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05" windowWidth="19035" windowHeight="6180" tabRatio="816"/>
  </bookViews>
  <sheets>
    <sheet name="Dispatch Logic" sheetId="27" r:id="rId1"/>
    <sheet name="Monthly Net Market Positions" sheetId="28" r:id="rId2"/>
    <sheet name="Monthly Sources and Uses" sheetId="1" r:id="rId3"/>
    <sheet name="Annual Sources and Uses" sheetId="2" r:id="rId4"/>
    <sheet name="Monthly Resource Report" sheetId="7" r:id="rId5"/>
    <sheet name="Annual Resource Report" sheetId="8" r:id="rId6"/>
    <sheet name="Prices" sheetId="23" r:id="rId7"/>
    <sheet name="Annual Emissions" sheetId="30" r:id="rId8"/>
    <sheet name="Monthly Emissions-Expected" sheetId="10" r:id="rId9"/>
    <sheet name="ISO Style Costs" sheetId="14" r:id="rId10"/>
    <sheet name="Annual ISO Style Costs" sheetId="29" r:id="rId11"/>
    <sheet name="Monthly Interactions-Energy" sheetId="18" r:id="rId12"/>
    <sheet name="Monthly Interactions-$" sheetId="20" r:id="rId13"/>
    <sheet name="Monthly Interactions $.MWh" sheetId="21" r:id="rId14"/>
    <sheet name="Annual Interactions" sheetId="22" r:id="rId15"/>
    <sheet name="Annual Prices" sheetId="36" r:id="rId16"/>
    <sheet name="Wilson Validation" sheetId="31" r:id="rId17"/>
    <sheet name="Coleman Validation" sheetId="32" r:id="rId18"/>
    <sheet name="Green Validation" sheetId="33" r:id="rId19"/>
    <sheet name="HMPL Validation" sheetId="34" r:id="rId20"/>
    <sheet name="Reid Validation" sheetId="35" r:id="rId21"/>
  </sheets>
  <externalReferences>
    <externalReference r:id="rId22"/>
  </externalReferences>
  <definedNames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1000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1" hidden="1">'Monthly Net Market Positions'!$A$3:$G$17</definedName>
    <definedName name="ActiveMonth">#REF!</definedName>
    <definedName name="ActiveMonthList">#REF!</definedName>
    <definedName name="Case_List">#REF!</definedName>
    <definedName name="Case1_PARName">#REF!</definedName>
    <definedName name="Case1_Value">#REF!</definedName>
    <definedName name="Case2_PARName">#REF!</definedName>
    <definedName name="Case2_Value">#REF!</definedName>
    <definedName name="Case3_PARName">#REF!</definedName>
    <definedName name="Case3_Value">#REF!</definedName>
    <definedName name="Case4_PARName">#REF!</definedName>
    <definedName name="Case4_Value">#REF!</definedName>
    <definedName name="Case5_PARName">#REF!</definedName>
    <definedName name="Case5_Value">#REF!</definedName>
    <definedName name="Case6_PARName">#REF!</definedName>
    <definedName name="Case6_Value">#REF!</definedName>
    <definedName name="Case7_PARName">#REF!</definedName>
    <definedName name="Case7_Value">#REF!</definedName>
    <definedName name="Case8_PARName">#REF!</definedName>
    <definedName name="Case8_Value">#REF!</definedName>
    <definedName name="Current_Run">#REF!</definedName>
    <definedName name="DataStartDate">#REF!</definedName>
    <definedName name="EndDate">#REF!</definedName>
    <definedName name="Lookup">#REF!</definedName>
    <definedName name="NGParName">#REF!</definedName>
    <definedName name="OnPeakPowerParName">#REF!</definedName>
    <definedName name="Pal_Workbook_GUID" hidden="1">"15DPKK4CTL6ZYEGJE6B8DM9A"</definedName>
    <definedName name="Previous_Run">#REF!</definedName>
    <definedName name="Price_List">#REF!</definedName>
    <definedName name="Price_PAR_Name">#REF!</definedName>
    <definedName name="Price_Value">#REF!</definedName>
    <definedName name="Price1_ParName">#REF!</definedName>
    <definedName name="Price1_Value">#REF!</definedName>
    <definedName name="Price2_ParName">#REF!</definedName>
    <definedName name="Price2_Value">#REF!</definedName>
    <definedName name="Price3_ParName">#REF!</definedName>
    <definedName name="Price3_Value">#REF!</definedName>
    <definedName name="Price4_PARName">#REF!</definedName>
    <definedName name="Price4_Value">#REF!</definedName>
    <definedName name="Price5_PARName">#REF!</definedName>
    <definedName name="Price5_Value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</definedName>
    <definedName name="RiskNumSimulations" hidden="1">9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tartDate">#REF!</definedName>
    <definedName name="Status">#REF!</definedName>
    <definedName name="SubCase">#REF!</definedName>
    <definedName name="SWPA_Dates">'[1]SWPA SPK Bins'!$BC$1:$BC$65536,'[1]SWPA SPK Bins'!$CH$1:$CH$65536,'[1]SWPA SPK Bins'!$DM$1:$DM$65536</definedName>
    <definedName name="Table_Run_Value">#REF!</definedName>
    <definedName name="TOD">#REF!</definedName>
    <definedName name="TOD_List">#REF!</definedName>
    <definedName name="TOD1_ParName">#REF!</definedName>
    <definedName name="TOD1_Value">#REF!</definedName>
    <definedName name="TOD2_PARName">#REF!</definedName>
    <definedName name="TOD2_Value">#REF!</definedName>
    <definedName name="TOD3_PARName">#REF!</definedName>
    <definedName name="TOD3_Value">#REF!</definedName>
    <definedName name="TOD4_PARName">#REF!</definedName>
    <definedName name="TOD4_Value">#REF!</definedName>
    <definedName name="TOD5_PARName">#REF!</definedName>
    <definedName name="TOD5_Value">#REF!</definedName>
    <definedName name="Unit_APM_Name">#REF!</definedName>
    <definedName name="Unit_Common_Name">#REF!</definedName>
    <definedName name="Unit_CommonName">#REF!</definedName>
    <definedName name="Unit_CommonName_List">#REF!</definedName>
    <definedName name="Unit_PAR_Name">#REF!</definedName>
    <definedName name="Unit_PARName_List">#REF!</definedName>
    <definedName name="Unit_Value">#REF!</definedName>
    <definedName name="Variable_Lis">#REF!</definedName>
    <definedName name="Variable_List">#REF!</definedName>
    <definedName name="Variable_Name">#REF!</definedName>
    <definedName name="Variable_PARName">#REF!</definedName>
    <definedName name="Variable_Value">#REF!</definedName>
    <definedName name="Variable1_Value">#REF!</definedName>
    <definedName name="Year_List">#REF!</definedName>
    <definedName name="Year_Name">#REF!</definedName>
    <definedName name="Year_Value">#REF!</definedName>
    <definedName name="Year1_Name">#REF!</definedName>
    <definedName name="Year1_Value">#REF!</definedName>
    <definedName name="Year2_Name">#REF!</definedName>
    <definedName name="Year2_Value">#REF!</definedName>
    <definedName name="Year3_Name">#REF!</definedName>
    <definedName name="Year3_Value">#REF!</definedName>
    <definedName name="Year4_Name">#REF!</definedName>
    <definedName name="Year4_Value">#REF!</definedName>
    <definedName name="Year5_Name">#REF!</definedName>
    <definedName name="Year5_Value">#REF!</definedName>
  </definedNames>
  <calcPr calcId="145621"/>
</workbook>
</file>

<file path=xl/calcChain.xml><?xml version="1.0" encoding="utf-8"?>
<calcChain xmlns="http://schemas.openxmlformats.org/spreadsheetml/2006/main">
  <c r="I70" i="2" l="1"/>
  <c r="K82" i="28" l="1"/>
  <c r="K81" i="28"/>
  <c r="K80" i="28"/>
  <c r="K79" i="28"/>
  <c r="K78" i="28"/>
  <c r="K77" i="28"/>
  <c r="K76" i="28"/>
  <c r="K75" i="28"/>
  <c r="K74" i="28"/>
  <c r="K73" i="28"/>
  <c r="K72" i="28"/>
  <c r="K71" i="28"/>
  <c r="K59" i="28"/>
  <c r="K60" i="28"/>
  <c r="K61" i="28"/>
  <c r="K62" i="28"/>
  <c r="K63" i="28"/>
  <c r="K64" i="28"/>
  <c r="K65" i="28"/>
  <c r="K66" i="28"/>
  <c r="K67" i="28"/>
  <c r="K68" i="28"/>
  <c r="K69" i="28"/>
  <c r="K58" i="28"/>
  <c r="M44" i="28"/>
  <c r="K56" i="28"/>
  <c r="K55" i="28"/>
  <c r="K54" i="28"/>
  <c r="K53" i="28"/>
  <c r="K52" i="28"/>
  <c r="K51" i="28"/>
  <c r="K50" i="28"/>
  <c r="K49" i="28"/>
  <c r="K48" i="28"/>
  <c r="K47" i="28"/>
  <c r="K46" i="28"/>
  <c r="K45" i="28"/>
  <c r="K44" i="28"/>
  <c r="K43" i="28"/>
  <c r="K42" i="28"/>
  <c r="K41" i="28"/>
  <c r="K40" i="28"/>
  <c r="K39" i="28"/>
  <c r="K38" i="28"/>
  <c r="K37" i="28"/>
  <c r="K36" i="28"/>
  <c r="K35" i="28"/>
  <c r="K34" i="28"/>
  <c r="K33" i="28"/>
  <c r="K32" i="28"/>
  <c r="K31" i="28" s="1"/>
  <c r="K30" i="28"/>
  <c r="K29" i="28"/>
  <c r="K28" i="28"/>
  <c r="K27" i="28"/>
  <c r="K26" i="28"/>
  <c r="K25" i="28"/>
  <c r="K24" i="28"/>
  <c r="K23" i="28"/>
  <c r="K22" i="28"/>
  <c r="K21" i="28"/>
  <c r="K20" i="28"/>
  <c r="K19" i="28"/>
  <c r="K18" i="28"/>
  <c r="K17" i="28"/>
  <c r="K16" i="28"/>
  <c r="K15" i="28"/>
  <c r="K14" i="28"/>
  <c r="K13" i="28"/>
  <c r="K12" i="28"/>
  <c r="K11" i="28"/>
  <c r="K10" i="28"/>
  <c r="K9" i="28"/>
  <c r="K8" i="28"/>
  <c r="K7" i="28"/>
  <c r="K6" i="28"/>
  <c r="K5" i="28" s="1"/>
  <c r="L19" i="28"/>
  <c r="L20" i="28"/>
  <c r="L21" i="28"/>
  <c r="L22" i="28"/>
  <c r="L23" i="28"/>
  <c r="L24" i="28"/>
  <c r="L25" i="28"/>
  <c r="L26" i="28"/>
  <c r="L27" i="28"/>
  <c r="L28" i="28"/>
  <c r="L29" i="28"/>
  <c r="L30" i="28"/>
  <c r="L32" i="28"/>
  <c r="L33" i="28"/>
  <c r="L34" i="28"/>
  <c r="L35" i="28"/>
  <c r="L36" i="28"/>
  <c r="L37" i="28"/>
  <c r="L38" i="28"/>
  <c r="L39" i="28"/>
  <c r="L40" i="28"/>
  <c r="L41" i="28"/>
  <c r="L42" i="28"/>
  <c r="L43" i="28"/>
  <c r="L45" i="28"/>
  <c r="L46" i="28"/>
  <c r="L47" i="28"/>
  <c r="L48" i="28"/>
  <c r="L49" i="28"/>
  <c r="L50" i="28"/>
  <c r="L51" i="28"/>
  <c r="L52" i="28"/>
  <c r="L53" i="28"/>
  <c r="L54" i="28"/>
  <c r="L55" i="28"/>
  <c r="L56" i="28"/>
  <c r="K57" i="28"/>
  <c r="L58" i="28"/>
  <c r="L59" i="28"/>
  <c r="L60" i="28"/>
  <c r="L61" i="28"/>
  <c r="L62" i="28"/>
  <c r="L63" i="28"/>
  <c r="L64" i="28"/>
  <c r="L65" i="28"/>
  <c r="L66" i="28"/>
  <c r="L67" i="28"/>
  <c r="L68" i="28"/>
  <c r="L69" i="28"/>
  <c r="K70" i="28"/>
  <c r="L71" i="28"/>
  <c r="L72" i="28"/>
  <c r="L73" i="28"/>
  <c r="L74" i="28"/>
  <c r="L75" i="28"/>
  <c r="L76" i="28"/>
  <c r="L77" i="28"/>
  <c r="L78" i="28"/>
  <c r="L79" i="28"/>
  <c r="L80" i="28"/>
  <c r="L81" i="28"/>
  <c r="L82" i="28"/>
  <c r="L17" i="28"/>
  <c r="L16" i="28"/>
  <c r="L15" i="28"/>
  <c r="L14" i="28"/>
  <c r="L13" i="28"/>
  <c r="L12" i="28"/>
  <c r="L11" i="28"/>
  <c r="L10" i="28"/>
  <c r="L9" i="28"/>
  <c r="L8" i="28"/>
  <c r="L7" i="28"/>
  <c r="L6" i="28"/>
  <c r="L5" i="28" s="1"/>
  <c r="I459" i="8"/>
  <c r="H459" i="8"/>
  <c r="I464" i="8"/>
  <c r="H464" i="8"/>
  <c r="I426" i="8"/>
  <c r="I427" i="8"/>
  <c r="I428" i="8"/>
  <c r="I429" i="8"/>
  <c r="I430" i="8"/>
  <c r="I431" i="8"/>
  <c r="I432" i="8"/>
  <c r="I433" i="8"/>
  <c r="I434" i="8"/>
  <c r="I435" i="8"/>
  <c r="I439" i="8"/>
  <c r="I440" i="8"/>
  <c r="I441" i="8" s="1"/>
  <c r="I446" i="8" s="1"/>
  <c r="I481" i="8"/>
  <c r="I483" i="8"/>
  <c r="I484" i="8"/>
  <c r="I485" i="8"/>
  <c r="I486" i="8"/>
  <c r="I488" i="8"/>
  <c r="I489" i="8"/>
  <c r="I494" i="8"/>
  <c r="I495" i="8"/>
  <c r="I496" i="8"/>
  <c r="I497" i="8"/>
  <c r="I498" i="8"/>
  <c r="I499" i="8"/>
  <c r="I500" i="8"/>
  <c r="I501" i="8"/>
  <c r="I502" i="8"/>
  <c r="I506" i="8"/>
  <c r="I507" i="8"/>
  <c r="I512" i="8"/>
  <c r="I514" i="8"/>
  <c r="I515" i="8"/>
  <c r="I516" i="8"/>
  <c r="I518" i="8"/>
  <c r="I519" i="8"/>
  <c r="I524" i="8"/>
  <c r="I525" i="8"/>
  <c r="I526" i="8"/>
  <c r="I527" i="8"/>
  <c r="I528" i="8"/>
  <c r="I529" i="8"/>
  <c r="I530" i="8"/>
  <c r="I531" i="8"/>
  <c r="H531" i="8"/>
  <c r="H530" i="8"/>
  <c r="H529" i="8"/>
  <c r="H528" i="8"/>
  <c r="H527" i="8"/>
  <c r="H526" i="8"/>
  <c r="H524" i="8"/>
  <c r="H519" i="8"/>
  <c r="H518" i="8"/>
  <c r="H516" i="8"/>
  <c r="H515" i="8"/>
  <c r="H514" i="8"/>
  <c r="H512" i="8"/>
  <c r="H507" i="8"/>
  <c r="H506" i="8"/>
  <c r="H501" i="8"/>
  <c r="H500" i="8"/>
  <c r="H499" i="8"/>
  <c r="H498" i="8"/>
  <c r="H496" i="8"/>
  <c r="H494" i="8"/>
  <c r="H439" i="8"/>
  <c r="H434" i="8"/>
  <c r="H489" i="8" s="1"/>
  <c r="H433" i="8"/>
  <c r="H432" i="8"/>
  <c r="H431" i="8"/>
  <c r="H486" i="8" s="1"/>
  <c r="H430" i="8"/>
  <c r="H429" i="8"/>
  <c r="H428" i="8"/>
  <c r="H427" i="8"/>
  <c r="H426" i="8"/>
  <c r="H481" i="8" s="1"/>
  <c r="H497" i="8"/>
  <c r="H488" i="8"/>
  <c r="H485" i="8"/>
  <c r="H484" i="8"/>
  <c r="H72" i="2"/>
  <c r="G72" i="2"/>
  <c r="H73" i="2"/>
  <c r="G73" i="2"/>
  <c r="I482" i="8" l="1"/>
  <c r="I490" i="8" s="1"/>
  <c r="I442" i="8"/>
  <c r="I532" i="8"/>
  <c r="I443" i="8"/>
  <c r="I448" i="8" s="1"/>
  <c r="H70" i="2"/>
  <c r="L70" i="28"/>
  <c r="L44" i="28"/>
  <c r="L31" i="28"/>
  <c r="L18" i="28"/>
  <c r="L57" i="28"/>
  <c r="H435" i="8"/>
  <c r="H74" i="2"/>
  <c r="H64" i="2"/>
  <c r="I447" i="8" l="1"/>
  <c r="I513" i="8"/>
  <c r="I520" i="8" s="1"/>
  <c r="H55" i="2"/>
  <c r="H53" i="2"/>
  <c r="H52" i="2"/>
  <c r="G55" i="2"/>
  <c r="H54" i="2"/>
  <c r="G54" i="2"/>
  <c r="G53" i="2"/>
  <c r="G52" i="2"/>
  <c r="G64" i="2"/>
  <c r="G56" i="2" l="1"/>
  <c r="H56" i="2"/>
  <c r="H65" i="2" s="1"/>
  <c r="G65" i="2"/>
  <c r="G74" i="2"/>
  <c r="H440" i="8" l="1"/>
  <c r="H525" i="8" l="1"/>
  <c r="H495" i="8"/>
  <c r="H502" i="8" s="1"/>
  <c r="H482" i="8"/>
  <c r="H442" i="8"/>
  <c r="H443" i="8"/>
  <c r="H448" i="8" s="1"/>
  <c r="H441" i="8"/>
  <c r="H446" i="8" s="1"/>
  <c r="H483" i="8"/>
  <c r="H532" i="8" l="1"/>
  <c r="H513" i="8"/>
  <c r="H447" i="8"/>
  <c r="H490" i="8"/>
  <c r="H520" i="8"/>
  <c r="B51" i="1" l="1"/>
  <c r="FZ50" i="1"/>
  <c r="FY50" i="1"/>
  <c r="FX50" i="1"/>
  <c r="FW50" i="1"/>
  <c r="FV50" i="1"/>
  <c r="FU50" i="1"/>
  <c r="FT50" i="1"/>
  <c r="FS50" i="1"/>
  <c r="FR50" i="1"/>
  <c r="FQ50" i="1"/>
  <c r="FP50" i="1"/>
  <c r="FO50" i="1"/>
  <c r="FN50" i="1"/>
  <c r="FM50" i="1"/>
  <c r="FL50" i="1"/>
  <c r="FK50" i="1"/>
  <c r="FJ50" i="1"/>
  <c r="FI50" i="1"/>
  <c r="FH50" i="1"/>
  <c r="FG50" i="1"/>
  <c r="FF50" i="1"/>
  <c r="FE50" i="1"/>
  <c r="FD50" i="1"/>
  <c r="FC50" i="1"/>
  <c r="FB50" i="1"/>
  <c r="FA50" i="1"/>
  <c r="EZ50" i="1"/>
  <c r="EY50" i="1"/>
  <c r="EX50" i="1"/>
  <c r="EW50" i="1"/>
  <c r="EV50" i="1"/>
  <c r="EU50" i="1"/>
  <c r="ET50" i="1"/>
  <c r="ES50" i="1"/>
  <c r="ER50" i="1"/>
  <c r="EQ50" i="1"/>
  <c r="EP50" i="1"/>
  <c r="EO50" i="1"/>
  <c r="EN50" i="1"/>
  <c r="EM50" i="1"/>
  <c r="EL50" i="1"/>
  <c r="EK50" i="1"/>
  <c r="EJ50" i="1"/>
  <c r="EI50" i="1"/>
  <c r="EH50" i="1"/>
  <c r="EG50" i="1"/>
  <c r="EF50" i="1"/>
  <c r="EE50" i="1"/>
  <c r="ED50" i="1"/>
  <c r="EC50" i="1"/>
  <c r="EB50" i="1"/>
  <c r="EA50" i="1"/>
  <c r="DZ50" i="1"/>
  <c r="DY50" i="1"/>
  <c r="DX50" i="1"/>
  <c r="DW50" i="1"/>
  <c r="DV50" i="1"/>
  <c r="DU50" i="1"/>
  <c r="DT50" i="1"/>
  <c r="DS50" i="1"/>
  <c r="DR50" i="1"/>
  <c r="DQ50" i="1"/>
  <c r="DP50" i="1"/>
  <c r="DO50" i="1"/>
  <c r="DN50" i="1"/>
  <c r="DM50" i="1"/>
  <c r="DL50" i="1"/>
  <c r="DK50" i="1"/>
  <c r="DJ50" i="1"/>
  <c r="DI50" i="1"/>
  <c r="DH50" i="1"/>
  <c r="DG50" i="1"/>
  <c r="DF50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I200" i="28"/>
  <c r="H200" i="28"/>
  <c r="G200" i="28"/>
  <c r="F200" i="28"/>
  <c r="I199" i="28"/>
  <c r="H199" i="28"/>
  <c r="G199" i="28"/>
  <c r="F199" i="28"/>
  <c r="I198" i="28"/>
  <c r="H198" i="28"/>
  <c r="G198" i="28"/>
  <c r="F198" i="28"/>
  <c r="I197" i="28"/>
  <c r="H197" i="28"/>
  <c r="G197" i="28"/>
  <c r="F197" i="28"/>
  <c r="I196" i="28"/>
  <c r="H196" i="28"/>
  <c r="G196" i="28"/>
  <c r="F196" i="28"/>
  <c r="I195" i="28"/>
  <c r="H195" i="28"/>
  <c r="G195" i="28"/>
  <c r="F195" i="28"/>
  <c r="I194" i="28"/>
  <c r="H194" i="28"/>
  <c r="G194" i="28"/>
  <c r="F194" i="28"/>
  <c r="I193" i="28"/>
  <c r="H193" i="28"/>
  <c r="G193" i="28"/>
  <c r="F193" i="28"/>
  <c r="I192" i="28"/>
  <c r="H192" i="28"/>
  <c r="G192" i="28"/>
  <c r="F192" i="28"/>
  <c r="I191" i="28"/>
  <c r="H191" i="28"/>
  <c r="G191" i="28"/>
  <c r="F191" i="28"/>
  <c r="I190" i="28"/>
  <c r="H190" i="28"/>
  <c r="G190" i="28"/>
  <c r="F190" i="28"/>
  <c r="I189" i="28"/>
  <c r="H189" i="28"/>
  <c r="G189" i="28"/>
  <c r="F189" i="28"/>
  <c r="I188" i="28"/>
  <c r="H188" i="28"/>
  <c r="G188" i="28"/>
  <c r="F188" i="28"/>
  <c r="I187" i="28"/>
  <c r="H187" i="28"/>
  <c r="G187" i="28"/>
  <c r="F187" i="28"/>
  <c r="I186" i="28"/>
  <c r="H186" i="28"/>
  <c r="G186" i="28"/>
  <c r="F186" i="28"/>
  <c r="I185" i="28"/>
  <c r="H185" i="28"/>
  <c r="G185" i="28"/>
  <c r="F185" i="28"/>
  <c r="I184" i="28"/>
  <c r="H184" i="28"/>
  <c r="G184" i="28"/>
  <c r="F184" i="28"/>
  <c r="I183" i="28"/>
  <c r="H183" i="28"/>
  <c r="G183" i="28"/>
  <c r="F183" i="28"/>
  <c r="I182" i="28"/>
  <c r="H182" i="28"/>
  <c r="G182" i="28"/>
  <c r="F182" i="28"/>
  <c r="I181" i="28"/>
  <c r="H181" i="28"/>
  <c r="G181" i="28"/>
  <c r="F181" i="28"/>
  <c r="I180" i="28"/>
  <c r="H180" i="28"/>
  <c r="G180" i="28"/>
  <c r="F180" i="28"/>
  <c r="I179" i="28"/>
  <c r="H179" i="28"/>
  <c r="G179" i="28"/>
  <c r="F179" i="28"/>
  <c r="I178" i="28"/>
  <c r="H178" i="28"/>
  <c r="G178" i="28"/>
  <c r="F178" i="28"/>
  <c r="I177" i="28"/>
  <c r="H177" i="28"/>
  <c r="G177" i="28"/>
  <c r="F177" i="28"/>
  <c r="I176" i="28"/>
  <c r="H176" i="28"/>
  <c r="G176" i="28"/>
  <c r="F176" i="28"/>
  <c r="I175" i="28"/>
  <c r="H175" i="28"/>
  <c r="G175" i="28"/>
  <c r="F175" i="28"/>
  <c r="I174" i="28"/>
  <c r="H174" i="28"/>
  <c r="G174" i="28"/>
  <c r="F174" i="28"/>
  <c r="I173" i="28"/>
  <c r="H173" i="28"/>
  <c r="G173" i="28"/>
  <c r="F173" i="28"/>
  <c r="I172" i="28"/>
  <c r="H172" i="28"/>
  <c r="G172" i="28"/>
  <c r="F172" i="28"/>
  <c r="I171" i="28"/>
  <c r="H171" i="28"/>
  <c r="G171" i="28"/>
  <c r="F171" i="28"/>
  <c r="I170" i="28"/>
  <c r="H170" i="28"/>
  <c r="G170" i="28"/>
  <c r="F170" i="28"/>
  <c r="I169" i="28"/>
  <c r="H169" i="28"/>
  <c r="G169" i="28"/>
  <c r="F169" i="28"/>
  <c r="I168" i="28"/>
  <c r="H168" i="28"/>
  <c r="G168" i="28"/>
  <c r="F168" i="28"/>
  <c r="I167" i="28"/>
  <c r="H167" i="28"/>
  <c r="G167" i="28"/>
  <c r="F167" i="28"/>
  <c r="I166" i="28"/>
  <c r="H166" i="28"/>
  <c r="G166" i="28"/>
  <c r="F166" i="28"/>
  <c r="I165" i="28"/>
  <c r="H165" i="28"/>
  <c r="G165" i="28"/>
  <c r="F165" i="28"/>
  <c r="I164" i="28"/>
  <c r="H164" i="28"/>
  <c r="G164" i="28"/>
  <c r="F164" i="28"/>
  <c r="I163" i="28"/>
  <c r="H163" i="28"/>
  <c r="G163" i="28"/>
  <c r="F163" i="28"/>
  <c r="I162" i="28"/>
  <c r="H162" i="28"/>
  <c r="G162" i="28"/>
  <c r="F162" i="28"/>
  <c r="I161" i="28"/>
  <c r="H161" i="28"/>
  <c r="G161" i="28"/>
  <c r="F161" i="28"/>
  <c r="I160" i="28"/>
  <c r="H160" i="28"/>
  <c r="G160" i="28"/>
  <c r="F160" i="28"/>
  <c r="I159" i="28"/>
  <c r="H159" i="28"/>
  <c r="G159" i="28"/>
  <c r="F159" i="28"/>
  <c r="I158" i="28"/>
  <c r="H158" i="28"/>
  <c r="G158" i="28"/>
  <c r="F158" i="28"/>
  <c r="I157" i="28"/>
  <c r="H157" i="28"/>
  <c r="G157" i="28"/>
  <c r="F157" i="28"/>
  <c r="I156" i="28"/>
  <c r="H156" i="28"/>
  <c r="G156" i="28"/>
  <c r="F156" i="28"/>
  <c r="I155" i="28"/>
  <c r="H155" i="28"/>
  <c r="G155" i="28"/>
  <c r="F155" i="28"/>
  <c r="I154" i="28"/>
  <c r="H154" i="28"/>
  <c r="G154" i="28"/>
  <c r="F154" i="28"/>
  <c r="I153" i="28"/>
  <c r="H153" i="28"/>
  <c r="G153" i="28"/>
  <c r="F153" i="28"/>
  <c r="I152" i="28"/>
  <c r="H152" i="28"/>
  <c r="G152" i="28"/>
  <c r="F152" i="28"/>
  <c r="I151" i="28"/>
  <c r="H151" i="28"/>
  <c r="G151" i="28"/>
  <c r="F151" i="28"/>
  <c r="I150" i="28"/>
  <c r="H150" i="28"/>
  <c r="G150" i="28"/>
  <c r="F150" i="28"/>
  <c r="I149" i="28"/>
  <c r="H149" i="28"/>
  <c r="G149" i="28"/>
  <c r="F149" i="28"/>
  <c r="I148" i="28"/>
  <c r="H148" i="28"/>
  <c r="G148" i="28"/>
  <c r="F148" i="28"/>
  <c r="I147" i="28"/>
  <c r="H147" i="28"/>
  <c r="G147" i="28"/>
  <c r="F147" i="28"/>
  <c r="I146" i="28"/>
  <c r="H146" i="28"/>
  <c r="G146" i="28"/>
  <c r="F146" i="28"/>
  <c r="I145" i="28"/>
  <c r="H145" i="28"/>
  <c r="G145" i="28"/>
  <c r="F145" i="28"/>
  <c r="I144" i="28"/>
  <c r="H144" i="28"/>
  <c r="G144" i="28"/>
  <c r="F144" i="28"/>
  <c r="I143" i="28"/>
  <c r="H143" i="28"/>
  <c r="G143" i="28"/>
  <c r="F143" i="28"/>
  <c r="I142" i="28"/>
  <c r="H142" i="28"/>
  <c r="G142" i="28"/>
  <c r="F142" i="28"/>
  <c r="I141" i="28"/>
  <c r="H141" i="28"/>
  <c r="G141" i="28"/>
  <c r="F141" i="28"/>
  <c r="I140" i="28"/>
  <c r="H140" i="28"/>
  <c r="G140" i="28"/>
  <c r="F140" i="28"/>
  <c r="I139" i="28"/>
  <c r="H139" i="28"/>
  <c r="G139" i="28"/>
  <c r="F139" i="28"/>
  <c r="I138" i="28"/>
  <c r="H138" i="28"/>
  <c r="G138" i="28"/>
  <c r="F138" i="28"/>
  <c r="I137" i="28"/>
  <c r="H137" i="28"/>
  <c r="G137" i="28"/>
  <c r="F137" i="28"/>
  <c r="I136" i="28"/>
  <c r="H136" i="28"/>
  <c r="G136" i="28"/>
  <c r="F136" i="28"/>
  <c r="I135" i="28"/>
  <c r="H135" i="28"/>
  <c r="G135" i="28"/>
  <c r="F135" i="28"/>
  <c r="I134" i="28"/>
  <c r="H134" i="28"/>
  <c r="G134" i="28"/>
  <c r="F134" i="28"/>
  <c r="I133" i="28"/>
  <c r="H133" i="28"/>
  <c r="G133" i="28"/>
  <c r="F133" i="28"/>
  <c r="I132" i="28"/>
  <c r="H132" i="28"/>
  <c r="G132" i="28"/>
  <c r="F132" i="28"/>
  <c r="I131" i="28"/>
  <c r="H131" i="28"/>
  <c r="G131" i="28"/>
  <c r="F131" i="28"/>
  <c r="I130" i="28"/>
  <c r="H130" i="28"/>
  <c r="G130" i="28"/>
  <c r="F130" i="28"/>
  <c r="I129" i="28"/>
  <c r="H129" i="28"/>
  <c r="G129" i="28"/>
  <c r="F129" i="28"/>
  <c r="I128" i="28"/>
  <c r="H128" i="28"/>
  <c r="G128" i="28"/>
  <c r="F128" i="28"/>
  <c r="I127" i="28"/>
  <c r="H127" i="28"/>
  <c r="G127" i="28"/>
  <c r="F127" i="28"/>
  <c r="I126" i="28"/>
  <c r="H126" i="28"/>
  <c r="G126" i="28"/>
  <c r="F126" i="28"/>
  <c r="I125" i="28"/>
  <c r="H125" i="28"/>
  <c r="G125" i="28"/>
  <c r="F125" i="28"/>
  <c r="I124" i="28"/>
  <c r="H124" i="28"/>
  <c r="G124" i="28"/>
  <c r="F124" i="28"/>
  <c r="I123" i="28"/>
  <c r="H123" i="28"/>
  <c r="G123" i="28"/>
  <c r="F123" i="28"/>
  <c r="I122" i="28"/>
  <c r="H122" i="28"/>
  <c r="G122" i="28"/>
  <c r="F122" i="28"/>
  <c r="I121" i="28"/>
  <c r="H121" i="28"/>
  <c r="G121" i="28"/>
  <c r="F121" i="28"/>
  <c r="I120" i="28"/>
  <c r="H120" i="28"/>
  <c r="G120" i="28"/>
  <c r="F120" i="28"/>
  <c r="I119" i="28"/>
  <c r="H119" i="28"/>
  <c r="G119" i="28"/>
  <c r="F119" i="28"/>
  <c r="I118" i="28"/>
  <c r="H118" i="28"/>
  <c r="G118" i="28"/>
  <c r="F118" i="28"/>
  <c r="I117" i="28"/>
  <c r="H117" i="28"/>
  <c r="G117" i="28"/>
  <c r="F117" i="28"/>
  <c r="I116" i="28"/>
  <c r="H116" i="28"/>
  <c r="G116" i="28"/>
  <c r="F116" i="28"/>
  <c r="I115" i="28"/>
  <c r="H115" i="28"/>
  <c r="G115" i="28"/>
  <c r="F115" i="28"/>
  <c r="I114" i="28"/>
  <c r="H114" i="28"/>
  <c r="G114" i="28"/>
  <c r="F114" i="28"/>
  <c r="I113" i="28"/>
  <c r="H113" i="28"/>
  <c r="G113" i="28"/>
  <c r="F113" i="28"/>
  <c r="I112" i="28"/>
  <c r="H112" i="28"/>
  <c r="G112" i="28"/>
  <c r="F112" i="28"/>
  <c r="I111" i="28"/>
  <c r="H111" i="28"/>
  <c r="G111" i="28"/>
  <c r="F111" i="28"/>
  <c r="I110" i="28"/>
  <c r="H110" i="28"/>
  <c r="G110" i="28"/>
  <c r="F110" i="28"/>
  <c r="I109" i="28"/>
  <c r="H109" i="28"/>
  <c r="G109" i="28"/>
  <c r="F109" i="28"/>
  <c r="I108" i="28"/>
  <c r="H108" i="28"/>
  <c r="G108" i="28"/>
  <c r="F108" i="28"/>
  <c r="I107" i="28"/>
  <c r="H107" i="28"/>
  <c r="G107" i="28"/>
  <c r="F107" i="28"/>
  <c r="I106" i="28"/>
  <c r="H106" i="28"/>
  <c r="G106" i="28"/>
  <c r="F106" i="28"/>
  <c r="I105" i="28"/>
  <c r="H105" i="28"/>
  <c r="G105" i="28"/>
  <c r="F105" i="28"/>
  <c r="I104" i="28"/>
  <c r="H104" i="28"/>
  <c r="G104" i="28"/>
  <c r="F104" i="28"/>
  <c r="I103" i="28"/>
  <c r="H103" i="28"/>
  <c r="G103" i="28"/>
  <c r="F103" i="28"/>
  <c r="I102" i="28"/>
  <c r="H102" i="28"/>
  <c r="G102" i="28"/>
  <c r="F102" i="28"/>
  <c r="I101" i="28"/>
  <c r="H101" i="28"/>
  <c r="G101" i="28"/>
  <c r="F101" i="28"/>
  <c r="I100" i="28"/>
  <c r="H100" i="28"/>
  <c r="G100" i="28"/>
  <c r="F100" i="28"/>
  <c r="I99" i="28"/>
  <c r="H99" i="28"/>
  <c r="G99" i="28"/>
  <c r="F99" i="28"/>
  <c r="I98" i="28"/>
  <c r="H98" i="28"/>
  <c r="G98" i="28"/>
  <c r="F98" i="28"/>
  <c r="I97" i="28"/>
  <c r="H97" i="28"/>
  <c r="G97" i="28"/>
  <c r="F97" i="28"/>
  <c r="I96" i="28"/>
  <c r="H96" i="28"/>
  <c r="G96" i="28"/>
  <c r="F96" i="28"/>
  <c r="I95" i="28"/>
  <c r="H95" i="28"/>
  <c r="G95" i="28"/>
  <c r="F95" i="28"/>
  <c r="I94" i="28"/>
  <c r="H94" i="28"/>
  <c r="G94" i="28"/>
  <c r="F94" i="28"/>
  <c r="I93" i="28"/>
  <c r="H93" i="28"/>
  <c r="G93" i="28"/>
  <c r="F93" i="28"/>
  <c r="I92" i="28"/>
  <c r="H92" i="28"/>
  <c r="G92" i="28"/>
  <c r="F92" i="28"/>
  <c r="I91" i="28"/>
  <c r="H91" i="28"/>
  <c r="G91" i="28"/>
  <c r="F91" i="28"/>
  <c r="I90" i="28"/>
  <c r="H90" i="28"/>
  <c r="G90" i="28"/>
  <c r="F90" i="28"/>
  <c r="I89" i="28"/>
  <c r="H89" i="28"/>
  <c r="G89" i="28"/>
  <c r="F89" i="28"/>
  <c r="I88" i="28"/>
  <c r="H88" i="28"/>
  <c r="G88" i="28"/>
  <c r="F88" i="28"/>
  <c r="I87" i="28"/>
  <c r="H87" i="28"/>
  <c r="G87" i="28"/>
  <c r="F87" i="28"/>
  <c r="I86" i="28"/>
  <c r="H86" i="28"/>
  <c r="G86" i="28"/>
  <c r="F86" i="28"/>
  <c r="I85" i="28"/>
  <c r="H85" i="28"/>
  <c r="G85" i="28"/>
  <c r="F85" i="28"/>
  <c r="I84" i="28"/>
  <c r="H84" i="28"/>
  <c r="G84" i="28"/>
  <c r="F84" i="28"/>
  <c r="I83" i="28"/>
  <c r="H83" i="28"/>
  <c r="G83" i="28"/>
  <c r="F83" i="28"/>
  <c r="I82" i="28"/>
  <c r="H82" i="28"/>
  <c r="G82" i="28"/>
  <c r="F82" i="28"/>
  <c r="I81" i="28"/>
  <c r="H81" i="28"/>
  <c r="G81" i="28"/>
  <c r="F81" i="28"/>
  <c r="I80" i="28"/>
  <c r="H80" i="28"/>
  <c r="G80" i="28"/>
  <c r="F80" i="28"/>
  <c r="I79" i="28"/>
  <c r="H79" i="28"/>
  <c r="G79" i="28"/>
  <c r="F79" i="28"/>
  <c r="I78" i="28"/>
  <c r="H78" i="28"/>
  <c r="G78" i="28"/>
  <c r="F78" i="28"/>
  <c r="I77" i="28"/>
  <c r="H77" i="28"/>
  <c r="G77" i="28"/>
  <c r="F77" i="28"/>
  <c r="I76" i="28"/>
  <c r="H76" i="28"/>
  <c r="G76" i="28"/>
  <c r="F76" i="28"/>
  <c r="I75" i="28"/>
  <c r="H75" i="28"/>
  <c r="G75" i="28"/>
  <c r="F75" i="28"/>
  <c r="I74" i="28"/>
  <c r="H74" i="28"/>
  <c r="G74" i="28"/>
  <c r="F74" i="28"/>
  <c r="I73" i="28"/>
  <c r="H73" i="28"/>
  <c r="G73" i="28"/>
  <c r="F73" i="28"/>
  <c r="I72" i="28"/>
  <c r="H72" i="28"/>
  <c r="G72" i="28"/>
  <c r="F72" i="28"/>
  <c r="I71" i="28"/>
  <c r="H71" i="28"/>
  <c r="G71" i="28"/>
  <c r="F71" i="28"/>
  <c r="I70" i="28"/>
  <c r="H70" i="28"/>
  <c r="G70" i="28"/>
  <c r="F70" i="28"/>
  <c r="I69" i="28"/>
  <c r="H69" i="28"/>
  <c r="G69" i="28"/>
  <c r="F69" i="28"/>
  <c r="I68" i="28"/>
  <c r="H68" i="28"/>
  <c r="G68" i="28"/>
  <c r="F68" i="28"/>
  <c r="I67" i="28"/>
  <c r="H67" i="28"/>
  <c r="G67" i="28"/>
  <c r="F67" i="28"/>
  <c r="I66" i="28"/>
  <c r="H66" i="28"/>
  <c r="G66" i="28"/>
  <c r="F66" i="28"/>
  <c r="I65" i="28"/>
  <c r="H65" i="28"/>
  <c r="G65" i="28"/>
  <c r="F65" i="28"/>
  <c r="I64" i="28"/>
  <c r="H64" i="28"/>
  <c r="G64" i="28"/>
  <c r="F64" i="28"/>
  <c r="I63" i="28"/>
  <c r="H63" i="28"/>
  <c r="G63" i="28"/>
  <c r="F63" i="28"/>
  <c r="I62" i="28"/>
  <c r="H62" i="28"/>
  <c r="G62" i="28"/>
  <c r="F62" i="28"/>
  <c r="I61" i="28"/>
  <c r="H61" i="28"/>
  <c r="G61" i="28"/>
  <c r="F61" i="28"/>
  <c r="I60" i="28"/>
  <c r="H60" i="28"/>
  <c r="G60" i="28"/>
  <c r="F60" i="28"/>
  <c r="I59" i="28"/>
  <c r="H59" i="28"/>
  <c r="G59" i="28"/>
  <c r="F59" i="28"/>
  <c r="I58" i="28"/>
  <c r="H58" i="28"/>
  <c r="G58" i="28"/>
  <c r="F58" i="28"/>
  <c r="GB24" i="21" l="1"/>
  <c r="GB23" i="21"/>
  <c r="GB22" i="21"/>
  <c r="GB21" i="21"/>
  <c r="GB20" i="21"/>
  <c r="GB19" i="21"/>
  <c r="GB16" i="21"/>
  <c r="GB15" i="21"/>
  <c r="GB14" i="21"/>
  <c r="GB13" i="21"/>
  <c r="GB12" i="21"/>
  <c r="GB11" i="21"/>
  <c r="GB8" i="21"/>
  <c r="GB7" i="21"/>
  <c r="GB6" i="21"/>
  <c r="GB5" i="21"/>
  <c r="GB4" i="21"/>
  <c r="GB3" i="21"/>
  <c r="GB2" i="21"/>
  <c r="GB10" i="21" s="1"/>
  <c r="GA24" i="21"/>
  <c r="FZ24" i="21"/>
  <c r="FY24" i="21"/>
  <c r="FX24" i="21"/>
  <c r="FW24" i="21"/>
  <c r="FV24" i="21"/>
  <c r="FU24" i="21"/>
  <c r="FT24" i="21"/>
  <c r="FS24" i="21"/>
  <c r="FR24" i="21"/>
  <c r="FQ24" i="21"/>
  <c r="FP24" i="21"/>
  <c r="FO24" i="21"/>
  <c r="FN24" i="21"/>
  <c r="FM24" i="21"/>
  <c r="FL24" i="21"/>
  <c r="FK24" i="21"/>
  <c r="FJ24" i="21"/>
  <c r="FI24" i="21"/>
  <c r="FH24" i="21"/>
  <c r="FG24" i="21"/>
  <c r="FF24" i="21"/>
  <c r="FE24" i="21"/>
  <c r="FD24" i="21"/>
  <c r="FC24" i="21"/>
  <c r="FB24" i="21"/>
  <c r="FA24" i="21"/>
  <c r="EZ24" i="21"/>
  <c r="EY24" i="21"/>
  <c r="EX24" i="21"/>
  <c r="EW24" i="21"/>
  <c r="EV24" i="21"/>
  <c r="EU24" i="21"/>
  <c r="ET24" i="21"/>
  <c r="ES24" i="21"/>
  <c r="ER24" i="21"/>
  <c r="EQ24" i="21"/>
  <c r="EP24" i="21"/>
  <c r="EO24" i="21"/>
  <c r="EN24" i="21"/>
  <c r="EM24" i="21"/>
  <c r="EL24" i="21"/>
  <c r="EK24" i="21"/>
  <c r="EJ24" i="21"/>
  <c r="EI24" i="21"/>
  <c r="EH24" i="21"/>
  <c r="EG24" i="21"/>
  <c r="EF24" i="21"/>
  <c r="EE24" i="21"/>
  <c r="ED24" i="21"/>
  <c r="EC24" i="21"/>
  <c r="EB24" i="21"/>
  <c r="EA24" i="21"/>
  <c r="DZ24" i="21"/>
  <c r="DY24" i="21"/>
  <c r="DX24" i="21"/>
  <c r="DW24" i="21"/>
  <c r="DV24" i="21"/>
  <c r="DU24" i="21"/>
  <c r="DT24" i="21"/>
  <c r="DS24" i="21"/>
  <c r="DR24" i="21"/>
  <c r="DQ24" i="21"/>
  <c r="DP24" i="21"/>
  <c r="DO24" i="21"/>
  <c r="DN24" i="21"/>
  <c r="DM24" i="21"/>
  <c r="DL24" i="21"/>
  <c r="DK24" i="21"/>
  <c r="DJ24" i="21"/>
  <c r="DI24" i="21"/>
  <c r="DH24" i="21"/>
  <c r="DG24" i="21"/>
  <c r="DF24" i="21"/>
  <c r="DE24" i="21"/>
  <c r="DD24" i="21"/>
  <c r="DC24" i="21"/>
  <c r="DB24" i="21"/>
  <c r="DA24" i="21"/>
  <c r="CZ24" i="21"/>
  <c r="CY24" i="21"/>
  <c r="CX24" i="21"/>
  <c r="CW24" i="21"/>
  <c r="CV24" i="21"/>
  <c r="CU24" i="21"/>
  <c r="CT24" i="21"/>
  <c r="CS24" i="21"/>
  <c r="CR24" i="21"/>
  <c r="CQ24" i="21"/>
  <c r="CP24" i="21"/>
  <c r="CO24" i="21"/>
  <c r="CN24" i="21"/>
  <c r="CM24" i="21"/>
  <c r="CL24" i="21"/>
  <c r="CK24" i="21"/>
  <c r="CJ24" i="21"/>
  <c r="CI24" i="21"/>
  <c r="CH24" i="21"/>
  <c r="CG24" i="21"/>
  <c r="CF24" i="21"/>
  <c r="CE24" i="21"/>
  <c r="CD24" i="21"/>
  <c r="CC24" i="21"/>
  <c r="CB24" i="21"/>
  <c r="CA24" i="21"/>
  <c r="BZ24" i="21"/>
  <c r="BY24" i="21"/>
  <c r="BX24" i="21"/>
  <c r="BW24" i="21"/>
  <c r="BV24" i="21"/>
  <c r="BU24" i="21"/>
  <c r="BT24" i="21"/>
  <c r="BS24" i="21"/>
  <c r="BR24" i="21"/>
  <c r="BQ24" i="21"/>
  <c r="BP24" i="21"/>
  <c r="BO24" i="21"/>
  <c r="BN24" i="21"/>
  <c r="BM24" i="21"/>
  <c r="BL24" i="21"/>
  <c r="BK24" i="21"/>
  <c r="BJ24" i="21"/>
  <c r="BI24" i="21"/>
  <c r="BH24" i="21"/>
  <c r="BG24" i="21"/>
  <c r="BF24" i="21"/>
  <c r="BE24" i="21"/>
  <c r="BD24" i="21"/>
  <c r="BC24" i="21"/>
  <c r="BB24" i="21"/>
  <c r="BA24" i="21"/>
  <c r="GA23" i="21"/>
  <c r="FZ23" i="21"/>
  <c r="FY23" i="21"/>
  <c r="FX23" i="21"/>
  <c r="FW23" i="21"/>
  <c r="FV23" i="21"/>
  <c r="FU23" i="21"/>
  <c r="FT23" i="21"/>
  <c r="FS23" i="21"/>
  <c r="FR23" i="21"/>
  <c r="FQ23" i="21"/>
  <c r="FP23" i="21"/>
  <c r="FO23" i="21"/>
  <c r="FN23" i="21"/>
  <c r="FM23" i="21"/>
  <c r="FL23" i="21"/>
  <c r="FK23" i="21"/>
  <c r="FJ23" i="21"/>
  <c r="FI23" i="21"/>
  <c r="FH23" i="21"/>
  <c r="FG23" i="21"/>
  <c r="FF23" i="21"/>
  <c r="FE23" i="21"/>
  <c r="FD23" i="21"/>
  <c r="FC23" i="21"/>
  <c r="FB23" i="21"/>
  <c r="FA23" i="21"/>
  <c r="EZ23" i="21"/>
  <c r="EY23" i="21"/>
  <c r="EX23" i="21"/>
  <c r="EW23" i="21"/>
  <c r="EV23" i="21"/>
  <c r="EU23" i="21"/>
  <c r="ET23" i="21"/>
  <c r="ES23" i="21"/>
  <c r="ER23" i="21"/>
  <c r="EQ23" i="21"/>
  <c r="EP23" i="21"/>
  <c r="EO23" i="21"/>
  <c r="EN23" i="21"/>
  <c r="EM23" i="21"/>
  <c r="EL23" i="21"/>
  <c r="EK23" i="21"/>
  <c r="EJ23" i="21"/>
  <c r="EI23" i="21"/>
  <c r="EH23" i="21"/>
  <c r="EG23" i="21"/>
  <c r="EF23" i="21"/>
  <c r="EE23" i="21"/>
  <c r="ED23" i="21"/>
  <c r="EC23" i="21"/>
  <c r="EB23" i="21"/>
  <c r="EA23" i="21"/>
  <c r="DZ23" i="21"/>
  <c r="DY23" i="21"/>
  <c r="DX23" i="21"/>
  <c r="DW23" i="21"/>
  <c r="DV23" i="21"/>
  <c r="DU23" i="21"/>
  <c r="DT23" i="21"/>
  <c r="DS23" i="21"/>
  <c r="DR23" i="21"/>
  <c r="DQ23" i="21"/>
  <c r="DP23" i="21"/>
  <c r="DO23" i="21"/>
  <c r="DN23" i="21"/>
  <c r="DM23" i="21"/>
  <c r="DL23" i="21"/>
  <c r="DK23" i="21"/>
  <c r="DJ23" i="21"/>
  <c r="DI23" i="21"/>
  <c r="DH23" i="21"/>
  <c r="DG23" i="21"/>
  <c r="DF23" i="21"/>
  <c r="DE23" i="21"/>
  <c r="DD23" i="21"/>
  <c r="DC23" i="21"/>
  <c r="DB23" i="21"/>
  <c r="DA23" i="21"/>
  <c r="CZ23" i="21"/>
  <c r="CY23" i="21"/>
  <c r="CX23" i="21"/>
  <c r="CW23" i="21"/>
  <c r="CV23" i="21"/>
  <c r="CU23" i="21"/>
  <c r="CT23" i="21"/>
  <c r="CS23" i="21"/>
  <c r="CR23" i="21"/>
  <c r="CQ23" i="21"/>
  <c r="CP23" i="21"/>
  <c r="CO23" i="21"/>
  <c r="CN23" i="21"/>
  <c r="CM23" i="21"/>
  <c r="CL23" i="21"/>
  <c r="CK23" i="21"/>
  <c r="CJ23" i="21"/>
  <c r="CI23" i="21"/>
  <c r="CH23" i="21"/>
  <c r="CG23" i="21"/>
  <c r="CF23" i="21"/>
  <c r="CE23" i="21"/>
  <c r="CD23" i="21"/>
  <c r="CC23" i="21"/>
  <c r="CB23" i="21"/>
  <c r="CA23" i="21"/>
  <c r="BZ23" i="21"/>
  <c r="BY23" i="21"/>
  <c r="BX23" i="21"/>
  <c r="BW23" i="21"/>
  <c r="BV23" i="21"/>
  <c r="BU23" i="21"/>
  <c r="BT23" i="21"/>
  <c r="BS23" i="21"/>
  <c r="BR23" i="21"/>
  <c r="BQ23" i="21"/>
  <c r="BP23" i="21"/>
  <c r="BO23" i="21"/>
  <c r="BN23" i="21"/>
  <c r="BM23" i="21"/>
  <c r="BL23" i="21"/>
  <c r="BK23" i="21"/>
  <c r="BJ23" i="21"/>
  <c r="BI23" i="21"/>
  <c r="BH23" i="21"/>
  <c r="BG23" i="21"/>
  <c r="BF23" i="21"/>
  <c r="BE23" i="21"/>
  <c r="BD23" i="21"/>
  <c r="BC23" i="21"/>
  <c r="BB23" i="21"/>
  <c r="BA23" i="21"/>
  <c r="GA22" i="21"/>
  <c r="FZ22" i="21"/>
  <c r="FY22" i="21"/>
  <c r="FX22" i="21"/>
  <c r="FW22" i="21"/>
  <c r="FV22" i="21"/>
  <c r="FU22" i="21"/>
  <c r="FT22" i="21"/>
  <c r="FS22" i="21"/>
  <c r="FR22" i="21"/>
  <c r="FQ22" i="21"/>
  <c r="FP22" i="21"/>
  <c r="FO22" i="21"/>
  <c r="FN22" i="21"/>
  <c r="FM22" i="21"/>
  <c r="FL22" i="21"/>
  <c r="FK22" i="21"/>
  <c r="FJ22" i="21"/>
  <c r="FI22" i="21"/>
  <c r="FH22" i="21"/>
  <c r="FG22" i="21"/>
  <c r="FF22" i="21"/>
  <c r="FE22" i="21"/>
  <c r="FD22" i="21"/>
  <c r="FC22" i="21"/>
  <c r="FB22" i="21"/>
  <c r="FA22" i="21"/>
  <c r="EZ22" i="21"/>
  <c r="EY22" i="21"/>
  <c r="EX22" i="21"/>
  <c r="EW22" i="21"/>
  <c r="EV22" i="21"/>
  <c r="EU22" i="21"/>
  <c r="ET22" i="21"/>
  <c r="ES22" i="21"/>
  <c r="ER22" i="21"/>
  <c r="EQ22" i="21"/>
  <c r="EP22" i="21"/>
  <c r="EO22" i="21"/>
  <c r="EN22" i="21"/>
  <c r="EM22" i="21"/>
  <c r="EL22" i="21"/>
  <c r="EK22" i="21"/>
  <c r="EJ22" i="21"/>
  <c r="EI22" i="21"/>
  <c r="EH22" i="21"/>
  <c r="EG22" i="21"/>
  <c r="EF22" i="21"/>
  <c r="EE22" i="21"/>
  <c r="ED22" i="21"/>
  <c r="EC22" i="21"/>
  <c r="EB22" i="21"/>
  <c r="EA22" i="21"/>
  <c r="DZ22" i="21"/>
  <c r="DY22" i="21"/>
  <c r="DX22" i="21"/>
  <c r="DW22" i="21"/>
  <c r="DV22" i="21"/>
  <c r="DU22" i="21"/>
  <c r="DT22" i="21"/>
  <c r="DS22" i="21"/>
  <c r="DR22" i="21"/>
  <c r="DQ22" i="21"/>
  <c r="DP22" i="21"/>
  <c r="DO22" i="21"/>
  <c r="DN22" i="21"/>
  <c r="DM22" i="21"/>
  <c r="DL22" i="21"/>
  <c r="DK22" i="21"/>
  <c r="DJ22" i="21"/>
  <c r="DI22" i="21"/>
  <c r="DH22" i="21"/>
  <c r="DG22" i="21"/>
  <c r="DF22" i="21"/>
  <c r="DE22" i="21"/>
  <c r="DD22" i="21"/>
  <c r="DC22" i="21"/>
  <c r="DB22" i="21"/>
  <c r="DA22" i="21"/>
  <c r="CZ22" i="21"/>
  <c r="CY22" i="21"/>
  <c r="CX22" i="21"/>
  <c r="CW22" i="21"/>
  <c r="CV22" i="21"/>
  <c r="CU22" i="21"/>
  <c r="CT22" i="21"/>
  <c r="CS22" i="21"/>
  <c r="CR22" i="21"/>
  <c r="CQ22" i="21"/>
  <c r="CP22" i="21"/>
  <c r="CO22" i="21"/>
  <c r="CN22" i="21"/>
  <c r="CM22" i="21"/>
  <c r="CL22" i="21"/>
  <c r="CK22" i="21"/>
  <c r="CJ22" i="21"/>
  <c r="CI22" i="21"/>
  <c r="CH22" i="21"/>
  <c r="CG22" i="21"/>
  <c r="CF22" i="21"/>
  <c r="CE22" i="21"/>
  <c r="CD22" i="21"/>
  <c r="CC22" i="21"/>
  <c r="CB22" i="21"/>
  <c r="CA22" i="21"/>
  <c r="BZ22" i="21"/>
  <c r="BY22" i="21"/>
  <c r="BX22" i="21"/>
  <c r="BW22" i="21"/>
  <c r="BV22" i="21"/>
  <c r="BU22" i="21"/>
  <c r="BT22" i="21"/>
  <c r="BS22" i="21"/>
  <c r="BR22" i="21"/>
  <c r="BQ22" i="21"/>
  <c r="BP22" i="21"/>
  <c r="BO22" i="21"/>
  <c r="BN22" i="21"/>
  <c r="BM22" i="21"/>
  <c r="BL22" i="21"/>
  <c r="BK22" i="21"/>
  <c r="BJ22" i="21"/>
  <c r="BI22" i="21"/>
  <c r="BH22" i="21"/>
  <c r="BG22" i="21"/>
  <c r="BF22" i="21"/>
  <c r="BE22" i="21"/>
  <c r="BD22" i="21"/>
  <c r="BC22" i="21"/>
  <c r="BB22" i="21"/>
  <c r="BA22" i="21"/>
  <c r="GA21" i="21"/>
  <c r="FZ21" i="21"/>
  <c r="FY21" i="21"/>
  <c r="FX21" i="21"/>
  <c r="FW21" i="21"/>
  <c r="FV21" i="21"/>
  <c r="FU21" i="21"/>
  <c r="FT21" i="21"/>
  <c r="FS21" i="21"/>
  <c r="FR21" i="21"/>
  <c r="FQ21" i="21"/>
  <c r="FP21" i="21"/>
  <c r="FO21" i="21"/>
  <c r="FN21" i="21"/>
  <c r="FM21" i="21"/>
  <c r="FL21" i="21"/>
  <c r="FK21" i="21"/>
  <c r="FJ21" i="21"/>
  <c r="FI21" i="21"/>
  <c r="FH21" i="21"/>
  <c r="FG21" i="21"/>
  <c r="FF21" i="21"/>
  <c r="FE21" i="21"/>
  <c r="FD21" i="21"/>
  <c r="FC21" i="21"/>
  <c r="FB21" i="21"/>
  <c r="FA21" i="21"/>
  <c r="EZ21" i="21"/>
  <c r="EY21" i="21"/>
  <c r="EX21" i="21"/>
  <c r="EW21" i="21"/>
  <c r="EV21" i="21"/>
  <c r="EU21" i="21"/>
  <c r="ET21" i="21"/>
  <c r="ES21" i="21"/>
  <c r="ER21" i="21"/>
  <c r="EQ21" i="21"/>
  <c r="EP21" i="21"/>
  <c r="EO21" i="21"/>
  <c r="EN21" i="21"/>
  <c r="EM21" i="21"/>
  <c r="EL21" i="21"/>
  <c r="EK21" i="21"/>
  <c r="EJ21" i="21"/>
  <c r="EI21" i="21"/>
  <c r="EH21" i="21"/>
  <c r="EG21" i="21"/>
  <c r="EF21" i="21"/>
  <c r="EE21" i="21"/>
  <c r="ED21" i="21"/>
  <c r="EC21" i="21"/>
  <c r="EB21" i="21"/>
  <c r="EA21" i="21"/>
  <c r="DZ21" i="21"/>
  <c r="DY21" i="21"/>
  <c r="DX21" i="21"/>
  <c r="DW21" i="21"/>
  <c r="DV21" i="21"/>
  <c r="DU21" i="21"/>
  <c r="DT21" i="21"/>
  <c r="DS21" i="21"/>
  <c r="DR21" i="21"/>
  <c r="DQ21" i="21"/>
  <c r="DP21" i="21"/>
  <c r="DO21" i="21"/>
  <c r="DN21" i="21"/>
  <c r="DM21" i="21"/>
  <c r="DL21" i="21"/>
  <c r="DK21" i="21"/>
  <c r="DJ21" i="21"/>
  <c r="DI21" i="21"/>
  <c r="DH21" i="21"/>
  <c r="DG21" i="21"/>
  <c r="DF21" i="21"/>
  <c r="DE21" i="21"/>
  <c r="DD21" i="21"/>
  <c r="DC21" i="21"/>
  <c r="DB21" i="21"/>
  <c r="DA21" i="21"/>
  <c r="CZ21" i="21"/>
  <c r="CY21" i="21"/>
  <c r="CX21" i="21"/>
  <c r="CW21" i="21"/>
  <c r="CV21" i="21"/>
  <c r="CU21" i="21"/>
  <c r="CT21" i="21"/>
  <c r="CS21" i="21"/>
  <c r="CR21" i="21"/>
  <c r="CQ21" i="21"/>
  <c r="CP21" i="21"/>
  <c r="CO21" i="21"/>
  <c r="CN21" i="21"/>
  <c r="CM21" i="21"/>
  <c r="CL21" i="21"/>
  <c r="CK21" i="21"/>
  <c r="CJ21" i="21"/>
  <c r="CI21" i="21"/>
  <c r="CH21" i="21"/>
  <c r="CG21" i="21"/>
  <c r="CF21" i="21"/>
  <c r="CE21" i="21"/>
  <c r="CD21" i="21"/>
  <c r="CC21" i="21"/>
  <c r="CB21" i="21"/>
  <c r="CA21" i="21"/>
  <c r="BZ21" i="21"/>
  <c r="BY21" i="21"/>
  <c r="BX21" i="21"/>
  <c r="BW21" i="21"/>
  <c r="BV21" i="21"/>
  <c r="BU21" i="21"/>
  <c r="BT21" i="21"/>
  <c r="BS21" i="21"/>
  <c r="BR21" i="21"/>
  <c r="BQ21" i="21"/>
  <c r="BP21" i="21"/>
  <c r="BO21" i="21"/>
  <c r="BN21" i="21"/>
  <c r="BM21" i="21"/>
  <c r="BL21" i="21"/>
  <c r="BK21" i="21"/>
  <c r="BJ21" i="21"/>
  <c r="BI21" i="21"/>
  <c r="BH21" i="21"/>
  <c r="BG21" i="21"/>
  <c r="BF21" i="21"/>
  <c r="BE21" i="21"/>
  <c r="BD21" i="21"/>
  <c r="BC21" i="21"/>
  <c r="BB21" i="21"/>
  <c r="BA21" i="21"/>
  <c r="GA20" i="21"/>
  <c r="FZ20" i="21"/>
  <c r="FY20" i="21"/>
  <c r="FX20" i="21"/>
  <c r="FW20" i="21"/>
  <c r="FV20" i="21"/>
  <c r="FU20" i="21"/>
  <c r="FT20" i="21"/>
  <c r="FS20" i="21"/>
  <c r="FR20" i="21"/>
  <c r="FQ20" i="21"/>
  <c r="FP20" i="21"/>
  <c r="FO20" i="21"/>
  <c r="FN20" i="21"/>
  <c r="FM20" i="21"/>
  <c r="FL20" i="21"/>
  <c r="FK20" i="21"/>
  <c r="FJ20" i="21"/>
  <c r="FI20" i="21"/>
  <c r="FH20" i="21"/>
  <c r="FG20" i="21"/>
  <c r="FF20" i="21"/>
  <c r="FE20" i="21"/>
  <c r="FD20" i="21"/>
  <c r="FC20" i="21"/>
  <c r="FB20" i="21"/>
  <c r="FA20" i="21"/>
  <c r="EZ20" i="21"/>
  <c r="EY20" i="21"/>
  <c r="EX20" i="21"/>
  <c r="EW20" i="21"/>
  <c r="EV20" i="21"/>
  <c r="EU20" i="21"/>
  <c r="ET20" i="21"/>
  <c r="ES20" i="21"/>
  <c r="ER20" i="21"/>
  <c r="EQ20" i="21"/>
  <c r="EP20" i="21"/>
  <c r="EO20" i="21"/>
  <c r="EN20" i="21"/>
  <c r="EM20" i="21"/>
  <c r="EL20" i="21"/>
  <c r="EK20" i="21"/>
  <c r="EJ20" i="21"/>
  <c r="EI20" i="21"/>
  <c r="EH20" i="21"/>
  <c r="EG20" i="21"/>
  <c r="EF20" i="21"/>
  <c r="EE20" i="21"/>
  <c r="ED20" i="21"/>
  <c r="EC20" i="21"/>
  <c r="EB20" i="21"/>
  <c r="EA20" i="21"/>
  <c r="DZ20" i="21"/>
  <c r="DY20" i="21"/>
  <c r="DX20" i="21"/>
  <c r="DW20" i="21"/>
  <c r="DV20" i="21"/>
  <c r="DU20" i="21"/>
  <c r="DT20" i="21"/>
  <c r="DS20" i="21"/>
  <c r="DR20" i="21"/>
  <c r="DQ20" i="21"/>
  <c r="DP20" i="21"/>
  <c r="DO20" i="21"/>
  <c r="DN20" i="21"/>
  <c r="DM20" i="21"/>
  <c r="DL20" i="21"/>
  <c r="DK20" i="21"/>
  <c r="DJ20" i="21"/>
  <c r="DI20" i="21"/>
  <c r="DH20" i="21"/>
  <c r="DG20" i="21"/>
  <c r="DF20" i="21"/>
  <c r="DE20" i="21"/>
  <c r="DD20" i="21"/>
  <c r="DC20" i="21"/>
  <c r="DB20" i="21"/>
  <c r="DA20" i="21"/>
  <c r="CZ20" i="21"/>
  <c r="CY20" i="21"/>
  <c r="CX20" i="21"/>
  <c r="CW20" i="21"/>
  <c r="CV20" i="21"/>
  <c r="CU20" i="21"/>
  <c r="CT20" i="21"/>
  <c r="CS20" i="21"/>
  <c r="CR20" i="21"/>
  <c r="CQ20" i="21"/>
  <c r="CP20" i="21"/>
  <c r="CO20" i="21"/>
  <c r="CN20" i="21"/>
  <c r="CM20" i="21"/>
  <c r="CL20" i="21"/>
  <c r="CK20" i="21"/>
  <c r="CJ20" i="21"/>
  <c r="CI20" i="21"/>
  <c r="CH20" i="21"/>
  <c r="CG20" i="21"/>
  <c r="CF20" i="21"/>
  <c r="CE20" i="21"/>
  <c r="CD20" i="21"/>
  <c r="CC20" i="21"/>
  <c r="CB20" i="21"/>
  <c r="CA20" i="21"/>
  <c r="BZ20" i="21"/>
  <c r="BY20" i="21"/>
  <c r="BX20" i="21"/>
  <c r="BW20" i="21"/>
  <c r="BV20" i="21"/>
  <c r="BU20" i="21"/>
  <c r="BT20" i="21"/>
  <c r="BS20" i="21"/>
  <c r="BR20" i="21"/>
  <c r="BQ20" i="21"/>
  <c r="BP20" i="21"/>
  <c r="BO20" i="21"/>
  <c r="BN20" i="21"/>
  <c r="BM20" i="21"/>
  <c r="BL20" i="21"/>
  <c r="BK20" i="21"/>
  <c r="BJ20" i="21"/>
  <c r="BI20" i="21"/>
  <c r="BH20" i="21"/>
  <c r="BG20" i="21"/>
  <c r="BF20" i="21"/>
  <c r="BE20" i="21"/>
  <c r="BD20" i="21"/>
  <c r="BC20" i="21"/>
  <c r="BB20" i="21"/>
  <c r="BA20" i="21"/>
  <c r="GA19" i="21"/>
  <c r="FZ19" i="21"/>
  <c r="FY19" i="21"/>
  <c r="FX19" i="21"/>
  <c r="FW19" i="21"/>
  <c r="FV19" i="21"/>
  <c r="FU19" i="21"/>
  <c r="FT19" i="21"/>
  <c r="FS19" i="21"/>
  <c r="FR19" i="21"/>
  <c r="FQ19" i="21"/>
  <c r="FP19" i="21"/>
  <c r="FO19" i="21"/>
  <c r="FN19" i="21"/>
  <c r="FM19" i="21"/>
  <c r="FL19" i="21"/>
  <c r="FK19" i="21"/>
  <c r="FJ19" i="21"/>
  <c r="FI19" i="21"/>
  <c r="FH19" i="21"/>
  <c r="FG19" i="21"/>
  <c r="FF19" i="21"/>
  <c r="FE19" i="21"/>
  <c r="FD19" i="21"/>
  <c r="FC19" i="21"/>
  <c r="FB19" i="21"/>
  <c r="FA19" i="21"/>
  <c r="EZ19" i="21"/>
  <c r="EY19" i="21"/>
  <c r="EX19" i="21"/>
  <c r="EW19" i="21"/>
  <c r="EV19" i="21"/>
  <c r="EU19" i="21"/>
  <c r="ET19" i="21"/>
  <c r="ES19" i="21"/>
  <c r="ER19" i="21"/>
  <c r="EQ19" i="21"/>
  <c r="EP19" i="21"/>
  <c r="EO19" i="21"/>
  <c r="EN19" i="21"/>
  <c r="EM19" i="21"/>
  <c r="EL19" i="21"/>
  <c r="EK19" i="21"/>
  <c r="EJ19" i="21"/>
  <c r="EI19" i="21"/>
  <c r="EH19" i="21"/>
  <c r="EG19" i="21"/>
  <c r="EF19" i="21"/>
  <c r="EE19" i="21"/>
  <c r="ED19" i="21"/>
  <c r="EC19" i="21"/>
  <c r="EB19" i="21"/>
  <c r="EA19" i="21"/>
  <c r="DZ19" i="21"/>
  <c r="DY19" i="21"/>
  <c r="DX19" i="21"/>
  <c r="DW19" i="21"/>
  <c r="DV19" i="21"/>
  <c r="DU19" i="21"/>
  <c r="DT19" i="21"/>
  <c r="DS19" i="21"/>
  <c r="DR19" i="21"/>
  <c r="DQ19" i="21"/>
  <c r="DP19" i="21"/>
  <c r="DO19" i="21"/>
  <c r="DN19" i="21"/>
  <c r="DM19" i="21"/>
  <c r="DL19" i="21"/>
  <c r="DK19" i="21"/>
  <c r="DJ19" i="21"/>
  <c r="DI19" i="21"/>
  <c r="DH19" i="21"/>
  <c r="DG19" i="21"/>
  <c r="DF19" i="21"/>
  <c r="DE19" i="21"/>
  <c r="DD19" i="21"/>
  <c r="DC19" i="21"/>
  <c r="DB19" i="21"/>
  <c r="DA19" i="21"/>
  <c r="CZ19" i="21"/>
  <c r="CY19" i="21"/>
  <c r="CX19" i="21"/>
  <c r="CW19" i="21"/>
  <c r="CV19" i="21"/>
  <c r="CU19" i="21"/>
  <c r="CT19" i="21"/>
  <c r="CS19" i="21"/>
  <c r="CR19" i="21"/>
  <c r="CQ19" i="21"/>
  <c r="CP19" i="21"/>
  <c r="CO19" i="21"/>
  <c r="CN19" i="21"/>
  <c r="CM19" i="21"/>
  <c r="CL19" i="21"/>
  <c r="CK19" i="21"/>
  <c r="CJ19" i="21"/>
  <c r="CI19" i="21"/>
  <c r="CH19" i="21"/>
  <c r="CG19" i="21"/>
  <c r="CF19" i="21"/>
  <c r="CE19" i="21"/>
  <c r="CD19" i="21"/>
  <c r="CC19" i="21"/>
  <c r="CB19" i="21"/>
  <c r="CA19" i="21"/>
  <c r="BZ19" i="21"/>
  <c r="BY19" i="21"/>
  <c r="BX19" i="21"/>
  <c r="BW19" i="21"/>
  <c r="BV19" i="21"/>
  <c r="BU19" i="21"/>
  <c r="BT19" i="21"/>
  <c r="BS19" i="21"/>
  <c r="BR19" i="21"/>
  <c r="BQ19" i="21"/>
  <c r="BP19" i="21"/>
  <c r="BO19" i="21"/>
  <c r="BN19" i="21"/>
  <c r="BM19" i="21"/>
  <c r="BL19" i="21"/>
  <c r="BK19" i="21"/>
  <c r="BJ19" i="21"/>
  <c r="BI19" i="21"/>
  <c r="BH19" i="21"/>
  <c r="BG19" i="21"/>
  <c r="BF19" i="21"/>
  <c r="BE19" i="21"/>
  <c r="BD19" i="21"/>
  <c r="BC19" i="21"/>
  <c r="BB19" i="21"/>
  <c r="BA19" i="21"/>
  <c r="GA16" i="21"/>
  <c r="FZ16" i="21"/>
  <c r="FY16" i="21"/>
  <c r="FX16" i="21"/>
  <c r="FW16" i="21"/>
  <c r="FV16" i="21"/>
  <c r="FU16" i="21"/>
  <c r="FT16" i="21"/>
  <c r="FS16" i="21"/>
  <c r="FR16" i="21"/>
  <c r="FQ16" i="21"/>
  <c r="FP16" i="21"/>
  <c r="FO16" i="21"/>
  <c r="FN16" i="21"/>
  <c r="FM16" i="21"/>
  <c r="FL16" i="21"/>
  <c r="FK16" i="21"/>
  <c r="FJ16" i="21"/>
  <c r="FI16" i="21"/>
  <c r="FH16" i="21"/>
  <c r="FG16" i="21"/>
  <c r="FF16" i="21"/>
  <c r="FE16" i="21"/>
  <c r="FD16" i="21"/>
  <c r="FC16" i="21"/>
  <c r="FB16" i="21"/>
  <c r="FA16" i="21"/>
  <c r="EZ16" i="21"/>
  <c r="EY16" i="21"/>
  <c r="EX16" i="21"/>
  <c r="EW16" i="21"/>
  <c r="EV16" i="21"/>
  <c r="EU16" i="21"/>
  <c r="ET16" i="21"/>
  <c r="ES16" i="21"/>
  <c r="ER16" i="21"/>
  <c r="EQ16" i="21"/>
  <c r="EP16" i="21"/>
  <c r="EO16" i="21"/>
  <c r="EN16" i="21"/>
  <c r="EM16" i="21"/>
  <c r="EL16" i="21"/>
  <c r="EK16" i="21"/>
  <c r="EJ16" i="21"/>
  <c r="EI16" i="21"/>
  <c r="EH16" i="21"/>
  <c r="EG16" i="21"/>
  <c r="EF16" i="21"/>
  <c r="EE16" i="21"/>
  <c r="ED16" i="21"/>
  <c r="EC16" i="21"/>
  <c r="EB16" i="21"/>
  <c r="EA16" i="21"/>
  <c r="DZ16" i="21"/>
  <c r="DY16" i="21"/>
  <c r="DX16" i="21"/>
  <c r="DW16" i="21"/>
  <c r="DV16" i="21"/>
  <c r="DU16" i="21"/>
  <c r="DT16" i="21"/>
  <c r="DS16" i="21"/>
  <c r="DR16" i="21"/>
  <c r="DQ16" i="21"/>
  <c r="DP16" i="21"/>
  <c r="DO16" i="21"/>
  <c r="DN16" i="21"/>
  <c r="DM16" i="21"/>
  <c r="DL16" i="21"/>
  <c r="DK16" i="21"/>
  <c r="DJ16" i="21"/>
  <c r="DI16" i="21"/>
  <c r="DH16" i="21"/>
  <c r="DG16" i="21"/>
  <c r="DF16" i="21"/>
  <c r="DE16" i="21"/>
  <c r="DD16" i="21"/>
  <c r="DC16" i="21"/>
  <c r="DB16" i="21"/>
  <c r="DA16" i="21"/>
  <c r="CZ16" i="21"/>
  <c r="CY16" i="21"/>
  <c r="CX16" i="21"/>
  <c r="CW16" i="21"/>
  <c r="CV16" i="21"/>
  <c r="CU16" i="21"/>
  <c r="CT16" i="21"/>
  <c r="CS16" i="21"/>
  <c r="CR16" i="21"/>
  <c r="CQ16" i="21"/>
  <c r="CP16" i="21"/>
  <c r="CO16" i="21"/>
  <c r="CN16" i="21"/>
  <c r="CM16" i="21"/>
  <c r="CL16" i="21"/>
  <c r="CK16" i="21"/>
  <c r="CJ16" i="21"/>
  <c r="CI16" i="21"/>
  <c r="CH16" i="21"/>
  <c r="CG16" i="21"/>
  <c r="CF16" i="21"/>
  <c r="CE16" i="21"/>
  <c r="CD16" i="21"/>
  <c r="CC16" i="21"/>
  <c r="CB16" i="21"/>
  <c r="CA16" i="21"/>
  <c r="BZ16" i="21"/>
  <c r="BY16" i="21"/>
  <c r="BX16" i="21"/>
  <c r="BW16" i="21"/>
  <c r="BV16" i="21"/>
  <c r="BU16" i="21"/>
  <c r="BT16" i="21"/>
  <c r="BS16" i="21"/>
  <c r="BR16" i="21"/>
  <c r="BQ16" i="21"/>
  <c r="BP16" i="21"/>
  <c r="BO16" i="21"/>
  <c r="BN16" i="21"/>
  <c r="BM16" i="21"/>
  <c r="BL16" i="21"/>
  <c r="BK16" i="21"/>
  <c r="BJ16" i="21"/>
  <c r="BI16" i="21"/>
  <c r="BH16" i="21"/>
  <c r="BG16" i="21"/>
  <c r="BF16" i="21"/>
  <c r="BE16" i="21"/>
  <c r="BD16" i="21"/>
  <c r="BC16" i="21"/>
  <c r="BB16" i="21"/>
  <c r="BA16" i="21"/>
  <c r="GA15" i="21"/>
  <c r="FZ15" i="21"/>
  <c r="FY15" i="21"/>
  <c r="FX15" i="21"/>
  <c r="FW15" i="21"/>
  <c r="FV15" i="21"/>
  <c r="FU15" i="21"/>
  <c r="FT15" i="21"/>
  <c r="FS15" i="21"/>
  <c r="FR15" i="21"/>
  <c r="FQ15" i="21"/>
  <c r="FP15" i="21"/>
  <c r="FO15" i="21"/>
  <c r="FN15" i="21"/>
  <c r="FM15" i="21"/>
  <c r="FL15" i="21"/>
  <c r="FK15" i="21"/>
  <c r="FJ15" i="21"/>
  <c r="FI15" i="21"/>
  <c r="FH15" i="21"/>
  <c r="FG15" i="21"/>
  <c r="FF15" i="21"/>
  <c r="FE15" i="21"/>
  <c r="FD15" i="21"/>
  <c r="FC15" i="21"/>
  <c r="FB15" i="21"/>
  <c r="FA15" i="21"/>
  <c r="EZ15" i="21"/>
  <c r="EY15" i="21"/>
  <c r="EX15" i="21"/>
  <c r="EW15" i="21"/>
  <c r="EV15" i="21"/>
  <c r="EU15" i="21"/>
  <c r="ET15" i="21"/>
  <c r="ES15" i="21"/>
  <c r="ER15" i="21"/>
  <c r="EQ15" i="21"/>
  <c r="EP15" i="21"/>
  <c r="EO15" i="21"/>
  <c r="EN15" i="21"/>
  <c r="EM15" i="21"/>
  <c r="EL15" i="21"/>
  <c r="EK15" i="21"/>
  <c r="EJ15" i="21"/>
  <c r="EI15" i="21"/>
  <c r="EH15" i="21"/>
  <c r="EG15" i="21"/>
  <c r="EF15" i="21"/>
  <c r="EE15" i="21"/>
  <c r="ED15" i="21"/>
  <c r="EC15" i="21"/>
  <c r="EB15" i="21"/>
  <c r="EA15" i="21"/>
  <c r="DZ15" i="21"/>
  <c r="DY15" i="21"/>
  <c r="DX15" i="21"/>
  <c r="DW15" i="21"/>
  <c r="DV15" i="21"/>
  <c r="DU15" i="21"/>
  <c r="DT15" i="21"/>
  <c r="DS15" i="21"/>
  <c r="DR15" i="21"/>
  <c r="DQ15" i="21"/>
  <c r="DP15" i="21"/>
  <c r="DO15" i="21"/>
  <c r="DN15" i="21"/>
  <c r="DM15" i="21"/>
  <c r="DL15" i="21"/>
  <c r="DK15" i="21"/>
  <c r="DJ15" i="21"/>
  <c r="DI15" i="21"/>
  <c r="DH15" i="21"/>
  <c r="DG15" i="21"/>
  <c r="DF15" i="21"/>
  <c r="DE15" i="21"/>
  <c r="DD15" i="21"/>
  <c r="DC15" i="21"/>
  <c r="DB15" i="21"/>
  <c r="DA15" i="21"/>
  <c r="CZ15" i="21"/>
  <c r="CY15" i="21"/>
  <c r="CX15" i="21"/>
  <c r="CW15" i="21"/>
  <c r="CV15" i="21"/>
  <c r="CU15" i="21"/>
  <c r="CT15" i="21"/>
  <c r="CS15" i="21"/>
  <c r="CR15" i="21"/>
  <c r="CQ15" i="21"/>
  <c r="CP15" i="21"/>
  <c r="CO15" i="21"/>
  <c r="CN15" i="21"/>
  <c r="CM15" i="21"/>
  <c r="CL15" i="21"/>
  <c r="CK15" i="21"/>
  <c r="CJ15" i="21"/>
  <c r="CI15" i="21"/>
  <c r="CH15" i="21"/>
  <c r="CG15" i="21"/>
  <c r="CF15" i="21"/>
  <c r="CE15" i="21"/>
  <c r="CD15" i="21"/>
  <c r="CC15" i="21"/>
  <c r="CB15" i="21"/>
  <c r="CA15" i="21"/>
  <c r="BZ15" i="21"/>
  <c r="BY15" i="21"/>
  <c r="BX15" i="21"/>
  <c r="BW15" i="21"/>
  <c r="BV15" i="21"/>
  <c r="BU15" i="21"/>
  <c r="BT15" i="21"/>
  <c r="BS15" i="21"/>
  <c r="BR15" i="21"/>
  <c r="BQ15" i="21"/>
  <c r="BP15" i="21"/>
  <c r="BO15" i="21"/>
  <c r="BN15" i="21"/>
  <c r="BM15" i="21"/>
  <c r="BL15" i="21"/>
  <c r="BK15" i="21"/>
  <c r="BJ15" i="21"/>
  <c r="BI15" i="21"/>
  <c r="BH15" i="21"/>
  <c r="BG15" i="21"/>
  <c r="BF15" i="21"/>
  <c r="BE15" i="21"/>
  <c r="BD15" i="21"/>
  <c r="BC15" i="21"/>
  <c r="BB15" i="21"/>
  <c r="BA15" i="21"/>
  <c r="GA14" i="21"/>
  <c r="FZ14" i="21"/>
  <c r="FY14" i="21"/>
  <c r="FX14" i="21"/>
  <c r="FW14" i="21"/>
  <c r="FV14" i="21"/>
  <c r="FU14" i="21"/>
  <c r="FT14" i="21"/>
  <c r="FS14" i="21"/>
  <c r="FR14" i="21"/>
  <c r="FQ14" i="21"/>
  <c r="FP14" i="21"/>
  <c r="FO14" i="21"/>
  <c r="FN14" i="21"/>
  <c r="FM14" i="21"/>
  <c r="FL14" i="21"/>
  <c r="FK14" i="21"/>
  <c r="FJ14" i="21"/>
  <c r="FI14" i="21"/>
  <c r="FH14" i="21"/>
  <c r="FG14" i="21"/>
  <c r="FF14" i="21"/>
  <c r="FE14" i="21"/>
  <c r="FD14" i="21"/>
  <c r="FC14" i="21"/>
  <c r="FB14" i="21"/>
  <c r="FA14" i="21"/>
  <c r="EZ14" i="21"/>
  <c r="EY14" i="21"/>
  <c r="EX14" i="21"/>
  <c r="EW14" i="21"/>
  <c r="EV14" i="21"/>
  <c r="EU14" i="21"/>
  <c r="ET14" i="21"/>
  <c r="ES14" i="21"/>
  <c r="ER14" i="21"/>
  <c r="EQ14" i="21"/>
  <c r="EP14" i="21"/>
  <c r="EO14" i="21"/>
  <c r="EN14" i="21"/>
  <c r="EM14" i="21"/>
  <c r="EL14" i="21"/>
  <c r="EK14" i="21"/>
  <c r="EJ14" i="21"/>
  <c r="EI14" i="21"/>
  <c r="EH14" i="21"/>
  <c r="EG14" i="21"/>
  <c r="EF14" i="21"/>
  <c r="EE14" i="21"/>
  <c r="ED14" i="21"/>
  <c r="EC14" i="21"/>
  <c r="EB14" i="21"/>
  <c r="EA14" i="21"/>
  <c r="DZ14" i="21"/>
  <c r="DY14" i="21"/>
  <c r="DX14" i="21"/>
  <c r="DW14" i="21"/>
  <c r="DV14" i="21"/>
  <c r="DU14" i="21"/>
  <c r="DT14" i="21"/>
  <c r="DS14" i="21"/>
  <c r="DR14" i="21"/>
  <c r="DQ14" i="21"/>
  <c r="DP14" i="21"/>
  <c r="DO14" i="21"/>
  <c r="DN14" i="21"/>
  <c r="DM14" i="21"/>
  <c r="DL14" i="21"/>
  <c r="DK14" i="21"/>
  <c r="DJ14" i="21"/>
  <c r="DI14" i="21"/>
  <c r="DH14" i="21"/>
  <c r="DG14" i="21"/>
  <c r="DF14" i="21"/>
  <c r="DE14" i="21"/>
  <c r="DD14" i="21"/>
  <c r="DC14" i="21"/>
  <c r="DB14" i="21"/>
  <c r="DA14" i="21"/>
  <c r="CZ14" i="21"/>
  <c r="CY14" i="21"/>
  <c r="CX14" i="21"/>
  <c r="CW14" i="21"/>
  <c r="CV14" i="21"/>
  <c r="CU14" i="21"/>
  <c r="CT14" i="21"/>
  <c r="CS14" i="21"/>
  <c r="CR14" i="21"/>
  <c r="CQ14" i="21"/>
  <c r="CP14" i="21"/>
  <c r="CO14" i="21"/>
  <c r="CN14" i="21"/>
  <c r="CM14" i="21"/>
  <c r="CL14" i="21"/>
  <c r="CK14" i="21"/>
  <c r="CJ14" i="21"/>
  <c r="CI14" i="21"/>
  <c r="CH14" i="21"/>
  <c r="CG14" i="21"/>
  <c r="CF14" i="21"/>
  <c r="CE14" i="21"/>
  <c r="CD14" i="21"/>
  <c r="CC14" i="21"/>
  <c r="CB14" i="21"/>
  <c r="CA14" i="21"/>
  <c r="BZ14" i="21"/>
  <c r="BY14" i="21"/>
  <c r="BX14" i="21"/>
  <c r="BW14" i="21"/>
  <c r="BV14" i="21"/>
  <c r="BU14" i="21"/>
  <c r="BT14" i="21"/>
  <c r="BS14" i="21"/>
  <c r="BR14" i="21"/>
  <c r="BQ14" i="21"/>
  <c r="BP14" i="21"/>
  <c r="BO14" i="21"/>
  <c r="BN14" i="21"/>
  <c r="BM14" i="21"/>
  <c r="BL14" i="21"/>
  <c r="BK14" i="21"/>
  <c r="BJ14" i="21"/>
  <c r="BI14" i="21"/>
  <c r="BH14" i="21"/>
  <c r="BG14" i="21"/>
  <c r="BF14" i="21"/>
  <c r="BE14" i="21"/>
  <c r="BD14" i="21"/>
  <c r="BC14" i="21"/>
  <c r="BB14" i="21"/>
  <c r="BA14" i="21"/>
  <c r="GA13" i="21"/>
  <c r="FZ13" i="21"/>
  <c r="FY13" i="21"/>
  <c r="FX13" i="21"/>
  <c r="FW13" i="21"/>
  <c r="FV13" i="21"/>
  <c r="FU13" i="21"/>
  <c r="FT13" i="21"/>
  <c r="FS13" i="21"/>
  <c r="FR13" i="21"/>
  <c r="FQ13" i="21"/>
  <c r="FP13" i="21"/>
  <c r="FO13" i="21"/>
  <c r="FN13" i="21"/>
  <c r="FM13" i="21"/>
  <c r="FL13" i="21"/>
  <c r="FK13" i="21"/>
  <c r="FJ13" i="21"/>
  <c r="FI13" i="21"/>
  <c r="FH13" i="21"/>
  <c r="FG13" i="21"/>
  <c r="FF13" i="21"/>
  <c r="FE13" i="21"/>
  <c r="FD13" i="21"/>
  <c r="FC13" i="21"/>
  <c r="FB13" i="21"/>
  <c r="FA13" i="21"/>
  <c r="EZ13" i="21"/>
  <c r="EY13" i="21"/>
  <c r="EX13" i="21"/>
  <c r="EW13" i="21"/>
  <c r="EV13" i="21"/>
  <c r="EU13" i="21"/>
  <c r="ET13" i="21"/>
  <c r="ES13" i="21"/>
  <c r="ER13" i="21"/>
  <c r="EQ13" i="21"/>
  <c r="EP13" i="21"/>
  <c r="EO13" i="21"/>
  <c r="EN13" i="21"/>
  <c r="EM13" i="21"/>
  <c r="EL13" i="21"/>
  <c r="EK13" i="21"/>
  <c r="EJ13" i="21"/>
  <c r="EI13" i="21"/>
  <c r="EH13" i="21"/>
  <c r="EG13" i="21"/>
  <c r="EF13" i="21"/>
  <c r="EE13" i="21"/>
  <c r="ED13" i="21"/>
  <c r="EC13" i="21"/>
  <c r="EB13" i="21"/>
  <c r="EA13" i="21"/>
  <c r="DZ13" i="21"/>
  <c r="DY13" i="21"/>
  <c r="DX13" i="21"/>
  <c r="DW13" i="21"/>
  <c r="DV13" i="21"/>
  <c r="DU13" i="21"/>
  <c r="DT13" i="21"/>
  <c r="DS13" i="21"/>
  <c r="DR13" i="21"/>
  <c r="DQ13" i="21"/>
  <c r="DP13" i="21"/>
  <c r="DO13" i="21"/>
  <c r="DN13" i="21"/>
  <c r="DM13" i="21"/>
  <c r="DL13" i="21"/>
  <c r="DK13" i="21"/>
  <c r="DJ13" i="21"/>
  <c r="DI13" i="21"/>
  <c r="DH13" i="21"/>
  <c r="DG13" i="21"/>
  <c r="DF13" i="21"/>
  <c r="DE13" i="21"/>
  <c r="DD13" i="21"/>
  <c r="DC13" i="21"/>
  <c r="DB13" i="21"/>
  <c r="DA13" i="21"/>
  <c r="CZ13" i="21"/>
  <c r="CY13" i="21"/>
  <c r="CX13" i="21"/>
  <c r="CW13" i="21"/>
  <c r="CV13" i="21"/>
  <c r="CU13" i="21"/>
  <c r="CT13" i="21"/>
  <c r="CS13" i="21"/>
  <c r="CR13" i="21"/>
  <c r="CQ13" i="21"/>
  <c r="CP13" i="21"/>
  <c r="CO13" i="21"/>
  <c r="CN13" i="21"/>
  <c r="CM13" i="21"/>
  <c r="CL13" i="21"/>
  <c r="CK13" i="21"/>
  <c r="CJ13" i="21"/>
  <c r="CI13" i="21"/>
  <c r="CH13" i="21"/>
  <c r="CG13" i="21"/>
  <c r="CF13" i="21"/>
  <c r="CE13" i="21"/>
  <c r="CD13" i="21"/>
  <c r="CC13" i="21"/>
  <c r="CB13" i="21"/>
  <c r="CA13" i="21"/>
  <c r="BZ13" i="21"/>
  <c r="BY13" i="21"/>
  <c r="BX13" i="21"/>
  <c r="BW13" i="21"/>
  <c r="BV13" i="21"/>
  <c r="BU13" i="21"/>
  <c r="BT13" i="21"/>
  <c r="BS13" i="21"/>
  <c r="BR13" i="21"/>
  <c r="BQ13" i="21"/>
  <c r="BP13" i="21"/>
  <c r="BO13" i="21"/>
  <c r="BN13" i="21"/>
  <c r="BM13" i="21"/>
  <c r="BL13" i="21"/>
  <c r="BK13" i="21"/>
  <c r="BJ13" i="21"/>
  <c r="BI13" i="21"/>
  <c r="BH13" i="21"/>
  <c r="BG13" i="21"/>
  <c r="BF13" i="21"/>
  <c r="BE13" i="21"/>
  <c r="BD13" i="21"/>
  <c r="BC13" i="21"/>
  <c r="BB13" i="21"/>
  <c r="BA13" i="21"/>
  <c r="GA12" i="21"/>
  <c r="FZ12" i="21"/>
  <c r="FY12" i="21"/>
  <c r="FX12" i="21"/>
  <c r="FW12" i="21"/>
  <c r="FV12" i="21"/>
  <c r="FU12" i="21"/>
  <c r="FT12" i="21"/>
  <c r="FS12" i="21"/>
  <c r="FR12" i="21"/>
  <c r="FQ12" i="21"/>
  <c r="FP12" i="21"/>
  <c r="FO12" i="21"/>
  <c r="FN12" i="21"/>
  <c r="FM12" i="21"/>
  <c r="FL12" i="21"/>
  <c r="FK12" i="21"/>
  <c r="FJ12" i="21"/>
  <c r="FI12" i="21"/>
  <c r="FH12" i="21"/>
  <c r="FG12" i="21"/>
  <c r="FF12" i="21"/>
  <c r="FE12" i="21"/>
  <c r="FD12" i="21"/>
  <c r="FC12" i="21"/>
  <c r="FB12" i="21"/>
  <c r="FA12" i="21"/>
  <c r="EZ12" i="21"/>
  <c r="EY12" i="21"/>
  <c r="EX12" i="21"/>
  <c r="EW12" i="21"/>
  <c r="EV12" i="21"/>
  <c r="EU12" i="21"/>
  <c r="ET12" i="21"/>
  <c r="ES12" i="21"/>
  <c r="ER12" i="21"/>
  <c r="EQ12" i="21"/>
  <c r="EP12" i="21"/>
  <c r="EO12" i="21"/>
  <c r="EN12" i="21"/>
  <c r="EM12" i="21"/>
  <c r="EL12" i="21"/>
  <c r="EK12" i="21"/>
  <c r="EJ12" i="21"/>
  <c r="EI12" i="21"/>
  <c r="EH12" i="21"/>
  <c r="EG12" i="21"/>
  <c r="EF12" i="21"/>
  <c r="EE12" i="21"/>
  <c r="ED12" i="21"/>
  <c r="EC12" i="21"/>
  <c r="EB12" i="21"/>
  <c r="EA12" i="21"/>
  <c r="DZ12" i="21"/>
  <c r="DY12" i="21"/>
  <c r="DX12" i="21"/>
  <c r="DW12" i="21"/>
  <c r="DV12" i="21"/>
  <c r="DU12" i="21"/>
  <c r="DT12" i="21"/>
  <c r="DS12" i="21"/>
  <c r="DR12" i="21"/>
  <c r="DQ12" i="21"/>
  <c r="DP12" i="21"/>
  <c r="DO12" i="21"/>
  <c r="DN12" i="21"/>
  <c r="DM12" i="21"/>
  <c r="DL12" i="21"/>
  <c r="DK12" i="21"/>
  <c r="DJ12" i="21"/>
  <c r="DI12" i="21"/>
  <c r="DH12" i="21"/>
  <c r="DG12" i="21"/>
  <c r="DF12" i="21"/>
  <c r="DE12" i="21"/>
  <c r="DD12" i="21"/>
  <c r="DC12" i="21"/>
  <c r="DB12" i="21"/>
  <c r="DA12" i="21"/>
  <c r="CZ12" i="21"/>
  <c r="CY12" i="21"/>
  <c r="CX12" i="21"/>
  <c r="CW12" i="21"/>
  <c r="CV12" i="21"/>
  <c r="CU12" i="21"/>
  <c r="CT12" i="21"/>
  <c r="CS12" i="21"/>
  <c r="CR12" i="21"/>
  <c r="CQ12" i="21"/>
  <c r="CP12" i="21"/>
  <c r="CO12" i="21"/>
  <c r="CN12" i="21"/>
  <c r="CM12" i="21"/>
  <c r="CL12" i="21"/>
  <c r="CK12" i="21"/>
  <c r="CJ12" i="21"/>
  <c r="CI12" i="21"/>
  <c r="CH12" i="21"/>
  <c r="CG12" i="21"/>
  <c r="CF12" i="21"/>
  <c r="CE12" i="21"/>
  <c r="CD12" i="21"/>
  <c r="CC12" i="21"/>
  <c r="CB12" i="21"/>
  <c r="CA12" i="21"/>
  <c r="BZ12" i="21"/>
  <c r="BY12" i="21"/>
  <c r="BX12" i="21"/>
  <c r="BW12" i="21"/>
  <c r="BV12" i="21"/>
  <c r="BU12" i="21"/>
  <c r="BT12" i="21"/>
  <c r="BS12" i="21"/>
  <c r="BR12" i="21"/>
  <c r="BQ12" i="21"/>
  <c r="BP12" i="21"/>
  <c r="BO12" i="21"/>
  <c r="BN12" i="21"/>
  <c r="BM12" i="21"/>
  <c r="BL12" i="21"/>
  <c r="BK12" i="21"/>
  <c r="BJ12" i="21"/>
  <c r="BI12" i="21"/>
  <c r="BH12" i="21"/>
  <c r="BG12" i="21"/>
  <c r="BF12" i="21"/>
  <c r="BE12" i="21"/>
  <c r="BD12" i="21"/>
  <c r="BC12" i="21"/>
  <c r="BB12" i="21"/>
  <c r="BA12" i="21"/>
  <c r="GA11" i="21"/>
  <c r="FZ11" i="21"/>
  <c r="FY11" i="21"/>
  <c r="FX11" i="21"/>
  <c r="FW11" i="21"/>
  <c r="FV11" i="21"/>
  <c r="FU11" i="21"/>
  <c r="FT11" i="21"/>
  <c r="FS11" i="21"/>
  <c r="FR11" i="21"/>
  <c r="FQ11" i="21"/>
  <c r="FP11" i="21"/>
  <c r="FO11" i="21"/>
  <c r="FN11" i="21"/>
  <c r="FM11" i="21"/>
  <c r="FL11" i="21"/>
  <c r="FK11" i="21"/>
  <c r="FJ11" i="21"/>
  <c r="FI11" i="21"/>
  <c r="FH11" i="21"/>
  <c r="FG11" i="21"/>
  <c r="FF11" i="21"/>
  <c r="FE11" i="21"/>
  <c r="FD11" i="21"/>
  <c r="FC11" i="21"/>
  <c r="FB11" i="21"/>
  <c r="FA11" i="21"/>
  <c r="EZ11" i="21"/>
  <c r="EY11" i="21"/>
  <c r="EX11" i="21"/>
  <c r="EW11" i="21"/>
  <c r="EV11" i="21"/>
  <c r="EU11" i="21"/>
  <c r="ET11" i="21"/>
  <c r="ES11" i="21"/>
  <c r="ER11" i="21"/>
  <c r="EQ11" i="21"/>
  <c r="EP11" i="21"/>
  <c r="EO11" i="21"/>
  <c r="EN11" i="21"/>
  <c r="EM11" i="21"/>
  <c r="EL11" i="21"/>
  <c r="EK11" i="21"/>
  <c r="EJ11" i="21"/>
  <c r="EI11" i="21"/>
  <c r="EH11" i="21"/>
  <c r="EG11" i="21"/>
  <c r="EF11" i="21"/>
  <c r="EE11" i="21"/>
  <c r="ED11" i="21"/>
  <c r="EC11" i="21"/>
  <c r="EB11" i="21"/>
  <c r="EA11" i="21"/>
  <c r="DZ11" i="21"/>
  <c r="DY11" i="21"/>
  <c r="DX11" i="21"/>
  <c r="DW11" i="21"/>
  <c r="DV11" i="21"/>
  <c r="DU11" i="21"/>
  <c r="DT11" i="21"/>
  <c r="DS11" i="21"/>
  <c r="DR11" i="21"/>
  <c r="DQ11" i="21"/>
  <c r="DP11" i="21"/>
  <c r="DO11" i="21"/>
  <c r="DN11" i="21"/>
  <c r="DM11" i="21"/>
  <c r="DL11" i="21"/>
  <c r="DK11" i="21"/>
  <c r="DJ11" i="21"/>
  <c r="DI11" i="21"/>
  <c r="DH11" i="21"/>
  <c r="DG11" i="21"/>
  <c r="DF11" i="21"/>
  <c r="DE11" i="21"/>
  <c r="DD11" i="21"/>
  <c r="DC11" i="21"/>
  <c r="DB11" i="21"/>
  <c r="DA11" i="21"/>
  <c r="CZ11" i="21"/>
  <c r="CY11" i="21"/>
  <c r="CX11" i="21"/>
  <c r="CW11" i="21"/>
  <c r="CV11" i="21"/>
  <c r="CU11" i="21"/>
  <c r="CT11" i="21"/>
  <c r="CS11" i="21"/>
  <c r="CR11" i="21"/>
  <c r="CQ11" i="21"/>
  <c r="CP11" i="21"/>
  <c r="CO11" i="21"/>
  <c r="CN11" i="21"/>
  <c r="CM11" i="21"/>
  <c r="CL11" i="21"/>
  <c r="CK11" i="21"/>
  <c r="CJ11" i="21"/>
  <c r="CI11" i="21"/>
  <c r="CH11" i="21"/>
  <c r="CG11" i="21"/>
  <c r="CF11" i="21"/>
  <c r="CE11" i="21"/>
  <c r="CD11" i="21"/>
  <c r="CC11" i="21"/>
  <c r="CB11" i="21"/>
  <c r="CA11" i="21"/>
  <c r="BZ11" i="21"/>
  <c r="BY11" i="21"/>
  <c r="BX11" i="21"/>
  <c r="BW11" i="21"/>
  <c r="BV11" i="21"/>
  <c r="BU11" i="21"/>
  <c r="BT11" i="21"/>
  <c r="BS11" i="21"/>
  <c r="BR11" i="21"/>
  <c r="BQ11" i="21"/>
  <c r="BP11" i="21"/>
  <c r="BO11" i="21"/>
  <c r="BN11" i="21"/>
  <c r="BM11" i="21"/>
  <c r="BL11" i="21"/>
  <c r="BK11" i="21"/>
  <c r="BJ11" i="21"/>
  <c r="BI11" i="21"/>
  <c r="BH11" i="21"/>
  <c r="BG11" i="21"/>
  <c r="BF11" i="21"/>
  <c r="BE11" i="21"/>
  <c r="BD11" i="21"/>
  <c r="BC11" i="21"/>
  <c r="BB11" i="21"/>
  <c r="BA11" i="21"/>
  <c r="GA8" i="21"/>
  <c r="FZ8" i="21"/>
  <c r="FY8" i="21"/>
  <c r="FX8" i="21"/>
  <c r="FW8" i="21"/>
  <c r="FV8" i="21"/>
  <c r="FU8" i="21"/>
  <c r="FT8" i="21"/>
  <c r="FS8" i="21"/>
  <c r="FR8" i="21"/>
  <c r="FQ8" i="21"/>
  <c r="FP8" i="21"/>
  <c r="FO8" i="21"/>
  <c r="FN8" i="21"/>
  <c r="FM8" i="21"/>
  <c r="FL8" i="21"/>
  <c r="FK8" i="21"/>
  <c r="FJ8" i="21"/>
  <c r="FI8" i="21"/>
  <c r="FH8" i="21"/>
  <c r="FG8" i="21"/>
  <c r="FF8" i="21"/>
  <c r="FE8" i="21"/>
  <c r="FD8" i="21"/>
  <c r="FC8" i="21"/>
  <c r="FB8" i="21"/>
  <c r="FA8" i="21"/>
  <c r="EZ8" i="21"/>
  <c r="EY8" i="21"/>
  <c r="EX8" i="21"/>
  <c r="EW8" i="21"/>
  <c r="EV8" i="21"/>
  <c r="EU8" i="21"/>
  <c r="ET8" i="21"/>
  <c r="ES8" i="21"/>
  <c r="ER8" i="21"/>
  <c r="EQ8" i="21"/>
  <c r="EP8" i="21"/>
  <c r="EO8" i="21"/>
  <c r="EN8" i="21"/>
  <c r="EM8" i="21"/>
  <c r="EL8" i="21"/>
  <c r="EK8" i="21"/>
  <c r="EJ8" i="21"/>
  <c r="EI8" i="21"/>
  <c r="EH8" i="21"/>
  <c r="EG8" i="21"/>
  <c r="EF8" i="21"/>
  <c r="EE8" i="21"/>
  <c r="ED8" i="21"/>
  <c r="EC8" i="21"/>
  <c r="EB8" i="21"/>
  <c r="EA8" i="21"/>
  <c r="DZ8" i="21"/>
  <c r="DY8" i="21"/>
  <c r="DX8" i="21"/>
  <c r="DW8" i="21"/>
  <c r="DV8" i="21"/>
  <c r="DU8" i="21"/>
  <c r="DT8" i="21"/>
  <c r="DS8" i="21"/>
  <c r="DR8" i="21"/>
  <c r="DQ8" i="21"/>
  <c r="DP8" i="21"/>
  <c r="DO8" i="21"/>
  <c r="DN8" i="21"/>
  <c r="DM8" i="21"/>
  <c r="DL8" i="21"/>
  <c r="DK8" i="21"/>
  <c r="DJ8" i="21"/>
  <c r="DI8" i="21"/>
  <c r="DH8" i="21"/>
  <c r="DG8" i="21"/>
  <c r="DF8" i="21"/>
  <c r="DE8" i="21"/>
  <c r="DD8" i="21"/>
  <c r="DC8" i="21"/>
  <c r="DB8" i="21"/>
  <c r="DA8" i="21"/>
  <c r="CZ8" i="21"/>
  <c r="CY8" i="21"/>
  <c r="CX8" i="21"/>
  <c r="CW8" i="21"/>
  <c r="CV8" i="21"/>
  <c r="CU8" i="21"/>
  <c r="CT8" i="21"/>
  <c r="CS8" i="21"/>
  <c r="CR8" i="21"/>
  <c r="CQ8" i="21"/>
  <c r="CP8" i="21"/>
  <c r="CO8" i="21"/>
  <c r="CN8" i="21"/>
  <c r="CM8" i="21"/>
  <c r="CL8" i="21"/>
  <c r="CK8" i="21"/>
  <c r="CJ8" i="21"/>
  <c r="CI8" i="21"/>
  <c r="CH8" i="21"/>
  <c r="CG8" i="21"/>
  <c r="CF8" i="21"/>
  <c r="CE8" i="21"/>
  <c r="CD8" i="21"/>
  <c r="CC8" i="21"/>
  <c r="CB8" i="21"/>
  <c r="CA8" i="21"/>
  <c r="BZ8" i="21"/>
  <c r="BY8" i="21"/>
  <c r="BX8" i="21"/>
  <c r="BW8" i="21"/>
  <c r="BV8" i="21"/>
  <c r="BU8" i="21"/>
  <c r="BT8" i="21"/>
  <c r="BS8" i="21"/>
  <c r="BR8" i="21"/>
  <c r="BQ8" i="21"/>
  <c r="BP8" i="21"/>
  <c r="BO8" i="21"/>
  <c r="BN8" i="21"/>
  <c r="BM8" i="21"/>
  <c r="BL8" i="21"/>
  <c r="BK8" i="21"/>
  <c r="BJ8" i="21"/>
  <c r="BI8" i="21"/>
  <c r="BH8" i="21"/>
  <c r="BG8" i="21"/>
  <c r="BF8" i="21"/>
  <c r="BE8" i="21"/>
  <c r="BD8" i="21"/>
  <c r="BC8" i="21"/>
  <c r="BB8" i="21"/>
  <c r="BA8" i="21"/>
  <c r="GA7" i="21"/>
  <c r="FZ7" i="21"/>
  <c r="FY7" i="21"/>
  <c r="FX7" i="21"/>
  <c r="FW7" i="21"/>
  <c r="FV7" i="21"/>
  <c r="FU7" i="21"/>
  <c r="FT7" i="21"/>
  <c r="FS7" i="21"/>
  <c r="FR7" i="21"/>
  <c r="FQ7" i="21"/>
  <c r="FP7" i="21"/>
  <c r="FO7" i="21"/>
  <c r="FN7" i="21"/>
  <c r="FM7" i="21"/>
  <c r="FL7" i="21"/>
  <c r="FK7" i="21"/>
  <c r="FJ7" i="21"/>
  <c r="FI7" i="21"/>
  <c r="FH7" i="21"/>
  <c r="FG7" i="21"/>
  <c r="FF7" i="21"/>
  <c r="FE7" i="21"/>
  <c r="FD7" i="21"/>
  <c r="FC7" i="21"/>
  <c r="FB7" i="21"/>
  <c r="FA7" i="21"/>
  <c r="EZ7" i="21"/>
  <c r="EY7" i="21"/>
  <c r="EX7" i="21"/>
  <c r="EW7" i="21"/>
  <c r="EV7" i="21"/>
  <c r="EU7" i="21"/>
  <c r="ET7" i="21"/>
  <c r="ES7" i="21"/>
  <c r="ER7" i="21"/>
  <c r="EQ7" i="21"/>
  <c r="EP7" i="21"/>
  <c r="EO7" i="21"/>
  <c r="EN7" i="21"/>
  <c r="EM7" i="21"/>
  <c r="EL7" i="21"/>
  <c r="EK7" i="21"/>
  <c r="EJ7" i="21"/>
  <c r="EI7" i="21"/>
  <c r="EH7" i="21"/>
  <c r="EG7" i="21"/>
  <c r="EF7" i="21"/>
  <c r="EE7" i="21"/>
  <c r="ED7" i="21"/>
  <c r="EC7" i="21"/>
  <c r="EB7" i="21"/>
  <c r="EA7" i="21"/>
  <c r="DZ7" i="21"/>
  <c r="DY7" i="21"/>
  <c r="DX7" i="21"/>
  <c r="DW7" i="21"/>
  <c r="DV7" i="21"/>
  <c r="DU7" i="21"/>
  <c r="DT7" i="21"/>
  <c r="DS7" i="21"/>
  <c r="DR7" i="21"/>
  <c r="DQ7" i="21"/>
  <c r="DP7" i="21"/>
  <c r="DO7" i="21"/>
  <c r="DN7" i="21"/>
  <c r="DM7" i="21"/>
  <c r="DL7" i="21"/>
  <c r="DK7" i="21"/>
  <c r="DJ7" i="21"/>
  <c r="DI7" i="21"/>
  <c r="DH7" i="21"/>
  <c r="DG7" i="21"/>
  <c r="DF7" i="21"/>
  <c r="DE7" i="21"/>
  <c r="DD7" i="21"/>
  <c r="DC7" i="21"/>
  <c r="DB7" i="21"/>
  <c r="DA7" i="21"/>
  <c r="CZ7" i="21"/>
  <c r="CY7" i="21"/>
  <c r="CX7" i="21"/>
  <c r="CW7" i="21"/>
  <c r="CV7" i="21"/>
  <c r="CU7" i="21"/>
  <c r="CT7" i="21"/>
  <c r="CS7" i="21"/>
  <c r="CR7" i="21"/>
  <c r="CQ7" i="21"/>
  <c r="CP7" i="21"/>
  <c r="CO7" i="21"/>
  <c r="CN7" i="21"/>
  <c r="CM7" i="21"/>
  <c r="CL7" i="21"/>
  <c r="CK7" i="21"/>
  <c r="CJ7" i="21"/>
  <c r="CI7" i="21"/>
  <c r="CH7" i="21"/>
  <c r="CG7" i="21"/>
  <c r="CF7" i="21"/>
  <c r="CE7" i="21"/>
  <c r="CD7" i="21"/>
  <c r="CC7" i="21"/>
  <c r="CB7" i="21"/>
  <c r="CA7" i="21"/>
  <c r="BZ7" i="21"/>
  <c r="BY7" i="21"/>
  <c r="BX7" i="21"/>
  <c r="BW7" i="21"/>
  <c r="BV7" i="21"/>
  <c r="BU7" i="21"/>
  <c r="BT7" i="21"/>
  <c r="BS7" i="21"/>
  <c r="BR7" i="21"/>
  <c r="BQ7" i="21"/>
  <c r="BP7" i="21"/>
  <c r="BO7" i="21"/>
  <c r="BN7" i="21"/>
  <c r="BM7" i="21"/>
  <c r="BL7" i="21"/>
  <c r="BK7" i="21"/>
  <c r="BJ7" i="21"/>
  <c r="BI7" i="21"/>
  <c r="BH7" i="21"/>
  <c r="BG7" i="21"/>
  <c r="BF7" i="21"/>
  <c r="BE7" i="21"/>
  <c r="BD7" i="21"/>
  <c r="BC7" i="21"/>
  <c r="BB7" i="21"/>
  <c r="BA7" i="21"/>
  <c r="GA6" i="21"/>
  <c r="FZ6" i="21"/>
  <c r="FY6" i="21"/>
  <c r="FX6" i="21"/>
  <c r="FW6" i="21"/>
  <c r="FV6" i="21"/>
  <c r="FU6" i="21"/>
  <c r="FT6" i="21"/>
  <c r="FS6" i="21"/>
  <c r="FR6" i="21"/>
  <c r="FQ6" i="21"/>
  <c r="FP6" i="21"/>
  <c r="FO6" i="21"/>
  <c r="FN6" i="21"/>
  <c r="FM6" i="21"/>
  <c r="FL6" i="21"/>
  <c r="FK6" i="21"/>
  <c r="FJ6" i="21"/>
  <c r="FI6" i="21"/>
  <c r="FH6" i="21"/>
  <c r="FG6" i="21"/>
  <c r="FF6" i="21"/>
  <c r="FE6" i="21"/>
  <c r="FD6" i="21"/>
  <c r="FC6" i="21"/>
  <c r="FB6" i="21"/>
  <c r="FA6" i="21"/>
  <c r="EZ6" i="21"/>
  <c r="EY6" i="21"/>
  <c r="EX6" i="21"/>
  <c r="EW6" i="21"/>
  <c r="EV6" i="21"/>
  <c r="EU6" i="21"/>
  <c r="ET6" i="21"/>
  <c r="ES6" i="21"/>
  <c r="ER6" i="21"/>
  <c r="EQ6" i="21"/>
  <c r="EP6" i="21"/>
  <c r="EO6" i="21"/>
  <c r="EN6" i="21"/>
  <c r="EM6" i="21"/>
  <c r="EL6" i="21"/>
  <c r="EK6" i="21"/>
  <c r="EJ6" i="21"/>
  <c r="EI6" i="21"/>
  <c r="EH6" i="21"/>
  <c r="EG6" i="21"/>
  <c r="EF6" i="21"/>
  <c r="EE6" i="21"/>
  <c r="ED6" i="21"/>
  <c r="EC6" i="21"/>
  <c r="EB6" i="21"/>
  <c r="EA6" i="21"/>
  <c r="DZ6" i="21"/>
  <c r="DY6" i="21"/>
  <c r="DX6" i="21"/>
  <c r="DW6" i="21"/>
  <c r="DV6" i="21"/>
  <c r="DU6" i="21"/>
  <c r="DT6" i="21"/>
  <c r="DS6" i="21"/>
  <c r="DR6" i="21"/>
  <c r="DQ6" i="21"/>
  <c r="DP6" i="21"/>
  <c r="DO6" i="21"/>
  <c r="DN6" i="21"/>
  <c r="DM6" i="21"/>
  <c r="DL6" i="21"/>
  <c r="DK6" i="21"/>
  <c r="DJ6" i="21"/>
  <c r="DI6" i="21"/>
  <c r="DH6" i="21"/>
  <c r="DG6" i="21"/>
  <c r="DF6" i="21"/>
  <c r="DE6" i="21"/>
  <c r="DD6" i="21"/>
  <c r="DC6" i="21"/>
  <c r="DB6" i="21"/>
  <c r="DA6" i="21"/>
  <c r="CZ6" i="21"/>
  <c r="CY6" i="21"/>
  <c r="CX6" i="21"/>
  <c r="CW6" i="21"/>
  <c r="CV6" i="21"/>
  <c r="CU6" i="21"/>
  <c r="CT6" i="21"/>
  <c r="CS6" i="21"/>
  <c r="CR6" i="21"/>
  <c r="CQ6" i="21"/>
  <c r="CP6" i="21"/>
  <c r="CO6" i="21"/>
  <c r="CN6" i="21"/>
  <c r="CM6" i="21"/>
  <c r="CL6" i="21"/>
  <c r="CK6" i="21"/>
  <c r="CJ6" i="21"/>
  <c r="CI6" i="21"/>
  <c r="CH6" i="21"/>
  <c r="CG6" i="21"/>
  <c r="CF6" i="21"/>
  <c r="CE6" i="21"/>
  <c r="CD6" i="21"/>
  <c r="CC6" i="21"/>
  <c r="CB6" i="21"/>
  <c r="CA6" i="21"/>
  <c r="BZ6" i="21"/>
  <c r="BY6" i="21"/>
  <c r="BX6" i="21"/>
  <c r="BW6" i="21"/>
  <c r="BV6" i="21"/>
  <c r="BU6" i="21"/>
  <c r="BT6" i="21"/>
  <c r="BS6" i="21"/>
  <c r="BR6" i="21"/>
  <c r="BQ6" i="21"/>
  <c r="BP6" i="21"/>
  <c r="BO6" i="21"/>
  <c r="BN6" i="21"/>
  <c r="BM6" i="21"/>
  <c r="BL6" i="21"/>
  <c r="BK6" i="21"/>
  <c r="BJ6" i="21"/>
  <c r="BI6" i="21"/>
  <c r="BH6" i="21"/>
  <c r="BG6" i="21"/>
  <c r="BF6" i="21"/>
  <c r="BE6" i="21"/>
  <c r="BD6" i="21"/>
  <c r="BC6" i="21"/>
  <c r="BB6" i="21"/>
  <c r="BA6" i="21"/>
  <c r="GA5" i="21"/>
  <c r="FZ5" i="21"/>
  <c r="FY5" i="21"/>
  <c r="FX5" i="21"/>
  <c r="FW5" i="21"/>
  <c r="FV5" i="21"/>
  <c r="FU5" i="21"/>
  <c r="FT5" i="21"/>
  <c r="FS5" i="21"/>
  <c r="FR5" i="21"/>
  <c r="FQ5" i="21"/>
  <c r="FP5" i="21"/>
  <c r="FO5" i="21"/>
  <c r="FN5" i="21"/>
  <c r="FM5" i="21"/>
  <c r="FL5" i="21"/>
  <c r="FK5" i="21"/>
  <c r="FJ5" i="21"/>
  <c r="FI5" i="21"/>
  <c r="FH5" i="21"/>
  <c r="FG5" i="21"/>
  <c r="FF5" i="21"/>
  <c r="FE5" i="21"/>
  <c r="FD5" i="21"/>
  <c r="FC5" i="21"/>
  <c r="FB5" i="21"/>
  <c r="FA5" i="21"/>
  <c r="EZ5" i="21"/>
  <c r="EY5" i="21"/>
  <c r="EX5" i="21"/>
  <c r="EW5" i="21"/>
  <c r="EV5" i="21"/>
  <c r="EU5" i="21"/>
  <c r="ET5" i="21"/>
  <c r="ES5" i="21"/>
  <c r="ER5" i="21"/>
  <c r="EQ5" i="21"/>
  <c r="EP5" i="21"/>
  <c r="EO5" i="21"/>
  <c r="EN5" i="21"/>
  <c r="EM5" i="21"/>
  <c r="EL5" i="21"/>
  <c r="EK5" i="21"/>
  <c r="EJ5" i="21"/>
  <c r="EI5" i="21"/>
  <c r="EH5" i="21"/>
  <c r="EG5" i="21"/>
  <c r="EF5" i="21"/>
  <c r="EE5" i="21"/>
  <c r="ED5" i="21"/>
  <c r="EC5" i="21"/>
  <c r="EB5" i="21"/>
  <c r="EA5" i="21"/>
  <c r="DZ5" i="21"/>
  <c r="DY5" i="21"/>
  <c r="DX5" i="21"/>
  <c r="DW5" i="21"/>
  <c r="DV5" i="21"/>
  <c r="DU5" i="21"/>
  <c r="DT5" i="21"/>
  <c r="DS5" i="21"/>
  <c r="DR5" i="21"/>
  <c r="DQ5" i="21"/>
  <c r="DP5" i="21"/>
  <c r="DO5" i="21"/>
  <c r="DN5" i="21"/>
  <c r="DM5" i="21"/>
  <c r="DL5" i="21"/>
  <c r="DK5" i="21"/>
  <c r="DJ5" i="21"/>
  <c r="DI5" i="21"/>
  <c r="DH5" i="21"/>
  <c r="DG5" i="21"/>
  <c r="DF5" i="21"/>
  <c r="DE5" i="21"/>
  <c r="DD5" i="21"/>
  <c r="DC5" i="21"/>
  <c r="DB5" i="21"/>
  <c r="DA5" i="21"/>
  <c r="CZ5" i="21"/>
  <c r="CY5" i="21"/>
  <c r="CX5" i="21"/>
  <c r="CW5" i="21"/>
  <c r="CV5" i="21"/>
  <c r="CU5" i="21"/>
  <c r="CT5" i="21"/>
  <c r="CS5" i="21"/>
  <c r="CR5" i="21"/>
  <c r="CQ5" i="21"/>
  <c r="CP5" i="21"/>
  <c r="CO5" i="21"/>
  <c r="CN5" i="21"/>
  <c r="CM5" i="21"/>
  <c r="CL5" i="21"/>
  <c r="CK5" i="21"/>
  <c r="CJ5" i="21"/>
  <c r="CI5" i="21"/>
  <c r="CH5" i="21"/>
  <c r="CG5" i="21"/>
  <c r="CF5" i="21"/>
  <c r="CE5" i="21"/>
  <c r="CD5" i="21"/>
  <c r="CC5" i="21"/>
  <c r="CB5" i="21"/>
  <c r="CA5" i="21"/>
  <c r="BZ5" i="21"/>
  <c r="BY5" i="21"/>
  <c r="BX5" i="21"/>
  <c r="BW5" i="21"/>
  <c r="BV5" i="21"/>
  <c r="BU5" i="21"/>
  <c r="BT5" i="21"/>
  <c r="BS5" i="21"/>
  <c r="BR5" i="21"/>
  <c r="BQ5" i="21"/>
  <c r="BP5" i="21"/>
  <c r="BO5" i="21"/>
  <c r="BN5" i="21"/>
  <c r="BM5" i="21"/>
  <c r="BL5" i="21"/>
  <c r="BK5" i="21"/>
  <c r="BJ5" i="21"/>
  <c r="BI5" i="21"/>
  <c r="BH5" i="21"/>
  <c r="BG5" i="21"/>
  <c r="BF5" i="21"/>
  <c r="BE5" i="21"/>
  <c r="BD5" i="21"/>
  <c r="BC5" i="21"/>
  <c r="BB5" i="21"/>
  <c r="BA5" i="21"/>
  <c r="GA4" i="21"/>
  <c r="FZ4" i="21"/>
  <c r="FY4" i="21"/>
  <c r="FX4" i="21"/>
  <c r="FW4" i="21"/>
  <c r="FV4" i="21"/>
  <c r="FU4" i="21"/>
  <c r="FT4" i="21"/>
  <c r="FS4" i="21"/>
  <c r="FR4" i="21"/>
  <c r="FQ4" i="21"/>
  <c r="FP4" i="21"/>
  <c r="FO4" i="21"/>
  <c r="FN4" i="21"/>
  <c r="FM4" i="21"/>
  <c r="FL4" i="21"/>
  <c r="FK4" i="21"/>
  <c r="FJ4" i="21"/>
  <c r="FI4" i="21"/>
  <c r="FH4" i="21"/>
  <c r="FG4" i="21"/>
  <c r="FF4" i="21"/>
  <c r="FE4" i="21"/>
  <c r="FD4" i="21"/>
  <c r="FC4" i="21"/>
  <c r="FB4" i="21"/>
  <c r="FA4" i="21"/>
  <c r="EZ4" i="21"/>
  <c r="EY4" i="21"/>
  <c r="EX4" i="21"/>
  <c r="EW4" i="21"/>
  <c r="EV4" i="21"/>
  <c r="EU4" i="21"/>
  <c r="ET4" i="21"/>
  <c r="ES4" i="21"/>
  <c r="ER4" i="21"/>
  <c r="EQ4" i="21"/>
  <c r="EP4" i="21"/>
  <c r="EO4" i="21"/>
  <c r="EN4" i="21"/>
  <c r="EM4" i="21"/>
  <c r="EL4" i="21"/>
  <c r="EK4" i="21"/>
  <c r="EJ4" i="21"/>
  <c r="EI4" i="21"/>
  <c r="EH4" i="21"/>
  <c r="EG4" i="21"/>
  <c r="EF4" i="21"/>
  <c r="EE4" i="21"/>
  <c r="ED4" i="21"/>
  <c r="EC4" i="21"/>
  <c r="EB4" i="21"/>
  <c r="EA4" i="21"/>
  <c r="DZ4" i="21"/>
  <c r="DY4" i="21"/>
  <c r="DX4" i="21"/>
  <c r="DW4" i="21"/>
  <c r="DV4" i="21"/>
  <c r="DU4" i="21"/>
  <c r="DT4" i="21"/>
  <c r="DS4" i="21"/>
  <c r="DR4" i="21"/>
  <c r="DQ4" i="21"/>
  <c r="DP4" i="21"/>
  <c r="DO4" i="21"/>
  <c r="DN4" i="21"/>
  <c r="DM4" i="21"/>
  <c r="DL4" i="21"/>
  <c r="DK4" i="21"/>
  <c r="DJ4" i="21"/>
  <c r="DI4" i="21"/>
  <c r="DH4" i="21"/>
  <c r="DG4" i="21"/>
  <c r="DF4" i="21"/>
  <c r="DE4" i="21"/>
  <c r="DD4" i="21"/>
  <c r="DC4" i="21"/>
  <c r="DB4" i="21"/>
  <c r="DA4" i="21"/>
  <c r="CZ4" i="21"/>
  <c r="CY4" i="21"/>
  <c r="CX4" i="21"/>
  <c r="CW4" i="21"/>
  <c r="CV4" i="21"/>
  <c r="CU4" i="21"/>
  <c r="CT4" i="21"/>
  <c r="CS4" i="21"/>
  <c r="CR4" i="21"/>
  <c r="CQ4" i="21"/>
  <c r="CP4" i="21"/>
  <c r="CO4" i="21"/>
  <c r="CN4" i="21"/>
  <c r="CM4" i="21"/>
  <c r="CL4" i="21"/>
  <c r="CK4" i="21"/>
  <c r="CJ4" i="21"/>
  <c r="CI4" i="21"/>
  <c r="CH4" i="21"/>
  <c r="CG4" i="21"/>
  <c r="CF4" i="21"/>
  <c r="CE4" i="21"/>
  <c r="CD4" i="21"/>
  <c r="CC4" i="21"/>
  <c r="CB4" i="21"/>
  <c r="CA4" i="21"/>
  <c r="BZ4" i="21"/>
  <c r="BY4" i="21"/>
  <c r="BX4" i="21"/>
  <c r="BW4" i="21"/>
  <c r="BV4" i="21"/>
  <c r="BU4" i="21"/>
  <c r="BT4" i="21"/>
  <c r="BS4" i="21"/>
  <c r="BR4" i="21"/>
  <c r="BQ4" i="21"/>
  <c r="BP4" i="21"/>
  <c r="BO4" i="21"/>
  <c r="BN4" i="21"/>
  <c r="BM4" i="21"/>
  <c r="BL4" i="21"/>
  <c r="BK4" i="21"/>
  <c r="BJ4" i="21"/>
  <c r="BI4" i="21"/>
  <c r="BH4" i="21"/>
  <c r="BG4" i="21"/>
  <c r="BF4" i="21"/>
  <c r="BE4" i="21"/>
  <c r="BD4" i="21"/>
  <c r="BC4" i="21"/>
  <c r="BB4" i="21"/>
  <c r="BA4" i="21"/>
  <c r="GA3" i="21"/>
  <c r="FZ3" i="21"/>
  <c r="FY3" i="21"/>
  <c r="FX3" i="21"/>
  <c r="FW3" i="21"/>
  <c r="FV3" i="21"/>
  <c r="FU3" i="21"/>
  <c r="FT3" i="21"/>
  <c r="FS3" i="21"/>
  <c r="FR3" i="21"/>
  <c r="FQ3" i="21"/>
  <c r="FP3" i="21"/>
  <c r="FO3" i="21"/>
  <c r="FN3" i="21"/>
  <c r="FM3" i="21"/>
  <c r="FL3" i="21"/>
  <c r="FK3" i="21"/>
  <c r="FJ3" i="21"/>
  <c r="FI3" i="21"/>
  <c r="FH3" i="21"/>
  <c r="FG3" i="21"/>
  <c r="FF3" i="21"/>
  <c r="FE3" i="21"/>
  <c r="FD3" i="21"/>
  <c r="FC3" i="21"/>
  <c r="FB3" i="21"/>
  <c r="FA3" i="21"/>
  <c r="EZ3" i="21"/>
  <c r="EY3" i="21"/>
  <c r="EX3" i="21"/>
  <c r="EW3" i="21"/>
  <c r="EV3" i="21"/>
  <c r="EU3" i="21"/>
  <c r="ET3" i="21"/>
  <c r="ES3" i="21"/>
  <c r="ER3" i="21"/>
  <c r="EQ3" i="21"/>
  <c r="EP3" i="21"/>
  <c r="EO3" i="21"/>
  <c r="EN3" i="21"/>
  <c r="EM3" i="21"/>
  <c r="EL3" i="21"/>
  <c r="EK3" i="21"/>
  <c r="EJ3" i="21"/>
  <c r="EI3" i="21"/>
  <c r="EH3" i="21"/>
  <c r="EG3" i="21"/>
  <c r="EF3" i="21"/>
  <c r="EE3" i="21"/>
  <c r="ED3" i="21"/>
  <c r="EC3" i="21"/>
  <c r="EB3" i="21"/>
  <c r="EA3" i="21"/>
  <c r="DZ3" i="21"/>
  <c r="DY3" i="21"/>
  <c r="DX3" i="21"/>
  <c r="DW3" i="21"/>
  <c r="DV3" i="21"/>
  <c r="DU3" i="21"/>
  <c r="DT3" i="21"/>
  <c r="DS3" i="21"/>
  <c r="DR3" i="21"/>
  <c r="DQ3" i="21"/>
  <c r="DP3" i="21"/>
  <c r="DO3" i="21"/>
  <c r="DN3" i="21"/>
  <c r="DM3" i="21"/>
  <c r="DL3" i="21"/>
  <c r="DK3" i="21"/>
  <c r="DJ3" i="21"/>
  <c r="DI3" i="21"/>
  <c r="DH3" i="21"/>
  <c r="DG3" i="21"/>
  <c r="DF3" i="21"/>
  <c r="DE3" i="21"/>
  <c r="DD3" i="21"/>
  <c r="DC3" i="21"/>
  <c r="DB3" i="21"/>
  <c r="DA3" i="21"/>
  <c r="CZ3" i="21"/>
  <c r="CY3" i="21"/>
  <c r="CX3" i="21"/>
  <c r="CW3" i="21"/>
  <c r="CV3" i="21"/>
  <c r="CU3" i="21"/>
  <c r="CT3" i="21"/>
  <c r="CS3" i="21"/>
  <c r="CR3" i="21"/>
  <c r="CQ3" i="21"/>
  <c r="CP3" i="21"/>
  <c r="CO3" i="21"/>
  <c r="CN3" i="21"/>
  <c r="CM3" i="21"/>
  <c r="CL3" i="21"/>
  <c r="CK3" i="21"/>
  <c r="CJ3" i="21"/>
  <c r="CI3" i="21"/>
  <c r="CH3" i="21"/>
  <c r="CG3" i="21"/>
  <c r="CF3" i="21"/>
  <c r="CE3" i="21"/>
  <c r="CD3" i="21"/>
  <c r="CC3" i="21"/>
  <c r="CB3" i="21"/>
  <c r="CA3" i="21"/>
  <c r="BZ3" i="21"/>
  <c r="BY3" i="21"/>
  <c r="BX3" i="21"/>
  <c r="BW3" i="21"/>
  <c r="BV3" i="21"/>
  <c r="BU3" i="21"/>
  <c r="BT3" i="21"/>
  <c r="BS3" i="21"/>
  <c r="BR3" i="21"/>
  <c r="BQ3" i="21"/>
  <c r="BP3" i="21"/>
  <c r="BO3" i="21"/>
  <c r="BN3" i="21"/>
  <c r="BM3" i="21"/>
  <c r="BL3" i="21"/>
  <c r="BK3" i="21"/>
  <c r="BJ3" i="21"/>
  <c r="BI3" i="21"/>
  <c r="BH3" i="21"/>
  <c r="BG3" i="21"/>
  <c r="BF3" i="21"/>
  <c r="BE3" i="21"/>
  <c r="BD3" i="21"/>
  <c r="BC3" i="21"/>
  <c r="BB3" i="21"/>
  <c r="BA3" i="21"/>
  <c r="GA2" i="21"/>
  <c r="GA10" i="21" s="1"/>
  <c r="FZ2" i="21"/>
  <c r="FZ18" i="21" s="1"/>
  <c r="FY2" i="21"/>
  <c r="FY10" i="21" s="1"/>
  <c r="FX2" i="21"/>
  <c r="FX18" i="21" s="1"/>
  <c r="FW2" i="21"/>
  <c r="FW10" i="21" s="1"/>
  <c r="FV2" i="21"/>
  <c r="FV18" i="21" s="1"/>
  <c r="FU2" i="21"/>
  <c r="FU10" i="21" s="1"/>
  <c r="FT2" i="21"/>
  <c r="FT18" i="21" s="1"/>
  <c r="FS2" i="21"/>
  <c r="FS10" i="21" s="1"/>
  <c r="FR2" i="21"/>
  <c r="FR18" i="21" s="1"/>
  <c r="FQ2" i="21"/>
  <c r="FQ10" i="21" s="1"/>
  <c r="FP2" i="21"/>
  <c r="FP18" i="21" s="1"/>
  <c r="FO2" i="21"/>
  <c r="FO10" i="21" s="1"/>
  <c r="FN2" i="21"/>
  <c r="FN18" i="21" s="1"/>
  <c r="FM2" i="21"/>
  <c r="FM10" i="21" s="1"/>
  <c r="FL2" i="21"/>
  <c r="FL18" i="21" s="1"/>
  <c r="FK2" i="21"/>
  <c r="FK10" i="21" s="1"/>
  <c r="FJ2" i="21"/>
  <c r="FJ18" i="21" s="1"/>
  <c r="FI2" i="21"/>
  <c r="FI10" i="21" s="1"/>
  <c r="FH2" i="21"/>
  <c r="FH18" i="21" s="1"/>
  <c r="FG2" i="21"/>
  <c r="FG10" i="21" s="1"/>
  <c r="FF2" i="21"/>
  <c r="FF18" i="21" s="1"/>
  <c r="FE2" i="21"/>
  <c r="FE10" i="21" s="1"/>
  <c r="FD2" i="21"/>
  <c r="FD18" i="21" s="1"/>
  <c r="FC2" i="21"/>
  <c r="FC10" i="21" s="1"/>
  <c r="FB2" i="21"/>
  <c r="FB18" i="21" s="1"/>
  <c r="FA2" i="21"/>
  <c r="FA10" i="21" s="1"/>
  <c r="EZ2" i="21"/>
  <c r="EZ18" i="21" s="1"/>
  <c r="EY2" i="21"/>
  <c r="EY10" i="21" s="1"/>
  <c r="EX2" i="21"/>
  <c r="EX18" i="21" s="1"/>
  <c r="EW2" i="21"/>
  <c r="EW10" i="21" s="1"/>
  <c r="EV2" i="21"/>
  <c r="EV18" i="21" s="1"/>
  <c r="EU2" i="21"/>
  <c r="EU10" i="21" s="1"/>
  <c r="ET2" i="21"/>
  <c r="ET18" i="21" s="1"/>
  <c r="ES2" i="21"/>
  <c r="ES10" i="21" s="1"/>
  <c r="ER2" i="21"/>
  <c r="ER18" i="21" s="1"/>
  <c r="EQ2" i="21"/>
  <c r="EQ10" i="21" s="1"/>
  <c r="EP2" i="21"/>
  <c r="EP18" i="21" s="1"/>
  <c r="EO2" i="21"/>
  <c r="EO10" i="21" s="1"/>
  <c r="EN2" i="21"/>
  <c r="EN18" i="21" s="1"/>
  <c r="EM2" i="21"/>
  <c r="EM10" i="21" s="1"/>
  <c r="EL2" i="21"/>
  <c r="EL18" i="21" s="1"/>
  <c r="EK2" i="21"/>
  <c r="EK10" i="21" s="1"/>
  <c r="EJ2" i="21"/>
  <c r="EJ18" i="21" s="1"/>
  <c r="EI2" i="21"/>
  <c r="EI10" i="21" s="1"/>
  <c r="EH2" i="21"/>
  <c r="EH18" i="21" s="1"/>
  <c r="EG2" i="21"/>
  <c r="EG10" i="21" s="1"/>
  <c r="EF2" i="21"/>
  <c r="EF18" i="21" s="1"/>
  <c r="EE2" i="21"/>
  <c r="EE10" i="21" s="1"/>
  <c r="ED2" i="21"/>
  <c r="ED18" i="21" s="1"/>
  <c r="EC2" i="21"/>
  <c r="EC10" i="21" s="1"/>
  <c r="EB2" i="21"/>
  <c r="EB18" i="21" s="1"/>
  <c r="EA2" i="21"/>
  <c r="EA10" i="21" s="1"/>
  <c r="DZ2" i="21"/>
  <c r="DZ18" i="21" s="1"/>
  <c r="DY2" i="21"/>
  <c r="DY10" i="21" s="1"/>
  <c r="DX2" i="21"/>
  <c r="DX18" i="21" s="1"/>
  <c r="DW2" i="21"/>
  <c r="DW10" i="21" s="1"/>
  <c r="DV2" i="21"/>
  <c r="DV18" i="21" s="1"/>
  <c r="DU2" i="21"/>
  <c r="DU10" i="21" s="1"/>
  <c r="DT2" i="21"/>
  <c r="DT18" i="21" s="1"/>
  <c r="DS2" i="21"/>
  <c r="DS10" i="21" s="1"/>
  <c r="DR2" i="21"/>
  <c r="DR18" i="21" s="1"/>
  <c r="DQ2" i="21"/>
  <c r="DQ10" i="21" s="1"/>
  <c r="DP2" i="21"/>
  <c r="DP18" i="21" s="1"/>
  <c r="DO2" i="21"/>
  <c r="DO10" i="21" s="1"/>
  <c r="DN2" i="21"/>
  <c r="DN18" i="21" s="1"/>
  <c r="DM2" i="21"/>
  <c r="DM10" i="21" s="1"/>
  <c r="DL2" i="21"/>
  <c r="DL18" i="21" s="1"/>
  <c r="DK2" i="21"/>
  <c r="DK10" i="21" s="1"/>
  <c r="DJ2" i="21"/>
  <c r="DJ18" i="21" s="1"/>
  <c r="DI2" i="21"/>
  <c r="DI10" i="21" s="1"/>
  <c r="DH2" i="21"/>
  <c r="DH18" i="21" s="1"/>
  <c r="DG2" i="21"/>
  <c r="DG10" i="21" s="1"/>
  <c r="DF2" i="21"/>
  <c r="DF18" i="21" s="1"/>
  <c r="DE2" i="21"/>
  <c r="DE10" i="21" s="1"/>
  <c r="DD2" i="21"/>
  <c r="DD18" i="21" s="1"/>
  <c r="DC2" i="21"/>
  <c r="DC10" i="21" s="1"/>
  <c r="DB2" i="21"/>
  <c r="DB18" i="21" s="1"/>
  <c r="DA2" i="21"/>
  <c r="DA10" i="21" s="1"/>
  <c r="CZ2" i="21"/>
  <c r="CZ18" i="21" s="1"/>
  <c r="CY2" i="21"/>
  <c r="CY10" i="21" s="1"/>
  <c r="CX2" i="21"/>
  <c r="CX18" i="21" s="1"/>
  <c r="CW2" i="21"/>
  <c r="CW10" i="21" s="1"/>
  <c r="CV2" i="21"/>
  <c r="CV18" i="21" s="1"/>
  <c r="CU2" i="21"/>
  <c r="CU10" i="21" s="1"/>
  <c r="CT2" i="21"/>
  <c r="CT18" i="21" s="1"/>
  <c r="CS2" i="21"/>
  <c r="CS10" i="21" s="1"/>
  <c r="CR2" i="21"/>
  <c r="CR18" i="21" s="1"/>
  <c r="CQ2" i="21"/>
  <c r="CQ10" i="21" s="1"/>
  <c r="CP2" i="21"/>
  <c r="CP18" i="21" s="1"/>
  <c r="CO2" i="21"/>
  <c r="CO10" i="21" s="1"/>
  <c r="CN2" i="21"/>
  <c r="CN18" i="21" s="1"/>
  <c r="CM2" i="21"/>
  <c r="CM10" i="21" s="1"/>
  <c r="CL2" i="21"/>
  <c r="CL18" i="21" s="1"/>
  <c r="CK2" i="21"/>
  <c r="CK10" i="21" s="1"/>
  <c r="CJ2" i="21"/>
  <c r="CJ18" i="21" s="1"/>
  <c r="CI2" i="21"/>
  <c r="CI10" i="21" s="1"/>
  <c r="CH2" i="21"/>
  <c r="CH18" i="21" s="1"/>
  <c r="CG2" i="21"/>
  <c r="CG10" i="21" s="1"/>
  <c r="CF2" i="21"/>
  <c r="CF18" i="21" s="1"/>
  <c r="CE2" i="21"/>
  <c r="CE10" i="21" s="1"/>
  <c r="CD2" i="21"/>
  <c r="CD18" i="21" s="1"/>
  <c r="CC2" i="21"/>
  <c r="CC10" i="21" s="1"/>
  <c r="CB2" i="21"/>
  <c r="CB18" i="21" s="1"/>
  <c r="CA2" i="21"/>
  <c r="CA10" i="21" s="1"/>
  <c r="BZ2" i="21"/>
  <c r="BZ18" i="21" s="1"/>
  <c r="BY2" i="21"/>
  <c r="BY10" i="21" s="1"/>
  <c r="BX2" i="21"/>
  <c r="BX18" i="21" s="1"/>
  <c r="BW2" i="21"/>
  <c r="BW10" i="21" s="1"/>
  <c r="BV2" i="21"/>
  <c r="BV18" i="21" s="1"/>
  <c r="BU2" i="21"/>
  <c r="BU10" i="21" s="1"/>
  <c r="BT2" i="21"/>
  <c r="BT18" i="21" s="1"/>
  <c r="BS2" i="21"/>
  <c r="BS10" i="21" s="1"/>
  <c r="BR2" i="21"/>
  <c r="BR18" i="21" s="1"/>
  <c r="BQ2" i="21"/>
  <c r="BQ10" i="21" s="1"/>
  <c r="BP2" i="21"/>
  <c r="BP18" i="21" s="1"/>
  <c r="BO2" i="21"/>
  <c r="BO10" i="21" s="1"/>
  <c r="BN2" i="21"/>
  <c r="BN18" i="21" s="1"/>
  <c r="BM2" i="21"/>
  <c r="BM10" i="21" s="1"/>
  <c r="BL2" i="21"/>
  <c r="BL18" i="21" s="1"/>
  <c r="BK2" i="21"/>
  <c r="BK10" i="21" s="1"/>
  <c r="BJ2" i="21"/>
  <c r="BJ18" i="21" s="1"/>
  <c r="BI2" i="21"/>
  <c r="BI10" i="21" s="1"/>
  <c r="BH2" i="21"/>
  <c r="BH18" i="21" s="1"/>
  <c r="BG2" i="21"/>
  <c r="BG10" i="21" s="1"/>
  <c r="BF2" i="21"/>
  <c r="BF18" i="21" s="1"/>
  <c r="BE2" i="21"/>
  <c r="BE10" i="21" s="1"/>
  <c r="BD2" i="21"/>
  <c r="BD18" i="21" s="1"/>
  <c r="BC2" i="21"/>
  <c r="BC10" i="21" s="1"/>
  <c r="BB2" i="21"/>
  <c r="BB18" i="21" s="1"/>
  <c r="BA2" i="21"/>
  <c r="BA10" i="21" s="1"/>
  <c r="XEO205" i="18"/>
  <c r="XEN205" i="18" s="1"/>
  <c r="XEP205" i="18" s="1"/>
  <c r="XEO204" i="18"/>
  <c r="XEN204" i="18" s="1"/>
  <c r="XEP204" i="18" s="1"/>
  <c r="XEO203" i="18"/>
  <c r="XEN203" i="18" s="1"/>
  <c r="XEP203" i="18" s="1"/>
  <c r="XEO202" i="18"/>
  <c r="XEN202" i="18" s="1"/>
  <c r="XEP202" i="18" s="1"/>
  <c r="XEO201" i="18"/>
  <c r="XEN201" i="18" s="1"/>
  <c r="XEP201" i="18" s="1"/>
  <c r="XEO200" i="18"/>
  <c r="XEN200" i="18" s="1"/>
  <c r="XEP200" i="18" s="1"/>
  <c r="XEO199" i="18"/>
  <c r="XEN199" i="18" s="1"/>
  <c r="XEP199" i="18" s="1"/>
  <c r="XEO198" i="18"/>
  <c r="XEN198" i="18" s="1"/>
  <c r="XEP198" i="18" s="1"/>
  <c r="XEO197" i="18"/>
  <c r="XEN197" i="18" s="1"/>
  <c r="XEP197" i="18" s="1"/>
  <c r="XEO196" i="18"/>
  <c r="XEN196" i="18" s="1"/>
  <c r="XEP196" i="18" s="1"/>
  <c r="XEO195" i="18"/>
  <c r="XEN195" i="18" s="1"/>
  <c r="XEP195" i="18" s="1"/>
  <c r="XEO194" i="18"/>
  <c r="XEN194" i="18" s="1"/>
  <c r="XEP194" i="18" s="1"/>
  <c r="XEO193" i="18"/>
  <c r="XEN193" i="18" s="1"/>
  <c r="XEP193" i="18" s="1"/>
  <c r="XEO192" i="18"/>
  <c r="XEN192" i="18" s="1"/>
  <c r="XEP192" i="18" s="1"/>
  <c r="XEO191" i="18"/>
  <c r="XEN191" i="18" s="1"/>
  <c r="XEP191" i="18" s="1"/>
  <c r="XEO190" i="18"/>
  <c r="XEN190" i="18" s="1"/>
  <c r="XEP190" i="18" s="1"/>
  <c r="XEO189" i="18"/>
  <c r="XEN189" i="18" s="1"/>
  <c r="XEP189" i="18" s="1"/>
  <c r="XEO188" i="18"/>
  <c r="XEN188" i="18" s="1"/>
  <c r="XEP188" i="18" s="1"/>
  <c r="XEO187" i="18"/>
  <c r="XEN187" i="18" s="1"/>
  <c r="XEP187" i="18" s="1"/>
  <c r="XEO186" i="18"/>
  <c r="XEN186" i="18" s="1"/>
  <c r="XEP186" i="18" s="1"/>
  <c r="XEO185" i="18"/>
  <c r="XEN185" i="18" s="1"/>
  <c r="XEP185" i="18" s="1"/>
  <c r="XEO184" i="18"/>
  <c r="XEN184" i="18" s="1"/>
  <c r="XEP184" i="18" s="1"/>
  <c r="XEO183" i="18"/>
  <c r="XEN183" i="18" s="1"/>
  <c r="XEP183" i="18" s="1"/>
  <c r="XEO182" i="18"/>
  <c r="XEN182" i="18" s="1"/>
  <c r="XEP182" i="18" s="1"/>
  <c r="XEO181" i="18"/>
  <c r="XEN181" i="18" s="1"/>
  <c r="XEP181" i="18" s="1"/>
  <c r="XEO180" i="18"/>
  <c r="XEN180" i="18" s="1"/>
  <c r="XEP180" i="18" s="1"/>
  <c r="XEO179" i="18"/>
  <c r="XEN179" i="18" s="1"/>
  <c r="XEP179" i="18" s="1"/>
  <c r="XEO178" i="18"/>
  <c r="XEN178" i="18" s="1"/>
  <c r="XEP178" i="18" s="1"/>
  <c r="XEO177" i="18"/>
  <c r="XEN177" i="18" s="1"/>
  <c r="XEP177" i="18" s="1"/>
  <c r="XEO176" i="18"/>
  <c r="XEN176" i="18" s="1"/>
  <c r="XEP176" i="18" s="1"/>
  <c r="XEO175" i="18"/>
  <c r="XEN175" i="18" s="1"/>
  <c r="XEP175" i="18" s="1"/>
  <c r="XEO174" i="18"/>
  <c r="XEN174" i="18" s="1"/>
  <c r="XEP174" i="18" s="1"/>
  <c r="XEO173" i="18"/>
  <c r="XEN173" i="18" s="1"/>
  <c r="XEP173" i="18" s="1"/>
  <c r="XEO172" i="18"/>
  <c r="XEN172" i="18" s="1"/>
  <c r="XEP172" i="18" s="1"/>
  <c r="XEO171" i="18"/>
  <c r="XEN171" i="18" s="1"/>
  <c r="XEP171" i="18" s="1"/>
  <c r="XEO170" i="18"/>
  <c r="XEN170" i="18" s="1"/>
  <c r="XEP170" i="18" s="1"/>
  <c r="XEO169" i="18"/>
  <c r="XEN169" i="18" s="1"/>
  <c r="XEP169" i="18" s="1"/>
  <c r="XEO168" i="18"/>
  <c r="XEN168" i="18" s="1"/>
  <c r="XEP168" i="18" s="1"/>
  <c r="XEO167" i="18"/>
  <c r="XEN167" i="18" s="1"/>
  <c r="XEP167" i="18" s="1"/>
  <c r="XEO166" i="18"/>
  <c r="XEN166" i="18" s="1"/>
  <c r="XEP166" i="18" s="1"/>
  <c r="XEO165" i="18"/>
  <c r="XEN165" i="18" s="1"/>
  <c r="XEP165" i="18" s="1"/>
  <c r="XEO164" i="18"/>
  <c r="XEN164" i="18" s="1"/>
  <c r="XEP164" i="18" s="1"/>
  <c r="XEO163" i="18"/>
  <c r="XEN163" i="18" s="1"/>
  <c r="XEP163" i="18" s="1"/>
  <c r="XEO162" i="18"/>
  <c r="XEN162" i="18" s="1"/>
  <c r="XEP162" i="18" s="1"/>
  <c r="XEO161" i="18"/>
  <c r="XEN161" i="18" s="1"/>
  <c r="XEP161" i="18" s="1"/>
  <c r="XEO160" i="18"/>
  <c r="XEN160" i="18" s="1"/>
  <c r="XEP160" i="18" s="1"/>
  <c r="XEO159" i="18"/>
  <c r="XEN159" i="18" s="1"/>
  <c r="XEP159" i="18" s="1"/>
  <c r="XEO158" i="18"/>
  <c r="XEN158" i="18" s="1"/>
  <c r="XEP158" i="18" s="1"/>
  <c r="XEO157" i="18"/>
  <c r="XEN157" i="18" s="1"/>
  <c r="XEP157" i="18" s="1"/>
  <c r="XEO156" i="18"/>
  <c r="XEN156" i="18" s="1"/>
  <c r="XEP156" i="18" s="1"/>
  <c r="XEO155" i="18"/>
  <c r="XEN155" i="18" s="1"/>
  <c r="XEP155" i="18" s="1"/>
  <c r="XEO154" i="18"/>
  <c r="XEN154" i="18" s="1"/>
  <c r="XEP154" i="18" s="1"/>
  <c r="XEO153" i="18"/>
  <c r="XEN153" i="18" s="1"/>
  <c r="XEP153" i="18" s="1"/>
  <c r="XEO152" i="18"/>
  <c r="XEN152" i="18" s="1"/>
  <c r="XEP152" i="18" s="1"/>
  <c r="XEO151" i="18"/>
  <c r="XEN151" i="18" s="1"/>
  <c r="XEP151" i="18" s="1"/>
  <c r="XEO150" i="18"/>
  <c r="XEN150" i="18" s="1"/>
  <c r="XEP150" i="18" s="1"/>
  <c r="XEO149" i="18"/>
  <c r="XEN149" i="18" s="1"/>
  <c r="XEP149" i="18" s="1"/>
  <c r="XEO148" i="18"/>
  <c r="XEN148" i="18" s="1"/>
  <c r="XEP148" i="18" s="1"/>
  <c r="XEO147" i="18"/>
  <c r="XEN147" i="18" s="1"/>
  <c r="XEP147" i="18" s="1"/>
  <c r="XEO146" i="18"/>
  <c r="XEN146" i="18" s="1"/>
  <c r="XEP146" i="18" s="1"/>
  <c r="XEO145" i="18"/>
  <c r="XEN145" i="18" s="1"/>
  <c r="XEP145" i="18" s="1"/>
  <c r="XEO144" i="18"/>
  <c r="XEN144" i="18" s="1"/>
  <c r="XEP144" i="18" s="1"/>
  <c r="XEO143" i="18"/>
  <c r="XEN143" i="18" s="1"/>
  <c r="XEP143" i="18" s="1"/>
  <c r="XEO142" i="18"/>
  <c r="XEN142" i="18" s="1"/>
  <c r="XEP142" i="18" s="1"/>
  <c r="XEO141" i="18"/>
  <c r="XEN141" i="18" s="1"/>
  <c r="XEP141" i="18" s="1"/>
  <c r="XEO140" i="18"/>
  <c r="XEN140" i="18" s="1"/>
  <c r="XEP140" i="18" s="1"/>
  <c r="XEO139" i="18"/>
  <c r="XEN139" i="18" s="1"/>
  <c r="XEP139" i="18" s="1"/>
  <c r="XEO138" i="18"/>
  <c r="XEN138" i="18" s="1"/>
  <c r="XEP138" i="18" s="1"/>
  <c r="XEO137" i="18"/>
  <c r="XEN137" i="18" s="1"/>
  <c r="XEP137" i="18" s="1"/>
  <c r="XEO136" i="18"/>
  <c r="XEN136" i="18" s="1"/>
  <c r="XEP136" i="18" s="1"/>
  <c r="XEO135" i="18"/>
  <c r="XEN135" i="18" s="1"/>
  <c r="XEP135" i="18" s="1"/>
  <c r="XEO134" i="18"/>
  <c r="XEN134" i="18" s="1"/>
  <c r="XEP134" i="18" s="1"/>
  <c r="XEO133" i="18"/>
  <c r="XEN133" i="18" s="1"/>
  <c r="XEP133" i="18" s="1"/>
  <c r="XEO132" i="18"/>
  <c r="XEN132" i="18" s="1"/>
  <c r="XEP132" i="18" s="1"/>
  <c r="XEO131" i="18"/>
  <c r="XEN131" i="18" s="1"/>
  <c r="XEP131" i="18" s="1"/>
  <c r="XEO130" i="18"/>
  <c r="XEN130" i="18" s="1"/>
  <c r="XEP130" i="18" s="1"/>
  <c r="XEO129" i="18"/>
  <c r="XEN129" i="18" s="1"/>
  <c r="XEP129" i="18" s="1"/>
  <c r="XEO128" i="18"/>
  <c r="XEN128" i="18" s="1"/>
  <c r="XEP128" i="18" s="1"/>
  <c r="XEO127" i="18"/>
  <c r="XEN127" i="18" s="1"/>
  <c r="XEP127" i="18" s="1"/>
  <c r="XEO126" i="18"/>
  <c r="XEN126" i="18" s="1"/>
  <c r="XEP126" i="18" s="1"/>
  <c r="XEO125" i="18"/>
  <c r="XEN125" i="18" s="1"/>
  <c r="XEP125" i="18" s="1"/>
  <c r="XEO124" i="18"/>
  <c r="XEN124" i="18" s="1"/>
  <c r="XEP124" i="18" s="1"/>
  <c r="XEO123" i="18"/>
  <c r="XEN123" i="18" s="1"/>
  <c r="XEP123" i="18" s="1"/>
  <c r="XEO122" i="18"/>
  <c r="XEN122" i="18" s="1"/>
  <c r="XEP122" i="18" s="1"/>
  <c r="GB18" i="21" l="1"/>
  <c r="BB10" i="21"/>
  <c r="BD10" i="21"/>
  <c r="BF10" i="21"/>
  <c r="BH10" i="21"/>
  <c r="BJ10" i="21"/>
  <c r="BL10" i="21"/>
  <c r="BN10" i="21"/>
  <c r="BP10" i="21"/>
  <c r="BR10" i="21"/>
  <c r="BT10" i="21"/>
  <c r="BV10" i="21"/>
  <c r="BX10" i="21"/>
  <c r="BZ10" i="21"/>
  <c r="CB10" i="21"/>
  <c r="CD10" i="21"/>
  <c r="CF10" i="21"/>
  <c r="CH10" i="21"/>
  <c r="CJ10" i="21"/>
  <c r="CL10" i="21"/>
  <c r="CN10" i="21"/>
  <c r="CP10" i="21"/>
  <c r="CR10" i="21"/>
  <c r="CT10" i="21"/>
  <c r="CV10" i="21"/>
  <c r="CX10" i="21"/>
  <c r="CZ10" i="21"/>
  <c r="DB10" i="21"/>
  <c r="DD10" i="21"/>
  <c r="DF10" i="21"/>
  <c r="DH10" i="21"/>
  <c r="DJ10" i="21"/>
  <c r="DL10" i="21"/>
  <c r="DN10" i="21"/>
  <c r="DP10" i="21"/>
  <c r="DR10" i="21"/>
  <c r="DT10" i="21"/>
  <c r="DV10" i="21"/>
  <c r="DX10" i="21"/>
  <c r="DZ10" i="21"/>
  <c r="EB10" i="21"/>
  <c r="ED10" i="21"/>
  <c r="EF10" i="21"/>
  <c r="EH10" i="21"/>
  <c r="EJ10" i="21"/>
  <c r="EL10" i="21"/>
  <c r="EN10" i="21"/>
  <c r="EP10" i="21"/>
  <c r="ER10" i="21"/>
  <c r="ET10" i="21"/>
  <c r="EV10" i="21"/>
  <c r="EX10" i="21"/>
  <c r="EZ10" i="21"/>
  <c r="FB10" i="21"/>
  <c r="FD10" i="21"/>
  <c r="FF10" i="21"/>
  <c r="FH10" i="21"/>
  <c r="FJ10" i="21"/>
  <c r="FL10" i="21"/>
  <c r="FN10" i="21"/>
  <c r="FP10" i="21"/>
  <c r="FR10" i="21"/>
  <c r="FT10" i="21"/>
  <c r="FV10" i="21"/>
  <c r="FX10" i="21"/>
  <c r="FZ10" i="21"/>
  <c r="BA18" i="21"/>
  <c r="BC18" i="21"/>
  <c r="BE18" i="21"/>
  <c r="BG18" i="21"/>
  <c r="BI18" i="21"/>
  <c r="BK18" i="21"/>
  <c r="BM18" i="21"/>
  <c r="BO18" i="21"/>
  <c r="BQ18" i="21"/>
  <c r="BS18" i="21"/>
  <c r="BU18" i="21"/>
  <c r="BW18" i="21"/>
  <c r="BY18" i="21"/>
  <c r="CA18" i="21"/>
  <c r="CC18" i="21"/>
  <c r="CE18" i="21"/>
  <c r="CG18" i="21"/>
  <c r="CI18" i="21"/>
  <c r="CK18" i="21"/>
  <c r="CM18" i="21"/>
  <c r="CO18" i="21"/>
  <c r="CQ18" i="21"/>
  <c r="CS18" i="21"/>
  <c r="CU18" i="21"/>
  <c r="CW18" i="21"/>
  <c r="CY18" i="21"/>
  <c r="DA18" i="21"/>
  <c r="DC18" i="21"/>
  <c r="DE18" i="21"/>
  <c r="DG18" i="21"/>
  <c r="DI18" i="21"/>
  <c r="DK18" i="21"/>
  <c r="DM18" i="21"/>
  <c r="DO18" i="21"/>
  <c r="DQ18" i="21"/>
  <c r="DS18" i="21"/>
  <c r="DU18" i="21"/>
  <c r="DW18" i="21"/>
  <c r="DY18" i="21"/>
  <c r="EA18" i="21"/>
  <c r="EC18" i="21"/>
  <c r="EE18" i="21"/>
  <c r="EG18" i="21"/>
  <c r="EI18" i="21"/>
  <c r="EK18" i="21"/>
  <c r="EM18" i="21"/>
  <c r="EO18" i="21"/>
  <c r="EQ18" i="21"/>
  <c r="ES18" i="21"/>
  <c r="EU18" i="21"/>
  <c r="EW18" i="21"/>
  <c r="EY18" i="21"/>
  <c r="FA18" i="21"/>
  <c r="FC18" i="21"/>
  <c r="FE18" i="21"/>
  <c r="FG18" i="21"/>
  <c r="FI18" i="21"/>
  <c r="FK18" i="21"/>
  <c r="FM18" i="21"/>
  <c r="FO18" i="21"/>
  <c r="FQ18" i="21"/>
  <c r="FS18" i="21"/>
  <c r="FU18" i="21"/>
  <c r="FW18" i="21"/>
  <c r="FY18" i="21"/>
  <c r="GA18" i="21"/>
  <c r="GB30" i="18"/>
  <c r="GA30" i="18"/>
  <c r="FZ30" i="18"/>
  <c r="FY30" i="18"/>
  <c r="FX30" i="18"/>
  <c r="FW30" i="18"/>
  <c r="FV30" i="18"/>
  <c r="FU30" i="18"/>
  <c r="FT30" i="18"/>
  <c r="FS30" i="18"/>
  <c r="FR30" i="18"/>
  <c r="FQ30" i="18"/>
  <c r="FP30" i="18"/>
  <c r="FO30" i="18"/>
  <c r="FN30" i="18"/>
  <c r="FM30" i="18"/>
  <c r="FL30" i="18"/>
  <c r="FK30" i="18"/>
  <c r="FJ30" i="18"/>
  <c r="FI30" i="18"/>
  <c r="FH30" i="18"/>
  <c r="FG30" i="18"/>
  <c r="FF30" i="18"/>
  <c r="FE30" i="18"/>
  <c r="FD30" i="18"/>
  <c r="FC30" i="18"/>
  <c r="FB30" i="18"/>
  <c r="FA30" i="18"/>
  <c r="EZ30" i="18"/>
  <c r="EY30" i="18"/>
  <c r="EX30" i="18"/>
  <c r="EW30" i="18"/>
  <c r="EV30" i="18"/>
  <c r="EU30" i="18"/>
  <c r="ET30" i="18"/>
  <c r="ES30" i="18"/>
  <c r="ER30" i="18"/>
  <c r="EQ30" i="18"/>
  <c r="EP30" i="18"/>
  <c r="EO30" i="18"/>
  <c r="EN30" i="18"/>
  <c r="EM30" i="18"/>
  <c r="EL30" i="18"/>
  <c r="EK30" i="18"/>
  <c r="EJ30" i="18"/>
  <c r="EI30" i="18"/>
  <c r="EH30" i="18"/>
  <c r="EG30" i="18"/>
  <c r="EF30" i="18"/>
  <c r="EE30" i="18"/>
  <c r="ED30" i="18"/>
  <c r="EC30" i="18"/>
  <c r="EB30" i="18"/>
  <c r="EA30" i="18"/>
  <c r="DZ30" i="18"/>
  <c r="DY30" i="18"/>
  <c r="DX30" i="18"/>
  <c r="DW30" i="18"/>
  <c r="DV30" i="18"/>
  <c r="DU30" i="18"/>
  <c r="DT30" i="18"/>
  <c r="DS30" i="18"/>
  <c r="DR30" i="18"/>
  <c r="DQ30" i="18"/>
  <c r="DP30" i="18"/>
  <c r="DO30" i="18"/>
  <c r="DN30" i="18"/>
  <c r="DM30" i="18"/>
  <c r="DL30" i="18"/>
  <c r="DK30" i="18"/>
  <c r="DJ30" i="18"/>
  <c r="DI30" i="18"/>
  <c r="DH30" i="18"/>
  <c r="DG30" i="18"/>
  <c r="DF30" i="18"/>
  <c r="DE30" i="18"/>
  <c r="DD30" i="18"/>
  <c r="DC30" i="18"/>
  <c r="DB30" i="18"/>
  <c r="DA30" i="18"/>
  <c r="CZ30" i="18"/>
  <c r="CY30" i="18"/>
  <c r="CX30" i="18"/>
  <c r="CW30" i="18"/>
  <c r="CV30" i="18"/>
  <c r="CU30" i="18"/>
  <c r="CT30" i="18"/>
  <c r="CS30" i="18"/>
  <c r="CR30" i="18"/>
  <c r="CQ30" i="18"/>
  <c r="CP30" i="18"/>
  <c r="CO30" i="18"/>
  <c r="CN30" i="18"/>
  <c r="CM30" i="18"/>
  <c r="CL30" i="18"/>
  <c r="CK30" i="18"/>
  <c r="CJ30" i="18"/>
  <c r="CI30" i="18"/>
  <c r="CH30" i="18"/>
  <c r="CG30" i="18"/>
  <c r="CF30" i="18"/>
  <c r="CE30" i="18"/>
  <c r="CD30" i="18"/>
  <c r="CC30" i="18"/>
  <c r="CB30" i="18"/>
  <c r="CA30" i="18"/>
  <c r="BZ30" i="18"/>
  <c r="BY30" i="18"/>
  <c r="BX30" i="18"/>
  <c r="BW30" i="18"/>
  <c r="BV30" i="18"/>
  <c r="BU30" i="18"/>
  <c r="BT30" i="18"/>
  <c r="BS30" i="18"/>
  <c r="BR30" i="18"/>
  <c r="BQ30" i="18"/>
  <c r="BP30" i="18"/>
  <c r="BO30" i="18"/>
  <c r="BN30" i="18"/>
  <c r="BM30" i="18"/>
  <c r="BL30" i="18"/>
  <c r="BK30" i="18"/>
  <c r="BJ30" i="18"/>
  <c r="BI30" i="18"/>
  <c r="BH30" i="18"/>
  <c r="BG30" i="18"/>
  <c r="BF30" i="18"/>
  <c r="BE30" i="18"/>
  <c r="BD30" i="18"/>
  <c r="BC30" i="18"/>
  <c r="BB30" i="18"/>
  <c r="BA30" i="18"/>
  <c r="GB29" i="18"/>
  <c r="GA29" i="18"/>
  <c r="FZ29" i="18"/>
  <c r="FY29" i="18"/>
  <c r="FX29" i="18"/>
  <c r="FW29" i="18"/>
  <c r="FV29" i="18"/>
  <c r="FU29" i="18"/>
  <c r="FT29" i="18"/>
  <c r="FS29" i="18"/>
  <c r="FR29" i="18"/>
  <c r="FQ29" i="18"/>
  <c r="FP29" i="18"/>
  <c r="FO29" i="18"/>
  <c r="FN29" i="18"/>
  <c r="FM29" i="18"/>
  <c r="FL29" i="18"/>
  <c r="FK29" i="18"/>
  <c r="FJ29" i="18"/>
  <c r="FI29" i="18"/>
  <c r="FH29" i="18"/>
  <c r="FG29" i="18"/>
  <c r="FF29" i="18"/>
  <c r="FE29" i="18"/>
  <c r="FD29" i="18"/>
  <c r="FC29" i="18"/>
  <c r="FB29" i="18"/>
  <c r="FA29" i="18"/>
  <c r="EZ29" i="18"/>
  <c r="EY29" i="18"/>
  <c r="EX29" i="18"/>
  <c r="EW29" i="18"/>
  <c r="EV29" i="18"/>
  <c r="EU29" i="18"/>
  <c r="ET29" i="18"/>
  <c r="ES29" i="18"/>
  <c r="ER29" i="18"/>
  <c r="EQ29" i="18"/>
  <c r="EP29" i="18"/>
  <c r="EO29" i="18"/>
  <c r="EN29" i="18"/>
  <c r="EM29" i="18"/>
  <c r="EL29" i="18"/>
  <c r="EK29" i="18"/>
  <c r="EJ29" i="18"/>
  <c r="EI29" i="18"/>
  <c r="EH29" i="18"/>
  <c r="EG29" i="18"/>
  <c r="EF29" i="18"/>
  <c r="EE29" i="18"/>
  <c r="ED29" i="18"/>
  <c r="EC29" i="18"/>
  <c r="EB29" i="18"/>
  <c r="EA29" i="18"/>
  <c r="DZ29" i="18"/>
  <c r="DY29" i="18"/>
  <c r="DX29" i="18"/>
  <c r="DW29" i="18"/>
  <c r="DV29" i="18"/>
  <c r="DU29" i="18"/>
  <c r="DT29" i="18"/>
  <c r="DS29" i="18"/>
  <c r="DR29" i="18"/>
  <c r="DQ29" i="18"/>
  <c r="DP29" i="18"/>
  <c r="DO29" i="18"/>
  <c r="DN29" i="18"/>
  <c r="DM29" i="18"/>
  <c r="DL29" i="18"/>
  <c r="DK29" i="18"/>
  <c r="DJ29" i="18"/>
  <c r="DI29" i="18"/>
  <c r="DH29" i="18"/>
  <c r="DG29" i="18"/>
  <c r="DF29" i="18"/>
  <c r="DE29" i="18"/>
  <c r="DD29" i="18"/>
  <c r="DC29" i="18"/>
  <c r="DB29" i="18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GB28" i="18"/>
  <c r="GA28" i="18"/>
  <c r="FZ28" i="18"/>
  <c r="FY28" i="18"/>
  <c r="FX28" i="18"/>
  <c r="FW28" i="18"/>
  <c r="FV28" i="18"/>
  <c r="FU28" i="18"/>
  <c r="FT28" i="18"/>
  <c r="FS28" i="18"/>
  <c r="FR28" i="18"/>
  <c r="FQ28" i="18"/>
  <c r="FP28" i="18"/>
  <c r="FO28" i="18"/>
  <c r="FN28" i="18"/>
  <c r="FM28" i="18"/>
  <c r="FL28" i="18"/>
  <c r="FK28" i="18"/>
  <c r="FJ28" i="18"/>
  <c r="FI28" i="18"/>
  <c r="FH28" i="18"/>
  <c r="FG28" i="18"/>
  <c r="FF28" i="18"/>
  <c r="FE28" i="18"/>
  <c r="FD28" i="18"/>
  <c r="FC28" i="18"/>
  <c r="FB28" i="18"/>
  <c r="FA28" i="18"/>
  <c r="EZ28" i="18"/>
  <c r="EY28" i="18"/>
  <c r="EX28" i="18"/>
  <c r="EW28" i="18"/>
  <c r="EV28" i="18"/>
  <c r="EU28" i="18"/>
  <c r="ET28" i="18"/>
  <c r="ES28" i="18"/>
  <c r="ER28" i="18"/>
  <c r="EQ28" i="18"/>
  <c r="EP28" i="18"/>
  <c r="EO28" i="18"/>
  <c r="EN28" i="18"/>
  <c r="EM28" i="18"/>
  <c r="EL28" i="18"/>
  <c r="EK28" i="18"/>
  <c r="EJ28" i="18"/>
  <c r="EI28" i="18"/>
  <c r="EH28" i="18"/>
  <c r="EG28" i="18"/>
  <c r="EF28" i="18"/>
  <c r="EE28" i="18"/>
  <c r="ED28" i="18"/>
  <c r="EC28" i="18"/>
  <c r="EB28" i="18"/>
  <c r="EA28" i="18"/>
  <c r="DZ28" i="18"/>
  <c r="DY28" i="18"/>
  <c r="DX28" i="18"/>
  <c r="DW28" i="18"/>
  <c r="DV28" i="18"/>
  <c r="DU28" i="18"/>
  <c r="DT28" i="18"/>
  <c r="DS28" i="18"/>
  <c r="DR28" i="18"/>
  <c r="DQ28" i="18"/>
  <c r="DP28" i="18"/>
  <c r="DO28" i="18"/>
  <c r="DN28" i="18"/>
  <c r="DM28" i="18"/>
  <c r="DL28" i="18"/>
  <c r="DK28" i="18"/>
  <c r="DJ28" i="18"/>
  <c r="DI28" i="18"/>
  <c r="DH28" i="18"/>
  <c r="DG28" i="18"/>
  <c r="DF28" i="18"/>
  <c r="DE28" i="18"/>
  <c r="DD28" i="18"/>
  <c r="DC28" i="18"/>
  <c r="DB28" i="18"/>
  <c r="DA28" i="18"/>
  <c r="CZ28" i="18"/>
  <c r="CY28" i="18"/>
  <c r="CX28" i="18"/>
  <c r="CW28" i="18"/>
  <c r="CV28" i="18"/>
  <c r="CU28" i="18"/>
  <c r="CT28" i="18"/>
  <c r="CS28" i="18"/>
  <c r="CR28" i="18"/>
  <c r="CQ28" i="18"/>
  <c r="CP28" i="18"/>
  <c r="CO28" i="18"/>
  <c r="CN28" i="18"/>
  <c r="CM28" i="18"/>
  <c r="CL28" i="18"/>
  <c r="CK28" i="18"/>
  <c r="CJ28" i="18"/>
  <c r="CI28" i="18"/>
  <c r="CH28" i="18"/>
  <c r="CG28" i="18"/>
  <c r="CF28" i="18"/>
  <c r="CE28" i="18"/>
  <c r="CD28" i="18"/>
  <c r="CC28" i="18"/>
  <c r="CB28" i="18"/>
  <c r="CA28" i="18"/>
  <c r="BZ28" i="18"/>
  <c r="BY28" i="18"/>
  <c r="BX28" i="18"/>
  <c r="BW28" i="18"/>
  <c r="BV28" i="18"/>
  <c r="BU28" i="18"/>
  <c r="BT28" i="18"/>
  <c r="BS28" i="18"/>
  <c r="BR28" i="18"/>
  <c r="BQ28" i="18"/>
  <c r="BP28" i="18"/>
  <c r="BO28" i="18"/>
  <c r="BN28" i="18"/>
  <c r="BM28" i="18"/>
  <c r="BL28" i="18"/>
  <c r="BK28" i="18"/>
  <c r="BJ28" i="18"/>
  <c r="BI28" i="18"/>
  <c r="BH28" i="18"/>
  <c r="BG28" i="18"/>
  <c r="BF28" i="18"/>
  <c r="BE28" i="18"/>
  <c r="BD28" i="18"/>
  <c r="BC28" i="18"/>
  <c r="BB28" i="18"/>
  <c r="BA28" i="18"/>
  <c r="GB27" i="18"/>
  <c r="GA27" i="18"/>
  <c r="FZ27" i="18"/>
  <c r="FY27" i="18"/>
  <c r="FX27" i="18"/>
  <c r="FW27" i="18"/>
  <c r="FV27" i="18"/>
  <c r="FU27" i="18"/>
  <c r="FT27" i="18"/>
  <c r="FS27" i="18"/>
  <c r="FR27" i="18"/>
  <c r="FQ27" i="18"/>
  <c r="FP27" i="18"/>
  <c r="FO27" i="18"/>
  <c r="FN27" i="18"/>
  <c r="FM27" i="18"/>
  <c r="FL27" i="18"/>
  <c r="FK27" i="18"/>
  <c r="FJ27" i="18"/>
  <c r="FI27" i="18"/>
  <c r="FH27" i="18"/>
  <c r="FG27" i="18"/>
  <c r="FF27" i="18"/>
  <c r="FE27" i="18"/>
  <c r="FD27" i="18"/>
  <c r="FC27" i="18"/>
  <c r="FB27" i="18"/>
  <c r="FA27" i="18"/>
  <c r="EZ27" i="18"/>
  <c r="EY27" i="18"/>
  <c r="EX27" i="18"/>
  <c r="EW27" i="18"/>
  <c r="EV27" i="18"/>
  <c r="EU27" i="18"/>
  <c r="ET27" i="18"/>
  <c r="ES27" i="18"/>
  <c r="ER27" i="18"/>
  <c r="EQ27" i="18"/>
  <c r="EP27" i="18"/>
  <c r="EO27" i="18"/>
  <c r="EN27" i="18"/>
  <c r="EM27" i="18"/>
  <c r="EL27" i="18"/>
  <c r="EK27" i="18"/>
  <c r="EJ27" i="18"/>
  <c r="EI27" i="18"/>
  <c r="EH27" i="18"/>
  <c r="EG27" i="18"/>
  <c r="EF27" i="18"/>
  <c r="EE27" i="18"/>
  <c r="ED27" i="18"/>
  <c r="EC27" i="18"/>
  <c r="EB27" i="18"/>
  <c r="EA27" i="18"/>
  <c r="DZ27" i="18"/>
  <c r="DY27" i="18"/>
  <c r="DX27" i="18"/>
  <c r="DW27" i="18"/>
  <c r="DV27" i="18"/>
  <c r="DU27" i="18"/>
  <c r="DT27" i="18"/>
  <c r="DS27" i="18"/>
  <c r="DR27" i="18"/>
  <c r="DQ27" i="18"/>
  <c r="DP27" i="18"/>
  <c r="DO27" i="18"/>
  <c r="DN27" i="18"/>
  <c r="DM27" i="18"/>
  <c r="DL27" i="18"/>
  <c r="DK27" i="18"/>
  <c r="DJ27" i="18"/>
  <c r="DI27" i="18"/>
  <c r="DH27" i="18"/>
  <c r="DG27" i="18"/>
  <c r="DF27" i="18"/>
  <c r="DE27" i="18"/>
  <c r="DD27" i="18"/>
  <c r="DC27" i="18"/>
  <c r="DB27" i="18"/>
  <c r="DA27" i="18"/>
  <c r="CZ27" i="18"/>
  <c r="CY27" i="18"/>
  <c r="CX27" i="18"/>
  <c r="CW27" i="18"/>
  <c r="CV27" i="18"/>
  <c r="CU27" i="18"/>
  <c r="CT27" i="18"/>
  <c r="CS27" i="18"/>
  <c r="CR27" i="18"/>
  <c r="CQ27" i="18"/>
  <c r="CP27" i="18"/>
  <c r="CO27" i="18"/>
  <c r="CN27" i="18"/>
  <c r="CM27" i="18"/>
  <c r="CL27" i="18"/>
  <c r="CK27" i="18"/>
  <c r="CJ27" i="18"/>
  <c r="CI27" i="18"/>
  <c r="CH27" i="18"/>
  <c r="CG27" i="18"/>
  <c r="CF27" i="18"/>
  <c r="CE27" i="18"/>
  <c r="CD27" i="18"/>
  <c r="CC27" i="18"/>
  <c r="CB27" i="18"/>
  <c r="CA27" i="18"/>
  <c r="BZ27" i="18"/>
  <c r="BY27" i="18"/>
  <c r="BX27" i="18"/>
  <c r="BW27" i="18"/>
  <c r="BV27" i="18"/>
  <c r="BU27" i="18"/>
  <c r="BT27" i="18"/>
  <c r="BS27" i="18"/>
  <c r="BR27" i="18"/>
  <c r="BQ27" i="18"/>
  <c r="BP27" i="18"/>
  <c r="BO27" i="18"/>
  <c r="BN27" i="18"/>
  <c r="BM27" i="18"/>
  <c r="BL27" i="18"/>
  <c r="BK27" i="18"/>
  <c r="BJ27" i="18"/>
  <c r="BI27" i="18"/>
  <c r="BH27" i="18"/>
  <c r="BG27" i="18"/>
  <c r="BF27" i="18"/>
  <c r="BE27" i="18"/>
  <c r="BD27" i="18"/>
  <c r="BC27" i="18"/>
  <c r="BB27" i="18"/>
  <c r="BA27" i="18"/>
  <c r="GB26" i="18"/>
  <c r="GA26" i="18"/>
  <c r="FZ26" i="18"/>
  <c r="FY26" i="18"/>
  <c r="FX26" i="18"/>
  <c r="FW26" i="18"/>
  <c r="FV26" i="18"/>
  <c r="FU26" i="18"/>
  <c r="FT26" i="18"/>
  <c r="FS26" i="18"/>
  <c r="FR26" i="18"/>
  <c r="FQ26" i="18"/>
  <c r="FP26" i="18"/>
  <c r="FO26" i="18"/>
  <c r="FN26" i="18"/>
  <c r="FM26" i="18"/>
  <c r="FL26" i="18"/>
  <c r="FK26" i="18"/>
  <c r="FJ26" i="18"/>
  <c r="FI26" i="18"/>
  <c r="FH26" i="18"/>
  <c r="FG26" i="18"/>
  <c r="FF26" i="18"/>
  <c r="FE26" i="18"/>
  <c r="FD26" i="18"/>
  <c r="FC26" i="18"/>
  <c r="FB26" i="18"/>
  <c r="FA26" i="18"/>
  <c r="EZ26" i="18"/>
  <c r="EY26" i="18"/>
  <c r="EX26" i="18"/>
  <c r="EW26" i="18"/>
  <c r="EV26" i="18"/>
  <c r="EU26" i="18"/>
  <c r="ET26" i="18"/>
  <c r="ES26" i="18"/>
  <c r="ER26" i="18"/>
  <c r="EQ26" i="18"/>
  <c r="EP26" i="18"/>
  <c r="EO26" i="18"/>
  <c r="EN26" i="18"/>
  <c r="EM26" i="18"/>
  <c r="EL26" i="18"/>
  <c r="EK26" i="18"/>
  <c r="EJ26" i="18"/>
  <c r="EI26" i="18"/>
  <c r="EH26" i="18"/>
  <c r="EG26" i="18"/>
  <c r="EF26" i="18"/>
  <c r="EE26" i="18"/>
  <c r="ED26" i="18"/>
  <c r="EC26" i="18"/>
  <c r="EB26" i="18"/>
  <c r="EA26" i="18"/>
  <c r="DZ26" i="18"/>
  <c r="DY26" i="18"/>
  <c r="DX26" i="18"/>
  <c r="DW26" i="18"/>
  <c r="DV26" i="18"/>
  <c r="DU26" i="18"/>
  <c r="DT26" i="18"/>
  <c r="DS26" i="18"/>
  <c r="DR26" i="18"/>
  <c r="DQ26" i="18"/>
  <c r="DP26" i="18"/>
  <c r="DO26" i="18"/>
  <c r="DN26" i="18"/>
  <c r="DM26" i="18"/>
  <c r="DL26" i="18"/>
  <c r="DK26" i="18"/>
  <c r="DJ26" i="18"/>
  <c r="DI26" i="18"/>
  <c r="DH26" i="18"/>
  <c r="DG26" i="18"/>
  <c r="DF26" i="18"/>
  <c r="DE26" i="18"/>
  <c r="DD26" i="18"/>
  <c r="DC26" i="18"/>
  <c r="DB26" i="18"/>
  <c r="DA26" i="18"/>
  <c r="CZ26" i="18"/>
  <c r="CY26" i="18"/>
  <c r="CX26" i="18"/>
  <c r="CW26" i="18"/>
  <c r="CV26" i="18"/>
  <c r="CU26" i="18"/>
  <c r="CT26" i="18"/>
  <c r="CS26" i="18"/>
  <c r="CR26" i="18"/>
  <c r="CQ26" i="18"/>
  <c r="CP26" i="18"/>
  <c r="CO26" i="18"/>
  <c r="CN26" i="18"/>
  <c r="CM26" i="18"/>
  <c r="CL26" i="18"/>
  <c r="CK26" i="18"/>
  <c r="CJ26" i="18"/>
  <c r="CI26" i="18"/>
  <c r="CH26" i="18"/>
  <c r="CG26" i="18"/>
  <c r="CF26" i="18"/>
  <c r="CE26" i="18"/>
  <c r="CD26" i="18"/>
  <c r="CC26" i="18"/>
  <c r="CB26" i="18"/>
  <c r="CA26" i="18"/>
  <c r="BZ26" i="18"/>
  <c r="BY26" i="18"/>
  <c r="BX26" i="18"/>
  <c r="BW26" i="18"/>
  <c r="BV26" i="18"/>
  <c r="BU26" i="18"/>
  <c r="BT26" i="18"/>
  <c r="BS26" i="18"/>
  <c r="BR26" i="18"/>
  <c r="BQ26" i="18"/>
  <c r="BP26" i="18"/>
  <c r="BO26" i="18"/>
  <c r="BN26" i="18"/>
  <c r="BM26" i="18"/>
  <c r="BL26" i="18"/>
  <c r="BK26" i="18"/>
  <c r="BJ26" i="18"/>
  <c r="BI26" i="18"/>
  <c r="BH26" i="18"/>
  <c r="BG26" i="18"/>
  <c r="BF26" i="18"/>
  <c r="BE26" i="18"/>
  <c r="BD26" i="18"/>
  <c r="BC26" i="18"/>
  <c r="BB26" i="18"/>
  <c r="BA26" i="18"/>
  <c r="GB25" i="18"/>
  <c r="GB33" i="18" s="1"/>
  <c r="GB41" i="18" s="1"/>
  <c r="GA25" i="18"/>
  <c r="GA33" i="18" s="1"/>
  <c r="GA41" i="18" s="1"/>
  <c r="FZ25" i="18"/>
  <c r="FZ33" i="18" s="1"/>
  <c r="FZ41" i="18" s="1"/>
  <c r="FY25" i="18"/>
  <c r="FY33" i="18" s="1"/>
  <c r="FY41" i="18" s="1"/>
  <c r="FX25" i="18"/>
  <c r="FX33" i="18" s="1"/>
  <c r="FX41" i="18" s="1"/>
  <c r="FW25" i="18"/>
  <c r="FW33" i="18" s="1"/>
  <c r="FW41" i="18" s="1"/>
  <c r="FV25" i="18"/>
  <c r="FV33" i="18" s="1"/>
  <c r="FV41" i="18" s="1"/>
  <c r="FU25" i="18"/>
  <c r="FU33" i="18" s="1"/>
  <c r="FU41" i="18" s="1"/>
  <c r="FT25" i="18"/>
  <c r="FT33" i="18" s="1"/>
  <c r="FT41" i="18" s="1"/>
  <c r="FS25" i="18"/>
  <c r="FS33" i="18" s="1"/>
  <c r="FS41" i="18" s="1"/>
  <c r="FR25" i="18"/>
  <c r="FR33" i="18" s="1"/>
  <c r="FR41" i="18" s="1"/>
  <c r="FQ25" i="18"/>
  <c r="FQ33" i="18" s="1"/>
  <c r="FQ41" i="18" s="1"/>
  <c r="FP25" i="18"/>
  <c r="FP33" i="18" s="1"/>
  <c r="FP41" i="18" s="1"/>
  <c r="FO25" i="18"/>
  <c r="FO33" i="18" s="1"/>
  <c r="FO41" i="18" s="1"/>
  <c r="FN25" i="18"/>
  <c r="FN33" i="18" s="1"/>
  <c r="FN41" i="18" s="1"/>
  <c r="FM25" i="18"/>
  <c r="FM33" i="18" s="1"/>
  <c r="FM41" i="18" s="1"/>
  <c r="FL25" i="18"/>
  <c r="FL33" i="18" s="1"/>
  <c r="FL41" i="18" s="1"/>
  <c r="FK25" i="18"/>
  <c r="FK33" i="18" s="1"/>
  <c r="FK41" i="18" s="1"/>
  <c r="FJ25" i="18"/>
  <c r="FJ33" i="18" s="1"/>
  <c r="FJ41" i="18" s="1"/>
  <c r="FI25" i="18"/>
  <c r="FI33" i="18" s="1"/>
  <c r="FI41" i="18" s="1"/>
  <c r="FH25" i="18"/>
  <c r="FH33" i="18" s="1"/>
  <c r="FH41" i="18" s="1"/>
  <c r="FG25" i="18"/>
  <c r="FG33" i="18" s="1"/>
  <c r="FG41" i="18" s="1"/>
  <c r="FF25" i="18"/>
  <c r="FF33" i="18" s="1"/>
  <c r="FF41" i="18" s="1"/>
  <c r="FE25" i="18"/>
  <c r="FE33" i="18" s="1"/>
  <c r="FE41" i="18" s="1"/>
  <c r="FD25" i="18"/>
  <c r="FD33" i="18" s="1"/>
  <c r="FD41" i="18" s="1"/>
  <c r="FC25" i="18"/>
  <c r="FC33" i="18" s="1"/>
  <c r="FC41" i="18" s="1"/>
  <c r="FB25" i="18"/>
  <c r="FB33" i="18" s="1"/>
  <c r="FB41" i="18" s="1"/>
  <c r="FA25" i="18"/>
  <c r="FA33" i="18" s="1"/>
  <c r="FA41" i="18" s="1"/>
  <c r="EZ25" i="18"/>
  <c r="EZ33" i="18" s="1"/>
  <c r="EZ41" i="18" s="1"/>
  <c r="EY25" i="18"/>
  <c r="EY33" i="18" s="1"/>
  <c r="EY41" i="18" s="1"/>
  <c r="EX25" i="18"/>
  <c r="EX33" i="18" s="1"/>
  <c r="EX41" i="18" s="1"/>
  <c r="EW25" i="18"/>
  <c r="EW33" i="18" s="1"/>
  <c r="EW41" i="18" s="1"/>
  <c r="EV25" i="18"/>
  <c r="EV33" i="18" s="1"/>
  <c r="EV41" i="18" s="1"/>
  <c r="EU25" i="18"/>
  <c r="EU33" i="18" s="1"/>
  <c r="EU41" i="18" s="1"/>
  <c r="ET25" i="18"/>
  <c r="ET33" i="18" s="1"/>
  <c r="ET41" i="18" s="1"/>
  <c r="ES25" i="18"/>
  <c r="ES33" i="18" s="1"/>
  <c r="ES41" i="18" s="1"/>
  <c r="ER25" i="18"/>
  <c r="ER33" i="18" s="1"/>
  <c r="ER41" i="18" s="1"/>
  <c r="EQ25" i="18"/>
  <c r="EQ33" i="18" s="1"/>
  <c r="EQ41" i="18" s="1"/>
  <c r="EP25" i="18"/>
  <c r="EP33" i="18" s="1"/>
  <c r="EP41" i="18" s="1"/>
  <c r="EO25" i="18"/>
  <c r="EO33" i="18" s="1"/>
  <c r="EO41" i="18" s="1"/>
  <c r="EN25" i="18"/>
  <c r="EN33" i="18" s="1"/>
  <c r="EN41" i="18" s="1"/>
  <c r="EM25" i="18"/>
  <c r="EM33" i="18" s="1"/>
  <c r="EM41" i="18" s="1"/>
  <c r="EL25" i="18"/>
  <c r="EL33" i="18" s="1"/>
  <c r="EL41" i="18" s="1"/>
  <c r="EK25" i="18"/>
  <c r="EK33" i="18" s="1"/>
  <c r="EK41" i="18" s="1"/>
  <c r="EJ25" i="18"/>
  <c r="EJ33" i="18" s="1"/>
  <c r="EJ41" i="18" s="1"/>
  <c r="EI25" i="18"/>
  <c r="EI33" i="18" s="1"/>
  <c r="EI41" i="18" s="1"/>
  <c r="EH25" i="18"/>
  <c r="EH33" i="18" s="1"/>
  <c r="EH41" i="18" s="1"/>
  <c r="EG25" i="18"/>
  <c r="EG33" i="18" s="1"/>
  <c r="EG41" i="18" s="1"/>
  <c r="EF25" i="18"/>
  <c r="EF33" i="18" s="1"/>
  <c r="EF41" i="18" s="1"/>
  <c r="EE25" i="18"/>
  <c r="EE33" i="18" s="1"/>
  <c r="EE41" i="18" s="1"/>
  <c r="ED25" i="18"/>
  <c r="ED33" i="18" s="1"/>
  <c r="ED41" i="18" s="1"/>
  <c r="EC25" i="18"/>
  <c r="EC33" i="18" s="1"/>
  <c r="EC41" i="18" s="1"/>
  <c r="EB25" i="18"/>
  <c r="EB33" i="18" s="1"/>
  <c r="EB41" i="18" s="1"/>
  <c r="EA25" i="18"/>
  <c r="EA33" i="18" s="1"/>
  <c r="EA41" i="18" s="1"/>
  <c r="DZ25" i="18"/>
  <c r="DZ33" i="18" s="1"/>
  <c r="DZ41" i="18" s="1"/>
  <c r="DY25" i="18"/>
  <c r="DY33" i="18" s="1"/>
  <c r="DY41" i="18" s="1"/>
  <c r="DX25" i="18"/>
  <c r="DX33" i="18" s="1"/>
  <c r="DX41" i="18" s="1"/>
  <c r="DW25" i="18"/>
  <c r="DW33" i="18" s="1"/>
  <c r="DW41" i="18" s="1"/>
  <c r="DV25" i="18"/>
  <c r="DV33" i="18" s="1"/>
  <c r="DV41" i="18" s="1"/>
  <c r="DU25" i="18"/>
  <c r="DU33" i="18" s="1"/>
  <c r="DU41" i="18" s="1"/>
  <c r="DT25" i="18"/>
  <c r="DT33" i="18" s="1"/>
  <c r="DT41" i="18" s="1"/>
  <c r="DS25" i="18"/>
  <c r="DS33" i="18" s="1"/>
  <c r="DS41" i="18" s="1"/>
  <c r="DR25" i="18"/>
  <c r="DR33" i="18" s="1"/>
  <c r="DR41" i="18" s="1"/>
  <c r="DQ25" i="18"/>
  <c r="DQ33" i="18" s="1"/>
  <c r="DQ41" i="18" s="1"/>
  <c r="DP25" i="18"/>
  <c r="DP33" i="18" s="1"/>
  <c r="DP41" i="18" s="1"/>
  <c r="DO25" i="18"/>
  <c r="DO33" i="18" s="1"/>
  <c r="DO41" i="18" s="1"/>
  <c r="DN25" i="18"/>
  <c r="DN33" i="18" s="1"/>
  <c r="DN41" i="18" s="1"/>
  <c r="DM25" i="18"/>
  <c r="DM33" i="18" s="1"/>
  <c r="DM41" i="18" s="1"/>
  <c r="DL25" i="18"/>
  <c r="DL33" i="18" s="1"/>
  <c r="DL41" i="18" s="1"/>
  <c r="DK25" i="18"/>
  <c r="DK33" i="18" s="1"/>
  <c r="DK41" i="18" s="1"/>
  <c r="DJ25" i="18"/>
  <c r="DJ33" i="18" s="1"/>
  <c r="DJ41" i="18" s="1"/>
  <c r="DI25" i="18"/>
  <c r="DI33" i="18" s="1"/>
  <c r="DI41" i="18" s="1"/>
  <c r="DH25" i="18"/>
  <c r="DH33" i="18" s="1"/>
  <c r="DH41" i="18" s="1"/>
  <c r="DG25" i="18"/>
  <c r="DG33" i="18" s="1"/>
  <c r="DG41" i="18" s="1"/>
  <c r="DF25" i="18"/>
  <c r="DF33" i="18" s="1"/>
  <c r="DF41" i="18" s="1"/>
  <c r="DE25" i="18"/>
  <c r="DE33" i="18" s="1"/>
  <c r="DE41" i="18" s="1"/>
  <c r="DD25" i="18"/>
  <c r="DD33" i="18" s="1"/>
  <c r="DD41" i="18" s="1"/>
  <c r="DC25" i="18"/>
  <c r="DC33" i="18" s="1"/>
  <c r="DC41" i="18" s="1"/>
  <c r="DB25" i="18"/>
  <c r="DB33" i="18" s="1"/>
  <c r="DB41" i="18" s="1"/>
  <c r="DA25" i="18"/>
  <c r="DA33" i="18" s="1"/>
  <c r="DA41" i="18" s="1"/>
  <c r="CZ25" i="18"/>
  <c r="CZ33" i="18" s="1"/>
  <c r="CZ41" i="18" s="1"/>
  <c r="CY25" i="18"/>
  <c r="CY33" i="18" s="1"/>
  <c r="CY41" i="18" s="1"/>
  <c r="CX25" i="18"/>
  <c r="CX33" i="18" s="1"/>
  <c r="CX41" i="18" s="1"/>
  <c r="CW25" i="18"/>
  <c r="CW33" i="18" s="1"/>
  <c r="CW41" i="18" s="1"/>
  <c r="CV25" i="18"/>
  <c r="CV33" i="18" s="1"/>
  <c r="CV41" i="18" s="1"/>
  <c r="CU25" i="18"/>
  <c r="CU33" i="18" s="1"/>
  <c r="CU41" i="18" s="1"/>
  <c r="CT25" i="18"/>
  <c r="CT33" i="18" s="1"/>
  <c r="CT41" i="18" s="1"/>
  <c r="CS25" i="18"/>
  <c r="CS33" i="18" s="1"/>
  <c r="CS41" i="18" s="1"/>
  <c r="CR25" i="18"/>
  <c r="CR33" i="18" s="1"/>
  <c r="CR41" i="18" s="1"/>
  <c r="CQ25" i="18"/>
  <c r="CQ33" i="18" s="1"/>
  <c r="CQ41" i="18" s="1"/>
  <c r="CP25" i="18"/>
  <c r="CP33" i="18" s="1"/>
  <c r="CP41" i="18" s="1"/>
  <c r="CO25" i="18"/>
  <c r="CO33" i="18" s="1"/>
  <c r="CO41" i="18" s="1"/>
  <c r="CN25" i="18"/>
  <c r="CN33" i="18" s="1"/>
  <c r="CN41" i="18" s="1"/>
  <c r="CM25" i="18"/>
  <c r="CM33" i="18" s="1"/>
  <c r="CM41" i="18" s="1"/>
  <c r="CL25" i="18"/>
  <c r="CL33" i="18" s="1"/>
  <c r="CL41" i="18" s="1"/>
  <c r="CK25" i="18"/>
  <c r="CK33" i="18" s="1"/>
  <c r="CK41" i="18" s="1"/>
  <c r="CJ25" i="18"/>
  <c r="CJ33" i="18" s="1"/>
  <c r="CJ41" i="18" s="1"/>
  <c r="CI25" i="18"/>
  <c r="CI33" i="18" s="1"/>
  <c r="CI41" i="18" s="1"/>
  <c r="CH25" i="18"/>
  <c r="CH33" i="18" s="1"/>
  <c r="CH41" i="18" s="1"/>
  <c r="CG25" i="18"/>
  <c r="CG33" i="18" s="1"/>
  <c r="CG41" i="18" s="1"/>
  <c r="CF25" i="18"/>
  <c r="CF33" i="18" s="1"/>
  <c r="CF41" i="18" s="1"/>
  <c r="CE25" i="18"/>
  <c r="CE33" i="18" s="1"/>
  <c r="CE41" i="18" s="1"/>
  <c r="CD25" i="18"/>
  <c r="CD33" i="18" s="1"/>
  <c r="CD41" i="18" s="1"/>
  <c r="CC25" i="18"/>
  <c r="CC33" i="18" s="1"/>
  <c r="CC41" i="18" s="1"/>
  <c r="CB25" i="18"/>
  <c r="CB33" i="18" s="1"/>
  <c r="CB41" i="18" s="1"/>
  <c r="CA25" i="18"/>
  <c r="CA33" i="18" s="1"/>
  <c r="CA41" i="18" s="1"/>
  <c r="BZ25" i="18"/>
  <c r="BZ33" i="18" s="1"/>
  <c r="BZ41" i="18" s="1"/>
  <c r="BY25" i="18"/>
  <c r="BY33" i="18" s="1"/>
  <c r="BY41" i="18" s="1"/>
  <c r="BX25" i="18"/>
  <c r="BX33" i="18" s="1"/>
  <c r="BX41" i="18" s="1"/>
  <c r="BW25" i="18"/>
  <c r="BW33" i="18" s="1"/>
  <c r="BW41" i="18" s="1"/>
  <c r="BV25" i="18"/>
  <c r="BV33" i="18" s="1"/>
  <c r="BV41" i="18" s="1"/>
  <c r="BU25" i="18"/>
  <c r="BU33" i="18" s="1"/>
  <c r="BU41" i="18" s="1"/>
  <c r="BT25" i="18"/>
  <c r="BT33" i="18" s="1"/>
  <c r="BT41" i="18" s="1"/>
  <c r="BS25" i="18"/>
  <c r="BS33" i="18" s="1"/>
  <c r="BS41" i="18" s="1"/>
  <c r="BR25" i="18"/>
  <c r="BR33" i="18" s="1"/>
  <c r="BR41" i="18" s="1"/>
  <c r="BQ25" i="18"/>
  <c r="BQ33" i="18" s="1"/>
  <c r="BQ41" i="18" s="1"/>
  <c r="BP25" i="18"/>
  <c r="BP33" i="18" s="1"/>
  <c r="BP41" i="18" s="1"/>
  <c r="BO25" i="18"/>
  <c r="BO33" i="18" s="1"/>
  <c r="BO41" i="18" s="1"/>
  <c r="BN25" i="18"/>
  <c r="BN33" i="18" s="1"/>
  <c r="BN41" i="18" s="1"/>
  <c r="BM25" i="18"/>
  <c r="BM33" i="18" s="1"/>
  <c r="BM41" i="18" s="1"/>
  <c r="BL25" i="18"/>
  <c r="BL33" i="18" s="1"/>
  <c r="BL41" i="18" s="1"/>
  <c r="BK25" i="18"/>
  <c r="BK33" i="18" s="1"/>
  <c r="BK41" i="18" s="1"/>
  <c r="BJ25" i="18"/>
  <c r="BJ33" i="18" s="1"/>
  <c r="BJ41" i="18" s="1"/>
  <c r="BI25" i="18"/>
  <c r="BI33" i="18" s="1"/>
  <c r="BI41" i="18" s="1"/>
  <c r="BH25" i="18"/>
  <c r="BH33" i="18" s="1"/>
  <c r="BH41" i="18" s="1"/>
  <c r="BG25" i="18"/>
  <c r="BG33" i="18" s="1"/>
  <c r="BG41" i="18" s="1"/>
  <c r="BF25" i="18"/>
  <c r="BF33" i="18" s="1"/>
  <c r="BF41" i="18" s="1"/>
  <c r="BE25" i="18"/>
  <c r="BE33" i="18" s="1"/>
  <c r="BE41" i="18" s="1"/>
  <c r="BD25" i="18"/>
  <c r="BD33" i="18" s="1"/>
  <c r="BD41" i="18" s="1"/>
  <c r="BC25" i="18"/>
  <c r="BC33" i="18" s="1"/>
  <c r="BC41" i="18" s="1"/>
  <c r="BB25" i="18"/>
  <c r="BB33" i="18" s="1"/>
  <c r="BB41" i="18" s="1"/>
  <c r="BA25" i="18"/>
  <c r="BA33" i="18" s="1"/>
  <c r="BA41" i="18" s="1"/>
  <c r="GB30" i="20"/>
  <c r="GA30" i="20"/>
  <c r="FZ30" i="20"/>
  <c r="FY30" i="20"/>
  <c r="FX30" i="20"/>
  <c r="FW30" i="20"/>
  <c r="FV30" i="20"/>
  <c r="FU30" i="20"/>
  <c r="FT30" i="20"/>
  <c r="FS30" i="20"/>
  <c r="FR30" i="20"/>
  <c r="FQ30" i="20"/>
  <c r="FP30" i="20"/>
  <c r="FO30" i="20"/>
  <c r="FN30" i="20"/>
  <c r="FM30" i="20"/>
  <c r="FL30" i="20"/>
  <c r="FK30" i="20"/>
  <c r="FJ30" i="20"/>
  <c r="FI30" i="20"/>
  <c r="FH30" i="20"/>
  <c r="FG30" i="20"/>
  <c r="FF30" i="20"/>
  <c r="FE30" i="20"/>
  <c r="FD30" i="20"/>
  <c r="FC30" i="20"/>
  <c r="FB30" i="20"/>
  <c r="FA30" i="20"/>
  <c r="EZ30" i="20"/>
  <c r="EY30" i="20"/>
  <c r="EX30" i="20"/>
  <c r="EW30" i="20"/>
  <c r="EV30" i="20"/>
  <c r="EU30" i="20"/>
  <c r="ET30" i="20"/>
  <c r="ES30" i="20"/>
  <c r="ER30" i="20"/>
  <c r="EQ30" i="20"/>
  <c r="EP30" i="20"/>
  <c r="EO30" i="20"/>
  <c r="EN30" i="20"/>
  <c r="EM30" i="20"/>
  <c r="EL30" i="20"/>
  <c r="EK30" i="20"/>
  <c r="EJ30" i="20"/>
  <c r="EI30" i="20"/>
  <c r="EH30" i="20"/>
  <c r="EG30" i="20"/>
  <c r="EF30" i="20"/>
  <c r="EE30" i="20"/>
  <c r="ED30" i="20"/>
  <c r="EC30" i="20"/>
  <c r="EB30" i="20"/>
  <c r="EA30" i="20"/>
  <c r="DZ30" i="20"/>
  <c r="DY30" i="20"/>
  <c r="DX30" i="20"/>
  <c r="DW30" i="20"/>
  <c r="DV30" i="20"/>
  <c r="DU30" i="20"/>
  <c r="DT30" i="20"/>
  <c r="DS30" i="20"/>
  <c r="DR30" i="20"/>
  <c r="DQ30" i="20"/>
  <c r="DP30" i="20"/>
  <c r="DO30" i="20"/>
  <c r="DN30" i="20"/>
  <c r="DM30" i="20"/>
  <c r="DL30" i="20"/>
  <c r="DK30" i="20"/>
  <c r="DJ30" i="20"/>
  <c r="DI30" i="20"/>
  <c r="DH30" i="20"/>
  <c r="DG30" i="20"/>
  <c r="DF30" i="20"/>
  <c r="DE30" i="20"/>
  <c r="DD30" i="20"/>
  <c r="DC30" i="20"/>
  <c r="DB30" i="20"/>
  <c r="DA30" i="20"/>
  <c r="CZ30" i="20"/>
  <c r="CY30" i="20"/>
  <c r="CX30" i="20"/>
  <c r="CW30" i="20"/>
  <c r="CV30" i="20"/>
  <c r="CU30" i="20"/>
  <c r="CT30" i="20"/>
  <c r="CS30" i="20"/>
  <c r="CR30" i="20"/>
  <c r="CQ30" i="20"/>
  <c r="CP30" i="20"/>
  <c r="CO30" i="20"/>
  <c r="CN30" i="20"/>
  <c r="CM30" i="20"/>
  <c r="CL30" i="20"/>
  <c r="CK30" i="20"/>
  <c r="CJ30" i="20"/>
  <c r="CI30" i="20"/>
  <c r="CH30" i="20"/>
  <c r="CG30" i="20"/>
  <c r="CF30" i="20"/>
  <c r="CE30" i="20"/>
  <c r="CD30" i="20"/>
  <c r="CC30" i="20"/>
  <c r="CB30" i="20"/>
  <c r="CA30" i="20"/>
  <c r="BZ30" i="20"/>
  <c r="BY30" i="20"/>
  <c r="BX30" i="20"/>
  <c r="BW30" i="20"/>
  <c r="BV30" i="20"/>
  <c r="BU30" i="20"/>
  <c r="BT30" i="20"/>
  <c r="BS30" i="20"/>
  <c r="BR30" i="20"/>
  <c r="BQ30" i="20"/>
  <c r="BP30" i="20"/>
  <c r="BO30" i="20"/>
  <c r="BN30" i="20"/>
  <c r="BM30" i="20"/>
  <c r="BL30" i="20"/>
  <c r="BK30" i="20"/>
  <c r="BJ30" i="20"/>
  <c r="BI30" i="20"/>
  <c r="BH30" i="20"/>
  <c r="BG30" i="20"/>
  <c r="BF30" i="20"/>
  <c r="BE30" i="20"/>
  <c r="BD30" i="20"/>
  <c r="BC30" i="20"/>
  <c r="BB30" i="20"/>
  <c r="BA30" i="20"/>
  <c r="GB29" i="20"/>
  <c r="GA29" i="20"/>
  <c r="FZ29" i="20"/>
  <c r="FY29" i="20"/>
  <c r="FX29" i="20"/>
  <c r="FW29" i="20"/>
  <c r="FV29" i="20"/>
  <c r="FU29" i="20"/>
  <c r="FT29" i="20"/>
  <c r="FS29" i="20"/>
  <c r="FR29" i="20"/>
  <c r="FQ29" i="20"/>
  <c r="FP29" i="20"/>
  <c r="FO29" i="20"/>
  <c r="FN29" i="20"/>
  <c r="FM29" i="20"/>
  <c r="FL29" i="20"/>
  <c r="FK29" i="20"/>
  <c r="FJ29" i="20"/>
  <c r="FI29" i="20"/>
  <c r="FH29" i="20"/>
  <c r="FG29" i="20"/>
  <c r="FF29" i="20"/>
  <c r="FE29" i="20"/>
  <c r="FD29" i="20"/>
  <c r="FC29" i="20"/>
  <c r="FB29" i="20"/>
  <c r="FA29" i="20"/>
  <c r="EZ29" i="20"/>
  <c r="EY29" i="20"/>
  <c r="EX29" i="20"/>
  <c r="EW29" i="20"/>
  <c r="EV29" i="20"/>
  <c r="EU29" i="20"/>
  <c r="ET29" i="20"/>
  <c r="ES29" i="20"/>
  <c r="ER29" i="20"/>
  <c r="EQ29" i="20"/>
  <c r="EP29" i="20"/>
  <c r="EO29" i="20"/>
  <c r="EN29" i="20"/>
  <c r="EM29" i="20"/>
  <c r="EL29" i="20"/>
  <c r="EK29" i="20"/>
  <c r="EJ29" i="20"/>
  <c r="EI29" i="20"/>
  <c r="EH29" i="20"/>
  <c r="EG29" i="20"/>
  <c r="EF29" i="20"/>
  <c r="EE29" i="20"/>
  <c r="ED29" i="20"/>
  <c r="EC29" i="20"/>
  <c r="EB29" i="20"/>
  <c r="EA29" i="20"/>
  <c r="DZ29" i="20"/>
  <c r="DY29" i="20"/>
  <c r="DX29" i="20"/>
  <c r="DW29" i="20"/>
  <c r="DV29" i="20"/>
  <c r="DU29" i="20"/>
  <c r="DT29" i="20"/>
  <c r="DS29" i="20"/>
  <c r="DR29" i="20"/>
  <c r="DQ29" i="20"/>
  <c r="DP29" i="20"/>
  <c r="DO29" i="20"/>
  <c r="DN29" i="20"/>
  <c r="DM29" i="20"/>
  <c r="DL29" i="20"/>
  <c r="DK29" i="20"/>
  <c r="DJ29" i="20"/>
  <c r="DI29" i="20"/>
  <c r="DH29" i="20"/>
  <c r="DG29" i="20"/>
  <c r="DF29" i="20"/>
  <c r="DE29" i="20"/>
  <c r="DD29" i="20"/>
  <c r="DC29" i="20"/>
  <c r="DB29" i="20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GB28" i="20"/>
  <c r="GA28" i="20"/>
  <c r="FZ28" i="20"/>
  <c r="FY28" i="20"/>
  <c r="FX28" i="20"/>
  <c r="FW28" i="20"/>
  <c r="FV28" i="20"/>
  <c r="FU28" i="20"/>
  <c r="FT28" i="20"/>
  <c r="FS28" i="20"/>
  <c r="FR28" i="20"/>
  <c r="FQ28" i="20"/>
  <c r="FP28" i="20"/>
  <c r="FO28" i="20"/>
  <c r="FN28" i="20"/>
  <c r="FM28" i="20"/>
  <c r="FL28" i="20"/>
  <c r="FK28" i="20"/>
  <c r="FJ28" i="20"/>
  <c r="FI28" i="20"/>
  <c r="FH28" i="20"/>
  <c r="FG28" i="20"/>
  <c r="FF28" i="20"/>
  <c r="FE28" i="20"/>
  <c r="FD28" i="20"/>
  <c r="FC28" i="20"/>
  <c r="FB28" i="20"/>
  <c r="FA28" i="20"/>
  <c r="EZ28" i="20"/>
  <c r="EY28" i="20"/>
  <c r="EX28" i="20"/>
  <c r="EW28" i="20"/>
  <c r="EV28" i="20"/>
  <c r="EU28" i="20"/>
  <c r="ET28" i="20"/>
  <c r="ES28" i="20"/>
  <c r="ER28" i="20"/>
  <c r="EQ28" i="20"/>
  <c r="EP28" i="20"/>
  <c r="EO28" i="20"/>
  <c r="EN28" i="20"/>
  <c r="EM28" i="20"/>
  <c r="EL28" i="20"/>
  <c r="EK28" i="20"/>
  <c r="EJ28" i="20"/>
  <c r="EI28" i="20"/>
  <c r="EH28" i="20"/>
  <c r="EG28" i="20"/>
  <c r="EF28" i="20"/>
  <c r="EE28" i="20"/>
  <c r="ED28" i="20"/>
  <c r="EC28" i="20"/>
  <c r="EB28" i="20"/>
  <c r="EA28" i="20"/>
  <c r="DZ28" i="20"/>
  <c r="DY28" i="20"/>
  <c r="DX28" i="20"/>
  <c r="DW28" i="20"/>
  <c r="DV28" i="20"/>
  <c r="DU28" i="20"/>
  <c r="DT28" i="20"/>
  <c r="DS28" i="20"/>
  <c r="DR28" i="20"/>
  <c r="DQ28" i="20"/>
  <c r="DP28" i="20"/>
  <c r="DO28" i="20"/>
  <c r="DN28" i="20"/>
  <c r="DM28" i="20"/>
  <c r="DL28" i="20"/>
  <c r="DK28" i="20"/>
  <c r="DJ28" i="20"/>
  <c r="DI28" i="20"/>
  <c r="DH28" i="20"/>
  <c r="DG28" i="20"/>
  <c r="DF28" i="20"/>
  <c r="DE28" i="20"/>
  <c r="DD28" i="20"/>
  <c r="DC28" i="20"/>
  <c r="DB28" i="20"/>
  <c r="DA28" i="20"/>
  <c r="CZ28" i="20"/>
  <c r="CY28" i="20"/>
  <c r="CX28" i="20"/>
  <c r="CW28" i="20"/>
  <c r="CV28" i="20"/>
  <c r="CU28" i="20"/>
  <c r="CT28" i="20"/>
  <c r="CS28" i="20"/>
  <c r="CR28" i="20"/>
  <c r="CQ28" i="20"/>
  <c r="CP28" i="20"/>
  <c r="CO28" i="20"/>
  <c r="CN28" i="20"/>
  <c r="CM28" i="20"/>
  <c r="CL28" i="20"/>
  <c r="CK28" i="20"/>
  <c r="CJ28" i="20"/>
  <c r="CI28" i="20"/>
  <c r="CH28" i="20"/>
  <c r="CG28" i="20"/>
  <c r="CF28" i="20"/>
  <c r="CE28" i="20"/>
  <c r="CD28" i="20"/>
  <c r="CC28" i="20"/>
  <c r="CB28" i="20"/>
  <c r="CA28" i="20"/>
  <c r="BZ28" i="20"/>
  <c r="BY28" i="20"/>
  <c r="BX28" i="20"/>
  <c r="BW28" i="20"/>
  <c r="BV28" i="20"/>
  <c r="BU28" i="20"/>
  <c r="BT28" i="20"/>
  <c r="BS28" i="20"/>
  <c r="BR28" i="20"/>
  <c r="BQ28" i="20"/>
  <c r="BP28" i="20"/>
  <c r="BO28" i="20"/>
  <c r="BN28" i="20"/>
  <c r="BM28" i="20"/>
  <c r="BL28" i="20"/>
  <c r="BK28" i="20"/>
  <c r="BJ28" i="20"/>
  <c r="BI28" i="20"/>
  <c r="BH28" i="20"/>
  <c r="BG28" i="20"/>
  <c r="BF28" i="20"/>
  <c r="BE28" i="20"/>
  <c r="BD28" i="20"/>
  <c r="BC28" i="20"/>
  <c r="BB28" i="20"/>
  <c r="BA28" i="20"/>
  <c r="GB27" i="20"/>
  <c r="GA27" i="20"/>
  <c r="FZ27" i="20"/>
  <c r="FY27" i="20"/>
  <c r="FX27" i="20"/>
  <c r="FW27" i="20"/>
  <c r="FV27" i="20"/>
  <c r="FU27" i="20"/>
  <c r="FT27" i="20"/>
  <c r="FS27" i="20"/>
  <c r="FR27" i="20"/>
  <c r="FQ27" i="20"/>
  <c r="FP27" i="20"/>
  <c r="FO27" i="20"/>
  <c r="FN27" i="20"/>
  <c r="FM27" i="20"/>
  <c r="FL27" i="20"/>
  <c r="FK27" i="20"/>
  <c r="FJ27" i="20"/>
  <c r="FI27" i="20"/>
  <c r="FH27" i="20"/>
  <c r="FG27" i="20"/>
  <c r="FF27" i="20"/>
  <c r="FE27" i="20"/>
  <c r="FD27" i="20"/>
  <c r="FC27" i="20"/>
  <c r="FB27" i="20"/>
  <c r="FA27" i="20"/>
  <c r="EZ27" i="20"/>
  <c r="EY27" i="20"/>
  <c r="EX27" i="20"/>
  <c r="EW27" i="20"/>
  <c r="EV27" i="20"/>
  <c r="EU27" i="20"/>
  <c r="ET27" i="20"/>
  <c r="ES27" i="20"/>
  <c r="ER27" i="20"/>
  <c r="EQ27" i="20"/>
  <c r="EP27" i="20"/>
  <c r="EO27" i="20"/>
  <c r="EN27" i="20"/>
  <c r="EM27" i="20"/>
  <c r="EL27" i="20"/>
  <c r="EK27" i="20"/>
  <c r="EJ27" i="20"/>
  <c r="EI27" i="20"/>
  <c r="EH27" i="20"/>
  <c r="EG27" i="20"/>
  <c r="EF27" i="20"/>
  <c r="EE27" i="20"/>
  <c r="ED27" i="20"/>
  <c r="EC27" i="20"/>
  <c r="EB27" i="20"/>
  <c r="EA27" i="20"/>
  <c r="DZ27" i="20"/>
  <c r="DY27" i="20"/>
  <c r="DX27" i="20"/>
  <c r="DW27" i="20"/>
  <c r="DV27" i="20"/>
  <c r="DU27" i="20"/>
  <c r="DT27" i="20"/>
  <c r="DS27" i="20"/>
  <c r="DR27" i="20"/>
  <c r="DQ27" i="20"/>
  <c r="DP27" i="20"/>
  <c r="DO27" i="20"/>
  <c r="DN27" i="20"/>
  <c r="DM27" i="20"/>
  <c r="DL27" i="20"/>
  <c r="DK27" i="20"/>
  <c r="DJ27" i="20"/>
  <c r="DI27" i="20"/>
  <c r="DH27" i="20"/>
  <c r="DG27" i="20"/>
  <c r="DF27" i="20"/>
  <c r="DE27" i="20"/>
  <c r="DD27" i="20"/>
  <c r="DC27" i="20"/>
  <c r="DB27" i="20"/>
  <c r="DA27" i="20"/>
  <c r="CZ27" i="20"/>
  <c r="CY27" i="20"/>
  <c r="CX27" i="20"/>
  <c r="CW27" i="20"/>
  <c r="CV27" i="20"/>
  <c r="CU27" i="20"/>
  <c r="CT27" i="20"/>
  <c r="CS27" i="20"/>
  <c r="CR27" i="20"/>
  <c r="CQ27" i="20"/>
  <c r="CP27" i="20"/>
  <c r="CO27" i="20"/>
  <c r="CN27" i="20"/>
  <c r="CM27" i="20"/>
  <c r="CL27" i="20"/>
  <c r="CK27" i="20"/>
  <c r="CJ27" i="20"/>
  <c r="CI27" i="20"/>
  <c r="CH27" i="20"/>
  <c r="CG27" i="20"/>
  <c r="CF27" i="20"/>
  <c r="CE27" i="20"/>
  <c r="CD27" i="20"/>
  <c r="CC27" i="20"/>
  <c r="CB27" i="20"/>
  <c r="CA27" i="20"/>
  <c r="BZ27" i="20"/>
  <c r="BY27" i="20"/>
  <c r="BX27" i="20"/>
  <c r="BW27" i="20"/>
  <c r="BV27" i="20"/>
  <c r="BU27" i="20"/>
  <c r="BT27" i="20"/>
  <c r="BS27" i="20"/>
  <c r="BR27" i="20"/>
  <c r="BQ27" i="20"/>
  <c r="BP27" i="20"/>
  <c r="BO27" i="20"/>
  <c r="BN27" i="20"/>
  <c r="BM27" i="20"/>
  <c r="BL27" i="20"/>
  <c r="BK27" i="20"/>
  <c r="BJ27" i="20"/>
  <c r="BI27" i="20"/>
  <c r="BH27" i="20"/>
  <c r="BG27" i="20"/>
  <c r="BF27" i="20"/>
  <c r="BE27" i="20"/>
  <c r="BD27" i="20"/>
  <c r="BC27" i="20"/>
  <c r="BB27" i="20"/>
  <c r="BA27" i="20"/>
  <c r="GB26" i="20"/>
  <c r="GB31" i="20" s="1"/>
  <c r="GA26" i="20"/>
  <c r="GA31" i="20" s="1"/>
  <c r="FZ26" i="20"/>
  <c r="FZ31" i="20" s="1"/>
  <c r="FY26" i="20"/>
  <c r="FY31" i="20" s="1"/>
  <c r="FX26" i="20"/>
  <c r="FX31" i="20" s="1"/>
  <c r="FW26" i="20"/>
  <c r="FW31" i="20" s="1"/>
  <c r="FV26" i="20"/>
  <c r="FV31" i="20" s="1"/>
  <c r="FU26" i="20"/>
  <c r="FU31" i="20" s="1"/>
  <c r="FT26" i="20"/>
  <c r="FT31" i="20" s="1"/>
  <c r="FS26" i="20"/>
  <c r="FS31" i="20" s="1"/>
  <c r="FR26" i="20"/>
  <c r="FR31" i="20" s="1"/>
  <c r="FQ26" i="20"/>
  <c r="FQ31" i="20" s="1"/>
  <c r="FP26" i="20"/>
  <c r="FP31" i="20" s="1"/>
  <c r="FO26" i="20"/>
  <c r="FO31" i="20" s="1"/>
  <c r="FN26" i="20"/>
  <c r="FN31" i="20" s="1"/>
  <c r="FM26" i="20"/>
  <c r="FM31" i="20" s="1"/>
  <c r="FL26" i="20"/>
  <c r="FL31" i="20" s="1"/>
  <c r="FK26" i="20"/>
  <c r="FK31" i="20" s="1"/>
  <c r="FJ26" i="20"/>
  <c r="FJ31" i="20" s="1"/>
  <c r="FI26" i="20"/>
  <c r="FI31" i="20" s="1"/>
  <c r="FH26" i="20"/>
  <c r="FH31" i="20" s="1"/>
  <c r="FG26" i="20"/>
  <c r="FG31" i="20" s="1"/>
  <c r="FF26" i="20"/>
  <c r="FF31" i="20" s="1"/>
  <c r="FE26" i="20"/>
  <c r="FE31" i="20" s="1"/>
  <c r="FD26" i="20"/>
  <c r="FD31" i="20" s="1"/>
  <c r="FC26" i="20"/>
  <c r="FC31" i="20" s="1"/>
  <c r="FB26" i="20"/>
  <c r="FB31" i="20" s="1"/>
  <c r="FA26" i="20"/>
  <c r="FA31" i="20" s="1"/>
  <c r="EZ26" i="20"/>
  <c r="EZ31" i="20" s="1"/>
  <c r="EY26" i="20"/>
  <c r="EY31" i="20" s="1"/>
  <c r="EX26" i="20"/>
  <c r="EX31" i="20" s="1"/>
  <c r="EW26" i="20"/>
  <c r="EW31" i="20" s="1"/>
  <c r="EV26" i="20"/>
  <c r="EV31" i="20" s="1"/>
  <c r="EU26" i="20"/>
  <c r="EU31" i="20" s="1"/>
  <c r="ET26" i="20"/>
  <c r="ET31" i="20" s="1"/>
  <c r="ES26" i="20"/>
  <c r="ES31" i="20" s="1"/>
  <c r="ER26" i="20"/>
  <c r="ER31" i="20" s="1"/>
  <c r="EQ26" i="20"/>
  <c r="EQ31" i="20" s="1"/>
  <c r="EP26" i="20"/>
  <c r="EP31" i="20" s="1"/>
  <c r="EO26" i="20"/>
  <c r="EO31" i="20" s="1"/>
  <c r="EN26" i="20"/>
  <c r="EN31" i="20" s="1"/>
  <c r="EM26" i="20"/>
  <c r="EM31" i="20" s="1"/>
  <c r="EL26" i="20"/>
  <c r="EL31" i="20" s="1"/>
  <c r="EK26" i="20"/>
  <c r="EK31" i="20" s="1"/>
  <c r="EJ26" i="20"/>
  <c r="EJ31" i="20" s="1"/>
  <c r="EI26" i="20"/>
  <c r="EI31" i="20" s="1"/>
  <c r="EH26" i="20"/>
  <c r="EH31" i="20" s="1"/>
  <c r="EG26" i="20"/>
  <c r="EG31" i="20" s="1"/>
  <c r="EF26" i="20"/>
  <c r="EF31" i="20" s="1"/>
  <c r="EE26" i="20"/>
  <c r="EE31" i="20" s="1"/>
  <c r="ED26" i="20"/>
  <c r="ED31" i="20" s="1"/>
  <c r="EC26" i="20"/>
  <c r="EC31" i="20" s="1"/>
  <c r="EB26" i="20"/>
  <c r="EB31" i="20" s="1"/>
  <c r="EA26" i="20"/>
  <c r="EA31" i="20" s="1"/>
  <c r="DZ26" i="20"/>
  <c r="DZ31" i="20" s="1"/>
  <c r="DY26" i="20"/>
  <c r="DY31" i="20" s="1"/>
  <c r="DX26" i="20"/>
  <c r="DX31" i="20" s="1"/>
  <c r="DW26" i="20"/>
  <c r="DW31" i="20" s="1"/>
  <c r="DV26" i="20"/>
  <c r="DV31" i="20" s="1"/>
  <c r="DU26" i="20"/>
  <c r="DU31" i="20" s="1"/>
  <c r="DT26" i="20"/>
  <c r="DT31" i="20" s="1"/>
  <c r="DS26" i="20"/>
  <c r="DS31" i="20" s="1"/>
  <c r="DR26" i="20"/>
  <c r="DR31" i="20" s="1"/>
  <c r="DQ26" i="20"/>
  <c r="DQ31" i="20" s="1"/>
  <c r="DP26" i="20"/>
  <c r="DP31" i="20" s="1"/>
  <c r="DO26" i="20"/>
  <c r="DO31" i="20" s="1"/>
  <c r="DN26" i="20"/>
  <c r="DN31" i="20" s="1"/>
  <c r="DM26" i="20"/>
  <c r="DM31" i="20" s="1"/>
  <c r="DL26" i="20"/>
  <c r="DL31" i="20" s="1"/>
  <c r="DK26" i="20"/>
  <c r="DK31" i="20" s="1"/>
  <c r="DJ26" i="20"/>
  <c r="DJ31" i="20" s="1"/>
  <c r="DI26" i="20"/>
  <c r="DI31" i="20" s="1"/>
  <c r="DH26" i="20"/>
  <c r="DH31" i="20" s="1"/>
  <c r="DG26" i="20"/>
  <c r="DG31" i="20" s="1"/>
  <c r="DF26" i="20"/>
  <c r="DF31" i="20" s="1"/>
  <c r="DE26" i="20"/>
  <c r="DE31" i="20" s="1"/>
  <c r="DD26" i="20"/>
  <c r="DD31" i="20" s="1"/>
  <c r="DC26" i="20"/>
  <c r="DC31" i="20" s="1"/>
  <c r="DB26" i="20"/>
  <c r="DB31" i="20" s="1"/>
  <c r="DA26" i="20"/>
  <c r="DA31" i="20" s="1"/>
  <c r="CZ26" i="20"/>
  <c r="CZ31" i="20" s="1"/>
  <c r="CY26" i="20"/>
  <c r="CY31" i="20" s="1"/>
  <c r="CX26" i="20"/>
  <c r="CX31" i="20" s="1"/>
  <c r="CW26" i="20"/>
  <c r="CW31" i="20" s="1"/>
  <c r="CV26" i="20"/>
  <c r="CV31" i="20" s="1"/>
  <c r="CU26" i="20"/>
  <c r="CU31" i="20" s="1"/>
  <c r="CT26" i="20"/>
  <c r="CT31" i="20" s="1"/>
  <c r="CS26" i="20"/>
  <c r="CS31" i="20" s="1"/>
  <c r="CR26" i="20"/>
  <c r="CR31" i="20" s="1"/>
  <c r="CQ26" i="20"/>
  <c r="CQ31" i="20" s="1"/>
  <c r="CP26" i="20"/>
  <c r="CP31" i="20" s="1"/>
  <c r="CO26" i="20"/>
  <c r="CO31" i="20" s="1"/>
  <c r="CN26" i="20"/>
  <c r="CN31" i="20" s="1"/>
  <c r="CM26" i="20"/>
  <c r="CM31" i="20" s="1"/>
  <c r="CL26" i="20"/>
  <c r="CL31" i="20" s="1"/>
  <c r="CK26" i="20"/>
  <c r="CK31" i="20" s="1"/>
  <c r="CJ26" i="20"/>
  <c r="CJ31" i="20" s="1"/>
  <c r="CI26" i="20"/>
  <c r="CI31" i="20" s="1"/>
  <c r="CH26" i="20"/>
  <c r="CH31" i="20" s="1"/>
  <c r="CG26" i="20"/>
  <c r="CG31" i="20" s="1"/>
  <c r="CF26" i="20"/>
  <c r="CF31" i="20" s="1"/>
  <c r="CE26" i="20"/>
  <c r="CE31" i="20" s="1"/>
  <c r="CD26" i="20"/>
  <c r="CD31" i="20" s="1"/>
  <c r="CC26" i="20"/>
  <c r="CC31" i="20" s="1"/>
  <c r="CB26" i="20"/>
  <c r="CB31" i="20" s="1"/>
  <c r="CA26" i="20"/>
  <c r="CA31" i="20" s="1"/>
  <c r="BZ26" i="20"/>
  <c r="BZ31" i="20" s="1"/>
  <c r="BY26" i="20"/>
  <c r="BY31" i="20" s="1"/>
  <c r="BX26" i="20"/>
  <c r="BX31" i="20" s="1"/>
  <c r="BW26" i="20"/>
  <c r="BW31" i="20" s="1"/>
  <c r="BV26" i="20"/>
  <c r="BV31" i="20" s="1"/>
  <c r="BU26" i="20"/>
  <c r="BU31" i="20" s="1"/>
  <c r="BT26" i="20"/>
  <c r="BT31" i="20" s="1"/>
  <c r="BS26" i="20"/>
  <c r="BS31" i="20" s="1"/>
  <c r="BR26" i="20"/>
  <c r="BR31" i="20" s="1"/>
  <c r="BQ26" i="20"/>
  <c r="BQ31" i="20" s="1"/>
  <c r="BP26" i="20"/>
  <c r="BP31" i="20" s="1"/>
  <c r="BO26" i="20"/>
  <c r="BO31" i="20" s="1"/>
  <c r="BN26" i="20"/>
  <c r="BN31" i="20" s="1"/>
  <c r="BM26" i="20"/>
  <c r="BM31" i="20" s="1"/>
  <c r="BL26" i="20"/>
  <c r="BL31" i="20" s="1"/>
  <c r="BK26" i="20"/>
  <c r="BK31" i="20" s="1"/>
  <c r="BJ26" i="20"/>
  <c r="BJ31" i="20" s="1"/>
  <c r="BI26" i="20"/>
  <c r="BI31" i="20" s="1"/>
  <c r="BH26" i="20"/>
  <c r="BH31" i="20" s="1"/>
  <c r="BG26" i="20"/>
  <c r="BG31" i="20" s="1"/>
  <c r="BF26" i="20"/>
  <c r="BF31" i="20" s="1"/>
  <c r="BE26" i="20"/>
  <c r="BE31" i="20" s="1"/>
  <c r="BD26" i="20"/>
  <c r="BD31" i="20" s="1"/>
  <c r="BC26" i="20"/>
  <c r="BC31" i="20" s="1"/>
  <c r="BB26" i="20"/>
  <c r="BB31" i="20" s="1"/>
  <c r="BA26" i="20"/>
  <c r="BA31" i="20" s="1"/>
  <c r="GB25" i="20"/>
  <c r="GA25" i="20"/>
  <c r="FZ25" i="20"/>
  <c r="FY25" i="20"/>
  <c r="FX25" i="20"/>
  <c r="FW25" i="20"/>
  <c r="FV25" i="20"/>
  <c r="FU25" i="20"/>
  <c r="FT25" i="20"/>
  <c r="FS25" i="20"/>
  <c r="FR25" i="20"/>
  <c r="FQ25" i="20"/>
  <c r="FP25" i="20"/>
  <c r="FO25" i="20"/>
  <c r="FN25" i="20"/>
  <c r="FM25" i="20"/>
  <c r="FL25" i="20"/>
  <c r="FK25" i="20"/>
  <c r="FJ25" i="20"/>
  <c r="FI25" i="20"/>
  <c r="FH25" i="20"/>
  <c r="FG25" i="20"/>
  <c r="FF25" i="20"/>
  <c r="FE25" i="20"/>
  <c r="FD25" i="20"/>
  <c r="FC25" i="20"/>
  <c r="FB25" i="20"/>
  <c r="FA25" i="20"/>
  <c r="EZ25" i="20"/>
  <c r="EY25" i="20"/>
  <c r="EX25" i="20"/>
  <c r="EW25" i="20"/>
  <c r="EV25" i="20"/>
  <c r="EU25" i="20"/>
  <c r="ET25" i="20"/>
  <c r="ES25" i="20"/>
  <c r="ER25" i="20"/>
  <c r="EQ25" i="20"/>
  <c r="EP25" i="20"/>
  <c r="EO25" i="20"/>
  <c r="EN25" i="20"/>
  <c r="EM25" i="20"/>
  <c r="EL25" i="20"/>
  <c r="EK25" i="20"/>
  <c r="EJ25" i="20"/>
  <c r="EI25" i="20"/>
  <c r="EH25" i="20"/>
  <c r="EG25" i="20"/>
  <c r="EF25" i="20"/>
  <c r="EE25" i="20"/>
  <c r="ED25" i="20"/>
  <c r="EC25" i="20"/>
  <c r="EB25" i="20"/>
  <c r="EA25" i="20"/>
  <c r="DZ25" i="20"/>
  <c r="DY25" i="20"/>
  <c r="DX25" i="20"/>
  <c r="DW25" i="20"/>
  <c r="DV25" i="20"/>
  <c r="DU25" i="20"/>
  <c r="DT25" i="20"/>
  <c r="DS25" i="20"/>
  <c r="DR25" i="20"/>
  <c r="DQ25" i="20"/>
  <c r="DP25" i="20"/>
  <c r="DO25" i="20"/>
  <c r="DN25" i="20"/>
  <c r="DM25" i="20"/>
  <c r="DL25" i="20"/>
  <c r="DK25" i="20"/>
  <c r="DJ25" i="20"/>
  <c r="DI25" i="20"/>
  <c r="DH25" i="20"/>
  <c r="DG25" i="20"/>
  <c r="DF25" i="20"/>
  <c r="DE25" i="20"/>
  <c r="DD25" i="20"/>
  <c r="DC25" i="20"/>
  <c r="DB25" i="20"/>
  <c r="DA25" i="20"/>
  <c r="CZ25" i="20"/>
  <c r="CY25" i="20"/>
  <c r="CX25" i="20"/>
  <c r="CW25" i="20"/>
  <c r="CV25" i="20"/>
  <c r="CU25" i="20"/>
  <c r="CT25" i="20"/>
  <c r="CS25" i="20"/>
  <c r="CR25" i="20"/>
  <c r="CQ25" i="20"/>
  <c r="CP25" i="20"/>
  <c r="CO25" i="20"/>
  <c r="CN25" i="20"/>
  <c r="CM25" i="20"/>
  <c r="CL25" i="20"/>
  <c r="CK25" i="20"/>
  <c r="CJ25" i="20"/>
  <c r="CI25" i="20"/>
  <c r="CH25" i="20"/>
  <c r="CG25" i="20"/>
  <c r="CF25" i="20"/>
  <c r="CE25" i="20"/>
  <c r="CD25" i="20"/>
  <c r="CC25" i="20"/>
  <c r="CB25" i="20"/>
  <c r="CA25" i="20"/>
  <c r="BZ25" i="20"/>
  <c r="BY25" i="20"/>
  <c r="BX25" i="20"/>
  <c r="BW25" i="20"/>
  <c r="BV25" i="20"/>
  <c r="BU25" i="20"/>
  <c r="BT25" i="20"/>
  <c r="BS25" i="20"/>
  <c r="BR25" i="20"/>
  <c r="BQ25" i="20"/>
  <c r="BP25" i="20"/>
  <c r="BO25" i="20"/>
  <c r="BN25" i="20"/>
  <c r="BM25" i="20"/>
  <c r="BL25" i="20"/>
  <c r="BK25" i="20"/>
  <c r="BJ25" i="20"/>
  <c r="BI25" i="20"/>
  <c r="BH25" i="20"/>
  <c r="BG25" i="20"/>
  <c r="BF25" i="20"/>
  <c r="BE25" i="20"/>
  <c r="BD25" i="20"/>
  <c r="BC25" i="20"/>
  <c r="BB25" i="20"/>
  <c r="BA25" i="20"/>
  <c r="FR50" i="14"/>
  <c r="GB79" i="14"/>
  <c r="GA79" i="14"/>
  <c r="FZ79" i="14"/>
  <c r="FY79" i="14"/>
  <c r="FX79" i="14"/>
  <c r="FW79" i="14"/>
  <c r="FV79" i="14"/>
  <c r="FU79" i="14"/>
  <c r="FT79" i="14"/>
  <c r="FS79" i="14"/>
  <c r="FR79" i="14"/>
  <c r="FQ79" i="14"/>
  <c r="FP79" i="14"/>
  <c r="FO79" i="14"/>
  <c r="FN79" i="14"/>
  <c r="FM79" i="14"/>
  <c r="FL79" i="14"/>
  <c r="FK79" i="14"/>
  <c r="FJ79" i="14"/>
  <c r="FI79" i="14"/>
  <c r="FH79" i="14"/>
  <c r="FG79" i="14"/>
  <c r="FF79" i="14"/>
  <c r="FE79" i="14"/>
  <c r="FD79" i="14"/>
  <c r="FC79" i="14"/>
  <c r="FB79" i="14"/>
  <c r="FA79" i="14"/>
  <c r="EZ79" i="14"/>
  <c r="EY79" i="14"/>
  <c r="EX79" i="14"/>
  <c r="EW79" i="14"/>
  <c r="EV79" i="14"/>
  <c r="EU79" i="14"/>
  <c r="ET79" i="14"/>
  <c r="ES79" i="14"/>
  <c r="ER79" i="14"/>
  <c r="EQ79" i="14"/>
  <c r="EP79" i="14"/>
  <c r="EO79" i="14"/>
  <c r="EN79" i="14"/>
  <c r="EM79" i="14"/>
  <c r="EL79" i="14"/>
  <c r="EK79" i="14"/>
  <c r="EJ79" i="14"/>
  <c r="EI79" i="14"/>
  <c r="EH79" i="14"/>
  <c r="EG79" i="14"/>
  <c r="EF79" i="14"/>
  <c r="EE79" i="14"/>
  <c r="ED79" i="14"/>
  <c r="EC79" i="14"/>
  <c r="EB79" i="14"/>
  <c r="EA79" i="14"/>
  <c r="DZ79" i="14"/>
  <c r="DY79" i="14"/>
  <c r="DX79" i="14"/>
  <c r="DW79" i="14"/>
  <c r="DV79" i="14"/>
  <c r="DU79" i="14"/>
  <c r="DT79" i="14"/>
  <c r="DS79" i="14"/>
  <c r="DR79" i="14"/>
  <c r="DQ79" i="14"/>
  <c r="DP79" i="14"/>
  <c r="DO79" i="14"/>
  <c r="DN79" i="14"/>
  <c r="DM79" i="14"/>
  <c r="DL79" i="14"/>
  <c r="DK79" i="14"/>
  <c r="DJ79" i="14"/>
  <c r="DI79" i="14"/>
  <c r="DH79" i="14"/>
  <c r="DG79" i="14"/>
  <c r="DF79" i="14"/>
  <c r="DE79" i="14"/>
  <c r="DD79" i="14"/>
  <c r="DC79" i="14"/>
  <c r="DB79" i="14"/>
  <c r="DA79" i="14"/>
  <c r="CZ79" i="14"/>
  <c r="CY79" i="14"/>
  <c r="CX79" i="14"/>
  <c r="CW79" i="14"/>
  <c r="CV79" i="14"/>
  <c r="CU79" i="14"/>
  <c r="CT79" i="14"/>
  <c r="CS79" i="14"/>
  <c r="CR79" i="14"/>
  <c r="CQ79" i="14"/>
  <c r="CP79" i="14"/>
  <c r="CO79" i="14"/>
  <c r="CN79" i="14"/>
  <c r="CM79" i="14"/>
  <c r="CL79" i="14"/>
  <c r="CK79" i="14"/>
  <c r="CJ79" i="14"/>
  <c r="CI79" i="14"/>
  <c r="CH79" i="14"/>
  <c r="CG79" i="14"/>
  <c r="CF79" i="14"/>
  <c r="CE79" i="14"/>
  <c r="CD79" i="14"/>
  <c r="CC79" i="14"/>
  <c r="CB79" i="14"/>
  <c r="CA79" i="14"/>
  <c r="BZ79" i="14"/>
  <c r="BY79" i="14"/>
  <c r="BX79" i="14"/>
  <c r="BW79" i="14"/>
  <c r="BV79" i="14"/>
  <c r="BU79" i="14"/>
  <c r="BT79" i="14"/>
  <c r="BS79" i="14"/>
  <c r="BR79" i="14"/>
  <c r="BQ79" i="14"/>
  <c r="BP79" i="14"/>
  <c r="BO79" i="14"/>
  <c r="BN79" i="14"/>
  <c r="BM79" i="14"/>
  <c r="BL79" i="14"/>
  <c r="BK79" i="14"/>
  <c r="BJ79" i="14"/>
  <c r="BI79" i="14"/>
  <c r="BH79" i="14"/>
  <c r="BG79" i="14"/>
  <c r="BF79" i="14"/>
  <c r="BE79" i="14"/>
  <c r="BD79" i="14"/>
  <c r="BC79" i="14"/>
  <c r="BB79" i="14"/>
  <c r="BA79" i="14"/>
  <c r="GB78" i="14"/>
  <c r="GA78" i="14"/>
  <c r="FZ78" i="14"/>
  <c r="FY78" i="14"/>
  <c r="FX78" i="14"/>
  <c r="FW78" i="14"/>
  <c r="FV78" i="14"/>
  <c r="FU78" i="14"/>
  <c r="FT78" i="14"/>
  <c r="FS78" i="14"/>
  <c r="FR78" i="14"/>
  <c r="FQ78" i="14"/>
  <c r="FP78" i="14"/>
  <c r="FO78" i="14"/>
  <c r="FN78" i="14"/>
  <c r="FM78" i="14"/>
  <c r="FL78" i="14"/>
  <c r="FK78" i="14"/>
  <c r="FJ78" i="14"/>
  <c r="FI78" i="14"/>
  <c r="FH78" i="14"/>
  <c r="FG78" i="14"/>
  <c r="FF78" i="14"/>
  <c r="FE78" i="14"/>
  <c r="FD78" i="14"/>
  <c r="FC78" i="14"/>
  <c r="FB78" i="14"/>
  <c r="FA78" i="14"/>
  <c r="EZ78" i="14"/>
  <c r="EY78" i="14"/>
  <c r="EX78" i="14"/>
  <c r="EW78" i="14"/>
  <c r="EV78" i="14"/>
  <c r="EU78" i="14"/>
  <c r="ET78" i="14"/>
  <c r="ES78" i="14"/>
  <c r="ER78" i="14"/>
  <c r="EQ78" i="14"/>
  <c r="EP78" i="14"/>
  <c r="EO78" i="14"/>
  <c r="EN78" i="14"/>
  <c r="EM78" i="14"/>
  <c r="EL78" i="14"/>
  <c r="EK78" i="14"/>
  <c r="EJ78" i="14"/>
  <c r="EI78" i="14"/>
  <c r="EH78" i="14"/>
  <c r="EG78" i="14"/>
  <c r="EF78" i="14"/>
  <c r="EE78" i="14"/>
  <c r="ED78" i="14"/>
  <c r="EC78" i="14"/>
  <c r="EB78" i="14"/>
  <c r="EA78" i="14"/>
  <c r="DZ78" i="14"/>
  <c r="DY78" i="14"/>
  <c r="DX78" i="14"/>
  <c r="DW78" i="14"/>
  <c r="DV78" i="14"/>
  <c r="DU78" i="14"/>
  <c r="DT78" i="14"/>
  <c r="DS78" i="14"/>
  <c r="DR78" i="14"/>
  <c r="DQ78" i="14"/>
  <c r="DP78" i="14"/>
  <c r="DO78" i="14"/>
  <c r="DN78" i="14"/>
  <c r="DM78" i="14"/>
  <c r="DL78" i="14"/>
  <c r="DK78" i="14"/>
  <c r="DJ78" i="14"/>
  <c r="DI78" i="14"/>
  <c r="DH78" i="14"/>
  <c r="DG78" i="14"/>
  <c r="DF78" i="14"/>
  <c r="DE78" i="14"/>
  <c r="DD78" i="14"/>
  <c r="DC78" i="14"/>
  <c r="DB78" i="14"/>
  <c r="DA78" i="14"/>
  <c r="CZ78" i="14"/>
  <c r="CY78" i="14"/>
  <c r="CX78" i="14"/>
  <c r="CW78" i="14"/>
  <c r="CV78" i="14"/>
  <c r="CU78" i="14"/>
  <c r="CT78" i="14"/>
  <c r="CS78" i="14"/>
  <c r="CR78" i="14"/>
  <c r="CQ78" i="14"/>
  <c r="CP78" i="14"/>
  <c r="CO78" i="14"/>
  <c r="CN78" i="14"/>
  <c r="CM78" i="14"/>
  <c r="CL78" i="14"/>
  <c r="CK78" i="14"/>
  <c r="CJ78" i="14"/>
  <c r="CI78" i="14"/>
  <c r="CH78" i="14"/>
  <c r="CG78" i="14"/>
  <c r="CF78" i="14"/>
  <c r="CE78" i="14"/>
  <c r="CD78" i="14"/>
  <c r="CC78" i="14"/>
  <c r="CB78" i="14"/>
  <c r="CA78" i="14"/>
  <c r="BZ78" i="14"/>
  <c r="BY78" i="14"/>
  <c r="BX78" i="14"/>
  <c r="BW78" i="14"/>
  <c r="BV78" i="14"/>
  <c r="BU78" i="14"/>
  <c r="BT78" i="14"/>
  <c r="BS78" i="14"/>
  <c r="BR78" i="14"/>
  <c r="BQ78" i="14"/>
  <c r="BP78" i="14"/>
  <c r="BO78" i="14"/>
  <c r="BN78" i="14"/>
  <c r="BM78" i="14"/>
  <c r="BL78" i="14"/>
  <c r="BK78" i="14"/>
  <c r="BJ78" i="14"/>
  <c r="BI78" i="14"/>
  <c r="BH78" i="14"/>
  <c r="BG78" i="14"/>
  <c r="BF78" i="14"/>
  <c r="BE78" i="14"/>
  <c r="BD78" i="14"/>
  <c r="BC78" i="14"/>
  <c r="BB78" i="14"/>
  <c r="BA78" i="14"/>
  <c r="GB75" i="14"/>
  <c r="GA75" i="14"/>
  <c r="FZ75" i="14"/>
  <c r="FY75" i="14"/>
  <c r="FX75" i="14"/>
  <c r="FW75" i="14"/>
  <c r="FV75" i="14"/>
  <c r="FU75" i="14"/>
  <c r="FT75" i="14"/>
  <c r="FS75" i="14"/>
  <c r="FR75" i="14"/>
  <c r="FQ75" i="14"/>
  <c r="FP75" i="14"/>
  <c r="FO75" i="14"/>
  <c r="FN75" i="14"/>
  <c r="FM75" i="14"/>
  <c r="FL75" i="14"/>
  <c r="FK75" i="14"/>
  <c r="FJ75" i="14"/>
  <c r="FI75" i="14"/>
  <c r="FH75" i="14"/>
  <c r="FG75" i="14"/>
  <c r="FF75" i="14"/>
  <c r="FE75" i="14"/>
  <c r="FD75" i="14"/>
  <c r="FC75" i="14"/>
  <c r="FB75" i="14"/>
  <c r="FA75" i="14"/>
  <c r="EZ75" i="14"/>
  <c r="EY75" i="14"/>
  <c r="EX75" i="14"/>
  <c r="EW75" i="14"/>
  <c r="EV75" i="14"/>
  <c r="EU75" i="14"/>
  <c r="ET75" i="14"/>
  <c r="ES75" i="14"/>
  <c r="ER75" i="14"/>
  <c r="EQ75" i="14"/>
  <c r="EP75" i="14"/>
  <c r="EO75" i="14"/>
  <c r="EN75" i="14"/>
  <c r="EM75" i="14"/>
  <c r="EL75" i="14"/>
  <c r="EK75" i="14"/>
  <c r="EJ75" i="14"/>
  <c r="EI75" i="14"/>
  <c r="EH75" i="14"/>
  <c r="EG75" i="14"/>
  <c r="EF75" i="14"/>
  <c r="EE75" i="14"/>
  <c r="ED75" i="14"/>
  <c r="EC75" i="14"/>
  <c r="EB75" i="14"/>
  <c r="EA75" i="14"/>
  <c r="DZ75" i="14"/>
  <c r="DY75" i="14"/>
  <c r="DX75" i="14"/>
  <c r="DW75" i="14"/>
  <c r="DV75" i="14"/>
  <c r="DU75" i="14"/>
  <c r="DT75" i="14"/>
  <c r="DS75" i="14"/>
  <c r="DR75" i="14"/>
  <c r="DQ75" i="14"/>
  <c r="DP75" i="14"/>
  <c r="DO75" i="14"/>
  <c r="DN75" i="14"/>
  <c r="DM75" i="14"/>
  <c r="DL75" i="14"/>
  <c r="DK75" i="14"/>
  <c r="DJ75" i="14"/>
  <c r="DI75" i="14"/>
  <c r="DH75" i="14"/>
  <c r="DG75" i="14"/>
  <c r="DF75" i="14"/>
  <c r="DE75" i="14"/>
  <c r="DD75" i="14"/>
  <c r="DC75" i="14"/>
  <c r="DB75" i="14"/>
  <c r="DA75" i="14"/>
  <c r="CZ75" i="14"/>
  <c r="CY75" i="14"/>
  <c r="CX75" i="14"/>
  <c r="CW75" i="14"/>
  <c r="CV75" i="14"/>
  <c r="CU75" i="14"/>
  <c r="CT75" i="14"/>
  <c r="CS75" i="14"/>
  <c r="CR75" i="14"/>
  <c r="CQ75" i="14"/>
  <c r="CP75" i="14"/>
  <c r="CO75" i="14"/>
  <c r="CN75" i="14"/>
  <c r="CM75" i="14"/>
  <c r="CL75" i="14"/>
  <c r="CK75" i="14"/>
  <c r="CJ75" i="14"/>
  <c r="CI75" i="14"/>
  <c r="CH75" i="14"/>
  <c r="CG75" i="14"/>
  <c r="CF75" i="14"/>
  <c r="CE75" i="14"/>
  <c r="CD75" i="14"/>
  <c r="CC75" i="14"/>
  <c r="CB75" i="14"/>
  <c r="CA75" i="14"/>
  <c r="BZ75" i="14"/>
  <c r="BY75" i="14"/>
  <c r="BX75" i="14"/>
  <c r="BW75" i="14"/>
  <c r="BV75" i="14"/>
  <c r="BU75" i="14"/>
  <c r="BT75" i="14"/>
  <c r="BS75" i="14"/>
  <c r="BR75" i="14"/>
  <c r="BQ75" i="14"/>
  <c r="BP75" i="14"/>
  <c r="BO75" i="14"/>
  <c r="BN75" i="14"/>
  <c r="BM75" i="14"/>
  <c r="BL75" i="14"/>
  <c r="BK75" i="14"/>
  <c r="BJ75" i="14"/>
  <c r="BI75" i="14"/>
  <c r="BH75" i="14"/>
  <c r="BG75" i="14"/>
  <c r="BF75" i="14"/>
  <c r="BE75" i="14"/>
  <c r="BD75" i="14"/>
  <c r="BC75" i="14"/>
  <c r="BB75" i="14"/>
  <c r="BA75" i="14"/>
  <c r="GB74" i="14"/>
  <c r="GA74" i="14"/>
  <c r="FZ74" i="14"/>
  <c r="FY74" i="14"/>
  <c r="FX74" i="14"/>
  <c r="FW74" i="14"/>
  <c r="FV74" i="14"/>
  <c r="FU74" i="14"/>
  <c r="FT74" i="14"/>
  <c r="FS74" i="14"/>
  <c r="FR74" i="14"/>
  <c r="FQ74" i="14"/>
  <c r="FP74" i="14"/>
  <c r="FO74" i="14"/>
  <c r="FN74" i="14"/>
  <c r="FM74" i="14"/>
  <c r="FL74" i="14"/>
  <c r="FK74" i="14"/>
  <c r="FJ74" i="14"/>
  <c r="FI74" i="14"/>
  <c r="FH74" i="14"/>
  <c r="FG74" i="14"/>
  <c r="FF74" i="14"/>
  <c r="FE74" i="14"/>
  <c r="FD74" i="14"/>
  <c r="FC74" i="14"/>
  <c r="FB74" i="14"/>
  <c r="FA74" i="14"/>
  <c r="EZ74" i="14"/>
  <c r="EY74" i="14"/>
  <c r="EX74" i="14"/>
  <c r="EW74" i="14"/>
  <c r="EV74" i="14"/>
  <c r="EU74" i="14"/>
  <c r="ET74" i="14"/>
  <c r="ES74" i="14"/>
  <c r="ER74" i="14"/>
  <c r="EQ74" i="14"/>
  <c r="EP74" i="14"/>
  <c r="EO74" i="14"/>
  <c r="EN74" i="14"/>
  <c r="EM74" i="14"/>
  <c r="EL74" i="14"/>
  <c r="EK74" i="14"/>
  <c r="EJ74" i="14"/>
  <c r="EI74" i="14"/>
  <c r="EH74" i="14"/>
  <c r="EG74" i="14"/>
  <c r="EF74" i="14"/>
  <c r="EE74" i="14"/>
  <c r="ED74" i="14"/>
  <c r="EC74" i="14"/>
  <c r="EB74" i="14"/>
  <c r="EA74" i="14"/>
  <c r="DZ74" i="14"/>
  <c r="DY74" i="14"/>
  <c r="DX74" i="14"/>
  <c r="DW74" i="14"/>
  <c r="DV74" i="14"/>
  <c r="DU74" i="14"/>
  <c r="DT74" i="14"/>
  <c r="DS74" i="14"/>
  <c r="DR74" i="14"/>
  <c r="DQ74" i="14"/>
  <c r="DP74" i="14"/>
  <c r="DO74" i="14"/>
  <c r="DN74" i="14"/>
  <c r="DM74" i="14"/>
  <c r="DL74" i="14"/>
  <c r="DK74" i="14"/>
  <c r="DJ74" i="14"/>
  <c r="DI74" i="14"/>
  <c r="DH74" i="14"/>
  <c r="DG74" i="14"/>
  <c r="DF74" i="14"/>
  <c r="DE74" i="14"/>
  <c r="DD74" i="14"/>
  <c r="DC74" i="14"/>
  <c r="DB74" i="14"/>
  <c r="DA74" i="14"/>
  <c r="CZ74" i="14"/>
  <c r="CY74" i="14"/>
  <c r="CX74" i="14"/>
  <c r="CW74" i="14"/>
  <c r="CV74" i="14"/>
  <c r="CU74" i="14"/>
  <c r="CT74" i="14"/>
  <c r="CS74" i="14"/>
  <c r="CR74" i="14"/>
  <c r="CQ74" i="14"/>
  <c r="CP74" i="14"/>
  <c r="CO74" i="14"/>
  <c r="CN74" i="14"/>
  <c r="CM74" i="14"/>
  <c r="CL74" i="14"/>
  <c r="CK74" i="14"/>
  <c r="CJ74" i="14"/>
  <c r="CI74" i="14"/>
  <c r="CH74" i="14"/>
  <c r="CG74" i="14"/>
  <c r="CF74" i="14"/>
  <c r="CE74" i="14"/>
  <c r="CD74" i="14"/>
  <c r="CC74" i="14"/>
  <c r="CB74" i="14"/>
  <c r="CA74" i="14"/>
  <c r="BZ74" i="14"/>
  <c r="BY74" i="14"/>
  <c r="BX74" i="14"/>
  <c r="BW74" i="14"/>
  <c r="BV74" i="14"/>
  <c r="BU74" i="14"/>
  <c r="BT74" i="14"/>
  <c r="BS74" i="14"/>
  <c r="BR74" i="14"/>
  <c r="BQ74" i="14"/>
  <c r="BP74" i="14"/>
  <c r="BO74" i="14"/>
  <c r="BN74" i="14"/>
  <c r="BM74" i="14"/>
  <c r="BL74" i="14"/>
  <c r="BK74" i="14"/>
  <c r="BJ74" i="14"/>
  <c r="BI74" i="14"/>
  <c r="BH74" i="14"/>
  <c r="BG74" i="14"/>
  <c r="BF74" i="14"/>
  <c r="BE74" i="14"/>
  <c r="BD74" i="14"/>
  <c r="BC74" i="14"/>
  <c r="BB74" i="14"/>
  <c r="BA74" i="14"/>
  <c r="GB73" i="14"/>
  <c r="GA73" i="14"/>
  <c r="FZ73" i="14"/>
  <c r="FY73" i="14"/>
  <c r="FX73" i="14"/>
  <c r="FW73" i="14"/>
  <c r="FV73" i="14"/>
  <c r="FU73" i="14"/>
  <c r="FT73" i="14"/>
  <c r="FS73" i="14"/>
  <c r="FR73" i="14"/>
  <c r="FQ73" i="14"/>
  <c r="FP73" i="14"/>
  <c r="FO73" i="14"/>
  <c r="FN73" i="14"/>
  <c r="FM73" i="14"/>
  <c r="FL73" i="14"/>
  <c r="FK73" i="14"/>
  <c r="FJ73" i="14"/>
  <c r="FI73" i="14"/>
  <c r="FH73" i="14"/>
  <c r="FG73" i="14"/>
  <c r="FF73" i="14"/>
  <c r="FE73" i="14"/>
  <c r="FD73" i="14"/>
  <c r="FC73" i="14"/>
  <c r="FB73" i="14"/>
  <c r="FA73" i="14"/>
  <c r="EZ73" i="14"/>
  <c r="EY73" i="14"/>
  <c r="EX73" i="14"/>
  <c r="EW73" i="14"/>
  <c r="EV73" i="14"/>
  <c r="EU73" i="14"/>
  <c r="ET73" i="14"/>
  <c r="ES73" i="14"/>
  <c r="ER73" i="14"/>
  <c r="EQ73" i="14"/>
  <c r="EP73" i="14"/>
  <c r="EO73" i="14"/>
  <c r="EN73" i="14"/>
  <c r="EM73" i="14"/>
  <c r="EL73" i="14"/>
  <c r="EK73" i="14"/>
  <c r="EJ73" i="14"/>
  <c r="EI73" i="14"/>
  <c r="EH73" i="14"/>
  <c r="EG73" i="14"/>
  <c r="EF73" i="14"/>
  <c r="EE73" i="14"/>
  <c r="ED73" i="14"/>
  <c r="EC73" i="14"/>
  <c r="EB73" i="14"/>
  <c r="EA73" i="14"/>
  <c r="DZ73" i="14"/>
  <c r="DY73" i="14"/>
  <c r="DX73" i="14"/>
  <c r="DW73" i="14"/>
  <c r="DV73" i="14"/>
  <c r="DU73" i="14"/>
  <c r="DT73" i="14"/>
  <c r="DS73" i="14"/>
  <c r="DR73" i="14"/>
  <c r="DQ73" i="14"/>
  <c r="DP73" i="14"/>
  <c r="DO73" i="14"/>
  <c r="DN73" i="14"/>
  <c r="DM73" i="14"/>
  <c r="DL73" i="14"/>
  <c r="DK73" i="14"/>
  <c r="DJ73" i="14"/>
  <c r="DI73" i="14"/>
  <c r="DH73" i="14"/>
  <c r="DG73" i="14"/>
  <c r="DF73" i="14"/>
  <c r="DE73" i="14"/>
  <c r="DD73" i="14"/>
  <c r="DC73" i="14"/>
  <c r="DB73" i="14"/>
  <c r="DA73" i="14"/>
  <c r="CZ73" i="14"/>
  <c r="CY73" i="14"/>
  <c r="CX73" i="14"/>
  <c r="CW73" i="14"/>
  <c r="CV73" i="14"/>
  <c r="CU73" i="14"/>
  <c r="CT73" i="14"/>
  <c r="CS73" i="14"/>
  <c r="CR73" i="14"/>
  <c r="CQ73" i="14"/>
  <c r="CP73" i="14"/>
  <c r="CO73" i="14"/>
  <c r="CN73" i="14"/>
  <c r="CM73" i="14"/>
  <c r="CL73" i="14"/>
  <c r="CK73" i="14"/>
  <c r="CJ73" i="14"/>
  <c r="CI73" i="14"/>
  <c r="CH73" i="14"/>
  <c r="CG73" i="14"/>
  <c r="CF73" i="14"/>
  <c r="CE73" i="14"/>
  <c r="CD73" i="14"/>
  <c r="CC73" i="14"/>
  <c r="CB73" i="14"/>
  <c r="CA73" i="14"/>
  <c r="BZ73" i="14"/>
  <c r="BY73" i="14"/>
  <c r="BX73" i="14"/>
  <c r="BW73" i="14"/>
  <c r="BV73" i="14"/>
  <c r="BU73" i="14"/>
  <c r="BT73" i="14"/>
  <c r="BS73" i="14"/>
  <c r="BR73" i="14"/>
  <c r="BQ73" i="14"/>
  <c r="BP73" i="14"/>
  <c r="BO73" i="14"/>
  <c r="BN73" i="14"/>
  <c r="BM73" i="14"/>
  <c r="BL73" i="14"/>
  <c r="BK73" i="14"/>
  <c r="BJ73" i="14"/>
  <c r="BI73" i="14"/>
  <c r="BH73" i="14"/>
  <c r="BG73" i="14"/>
  <c r="BF73" i="14"/>
  <c r="BE73" i="14"/>
  <c r="BD73" i="14"/>
  <c r="BC73" i="14"/>
  <c r="BB73" i="14"/>
  <c r="BA73" i="14"/>
  <c r="GB72" i="14"/>
  <c r="GA72" i="14"/>
  <c r="FZ72" i="14"/>
  <c r="FY72" i="14"/>
  <c r="FX72" i="14"/>
  <c r="FW72" i="14"/>
  <c r="FV72" i="14"/>
  <c r="FU72" i="14"/>
  <c r="FT72" i="14"/>
  <c r="FS72" i="14"/>
  <c r="FR72" i="14"/>
  <c r="FQ72" i="14"/>
  <c r="FP72" i="14"/>
  <c r="FO72" i="14"/>
  <c r="FN72" i="14"/>
  <c r="FM72" i="14"/>
  <c r="FL72" i="14"/>
  <c r="FK72" i="14"/>
  <c r="FJ72" i="14"/>
  <c r="FI72" i="14"/>
  <c r="FH72" i="14"/>
  <c r="FG72" i="14"/>
  <c r="FF72" i="14"/>
  <c r="FE72" i="14"/>
  <c r="FD72" i="14"/>
  <c r="FC72" i="14"/>
  <c r="FB72" i="14"/>
  <c r="FA72" i="14"/>
  <c r="EZ72" i="14"/>
  <c r="EY72" i="14"/>
  <c r="EX72" i="14"/>
  <c r="EW72" i="14"/>
  <c r="EV72" i="14"/>
  <c r="EU72" i="14"/>
  <c r="ET72" i="14"/>
  <c r="ES72" i="14"/>
  <c r="ER72" i="14"/>
  <c r="EQ72" i="14"/>
  <c r="EP72" i="14"/>
  <c r="EO72" i="14"/>
  <c r="EN72" i="14"/>
  <c r="EM72" i="14"/>
  <c r="EL72" i="14"/>
  <c r="EK72" i="14"/>
  <c r="EJ72" i="14"/>
  <c r="EI72" i="14"/>
  <c r="EH72" i="14"/>
  <c r="EG72" i="14"/>
  <c r="EF72" i="14"/>
  <c r="EE72" i="14"/>
  <c r="ED72" i="14"/>
  <c r="EC72" i="14"/>
  <c r="EB72" i="14"/>
  <c r="EA72" i="14"/>
  <c r="DZ72" i="14"/>
  <c r="DY72" i="14"/>
  <c r="DX72" i="14"/>
  <c r="DW72" i="14"/>
  <c r="DV72" i="14"/>
  <c r="DU72" i="14"/>
  <c r="DT72" i="14"/>
  <c r="DS72" i="14"/>
  <c r="DR72" i="14"/>
  <c r="DQ72" i="14"/>
  <c r="DP72" i="14"/>
  <c r="DO72" i="14"/>
  <c r="DN72" i="14"/>
  <c r="DM72" i="14"/>
  <c r="DL72" i="14"/>
  <c r="DK72" i="14"/>
  <c r="DJ72" i="14"/>
  <c r="DI72" i="14"/>
  <c r="DH72" i="14"/>
  <c r="DG72" i="14"/>
  <c r="DF72" i="14"/>
  <c r="DE72" i="14"/>
  <c r="DD72" i="14"/>
  <c r="DC72" i="14"/>
  <c r="DB72" i="14"/>
  <c r="DA72" i="14"/>
  <c r="CZ72" i="14"/>
  <c r="CY72" i="14"/>
  <c r="CX72" i="14"/>
  <c r="CW72" i="14"/>
  <c r="CV72" i="14"/>
  <c r="CU72" i="14"/>
  <c r="CT72" i="14"/>
  <c r="CS72" i="14"/>
  <c r="CR72" i="14"/>
  <c r="CQ72" i="14"/>
  <c r="CP72" i="14"/>
  <c r="CO72" i="14"/>
  <c r="CN72" i="14"/>
  <c r="CM72" i="14"/>
  <c r="CL72" i="14"/>
  <c r="CK72" i="14"/>
  <c r="CJ72" i="14"/>
  <c r="CI72" i="14"/>
  <c r="CH72" i="14"/>
  <c r="CG72" i="14"/>
  <c r="CF72" i="14"/>
  <c r="CE72" i="14"/>
  <c r="CD72" i="14"/>
  <c r="CC72" i="14"/>
  <c r="CB72" i="14"/>
  <c r="CA72" i="14"/>
  <c r="BZ72" i="14"/>
  <c r="BY72" i="14"/>
  <c r="BX72" i="14"/>
  <c r="BW72" i="14"/>
  <c r="BV72" i="14"/>
  <c r="BU72" i="14"/>
  <c r="BT72" i="14"/>
  <c r="BS72" i="14"/>
  <c r="BR72" i="14"/>
  <c r="BQ72" i="14"/>
  <c r="BP72" i="14"/>
  <c r="BO72" i="14"/>
  <c r="BN72" i="14"/>
  <c r="BM72" i="14"/>
  <c r="BL72" i="14"/>
  <c r="BK72" i="14"/>
  <c r="BJ72" i="14"/>
  <c r="BI72" i="14"/>
  <c r="BH72" i="14"/>
  <c r="BG72" i="14"/>
  <c r="BF72" i="14"/>
  <c r="BE72" i="14"/>
  <c r="BD72" i="14"/>
  <c r="BC72" i="14"/>
  <c r="BB72" i="14"/>
  <c r="BA72" i="14"/>
  <c r="GB71" i="14"/>
  <c r="GA71" i="14"/>
  <c r="FZ71" i="14"/>
  <c r="FY71" i="14"/>
  <c r="FX71" i="14"/>
  <c r="FW71" i="14"/>
  <c r="FV71" i="14"/>
  <c r="FU71" i="14"/>
  <c r="FT71" i="14"/>
  <c r="FS71" i="14"/>
  <c r="FR71" i="14"/>
  <c r="FQ71" i="14"/>
  <c r="FP71" i="14"/>
  <c r="FO71" i="14"/>
  <c r="FN71" i="14"/>
  <c r="FM71" i="14"/>
  <c r="FL71" i="14"/>
  <c r="FK71" i="14"/>
  <c r="FJ71" i="14"/>
  <c r="FI71" i="14"/>
  <c r="FH71" i="14"/>
  <c r="FG71" i="14"/>
  <c r="FF71" i="14"/>
  <c r="FE71" i="14"/>
  <c r="FD71" i="14"/>
  <c r="FC71" i="14"/>
  <c r="FB71" i="14"/>
  <c r="FA71" i="14"/>
  <c r="EZ71" i="14"/>
  <c r="EY71" i="14"/>
  <c r="EX71" i="14"/>
  <c r="EW71" i="14"/>
  <c r="EV71" i="14"/>
  <c r="EU71" i="14"/>
  <c r="ET71" i="14"/>
  <c r="ES71" i="14"/>
  <c r="ER71" i="14"/>
  <c r="EQ71" i="14"/>
  <c r="EP71" i="14"/>
  <c r="EO71" i="14"/>
  <c r="EN71" i="14"/>
  <c r="EM71" i="14"/>
  <c r="EL71" i="14"/>
  <c r="EK71" i="14"/>
  <c r="EJ71" i="14"/>
  <c r="EI71" i="14"/>
  <c r="EH71" i="14"/>
  <c r="EG71" i="14"/>
  <c r="EF71" i="14"/>
  <c r="EE71" i="14"/>
  <c r="ED71" i="14"/>
  <c r="EC71" i="14"/>
  <c r="EB71" i="14"/>
  <c r="EA71" i="14"/>
  <c r="DZ71" i="14"/>
  <c r="DY71" i="14"/>
  <c r="DX71" i="14"/>
  <c r="DW71" i="14"/>
  <c r="DV71" i="14"/>
  <c r="DU71" i="14"/>
  <c r="DT71" i="14"/>
  <c r="DS71" i="14"/>
  <c r="DR71" i="14"/>
  <c r="DQ71" i="14"/>
  <c r="DP71" i="14"/>
  <c r="DO71" i="14"/>
  <c r="DN71" i="14"/>
  <c r="DM71" i="14"/>
  <c r="DL71" i="14"/>
  <c r="DK71" i="14"/>
  <c r="DJ71" i="14"/>
  <c r="DI71" i="14"/>
  <c r="DH71" i="14"/>
  <c r="DG71" i="14"/>
  <c r="DF71" i="14"/>
  <c r="DE71" i="14"/>
  <c r="DD71" i="14"/>
  <c r="DC71" i="14"/>
  <c r="DB71" i="14"/>
  <c r="DA71" i="14"/>
  <c r="CZ71" i="14"/>
  <c r="CY71" i="14"/>
  <c r="CX71" i="14"/>
  <c r="CW71" i="14"/>
  <c r="CV71" i="14"/>
  <c r="CU71" i="14"/>
  <c r="CT71" i="14"/>
  <c r="CS71" i="14"/>
  <c r="CR71" i="14"/>
  <c r="CQ71" i="14"/>
  <c r="CP71" i="14"/>
  <c r="CO71" i="14"/>
  <c r="CN71" i="14"/>
  <c r="CM71" i="14"/>
  <c r="CL71" i="14"/>
  <c r="CK71" i="14"/>
  <c r="CJ71" i="14"/>
  <c r="CI71" i="14"/>
  <c r="CH71" i="14"/>
  <c r="CG71" i="14"/>
  <c r="CF71" i="14"/>
  <c r="CE71" i="14"/>
  <c r="CD71" i="14"/>
  <c r="CC71" i="14"/>
  <c r="CB71" i="14"/>
  <c r="CA71" i="14"/>
  <c r="BZ71" i="14"/>
  <c r="BY71" i="14"/>
  <c r="BX71" i="14"/>
  <c r="BW71" i="14"/>
  <c r="BV71" i="14"/>
  <c r="BU71" i="14"/>
  <c r="BT71" i="14"/>
  <c r="BS71" i="14"/>
  <c r="BR71" i="14"/>
  <c r="BQ71" i="14"/>
  <c r="BP71" i="14"/>
  <c r="BO71" i="14"/>
  <c r="BN71" i="14"/>
  <c r="BM71" i="14"/>
  <c r="BL71" i="14"/>
  <c r="BK71" i="14"/>
  <c r="BJ71" i="14"/>
  <c r="BI71" i="14"/>
  <c r="BH71" i="14"/>
  <c r="BG71" i="14"/>
  <c r="BF71" i="14"/>
  <c r="BE71" i="14"/>
  <c r="BD71" i="14"/>
  <c r="BC71" i="14"/>
  <c r="BB71" i="14"/>
  <c r="BA71" i="14"/>
  <c r="GB70" i="14"/>
  <c r="GA70" i="14"/>
  <c r="FZ70" i="14"/>
  <c r="FY70" i="14"/>
  <c r="FX70" i="14"/>
  <c r="FW70" i="14"/>
  <c r="FV70" i="14"/>
  <c r="FU70" i="14"/>
  <c r="FT70" i="14"/>
  <c r="FS70" i="14"/>
  <c r="FR70" i="14"/>
  <c r="FQ70" i="14"/>
  <c r="FP70" i="14"/>
  <c r="FO70" i="14"/>
  <c r="FN70" i="14"/>
  <c r="FM70" i="14"/>
  <c r="FL70" i="14"/>
  <c r="FK70" i="14"/>
  <c r="FJ70" i="14"/>
  <c r="FI70" i="14"/>
  <c r="FH70" i="14"/>
  <c r="FG70" i="14"/>
  <c r="FF70" i="14"/>
  <c r="FE70" i="14"/>
  <c r="FD70" i="14"/>
  <c r="FC70" i="14"/>
  <c r="FB70" i="14"/>
  <c r="FA70" i="14"/>
  <c r="EZ70" i="14"/>
  <c r="EY70" i="14"/>
  <c r="EX70" i="14"/>
  <c r="EW70" i="14"/>
  <c r="EV70" i="14"/>
  <c r="EU70" i="14"/>
  <c r="ET70" i="14"/>
  <c r="ES70" i="14"/>
  <c r="ER70" i="14"/>
  <c r="EQ70" i="14"/>
  <c r="EP70" i="14"/>
  <c r="EO70" i="14"/>
  <c r="EN70" i="14"/>
  <c r="EM70" i="14"/>
  <c r="EL70" i="14"/>
  <c r="EK70" i="14"/>
  <c r="EJ70" i="14"/>
  <c r="EI70" i="14"/>
  <c r="EH70" i="14"/>
  <c r="EG70" i="14"/>
  <c r="EF70" i="14"/>
  <c r="EE70" i="14"/>
  <c r="ED70" i="14"/>
  <c r="EC70" i="14"/>
  <c r="EB70" i="14"/>
  <c r="EA70" i="14"/>
  <c r="DZ70" i="14"/>
  <c r="DY70" i="14"/>
  <c r="DX70" i="14"/>
  <c r="DW70" i="14"/>
  <c r="DV70" i="14"/>
  <c r="DU70" i="14"/>
  <c r="DT70" i="14"/>
  <c r="DS70" i="14"/>
  <c r="DR70" i="14"/>
  <c r="DQ70" i="14"/>
  <c r="DP70" i="14"/>
  <c r="DO70" i="14"/>
  <c r="DN70" i="14"/>
  <c r="DM70" i="14"/>
  <c r="DL70" i="14"/>
  <c r="DK70" i="14"/>
  <c r="DJ70" i="14"/>
  <c r="DI70" i="14"/>
  <c r="DH70" i="14"/>
  <c r="DG70" i="14"/>
  <c r="DF70" i="14"/>
  <c r="DE70" i="14"/>
  <c r="DD70" i="14"/>
  <c r="DC70" i="14"/>
  <c r="DB70" i="14"/>
  <c r="DA70" i="14"/>
  <c r="CZ70" i="14"/>
  <c r="CY70" i="14"/>
  <c r="CX70" i="14"/>
  <c r="CW70" i="14"/>
  <c r="CV70" i="14"/>
  <c r="CU70" i="14"/>
  <c r="CT70" i="14"/>
  <c r="CS70" i="14"/>
  <c r="CR70" i="14"/>
  <c r="CQ70" i="14"/>
  <c r="CP70" i="14"/>
  <c r="CO70" i="14"/>
  <c r="CN70" i="14"/>
  <c r="CM70" i="14"/>
  <c r="CL70" i="14"/>
  <c r="CK70" i="14"/>
  <c r="CJ70" i="14"/>
  <c r="CI70" i="14"/>
  <c r="CH70" i="14"/>
  <c r="CG70" i="14"/>
  <c r="CF70" i="14"/>
  <c r="CE70" i="14"/>
  <c r="CD70" i="14"/>
  <c r="CC70" i="14"/>
  <c r="CB70" i="14"/>
  <c r="CA70" i="14"/>
  <c r="BZ70" i="14"/>
  <c r="BY70" i="14"/>
  <c r="BX70" i="14"/>
  <c r="BW70" i="14"/>
  <c r="BV70" i="14"/>
  <c r="BU70" i="14"/>
  <c r="BT70" i="14"/>
  <c r="BS70" i="14"/>
  <c r="BR70" i="14"/>
  <c r="BQ70" i="14"/>
  <c r="BP70" i="14"/>
  <c r="BO70" i="14"/>
  <c r="BN70" i="14"/>
  <c r="BM70" i="14"/>
  <c r="BL70" i="14"/>
  <c r="BK70" i="14"/>
  <c r="BJ70" i="14"/>
  <c r="BI70" i="14"/>
  <c r="BH70" i="14"/>
  <c r="BG70" i="14"/>
  <c r="BF70" i="14"/>
  <c r="BE70" i="14"/>
  <c r="BD70" i="14"/>
  <c r="BC70" i="14"/>
  <c r="BB70" i="14"/>
  <c r="BA70" i="14"/>
  <c r="GB69" i="14"/>
  <c r="GA69" i="14"/>
  <c r="FZ69" i="14"/>
  <c r="FY69" i="14"/>
  <c r="FX69" i="14"/>
  <c r="FW69" i="14"/>
  <c r="FV69" i="14"/>
  <c r="FU69" i="14"/>
  <c r="FT69" i="14"/>
  <c r="FS69" i="14"/>
  <c r="FR69" i="14"/>
  <c r="FQ69" i="14"/>
  <c r="FP69" i="14"/>
  <c r="FO69" i="14"/>
  <c r="FN69" i="14"/>
  <c r="FM69" i="14"/>
  <c r="FL69" i="14"/>
  <c r="FK69" i="14"/>
  <c r="FJ69" i="14"/>
  <c r="FI69" i="14"/>
  <c r="FH69" i="14"/>
  <c r="FG69" i="14"/>
  <c r="FF69" i="14"/>
  <c r="FE69" i="14"/>
  <c r="FD69" i="14"/>
  <c r="FC69" i="14"/>
  <c r="FB69" i="14"/>
  <c r="FA69" i="14"/>
  <c r="EZ69" i="14"/>
  <c r="EY69" i="14"/>
  <c r="EX69" i="14"/>
  <c r="EW69" i="14"/>
  <c r="EV69" i="14"/>
  <c r="EU69" i="14"/>
  <c r="ET69" i="14"/>
  <c r="ES69" i="14"/>
  <c r="ER69" i="14"/>
  <c r="EQ69" i="14"/>
  <c r="EP69" i="14"/>
  <c r="EO69" i="14"/>
  <c r="EN69" i="14"/>
  <c r="EM69" i="14"/>
  <c r="EL69" i="14"/>
  <c r="EK69" i="14"/>
  <c r="EJ69" i="14"/>
  <c r="EI69" i="14"/>
  <c r="EH69" i="14"/>
  <c r="EG69" i="14"/>
  <c r="EF69" i="14"/>
  <c r="EE69" i="14"/>
  <c r="ED69" i="14"/>
  <c r="EC69" i="14"/>
  <c r="EB69" i="14"/>
  <c r="EA69" i="14"/>
  <c r="DZ69" i="14"/>
  <c r="DY69" i="14"/>
  <c r="DX69" i="14"/>
  <c r="DW69" i="14"/>
  <c r="DV69" i="14"/>
  <c r="DU69" i="14"/>
  <c r="DT69" i="14"/>
  <c r="DS69" i="14"/>
  <c r="DR69" i="14"/>
  <c r="DQ69" i="14"/>
  <c r="DP69" i="14"/>
  <c r="DO69" i="14"/>
  <c r="DN69" i="14"/>
  <c r="DM69" i="14"/>
  <c r="DL69" i="14"/>
  <c r="DK69" i="14"/>
  <c r="DJ69" i="14"/>
  <c r="DI69" i="14"/>
  <c r="DH69" i="14"/>
  <c r="DG69" i="14"/>
  <c r="DF69" i="14"/>
  <c r="DE69" i="14"/>
  <c r="DD69" i="14"/>
  <c r="DC69" i="14"/>
  <c r="DB69" i="14"/>
  <c r="DA69" i="14"/>
  <c r="CZ69" i="14"/>
  <c r="CY69" i="14"/>
  <c r="CX69" i="14"/>
  <c r="CW69" i="14"/>
  <c r="CV69" i="14"/>
  <c r="CU69" i="14"/>
  <c r="CT69" i="14"/>
  <c r="CS69" i="14"/>
  <c r="CR69" i="14"/>
  <c r="CQ69" i="14"/>
  <c r="CP69" i="14"/>
  <c r="CO69" i="14"/>
  <c r="CN69" i="14"/>
  <c r="CM69" i="14"/>
  <c r="CL69" i="14"/>
  <c r="CK69" i="14"/>
  <c r="CJ69" i="14"/>
  <c r="CI69" i="14"/>
  <c r="CH69" i="14"/>
  <c r="CG69" i="14"/>
  <c r="CF69" i="14"/>
  <c r="CE69" i="14"/>
  <c r="CD69" i="14"/>
  <c r="CC69" i="14"/>
  <c r="CB69" i="14"/>
  <c r="CA69" i="14"/>
  <c r="BZ69" i="14"/>
  <c r="BY69" i="14"/>
  <c r="BX69" i="14"/>
  <c r="BW69" i="14"/>
  <c r="BV69" i="14"/>
  <c r="BU69" i="14"/>
  <c r="BT69" i="14"/>
  <c r="BS69" i="14"/>
  <c r="BR69" i="14"/>
  <c r="BQ69" i="14"/>
  <c r="BP69" i="14"/>
  <c r="BO69" i="14"/>
  <c r="BN69" i="14"/>
  <c r="BM69" i="14"/>
  <c r="BL69" i="14"/>
  <c r="BK69" i="14"/>
  <c r="BJ69" i="14"/>
  <c r="BI69" i="14"/>
  <c r="BH69" i="14"/>
  <c r="BG69" i="14"/>
  <c r="BF69" i="14"/>
  <c r="BE69" i="14"/>
  <c r="BD69" i="14"/>
  <c r="BC69" i="14"/>
  <c r="BB69" i="14"/>
  <c r="BA69" i="14"/>
  <c r="GB68" i="14"/>
  <c r="GA68" i="14"/>
  <c r="FZ68" i="14"/>
  <c r="FY68" i="14"/>
  <c r="FX68" i="14"/>
  <c r="FW68" i="14"/>
  <c r="FV68" i="14"/>
  <c r="FU68" i="14"/>
  <c r="FT68" i="14"/>
  <c r="FS68" i="14"/>
  <c r="FR68" i="14"/>
  <c r="FQ68" i="14"/>
  <c r="FP68" i="14"/>
  <c r="FO68" i="14"/>
  <c r="FN68" i="14"/>
  <c r="FM68" i="14"/>
  <c r="FL68" i="14"/>
  <c r="FK68" i="14"/>
  <c r="FJ68" i="14"/>
  <c r="FI68" i="14"/>
  <c r="FH68" i="14"/>
  <c r="FG68" i="14"/>
  <c r="FF68" i="14"/>
  <c r="FE68" i="14"/>
  <c r="FD68" i="14"/>
  <c r="FC68" i="14"/>
  <c r="FB68" i="14"/>
  <c r="FA68" i="14"/>
  <c r="EZ68" i="14"/>
  <c r="EY68" i="14"/>
  <c r="EX68" i="14"/>
  <c r="EW68" i="14"/>
  <c r="EV68" i="14"/>
  <c r="EU68" i="14"/>
  <c r="ET68" i="14"/>
  <c r="ES68" i="14"/>
  <c r="ER68" i="14"/>
  <c r="EQ68" i="14"/>
  <c r="EP68" i="14"/>
  <c r="EO68" i="14"/>
  <c r="EN68" i="14"/>
  <c r="EM68" i="14"/>
  <c r="EL68" i="14"/>
  <c r="EK68" i="14"/>
  <c r="EJ68" i="14"/>
  <c r="EI68" i="14"/>
  <c r="EH68" i="14"/>
  <c r="EG68" i="14"/>
  <c r="EF68" i="14"/>
  <c r="EE68" i="14"/>
  <c r="ED68" i="14"/>
  <c r="EC68" i="14"/>
  <c r="EB68" i="14"/>
  <c r="EA68" i="14"/>
  <c r="DZ68" i="14"/>
  <c r="DY68" i="14"/>
  <c r="DX68" i="14"/>
  <c r="DW68" i="14"/>
  <c r="DV68" i="14"/>
  <c r="DU68" i="14"/>
  <c r="DT68" i="14"/>
  <c r="DS68" i="14"/>
  <c r="DR68" i="14"/>
  <c r="DQ68" i="14"/>
  <c r="DP68" i="14"/>
  <c r="DO68" i="14"/>
  <c r="DN68" i="14"/>
  <c r="DM68" i="14"/>
  <c r="DL68" i="14"/>
  <c r="DK68" i="14"/>
  <c r="DJ68" i="14"/>
  <c r="DI68" i="14"/>
  <c r="DH68" i="14"/>
  <c r="DG68" i="14"/>
  <c r="DF68" i="14"/>
  <c r="DE68" i="14"/>
  <c r="DD68" i="14"/>
  <c r="DC68" i="14"/>
  <c r="DB68" i="14"/>
  <c r="DA68" i="14"/>
  <c r="CZ68" i="14"/>
  <c r="CY68" i="14"/>
  <c r="CX68" i="14"/>
  <c r="CW68" i="14"/>
  <c r="CV68" i="14"/>
  <c r="CU68" i="14"/>
  <c r="CT68" i="14"/>
  <c r="CS68" i="14"/>
  <c r="CR68" i="14"/>
  <c r="CQ68" i="14"/>
  <c r="CP68" i="14"/>
  <c r="CO68" i="14"/>
  <c r="CN68" i="14"/>
  <c r="CM68" i="14"/>
  <c r="CL68" i="14"/>
  <c r="CK68" i="14"/>
  <c r="CJ68" i="14"/>
  <c r="CI68" i="14"/>
  <c r="CH68" i="14"/>
  <c r="CG68" i="14"/>
  <c r="CF68" i="14"/>
  <c r="CE68" i="14"/>
  <c r="CD68" i="14"/>
  <c r="CC68" i="14"/>
  <c r="CB68" i="14"/>
  <c r="CA68" i="14"/>
  <c r="BZ68" i="14"/>
  <c r="BY68" i="14"/>
  <c r="BX68" i="14"/>
  <c r="BW68" i="14"/>
  <c r="BV68" i="14"/>
  <c r="BU68" i="14"/>
  <c r="BT68" i="14"/>
  <c r="BS68" i="14"/>
  <c r="BR68" i="14"/>
  <c r="BQ68" i="14"/>
  <c r="BP68" i="14"/>
  <c r="BO68" i="14"/>
  <c r="BN68" i="14"/>
  <c r="BM68" i="14"/>
  <c r="BL68" i="14"/>
  <c r="BK68" i="14"/>
  <c r="BJ68" i="14"/>
  <c r="BI68" i="14"/>
  <c r="BH68" i="14"/>
  <c r="BG68" i="14"/>
  <c r="BF68" i="14"/>
  <c r="BE68" i="14"/>
  <c r="BD68" i="14"/>
  <c r="BC68" i="14"/>
  <c r="BB68" i="14"/>
  <c r="BA68" i="14"/>
  <c r="GB67" i="14"/>
  <c r="GA67" i="14"/>
  <c r="FZ67" i="14"/>
  <c r="FY67" i="14"/>
  <c r="FX67" i="14"/>
  <c r="FW67" i="14"/>
  <c r="FV67" i="14"/>
  <c r="FU67" i="14"/>
  <c r="FT67" i="14"/>
  <c r="FS67" i="14"/>
  <c r="FR67" i="14"/>
  <c r="FQ67" i="14"/>
  <c r="FP67" i="14"/>
  <c r="FO67" i="14"/>
  <c r="FN67" i="14"/>
  <c r="FM67" i="14"/>
  <c r="FL67" i="14"/>
  <c r="FK67" i="14"/>
  <c r="FJ67" i="14"/>
  <c r="FI67" i="14"/>
  <c r="FH67" i="14"/>
  <c r="FG67" i="14"/>
  <c r="FF67" i="14"/>
  <c r="FE67" i="14"/>
  <c r="FD67" i="14"/>
  <c r="FC67" i="14"/>
  <c r="FB67" i="14"/>
  <c r="FA67" i="14"/>
  <c r="EZ67" i="14"/>
  <c r="EY67" i="14"/>
  <c r="EX67" i="14"/>
  <c r="EW67" i="14"/>
  <c r="EV67" i="14"/>
  <c r="EU67" i="14"/>
  <c r="ET67" i="14"/>
  <c r="ES67" i="14"/>
  <c r="ER67" i="14"/>
  <c r="EQ67" i="14"/>
  <c r="EP67" i="14"/>
  <c r="EO67" i="14"/>
  <c r="EN67" i="14"/>
  <c r="EM67" i="14"/>
  <c r="EL67" i="14"/>
  <c r="EK67" i="14"/>
  <c r="EJ67" i="14"/>
  <c r="EI67" i="14"/>
  <c r="EH67" i="14"/>
  <c r="EG67" i="14"/>
  <c r="EF67" i="14"/>
  <c r="EE67" i="14"/>
  <c r="ED67" i="14"/>
  <c r="EC67" i="14"/>
  <c r="EB67" i="14"/>
  <c r="EA67" i="14"/>
  <c r="DZ67" i="14"/>
  <c r="DY67" i="14"/>
  <c r="DX67" i="14"/>
  <c r="DW67" i="14"/>
  <c r="DV67" i="14"/>
  <c r="DU67" i="14"/>
  <c r="DT67" i="14"/>
  <c r="DS67" i="14"/>
  <c r="DR67" i="14"/>
  <c r="DQ67" i="14"/>
  <c r="DP67" i="14"/>
  <c r="DO67" i="14"/>
  <c r="DN67" i="14"/>
  <c r="DM67" i="14"/>
  <c r="DL67" i="14"/>
  <c r="DK67" i="14"/>
  <c r="DJ67" i="14"/>
  <c r="DI67" i="14"/>
  <c r="DH67" i="14"/>
  <c r="DG67" i="14"/>
  <c r="DF67" i="14"/>
  <c r="DE67" i="14"/>
  <c r="DD67" i="14"/>
  <c r="DC67" i="14"/>
  <c r="DB67" i="14"/>
  <c r="DA67" i="14"/>
  <c r="CZ67" i="14"/>
  <c r="CY67" i="14"/>
  <c r="CX67" i="14"/>
  <c r="CW67" i="14"/>
  <c r="CV67" i="14"/>
  <c r="CU67" i="14"/>
  <c r="CT67" i="14"/>
  <c r="CS67" i="14"/>
  <c r="CR67" i="14"/>
  <c r="CQ67" i="14"/>
  <c r="CP67" i="14"/>
  <c r="CO67" i="14"/>
  <c r="CN67" i="14"/>
  <c r="CM67" i="14"/>
  <c r="CL67" i="14"/>
  <c r="CK67" i="14"/>
  <c r="CJ67" i="14"/>
  <c r="CI67" i="14"/>
  <c r="CH67" i="14"/>
  <c r="CG67" i="14"/>
  <c r="CF67" i="14"/>
  <c r="CE67" i="14"/>
  <c r="CD67" i="14"/>
  <c r="CC67" i="14"/>
  <c r="CB67" i="14"/>
  <c r="CA67" i="14"/>
  <c r="BZ67" i="14"/>
  <c r="BY67" i="14"/>
  <c r="BX67" i="14"/>
  <c r="BW67" i="14"/>
  <c r="BV67" i="14"/>
  <c r="BU67" i="14"/>
  <c r="BT67" i="14"/>
  <c r="BS67" i="14"/>
  <c r="BR67" i="14"/>
  <c r="BQ67" i="14"/>
  <c r="BP67" i="14"/>
  <c r="BO67" i="14"/>
  <c r="BN67" i="14"/>
  <c r="BM67" i="14"/>
  <c r="BL67" i="14"/>
  <c r="BK67" i="14"/>
  <c r="BJ67" i="14"/>
  <c r="BI67" i="14"/>
  <c r="BH67" i="14"/>
  <c r="BG67" i="14"/>
  <c r="BF67" i="14"/>
  <c r="BE67" i="14"/>
  <c r="BD67" i="14"/>
  <c r="BC67" i="14"/>
  <c r="BB67" i="14"/>
  <c r="BA67" i="14"/>
  <c r="GB66" i="14"/>
  <c r="GA66" i="14"/>
  <c r="FZ66" i="14"/>
  <c r="FY66" i="14"/>
  <c r="FX66" i="14"/>
  <c r="FW66" i="14"/>
  <c r="FV66" i="14"/>
  <c r="FU66" i="14"/>
  <c r="FT66" i="14"/>
  <c r="FS66" i="14"/>
  <c r="FR66" i="14"/>
  <c r="FQ66" i="14"/>
  <c r="FP66" i="14"/>
  <c r="FO66" i="14"/>
  <c r="FN66" i="14"/>
  <c r="FM66" i="14"/>
  <c r="FL66" i="14"/>
  <c r="FK66" i="14"/>
  <c r="FJ66" i="14"/>
  <c r="FI66" i="14"/>
  <c r="FH66" i="14"/>
  <c r="FG66" i="14"/>
  <c r="FF66" i="14"/>
  <c r="FE66" i="14"/>
  <c r="FD66" i="14"/>
  <c r="FC66" i="14"/>
  <c r="FB66" i="14"/>
  <c r="FA66" i="14"/>
  <c r="EZ66" i="14"/>
  <c r="EY66" i="14"/>
  <c r="EX66" i="14"/>
  <c r="EW66" i="14"/>
  <c r="EV66" i="14"/>
  <c r="EU66" i="14"/>
  <c r="ET66" i="14"/>
  <c r="ES66" i="14"/>
  <c r="ER66" i="14"/>
  <c r="EQ66" i="14"/>
  <c r="EP66" i="14"/>
  <c r="EO66" i="14"/>
  <c r="EN66" i="14"/>
  <c r="EM66" i="14"/>
  <c r="EL66" i="14"/>
  <c r="EK66" i="14"/>
  <c r="EJ66" i="14"/>
  <c r="EI66" i="14"/>
  <c r="EH66" i="14"/>
  <c r="EG66" i="14"/>
  <c r="EF66" i="14"/>
  <c r="EE66" i="14"/>
  <c r="ED66" i="14"/>
  <c r="EC66" i="14"/>
  <c r="EB66" i="14"/>
  <c r="EA66" i="14"/>
  <c r="DZ66" i="14"/>
  <c r="DY66" i="14"/>
  <c r="DX66" i="14"/>
  <c r="DW66" i="14"/>
  <c r="DV66" i="14"/>
  <c r="DU66" i="14"/>
  <c r="DT66" i="14"/>
  <c r="DS66" i="14"/>
  <c r="DR66" i="14"/>
  <c r="DQ66" i="14"/>
  <c r="DP66" i="14"/>
  <c r="DO66" i="14"/>
  <c r="DN66" i="14"/>
  <c r="DM66" i="14"/>
  <c r="DL66" i="14"/>
  <c r="DK66" i="14"/>
  <c r="DJ66" i="14"/>
  <c r="DI66" i="14"/>
  <c r="DH66" i="14"/>
  <c r="DG66" i="14"/>
  <c r="DF66" i="14"/>
  <c r="DE66" i="14"/>
  <c r="DD66" i="14"/>
  <c r="DC66" i="14"/>
  <c r="DB66" i="14"/>
  <c r="DA66" i="14"/>
  <c r="CZ66" i="14"/>
  <c r="CY66" i="14"/>
  <c r="CX66" i="14"/>
  <c r="CW66" i="14"/>
  <c r="CV66" i="14"/>
  <c r="CU66" i="14"/>
  <c r="CT66" i="14"/>
  <c r="CS66" i="14"/>
  <c r="CR66" i="14"/>
  <c r="CQ66" i="14"/>
  <c r="CP66" i="14"/>
  <c r="CO66" i="14"/>
  <c r="CN66" i="14"/>
  <c r="CM66" i="14"/>
  <c r="CL66" i="14"/>
  <c r="CK66" i="14"/>
  <c r="CJ66" i="14"/>
  <c r="CI66" i="14"/>
  <c r="CH66" i="14"/>
  <c r="CG66" i="14"/>
  <c r="CF66" i="14"/>
  <c r="CE66" i="14"/>
  <c r="CD66" i="14"/>
  <c r="CC66" i="14"/>
  <c r="CB66" i="14"/>
  <c r="CA66" i="14"/>
  <c r="BZ66" i="14"/>
  <c r="BY66" i="14"/>
  <c r="BX66" i="14"/>
  <c r="BW66" i="14"/>
  <c r="BV66" i="14"/>
  <c r="BU66" i="14"/>
  <c r="BT66" i="14"/>
  <c r="BS66" i="14"/>
  <c r="BR66" i="14"/>
  <c r="BQ66" i="14"/>
  <c r="BP66" i="14"/>
  <c r="BO66" i="14"/>
  <c r="BN66" i="14"/>
  <c r="BM66" i="14"/>
  <c r="BL66" i="14"/>
  <c r="BK66" i="14"/>
  <c r="BJ66" i="14"/>
  <c r="BI66" i="14"/>
  <c r="BH66" i="14"/>
  <c r="BG66" i="14"/>
  <c r="BF66" i="14"/>
  <c r="BE66" i="14"/>
  <c r="BD66" i="14"/>
  <c r="BC66" i="14"/>
  <c r="BB66" i="14"/>
  <c r="BA66" i="14"/>
  <c r="GB65" i="14"/>
  <c r="GA65" i="14"/>
  <c r="FZ65" i="14"/>
  <c r="FY65" i="14"/>
  <c r="FX65" i="14"/>
  <c r="FW65" i="14"/>
  <c r="FV65" i="14"/>
  <c r="FU65" i="14"/>
  <c r="FT65" i="14"/>
  <c r="FS65" i="14"/>
  <c r="FR65" i="14"/>
  <c r="FQ65" i="14"/>
  <c r="FP65" i="14"/>
  <c r="FO65" i="14"/>
  <c r="FN65" i="14"/>
  <c r="FM65" i="14"/>
  <c r="FL65" i="14"/>
  <c r="FK65" i="14"/>
  <c r="FJ65" i="14"/>
  <c r="FI65" i="14"/>
  <c r="FH65" i="14"/>
  <c r="FG65" i="14"/>
  <c r="FF65" i="14"/>
  <c r="FE65" i="14"/>
  <c r="FD65" i="14"/>
  <c r="FC65" i="14"/>
  <c r="FB65" i="14"/>
  <c r="FA65" i="14"/>
  <c r="EZ65" i="14"/>
  <c r="EY65" i="14"/>
  <c r="EX65" i="14"/>
  <c r="EW65" i="14"/>
  <c r="EV65" i="14"/>
  <c r="EU65" i="14"/>
  <c r="ET65" i="14"/>
  <c r="ES65" i="14"/>
  <c r="ER65" i="14"/>
  <c r="EQ65" i="14"/>
  <c r="EP65" i="14"/>
  <c r="EO65" i="14"/>
  <c r="EN65" i="14"/>
  <c r="EM65" i="14"/>
  <c r="EL65" i="14"/>
  <c r="EK65" i="14"/>
  <c r="EJ65" i="14"/>
  <c r="EI65" i="14"/>
  <c r="EH65" i="14"/>
  <c r="EG65" i="14"/>
  <c r="EF65" i="14"/>
  <c r="EE65" i="14"/>
  <c r="ED65" i="14"/>
  <c r="EC65" i="14"/>
  <c r="EB65" i="14"/>
  <c r="EA65" i="14"/>
  <c r="DZ65" i="14"/>
  <c r="DY65" i="14"/>
  <c r="DX65" i="14"/>
  <c r="DW65" i="14"/>
  <c r="DV65" i="14"/>
  <c r="DU65" i="14"/>
  <c r="DT65" i="14"/>
  <c r="DS65" i="14"/>
  <c r="DR65" i="14"/>
  <c r="DQ65" i="14"/>
  <c r="DP65" i="14"/>
  <c r="DO65" i="14"/>
  <c r="DN65" i="14"/>
  <c r="DM65" i="14"/>
  <c r="DL65" i="14"/>
  <c r="DK65" i="14"/>
  <c r="DJ65" i="14"/>
  <c r="DI65" i="14"/>
  <c r="DH65" i="14"/>
  <c r="DG65" i="14"/>
  <c r="DF65" i="14"/>
  <c r="DE65" i="14"/>
  <c r="DD65" i="14"/>
  <c r="DC65" i="14"/>
  <c r="DB65" i="14"/>
  <c r="DA65" i="14"/>
  <c r="CZ65" i="14"/>
  <c r="CY65" i="14"/>
  <c r="CX65" i="14"/>
  <c r="CW65" i="14"/>
  <c r="CV65" i="14"/>
  <c r="CU65" i="14"/>
  <c r="CT65" i="14"/>
  <c r="CS65" i="14"/>
  <c r="CR65" i="14"/>
  <c r="CQ65" i="14"/>
  <c r="CP65" i="14"/>
  <c r="CO65" i="14"/>
  <c r="CN65" i="14"/>
  <c r="CM65" i="14"/>
  <c r="CL65" i="14"/>
  <c r="CK65" i="14"/>
  <c r="CJ65" i="14"/>
  <c r="CI65" i="14"/>
  <c r="CH65" i="14"/>
  <c r="CG65" i="14"/>
  <c r="CF65" i="14"/>
  <c r="CE65" i="14"/>
  <c r="CD65" i="14"/>
  <c r="CC65" i="14"/>
  <c r="CB65" i="14"/>
  <c r="CA65" i="14"/>
  <c r="BZ65" i="14"/>
  <c r="BY65" i="14"/>
  <c r="BX65" i="14"/>
  <c r="BW65" i="14"/>
  <c r="BV65" i="14"/>
  <c r="BU65" i="14"/>
  <c r="BT65" i="14"/>
  <c r="BS65" i="14"/>
  <c r="BR65" i="14"/>
  <c r="BQ65" i="14"/>
  <c r="BP65" i="14"/>
  <c r="BO65" i="14"/>
  <c r="BN65" i="14"/>
  <c r="BM65" i="14"/>
  <c r="BL65" i="14"/>
  <c r="BK65" i="14"/>
  <c r="BJ65" i="14"/>
  <c r="BI65" i="14"/>
  <c r="BH65" i="14"/>
  <c r="BG65" i="14"/>
  <c r="BF65" i="14"/>
  <c r="BE65" i="14"/>
  <c r="BD65" i="14"/>
  <c r="BC65" i="14"/>
  <c r="BB65" i="14"/>
  <c r="BA65" i="14"/>
  <c r="GB64" i="14"/>
  <c r="GB76" i="14" s="1"/>
  <c r="GA64" i="14"/>
  <c r="GA76" i="14" s="1"/>
  <c r="FZ64" i="14"/>
  <c r="FZ76" i="14" s="1"/>
  <c r="FY64" i="14"/>
  <c r="FY76" i="14" s="1"/>
  <c r="FX64" i="14"/>
  <c r="FX76" i="14" s="1"/>
  <c r="FW64" i="14"/>
  <c r="FW76" i="14" s="1"/>
  <c r="FV64" i="14"/>
  <c r="FV76" i="14" s="1"/>
  <c r="FU64" i="14"/>
  <c r="FU76" i="14" s="1"/>
  <c r="FT64" i="14"/>
  <c r="FT76" i="14" s="1"/>
  <c r="FS64" i="14"/>
  <c r="FS76" i="14" s="1"/>
  <c r="FR64" i="14"/>
  <c r="FR76" i="14" s="1"/>
  <c r="FQ64" i="14"/>
  <c r="FQ76" i="14" s="1"/>
  <c r="FP64" i="14"/>
  <c r="FP76" i="14" s="1"/>
  <c r="FO64" i="14"/>
  <c r="FO76" i="14" s="1"/>
  <c r="FN64" i="14"/>
  <c r="FN76" i="14" s="1"/>
  <c r="FM64" i="14"/>
  <c r="FM76" i="14" s="1"/>
  <c r="FL64" i="14"/>
  <c r="FL76" i="14" s="1"/>
  <c r="FK64" i="14"/>
  <c r="FK76" i="14" s="1"/>
  <c r="FJ64" i="14"/>
  <c r="FJ76" i="14" s="1"/>
  <c r="FI64" i="14"/>
  <c r="FI76" i="14" s="1"/>
  <c r="FH64" i="14"/>
  <c r="FH76" i="14" s="1"/>
  <c r="FG64" i="14"/>
  <c r="FG76" i="14" s="1"/>
  <c r="FF64" i="14"/>
  <c r="FF76" i="14" s="1"/>
  <c r="FE64" i="14"/>
  <c r="FE76" i="14" s="1"/>
  <c r="FD64" i="14"/>
  <c r="FD76" i="14" s="1"/>
  <c r="FC64" i="14"/>
  <c r="FC76" i="14" s="1"/>
  <c r="FB64" i="14"/>
  <c r="FB76" i="14" s="1"/>
  <c r="FA64" i="14"/>
  <c r="FA76" i="14" s="1"/>
  <c r="EZ64" i="14"/>
  <c r="EZ76" i="14" s="1"/>
  <c r="EY64" i="14"/>
  <c r="EY76" i="14" s="1"/>
  <c r="EX64" i="14"/>
  <c r="EX76" i="14" s="1"/>
  <c r="EW64" i="14"/>
  <c r="EW76" i="14" s="1"/>
  <c r="EV64" i="14"/>
  <c r="EV76" i="14" s="1"/>
  <c r="EU64" i="14"/>
  <c r="EU76" i="14" s="1"/>
  <c r="ET64" i="14"/>
  <c r="ET76" i="14" s="1"/>
  <c r="ES64" i="14"/>
  <c r="ES76" i="14" s="1"/>
  <c r="ER64" i="14"/>
  <c r="ER76" i="14" s="1"/>
  <c r="EQ64" i="14"/>
  <c r="EQ76" i="14" s="1"/>
  <c r="EP64" i="14"/>
  <c r="EP76" i="14" s="1"/>
  <c r="EO64" i="14"/>
  <c r="EO76" i="14" s="1"/>
  <c r="EN64" i="14"/>
  <c r="EN76" i="14" s="1"/>
  <c r="EM64" i="14"/>
  <c r="EM76" i="14" s="1"/>
  <c r="EL64" i="14"/>
  <c r="EL76" i="14" s="1"/>
  <c r="EK64" i="14"/>
  <c r="EK76" i="14" s="1"/>
  <c r="EJ64" i="14"/>
  <c r="EJ76" i="14" s="1"/>
  <c r="EI64" i="14"/>
  <c r="EI76" i="14" s="1"/>
  <c r="EH64" i="14"/>
  <c r="EH76" i="14" s="1"/>
  <c r="EG64" i="14"/>
  <c r="EG76" i="14" s="1"/>
  <c r="EF64" i="14"/>
  <c r="EF76" i="14" s="1"/>
  <c r="EE64" i="14"/>
  <c r="EE76" i="14" s="1"/>
  <c r="ED64" i="14"/>
  <c r="ED76" i="14" s="1"/>
  <c r="EC64" i="14"/>
  <c r="EC76" i="14" s="1"/>
  <c r="EB64" i="14"/>
  <c r="EB76" i="14" s="1"/>
  <c r="EA64" i="14"/>
  <c r="EA76" i="14" s="1"/>
  <c r="DZ64" i="14"/>
  <c r="DZ76" i="14" s="1"/>
  <c r="DY64" i="14"/>
  <c r="DY76" i="14" s="1"/>
  <c r="DX64" i="14"/>
  <c r="DX76" i="14" s="1"/>
  <c r="DW64" i="14"/>
  <c r="DW76" i="14" s="1"/>
  <c r="DV64" i="14"/>
  <c r="DV76" i="14" s="1"/>
  <c r="DU64" i="14"/>
  <c r="DU76" i="14" s="1"/>
  <c r="DT64" i="14"/>
  <c r="DT76" i="14" s="1"/>
  <c r="DS64" i="14"/>
  <c r="DS76" i="14" s="1"/>
  <c r="DR64" i="14"/>
  <c r="DR76" i="14" s="1"/>
  <c r="DQ64" i="14"/>
  <c r="DQ76" i="14" s="1"/>
  <c r="DP64" i="14"/>
  <c r="DP76" i="14" s="1"/>
  <c r="DO64" i="14"/>
  <c r="DO76" i="14" s="1"/>
  <c r="DN64" i="14"/>
  <c r="DN76" i="14" s="1"/>
  <c r="DM64" i="14"/>
  <c r="DM76" i="14" s="1"/>
  <c r="DL64" i="14"/>
  <c r="DL76" i="14" s="1"/>
  <c r="DK64" i="14"/>
  <c r="DK76" i="14" s="1"/>
  <c r="DJ64" i="14"/>
  <c r="DJ76" i="14" s="1"/>
  <c r="DI64" i="14"/>
  <c r="DI76" i="14" s="1"/>
  <c r="DH64" i="14"/>
  <c r="DH76" i="14" s="1"/>
  <c r="DG64" i="14"/>
  <c r="DG76" i="14" s="1"/>
  <c r="DF64" i="14"/>
  <c r="DF76" i="14" s="1"/>
  <c r="DE64" i="14"/>
  <c r="DE76" i="14" s="1"/>
  <c r="DD64" i="14"/>
  <c r="DD76" i="14" s="1"/>
  <c r="DC64" i="14"/>
  <c r="DC76" i="14" s="1"/>
  <c r="DB64" i="14"/>
  <c r="DB76" i="14" s="1"/>
  <c r="DA64" i="14"/>
  <c r="DA76" i="14" s="1"/>
  <c r="CZ64" i="14"/>
  <c r="CZ76" i="14" s="1"/>
  <c r="CY64" i="14"/>
  <c r="CY76" i="14" s="1"/>
  <c r="CX64" i="14"/>
  <c r="CX76" i="14" s="1"/>
  <c r="CW64" i="14"/>
  <c r="CW76" i="14" s="1"/>
  <c r="CV64" i="14"/>
  <c r="CV76" i="14" s="1"/>
  <c r="CU64" i="14"/>
  <c r="CU76" i="14" s="1"/>
  <c r="CT64" i="14"/>
  <c r="CT76" i="14" s="1"/>
  <c r="CS64" i="14"/>
  <c r="CS76" i="14" s="1"/>
  <c r="CR64" i="14"/>
  <c r="CR76" i="14" s="1"/>
  <c r="CQ64" i="14"/>
  <c r="CQ76" i="14" s="1"/>
  <c r="CP64" i="14"/>
  <c r="CP76" i="14" s="1"/>
  <c r="CO64" i="14"/>
  <c r="CO76" i="14" s="1"/>
  <c r="CN64" i="14"/>
  <c r="CN76" i="14" s="1"/>
  <c r="CM64" i="14"/>
  <c r="CM76" i="14" s="1"/>
  <c r="CL64" i="14"/>
  <c r="CL76" i="14" s="1"/>
  <c r="CK64" i="14"/>
  <c r="CK76" i="14" s="1"/>
  <c r="CJ64" i="14"/>
  <c r="CJ76" i="14" s="1"/>
  <c r="CI64" i="14"/>
  <c r="CI76" i="14" s="1"/>
  <c r="CH64" i="14"/>
  <c r="CH76" i="14" s="1"/>
  <c r="CG64" i="14"/>
  <c r="CG76" i="14" s="1"/>
  <c r="CF64" i="14"/>
  <c r="CF76" i="14" s="1"/>
  <c r="CE64" i="14"/>
  <c r="CE76" i="14" s="1"/>
  <c r="CD64" i="14"/>
  <c r="CD76" i="14" s="1"/>
  <c r="CC64" i="14"/>
  <c r="CC76" i="14" s="1"/>
  <c r="CB64" i="14"/>
  <c r="CB76" i="14" s="1"/>
  <c r="CA64" i="14"/>
  <c r="CA76" i="14" s="1"/>
  <c r="BZ64" i="14"/>
  <c r="BZ76" i="14" s="1"/>
  <c r="BY64" i="14"/>
  <c r="BY76" i="14" s="1"/>
  <c r="BX64" i="14"/>
  <c r="BX76" i="14" s="1"/>
  <c r="BW64" i="14"/>
  <c r="BW76" i="14" s="1"/>
  <c r="BV64" i="14"/>
  <c r="BV76" i="14" s="1"/>
  <c r="BU64" i="14"/>
  <c r="BU76" i="14" s="1"/>
  <c r="BT64" i="14"/>
  <c r="BT76" i="14" s="1"/>
  <c r="BS64" i="14"/>
  <c r="BS76" i="14" s="1"/>
  <c r="BR64" i="14"/>
  <c r="BR76" i="14" s="1"/>
  <c r="BQ64" i="14"/>
  <c r="BQ76" i="14" s="1"/>
  <c r="BP64" i="14"/>
  <c r="BP76" i="14" s="1"/>
  <c r="BO64" i="14"/>
  <c r="BO76" i="14" s="1"/>
  <c r="BN64" i="14"/>
  <c r="BN76" i="14" s="1"/>
  <c r="BM64" i="14"/>
  <c r="BM76" i="14" s="1"/>
  <c r="BL64" i="14"/>
  <c r="BL76" i="14" s="1"/>
  <c r="BK64" i="14"/>
  <c r="BK76" i="14" s="1"/>
  <c r="BJ64" i="14"/>
  <c r="BJ76" i="14" s="1"/>
  <c r="BI64" i="14"/>
  <c r="BI76" i="14" s="1"/>
  <c r="BH64" i="14"/>
  <c r="BH76" i="14" s="1"/>
  <c r="BG64" i="14"/>
  <c r="BG76" i="14" s="1"/>
  <c r="BF64" i="14"/>
  <c r="BF76" i="14" s="1"/>
  <c r="BE64" i="14"/>
  <c r="BE76" i="14" s="1"/>
  <c r="BD64" i="14"/>
  <c r="BD76" i="14" s="1"/>
  <c r="BC64" i="14"/>
  <c r="BC76" i="14" s="1"/>
  <c r="BB64" i="14"/>
  <c r="BB76" i="14" s="1"/>
  <c r="BA64" i="14"/>
  <c r="BA76" i="14" s="1"/>
  <c r="GB63" i="14"/>
  <c r="GA63" i="14"/>
  <c r="FZ63" i="14"/>
  <c r="FY63" i="14"/>
  <c r="FX63" i="14"/>
  <c r="FW63" i="14"/>
  <c r="FV63" i="14"/>
  <c r="FU63" i="14"/>
  <c r="FT63" i="14"/>
  <c r="FS63" i="14"/>
  <c r="FR63" i="14"/>
  <c r="FQ63" i="14"/>
  <c r="FP63" i="14"/>
  <c r="FO63" i="14"/>
  <c r="FN63" i="14"/>
  <c r="FM63" i="14"/>
  <c r="FL63" i="14"/>
  <c r="FK63" i="14"/>
  <c r="FJ63" i="14"/>
  <c r="FI63" i="14"/>
  <c r="FH63" i="14"/>
  <c r="FG63" i="14"/>
  <c r="FF63" i="14"/>
  <c r="FE63" i="14"/>
  <c r="FD63" i="14"/>
  <c r="FC63" i="14"/>
  <c r="FB63" i="14"/>
  <c r="FA63" i="14"/>
  <c r="EZ63" i="14"/>
  <c r="EY63" i="14"/>
  <c r="EX63" i="14"/>
  <c r="EW63" i="14"/>
  <c r="EV63" i="14"/>
  <c r="EU63" i="14"/>
  <c r="ET63" i="14"/>
  <c r="ES63" i="14"/>
  <c r="ER63" i="14"/>
  <c r="EQ63" i="14"/>
  <c r="EP63" i="14"/>
  <c r="EO63" i="14"/>
  <c r="EN63" i="14"/>
  <c r="EM63" i="14"/>
  <c r="EL63" i="14"/>
  <c r="EK63" i="14"/>
  <c r="EJ63" i="14"/>
  <c r="EI63" i="14"/>
  <c r="EH63" i="14"/>
  <c r="EG63" i="14"/>
  <c r="EF63" i="14"/>
  <c r="EE63" i="14"/>
  <c r="ED63" i="14"/>
  <c r="EC63" i="14"/>
  <c r="EB63" i="14"/>
  <c r="EA63" i="14"/>
  <c r="DZ63" i="14"/>
  <c r="DY63" i="14"/>
  <c r="DX63" i="14"/>
  <c r="DW63" i="14"/>
  <c r="DV63" i="14"/>
  <c r="DU63" i="14"/>
  <c r="DT63" i="14"/>
  <c r="DS63" i="14"/>
  <c r="DR63" i="14"/>
  <c r="DQ63" i="14"/>
  <c r="DP63" i="14"/>
  <c r="DO63" i="14"/>
  <c r="DN63" i="14"/>
  <c r="DM63" i="14"/>
  <c r="DL63" i="14"/>
  <c r="DK63" i="14"/>
  <c r="DJ63" i="14"/>
  <c r="DI63" i="14"/>
  <c r="DH63" i="14"/>
  <c r="DG63" i="14"/>
  <c r="DF63" i="14"/>
  <c r="DE63" i="14"/>
  <c r="DD63" i="14"/>
  <c r="DC63" i="14"/>
  <c r="DB63" i="14"/>
  <c r="DA63" i="14"/>
  <c r="CZ63" i="14"/>
  <c r="CY63" i="14"/>
  <c r="CX63" i="14"/>
  <c r="CW63" i="14"/>
  <c r="CV63" i="14"/>
  <c r="CU63" i="14"/>
  <c r="CT63" i="14"/>
  <c r="CS63" i="14"/>
  <c r="CR63" i="14"/>
  <c r="CQ63" i="14"/>
  <c r="CP63" i="14"/>
  <c r="CO63" i="14"/>
  <c r="CN63" i="14"/>
  <c r="CM63" i="14"/>
  <c r="CL63" i="14"/>
  <c r="CK63" i="14"/>
  <c r="CJ63" i="14"/>
  <c r="CI63" i="14"/>
  <c r="CH63" i="14"/>
  <c r="CG63" i="14"/>
  <c r="CF63" i="14"/>
  <c r="CE63" i="14"/>
  <c r="CD63" i="14"/>
  <c r="CC63" i="14"/>
  <c r="CB63" i="14"/>
  <c r="CA63" i="14"/>
  <c r="BZ63" i="14"/>
  <c r="BY63" i="14"/>
  <c r="BX63" i="14"/>
  <c r="BW63" i="14"/>
  <c r="BV63" i="14"/>
  <c r="BU63" i="14"/>
  <c r="BT63" i="14"/>
  <c r="BS63" i="14"/>
  <c r="BR63" i="14"/>
  <c r="BQ63" i="14"/>
  <c r="BP63" i="14"/>
  <c r="BO63" i="14"/>
  <c r="BN63" i="14"/>
  <c r="BM63" i="14"/>
  <c r="BL63" i="14"/>
  <c r="BK63" i="14"/>
  <c r="BJ63" i="14"/>
  <c r="BI63" i="14"/>
  <c r="BH63" i="14"/>
  <c r="BG63" i="14"/>
  <c r="BF63" i="14"/>
  <c r="BE63" i="14"/>
  <c r="BD63" i="14"/>
  <c r="BC63" i="14"/>
  <c r="BB63" i="14"/>
  <c r="BA63" i="14"/>
  <c r="GB60" i="14"/>
  <c r="GB91" i="14" s="1"/>
  <c r="GA60" i="14"/>
  <c r="GA91" i="14" s="1"/>
  <c r="FZ60" i="14"/>
  <c r="FZ91" i="14" s="1"/>
  <c r="FY60" i="14"/>
  <c r="FY91" i="14" s="1"/>
  <c r="FX60" i="14"/>
  <c r="FX91" i="14" s="1"/>
  <c r="FW60" i="14"/>
  <c r="FW91" i="14" s="1"/>
  <c r="FV60" i="14"/>
  <c r="FV91" i="14" s="1"/>
  <c r="FU60" i="14"/>
  <c r="FU91" i="14" s="1"/>
  <c r="FT60" i="14"/>
  <c r="FT91" i="14" s="1"/>
  <c r="FS60" i="14"/>
  <c r="FS91" i="14" s="1"/>
  <c r="FR60" i="14"/>
  <c r="FR91" i="14" s="1"/>
  <c r="FQ60" i="14"/>
  <c r="FQ91" i="14" s="1"/>
  <c r="FP60" i="14"/>
  <c r="FP91" i="14" s="1"/>
  <c r="FO60" i="14"/>
  <c r="FO91" i="14" s="1"/>
  <c r="FN60" i="14"/>
  <c r="FN91" i="14" s="1"/>
  <c r="FM60" i="14"/>
  <c r="FM91" i="14" s="1"/>
  <c r="FL60" i="14"/>
  <c r="FL91" i="14" s="1"/>
  <c r="FK60" i="14"/>
  <c r="FK91" i="14" s="1"/>
  <c r="FJ60" i="14"/>
  <c r="FJ91" i="14" s="1"/>
  <c r="FI60" i="14"/>
  <c r="FI91" i="14" s="1"/>
  <c r="FH60" i="14"/>
  <c r="FH91" i="14" s="1"/>
  <c r="FG60" i="14"/>
  <c r="FG91" i="14" s="1"/>
  <c r="FF60" i="14"/>
  <c r="FF91" i="14" s="1"/>
  <c r="FE60" i="14"/>
  <c r="FE91" i="14" s="1"/>
  <c r="FD60" i="14"/>
  <c r="FD91" i="14" s="1"/>
  <c r="FC60" i="14"/>
  <c r="FC91" i="14" s="1"/>
  <c r="FB60" i="14"/>
  <c r="FB91" i="14" s="1"/>
  <c r="FA60" i="14"/>
  <c r="FA91" i="14" s="1"/>
  <c r="EZ60" i="14"/>
  <c r="EZ91" i="14" s="1"/>
  <c r="EY60" i="14"/>
  <c r="EY91" i="14" s="1"/>
  <c r="EX60" i="14"/>
  <c r="EX91" i="14" s="1"/>
  <c r="EW60" i="14"/>
  <c r="EW91" i="14" s="1"/>
  <c r="EV60" i="14"/>
  <c r="EV91" i="14" s="1"/>
  <c r="EU60" i="14"/>
  <c r="EU91" i="14" s="1"/>
  <c r="ET60" i="14"/>
  <c r="ET91" i="14" s="1"/>
  <c r="ES60" i="14"/>
  <c r="ES91" i="14" s="1"/>
  <c r="ER60" i="14"/>
  <c r="ER91" i="14" s="1"/>
  <c r="EQ60" i="14"/>
  <c r="EQ91" i="14" s="1"/>
  <c r="EP60" i="14"/>
  <c r="EP91" i="14" s="1"/>
  <c r="EO60" i="14"/>
  <c r="EO91" i="14" s="1"/>
  <c r="EN60" i="14"/>
  <c r="EN91" i="14" s="1"/>
  <c r="EM60" i="14"/>
  <c r="EM91" i="14" s="1"/>
  <c r="EL60" i="14"/>
  <c r="EL91" i="14" s="1"/>
  <c r="EK60" i="14"/>
  <c r="EK91" i="14" s="1"/>
  <c r="EJ60" i="14"/>
  <c r="EJ91" i="14" s="1"/>
  <c r="EI60" i="14"/>
  <c r="EI91" i="14" s="1"/>
  <c r="EH60" i="14"/>
  <c r="EH91" i="14" s="1"/>
  <c r="EG60" i="14"/>
  <c r="EG91" i="14" s="1"/>
  <c r="EF60" i="14"/>
  <c r="EF91" i="14" s="1"/>
  <c r="EE60" i="14"/>
  <c r="EE91" i="14" s="1"/>
  <c r="ED60" i="14"/>
  <c r="ED91" i="14" s="1"/>
  <c r="EC60" i="14"/>
  <c r="EC91" i="14" s="1"/>
  <c r="EB60" i="14"/>
  <c r="EB91" i="14" s="1"/>
  <c r="EA60" i="14"/>
  <c r="EA91" i="14" s="1"/>
  <c r="DZ60" i="14"/>
  <c r="DZ91" i="14" s="1"/>
  <c r="DY60" i="14"/>
  <c r="DY91" i="14" s="1"/>
  <c r="DX60" i="14"/>
  <c r="DX91" i="14" s="1"/>
  <c r="DW60" i="14"/>
  <c r="DW91" i="14" s="1"/>
  <c r="DV60" i="14"/>
  <c r="DV91" i="14" s="1"/>
  <c r="DU60" i="14"/>
  <c r="DU91" i="14" s="1"/>
  <c r="DT60" i="14"/>
  <c r="DT91" i="14" s="1"/>
  <c r="DS60" i="14"/>
  <c r="DS91" i="14" s="1"/>
  <c r="DR60" i="14"/>
  <c r="DR91" i="14" s="1"/>
  <c r="DQ60" i="14"/>
  <c r="DQ91" i="14" s="1"/>
  <c r="DP60" i="14"/>
  <c r="DP91" i="14" s="1"/>
  <c r="DO60" i="14"/>
  <c r="DO91" i="14" s="1"/>
  <c r="DN60" i="14"/>
  <c r="DN91" i="14" s="1"/>
  <c r="DM60" i="14"/>
  <c r="DM91" i="14" s="1"/>
  <c r="DL60" i="14"/>
  <c r="DL91" i="14" s="1"/>
  <c r="DK60" i="14"/>
  <c r="DK91" i="14" s="1"/>
  <c r="DJ60" i="14"/>
  <c r="DJ91" i="14" s="1"/>
  <c r="DI60" i="14"/>
  <c r="DI91" i="14" s="1"/>
  <c r="DH60" i="14"/>
  <c r="DH91" i="14" s="1"/>
  <c r="DG60" i="14"/>
  <c r="DG91" i="14" s="1"/>
  <c r="DF60" i="14"/>
  <c r="DF91" i="14" s="1"/>
  <c r="DE60" i="14"/>
  <c r="DE91" i="14" s="1"/>
  <c r="DD60" i="14"/>
  <c r="DD91" i="14" s="1"/>
  <c r="DC60" i="14"/>
  <c r="DC91" i="14" s="1"/>
  <c r="DB60" i="14"/>
  <c r="DB91" i="14" s="1"/>
  <c r="DA60" i="14"/>
  <c r="DA91" i="14" s="1"/>
  <c r="CZ60" i="14"/>
  <c r="CZ91" i="14" s="1"/>
  <c r="CY60" i="14"/>
  <c r="CY91" i="14" s="1"/>
  <c r="CX60" i="14"/>
  <c r="CX91" i="14" s="1"/>
  <c r="CW60" i="14"/>
  <c r="CW91" i="14" s="1"/>
  <c r="CV60" i="14"/>
  <c r="CV91" i="14" s="1"/>
  <c r="CU60" i="14"/>
  <c r="CU91" i="14" s="1"/>
  <c r="CT60" i="14"/>
  <c r="CT91" i="14" s="1"/>
  <c r="CS60" i="14"/>
  <c r="CS91" i="14" s="1"/>
  <c r="CR60" i="14"/>
  <c r="CR91" i="14" s="1"/>
  <c r="CQ60" i="14"/>
  <c r="CQ91" i="14" s="1"/>
  <c r="CP60" i="14"/>
  <c r="CP91" i="14" s="1"/>
  <c r="CO60" i="14"/>
  <c r="CO91" i="14" s="1"/>
  <c r="CN60" i="14"/>
  <c r="CN91" i="14" s="1"/>
  <c r="CM60" i="14"/>
  <c r="CM91" i="14" s="1"/>
  <c r="CL60" i="14"/>
  <c r="CL91" i="14" s="1"/>
  <c r="CK60" i="14"/>
  <c r="CK91" i="14" s="1"/>
  <c r="CJ60" i="14"/>
  <c r="CJ91" i="14" s="1"/>
  <c r="CI60" i="14"/>
  <c r="CI91" i="14" s="1"/>
  <c r="CH60" i="14"/>
  <c r="CH91" i="14" s="1"/>
  <c r="CG60" i="14"/>
  <c r="CG91" i="14" s="1"/>
  <c r="CF60" i="14"/>
  <c r="CF91" i="14" s="1"/>
  <c r="CE60" i="14"/>
  <c r="CE91" i="14" s="1"/>
  <c r="CD60" i="14"/>
  <c r="CD91" i="14" s="1"/>
  <c r="CC60" i="14"/>
  <c r="CC91" i="14" s="1"/>
  <c r="CB60" i="14"/>
  <c r="CB91" i="14" s="1"/>
  <c r="CA60" i="14"/>
  <c r="CA91" i="14" s="1"/>
  <c r="BZ60" i="14"/>
  <c r="BZ91" i="14" s="1"/>
  <c r="BY60" i="14"/>
  <c r="BY91" i="14" s="1"/>
  <c r="BX60" i="14"/>
  <c r="BX91" i="14" s="1"/>
  <c r="BW60" i="14"/>
  <c r="BW91" i="14" s="1"/>
  <c r="BV60" i="14"/>
  <c r="BV91" i="14" s="1"/>
  <c r="BU60" i="14"/>
  <c r="BU91" i="14" s="1"/>
  <c r="BT60" i="14"/>
  <c r="BT91" i="14" s="1"/>
  <c r="BS60" i="14"/>
  <c r="BS91" i="14" s="1"/>
  <c r="BR60" i="14"/>
  <c r="BR91" i="14" s="1"/>
  <c r="BQ60" i="14"/>
  <c r="BQ91" i="14" s="1"/>
  <c r="BP60" i="14"/>
  <c r="BP91" i="14" s="1"/>
  <c r="BO60" i="14"/>
  <c r="BO91" i="14" s="1"/>
  <c r="BN60" i="14"/>
  <c r="BN91" i="14" s="1"/>
  <c r="BM60" i="14"/>
  <c r="BM91" i="14" s="1"/>
  <c r="BL60" i="14"/>
  <c r="BL91" i="14" s="1"/>
  <c r="BK60" i="14"/>
  <c r="BK91" i="14" s="1"/>
  <c r="BJ60" i="14"/>
  <c r="BJ91" i="14" s="1"/>
  <c r="BI60" i="14"/>
  <c r="BI91" i="14" s="1"/>
  <c r="BH60" i="14"/>
  <c r="BH91" i="14" s="1"/>
  <c r="BG60" i="14"/>
  <c r="BG91" i="14" s="1"/>
  <c r="BF60" i="14"/>
  <c r="BF91" i="14" s="1"/>
  <c r="BE60" i="14"/>
  <c r="BE91" i="14" s="1"/>
  <c r="BD60" i="14"/>
  <c r="BD91" i="14" s="1"/>
  <c r="BC60" i="14"/>
  <c r="BC91" i="14" s="1"/>
  <c r="BB60" i="14"/>
  <c r="BB91" i="14" s="1"/>
  <c r="BA60" i="14"/>
  <c r="BA91" i="14" s="1"/>
  <c r="GB59" i="14"/>
  <c r="GB90" i="14" s="1"/>
  <c r="GA59" i="14"/>
  <c r="GA90" i="14" s="1"/>
  <c r="FZ59" i="14"/>
  <c r="FZ90" i="14" s="1"/>
  <c r="FY59" i="14"/>
  <c r="FY90" i="14" s="1"/>
  <c r="FX59" i="14"/>
  <c r="FX90" i="14" s="1"/>
  <c r="FW59" i="14"/>
  <c r="FW90" i="14" s="1"/>
  <c r="FV59" i="14"/>
  <c r="FV90" i="14" s="1"/>
  <c r="FU59" i="14"/>
  <c r="FU90" i="14" s="1"/>
  <c r="FT59" i="14"/>
  <c r="FT90" i="14" s="1"/>
  <c r="FS59" i="14"/>
  <c r="FS90" i="14" s="1"/>
  <c r="FR59" i="14"/>
  <c r="FR90" i="14" s="1"/>
  <c r="FQ59" i="14"/>
  <c r="FQ90" i="14" s="1"/>
  <c r="FP59" i="14"/>
  <c r="FP90" i="14" s="1"/>
  <c r="FO59" i="14"/>
  <c r="FO90" i="14" s="1"/>
  <c r="FN59" i="14"/>
  <c r="FN90" i="14" s="1"/>
  <c r="FM59" i="14"/>
  <c r="FM90" i="14" s="1"/>
  <c r="FL59" i="14"/>
  <c r="FL90" i="14" s="1"/>
  <c r="FK59" i="14"/>
  <c r="FK90" i="14" s="1"/>
  <c r="FJ59" i="14"/>
  <c r="FJ90" i="14" s="1"/>
  <c r="FI59" i="14"/>
  <c r="FI90" i="14" s="1"/>
  <c r="FH59" i="14"/>
  <c r="FH90" i="14" s="1"/>
  <c r="FG59" i="14"/>
  <c r="FG90" i="14" s="1"/>
  <c r="FF59" i="14"/>
  <c r="FF90" i="14" s="1"/>
  <c r="FE59" i="14"/>
  <c r="FE90" i="14" s="1"/>
  <c r="FD59" i="14"/>
  <c r="FD90" i="14" s="1"/>
  <c r="FC59" i="14"/>
  <c r="FC90" i="14" s="1"/>
  <c r="FB59" i="14"/>
  <c r="FB90" i="14" s="1"/>
  <c r="FA59" i="14"/>
  <c r="FA90" i="14" s="1"/>
  <c r="EZ59" i="14"/>
  <c r="EZ90" i="14" s="1"/>
  <c r="EY59" i="14"/>
  <c r="EY90" i="14" s="1"/>
  <c r="EX59" i="14"/>
  <c r="EX90" i="14" s="1"/>
  <c r="EW59" i="14"/>
  <c r="EW90" i="14" s="1"/>
  <c r="EV59" i="14"/>
  <c r="EV90" i="14" s="1"/>
  <c r="EU59" i="14"/>
  <c r="EU90" i="14" s="1"/>
  <c r="ET59" i="14"/>
  <c r="ET90" i="14" s="1"/>
  <c r="ES59" i="14"/>
  <c r="ES90" i="14" s="1"/>
  <c r="ER59" i="14"/>
  <c r="ER90" i="14" s="1"/>
  <c r="EQ59" i="14"/>
  <c r="EQ90" i="14" s="1"/>
  <c r="EP59" i="14"/>
  <c r="EP90" i="14" s="1"/>
  <c r="EO59" i="14"/>
  <c r="EO90" i="14" s="1"/>
  <c r="EN59" i="14"/>
  <c r="EN90" i="14" s="1"/>
  <c r="EM59" i="14"/>
  <c r="EM90" i="14" s="1"/>
  <c r="EL59" i="14"/>
  <c r="EL90" i="14" s="1"/>
  <c r="EK59" i="14"/>
  <c r="EK90" i="14" s="1"/>
  <c r="EJ59" i="14"/>
  <c r="EJ90" i="14" s="1"/>
  <c r="EI59" i="14"/>
  <c r="EI90" i="14" s="1"/>
  <c r="EH59" i="14"/>
  <c r="EH90" i="14" s="1"/>
  <c r="EG59" i="14"/>
  <c r="EG90" i="14" s="1"/>
  <c r="EF59" i="14"/>
  <c r="EF90" i="14" s="1"/>
  <c r="EE59" i="14"/>
  <c r="EE90" i="14" s="1"/>
  <c r="ED59" i="14"/>
  <c r="ED90" i="14" s="1"/>
  <c r="EC59" i="14"/>
  <c r="EC90" i="14" s="1"/>
  <c r="EB59" i="14"/>
  <c r="EB90" i="14" s="1"/>
  <c r="EA59" i="14"/>
  <c r="EA90" i="14" s="1"/>
  <c r="DZ59" i="14"/>
  <c r="DZ90" i="14" s="1"/>
  <c r="DY59" i="14"/>
  <c r="DY90" i="14" s="1"/>
  <c r="DX59" i="14"/>
  <c r="DX90" i="14" s="1"/>
  <c r="DW59" i="14"/>
  <c r="DW90" i="14" s="1"/>
  <c r="DV59" i="14"/>
  <c r="DV90" i="14" s="1"/>
  <c r="DU59" i="14"/>
  <c r="DU90" i="14" s="1"/>
  <c r="DT59" i="14"/>
  <c r="DT90" i="14" s="1"/>
  <c r="DS59" i="14"/>
  <c r="DS90" i="14" s="1"/>
  <c r="DR59" i="14"/>
  <c r="DR90" i="14" s="1"/>
  <c r="DQ59" i="14"/>
  <c r="DQ90" i="14" s="1"/>
  <c r="DP59" i="14"/>
  <c r="DP90" i="14" s="1"/>
  <c r="DO59" i="14"/>
  <c r="DO90" i="14" s="1"/>
  <c r="DN59" i="14"/>
  <c r="DN90" i="14" s="1"/>
  <c r="DM59" i="14"/>
  <c r="DM90" i="14" s="1"/>
  <c r="DL59" i="14"/>
  <c r="DL90" i="14" s="1"/>
  <c r="DK59" i="14"/>
  <c r="DK90" i="14" s="1"/>
  <c r="DJ59" i="14"/>
  <c r="DJ90" i="14" s="1"/>
  <c r="DI59" i="14"/>
  <c r="DI90" i="14" s="1"/>
  <c r="DH59" i="14"/>
  <c r="DH90" i="14" s="1"/>
  <c r="DG59" i="14"/>
  <c r="DG90" i="14" s="1"/>
  <c r="DF59" i="14"/>
  <c r="DF90" i="14" s="1"/>
  <c r="DE59" i="14"/>
  <c r="DE90" i="14" s="1"/>
  <c r="DD59" i="14"/>
  <c r="DD90" i="14" s="1"/>
  <c r="DC59" i="14"/>
  <c r="DC90" i="14" s="1"/>
  <c r="DB59" i="14"/>
  <c r="DB90" i="14" s="1"/>
  <c r="DA59" i="14"/>
  <c r="DA90" i="14" s="1"/>
  <c r="CZ59" i="14"/>
  <c r="CZ90" i="14" s="1"/>
  <c r="CY59" i="14"/>
  <c r="CY90" i="14" s="1"/>
  <c r="CX59" i="14"/>
  <c r="CX90" i="14" s="1"/>
  <c r="CW59" i="14"/>
  <c r="CW90" i="14" s="1"/>
  <c r="CV59" i="14"/>
  <c r="CV90" i="14" s="1"/>
  <c r="CU59" i="14"/>
  <c r="CU90" i="14" s="1"/>
  <c r="CT59" i="14"/>
  <c r="CT90" i="14" s="1"/>
  <c r="CS59" i="14"/>
  <c r="CS90" i="14" s="1"/>
  <c r="CR59" i="14"/>
  <c r="CR90" i="14" s="1"/>
  <c r="CQ59" i="14"/>
  <c r="CQ90" i="14" s="1"/>
  <c r="CP59" i="14"/>
  <c r="CP90" i="14" s="1"/>
  <c r="CO59" i="14"/>
  <c r="CO90" i="14" s="1"/>
  <c r="CN59" i="14"/>
  <c r="CN90" i="14" s="1"/>
  <c r="CM59" i="14"/>
  <c r="CM90" i="14" s="1"/>
  <c r="CL59" i="14"/>
  <c r="CL90" i="14" s="1"/>
  <c r="CK59" i="14"/>
  <c r="CK90" i="14" s="1"/>
  <c r="CJ59" i="14"/>
  <c r="CJ90" i="14" s="1"/>
  <c r="CI59" i="14"/>
  <c r="CI90" i="14" s="1"/>
  <c r="CH59" i="14"/>
  <c r="CH90" i="14" s="1"/>
  <c r="CG59" i="14"/>
  <c r="CG90" i="14" s="1"/>
  <c r="CF59" i="14"/>
  <c r="CF90" i="14" s="1"/>
  <c r="CE59" i="14"/>
  <c r="CE90" i="14" s="1"/>
  <c r="CD59" i="14"/>
  <c r="CD90" i="14" s="1"/>
  <c r="CC59" i="14"/>
  <c r="CC90" i="14" s="1"/>
  <c r="CB59" i="14"/>
  <c r="CB90" i="14" s="1"/>
  <c r="CA59" i="14"/>
  <c r="CA90" i="14" s="1"/>
  <c r="BZ59" i="14"/>
  <c r="BZ90" i="14" s="1"/>
  <c r="BY59" i="14"/>
  <c r="BY90" i="14" s="1"/>
  <c r="BX59" i="14"/>
  <c r="BX90" i="14" s="1"/>
  <c r="BW59" i="14"/>
  <c r="BW90" i="14" s="1"/>
  <c r="BV59" i="14"/>
  <c r="BV90" i="14" s="1"/>
  <c r="BU59" i="14"/>
  <c r="BU90" i="14" s="1"/>
  <c r="BT59" i="14"/>
  <c r="BT90" i="14" s="1"/>
  <c r="BS59" i="14"/>
  <c r="BS90" i="14" s="1"/>
  <c r="BR59" i="14"/>
  <c r="BR90" i="14" s="1"/>
  <c r="BQ59" i="14"/>
  <c r="BQ90" i="14" s="1"/>
  <c r="BP59" i="14"/>
  <c r="BP90" i="14" s="1"/>
  <c r="BO59" i="14"/>
  <c r="BO90" i="14" s="1"/>
  <c r="BN59" i="14"/>
  <c r="BN90" i="14" s="1"/>
  <c r="BM59" i="14"/>
  <c r="BM90" i="14" s="1"/>
  <c r="BL59" i="14"/>
  <c r="BL90" i="14" s="1"/>
  <c r="BK59" i="14"/>
  <c r="BK90" i="14" s="1"/>
  <c r="BJ59" i="14"/>
  <c r="BJ90" i="14" s="1"/>
  <c r="BI59" i="14"/>
  <c r="BI90" i="14" s="1"/>
  <c r="BH59" i="14"/>
  <c r="BH90" i="14" s="1"/>
  <c r="BG59" i="14"/>
  <c r="BG90" i="14" s="1"/>
  <c r="BF59" i="14"/>
  <c r="BF90" i="14" s="1"/>
  <c r="BE59" i="14"/>
  <c r="BE90" i="14" s="1"/>
  <c r="BD59" i="14"/>
  <c r="BD90" i="14" s="1"/>
  <c r="BC59" i="14"/>
  <c r="BC90" i="14" s="1"/>
  <c r="BB59" i="14"/>
  <c r="BB90" i="14" s="1"/>
  <c r="BA59" i="14"/>
  <c r="BA90" i="14" s="1"/>
  <c r="GB58" i="14"/>
  <c r="GB89" i="14" s="1"/>
  <c r="GA58" i="14"/>
  <c r="GA89" i="14" s="1"/>
  <c r="FZ58" i="14"/>
  <c r="FZ89" i="14" s="1"/>
  <c r="FY58" i="14"/>
  <c r="FY89" i="14" s="1"/>
  <c r="FX58" i="14"/>
  <c r="FX89" i="14" s="1"/>
  <c r="FW58" i="14"/>
  <c r="FW89" i="14" s="1"/>
  <c r="FV58" i="14"/>
  <c r="FV89" i="14" s="1"/>
  <c r="FU58" i="14"/>
  <c r="FU89" i="14" s="1"/>
  <c r="FT58" i="14"/>
  <c r="FT89" i="14" s="1"/>
  <c r="FS58" i="14"/>
  <c r="FS89" i="14" s="1"/>
  <c r="FR58" i="14"/>
  <c r="FR89" i="14" s="1"/>
  <c r="FQ58" i="14"/>
  <c r="FQ89" i="14" s="1"/>
  <c r="FP58" i="14"/>
  <c r="FP89" i="14" s="1"/>
  <c r="FO58" i="14"/>
  <c r="FO89" i="14" s="1"/>
  <c r="FN58" i="14"/>
  <c r="FN89" i="14" s="1"/>
  <c r="FM58" i="14"/>
  <c r="FM89" i="14" s="1"/>
  <c r="FL58" i="14"/>
  <c r="FL89" i="14" s="1"/>
  <c r="FK58" i="14"/>
  <c r="FK89" i="14" s="1"/>
  <c r="FJ58" i="14"/>
  <c r="FJ89" i="14" s="1"/>
  <c r="FI58" i="14"/>
  <c r="FI89" i="14" s="1"/>
  <c r="FH58" i="14"/>
  <c r="FH89" i="14" s="1"/>
  <c r="FG58" i="14"/>
  <c r="FG89" i="14" s="1"/>
  <c r="FF58" i="14"/>
  <c r="FF89" i="14" s="1"/>
  <c r="FE58" i="14"/>
  <c r="FE89" i="14" s="1"/>
  <c r="FD58" i="14"/>
  <c r="FD89" i="14" s="1"/>
  <c r="FC58" i="14"/>
  <c r="FC89" i="14" s="1"/>
  <c r="FB58" i="14"/>
  <c r="FB89" i="14" s="1"/>
  <c r="FA58" i="14"/>
  <c r="FA89" i="14" s="1"/>
  <c r="EZ58" i="14"/>
  <c r="EZ89" i="14" s="1"/>
  <c r="EY58" i="14"/>
  <c r="EY89" i="14" s="1"/>
  <c r="EX58" i="14"/>
  <c r="EX89" i="14" s="1"/>
  <c r="EW58" i="14"/>
  <c r="EW89" i="14" s="1"/>
  <c r="EV58" i="14"/>
  <c r="EV89" i="14" s="1"/>
  <c r="EU58" i="14"/>
  <c r="EU89" i="14" s="1"/>
  <c r="ET58" i="14"/>
  <c r="ET89" i="14" s="1"/>
  <c r="ES58" i="14"/>
  <c r="ES89" i="14" s="1"/>
  <c r="ER58" i="14"/>
  <c r="ER89" i="14" s="1"/>
  <c r="EQ58" i="14"/>
  <c r="EQ89" i="14" s="1"/>
  <c r="EP58" i="14"/>
  <c r="EP89" i="14" s="1"/>
  <c r="EO58" i="14"/>
  <c r="EO89" i="14" s="1"/>
  <c r="EN58" i="14"/>
  <c r="EN89" i="14" s="1"/>
  <c r="EM58" i="14"/>
  <c r="EM89" i="14" s="1"/>
  <c r="EL58" i="14"/>
  <c r="EL89" i="14" s="1"/>
  <c r="EK58" i="14"/>
  <c r="EK89" i="14" s="1"/>
  <c r="EJ58" i="14"/>
  <c r="EJ89" i="14" s="1"/>
  <c r="EI58" i="14"/>
  <c r="EI89" i="14" s="1"/>
  <c r="EH58" i="14"/>
  <c r="EH89" i="14" s="1"/>
  <c r="EG58" i="14"/>
  <c r="EG89" i="14" s="1"/>
  <c r="EF58" i="14"/>
  <c r="EF89" i="14" s="1"/>
  <c r="EE58" i="14"/>
  <c r="EE89" i="14" s="1"/>
  <c r="ED58" i="14"/>
  <c r="ED89" i="14" s="1"/>
  <c r="EC58" i="14"/>
  <c r="EC89" i="14" s="1"/>
  <c r="EB58" i="14"/>
  <c r="EB89" i="14" s="1"/>
  <c r="EA58" i="14"/>
  <c r="EA89" i="14" s="1"/>
  <c r="DZ58" i="14"/>
  <c r="DZ89" i="14" s="1"/>
  <c r="DY58" i="14"/>
  <c r="DY89" i="14" s="1"/>
  <c r="DX58" i="14"/>
  <c r="DX89" i="14" s="1"/>
  <c r="DW58" i="14"/>
  <c r="DW89" i="14" s="1"/>
  <c r="DV58" i="14"/>
  <c r="DV89" i="14" s="1"/>
  <c r="DU58" i="14"/>
  <c r="DU89" i="14" s="1"/>
  <c r="DT58" i="14"/>
  <c r="DT89" i="14" s="1"/>
  <c r="DS58" i="14"/>
  <c r="DS89" i="14" s="1"/>
  <c r="DR58" i="14"/>
  <c r="DR89" i="14" s="1"/>
  <c r="DQ58" i="14"/>
  <c r="DQ89" i="14" s="1"/>
  <c r="DP58" i="14"/>
  <c r="DP89" i="14" s="1"/>
  <c r="DO58" i="14"/>
  <c r="DO89" i="14" s="1"/>
  <c r="DN58" i="14"/>
  <c r="DN89" i="14" s="1"/>
  <c r="DM58" i="14"/>
  <c r="DM89" i="14" s="1"/>
  <c r="DL58" i="14"/>
  <c r="DL89" i="14" s="1"/>
  <c r="DK58" i="14"/>
  <c r="DK89" i="14" s="1"/>
  <c r="DJ58" i="14"/>
  <c r="DJ89" i="14" s="1"/>
  <c r="DI58" i="14"/>
  <c r="DI89" i="14" s="1"/>
  <c r="DH58" i="14"/>
  <c r="DH89" i="14" s="1"/>
  <c r="DG58" i="14"/>
  <c r="DG89" i="14" s="1"/>
  <c r="DF58" i="14"/>
  <c r="DF89" i="14" s="1"/>
  <c r="DE58" i="14"/>
  <c r="DE89" i="14" s="1"/>
  <c r="DD58" i="14"/>
  <c r="DD89" i="14" s="1"/>
  <c r="DC58" i="14"/>
  <c r="DC89" i="14" s="1"/>
  <c r="DB58" i="14"/>
  <c r="DB89" i="14" s="1"/>
  <c r="DA58" i="14"/>
  <c r="DA89" i="14" s="1"/>
  <c r="CZ58" i="14"/>
  <c r="CZ89" i="14" s="1"/>
  <c r="CY58" i="14"/>
  <c r="CY89" i="14" s="1"/>
  <c r="CX58" i="14"/>
  <c r="CX89" i="14" s="1"/>
  <c r="CW58" i="14"/>
  <c r="CW89" i="14" s="1"/>
  <c r="CV58" i="14"/>
  <c r="CV89" i="14" s="1"/>
  <c r="CU58" i="14"/>
  <c r="CU89" i="14" s="1"/>
  <c r="CT58" i="14"/>
  <c r="CT89" i="14" s="1"/>
  <c r="CS58" i="14"/>
  <c r="CS89" i="14" s="1"/>
  <c r="CR58" i="14"/>
  <c r="CR89" i="14" s="1"/>
  <c r="CQ58" i="14"/>
  <c r="CQ89" i="14" s="1"/>
  <c r="CP58" i="14"/>
  <c r="CP89" i="14" s="1"/>
  <c r="CO58" i="14"/>
  <c r="CO89" i="14" s="1"/>
  <c r="CN58" i="14"/>
  <c r="CN89" i="14" s="1"/>
  <c r="CM58" i="14"/>
  <c r="CM89" i="14" s="1"/>
  <c r="CL58" i="14"/>
  <c r="CL89" i="14" s="1"/>
  <c r="CK58" i="14"/>
  <c r="CK89" i="14" s="1"/>
  <c r="CJ58" i="14"/>
  <c r="CJ89" i="14" s="1"/>
  <c r="CI58" i="14"/>
  <c r="CI89" i="14" s="1"/>
  <c r="CH58" i="14"/>
  <c r="CH89" i="14" s="1"/>
  <c r="CG58" i="14"/>
  <c r="CG89" i="14" s="1"/>
  <c r="CF58" i="14"/>
  <c r="CF89" i="14" s="1"/>
  <c r="CE58" i="14"/>
  <c r="CE89" i="14" s="1"/>
  <c r="CD58" i="14"/>
  <c r="CD89" i="14" s="1"/>
  <c r="CC58" i="14"/>
  <c r="CC89" i="14" s="1"/>
  <c r="CB58" i="14"/>
  <c r="CB89" i="14" s="1"/>
  <c r="CA58" i="14"/>
  <c r="CA89" i="14" s="1"/>
  <c r="BZ58" i="14"/>
  <c r="BZ89" i="14" s="1"/>
  <c r="BY58" i="14"/>
  <c r="BY89" i="14" s="1"/>
  <c r="BX58" i="14"/>
  <c r="BX89" i="14" s="1"/>
  <c r="BW58" i="14"/>
  <c r="BW89" i="14" s="1"/>
  <c r="BV58" i="14"/>
  <c r="BV89" i="14" s="1"/>
  <c r="BU58" i="14"/>
  <c r="BU89" i="14" s="1"/>
  <c r="BT58" i="14"/>
  <c r="BT89" i="14" s="1"/>
  <c r="BS58" i="14"/>
  <c r="BS89" i="14" s="1"/>
  <c r="BR58" i="14"/>
  <c r="BR89" i="14" s="1"/>
  <c r="BQ58" i="14"/>
  <c r="BQ89" i="14" s="1"/>
  <c r="BP58" i="14"/>
  <c r="BP89" i="14" s="1"/>
  <c r="BO58" i="14"/>
  <c r="BO89" i="14" s="1"/>
  <c r="BN58" i="14"/>
  <c r="BN89" i="14" s="1"/>
  <c r="BM58" i="14"/>
  <c r="BM89" i="14" s="1"/>
  <c r="BL58" i="14"/>
  <c r="BL89" i="14" s="1"/>
  <c r="BK58" i="14"/>
  <c r="BK89" i="14" s="1"/>
  <c r="BJ58" i="14"/>
  <c r="BJ89" i="14" s="1"/>
  <c r="BI58" i="14"/>
  <c r="BI89" i="14" s="1"/>
  <c r="BH58" i="14"/>
  <c r="BH89" i="14" s="1"/>
  <c r="BG58" i="14"/>
  <c r="BG89" i="14" s="1"/>
  <c r="BF58" i="14"/>
  <c r="BF89" i="14" s="1"/>
  <c r="BE58" i="14"/>
  <c r="BE89" i="14" s="1"/>
  <c r="BD58" i="14"/>
  <c r="BD89" i="14" s="1"/>
  <c r="BC58" i="14"/>
  <c r="BC89" i="14" s="1"/>
  <c r="BB58" i="14"/>
  <c r="BB89" i="14" s="1"/>
  <c r="BA58" i="14"/>
  <c r="BA89" i="14" s="1"/>
  <c r="GB57" i="14"/>
  <c r="GB88" i="14" s="1"/>
  <c r="GA57" i="14"/>
  <c r="GA88" i="14" s="1"/>
  <c r="FZ57" i="14"/>
  <c r="FZ88" i="14" s="1"/>
  <c r="FY57" i="14"/>
  <c r="FY88" i="14" s="1"/>
  <c r="FX57" i="14"/>
  <c r="FX88" i="14" s="1"/>
  <c r="FW57" i="14"/>
  <c r="FW88" i="14" s="1"/>
  <c r="FV57" i="14"/>
  <c r="FV88" i="14" s="1"/>
  <c r="FU57" i="14"/>
  <c r="FU88" i="14" s="1"/>
  <c r="FT57" i="14"/>
  <c r="FT88" i="14" s="1"/>
  <c r="FS57" i="14"/>
  <c r="FS88" i="14" s="1"/>
  <c r="FR57" i="14"/>
  <c r="FR88" i="14" s="1"/>
  <c r="FQ57" i="14"/>
  <c r="FQ88" i="14" s="1"/>
  <c r="FP57" i="14"/>
  <c r="FP88" i="14" s="1"/>
  <c r="FO57" i="14"/>
  <c r="FO88" i="14" s="1"/>
  <c r="FN57" i="14"/>
  <c r="FN88" i="14" s="1"/>
  <c r="FM57" i="14"/>
  <c r="FM88" i="14" s="1"/>
  <c r="FL57" i="14"/>
  <c r="FL88" i="14" s="1"/>
  <c r="FK57" i="14"/>
  <c r="FK88" i="14" s="1"/>
  <c r="FJ57" i="14"/>
  <c r="FJ88" i="14" s="1"/>
  <c r="FI57" i="14"/>
  <c r="FI88" i="14" s="1"/>
  <c r="FH57" i="14"/>
  <c r="FH88" i="14" s="1"/>
  <c r="FG57" i="14"/>
  <c r="FG88" i="14" s="1"/>
  <c r="FF57" i="14"/>
  <c r="FF88" i="14" s="1"/>
  <c r="FE57" i="14"/>
  <c r="FE88" i="14" s="1"/>
  <c r="FD57" i="14"/>
  <c r="FD88" i="14" s="1"/>
  <c r="FC57" i="14"/>
  <c r="FC88" i="14" s="1"/>
  <c r="FB57" i="14"/>
  <c r="FB88" i="14" s="1"/>
  <c r="FA57" i="14"/>
  <c r="FA88" i="14" s="1"/>
  <c r="EZ57" i="14"/>
  <c r="EZ88" i="14" s="1"/>
  <c r="EY57" i="14"/>
  <c r="EY88" i="14" s="1"/>
  <c r="EX57" i="14"/>
  <c r="EX88" i="14" s="1"/>
  <c r="EW57" i="14"/>
  <c r="EW88" i="14" s="1"/>
  <c r="EV57" i="14"/>
  <c r="EV88" i="14" s="1"/>
  <c r="EU57" i="14"/>
  <c r="EU88" i="14" s="1"/>
  <c r="ET57" i="14"/>
  <c r="ET88" i="14" s="1"/>
  <c r="ES57" i="14"/>
  <c r="ES88" i="14" s="1"/>
  <c r="ER57" i="14"/>
  <c r="ER88" i="14" s="1"/>
  <c r="EQ57" i="14"/>
  <c r="EQ88" i="14" s="1"/>
  <c r="EP57" i="14"/>
  <c r="EP88" i="14" s="1"/>
  <c r="EO57" i="14"/>
  <c r="EO88" i="14" s="1"/>
  <c r="EN57" i="14"/>
  <c r="EN88" i="14" s="1"/>
  <c r="EM57" i="14"/>
  <c r="EM88" i="14" s="1"/>
  <c r="EL57" i="14"/>
  <c r="EL88" i="14" s="1"/>
  <c r="EK57" i="14"/>
  <c r="EK88" i="14" s="1"/>
  <c r="EJ57" i="14"/>
  <c r="EJ88" i="14" s="1"/>
  <c r="EI57" i="14"/>
  <c r="EI88" i="14" s="1"/>
  <c r="EH57" i="14"/>
  <c r="EH88" i="14" s="1"/>
  <c r="EG57" i="14"/>
  <c r="EG88" i="14" s="1"/>
  <c r="EF57" i="14"/>
  <c r="EF88" i="14" s="1"/>
  <c r="EE57" i="14"/>
  <c r="EE88" i="14" s="1"/>
  <c r="ED57" i="14"/>
  <c r="ED88" i="14" s="1"/>
  <c r="EC57" i="14"/>
  <c r="EC88" i="14" s="1"/>
  <c r="EB57" i="14"/>
  <c r="EB88" i="14" s="1"/>
  <c r="EA57" i="14"/>
  <c r="EA88" i="14" s="1"/>
  <c r="DZ57" i="14"/>
  <c r="DZ88" i="14" s="1"/>
  <c r="DY57" i="14"/>
  <c r="DY88" i="14" s="1"/>
  <c r="DX57" i="14"/>
  <c r="DX88" i="14" s="1"/>
  <c r="DW57" i="14"/>
  <c r="DW88" i="14" s="1"/>
  <c r="DV57" i="14"/>
  <c r="DV88" i="14" s="1"/>
  <c r="DU57" i="14"/>
  <c r="DU88" i="14" s="1"/>
  <c r="DT57" i="14"/>
  <c r="DT88" i="14" s="1"/>
  <c r="DS57" i="14"/>
  <c r="DS88" i="14" s="1"/>
  <c r="DR57" i="14"/>
  <c r="DR88" i="14" s="1"/>
  <c r="DQ57" i="14"/>
  <c r="DQ88" i="14" s="1"/>
  <c r="DP57" i="14"/>
  <c r="DP88" i="14" s="1"/>
  <c r="DO57" i="14"/>
  <c r="DO88" i="14" s="1"/>
  <c r="DN57" i="14"/>
  <c r="DN88" i="14" s="1"/>
  <c r="DM57" i="14"/>
  <c r="DM88" i="14" s="1"/>
  <c r="DL57" i="14"/>
  <c r="DL88" i="14" s="1"/>
  <c r="DK57" i="14"/>
  <c r="DK88" i="14" s="1"/>
  <c r="DJ57" i="14"/>
  <c r="DJ88" i="14" s="1"/>
  <c r="DI57" i="14"/>
  <c r="DI88" i="14" s="1"/>
  <c r="DH57" i="14"/>
  <c r="DH88" i="14" s="1"/>
  <c r="DG57" i="14"/>
  <c r="DG88" i="14" s="1"/>
  <c r="DF57" i="14"/>
  <c r="DF88" i="14" s="1"/>
  <c r="DE57" i="14"/>
  <c r="DE88" i="14" s="1"/>
  <c r="DD57" i="14"/>
  <c r="DD88" i="14" s="1"/>
  <c r="DC57" i="14"/>
  <c r="DC88" i="14" s="1"/>
  <c r="DB57" i="14"/>
  <c r="DB88" i="14" s="1"/>
  <c r="DA57" i="14"/>
  <c r="DA88" i="14" s="1"/>
  <c r="CZ57" i="14"/>
  <c r="CZ88" i="14" s="1"/>
  <c r="CY57" i="14"/>
  <c r="CY88" i="14" s="1"/>
  <c r="CX57" i="14"/>
  <c r="CX88" i="14" s="1"/>
  <c r="CW57" i="14"/>
  <c r="CW88" i="14" s="1"/>
  <c r="CV57" i="14"/>
  <c r="CV88" i="14" s="1"/>
  <c r="CU57" i="14"/>
  <c r="CU88" i="14" s="1"/>
  <c r="CT57" i="14"/>
  <c r="CT88" i="14" s="1"/>
  <c r="CS57" i="14"/>
  <c r="CS88" i="14" s="1"/>
  <c r="CR57" i="14"/>
  <c r="CR88" i="14" s="1"/>
  <c r="CQ57" i="14"/>
  <c r="CQ88" i="14" s="1"/>
  <c r="CP57" i="14"/>
  <c r="CP88" i="14" s="1"/>
  <c r="CO57" i="14"/>
  <c r="CO88" i="14" s="1"/>
  <c r="CN57" i="14"/>
  <c r="CN88" i="14" s="1"/>
  <c r="CM57" i="14"/>
  <c r="CM88" i="14" s="1"/>
  <c r="CL57" i="14"/>
  <c r="CL88" i="14" s="1"/>
  <c r="CK57" i="14"/>
  <c r="CK88" i="14" s="1"/>
  <c r="CJ57" i="14"/>
  <c r="CJ88" i="14" s="1"/>
  <c r="CI57" i="14"/>
  <c r="CI88" i="14" s="1"/>
  <c r="CH57" i="14"/>
  <c r="CH88" i="14" s="1"/>
  <c r="CG57" i="14"/>
  <c r="CG88" i="14" s="1"/>
  <c r="CF57" i="14"/>
  <c r="CF88" i="14" s="1"/>
  <c r="CE57" i="14"/>
  <c r="CE88" i="14" s="1"/>
  <c r="CD57" i="14"/>
  <c r="CD88" i="14" s="1"/>
  <c r="CC57" i="14"/>
  <c r="CC88" i="14" s="1"/>
  <c r="CB57" i="14"/>
  <c r="CB88" i="14" s="1"/>
  <c r="CA57" i="14"/>
  <c r="CA88" i="14" s="1"/>
  <c r="BZ57" i="14"/>
  <c r="BZ88" i="14" s="1"/>
  <c r="BY57" i="14"/>
  <c r="BY88" i="14" s="1"/>
  <c r="BX57" i="14"/>
  <c r="BX88" i="14" s="1"/>
  <c r="BW57" i="14"/>
  <c r="BW88" i="14" s="1"/>
  <c r="BV57" i="14"/>
  <c r="BV88" i="14" s="1"/>
  <c r="BU57" i="14"/>
  <c r="BU88" i="14" s="1"/>
  <c r="BT57" i="14"/>
  <c r="BT88" i="14" s="1"/>
  <c r="BS57" i="14"/>
  <c r="BS88" i="14" s="1"/>
  <c r="BR57" i="14"/>
  <c r="BR88" i="14" s="1"/>
  <c r="BQ57" i="14"/>
  <c r="BQ88" i="14" s="1"/>
  <c r="BP57" i="14"/>
  <c r="BP88" i="14" s="1"/>
  <c r="BO57" i="14"/>
  <c r="BO88" i="14" s="1"/>
  <c r="BN57" i="14"/>
  <c r="BN88" i="14" s="1"/>
  <c r="BM57" i="14"/>
  <c r="BM88" i="14" s="1"/>
  <c r="BL57" i="14"/>
  <c r="BL88" i="14" s="1"/>
  <c r="BK57" i="14"/>
  <c r="BK88" i="14" s="1"/>
  <c r="BJ57" i="14"/>
  <c r="BJ88" i="14" s="1"/>
  <c r="BI57" i="14"/>
  <c r="BI88" i="14" s="1"/>
  <c r="BH57" i="14"/>
  <c r="BH88" i="14" s="1"/>
  <c r="BG57" i="14"/>
  <c r="BG88" i="14" s="1"/>
  <c r="BF57" i="14"/>
  <c r="BF88" i="14" s="1"/>
  <c r="BE57" i="14"/>
  <c r="BE88" i="14" s="1"/>
  <c r="BD57" i="14"/>
  <c r="BD88" i="14" s="1"/>
  <c r="BC57" i="14"/>
  <c r="BC88" i="14" s="1"/>
  <c r="BB57" i="14"/>
  <c r="BB88" i="14" s="1"/>
  <c r="BA57" i="14"/>
  <c r="BA88" i="14" s="1"/>
  <c r="GB56" i="14"/>
  <c r="GB87" i="14" s="1"/>
  <c r="GA56" i="14"/>
  <c r="GA87" i="14" s="1"/>
  <c r="FZ56" i="14"/>
  <c r="FZ87" i="14" s="1"/>
  <c r="FY56" i="14"/>
  <c r="FY87" i="14" s="1"/>
  <c r="FX56" i="14"/>
  <c r="FX87" i="14" s="1"/>
  <c r="FW56" i="14"/>
  <c r="FW87" i="14" s="1"/>
  <c r="FV56" i="14"/>
  <c r="FV87" i="14" s="1"/>
  <c r="FU56" i="14"/>
  <c r="FU87" i="14" s="1"/>
  <c r="FT56" i="14"/>
  <c r="FT87" i="14" s="1"/>
  <c r="FS56" i="14"/>
  <c r="FS87" i="14" s="1"/>
  <c r="FR56" i="14"/>
  <c r="FR87" i="14" s="1"/>
  <c r="FQ56" i="14"/>
  <c r="FQ87" i="14" s="1"/>
  <c r="FP56" i="14"/>
  <c r="FP87" i="14" s="1"/>
  <c r="FO56" i="14"/>
  <c r="FO87" i="14" s="1"/>
  <c r="FN56" i="14"/>
  <c r="FN87" i="14" s="1"/>
  <c r="FM56" i="14"/>
  <c r="FM87" i="14" s="1"/>
  <c r="FL56" i="14"/>
  <c r="FL87" i="14" s="1"/>
  <c r="FK56" i="14"/>
  <c r="FK87" i="14" s="1"/>
  <c r="FJ56" i="14"/>
  <c r="FJ87" i="14" s="1"/>
  <c r="FI56" i="14"/>
  <c r="FI87" i="14" s="1"/>
  <c r="FH56" i="14"/>
  <c r="FH87" i="14" s="1"/>
  <c r="FG56" i="14"/>
  <c r="FG87" i="14" s="1"/>
  <c r="FF56" i="14"/>
  <c r="FF87" i="14" s="1"/>
  <c r="FE56" i="14"/>
  <c r="FE87" i="14" s="1"/>
  <c r="FD56" i="14"/>
  <c r="FD87" i="14" s="1"/>
  <c r="FC56" i="14"/>
  <c r="FC87" i="14" s="1"/>
  <c r="FB56" i="14"/>
  <c r="FB87" i="14" s="1"/>
  <c r="FA56" i="14"/>
  <c r="FA87" i="14" s="1"/>
  <c r="EZ56" i="14"/>
  <c r="EZ87" i="14" s="1"/>
  <c r="EY56" i="14"/>
  <c r="EY87" i="14" s="1"/>
  <c r="EX56" i="14"/>
  <c r="EX87" i="14" s="1"/>
  <c r="EW56" i="14"/>
  <c r="EW87" i="14" s="1"/>
  <c r="EV56" i="14"/>
  <c r="EV87" i="14" s="1"/>
  <c r="EU56" i="14"/>
  <c r="EU87" i="14" s="1"/>
  <c r="ET56" i="14"/>
  <c r="ET87" i="14" s="1"/>
  <c r="ES56" i="14"/>
  <c r="ES87" i="14" s="1"/>
  <c r="ER56" i="14"/>
  <c r="ER87" i="14" s="1"/>
  <c r="EQ56" i="14"/>
  <c r="EQ87" i="14" s="1"/>
  <c r="EP56" i="14"/>
  <c r="EP87" i="14" s="1"/>
  <c r="EO56" i="14"/>
  <c r="EO87" i="14" s="1"/>
  <c r="EN56" i="14"/>
  <c r="EN87" i="14" s="1"/>
  <c r="EM56" i="14"/>
  <c r="EM87" i="14" s="1"/>
  <c r="EL56" i="14"/>
  <c r="EL87" i="14" s="1"/>
  <c r="EK56" i="14"/>
  <c r="EK87" i="14" s="1"/>
  <c r="EJ56" i="14"/>
  <c r="EJ87" i="14" s="1"/>
  <c r="EI56" i="14"/>
  <c r="EI87" i="14" s="1"/>
  <c r="EH56" i="14"/>
  <c r="EH87" i="14" s="1"/>
  <c r="EG56" i="14"/>
  <c r="EG87" i="14" s="1"/>
  <c r="EF56" i="14"/>
  <c r="EF87" i="14" s="1"/>
  <c r="EE56" i="14"/>
  <c r="EE87" i="14" s="1"/>
  <c r="ED56" i="14"/>
  <c r="ED87" i="14" s="1"/>
  <c r="EC56" i="14"/>
  <c r="EC87" i="14" s="1"/>
  <c r="EB56" i="14"/>
  <c r="EB87" i="14" s="1"/>
  <c r="EA56" i="14"/>
  <c r="EA87" i="14" s="1"/>
  <c r="DZ56" i="14"/>
  <c r="DZ87" i="14" s="1"/>
  <c r="DY56" i="14"/>
  <c r="DY87" i="14" s="1"/>
  <c r="DX56" i="14"/>
  <c r="DX87" i="14" s="1"/>
  <c r="DW56" i="14"/>
  <c r="DW87" i="14" s="1"/>
  <c r="DV56" i="14"/>
  <c r="DV87" i="14" s="1"/>
  <c r="DU56" i="14"/>
  <c r="DU87" i="14" s="1"/>
  <c r="DT56" i="14"/>
  <c r="DT87" i="14" s="1"/>
  <c r="DS56" i="14"/>
  <c r="DS87" i="14" s="1"/>
  <c r="DR56" i="14"/>
  <c r="DR87" i="14" s="1"/>
  <c r="DQ56" i="14"/>
  <c r="DQ87" i="14" s="1"/>
  <c r="DP56" i="14"/>
  <c r="DP87" i="14" s="1"/>
  <c r="DO56" i="14"/>
  <c r="DO87" i="14" s="1"/>
  <c r="DN56" i="14"/>
  <c r="DN87" i="14" s="1"/>
  <c r="DM56" i="14"/>
  <c r="DM87" i="14" s="1"/>
  <c r="DL56" i="14"/>
  <c r="DL87" i="14" s="1"/>
  <c r="DK56" i="14"/>
  <c r="DK87" i="14" s="1"/>
  <c r="DJ56" i="14"/>
  <c r="DJ87" i="14" s="1"/>
  <c r="DI56" i="14"/>
  <c r="DI87" i="14" s="1"/>
  <c r="DH56" i="14"/>
  <c r="DH87" i="14" s="1"/>
  <c r="DG56" i="14"/>
  <c r="DG87" i="14" s="1"/>
  <c r="DF56" i="14"/>
  <c r="DF87" i="14" s="1"/>
  <c r="DE56" i="14"/>
  <c r="DE87" i="14" s="1"/>
  <c r="DD56" i="14"/>
  <c r="DD87" i="14" s="1"/>
  <c r="DC56" i="14"/>
  <c r="DC87" i="14" s="1"/>
  <c r="DB56" i="14"/>
  <c r="DB87" i="14" s="1"/>
  <c r="DA56" i="14"/>
  <c r="DA87" i="14" s="1"/>
  <c r="CZ56" i="14"/>
  <c r="CZ87" i="14" s="1"/>
  <c r="CY56" i="14"/>
  <c r="CY87" i="14" s="1"/>
  <c r="CX56" i="14"/>
  <c r="CX87" i="14" s="1"/>
  <c r="CW56" i="14"/>
  <c r="CW87" i="14" s="1"/>
  <c r="CV56" i="14"/>
  <c r="CV87" i="14" s="1"/>
  <c r="CU56" i="14"/>
  <c r="CU87" i="14" s="1"/>
  <c r="CT56" i="14"/>
  <c r="CT87" i="14" s="1"/>
  <c r="CS56" i="14"/>
  <c r="CS87" i="14" s="1"/>
  <c r="CR56" i="14"/>
  <c r="CR87" i="14" s="1"/>
  <c r="CQ56" i="14"/>
  <c r="CQ87" i="14" s="1"/>
  <c r="CP56" i="14"/>
  <c r="CP87" i="14" s="1"/>
  <c r="CO56" i="14"/>
  <c r="CO87" i="14" s="1"/>
  <c r="CN56" i="14"/>
  <c r="CN87" i="14" s="1"/>
  <c r="CM56" i="14"/>
  <c r="CM87" i="14" s="1"/>
  <c r="CL56" i="14"/>
  <c r="CL87" i="14" s="1"/>
  <c r="CK56" i="14"/>
  <c r="CK87" i="14" s="1"/>
  <c r="CJ56" i="14"/>
  <c r="CJ87" i="14" s="1"/>
  <c r="CI56" i="14"/>
  <c r="CI87" i="14" s="1"/>
  <c r="CH56" i="14"/>
  <c r="CH87" i="14" s="1"/>
  <c r="CG56" i="14"/>
  <c r="CG87" i="14" s="1"/>
  <c r="CF56" i="14"/>
  <c r="CF87" i="14" s="1"/>
  <c r="CE56" i="14"/>
  <c r="CE87" i="14" s="1"/>
  <c r="CD56" i="14"/>
  <c r="CD87" i="14" s="1"/>
  <c r="CC56" i="14"/>
  <c r="CC87" i="14" s="1"/>
  <c r="CB56" i="14"/>
  <c r="CB87" i="14" s="1"/>
  <c r="CA56" i="14"/>
  <c r="CA87" i="14" s="1"/>
  <c r="BZ56" i="14"/>
  <c r="BZ87" i="14" s="1"/>
  <c r="BY56" i="14"/>
  <c r="BY87" i="14" s="1"/>
  <c r="BX56" i="14"/>
  <c r="BX87" i="14" s="1"/>
  <c r="BW56" i="14"/>
  <c r="BW87" i="14" s="1"/>
  <c r="BV56" i="14"/>
  <c r="BV87" i="14" s="1"/>
  <c r="BU56" i="14"/>
  <c r="BU87" i="14" s="1"/>
  <c r="BT56" i="14"/>
  <c r="BT87" i="14" s="1"/>
  <c r="BS56" i="14"/>
  <c r="BS87" i="14" s="1"/>
  <c r="BR56" i="14"/>
  <c r="BR87" i="14" s="1"/>
  <c r="BQ56" i="14"/>
  <c r="BQ87" i="14" s="1"/>
  <c r="BP56" i="14"/>
  <c r="BP87" i="14" s="1"/>
  <c r="BO56" i="14"/>
  <c r="BO87" i="14" s="1"/>
  <c r="BN56" i="14"/>
  <c r="BN87" i="14" s="1"/>
  <c r="BM56" i="14"/>
  <c r="BM87" i="14" s="1"/>
  <c r="BL56" i="14"/>
  <c r="BL87" i="14" s="1"/>
  <c r="BK56" i="14"/>
  <c r="BK87" i="14" s="1"/>
  <c r="BJ56" i="14"/>
  <c r="BJ87" i="14" s="1"/>
  <c r="BI56" i="14"/>
  <c r="BI87" i="14" s="1"/>
  <c r="BH56" i="14"/>
  <c r="BH87" i="14" s="1"/>
  <c r="BG56" i="14"/>
  <c r="BG87" i="14" s="1"/>
  <c r="BF56" i="14"/>
  <c r="BF87" i="14" s="1"/>
  <c r="BE56" i="14"/>
  <c r="BE87" i="14" s="1"/>
  <c r="BD56" i="14"/>
  <c r="BD87" i="14" s="1"/>
  <c r="BC56" i="14"/>
  <c r="BC87" i="14" s="1"/>
  <c r="BB56" i="14"/>
  <c r="BB87" i="14" s="1"/>
  <c r="BA56" i="14"/>
  <c r="BA87" i="14" s="1"/>
  <c r="GB55" i="14"/>
  <c r="GB86" i="14" s="1"/>
  <c r="GA55" i="14"/>
  <c r="GA86" i="14" s="1"/>
  <c r="FZ55" i="14"/>
  <c r="FZ86" i="14" s="1"/>
  <c r="FY55" i="14"/>
  <c r="FY86" i="14" s="1"/>
  <c r="FX55" i="14"/>
  <c r="FX86" i="14" s="1"/>
  <c r="FW55" i="14"/>
  <c r="FW86" i="14" s="1"/>
  <c r="FV55" i="14"/>
  <c r="FV86" i="14" s="1"/>
  <c r="FU55" i="14"/>
  <c r="FU86" i="14" s="1"/>
  <c r="FT55" i="14"/>
  <c r="FT86" i="14" s="1"/>
  <c r="FS55" i="14"/>
  <c r="FS86" i="14" s="1"/>
  <c r="FR55" i="14"/>
  <c r="FR86" i="14" s="1"/>
  <c r="FQ55" i="14"/>
  <c r="FQ86" i="14" s="1"/>
  <c r="FP55" i="14"/>
  <c r="FP86" i="14" s="1"/>
  <c r="FO55" i="14"/>
  <c r="FO86" i="14" s="1"/>
  <c r="FN55" i="14"/>
  <c r="FN86" i="14" s="1"/>
  <c r="FM55" i="14"/>
  <c r="FM86" i="14" s="1"/>
  <c r="FL55" i="14"/>
  <c r="FL86" i="14" s="1"/>
  <c r="FK55" i="14"/>
  <c r="FK86" i="14" s="1"/>
  <c r="FJ55" i="14"/>
  <c r="FJ86" i="14" s="1"/>
  <c r="FI55" i="14"/>
  <c r="FI86" i="14" s="1"/>
  <c r="FH55" i="14"/>
  <c r="FH86" i="14" s="1"/>
  <c r="FG55" i="14"/>
  <c r="FG86" i="14" s="1"/>
  <c r="FF55" i="14"/>
  <c r="FF86" i="14" s="1"/>
  <c r="FE55" i="14"/>
  <c r="FE86" i="14" s="1"/>
  <c r="FD55" i="14"/>
  <c r="FD86" i="14" s="1"/>
  <c r="FC55" i="14"/>
  <c r="FC86" i="14" s="1"/>
  <c r="FB55" i="14"/>
  <c r="FB86" i="14" s="1"/>
  <c r="FA55" i="14"/>
  <c r="FA86" i="14" s="1"/>
  <c r="EZ55" i="14"/>
  <c r="EZ86" i="14" s="1"/>
  <c r="EY55" i="14"/>
  <c r="EY86" i="14" s="1"/>
  <c r="EX55" i="14"/>
  <c r="EX86" i="14" s="1"/>
  <c r="EW55" i="14"/>
  <c r="EW86" i="14" s="1"/>
  <c r="EV55" i="14"/>
  <c r="EV86" i="14" s="1"/>
  <c r="EU55" i="14"/>
  <c r="EU86" i="14" s="1"/>
  <c r="ET55" i="14"/>
  <c r="ET86" i="14" s="1"/>
  <c r="ES55" i="14"/>
  <c r="ES86" i="14" s="1"/>
  <c r="ER55" i="14"/>
  <c r="ER86" i="14" s="1"/>
  <c r="EQ55" i="14"/>
  <c r="EQ86" i="14" s="1"/>
  <c r="EP55" i="14"/>
  <c r="EP86" i="14" s="1"/>
  <c r="EO55" i="14"/>
  <c r="EO86" i="14" s="1"/>
  <c r="EN55" i="14"/>
  <c r="EN86" i="14" s="1"/>
  <c r="EM55" i="14"/>
  <c r="EM86" i="14" s="1"/>
  <c r="EL55" i="14"/>
  <c r="EL86" i="14" s="1"/>
  <c r="EK55" i="14"/>
  <c r="EK86" i="14" s="1"/>
  <c r="EJ55" i="14"/>
  <c r="EJ86" i="14" s="1"/>
  <c r="EI55" i="14"/>
  <c r="EI86" i="14" s="1"/>
  <c r="EH55" i="14"/>
  <c r="EH86" i="14" s="1"/>
  <c r="EG55" i="14"/>
  <c r="EG86" i="14" s="1"/>
  <c r="EF55" i="14"/>
  <c r="EF86" i="14" s="1"/>
  <c r="EE55" i="14"/>
  <c r="EE86" i="14" s="1"/>
  <c r="ED55" i="14"/>
  <c r="ED86" i="14" s="1"/>
  <c r="EC55" i="14"/>
  <c r="EC86" i="14" s="1"/>
  <c r="EB55" i="14"/>
  <c r="EB86" i="14" s="1"/>
  <c r="EA55" i="14"/>
  <c r="EA86" i="14" s="1"/>
  <c r="DZ55" i="14"/>
  <c r="DZ86" i="14" s="1"/>
  <c r="DY55" i="14"/>
  <c r="DY86" i="14" s="1"/>
  <c r="DX55" i="14"/>
  <c r="DX86" i="14" s="1"/>
  <c r="DW55" i="14"/>
  <c r="DW86" i="14" s="1"/>
  <c r="DV55" i="14"/>
  <c r="DV86" i="14" s="1"/>
  <c r="DU55" i="14"/>
  <c r="DU86" i="14" s="1"/>
  <c r="DT55" i="14"/>
  <c r="DT86" i="14" s="1"/>
  <c r="DS55" i="14"/>
  <c r="DS86" i="14" s="1"/>
  <c r="DR55" i="14"/>
  <c r="DR86" i="14" s="1"/>
  <c r="DQ55" i="14"/>
  <c r="DQ86" i="14" s="1"/>
  <c r="DP55" i="14"/>
  <c r="DP86" i="14" s="1"/>
  <c r="DO55" i="14"/>
  <c r="DO86" i="14" s="1"/>
  <c r="DN55" i="14"/>
  <c r="DN86" i="14" s="1"/>
  <c r="DM55" i="14"/>
  <c r="DM86" i="14" s="1"/>
  <c r="DL55" i="14"/>
  <c r="DL86" i="14" s="1"/>
  <c r="DK55" i="14"/>
  <c r="DK86" i="14" s="1"/>
  <c r="DJ55" i="14"/>
  <c r="DJ86" i="14" s="1"/>
  <c r="DI55" i="14"/>
  <c r="DI86" i="14" s="1"/>
  <c r="DH55" i="14"/>
  <c r="DH86" i="14" s="1"/>
  <c r="DG55" i="14"/>
  <c r="DG86" i="14" s="1"/>
  <c r="DF55" i="14"/>
  <c r="DF86" i="14" s="1"/>
  <c r="DE55" i="14"/>
  <c r="DE86" i="14" s="1"/>
  <c r="DD55" i="14"/>
  <c r="DD86" i="14" s="1"/>
  <c r="DC55" i="14"/>
  <c r="DC86" i="14" s="1"/>
  <c r="DB55" i="14"/>
  <c r="DB86" i="14" s="1"/>
  <c r="DA55" i="14"/>
  <c r="DA86" i="14" s="1"/>
  <c r="CZ55" i="14"/>
  <c r="CZ86" i="14" s="1"/>
  <c r="CY55" i="14"/>
  <c r="CY86" i="14" s="1"/>
  <c r="CX55" i="14"/>
  <c r="CX86" i="14" s="1"/>
  <c r="CW55" i="14"/>
  <c r="CW86" i="14" s="1"/>
  <c r="CV55" i="14"/>
  <c r="CV86" i="14" s="1"/>
  <c r="CU55" i="14"/>
  <c r="CU86" i="14" s="1"/>
  <c r="CT55" i="14"/>
  <c r="CT86" i="14" s="1"/>
  <c r="CS55" i="14"/>
  <c r="CS86" i="14" s="1"/>
  <c r="CR55" i="14"/>
  <c r="CR86" i="14" s="1"/>
  <c r="CQ55" i="14"/>
  <c r="CQ86" i="14" s="1"/>
  <c r="CP55" i="14"/>
  <c r="CP86" i="14" s="1"/>
  <c r="CO55" i="14"/>
  <c r="CO86" i="14" s="1"/>
  <c r="CN55" i="14"/>
  <c r="CN86" i="14" s="1"/>
  <c r="CM55" i="14"/>
  <c r="CM86" i="14" s="1"/>
  <c r="CL55" i="14"/>
  <c r="CL86" i="14" s="1"/>
  <c r="CK55" i="14"/>
  <c r="CK86" i="14" s="1"/>
  <c r="CJ55" i="14"/>
  <c r="CJ86" i="14" s="1"/>
  <c r="CI55" i="14"/>
  <c r="CI86" i="14" s="1"/>
  <c r="CH55" i="14"/>
  <c r="CH86" i="14" s="1"/>
  <c r="CG55" i="14"/>
  <c r="CG86" i="14" s="1"/>
  <c r="CF55" i="14"/>
  <c r="CF86" i="14" s="1"/>
  <c r="CE55" i="14"/>
  <c r="CE86" i="14" s="1"/>
  <c r="CD55" i="14"/>
  <c r="CD86" i="14" s="1"/>
  <c r="CC55" i="14"/>
  <c r="CC86" i="14" s="1"/>
  <c r="CB55" i="14"/>
  <c r="CB86" i="14" s="1"/>
  <c r="CA55" i="14"/>
  <c r="CA86" i="14" s="1"/>
  <c r="BZ55" i="14"/>
  <c r="BZ86" i="14" s="1"/>
  <c r="BY55" i="14"/>
  <c r="BY86" i="14" s="1"/>
  <c r="BX55" i="14"/>
  <c r="BX86" i="14" s="1"/>
  <c r="BW55" i="14"/>
  <c r="BW86" i="14" s="1"/>
  <c r="BV55" i="14"/>
  <c r="BV86" i="14" s="1"/>
  <c r="BU55" i="14"/>
  <c r="BU86" i="14" s="1"/>
  <c r="BT55" i="14"/>
  <c r="BT86" i="14" s="1"/>
  <c r="BS55" i="14"/>
  <c r="BS86" i="14" s="1"/>
  <c r="BR55" i="14"/>
  <c r="BR86" i="14" s="1"/>
  <c r="BQ55" i="14"/>
  <c r="BQ86" i="14" s="1"/>
  <c r="BP55" i="14"/>
  <c r="BP86" i="14" s="1"/>
  <c r="BO55" i="14"/>
  <c r="BO86" i="14" s="1"/>
  <c r="BN55" i="14"/>
  <c r="BN86" i="14" s="1"/>
  <c r="BM55" i="14"/>
  <c r="BM86" i="14" s="1"/>
  <c r="BL55" i="14"/>
  <c r="BL86" i="14" s="1"/>
  <c r="BK55" i="14"/>
  <c r="BK86" i="14" s="1"/>
  <c r="BJ55" i="14"/>
  <c r="BJ86" i="14" s="1"/>
  <c r="BI55" i="14"/>
  <c r="BI86" i="14" s="1"/>
  <c r="BH55" i="14"/>
  <c r="BH86" i="14" s="1"/>
  <c r="BG55" i="14"/>
  <c r="BG86" i="14" s="1"/>
  <c r="BF55" i="14"/>
  <c r="BF86" i="14" s="1"/>
  <c r="BE55" i="14"/>
  <c r="BE86" i="14" s="1"/>
  <c r="BD55" i="14"/>
  <c r="BD86" i="14" s="1"/>
  <c r="BC55" i="14"/>
  <c r="BC86" i="14" s="1"/>
  <c r="BB55" i="14"/>
  <c r="BB86" i="14" s="1"/>
  <c r="BA55" i="14"/>
  <c r="BA86" i="14" s="1"/>
  <c r="GB54" i="14"/>
  <c r="GB85" i="14" s="1"/>
  <c r="GA54" i="14"/>
  <c r="GA85" i="14" s="1"/>
  <c r="FZ54" i="14"/>
  <c r="FZ85" i="14" s="1"/>
  <c r="FY54" i="14"/>
  <c r="FY85" i="14" s="1"/>
  <c r="FX54" i="14"/>
  <c r="FX85" i="14" s="1"/>
  <c r="FW54" i="14"/>
  <c r="FW85" i="14" s="1"/>
  <c r="FV54" i="14"/>
  <c r="FV85" i="14" s="1"/>
  <c r="FU54" i="14"/>
  <c r="FU85" i="14" s="1"/>
  <c r="FT54" i="14"/>
  <c r="FT85" i="14" s="1"/>
  <c r="FS54" i="14"/>
  <c r="FS85" i="14" s="1"/>
  <c r="FR54" i="14"/>
  <c r="FR85" i="14" s="1"/>
  <c r="FQ54" i="14"/>
  <c r="FQ85" i="14" s="1"/>
  <c r="FP54" i="14"/>
  <c r="FP85" i="14" s="1"/>
  <c r="FO54" i="14"/>
  <c r="FO85" i="14" s="1"/>
  <c r="FN54" i="14"/>
  <c r="FN85" i="14" s="1"/>
  <c r="FM54" i="14"/>
  <c r="FM85" i="14" s="1"/>
  <c r="FL54" i="14"/>
  <c r="FL85" i="14" s="1"/>
  <c r="FK54" i="14"/>
  <c r="FK85" i="14" s="1"/>
  <c r="FJ54" i="14"/>
  <c r="FJ85" i="14" s="1"/>
  <c r="FI54" i="14"/>
  <c r="FI85" i="14" s="1"/>
  <c r="FH54" i="14"/>
  <c r="FH85" i="14" s="1"/>
  <c r="FG54" i="14"/>
  <c r="FG85" i="14" s="1"/>
  <c r="FF54" i="14"/>
  <c r="FF85" i="14" s="1"/>
  <c r="FE54" i="14"/>
  <c r="FE85" i="14" s="1"/>
  <c r="FD54" i="14"/>
  <c r="FD85" i="14" s="1"/>
  <c r="FC54" i="14"/>
  <c r="FC85" i="14" s="1"/>
  <c r="FB54" i="14"/>
  <c r="FB85" i="14" s="1"/>
  <c r="FA54" i="14"/>
  <c r="FA85" i="14" s="1"/>
  <c r="EZ54" i="14"/>
  <c r="EZ85" i="14" s="1"/>
  <c r="EY54" i="14"/>
  <c r="EY85" i="14" s="1"/>
  <c r="EX54" i="14"/>
  <c r="EX85" i="14" s="1"/>
  <c r="EW54" i="14"/>
  <c r="EW85" i="14" s="1"/>
  <c r="EV54" i="14"/>
  <c r="EV85" i="14" s="1"/>
  <c r="EU54" i="14"/>
  <c r="EU85" i="14" s="1"/>
  <c r="ET54" i="14"/>
  <c r="ET85" i="14" s="1"/>
  <c r="ES54" i="14"/>
  <c r="ES85" i="14" s="1"/>
  <c r="ER54" i="14"/>
  <c r="ER85" i="14" s="1"/>
  <c r="EQ54" i="14"/>
  <c r="EQ85" i="14" s="1"/>
  <c r="EP54" i="14"/>
  <c r="EP85" i="14" s="1"/>
  <c r="EO54" i="14"/>
  <c r="EO85" i="14" s="1"/>
  <c r="EN54" i="14"/>
  <c r="EN85" i="14" s="1"/>
  <c r="EM54" i="14"/>
  <c r="EM85" i="14" s="1"/>
  <c r="EL54" i="14"/>
  <c r="EL85" i="14" s="1"/>
  <c r="EK54" i="14"/>
  <c r="EK85" i="14" s="1"/>
  <c r="EJ54" i="14"/>
  <c r="EJ85" i="14" s="1"/>
  <c r="EI54" i="14"/>
  <c r="EI85" i="14" s="1"/>
  <c r="EH54" i="14"/>
  <c r="EH85" i="14" s="1"/>
  <c r="EG54" i="14"/>
  <c r="EG85" i="14" s="1"/>
  <c r="EF54" i="14"/>
  <c r="EF85" i="14" s="1"/>
  <c r="EE54" i="14"/>
  <c r="EE85" i="14" s="1"/>
  <c r="ED54" i="14"/>
  <c r="ED85" i="14" s="1"/>
  <c r="EC54" i="14"/>
  <c r="EC85" i="14" s="1"/>
  <c r="EB54" i="14"/>
  <c r="EB85" i="14" s="1"/>
  <c r="EA54" i="14"/>
  <c r="EA85" i="14" s="1"/>
  <c r="DZ54" i="14"/>
  <c r="DZ85" i="14" s="1"/>
  <c r="DY54" i="14"/>
  <c r="DY85" i="14" s="1"/>
  <c r="DX54" i="14"/>
  <c r="DX85" i="14" s="1"/>
  <c r="DW54" i="14"/>
  <c r="DW85" i="14" s="1"/>
  <c r="DV54" i="14"/>
  <c r="DV85" i="14" s="1"/>
  <c r="DU54" i="14"/>
  <c r="DU85" i="14" s="1"/>
  <c r="DT54" i="14"/>
  <c r="DT85" i="14" s="1"/>
  <c r="DS54" i="14"/>
  <c r="DS85" i="14" s="1"/>
  <c r="DR54" i="14"/>
  <c r="DR85" i="14" s="1"/>
  <c r="DQ54" i="14"/>
  <c r="DQ85" i="14" s="1"/>
  <c r="DP54" i="14"/>
  <c r="DP85" i="14" s="1"/>
  <c r="DO54" i="14"/>
  <c r="DO85" i="14" s="1"/>
  <c r="DN54" i="14"/>
  <c r="DN85" i="14" s="1"/>
  <c r="DM54" i="14"/>
  <c r="DM85" i="14" s="1"/>
  <c r="DL54" i="14"/>
  <c r="DL85" i="14" s="1"/>
  <c r="DK54" i="14"/>
  <c r="DK85" i="14" s="1"/>
  <c r="DJ54" i="14"/>
  <c r="DJ85" i="14" s="1"/>
  <c r="DI54" i="14"/>
  <c r="DI85" i="14" s="1"/>
  <c r="DH54" i="14"/>
  <c r="DH85" i="14" s="1"/>
  <c r="DG54" i="14"/>
  <c r="DG85" i="14" s="1"/>
  <c r="DF54" i="14"/>
  <c r="DF85" i="14" s="1"/>
  <c r="DE54" i="14"/>
  <c r="DE85" i="14" s="1"/>
  <c r="DD54" i="14"/>
  <c r="DD85" i="14" s="1"/>
  <c r="DC54" i="14"/>
  <c r="DC85" i="14" s="1"/>
  <c r="DB54" i="14"/>
  <c r="DB85" i="14" s="1"/>
  <c r="DA54" i="14"/>
  <c r="DA85" i="14" s="1"/>
  <c r="CZ54" i="14"/>
  <c r="CZ85" i="14" s="1"/>
  <c r="CY54" i="14"/>
  <c r="CY85" i="14" s="1"/>
  <c r="CX54" i="14"/>
  <c r="CX85" i="14" s="1"/>
  <c r="CW54" i="14"/>
  <c r="CW85" i="14" s="1"/>
  <c r="CV54" i="14"/>
  <c r="CV85" i="14" s="1"/>
  <c r="CU54" i="14"/>
  <c r="CU85" i="14" s="1"/>
  <c r="CT54" i="14"/>
  <c r="CT85" i="14" s="1"/>
  <c r="CS54" i="14"/>
  <c r="CS85" i="14" s="1"/>
  <c r="CR54" i="14"/>
  <c r="CR85" i="14" s="1"/>
  <c r="CQ54" i="14"/>
  <c r="CQ85" i="14" s="1"/>
  <c r="CP54" i="14"/>
  <c r="CP85" i="14" s="1"/>
  <c r="CO54" i="14"/>
  <c r="CO85" i="14" s="1"/>
  <c r="CN54" i="14"/>
  <c r="CN85" i="14" s="1"/>
  <c r="CM54" i="14"/>
  <c r="CM85" i="14" s="1"/>
  <c r="CL54" i="14"/>
  <c r="CL85" i="14" s="1"/>
  <c r="CK54" i="14"/>
  <c r="CK85" i="14" s="1"/>
  <c r="CJ54" i="14"/>
  <c r="CJ85" i="14" s="1"/>
  <c r="CI54" i="14"/>
  <c r="CI85" i="14" s="1"/>
  <c r="CH54" i="14"/>
  <c r="CH85" i="14" s="1"/>
  <c r="CG54" i="14"/>
  <c r="CG85" i="14" s="1"/>
  <c r="CF54" i="14"/>
  <c r="CF85" i="14" s="1"/>
  <c r="CE54" i="14"/>
  <c r="CE85" i="14" s="1"/>
  <c r="CD54" i="14"/>
  <c r="CD85" i="14" s="1"/>
  <c r="CC54" i="14"/>
  <c r="CC85" i="14" s="1"/>
  <c r="CB54" i="14"/>
  <c r="CB85" i="14" s="1"/>
  <c r="CA54" i="14"/>
  <c r="CA85" i="14" s="1"/>
  <c r="BZ54" i="14"/>
  <c r="BZ85" i="14" s="1"/>
  <c r="BY54" i="14"/>
  <c r="BY85" i="14" s="1"/>
  <c r="BX54" i="14"/>
  <c r="BX85" i="14" s="1"/>
  <c r="BW54" i="14"/>
  <c r="BW85" i="14" s="1"/>
  <c r="BV54" i="14"/>
  <c r="BV85" i="14" s="1"/>
  <c r="BU54" i="14"/>
  <c r="BU85" i="14" s="1"/>
  <c r="BT54" i="14"/>
  <c r="BT85" i="14" s="1"/>
  <c r="BS54" i="14"/>
  <c r="BS85" i="14" s="1"/>
  <c r="BR54" i="14"/>
  <c r="BR85" i="14" s="1"/>
  <c r="BQ54" i="14"/>
  <c r="BQ85" i="14" s="1"/>
  <c r="BP54" i="14"/>
  <c r="BP85" i="14" s="1"/>
  <c r="BO54" i="14"/>
  <c r="BO85" i="14" s="1"/>
  <c r="BN54" i="14"/>
  <c r="BN85" i="14" s="1"/>
  <c r="BM54" i="14"/>
  <c r="BM85" i="14" s="1"/>
  <c r="BL54" i="14"/>
  <c r="BL85" i="14" s="1"/>
  <c r="BK54" i="14"/>
  <c r="BK85" i="14" s="1"/>
  <c r="BJ54" i="14"/>
  <c r="BJ85" i="14" s="1"/>
  <c r="BI54" i="14"/>
  <c r="BI85" i="14" s="1"/>
  <c r="BH54" i="14"/>
  <c r="BH85" i="14" s="1"/>
  <c r="BG54" i="14"/>
  <c r="BG85" i="14" s="1"/>
  <c r="BF54" i="14"/>
  <c r="BF85" i="14" s="1"/>
  <c r="BE54" i="14"/>
  <c r="BE85" i="14" s="1"/>
  <c r="BD54" i="14"/>
  <c r="BD85" i="14" s="1"/>
  <c r="BC54" i="14"/>
  <c r="BC85" i="14" s="1"/>
  <c r="BB54" i="14"/>
  <c r="BB85" i="14" s="1"/>
  <c r="BA54" i="14"/>
  <c r="BA85" i="14" s="1"/>
  <c r="GB53" i="14"/>
  <c r="GB84" i="14" s="1"/>
  <c r="GA53" i="14"/>
  <c r="GA84" i="14" s="1"/>
  <c r="FZ53" i="14"/>
  <c r="FZ84" i="14" s="1"/>
  <c r="FY53" i="14"/>
  <c r="FY84" i="14" s="1"/>
  <c r="FX53" i="14"/>
  <c r="FX84" i="14" s="1"/>
  <c r="FW53" i="14"/>
  <c r="FW84" i="14" s="1"/>
  <c r="FV53" i="14"/>
  <c r="FV84" i="14" s="1"/>
  <c r="FU53" i="14"/>
  <c r="FU84" i="14" s="1"/>
  <c r="FT53" i="14"/>
  <c r="FT84" i="14" s="1"/>
  <c r="FS53" i="14"/>
  <c r="FS84" i="14" s="1"/>
  <c r="FR53" i="14"/>
  <c r="FR84" i="14" s="1"/>
  <c r="FQ53" i="14"/>
  <c r="FQ84" i="14" s="1"/>
  <c r="FP53" i="14"/>
  <c r="FP84" i="14" s="1"/>
  <c r="FO53" i="14"/>
  <c r="FO84" i="14" s="1"/>
  <c r="FN53" i="14"/>
  <c r="FN84" i="14" s="1"/>
  <c r="FM53" i="14"/>
  <c r="FM84" i="14" s="1"/>
  <c r="FL53" i="14"/>
  <c r="FL84" i="14" s="1"/>
  <c r="FK53" i="14"/>
  <c r="FK84" i="14" s="1"/>
  <c r="FJ53" i="14"/>
  <c r="FJ84" i="14" s="1"/>
  <c r="FI53" i="14"/>
  <c r="FI84" i="14" s="1"/>
  <c r="FH53" i="14"/>
  <c r="FH84" i="14" s="1"/>
  <c r="FG53" i="14"/>
  <c r="FG84" i="14" s="1"/>
  <c r="FF53" i="14"/>
  <c r="FF84" i="14" s="1"/>
  <c r="FE53" i="14"/>
  <c r="FE84" i="14" s="1"/>
  <c r="FD53" i="14"/>
  <c r="FD84" i="14" s="1"/>
  <c r="FC53" i="14"/>
  <c r="FC84" i="14" s="1"/>
  <c r="FB53" i="14"/>
  <c r="FB84" i="14" s="1"/>
  <c r="FA53" i="14"/>
  <c r="FA84" i="14" s="1"/>
  <c r="EZ53" i="14"/>
  <c r="EZ84" i="14" s="1"/>
  <c r="EY53" i="14"/>
  <c r="EY84" i="14" s="1"/>
  <c r="EX53" i="14"/>
  <c r="EX84" i="14" s="1"/>
  <c r="EW53" i="14"/>
  <c r="EW84" i="14" s="1"/>
  <c r="EV53" i="14"/>
  <c r="EV84" i="14" s="1"/>
  <c r="EU53" i="14"/>
  <c r="EU84" i="14" s="1"/>
  <c r="ET53" i="14"/>
  <c r="ET84" i="14" s="1"/>
  <c r="ES53" i="14"/>
  <c r="ES84" i="14" s="1"/>
  <c r="ER53" i="14"/>
  <c r="ER84" i="14" s="1"/>
  <c r="EQ53" i="14"/>
  <c r="EQ84" i="14" s="1"/>
  <c r="EP53" i="14"/>
  <c r="EP84" i="14" s="1"/>
  <c r="EO53" i="14"/>
  <c r="EO84" i="14" s="1"/>
  <c r="EN53" i="14"/>
  <c r="EN84" i="14" s="1"/>
  <c r="EM53" i="14"/>
  <c r="EM84" i="14" s="1"/>
  <c r="EL53" i="14"/>
  <c r="EL84" i="14" s="1"/>
  <c r="EK53" i="14"/>
  <c r="EK84" i="14" s="1"/>
  <c r="EJ53" i="14"/>
  <c r="EJ84" i="14" s="1"/>
  <c r="EI53" i="14"/>
  <c r="EI84" i="14" s="1"/>
  <c r="EH53" i="14"/>
  <c r="EH84" i="14" s="1"/>
  <c r="EG53" i="14"/>
  <c r="EG84" i="14" s="1"/>
  <c r="EF53" i="14"/>
  <c r="EF84" i="14" s="1"/>
  <c r="EE53" i="14"/>
  <c r="EE84" i="14" s="1"/>
  <c r="ED53" i="14"/>
  <c r="ED84" i="14" s="1"/>
  <c r="EC53" i="14"/>
  <c r="EC84" i="14" s="1"/>
  <c r="EB53" i="14"/>
  <c r="EB84" i="14" s="1"/>
  <c r="EA53" i="14"/>
  <c r="EA84" i="14" s="1"/>
  <c r="DZ53" i="14"/>
  <c r="DZ84" i="14" s="1"/>
  <c r="DY53" i="14"/>
  <c r="DY84" i="14" s="1"/>
  <c r="DX53" i="14"/>
  <c r="DX84" i="14" s="1"/>
  <c r="DW53" i="14"/>
  <c r="DW84" i="14" s="1"/>
  <c r="DV53" i="14"/>
  <c r="DV84" i="14" s="1"/>
  <c r="DU53" i="14"/>
  <c r="DU84" i="14" s="1"/>
  <c r="DT53" i="14"/>
  <c r="DT84" i="14" s="1"/>
  <c r="DS53" i="14"/>
  <c r="DS84" i="14" s="1"/>
  <c r="DR53" i="14"/>
  <c r="DR84" i="14" s="1"/>
  <c r="DQ53" i="14"/>
  <c r="DQ84" i="14" s="1"/>
  <c r="DP53" i="14"/>
  <c r="DP84" i="14" s="1"/>
  <c r="DO53" i="14"/>
  <c r="DO84" i="14" s="1"/>
  <c r="DN53" i="14"/>
  <c r="DN84" i="14" s="1"/>
  <c r="DM53" i="14"/>
  <c r="DM84" i="14" s="1"/>
  <c r="DL53" i="14"/>
  <c r="DL84" i="14" s="1"/>
  <c r="DK53" i="14"/>
  <c r="DK84" i="14" s="1"/>
  <c r="DJ53" i="14"/>
  <c r="DJ84" i="14" s="1"/>
  <c r="DI53" i="14"/>
  <c r="DI84" i="14" s="1"/>
  <c r="DH53" i="14"/>
  <c r="DH84" i="14" s="1"/>
  <c r="DG53" i="14"/>
  <c r="DG84" i="14" s="1"/>
  <c r="DF53" i="14"/>
  <c r="DF84" i="14" s="1"/>
  <c r="DE53" i="14"/>
  <c r="DE84" i="14" s="1"/>
  <c r="DD53" i="14"/>
  <c r="DD84" i="14" s="1"/>
  <c r="DC53" i="14"/>
  <c r="DC84" i="14" s="1"/>
  <c r="DB53" i="14"/>
  <c r="DB84" i="14" s="1"/>
  <c r="DA53" i="14"/>
  <c r="DA84" i="14" s="1"/>
  <c r="CZ53" i="14"/>
  <c r="CZ84" i="14" s="1"/>
  <c r="CY53" i="14"/>
  <c r="CY84" i="14" s="1"/>
  <c r="CX53" i="14"/>
  <c r="CX84" i="14" s="1"/>
  <c r="CW53" i="14"/>
  <c r="CW84" i="14" s="1"/>
  <c r="CV53" i="14"/>
  <c r="CV84" i="14" s="1"/>
  <c r="CU53" i="14"/>
  <c r="CU84" i="14" s="1"/>
  <c r="CT53" i="14"/>
  <c r="CT84" i="14" s="1"/>
  <c r="CS53" i="14"/>
  <c r="CS84" i="14" s="1"/>
  <c r="CR53" i="14"/>
  <c r="CR84" i="14" s="1"/>
  <c r="CQ53" i="14"/>
  <c r="CQ84" i="14" s="1"/>
  <c r="CP53" i="14"/>
  <c r="CP84" i="14" s="1"/>
  <c r="CO53" i="14"/>
  <c r="CO84" i="14" s="1"/>
  <c r="CN53" i="14"/>
  <c r="CN84" i="14" s="1"/>
  <c r="CM53" i="14"/>
  <c r="CM84" i="14" s="1"/>
  <c r="CL53" i="14"/>
  <c r="CL84" i="14" s="1"/>
  <c r="CK53" i="14"/>
  <c r="CK84" i="14" s="1"/>
  <c r="CJ53" i="14"/>
  <c r="CJ84" i="14" s="1"/>
  <c r="CI53" i="14"/>
  <c r="CI84" i="14" s="1"/>
  <c r="CH53" i="14"/>
  <c r="CH84" i="14" s="1"/>
  <c r="CG53" i="14"/>
  <c r="CG84" i="14" s="1"/>
  <c r="CF53" i="14"/>
  <c r="CF84" i="14" s="1"/>
  <c r="CE53" i="14"/>
  <c r="CE84" i="14" s="1"/>
  <c r="CD53" i="14"/>
  <c r="CD84" i="14" s="1"/>
  <c r="CC53" i="14"/>
  <c r="CC84" i="14" s="1"/>
  <c r="CB53" i="14"/>
  <c r="CB84" i="14" s="1"/>
  <c r="CA53" i="14"/>
  <c r="CA84" i="14" s="1"/>
  <c r="BZ53" i="14"/>
  <c r="BZ84" i="14" s="1"/>
  <c r="BY53" i="14"/>
  <c r="BY84" i="14" s="1"/>
  <c r="BX53" i="14"/>
  <c r="BX84" i="14" s="1"/>
  <c r="BW53" i="14"/>
  <c r="BW84" i="14" s="1"/>
  <c r="BV53" i="14"/>
  <c r="BV84" i="14" s="1"/>
  <c r="BU53" i="14"/>
  <c r="BU84" i="14" s="1"/>
  <c r="BT53" i="14"/>
  <c r="BT84" i="14" s="1"/>
  <c r="BS53" i="14"/>
  <c r="BS84" i="14" s="1"/>
  <c r="BR53" i="14"/>
  <c r="BR84" i="14" s="1"/>
  <c r="BQ53" i="14"/>
  <c r="BQ84" i="14" s="1"/>
  <c r="BP53" i="14"/>
  <c r="BP84" i="14" s="1"/>
  <c r="BO53" i="14"/>
  <c r="BO84" i="14" s="1"/>
  <c r="BN53" i="14"/>
  <c r="BN84" i="14" s="1"/>
  <c r="BM53" i="14"/>
  <c r="BM84" i="14" s="1"/>
  <c r="BL53" i="14"/>
  <c r="BL84" i="14" s="1"/>
  <c r="BK53" i="14"/>
  <c r="BK84" i="14" s="1"/>
  <c r="BJ53" i="14"/>
  <c r="BJ84" i="14" s="1"/>
  <c r="BI53" i="14"/>
  <c r="BI84" i="14" s="1"/>
  <c r="BH53" i="14"/>
  <c r="BH84" i="14" s="1"/>
  <c r="BG53" i="14"/>
  <c r="BG84" i="14" s="1"/>
  <c r="BF53" i="14"/>
  <c r="BF84" i="14" s="1"/>
  <c r="BE53" i="14"/>
  <c r="BE84" i="14" s="1"/>
  <c r="BD53" i="14"/>
  <c r="BD84" i="14" s="1"/>
  <c r="BC53" i="14"/>
  <c r="BC84" i="14" s="1"/>
  <c r="BB53" i="14"/>
  <c r="BB84" i="14" s="1"/>
  <c r="BA53" i="14"/>
  <c r="BA84" i="14" s="1"/>
  <c r="GB52" i="14"/>
  <c r="GB83" i="14" s="1"/>
  <c r="GA52" i="14"/>
  <c r="GA83" i="14" s="1"/>
  <c r="FZ52" i="14"/>
  <c r="FZ83" i="14" s="1"/>
  <c r="FY52" i="14"/>
  <c r="FY83" i="14" s="1"/>
  <c r="FX52" i="14"/>
  <c r="FX83" i="14" s="1"/>
  <c r="FW52" i="14"/>
  <c r="FW83" i="14" s="1"/>
  <c r="FV52" i="14"/>
  <c r="FV83" i="14" s="1"/>
  <c r="FU52" i="14"/>
  <c r="FU83" i="14" s="1"/>
  <c r="FT52" i="14"/>
  <c r="FT83" i="14" s="1"/>
  <c r="FS52" i="14"/>
  <c r="FS83" i="14" s="1"/>
  <c r="FR52" i="14"/>
  <c r="FR83" i="14" s="1"/>
  <c r="FQ52" i="14"/>
  <c r="FQ83" i="14" s="1"/>
  <c r="FP52" i="14"/>
  <c r="FP83" i="14" s="1"/>
  <c r="FO52" i="14"/>
  <c r="FO83" i="14" s="1"/>
  <c r="FN52" i="14"/>
  <c r="FN83" i="14" s="1"/>
  <c r="FM52" i="14"/>
  <c r="FM83" i="14" s="1"/>
  <c r="FL52" i="14"/>
  <c r="FL83" i="14" s="1"/>
  <c r="FK52" i="14"/>
  <c r="FK83" i="14" s="1"/>
  <c r="FJ52" i="14"/>
  <c r="FJ83" i="14" s="1"/>
  <c r="FI52" i="14"/>
  <c r="FI83" i="14" s="1"/>
  <c r="FH52" i="14"/>
  <c r="FH83" i="14" s="1"/>
  <c r="FG52" i="14"/>
  <c r="FG83" i="14" s="1"/>
  <c r="FF52" i="14"/>
  <c r="FF83" i="14" s="1"/>
  <c r="FE52" i="14"/>
  <c r="FE83" i="14" s="1"/>
  <c r="FD52" i="14"/>
  <c r="FD83" i="14" s="1"/>
  <c r="FC52" i="14"/>
  <c r="FC83" i="14" s="1"/>
  <c r="FB52" i="14"/>
  <c r="FB83" i="14" s="1"/>
  <c r="FA52" i="14"/>
  <c r="FA83" i="14" s="1"/>
  <c r="EZ52" i="14"/>
  <c r="EZ83" i="14" s="1"/>
  <c r="EY52" i="14"/>
  <c r="EY83" i="14" s="1"/>
  <c r="EX52" i="14"/>
  <c r="EX83" i="14" s="1"/>
  <c r="EW52" i="14"/>
  <c r="EW83" i="14" s="1"/>
  <c r="EV52" i="14"/>
  <c r="EV83" i="14" s="1"/>
  <c r="EU52" i="14"/>
  <c r="EU83" i="14" s="1"/>
  <c r="ET52" i="14"/>
  <c r="ET83" i="14" s="1"/>
  <c r="ES52" i="14"/>
  <c r="ES83" i="14" s="1"/>
  <c r="ER52" i="14"/>
  <c r="ER83" i="14" s="1"/>
  <c r="EQ52" i="14"/>
  <c r="EQ83" i="14" s="1"/>
  <c r="EP52" i="14"/>
  <c r="EP83" i="14" s="1"/>
  <c r="EO52" i="14"/>
  <c r="EO83" i="14" s="1"/>
  <c r="EN52" i="14"/>
  <c r="EN83" i="14" s="1"/>
  <c r="EM52" i="14"/>
  <c r="EM83" i="14" s="1"/>
  <c r="EL52" i="14"/>
  <c r="EL83" i="14" s="1"/>
  <c r="EK52" i="14"/>
  <c r="EK83" i="14" s="1"/>
  <c r="EJ52" i="14"/>
  <c r="EJ83" i="14" s="1"/>
  <c r="EI52" i="14"/>
  <c r="EI83" i="14" s="1"/>
  <c r="EH52" i="14"/>
  <c r="EH83" i="14" s="1"/>
  <c r="EG52" i="14"/>
  <c r="EG83" i="14" s="1"/>
  <c r="EF52" i="14"/>
  <c r="EF83" i="14" s="1"/>
  <c r="EE52" i="14"/>
  <c r="EE83" i="14" s="1"/>
  <c r="ED52" i="14"/>
  <c r="ED83" i="14" s="1"/>
  <c r="EC52" i="14"/>
  <c r="EC83" i="14" s="1"/>
  <c r="EB52" i="14"/>
  <c r="EB83" i="14" s="1"/>
  <c r="EA52" i="14"/>
  <c r="EA83" i="14" s="1"/>
  <c r="DZ52" i="14"/>
  <c r="DZ83" i="14" s="1"/>
  <c r="DY52" i="14"/>
  <c r="DY83" i="14" s="1"/>
  <c r="DX52" i="14"/>
  <c r="DX83" i="14" s="1"/>
  <c r="DW52" i="14"/>
  <c r="DW83" i="14" s="1"/>
  <c r="DV52" i="14"/>
  <c r="DV83" i="14" s="1"/>
  <c r="DU52" i="14"/>
  <c r="DU83" i="14" s="1"/>
  <c r="DT52" i="14"/>
  <c r="DT83" i="14" s="1"/>
  <c r="DS52" i="14"/>
  <c r="DS83" i="14" s="1"/>
  <c r="DR52" i="14"/>
  <c r="DR83" i="14" s="1"/>
  <c r="DQ52" i="14"/>
  <c r="DQ83" i="14" s="1"/>
  <c r="DP52" i="14"/>
  <c r="DP83" i="14" s="1"/>
  <c r="DO52" i="14"/>
  <c r="DO83" i="14" s="1"/>
  <c r="DN52" i="14"/>
  <c r="DN83" i="14" s="1"/>
  <c r="DM52" i="14"/>
  <c r="DM83" i="14" s="1"/>
  <c r="DL52" i="14"/>
  <c r="DL83" i="14" s="1"/>
  <c r="DK52" i="14"/>
  <c r="DK83" i="14" s="1"/>
  <c r="DJ52" i="14"/>
  <c r="DJ83" i="14" s="1"/>
  <c r="DI52" i="14"/>
  <c r="DI83" i="14" s="1"/>
  <c r="DH52" i="14"/>
  <c r="DH83" i="14" s="1"/>
  <c r="DG52" i="14"/>
  <c r="DG83" i="14" s="1"/>
  <c r="DF52" i="14"/>
  <c r="DF83" i="14" s="1"/>
  <c r="DE52" i="14"/>
  <c r="DE83" i="14" s="1"/>
  <c r="DD52" i="14"/>
  <c r="DD83" i="14" s="1"/>
  <c r="DC52" i="14"/>
  <c r="DC83" i="14" s="1"/>
  <c r="DB52" i="14"/>
  <c r="DB83" i="14" s="1"/>
  <c r="DA52" i="14"/>
  <c r="DA83" i="14" s="1"/>
  <c r="CZ52" i="14"/>
  <c r="CZ83" i="14" s="1"/>
  <c r="CY52" i="14"/>
  <c r="CY83" i="14" s="1"/>
  <c r="CX52" i="14"/>
  <c r="CX83" i="14" s="1"/>
  <c r="CW52" i="14"/>
  <c r="CW83" i="14" s="1"/>
  <c r="CV52" i="14"/>
  <c r="CV83" i="14" s="1"/>
  <c r="CU52" i="14"/>
  <c r="CU83" i="14" s="1"/>
  <c r="CT52" i="14"/>
  <c r="CT83" i="14" s="1"/>
  <c r="CS52" i="14"/>
  <c r="CS83" i="14" s="1"/>
  <c r="CR52" i="14"/>
  <c r="CR83" i="14" s="1"/>
  <c r="CQ52" i="14"/>
  <c r="CQ83" i="14" s="1"/>
  <c r="CP52" i="14"/>
  <c r="CP83" i="14" s="1"/>
  <c r="CO52" i="14"/>
  <c r="CO83" i="14" s="1"/>
  <c r="CN52" i="14"/>
  <c r="CN83" i="14" s="1"/>
  <c r="CM52" i="14"/>
  <c r="CM83" i="14" s="1"/>
  <c r="CL52" i="14"/>
  <c r="CL83" i="14" s="1"/>
  <c r="CK52" i="14"/>
  <c r="CK83" i="14" s="1"/>
  <c r="CJ52" i="14"/>
  <c r="CJ83" i="14" s="1"/>
  <c r="CI52" i="14"/>
  <c r="CI83" i="14" s="1"/>
  <c r="CH52" i="14"/>
  <c r="CH83" i="14" s="1"/>
  <c r="CG52" i="14"/>
  <c r="CG83" i="14" s="1"/>
  <c r="CF52" i="14"/>
  <c r="CF83" i="14" s="1"/>
  <c r="CE52" i="14"/>
  <c r="CE83" i="14" s="1"/>
  <c r="CD52" i="14"/>
  <c r="CD83" i="14" s="1"/>
  <c r="CC52" i="14"/>
  <c r="CC83" i="14" s="1"/>
  <c r="CB52" i="14"/>
  <c r="CB83" i="14" s="1"/>
  <c r="CA52" i="14"/>
  <c r="CA83" i="14" s="1"/>
  <c r="BZ52" i="14"/>
  <c r="BZ83" i="14" s="1"/>
  <c r="BY52" i="14"/>
  <c r="BY83" i="14" s="1"/>
  <c r="BX52" i="14"/>
  <c r="BX83" i="14" s="1"/>
  <c r="BW52" i="14"/>
  <c r="BW83" i="14" s="1"/>
  <c r="BV52" i="14"/>
  <c r="BV83" i="14" s="1"/>
  <c r="BU52" i="14"/>
  <c r="BU83" i="14" s="1"/>
  <c r="BT52" i="14"/>
  <c r="BT83" i="14" s="1"/>
  <c r="BS52" i="14"/>
  <c r="BS83" i="14" s="1"/>
  <c r="BR52" i="14"/>
  <c r="BR83" i="14" s="1"/>
  <c r="BQ52" i="14"/>
  <c r="BQ83" i="14" s="1"/>
  <c r="BP52" i="14"/>
  <c r="BP83" i="14" s="1"/>
  <c r="BO52" i="14"/>
  <c r="BO83" i="14" s="1"/>
  <c r="BN52" i="14"/>
  <c r="BN83" i="14" s="1"/>
  <c r="BM52" i="14"/>
  <c r="BM83" i="14" s="1"/>
  <c r="BL52" i="14"/>
  <c r="BL83" i="14" s="1"/>
  <c r="BK52" i="14"/>
  <c r="BK83" i="14" s="1"/>
  <c r="BJ52" i="14"/>
  <c r="BJ83" i="14" s="1"/>
  <c r="BI52" i="14"/>
  <c r="BI83" i="14" s="1"/>
  <c r="BH52" i="14"/>
  <c r="BH83" i="14" s="1"/>
  <c r="BG52" i="14"/>
  <c r="BG83" i="14" s="1"/>
  <c r="BF52" i="14"/>
  <c r="BF83" i="14" s="1"/>
  <c r="BE52" i="14"/>
  <c r="BE83" i="14" s="1"/>
  <c r="BD52" i="14"/>
  <c r="BD83" i="14" s="1"/>
  <c r="BC52" i="14"/>
  <c r="BC83" i="14" s="1"/>
  <c r="BB52" i="14"/>
  <c r="BB83" i="14" s="1"/>
  <c r="BA52" i="14"/>
  <c r="BA83" i="14" s="1"/>
  <c r="GB51" i="14"/>
  <c r="GB82" i="14" s="1"/>
  <c r="GA51" i="14"/>
  <c r="GA82" i="14" s="1"/>
  <c r="FZ51" i="14"/>
  <c r="FZ82" i="14" s="1"/>
  <c r="FY51" i="14"/>
  <c r="FY82" i="14" s="1"/>
  <c r="FX51" i="14"/>
  <c r="FX82" i="14" s="1"/>
  <c r="FW51" i="14"/>
  <c r="FW82" i="14" s="1"/>
  <c r="FV51" i="14"/>
  <c r="FV82" i="14" s="1"/>
  <c r="FU51" i="14"/>
  <c r="FU82" i="14" s="1"/>
  <c r="FT51" i="14"/>
  <c r="FT82" i="14" s="1"/>
  <c r="FS51" i="14"/>
  <c r="FS82" i="14" s="1"/>
  <c r="FR51" i="14"/>
  <c r="FR82" i="14" s="1"/>
  <c r="FQ51" i="14"/>
  <c r="FQ82" i="14" s="1"/>
  <c r="FP51" i="14"/>
  <c r="FP82" i="14" s="1"/>
  <c r="FO51" i="14"/>
  <c r="FO82" i="14" s="1"/>
  <c r="FN51" i="14"/>
  <c r="FN82" i="14" s="1"/>
  <c r="FM51" i="14"/>
  <c r="FM82" i="14" s="1"/>
  <c r="FL51" i="14"/>
  <c r="FL82" i="14" s="1"/>
  <c r="FK51" i="14"/>
  <c r="FK82" i="14" s="1"/>
  <c r="FJ51" i="14"/>
  <c r="FJ82" i="14" s="1"/>
  <c r="FI51" i="14"/>
  <c r="FI82" i="14" s="1"/>
  <c r="FH51" i="14"/>
  <c r="FH82" i="14" s="1"/>
  <c r="FG51" i="14"/>
  <c r="FG82" i="14" s="1"/>
  <c r="FF51" i="14"/>
  <c r="FF82" i="14" s="1"/>
  <c r="FE51" i="14"/>
  <c r="FE82" i="14" s="1"/>
  <c r="FD51" i="14"/>
  <c r="FD82" i="14" s="1"/>
  <c r="FC51" i="14"/>
  <c r="FC82" i="14" s="1"/>
  <c r="FB51" i="14"/>
  <c r="FB82" i="14" s="1"/>
  <c r="FA51" i="14"/>
  <c r="FA82" i="14" s="1"/>
  <c r="EZ51" i="14"/>
  <c r="EZ82" i="14" s="1"/>
  <c r="EY51" i="14"/>
  <c r="EY82" i="14" s="1"/>
  <c r="EX51" i="14"/>
  <c r="EX82" i="14" s="1"/>
  <c r="EW51" i="14"/>
  <c r="EW82" i="14" s="1"/>
  <c r="EV51" i="14"/>
  <c r="EV82" i="14" s="1"/>
  <c r="EU51" i="14"/>
  <c r="EU82" i="14" s="1"/>
  <c r="ET51" i="14"/>
  <c r="ET82" i="14" s="1"/>
  <c r="ES51" i="14"/>
  <c r="ES82" i="14" s="1"/>
  <c r="ER51" i="14"/>
  <c r="ER82" i="14" s="1"/>
  <c r="EQ51" i="14"/>
  <c r="EQ82" i="14" s="1"/>
  <c r="EP51" i="14"/>
  <c r="EP82" i="14" s="1"/>
  <c r="EO51" i="14"/>
  <c r="EO82" i="14" s="1"/>
  <c r="EN51" i="14"/>
  <c r="EN82" i="14" s="1"/>
  <c r="EM51" i="14"/>
  <c r="EM82" i="14" s="1"/>
  <c r="EL51" i="14"/>
  <c r="EL82" i="14" s="1"/>
  <c r="EK51" i="14"/>
  <c r="EK82" i="14" s="1"/>
  <c r="EJ51" i="14"/>
  <c r="EJ82" i="14" s="1"/>
  <c r="EI51" i="14"/>
  <c r="EI82" i="14" s="1"/>
  <c r="EH51" i="14"/>
  <c r="EH82" i="14" s="1"/>
  <c r="EG51" i="14"/>
  <c r="EG82" i="14" s="1"/>
  <c r="EF51" i="14"/>
  <c r="EF82" i="14" s="1"/>
  <c r="EE51" i="14"/>
  <c r="EE82" i="14" s="1"/>
  <c r="ED51" i="14"/>
  <c r="ED82" i="14" s="1"/>
  <c r="EC51" i="14"/>
  <c r="EC82" i="14" s="1"/>
  <c r="EB51" i="14"/>
  <c r="EB82" i="14" s="1"/>
  <c r="EA51" i="14"/>
  <c r="EA82" i="14" s="1"/>
  <c r="DZ51" i="14"/>
  <c r="DZ82" i="14" s="1"/>
  <c r="DY51" i="14"/>
  <c r="DY82" i="14" s="1"/>
  <c r="DX51" i="14"/>
  <c r="DX82" i="14" s="1"/>
  <c r="DW51" i="14"/>
  <c r="DW82" i="14" s="1"/>
  <c r="DV51" i="14"/>
  <c r="DV82" i="14" s="1"/>
  <c r="DU51" i="14"/>
  <c r="DU82" i="14" s="1"/>
  <c r="DT51" i="14"/>
  <c r="DT82" i="14" s="1"/>
  <c r="DS51" i="14"/>
  <c r="DS82" i="14" s="1"/>
  <c r="DR51" i="14"/>
  <c r="DR82" i="14" s="1"/>
  <c r="DQ51" i="14"/>
  <c r="DQ82" i="14" s="1"/>
  <c r="DP51" i="14"/>
  <c r="DP82" i="14" s="1"/>
  <c r="DO51" i="14"/>
  <c r="DO82" i="14" s="1"/>
  <c r="DN51" i="14"/>
  <c r="DN82" i="14" s="1"/>
  <c r="DM51" i="14"/>
  <c r="DM82" i="14" s="1"/>
  <c r="DL51" i="14"/>
  <c r="DL82" i="14" s="1"/>
  <c r="DK51" i="14"/>
  <c r="DK82" i="14" s="1"/>
  <c r="DJ51" i="14"/>
  <c r="DJ82" i="14" s="1"/>
  <c r="DI51" i="14"/>
  <c r="DI82" i="14" s="1"/>
  <c r="DH51" i="14"/>
  <c r="DH82" i="14" s="1"/>
  <c r="DG51" i="14"/>
  <c r="DG82" i="14" s="1"/>
  <c r="DF51" i="14"/>
  <c r="DF82" i="14" s="1"/>
  <c r="DE51" i="14"/>
  <c r="DE82" i="14" s="1"/>
  <c r="DD51" i="14"/>
  <c r="DD82" i="14" s="1"/>
  <c r="DC51" i="14"/>
  <c r="DC82" i="14" s="1"/>
  <c r="DB51" i="14"/>
  <c r="DB82" i="14" s="1"/>
  <c r="DA51" i="14"/>
  <c r="DA82" i="14" s="1"/>
  <c r="CZ51" i="14"/>
  <c r="CZ82" i="14" s="1"/>
  <c r="CY51" i="14"/>
  <c r="CY82" i="14" s="1"/>
  <c r="CX51" i="14"/>
  <c r="CX82" i="14" s="1"/>
  <c r="CW51" i="14"/>
  <c r="CW82" i="14" s="1"/>
  <c r="CV51" i="14"/>
  <c r="CV82" i="14" s="1"/>
  <c r="CU51" i="14"/>
  <c r="CU82" i="14" s="1"/>
  <c r="CT51" i="14"/>
  <c r="CT82" i="14" s="1"/>
  <c r="CS51" i="14"/>
  <c r="CS82" i="14" s="1"/>
  <c r="CR51" i="14"/>
  <c r="CR82" i="14" s="1"/>
  <c r="CQ51" i="14"/>
  <c r="CQ82" i="14" s="1"/>
  <c r="CP51" i="14"/>
  <c r="CP82" i="14" s="1"/>
  <c r="CO51" i="14"/>
  <c r="CO82" i="14" s="1"/>
  <c r="CN51" i="14"/>
  <c r="CN82" i="14" s="1"/>
  <c r="CM51" i="14"/>
  <c r="CM82" i="14" s="1"/>
  <c r="CL51" i="14"/>
  <c r="CL82" i="14" s="1"/>
  <c r="CK51" i="14"/>
  <c r="CK82" i="14" s="1"/>
  <c r="CJ51" i="14"/>
  <c r="CJ82" i="14" s="1"/>
  <c r="CI51" i="14"/>
  <c r="CI82" i="14" s="1"/>
  <c r="CH51" i="14"/>
  <c r="CH82" i="14" s="1"/>
  <c r="CG51" i="14"/>
  <c r="CG82" i="14" s="1"/>
  <c r="CF51" i="14"/>
  <c r="CF82" i="14" s="1"/>
  <c r="CE51" i="14"/>
  <c r="CE82" i="14" s="1"/>
  <c r="CD51" i="14"/>
  <c r="CD82" i="14" s="1"/>
  <c r="CC51" i="14"/>
  <c r="CC82" i="14" s="1"/>
  <c r="CB51" i="14"/>
  <c r="CB82" i="14" s="1"/>
  <c r="CA51" i="14"/>
  <c r="CA82" i="14" s="1"/>
  <c r="BZ51" i="14"/>
  <c r="BZ82" i="14" s="1"/>
  <c r="BY51" i="14"/>
  <c r="BY82" i="14" s="1"/>
  <c r="BX51" i="14"/>
  <c r="BX82" i="14" s="1"/>
  <c r="BW51" i="14"/>
  <c r="BW82" i="14" s="1"/>
  <c r="BV51" i="14"/>
  <c r="BV82" i="14" s="1"/>
  <c r="BU51" i="14"/>
  <c r="BU82" i="14" s="1"/>
  <c r="BT51" i="14"/>
  <c r="BT82" i="14" s="1"/>
  <c r="BS51" i="14"/>
  <c r="BS82" i="14" s="1"/>
  <c r="BR51" i="14"/>
  <c r="BR82" i="14" s="1"/>
  <c r="BQ51" i="14"/>
  <c r="BQ82" i="14" s="1"/>
  <c r="BP51" i="14"/>
  <c r="BP82" i="14" s="1"/>
  <c r="BO51" i="14"/>
  <c r="BO82" i="14" s="1"/>
  <c r="BN51" i="14"/>
  <c r="BN82" i="14" s="1"/>
  <c r="BM51" i="14"/>
  <c r="BM82" i="14" s="1"/>
  <c r="BL51" i="14"/>
  <c r="BL82" i="14" s="1"/>
  <c r="BK51" i="14"/>
  <c r="BK82" i="14" s="1"/>
  <c r="BJ51" i="14"/>
  <c r="BJ82" i="14" s="1"/>
  <c r="BI51" i="14"/>
  <c r="BI82" i="14" s="1"/>
  <c r="BH51" i="14"/>
  <c r="BH82" i="14" s="1"/>
  <c r="BG51" i="14"/>
  <c r="BG82" i="14" s="1"/>
  <c r="BF51" i="14"/>
  <c r="BF82" i="14" s="1"/>
  <c r="BE51" i="14"/>
  <c r="BE82" i="14" s="1"/>
  <c r="BD51" i="14"/>
  <c r="BD82" i="14" s="1"/>
  <c r="BC51" i="14"/>
  <c r="BC82" i="14" s="1"/>
  <c r="BB51" i="14"/>
  <c r="BB82" i="14" s="1"/>
  <c r="BA51" i="14"/>
  <c r="BA82" i="14" s="1"/>
  <c r="GB50" i="14"/>
  <c r="GB81" i="14" s="1"/>
  <c r="GA50" i="14"/>
  <c r="GA81" i="14" s="1"/>
  <c r="FZ50" i="14"/>
  <c r="FZ81" i="14" s="1"/>
  <c r="FY50" i="14"/>
  <c r="FY81" i="14" s="1"/>
  <c r="FX50" i="14"/>
  <c r="FX81" i="14" s="1"/>
  <c r="FW50" i="14"/>
  <c r="FW81" i="14" s="1"/>
  <c r="FV50" i="14"/>
  <c r="FV81" i="14" s="1"/>
  <c r="FU50" i="14"/>
  <c r="FU81" i="14" s="1"/>
  <c r="FT50" i="14"/>
  <c r="FT81" i="14" s="1"/>
  <c r="FS50" i="14"/>
  <c r="FS81" i="14" s="1"/>
  <c r="FR81" i="14"/>
  <c r="FQ50" i="14"/>
  <c r="FQ81" i="14" s="1"/>
  <c r="FP50" i="14"/>
  <c r="FP81" i="14" s="1"/>
  <c r="FO50" i="14"/>
  <c r="FO81" i="14" s="1"/>
  <c r="FN50" i="14"/>
  <c r="FN81" i="14" s="1"/>
  <c r="FM50" i="14"/>
  <c r="FM81" i="14" s="1"/>
  <c r="FL50" i="14"/>
  <c r="FL81" i="14" s="1"/>
  <c r="FK50" i="14"/>
  <c r="FK81" i="14" s="1"/>
  <c r="FJ50" i="14"/>
  <c r="FJ81" i="14" s="1"/>
  <c r="FI50" i="14"/>
  <c r="FI81" i="14" s="1"/>
  <c r="FH50" i="14"/>
  <c r="FH81" i="14" s="1"/>
  <c r="FG50" i="14"/>
  <c r="FG81" i="14" s="1"/>
  <c r="FF50" i="14"/>
  <c r="FF81" i="14" s="1"/>
  <c r="FE50" i="14"/>
  <c r="FE81" i="14" s="1"/>
  <c r="FD50" i="14"/>
  <c r="FD81" i="14" s="1"/>
  <c r="FC50" i="14"/>
  <c r="FC81" i="14" s="1"/>
  <c r="FB50" i="14"/>
  <c r="FB81" i="14" s="1"/>
  <c r="FA50" i="14"/>
  <c r="FA81" i="14" s="1"/>
  <c r="EZ50" i="14"/>
  <c r="EZ81" i="14" s="1"/>
  <c r="EY50" i="14"/>
  <c r="EY81" i="14" s="1"/>
  <c r="EX50" i="14"/>
  <c r="EX81" i="14" s="1"/>
  <c r="EW50" i="14"/>
  <c r="EW81" i="14" s="1"/>
  <c r="EV50" i="14"/>
  <c r="EV81" i="14" s="1"/>
  <c r="EU50" i="14"/>
  <c r="EU81" i="14" s="1"/>
  <c r="ET50" i="14"/>
  <c r="ET81" i="14" s="1"/>
  <c r="ES50" i="14"/>
  <c r="ES81" i="14" s="1"/>
  <c r="ER50" i="14"/>
  <c r="ER81" i="14" s="1"/>
  <c r="EQ50" i="14"/>
  <c r="EQ81" i="14" s="1"/>
  <c r="EP50" i="14"/>
  <c r="EP81" i="14" s="1"/>
  <c r="EO50" i="14"/>
  <c r="EO81" i="14" s="1"/>
  <c r="EN50" i="14"/>
  <c r="EN81" i="14" s="1"/>
  <c r="EM50" i="14"/>
  <c r="EM81" i="14" s="1"/>
  <c r="EL50" i="14"/>
  <c r="EL81" i="14" s="1"/>
  <c r="EK50" i="14"/>
  <c r="EK81" i="14" s="1"/>
  <c r="EJ50" i="14"/>
  <c r="EJ81" i="14" s="1"/>
  <c r="EI50" i="14"/>
  <c r="EI81" i="14" s="1"/>
  <c r="EH50" i="14"/>
  <c r="EH81" i="14" s="1"/>
  <c r="EG50" i="14"/>
  <c r="EG81" i="14" s="1"/>
  <c r="EF50" i="14"/>
  <c r="EF81" i="14" s="1"/>
  <c r="EE50" i="14"/>
  <c r="EE81" i="14" s="1"/>
  <c r="ED50" i="14"/>
  <c r="ED81" i="14" s="1"/>
  <c r="EC50" i="14"/>
  <c r="EC81" i="14" s="1"/>
  <c r="EB50" i="14"/>
  <c r="EB81" i="14" s="1"/>
  <c r="EA50" i="14"/>
  <c r="EA81" i="14" s="1"/>
  <c r="DZ50" i="14"/>
  <c r="DZ81" i="14" s="1"/>
  <c r="DY50" i="14"/>
  <c r="DY81" i="14" s="1"/>
  <c r="DX50" i="14"/>
  <c r="DX81" i="14" s="1"/>
  <c r="DW50" i="14"/>
  <c r="DW81" i="14" s="1"/>
  <c r="DV50" i="14"/>
  <c r="DV81" i="14" s="1"/>
  <c r="DU50" i="14"/>
  <c r="DU81" i="14" s="1"/>
  <c r="DT50" i="14"/>
  <c r="DT81" i="14" s="1"/>
  <c r="DS50" i="14"/>
  <c r="DS81" i="14" s="1"/>
  <c r="DR50" i="14"/>
  <c r="DR81" i="14" s="1"/>
  <c r="DQ50" i="14"/>
  <c r="DQ81" i="14" s="1"/>
  <c r="DP50" i="14"/>
  <c r="DP81" i="14" s="1"/>
  <c r="DO50" i="14"/>
  <c r="DO81" i="14" s="1"/>
  <c r="DN50" i="14"/>
  <c r="DN81" i="14" s="1"/>
  <c r="DM50" i="14"/>
  <c r="DM81" i="14" s="1"/>
  <c r="DL50" i="14"/>
  <c r="DL81" i="14" s="1"/>
  <c r="DK50" i="14"/>
  <c r="DK81" i="14" s="1"/>
  <c r="DJ50" i="14"/>
  <c r="DJ81" i="14" s="1"/>
  <c r="DI50" i="14"/>
  <c r="DI81" i="14" s="1"/>
  <c r="DH50" i="14"/>
  <c r="DH81" i="14" s="1"/>
  <c r="DG50" i="14"/>
  <c r="DG81" i="14" s="1"/>
  <c r="DF50" i="14"/>
  <c r="DF81" i="14" s="1"/>
  <c r="DE50" i="14"/>
  <c r="DE81" i="14" s="1"/>
  <c r="DD50" i="14"/>
  <c r="DD81" i="14" s="1"/>
  <c r="DC50" i="14"/>
  <c r="DC81" i="14" s="1"/>
  <c r="DB50" i="14"/>
  <c r="DB81" i="14" s="1"/>
  <c r="DA50" i="14"/>
  <c r="DA81" i="14" s="1"/>
  <c r="CZ50" i="14"/>
  <c r="CZ81" i="14" s="1"/>
  <c r="CY50" i="14"/>
  <c r="CY81" i="14" s="1"/>
  <c r="CX50" i="14"/>
  <c r="CX81" i="14" s="1"/>
  <c r="CW50" i="14"/>
  <c r="CW81" i="14" s="1"/>
  <c r="CV50" i="14"/>
  <c r="CV81" i="14" s="1"/>
  <c r="CU50" i="14"/>
  <c r="CU81" i="14" s="1"/>
  <c r="CT50" i="14"/>
  <c r="CT81" i="14" s="1"/>
  <c r="CS50" i="14"/>
  <c r="CS81" i="14" s="1"/>
  <c r="CR50" i="14"/>
  <c r="CR81" i="14" s="1"/>
  <c r="CQ50" i="14"/>
  <c r="CQ81" i="14" s="1"/>
  <c r="CP50" i="14"/>
  <c r="CP81" i="14" s="1"/>
  <c r="CO50" i="14"/>
  <c r="CO81" i="14" s="1"/>
  <c r="CN50" i="14"/>
  <c r="CN81" i="14" s="1"/>
  <c r="CM50" i="14"/>
  <c r="CM81" i="14" s="1"/>
  <c r="CL50" i="14"/>
  <c r="CL81" i="14" s="1"/>
  <c r="CK50" i="14"/>
  <c r="CK81" i="14" s="1"/>
  <c r="CJ50" i="14"/>
  <c r="CJ81" i="14" s="1"/>
  <c r="CI50" i="14"/>
  <c r="CI81" i="14" s="1"/>
  <c r="CH50" i="14"/>
  <c r="CH81" i="14" s="1"/>
  <c r="CG50" i="14"/>
  <c r="CG81" i="14" s="1"/>
  <c r="CF50" i="14"/>
  <c r="CF81" i="14" s="1"/>
  <c r="CE50" i="14"/>
  <c r="CE81" i="14" s="1"/>
  <c r="CD50" i="14"/>
  <c r="CD81" i="14" s="1"/>
  <c r="CC50" i="14"/>
  <c r="CC81" i="14" s="1"/>
  <c r="CB50" i="14"/>
  <c r="CB81" i="14" s="1"/>
  <c r="CA50" i="14"/>
  <c r="CA81" i="14" s="1"/>
  <c r="BZ50" i="14"/>
  <c r="BZ81" i="14" s="1"/>
  <c r="BY50" i="14"/>
  <c r="BY81" i="14" s="1"/>
  <c r="BX50" i="14"/>
  <c r="BX81" i="14" s="1"/>
  <c r="BW50" i="14"/>
  <c r="BW81" i="14" s="1"/>
  <c r="BV50" i="14"/>
  <c r="BV81" i="14" s="1"/>
  <c r="BU50" i="14"/>
  <c r="BU81" i="14" s="1"/>
  <c r="BT50" i="14"/>
  <c r="BT81" i="14" s="1"/>
  <c r="BS50" i="14"/>
  <c r="BS81" i="14" s="1"/>
  <c r="BR50" i="14"/>
  <c r="BR81" i="14" s="1"/>
  <c r="BQ50" i="14"/>
  <c r="BQ81" i="14" s="1"/>
  <c r="BP50" i="14"/>
  <c r="BP81" i="14" s="1"/>
  <c r="BO50" i="14"/>
  <c r="BO81" i="14" s="1"/>
  <c r="BN50" i="14"/>
  <c r="BN81" i="14" s="1"/>
  <c r="BM50" i="14"/>
  <c r="BM81" i="14" s="1"/>
  <c r="BL50" i="14"/>
  <c r="BL81" i="14" s="1"/>
  <c r="BK50" i="14"/>
  <c r="BK81" i="14" s="1"/>
  <c r="BJ50" i="14"/>
  <c r="BJ81" i="14" s="1"/>
  <c r="BI50" i="14"/>
  <c r="BI81" i="14" s="1"/>
  <c r="BH50" i="14"/>
  <c r="BH81" i="14" s="1"/>
  <c r="BG50" i="14"/>
  <c r="BG81" i="14" s="1"/>
  <c r="BF50" i="14"/>
  <c r="BF81" i="14" s="1"/>
  <c r="BE50" i="14"/>
  <c r="BE81" i="14" s="1"/>
  <c r="BD50" i="14"/>
  <c r="BD81" i="14" s="1"/>
  <c r="BC50" i="14"/>
  <c r="BC81" i="14" s="1"/>
  <c r="BB50" i="14"/>
  <c r="BB81" i="14" s="1"/>
  <c r="BA50" i="14"/>
  <c r="BA81" i="14" s="1"/>
  <c r="GB49" i="14"/>
  <c r="GB80" i="14" s="1"/>
  <c r="GA49" i="14"/>
  <c r="GA80" i="14" s="1"/>
  <c r="FZ49" i="14"/>
  <c r="FZ80" i="14" s="1"/>
  <c r="FY49" i="14"/>
  <c r="FY80" i="14" s="1"/>
  <c r="FX49" i="14"/>
  <c r="FX80" i="14" s="1"/>
  <c r="FW49" i="14"/>
  <c r="FW80" i="14" s="1"/>
  <c r="FV49" i="14"/>
  <c r="FV80" i="14" s="1"/>
  <c r="FU49" i="14"/>
  <c r="FU80" i="14" s="1"/>
  <c r="FT49" i="14"/>
  <c r="FT80" i="14" s="1"/>
  <c r="FS49" i="14"/>
  <c r="FS80" i="14" s="1"/>
  <c r="FR49" i="14"/>
  <c r="FR80" i="14" s="1"/>
  <c r="FQ49" i="14"/>
  <c r="FQ80" i="14" s="1"/>
  <c r="FP49" i="14"/>
  <c r="FP80" i="14" s="1"/>
  <c r="FO49" i="14"/>
  <c r="FO80" i="14" s="1"/>
  <c r="FN49" i="14"/>
  <c r="FN80" i="14" s="1"/>
  <c r="FM49" i="14"/>
  <c r="FM80" i="14" s="1"/>
  <c r="FL49" i="14"/>
  <c r="FL80" i="14" s="1"/>
  <c r="FK49" i="14"/>
  <c r="FK80" i="14" s="1"/>
  <c r="FJ49" i="14"/>
  <c r="FJ80" i="14" s="1"/>
  <c r="FI49" i="14"/>
  <c r="FI80" i="14" s="1"/>
  <c r="FH49" i="14"/>
  <c r="FH80" i="14" s="1"/>
  <c r="FG49" i="14"/>
  <c r="FG80" i="14" s="1"/>
  <c r="FF49" i="14"/>
  <c r="FF80" i="14" s="1"/>
  <c r="FE49" i="14"/>
  <c r="FE80" i="14" s="1"/>
  <c r="FD49" i="14"/>
  <c r="FD80" i="14" s="1"/>
  <c r="FC49" i="14"/>
  <c r="FC80" i="14" s="1"/>
  <c r="FB49" i="14"/>
  <c r="FB80" i="14" s="1"/>
  <c r="FA49" i="14"/>
  <c r="FA80" i="14" s="1"/>
  <c r="EZ49" i="14"/>
  <c r="EZ80" i="14" s="1"/>
  <c r="EY49" i="14"/>
  <c r="EY80" i="14" s="1"/>
  <c r="EX49" i="14"/>
  <c r="EX80" i="14" s="1"/>
  <c r="EW49" i="14"/>
  <c r="EW80" i="14" s="1"/>
  <c r="EV49" i="14"/>
  <c r="EV80" i="14" s="1"/>
  <c r="EU49" i="14"/>
  <c r="EU80" i="14" s="1"/>
  <c r="ET49" i="14"/>
  <c r="ET80" i="14" s="1"/>
  <c r="ES49" i="14"/>
  <c r="ES80" i="14" s="1"/>
  <c r="ER49" i="14"/>
  <c r="ER80" i="14" s="1"/>
  <c r="EQ49" i="14"/>
  <c r="EQ80" i="14" s="1"/>
  <c r="EP49" i="14"/>
  <c r="EP80" i="14" s="1"/>
  <c r="EO49" i="14"/>
  <c r="EO80" i="14" s="1"/>
  <c r="EN49" i="14"/>
  <c r="EN80" i="14" s="1"/>
  <c r="EM49" i="14"/>
  <c r="EM80" i="14" s="1"/>
  <c r="EL49" i="14"/>
  <c r="EL80" i="14" s="1"/>
  <c r="EK49" i="14"/>
  <c r="EK80" i="14" s="1"/>
  <c r="EJ49" i="14"/>
  <c r="EJ80" i="14" s="1"/>
  <c r="EI49" i="14"/>
  <c r="EI80" i="14" s="1"/>
  <c r="EH49" i="14"/>
  <c r="EH80" i="14" s="1"/>
  <c r="EG49" i="14"/>
  <c r="EG80" i="14" s="1"/>
  <c r="EF49" i="14"/>
  <c r="EF80" i="14" s="1"/>
  <c r="EE49" i="14"/>
  <c r="EE80" i="14" s="1"/>
  <c r="ED49" i="14"/>
  <c r="ED80" i="14" s="1"/>
  <c r="EC49" i="14"/>
  <c r="EC80" i="14" s="1"/>
  <c r="EB49" i="14"/>
  <c r="EB80" i="14" s="1"/>
  <c r="EA49" i="14"/>
  <c r="EA80" i="14" s="1"/>
  <c r="DZ49" i="14"/>
  <c r="DZ80" i="14" s="1"/>
  <c r="DY49" i="14"/>
  <c r="DY80" i="14" s="1"/>
  <c r="DX49" i="14"/>
  <c r="DX80" i="14" s="1"/>
  <c r="DW49" i="14"/>
  <c r="DW80" i="14" s="1"/>
  <c r="DV49" i="14"/>
  <c r="DV80" i="14" s="1"/>
  <c r="DU49" i="14"/>
  <c r="DU80" i="14" s="1"/>
  <c r="DT49" i="14"/>
  <c r="DT80" i="14" s="1"/>
  <c r="DS49" i="14"/>
  <c r="DS80" i="14" s="1"/>
  <c r="DR49" i="14"/>
  <c r="DR80" i="14" s="1"/>
  <c r="DQ49" i="14"/>
  <c r="DQ80" i="14" s="1"/>
  <c r="DP49" i="14"/>
  <c r="DP80" i="14" s="1"/>
  <c r="DO49" i="14"/>
  <c r="DO80" i="14" s="1"/>
  <c r="DN49" i="14"/>
  <c r="DN80" i="14" s="1"/>
  <c r="DM49" i="14"/>
  <c r="DM80" i="14" s="1"/>
  <c r="DL49" i="14"/>
  <c r="DL80" i="14" s="1"/>
  <c r="DK49" i="14"/>
  <c r="DK80" i="14" s="1"/>
  <c r="DJ49" i="14"/>
  <c r="DJ80" i="14" s="1"/>
  <c r="DI49" i="14"/>
  <c r="DI80" i="14" s="1"/>
  <c r="DH49" i="14"/>
  <c r="DH80" i="14" s="1"/>
  <c r="DG49" i="14"/>
  <c r="DG80" i="14" s="1"/>
  <c r="DF49" i="14"/>
  <c r="DF80" i="14" s="1"/>
  <c r="DE49" i="14"/>
  <c r="DE80" i="14" s="1"/>
  <c r="DD49" i="14"/>
  <c r="DD80" i="14" s="1"/>
  <c r="DC49" i="14"/>
  <c r="DC80" i="14" s="1"/>
  <c r="DB49" i="14"/>
  <c r="DB80" i="14" s="1"/>
  <c r="DA49" i="14"/>
  <c r="DA80" i="14" s="1"/>
  <c r="CZ49" i="14"/>
  <c r="CZ80" i="14" s="1"/>
  <c r="CY49" i="14"/>
  <c r="CY80" i="14" s="1"/>
  <c r="CX49" i="14"/>
  <c r="CX80" i="14" s="1"/>
  <c r="CW49" i="14"/>
  <c r="CW80" i="14" s="1"/>
  <c r="CV49" i="14"/>
  <c r="CV80" i="14" s="1"/>
  <c r="CU49" i="14"/>
  <c r="CU80" i="14" s="1"/>
  <c r="CT49" i="14"/>
  <c r="CT80" i="14" s="1"/>
  <c r="CS49" i="14"/>
  <c r="CS80" i="14" s="1"/>
  <c r="CR49" i="14"/>
  <c r="CR80" i="14" s="1"/>
  <c r="CQ49" i="14"/>
  <c r="CQ80" i="14" s="1"/>
  <c r="CP49" i="14"/>
  <c r="CP80" i="14" s="1"/>
  <c r="CO49" i="14"/>
  <c r="CO80" i="14" s="1"/>
  <c r="CN49" i="14"/>
  <c r="CN80" i="14" s="1"/>
  <c r="CM49" i="14"/>
  <c r="CM80" i="14" s="1"/>
  <c r="CL49" i="14"/>
  <c r="CL80" i="14" s="1"/>
  <c r="CK49" i="14"/>
  <c r="CK80" i="14" s="1"/>
  <c r="CJ49" i="14"/>
  <c r="CJ80" i="14" s="1"/>
  <c r="CI49" i="14"/>
  <c r="CI80" i="14" s="1"/>
  <c r="CH49" i="14"/>
  <c r="CH80" i="14" s="1"/>
  <c r="CG49" i="14"/>
  <c r="CG80" i="14" s="1"/>
  <c r="CF49" i="14"/>
  <c r="CF80" i="14" s="1"/>
  <c r="CE49" i="14"/>
  <c r="CE80" i="14" s="1"/>
  <c r="CD49" i="14"/>
  <c r="CD80" i="14" s="1"/>
  <c r="CC49" i="14"/>
  <c r="CC80" i="14" s="1"/>
  <c r="CB49" i="14"/>
  <c r="CB80" i="14" s="1"/>
  <c r="CA49" i="14"/>
  <c r="CA80" i="14" s="1"/>
  <c r="BZ49" i="14"/>
  <c r="BZ80" i="14" s="1"/>
  <c r="BY49" i="14"/>
  <c r="BY80" i="14" s="1"/>
  <c r="BX49" i="14"/>
  <c r="BX80" i="14" s="1"/>
  <c r="BW49" i="14"/>
  <c r="BW80" i="14" s="1"/>
  <c r="BV49" i="14"/>
  <c r="BV80" i="14" s="1"/>
  <c r="BU49" i="14"/>
  <c r="BU80" i="14" s="1"/>
  <c r="BT49" i="14"/>
  <c r="BT80" i="14" s="1"/>
  <c r="BS49" i="14"/>
  <c r="BS80" i="14" s="1"/>
  <c r="BR49" i="14"/>
  <c r="BR80" i="14" s="1"/>
  <c r="BQ49" i="14"/>
  <c r="BQ80" i="14" s="1"/>
  <c r="BP49" i="14"/>
  <c r="BP80" i="14" s="1"/>
  <c r="BO49" i="14"/>
  <c r="BO80" i="14" s="1"/>
  <c r="BN49" i="14"/>
  <c r="BN80" i="14" s="1"/>
  <c r="BM49" i="14"/>
  <c r="BM80" i="14" s="1"/>
  <c r="BL49" i="14"/>
  <c r="BL80" i="14" s="1"/>
  <c r="BK49" i="14"/>
  <c r="BK80" i="14" s="1"/>
  <c r="BJ49" i="14"/>
  <c r="BJ80" i="14" s="1"/>
  <c r="BI49" i="14"/>
  <c r="BI80" i="14" s="1"/>
  <c r="BH49" i="14"/>
  <c r="BH80" i="14" s="1"/>
  <c r="BG49" i="14"/>
  <c r="BG80" i="14" s="1"/>
  <c r="BF49" i="14"/>
  <c r="BF80" i="14" s="1"/>
  <c r="BE49" i="14"/>
  <c r="BE80" i="14" s="1"/>
  <c r="BD49" i="14"/>
  <c r="BD80" i="14" s="1"/>
  <c r="BC49" i="14"/>
  <c r="BC80" i="14" s="1"/>
  <c r="BB49" i="14"/>
  <c r="BB80" i="14" s="1"/>
  <c r="BA49" i="14"/>
  <c r="BA80" i="14" s="1"/>
  <c r="GB48" i="14"/>
  <c r="GA48" i="14"/>
  <c r="FZ48" i="14"/>
  <c r="FY48" i="14"/>
  <c r="FX48" i="14"/>
  <c r="FW48" i="14"/>
  <c r="FV48" i="14"/>
  <c r="FU48" i="14"/>
  <c r="FT48" i="14"/>
  <c r="FS48" i="14"/>
  <c r="FR48" i="14"/>
  <c r="FQ48" i="14"/>
  <c r="FP48" i="14"/>
  <c r="FO48" i="14"/>
  <c r="FN48" i="14"/>
  <c r="FM48" i="14"/>
  <c r="FL48" i="14"/>
  <c r="FK48" i="14"/>
  <c r="FJ48" i="14"/>
  <c r="FI48" i="14"/>
  <c r="FH48" i="14"/>
  <c r="FG48" i="14"/>
  <c r="FF48" i="14"/>
  <c r="FE48" i="14"/>
  <c r="FD48" i="14"/>
  <c r="FC48" i="14"/>
  <c r="FB48" i="14"/>
  <c r="FA48" i="14"/>
  <c r="EZ48" i="14"/>
  <c r="EY48" i="14"/>
  <c r="EX48" i="14"/>
  <c r="EW48" i="14"/>
  <c r="EV48" i="14"/>
  <c r="EU48" i="14"/>
  <c r="ET48" i="14"/>
  <c r="ES48" i="14"/>
  <c r="ER48" i="14"/>
  <c r="EQ48" i="14"/>
  <c r="EP48" i="14"/>
  <c r="EO48" i="14"/>
  <c r="EN48" i="14"/>
  <c r="EM48" i="14"/>
  <c r="EL48" i="14"/>
  <c r="EK48" i="14"/>
  <c r="EJ48" i="14"/>
  <c r="EI48" i="14"/>
  <c r="EH48" i="14"/>
  <c r="EG48" i="14"/>
  <c r="EF48" i="14"/>
  <c r="EE48" i="14"/>
  <c r="ED48" i="14"/>
  <c r="EC48" i="14"/>
  <c r="EB48" i="14"/>
  <c r="EA48" i="14"/>
  <c r="DZ48" i="14"/>
  <c r="DY48" i="14"/>
  <c r="DX48" i="14"/>
  <c r="DW48" i="14"/>
  <c r="DV48" i="14"/>
  <c r="DU48" i="14"/>
  <c r="DT48" i="14"/>
  <c r="DS48" i="14"/>
  <c r="DR48" i="14"/>
  <c r="DQ48" i="14"/>
  <c r="DP48" i="14"/>
  <c r="DO48" i="14"/>
  <c r="DN48" i="14"/>
  <c r="DM48" i="14"/>
  <c r="DL48" i="14"/>
  <c r="DK48" i="14"/>
  <c r="DJ48" i="14"/>
  <c r="DI48" i="14"/>
  <c r="DH48" i="14"/>
  <c r="DG48" i="14"/>
  <c r="DF48" i="14"/>
  <c r="DE48" i="14"/>
  <c r="DD48" i="14"/>
  <c r="DC48" i="14"/>
  <c r="DB48" i="14"/>
  <c r="DA48" i="14"/>
  <c r="CZ48" i="14"/>
  <c r="CY48" i="14"/>
  <c r="CX48" i="14"/>
  <c r="CW48" i="14"/>
  <c r="CV48" i="14"/>
  <c r="CU48" i="14"/>
  <c r="CT48" i="14"/>
  <c r="CS48" i="14"/>
  <c r="CR48" i="14"/>
  <c r="CQ48" i="14"/>
  <c r="CP48" i="14"/>
  <c r="CO48" i="14"/>
  <c r="CN48" i="14"/>
  <c r="CM48" i="14"/>
  <c r="CL48" i="14"/>
  <c r="CK48" i="14"/>
  <c r="CJ48" i="14"/>
  <c r="CI48" i="14"/>
  <c r="CH48" i="14"/>
  <c r="CG48" i="14"/>
  <c r="CF48" i="14"/>
  <c r="CE48" i="14"/>
  <c r="CD48" i="14"/>
  <c r="CC48" i="14"/>
  <c r="CB48" i="14"/>
  <c r="CA48" i="14"/>
  <c r="BZ48" i="14"/>
  <c r="BY48" i="14"/>
  <c r="BX48" i="14"/>
  <c r="BW48" i="14"/>
  <c r="BV48" i="14"/>
  <c r="BU48" i="14"/>
  <c r="BT48" i="14"/>
  <c r="BS48" i="14"/>
  <c r="BR48" i="14"/>
  <c r="BQ48" i="14"/>
  <c r="BP48" i="14"/>
  <c r="BO48" i="14"/>
  <c r="BN48" i="14"/>
  <c r="BM48" i="14"/>
  <c r="BL48" i="14"/>
  <c r="BK48" i="14"/>
  <c r="BJ48" i="14"/>
  <c r="BI48" i="14"/>
  <c r="BH48" i="14"/>
  <c r="BG48" i="14"/>
  <c r="BF48" i="14"/>
  <c r="BE48" i="14"/>
  <c r="BD48" i="14"/>
  <c r="BC48" i="14"/>
  <c r="BB48" i="14"/>
  <c r="BA48" i="14"/>
  <c r="BL44" i="10"/>
  <c r="BX44" i="10" s="1"/>
  <c r="CJ44" i="10" s="1"/>
  <c r="CV44" i="10" s="1"/>
  <c r="DH44" i="10" s="1"/>
  <c r="DT44" i="10" s="1"/>
  <c r="EF44" i="10" s="1"/>
  <c r="ER44" i="10" s="1"/>
  <c r="FD44" i="10" s="1"/>
  <c r="FP44" i="10" s="1"/>
  <c r="GB44" i="10" s="1"/>
  <c r="BK44" i="10"/>
  <c r="BW44" i="10" s="1"/>
  <c r="CI44" i="10" s="1"/>
  <c r="CU44" i="10" s="1"/>
  <c r="DG44" i="10" s="1"/>
  <c r="DS44" i="10" s="1"/>
  <c r="EE44" i="10" s="1"/>
  <c r="EQ44" i="10" s="1"/>
  <c r="FC44" i="10" s="1"/>
  <c r="FO44" i="10" s="1"/>
  <c r="GA44" i="10" s="1"/>
  <c r="BJ44" i="10"/>
  <c r="BV44" i="10" s="1"/>
  <c r="CH44" i="10" s="1"/>
  <c r="CT44" i="10" s="1"/>
  <c r="DF44" i="10" s="1"/>
  <c r="DR44" i="10" s="1"/>
  <c r="ED44" i="10" s="1"/>
  <c r="EP44" i="10" s="1"/>
  <c r="FB44" i="10" s="1"/>
  <c r="FN44" i="10" s="1"/>
  <c r="FZ44" i="10" s="1"/>
  <c r="BI44" i="10"/>
  <c r="BU44" i="10" s="1"/>
  <c r="BH44" i="10"/>
  <c r="BT44" i="10" s="1"/>
  <c r="CF44" i="10" s="1"/>
  <c r="CR44" i="10" s="1"/>
  <c r="DD44" i="10" s="1"/>
  <c r="DP44" i="10" s="1"/>
  <c r="EB44" i="10" s="1"/>
  <c r="EN44" i="10" s="1"/>
  <c r="EZ44" i="10" s="1"/>
  <c r="FL44" i="10" s="1"/>
  <c r="FX44" i="10" s="1"/>
  <c r="BG44" i="10"/>
  <c r="BS44" i="10" s="1"/>
  <c r="CE44" i="10" s="1"/>
  <c r="CQ44" i="10" s="1"/>
  <c r="DC44" i="10" s="1"/>
  <c r="DO44" i="10" s="1"/>
  <c r="EA44" i="10" s="1"/>
  <c r="EM44" i="10" s="1"/>
  <c r="EY44" i="10" s="1"/>
  <c r="FK44" i="10" s="1"/>
  <c r="FW44" i="10" s="1"/>
  <c r="BF44" i="10"/>
  <c r="BR44" i="10" s="1"/>
  <c r="CD44" i="10" s="1"/>
  <c r="CP44" i="10" s="1"/>
  <c r="DB44" i="10" s="1"/>
  <c r="DN44" i="10" s="1"/>
  <c r="DZ44" i="10" s="1"/>
  <c r="EL44" i="10" s="1"/>
  <c r="EX44" i="10" s="1"/>
  <c r="FJ44" i="10" s="1"/>
  <c r="FV44" i="10" s="1"/>
  <c r="BE44" i="10"/>
  <c r="BQ44" i="10" s="1"/>
  <c r="CC44" i="10" s="1"/>
  <c r="CO44" i="10" s="1"/>
  <c r="DA44" i="10" s="1"/>
  <c r="DM44" i="10" s="1"/>
  <c r="DY44" i="10" s="1"/>
  <c r="EK44" i="10" s="1"/>
  <c r="EW44" i="10" s="1"/>
  <c r="FI44" i="10" s="1"/>
  <c r="FU44" i="10" s="1"/>
  <c r="BD44" i="10"/>
  <c r="BP44" i="10" s="1"/>
  <c r="CB44" i="10" s="1"/>
  <c r="CN44" i="10" s="1"/>
  <c r="CZ44" i="10" s="1"/>
  <c r="DL44" i="10" s="1"/>
  <c r="DX44" i="10" s="1"/>
  <c r="EJ44" i="10" s="1"/>
  <c r="EV44" i="10" s="1"/>
  <c r="FH44" i="10" s="1"/>
  <c r="FT44" i="10" s="1"/>
  <c r="BC44" i="10"/>
  <c r="BO44" i="10" s="1"/>
  <c r="CA44" i="10" s="1"/>
  <c r="CM44" i="10" s="1"/>
  <c r="CY44" i="10" s="1"/>
  <c r="DK44" i="10" s="1"/>
  <c r="DW44" i="10" s="1"/>
  <c r="EI44" i="10" s="1"/>
  <c r="EU44" i="10" s="1"/>
  <c r="FG44" i="10" s="1"/>
  <c r="FS44" i="10" s="1"/>
  <c r="BB44" i="10"/>
  <c r="BN44" i="10" s="1"/>
  <c r="BZ44" i="10" s="1"/>
  <c r="CL44" i="10" s="1"/>
  <c r="CX44" i="10" s="1"/>
  <c r="DJ44" i="10" s="1"/>
  <c r="DV44" i="10" s="1"/>
  <c r="EH44" i="10" s="1"/>
  <c r="ET44" i="10" s="1"/>
  <c r="FF44" i="10" s="1"/>
  <c r="FR44" i="10" s="1"/>
  <c r="BA44" i="10"/>
  <c r="BM44" i="10" s="1"/>
  <c r="BY44" i="10" s="1"/>
  <c r="CK44" i="10" s="1"/>
  <c r="CW44" i="10" s="1"/>
  <c r="DI44" i="10" s="1"/>
  <c r="DU44" i="10" s="1"/>
  <c r="EG44" i="10" s="1"/>
  <c r="ES44" i="10" s="1"/>
  <c r="FE44" i="10" s="1"/>
  <c r="FQ44" i="10" s="1"/>
  <c r="BA33" i="10"/>
  <c r="BB33" i="10"/>
  <c r="BC33" i="10"/>
  <c r="BD33" i="10"/>
  <c r="BE33" i="10"/>
  <c r="BF33" i="10"/>
  <c r="BG33" i="10"/>
  <c r="BH33" i="10"/>
  <c r="BI33" i="10"/>
  <c r="BJ33" i="10"/>
  <c r="BK33" i="10"/>
  <c r="BL33" i="10"/>
  <c r="BM33" i="10"/>
  <c r="BN33" i="10"/>
  <c r="BO33" i="10"/>
  <c r="BP33" i="10"/>
  <c r="BQ33" i="10"/>
  <c r="BR33" i="10"/>
  <c r="BS33" i="10"/>
  <c r="BT33" i="10"/>
  <c r="BU33" i="10"/>
  <c r="BV33" i="10"/>
  <c r="BW33" i="10"/>
  <c r="BX33" i="10"/>
  <c r="BY33" i="10"/>
  <c r="BZ33" i="10"/>
  <c r="CA33" i="10"/>
  <c r="CB33" i="10"/>
  <c r="CC33" i="10"/>
  <c r="CD33" i="10"/>
  <c r="CE33" i="10"/>
  <c r="CF33" i="10"/>
  <c r="CG33" i="10"/>
  <c r="CH33" i="10"/>
  <c r="CI33" i="10"/>
  <c r="CJ33" i="10"/>
  <c r="CK33" i="10"/>
  <c r="CL33" i="10"/>
  <c r="CM33" i="10"/>
  <c r="CN33" i="10"/>
  <c r="CO33" i="10"/>
  <c r="CP33" i="10"/>
  <c r="CQ33" i="10"/>
  <c r="CR33" i="10"/>
  <c r="CS33" i="10"/>
  <c r="CT33" i="10"/>
  <c r="CU33" i="10"/>
  <c r="CV33" i="10"/>
  <c r="CW33" i="10"/>
  <c r="CX33" i="10"/>
  <c r="CY33" i="10"/>
  <c r="CZ33" i="10"/>
  <c r="DA33" i="10"/>
  <c r="DB33" i="10"/>
  <c r="DC33" i="10"/>
  <c r="DD33" i="10"/>
  <c r="DE33" i="10"/>
  <c r="DF33" i="10"/>
  <c r="DG33" i="10"/>
  <c r="DH33" i="10"/>
  <c r="DI33" i="10"/>
  <c r="DJ33" i="10"/>
  <c r="DK33" i="10"/>
  <c r="DL33" i="10"/>
  <c r="DM33" i="10"/>
  <c r="DN33" i="10"/>
  <c r="DO33" i="10"/>
  <c r="DP33" i="10"/>
  <c r="DQ33" i="10"/>
  <c r="DR33" i="10"/>
  <c r="DS33" i="10"/>
  <c r="DT33" i="10"/>
  <c r="DU33" i="10"/>
  <c r="DV33" i="10"/>
  <c r="DW33" i="10"/>
  <c r="DX33" i="10"/>
  <c r="DY33" i="10"/>
  <c r="DZ33" i="10"/>
  <c r="EA33" i="10"/>
  <c r="EB33" i="10"/>
  <c r="EC33" i="10"/>
  <c r="ED33" i="10"/>
  <c r="EE33" i="10"/>
  <c r="EF33" i="10"/>
  <c r="EG33" i="10"/>
  <c r="EH33" i="10"/>
  <c r="EI33" i="10"/>
  <c r="EJ33" i="10"/>
  <c r="EK33" i="10"/>
  <c r="EL33" i="10"/>
  <c r="EM33" i="10"/>
  <c r="EN33" i="10"/>
  <c r="EO33" i="10"/>
  <c r="EP33" i="10"/>
  <c r="EQ33" i="10"/>
  <c r="ER33" i="10"/>
  <c r="ES33" i="10"/>
  <c r="ET33" i="10"/>
  <c r="EU33" i="10"/>
  <c r="EV33" i="10"/>
  <c r="EW33" i="10"/>
  <c r="EX33" i="10"/>
  <c r="EY33" i="10"/>
  <c r="EZ33" i="10"/>
  <c r="FA33" i="10"/>
  <c r="FB33" i="10"/>
  <c r="FC33" i="10"/>
  <c r="FD33" i="10"/>
  <c r="FE33" i="10"/>
  <c r="FF33" i="10"/>
  <c r="FG33" i="10"/>
  <c r="FH33" i="10"/>
  <c r="FI33" i="10"/>
  <c r="FJ33" i="10"/>
  <c r="FK33" i="10"/>
  <c r="FL33" i="10"/>
  <c r="FM33" i="10"/>
  <c r="FN33" i="10"/>
  <c r="FO33" i="10"/>
  <c r="FP33" i="10"/>
  <c r="FQ33" i="10"/>
  <c r="FR33" i="10"/>
  <c r="FS33" i="10"/>
  <c r="FT33" i="10"/>
  <c r="FU33" i="10"/>
  <c r="FV33" i="10"/>
  <c r="FW33" i="10"/>
  <c r="FX33" i="10"/>
  <c r="FY33" i="10"/>
  <c r="FZ33" i="10"/>
  <c r="GA33" i="10"/>
  <c r="GB33" i="10"/>
  <c r="BA34" i="10"/>
  <c r="BA38" i="10" s="1"/>
  <c r="BB34" i="10"/>
  <c r="BC34" i="10"/>
  <c r="BD34" i="10"/>
  <c r="BE34" i="10"/>
  <c r="BF34" i="10"/>
  <c r="BG34" i="10"/>
  <c r="BH34" i="10"/>
  <c r="BI34" i="10"/>
  <c r="BJ34" i="10"/>
  <c r="BK34" i="10"/>
  <c r="BL34" i="10"/>
  <c r="BM34" i="10"/>
  <c r="BM38" i="10" s="1"/>
  <c r="BN34" i="10"/>
  <c r="BO34" i="10"/>
  <c r="BP34" i="10"/>
  <c r="BQ34" i="10"/>
  <c r="BR34" i="10"/>
  <c r="BS34" i="10"/>
  <c r="BT34" i="10"/>
  <c r="BU34" i="10"/>
  <c r="BV34" i="10"/>
  <c r="BW34" i="10"/>
  <c r="BX34" i="10"/>
  <c r="BY34" i="10"/>
  <c r="BY38" i="10" s="1"/>
  <c r="BZ34" i="10"/>
  <c r="CA34" i="10"/>
  <c r="CB34" i="10"/>
  <c r="CC34" i="10"/>
  <c r="CD34" i="10"/>
  <c r="CE34" i="10"/>
  <c r="CF34" i="10"/>
  <c r="CG34" i="10"/>
  <c r="CH34" i="10"/>
  <c r="CI34" i="10"/>
  <c r="CJ34" i="10"/>
  <c r="CK34" i="10"/>
  <c r="CK38" i="10" s="1"/>
  <c r="CL34" i="10"/>
  <c r="CM34" i="10"/>
  <c r="CN34" i="10"/>
  <c r="CO34" i="10"/>
  <c r="CP34" i="10"/>
  <c r="CQ34" i="10"/>
  <c r="CR34" i="10"/>
  <c r="CS34" i="10"/>
  <c r="CT34" i="10"/>
  <c r="CU34" i="10"/>
  <c r="CV34" i="10"/>
  <c r="CW34" i="10"/>
  <c r="CW38" i="10" s="1"/>
  <c r="CX34" i="10"/>
  <c r="CY34" i="10"/>
  <c r="CZ34" i="10"/>
  <c r="DA34" i="10"/>
  <c r="DB34" i="10"/>
  <c r="DC34" i="10"/>
  <c r="DD34" i="10"/>
  <c r="DE34" i="10"/>
  <c r="DF34" i="10"/>
  <c r="DG34" i="10"/>
  <c r="DH34" i="10"/>
  <c r="DI34" i="10"/>
  <c r="DI38" i="10" s="1"/>
  <c r="DJ34" i="10"/>
  <c r="DK34" i="10"/>
  <c r="DL34" i="10"/>
  <c r="DM34" i="10"/>
  <c r="DN34" i="10"/>
  <c r="DO34" i="10"/>
  <c r="DP34" i="10"/>
  <c r="DQ34" i="10"/>
  <c r="DR34" i="10"/>
  <c r="DS34" i="10"/>
  <c r="DT34" i="10"/>
  <c r="DU34" i="10"/>
  <c r="DU38" i="10" s="1"/>
  <c r="DV34" i="10"/>
  <c r="DW34" i="10"/>
  <c r="DX34" i="10"/>
  <c r="DY34" i="10"/>
  <c r="DZ34" i="10"/>
  <c r="EA34" i="10"/>
  <c r="EB34" i="10"/>
  <c r="EC34" i="10"/>
  <c r="ED34" i="10"/>
  <c r="EE34" i="10"/>
  <c r="EF34" i="10"/>
  <c r="EG34" i="10"/>
  <c r="EG38" i="10" s="1"/>
  <c r="EH34" i="10"/>
  <c r="EI34" i="10"/>
  <c r="EJ34" i="10"/>
  <c r="EK34" i="10"/>
  <c r="EL34" i="10"/>
  <c r="EM34" i="10"/>
  <c r="EN34" i="10"/>
  <c r="EO34" i="10"/>
  <c r="EP34" i="10"/>
  <c r="EQ34" i="10"/>
  <c r="ER34" i="10"/>
  <c r="ES34" i="10"/>
  <c r="ES38" i="10" s="1"/>
  <c r="ET34" i="10"/>
  <c r="EU34" i="10"/>
  <c r="EV34" i="10"/>
  <c r="EW34" i="10"/>
  <c r="EX34" i="10"/>
  <c r="EY34" i="10"/>
  <c r="EZ34" i="10"/>
  <c r="FA34" i="10"/>
  <c r="FB34" i="10"/>
  <c r="FC34" i="10"/>
  <c r="FD34" i="10"/>
  <c r="FE34" i="10"/>
  <c r="FE38" i="10" s="1"/>
  <c r="FF34" i="10"/>
  <c r="FG34" i="10"/>
  <c r="FH34" i="10"/>
  <c r="FI34" i="10"/>
  <c r="FJ34" i="10"/>
  <c r="FK34" i="10"/>
  <c r="FL34" i="10"/>
  <c r="FM34" i="10"/>
  <c r="FN34" i="10"/>
  <c r="FO34" i="10"/>
  <c r="FP34" i="10"/>
  <c r="FQ34" i="10"/>
  <c r="FQ38" i="10" s="1"/>
  <c r="FR34" i="10"/>
  <c r="FS34" i="10"/>
  <c r="FT34" i="10"/>
  <c r="FU34" i="10"/>
  <c r="FV34" i="10"/>
  <c r="FW34" i="10"/>
  <c r="FX34" i="10"/>
  <c r="FY34" i="10"/>
  <c r="FZ34" i="10"/>
  <c r="GA34" i="10"/>
  <c r="GB34" i="10"/>
  <c r="BA36" i="10"/>
  <c r="BB36" i="10"/>
  <c r="BC36" i="10"/>
  <c r="BD36" i="10"/>
  <c r="BE36" i="10"/>
  <c r="BF36" i="10"/>
  <c r="BG36" i="10"/>
  <c r="BH36" i="10"/>
  <c r="BI36" i="10"/>
  <c r="BJ36" i="10"/>
  <c r="BK36" i="10"/>
  <c r="BL36" i="10"/>
  <c r="BM36" i="10"/>
  <c r="BN36" i="10"/>
  <c r="BO36" i="10"/>
  <c r="BP36" i="10"/>
  <c r="BQ36" i="10"/>
  <c r="BR36" i="10"/>
  <c r="BS36" i="10"/>
  <c r="BT36" i="10"/>
  <c r="BU36" i="10"/>
  <c r="BV36" i="10"/>
  <c r="BW36" i="10"/>
  <c r="BX36" i="10"/>
  <c r="BY36" i="10"/>
  <c r="BZ36" i="10"/>
  <c r="CA36" i="10"/>
  <c r="CB36" i="10"/>
  <c r="CC36" i="10"/>
  <c r="CD36" i="10"/>
  <c r="CE36" i="10"/>
  <c r="CF36" i="10"/>
  <c r="CG36" i="10"/>
  <c r="CH36" i="10"/>
  <c r="CI36" i="10"/>
  <c r="CJ36" i="10"/>
  <c r="CK36" i="10"/>
  <c r="CL36" i="10"/>
  <c r="CM36" i="10"/>
  <c r="CN36" i="10"/>
  <c r="CO36" i="10"/>
  <c r="CP36" i="10"/>
  <c r="CQ36" i="10"/>
  <c r="CR36" i="10"/>
  <c r="CS36" i="10"/>
  <c r="CT36" i="10"/>
  <c r="CU36" i="10"/>
  <c r="CV36" i="10"/>
  <c r="CW36" i="10"/>
  <c r="CX36" i="10"/>
  <c r="CY36" i="10"/>
  <c r="CZ36" i="10"/>
  <c r="DA36" i="10"/>
  <c r="DB36" i="10"/>
  <c r="DC36" i="10"/>
  <c r="DD36" i="10"/>
  <c r="DE36" i="10"/>
  <c r="DF36" i="10"/>
  <c r="DG36" i="10"/>
  <c r="DH36" i="10"/>
  <c r="DI36" i="10"/>
  <c r="DJ36" i="10"/>
  <c r="DK36" i="10"/>
  <c r="DL36" i="10"/>
  <c r="DM36" i="10"/>
  <c r="DN36" i="10"/>
  <c r="DO36" i="10"/>
  <c r="DP36" i="10"/>
  <c r="DQ36" i="10"/>
  <c r="DR36" i="10"/>
  <c r="DS36" i="10"/>
  <c r="DT36" i="10"/>
  <c r="DU36" i="10"/>
  <c r="DV36" i="10"/>
  <c r="DW36" i="10"/>
  <c r="DX36" i="10"/>
  <c r="DY36" i="10"/>
  <c r="DZ36" i="10"/>
  <c r="EA36" i="10"/>
  <c r="EB36" i="10"/>
  <c r="EC36" i="10"/>
  <c r="ED36" i="10"/>
  <c r="EE36" i="10"/>
  <c r="EF36" i="10"/>
  <c r="EG36" i="10"/>
  <c r="EH36" i="10"/>
  <c r="EI36" i="10"/>
  <c r="EJ36" i="10"/>
  <c r="EK36" i="10"/>
  <c r="EL36" i="10"/>
  <c r="EM36" i="10"/>
  <c r="EN36" i="10"/>
  <c r="EO36" i="10"/>
  <c r="EP36" i="10"/>
  <c r="EQ36" i="10"/>
  <c r="ER36" i="10"/>
  <c r="ES36" i="10"/>
  <c r="ET36" i="10"/>
  <c r="EU36" i="10"/>
  <c r="EV36" i="10"/>
  <c r="EW36" i="10"/>
  <c r="EX36" i="10"/>
  <c r="EY36" i="10"/>
  <c r="EZ36" i="10"/>
  <c r="FA36" i="10"/>
  <c r="FB36" i="10"/>
  <c r="FC36" i="10"/>
  <c r="FD36" i="10"/>
  <c r="FE36" i="10"/>
  <c r="FF36" i="10"/>
  <c r="FG36" i="10"/>
  <c r="FH36" i="10"/>
  <c r="FI36" i="10"/>
  <c r="FJ36" i="10"/>
  <c r="FK36" i="10"/>
  <c r="FL36" i="10"/>
  <c r="FM36" i="10"/>
  <c r="FN36" i="10"/>
  <c r="FO36" i="10"/>
  <c r="FP36" i="10"/>
  <c r="FQ36" i="10"/>
  <c r="FR36" i="10"/>
  <c r="FS36" i="10"/>
  <c r="FT36" i="10"/>
  <c r="FU36" i="10"/>
  <c r="FV36" i="10"/>
  <c r="FW36" i="10"/>
  <c r="FX36" i="10"/>
  <c r="FY36" i="10"/>
  <c r="FZ36" i="10"/>
  <c r="GA36" i="10"/>
  <c r="GB36" i="10"/>
  <c r="BA40" i="10"/>
  <c r="BB40" i="10"/>
  <c r="BC40" i="10"/>
  <c r="BD40" i="10"/>
  <c r="BE40" i="10"/>
  <c r="BE42" i="10" s="1"/>
  <c r="BF40" i="10"/>
  <c r="BG40" i="10"/>
  <c r="BH40" i="10"/>
  <c r="BI40" i="10"/>
  <c r="BJ40" i="10"/>
  <c r="BK40" i="10"/>
  <c r="BL40" i="10"/>
  <c r="BM40" i="10"/>
  <c r="BN40" i="10"/>
  <c r="BO40" i="10"/>
  <c r="BP40" i="10"/>
  <c r="BQ40" i="10"/>
  <c r="BR40" i="10"/>
  <c r="BS40" i="10"/>
  <c r="BT40" i="10"/>
  <c r="BU40" i="10"/>
  <c r="BV40" i="10"/>
  <c r="BW40" i="10"/>
  <c r="BX40" i="10"/>
  <c r="BY40" i="10"/>
  <c r="BZ40" i="10"/>
  <c r="CA40" i="10"/>
  <c r="CB40" i="10"/>
  <c r="CC40" i="10"/>
  <c r="CD40" i="10"/>
  <c r="CE40" i="10"/>
  <c r="CF40" i="10"/>
  <c r="CG40" i="10"/>
  <c r="CH40" i="10"/>
  <c r="CI40" i="10"/>
  <c r="CJ40" i="10"/>
  <c r="CK40" i="10"/>
  <c r="CL40" i="10"/>
  <c r="CM40" i="10"/>
  <c r="CN40" i="10"/>
  <c r="CO40" i="10"/>
  <c r="CP40" i="10"/>
  <c r="CQ40" i="10"/>
  <c r="CR40" i="10"/>
  <c r="CS40" i="10"/>
  <c r="CT40" i="10"/>
  <c r="CU40" i="10"/>
  <c r="CV40" i="10"/>
  <c r="CW40" i="10"/>
  <c r="CX40" i="10"/>
  <c r="CY40" i="10"/>
  <c r="CZ40" i="10"/>
  <c r="DA40" i="10"/>
  <c r="DB40" i="10"/>
  <c r="DC40" i="10"/>
  <c r="DD40" i="10"/>
  <c r="DE40" i="10"/>
  <c r="DF40" i="10"/>
  <c r="DG40" i="10"/>
  <c r="DH40" i="10"/>
  <c r="DI40" i="10"/>
  <c r="DJ40" i="10"/>
  <c r="DK40" i="10"/>
  <c r="DL40" i="10"/>
  <c r="DM40" i="10"/>
  <c r="DN40" i="10"/>
  <c r="DO40" i="10"/>
  <c r="DP40" i="10"/>
  <c r="DQ40" i="10"/>
  <c r="DR40" i="10"/>
  <c r="DS40" i="10"/>
  <c r="DT40" i="10"/>
  <c r="DU40" i="10"/>
  <c r="DV40" i="10"/>
  <c r="DW40" i="10"/>
  <c r="DX40" i="10"/>
  <c r="DY40" i="10"/>
  <c r="DZ40" i="10"/>
  <c r="EA40" i="10"/>
  <c r="EB40" i="10"/>
  <c r="EC40" i="10"/>
  <c r="ED40" i="10"/>
  <c r="EE40" i="10"/>
  <c r="EF40" i="10"/>
  <c r="EG40" i="10"/>
  <c r="EH40" i="10"/>
  <c r="EI40" i="10"/>
  <c r="EJ40" i="10"/>
  <c r="EK40" i="10"/>
  <c r="EL40" i="10"/>
  <c r="EM40" i="10"/>
  <c r="EN40" i="10"/>
  <c r="EO40" i="10"/>
  <c r="EP40" i="10"/>
  <c r="EQ40" i="10"/>
  <c r="ER40" i="10"/>
  <c r="ES40" i="10"/>
  <c r="ET40" i="10"/>
  <c r="EU40" i="10"/>
  <c r="EV40" i="10"/>
  <c r="EW40" i="10"/>
  <c r="EX40" i="10"/>
  <c r="EY40" i="10"/>
  <c r="EZ40" i="10"/>
  <c r="FA40" i="10"/>
  <c r="FB40" i="10"/>
  <c r="FC40" i="10"/>
  <c r="FD40" i="10"/>
  <c r="FE40" i="10"/>
  <c r="FF40" i="10"/>
  <c r="FG40" i="10"/>
  <c r="FH40" i="10"/>
  <c r="FI40" i="10"/>
  <c r="FJ40" i="10"/>
  <c r="FK40" i="10"/>
  <c r="FL40" i="10"/>
  <c r="FM40" i="10"/>
  <c r="FN40" i="10"/>
  <c r="FO40" i="10"/>
  <c r="FP40" i="10"/>
  <c r="FQ40" i="10"/>
  <c r="FR40" i="10"/>
  <c r="FS40" i="10"/>
  <c r="FT40" i="10"/>
  <c r="FU40" i="10"/>
  <c r="FV40" i="10"/>
  <c r="FW40" i="10"/>
  <c r="FX40" i="10"/>
  <c r="FY40" i="10"/>
  <c r="FZ40" i="10"/>
  <c r="GA40" i="10"/>
  <c r="GB40" i="10"/>
  <c r="BA41" i="10"/>
  <c r="BB41" i="10"/>
  <c r="BC41" i="10"/>
  <c r="BD41" i="10"/>
  <c r="BE41" i="10"/>
  <c r="BF41" i="10"/>
  <c r="BG41" i="10"/>
  <c r="BH41" i="10"/>
  <c r="BI41" i="10"/>
  <c r="BJ41" i="10"/>
  <c r="BK41" i="10"/>
  <c r="BL41" i="10"/>
  <c r="BM41" i="10"/>
  <c r="BN41" i="10"/>
  <c r="BO41" i="10"/>
  <c r="BP41" i="10"/>
  <c r="BQ41" i="10"/>
  <c r="BR41" i="10"/>
  <c r="BS41" i="10"/>
  <c r="BT41" i="10"/>
  <c r="BU41" i="10"/>
  <c r="BV41" i="10"/>
  <c r="BW41" i="10"/>
  <c r="BX41" i="10"/>
  <c r="BY41" i="10"/>
  <c r="BZ41" i="10"/>
  <c r="CA41" i="10"/>
  <c r="CB41" i="10"/>
  <c r="CC41" i="10"/>
  <c r="CD41" i="10"/>
  <c r="CE41" i="10"/>
  <c r="CF41" i="10"/>
  <c r="CG41" i="10"/>
  <c r="CH41" i="10"/>
  <c r="CI41" i="10"/>
  <c r="CJ41" i="10"/>
  <c r="CK41" i="10"/>
  <c r="CL41" i="10"/>
  <c r="CM41" i="10"/>
  <c r="CN41" i="10"/>
  <c r="CO41" i="10"/>
  <c r="CP41" i="10"/>
  <c r="CQ41" i="10"/>
  <c r="CR41" i="10"/>
  <c r="CS41" i="10"/>
  <c r="CT41" i="10"/>
  <c r="CU41" i="10"/>
  <c r="CV41" i="10"/>
  <c r="CW41" i="10"/>
  <c r="CX41" i="10"/>
  <c r="CY41" i="10"/>
  <c r="CZ41" i="10"/>
  <c r="DA41" i="10"/>
  <c r="DB41" i="10"/>
  <c r="DC41" i="10"/>
  <c r="DD41" i="10"/>
  <c r="DE41" i="10"/>
  <c r="DF41" i="10"/>
  <c r="DG41" i="10"/>
  <c r="DH41" i="10"/>
  <c r="DI41" i="10"/>
  <c r="DJ41" i="10"/>
  <c r="DK41" i="10"/>
  <c r="DL41" i="10"/>
  <c r="DM41" i="10"/>
  <c r="DN41" i="10"/>
  <c r="DO41" i="10"/>
  <c r="DP41" i="10"/>
  <c r="DQ41" i="10"/>
  <c r="DR41" i="10"/>
  <c r="DS41" i="10"/>
  <c r="DT41" i="10"/>
  <c r="DU41" i="10"/>
  <c r="DV41" i="10"/>
  <c r="DW41" i="10"/>
  <c r="DX41" i="10"/>
  <c r="DY41" i="10"/>
  <c r="DZ41" i="10"/>
  <c r="EA41" i="10"/>
  <c r="EB41" i="10"/>
  <c r="EC41" i="10"/>
  <c r="ED41" i="10"/>
  <c r="EE41" i="10"/>
  <c r="EF41" i="10"/>
  <c r="EG41" i="10"/>
  <c r="EH41" i="10"/>
  <c r="EI41" i="10"/>
  <c r="EJ41" i="10"/>
  <c r="EK41" i="10"/>
  <c r="EL41" i="10"/>
  <c r="EM41" i="10"/>
  <c r="EN41" i="10"/>
  <c r="EO41" i="10"/>
  <c r="EP41" i="10"/>
  <c r="EQ41" i="10"/>
  <c r="ER41" i="10"/>
  <c r="ES41" i="10"/>
  <c r="ET41" i="10"/>
  <c r="EU41" i="10"/>
  <c r="EV41" i="10"/>
  <c r="EW41" i="10"/>
  <c r="EX41" i="10"/>
  <c r="EY41" i="10"/>
  <c r="EZ41" i="10"/>
  <c r="FA41" i="10"/>
  <c r="FB41" i="10"/>
  <c r="FC41" i="10"/>
  <c r="FD41" i="10"/>
  <c r="FE41" i="10"/>
  <c r="FF41" i="10"/>
  <c r="FG41" i="10"/>
  <c r="FH41" i="10"/>
  <c r="FI41" i="10"/>
  <c r="FJ41" i="10"/>
  <c r="FK41" i="10"/>
  <c r="FL41" i="10"/>
  <c r="FM41" i="10"/>
  <c r="FN41" i="10"/>
  <c r="FO41" i="10"/>
  <c r="FP41" i="10"/>
  <c r="FQ41" i="10"/>
  <c r="FR41" i="10"/>
  <c r="FS41" i="10"/>
  <c r="FT41" i="10"/>
  <c r="FU41" i="10"/>
  <c r="FV41" i="10"/>
  <c r="FW41" i="10"/>
  <c r="FX41" i="10"/>
  <c r="FY41" i="10"/>
  <c r="FZ41" i="10"/>
  <c r="GA41" i="10"/>
  <c r="GB41" i="10"/>
  <c r="BA42" i="10"/>
  <c r="BB42" i="10"/>
  <c r="BC42" i="10"/>
  <c r="BD42" i="10"/>
  <c r="BF42" i="10"/>
  <c r="BG42" i="10"/>
  <c r="BH42" i="10"/>
  <c r="BI42" i="10"/>
  <c r="BJ42" i="10"/>
  <c r="BK42" i="10"/>
  <c r="BL42" i="10"/>
  <c r="BM42" i="10"/>
  <c r="BN42" i="10"/>
  <c r="BO42" i="10"/>
  <c r="BP42" i="10"/>
  <c r="BQ42" i="10"/>
  <c r="BR42" i="10"/>
  <c r="BS42" i="10"/>
  <c r="BT42" i="10"/>
  <c r="BU42" i="10"/>
  <c r="BV42" i="10"/>
  <c r="BW42" i="10"/>
  <c r="BX42" i="10"/>
  <c r="BY42" i="10"/>
  <c r="BZ42" i="10"/>
  <c r="CA42" i="10"/>
  <c r="CB42" i="10"/>
  <c r="CC42" i="10"/>
  <c r="CD42" i="10"/>
  <c r="CE42" i="10"/>
  <c r="CF42" i="10"/>
  <c r="CG42" i="10"/>
  <c r="CH42" i="10"/>
  <c r="CI42" i="10"/>
  <c r="CJ42" i="10"/>
  <c r="CK42" i="10"/>
  <c r="CL42" i="10"/>
  <c r="CM42" i="10"/>
  <c r="CN42" i="10"/>
  <c r="CO42" i="10"/>
  <c r="CP42" i="10"/>
  <c r="CQ42" i="10"/>
  <c r="CR42" i="10"/>
  <c r="CS42" i="10"/>
  <c r="CT42" i="10"/>
  <c r="CU42" i="10"/>
  <c r="CV42" i="10"/>
  <c r="CW42" i="10"/>
  <c r="CX42" i="10"/>
  <c r="CY42" i="10"/>
  <c r="CZ42" i="10"/>
  <c r="DA42" i="10"/>
  <c r="DB42" i="10"/>
  <c r="DC42" i="10"/>
  <c r="DD42" i="10"/>
  <c r="DE42" i="10"/>
  <c r="DF42" i="10"/>
  <c r="DG42" i="10"/>
  <c r="DH42" i="10"/>
  <c r="DI42" i="10"/>
  <c r="DJ42" i="10"/>
  <c r="DK42" i="10"/>
  <c r="DL42" i="10"/>
  <c r="DM42" i="10"/>
  <c r="DN42" i="10"/>
  <c r="DO42" i="10"/>
  <c r="DP42" i="10"/>
  <c r="DQ42" i="10"/>
  <c r="DR42" i="10"/>
  <c r="DS42" i="10"/>
  <c r="DT42" i="10"/>
  <c r="DU42" i="10"/>
  <c r="DV42" i="10"/>
  <c r="DW42" i="10"/>
  <c r="DX42" i="10"/>
  <c r="DY42" i="10"/>
  <c r="DZ42" i="10"/>
  <c r="EA42" i="10"/>
  <c r="EB42" i="10"/>
  <c r="EC42" i="10"/>
  <c r="ED42" i="10"/>
  <c r="EE42" i="10"/>
  <c r="EF42" i="10"/>
  <c r="EG42" i="10"/>
  <c r="EH42" i="10"/>
  <c r="EI42" i="10"/>
  <c r="EJ42" i="10"/>
  <c r="EK42" i="10"/>
  <c r="EL42" i="10"/>
  <c r="EM42" i="10"/>
  <c r="EN42" i="10"/>
  <c r="EO42" i="10"/>
  <c r="EP42" i="10"/>
  <c r="EQ42" i="10"/>
  <c r="ER42" i="10"/>
  <c r="ES42" i="10"/>
  <c r="ET42" i="10"/>
  <c r="EU42" i="10"/>
  <c r="EV42" i="10"/>
  <c r="EW42" i="10"/>
  <c r="EX42" i="10"/>
  <c r="EY42" i="10"/>
  <c r="EZ42" i="10"/>
  <c r="FA42" i="10"/>
  <c r="FB42" i="10"/>
  <c r="FC42" i="10"/>
  <c r="FD42" i="10"/>
  <c r="FE42" i="10"/>
  <c r="FF42" i="10"/>
  <c r="FG42" i="10"/>
  <c r="FH42" i="10"/>
  <c r="FI42" i="10"/>
  <c r="FJ42" i="10"/>
  <c r="FK42" i="10"/>
  <c r="FL42" i="10"/>
  <c r="FM42" i="10"/>
  <c r="FN42" i="10"/>
  <c r="FO42" i="10"/>
  <c r="FP42" i="10"/>
  <c r="FQ42" i="10"/>
  <c r="FR42" i="10"/>
  <c r="FS42" i="10"/>
  <c r="FT42" i="10"/>
  <c r="FU42" i="10"/>
  <c r="FV42" i="10"/>
  <c r="FW42" i="10"/>
  <c r="FX42" i="10"/>
  <c r="FY42" i="10"/>
  <c r="FZ42" i="10"/>
  <c r="GA42" i="10"/>
  <c r="GB42" i="10"/>
  <c r="BA43" i="10"/>
  <c r="BB43" i="10"/>
  <c r="BC43" i="10"/>
  <c r="BD43" i="10"/>
  <c r="BF43" i="10"/>
  <c r="BG43" i="10"/>
  <c r="BH43" i="10"/>
  <c r="BI43" i="10"/>
  <c r="BJ43" i="10"/>
  <c r="BK43" i="10"/>
  <c r="BL43" i="10"/>
  <c r="BM43" i="10"/>
  <c r="BN43" i="10"/>
  <c r="BO43" i="10"/>
  <c r="BP43" i="10"/>
  <c r="BQ43" i="10"/>
  <c r="BR43" i="10"/>
  <c r="BS43" i="10"/>
  <c r="BT43" i="10"/>
  <c r="BU43" i="10"/>
  <c r="BV43" i="10"/>
  <c r="BW43" i="10"/>
  <c r="BX43" i="10"/>
  <c r="BY43" i="10"/>
  <c r="BZ43" i="10"/>
  <c r="CA43" i="10"/>
  <c r="CB43" i="10"/>
  <c r="CC43" i="10"/>
  <c r="CD43" i="10"/>
  <c r="CE43" i="10"/>
  <c r="CF43" i="10"/>
  <c r="CG43" i="10"/>
  <c r="CH43" i="10"/>
  <c r="CI43" i="10"/>
  <c r="CJ43" i="10"/>
  <c r="CK43" i="10"/>
  <c r="CL43" i="10"/>
  <c r="CM43" i="10"/>
  <c r="CN43" i="10"/>
  <c r="CO43" i="10"/>
  <c r="CP43" i="10"/>
  <c r="CQ43" i="10"/>
  <c r="CR43" i="10"/>
  <c r="CS43" i="10"/>
  <c r="CT43" i="10"/>
  <c r="CU43" i="10"/>
  <c r="CV43" i="10"/>
  <c r="CW43" i="10"/>
  <c r="CX43" i="10"/>
  <c r="CY43" i="10"/>
  <c r="CZ43" i="10"/>
  <c r="DA43" i="10"/>
  <c r="DB43" i="10"/>
  <c r="DC43" i="10"/>
  <c r="DD43" i="10"/>
  <c r="DE43" i="10"/>
  <c r="DF43" i="10"/>
  <c r="DG43" i="10"/>
  <c r="DH43" i="10"/>
  <c r="DI43" i="10"/>
  <c r="DJ43" i="10"/>
  <c r="DK43" i="10"/>
  <c r="DL43" i="10"/>
  <c r="DM43" i="10"/>
  <c r="DN43" i="10"/>
  <c r="DO43" i="10"/>
  <c r="DP43" i="10"/>
  <c r="DQ43" i="10"/>
  <c r="DR43" i="10"/>
  <c r="DS43" i="10"/>
  <c r="DT43" i="10"/>
  <c r="DU43" i="10"/>
  <c r="DV43" i="10"/>
  <c r="DW43" i="10"/>
  <c r="DX43" i="10"/>
  <c r="DY43" i="10"/>
  <c r="DZ43" i="10"/>
  <c r="EA43" i="10"/>
  <c r="EB43" i="10"/>
  <c r="EC43" i="10"/>
  <c r="ED43" i="10"/>
  <c r="EE43" i="10"/>
  <c r="EF43" i="10"/>
  <c r="EG43" i="10"/>
  <c r="EH43" i="10"/>
  <c r="EI43" i="10"/>
  <c r="EJ43" i="10"/>
  <c r="EK43" i="10"/>
  <c r="EL43" i="10"/>
  <c r="EM43" i="10"/>
  <c r="EN43" i="10"/>
  <c r="EO43" i="10"/>
  <c r="EP43" i="10"/>
  <c r="EQ43" i="10"/>
  <c r="ER43" i="10"/>
  <c r="ES43" i="10"/>
  <c r="ET43" i="10"/>
  <c r="EU43" i="10"/>
  <c r="EV43" i="10"/>
  <c r="EW43" i="10"/>
  <c r="EX43" i="10"/>
  <c r="EY43" i="10"/>
  <c r="EZ43" i="10"/>
  <c r="FA43" i="10"/>
  <c r="FB43" i="10"/>
  <c r="FC43" i="10"/>
  <c r="FD43" i="10"/>
  <c r="FE43" i="10"/>
  <c r="FF43" i="10"/>
  <c r="FG43" i="10"/>
  <c r="FH43" i="10"/>
  <c r="FI43" i="10"/>
  <c r="FJ43" i="10"/>
  <c r="FK43" i="10"/>
  <c r="FL43" i="10"/>
  <c r="FM43" i="10"/>
  <c r="FN43" i="10"/>
  <c r="FO43" i="10"/>
  <c r="FP43" i="10"/>
  <c r="FQ43" i="10"/>
  <c r="FR43" i="10"/>
  <c r="FS43" i="10"/>
  <c r="FT43" i="10"/>
  <c r="FU43" i="10"/>
  <c r="FV43" i="10"/>
  <c r="FW43" i="10"/>
  <c r="FX43" i="10"/>
  <c r="FY43" i="10"/>
  <c r="FZ43" i="10"/>
  <c r="GA43" i="10"/>
  <c r="GB43" i="10"/>
  <c r="BA45" i="10"/>
  <c r="BB45" i="10"/>
  <c r="BC45" i="10"/>
  <c r="BD45" i="10"/>
  <c r="BE45" i="10"/>
  <c r="BF45" i="10" s="1"/>
  <c r="BG45" i="10" s="1"/>
  <c r="BH45" i="10" s="1"/>
  <c r="BI45" i="10" s="1"/>
  <c r="BJ45" i="10"/>
  <c r="BK45" i="10"/>
  <c r="BL45" i="10"/>
  <c r="BM45" i="10"/>
  <c r="BN45" i="10"/>
  <c r="BO45" i="10"/>
  <c r="BP45" i="10"/>
  <c r="BV45" i="10"/>
  <c r="BW45" i="10"/>
  <c r="BX45" i="10"/>
  <c r="BY45" i="10"/>
  <c r="BZ45" i="10"/>
  <c r="CA45" i="10"/>
  <c r="CB45" i="10"/>
  <c r="CH45" i="10"/>
  <c r="CI45" i="10"/>
  <c r="CJ45" i="10"/>
  <c r="CK45" i="10"/>
  <c r="CL45" i="10"/>
  <c r="CM45" i="10"/>
  <c r="CN45" i="10"/>
  <c r="CT45" i="10"/>
  <c r="CU45" i="10"/>
  <c r="CV45" i="10"/>
  <c r="CW45" i="10"/>
  <c r="CX45" i="10"/>
  <c r="CY45" i="10"/>
  <c r="CZ45" i="10"/>
  <c r="DF45" i="10"/>
  <c r="DG45" i="10"/>
  <c r="DH45" i="10"/>
  <c r="DI45" i="10"/>
  <c r="DJ45" i="10"/>
  <c r="DK45" i="10"/>
  <c r="DL45" i="10"/>
  <c r="DR45" i="10"/>
  <c r="DS45" i="10"/>
  <c r="DT45" i="10"/>
  <c r="DU45" i="10"/>
  <c r="DV45" i="10"/>
  <c r="DW45" i="10"/>
  <c r="DX45" i="10"/>
  <c r="ED45" i="10"/>
  <c r="EE45" i="10"/>
  <c r="EF45" i="10"/>
  <c r="EG45" i="10"/>
  <c r="EH45" i="10"/>
  <c r="EI45" i="10"/>
  <c r="EJ45" i="10"/>
  <c r="EP45" i="10"/>
  <c r="EQ45" i="10"/>
  <c r="ER45" i="10"/>
  <c r="ES45" i="10"/>
  <c r="ET45" i="10"/>
  <c r="EU45" i="10"/>
  <c r="EV45" i="10"/>
  <c r="FB45" i="10"/>
  <c r="FC45" i="10"/>
  <c r="FD45" i="10"/>
  <c r="FE45" i="10"/>
  <c r="FF45" i="10"/>
  <c r="FG45" i="10"/>
  <c r="FH45" i="10"/>
  <c r="FN45" i="10"/>
  <c r="FO45" i="10"/>
  <c r="FP45" i="10"/>
  <c r="FQ45" i="10"/>
  <c r="FR45" i="10"/>
  <c r="FS45" i="10"/>
  <c r="FT45" i="10"/>
  <c r="FZ45" i="10"/>
  <c r="GA45" i="10"/>
  <c r="GB45" i="10"/>
  <c r="BA47" i="10"/>
  <c r="BB47" i="10"/>
  <c r="BC47" i="10"/>
  <c r="BD47" i="10"/>
  <c r="BE47" i="10"/>
  <c r="BF47" i="10"/>
  <c r="BG47" i="10"/>
  <c r="BH47" i="10"/>
  <c r="BI47" i="10"/>
  <c r="BJ47" i="10"/>
  <c r="BK47" i="10"/>
  <c r="BL47" i="10"/>
  <c r="BM47" i="10"/>
  <c r="BN47" i="10"/>
  <c r="BO47" i="10"/>
  <c r="BP47" i="10"/>
  <c r="BQ47" i="10"/>
  <c r="BR47" i="10"/>
  <c r="BS47" i="10"/>
  <c r="BT47" i="10"/>
  <c r="BU47" i="10"/>
  <c r="BV47" i="10"/>
  <c r="BW47" i="10"/>
  <c r="BX47" i="10"/>
  <c r="BY47" i="10"/>
  <c r="BZ47" i="10"/>
  <c r="CA47" i="10"/>
  <c r="CB47" i="10"/>
  <c r="CC47" i="10"/>
  <c r="CD47" i="10"/>
  <c r="CE47" i="10"/>
  <c r="CF47" i="10"/>
  <c r="CG47" i="10"/>
  <c r="CH47" i="10"/>
  <c r="CI47" i="10"/>
  <c r="CJ47" i="10"/>
  <c r="CK47" i="10"/>
  <c r="CL47" i="10"/>
  <c r="CM47" i="10"/>
  <c r="CN47" i="10"/>
  <c r="CO47" i="10"/>
  <c r="CP47" i="10"/>
  <c r="CQ47" i="10"/>
  <c r="CR47" i="10"/>
  <c r="CS47" i="10"/>
  <c r="CT47" i="10"/>
  <c r="CU47" i="10"/>
  <c r="CV47" i="10"/>
  <c r="CW47" i="10"/>
  <c r="CX47" i="10"/>
  <c r="CY47" i="10"/>
  <c r="CZ47" i="10"/>
  <c r="DA47" i="10"/>
  <c r="DB47" i="10"/>
  <c r="DC47" i="10"/>
  <c r="DD47" i="10"/>
  <c r="DE47" i="10"/>
  <c r="DF47" i="10"/>
  <c r="DG47" i="10"/>
  <c r="DH47" i="10"/>
  <c r="DI47" i="10"/>
  <c r="DJ47" i="10"/>
  <c r="DK47" i="10"/>
  <c r="DL47" i="10"/>
  <c r="DM47" i="10"/>
  <c r="DN47" i="10"/>
  <c r="DO47" i="10"/>
  <c r="DP47" i="10"/>
  <c r="DQ47" i="10"/>
  <c r="DR47" i="10"/>
  <c r="DS47" i="10"/>
  <c r="DT47" i="10"/>
  <c r="DU47" i="10"/>
  <c r="DV47" i="10"/>
  <c r="DW47" i="10"/>
  <c r="DX47" i="10"/>
  <c r="DY47" i="10"/>
  <c r="DZ47" i="10"/>
  <c r="EA47" i="10"/>
  <c r="EB47" i="10"/>
  <c r="EC47" i="10"/>
  <c r="ED47" i="10"/>
  <c r="EE47" i="10"/>
  <c r="EF47" i="10"/>
  <c r="EG47" i="10"/>
  <c r="EH47" i="10"/>
  <c r="EI47" i="10"/>
  <c r="EJ47" i="10"/>
  <c r="EK47" i="10"/>
  <c r="EL47" i="10"/>
  <c r="EM47" i="10"/>
  <c r="EN47" i="10"/>
  <c r="EO47" i="10"/>
  <c r="EP47" i="10"/>
  <c r="EQ47" i="10"/>
  <c r="ER47" i="10"/>
  <c r="ES47" i="10"/>
  <c r="ET47" i="10"/>
  <c r="EU47" i="10"/>
  <c r="EV47" i="10"/>
  <c r="EW47" i="10"/>
  <c r="EX47" i="10"/>
  <c r="EY47" i="10"/>
  <c r="EZ47" i="10"/>
  <c r="FA47" i="10"/>
  <c r="FB47" i="10"/>
  <c r="FC47" i="10"/>
  <c r="FD47" i="10"/>
  <c r="FE47" i="10"/>
  <c r="FF47" i="10"/>
  <c r="FG47" i="10"/>
  <c r="FH47" i="10"/>
  <c r="FI47" i="10"/>
  <c r="FJ47" i="10"/>
  <c r="FK47" i="10"/>
  <c r="FL47" i="10"/>
  <c r="FM47" i="10"/>
  <c r="FN47" i="10"/>
  <c r="FO47" i="10"/>
  <c r="FP47" i="10"/>
  <c r="FQ47" i="10"/>
  <c r="FR47" i="10"/>
  <c r="FS47" i="10"/>
  <c r="FT47" i="10"/>
  <c r="FU47" i="10"/>
  <c r="FV47" i="10"/>
  <c r="FW47" i="10"/>
  <c r="FX47" i="10"/>
  <c r="FY47" i="10"/>
  <c r="FZ47" i="10"/>
  <c r="GA47" i="10"/>
  <c r="GB47" i="10"/>
  <c r="BA48" i="10"/>
  <c r="BB48" i="10"/>
  <c r="BC48" i="10"/>
  <c r="BD48" i="10"/>
  <c r="BE48" i="10"/>
  <c r="BF48" i="10"/>
  <c r="BG48" i="10"/>
  <c r="BH48" i="10"/>
  <c r="BI48" i="10"/>
  <c r="BJ48" i="10"/>
  <c r="BK48" i="10"/>
  <c r="BL48" i="10"/>
  <c r="BM48" i="10"/>
  <c r="BN48" i="10"/>
  <c r="BO48" i="10"/>
  <c r="BP48" i="10"/>
  <c r="BQ48" i="10"/>
  <c r="BR48" i="10"/>
  <c r="BS48" i="10"/>
  <c r="BT48" i="10"/>
  <c r="BU48" i="10"/>
  <c r="BV48" i="10"/>
  <c r="BW48" i="10"/>
  <c r="BX48" i="10"/>
  <c r="BY48" i="10"/>
  <c r="BZ48" i="10"/>
  <c r="CA48" i="10"/>
  <c r="CB48" i="10"/>
  <c r="CC48" i="10"/>
  <c r="CD48" i="10"/>
  <c r="CE48" i="10"/>
  <c r="CF48" i="10"/>
  <c r="CG48" i="10"/>
  <c r="CH48" i="10"/>
  <c r="CI48" i="10"/>
  <c r="CJ48" i="10"/>
  <c r="CK48" i="10"/>
  <c r="CL48" i="10"/>
  <c r="CM48" i="10"/>
  <c r="CN48" i="10"/>
  <c r="CO48" i="10"/>
  <c r="CP48" i="10"/>
  <c r="CQ48" i="10"/>
  <c r="CR48" i="10"/>
  <c r="CS48" i="10"/>
  <c r="CT48" i="10"/>
  <c r="CU48" i="10"/>
  <c r="CV48" i="10"/>
  <c r="CW48" i="10"/>
  <c r="CX48" i="10"/>
  <c r="CY48" i="10"/>
  <c r="CZ48" i="10"/>
  <c r="DA48" i="10"/>
  <c r="DB48" i="10"/>
  <c r="DC48" i="10"/>
  <c r="DD48" i="10"/>
  <c r="DE48" i="10"/>
  <c r="DF48" i="10"/>
  <c r="DG48" i="10"/>
  <c r="DH48" i="10"/>
  <c r="DI48" i="10"/>
  <c r="DJ48" i="10"/>
  <c r="DK48" i="10"/>
  <c r="DL48" i="10"/>
  <c r="DM48" i="10"/>
  <c r="DN48" i="10"/>
  <c r="DO48" i="10"/>
  <c r="DP48" i="10"/>
  <c r="DQ48" i="10"/>
  <c r="DR48" i="10"/>
  <c r="DS48" i="10"/>
  <c r="DT48" i="10"/>
  <c r="DU48" i="10"/>
  <c r="DV48" i="10"/>
  <c r="DW48" i="10"/>
  <c r="DX48" i="10"/>
  <c r="DY48" i="10"/>
  <c r="DZ48" i="10"/>
  <c r="EA48" i="10"/>
  <c r="EB48" i="10"/>
  <c r="EC48" i="10"/>
  <c r="ED48" i="10"/>
  <c r="EE48" i="10"/>
  <c r="EF48" i="10"/>
  <c r="EG48" i="10"/>
  <c r="EH48" i="10"/>
  <c r="EI48" i="10"/>
  <c r="EJ48" i="10"/>
  <c r="EK48" i="10"/>
  <c r="EL48" i="10"/>
  <c r="EM48" i="10"/>
  <c r="EN48" i="10"/>
  <c r="EO48" i="10"/>
  <c r="EP48" i="10"/>
  <c r="EQ48" i="10"/>
  <c r="ER48" i="10"/>
  <c r="ES48" i="10"/>
  <c r="ET48" i="10"/>
  <c r="EU48" i="10"/>
  <c r="EV48" i="10"/>
  <c r="EW48" i="10"/>
  <c r="EX48" i="10"/>
  <c r="EY48" i="10"/>
  <c r="EZ48" i="10"/>
  <c r="FA48" i="10"/>
  <c r="FB48" i="10"/>
  <c r="FC48" i="10"/>
  <c r="FD48" i="10"/>
  <c r="FE48" i="10"/>
  <c r="FF48" i="10"/>
  <c r="FG48" i="10"/>
  <c r="FH48" i="10"/>
  <c r="FI48" i="10"/>
  <c r="FJ48" i="10"/>
  <c r="FK48" i="10"/>
  <c r="FL48" i="10"/>
  <c r="FM48" i="10"/>
  <c r="FN48" i="10"/>
  <c r="FO48" i="10"/>
  <c r="FP48" i="10"/>
  <c r="FQ48" i="10"/>
  <c r="FR48" i="10"/>
  <c r="FS48" i="10"/>
  <c r="FT48" i="10"/>
  <c r="FU48" i="10"/>
  <c r="FV48" i="10"/>
  <c r="FW48" i="10"/>
  <c r="FX48" i="10"/>
  <c r="FY48" i="10"/>
  <c r="FZ48" i="10"/>
  <c r="GA48" i="10"/>
  <c r="GB48" i="10"/>
  <c r="BA49" i="10"/>
  <c r="BB49" i="10"/>
  <c r="BC49" i="10"/>
  <c r="BD49" i="10"/>
  <c r="BE49" i="10"/>
  <c r="BF49" i="10"/>
  <c r="BG49" i="10"/>
  <c r="BH49" i="10"/>
  <c r="BI49" i="10"/>
  <c r="BJ49" i="10"/>
  <c r="BK49" i="10"/>
  <c r="BL49" i="10"/>
  <c r="BM49" i="10"/>
  <c r="BN49" i="10"/>
  <c r="BO49" i="10"/>
  <c r="BP49" i="10"/>
  <c r="BQ49" i="10"/>
  <c r="BR49" i="10"/>
  <c r="BS49" i="10"/>
  <c r="BT49" i="10"/>
  <c r="BU49" i="10"/>
  <c r="BV49" i="10"/>
  <c r="BW49" i="10"/>
  <c r="BX49" i="10"/>
  <c r="BY49" i="10"/>
  <c r="BZ49" i="10"/>
  <c r="CA49" i="10"/>
  <c r="CB49" i="10"/>
  <c r="CC49" i="10"/>
  <c r="CD49" i="10"/>
  <c r="CE49" i="10"/>
  <c r="CF49" i="10"/>
  <c r="CG49" i="10"/>
  <c r="CH49" i="10"/>
  <c r="CI49" i="10"/>
  <c r="CJ49" i="10"/>
  <c r="CK49" i="10"/>
  <c r="CL49" i="10"/>
  <c r="CM49" i="10"/>
  <c r="CN49" i="10"/>
  <c r="CO49" i="10"/>
  <c r="CP49" i="10"/>
  <c r="CQ49" i="10"/>
  <c r="CR49" i="10"/>
  <c r="CS49" i="10"/>
  <c r="CT49" i="10"/>
  <c r="CU49" i="10"/>
  <c r="CV49" i="10"/>
  <c r="CW49" i="10"/>
  <c r="CX49" i="10"/>
  <c r="CY49" i="10"/>
  <c r="CZ49" i="10"/>
  <c r="DA49" i="10"/>
  <c r="DB49" i="10"/>
  <c r="DC49" i="10"/>
  <c r="DD49" i="10"/>
  <c r="DE49" i="10"/>
  <c r="DF49" i="10"/>
  <c r="DG49" i="10"/>
  <c r="DH49" i="10"/>
  <c r="DI49" i="10"/>
  <c r="DJ49" i="10"/>
  <c r="DK49" i="10"/>
  <c r="DL49" i="10"/>
  <c r="DM49" i="10"/>
  <c r="DN49" i="10"/>
  <c r="DO49" i="10"/>
  <c r="DP49" i="10"/>
  <c r="DQ49" i="10"/>
  <c r="DR49" i="10"/>
  <c r="DS49" i="10"/>
  <c r="DT49" i="10"/>
  <c r="DU49" i="10"/>
  <c r="DV49" i="10"/>
  <c r="DW49" i="10"/>
  <c r="DX49" i="10"/>
  <c r="DY49" i="10"/>
  <c r="DZ49" i="10"/>
  <c r="EA49" i="10"/>
  <c r="EB49" i="10"/>
  <c r="EC49" i="10"/>
  <c r="ED49" i="10"/>
  <c r="EE49" i="10"/>
  <c r="EF49" i="10"/>
  <c r="EG49" i="10"/>
  <c r="EH49" i="10"/>
  <c r="EI49" i="10"/>
  <c r="EJ49" i="10"/>
  <c r="EK49" i="10"/>
  <c r="EL49" i="10"/>
  <c r="EM49" i="10"/>
  <c r="EN49" i="10"/>
  <c r="EO49" i="10"/>
  <c r="EP49" i="10"/>
  <c r="EQ49" i="10"/>
  <c r="ER49" i="10"/>
  <c r="ES49" i="10"/>
  <c r="ET49" i="10"/>
  <c r="EU49" i="10"/>
  <c r="EV49" i="10"/>
  <c r="EW49" i="10"/>
  <c r="EX49" i="10"/>
  <c r="EY49" i="10"/>
  <c r="EZ49" i="10"/>
  <c r="FA49" i="10"/>
  <c r="FB49" i="10"/>
  <c r="FC49" i="10"/>
  <c r="FD49" i="10"/>
  <c r="FE49" i="10"/>
  <c r="FF49" i="10"/>
  <c r="FG49" i="10"/>
  <c r="FH49" i="10"/>
  <c r="FI49" i="10"/>
  <c r="FJ49" i="10"/>
  <c r="FK49" i="10"/>
  <c r="FL49" i="10"/>
  <c r="FM49" i="10"/>
  <c r="FN49" i="10"/>
  <c r="FO49" i="10"/>
  <c r="FP49" i="10"/>
  <c r="FQ49" i="10"/>
  <c r="FR49" i="10"/>
  <c r="FS49" i="10"/>
  <c r="FT49" i="10"/>
  <c r="FU49" i="10"/>
  <c r="FV49" i="10"/>
  <c r="FW49" i="10"/>
  <c r="FX49" i="10"/>
  <c r="FY49" i="10"/>
  <c r="FZ49" i="10"/>
  <c r="GA49" i="10"/>
  <c r="GB49" i="10"/>
  <c r="BA50" i="10"/>
  <c r="BA52" i="10" s="1"/>
  <c r="BB50" i="10"/>
  <c r="BC50" i="10"/>
  <c r="BD50" i="10"/>
  <c r="BE50" i="10"/>
  <c r="BF50" i="10"/>
  <c r="BG50" i="10"/>
  <c r="BH50" i="10"/>
  <c r="BI50" i="10"/>
  <c r="BJ50" i="10"/>
  <c r="BK50" i="10"/>
  <c r="BL50" i="10"/>
  <c r="BM50" i="10"/>
  <c r="BM52" i="10" s="1"/>
  <c r="BN50" i="10"/>
  <c r="BO50" i="10"/>
  <c r="BP50" i="10"/>
  <c r="BQ50" i="10"/>
  <c r="BR50" i="10"/>
  <c r="BS50" i="10"/>
  <c r="BT50" i="10"/>
  <c r="BU50" i="10"/>
  <c r="BV50" i="10"/>
  <c r="BW50" i="10"/>
  <c r="BX50" i="10"/>
  <c r="BY50" i="10"/>
  <c r="BY52" i="10" s="1"/>
  <c r="BZ50" i="10"/>
  <c r="CA50" i="10"/>
  <c r="CB50" i="10"/>
  <c r="CC50" i="10"/>
  <c r="CD50" i="10"/>
  <c r="CE50" i="10"/>
  <c r="CF50" i="10"/>
  <c r="CG50" i="10"/>
  <c r="CH50" i="10"/>
  <c r="CI50" i="10"/>
  <c r="CJ50" i="10"/>
  <c r="CK50" i="10"/>
  <c r="CK52" i="10" s="1"/>
  <c r="CL50" i="10"/>
  <c r="CM50" i="10"/>
  <c r="CN50" i="10"/>
  <c r="CO50" i="10"/>
  <c r="CP50" i="10"/>
  <c r="CQ50" i="10"/>
  <c r="CR50" i="10"/>
  <c r="CS50" i="10"/>
  <c r="CT50" i="10"/>
  <c r="CU50" i="10"/>
  <c r="CV50" i="10"/>
  <c r="CW50" i="10"/>
  <c r="CW52" i="10" s="1"/>
  <c r="CX50" i="10"/>
  <c r="CY50" i="10"/>
  <c r="CZ50" i="10"/>
  <c r="DA50" i="10"/>
  <c r="DB50" i="10"/>
  <c r="DC50" i="10"/>
  <c r="DD50" i="10"/>
  <c r="DE50" i="10"/>
  <c r="DF50" i="10"/>
  <c r="DG50" i="10"/>
  <c r="DH50" i="10"/>
  <c r="DI50" i="10"/>
  <c r="DI52" i="10" s="1"/>
  <c r="DJ50" i="10"/>
  <c r="DK50" i="10"/>
  <c r="DL50" i="10"/>
  <c r="DM50" i="10"/>
  <c r="DN50" i="10"/>
  <c r="DO50" i="10"/>
  <c r="DP50" i="10"/>
  <c r="DQ50" i="10"/>
  <c r="DR50" i="10"/>
  <c r="DS50" i="10"/>
  <c r="DT50" i="10"/>
  <c r="DU50" i="10"/>
  <c r="DU52" i="10" s="1"/>
  <c r="DV50" i="10"/>
  <c r="DW50" i="10"/>
  <c r="DX50" i="10"/>
  <c r="DY50" i="10"/>
  <c r="DZ50" i="10"/>
  <c r="EA50" i="10"/>
  <c r="EB50" i="10"/>
  <c r="EC50" i="10"/>
  <c r="ED50" i="10"/>
  <c r="EE50" i="10"/>
  <c r="EF50" i="10"/>
  <c r="EG50" i="10"/>
  <c r="EG52" i="10" s="1"/>
  <c r="EH50" i="10"/>
  <c r="EI50" i="10"/>
  <c r="EJ50" i="10"/>
  <c r="EK50" i="10"/>
  <c r="EL50" i="10"/>
  <c r="EM50" i="10"/>
  <c r="EN50" i="10"/>
  <c r="EO50" i="10"/>
  <c r="EP50" i="10"/>
  <c r="EQ50" i="10"/>
  <c r="ER50" i="10"/>
  <c r="ES50" i="10"/>
  <c r="ES52" i="10" s="1"/>
  <c r="ET50" i="10"/>
  <c r="EU50" i="10"/>
  <c r="EV50" i="10"/>
  <c r="EW50" i="10"/>
  <c r="EX50" i="10"/>
  <c r="EY50" i="10"/>
  <c r="EZ50" i="10"/>
  <c r="FA50" i="10"/>
  <c r="FB50" i="10"/>
  <c r="FC50" i="10"/>
  <c r="FD50" i="10"/>
  <c r="FE50" i="10"/>
  <c r="FE52" i="10" s="1"/>
  <c r="FF50" i="10"/>
  <c r="FG50" i="10"/>
  <c r="FH50" i="10"/>
  <c r="FI50" i="10"/>
  <c r="FJ50" i="10"/>
  <c r="FK50" i="10"/>
  <c r="FL50" i="10"/>
  <c r="FM50" i="10"/>
  <c r="FN50" i="10"/>
  <c r="FO50" i="10"/>
  <c r="FP50" i="10"/>
  <c r="FQ50" i="10"/>
  <c r="FQ52" i="10" s="1"/>
  <c r="FR50" i="10"/>
  <c r="FS50" i="10"/>
  <c r="FT50" i="10"/>
  <c r="FU50" i="10"/>
  <c r="FV50" i="10"/>
  <c r="FW50" i="10"/>
  <c r="FX50" i="10"/>
  <c r="FY50" i="10"/>
  <c r="FZ50" i="10"/>
  <c r="GA50" i="10"/>
  <c r="GB50" i="10"/>
  <c r="GN201" i="2"/>
  <c r="GM201" i="2"/>
  <c r="GL201" i="2"/>
  <c r="GK201" i="2"/>
  <c r="GJ201" i="2"/>
  <c r="GI201" i="2"/>
  <c r="GH201" i="2"/>
  <c r="GG201" i="2"/>
  <c r="GF201" i="2"/>
  <c r="GE201" i="2"/>
  <c r="GD201" i="2"/>
  <c r="GC201" i="2"/>
  <c r="GB201" i="2"/>
  <c r="GA201" i="2"/>
  <c r="FZ201" i="2"/>
  <c r="FY201" i="2"/>
  <c r="FX201" i="2"/>
  <c r="FW201" i="2"/>
  <c r="FV201" i="2"/>
  <c r="FU201" i="2"/>
  <c r="GN200" i="2"/>
  <c r="GM200" i="2"/>
  <c r="GL200" i="2"/>
  <c r="GK200" i="2"/>
  <c r="GJ200" i="2"/>
  <c r="GI200" i="2"/>
  <c r="GH200" i="2"/>
  <c r="GG200" i="2"/>
  <c r="GF200" i="2"/>
  <c r="GE200" i="2"/>
  <c r="GD200" i="2"/>
  <c r="GC200" i="2"/>
  <c r="GB200" i="2"/>
  <c r="GA200" i="2"/>
  <c r="FZ200" i="2"/>
  <c r="FY200" i="2"/>
  <c r="FX200" i="2"/>
  <c r="FW200" i="2"/>
  <c r="FV200" i="2"/>
  <c r="FU200" i="2"/>
  <c r="FT201" i="2"/>
  <c r="FT200" i="2" s="1"/>
  <c r="FS201" i="2"/>
  <c r="FS200" i="2" s="1"/>
  <c r="FR201" i="2"/>
  <c r="FQ201" i="2"/>
  <c r="FQ200" i="2" s="1"/>
  <c r="FP201" i="2"/>
  <c r="FP200" i="2" s="1"/>
  <c r="FO201" i="2"/>
  <c r="FO200" i="2" s="1"/>
  <c r="FN201" i="2"/>
  <c r="FM201" i="2"/>
  <c r="FM200" i="2" s="1"/>
  <c r="FL201" i="2"/>
  <c r="FL200" i="2" s="1"/>
  <c r="FK201" i="2"/>
  <c r="FK200" i="2" s="1"/>
  <c r="FJ201" i="2"/>
  <c r="FI201" i="2"/>
  <c r="FI200" i="2" s="1"/>
  <c r="FH201" i="2"/>
  <c r="FH200" i="2" s="1"/>
  <c r="FG201" i="2"/>
  <c r="FG200" i="2" s="1"/>
  <c r="FF201" i="2"/>
  <c r="FE201" i="2"/>
  <c r="FE200" i="2" s="1"/>
  <c r="FD201" i="2"/>
  <c r="FD200" i="2" s="1"/>
  <c r="FC201" i="2"/>
  <c r="FC200" i="2" s="1"/>
  <c r="FB201" i="2"/>
  <c r="FA201" i="2"/>
  <c r="FA200" i="2" s="1"/>
  <c r="EZ201" i="2"/>
  <c r="EZ200" i="2" s="1"/>
  <c r="EY201" i="2"/>
  <c r="EY200" i="2" s="1"/>
  <c r="EX201" i="2"/>
  <c r="EW201" i="2"/>
  <c r="EW200" i="2" s="1"/>
  <c r="EV201" i="2"/>
  <c r="EV200" i="2" s="1"/>
  <c r="EU201" i="2"/>
  <c r="EU200" i="2" s="1"/>
  <c r="ET201" i="2"/>
  <c r="ES201" i="2"/>
  <c r="ES200" i="2" s="1"/>
  <c r="ER201" i="2"/>
  <c r="ER200" i="2" s="1"/>
  <c r="FR200" i="2"/>
  <c r="FN200" i="2"/>
  <c r="FJ200" i="2"/>
  <c r="FF200" i="2"/>
  <c r="FB200" i="2"/>
  <c r="EX200" i="2"/>
  <c r="ET200" i="2"/>
  <c r="EQ201" i="2"/>
  <c r="EP201" i="2"/>
  <c r="EP200" i="2" s="1"/>
  <c r="EO201" i="2"/>
  <c r="EN201" i="2"/>
  <c r="EN200" i="2" s="1"/>
  <c r="EM201" i="2"/>
  <c r="EL201" i="2"/>
  <c r="EL200" i="2" s="1"/>
  <c r="EK201" i="2"/>
  <c r="EJ201" i="2"/>
  <c r="EJ200" i="2" s="1"/>
  <c r="EI201" i="2"/>
  <c r="EH201" i="2"/>
  <c r="EH200" i="2" s="1"/>
  <c r="EG201" i="2"/>
  <c r="EF201" i="2"/>
  <c r="EF200" i="2" s="1"/>
  <c r="EE201" i="2"/>
  <c r="ED201" i="2"/>
  <c r="ED200" i="2" s="1"/>
  <c r="EC201" i="2"/>
  <c r="EB201" i="2"/>
  <c r="EB200" i="2" s="1"/>
  <c r="EA201" i="2"/>
  <c r="DZ201" i="2"/>
  <c r="DZ200" i="2" s="1"/>
  <c r="DY201" i="2"/>
  <c r="DX201" i="2"/>
  <c r="DX200" i="2" s="1"/>
  <c r="DW201" i="2"/>
  <c r="DV201" i="2"/>
  <c r="DV200" i="2" s="1"/>
  <c r="DU201" i="2"/>
  <c r="DT201" i="2"/>
  <c r="DT200" i="2" s="1"/>
  <c r="DS201" i="2"/>
  <c r="DR201" i="2"/>
  <c r="DR200" i="2" s="1"/>
  <c r="DQ201" i="2"/>
  <c r="DP201" i="2"/>
  <c r="DP200" i="2" s="1"/>
  <c r="DO201" i="2"/>
  <c r="DN201" i="2"/>
  <c r="DN200" i="2" s="1"/>
  <c r="DM201" i="2"/>
  <c r="DL201" i="2"/>
  <c r="DL200" i="2" s="1"/>
  <c r="DK201" i="2"/>
  <c r="DJ201" i="2"/>
  <c r="DJ200" i="2" s="1"/>
  <c r="DI201" i="2"/>
  <c r="DH201" i="2"/>
  <c r="DH200" i="2" s="1"/>
  <c r="DG201" i="2"/>
  <c r="DF201" i="2"/>
  <c r="DF200" i="2" s="1"/>
  <c r="DE201" i="2"/>
  <c r="DD201" i="2"/>
  <c r="DD200" i="2" s="1"/>
  <c r="DC201" i="2"/>
  <c r="DB201" i="2"/>
  <c r="DB200" i="2" s="1"/>
  <c r="DA201" i="2"/>
  <c r="CZ201" i="2"/>
  <c r="CZ200" i="2" s="1"/>
  <c r="CY201" i="2"/>
  <c r="CX201" i="2"/>
  <c r="CX200" i="2" s="1"/>
  <c r="CW201" i="2"/>
  <c r="CV201" i="2"/>
  <c r="CV200" i="2" s="1"/>
  <c r="CU201" i="2"/>
  <c r="CT201" i="2"/>
  <c r="CT200" i="2" s="1"/>
  <c r="CS201" i="2"/>
  <c r="CR201" i="2"/>
  <c r="CR200" i="2" s="1"/>
  <c r="CQ201" i="2"/>
  <c r="CP201" i="2"/>
  <c r="CP200" i="2" s="1"/>
  <c r="CO201" i="2"/>
  <c r="CN201" i="2"/>
  <c r="CN200" i="2" s="1"/>
  <c r="CM201" i="2"/>
  <c r="CL201" i="2"/>
  <c r="CL200" i="2" s="1"/>
  <c r="CK201" i="2"/>
  <c r="CJ201" i="2"/>
  <c r="CJ200" i="2" s="1"/>
  <c r="CI201" i="2"/>
  <c r="CH201" i="2"/>
  <c r="CH200" i="2" s="1"/>
  <c r="CG201" i="2"/>
  <c r="CF201" i="2"/>
  <c r="CF200" i="2" s="1"/>
  <c r="CE201" i="2"/>
  <c r="CD201" i="2"/>
  <c r="CD200" i="2" s="1"/>
  <c r="CC201" i="2"/>
  <c r="CB201" i="2"/>
  <c r="CB200" i="2" s="1"/>
  <c r="CA201" i="2"/>
  <c r="BZ201" i="2"/>
  <c r="BZ200" i="2" s="1"/>
  <c r="BY201" i="2"/>
  <c r="BX201" i="2"/>
  <c r="BX200" i="2" s="1"/>
  <c r="BW201" i="2"/>
  <c r="EQ200" i="2"/>
  <c r="EO200" i="2"/>
  <c r="EM200" i="2"/>
  <c r="EK200" i="2"/>
  <c r="EI200" i="2"/>
  <c r="EG200" i="2"/>
  <c r="EE200" i="2"/>
  <c r="EC200" i="2"/>
  <c r="EA200" i="2"/>
  <c r="DY200" i="2"/>
  <c r="DW200" i="2"/>
  <c r="DU200" i="2"/>
  <c r="DS200" i="2"/>
  <c r="DQ200" i="2"/>
  <c r="DO200" i="2"/>
  <c r="DM200" i="2"/>
  <c r="DK200" i="2"/>
  <c r="DI200" i="2"/>
  <c r="DG200" i="2"/>
  <c r="DE200" i="2"/>
  <c r="DC200" i="2"/>
  <c r="DA200" i="2"/>
  <c r="CY200" i="2"/>
  <c r="CW200" i="2"/>
  <c r="CU200" i="2"/>
  <c r="CS200" i="2"/>
  <c r="CQ200" i="2"/>
  <c r="CO200" i="2"/>
  <c r="CM200" i="2"/>
  <c r="CK200" i="2"/>
  <c r="CI200" i="2"/>
  <c r="CG200" i="2"/>
  <c r="CE200" i="2"/>
  <c r="CC200" i="2"/>
  <c r="CA200" i="2"/>
  <c r="BY200" i="2"/>
  <c r="BW200" i="2"/>
  <c r="FR38" i="10" l="1"/>
  <c r="FF38" i="10"/>
  <c r="ET38" i="10"/>
  <c r="EH38" i="10"/>
  <c r="DV38" i="10"/>
  <c r="DJ38" i="10"/>
  <c r="CX38" i="10"/>
  <c r="CL38" i="10"/>
  <c r="BZ38" i="10"/>
  <c r="BN38" i="10"/>
  <c r="BB38" i="10"/>
  <c r="BE43" i="10"/>
  <c r="FS38" i="10"/>
  <c r="FT38" i="10" s="1"/>
  <c r="FU38" i="10" s="1"/>
  <c r="FV38" i="10" s="1"/>
  <c r="FW38" i="10" s="1"/>
  <c r="FX38" i="10" s="1"/>
  <c r="FY38" i="10" s="1"/>
  <c r="FZ38" i="10" s="1"/>
  <c r="GA38" i="10" s="1"/>
  <c r="GB38" i="10" s="1"/>
  <c r="FG38" i="10"/>
  <c r="FH38" i="10" s="1"/>
  <c r="FI38" i="10" s="1"/>
  <c r="FJ38" i="10" s="1"/>
  <c r="FK38" i="10" s="1"/>
  <c r="FL38" i="10" s="1"/>
  <c r="FM38" i="10" s="1"/>
  <c r="FN38" i="10" s="1"/>
  <c r="FO38" i="10" s="1"/>
  <c r="FP38" i="10" s="1"/>
  <c r="EU38" i="10"/>
  <c r="EV38" i="10" s="1"/>
  <c r="EW38" i="10" s="1"/>
  <c r="EX38" i="10" s="1"/>
  <c r="EY38" i="10" s="1"/>
  <c r="EZ38" i="10" s="1"/>
  <c r="FA38" i="10" s="1"/>
  <c r="FB38" i="10" s="1"/>
  <c r="FC38" i="10" s="1"/>
  <c r="FD38" i="10" s="1"/>
  <c r="EI38" i="10"/>
  <c r="EJ38" i="10" s="1"/>
  <c r="EK38" i="10" s="1"/>
  <c r="EL38" i="10" s="1"/>
  <c r="EM38" i="10" s="1"/>
  <c r="EN38" i="10" s="1"/>
  <c r="EO38" i="10" s="1"/>
  <c r="EP38" i="10" s="1"/>
  <c r="EQ38" i="10" s="1"/>
  <c r="ER38" i="10" s="1"/>
  <c r="DW38" i="10"/>
  <c r="DX38" i="10" s="1"/>
  <c r="DY38" i="10" s="1"/>
  <c r="DZ38" i="10" s="1"/>
  <c r="EA38" i="10" s="1"/>
  <c r="EB38" i="10" s="1"/>
  <c r="EC38" i="10" s="1"/>
  <c r="ED38" i="10" s="1"/>
  <c r="EE38" i="10" s="1"/>
  <c r="EF38" i="10" s="1"/>
  <c r="DK38" i="10"/>
  <c r="DL38" i="10" s="1"/>
  <c r="DM38" i="10" s="1"/>
  <c r="DN38" i="10" s="1"/>
  <c r="DO38" i="10" s="1"/>
  <c r="DP38" i="10" s="1"/>
  <c r="DQ38" i="10" s="1"/>
  <c r="DR38" i="10" s="1"/>
  <c r="DS38" i="10" s="1"/>
  <c r="DT38" i="10" s="1"/>
  <c r="CY38" i="10"/>
  <c r="CZ38" i="10" s="1"/>
  <c r="DA38" i="10" s="1"/>
  <c r="DB38" i="10" s="1"/>
  <c r="DC38" i="10" s="1"/>
  <c r="DD38" i="10" s="1"/>
  <c r="DE38" i="10" s="1"/>
  <c r="DF38" i="10" s="1"/>
  <c r="DG38" i="10" s="1"/>
  <c r="DH38" i="10" s="1"/>
  <c r="CM38" i="10"/>
  <c r="CN38" i="10" s="1"/>
  <c r="CO38" i="10" s="1"/>
  <c r="CP38" i="10" s="1"/>
  <c r="CQ38" i="10" s="1"/>
  <c r="CR38" i="10" s="1"/>
  <c r="CS38" i="10" s="1"/>
  <c r="CT38" i="10" s="1"/>
  <c r="CU38" i="10" s="1"/>
  <c r="CV38" i="10" s="1"/>
  <c r="CA38" i="10"/>
  <c r="CB38" i="10" s="1"/>
  <c r="CC38" i="10" s="1"/>
  <c r="CD38" i="10" s="1"/>
  <c r="CE38" i="10" s="1"/>
  <c r="CF38" i="10" s="1"/>
  <c r="CG38" i="10" s="1"/>
  <c r="CH38" i="10" s="1"/>
  <c r="CI38" i="10" s="1"/>
  <c r="CJ38" i="10" s="1"/>
  <c r="BO38" i="10"/>
  <c r="BP38" i="10" s="1"/>
  <c r="BQ38" i="10" s="1"/>
  <c r="BR38" i="10" s="1"/>
  <c r="BS38" i="10" s="1"/>
  <c r="BT38" i="10" s="1"/>
  <c r="BU38" i="10" s="1"/>
  <c r="BV38" i="10" s="1"/>
  <c r="BW38" i="10" s="1"/>
  <c r="BX38" i="10" s="1"/>
  <c r="BC38" i="10"/>
  <c r="BD38" i="10" s="1"/>
  <c r="BE38" i="10" s="1"/>
  <c r="BF38" i="10" s="1"/>
  <c r="BG38" i="10" s="1"/>
  <c r="BH38" i="10" s="1"/>
  <c r="BI38" i="10" s="1"/>
  <c r="BJ38" i="10" s="1"/>
  <c r="BK38" i="10" s="1"/>
  <c r="BL38" i="10" s="1"/>
  <c r="FR52" i="10"/>
  <c r="FS52" i="10" s="1"/>
  <c r="FT52" i="10" s="1"/>
  <c r="FU52" i="10" s="1"/>
  <c r="FV52" i="10" s="1"/>
  <c r="FW52" i="10" s="1"/>
  <c r="FX52" i="10" s="1"/>
  <c r="FY52" i="10" s="1"/>
  <c r="FZ52" i="10" s="1"/>
  <c r="GA52" i="10" s="1"/>
  <c r="GB52" i="10" s="1"/>
  <c r="FF52" i="10"/>
  <c r="FG52" i="10" s="1"/>
  <c r="FH52" i="10" s="1"/>
  <c r="FI52" i="10" s="1"/>
  <c r="FJ52" i="10" s="1"/>
  <c r="FK52" i="10" s="1"/>
  <c r="FL52" i="10" s="1"/>
  <c r="FM52" i="10" s="1"/>
  <c r="FN52" i="10" s="1"/>
  <c r="FO52" i="10" s="1"/>
  <c r="FP52" i="10" s="1"/>
  <c r="ET52" i="10"/>
  <c r="EU52" i="10" s="1"/>
  <c r="EV52" i="10" s="1"/>
  <c r="EW52" i="10" s="1"/>
  <c r="EX52" i="10" s="1"/>
  <c r="EY52" i="10" s="1"/>
  <c r="EZ52" i="10" s="1"/>
  <c r="FA52" i="10" s="1"/>
  <c r="FB52" i="10" s="1"/>
  <c r="FC52" i="10" s="1"/>
  <c r="FD52" i="10" s="1"/>
  <c r="EH52" i="10"/>
  <c r="EI52" i="10" s="1"/>
  <c r="EJ52" i="10" s="1"/>
  <c r="EK52" i="10" s="1"/>
  <c r="EL52" i="10" s="1"/>
  <c r="EM52" i="10" s="1"/>
  <c r="EN52" i="10" s="1"/>
  <c r="EO52" i="10" s="1"/>
  <c r="EP52" i="10" s="1"/>
  <c r="EQ52" i="10" s="1"/>
  <c r="ER52" i="10" s="1"/>
  <c r="DV52" i="10"/>
  <c r="DW52" i="10" s="1"/>
  <c r="DX52" i="10" s="1"/>
  <c r="DY52" i="10" s="1"/>
  <c r="DZ52" i="10" s="1"/>
  <c r="EA52" i="10" s="1"/>
  <c r="EB52" i="10" s="1"/>
  <c r="EC52" i="10" s="1"/>
  <c r="ED52" i="10" s="1"/>
  <c r="EE52" i="10" s="1"/>
  <c r="EF52" i="10" s="1"/>
  <c r="DJ52" i="10"/>
  <c r="DK52" i="10" s="1"/>
  <c r="DL52" i="10" s="1"/>
  <c r="DM52" i="10" s="1"/>
  <c r="DN52" i="10" s="1"/>
  <c r="DO52" i="10" s="1"/>
  <c r="DP52" i="10" s="1"/>
  <c r="DQ52" i="10" s="1"/>
  <c r="DR52" i="10" s="1"/>
  <c r="DS52" i="10" s="1"/>
  <c r="DT52" i="10" s="1"/>
  <c r="CX52" i="10"/>
  <c r="CY52" i="10" s="1"/>
  <c r="CZ52" i="10" s="1"/>
  <c r="DA52" i="10" s="1"/>
  <c r="DB52" i="10" s="1"/>
  <c r="DC52" i="10" s="1"/>
  <c r="DD52" i="10" s="1"/>
  <c r="DE52" i="10" s="1"/>
  <c r="DF52" i="10" s="1"/>
  <c r="DG52" i="10" s="1"/>
  <c r="DH52" i="10" s="1"/>
  <c r="CL52" i="10"/>
  <c r="CM52" i="10" s="1"/>
  <c r="CN52" i="10" s="1"/>
  <c r="CO52" i="10" s="1"/>
  <c r="CP52" i="10" s="1"/>
  <c r="CQ52" i="10" s="1"/>
  <c r="CR52" i="10" s="1"/>
  <c r="CS52" i="10" s="1"/>
  <c r="CT52" i="10" s="1"/>
  <c r="CU52" i="10" s="1"/>
  <c r="CV52" i="10" s="1"/>
  <c r="BZ52" i="10"/>
  <c r="CA52" i="10" s="1"/>
  <c r="CB52" i="10" s="1"/>
  <c r="CC52" i="10" s="1"/>
  <c r="CD52" i="10" s="1"/>
  <c r="CE52" i="10" s="1"/>
  <c r="CF52" i="10" s="1"/>
  <c r="CG52" i="10" s="1"/>
  <c r="CH52" i="10" s="1"/>
  <c r="CI52" i="10" s="1"/>
  <c r="CJ52" i="10" s="1"/>
  <c r="BN52" i="10"/>
  <c r="BO52" i="10" s="1"/>
  <c r="BP52" i="10" s="1"/>
  <c r="BQ52" i="10" s="1"/>
  <c r="BR52" i="10" s="1"/>
  <c r="BS52" i="10" s="1"/>
  <c r="BT52" i="10" s="1"/>
  <c r="BU52" i="10" s="1"/>
  <c r="BV52" i="10" s="1"/>
  <c r="BW52" i="10" s="1"/>
  <c r="BX52" i="10" s="1"/>
  <c r="BB52" i="10"/>
  <c r="BC52" i="10" s="1"/>
  <c r="BD52" i="10" s="1"/>
  <c r="BE52" i="10" s="1"/>
  <c r="BF52" i="10" s="1"/>
  <c r="BG52" i="10" s="1"/>
  <c r="BH52" i="10" s="1"/>
  <c r="BI52" i="10" s="1"/>
  <c r="BJ52" i="10" s="1"/>
  <c r="BK52" i="10" s="1"/>
  <c r="BL52" i="10" s="1"/>
  <c r="BB31" i="18"/>
  <c r="BD31" i="18"/>
  <c r="BF31" i="18"/>
  <c r="BH31" i="18"/>
  <c r="BJ31" i="18"/>
  <c r="BL31" i="18"/>
  <c r="BN31" i="18"/>
  <c r="BP31" i="18"/>
  <c r="BR31" i="18"/>
  <c r="BT31" i="18"/>
  <c r="BV31" i="18"/>
  <c r="BX31" i="18"/>
  <c r="BZ31" i="18"/>
  <c r="CB31" i="18"/>
  <c r="CD31" i="18"/>
  <c r="CF31" i="18"/>
  <c r="CH31" i="18"/>
  <c r="CJ31" i="18"/>
  <c r="CL31" i="18"/>
  <c r="CN31" i="18"/>
  <c r="CP31" i="18"/>
  <c r="CR31" i="18"/>
  <c r="CT31" i="18"/>
  <c r="CV31" i="18"/>
  <c r="CX31" i="18"/>
  <c r="CZ31" i="18"/>
  <c r="DB31" i="18"/>
  <c r="DD31" i="18"/>
  <c r="DF31" i="18"/>
  <c r="DH31" i="18"/>
  <c r="DJ31" i="18"/>
  <c r="DL31" i="18"/>
  <c r="DN31" i="18"/>
  <c r="DP31" i="18"/>
  <c r="DR31" i="18"/>
  <c r="DT31" i="18"/>
  <c r="DV31" i="18"/>
  <c r="DX31" i="18"/>
  <c r="DZ31" i="18"/>
  <c r="EB31" i="18"/>
  <c r="ED31" i="18"/>
  <c r="EF31" i="18"/>
  <c r="EH31" i="18"/>
  <c r="EJ31" i="18"/>
  <c r="EL31" i="18"/>
  <c r="EN31" i="18"/>
  <c r="EP31" i="18"/>
  <c r="ER31" i="18"/>
  <c r="ET31" i="18"/>
  <c r="EV31" i="18"/>
  <c r="EX31" i="18"/>
  <c r="EZ31" i="18"/>
  <c r="FB31" i="18"/>
  <c r="FD31" i="18"/>
  <c r="FF31" i="18"/>
  <c r="FH31" i="18"/>
  <c r="FJ31" i="18"/>
  <c r="FL31" i="18"/>
  <c r="FN31" i="18"/>
  <c r="FP31" i="18"/>
  <c r="FR31" i="18"/>
  <c r="FT31" i="18"/>
  <c r="FV31" i="18"/>
  <c r="FX31" i="18"/>
  <c r="FZ31" i="18"/>
  <c r="GB31" i="18"/>
  <c r="BA31" i="18"/>
  <c r="BC31" i="18"/>
  <c r="BE31" i="18"/>
  <c r="BG31" i="18"/>
  <c r="BI31" i="18"/>
  <c r="BK31" i="18"/>
  <c r="BM31" i="18"/>
  <c r="BO31" i="18"/>
  <c r="BQ31" i="18"/>
  <c r="BS31" i="18"/>
  <c r="BU31" i="18"/>
  <c r="BW31" i="18"/>
  <c r="BY31" i="18"/>
  <c r="CA31" i="18"/>
  <c r="CC31" i="18"/>
  <c r="CE31" i="18"/>
  <c r="CG31" i="18"/>
  <c r="CI31" i="18"/>
  <c r="CK31" i="18"/>
  <c r="CM31" i="18"/>
  <c r="CO31" i="18"/>
  <c r="CQ31" i="18"/>
  <c r="CS31" i="18"/>
  <c r="CU31" i="18"/>
  <c r="CW31" i="18"/>
  <c r="CY31" i="18"/>
  <c r="DA31" i="18"/>
  <c r="DC31" i="18"/>
  <c r="DE31" i="18"/>
  <c r="DG31" i="18"/>
  <c r="DI31" i="18"/>
  <c r="DK31" i="18"/>
  <c r="DM31" i="18"/>
  <c r="DO31" i="18"/>
  <c r="DQ31" i="18"/>
  <c r="DS31" i="18"/>
  <c r="DU31" i="18"/>
  <c r="DW31" i="18"/>
  <c r="DY31" i="18"/>
  <c r="EA31" i="18"/>
  <c r="EC31" i="18"/>
  <c r="EE31" i="18"/>
  <c r="EG31" i="18"/>
  <c r="EI31" i="18"/>
  <c r="EK31" i="18"/>
  <c r="EM31" i="18"/>
  <c r="EO31" i="18"/>
  <c r="EQ31" i="18"/>
  <c r="ES31" i="18"/>
  <c r="EU31" i="18"/>
  <c r="EW31" i="18"/>
  <c r="EY31" i="18"/>
  <c r="FA31" i="18"/>
  <c r="FC31" i="18"/>
  <c r="FE31" i="18"/>
  <c r="FG31" i="18"/>
  <c r="FI31" i="18"/>
  <c r="FK31" i="18"/>
  <c r="FM31" i="18"/>
  <c r="FO31" i="18"/>
  <c r="FQ31" i="18"/>
  <c r="FS31" i="18"/>
  <c r="FU31" i="18"/>
  <c r="FW31" i="18"/>
  <c r="FY31" i="18"/>
  <c r="GA31" i="18"/>
  <c r="BB61" i="14"/>
  <c r="BB92" i="14" s="1"/>
  <c r="BD61" i="14"/>
  <c r="BD92" i="14" s="1"/>
  <c r="BF61" i="14"/>
  <c r="BF92" i="14" s="1"/>
  <c r="BH61" i="14"/>
  <c r="BH92" i="14" s="1"/>
  <c r="BJ61" i="14"/>
  <c r="BJ92" i="14" s="1"/>
  <c r="BL61" i="14"/>
  <c r="BL92" i="14" s="1"/>
  <c r="BN61" i="14"/>
  <c r="BN92" i="14" s="1"/>
  <c r="BP61" i="14"/>
  <c r="BP92" i="14" s="1"/>
  <c r="BR61" i="14"/>
  <c r="BR92" i="14" s="1"/>
  <c r="BT61" i="14"/>
  <c r="BT92" i="14" s="1"/>
  <c r="BV61" i="14"/>
  <c r="BV92" i="14" s="1"/>
  <c r="BX61" i="14"/>
  <c r="BX92" i="14" s="1"/>
  <c r="BZ61" i="14"/>
  <c r="BZ92" i="14" s="1"/>
  <c r="CB61" i="14"/>
  <c r="CB92" i="14" s="1"/>
  <c r="CD61" i="14"/>
  <c r="CD92" i="14" s="1"/>
  <c r="CF61" i="14"/>
  <c r="CF92" i="14" s="1"/>
  <c r="CH61" i="14"/>
  <c r="CH92" i="14" s="1"/>
  <c r="CJ61" i="14"/>
  <c r="CJ92" i="14" s="1"/>
  <c r="CL61" i="14"/>
  <c r="CL92" i="14" s="1"/>
  <c r="CN61" i="14"/>
  <c r="CN92" i="14" s="1"/>
  <c r="CP61" i="14"/>
  <c r="CP92" i="14" s="1"/>
  <c r="CR61" i="14"/>
  <c r="CR92" i="14" s="1"/>
  <c r="CT61" i="14"/>
  <c r="CT92" i="14" s="1"/>
  <c r="CV61" i="14"/>
  <c r="CV92" i="14" s="1"/>
  <c r="CX61" i="14"/>
  <c r="CX92" i="14" s="1"/>
  <c r="CZ61" i="14"/>
  <c r="CZ92" i="14" s="1"/>
  <c r="DB61" i="14"/>
  <c r="DB92" i="14" s="1"/>
  <c r="DD61" i="14"/>
  <c r="DD92" i="14" s="1"/>
  <c r="DF61" i="14"/>
  <c r="DF92" i="14" s="1"/>
  <c r="DH61" i="14"/>
  <c r="DH92" i="14" s="1"/>
  <c r="DJ61" i="14"/>
  <c r="DJ92" i="14" s="1"/>
  <c r="DL61" i="14"/>
  <c r="DL92" i="14" s="1"/>
  <c r="DN61" i="14"/>
  <c r="DN92" i="14" s="1"/>
  <c r="DP61" i="14"/>
  <c r="DP92" i="14" s="1"/>
  <c r="DR61" i="14"/>
  <c r="DR92" i="14" s="1"/>
  <c r="DT61" i="14"/>
  <c r="DT92" i="14" s="1"/>
  <c r="DV61" i="14"/>
  <c r="DV92" i="14" s="1"/>
  <c r="DX61" i="14"/>
  <c r="DX92" i="14" s="1"/>
  <c r="DZ61" i="14"/>
  <c r="DZ92" i="14" s="1"/>
  <c r="EB61" i="14"/>
  <c r="EB92" i="14" s="1"/>
  <c r="ED61" i="14"/>
  <c r="ED92" i="14" s="1"/>
  <c r="EF61" i="14"/>
  <c r="EF92" i="14" s="1"/>
  <c r="EH61" i="14"/>
  <c r="EH92" i="14" s="1"/>
  <c r="EJ61" i="14"/>
  <c r="EJ92" i="14" s="1"/>
  <c r="EL61" i="14"/>
  <c r="EL92" i="14" s="1"/>
  <c r="EN61" i="14"/>
  <c r="EN92" i="14" s="1"/>
  <c r="EP61" i="14"/>
  <c r="EP92" i="14" s="1"/>
  <c r="ER61" i="14"/>
  <c r="ER92" i="14" s="1"/>
  <c r="ET61" i="14"/>
  <c r="ET92" i="14" s="1"/>
  <c r="EV61" i="14"/>
  <c r="EV92" i="14" s="1"/>
  <c r="EX61" i="14"/>
  <c r="EX92" i="14" s="1"/>
  <c r="EZ61" i="14"/>
  <c r="EZ92" i="14" s="1"/>
  <c r="FB61" i="14"/>
  <c r="FB92" i="14" s="1"/>
  <c r="FD61" i="14"/>
  <c r="FD92" i="14" s="1"/>
  <c r="FF61" i="14"/>
  <c r="FF92" i="14" s="1"/>
  <c r="FH61" i="14"/>
  <c r="FH92" i="14" s="1"/>
  <c r="FJ61" i="14"/>
  <c r="FJ92" i="14" s="1"/>
  <c r="FL61" i="14"/>
  <c r="FL92" i="14" s="1"/>
  <c r="FN61" i="14"/>
  <c r="FN92" i="14" s="1"/>
  <c r="FP61" i="14"/>
  <c r="FP92" i="14" s="1"/>
  <c r="FR61" i="14"/>
  <c r="FR92" i="14" s="1"/>
  <c r="FT61" i="14"/>
  <c r="FT92" i="14" s="1"/>
  <c r="FV61" i="14"/>
  <c r="FV92" i="14" s="1"/>
  <c r="FX61" i="14"/>
  <c r="FX92" i="14" s="1"/>
  <c r="FZ61" i="14"/>
  <c r="FZ92" i="14" s="1"/>
  <c r="GB61" i="14"/>
  <c r="GB92" i="14" s="1"/>
  <c r="BA61" i="14"/>
  <c r="BA92" i="14" s="1"/>
  <c r="BC61" i="14"/>
  <c r="BC92" i="14" s="1"/>
  <c r="BE61" i="14"/>
  <c r="BE92" i="14" s="1"/>
  <c r="BG61" i="14"/>
  <c r="BG92" i="14" s="1"/>
  <c r="BI61" i="14"/>
  <c r="BI92" i="14" s="1"/>
  <c r="BK61" i="14"/>
  <c r="BK92" i="14" s="1"/>
  <c r="BM61" i="14"/>
  <c r="BM92" i="14" s="1"/>
  <c r="BO61" i="14"/>
  <c r="BO92" i="14" s="1"/>
  <c r="BQ61" i="14"/>
  <c r="BQ92" i="14" s="1"/>
  <c r="BS61" i="14"/>
  <c r="BS92" i="14" s="1"/>
  <c r="BU61" i="14"/>
  <c r="BU92" i="14" s="1"/>
  <c r="BW61" i="14"/>
  <c r="BW92" i="14" s="1"/>
  <c r="BY61" i="14"/>
  <c r="BY92" i="14" s="1"/>
  <c r="CA61" i="14"/>
  <c r="CA92" i="14" s="1"/>
  <c r="CC61" i="14"/>
  <c r="CC92" i="14" s="1"/>
  <c r="CE61" i="14"/>
  <c r="CE92" i="14" s="1"/>
  <c r="CG61" i="14"/>
  <c r="CG92" i="14" s="1"/>
  <c r="CI61" i="14"/>
  <c r="CI92" i="14" s="1"/>
  <c r="CK61" i="14"/>
  <c r="CK92" i="14" s="1"/>
  <c r="CM61" i="14"/>
  <c r="CM92" i="14" s="1"/>
  <c r="CO61" i="14"/>
  <c r="CO92" i="14" s="1"/>
  <c r="CQ61" i="14"/>
  <c r="CQ92" i="14" s="1"/>
  <c r="CS61" i="14"/>
  <c r="CS92" i="14" s="1"/>
  <c r="CU61" i="14"/>
  <c r="CU92" i="14" s="1"/>
  <c r="CW61" i="14"/>
  <c r="CW92" i="14" s="1"/>
  <c r="CY61" i="14"/>
  <c r="CY92" i="14" s="1"/>
  <c r="DA61" i="14"/>
  <c r="DA92" i="14" s="1"/>
  <c r="DC61" i="14"/>
  <c r="DC92" i="14" s="1"/>
  <c r="DE61" i="14"/>
  <c r="DE92" i="14" s="1"/>
  <c r="DG61" i="14"/>
  <c r="DG92" i="14" s="1"/>
  <c r="DI61" i="14"/>
  <c r="DI92" i="14" s="1"/>
  <c r="DK61" i="14"/>
  <c r="DK92" i="14" s="1"/>
  <c r="DM61" i="14"/>
  <c r="DM92" i="14" s="1"/>
  <c r="DO61" i="14"/>
  <c r="DO92" i="14" s="1"/>
  <c r="DQ61" i="14"/>
  <c r="DQ92" i="14" s="1"/>
  <c r="DS61" i="14"/>
  <c r="DS92" i="14" s="1"/>
  <c r="DU61" i="14"/>
  <c r="DU92" i="14" s="1"/>
  <c r="DW61" i="14"/>
  <c r="DW92" i="14" s="1"/>
  <c r="DY61" i="14"/>
  <c r="DY92" i="14" s="1"/>
  <c r="EA61" i="14"/>
  <c r="EA92" i="14" s="1"/>
  <c r="EC61" i="14"/>
  <c r="EC92" i="14" s="1"/>
  <c r="EE61" i="14"/>
  <c r="EE92" i="14" s="1"/>
  <c r="EG61" i="14"/>
  <c r="EG92" i="14" s="1"/>
  <c r="EI61" i="14"/>
  <c r="EI92" i="14" s="1"/>
  <c r="EK61" i="14"/>
  <c r="EK92" i="14" s="1"/>
  <c r="EM61" i="14"/>
  <c r="EM92" i="14" s="1"/>
  <c r="EO61" i="14"/>
  <c r="EO92" i="14" s="1"/>
  <c r="EQ61" i="14"/>
  <c r="EQ92" i="14" s="1"/>
  <c r="ES61" i="14"/>
  <c r="ES92" i="14" s="1"/>
  <c r="EU61" i="14"/>
  <c r="EU92" i="14" s="1"/>
  <c r="EW61" i="14"/>
  <c r="EW92" i="14" s="1"/>
  <c r="EY61" i="14"/>
  <c r="EY92" i="14" s="1"/>
  <c r="FA61" i="14"/>
  <c r="FA92" i="14" s="1"/>
  <c r="FC61" i="14"/>
  <c r="FC92" i="14" s="1"/>
  <c r="FE61" i="14"/>
  <c r="FE92" i="14" s="1"/>
  <c r="FG61" i="14"/>
  <c r="FG92" i="14" s="1"/>
  <c r="FI61" i="14"/>
  <c r="FI92" i="14" s="1"/>
  <c r="FK61" i="14"/>
  <c r="FK92" i="14" s="1"/>
  <c r="FM61" i="14"/>
  <c r="FM92" i="14" s="1"/>
  <c r="FO61" i="14"/>
  <c r="FO92" i="14" s="1"/>
  <c r="FQ61" i="14"/>
  <c r="FQ92" i="14" s="1"/>
  <c r="FS61" i="14"/>
  <c r="FS92" i="14" s="1"/>
  <c r="FU61" i="14"/>
  <c r="FU92" i="14" s="1"/>
  <c r="FW61" i="14"/>
  <c r="FW92" i="14" s="1"/>
  <c r="FY61" i="14"/>
  <c r="FY92" i="14" s="1"/>
  <c r="GA61" i="14"/>
  <c r="GA92" i="14" s="1"/>
  <c r="CG44" i="10"/>
  <c r="BQ45" i="10"/>
  <c r="BR45" i="10" s="1"/>
  <c r="BS45" i="10" s="1"/>
  <c r="BT45" i="10" s="1"/>
  <c r="BU45" i="10" s="1"/>
  <c r="CS44" i="10" l="1"/>
  <c r="CC45" i="10"/>
  <c r="CD45" i="10" s="1"/>
  <c r="CE45" i="10" s="1"/>
  <c r="CF45" i="10" s="1"/>
  <c r="CG45" i="10" s="1"/>
  <c r="DE44" i="10" l="1"/>
  <c r="CO45" i="10"/>
  <c r="CP45" i="10" s="1"/>
  <c r="CQ45" i="10" s="1"/>
  <c r="CR45" i="10" s="1"/>
  <c r="CS45" i="10" s="1"/>
  <c r="DQ44" i="10" l="1"/>
  <c r="DA45" i="10"/>
  <c r="DB45" i="10" s="1"/>
  <c r="DC45" i="10" s="1"/>
  <c r="DD45" i="10" s="1"/>
  <c r="DE45" i="10" s="1"/>
  <c r="EC44" i="10" l="1"/>
  <c r="DM45" i="10"/>
  <c r="DN45" i="10" s="1"/>
  <c r="DO45" i="10" s="1"/>
  <c r="DP45" i="10" s="1"/>
  <c r="DQ45" i="10" s="1"/>
  <c r="EO44" i="10" l="1"/>
  <c r="DY45" i="10"/>
  <c r="DZ45" i="10" s="1"/>
  <c r="EA45" i="10" s="1"/>
  <c r="EB45" i="10" s="1"/>
  <c r="EC45" i="10" s="1"/>
  <c r="FA44" i="10" l="1"/>
  <c r="EK45" i="10"/>
  <c r="EL45" i="10" s="1"/>
  <c r="EM45" i="10" s="1"/>
  <c r="EN45" i="10" s="1"/>
  <c r="EO45" i="10" s="1"/>
  <c r="FM44" i="10" l="1"/>
  <c r="EW45" i="10"/>
  <c r="EX45" i="10" s="1"/>
  <c r="EY45" i="10" s="1"/>
  <c r="EZ45" i="10" s="1"/>
  <c r="FA45" i="10" s="1"/>
  <c r="FY44" i="10" l="1"/>
  <c r="FU45" i="10" s="1"/>
  <c r="FV45" i="10" s="1"/>
  <c r="FW45" i="10" s="1"/>
  <c r="FX45" i="10" s="1"/>
  <c r="FY45" i="10" s="1"/>
  <c r="FI45" i="10"/>
  <c r="FJ45" i="10" s="1"/>
  <c r="FK45" i="10" s="1"/>
  <c r="FL45" i="10" s="1"/>
  <c r="FM45" i="10" s="1"/>
  <c r="P421" i="35" l="1"/>
  <c r="P420" i="35"/>
  <c r="P419" i="35"/>
  <c r="P418" i="35"/>
  <c r="P417" i="35"/>
  <c r="P416" i="35"/>
  <c r="P415" i="35"/>
  <c r="P414" i="35"/>
  <c r="P413" i="35"/>
  <c r="P412" i="35"/>
  <c r="P411" i="35"/>
  <c r="P410" i="35"/>
  <c r="P409" i="35"/>
  <c r="P408" i="35"/>
  <c r="P407" i="35"/>
  <c r="P406" i="35"/>
  <c r="P405" i="35"/>
  <c r="P404" i="35"/>
  <c r="P403" i="35"/>
  <c r="P402" i="35"/>
  <c r="P401" i="35"/>
  <c r="P400" i="35"/>
  <c r="P399" i="35"/>
  <c r="P398" i="35"/>
  <c r="P397" i="35"/>
  <c r="P396" i="35"/>
  <c r="P395" i="35"/>
  <c r="P394" i="35"/>
  <c r="P393" i="35"/>
  <c r="P392" i="35"/>
  <c r="P391" i="35"/>
  <c r="P390" i="35"/>
  <c r="P389" i="35"/>
  <c r="P388" i="35"/>
  <c r="P387" i="35"/>
  <c r="P386" i="35"/>
  <c r="P385" i="35"/>
  <c r="P384" i="35"/>
  <c r="P383" i="35"/>
  <c r="P382" i="35"/>
  <c r="P381" i="35"/>
  <c r="P380" i="35"/>
  <c r="P379" i="35"/>
  <c r="P378" i="35"/>
  <c r="P377" i="35"/>
  <c r="P376" i="35"/>
  <c r="P375" i="35"/>
  <c r="P374" i="35"/>
  <c r="P373" i="35"/>
  <c r="P372" i="35"/>
  <c r="P371" i="35"/>
  <c r="P370" i="35"/>
  <c r="P369" i="35"/>
  <c r="P368" i="35"/>
  <c r="P367" i="35"/>
  <c r="P366" i="35"/>
  <c r="P365" i="35"/>
  <c r="P364" i="35"/>
  <c r="P363" i="35"/>
  <c r="P362" i="35"/>
  <c r="P361" i="35"/>
  <c r="P360" i="35"/>
  <c r="P359" i="35"/>
  <c r="P358" i="35"/>
  <c r="P357" i="35"/>
  <c r="P356" i="35"/>
  <c r="P355" i="35"/>
  <c r="P354" i="35"/>
  <c r="P353" i="35"/>
  <c r="P352" i="35"/>
  <c r="P351" i="35"/>
  <c r="P350" i="35"/>
  <c r="P349" i="35"/>
  <c r="P348" i="35"/>
  <c r="P347" i="35"/>
  <c r="P346" i="35"/>
  <c r="P345" i="35"/>
  <c r="P344" i="35"/>
  <c r="P343" i="35"/>
  <c r="P342" i="35"/>
  <c r="P341" i="35"/>
  <c r="P340" i="35"/>
  <c r="P339" i="35"/>
  <c r="P338" i="35"/>
  <c r="P337" i="35"/>
  <c r="P336" i="35"/>
  <c r="P335" i="35"/>
  <c r="P334" i="35"/>
  <c r="P333" i="35"/>
  <c r="P332" i="35"/>
  <c r="P331" i="35"/>
  <c r="P330" i="35"/>
  <c r="P329" i="35"/>
  <c r="P328" i="35"/>
  <c r="P327" i="35"/>
  <c r="P326" i="35"/>
  <c r="P325" i="35"/>
  <c r="P324" i="35"/>
  <c r="P323" i="35"/>
  <c r="P322" i="35"/>
  <c r="P321" i="35"/>
  <c r="P320" i="35"/>
  <c r="P319" i="35"/>
  <c r="P318" i="35"/>
  <c r="P317" i="35"/>
  <c r="P316" i="35"/>
  <c r="P315" i="35"/>
  <c r="P314" i="35"/>
  <c r="P313" i="35"/>
  <c r="P312" i="35"/>
  <c r="P311" i="35"/>
  <c r="P310" i="35"/>
  <c r="P309" i="35"/>
  <c r="P308" i="35"/>
  <c r="P307" i="35"/>
  <c r="P306" i="35"/>
  <c r="P305" i="35"/>
  <c r="P304" i="35"/>
  <c r="P303" i="35"/>
  <c r="P302" i="35"/>
  <c r="P301" i="35"/>
  <c r="P300" i="35"/>
  <c r="P299" i="35"/>
  <c r="P298" i="35"/>
  <c r="P297" i="35"/>
  <c r="P296" i="35"/>
  <c r="P295" i="35"/>
  <c r="P294" i="35"/>
  <c r="P293" i="35"/>
  <c r="P292" i="35"/>
  <c r="P291" i="35"/>
  <c r="P290" i="35"/>
  <c r="P289" i="35"/>
  <c r="P288" i="35"/>
  <c r="P287" i="35"/>
  <c r="P286" i="35"/>
  <c r="P285" i="35"/>
  <c r="P284" i="35"/>
  <c r="P283" i="35"/>
  <c r="P282" i="35"/>
  <c r="P281" i="35"/>
  <c r="P280" i="35"/>
  <c r="P279" i="35"/>
  <c r="P278" i="35"/>
  <c r="P277" i="35"/>
  <c r="P276" i="35"/>
  <c r="P275" i="35"/>
  <c r="P274" i="35"/>
  <c r="P273" i="35"/>
  <c r="P272" i="35"/>
  <c r="P271" i="35"/>
  <c r="P270" i="35"/>
  <c r="P269" i="35"/>
  <c r="P268" i="35"/>
  <c r="P267" i="35"/>
  <c r="P266" i="35"/>
  <c r="P265" i="35"/>
  <c r="P264" i="35"/>
  <c r="P263" i="35"/>
  <c r="P262" i="35"/>
  <c r="P261" i="35"/>
  <c r="P260" i="35"/>
  <c r="P259" i="35"/>
  <c r="P258" i="35"/>
  <c r="P257" i="35"/>
  <c r="P256" i="35"/>
  <c r="P255" i="35"/>
  <c r="P254" i="35"/>
  <c r="P253" i="35"/>
  <c r="P252" i="35"/>
  <c r="P251" i="35"/>
  <c r="P250" i="35"/>
  <c r="P249" i="35"/>
  <c r="P248" i="35"/>
  <c r="P247" i="35"/>
  <c r="P246" i="35"/>
  <c r="P245" i="35"/>
  <c r="P244" i="35"/>
  <c r="P243" i="35"/>
  <c r="P242" i="35"/>
  <c r="F421" i="35"/>
  <c r="F420" i="35"/>
  <c r="F419" i="35"/>
  <c r="F418" i="35"/>
  <c r="F417" i="35"/>
  <c r="F416" i="35"/>
  <c r="F415" i="35"/>
  <c r="F414" i="35"/>
  <c r="F413" i="35"/>
  <c r="F412" i="35"/>
  <c r="F411" i="35"/>
  <c r="F410" i="35"/>
  <c r="F409" i="35"/>
  <c r="F408" i="35"/>
  <c r="F407" i="35"/>
  <c r="F406" i="35"/>
  <c r="F405" i="35"/>
  <c r="F404" i="35"/>
  <c r="F403" i="35"/>
  <c r="F402" i="35"/>
  <c r="F401" i="35"/>
  <c r="F400" i="35"/>
  <c r="F399" i="35"/>
  <c r="F398" i="35"/>
  <c r="F397" i="35"/>
  <c r="F396" i="35"/>
  <c r="F395" i="35"/>
  <c r="F394" i="35"/>
  <c r="F393" i="35"/>
  <c r="F392" i="35"/>
  <c r="F391" i="35"/>
  <c r="F390" i="35"/>
  <c r="F389" i="35"/>
  <c r="F388" i="35"/>
  <c r="F387" i="35"/>
  <c r="F386" i="35"/>
  <c r="F385" i="35"/>
  <c r="F384" i="35"/>
  <c r="F383" i="35"/>
  <c r="F382" i="35"/>
  <c r="F381" i="35"/>
  <c r="F380" i="35"/>
  <c r="F379" i="35"/>
  <c r="F378" i="35"/>
  <c r="F377" i="35"/>
  <c r="F376" i="35"/>
  <c r="F375" i="35"/>
  <c r="F374" i="35"/>
  <c r="F373" i="35"/>
  <c r="F372" i="35"/>
  <c r="F371" i="35"/>
  <c r="F370" i="35"/>
  <c r="F369" i="35"/>
  <c r="F368" i="35"/>
  <c r="F367" i="35"/>
  <c r="F366" i="35"/>
  <c r="F365" i="35"/>
  <c r="F364" i="35"/>
  <c r="F363" i="35"/>
  <c r="F362" i="35"/>
  <c r="F361" i="35"/>
  <c r="F360" i="35"/>
  <c r="F359" i="35"/>
  <c r="F358" i="35"/>
  <c r="F357" i="35"/>
  <c r="F356" i="35"/>
  <c r="F355" i="35"/>
  <c r="F354" i="35"/>
  <c r="F353" i="35"/>
  <c r="F352" i="35"/>
  <c r="F351" i="35"/>
  <c r="F350" i="35"/>
  <c r="F349" i="35"/>
  <c r="F348" i="35"/>
  <c r="F347" i="35"/>
  <c r="F346" i="35"/>
  <c r="F345" i="35"/>
  <c r="F344" i="35"/>
  <c r="F343" i="35"/>
  <c r="F342" i="35"/>
  <c r="F341" i="35"/>
  <c r="F340" i="35"/>
  <c r="F339" i="35"/>
  <c r="F338" i="35"/>
  <c r="F337" i="35"/>
  <c r="F336" i="35"/>
  <c r="F335" i="35"/>
  <c r="F334" i="35"/>
  <c r="F333" i="35"/>
  <c r="F332" i="35"/>
  <c r="F331" i="35"/>
  <c r="F330" i="35"/>
  <c r="F329" i="35"/>
  <c r="F328" i="35"/>
  <c r="F327" i="35"/>
  <c r="F326" i="35"/>
  <c r="F325" i="35"/>
  <c r="F324" i="35"/>
  <c r="F323" i="35"/>
  <c r="F322" i="35"/>
  <c r="F321" i="35"/>
  <c r="F320" i="35"/>
  <c r="F319" i="35"/>
  <c r="F318" i="35"/>
  <c r="F317" i="35"/>
  <c r="F316" i="35"/>
  <c r="F315" i="35"/>
  <c r="F314" i="35"/>
  <c r="F313" i="35"/>
  <c r="F312" i="35"/>
  <c r="F311" i="35"/>
  <c r="F310" i="35"/>
  <c r="F309" i="35"/>
  <c r="F308" i="35"/>
  <c r="F307" i="35"/>
  <c r="F306" i="35"/>
  <c r="F305" i="35"/>
  <c r="F304" i="35"/>
  <c r="F303" i="35"/>
  <c r="F302" i="35"/>
  <c r="F301" i="35"/>
  <c r="F300" i="35"/>
  <c r="F299" i="35"/>
  <c r="F298" i="35"/>
  <c r="F297" i="35"/>
  <c r="F296" i="35"/>
  <c r="F295" i="35"/>
  <c r="F294" i="35"/>
  <c r="F293" i="35"/>
  <c r="F292" i="35"/>
  <c r="F291" i="35"/>
  <c r="F290" i="35"/>
  <c r="F289" i="35"/>
  <c r="F288" i="35"/>
  <c r="F287" i="35"/>
  <c r="F286" i="35"/>
  <c r="F285" i="35"/>
  <c r="F284" i="35"/>
  <c r="F283" i="35"/>
  <c r="F282" i="35"/>
  <c r="F281" i="35"/>
  <c r="F280" i="35"/>
  <c r="F279" i="35"/>
  <c r="F278" i="35"/>
  <c r="F277" i="35"/>
  <c r="F276" i="35"/>
  <c r="F275" i="35"/>
  <c r="F274" i="35"/>
  <c r="F273" i="35"/>
  <c r="F272" i="35"/>
  <c r="F271" i="35"/>
  <c r="F270" i="35"/>
  <c r="F269" i="35"/>
  <c r="F268" i="35"/>
  <c r="F267" i="35"/>
  <c r="F266" i="35"/>
  <c r="F265" i="35"/>
  <c r="F264" i="35"/>
  <c r="F263" i="35"/>
  <c r="F262" i="35"/>
  <c r="F261" i="35"/>
  <c r="F260" i="35"/>
  <c r="F259" i="35"/>
  <c r="F258" i="35"/>
  <c r="F257" i="35"/>
  <c r="F256" i="35"/>
  <c r="F255" i="35"/>
  <c r="F254" i="35"/>
  <c r="F253" i="35"/>
  <c r="F252" i="35"/>
  <c r="F251" i="35"/>
  <c r="F250" i="35"/>
  <c r="F249" i="35"/>
  <c r="F248" i="35"/>
  <c r="F247" i="35"/>
  <c r="F246" i="35"/>
  <c r="F245" i="35"/>
  <c r="F244" i="35"/>
  <c r="F243" i="35"/>
  <c r="F242" i="35"/>
  <c r="P421" i="34" l="1"/>
  <c r="P420" i="34"/>
  <c r="P419" i="34"/>
  <c r="P418" i="34"/>
  <c r="P417" i="34"/>
  <c r="P416" i="34"/>
  <c r="P415" i="34"/>
  <c r="P414" i="34"/>
  <c r="P413" i="34"/>
  <c r="P412" i="34"/>
  <c r="P411" i="34"/>
  <c r="P410" i="34"/>
  <c r="P409" i="34"/>
  <c r="P408" i="34"/>
  <c r="P407" i="34"/>
  <c r="P406" i="34"/>
  <c r="P405" i="34"/>
  <c r="P404" i="34"/>
  <c r="P403" i="34"/>
  <c r="P402" i="34"/>
  <c r="P401" i="34"/>
  <c r="P400" i="34"/>
  <c r="P399" i="34"/>
  <c r="P398" i="34"/>
  <c r="P397" i="34"/>
  <c r="P396" i="34"/>
  <c r="P395" i="34"/>
  <c r="P394" i="34"/>
  <c r="P393" i="34"/>
  <c r="P392" i="34"/>
  <c r="P391" i="34"/>
  <c r="P390" i="34"/>
  <c r="P389" i="34"/>
  <c r="P388" i="34"/>
  <c r="P387" i="34"/>
  <c r="P386" i="34"/>
  <c r="P385" i="34"/>
  <c r="P384" i="34"/>
  <c r="P383" i="34"/>
  <c r="P382" i="34"/>
  <c r="P381" i="34"/>
  <c r="P380" i="34"/>
  <c r="P379" i="34"/>
  <c r="P378" i="34"/>
  <c r="P377" i="34"/>
  <c r="P376" i="34"/>
  <c r="P375" i="34"/>
  <c r="P374" i="34"/>
  <c r="P373" i="34"/>
  <c r="P372" i="34"/>
  <c r="P371" i="34"/>
  <c r="P370" i="34"/>
  <c r="P369" i="34"/>
  <c r="P368" i="34"/>
  <c r="P367" i="34"/>
  <c r="P366" i="34"/>
  <c r="P365" i="34"/>
  <c r="P364" i="34"/>
  <c r="P363" i="34"/>
  <c r="P362" i="34"/>
  <c r="P361" i="34"/>
  <c r="P360" i="34"/>
  <c r="P359" i="34"/>
  <c r="P358" i="34"/>
  <c r="P357" i="34"/>
  <c r="P356" i="34"/>
  <c r="P355" i="34"/>
  <c r="P354" i="34"/>
  <c r="P353" i="34"/>
  <c r="P352" i="34"/>
  <c r="P351" i="34"/>
  <c r="P350" i="34"/>
  <c r="P349" i="34"/>
  <c r="P348" i="34"/>
  <c r="P347" i="34"/>
  <c r="P346" i="34"/>
  <c r="P345" i="34"/>
  <c r="P344" i="34"/>
  <c r="P343" i="34"/>
  <c r="P342" i="34"/>
  <c r="P341" i="34"/>
  <c r="P340" i="34"/>
  <c r="P339" i="34"/>
  <c r="P338" i="34"/>
  <c r="P337" i="34"/>
  <c r="P336" i="34"/>
  <c r="P335" i="34"/>
  <c r="P334" i="34"/>
  <c r="P333" i="34"/>
  <c r="P332" i="34"/>
  <c r="P331" i="34"/>
  <c r="P330" i="34"/>
  <c r="P329" i="34"/>
  <c r="P328" i="34"/>
  <c r="P327" i="34"/>
  <c r="P326" i="34"/>
  <c r="P325" i="34"/>
  <c r="P324" i="34"/>
  <c r="P323" i="34"/>
  <c r="P322" i="34"/>
  <c r="P321" i="34"/>
  <c r="P320" i="34"/>
  <c r="P319" i="34"/>
  <c r="P318" i="34"/>
  <c r="P317" i="34"/>
  <c r="P316" i="34"/>
  <c r="P315" i="34"/>
  <c r="P314" i="34"/>
  <c r="P313" i="34"/>
  <c r="P312" i="34"/>
  <c r="P311" i="34"/>
  <c r="P310" i="34"/>
  <c r="P309" i="34"/>
  <c r="P308" i="34"/>
  <c r="P307" i="34"/>
  <c r="P306" i="34"/>
  <c r="P305" i="34"/>
  <c r="P304" i="34"/>
  <c r="P303" i="34"/>
  <c r="P302" i="34"/>
  <c r="P301" i="34"/>
  <c r="P300" i="34"/>
  <c r="P299" i="34"/>
  <c r="P298" i="34"/>
  <c r="P297" i="34"/>
  <c r="P296" i="34"/>
  <c r="P295" i="34"/>
  <c r="P294" i="34"/>
  <c r="P293" i="34"/>
  <c r="P292" i="34"/>
  <c r="P291" i="34"/>
  <c r="P290" i="34"/>
  <c r="P289" i="34"/>
  <c r="P288" i="34"/>
  <c r="P287" i="34"/>
  <c r="P286" i="34"/>
  <c r="P285" i="34"/>
  <c r="P284" i="34"/>
  <c r="P283" i="34"/>
  <c r="P282" i="34"/>
  <c r="P281" i="34"/>
  <c r="P280" i="34"/>
  <c r="P279" i="34"/>
  <c r="P278" i="34"/>
  <c r="P277" i="34"/>
  <c r="P276" i="34"/>
  <c r="P275" i="34"/>
  <c r="P274" i="34"/>
  <c r="P273" i="34"/>
  <c r="P272" i="34"/>
  <c r="P271" i="34"/>
  <c r="P270" i="34"/>
  <c r="P269" i="34"/>
  <c r="P268" i="34"/>
  <c r="P267" i="34"/>
  <c r="P266" i="34"/>
  <c r="P265" i="34"/>
  <c r="P264" i="34"/>
  <c r="P263" i="34"/>
  <c r="P262" i="34"/>
  <c r="P261" i="34"/>
  <c r="P260" i="34"/>
  <c r="P259" i="34"/>
  <c r="P258" i="34"/>
  <c r="P257" i="34"/>
  <c r="P256" i="34"/>
  <c r="P255" i="34"/>
  <c r="P254" i="34"/>
  <c r="P253" i="34"/>
  <c r="P252" i="34"/>
  <c r="P251" i="34"/>
  <c r="P250" i="34"/>
  <c r="P249" i="34"/>
  <c r="P248" i="34"/>
  <c r="P247" i="34"/>
  <c r="P246" i="34"/>
  <c r="P245" i="34"/>
  <c r="P244" i="34"/>
  <c r="P243" i="34"/>
  <c r="P242" i="34"/>
  <c r="F421" i="34"/>
  <c r="F420" i="34"/>
  <c r="F419" i="34"/>
  <c r="F418" i="34"/>
  <c r="F417" i="34"/>
  <c r="F416" i="34"/>
  <c r="F415" i="34"/>
  <c r="F414" i="34"/>
  <c r="F413" i="34"/>
  <c r="F412" i="34"/>
  <c r="F411" i="34"/>
  <c r="F410" i="34"/>
  <c r="F409" i="34"/>
  <c r="F408" i="34"/>
  <c r="F407" i="34"/>
  <c r="F406" i="34"/>
  <c r="F405" i="34"/>
  <c r="F404" i="34"/>
  <c r="F403" i="34"/>
  <c r="F402" i="34"/>
  <c r="F401" i="34"/>
  <c r="F400" i="34"/>
  <c r="F399" i="34"/>
  <c r="F398" i="34"/>
  <c r="F397" i="34"/>
  <c r="F396" i="34"/>
  <c r="F395" i="34"/>
  <c r="F394" i="34"/>
  <c r="F393" i="34"/>
  <c r="F392" i="34"/>
  <c r="F391" i="34"/>
  <c r="F390" i="34"/>
  <c r="F389" i="34"/>
  <c r="F388" i="34"/>
  <c r="F387" i="34"/>
  <c r="F386" i="34"/>
  <c r="F385" i="34"/>
  <c r="F384" i="34"/>
  <c r="F383" i="34"/>
  <c r="F382" i="34"/>
  <c r="F381" i="34"/>
  <c r="F380" i="34"/>
  <c r="F379" i="34"/>
  <c r="F378" i="34"/>
  <c r="F377" i="34"/>
  <c r="F376" i="34"/>
  <c r="F375" i="34"/>
  <c r="F374" i="34"/>
  <c r="F373" i="34"/>
  <c r="F372" i="34"/>
  <c r="F371" i="34"/>
  <c r="F370" i="34"/>
  <c r="F369" i="34"/>
  <c r="F368" i="34"/>
  <c r="F367" i="34"/>
  <c r="F366" i="34"/>
  <c r="F365" i="34"/>
  <c r="F364" i="34"/>
  <c r="F363" i="34"/>
  <c r="F362" i="34"/>
  <c r="F361" i="34"/>
  <c r="F360" i="34"/>
  <c r="F359" i="34"/>
  <c r="F358" i="34"/>
  <c r="F357" i="34"/>
  <c r="F356" i="34"/>
  <c r="F355" i="34"/>
  <c r="F354" i="34"/>
  <c r="F353" i="34"/>
  <c r="F352" i="34"/>
  <c r="F351" i="34"/>
  <c r="F350" i="34"/>
  <c r="F349" i="34"/>
  <c r="F348" i="34"/>
  <c r="F347" i="34"/>
  <c r="F346" i="34"/>
  <c r="F345" i="34"/>
  <c r="F344" i="34"/>
  <c r="F343" i="34"/>
  <c r="F342" i="34"/>
  <c r="F341" i="34"/>
  <c r="F340" i="34"/>
  <c r="F339" i="34"/>
  <c r="F338" i="34"/>
  <c r="F337" i="34"/>
  <c r="F336" i="34"/>
  <c r="F335" i="34"/>
  <c r="F334" i="34"/>
  <c r="F333" i="34"/>
  <c r="F332" i="34"/>
  <c r="F331" i="34"/>
  <c r="F330" i="34"/>
  <c r="F329" i="34"/>
  <c r="F328" i="34"/>
  <c r="F327" i="34"/>
  <c r="F326" i="34"/>
  <c r="F325" i="34"/>
  <c r="F324" i="34"/>
  <c r="F323" i="34"/>
  <c r="F322" i="34"/>
  <c r="F321" i="34"/>
  <c r="F320" i="34"/>
  <c r="F319" i="34"/>
  <c r="F318" i="34"/>
  <c r="F317" i="34"/>
  <c r="F316" i="34"/>
  <c r="F315" i="34"/>
  <c r="F314" i="34"/>
  <c r="F313" i="34"/>
  <c r="F312" i="34"/>
  <c r="F311" i="34"/>
  <c r="F310" i="34"/>
  <c r="F309" i="34"/>
  <c r="F308" i="34"/>
  <c r="F307" i="34"/>
  <c r="F306" i="34"/>
  <c r="F305" i="34"/>
  <c r="F304" i="34"/>
  <c r="F303" i="34"/>
  <c r="F302" i="34"/>
  <c r="F301" i="34"/>
  <c r="F300" i="34"/>
  <c r="F299" i="34"/>
  <c r="F298" i="34"/>
  <c r="F297" i="34"/>
  <c r="F296" i="34"/>
  <c r="F295" i="34"/>
  <c r="F294" i="34"/>
  <c r="F293" i="34"/>
  <c r="F292" i="34"/>
  <c r="F291" i="34"/>
  <c r="F290" i="34"/>
  <c r="F289" i="34"/>
  <c r="F288" i="34"/>
  <c r="F287" i="34"/>
  <c r="F286" i="34"/>
  <c r="F285" i="34"/>
  <c r="F284" i="34"/>
  <c r="F283" i="34"/>
  <c r="F282" i="34"/>
  <c r="F281" i="34"/>
  <c r="F280" i="34"/>
  <c r="F279" i="34"/>
  <c r="F278" i="34"/>
  <c r="F277" i="34"/>
  <c r="F276" i="34"/>
  <c r="F275" i="34"/>
  <c r="F274" i="34"/>
  <c r="F273" i="34"/>
  <c r="F272" i="34"/>
  <c r="F271" i="34"/>
  <c r="F270" i="34"/>
  <c r="F269" i="34"/>
  <c r="F268" i="34"/>
  <c r="F267" i="34"/>
  <c r="F266" i="34"/>
  <c r="F265" i="34"/>
  <c r="F264" i="34"/>
  <c r="F263" i="34"/>
  <c r="F262" i="34"/>
  <c r="F261" i="34"/>
  <c r="F260" i="34"/>
  <c r="F259" i="34"/>
  <c r="F258" i="34"/>
  <c r="F257" i="34"/>
  <c r="F256" i="34"/>
  <c r="F255" i="34"/>
  <c r="F254" i="34"/>
  <c r="F253" i="34"/>
  <c r="F252" i="34"/>
  <c r="F251" i="34"/>
  <c r="F250" i="34"/>
  <c r="F249" i="34"/>
  <c r="F248" i="34"/>
  <c r="F247" i="34"/>
  <c r="F246" i="34"/>
  <c r="F245" i="34"/>
  <c r="F244" i="34"/>
  <c r="F243" i="34"/>
  <c r="F242" i="34"/>
  <c r="F421" i="33" l="1"/>
  <c r="F420" i="33"/>
  <c r="F419" i="33"/>
  <c r="F418" i="33"/>
  <c r="F417" i="33"/>
  <c r="F416" i="33"/>
  <c r="F415" i="33"/>
  <c r="F414" i="33"/>
  <c r="F413" i="33"/>
  <c r="F412" i="33"/>
  <c r="F411" i="33"/>
  <c r="F410" i="33"/>
  <c r="F409" i="33"/>
  <c r="F408" i="33"/>
  <c r="F407" i="33"/>
  <c r="F406" i="33"/>
  <c r="F405" i="33"/>
  <c r="F404" i="33"/>
  <c r="F403" i="33"/>
  <c r="F402" i="33"/>
  <c r="F401" i="33"/>
  <c r="F400" i="33"/>
  <c r="F399" i="33"/>
  <c r="F398" i="33"/>
  <c r="F397" i="33"/>
  <c r="F396" i="33"/>
  <c r="F395" i="33"/>
  <c r="F394" i="33"/>
  <c r="F393" i="33"/>
  <c r="F392" i="33"/>
  <c r="F391" i="33"/>
  <c r="F390" i="33"/>
  <c r="F389" i="33"/>
  <c r="F388" i="33"/>
  <c r="F387" i="33"/>
  <c r="F386" i="33"/>
  <c r="F385" i="33"/>
  <c r="F384" i="33"/>
  <c r="F383" i="33"/>
  <c r="F382" i="33"/>
  <c r="F381" i="33"/>
  <c r="F380" i="33"/>
  <c r="F379" i="33"/>
  <c r="F378" i="33"/>
  <c r="F377" i="33"/>
  <c r="F376" i="33"/>
  <c r="F375" i="33"/>
  <c r="F374" i="33"/>
  <c r="F373" i="33"/>
  <c r="F372" i="33"/>
  <c r="F371" i="33"/>
  <c r="F370" i="33"/>
  <c r="F369" i="33"/>
  <c r="F368" i="33"/>
  <c r="F367" i="33"/>
  <c r="F366" i="33"/>
  <c r="F365" i="33"/>
  <c r="F364" i="33"/>
  <c r="F363" i="33"/>
  <c r="F362" i="33"/>
  <c r="F361" i="33"/>
  <c r="F360" i="33"/>
  <c r="F359" i="33"/>
  <c r="F358" i="33"/>
  <c r="F357" i="33"/>
  <c r="F356" i="33"/>
  <c r="F355" i="33"/>
  <c r="F354" i="33"/>
  <c r="F353" i="33"/>
  <c r="F352" i="33"/>
  <c r="F351" i="33"/>
  <c r="F350" i="33"/>
  <c r="F349" i="33"/>
  <c r="F348" i="33"/>
  <c r="F347" i="33"/>
  <c r="F346" i="33"/>
  <c r="F345" i="33"/>
  <c r="F344" i="33"/>
  <c r="F343" i="33"/>
  <c r="F342" i="33"/>
  <c r="F341" i="33"/>
  <c r="F340" i="33"/>
  <c r="F339" i="33"/>
  <c r="F338" i="33"/>
  <c r="F337" i="33"/>
  <c r="F336" i="33"/>
  <c r="F335" i="33"/>
  <c r="F334" i="33"/>
  <c r="F333" i="33"/>
  <c r="F332" i="33"/>
  <c r="F331" i="33"/>
  <c r="F330" i="33"/>
  <c r="F329" i="33"/>
  <c r="F328" i="33"/>
  <c r="F327" i="33"/>
  <c r="F326" i="33"/>
  <c r="F325" i="33"/>
  <c r="F324" i="33"/>
  <c r="F323" i="33"/>
  <c r="F322" i="33"/>
  <c r="F321" i="33"/>
  <c r="F320" i="33"/>
  <c r="F319" i="33"/>
  <c r="F318" i="33"/>
  <c r="F317" i="33"/>
  <c r="F316" i="33"/>
  <c r="F315" i="33"/>
  <c r="F314" i="33"/>
  <c r="F313" i="33"/>
  <c r="F312" i="33"/>
  <c r="F311" i="33"/>
  <c r="F310" i="33"/>
  <c r="F309" i="33"/>
  <c r="F308" i="33"/>
  <c r="F307" i="33"/>
  <c r="F306" i="33"/>
  <c r="F305" i="33"/>
  <c r="F304" i="33"/>
  <c r="F303" i="33"/>
  <c r="F302" i="33"/>
  <c r="F301" i="33"/>
  <c r="F300" i="33"/>
  <c r="F299" i="33"/>
  <c r="F298" i="33"/>
  <c r="F297" i="33"/>
  <c r="F296" i="33"/>
  <c r="F295" i="33"/>
  <c r="F294" i="33"/>
  <c r="F293" i="33"/>
  <c r="F292" i="33"/>
  <c r="F291" i="33"/>
  <c r="F290" i="33"/>
  <c r="F289" i="33"/>
  <c r="F288" i="33"/>
  <c r="F287" i="33"/>
  <c r="F286" i="33"/>
  <c r="F285" i="33"/>
  <c r="F284" i="33"/>
  <c r="F283" i="33"/>
  <c r="F282" i="33"/>
  <c r="F281" i="33"/>
  <c r="F280" i="33"/>
  <c r="F279" i="33"/>
  <c r="F278" i="33"/>
  <c r="F277" i="33"/>
  <c r="F276" i="33"/>
  <c r="F275" i="33"/>
  <c r="F274" i="33"/>
  <c r="F273" i="33"/>
  <c r="F272" i="33"/>
  <c r="F271" i="33"/>
  <c r="F270" i="33"/>
  <c r="F269" i="33"/>
  <c r="F268" i="33"/>
  <c r="F267" i="33"/>
  <c r="F266" i="33"/>
  <c r="F265" i="33"/>
  <c r="F264" i="33"/>
  <c r="F263" i="33"/>
  <c r="F262" i="33"/>
  <c r="F261" i="33"/>
  <c r="F260" i="33"/>
  <c r="F259" i="33"/>
  <c r="F258" i="33"/>
  <c r="F257" i="33"/>
  <c r="F256" i="33"/>
  <c r="F255" i="33"/>
  <c r="F254" i="33"/>
  <c r="F253" i="33"/>
  <c r="F252" i="33"/>
  <c r="F251" i="33"/>
  <c r="F250" i="33"/>
  <c r="F249" i="33"/>
  <c r="F248" i="33"/>
  <c r="F247" i="33"/>
  <c r="F246" i="33"/>
  <c r="F245" i="33"/>
  <c r="F244" i="33"/>
  <c r="F243" i="33"/>
  <c r="F242" i="33"/>
  <c r="P421" i="33"/>
  <c r="P420" i="33"/>
  <c r="P419" i="33"/>
  <c r="P418" i="33"/>
  <c r="P417" i="33"/>
  <c r="P416" i="33"/>
  <c r="P415" i="33"/>
  <c r="P414" i="33"/>
  <c r="P413" i="33"/>
  <c r="P412" i="33"/>
  <c r="P411" i="33"/>
  <c r="P410" i="33"/>
  <c r="P409" i="33"/>
  <c r="P408" i="33"/>
  <c r="P407" i="33"/>
  <c r="P406" i="33"/>
  <c r="P405" i="33"/>
  <c r="P404" i="33"/>
  <c r="P403" i="33"/>
  <c r="P402" i="33"/>
  <c r="P401" i="33"/>
  <c r="P400" i="33"/>
  <c r="P399" i="33"/>
  <c r="P398" i="33"/>
  <c r="P397" i="33"/>
  <c r="P396" i="33"/>
  <c r="P395" i="33"/>
  <c r="P394" i="33"/>
  <c r="P393" i="33"/>
  <c r="P392" i="33"/>
  <c r="P391" i="33"/>
  <c r="P390" i="33"/>
  <c r="P389" i="33"/>
  <c r="P388" i="33"/>
  <c r="P387" i="33"/>
  <c r="P386" i="33"/>
  <c r="P385" i="33"/>
  <c r="P384" i="33"/>
  <c r="P383" i="33"/>
  <c r="P382" i="33"/>
  <c r="P381" i="33"/>
  <c r="P380" i="33"/>
  <c r="P379" i="33"/>
  <c r="P378" i="33"/>
  <c r="P377" i="33"/>
  <c r="P376" i="33"/>
  <c r="P375" i="33"/>
  <c r="P374" i="33"/>
  <c r="P373" i="33"/>
  <c r="P372" i="33"/>
  <c r="P371" i="33"/>
  <c r="P370" i="33"/>
  <c r="P369" i="33"/>
  <c r="P368" i="33"/>
  <c r="P367" i="33"/>
  <c r="P366" i="33"/>
  <c r="P365" i="33"/>
  <c r="P364" i="33"/>
  <c r="P363" i="33"/>
  <c r="P362" i="33"/>
  <c r="P361" i="33"/>
  <c r="P360" i="33"/>
  <c r="P359" i="33"/>
  <c r="P358" i="33"/>
  <c r="P357" i="33"/>
  <c r="P356" i="33"/>
  <c r="P355" i="33"/>
  <c r="P354" i="33"/>
  <c r="P353" i="33"/>
  <c r="P352" i="33"/>
  <c r="P351" i="33"/>
  <c r="P350" i="33"/>
  <c r="P349" i="33"/>
  <c r="P348" i="33"/>
  <c r="P347" i="33"/>
  <c r="P346" i="33"/>
  <c r="P345" i="33"/>
  <c r="P344" i="33"/>
  <c r="P343" i="33"/>
  <c r="P342" i="33"/>
  <c r="P341" i="33"/>
  <c r="P340" i="33"/>
  <c r="P339" i="33"/>
  <c r="P338" i="33"/>
  <c r="P337" i="33"/>
  <c r="P336" i="33"/>
  <c r="P335" i="33"/>
  <c r="P334" i="33"/>
  <c r="P333" i="33"/>
  <c r="P332" i="33"/>
  <c r="P331" i="33"/>
  <c r="P330" i="33"/>
  <c r="P329" i="33"/>
  <c r="P328" i="33"/>
  <c r="P327" i="33"/>
  <c r="P326" i="33"/>
  <c r="P325" i="33"/>
  <c r="P324" i="33"/>
  <c r="P323" i="33"/>
  <c r="P322" i="33"/>
  <c r="P321" i="33"/>
  <c r="P320" i="33"/>
  <c r="P319" i="33"/>
  <c r="P318" i="33"/>
  <c r="P317" i="33"/>
  <c r="P316" i="33"/>
  <c r="P315" i="33"/>
  <c r="P314" i="33"/>
  <c r="P313" i="33"/>
  <c r="P312" i="33"/>
  <c r="P311" i="33"/>
  <c r="P310" i="33"/>
  <c r="P309" i="33"/>
  <c r="P308" i="33"/>
  <c r="P307" i="33"/>
  <c r="P306" i="33"/>
  <c r="P305" i="33"/>
  <c r="P304" i="33"/>
  <c r="P303" i="33"/>
  <c r="P302" i="33"/>
  <c r="P301" i="33"/>
  <c r="P300" i="33"/>
  <c r="P299" i="33"/>
  <c r="P298" i="33"/>
  <c r="P297" i="33"/>
  <c r="P296" i="33"/>
  <c r="P295" i="33"/>
  <c r="P294" i="33"/>
  <c r="P293" i="33"/>
  <c r="P292" i="33"/>
  <c r="P291" i="33"/>
  <c r="P290" i="33"/>
  <c r="P289" i="33"/>
  <c r="P288" i="33"/>
  <c r="P287" i="33"/>
  <c r="P286" i="33"/>
  <c r="P285" i="33"/>
  <c r="P284" i="33"/>
  <c r="P283" i="33"/>
  <c r="P282" i="33"/>
  <c r="P281" i="33"/>
  <c r="P280" i="33"/>
  <c r="P279" i="33"/>
  <c r="P278" i="33"/>
  <c r="P277" i="33"/>
  <c r="P276" i="33"/>
  <c r="P275" i="33"/>
  <c r="P274" i="33"/>
  <c r="P273" i="33"/>
  <c r="P272" i="33"/>
  <c r="P271" i="33"/>
  <c r="P270" i="33"/>
  <c r="P269" i="33"/>
  <c r="P268" i="33"/>
  <c r="P267" i="33"/>
  <c r="P266" i="33"/>
  <c r="P265" i="33"/>
  <c r="P264" i="33"/>
  <c r="P263" i="33"/>
  <c r="P262" i="33"/>
  <c r="P261" i="33"/>
  <c r="P260" i="33"/>
  <c r="P259" i="33"/>
  <c r="P258" i="33"/>
  <c r="P257" i="33"/>
  <c r="P256" i="33"/>
  <c r="P255" i="33"/>
  <c r="P254" i="33"/>
  <c r="P253" i="33"/>
  <c r="P252" i="33"/>
  <c r="P251" i="33"/>
  <c r="P250" i="33"/>
  <c r="P249" i="33"/>
  <c r="P248" i="33"/>
  <c r="P247" i="33"/>
  <c r="P246" i="33"/>
  <c r="P245" i="33"/>
  <c r="P244" i="33"/>
  <c r="P243" i="33"/>
  <c r="P242" i="33"/>
  <c r="Z424" i="32" l="1"/>
  <c r="Z423" i="32"/>
  <c r="Z422" i="32"/>
  <c r="Z421" i="32"/>
  <c r="Z420" i="32"/>
  <c r="Z419" i="32"/>
  <c r="Z418" i="32"/>
  <c r="Z417" i="32"/>
  <c r="Z416" i="32"/>
  <c r="Z415" i="32"/>
  <c r="Z414" i="32"/>
  <c r="Z413" i="32"/>
  <c r="Z412" i="32"/>
  <c r="Z411" i="32"/>
  <c r="Z410" i="32"/>
  <c r="Z409" i="32"/>
  <c r="Z408" i="32"/>
  <c r="Z407" i="32"/>
  <c r="Z406" i="32"/>
  <c r="Z405" i="32"/>
  <c r="Z404" i="32"/>
  <c r="Z403" i="32"/>
  <c r="Z402" i="32"/>
  <c r="Z401" i="32"/>
  <c r="Z400" i="32"/>
  <c r="Z399" i="32"/>
  <c r="Z398" i="32"/>
  <c r="Z397" i="32"/>
  <c r="Z396" i="32"/>
  <c r="Z395" i="32"/>
  <c r="Z394" i="32"/>
  <c r="Z393" i="32"/>
  <c r="Z392" i="32"/>
  <c r="Z391" i="32"/>
  <c r="Z390" i="32"/>
  <c r="Z389" i="32"/>
  <c r="Z388" i="32"/>
  <c r="Z387" i="32"/>
  <c r="Z386" i="32"/>
  <c r="Z385" i="32"/>
  <c r="Z384" i="32"/>
  <c r="Z383" i="32"/>
  <c r="Z382" i="32"/>
  <c r="Z381" i="32"/>
  <c r="Z380" i="32"/>
  <c r="Z379" i="32"/>
  <c r="Z378" i="32"/>
  <c r="Z377" i="32"/>
  <c r="Z376" i="32"/>
  <c r="Z375" i="32"/>
  <c r="Z374" i="32"/>
  <c r="Z373" i="32"/>
  <c r="Z372" i="32"/>
  <c r="Z371" i="32"/>
  <c r="Z370" i="32"/>
  <c r="Z369" i="32"/>
  <c r="Z368" i="32"/>
  <c r="Z367" i="32"/>
  <c r="Z366" i="32"/>
  <c r="Z365" i="32"/>
  <c r="Z364" i="32"/>
  <c r="Z363" i="32"/>
  <c r="Z362" i="32"/>
  <c r="Z361" i="32"/>
  <c r="Z360" i="32"/>
  <c r="Z359" i="32"/>
  <c r="Z358" i="32"/>
  <c r="Z357" i="32"/>
  <c r="Z356" i="32"/>
  <c r="Z355" i="32"/>
  <c r="Z354" i="32"/>
  <c r="Z353" i="32"/>
  <c r="Z352" i="32"/>
  <c r="Z351" i="32"/>
  <c r="Z350" i="32"/>
  <c r="Z349" i="32"/>
  <c r="Z348" i="32"/>
  <c r="Z347" i="32"/>
  <c r="Z346" i="32"/>
  <c r="Z345" i="32"/>
  <c r="Z344" i="32"/>
  <c r="Z343" i="32"/>
  <c r="Z342" i="32"/>
  <c r="Z341" i="32"/>
  <c r="Z340" i="32"/>
  <c r="Z339" i="32"/>
  <c r="Z338" i="32"/>
  <c r="Z337" i="32"/>
  <c r="Z336" i="32"/>
  <c r="Z335" i="32"/>
  <c r="Z334" i="32"/>
  <c r="Z333" i="32"/>
  <c r="Z332" i="32"/>
  <c r="Z331" i="32"/>
  <c r="Z330" i="32"/>
  <c r="Z329" i="32"/>
  <c r="Z328" i="32"/>
  <c r="Z327" i="32"/>
  <c r="Z326" i="32"/>
  <c r="Z325" i="32"/>
  <c r="Z324" i="32"/>
  <c r="Z323" i="32"/>
  <c r="Z322" i="32"/>
  <c r="Z321" i="32"/>
  <c r="Z320" i="32"/>
  <c r="Z319" i="32"/>
  <c r="Z318" i="32"/>
  <c r="Z317" i="32"/>
  <c r="Z316" i="32"/>
  <c r="Z315" i="32"/>
  <c r="Z314" i="32"/>
  <c r="Z313" i="32"/>
  <c r="Z312" i="32"/>
  <c r="Z311" i="32"/>
  <c r="Z310" i="32"/>
  <c r="Z309" i="32"/>
  <c r="Z308" i="32"/>
  <c r="Z307" i="32"/>
  <c r="Z306" i="32"/>
  <c r="Z305" i="32"/>
  <c r="Z304" i="32"/>
  <c r="Z303" i="32"/>
  <c r="Z302" i="32"/>
  <c r="Z301" i="32"/>
  <c r="Z300" i="32"/>
  <c r="Z299" i="32"/>
  <c r="Z298" i="32"/>
  <c r="Z297" i="32"/>
  <c r="Z296" i="32"/>
  <c r="Z295" i="32"/>
  <c r="Z294" i="32"/>
  <c r="Z293" i="32"/>
  <c r="Z292" i="32"/>
  <c r="Z291" i="32"/>
  <c r="Z290" i="32"/>
  <c r="Z289" i="32"/>
  <c r="Z288" i="32"/>
  <c r="Z287" i="32"/>
  <c r="Z286" i="32"/>
  <c r="Z285" i="32"/>
  <c r="Z284" i="32"/>
  <c r="Z283" i="32"/>
  <c r="Z282" i="32"/>
  <c r="Z281" i="32"/>
  <c r="Z280" i="32"/>
  <c r="Z279" i="32"/>
  <c r="Z278" i="32"/>
  <c r="Z277" i="32"/>
  <c r="Z276" i="32"/>
  <c r="Z275" i="32"/>
  <c r="Z274" i="32"/>
  <c r="Z273" i="32"/>
  <c r="Z272" i="32"/>
  <c r="Z271" i="32"/>
  <c r="Z270" i="32"/>
  <c r="Z269" i="32"/>
  <c r="Z268" i="32"/>
  <c r="Z267" i="32"/>
  <c r="Z266" i="32"/>
  <c r="Z265" i="32"/>
  <c r="Z264" i="32"/>
  <c r="Z263" i="32"/>
  <c r="Z262" i="32"/>
  <c r="Z261" i="32"/>
  <c r="Z260" i="32"/>
  <c r="Z259" i="32"/>
  <c r="Z258" i="32"/>
  <c r="Z257" i="32"/>
  <c r="Z256" i="32"/>
  <c r="Z255" i="32"/>
  <c r="Z254" i="32"/>
  <c r="Z253" i="32"/>
  <c r="Z252" i="32"/>
  <c r="Z251" i="32"/>
  <c r="Z250" i="32"/>
  <c r="Z249" i="32"/>
  <c r="Z248" i="32"/>
  <c r="Z247" i="32"/>
  <c r="Z246" i="32"/>
  <c r="Z245" i="32"/>
  <c r="P424" i="32"/>
  <c r="P423" i="32"/>
  <c r="P422" i="32"/>
  <c r="P421" i="32"/>
  <c r="P420" i="32"/>
  <c r="P419" i="32"/>
  <c r="P418" i="32"/>
  <c r="P417" i="32"/>
  <c r="P416" i="32"/>
  <c r="P415" i="32"/>
  <c r="P414" i="32"/>
  <c r="P413" i="32"/>
  <c r="P412" i="32"/>
  <c r="P411" i="32"/>
  <c r="P410" i="32"/>
  <c r="P409" i="32"/>
  <c r="P408" i="32"/>
  <c r="P407" i="32"/>
  <c r="P406" i="32"/>
  <c r="P405" i="32"/>
  <c r="P404" i="32"/>
  <c r="P403" i="32"/>
  <c r="P402" i="32"/>
  <c r="P401" i="32"/>
  <c r="P400" i="32"/>
  <c r="P399" i="32"/>
  <c r="P398" i="32"/>
  <c r="P397" i="32"/>
  <c r="P396" i="32"/>
  <c r="P395" i="32"/>
  <c r="P394" i="32"/>
  <c r="P393" i="32"/>
  <c r="P392" i="32"/>
  <c r="P391" i="32"/>
  <c r="P390" i="32"/>
  <c r="P389" i="32"/>
  <c r="P388" i="32"/>
  <c r="P387" i="32"/>
  <c r="P386" i="32"/>
  <c r="P385" i="32"/>
  <c r="P384" i="32"/>
  <c r="P383" i="32"/>
  <c r="P382" i="32"/>
  <c r="P381" i="32"/>
  <c r="P380" i="32"/>
  <c r="P379" i="32"/>
  <c r="P378" i="32"/>
  <c r="P377" i="32"/>
  <c r="P376" i="32"/>
  <c r="P375" i="32"/>
  <c r="P374" i="32"/>
  <c r="P373" i="32"/>
  <c r="P372" i="32"/>
  <c r="P371" i="32"/>
  <c r="P370" i="32"/>
  <c r="P369" i="32"/>
  <c r="P368" i="32"/>
  <c r="P367" i="32"/>
  <c r="P366" i="32"/>
  <c r="P365" i="32"/>
  <c r="P364" i="32"/>
  <c r="P363" i="32"/>
  <c r="P362" i="32"/>
  <c r="P361" i="32"/>
  <c r="P360" i="32"/>
  <c r="P359" i="32"/>
  <c r="P358" i="32"/>
  <c r="P357" i="32"/>
  <c r="P356" i="32"/>
  <c r="P355" i="32"/>
  <c r="P354" i="32"/>
  <c r="P353" i="32"/>
  <c r="P352" i="32"/>
  <c r="P351" i="32"/>
  <c r="P350" i="32"/>
  <c r="P349" i="32"/>
  <c r="P348" i="32"/>
  <c r="P347" i="32"/>
  <c r="P346" i="32"/>
  <c r="P345" i="32"/>
  <c r="P344" i="32"/>
  <c r="P343" i="32"/>
  <c r="P342" i="32"/>
  <c r="P341" i="32"/>
  <c r="P340" i="32"/>
  <c r="P339" i="32"/>
  <c r="P338" i="32"/>
  <c r="P337" i="32"/>
  <c r="P336" i="32"/>
  <c r="P335" i="32"/>
  <c r="P334" i="32"/>
  <c r="P333" i="32"/>
  <c r="P332" i="32"/>
  <c r="P331" i="32"/>
  <c r="P330" i="32"/>
  <c r="P329" i="32"/>
  <c r="P328" i="32"/>
  <c r="P327" i="32"/>
  <c r="P326" i="32"/>
  <c r="P325" i="32"/>
  <c r="P324" i="32"/>
  <c r="P323" i="32"/>
  <c r="P322" i="32"/>
  <c r="P321" i="32"/>
  <c r="P320" i="32"/>
  <c r="P319" i="32"/>
  <c r="P318" i="32"/>
  <c r="P317" i="32"/>
  <c r="P316" i="32"/>
  <c r="P315" i="32"/>
  <c r="P314" i="32"/>
  <c r="P313" i="32"/>
  <c r="P312" i="32"/>
  <c r="P311" i="32"/>
  <c r="P310" i="32"/>
  <c r="P309" i="32"/>
  <c r="P308" i="32"/>
  <c r="P307" i="32"/>
  <c r="P306" i="32"/>
  <c r="P305" i="32"/>
  <c r="P304" i="32"/>
  <c r="P303" i="32"/>
  <c r="P302" i="32"/>
  <c r="P301" i="32"/>
  <c r="P300" i="32"/>
  <c r="P299" i="32"/>
  <c r="P298" i="32"/>
  <c r="P297" i="32"/>
  <c r="P296" i="32"/>
  <c r="P295" i="32"/>
  <c r="P294" i="32"/>
  <c r="P293" i="32"/>
  <c r="P292" i="32"/>
  <c r="P291" i="32"/>
  <c r="P290" i="32"/>
  <c r="P289" i="32"/>
  <c r="P288" i="32"/>
  <c r="P287" i="32"/>
  <c r="P286" i="32"/>
  <c r="P285" i="32"/>
  <c r="P284" i="32"/>
  <c r="P283" i="32"/>
  <c r="P282" i="32"/>
  <c r="P281" i="32"/>
  <c r="P280" i="32"/>
  <c r="P279" i="32"/>
  <c r="P278" i="32"/>
  <c r="P277" i="32"/>
  <c r="P276" i="32"/>
  <c r="P275" i="32"/>
  <c r="P274" i="32"/>
  <c r="P273" i="32"/>
  <c r="P272" i="32"/>
  <c r="P271" i="32"/>
  <c r="P270" i="32"/>
  <c r="P269" i="32"/>
  <c r="P268" i="32"/>
  <c r="P267" i="32"/>
  <c r="P266" i="32"/>
  <c r="P265" i="32"/>
  <c r="P264" i="32"/>
  <c r="P263" i="32"/>
  <c r="P262" i="32"/>
  <c r="P261" i="32"/>
  <c r="P260" i="32"/>
  <c r="P259" i="32"/>
  <c r="P258" i="32"/>
  <c r="P257" i="32"/>
  <c r="P256" i="32"/>
  <c r="P255" i="32"/>
  <c r="P254" i="32"/>
  <c r="P253" i="32"/>
  <c r="P252" i="32"/>
  <c r="P251" i="32"/>
  <c r="P250" i="32"/>
  <c r="P249" i="32"/>
  <c r="P248" i="32"/>
  <c r="P247" i="32"/>
  <c r="P246" i="32"/>
  <c r="P245" i="32"/>
  <c r="F424" i="32"/>
  <c r="F423" i="32"/>
  <c r="F422" i="32"/>
  <c r="F421" i="32"/>
  <c r="F420" i="32"/>
  <c r="F419" i="32"/>
  <c r="F418" i="32"/>
  <c r="F417" i="32"/>
  <c r="F416" i="32"/>
  <c r="F415" i="32"/>
  <c r="F414" i="32"/>
  <c r="F413" i="32"/>
  <c r="F412" i="32"/>
  <c r="F411" i="32"/>
  <c r="F410" i="32"/>
  <c r="F409" i="32"/>
  <c r="F408" i="32"/>
  <c r="F407" i="32"/>
  <c r="F406" i="32"/>
  <c r="F405" i="32"/>
  <c r="F404" i="32"/>
  <c r="F403" i="32"/>
  <c r="F402" i="32"/>
  <c r="F401" i="32"/>
  <c r="F400" i="32"/>
  <c r="F399" i="32"/>
  <c r="F398" i="32"/>
  <c r="F397" i="32"/>
  <c r="F396" i="32"/>
  <c r="F395" i="32"/>
  <c r="F394" i="32"/>
  <c r="F393" i="32"/>
  <c r="F392" i="32"/>
  <c r="F391" i="32"/>
  <c r="F390" i="32"/>
  <c r="F389" i="32"/>
  <c r="F388" i="32"/>
  <c r="F387" i="32"/>
  <c r="F386" i="32"/>
  <c r="F385" i="32"/>
  <c r="F384" i="32"/>
  <c r="F383" i="32"/>
  <c r="F382" i="32"/>
  <c r="F381" i="32"/>
  <c r="F380" i="32"/>
  <c r="F379" i="32"/>
  <c r="F378" i="32"/>
  <c r="F377" i="32"/>
  <c r="F376" i="32"/>
  <c r="F375" i="32"/>
  <c r="F374" i="32"/>
  <c r="F373" i="32"/>
  <c r="F372" i="32"/>
  <c r="F371" i="32"/>
  <c r="F370" i="32"/>
  <c r="F369" i="32"/>
  <c r="F368" i="32"/>
  <c r="F367" i="32"/>
  <c r="F366" i="32"/>
  <c r="F365" i="32"/>
  <c r="F364" i="32"/>
  <c r="F363" i="32"/>
  <c r="F362" i="32"/>
  <c r="F361" i="32"/>
  <c r="F360" i="32"/>
  <c r="F359" i="32"/>
  <c r="F358" i="32"/>
  <c r="F357" i="32"/>
  <c r="F356" i="32"/>
  <c r="F355" i="32"/>
  <c r="F354" i="32"/>
  <c r="F353" i="32"/>
  <c r="F352" i="32"/>
  <c r="F351" i="32"/>
  <c r="F350" i="32"/>
  <c r="F349" i="32"/>
  <c r="F348" i="32"/>
  <c r="F347" i="32"/>
  <c r="F346" i="32"/>
  <c r="F345" i="32"/>
  <c r="F344" i="32"/>
  <c r="F343" i="32"/>
  <c r="F342" i="32"/>
  <c r="F341" i="32"/>
  <c r="F340" i="32"/>
  <c r="F339" i="32"/>
  <c r="F338" i="32"/>
  <c r="F337" i="32"/>
  <c r="F336" i="32"/>
  <c r="F335" i="32"/>
  <c r="F334" i="32"/>
  <c r="F333" i="32"/>
  <c r="F332" i="32"/>
  <c r="F331" i="32"/>
  <c r="F330" i="32"/>
  <c r="F329" i="32"/>
  <c r="F328" i="32"/>
  <c r="F327" i="32"/>
  <c r="F326" i="32"/>
  <c r="F325" i="32"/>
  <c r="F324" i="32"/>
  <c r="F323" i="32"/>
  <c r="F322" i="32"/>
  <c r="F321" i="32"/>
  <c r="F320" i="32"/>
  <c r="F319" i="32"/>
  <c r="F318" i="32"/>
  <c r="F317" i="32"/>
  <c r="F316" i="32"/>
  <c r="F315" i="32"/>
  <c r="F314" i="32"/>
  <c r="F313" i="32"/>
  <c r="F312" i="32"/>
  <c r="F311" i="32"/>
  <c r="F310" i="32"/>
  <c r="F309" i="32"/>
  <c r="F308" i="32"/>
  <c r="F307" i="32"/>
  <c r="F306" i="32"/>
  <c r="F305" i="32"/>
  <c r="F304" i="32"/>
  <c r="F303" i="32"/>
  <c r="F302" i="32"/>
  <c r="F301" i="32"/>
  <c r="F300" i="32"/>
  <c r="F299" i="32"/>
  <c r="F298" i="32"/>
  <c r="F297" i="32"/>
  <c r="F296" i="32"/>
  <c r="F295" i="32"/>
  <c r="F294" i="32"/>
  <c r="F293" i="32"/>
  <c r="F292" i="32"/>
  <c r="F291" i="32"/>
  <c r="F290" i="32"/>
  <c r="F289" i="32"/>
  <c r="F288" i="32"/>
  <c r="F287" i="32"/>
  <c r="F286" i="32"/>
  <c r="F285" i="32"/>
  <c r="F284" i="32"/>
  <c r="F283" i="32"/>
  <c r="F282" i="32"/>
  <c r="F281" i="32"/>
  <c r="F280" i="32"/>
  <c r="F279" i="32"/>
  <c r="F278" i="32"/>
  <c r="F277" i="32"/>
  <c r="F276" i="32"/>
  <c r="F275" i="32"/>
  <c r="F274" i="32"/>
  <c r="F273" i="32"/>
  <c r="F272" i="32"/>
  <c r="F271" i="32"/>
  <c r="F270" i="32"/>
  <c r="F269" i="32"/>
  <c r="F268" i="32"/>
  <c r="F267" i="32"/>
  <c r="F266" i="32"/>
  <c r="F265" i="32"/>
  <c r="F264" i="32"/>
  <c r="F263" i="32"/>
  <c r="F262" i="32"/>
  <c r="F261" i="32"/>
  <c r="F260" i="32"/>
  <c r="F259" i="32"/>
  <c r="F258" i="32"/>
  <c r="F257" i="32"/>
  <c r="F256" i="32"/>
  <c r="F255" i="32"/>
  <c r="F254" i="32"/>
  <c r="F253" i="32"/>
  <c r="F252" i="32"/>
  <c r="F251" i="32"/>
  <c r="F250" i="32"/>
  <c r="F249" i="32"/>
  <c r="F248" i="32"/>
  <c r="F247" i="32"/>
  <c r="F246" i="32"/>
  <c r="F245" i="32"/>
  <c r="F416" i="31"/>
  <c r="F417" i="31"/>
  <c r="F418" i="31"/>
  <c r="F419" i="31"/>
  <c r="F420" i="31"/>
  <c r="F421" i="31"/>
  <c r="F422" i="31"/>
  <c r="F423" i="31"/>
  <c r="F424" i="31"/>
  <c r="F425" i="31"/>
  <c r="F426" i="31"/>
  <c r="F427" i="31"/>
  <c r="F428" i="31"/>
  <c r="F429" i="31"/>
  <c r="F430" i="31"/>
  <c r="F431" i="31"/>
  <c r="F432" i="31"/>
  <c r="F433" i="31"/>
  <c r="F434" i="31"/>
  <c r="F435" i="31"/>
  <c r="F436" i="31"/>
  <c r="F437" i="31"/>
  <c r="F438" i="31"/>
  <c r="F439" i="31"/>
  <c r="F332" i="31"/>
  <c r="F333" i="31"/>
  <c r="F334" i="31"/>
  <c r="F335" i="31"/>
  <c r="F336" i="31"/>
  <c r="F337" i="31"/>
  <c r="F338" i="31"/>
  <c r="F339" i="31"/>
  <c r="F340" i="31"/>
  <c r="F341" i="31"/>
  <c r="F342" i="31"/>
  <c r="F343" i="31"/>
  <c r="F344" i="31"/>
  <c r="F345" i="31"/>
  <c r="F346" i="31"/>
  <c r="F347" i="31"/>
  <c r="F348" i="31"/>
  <c r="F349" i="31"/>
  <c r="F350" i="31"/>
  <c r="F351" i="31"/>
  <c r="F352" i="31"/>
  <c r="F353" i="31"/>
  <c r="F354" i="31"/>
  <c r="F355" i="31"/>
  <c r="F356" i="31"/>
  <c r="F357" i="31"/>
  <c r="F358" i="31"/>
  <c r="F359" i="31"/>
  <c r="F360" i="31"/>
  <c r="F361" i="31"/>
  <c r="F362" i="31"/>
  <c r="F363" i="31"/>
  <c r="F364" i="31"/>
  <c r="F365" i="31"/>
  <c r="F366" i="31"/>
  <c r="F367" i="31"/>
  <c r="F368" i="31"/>
  <c r="F369" i="31"/>
  <c r="F370" i="31"/>
  <c r="F371" i="31"/>
  <c r="F372" i="31"/>
  <c r="F373" i="31"/>
  <c r="F374" i="31"/>
  <c r="F375" i="31"/>
  <c r="F376" i="31"/>
  <c r="F377" i="31"/>
  <c r="F378" i="31"/>
  <c r="F379" i="31"/>
  <c r="F380" i="31"/>
  <c r="F381" i="31"/>
  <c r="F382" i="31"/>
  <c r="F383" i="31"/>
  <c r="F384" i="31"/>
  <c r="F385" i="31"/>
  <c r="F386" i="31"/>
  <c r="F387" i="31"/>
  <c r="F388" i="31"/>
  <c r="F389" i="31"/>
  <c r="F390" i="31"/>
  <c r="F391" i="31"/>
  <c r="F392" i="31"/>
  <c r="F393" i="31"/>
  <c r="F394" i="31"/>
  <c r="F395" i="31"/>
  <c r="F396" i="31"/>
  <c r="F397" i="31"/>
  <c r="F398" i="31"/>
  <c r="F399" i="31"/>
  <c r="F400" i="31"/>
  <c r="F401" i="31"/>
  <c r="F402" i="31"/>
  <c r="F403" i="31"/>
  <c r="F404" i="31"/>
  <c r="F405" i="31"/>
  <c r="F406" i="31"/>
  <c r="F407" i="31"/>
  <c r="F408" i="31"/>
  <c r="F409" i="31"/>
  <c r="F410" i="31"/>
  <c r="F411" i="31"/>
  <c r="F412" i="31"/>
  <c r="F413" i="31"/>
  <c r="F414" i="31"/>
  <c r="F415" i="31"/>
  <c r="F261" i="31"/>
  <c r="F262" i="31"/>
  <c r="F263" i="31"/>
  <c r="F264" i="31"/>
  <c r="F265" i="31"/>
  <c r="F266" i="31"/>
  <c r="F267" i="31"/>
  <c r="F268" i="31"/>
  <c r="F269" i="31"/>
  <c r="F270" i="31"/>
  <c r="F271" i="31"/>
  <c r="F272" i="31"/>
  <c r="F273" i="31"/>
  <c r="F274" i="31"/>
  <c r="F275" i="31"/>
  <c r="F276" i="31"/>
  <c r="F277" i="31"/>
  <c r="F278" i="31"/>
  <c r="F279" i="31"/>
  <c r="F280" i="31"/>
  <c r="F281" i="31"/>
  <c r="F282" i="31"/>
  <c r="F283" i="31"/>
  <c r="F284" i="31"/>
  <c r="F285" i="31"/>
  <c r="F286" i="31"/>
  <c r="F287" i="31"/>
  <c r="F288" i="31"/>
  <c r="F289" i="31"/>
  <c r="F290" i="31"/>
  <c r="F291" i="31"/>
  <c r="F292" i="31"/>
  <c r="F293" i="31"/>
  <c r="F294" i="31"/>
  <c r="F295" i="31"/>
  <c r="F296" i="31"/>
  <c r="F297" i="31"/>
  <c r="F298" i="31"/>
  <c r="F299" i="31"/>
  <c r="F300" i="31"/>
  <c r="F301" i="31"/>
  <c r="F302" i="31"/>
  <c r="F303" i="31"/>
  <c r="F304" i="31"/>
  <c r="F305" i="31"/>
  <c r="F306" i="31"/>
  <c r="F307" i="31"/>
  <c r="F308" i="31"/>
  <c r="F309" i="31"/>
  <c r="F310" i="31"/>
  <c r="F311" i="31"/>
  <c r="F312" i="31"/>
  <c r="F313" i="31"/>
  <c r="F314" i="31"/>
  <c r="F315" i="31"/>
  <c r="F316" i="31"/>
  <c r="F317" i="31"/>
  <c r="F318" i="31"/>
  <c r="F319" i="31"/>
  <c r="F320" i="31"/>
  <c r="F321" i="31"/>
  <c r="F322" i="31"/>
  <c r="F323" i="31"/>
  <c r="F324" i="31"/>
  <c r="F325" i="31"/>
  <c r="F326" i="31"/>
  <c r="F327" i="31"/>
  <c r="F328" i="31"/>
  <c r="F329" i="31"/>
  <c r="F330" i="31"/>
  <c r="F331" i="31"/>
  <c r="F260" i="31"/>
  <c r="AT182" i="2" l="1"/>
  <c r="AT183" i="2"/>
  <c r="AT175" i="2"/>
  <c r="AT176" i="2"/>
  <c r="AT177" i="2"/>
  <c r="AT178" i="2"/>
  <c r="AT179" i="2"/>
  <c r="AT180" i="2"/>
  <c r="AT181" i="2"/>
  <c r="Q201" i="2"/>
  <c r="P201" i="2"/>
  <c r="O201" i="2"/>
  <c r="N201" i="2"/>
  <c r="M201" i="2"/>
  <c r="L201" i="2"/>
  <c r="K201" i="2"/>
  <c r="J201" i="2"/>
  <c r="I201" i="2"/>
  <c r="H201" i="2"/>
  <c r="G201" i="2"/>
  <c r="P200" i="2"/>
  <c r="O200" i="2"/>
  <c r="N200" i="2"/>
  <c r="M200" i="2"/>
  <c r="L200" i="2"/>
  <c r="K200" i="2"/>
  <c r="J200" i="2"/>
  <c r="I200" i="2"/>
  <c r="H200" i="2"/>
  <c r="G200" i="2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E49" i="14"/>
  <c r="H1047951" i="31"/>
  <c r="I1047951" i="31" s="1"/>
  <c r="J1047951" i="31" s="1"/>
  <c r="Q200" i="2" l="1"/>
  <c r="A14" i="29"/>
  <c r="A15" i="29"/>
  <c r="A16" i="29"/>
  <c r="A19" i="30" l="1"/>
  <c r="A20" i="30"/>
  <c r="A21" i="30"/>
  <c r="A22" i="30"/>
  <c r="A23" i="30"/>
  <c r="A24" i="30"/>
  <c r="A25" i="30"/>
  <c r="A26" i="30"/>
  <c r="A27" i="30"/>
  <c r="A28" i="30"/>
  <c r="A29" i="30"/>
  <c r="A30" i="30"/>
  <c r="AZ48" i="10"/>
  <c r="AY48" i="10"/>
  <c r="AX48" i="10"/>
  <c r="AW48" i="10"/>
  <c r="AV48" i="10"/>
  <c r="AU48" i="10"/>
  <c r="AT48" i="10"/>
  <c r="AS48" i="10"/>
  <c r="AR48" i="10"/>
  <c r="AQ48" i="10"/>
  <c r="AP48" i="10"/>
  <c r="AO48" i="10"/>
  <c r="AN48" i="10"/>
  <c r="AM48" i="10"/>
  <c r="AL48" i="10"/>
  <c r="AK48" i="10"/>
  <c r="AJ48" i="10"/>
  <c r="AI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A18" i="30"/>
  <c r="F25" i="20" l="1"/>
  <c r="G25" i="20"/>
  <c r="H25" i="20"/>
  <c r="I25" i="20"/>
  <c r="J25" i="20"/>
  <c r="K25" i="20"/>
  <c r="L25" i="20"/>
  <c r="M25" i="20"/>
  <c r="N25" i="20"/>
  <c r="O25" i="20"/>
  <c r="P25" i="20"/>
  <c r="Q25" i="20"/>
  <c r="R25" i="20"/>
  <c r="S25" i="20"/>
  <c r="T25" i="20"/>
  <c r="U25" i="20"/>
  <c r="V25" i="20"/>
  <c r="W25" i="20"/>
  <c r="X25" i="20"/>
  <c r="Y25" i="20"/>
  <c r="Z25" i="20"/>
  <c r="AA25" i="20"/>
  <c r="AB25" i="20"/>
  <c r="AC25" i="20"/>
  <c r="AD25" i="20"/>
  <c r="AE25" i="20"/>
  <c r="AF25" i="20"/>
  <c r="AG25" i="20"/>
  <c r="AH25" i="20"/>
  <c r="AI25" i="20"/>
  <c r="AJ25" i="20"/>
  <c r="AK25" i="20"/>
  <c r="AL25" i="20"/>
  <c r="AM25" i="20"/>
  <c r="AN25" i="20"/>
  <c r="AO25" i="20"/>
  <c r="AP25" i="20"/>
  <c r="AQ25" i="20"/>
  <c r="AR25" i="20"/>
  <c r="AS25" i="20"/>
  <c r="AT25" i="20"/>
  <c r="AU25" i="20"/>
  <c r="AV25" i="20"/>
  <c r="AW25" i="20"/>
  <c r="AX25" i="20"/>
  <c r="AY25" i="20"/>
  <c r="AZ25" i="20"/>
  <c r="E25" i="20"/>
  <c r="C210" i="2"/>
  <c r="C211" i="2" s="1"/>
  <c r="C212" i="2" s="1"/>
  <c r="C213" i="2" s="1"/>
  <c r="C214" i="2" s="1"/>
  <c r="B210" i="2"/>
  <c r="BV201" i="2"/>
  <c r="BU201" i="2"/>
  <c r="BT201" i="2"/>
  <c r="BS201" i="2"/>
  <c r="BR201" i="2"/>
  <c r="BQ201" i="2"/>
  <c r="BP201" i="2"/>
  <c r="BO201" i="2"/>
  <c r="BN201" i="2"/>
  <c r="BM201" i="2"/>
  <c r="BL201" i="2"/>
  <c r="BK201" i="2"/>
  <c r="BJ201" i="2"/>
  <c r="BI201" i="2"/>
  <c r="BH201" i="2"/>
  <c r="BG201" i="2"/>
  <c r="BF201" i="2"/>
  <c r="BE201" i="2"/>
  <c r="BD201" i="2"/>
  <c r="BC201" i="2"/>
  <c r="BB201" i="2"/>
  <c r="BA201" i="2"/>
  <c r="AZ201" i="2"/>
  <c r="AY201" i="2"/>
  <c r="AX201" i="2"/>
  <c r="AW201" i="2"/>
  <c r="AV201" i="2"/>
  <c r="AU201" i="2"/>
  <c r="AT201" i="2"/>
  <c r="AS201" i="2"/>
  <c r="AR201" i="2"/>
  <c r="AQ201" i="2"/>
  <c r="AP201" i="2"/>
  <c r="AO201" i="2"/>
  <c r="AN201" i="2"/>
  <c r="AM201" i="2"/>
  <c r="AL201" i="2"/>
  <c r="AK201" i="2"/>
  <c r="AJ201" i="2"/>
  <c r="AI201" i="2"/>
  <c r="AH201" i="2"/>
  <c r="AG201" i="2"/>
  <c r="AF201" i="2"/>
  <c r="AE201" i="2"/>
  <c r="AD201" i="2"/>
  <c r="AC201" i="2"/>
  <c r="AB201" i="2"/>
  <c r="AA201" i="2"/>
  <c r="Z201" i="2"/>
  <c r="Y201" i="2"/>
  <c r="X201" i="2"/>
  <c r="W201" i="2"/>
  <c r="V201" i="2"/>
  <c r="U201" i="2"/>
  <c r="T201" i="2"/>
  <c r="S201" i="2"/>
  <c r="R201" i="2"/>
  <c r="F201" i="2"/>
  <c r="E201" i="2"/>
  <c r="D201" i="2"/>
  <c r="C201" i="2"/>
  <c r="D200" i="2" l="1"/>
  <c r="U200" i="2"/>
  <c r="Y200" i="2"/>
  <c r="AC200" i="2"/>
  <c r="E200" i="2"/>
  <c r="R200" i="2"/>
  <c r="T200" i="2"/>
  <c r="V200" i="2"/>
  <c r="X200" i="2"/>
  <c r="Z200" i="2"/>
  <c r="AB200" i="2"/>
  <c r="AD200" i="2"/>
  <c r="AF200" i="2"/>
  <c r="AH200" i="2"/>
  <c r="AJ200" i="2"/>
  <c r="AL200" i="2"/>
  <c r="AN200" i="2"/>
  <c r="AP200" i="2"/>
  <c r="AR200" i="2"/>
  <c r="AT200" i="2"/>
  <c r="AV200" i="2"/>
  <c r="AX200" i="2"/>
  <c r="AZ200" i="2"/>
  <c r="BB200" i="2"/>
  <c r="BD200" i="2"/>
  <c r="BF200" i="2"/>
  <c r="BH200" i="2"/>
  <c r="BJ200" i="2"/>
  <c r="BL200" i="2"/>
  <c r="BN200" i="2"/>
  <c r="BP200" i="2"/>
  <c r="BR200" i="2"/>
  <c r="BT200" i="2"/>
  <c r="BV200" i="2"/>
  <c r="F200" i="2"/>
  <c r="S200" i="2"/>
  <c r="W200" i="2"/>
  <c r="AA200" i="2"/>
  <c r="AE200" i="2"/>
  <c r="AG200" i="2"/>
  <c r="AI200" i="2"/>
  <c r="AK200" i="2"/>
  <c r="AM200" i="2"/>
  <c r="AO200" i="2"/>
  <c r="AQ200" i="2"/>
  <c r="AS200" i="2"/>
  <c r="AU200" i="2"/>
  <c r="AW200" i="2"/>
  <c r="AY200" i="2"/>
  <c r="BA200" i="2"/>
  <c r="BC200" i="2"/>
  <c r="BE200" i="2"/>
  <c r="BG200" i="2"/>
  <c r="BI200" i="2"/>
  <c r="BK200" i="2"/>
  <c r="BM200" i="2"/>
  <c r="BO200" i="2"/>
  <c r="BQ200" i="2"/>
  <c r="BS200" i="2"/>
  <c r="BU200" i="2"/>
  <c r="B211" i="2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C215" i="2"/>
  <c r="C226" i="2"/>
  <c r="C238" i="2" s="1"/>
  <c r="C250" i="2" s="1"/>
  <c r="C262" i="2" s="1"/>
  <c r="C274" i="2" s="1"/>
  <c r="C286" i="2" s="1"/>
  <c r="C298" i="2" s="1"/>
  <c r="C310" i="2" s="1"/>
  <c r="C322" i="2" s="1"/>
  <c r="C334" i="2" s="1"/>
  <c r="C346" i="2" s="1"/>
  <c r="C358" i="2" s="1"/>
  <c r="C370" i="2" s="1"/>
  <c r="C382" i="2" s="1"/>
  <c r="C394" i="2" s="1"/>
  <c r="C406" i="2" s="1"/>
  <c r="FH202" i="2" l="1"/>
  <c r="H202" i="2"/>
  <c r="CN202" i="2"/>
  <c r="EJ202" i="2"/>
  <c r="DL202" i="2"/>
  <c r="GA202" i="2"/>
  <c r="GE202" i="2"/>
  <c r="GI202" i="2"/>
  <c r="GM202" i="2"/>
  <c r="GD202" i="2"/>
  <c r="GH202" i="2"/>
  <c r="GL202" i="2"/>
  <c r="FT202" i="2"/>
  <c r="EV202" i="2"/>
  <c r="DX202" i="2"/>
  <c r="CZ202" i="2"/>
  <c r="CB202" i="2"/>
  <c r="GC202" i="2"/>
  <c r="GG202" i="2"/>
  <c r="GK202" i="2"/>
  <c r="GB202" i="2"/>
  <c r="GF202" i="2"/>
  <c r="GJ202" i="2"/>
  <c r="GN202" i="2"/>
  <c r="BP202" i="2"/>
  <c r="BD202" i="2"/>
  <c r="AR202" i="2"/>
  <c r="AF202" i="2"/>
  <c r="T202" i="2"/>
  <c r="C227" i="2"/>
  <c r="I202" i="2" s="1"/>
  <c r="C216" i="2"/>
  <c r="C239" i="2" l="1"/>
  <c r="U202" i="2" s="1"/>
  <c r="C228" i="2"/>
  <c r="J202" i="2" s="1"/>
  <c r="C217" i="2"/>
  <c r="C240" i="2" l="1"/>
  <c r="V202" i="2" s="1"/>
  <c r="C251" i="2"/>
  <c r="AG202" i="2" s="1"/>
  <c r="C229" i="2"/>
  <c r="K202" i="2" s="1"/>
  <c r="C218" i="2"/>
  <c r="C241" i="2" l="1"/>
  <c r="W202" i="2" s="1"/>
  <c r="C263" i="2"/>
  <c r="AS202" i="2" s="1"/>
  <c r="C252" i="2"/>
  <c r="AH202" i="2" s="1"/>
  <c r="C230" i="2"/>
  <c r="L202" i="2" s="1"/>
  <c r="C219" i="2"/>
  <c r="C242" i="2" l="1"/>
  <c r="X202" i="2" s="1"/>
  <c r="C264" i="2"/>
  <c r="AT202" i="2" s="1"/>
  <c r="C275" i="2"/>
  <c r="C253" i="2"/>
  <c r="AI202" i="2" s="1"/>
  <c r="C231" i="2"/>
  <c r="M202" i="2" s="1"/>
  <c r="C220" i="2"/>
  <c r="Q125" i="33"/>
  <c r="G97" i="35"/>
  <c r="Q87" i="35"/>
  <c r="Q66" i="35"/>
  <c r="Q125" i="35"/>
  <c r="Q159" i="33"/>
  <c r="G145" i="34"/>
  <c r="Q127" i="33"/>
  <c r="Q157" i="33"/>
  <c r="Q69" i="34"/>
  <c r="G141" i="34"/>
  <c r="Q165" i="33"/>
  <c r="G91" i="34"/>
  <c r="G121" i="34"/>
  <c r="G113" i="35"/>
  <c r="G73" i="34"/>
  <c r="G93" i="34"/>
  <c r="Q153" i="33"/>
  <c r="G75" i="34"/>
  <c r="Q122" i="35"/>
  <c r="Q178" i="33"/>
  <c r="Q101" i="34"/>
  <c r="Q115" i="35"/>
  <c r="G103" i="35"/>
  <c r="G144" i="35"/>
  <c r="Q154" i="34"/>
  <c r="Q157" i="34"/>
  <c r="G140" i="34"/>
  <c r="Q102" i="34"/>
  <c r="Q114" i="35"/>
  <c r="G56" i="35"/>
  <c r="Q99" i="34"/>
  <c r="Q100" i="34"/>
  <c r="Q72" i="34"/>
  <c r="Q142" i="35"/>
  <c r="Q135" i="35"/>
  <c r="Q67" i="33"/>
  <c r="G115" i="35"/>
  <c r="Q143" i="33"/>
  <c r="Q64" i="34"/>
  <c r="Q126" i="35"/>
  <c r="Q90" i="34"/>
  <c r="Q179" i="34"/>
  <c r="Q172" i="34"/>
  <c r="Q73" i="35"/>
  <c r="G55" i="34"/>
  <c r="G138" i="35"/>
  <c r="Q168" i="34"/>
  <c r="Q81" i="34"/>
  <c r="Q77" i="34"/>
  <c r="Q78" i="34"/>
  <c r="G54" i="34"/>
  <c r="G113" i="34"/>
  <c r="Q124" i="34"/>
  <c r="Q84" i="35"/>
  <c r="Q181" i="34"/>
  <c r="Q182" i="34"/>
  <c r="Q65" i="34"/>
  <c r="Q66" i="34"/>
  <c r="Q91" i="33"/>
  <c r="Q108" i="35"/>
  <c r="G149" i="34"/>
  <c r="Q101" i="35"/>
  <c r="Q128" i="34"/>
  <c r="Q131" i="34"/>
  <c r="Q160" i="35"/>
  <c r="Q164" i="35"/>
  <c r="G53" i="35"/>
  <c r="G82" i="34"/>
  <c r="Q151" i="33"/>
  <c r="Q154" i="35"/>
  <c r="Q152" i="35"/>
  <c r="Q156" i="35"/>
  <c r="Q54" i="34"/>
  <c r="Q182" i="33"/>
  <c r="Q68" i="35"/>
  <c r="G84" i="35"/>
  <c r="G181" i="35"/>
  <c r="Q129" i="35"/>
  <c r="G100" i="35"/>
  <c r="G126" i="34"/>
  <c r="Q126" i="34"/>
  <c r="Q113" i="34"/>
  <c r="G66" i="35"/>
  <c r="Q80" i="33"/>
  <c r="Q104" i="35"/>
  <c r="Q90" i="35"/>
  <c r="Q89" i="33"/>
  <c r="G114" i="34"/>
  <c r="Q106" i="34"/>
  <c r="Q109" i="34"/>
  <c r="Q153" i="35"/>
  <c r="G95" i="35"/>
  <c r="G135" i="35"/>
  <c r="G109" i="35"/>
  <c r="G57" i="35"/>
  <c r="G152" i="34"/>
  <c r="G103" i="34"/>
  <c r="G111" i="34"/>
  <c r="G110" i="34"/>
  <c r="G89" i="34"/>
  <c r="G161" i="34"/>
  <c r="G114" i="35"/>
  <c r="G102" i="34"/>
  <c r="Q141" i="33"/>
  <c r="G174" i="34"/>
  <c r="G109" i="34"/>
  <c r="Q162" i="33"/>
  <c r="G150" i="34"/>
  <c r="Q168" i="35"/>
  <c r="Q51" i="33"/>
  <c r="Q82" i="35"/>
  <c r="Q83" i="35"/>
  <c r="G62" i="34"/>
  <c r="G158" i="34"/>
  <c r="G79" i="34"/>
  <c r="Q63" i="33"/>
  <c r="Q158" i="33"/>
  <c r="G172" i="35"/>
  <c r="G76" i="34"/>
  <c r="Q173" i="33"/>
  <c r="G141" i="35"/>
  <c r="Q119" i="35"/>
  <c r="Q161" i="33"/>
  <c r="Q128" i="33"/>
  <c r="Q73" i="33"/>
  <c r="Q96" i="33"/>
  <c r="Q137" i="34"/>
  <c r="Q138" i="34"/>
  <c r="Q95" i="34"/>
  <c r="Q96" i="34"/>
  <c r="G124" i="34"/>
  <c r="G147" i="35"/>
  <c r="G125" i="35"/>
  <c r="G122" i="35"/>
  <c r="Q174" i="35"/>
  <c r="Q91" i="34"/>
  <c r="Q176" i="35"/>
  <c r="Q63" i="34"/>
  <c r="G179" i="35"/>
  <c r="Q107" i="33"/>
  <c r="G118" i="35"/>
  <c r="Q139" i="33"/>
  <c r="Q134" i="35"/>
  <c r="Q55" i="34"/>
  <c r="Q94" i="34"/>
  <c r="Q167" i="34"/>
  <c r="Q60" i="34"/>
  <c r="Q121" i="35"/>
  <c r="G134" i="34"/>
  <c r="G71" i="35"/>
  <c r="Q59" i="34"/>
  <c r="Q86" i="35"/>
  <c r="Q82" i="34"/>
  <c r="Q171" i="34"/>
  <c r="Q176" i="33"/>
  <c r="Q54" i="35"/>
  <c r="G121" i="35"/>
  <c r="Q90" i="33"/>
  <c r="Q143" i="34"/>
  <c r="Q144" i="34"/>
  <c r="G93" i="35"/>
  <c r="Q127" i="34"/>
  <c r="Q175" i="33"/>
  <c r="Q128" i="35"/>
  <c r="G102" i="35"/>
  <c r="Q177" i="35"/>
  <c r="Q120" i="34"/>
  <c r="Q123" i="34"/>
  <c r="Q61" i="33"/>
  <c r="G63" i="34"/>
  <c r="Q58" i="33"/>
  <c r="Q85" i="33"/>
  <c r="G134" i="35"/>
  <c r="Q94" i="33"/>
  <c r="Q69" i="33"/>
  <c r="G95" i="34"/>
  <c r="Q174" i="33"/>
  <c r="Q101" i="33"/>
  <c r="G131" i="34"/>
  <c r="G163" i="34"/>
  <c r="G166" i="35"/>
  <c r="G180" i="34"/>
  <c r="G164" i="35"/>
  <c r="Q180" i="35"/>
  <c r="G61" i="34"/>
  <c r="Q145" i="33"/>
  <c r="G154" i="35"/>
  <c r="G177" i="34"/>
  <c r="G136" i="35"/>
  <c r="G146" i="34"/>
  <c r="Q112" i="35"/>
  <c r="Q80" i="35"/>
  <c r="G123" i="35"/>
  <c r="G139" i="35"/>
  <c r="Q122" i="33"/>
  <c r="Q112" i="33"/>
  <c r="Q93" i="35"/>
  <c r="G137" i="35"/>
  <c r="G156" i="35"/>
  <c r="G120" i="34"/>
  <c r="G129" i="35"/>
  <c r="G175" i="34"/>
  <c r="Q117" i="35"/>
  <c r="G94" i="35"/>
  <c r="Q118" i="33"/>
  <c r="G168" i="34"/>
  <c r="G81" i="35"/>
  <c r="G143" i="34"/>
  <c r="Q70" i="34"/>
  <c r="Q79" i="35"/>
  <c r="Q77" i="33"/>
  <c r="G167" i="34"/>
  <c r="G175" i="35"/>
  <c r="G136" i="34"/>
  <c r="Q177" i="33"/>
  <c r="Q121" i="33"/>
  <c r="G145" i="35"/>
  <c r="G173" i="34"/>
  <c r="G158" i="35"/>
  <c r="Q95" i="33"/>
  <c r="Q149" i="33"/>
  <c r="G178" i="35"/>
  <c r="Q136" i="35"/>
  <c r="Q146" i="34"/>
  <c r="Q140" i="34"/>
  <c r="Q111" i="35"/>
  <c r="G160" i="35"/>
  <c r="G139" i="34"/>
  <c r="Q151" i="35"/>
  <c r="Q129" i="34"/>
  <c r="Q130" i="34"/>
  <c r="Q87" i="34"/>
  <c r="Q88" i="34"/>
  <c r="Q130" i="35"/>
  <c r="Q78" i="35"/>
  <c r="Q143" i="35"/>
  <c r="G111" i="35"/>
  <c r="Q80" i="34"/>
  <c r="Q158" i="35"/>
  <c r="Q67" i="34"/>
  <c r="Q68" i="34"/>
  <c r="G182" i="35"/>
  <c r="Q57" i="35"/>
  <c r="Q102" i="35"/>
  <c r="G117" i="35"/>
  <c r="Q166" i="35"/>
  <c r="Q71" i="34"/>
  <c r="Q56" i="34"/>
  <c r="Q110" i="35"/>
  <c r="G54" i="35"/>
  <c r="G84" i="34"/>
  <c r="G119" i="35"/>
  <c r="G70" i="35"/>
  <c r="Q159" i="34"/>
  <c r="Q160" i="34"/>
  <c r="Q150" i="34"/>
  <c r="Q159" i="35"/>
  <c r="G117" i="34"/>
  <c r="G130" i="34"/>
  <c r="G101" i="34"/>
  <c r="G163" i="35"/>
  <c r="Q147" i="34"/>
  <c r="Q148" i="34"/>
  <c r="Q132" i="34"/>
  <c r="Q119" i="34"/>
  <c r="Q74" i="33"/>
  <c r="Q124" i="35"/>
  <c r="G58" i="35"/>
  <c r="Q172" i="35"/>
  <c r="Q95" i="35"/>
  <c r="Q148" i="35"/>
  <c r="Q157" i="35"/>
  <c r="Q142" i="33"/>
  <c r="Q106" i="33"/>
  <c r="Q52" i="34"/>
  <c r="G67" i="34"/>
  <c r="Q146" i="33"/>
  <c r="G58" i="34"/>
  <c r="Q118" i="35"/>
  <c r="Q113" i="33"/>
  <c r="Q57" i="33"/>
  <c r="G104" i="35"/>
  <c r="G64" i="34"/>
  <c r="G67" i="35"/>
  <c r="G81" i="34"/>
  <c r="Q58" i="35"/>
  <c r="Q59" i="35"/>
  <c r="Q98" i="34"/>
  <c r="G59" i="35"/>
  <c r="Q91" i="35"/>
  <c r="Q162" i="35"/>
  <c r="Q70" i="33"/>
  <c r="Q175" i="35"/>
  <c r="G83" i="35"/>
  <c r="Q169" i="34"/>
  <c r="G91" i="35"/>
  <c r="G107" i="35"/>
  <c r="G167" i="35"/>
  <c r="Q156" i="33"/>
  <c r="G65" i="34"/>
  <c r="Q136" i="33"/>
  <c r="G53" i="34"/>
  <c r="Q53" i="35"/>
  <c r="G177" i="35"/>
  <c r="G180" i="35"/>
  <c r="Q132" i="35"/>
  <c r="Q144" i="33"/>
  <c r="Q120" i="35"/>
  <c r="Q173" i="35"/>
  <c r="G151" i="34"/>
  <c r="Q111" i="33"/>
  <c r="Q133" i="33"/>
  <c r="G92" i="34"/>
  <c r="Q169" i="35"/>
  <c r="Q132" i="33"/>
  <c r="G128" i="34"/>
  <c r="G165" i="34"/>
  <c r="Q75" i="35"/>
  <c r="G65" i="35"/>
  <c r="Q123" i="35"/>
  <c r="G176" i="35"/>
  <c r="G159" i="34"/>
  <c r="G104" i="34"/>
  <c r="Q53" i="33"/>
  <c r="G106" i="34"/>
  <c r="Q99" i="35"/>
  <c r="Q141" i="34"/>
  <c r="Q142" i="34"/>
  <c r="G112" i="35"/>
  <c r="Q92" i="33"/>
  <c r="Q107" i="35"/>
  <c r="Q146" i="35"/>
  <c r="Q115" i="34"/>
  <c r="Q116" i="34"/>
  <c r="G116" i="35"/>
  <c r="Q79" i="34"/>
  <c r="Q133" i="34"/>
  <c r="Q168" i="33"/>
  <c r="Q88" i="33"/>
  <c r="Q59" i="33"/>
  <c r="Q107" i="34"/>
  <c r="Q63" i="35"/>
  <c r="Q83" i="34"/>
  <c r="Q84" i="34"/>
  <c r="Q147" i="35"/>
  <c r="G137" i="34"/>
  <c r="Q138" i="35"/>
  <c r="G68" i="35"/>
  <c r="Q176" i="34"/>
  <c r="Q89" i="34"/>
  <c r="Q51" i="34"/>
  <c r="G62" i="35"/>
  <c r="Q164" i="33"/>
  <c r="Q54" i="33"/>
  <c r="G153" i="35"/>
  <c r="G164" i="34"/>
  <c r="Q163" i="34"/>
  <c r="Q164" i="34"/>
  <c r="Q57" i="34"/>
  <c r="Q58" i="34"/>
  <c r="Q87" i="33"/>
  <c r="Q137" i="35"/>
  <c r="Q156" i="34"/>
  <c r="Q145" i="35"/>
  <c r="Q135" i="34"/>
  <c r="Q136" i="34"/>
  <c r="Q85" i="34"/>
  <c r="Q86" i="34"/>
  <c r="Q155" i="33"/>
  <c r="G80" i="34"/>
  <c r="Q171" i="33"/>
  <c r="G156" i="34"/>
  <c r="Q118" i="34"/>
  <c r="Q127" i="35"/>
  <c r="Q149" i="35"/>
  <c r="Q93" i="33"/>
  <c r="Q182" i="35"/>
  <c r="Q55" i="35"/>
  <c r="G161" i="35"/>
  <c r="Q60" i="35"/>
  <c r="Q179" i="33"/>
  <c r="Q98" i="33"/>
  <c r="G83" i="34"/>
  <c r="Q122" i="34"/>
  <c r="Q125" i="34"/>
  <c r="Q177" i="34"/>
  <c r="Q178" i="34"/>
  <c r="Q85" i="35"/>
  <c r="Q165" i="34"/>
  <c r="Q100" i="35"/>
  <c r="G162" i="35"/>
  <c r="Q174" i="34"/>
  <c r="Q161" i="34"/>
  <c r="G69" i="34"/>
  <c r="G72" i="34"/>
  <c r="Q78" i="33"/>
  <c r="G78" i="35"/>
  <c r="Q66" i="33"/>
  <c r="G146" i="35"/>
  <c r="G124" i="35"/>
  <c r="G88" i="34"/>
  <c r="G119" i="34"/>
  <c r="Q92" i="34"/>
  <c r="Q130" i="33"/>
  <c r="G126" i="35"/>
  <c r="Q170" i="33"/>
  <c r="G159" i="35"/>
  <c r="Q67" i="35"/>
  <c r="G132" i="35"/>
  <c r="Q71" i="35"/>
  <c r="Q74" i="35"/>
  <c r="G142" i="34"/>
  <c r="Q155" i="35"/>
  <c r="Q137" i="33"/>
  <c r="Q160" i="33"/>
  <c r="Q60" i="33"/>
  <c r="G155" i="34"/>
  <c r="G72" i="35"/>
  <c r="Q98" i="35"/>
  <c r="Q141" i="35"/>
  <c r="Q140" i="35"/>
  <c r="G144" i="34"/>
  <c r="G94" i="34"/>
  <c r="Q153" i="34"/>
  <c r="Q111" i="34"/>
  <c r="Q112" i="34"/>
  <c r="Q103" i="35"/>
  <c r="Q72" i="33"/>
  <c r="G77" i="35"/>
  <c r="Q139" i="35"/>
  <c r="Q158" i="34"/>
  <c r="Q145" i="34"/>
  <c r="Q103" i="34"/>
  <c r="Q104" i="34"/>
  <c r="G172" i="34"/>
  <c r="G138" i="34"/>
  <c r="G98" i="35"/>
  <c r="G150" i="35"/>
  <c r="Q75" i="34"/>
  <c r="Q150" i="35"/>
  <c r="Q144" i="35"/>
  <c r="Q175" i="34"/>
  <c r="Q62" i="35"/>
  <c r="G106" i="35"/>
  <c r="G153" i="34"/>
  <c r="G85" i="35"/>
  <c r="Q180" i="34"/>
  <c r="Q93" i="34"/>
  <c r="Q73" i="34"/>
  <c r="Q74" i="34"/>
  <c r="Q75" i="33"/>
  <c r="G170" i="35"/>
  <c r="G181" i="34"/>
  <c r="G51" i="34"/>
  <c r="Q151" i="34"/>
  <c r="Q152" i="34"/>
  <c r="Q61" i="34"/>
  <c r="Q62" i="34"/>
  <c r="G120" i="35"/>
  <c r="G133" i="35"/>
  <c r="G88" i="35"/>
  <c r="Q116" i="35"/>
  <c r="Q155" i="34"/>
  <c r="Q149" i="34"/>
  <c r="Q139" i="34"/>
  <c r="Q117" i="34"/>
  <c r="G98" i="34"/>
  <c r="G179" i="34"/>
  <c r="Q89" i="35"/>
  <c r="G96" i="34"/>
  <c r="Q165" i="35"/>
  <c r="Q150" i="33"/>
  <c r="Q181" i="35"/>
  <c r="Q166" i="33"/>
  <c r="G55" i="35"/>
  <c r="Q65" i="33"/>
  <c r="G168" i="35"/>
  <c r="G69" i="35"/>
  <c r="Q109" i="33"/>
  <c r="G51" i="35"/>
  <c r="G148" i="35"/>
  <c r="Q121" i="34"/>
  <c r="G99" i="34"/>
  <c r="G99" i="35"/>
  <c r="G116" i="34"/>
  <c r="Q68" i="33"/>
  <c r="Q114" i="34"/>
  <c r="Q105" i="34"/>
  <c r="Q170" i="34"/>
  <c r="Q173" i="34"/>
  <c r="Q96" i="35"/>
  <c r="Q179" i="35"/>
  <c r="G97" i="34"/>
  <c r="Q171" i="35"/>
  <c r="Q110" i="34"/>
  <c r="Q97" i="34"/>
  <c r="Q162" i="34"/>
  <c r="G75" i="35"/>
  <c r="G165" i="35"/>
  <c r="Q167" i="35"/>
  <c r="Q88" i="35"/>
  <c r="G108" i="35"/>
  <c r="Q134" i="33"/>
  <c r="G125" i="34"/>
  <c r="Q61" i="35"/>
  <c r="Q84" i="33"/>
  <c r="G122" i="34"/>
  <c r="Q56" i="35"/>
  <c r="G52" i="34"/>
  <c r="G86" i="34"/>
  <c r="G129" i="34"/>
  <c r="Q86" i="33"/>
  <c r="G130" i="35"/>
  <c r="G66" i="34"/>
  <c r="Q69" i="35"/>
  <c r="Q97" i="35"/>
  <c r="G85" i="34"/>
  <c r="Q126" i="33"/>
  <c r="G143" i="35"/>
  <c r="G71" i="34"/>
  <c r="Q117" i="33"/>
  <c r="Q65" i="35"/>
  <c r="G52" i="35"/>
  <c r="Q62" i="33"/>
  <c r="Q123" i="33"/>
  <c r="G87" i="34"/>
  <c r="G178" i="34"/>
  <c r="G166" i="34"/>
  <c r="Q52" i="33"/>
  <c r="G142" i="35"/>
  <c r="Q147" i="33"/>
  <c r="Q99" i="33"/>
  <c r="Q71" i="33"/>
  <c r="Q161" i="35"/>
  <c r="G182" i="34"/>
  <c r="G135" i="34"/>
  <c r="G82" i="35"/>
  <c r="G162" i="34"/>
  <c r="Q82" i="33"/>
  <c r="G173" i="35"/>
  <c r="G76" i="35"/>
  <c r="G74" i="35"/>
  <c r="Q76" i="33"/>
  <c r="G105" i="35"/>
  <c r="G171" i="35"/>
  <c r="G128" i="35"/>
  <c r="G60" i="35"/>
  <c r="Q110" i="33"/>
  <c r="G157" i="35"/>
  <c r="Q108" i="33"/>
  <c r="Q105" i="35"/>
  <c r="Q81" i="33"/>
  <c r="G59" i="34"/>
  <c r="G74" i="34"/>
  <c r="Q133" i="35"/>
  <c r="Q134" i="34"/>
  <c r="G148" i="34"/>
  <c r="G140" i="35"/>
  <c r="Q64" i="35"/>
  <c r="Q172" i="33"/>
  <c r="Q148" i="33"/>
  <c r="G79" i="35"/>
  <c r="G64" i="35"/>
  <c r="Q170" i="35"/>
  <c r="G131" i="35"/>
  <c r="G123" i="34"/>
  <c r="Q104" i="33"/>
  <c r="Q138" i="33"/>
  <c r="G77" i="34"/>
  <c r="G154" i="34"/>
  <c r="Q120" i="33"/>
  <c r="Q124" i="33"/>
  <c r="G171" i="34"/>
  <c r="Q109" i="35"/>
  <c r="Q113" i="35"/>
  <c r="Q76" i="35"/>
  <c r="G133" i="34"/>
  <c r="G90" i="34"/>
  <c r="Q55" i="33"/>
  <c r="Q163" i="35"/>
  <c r="Q166" i="34"/>
  <c r="G89" i="35"/>
  <c r="Q92" i="35"/>
  <c r="Q106" i="35"/>
  <c r="G127" i="35"/>
  <c r="G149" i="35"/>
  <c r="G86" i="35"/>
  <c r="G92" i="35"/>
  <c r="G78" i="34"/>
  <c r="G90" i="35"/>
  <c r="Q56" i="33"/>
  <c r="G169" i="34"/>
  <c r="G112" i="34"/>
  <c r="Q119" i="33"/>
  <c r="Q180" i="33"/>
  <c r="Q77" i="35"/>
  <c r="Q131" i="33"/>
  <c r="Q140" i="33"/>
  <c r="Q152" i="33"/>
  <c r="Q154" i="33"/>
  <c r="G174" i="35"/>
  <c r="Q167" i="33"/>
  <c r="G132" i="34"/>
  <c r="Q169" i="33"/>
  <c r="Q103" i="33"/>
  <c r="Q105" i="33"/>
  <c r="Q70" i="35"/>
  <c r="G57" i="34"/>
  <c r="G160" i="34"/>
  <c r="G147" i="34"/>
  <c r="G157" i="34"/>
  <c r="G155" i="35"/>
  <c r="G70" i="34"/>
  <c r="Q76" i="34"/>
  <c r="G73" i="35"/>
  <c r="G127" i="34"/>
  <c r="Q108" i="34"/>
  <c r="Q116" i="33"/>
  <c r="Q181" i="33"/>
  <c r="Q81" i="35"/>
  <c r="Q83" i="33"/>
  <c r="Q97" i="33"/>
  <c r="G118" i="34"/>
  <c r="Q64" i="33"/>
  <c r="Q100" i="33"/>
  <c r="G151" i="35"/>
  <c r="G60" i="34"/>
  <c r="Q52" i="35"/>
  <c r="Q129" i="33"/>
  <c r="Q79" i="33"/>
  <c r="Q72" i="35"/>
  <c r="G63" i="35"/>
  <c r="Q51" i="35"/>
  <c r="G80" i="35"/>
  <c r="Q178" i="35"/>
  <c r="G101" i="35"/>
  <c r="Q135" i="33"/>
  <c r="G56" i="34"/>
  <c r="G115" i="34"/>
  <c r="G96" i="35"/>
  <c r="Q53" i="34"/>
  <c r="Q102" i="33"/>
  <c r="Q131" i="35"/>
  <c r="G61" i="35"/>
  <c r="G170" i="34"/>
  <c r="G87" i="35"/>
  <c r="Q94" i="35"/>
  <c r="G105" i="34"/>
  <c r="G176" i="34"/>
  <c r="G107" i="34"/>
  <c r="G108" i="34"/>
  <c r="G152" i="35"/>
  <c r="Q163" i="33"/>
  <c r="G169" i="35"/>
  <c r="Q114" i="33"/>
  <c r="G68" i="34"/>
  <c r="G100" i="34"/>
  <c r="Q115" i="33"/>
  <c r="G110" i="35"/>
  <c r="G349" i="35" l="1"/>
  <c r="Q354" i="33"/>
  <c r="G339" i="34"/>
  <c r="Q353" i="33"/>
  <c r="G408" i="35"/>
  <c r="Q402" i="33"/>
  <c r="G391" i="35"/>
  <c r="G347" i="34"/>
  <c r="G346" i="34"/>
  <c r="G415" i="34"/>
  <c r="G344" i="34"/>
  <c r="Q333" i="35"/>
  <c r="G326" i="35"/>
  <c r="G409" i="34"/>
  <c r="Q370" i="35"/>
  <c r="Q341" i="33"/>
  <c r="Q292" i="34"/>
  <c r="G335" i="35"/>
  <c r="G354" i="34"/>
  <c r="Q374" i="33"/>
  <c r="G340" i="35"/>
  <c r="Q417" i="35"/>
  <c r="G319" i="35"/>
  <c r="Q290" i="35"/>
  <c r="Q311" i="35"/>
  <c r="Q318" i="33"/>
  <c r="Q368" i="33"/>
  <c r="Q291" i="35"/>
  <c r="G390" i="35"/>
  <c r="Q339" i="33"/>
  <c r="G357" i="34"/>
  <c r="Q336" i="33"/>
  <c r="Q322" i="33"/>
  <c r="Q320" i="35"/>
  <c r="Q420" i="33"/>
  <c r="Q355" i="33"/>
  <c r="Q347" i="34"/>
  <c r="G366" i="34"/>
  <c r="Q315" i="34"/>
  <c r="G394" i="35"/>
  <c r="G396" i="34"/>
  <c r="G386" i="34"/>
  <c r="G399" i="34"/>
  <c r="Q309" i="35"/>
  <c r="Q344" i="33"/>
  <c r="Q342" i="33"/>
  <c r="Q408" i="33"/>
  <c r="G371" i="34"/>
  <c r="Q406" i="33"/>
  <c r="G413" i="35"/>
  <c r="Q393" i="33"/>
  <c r="Q391" i="33"/>
  <c r="Q379" i="33"/>
  <c r="Q370" i="33"/>
  <c r="Q316" i="35"/>
  <c r="Q419" i="33"/>
  <c r="Q358" i="33"/>
  <c r="G351" i="34"/>
  <c r="G408" i="34"/>
  <c r="G329" i="35"/>
  <c r="G317" i="34"/>
  <c r="G331" i="35"/>
  <c r="G325" i="35"/>
  <c r="G388" i="35"/>
  <c r="G366" i="35"/>
  <c r="Q345" i="35"/>
  <c r="Q331" i="35"/>
  <c r="G328" i="35"/>
  <c r="Q405" i="34"/>
  <c r="Q402" i="35"/>
  <c r="G329" i="34"/>
  <c r="G372" i="34"/>
  <c r="Q315" i="35"/>
  <c r="Q352" i="35"/>
  <c r="Q348" i="35"/>
  <c r="G410" i="34"/>
  <c r="Q363" i="33"/>
  <c r="Q359" i="33"/>
  <c r="G393" i="34"/>
  <c r="G316" i="34"/>
  <c r="Q377" i="33"/>
  <c r="Q343" i="33"/>
  <c r="G362" i="34"/>
  <c r="G370" i="35"/>
  <c r="Q409" i="35"/>
  <c r="G318" i="35"/>
  <c r="Q387" i="33"/>
  <c r="Q411" i="33"/>
  <c r="Q303" i="35"/>
  <c r="G379" i="35"/>
  <c r="G387" i="34"/>
  <c r="Q373" i="34"/>
  <c r="Q372" i="35"/>
  <c r="Q320" i="33"/>
  <c r="Q344" i="35"/>
  <c r="Q347" i="33"/>
  <c r="G396" i="35"/>
  <c r="Q349" i="33"/>
  <c r="G367" i="35"/>
  <c r="G410" i="35"/>
  <c r="G344" i="35"/>
  <c r="Q315" i="33"/>
  <c r="G315" i="35"/>
  <c r="G412" i="35"/>
  <c r="Q321" i="33"/>
  <c r="G401" i="34"/>
  <c r="G321" i="35"/>
  <c r="G374" i="34"/>
  <c r="G421" i="34"/>
  <c r="Q400" i="35"/>
  <c r="Q338" i="33"/>
  <c r="Q386" i="33"/>
  <c r="G381" i="35"/>
  <c r="G405" i="34"/>
  <c r="G417" i="34"/>
  <c r="G326" i="34"/>
  <c r="Q362" i="33"/>
  <c r="Q304" i="35"/>
  <c r="Q356" i="33"/>
  <c r="G382" i="35"/>
  <c r="Q365" i="33"/>
  <c r="G324" i="34"/>
  <c r="Q336" i="35"/>
  <c r="Q308" i="35"/>
  <c r="G369" i="35"/>
  <c r="Q325" i="33"/>
  <c r="G368" i="34"/>
  <c r="G325" i="34"/>
  <c r="Q295" i="35"/>
  <c r="G361" i="34"/>
  <c r="Q323" i="33"/>
  <c r="Q300" i="35"/>
  <c r="G364" i="34"/>
  <c r="Q373" i="33"/>
  <c r="G347" i="35"/>
  <c r="Q327" i="35"/>
  <c r="Q406" i="35"/>
  <c r="G404" i="35"/>
  <c r="G314" i="35"/>
  <c r="Q401" i="34"/>
  <c r="Q336" i="34"/>
  <c r="Q349" i="34"/>
  <c r="Q410" i="35"/>
  <c r="G336" i="34"/>
  <c r="Q418" i="35"/>
  <c r="Q335" i="35"/>
  <c r="Q412" i="34"/>
  <c r="Q409" i="34"/>
  <c r="Q344" i="34"/>
  <c r="Q353" i="34"/>
  <c r="G355" i="34"/>
  <c r="G338" i="35"/>
  <c r="G338" i="34"/>
  <c r="Q360" i="34"/>
  <c r="G387" i="35"/>
  <c r="Q348" i="33"/>
  <c r="G407" i="35"/>
  <c r="Q405" i="33"/>
  <c r="Q420" i="35"/>
  <c r="Q389" i="33"/>
  <c r="Q404" i="35"/>
  <c r="G335" i="34"/>
  <c r="Q328" i="35"/>
  <c r="G418" i="34"/>
  <c r="G337" i="34"/>
  <c r="Q356" i="34"/>
  <c r="Q378" i="34"/>
  <c r="Q388" i="34"/>
  <c r="Q394" i="34"/>
  <c r="Q355" i="35"/>
  <c r="G327" i="35"/>
  <c r="G372" i="35"/>
  <c r="G359" i="35"/>
  <c r="Q301" i="34"/>
  <c r="Q300" i="34"/>
  <c r="Q391" i="34"/>
  <c r="Q390" i="34"/>
  <c r="G420" i="34"/>
  <c r="G409" i="35"/>
  <c r="Q314" i="33"/>
  <c r="Q313" i="34"/>
  <c r="Q312" i="34"/>
  <c r="Q332" i="34"/>
  <c r="Q419" i="34"/>
  <c r="G324" i="35"/>
  <c r="G392" i="34"/>
  <c r="G345" i="35"/>
  <c r="Q301" i="35"/>
  <c r="Q414" i="34"/>
  <c r="Q383" i="35"/>
  <c r="Q389" i="35"/>
  <c r="Q314" i="34"/>
  <c r="G389" i="35"/>
  <c r="G337" i="35"/>
  <c r="G377" i="34"/>
  <c r="G411" i="34"/>
  <c r="Q343" i="34"/>
  <c r="Q342" i="34"/>
  <c r="Q384" i="34"/>
  <c r="Q397" i="34"/>
  <c r="Q378" i="35"/>
  <c r="G316" i="35"/>
  <c r="Q342" i="35"/>
  <c r="Q351" i="34"/>
  <c r="Q350" i="34"/>
  <c r="Q392" i="34"/>
  <c r="G333" i="34"/>
  <c r="G383" i="34"/>
  <c r="Q379" i="35"/>
  <c r="Q380" i="35"/>
  <c r="Q337" i="35"/>
  <c r="G394" i="34"/>
  <c r="Q399" i="33"/>
  <c r="Q376" i="33"/>
  <c r="Q394" i="35"/>
  <c r="G381" i="34"/>
  <c r="Q313" i="35"/>
  <c r="Q310" i="35"/>
  <c r="G371" i="35"/>
  <c r="Q306" i="35"/>
  <c r="G398" i="35"/>
  <c r="Q409" i="33"/>
  <c r="G365" i="35"/>
  <c r="Q369" i="33"/>
  <c r="Q331" i="34"/>
  <c r="G358" i="34"/>
  <c r="G327" i="34"/>
  <c r="G363" i="35"/>
  <c r="G385" i="35"/>
  <c r="G317" i="35"/>
  <c r="Q317" i="33"/>
  <c r="Q400" i="34"/>
  <c r="Q413" i="34"/>
  <c r="G401" i="35"/>
  <c r="Q339" i="35"/>
  <c r="Q404" i="34"/>
  <c r="Q324" i="35"/>
  <c r="Q417" i="34"/>
  <c r="Q416" i="34"/>
  <c r="Q364" i="34"/>
  <c r="Q361" i="34"/>
  <c r="G322" i="34"/>
  <c r="Q337" i="33"/>
  <c r="Q418" i="33"/>
  <c r="Q299" i="35"/>
  <c r="G400" i="35"/>
  <c r="Q294" i="35"/>
  <c r="Q421" i="35"/>
  <c r="Q332" i="33"/>
  <c r="Q388" i="35"/>
  <c r="Q366" i="35"/>
  <c r="Q357" i="34"/>
  <c r="G395" i="34"/>
  <c r="Q410" i="33"/>
  <c r="G319" i="34"/>
  <c r="Q394" i="33"/>
  <c r="Q325" i="34"/>
  <c r="Q324" i="34"/>
  <c r="Q375" i="34"/>
  <c r="Q374" i="34"/>
  <c r="Q384" i="35"/>
  <c r="Q395" i="34"/>
  <c r="Q376" i="35"/>
  <c r="Q326" i="33"/>
  <c r="Q297" i="34"/>
  <c r="Q296" i="34"/>
  <c r="Q403" i="34"/>
  <c r="Q402" i="34"/>
  <c r="G403" i="34"/>
  <c r="G392" i="35"/>
  <c r="Q403" i="33"/>
  <c r="Q290" i="34"/>
  <c r="Q328" i="34"/>
  <c r="Q415" i="34"/>
  <c r="Q377" i="35"/>
  <c r="G376" i="34"/>
  <c r="Q386" i="35"/>
  <c r="Q323" i="34"/>
  <c r="Q322" i="34"/>
  <c r="Q302" i="35"/>
  <c r="Q346" i="34"/>
  <c r="Q327" i="33"/>
  <c r="Q407" i="33"/>
  <c r="Q372" i="34"/>
  <c r="Q318" i="34"/>
  <c r="G355" i="35"/>
  <c r="Q355" i="34"/>
  <c r="Q354" i="34"/>
  <c r="Q385" i="35"/>
  <c r="Q346" i="35"/>
  <c r="Q331" i="33"/>
  <c r="G351" i="35"/>
  <c r="Q381" i="34"/>
  <c r="Q380" i="34"/>
  <c r="Q338" i="35"/>
  <c r="G345" i="34"/>
  <c r="G343" i="34"/>
  <c r="G398" i="34"/>
  <c r="G415" i="35"/>
  <c r="Q362" i="35"/>
  <c r="Q314" i="35"/>
  <c r="G404" i="34"/>
  <c r="G367" i="34"/>
  <c r="Q371" i="33"/>
  <c r="Q408" i="35"/>
  <c r="G331" i="34"/>
  <c r="Q372" i="33"/>
  <c r="Q350" i="33"/>
  <c r="G390" i="34"/>
  <c r="Q412" i="35"/>
  <c r="Q359" i="35"/>
  <c r="Q383" i="33"/>
  <c r="Q371" i="35"/>
  <c r="G419" i="35"/>
  <c r="G416" i="35"/>
  <c r="Q292" i="35"/>
  <c r="Q375" i="33"/>
  <c r="Q395" i="33"/>
  <c r="G406" i="35"/>
  <c r="G346" i="35"/>
  <c r="G330" i="35"/>
  <c r="Q408" i="34"/>
  <c r="G322" i="35"/>
  <c r="Q414" i="35"/>
  <c r="Q401" i="35"/>
  <c r="Q330" i="35"/>
  <c r="Q337" i="34"/>
  <c r="Q298" i="35"/>
  <c r="Q297" i="35"/>
  <c r="G320" i="34"/>
  <c r="G343" i="35"/>
  <c r="Q352" i="33"/>
  <c r="Q357" i="35"/>
  <c r="Q385" i="33"/>
  <c r="Q291" i="34"/>
  <c r="Q345" i="33"/>
  <c r="Q381" i="33"/>
  <c r="Q396" i="35"/>
  <c r="Q387" i="35"/>
  <c r="Q334" i="35"/>
  <c r="Q411" i="35"/>
  <c r="Q363" i="35"/>
  <c r="Q358" i="34"/>
  <c r="Q371" i="34"/>
  <c r="Q387" i="34"/>
  <c r="Q386" i="34"/>
  <c r="G402" i="35"/>
  <c r="G340" i="34"/>
  <c r="G369" i="34"/>
  <c r="G356" i="34"/>
  <c r="Q398" i="35"/>
  <c r="Q389" i="34"/>
  <c r="Q399" i="34"/>
  <c r="Q398" i="34"/>
  <c r="G358" i="35"/>
  <c r="G323" i="34"/>
  <c r="Q349" i="35"/>
  <c r="Q295" i="34"/>
  <c r="Q310" i="34"/>
  <c r="Q405" i="35"/>
  <c r="G356" i="35"/>
  <c r="Q341" i="35"/>
  <c r="Q296" i="35"/>
  <c r="G421" i="35"/>
  <c r="Q307" i="34"/>
  <c r="Q306" i="34"/>
  <c r="Q397" i="35"/>
  <c r="Q319" i="34"/>
  <c r="G350" i="35"/>
  <c r="Q382" i="35"/>
  <c r="Q317" i="35"/>
  <c r="Q369" i="35"/>
  <c r="Q327" i="34"/>
  <c r="Q326" i="34"/>
  <c r="Q369" i="34"/>
  <c r="Q368" i="34"/>
  <c r="Q390" i="35"/>
  <c r="G378" i="34"/>
  <c r="G399" i="35"/>
  <c r="Q350" i="35"/>
  <c r="Q379" i="34"/>
  <c r="Q385" i="34"/>
  <c r="Q375" i="35"/>
  <c r="G417" i="35"/>
  <c r="Q388" i="33"/>
  <c r="Q334" i="33"/>
  <c r="G397" i="35"/>
  <c r="G412" i="34"/>
  <c r="G384" i="35"/>
  <c r="Q360" i="33"/>
  <c r="Q416" i="33"/>
  <c r="G375" i="34"/>
  <c r="G414" i="35"/>
  <c r="G406" i="34"/>
  <c r="Q316" i="33"/>
  <c r="Q318" i="35"/>
  <c r="Q309" i="34"/>
  <c r="G382" i="34"/>
  <c r="G320" i="35"/>
  <c r="G407" i="34"/>
  <c r="Q357" i="33"/>
  <c r="G333" i="35"/>
  <c r="Q356" i="35"/>
  <c r="G414" i="34"/>
  <c r="G368" i="35"/>
  <c r="G359" i="34"/>
  <c r="G395" i="35"/>
  <c r="G376" i="35"/>
  <c r="Q332" i="35"/>
  <c r="Q351" i="33"/>
  <c r="Q361" i="33"/>
  <c r="G378" i="35"/>
  <c r="G362" i="35"/>
  <c r="Q319" i="35"/>
  <c r="Q351" i="35"/>
  <c r="G385" i="34"/>
  <c r="G375" i="35"/>
  <c r="G416" i="34"/>
  <c r="G393" i="35"/>
  <c r="Q384" i="33"/>
  <c r="Q419" i="35"/>
  <c r="G403" i="35"/>
  <c r="G419" i="34"/>
  <c r="G405" i="35"/>
  <c r="G402" i="34"/>
  <c r="G370" i="34"/>
  <c r="Q340" i="33"/>
  <c r="Q413" i="33"/>
  <c r="G334" i="34"/>
  <c r="Q333" i="33"/>
  <c r="G373" i="35"/>
  <c r="Q324" i="33"/>
  <c r="Q362" i="34"/>
  <c r="Q359" i="34"/>
  <c r="Q416" i="35"/>
  <c r="G341" i="35"/>
  <c r="Q367" i="35"/>
  <c r="Q414" i="33"/>
  <c r="Q366" i="34"/>
  <c r="G332" i="35"/>
  <c r="Q383" i="34"/>
  <c r="Q382" i="34"/>
  <c r="Q329" i="33"/>
  <c r="G360" i="35"/>
  <c r="Q293" i="35"/>
  <c r="Q415" i="33"/>
  <c r="Q410" i="34"/>
  <c r="Q321" i="34"/>
  <c r="Q325" i="35"/>
  <c r="Q298" i="34"/>
  <c r="G373" i="34"/>
  <c r="Q360" i="35"/>
  <c r="Q299" i="34"/>
  <c r="Q406" i="34"/>
  <c r="Q333" i="34"/>
  <c r="Q294" i="34"/>
  <c r="Q373" i="35"/>
  <c r="Q378" i="33"/>
  <c r="G357" i="35"/>
  <c r="Q346" i="33"/>
  <c r="G418" i="35"/>
  <c r="Q302" i="34"/>
  <c r="Q415" i="35"/>
  <c r="Q330" i="34"/>
  <c r="Q413" i="35"/>
  <c r="G361" i="35"/>
  <c r="G364" i="35"/>
  <c r="G386" i="35"/>
  <c r="G363" i="34"/>
  <c r="Q335" i="34"/>
  <c r="Q334" i="34"/>
  <c r="Q377" i="34"/>
  <c r="Q376" i="34"/>
  <c r="Q335" i="33"/>
  <c r="Q367" i="33"/>
  <c r="Q400" i="33"/>
  <c r="Q358" i="35"/>
  <c r="G380" i="35"/>
  <c r="Q412" i="33"/>
  <c r="G315" i="34"/>
  <c r="G411" i="35"/>
  <c r="Q397" i="33"/>
  <c r="G318" i="34"/>
  <c r="G397" i="34"/>
  <c r="Q322" i="35"/>
  <c r="Q321" i="35"/>
  <c r="Q407" i="35"/>
  <c r="G389" i="34"/>
  <c r="Q401" i="33"/>
  <c r="G348" i="34"/>
  <c r="G413" i="34"/>
  <c r="Q380" i="33"/>
  <c r="G341" i="34"/>
  <c r="G353" i="35"/>
  <c r="G400" i="34"/>
  <c r="G328" i="34"/>
  <c r="G349" i="34"/>
  <c r="G350" i="34"/>
  <c r="G342" i="34"/>
  <c r="G391" i="34"/>
  <c r="G348" i="35"/>
  <c r="G374" i="35"/>
  <c r="G334" i="35"/>
  <c r="Q392" i="35"/>
  <c r="Q348" i="34"/>
  <c r="Q345" i="34"/>
  <c r="G353" i="34"/>
  <c r="Q328" i="33"/>
  <c r="Q329" i="35"/>
  <c r="Q343" i="35"/>
  <c r="Q319" i="33"/>
  <c r="Q352" i="34"/>
  <c r="Q365" i="34"/>
  <c r="G365" i="34"/>
  <c r="G339" i="35"/>
  <c r="Q368" i="35"/>
  <c r="G420" i="35"/>
  <c r="G323" i="35"/>
  <c r="Q307" i="35"/>
  <c r="Q421" i="33"/>
  <c r="Q293" i="34"/>
  <c r="Q395" i="35"/>
  <c r="Q391" i="35"/>
  <c r="Q393" i="35"/>
  <c r="Q390" i="33"/>
  <c r="G321" i="34"/>
  <c r="Q403" i="35"/>
  <c r="Q399" i="35"/>
  <c r="Q370" i="34"/>
  <c r="Q367" i="34"/>
  <c r="Q340" i="35"/>
  <c r="G388" i="34"/>
  <c r="Q347" i="35"/>
  <c r="Q330" i="33"/>
  <c r="Q305" i="34"/>
  <c r="Q304" i="34"/>
  <c r="Q421" i="34"/>
  <c r="Q420" i="34"/>
  <c r="Q323" i="35"/>
  <c r="Q363" i="34"/>
  <c r="G352" i="34"/>
  <c r="Q317" i="34"/>
  <c r="Q316" i="34"/>
  <c r="Q320" i="34"/>
  <c r="Q407" i="34"/>
  <c r="G377" i="35"/>
  <c r="Q312" i="35"/>
  <c r="Q411" i="34"/>
  <c r="Q418" i="34"/>
  <c r="Q329" i="34"/>
  <c r="Q365" i="35"/>
  <c r="Q303" i="34"/>
  <c r="Q382" i="33"/>
  <c r="G354" i="35"/>
  <c r="Q374" i="35"/>
  <c r="Q381" i="35"/>
  <c r="Q311" i="34"/>
  <c r="Q339" i="34"/>
  <c r="Q338" i="34"/>
  <c r="Q353" i="35"/>
  <c r="Q341" i="34"/>
  <c r="G379" i="34"/>
  <c r="Q396" i="34"/>
  <c r="Q393" i="34"/>
  <c r="G383" i="35"/>
  <c r="G342" i="35"/>
  <c r="Q354" i="35"/>
  <c r="Q340" i="34"/>
  <c r="Q417" i="33"/>
  <c r="Q361" i="35"/>
  <c r="G314" i="34"/>
  <c r="Q392" i="33"/>
  <c r="G332" i="34"/>
  <c r="G352" i="35"/>
  <c r="G360" i="34"/>
  <c r="G330" i="34"/>
  <c r="Q404" i="33"/>
  <c r="G380" i="34"/>
  <c r="Q308" i="34"/>
  <c r="Q396" i="33"/>
  <c r="Q366" i="33"/>
  <c r="G384" i="34"/>
  <c r="Q398" i="33"/>
  <c r="Q364" i="35"/>
  <c r="Q305" i="35"/>
  <c r="Q326" i="35"/>
  <c r="G336" i="35"/>
  <c r="Q364" i="33"/>
  <c r="C287" i="2"/>
  <c r="BE202" i="2"/>
  <c r="C243" i="2"/>
  <c r="Y202" i="2" s="1"/>
  <c r="C265" i="2"/>
  <c r="AU202" i="2" s="1"/>
  <c r="C276" i="2"/>
  <c r="C254" i="2"/>
  <c r="AJ202" i="2" s="1"/>
  <c r="C232" i="2"/>
  <c r="N202" i="2" s="1"/>
  <c r="C221" i="2"/>
  <c r="C202" i="2" s="1"/>
  <c r="C288" i="2" l="1"/>
  <c r="BF202" i="2"/>
  <c r="C299" i="2"/>
  <c r="BQ202" i="2"/>
  <c r="C244" i="2"/>
  <c r="Z202" i="2" s="1"/>
  <c r="C266" i="2"/>
  <c r="AV202" i="2" s="1"/>
  <c r="C277" i="2"/>
  <c r="C255" i="2"/>
  <c r="AK202" i="2" s="1"/>
  <c r="C233" i="2"/>
  <c r="O202" i="2" s="1"/>
  <c r="C222" i="2"/>
  <c r="D202" i="2" s="1"/>
  <c r="C289" i="2" l="1"/>
  <c r="BG202" i="2"/>
  <c r="C311" i="2"/>
  <c r="CC202" i="2"/>
  <c r="C300" i="2"/>
  <c r="BR202" i="2"/>
  <c r="C245" i="2"/>
  <c r="AA202" i="2" s="1"/>
  <c r="C267" i="2"/>
  <c r="AW202" i="2" s="1"/>
  <c r="C278" i="2"/>
  <c r="C256" i="2"/>
  <c r="AL202" i="2" s="1"/>
  <c r="C234" i="2"/>
  <c r="P202" i="2" s="1"/>
  <c r="C223" i="2"/>
  <c r="E202" i="2" s="1"/>
  <c r="C290" i="2" l="1"/>
  <c r="BH202" i="2"/>
  <c r="C312" i="2"/>
  <c r="CD202" i="2"/>
  <c r="C323" i="2"/>
  <c r="CO202" i="2"/>
  <c r="C301" i="2"/>
  <c r="BS202" i="2"/>
  <c r="C246" i="2"/>
  <c r="AB202" i="2" s="1"/>
  <c r="C268" i="2"/>
  <c r="AX202" i="2" s="1"/>
  <c r="C279" i="2"/>
  <c r="C257" i="2"/>
  <c r="AM202" i="2" s="1"/>
  <c r="C235" i="2"/>
  <c r="Q202" i="2" s="1"/>
  <c r="C224" i="2"/>
  <c r="F202" i="2" s="1"/>
  <c r="Q181" i="32"/>
  <c r="H60" i="31"/>
  <c r="Q182" i="32"/>
  <c r="H114" i="31"/>
  <c r="G84" i="31"/>
  <c r="AA171" i="32"/>
  <c r="G138" i="31"/>
  <c r="G121" i="31"/>
  <c r="G142" i="31"/>
  <c r="AA160" i="32"/>
  <c r="J122" i="31"/>
  <c r="AA161" i="32"/>
  <c r="G69" i="33"/>
  <c r="AA54" i="32"/>
  <c r="G63" i="33"/>
  <c r="AA55" i="32"/>
  <c r="J173" i="31"/>
  <c r="H83" i="31"/>
  <c r="G60" i="32"/>
  <c r="H84" i="31"/>
  <c r="J79" i="31"/>
  <c r="I63" i="31"/>
  <c r="G172" i="32"/>
  <c r="Q137" i="32"/>
  <c r="Q155" i="32"/>
  <c r="J60" i="31"/>
  <c r="Q156" i="32"/>
  <c r="H162" i="31"/>
  <c r="Q119" i="32"/>
  <c r="H93" i="31"/>
  <c r="Q120" i="32"/>
  <c r="J135" i="31"/>
  <c r="H170" i="31"/>
  <c r="AA150" i="32"/>
  <c r="H119" i="31"/>
  <c r="AA151" i="32"/>
  <c r="Q134" i="32"/>
  <c r="H77" i="31"/>
  <c r="Q135" i="32"/>
  <c r="J119" i="31"/>
  <c r="G108" i="31"/>
  <c r="AA76" i="32"/>
  <c r="G162" i="31"/>
  <c r="AA77" i="32"/>
  <c r="G136" i="31"/>
  <c r="H113" i="31"/>
  <c r="Q87" i="32"/>
  <c r="J155" i="31"/>
  <c r="G128" i="32"/>
  <c r="G98" i="32"/>
  <c r="J150" i="31"/>
  <c r="G97" i="32"/>
  <c r="Q109" i="32"/>
  <c r="Q169" i="32"/>
  <c r="Q110" i="32"/>
  <c r="Q170" i="32"/>
  <c r="H135" i="31"/>
  <c r="G60" i="33"/>
  <c r="H136" i="31"/>
  <c r="G70" i="33"/>
  <c r="G92" i="32"/>
  <c r="I101" i="31"/>
  <c r="I116" i="31"/>
  <c r="I138" i="31"/>
  <c r="J137" i="31"/>
  <c r="J124" i="31"/>
  <c r="G104" i="32"/>
  <c r="G93" i="31"/>
  <c r="G106" i="31"/>
  <c r="AA135" i="32"/>
  <c r="AA72" i="32"/>
  <c r="G149" i="31"/>
  <c r="I168" i="31"/>
  <c r="G163" i="32"/>
  <c r="G140" i="32"/>
  <c r="I94" i="31"/>
  <c r="G172" i="33"/>
  <c r="Q146" i="32"/>
  <c r="G182" i="33"/>
  <c r="Q147" i="32"/>
  <c r="Q68" i="32"/>
  <c r="G170" i="32"/>
  <c r="J77" i="31"/>
  <c r="H175" i="31"/>
  <c r="H102" i="31"/>
  <c r="J74" i="31"/>
  <c r="G110" i="33"/>
  <c r="Q60" i="32"/>
  <c r="H64" i="31"/>
  <c r="J85" i="31"/>
  <c r="H118" i="31"/>
  <c r="Q175" i="32"/>
  <c r="H92" i="31"/>
  <c r="Q176" i="32"/>
  <c r="H146" i="31"/>
  <c r="AA65" i="32"/>
  <c r="G76" i="33"/>
  <c r="AA66" i="32"/>
  <c r="G86" i="33"/>
  <c r="Q166" i="32"/>
  <c r="H75" i="31"/>
  <c r="Q167" i="32"/>
  <c r="H76" i="31"/>
  <c r="G75" i="31"/>
  <c r="AA179" i="32"/>
  <c r="J106" i="31"/>
  <c r="G89" i="31"/>
  <c r="G80" i="31"/>
  <c r="H142" i="31"/>
  <c r="G134" i="31"/>
  <c r="AA168" i="32"/>
  <c r="G160" i="32"/>
  <c r="I167" i="31"/>
  <c r="J118" i="31"/>
  <c r="H95" i="31"/>
  <c r="G61" i="33"/>
  <c r="G86" i="32"/>
  <c r="G55" i="33"/>
  <c r="G85" i="32"/>
  <c r="H174" i="31"/>
  <c r="J156" i="31"/>
  <c r="AA136" i="32"/>
  <c r="G125" i="31"/>
  <c r="J134" i="31"/>
  <c r="G59" i="32"/>
  <c r="G103" i="31"/>
  <c r="H81" i="31"/>
  <c r="J136" i="31"/>
  <c r="I85" i="31"/>
  <c r="G97" i="31"/>
  <c r="I93" i="31"/>
  <c r="Q153" i="32"/>
  <c r="H107" i="31"/>
  <c r="Q154" i="32"/>
  <c r="H108" i="31"/>
  <c r="G145" i="31"/>
  <c r="AA146" i="32"/>
  <c r="H115" i="31"/>
  <c r="AA147" i="32"/>
  <c r="G123" i="31"/>
  <c r="AA60" i="32"/>
  <c r="G124" i="31"/>
  <c r="AA61" i="32"/>
  <c r="G104" i="31"/>
  <c r="J123" i="31"/>
  <c r="G158" i="31"/>
  <c r="G110" i="32"/>
  <c r="Q104" i="32"/>
  <c r="H109" i="31"/>
  <c r="G112" i="32"/>
  <c r="J151" i="31"/>
  <c r="G144" i="31"/>
  <c r="G74" i="32"/>
  <c r="Q79" i="32"/>
  <c r="G73" i="32"/>
  <c r="AA75" i="32"/>
  <c r="I172" i="31"/>
  <c r="I176" i="31"/>
  <c r="I153" i="31"/>
  <c r="G151" i="31"/>
  <c r="G66" i="32"/>
  <c r="G152" i="31"/>
  <c r="G65" i="32"/>
  <c r="J84" i="31"/>
  <c r="G56" i="33"/>
  <c r="G54" i="31"/>
  <c r="G66" i="33"/>
  <c r="J149" i="31"/>
  <c r="AA182" i="32"/>
  <c r="G84" i="32"/>
  <c r="G57" i="33"/>
  <c r="J81" i="31"/>
  <c r="G111" i="32"/>
  <c r="G51" i="31"/>
  <c r="AA132" i="32"/>
  <c r="I76" i="31"/>
  <c r="I53" i="31"/>
  <c r="I80" i="31"/>
  <c r="I90" i="31"/>
  <c r="G148" i="33"/>
  <c r="I51" i="31"/>
  <c r="G174" i="33"/>
  <c r="J69" i="31"/>
  <c r="G84" i="33"/>
  <c r="H171" i="31"/>
  <c r="G73" i="31"/>
  <c r="J101" i="31"/>
  <c r="H79" i="31"/>
  <c r="G71" i="31"/>
  <c r="H80" i="31"/>
  <c r="AA82" i="32"/>
  <c r="G165" i="33"/>
  <c r="AA83" i="32"/>
  <c r="G159" i="33"/>
  <c r="AA50" i="32"/>
  <c r="I135" i="31"/>
  <c r="AA51" i="32"/>
  <c r="H63" i="31"/>
  <c r="J90" i="31"/>
  <c r="G105" i="33"/>
  <c r="G60" i="31"/>
  <c r="G99" i="33"/>
  <c r="G91" i="31"/>
  <c r="AA162" i="32"/>
  <c r="G92" i="31"/>
  <c r="AA163" i="32"/>
  <c r="J102" i="31"/>
  <c r="H134" i="31"/>
  <c r="G72" i="31"/>
  <c r="AA176" i="32"/>
  <c r="I148" i="31"/>
  <c r="H138" i="31"/>
  <c r="G168" i="32"/>
  <c r="I159" i="31"/>
  <c r="H68" i="31"/>
  <c r="H101" i="31"/>
  <c r="H122" i="31"/>
  <c r="J143" i="31"/>
  <c r="I64" i="31"/>
  <c r="H111" i="31"/>
  <c r="G165" i="31"/>
  <c r="H112" i="31"/>
  <c r="G73" i="33"/>
  <c r="J164" i="31"/>
  <c r="G67" i="33"/>
  <c r="G133" i="31"/>
  <c r="H120" i="31"/>
  <c r="J67" i="31"/>
  <c r="J72" i="31"/>
  <c r="I141" i="31"/>
  <c r="J148" i="31"/>
  <c r="Q138" i="32"/>
  <c r="G117" i="31"/>
  <c r="Q139" i="32"/>
  <c r="Q149" i="32"/>
  <c r="AA78" i="32"/>
  <c r="Q150" i="32"/>
  <c r="AA79" i="32"/>
  <c r="J95" i="31"/>
  <c r="J64" i="31"/>
  <c r="I152" i="31"/>
  <c r="H166" i="31"/>
  <c r="G119" i="31"/>
  <c r="H97" i="31"/>
  <c r="G120" i="31"/>
  <c r="J139" i="31"/>
  <c r="G155" i="31"/>
  <c r="G62" i="32"/>
  <c r="G156" i="31"/>
  <c r="G61" i="32"/>
  <c r="J88" i="31"/>
  <c r="G64" i="33"/>
  <c r="G58" i="31"/>
  <c r="G74" i="33"/>
  <c r="J170" i="31"/>
  <c r="G78" i="32"/>
  <c r="G139" i="31"/>
  <c r="G77" i="32"/>
  <c r="J174" i="31"/>
  <c r="H117" i="31"/>
  <c r="G143" i="31"/>
  <c r="J159" i="31"/>
  <c r="Q111" i="32"/>
  <c r="Q171" i="32"/>
  <c r="Q112" i="32"/>
  <c r="Q172" i="32"/>
  <c r="I68" i="31"/>
  <c r="Q82" i="32"/>
  <c r="G161" i="31"/>
  <c r="Q81" i="32"/>
  <c r="AA120" i="32"/>
  <c r="G68" i="33"/>
  <c r="AA121" i="32"/>
  <c r="AA180" i="32"/>
  <c r="H179" i="31"/>
  <c r="G115" i="32"/>
  <c r="J78" i="31"/>
  <c r="I142" i="31"/>
  <c r="G136" i="33"/>
  <c r="H54" i="31"/>
  <c r="G146" i="33"/>
  <c r="G55" i="31"/>
  <c r="G93" i="33"/>
  <c r="J86" i="31"/>
  <c r="G87" i="33"/>
  <c r="H145" i="31"/>
  <c r="G176" i="33"/>
  <c r="Q148" i="32"/>
  <c r="G180" i="33"/>
  <c r="AA67" i="32"/>
  <c r="G80" i="33"/>
  <c r="Q76" i="32"/>
  <c r="G90" i="33"/>
  <c r="H176" i="31"/>
  <c r="G157" i="33"/>
  <c r="G98" i="31"/>
  <c r="G151" i="33"/>
  <c r="G76" i="31"/>
  <c r="I131" i="31"/>
  <c r="G130" i="31"/>
  <c r="H59" i="31"/>
  <c r="G56" i="31"/>
  <c r="G97" i="33"/>
  <c r="G110" i="31"/>
  <c r="G91" i="33"/>
  <c r="G87" i="31"/>
  <c r="H96" i="31"/>
  <c r="G88" i="31"/>
  <c r="H150" i="31"/>
  <c r="G52" i="33"/>
  <c r="Q56" i="32"/>
  <c r="I160" i="31"/>
  <c r="J152" i="31"/>
  <c r="AA137" i="32"/>
  <c r="J55" i="31"/>
  <c r="AA138" i="32"/>
  <c r="H149" i="31"/>
  <c r="J114" i="31"/>
  <c r="AA169" i="32"/>
  <c r="G83" i="31"/>
  <c r="AA170" i="32"/>
  <c r="I139" i="31"/>
  <c r="J107" i="31"/>
  <c r="H67" i="31"/>
  <c r="G77" i="31"/>
  <c r="G65" i="33"/>
  <c r="AA52" i="32"/>
  <c r="G59" i="33"/>
  <c r="AA53" i="32"/>
  <c r="H116" i="31"/>
  <c r="AA148" i="32"/>
  <c r="J68" i="31"/>
  <c r="AA149" i="32"/>
  <c r="AA139" i="32"/>
  <c r="I59" i="31"/>
  <c r="J180" i="31"/>
  <c r="H153" i="31"/>
  <c r="J138" i="31"/>
  <c r="G109" i="32"/>
  <c r="G107" i="31"/>
  <c r="G55" i="32"/>
  <c r="Q117" i="32"/>
  <c r="Q179" i="32"/>
  <c r="Q118" i="32"/>
  <c r="Q180" i="32"/>
  <c r="J178" i="31"/>
  <c r="H121" i="31"/>
  <c r="G147" i="31"/>
  <c r="J163" i="31"/>
  <c r="G178" i="31"/>
  <c r="AA62" i="32"/>
  <c r="Q133" i="32"/>
  <c r="AA63" i="32"/>
  <c r="Q71" i="32"/>
  <c r="H129" i="31"/>
  <c r="I54" i="31"/>
  <c r="J171" i="31"/>
  <c r="J166" i="31"/>
  <c r="G82" i="32"/>
  <c r="G135" i="31"/>
  <c r="G81" i="32"/>
  <c r="I124" i="31"/>
  <c r="G51" i="33"/>
  <c r="I105" i="31"/>
  <c r="I109" i="31"/>
  <c r="G148" i="31"/>
  <c r="G70" i="32"/>
  <c r="Q75" i="32"/>
  <c r="G69" i="32"/>
  <c r="G181" i="31"/>
  <c r="Q86" i="32"/>
  <c r="J112" i="31"/>
  <c r="Q85" i="32"/>
  <c r="J160" i="31"/>
  <c r="J145" i="31"/>
  <c r="J141" i="31"/>
  <c r="J70" i="31"/>
  <c r="I115" i="31"/>
  <c r="H172" i="31"/>
  <c r="H98" i="31"/>
  <c r="Q129" i="32"/>
  <c r="J82" i="31"/>
  <c r="AA133" i="32"/>
  <c r="G52" i="31"/>
  <c r="AA134" i="32"/>
  <c r="G169" i="33"/>
  <c r="H161" i="31"/>
  <c r="G163" i="33"/>
  <c r="G165" i="32"/>
  <c r="G168" i="33"/>
  <c r="I55" i="31"/>
  <c r="G178" i="33"/>
  <c r="G114" i="31"/>
  <c r="G72" i="33"/>
  <c r="AA64" i="32"/>
  <c r="G82" i="33"/>
  <c r="G94" i="31"/>
  <c r="G142" i="33"/>
  <c r="J73" i="31"/>
  <c r="I119" i="31"/>
  <c r="G126" i="31"/>
  <c r="AA177" i="32"/>
  <c r="J105" i="31"/>
  <c r="AA178" i="32"/>
  <c r="Q173" i="32"/>
  <c r="I163" i="31"/>
  <c r="Q174" i="32"/>
  <c r="H91" i="31"/>
  <c r="I143" i="31"/>
  <c r="G90" i="32"/>
  <c r="H71" i="31"/>
  <c r="G89" i="32"/>
  <c r="G146" i="31"/>
  <c r="G105" i="31"/>
  <c r="Q165" i="32"/>
  <c r="I147" i="31"/>
  <c r="G54" i="33"/>
  <c r="J63" i="31"/>
  <c r="G58" i="33"/>
  <c r="I120" i="31"/>
  <c r="J110" i="31"/>
  <c r="H87" i="31"/>
  <c r="G79" i="31"/>
  <c r="H88" i="31"/>
  <c r="I104" i="31"/>
  <c r="Q140" i="32"/>
  <c r="Q72" i="32"/>
  <c r="I177" i="31"/>
  <c r="H72" i="31"/>
  <c r="H105" i="31"/>
  <c r="H126" i="31"/>
  <c r="J147" i="31"/>
  <c r="G156" i="32"/>
  <c r="AA144" i="32"/>
  <c r="I52" i="31"/>
  <c r="AA145" i="32"/>
  <c r="Q136" i="32"/>
  <c r="G114" i="32"/>
  <c r="G144" i="32"/>
  <c r="G113" i="32"/>
  <c r="Q67" i="32"/>
  <c r="Q161" i="32"/>
  <c r="Q101" i="32"/>
  <c r="Q162" i="32"/>
  <c r="Q151" i="32"/>
  <c r="G137" i="31"/>
  <c r="Q152" i="32"/>
  <c r="G3" i="32"/>
  <c r="G140" i="31"/>
  <c r="Q177" i="32"/>
  <c r="Q83" i="32"/>
  <c r="Q178" i="32"/>
  <c r="G174" i="31"/>
  <c r="G94" i="32"/>
  <c r="J154" i="31"/>
  <c r="G93" i="32"/>
  <c r="G96" i="32"/>
  <c r="H125" i="31"/>
  <c r="J182" i="31"/>
  <c r="J167" i="31"/>
  <c r="Q102" i="32"/>
  <c r="Q163" i="32"/>
  <c r="Q103" i="32"/>
  <c r="Q164" i="32"/>
  <c r="AA122" i="32"/>
  <c r="AA181" i="32"/>
  <c r="AA123" i="32"/>
  <c r="G53" i="33"/>
  <c r="AA73" i="32"/>
  <c r="I136" i="31"/>
  <c r="AA74" i="32"/>
  <c r="I65" i="31"/>
  <c r="G140" i="33"/>
  <c r="Q130" i="32"/>
  <c r="G150" i="33"/>
  <c r="Q131" i="32"/>
  <c r="H131" i="31"/>
  <c r="G159" i="32"/>
  <c r="H132" i="31"/>
  <c r="G62" i="33"/>
  <c r="I128" i="31"/>
  <c r="Q160" i="32"/>
  <c r="G180" i="32"/>
  <c r="I113" i="31"/>
  <c r="H180" i="31"/>
  <c r="G166" i="32"/>
  <c r="G102" i="31"/>
  <c r="AA80" i="32"/>
  <c r="G161" i="33"/>
  <c r="AA81" i="32"/>
  <c r="G155" i="33"/>
  <c r="G88" i="32"/>
  <c r="G144" i="33"/>
  <c r="Q132" i="32"/>
  <c r="G154" i="33"/>
  <c r="J89" i="31"/>
  <c r="G101" i="33"/>
  <c r="G59" i="31"/>
  <c r="G95" i="33"/>
  <c r="Q168" i="32"/>
  <c r="H130" i="31"/>
  <c r="G176" i="32"/>
  <c r="I151" i="31"/>
  <c r="G148" i="32"/>
  <c r="G113" i="31"/>
  <c r="I60" i="31"/>
  <c r="I155" i="31"/>
  <c r="H66" i="31"/>
  <c r="J53" i="31"/>
  <c r="Q157" i="32"/>
  <c r="H127" i="31"/>
  <c r="J169" i="31"/>
  <c r="Q70" i="32"/>
  <c r="AA94" i="32"/>
  <c r="AA174" i="32"/>
  <c r="Q145" i="32"/>
  <c r="AA97" i="32"/>
  <c r="Q54" i="32"/>
  <c r="G123" i="32"/>
  <c r="I67" i="31"/>
  <c r="Q62" i="32"/>
  <c r="AA110" i="32"/>
  <c r="G98" i="33"/>
  <c r="I103" i="31"/>
  <c r="H151" i="31"/>
  <c r="J126" i="31"/>
  <c r="AA113" i="32"/>
  <c r="H94" i="31"/>
  <c r="AA57" i="32"/>
  <c r="G75" i="32"/>
  <c r="Q77" i="32"/>
  <c r="J116" i="31"/>
  <c r="H182" i="31"/>
  <c r="G120" i="33"/>
  <c r="G170" i="31"/>
  <c r="Q127" i="32"/>
  <c r="I180" i="31"/>
  <c r="G178" i="32"/>
  <c r="G116" i="33"/>
  <c r="G164" i="33"/>
  <c r="H100" i="31"/>
  <c r="AA70" i="32"/>
  <c r="G133" i="33"/>
  <c r="G169" i="32"/>
  <c r="J96" i="31"/>
  <c r="G52" i="32"/>
  <c r="AA155" i="32"/>
  <c r="G167" i="33"/>
  <c r="AA86" i="32"/>
  <c r="I158" i="31"/>
  <c r="G109" i="31"/>
  <c r="G69" i="31"/>
  <c r="H128" i="31"/>
  <c r="G175" i="32"/>
  <c r="G115" i="31"/>
  <c r="Q51" i="32"/>
  <c r="Q94" i="32"/>
  <c r="G105" i="32"/>
  <c r="I127" i="31"/>
  <c r="H141" i="31"/>
  <c r="AA99" i="32"/>
  <c r="G131" i="32"/>
  <c r="G174" i="32"/>
  <c r="I57" i="31"/>
  <c r="G131" i="33"/>
  <c r="I99" i="31"/>
  <c r="H148" i="31"/>
  <c r="J103" i="31"/>
  <c r="I92" i="31"/>
  <c r="G120" i="32"/>
  <c r="G68" i="32"/>
  <c r="AA59" i="32"/>
  <c r="I179" i="31"/>
  <c r="I102" i="31"/>
  <c r="I72" i="31"/>
  <c r="H85" i="31"/>
  <c r="H52" i="31"/>
  <c r="I56" i="31"/>
  <c r="I79" i="31"/>
  <c r="G143" i="32"/>
  <c r="I166" i="31"/>
  <c r="I86" i="31"/>
  <c r="G90" i="31"/>
  <c r="AA71" i="32"/>
  <c r="G127" i="33"/>
  <c r="Q108" i="32"/>
  <c r="G177" i="31"/>
  <c r="J97" i="31"/>
  <c r="AA102" i="32"/>
  <c r="AA156" i="32"/>
  <c r="G158" i="32"/>
  <c r="G171" i="33"/>
  <c r="J132" i="31"/>
  <c r="G149" i="32"/>
  <c r="I157" i="31"/>
  <c r="G151" i="32"/>
  <c r="J61" i="31"/>
  <c r="I70" i="31"/>
  <c r="G164" i="31"/>
  <c r="H181" i="31"/>
  <c r="Q122" i="32"/>
  <c r="J111" i="31"/>
  <c r="AA96" i="32"/>
  <c r="G117" i="33"/>
  <c r="I145" i="31"/>
  <c r="H55" i="31"/>
  <c r="J125" i="31"/>
  <c r="I62" i="31"/>
  <c r="G167" i="32"/>
  <c r="I112" i="31"/>
  <c r="G141" i="33"/>
  <c r="J52" i="31"/>
  <c r="H82" i="31"/>
  <c r="J100" i="31"/>
  <c r="I164" i="31"/>
  <c r="G66" i="31"/>
  <c r="G75" i="33"/>
  <c r="I121" i="31"/>
  <c r="G177" i="33"/>
  <c r="AA87" i="32"/>
  <c r="I87" i="31"/>
  <c r="J54" i="31"/>
  <c r="I140" i="31"/>
  <c r="J80" i="31"/>
  <c r="AA175" i="32"/>
  <c r="G86" i="31"/>
  <c r="G158" i="33"/>
  <c r="I161" i="31"/>
  <c r="I95" i="31"/>
  <c r="Q80" i="32"/>
  <c r="H73" i="31"/>
  <c r="G169" i="31"/>
  <c r="G139" i="33"/>
  <c r="H103" i="31"/>
  <c r="I129" i="31"/>
  <c r="H69" i="31"/>
  <c r="G64" i="32"/>
  <c r="H65" i="31"/>
  <c r="G82" i="31"/>
  <c r="J162" i="31"/>
  <c r="G175" i="33"/>
  <c r="I88" i="31"/>
  <c r="AA116" i="32"/>
  <c r="G141" i="31"/>
  <c r="I156" i="31"/>
  <c r="AA129" i="32"/>
  <c r="G124" i="33"/>
  <c r="Q142" i="32"/>
  <c r="J131" i="31"/>
  <c r="H110" i="31"/>
  <c r="G53" i="31"/>
  <c r="I96" i="31"/>
  <c r="J165" i="31"/>
  <c r="AA140" i="32"/>
  <c r="G115" i="33"/>
  <c r="J93" i="31"/>
  <c r="G147" i="33"/>
  <c r="AA152" i="32"/>
  <c r="I154" i="31"/>
  <c r="G112" i="33"/>
  <c r="G152" i="32"/>
  <c r="H124" i="31"/>
  <c r="G179" i="32"/>
  <c r="G111" i="31"/>
  <c r="AA119" i="32"/>
  <c r="I75" i="31"/>
  <c r="Q114" i="32"/>
  <c r="G78" i="31"/>
  <c r="G126" i="33"/>
  <c r="I97" i="31"/>
  <c r="G91" i="32"/>
  <c r="G154" i="31"/>
  <c r="AA167" i="32"/>
  <c r="AA108" i="32"/>
  <c r="G94" i="33"/>
  <c r="J144" i="31"/>
  <c r="J161" i="31"/>
  <c r="G114" i="33"/>
  <c r="G61" i="31"/>
  <c r="G70" i="31"/>
  <c r="AA159" i="32"/>
  <c r="AA124" i="32"/>
  <c r="G85" i="33"/>
  <c r="J153" i="31"/>
  <c r="AA117" i="32"/>
  <c r="J71" i="31"/>
  <c r="H70" i="31"/>
  <c r="H156" i="31"/>
  <c r="G147" i="32"/>
  <c r="I162" i="31"/>
  <c r="I82" i="31"/>
  <c r="J65" i="31"/>
  <c r="G101" i="32"/>
  <c r="G119" i="33"/>
  <c r="H78" i="31"/>
  <c r="J128" i="31"/>
  <c r="G92" i="33"/>
  <c r="J175" i="31"/>
  <c r="G149" i="33"/>
  <c r="H104" i="31"/>
  <c r="Q97" i="32"/>
  <c r="J104" i="31"/>
  <c r="G96" i="31"/>
  <c r="AA101" i="32"/>
  <c r="H178" i="31"/>
  <c r="G179" i="31"/>
  <c r="G166" i="31"/>
  <c r="G132" i="31"/>
  <c r="AA173" i="32"/>
  <c r="J62" i="31"/>
  <c r="G172" i="31"/>
  <c r="Q93" i="32"/>
  <c r="G177" i="32"/>
  <c r="G103" i="33"/>
  <c r="G164" i="32"/>
  <c r="I170" i="31"/>
  <c r="G88" i="33"/>
  <c r="G108" i="32"/>
  <c r="G145" i="33"/>
  <c r="I175" i="31"/>
  <c r="AA112" i="32"/>
  <c r="I137" i="31"/>
  <c r="G116" i="32"/>
  <c r="J121" i="31"/>
  <c r="Q78" i="32"/>
  <c r="AA126" i="32"/>
  <c r="G89" i="33"/>
  <c r="I58" i="31"/>
  <c r="G116" i="31"/>
  <c r="Q126" i="32"/>
  <c r="I106" i="31"/>
  <c r="AA93" i="32"/>
  <c r="G152" i="33"/>
  <c r="I61" i="31"/>
  <c r="H89" i="31"/>
  <c r="H56" i="31"/>
  <c r="I133" i="31"/>
  <c r="I78" i="31"/>
  <c r="I149" i="31"/>
  <c r="J158" i="31"/>
  <c r="H133" i="31"/>
  <c r="G76" i="32"/>
  <c r="G83" i="32"/>
  <c r="I114" i="31"/>
  <c r="AA109" i="32"/>
  <c r="G143" i="33"/>
  <c r="J56" i="31"/>
  <c r="G72" i="32"/>
  <c r="G108" i="33"/>
  <c r="G122" i="31"/>
  <c r="G130" i="32"/>
  <c r="I98" i="31"/>
  <c r="AA125" i="32"/>
  <c r="G179" i="33"/>
  <c r="J120" i="31"/>
  <c r="AA118" i="32"/>
  <c r="H165" i="31"/>
  <c r="Q143" i="32"/>
  <c r="J177" i="31"/>
  <c r="I110" i="31"/>
  <c r="G146" i="32"/>
  <c r="G160" i="33"/>
  <c r="I171" i="31"/>
  <c r="AA68" i="32"/>
  <c r="G129" i="33"/>
  <c r="G139" i="32"/>
  <c r="I146" i="31"/>
  <c r="G102" i="33"/>
  <c r="G58" i="32"/>
  <c r="G154" i="32"/>
  <c r="G122" i="33"/>
  <c r="Q98" i="32"/>
  <c r="G74" i="31"/>
  <c r="J181" i="31"/>
  <c r="I108" i="31"/>
  <c r="J59" i="31"/>
  <c r="G67" i="32"/>
  <c r="Q53" i="32"/>
  <c r="Q89" i="32"/>
  <c r="AA142" i="32"/>
  <c r="J94" i="31"/>
  <c r="G71" i="33"/>
  <c r="G53" i="32"/>
  <c r="G113" i="33"/>
  <c r="G155" i="32"/>
  <c r="G85" i="31"/>
  <c r="I66" i="31"/>
  <c r="G160" i="31"/>
  <c r="I173" i="31"/>
  <c r="H169" i="31"/>
  <c r="Q116" i="32"/>
  <c r="H159" i="31"/>
  <c r="G171" i="32"/>
  <c r="H168" i="31"/>
  <c r="G166" i="33"/>
  <c r="G129" i="31"/>
  <c r="Q107" i="32"/>
  <c r="I84" i="31"/>
  <c r="G63" i="32"/>
  <c r="G62" i="31"/>
  <c r="G135" i="32"/>
  <c r="I150" i="31"/>
  <c r="G77" i="33"/>
  <c r="G54" i="32"/>
  <c r="G150" i="32"/>
  <c r="J83" i="31"/>
  <c r="I83" i="31"/>
  <c r="AA107" i="32"/>
  <c r="Q55" i="32"/>
  <c r="G163" i="31"/>
  <c r="I165" i="31"/>
  <c r="H51" i="31"/>
  <c r="I71" i="31"/>
  <c r="H167" i="31"/>
  <c r="AA95" i="32"/>
  <c r="I107" i="31"/>
  <c r="G173" i="32"/>
  <c r="G111" i="33"/>
  <c r="I132" i="31"/>
  <c r="H57" i="31"/>
  <c r="G96" i="33"/>
  <c r="G57" i="32"/>
  <c r="G153" i="33"/>
  <c r="H158" i="31"/>
  <c r="I181" i="31"/>
  <c r="G127" i="31"/>
  <c r="AA56" i="32"/>
  <c r="G129" i="32"/>
  <c r="G167" i="31"/>
  <c r="Q63" i="32"/>
  <c r="I77" i="31"/>
  <c r="G81" i="31"/>
  <c r="AA131" i="32"/>
  <c r="G128" i="33"/>
  <c r="Q144" i="32"/>
  <c r="G56" i="32"/>
  <c r="Q90" i="32"/>
  <c r="AA88" i="32"/>
  <c r="G170" i="33"/>
  <c r="H99" i="31"/>
  <c r="G63" i="31"/>
  <c r="G133" i="32"/>
  <c r="I118" i="31"/>
  <c r="G162" i="32"/>
  <c r="Q96" i="32"/>
  <c r="AA84" i="32"/>
  <c r="G153" i="32"/>
  <c r="G95" i="32"/>
  <c r="J172" i="31"/>
  <c r="H177" i="31"/>
  <c r="H155" i="31"/>
  <c r="I74" i="31"/>
  <c r="Q141" i="32"/>
  <c r="Q128" i="32"/>
  <c r="Q69" i="32"/>
  <c r="H74" i="31"/>
  <c r="Q124" i="32"/>
  <c r="G121" i="32"/>
  <c r="AA98" i="32"/>
  <c r="G117" i="32"/>
  <c r="Q52" i="32"/>
  <c r="I174" i="31"/>
  <c r="Q61" i="32"/>
  <c r="I117" i="31"/>
  <c r="G118" i="33"/>
  <c r="H86" i="31"/>
  <c r="H152" i="31"/>
  <c r="I122" i="31"/>
  <c r="J142" i="31"/>
  <c r="G182" i="31"/>
  <c r="AA58" i="32"/>
  <c r="Q113" i="32"/>
  <c r="J108" i="31"/>
  <c r="G65" i="31"/>
  <c r="AA128" i="32"/>
  <c r="G180" i="31"/>
  <c r="Q66" i="32"/>
  <c r="G145" i="32"/>
  <c r="I182" i="31"/>
  <c r="J66" i="31"/>
  <c r="AA111" i="32"/>
  <c r="Q84" i="32"/>
  <c r="Q65" i="32"/>
  <c r="G176" i="31"/>
  <c r="I125" i="31"/>
  <c r="H139" i="31"/>
  <c r="G182" i="32"/>
  <c r="G119" i="32"/>
  <c r="G121" i="33"/>
  <c r="Q58" i="32"/>
  <c r="G161" i="32"/>
  <c r="G106" i="33"/>
  <c r="H137" i="31"/>
  <c r="G153" i="31"/>
  <c r="G175" i="31"/>
  <c r="G136" i="32"/>
  <c r="G128" i="31"/>
  <c r="Q74" i="32"/>
  <c r="I100" i="31"/>
  <c r="G168" i="31"/>
  <c r="H157" i="31"/>
  <c r="J58" i="31"/>
  <c r="I111" i="31"/>
  <c r="AA127" i="32"/>
  <c r="G138" i="33"/>
  <c r="AA165" i="32"/>
  <c r="G141" i="32"/>
  <c r="AA89" i="32"/>
  <c r="J140" i="31"/>
  <c r="G79" i="32"/>
  <c r="G173" i="33"/>
  <c r="G112" i="31"/>
  <c r="G131" i="31"/>
  <c r="I81" i="31"/>
  <c r="G126" i="32"/>
  <c r="G171" i="31"/>
  <c r="Q59" i="32"/>
  <c r="J127" i="31"/>
  <c r="H106" i="31"/>
  <c r="I144" i="31"/>
  <c r="H53" i="31"/>
  <c r="AA164" i="32"/>
  <c r="G142" i="32"/>
  <c r="G135" i="33"/>
  <c r="H154" i="31"/>
  <c r="G132" i="32"/>
  <c r="G137" i="33"/>
  <c r="J117" i="31"/>
  <c r="I89" i="31"/>
  <c r="G67" i="31"/>
  <c r="AA103" i="32"/>
  <c r="G79" i="33"/>
  <c r="G80" i="32"/>
  <c r="G181" i="33"/>
  <c r="G101" i="31"/>
  <c r="I69" i="31"/>
  <c r="AA92" i="32"/>
  <c r="AA172" i="32"/>
  <c r="H163" i="31"/>
  <c r="G51" i="32"/>
  <c r="I91" i="31"/>
  <c r="G134" i="32"/>
  <c r="Q105" i="32"/>
  <c r="J109" i="31"/>
  <c r="G118" i="32"/>
  <c r="H140" i="31"/>
  <c r="G95" i="31"/>
  <c r="G64" i="31"/>
  <c r="AA100" i="32"/>
  <c r="Q57" i="32"/>
  <c r="Q99" i="32"/>
  <c r="AA104" i="32"/>
  <c r="J130" i="31"/>
  <c r="H123" i="31"/>
  <c r="G181" i="32"/>
  <c r="J113" i="31"/>
  <c r="G125" i="32"/>
  <c r="Q73" i="32"/>
  <c r="G157" i="31"/>
  <c r="H62" i="31"/>
  <c r="G173" i="31"/>
  <c r="H160" i="31"/>
  <c r="G109" i="33"/>
  <c r="J176" i="31"/>
  <c r="G138" i="32"/>
  <c r="AA166" i="32"/>
  <c r="G87" i="32"/>
  <c r="H143" i="31"/>
  <c r="AA91" i="32"/>
  <c r="AA143" i="32"/>
  <c r="J133" i="31"/>
  <c r="AA157" i="32"/>
  <c r="G157" i="32"/>
  <c r="G81" i="33"/>
  <c r="G83" i="33"/>
  <c r="G159" i="31"/>
  <c r="Q92" i="32"/>
  <c r="Q88" i="32"/>
  <c r="Q115" i="32"/>
  <c r="J57" i="31"/>
  <c r="H90" i="31"/>
  <c r="AA130" i="32"/>
  <c r="G156" i="33"/>
  <c r="J168" i="31"/>
  <c r="G102" i="32"/>
  <c r="G125" i="33"/>
  <c r="Q159" i="32"/>
  <c r="J92" i="31"/>
  <c r="G127" i="32"/>
  <c r="AA141" i="32"/>
  <c r="G100" i="33"/>
  <c r="J179" i="31"/>
  <c r="Q95" i="32"/>
  <c r="AA153" i="32"/>
  <c r="H173" i="31"/>
  <c r="AA106" i="32"/>
  <c r="G100" i="31"/>
  <c r="J76" i="31"/>
  <c r="J91" i="31"/>
  <c r="I123" i="31"/>
  <c r="J99" i="31"/>
  <c r="H58" i="31"/>
  <c r="G134" i="33"/>
  <c r="I130" i="31"/>
  <c r="G132" i="33"/>
  <c r="J129" i="31"/>
  <c r="G107" i="32"/>
  <c r="J115" i="31"/>
  <c r="G99" i="31"/>
  <c r="J75" i="31"/>
  <c r="G68" i="31"/>
  <c r="AA69" i="32"/>
  <c r="G123" i="33"/>
  <c r="Q106" i="32"/>
  <c r="G124" i="32"/>
  <c r="G150" i="31"/>
  <c r="AA154" i="32"/>
  <c r="G100" i="32"/>
  <c r="G118" i="31"/>
  <c r="G99" i="32"/>
  <c r="J51" i="31"/>
  <c r="Q100" i="32"/>
  <c r="AA105" i="32"/>
  <c r="AA90" i="32"/>
  <c r="J146" i="31"/>
  <c r="Q91" i="32"/>
  <c r="I169" i="31"/>
  <c r="G106" i="32"/>
  <c r="G78" i="33"/>
  <c r="J87" i="31"/>
  <c r="Q121" i="32"/>
  <c r="G122" i="32"/>
  <c r="I134" i="31"/>
  <c r="G107" i="33"/>
  <c r="J157" i="31"/>
  <c r="G57" i="31"/>
  <c r="H147" i="31"/>
  <c r="Q64" i="32"/>
  <c r="H144" i="31"/>
  <c r="Q158" i="32"/>
  <c r="J98" i="31"/>
  <c r="H61" i="31"/>
  <c r="AA158" i="32"/>
  <c r="G103" i="32"/>
  <c r="I178" i="31"/>
  <c r="G71" i="32"/>
  <c r="Q123" i="32"/>
  <c r="AA115" i="32"/>
  <c r="G104" i="33"/>
  <c r="AA114" i="32"/>
  <c r="I73" i="31"/>
  <c r="H164" i="31"/>
  <c r="G137" i="32"/>
  <c r="AA85" i="32"/>
  <c r="G162" i="33"/>
  <c r="I126" i="31"/>
  <c r="Q125" i="32"/>
  <c r="G130" i="33"/>
  <c r="G369" i="33" l="1"/>
  <c r="Q367" i="32"/>
  <c r="I383" i="31"/>
  <c r="G401" i="33"/>
  <c r="AA327" i="32"/>
  <c r="G379" i="32"/>
  <c r="H421" i="31"/>
  <c r="AA356" i="32"/>
  <c r="G343" i="33"/>
  <c r="AA357" i="32"/>
  <c r="Q365" i="32"/>
  <c r="I435" i="31"/>
  <c r="G345" i="32"/>
  <c r="AA400" i="32"/>
  <c r="J355" i="31"/>
  <c r="Q400" i="32"/>
  <c r="H401" i="31"/>
  <c r="H404" i="31"/>
  <c r="J414" i="31"/>
  <c r="G346" i="33"/>
  <c r="I391" i="31"/>
  <c r="G364" i="32"/>
  <c r="Q363" i="32"/>
  <c r="J344" i="31"/>
  <c r="G317" i="33"/>
  <c r="G348" i="32"/>
  <c r="I426" i="31"/>
  <c r="Q333" i="32"/>
  <c r="J403" i="31"/>
  <c r="AA332" i="32"/>
  <c r="AA347" i="32"/>
  <c r="Q342" i="32"/>
  <c r="G341" i="32"/>
  <c r="G375" i="31"/>
  <c r="G342" i="32"/>
  <c r="AA396" i="32"/>
  <c r="G407" i="31"/>
  <c r="G366" i="32"/>
  <c r="Q348" i="32"/>
  <c r="G362" i="33"/>
  <c r="J332" i="31"/>
  <c r="G356" i="31"/>
  <c r="J372" i="31"/>
  <c r="G349" i="32"/>
  <c r="J386" i="31"/>
  <c r="G371" i="33"/>
  <c r="I387" i="31"/>
  <c r="G373" i="33"/>
  <c r="J356" i="31"/>
  <c r="I380" i="31"/>
  <c r="J348" i="31"/>
  <c r="J333" i="31"/>
  <c r="G357" i="31"/>
  <c r="AA348" i="32"/>
  <c r="H430" i="31"/>
  <c r="AA395" i="32"/>
  <c r="Q337" i="32"/>
  <c r="J436" i="31"/>
  <c r="G339" i="33"/>
  <c r="AA383" i="32"/>
  <c r="G369" i="32"/>
  <c r="J349" i="31"/>
  <c r="Q401" i="32"/>
  <c r="G364" i="33"/>
  <c r="G344" i="32"/>
  <c r="J425" i="31"/>
  <c r="G395" i="33"/>
  <c r="AA372" i="32"/>
  <c r="H347" i="31"/>
  <c r="Q357" i="32"/>
  <c r="Q330" i="32"/>
  <c r="Q334" i="32"/>
  <c r="G416" i="31"/>
  <c r="G322" i="33"/>
  <c r="G320" i="33"/>
  <c r="G399" i="32"/>
  <c r="AA399" i="32"/>
  <c r="J390" i="31"/>
  <c r="AA385" i="32"/>
  <c r="AA333" i="32"/>
  <c r="H400" i="31"/>
  <c r="G329" i="32"/>
  <c r="AA408" i="32"/>
  <c r="G380" i="32"/>
  <c r="J433" i="31"/>
  <c r="G348" i="33"/>
  <c r="H417" i="31"/>
  <c r="G430" i="31"/>
  <c r="G414" i="31"/>
  <c r="G367" i="32"/>
  <c r="J370" i="31"/>
  <c r="G423" i="32"/>
  <c r="H380" i="31"/>
  <c r="J387" i="31"/>
  <c r="AA346" i="32"/>
  <c r="Q341" i="32"/>
  <c r="Q299" i="32"/>
  <c r="AA342" i="32"/>
  <c r="G352" i="31"/>
  <c r="H397" i="31"/>
  <c r="G360" i="32"/>
  <c r="J366" i="31"/>
  <c r="Q347" i="32"/>
  <c r="G376" i="32"/>
  <c r="I348" i="31"/>
  <c r="H420" i="31"/>
  <c r="AA414" i="32"/>
  <c r="AA334" i="32"/>
  <c r="G358" i="31"/>
  <c r="G420" i="33"/>
  <c r="G322" i="32"/>
  <c r="G318" i="33"/>
  <c r="AA345" i="32"/>
  <c r="I346" i="31"/>
  <c r="J374" i="31"/>
  <c r="G376" i="33"/>
  <c r="G374" i="32"/>
  <c r="H411" i="31"/>
  <c r="G374" i="33"/>
  <c r="G384" i="32"/>
  <c r="AA406" i="32"/>
  <c r="I401" i="31"/>
  <c r="H363" i="31"/>
  <c r="J384" i="31"/>
  <c r="Q301" i="32"/>
  <c r="G428" i="31"/>
  <c r="G368" i="32"/>
  <c r="I338" i="31"/>
  <c r="G388" i="31"/>
  <c r="G369" i="31"/>
  <c r="G412" i="33"/>
  <c r="G321" i="32"/>
  <c r="J397" i="31"/>
  <c r="AA331" i="32"/>
  <c r="G383" i="32"/>
  <c r="AA407" i="32"/>
  <c r="G377" i="33"/>
  <c r="AA369" i="32"/>
  <c r="I368" i="31"/>
  <c r="H414" i="31"/>
  <c r="G425" i="31"/>
  <c r="I357" i="31"/>
  <c r="G385" i="31"/>
  <c r="G378" i="32"/>
  <c r="G432" i="31"/>
  <c r="G410" i="31"/>
  <c r="H394" i="31"/>
  <c r="G345" i="33"/>
  <c r="G403" i="32"/>
  <c r="Q300" i="32"/>
  <c r="G360" i="33"/>
  <c r="G361" i="32"/>
  <c r="G424" i="32"/>
  <c r="H396" i="31"/>
  <c r="I382" i="31"/>
  <c r="G433" i="31"/>
  <c r="Q326" i="32"/>
  <c r="AA353" i="32"/>
  <c r="I439" i="31"/>
  <c r="G387" i="32"/>
  <c r="G437" i="31"/>
  <c r="AA370" i="32"/>
  <c r="J365" i="31"/>
  <c r="Q355" i="32"/>
  <c r="AA300" i="32"/>
  <c r="G439" i="31"/>
  <c r="J399" i="31"/>
  <c r="I379" i="31"/>
  <c r="H409" i="31"/>
  <c r="H343" i="31"/>
  <c r="G357" i="33"/>
  <c r="I374" i="31"/>
  <c r="Q303" i="32"/>
  <c r="I431" i="31"/>
  <c r="Q294" i="32"/>
  <c r="G359" i="32"/>
  <c r="AA340" i="32"/>
  <c r="G363" i="32"/>
  <c r="Q366" i="32"/>
  <c r="Q370" i="32"/>
  <c r="Q383" i="32"/>
  <c r="H412" i="31"/>
  <c r="H434" i="31"/>
  <c r="J429" i="31"/>
  <c r="G337" i="32"/>
  <c r="G395" i="32"/>
  <c r="AA326" i="32"/>
  <c r="Q338" i="32"/>
  <c r="G404" i="32"/>
  <c r="I375" i="31"/>
  <c r="G375" i="32"/>
  <c r="H356" i="31"/>
  <c r="G409" i="33"/>
  <c r="AA330" i="32"/>
  <c r="Q332" i="32"/>
  <c r="Q386" i="32"/>
  <c r="G367" i="33"/>
  <c r="AA373" i="32"/>
  <c r="G338" i="31"/>
  <c r="I334" i="31"/>
  <c r="G424" i="31"/>
  <c r="G371" i="32"/>
  <c r="AA298" i="32"/>
  <c r="G384" i="31"/>
  <c r="I438" i="31"/>
  <c r="H415" i="31"/>
  <c r="G392" i="33"/>
  <c r="G335" i="33"/>
  <c r="I389" i="31"/>
  <c r="G350" i="33"/>
  <c r="G415" i="32"/>
  <c r="I364" i="31"/>
  <c r="AA337" i="32"/>
  <c r="H424" i="31"/>
  <c r="I422" i="31"/>
  <c r="G420" i="31"/>
  <c r="Q297" i="32"/>
  <c r="AA349" i="32"/>
  <c r="I340" i="31"/>
  <c r="J340" i="31"/>
  <c r="G392" i="32"/>
  <c r="G316" i="33"/>
  <c r="I407" i="31"/>
  <c r="G377" i="32"/>
  <c r="I341" i="31"/>
  <c r="Q349" i="32"/>
  <c r="G386" i="31"/>
  <c r="G405" i="33"/>
  <c r="H425" i="31"/>
  <c r="G413" i="32"/>
  <c r="H416" i="31"/>
  <c r="Q358" i="32"/>
  <c r="H426" i="31"/>
  <c r="I430" i="31"/>
  <c r="G417" i="31"/>
  <c r="G342" i="31"/>
  <c r="G397" i="32"/>
  <c r="G352" i="33"/>
  <c r="G310" i="33"/>
  <c r="J351" i="31"/>
  <c r="AA384" i="32"/>
  <c r="Q331" i="32"/>
  <c r="Q295" i="32"/>
  <c r="I365" i="31"/>
  <c r="J438" i="31"/>
  <c r="Q340" i="32"/>
  <c r="G361" i="33"/>
  <c r="G396" i="32"/>
  <c r="G341" i="33"/>
  <c r="I403" i="31"/>
  <c r="G381" i="32"/>
  <c r="G368" i="33"/>
  <c r="I428" i="31"/>
  <c r="G399" i="33"/>
  <c r="G388" i="32"/>
  <c r="I367" i="31"/>
  <c r="J434" i="31"/>
  <c r="Q385" i="32"/>
  <c r="H422" i="31"/>
  <c r="AA360" i="32"/>
  <c r="J377" i="31"/>
  <c r="G418" i="33"/>
  <c r="AA367" i="32"/>
  <c r="I355" i="31"/>
  <c r="G372" i="32"/>
  <c r="G379" i="31"/>
  <c r="G347" i="33"/>
  <c r="G382" i="33"/>
  <c r="AA351" i="32"/>
  <c r="I371" i="31"/>
  <c r="G325" i="32"/>
  <c r="G318" i="32"/>
  <c r="H390" i="31"/>
  <c r="J415" i="31"/>
  <c r="I406" i="31"/>
  <c r="I335" i="31"/>
  <c r="I390" i="31"/>
  <c r="H346" i="31"/>
  <c r="G391" i="33"/>
  <c r="AA335" i="32"/>
  <c r="I363" i="31"/>
  <c r="Q368" i="32"/>
  <c r="G373" i="31"/>
  <c r="G328" i="33"/>
  <c r="AA368" i="32"/>
  <c r="Q320" i="32"/>
  <c r="J378" i="31"/>
  <c r="G358" i="32"/>
  <c r="I394" i="31"/>
  <c r="AA354" i="32"/>
  <c r="I432" i="31"/>
  <c r="G384" i="33"/>
  <c r="G350" i="32"/>
  <c r="G327" i="33"/>
  <c r="I427" i="31"/>
  <c r="G406" i="32"/>
  <c r="G342" i="33"/>
  <c r="G419" i="32"/>
  <c r="Q335" i="32"/>
  <c r="G429" i="31"/>
  <c r="AA415" i="32"/>
  <c r="G389" i="31"/>
  <c r="G423" i="31"/>
  <c r="G436" i="31"/>
  <c r="H435" i="31"/>
  <c r="AA343" i="32"/>
  <c r="G353" i="31"/>
  <c r="J361" i="31"/>
  <c r="Q339" i="32"/>
  <c r="H361" i="31"/>
  <c r="G388" i="33"/>
  <c r="J432" i="31"/>
  <c r="G331" i="33"/>
  <c r="J385" i="31"/>
  <c r="H335" i="31"/>
  <c r="G358" i="33"/>
  <c r="G343" i="32"/>
  <c r="I339" i="31"/>
  <c r="I419" i="31"/>
  <c r="G389" i="32"/>
  <c r="H413" i="31"/>
  <c r="AA359" i="32"/>
  <c r="J410" i="31"/>
  <c r="G324" i="33"/>
  <c r="AA366" i="32"/>
  <c r="AA401" i="32"/>
  <c r="G353" i="33"/>
  <c r="J418" i="31"/>
  <c r="J401" i="31"/>
  <c r="G333" i="33"/>
  <c r="AA350" i="32"/>
  <c r="AA409" i="32"/>
  <c r="G411" i="31"/>
  <c r="G333" i="32"/>
  <c r="I354" i="31"/>
  <c r="G365" i="33"/>
  <c r="G335" i="31"/>
  <c r="Q356" i="32"/>
  <c r="I332" i="31"/>
  <c r="AA361" i="32"/>
  <c r="G368" i="31"/>
  <c r="G421" i="32"/>
  <c r="H381" i="31"/>
  <c r="G394" i="32"/>
  <c r="G351" i="33"/>
  <c r="I411" i="31"/>
  <c r="AA394" i="32"/>
  <c r="G386" i="33"/>
  <c r="J350" i="31"/>
  <c r="G354" i="33"/>
  <c r="AA382" i="32"/>
  <c r="J422" i="31"/>
  <c r="I353" i="31"/>
  <c r="H367" i="31"/>
  <c r="J388" i="31"/>
  <c r="Q384" i="32"/>
  <c r="G363" i="33"/>
  <c r="AA371" i="32"/>
  <c r="I413" i="31"/>
  <c r="G398" i="31"/>
  <c r="AA358" i="32"/>
  <c r="I345" i="31"/>
  <c r="G414" i="33"/>
  <c r="J419" i="31"/>
  <c r="G339" i="31"/>
  <c r="I386" i="31"/>
  <c r="H360" i="31"/>
  <c r="G378" i="33"/>
  <c r="G426" i="31"/>
  <c r="Q322" i="32"/>
  <c r="I352" i="31"/>
  <c r="I418" i="31"/>
  <c r="G397" i="33"/>
  <c r="G343" i="31"/>
  <c r="AA417" i="32"/>
  <c r="J337" i="31"/>
  <c r="I397" i="31"/>
  <c r="I344" i="31"/>
  <c r="AA329" i="32"/>
  <c r="G416" i="33"/>
  <c r="I378" i="31"/>
  <c r="G314" i="33"/>
  <c r="I421" i="31"/>
  <c r="J357" i="31"/>
  <c r="H339" i="31"/>
  <c r="G380" i="33"/>
  <c r="I369" i="31"/>
  <c r="G409" i="32"/>
  <c r="J382" i="31"/>
  <c r="I402" i="31"/>
  <c r="G356" i="33"/>
  <c r="AA338" i="32"/>
  <c r="J368" i="31"/>
  <c r="Q364" i="32"/>
  <c r="H438" i="31"/>
  <c r="G421" i="31"/>
  <c r="G393" i="32"/>
  <c r="I414" i="31"/>
  <c r="G391" i="32"/>
  <c r="J389" i="31"/>
  <c r="G410" i="33"/>
  <c r="G400" i="32"/>
  <c r="AA398" i="32"/>
  <c r="AA344" i="32"/>
  <c r="J354" i="31"/>
  <c r="G434" i="31"/>
  <c r="Q350" i="32"/>
  <c r="G366" i="33"/>
  <c r="G347" i="31"/>
  <c r="I343" i="31"/>
  <c r="I423" i="31"/>
  <c r="G385" i="32"/>
  <c r="I336" i="31"/>
  <c r="H342" i="31"/>
  <c r="I359" i="31"/>
  <c r="I436" i="31"/>
  <c r="AA301" i="32"/>
  <c r="G362" i="32"/>
  <c r="I349" i="31"/>
  <c r="J360" i="31"/>
  <c r="H405" i="31"/>
  <c r="I356" i="31"/>
  <c r="G370" i="33"/>
  <c r="G416" i="32"/>
  <c r="G373" i="32"/>
  <c r="AA341" i="32"/>
  <c r="H398" i="31"/>
  <c r="I384" i="31"/>
  <c r="G347" i="32"/>
  <c r="Q336" i="32"/>
  <c r="Q293" i="32"/>
  <c r="G372" i="31"/>
  <c r="G417" i="32"/>
  <c r="H385" i="31"/>
  <c r="G366" i="31"/>
  <c r="I415" i="31"/>
  <c r="AA328" i="32"/>
  <c r="G406" i="33"/>
  <c r="AA397" i="32"/>
  <c r="J353" i="31"/>
  <c r="G411" i="32"/>
  <c r="G372" i="33"/>
  <c r="H357" i="31"/>
  <c r="G403" i="33"/>
  <c r="G355" i="33"/>
  <c r="G420" i="32"/>
  <c r="I437" i="31"/>
  <c r="Q369" i="32"/>
  <c r="G427" i="31"/>
  <c r="G359" i="33"/>
  <c r="H439" i="31"/>
  <c r="J373" i="31"/>
  <c r="Q319" i="32"/>
  <c r="G317" i="32"/>
  <c r="AA299" i="32"/>
  <c r="H351" i="31"/>
  <c r="AA355" i="32"/>
  <c r="J383" i="31"/>
  <c r="H408" i="31"/>
  <c r="I360" i="31"/>
  <c r="G337" i="33"/>
  <c r="AA352" i="32"/>
  <c r="Q304" i="32"/>
  <c r="G365" i="32"/>
  <c r="Q296" i="32"/>
  <c r="AA339" i="32"/>
  <c r="Q387" i="32"/>
  <c r="AA416" i="32"/>
  <c r="AA336" i="32"/>
  <c r="J426" i="31"/>
  <c r="H384" i="31"/>
  <c r="Q399" i="32"/>
  <c r="I412" i="31"/>
  <c r="G370" i="31"/>
  <c r="G390" i="32"/>
  <c r="I408" i="31"/>
  <c r="G418" i="32"/>
  <c r="H387" i="31"/>
  <c r="Q410" i="32"/>
  <c r="G334" i="33"/>
  <c r="G340" i="33"/>
  <c r="J346" i="31"/>
  <c r="G393" i="33"/>
  <c r="Q374" i="32"/>
  <c r="G383" i="33"/>
  <c r="G330" i="32"/>
  <c r="G394" i="33"/>
  <c r="AA323" i="32"/>
  <c r="G400" i="33"/>
  <c r="AA322" i="32"/>
  <c r="G359" i="31"/>
  <c r="G408" i="32"/>
  <c r="H437" i="31"/>
  <c r="I370" i="31"/>
  <c r="G422" i="32"/>
  <c r="Q402" i="32"/>
  <c r="I385" i="31"/>
  <c r="G301" i="33"/>
  <c r="H389" i="31"/>
  <c r="G401" i="32"/>
  <c r="H388" i="31"/>
  <c r="Q373" i="32"/>
  <c r="G389" i="33"/>
  <c r="Q372" i="32"/>
  <c r="G379" i="33"/>
  <c r="I393" i="31"/>
  <c r="G292" i="33"/>
  <c r="AA365" i="32"/>
  <c r="AA423" i="32"/>
  <c r="AA364" i="32"/>
  <c r="Q406" i="32"/>
  <c r="Q345" i="32"/>
  <c r="Q405" i="32"/>
  <c r="Q344" i="32"/>
  <c r="J424" i="31"/>
  <c r="J439" i="31"/>
  <c r="H382" i="31"/>
  <c r="G338" i="32"/>
  <c r="G335" i="32"/>
  <c r="J411" i="31"/>
  <c r="G336" i="32"/>
  <c r="G431" i="31"/>
  <c r="Q420" i="32"/>
  <c r="Q325" i="32"/>
  <c r="Q419" i="32"/>
  <c r="G397" i="31"/>
  <c r="Q394" i="32"/>
  <c r="G394" i="31"/>
  <c r="Q393" i="32"/>
  <c r="Q404" i="32"/>
  <c r="Q343" i="32"/>
  <c r="Q403" i="32"/>
  <c r="G355" i="32"/>
  <c r="G386" i="32"/>
  <c r="G356" i="32"/>
  <c r="Q378" i="32"/>
  <c r="AA387" i="32"/>
  <c r="AA386" i="32"/>
  <c r="G398" i="32"/>
  <c r="J404" i="31"/>
  <c r="H383" i="31"/>
  <c r="H362" i="31"/>
  <c r="I434" i="31"/>
  <c r="Q382" i="32"/>
  <c r="I361" i="31"/>
  <c r="H345" i="31"/>
  <c r="G336" i="31"/>
  <c r="H344" i="31"/>
  <c r="J367" i="31"/>
  <c r="I377" i="31"/>
  <c r="G297" i="33"/>
  <c r="G293" i="33"/>
  <c r="I404" i="31"/>
  <c r="Q407" i="32"/>
  <c r="G362" i="31"/>
  <c r="G403" i="31"/>
  <c r="G331" i="32"/>
  <c r="G332" i="32"/>
  <c r="I400" i="31"/>
  <c r="H348" i="31"/>
  <c r="Q416" i="32"/>
  <c r="I420" i="31"/>
  <c r="Q415" i="32"/>
  <c r="AA420" i="32"/>
  <c r="J362" i="31"/>
  <c r="AA419" i="32"/>
  <c r="G383" i="31"/>
  <c r="I376" i="31"/>
  <c r="G381" i="33"/>
  <c r="G351" i="31"/>
  <c r="G321" i="33"/>
  <c r="G311" i="33"/>
  <c r="G371" i="31"/>
  <c r="G417" i="33"/>
  <c r="G407" i="33"/>
  <c r="G407" i="32"/>
  <c r="G402" i="33"/>
  <c r="H418" i="31"/>
  <c r="G408" i="33"/>
  <c r="AA376" i="32"/>
  <c r="AA375" i="32"/>
  <c r="J339" i="31"/>
  <c r="Q371" i="32"/>
  <c r="H355" i="31"/>
  <c r="H429" i="31"/>
  <c r="I372" i="31"/>
  <c r="J398" i="31"/>
  <c r="J402" i="31"/>
  <c r="J417" i="31"/>
  <c r="Q327" i="32"/>
  <c r="J369" i="31"/>
  <c r="Q328" i="32"/>
  <c r="G438" i="31"/>
  <c r="Q317" i="32"/>
  <c r="G405" i="31"/>
  <c r="I366" i="31"/>
  <c r="I362" i="31"/>
  <c r="G290" i="33"/>
  <c r="I381" i="31"/>
  <c r="G323" i="32"/>
  <c r="G392" i="31"/>
  <c r="G324" i="32"/>
  <c r="J423" i="31"/>
  <c r="J428" i="31"/>
  <c r="H386" i="31"/>
  <c r="Q375" i="32"/>
  <c r="AA304" i="32"/>
  <c r="G435" i="31"/>
  <c r="J420" i="31"/>
  <c r="G404" i="31"/>
  <c r="H378" i="31"/>
  <c r="J435" i="31"/>
  <c r="Q422" i="32"/>
  <c r="Q360" i="32"/>
  <c r="Q421" i="32"/>
  <c r="Q359" i="32"/>
  <c r="G364" i="31"/>
  <c r="G351" i="32"/>
  <c r="J395" i="31"/>
  <c r="H410" i="31"/>
  <c r="J437" i="31"/>
  <c r="AA381" i="32"/>
  <c r="AA391" i="32"/>
  <c r="AA390" i="32"/>
  <c r="H373" i="31"/>
  <c r="AA295" i="32"/>
  <c r="G298" i="33"/>
  <c r="AA294" i="32"/>
  <c r="G304" i="33"/>
  <c r="G334" i="31"/>
  <c r="J364" i="31"/>
  <c r="I396" i="31"/>
  <c r="AA412" i="32"/>
  <c r="G340" i="31"/>
  <c r="AA411" i="32"/>
  <c r="J371" i="31"/>
  <c r="H406" i="31"/>
  <c r="AA380" i="32"/>
  <c r="AA379" i="32"/>
  <c r="J409" i="31"/>
  <c r="I417" i="31"/>
  <c r="Q298" i="32"/>
  <c r="G291" i="33"/>
  <c r="H407" i="31"/>
  <c r="G345" i="31"/>
  <c r="H353" i="31"/>
  <c r="G344" i="31"/>
  <c r="G330" i="33"/>
  <c r="G367" i="31"/>
  <c r="G336" i="33"/>
  <c r="G387" i="31"/>
  <c r="I388" i="31"/>
  <c r="G333" i="31"/>
  <c r="G390" i="33"/>
  <c r="G355" i="31"/>
  <c r="G396" i="33"/>
  <c r="H433" i="31"/>
  <c r="G329" i="33"/>
  <c r="Q318" i="32"/>
  <c r="G319" i="33"/>
  <c r="G419" i="33"/>
  <c r="Q390" i="32"/>
  <c r="G415" i="33"/>
  <c r="H402" i="31"/>
  <c r="G326" i="33"/>
  <c r="J343" i="31"/>
  <c r="G332" i="33"/>
  <c r="G385" i="33"/>
  <c r="G375" i="33"/>
  <c r="I399" i="31"/>
  <c r="J335" i="31"/>
  <c r="G357" i="32"/>
  <c r="H436" i="31"/>
  <c r="AA422" i="32"/>
  <c r="AA363" i="32"/>
  <c r="G307" i="33"/>
  <c r="AA362" i="32"/>
  <c r="Q323" i="32"/>
  <c r="G418" i="31"/>
  <c r="Q324" i="32"/>
  <c r="Q414" i="32"/>
  <c r="Q354" i="32"/>
  <c r="Q413" i="32"/>
  <c r="Q353" i="32"/>
  <c r="J416" i="31"/>
  <c r="G400" i="31"/>
  <c r="H374" i="31"/>
  <c r="J431" i="31"/>
  <c r="G319" i="32"/>
  <c r="G396" i="31"/>
  <c r="G320" i="32"/>
  <c r="J427" i="31"/>
  <c r="G313" i="33"/>
  <c r="G303" i="33"/>
  <c r="J345" i="31"/>
  <c r="G413" i="31"/>
  <c r="G412" i="31"/>
  <c r="J396" i="31"/>
  <c r="G377" i="31"/>
  <c r="H354" i="31"/>
  <c r="G376" i="31"/>
  <c r="H423" i="31"/>
  <c r="I409" i="31"/>
  <c r="J352" i="31"/>
  <c r="AA321" i="32"/>
  <c r="Q392" i="32"/>
  <c r="AA320" i="32"/>
  <c r="Q391" i="32"/>
  <c r="Q381" i="32"/>
  <c r="G374" i="31"/>
  <c r="Q380" i="32"/>
  <c r="J405" i="31"/>
  <c r="I398" i="31"/>
  <c r="H377" i="31"/>
  <c r="G390" i="31"/>
  <c r="G306" i="33"/>
  <c r="J421" i="31"/>
  <c r="G312" i="33"/>
  <c r="H369" i="31"/>
  <c r="G422" i="31"/>
  <c r="H368" i="31"/>
  <c r="J400" i="31"/>
  <c r="H379" i="31"/>
  <c r="H358" i="31"/>
  <c r="I416" i="31"/>
  <c r="G410" i="32"/>
  <c r="H395" i="31"/>
  <c r="I405" i="31"/>
  <c r="AA418" i="32"/>
  <c r="H391" i="31"/>
  <c r="J359" i="31"/>
  <c r="AA405" i="32"/>
  <c r="G349" i="31"/>
  <c r="AA404" i="32"/>
  <c r="G348" i="31"/>
  <c r="G338" i="33"/>
  <c r="G344" i="33"/>
  <c r="J347" i="31"/>
  <c r="AA293" i="32"/>
  <c r="I392" i="31"/>
  <c r="G398" i="33"/>
  <c r="AA325" i="32"/>
  <c r="G404" i="33"/>
  <c r="AA324" i="32"/>
  <c r="H337" i="31"/>
  <c r="H336" i="31"/>
  <c r="J358" i="31"/>
  <c r="H428" i="31"/>
  <c r="G323" i="33"/>
  <c r="G413" i="33"/>
  <c r="G387" i="33"/>
  <c r="I347" i="31"/>
  <c r="I337" i="31"/>
  <c r="I333" i="31"/>
  <c r="AA374" i="32"/>
  <c r="G353" i="32"/>
  <c r="J338" i="31"/>
  <c r="G296" i="33"/>
  <c r="G326" i="32"/>
  <c r="AA424" i="32"/>
  <c r="J406" i="31"/>
  <c r="G305" i="33"/>
  <c r="G295" i="33"/>
  <c r="J341" i="31"/>
  <c r="G409" i="31"/>
  <c r="G408" i="31"/>
  <c r="I410" i="31"/>
  <c r="I433" i="31"/>
  <c r="I429" i="31"/>
  <c r="AA317" i="32"/>
  <c r="Q321" i="32"/>
  <c r="G401" i="31"/>
  <c r="J408" i="31"/>
  <c r="G354" i="32"/>
  <c r="H366" i="31"/>
  <c r="Q346" i="32"/>
  <c r="G352" i="32"/>
  <c r="G415" i="31"/>
  <c r="J380" i="31"/>
  <c r="G361" i="31"/>
  <c r="AA303" i="32"/>
  <c r="G381" i="31"/>
  <c r="AA302" i="32"/>
  <c r="G380" i="31"/>
  <c r="AA389" i="32"/>
  <c r="H372" i="31"/>
  <c r="AA388" i="32"/>
  <c r="G402" i="31"/>
  <c r="H365" i="31"/>
  <c r="Q396" i="32"/>
  <c r="H364" i="31"/>
  <c r="Q395" i="32"/>
  <c r="I350" i="31"/>
  <c r="G354" i="31"/>
  <c r="I342" i="31"/>
  <c r="J393" i="31"/>
  <c r="H338" i="31"/>
  <c r="G360" i="31"/>
  <c r="J391" i="31"/>
  <c r="G382" i="31"/>
  <c r="AA378" i="32"/>
  <c r="J413" i="31"/>
  <c r="H431" i="31"/>
  <c r="G327" i="32"/>
  <c r="G294" i="33"/>
  <c r="G328" i="32"/>
  <c r="G300" i="33"/>
  <c r="H352" i="31"/>
  <c r="J375" i="31"/>
  <c r="I424" i="31"/>
  <c r="G402" i="32"/>
  <c r="AA410" i="32"/>
  <c r="G391" i="31"/>
  <c r="H399" i="31"/>
  <c r="G337" i="31"/>
  <c r="G346" i="31"/>
  <c r="J363" i="31"/>
  <c r="AA421" i="32"/>
  <c r="G332" i="31"/>
  <c r="H333" i="31"/>
  <c r="Q409" i="32"/>
  <c r="H332" i="31"/>
  <c r="Q408" i="32"/>
  <c r="G325" i="33"/>
  <c r="G315" i="33"/>
  <c r="H403" i="31"/>
  <c r="Q418" i="32"/>
  <c r="H349" i="31"/>
  <c r="Q417" i="32"/>
  <c r="H375" i="31"/>
  <c r="J342" i="31"/>
  <c r="Q302" i="32"/>
  <c r="G349" i="33"/>
  <c r="H359" i="31"/>
  <c r="H432" i="31"/>
  <c r="J334" i="31"/>
  <c r="G412" i="32"/>
  <c r="Q389" i="32"/>
  <c r="G421" i="33"/>
  <c r="Q388" i="32"/>
  <c r="G411" i="33"/>
  <c r="I351" i="31"/>
  <c r="G382" i="32"/>
  <c r="G405" i="32"/>
  <c r="I425" i="31"/>
  <c r="G406" i="31"/>
  <c r="AA377" i="32"/>
  <c r="G363" i="31"/>
  <c r="G350" i="31"/>
  <c r="G346" i="32"/>
  <c r="J381" i="31"/>
  <c r="J394" i="31"/>
  <c r="I395" i="31"/>
  <c r="I373" i="31"/>
  <c r="I358" i="31"/>
  <c r="G334" i="32"/>
  <c r="G309" i="33"/>
  <c r="H393" i="31"/>
  <c r="G299" i="33"/>
  <c r="H392" i="31"/>
  <c r="Q412" i="32"/>
  <c r="Q352" i="32"/>
  <c r="Q411" i="32"/>
  <c r="Q351" i="32"/>
  <c r="G339" i="32"/>
  <c r="J407" i="31"/>
  <c r="G340" i="32"/>
  <c r="G370" i="32"/>
  <c r="J412" i="31"/>
  <c r="Q329" i="32"/>
  <c r="H370" i="31"/>
  <c r="G393" i="31"/>
  <c r="AA319" i="32"/>
  <c r="G419" i="31"/>
  <c r="AA318" i="32"/>
  <c r="G365" i="31"/>
  <c r="J376" i="31"/>
  <c r="Q377" i="32"/>
  <c r="H334" i="31"/>
  <c r="Q376" i="32"/>
  <c r="AA393" i="32"/>
  <c r="H376" i="31"/>
  <c r="AA392" i="32"/>
  <c r="H427" i="31"/>
  <c r="J392" i="31"/>
  <c r="Q362" i="32"/>
  <c r="H350" i="31"/>
  <c r="Q361" i="32"/>
  <c r="H419" i="31"/>
  <c r="Q398" i="32"/>
  <c r="Q397" i="32"/>
  <c r="Q379" i="32"/>
  <c r="G414" i="32"/>
  <c r="J336" i="31"/>
  <c r="H341" i="31"/>
  <c r="H340" i="31"/>
  <c r="J430" i="31"/>
  <c r="AA297" i="32"/>
  <c r="G302" i="33"/>
  <c r="AA296" i="32"/>
  <c r="G308" i="33"/>
  <c r="AA403" i="32"/>
  <c r="J379" i="31"/>
  <c r="AA402" i="32"/>
  <c r="G399" i="31"/>
  <c r="G378" i="31"/>
  <c r="G395" i="31"/>
  <c r="AA413" i="32"/>
  <c r="G341" i="31"/>
  <c r="H371" i="31"/>
  <c r="Q424" i="32"/>
  <c r="Q423" i="32"/>
  <c r="C291" i="2"/>
  <c r="BI202" i="2"/>
  <c r="C313" i="2"/>
  <c r="CE202" i="2"/>
  <c r="C335" i="2"/>
  <c r="DA202" i="2"/>
  <c r="C324" i="2"/>
  <c r="CP202" i="2"/>
  <c r="C302" i="2"/>
  <c r="BT202" i="2"/>
  <c r="C247" i="2"/>
  <c r="AC202" i="2" s="1"/>
  <c r="C269" i="2"/>
  <c r="C280" i="2"/>
  <c r="C258" i="2"/>
  <c r="AN202" i="2" s="1"/>
  <c r="C236" i="2"/>
  <c r="R202" i="2" s="1"/>
  <c r="C225" i="2"/>
  <c r="G202" i="2" s="1"/>
  <c r="C292" i="2" l="1"/>
  <c r="BJ202" i="2"/>
  <c r="C314" i="2"/>
  <c r="CF202" i="2"/>
  <c r="C336" i="2"/>
  <c r="DB202" i="2"/>
  <c r="C347" i="2"/>
  <c r="DM202" i="2"/>
  <c r="C325" i="2"/>
  <c r="CQ202" i="2"/>
  <c r="C303" i="2"/>
  <c r="BU202" i="2"/>
  <c r="C281" i="2"/>
  <c r="AY202" i="2"/>
  <c r="C248" i="2"/>
  <c r="AD202" i="2" s="1"/>
  <c r="C237" i="2"/>
  <c r="S202" i="2" s="1"/>
  <c r="C270" i="2"/>
  <c r="C259" i="2"/>
  <c r="AO202" i="2" s="1"/>
  <c r="C282" i="2" l="1"/>
  <c r="AZ202" i="2"/>
  <c r="C293" i="2"/>
  <c r="BK202" i="2"/>
  <c r="C315" i="2"/>
  <c r="CG202" i="2"/>
  <c r="C337" i="2"/>
  <c r="DC202" i="2"/>
  <c r="C359" i="2"/>
  <c r="DY202" i="2"/>
  <c r="C348" i="2"/>
  <c r="DN202" i="2"/>
  <c r="C326" i="2"/>
  <c r="CR202" i="2"/>
  <c r="C304" i="2"/>
  <c r="BV202" i="2"/>
  <c r="C271" i="2"/>
  <c r="C249" i="2"/>
  <c r="AE202" i="2" s="1"/>
  <c r="C260" i="2"/>
  <c r="AP202" i="2" s="1"/>
  <c r="C283" i="2" l="1"/>
  <c r="BA202" i="2"/>
  <c r="C316" i="2"/>
  <c r="CH202" i="2"/>
  <c r="C338" i="2"/>
  <c r="DD202" i="2"/>
  <c r="C360" i="2"/>
  <c r="DZ202" i="2"/>
  <c r="C371" i="2"/>
  <c r="EK202" i="2"/>
  <c r="C349" i="2"/>
  <c r="DO202" i="2"/>
  <c r="C327" i="2"/>
  <c r="CS202" i="2"/>
  <c r="C305" i="2"/>
  <c r="BW202" i="2"/>
  <c r="C294" i="2"/>
  <c r="BL202" i="2"/>
  <c r="C272" i="2"/>
  <c r="C261" i="2"/>
  <c r="AQ202" i="2" s="1"/>
  <c r="C284" i="2" l="1"/>
  <c r="BB202" i="2"/>
  <c r="C306" i="2"/>
  <c r="BX202" i="2"/>
  <c r="C317" i="2"/>
  <c r="CI202" i="2"/>
  <c r="C339" i="2"/>
  <c r="DE202" i="2"/>
  <c r="C361" i="2"/>
  <c r="EA202" i="2"/>
  <c r="C383" i="2"/>
  <c r="EW202" i="2"/>
  <c r="C372" i="2"/>
  <c r="EL202" i="2"/>
  <c r="C350" i="2"/>
  <c r="DP202" i="2"/>
  <c r="C328" i="2"/>
  <c r="CT202" i="2"/>
  <c r="C295" i="2"/>
  <c r="BM202" i="2"/>
  <c r="C273" i="2"/>
  <c r="C285" i="2" l="1"/>
  <c r="BC202" i="2"/>
  <c r="C307" i="2"/>
  <c r="BY202" i="2"/>
  <c r="C340" i="2"/>
  <c r="DF202" i="2"/>
  <c r="C362" i="2"/>
  <c r="EB202" i="2"/>
  <c r="C384" i="2"/>
  <c r="EX202" i="2"/>
  <c r="C395" i="2"/>
  <c r="FI202" i="2"/>
  <c r="C373" i="2"/>
  <c r="EM202" i="2"/>
  <c r="C351" i="2"/>
  <c r="DQ202" i="2"/>
  <c r="C329" i="2"/>
  <c r="CU202" i="2"/>
  <c r="C318" i="2"/>
  <c r="CJ202" i="2"/>
  <c r="C296" i="2"/>
  <c r="BN202" i="2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73" i="29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A96" i="29"/>
  <c r="A97" i="29"/>
  <c r="A55" i="29"/>
  <c r="C308" i="2" l="1"/>
  <c r="BZ202" i="2"/>
  <c r="C330" i="2"/>
  <c r="CV202" i="2"/>
  <c r="C341" i="2"/>
  <c r="DG202" i="2"/>
  <c r="C363" i="2"/>
  <c r="EC202" i="2"/>
  <c r="C385" i="2"/>
  <c r="EY202" i="2"/>
  <c r="C407" i="2"/>
  <c r="FU202" i="2"/>
  <c r="C396" i="2"/>
  <c r="FJ202" i="2"/>
  <c r="C374" i="2"/>
  <c r="EN202" i="2"/>
  <c r="C352" i="2"/>
  <c r="DR202" i="2"/>
  <c r="C319" i="2"/>
  <c r="CK202" i="2"/>
  <c r="C297" i="2"/>
  <c r="BO202" i="2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A98" i="29"/>
  <c r="A99" i="29"/>
  <c r="A100" i="29"/>
  <c r="A101" i="29"/>
  <c r="A102" i="29"/>
  <c r="A103" i="29"/>
  <c r="A104" i="29"/>
  <c r="A105" i="29"/>
  <c r="A106" i="29"/>
  <c r="A107" i="29"/>
  <c r="A108" i="29"/>
  <c r="A109" i="29"/>
  <c r="A110" i="29"/>
  <c r="A111" i="29"/>
  <c r="A112" i="29"/>
  <c r="A113" i="29"/>
  <c r="A114" i="29"/>
  <c r="A115" i="29"/>
  <c r="A116" i="29"/>
  <c r="A117" i="29"/>
  <c r="A13" i="29"/>
  <c r="C309" i="2" l="1"/>
  <c r="CA202" i="2"/>
  <c r="C331" i="2"/>
  <c r="CW202" i="2"/>
  <c r="C364" i="2"/>
  <c r="ED202" i="2"/>
  <c r="C386" i="2"/>
  <c r="EZ202" i="2"/>
  <c r="C408" i="2"/>
  <c r="FV202" i="2"/>
  <c r="C397" i="2"/>
  <c r="FK202" i="2"/>
  <c r="C375" i="2"/>
  <c r="EO202" i="2"/>
  <c r="C353" i="2"/>
  <c r="DS202" i="2"/>
  <c r="C342" i="2"/>
  <c r="DH202" i="2"/>
  <c r="C320" i="2"/>
  <c r="CL202" i="2"/>
  <c r="AZ75" i="14"/>
  <c r="AY75" i="14"/>
  <c r="AX75" i="14"/>
  <c r="AW75" i="14"/>
  <c r="AV75" i="14"/>
  <c r="AU75" i="14"/>
  <c r="AT75" i="14"/>
  <c r="AS75" i="14"/>
  <c r="AR75" i="14"/>
  <c r="AQ75" i="14"/>
  <c r="AP75" i="14"/>
  <c r="AO75" i="14"/>
  <c r="AN75" i="14"/>
  <c r="AM75" i="14"/>
  <c r="AL75" i="14"/>
  <c r="AK75" i="14"/>
  <c r="AJ75" i="14"/>
  <c r="AI75" i="14"/>
  <c r="AH75" i="14"/>
  <c r="AG75" i="14"/>
  <c r="AF75" i="14"/>
  <c r="AE75" i="14"/>
  <c r="AD75" i="14"/>
  <c r="AC75" i="14"/>
  <c r="AB75" i="14"/>
  <c r="AA75" i="14"/>
  <c r="Z75" i="14"/>
  <c r="Y75" i="14"/>
  <c r="X75" i="14"/>
  <c r="W75" i="14"/>
  <c r="V75" i="14"/>
  <c r="U75" i="14"/>
  <c r="T75" i="14"/>
  <c r="S75" i="14"/>
  <c r="R75" i="14"/>
  <c r="Q75" i="14"/>
  <c r="P75" i="14"/>
  <c r="O75" i="14"/>
  <c r="N75" i="14"/>
  <c r="M75" i="14"/>
  <c r="L75" i="14"/>
  <c r="K75" i="14"/>
  <c r="J75" i="14"/>
  <c r="I75" i="14"/>
  <c r="H75" i="14"/>
  <c r="G75" i="14"/>
  <c r="F75" i="14"/>
  <c r="E75" i="14"/>
  <c r="AZ60" i="14"/>
  <c r="AZ91" i="14" s="1"/>
  <c r="AY60" i="14"/>
  <c r="AY91" i="14" s="1"/>
  <c r="AX60" i="14"/>
  <c r="AX91" i="14" s="1"/>
  <c r="AW60" i="14"/>
  <c r="AW91" i="14" s="1"/>
  <c r="AV60" i="14"/>
  <c r="AV91" i="14" s="1"/>
  <c r="AU60" i="14"/>
  <c r="AU91" i="14" s="1"/>
  <c r="AT60" i="14"/>
  <c r="AT91" i="14" s="1"/>
  <c r="AS60" i="14"/>
  <c r="AS91" i="14" s="1"/>
  <c r="AR60" i="14"/>
  <c r="AR91" i="14" s="1"/>
  <c r="AQ60" i="14"/>
  <c r="AQ91" i="14" s="1"/>
  <c r="AP60" i="14"/>
  <c r="AP91" i="14" s="1"/>
  <c r="AO60" i="14"/>
  <c r="AO91" i="14" s="1"/>
  <c r="AN60" i="14"/>
  <c r="AN91" i="14" s="1"/>
  <c r="AM60" i="14"/>
  <c r="AM91" i="14" s="1"/>
  <c r="AL60" i="14"/>
  <c r="AL91" i="14" s="1"/>
  <c r="AK60" i="14"/>
  <c r="AK91" i="14" s="1"/>
  <c r="AJ60" i="14"/>
  <c r="AJ91" i="14" s="1"/>
  <c r="AI60" i="14"/>
  <c r="AI91" i="14" s="1"/>
  <c r="AH60" i="14"/>
  <c r="AH91" i="14" s="1"/>
  <c r="AG60" i="14"/>
  <c r="AG91" i="14" s="1"/>
  <c r="AF60" i="14"/>
  <c r="AF91" i="14" s="1"/>
  <c r="AE60" i="14"/>
  <c r="AE91" i="14" s="1"/>
  <c r="AD60" i="14"/>
  <c r="AD91" i="14" s="1"/>
  <c r="AC60" i="14"/>
  <c r="AC91" i="14" s="1"/>
  <c r="AB60" i="14"/>
  <c r="AB91" i="14" s="1"/>
  <c r="AA60" i="14"/>
  <c r="AA91" i="14" s="1"/>
  <c r="Z60" i="14"/>
  <c r="Z91" i="14" s="1"/>
  <c r="Y60" i="14"/>
  <c r="Y91" i="14" s="1"/>
  <c r="X60" i="14"/>
  <c r="X91" i="14" s="1"/>
  <c r="W60" i="14"/>
  <c r="W91" i="14" s="1"/>
  <c r="V60" i="14"/>
  <c r="V91" i="14" s="1"/>
  <c r="U60" i="14"/>
  <c r="U91" i="14" s="1"/>
  <c r="T60" i="14"/>
  <c r="T91" i="14" s="1"/>
  <c r="S60" i="14"/>
  <c r="S91" i="14" s="1"/>
  <c r="R60" i="14"/>
  <c r="R91" i="14" s="1"/>
  <c r="Q60" i="14"/>
  <c r="Q91" i="14" s="1"/>
  <c r="P60" i="14"/>
  <c r="P91" i="14" s="1"/>
  <c r="O60" i="14"/>
  <c r="O91" i="14" s="1"/>
  <c r="N60" i="14"/>
  <c r="N91" i="14" s="1"/>
  <c r="M60" i="14"/>
  <c r="M91" i="14" s="1"/>
  <c r="L60" i="14"/>
  <c r="L91" i="14" s="1"/>
  <c r="K60" i="14"/>
  <c r="K91" i="14" s="1"/>
  <c r="J60" i="14"/>
  <c r="J91" i="14" s="1"/>
  <c r="I60" i="14"/>
  <c r="I91" i="14" s="1"/>
  <c r="H60" i="14"/>
  <c r="H91" i="14" s="1"/>
  <c r="G60" i="14"/>
  <c r="G91" i="14" s="1"/>
  <c r="F60" i="14"/>
  <c r="F91" i="14" s="1"/>
  <c r="E60" i="14"/>
  <c r="E91" i="14" s="1"/>
  <c r="A8" i="30"/>
  <c r="A9" i="30"/>
  <c r="A10" i="30"/>
  <c r="A11" i="30"/>
  <c r="A12" i="30"/>
  <c r="A13" i="30"/>
  <c r="A14" i="3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C332" i="2" l="1"/>
  <c r="CX202" i="2"/>
  <c r="C354" i="2"/>
  <c r="DT202" i="2"/>
  <c r="C365" i="2"/>
  <c r="EE202" i="2"/>
  <c r="C387" i="2"/>
  <c r="FA202" i="2"/>
  <c r="C409" i="2"/>
  <c r="FW202" i="2"/>
  <c r="C398" i="2"/>
  <c r="FL202" i="2"/>
  <c r="C376" i="2"/>
  <c r="EP202" i="2"/>
  <c r="C343" i="2"/>
  <c r="DI202" i="2"/>
  <c r="C321" i="2"/>
  <c r="CM202" i="2"/>
  <c r="A3" i="29"/>
  <c r="A4" i="29"/>
  <c r="A5" i="29"/>
  <c r="A6" i="29"/>
  <c r="A7" i="29"/>
  <c r="A8" i="29"/>
  <c r="A9" i="29"/>
  <c r="A10" i="29"/>
  <c r="A11" i="29"/>
  <c r="A12" i="29"/>
  <c r="C333" i="2" l="1"/>
  <c r="CY202" i="2"/>
  <c r="C355" i="2"/>
  <c r="DU202" i="2"/>
  <c r="C388" i="2"/>
  <c r="FB202" i="2"/>
  <c r="C410" i="2"/>
  <c r="FX202" i="2"/>
  <c r="C399" i="2"/>
  <c r="FM202" i="2"/>
  <c r="C377" i="2"/>
  <c r="EQ202" i="2"/>
  <c r="C366" i="2"/>
  <c r="EF202" i="2"/>
  <c r="C344" i="2"/>
  <c r="DJ202" i="2"/>
  <c r="I57" i="28"/>
  <c r="H57" i="28"/>
  <c r="G57" i="28"/>
  <c r="F57" i="28"/>
  <c r="I56" i="28"/>
  <c r="H56" i="28"/>
  <c r="G56" i="28"/>
  <c r="F56" i="28"/>
  <c r="I55" i="28"/>
  <c r="H55" i="28"/>
  <c r="G55" i="28"/>
  <c r="F55" i="28"/>
  <c r="I54" i="28"/>
  <c r="H54" i="28"/>
  <c r="G54" i="28"/>
  <c r="F54" i="28"/>
  <c r="I53" i="28"/>
  <c r="H53" i="28"/>
  <c r="G53" i="28"/>
  <c r="F53" i="28"/>
  <c r="I52" i="28"/>
  <c r="H52" i="28"/>
  <c r="G52" i="28"/>
  <c r="F52" i="28"/>
  <c r="I51" i="28"/>
  <c r="H51" i="28"/>
  <c r="G51" i="28"/>
  <c r="F51" i="28"/>
  <c r="I50" i="28"/>
  <c r="H50" i="28"/>
  <c r="G50" i="28"/>
  <c r="F50" i="28"/>
  <c r="I49" i="28"/>
  <c r="H49" i="28"/>
  <c r="G49" i="28"/>
  <c r="F49" i="28"/>
  <c r="I48" i="28"/>
  <c r="H48" i="28"/>
  <c r="G48" i="28"/>
  <c r="F48" i="28"/>
  <c r="I47" i="28"/>
  <c r="H47" i="28"/>
  <c r="G47" i="28"/>
  <c r="F47" i="28"/>
  <c r="I46" i="28"/>
  <c r="H46" i="28"/>
  <c r="G46" i="28"/>
  <c r="F46" i="28"/>
  <c r="I45" i="28"/>
  <c r="H45" i="28"/>
  <c r="G45" i="28"/>
  <c r="F45" i="28"/>
  <c r="I44" i="28"/>
  <c r="H44" i="28"/>
  <c r="G44" i="28"/>
  <c r="F44" i="28"/>
  <c r="I43" i="28"/>
  <c r="H43" i="28"/>
  <c r="G43" i="28"/>
  <c r="F43" i="28"/>
  <c r="I42" i="28"/>
  <c r="H42" i="28"/>
  <c r="G42" i="28"/>
  <c r="F42" i="28"/>
  <c r="I41" i="28"/>
  <c r="H41" i="28"/>
  <c r="G41" i="28"/>
  <c r="F41" i="28"/>
  <c r="I40" i="28"/>
  <c r="H40" i="28"/>
  <c r="G40" i="28"/>
  <c r="F40" i="28"/>
  <c r="I39" i="28"/>
  <c r="H39" i="28"/>
  <c r="G39" i="28"/>
  <c r="F39" i="28"/>
  <c r="I38" i="28"/>
  <c r="H38" i="28"/>
  <c r="G38" i="28"/>
  <c r="F38" i="28"/>
  <c r="I37" i="28"/>
  <c r="H37" i="28"/>
  <c r="G37" i="28"/>
  <c r="F37" i="28"/>
  <c r="I36" i="28"/>
  <c r="H36" i="28"/>
  <c r="G36" i="28"/>
  <c r="F36" i="28"/>
  <c r="I35" i="28"/>
  <c r="H35" i="28"/>
  <c r="G35" i="28"/>
  <c r="F35" i="28"/>
  <c r="I34" i="28"/>
  <c r="H34" i="28"/>
  <c r="G34" i="28"/>
  <c r="F34" i="28"/>
  <c r="I33" i="28"/>
  <c r="H33" i="28"/>
  <c r="G33" i="28"/>
  <c r="F33" i="28"/>
  <c r="I32" i="28"/>
  <c r="H32" i="28"/>
  <c r="G32" i="28"/>
  <c r="F32" i="28"/>
  <c r="I31" i="28"/>
  <c r="H31" i="28"/>
  <c r="G31" i="28"/>
  <c r="F31" i="28"/>
  <c r="I30" i="28"/>
  <c r="H30" i="28"/>
  <c r="G30" i="28"/>
  <c r="F30" i="28"/>
  <c r="I29" i="28"/>
  <c r="H29" i="28"/>
  <c r="G29" i="28"/>
  <c r="F29" i="28"/>
  <c r="I28" i="28"/>
  <c r="H28" i="28"/>
  <c r="G28" i="28"/>
  <c r="F28" i="28"/>
  <c r="I27" i="28"/>
  <c r="H27" i="28"/>
  <c r="G27" i="28"/>
  <c r="F27" i="28"/>
  <c r="I26" i="28"/>
  <c r="H26" i="28"/>
  <c r="G26" i="28"/>
  <c r="F26" i="28"/>
  <c r="I25" i="28"/>
  <c r="H25" i="28"/>
  <c r="G25" i="28"/>
  <c r="F25" i="28"/>
  <c r="I24" i="28"/>
  <c r="H24" i="28"/>
  <c r="G24" i="28"/>
  <c r="F24" i="28"/>
  <c r="I23" i="28"/>
  <c r="H23" i="28"/>
  <c r="G23" i="28"/>
  <c r="F23" i="28"/>
  <c r="I22" i="28"/>
  <c r="H22" i="28"/>
  <c r="G22" i="28"/>
  <c r="F22" i="28"/>
  <c r="I21" i="28"/>
  <c r="H21" i="28"/>
  <c r="G21" i="28"/>
  <c r="F21" i="28"/>
  <c r="I20" i="28"/>
  <c r="H20" i="28"/>
  <c r="G20" i="28"/>
  <c r="F20" i="28"/>
  <c r="I19" i="28"/>
  <c r="H19" i="28"/>
  <c r="G19" i="28"/>
  <c r="F19" i="28"/>
  <c r="I18" i="28"/>
  <c r="H18" i="28"/>
  <c r="G18" i="28"/>
  <c r="F18" i="28"/>
  <c r="C356" i="2" l="1"/>
  <c r="DV202" i="2"/>
  <c r="C378" i="2"/>
  <c r="ER202" i="2"/>
  <c r="C389" i="2"/>
  <c r="FC202" i="2"/>
  <c r="C411" i="2"/>
  <c r="FY202" i="2"/>
  <c r="C400" i="2"/>
  <c r="FN202" i="2"/>
  <c r="C367" i="2"/>
  <c r="EG202" i="2"/>
  <c r="C345" i="2"/>
  <c r="DK202" i="2"/>
  <c r="D2" i="27"/>
  <c r="E2" i="27" s="1"/>
  <c r="F2" i="27" s="1"/>
  <c r="G2" i="27" s="1"/>
  <c r="H2" i="27" s="1"/>
  <c r="I2" i="27" s="1"/>
  <c r="J2" i="27" s="1"/>
  <c r="K2" i="27" s="1"/>
  <c r="L2" i="27" s="1"/>
  <c r="M2" i="27" s="1"/>
  <c r="N2" i="27" s="1"/>
  <c r="O2" i="27" s="1"/>
  <c r="P2" i="27" s="1"/>
  <c r="Q2" i="27" s="1"/>
  <c r="AX79" i="14"/>
  <c r="AX78" i="14" s="1"/>
  <c r="AZ59" i="14"/>
  <c r="AY59" i="14"/>
  <c r="AX59" i="14"/>
  <c r="AW59" i="14"/>
  <c r="AV59" i="14"/>
  <c r="AU59" i="14"/>
  <c r="AT59" i="14"/>
  <c r="AS59" i="14"/>
  <c r="AR59" i="14"/>
  <c r="AQ59" i="14"/>
  <c r="AP59" i="14"/>
  <c r="AO59" i="14"/>
  <c r="AN59" i="14"/>
  <c r="AM59" i="14"/>
  <c r="AL59" i="14"/>
  <c r="AK59" i="14"/>
  <c r="AJ59" i="14"/>
  <c r="AI59" i="14"/>
  <c r="AH59" i="14"/>
  <c r="AG59" i="14"/>
  <c r="AF59" i="14"/>
  <c r="AE59" i="14"/>
  <c r="AD59" i="14"/>
  <c r="AC59" i="14"/>
  <c r="AB59" i="14"/>
  <c r="AA59" i="14"/>
  <c r="Z59" i="14"/>
  <c r="Y59" i="14"/>
  <c r="X59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AZ58" i="14"/>
  <c r="AY58" i="14"/>
  <c r="AX58" i="14"/>
  <c r="AW58" i="14"/>
  <c r="AV58" i="14"/>
  <c r="AU58" i="14"/>
  <c r="AT58" i="14"/>
  <c r="AS58" i="14"/>
  <c r="AR58" i="14"/>
  <c r="AQ58" i="14"/>
  <c r="AP58" i="14"/>
  <c r="AO58" i="14"/>
  <c r="AN58" i="14"/>
  <c r="AM58" i="14"/>
  <c r="AL58" i="14"/>
  <c r="AK58" i="14"/>
  <c r="AJ58" i="14"/>
  <c r="AI58" i="14"/>
  <c r="AH58" i="14"/>
  <c r="AG58" i="14"/>
  <c r="AF58" i="14"/>
  <c r="AE58" i="14"/>
  <c r="AD58" i="14"/>
  <c r="AC58" i="14"/>
  <c r="AB58" i="14"/>
  <c r="AA58" i="14"/>
  <c r="Z58" i="14"/>
  <c r="Y58" i="14"/>
  <c r="X58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AZ56" i="14"/>
  <c r="AY56" i="14"/>
  <c r="AX56" i="14"/>
  <c r="AW56" i="14"/>
  <c r="AV56" i="14"/>
  <c r="AU56" i="14"/>
  <c r="AT56" i="14"/>
  <c r="AS56" i="14"/>
  <c r="AR56" i="14"/>
  <c r="AQ56" i="14"/>
  <c r="AP56" i="14"/>
  <c r="AO56" i="14"/>
  <c r="AN56" i="14"/>
  <c r="AM56" i="14"/>
  <c r="AL56" i="14"/>
  <c r="AK56" i="14"/>
  <c r="AJ56" i="14"/>
  <c r="AI56" i="14"/>
  <c r="AH56" i="14"/>
  <c r="AG56" i="14"/>
  <c r="AF56" i="14"/>
  <c r="AE56" i="14"/>
  <c r="AD56" i="14"/>
  <c r="AC56" i="14"/>
  <c r="AB56" i="14"/>
  <c r="AA56" i="14"/>
  <c r="Z56" i="14"/>
  <c r="Y56" i="14"/>
  <c r="X56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AZ55" i="14"/>
  <c r="AY55" i="14"/>
  <c r="AX55" i="14"/>
  <c r="AW55" i="14"/>
  <c r="AV55" i="14"/>
  <c r="AU55" i="14"/>
  <c r="AT55" i="14"/>
  <c r="AS55" i="14"/>
  <c r="AR55" i="14"/>
  <c r="AQ55" i="14"/>
  <c r="AP55" i="14"/>
  <c r="AO55" i="14"/>
  <c r="AN55" i="14"/>
  <c r="AM55" i="14"/>
  <c r="AL55" i="14"/>
  <c r="AK55" i="14"/>
  <c r="AJ55" i="14"/>
  <c r="AI55" i="14"/>
  <c r="AH55" i="14"/>
  <c r="AG55" i="14"/>
  <c r="AF55" i="14"/>
  <c r="AE55" i="14"/>
  <c r="AD55" i="14"/>
  <c r="AC55" i="14"/>
  <c r="AB55" i="14"/>
  <c r="AA55" i="14"/>
  <c r="Z55" i="14"/>
  <c r="Y55" i="14"/>
  <c r="X55" i="14"/>
  <c r="W55" i="14"/>
  <c r="V55" i="14"/>
  <c r="U55" i="14"/>
  <c r="T55" i="14"/>
  <c r="S55" i="14"/>
  <c r="R55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AZ54" i="14"/>
  <c r="AY54" i="14"/>
  <c r="AX54" i="14"/>
  <c r="AW54" i="14"/>
  <c r="AV54" i="14"/>
  <c r="AU54" i="14"/>
  <c r="AT54" i="14"/>
  <c r="AS54" i="14"/>
  <c r="AR54" i="14"/>
  <c r="AQ54" i="14"/>
  <c r="AP54" i="14"/>
  <c r="AO54" i="14"/>
  <c r="AN54" i="14"/>
  <c r="AM54" i="14"/>
  <c r="AL54" i="14"/>
  <c r="AK54" i="14"/>
  <c r="AJ54" i="14"/>
  <c r="AI54" i="14"/>
  <c r="AH54" i="14"/>
  <c r="AG54" i="14"/>
  <c r="AF54" i="14"/>
  <c r="AE54" i="14"/>
  <c r="AD54" i="14"/>
  <c r="AC54" i="14"/>
  <c r="AB54" i="14"/>
  <c r="AA54" i="14"/>
  <c r="Z54" i="14"/>
  <c r="Y54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AZ53" i="14"/>
  <c r="AY53" i="14"/>
  <c r="AX53" i="14"/>
  <c r="AW53" i="14"/>
  <c r="AV53" i="14"/>
  <c r="AU53" i="14"/>
  <c r="AT53" i="14"/>
  <c r="AS53" i="14"/>
  <c r="AR53" i="14"/>
  <c r="AQ53" i="14"/>
  <c r="AP53" i="14"/>
  <c r="AO53" i="14"/>
  <c r="AN53" i="14"/>
  <c r="AM53" i="14"/>
  <c r="AL53" i="14"/>
  <c r="AK53" i="14"/>
  <c r="AJ53" i="14"/>
  <c r="AI53" i="14"/>
  <c r="AH53" i="14"/>
  <c r="AG53" i="14"/>
  <c r="AF53" i="14"/>
  <c r="AE53" i="14"/>
  <c r="AD53" i="14"/>
  <c r="AC53" i="14"/>
  <c r="AB53" i="14"/>
  <c r="AA53" i="14"/>
  <c r="Z53" i="14"/>
  <c r="Y53" i="14"/>
  <c r="X53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AZ52" i="14"/>
  <c r="AY52" i="14"/>
  <c r="AX52" i="14"/>
  <c r="AW52" i="14"/>
  <c r="AV52" i="14"/>
  <c r="AU52" i="14"/>
  <c r="AT52" i="14"/>
  <c r="AS52" i="14"/>
  <c r="AR52" i="14"/>
  <c r="AQ52" i="14"/>
  <c r="AP52" i="14"/>
  <c r="AO52" i="14"/>
  <c r="AN52" i="14"/>
  <c r="AM52" i="14"/>
  <c r="AL52" i="14"/>
  <c r="AK52" i="14"/>
  <c r="AJ52" i="14"/>
  <c r="AI52" i="14"/>
  <c r="AH52" i="14"/>
  <c r="AG52" i="14"/>
  <c r="AF52" i="14"/>
  <c r="AE52" i="14"/>
  <c r="AD52" i="14"/>
  <c r="AC52" i="14"/>
  <c r="AB52" i="14"/>
  <c r="AA52" i="14"/>
  <c r="Z52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AZ51" i="14"/>
  <c r="AY51" i="14"/>
  <c r="AX51" i="14"/>
  <c r="AW51" i="14"/>
  <c r="AV51" i="14"/>
  <c r="AU51" i="14"/>
  <c r="AT51" i="14"/>
  <c r="AS51" i="14"/>
  <c r="AR51" i="14"/>
  <c r="AQ51" i="14"/>
  <c r="AP51" i="14"/>
  <c r="AO51" i="14"/>
  <c r="AN51" i="14"/>
  <c r="AM51" i="14"/>
  <c r="AL51" i="14"/>
  <c r="AK51" i="14"/>
  <c r="AJ51" i="14"/>
  <c r="AI51" i="14"/>
  <c r="AH51" i="14"/>
  <c r="AG51" i="14"/>
  <c r="AF51" i="14"/>
  <c r="AE51" i="14"/>
  <c r="AD51" i="14"/>
  <c r="AC51" i="14"/>
  <c r="AB51" i="14"/>
  <c r="AA51" i="14"/>
  <c r="Z51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AZ50" i="14"/>
  <c r="AY50" i="14"/>
  <c r="AX50" i="14"/>
  <c r="AW50" i="14"/>
  <c r="AV50" i="14"/>
  <c r="AU50" i="14"/>
  <c r="AT50" i="14"/>
  <c r="AS50" i="14"/>
  <c r="AR50" i="14"/>
  <c r="AQ50" i="14"/>
  <c r="AP50" i="14"/>
  <c r="AO50" i="14"/>
  <c r="AN50" i="14"/>
  <c r="AM50" i="14"/>
  <c r="AL50" i="14"/>
  <c r="AK50" i="14"/>
  <c r="AJ50" i="14"/>
  <c r="AI50" i="14"/>
  <c r="AH50" i="14"/>
  <c r="AG50" i="14"/>
  <c r="AF50" i="14"/>
  <c r="AE50" i="14"/>
  <c r="AD50" i="14"/>
  <c r="AC50" i="14"/>
  <c r="AB50" i="14"/>
  <c r="AA50" i="14"/>
  <c r="Z50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AZ49" i="14"/>
  <c r="AZ61" i="14" s="1"/>
  <c r="AY49" i="14"/>
  <c r="AY61" i="14" s="1"/>
  <c r="AX49" i="14"/>
  <c r="AX61" i="14" s="1"/>
  <c r="AW49" i="14"/>
  <c r="AW61" i="14" s="1"/>
  <c r="AV49" i="14"/>
  <c r="AV61" i="14" s="1"/>
  <c r="AU49" i="14"/>
  <c r="AU61" i="14" s="1"/>
  <c r="AT49" i="14"/>
  <c r="AT61" i="14" s="1"/>
  <c r="AS49" i="14"/>
  <c r="AS61" i="14" s="1"/>
  <c r="AR49" i="14"/>
  <c r="AR61" i="14" s="1"/>
  <c r="AQ49" i="14"/>
  <c r="AQ61" i="14" s="1"/>
  <c r="AP49" i="14"/>
  <c r="AP61" i="14" s="1"/>
  <c r="AO49" i="14"/>
  <c r="AO61" i="14" s="1"/>
  <c r="AN49" i="14"/>
  <c r="AN61" i="14" s="1"/>
  <c r="AM49" i="14"/>
  <c r="AM61" i="14" s="1"/>
  <c r="AL49" i="14"/>
  <c r="AL61" i="14" s="1"/>
  <c r="AK49" i="14"/>
  <c r="AK61" i="14" s="1"/>
  <c r="AJ49" i="14"/>
  <c r="AJ61" i="14" s="1"/>
  <c r="AI49" i="14"/>
  <c r="AI61" i="14" s="1"/>
  <c r="AH49" i="14"/>
  <c r="AH61" i="14" s="1"/>
  <c r="AG49" i="14"/>
  <c r="AG61" i="14" s="1"/>
  <c r="AF49" i="14"/>
  <c r="AF61" i="14" s="1"/>
  <c r="AE49" i="14"/>
  <c r="AE61" i="14" s="1"/>
  <c r="AD49" i="14"/>
  <c r="AD61" i="14" s="1"/>
  <c r="AC49" i="14"/>
  <c r="AC61" i="14" s="1"/>
  <c r="AB49" i="14"/>
  <c r="AB61" i="14" s="1"/>
  <c r="AA49" i="14"/>
  <c r="AA61" i="14" s="1"/>
  <c r="Z49" i="14"/>
  <c r="Z61" i="14" s="1"/>
  <c r="Y49" i="14"/>
  <c r="Y61" i="14" s="1"/>
  <c r="X49" i="14"/>
  <c r="X61" i="14" s="1"/>
  <c r="W49" i="14"/>
  <c r="W61" i="14" s="1"/>
  <c r="V49" i="14"/>
  <c r="V61" i="14" s="1"/>
  <c r="U49" i="14"/>
  <c r="U61" i="14" s="1"/>
  <c r="T49" i="14"/>
  <c r="T61" i="14" s="1"/>
  <c r="S49" i="14"/>
  <c r="S61" i="14" s="1"/>
  <c r="R49" i="14"/>
  <c r="R61" i="14" s="1"/>
  <c r="Q49" i="14"/>
  <c r="Q61" i="14" s="1"/>
  <c r="P49" i="14"/>
  <c r="P61" i="14" s="1"/>
  <c r="O49" i="14"/>
  <c r="O61" i="14" s="1"/>
  <c r="N49" i="14"/>
  <c r="N61" i="14" s="1"/>
  <c r="M49" i="14"/>
  <c r="M61" i="14" s="1"/>
  <c r="L49" i="14"/>
  <c r="L61" i="14" s="1"/>
  <c r="K49" i="14"/>
  <c r="K61" i="14" s="1"/>
  <c r="J49" i="14"/>
  <c r="J61" i="14" s="1"/>
  <c r="I49" i="14"/>
  <c r="I61" i="14" s="1"/>
  <c r="H49" i="14"/>
  <c r="H61" i="14" s="1"/>
  <c r="G49" i="14"/>
  <c r="G61" i="14" s="1"/>
  <c r="F49" i="14"/>
  <c r="F61" i="14" s="1"/>
  <c r="E61" i="14"/>
  <c r="AZ74" i="14"/>
  <c r="AY74" i="14"/>
  <c r="AX74" i="14"/>
  <c r="AX90" i="14" s="1"/>
  <c r="AW74" i="14"/>
  <c r="AV74" i="14"/>
  <c r="AU74" i="14"/>
  <c r="AT74" i="14"/>
  <c r="AS74" i="14"/>
  <c r="AR74" i="14"/>
  <c r="AQ74" i="14"/>
  <c r="AP74" i="14"/>
  <c r="AO74" i="14"/>
  <c r="AN74" i="14"/>
  <c r="AM74" i="14"/>
  <c r="AL74" i="14"/>
  <c r="AK74" i="14"/>
  <c r="AJ74" i="14"/>
  <c r="AI74" i="14"/>
  <c r="AH74" i="14"/>
  <c r="AG74" i="14"/>
  <c r="AF74" i="14"/>
  <c r="AE74" i="14"/>
  <c r="AD74" i="14"/>
  <c r="AC74" i="14"/>
  <c r="AB74" i="14"/>
  <c r="AA74" i="14"/>
  <c r="Z74" i="14"/>
  <c r="Y74" i="14"/>
  <c r="X74" i="14"/>
  <c r="W74" i="14"/>
  <c r="V74" i="14"/>
  <c r="U74" i="14"/>
  <c r="T74" i="14"/>
  <c r="S74" i="14"/>
  <c r="R74" i="14"/>
  <c r="Q74" i="14"/>
  <c r="P74" i="14"/>
  <c r="O74" i="14"/>
  <c r="N74" i="14"/>
  <c r="M74" i="14"/>
  <c r="L74" i="14"/>
  <c r="K74" i="14"/>
  <c r="J74" i="14"/>
  <c r="I74" i="14"/>
  <c r="H74" i="14"/>
  <c r="G74" i="14"/>
  <c r="F74" i="14"/>
  <c r="AZ73" i="14"/>
  <c r="AY73" i="14"/>
  <c r="AX73" i="14"/>
  <c r="AW73" i="14"/>
  <c r="AV73" i="14"/>
  <c r="AU73" i="14"/>
  <c r="AT73" i="14"/>
  <c r="AS73" i="14"/>
  <c r="AR73" i="14"/>
  <c r="AQ73" i="14"/>
  <c r="AP73" i="14"/>
  <c r="AO73" i="14"/>
  <c r="AN73" i="14"/>
  <c r="AM73" i="14"/>
  <c r="AL73" i="14"/>
  <c r="AK73" i="14"/>
  <c r="AJ73" i="14"/>
  <c r="AI73" i="14"/>
  <c r="AH73" i="14"/>
  <c r="AG73" i="14"/>
  <c r="AF73" i="14"/>
  <c r="AE73" i="14"/>
  <c r="AD73" i="14"/>
  <c r="AC73" i="14"/>
  <c r="AB73" i="14"/>
  <c r="AA73" i="14"/>
  <c r="Z73" i="14"/>
  <c r="Y73" i="14"/>
  <c r="X73" i="14"/>
  <c r="W73" i="14"/>
  <c r="V73" i="14"/>
  <c r="U73" i="14"/>
  <c r="T73" i="14"/>
  <c r="S73" i="14"/>
  <c r="R73" i="14"/>
  <c r="Q73" i="14"/>
  <c r="P73" i="14"/>
  <c r="O73" i="14"/>
  <c r="N73" i="14"/>
  <c r="M73" i="14"/>
  <c r="L73" i="14"/>
  <c r="K73" i="14"/>
  <c r="J73" i="14"/>
  <c r="I73" i="14"/>
  <c r="H73" i="14"/>
  <c r="G73" i="14"/>
  <c r="F73" i="14"/>
  <c r="AZ72" i="14"/>
  <c r="AY72" i="14"/>
  <c r="AX72" i="14"/>
  <c r="AX88" i="14" s="1"/>
  <c r="AW72" i="14"/>
  <c r="AV72" i="14"/>
  <c r="AU72" i="14"/>
  <c r="AT72" i="14"/>
  <c r="AS72" i="14"/>
  <c r="AR72" i="14"/>
  <c r="AQ72" i="14"/>
  <c r="AP72" i="14"/>
  <c r="AO72" i="14"/>
  <c r="AN72" i="14"/>
  <c r="AM72" i="14"/>
  <c r="AL72" i="14"/>
  <c r="AK72" i="14"/>
  <c r="AJ72" i="14"/>
  <c r="AI72" i="14"/>
  <c r="AH72" i="14"/>
  <c r="AG72" i="14"/>
  <c r="AF72" i="14"/>
  <c r="AE72" i="14"/>
  <c r="AD72" i="14"/>
  <c r="AC72" i="14"/>
  <c r="AB72" i="14"/>
  <c r="AA72" i="14"/>
  <c r="Z72" i="14"/>
  <c r="Y72" i="14"/>
  <c r="X72" i="14"/>
  <c r="W72" i="14"/>
  <c r="V72" i="14"/>
  <c r="U72" i="14"/>
  <c r="T72" i="14"/>
  <c r="S72" i="14"/>
  <c r="R72" i="14"/>
  <c r="Q72" i="14"/>
  <c r="P72" i="14"/>
  <c r="O72" i="14"/>
  <c r="N72" i="14"/>
  <c r="M72" i="14"/>
  <c r="L72" i="14"/>
  <c r="K72" i="14"/>
  <c r="J72" i="14"/>
  <c r="I72" i="14"/>
  <c r="H72" i="14"/>
  <c r="G72" i="14"/>
  <c r="F72" i="14"/>
  <c r="AZ71" i="14"/>
  <c r="AY71" i="14"/>
  <c r="AX71" i="14"/>
  <c r="AW71" i="14"/>
  <c r="AV71" i="14"/>
  <c r="AU71" i="14"/>
  <c r="AT71" i="14"/>
  <c r="AS71" i="14"/>
  <c r="AR71" i="14"/>
  <c r="AQ71" i="14"/>
  <c r="AP71" i="14"/>
  <c r="AO71" i="14"/>
  <c r="AN71" i="14"/>
  <c r="AM71" i="14"/>
  <c r="AL71" i="14"/>
  <c r="AK71" i="14"/>
  <c r="AJ71" i="14"/>
  <c r="AI71" i="14"/>
  <c r="AH71" i="14"/>
  <c r="AG71" i="14"/>
  <c r="AF71" i="14"/>
  <c r="AE71" i="14"/>
  <c r="AD71" i="14"/>
  <c r="AC71" i="14"/>
  <c r="AB71" i="14"/>
  <c r="AA71" i="14"/>
  <c r="Z71" i="14"/>
  <c r="Y71" i="14"/>
  <c r="X71" i="14"/>
  <c r="W71" i="14"/>
  <c r="V71" i="14"/>
  <c r="U71" i="14"/>
  <c r="T71" i="14"/>
  <c r="S71" i="14"/>
  <c r="R71" i="14"/>
  <c r="Q71" i="14"/>
  <c r="P71" i="14"/>
  <c r="O71" i="14"/>
  <c r="N71" i="14"/>
  <c r="M71" i="14"/>
  <c r="L71" i="14"/>
  <c r="K71" i="14"/>
  <c r="J71" i="14"/>
  <c r="I71" i="14"/>
  <c r="H71" i="14"/>
  <c r="G71" i="14"/>
  <c r="F71" i="14"/>
  <c r="AZ70" i="14"/>
  <c r="AY70" i="14"/>
  <c r="AX70" i="14"/>
  <c r="AX86" i="14" s="1"/>
  <c r="AW70" i="14"/>
  <c r="AV70" i="14"/>
  <c r="AU70" i="14"/>
  <c r="AT70" i="14"/>
  <c r="AS70" i="14"/>
  <c r="AR70" i="14"/>
  <c r="AQ70" i="14"/>
  <c r="AP70" i="14"/>
  <c r="AO70" i="14"/>
  <c r="AN70" i="14"/>
  <c r="AM70" i="14"/>
  <c r="AL70" i="14"/>
  <c r="AK70" i="14"/>
  <c r="AJ70" i="14"/>
  <c r="AI70" i="14"/>
  <c r="AH70" i="14"/>
  <c r="AG70" i="14"/>
  <c r="AF70" i="14"/>
  <c r="AE70" i="14"/>
  <c r="AD70" i="14"/>
  <c r="AC70" i="14"/>
  <c r="AB70" i="14"/>
  <c r="AA70" i="14"/>
  <c r="Z70" i="14"/>
  <c r="Y70" i="14"/>
  <c r="X70" i="14"/>
  <c r="W70" i="14"/>
  <c r="V70" i="14"/>
  <c r="U70" i="14"/>
  <c r="T70" i="14"/>
  <c r="S70" i="14"/>
  <c r="R70" i="14"/>
  <c r="Q70" i="14"/>
  <c r="P70" i="14"/>
  <c r="O70" i="14"/>
  <c r="N70" i="14"/>
  <c r="M70" i="14"/>
  <c r="L70" i="14"/>
  <c r="K70" i="14"/>
  <c r="J70" i="14"/>
  <c r="I70" i="14"/>
  <c r="H70" i="14"/>
  <c r="G70" i="14"/>
  <c r="F70" i="14"/>
  <c r="AZ69" i="14"/>
  <c r="AY69" i="14"/>
  <c r="AX69" i="14"/>
  <c r="AW69" i="14"/>
  <c r="AV69" i="14"/>
  <c r="AU69" i="14"/>
  <c r="AT69" i="14"/>
  <c r="AS69" i="14"/>
  <c r="AR69" i="14"/>
  <c r="AQ69" i="14"/>
  <c r="AP69" i="14"/>
  <c r="AO69" i="14"/>
  <c r="AN69" i="14"/>
  <c r="AM69" i="14"/>
  <c r="AL69" i="14"/>
  <c r="AK69" i="14"/>
  <c r="AJ69" i="14"/>
  <c r="AI69" i="14"/>
  <c r="AH69" i="14"/>
  <c r="AG69" i="14"/>
  <c r="AF69" i="14"/>
  <c r="AE69" i="14"/>
  <c r="AD69" i="14"/>
  <c r="AC69" i="14"/>
  <c r="AB69" i="14"/>
  <c r="AA69" i="14"/>
  <c r="Z69" i="14"/>
  <c r="Y69" i="14"/>
  <c r="X69" i="14"/>
  <c r="W69" i="14"/>
  <c r="V69" i="14"/>
  <c r="U69" i="14"/>
  <c r="T69" i="14"/>
  <c r="S69" i="14"/>
  <c r="R69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AZ68" i="14"/>
  <c r="AY68" i="14"/>
  <c r="AX68" i="14"/>
  <c r="AX84" i="14" s="1"/>
  <c r="AW68" i="14"/>
  <c r="AV68" i="14"/>
  <c r="AU68" i="14"/>
  <c r="AT68" i="14"/>
  <c r="AS68" i="14"/>
  <c r="AR68" i="14"/>
  <c r="AQ68" i="14"/>
  <c r="AP68" i="14"/>
  <c r="AO68" i="14"/>
  <c r="AN68" i="14"/>
  <c r="AM68" i="14"/>
  <c r="AL68" i="14"/>
  <c r="AK68" i="14"/>
  <c r="AJ68" i="14"/>
  <c r="AI68" i="14"/>
  <c r="AH68" i="14"/>
  <c r="AG68" i="14"/>
  <c r="AF68" i="14"/>
  <c r="AE68" i="14"/>
  <c r="AD68" i="14"/>
  <c r="AC68" i="14"/>
  <c r="AB68" i="14"/>
  <c r="AA68" i="14"/>
  <c r="Z68" i="14"/>
  <c r="Y68" i="14"/>
  <c r="X68" i="14"/>
  <c r="W68" i="14"/>
  <c r="V68" i="14"/>
  <c r="U68" i="14"/>
  <c r="T68" i="14"/>
  <c r="S68" i="14"/>
  <c r="R68" i="14"/>
  <c r="Q68" i="14"/>
  <c r="P68" i="14"/>
  <c r="O68" i="14"/>
  <c r="N68" i="14"/>
  <c r="M68" i="14"/>
  <c r="L68" i="14"/>
  <c r="K68" i="14"/>
  <c r="J68" i="14"/>
  <c r="I68" i="14"/>
  <c r="H68" i="14"/>
  <c r="G68" i="14"/>
  <c r="F68" i="14"/>
  <c r="AZ67" i="14"/>
  <c r="AY67" i="14"/>
  <c r="AX67" i="14"/>
  <c r="AW67" i="14"/>
  <c r="AV67" i="14"/>
  <c r="AU67" i="14"/>
  <c r="AT67" i="14"/>
  <c r="AS67" i="14"/>
  <c r="AR67" i="14"/>
  <c r="AQ67" i="14"/>
  <c r="AP67" i="14"/>
  <c r="AO67" i="14"/>
  <c r="AN67" i="14"/>
  <c r="AM67" i="14"/>
  <c r="AL67" i="14"/>
  <c r="AK67" i="14"/>
  <c r="AJ67" i="14"/>
  <c r="AI67" i="14"/>
  <c r="AH67" i="14"/>
  <c r="AG67" i="14"/>
  <c r="AF67" i="14"/>
  <c r="AE67" i="14"/>
  <c r="AD67" i="14"/>
  <c r="AC67" i="14"/>
  <c r="AB67" i="14"/>
  <c r="AA67" i="14"/>
  <c r="Z67" i="14"/>
  <c r="Y67" i="14"/>
  <c r="X67" i="14"/>
  <c r="W67" i="14"/>
  <c r="V67" i="14"/>
  <c r="U67" i="14"/>
  <c r="T67" i="14"/>
  <c r="S67" i="14"/>
  <c r="R67" i="14"/>
  <c r="Q67" i="14"/>
  <c r="P67" i="14"/>
  <c r="O67" i="14"/>
  <c r="N67" i="14"/>
  <c r="M67" i="14"/>
  <c r="L67" i="14"/>
  <c r="K67" i="14"/>
  <c r="J67" i="14"/>
  <c r="I67" i="14"/>
  <c r="H67" i="14"/>
  <c r="G67" i="14"/>
  <c r="F67" i="14"/>
  <c r="AZ66" i="14"/>
  <c r="AY66" i="14"/>
  <c r="AX66" i="14"/>
  <c r="AX82" i="14" s="1"/>
  <c r="AW66" i="14"/>
  <c r="AV66" i="14"/>
  <c r="AU66" i="14"/>
  <c r="AT66" i="14"/>
  <c r="AS66" i="14"/>
  <c r="AR66" i="14"/>
  <c r="AQ66" i="14"/>
  <c r="AP66" i="14"/>
  <c r="AO66" i="14"/>
  <c r="AN66" i="14"/>
  <c r="AM66" i="14"/>
  <c r="AL66" i="14"/>
  <c r="AK66" i="14"/>
  <c r="AJ66" i="14"/>
  <c r="AI66" i="14"/>
  <c r="AH66" i="14"/>
  <c r="AG66" i="14"/>
  <c r="AF66" i="14"/>
  <c r="AE66" i="14"/>
  <c r="AD66" i="14"/>
  <c r="AC66" i="14"/>
  <c r="AB66" i="14"/>
  <c r="AA66" i="14"/>
  <c r="Z66" i="14"/>
  <c r="Y66" i="14"/>
  <c r="X66" i="14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AZ65" i="14"/>
  <c r="AY65" i="14"/>
  <c r="AX65" i="14"/>
  <c r="AW65" i="14"/>
  <c r="AV65" i="14"/>
  <c r="AU65" i="14"/>
  <c r="AT65" i="14"/>
  <c r="AS65" i="14"/>
  <c r="AR65" i="14"/>
  <c r="AQ65" i="14"/>
  <c r="AP65" i="14"/>
  <c r="AO65" i="14"/>
  <c r="AN65" i="14"/>
  <c r="AM65" i="14"/>
  <c r="AL65" i="14"/>
  <c r="AK65" i="14"/>
  <c r="AJ65" i="14"/>
  <c r="AI65" i="14"/>
  <c r="AH65" i="14"/>
  <c r="AG65" i="14"/>
  <c r="AF65" i="14"/>
  <c r="AE65" i="14"/>
  <c r="AD65" i="14"/>
  <c r="AC65" i="14"/>
  <c r="AB65" i="14"/>
  <c r="AA65" i="14"/>
  <c r="Z65" i="14"/>
  <c r="Y65" i="14"/>
  <c r="X65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AZ64" i="14"/>
  <c r="AY64" i="14"/>
  <c r="AX64" i="14"/>
  <c r="AX80" i="14" s="1"/>
  <c r="AW64" i="14"/>
  <c r="AV64" i="14"/>
  <c r="AU64" i="14"/>
  <c r="AT64" i="14"/>
  <c r="AS64" i="14"/>
  <c r="AR64" i="14"/>
  <c r="AQ64" i="14"/>
  <c r="AP64" i="14"/>
  <c r="AO64" i="14"/>
  <c r="AN64" i="14"/>
  <c r="AM64" i="14"/>
  <c r="AL64" i="14"/>
  <c r="AK64" i="14"/>
  <c r="AJ64" i="14"/>
  <c r="AI64" i="14"/>
  <c r="AH64" i="14"/>
  <c r="AG64" i="14"/>
  <c r="AF64" i="14"/>
  <c r="AE64" i="14"/>
  <c r="AD64" i="14"/>
  <c r="AC64" i="14"/>
  <c r="AB64" i="14"/>
  <c r="AA64" i="14"/>
  <c r="Z64" i="14"/>
  <c r="Y64" i="14"/>
  <c r="X64" i="14"/>
  <c r="W64" i="14"/>
  <c r="V64" i="14"/>
  <c r="U64" i="14"/>
  <c r="T64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74" i="14"/>
  <c r="E73" i="14"/>
  <c r="E72" i="14"/>
  <c r="E71" i="14"/>
  <c r="E70" i="14"/>
  <c r="E69" i="14"/>
  <c r="E68" i="14"/>
  <c r="E67" i="14"/>
  <c r="E66" i="14"/>
  <c r="E65" i="14"/>
  <c r="E64" i="14"/>
  <c r="AC76" i="14" l="1"/>
  <c r="AC92" i="14" s="1"/>
  <c r="AW76" i="14"/>
  <c r="AX81" i="14"/>
  <c r="AX83" i="14"/>
  <c r="AX85" i="14"/>
  <c r="AX87" i="14"/>
  <c r="AX89" i="14"/>
  <c r="C357" i="2"/>
  <c r="DW202" i="2"/>
  <c r="C379" i="2"/>
  <c r="ES202" i="2"/>
  <c r="C412" i="2"/>
  <c r="FZ202" i="2"/>
  <c r="C401" i="2"/>
  <c r="FO202" i="2"/>
  <c r="C390" i="2"/>
  <c r="FD202" i="2"/>
  <c r="C368" i="2"/>
  <c r="EH202" i="2"/>
  <c r="AS76" i="14"/>
  <c r="G76" i="14"/>
  <c r="I76" i="14"/>
  <c r="K76" i="14"/>
  <c r="M76" i="14"/>
  <c r="M92" i="14" s="1"/>
  <c r="O76" i="14"/>
  <c r="O92" i="14" s="1"/>
  <c r="Q76" i="14"/>
  <c r="Q92" i="14" s="1"/>
  <c r="S76" i="14"/>
  <c r="S92" i="14" s="1"/>
  <c r="U76" i="14"/>
  <c r="U92" i="14" s="1"/>
  <c r="W76" i="14"/>
  <c r="W92" i="14" s="1"/>
  <c r="Y76" i="14"/>
  <c r="Y92" i="14" s="1"/>
  <c r="AA76" i="14"/>
  <c r="AA92" i="14" s="1"/>
  <c r="AE76" i="14"/>
  <c r="AE92" i="14" s="1"/>
  <c r="AG76" i="14"/>
  <c r="AG92" i="14" s="1"/>
  <c r="AI76" i="14"/>
  <c r="AI92" i="14" s="1"/>
  <c r="AK76" i="14"/>
  <c r="AK92" i="14" s="1"/>
  <c r="AM76" i="14"/>
  <c r="AM92" i="14" s="1"/>
  <c r="AO76" i="14"/>
  <c r="AO92" i="14" s="1"/>
  <c r="AQ76" i="14"/>
  <c r="AQ92" i="14" s="1"/>
  <c r="AU76" i="14"/>
  <c r="AU92" i="14" s="1"/>
  <c r="AY76" i="14"/>
  <c r="AY92" i="14" s="1"/>
  <c r="G92" i="14"/>
  <c r="I92" i="14"/>
  <c r="K92" i="14"/>
  <c r="AS92" i="14"/>
  <c r="AW92" i="14"/>
  <c r="E81" i="14"/>
  <c r="G81" i="14"/>
  <c r="I81" i="14"/>
  <c r="K81" i="14"/>
  <c r="M81" i="14"/>
  <c r="O81" i="14"/>
  <c r="Q81" i="14"/>
  <c r="S81" i="14"/>
  <c r="U81" i="14"/>
  <c r="W81" i="14"/>
  <c r="Y81" i="14"/>
  <c r="AA81" i="14"/>
  <c r="AC81" i="14"/>
  <c r="AE81" i="14"/>
  <c r="AG81" i="14"/>
  <c r="AI81" i="14"/>
  <c r="AK81" i="14"/>
  <c r="AM81" i="14"/>
  <c r="AO81" i="14"/>
  <c r="AQ81" i="14"/>
  <c r="AS81" i="14"/>
  <c r="AU81" i="14"/>
  <c r="AW81" i="14"/>
  <c r="E82" i="14"/>
  <c r="G82" i="14"/>
  <c r="I82" i="14"/>
  <c r="K82" i="14"/>
  <c r="M82" i="14"/>
  <c r="O82" i="14"/>
  <c r="Q82" i="14"/>
  <c r="S82" i="14"/>
  <c r="U82" i="14"/>
  <c r="W82" i="14"/>
  <c r="Y82" i="14"/>
  <c r="AA82" i="14"/>
  <c r="AC82" i="14"/>
  <c r="AE82" i="14"/>
  <c r="AG82" i="14"/>
  <c r="AI82" i="14"/>
  <c r="AK82" i="14"/>
  <c r="AM82" i="14"/>
  <c r="AO82" i="14"/>
  <c r="AQ82" i="14"/>
  <c r="AS82" i="14"/>
  <c r="AU82" i="14"/>
  <c r="AW82" i="14"/>
  <c r="E83" i="14"/>
  <c r="G83" i="14"/>
  <c r="I83" i="14"/>
  <c r="K83" i="14"/>
  <c r="M83" i="14"/>
  <c r="O83" i="14"/>
  <c r="Q83" i="14"/>
  <c r="S83" i="14"/>
  <c r="U83" i="14"/>
  <c r="W83" i="14"/>
  <c r="Y83" i="14"/>
  <c r="AA83" i="14"/>
  <c r="AC83" i="14"/>
  <c r="AE83" i="14"/>
  <c r="AG83" i="14"/>
  <c r="AI83" i="14"/>
  <c r="AK83" i="14"/>
  <c r="AM83" i="14"/>
  <c r="AO83" i="14"/>
  <c r="AQ83" i="14"/>
  <c r="AS83" i="14"/>
  <c r="AU83" i="14"/>
  <c r="AW83" i="14"/>
  <c r="E84" i="14"/>
  <c r="G84" i="14"/>
  <c r="I84" i="14"/>
  <c r="K84" i="14"/>
  <c r="M84" i="14"/>
  <c r="O84" i="14"/>
  <c r="Q84" i="14"/>
  <c r="S84" i="14"/>
  <c r="U84" i="14"/>
  <c r="W84" i="14"/>
  <c r="Y84" i="14"/>
  <c r="AA84" i="14"/>
  <c r="AC84" i="14"/>
  <c r="AE84" i="14"/>
  <c r="AG84" i="14"/>
  <c r="AI84" i="14"/>
  <c r="AK84" i="14"/>
  <c r="AM84" i="14"/>
  <c r="AO84" i="14"/>
  <c r="AQ84" i="14"/>
  <c r="AS84" i="14"/>
  <c r="AU84" i="14"/>
  <c r="AW84" i="14"/>
  <c r="E85" i="14"/>
  <c r="G85" i="14"/>
  <c r="I85" i="14"/>
  <c r="K85" i="14"/>
  <c r="M85" i="14"/>
  <c r="O85" i="14"/>
  <c r="Q85" i="14"/>
  <c r="S85" i="14"/>
  <c r="U85" i="14"/>
  <c r="W85" i="14"/>
  <c r="Y85" i="14"/>
  <c r="AA85" i="14"/>
  <c r="AC85" i="14"/>
  <c r="AE85" i="14"/>
  <c r="AG85" i="14"/>
  <c r="AI85" i="14"/>
  <c r="AK85" i="14"/>
  <c r="AM85" i="14"/>
  <c r="AO85" i="14"/>
  <c r="AQ85" i="14"/>
  <c r="AS85" i="14"/>
  <c r="AU85" i="14"/>
  <c r="AW85" i="14"/>
  <c r="E86" i="14"/>
  <c r="G86" i="14"/>
  <c r="I86" i="14"/>
  <c r="K86" i="14"/>
  <c r="M86" i="14"/>
  <c r="O86" i="14"/>
  <c r="Q86" i="14"/>
  <c r="S86" i="14"/>
  <c r="U86" i="14"/>
  <c r="W86" i="14"/>
  <c r="Y86" i="14"/>
  <c r="AA86" i="14"/>
  <c r="AC86" i="14"/>
  <c r="AE86" i="14"/>
  <c r="AG86" i="14"/>
  <c r="AI86" i="14"/>
  <c r="AK86" i="14"/>
  <c r="AM86" i="14"/>
  <c r="AO86" i="14"/>
  <c r="AQ86" i="14"/>
  <c r="AS86" i="14"/>
  <c r="AU86" i="14"/>
  <c r="AW86" i="14"/>
  <c r="E87" i="14"/>
  <c r="G87" i="14"/>
  <c r="I87" i="14"/>
  <c r="K87" i="14"/>
  <c r="M87" i="14"/>
  <c r="O87" i="14"/>
  <c r="Q87" i="14"/>
  <c r="S87" i="14"/>
  <c r="U87" i="14"/>
  <c r="W87" i="14"/>
  <c r="Y87" i="14"/>
  <c r="AA87" i="14"/>
  <c r="AC87" i="14"/>
  <c r="AE87" i="14"/>
  <c r="AG87" i="14"/>
  <c r="AI87" i="14"/>
  <c r="AK87" i="14"/>
  <c r="AM87" i="14"/>
  <c r="AO87" i="14"/>
  <c r="AQ87" i="14"/>
  <c r="AS87" i="14"/>
  <c r="AU87" i="14"/>
  <c r="AW87" i="14"/>
  <c r="E88" i="14"/>
  <c r="G88" i="14"/>
  <c r="I88" i="14"/>
  <c r="K88" i="14"/>
  <c r="M88" i="14"/>
  <c r="O88" i="14"/>
  <c r="Q88" i="14"/>
  <c r="S88" i="14"/>
  <c r="U88" i="14"/>
  <c r="W88" i="14"/>
  <c r="Y88" i="14"/>
  <c r="AA88" i="14"/>
  <c r="AC88" i="14"/>
  <c r="AE88" i="14"/>
  <c r="AG88" i="14"/>
  <c r="AI88" i="14"/>
  <c r="AK88" i="14"/>
  <c r="AM88" i="14"/>
  <c r="AO88" i="14"/>
  <c r="AQ88" i="14"/>
  <c r="AS88" i="14"/>
  <c r="AU88" i="14"/>
  <c r="AW88" i="14"/>
  <c r="E89" i="14"/>
  <c r="G89" i="14"/>
  <c r="I89" i="14"/>
  <c r="K89" i="14"/>
  <c r="M89" i="14"/>
  <c r="O89" i="14"/>
  <c r="Q89" i="14"/>
  <c r="S89" i="14"/>
  <c r="U89" i="14"/>
  <c r="W89" i="14"/>
  <c r="Y89" i="14"/>
  <c r="AA89" i="14"/>
  <c r="AC89" i="14"/>
  <c r="AE89" i="14"/>
  <c r="AG89" i="14"/>
  <c r="AI89" i="14"/>
  <c r="AK89" i="14"/>
  <c r="AM89" i="14"/>
  <c r="AO89" i="14"/>
  <c r="AQ89" i="14"/>
  <c r="AS89" i="14"/>
  <c r="AU89" i="14"/>
  <c r="AW89" i="14"/>
  <c r="E90" i="14"/>
  <c r="G90" i="14"/>
  <c r="I90" i="14"/>
  <c r="K90" i="14"/>
  <c r="M90" i="14"/>
  <c r="O90" i="14"/>
  <c r="Q90" i="14"/>
  <c r="S90" i="14"/>
  <c r="U90" i="14"/>
  <c r="W90" i="14"/>
  <c r="Y90" i="14"/>
  <c r="AA90" i="14"/>
  <c r="AC90" i="14"/>
  <c r="AE90" i="14"/>
  <c r="AG90" i="14"/>
  <c r="AI90" i="14"/>
  <c r="AK90" i="14"/>
  <c r="AM90" i="14"/>
  <c r="AO90" i="14"/>
  <c r="AQ90" i="14"/>
  <c r="AS90" i="14"/>
  <c r="AU90" i="14"/>
  <c r="AW90" i="14"/>
  <c r="F81" i="14"/>
  <c r="H81" i="14"/>
  <c r="J81" i="14"/>
  <c r="L81" i="14"/>
  <c r="N81" i="14"/>
  <c r="P81" i="14"/>
  <c r="R81" i="14"/>
  <c r="T81" i="14"/>
  <c r="V81" i="14"/>
  <c r="X81" i="14"/>
  <c r="Z81" i="14"/>
  <c r="AB81" i="14"/>
  <c r="AD81" i="14"/>
  <c r="AF81" i="14"/>
  <c r="AH81" i="14"/>
  <c r="AJ81" i="14"/>
  <c r="AL81" i="14"/>
  <c r="AN81" i="14"/>
  <c r="AP81" i="14"/>
  <c r="AR81" i="14"/>
  <c r="AT81" i="14"/>
  <c r="AV81" i="14"/>
  <c r="F82" i="14"/>
  <c r="H82" i="14"/>
  <c r="J82" i="14"/>
  <c r="L82" i="14"/>
  <c r="N82" i="14"/>
  <c r="P82" i="14"/>
  <c r="R82" i="14"/>
  <c r="T82" i="14"/>
  <c r="V82" i="14"/>
  <c r="X82" i="14"/>
  <c r="Z82" i="14"/>
  <c r="AB82" i="14"/>
  <c r="AD82" i="14"/>
  <c r="AF82" i="14"/>
  <c r="AH82" i="14"/>
  <c r="AJ82" i="14"/>
  <c r="AL82" i="14"/>
  <c r="AN82" i="14"/>
  <c r="AP82" i="14"/>
  <c r="AR82" i="14"/>
  <c r="AT82" i="14"/>
  <c r="AV82" i="14"/>
  <c r="F83" i="14"/>
  <c r="H83" i="14"/>
  <c r="J83" i="14"/>
  <c r="L83" i="14"/>
  <c r="N83" i="14"/>
  <c r="P83" i="14"/>
  <c r="R83" i="14"/>
  <c r="T83" i="14"/>
  <c r="V83" i="14"/>
  <c r="X83" i="14"/>
  <c r="Z83" i="14"/>
  <c r="AB83" i="14"/>
  <c r="AD83" i="14"/>
  <c r="AF83" i="14"/>
  <c r="AH83" i="14"/>
  <c r="AJ83" i="14"/>
  <c r="AL83" i="14"/>
  <c r="AN83" i="14"/>
  <c r="AP83" i="14"/>
  <c r="AR83" i="14"/>
  <c r="AT83" i="14"/>
  <c r="AV83" i="14"/>
  <c r="F84" i="14"/>
  <c r="H84" i="14"/>
  <c r="J84" i="14"/>
  <c r="L84" i="14"/>
  <c r="N84" i="14"/>
  <c r="P84" i="14"/>
  <c r="R84" i="14"/>
  <c r="T84" i="14"/>
  <c r="V84" i="14"/>
  <c r="X84" i="14"/>
  <c r="Z84" i="14"/>
  <c r="AB84" i="14"/>
  <c r="AD84" i="14"/>
  <c r="AF84" i="14"/>
  <c r="AH84" i="14"/>
  <c r="AJ84" i="14"/>
  <c r="AL84" i="14"/>
  <c r="AN84" i="14"/>
  <c r="AP84" i="14"/>
  <c r="AR84" i="14"/>
  <c r="AT84" i="14"/>
  <c r="AV84" i="14"/>
  <c r="F85" i="14"/>
  <c r="H85" i="14"/>
  <c r="J85" i="14"/>
  <c r="L85" i="14"/>
  <c r="N85" i="14"/>
  <c r="P85" i="14"/>
  <c r="R85" i="14"/>
  <c r="T85" i="14"/>
  <c r="V85" i="14"/>
  <c r="X85" i="14"/>
  <c r="Z85" i="14"/>
  <c r="AB85" i="14"/>
  <c r="AD85" i="14"/>
  <c r="AF85" i="14"/>
  <c r="AH85" i="14"/>
  <c r="AJ85" i="14"/>
  <c r="AL85" i="14"/>
  <c r="AN85" i="14"/>
  <c r="AP85" i="14"/>
  <c r="AR85" i="14"/>
  <c r="AT85" i="14"/>
  <c r="AV85" i="14"/>
  <c r="F86" i="14"/>
  <c r="H86" i="14"/>
  <c r="J86" i="14"/>
  <c r="L86" i="14"/>
  <c r="N86" i="14"/>
  <c r="P86" i="14"/>
  <c r="R86" i="14"/>
  <c r="T86" i="14"/>
  <c r="V86" i="14"/>
  <c r="X86" i="14"/>
  <c r="Z86" i="14"/>
  <c r="AB86" i="14"/>
  <c r="AD86" i="14"/>
  <c r="AF86" i="14"/>
  <c r="AH86" i="14"/>
  <c r="AJ86" i="14"/>
  <c r="AL86" i="14"/>
  <c r="AN86" i="14"/>
  <c r="AP86" i="14"/>
  <c r="AR86" i="14"/>
  <c r="AT86" i="14"/>
  <c r="AV86" i="14"/>
  <c r="F87" i="14"/>
  <c r="H87" i="14"/>
  <c r="J87" i="14"/>
  <c r="L87" i="14"/>
  <c r="N87" i="14"/>
  <c r="P87" i="14"/>
  <c r="R87" i="14"/>
  <c r="T87" i="14"/>
  <c r="V87" i="14"/>
  <c r="X87" i="14"/>
  <c r="Z87" i="14"/>
  <c r="AB87" i="14"/>
  <c r="AD87" i="14"/>
  <c r="AF87" i="14"/>
  <c r="AH87" i="14"/>
  <c r="AJ87" i="14"/>
  <c r="AL87" i="14"/>
  <c r="AN87" i="14"/>
  <c r="AP87" i="14"/>
  <c r="AR87" i="14"/>
  <c r="AT87" i="14"/>
  <c r="AV87" i="14"/>
  <c r="F88" i="14"/>
  <c r="H88" i="14"/>
  <c r="J88" i="14"/>
  <c r="L88" i="14"/>
  <c r="N88" i="14"/>
  <c r="P88" i="14"/>
  <c r="R88" i="14"/>
  <c r="T88" i="14"/>
  <c r="V88" i="14"/>
  <c r="X88" i="14"/>
  <c r="Z88" i="14"/>
  <c r="AB88" i="14"/>
  <c r="AD88" i="14"/>
  <c r="AF88" i="14"/>
  <c r="AH88" i="14"/>
  <c r="AJ88" i="14"/>
  <c r="AL88" i="14"/>
  <c r="AN88" i="14"/>
  <c r="AP88" i="14"/>
  <c r="AR88" i="14"/>
  <c r="AT88" i="14"/>
  <c r="AV88" i="14"/>
  <c r="F89" i="14"/>
  <c r="H89" i="14"/>
  <c r="J89" i="14"/>
  <c r="L89" i="14"/>
  <c r="N89" i="14"/>
  <c r="P89" i="14"/>
  <c r="R89" i="14"/>
  <c r="T89" i="14"/>
  <c r="V89" i="14"/>
  <c r="X89" i="14"/>
  <c r="Z89" i="14"/>
  <c r="AB89" i="14"/>
  <c r="AD89" i="14"/>
  <c r="AF89" i="14"/>
  <c r="AH89" i="14"/>
  <c r="AJ89" i="14"/>
  <c r="AL89" i="14"/>
  <c r="AN89" i="14"/>
  <c r="AP89" i="14"/>
  <c r="AR89" i="14"/>
  <c r="AT89" i="14"/>
  <c r="AV89" i="14"/>
  <c r="F90" i="14"/>
  <c r="H90" i="14"/>
  <c r="J90" i="14"/>
  <c r="L90" i="14"/>
  <c r="N90" i="14"/>
  <c r="P90" i="14"/>
  <c r="R90" i="14"/>
  <c r="T90" i="14"/>
  <c r="V90" i="14"/>
  <c r="X90" i="14"/>
  <c r="Z90" i="14"/>
  <c r="AB90" i="14"/>
  <c r="AD90" i="14"/>
  <c r="AF90" i="14"/>
  <c r="AH90" i="14"/>
  <c r="AJ90" i="14"/>
  <c r="AL90" i="14"/>
  <c r="AN90" i="14"/>
  <c r="AP90" i="14"/>
  <c r="AR90" i="14"/>
  <c r="AT90" i="14"/>
  <c r="AV90" i="14"/>
  <c r="E80" i="14"/>
  <c r="G80" i="14"/>
  <c r="I80" i="14"/>
  <c r="K80" i="14"/>
  <c r="M80" i="14"/>
  <c r="O80" i="14"/>
  <c r="Q80" i="14"/>
  <c r="S80" i="14"/>
  <c r="U80" i="14"/>
  <c r="W80" i="14"/>
  <c r="Y80" i="14"/>
  <c r="AA80" i="14"/>
  <c r="AC80" i="14"/>
  <c r="AE80" i="14"/>
  <c r="AG80" i="14"/>
  <c r="AI80" i="14"/>
  <c r="AK80" i="14"/>
  <c r="AM80" i="14"/>
  <c r="AO80" i="14"/>
  <c r="AQ80" i="14"/>
  <c r="AS80" i="14"/>
  <c r="AU80" i="14"/>
  <c r="AW80" i="14"/>
  <c r="F80" i="14"/>
  <c r="H80" i="14"/>
  <c r="J80" i="14"/>
  <c r="L80" i="14"/>
  <c r="N80" i="14"/>
  <c r="P80" i="14"/>
  <c r="R80" i="14"/>
  <c r="T80" i="14"/>
  <c r="V80" i="14"/>
  <c r="X80" i="14"/>
  <c r="Z80" i="14"/>
  <c r="AB80" i="14"/>
  <c r="AD80" i="14"/>
  <c r="AF80" i="14"/>
  <c r="AH80" i="14"/>
  <c r="AJ80" i="14"/>
  <c r="AL80" i="14"/>
  <c r="AN80" i="14"/>
  <c r="AP80" i="14"/>
  <c r="AR80" i="14"/>
  <c r="AT80" i="14"/>
  <c r="AV80" i="14"/>
  <c r="F76" i="14"/>
  <c r="F92" i="14" s="1"/>
  <c r="H76" i="14"/>
  <c r="H92" i="14" s="1"/>
  <c r="J76" i="14"/>
  <c r="J92" i="14" s="1"/>
  <c r="L76" i="14"/>
  <c r="L92" i="14" s="1"/>
  <c r="N76" i="14"/>
  <c r="N92" i="14" s="1"/>
  <c r="P76" i="14"/>
  <c r="P92" i="14" s="1"/>
  <c r="R76" i="14"/>
  <c r="R92" i="14" s="1"/>
  <c r="T76" i="14"/>
  <c r="T92" i="14" s="1"/>
  <c r="V76" i="14"/>
  <c r="V92" i="14" s="1"/>
  <c r="X76" i="14"/>
  <c r="X92" i="14" s="1"/>
  <c r="Z76" i="14"/>
  <c r="Z92" i="14" s="1"/>
  <c r="AB76" i="14"/>
  <c r="AB92" i="14" s="1"/>
  <c r="AD76" i="14"/>
  <c r="AD92" i="14" s="1"/>
  <c r="AF76" i="14"/>
  <c r="AF92" i="14" s="1"/>
  <c r="AH76" i="14"/>
  <c r="AH92" i="14" s="1"/>
  <c r="AJ76" i="14"/>
  <c r="AJ92" i="14" s="1"/>
  <c r="AL76" i="14"/>
  <c r="AL92" i="14" s="1"/>
  <c r="AN76" i="14"/>
  <c r="AN92" i="14" s="1"/>
  <c r="AP76" i="14"/>
  <c r="AP92" i="14" s="1"/>
  <c r="AR76" i="14"/>
  <c r="AR92" i="14" s="1"/>
  <c r="AT76" i="14"/>
  <c r="AT92" i="14" s="1"/>
  <c r="AV76" i="14"/>
  <c r="AV92" i="14" s="1"/>
  <c r="AX76" i="14"/>
  <c r="AX92" i="14" s="1"/>
  <c r="AZ76" i="14"/>
  <c r="AZ92" i="14" s="1"/>
  <c r="E76" i="14"/>
  <c r="E92" i="14" s="1"/>
  <c r="C380" i="2" l="1"/>
  <c r="ET202" i="2"/>
  <c r="C402" i="2"/>
  <c r="FP202" i="2"/>
  <c r="C391" i="2"/>
  <c r="FE202" i="2"/>
  <c r="C369" i="2"/>
  <c r="EI202" i="2"/>
  <c r="A32" i="30"/>
  <c r="A33" i="30"/>
  <c r="A34" i="30"/>
  <c r="A35" i="30"/>
  <c r="A36" i="30"/>
  <c r="A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57" i="30"/>
  <c r="A58" i="30"/>
  <c r="A59" i="30"/>
  <c r="A60" i="30"/>
  <c r="A61" i="30"/>
  <c r="A62" i="30"/>
  <c r="A63" i="30"/>
  <c r="A64" i="30"/>
  <c r="A65" i="30"/>
  <c r="A66" i="30"/>
  <c r="A67" i="30"/>
  <c r="A68" i="30"/>
  <c r="A69" i="30"/>
  <c r="A70" i="30"/>
  <c r="A71" i="30"/>
  <c r="A72" i="30"/>
  <c r="A73" i="30"/>
  <c r="A74" i="30"/>
  <c r="A75" i="30"/>
  <c r="A76" i="30"/>
  <c r="A77" i="30"/>
  <c r="A78" i="30"/>
  <c r="A79" i="30"/>
  <c r="A80" i="30"/>
  <c r="A81" i="30"/>
  <c r="AQ43" i="30"/>
  <c r="AZ53" i="30"/>
  <c r="AQ44" i="30"/>
  <c r="AZ54" i="30"/>
  <c r="AQ45" i="30"/>
  <c r="AZ55" i="30"/>
  <c r="AQ46" i="30"/>
  <c r="AZ56" i="30"/>
  <c r="AQ47" i="30"/>
  <c r="AZ57" i="30"/>
  <c r="AQ48" i="30"/>
  <c r="AZ58" i="30"/>
  <c r="AQ49" i="30"/>
  <c r="AZ59" i="30"/>
  <c r="AQ50" i="30"/>
  <c r="AZ60" i="30"/>
  <c r="AQ51" i="30"/>
  <c r="AZ61" i="30"/>
  <c r="AQ52" i="30"/>
  <c r="AZ62" i="30"/>
  <c r="AQ53" i="30"/>
  <c r="AZ63" i="30"/>
  <c r="AQ54" i="30"/>
  <c r="AZ64" i="30"/>
  <c r="AQ42" i="30"/>
  <c r="AZ52" i="30"/>
  <c r="AZ34" i="10"/>
  <c r="AZ36" i="10" s="1"/>
  <c r="AY34" i="10"/>
  <c r="AY36" i="10" s="1"/>
  <c r="AX34" i="10"/>
  <c r="AX36" i="10" s="1"/>
  <c r="AW34" i="10"/>
  <c r="AW36" i="10" s="1"/>
  <c r="AV34" i="10"/>
  <c r="AV36" i="10" s="1"/>
  <c r="AU34" i="10"/>
  <c r="AU36" i="10" s="1"/>
  <c r="AT34" i="10"/>
  <c r="AT36" i="10" s="1"/>
  <c r="AS34" i="10"/>
  <c r="AS36" i="10" s="1"/>
  <c r="AR34" i="10"/>
  <c r="AR36" i="10" s="1"/>
  <c r="AQ34" i="10"/>
  <c r="AQ36" i="10" s="1"/>
  <c r="AP34" i="10"/>
  <c r="AP36" i="10" s="1"/>
  <c r="AO34" i="10"/>
  <c r="AO38" i="10" s="1"/>
  <c r="AN34" i="10"/>
  <c r="AN36" i="10" s="1"/>
  <c r="AM34" i="10"/>
  <c r="AM36" i="10" s="1"/>
  <c r="AL34" i="10"/>
  <c r="AL36" i="10" s="1"/>
  <c r="AK34" i="10"/>
  <c r="AK36" i="10" s="1"/>
  <c r="AJ34" i="10"/>
  <c r="AJ36" i="10" s="1"/>
  <c r="AI34" i="10"/>
  <c r="AI36" i="10" s="1"/>
  <c r="AH34" i="10"/>
  <c r="AH36" i="10" s="1"/>
  <c r="AG34" i="10"/>
  <c r="AG36" i="10" s="1"/>
  <c r="AF34" i="10"/>
  <c r="AF36" i="10" s="1"/>
  <c r="AE34" i="10"/>
  <c r="AE36" i="10" s="1"/>
  <c r="AD34" i="10"/>
  <c r="AD36" i="10" s="1"/>
  <c r="AC34" i="10"/>
  <c r="AC38" i="10" s="1"/>
  <c r="AB34" i="10"/>
  <c r="AB36" i="10" s="1"/>
  <c r="AA34" i="10"/>
  <c r="AA36" i="10" s="1"/>
  <c r="Z34" i="10"/>
  <c r="Z36" i="10" s="1"/>
  <c r="Y34" i="10"/>
  <c r="Y36" i="10" s="1"/>
  <c r="X34" i="10"/>
  <c r="X36" i="10" s="1"/>
  <c r="W34" i="10"/>
  <c r="W36" i="10" s="1"/>
  <c r="V34" i="10"/>
  <c r="V36" i="10" s="1"/>
  <c r="U34" i="10"/>
  <c r="U36" i="10" s="1"/>
  <c r="T34" i="10"/>
  <c r="T36" i="10" s="1"/>
  <c r="S34" i="10"/>
  <c r="S36" i="10" s="1"/>
  <c r="R34" i="10"/>
  <c r="R36" i="10" s="1"/>
  <c r="Q34" i="10"/>
  <c r="Q38" i="10" s="1"/>
  <c r="P34" i="10"/>
  <c r="P36" i="10" s="1"/>
  <c r="O34" i="10"/>
  <c r="O36" i="10" s="1"/>
  <c r="N34" i="10"/>
  <c r="N36" i="10" s="1"/>
  <c r="M34" i="10"/>
  <c r="M36" i="10" s="1"/>
  <c r="L34" i="10"/>
  <c r="L36" i="10" s="1"/>
  <c r="K34" i="10"/>
  <c r="K36" i="10" s="1"/>
  <c r="J34" i="10"/>
  <c r="J36" i="10" s="1"/>
  <c r="I34" i="10"/>
  <c r="I36" i="10" s="1"/>
  <c r="H34" i="10"/>
  <c r="H36" i="10" s="1"/>
  <c r="G34" i="10"/>
  <c r="G36" i="10" s="1"/>
  <c r="F34" i="10"/>
  <c r="F36" i="10" s="1"/>
  <c r="E34" i="10"/>
  <c r="E38" i="10" s="1"/>
  <c r="AZ33" i="10"/>
  <c r="AZ40" i="10" s="1"/>
  <c r="AZ41" i="10" s="1"/>
  <c r="AY33" i="10"/>
  <c r="AY40" i="10" s="1"/>
  <c r="AY41" i="10" s="1"/>
  <c r="AX33" i="10"/>
  <c r="AX40" i="10" s="1"/>
  <c r="AX41" i="10" s="1"/>
  <c r="AW33" i="10"/>
  <c r="AW40" i="10" s="1"/>
  <c r="AW41" i="10" s="1"/>
  <c r="AV33" i="10"/>
  <c r="AV40" i="10" s="1"/>
  <c r="AV41" i="10" s="1"/>
  <c r="AU33" i="10"/>
  <c r="AU40" i="10" s="1"/>
  <c r="AU41" i="10" s="1"/>
  <c r="AT33" i="10"/>
  <c r="AT40" i="10" s="1"/>
  <c r="AT41" i="10" s="1"/>
  <c r="AS33" i="10"/>
  <c r="AS40" i="10" s="1"/>
  <c r="AS41" i="10" s="1"/>
  <c r="AR33" i="10"/>
  <c r="AR40" i="10" s="1"/>
  <c r="AR41" i="10" s="1"/>
  <c r="AQ33" i="10"/>
  <c r="AQ40" i="10" s="1"/>
  <c r="AQ41" i="10" s="1"/>
  <c r="AP33" i="10"/>
  <c r="AP40" i="10" s="1"/>
  <c r="AP41" i="10" s="1"/>
  <c r="AO33" i="10"/>
  <c r="AO40" i="10" s="1"/>
  <c r="AO41" i="10" s="1"/>
  <c r="AN33" i="10"/>
  <c r="AN40" i="10" s="1"/>
  <c r="AN41" i="10" s="1"/>
  <c r="AM33" i="10"/>
  <c r="AM40" i="10" s="1"/>
  <c r="AM41" i="10" s="1"/>
  <c r="AL33" i="10"/>
  <c r="AL40" i="10" s="1"/>
  <c r="AL41" i="10" s="1"/>
  <c r="AK33" i="10"/>
  <c r="AK40" i="10" s="1"/>
  <c r="AK41" i="10" s="1"/>
  <c r="AJ33" i="10"/>
  <c r="AJ40" i="10" s="1"/>
  <c r="AJ41" i="10" s="1"/>
  <c r="AI33" i="10"/>
  <c r="AI40" i="10" s="1"/>
  <c r="AI41" i="10" s="1"/>
  <c r="AH33" i="10"/>
  <c r="AH40" i="10" s="1"/>
  <c r="AH41" i="10" s="1"/>
  <c r="AG33" i="10"/>
  <c r="AG40" i="10" s="1"/>
  <c r="AG41" i="10" s="1"/>
  <c r="AF33" i="10"/>
  <c r="AF40" i="10" s="1"/>
  <c r="AF41" i="10" s="1"/>
  <c r="AE33" i="10"/>
  <c r="AE40" i="10" s="1"/>
  <c r="AE41" i="10" s="1"/>
  <c r="AD33" i="10"/>
  <c r="AD40" i="10" s="1"/>
  <c r="AD41" i="10" s="1"/>
  <c r="AC33" i="10"/>
  <c r="AC40" i="10" s="1"/>
  <c r="AC41" i="10" s="1"/>
  <c r="AB33" i="10"/>
  <c r="AB40" i="10" s="1"/>
  <c r="AB41" i="10" s="1"/>
  <c r="AA33" i="10"/>
  <c r="AA40" i="10" s="1"/>
  <c r="AA41" i="10" s="1"/>
  <c r="Z33" i="10"/>
  <c r="Z40" i="10" s="1"/>
  <c r="Z41" i="10" s="1"/>
  <c r="Y33" i="10"/>
  <c r="Y40" i="10" s="1"/>
  <c r="Y41" i="10" s="1"/>
  <c r="X33" i="10"/>
  <c r="X40" i="10" s="1"/>
  <c r="X41" i="10" s="1"/>
  <c r="W33" i="10"/>
  <c r="W40" i="10" s="1"/>
  <c r="W41" i="10" s="1"/>
  <c r="V33" i="10"/>
  <c r="V40" i="10" s="1"/>
  <c r="V41" i="10" s="1"/>
  <c r="U33" i="10"/>
  <c r="U40" i="10" s="1"/>
  <c r="U41" i="10" s="1"/>
  <c r="T33" i="10"/>
  <c r="T40" i="10" s="1"/>
  <c r="T41" i="10" s="1"/>
  <c r="S33" i="10"/>
  <c r="S40" i="10" s="1"/>
  <c r="S41" i="10" s="1"/>
  <c r="R33" i="10"/>
  <c r="R40" i="10" s="1"/>
  <c r="R41" i="10" s="1"/>
  <c r="Q33" i="10"/>
  <c r="Q40" i="10" s="1"/>
  <c r="Q41" i="10" s="1"/>
  <c r="P33" i="10"/>
  <c r="P40" i="10" s="1"/>
  <c r="P41" i="10" s="1"/>
  <c r="O33" i="10"/>
  <c r="O40" i="10" s="1"/>
  <c r="O41" i="10" s="1"/>
  <c r="N33" i="10"/>
  <c r="N40" i="10" s="1"/>
  <c r="N41" i="10" s="1"/>
  <c r="M33" i="10"/>
  <c r="M40" i="10" s="1"/>
  <c r="M41" i="10" s="1"/>
  <c r="L33" i="10"/>
  <c r="L40" i="10" s="1"/>
  <c r="L41" i="10" s="1"/>
  <c r="K33" i="10"/>
  <c r="K40" i="10" s="1"/>
  <c r="K41" i="10" s="1"/>
  <c r="J33" i="10"/>
  <c r="J40" i="10" s="1"/>
  <c r="J41" i="10" s="1"/>
  <c r="I33" i="10"/>
  <c r="I40" i="10" s="1"/>
  <c r="I41" i="10" s="1"/>
  <c r="H33" i="10"/>
  <c r="H40" i="10" s="1"/>
  <c r="H41" i="10" s="1"/>
  <c r="G33" i="10"/>
  <c r="G40" i="10" s="1"/>
  <c r="G41" i="10" s="1"/>
  <c r="F33" i="10"/>
  <c r="F40" i="10" s="1"/>
  <c r="F41" i="10" s="1"/>
  <c r="E33" i="10"/>
  <c r="E40" i="10" s="1"/>
  <c r="E41" i="10" s="1"/>
  <c r="AZ1" i="10"/>
  <c r="AY1" i="10"/>
  <c r="AX1" i="10"/>
  <c r="AW1" i="10"/>
  <c r="AV1" i="10"/>
  <c r="AU1" i="10"/>
  <c r="AT1" i="10"/>
  <c r="AS1" i="10"/>
  <c r="AR1" i="10"/>
  <c r="AQ1" i="10"/>
  <c r="AP1" i="10"/>
  <c r="AO1" i="10"/>
  <c r="AN1" i="10"/>
  <c r="AM1" i="10"/>
  <c r="AL1" i="10"/>
  <c r="AK1" i="10"/>
  <c r="AJ1" i="10"/>
  <c r="AI1" i="10"/>
  <c r="AH1" i="10"/>
  <c r="AG1" i="10"/>
  <c r="AF1" i="10"/>
  <c r="AE1" i="10"/>
  <c r="AD1" i="10"/>
  <c r="AC1" i="10"/>
  <c r="AB1" i="10"/>
  <c r="AA1" i="10"/>
  <c r="Z1" i="10"/>
  <c r="Y1" i="10"/>
  <c r="X1" i="10"/>
  <c r="W1" i="10"/>
  <c r="V1" i="10"/>
  <c r="U1" i="10"/>
  <c r="T1" i="10"/>
  <c r="S1" i="10"/>
  <c r="R1" i="10"/>
  <c r="Q1" i="10"/>
  <c r="P1" i="10"/>
  <c r="O1" i="10"/>
  <c r="N1" i="10"/>
  <c r="M1" i="10"/>
  <c r="L1" i="10"/>
  <c r="K1" i="10"/>
  <c r="J1" i="10"/>
  <c r="I1" i="10"/>
  <c r="H1" i="10"/>
  <c r="G1" i="10"/>
  <c r="F1" i="10"/>
  <c r="E1" i="10"/>
  <c r="AZ24" i="21"/>
  <c r="AY24" i="21"/>
  <c r="AZ23" i="21"/>
  <c r="AY23" i="21"/>
  <c r="AZ22" i="21"/>
  <c r="AY22" i="21"/>
  <c r="AZ21" i="21"/>
  <c r="AY21" i="21"/>
  <c r="AZ20" i="21"/>
  <c r="AY20" i="21"/>
  <c r="AZ19" i="21"/>
  <c r="AY19" i="21"/>
  <c r="AZ16" i="21"/>
  <c r="AY16" i="21"/>
  <c r="AZ15" i="21"/>
  <c r="AY15" i="21"/>
  <c r="AZ14" i="21"/>
  <c r="AY14" i="21"/>
  <c r="AZ13" i="21"/>
  <c r="AY13" i="21"/>
  <c r="AZ12" i="21"/>
  <c r="AY12" i="21"/>
  <c r="AZ11" i="21"/>
  <c r="AY11" i="21"/>
  <c r="AZ8" i="21"/>
  <c r="AY8" i="21"/>
  <c r="AZ7" i="21"/>
  <c r="AY7" i="21"/>
  <c r="AZ6" i="21"/>
  <c r="AY6" i="21"/>
  <c r="AZ5" i="21"/>
  <c r="AY5" i="21"/>
  <c r="AZ4" i="21"/>
  <c r="AY4" i="21"/>
  <c r="AZ3" i="21"/>
  <c r="AY3" i="21"/>
  <c r="AZ2" i="21"/>
  <c r="AZ18" i="21" s="1"/>
  <c r="AY2" i="21"/>
  <c r="AY18" i="21" s="1"/>
  <c r="AX24" i="21"/>
  <c r="AW24" i="21"/>
  <c r="AV24" i="21"/>
  <c r="AU24" i="21"/>
  <c r="AT24" i="21"/>
  <c r="AS24" i="21"/>
  <c r="AR24" i="21"/>
  <c r="AQ24" i="21"/>
  <c r="AP24" i="21"/>
  <c r="AO24" i="21"/>
  <c r="AN24" i="21"/>
  <c r="AM24" i="21"/>
  <c r="AL24" i="21"/>
  <c r="AK24" i="21"/>
  <c r="AJ24" i="21"/>
  <c r="AX23" i="21"/>
  <c r="AW23" i="21"/>
  <c r="AV23" i="21"/>
  <c r="AU23" i="21"/>
  <c r="AT23" i="21"/>
  <c r="AS23" i="21"/>
  <c r="AR23" i="21"/>
  <c r="AQ23" i="21"/>
  <c r="AP23" i="21"/>
  <c r="AO23" i="21"/>
  <c r="AN23" i="21"/>
  <c r="AM23" i="21"/>
  <c r="AL23" i="21"/>
  <c r="AK23" i="21"/>
  <c r="AJ23" i="21"/>
  <c r="AX22" i="21"/>
  <c r="AW22" i="21"/>
  <c r="AV22" i="21"/>
  <c r="AU22" i="21"/>
  <c r="AT22" i="21"/>
  <c r="AS22" i="21"/>
  <c r="AR22" i="21"/>
  <c r="AQ22" i="21"/>
  <c r="AP22" i="21"/>
  <c r="AO22" i="21"/>
  <c r="AN22" i="21"/>
  <c r="AM22" i="21"/>
  <c r="AL22" i="21"/>
  <c r="AK22" i="21"/>
  <c r="AJ22" i="21"/>
  <c r="AX21" i="21"/>
  <c r="AW21" i="21"/>
  <c r="AV21" i="21"/>
  <c r="AU21" i="21"/>
  <c r="AT21" i="21"/>
  <c r="AS21" i="21"/>
  <c r="AR21" i="21"/>
  <c r="AQ21" i="21"/>
  <c r="AP21" i="21"/>
  <c r="AO21" i="21"/>
  <c r="AN21" i="21"/>
  <c r="AM21" i="21"/>
  <c r="AL21" i="21"/>
  <c r="AK21" i="21"/>
  <c r="AJ21" i="21"/>
  <c r="AX20" i="21"/>
  <c r="AW20" i="21"/>
  <c r="AV20" i="21"/>
  <c r="AU20" i="21"/>
  <c r="AT20" i="21"/>
  <c r="AS20" i="21"/>
  <c r="AR20" i="21"/>
  <c r="AQ20" i="21"/>
  <c r="AP20" i="21"/>
  <c r="AO20" i="21"/>
  <c r="AN20" i="21"/>
  <c r="AM20" i="21"/>
  <c r="AL20" i="21"/>
  <c r="AK20" i="21"/>
  <c r="AJ20" i="21"/>
  <c r="AX19" i="21"/>
  <c r="AW19" i="21"/>
  <c r="AV19" i="21"/>
  <c r="AU19" i="21"/>
  <c r="AT19" i="21"/>
  <c r="AS19" i="21"/>
  <c r="AR19" i="21"/>
  <c r="AQ19" i="21"/>
  <c r="AP19" i="21"/>
  <c r="AO19" i="21"/>
  <c r="AN19" i="21"/>
  <c r="AM19" i="21"/>
  <c r="AL19" i="21"/>
  <c r="AK19" i="21"/>
  <c r="AJ19" i="21"/>
  <c r="AX16" i="21"/>
  <c r="AW16" i="21"/>
  <c r="AV16" i="21"/>
  <c r="AU16" i="21"/>
  <c r="AT16" i="21"/>
  <c r="AS16" i="21"/>
  <c r="AR16" i="21"/>
  <c r="AQ16" i="21"/>
  <c r="AP16" i="21"/>
  <c r="AO16" i="21"/>
  <c r="AN16" i="21"/>
  <c r="AM16" i="21"/>
  <c r="AL16" i="21"/>
  <c r="AK16" i="21"/>
  <c r="AJ16" i="21"/>
  <c r="AX15" i="21"/>
  <c r="AW15" i="21"/>
  <c r="AV15" i="21"/>
  <c r="AU15" i="21"/>
  <c r="AT15" i="21"/>
  <c r="AS15" i="21"/>
  <c r="AR15" i="21"/>
  <c r="AQ15" i="21"/>
  <c r="AP15" i="21"/>
  <c r="AO15" i="21"/>
  <c r="AN15" i="21"/>
  <c r="AM15" i="21"/>
  <c r="AL15" i="21"/>
  <c r="AK15" i="21"/>
  <c r="AJ15" i="21"/>
  <c r="AX14" i="21"/>
  <c r="AW14" i="21"/>
  <c r="AV14" i="21"/>
  <c r="AU14" i="21"/>
  <c r="AT14" i="21"/>
  <c r="AS14" i="21"/>
  <c r="AR14" i="21"/>
  <c r="AQ14" i="21"/>
  <c r="AP14" i="21"/>
  <c r="AO14" i="21"/>
  <c r="AN14" i="21"/>
  <c r="AM14" i="21"/>
  <c r="AL14" i="21"/>
  <c r="AK14" i="21"/>
  <c r="AJ14" i="21"/>
  <c r="AX13" i="21"/>
  <c r="AW13" i="21"/>
  <c r="AV13" i="21"/>
  <c r="AU13" i="21"/>
  <c r="AT13" i="21"/>
  <c r="AS13" i="21"/>
  <c r="AR13" i="21"/>
  <c r="AQ13" i="21"/>
  <c r="AP13" i="21"/>
  <c r="AO13" i="21"/>
  <c r="AN13" i="21"/>
  <c r="AM13" i="21"/>
  <c r="AL13" i="21"/>
  <c r="AK13" i="21"/>
  <c r="AJ13" i="21"/>
  <c r="AX12" i="21"/>
  <c r="AW12" i="21"/>
  <c r="AV12" i="21"/>
  <c r="AU12" i="21"/>
  <c r="AT12" i="21"/>
  <c r="AS12" i="21"/>
  <c r="AR12" i="21"/>
  <c r="AQ12" i="21"/>
  <c r="AP12" i="21"/>
  <c r="AO12" i="21"/>
  <c r="AN12" i="21"/>
  <c r="AM12" i="21"/>
  <c r="AL12" i="21"/>
  <c r="AK12" i="21"/>
  <c r="AJ12" i="21"/>
  <c r="AX11" i="21"/>
  <c r="AW11" i="21"/>
  <c r="AV11" i="21"/>
  <c r="AU11" i="21"/>
  <c r="AT11" i="21"/>
  <c r="AS11" i="21"/>
  <c r="AR11" i="21"/>
  <c r="AQ11" i="21"/>
  <c r="AP11" i="21"/>
  <c r="AO11" i="21"/>
  <c r="AN11" i="21"/>
  <c r="AM11" i="21"/>
  <c r="AL11" i="21"/>
  <c r="AK11" i="21"/>
  <c r="AJ11" i="21"/>
  <c r="AX8" i="21"/>
  <c r="AW8" i="21"/>
  <c r="AV8" i="21"/>
  <c r="AU8" i="21"/>
  <c r="AT8" i="21"/>
  <c r="AS8" i="21"/>
  <c r="AR8" i="21"/>
  <c r="AQ8" i="21"/>
  <c r="AP8" i="21"/>
  <c r="AO8" i="21"/>
  <c r="AN8" i="21"/>
  <c r="AM8" i="21"/>
  <c r="AL8" i="21"/>
  <c r="AK8" i="21"/>
  <c r="AJ8" i="21"/>
  <c r="AX7" i="21"/>
  <c r="AW7" i="21"/>
  <c r="AV7" i="21"/>
  <c r="AU7" i="21"/>
  <c r="AT7" i="21"/>
  <c r="AS7" i="21"/>
  <c r="AR7" i="21"/>
  <c r="AQ7" i="21"/>
  <c r="AP7" i="21"/>
  <c r="AO7" i="21"/>
  <c r="AN7" i="21"/>
  <c r="AM7" i="21"/>
  <c r="AL7" i="21"/>
  <c r="AK7" i="21"/>
  <c r="AJ7" i="21"/>
  <c r="AX6" i="21"/>
  <c r="AW6" i="21"/>
  <c r="AV6" i="21"/>
  <c r="AU6" i="21"/>
  <c r="AT6" i="21"/>
  <c r="AS6" i="21"/>
  <c r="AR6" i="21"/>
  <c r="AQ6" i="21"/>
  <c r="AP6" i="21"/>
  <c r="AO6" i="21"/>
  <c r="AN6" i="21"/>
  <c r="AM6" i="21"/>
  <c r="AL6" i="21"/>
  <c r="AK6" i="21"/>
  <c r="AJ6" i="21"/>
  <c r="AX5" i="21"/>
  <c r="AW5" i="21"/>
  <c r="AV5" i="21"/>
  <c r="AU5" i="21"/>
  <c r="AT5" i="21"/>
  <c r="AS5" i="21"/>
  <c r="AR5" i="21"/>
  <c r="AQ5" i="21"/>
  <c r="AP5" i="21"/>
  <c r="AO5" i="21"/>
  <c r="AN5" i="21"/>
  <c r="AM5" i="21"/>
  <c r="AL5" i="21"/>
  <c r="AK5" i="21"/>
  <c r="AJ5" i="21"/>
  <c r="AX4" i="21"/>
  <c r="AW4" i="21"/>
  <c r="AV4" i="21"/>
  <c r="AU4" i="21"/>
  <c r="AT4" i="21"/>
  <c r="AS4" i="21"/>
  <c r="AR4" i="21"/>
  <c r="AQ4" i="21"/>
  <c r="AP4" i="21"/>
  <c r="AO4" i="21"/>
  <c r="AN4" i="21"/>
  <c r="AM4" i="21"/>
  <c r="AL4" i="21"/>
  <c r="AK4" i="21"/>
  <c r="AJ4" i="21"/>
  <c r="AX3" i="21"/>
  <c r="AW3" i="21"/>
  <c r="AV3" i="21"/>
  <c r="AU3" i="21"/>
  <c r="AT3" i="21"/>
  <c r="AS3" i="21"/>
  <c r="AR3" i="21"/>
  <c r="AQ3" i="21"/>
  <c r="AP3" i="21"/>
  <c r="AO3" i="21"/>
  <c r="AN3" i="21"/>
  <c r="AM3" i="21"/>
  <c r="AL3" i="21"/>
  <c r="AK3" i="21"/>
  <c r="AJ3" i="21"/>
  <c r="AX2" i="21"/>
  <c r="AX10" i="21" s="1"/>
  <c r="AW2" i="21"/>
  <c r="AW18" i="21" s="1"/>
  <c r="AV2" i="21"/>
  <c r="AV10" i="21" s="1"/>
  <c r="AU2" i="21"/>
  <c r="AU18" i="21" s="1"/>
  <c r="AT2" i="21"/>
  <c r="AT10" i="21" s="1"/>
  <c r="AS2" i="21"/>
  <c r="AS18" i="21" s="1"/>
  <c r="AR2" i="21"/>
  <c r="AR10" i="21" s="1"/>
  <c r="AQ2" i="21"/>
  <c r="AQ18" i="21" s="1"/>
  <c r="AP2" i="21"/>
  <c r="AP10" i="21" s="1"/>
  <c r="AO2" i="21"/>
  <c r="AO18" i="21" s="1"/>
  <c r="AN2" i="21"/>
  <c r="AN10" i="21" s="1"/>
  <c r="AM2" i="21"/>
  <c r="AM18" i="21" s="1"/>
  <c r="AL2" i="21"/>
  <c r="AL10" i="21" s="1"/>
  <c r="AK2" i="21"/>
  <c r="AK18" i="21" s="1"/>
  <c r="AJ2" i="21"/>
  <c r="AJ10" i="21" s="1"/>
  <c r="AI24" i="21"/>
  <c r="AH24" i="21"/>
  <c r="AG24" i="21"/>
  <c r="AF24" i="21"/>
  <c r="AE24" i="21"/>
  <c r="AD24" i="21"/>
  <c r="AC24" i="21"/>
  <c r="AB24" i="21"/>
  <c r="AA24" i="21"/>
  <c r="Z24" i="21"/>
  <c r="Y24" i="21"/>
  <c r="X24" i="21"/>
  <c r="W24" i="21"/>
  <c r="V24" i="21"/>
  <c r="U24" i="21"/>
  <c r="T24" i="21"/>
  <c r="S24" i="21"/>
  <c r="R24" i="21"/>
  <c r="Q24" i="21"/>
  <c r="AI23" i="21"/>
  <c r="AH23" i="21"/>
  <c r="AG23" i="21"/>
  <c r="AF23" i="21"/>
  <c r="AE23" i="21"/>
  <c r="AD23" i="21"/>
  <c r="AC23" i="21"/>
  <c r="AB23" i="21"/>
  <c r="AA23" i="21"/>
  <c r="Z23" i="21"/>
  <c r="Y23" i="21"/>
  <c r="X23" i="21"/>
  <c r="W23" i="21"/>
  <c r="V23" i="21"/>
  <c r="U23" i="21"/>
  <c r="T23" i="21"/>
  <c r="S23" i="21"/>
  <c r="R23" i="21"/>
  <c r="Q23" i="21"/>
  <c r="AI22" i="21"/>
  <c r="AH22" i="21"/>
  <c r="AG22" i="21"/>
  <c r="AF22" i="21"/>
  <c r="AE22" i="21"/>
  <c r="AD22" i="21"/>
  <c r="AC22" i="21"/>
  <c r="AB22" i="21"/>
  <c r="AA22" i="21"/>
  <c r="Z22" i="21"/>
  <c r="Y22" i="21"/>
  <c r="X22" i="21"/>
  <c r="W22" i="21"/>
  <c r="V22" i="21"/>
  <c r="U22" i="21"/>
  <c r="T22" i="21"/>
  <c r="S22" i="21"/>
  <c r="R22" i="21"/>
  <c r="Q22" i="21"/>
  <c r="AI21" i="21"/>
  <c r="AH21" i="21"/>
  <c r="AG21" i="21"/>
  <c r="AF21" i="21"/>
  <c r="AE21" i="21"/>
  <c r="AD21" i="21"/>
  <c r="AC21" i="21"/>
  <c r="AB21" i="21"/>
  <c r="AA21" i="21"/>
  <c r="Z21" i="21"/>
  <c r="Y21" i="21"/>
  <c r="X21" i="21"/>
  <c r="W21" i="21"/>
  <c r="V21" i="21"/>
  <c r="U21" i="21"/>
  <c r="T21" i="21"/>
  <c r="S21" i="21"/>
  <c r="R21" i="21"/>
  <c r="Q21" i="21"/>
  <c r="AI20" i="21"/>
  <c r="AH20" i="21"/>
  <c r="AG20" i="21"/>
  <c r="AF20" i="21"/>
  <c r="AE20" i="21"/>
  <c r="AD20" i="21"/>
  <c r="AC20" i="21"/>
  <c r="AB20" i="21"/>
  <c r="AA20" i="21"/>
  <c r="Z20" i="21"/>
  <c r="Y20" i="21"/>
  <c r="X20" i="21"/>
  <c r="W20" i="21"/>
  <c r="V20" i="21"/>
  <c r="U20" i="21"/>
  <c r="T20" i="21"/>
  <c r="S20" i="21"/>
  <c r="R20" i="21"/>
  <c r="Q20" i="21"/>
  <c r="AI19" i="21"/>
  <c r="AH19" i="21"/>
  <c r="AG19" i="21"/>
  <c r="AF19" i="21"/>
  <c r="AE19" i="21"/>
  <c r="AD19" i="21"/>
  <c r="AC19" i="21"/>
  <c r="AB19" i="21"/>
  <c r="AA19" i="21"/>
  <c r="Z19" i="21"/>
  <c r="Y19" i="21"/>
  <c r="X19" i="21"/>
  <c r="W19" i="21"/>
  <c r="V19" i="21"/>
  <c r="U19" i="21"/>
  <c r="T19" i="21"/>
  <c r="S19" i="21"/>
  <c r="R19" i="21"/>
  <c r="Q19" i="21"/>
  <c r="AI16" i="21"/>
  <c r="AH16" i="21"/>
  <c r="AG16" i="21"/>
  <c r="AF16" i="21"/>
  <c r="AE16" i="21"/>
  <c r="AD16" i="21"/>
  <c r="AC16" i="21"/>
  <c r="AB16" i="21"/>
  <c r="AA16" i="21"/>
  <c r="Z16" i="21"/>
  <c r="Y16" i="21"/>
  <c r="X16" i="21"/>
  <c r="W16" i="21"/>
  <c r="V16" i="21"/>
  <c r="U16" i="21"/>
  <c r="T16" i="21"/>
  <c r="S16" i="21"/>
  <c r="R16" i="21"/>
  <c r="Q16" i="21"/>
  <c r="AI15" i="21"/>
  <c r="AH15" i="21"/>
  <c r="AG15" i="21"/>
  <c r="AF15" i="21"/>
  <c r="AE15" i="21"/>
  <c r="AD15" i="21"/>
  <c r="AC15" i="21"/>
  <c r="AB15" i="21"/>
  <c r="AA15" i="21"/>
  <c r="Z15" i="21"/>
  <c r="Y15" i="21"/>
  <c r="X15" i="21"/>
  <c r="W15" i="21"/>
  <c r="V15" i="21"/>
  <c r="U15" i="21"/>
  <c r="T15" i="21"/>
  <c r="S15" i="21"/>
  <c r="R15" i="21"/>
  <c r="Q15" i="21"/>
  <c r="AI14" i="21"/>
  <c r="AH14" i="21"/>
  <c r="AG14" i="21"/>
  <c r="AF14" i="21"/>
  <c r="AE14" i="21"/>
  <c r="AD14" i="21"/>
  <c r="AC14" i="21"/>
  <c r="AB14" i="21"/>
  <c r="AA14" i="21"/>
  <c r="Z14" i="21"/>
  <c r="Y14" i="21"/>
  <c r="X14" i="21"/>
  <c r="W14" i="21"/>
  <c r="V14" i="21"/>
  <c r="U14" i="21"/>
  <c r="T14" i="21"/>
  <c r="S14" i="21"/>
  <c r="R14" i="21"/>
  <c r="Q14" i="21"/>
  <c r="AI13" i="21"/>
  <c r="AH13" i="21"/>
  <c r="AG13" i="21"/>
  <c r="AF13" i="21"/>
  <c r="AE13" i="21"/>
  <c r="AD13" i="21"/>
  <c r="AC13" i="21"/>
  <c r="AB13" i="21"/>
  <c r="AA13" i="21"/>
  <c r="Z13" i="21"/>
  <c r="Y13" i="21"/>
  <c r="X13" i="21"/>
  <c r="W13" i="21"/>
  <c r="V13" i="21"/>
  <c r="U13" i="21"/>
  <c r="T13" i="21"/>
  <c r="S13" i="21"/>
  <c r="R13" i="21"/>
  <c r="Q13" i="21"/>
  <c r="AI12" i="21"/>
  <c r="AH12" i="21"/>
  <c r="AG12" i="21"/>
  <c r="AF12" i="21"/>
  <c r="AE12" i="21"/>
  <c r="AD12" i="21"/>
  <c r="AC12" i="21"/>
  <c r="AB12" i="21"/>
  <c r="AA12" i="21"/>
  <c r="Z12" i="21"/>
  <c r="Y12" i="21"/>
  <c r="X12" i="21"/>
  <c r="W12" i="21"/>
  <c r="V12" i="21"/>
  <c r="U12" i="21"/>
  <c r="T12" i="21"/>
  <c r="S12" i="21"/>
  <c r="R12" i="21"/>
  <c r="Q12" i="21"/>
  <c r="AI11" i="21"/>
  <c r="AH11" i="21"/>
  <c r="AG11" i="21"/>
  <c r="AF11" i="21"/>
  <c r="AE11" i="21"/>
  <c r="AD11" i="21"/>
  <c r="AC11" i="21"/>
  <c r="AB11" i="21"/>
  <c r="AA11" i="21"/>
  <c r="Z11" i="21"/>
  <c r="Y11" i="21"/>
  <c r="X11" i="21"/>
  <c r="W11" i="21"/>
  <c r="V11" i="21"/>
  <c r="U11" i="21"/>
  <c r="T11" i="21"/>
  <c r="S11" i="21"/>
  <c r="R11" i="21"/>
  <c r="Q11" i="21"/>
  <c r="AI8" i="21"/>
  <c r="AH8" i="21"/>
  <c r="AG8" i="21"/>
  <c r="AF8" i="21"/>
  <c r="AE8" i="21"/>
  <c r="AD8" i="21"/>
  <c r="AC8" i="21"/>
  <c r="AB8" i="21"/>
  <c r="AA8" i="21"/>
  <c r="Z8" i="21"/>
  <c r="Y8" i="21"/>
  <c r="X8" i="21"/>
  <c r="W8" i="21"/>
  <c r="V8" i="21"/>
  <c r="U8" i="21"/>
  <c r="T8" i="21"/>
  <c r="S8" i="21"/>
  <c r="R8" i="21"/>
  <c r="Q8" i="21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AI6" i="21"/>
  <c r="AH6" i="21"/>
  <c r="AG6" i="21"/>
  <c r="AF6" i="21"/>
  <c r="AE6" i="21"/>
  <c r="AD6" i="21"/>
  <c r="AC6" i="21"/>
  <c r="AB6" i="21"/>
  <c r="AA6" i="21"/>
  <c r="Z6" i="21"/>
  <c r="Y6" i="21"/>
  <c r="X6" i="21"/>
  <c r="W6" i="21"/>
  <c r="V6" i="21"/>
  <c r="U6" i="21"/>
  <c r="T6" i="21"/>
  <c r="S6" i="21"/>
  <c r="R6" i="21"/>
  <c r="Q6" i="21"/>
  <c r="AI5" i="21"/>
  <c r="AH5" i="21"/>
  <c r="AG5" i="21"/>
  <c r="AF5" i="21"/>
  <c r="AE5" i="21"/>
  <c r="AD5" i="21"/>
  <c r="AC5" i="21"/>
  <c r="AB5" i="21"/>
  <c r="AA5" i="21"/>
  <c r="Z5" i="21"/>
  <c r="Y5" i="21"/>
  <c r="X5" i="21"/>
  <c r="W5" i="21"/>
  <c r="V5" i="21"/>
  <c r="U5" i="21"/>
  <c r="T5" i="21"/>
  <c r="S5" i="21"/>
  <c r="R5" i="21"/>
  <c r="Q5" i="21"/>
  <c r="AI4" i="21"/>
  <c r="AH4" i="21"/>
  <c r="AG4" i="21"/>
  <c r="AF4" i="21"/>
  <c r="AE4" i="21"/>
  <c r="AD4" i="21"/>
  <c r="AC4" i="21"/>
  <c r="AB4" i="21"/>
  <c r="AA4" i="21"/>
  <c r="Z4" i="21"/>
  <c r="Y4" i="21"/>
  <c r="X4" i="21"/>
  <c r="W4" i="21"/>
  <c r="V4" i="21"/>
  <c r="U4" i="21"/>
  <c r="T4" i="21"/>
  <c r="S4" i="21"/>
  <c r="R4" i="21"/>
  <c r="Q4" i="21"/>
  <c r="AI3" i="21"/>
  <c r="AH3" i="21"/>
  <c r="AG3" i="21"/>
  <c r="AF3" i="21"/>
  <c r="AE3" i="21"/>
  <c r="AD3" i="21"/>
  <c r="AC3" i="21"/>
  <c r="AB3" i="21"/>
  <c r="AA3" i="21"/>
  <c r="Z3" i="21"/>
  <c r="Y3" i="21"/>
  <c r="X3" i="21"/>
  <c r="W3" i="21"/>
  <c r="V3" i="21"/>
  <c r="U3" i="21"/>
  <c r="T3" i="21"/>
  <c r="S3" i="21"/>
  <c r="R3" i="21"/>
  <c r="Q3" i="21"/>
  <c r="AI2" i="21"/>
  <c r="AI10" i="21" s="1"/>
  <c r="AH2" i="21"/>
  <c r="AH18" i="21" s="1"/>
  <c r="AG2" i="21"/>
  <c r="AG10" i="21" s="1"/>
  <c r="AF2" i="21"/>
  <c r="AF18" i="21" s="1"/>
  <c r="AE2" i="21"/>
  <c r="AE10" i="21" s="1"/>
  <c r="AD2" i="21"/>
  <c r="AD18" i="21" s="1"/>
  <c r="AC2" i="21"/>
  <c r="AC10" i="21" s="1"/>
  <c r="AB2" i="21"/>
  <c r="AB18" i="21" s="1"/>
  <c r="AA2" i="21"/>
  <c r="AA10" i="21" s="1"/>
  <c r="Z2" i="21"/>
  <c r="Z18" i="21" s="1"/>
  <c r="Y2" i="21"/>
  <c r="Y10" i="21" s="1"/>
  <c r="X2" i="21"/>
  <c r="X18" i="21" s="1"/>
  <c r="W2" i="21"/>
  <c r="W10" i="21" s="1"/>
  <c r="V2" i="21"/>
  <c r="V18" i="21" s="1"/>
  <c r="U2" i="21"/>
  <c r="U10" i="21" s="1"/>
  <c r="T2" i="21"/>
  <c r="T18" i="21" s="1"/>
  <c r="S2" i="21"/>
  <c r="S10" i="21" s="1"/>
  <c r="R2" i="21"/>
  <c r="R18" i="21" s="1"/>
  <c r="Q2" i="21"/>
  <c r="Q10" i="21" s="1"/>
  <c r="Q26" i="20"/>
  <c r="R26" i="20"/>
  <c r="S26" i="20"/>
  <c r="T26" i="20"/>
  <c r="U26" i="20"/>
  <c r="V26" i="20"/>
  <c r="W26" i="20"/>
  <c r="X26" i="20"/>
  <c r="Y26" i="20"/>
  <c r="Z26" i="20"/>
  <c r="AA26" i="20"/>
  <c r="AB26" i="20"/>
  <c r="AC26" i="20"/>
  <c r="AD26" i="20"/>
  <c r="AE26" i="20"/>
  <c r="AF26" i="20"/>
  <c r="AG26" i="20"/>
  <c r="AH26" i="20"/>
  <c r="AI26" i="20"/>
  <c r="AJ26" i="20"/>
  <c r="AK26" i="20"/>
  <c r="AL26" i="20"/>
  <c r="AM26" i="20"/>
  <c r="AN26" i="20"/>
  <c r="AO26" i="20"/>
  <c r="AP26" i="20"/>
  <c r="AQ26" i="20"/>
  <c r="AR26" i="20"/>
  <c r="AS26" i="20"/>
  <c r="AT26" i="20"/>
  <c r="AU26" i="20"/>
  <c r="AV26" i="20"/>
  <c r="AW26" i="20"/>
  <c r="AX26" i="20"/>
  <c r="AY26" i="20"/>
  <c r="AZ26" i="20"/>
  <c r="Q27" i="20"/>
  <c r="R27" i="20"/>
  <c r="S27" i="20"/>
  <c r="T27" i="20"/>
  <c r="U27" i="20"/>
  <c r="V27" i="20"/>
  <c r="W27" i="20"/>
  <c r="X27" i="20"/>
  <c r="Y27" i="20"/>
  <c r="Z27" i="20"/>
  <c r="AA27" i="20"/>
  <c r="AB27" i="20"/>
  <c r="AC27" i="20"/>
  <c r="AD27" i="20"/>
  <c r="AE27" i="20"/>
  <c r="AF27" i="20"/>
  <c r="AG27" i="20"/>
  <c r="AH27" i="20"/>
  <c r="AI27" i="20"/>
  <c r="AJ27" i="20"/>
  <c r="AK27" i="20"/>
  <c r="AL27" i="20"/>
  <c r="AM27" i="20"/>
  <c r="AN27" i="20"/>
  <c r="AO27" i="20"/>
  <c r="AP27" i="20"/>
  <c r="AQ27" i="20"/>
  <c r="AR27" i="20"/>
  <c r="AS27" i="20"/>
  <c r="AT27" i="20"/>
  <c r="AU27" i="20"/>
  <c r="AV27" i="20"/>
  <c r="AW27" i="20"/>
  <c r="AX27" i="20"/>
  <c r="AY27" i="20"/>
  <c r="AZ27" i="20"/>
  <c r="Q28" i="20"/>
  <c r="R28" i="20"/>
  <c r="S28" i="20"/>
  <c r="T28" i="20"/>
  <c r="U28" i="20"/>
  <c r="V28" i="20"/>
  <c r="W28" i="20"/>
  <c r="X28" i="20"/>
  <c r="Y28" i="20"/>
  <c r="Z28" i="20"/>
  <c r="AA28" i="20"/>
  <c r="AB28" i="20"/>
  <c r="AC28" i="20"/>
  <c r="AD28" i="20"/>
  <c r="AE28" i="20"/>
  <c r="AF28" i="20"/>
  <c r="AG28" i="20"/>
  <c r="AH28" i="20"/>
  <c r="AI28" i="20"/>
  <c r="AJ28" i="20"/>
  <c r="AK28" i="20"/>
  <c r="AL28" i="20"/>
  <c r="AM28" i="20"/>
  <c r="AN28" i="20"/>
  <c r="AO28" i="20"/>
  <c r="AP28" i="20"/>
  <c r="AQ28" i="20"/>
  <c r="AR28" i="20"/>
  <c r="AS28" i="20"/>
  <c r="AT28" i="20"/>
  <c r="AU28" i="20"/>
  <c r="AV28" i="20"/>
  <c r="AW28" i="20"/>
  <c r="AX28" i="20"/>
  <c r="AY28" i="20"/>
  <c r="AZ28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Q30" i="20"/>
  <c r="R30" i="20"/>
  <c r="S30" i="20"/>
  <c r="T30" i="20"/>
  <c r="U30" i="20"/>
  <c r="V30" i="20"/>
  <c r="W30" i="20"/>
  <c r="X30" i="20"/>
  <c r="Y30" i="20"/>
  <c r="Z30" i="20"/>
  <c r="AA30" i="20"/>
  <c r="AB30" i="20"/>
  <c r="AC30" i="20"/>
  <c r="AD30" i="20"/>
  <c r="AE30" i="20"/>
  <c r="AF30" i="20"/>
  <c r="AG30" i="20"/>
  <c r="AH30" i="20"/>
  <c r="AI30" i="20"/>
  <c r="AJ30" i="20"/>
  <c r="AK30" i="20"/>
  <c r="AL30" i="20"/>
  <c r="AM30" i="20"/>
  <c r="AN30" i="20"/>
  <c r="AO30" i="20"/>
  <c r="AP30" i="20"/>
  <c r="AQ30" i="20"/>
  <c r="AR30" i="20"/>
  <c r="AS30" i="20"/>
  <c r="AT30" i="20"/>
  <c r="AU30" i="20"/>
  <c r="AV30" i="20"/>
  <c r="AW30" i="20"/>
  <c r="AX30" i="20"/>
  <c r="AY30" i="20"/>
  <c r="AZ30" i="20"/>
  <c r="Q31" i="20"/>
  <c r="R31" i="20"/>
  <c r="S31" i="20"/>
  <c r="T31" i="20"/>
  <c r="U31" i="20"/>
  <c r="V31" i="20"/>
  <c r="W31" i="20"/>
  <c r="X31" i="20"/>
  <c r="Y31" i="20"/>
  <c r="Z31" i="20"/>
  <c r="AA31" i="20"/>
  <c r="AB31" i="20"/>
  <c r="AC31" i="20"/>
  <c r="AD31" i="20"/>
  <c r="AE31" i="20"/>
  <c r="AF31" i="20"/>
  <c r="AG31" i="20"/>
  <c r="AH31" i="20"/>
  <c r="AI31" i="20"/>
  <c r="AJ31" i="20"/>
  <c r="AK31" i="20"/>
  <c r="AL31" i="20"/>
  <c r="AM31" i="20"/>
  <c r="AN31" i="20"/>
  <c r="AO31" i="20"/>
  <c r="AP31" i="20"/>
  <c r="AQ31" i="20"/>
  <c r="AR31" i="20"/>
  <c r="AS31" i="20"/>
  <c r="AT31" i="20"/>
  <c r="AU31" i="20"/>
  <c r="AV31" i="20"/>
  <c r="AW31" i="20"/>
  <c r="AX31" i="20"/>
  <c r="AY31" i="20"/>
  <c r="AZ31" i="20"/>
  <c r="Q25" i="18"/>
  <c r="R25" i="18"/>
  <c r="S25" i="18"/>
  <c r="T25" i="18"/>
  <c r="U25" i="18"/>
  <c r="V25" i="18"/>
  <c r="W25" i="18"/>
  <c r="X25" i="18"/>
  <c r="Y25" i="18"/>
  <c r="Z25" i="18"/>
  <c r="AA25" i="18"/>
  <c r="AB25" i="18"/>
  <c r="AC25" i="18"/>
  <c r="AD25" i="18"/>
  <c r="AE25" i="18"/>
  <c r="AF25" i="18"/>
  <c r="AG25" i="18"/>
  <c r="AH25" i="18"/>
  <c r="AI25" i="18"/>
  <c r="AJ25" i="18"/>
  <c r="AK25" i="18"/>
  <c r="AL25" i="18"/>
  <c r="AM25" i="18"/>
  <c r="AN25" i="18"/>
  <c r="AO25" i="18"/>
  <c r="AP25" i="18"/>
  <c r="AQ25" i="18"/>
  <c r="AR25" i="18"/>
  <c r="AS25" i="18"/>
  <c r="AT25" i="18"/>
  <c r="AU25" i="18"/>
  <c r="AV25" i="18"/>
  <c r="AW25" i="18"/>
  <c r="AX25" i="18"/>
  <c r="AY25" i="18"/>
  <c r="AZ25" i="18"/>
  <c r="Q26" i="18"/>
  <c r="R26" i="18"/>
  <c r="S26" i="18"/>
  <c r="T26" i="18"/>
  <c r="U26" i="18"/>
  <c r="V26" i="18"/>
  <c r="W26" i="18"/>
  <c r="X26" i="18"/>
  <c r="Y26" i="18"/>
  <c r="Z26" i="18"/>
  <c r="AA26" i="18"/>
  <c r="AB26" i="18"/>
  <c r="AC26" i="18"/>
  <c r="AD26" i="18"/>
  <c r="AE26" i="18"/>
  <c r="AF26" i="18"/>
  <c r="AG26" i="18"/>
  <c r="AH26" i="18"/>
  <c r="AI26" i="18"/>
  <c r="AJ26" i="18"/>
  <c r="AK26" i="18"/>
  <c r="AL26" i="18"/>
  <c r="AM26" i="18"/>
  <c r="AN26" i="18"/>
  <c r="AO26" i="18"/>
  <c r="AP26" i="18"/>
  <c r="AQ26" i="18"/>
  <c r="AR26" i="18"/>
  <c r="AS26" i="18"/>
  <c r="AT26" i="18"/>
  <c r="AU26" i="18"/>
  <c r="AV26" i="18"/>
  <c r="AW26" i="18"/>
  <c r="AX26" i="18"/>
  <c r="AY26" i="18"/>
  <c r="AZ26" i="18"/>
  <c r="Q27" i="18"/>
  <c r="R27" i="18"/>
  <c r="S27" i="18"/>
  <c r="T27" i="18"/>
  <c r="U27" i="18"/>
  <c r="V27" i="18"/>
  <c r="W27" i="18"/>
  <c r="X27" i="18"/>
  <c r="Y27" i="18"/>
  <c r="Z27" i="18"/>
  <c r="AA27" i="18"/>
  <c r="AB27" i="18"/>
  <c r="AC27" i="18"/>
  <c r="AD27" i="18"/>
  <c r="AE27" i="18"/>
  <c r="AF27" i="18"/>
  <c r="AG27" i="18"/>
  <c r="AH27" i="18"/>
  <c r="AI27" i="18"/>
  <c r="AJ27" i="18"/>
  <c r="AK27" i="18"/>
  <c r="AL27" i="18"/>
  <c r="AM27" i="18"/>
  <c r="AN27" i="18"/>
  <c r="AO27" i="18"/>
  <c r="AP27" i="18"/>
  <c r="AQ27" i="18"/>
  <c r="AR27" i="18"/>
  <c r="AS27" i="18"/>
  <c r="AT27" i="18"/>
  <c r="AU27" i="18"/>
  <c r="AV27" i="18"/>
  <c r="AW27" i="18"/>
  <c r="AX27" i="18"/>
  <c r="AY27" i="18"/>
  <c r="AZ27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C28" i="18"/>
  <c r="AD28" i="18"/>
  <c r="AE28" i="18"/>
  <c r="AF28" i="18"/>
  <c r="AG28" i="18"/>
  <c r="AH28" i="18"/>
  <c r="AI28" i="18"/>
  <c r="AJ28" i="18"/>
  <c r="AK28" i="18"/>
  <c r="AL28" i="18"/>
  <c r="AM28" i="18"/>
  <c r="AN28" i="18"/>
  <c r="AO28" i="18"/>
  <c r="AP28" i="18"/>
  <c r="AQ28" i="18"/>
  <c r="AR28" i="18"/>
  <c r="AS28" i="18"/>
  <c r="AT28" i="18"/>
  <c r="AU28" i="18"/>
  <c r="AV28" i="18"/>
  <c r="AW28" i="18"/>
  <c r="AX28" i="18"/>
  <c r="AY28" i="18"/>
  <c r="AZ28" i="18"/>
  <c r="Q29" i="18"/>
  <c r="R29" i="18"/>
  <c r="S29" i="18"/>
  <c r="T29" i="18"/>
  <c r="U29" i="18"/>
  <c r="V29" i="18"/>
  <c r="W29" i="18"/>
  <c r="X29" i="18"/>
  <c r="Y29" i="18"/>
  <c r="Z29" i="18"/>
  <c r="AA29" i="18"/>
  <c r="AB29" i="18"/>
  <c r="AC29" i="18"/>
  <c r="AD29" i="18"/>
  <c r="AE29" i="18"/>
  <c r="AF29" i="18"/>
  <c r="AG29" i="18"/>
  <c r="AH29" i="18"/>
  <c r="AI29" i="18"/>
  <c r="AJ29" i="18"/>
  <c r="AK29" i="18"/>
  <c r="AL29" i="18"/>
  <c r="AM29" i="18"/>
  <c r="AN29" i="18"/>
  <c r="AO29" i="18"/>
  <c r="AP29" i="18"/>
  <c r="AQ29" i="18"/>
  <c r="AR29" i="18"/>
  <c r="AS29" i="18"/>
  <c r="AT29" i="18"/>
  <c r="AU29" i="18"/>
  <c r="AV29" i="18"/>
  <c r="AW29" i="18"/>
  <c r="AX29" i="18"/>
  <c r="AY29" i="18"/>
  <c r="AZ29" i="18"/>
  <c r="Q30" i="18"/>
  <c r="R30" i="18"/>
  <c r="S30" i="18"/>
  <c r="T30" i="18"/>
  <c r="U30" i="18"/>
  <c r="V30" i="18"/>
  <c r="W30" i="18"/>
  <c r="X30" i="18"/>
  <c r="Y30" i="18"/>
  <c r="Z30" i="18"/>
  <c r="AA30" i="18"/>
  <c r="AB30" i="18"/>
  <c r="AC30" i="18"/>
  <c r="AD30" i="18"/>
  <c r="AE30" i="18"/>
  <c r="AF30" i="18"/>
  <c r="AG30" i="18"/>
  <c r="AH30" i="18"/>
  <c r="AI30" i="18"/>
  <c r="AJ30" i="18"/>
  <c r="AK30" i="18"/>
  <c r="AL30" i="18"/>
  <c r="AM30" i="18"/>
  <c r="AN30" i="18"/>
  <c r="AO30" i="18"/>
  <c r="AP30" i="18"/>
  <c r="AQ30" i="18"/>
  <c r="AR30" i="18"/>
  <c r="AS30" i="18"/>
  <c r="AT30" i="18"/>
  <c r="AU30" i="18"/>
  <c r="AV30" i="18"/>
  <c r="AW30" i="18"/>
  <c r="AX30" i="18"/>
  <c r="AY30" i="18"/>
  <c r="AZ30" i="18"/>
  <c r="Q31" i="18"/>
  <c r="R31" i="18"/>
  <c r="S31" i="18"/>
  <c r="T31" i="18"/>
  <c r="U31" i="18"/>
  <c r="V31" i="18"/>
  <c r="W31" i="18"/>
  <c r="X31" i="18"/>
  <c r="Y31" i="18"/>
  <c r="Z31" i="18"/>
  <c r="AA31" i="18"/>
  <c r="AB31" i="18"/>
  <c r="AC31" i="18"/>
  <c r="AD31" i="18"/>
  <c r="AE31" i="18"/>
  <c r="AF31" i="18"/>
  <c r="AG31" i="18"/>
  <c r="AH31" i="18"/>
  <c r="AI31" i="18"/>
  <c r="AJ31" i="18"/>
  <c r="AK31" i="18"/>
  <c r="AL31" i="18"/>
  <c r="AM31" i="18"/>
  <c r="AN31" i="18"/>
  <c r="AO31" i="18"/>
  <c r="AP31" i="18"/>
  <c r="AQ31" i="18"/>
  <c r="AR31" i="18"/>
  <c r="AS31" i="18"/>
  <c r="AT31" i="18"/>
  <c r="AU31" i="18"/>
  <c r="AV31" i="18"/>
  <c r="AW31" i="18"/>
  <c r="AX31" i="18"/>
  <c r="AY31" i="18"/>
  <c r="AZ31" i="18"/>
  <c r="Q33" i="18"/>
  <c r="R33" i="18"/>
  <c r="S33" i="18"/>
  <c r="T33" i="18"/>
  <c r="U33" i="18"/>
  <c r="V33" i="18"/>
  <c r="W33" i="18"/>
  <c r="X33" i="18"/>
  <c r="Y33" i="18"/>
  <c r="Z33" i="18"/>
  <c r="AA33" i="18"/>
  <c r="AB33" i="18"/>
  <c r="AC33" i="18"/>
  <c r="AD33" i="18"/>
  <c r="AE33" i="18"/>
  <c r="AF33" i="18"/>
  <c r="AG33" i="18"/>
  <c r="AH33" i="18"/>
  <c r="AI33" i="18"/>
  <c r="AJ33" i="18"/>
  <c r="AK33" i="18"/>
  <c r="AL33" i="18"/>
  <c r="AM33" i="18"/>
  <c r="AN33" i="18"/>
  <c r="AO33" i="18"/>
  <c r="AP33" i="18"/>
  <c r="AQ33" i="18"/>
  <c r="AR33" i="18"/>
  <c r="AS33" i="18"/>
  <c r="AT33" i="18"/>
  <c r="AU33" i="18"/>
  <c r="AV33" i="18"/>
  <c r="AW33" i="18"/>
  <c r="AX33" i="18"/>
  <c r="AY33" i="18"/>
  <c r="AZ33" i="18"/>
  <c r="Q41" i="18"/>
  <c r="R41" i="18"/>
  <c r="S41" i="18"/>
  <c r="T41" i="18"/>
  <c r="U41" i="18"/>
  <c r="V41" i="18"/>
  <c r="W41" i="18"/>
  <c r="X41" i="18"/>
  <c r="Y41" i="18"/>
  <c r="Z41" i="18"/>
  <c r="AA41" i="18"/>
  <c r="AB41" i="18"/>
  <c r="AC41" i="18"/>
  <c r="AD41" i="18"/>
  <c r="AE41" i="18"/>
  <c r="AF41" i="18"/>
  <c r="AG41" i="18"/>
  <c r="AH41" i="18"/>
  <c r="AI41" i="18"/>
  <c r="AJ41" i="18"/>
  <c r="AK41" i="18"/>
  <c r="AL41" i="18"/>
  <c r="AM41" i="18"/>
  <c r="AN41" i="18"/>
  <c r="AO41" i="18"/>
  <c r="AP41" i="18"/>
  <c r="AQ41" i="18"/>
  <c r="AR41" i="18"/>
  <c r="AS41" i="18"/>
  <c r="AT41" i="18"/>
  <c r="AU41" i="18"/>
  <c r="AV41" i="18"/>
  <c r="AW41" i="18"/>
  <c r="AX41" i="18"/>
  <c r="AY41" i="18"/>
  <c r="AZ41" i="18"/>
  <c r="C381" i="2" l="1"/>
  <c r="EU202" i="2"/>
  <c r="C403" i="2"/>
  <c r="FQ202" i="2"/>
  <c r="C392" i="2"/>
  <c r="FF202" i="2"/>
  <c r="F47" i="10"/>
  <c r="F49" i="10" s="1"/>
  <c r="F50" i="10" s="1"/>
  <c r="H47" i="10"/>
  <c r="H49" i="10" s="1"/>
  <c r="H50" i="10" s="1"/>
  <c r="J47" i="10"/>
  <c r="J49" i="10" s="1"/>
  <c r="J50" i="10" s="1"/>
  <c r="L47" i="10"/>
  <c r="L49" i="10" s="1"/>
  <c r="L50" i="10" s="1"/>
  <c r="N47" i="10"/>
  <c r="N49" i="10" s="1"/>
  <c r="N50" i="10" s="1"/>
  <c r="P47" i="10"/>
  <c r="P49" i="10" s="1"/>
  <c r="P50" i="10" s="1"/>
  <c r="R47" i="10"/>
  <c r="R49" i="10" s="1"/>
  <c r="R50" i="10" s="1"/>
  <c r="T47" i="10"/>
  <c r="T49" i="10" s="1"/>
  <c r="T50" i="10" s="1"/>
  <c r="V47" i="10"/>
  <c r="V49" i="10" s="1"/>
  <c r="V50" i="10" s="1"/>
  <c r="X47" i="10"/>
  <c r="X49" i="10" s="1"/>
  <c r="X50" i="10" s="1"/>
  <c r="Z47" i="10"/>
  <c r="Z49" i="10" s="1"/>
  <c r="Z50" i="10" s="1"/>
  <c r="AB47" i="10"/>
  <c r="AB49" i="10" s="1"/>
  <c r="AB50" i="10" s="1"/>
  <c r="AD47" i="10"/>
  <c r="AD49" i="10" s="1"/>
  <c r="AD50" i="10" s="1"/>
  <c r="AF47" i="10"/>
  <c r="AF49" i="10" s="1"/>
  <c r="AF50" i="10" s="1"/>
  <c r="AH47" i="10"/>
  <c r="AH49" i="10" s="1"/>
  <c r="AH50" i="10" s="1"/>
  <c r="AJ47" i="10"/>
  <c r="AJ49" i="10" s="1"/>
  <c r="AJ50" i="10" s="1"/>
  <c r="AL47" i="10"/>
  <c r="AL49" i="10" s="1"/>
  <c r="AL50" i="10" s="1"/>
  <c r="AN47" i="10"/>
  <c r="AN49" i="10" s="1"/>
  <c r="AN50" i="10" s="1"/>
  <c r="AP47" i="10"/>
  <c r="AP49" i="10" s="1"/>
  <c r="AP50" i="10" s="1"/>
  <c r="AR47" i="10"/>
  <c r="AR49" i="10" s="1"/>
  <c r="AR50" i="10" s="1"/>
  <c r="AT47" i="10"/>
  <c r="AT49" i="10" s="1"/>
  <c r="AT50" i="10" s="1"/>
  <c r="AV47" i="10"/>
  <c r="AV49" i="10" s="1"/>
  <c r="AV50" i="10" s="1"/>
  <c r="AX47" i="10"/>
  <c r="AX49" i="10" s="1"/>
  <c r="AX50" i="10" s="1"/>
  <c r="AZ47" i="10"/>
  <c r="AZ49" i="10" s="1"/>
  <c r="AZ50" i="10" s="1"/>
  <c r="E47" i="10"/>
  <c r="E49" i="10" s="1"/>
  <c r="E50" i="10" s="1"/>
  <c r="E52" i="10" s="1"/>
  <c r="F52" i="10" s="1"/>
  <c r="G47" i="10"/>
  <c r="G49" i="10" s="1"/>
  <c r="G50" i="10" s="1"/>
  <c r="I47" i="10"/>
  <c r="I49" i="10" s="1"/>
  <c r="I50" i="10" s="1"/>
  <c r="K47" i="10"/>
  <c r="K49" i="10" s="1"/>
  <c r="K50" i="10" s="1"/>
  <c r="M47" i="10"/>
  <c r="M49" i="10" s="1"/>
  <c r="M50" i="10" s="1"/>
  <c r="O47" i="10"/>
  <c r="O49" i="10" s="1"/>
  <c r="O50" i="10" s="1"/>
  <c r="Q47" i="10"/>
  <c r="Q49" i="10" s="1"/>
  <c r="Q50" i="10" s="1"/>
  <c r="Q52" i="10" s="1"/>
  <c r="R52" i="10" s="1"/>
  <c r="S47" i="10"/>
  <c r="S49" i="10" s="1"/>
  <c r="S50" i="10" s="1"/>
  <c r="U47" i="10"/>
  <c r="U49" i="10" s="1"/>
  <c r="U50" i="10" s="1"/>
  <c r="W47" i="10"/>
  <c r="W49" i="10" s="1"/>
  <c r="W50" i="10" s="1"/>
  <c r="Y47" i="10"/>
  <c r="Y49" i="10" s="1"/>
  <c r="Y50" i="10" s="1"/>
  <c r="AA47" i="10"/>
  <c r="AA49" i="10" s="1"/>
  <c r="AA50" i="10" s="1"/>
  <c r="AC47" i="10"/>
  <c r="AC49" i="10" s="1"/>
  <c r="AC50" i="10" s="1"/>
  <c r="AC52" i="10" s="1"/>
  <c r="AD52" i="10" s="1"/>
  <c r="AE47" i="10"/>
  <c r="AE49" i="10" s="1"/>
  <c r="AE50" i="10" s="1"/>
  <c r="AG47" i="10"/>
  <c r="AG49" i="10" s="1"/>
  <c r="AG50" i="10" s="1"/>
  <c r="AI47" i="10"/>
  <c r="AI49" i="10" s="1"/>
  <c r="AI50" i="10" s="1"/>
  <c r="AK47" i="10"/>
  <c r="AK49" i="10" s="1"/>
  <c r="AK50" i="10" s="1"/>
  <c r="AM47" i="10"/>
  <c r="AM49" i="10" s="1"/>
  <c r="AM50" i="10" s="1"/>
  <c r="AO47" i="10"/>
  <c r="AO49" i="10" s="1"/>
  <c r="AO50" i="10" s="1"/>
  <c r="AO52" i="10" s="1"/>
  <c r="AP52" i="10" s="1"/>
  <c r="AQ47" i="10"/>
  <c r="AQ49" i="10" s="1"/>
  <c r="AQ50" i="10" s="1"/>
  <c r="AS47" i="10"/>
  <c r="AS49" i="10" s="1"/>
  <c r="AS50" i="10" s="1"/>
  <c r="AU47" i="10"/>
  <c r="AU49" i="10" s="1"/>
  <c r="AU50" i="10" s="1"/>
  <c r="AW47" i="10"/>
  <c r="AW49" i="10" s="1"/>
  <c r="AW50" i="10" s="1"/>
  <c r="AY47" i="10"/>
  <c r="AY49" i="10" s="1"/>
  <c r="AY50" i="10" s="1"/>
  <c r="F42" i="10"/>
  <c r="F43" i="10" s="1"/>
  <c r="H42" i="10"/>
  <c r="H43" i="10" s="1"/>
  <c r="J42" i="10"/>
  <c r="J43" i="10" s="1"/>
  <c r="L42" i="10"/>
  <c r="L43" i="10" s="1"/>
  <c r="N42" i="10"/>
  <c r="N43" i="10" s="1"/>
  <c r="P42" i="10"/>
  <c r="P43" i="10" s="1"/>
  <c r="R42" i="10"/>
  <c r="R43" i="10" s="1"/>
  <c r="T42" i="10"/>
  <c r="T43" i="10" s="1"/>
  <c r="V42" i="10"/>
  <c r="V43" i="10" s="1"/>
  <c r="X42" i="10"/>
  <c r="X43" i="10" s="1"/>
  <c r="Z42" i="10"/>
  <c r="Z43" i="10" s="1"/>
  <c r="AB42" i="10"/>
  <c r="AB43" i="10" s="1"/>
  <c r="AD42" i="10"/>
  <c r="AD43" i="10" s="1"/>
  <c r="AF42" i="10"/>
  <c r="AF43" i="10" s="1"/>
  <c r="AH42" i="10"/>
  <c r="AH43" i="10" s="1"/>
  <c r="AJ42" i="10"/>
  <c r="AJ43" i="10" s="1"/>
  <c r="AL42" i="10"/>
  <c r="AL43" i="10" s="1"/>
  <c r="AN42" i="10"/>
  <c r="AN43" i="10" s="1"/>
  <c r="AP42" i="10"/>
  <c r="AP43" i="10" s="1"/>
  <c r="AR42" i="10"/>
  <c r="AR43" i="10" s="1"/>
  <c r="AT42" i="10"/>
  <c r="AT43" i="10" s="1"/>
  <c r="AV42" i="10"/>
  <c r="AV43" i="10" s="1"/>
  <c r="AX42" i="10"/>
  <c r="AX43" i="10" s="1"/>
  <c r="AZ42" i="10"/>
  <c r="AZ43" i="10" s="1"/>
  <c r="E42" i="10"/>
  <c r="E43" i="10" s="1"/>
  <c r="G42" i="10"/>
  <c r="G43" i="10" s="1"/>
  <c r="I42" i="10"/>
  <c r="I43" i="10" s="1"/>
  <c r="K42" i="10"/>
  <c r="K43" i="10" s="1"/>
  <c r="M42" i="10"/>
  <c r="M43" i="10" s="1"/>
  <c r="O42" i="10"/>
  <c r="O43" i="10" s="1"/>
  <c r="Q42" i="10"/>
  <c r="Q43" i="10" s="1"/>
  <c r="S42" i="10"/>
  <c r="S43" i="10" s="1"/>
  <c r="U42" i="10"/>
  <c r="U43" i="10" s="1"/>
  <c r="W42" i="10"/>
  <c r="W43" i="10" s="1"/>
  <c r="Y42" i="10"/>
  <c r="Y43" i="10" s="1"/>
  <c r="AA42" i="10"/>
  <c r="AA43" i="10" s="1"/>
  <c r="AC42" i="10"/>
  <c r="AC43" i="10" s="1"/>
  <c r="AE42" i="10"/>
  <c r="AE43" i="10" s="1"/>
  <c r="AG42" i="10"/>
  <c r="AG43" i="10" s="1"/>
  <c r="AI42" i="10"/>
  <c r="AI43" i="10" s="1"/>
  <c r="AK42" i="10"/>
  <c r="AK43" i="10" s="1"/>
  <c r="AM42" i="10"/>
  <c r="AM43" i="10" s="1"/>
  <c r="AO42" i="10"/>
  <c r="AO43" i="10" s="1"/>
  <c r="AQ42" i="10"/>
  <c r="AQ43" i="10" s="1"/>
  <c r="AS42" i="10"/>
  <c r="AS43" i="10" s="1"/>
  <c r="AU42" i="10"/>
  <c r="AU43" i="10" s="1"/>
  <c r="AW42" i="10"/>
  <c r="AW43" i="10" s="1"/>
  <c r="AY42" i="10"/>
  <c r="AY43" i="10" s="1"/>
  <c r="F38" i="10"/>
  <c r="G38" i="10" s="1"/>
  <c r="H38" i="10" s="1"/>
  <c r="I38" i="10" s="1"/>
  <c r="J38" i="10" s="1"/>
  <c r="K38" i="10" s="1"/>
  <c r="L38" i="10" s="1"/>
  <c r="M38" i="10" s="1"/>
  <c r="N38" i="10" s="1"/>
  <c r="O38" i="10" s="1"/>
  <c r="P38" i="10" s="1"/>
  <c r="P39" i="10" s="1"/>
  <c r="R38" i="10"/>
  <c r="S38" i="10" s="1"/>
  <c r="T38" i="10" s="1"/>
  <c r="U38" i="10" s="1"/>
  <c r="V38" i="10" s="1"/>
  <c r="W38" i="10" s="1"/>
  <c r="X38" i="10" s="1"/>
  <c r="Y38" i="10" s="1"/>
  <c r="Z38" i="10" s="1"/>
  <c r="AA38" i="10" s="1"/>
  <c r="AB38" i="10" s="1"/>
  <c r="AD38" i="10"/>
  <c r="AE38" i="10" s="1"/>
  <c r="AF38" i="10" s="1"/>
  <c r="AG38" i="10" s="1"/>
  <c r="AH38" i="10" s="1"/>
  <c r="AI38" i="10" s="1"/>
  <c r="AJ38" i="10" s="1"/>
  <c r="AK38" i="10" s="1"/>
  <c r="AL38" i="10" s="1"/>
  <c r="AM38" i="10" s="1"/>
  <c r="AN38" i="10" s="1"/>
  <c r="AP38" i="10"/>
  <c r="AQ38" i="10" s="1"/>
  <c r="AR38" i="10" s="1"/>
  <c r="AS38" i="10" s="1"/>
  <c r="AT38" i="10" s="1"/>
  <c r="AU38" i="10" s="1"/>
  <c r="AV38" i="10" s="1"/>
  <c r="AW38" i="10" s="1"/>
  <c r="AX38" i="10" s="1"/>
  <c r="AY38" i="10" s="1"/>
  <c r="AZ38" i="10" s="1"/>
  <c r="E36" i="10"/>
  <c r="AO36" i="10"/>
  <c r="AC36" i="10"/>
  <c r="Q36" i="10"/>
  <c r="AD45" i="10"/>
  <c r="AF45" i="10"/>
  <c r="AL45" i="10"/>
  <c r="AN45" i="10"/>
  <c r="AP45" i="10"/>
  <c r="AR45" i="10"/>
  <c r="AX45" i="10"/>
  <c r="AZ45" i="10"/>
  <c r="AC45" i="10"/>
  <c r="AE45" i="10"/>
  <c r="AG45" i="10"/>
  <c r="AH45" i="10" s="1"/>
  <c r="AI45" i="10" s="1"/>
  <c r="AJ45" i="10" s="1"/>
  <c r="AK45" i="10" s="1"/>
  <c r="AM45" i="10"/>
  <c r="AO45" i="10"/>
  <c r="AQ45" i="10"/>
  <c r="AS45" i="10"/>
  <c r="AT45" i="10" s="1"/>
  <c r="AU45" i="10" s="1"/>
  <c r="AV45" i="10" s="1"/>
  <c r="AW45" i="10" s="1"/>
  <c r="AY45" i="10"/>
  <c r="R45" i="10"/>
  <c r="T45" i="10"/>
  <c r="Z45" i="10"/>
  <c r="AB45" i="10"/>
  <c r="Q45" i="10"/>
  <c r="S45" i="10"/>
  <c r="U45" i="10"/>
  <c r="V45" i="10" s="1"/>
  <c r="W45" i="10" s="1"/>
  <c r="X45" i="10" s="1"/>
  <c r="Y45" i="10" s="1"/>
  <c r="AA45" i="10"/>
  <c r="P45" i="10"/>
  <c r="N45" i="10"/>
  <c r="H45" i="10"/>
  <c r="F45" i="10"/>
  <c r="E45" i="10"/>
  <c r="O45" i="10"/>
  <c r="I45" i="10"/>
  <c r="J45" i="10" s="1"/>
  <c r="K45" i="10" s="1"/>
  <c r="L45" i="10" s="1"/>
  <c r="M45" i="10" s="1"/>
  <c r="G45" i="10"/>
  <c r="AZ10" i="21"/>
  <c r="AY10" i="21"/>
  <c r="AK10" i="21"/>
  <c r="AM10" i="21"/>
  <c r="AO10" i="21"/>
  <c r="AQ10" i="21"/>
  <c r="AS10" i="21"/>
  <c r="AU10" i="21"/>
  <c r="AW10" i="21"/>
  <c r="AJ18" i="21"/>
  <c r="AL18" i="21"/>
  <c r="AN18" i="21"/>
  <c r="AP18" i="21"/>
  <c r="AR18" i="21"/>
  <c r="AT18" i="21"/>
  <c r="AV18" i="21"/>
  <c r="AX18" i="21"/>
  <c r="R10" i="21"/>
  <c r="T10" i="21"/>
  <c r="V10" i="21"/>
  <c r="X10" i="21"/>
  <c r="Z10" i="21"/>
  <c r="AB10" i="21"/>
  <c r="AD10" i="21"/>
  <c r="AF10" i="21"/>
  <c r="AH10" i="21"/>
  <c r="Q18" i="21"/>
  <c r="S18" i="21"/>
  <c r="U18" i="21"/>
  <c r="W18" i="21"/>
  <c r="Y18" i="21"/>
  <c r="AA18" i="21"/>
  <c r="AC18" i="21"/>
  <c r="AE18" i="21"/>
  <c r="AG18" i="21"/>
  <c r="AI18" i="21"/>
  <c r="C404" i="2" l="1"/>
  <c r="FR202" i="2"/>
  <c r="C393" i="2"/>
  <c r="FG202" i="2"/>
  <c r="AQ52" i="10"/>
  <c r="AR52" i="10" s="1"/>
  <c r="AE52" i="10"/>
  <c r="AF52" i="10" s="1"/>
  <c r="AG52" i="10" s="1"/>
  <c r="AH52" i="10" s="1"/>
  <c r="AI52" i="10" s="1"/>
  <c r="AJ52" i="10" s="1"/>
  <c r="AK52" i="10" s="1"/>
  <c r="AL52" i="10" s="1"/>
  <c r="AM52" i="10" s="1"/>
  <c r="AN52" i="10" s="1"/>
  <c r="S52" i="10"/>
  <c r="T52" i="10" s="1"/>
  <c r="G52" i="10"/>
  <c r="H52" i="10" s="1"/>
  <c r="I52" i="10" s="1"/>
  <c r="J52" i="10" s="1"/>
  <c r="K52" i="10" s="1"/>
  <c r="L52" i="10" s="1"/>
  <c r="M52" i="10" s="1"/>
  <c r="N52" i="10" s="1"/>
  <c r="O52" i="10" s="1"/>
  <c r="P52" i="10" s="1"/>
  <c r="P53" i="10" s="1"/>
  <c r="AS52" i="10"/>
  <c r="AT52" i="10" s="1"/>
  <c r="AU52" i="10" s="1"/>
  <c r="AV52" i="10" s="1"/>
  <c r="AW52" i="10" s="1"/>
  <c r="AX52" i="10" s="1"/>
  <c r="AY52" i="10" s="1"/>
  <c r="AZ52" i="10" s="1"/>
  <c r="U52" i="10"/>
  <c r="V52" i="10" s="1"/>
  <c r="W52" i="10" s="1"/>
  <c r="X52" i="10" s="1"/>
  <c r="Y52" i="10" s="1"/>
  <c r="Z52" i="10" s="1"/>
  <c r="AA52" i="10" s="1"/>
  <c r="AB52" i="10" s="1"/>
  <c r="AB39" i="10"/>
  <c r="AN39" i="10" s="1"/>
  <c r="AZ39" i="10" s="1"/>
  <c r="AR51" i="36"/>
  <c r="AR52" i="36"/>
  <c r="AR53" i="36"/>
  <c r="AR54" i="36"/>
  <c r="G17" i="28"/>
  <c r="F17" i="28"/>
  <c r="G16" i="28"/>
  <c r="F16" i="28"/>
  <c r="G15" i="28"/>
  <c r="F15" i="28"/>
  <c r="G14" i="28"/>
  <c r="F14" i="28"/>
  <c r="G13" i="28"/>
  <c r="F13" i="28"/>
  <c r="G12" i="28"/>
  <c r="F12" i="28"/>
  <c r="G11" i="28"/>
  <c r="F11" i="28"/>
  <c r="G10" i="28"/>
  <c r="F10" i="28"/>
  <c r="G9" i="28"/>
  <c r="F9" i="28"/>
  <c r="G8" i="28"/>
  <c r="F8" i="28"/>
  <c r="G7" i="28"/>
  <c r="F7" i="28"/>
  <c r="G6" i="28"/>
  <c r="F6" i="28"/>
  <c r="G5" i="28"/>
  <c r="F5" i="28"/>
  <c r="C405" i="2" l="1"/>
  <c r="FS202" i="2"/>
  <c r="AB53" i="10"/>
  <c r="AN53" i="10" s="1"/>
  <c r="AZ53" i="10" s="1"/>
  <c r="E25" i="18"/>
  <c r="F25" i="18"/>
  <c r="G25" i="18"/>
  <c r="H25" i="18"/>
  <c r="I25" i="18"/>
  <c r="J25" i="18"/>
  <c r="K25" i="18"/>
  <c r="L25" i="18"/>
  <c r="M25" i="18"/>
  <c r="N25" i="18"/>
  <c r="O25" i="18"/>
  <c r="P25" i="18"/>
  <c r="E26" i="18"/>
  <c r="F26" i="18"/>
  <c r="G26" i="18"/>
  <c r="H26" i="18"/>
  <c r="I26" i="18"/>
  <c r="J26" i="18"/>
  <c r="K26" i="18"/>
  <c r="L26" i="18"/>
  <c r="M26" i="18"/>
  <c r="N26" i="18"/>
  <c r="O26" i="18"/>
  <c r="P26" i="18"/>
  <c r="E27" i="18"/>
  <c r="F27" i="18"/>
  <c r="G27" i="18"/>
  <c r="H27" i="18"/>
  <c r="I27" i="18"/>
  <c r="J27" i="18"/>
  <c r="K27" i="18"/>
  <c r="L27" i="18"/>
  <c r="M27" i="18"/>
  <c r="N27" i="18"/>
  <c r="O27" i="18"/>
  <c r="P27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E29" i="18"/>
  <c r="F29" i="18"/>
  <c r="G29" i="18"/>
  <c r="H29" i="18"/>
  <c r="I29" i="18"/>
  <c r="J29" i="18"/>
  <c r="K29" i="18"/>
  <c r="L29" i="18"/>
  <c r="M29" i="18"/>
  <c r="N29" i="18"/>
  <c r="O29" i="18"/>
  <c r="P29" i="18"/>
  <c r="E30" i="18"/>
  <c r="F30" i="18"/>
  <c r="G30" i="18"/>
  <c r="H30" i="18"/>
  <c r="I30" i="18"/>
  <c r="J30" i="18"/>
  <c r="K30" i="18"/>
  <c r="L30" i="18"/>
  <c r="M30" i="18"/>
  <c r="N30" i="18"/>
  <c r="O30" i="18"/>
  <c r="P30" i="18"/>
  <c r="E31" i="18"/>
  <c r="F31" i="18"/>
  <c r="G31" i="18"/>
  <c r="H31" i="18"/>
  <c r="I31" i="18"/>
  <c r="J31" i="18"/>
  <c r="K31" i="18"/>
  <c r="L31" i="18"/>
  <c r="M31" i="18"/>
  <c r="N31" i="18"/>
  <c r="O31" i="18"/>
  <c r="P31" i="18"/>
  <c r="P24" i="21"/>
  <c r="O24" i="21"/>
  <c r="N24" i="21"/>
  <c r="M24" i="21"/>
  <c r="L24" i="21"/>
  <c r="K24" i="21"/>
  <c r="J24" i="21"/>
  <c r="I24" i="21"/>
  <c r="H24" i="21"/>
  <c r="G24" i="21"/>
  <c r="F24" i="21"/>
  <c r="E24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P8" i="21"/>
  <c r="O8" i="21"/>
  <c r="N8" i="21"/>
  <c r="M8" i="21"/>
  <c r="L8" i="21"/>
  <c r="K8" i="21"/>
  <c r="J8" i="21"/>
  <c r="I8" i="21"/>
  <c r="H8" i="21"/>
  <c r="G8" i="21"/>
  <c r="F8" i="21"/>
  <c r="E8" i="21"/>
  <c r="P30" i="20"/>
  <c r="O30" i="20"/>
  <c r="N30" i="20"/>
  <c r="M30" i="20"/>
  <c r="L30" i="20"/>
  <c r="K30" i="20"/>
  <c r="J30" i="20"/>
  <c r="I30" i="20"/>
  <c r="H30" i="20"/>
  <c r="G30" i="20"/>
  <c r="F30" i="20"/>
  <c r="E30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P26" i="20"/>
  <c r="P31" i="20" s="1"/>
  <c r="O26" i="20"/>
  <c r="O31" i="20" s="1"/>
  <c r="N26" i="20"/>
  <c r="N31" i="20" s="1"/>
  <c r="M26" i="20"/>
  <c r="M31" i="20" s="1"/>
  <c r="L26" i="20"/>
  <c r="L31" i="20" s="1"/>
  <c r="K26" i="20"/>
  <c r="K31" i="20" s="1"/>
  <c r="J26" i="20"/>
  <c r="J31" i="20" s="1"/>
  <c r="I26" i="20"/>
  <c r="I31" i="20" s="1"/>
  <c r="H26" i="20"/>
  <c r="H31" i="20" s="1"/>
  <c r="G26" i="20"/>
  <c r="G31" i="20" s="1"/>
  <c r="F26" i="20"/>
  <c r="F31" i="20" s="1"/>
  <c r="E26" i="20"/>
  <c r="E31" i="20" s="1"/>
  <c r="P33" i="18"/>
  <c r="P41" i="18" s="1"/>
  <c r="O33" i="18"/>
  <c r="O41" i="18" s="1"/>
  <c r="N33" i="18"/>
  <c r="N41" i="18" s="1"/>
  <c r="M33" i="18"/>
  <c r="M41" i="18" s="1"/>
  <c r="L33" i="18"/>
  <c r="L41" i="18" s="1"/>
  <c r="K33" i="18"/>
  <c r="K41" i="18" s="1"/>
  <c r="J33" i="18"/>
  <c r="J41" i="18" s="1"/>
  <c r="I33" i="18"/>
  <c r="I41" i="18" s="1"/>
  <c r="H33" i="18"/>
  <c r="H41" i="18" s="1"/>
  <c r="G33" i="18"/>
  <c r="G41" i="18" s="1"/>
  <c r="F33" i="18"/>
  <c r="F41" i="18" s="1"/>
  <c r="E33" i="18"/>
  <c r="E41" i="18" s="1"/>
  <c r="A82" i="36" l="1"/>
  <c r="A83" i="36"/>
  <c r="A84" i="36"/>
  <c r="A85" i="36"/>
  <c r="A86" i="36"/>
  <c r="A87" i="36"/>
  <c r="A88" i="36"/>
  <c r="A89" i="36"/>
  <c r="A90" i="36"/>
  <c r="A91" i="36"/>
  <c r="A92" i="36"/>
  <c r="A93" i="36"/>
  <c r="A94" i="36"/>
  <c r="A95" i="36"/>
  <c r="A96" i="36"/>
  <c r="A97" i="36"/>
  <c r="A79" i="36"/>
  <c r="AR83" i="36"/>
  <c r="Q25" i="32"/>
  <c r="G41" i="33"/>
  <c r="G41" i="32"/>
  <c r="Q32" i="33"/>
  <c r="Q21" i="34"/>
  <c r="G16" i="35"/>
  <c r="G19" i="31"/>
  <c r="G16" i="31"/>
  <c r="Q47" i="35"/>
  <c r="Q24" i="34"/>
  <c r="AA31" i="32"/>
  <c r="Q30" i="34"/>
  <c r="G36" i="35"/>
  <c r="Q31" i="33"/>
  <c r="AA48" i="32"/>
  <c r="G17" i="34"/>
  <c r="AA17" i="32"/>
  <c r="G34" i="33"/>
  <c r="Q16" i="32"/>
  <c r="G48" i="33"/>
  <c r="G32" i="32"/>
  <c r="I45" i="31"/>
  <c r="Q43" i="32"/>
  <c r="Q36" i="33"/>
  <c r="Q23" i="32"/>
  <c r="G22" i="34"/>
  <c r="G37" i="31"/>
  <c r="AA43" i="32"/>
  <c r="H41" i="31"/>
  <c r="AA32" i="32"/>
  <c r="H49" i="31"/>
  <c r="J43" i="31"/>
  <c r="G18" i="33"/>
  <c r="G39" i="32"/>
  <c r="G32" i="33"/>
  <c r="I28" i="31"/>
  <c r="G19" i="32"/>
  <c r="G49" i="35"/>
  <c r="Q30" i="32"/>
  <c r="H47" i="31"/>
  <c r="G25" i="35"/>
  <c r="Q38" i="34"/>
  <c r="Q26" i="34"/>
  <c r="Q50" i="32"/>
  <c r="I48" i="31"/>
  <c r="I33" i="31"/>
  <c r="Q49" i="33"/>
  <c r="AA15" i="32"/>
  <c r="G50" i="31"/>
  <c r="J44" i="31"/>
  <c r="G17" i="33"/>
  <c r="G38" i="33"/>
  <c r="G35" i="34"/>
  <c r="Q39" i="34"/>
  <c r="G46" i="31"/>
  <c r="Q26" i="32"/>
  <c r="Q22" i="33"/>
  <c r="G42" i="32"/>
  <c r="G43" i="35"/>
  <c r="Q36" i="32"/>
  <c r="H17" i="31"/>
  <c r="I43" i="31"/>
  <c r="G30" i="31"/>
  <c r="Q32" i="34"/>
  <c r="AA36" i="32"/>
  <c r="G37" i="34"/>
  <c r="G48" i="34"/>
  <c r="G17" i="35"/>
  <c r="G34" i="32"/>
  <c r="I20" i="31"/>
  <c r="J47" i="31"/>
  <c r="J24" i="31"/>
  <c r="G30" i="34"/>
  <c r="H22" i="31"/>
  <c r="I16" i="31"/>
  <c r="Q41" i="34"/>
  <c r="Q17" i="33"/>
  <c r="Q19" i="32"/>
  <c r="G18" i="31"/>
  <c r="I44" i="31"/>
  <c r="G25" i="31"/>
  <c r="AA42" i="32"/>
  <c r="Q39" i="33"/>
  <c r="J25" i="31"/>
  <c r="G44" i="31"/>
  <c r="G30" i="32"/>
  <c r="G26" i="33"/>
  <c r="J16" i="31"/>
  <c r="Q17" i="35"/>
  <c r="Q46" i="33"/>
  <c r="Q17" i="32"/>
  <c r="G24" i="34"/>
  <c r="Q42" i="34"/>
  <c r="G33" i="33"/>
  <c r="G41" i="31"/>
  <c r="G22" i="33"/>
  <c r="J46" i="31"/>
  <c r="J41" i="31"/>
  <c r="Q30" i="35"/>
  <c r="Q29" i="32"/>
  <c r="G42" i="33"/>
  <c r="I26" i="31"/>
  <c r="J49" i="31"/>
  <c r="G24" i="32"/>
  <c r="AA29" i="32"/>
  <c r="I25" i="31"/>
  <c r="Q18" i="35"/>
  <c r="Q45" i="33"/>
  <c r="Q24" i="32"/>
  <c r="Q18" i="32"/>
  <c r="Q31" i="35"/>
  <c r="G44" i="34"/>
  <c r="Q48" i="32"/>
  <c r="G50" i="34"/>
  <c r="AA34" i="32"/>
  <c r="Q49" i="34"/>
  <c r="Q19" i="34"/>
  <c r="I32" i="31"/>
  <c r="G21" i="35"/>
  <c r="G50" i="33"/>
  <c r="Q35" i="32"/>
  <c r="Q28" i="33"/>
  <c r="G48" i="32"/>
  <c r="AA37" i="32"/>
  <c r="Q45" i="35"/>
  <c r="AA26" i="32"/>
  <c r="I46" i="31"/>
  <c r="I41" i="31"/>
  <c r="G28" i="31"/>
  <c r="G33" i="32"/>
  <c r="AA46" i="32"/>
  <c r="J32" i="31"/>
  <c r="Q33" i="35"/>
  <c r="G45" i="34"/>
  <c r="Q33" i="32"/>
  <c r="H34" i="31"/>
  <c r="G22" i="35"/>
  <c r="G49" i="33"/>
  <c r="Q34" i="33"/>
  <c r="G22" i="32"/>
  <c r="G35" i="35"/>
  <c r="H46" i="31"/>
  <c r="AA22" i="32"/>
  <c r="G18" i="34"/>
  <c r="Q38" i="32"/>
  <c r="J35" i="31"/>
  <c r="G23" i="31"/>
  <c r="I49" i="31"/>
  <c r="G29" i="34"/>
  <c r="H15" i="31"/>
  <c r="H18" i="31"/>
  <c r="H19" i="31"/>
  <c r="G44" i="33"/>
  <c r="G23" i="34"/>
  <c r="H20" i="31"/>
  <c r="G24" i="33"/>
  <c r="H40" i="31"/>
  <c r="G46" i="33"/>
  <c r="Q25" i="35"/>
  <c r="H48" i="31"/>
  <c r="H39" i="31"/>
  <c r="AA49" i="32"/>
  <c r="G30" i="35"/>
  <c r="G17" i="31"/>
  <c r="G24" i="31"/>
  <c r="I18" i="31"/>
  <c r="G20" i="34"/>
  <c r="J48" i="31"/>
  <c r="Q36" i="35"/>
  <c r="Q37" i="34"/>
  <c r="G18" i="32"/>
  <c r="G37" i="33"/>
  <c r="J31" i="31"/>
  <c r="G20" i="35"/>
  <c r="Q15" i="33"/>
  <c r="H38" i="31"/>
  <c r="Q27" i="35"/>
  <c r="I17" i="31"/>
  <c r="Q33" i="33"/>
  <c r="G31" i="31"/>
  <c r="G34" i="31"/>
  <c r="J28" i="31"/>
  <c r="H31" i="31"/>
  <c r="Q27" i="33"/>
  <c r="G20" i="31"/>
  <c r="AA28" i="32"/>
  <c r="G47" i="34"/>
  <c r="G34" i="35"/>
  <c r="G29" i="35"/>
  <c r="H16" i="31"/>
  <c r="G39" i="31"/>
  <c r="J17" i="31"/>
  <c r="Q34" i="34"/>
  <c r="Q21" i="35"/>
  <c r="Q28" i="35"/>
  <c r="H35" i="31"/>
  <c r="Q24" i="33"/>
  <c r="I19" i="31"/>
  <c r="G40" i="35"/>
  <c r="J23" i="31"/>
  <c r="Q48" i="34"/>
  <c r="AA41" i="32"/>
  <c r="I47" i="31"/>
  <c r="J42" i="31"/>
  <c r="Q47" i="34"/>
  <c r="G40" i="32"/>
  <c r="G33" i="31"/>
  <c r="H44" i="31"/>
  <c r="I34" i="31"/>
  <c r="G36" i="34"/>
  <c r="Q40" i="32"/>
  <c r="I35" i="31"/>
  <c r="G16" i="34"/>
  <c r="J39" i="31"/>
  <c r="G28" i="35"/>
  <c r="H21" i="31"/>
  <c r="J15" i="31"/>
  <c r="I24" i="31"/>
  <c r="G28" i="32"/>
  <c r="G22" i="31"/>
  <c r="H33" i="31"/>
  <c r="H26" i="31"/>
  <c r="J34" i="31"/>
  <c r="G23" i="32"/>
  <c r="Q22" i="35"/>
  <c r="H45" i="31"/>
  <c r="Q29" i="35"/>
  <c r="Q46" i="32"/>
  <c r="G43" i="33"/>
  <c r="G41" i="35"/>
  <c r="Q48" i="35"/>
  <c r="G43" i="34"/>
  <c r="AA30" i="32"/>
  <c r="H23" i="31"/>
  <c r="J33" i="31"/>
  <c r="Q25" i="34"/>
  <c r="Q37" i="35"/>
  <c r="H50" i="31"/>
  <c r="G38" i="35"/>
  <c r="Q40" i="33"/>
  <c r="G44" i="32"/>
  <c r="Q29" i="34"/>
  <c r="Q20" i="33"/>
  <c r="I39" i="31"/>
  <c r="G26" i="31"/>
  <c r="G21" i="31"/>
  <c r="I31" i="31"/>
  <c r="H25" i="31"/>
  <c r="G27" i="35"/>
  <c r="Q26" i="35"/>
  <c r="G49" i="31"/>
  <c r="I27" i="31"/>
  <c r="I50" i="31"/>
  <c r="Q16" i="34"/>
  <c r="G26" i="35"/>
  <c r="G32" i="31"/>
  <c r="G33" i="35"/>
  <c r="G50" i="32"/>
  <c r="AA47" i="32"/>
  <c r="Q45" i="34"/>
  <c r="Q16" i="35"/>
  <c r="Q47" i="33"/>
  <c r="Q34" i="32"/>
  <c r="G29" i="33"/>
  <c r="G46" i="35"/>
  <c r="J21" i="31"/>
  <c r="G40" i="31"/>
  <c r="Q44" i="32"/>
  <c r="Q43" i="34"/>
  <c r="Q46" i="34"/>
  <c r="AA23" i="32"/>
  <c r="G19" i="34"/>
  <c r="Q39" i="32"/>
  <c r="H28" i="31"/>
  <c r="G46" i="32"/>
  <c r="G23" i="33"/>
  <c r="G26" i="32"/>
  <c r="G29" i="31"/>
  <c r="Q22" i="34"/>
  <c r="G15" i="35"/>
  <c r="G38" i="34"/>
  <c r="G20" i="33"/>
  <c r="Q19" i="35"/>
  <c r="J22" i="31"/>
  <c r="G35" i="32"/>
  <c r="G47" i="33"/>
  <c r="Q40" i="35"/>
  <c r="I30" i="31"/>
  <c r="G31" i="34"/>
  <c r="G18" i="35"/>
  <c r="G17" i="32"/>
  <c r="G48" i="31"/>
  <c r="G33" i="34"/>
  <c r="AA33" i="32"/>
  <c r="Q50" i="34"/>
  <c r="I21" i="31"/>
  <c r="Q44" i="35"/>
  <c r="Q31" i="34"/>
  <c r="J29" i="31"/>
  <c r="H43" i="31"/>
  <c r="Q27" i="32"/>
  <c r="Q23" i="33"/>
  <c r="G43" i="32"/>
  <c r="Q42" i="33"/>
  <c r="Q23" i="34"/>
  <c r="AA27" i="32"/>
  <c r="G39" i="34"/>
  <c r="G45" i="33"/>
  <c r="G26" i="34"/>
  <c r="J37" i="31"/>
  <c r="G40" i="34"/>
  <c r="AA24" i="32"/>
  <c r="G23" i="35"/>
  <c r="I22" i="31"/>
  <c r="Q28" i="34"/>
  <c r="G15" i="33"/>
  <c r="G44" i="35"/>
  <c r="I36" i="31"/>
  <c r="Q35" i="33"/>
  <c r="J40" i="31"/>
  <c r="G46" i="34"/>
  <c r="G38" i="31"/>
  <c r="G31" i="35"/>
  <c r="H42" i="31"/>
  <c r="G36" i="33"/>
  <c r="Q35" i="35"/>
  <c r="Q38" i="35"/>
  <c r="Q23" i="35"/>
  <c r="G38" i="32"/>
  <c r="G31" i="33"/>
  <c r="Q24" i="35"/>
  <c r="Q32" i="32"/>
  <c r="G15" i="34"/>
  <c r="AA18" i="32"/>
  <c r="Q33" i="34"/>
  <c r="Q41" i="32"/>
  <c r="Q43" i="35"/>
  <c r="Q21" i="32"/>
  <c r="J20" i="31"/>
  <c r="G47" i="31"/>
  <c r="G32" i="35"/>
  <c r="G35" i="31"/>
  <c r="G28" i="33"/>
  <c r="H36" i="31"/>
  <c r="Q44" i="34"/>
  <c r="I23" i="31"/>
  <c r="Q46" i="35"/>
  <c r="Q45" i="32"/>
  <c r="I15" i="31"/>
  <c r="I42" i="31"/>
  <c r="Q25" i="33"/>
  <c r="Q42" i="35"/>
  <c r="Q35" i="34"/>
  <c r="G42" i="31"/>
  <c r="J18" i="31"/>
  <c r="G39" i="35"/>
  <c r="G42" i="35"/>
  <c r="G19" i="33"/>
  <c r="Q15" i="34"/>
  <c r="AA35" i="32"/>
  <c r="H30" i="31"/>
  <c r="Q42" i="32"/>
  <c r="Q19" i="33"/>
  <c r="Q22" i="32"/>
  <c r="J19" i="31"/>
  <c r="G45" i="32"/>
  <c r="G47" i="35"/>
  <c r="Q27" i="34"/>
  <c r="Q16" i="33"/>
  <c r="G15" i="31"/>
  <c r="Q36" i="34"/>
  <c r="Q39" i="35"/>
  <c r="Q43" i="33"/>
  <c r="G36" i="31"/>
  <c r="J30" i="31"/>
  <c r="H24" i="31"/>
  <c r="G50" i="35"/>
  <c r="G49" i="32"/>
  <c r="H32" i="31"/>
  <c r="G45" i="31"/>
  <c r="G29" i="32"/>
  <c r="AA45" i="32"/>
  <c r="Q18" i="34"/>
  <c r="Q34" i="35"/>
  <c r="G25" i="34"/>
  <c r="J38" i="31"/>
  <c r="Q41" i="33"/>
  <c r="Q20" i="35"/>
  <c r="Q15" i="35"/>
  <c r="G28" i="34"/>
  <c r="G21" i="33"/>
  <c r="G34" i="34"/>
  <c r="Q40" i="34"/>
  <c r="G35" i="33"/>
  <c r="AA16" i="32"/>
  <c r="Q21" i="33"/>
  <c r="J27" i="31"/>
  <c r="AA38" i="32"/>
  <c r="G20" i="32"/>
  <c r="G16" i="33"/>
  <c r="Q17" i="34"/>
  <c r="H27" i="31"/>
  <c r="G47" i="32"/>
  <c r="G40" i="33"/>
  <c r="G27" i="32"/>
  <c r="Q26" i="33"/>
  <c r="Q41" i="35"/>
  <c r="Q47" i="32"/>
  <c r="Q15" i="32"/>
  <c r="Q49" i="35"/>
  <c r="G42" i="34"/>
  <c r="Q49" i="32"/>
  <c r="Q20" i="34"/>
  <c r="AA40" i="32"/>
  <c r="Q29" i="33"/>
  <c r="I38" i="31"/>
  <c r="Q18" i="33"/>
  <c r="G24" i="35"/>
  <c r="G19" i="35"/>
  <c r="J50" i="31"/>
  <c r="AA25" i="32"/>
  <c r="Q38" i="33"/>
  <c r="J26" i="31"/>
  <c r="H29" i="31"/>
  <c r="Q20" i="32"/>
  <c r="G25" i="33"/>
  <c r="G25" i="32"/>
  <c r="Q50" i="35"/>
  <c r="G41" i="34"/>
  <c r="AA20" i="32"/>
  <c r="G21" i="34"/>
  <c r="G27" i="31"/>
  <c r="G15" i="32"/>
  <c r="AA44" i="32"/>
  <c r="G21" i="32"/>
  <c r="G30" i="33"/>
  <c r="G45" i="35"/>
  <c r="AA21" i="32"/>
  <c r="Q37" i="33"/>
  <c r="Q37" i="32"/>
  <c r="J36" i="31"/>
  <c r="G36" i="32"/>
  <c r="G48" i="35"/>
  <c r="G16" i="32"/>
  <c r="I29" i="31"/>
  <c r="G43" i="31"/>
  <c r="G31" i="32"/>
  <c r="G27" i="33"/>
  <c r="G37" i="32"/>
  <c r="Q32" i="35"/>
  <c r="G27" i="34"/>
  <c r="Q31" i="32"/>
  <c r="G49" i="34"/>
  <c r="G37" i="35"/>
  <c r="Q30" i="33"/>
  <c r="I37" i="31"/>
  <c r="Q44" i="33"/>
  <c r="Q28" i="32"/>
  <c r="J45" i="31"/>
  <c r="AA39" i="32"/>
  <c r="G32" i="34"/>
  <c r="AA19" i="32"/>
  <c r="Q48" i="33"/>
  <c r="H37" i="31"/>
  <c r="G39" i="33"/>
  <c r="I40" i="31"/>
  <c r="Q50" i="33"/>
  <c r="Q281" i="35" l="1"/>
  <c r="Q258" i="35"/>
  <c r="Q275" i="35"/>
  <c r="Q260" i="35"/>
  <c r="Q283" i="35"/>
  <c r="Q254" i="35"/>
  <c r="Q287" i="35"/>
  <c r="Q285" i="35"/>
  <c r="Q256" i="35"/>
  <c r="Q278" i="35"/>
  <c r="Q289" i="35"/>
  <c r="Q264" i="35"/>
  <c r="Q274" i="35"/>
  <c r="Q276" i="35"/>
  <c r="Q266" i="35"/>
  <c r="Q261" i="35"/>
  <c r="Q270" i="35"/>
  <c r="Q268" i="35"/>
  <c r="Q272" i="35"/>
  <c r="Q263" i="35"/>
  <c r="Q280" i="35"/>
  <c r="Q282" i="35"/>
  <c r="Q277" i="35"/>
  <c r="Q286" i="35"/>
  <c r="Q284" i="35"/>
  <c r="Q255" i="35"/>
  <c r="Q288" i="35"/>
  <c r="Q257" i="35"/>
  <c r="Q279" i="35"/>
  <c r="Q265" i="35"/>
  <c r="Q259" i="35"/>
  <c r="Q267" i="35"/>
  <c r="Q271" i="35"/>
  <c r="Q269" i="35"/>
  <c r="Q262" i="35"/>
  <c r="Q273" i="35"/>
  <c r="Q263" i="34"/>
  <c r="Q268" i="34"/>
  <c r="Q289" i="34"/>
  <c r="Q264" i="34"/>
  <c r="Q283" i="34"/>
  <c r="Q269" i="34"/>
  <c r="Q259" i="34"/>
  <c r="Q257" i="34"/>
  <c r="Q286" i="34"/>
  <c r="Q287" i="34"/>
  <c r="Q272" i="34"/>
  <c r="Q265" i="34"/>
  <c r="Q261" i="34"/>
  <c r="Q282" i="34"/>
  <c r="Q254" i="34"/>
  <c r="Q284" i="34"/>
  <c r="Q274" i="34"/>
  <c r="Q278" i="34"/>
  <c r="Q276" i="34"/>
  <c r="Q266" i="34"/>
  <c r="Q280" i="34"/>
  <c r="Q270" i="34"/>
  <c r="Q288" i="34"/>
  <c r="Q255" i="34"/>
  <c r="Q267" i="34"/>
  <c r="Q285" i="34"/>
  <c r="Q258" i="34"/>
  <c r="Q256" i="34"/>
  <c r="Q262" i="34"/>
  <c r="Q273" i="34"/>
  <c r="Q271" i="34"/>
  <c r="Q260" i="34"/>
  <c r="Q275" i="34"/>
  <c r="Q279" i="34"/>
  <c r="Q277" i="34"/>
  <c r="Q281" i="34"/>
  <c r="AA268" i="32"/>
  <c r="Q269" i="32"/>
  <c r="AA283" i="32"/>
  <c r="AA264" i="32"/>
  <c r="Q278" i="32"/>
  <c r="Q267" i="32"/>
  <c r="AA257" i="32"/>
  <c r="Q290" i="32"/>
  <c r="Q260" i="32"/>
  <c r="AA288" i="32"/>
  <c r="AA269" i="32"/>
  <c r="Q275" i="32"/>
  <c r="AA278" i="32"/>
  <c r="Q281" i="32"/>
  <c r="AA276" i="32"/>
  <c r="Q279" i="32"/>
  <c r="AA266" i="32"/>
  <c r="AA284" i="32"/>
  <c r="Q285" i="32"/>
  <c r="Q271" i="32"/>
  <c r="AA280" i="32"/>
  <c r="AA258" i="32"/>
  <c r="Q283" i="32"/>
  <c r="AA273" i="32"/>
  <c r="AA270" i="32"/>
  <c r="Q276" i="32"/>
  <c r="Q257" i="32"/>
  <c r="AA285" i="32"/>
  <c r="Q291" i="32"/>
  <c r="Q266" i="32"/>
  <c r="AA261" i="32"/>
  <c r="Q264" i="32"/>
  <c r="AA292" i="32"/>
  <c r="AA259" i="32"/>
  <c r="AA282" i="32"/>
  <c r="Q272" i="32"/>
  <c r="AA265" i="32"/>
  <c r="Q287" i="32"/>
  <c r="Q268" i="32"/>
  <c r="AA274" i="32"/>
  <c r="AA263" i="32"/>
  <c r="Q261" i="32"/>
  <c r="Q258" i="32"/>
  <c r="AA289" i="32"/>
  <c r="AA286" i="32"/>
  <c r="Q292" i="32"/>
  <c r="Q273" i="32"/>
  <c r="AA271" i="32"/>
  <c r="Q282" i="32"/>
  <c r="AA277" i="32"/>
  <c r="Q280" i="32"/>
  <c r="AA275" i="32"/>
  <c r="Q270" i="32"/>
  <c r="Q288" i="32"/>
  <c r="AA281" i="32"/>
  <c r="AA267" i="32"/>
  <c r="Q284" i="32"/>
  <c r="Q262" i="32"/>
  <c r="AA290" i="32"/>
  <c r="AA279" i="32"/>
  <c r="Q277" i="32"/>
  <c r="Q274" i="32"/>
  <c r="AA272" i="32"/>
  <c r="Q289" i="32"/>
  <c r="Q259" i="32"/>
  <c r="AA287" i="32"/>
  <c r="AA262" i="32"/>
  <c r="Q265" i="32"/>
  <c r="AA260" i="32"/>
  <c r="Q263" i="32"/>
  <c r="AA291" i="32"/>
  <c r="Q286" i="32"/>
  <c r="H10" i="28"/>
  <c r="A2" i="36" l="1"/>
  <c r="A3" i="36"/>
  <c r="A4" i="36"/>
  <c r="A5" i="36"/>
  <c r="A6" i="36"/>
  <c r="A7" i="36"/>
  <c r="A8" i="36"/>
  <c r="A9" i="36"/>
  <c r="A10" i="36"/>
  <c r="A11" i="36"/>
  <c r="A12" i="36"/>
  <c r="A13" i="36"/>
  <c r="A14" i="36"/>
  <c r="A15" i="36"/>
  <c r="A16" i="36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A30" i="36"/>
  <c r="A31" i="36"/>
  <c r="A32" i="36"/>
  <c r="A33" i="36"/>
  <c r="A34" i="36"/>
  <c r="A35" i="36"/>
  <c r="A36" i="36"/>
  <c r="A37" i="36"/>
  <c r="A38" i="36"/>
  <c r="A39" i="36"/>
  <c r="A40" i="36"/>
  <c r="A41" i="36"/>
  <c r="A42" i="36"/>
  <c r="A43" i="36"/>
  <c r="A44" i="36"/>
  <c r="A45" i="36"/>
  <c r="A46" i="36"/>
  <c r="A47" i="36"/>
  <c r="A48" i="36"/>
  <c r="A49" i="36"/>
  <c r="A50" i="36"/>
  <c r="A51" i="36"/>
  <c r="A52" i="36"/>
  <c r="A53" i="36"/>
  <c r="A54" i="36"/>
  <c r="A55" i="36"/>
  <c r="A56" i="36"/>
  <c r="A57" i="36"/>
  <c r="A58" i="36"/>
  <c r="A59" i="36"/>
  <c r="A60" i="36"/>
  <c r="A61" i="36"/>
  <c r="A62" i="36"/>
  <c r="A63" i="36"/>
  <c r="A64" i="36"/>
  <c r="A65" i="36"/>
  <c r="A66" i="36"/>
  <c r="A67" i="36"/>
  <c r="A68" i="36"/>
  <c r="A69" i="36"/>
  <c r="A70" i="36"/>
  <c r="A71" i="36"/>
  <c r="A72" i="36"/>
  <c r="A73" i="36"/>
  <c r="A74" i="36"/>
  <c r="A75" i="36"/>
  <c r="A76" i="36"/>
  <c r="A77" i="36"/>
  <c r="A78" i="36"/>
  <c r="A80" i="36"/>
  <c r="A81" i="36"/>
  <c r="A1" i="36"/>
  <c r="AR197" i="36"/>
  <c r="AR196" i="36"/>
  <c r="AR195" i="36"/>
  <c r="AR194" i="36"/>
  <c r="AR193" i="36"/>
  <c r="AR192" i="36"/>
  <c r="AR191" i="36"/>
  <c r="AR190" i="36"/>
  <c r="AR189" i="36"/>
  <c r="AR188" i="36"/>
  <c r="AR187" i="36"/>
  <c r="AR186" i="36"/>
  <c r="AR185" i="36"/>
  <c r="AR184" i="36"/>
  <c r="AR183" i="36"/>
  <c r="AR182" i="36"/>
  <c r="AR181" i="36"/>
  <c r="AR180" i="36"/>
  <c r="AR179" i="36"/>
  <c r="AR178" i="36"/>
  <c r="AR177" i="36"/>
  <c r="AR176" i="36"/>
  <c r="AR175" i="36"/>
  <c r="AR174" i="36"/>
  <c r="AR173" i="36"/>
  <c r="AR172" i="36"/>
  <c r="AR171" i="36"/>
  <c r="AR170" i="36"/>
  <c r="AR169" i="36"/>
  <c r="AR168" i="36"/>
  <c r="AR167" i="36"/>
  <c r="AR166" i="36"/>
  <c r="AR165" i="36"/>
  <c r="AR164" i="36"/>
  <c r="AR163" i="36"/>
  <c r="AR162" i="36"/>
  <c r="AR161" i="36"/>
  <c r="AR160" i="36"/>
  <c r="AR159" i="36"/>
  <c r="AR158" i="36"/>
  <c r="AR157" i="36"/>
  <c r="AR156" i="36"/>
  <c r="AR155" i="36"/>
  <c r="AR154" i="36"/>
  <c r="AR153" i="36"/>
  <c r="AR152" i="36"/>
  <c r="AR151" i="36"/>
  <c r="AR150" i="36"/>
  <c r="AR149" i="36"/>
  <c r="AR148" i="36"/>
  <c r="AR147" i="36"/>
  <c r="AR146" i="36"/>
  <c r="AR145" i="36"/>
  <c r="AR144" i="36"/>
  <c r="AR143" i="36"/>
  <c r="AR142" i="36"/>
  <c r="AR141" i="36"/>
  <c r="AR140" i="36"/>
  <c r="AR139" i="36"/>
  <c r="AR138" i="36"/>
  <c r="AR137" i="36"/>
  <c r="AR136" i="36"/>
  <c r="AR135" i="36"/>
  <c r="AR134" i="36"/>
  <c r="AR133" i="36"/>
  <c r="AR132" i="36"/>
  <c r="AR131" i="36"/>
  <c r="AR130" i="36"/>
  <c r="AR129" i="36"/>
  <c r="AR128" i="36"/>
  <c r="AR127" i="36"/>
  <c r="AR126" i="36"/>
  <c r="AR125" i="36"/>
  <c r="AR124" i="36"/>
  <c r="AR123" i="36"/>
  <c r="AR122" i="36"/>
  <c r="AR121" i="36"/>
  <c r="AR120" i="36"/>
  <c r="AR119" i="36"/>
  <c r="AR118" i="36"/>
  <c r="AR117" i="36"/>
  <c r="AR116" i="36"/>
  <c r="AR115" i="36"/>
  <c r="AR114" i="36"/>
  <c r="AR113" i="36"/>
  <c r="AR112" i="36"/>
  <c r="AR111" i="36"/>
  <c r="AR110" i="36"/>
  <c r="AR109" i="36"/>
  <c r="AR108" i="36"/>
  <c r="AR107" i="36"/>
  <c r="AR106" i="36"/>
  <c r="AR105" i="36"/>
  <c r="AR104" i="36"/>
  <c r="AR103" i="36"/>
  <c r="AR102" i="36"/>
  <c r="AR101" i="36"/>
  <c r="AR100" i="36"/>
  <c r="AR99" i="36"/>
  <c r="AR98" i="36"/>
  <c r="AR97" i="36"/>
  <c r="AR96" i="36"/>
  <c r="AR95" i="36"/>
  <c r="AR94" i="36"/>
  <c r="AR93" i="36"/>
  <c r="AR92" i="36"/>
  <c r="AR91" i="36"/>
  <c r="AR90" i="36"/>
  <c r="AR89" i="36"/>
  <c r="AR88" i="36"/>
  <c r="AR87" i="36"/>
  <c r="AR86" i="36"/>
  <c r="AR85" i="36"/>
  <c r="AR84" i="36"/>
  <c r="AR82" i="36"/>
  <c r="AR81" i="36"/>
  <c r="AR80" i="36"/>
  <c r="AR79" i="36"/>
  <c r="AR78" i="36"/>
  <c r="AR77" i="36"/>
  <c r="AR76" i="36"/>
  <c r="AR75" i="36"/>
  <c r="AR74" i="36"/>
  <c r="AR73" i="36"/>
  <c r="AR72" i="36"/>
  <c r="AR71" i="36"/>
  <c r="AR70" i="36"/>
  <c r="AR69" i="36"/>
  <c r="AR68" i="36"/>
  <c r="AR67" i="36"/>
  <c r="AR66" i="36"/>
  <c r="AR65" i="36"/>
  <c r="AR64" i="36"/>
  <c r="AR63" i="36"/>
  <c r="AR62" i="36"/>
  <c r="AR61" i="36"/>
  <c r="AR60" i="36"/>
  <c r="AR59" i="36"/>
  <c r="AR58" i="36"/>
  <c r="AR57" i="36"/>
  <c r="AR56" i="36"/>
  <c r="AR55" i="36"/>
  <c r="AR50" i="36"/>
  <c r="AR49" i="36"/>
  <c r="AR48" i="36"/>
  <c r="AR47" i="36"/>
  <c r="AR46" i="36"/>
  <c r="AR45" i="36"/>
  <c r="AR44" i="36"/>
  <c r="AR43" i="36"/>
  <c r="AR42" i="36"/>
  <c r="AR41" i="36"/>
  <c r="AR40" i="36"/>
  <c r="AR39" i="36"/>
  <c r="AR38" i="36"/>
  <c r="AR37" i="36"/>
  <c r="AR36" i="36"/>
  <c r="AR35" i="36"/>
  <c r="AR34" i="36"/>
  <c r="AR33" i="36"/>
  <c r="AR32" i="36"/>
  <c r="AR31" i="36"/>
  <c r="AR30" i="36"/>
  <c r="AR29" i="36"/>
  <c r="AR28" i="36"/>
  <c r="AR27" i="36"/>
  <c r="AW14" i="36"/>
  <c r="AV14" i="36"/>
  <c r="BA13" i="36"/>
  <c r="BA12" i="36"/>
  <c r="BA11" i="36"/>
  <c r="BA10" i="36"/>
  <c r="BA9" i="36"/>
  <c r="BA8" i="36"/>
  <c r="BA7" i="36"/>
  <c r="BA6" i="36"/>
  <c r="BA5" i="36"/>
  <c r="BA4" i="36"/>
  <c r="BA3" i="36"/>
  <c r="BA2" i="36"/>
  <c r="AQ2" i="36"/>
  <c r="AO2" i="36"/>
  <c r="AO3" i="36" s="1"/>
  <c r="AJ2" i="36"/>
  <c r="G1" i="36" s="1"/>
  <c r="AQ3" i="36" l="1"/>
  <c r="G2" i="36"/>
  <c r="G79" i="36" s="1"/>
  <c r="AM1" i="36"/>
  <c r="AO4" i="36"/>
  <c r="AP1" i="36"/>
  <c r="AK2" i="36"/>
  <c r="AJ3" i="36" s="1"/>
  <c r="AK3" i="36" s="1"/>
  <c r="AJ4" i="36" s="1"/>
  <c r="AK4" i="36" s="1"/>
  <c r="AJ5" i="36" s="1"/>
  <c r="AK5" i="36" s="1"/>
  <c r="AJ6" i="36" s="1"/>
  <c r="AK6" i="36" s="1"/>
  <c r="AJ7" i="36" s="1"/>
  <c r="AK7" i="36" s="1"/>
  <c r="AJ8" i="36" s="1"/>
  <c r="AK8" i="36" s="1"/>
  <c r="AJ9" i="36" s="1"/>
  <c r="AK9" i="36" s="1"/>
  <c r="AJ10" i="36" s="1"/>
  <c r="AK10" i="36" s="1"/>
  <c r="AJ11" i="36" s="1"/>
  <c r="AK11" i="36" s="1"/>
  <c r="AJ12" i="36" s="1"/>
  <c r="AK12" i="36" s="1"/>
  <c r="AJ13" i="36" s="1"/>
  <c r="AK13" i="36" s="1"/>
  <c r="AJ14" i="36" s="1"/>
  <c r="AK14" i="36" s="1"/>
  <c r="AJ15" i="36" s="1"/>
  <c r="AK15" i="36" s="1"/>
  <c r="AJ16" i="36" s="1"/>
  <c r="AK16" i="36" s="1"/>
  <c r="AI2" i="36"/>
  <c r="AI3" i="36" s="1"/>
  <c r="AI4" i="36" s="1"/>
  <c r="AI5" i="36" s="1"/>
  <c r="AI6" i="36" s="1"/>
  <c r="AI7" i="36" s="1"/>
  <c r="AI8" i="36" s="1"/>
  <c r="AI9" i="36" s="1"/>
  <c r="AI10" i="36" s="1"/>
  <c r="AI11" i="36" s="1"/>
  <c r="AI12" i="36" s="1"/>
  <c r="AI13" i="36" s="1"/>
  <c r="AI14" i="36" s="1"/>
  <c r="AI15" i="36" s="1"/>
  <c r="AI16" i="36" s="1"/>
  <c r="AQ4" i="36"/>
  <c r="AQ5" i="36" s="1"/>
  <c r="AQ6" i="36" s="1"/>
  <c r="AQ7" i="36" s="1"/>
  <c r="AQ8" i="36" s="1"/>
  <c r="AQ9" i="36" s="1"/>
  <c r="AQ10" i="36" s="1"/>
  <c r="AQ11" i="36" s="1"/>
  <c r="AQ12" i="36" s="1"/>
  <c r="AQ13" i="36" s="1"/>
  <c r="AQ14" i="36" s="1"/>
  <c r="AQ15" i="36" s="1"/>
  <c r="AQ16" i="36" s="1"/>
  <c r="AQ17" i="36" s="1"/>
  <c r="AQ18" i="36" s="1"/>
  <c r="AQ19" i="36" s="1"/>
  <c r="AQ20" i="36" s="1"/>
  <c r="AQ21" i="36" s="1"/>
  <c r="AQ22" i="36" s="1"/>
  <c r="AQ23" i="36" s="1"/>
  <c r="AQ24" i="36" s="1"/>
  <c r="AQ25" i="36" s="1"/>
  <c r="AQ26" i="36" s="1"/>
  <c r="AQ27" i="36" s="1"/>
  <c r="AQ28" i="36" s="1"/>
  <c r="AQ29" i="36" s="1"/>
  <c r="AQ30" i="36" s="1"/>
  <c r="AQ31" i="36" s="1"/>
  <c r="AQ32" i="36" s="1"/>
  <c r="AQ33" i="36" s="1"/>
  <c r="AQ34" i="36" s="1"/>
  <c r="AQ35" i="36" s="1"/>
  <c r="AQ36" i="36" s="1"/>
  <c r="AQ37" i="36" s="1"/>
  <c r="AQ38" i="36" s="1"/>
  <c r="AQ39" i="36" s="1"/>
  <c r="AQ40" i="36" s="1"/>
  <c r="AQ41" i="36" s="1"/>
  <c r="AQ42" i="36" s="1"/>
  <c r="AQ43" i="36" s="1"/>
  <c r="AQ44" i="36" s="1"/>
  <c r="AQ45" i="36" s="1"/>
  <c r="AQ46" i="36" s="1"/>
  <c r="AQ47" i="36" s="1"/>
  <c r="AQ48" i="36" s="1"/>
  <c r="AQ49" i="36" s="1"/>
  <c r="AQ50" i="36" s="1"/>
  <c r="AN2" i="36" l="1"/>
  <c r="AN1" i="36"/>
  <c r="AM2" i="36"/>
  <c r="AP2" i="36" s="1"/>
  <c r="AQ51" i="36"/>
  <c r="AQ52" i="36" s="1"/>
  <c r="AQ53" i="36" s="1"/>
  <c r="AQ54" i="36" s="1"/>
  <c r="AQ55" i="36" s="1"/>
  <c r="AQ56" i="36" s="1"/>
  <c r="AQ57" i="36" s="1"/>
  <c r="AQ58" i="36" s="1"/>
  <c r="AQ59" i="36" s="1"/>
  <c r="AQ60" i="36" s="1"/>
  <c r="AQ61" i="36" s="1"/>
  <c r="AQ62" i="36" s="1"/>
  <c r="AQ63" i="36" s="1"/>
  <c r="AQ64" i="36" s="1"/>
  <c r="AQ65" i="36" s="1"/>
  <c r="AQ66" i="36" s="1"/>
  <c r="AQ67" i="36" s="1"/>
  <c r="AQ68" i="36" s="1"/>
  <c r="AQ69" i="36" s="1"/>
  <c r="AQ70" i="36" s="1"/>
  <c r="AQ71" i="36" s="1"/>
  <c r="AQ72" i="36" s="1"/>
  <c r="AQ73" i="36" s="1"/>
  <c r="AQ74" i="36" s="1"/>
  <c r="AQ75" i="36" s="1"/>
  <c r="AQ76" i="36" s="1"/>
  <c r="AQ77" i="36" s="1"/>
  <c r="AQ78" i="36" s="1"/>
  <c r="AQ79" i="36" s="1"/>
  <c r="AQ80" i="36" s="1"/>
  <c r="AQ81" i="36" s="1"/>
  <c r="AQ82" i="36" s="1"/>
  <c r="AQ83" i="36" s="1"/>
  <c r="AQ84" i="36" s="1"/>
  <c r="AQ85" i="36" s="1"/>
  <c r="AQ86" i="36" s="1"/>
  <c r="AQ87" i="36" s="1"/>
  <c r="AQ88" i="36" s="1"/>
  <c r="AQ89" i="36" s="1"/>
  <c r="AQ90" i="36" s="1"/>
  <c r="AQ91" i="36" s="1"/>
  <c r="AQ92" i="36" s="1"/>
  <c r="AQ93" i="36" s="1"/>
  <c r="AQ94" i="36" s="1"/>
  <c r="AQ95" i="36" s="1"/>
  <c r="AQ96" i="36" s="1"/>
  <c r="AQ97" i="36" s="1"/>
  <c r="AQ98" i="36" s="1"/>
  <c r="AQ99" i="36" s="1"/>
  <c r="AQ100" i="36" s="1"/>
  <c r="AQ101" i="36" s="1"/>
  <c r="AQ102" i="36" s="1"/>
  <c r="AQ103" i="36" s="1"/>
  <c r="AQ104" i="36" s="1"/>
  <c r="AQ105" i="36" s="1"/>
  <c r="AQ106" i="36" s="1"/>
  <c r="AQ107" i="36" s="1"/>
  <c r="AQ108" i="36" s="1"/>
  <c r="AQ109" i="36" s="1"/>
  <c r="AQ110" i="36" s="1"/>
  <c r="AQ111" i="36" s="1"/>
  <c r="AQ112" i="36" s="1"/>
  <c r="AQ113" i="36" s="1"/>
  <c r="AQ114" i="36" s="1"/>
  <c r="AQ115" i="36" s="1"/>
  <c r="AQ116" i="36" s="1"/>
  <c r="AQ117" i="36" s="1"/>
  <c r="AQ118" i="36" s="1"/>
  <c r="AQ119" i="36" s="1"/>
  <c r="AQ120" i="36" s="1"/>
  <c r="AQ121" i="36" s="1"/>
  <c r="AQ122" i="36" s="1"/>
  <c r="AQ123" i="36" s="1"/>
  <c r="AQ124" i="36" s="1"/>
  <c r="AQ125" i="36" s="1"/>
  <c r="AQ126" i="36" s="1"/>
  <c r="AQ127" i="36" s="1"/>
  <c r="AQ128" i="36" s="1"/>
  <c r="AQ129" i="36" s="1"/>
  <c r="AQ130" i="36" s="1"/>
  <c r="AQ131" i="36" s="1"/>
  <c r="AQ132" i="36" s="1"/>
  <c r="AQ133" i="36" s="1"/>
  <c r="AQ134" i="36" s="1"/>
  <c r="AQ135" i="36" s="1"/>
  <c r="AQ136" i="36" s="1"/>
  <c r="AQ137" i="36" s="1"/>
  <c r="AQ138" i="36" s="1"/>
  <c r="AQ139" i="36" s="1"/>
  <c r="AQ140" i="36" s="1"/>
  <c r="AQ141" i="36" s="1"/>
  <c r="AQ142" i="36" s="1"/>
  <c r="AQ143" i="36" s="1"/>
  <c r="AQ144" i="36" s="1"/>
  <c r="AQ145" i="36" s="1"/>
  <c r="AQ146" i="36" s="1"/>
  <c r="AQ147" i="36" s="1"/>
  <c r="AQ148" i="36" s="1"/>
  <c r="AQ149" i="36" s="1"/>
  <c r="AQ150" i="36" s="1"/>
  <c r="AQ151" i="36" s="1"/>
  <c r="AQ152" i="36" s="1"/>
  <c r="AQ153" i="36" s="1"/>
  <c r="AQ154" i="36" s="1"/>
  <c r="AQ155" i="36" s="1"/>
  <c r="AQ156" i="36" s="1"/>
  <c r="AQ157" i="36" s="1"/>
  <c r="AQ158" i="36" s="1"/>
  <c r="AQ159" i="36" s="1"/>
  <c r="AQ160" i="36" s="1"/>
  <c r="AQ161" i="36" s="1"/>
  <c r="AQ162" i="36" s="1"/>
  <c r="AQ163" i="36" s="1"/>
  <c r="AQ164" i="36" s="1"/>
  <c r="AQ165" i="36" s="1"/>
  <c r="AQ166" i="36" s="1"/>
  <c r="AQ167" i="36" s="1"/>
  <c r="AQ168" i="36" s="1"/>
  <c r="AQ169" i="36" s="1"/>
  <c r="AQ170" i="36" s="1"/>
  <c r="AQ171" i="36" s="1"/>
  <c r="AQ172" i="36" s="1"/>
  <c r="AQ173" i="36" s="1"/>
  <c r="AQ174" i="36" s="1"/>
  <c r="AQ175" i="36" s="1"/>
  <c r="AQ176" i="36" s="1"/>
  <c r="AQ177" i="36" s="1"/>
  <c r="AQ178" i="36" s="1"/>
  <c r="AQ179" i="36" s="1"/>
  <c r="AQ180" i="36" s="1"/>
  <c r="AQ181" i="36" s="1"/>
  <c r="AQ182" i="36" s="1"/>
  <c r="AQ183" i="36" s="1"/>
  <c r="AQ184" i="36" s="1"/>
  <c r="AQ185" i="36" s="1"/>
  <c r="AQ186" i="36" s="1"/>
  <c r="AQ187" i="36" s="1"/>
  <c r="AQ188" i="36" s="1"/>
  <c r="AQ189" i="36" s="1"/>
  <c r="AQ190" i="36" s="1"/>
  <c r="AQ191" i="36" s="1"/>
  <c r="AQ192" i="36" s="1"/>
  <c r="AQ193" i="36" s="1"/>
  <c r="AQ194" i="36" s="1"/>
  <c r="AQ195" i="36" s="1"/>
  <c r="AQ196" i="36" s="1"/>
  <c r="AQ197" i="36" s="1"/>
  <c r="AO5" i="36"/>
  <c r="AN4" i="36"/>
  <c r="AN3" i="36"/>
  <c r="H1" i="36"/>
  <c r="AM3" i="36" l="1"/>
  <c r="I1" i="36"/>
  <c r="H2" i="36"/>
  <c r="H79" i="36" s="1"/>
  <c r="AO6" i="36"/>
  <c r="AN5" i="36"/>
  <c r="I17" i="28"/>
  <c r="H17" i="28"/>
  <c r="I16" i="28"/>
  <c r="H16" i="28"/>
  <c r="I15" i="28"/>
  <c r="H15" i="28"/>
  <c r="I14" i="28"/>
  <c r="H14" i="28"/>
  <c r="I13" i="28"/>
  <c r="H13" i="28"/>
  <c r="I12" i="28"/>
  <c r="H12" i="28"/>
  <c r="I11" i="28"/>
  <c r="H11" i="28"/>
  <c r="I10" i="28"/>
  <c r="I9" i="28"/>
  <c r="H9" i="28"/>
  <c r="I8" i="28"/>
  <c r="H8" i="28"/>
  <c r="I7" i="28"/>
  <c r="H7" i="28"/>
  <c r="I6" i="28"/>
  <c r="H6" i="28"/>
  <c r="I5" i="28"/>
  <c r="H5" i="28"/>
  <c r="Q48" i="14"/>
  <c r="R48" i="14"/>
  <c r="S48" i="14"/>
  <c r="T48" i="14"/>
  <c r="U48" i="14"/>
  <c r="V48" i="14"/>
  <c r="W48" i="14"/>
  <c r="X48" i="14"/>
  <c r="Y48" i="14"/>
  <c r="Z48" i="14"/>
  <c r="AA48" i="14"/>
  <c r="AB48" i="14"/>
  <c r="AC48" i="14"/>
  <c r="AD48" i="14"/>
  <c r="AE48" i="14"/>
  <c r="AF48" i="14"/>
  <c r="AG48" i="14"/>
  <c r="AH48" i="14"/>
  <c r="AI48" i="14"/>
  <c r="AJ48" i="14"/>
  <c r="AK48" i="14"/>
  <c r="AL48" i="14"/>
  <c r="AM48" i="14"/>
  <c r="AN48" i="14"/>
  <c r="AO48" i="14"/>
  <c r="AP48" i="14"/>
  <c r="AQ48" i="14"/>
  <c r="AR48" i="14"/>
  <c r="AS48" i="14"/>
  <c r="AT48" i="14"/>
  <c r="AU48" i="14"/>
  <c r="AV48" i="14"/>
  <c r="AW48" i="14"/>
  <c r="AX48" i="14"/>
  <c r="AY48" i="14"/>
  <c r="AZ48" i="14"/>
  <c r="Q63" i="14"/>
  <c r="R63" i="14"/>
  <c r="S63" i="14"/>
  <c r="T63" i="14"/>
  <c r="U63" i="14"/>
  <c r="V63" i="14"/>
  <c r="W63" i="14"/>
  <c r="X63" i="14"/>
  <c r="Y63" i="14"/>
  <c r="Z63" i="14"/>
  <c r="AA63" i="14"/>
  <c r="AB63" i="14"/>
  <c r="AC63" i="14"/>
  <c r="AD63" i="14"/>
  <c r="AE63" i="14"/>
  <c r="AF63" i="14"/>
  <c r="AG63" i="14"/>
  <c r="AH63" i="14"/>
  <c r="AI63" i="14"/>
  <c r="AJ63" i="14"/>
  <c r="AK63" i="14"/>
  <c r="AL63" i="14"/>
  <c r="AM63" i="14"/>
  <c r="AN63" i="14"/>
  <c r="AO63" i="14"/>
  <c r="AP63" i="14"/>
  <c r="AQ63" i="14"/>
  <c r="AR63" i="14"/>
  <c r="AS63" i="14"/>
  <c r="AT63" i="14"/>
  <c r="AU63" i="14"/>
  <c r="AV63" i="14"/>
  <c r="AW63" i="14"/>
  <c r="AX63" i="14"/>
  <c r="AY63" i="14"/>
  <c r="AZ63" i="14"/>
  <c r="AY81" i="14"/>
  <c r="AY83" i="14"/>
  <c r="AY85" i="14"/>
  <c r="AZ85" i="14"/>
  <c r="AY86" i="14"/>
  <c r="AZ87" i="14"/>
  <c r="AY89" i="14"/>
  <c r="Q79" i="14"/>
  <c r="Q78" i="14" s="1"/>
  <c r="R79" i="14"/>
  <c r="R78" i="14" s="1"/>
  <c r="S79" i="14"/>
  <c r="S78" i="14" s="1"/>
  <c r="T79" i="14"/>
  <c r="T78" i="14" s="1"/>
  <c r="U79" i="14"/>
  <c r="U78" i="14" s="1"/>
  <c r="V79" i="14"/>
  <c r="V78" i="14" s="1"/>
  <c r="W79" i="14"/>
  <c r="W78" i="14" s="1"/>
  <c r="X79" i="14"/>
  <c r="X78" i="14" s="1"/>
  <c r="Y79" i="14"/>
  <c r="Y78" i="14" s="1"/>
  <c r="Z79" i="14"/>
  <c r="Z78" i="14" s="1"/>
  <c r="AA79" i="14"/>
  <c r="AA78" i="14" s="1"/>
  <c r="AB79" i="14"/>
  <c r="AB78" i="14" s="1"/>
  <c r="AC79" i="14"/>
  <c r="AC78" i="14" s="1"/>
  <c r="AD79" i="14"/>
  <c r="AD78" i="14" s="1"/>
  <c r="AE79" i="14"/>
  <c r="AE78" i="14" s="1"/>
  <c r="AF79" i="14"/>
  <c r="AF78" i="14" s="1"/>
  <c r="AG79" i="14"/>
  <c r="AG78" i="14" s="1"/>
  <c r="AH79" i="14"/>
  <c r="AH78" i="14" s="1"/>
  <c r="AI79" i="14"/>
  <c r="AI78" i="14" s="1"/>
  <c r="AJ79" i="14"/>
  <c r="AJ78" i="14" s="1"/>
  <c r="AK79" i="14"/>
  <c r="AK78" i="14" s="1"/>
  <c r="AL79" i="14"/>
  <c r="AL78" i="14" s="1"/>
  <c r="AM79" i="14"/>
  <c r="AM78" i="14" s="1"/>
  <c r="AN79" i="14"/>
  <c r="AN78" i="14" s="1"/>
  <c r="AO79" i="14"/>
  <c r="AO78" i="14" s="1"/>
  <c r="AP79" i="14"/>
  <c r="AP78" i="14" s="1"/>
  <c r="AQ79" i="14"/>
  <c r="AQ78" i="14" s="1"/>
  <c r="AR79" i="14"/>
  <c r="AR78" i="14" s="1"/>
  <c r="AS79" i="14"/>
  <c r="AS78" i="14" s="1"/>
  <c r="AT79" i="14"/>
  <c r="AU79" i="14"/>
  <c r="AU78" i="14" s="1"/>
  <c r="AV79" i="14"/>
  <c r="AV78" i="14" s="1"/>
  <c r="AW79" i="14"/>
  <c r="AW78" i="14" s="1"/>
  <c r="AY79" i="14"/>
  <c r="AY78" i="14" s="1"/>
  <c r="AZ79" i="14"/>
  <c r="AZ78" i="14" s="1"/>
  <c r="AY80" i="14"/>
  <c r="AZ80" i="14"/>
  <c r="AZ81" i="14"/>
  <c r="AY82" i="14"/>
  <c r="AZ82" i="14"/>
  <c r="AZ83" i="14"/>
  <c r="AY84" i="14"/>
  <c r="AZ84" i="14"/>
  <c r="AZ86" i="14"/>
  <c r="AY87" i="14"/>
  <c r="AY88" i="14"/>
  <c r="AZ88" i="14"/>
  <c r="AZ89" i="14"/>
  <c r="AY90" i="14"/>
  <c r="AZ90" i="14"/>
  <c r="AM4" i="36" l="1"/>
  <c r="AP3" i="36"/>
  <c r="AT78" i="14"/>
  <c r="J1" i="36"/>
  <c r="K1" i="36" s="1"/>
  <c r="I2" i="36"/>
  <c r="I79" i="36" s="1"/>
  <c r="AO7" i="36"/>
  <c r="AN6" i="36"/>
  <c r="BL39" i="10" l="1"/>
  <c r="L1" i="36"/>
  <c r="K2" i="36"/>
  <c r="K79" i="36" s="1"/>
  <c r="AM5" i="36"/>
  <c r="AP4" i="36"/>
  <c r="J2" i="36"/>
  <c r="J79" i="36" s="1"/>
  <c r="AO8" i="36"/>
  <c r="AN7" i="36"/>
  <c r="BL53" i="10" l="1"/>
  <c r="M1" i="36"/>
  <c r="L2" i="36"/>
  <c r="L79" i="36" s="1"/>
  <c r="AM6" i="36"/>
  <c r="AP5" i="36"/>
  <c r="AO9" i="36"/>
  <c r="AN8" i="36"/>
  <c r="R482632" i="35"/>
  <c r="S482632" i="35" s="1"/>
  <c r="T482632" i="35" s="1"/>
  <c r="H482632" i="35"/>
  <c r="I482632" i="35" s="1"/>
  <c r="J482632" i="35" s="1"/>
  <c r="R482631" i="35"/>
  <c r="H482631" i="35"/>
  <c r="R482022" i="34"/>
  <c r="S482022" i="34" s="1"/>
  <c r="T482022" i="34" s="1"/>
  <c r="H482022" i="34"/>
  <c r="I482022" i="34" s="1"/>
  <c r="J482022" i="34" s="1"/>
  <c r="R482021" i="34"/>
  <c r="H482021" i="34"/>
  <c r="R450677" i="33"/>
  <c r="S450677" i="33" s="1"/>
  <c r="T450677" i="33" s="1"/>
  <c r="H450677" i="33"/>
  <c r="I450677" i="33" s="1"/>
  <c r="J450677" i="33" s="1"/>
  <c r="R450676" i="33"/>
  <c r="H450676" i="33"/>
  <c r="AD665667" i="32"/>
  <c r="AC665667" i="32"/>
  <c r="AB665667" i="32"/>
  <c r="T665667" i="32"/>
  <c r="S665667" i="32"/>
  <c r="R665667" i="32"/>
  <c r="J665667" i="32"/>
  <c r="I665667" i="32"/>
  <c r="H665667" i="32"/>
  <c r="AD665666" i="32"/>
  <c r="AC665666" i="32"/>
  <c r="AB665666" i="32"/>
  <c r="T665666" i="32"/>
  <c r="S665666" i="32"/>
  <c r="R665666" i="32"/>
  <c r="J665666" i="32"/>
  <c r="I665666" i="32"/>
  <c r="H665666" i="32"/>
  <c r="H177" i="35"/>
  <c r="H163" i="35"/>
  <c r="H127" i="35"/>
  <c r="H170" i="35"/>
  <c r="H156" i="35"/>
  <c r="H120" i="35"/>
  <c r="H102" i="34"/>
  <c r="H59" i="35"/>
  <c r="H113" i="35"/>
  <c r="H160" i="33"/>
  <c r="H52" i="35"/>
  <c r="H106" i="35"/>
  <c r="H170" i="34"/>
  <c r="H84" i="33"/>
  <c r="H168" i="35"/>
  <c r="H155" i="34"/>
  <c r="H119" i="34"/>
  <c r="H164" i="34"/>
  <c r="H107" i="35"/>
  <c r="H111" i="34"/>
  <c r="H119" i="33"/>
  <c r="H100" i="35"/>
  <c r="H104" i="34"/>
  <c r="H58" i="35"/>
  <c r="H78" i="34"/>
  <c r="H98" i="34"/>
  <c r="H84" i="34"/>
  <c r="H180" i="35"/>
  <c r="H162" i="34"/>
  <c r="H77" i="34"/>
  <c r="H173" i="35"/>
  <c r="H147" i="34"/>
  <c r="H151" i="33"/>
  <c r="H166" i="35"/>
  <c r="H140" i="34"/>
  <c r="H144" i="33"/>
  <c r="H151" i="35"/>
  <c r="H133" i="34"/>
  <c r="H137" i="33"/>
  <c r="H83" i="34"/>
  <c r="H76" i="33"/>
  <c r="H130" i="33"/>
  <c r="H76" i="34"/>
  <c r="H160" i="35"/>
  <c r="H82" i="34"/>
  <c r="H126" i="34"/>
  <c r="H153" i="35"/>
  <c r="H157" i="34"/>
  <c r="H103" i="35"/>
  <c r="H164" i="33"/>
  <c r="H165" i="34"/>
  <c r="H111" i="35"/>
  <c r="H115" i="34"/>
  <c r="H97" i="33"/>
  <c r="H62" i="34"/>
  <c r="H108" i="34"/>
  <c r="H132" i="34"/>
  <c r="H179" i="35"/>
  <c r="H101" i="34"/>
  <c r="H125" i="34"/>
  <c r="H171" i="34"/>
  <c r="H136" i="35"/>
  <c r="H118" i="34"/>
  <c r="H181" i="35"/>
  <c r="H68" i="34"/>
  <c r="H103" i="34"/>
  <c r="H107" i="33"/>
  <c r="H61" i="34"/>
  <c r="H95" i="34"/>
  <c r="H59" i="34"/>
  <c r="H53" i="34"/>
  <c r="H88" i="34"/>
  <c r="H52" i="34"/>
  <c r="H178" i="35"/>
  <c r="H157" i="33"/>
  <c r="H164" i="35"/>
  <c r="H168" i="34"/>
  <c r="H150" i="33"/>
  <c r="H114" i="33"/>
  <c r="H161" i="34"/>
  <c r="H135" i="33"/>
  <c r="H99" i="33"/>
  <c r="H154" i="34"/>
  <c r="H113" i="34"/>
  <c r="H92" i="33"/>
  <c r="H86" i="33"/>
  <c r="H163" i="34"/>
  <c r="H85" i="33"/>
  <c r="H71" i="33"/>
  <c r="H167" i="34"/>
  <c r="H78" i="33"/>
  <c r="H117" i="35"/>
  <c r="H148" i="34"/>
  <c r="H112" i="34"/>
  <c r="H106" i="34"/>
  <c r="H105" i="34"/>
  <c r="H55" i="34"/>
  <c r="H145" i="35"/>
  <c r="H109" i="35"/>
  <c r="H95" i="35"/>
  <c r="H138" i="35"/>
  <c r="H102" i="35"/>
  <c r="H88" i="35"/>
  <c r="H160" i="34"/>
  <c r="H87" i="35"/>
  <c r="H81" i="35"/>
  <c r="H178" i="33"/>
  <c r="H80" i="35"/>
  <c r="H74" i="35"/>
  <c r="H163" i="33"/>
  <c r="H144" i="35"/>
  <c r="H109" i="33"/>
  <c r="H156" i="33"/>
  <c r="H137" i="35"/>
  <c r="H141" i="34"/>
  <c r="H149" i="33"/>
  <c r="H172" i="33"/>
  <c r="H87" i="33"/>
  <c r="H51" i="33"/>
  <c r="H165" i="33"/>
  <c r="H86" i="35"/>
  <c r="H176" i="34"/>
  <c r="H66" i="34"/>
  <c r="H162" i="35"/>
  <c r="H148" i="35"/>
  <c r="H70" i="34"/>
  <c r="H147" i="35"/>
  <c r="H141" i="35"/>
  <c r="H100" i="34"/>
  <c r="H79" i="34"/>
  <c r="H134" i="35"/>
  <c r="H98" i="35"/>
  <c r="H72" i="34"/>
  <c r="H119" i="35"/>
  <c r="H83" i="35"/>
  <c r="H65" i="34"/>
  <c r="H69" i="33"/>
  <c r="H76" i="35"/>
  <c r="H58" i="34"/>
  <c r="H62" i="33"/>
  <c r="H140" i="35"/>
  <c r="H182" i="35"/>
  <c r="H146" i="35"/>
  <c r="H61" i="35"/>
  <c r="H85" i="35"/>
  <c r="H131" i="35"/>
  <c r="H54" i="35"/>
  <c r="H93" i="35"/>
  <c r="H97" i="34"/>
  <c r="H176" i="33"/>
  <c r="H67" i="35"/>
  <c r="H90" i="34"/>
  <c r="H169" i="33"/>
  <c r="H172" i="35"/>
  <c r="H75" i="34"/>
  <c r="H162" i="33"/>
  <c r="H165" i="35"/>
  <c r="H139" i="34"/>
  <c r="H147" i="33"/>
  <c r="H158" i="35"/>
  <c r="H122" i="33"/>
  <c r="H96" i="34"/>
  <c r="H143" i="35"/>
  <c r="H167" i="35"/>
  <c r="H89" i="34"/>
  <c r="H179" i="33"/>
  <c r="H159" i="35"/>
  <c r="H123" i="35"/>
  <c r="H171" i="33"/>
  <c r="H152" i="35"/>
  <c r="H116" i="35"/>
  <c r="H146" i="34"/>
  <c r="H150" i="34"/>
  <c r="H96" i="35"/>
  <c r="H150" i="35"/>
  <c r="H135" i="34"/>
  <c r="H89" i="35"/>
  <c r="H93" i="34"/>
  <c r="H67" i="33"/>
  <c r="H82" i="35"/>
  <c r="H86" i="34"/>
  <c r="H60" i="33"/>
  <c r="H156" i="34"/>
  <c r="H71" i="34"/>
  <c r="H53" i="33"/>
  <c r="H149" i="34"/>
  <c r="H64" i="34"/>
  <c r="H178" i="34"/>
  <c r="H142" i="34"/>
  <c r="H128" i="34"/>
  <c r="H80" i="34"/>
  <c r="H134" i="34"/>
  <c r="H142" i="33"/>
  <c r="H73" i="34"/>
  <c r="H96" i="33"/>
  <c r="H73" i="35"/>
  <c r="H74" i="34"/>
  <c r="H62" i="35"/>
  <c r="H110" i="33"/>
  <c r="H51" i="34"/>
  <c r="H77" i="35"/>
  <c r="H104" i="35"/>
  <c r="H89" i="33"/>
  <c r="H70" i="35"/>
  <c r="H159" i="33"/>
  <c r="H82" i="33"/>
  <c r="H55" i="35"/>
  <c r="H152" i="33"/>
  <c r="H146" i="33"/>
  <c r="H181" i="33"/>
  <c r="H145" i="33"/>
  <c r="H131" i="33"/>
  <c r="H148" i="33"/>
  <c r="H138" i="33"/>
  <c r="H124" i="33"/>
  <c r="H88" i="33"/>
  <c r="H69" i="35"/>
  <c r="H117" i="33"/>
  <c r="H81" i="33"/>
  <c r="H87" i="34"/>
  <c r="H69" i="34"/>
  <c r="H73" i="33"/>
  <c r="H83" i="33"/>
  <c r="H144" i="34"/>
  <c r="H66" i="33"/>
  <c r="H130" i="35"/>
  <c r="H176" i="35"/>
  <c r="H123" i="33"/>
  <c r="H115" i="35"/>
  <c r="H169" i="35"/>
  <c r="H116" i="33"/>
  <c r="H108" i="35"/>
  <c r="H72" i="35"/>
  <c r="H66" i="35"/>
  <c r="H112" i="35"/>
  <c r="H65" i="35"/>
  <c r="H51" i="35"/>
  <c r="H105" i="35"/>
  <c r="H129" i="35"/>
  <c r="H177" i="33"/>
  <c r="H141" i="33"/>
  <c r="H122" i="35"/>
  <c r="H170" i="33"/>
  <c r="H134" i="33"/>
  <c r="H114" i="35"/>
  <c r="H122" i="34"/>
  <c r="H126" i="33"/>
  <c r="H99" i="35"/>
  <c r="H107" i="34"/>
  <c r="H111" i="33"/>
  <c r="H158" i="33"/>
  <c r="H161" i="35"/>
  <c r="H169" i="34"/>
  <c r="H143" i="33"/>
  <c r="H154" i="35"/>
  <c r="H101" i="33"/>
  <c r="H136" i="33"/>
  <c r="H139" i="35"/>
  <c r="H94" i="33"/>
  <c r="H97" i="35"/>
  <c r="H132" i="35"/>
  <c r="H79" i="33"/>
  <c r="H90" i="35"/>
  <c r="H125" i="35"/>
  <c r="H72" i="33"/>
  <c r="H75" i="35"/>
  <c r="H57" i="34"/>
  <c r="H65" i="33"/>
  <c r="H68" i="35"/>
  <c r="H153" i="33"/>
  <c r="H99" i="34"/>
  <c r="H153" i="34"/>
  <c r="H84" i="35"/>
  <c r="H92" i="34"/>
  <c r="H78" i="35"/>
  <c r="H124" i="35"/>
  <c r="H118" i="35"/>
  <c r="H63" i="35"/>
  <c r="H67" i="34"/>
  <c r="H154" i="33"/>
  <c r="H157" i="35"/>
  <c r="H60" i="34"/>
  <c r="H139" i="33"/>
  <c r="H60" i="35"/>
  <c r="H124" i="34"/>
  <c r="H132" i="33"/>
  <c r="H135" i="35"/>
  <c r="H117" i="34"/>
  <c r="H125" i="33"/>
  <c r="H128" i="35"/>
  <c r="H110" i="34"/>
  <c r="H121" i="35"/>
  <c r="H74" i="33"/>
  <c r="H52" i="33"/>
  <c r="H149" i="35"/>
  <c r="H63" i="34"/>
  <c r="H127" i="33"/>
  <c r="H142" i="35"/>
  <c r="H56" i="34"/>
  <c r="H120" i="33"/>
  <c r="H174" i="33"/>
  <c r="H131" i="34"/>
  <c r="H113" i="33"/>
  <c r="H77" i="33"/>
  <c r="H63" i="33"/>
  <c r="H106" i="33"/>
  <c r="H70" i="33"/>
  <c r="H56" i="33"/>
  <c r="H91" i="33"/>
  <c r="H55" i="33"/>
  <c r="H181" i="34"/>
  <c r="H175" i="35"/>
  <c r="H179" i="34"/>
  <c r="H133" i="35"/>
  <c r="H58" i="33"/>
  <c r="H172" i="34"/>
  <c r="H126" i="35"/>
  <c r="H95" i="33"/>
  <c r="H105" i="33"/>
  <c r="H152" i="34"/>
  <c r="H116" i="34"/>
  <c r="H98" i="33"/>
  <c r="H101" i="35"/>
  <c r="H109" i="34"/>
  <c r="H151" i="34"/>
  <c r="H94" i="35"/>
  <c r="H173" i="34"/>
  <c r="H166" i="33"/>
  <c r="H79" i="35"/>
  <c r="H166" i="34"/>
  <c r="H130" i="34"/>
  <c r="H115" i="33"/>
  <c r="H155" i="35"/>
  <c r="H155" i="33"/>
  <c r="H108" i="33"/>
  <c r="H102" i="33"/>
  <c r="H133" i="33"/>
  <c r="H100" i="33"/>
  <c r="H54" i="34"/>
  <c r="H53" i="35"/>
  <c r="H93" i="33"/>
  <c r="H171" i="35"/>
  <c r="H175" i="34"/>
  <c r="H90" i="33"/>
  <c r="H137" i="34"/>
  <c r="H91" i="35"/>
  <c r="H75" i="33"/>
  <c r="H129" i="33"/>
  <c r="H94" i="34"/>
  <c r="H68" i="33"/>
  <c r="H71" i="35"/>
  <c r="H158" i="34"/>
  <c r="H61" i="33"/>
  <c r="H64" i="35"/>
  <c r="H143" i="34"/>
  <c r="H54" i="33"/>
  <c r="H57" i="35"/>
  <c r="H136" i="34"/>
  <c r="H140" i="33"/>
  <c r="H175" i="33"/>
  <c r="H129" i="34"/>
  <c r="H81" i="34"/>
  <c r="H127" i="34"/>
  <c r="H121" i="34"/>
  <c r="H85" i="34"/>
  <c r="H120" i="34"/>
  <c r="H114" i="34"/>
  <c r="H92" i="35"/>
  <c r="H56" i="35"/>
  <c r="H104" i="33"/>
  <c r="H128" i="33"/>
  <c r="H182" i="33"/>
  <c r="H168" i="33"/>
  <c r="H121" i="33"/>
  <c r="H167" i="33"/>
  <c r="H161" i="33"/>
  <c r="H80" i="33"/>
  <c r="H173" i="33"/>
  <c r="H64" i="33"/>
  <c r="H118" i="33"/>
  <c r="H110" i="35"/>
  <c r="H57" i="33"/>
  <c r="H103" i="33"/>
  <c r="H174" i="35"/>
  <c r="H182" i="34"/>
  <c r="H177" i="34"/>
  <c r="H180" i="34"/>
  <c r="H174" i="34"/>
  <c r="H138" i="34"/>
  <c r="H112" i="33"/>
  <c r="H159" i="34"/>
  <c r="H123" i="34"/>
  <c r="H145" i="34"/>
  <c r="H91" i="34"/>
  <c r="H180" i="33"/>
  <c r="H59" i="33"/>
  <c r="S450676" i="33" l="1"/>
  <c r="M2" i="36"/>
  <c r="M79" i="36" s="1"/>
  <c r="N1" i="36"/>
  <c r="H421" i="35"/>
  <c r="H420" i="35"/>
  <c r="H419" i="35"/>
  <c r="H418" i="35"/>
  <c r="H417" i="35"/>
  <c r="H416" i="35"/>
  <c r="H415" i="35"/>
  <c r="H414" i="35"/>
  <c r="H413" i="35"/>
  <c r="H412" i="35"/>
  <c r="H411" i="35"/>
  <c r="H410" i="35"/>
  <c r="H409" i="35"/>
  <c r="H408" i="35"/>
  <c r="H407" i="35"/>
  <c r="H406" i="35"/>
  <c r="H405" i="35"/>
  <c r="H404" i="35"/>
  <c r="H403" i="35"/>
  <c r="H402" i="35"/>
  <c r="H401" i="35"/>
  <c r="H400" i="35"/>
  <c r="H399" i="35"/>
  <c r="H398" i="35"/>
  <c r="H397" i="35"/>
  <c r="H396" i="35"/>
  <c r="H395" i="35"/>
  <c r="H394" i="35"/>
  <c r="H393" i="35"/>
  <c r="H392" i="35"/>
  <c r="H391" i="35"/>
  <c r="H390" i="35"/>
  <c r="H389" i="35"/>
  <c r="H388" i="35"/>
  <c r="H387" i="35"/>
  <c r="H386" i="35"/>
  <c r="H385" i="35"/>
  <c r="H384" i="35"/>
  <c r="H383" i="35"/>
  <c r="H382" i="35"/>
  <c r="H381" i="35"/>
  <c r="H380" i="35"/>
  <c r="H379" i="35"/>
  <c r="H378" i="35"/>
  <c r="H377" i="35"/>
  <c r="H376" i="35"/>
  <c r="H375" i="35"/>
  <c r="H374" i="35"/>
  <c r="H373" i="35"/>
  <c r="H372" i="35"/>
  <c r="H371" i="35"/>
  <c r="H370" i="35"/>
  <c r="H369" i="35"/>
  <c r="H368" i="35"/>
  <c r="H367" i="35"/>
  <c r="H366" i="35"/>
  <c r="H365" i="35"/>
  <c r="H364" i="35"/>
  <c r="H363" i="35"/>
  <c r="H362" i="35"/>
  <c r="H361" i="35"/>
  <c r="H360" i="35"/>
  <c r="H359" i="35"/>
  <c r="H358" i="35"/>
  <c r="H357" i="35"/>
  <c r="H356" i="35"/>
  <c r="H355" i="35"/>
  <c r="H354" i="35"/>
  <c r="H353" i="35"/>
  <c r="H352" i="35"/>
  <c r="H351" i="35"/>
  <c r="H350" i="35"/>
  <c r="H349" i="35"/>
  <c r="H348" i="35"/>
  <c r="H347" i="35"/>
  <c r="H346" i="35"/>
  <c r="H345" i="35"/>
  <c r="H344" i="35"/>
  <c r="H343" i="35"/>
  <c r="H342" i="35"/>
  <c r="H341" i="35"/>
  <c r="H340" i="35"/>
  <c r="H339" i="35"/>
  <c r="H338" i="35"/>
  <c r="H337" i="35"/>
  <c r="H336" i="35"/>
  <c r="H335" i="35"/>
  <c r="H334" i="35"/>
  <c r="H333" i="35"/>
  <c r="H332" i="35"/>
  <c r="H331" i="35"/>
  <c r="H330" i="35"/>
  <c r="H329" i="35"/>
  <c r="H328" i="35"/>
  <c r="H327" i="35"/>
  <c r="H326" i="35"/>
  <c r="H325" i="35"/>
  <c r="H324" i="35"/>
  <c r="H323" i="35"/>
  <c r="H322" i="35"/>
  <c r="H321" i="35"/>
  <c r="H320" i="35"/>
  <c r="H319" i="35"/>
  <c r="H318" i="35"/>
  <c r="H317" i="35"/>
  <c r="H316" i="35"/>
  <c r="H315" i="35"/>
  <c r="H314" i="35"/>
  <c r="I482631" i="35"/>
  <c r="H421" i="34"/>
  <c r="H420" i="34"/>
  <c r="H419" i="34"/>
  <c r="H418" i="34"/>
  <c r="H417" i="34"/>
  <c r="H416" i="34"/>
  <c r="H415" i="34"/>
  <c r="H414" i="34"/>
  <c r="H413" i="34"/>
  <c r="H412" i="34"/>
  <c r="H411" i="34"/>
  <c r="H410" i="34"/>
  <c r="H409" i="34"/>
  <c r="H408" i="34"/>
  <c r="H407" i="34"/>
  <c r="H406" i="34"/>
  <c r="H405" i="34"/>
  <c r="H404" i="34"/>
  <c r="H403" i="34"/>
  <c r="H402" i="34"/>
  <c r="H401" i="34"/>
  <c r="H400" i="34"/>
  <c r="H399" i="34"/>
  <c r="H398" i="34"/>
  <c r="H397" i="34"/>
  <c r="H396" i="34"/>
  <c r="H395" i="34"/>
  <c r="H394" i="34"/>
  <c r="H393" i="34"/>
  <c r="H392" i="34"/>
  <c r="H391" i="34"/>
  <c r="H390" i="34"/>
  <c r="H389" i="34"/>
  <c r="H388" i="34"/>
  <c r="H387" i="34"/>
  <c r="H386" i="34"/>
  <c r="H385" i="34"/>
  <c r="H384" i="34"/>
  <c r="H383" i="34"/>
  <c r="H382" i="34"/>
  <c r="H381" i="34"/>
  <c r="H380" i="34"/>
  <c r="H379" i="34"/>
  <c r="H378" i="34"/>
  <c r="H377" i="34"/>
  <c r="H376" i="34"/>
  <c r="H375" i="34"/>
  <c r="H374" i="34"/>
  <c r="H373" i="34"/>
  <c r="H372" i="34"/>
  <c r="H371" i="34"/>
  <c r="H370" i="34"/>
  <c r="H369" i="34"/>
  <c r="H368" i="34"/>
  <c r="H367" i="34"/>
  <c r="H366" i="34"/>
  <c r="H365" i="34"/>
  <c r="H364" i="34"/>
  <c r="H363" i="34"/>
  <c r="H362" i="34"/>
  <c r="H361" i="34"/>
  <c r="H360" i="34"/>
  <c r="H359" i="34"/>
  <c r="H358" i="34"/>
  <c r="H357" i="34"/>
  <c r="H356" i="34"/>
  <c r="H355" i="34"/>
  <c r="H354" i="34"/>
  <c r="H353" i="34"/>
  <c r="H352" i="34"/>
  <c r="H351" i="34"/>
  <c r="H350" i="34"/>
  <c r="H349" i="34"/>
  <c r="H348" i="34"/>
  <c r="H347" i="34"/>
  <c r="H346" i="34"/>
  <c r="H345" i="34"/>
  <c r="H344" i="34"/>
  <c r="H343" i="34"/>
  <c r="H342" i="34"/>
  <c r="H341" i="34"/>
  <c r="H340" i="34"/>
  <c r="H339" i="34"/>
  <c r="H338" i="34"/>
  <c r="H337" i="34"/>
  <c r="H336" i="34"/>
  <c r="H335" i="34"/>
  <c r="H334" i="34"/>
  <c r="H333" i="34"/>
  <c r="H332" i="34"/>
  <c r="H331" i="34"/>
  <c r="H330" i="34"/>
  <c r="H329" i="34"/>
  <c r="H328" i="34"/>
  <c r="H327" i="34"/>
  <c r="H326" i="34"/>
  <c r="H325" i="34"/>
  <c r="H324" i="34"/>
  <c r="H323" i="34"/>
  <c r="H322" i="34"/>
  <c r="H321" i="34"/>
  <c r="H320" i="34"/>
  <c r="H319" i="34"/>
  <c r="H318" i="34"/>
  <c r="H317" i="34"/>
  <c r="H316" i="34"/>
  <c r="H315" i="34"/>
  <c r="H314" i="34"/>
  <c r="H421" i="33"/>
  <c r="H420" i="33"/>
  <c r="H419" i="33"/>
  <c r="H418" i="33"/>
  <c r="H417" i="33"/>
  <c r="H416" i="33"/>
  <c r="H415" i="33"/>
  <c r="H414" i="33"/>
  <c r="H413" i="33"/>
  <c r="H412" i="33"/>
  <c r="H411" i="33"/>
  <c r="H410" i="33"/>
  <c r="H409" i="33"/>
  <c r="H408" i="33"/>
  <c r="H407" i="33"/>
  <c r="H406" i="33"/>
  <c r="H405" i="33"/>
  <c r="H404" i="33"/>
  <c r="H403" i="33"/>
  <c r="H402" i="33"/>
  <c r="H401" i="33"/>
  <c r="H400" i="33"/>
  <c r="H399" i="33"/>
  <c r="H398" i="33"/>
  <c r="H397" i="33"/>
  <c r="H396" i="33"/>
  <c r="H395" i="33"/>
  <c r="H394" i="33"/>
  <c r="H393" i="33"/>
  <c r="H392" i="33"/>
  <c r="H391" i="33"/>
  <c r="H390" i="33"/>
  <c r="H389" i="33"/>
  <c r="H388" i="33"/>
  <c r="H387" i="33"/>
  <c r="H386" i="33"/>
  <c r="H385" i="33"/>
  <c r="H384" i="33"/>
  <c r="H383" i="33"/>
  <c r="H382" i="33"/>
  <c r="H381" i="33"/>
  <c r="H380" i="33"/>
  <c r="H379" i="33"/>
  <c r="H378" i="33"/>
  <c r="H377" i="33"/>
  <c r="H376" i="33"/>
  <c r="H375" i="33"/>
  <c r="H374" i="33"/>
  <c r="H373" i="33"/>
  <c r="H372" i="33"/>
  <c r="H371" i="33"/>
  <c r="H370" i="33"/>
  <c r="H369" i="33"/>
  <c r="H368" i="33"/>
  <c r="H367" i="33"/>
  <c r="H366" i="33"/>
  <c r="H365" i="33"/>
  <c r="H364" i="33"/>
  <c r="H363" i="33"/>
  <c r="H362" i="33"/>
  <c r="H361" i="33"/>
  <c r="H360" i="33"/>
  <c r="H359" i="33"/>
  <c r="H358" i="33"/>
  <c r="H357" i="33"/>
  <c r="H356" i="33"/>
  <c r="H355" i="33"/>
  <c r="H354" i="33"/>
  <c r="H353" i="33"/>
  <c r="H352" i="33"/>
  <c r="H351" i="33"/>
  <c r="H350" i="33"/>
  <c r="H349" i="33"/>
  <c r="H348" i="33"/>
  <c r="H347" i="33"/>
  <c r="H346" i="33"/>
  <c r="H345" i="33"/>
  <c r="H344" i="33"/>
  <c r="H343" i="33"/>
  <c r="H342" i="33"/>
  <c r="H341" i="33"/>
  <c r="H340" i="33"/>
  <c r="H339" i="33"/>
  <c r="H338" i="33"/>
  <c r="H337" i="33"/>
  <c r="H336" i="33"/>
  <c r="H335" i="33"/>
  <c r="H334" i="33"/>
  <c r="H333" i="33"/>
  <c r="H332" i="33"/>
  <c r="H331" i="33"/>
  <c r="H330" i="33"/>
  <c r="H329" i="33"/>
  <c r="H328" i="33"/>
  <c r="H327" i="33"/>
  <c r="H326" i="33"/>
  <c r="H325" i="33"/>
  <c r="H324" i="33"/>
  <c r="H323" i="33"/>
  <c r="H322" i="33"/>
  <c r="H321" i="33"/>
  <c r="H320" i="33"/>
  <c r="H319" i="33"/>
  <c r="H318" i="33"/>
  <c r="H317" i="33"/>
  <c r="H316" i="33"/>
  <c r="H315" i="33"/>
  <c r="H314" i="33"/>
  <c r="H313" i="33"/>
  <c r="H312" i="33"/>
  <c r="H311" i="33"/>
  <c r="H310" i="33"/>
  <c r="H309" i="33"/>
  <c r="H308" i="33"/>
  <c r="H307" i="33"/>
  <c r="H306" i="33"/>
  <c r="H305" i="33"/>
  <c r="H304" i="33"/>
  <c r="H303" i="33"/>
  <c r="H302" i="33"/>
  <c r="H301" i="33"/>
  <c r="H300" i="33"/>
  <c r="H299" i="33"/>
  <c r="H298" i="33"/>
  <c r="H297" i="33"/>
  <c r="H296" i="33"/>
  <c r="H295" i="33"/>
  <c r="H294" i="33"/>
  <c r="H293" i="33"/>
  <c r="H292" i="33"/>
  <c r="H291" i="33"/>
  <c r="H290" i="33"/>
  <c r="J482631" i="35"/>
  <c r="S482631" i="35"/>
  <c r="S482021" i="34"/>
  <c r="I482021" i="34"/>
  <c r="T450676" i="33"/>
  <c r="I450676" i="33"/>
  <c r="AP6" i="36"/>
  <c r="AM7" i="36"/>
  <c r="AO10" i="36"/>
  <c r="AN9" i="36"/>
  <c r="O1" i="36" l="1"/>
  <c r="N2" i="36"/>
  <c r="N79" i="36" s="1"/>
  <c r="T482631" i="35"/>
  <c r="T482021" i="34"/>
  <c r="J482021" i="34"/>
  <c r="J450676" i="33"/>
  <c r="AM8" i="36"/>
  <c r="AP7" i="36"/>
  <c r="AO11" i="36"/>
  <c r="AN10" i="36"/>
  <c r="P1" i="36" l="1"/>
  <c r="O2" i="36"/>
  <c r="O79" i="36" s="1"/>
  <c r="AP8" i="36"/>
  <c r="AM9" i="36"/>
  <c r="AO12" i="36"/>
  <c r="AN11" i="36"/>
  <c r="Q1" i="36" l="1"/>
  <c r="P2" i="36"/>
  <c r="P79" i="36" s="1"/>
  <c r="AP9" i="36"/>
  <c r="AM10" i="36"/>
  <c r="AO13" i="36"/>
  <c r="AN12" i="36"/>
  <c r="R1" i="36" l="1"/>
  <c r="Q2" i="36"/>
  <c r="Q79" i="36" s="1"/>
  <c r="AP10" i="36"/>
  <c r="AM11" i="36"/>
  <c r="AO14" i="36"/>
  <c r="AN13" i="36"/>
  <c r="R2" i="36" l="1"/>
  <c r="R79" i="36" s="1"/>
  <c r="S1" i="36"/>
  <c r="AP11" i="36"/>
  <c r="AM12" i="36"/>
  <c r="AN14" i="36"/>
  <c r="AO15" i="36"/>
  <c r="T1" i="36" l="1"/>
  <c r="S2" i="36"/>
  <c r="S79" i="36" s="1"/>
  <c r="AP12" i="36"/>
  <c r="AM13" i="36"/>
  <c r="AN15" i="36"/>
  <c r="AO16" i="36"/>
  <c r="T112" i="32"/>
  <c r="R174" i="35"/>
  <c r="AB56" i="32"/>
  <c r="I75" i="33"/>
  <c r="T89" i="32"/>
  <c r="R134" i="35"/>
  <c r="AB141" i="32"/>
  <c r="I122" i="33"/>
  <c r="T164" i="32"/>
  <c r="R62" i="34"/>
  <c r="S143" i="32"/>
  <c r="I144" i="33"/>
  <c r="T172" i="32"/>
  <c r="R68" i="34"/>
  <c r="S64" i="32"/>
  <c r="I54" i="33"/>
  <c r="AC148" i="32"/>
  <c r="H143" i="32"/>
  <c r="AD136" i="32"/>
  <c r="I157" i="33"/>
  <c r="AC145" i="32"/>
  <c r="H73" i="32"/>
  <c r="AD120" i="32"/>
  <c r="I164" i="33"/>
  <c r="T85" i="32"/>
  <c r="R148" i="35"/>
  <c r="AB161" i="32"/>
  <c r="I157" i="34"/>
  <c r="T66" i="32"/>
  <c r="R152" i="35"/>
  <c r="AB168" i="32"/>
  <c r="I96" i="33"/>
  <c r="AC64" i="32"/>
  <c r="H53" i="32"/>
  <c r="AD72" i="32"/>
  <c r="I63" i="33"/>
  <c r="AC61" i="32"/>
  <c r="H112" i="32"/>
  <c r="AD176" i="32"/>
  <c r="I56" i="34"/>
  <c r="T77" i="32"/>
  <c r="R180" i="35"/>
  <c r="AB53" i="32"/>
  <c r="I78" i="34"/>
  <c r="T124" i="32"/>
  <c r="R118" i="35"/>
  <c r="AB148" i="32"/>
  <c r="R109" i="32"/>
  <c r="R164" i="34"/>
  <c r="S165" i="32"/>
  <c r="I140" i="33"/>
  <c r="R89" i="32"/>
  <c r="R144" i="34"/>
  <c r="S172" i="32"/>
  <c r="I80" i="33"/>
  <c r="R106" i="32"/>
  <c r="R158" i="34"/>
  <c r="J135" i="32"/>
  <c r="I174" i="34"/>
  <c r="R96" i="32"/>
  <c r="AC99" i="32"/>
  <c r="H158" i="32"/>
  <c r="AD121" i="32"/>
  <c r="I127" i="33"/>
  <c r="AC108" i="32"/>
  <c r="H106" i="32"/>
  <c r="AD180" i="32"/>
  <c r="I173" i="33"/>
  <c r="AC172" i="32"/>
  <c r="H71" i="32"/>
  <c r="AB152" i="32"/>
  <c r="I105" i="34"/>
  <c r="AC169" i="32"/>
  <c r="H105" i="32"/>
  <c r="AD78" i="32"/>
  <c r="I137" i="32"/>
  <c r="R53" i="33"/>
  <c r="J117" i="32"/>
  <c r="I79" i="33"/>
  <c r="I72" i="32"/>
  <c r="R133" i="33"/>
  <c r="J101" i="32"/>
  <c r="I124" i="33"/>
  <c r="I158" i="32"/>
  <c r="R85" i="33"/>
  <c r="H62" i="32"/>
  <c r="AD104" i="32"/>
  <c r="I149" i="32"/>
  <c r="R117" i="33"/>
  <c r="H114" i="32"/>
  <c r="AD85" i="32"/>
  <c r="I134" i="32"/>
  <c r="R101" i="33"/>
  <c r="J105" i="32"/>
  <c r="I106" i="34"/>
  <c r="I122" i="32"/>
  <c r="R57" i="33"/>
  <c r="J90" i="32"/>
  <c r="I148" i="35"/>
  <c r="I168" i="32"/>
  <c r="R95" i="33"/>
  <c r="H164" i="32"/>
  <c r="AD131" i="32"/>
  <c r="I172" i="32"/>
  <c r="R141" i="33"/>
  <c r="H126" i="32"/>
  <c r="AD114" i="32"/>
  <c r="T57" i="32"/>
  <c r="R79" i="35"/>
  <c r="AB124" i="32"/>
  <c r="I131" i="34"/>
  <c r="T62" i="32"/>
  <c r="R75" i="35"/>
  <c r="AB95" i="32"/>
  <c r="I173" i="35"/>
  <c r="T136" i="32"/>
  <c r="R104" i="35"/>
  <c r="AB172" i="32"/>
  <c r="I63" i="34"/>
  <c r="T121" i="32"/>
  <c r="R179" i="35"/>
  <c r="AB167" i="32"/>
  <c r="I105" i="35"/>
  <c r="T147" i="32"/>
  <c r="AC68" i="32"/>
  <c r="R123" i="35"/>
  <c r="AB92" i="32"/>
  <c r="I53" i="35"/>
  <c r="AC65" i="32"/>
  <c r="R89" i="35"/>
  <c r="AB91" i="32"/>
  <c r="J95" i="35"/>
  <c r="T104" i="32"/>
  <c r="R171" i="35"/>
  <c r="AB164" i="32"/>
  <c r="I111" i="35"/>
  <c r="T113" i="32"/>
  <c r="R158" i="35"/>
  <c r="AB155" i="32"/>
  <c r="I133" i="33"/>
  <c r="AC87" i="32"/>
  <c r="H76" i="32"/>
  <c r="AD177" i="32"/>
  <c r="I125" i="35"/>
  <c r="AC154" i="32"/>
  <c r="H63" i="32"/>
  <c r="AD172" i="32"/>
  <c r="I124" i="34"/>
  <c r="AC152" i="32"/>
  <c r="H85" i="32"/>
  <c r="AD62" i="32"/>
  <c r="J159" i="35"/>
  <c r="AC149" i="32"/>
  <c r="H144" i="32"/>
  <c r="AD135" i="32"/>
  <c r="I102" i="32"/>
  <c r="AC128" i="32"/>
  <c r="H52" i="32"/>
  <c r="AD169" i="32"/>
  <c r="I90" i="32"/>
  <c r="AC125" i="32"/>
  <c r="H118" i="32"/>
  <c r="AD151" i="32"/>
  <c r="I70" i="32"/>
  <c r="AC80" i="32"/>
  <c r="H124" i="32"/>
  <c r="AD61" i="32"/>
  <c r="I134" i="33"/>
  <c r="AC77" i="32"/>
  <c r="H107" i="32"/>
  <c r="AD71" i="32"/>
  <c r="T154" i="32"/>
  <c r="R103" i="35"/>
  <c r="S79" i="32"/>
  <c r="J113" i="35"/>
  <c r="T145" i="32"/>
  <c r="R131" i="35"/>
  <c r="AB76" i="32"/>
  <c r="I125" i="33"/>
  <c r="R101" i="32"/>
  <c r="R171" i="34"/>
  <c r="S181" i="32"/>
  <c r="R83" i="32"/>
  <c r="R150" i="34"/>
  <c r="S168" i="32"/>
  <c r="J108" i="35"/>
  <c r="R85" i="32"/>
  <c r="R113" i="34"/>
  <c r="S87" i="32"/>
  <c r="I115" i="33"/>
  <c r="I110" i="32"/>
  <c r="R163" i="33"/>
  <c r="J81" i="32"/>
  <c r="I159" i="33"/>
  <c r="I56" i="32"/>
  <c r="R128" i="33"/>
  <c r="J64" i="32"/>
  <c r="I129" i="34"/>
  <c r="T84" i="32"/>
  <c r="R55" i="34"/>
  <c r="S95" i="32"/>
  <c r="J180" i="35"/>
  <c r="T131" i="32"/>
  <c r="R112" i="35"/>
  <c r="S129" i="32"/>
  <c r="J60" i="35"/>
  <c r="R133" i="32"/>
  <c r="R124" i="34"/>
  <c r="S104" i="32"/>
  <c r="J112" i="35"/>
  <c r="R75" i="32"/>
  <c r="R71" i="34"/>
  <c r="S111" i="32"/>
  <c r="I123" i="33"/>
  <c r="T115" i="32"/>
  <c r="R159" i="35"/>
  <c r="S126" i="32"/>
  <c r="I89" i="34"/>
  <c r="T98" i="32"/>
  <c r="R111" i="35"/>
  <c r="S158" i="32"/>
  <c r="I131" i="35"/>
  <c r="R117" i="32"/>
  <c r="R67" i="34"/>
  <c r="S70" i="32"/>
  <c r="I153" i="35"/>
  <c r="R59" i="32"/>
  <c r="R180" i="34"/>
  <c r="S140" i="32"/>
  <c r="I124" i="32"/>
  <c r="R106" i="33"/>
  <c r="J133" i="32"/>
  <c r="J66" i="35"/>
  <c r="I53" i="32"/>
  <c r="R130" i="33"/>
  <c r="J87" i="32"/>
  <c r="I159" i="34"/>
  <c r="I177" i="32"/>
  <c r="AC112" i="32"/>
  <c r="H145" i="32"/>
  <c r="AD152" i="32"/>
  <c r="I181" i="32"/>
  <c r="AC109" i="32"/>
  <c r="H148" i="32"/>
  <c r="AD146" i="32"/>
  <c r="I116" i="35"/>
  <c r="AC177" i="32"/>
  <c r="AB85" i="32"/>
  <c r="T177" i="32"/>
  <c r="R109" i="35"/>
  <c r="AB134" i="32"/>
  <c r="I70" i="34"/>
  <c r="T174" i="32"/>
  <c r="R150" i="35"/>
  <c r="AB117" i="32"/>
  <c r="I112" i="35"/>
  <c r="AC70" i="32"/>
  <c r="H157" i="32"/>
  <c r="AD167" i="32"/>
  <c r="I109" i="34"/>
  <c r="AC175" i="32"/>
  <c r="H95" i="32"/>
  <c r="AD59" i="32"/>
  <c r="I181" i="35"/>
  <c r="AC84" i="32"/>
  <c r="R74" i="35"/>
  <c r="AB108" i="32"/>
  <c r="I143" i="35"/>
  <c r="AC81" i="32"/>
  <c r="R154" i="35"/>
  <c r="AB103" i="32"/>
  <c r="I64" i="32"/>
  <c r="R159" i="33"/>
  <c r="J181" i="32"/>
  <c r="I120" i="33"/>
  <c r="I51" i="32"/>
  <c r="R155" i="33"/>
  <c r="J166" i="32"/>
  <c r="I162" i="34"/>
  <c r="I135" i="32"/>
  <c r="AC107" i="32"/>
  <c r="H98" i="32"/>
  <c r="AD73" i="32"/>
  <c r="I113" i="34"/>
  <c r="AC88" i="32"/>
  <c r="H79" i="32"/>
  <c r="AD164" i="32"/>
  <c r="I85" i="32"/>
  <c r="R74" i="33"/>
  <c r="J170" i="32"/>
  <c r="I144" i="35"/>
  <c r="I65" i="32"/>
  <c r="R171" i="33"/>
  <c r="J153" i="32"/>
  <c r="I54" i="35"/>
  <c r="I69" i="32"/>
  <c r="AC153" i="32"/>
  <c r="H60" i="32"/>
  <c r="AD161" i="32"/>
  <c r="J137" i="35"/>
  <c r="AC89" i="32"/>
  <c r="H55" i="32"/>
  <c r="AD56" i="32"/>
  <c r="T122" i="32"/>
  <c r="R117" i="35"/>
  <c r="AB121" i="32"/>
  <c r="I169" i="35"/>
  <c r="T128" i="32"/>
  <c r="R120" i="35"/>
  <c r="AB72" i="32"/>
  <c r="I79" i="35"/>
  <c r="T99" i="32"/>
  <c r="R99" i="35"/>
  <c r="S159" i="32"/>
  <c r="I101" i="35"/>
  <c r="I59" i="32"/>
  <c r="R92" i="33"/>
  <c r="J171" i="32"/>
  <c r="I99" i="34"/>
  <c r="I175" i="32"/>
  <c r="R124" i="33"/>
  <c r="J123" i="32"/>
  <c r="I141" i="35"/>
  <c r="I142" i="32"/>
  <c r="R72" i="33"/>
  <c r="J157" i="32"/>
  <c r="AD87" i="32"/>
  <c r="I98" i="32"/>
  <c r="R59" i="33"/>
  <c r="J55" i="32"/>
  <c r="AD91" i="32"/>
  <c r="R76" i="32"/>
  <c r="R83" i="34"/>
  <c r="S112" i="32"/>
  <c r="I52" i="35"/>
  <c r="R118" i="32"/>
  <c r="R59" i="34"/>
  <c r="S73" i="32"/>
  <c r="I51" i="34"/>
  <c r="R146" i="32"/>
  <c r="R134" i="33"/>
  <c r="J159" i="32"/>
  <c r="I73" i="34"/>
  <c r="R131" i="32"/>
  <c r="R88" i="34"/>
  <c r="J147" i="32"/>
  <c r="I85" i="35"/>
  <c r="R60" i="32"/>
  <c r="R179" i="34"/>
  <c r="S141" i="32"/>
  <c r="J165" i="35"/>
  <c r="R102" i="32"/>
  <c r="R159" i="34"/>
  <c r="S180" i="32"/>
  <c r="J75" i="35"/>
  <c r="R114" i="32"/>
  <c r="R107" i="34"/>
  <c r="J140" i="32"/>
  <c r="J67" i="35"/>
  <c r="R99" i="32"/>
  <c r="R153" i="34"/>
  <c r="J62" i="32"/>
  <c r="I182" i="32"/>
  <c r="AC96" i="32"/>
  <c r="H147" i="32"/>
  <c r="AD147" i="32"/>
  <c r="I54" i="32"/>
  <c r="AC93" i="32"/>
  <c r="H70" i="32"/>
  <c r="AD126" i="32"/>
  <c r="I169" i="32"/>
  <c r="AC182" i="32"/>
  <c r="H111" i="32"/>
  <c r="AD173" i="32"/>
  <c r="I158" i="35"/>
  <c r="AC135" i="32"/>
  <c r="H65" i="32"/>
  <c r="AD141" i="32"/>
  <c r="I119" i="34"/>
  <c r="I62" i="32"/>
  <c r="AC92" i="32"/>
  <c r="H103" i="32"/>
  <c r="AD110" i="32"/>
  <c r="I66" i="32"/>
  <c r="R129" i="33"/>
  <c r="H86" i="32"/>
  <c r="AD103" i="32"/>
  <c r="I145" i="32"/>
  <c r="AC118" i="32"/>
  <c r="H94" i="32"/>
  <c r="AD158" i="32"/>
  <c r="I179" i="33"/>
  <c r="AC71" i="32"/>
  <c r="H161" i="32"/>
  <c r="AD166" i="32"/>
  <c r="I73" i="32"/>
  <c r="R168" i="33"/>
  <c r="J148" i="32"/>
  <c r="J93" i="35"/>
  <c r="I77" i="32"/>
  <c r="R175" i="33"/>
  <c r="J120" i="32"/>
  <c r="I87" i="33"/>
  <c r="I61" i="32"/>
  <c r="R54" i="33"/>
  <c r="J59" i="32"/>
  <c r="I129" i="33"/>
  <c r="I63" i="32"/>
  <c r="R86" i="33"/>
  <c r="J182" i="32"/>
  <c r="I150" i="33"/>
  <c r="I83" i="32"/>
  <c r="R99" i="33"/>
  <c r="J108" i="32"/>
  <c r="I68" i="33"/>
  <c r="I157" i="32"/>
  <c r="R111" i="33"/>
  <c r="J97" i="32"/>
  <c r="I110" i="34"/>
  <c r="I52" i="32"/>
  <c r="R139" i="33"/>
  <c r="J165" i="32"/>
  <c r="I132" i="34"/>
  <c r="I136" i="32"/>
  <c r="R118" i="33"/>
  <c r="J95" i="32"/>
  <c r="I174" i="35"/>
  <c r="AC164" i="32"/>
  <c r="H88" i="32"/>
  <c r="AB86" i="32"/>
  <c r="I171" i="33"/>
  <c r="AC161" i="32"/>
  <c r="H72" i="32"/>
  <c r="AB89" i="32"/>
  <c r="I135" i="34"/>
  <c r="T146" i="32"/>
  <c r="R92" i="35"/>
  <c r="AB137" i="32"/>
  <c r="T54" i="32"/>
  <c r="R147" i="35"/>
  <c r="AB61" i="32"/>
  <c r="I118" i="33"/>
  <c r="T168" i="32"/>
  <c r="R140" i="35"/>
  <c r="AB135" i="32"/>
  <c r="I160" i="34"/>
  <c r="R66" i="32"/>
  <c r="R143" i="34"/>
  <c r="S173" i="32"/>
  <c r="I182" i="34"/>
  <c r="R140" i="32"/>
  <c r="R128" i="34"/>
  <c r="S149" i="32"/>
  <c r="I92" i="34"/>
  <c r="AC139" i="32"/>
  <c r="R76" i="35"/>
  <c r="AB130" i="32"/>
  <c r="I160" i="33"/>
  <c r="AC124" i="32"/>
  <c r="R155" i="35"/>
  <c r="AB113" i="32"/>
  <c r="I70" i="33"/>
  <c r="T90" i="32"/>
  <c r="R126" i="35"/>
  <c r="AB142" i="32"/>
  <c r="I92" i="33"/>
  <c r="T79" i="32"/>
  <c r="R68" i="35"/>
  <c r="AB82" i="32"/>
  <c r="I134" i="34"/>
  <c r="AC75" i="32"/>
  <c r="H132" i="32"/>
  <c r="AB98" i="32"/>
  <c r="I154" i="35"/>
  <c r="AC155" i="32"/>
  <c r="H83" i="32"/>
  <c r="AB105" i="32"/>
  <c r="I64" i="35"/>
  <c r="T139" i="32"/>
  <c r="R60" i="35"/>
  <c r="AB67" i="32"/>
  <c r="J85" i="35"/>
  <c r="T59" i="32"/>
  <c r="R101" i="35"/>
  <c r="AB50" i="32"/>
  <c r="R153" i="32"/>
  <c r="R170" i="34"/>
  <c r="S136" i="32"/>
  <c r="I178" i="34"/>
  <c r="R150" i="32"/>
  <c r="R101" i="34"/>
  <c r="S55" i="32"/>
  <c r="I118" i="34"/>
  <c r="R180" i="32"/>
  <c r="R67" i="33"/>
  <c r="J94" i="32"/>
  <c r="I80" i="34"/>
  <c r="R177" i="32"/>
  <c r="R152" i="33"/>
  <c r="J71" i="32"/>
  <c r="I152" i="35"/>
  <c r="I78" i="32"/>
  <c r="R137" i="34"/>
  <c r="I86" i="35"/>
  <c r="AC150" i="32"/>
  <c r="H140" i="32"/>
  <c r="AD149" i="32"/>
  <c r="J99" i="35"/>
  <c r="AC147" i="32"/>
  <c r="H123" i="32"/>
  <c r="AD53" i="32"/>
  <c r="I91" i="32"/>
  <c r="R182" i="33"/>
  <c r="J91" i="32"/>
  <c r="I137" i="35"/>
  <c r="I96" i="32"/>
  <c r="R65" i="33"/>
  <c r="J76" i="32"/>
  <c r="J179" i="35"/>
  <c r="I165" i="32"/>
  <c r="AC104" i="32"/>
  <c r="H152" i="32"/>
  <c r="AD127" i="32"/>
  <c r="I170" i="32"/>
  <c r="AC101" i="32"/>
  <c r="H104" i="32"/>
  <c r="AD96" i="32"/>
  <c r="R168" i="32"/>
  <c r="R118" i="34"/>
  <c r="S176" i="32"/>
  <c r="I179" i="35"/>
  <c r="R165" i="32"/>
  <c r="R110" i="34"/>
  <c r="S155" i="32"/>
  <c r="I89" i="35"/>
  <c r="I176" i="32"/>
  <c r="R180" i="33"/>
  <c r="J174" i="32"/>
  <c r="I175" i="35"/>
  <c r="I180" i="32"/>
  <c r="R63" i="33"/>
  <c r="J152" i="32"/>
  <c r="J123" i="35"/>
  <c r="R173" i="32"/>
  <c r="R85" i="34"/>
  <c r="S152" i="32"/>
  <c r="J71" i="35"/>
  <c r="R90" i="32"/>
  <c r="R177" i="34"/>
  <c r="S71" i="32"/>
  <c r="I177" i="34"/>
  <c r="I131" i="32"/>
  <c r="R58" i="33"/>
  <c r="J116" i="32"/>
  <c r="I161" i="34"/>
  <c r="I80" i="32"/>
  <c r="R143" i="33"/>
  <c r="J112" i="32"/>
  <c r="I98" i="33"/>
  <c r="AC131" i="32"/>
  <c r="H121" i="32"/>
  <c r="AD50" i="32"/>
  <c r="I132" i="35"/>
  <c r="AC116" i="32"/>
  <c r="H180" i="32"/>
  <c r="AD124" i="32"/>
  <c r="I65" i="33"/>
  <c r="AC180" i="32"/>
  <c r="H54" i="32"/>
  <c r="AB106" i="32"/>
  <c r="J166" i="35"/>
  <c r="R139" i="32"/>
  <c r="R135" i="34"/>
  <c r="S161" i="32"/>
  <c r="I62" i="34"/>
  <c r="R70" i="32"/>
  <c r="R131" i="34"/>
  <c r="S133" i="32"/>
  <c r="I104" i="35"/>
  <c r="R142" i="32"/>
  <c r="R142" i="34"/>
  <c r="S65" i="32"/>
  <c r="I96" i="35"/>
  <c r="R80" i="32"/>
  <c r="R121" i="34"/>
  <c r="S167" i="32"/>
  <c r="J138" i="35"/>
  <c r="T83" i="32"/>
  <c r="R64" i="35"/>
  <c r="AB83" i="32"/>
  <c r="I104" i="34"/>
  <c r="T140" i="32"/>
  <c r="R113" i="35"/>
  <c r="AB66" i="32"/>
  <c r="I146" i="35"/>
  <c r="T149" i="32"/>
  <c r="R51" i="34"/>
  <c r="S124" i="32"/>
  <c r="I168" i="35"/>
  <c r="T80" i="32"/>
  <c r="R140" i="34"/>
  <c r="S94" i="32"/>
  <c r="I78" i="35"/>
  <c r="T63" i="32"/>
  <c r="R100" i="35"/>
  <c r="AB51" i="32"/>
  <c r="J98" i="35"/>
  <c r="T138" i="32"/>
  <c r="R93" i="35"/>
  <c r="AB136" i="32"/>
  <c r="I93" i="33"/>
  <c r="T64" i="32"/>
  <c r="R78" i="35"/>
  <c r="S90" i="32"/>
  <c r="I139" i="33"/>
  <c r="T116" i="32"/>
  <c r="R127" i="35"/>
  <c r="S91" i="32"/>
  <c r="R164" i="32"/>
  <c r="R172" i="33"/>
  <c r="J160" i="32"/>
  <c r="I122" i="35"/>
  <c r="R161" i="32"/>
  <c r="R108" i="33"/>
  <c r="J129" i="32"/>
  <c r="J164" i="35"/>
  <c r="I119" i="32"/>
  <c r="R114" i="33"/>
  <c r="J99" i="32"/>
  <c r="I81" i="35"/>
  <c r="I123" i="32"/>
  <c r="R150" i="33"/>
  <c r="J134" i="32"/>
  <c r="J96" i="35"/>
  <c r="I95" i="35"/>
  <c r="R160" i="32"/>
  <c r="R76" i="33"/>
  <c r="J175" i="32"/>
  <c r="I107" i="33"/>
  <c r="R147" i="32"/>
  <c r="R78" i="33"/>
  <c r="J52" i="32"/>
  <c r="I103" i="34"/>
  <c r="I107" i="32"/>
  <c r="R146" i="33"/>
  <c r="J138" i="32"/>
  <c r="I125" i="34"/>
  <c r="I88" i="32"/>
  <c r="R126" i="33"/>
  <c r="J145" i="32"/>
  <c r="I167" i="35"/>
  <c r="R63" i="32"/>
  <c r="R96" i="34"/>
  <c r="S130" i="32"/>
  <c r="J86" i="35"/>
  <c r="R68" i="32"/>
  <c r="R89" i="34"/>
  <c r="S101" i="32"/>
  <c r="I145" i="34"/>
  <c r="R182" i="32"/>
  <c r="R126" i="34"/>
  <c r="S84" i="32"/>
  <c r="I51" i="33"/>
  <c r="R69" i="32"/>
  <c r="R116" i="34"/>
  <c r="S175" i="32"/>
  <c r="J115" i="35"/>
  <c r="R122" i="32"/>
  <c r="R94" i="34"/>
  <c r="S98" i="32"/>
  <c r="I127" i="35"/>
  <c r="R58" i="32"/>
  <c r="R77" i="34"/>
  <c r="S97" i="32"/>
  <c r="J169" i="35"/>
  <c r="R53" i="32"/>
  <c r="R109" i="34"/>
  <c r="S156" i="32"/>
  <c r="I59" i="35"/>
  <c r="R174" i="32"/>
  <c r="R86" i="34"/>
  <c r="S151" i="32"/>
  <c r="I160" i="32"/>
  <c r="R84" i="33"/>
  <c r="J54" i="32"/>
  <c r="AD107" i="32"/>
  <c r="I164" i="32"/>
  <c r="R116" i="33"/>
  <c r="J158" i="32"/>
  <c r="AD86" i="32"/>
  <c r="I94" i="32"/>
  <c r="AC143" i="32"/>
  <c r="H137" i="32"/>
  <c r="AD66" i="32"/>
  <c r="AC56" i="32"/>
  <c r="H156" i="32"/>
  <c r="AD79" i="32"/>
  <c r="I147" i="35"/>
  <c r="AC53" i="32"/>
  <c r="H139" i="32"/>
  <c r="AD182" i="32"/>
  <c r="I57" i="35"/>
  <c r="T127" i="32"/>
  <c r="R169" i="35"/>
  <c r="AB73" i="32"/>
  <c r="J181" i="35"/>
  <c r="T159" i="32"/>
  <c r="R168" i="35"/>
  <c r="AB176" i="32"/>
  <c r="I129" i="32"/>
  <c r="R125" i="33"/>
  <c r="H138" i="32"/>
  <c r="AD92" i="32"/>
  <c r="I167" i="32"/>
  <c r="R75" i="33"/>
  <c r="H113" i="32"/>
  <c r="AD130" i="32"/>
  <c r="I171" i="32"/>
  <c r="AC174" i="32"/>
  <c r="H92" i="32"/>
  <c r="AD60" i="32"/>
  <c r="I151" i="35"/>
  <c r="AC159" i="32"/>
  <c r="H166" i="32"/>
  <c r="AD144" i="32"/>
  <c r="I97" i="32"/>
  <c r="R71" i="33"/>
  <c r="H154" i="32"/>
  <c r="AD115" i="32"/>
  <c r="I101" i="32"/>
  <c r="R137" i="33"/>
  <c r="J172" i="32"/>
  <c r="AD98" i="32"/>
  <c r="I105" i="32"/>
  <c r="AC166" i="32"/>
  <c r="H174" i="32"/>
  <c r="AD69" i="32"/>
  <c r="I165" i="33"/>
  <c r="AC59" i="32"/>
  <c r="H149" i="32"/>
  <c r="AD81" i="32"/>
  <c r="T120" i="32"/>
  <c r="R178" i="35"/>
  <c r="AB156" i="32"/>
  <c r="I75" i="35"/>
  <c r="T105" i="32"/>
  <c r="R90" i="35"/>
  <c r="AB59" i="32"/>
  <c r="J117" i="35"/>
  <c r="R82" i="32"/>
  <c r="R74" i="34"/>
  <c r="S106" i="32"/>
  <c r="J139" i="35"/>
  <c r="R93" i="32"/>
  <c r="R57" i="34"/>
  <c r="R92" i="32"/>
  <c r="R92" i="34"/>
  <c r="S120" i="32"/>
  <c r="I100" i="35"/>
  <c r="R134" i="32"/>
  <c r="R54" i="34"/>
  <c r="S103" i="32"/>
  <c r="J142" i="35"/>
  <c r="R172" i="32"/>
  <c r="R164" i="33"/>
  <c r="J75" i="32"/>
  <c r="J134" i="35"/>
  <c r="R169" i="32"/>
  <c r="R56" i="33"/>
  <c r="J68" i="32"/>
  <c r="I167" i="33"/>
  <c r="T175" i="32"/>
  <c r="R163" i="35"/>
  <c r="AB132" i="32"/>
  <c r="I142" i="35"/>
  <c r="T55" i="32"/>
  <c r="R176" i="35"/>
  <c r="AB71" i="32"/>
  <c r="J145" i="35"/>
  <c r="R128" i="32"/>
  <c r="R112" i="34"/>
  <c r="S146" i="32"/>
  <c r="I74" i="35"/>
  <c r="R125" i="32"/>
  <c r="R123" i="34"/>
  <c r="S117" i="32"/>
  <c r="J116" i="35"/>
  <c r="T152" i="32"/>
  <c r="R81" i="35"/>
  <c r="AB68" i="32"/>
  <c r="I85" i="33"/>
  <c r="T137" i="32"/>
  <c r="R108" i="35"/>
  <c r="AB159" i="32"/>
  <c r="I93" i="34"/>
  <c r="R158" i="32"/>
  <c r="R172" i="34"/>
  <c r="S114" i="32"/>
  <c r="I115" i="34"/>
  <c r="R123" i="32"/>
  <c r="R81" i="34"/>
  <c r="S109" i="32"/>
  <c r="I144" i="32"/>
  <c r="R154" i="33"/>
  <c r="J73" i="32"/>
  <c r="J160" i="35"/>
  <c r="I148" i="32"/>
  <c r="R90" i="33"/>
  <c r="J82" i="32"/>
  <c r="J70" i="35"/>
  <c r="I155" i="32"/>
  <c r="R52" i="33"/>
  <c r="J168" i="32"/>
  <c r="AD99" i="32"/>
  <c r="I159" i="32"/>
  <c r="T158" i="32"/>
  <c r="R177" i="35"/>
  <c r="AB177" i="32"/>
  <c r="J91" i="35"/>
  <c r="T82" i="32"/>
  <c r="R149" i="35"/>
  <c r="AB160" i="32"/>
  <c r="I83" i="33"/>
  <c r="T144" i="32"/>
  <c r="R130" i="35"/>
  <c r="AB77" i="32"/>
  <c r="I181" i="33"/>
  <c r="T53" i="32"/>
  <c r="R135" i="35"/>
  <c r="AB60" i="32"/>
  <c r="I148" i="33"/>
  <c r="AC158" i="32"/>
  <c r="H78" i="32"/>
  <c r="AD156" i="32"/>
  <c r="J163" i="35"/>
  <c r="AC167" i="32"/>
  <c r="H74" i="32"/>
  <c r="AD77" i="32"/>
  <c r="J73" i="35"/>
  <c r="AC52" i="32"/>
  <c r="R53" i="35"/>
  <c r="AB100" i="32"/>
  <c r="J65" i="35"/>
  <c r="AC140" i="32"/>
  <c r="R77" i="35"/>
  <c r="AB129" i="32"/>
  <c r="I165" i="34"/>
  <c r="AC58" i="32"/>
  <c r="H169" i="32"/>
  <c r="AD82" i="32"/>
  <c r="I138" i="33"/>
  <c r="AC144" i="32"/>
  <c r="H117" i="32"/>
  <c r="AD65" i="32"/>
  <c r="I150" i="34"/>
  <c r="AC123" i="32"/>
  <c r="R65" i="35"/>
  <c r="AB114" i="32"/>
  <c r="I172" i="34"/>
  <c r="AC76" i="32"/>
  <c r="H81" i="32"/>
  <c r="AB97" i="32"/>
  <c r="T181" i="32"/>
  <c r="R66" i="34"/>
  <c r="S57" i="32"/>
  <c r="I117" i="33"/>
  <c r="T165" i="32"/>
  <c r="R76" i="34"/>
  <c r="S142" i="32"/>
  <c r="I142" i="33"/>
  <c r="R78" i="32"/>
  <c r="R72" i="34"/>
  <c r="S68" i="32"/>
  <c r="I166" i="33"/>
  <c r="R154" i="32"/>
  <c r="R173" i="34"/>
  <c r="S135" i="32"/>
  <c r="I76" i="33"/>
  <c r="R132" i="32"/>
  <c r="T171" i="32"/>
  <c r="R70" i="34"/>
  <c r="S63" i="32"/>
  <c r="I156" i="34"/>
  <c r="T161" i="32"/>
  <c r="R53" i="34"/>
  <c r="S123" i="32"/>
  <c r="I66" i="34"/>
  <c r="R149" i="32"/>
  <c r="R162" i="34"/>
  <c r="S52" i="32"/>
  <c r="I88" i="34"/>
  <c r="R91" i="32"/>
  <c r="R133" i="34"/>
  <c r="S119" i="32"/>
  <c r="I130" i="35"/>
  <c r="T69" i="32"/>
  <c r="R165" i="35"/>
  <c r="AB169" i="32"/>
  <c r="I66" i="33"/>
  <c r="T74" i="32"/>
  <c r="R181" i="35"/>
  <c r="AB52" i="32"/>
  <c r="I108" i="34"/>
  <c r="T167" i="32"/>
  <c r="R136" i="35"/>
  <c r="AB180" i="32"/>
  <c r="I130" i="34"/>
  <c r="T176" i="32"/>
  <c r="R80" i="35"/>
  <c r="AB119" i="32"/>
  <c r="I172" i="35"/>
  <c r="T123" i="32"/>
  <c r="R59" i="35"/>
  <c r="AB149" i="32"/>
  <c r="I60" i="35"/>
  <c r="T67" i="32"/>
  <c r="R66" i="35"/>
  <c r="AB144" i="32"/>
  <c r="J102" i="35"/>
  <c r="T157" i="32"/>
  <c r="R86" i="35"/>
  <c r="AB116" i="32"/>
  <c r="J124" i="35"/>
  <c r="T153" i="32"/>
  <c r="R69" i="35"/>
  <c r="AB175" i="32"/>
  <c r="R73" i="32"/>
  <c r="R182" i="34"/>
  <c r="S81" i="32"/>
  <c r="I84" i="34"/>
  <c r="R143" i="32"/>
  <c r="R129" i="34"/>
  <c r="S66" i="32"/>
  <c r="I126" i="35"/>
  <c r="I126" i="32"/>
  <c r="R113" i="33"/>
  <c r="J89" i="32"/>
  <c r="I166" i="32"/>
  <c r="R112" i="33"/>
  <c r="J162" i="32"/>
  <c r="AD153" i="32"/>
  <c r="I112" i="32"/>
  <c r="R107" i="33"/>
  <c r="J113" i="32"/>
  <c r="J55" i="35"/>
  <c r="I116" i="32"/>
  <c r="AC115" i="32"/>
  <c r="H179" i="32"/>
  <c r="AD137" i="32"/>
  <c r="J144" i="35"/>
  <c r="AC100" i="32"/>
  <c r="H58" i="32"/>
  <c r="AD76" i="32"/>
  <c r="R130" i="32"/>
  <c r="R115" i="34"/>
  <c r="J143" i="32"/>
  <c r="I55" i="35"/>
  <c r="R115" i="32"/>
  <c r="R95" i="34"/>
  <c r="J144" i="32"/>
  <c r="J97" i="35"/>
  <c r="I99" i="32"/>
  <c r="R170" i="33"/>
  <c r="J128" i="32"/>
  <c r="J119" i="35"/>
  <c r="I82" i="32"/>
  <c r="R97" i="33"/>
  <c r="J118" i="32"/>
  <c r="I137" i="33"/>
  <c r="R98" i="32"/>
  <c r="R87" i="34"/>
  <c r="J61" i="32"/>
  <c r="I162" i="33"/>
  <c r="R107" i="32"/>
  <c r="R145" i="34"/>
  <c r="J139" i="32"/>
  <c r="I72" i="33"/>
  <c r="I75" i="32"/>
  <c r="R153" i="33"/>
  <c r="J122" i="32"/>
  <c r="I94" i="33"/>
  <c r="I154" i="32"/>
  <c r="R145" i="33"/>
  <c r="J106" i="32"/>
  <c r="I136" i="34"/>
  <c r="AC134" i="32"/>
  <c r="H116" i="32"/>
  <c r="AD133" i="32"/>
  <c r="J170" i="35"/>
  <c r="AC119" i="32"/>
  <c r="H182" i="32"/>
  <c r="AD101" i="32"/>
  <c r="J80" i="35"/>
  <c r="T71" i="32"/>
  <c r="R87" i="35"/>
  <c r="AB145" i="32"/>
  <c r="J72" i="35"/>
  <c r="T92" i="32"/>
  <c r="R82" i="35"/>
  <c r="AB111" i="32"/>
  <c r="I171" i="34"/>
  <c r="I143" i="32"/>
  <c r="S82" i="32"/>
  <c r="I179" i="32"/>
  <c r="R114" i="34"/>
  <c r="S88" i="32"/>
  <c r="J56" i="35"/>
  <c r="R167" i="32"/>
  <c r="R106" i="34"/>
  <c r="S157" i="32"/>
  <c r="S58" i="32"/>
  <c r="I169" i="34"/>
  <c r="I67" i="32"/>
  <c r="I149" i="35"/>
  <c r="J145" i="34"/>
  <c r="J127" i="33"/>
  <c r="T94" i="34"/>
  <c r="S133" i="34"/>
  <c r="T96" i="35"/>
  <c r="S144" i="35"/>
  <c r="I83" i="35"/>
  <c r="AC78" i="32"/>
  <c r="H127" i="32"/>
  <c r="AD119" i="32"/>
  <c r="I74" i="33"/>
  <c r="AC63" i="32"/>
  <c r="H57" i="32"/>
  <c r="AD165" i="32"/>
  <c r="I55" i="33"/>
  <c r="J160" i="34"/>
  <c r="J127" i="34"/>
  <c r="T154" i="35"/>
  <c r="S116" i="33"/>
  <c r="T82" i="33"/>
  <c r="T127" i="34"/>
  <c r="S131" i="33"/>
  <c r="I52" i="34"/>
  <c r="AC136" i="32"/>
  <c r="H61" i="32"/>
  <c r="AD175" i="32"/>
  <c r="I98" i="35"/>
  <c r="AC133" i="32"/>
  <c r="H120" i="32"/>
  <c r="AD159" i="32"/>
  <c r="I76" i="35"/>
  <c r="J137" i="34"/>
  <c r="J61" i="34"/>
  <c r="T87" i="35"/>
  <c r="S57" i="35"/>
  <c r="T172" i="33"/>
  <c r="T161" i="34"/>
  <c r="R79" i="32"/>
  <c r="R130" i="34"/>
  <c r="S182" i="32"/>
  <c r="J168" i="35"/>
  <c r="R84" i="32"/>
  <c r="R125" i="34"/>
  <c r="S83" i="32"/>
  <c r="J78" i="35"/>
  <c r="J136" i="33"/>
  <c r="I98" i="34"/>
  <c r="J166" i="34"/>
  <c r="T63" i="33"/>
  <c r="T106" i="34"/>
  <c r="S152" i="33"/>
  <c r="T179" i="33"/>
  <c r="T152" i="34"/>
  <c r="T169" i="35"/>
  <c r="R151" i="34"/>
  <c r="I170" i="33"/>
  <c r="AC160" i="32"/>
  <c r="H96" i="32"/>
  <c r="AD58" i="32"/>
  <c r="I91" i="35"/>
  <c r="AC157" i="32"/>
  <c r="H122" i="32"/>
  <c r="AD142" i="32"/>
  <c r="I69" i="35"/>
  <c r="J98" i="33"/>
  <c r="J148" i="33"/>
  <c r="T166" i="35"/>
  <c r="S92" i="35"/>
  <c r="S157" i="34"/>
  <c r="T77" i="34"/>
  <c r="I150" i="32"/>
  <c r="R177" i="33"/>
  <c r="J102" i="32"/>
  <c r="I166" i="34"/>
  <c r="I138" i="32"/>
  <c r="R69" i="33"/>
  <c r="J86" i="32"/>
  <c r="I76" i="34"/>
  <c r="J101" i="33"/>
  <c r="I124" i="35"/>
  <c r="J80" i="33"/>
  <c r="T60" i="33"/>
  <c r="T141" i="34"/>
  <c r="S141" i="33"/>
  <c r="T135" i="35"/>
  <c r="S72" i="35"/>
  <c r="I89" i="32"/>
  <c r="R81" i="33"/>
  <c r="J69" i="32"/>
  <c r="I88" i="35"/>
  <c r="I93" i="32"/>
  <c r="R110" i="33"/>
  <c r="J78" i="32"/>
  <c r="J130" i="35"/>
  <c r="J78" i="33"/>
  <c r="I117" i="35"/>
  <c r="J108" i="34"/>
  <c r="T53" i="33"/>
  <c r="T125" i="34"/>
  <c r="S173" i="33"/>
  <c r="T74" i="35"/>
  <c r="T102" i="32"/>
  <c r="R173" i="35"/>
  <c r="AB58" i="32"/>
  <c r="J57" i="35"/>
  <c r="T111" i="32"/>
  <c r="R142" i="35"/>
  <c r="AB143" i="32"/>
  <c r="I182" i="33"/>
  <c r="J157" i="33"/>
  <c r="J141" i="34"/>
  <c r="T124" i="34"/>
  <c r="S181" i="33"/>
  <c r="T75" i="35"/>
  <c r="S161" i="35"/>
  <c r="S142" i="34"/>
  <c r="T65" i="35"/>
  <c r="T70" i="33"/>
  <c r="AC126" i="32"/>
  <c r="H56" i="32"/>
  <c r="AD55" i="32"/>
  <c r="I178" i="32"/>
  <c r="AC111" i="32"/>
  <c r="H93" i="32"/>
  <c r="R169" i="33"/>
  <c r="AD106" i="32"/>
  <c r="T65" i="32"/>
  <c r="R160" i="35"/>
  <c r="AB171" i="32"/>
  <c r="I126" i="33"/>
  <c r="T70" i="32"/>
  <c r="R157" i="35"/>
  <c r="AB54" i="32"/>
  <c r="I168" i="34"/>
  <c r="J163" i="34"/>
  <c r="J75" i="34"/>
  <c r="T73" i="34"/>
  <c r="S89" i="33"/>
  <c r="T92" i="33"/>
  <c r="S140" i="35"/>
  <c r="I61" i="35"/>
  <c r="AC90" i="32"/>
  <c r="H64" i="32"/>
  <c r="AD171" i="32"/>
  <c r="I106" i="32"/>
  <c r="AC127" i="32"/>
  <c r="H141" i="32"/>
  <c r="AD54" i="32"/>
  <c r="J54" i="35"/>
  <c r="J167" i="34"/>
  <c r="J82" i="33"/>
  <c r="T127" i="35"/>
  <c r="S134" i="35"/>
  <c r="S73" i="34"/>
  <c r="T99" i="34"/>
  <c r="S155" i="33"/>
  <c r="I168" i="33"/>
  <c r="AC110" i="32"/>
  <c r="H150" i="32"/>
  <c r="AD150" i="32"/>
  <c r="I74" i="32"/>
  <c r="AC95" i="32"/>
  <c r="H151" i="32"/>
  <c r="AD128" i="32"/>
  <c r="J77" i="35"/>
  <c r="J86" i="33"/>
  <c r="J142" i="34"/>
  <c r="T126" i="35"/>
  <c r="S75" i="35"/>
  <c r="S154" i="34"/>
  <c r="T58" i="34"/>
  <c r="R62" i="32"/>
  <c r="R147" i="34"/>
  <c r="S171" i="32"/>
  <c r="I122" i="34"/>
  <c r="R138" i="32"/>
  <c r="R127" i="34"/>
  <c r="S147" i="32"/>
  <c r="I164" i="35"/>
  <c r="J84" i="34"/>
  <c r="I99" i="35"/>
  <c r="J115" i="33"/>
  <c r="S65" i="34"/>
  <c r="T61" i="35"/>
  <c r="S80" i="35"/>
  <c r="T144" i="33"/>
  <c r="T64" i="34"/>
  <c r="T114" i="32"/>
  <c r="AB120" i="32"/>
  <c r="R126" i="32"/>
  <c r="R104" i="34"/>
  <c r="S122" i="32"/>
  <c r="I108" i="35"/>
  <c r="T133" i="32"/>
  <c r="R102" i="35"/>
  <c r="S86" i="32"/>
  <c r="J150" i="35"/>
  <c r="J102" i="33"/>
  <c r="J175" i="35"/>
  <c r="J83" i="34"/>
  <c r="S108" i="34"/>
  <c r="T143" i="35"/>
  <c r="S104" i="35"/>
  <c r="I147" i="33"/>
  <c r="AC121" i="32"/>
  <c r="H77" i="32"/>
  <c r="AB112" i="32"/>
  <c r="I77" i="34"/>
  <c r="AC74" i="32"/>
  <c r="H136" i="32"/>
  <c r="AB107" i="32"/>
  <c r="J129" i="35"/>
  <c r="J169" i="33"/>
  <c r="J93" i="33"/>
  <c r="T118" i="34"/>
  <c r="S103" i="33"/>
  <c r="T123" i="33"/>
  <c r="T145" i="34"/>
  <c r="S101" i="33"/>
  <c r="J128" i="35"/>
  <c r="AC178" i="32"/>
  <c r="H84" i="32"/>
  <c r="AB104" i="32"/>
  <c r="J106" i="35"/>
  <c r="AC163" i="32"/>
  <c r="H68" i="32"/>
  <c r="AB153" i="32"/>
  <c r="I128" i="35"/>
  <c r="J146" i="33"/>
  <c r="J70" i="33"/>
  <c r="T163" i="34"/>
  <c r="S62" i="33"/>
  <c r="T110" i="33"/>
  <c r="T55" i="34"/>
  <c r="R170" i="32"/>
  <c r="I177" i="33"/>
  <c r="R123" i="33"/>
  <c r="R82" i="33"/>
  <c r="I90" i="34"/>
  <c r="J100" i="33"/>
  <c r="J156" i="34"/>
  <c r="T132" i="35"/>
  <c r="S180" i="33"/>
  <c r="T116" i="33"/>
  <c r="T97" i="34"/>
  <c r="I111" i="32"/>
  <c r="R66" i="33"/>
  <c r="J115" i="32"/>
  <c r="I72" i="34"/>
  <c r="I139" i="32"/>
  <c r="R62" i="33"/>
  <c r="J150" i="32"/>
  <c r="I114" i="35"/>
  <c r="J62" i="35"/>
  <c r="J73" i="34"/>
  <c r="J91" i="33"/>
  <c r="T62" i="33"/>
  <c r="S99" i="35"/>
  <c r="S160" i="34"/>
  <c r="T133" i="35"/>
  <c r="S61" i="35"/>
  <c r="I140" i="32"/>
  <c r="R98" i="33"/>
  <c r="J154" i="32"/>
  <c r="J126" i="35"/>
  <c r="I103" i="32"/>
  <c r="R94" i="33"/>
  <c r="J137" i="32"/>
  <c r="I151" i="33"/>
  <c r="I133" i="35"/>
  <c r="J167" i="33"/>
  <c r="J151" i="34"/>
  <c r="T91" i="33"/>
  <c r="S53" i="35"/>
  <c r="S59" i="34"/>
  <c r="T64" i="35"/>
  <c r="T142" i="32"/>
  <c r="R143" i="35"/>
  <c r="AB63" i="32"/>
  <c r="I178" i="33"/>
  <c r="T182" i="32"/>
  <c r="R139" i="35"/>
  <c r="AB181" i="32"/>
  <c r="I88" i="33"/>
  <c r="J165" i="34"/>
  <c r="J150" i="33"/>
  <c r="J125" i="33"/>
  <c r="S67" i="34"/>
  <c r="T70" i="35"/>
  <c r="S160" i="35"/>
  <c r="S86" i="34"/>
  <c r="T90" i="35"/>
  <c r="I169" i="33"/>
  <c r="H175" i="32"/>
  <c r="I90" i="35"/>
  <c r="R158" i="33"/>
  <c r="J80" i="32"/>
  <c r="J59" i="35"/>
  <c r="I141" i="32"/>
  <c r="R68" i="33"/>
  <c r="J121" i="32"/>
  <c r="I151" i="34"/>
  <c r="J124" i="33"/>
  <c r="J155" i="35"/>
  <c r="J105" i="34"/>
  <c r="T81" i="33"/>
  <c r="T144" i="34"/>
  <c r="S139" i="34"/>
  <c r="T123" i="35"/>
  <c r="R56" i="32"/>
  <c r="R175" i="34"/>
  <c r="S74" i="32"/>
  <c r="I93" i="35"/>
  <c r="R104" i="32"/>
  <c r="R168" i="34"/>
  <c r="S138" i="32"/>
  <c r="J135" i="35"/>
  <c r="J130" i="34"/>
  <c r="I106" i="35"/>
  <c r="J112" i="33"/>
  <c r="S93" i="34"/>
  <c r="T157" i="35"/>
  <c r="S153" i="35"/>
  <c r="T112" i="33"/>
  <c r="T95" i="34"/>
  <c r="R111" i="32"/>
  <c r="R160" i="34"/>
  <c r="S179" i="32"/>
  <c r="I53" i="33"/>
  <c r="R51" i="32"/>
  <c r="R155" i="34"/>
  <c r="S162" i="32"/>
  <c r="I110" i="33"/>
  <c r="J107" i="34"/>
  <c r="I135" i="33"/>
  <c r="J138" i="33"/>
  <c r="S72" i="34"/>
  <c r="T182" i="35"/>
  <c r="S71" i="35"/>
  <c r="J76" i="35"/>
  <c r="AC72" i="32"/>
  <c r="H82" i="32"/>
  <c r="AD109" i="32"/>
  <c r="I57" i="33"/>
  <c r="AC69" i="32"/>
  <c r="H91" i="32"/>
  <c r="AD125" i="32"/>
  <c r="I73" i="33"/>
  <c r="J114" i="34"/>
  <c r="J171" i="33"/>
  <c r="T91" i="35"/>
  <c r="S103" i="35"/>
  <c r="T129" i="33"/>
  <c r="T89" i="34"/>
  <c r="S154" i="33"/>
  <c r="S161" i="34"/>
  <c r="I153" i="32"/>
  <c r="R70" i="33"/>
  <c r="J84" i="32"/>
  <c r="I140" i="34"/>
  <c r="R179" i="32"/>
  <c r="R79" i="33"/>
  <c r="J156" i="32"/>
  <c r="R106" i="35"/>
  <c r="J143" i="35"/>
  <c r="AC105" i="32"/>
  <c r="H90" i="32"/>
  <c r="AD179" i="32"/>
  <c r="I53" i="34"/>
  <c r="AC86" i="32"/>
  <c r="H59" i="32"/>
  <c r="AD162" i="32"/>
  <c r="I163" i="35"/>
  <c r="J181" i="33"/>
  <c r="J105" i="33"/>
  <c r="T115" i="35"/>
  <c r="S125" i="35"/>
  <c r="S87" i="34"/>
  <c r="T142" i="34"/>
  <c r="I79" i="32"/>
  <c r="R102" i="33"/>
  <c r="J100" i="32"/>
  <c r="I128" i="33"/>
  <c r="I84" i="32"/>
  <c r="R87" i="33"/>
  <c r="J93" i="32"/>
  <c r="I170" i="34"/>
  <c r="J92" i="34"/>
  <c r="J154" i="35"/>
  <c r="J172" i="33"/>
  <c r="T75" i="33"/>
  <c r="T160" i="34"/>
  <c r="S134" i="33"/>
  <c r="T112" i="35"/>
  <c r="S147" i="35"/>
  <c r="R178" i="32"/>
  <c r="R55" i="33"/>
  <c r="J98" i="32"/>
  <c r="J90" i="35"/>
  <c r="R163" i="32"/>
  <c r="R120" i="33"/>
  <c r="J126" i="32"/>
  <c r="I92" i="35"/>
  <c r="J69" i="34"/>
  <c r="J107" i="35"/>
  <c r="J149" i="34"/>
  <c r="T89" i="33"/>
  <c r="T88" i="34"/>
  <c r="S162" i="33"/>
  <c r="T151" i="35"/>
  <c r="T160" i="32"/>
  <c r="R124" i="35"/>
  <c r="AB179" i="32"/>
  <c r="J151" i="35"/>
  <c r="T94" i="32"/>
  <c r="R91" i="35"/>
  <c r="AB162" i="32"/>
  <c r="J61" i="35"/>
  <c r="J174" i="34"/>
  <c r="J98" i="34"/>
  <c r="T84" i="34"/>
  <c r="S146" i="33"/>
  <c r="T97" i="33"/>
  <c r="S79" i="35"/>
  <c r="S124" i="34"/>
  <c r="T103" i="33"/>
  <c r="R142" i="33"/>
  <c r="I58" i="35"/>
  <c r="AC50" i="32"/>
  <c r="R161" i="35"/>
  <c r="AB90" i="32"/>
  <c r="I91" i="33"/>
  <c r="AC138" i="32"/>
  <c r="R97" i="35"/>
  <c r="AB115" i="32"/>
  <c r="J136" i="35"/>
  <c r="J68" i="34"/>
  <c r="J172" i="34"/>
  <c r="T150" i="34"/>
  <c r="S71" i="33"/>
  <c r="T78" i="33"/>
  <c r="T86" i="34"/>
  <c r="I112" i="33"/>
  <c r="R91" i="33"/>
  <c r="H167" i="32"/>
  <c r="AD129" i="32"/>
  <c r="I151" i="32"/>
  <c r="R149" i="33"/>
  <c r="J164" i="32"/>
  <c r="AD100" i="32"/>
  <c r="I147" i="34"/>
  <c r="J66" i="33"/>
  <c r="J62" i="33"/>
  <c r="T54" i="35"/>
  <c r="S143" i="35"/>
  <c r="S95" i="34"/>
  <c r="T138" i="35"/>
  <c r="S138" i="33"/>
  <c r="I86" i="32"/>
  <c r="R173" i="33"/>
  <c r="J176" i="32"/>
  <c r="AD97" i="32"/>
  <c r="I109" i="32"/>
  <c r="R80" i="33"/>
  <c r="J103" i="32"/>
  <c r="AD88" i="32"/>
  <c r="J171" i="35"/>
  <c r="J175" i="34"/>
  <c r="J160" i="33"/>
  <c r="T136" i="35"/>
  <c r="S175" i="35"/>
  <c r="S121" i="34"/>
  <c r="T167" i="35"/>
  <c r="T173" i="32"/>
  <c r="R52" i="34"/>
  <c r="S59" i="32"/>
  <c r="I84" i="33"/>
  <c r="T93" i="32"/>
  <c r="R108" i="34"/>
  <c r="S125" i="32"/>
  <c r="I126" i="34"/>
  <c r="J58" i="33"/>
  <c r="I61" i="34"/>
  <c r="J106" i="34"/>
  <c r="S120" i="34"/>
  <c r="T71" i="35"/>
  <c r="S126" i="35"/>
  <c r="T111" i="33"/>
  <c r="T146" i="34"/>
  <c r="T131" i="33"/>
  <c r="AC62" i="32"/>
  <c r="I118" i="35"/>
  <c r="J114" i="32"/>
  <c r="J111" i="32"/>
  <c r="I140" i="35"/>
  <c r="J129" i="34"/>
  <c r="J114" i="33"/>
  <c r="T107" i="35"/>
  <c r="S174" i="35"/>
  <c r="S176" i="34"/>
  <c r="T137" i="35"/>
  <c r="R175" i="32"/>
  <c r="R97" i="34"/>
  <c r="S154" i="32"/>
  <c r="J131" i="35"/>
  <c r="R57" i="32"/>
  <c r="R136" i="34"/>
  <c r="S67" i="32"/>
  <c r="I161" i="33"/>
  <c r="J173" i="34"/>
  <c r="I91" i="34"/>
  <c r="J120" i="34"/>
  <c r="S156" i="34"/>
  <c r="T155" i="34"/>
  <c r="S86" i="33"/>
  <c r="T167" i="33"/>
  <c r="T128" i="34"/>
  <c r="R155" i="32"/>
  <c r="R178" i="34"/>
  <c r="S72" i="32"/>
  <c r="I106" i="33"/>
  <c r="R152" i="32"/>
  <c r="R161" i="34"/>
  <c r="S51" i="32"/>
  <c r="I150" i="35"/>
  <c r="J150" i="34"/>
  <c r="J174" i="35"/>
  <c r="J55" i="34"/>
  <c r="S141" i="34"/>
  <c r="T69" i="34"/>
  <c r="S168" i="33"/>
  <c r="J121" i="35"/>
  <c r="AC170" i="32"/>
  <c r="H101" i="32"/>
  <c r="AB88" i="32"/>
  <c r="I177" i="35"/>
  <c r="AC55" i="32"/>
  <c r="H160" i="32"/>
  <c r="AD63" i="32"/>
  <c r="I121" i="35"/>
  <c r="J123" i="33"/>
  <c r="J179" i="34"/>
  <c r="T68" i="34"/>
  <c r="S115" i="33"/>
  <c r="T64" i="33"/>
  <c r="T112" i="34"/>
  <c r="S68" i="33"/>
  <c r="S162" i="34"/>
  <c r="R110" i="32"/>
  <c r="S164" i="32"/>
  <c r="R65" i="32"/>
  <c r="R91" i="34"/>
  <c r="S102" i="32"/>
  <c r="J52" i="35"/>
  <c r="R120" i="32"/>
  <c r="R63" i="34"/>
  <c r="S69" i="32"/>
  <c r="I111" i="34"/>
  <c r="J153" i="34"/>
  <c r="I82" i="33"/>
  <c r="J135" i="33"/>
  <c r="S62" i="34"/>
  <c r="T122" i="35"/>
  <c r="S60" i="33"/>
  <c r="T88" i="33"/>
  <c r="T76" i="32"/>
  <c r="R85" i="35"/>
  <c r="AB65" i="32"/>
  <c r="J158" i="35"/>
  <c r="T170" i="32"/>
  <c r="R88" i="35"/>
  <c r="AB138" i="32"/>
  <c r="J68" i="35"/>
  <c r="J88" i="33"/>
  <c r="J144" i="34"/>
  <c r="T176" i="34"/>
  <c r="S135" i="33"/>
  <c r="T94" i="33"/>
  <c r="S138" i="35"/>
  <c r="S53" i="34"/>
  <c r="T68" i="35"/>
  <c r="T96" i="32"/>
  <c r="R145" i="35"/>
  <c r="AB123" i="32"/>
  <c r="I97" i="34"/>
  <c r="T130" i="32"/>
  <c r="R133" i="35"/>
  <c r="AB74" i="32"/>
  <c r="I139" i="35"/>
  <c r="J65" i="33"/>
  <c r="J121" i="34"/>
  <c r="T119" i="34"/>
  <c r="S90" i="33"/>
  <c r="T166" i="33"/>
  <c r="S141" i="35"/>
  <c r="I87" i="32"/>
  <c r="R138" i="33"/>
  <c r="J141" i="32"/>
  <c r="I65" i="34"/>
  <c r="I92" i="32"/>
  <c r="R162" i="33"/>
  <c r="J124" i="32"/>
  <c r="I107" i="35"/>
  <c r="J147" i="33"/>
  <c r="J144" i="33"/>
  <c r="J128" i="34"/>
  <c r="T163" i="33"/>
  <c r="T98" i="34"/>
  <c r="S131" i="34"/>
  <c r="T59" i="35"/>
  <c r="S110" i="35"/>
  <c r="S179" i="35"/>
  <c r="R54" i="32"/>
  <c r="R82" i="34"/>
  <c r="S108" i="32"/>
  <c r="I67" i="35"/>
  <c r="R95" i="32"/>
  <c r="R65" i="34"/>
  <c r="I163" i="34"/>
  <c r="J57" i="32"/>
  <c r="I139" i="34"/>
  <c r="R160" i="33"/>
  <c r="J177" i="32"/>
  <c r="J153" i="35"/>
  <c r="I127" i="32"/>
  <c r="R131" i="33"/>
  <c r="J136" i="32"/>
  <c r="J63" i="35"/>
  <c r="J115" i="34"/>
  <c r="I112" i="34"/>
  <c r="J62" i="34"/>
  <c r="T133" i="33"/>
  <c r="T177" i="34"/>
  <c r="S143" i="33"/>
  <c r="T119" i="35"/>
  <c r="R124" i="32"/>
  <c r="R90" i="34"/>
  <c r="S100" i="32"/>
  <c r="I55" i="34"/>
  <c r="R121" i="32"/>
  <c r="R73" i="34"/>
  <c r="S107" i="32"/>
  <c r="I97" i="35"/>
  <c r="J122" i="33"/>
  <c r="I68" i="34"/>
  <c r="J69" i="33"/>
  <c r="S58" i="34"/>
  <c r="T56" i="35"/>
  <c r="S69" i="35"/>
  <c r="T71" i="33"/>
  <c r="T70" i="34"/>
  <c r="R94" i="32"/>
  <c r="R78" i="34"/>
  <c r="S53" i="32"/>
  <c r="J79" i="35"/>
  <c r="T180" i="32"/>
  <c r="R61" i="34"/>
  <c r="S144" i="32"/>
  <c r="I59" i="33"/>
  <c r="J99" i="33"/>
  <c r="J149" i="35"/>
  <c r="J85" i="33"/>
  <c r="S182" i="34"/>
  <c r="T180" i="35"/>
  <c r="S109" i="35"/>
  <c r="I68" i="35"/>
  <c r="AC113" i="32"/>
  <c r="H129" i="32"/>
  <c r="AD123" i="32"/>
  <c r="J84" i="35"/>
  <c r="AC98" i="32"/>
  <c r="H110" i="32"/>
  <c r="AD74" i="32"/>
  <c r="J92" i="35"/>
  <c r="J71" i="34"/>
  <c r="J128" i="33"/>
  <c r="T176" i="35"/>
  <c r="S105" i="35"/>
  <c r="S66" i="34"/>
  <c r="T174" i="34"/>
  <c r="S120" i="33"/>
  <c r="S78" i="33"/>
  <c r="R128" i="35"/>
  <c r="I67" i="34"/>
  <c r="R73" i="33"/>
  <c r="H142" i="32"/>
  <c r="AD102" i="32"/>
  <c r="I133" i="32"/>
  <c r="R105" i="33"/>
  <c r="H163" i="32"/>
  <c r="AD132" i="32"/>
  <c r="J178" i="35"/>
  <c r="J118" i="34"/>
  <c r="J96" i="34"/>
  <c r="T102" i="35"/>
  <c r="S159" i="35"/>
  <c r="S51" i="34"/>
  <c r="T125" i="35"/>
  <c r="R100" i="32"/>
  <c r="R99" i="34"/>
  <c r="J92" i="32"/>
  <c r="I95" i="33"/>
  <c r="R97" i="32"/>
  <c r="R157" i="34"/>
  <c r="J66" i="32"/>
  <c r="I132" i="33"/>
  <c r="J182" i="33"/>
  <c r="I129" i="35"/>
  <c r="J100" i="34"/>
  <c r="T79" i="33"/>
  <c r="T78" i="34"/>
  <c r="S81" i="33"/>
  <c r="T99" i="33"/>
  <c r="S149" i="35"/>
  <c r="R86" i="32"/>
  <c r="R146" i="34"/>
  <c r="S77" i="32"/>
  <c r="I114" i="34"/>
  <c r="R77" i="32"/>
  <c r="R141" i="34"/>
  <c r="S62" i="32"/>
  <c r="I54" i="34"/>
  <c r="J159" i="33"/>
  <c r="H170" i="32"/>
  <c r="I180" i="33"/>
  <c r="I90" i="33"/>
  <c r="J77" i="34"/>
  <c r="J122" i="35"/>
  <c r="J143" i="34"/>
  <c r="T169" i="33"/>
  <c r="T101" i="34"/>
  <c r="S111" i="33"/>
  <c r="T73" i="33"/>
  <c r="T155" i="32"/>
  <c r="R144" i="35"/>
  <c r="AB70" i="32"/>
  <c r="J64" i="35"/>
  <c r="T151" i="32"/>
  <c r="R153" i="35"/>
  <c r="AB173" i="32"/>
  <c r="I155" i="34"/>
  <c r="J70" i="34"/>
  <c r="J59" i="34"/>
  <c r="T87" i="34"/>
  <c r="S52" i="34"/>
  <c r="T92" i="35"/>
  <c r="S176" i="35"/>
  <c r="S166" i="34"/>
  <c r="T171" i="35"/>
  <c r="T134" i="32"/>
  <c r="R84" i="35"/>
  <c r="AB158" i="32"/>
  <c r="I135" i="35"/>
  <c r="T119" i="32"/>
  <c r="R170" i="35"/>
  <c r="AB165" i="32"/>
  <c r="J177" i="35"/>
  <c r="J180" i="33"/>
  <c r="J164" i="34"/>
  <c r="T140" i="34"/>
  <c r="S149" i="33"/>
  <c r="T116" i="35"/>
  <c r="S100" i="35"/>
  <c r="I174" i="32"/>
  <c r="R60" i="33"/>
  <c r="J107" i="32"/>
  <c r="AD155" i="32"/>
  <c r="I57" i="32"/>
  <c r="R127" i="33"/>
  <c r="J110" i="32"/>
  <c r="AD89" i="32"/>
  <c r="I116" i="33"/>
  <c r="J152" i="34"/>
  <c r="J137" i="33"/>
  <c r="T144" i="35"/>
  <c r="S106" i="35"/>
  <c r="S109" i="34"/>
  <c r="T158" i="35"/>
  <c r="S167" i="35"/>
  <c r="S70" i="35"/>
  <c r="AC132" i="32"/>
  <c r="AD140" i="32"/>
  <c r="T75" i="32"/>
  <c r="R110" i="35"/>
  <c r="AB140" i="32"/>
  <c r="I164" i="34"/>
  <c r="T87" i="32"/>
  <c r="R56" i="35"/>
  <c r="AB80" i="32"/>
  <c r="I74" i="34"/>
  <c r="J111" i="33"/>
  <c r="J143" i="33"/>
  <c r="T182" i="34"/>
  <c r="S96" i="33"/>
  <c r="T134" i="33"/>
  <c r="S145" i="35"/>
  <c r="J69" i="35"/>
  <c r="AC60" i="32"/>
  <c r="H162" i="32"/>
  <c r="AD84" i="32"/>
  <c r="I181" i="34"/>
  <c r="AC57" i="32"/>
  <c r="H133" i="32"/>
  <c r="AD67" i="32"/>
  <c r="I146" i="33"/>
  <c r="J117" i="34"/>
  <c r="J174" i="33"/>
  <c r="T81" i="35"/>
  <c r="S90" i="35"/>
  <c r="S128" i="34"/>
  <c r="T133" i="34"/>
  <c r="S52" i="33"/>
  <c r="I131" i="33"/>
  <c r="AC141" i="32"/>
  <c r="H171" i="32"/>
  <c r="AD52" i="32"/>
  <c r="I60" i="34"/>
  <c r="AC130" i="32"/>
  <c r="H125" i="32"/>
  <c r="AD138" i="32"/>
  <c r="I170" i="35"/>
  <c r="J94" i="34"/>
  <c r="J151" i="33"/>
  <c r="T129" i="35"/>
  <c r="S65" i="35"/>
  <c r="S98" i="34"/>
  <c r="T82" i="34"/>
  <c r="R88" i="32"/>
  <c r="R102" i="34"/>
  <c r="S56" i="32"/>
  <c r="I160" i="35"/>
  <c r="R136" i="32"/>
  <c r="R132" i="34"/>
  <c r="S105" i="32"/>
  <c r="I70" i="35"/>
  <c r="J161" i="33"/>
  <c r="J167" i="35"/>
  <c r="J158" i="33"/>
  <c r="S94" i="34"/>
  <c r="T88" i="35"/>
  <c r="S107" i="33"/>
  <c r="T69" i="33"/>
  <c r="T170" i="34"/>
  <c r="T62" i="35"/>
  <c r="T60" i="32"/>
  <c r="R51" i="35"/>
  <c r="AB147" i="32"/>
  <c r="J132" i="35"/>
  <c r="T95" i="32"/>
  <c r="R182" i="35"/>
  <c r="T107" i="32"/>
  <c r="S80" i="32"/>
  <c r="R72" i="32"/>
  <c r="R120" i="34"/>
  <c r="S132" i="32"/>
  <c r="J146" i="35"/>
  <c r="R64" i="32"/>
  <c r="R166" i="34"/>
  <c r="S115" i="32"/>
  <c r="I180" i="35"/>
  <c r="J107" i="33"/>
  <c r="I176" i="33"/>
  <c r="J92" i="33"/>
  <c r="S134" i="34"/>
  <c r="T121" i="35"/>
  <c r="S130" i="35"/>
  <c r="J101" i="35"/>
  <c r="T125" i="32"/>
  <c r="R55" i="35"/>
  <c r="AB151" i="32"/>
  <c r="I120" i="35"/>
  <c r="T56" i="32"/>
  <c r="R54" i="35"/>
  <c r="AB146" i="32"/>
  <c r="J162" i="35"/>
  <c r="J79" i="34"/>
  <c r="J89" i="33"/>
  <c r="T61" i="34"/>
  <c r="S177" i="33"/>
  <c r="T90" i="33"/>
  <c r="S180" i="35"/>
  <c r="S177" i="34"/>
  <c r="I63" i="35"/>
  <c r="T88" i="32"/>
  <c r="R67" i="35"/>
  <c r="AB126" i="32"/>
  <c r="I101" i="33"/>
  <c r="T58" i="32"/>
  <c r="R71" i="35"/>
  <c r="AB109" i="32"/>
  <c r="I101" i="34"/>
  <c r="J56" i="34"/>
  <c r="J113" i="33"/>
  <c r="T147" i="34"/>
  <c r="S137" i="33"/>
  <c r="T181" i="33"/>
  <c r="S166" i="35"/>
  <c r="I55" i="32"/>
  <c r="R151" i="33"/>
  <c r="J167" i="32"/>
  <c r="I167" i="34"/>
  <c r="I60" i="32"/>
  <c r="R136" i="33"/>
  <c r="J173" i="32"/>
  <c r="I69" i="34"/>
  <c r="J55" i="33"/>
  <c r="I116" i="34"/>
  <c r="J85" i="34"/>
  <c r="T93" i="33"/>
  <c r="T96" i="34"/>
  <c r="S88" i="33"/>
  <c r="T148" i="35"/>
  <c r="S123" i="35"/>
  <c r="I120" i="34"/>
  <c r="J74" i="32"/>
  <c r="I152" i="32"/>
  <c r="R111" i="34"/>
  <c r="J163" i="32"/>
  <c r="I115" i="35"/>
  <c r="R129" i="32"/>
  <c r="R64" i="34"/>
  <c r="J155" i="32"/>
  <c r="J157" i="35"/>
  <c r="J72" i="34"/>
  <c r="I121" i="33"/>
  <c r="J54" i="33"/>
  <c r="T125" i="33"/>
  <c r="T100" i="34"/>
  <c r="S157" i="33"/>
  <c r="T67" i="33"/>
  <c r="T117" i="32"/>
  <c r="R62" i="35"/>
  <c r="S128" i="32"/>
  <c r="I149" i="34"/>
  <c r="T52" i="32"/>
  <c r="R98" i="35"/>
  <c r="S160" i="32"/>
  <c r="I59" i="34"/>
  <c r="J79" i="33"/>
  <c r="J63" i="34"/>
  <c r="J60" i="34"/>
  <c r="S147" i="34"/>
  <c r="T58" i="35"/>
  <c r="S87" i="35"/>
  <c r="S144" i="34"/>
  <c r="T90" i="34"/>
  <c r="T108" i="32"/>
  <c r="R114" i="35"/>
  <c r="S75" i="32"/>
  <c r="J173" i="35"/>
  <c r="T162" i="32"/>
  <c r="R151" i="35"/>
  <c r="AB78" i="32"/>
  <c r="J83" i="35"/>
  <c r="J56" i="33"/>
  <c r="J173" i="33"/>
  <c r="J122" i="34"/>
  <c r="S173" i="34"/>
  <c r="T149" i="35"/>
  <c r="S120" i="35"/>
  <c r="I102" i="35"/>
  <c r="AC102" i="32"/>
  <c r="H99" i="32"/>
  <c r="AD112" i="32"/>
  <c r="I173" i="32"/>
  <c r="R93" i="33"/>
  <c r="H177" i="32"/>
  <c r="AD94" i="32"/>
  <c r="I154" i="34"/>
  <c r="J63" i="33"/>
  <c r="J119" i="34"/>
  <c r="T93" i="35"/>
  <c r="S119" i="35"/>
  <c r="S138" i="34"/>
  <c r="T67" i="34"/>
  <c r="S95" i="33"/>
  <c r="S179" i="33"/>
  <c r="R61" i="32"/>
  <c r="I78" i="33"/>
  <c r="S51" i="33"/>
  <c r="R119" i="35"/>
  <c r="J120" i="35"/>
  <c r="R57" i="35"/>
  <c r="I149" i="33"/>
  <c r="J90" i="33"/>
  <c r="S150" i="33"/>
  <c r="T110" i="34"/>
  <c r="T170" i="33"/>
  <c r="R135" i="33"/>
  <c r="J149" i="32"/>
  <c r="I84" i="35"/>
  <c r="I120" i="32"/>
  <c r="R179" i="33"/>
  <c r="J79" i="32"/>
  <c r="T178" i="32"/>
  <c r="AB139" i="32"/>
  <c r="T106" i="32"/>
  <c r="S76" i="32"/>
  <c r="I71" i="35"/>
  <c r="J67" i="34"/>
  <c r="J52" i="33"/>
  <c r="J136" i="34"/>
  <c r="S115" i="34"/>
  <c r="T118" i="35"/>
  <c r="S128" i="35"/>
  <c r="S175" i="34"/>
  <c r="S135" i="34"/>
  <c r="I147" i="32"/>
  <c r="R122" i="33"/>
  <c r="J77" i="32"/>
  <c r="J100" i="35"/>
  <c r="I114" i="32"/>
  <c r="R148" i="33"/>
  <c r="J60" i="32"/>
  <c r="I97" i="33"/>
  <c r="J66" i="34"/>
  <c r="I99" i="33"/>
  <c r="J97" i="33"/>
  <c r="T117" i="33"/>
  <c r="T105" i="34"/>
  <c r="S56" i="33"/>
  <c r="T162" i="35"/>
  <c r="S132" i="35"/>
  <c r="S161" i="33"/>
  <c r="T114" i="34"/>
  <c r="T100" i="32"/>
  <c r="R60" i="34"/>
  <c r="S92" i="32"/>
  <c r="I96" i="34"/>
  <c r="T148" i="32"/>
  <c r="R156" i="34"/>
  <c r="S96" i="32"/>
  <c r="I138" i="35"/>
  <c r="J176" i="34"/>
  <c r="I73" i="35"/>
  <c r="J95" i="33"/>
  <c r="S112" i="34"/>
  <c r="T150" i="35"/>
  <c r="S178" i="35"/>
  <c r="T126" i="33"/>
  <c r="T131" i="34"/>
  <c r="T51" i="32"/>
  <c r="R52" i="35"/>
  <c r="AB118" i="32"/>
  <c r="I82" i="35"/>
  <c r="T156" i="32"/>
  <c r="R73" i="35"/>
  <c r="AB69" i="32"/>
  <c r="J94" i="35"/>
  <c r="J113" i="34"/>
  <c r="J91" i="34"/>
  <c r="T153" i="34"/>
  <c r="S164" i="34"/>
  <c r="T104" i="35"/>
  <c r="S118" i="35"/>
  <c r="S178" i="34"/>
  <c r="T53" i="35"/>
  <c r="T79" i="35"/>
  <c r="S159" i="33"/>
  <c r="AC73" i="32"/>
  <c r="AB96" i="32"/>
  <c r="AC179" i="32"/>
  <c r="AB157" i="32"/>
  <c r="I165" i="35"/>
  <c r="J59" i="33"/>
  <c r="J176" i="33"/>
  <c r="T135" i="34"/>
  <c r="S109" i="33"/>
  <c r="T156" i="35"/>
  <c r="S81" i="35"/>
  <c r="S170" i="34"/>
  <c r="S123" i="34"/>
  <c r="R162" i="32"/>
  <c r="R140" i="33"/>
  <c r="J125" i="32"/>
  <c r="I62" i="35"/>
  <c r="R171" i="32"/>
  <c r="R132" i="33"/>
  <c r="J88" i="32"/>
  <c r="J104" i="35"/>
  <c r="J154" i="34"/>
  <c r="I52" i="33"/>
  <c r="J88" i="34"/>
  <c r="T171" i="33"/>
  <c r="T80" i="34"/>
  <c r="S142" i="33"/>
  <c r="T140" i="35"/>
  <c r="S181" i="35"/>
  <c r="S57" i="33"/>
  <c r="T92" i="34"/>
  <c r="T169" i="32"/>
  <c r="R138" i="35"/>
  <c r="AB182" i="32"/>
  <c r="I58" i="33"/>
  <c r="T166" i="32"/>
  <c r="R162" i="35"/>
  <c r="AB133" i="32"/>
  <c r="I100" i="34"/>
  <c r="J154" i="33"/>
  <c r="J138" i="34"/>
  <c r="T102" i="34"/>
  <c r="S101" i="34"/>
  <c r="T128" i="35"/>
  <c r="S152" i="35"/>
  <c r="S70" i="34"/>
  <c r="T178" i="35"/>
  <c r="T141" i="32"/>
  <c r="R105" i="35"/>
  <c r="AB81" i="32"/>
  <c r="I176" i="35"/>
  <c r="T72" i="32"/>
  <c r="R96" i="35"/>
  <c r="AB64" i="32"/>
  <c r="I56" i="35"/>
  <c r="J99" i="34"/>
  <c r="J156" i="33"/>
  <c r="T175" i="34"/>
  <c r="S76" i="33"/>
  <c r="T115" i="33"/>
  <c r="S52" i="35"/>
  <c r="S122" i="34"/>
  <c r="T100" i="35"/>
  <c r="T55" i="35"/>
  <c r="S158" i="34"/>
  <c r="S122" i="35"/>
  <c r="T58" i="33"/>
  <c r="S160" i="33"/>
  <c r="S89" i="35"/>
  <c r="S98" i="33"/>
  <c r="S59" i="33"/>
  <c r="R103" i="32"/>
  <c r="S139" i="32"/>
  <c r="R112" i="32"/>
  <c r="S178" i="32"/>
  <c r="I109" i="33"/>
  <c r="J119" i="33"/>
  <c r="J118" i="35"/>
  <c r="J116" i="33"/>
  <c r="S81" i="34"/>
  <c r="T179" i="35"/>
  <c r="S58" i="35"/>
  <c r="T147" i="33"/>
  <c r="T162" i="33"/>
  <c r="I161" i="32"/>
  <c r="R64" i="33"/>
  <c r="J58" i="32"/>
  <c r="AD105" i="32"/>
  <c r="I146" i="32"/>
  <c r="R96" i="33"/>
  <c r="J161" i="32"/>
  <c r="AD154" i="32"/>
  <c r="J51" i="35"/>
  <c r="J164" i="33"/>
  <c r="J148" i="34"/>
  <c r="T155" i="35"/>
  <c r="S54" i="35"/>
  <c r="S113" i="34"/>
  <c r="T99" i="35"/>
  <c r="S98" i="35"/>
  <c r="S125" i="34"/>
  <c r="S121" i="35"/>
  <c r="R135" i="32"/>
  <c r="R134" i="34"/>
  <c r="S118" i="32"/>
  <c r="J172" i="35"/>
  <c r="R71" i="32"/>
  <c r="R79" i="34"/>
  <c r="S113" i="32"/>
  <c r="J82" i="35"/>
  <c r="J165" i="33"/>
  <c r="I113" i="33"/>
  <c r="J146" i="34"/>
  <c r="S78" i="34"/>
  <c r="T145" i="35"/>
  <c r="S75" i="33"/>
  <c r="T96" i="33"/>
  <c r="S139" i="35"/>
  <c r="R67" i="32"/>
  <c r="R165" i="34"/>
  <c r="S116" i="32"/>
  <c r="I69" i="33"/>
  <c r="R157" i="32"/>
  <c r="R93" i="34"/>
  <c r="S99" i="32"/>
  <c r="I85" i="34"/>
  <c r="J133" i="34"/>
  <c r="I56" i="33"/>
  <c r="J80" i="34"/>
  <c r="S130" i="34"/>
  <c r="T141" i="35"/>
  <c r="S77" i="35"/>
  <c r="T156" i="33"/>
  <c r="T149" i="34"/>
  <c r="T114" i="33"/>
  <c r="R157" i="33"/>
  <c r="AD113" i="32"/>
  <c r="R181" i="33"/>
  <c r="AB125" i="32"/>
  <c r="I163" i="33"/>
  <c r="J68" i="33"/>
  <c r="J124" i="34"/>
  <c r="T123" i="34"/>
  <c r="S125" i="33"/>
  <c r="T154" i="33"/>
  <c r="S177" i="35"/>
  <c r="S169" i="34"/>
  <c r="S124" i="33"/>
  <c r="R151" i="32"/>
  <c r="R174" i="34"/>
  <c r="S134" i="32"/>
  <c r="I148" i="34"/>
  <c r="R87" i="32"/>
  <c r="R100" i="34"/>
  <c r="S121" i="32"/>
  <c r="I58" i="34"/>
  <c r="J139" i="33"/>
  <c r="I143" i="34"/>
  <c r="J169" i="34"/>
  <c r="S110" i="34"/>
  <c r="T75" i="34"/>
  <c r="S83" i="33"/>
  <c r="T77" i="33"/>
  <c r="T109" i="34"/>
  <c r="S139" i="33"/>
  <c r="T51" i="35"/>
  <c r="T81" i="32"/>
  <c r="R172" i="35"/>
  <c r="AB163" i="32"/>
  <c r="I141" i="33"/>
  <c r="T86" i="32"/>
  <c r="R164" i="35"/>
  <c r="AB170" i="32"/>
  <c r="I156" i="33"/>
  <c r="J163" i="33"/>
  <c r="J87" i="33"/>
  <c r="T93" i="34"/>
  <c r="S164" i="33"/>
  <c r="T161" i="33"/>
  <c r="S124" i="35"/>
  <c r="S104" i="34"/>
  <c r="T84" i="35"/>
  <c r="AC137" i="32"/>
  <c r="R129" i="35"/>
  <c r="AB128" i="32"/>
  <c r="J57" i="33"/>
  <c r="I157" i="35"/>
  <c r="J130" i="32"/>
  <c r="R159" i="32"/>
  <c r="J72" i="32"/>
  <c r="J140" i="34"/>
  <c r="J77" i="33"/>
  <c r="T76" i="34"/>
  <c r="T67" i="35"/>
  <c r="T178" i="34"/>
  <c r="R84" i="34"/>
  <c r="S150" i="32"/>
  <c r="I103" i="33"/>
  <c r="R156" i="32"/>
  <c r="R169" i="34"/>
  <c r="S137" i="32"/>
  <c r="R89" i="33"/>
  <c r="I178" i="35"/>
  <c r="R174" i="33"/>
  <c r="AB87" i="32"/>
  <c r="I104" i="33"/>
  <c r="J157" i="34"/>
  <c r="J81" i="34"/>
  <c r="T132" i="34"/>
  <c r="S99" i="33"/>
  <c r="T174" i="33"/>
  <c r="T137" i="34"/>
  <c r="S97" i="33"/>
  <c r="S137" i="35"/>
  <c r="R52" i="32"/>
  <c r="R152" i="34"/>
  <c r="S163" i="32"/>
  <c r="I146" i="34"/>
  <c r="R74" i="32"/>
  <c r="R148" i="34"/>
  <c r="S170" i="32"/>
  <c r="I152" i="34"/>
  <c r="J96" i="33"/>
  <c r="I87" i="34"/>
  <c r="J126" i="34"/>
  <c r="S77" i="34"/>
  <c r="T174" i="35"/>
  <c r="S96" i="35"/>
  <c r="T59" i="33"/>
  <c r="T72" i="34"/>
  <c r="S55" i="35"/>
  <c r="T170" i="35"/>
  <c r="AC66" i="32"/>
  <c r="R141" i="35"/>
  <c r="AB102" i="32"/>
  <c r="J125" i="35"/>
  <c r="AC51" i="32"/>
  <c r="R72" i="35"/>
  <c r="AB131" i="32"/>
  <c r="I142" i="34"/>
  <c r="J82" i="34"/>
  <c r="J78" i="34"/>
  <c r="T166" i="34"/>
  <c r="S108" i="33"/>
  <c r="T120" i="33"/>
  <c r="T181" i="34"/>
  <c r="S91" i="34"/>
  <c r="T51" i="33"/>
  <c r="AC146" i="32"/>
  <c r="H69" i="32"/>
  <c r="AD134" i="32"/>
  <c r="I173" i="34"/>
  <c r="AC79" i="32"/>
  <c r="H128" i="32"/>
  <c r="AD118" i="32"/>
  <c r="I83" i="34"/>
  <c r="J170" i="33"/>
  <c r="J145" i="33"/>
  <c r="T106" i="35"/>
  <c r="S148" i="33"/>
  <c r="T180" i="33"/>
  <c r="T143" i="34"/>
  <c r="S112" i="33"/>
  <c r="T140" i="33"/>
  <c r="S88" i="34"/>
  <c r="S182" i="35"/>
  <c r="R154" i="34"/>
  <c r="I102" i="33"/>
  <c r="R181" i="34"/>
  <c r="AD174" i="32"/>
  <c r="I64" i="34"/>
  <c r="J149" i="33"/>
  <c r="J95" i="34"/>
  <c r="T130" i="35"/>
  <c r="S126" i="33"/>
  <c r="T127" i="33"/>
  <c r="T172" i="34"/>
  <c r="S82" i="33"/>
  <c r="S165" i="35"/>
  <c r="T179" i="32"/>
  <c r="R58" i="34"/>
  <c r="S145" i="32"/>
  <c r="I174" i="33"/>
  <c r="T163" i="32"/>
  <c r="R69" i="34"/>
  <c r="S60" i="32"/>
  <c r="I114" i="33"/>
  <c r="J87" i="34"/>
  <c r="I81" i="33"/>
  <c r="J53" i="33"/>
  <c r="S116" i="34"/>
  <c r="T181" i="35"/>
  <c r="S101" i="35"/>
  <c r="T87" i="33"/>
  <c r="T162" i="34"/>
  <c r="S154" i="35"/>
  <c r="T160" i="35"/>
  <c r="AC54" i="32"/>
  <c r="H159" i="32"/>
  <c r="AD64" i="32"/>
  <c r="I87" i="35"/>
  <c r="AC151" i="32"/>
  <c r="H89" i="32"/>
  <c r="AD157" i="32"/>
  <c r="I105" i="33"/>
  <c r="J111" i="34"/>
  <c r="J168" i="33"/>
  <c r="T107" i="34"/>
  <c r="S156" i="33"/>
  <c r="T124" i="33"/>
  <c r="T108" i="34"/>
  <c r="S100" i="33"/>
  <c r="T177" i="33"/>
  <c r="AC168" i="32"/>
  <c r="H66" i="32"/>
  <c r="AD143" i="32"/>
  <c r="J103" i="35"/>
  <c r="AC165" i="32"/>
  <c r="H165" i="32"/>
  <c r="AD83" i="32"/>
  <c r="J81" i="35"/>
  <c r="J129" i="33"/>
  <c r="J179" i="33"/>
  <c r="T89" i="35"/>
  <c r="S131" i="35"/>
  <c r="S137" i="34"/>
  <c r="T57" i="34"/>
  <c r="S65" i="33"/>
  <c r="S145" i="34"/>
  <c r="T98" i="35"/>
  <c r="S136" i="35"/>
  <c r="S106" i="34"/>
  <c r="S85" i="33"/>
  <c r="S68" i="35"/>
  <c r="S153" i="34"/>
  <c r="T113" i="35"/>
  <c r="S119" i="34"/>
  <c r="AC156" i="32"/>
  <c r="AD68" i="32"/>
  <c r="AC142" i="32"/>
  <c r="AB122" i="32"/>
  <c r="I127" i="34"/>
  <c r="J76" i="34"/>
  <c r="J133" i="33"/>
  <c r="T169" i="34"/>
  <c r="S58" i="33"/>
  <c r="T74" i="33"/>
  <c r="S146" i="35"/>
  <c r="S111" i="34"/>
  <c r="S69" i="33"/>
  <c r="R144" i="32"/>
  <c r="R138" i="34"/>
  <c r="S61" i="32"/>
  <c r="I156" i="35"/>
  <c r="R141" i="32"/>
  <c r="R149" i="34"/>
  <c r="S169" i="32"/>
  <c r="I66" i="35"/>
  <c r="J147" i="34"/>
  <c r="I86" i="33"/>
  <c r="J178" i="33"/>
  <c r="T106" i="33"/>
  <c r="T138" i="34"/>
  <c r="S87" i="33"/>
  <c r="T95" i="33"/>
  <c r="T179" i="34"/>
  <c r="S91" i="33"/>
  <c r="T59" i="34"/>
  <c r="T110" i="32"/>
  <c r="R166" i="35"/>
  <c r="AB154" i="32"/>
  <c r="I152" i="33"/>
  <c r="T91" i="32"/>
  <c r="R121" i="35"/>
  <c r="AB127" i="32"/>
  <c r="I62" i="33"/>
  <c r="J64" i="34"/>
  <c r="J130" i="33"/>
  <c r="T104" i="34"/>
  <c r="S64" i="33"/>
  <c r="T139" i="33"/>
  <c r="S64" i="35"/>
  <c r="S60" i="34"/>
  <c r="T95" i="35"/>
  <c r="T73" i="32"/>
  <c r="R156" i="35"/>
  <c r="AB55" i="32"/>
  <c r="I138" i="34"/>
  <c r="T78" i="32"/>
  <c r="R58" i="35"/>
  <c r="AB150" i="32"/>
  <c r="I145" i="35"/>
  <c r="J131" i="34"/>
  <c r="J64" i="33"/>
  <c r="T65" i="34"/>
  <c r="S77" i="33"/>
  <c r="T98" i="33"/>
  <c r="S148" i="35"/>
  <c r="S179" i="34"/>
  <c r="S80" i="34"/>
  <c r="S163" i="35"/>
  <c r="R95" i="35"/>
  <c r="I161" i="35"/>
  <c r="R115" i="35"/>
  <c r="AD148" i="32"/>
  <c r="I155" i="35"/>
  <c r="J97" i="34"/>
  <c r="J134" i="33"/>
  <c r="T94" i="35"/>
  <c r="S56" i="35"/>
  <c r="S55" i="34"/>
  <c r="T164" i="34"/>
  <c r="S74" i="33"/>
  <c r="T91" i="34"/>
  <c r="T118" i="32"/>
  <c r="R167" i="35"/>
  <c r="AB166" i="32"/>
  <c r="J147" i="35"/>
  <c r="T103" i="32"/>
  <c r="R63" i="35"/>
  <c r="AB57" i="32"/>
  <c r="J87" i="35"/>
  <c r="J168" i="34"/>
  <c r="J153" i="33"/>
  <c r="T129" i="34"/>
  <c r="S175" i="33"/>
  <c r="T114" i="35"/>
  <c r="S158" i="35"/>
  <c r="S150" i="34"/>
  <c r="T165" i="35"/>
  <c r="T134" i="35"/>
  <c r="T141" i="33"/>
  <c r="AC97" i="32"/>
  <c r="H146" i="32"/>
  <c r="AD75" i="32"/>
  <c r="I108" i="33"/>
  <c r="AC106" i="32"/>
  <c r="H75" i="32"/>
  <c r="AD178" i="32"/>
  <c r="I153" i="34"/>
  <c r="J60" i="33"/>
  <c r="J116" i="34"/>
  <c r="T131" i="35"/>
  <c r="S97" i="35"/>
  <c r="S79" i="34"/>
  <c r="T158" i="34"/>
  <c r="S144" i="33"/>
  <c r="T164" i="33"/>
  <c r="R161" i="33"/>
  <c r="H109" i="32"/>
  <c r="AD93" i="32"/>
  <c r="I117" i="32"/>
  <c r="R83" i="33"/>
  <c r="H168" i="32"/>
  <c r="AD116" i="32"/>
  <c r="J58" i="35"/>
  <c r="J104" i="34"/>
  <c r="J76" i="33"/>
  <c r="T124" i="35"/>
  <c r="S151" i="35"/>
  <c r="S127" i="34"/>
  <c r="T142" i="35"/>
  <c r="S92" i="33"/>
  <c r="S143" i="34"/>
  <c r="T122" i="33"/>
  <c r="AC82" i="32"/>
  <c r="AB94" i="32"/>
  <c r="AC67" i="32"/>
  <c r="AB101" i="32"/>
  <c r="J166" i="33"/>
  <c r="T85" i="34"/>
  <c r="T56" i="33"/>
  <c r="S107" i="34"/>
  <c r="I68" i="32"/>
  <c r="R61" i="35"/>
  <c r="AB174" i="32"/>
  <c r="I123" i="34"/>
  <c r="T135" i="32"/>
  <c r="R175" i="35"/>
  <c r="T113" i="34"/>
  <c r="R137" i="35"/>
  <c r="I155" i="33"/>
  <c r="R116" i="35"/>
  <c r="AD108" i="32"/>
  <c r="I159" i="35"/>
  <c r="J54" i="34"/>
  <c r="J171" i="34"/>
  <c r="T60" i="35"/>
  <c r="S117" i="35"/>
  <c r="S84" i="34"/>
  <c r="T177" i="35"/>
  <c r="S135" i="35"/>
  <c r="T69" i="35"/>
  <c r="T129" i="32"/>
  <c r="R132" i="35"/>
  <c r="AB75" i="32"/>
  <c r="I109" i="35"/>
  <c r="T126" i="32"/>
  <c r="R125" i="35"/>
  <c r="AB178" i="32"/>
  <c r="I107" i="34"/>
  <c r="J53" i="34"/>
  <c r="J110" i="33"/>
  <c r="T51" i="34"/>
  <c r="S130" i="33"/>
  <c r="T155" i="33"/>
  <c r="S168" i="35"/>
  <c r="S103" i="34"/>
  <c r="T117" i="35"/>
  <c r="T113" i="33"/>
  <c r="T104" i="33"/>
  <c r="R77" i="33"/>
  <c r="H173" i="32"/>
  <c r="AD95" i="32"/>
  <c r="I162" i="32"/>
  <c r="R109" i="33"/>
  <c r="H130" i="32"/>
  <c r="AD181" i="32"/>
  <c r="I166" i="35"/>
  <c r="J51" i="34"/>
  <c r="J108" i="33"/>
  <c r="T72" i="35"/>
  <c r="S111" i="35"/>
  <c r="S118" i="34"/>
  <c r="T57" i="35"/>
  <c r="T61" i="33"/>
  <c r="I163" i="32"/>
  <c r="R103" i="33"/>
  <c r="J131" i="32"/>
  <c r="I60" i="33"/>
  <c r="I81" i="32"/>
  <c r="R147" i="33"/>
  <c r="J169" i="32"/>
  <c r="I102" i="34"/>
  <c r="J152" i="35"/>
  <c r="J118" i="33"/>
  <c r="J102" i="34"/>
  <c r="T54" i="33"/>
  <c r="S63" i="35"/>
  <c r="S168" i="34"/>
  <c r="T109" i="35"/>
  <c r="S107" i="35"/>
  <c r="S117" i="34"/>
  <c r="S140" i="34"/>
  <c r="T120" i="35"/>
  <c r="H135" i="32"/>
  <c r="I94" i="35"/>
  <c r="H87" i="32"/>
  <c r="J156" i="35"/>
  <c r="I121" i="34"/>
  <c r="J178" i="34"/>
  <c r="J152" i="33"/>
  <c r="T102" i="33"/>
  <c r="S170" i="35"/>
  <c r="S75" i="34"/>
  <c r="T85" i="35"/>
  <c r="S78" i="35"/>
  <c r="T110" i="35"/>
  <c r="T61" i="32"/>
  <c r="R83" i="35"/>
  <c r="AB110" i="32"/>
  <c r="I71" i="34"/>
  <c r="AC83" i="32"/>
  <c r="R122" i="35"/>
  <c r="AB93" i="32"/>
  <c r="I113" i="35"/>
  <c r="J177" i="34"/>
  <c r="J101" i="34"/>
  <c r="T117" i="34"/>
  <c r="S170" i="33"/>
  <c r="T157" i="33"/>
  <c r="S150" i="35"/>
  <c r="S68" i="34"/>
  <c r="T176" i="33"/>
  <c r="T83" i="33"/>
  <c r="I113" i="32"/>
  <c r="R51" i="33"/>
  <c r="J109" i="32"/>
  <c r="AD90" i="32"/>
  <c r="I115" i="32"/>
  <c r="R115" i="33"/>
  <c r="J127" i="32"/>
  <c r="I71" i="33"/>
  <c r="I128" i="34"/>
  <c r="J141" i="33"/>
  <c r="J125" i="34"/>
  <c r="T164" i="35"/>
  <c r="S157" i="35"/>
  <c r="S181" i="34"/>
  <c r="T161" i="35"/>
  <c r="S174" i="34"/>
  <c r="I71" i="32"/>
  <c r="R165" i="33"/>
  <c r="J67" i="32"/>
  <c r="I154" i="33"/>
  <c r="I76" i="32"/>
  <c r="R121" i="33"/>
  <c r="J51" i="32"/>
  <c r="I64" i="33"/>
  <c r="J112" i="34"/>
  <c r="I130" i="33"/>
  <c r="J94" i="33"/>
  <c r="T145" i="33"/>
  <c r="T136" i="34"/>
  <c r="S153" i="33"/>
  <c r="T103" i="35"/>
  <c r="S129" i="35"/>
  <c r="S117" i="33"/>
  <c r="S96" i="34"/>
  <c r="T66" i="34"/>
  <c r="S165" i="33"/>
  <c r="T150" i="33"/>
  <c r="T116" i="34"/>
  <c r="S155" i="34"/>
  <c r="S66" i="33"/>
  <c r="T83" i="35"/>
  <c r="R167" i="34"/>
  <c r="J105" i="35"/>
  <c r="R163" i="34"/>
  <c r="AD51" i="32"/>
  <c r="I158" i="34"/>
  <c r="J106" i="33"/>
  <c r="J162" i="34"/>
  <c r="T101" i="35"/>
  <c r="S73" i="35"/>
  <c r="S114" i="34"/>
  <c r="T167" i="34"/>
  <c r="S113" i="33"/>
  <c r="T168" i="34"/>
  <c r="T97" i="32"/>
  <c r="R107" i="35"/>
  <c r="AB79" i="32"/>
  <c r="J53" i="35"/>
  <c r="T143" i="32"/>
  <c r="R146" i="35"/>
  <c r="AB62" i="32"/>
  <c r="I67" i="33"/>
  <c r="J177" i="33"/>
  <c r="J161" i="34"/>
  <c r="J132" i="34"/>
  <c r="S83" i="34"/>
  <c r="T80" i="35"/>
  <c r="S112" i="35"/>
  <c r="S102" i="34"/>
  <c r="T153" i="35"/>
  <c r="S173" i="35"/>
  <c r="T182" i="33"/>
  <c r="AC176" i="32"/>
  <c r="H134" i="32"/>
  <c r="AD117" i="32"/>
  <c r="I79" i="34"/>
  <c r="AC173" i="32"/>
  <c r="H181" i="32"/>
  <c r="AD57" i="32"/>
  <c r="I57" i="34"/>
  <c r="J103" i="33"/>
  <c r="J159" i="34"/>
  <c r="T173" i="35"/>
  <c r="S59" i="35"/>
  <c r="T149" i="33"/>
  <c r="T81" i="34"/>
  <c r="S178" i="33"/>
  <c r="T72" i="33"/>
  <c r="AC85" i="32"/>
  <c r="H80" i="32"/>
  <c r="AD163" i="32"/>
  <c r="I65" i="35"/>
  <c r="AC91" i="32"/>
  <c r="H51" i="32"/>
  <c r="AD170" i="32"/>
  <c r="I162" i="35"/>
  <c r="J67" i="33"/>
  <c r="J93" i="34"/>
  <c r="T111" i="35"/>
  <c r="S142" i="35"/>
  <c r="S63" i="34"/>
  <c r="T126" i="34"/>
  <c r="S119" i="33"/>
  <c r="S62" i="35"/>
  <c r="T55" i="33"/>
  <c r="J180" i="32"/>
  <c r="I156" i="32"/>
  <c r="J53" i="32"/>
  <c r="I182" i="35"/>
  <c r="J81" i="33"/>
  <c r="J114" i="35"/>
  <c r="J181" i="34"/>
  <c r="T65" i="33"/>
  <c r="T53" i="34"/>
  <c r="S122" i="33"/>
  <c r="T108" i="35"/>
  <c r="S171" i="35"/>
  <c r="T135" i="33"/>
  <c r="AC120" i="32"/>
  <c r="H119" i="32"/>
  <c r="AD160" i="32"/>
  <c r="J110" i="35"/>
  <c r="AC117" i="32"/>
  <c r="H178" i="32"/>
  <c r="AD168" i="32"/>
  <c r="J88" i="35"/>
  <c r="J126" i="33"/>
  <c r="J182" i="34"/>
  <c r="T175" i="35"/>
  <c r="S66" i="35"/>
  <c r="T84" i="33"/>
  <c r="T148" i="34"/>
  <c r="S166" i="33"/>
  <c r="T148" i="33"/>
  <c r="S180" i="34"/>
  <c r="I121" i="32"/>
  <c r="R144" i="33"/>
  <c r="J119" i="32"/>
  <c r="I171" i="35"/>
  <c r="I125" i="32"/>
  <c r="R176" i="33"/>
  <c r="J178" i="32"/>
  <c r="I51" i="35"/>
  <c r="J71" i="33"/>
  <c r="T83" i="34"/>
  <c r="R88" i="33"/>
  <c r="J74" i="35"/>
  <c r="R166" i="33"/>
  <c r="I175" i="34"/>
  <c r="I136" i="35"/>
  <c r="T107" i="33"/>
  <c r="S174" i="33"/>
  <c r="S74" i="35"/>
  <c r="T150" i="32"/>
  <c r="H108" i="32"/>
  <c r="AD70" i="32"/>
  <c r="I86" i="34"/>
  <c r="AC181" i="32"/>
  <c r="H115" i="32"/>
  <c r="I118" i="32"/>
  <c r="J85" i="32"/>
  <c r="I130" i="32"/>
  <c r="J70" i="32"/>
  <c r="I144" i="34"/>
  <c r="J170" i="34"/>
  <c r="J141" i="35"/>
  <c r="J86" i="34"/>
  <c r="T143" i="33"/>
  <c r="T115" i="34"/>
  <c r="S73" i="33"/>
  <c r="T118" i="33"/>
  <c r="S85" i="35"/>
  <c r="T178" i="33"/>
  <c r="AC129" i="32"/>
  <c r="H176" i="32"/>
  <c r="AD139" i="32"/>
  <c r="I72" i="35"/>
  <c r="AC114" i="32"/>
  <c r="H102" i="32"/>
  <c r="AD122" i="32"/>
  <c r="J182" i="35"/>
  <c r="J83" i="33"/>
  <c r="J139" i="34"/>
  <c r="T52" i="35"/>
  <c r="S162" i="35"/>
  <c r="S82" i="34"/>
  <c r="T62" i="34"/>
  <c r="S158" i="33"/>
  <c r="S90" i="34"/>
  <c r="S129" i="33"/>
  <c r="R148" i="32"/>
  <c r="R100" i="33"/>
  <c r="J179" i="32"/>
  <c r="I133" i="34"/>
  <c r="R145" i="32"/>
  <c r="R80" i="34"/>
  <c r="J56" i="32"/>
  <c r="I61" i="33"/>
  <c r="J84" i="33"/>
  <c r="J148" i="35"/>
  <c r="J65" i="34"/>
  <c r="T66" i="33"/>
  <c r="T56" i="34"/>
  <c r="S121" i="33"/>
  <c r="T139" i="35"/>
  <c r="S79" i="33"/>
  <c r="R166" i="32"/>
  <c r="R105" i="34"/>
  <c r="S174" i="32"/>
  <c r="I119" i="35"/>
  <c r="R176" i="32"/>
  <c r="R98" i="34"/>
  <c r="S153" i="32"/>
  <c r="J161" i="35"/>
  <c r="J52" i="34"/>
  <c r="I143" i="33"/>
  <c r="J132" i="33"/>
  <c r="T101" i="33"/>
  <c r="T171" i="34"/>
  <c r="S151" i="33"/>
  <c r="T100" i="33"/>
  <c r="T54" i="34"/>
  <c r="S172" i="33"/>
  <c r="T157" i="34"/>
  <c r="R108" i="32"/>
  <c r="J65" i="32"/>
  <c r="R105" i="32"/>
  <c r="S78" i="32"/>
  <c r="I136" i="33"/>
  <c r="J162" i="33"/>
  <c r="I103" i="35"/>
  <c r="J109" i="33"/>
  <c r="S136" i="34"/>
  <c r="T154" i="34"/>
  <c r="S147" i="33"/>
  <c r="T130" i="33"/>
  <c r="T121" i="34"/>
  <c r="T86" i="33"/>
  <c r="AC94" i="32"/>
  <c r="H97" i="32"/>
  <c r="AD145" i="32"/>
  <c r="I58" i="32"/>
  <c r="AC103" i="32"/>
  <c r="H100" i="32"/>
  <c r="AD111" i="32"/>
  <c r="I82" i="34"/>
  <c r="J74" i="34"/>
  <c r="J131" i="33"/>
  <c r="T66" i="35"/>
  <c r="S83" i="35"/>
  <c r="S146" i="34"/>
  <c r="T139" i="34"/>
  <c r="S127" i="33"/>
  <c r="S56" i="34"/>
  <c r="S61" i="33"/>
  <c r="R81" i="32"/>
  <c r="R122" i="34"/>
  <c r="S166" i="32"/>
  <c r="I175" i="33"/>
  <c r="R181" i="32"/>
  <c r="R117" i="34"/>
  <c r="S177" i="32"/>
  <c r="I137" i="34"/>
  <c r="J109" i="34"/>
  <c r="I110" i="35"/>
  <c r="J155" i="33"/>
  <c r="T108" i="33"/>
  <c r="T74" i="34"/>
  <c r="S67" i="33"/>
  <c r="T158" i="33"/>
  <c r="S84" i="35"/>
  <c r="R119" i="32"/>
  <c r="R75" i="34"/>
  <c r="S110" i="32"/>
  <c r="I81" i="34"/>
  <c r="R55" i="32"/>
  <c r="R176" i="34"/>
  <c r="S93" i="32"/>
  <c r="I123" i="35"/>
  <c r="J142" i="33"/>
  <c r="I94" i="34"/>
  <c r="J123" i="34"/>
  <c r="S89" i="34"/>
  <c r="T77" i="35"/>
  <c r="S94" i="33"/>
  <c r="T152" i="33"/>
  <c r="T173" i="34"/>
  <c r="S182" i="33"/>
  <c r="S86" i="35"/>
  <c r="S76" i="34"/>
  <c r="S102" i="35"/>
  <c r="S105" i="34"/>
  <c r="S159" i="34"/>
  <c r="S72" i="33"/>
  <c r="S136" i="33"/>
  <c r="T138" i="33"/>
  <c r="H153" i="32"/>
  <c r="I180" i="34"/>
  <c r="H172" i="32"/>
  <c r="I141" i="34"/>
  <c r="J89" i="34"/>
  <c r="I111" i="33"/>
  <c r="J120" i="33"/>
  <c r="T159" i="33"/>
  <c r="T71" i="34"/>
  <c r="S70" i="33"/>
  <c r="T78" i="35"/>
  <c r="S51" i="35"/>
  <c r="T152" i="35"/>
  <c r="AC162" i="32"/>
  <c r="H67" i="32"/>
  <c r="AB84" i="32"/>
  <c r="I179" i="34"/>
  <c r="AC171" i="32"/>
  <c r="H155" i="32"/>
  <c r="AD80" i="32"/>
  <c r="I119" i="33"/>
  <c r="J134" i="34"/>
  <c r="J58" i="34"/>
  <c r="T122" i="34"/>
  <c r="S54" i="33"/>
  <c r="T80" i="33"/>
  <c r="T120" i="34"/>
  <c r="S163" i="33"/>
  <c r="T136" i="33"/>
  <c r="S129" i="34"/>
  <c r="I95" i="32"/>
  <c r="R178" i="33"/>
  <c r="J146" i="32"/>
  <c r="I77" i="35"/>
  <c r="I100" i="32"/>
  <c r="R61" i="33"/>
  <c r="J63" i="32"/>
  <c r="J89" i="35"/>
  <c r="J135" i="34"/>
  <c r="J121" i="33"/>
  <c r="J117" i="33"/>
  <c r="T121" i="33"/>
  <c r="T79" i="34"/>
  <c r="S165" i="34"/>
  <c r="T63" i="35"/>
  <c r="S54" i="34"/>
  <c r="I128" i="32"/>
  <c r="R156" i="33"/>
  <c r="J132" i="32"/>
  <c r="I145" i="33"/>
  <c r="I132" i="32"/>
  <c r="R119" i="33"/>
  <c r="J104" i="32"/>
  <c r="I158" i="33"/>
  <c r="J104" i="33"/>
  <c r="J133" i="35"/>
  <c r="J51" i="33"/>
  <c r="T160" i="33"/>
  <c r="T111" i="34"/>
  <c r="S102" i="33"/>
  <c r="T105" i="35"/>
  <c r="S155" i="35"/>
  <c r="T163" i="35"/>
  <c r="T101" i="32"/>
  <c r="S89" i="32"/>
  <c r="T109" i="32"/>
  <c r="S54" i="32"/>
  <c r="J109" i="35"/>
  <c r="J110" i="34"/>
  <c r="I80" i="35"/>
  <c r="J57" i="34"/>
  <c r="S151" i="34"/>
  <c r="T146" i="35"/>
  <c r="S113" i="35"/>
  <c r="T146" i="33"/>
  <c r="T68" i="33"/>
  <c r="I104" i="32"/>
  <c r="R167" i="33"/>
  <c r="J83" i="32"/>
  <c r="I89" i="33"/>
  <c r="I108" i="32"/>
  <c r="R104" i="33"/>
  <c r="J142" i="32"/>
  <c r="I95" i="34"/>
  <c r="I172" i="33"/>
  <c r="J155" i="34"/>
  <c r="J140" i="33"/>
  <c r="T119" i="33"/>
  <c r="T180" i="34"/>
  <c r="S99" i="34"/>
  <c r="T168" i="35"/>
  <c r="S93" i="35"/>
  <c r="S100" i="34"/>
  <c r="S91" i="35"/>
  <c r="R137" i="32"/>
  <c r="R139" i="34"/>
  <c r="S148" i="32"/>
  <c r="I134" i="35"/>
  <c r="R127" i="32"/>
  <c r="R119" i="34"/>
  <c r="S131" i="32"/>
  <c r="J176" i="35"/>
  <c r="J73" i="33"/>
  <c r="J111" i="35"/>
  <c r="J103" i="34"/>
  <c r="S57" i="34"/>
  <c r="T97" i="35"/>
  <c r="S164" i="35"/>
  <c r="T128" i="33"/>
  <c r="T63" i="34"/>
  <c r="T132" i="32"/>
  <c r="R94" i="35"/>
  <c r="S85" i="32"/>
  <c r="I176" i="34"/>
  <c r="T68" i="32"/>
  <c r="R70" i="35"/>
  <c r="S127" i="32"/>
  <c r="I77" i="33"/>
  <c r="J90" i="34"/>
  <c r="J75" i="33"/>
  <c r="J72" i="33"/>
  <c r="S97" i="34"/>
  <c r="T76" i="35"/>
  <c r="S60" i="35"/>
  <c r="S152" i="34"/>
  <c r="T165" i="34"/>
  <c r="J140" i="35"/>
  <c r="S55" i="33"/>
  <c r="R103" i="34"/>
  <c r="R113" i="32"/>
  <c r="J96" i="32"/>
  <c r="J61" i="33"/>
  <c r="J175" i="33"/>
  <c r="T103" i="34"/>
  <c r="S145" i="33"/>
  <c r="T147" i="35"/>
  <c r="S74" i="34"/>
  <c r="S127" i="35"/>
  <c r="S53" i="33"/>
  <c r="S63" i="33"/>
  <c r="T109" i="33"/>
  <c r="S114" i="35"/>
  <c r="J74" i="33"/>
  <c r="T82" i="35"/>
  <c r="J151" i="32"/>
  <c r="AC122" i="32"/>
  <c r="AB99" i="32"/>
  <c r="J180" i="34"/>
  <c r="T134" i="34"/>
  <c r="T153" i="33"/>
  <c r="S163" i="34"/>
  <c r="S116" i="35"/>
  <c r="T85" i="33"/>
  <c r="S114" i="33"/>
  <c r="T130" i="34"/>
  <c r="S80" i="33"/>
  <c r="S167" i="33"/>
  <c r="S108" i="35"/>
  <c r="S93" i="33"/>
  <c r="T86" i="35"/>
  <c r="S115" i="35"/>
  <c r="S64" i="34"/>
  <c r="T52" i="34"/>
  <c r="S171" i="34"/>
  <c r="T165" i="33"/>
  <c r="T151" i="34"/>
  <c r="S148" i="34"/>
  <c r="S67" i="35"/>
  <c r="S133" i="33"/>
  <c r="S126" i="34"/>
  <c r="T57" i="33"/>
  <c r="T151" i="33"/>
  <c r="S105" i="33"/>
  <c r="S172" i="35"/>
  <c r="S176" i="33"/>
  <c r="S92" i="34"/>
  <c r="T173" i="33"/>
  <c r="S132" i="33"/>
  <c r="J127" i="35"/>
  <c r="R56" i="34"/>
  <c r="I153" i="33"/>
  <c r="I117" i="34"/>
  <c r="T52" i="33"/>
  <c r="S169" i="33"/>
  <c r="S169" i="35"/>
  <c r="T76" i="33"/>
  <c r="S88" i="35"/>
  <c r="S156" i="35"/>
  <c r="T73" i="35"/>
  <c r="T105" i="33"/>
  <c r="S61" i="34"/>
  <c r="S104" i="33"/>
  <c r="T159" i="34"/>
  <c r="R116" i="32"/>
  <c r="I100" i="33"/>
  <c r="H131" i="32"/>
  <c r="I75" i="34"/>
  <c r="J158" i="34"/>
  <c r="S140" i="33"/>
  <c r="T156" i="34"/>
  <c r="T137" i="33"/>
  <c r="T168" i="33"/>
  <c r="S76" i="35"/>
  <c r="S167" i="34"/>
  <c r="S95" i="35"/>
  <c r="S171" i="33"/>
  <c r="S71" i="34"/>
  <c r="T60" i="34"/>
  <c r="T175" i="33"/>
  <c r="T159" i="35"/>
  <c r="S149" i="34"/>
  <c r="T132" i="33"/>
  <c r="S128" i="33"/>
  <c r="S133" i="35"/>
  <c r="S94" i="35"/>
  <c r="S132" i="34"/>
  <c r="S82" i="35"/>
  <c r="T142" i="33"/>
  <c r="S123" i="33"/>
  <c r="S106" i="33"/>
  <c r="T172" i="35"/>
  <c r="S84" i="33"/>
  <c r="S69" i="34"/>
  <c r="S172" i="34"/>
  <c r="S110" i="33"/>
  <c r="S85" i="34"/>
  <c r="S118" i="33"/>
  <c r="S357" i="33" l="1"/>
  <c r="S324" i="34"/>
  <c r="S349" i="33"/>
  <c r="S411" i="34"/>
  <c r="S308" i="34"/>
  <c r="S323" i="33"/>
  <c r="T411" i="35"/>
  <c r="S345" i="33"/>
  <c r="S362" i="33"/>
  <c r="T381" i="33"/>
  <c r="S321" i="35"/>
  <c r="S371" i="34"/>
  <c r="S333" i="35"/>
  <c r="S372" i="35"/>
  <c r="S367" i="33"/>
  <c r="T371" i="33"/>
  <c r="S388" i="34"/>
  <c r="T398" i="35"/>
  <c r="T414" i="33"/>
  <c r="T299" i="34"/>
  <c r="S310" i="34"/>
  <c r="S410" i="33"/>
  <c r="S334" i="35"/>
  <c r="S406" i="34"/>
  <c r="S315" i="35"/>
  <c r="T407" i="33"/>
  <c r="T376" i="33"/>
  <c r="T395" i="34"/>
  <c r="S379" i="33"/>
  <c r="J397" i="34"/>
  <c r="I314" i="34"/>
  <c r="H373" i="32"/>
  <c r="I339" i="33"/>
  <c r="R358" i="32"/>
  <c r="T398" i="34"/>
  <c r="S343" i="33"/>
  <c r="S300" i="34"/>
  <c r="T344" i="33"/>
  <c r="T312" i="35"/>
  <c r="S395" i="35"/>
  <c r="S327" i="35"/>
  <c r="T315" i="33"/>
  <c r="S408" i="35"/>
  <c r="S408" i="33"/>
  <c r="I356" i="34"/>
  <c r="I392" i="33"/>
  <c r="R295" i="34"/>
  <c r="J366" i="35"/>
  <c r="S371" i="33"/>
  <c r="T412" i="33"/>
  <c r="S331" i="34"/>
  <c r="S415" i="33"/>
  <c r="S411" i="35"/>
  <c r="S344" i="33"/>
  <c r="T390" i="33"/>
  <c r="S365" i="34"/>
  <c r="S372" i="33"/>
  <c r="S306" i="35"/>
  <c r="S387" i="34"/>
  <c r="T390" i="34"/>
  <c r="T404" i="33"/>
  <c r="S410" i="34"/>
  <c r="T291" i="34"/>
  <c r="S303" i="34"/>
  <c r="S354" i="35"/>
  <c r="T325" i="35"/>
  <c r="S332" i="33"/>
  <c r="S347" i="35"/>
  <c r="S406" i="33"/>
  <c r="S319" i="33"/>
  <c r="T369" i="34"/>
  <c r="S353" i="33"/>
  <c r="T324" i="33"/>
  <c r="S355" i="35"/>
  <c r="S402" i="34"/>
  <c r="T392" i="33"/>
  <c r="T373" i="34"/>
  <c r="J419" i="34"/>
  <c r="AB341" i="32"/>
  <c r="AC364" i="32"/>
  <c r="J393" i="32"/>
  <c r="T321" i="35"/>
  <c r="J313" i="33"/>
  <c r="S353" i="35"/>
  <c r="T348" i="33"/>
  <c r="S366" i="35"/>
  <c r="S313" i="34"/>
  <c r="T386" i="35"/>
  <c r="S384" i="33"/>
  <c r="T342" i="34"/>
  <c r="J414" i="33"/>
  <c r="J300" i="33"/>
  <c r="J338" i="32"/>
  <c r="R355" i="32"/>
  <c r="R342" i="34"/>
  <c r="J379" i="35"/>
  <c r="T404" i="34"/>
  <c r="S391" i="34"/>
  <c r="S299" i="35"/>
  <c r="T315" i="35"/>
  <c r="S336" i="34"/>
  <c r="J311" i="33"/>
  <c r="J314" i="33"/>
  <c r="J329" i="34"/>
  <c r="I316" i="33"/>
  <c r="S369" i="32"/>
  <c r="R309" i="35"/>
  <c r="I415" i="34"/>
  <c r="S327" i="32"/>
  <c r="R333" i="35"/>
  <c r="T374" i="32"/>
  <c r="T302" i="34"/>
  <c r="T367" i="33"/>
  <c r="S403" i="35"/>
  <c r="T336" i="35"/>
  <c r="S296" i="34"/>
  <c r="J342" i="34"/>
  <c r="J350" i="35"/>
  <c r="J312" i="33"/>
  <c r="J415" i="35"/>
  <c r="S373" i="32"/>
  <c r="R358" i="34"/>
  <c r="R369" i="32"/>
  <c r="I373" i="35"/>
  <c r="S390" i="32"/>
  <c r="R378" i="34"/>
  <c r="R379" i="32"/>
  <c r="S330" i="35"/>
  <c r="S339" i="34"/>
  <c r="S332" i="35"/>
  <c r="T407" i="35"/>
  <c r="S338" i="34"/>
  <c r="T419" i="34"/>
  <c r="T358" i="33"/>
  <c r="J379" i="33"/>
  <c r="J394" i="34"/>
  <c r="I411" i="33"/>
  <c r="I334" i="34"/>
  <c r="J384" i="32"/>
  <c r="R343" i="33"/>
  <c r="I350" i="32"/>
  <c r="I328" i="33"/>
  <c r="J325" i="32"/>
  <c r="R406" i="33"/>
  <c r="I346" i="32"/>
  <c r="T385" i="33"/>
  <c r="S352" i="35"/>
  <c r="T385" i="35"/>
  <c r="S390" i="34"/>
  <c r="I319" i="35"/>
  <c r="J349" i="34"/>
  <c r="J348" i="35"/>
  <c r="S296" i="32"/>
  <c r="T351" i="32"/>
  <c r="S331" i="32"/>
  <c r="T343" i="32"/>
  <c r="T402" i="35"/>
  <c r="S394" i="35"/>
  <c r="T344" i="35"/>
  <c r="S341" i="33"/>
  <c r="T350" i="34"/>
  <c r="T399" i="33"/>
  <c r="J290" i="33"/>
  <c r="J372" i="35"/>
  <c r="J343" i="33"/>
  <c r="I397" i="33"/>
  <c r="J346" i="32"/>
  <c r="R358" i="33"/>
  <c r="I374" i="32"/>
  <c r="I384" i="33"/>
  <c r="J374" i="32"/>
  <c r="R395" i="33"/>
  <c r="I370" i="32"/>
  <c r="S293" i="34"/>
  <c r="T302" i="35"/>
  <c r="S404" i="34"/>
  <c r="T318" i="34"/>
  <c r="T360" i="33"/>
  <c r="J356" i="33"/>
  <c r="J360" i="33"/>
  <c r="J374" i="34"/>
  <c r="J328" i="35"/>
  <c r="I342" i="32"/>
  <c r="I316" i="35"/>
  <c r="J388" i="32"/>
  <c r="R417" i="33"/>
  <c r="I337" i="32"/>
  <c r="S368" i="34"/>
  <c r="T375" i="33"/>
  <c r="S402" i="33"/>
  <c r="T359" i="34"/>
  <c r="T319" i="33"/>
  <c r="T361" i="34"/>
  <c r="J373" i="34"/>
  <c r="I358" i="33"/>
  <c r="AD322" i="32"/>
  <c r="H397" i="32"/>
  <c r="AC413" i="32"/>
  <c r="I418" i="34"/>
  <c r="AB326" i="32"/>
  <c r="AC404" i="32"/>
  <c r="T391" i="35"/>
  <c r="S290" i="35"/>
  <c r="T317" i="35"/>
  <c r="T310" i="34"/>
  <c r="T398" i="33"/>
  <c r="J359" i="33"/>
  <c r="I350" i="33"/>
  <c r="J328" i="34"/>
  <c r="I380" i="34"/>
  <c r="H414" i="32"/>
  <c r="I419" i="34"/>
  <c r="H395" i="32"/>
  <c r="T377" i="33"/>
  <c r="S375" i="33"/>
  <c r="S398" i="34"/>
  <c r="S344" i="34"/>
  <c r="S341" i="35"/>
  <c r="S315" i="34"/>
  <c r="S325" i="35"/>
  <c r="S421" i="33"/>
  <c r="T412" i="34"/>
  <c r="T391" i="33"/>
  <c r="S333" i="33"/>
  <c r="T316" i="35"/>
  <c r="S328" i="34"/>
  <c r="J362" i="34"/>
  <c r="I333" i="34"/>
  <c r="J381" i="33"/>
  <c r="I362" i="35"/>
  <c r="S335" i="32"/>
  <c r="R415" i="34"/>
  <c r="R297" i="32"/>
  <c r="I320" i="34"/>
  <c r="S352" i="32"/>
  <c r="R314" i="34"/>
  <c r="R361" i="32"/>
  <c r="S323" i="35"/>
  <c r="T397" i="33"/>
  <c r="T313" i="34"/>
  <c r="T347" i="33"/>
  <c r="J394" i="33"/>
  <c r="I349" i="35"/>
  <c r="J348" i="34"/>
  <c r="I376" i="34"/>
  <c r="S419" i="32"/>
  <c r="R356" i="34"/>
  <c r="R423" i="32"/>
  <c r="I414" i="33"/>
  <c r="S408" i="32"/>
  <c r="R361" i="34"/>
  <c r="R323" i="32"/>
  <c r="S295" i="34"/>
  <c r="S366" i="33"/>
  <c r="T378" i="34"/>
  <c r="S385" i="34"/>
  <c r="S322" i="35"/>
  <c r="T305" i="35"/>
  <c r="J370" i="33"/>
  <c r="I321" i="34"/>
  <c r="AD353" i="32"/>
  <c r="H342" i="32"/>
  <c r="AC345" i="32"/>
  <c r="AD387" i="32"/>
  <c r="H339" i="32"/>
  <c r="AC336" i="32"/>
  <c r="T325" i="33"/>
  <c r="T360" i="34"/>
  <c r="T369" i="33"/>
  <c r="S386" i="33"/>
  <c r="T393" i="34"/>
  <c r="S375" i="34"/>
  <c r="J348" i="33"/>
  <c r="I342" i="35"/>
  <c r="J401" i="33"/>
  <c r="I375" i="33"/>
  <c r="S320" i="32"/>
  <c r="R347" i="32"/>
  <c r="R350" i="32"/>
  <c r="T396" i="34"/>
  <c r="S411" i="33"/>
  <c r="T293" i="34"/>
  <c r="T339" i="33"/>
  <c r="S390" i="33"/>
  <c r="T410" i="34"/>
  <c r="T340" i="33"/>
  <c r="J371" i="33"/>
  <c r="I382" i="33"/>
  <c r="J400" i="35"/>
  <c r="S395" i="32"/>
  <c r="R337" i="34"/>
  <c r="R418" i="32"/>
  <c r="I358" i="35"/>
  <c r="S416" i="32"/>
  <c r="R344" i="34"/>
  <c r="R408" i="32"/>
  <c r="S318" i="33"/>
  <c r="T378" i="35"/>
  <c r="S360" i="33"/>
  <c r="T295" i="34"/>
  <c r="J387" i="35"/>
  <c r="J323" i="33"/>
  <c r="I300" i="33"/>
  <c r="R319" i="34"/>
  <c r="R387" i="32"/>
  <c r="I372" i="34"/>
  <c r="J421" i="32"/>
  <c r="R339" i="33"/>
  <c r="R390" i="32"/>
  <c r="S368" i="33"/>
  <c r="S329" i="34"/>
  <c r="S397" i="33"/>
  <c r="T301" i="34"/>
  <c r="S321" i="34"/>
  <c r="S401" i="35"/>
  <c r="T291" i="35"/>
  <c r="J378" i="34"/>
  <c r="J322" i="33"/>
  <c r="J421" i="35"/>
  <c r="AD364" i="32"/>
  <c r="H344" i="32"/>
  <c r="AC356" i="32"/>
  <c r="AD381" i="32"/>
  <c r="H418" i="32"/>
  <c r="AC371" i="32"/>
  <c r="T417" i="33"/>
  <c r="S324" i="35"/>
  <c r="T357" i="33"/>
  <c r="T354" i="34"/>
  <c r="T382" i="33"/>
  <c r="J325" i="34"/>
  <c r="J380" i="35"/>
  <c r="J409" i="34"/>
  <c r="I383" i="34"/>
  <c r="I372" i="32"/>
  <c r="J327" i="32"/>
  <c r="I360" i="32"/>
  <c r="H357" i="32"/>
  <c r="AC423" i="32"/>
  <c r="I325" i="34"/>
  <c r="H350" i="32"/>
  <c r="T392" i="32"/>
  <c r="S313" i="35"/>
  <c r="S413" i="33"/>
  <c r="T346" i="33"/>
  <c r="I375" i="35"/>
  <c r="I414" i="34"/>
  <c r="R405" i="33"/>
  <c r="R327" i="33"/>
  <c r="T322" i="34"/>
  <c r="J310" i="33"/>
  <c r="J420" i="32"/>
  <c r="R415" i="33"/>
  <c r="I367" i="32"/>
  <c r="I410" i="35"/>
  <c r="J361" i="32"/>
  <c r="R383" i="33"/>
  <c r="I363" i="32"/>
  <c r="S419" i="34"/>
  <c r="T387" i="33"/>
  <c r="S405" i="33"/>
  <c r="T387" i="34"/>
  <c r="T323" i="33"/>
  <c r="S305" i="35"/>
  <c r="T414" i="35"/>
  <c r="J421" i="34"/>
  <c r="J365" i="33"/>
  <c r="J327" i="35"/>
  <c r="AD410" i="32"/>
  <c r="H420" i="32"/>
  <c r="AC359" i="32"/>
  <c r="J349" i="35"/>
  <c r="AD402" i="32"/>
  <c r="H361" i="32"/>
  <c r="AC362" i="32"/>
  <c r="T374" i="33"/>
  <c r="S410" i="35"/>
  <c r="T347" i="35"/>
  <c r="S361" i="33"/>
  <c r="T292" i="34"/>
  <c r="J420" i="34"/>
  <c r="J353" i="35"/>
  <c r="J320" i="33"/>
  <c r="I421" i="35"/>
  <c r="I398" i="32"/>
  <c r="J422" i="32"/>
  <c r="S301" i="35"/>
  <c r="S358" i="33"/>
  <c r="T365" i="34"/>
  <c r="S302" i="34"/>
  <c r="S381" i="35"/>
  <c r="T350" i="35"/>
  <c r="J332" i="34"/>
  <c r="J306" i="33"/>
  <c r="I401" i="35"/>
  <c r="AD412" i="32"/>
  <c r="AC333" i="32"/>
  <c r="AD405" i="32"/>
  <c r="H322" i="32"/>
  <c r="AC327" i="32"/>
  <c r="S417" i="33"/>
  <c r="T320" i="34"/>
  <c r="T388" i="33"/>
  <c r="S298" i="35"/>
  <c r="T412" i="35"/>
  <c r="J398" i="34"/>
  <c r="J342" i="33"/>
  <c r="AD299" i="32"/>
  <c r="H423" i="32"/>
  <c r="AC415" i="32"/>
  <c r="I318" i="34"/>
  <c r="AD359" i="32"/>
  <c r="H376" i="32"/>
  <c r="AC418" i="32"/>
  <c r="T421" i="33"/>
  <c r="S412" i="35"/>
  <c r="T392" i="35"/>
  <c r="S341" i="34"/>
  <c r="S351" i="35"/>
  <c r="T319" i="35"/>
  <c r="S322" i="34"/>
  <c r="J371" i="34"/>
  <c r="J400" i="34"/>
  <c r="J416" i="33"/>
  <c r="I306" i="33"/>
  <c r="AB304" i="32"/>
  <c r="R385" i="35"/>
  <c r="T385" i="32"/>
  <c r="AB321" i="32"/>
  <c r="R346" i="35"/>
  <c r="T339" i="32"/>
  <c r="T407" i="34"/>
  <c r="S352" i="33"/>
  <c r="T406" i="34"/>
  <c r="S353" i="34"/>
  <c r="S312" i="35"/>
  <c r="T340" i="35"/>
  <c r="J401" i="34"/>
  <c r="J345" i="33"/>
  <c r="I397" i="34"/>
  <c r="AD293" i="32"/>
  <c r="R402" i="34"/>
  <c r="J344" i="35"/>
  <c r="R406" i="34"/>
  <c r="T322" i="35"/>
  <c r="S394" i="34"/>
  <c r="T355" i="34"/>
  <c r="T389" i="33"/>
  <c r="S404" i="33"/>
  <c r="T305" i="34"/>
  <c r="S335" i="34"/>
  <c r="S356" i="33"/>
  <c r="S368" i="35"/>
  <c r="T342" i="35"/>
  <c r="S392" i="33"/>
  <c r="T375" i="34"/>
  <c r="T384" i="33"/>
  <c r="J333" i="33"/>
  <c r="I369" i="33"/>
  <c r="J351" i="34"/>
  <c r="I303" i="33"/>
  <c r="R360" i="33"/>
  <c r="I318" i="32"/>
  <c r="I393" i="33"/>
  <c r="R404" i="33"/>
  <c r="S413" i="34"/>
  <c r="T400" i="35"/>
  <c r="S420" i="34"/>
  <c r="S396" i="35"/>
  <c r="T403" i="35"/>
  <c r="J364" i="34"/>
  <c r="J380" i="33"/>
  <c r="I367" i="34"/>
  <c r="I310" i="33"/>
  <c r="J369" i="32"/>
  <c r="R354" i="33"/>
  <c r="I357" i="32"/>
  <c r="AD332" i="32"/>
  <c r="J351" i="32"/>
  <c r="I355" i="32"/>
  <c r="T322" i="33"/>
  <c r="T415" i="33"/>
  <c r="S307" i="34"/>
  <c r="S389" i="35"/>
  <c r="T396" i="33"/>
  <c r="S409" i="33"/>
  <c r="T356" i="34"/>
  <c r="J340" i="34"/>
  <c r="J416" i="34"/>
  <c r="I352" i="35"/>
  <c r="AB335" i="32"/>
  <c r="R361" i="35"/>
  <c r="AC325" i="32"/>
  <c r="AB352" i="32"/>
  <c r="R322" i="35"/>
  <c r="T303" i="32"/>
  <c r="T349" i="35"/>
  <c r="S317" i="35"/>
  <c r="T324" i="35"/>
  <c r="S314" i="34"/>
  <c r="S409" i="35"/>
  <c r="T341" i="33"/>
  <c r="J391" i="33"/>
  <c r="J417" i="34"/>
  <c r="I360" i="34"/>
  <c r="J395" i="35"/>
  <c r="H329" i="32"/>
  <c r="I333" i="35"/>
  <c r="H377" i="32"/>
  <c r="T359" i="35"/>
  <c r="S379" i="34"/>
  <c r="S356" i="34"/>
  <c r="S346" i="35"/>
  <c r="T348" i="35"/>
  <c r="S407" i="34"/>
  <c r="S302" i="35"/>
  <c r="J341" i="34"/>
  <c r="J357" i="33"/>
  <c r="J391" i="35"/>
  <c r="I341" i="34"/>
  <c r="J411" i="32"/>
  <c r="R386" i="33"/>
  <c r="I323" i="32"/>
  <c r="I299" i="33"/>
  <c r="J373" i="32"/>
  <c r="R342" i="33"/>
  <c r="I405" i="32"/>
  <c r="T296" i="35"/>
  <c r="S357" i="34"/>
  <c r="S350" i="35"/>
  <c r="T311" i="35"/>
  <c r="J347" i="33"/>
  <c r="I405" i="35"/>
  <c r="AD423" i="32"/>
  <c r="H372" i="32"/>
  <c r="R348" i="33"/>
  <c r="I404" i="32"/>
  <c r="AD337" i="32"/>
  <c r="H415" i="32"/>
  <c r="R316" i="33"/>
  <c r="T343" i="33"/>
  <c r="T352" i="33"/>
  <c r="T356" i="35"/>
  <c r="S342" i="34"/>
  <c r="S407" i="35"/>
  <c r="T394" i="33"/>
  <c r="S369" i="33"/>
  <c r="T290" i="34"/>
  <c r="J349" i="33"/>
  <c r="I346" i="34"/>
  <c r="AB420" i="32"/>
  <c r="R364" i="35"/>
  <c r="T368" i="32"/>
  <c r="I348" i="35"/>
  <c r="AB317" i="32"/>
  <c r="R371" i="35"/>
  <c r="T371" i="32"/>
  <c r="T308" i="35"/>
  <c r="S374" i="35"/>
  <c r="T416" i="35"/>
  <c r="S323" i="34"/>
  <c r="S356" i="35"/>
  <c r="T299" i="35"/>
  <c r="J410" i="34"/>
  <c r="I398" i="35"/>
  <c r="AD350" i="32"/>
  <c r="R355" i="35"/>
  <c r="I394" i="33"/>
  <c r="R376" i="35"/>
  <c r="T352" i="34"/>
  <c r="R414" i="35"/>
  <c r="T377" i="32"/>
  <c r="I362" i="34"/>
  <c r="AB416" i="32"/>
  <c r="R300" i="35"/>
  <c r="S346" i="34"/>
  <c r="T324" i="34"/>
  <c r="J405" i="33"/>
  <c r="AB343" i="32"/>
  <c r="AB336" i="32"/>
  <c r="AC324" i="32"/>
  <c r="T361" i="33"/>
  <c r="S382" i="34"/>
  <c r="S331" i="33"/>
  <c r="T381" i="35"/>
  <c r="S366" i="34"/>
  <c r="S390" i="35"/>
  <c r="T363" i="35"/>
  <c r="J315" i="33"/>
  <c r="J343" i="34"/>
  <c r="AD358" i="32"/>
  <c r="H410" i="32"/>
  <c r="R322" i="33"/>
  <c r="I359" i="32"/>
  <c r="AD335" i="32"/>
  <c r="H351" i="32"/>
  <c r="R400" i="33"/>
  <c r="T403" i="33"/>
  <c r="S383" i="33"/>
  <c r="T397" i="34"/>
  <c r="S318" i="34"/>
  <c r="S336" i="35"/>
  <c r="T370" i="35"/>
  <c r="J355" i="34"/>
  <c r="J299" i="33"/>
  <c r="I392" i="34"/>
  <c r="AD420" i="32"/>
  <c r="H317" i="32"/>
  <c r="AC348" i="32"/>
  <c r="I347" i="33"/>
  <c r="AD317" i="32"/>
  <c r="H388" i="32"/>
  <c r="AC339" i="32"/>
  <c r="T380" i="33"/>
  <c r="T373" i="35"/>
  <c r="T404" i="35"/>
  <c r="S389" i="34"/>
  <c r="S397" i="35"/>
  <c r="T353" i="35"/>
  <c r="S414" i="33"/>
  <c r="T368" i="34"/>
  <c r="J392" i="33"/>
  <c r="J407" i="34"/>
  <c r="J326" i="35"/>
  <c r="AB299" i="32"/>
  <c r="R302" i="35"/>
  <c r="T345" i="32"/>
  <c r="J386" i="35"/>
  <c r="AB408" i="32"/>
  <c r="R406" i="35"/>
  <c r="T360" i="32"/>
  <c r="T330" i="34"/>
  <c r="T403" i="34"/>
  <c r="S294" i="34"/>
  <c r="S295" i="35"/>
  <c r="T333" i="35"/>
  <c r="J373" i="33"/>
  <c r="J336" i="34"/>
  <c r="I394" i="35"/>
  <c r="AD390" i="32"/>
  <c r="R354" i="35"/>
  <c r="I400" i="35"/>
  <c r="R334" i="35"/>
  <c r="S402" i="35"/>
  <c r="S319" i="34"/>
  <c r="S418" i="34"/>
  <c r="S387" i="35"/>
  <c r="T337" i="33"/>
  <c r="S316" i="33"/>
  <c r="T304" i="34"/>
  <c r="J303" i="33"/>
  <c r="J370" i="34"/>
  <c r="I384" i="35"/>
  <c r="AB392" i="32"/>
  <c r="R297" i="35"/>
  <c r="T320" i="32"/>
  <c r="I377" i="34"/>
  <c r="AB297" i="32"/>
  <c r="R395" i="35"/>
  <c r="T334" i="35"/>
  <c r="S299" i="34"/>
  <c r="S303" i="35"/>
  <c r="T378" i="33"/>
  <c r="T343" i="34"/>
  <c r="J369" i="33"/>
  <c r="I301" i="33"/>
  <c r="AB369" i="32"/>
  <c r="R360" i="35"/>
  <c r="T333" i="32"/>
  <c r="I391" i="33"/>
  <c r="AB396" i="32"/>
  <c r="R405" i="35"/>
  <c r="T352" i="32"/>
  <c r="T298" i="34"/>
  <c r="S330" i="33"/>
  <c r="T418" i="34"/>
  <c r="T334" i="33"/>
  <c r="S326" i="33"/>
  <c r="T377" i="34"/>
  <c r="T345" i="33"/>
  <c r="J417" i="33"/>
  <c r="I325" i="33"/>
  <c r="J386" i="34"/>
  <c r="S411" i="32"/>
  <c r="R388" i="34"/>
  <c r="R383" i="32"/>
  <c r="I395" i="35"/>
  <c r="S303" i="32"/>
  <c r="R377" i="34"/>
  <c r="R386" i="32"/>
  <c r="S350" i="34"/>
  <c r="S385" i="35"/>
  <c r="T408" i="34"/>
  <c r="J372" i="33"/>
  <c r="J315" i="34"/>
  <c r="I366" i="34"/>
  <c r="AB364" i="32"/>
  <c r="AC384" i="32"/>
  <c r="AC398" i="32"/>
  <c r="S358" i="34"/>
  <c r="T352" i="35"/>
  <c r="S392" i="34"/>
  <c r="S307" i="35"/>
  <c r="S324" i="33"/>
  <c r="S345" i="34"/>
  <c r="S375" i="35"/>
  <c r="T337" i="35"/>
  <c r="S384" i="34"/>
  <c r="T296" i="34"/>
  <c r="S376" i="34"/>
  <c r="S370" i="35"/>
  <c r="T328" i="35"/>
  <c r="J418" i="33"/>
  <c r="J368" i="33"/>
  <c r="J320" i="35"/>
  <c r="AD325" i="32"/>
  <c r="H407" i="32"/>
  <c r="AC407" i="32"/>
  <c r="J342" i="35"/>
  <c r="AD385" i="32"/>
  <c r="AC410" i="32"/>
  <c r="T416" i="33"/>
  <c r="S339" i="33"/>
  <c r="T347" i="34"/>
  <c r="T363" i="33"/>
  <c r="S395" i="33"/>
  <c r="T346" i="34"/>
  <c r="J407" i="33"/>
  <c r="J350" i="34"/>
  <c r="I344" i="33"/>
  <c r="AD399" i="32"/>
  <c r="H331" i="32"/>
  <c r="AC393" i="32"/>
  <c r="I326" i="35"/>
  <c r="H401" i="32"/>
  <c r="AC296" i="32"/>
  <c r="T399" i="35"/>
  <c r="S393" i="35"/>
  <c r="T401" i="34"/>
  <c r="T326" i="33"/>
  <c r="S340" i="35"/>
  <c r="T420" i="35"/>
  <c r="S355" i="34"/>
  <c r="J292" i="33"/>
  <c r="I320" i="33"/>
  <c r="J326" i="34"/>
  <c r="I353" i="33"/>
  <c r="S302" i="32"/>
  <c r="R308" i="34"/>
  <c r="T405" i="32"/>
  <c r="I413" i="33"/>
  <c r="S387" i="32"/>
  <c r="R297" i="34"/>
  <c r="T421" i="32"/>
  <c r="S404" i="35"/>
  <c r="S321" i="33"/>
  <c r="T411" i="34"/>
  <c r="T366" i="33"/>
  <c r="S365" i="33"/>
  <c r="T369" i="35"/>
  <c r="J334" i="34"/>
  <c r="J388" i="33"/>
  <c r="AD416" i="32"/>
  <c r="R420" i="34"/>
  <c r="I341" i="33"/>
  <c r="R393" i="34"/>
  <c r="S421" i="35"/>
  <c r="S327" i="34"/>
  <c r="T379" i="33"/>
  <c r="S351" i="33"/>
  <c r="T382" i="34"/>
  <c r="T419" i="33"/>
  <c r="S387" i="33"/>
  <c r="T345" i="35"/>
  <c r="J384" i="33"/>
  <c r="J409" i="33"/>
  <c r="I322" i="34"/>
  <c r="AD360" i="32"/>
  <c r="H370" i="32"/>
  <c r="AC321" i="32"/>
  <c r="I412" i="34"/>
  <c r="AD376" i="32"/>
  <c r="AC388" i="32"/>
  <c r="S330" i="34"/>
  <c r="T420" i="34"/>
  <c r="T359" i="33"/>
  <c r="S347" i="33"/>
  <c r="T405" i="34"/>
  <c r="J317" i="34"/>
  <c r="J321" i="34"/>
  <c r="I381" i="34"/>
  <c r="AB373" i="32"/>
  <c r="R311" i="35"/>
  <c r="AC293" i="32"/>
  <c r="J364" i="35"/>
  <c r="AB344" i="32"/>
  <c r="R380" i="35"/>
  <c r="T409" i="35"/>
  <c r="S294" i="35"/>
  <c r="T311" i="34"/>
  <c r="S335" i="35"/>
  <c r="T413" i="35"/>
  <c r="S316" i="34"/>
  <c r="J365" i="34"/>
  <c r="I326" i="34"/>
  <c r="J335" i="33"/>
  <c r="I391" i="34"/>
  <c r="S412" i="32"/>
  <c r="R387" i="34"/>
  <c r="I385" i="34"/>
  <c r="S405" i="32"/>
  <c r="R391" i="34"/>
  <c r="R294" i="32"/>
  <c r="S376" i="35"/>
  <c r="S336" i="33"/>
  <c r="T376" i="34"/>
  <c r="T413" i="33"/>
  <c r="S338" i="33"/>
  <c r="T371" i="34"/>
  <c r="J320" i="34"/>
  <c r="J396" i="34"/>
  <c r="I343" i="33"/>
  <c r="AB329" i="32"/>
  <c r="R413" i="33"/>
  <c r="I417" i="35"/>
  <c r="R328" i="33"/>
  <c r="S379" i="32"/>
  <c r="R408" i="34"/>
  <c r="R398" i="32"/>
  <c r="I342" i="33"/>
  <c r="S392" i="32"/>
  <c r="R323" i="34"/>
  <c r="T417" i="34"/>
  <c r="T306" i="35"/>
  <c r="T315" i="34"/>
  <c r="J316" i="33"/>
  <c r="J379" i="34"/>
  <c r="R401" i="32"/>
  <c r="J372" i="32"/>
  <c r="I396" i="35"/>
  <c r="J296" i="33"/>
  <c r="AB370" i="32"/>
  <c r="R368" i="35"/>
  <c r="AC379" i="32"/>
  <c r="T323" i="35"/>
  <c r="S343" i="34"/>
  <c r="S363" i="35"/>
  <c r="T400" i="33"/>
  <c r="S403" i="33"/>
  <c r="T332" i="34"/>
  <c r="J326" i="33"/>
  <c r="J402" i="33"/>
  <c r="I395" i="33"/>
  <c r="AB412" i="32"/>
  <c r="R403" i="35"/>
  <c r="T328" i="32"/>
  <c r="I380" i="33"/>
  <c r="AB405" i="32"/>
  <c r="R411" i="35"/>
  <c r="T323" i="32"/>
  <c r="T290" i="35"/>
  <c r="S378" i="33"/>
  <c r="T348" i="34"/>
  <c r="T316" i="33"/>
  <c r="S322" i="33"/>
  <c r="T314" i="34"/>
  <c r="S349" i="34"/>
  <c r="J408" i="34"/>
  <c r="I382" i="34"/>
  <c r="J378" i="33"/>
  <c r="S363" i="32"/>
  <c r="R339" i="34"/>
  <c r="R329" i="32"/>
  <c r="I387" i="34"/>
  <c r="S376" i="32"/>
  <c r="R413" i="34"/>
  <c r="R393" i="32"/>
  <c r="S363" i="33"/>
  <c r="S408" i="34"/>
  <c r="S416" i="35"/>
  <c r="T393" i="33"/>
  <c r="S364" i="33"/>
  <c r="T362" i="34"/>
  <c r="J363" i="34"/>
  <c r="J307" i="33"/>
  <c r="I402" i="33"/>
  <c r="AB367" i="32"/>
  <c r="R420" i="33"/>
  <c r="AD355" i="32"/>
  <c r="R396" i="33"/>
  <c r="T353" i="33"/>
  <c r="T388" i="34"/>
  <c r="T395" i="33"/>
  <c r="S316" i="35"/>
  <c r="T380" i="35"/>
  <c r="S369" i="34"/>
  <c r="J319" i="34"/>
  <c r="I295" i="33"/>
  <c r="J372" i="34"/>
  <c r="I324" i="34"/>
  <c r="S341" i="32"/>
  <c r="R332" i="34"/>
  <c r="R399" i="32"/>
  <c r="I308" i="33"/>
  <c r="S358" i="32"/>
  <c r="R404" i="34"/>
  <c r="S378" i="35"/>
  <c r="T335" i="33"/>
  <c r="S314" i="33"/>
  <c r="T384" i="35"/>
  <c r="S317" i="34"/>
  <c r="J385" i="34"/>
  <c r="I352" i="33"/>
  <c r="J404" i="33"/>
  <c r="J321" i="35"/>
  <c r="S355" i="32"/>
  <c r="R318" i="34"/>
  <c r="J411" i="35"/>
  <c r="S360" i="32"/>
  <c r="R373" i="34"/>
  <c r="R377" i="32"/>
  <c r="S360" i="35"/>
  <c r="S364" i="34"/>
  <c r="S337" i="35"/>
  <c r="T338" i="35"/>
  <c r="S352" i="34"/>
  <c r="S293" i="35"/>
  <c r="T394" i="35"/>
  <c r="J387" i="34"/>
  <c r="J403" i="33"/>
  <c r="AD396" i="32"/>
  <c r="J403" i="32"/>
  <c r="R335" i="33"/>
  <c r="I388" i="32"/>
  <c r="AD347" i="32"/>
  <c r="I403" i="32"/>
  <c r="T401" i="33"/>
  <c r="T386" i="33"/>
  <c r="S297" i="35"/>
  <c r="T418" i="35"/>
  <c r="S320" i="34"/>
  <c r="J355" i="33"/>
  <c r="J357" i="35"/>
  <c r="J358" i="33"/>
  <c r="I348" i="33"/>
  <c r="S420" i="32"/>
  <c r="R354" i="32"/>
  <c r="S381" i="32"/>
  <c r="R345" i="32"/>
  <c r="S337" i="33"/>
  <c r="S328" i="35"/>
  <c r="S399" i="33"/>
  <c r="S361" i="35"/>
  <c r="S397" i="34"/>
  <c r="T294" i="35"/>
  <c r="T339" i="35"/>
  <c r="S361" i="34"/>
  <c r="S291" i="35"/>
  <c r="T354" i="33"/>
  <c r="S315" i="33"/>
  <c r="T414" i="34"/>
  <c r="J395" i="33"/>
  <c r="J338" i="34"/>
  <c r="R335" i="35"/>
  <c r="I415" i="35"/>
  <c r="AB323" i="32"/>
  <c r="R344" i="35"/>
  <c r="T383" i="32"/>
  <c r="T417" i="35"/>
  <c r="S309" i="34"/>
  <c r="S391" i="35"/>
  <c r="T367" i="35"/>
  <c r="S340" i="34"/>
  <c r="T341" i="34"/>
  <c r="J377" i="34"/>
  <c r="J393" i="33"/>
  <c r="I339" i="34"/>
  <c r="AB375" i="32"/>
  <c r="R401" i="35"/>
  <c r="T408" i="32"/>
  <c r="I297" i="33"/>
  <c r="AB424" i="32"/>
  <c r="R377" i="35"/>
  <c r="T411" i="32"/>
  <c r="T331" i="34"/>
  <c r="S420" i="35"/>
  <c r="T379" i="35"/>
  <c r="S381" i="33"/>
  <c r="T319" i="34"/>
  <c r="T410" i="33"/>
  <c r="J327" i="34"/>
  <c r="I291" i="33"/>
  <c r="J393" i="34"/>
  <c r="J343" i="35"/>
  <c r="J330" i="32"/>
  <c r="R371" i="33"/>
  <c r="R413" i="32"/>
  <c r="J367" i="32"/>
  <c r="R379" i="33"/>
  <c r="R404" i="32"/>
  <c r="S362" i="34"/>
  <c r="S409" i="34"/>
  <c r="S320" i="35"/>
  <c r="T395" i="35"/>
  <c r="S348" i="33"/>
  <c r="T374" i="34"/>
  <c r="J415" i="33"/>
  <c r="J298" i="33"/>
  <c r="I404" i="35"/>
  <c r="AB399" i="32"/>
  <c r="AC421" i="32"/>
  <c r="AB338" i="32"/>
  <c r="S398" i="33"/>
  <c r="T318" i="35"/>
  <c r="T292" i="35"/>
  <c r="S417" i="34"/>
  <c r="S357" i="35"/>
  <c r="T343" i="35"/>
  <c r="S403" i="34"/>
  <c r="T392" i="34"/>
  <c r="J330" i="34"/>
  <c r="J352" i="34"/>
  <c r="J333" i="35"/>
  <c r="R312" i="35"/>
  <c r="T398" i="32"/>
  <c r="I321" i="35"/>
  <c r="AB360" i="32"/>
  <c r="R291" i="35"/>
  <c r="T293" i="32"/>
  <c r="T370" i="34"/>
  <c r="T365" i="33"/>
  <c r="S417" i="35"/>
  <c r="T389" i="35"/>
  <c r="S351" i="34"/>
  <c r="J334" i="33"/>
  <c r="J415" i="34"/>
  <c r="I377" i="35"/>
  <c r="S338" i="32"/>
  <c r="R395" i="34"/>
  <c r="T390" i="32"/>
  <c r="I335" i="34"/>
  <c r="S334" i="32"/>
  <c r="R299" i="34"/>
  <c r="T342" i="32"/>
  <c r="T353" i="34"/>
  <c r="S400" i="33"/>
  <c r="S371" i="35"/>
  <c r="T401" i="35"/>
  <c r="T344" i="34"/>
  <c r="T356" i="33"/>
  <c r="J336" i="33"/>
  <c r="I338" i="33"/>
  <c r="I336" i="33"/>
  <c r="R387" i="33"/>
  <c r="I356" i="32"/>
  <c r="J339" i="35"/>
  <c r="J319" i="32"/>
  <c r="R361" i="33"/>
  <c r="I389" i="32"/>
  <c r="S374" i="34"/>
  <c r="S414" i="34"/>
  <c r="S367" i="35"/>
  <c r="T357" i="35"/>
  <c r="S354" i="34"/>
  <c r="J375" i="34"/>
  <c r="J291" i="33"/>
  <c r="S318" i="32"/>
  <c r="T348" i="32"/>
  <c r="AB381" i="32"/>
  <c r="T420" i="32"/>
  <c r="J321" i="32"/>
  <c r="R418" i="33"/>
  <c r="I362" i="32"/>
  <c r="I323" i="35"/>
  <c r="J391" i="32"/>
  <c r="R374" i="33"/>
  <c r="T409" i="33"/>
  <c r="T349" i="34"/>
  <c r="S389" i="33"/>
  <c r="J329" i="33"/>
  <c r="I388" i="33"/>
  <c r="R296" i="35"/>
  <c r="J359" i="35"/>
  <c r="R358" i="35"/>
  <c r="I317" i="33"/>
  <c r="R303" i="32"/>
  <c r="S418" i="33"/>
  <c r="S334" i="33"/>
  <c r="T306" i="34"/>
  <c r="S377" i="34"/>
  <c r="S358" i="35"/>
  <c r="T332" i="35"/>
  <c r="J358" i="34"/>
  <c r="J302" i="33"/>
  <c r="I393" i="34"/>
  <c r="AD336" i="32"/>
  <c r="H419" i="32"/>
  <c r="R332" i="33"/>
  <c r="I415" i="32"/>
  <c r="AD354" i="32"/>
  <c r="H341" i="32"/>
  <c r="AC344" i="32"/>
  <c r="I341" i="35"/>
  <c r="S359" i="35"/>
  <c r="T388" i="35"/>
  <c r="S412" i="34"/>
  <c r="J361" i="34"/>
  <c r="J412" i="33"/>
  <c r="J295" i="33"/>
  <c r="J322" i="35"/>
  <c r="AB320" i="32"/>
  <c r="R390" i="35"/>
  <c r="T404" i="32"/>
  <c r="J412" i="35"/>
  <c r="S317" i="32"/>
  <c r="R353" i="35"/>
  <c r="T350" i="32"/>
  <c r="T329" i="34"/>
  <c r="S383" i="34"/>
  <c r="S326" i="35"/>
  <c r="T297" i="35"/>
  <c r="S386" i="34"/>
  <c r="J318" i="33"/>
  <c r="S402" i="32"/>
  <c r="R337" i="35"/>
  <c r="T294" i="32"/>
  <c r="I388" i="34"/>
  <c r="S370" i="32"/>
  <c r="R301" i="35"/>
  <c r="T359" i="32"/>
  <c r="S396" i="33"/>
  <c r="T339" i="34"/>
  <c r="T364" i="33"/>
  <c r="J293" i="33"/>
  <c r="I360" i="33"/>
  <c r="J396" i="35"/>
  <c r="J397" i="32"/>
  <c r="R303" i="34"/>
  <c r="R371" i="32"/>
  <c r="I354" i="35"/>
  <c r="J405" i="32"/>
  <c r="R350" i="34"/>
  <c r="I394" i="32"/>
  <c r="I359" i="34"/>
  <c r="S362" i="35"/>
  <c r="T387" i="35"/>
  <c r="S327" i="33"/>
  <c r="T335" i="34"/>
  <c r="T332" i="33"/>
  <c r="J324" i="34"/>
  <c r="I355" i="34"/>
  <c r="J294" i="33"/>
  <c r="J415" i="32"/>
  <c r="R375" i="33"/>
  <c r="I406" i="34"/>
  <c r="J409" i="32"/>
  <c r="R390" i="33"/>
  <c r="S405" i="35"/>
  <c r="T420" i="33"/>
  <c r="S376" i="33"/>
  <c r="T386" i="34"/>
  <c r="J352" i="33"/>
  <c r="I340" i="34"/>
  <c r="AB351" i="32"/>
  <c r="R310" i="35"/>
  <c r="T300" i="32"/>
  <c r="I340" i="33"/>
  <c r="AB368" i="32"/>
  <c r="R306" i="35"/>
  <c r="T330" i="32"/>
  <c r="S416" i="34"/>
  <c r="S419" i="35"/>
  <c r="T329" i="33"/>
  <c r="S416" i="33"/>
  <c r="T300" i="34"/>
  <c r="J328" i="33"/>
  <c r="J318" i="34"/>
  <c r="J401" i="35"/>
  <c r="AB388" i="32"/>
  <c r="R293" i="35"/>
  <c r="T298" i="32"/>
  <c r="I359" i="35"/>
  <c r="AB393" i="32"/>
  <c r="R294" i="35"/>
  <c r="T367" i="32"/>
  <c r="J340" i="35"/>
  <c r="S369" i="35"/>
  <c r="T360" i="35"/>
  <c r="S373" i="34"/>
  <c r="J331" i="33"/>
  <c r="I415" i="33"/>
  <c r="J346" i="33"/>
  <c r="I419" i="35"/>
  <c r="S357" i="32"/>
  <c r="R405" i="34"/>
  <c r="J385" i="35"/>
  <c r="S374" i="32"/>
  <c r="R359" i="34"/>
  <c r="S322" i="32"/>
  <c r="T349" i="32"/>
  <c r="R421" i="35"/>
  <c r="T337" i="32"/>
  <c r="J371" i="35"/>
  <c r="AB389" i="32"/>
  <c r="R290" i="35"/>
  <c r="T302" i="32"/>
  <c r="T301" i="35"/>
  <c r="T409" i="34"/>
  <c r="S346" i="33"/>
  <c r="T327" i="35"/>
  <c r="S333" i="34"/>
  <c r="J397" i="33"/>
  <c r="J406" i="35"/>
  <c r="J400" i="33"/>
  <c r="S347" i="32"/>
  <c r="R371" i="34"/>
  <c r="R378" i="32"/>
  <c r="I399" i="35"/>
  <c r="S298" i="32"/>
  <c r="R341" i="34"/>
  <c r="R330" i="32"/>
  <c r="T321" i="34"/>
  <c r="S337" i="34"/>
  <c r="S304" i="35"/>
  <c r="T368" i="35"/>
  <c r="J390" i="33"/>
  <c r="J333" i="34"/>
  <c r="I409" i="35"/>
  <c r="AD380" i="32"/>
  <c r="H367" i="32"/>
  <c r="AC372" i="32"/>
  <c r="AD294" i="32"/>
  <c r="H413" i="32"/>
  <c r="AC383" i="32"/>
  <c r="I370" i="33"/>
  <c r="T372" i="34"/>
  <c r="S367" i="34"/>
  <c r="S329" i="35"/>
  <c r="T320" i="35"/>
  <c r="J413" i="33"/>
  <c r="J356" i="34"/>
  <c r="I385" i="33"/>
  <c r="H375" i="32"/>
  <c r="AC299" i="32"/>
  <c r="I420" i="34"/>
  <c r="AD326" i="32"/>
  <c r="H404" i="32"/>
  <c r="AC302" i="32"/>
  <c r="S384" i="35"/>
  <c r="T373" i="33"/>
  <c r="S335" i="33"/>
  <c r="T421" i="34"/>
  <c r="J382" i="33"/>
  <c r="J350" i="33"/>
  <c r="AB322" i="32"/>
  <c r="R295" i="35"/>
  <c r="T329" i="32"/>
  <c r="I403" i="34"/>
  <c r="AB382" i="32"/>
  <c r="R349" i="35"/>
  <c r="T317" i="32"/>
  <c r="AD382" i="32"/>
  <c r="AC374" i="32"/>
  <c r="S309" i="35"/>
  <c r="S406" i="35"/>
  <c r="T397" i="35"/>
  <c r="S348" i="34"/>
  <c r="S345" i="35"/>
  <c r="T383" i="35"/>
  <c r="J376" i="33"/>
  <c r="J391" i="34"/>
  <c r="I355" i="33"/>
  <c r="AD331" i="32"/>
  <c r="J352" i="32"/>
  <c r="R366" i="33"/>
  <c r="AD397" i="32"/>
  <c r="J349" i="32"/>
  <c r="I416" i="32"/>
  <c r="S339" i="35"/>
  <c r="T355" i="35"/>
  <c r="S388" i="33"/>
  <c r="T379" i="34"/>
  <c r="J403" i="34"/>
  <c r="J419" i="33"/>
  <c r="J416" i="35"/>
  <c r="AB407" i="32"/>
  <c r="R409" i="35"/>
  <c r="T361" i="32"/>
  <c r="I374" i="35"/>
  <c r="AB400" i="32"/>
  <c r="R323" i="35"/>
  <c r="T376" i="32"/>
  <c r="T410" i="35"/>
  <c r="S405" i="34"/>
  <c r="S415" i="35"/>
  <c r="T331" i="35"/>
  <c r="S291" i="34"/>
  <c r="T326" i="34"/>
  <c r="I394" i="34"/>
  <c r="AB415" i="32"/>
  <c r="R392" i="35"/>
  <c r="T393" i="32"/>
  <c r="R383" i="35"/>
  <c r="T397" i="32"/>
  <c r="S350" i="33"/>
  <c r="T340" i="34"/>
  <c r="T408" i="33"/>
  <c r="J382" i="34"/>
  <c r="J361" i="35"/>
  <c r="J316" i="34"/>
  <c r="I329" i="33"/>
  <c r="I419" i="33"/>
  <c r="H412" i="32"/>
  <c r="J398" i="33"/>
  <c r="S304" i="32"/>
  <c r="R380" i="34"/>
  <c r="R319" i="32"/>
  <c r="I353" i="34"/>
  <c r="S319" i="32"/>
  <c r="R385" i="34"/>
  <c r="R328" i="32"/>
  <c r="S388" i="35"/>
  <c r="T338" i="33"/>
  <c r="S320" i="33"/>
  <c r="T317" i="34"/>
  <c r="T318" i="33"/>
  <c r="J339" i="34"/>
  <c r="I368" i="35"/>
  <c r="J421" i="33"/>
  <c r="I371" i="33"/>
  <c r="R396" i="34"/>
  <c r="R339" i="32"/>
  <c r="I334" i="33"/>
  <c r="J334" i="32"/>
  <c r="R338" i="34"/>
  <c r="R342" i="32"/>
  <c r="T364" i="35"/>
  <c r="S290" i="34"/>
  <c r="S398" i="35"/>
  <c r="T341" i="35"/>
  <c r="J335" i="34"/>
  <c r="J357" i="34"/>
  <c r="J417" i="35"/>
  <c r="AD374" i="32"/>
  <c r="H405" i="32"/>
  <c r="R344" i="33"/>
  <c r="I375" i="32"/>
  <c r="AD344" i="32"/>
  <c r="H384" i="32"/>
  <c r="R367" i="35"/>
  <c r="S317" i="33"/>
  <c r="S359" i="33"/>
  <c r="T413" i="34"/>
  <c r="S305" i="34"/>
  <c r="S344" i="35"/>
  <c r="T415" i="35"/>
  <c r="J367" i="33"/>
  <c r="J331" i="35"/>
  <c r="H352" i="32"/>
  <c r="AC340" i="32"/>
  <c r="J323" i="35"/>
  <c r="AD365" i="32"/>
  <c r="H371" i="32"/>
  <c r="AC355" i="32"/>
  <c r="S348" i="35"/>
  <c r="T419" i="35"/>
  <c r="S421" i="34"/>
  <c r="J324" i="33"/>
  <c r="J388" i="35"/>
  <c r="J338" i="33"/>
  <c r="I298" i="33"/>
  <c r="S386" i="32"/>
  <c r="R300" i="34"/>
  <c r="T422" i="32"/>
  <c r="J318" i="35"/>
  <c r="S295" i="32"/>
  <c r="R317" i="34"/>
  <c r="R336" i="32"/>
  <c r="T309" i="34"/>
  <c r="S308" i="35"/>
  <c r="T295" i="35"/>
  <c r="S297" i="34"/>
  <c r="J308" i="33"/>
  <c r="J361" i="33"/>
  <c r="I336" i="35"/>
  <c r="S349" i="32"/>
  <c r="R312" i="34"/>
  <c r="R363" i="32"/>
  <c r="S342" i="32"/>
  <c r="R329" i="34"/>
  <c r="R366" i="32"/>
  <c r="T358" i="35"/>
  <c r="S382" i="33"/>
  <c r="T416" i="34"/>
  <c r="T372" i="33"/>
  <c r="I351" i="34"/>
  <c r="J354" i="34"/>
  <c r="J378" i="32"/>
  <c r="R370" i="33"/>
  <c r="I369" i="32"/>
  <c r="J392" i="35"/>
  <c r="J419" i="32"/>
  <c r="R399" i="33"/>
  <c r="I378" i="34"/>
  <c r="I402" i="34"/>
  <c r="R304" i="34"/>
  <c r="R337" i="32"/>
  <c r="S350" i="32"/>
  <c r="R321" i="34"/>
  <c r="R296" i="32"/>
  <c r="S418" i="35"/>
  <c r="S349" i="35"/>
  <c r="T298" i="35"/>
  <c r="S370" i="34"/>
  <c r="T337" i="34"/>
  <c r="T402" i="33"/>
  <c r="J367" i="34"/>
  <c r="J383" i="33"/>
  <c r="J386" i="33"/>
  <c r="I346" i="35"/>
  <c r="J366" i="32"/>
  <c r="R401" i="33"/>
  <c r="I334" i="32"/>
  <c r="J383" i="32"/>
  <c r="R377" i="33"/>
  <c r="I329" i="32"/>
  <c r="S380" i="35"/>
  <c r="T405" i="33"/>
  <c r="S329" i="33"/>
  <c r="T358" i="34"/>
  <c r="J360" i="34"/>
  <c r="J304" i="33"/>
  <c r="I378" i="35"/>
  <c r="R372" i="35"/>
  <c r="T372" i="32"/>
  <c r="I336" i="34"/>
  <c r="AB365" i="32"/>
  <c r="R384" i="35"/>
  <c r="T338" i="32"/>
  <c r="T307" i="35"/>
  <c r="S292" i="34"/>
  <c r="S377" i="35"/>
  <c r="T333" i="33"/>
  <c r="S374" i="33"/>
  <c r="T415" i="34"/>
  <c r="J383" i="34"/>
  <c r="J327" i="33"/>
  <c r="AB380" i="32"/>
  <c r="R327" i="35"/>
  <c r="T412" i="32"/>
  <c r="J397" i="35"/>
  <c r="R324" i="35"/>
  <c r="T318" i="32"/>
  <c r="T327" i="33"/>
  <c r="T361" i="35"/>
  <c r="S301" i="34"/>
  <c r="J374" i="33"/>
  <c r="I321" i="33"/>
  <c r="J392" i="34"/>
  <c r="I350" i="34"/>
  <c r="R302" i="34"/>
  <c r="R362" i="32"/>
  <c r="S344" i="32"/>
  <c r="R330" i="34"/>
  <c r="S406" i="32"/>
  <c r="R352" i="32"/>
  <c r="S401" i="34"/>
  <c r="T351" i="34"/>
  <c r="S354" i="33"/>
  <c r="T307" i="34"/>
  <c r="J418" i="34"/>
  <c r="J362" i="33"/>
  <c r="I360" i="35"/>
  <c r="H402" i="32"/>
  <c r="AC297" i="32"/>
  <c r="I416" i="35"/>
  <c r="AB330" i="32"/>
  <c r="H343" i="32"/>
  <c r="AC412" i="32"/>
  <c r="J360" i="35"/>
  <c r="S407" i="33"/>
  <c r="T308" i="34"/>
  <c r="S380" i="34"/>
  <c r="J413" i="35"/>
  <c r="J389" i="34"/>
  <c r="I389" i="35"/>
  <c r="S293" i="32"/>
  <c r="R400" i="34"/>
  <c r="R394" i="32"/>
  <c r="I345" i="33"/>
  <c r="R417" i="34"/>
  <c r="R397" i="32"/>
  <c r="T367" i="34"/>
  <c r="T406" i="33"/>
  <c r="S325" i="33"/>
  <c r="T394" i="34"/>
  <c r="S395" i="34"/>
  <c r="J359" i="34"/>
  <c r="I330" i="34"/>
  <c r="J412" i="34"/>
  <c r="I400" i="33"/>
  <c r="R375" i="34"/>
  <c r="R299" i="32"/>
  <c r="J370" i="35"/>
  <c r="S396" i="32"/>
  <c r="R336" i="34"/>
  <c r="R417" i="32"/>
  <c r="T376" i="35"/>
  <c r="S415" i="34"/>
  <c r="S413" i="35"/>
  <c r="T346" i="35"/>
  <c r="J353" i="33"/>
  <c r="J368" i="34"/>
  <c r="I379" i="35"/>
  <c r="J353" i="32"/>
  <c r="J356" i="32"/>
  <c r="I357" i="35"/>
  <c r="AC304" i="32"/>
  <c r="T370" i="33"/>
  <c r="T385" i="34"/>
  <c r="T350" i="33"/>
  <c r="S365" i="35"/>
  <c r="T310" i="35"/>
  <c r="S359" i="34"/>
  <c r="J345" i="34"/>
  <c r="J297" i="33"/>
  <c r="I365" i="34"/>
  <c r="S367" i="32"/>
  <c r="R347" i="34"/>
  <c r="T335" i="32"/>
  <c r="I323" i="33"/>
  <c r="S301" i="32"/>
  <c r="R291" i="34"/>
  <c r="T415" i="32"/>
  <c r="T406" i="35"/>
  <c r="S360" i="34"/>
  <c r="S414" i="35"/>
  <c r="T375" i="35"/>
  <c r="J399" i="33"/>
  <c r="J414" i="34"/>
  <c r="J410" i="35"/>
  <c r="AD330" i="32"/>
  <c r="J345" i="32"/>
  <c r="R319" i="33"/>
  <c r="I351" i="32"/>
  <c r="AD339" i="32"/>
  <c r="J418" i="32"/>
  <c r="R412" i="33"/>
  <c r="I328" i="32"/>
  <c r="S377" i="33"/>
  <c r="T377" i="35"/>
  <c r="S334" i="34"/>
  <c r="S382" i="35"/>
  <c r="T293" i="35"/>
  <c r="J301" i="33"/>
  <c r="J305" i="33"/>
  <c r="I386" i="34"/>
  <c r="AD342" i="32"/>
  <c r="J406" i="32"/>
  <c r="R388" i="33"/>
  <c r="I393" i="32"/>
  <c r="AD371" i="32"/>
  <c r="H409" i="32"/>
  <c r="R330" i="33"/>
  <c r="I351" i="33"/>
  <c r="T325" i="34"/>
  <c r="T317" i="33"/>
  <c r="T389" i="34"/>
  <c r="J411" i="34"/>
  <c r="J375" i="35"/>
  <c r="AB357" i="32"/>
  <c r="R336" i="35"/>
  <c r="AC380" i="32"/>
  <c r="I330" i="33"/>
  <c r="AB332" i="32"/>
  <c r="R400" i="35"/>
  <c r="R381" i="33"/>
  <c r="T342" i="33"/>
  <c r="S363" i="34"/>
  <c r="S318" i="35"/>
  <c r="T336" i="33"/>
  <c r="S385" i="33"/>
  <c r="T323" i="34"/>
  <c r="J337" i="34"/>
  <c r="J413" i="34"/>
  <c r="AB404" i="32"/>
  <c r="R330" i="35"/>
  <c r="T336" i="32"/>
  <c r="J390" i="35"/>
  <c r="AB421" i="32"/>
  <c r="R363" i="35"/>
  <c r="T402" i="32"/>
  <c r="T390" i="35"/>
  <c r="S401" i="33"/>
  <c r="T327" i="34"/>
  <c r="T328" i="33"/>
  <c r="J388" i="34"/>
  <c r="J346" i="35"/>
  <c r="I331" i="35"/>
  <c r="J368" i="32"/>
  <c r="R359" i="33"/>
  <c r="R405" i="32"/>
  <c r="J329" i="35"/>
  <c r="J340" i="32"/>
  <c r="R420" i="32"/>
  <c r="S386" i="35"/>
  <c r="T351" i="35"/>
  <c r="S373" i="33"/>
  <c r="T399" i="34"/>
  <c r="T314" i="33"/>
  <c r="J411" i="33"/>
  <c r="J393" i="35"/>
  <c r="J331" i="34"/>
  <c r="I409" i="34"/>
  <c r="J335" i="32"/>
  <c r="R326" i="33"/>
  <c r="I326" i="32"/>
  <c r="I367" i="33"/>
  <c r="J342" i="32"/>
  <c r="R341" i="33"/>
  <c r="I321" i="32"/>
  <c r="T381" i="34"/>
  <c r="S326" i="34"/>
  <c r="S364" i="35"/>
  <c r="T354" i="35"/>
  <c r="J344" i="33"/>
  <c r="J420" i="33"/>
  <c r="I402" i="35"/>
  <c r="AD404" i="32"/>
  <c r="AC328" i="32"/>
  <c r="AD421" i="32"/>
  <c r="H332" i="32"/>
  <c r="AC347" i="32"/>
  <c r="J382" i="35"/>
  <c r="R345" i="35"/>
  <c r="J398" i="32"/>
  <c r="R318" i="33"/>
  <c r="R421" i="32"/>
  <c r="I379" i="34"/>
  <c r="J326" i="32"/>
  <c r="I395" i="32"/>
  <c r="S400" i="34"/>
  <c r="S393" i="33"/>
  <c r="T328" i="34"/>
  <c r="T368" i="33"/>
  <c r="S342" i="35"/>
  <c r="T330" i="35"/>
  <c r="J410" i="33"/>
  <c r="J353" i="34"/>
  <c r="I312" i="33"/>
  <c r="AD367" i="32"/>
  <c r="H333" i="32"/>
  <c r="I296" i="33"/>
  <c r="AD351" i="32"/>
  <c r="H324" i="32"/>
  <c r="J315" i="35"/>
  <c r="S310" i="35"/>
  <c r="T421" i="35"/>
  <c r="S311" i="34"/>
  <c r="J377" i="33"/>
  <c r="I374" i="33"/>
  <c r="J346" i="34"/>
  <c r="I349" i="33"/>
  <c r="S404" i="32"/>
  <c r="R394" i="34"/>
  <c r="R293" i="32"/>
  <c r="I292" i="33"/>
  <c r="S421" i="32"/>
  <c r="R399" i="34"/>
  <c r="R353" i="32"/>
  <c r="T334" i="34"/>
  <c r="T351" i="33"/>
  <c r="S392" i="35"/>
  <c r="T396" i="35"/>
  <c r="S332" i="34"/>
  <c r="J351" i="33"/>
  <c r="I345" i="35"/>
  <c r="J369" i="34"/>
  <c r="J374" i="35"/>
  <c r="S380" i="32"/>
  <c r="R407" i="34"/>
  <c r="R346" i="32"/>
  <c r="I332" i="35"/>
  <c r="R414" i="34"/>
  <c r="R298" i="32"/>
  <c r="T362" i="35"/>
  <c r="S378" i="34"/>
  <c r="T383" i="34"/>
  <c r="T320" i="33"/>
  <c r="J344" i="34"/>
  <c r="J394" i="35"/>
  <c r="J363" i="33"/>
  <c r="I390" i="34"/>
  <c r="J363" i="32"/>
  <c r="I383" i="32"/>
  <c r="J322" i="32"/>
  <c r="R397" i="33"/>
  <c r="I329" i="35"/>
  <c r="H417" i="32"/>
  <c r="I408" i="33"/>
  <c r="T329" i="35"/>
  <c r="S325" i="34"/>
  <c r="S399" i="35"/>
  <c r="T309" i="35"/>
  <c r="S306" i="34"/>
  <c r="J364" i="33"/>
  <c r="J389" i="33"/>
  <c r="J404" i="34"/>
  <c r="I327" i="33"/>
  <c r="AB423" i="32"/>
  <c r="R378" i="35"/>
  <c r="T424" i="32"/>
  <c r="I417" i="33"/>
  <c r="R382" i="35"/>
  <c r="T384" i="32"/>
  <c r="T303" i="35"/>
  <c r="S298" i="34"/>
  <c r="S292" i="35"/>
  <c r="T330" i="33"/>
  <c r="J390" i="34"/>
  <c r="J406" i="33"/>
  <c r="I372" i="35"/>
  <c r="I390" i="33"/>
  <c r="J379" i="32"/>
  <c r="R333" i="33"/>
  <c r="I345" i="32"/>
  <c r="J365" i="35"/>
  <c r="J396" i="32"/>
  <c r="R337" i="33"/>
  <c r="I382" i="32"/>
  <c r="S300" i="35"/>
  <c r="T372" i="35"/>
  <c r="S399" i="34"/>
  <c r="S338" i="35"/>
  <c r="J330" i="33"/>
  <c r="I353" i="35"/>
  <c r="J392" i="32"/>
  <c r="I381" i="32"/>
  <c r="J357" i="32"/>
  <c r="I353" i="32"/>
  <c r="T336" i="34"/>
  <c r="T355" i="33"/>
  <c r="S419" i="33"/>
  <c r="T371" i="35"/>
  <c r="J395" i="34"/>
  <c r="J339" i="33"/>
  <c r="I329" i="34"/>
  <c r="R321" i="33"/>
  <c r="R362" i="33"/>
  <c r="I416" i="33"/>
  <c r="R412" i="32"/>
  <c r="T294" i="34"/>
  <c r="T349" i="33"/>
  <c r="T402" i="34"/>
  <c r="J309" i="33"/>
  <c r="J385" i="33"/>
  <c r="I367" i="35"/>
  <c r="AB395" i="32"/>
  <c r="AC405" i="32"/>
  <c r="J345" i="35"/>
  <c r="AB346" i="32"/>
  <c r="H326" i="32"/>
  <c r="AC420" i="32"/>
  <c r="J367" i="35"/>
  <c r="S340" i="33"/>
  <c r="T384" i="34"/>
  <c r="T362" i="33"/>
  <c r="S342" i="33"/>
  <c r="T357" i="34"/>
  <c r="J332" i="33"/>
  <c r="J408" i="33"/>
  <c r="J368" i="35"/>
  <c r="AB349" i="32"/>
  <c r="H378" i="32"/>
  <c r="I316" i="34"/>
  <c r="AB354" i="32"/>
  <c r="H319" i="32"/>
  <c r="AC363" i="32"/>
  <c r="I386" i="33"/>
  <c r="S343" i="35"/>
  <c r="T382" i="35"/>
  <c r="S347" i="34"/>
  <c r="J322" i="34"/>
  <c r="J414" i="35"/>
  <c r="J341" i="33"/>
  <c r="J389" i="35"/>
  <c r="S328" i="32"/>
  <c r="R341" i="35"/>
  <c r="T375" i="32"/>
  <c r="I347" i="35"/>
  <c r="S364" i="32"/>
  <c r="R343" i="34"/>
  <c r="R368" i="32"/>
  <c r="AB362" i="32"/>
  <c r="T356" i="32"/>
  <c r="T303" i="34"/>
  <c r="T383" i="33"/>
  <c r="S319" i="35"/>
  <c r="T300" i="35"/>
  <c r="S304" i="34"/>
  <c r="J354" i="33"/>
  <c r="I338" i="35"/>
  <c r="J323" i="34"/>
  <c r="I403" i="35"/>
  <c r="S389" i="32"/>
  <c r="R366" i="34"/>
  <c r="R380" i="32"/>
  <c r="I361" i="34"/>
  <c r="S413" i="32"/>
  <c r="R386" i="34"/>
  <c r="R304" i="32"/>
  <c r="T297" i="34"/>
  <c r="S393" i="34"/>
  <c r="S314" i="35"/>
  <c r="T365" i="35"/>
  <c r="J381" i="34"/>
  <c r="J325" i="33"/>
  <c r="J316" i="35"/>
  <c r="AD370" i="32"/>
  <c r="H393" i="32"/>
  <c r="AC337" i="32"/>
  <c r="AD392" i="32"/>
  <c r="H392" i="32"/>
  <c r="AC352" i="32"/>
  <c r="I407" i="33"/>
  <c r="S394" i="33"/>
  <c r="T338" i="34"/>
  <c r="S312" i="34"/>
  <c r="S373" i="35"/>
  <c r="T366" i="35"/>
  <c r="J321" i="33"/>
  <c r="J406" i="34"/>
  <c r="AD296" i="32"/>
  <c r="H383" i="32"/>
  <c r="AC369" i="32"/>
  <c r="I348" i="32"/>
  <c r="AD413" i="32"/>
  <c r="AC332" i="32"/>
  <c r="S379" i="35"/>
  <c r="T331" i="33"/>
  <c r="S328" i="33"/>
  <c r="T312" i="34"/>
  <c r="J314" i="34"/>
  <c r="J402" i="34"/>
  <c r="I407" i="34"/>
  <c r="AB296" i="32"/>
  <c r="R396" i="35"/>
  <c r="I365" i="33"/>
  <c r="AB413" i="32"/>
  <c r="R399" i="35"/>
  <c r="AD348" i="32"/>
  <c r="R408" i="33"/>
  <c r="H335" i="32"/>
  <c r="AC353" i="32"/>
  <c r="I420" i="32"/>
  <c r="AD297" i="32"/>
  <c r="AC368" i="32"/>
  <c r="T304" i="35"/>
  <c r="S381" i="34"/>
  <c r="S400" i="35"/>
  <c r="T314" i="35"/>
  <c r="S420" i="33"/>
  <c r="T363" i="34"/>
  <c r="J380" i="34"/>
  <c r="J396" i="33"/>
  <c r="I421" i="33"/>
  <c r="AB385" i="32"/>
  <c r="R381" i="35"/>
  <c r="T353" i="32"/>
  <c r="AB300" i="32"/>
  <c r="R412" i="35"/>
  <c r="T344" i="32"/>
  <c r="T313" i="35"/>
  <c r="S412" i="33"/>
  <c r="T364" i="34"/>
  <c r="J347" i="34"/>
  <c r="I356" i="35"/>
  <c r="J317" i="33"/>
  <c r="J369" i="35"/>
  <c r="J320" i="32"/>
  <c r="R349" i="33"/>
  <c r="I335" i="32"/>
  <c r="I327" i="35"/>
  <c r="R320" i="33"/>
  <c r="I331" i="32"/>
  <c r="S311" i="35"/>
  <c r="T374" i="35"/>
  <c r="S380" i="33"/>
  <c r="T380" i="34"/>
  <c r="J319" i="33"/>
  <c r="I363" i="35"/>
  <c r="J340" i="33"/>
  <c r="I315" i="34"/>
  <c r="J328" i="32"/>
  <c r="I380" i="32"/>
  <c r="I405" i="34"/>
  <c r="J344" i="32"/>
  <c r="R416" i="33"/>
  <c r="I392" i="32"/>
  <c r="T316" i="34"/>
  <c r="S396" i="34"/>
  <c r="S331" i="35"/>
  <c r="T405" i="35"/>
  <c r="J387" i="33"/>
  <c r="J337" i="33"/>
  <c r="AD384" i="32"/>
  <c r="H364" i="32"/>
  <c r="AC399" i="32"/>
  <c r="I330" i="35"/>
  <c r="AD300" i="32"/>
  <c r="H338" i="32"/>
  <c r="AC402" i="32"/>
  <c r="I409" i="33"/>
  <c r="R390" i="34"/>
  <c r="T408" i="35"/>
  <c r="T391" i="34"/>
  <c r="T418" i="33"/>
  <c r="S391" i="33"/>
  <c r="T345" i="34"/>
  <c r="J405" i="34"/>
  <c r="I337" i="34"/>
  <c r="J375" i="33"/>
  <c r="J317" i="35"/>
  <c r="S325" i="32"/>
  <c r="R364" i="34"/>
  <c r="R326" i="32"/>
  <c r="J407" i="35"/>
  <c r="S424" i="32"/>
  <c r="R369" i="34"/>
  <c r="R321" i="32"/>
  <c r="T400" i="34"/>
  <c r="T411" i="33"/>
  <c r="S296" i="35"/>
  <c r="T326" i="35"/>
  <c r="J376" i="34"/>
  <c r="I315" i="35"/>
  <c r="AD401" i="32"/>
  <c r="H362" i="32"/>
  <c r="AC375" i="32"/>
  <c r="I337" i="35"/>
  <c r="AD417" i="32"/>
  <c r="AC378" i="32"/>
  <c r="S370" i="33"/>
  <c r="T366" i="34"/>
  <c r="T321" i="33"/>
  <c r="S355" i="33"/>
  <c r="T393" i="35"/>
  <c r="J366" i="34"/>
  <c r="J399" i="34"/>
  <c r="I294" i="33"/>
  <c r="AD407" i="32"/>
  <c r="I313" i="33"/>
  <c r="AD361" i="32"/>
  <c r="H369" i="32"/>
  <c r="AC320" i="32"/>
  <c r="I322" i="35"/>
  <c r="S383" i="35"/>
  <c r="T335" i="35"/>
  <c r="S372" i="34"/>
  <c r="T333" i="34"/>
  <c r="J366" i="33"/>
  <c r="J384" i="34"/>
  <c r="I388" i="35"/>
  <c r="I408" i="34"/>
  <c r="S300" i="32"/>
  <c r="S399" i="32"/>
  <c r="R345" i="34"/>
  <c r="R409" i="32"/>
  <c r="S330" i="32"/>
  <c r="R353" i="34"/>
  <c r="I421" i="32"/>
  <c r="S324" i="32"/>
  <c r="I385" i="32"/>
  <c r="I410" i="34"/>
  <c r="AB353" i="32"/>
  <c r="R321" i="35"/>
  <c r="T334" i="32"/>
  <c r="AB387" i="32"/>
  <c r="R326" i="35"/>
  <c r="J319" i="35"/>
  <c r="AD343" i="32"/>
  <c r="H424" i="32"/>
  <c r="AC361" i="32"/>
  <c r="J409" i="35"/>
  <c r="AD375" i="32"/>
  <c r="H358" i="32"/>
  <c r="AC376" i="32"/>
  <c r="I375" i="34"/>
  <c r="J348" i="32"/>
  <c r="R384" i="33"/>
  <c r="I396" i="32"/>
  <c r="I333" i="33"/>
  <c r="J364" i="32"/>
  <c r="R392" i="33"/>
  <c r="I317" i="32"/>
  <c r="I311" i="33"/>
  <c r="J381" i="32"/>
  <c r="R384" i="34"/>
  <c r="R349" i="32"/>
  <c r="I401" i="33"/>
  <c r="R326" i="34"/>
  <c r="R340" i="32"/>
  <c r="I376" i="33"/>
  <c r="J360" i="32"/>
  <c r="R336" i="33"/>
  <c r="I324" i="32"/>
  <c r="J358" i="35"/>
  <c r="J370" i="32"/>
  <c r="R409" i="33"/>
  <c r="I341" i="32"/>
  <c r="J336" i="35"/>
  <c r="J386" i="32"/>
  <c r="R334" i="34"/>
  <c r="R357" i="32"/>
  <c r="J385" i="32"/>
  <c r="R354" i="34"/>
  <c r="R372" i="32"/>
  <c r="AD318" i="32"/>
  <c r="AC342" i="32"/>
  <c r="J383" i="35"/>
  <c r="AD379" i="32"/>
  <c r="H421" i="32"/>
  <c r="AC357" i="32"/>
  <c r="I358" i="32"/>
  <c r="J355" i="32"/>
  <c r="R346" i="33"/>
  <c r="I354" i="32"/>
  <c r="AD395" i="32"/>
  <c r="J404" i="32"/>
  <c r="R351" i="33"/>
  <c r="I408" i="32"/>
  <c r="J331" i="32"/>
  <c r="R352" i="33"/>
  <c r="I368" i="32"/>
  <c r="I365" i="35"/>
  <c r="R368" i="34"/>
  <c r="R385" i="32"/>
  <c r="I323" i="34"/>
  <c r="S323" i="32"/>
  <c r="R421" i="34"/>
  <c r="AB417" i="32"/>
  <c r="R308" i="35"/>
  <c r="T395" i="32"/>
  <c r="J363" i="35"/>
  <c r="AB358" i="32"/>
  <c r="R325" i="35"/>
  <c r="T399" i="32"/>
  <c r="J341" i="35"/>
  <c r="AB386" i="32"/>
  <c r="R305" i="35"/>
  <c r="AB391" i="32"/>
  <c r="R298" i="35"/>
  <c r="T365" i="32"/>
  <c r="I411" i="35"/>
  <c r="AB361" i="32"/>
  <c r="R319" i="35"/>
  <c r="T418" i="32"/>
  <c r="I369" i="34"/>
  <c r="AB422" i="32"/>
  <c r="R375" i="35"/>
  <c r="T409" i="32"/>
  <c r="I347" i="34"/>
  <c r="AB294" i="32"/>
  <c r="R420" i="35"/>
  <c r="I305" i="33"/>
  <c r="AB411" i="32"/>
  <c r="R404" i="35"/>
  <c r="I369" i="35"/>
  <c r="S361" i="32"/>
  <c r="R372" i="34"/>
  <c r="R333" i="32"/>
  <c r="I327" i="34"/>
  <c r="S294" i="32"/>
  <c r="R401" i="34"/>
  <c r="R391" i="32"/>
  <c r="S365" i="32"/>
  <c r="R292" i="34"/>
  <c r="T403" i="32"/>
  <c r="I395" i="34"/>
  <c r="R309" i="34"/>
  <c r="T413" i="32"/>
  <c r="R374" i="32"/>
  <c r="I315" i="33"/>
  <c r="S377" i="32"/>
  <c r="R412" i="34"/>
  <c r="R396" i="32"/>
  <c r="I405" i="33"/>
  <c r="R311" i="34"/>
  <c r="R320" i="32"/>
  <c r="I381" i="33"/>
  <c r="S384" i="32"/>
  <c r="R315" i="34"/>
  <c r="T407" i="32"/>
  <c r="I356" i="33"/>
  <c r="S299" i="32"/>
  <c r="R305" i="34"/>
  <c r="T423" i="32"/>
  <c r="AB339" i="32"/>
  <c r="H323" i="32"/>
  <c r="AC318" i="32"/>
  <c r="I411" i="34"/>
  <c r="AB356" i="32"/>
  <c r="R304" i="35"/>
  <c r="AC365" i="32"/>
  <c r="I389" i="34"/>
  <c r="H359" i="32"/>
  <c r="AC386" i="32"/>
  <c r="I377" i="33"/>
  <c r="AD324" i="32"/>
  <c r="H411" i="32"/>
  <c r="AC300" i="32"/>
  <c r="I404" i="34"/>
  <c r="AB371" i="32"/>
  <c r="R316" i="35"/>
  <c r="AC382" i="32"/>
  <c r="AB342" i="32"/>
  <c r="R292" i="35"/>
  <c r="AC294" i="32"/>
  <c r="AD319" i="32"/>
  <c r="AC409" i="32"/>
  <c r="J402" i="35"/>
  <c r="AD398" i="32"/>
  <c r="H320" i="32"/>
  <c r="AC400" i="32"/>
  <c r="I387" i="33"/>
  <c r="AB302" i="32"/>
  <c r="R374" i="35"/>
  <c r="T295" i="32"/>
  <c r="I420" i="33"/>
  <c r="AB319" i="32"/>
  <c r="R369" i="35"/>
  <c r="T386" i="32"/>
  <c r="I322" i="33"/>
  <c r="AB402" i="32"/>
  <c r="R388" i="35"/>
  <c r="T324" i="32"/>
  <c r="J330" i="35"/>
  <c r="AB419" i="32"/>
  <c r="R416" i="35"/>
  <c r="T400" i="32"/>
  <c r="I401" i="32"/>
  <c r="AD341" i="32"/>
  <c r="J410" i="32"/>
  <c r="I397" i="32"/>
  <c r="J324" i="32"/>
  <c r="R329" i="33"/>
  <c r="I390" i="32"/>
  <c r="J399" i="35"/>
  <c r="R393" i="33"/>
  <c r="I386" i="32"/>
  <c r="S351" i="32"/>
  <c r="R320" i="34"/>
  <c r="R365" i="32"/>
  <c r="I354" i="34"/>
  <c r="S356" i="32"/>
  <c r="R411" i="34"/>
  <c r="R400" i="32"/>
  <c r="I332" i="34"/>
  <c r="AB401" i="32"/>
  <c r="R347" i="35"/>
  <c r="T379" i="32"/>
  <c r="I324" i="33"/>
  <c r="R320" i="35"/>
  <c r="T394" i="32"/>
  <c r="J355" i="35"/>
  <c r="S359" i="32"/>
  <c r="R362" i="34"/>
  <c r="R367" i="32"/>
  <c r="S388" i="32"/>
  <c r="R351" i="34"/>
  <c r="R370" i="32"/>
  <c r="J384" i="35"/>
  <c r="R415" i="35"/>
  <c r="T297" i="32"/>
  <c r="I381" i="35"/>
  <c r="AB374" i="32"/>
  <c r="R402" i="35"/>
  <c r="T417" i="32"/>
  <c r="I406" i="33"/>
  <c r="R411" i="32"/>
  <c r="J373" i="35"/>
  <c r="J317" i="32"/>
  <c r="R403" i="33"/>
  <c r="R414" i="32"/>
  <c r="J381" i="35"/>
  <c r="S345" i="32"/>
  <c r="R293" i="34"/>
  <c r="R376" i="32"/>
  <c r="I339" i="35"/>
  <c r="S362" i="32"/>
  <c r="R331" i="34"/>
  <c r="R334" i="32"/>
  <c r="R296" i="34"/>
  <c r="R335" i="32"/>
  <c r="J378" i="35"/>
  <c r="S348" i="32"/>
  <c r="R313" i="34"/>
  <c r="R324" i="32"/>
  <c r="J356" i="35"/>
  <c r="AB301" i="32"/>
  <c r="R329" i="35"/>
  <c r="T347" i="32"/>
  <c r="I314" i="35"/>
  <c r="AB398" i="32"/>
  <c r="R417" i="35"/>
  <c r="T362" i="32"/>
  <c r="AD323" i="32"/>
  <c r="H391" i="32"/>
  <c r="AC301" i="32"/>
  <c r="I404" i="33"/>
  <c r="H416" i="32"/>
  <c r="AC408" i="32"/>
  <c r="I347" i="32"/>
  <c r="AD340" i="32"/>
  <c r="J414" i="32"/>
  <c r="R376" i="33"/>
  <c r="I343" i="32"/>
  <c r="AD357" i="32"/>
  <c r="H396" i="32"/>
  <c r="I339" i="32"/>
  <c r="AD386" i="32"/>
  <c r="H408" i="32"/>
  <c r="AC401" i="32"/>
  <c r="I390" i="35"/>
  <c r="AD302" i="32"/>
  <c r="H334" i="32"/>
  <c r="AC416" i="32"/>
  <c r="I413" i="32"/>
  <c r="AD372" i="32"/>
  <c r="H355" i="32"/>
  <c r="R314" i="33"/>
  <c r="I409" i="32"/>
  <c r="AD334" i="32"/>
  <c r="H380" i="32"/>
  <c r="R364" i="33"/>
  <c r="I371" i="32"/>
  <c r="AB418" i="32"/>
  <c r="R407" i="35"/>
  <c r="T401" i="32"/>
  <c r="J420" i="35"/>
  <c r="R408" i="35"/>
  <c r="T369" i="32"/>
  <c r="AD424" i="32"/>
  <c r="H381" i="32"/>
  <c r="AC295" i="32"/>
  <c r="I386" i="35"/>
  <c r="AD321" i="32"/>
  <c r="H398" i="32"/>
  <c r="AC298" i="32"/>
  <c r="H379" i="32"/>
  <c r="AC385" i="32"/>
  <c r="I336" i="32"/>
  <c r="AD328" i="32"/>
  <c r="J400" i="32"/>
  <c r="R355" i="33"/>
  <c r="I406" i="32"/>
  <c r="AD349" i="32"/>
  <c r="R323" i="33"/>
  <c r="I402" i="32"/>
  <c r="S393" i="32"/>
  <c r="R325" i="34"/>
  <c r="R416" i="32"/>
  <c r="S398" i="32"/>
  <c r="R348" i="34"/>
  <c r="R295" i="32"/>
  <c r="J408" i="35"/>
  <c r="S339" i="32"/>
  <c r="R316" i="34"/>
  <c r="R300" i="32"/>
  <c r="I366" i="35"/>
  <c r="S340" i="32"/>
  <c r="R333" i="34"/>
  <c r="R364" i="32"/>
  <c r="J354" i="35"/>
  <c r="S417" i="32"/>
  <c r="R355" i="34"/>
  <c r="I290" i="33"/>
  <c r="S326" i="32"/>
  <c r="R365" i="34"/>
  <c r="R424" i="32"/>
  <c r="I384" i="34"/>
  <c r="S343" i="32"/>
  <c r="R328" i="34"/>
  <c r="J325" i="35"/>
  <c r="S372" i="32"/>
  <c r="R335" i="34"/>
  <c r="I406" i="35"/>
  <c r="J387" i="32"/>
  <c r="R365" i="33"/>
  <c r="I330" i="32"/>
  <c r="I364" i="34"/>
  <c r="J380" i="32"/>
  <c r="R385" i="33"/>
  <c r="I349" i="32"/>
  <c r="I342" i="34"/>
  <c r="R317" i="33"/>
  <c r="R389" i="32"/>
  <c r="I346" i="33"/>
  <c r="J417" i="32"/>
  <c r="R315" i="33"/>
  <c r="R402" i="32"/>
  <c r="I334" i="35"/>
  <c r="J335" i="35"/>
  <c r="J376" i="32"/>
  <c r="R389" i="33"/>
  <c r="I365" i="32"/>
  <c r="I320" i="35"/>
  <c r="J341" i="32"/>
  <c r="R353" i="33"/>
  <c r="I361" i="32"/>
  <c r="J403" i="35"/>
  <c r="J371" i="32"/>
  <c r="R347" i="33"/>
  <c r="R403" i="32"/>
  <c r="I361" i="35"/>
  <c r="J402" i="32"/>
  <c r="R411" i="33"/>
  <c r="R406" i="32"/>
  <c r="S333" i="32"/>
  <c r="R366" i="35"/>
  <c r="T358" i="32"/>
  <c r="I378" i="33"/>
  <c r="S332" i="32"/>
  <c r="R317" i="35"/>
  <c r="I332" i="33"/>
  <c r="AB378" i="32"/>
  <c r="R332" i="35"/>
  <c r="T380" i="32"/>
  <c r="J337" i="35"/>
  <c r="AB293" i="32"/>
  <c r="R339" i="35"/>
  <c r="I317" i="35"/>
  <c r="S336" i="32"/>
  <c r="R379" i="34"/>
  <c r="T322" i="32"/>
  <c r="I407" i="35"/>
  <c r="S366" i="32"/>
  <c r="R290" i="34"/>
  <c r="T391" i="32"/>
  <c r="I385" i="35"/>
  <c r="R352" i="35"/>
  <c r="T382" i="32"/>
  <c r="I343" i="34"/>
  <c r="AB325" i="32"/>
  <c r="R303" i="35"/>
  <c r="T325" i="32"/>
  <c r="J377" i="35"/>
  <c r="S409" i="32"/>
  <c r="R360" i="34"/>
  <c r="R322" i="32"/>
  <c r="I335" i="35"/>
  <c r="R381" i="34"/>
  <c r="R384" i="32"/>
  <c r="I343" i="35"/>
  <c r="S375" i="32"/>
  <c r="R370" i="34"/>
  <c r="S403" i="32"/>
  <c r="R374" i="34"/>
  <c r="R381" i="32"/>
  <c r="J405" i="35"/>
  <c r="AB348" i="32"/>
  <c r="AC422" i="32"/>
  <c r="I304" i="33"/>
  <c r="AD366" i="32"/>
  <c r="H422" i="32"/>
  <c r="AC358" i="32"/>
  <c r="I371" i="35"/>
  <c r="H363" i="32"/>
  <c r="AC373" i="32"/>
  <c r="I337" i="33"/>
  <c r="J354" i="32"/>
  <c r="R382" i="33"/>
  <c r="I322" i="32"/>
  <c r="I400" i="34"/>
  <c r="J358" i="32"/>
  <c r="I373" i="32"/>
  <c r="I416" i="34"/>
  <c r="R416" i="34"/>
  <c r="R332" i="32"/>
  <c r="S394" i="32"/>
  <c r="R324" i="34"/>
  <c r="R415" i="32"/>
  <c r="J362" i="35"/>
  <c r="J394" i="32"/>
  <c r="I422" i="32"/>
  <c r="I414" i="35"/>
  <c r="J416" i="32"/>
  <c r="R419" i="33"/>
  <c r="I418" i="32"/>
  <c r="I328" i="35"/>
  <c r="S397" i="32"/>
  <c r="R349" i="34"/>
  <c r="R407" i="32"/>
  <c r="I418" i="35"/>
  <c r="S418" i="32"/>
  <c r="R357" i="34"/>
  <c r="R410" i="32"/>
  <c r="AD338" i="32"/>
  <c r="H346" i="32"/>
  <c r="AC343" i="32"/>
  <c r="I412" i="32"/>
  <c r="AD369" i="32"/>
  <c r="H394" i="32"/>
  <c r="AC346" i="32"/>
  <c r="I407" i="32"/>
  <c r="J418" i="35"/>
  <c r="J318" i="32"/>
  <c r="I338" i="32"/>
  <c r="I376" i="35"/>
  <c r="J333" i="32"/>
  <c r="R421" i="33"/>
  <c r="I333" i="32"/>
  <c r="AD295" i="32"/>
  <c r="H365" i="32"/>
  <c r="AC389" i="32"/>
  <c r="J338" i="35"/>
  <c r="AD391" i="32"/>
  <c r="H382" i="32"/>
  <c r="AC392" i="32"/>
  <c r="I325" i="35"/>
  <c r="R376" i="34"/>
  <c r="I320" i="32"/>
  <c r="I391" i="35"/>
  <c r="R391" i="33"/>
  <c r="R419" i="32"/>
  <c r="I319" i="34"/>
  <c r="J336" i="32"/>
  <c r="R422" i="32"/>
  <c r="I357" i="34"/>
  <c r="S297" i="32"/>
  <c r="R340" i="34"/>
  <c r="R392" i="32"/>
  <c r="I417" i="34"/>
  <c r="S378" i="32"/>
  <c r="R409" i="34"/>
  <c r="R395" i="32"/>
  <c r="R340" i="35"/>
  <c r="T301" i="32"/>
  <c r="J324" i="35"/>
  <c r="R299" i="35"/>
  <c r="T381" i="32"/>
  <c r="AB347" i="32"/>
  <c r="H325" i="32"/>
  <c r="AC397" i="32"/>
  <c r="I393" i="35"/>
  <c r="AB340" i="32"/>
  <c r="H374" i="32"/>
  <c r="AC317" i="32"/>
  <c r="I373" i="34"/>
  <c r="AB324" i="32"/>
  <c r="R307" i="35"/>
  <c r="T321" i="32"/>
  <c r="I331" i="33"/>
  <c r="AB384" i="32"/>
  <c r="R365" i="35"/>
  <c r="T332" i="32"/>
  <c r="I309" i="33"/>
  <c r="AB355" i="32"/>
  <c r="R394" i="35"/>
  <c r="AC366" i="32"/>
  <c r="I399" i="33"/>
  <c r="AB372" i="32"/>
  <c r="R315" i="35"/>
  <c r="AC381" i="32"/>
  <c r="I331" i="34"/>
  <c r="S391" i="32"/>
  <c r="R367" i="34"/>
  <c r="R382" i="32"/>
  <c r="I421" i="34"/>
  <c r="S415" i="32"/>
  <c r="R382" i="34"/>
  <c r="I399" i="34"/>
  <c r="AB377" i="32"/>
  <c r="R379" i="35"/>
  <c r="T410" i="32"/>
  <c r="I357" i="33"/>
  <c r="AB303" i="32"/>
  <c r="R386" i="35"/>
  <c r="T296" i="32"/>
  <c r="AB379" i="32"/>
  <c r="R331" i="35"/>
  <c r="T388" i="32"/>
  <c r="I374" i="34"/>
  <c r="AB331" i="32"/>
  <c r="AC403" i="32"/>
  <c r="I410" i="33"/>
  <c r="AB328" i="32"/>
  <c r="H330" i="32"/>
  <c r="AC406" i="32"/>
  <c r="I413" i="35"/>
  <c r="J337" i="32"/>
  <c r="R357" i="33"/>
  <c r="I378" i="32"/>
  <c r="I371" i="34"/>
  <c r="J407" i="32"/>
  <c r="R378" i="33"/>
  <c r="I349" i="34"/>
  <c r="J339" i="32"/>
  <c r="R350" i="33"/>
  <c r="I399" i="32"/>
  <c r="I307" i="33"/>
  <c r="J350" i="32"/>
  <c r="R338" i="33"/>
  <c r="I325" i="32"/>
  <c r="I389" i="33"/>
  <c r="J424" i="32"/>
  <c r="R325" i="33"/>
  <c r="I368" i="33"/>
  <c r="I326" i="33"/>
  <c r="J362" i="32"/>
  <c r="R414" i="33"/>
  <c r="I319" i="32"/>
  <c r="J332" i="35"/>
  <c r="J390" i="32"/>
  <c r="R407" i="33"/>
  <c r="AD408" i="32"/>
  <c r="H403" i="32"/>
  <c r="I418" i="33"/>
  <c r="AD400" i="32"/>
  <c r="H336" i="32"/>
  <c r="AC360" i="32"/>
  <c r="I387" i="32"/>
  <c r="AD345" i="32"/>
  <c r="H328" i="32"/>
  <c r="R368" i="33"/>
  <c r="AD352" i="32"/>
  <c r="H345" i="32"/>
  <c r="AC334" i="32"/>
  <c r="I358" i="34"/>
  <c r="AD383" i="32"/>
  <c r="AC377" i="32"/>
  <c r="I397" i="35"/>
  <c r="AD415" i="32"/>
  <c r="H353" i="32"/>
  <c r="AC424" i="32"/>
  <c r="I411" i="32"/>
  <c r="AD368" i="32"/>
  <c r="AC335" i="32"/>
  <c r="AD389" i="32"/>
  <c r="H389" i="32"/>
  <c r="AC338" i="32"/>
  <c r="I424" i="32"/>
  <c r="R392" i="34"/>
  <c r="R341" i="32"/>
  <c r="J382" i="32"/>
  <c r="R346" i="34"/>
  <c r="R356" i="32"/>
  <c r="J314" i="35"/>
  <c r="S422" i="32"/>
  <c r="R398" i="34"/>
  <c r="R344" i="32"/>
  <c r="J404" i="35"/>
  <c r="S383" i="32"/>
  <c r="R418" i="34"/>
  <c r="R302" i="32"/>
  <c r="I324" i="35"/>
  <c r="J389" i="32"/>
  <c r="R327" i="34"/>
  <c r="R373" i="32"/>
  <c r="J401" i="32"/>
  <c r="R373" i="33"/>
  <c r="R388" i="32"/>
  <c r="R298" i="34"/>
  <c r="R360" i="32"/>
  <c r="S354" i="32"/>
  <c r="R322" i="34"/>
  <c r="R318" i="32"/>
  <c r="AD333" i="32"/>
  <c r="I340" i="32"/>
  <c r="AD329" i="32"/>
  <c r="J399" i="32"/>
  <c r="I384" i="32"/>
  <c r="I380" i="35"/>
  <c r="J365" i="32"/>
  <c r="R363" i="33"/>
  <c r="I417" i="32"/>
  <c r="I338" i="34"/>
  <c r="J413" i="32"/>
  <c r="R331" i="33"/>
  <c r="I340" i="35"/>
  <c r="S401" i="32"/>
  <c r="R338" i="35"/>
  <c r="T341" i="32"/>
  <c r="I318" i="35"/>
  <c r="R359" i="35"/>
  <c r="T370" i="32"/>
  <c r="I408" i="35"/>
  <c r="AB363" i="32"/>
  <c r="R356" i="35"/>
  <c r="T364" i="32"/>
  <c r="AD298" i="32"/>
  <c r="AC331" i="32"/>
  <c r="J376" i="35"/>
  <c r="AD403" i="32"/>
  <c r="AC395" i="32"/>
  <c r="J395" i="32"/>
  <c r="R410" i="33"/>
  <c r="I383" i="35"/>
  <c r="J412" i="32"/>
  <c r="I327" i="32"/>
  <c r="AD406" i="32"/>
  <c r="H321" i="32"/>
  <c r="AC330" i="32"/>
  <c r="I352" i="34"/>
  <c r="H340" i="32"/>
  <c r="AC349" i="32"/>
  <c r="I377" i="32"/>
  <c r="I401" i="34"/>
  <c r="J408" i="32"/>
  <c r="R394" i="33"/>
  <c r="I359" i="33"/>
  <c r="J423" i="32"/>
  <c r="R398" i="33"/>
  <c r="AB345" i="32"/>
  <c r="R393" i="35"/>
  <c r="AC323" i="32"/>
  <c r="I382" i="35"/>
  <c r="AB350" i="32"/>
  <c r="R313" i="35"/>
  <c r="AC326" i="32"/>
  <c r="I420" i="35"/>
  <c r="AD301" i="32"/>
  <c r="H337" i="32"/>
  <c r="AC417" i="32"/>
  <c r="I348" i="34"/>
  <c r="AD409" i="32"/>
  <c r="H399" i="32"/>
  <c r="I351" i="35"/>
  <c r="AB359" i="32"/>
  <c r="R389" i="35"/>
  <c r="T416" i="32"/>
  <c r="AB376" i="32"/>
  <c r="R348" i="35"/>
  <c r="T419" i="32"/>
  <c r="AB327" i="32"/>
  <c r="AC419" i="32"/>
  <c r="I355" i="35"/>
  <c r="AD388" i="32"/>
  <c r="H390" i="32"/>
  <c r="AC351" i="32"/>
  <c r="I423" i="32"/>
  <c r="AD394" i="32"/>
  <c r="H387" i="32"/>
  <c r="AC354" i="32"/>
  <c r="I419" i="32"/>
  <c r="I398" i="34"/>
  <c r="J329" i="32"/>
  <c r="R369" i="33"/>
  <c r="J375" i="32"/>
  <c r="R345" i="33"/>
  <c r="I366" i="32"/>
  <c r="S382" i="32"/>
  <c r="R419" i="34"/>
  <c r="R301" i="32"/>
  <c r="I392" i="35"/>
  <c r="R306" i="34"/>
  <c r="R359" i="32"/>
  <c r="I370" i="35"/>
  <c r="S400" i="32"/>
  <c r="R350" i="35"/>
  <c r="T340" i="32"/>
  <c r="I328" i="34"/>
  <c r="S368" i="32"/>
  <c r="R398" i="35"/>
  <c r="T357" i="32"/>
  <c r="I362" i="33"/>
  <c r="S353" i="32"/>
  <c r="R310" i="34"/>
  <c r="R317" i="32"/>
  <c r="J351" i="35"/>
  <c r="S346" i="32"/>
  <c r="R363" i="34"/>
  <c r="R375" i="32"/>
  <c r="S371" i="32"/>
  <c r="R351" i="35"/>
  <c r="T373" i="32"/>
  <c r="J419" i="35"/>
  <c r="S337" i="32"/>
  <c r="R294" i="34"/>
  <c r="T326" i="32"/>
  <c r="I368" i="34"/>
  <c r="R367" i="33"/>
  <c r="I398" i="33"/>
  <c r="J323" i="32"/>
  <c r="R402" i="33"/>
  <c r="I352" i="32"/>
  <c r="I354" i="33"/>
  <c r="S329" i="32"/>
  <c r="R352" i="34"/>
  <c r="R327" i="32"/>
  <c r="J347" i="35"/>
  <c r="S410" i="32"/>
  <c r="R389" i="34"/>
  <c r="R325" i="32"/>
  <c r="S423" i="32"/>
  <c r="R410" i="34"/>
  <c r="R343" i="32"/>
  <c r="I364" i="33"/>
  <c r="AB318" i="32"/>
  <c r="R370" i="35"/>
  <c r="T387" i="32"/>
  <c r="J352" i="35"/>
  <c r="S321" i="32"/>
  <c r="R342" i="35"/>
  <c r="T396" i="32"/>
  <c r="H349" i="32"/>
  <c r="AC319" i="32"/>
  <c r="I373" i="33"/>
  <c r="AD303" i="32"/>
  <c r="H366" i="32"/>
  <c r="AC322" i="32"/>
  <c r="AD393" i="32"/>
  <c r="H360" i="32"/>
  <c r="AC367" i="32"/>
  <c r="I332" i="32"/>
  <c r="AD411" i="32"/>
  <c r="AC370" i="32"/>
  <c r="I344" i="32"/>
  <c r="AD377" i="32"/>
  <c r="H386" i="32"/>
  <c r="AC391" i="32"/>
  <c r="J398" i="35"/>
  <c r="AD304" i="32"/>
  <c r="H327" i="32"/>
  <c r="AC394" i="32"/>
  <c r="I363" i="34"/>
  <c r="AD414" i="32"/>
  <c r="AC396" i="32"/>
  <c r="I364" i="35"/>
  <c r="AD419" i="32"/>
  <c r="H318" i="32"/>
  <c r="AC329" i="32"/>
  <c r="I372" i="33"/>
  <c r="AB397" i="32"/>
  <c r="R397" i="35"/>
  <c r="T355" i="32"/>
  <c r="I350" i="35"/>
  <c r="AB406" i="32"/>
  <c r="R410" i="35"/>
  <c r="T346" i="32"/>
  <c r="J334" i="35"/>
  <c r="AB333" i="32"/>
  <c r="R328" i="35"/>
  <c r="AB334" i="32"/>
  <c r="R362" i="35"/>
  <c r="T389" i="32"/>
  <c r="I344" i="35"/>
  <c r="AB409" i="32"/>
  <c r="R418" i="35"/>
  <c r="T363" i="32"/>
  <c r="AB414" i="32"/>
  <c r="R343" i="35"/>
  <c r="T378" i="32"/>
  <c r="I412" i="35"/>
  <c r="AB337" i="32"/>
  <c r="R314" i="35"/>
  <c r="T304" i="32"/>
  <c r="I370" i="34"/>
  <c r="AB366" i="32"/>
  <c r="R318" i="35"/>
  <c r="T299" i="32"/>
  <c r="AD356" i="32"/>
  <c r="H368" i="32"/>
  <c r="R380" i="33"/>
  <c r="I414" i="32"/>
  <c r="AD373" i="32"/>
  <c r="H406" i="32"/>
  <c r="R334" i="33"/>
  <c r="I410" i="32"/>
  <c r="I387" i="35"/>
  <c r="J332" i="32"/>
  <c r="I364" i="32"/>
  <c r="I345" i="34"/>
  <c r="J347" i="32"/>
  <c r="R340" i="33"/>
  <c r="I376" i="32"/>
  <c r="AD327" i="32"/>
  <c r="H356" i="32"/>
  <c r="R356" i="33"/>
  <c r="I391" i="32"/>
  <c r="AD346" i="32"/>
  <c r="R324" i="33"/>
  <c r="I400" i="32"/>
  <c r="I363" i="33"/>
  <c r="J343" i="32"/>
  <c r="R372" i="33"/>
  <c r="I318" i="33"/>
  <c r="J359" i="32"/>
  <c r="I379" i="32"/>
  <c r="AD320" i="32"/>
  <c r="H347" i="32"/>
  <c r="AC411" i="32"/>
  <c r="I344" i="34"/>
  <c r="AB394" i="32"/>
  <c r="AC414" i="32"/>
  <c r="I412" i="33"/>
  <c r="AD422" i="32"/>
  <c r="H348" i="32"/>
  <c r="AC350" i="32"/>
  <c r="I366" i="33"/>
  <c r="AD363" i="32"/>
  <c r="H400" i="32"/>
  <c r="AC341" i="32"/>
  <c r="R338" i="32"/>
  <c r="I413" i="34"/>
  <c r="J377" i="32"/>
  <c r="R397" i="34"/>
  <c r="R348" i="32"/>
  <c r="I319" i="33"/>
  <c r="S414" i="32"/>
  <c r="R383" i="34"/>
  <c r="R331" i="32"/>
  <c r="I379" i="33"/>
  <c r="S407" i="32"/>
  <c r="R403" i="34"/>
  <c r="R351" i="32"/>
  <c r="AB390" i="32"/>
  <c r="R357" i="35"/>
  <c r="T366" i="32"/>
  <c r="I317" i="34"/>
  <c r="AB295" i="32"/>
  <c r="R419" i="35"/>
  <c r="T319" i="32"/>
  <c r="AD418" i="32"/>
  <c r="H354" i="32"/>
  <c r="AC303" i="32"/>
  <c r="I302" i="33"/>
  <c r="I335" i="33"/>
  <c r="AB410" i="32"/>
  <c r="R391" i="35"/>
  <c r="I396" i="34"/>
  <c r="AB403" i="32"/>
  <c r="R387" i="35"/>
  <c r="T327" i="32"/>
  <c r="I403" i="33"/>
  <c r="AD362" i="32"/>
  <c r="AC387" i="32"/>
  <c r="I396" i="33"/>
  <c r="AD378" i="32"/>
  <c r="H385" i="32"/>
  <c r="AC390" i="32"/>
  <c r="I293" i="33"/>
  <c r="R307" i="34"/>
  <c r="T414" i="32"/>
  <c r="I383" i="33"/>
  <c r="S385" i="32"/>
  <c r="R301" i="34"/>
  <c r="T406" i="32"/>
  <c r="I361" i="33"/>
  <c r="AB383" i="32"/>
  <c r="R373" i="35"/>
  <c r="T331" i="32"/>
  <c r="I314" i="33"/>
  <c r="AB298" i="32"/>
  <c r="R413" i="35"/>
  <c r="T354" i="32"/>
  <c r="U1" i="36"/>
  <c r="T2" i="36"/>
  <c r="T79" i="36" s="1"/>
  <c r="AP13" i="36"/>
  <c r="AM14" i="36"/>
  <c r="AO17" i="36"/>
  <c r="AN16" i="36"/>
  <c r="U2" i="36" l="1"/>
  <c r="U79" i="36" s="1"/>
  <c r="AM15" i="36"/>
  <c r="AP14" i="36"/>
  <c r="AO18" i="36"/>
  <c r="AN17" i="36"/>
  <c r="AM16" i="36" l="1"/>
  <c r="AP15" i="36"/>
  <c r="AO19" i="36"/>
  <c r="AN18" i="36"/>
  <c r="BX39" i="10" l="1"/>
  <c r="AP16" i="36"/>
  <c r="AM17" i="36"/>
  <c r="AO20" i="36"/>
  <c r="AN19" i="36"/>
  <c r="BX53" i="10" l="1"/>
  <c r="AP17" i="36"/>
  <c r="AM18" i="36"/>
  <c r="AO21" i="36"/>
  <c r="AN20" i="36"/>
  <c r="AP18" i="36" l="1"/>
  <c r="AM19" i="36"/>
  <c r="AO22" i="36"/>
  <c r="AN21" i="36"/>
  <c r="AP19" i="36" l="1"/>
  <c r="AM20" i="36"/>
  <c r="AO23" i="36"/>
  <c r="AN22" i="36"/>
  <c r="AP20" i="36" l="1"/>
  <c r="AM21" i="36"/>
  <c r="AO24" i="36"/>
  <c r="AN23" i="36"/>
  <c r="AP21" i="36" l="1"/>
  <c r="AM22" i="36"/>
  <c r="AO25" i="36"/>
  <c r="AN24" i="36"/>
  <c r="P23" i="21"/>
  <c r="O23" i="21"/>
  <c r="N23" i="21"/>
  <c r="M23" i="21"/>
  <c r="L23" i="21"/>
  <c r="K23" i="21"/>
  <c r="J23" i="21"/>
  <c r="I23" i="21"/>
  <c r="H23" i="21"/>
  <c r="G23" i="21"/>
  <c r="F23" i="21"/>
  <c r="E23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P20" i="21"/>
  <c r="O20" i="21"/>
  <c r="N20" i="21"/>
  <c r="M20" i="21"/>
  <c r="L20" i="21"/>
  <c r="K20" i="21"/>
  <c r="J20" i="21"/>
  <c r="I20" i="21"/>
  <c r="H20" i="21"/>
  <c r="G20" i="21"/>
  <c r="F20" i="21"/>
  <c r="E20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P7" i="21"/>
  <c r="O7" i="21"/>
  <c r="N7" i="21"/>
  <c r="M7" i="21"/>
  <c r="L7" i="21"/>
  <c r="K7" i="21"/>
  <c r="J7" i="21"/>
  <c r="I7" i="21"/>
  <c r="H7" i="21"/>
  <c r="G7" i="21"/>
  <c r="F7" i="21"/>
  <c r="E7" i="21"/>
  <c r="P6" i="21"/>
  <c r="O6" i="21"/>
  <c r="N6" i="21"/>
  <c r="M6" i="21"/>
  <c r="L6" i="21"/>
  <c r="K6" i="21"/>
  <c r="J6" i="21"/>
  <c r="I6" i="21"/>
  <c r="H6" i="21"/>
  <c r="G6" i="21"/>
  <c r="F6" i="21"/>
  <c r="E6" i="21"/>
  <c r="P5" i="21"/>
  <c r="O5" i="21"/>
  <c r="N5" i="21"/>
  <c r="M5" i="21"/>
  <c r="L5" i="21"/>
  <c r="K5" i="21"/>
  <c r="J5" i="21"/>
  <c r="I5" i="21"/>
  <c r="H5" i="21"/>
  <c r="G5" i="21"/>
  <c r="F5" i="21"/>
  <c r="E5" i="21"/>
  <c r="P4" i="21"/>
  <c r="O4" i="21"/>
  <c r="N4" i="21"/>
  <c r="M4" i="21"/>
  <c r="L4" i="21"/>
  <c r="K4" i="21"/>
  <c r="J4" i="21"/>
  <c r="I4" i="21"/>
  <c r="H4" i="21"/>
  <c r="G4" i="21"/>
  <c r="F4" i="21"/>
  <c r="E4" i="21"/>
  <c r="P3" i="21"/>
  <c r="O3" i="21"/>
  <c r="N3" i="21"/>
  <c r="M3" i="21"/>
  <c r="L3" i="21"/>
  <c r="K3" i="21"/>
  <c r="J3" i="21"/>
  <c r="I3" i="21"/>
  <c r="H3" i="21"/>
  <c r="G3" i="21"/>
  <c r="F3" i="21"/>
  <c r="E3" i="21"/>
  <c r="AP22" i="36" l="1"/>
  <c r="AM23" i="36"/>
  <c r="AO26" i="36"/>
  <c r="AN25" i="36"/>
  <c r="AP23" i="36" l="1"/>
  <c r="AM24" i="36"/>
  <c r="AO27" i="36"/>
  <c r="AN26" i="36"/>
  <c r="D2" i="30"/>
  <c r="E2" i="30" s="1"/>
  <c r="F2" i="30" s="1"/>
  <c r="G2" i="30" s="1"/>
  <c r="H2" i="30" s="1"/>
  <c r="AI2" i="30"/>
  <c r="AH2" i="30" s="1"/>
  <c r="AN2" i="30"/>
  <c r="AP2" i="30"/>
  <c r="AZ2" i="30"/>
  <c r="J19" i="34"/>
  <c r="AC26" i="32"/>
  <c r="S23" i="32"/>
  <c r="R21" i="35"/>
  <c r="S21" i="35"/>
  <c r="J28" i="32"/>
  <c r="H44" i="34"/>
  <c r="H20" i="33"/>
  <c r="I48" i="33"/>
  <c r="G3" i="36"/>
  <c r="S34" i="34"/>
  <c r="J39" i="32"/>
  <c r="H51" i="36"/>
  <c r="G89" i="36"/>
  <c r="H29" i="35"/>
  <c r="G83" i="36"/>
  <c r="J28" i="33"/>
  <c r="S35" i="34"/>
  <c r="J29" i="35"/>
  <c r="H41" i="33"/>
  <c r="H76" i="36"/>
  <c r="T33" i="34"/>
  <c r="J34" i="35"/>
  <c r="S35" i="32"/>
  <c r="J45" i="35"/>
  <c r="AC29" i="32"/>
  <c r="H25" i="34"/>
  <c r="R25" i="33"/>
  <c r="G15" i="36"/>
  <c r="J16" i="32"/>
  <c r="R35" i="35"/>
  <c r="H83" i="36"/>
  <c r="S37" i="33"/>
  <c r="I20" i="33"/>
  <c r="H46" i="34"/>
  <c r="J26" i="32"/>
  <c r="H27" i="35"/>
  <c r="I36" i="33"/>
  <c r="T18" i="34"/>
  <c r="S26" i="32"/>
  <c r="J32" i="32"/>
  <c r="H75" i="36"/>
  <c r="H45" i="32"/>
  <c r="R27" i="35"/>
  <c r="G9" i="36"/>
  <c r="J40" i="32"/>
  <c r="R43" i="35"/>
  <c r="S44" i="33"/>
  <c r="I17" i="33"/>
  <c r="T18" i="35"/>
  <c r="T37" i="32"/>
  <c r="AC17" i="32"/>
  <c r="J39" i="33"/>
  <c r="T47" i="35"/>
  <c r="H40" i="36"/>
  <c r="I19" i="34"/>
  <c r="I27" i="32"/>
  <c r="S42" i="32"/>
  <c r="G56" i="36"/>
  <c r="J40" i="34"/>
  <c r="J20" i="35"/>
  <c r="H49" i="33"/>
  <c r="G8" i="31"/>
  <c r="I23" i="35"/>
  <c r="R28" i="35"/>
  <c r="I29" i="35"/>
  <c r="T44" i="33"/>
  <c r="J38" i="32"/>
  <c r="T28" i="32"/>
  <c r="I18" i="35"/>
  <c r="H42" i="34"/>
  <c r="J33" i="33"/>
  <c r="T15" i="34"/>
  <c r="R17" i="33"/>
  <c r="H69" i="36"/>
  <c r="AB39" i="32"/>
  <c r="H34" i="33"/>
  <c r="T24" i="32"/>
  <c r="R32" i="34"/>
  <c r="T29" i="33"/>
  <c r="H47" i="33"/>
  <c r="H81" i="36"/>
  <c r="H39" i="33"/>
  <c r="G5" i="36"/>
  <c r="J16" i="35"/>
  <c r="H16" i="32"/>
  <c r="S41" i="33"/>
  <c r="J30" i="33"/>
  <c r="S44" i="34"/>
  <c r="H65" i="36"/>
  <c r="AB26" i="32"/>
  <c r="T27" i="35"/>
  <c r="H35" i="32"/>
  <c r="G17" i="36"/>
  <c r="J27" i="35"/>
  <c r="I49" i="33"/>
  <c r="G40" i="36"/>
  <c r="J42" i="32"/>
  <c r="G61" i="36"/>
  <c r="S22" i="35"/>
  <c r="S33" i="33"/>
  <c r="S23" i="33"/>
  <c r="H19" i="32"/>
  <c r="H17" i="34"/>
  <c r="T38" i="35"/>
  <c r="J44" i="33"/>
  <c r="S19" i="35"/>
  <c r="AC48" i="32"/>
  <c r="S36" i="33"/>
  <c r="I44" i="32"/>
  <c r="H34" i="34"/>
  <c r="G84" i="36"/>
  <c r="J23" i="35"/>
  <c r="G92" i="36"/>
  <c r="R42" i="35"/>
  <c r="T45" i="32"/>
  <c r="S24" i="34"/>
  <c r="R39" i="32"/>
  <c r="T22" i="32"/>
  <c r="AC22" i="32"/>
  <c r="I15" i="34"/>
  <c r="H31" i="35"/>
  <c r="AC45" i="32"/>
  <c r="J21" i="34"/>
  <c r="AD23" i="32"/>
  <c r="H13" i="36"/>
  <c r="S32" i="35"/>
  <c r="I35" i="33"/>
  <c r="AC24" i="32"/>
  <c r="G52" i="36"/>
  <c r="AC47" i="32"/>
  <c r="J20" i="32"/>
  <c r="R23" i="33"/>
  <c r="I33" i="34"/>
  <c r="S26" i="35"/>
  <c r="R37" i="35"/>
  <c r="H55" i="36"/>
  <c r="R15" i="32"/>
  <c r="J37" i="34"/>
  <c r="I16" i="33"/>
  <c r="H31" i="33"/>
  <c r="I23" i="33"/>
  <c r="H24" i="34"/>
  <c r="I43" i="34"/>
  <c r="AC21" i="32"/>
  <c r="R18" i="33"/>
  <c r="I31" i="33"/>
  <c r="H20" i="34"/>
  <c r="J36" i="33"/>
  <c r="J6" i="31"/>
  <c r="AC18" i="32"/>
  <c r="R36" i="35"/>
  <c r="R49" i="33"/>
  <c r="S27" i="32"/>
  <c r="G44" i="36"/>
  <c r="J42" i="35"/>
  <c r="H24" i="33"/>
  <c r="J32" i="33"/>
  <c r="R33" i="32"/>
  <c r="J26" i="35"/>
  <c r="R41" i="32"/>
  <c r="R24" i="33"/>
  <c r="H24" i="32"/>
  <c r="J28" i="35"/>
  <c r="I25" i="35"/>
  <c r="S39" i="32"/>
  <c r="I29" i="34"/>
  <c r="J31" i="32"/>
  <c r="H72" i="36"/>
  <c r="R33" i="33"/>
  <c r="S18" i="34"/>
  <c r="I22" i="35"/>
  <c r="S46" i="32"/>
  <c r="H87" i="36"/>
  <c r="T29" i="34"/>
  <c r="H40" i="33"/>
  <c r="H27" i="34"/>
  <c r="G39" i="36"/>
  <c r="S34" i="33"/>
  <c r="J15" i="34"/>
  <c r="S50" i="32"/>
  <c r="R40" i="32"/>
  <c r="AB47" i="32"/>
  <c r="AB36" i="32"/>
  <c r="H38" i="35"/>
  <c r="S50" i="35"/>
  <c r="I19" i="32"/>
  <c r="T38" i="33"/>
  <c r="R44" i="35"/>
  <c r="R16" i="34"/>
  <c r="I15" i="32"/>
  <c r="I38" i="34"/>
  <c r="I21" i="35"/>
  <c r="AC41" i="32"/>
  <c r="R30" i="32"/>
  <c r="R31" i="33"/>
  <c r="S15" i="32"/>
  <c r="I45" i="33"/>
  <c r="T39" i="33"/>
  <c r="S26" i="33"/>
  <c r="H48" i="33"/>
  <c r="T46" i="34"/>
  <c r="S22" i="33"/>
  <c r="H37" i="32"/>
  <c r="J44" i="35"/>
  <c r="H43" i="34"/>
  <c r="AD44" i="32"/>
  <c r="AC35" i="32"/>
  <c r="T22" i="35"/>
  <c r="T28" i="33"/>
  <c r="R24" i="32"/>
  <c r="T41" i="33"/>
  <c r="S24" i="32"/>
  <c r="R38" i="32"/>
  <c r="R22" i="34"/>
  <c r="I27" i="34"/>
  <c r="H24" i="35"/>
  <c r="I43" i="35"/>
  <c r="AC36" i="32"/>
  <c r="T47" i="34"/>
  <c r="T49" i="35"/>
  <c r="I38" i="35"/>
  <c r="AB46" i="32"/>
  <c r="J19" i="32"/>
  <c r="I47" i="35"/>
  <c r="R32" i="32"/>
  <c r="T42" i="34"/>
  <c r="R38" i="33"/>
  <c r="H22" i="33"/>
  <c r="R21" i="32"/>
  <c r="T20" i="32"/>
  <c r="S20" i="33"/>
  <c r="G81" i="36"/>
  <c r="AC23" i="32"/>
  <c r="H35" i="33"/>
  <c r="G64" i="36"/>
  <c r="T22" i="33"/>
  <c r="J22" i="34"/>
  <c r="T46" i="35"/>
  <c r="S16" i="35"/>
  <c r="R23" i="32"/>
  <c r="R50" i="34"/>
  <c r="J19" i="33"/>
  <c r="J15" i="32"/>
  <c r="G11" i="31"/>
  <c r="AD38" i="32"/>
  <c r="T48" i="33"/>
  <c r="S20" i="34"/>
  <c r="T24" i="34"/>
  <c r="H15" i="36"/>
  <c r="J36" i="35"/>
  <c r="R17" i="34"/>
  <c r="J18" i="32"/>
  <c r="G35" i="36"/>
  <c r="T24" i="33"/>
  <c r="G37" i="36"/>
  <c r="H47" i="36"/>
  <c r="T32" i="33"/>
  <c r="I45" i="35"/>
  <c r="I50" i="32"/>
  <c r="H18" i="35"/>
  <c r="H28" i="33"/>
  <c r="G14" i="31"/>
  <c r="R27" i="32"/>
  <c r="R30" i="33"/>
  <c r="R40" i="35"/>
  <c r="H42" i="32"/>
  <c r="I25" i="32"/>
  <c r="T16" i="34"/>
  <c r="H29" i="34"/>
  <c r="AC46" i="32"/>
  <c r="T37" i="34"/>
  <c r="R15" i="34"/>
  <c r="G41" i="36"/>
  <c r="H43" i="35"/>
  <c r="T42" i="32"/>
  <c r="I46" i="35"/>
  <c r="G43" i="36"/>
  <c r="I35" i="34"/>
  <c r="T30" i="34"/>
  <c r="S36" i="34"/>
  <c r="AB25" i="32"/>
  <c r="T27" i="34"/>
  <c r="I24" i="35"/>
  <c r="H43" i="36"/>
  <c r="I43" i="32"/>
  <c r="T15" i="33"/>
  <c r="T42" i="35"/>
  <c r="AB27" i="32"/>
  <c r="R49" i="34"/>
  <c r="J47" i="32"/>
  <c r="J34" i="34"/>
  <c r="I41" i="35"/>
  <c r="I48" i="32"/>
  <c r="I17" i="32"/>
  <c r="I32" i="35"/>
  <c r="AC49" i="32"/>
  <c r="I33" i="32"/>
  <c r="R27" i="33"/>
  <c r="R28" i="34"/>
  <c r="H31" i="34"/>
  <c r="I48" i="35"/>
  <c r="J18" i="35"/>
  <c r="AD26" i="32"/>
  <c r="H57" i="36"/>
  <c r="R26" i="33"/>
  <c r="I20" i="34"/>
  <c r="H19" i="34"/>
  <c r="J28" i="34"/>
  <c r="AC16" i="32"/>
  <c r="S20" i="32"/>
  <c r="AB32" i="32"/>
  <c r="T15" i="32"/>
  <c r="G12" i="31"/>
  <c r="T40" i="35"/>
  <c r="T49" i="34"/>
  <c r="AB34" i="32"/>
  <c r="H34" i="32"/>
  <c r="T18" i="32"/>
  <c r="H43" i="32"/>
  <c r="G10" i="31"/>
  <c r="H44" i="33"/>
  <c r="R23" i="34"/>
  <c r="H15" i="35"/>
  <c r="T39" i="35"/>
  <c r="R37" i="32"/>
  <c r="G63" i="36"/>
  <c r="G21" i="36"/>
  <c r="T23" i="32"/>
  <c r="R25" i="34"/>
  <c r="J37" i="32"/>
  <c r="J24" i="32"/>
  <c r="G97" i="36"/>
  <c r="I50" i="34"/>
  <c r="T20" i="34"/>
  <c r="J49" i="33"/>
  <c r="H18" i="34"/>
  <c r="S16" i="34"/>
  <c r="J34" i="33"/>
  <c r="R28" i="32"/>
  <c r="H49" i="34"/>
  <c r="G73" i="36"/>
  <c r="AB20" i="32"/>
  <c r="H28" i="34"/>
  <c r="T19" i="34"/>
  <c r="H40" i="35"/>
  <c r="S48" i="33"/>
  <c r="G7" i="31"/>
  <c r="J31" i="33"/>
  <c r="T31" i="34"/>
  <c r="I17" i="35"/>
  <c r="I39" i="33"/>
  <c r="AC31" i="32"/>
  <c r="S41" i="35"/>
  <c r="R17" i="32"/>
  <c r="R45" i="34"/>
  <c r="J26" i="34"/>
  <c r="H50" i="32"/>
  <c r="S46" i="34"/>
  <c r="R25" i="35"/>
  <c r="G47" i="36"/>
  <c r="H48" i="34"/>
  <c r="G95" i="36"/>
  <c r="J46" i="32"/>
  <c r="T26" i="34"/>
  <c r="R30" i="35"/>
  <c r="H29" i="33"/>
  <c r="G12" i="36"/>
  <c r="I38" i="33"/>
  <c r="T32" i="32"/>
  <c r="I30" i="35"/>
  <c r="T19" i="33"/>
  <c r="R18" i="35"/>
  <c r="S48" i="32"/>
  <c r="S18" i="33"/>
  <c r="H64" i="36"/>
  <c r="T15" i="35"/>
  <c r="J45" i="33"/>
  <c r="S18" i="35"/>
  <c r="R32" i="35"/>
  <c r="I28" i="34"/>
  <c r="I16" i="32"/>
  <c r="R18" i="34"/>
  <c r="R20" i="34"/>
  <c r="S17" i="34"/>
  <c r="R29" i="34"/>
  <c r="R44" i="34"/>
  <c r="H47" i="35"/>
  <c r="I34" i="35"/>
  <c r="AC25" i="32"/>
  <c r="R32" i="33"/>
  <c r="G29" i="36"/>
  <c r="H28" i="35"/>
  <c r="S29" i="33"/>
  <c r="S29" i="32"/>
  <c r="AD35" i="32"/>
  <c r="S45" i="33"/>
  <c r="T41" i="34"/>
  <c r="R19" i="34"/>
  <c r="H19" i="35"/>
  <c r="R22" i="35"/>
  <c r="I49" i="35"/>
  <c r="I16" i="34"/>
  <c r="R34" i="33"/>
  <c r="I19" i="33"/>
  <c r="S15" i="35"/>
  <c r="G28" i="36"/>
  <c r="T37" i="35"/>
  <c r="S29" i="35"/>
  <c r="R40" i="34"/>
  <c r="T46" i="32"/>
  <c r="I39" i="34"/>
  <c r="H47" i="34"/>
  <c r="T30" i="33"/>
  <c r="S30" i="33"/>
  <c r="S18" i="32"/>
  <c r="T18" i="33"/>
  <c r="J31" i="35"/>
  <c r="J35" i="33"/>
  <c r="H32" i="35"/>
  <c r="AD21" i="32"/>
  <c r="H50" i="35"/>
  <c r="S47" i="34"/>
  <c r="T31" i="32"/>
  <c r="J42" i="33"/>
  <c r="J15" i="35"/>
  <c r="I32" i="34"/>
  <c r="R19" i="33"/>
  <c r="T45" i="33"/>
  <c r="R19" i="32"/>
  <c r="H46" i="32"/>
  <c r="S19" i="32"/>
  <c r="I18" i="33"/>
  <c r="T48" i="34"/>
  <c r="J35" i="35"/>
  <c r="H37" i="34"/>
  <c r="I37" i="32"/>
  <c r="H39" i="32"/>
  <c r="J50" i="32"/>
  <c r="I24" i="32"/>
  <c r="S38" i="33"/>
  <c r="H42" i="33"/>
  <c r="I47" i="33"/>
  <c r="J49" i="35"/>
  <c r="S35" i="33"/>
  <c r="H40" i="32"/>
  <c r="H60" i="36"/>
  <c r="T21" i="34"/>
  <c r="S49" i="35"/>
  <c r="H38" i="34"/>
  <c r="S43" i="32"/>
  <c r="J39" i="35"/>
  <c r="J36" i="34"/>
  <c r="R20" i="35"/>
  <c r="H39" i="36"/>
  <c r="R34" i="32"/>
  <c r="J43" i="34"/>
  <c r="T50" i="33"/>
  <c r="AB17" i="32"/>
  <c r="AB35" i="32"/>
  <c r="T50" i="32"/>
  <c r="H37" i="33"/>
  <c r="J30" i="32"/>
  <c r="R41" i="33"/>
  <c r="AD40" i="32"/>
  <c r="G53" i="36"/>
  <c r="AB24" i="32"/>
  <c r="I39" i="32"/>
  <c r="S21" i="32"/>
  <c r="S36" i="35"/>
  <c r="T40" i="32"/>
  <c r="J17" i="35"/>
  <c r="S27" i="34"/>
  <c r="S32" i="34"/>
  <c r="J23" i="33"/>
  <c r="H16" i="36"/>
  <c r="S46" i="35"/>
  <c r="R26" i="34"/>
  <c r="H39" i="35"/>
  <c r="G23" i="36"/>
  <c r="G31" i="36"/>
  <c r="S40" i="35"/>
  <c r="J50" i="34"/>
  <c r="H33" i="36"/>
  <c r="AB40" i="32"/>
  <c r="T46" i="33"/>
  <c r="I40" i="33"/>
  <c r="H37" i="35"/>
  <c r="H29" i="36"/>
  <c r="I21" i="32"/>
  <c r="I46" i="34"/>
  <c r="I44" i="34"/>
  <c r="R40" i="33"/>
  <c r="S47" i="32"/>
  <c r="H24" i="36"/>
  <c r="R15" i="33"/>
  <c r="AD46" i="32"/>
  <c r="G76" i="36"/>
  <c r="H36" i="35"/>
  <c r="H48" i="36"/>
  <c r="H91" i="36"/>
  <c r="S24" i="35"/>
  <c r="H17" i="36"/>
  <c r="S44" i="32"/>
  <c r="G96" i="36"/>
  <c r="J44" i="32"/>
  <c r="G27" i="36"/>
  <c r="H45" i="36"/>
  <c r="AB23" i="32"/>
  <c r="I33" i="35"/>
  <c r="S31" i="32"/>
  <c r="T44" i="34"/>
  <c r="T34" i="34"/>
  <c r="S27" i="33"/>
  <c r="R34" i="34"/>
  <c r="H53" i="36"/>
  <c r="I47" i="32"/>
  <c r="H29" i="32"/>
  <c r="I26" i="33"/>
  <c r="H33" i="33"/>
  <c r="J37" i="33"/>
  <c r="I47" i="34"/>
  <c r="R21" i="33"/>
  <c r="G4" i="31"/>
  <c r="S25" i="34"/>
  <c r="I49" i="32"/>
  <c r="I32" i="32"/>
  <c r="H38" i="33"/>
  <c r="I40" i="34"/>
  <c r="T30" i="32"/>
  <c r="AB29" i="32"/>
  <c r="I39" i="35"/>
  <c r="H31" i="32"/>
  <c r="J41" i="35"/>
  <c r="AB33" i="32"/>
  <c r="AD24" i="32"/>
  <c r="H30" i="32"/>
  <c r="S22" i="34"/>
  <c r="J33" i="32"/>
  <c r="J22" i="33"/>
  <c r="H19" i="33"/>
  <c r="G65" i="36"/>
  <c r="S40" i="33"/>
  <c r="R36" i="32"/>
  <c r="J25" i="35"/>
  <c r="I29" i="33"/>
  <c r="H23" i="34"/>
  <c r="R16" i="32"/>
  <c r="S37" i="32"/>
  <c r="R31" i="32"/>
  <c r="H28" i="32"/>
  <c r="I24" i="33"/>
  <c r="G88" i="36"/>
  <c r="R46" i="35"/>
  <c r="T23" i="33"/>
  <c r="S27" i="35"/>
  <c r="H77" i="36"/>
  <c r="AD33" i="32"/>
  <c r="G59" i="36"/>
  <c r="H97" i="36"/>
  <c r="AD18" i="32"/>
  <c r="R43" i="34"/>
  <c r="H32" i="33"/>
  <c r="T36" i="33"/>
  <c r="H7" i="36"/>
  <c r="T21" i="33"/>
  <c r="R47" i="34"/>
  <c r="I27" i="33"/>
  <c r="J20" i="33"/>
  <c r="S45" i="32"/>
  <c r="H21" i="33"/>
  <c r="H36" i="36"/>
  <c r="H23" i="32"/>
  <c r="H49" i="32"/>
  <c r="J15" i="33"/>
  <c r="T31" i="35"/>
  <c r="G7" i="36"/>
  <c r="T28" i="34"/>
  <c r="G8" i="36"/>
  <c r="AB38" i="32"/>
  <c r="I34" i="34"/>
  <c r="I50" i="35"/>
  <c r="S32" i="32"/>
  <c r="J38" i="35"/>
  <c r="T40" i="34"/>
  <c r="H30" i="35"/>
  <c r="T19" i="32"/>
  <c r="AC20" i="32"/>
  <c r="J25" i="32"/>
  <c r="S49" i="34"/>
  <c r="AC39" i="32"/>
  <c r="S31" i="35"/>
  <c r="G19" i="36"/>
  <c r="I44" i="35"/>
  <c r="T45" i="34"/>
  <c r="T34" i="35"/>
  <c r="H26" i="32"/>
  <c r="AD43" i="32"/>
  <c r="T35" i="33"/>
  <c r="H26" i="34"/>
  <c r="T41" i="35"/>
  <c r="S42" i="35"/>
  <c r="S25" i="35"/>
  <c r="AC44" i="32"/>
  <c r="H30" i="33"/>
  <c r="J38" i="34"/>
  <c r="J35" i="32"/>
  <c r="J27" i="33"/>
  <c r="AB18" i="32"/>
  <c r="I22" i="32"/>
  <c r="R48" i="35"/>
  <c r="S21" i="34"/>
  <c r="S28" i="34"/>
  <c r="J40" i="33"/>
  <c r="H73" i="36"/>
  <c r="J48" i="34"/>
  <c r="I15" i="33"/>
  <c r="R26" i="35"/>
  <c r="I40" i="32"/>
  <c r="I49" i="34"/>
  <c r="H15" i="34"/>
  <c r="R35" i="34"/>
  <c r="H35" i="35"/>
  <c r="J26" i="33"/>
  <c r="S21" i="33"/>
  <c r="H20" i="36"/>
  <c r="R50" i="33"/>
  <c r="G93" i="36"/>
  <c r="J27" i="32"/>
  <c r="R17" i="35"/>
  <c r="S50" i="34"/>
  <c r="R31" i="35"/>
  <c r="T23" i="35"/>
  <c r="S47" i="33"/>
  <c r="I26" i="34"/>
  <c r="J43" i="35"/>
  <c r="H25" i="35"/>
  <c r="AB37" i="32"/>
  <c r="AC40" i="32"/>
  <c r="H22" i="32"/>
  <c r="R45" i="33"/>
  <c r="J46" i="35"/>
  <c r="H41" i="32"/>
  <c r="S50" i="33"/>
  <c r="G71" i="36"/>
  <c r="J29" i="32"/>
  <c r="H25" i="33"/>
  <c r="G80" i="36"/>
  <c r="I44" i="33"/>
  <c r="R18" i="32"/>
  <c r="T37" i="33"/>
  <c r="AC30" i="32"/>
  <c r="I22" i="34"/>
  <c r="J50" i="33"/>
  <c r="T17" i="35"/>
  <c r="S45" i="34"/>
  <c r="G36" i="36"/>
  <c r="H30" i="34"/>
  <c r="G13" i="36"/>
  <c r="J47" i="33"/>
  <c r="R20" i="32"/>
  <c r="J49" i="32"/>
  <c r="R44" i="32"/>
  <c r="S28" i="35"/>
  <c r="H52" i="36"/>
  <c r="R22" i="33"/>
  <c r="J48" i="33"/>
  <c r="H33" i="35"/>
  <c r="H27" i="36"/>
  <c r="H25" i="32"/>
  <c r="J16" i="33"/>
  <c r="R38" i="34"/>
  <c r="H38" i="32"/>
  <c r="I36" i="34"/>
  <c r="S34" i="32"/>
  <c r="S37" i="35"/>
  <c r="AD25" i="32"/>
  <c r="H11" i="36"/>
  <c r="H36" i="34"/>
  <c r="AD45" i="32"/>
  <c r="T30" i="35"/>
  <c r="AB43" i="32"/>
  <c r="AB49" i="32"/>
  <c r="G72" i="36"/>
  <c r="AB21" i="32"/>
  <c r="I42" i="33"/>
  <c r="T25" i="33"/>
  <c r="T49" i="33"/>
  <c r="AB19" i="32"/>
  <c r="J25" i="34"/>
  <c r="S38" i="32"/>
  <c r="R39" i="35"/>
  <c r="H46" i="35"/>
  <c r="I41" i="32"/>
  <c r="H36" i="32"/>
  <c r="H43" i="33"/>
  <c r="G3" i="31"/>
  <c r="AC15" i="32"/>
  <c r="S19" i="34"/>
  <c r="T25" i="32"/>
  <c r="S17" i="32"/>
  <c r="H41" i="36"/>
  <c r="T19" i="35"/>
  <c r="AB45" i="32"/>
  <c r="J29" i="33"/>
  <c r="T45" i="35"/>
  <c r="T33" i="35"/>
  <c r="G57" i="36"/>
  <c r="R27" i="34"/>
  <c r="T17" i="32"/>
  <c r="H26" i="35"/>
  <c r="S49" i="32"/>
  <c r="S42" i="34"/>
  <c r="T43" i="35"/>
  <c r="R31" i="34"/>
  <c r="H39" i="34"/>
  <c r="J24" i="34"/>
  <c r="J25" i="33"/>
  <c r="AD28" i="32"/>
  <c r="T50" i="35"/>
  <c r="H20" i="32"/>
  <c r="G85" i="36"/>
  <c r="J24" i="33"/>
  <c r="J48" i="35"/>
  <c r="S16" i="33"/>
  <c r="T21" i="35"/>
  <c r="T49" i="32"/>
  <c r="T34" i="32"/>
  <c r="J17" i="34"/>
  <c r="AC19" i="32"/>
  <c r="H49" i="35"/>
  <c r="I21" i="33"/>
  <c r="AD36" i="32"/>
  <c r="T43" i="33"/>
  <c r="T42" i="33"/>
  <c r="T17" i="34"/>
  <c r="AD49" i="32"/>
  <c r="I36" i="35"/>
  <c r="R34" i="35"/>
  <c r="I20" i="35"/>
  <c r="R46" i="33"/>
  <c r="H45" i="34"/>
  <c r="H85" i="36"/>
  <c r="T36" i="34"/>
  <c r="S17" i="35"/>
  <c r="AD27" i="32"/>
  <c r="T16" i="33"/>
  <c r="H12" i="36"/>
  <c r="S23" i="34"/>
  <c r="R35" i="33"/>
  <c r="I28" i="33"/>
  <c r="G67" i="36"/>
  <c r="R33" i="35"/>
  <c r="J43" i="33"/>
  <c r="R43" i="32"/>
  <c r="G69" i="36"/>
  <c r="H5" i="36"/>
  <c r="T35" i="34"/>
  <c r="AB31" i="32"/>
  <c r="R49" i="35"/>
  <c r="T23" i="34"/>
  <c r="S30" i="34"/>
  <c r="S32" i="33"/>
  <c r="R41" i="34"/>
  <c r="G60" i="36"/>
  <c r="I28" i="35"/>
  <c r="AC42" i="32"/>
  <c r="T36" i="35"/>
  <c r="I37" i="35"/>
  <c r="I25" i="33"/>
  <c r="H17" i="35"/>
  <c r="J33" i="34"/>
  <c r="I23" i="34"/>
  <c r="H32" i="34"/>
  <c r="AB22" i="32"/>
  <c r="G20" i="36"/>
  <c r="S49" i="33"/>
  <c r="R24" i="35"/>
  <c r="I31" i="34"/>
  <c r="H27" i="33"/>
  <c r="R46" i="32"/>
  <c r="H15" i="32"/>
  <c r="J39" i="34"/>
  <c r="I22" i="33"/>
  <c r="R50" i="35"/>
  <c r="S42" i="33"/>
  <c r="H50" i="33"/>
  <c r="H19" i="36"/>
  <c r="H35" i="34"/>
  <c r="AB41" i="32"/>
  <c r="R21" i="34"/>
  <c r="S37" i="34"/>
  <c r="S15" i="33"/>
  <c r="H95" i="36"/>
  <c r="R37" i="34"/>
  <c r="I30" i="34"/>
  <c r="R41" i="35"/>
  <c r="H22" i="34"/>
  <c r="T47" i="33"/>
  <c r="R29" i="35"/>
  <c r="G91" i="36"/>
  <c r="AC34" i="32"/>
  <c r="H47" i="32"/>
  <c r="G55" i="36"/>
  <c r="I21" i="34"/>
  <c r="J38" i="33"/>
  <c r="S33" i="32"/>
  <c r="S29" i="34"/>
  <c r="G16" i="36"/>
  <c r="I23" i="32"/>
  <c r="R20" i="33"/>
  <c r="T36" i="32"/>
  <c r="H18" i="32"/>
  <c r="H23" i="33"/>
  <c r="T48" i="32"/>
  <c r="H48" i="35"/>
  <c r="H59" i="36"/>
  <c r="T29" i="32"/>
  <c r="J23" i="32"/>
  <c r="S43" i="34"/>
  <c r="G25" i="36"/>
  <c r="R16" i="33"/>
  <c r="S33" i="34"/>
  <c r="H16" i="33"/>
  <c r="H41" i="34"/>
  <c r="I18" i="34"/>
  <c r="I42" i="32"/>
  <c r="AC33" i="32"/>
  <c r="AB42" i="32"/>
  <c r="H37" i="36"/>
  <c r="G4" i="36"/>
  <c r="S17" i="33"/>
  <c r="AD41" i="32"/>
  <c r="G49" i="36"/>
  <c r="H21" i="32"/>
  <c r="T16" i="32"/>
  <c r="H16" i="35"/>
  <c r="I46" i="33"/>
  <c r="H44" i="32"/>
  <c r="J50" i="35"/>
  <c r="AC28" i="32"/>
  <c r="T33" i="32"/>
  <c r="R29" i="33"/>
  <c r="H40" i="34"/>
  <c r="S43" i="35"/>
  <c r="T35" i="32"/>
  <c r="S19" i="33"/>
  <c r="R37" i="33"/>
  <c r="H67" i="36"/>
  <c r="R42" i="32"/>
  <c r="J42" i="34"/>
  <c r="AD16" i="32"/>
  <c r="G9" i="31"/>
  <c r="AD34" i="32"/>
  <c r="I30" i="32"/>
  <c r="T44" i="32"/>
  <c r="R26" i="32"/>
  <c r="AD31" i="32"/>
  <c r="AD19" i="32"/>
  <c r="H20" i="35"/>
  <c r="I26" i="35"/>
  <c r="H32" i="36"/>
  <c r="H42" i="35"/>
  <c r="AB48" i="32"/>
  <c r="H49" i="36"/>
  <c r="S30" i="35"/>
  <c r="H63" i="36"/>
  <c r="I27" i="35"/>
  <c r="H96" i="36"/>
  <c r="J20" i="34"/>
  <c r="J24" i="35"/>
  <c r="R44" i="33"/>
  <c r="J21" i="32"/>
  <c r="S20" i="35"/>
  <c r="S34" i="35"/>
  <c r="I42" i="35"/>
  <c r="AD39" i="32"/>
  <c r="T20" i="35"/>
  <c r="I35" i="35"/>
  <c r="J47" i="34"/>
  <c r="H23" i="35"/>
  <c r="AD47" i="32"/>
  <c r="T39" i="34"/>
  <c r="G51" i="36"/>
  <c r="H56" i="36"/>
  <c r="J32" i="35"/>
  <c r="H33" i="32"/>
  <c r="H32" i="32"/>
  <c r="I18" i="32"/>
  <c r="S48" i="35"/>
  <c r="R49" i="32"/>
  <c r="I17" i="34"/>
  <c r="J30" i="34"/>
  <c r="R50" i="32"/>
  <c r="S33" i="35"/>
  <c r="S25" i="33"/>
  <c r="J16" i="34"/>
  <c r="H15" i="33"/>
  <c r="T41" i="32"/>
  <c r="J43" i="32"/>
  <c r="T26" i="32"/>
  <c r="H44" i="36"/>
  <c r="AD32" i="32"/>
  <c r="J22" i="35"/>
  <c r="S30" i="32"/>
  <c r="I34" i="33"/>
  <c r="I45" i="34"/>
  <c r="AB28" i="32"/>
  <c r="T50" i="34"/>
  <c r="AD17" i="32"/>
  <c r="S35" i="35"/>
  <c r="H61" i="36"/>
  <c r="S16" i="32"/>
  <c r="S38" i="34"/>
  <c r="H9" i="36"/>
  <c r="H48" i="32"/>
  <c r="R24" i="34"/>
  <c r="S36" i="32"/>
  <c r="R36" i="34"/>
  <c r="T27" i="33"/>
  <c r="T27" i="32"/>
  <c r="J21" i="33"/>
  <c r="T26" i="33"/>
  <c r="T43" i="32"/>
  <c r="H17" i="32"/>
  <c r="I35" i="32"/>
  <c r="R48" i="33"/>
  <c r="H16" i="34"/>
  <c r="S28" i="32"/>
  <c r="J30" i="35"/>
  <c r="I46" i="32"/>
  <c r="J31" i="34"/>
  <c r="I20" i="32"/>
  <c r="R19" i="35"/>
  <c r="H45" i="33"/>
  <c r="I26" i="32"/>
  <c r="J49" i="34"/>
  <c r="AD29" i="32"/>
  <c r="H44" i="35"/>
  <c r="G11" i="36"/>
  <c r="J21" i="35"/>
  <c r="H88" i="36"/>
  <c r="I36" i="32"/>
  <c r="I31" i="35"/>
  <c r="AD15" i="32"/>
  <c r="I29" i="32"/>
  <c r="I50" i="33"/>
  <c r="R28" i="33"/>
  <c r="H68" i="36"/>
  <c r="AB44" i="32"/>
  <c r="J17" i="33"/>
  <c r="J44" i="34"/>
  <c r="T38" i="34"/>
  <c r="I19" i="35"/>
  <c r="S39" i="35"/>
  <c r="H80" i="36"/>
  <c r="I48" i="34"/>
  <c r="J41" i="34"/>
  <c r="AD30" i="32"/>
  <c r="H18" i="33"/>
  <c r="H45" i="35"/>
  <c r="H71" i="36"/>
  <c r="G24" i="36"/>
  <c r="J36" i="32"/>
  <c r="G6" i="31"/>
  <c r="R15" i="35"/>
  <c r="H93" i="36"/>
  <c r="R45" i="35"/>
  <c r="R30" i="34"/>
  <c r="H23" i="36"/>
  <c r="I41" i="33"/>
  <c r="S43" i="33"/>
  <c r="T40" i="33"/>
  <c r="J40" i="35"/>
  <c r="G87" i="36"/>
  <c r="J29" i="34"/>
  <c r="R39" i="34"/>
  <c r="I43" i="33"/>
  <c r="T44" i="35"/>
  <c r="R35" i="32"/>
  <c r="J37" i="35"/>
  <c r="AD37" i="32"/>
  <c r="S39" i="34"/>
  <c r="I31" i="32"/>
  <c r="R46" i="34"/>
  <c r="H92" i="36"/>
  <c r="R39" i="33"/>
  <c r="G77" i="36"/>
  <c r="I45" i="32"/>
  <c r="S44" i="35"/>
  <c r="I37" i="33"/>
  <c r="S28" i="33"/>
  <c r="H28" i="36"/>
  <c r="T31" i="33"/>
  <c r="G32" i="36"/>
  <c r="AD22" i="32"/>
  <c r="I25" i="34"/>
  <c r="H17" i="33"/>
  <c r="H84" i="36"/>
  <c r="S15" i="34"/>
  <c r="R42" i="34"/>
  <c r="H21" i="35"/>
  <c r="T33" i="33"/>
  <c r="S41" i="32"/>
  <c r="T29" i="35"/>
  <c r="H25" i="36"/>
  <c r="T38" i="32"/>
  <c r="H36" i="33"/>
  <c r="T32" i="34"/>
  <c r="I42" i="34"/>
  <c r="J45" i="32"/>
  <c r="J17" i="32"/>
  <c r="G33" i="36"/>
  <c r="T25" i="35"/>
  <c r="T21" i="32"/>
  <c r="T35" i="35"/>
  <c r="R33" i="34"/>
  <c r="R38" i="35"/>
  <c r="AC27" i="32"/>
  <c r="H46" i="33"/>
  <c r="T32" i="35"/>
  <c r="J33" i="35"/>
  <c r="G68" i="36"/>
  <c r="I15" i="35"/>
  <c r="J27" i="34"/>
  <c r="H26" i="33"/>
  <c r="I37" i="34"/>
  <c r="J18" i="34"/>
  <c r="R25" i="32"/>
  <c r="AD48" i="32"/>
  <c r="S39" i="33"/>
  <c r="S26" i="34"/>
  <c r="H8" i="36"/>
  <c r="J23" i="34"/>
  <c r="G13" i="31"/>
  <c r="H33" i="34"/>
  <c r="AC37" i="32"/>
  <c r="I41" i="34"/>
  <c r="J22" i="32"/>
  <c r="I24" i="34"/>
  <c r="T34" i="33"/>
  <c r="T39" i="32"/>
  <c r="T26" i="35"/>
  <c r="R48" i="34"/>
  <c r="G45" i="36"/>
  <c r="S45" i="35"/>
  <c r="T25" i="34"/>
  <c r="J48" i="32"/>
  <c r="T43" i="34"/>
  <c r="R16" i="35"/>
  <c r="R23" i="35"/>
  <c r="S46" i="33"/>
  <c r="S48" i="34"/>
  <c r="R43" i="33"/>
  <c r="I33" i="33"/>
  <c r="AC38" i="32"/>
  <c r="G48" i="36"/>
  <c r="R36" i="33"/>
  <c r="J41" i="32"/>
  <c r="T20" i="33"/>
  <c r="T47" i="32"/>
  <c r="H22" i="35"/>
  <c r="J46" i="34"/>
  <c r="T17" i="33"/>
  <c r="H21" i="34"/>
  <c r="I28" i="32"/>
  <c r="R29" i="32"/>
  <c r="I38" i="32"/>
  <c r="I30" i="33"/>
  <c r="S22" i="32"/>
  <c r="R47" i="35"/>
  <c r="S47" i="35"/>
  <c r="H27" i="32"/>
  <c r="J19" i="35"/>
  <c r="J46" i="33"/>
  <c r="H41" i="35"/>
  <c r="T24" i="35"/>
  <c r="S40" i="32"/>
  <c r="S23" i="35"/>
  <c r="AB16" i="32"/>
  <c r="R45" i="32"/>
  <c r="R47" i="33"/>
  <c r="AC32" i="32"/>
  <c r="R48" i="32"/>
  <c r="R22" i="32"/>
  <c r="AB30" i="32"/>
  <c r="I32" i="33"/>
  <c r="J32" i="34"/>
  <c r="I16" i="35"/>
  <c r="S38" i="35"/>
  <c r="H34" i="35"/>
  <c r="T48" i="35"/>
  <c r="AC43" i="32"/>
  <c r="J45" i="34"/>
  <c r="R42" i="33"/>
  <c r="I40" i="35"/>
  <c r="H89" i="36"/>
  <c r="AB15" i="32"/>
  <c r="S31" i="34"/>
  <c r="S25" i="32"/>
  <c r="J47" i="35"/>
  <c r="H50" i="34"/>
  <c r="J41" i="33"/>
  <c r="J34" i="32"/>
  <c r="AD42" i="32"/>
  <c r="S31" i="33"/>
  <c r="T16" i="35"/>
  <c r="T28" i="35"/>
  <c r="H3" i="36"/>
  <c r="J18" i="33"/>
  <c r="AD20" i="32"/>
  <c r="I34" i="32"/>
  <c r="T22" i="34"/>
  <c r="S24" i="33"/>
  <c r="H4" i="36"/>
  <c r="J35" i="34"/>
  <c r="G5" i="31"/>
  <c r="S40" i="34"/>
  <c r="S41" i="34"/>
  <c r="R47" i="32"/>
  <c r="G75" i="36"/>
  <c r="H17" i="30" l="1"/>
  <c r="I2" i="30"/>
  <c r="T276" i="35"/>
  <c r="S281" i="35"/>
  <c r="S254" i="35"/>
  <c r="T257" i="35"/>
  <c r="S276" i="35"/>
  <c r="S279" i="35"/>
  <c r="S284" i="35"/>
  <c r="S255" i="35"/>
  <c r="T270" i="35"/>
  <c r="S273" i="35"/>
  <c r="S274" i="35"/>
  <c r="S283" i="35"/>
  <c r="S266" i="35"/>
  <c r="S262" i="35"/>
  <c r="T256" i="35"/>
  <c r="T284" i="35"/>
  <c r="T254" i="35"/>
  <c r="T283" i="35"/>
  <c r="S270" i="35"/>
  <c r="T268" i="35"/>
  <c r="T271" i="35"/>
  <c r="S260" i="35"/>
  <c r="S282" i="35"/>
  <c r="S269" i="35"/>
  <c r="T263" i="35"/>
  <c r="T274" i="35"/>
  <c r="S285" i="35"/>
  <c r="S277" i="35"/>
  <c r="S286" i="35"/>
  <c r="S265" i="35"/>
  <c r="S287" i="35"/>
  <c r="T278" i="35"/>
  <c r="T258" i="35"/>
  <c r="S268" i="35"/>
  <c r="T264" i="35"/>
  <c r="T267" i="35"/>
  <c r="T275" i="35"/>
  <c r="S280" i="35"/>
  <c r="T289" i="35"/>
  <c r="S267" i="35"/>
  <c r="T261" i="35"/>
  <c r="S275" i="35"/>
  <c r="S263" i="35"/>
  <c r="T272" i="35"/>
  <c r="T282" i="35"/>
  <c r="T259" i="35"/>
  <c r="T286" i="35"/>
  <c r="T280" i="35"/>
  <c r="S256" i="35"/>
  <c r="T265" i="35"/>
  <c r="T279" i="35"/>
  <c r="S264" i="35"/>
  <c r="S258" i="35"/>
  <c r="S261" i="35"/>
  <c r="T273" i="35"/>
  <c r="T269" i="35"/>
  <c r="T277" i="35"/>
  <c r="S271" i="35"/>
  <c r="T260" i="35"/>
  <c r="T255" i="35"/>
  <c r="S289" i="35"/>
  <c r="T266" i="35"/>
  <c r="R266" i="35"/>
  <c r="R282" i="35"/>
  <c r="R267" i="35"/>
  <c r="R283" i="35"/>
  <c r="R268" i="35"/>
  <c r="R284" i="35"/>
  <c r="T262" i="35"/>
  <c r="R285" i="35"/>
  <c r="R278" i="35"/>
  <c r="R279" i="35"/>
  <c r="R280" i="35"/>
  <c r="T287" i="35"/>
  <c r="T281" i="35"/>
  <c r="R256" i="35"/>
  <c r="R272" i="35"/>
  <c r="R288" i="35"/>
  <c r="R257" i="35"/>
  <c r="R273" i="35"/>
  <c r="R289" i="35"/>
  <c r="R261" i="35"/>
  <c r="R277" i="35"/>
  <c r="R254" i="35"/>
  <c r="R270" i="35"/>
  <c r="R286" i="35"/>
  <c r="R255" i="35"/>
  <c r="R271" i="35"/>
  <c r="R287" i="35"/>
  <c r="R265" i="35"/>
  <c r="R281" i="35"/>
  <c r="R258" i="35"/>
  <c r="R274" i="35"/>
  <c r="R259" i="35"/>
  <c r="R275" i="35"/>
  <c r="R260" i="35"/>
  <c r="R276" i="35"/>
  <c r="S278" i="35"/>
  <c r="S288" i="35"/>
  <c r="T288" i="35"/>
  <c r="S257" i="35"/>
  <c r="S259" i="35"/>
  <c r="T285" i="35"/>
  <c r="R269" i="35"/>
  <c r="R262" i="35"/>
  <c r="R263" i="35"/>
  <c r="R264" i="35"/>
  <c r="S272" i="35"/>
  <c r="T269" i="34"/>
  <c r="T256" i="34"/>
  <c r="T288" i="34"/>
  <c r="R287" i="34"/>
  <c r="T283" i="34"/>
  <c r="S285" i="34"/>
  <c r="S276" i="34"/>
  <c r="T278" i="34"/>
  <c r="S273" i="34"/>
  <c r="S281" i="34"/>
  <c r="R283" i="34"/>
  <c r="R272" i="34"/>
  <c r="S289" i="34"/>
  <c r="T282" i="34"/>
  <c r="S280" i="34"/>
  <c r="T260" i="34"/>
  <c r="S272" i="34"/>
  <c r="S267" i="34"/>
  <c r="T258" i="34"/>
  <c r="T281" i="34"/>
  <c r="R288" i="34"/>
  <c r="S284" i="34"/>
  <c r="T257" i="34"/>
  <c r="T286" i="34"/>
  <c r="T268" i="34"/>
  <c r="S263" i="34"/>
  <c r="S279" i="34"/>
  <c r="S256" i="34"/>
  <c r="T276" i="34"/>
  <c r="S261" i="34"/>
  <c r="T284" i="34"/>
  <c r="S255" i="34"/>
  <c r="T289" i="34"/>
  <c r="S287" i="34"/>
  <c r="T280" i="34"/>
  <c r="S254" i="34"/>
  <c r="T272" i="34"/>
  <c r="S266" i="34"/>
  <c r="T265" i="34"/>
  <c r="S265" i="34"/>
  <c r="T254" i="34"/>
  <c r="S286" i="34"/>
  <c r="R271" i="34"/>
  <c r="T274" i="34"/>
  <c r="T262" i="34"/>
  <c r="T277" i="34"/>
  <c r="S288" i="34"/>
  <c r="S274" i="34"/>
  <c r="T264" i="34"/>
  <c r="T263" i="34"/>
  <c r="T285" i="34"/>
  <c r="T279" i="34"/>
  <c r="S283" i="34"/>
  <c r="S260" i="34"/>
  <c r="T267" i="34"/>
  <c r="S275" i="34"/>
  <c r="T266" i="34"/>
  <c r="S257" i="34"/>
  <c r="T259" i="34"/>
  <c r="R289" i="34"/>
  <c r="R273" i="34"/>
  <c r="S278" i="34"/>
  <c r="S282" i="34"/>
  <c r="T273" i="34"/>
  <c r="S258" i="34"/>
  <c r="R282" i="34"/>
  <c r="S270" i="34"/>
  <c r="T271" i="34"/>
  <c r="T270" i="34"/>
  <c r="S271" i="34"/>
  <c r="S262" i="34"/>
  <c r="T275" i="34"/>
  <c r="S269" i="34"/>
  <c r="S264" i="34"/>
  <c r="T261" i="34"/>
  <c r="S259" i="34"/>
  <c r="R284" i="34"/>
  <c r="R285" i="34"/>
  <c r="R278" i="34"/>
  <c r="R279" i="34"/>
  <c r="R280" i="34"/>
  <c r="R281" i="34"/>
  <c r="R259" i="34"/>
  <c r="R258" i="34"/>
  <c r="R274" i="34"/>
  <c r="R275" i="34"/>
  <c r="R276" i="34"/>
  <c r="R277" i="34"/>
  <c r="R270" i="34"/>
  <c r="R286" i="34"/>
  <c r="R267" i="34"/>
  <c r="R266" i="34"/>
  <c r="R265" i="34"/>
  <c r="R264" i="34"/>
  <c r="R255" i="34"/>
  <c r="R254" i="34"/>
  <c r="R269" i="34"/>
  <c r="R268" i="34"/>
  <c r="R257" i="34"/>
  <c r="R256" i="34"/>
  <c r="R263" i="34"/>
  <c r="R262" i="34"/>
  <c r="R261" i="34"/>
  <c r="R260" i="34"/>
  <c r="S277" i="34"/>
  <c r="T287" i="34"/>
  <c r="S268" i="34"/>
  <c r="T255" i="34"/>
  <c r="T278" i="32"/>
  <c r="S285" i="32"/>
  <c r="AC290" i="32"/>
  <c r="AB272" i="32"/>
  <c r="T259" i="32"/>
  <c r="S263" i="32"/>
  <c r="AC257" i="32"/>
  <c r="AB288" i="32"/>
  <c r="S269" i="32"/>
  <c r="R269" i="32"/>
  <c r="S270" i="32"/>
  <c r="AB265" i="32"/>
  <c r="AB259" i="32"/>
  <c r="S286" i="32"/>
  <c r="T275" i="32"/>
  <c r="AB275" i="32"/>
  <c r="T284" i="32"/>
  <c r="AB257" i="32"/>
  <c r="AC287" i="32"/>
  <c r="S279" i="32"/>
  <c r="AC288" i="32"/>
  <c r="S280" i="32"/>
  <c r="AD277" i="32"/>
  <c r="T291" i="32"/>
  <c r="AB291" i="32"/>
  <c r="AB292" i="32"/>
  <c r="S257" i="32"/>
  <c r="T277" i="32"/>
  <c r="AC271" i="32"/>
  <c r="AC289" i="32"/>
  <c r="AD261" i="32"/>
  <c r="T268" i="32"/>
  <c r="T262" i="32"/>
  <c r="AC272" i="32"/>
  <c r="S264" i="32"/>
  <c r="AC259" i="32"/>
  <c r="AC273" i="32"/>
  <c r="S273" i="32"/>
  <c r="S289" i="32"/>
  <c r="S268" i="32"/>
  <c r="S284" i="32"/>
  <c r="S267" i="32"/>
  <c r="S283" i="32"/>
  <c r="S258" i="32"/>
  <c r="S274" i="32"/>
  <c r="S290" i="32"/>
  <c r="AD259" i="32"/>
  <c r="AD291" i="32"/>
  <c r="AD284" i="32"/>
  <c r="AD281" i="32"/>
  <c r="S292" i="32"/>
  <c r="S259" i="32"/>
  <c r="S275" i="32"/>
  <c r="S291" i="32"/>
  <c r="S266" i="32"/>
  <c r="S282" i="32"/>
  <c r="S265" i="32"/>
  <c r="S281" i="32"/>
  <c r="S271" i="32"/>
  <c r="S287" i="32"/>
  <c r="S262" i="32"/>
  <c r="S278" i="32"/>
  <c r="S261" i="32"/>
  <c r="S277" i="32"/>
  <c r="S260" i="32"/>
  <c r="S276" i="32"/>
  <c r="R272" i="32"/>
  <c r="R288" i="32"/>
  <c r="R265" i="32"/>
  <c r="R281" i="32"/>
  <c r="R262" i="32"/>
  <c r="R278" i="32"/>
  <c r="S272" i="32"/>
  <c r="R273" i="32"/>
  <c r="R289" i="32"/>
  <c r="R270" i="32"/>
  <c r="R286" i="32"/>
  <c r="R271" i="32"/>
  <c r="R287" i="32"/>
  <c r="R268" i="32"/>
  <c r="R284" i="32"/>
  <c r="R285" i="32"/>
  <c r="R266" i="32"/>
  <c r="R282" i="32"/>
  <c r="R267" i="32"/>
  <c r="R283" i="32"/>
  <c r="R264" i="32"/>
  <c r="R280" i="32"/>
  <c r="R257" i="32"/>
  <c r="T265" i="32"/>
  <c r="T281" i="32"/>
  <c r="R263" i="32"/>
  <c r="R279" i="32"/>
  <c r="R260" i="32"/>
  <c r="R276" i="32"/>
  <c r="R292" i="32"/>
  <c r="T258" i="32"/>
  <c r="T274" i="32"/>
  <c r="T290" i="32"/>
  <c r="T271" i="32"/>
  <c r="T287" i="32"/>
  <c r="T264" i="32"/>
  <c r="T280" i="32"/>
  <c r="T261" i="32"/>
  <c r="T267" i="32"/>
  <c r="T283" i="32"/>
  <c r="T260" i="32"/>
  <c r="T276" i="32"/>
  <c r="T292" i="32"/>
  <c r="T257" i="32"/>
  <c r="T273" i="32"/>
  <c r="T289" i="32"/>
  <c r="T263" i="32"/>
  <c r="T279" i="32"/>
  <c r="T272" i="32"/>
  <c r="T288" i="32"/>
  <c r="T269" i="32"/>
  <c r="T285" i="32"/>
  <c r="T270" i="32"/>
  <c r="R261" i="32"/>
  <c r="R258" i="32"/>
  <c r="R290" i="32"/>
  <c r="R275" i="32"/>
  <c r="AB284" i="32"/>
  <c r="AB277" i="32"/>
  <c r="AB274" i="32"/>
  <c r="T266" i="32"/>
  <c r="AD270" i="32"/>
  <c r="AD275" i="32"/>
  <c r="AD268" i="32"/>
  <c r="AD265" i="32"/>
  <c r="AD266" i="32"/>
  <c r="AB273" i="32"/>
  <c r="AB289" i="32"/>
  <c r="AB270" i="32"/>
  <c r="AB286" i="32"/>
  <c r="AB271" i="32"/>
  <c r="AB287" i="32"/>
  <c r="AB268" i="32"/>
  <c r="AB269" i="32"/>
  <c r="AB285" i="32"/>
  <c r="AB266" i="32"/>
  <c r="AB282" i="32"/>
  <c r="AB267" i="32"/>
  <c r="AB283" i="32"/>
  <c r="AB264" i="32"/>
  <c r="AB280" i="32"/>
  <c r="AB281" i="32"/>
  <c r="AB262" i="32"/>
  <c r="AB278" i="32"/>
  <c r="AB263" i="32"/>
  <c r="AB279" i="32"/>
  <c r="AB260" i="32"/>
  <c r="AB276" i="32"/>
  <c r="AD289" i="32"/>
  <c r="AD258" i="32"/>
  <c r="AD274" i="32"/>
  <c r="AD290" i="32"/>
  <c r="AD271" i="32"/>
  <c r="AD287" i="32"/>
  <c r="AD264" i="32"/>
  <c r="AD280" i="32"/>
  <c r="AD286" i="32"/>
  <c r="AD267" i="32"/>
  <c r="AD283" i="32"/>
  <c r="AD260" i="32"/>
  <c r="AD276" i="32"/>
  <c r="AD292" i="32"/>
  <c r="AD257" i="32"/>
  <c r="AD273" i="32"/>
  <c r="AD282" i="32"/>
  <c r="AD263" i="32"/>
  <c r="AD279" i="32"/>
  <c r="AD272" i="32"/>
  <c r="AD288" i="32"/>
  <c r="AD269" i="32"/>
  <c r="AD285" i="32"/>
  <c r="AC263" i="32"/>
  <c r="AC279" i="32"/>
  <c r="AC270" i="32"/>
  <c r="AC286" i="32"/>
  <c r="AC269" i="32"/>
  <c r="AC285" i="32"/>
  <c r="AD262" i="32"/>
  <c r="AD278" i="32"/>
  <c r="AC275" i="32"/>
  <c r="AC291" i="32"/>
  <c r="AC266" i="32"/>
  <c r="AC282" i="32"/>
  <c r="AC265" i="32"/>
  <c r="AC281" i="32"/>
  <c r="AC264" i="32"/>
  <c r="AC280" i="32"/>
  <c r="AC262" i="32"/>
  <c r="AC278" i="32"/>
  <c r="AC261" i="32"/>
  <c r="AC277" i="32"/>
  <c r="AC260" i="32"/>
  <c r="AC276" i="32"/>
  <c r="AC292" i="32"/>
  <c r="S288" i="32"/>
  <c r="R277" i="32"/>
  <c r="R274" i="32"/>
  <c r="R259" i="32"/>
  <c r="R291" i="32"/>
  <c r="AC268" i="32"/>
  <c r="AC284" i="32"/>
  <c r="AC267" i="32"/>
  <c r="AC283" i="32"/>
  <c r="AC258" i="32"/>
  <c r="AC274" i="32"/>
  <c r="T286" i="32"/>
  <c r="AB261" i="32"/>
  <c r="AB258" i="32"/>
  <c r="AB290" i="32"/>
  <c r="T282" i="32"/>
  <c r="G102" i="36"/>
  <c r="G101" i="36"/>
  <c r="G100" i="36"/>
  <c r="H102" i="36"/>
  <c r="H101" i="36"/>
  <c r="AP24" i="36"/>
  <c r="AM25" i="36"/>
  <c r="AO28" i="36"/>
  <c r="AN27" i="36"/>
  <c r="AJ2" i="30"/>
  <c r="AI3" i="30" s="1"/>
  <c r="AJ3" i="30" s="1"/>
  <c r="AH3" i="30"/>
  <c r="AN3" i="30"/>
  <c r="AP3" i="30"/>
  <c r="AZ3" i="30"/>
  <c r="H31" i="36"/>
  <c r="H35" i="36"/>
  <c r="H21" i="36"/>
  <c r="I17" i="30" l="1"/>
  <c r="J2" i="30"/>
  <c r="H100" i="36"/>
  <c r="AP25" i="36"/>
  <c r="AM26" i="36"/>
  <c r="AO29" i="36"/>
  <c r="AN28" i="36"/>
  <c r="AH4" i="30"/>
  <c r="AI4" i="30"/>
  <c r="AJ4" i="30" s="1"/>
  <c r="AN4" i="30"/>
  <c r="AP4" i="30"/>
  <c r="AZ4" i="30"/>
  <c r="I5" i="35"/>
  <c r="J6" i="35"/>
  <c r="G6" i="35"/>
  <c r="G9" i="35"/>
  <c r="J10" i="35"/>
  <c r="I14" i="35"/>
  <c r="H4" i="35"/>
  <c r="I8" i="35"/>
  <c r="G8" i="35"/>
  <c r="H11" i="35"/>
  <c r="J8" i="35"/>
  <c r="G4" i="35"/>
  <c r="G3" i="35"/>
  <c r="I11" i="35"/>
  <c r="I12" i="35"/>
  <c r="J3" i="35"/>
  <c r="G10" i="35"/>
  <c r="H12" i="35"/>
  <c r="I13" i="35"/>
  <c r="J4" i="35"/>
  <c r="G5" i="35"/>
  <c r="I7" i="35"/>
  <c r="J5" i="35"/>
  <c r="J14" i="35"/>
  <c r="H13" i="35"/>
  <c r="J11" i="35"/>
  <c r="H6" i="35"/>
  <c r="I4" i="35"/>
  <c r="H9" i="35"/>
  <c r="H8" i="35"/>
  <c r="G11" i="35"/>
  <c r="H5" i="35"/>
  <c r="J13" i="35"/>
  <c r="J7" i="35"/>
  <c r="G7" i="35"/>
  <c r="G14" i="35"/>
  <c r="I6" i="35"/>
  <c r="H14" i="35"/>
  <c r="J12" i="35"/>
  <c r="G12" i="35"/>
  <c r="G13" i="35"/>
  <c r="I10" i="35"/>
  <c r="H7" i="35"/>
  <c r="H10" i="35"/>
  <c r="H3" i="35"/>
  <c r="I3" i="35"/>
  <c r="J9" i="35"/>
  <c r="I9" i="35"/>
  <c r="K2" i="30" l="1"/>
  <c r="J17" i="30"/>
  <c r="AP26" i="36"/>
  <c r="AM27" i="36"/>
  <c r="AO30" i="36"/>
  <c r="AN29" i="36"/>
  <c r="G281" i="35"/>
  <c r="J258" i="35"/>
  <c r="J283" i="35"/>
  <c r="H282" i="35"/>
  <c r="H246" i="35"/>
  <c r="J308" i="35"/>
  <c r="H252" i="35"/>
  <c r="J286" i="35"/>
  <c r="H254" i="35"/>
  <c r="I246" i="35"/>
  <c r="G295" i="35"/>
  <c r="J300" i="35"/>
  <c r="I277" i="35"/>
  <c r="I254" i="35"/>
  <c r="G303" i="35"/>
  <c r="H294" i="35"/>
  <c r="I243" i="35"/>
  <c r="G278" i="35"/>
  <c r="J305" i="35"/>
  <c r="H310" i="35"/>
  <c r="G258" i="35"/>
  <c r="H269" i="35"/>
  <c r="G301" i="35"/>
  <c r="G257" i="35"/>
  <c r="H257" i="35"/>
  <c r="I285" i="35"/>
  <c r="H263" i="35"/>
  <c r="G266" i="35"/>
  <c r="J243" i="35"/>
  <c r="J271" i="35"/>
  <c r="I293" i="35"/>
  <c r="H295" i="35"/>
  <c r="H306" i="35"/>
  <c r="I245" i="35"/>
  <c r="H289" i="35"/>
  <c r="G282" i="35"/>
  <c r="G284" i="35"/>
  <c r="J270" i="35"/>
  <c r="J263" i="35"/>
  <c r="H299" i="35"/>
  <c r="H255" i="35"/>
  <c r="I308" i="35"/>
  <c r="I301" i="35"/>
  <c r="H264" i="35"/>
  <c r="G272" i="35"/>
  <c r="I278" i="35"/>
  <c r="J250" i="35"/>
  <c r="G305" i="35"/>
  <c r="J251" i="35"/>
  <c r="I272" i="35"/>
  <c r="H298" i="35"/>
  <c r="H286" i="35"/>
  <c r="I248" i="35"/>
  <c r="G261" i="35"/>
  <c r="H297" i="35"/>
  <c r="J298" i="35"/>
  <c r="G250" i="35"/>
  <c r="G311" i="35"/>
  <c r="J259" i="35"/>
  <c r="I280" i="35"/>
  <c r="G268" i="35"/>
  <c r="H244" i="35"/>
  <c r="G294" i="35"/>
  <c r="J249" i="35"/>
  <c r="J269" i="35"/>
  <c r="H278" i="35"/>
  <c r="G297" i="35"/>
  <c r="H287" i="35"/>
  <c r="J306" i="35"/>
  <c r="I276" i="35"/>
  <c r="I269" i="35"/>
  <c r="I295" i="35"/>
  <c r="J254" i="35"/>
  <c r="G306" i="35"/>
  <c r="G262" i="35"/>
  <c r="J296" i="35"/>
  <c r="I290" i="35"/>
  <c r="H293" i="35"/>
  <c r="H300" i="35"/>
  <c r="G300" i="35"/>
  <c r="I275" i="35"/>
  <c r="G253" i="35"/>
  <c r="H291" i="35"/>
  <c r="H303" i="35"/>
  <c r="I306" i="35"/>
  <c r="H301" i="35"/>
  <c r="H270" i="35"/>
  <c r="G308" i="35"/>
  <c r="G277" i="35"/>
  <c r="J285" i="35"/>
  <c r="J299" i="35"/>
  <c r="G286" i="35"/>
  <c r="G298" i="35"/>
  <c r="G259" i="35"/>
  <c r="J253" i="35"/>
  <c r="H275" i="35"/>
  <c r="I262" i="35"/>
  <c r="H305" i="35"/>
  <c r="J278" i="35"/>
  <c r="H243" i="35"/>
  <c r="I259" i="35"/>
  <c r="G260" i="35"/>
  <c r="J303" i="35"/>
  <c r="I288" i="35"/>
  <c r="I252" i="35"/>
  <c r="I267" i="35"/>
  <c r="H262" i="35"/>
  <c r="H279" i="35"/>
  <c r="G246" i="35"/>
  <c r="I257" i="35"/>
  <c r="J255" i="35"/>
  <c r="G302" i="35"/>
  <c r="G263" i="35"/>
  <c r="G292" i="35"/>
  <c r="J313" i="35"/>
  <c r="G243" i="35"/>
  <c r="I283" i="35"/>
  <c r="J262" i="35"/>
  <c r="H261" i="35"/>
  <c r="I271" i="35"/>
  <c r="H307" i="35"/>
  <c r="H249" i="35"/>
  <c r="G273" i="35"/>
  <c r="G288" i="35"/>
  <c r="H271" i="35"/>
  <c r="J280" i="35"/>
  <c r="G283" i="35"/>
  <c r="G252" i="35"/>
  <c r="J297" i="35"/>
  <c r="G296" i="35"/>
  <c r="I266" i="35"/>
  <c r="H274" i="35"/>
  <c r="H272" i="35"/>
  <c r="G299" i="35"/>
  <c r="J290" i="35"/>
  <c r="H311" i="35"/>
  <c r="H245" i="35"/>
  <c r="I299" i="35"/>
  <c r="G270" i="35"/>
  <c r="J291" i="35"/>
  <c r="I298" i="35"/>
  <c r="G312" i="35"/>
  <c r="I292" i="35"/>
  <c r="G313" i="35"/>
  <c r="I286" i="35"/>
  <c r="I289" i="35"/>
  <c r="H292" i="35"/>
  <c r="H267" i="35"/>
  <c r="G280" i="35"/>
  <c r="J288" i="35"/>
  <c r="J289" i="35"/>
  <c r="H312" i="35"/>
  <c r="I258" i="35"/>
  <c r="J312" i="35"/>
  <c r="G245" i="35"/>
  <c r="H265" i="35"/>
  <c r="H283" i="35"/>
  <c r="G285" i="35"/>
  <c r="H302" i="35"/>
  <c r="G307" i="35"/>
  <c r="J264" i="35"/>
  <c r="J284" i="35"/>
  <c r="G271" i="35"/>
  <c r="H276" i="35"/>
  <c r="H277" i="35"/>
  <c r="J294" i="35"/>
  <c r="I300" i="35"/>
  <c r="G242" i="35"/>
  <c r="I260" i="35"/>
  <c r="I291" i="35"/>
  <c r="G309" i="35"/>
  <c r="J292" i="35"/>
  <c r="G279" i="35"/>
  <c r="I279" i="35"/>
  <c r="J279" i="35"/>
  <c r="J267" i="35"/>
  <c r="I253" i="35"/>
  <c r="J276" i="35"/>
  <c r="J265" i="35"/>
  <c r="I263" i="35"/>
  <c r="H247" i="35"/>
  <c r="G290" i="35"/>
  <c r="I244" i="35"/>
  <c r="I310" i="35"/>
  <c r="J309" i="35"/>
  <c r="H268" i="35"/>
  <c r="G274" i="35"/>
  <c r="I287" i="35"/>
  <c r="I312" i="35"/>
  <c r="J261" i="35"/>
  <c r="G310" i="35"/>
  <c r="G244" i="35"/>
  <c r="I274" i="35"/>
  <c r="I294" i="35"/>
  <c r="G276" i="35"/>
  <c r="H304" i="35"/>
  <c r="I311" i="35"/>
  <c r="J266" i="35"/>
  <c r="G254" i="35"/>
  <c r="I265" i="35"/>
  <c r="J287" i="35"/>
  <c r="I303" i="35"/>
  <c r="I256" i="35"/>
  <c r="I297" i="35"/>
  <c r="H288" i="35"/>
  <c r="I302" i="35"/>
  <c r="I309" i="35"/>
  <c r="G289" i="35"/>
  <c r="H281" i="35"/>
  <c r="J252" i="35"/>
  <c r="G256" i="35"/>
  <c r="J282" i="35"/>
  <c r="H266" i="35"/>
  <c r="I264" i="35"/>
  <c r="I270" i="35"/>
  <c r="H242" i="35"/>
  <c r="J244" i="35"/>
  <c r="G293" i="35"/>
  <c r="H284" i="35"/>
  <c r="I268" i="35"/>
  <c r="H290" i="35"/>
  <c r="G269" i="35"/>
  <c r="G251" i="35"/>
  <c r="J242" i="35"/>
  <c r="J260" i="35"/>
  <c r="I296" i="35"/>
  <c r="I247" i="35"/>
  <c r="H313" i="35"/>
  <c r="J295" i="35"/>
  <c r="J275" i="35"/>
  <c r="H309" i="35"/>
  <c r="G248" i="35"/>
  <c r="J293" i="35"/>
  <c r="G255" i="35"/>
  <c r="G267" i="35"/>
  <c r="H250" i="35"/>
  <c r="I255" i="35"/>
  <c r="G265" i="35"/>
  <c r="G304" i="35"/>
  <c r="J311" i="35"/>
  <c r="J310" i="35"/>
  <c r="G249" i="35"/>
  <c r="G275" i="35"/>
  <c r="J301" i="35"/>
  <c r="J256" i="35"/>
  <c r="J281" i="35"/>
  <c r="I261" i="35"/>
  <c r="I250" i="35"/>
  <c r="H258" i="35"/>
  <c r="H256" i="35"/>
  <c r="J272" i="35"/>
  <c r="I307" i="35"/>
  <c r="J246" i="35"/>
  <c r="H260" i="35"/>
  <c r="H248" i="35"/>
  <c r="J245" i="35"/>
  <c r="J257" i="35"/>
  <c r="H280" i="35"/>
  <c r="I305" i="35"/>
  <c r="G287" i="35"/>
  <c r="J302" i="35"/>
  <c r="J248" i="35"/>
  <c r="H251" i="35"/>
  <c r="G264" i="35"/>
  <c r="G247" i="35"/>
  <c r="J273" i="35"/>
  <c r="I281" i="35"/>
  <c r="I242" i="35"/>
  <c r="I313" i="35"/>
  <c r="H308" i="35"/>
  <c r="I251" i="35"/>
  <c r="I249" i="35"/>
  <c r="J247" i="35"/>
  <c r="H259" i="35"/>
  <c r="G291" i="35"/>
  <c r="J307" i="35"/>
  <c r="J268" i="35"/>
  <c r="I304" i="35"/>
  <c r="I273" i="35"/>
  <c r="J277" i="35"/>
  <c r="H285" i="35"/>
  <c r="I282" i="35"/>
  <c r="H253" i="35"/>
  <c r="J304" i="35"/>
  <c r="H296" i="35"/>
  <c r="I284" i="35"/>
  <c r="J274" i="35"/>
  <c r="H273" i="35"/>
  <c r="AH5" i="30"/>
  <c r="AI5" i="30"/>
  <c r="AJ5" i="30" s="1"/>
  <c r="AN5" i="30"/>
  <c r="AP5" i="30"/>
  <c r="AZ5" i="30"/>
  <c r="K17" i="30" l="1"/>
  <c r="L2" i="30"/>
  <c r="AP27" i="36"/>
  <c r="AM28" i="36"/>
  <c r="AO31" i="36"/>
  <c r="AN30" i="36"/>
  <c r="AH6" i="30"/>
  <c r="AI6" i="30"/>
  <c r="AJ6" i="30" s="1"/>
  <c r="AN6" i="30"/>
  <c r="AP6" i="30"/>
  <c r="AZ6" i="30"/>
  <c r="L17" i="30" l="1"/>
  <c r="M2" i="30"/>
  <c r="CJ39" i="10"/>
  <c r="AP28" i="36"/>
  <c r="AM29" i="36"/>
  <c r="AO32" i="36"/>
  <c r="AN31" i="36"/>
  <c r="AH7" i="30"/>
  <c r="AI7" i="30"/>
  <c r="AJ7" i="30" s="1"/>
  <c r="AN7" i="30"/>
  <c r="AP7" i="30"/>
  <c r="AZ7" i="30"/>
  <c r="CJ53" i="10" l="1"/>
  <c r="M17" i="30"/>
  <c r="N2" i="30"/>
  <c r="AM30" i="36"/>
  <c r="AP29" i="36"/>
  <c r="AO33" i="36"/>
  <c r="AN32" i="36"/>
  <c r="AM3" i="30"/>
  <c r="AH8" i="30"/>
  <c r="AI8" i="30"/>
  <c r="AJ8" i="30" s="1"/>
  <c r="AN8" i="30"/>
  <c r="AP8" i="30"/>
  <c r="AZ8" i="30"/>
  <c r="N17" i="30" l="1"/>
  <c r="O2" i="30"/>
  <c r="AP30" i="36"/>
  <c r="AM31" i="36"/>
  <c r="AO34" i="36"/>
  <c r="AN33" i="36"/>
  <c r="AH9" i="30"/>
  <c r="AI9" i="30"/>
  <c r="AJ9" i="30" s="1"/>
  <c r="AN9" i="30"/>
  <c r="AP9" i="30"/>
  <c r="AZ9" i="30"/>
  <c r="P2" i="30" l="1"/>
  <c r="O17" i="30"/>
  <c r="AP31" i="36"/>
  <c r="AM32" i="36"/>
  <c r="AO35" i="36"/>
  <c r="AN34" i="36"/>
  <c r="AM5" i="30"/>
  <c r="AH10" i="30"/>
  <c r="AI10" i="30"/>
  <c r="AJ10" i="30" s="1"/>
  <c r="AN10" i="30"/>
  <c r="AP10" i="30"/>
  <c r="AZ10" i="30"/>
  <c r="Q2" i="30" l="1"/>
  <c r="P17" i="30"/>
  <c r="AP32" i="36"/>
  <c r="AM33" i="36"/>
  <c r="AO36" i="36"/>
  <c r="AN35" i="36"/>
  <c r="G260" i="31"/>
  <c r="AH11" i="30"/>
  <c r="AI11" i="30"/>
  <c r="AJ11" i="30" s="1"/>
  <c r="AN11" i="30"/>
  <c r="AP11" i="30"/>
  <c r="AZ11" i="30"/>
  <c r="Q17" i="30" l="1"/>
  <c r="R2" i="30"/>
  <c r="R17" i="30" s="1"/>
  <c r="AP33" i="36"/>
  <c r="AM34" i="36"/>
  <c r="AO37" i="36"/>
  <c r="AN36" i="36"/>
  <c r="AH12" i="30"/>
  <c r="AI12" i="30"/>
  <c r="AJ12" i="30" s="1"/>
  <c r="AN12" i="30"/>
  <c r="AP12" i="30"/>
  <c r="AZ12" i="30"/>
  <c r="AP34" i="36" l="1"/>
  <c r="AM35" i="36"/>
  <c r="AO38" i="36"/>
  <c r="AN37" i="36"/>
  <c r="AH13" i="30"/>
  <c r="AI13" i="30"/>
  <c r="AJ13" i="30" s="1"/>
  <c r="AN13" i="30"/>
  <c r="AP13" i="30"/>
  <c r="AZ13" i="30"/>
  <c r="AP35" i="36" l="1"/>
  <c r="AM36" i="36"/>
  <c r="AO39" i="36"/>
  <c r="AN38" i="36"/>
  <c r="J263" i="31"/>
  <c r="AH14" i="30"/>
  <c r="AH15" i="30" s="1"/>
  <c r="AH16" i="30" s="1"/>
  <c r="AI14" i="30"/>
  <c r="AJ14" i="30" s="1"/>
  <c r="AI15" i="30" s="1"/>
  <c r="AJ15" i="30" s="1"/>
  <c r="AI16" i="30" s="1"/>
  <c r="AJ16" i="30" s="1"/>
  <c r="AN14" i="30"/>
  <c r="AP14" i="30"/>
  <c r="AZ14" i="30"/>
  <c r="AN15" i="30"/>
  <c r="AP15" i="30"/>
  <c r="AP16" i="30" s="1"/>
  <c r="AP17" i="30" s="1"/>
  <c r="AZ15" i="30"/>
  <c r="AZ16" i="30"/>
  <c r="D17" i="30"/>
  <c r="E17" i="30"/>
  <c r="F17" i="30"/>
  <c r="G17" i="30"/>
  <c r="AZ17" i="30"/>
  <c r="I9" i="36"/>
  <c r="I35" i="36"/>
  <c r="I60" i="36"/>
  <c r="I40" i="36"/>
  <c r="I29" i="36"/>
  <c r="I97" i="36"/>
  <c r="I23" i="36"/>
  <c r="I59" i="36"/>
  <c r="I32" i="36"/>
  <c r="I5" i="36"/>
  <c r="I85" i="36"/>
  <c r="I41" i="36"/>
  <c r="I88" i="36"/>
  <c r="I92" i="36"/>
  <c r="I43" i="36"/>
  <c r="I72" i="36"/>
  <c r="I36" i="36"/>
  <c r="I71" i="36"/>
  <c r="I96" i="36"/>
  <c r="I52" i="36"/>
  <c r="I39" i="36"/>
  <c r="I93" i="36"/>
  <c r="I63" i="36"/>
  <c r="I16" i="36"/>
  <c r="I68" i="36"/>
  <c r="I80" i="36"/>
  <c r="I15" i="36"/>
  <c r="I8" i="36"/>
  <c r="I81" i="36"/>
  <c r="I64" i="36"/>
  <c r="I84" i="36"/>
  <c r="I12" i="36"/>
  <c r="I75" i="36"/>
  <c r="I7" i="36"/>
  <c r="I28" i="36"/>
  <c r="I4" i="36"/>
  <c r="I73" i="36"/>
  <c r="AP36" i="36" l="1"/>
  <c r="AM37" i="36"/>
  <c r="AO40" i="36"/>
  <c r="AN39" i="36"/>
  <c r="AN16" i="30"/>
  <c r="AM13" i="30"/>
  <c r="AM12" i="30"/>
  <c r="AP18" i="30"/>
  <c r="AM14" i="30" s="1"/>
  <c r="AZ18" i="30"/>
  <c r="I67" i="36"/>
  <c r="I19" i="36"/>
  <c r="I83" i="36"/>
  <c r="I48" i="36"/>
  <c r="I51" i="36"/>
  <c r="I3" i="36"/>
  <c r="I69" i="36"/>
  <c r="I91" i="36"/>
  <c r="I57" i="36"/>
  <c r="I20" i="36"/>
  <c r="I65" i="36"/>
  <c r="I21" i="36"/>
  <c r="I56" i="36"/>
  <c r="I37" i="36"/>
  <c r="I49" i="36"/>
  <c r="I25" i="36"/>
  <c r="I95" i="36"/>
  <c r="I53" i="36"/>
  <c r="I77" i="36"/>
  <c r="I89" i="36"/>
  <c r="I61" i="36"/>
  <c r="I31" i="36"/>
  <c r="I76" i="36"/>
  <c r="I27" i="36"/>
  <c r="I47" i="36"/>
  <c r="I24" i="36"/>
  <c r="I55" i="36"/>
  <c r="I44" i="36"/>
  <c r="I33" i="36"/>
  <c r="I13" i="36"/>
  <c r="I11" i="36"/>
  <c r="I17" i="36"/>
  <c r="I87" i="36"/>
  <c r="I45" i="36"/>
  <c r="I102" i="36" l="1"/>
  <c r="I101" i="36"/>
  <c r="I100" i="36"/>
  <c r="AP37" i="36"/>
  <c r="AM38" i="36"/>
  <c r="AO41" i="36"/>
  <c r="AN40" i="36"/>
  <c r="AN17" i="30"/>
  <c r="AM15" i="30"/>
  <c r="AP19" i="30"/>
  <c r="AZ19" i="30"/>
  <c r="AP38" i="36" l="1"/>
  <c r="AM39" i="36"/>
  <c r="AO42" i="36"/>
  <c r="AN41" i="36"/>
  <c r="G280" i="31"/>
  <c r="G290" i="31"/>
  <c r="G301" i="31"/>
  <c r="G305" i="31"/>
  <c r="G298" i="31"/>
  <c r="G289" i="31"/>
  <c r="G299" i="31"/>
  <c r="G291" i="31"/>
  <c r="G309" i="31"/>
  <c r="G294" i="31"/>
  <c r="G266" i="31"/>
  <c r="G310" i="31"/>
  <c r="G296" i="31"/>
  <c r="G319" i="31"/>
  <c r="G264" i="31"/>
  <c r="G306" i="31"/>
  <c r="G304" i="31"/>
  <c r="G276" i="31"/>
  <c r="G273" i="31"/>
  <c r="G286" i="31"/>
  <c r="G263" i="31"/>
  <c r="G278" i="31"/>
  <c r="G308" i="31"/>
  <c r="G285" i="31"/>
  <c r="G267" i="31"/>
  <c r="G275" i="31"/>
  <c r="G265" i="31"/>
  <c r="G315" i="31"/>
  <c r="G303" i="31"/>
  <c r="G316" i="31"/>
  <c r="G312" i="31"/>
  <c r="G284" i="31"/>
  <c r="G307" i="31"/>
  <c r="G302" i="31"/>
  <c r="G262" i="31"/>
  <c r="G313" i="31"/>
  <c r="G317" i="31"/>
  <c r="G272" i="31"/>
  <c r="G268" i="31"/>
  <c r="G270" i="31"/>
  <c r="G279" i="31"/>
  <c r="G314" i="31"/>
  <c r="G288" i="31"/>
  <c r="G269" i="31"/>
  <c r="G295" i="31"/>
  <c r="G293" i="31"/>
  <c r="G297" i="31"/>
  <c r="G300" i="31"/>
  <c r="G282" i="31"/>
  <c r="G281" i="31"/>
  <c r="G283" i="31"/>
  <c r="G318" i="31"/>
  <c r="G274" i="31"/>
  <c r="G311" i="31"/>
  <c r="G271" i="31"/>
  <c r="G287" i="31"/>
  <c r="G261" i="31"/>
  <c r="G277" i="31"/>
  <c r="G292" i="31"/>
  <c r="AN18" i="30"/>
  <c r="AP20" i="30"/>
  <c r="AM16" i="30" s="1"/>
  <c r="AZ20" i="30"/>
  <c r="AP39" i="36" l="1"/>
  <c r="AM40" i="36"/>
  <c r="AO43" i="36"/>
  <c r="AN42" i="36"/>
  <c r="AN19" i="30"/>
  <c r="AP21" i="30"/>
  <c r="AM17" i="30" s="1"/>
  <c r="AZ21" i="30"/>
  <c r="CV39" i="10" l="1"/>
  <c r="AP40" i="36"/>
  <c r="AM41" i="36"/>
  <c r="AO44" i="36"/>
  <c r="AN43" i="36"/>
  <c r="AN20" i="30"/>
  <c r="AM18" i="30"/>
  <c r="AP22" i="30"/>
  <c r="AZ22" i="30"/>
  <c r="CV53" i="10" l="1"/>
  <c r="AP41" i="36"/>
  <c r="AM42" i="36"/>
  <c r="AO45" i="36"/>
  <c r="AN44" i="36"/>
  <c r="AN21" i="30"/>
  <c r="AP23" i="30"/>
  <c r="AM19" i="30" s="1"/>
  <c r="AZ23" i="30"/>
  <c r="AP42" i="36" l="1"/>
  <c r="AM43" i="36"/>
  <c r="AO46" i="36"/>
  <c r="AN45" i="36"/>
  <c r="AN22" i="30"/>
  <c r="AP24" i="30"/>
  <c r="AZ24" i="30"/>
  <c r="AP43" i="36" l="1"/>
  <c r="AM44" i="36"/>
  <c r="AO47" i="36"/>
  <c r="AN46" i="36"/>
  <c r="AN23" i="30"/>
  <c r="AM20" i="30"/>
  <c r="AP25" i="30"/>
  <c r="AZ25" i="30"/>
  <c r="AP44" i="36" l="1"/>
  <c r="AM45" i="36"/>
  <c r="AO48" i="36"/>
  <c r="AN47" i="36"/>
  <c r="AN24" i="30"/>
  <c r="AM21" i="30"/>
  <c r="AP26" i="30"/>
  <c r="AZ26" i="30"/>
  <c r="AP45" i="36" l="1"/>
  <c r="AM46" i="36"/>
  <c r="AO49" i="36"/>
  <c r="AN48" i="36"/>
  <c r="AN25" i="30"/>
  <c r="AM22" i="30"/>
  <c r="AP27" i="30"/>
  <c r="AQ27" i="30"/>
  <c r="AZ27" i="30"/>
  <c r="AP46" i="36" l="1"/>
  <c r="AM47" i="36"/>
  <c r="AO50" i="36"/>
  <c r="AO51" i="36" s="1"/>
  <c r="AN49" i="36"/>
  <c r="AN26" i="30"/>
  <c r="AM23" i="30"/>
  <c r="AP28" i="30"/>
  <c r="AP29" i="30" s="1"/>
  <c r="AP30" i="30" s="1"/>
  <c r="AP31" i="30" s="1"/>
  <c r="AP32" i="30" s="1"/>
  <c r="AP33" i="30" s="1"/>
  <c r="AP34" i="30" s="1"/>
  <c r="AP35" i="30" s="1"/>
  <c r="AP36" i="30" s="1"/>
  <c r="AP37" i="30" s="1"/>
  <c r="AP38" i="30" s="1"/>
  <c r="AP39" i="30" s="1"/>
  <c r="AP40" i="30" s="1"/>
  <c r="AP41" i="30" s="1"/>
  <c r="AQ28" i="30"/>
  <c r="AZ28" i="30"/>
  <c r="AQ29" i="30"/>
  <c r="AZ29" i="30"/>
  <c r="AQ30" i="30"/>
  <c r="AZ30" i="30"/>
  <c r="AQ31" i="30"/>
  <c r="AZ31" i="30"/>
  <c r="AQ32" i="30"/>
  <c r="AZ32" i="30"/>
  <c r="AQ33" i="30"/>
  <c r="AZ33" i="30"/>
  <c r="AQ34" i="30"/>
  <c r="AZ34" i="30"/>
  <c r="AQ35" i="30"/>
  <c r="AZ35" i="30"/>
  <c r="AQ36" i="30"/>
  <c r="AZ36" i="30"/>
  <c r="AQ37" i="30"/>
  <c r="AZ37" i="30"/>
  <c r="AQ38" i="30"/>
  <c r="AZ38" i="30"/>
  <c r="AQ39" i="30"/>
  <c r="AZ39" i="30"/>
  <c r="AQ40" i="30"/>
  <c r="AZ40" i="30"/>
  <c r="AQ41" i="30"/>
  <c r="AZ41" i="30"/>
  <c r="AQ55" i="30"/>
  <c r="AZ65" i="30"/>
  <c r="AQ56" i="30"/>
  <c r="AZ66" i="30"/>
  <c r="AQ57" i="30"/>
  <c r="AZ67" i="30"/>
  <c r="AQ58" i="30"/>
  <c r="AZ68" i="30"/>
  <c r="AQ59" i="30"/>
  <c r="AZ69" i="30"/>
  <c r="AQ60" i="30"/>
  <c r="AZ70" i="30"/>
  <c r="AQ61" i="30"/>
  <c r="AZ71" i="30"/>
  <c r="AQ62" i="30"/>
  <c r="AZ72" i="30"/>
  <c r="AQ63" i="30"/>
  <c r="AZ73" i="30"/>
  <c r="AQ64" i="30"/>
  <c r="AZ74" i="30"/>
  <c r="AQ65" i="30"/>
  <c r="AZ75" i="30"/>
  <c r="AQ66" i="30"/>
  <c r="AZ76" i="30"/>
  <c r="AQ67" i="30"/>
  <c r="AZ77" i="30"/>
  <c r="AQ68" i="30"/>
  <c r="AZ78" i="30"/>
  <c r="AQ69" i="30"/>
  <c r="AZ79" i="30"/>
  <c r="AQ70" i="30"/>
  <c r="AZ80" i="30"/>
  <c r="AQ71" i="30"/>
  <c r="AZ81" i="30"/>
  <c r="AQ72" i="30"/>
  <c r="AZ82" i="30"/>
  <c r="AQ73" i="30"/>
  <c r="AZ83" i="30"/>
  <c r="AQ74" i="30"/>
  <c r="AZ84" i="30"/>
  <c r="AQ75" i="30"/>
  <c r="AZ85" i="30"/>
  <c r="AQ76" i="30"/>
  <c r="AZ86" i="30"/>
  <c r="AQ77" i="30"/>
  <c r="AZ87" i="30"/>
  <c r="AQ78" i="30"/>
  <c r="AZ88" i="30"/>
  <c r="AQ79" i="30"/>
  <c r="AZ89" i="30"/>
  <c r="AQ80" i="30"/>
  <c r="AZ90" i="30"/>
  <c r="AQ81" i="30"/>
  <c r="AZ91" i="30"/>
  <c r="AQ82" i="30"/>
  <c r="AZ92" i="30"/>
  <c r="AQ83" i="30"/>
  <c r="AZ93" i="30"/>
  <c r="AQ84" i="30"/>
  <c r="AZ94" i="30"/>
  <c r="AQ85" i="30"/>
  <c r="AZ95" i="30"/>
  <c r="AQ86" i="30"/>
  <c r="AZ96" i="30"/>
  <c r="AQ87" i="30"/>
  <c r="AZ97" i="30"/>
  <c r="AQ88" i="30"/>
  <c r="AZ98" i="30"/>
  <c r="AQ89" i="30"/>
  <c r="AZ99" i="30"/>
  <c r="AQ90" i="30"/>
  <c r="AZ100" i="30"/>
  <c r="AQ91" i="30"/>
  <c r="AZ101" i="30"/>
  <c r="AQ92" i="30"/>
  <c r="AZ102" i="30"/>
  <c r="AQ93" i="30"/>
  <c r="AZ103" i="30"/>
  <c r="AQ94" i="30"/>
  <c r="AZ104" i="30"/>
  <c r="AQ95" i="30"/>
  <c r="AZ105" i="30"/>
  <c r="AQ96" i="30"/>
  <c r="AZ106" i="30"/>
  <c r="AQ97" i="30"/>
  <c r="AZ107" i="30"/>
  <c r="AQ98" i="30"/>
  <c r="AZ108" i="30"/>
  <c r="AQ99" i="30"/>
  <c r="AZ109" i="30"/>
  <c r="AQ100" i="30"/>
  <c r="AZ110" i="30"/>
  <c r="AQ101" i="30"/>
  <c r="AZ111" i="30"/>
  <c r="AQ102" i="30"/>
  <c r="AZ112" i="30"/>
  <c r="AQ103" i="30"/>
  <c r="AZ113" i="30"/>
  <c r="AQ104" i="30"/>
  <c r="AZ114" i="30"/>
  <c r="AQ105" i="30"/>
  <c r="AZ115" i="30"/>
  <c r="AQ106" i="30"/>
  <c r="AZ116" i="30"/>
  <c r="AQ107" i="30"/>
  <c r="AZ117" i="30"/>
  <c r="AQ108" i="30"/>
  <c r="AZ118" i="30"/>
  <c r="AQ109" i="30"/>
  <c r="AZ119" i="30"/>
  <c r="AQ110" i="30"/>
  <c r="AZ120" i="30"/>
  <c r="AQ111" i="30"/>
  <c r="AZ121" i="30"/>
  <c r="AQ112" i="30"/>
  <c r="AZ122" i="30"/>
  <c r="AQ113" i="30"/>
  <c r="AZ123" i="30"/>
  <c r="AQ114" i="30"/>
  <c r="AZ124" i="30"/>
  <c r="AQ115" i="30"/>
  <c r="AZ125" i="30"/>
  <c r="AQ116" i="30"/>
  <c r="AZ126" i="30"/>
  <c r="AQ117" i="30"/>
  <c r="AZ127" i="30"/>
  <c r="AQ118" i="30"/>
  <c r="AZ128" i="30"/>
  <c r="AQ119" i="30"/>
  <c r="AZ129" i="30"/>
  <c r="AQ120" i="30"/>
  <c r="AZ130" i="30"/>
  <c r="AQ121" i="30"/>
  <c r="AZ131" i="30"/>
  <c r="AQ122" i="30"/>
  <c r="AQ123" i="30"/>
  <c r="AQ124" i="30"/>
  <c r="AQ125" i="30"/>
  <c r="AQ126" i="30"/>
  <c r="AQ127" i="30"/>
  <c r="AQ128" i="30"/>
  <c r="AQ129" i="30"/>
  <c r="AQ130" i="30"/>
  <c r="AQ131" i="30"/>
  <c r="AQ132" i="30"/>
  <c r="AQ133" i="30"/>
  <c r="AQ134" i="30"/>
  <c r="AQ135" i="30"/>
  <c r="AQ136" i="30"/>
  <c r="AQ137" i="30"/>
  <c r="AQ138" i="30"/>
  <c r="AQ139" i="30"/>
  <c r="AQ140" i="30"/>
  <c r="AQ141" i="30"/>
  <c r="AQ142" i="30"/>
  <c r="AQ143" i="30"/>
  <c r="AQ144" i="30"/>
  <c r="AQ145" i="30"/>
  <c r="AQ146" i="30"/>
  <c r="AQ147" i="30"/>
  <c r="AQ148" i="30"/>
  <c r="AQ149" i="30"/>
  <c r="AQ150" i="30"/>
  <c r="AQ151" i="30"/>
  <c r="AQ152" i="30"/>
  <c r="AQ153" i="30"/>
  <c r="AQ154" i="30"/>
  <c r="AQ155" i="30"/>
  <c r="AQ156" i="30"/>
  <c r="AQ157" i="30"/>
  <c r="AQ158" i="30"/>
  <c r="AQ159" i="30"/>
  <c r="AQ160" i="30"/>
  <c r="AQ161" i="30"/>
  <c r="AQ162" i="30"/>
  <c r="AQ163" i="30"/>
  <c r="AQ164" i="30"/>
  <c r="AQ165" i="30"/>
  <c r="AQ166" i="30"/>
  <c r="AQ167" i="30"/>
  <c r="AQ168" i="30"/>
  <c r="AQ169" i="30"/>
  <c r="AQ170" i="30"/>
  <c r="AQ171" i="30"/>
  <c r="AQ172" i="30"/>
  <c r="AQ173" i="30"/>
  <c r="AQ174" i="30"/>
  <c r="AQ175" i="30"/>
  <c r="AQ176" i="30"/>
  <c r="AQ177" i="30"/>
  <c r="AQ178" i="30"/>
  <c r="AQ179" i="30"/>
  <c r="AQ180" i="30"/>
  <c r="AQ181" i="30"/>
  <c r="AQ182" i="30"/>
  <c r="AQ183" i="30"/>
  <c r="AQ184" i="30"/>
  <c r="AQ185" i="30"/>
  <c r="AQ186" i="30"/>
  <c r="AQ187" i="30"/>
  <c r="AQ188" i="30"/>
  <c r="AQ189" i="30"/>
  <c r="AQ190" i="30"/>
  <c r="AQ191" i="30"/>
  <c r="AQ192" i="30"/>
  <c r="AQ193" i="30"/>
  <c r="AQ194" i="30"/>
  <c r="AQ195" i="30"/>
  <c r="AQ196" i="30"/>
  <c r="AQ197" i="30"/>
  <c r="AP42" i="30" l="1"/>
  <c r="AP43" i="30" s="1"/>
  <c r="AP44" i="30" s="1"/>
  <c r="AP45" i="30" s="1"/>
  <c r="AP46" i="30" s="1"/>
  <c r="AP47" i="30" s="1"/>
  <c r="AP48" i="30" s="1"/>
  <c r="AP49" i="30" s="1"/>
  <c r="AP50" i="30" s="1"/>
  <c r="AP51" i="30" s="1"/>
  <c r="AP52" i="30" s="1"/>
  <c r="AP53" i="30" s="1"/>
  <c r="AP54" i="30" s="1"/>
  <c r="AP55" i="30" s="1"/>
  <c r="AP56" i="30" s="1"/>
  <c r="AP57" i="30" s="1"/>
  <c r="AP58" i="30" s="1"/>
  <c r="AP59" i="30" s="1"/>
  <c r="AP60" i="30" s="1"/>
  <c r="AP61" i="30" s="1"/>
  <c r="AP62" i="30" s="1"/>
  <c r="AP63" i="30" s="1"/>
  <c r="AP64" i="30" s="1"/>
  <c r="AP65" i="30" s="1"/>
  <c r="AP66" i="30" s="1"/>
  <c r="AP67" i="30" s="1"/>
  <c r="AP68" i="30" s="1"/>
  <c r="AP69" i="30" s="1"/>
  <c r="AP70" i="30" s="1"/>
  <c r="AP71" i="30" s="1"/>
  <c r="AP72" i="30" s="1"/>
  <c r="AP73" i="30" s="1"/>
  <c r="AP74" i="30" s="1"/>
  <c r="AP75" i="30" s="1"/>
  <c r="AP76" i="30" s="1"/>
  <c r="AP77" i="30" s="1"/>
  <c r="AP78" i="30" s="1"/>
  <c r="AP79" i="30" s="1"/>
  <c r="AP80" i="30" s="1"/>
  <c r="AP81" i="30" s="1"/>
  <c r="AP82" i="30" s="1"/>
  <c r="AP83" i="30" s="1"/>
  <c r="AP84" i="30" s="1"/>
  <c r="AP85" i="30" s="1"/>
  <c r="AP86" i="30" s="1"/>
  <c r="AP87" i="30" s="1"/>
  <c r="AP88" i="30" s="1"/>
  <c r="AP89" i="30" s="1"/>
  <c r="AP90" i="30" s="1"/>
  <c r="AP91" i="30" s="1"/>
  <c r="AP92" i="30" s="1"/>
  <c r="AP93" i="30" s="1"/>
  <c r="AP94" i="30" s="1"/>
  <c r="AP95" i="30" s="1"/>
  <c r="AP96" i="30" s="1"/>
  <c r="AP97" i="30" s="1"/>
  <c r="AP98" i="30" s="1"/>
  <c r="AP99" i="30" s="1"/>
  <c r="AP100" i="30" s="1"/>
  <c r="AP101" i="30" s="1"/>
  <c r="AP102" i="30" s="1"/>
  <c r="AP103" i="30" s="1"/>
  <c r="AP104" i="30" s="1"/>
  <c r="AP105" i="30" s="1"/>
  <c r="AP106" i="30" s="1"/>
  <c r="AP107" i="30" s="1"/>
  <c r="AP108" i="30" s="1"/>
  <c r="AP109" i="30" s="1"/>
  <c r="AP110" i="30" s="1"/>
  <c r="AP111" i="30" s="1"/>
  <c r="AP112" i="30" s="1"/>
  <c r="AP113" i="30" s="1"/>
  <c r="AP114" i="30" s="1"/>
  <c r="AP115" i="30" s="1"/>
  <c r="AP116" i="30" s="1"/>
  <c r="AP117" i="30" s="1"/>
  <c r="AP118" i="30" s="1"/>
  <c r="AP119" i="30" s="1"/>
  <c r="AP120" i="30" s="1"/>
  <c r="AP121" i="30" s="1"/>
  <c r="AP122" i="30" s="1"/>
  <c r="AP123" i="30" s="1"/>
  <c r="AP124" i="30" s="1"/>
  <c r="AP125" i="30" s="1"/>
  <c r="AP126" i="30" s="1"/>
  <c r="AP127" i="30" s="1"/>
  <c r="AP128" i="30" s="1"/>
  <c r="AP129" i="30" s="1"/>
  <c r="AP130" i="30" s="1"/>
  <c r="AP131" i="30" s="1"/>
  <c r="AP132" i="30" s="1"/>
  <c r="AP133" i="30" s="1"/>
  <c r="AP134" i="30" s="1"/>
  <c r="AP135" i="30" s="1"/>
  <c r="AP136" i="30" s="1"/>
  <c r="AP137" i="30" s="1"/>
  <c r="AP138" i="30" s="1"/>
  <c r="AP139" i="30" s="1"/>
  <c r="AP140" i="30" s="1"/>
  <c r="AP141" i="30" s="1"/>
  <c r="AP142" i="30" s="1"/>
  <c r="AP143" i="30" s="1"/>
  <c r="AP144" i="30" s="1"/>
  <c r="AP145" i="30" s="1"/>
  <c r="AP146" i="30" s="1"/>
  <c r="AP147" i="30" s="1"/>
  <c r="AP148" i="30" s="1"/>
  <c r="AP149" i="30" s="1"/>
  <c r="AP150" i="30" s="1"/>
  <c r="AP151" i="30" s="1"/>
  <c r="AP152" i="30" s="1"/>
  <c r="AP153" i="30" s="1"/>
  <c r="AP154" i="30" s="1"/>
  <c r="AP155" i="30" s="1"/>
  <c r="AP156" i="30" s="1"/>
  <c r="AP157" i="30" s="1"/>
  <c r="AP158" i="30" s="1"/>
  <c r="AP159" i="30" s="1"/>
  <c r="AP160" i="30" s="1"/>
  <c r="AP161" i="30" s="1"/>
  <c r="AP162" i="30" s="1"/>
  <c r="AP163" i="30" s="1"/>
  <c r="AP164" i="30" s="1"/>
  <c r="AP165" i="30" s="1"/>
  <c r="AP166" i="30" s="1"/>
  <c r="AP167" i="30" s="1"/>
  <c r="AP168" i="30" s="1"/>
  <c r="AP169" i="30" s="1"/>
  <c r="AP170" i="30" s="1"/>
  <c r="AP171" i="30" s="1"/>
  <c r="AP172" i="30" s="1"/>
  <c r="AP173" i="30" s="1"/>
  <c r="AP174" i="30" s="1"/>
  <c r="AP175" i="30" s="1"/>
  <c r="AP176" i="30" s="1"/>
  <c r="AP177" i="30" s="1"/>
  <c r="AP178" i="30" s="1"/>
  <c r="AP179" i="30" s="1"/>
  <c r="AP180" i="30" s="1"/>
  <c r="AP181" i="30" s="1"/>
  <c r="AP182" i="30" s="1"/>
  <c r="AP183" i="30" s="1"/>
  <c r="AP184" i="30" s="1"/>
  <c r="AP185" i="30" s="1"/>
  <c r="AP186" i="30" s="1"/>
  <c r="AP187" i="30" s="1"/>
  <c r="AP188" i="30" s="1"/>
  <c r="AP189" i="30" s="1"/>
  <c r="AP190" i="30" s="1"/>
  <c r="AP191" i="30" s="1"/>
  <c r="AP192" i="30" s="1"/>
  <c r="AP193" i="30" s="1"/>
  <c r="AP194" i="30" s="1"/>
  <c r="AP195" i="30" s="1"/>
  <c r="AP196" i="30" s="1"/>
  <c r="AP197" i="30" s="1"/>
  <c r="AP47" i="36"/>
  <c r="AM48" i="36"/>
  <c r="AN51" i="36"/>
  <c r="AO52" i="36"/>
  <c r="AN50" i="36"/>
  <c r="AM25" i="30"/>
  <c r="AM26" i="30"/>
  <c r="AN27" i="30"/>
  <c r="AM24" i="30"/>
  <c r="AM2" i="30"/>
  <c r="AM4" i="30"/>
  <c r="AM6" i="30"/>
  <c r="AM7" i="30"/>
  <c r="AM8" i="30"/>
  <c r="AM10" i="30"/>
  <c r="AM9" i="30"/>
  <c r="AM11" i="30"/>
  <c r="J80" i="36"/>
  <c r="J85" i="36"/>
  <c r="J88" i="36"/>
  <c r="J24" i="36"/>
  <c r="J63" i="36"/>
  <c r="J35" i="36"/>
  <c r="J92" i="36"/>
  <c r="J4" i="36"/>
  <c r="J59" i="36"/>
  <c r="J45" i="36"/>
  <c r="J47" i="36"/>
  <c r="J5" i="36"/>
  <c r="J96" i="36"/>
  <c r="J39" i="36"/>
  <c r="J91" i="36"/>
  <c r="J23" i="36"/>
  <c r="J48" i="36"/>
  <c r="J55" i="36"/>
  <c r="J72" i="36"/>
  <c r="J25" i="36"/>
  <c r="J57" i="36"/>
  <c r="J95" i="36"/>
  <c r="J52" i="36"/>
  <c r="J60" i="36"/>
  <c r="J3" i="36"/>
  <c r="J97" i="36"/>
  <c r="AP48" i="36" l="1"/>
  <c r="AM49" i="36"/>
  <c r="AN52" i="36"/>
  <c r="AO53" i="36"/>
  <c r="AM27" i="30"/>
  <c r="AN28" i="30"/>
  <c r="J15" i="36"/>
  <c r="J17" i="36"/>
  <c r="J77" i="36"/>
  <c r="J29" i="36"/>
  <c r="J75" i="36"/>
  <c r="J12" i="36"/>
  <c r="J19" i="36"/>
  <c r="J37" i="36"/>
  <c r="J31" i="36"/>
  <c r="J76" i="36"/>
  <c r="J84" i="36"/>
  <c r="J16" i="36"/>
  <c r="J7" i="36"/>
  <c r="J32" i="36"/>
  <c r="J65" i="36"/>
  <c r="J93" i="36"/>
  <c r="J67" i="36"/>
  <c r="J68" i="36"/>
  <c r="J36" i="36"/>
  <c r="J40" i="36"/>
  <c r="J49" i="36"/>
  <c r="J89" i="36"/>
  <c r="J9" i="36"/>
  <c r="J61" i="36"/>
  <c r="J8" i="36"/>
  <c r="J64" i="36"/>
  <c r="J83" i="36"/>
  <c r="J21" i="36"/>
  <c r="J53" i="36"/>
  <c r="J20" i="36"/>
  <c r="J51" i="36"/>
  <c r="J33" i="36"/>
  <c r="J87" i="36"/>
  <c r="J81" i="36"/>
  <c r="J41" i="36"/>
  <c r="J73" i="36"/>
  <c r="J71" i="36"/>
  <c r="J11" i="36"/>
  <c r="J28" i="36"/>
  <c r="J43" i="36"/>
  <c r="J69" i="36"/>
  <c r="J13" i="36"/>
  <c r="J27" i="36"/>
  <c r="J44" i="36"/>
  <c r="J56" i="36"/>
  <c r="J100" i="36" l="1"/>
  <c r="J102" i="36"/>
  <c r="J101" i="36"/>
  <c r="AP49" i="36"/>
  <c r="AM50" i="36"/>
  <c r="AN53" i="36"/>
  <c r="AO54" i="36"/>
  <c r="AN54" i="36" s="1"/>
  <c r="AM28" i="30"/>
  <c r="AN29" i="30"/>
  <c r="AM51" i="36" l="1"/>
  <c r="AP50" i="36"/>
  <c r="AM29" i="30"/>
  <c r="AN30" i="30"/>
  <c r="AM52" i="36" l="1"/>
  <c r="AP51" i="36"/>
  <c r="AO55" i="36"/>
  <c r="AM30" i="30"/>
  <c r="AN31" i="30"/>
  <c r="DH39" i="10" l="1"/>
  <c r="AM53" i="36"/>
  <c r="AP52" i="36"/>
  <c r="AO56" i="36"/>
  <c r="AN55" i="36"/>
  <c r="AM31" i="30"/>
  <c r="AN32" i="30"/>
  <c r="DH53" i="10" l="1"/>
  <c r="AM54" i="36"/>
  <c r="AP53" i="36"/>
  <c r="AO57" i="36"/>
  <c r="AN56" i="36"/>
  <c r="AM32" i="30"/>
  <c r="AN33" i="30"/>
  <c r="AP54" i="36" l="1"/>
  <c r="AM55" i="36"/>
  <c r="AO58" i="36"/>
  <c r="AN57" i="36"/>
  <c r="AM33" i="30"/>
  <c r="AN34" i="30"/>
  <c r="AP55" i="36" l="1"/>
  <c r="AM56" i="36"/>
  <c r="AO59" i="36"/>
  <c r="AN58" i="36"/>
  <c r="AN35" i="30"/>
  <c r="AM34" i="30"/>
  <c r="AP56" i="36" l="1"/>
  <c r="AM57" i="36"/>
  <c r="AO60" i="36"/>
  <c r="AN59" i="36"/>
  <c r="AM35" i="30"/>
  <c r="AN36" i="30"/>
  <c r="AP57" i="36" l="1"/>
  <c r="AM58" i="36"/>
  <c r="AO61" i="36"/>
  <c r="AN60" i="36"/>
  <c r="AM36" i="30"/>
  <c r="AN37" i="30"/>
  <c r="AP58" i="36" l="1"/>
  <c r="AM59" i="36"/>
  <c r="AO62" i="36"/>
  <c r="AN61" i="36"/>
  <c r="AM37" i="30"/>
  <c r="AN38" i="30"/>
  <c r="AP59" i="36" l="1"/>
  <c r="AM60" i="36"/>
  <c r="AO63" i="36"/>
  <c r="AN62" i="36"/>
  <c r="AN39" i="30"/>
  <c r="AM38" i="30"/>
  <c r="K83" i="36"/>
  <c r="K24" i="36"/>
  <c r="K57" i="36"/>
  <c r="K85" i="36"/>
  <c r="K93" i="36"/>
  <c r="K47" i="36"/>
  <c r="K91" i="36"/>
  <c r="K65" i="36"/>
  <c r="K29" i="36"/>
  <c r="K52" i="36"/>
  <c r="K68" i="36"/>
  <c r="K11" i="36"/>
  <c r="K64" i="36"/>
  <c r="K12" i="36"/>
  <c r="K9" i="36"/>
  <c r="K13" i="36"/>
  <c r="K4" i="36"/>
  <c r="K15" i="36"/>
  <c r="K16" i="36"/>
  <c r="K69" i="36"/>
  <c r="K17" i="36"/>
  <c r="K67" i="36"/>
  <c r="K3" i="36"/>
  <c r="K43" i="36"/>
  <c r="K35" i="36"/>
  <c r="K77" i="36"/>
  <c r="K19" i="36"/>
  <c r="K97" i="36"/>
  <c r="K72" i="36"/>
  <c r="K20" i="36"/>
  <c r="K48" i="36"/>
  <c r="K53" i="36"/>
  <c r="K84" i="36"/>
  <c r="K55" i="36"/>
  <c r="K96" i="36"/>
  <c r="K81" i="36"/>
  <c r="K40" i="36"/>
  <c r="K32" i="36"/>
  <c r="K59" i="36"/>
  <c r="K7" i="36"/>
  <c r="K60" i="36"/>
  <c r="K8" i="36"/>
  <c r="K36" i="36"/>
  <c r="K87" i="36"/>
  <c r="K33" i="36"/>
  <c r="K25" i="36"/>
  <c r="K89" i="36"/>
  <c r="K44" i="36"/>
  <c r="K88" i="36"/>
  <c r="K63" i="36"/>
  <c r="K92" i="36"/>
  <c r="K39" i="36"/>
  <c r="K31" i="36"/>
  <c r="K73" i="36"/>
  <c r="K41" i="36"/>
  <c r="K71" i="36"/>
  <c r="K56" i="36"/>
  <c r="K75" i="36"/>
  <c r="K23" i="36"/>
  <c r="K49" i="36"/>
  <c r="K61" i="36"/>
  <c r="K45" i="36"/>
  <c r="K80" i="36"/>
  <c r="K21" i="36"/>
  <c r="K76" i="36"/>
  <c r="K37" i="36"/>
  <c r="K28" i="36"/>
  <c r="K5" i="36"/>
  <c r="K51" i="36"/>
  <c r="K95" i="36"/>
  <c r="K27" i="36"/>
  <c r="K101" i="36" l="1"/>
  <c r="K102" i="36"/>
  <c r="K100" i="36"/>
  <c r="AP60" i="36"/>
  <c r="AM61" i="36"/>
  <c r="AO64" i="36"/>
  <c r="AN63" i="36"/>
  <c r="AN40" i="30"/>
  <c r="AM39" i="30"/>
  <c r="AP61" i="36" l="1"/>
  <c r="AM62" i="36"/>
  <c r="AO65" i="36"/>
  <c r="AN64" i="36"/>
  <c r="AM40" i="30"/>
  <c r="AN41" i="30"/>
  <c r="AN42" i="30" s="1"/>
  <c r="AM42" i="30" l="1"/>
  <c r="AN43" i="30"/>
  <c r="AP62" i="36"/>
  <c r="AM63" i="36"/>
  <c r="AO66" i="36"/>
  <c r="AN65" i="36"/>
  <c r="AM41" i="30"/>
  <c r="AN44" i="30" l="1"/>
  <c r="AM43" i="30"/>
  <c r="AP63" i="36"/>
  <c r="AM64" i="36"/>
  <c r="AO67" i="36"/>
  <c r="AN66" i="36"/>
  <c r="DT39" i="10" l="1"/>
  <c r="AN45" i="30"/>
  <c r="AM44" i="30"/>
  <c r="AP64" i="36"/>
  <c r="AM65" i="36"/>
  <c r="AO68" i="36"/>
  <c r="AN67" i="36"/>
  <c r="DT53" i="10" l="1"/>
  <c r="AM45" i="30"/>
  <c r="AN46" i="30"/>
  <c r="AP65" i="36"/>
  <c r="AM66" i="36"/>
  <c r="AO69" i="36"/>
  <c r="AN68" i="36"/>
  <c r="AM46" i="30" l="1"/>
  <c r="AN47" i="30"/>
  <c r="AP66" i="36"/>
  <c r="AM67" i="36"/>
  <c r="AO70" i="36"/>
  <c r="AN69" i="36"/>
  <c r="AM47" i="30" l="1"/>
  <c r="AN48" i="30"/>
  <c r="AP67" i="36"/>
  <c r="AM68" i="36"/>
  <c r="AO71" i="36"/>
  <c r="AN70" i="36"/>
  <c r="AN49" i="30" l="1"/>
  <c r="AM48" i="30"/>
  <c r="AP68" i="36"/>
  <c r="AM69" i="36"/>
  <c r="AO72" i="36"/>
  <c r="AN71" i="36"/>
  <c r="AN50" i="30" l="1"/>
  <c r="AM49" i="30"/>
  <c r="AP69" i="36"/>
  <c r="AM70" i="36"/>
  <c r="AO73" i="36"/>
  <c r="AN72" i="36"/>
  <c r="AN51" i="30" l="1"/>
  <c r="AM50" i="30"/>
  <c r="AP70" i="36"/>
  <c r="AM71" i="36"/>
  <c r="AO74" i="36"/>
  <c r="AN73" i="36"/>
  <c r="AM51" i="30" l="1"/>
  <c r="AN52" i="30"/>
  <c r="AP71" i="36"/>
  <c r="AM72" i="36"/>
  <c r="AO75" i="36"/>
  <c r="AN74" i="36"/>
  <c r="L89" i="36"/>
  <c r="L33" i="36"/>
  <c r="L85" i="36"/>
  <c r="L39" i="36"/>
  <c r="L21" i="36"/>
  <c r="L47" i="36"/>
  <c r="L7" i="36"/>
  <c r="L48" i="36"/>
  <c r="L36" i="36"/>
  <c r="L80" i="36"/>
  <c r="L57" i="36"/>
  <c r="L17" i="36"/>
  <c r="L68" i="36"/>
  <c r="L97" i="36"/>
  <c r="L91" i="36"/>
  <c r="L20" i="36"/>
  <c r="L59" i="36"/>
  <c r="L31" i="36"/>
  <c r="L9" i="36"/>
  <c r="L53" i="36"/>
  <c r="L45" i="36"/>
  <c r="L81" i="36"/>
  <c r="L41" i="36"/>
  <c r="L72" i="36"/>
  <c r="L49" i="36"/>
  <c r="L96" i="36"/>
  <c r="L40" i="36"/>
  <c r="L5" i="36"/>
  <c r="L93" i="36"/>
  <c r="L60" i="36"/>
  <c r="L11" i="36"/>
  <c r="L51" i="36"/>
  <c r="L16" i="36"/>
  <c r="L56" i="36"/>
  <c r="L23" i="36"/>
  <c r="L84" i="36"/>
  <c r="L61" i="36"/>
  <c r="L12" i="36"/>
  <c r="L67" i="36"/>
  <c r="L3" i="36"/>
  <c r="L95" i="36"/>
  <c r="L24" i="36"/>
  <c r="L75" i="36"/>
  <c r="L29" i="36"/>
  <c r="L13" i="36"/>
  <c r="L52" i="36"/>
  <c r="L35" i="36"/>
  <c r="L87" i="36"/>
  <c r="L25" i="36"/>
  <c r="L71" i="36"/>
  <c r="L63" i="36"/>
  <c r="L8" i="36"/>
  <c r="L44" i="36"/>
  <c r="L4" i="36"/>
  <c r="L83" i="36"/>
  <c r="L64" i="36"/>
  <c r="L19" i="36"/>
  <c r="L69" i="36"/>
  <c r="L15" i="36"/>
  <c r="L55" i="36"/>
  <c r="L27" i="36"/>
  <c r="L76" i="36"/>
  <c r="L32" i="36"/>
  <c r="L77" i="36"/>
  <c r="L65" i="36"/>
  <c r="L37" i="36"/>
  <c r="L88" i="36"/>
  <c r="L43" i="36"/>
  <c r="L73" i="36"/>
  <c r="L28" i="36"/>
  <c r="L92" i="36"/>
  <c r="L101" i="36" l="1"/>
  <c r="L100" i="36"/>
  <c r="L102" i="36"/>
  <c r="AM52" i="30"/>
  <c r="AN53" i="30"/>
  <c r="AP72" i="36"/>
  <c r="AM73" i="36"/>
  <c r="AO76" i="36"/>
  <c r="AN75" i="36"/>
  <c r="AM53" i="30" l="1"/>
  <c r="AN54" i="30"/>
  <c r="AM54" i="30" s="1"/>
  <c r="AP73" i="36"/>
  <c r="AM74" i="36"/>
  <c r="AO77" i="36"/>
  <c r="AN76" i="36"/>
  <c r="AP74" i="36" l="1"/>
  <c r="AM75" i="36"/>
  <c r="AO78" i="36"/>
  <c r="AN77" i="36"/>
  <c r="AP75" i="36" l="1"/>
  <c r="AM76" i="36"/>
  <c r="AO79" i="36"/>
  <c r="AN78" i="36"/>
  <c r="AN55" i="30"/>
  <c r="EF39" i="10" l="1"/>
  <c r="AP76" i="36"/>
  <c r="AM77" i="36"/>
  <c r="AO80" i="36"/>
  <c r="AN79" i="36"/>
  <c r="AM55" i="30"/>
  <c r="AN56" i="30"/>
  <c r="EF53" i="10" l="1"/>
  <c r="AP77" i="36"/>
  <c r="AM78" i="36"/>
  <c r="AO81" i="36"/>
  <c r="AN80" i="36"/>
  <c r="AN57" i="30"/>
  <c r="AM56" i="30"/>
  <c r="AP78" i="36" l="1"/>
  <c r="AM79" i="36"/>
  <c r="AO82" i="36"/>
  <c r="AO83" i="36" s="1"/>
  <c r="AN83" i="36" s="1"/>
  <c r="AN81" i="36"/>
  <c r="AN58" i="30"/>
  <c r="AM57" i="30"/>
  <c r="AP79" i="36" l="1"/>
  <c r="AM80" i="36"/>
  <c r="AN82" i="36"/>
  <c r="AM58" i="30"/>
  <c r="AN59" i="30"/>
  <c r="AP80" i="36" l="1"/>
  <c r="AM81" i="36"/>
  <c r="AO84" i="36"/>
  <c r="AM59" i="30"/>
  <c r="AN60" i="30"/>
  <c r="AP81" i="36" l="1"/>
  <c r="AM82" i="36"/>
  <c r="AO85" i="36"/>
  <c r="AN84" i="36"/>
  <c r="AN61" i="30"/>
  <c r="AM60" i="30"/>
  <c r="AM83" i="36" l="1"/>
  <c r="AP82" i="36"/>
  <c r="AO86" i="36"/>
  <c r="AN85" i="36"/>
  <c r="AN62" i="30"/>
  <c r="AM61" i="30"/>
  <c r="AP83" i="36" l="1"/>
  <c r="AM84" i="36"/>
  <c r="AO87" i="36"/>
  <c r="AN86" i="36"/>
  <c r="AN63" i="30"/>
  <c r="AM62" i="30"/>
  <c r="M73" i="36"/>
  <c r="M31" i="36"/>
  <c r="M84" i="36"/>
  <c r="M56" i="36"/>
  <c r="M24" i="36"/>
  <c r="M85" i="36"/>
  <c r="M76" i="36"/>
  <c r="M57" i="36"/>
  <c r="M87" i="36"/>
  <c r="M43" i="36"/>
  <c r="M52" i="36"/>
  <c r="M19" i="36"/>
  <c r="M75" i="36"/>
  <c r="M32" i="36"/>
  <c r="M8" i="36"/>
  <c r="M51" i="36"/>
  <c r="M71" i="36"/>
  <c r="M92" i="36"/>
  <c r="M3" i="36"/>
  <c r="M21" i="36"/>
  <c r="M67" i="36"/>
  <c r="M59" i="36"/>
  <c r="M53" i="36"/>
  <c r="M15" i="36"/>
  <c r="M88" i="36"/>
  <c r="M91" i="36"/>
  <c r="M39" i="36"/>
  <c r="M69" i="36"/>
  <c r="M80" i="36"/>
  <c r="M63" i="36"/>
  <c r="M7" i="36"/>
  <c r="M17" i="36"/>
  <c r="M29" i="36"/>
  <c r="M77" i="36"/>
  <c r="M60" i="36"/>
  <c r="M68" i="36"/>
  <c r="M72" i="36"/>
  <c r="M37" i="36"/>
  <c r="M95" i="36"/>
  <c r="M65" i="36"/>
  <c r="M81" i="36"/>
  <c r="M89" i="36"/>
  <c r="M97" i="36"/>
  <c r="M40" i="36"/>
  <c r="M25" i="36"/>
  <c r="M47" i="36"/>
  <c r="M93" i="36"/>
  <c r="M20" i="36"/>
  <c r="M33" i="36"/>
  <c r="M44" i="36"/>
  <c r="M11" i="36"/>
  <c r="M9" i="36"/>
  <c r="M61" i="36"/>
  <c r="M96" i="36"/>
  <c r="M4" i="36"/>
  <c r="M13" i="36"/>
  <c r="M27" i="36"/>
  <c r="M55" i="36"/>
  <c r="M12" i="36"/>
  <c r="M23" i="36"/>
  <c r="M28" i="36"/>
  <c r="M45" i="36"/>
  <c r="M16" i="36"/>
  <c r="M35" i="36"/>
  <c r="M83" i="36"/>
  <c r="M48" i="36"/>
  <c r="M5" i="36"/>
  <c r="M49" i="36"/>
  <c r="M41" i="36"/>
  <c r="M36" i="36"/>
  <c r="M64" i="36"/>
  <c r="M101" i="36" l="1"/>
  <c r="M102" i="36"/>
  <c r="M100" i="36"/>
  <c r="AP84" i="36"/>
  <c r="AM85" i="36"/>
  <c r="AO88" i="36"/>
  <c r="AN87" i="36"/>
  <c r="AN64" i="30"/>
  <c r="AM63" i="30"/>
  <c r="AP85" i="36" l="1"/>
  <c r="AM86" i="36"/>
  <c r="AO89" i="36"/>
  <c r="AN88" i="36"/>
  <c r="AN65" i="30"/>
  <c r="AM64" i="30"/>
  <c r="AP86" i="36" l="1"/>
  <c r="AM87" i="36"/>
  <c r="AO90" i="36"/>
  <c r="AN89" i="36"/>
  <c r="AN66" i="30"/>
  <c r="AM65" i="30"/>
  <c r="AP87" i="36" l="1"/>
  <c r="AM88" i="36"/>
  <c r="AO91" i="36"/>
  <c r="AN90" i="36"/>
  <c r="AM66" i="30"/>
  <c r="AN67" i="30"/>
  <c r="ER39" i="10" l="1"/>
  <c r="AP88" i="36"/>
  <c r="AM89" i="36"/>
  <c r="AO92" i="36"/>
  <c r="AN91" i="36"/>
  <c r="AN68" i="30"/>
  <c r="AM67" i="30"/>
  <c r="ER53" i="10" l="1"/>
  <c r="AP89" i="36"/>
  <c r="AM90" i="36"/>
  <c r="AO93" i="36"/>
  <c r="AN92" i="36"/>
  <c r="AN69" i="30"/>
  <c r="AM68" i="30"/>
  <c r="AP90" i="36" l="1"/>
  <c r="AM91" i="36"/>
  <c r="J300" i="32"/>
  <c r="I268" i="33"/>
  <c r="I264" i="34"/>
  <c r="I262" i="33"/>
  <c r="J270" i="33"/>
  <c r="I273" i="34"/>
  <c r="H294" i="34"/>
  <c r="I296" i="34"/>
  <c r="J294" i="34"/>
  <c r="I294" i="34"/>
  <c r="Q267" i="33"/>
  <c r="J278" i="33"/>
  <c r="I279" i="32"/>
  <c r="J288" i="34"/>
  <c r="Q293" i="33"/>
  <c r="H277" i="33"/>
  <c r="J296" i="32"/>
  <c r="S269" i="33"/>
  <c r="R278" i="33"/>
  <c r="I266" i="33"/>
  <c r="H283" i="31"/>
  <c r="S292" i="33"/>
  <c r="Q285" i="33"/>
  <c r="R282" i="33"/>
  <c r="J268" i="33"/>
  <c r="G272" i="34"/>
  <c r="G292" i="32"/>
  <c r="J265" i="33"/>
  <c r="H269" i="33"/>
  <c r="G266" i="34"/>
  <c r="Q287" i="33"/>
  <c r="H291" i="31"/>
  <c r="I284" i="32"/>
  <c r="J290" i="31"/>
  <c r="S263" i="33"/>
  <c r="R266" i="33"/>
  <c r="G283" i="34"/>
  <c r="I286" i="33"/>
  <c r="Q294" i="33"/>
  <c r="R295" i="33"/>
  <c r="H300" i="31"/>
  <c r="S278" i="33"/>
  <c r="G265" i="32"/>
  <c r="G274" i="33"/>
  <c r="J264" i="34"/>
  <c r="I288" i="34"/>
  <c r="J299" i="31"/>
  <c r="H290" i="34"/>
  <c r="I270" i="32"/>
  <c r="Q266" i="33"/>
  <c r="I290" i="32"/>
  <c r="H266" i="32"/>
  <c r="S284" i="33"/>
  <c r="G275" i="32"/>
  <c r="I298" i="32"/>
  <c r="G304" i="32"/>
  <c r="J305" i="31"/>
  <c r="H266" i="34"/>
  <c r="Q300" i="33"/>
  <c r="J310" i="31"/>
  <c r="Q286" i="33"/>
  <c r="T268" i="33"/>
  <c r="H280" i="33"/>
  <c r="J309" i="31"/>
  <c r="J276" i="33"/>
  <c r="S295" i="33"/>
  <c r="I315" i="31"/>
  <c r="Q274" i="33"/>
  <c r="I280" i="33"/>
  <c r="H286" i="31"/>
  <c r="H315" i="31"/>
  <c r="J295" i="31"/>
  <c r="J284" i="34"/>
  <c r="I264" i="32"/>
  <c r="J294" i="31"/>
  <c r="I283" i="31"/>
  <c r="G291" i="32"/>
  <c r="H282" i="32"/>
  <c r="I296" i="31"/>
  <c r="I287" i="34"/>
  <c r="H300" i="34"/>
  <c r="I267" i="33"/>
  <c r="I301" i="32"/>
  <c r="G271" i="32"/>
  <c r="J287" i="32"/>
  <c r="G285" i="32"/>
  <c r="R298" i="33"/>
  <c r="I287" i="32"/>
  <c r="Q299" i="33"/>
  <c r="H274" i="34"/>
  <c r="H264" i="33"/>
  <c r="I271" i="34"/>
  <c r="H282" i="31"/>
  <c r="H274" i="32"/>
  <c r="H297" i="34"/>
  <c r="S298" i="33"/>
  <c r="I282" i="32"/>
  <c r="H317" i="31"/>
  <c r="G282" i="34"/>
  <c r="I278" i="33"/>
  <c r="J270" i="32"/>
  <c r="Q295" i="33"/>
  <c r="J278" i="34"/>
  <c r="G301" i="32"/>
  <c r="R268" i="33"/>
  <c r="H275" i="32"/>
  <c r="T264" i="33"/>
  <c r="R288" i="33"/>
  <c r="G271" i="34"/>
  <c r="I284" i="31"/>
  <c r="S301" i="33"/>
  <c r="Q291" i="33"/>
  <c r="H292" i="34"/>
  <c r="J284" i="33"/>
  <c r="T286" i="33"/>
  <c r="H293" i="31"/>
  <c r="J285" i="33"/>
  <c r="G276" i="32"/>
  <c r="H295" i="34"/>
  <c r="Q288" i="33"/>
  <c r="H318" i="31"/>
  <c r="G282" i="32"/>
  <c r="I280" i="32"/>
  <c r="G269" i="34"/>
  <c r="G265" i="34"/>
  <c r="J270" i="34"/>
  <c r="H284" i="32"/>
  <c r="H289" i="34"/>
  <c r="I293" i="31"/>
  <c r="G281" i="34"/>
  <c r="S283" i="33"/>
  <c r="G278" i="33"/>
  <c r="J313" i="31"/>
  <c r="I299" i="34"/>
  <c r="Q268" i="33"/>
  <c r="H283" i="33"/>
  <c r="I284" i="33"/>
  <c r="Q298" i="33"/>
  <c r="T287" i="33"/>
  <c r="J307" i="31"/>
  <c r="I303" i="31"/>
  <c r="I279" i="34"/>
  <c r="T279" i="33"/>
  <c r="J268" i="32"/>
  <c r="J301" i="31"/>
  <c r="G289" i="34"/>
  <c r="H283" i="34"/>
  <c r="I276" i="32"/>
  <c r="J291" i="32"/>
  <c r="H284" i="34"/>
  <c r="H290" i="32"/>
  <c r="I306" i="31"/>
  <c r="R272" i="33"/>
  <c r="J280" i="32"/>
  <c r="H303" i="32"/>
  <c r="J295" i="32"/>
  <c r="H264" i="34"/>
  <c r="J291" i="31"/>
  <c r="I272" i="33"/>
  <c r="H301" i="31"/>
  <c r="I268" i="34"/>
  <c r="G285" i="33"/>
  <c r="G262" i="34"/>
  <c r="I285" i="32"/>
  <c r="I274" i="34"/>
  <c r="R262" i="33"/>
  <c r="I287" i="31"/>
  <c r="R265" i="33"/>
  <c r="T284" i="33"/>
  <c r="G273" i="34"/>
  <c r="J289" i="32"/>
  <c r="H295" i="32"/>
  <c r="G280" i="32"/>
  <c r="I292" i="31"/>
  <c r="S300" i="33"/>
  <c r="T293" i="33"/>
  <c r="T278" i="33"/>
  <c r="I288" i="33"/>
  <c r="I264" i="33"/>
  <c r="I262" i="34"/>
  <c r="T274" i="33"/>
  <c r="J297" i="32"/>
  <c r="G266" i="32"/>
  <c r="G298" i="32"/>
  <c r="H276" i="33"/>
  <c r="J285" i="34"/>
  <c r="H292" i="32"/>
  <c r="H270" i="34"/>
  <c r="H281" i="33"/>
  <c r="J283" i="34"/>
  <c r="G262" i="33"/>
  <c r="J286" i="32"/>
  <c r="S299" i="33"/>
  <c r="H272" i="32"/>
  <c r="J281" i="32"/>
  <c r="H287" i="34"/>
  <c r="J267" i="34"/>
  <c r="J264" i="32"/>
  <c r="J294" i="32"/>
  <c r="S296" i="33"/>
  <c r="H263" i="33"/>
  <c r="G276" i="34"/>
  <c r="H271" i="34"/>
  <c r="J303" i="32"/>
  <c r="I300" i="31"/>
  <c r="J273" i="33"/>
  <c r="Q270" i="33"/>
  <c r="G270" i="32"/>
  <c r="I265" i="33"/>
  <c r="G299" i="34"/>
  <c r="Q290" i="33"/>
  <c r="J288" i="32"/>
  <c r="I295" i="34"/>
  <c r="I286" i="31"/>
  <c r="J279" i="34"/>
  <c r="H267" i="32"/>
  <c r="T285" i="33"/>
  <c r="T277" i="33"/>
  <c r="J273" i="32"/>
  <c r="G299" i="32"/>
  <c r="H262" i="33"/>
  <c r="R280" i="33"/>
  <c r="I276" i="34"/>
  <c r="H311" i="31"/>
  <c r="J317" i="31"/>
  <c r="G284" i="33"/>
  <c r="H278" i="33"/>
  <c r="T266" i="33"/>
  <c r="H297" i="32"/>
  <c r="Q271" i="33"/>
  <c r="J290" i="34"/>
  <c r="H268" i="32"/>
  <c r="I281" i="31"/>
  <c r="G264" i="32"/>
  <c r="H301" i="32"/>
  <c r="H275" i="34"/>
  <c r="R273" i="33"/>
  <c r="J296" i="34"/>
  <c r="I290" i="34"/>
  <c r="I314" i="31"/>
  <c r="I307" i="31"/>
  <c r="I301" i="31"/>
  <c r="I263" i="34"/>
  <c r="H265" i="32"/>
  <c r="I285" i="34"/>
  <c r="J290" i="32"/>
  <c r="H287" i="33"/>
  <c r="G268" i="33"/>
  <c r="H285" i="32"/>
  <c r="R299" i="33"/>
  <c r="G286" i="32"/>
  <c r="H298" i="32"/>
  <c r="I269" i="34"/>
  <c r="J292" i="32"/>
  <c r="J281" i="31"/>
  <c r="G300" i="34"/>
  <c r="S277" i="33"/>
  <c r="G271" i="33"/>
  <c r="Q301" i="33"/>
  <c r="J271" i="34"/>
  <c r="H277" i="34"/>
  <c r="J275" i="34"/>
  <c r="G281" i="32"/>
  <c r="S289" i="33"/>
  <c r="G287" i="34"/>
  <c r="G274" i="34"/>
  <c r="H275" i="33"/>
  <c r="I294" i="31"/>
  <c r="I274" i="33"/>
  <c r="Q280" i="33"/>
  <c r="H270" i="33"/>
  <c r="G284" i="32"/>
  <c r="T275" i="33"/>
  <c r="I305" i="31"/>
  <c r="T292" i="33"/>
  <c r="H286" i="34"/>
  <c r="I300" i="32"/>
  <c r="R294" i="33"/>
  <c r="H282" i="33"/>
  <c r="H278" i="32"/>
  <c r="I283" i="33"/>
  <c r="J269" i="34"/>
  <c r="J316" i="31"/>
  <c r="I285" i="31"/>
  <c r="G283" i="33"/>
  <c r="I295" i="32"/>
  <c r="R281" i="33"/>
  <c r="R279" i="33"/>
  <c r="I303" i="32"/>
  <c r="I277" i="34"/>
  <c r="J265" i="32"/>
  <c r="J285" i="32"/>
  <c r="J288" i="33"/>
  <c r="J297" i="31"/>
  <c r="H279" i="33"/>
  <c r="I271" i="33"/>
  <c r="I313" i="31"/>
  <c r="H281" i="34"/>
  <c r="J280" i="33"/>
  <c r="Q292" i="33"/>
  <c r="J278" i="32"/>
  <c r="S294" i="33"/>
  <c r="H280" i="32"/>
  <c r="S270" i="33"/>
  <c r="H319" i="31"/>
  <c r="I297" i="31"/>
  <c r="G288" i="33"/>
  <c r="I266" i="34"/>
  <c r="I280" i="34"/>
  <c r="I301" i="34"/>
  <c r="G263" i="33"/>
  <c r="R263" i="33"/>
  <c r="H285" i="34"/>
  <c r="H296" i="34"/>
  <c r="J298" i="31"/>
  <c r="J282" i="31"/>
  <c r="S286" i="33"/>
  <c r="T290" i="33"/>
  <c r="T276" i="33"/>
  <c r="Q262" i="33"/>
  <c r="H262" i="34"/>
  <c r="T288" i="33"/>
  <c r="Q297" i="33"/>
  <c r="S279" i="33"/>
  <c r="I280" i="31"/>
  <c r="J280" i="31"/>
  <c r="J287" i="33"/>
  <c r="H274" i="33"/>
  <c r="H290" i="31"/>
  <c r="J267" i="33"/>
  <c r="I267" i="34"/>
  <c r="G279" i="32"/>
  <c r="G285" i="34"/>
  <c r="H270" i="32"/>
  <c r="R276" i="33"/>
  <c r="H296" i="31"/>
  <c r="H284" i="33"/>
  <c r="H285" i="33"/>
  <c r="J262" i="34"/>
  <c r="J275" i="33"/>
  <c r="I288" i="31"/>
  <c r="G280" i="34"/>
  <c r="T262" i="33"/>
  <c r="J302" i="31"/>
  <c r="J281" i="33"/>
  <c r="R301" i="33"/>
  <c r="Q263" i="33"/>
  <c r="I316" i="31"/>
  <c r="T282" i="33"/>
  <c r="H281" i="31"/>
  <c r="H289" i="31"/>
  <c r="H288" i="32"/>
  <c r="J275" i="32"/>
  <c r="J312" i="31"/>
  <c r="H282" i="34"/>
  <c r="T297" i="33"/>
  <c r="Q277" i="33"/>
  <c r="R291" i="33"/>
  <c r="J281" i="34"/>
  <c r="T271" i="33"/>
  <c r="Q282" i="33"/>
  <c r="S272" i="33"/>
  <c r="I272" i="32"/>
  <c r="J315" i="31"/>
  <c r="H276" i="32"/>
  <c r="Q269" i="33"/>
  <c r="I304" i="31"/>
  <c r="S262" i="33"/>
  <c r="I309" i="31"/>
  <c r="H269" i="32"/>
  <c r="I292" i="32"/>
  <c r="G266" i="33"/>
  <c r="I283" i="34"/>
  <c r="R285" i="33"/>
  <c r="S290" i="33"/>
  <c r="G289" i="33"/>
  <c r="G273" i="33"/>
  <c r="I286" i="32"/>
  <c r="J277" i="32"/>
  <c r="J268" i="34"/>
  <c r="J266" i="32"/>
  <c r="G300" i="32"/>
  <c r="J265" i="34"/>
  <c r="J314" i="31"/>
  <c r="R286" i="33"/>
  <c r="H268" i="33"/>
  <c r="I311" i="31"/>
  <c r="I275" i="33"/>
  <c r="H273" i="32"/>
  <c r="J263" i="33"/>
  <c r="H296" i="32"/>
  <c r="I312" i="31"/>
  <c r="Q278" i="33"/>
  <c r="I270" i="33"/>
  <c r="G264" i="34"/>
  <c r="T295" i="33"/>
  <c r="J289" i="34"/>
  <c r="R275" i="33"/>
  <c r="I283" i="32"/>
  <c r="J308" i="31"/>
  <c r="G278" i="32"/>
  <c r="T298" i="33"/>
  <c r="I287" i="33"/>
  <c r="I282" i="34"/>
  <c r="H273" i="33"/>
  <c r="R274" i="33"/>
  <c r="G303" i="32"/>
  <c r="I281" i="33"/>
  <c r="H286" i="32"/>
  <c r="G296" i="34"/>
  <c r="G265" i="33"/>
  <c r="G283" i="32"/>
  <c r="I291" i="31"/>
  <c r="J302" i="32"/>
  <c r="G288" i="32"/>
  <c r="I277" i="33"/>
  <c r="H298" i="34"/>
  <c r="H289" i="33"/>
  <c r="I266" i="32"/>
  <c r="J291" i="34"/>
  <c r="J295" i="34"/>
  <c r="S267" i="33"/>
  <c r="H288" i="34"/>
  <c r="H284" i="31"/>
  <c r="I278" i="34"/>
  <c r="H299" i="32"/>
  <c r="J300" i="31"/>
  <c r="H308" i="31"/>
  <c r="S281" i="33"/>
  <c r="R270" i="33"/>
  <c r="I282" i="31"/>
  <c r="H299" i="34"/>
  <c r="G268" i="34"/>
  <c r="J293" i="32"/>
  <c r="H295" i="31"/>
  <c r="G301" i="34"/>
  <c r="H313" i="31"/>
  <c r="G272" i="33"/>
  <c r="H271" i="32"/>
  <c r="H272" i="34"/>
  <c r="G296" i="32"/>
  <c r="I271" i="32"/>
  <c r="Q275" i="33"/>
  <c r="H291" i="32"/>
  <c r="I286" i="34"/>
  <c r="J300" i="34"/>
  <c r="I268" i="32"/>
  <c r="H291" i="34"/>
  <c r="S273" i="33"/>
  <c r="H300" i="32"/>
  <c r="Q265" i="33"/>
  <c r="S275" i="33"/>
  <c r="R292" i="33"/>
  <c r="H267" i="33"/>
  <c r="J271" i="33"/>
  <c r="J269" i="33"/>
  <c r="I284" i="34"/>
  <c r="Q273" i="33"/>
  <c r="J272" i="34"/>
  <c r="I276" i="33"/>
  <c r="G276" i="33"/>
  <c r="H299" i="31"/>
  <c r="I298" i="31"/>
  <c r="R290" i="33"/>
  <c r="I289" i="31"/>
  <c r="H305" i="31"/>
  <c r="H280" i="31"/>
  <c r="I270" i="34"/>
  <c r="S265" i="33"/>
  <c r="J304" i="32"/>
  <c r="I297" i="32"/>
  <c r="J284" i="31"/>
  <c r="I302" i="31"/>
  <c r="J298" i="34"/>
  <c r="J293" i="31"/>
  <c r="Q264" i="33"/>
  <c r="G282" i="33"/>
  <c r="H306" i="31"/>
  <c r="G281" i="33"/>
  <c r="I269" i="32"/>
  <c r="J277" i="34"/>
  <c r="G277" i="33"/>
  <c r="H267" i="34"/>
  <c r="H294" i="32"/>
  <c r="I265" i="32"/>
  <c r="Q284" i="33"/>
  <c r="T300" i="33"/>
  <c r="R300" i="33"/>
  <c r="J274" i="33"/>
  <c r="I294" i="32"/>
  <c r="J272" i="33"/>
  <c r="J276" i="32"/>
  <c r="G293" i="32"/>
  <c r="I300" i="34"/>
  <c r="H265" i="34"/>
  <c r="J303" i="31"/>
  <c r="S268" i="33"/>
  <c r="J266" i="33"/>
  <c r="J299" i="32"/>
  <c r="G269" i="32"/>
  <c r="G292" i="34"/>
  <c r="T263" i="33"/>
  <c r="G267" i="32"/>
  <c r="T267" i="33"/>
  <c r="H304" i="32"/>
  <c r="R277" i="33"/>
  <c r="Q281" i="33"/>
  <c r="I281" i="32"/>
  <c r="I289" i="33"/>
  <c r="S291" i="33"/>
  <c r="I282" i="33"/>
  <c r="S271" i="33"/>
  <c r="H271" i="33"/>
  <c r="H264" i="32"/>
  <c r="I267" i="32"/>
  <c r="J267" i="32"/>
  <c r="I296" i="32"/>
  <c r="J288" i="31"/>
  <c r="G267" i="33"/>
  <c r="J271" i="32"/>
  <c r="J289" i="31"/>
  <c r="H288" i="31"/>
  <c r="H287" i="31"/>
  <c r="Q296" i="33"/>
  <c r="T270" i="33"/>
  <c r="I319" i="31"/>
  <c r="I273" i="33"/>
  <c r="I277" i="32"/>
  <c r="T281" i="33"/>
  <c r="H276" i="34"/>
  <c r="H288" i="33"/>
  <c r="I308" i="31"/>
  <c r="I263" i="33"/>
  <c r="H312" i="31"/>
  <c r="T291" i="33"/>
  <c r="J286" i="34"/>
  <c r="J282" i="33"/>
  <c r="G295" i="32"/>
  <c r="J298" i="32"/>
  <c r="J282" i="32"/>
  <c r="J292" i="34"/>
  <c r="T289" i="33"/>
  <c r="I274" i="32"/>
  <c r="J319" i="31"/>
  <c r="S280" i="33"/>
  <c r="H287" i="32"/>
  <c r="J292" i="31"/>
  <c r="J301" i="34"/>
  <c r="R296" i="33"/>
  <c r="G298" i="34"/>
  <c r="J286" i="31"/>
  <c r="H302" i="31"/>
  <c r="G264" i="33"/>
  <c r="I278" i="32"/>
  <c r="T272" i="33"/>
  <c r="S274" i="33"/>
  <c r="R289" i="33"/>
  <c r="T273" i="33"/>
  <c r="H266" i="33"/>
  <c r="J266" i="34"/>
  <c r="G280" i="33"/>
  <c r="S276" i="33"/>
  <c r="J269" i="32"/>
  <c r="I310" i="31"/>
  <c r="H301" i="34"/>
  <c r="G277" i="34"/>
  <c r="H286" i="33"/>
  <c r="G273" i="32"/>
  <c r="I292" i="34"/>
  <c r="H263" i="34"/>
  <c r="R267" i="33"/>
  <c r="I285" i="33"/>
  <c r="G297" i="32"/>
  <c r="J283" i="33"/>
  <c r="T294" i="33"/>
  <c r="I269" i="33"/>
  <c r="I304" i="32"/>
  <c r="S264" i="33"/>
  <c r="S287" i="33"/>
  <c r="H314" i="31"/>
  <c r="H289" i="32"/>
  <c r="I281" i="34"/>
  <c r="J299" i="34"/>
  <c r="G286" i="34"/>
  <c r="I295" i="31"/>
  <c r="Q272" i="33"/>
  <c r="J287" i="34"/>
  <c r="H280" i="34"/>
  <c r="G297" i="34"/>
  <c r="G275" i="33"/>
  <c r="G274" i="32"/>
  <c r="J277" i="33"/>
  <c r="G293" i="34"/>
  <c r="J274" i="32"/>
  <c r="J274" i="34"/>
  <c r="I289" i="32"/>
  <c r="H303" i="31"/>
  <c r="T283" i="33"/>
  <c r="H297" i="31"/>
  <c r="S288" i="33"/>
  <c r="G288" i="34"/>
  <c r="R264" i="33"/>
  <c r="G287" i="32"/>
  <c r="T280" i="33"/>
  <c r="J318" i="31"/>
  <c r="H292" i="31"/>
  <c r="H277" i="32"/>
  <c r="G295" i="34"/>
  <c r="G267" i="34"/>
  <c r="T296" i="33"/>
  <c r="H293" i="32"/>
  <c r="H293" i="34"/>
  <c r="H272" i="33"/>
  <c r="I279" i="33"/>
  <c r="G270" i="34"/>
  <c r="H268" i="34"/>
  <c r="J282" i="34"/>
  <c r="H265" i="33"/>
  <c r="I273" i="32"/>
  <c r="H304" i="31"/>
  <c r="H307" i="31"/>
  <c r="I288" i="32"/>
  <c r="G294" i="32"/>
  <c r="H316" i="31"/>
  <c r="J285" i="31"/>
  <c r="G263" i="34"/>
  <c r="J289" i="33"/>
  <c r="J293" i="34"/>
  <c r="H281" i="32"/>
  <c r="Q289" i="33"/>
  <c r="G302" i="32"/>
  <c r="T269" i="33"/>
  <c r="G279" i="34"/>
  <c r="R287" i="33"/>
  <c r="I290" i="31"/>
  <c r="I293" i="32"/>
  <c r="R269" i="33"/>
  <c r="S285" i="33"/>
  <c r="I297" i="34"/>
  <c r="J311" i="31"/>
  <c r="H310" i="31"/>
  <c r="J283" i="32"/>
  <c r="G284" i="34"/>
  <c r="J296" i="31"/>
  <c r="T299" i="33"/>
  <c r="J306" i="31"/>
  <c r="J276" i="34"/>
  <c r="I293" i="34"/>
  <c r="H273" i="34"/>
  <c r="J301" i="32"/>
  <c r="G269" i="33"/>
  <c r="T265" i="33"/>
  <c r="I291" i="34"/>
  <c r="S266" i="33"/>
  <c r="J283" i="31"/>
  <c r="I299" i="31"/>
  <c r="I317" i="31"/>
  <c r="S297" i="33"/>
  <c r="I272" i="34"/>
  <c r="J304" i="31"/>
  <c r="I275" i="32"/>
  <c r="I302" i="32"/>
  <c r="H285" i="31"/>
  <c r="H279" i="34"/>
  <c r="R271" i="33"/>
  <c r="G290" i="34"/>
  <c r="G286" i="33"/>
  <c r="I318" i="31"/>
  <c r="G270" i="33"/>
  <c r="Q279" i="33"/>
  <c r="G290" i="32"/>
  <c r="R293" i="33"/>
  <c r="H309" i="31"/>
  <c r="G278" i="34"/>
  <c r="G287" i="33"/>
  <c r="R284" i="33"/>
  <c r="H294" i="31"/>
  <c r="G275" i="34"/>
  <c r="Q276" i="33"/>
  <c r="H278" i="34"/>
  <c r="J284" i="32"/>
  <c r="H302" i="32"/>
  <c r="J279" i="32"/>
  <c r="J287" i="31"/>
  <c r="I275" i="34"/>
  <c r="J280" i="34"/>
  <c r="H298" i="31"/>
  <c r="I265" i="34"/>
  <c r="J286" i="33"/>
  <c r="J272" i="32"/>
  <c r="J279" i="33"/>
  <c r="T301" i="33"/>
  <c r="G272" i="32"/>
  <c r="I298" i="34"/>
  <c r="S293" i="33"/>
  <c r="H279" i="32"/>
  <c r="J297" i="34"/>
  <c r="H283" i="32"/>
  <c r="S282" i="33"/>
  <c r="G289" i="32"/>
  <c r="J263" i="34"/>
  <c r="J273" i="34"/>
  <c r="J264" i="33"/>
  <c r="G268" i="32"/>
  <c r="I289" i="34"/>
  <c r="G277" i="32"/>
  <c r="G279" i="33"/>
  <c r="I299" i="32"/>
  <c r="H269" i="34"/>
  <c r="I291" i="32"/>
  <c r="Q283" i="33"/>
  <c r="R297" i="33"/>
  <c r="J262" i="33"/>
  <c r="G291" i="34"/>
  <c r="R283" i="33"/>
  <c r="G294" i="34"/>
  <c r="AO94" i="36"/>
  <c r="AN93" i="36"/>
  <c r="AN70" i="30"/>
  <c r="AM69" i="30"/>
  <c r="AP91" i="36" l="1"/>
  <c r="AM92" i="36"/>
  <c r="I276" i="31"/>
  <c r="J276" i="31"/>
  <c r="H276" i="31"/>
  <c r="H278" i="31"/>
  <c r="I277" i="31"/>
  <c r="H277" i="31"/>
  <c r="I273" i="31"/>
  <c r="I279" i="31"/>
  <c r="J274" i="31"/>
  <c r="J273" i="31"/>
  <c r="J277" i="31"/>
  <c r="H273" i="31"/>
  <c r="J275" i="31"/>
  <c r="I274" i="31"/>
  <c r="J272" i="31"/>
  <c r="I272" i="31"/>
  <c r="J279" i="31"/>
  <c r="H275" i="31"/>
  <c r="I275" i="31"/>
  <c r="H272" i="31"/>
  <c r="H274" i="31"/>
  <c r="H279" i="31"/>
  <c r="J278" i="31"/>
  <c r="I278" i="31"/>
  <c r="AO95" i="36"/>
  <c r="AN94" i="36"/>
  <c r="AM70" i="30"/>
  <c r="AN71" i="30"/>
  <c r="AP92" i="36" l="1"/>
  <c r="AM93" i="36"/>
  <c r="I262" i="32"/>
  <c r="I254" i="33"/>
  <c r="G257" i="32"/>
  <c r="Q255" i="33"/>
  <c r="J262" i="32"/>
  <c r="I261" i="32"/>
  <c r="T259" i="33"/>
  <c r="G254" i="34"/>
  <c r="I255" i="34"/>
  <c r="Q257" i="33"/>
  <c r="I261" i="33"/>
  <c r="H259" i="32"/>
  <c r="I256" i="34"/>
  <c r="I257" i="34"/>
  <c r="G256" i="34"/>
  <c r="J259" i="32"/>
  <c r="I260" i="32"/>
  <c r="J258" i="33"/>
  <c r="I257" i="32"/>
  <c r="T261" i="33"/>
  <c r="H261" i="34"/>
  <c r="H261" i="32"/>
  <c r="G254" i="33"/>
  <c r="G260" i="32"/>
  <c r="H258" i="34"/>
  <c r="I259" i="34"/>
  <c r="J254" i="33"/>
  <c r="G259" i="32"/>
  <c r="R260" i="33"/>
  <c r="H254" i="34"/>
  <c r="J257" i="34"/>
  <c r="S261" i="33"/>
  <c r="T255" i="33"/>
  <c r="J261" i="34"/>
  <c r="Q258" i="33"/>
  <c r="H257" i="34"/>
  <c r="J256" i="34"/>
  <c r="T258" i="33"/>
  <c r="G256" i="33"/>
  <c r="G257" i="34"/>
  <c r="J261" i="33"/>
  <c r="S256" i="33"/>
  <c r="H260" i="32"/>
  <c r="G257" i="33"/>
  <c r="H263" i="32"/>
  <c r="J263" i="32"/>
  <c r="H258" i="32"/>
  <c r="I258" i="33"/>
  <c r="T257" i="33"/>
  <c r="S257" i="33"/>
  <c r="I260" i="33"/>
  <c r="G255" i="33"/>
  <c r="H260" i="33"/>
  <c r="Q261" i="33"/>
  <c r="I254" i="34"/>
  <c r="J254" i="34"/>
  <c r="I258" i="32"/>
  <c r="G260" i="34"/>
  <c r="J261" i="32"/>
  <c r="J257" i="32"/>
  <c r="S260" i="33"/>
  <c r="G259" i="33"/>
  <c r="S254" i="33"/>
  <c r="J257" i="33"/>
  <c r="J256" i="33"/>
  <c r="Q254" i="33"/>
  <c r="R254" i="33"/>
  <c r="H261" i="33"/>
  <c r="I261" i="34"/>
  <c r="G261" i="33"/>
  <c r="T256" i="33"/>
  <c r="I259" i="33"/>
  <c r="T254" i="33"/>
  <c r="J255" i="33"/>
  <c r="G259" i="34"/>
  <c r="R255" i="33"/>
  <c r="R257" i="33"/>
  <c r="J258" i="34"/>
  <c r="H256" i="34"/>
  <c r="G262" i="32"/>
  <c r="H256" i="33"/>
  <c r="S259" i="33"/>
  <c r="H259" i="33"/>
  <c r="Q260" i="33"/>
  <c r="H254" i="33"/>
  <c r="H260" i="34"/>
  <c r="G258" i="32"/>
  <c r="J259" i="34"/>
  <c r="H255" i="34"/>
  <c r="J255" i="34"/>
  <c r="J258" i="32"/>
  <c r="I259" i="32"/>
  <c r="H257" i="33"/>
  <c r="R261" i="33"/>
  <c r="H255" i="33"/>
  <c r="J260" i="33"/>
  <c r="G263" i="32"/>
  <c r="G258" i="34"/>
  <c r="H259" i="34"/>
  <c r="G260" i="33"/>
  <c r="S255" i="33"/>
  <c r="I255" i="33"/>
  <c r="H257" i="32"/>
  <c r="J260" i="34"/>
  <c r="G261" i="32"/>
  <c r="I260" i="34"/>
  <c r="R258" i="33"/>
  <c r="R259" i="33"/>
  <c r="G258" i="33"/>
  <c r="T260" i="33"/>
  <c r="R256" i="33"/>
  <c r="Q256" i="33"/>
  <c r="I256" i="33"/>
  <c r="S258" i="33"/>
  <c r="H258" i="33"/>
  <c r="J260" i="32"/>
  <c r="G261" i="34"/>
  <c r="I263" i="32"/>
  <c r="Q259" i="33"/>
  <c r="J259" i="33"/>
  <c r="I257" i="33"/>
  <c r="G255" i="34"/>
  <c r="I258" i="34"/>
  <c r="H262" i="32"/>
  <c r="AO96" i="36"/>
  <c r="AN95" i="36"/>
  <c r="AM71" i="30"/>
  <c r="AN72" i="30"/>
  <c r="AP93" i="36" l="1"/>
  <c r="AM94" i="36"/>
  <c r="AO97" i="36"/>
  <c r="AN96" i="36"/>
  <c r="AN73" i="30"/>
  <c r="AM72" i="30"/>
  <c r="AP94" i="36" l="1"/>
  <c r="AM95" i="36"/>
  <c r="AO98" i="36"/>
  <c r="AN97" i="36"/>
  <c r="AN74" i="30"/>
  <c r="AM73" i="30"/>
  <c r="AM96" i="36" l="1"/>
  <c r="AP95" i="36"/>
  <c r="AO99" i="36"/>
  <c r="AN98" i="36"/>
  <c r="AN75" i="30"/>
  <c r="AM74" i="30"/>
  <c r="N36" i="36"/>
  <c r="N77" i="36"/>
  <c r="N72" i="36"/>
  <c r="N27" i="36"/>
  <c r="N11" i="36"/>
  <c r="N31" i="36"/>
  <c r="N52" i="36"/>
  <c r="N8" i="36"/>
  <c r="N87" i="36"/>
  <c r="N23" i="36"/>
  <c r="N29" i="36"/>
  <c r="N91" i="36"/>
  <c r="N21" i="36"/>
  <c r="N49" i="36"/>
  <c r="N92" i="36"/>
  <c r="N84" i="36"/>
  <c r="N44" i="36"/>
  <c r="N51" i="36"/>
  <c r="N3" i="36"/>
  <c r="N24" i="36"/>
  <c r="N17" i="36"/>
  <c r="N16" i="36"/>
  <c r="N37" i="36"/>
  <c r="N64" i="36"/>
  <c r="N76" i="36"/>
  <c r="N4" i="36"/>
  <c r="N69" i="36"/>
  <c r="N65" i="36"/>
  <c r="N39" i="36"/>
  <c r="N85" i="36"/>
  <c r="N35" i="36"/>
  <c r="N56" i="36"/>
  <c r="N73" i="36"/>
  <c r="N9" i="36"/>
  <c r="N57" i="36"/>
  <c r="N43" i="36"/>
  <c r="N68" i="36"/>
  <c r="N100" i="36" l="1"/>
  <c r="AM97" i="36"/>
  <c r="AP96" i="36"/>
  <c r="AO100" i="36"/>
  <c r="AN99" i="36"/>
  <c r="AN76" i="30"/>
  <c r="AM75" i="30"/>
  <c r="N41" i="36"/>
  <c r="N13" i="36"/>
  <c r="N93" i="36"/>
  <c r="N7" i="36"/>
  <c r="N83" i="36"/>
  <c r="N75" i="36"/>
  <c r="N12" i="36"/>
  <c r="N45" i="36"/>
  <c r="N53" i="36"/>
  <c r="N55" i="36"/>
  <c r="N25" i="36"/>
  <c r="N47" i="36"/>
  <c r="N5" i="36"/>
  <c r="N20" i="36"/>
  <c r="N28" i="36"/>
  <c r="N67" i="36"/>
  <c r="N48" i="36"/>
  <c r="N95" i="36"/>
  <c r="N80" i="36"/>
  <c r="N63" i="36"/>
  <c r="N71" i="36"/>
  <c r="N15" i="36"/>
  <c r="N60" i="36"/>
  <c r="N40" i="36"/>
  <c r="N61" i="36"/>
  <c r="N97" i="36"/>
  <c r="N96" i="36"/>
  <c r="N89" i="36"/>
  <c r="N88" i="36"/>
  <c r="N19" i="36"/>
  <c r="N33" i="36"/>
  <c r="N59" i="36"/>
  <c r="N81" i="36"/>
  <c r="N32" i="36"/>
  <c r="N101" i="36" l="1"/>
  <c r="N102" i="36"/>
  <c r="AP97" i="36"/>
  <c r="AM98" i="36"/>
  <c r="AO101" i="36"/>
  <c r="AN100" i="36"/>
  <c r="AM76" i="30"/>
  <c r="AN77" i="30"/>
  <c r="G245" i="32" l="1"/>
  <c r="AP98" i="36"/>
  <c r="AM99" i="36"/>
  <c r="AO102" i="36"/>
  <c r="AN101" i="36"/>
  <c r="AN78" i="30"/>
  <c r="AM77" i="30"/>
  <c r="AP99" i="36" l="1"/>
  <c r="AM100" i="36"/>
  <c r="AO103" i="36"/>
  <c r="AN102" i="36"/>
  <c r="AN79" i="30"/>
  <c r="AM78" i="30"/>
  <c r="J10" i="31"/>
  <c r="T3" i="33"/>
  <c r="AC9" i="32"/>
  <c r="H13" i="31"/>
  <c r="T9" i="34"/>
  <c r="Q5" i="34"/>
  <c r="J9" i="34"/>
  <c r="AC8" i="32"/>
  <c r="S3" i="33"/>
  <c r="S9" i="35"/>
  <c r="R10" i="33"/>
  <c r="AD9" i="32"/>
  <c r="R5" i="34"/>
  <c r="J3" i="33"/>
  <c r="S3" i="35"/>
  <c r="R13" i="32"/>
  <c r="Q11" i="35"/>
  <c r="G9" i="33"/>
  <c r="AA14" i="32"/>
  <c r="H7" i="32"/>
  <c r="S9" i="34"/>
  <c r="AD12" i="32"/>
  <c r="AD5" i="32"/>
  <c r="S10" i="34"/>
  <c r="T10" i="33"/>
  <c r="R10" i="35"/>
  <c r="G9" i="34"/>
  <c r="Q6" i="32"/>
  <c r="S12" i="32"/>
  <c r="J12" i="31"/>
  <c r="J14" i="34"/>
  <c r="G10" i="33"/>
  <c r="J10" i="33"/>
  <c r="Q10" i="32"/>
  <c r="I7" i="31"/>
  <c r="R4" i="32"/>
  <c r="I5" i="33"/>
  <c r="I10" i="32"/>
  <c r="G10" i="34"/>
  <c r="Q10" i="35"/>
  <c r="T12" i="34"/>
  <c r="I11" i="31"/>
  <c r="R13" i="35"/>
  <c r="H12" i="31"/>
  <c r="H6" i="32"/>
  <c r="H8" i="31"/>
  <c r="G4" i="33"/>
  <c r="R12" i="35"/>
  <c r="I12" i="32"/>
  <c r="G6" i="32"/>
  <c r="AA3" i="32"/>
  <c r="AC7" i="32"/>
  <c r="AD8" i="32"/>
  <c r="AD6" i="32"/>
  <c r="H13" i="34"/>
  <c r="I14" i="34"/>
  <c r="AB14" i="32"/>
  <c r="R5" i="33"/>
  <c r="R7" i="32"/>
  <c r="AC6" i="32"/>
  <c r="T11" i="34"/>
  <c r="I4" i="32"/>
  <c r="R8" i="35"/>
  <c r="S5" i="32"/>
  <c r="Q6" i="33"/>
  <c r="Q12" i="35"/>
  <c r="S6" i="33"/>
  <c r="G6" i="33"/>
  <c r="R6" i="33"/>
  <c r="S8" i="34"/>
  <c r="R4" i="35"/>
  <c r="H11" i="33"/>
  <c r="R14" i="32"/>
  <c r="H13" i="32"/>
  <c r="AB9" i="32"/>
  <c r="I13" i="32"/>
  <c r="I10" i="31"/>
  <c r="R8" i="33"/>
  <c r="T14" i="32"/>
  <c r="H12" i="32"/>
  <c r="H3" i="31"/>
  <c r="I6" i="31"/>
  <c r="Q9" i="32"/>
  <c r="T3" i="34"/>
  <c r="AD11" i="32"/>
  <c r="T4" i="33"/>
  <c r="S13" i="32"/>
  <c r="J8" i="33"/>
  <c r="S9" i="32"/>
  <c r="R11" i="35"/>
  <c r="I12" i="34"/>
  <c r="T10" i="35"/>
  <c r="T8" i="34"/>
  <c r="AD14" i="32"/>
  <c r="T11" i="33"/>
  <c r="S4" i="32"/>
  <c r="I13" i="34"/>
  <c r="S6" i="32"/>
  <c r="R9" i="34"/>
  <c r="H12" i="34"/>
  <c r="Q12" i="33"/>
  <c r="S8" i="35"/>
  <c r="S10" i="32"/>
  <c r="T13" i="32"/>
  <c r="G13" i="32"/>
  <c r="T10" i="32"/>
  <c r="S7" i="33"/>
  <c r="G13" i="33"/>
  <c r="J7" i="33"/>
  <c r="Q13" i="33"/>
  <c r="T10" i="34"/>
  <c r="R13" i="33"/>
  <c r="Q5" i="33"/>
  <c r="Q9" i="35"/>
  <c r="Q4" i="32"/>
  <c r="H9" i="34"/>
  <c r="T13" i="34"/>
  <c r="I14" i="32"/>
  <c r="T14" i="34"/>
  <c r="J13" i="31"/>
  <c r="I7" i="34"/>
  <c r="J3" i="34"/>
  <c r="AC4" i="32"/>
  <c r="R11" i="33"/>
  <c r="AC14" i="32"/>
  <c r="R7" i="34"/>
  <c r="R7" i="33"/>
  <c r="I9" i="31"/>
  <c r="S6" i="34"/>
  <c r="S4" i="33"/>
  <c r="H3" i="33"/>
  <c r="R5" i="32"/>
  <c r="J14" i="32"/>
  <c r="T5" i="32"/>
  <c r="AB3" i="32"/>
  <c r="H14" i="33"/>
  <c r="Q6" i="35"/>
  <c r="J11" i="33"/>
  <c r="H7" i="33"/>
  <c r="J6" i="34"/>
  <c r="S11" i="34"/>
  <c r="T3" i="35"/>
  <c r="J4" i="32"/>
  <c r="R11" i="32"/>
  <c r="J5" i="33"/>
  <c r="Q13" i="35"/>
  <c r="H8" i="32"/>
  <c r="Q13" i="34"/>
  <c r="I3" i="31"/>
  <c r="S4" i="35"/>
  <c r="I11" i="34"/>
  <c r="AD4" i="32"/>
  <c r="S14" i="35"/>
  <c r="Q4" i="35"/>
  <c r="I6" i="32"/>
  <c r="I11" i="33"/>
  <c r="H14" i="31"/>
  <c r="I3" i="33"/>
  <c r="AA12" i="32"/>
  <c r="G5" i="33"/>
  <c r="S5" i="35"/>
  <c r="G11" i="33"/>
  <c r="H10" i="32"/>
  <c r="S11" i="32"/>
  <c r="S13" i="34"/>
  <c r="S7" i="34"/>
  <c r="H5" i="32"/>
  <c r="AB6" i="32"/>
  <c r="S9" i="33"/>
  <c r="AA11" i="32"/>
  <c r="I4" i="31"/>
  <c r="T5" i="34"/>
  <c r="J14" i="33"/>
  <c r="T5" i="35"/>
  <c r="I13" i="31"/>
  <c r="I12" i="33"/>
  <c r="R10" i="32"/>
  <c r="J6" i="32"/>
  <c r="I10" i="34"/>
  <c r="Q3" i="34"/>
  <c r="R9" i="35"/>
  <c r="R8" i="32"/>
  <c r="J10" i="34"/>
  <c r="T11" i="32"/>
  <c r="Q11" i="33"/>
  <c r="AB12" i="32"/>
  <c r="J4" i="34"/>
  <c r="AA8" i="32"/>
  <c r="H9" i="33"/>
  <c r="T13" i="33"/>
  <c r="T12" i="32"/>
  <c r="G10" i="32"/>
  <c r="H4" i="33"/>
  <c r="Q11" i="34"/>
  <c r="J5" i="34"/>
  <c r="T6" i="34"/>
  <c r="Q5" i="32"/>
  <c r="G12" i="32"/>
  <c r="G3" i="34"/>
  <c r="G4" i="34"/>
  <c r="J3" i="31"/>
  <c r="Q7" i="34"/>
  <c r="R3" i="35"/>
  <c r="R9" i="33"/>
  <c r="T5" i="33"/>
  <c r="H5" i="33"/>
  <c r="H6" i="33"/>
  <c r="J5" i="32"/>
  <c r="J10" i="32"/>
  <c r="T4" i="34"/>
  <c r="AD10" i="32"/>
  <c r="I8" i="31"/>
  <c r="R6" i="32"/>
  <c r="I5" i="31"/>
  <c r="I8" i="32"/>
  <c r="T8" i="32"/>
  <c r="J9" i="31"/>
  <c r="AA9" i="32"/>
  <c r="Q12" i="34"/>
  <c r="J11" i="34"/>
  <c r="R9" i="32"/>
  <c r="H7" i="31"/>
  <c r="I7" i="32"/>
  <c r="H14" i="34"/>
  <c r="Q9" i="34"/>
  <c r="T6" i="35"/>
  <c r="H9" i="32"/>
  <c r="Q14" i="32"/>
  <c r="G12" i="33"/>
  <c r="R3" i="32"/>
  <c r="Q13" i="32"/>
  <c r="I8" i="34"/>
  <c r="Q14" i="33"/>
  <c r="S14" i="34"/>
  <c r="H4" i="31"/>
  <c r="J14" i="31"/>
  <c r="I14" i="33"/>
  <c r="H5" i="31"/>
  <c r="H5" i="34"/>
  <c r="I3" i="34"/>
  <c r="G6" i="34"/>
  <c r="Q6" i="34"/>
  <c r="S13" i="35"/>
  <c r="S10" i="35"/>
  <c r="T14" i="35"/>
  <c r="G14" i="34"/>
  <c r="R4" i="34"/>
  <c r="T9" i="32"/>
  <c r="G14" i="33"/>
  <c r="R8" i="34"/>
  <c r="R12" i="33"/>
  <c r="Q8" i="35"/>
  <c r="R12" i="32"/>
  <c r="G14" i="32"/>
  <c r="R12" i="34"/>
  <c r="S12" i="33"/>
  <c r="G8" i="32"/>
  <c r="H8" i="33"/>
  <c r="S7" i="32"/>
  <c r="G11" i="34"/>
  <c r="AB7" i="32"/>
  <c r="I11" i="32"/>
  <c r="H8" i="34"/>
  <c r="Q3" i="35"/>
  <c r="AB11" i="32"/>
  <c r="Q8" i="34"/>
  <c r="G12" i="34"/>
  <c r="I9" i="32"/>
  <c r="R14" i="34"/>
  <c r="S8" i="33"/>
  <c r="J12" i="33"/>
  <c r="J4" i="31"/>
  <c r="H10" i="33"/>
  <c r="T4" i="35"/>
  <c r="AC13" i="32"/>
  <c r="J7" i="32"/>
  <c r="J13" i="33"/>
  <c r="S7" i="35"/>
  <c r="R14" i="35"/>
  <c r="T8" i="33"/>
  <c r="AB10" i="32"/>
  <c r="H11" i="31"/>
  <c r="R10" i="34"/>
  <c r="J11" i="31"/>
  <c r="I13" i="33"/>
  <c r="AD7" i="32"/>
  <c r="H14" i="32"/>
  <c r="Q11" i="32"/>
  <c r="I6" i="34"/>
  <c r="I4" i="33"/>
  <c r="Q12" i="32"/>
  <c r="AD3" i="32"/>
  <c r="R11" i="34"/>
  <c r="S3" i="32"/>
  <c r="H11" i="34"/>
  <c r="AA4" i="32"/>
  <c r="I9" i="34"/>
  <c r="T12" i="35"/>
  <c r="I8" i="33"/>
  <c r="R3" i="34"/>
  <c r="S11" i="35"/>
  <c r="Q3" i="32"/>
  <c r="Q4" i="34"/>
  <c r="Q14" i="34"/>
  <c r="T7" i="32"/>
  <c r="Q9" i="33"/>
  <c r="I6" i="33"/>
  <c r="AC5" i="32"/>
  <c r="G7" i="32"/>
  <c r="R13" i="34"/>
  <c r="H13" i="33"/>
  <c r="AC12" i="32"/>
  <c r="I12" i="31"/>
  <c r="S5" i="34"/>
  <c r="T8" i="35"/>
  <c r="R14" i="33"/>
  <c r="I3" i="32"/>
  <c r="S14" i="33"/>
  <c r="H3" i="34"/>
  <c r="AC3" i="32"/>
  <c r="G8" i="33"/>
  <c r="J9" i="32"/>
  <c r="G5" i="32"/>
  <c r="Q8" i="33"/>
  <c r="Q10" i="34"/>
  <c r="T13" i="35"/>
  <c r="J5" i="31"/>
  <c r="I5" i="34"/>
  <c r="AA5" i="32"/>
  <c r="H10" i="31"/>
  <c r="T4" i="32"/>
  <c r="Q3" i="33"/>
  <c r="T6" i="33"/>
  <c r="Q4" i="33"/>
  <c r="S10" i="33"/>
  <c r="T11" i="35"/>
  <c r="G7" i="34"/>
  <c r="AA13" i="32"/>
  <c r="S13" i="33"/>
  <c r="AC11" i="32"/>
  <c r="H11" i="32"/>
  <c r="T7" i="34"/>
  <c r="Q8" i="32"/>
  <c r="AA7" i="32"/>
  <c r="S5" i="33"/>
  <c r="AB4" i="32"/>
  <c r="R5" i="35"/>
  <c r="R4" i="33"/>
  <c r="J3" i="32"/>
  <c r="I4" i="34"/>
  <c r="Q5" i="35"/>
  <c r="R6" i="35"/>
  <c r="S4" i="34"/>
  <c r="G4" i="32"/>
  <c r="H4" i="32"/>
  <c r="T9" i="35"/>
  <c r="T7" i="33"/>
  <c r="AA10" i="32"/>
  <c r="J7" i="34"/>
  <c r="J8" i="32"/>
  <c r="G7" i="33"/>
  <c r="S12" i="35"/>
  <c r="Q7" i="35"/>
  <c r="T3" i="32"/>
  <c r="AB13" i="32"/>
  <c r="S6" i="35"/>
  <c r="G8" i="34"/>
  <c r="I7" i="33"/>
  <c r="H9" i="31"/>
  <c r="S12" i="34"/>
  <c r="J11" i="32"/>
  <c r="Q7" i="33"/>
  <c r="H6" i="31"/>
  <c r="R7" i="35"/>
  <c r="J13" i="34"/>
  <c r="I5" i="32"/>
  <c r="T9" i="33"/>
  <c r="Q7" i="32"/>
  <c r="Q14" i="35"/>
  <c r="T12" i="33"/>
  <c r="G11" i="32"/>
  <c r="S14" i="32"/>
  <c r="I10" i="33"/>
  <c r="H7" i="34"/>
  <c r="AB5" i="32"/>
  <c r="H12" i="33"/>
  <c r="S3" i="34"/>
  <c r="J4" i="33"/>
  <c r="T14" i="33"/>
  <c r="T6" i="32"/>
  <c r="J9" i="33"/>
  <c r="AB8" i="32"/>
  <c r="AC10" i="32"/>
  <c r="J13" i="32"/>
  <c r="J7" i="31"/>
  <c r="I14" i="31"/>
  <c r="R6" i="34"/>
  <c r="S8" i="32"/>
  <c r="H4" i="34"/>
  <c r="G13" i="34"/>
  <c r="Q10" i="33"/>
  <c r="G5" i="34"/>
  <c r="S11" i="33"/>
  <c r="T7" i="35"/>
  <c r="J8" i="31"/>
  <c r="AD13" i="32"/>
  <c r="AA6" i="32"/>
  <c r="J12" i="32"/>
  <c r="J6" i="33"/>
  <c r="J12" i="34"/>
  <c r="R3" i="33"/>
  <c r="H3" i="32"/>
  <c r="G3" i="33"/>
  <c r="H10" i="34"/>
  <c r="G9" i="32"/>
  <c r="H6" i="34"/>
  <c r="I9" i="33"/>
  <c r="J8" i="34"/>
  <c r="FD39" i="10" l="1"/>
  <c r="T242" i="35"/>
  <c r="Q249" i="35"/>
  <c r="T243" i="35"/>
  <c r="R243" i="35"/>
  <c r="S242" i="35"/>
  <c r="T245" i="35"/>
  <c r="R251" i="35"/>
  <c r="R244" i="35"/>
  <c r="Q242" i="35"/>
  <c r="S246" i="35"/>
  <c r="T248" i="35"/>
  <c r="R252" i="35"/>
  <c r="R245" i="35"/>
  <c r="Q245" i="35"/>
  <c r="T250" i="35"/>
  <c r="T244" i="35"/>
  <c r="R246" i="35"/>
  <c r="T253" i="35"/>
  <c r="Q252" i="35"/>
  <c r="Q251" i="35"/>
  <c r="S252" i="35"/>
  <c r="Q253" i="35"/>
  <c r="T249" i="35"/>
  <c r="T251" i="35"/>
  <c r="R250" i="35"/>
  <c r="R249" i="35"/>
  <c r="Q244" i="35"/>
  <c r="Q243" i="35"/>
  <c r="T252" i="35"/>
  <c r="S243" i="35"/>
  <c r="Q250" i="35"/>
  <c r="S249" i="35"/>
  <c r="T246" i="35"/>
  <c r="R248" i="35"/>
  <c r="T247" i="35"/>
  <c r="R242" i="35"/>
  <c r="S250" i="35"/>
  <c r="Q247" i="35"/>
  <c r="S244" i="35"/>
  <c r="Q246" i="35"/>
  <c r="S247" i="35"/>
  <c r="R247" i="35"/>
  <c r="S253" i="35"/>
  <c r="S245" i="35"/>
  <c r="S251" i="35"/>
  <c r="Q248" i="35"/>
  <c r="R253" i="35"/>
  <c r="S248" i="35"/>
  <c r="S246" i="34"/>
  <c r="T253" i="34"/>
  <c r="R252" i="34"/>
  <c r="Q242" i="34"/>
  <c r="S244" i="34"/>
  <c r="Q246" i="34"/>
  <c r="T246" i="34"/>
  <c r="R242" i="34"/>
  <c r="R247" i="34"/>
  <c r="S249" i="34"/>
  <c r="R251" i="34"/>
  <c r="S243" i="34"/>
  <c r="R249" i="34"/>
  <c r="R245" i="34"/>
  <c r="T247" i="34"/>
  <c r="S252" i="34"/>
  <c r="R244" i="34"/>
  <c r="Q253" i="34"/>
  <c r="T243" i="34"/>
  <c r="S250" i="34"/>
  <c r="T250" i="34"/>
  <c r="S253" i="34"/>
  <c r="T245" i="34"/>
  <c r="Q250" i="34"/>
  <c r="S251" i="34"/>
  <c r="S247" i="34"/>
  <c r="R250" i="34"/>
  <c r="Q243" i="34"/>
  <c r="Q248" i="34"/>
  <c r="R246" i="34"/>
  <c r="T252" i="34"/>
  <c r="T242" i="34"/>
  <c r="Q244" i="34"/>
  <c r="Q247" i="34"/>
  <c r="S245" i="34"/>
  <c r="S242" i="34"/>
  <c r="T249" i="34"/>
  <c r="Q251" i="34"/>
  <c r="T251" i="34"/>
  <c r="Q245" i="34"/>
  <c r="R243" i="34"/>
  <c r="S248" i="34"/>
  <c r="T244" i="34"/>
  <c r="R248" i="34"/>
  <c r="Q252" i="34"/>
  <c r="T248" i="34"/>
  <c r="R253" i="34"/>
  <c r="Q249" i="34"/>
  <c r="S306" i="32"/>
  <c r="AB308" i="32"/>
  <c r="S254" i="32"/>
  <c r="AA250" i="32"/>
  <c r="T305" i="32"/>
  <c r="S315" i="32"/>
  <c r="AD316" i="32"/>
  <c r="AC313" i="32"/>
  <c r="Q316" i="32"/>
  <c r="AA251" i="32"/>
  <c r="AD246" i="32"/>
  <c r="S305" i="32"/>
  <c r="AA305" i="32"/>
  <c r="AA255" i="32"/>
  <c r="AA307" i="32"/>
  <c r="AA309" i="32"/>
  <c r="Q247" i="32"/>
  <c r="AD308" i="32"/>
  <c r="AB316" i="32"/>
  <c r="Q311" i="32"/>
  <c r="S249" i="32"/>
  <c r="AA316" i="32"/>
  <c r="Q314" i="32"/>
  <c r="AA306" i="32"/>
  <c r="AA314" i="32"/>
  <c r="AA246" i="32"/>
  <c r="AD311" i="32"/>
  <c r="R250" i="32"/>
  <c r="AA256" i="32"/>
  <c r="AB254" i="32"/>
  <c r="T255" i="32"/>
  <c r="R247" i="32"/>
  <c r="AB312" i="32"/>
  <c r="R245" i="32"/>
  <c r="S245" i="32"/>
  <c r="T310" i="32"/>
  <c r="S310" i="32"/>
  <c r="AC249" i="32"/>
  <c r="T250" i="32"/>
  <c r="AB247" i="32"/>
  <c r="Q252" i="32"/>
  <c r="AC247" i="32"/>
  <c r="AA312" i="32"/>
  <c r="R314" i="32"/>
  <c r="T254" i="32"/>
  <c r="Q312" i="32"/>
  <c r="AA313" i="32"/>
  <c r="AB255" i="32"/>
  <c r="AC306" i="32"/>
  <c r="AB313" i="32"/>
  <c r="T316" i="32"/>
  <c r="S309" i="32"/>
  <c r="AD255" i="32"/>
  <c r="AD247" i="32"/>
  <c r="S255" i="32"/>
  <c r="R316" i="32"/>
  <c r="Q253" i="32"/>
  <c r="Q306" i="32"/>
  <c r="S252" i="32"/>
  <c r="Q248" i="32"/>
  <c r="AC246" i="32"/>
  <c r="R251" i="32"/>
  <c r="AC311" i="32"/>
  <c r="S311" i="32"/>
  <c r="Q309" i="32"/>
  <c r="S314" i="32"/>
  <c r="AA254" i="32"/>
  <c r="T307" i="32"/>
  <c r="AD253" i="32"/>
  <c r="T311" i="32"/>
  <c r="AB251" i="32"/>
  <c r="AA253" i="32"/>
  <c r="Q305" i="32"/>
  <c r="R249" i="32"/>
  <c r="AD309" i="32"/>
  <c r="S316" i="32"/>
  <c r="S312" i="32"/>
  <c r="AC310" i="32"/>
  <c r="R310" i="32"/>
  <c r="AC251" i="32"/>
  <c r="AA315" i="32"/>
  <c r="S246" i="32"/>
  <c r="AB306" i="32"/>
  <c r="AA308" i="32"/>
  <c r="R309" i="32"/>
  <c r="AB246" i="32"/>
  <c r="AC315" i="32"/>
  <c r="AB245" i="32"/>
  <c r="AA245" i="32"/>
  <c r="AD313" i="32"/>
  <c r="S253" i="32"/>
  <c r="AB248" i="32"/>
  <c r="AB309" i="32"/>
  <c r="T248" i="32"/>
  <c r="AB252" i="32"/>
  <c r="AC254" i="32"/>
  <c r="AD307" i="32"/>
  <c r="AD306" i="32"/>
  <c r="R312" i="32"/>
  <c r="S307" i="32"/>
  <c r="AB311" i="32"/>
  <c r="AD310" i="32"/>
  <c r="Q245" i="32"/>
  <c r="AC250" i="32"/>
  <c r="T315" i="32"/>
  <c r="AD251" i="32"/>
  <c r="T252" i="32"/>
  <c r="AC253" i="32"/>
  <c r="AD254" i="32"/>
  <c r="T245" i="32"/>
  <c r="R254" i="32"/>
  <c r="R246" i="32"/>
  <c r="AC312" i="32"/>
  <c r="AC248" i="32"/>
  <c r="S247" i="32"/>
  <c r="T306" i="32"/>
  <c r="T253" i="32"/>
  <c r="S313" i="32"/>
  <c r="AB249" i="32"/>
  <c r="AC307" i="32"/>
  <c r="AD245" i="32"/>
  <c r="AB307" i="32"/>
  <c r="AB315" i="32"/>
  <c r="AD315" i="32"/>
  <c r="T246" i="32"/>
  <c r="AC308" i="32"/>
  <c r="Q246" i="32"/>
  <c r="T251" i="32"/>
  <c r="T247" i="32"/>
  <c r="AD248" i="32"/>
  <c r="AD312" i="32"/>
  <c r="R305" i="32"/>
  <c r="AB310" i="32"/>
  <c r="Q313" i="32"/>
  <c r="Q249" i="32"/>
  <c r="T314" i="32"/>
  <c r="S256" i="32"/>
  <c r="AC316" i="32"/>
  <c r="Q256" i="32"/>
  <c r="S248" i="32"/>
  <c r="AA311" i="32"/>
  <c r="R307" i="32"/>
  <c r="R308" i="32"/>
  <c r="AD249" i="32"/>
  <c r="R306" i="32"/>
  <c r="T309" i="32"/>
  <c r="T308" i="32"/>
  <c r="Q315" i="32"/>
  <c r="AC256" i="32"/>
  <c r="AC252" i="32"/>
  <c r="AC245" i="32"/>
  <c r="AB305" i="32"/>
  <c r="AC309" i="32"/>
  <c r="S308" i="32"/>
  <c r="AB314" i="32"/>
  <c r="R313" i="32"/>
  <c r="Q250" i="32"/>
  <c r="S251" i="32"/>
  <c r="T312" i="32"/>
  <c r="R252" i="32"/>
  <c r="AC255" i="32"/>
  <c r="Q307" i="32"/>
  <c r="AD305" i="32"/>
  <c r="AD314" i="32"/>
  <c r="S250" i="32"/>
  <c r="AC314" i="32"/>
  <c r="R315" i="32"/>
  <c r="R311" i="32"/>
  <c r="AA310" i="32"/>
  <c r="AD256" i="32"/>
  <c r="R255" i="32"/>
  <c r="R248" i="32"/>
  <c r="R256" i="32"/>
  <c r="Q254" i="32"/>
  <c r="AA247" i="32"/>
  <c r="Q251" i="32"/>
  <c r="R253" i="32"/>
  <c r="Q310" i="32"/>
  <c r="AB250" i="32"/>
  <c r="AC305" i="32"/>
  <c r="AA249" i="32"/>
  <c r="Q255" i="32"/>
  <c r="T249" i="32"/>
  <c r="AB253" i="32"/>
  <c r="AD250" i="32"/>
  <c r="AA248" i="32"/>
  <c r="AB256" i="32"/>
  <c r="Q308" i="32"/>
  <c r="AA252" i="32"/>
  <c r="T256" i="32"/>
  <c r="AD252" i="32"/>
  <c r="T313" i="32"/>
  <c r="I307" i="34"/>
  <c r="G251" i="32"/>
  <c r="H253" i="34"/>
  <c r="Q249" i="33"/>
  <c r="J251" i="32"/>
  <c r="I249" i="33"/>
  <c r="R309" i="33"/>
  <c r="S250" i="33"/>
  <c r="I248" i="32"/>
  <c r="H244" i="34"/>
  <c r="I243" i="34"/>
  <c r="H249" i="33"/>
  <c r="I253" i="32"/>
  <c r="J261" i="31"/>
  <c r="G309" i="32"/>
  <c r="G316" i="32"/>
  <c r="J307" i="34"/>
  <c r="I322" i="31"/>
  <c r="H308" i="34"/>
  <c r="H248" i="33"/>
  <c r="I330" i="31"/>
  <c r="T242" i="33"/>
  <c r="I310" i="34"/>
  <c r="H270" i="31"/>
  <c r="H249" i="34"/>
  <c r="G251" i="34"/>
  <c r="I270" i="31"/>
  <c r="G253" i="34"/>
  <c r="H310" i="32"/>
  <c r="G250" i="32"/>
  <c r="T251" i="33"/>
  <c r="Q305" i="33"/>
  <c r="R253" i="33"/>
  <c r="I245" i="34"/>
  <c r="H252" i="32"/>
  <c r="T306" i="33"/>
  <c r="I324" i="31"/>
  <c r="J314" i="32"/>
  <c r="J244" i="34"/>
  <c r="T244" i="33"/>
  <c r="J253" i="32"/>
  <c r="R311" i="33"/>
  <c r="G306" i="34"/>
  <c r="S312" i="33"/>
  <c r="G252" i="32"/>
  <c r="G325" i="31"/>
  <c r="J326" i="31"/>
  <c r="H242" i="34"/>
  <c r="J315" i="32"/>
  <c r="G313" i="32"/>
  <c r="H244" i="33"/>
  <c r="I245" i="32"/>
  <c r="H252" i="33"/>
  <c r="J245" i="33"/>
  <c r="Q306" i="33"/>
  <c r="I325" i="31"/>
  <c r="H243" i="34"/>
  <c r="I303" i="34"/>
  <c r="J316" i="32"/>
  <c r="H247" i="33"/>
  <c r="H248" i="32"/>
  <c r="J260" i="31"/>
  <c r="J324" i="31"/>
  <c r="J310" i="34"/>
  <c r="I331" i="31"/>
  <c r="G329" i="31"/>
  <c r="I251" i="32"/>
  <c r="Q248" i="33"/>
  <c r="J249" i="33"/>
  <c r="G252" i="33"/>
  <c r="J313" i="32"/>
  <c r="Q313" i="33"/>
  <c r="I304" i="34"/>
  <c r="J266" i="31"/>
  <c r="G308" i="32"/>
  <c r="H252" i="34"/>
  <c r="J323" i="31"/>
  <c r="H327" i="31"/>
  <c r="G324" i="31"/>
  <c r="I246" i="33"/>
  <c r="H245" i="34"/>
  <c r="S243" i="33"/>
  <c r="H246" i="34"/>
  <c r="I271" i="31"/>
  <c r="H312" i="32"/>
  <c r="J321" i="31"/>
  <c r="G305" i="32"/>
  <c r="I255" i="32"/>
  <c r="G249" i="34"/>
  <c r="H264" i="31"/>
  <c r="H246" i="33"/>
  <c r="R303" i="33"/>
  <c r="J320" i="31"/>
  <c r="I260" i="31"/>
  <c r="J243" i="33"/>
  <c r="J252" i="34"/>
  <c r="R246" i="33"/>
  <c r="J322" i="31"/>
  <c r="I250" i="34"/>
  <c r="Q242" i="33"/>
  <c r="I249" i="32"/>
  <c r="H253" i="32"/>
  <c r="G305" i="34"/>
  <c r="H243" i="33"/>
  <c r="J303" i="34"/>
  <c r="G328" i="31"/>
  <c r="H250" i="32"/>
  <c r="H308" i="32"/>
  <c r="H261" i="31"/>
  <c r="J313" i="34"/>
  <c r="I250" i="33"/>
  <c r="I253" i="34"/>
  <c r="J243" i="34"/>
  <c r="I269" i="31"/>
  <c r="G253" i="32"/>
  <c r="J305" i="34"/>
  <c r="I244" i="34"/>
  <c r="Q253" i="33"/>
  <c r="J251" i="33"/>
  <c r="S308" i="33"/>
  <c r="I252" i="33"/>
  <c r="S247" i="33"/>
  <c r="I242" i="34"/>
  <c r="T243" i="33"/>
  <c r="I264" i="31"/>
  <c r="H313" i="34"/>
  <c r="J265" i="31"/>
  <c r="G249" i="32"/>
  <c r="J308" i="32"/>
  <c r="J249" i="32"/>
  <c r="J246" i="33"/>
  <c r="G249" i="33"/>
  <c r="H269" i="31"/>
  <c r="T313" i="33"/>
  <c r="I245" i="33"/>
  <c r="R249" i="33"/>
  <c r="I315" i="32"/>
  <c r="Q245" i="33"/>
  <c r="J244" i="33"/>
  <c r="H256" i="32"/>
  <c r="J312" i="32"/>
  <c r="S305" i="33"/>
  <c r="H246" i="32"/>
  <c r="I302" i="34"/>
  <c r="J253" i="33"/>
  <c r="H311" i="32"/>
  <c r="I268" i="31"/>
  <c r="H267" i="31"/>
  <c r="H249" i="32"/>
  <c r="T308" i="33"/>
  <c r="I248" i="34"/>
  <c r="I251" i="34"/>
  <c r="I329" i="31"/>
  <c r="J270" i="31"/>
  <c r="J312" i="34"/>
  <c r="J269" i="31"/>
  <c r="S302" i="33"/>
  <c r="H305" i="32"/>
  <c r="G248" i="34"/>
  <c r="H251" i="34"/>
  <c r="Q250" i="33"/>
  <c r="S311" i="33"/>
  <c r="I262" i="31"/>
  <c r="J306" i="34"/>
  <c r="G246" i="34"/>
  <c r="H322" i="31"/>
  <c r="H268" i="31"/>
  <c r="I310" i="32"/>
  <c r="G255" i="32"/>
  <c r="Q307" i="33"/>
  <c r="I323" i="31"/>
  <c r="G302" i="34"/>
  <c r="J268" i="31"/>
  <c r="I246" i="34"/>
  <c r="G248" i="32"/>
  <c r="S246" i="33"/>
  <c r="J306" i="32"/>
  <c r="T309" i="33"/>
  <c r="Q311" i="33"/>
  <c r="J329" i="31"/>
  <c r="G250" i="34"/>
  <c r="H265" i="31"/>
  <c r="J242" i="33"/>
  <c r="I311" i="34"/>
  <c r="G250" i="33"/>
  <c r="G330" i="31"/>
  <c r="I247" i="32"/>
  <c r="J256" i="32"/>
  <c r="J254" i="32"/>
  <c r="S242" i="33"/>
  <c r="G244" i="34"/>
  <c r="G309" i="34"/>
  <c r="H242" i="33"/>
  <c r="I307" i="32"/>
  <c r="H245" i="33"/>
  <c r="R307" i="33"/>
  <c r="T311" i="33"/>
  <c r="H320" i="31"/>
  <c r="Q251" i="33"/>
  <c r="J309" i="32"/>
  <c r="J309" i="34"/>
  <c r="T304" i="33"/>
  <c r="J245" i="32"/>
  <c r="R248" i="33"/>
  <c r="J330" i="31"/>
  <c r="G313" i="34"/>
  <c r="G322" i="31"/>
  <c r="I326" i="31"/>
  <c r="S309" i="33"/>
  <c r="G315" i="32"/>
  <c r="H248" i="34"/>
  <c r="H325" i="31"/>
  <c r="H253" i="33"/>
  <c r="H309" i="32"/>
  <c r="I327" i="31"/>
  <c r="J242" i="34"/>
  <c r="J311" i="32"/>
  <c r="T246" i="33"/>
  <c r="T247" i="33"/>
  <c r="G310" i="34"/>
  <c r="R244" i="33"/>
  <c r="J248" i="33"/>
  <c r="G311" i="34"/>
  <c r="I248" i="33"/>
  <c r="I261" i="31"/>
  <c r="H247" i="34"/>
  <c r="H303" i="34"/>
  <c r="H305" i="34"/>
  <c r="H245" i="32"/>
  <c r="T303" i="33"/>
  <c r="Q244" i="33"/>
  <c r="H260" i="31"/>
  <c r="H316" i="32"/>
  <c r="G246" i="32"/>
  <c r="G308" i="34"/>
  <c r="G243" i="34"/>
  <c r="I311" i="32"/>
  <c r="G256" i="32"/>
  <c r="T312" i="33"/>
  <c r="G314" i="32"/>
  <c r="G307" i="34"/>
  <c r="H331" i="31"/>
  <c r="H309" i="34"/>
  <c r="J248" i="32"/>
  <c r="H247" i="32"/>
  <c r="J328" i="31"/>
  <c r="H324" i="31"/>
  <c r="Q312" i="33"/>
  <c r="I309" i="32"/>
  <c r="G323" i="31"/>
  <c r="Q302" i="33"/>
  <c r="I308" i="34"/>
  <c r="I266" i="31"/>
  <c r="H310" i="34"/>
  <c r="G248" i="33"/>
  <c r="R242" i="33"/>
  <c r="S310" i="33"/>
  <c r="H321" i="31"/>
  <c r="G306" i="32"/>
  <c r="I250" i="32"/>
  <c r="I249" i="34"/>
  <c r="I252" i="32"/>
  <c r="I312" i="34"/>
  <c r="I252" i="34"/>
  <c r="I313" i="32"/>
  <c r="J308" i="34"/>
  <c r="G326" i="31"/>
  <c r="R310" i="33"/>
  <c r="H323" i="31"/>
  <c r="G307" i="32"/>
  <c r="G247" i="32"/>
  <c r="H315" i="32"/>
  <c r="T245" i="33"/>
  <c r="Q304" i="33"/>
  <c r="H250" i="34"/>
  <c r="G312" i="34"/>
  <c r="S313" i="33"/>
  <c r="J327" i="31"/>
  <c r="I247" i="34"/>
  <c r="J307" i="32"/>
  <c r="H251" i="32"/>
  <c r="I320" i="31"/>
  <c r="H311" i="34"/>
  <c r="S252" i="33"/>
  <c r="H314" i="32"/>
  <c r="Q308" i="33"/>
  <c r="S306" i="33"/>
  <c r="R251" i="33"/>
  <c r="S253" i="33"/>
  <c r="G245" i="34"/>
  <c r="S303" i="33"/>
  <c r="H312" i="34"/>
  <c r="R250" i="33"/>
  <c r="I305" i="32"/>
  <c r="T252" i="33"/>
  <c r="I313" i="34"/>
  <c r="J255" i="32"/>
  <c r="T253" i="33"/>
  <c r="J247" i="32"/>
  <c r="I309" i="34"/>
  <c r="S248" i="33"/>
  <c r="H304" i="34"/>
  <c r="H302" i="34"/>
  <c r="G304" i="34"/>
  <c r="H328" i="31"/>
  <c r="I244" i="33"/>
  <c r="I312" i="32"/>
  <c r="R302" i="33"/>
  <c r="R312" i="33"/>
  <c r="J262" i="31"/>
  <c r="H250" i="33"/>
  <c r="H313" i="32"/>
  <c r="I251" i="33"/>
  <c r="J253" i="34"/>
  <c r="J311" i="34"/>
  <c r="G245" i="33"/>
  <c r="J247" i="33"/>
  <c r="J247" i="34"/>
  <c r="G253" i="33"/>
  <c r="H263" i="31"/>
  <c r="R243" i="33"/>
  <c r="I305" i="34"/>
  <c r="R306" i="33"/>
  <c r="Q309" i="33"/>
  <c r="J250" i="33"/>
  <c r="H307" i="32"/>
  <c r="S249" i="33"/>
  <c r="S245" i="33"/>
  <c r="G251" i="33"/>
  <c r="R252" i="33"/>
  <c r="S304" i="33"/>
  <c r="G320" i="31"/>
  <c r="I247" i="33"/>
  <c r="G243" i="33"/>
  <c r="H271" i="31"/>
  <c r="J246" i="32"/>
  <c r="G254" i="32"/>
  <c r="G242" i="34"/>
  <c r="S251" i="33"/>
  <c r="G312" i="32"/>
  <c r="H255" i="32"/>
  <c r="H329" i="31"/>
  <c r="I308" i="32"/>
  <c r="T250" i="33"/>
  <c r="I246" i="32"/>
  <c r="R304" i="33"/>
  <c r="J325" i="31"/>
  <c r="T307" i="33"/>
  <c r="J304" i="34"/>
  <c r="I314" i="32"/>
  <c r="G311" i="32"/>
  <c r="I243" i="33"/>
  <c r="G331" i="31"/>
  <c r="I263" i="31"/>
  <c r="I267" i="31"/>
  <c r="J252" i="32"/>
  <c r="Q243" i="33"/>
  <c r="G252" i="34"/>
  <c r="J267" i="31"/>
  <c r="G247" i="33"/>
  <c r="R313" i="33"/>
  <c r="Q247" i="33"/>
  <c r="J251" i="34"/>
  <c r="G242" i="33"/>
  <c r="I306" i="32"/>
  <c r="J249" i="34"/>
  <c r="T305" i="33"/>
  <c r="G310" i="32"/>
  <c r="Q246" i="33"/>
  <c r="I328" i="31"/>
  <c r="G327" i="31"/>
  <c r="R305" i="33"/>
  <c r="H306" i="34"/>
  <c r="H307" i="34"/>
  <c r="J250" i="34"/>
  <c r="I253" i="33"/>
  <c r="Q303" i="33"/>
  <c r="J252" i="33"/>
  <c r="H251" i="33"/>
  <c r="I306" i="34"/>
  <c r="H306" i="32"/>
  <c r="T302" i="33"/>
  <c r="T249" i="33"/>
  <c r="H266" i="31"/>
  <c r="G247" i="34"/>
  <c r="I256" i="32"/>
  <c r="I265" i="31"/>
  <c r="J248" i="34"/>
  <c r="J302" i="34"/>
  <c r="J310" i="32"/>
  <c r="I316" i="32"/>
  <c r="I242" i="33"/>
  <c r="H326" i="31"/>
  <c r="J250" i="32"/>
  <c r="J246" i="34"/>
  <c r="J271" i="31"/>
  <c r="S244" i="33"/>
  <c r="I321" i="31"/>
  <c r="J245" i="34"/>
  <c r="S307" i="33"/>
  <c r="J331" i="31"/>
  <c r="T248" i="33"/>
  <c r="J305" i="32"/>
  <c r="Q310" i="33"/>
  <c r="J264" i="31"/>
  <c r="G244" i="33"/>
  <c r="H262" i="31"/>
  <c r="G246" i="33"/>
  <c r="G303" i="34"/>
  <c r="R247" i="33"/>
  <c r="H254" i="32"/>
  <c r="I254" i="32"/>
  <c r="T310" i="33"/>
  <c r="G321" i="31"/>
  <c r="R245" i="33"/>
  <c r="R308" i="33"/>
  <c r="H330" i="31"/>
  <c r="Q252" i="33"/>
  <c r="AP100" i="36"/>
  <c r="AM101" i="36"/>
  <c r="AO104" i="36"/>
  <c r="AN103" i="36"/>
  <c r="AN80" i="30"/>
  <c r="AM79" i="30"/>
  <c r="FD53" i="10" l="1"/>
  <c r="AP101" i="36"/>
  <c r="AM102" i="36"/>
  <c r="AO105" i="36"/>
  <c r="AN104" i="36"/>
  <c r="AM80" i="30"/>
  <c r="AN81" i="30"/>
  <c r="AP102" i="36" l="1"/>
  <c r="AM103" i="36"/>
  <c r="AO106" i="36"/>
  <c r="AN105" i="36"/>
  <c r="AM81" i="30"/>
  <c r="AN82" i="30"/>
  <c r="AP103" i="36" l="1"/>
  <c r="AM104" i="36"/>
  <c r="AO107" i="36"/>
  <c r="AN106" i="36"/>
  <c r="AN83" i="30"/>
  <c r="AM82" i="30"/>
  <c r="AP104" i="36" l="1"/>
  <c r="AM105" i="36"/>
  <c r="AO108" i="36"/>
  <c r="AN107" i="36"/>
  <c r="AN84" i="30"/>
  <c r="AM83" i="30"/>
  <c r="AP105" i="36" l="1"/>
  <c r="AM106" i="36"/>
  <c r="AO109" i="36"/>
  <c r="AN108" i="36"/>
  <c r="AN85" i="30"/>
  <c r="AM84" i="30"/>
  <c r="AP106" i="36" l="1"/>
  <c r="AM107" i="36"/>
  <c r="AO110" i="36"/>
  <c r="AN109" i="36"/>
  <c r="AN86" i="30"/>
  <c r="AM85" i="30"/>
  <c r="AP107" i="36" l="1"/>
  <c r="AM108" i="36"/>
  <c r="AO111" i="36"/>
  <c r="AN110" i="36"/>
  <c r="AN87" i="30"/>
  <c r="AM86" i="30"/>
  <c r="O63" i="36"/>
  <c r="O3" i="36"/>
  <c r="O55" i="36"/>
  <c r="O67" i="36"/>
  <c r="O17" i="36"/>
  <c r="O41" i="36"/>
  <c r="O13" i="36"/>
  <c r="O47" i="36"/>
  <c r="O65" i="36"/>
  <c r="O64" i="36"/>
  <c r="O89" i="36"/>
  <c r="O15" i="36"/>
  <c r="O31" i="36"/>
  <c r="O93" i="36"/>
  <c r="O40" i="36"/>
  <c r="O92" i="36"/>
  <c r="O77" i="36"/>
  <c r="O37" i="36"/>
  <c r="O71" i="36"/>
  <c r="O20" i="36"/>
  <c r="O45" i="36"/>
  <c r="O87" i="36"/>
  <c r="O35" i="36"/>
  <c r="O83" i="36"/>
  <c r="O21" i="36"/>
  <c r="O59" i="36"/>
  <c r="O19" i="36"/>
  <c r="O97" i="36"/>
  <c r="O80" i="36"/>
  <c r="O9" i="36"/>
  <c r="O56" i="36"/>
  <c r="O73" i="36"/>
  <c r="O33" i="36"/>
  <c r="O57" i="36"/>
  <c r="O52" i="36"/>
  <c r="O7" i="36"/>
  <c r="O16" i="36"/>
  <c r="O49" i="36"/>
  <c r="O81" i="36"/>
  <c r="O95" i="36"/>
  <c r="O11" i="36"/>
  <c r="O29" i="36"/>
  <c r="O32" i="36"/>
  <c r="O60" i="36"/>
  <c r="O91" i="36"/>
  <c r="O39" i="36"/>
  <c r="O44" i="36"/>
  <c r="O28" i="36"/>
  <c r="O43" i="36"/>
  <c r="O72" i="36"/>
  <c r="O36" i="36"/>
  <c r="O12" i="36"/>
  <c r="O96" i="36"/>
  <c r="O24" i="36"/>
  <c r="O76" i="36"/>
  <c r="O4" i="36"/>
  <c r="O23" i="36"/>
  <c r="O75" i="36"/>
  <c r="O48" i="36"/>
  <c r="O25" i="36"/>
  <c r="O53" i="36"/>
  <c r="O68" i="36"/>
  <c r="O5" i="36"/>
  <c r="O84" i="36"/>
  <c r="O88" i="36"/>
  <c r="O51" i="36"/>
  <c r="O8" i="36"/>
  <c r="O27" i="36"/>
  <c r="O61" i="36"/>
  <c r="O85" i="36"/>
  <c r="O69" i="36"/>
  <c r="O101" i="36" l="1"/>
  <c r="O102" i="36"/>
  <c r="O100" i="36"/>
  <c r="AP108" i="36"/>
  <c r="AM109" i="36"/>
  <c r="AO112" i="36"/>
  <c r="AN111" i="36"/>
  <c r="AN88" i="30"/>
  <c r="AM87" i="30"/>
  <c r="AP109" i="36" l="1"/>
  <c r="AM110" i="36"/>
  <c r="AO113" i="36"/>
  <c r="AN112" i="36"/>
  <c r="AM88" i="30"/>
  <c r="AN89" i="30"/>
  <c r="AP110" i="36" l="1"/>
  <c r="AM111" i="36"/>
  <c r="AO114" i="36"/>
  <c r="AN113" i="36"/>
  <c r="AM89" i="30"/>
  <c r="AN90" i="30"/>
  <c r="AP111" i="36" l="1"/>
  <c r="AM112" i="36"/>
  <c r="AO115" i="36"/>
  <c r="AN114" i="36"/>
  <c r="AN91" i="30"/>
  <c r="AM90" i="30"/>
  <c r="FP39" i="10" l="1"/>
  <c r="AP112" i="36"/>
  <c r="AM113" i="36"/>
  <c r="AO116" i="36"/>
  <c r="AN115" i="36"/>
  <c r="AN92" i="30"/>
  <c r="AM91" i="30"/>
  <c r="FP53" i="10" l="1"/>
  <c r="AP113" i="36"/>
  <c r="AM114" i="36"/>
  <c r="AO117" i="36"/>
  <c r="AN116" i="36"/>
  <c r="AM92" i="30"/>
  <c r="AN93" i="30"/>
  <c r="AP114" i="36" l="1"/>
  <c r="AM115" i="36"/>
  <c r="AO118" i="36"/>
  <c r="AN117" i="36"/>
  <c r="AM93" i="30"/>
  <c r="AN94" i="30"/>
  <c r="AP115" i="36" l="1"/>
  <c r="AM116" i="36"/>
  <c r="AO119" i="36"/>
  <c r="AN118" i="36"/>
  <c r="AM94" i="30"/>
  <c r="AN95" i="30"/>
  <c r="AP116" i="36" l="1"/>
  <c r="AM117" i="36"/>
  <c r="AO120" i="36"/>
  <c r="AN119" i="36"/>
  <c r="AM95" i="30"/>
  <c r="AN96" i="30"/>
  <c r="AP117" i="36" l="1"/>
  <c r="AM118" i="36"/>
  <c r="AO121" i="36"/>
  <c r="AN120" i="36"/>
  <c r="AM96" i="30"/>
  <c r="AN97" i="30"/>
  <c r="AP118" i="36" l="1"/>
  <c r="AM119" i="36"/>
  <c r="AO122" i="36"/>
  <c r="AN121" i="36"/>
  <c r="AM97" i="30"/>
  <c r="AN98" i="30"/>
  <c r="AP119" i="36" l="1"/>
  <c r="AM120" i="36"/>
  <c r="AO123" i="36"/>
  <c r="AN122" i="36"/>
  <c r="AN99" i="30"/>
  <c r="AM98" i="30"/>
  <c r="P53" i="36"/>
  <c r="P51" i="36"/>
  <c r="P97" i="36"/>
  <c r="P39" i="36"/>
  <c r="P41" i="36"/>
  <c r="P85" i="36"/>
  <c r="P67" i="36"/>
  <c r="P9" i="36"/>
  <c r="P20" i="36"/>
  <c r="P83" i="36"/>
  <c r="P75" i="36"/>
  <c r="P17" i="36"/>
  <c r="P68" i="36"/>
  <c r="P60" i="36"/>
  <c r="P19" i="36"/>
  <c r="P16" i="36"/>
  <c r="P40" i="36"/>
  <c r="P72" i="36"/>
  <c r="P27" i="36"/>
  <c r="P56" i="36"/>
  <c r="P48" i="36"/>
  <c r="P81" i="36"/>
  <c r="P95" i="36"/>
  <c r="P33" i="36"/>
  <c r="P88" i="36"/>
  <c r="P32" i="36"/>
  <c r="P49" i="36"/>
  <c r="P8" i="36"/>
  <c r="P96" i="36"/>
  <c r="P29" i="36"/>
  <c r="P43" i="36"/>
  <c r="P87" i="36"/>
  <c r="P63" i="36"/>
  <c r="P11" i="36"/>
  <c r="P61" i="36"/>
  <c r="P13" i="36"/>
  <c r="P84" i="36"/>
  <c r="P71" i="36"/>
  <c r="P76" i="36"/>
  <c r="P69" i="36"/>
  <c r="P12" i="36"/>
  <c r="P15" i="36"/>
  <c r="P55" i="36"/>
  <c r="P36" i="36"/>
  <c r="P80" i="36"/>
  <c r="P23" i="36"/>
  <c r="P52" i="36"/>
  <c r="P44" i="36"/>
  <c r="P3" i="36"/>
  <c r="P91" i="36"/>
  <c r="P45" i="36"/>
  <c r="P89" i="36"/>
  <c r="P28" i="36"/>
  <c r="P4" i="36"/>
  <c r="P92" i="36"/>
  <c r="P73" i="36"/>
  <c r="P21" i="36"/>
  <c r="P24" i="36"/>
  <c r="P64" i="36"/>
  <c r="P7" i="36"/>
  <c r="P57" i="36"/>
  <c r="P5" i="36"/>
  <c r="P35" i="36"/>
  <c r="P77" i="36"/>
  <c r="P65" i="36"/>
  <c r="P47" i="36"/>
  <c r="P25" i="36"/>
  <c r="P93" i="36"/>
  <c r="P37" i="36"/>
  <c r="P59" i="36"/>
  <c r="P31" i="36"/>
  <c r="P101" i="36" l="1"/>
  <c r="P100" i="36"/>
  <c r="P102" i="36"/>
  <c r="AP120" i="36"/>
  <c r="AM121" i="36"/>
  <c r="AO124" i="36"/>
  <c r="AN123" i="36"/>
  <c r="AM99" i="30"/>
  <c r="AN100" i="30"/>
  <c r="AP121" i="36" l="1"/>
  <c r="AM122" i="36"/>
  <c r="AO125" i="36"/>
  <c r="AN124" i="36"/>
  <c r="AN101" i="30"/>
  <c r="AM100" i="30"/>
  <c r="AP122" i="36" l="1"/>
  <c r="AM123" i="36"/>
  <c r="AO126" i="36"/>
  <c r="AN125" i="36"/>
  <c r="AN102" i="30"/>
  <c r="AM101" i="30"/>
  <c r="AP123" i="36" l="1"/>
  <c r="AM124" i="36"/>
  <c r="AO127" i="36"/>
  <c r="AN126" i="36"/>
  <c r="AN103" i="30"/>
  <c r="AM102" i="30"/>
  <c r="GB39" i="10" l="1"/>
  <c r="AP124" i="36"/>
  <c r="AM125" i="36"/>
  <c r="AO128" i="36"/>
  <c r="AN127" i="36"/>
  <c r="AN104" i="30"/>
  <c r="AM103" i="30"/>
  <c r="GB53" i="10" l="1"/>
  <c r="AP125" i="36"/>
  <c r="AM126" i="36"/>
  <c r="AO129" i="36"/>
  <c r="AN128" i="36"/>
  <c r="AN105" i="30"/>
  <c r="AM104" i="30"/>
  <c r="AP126" i="36" l="1"/>
  <c r="AM127" i="36"/>
  <c r="AO130" i="36"/>
  <c r="AN129" i="36"/>
  <c r="AN106" i="30"/>
  <c r="AM105" i="30"/>
  <c r="AP127" i="36" l="1"/>
  <c r="AM128" i="36"/>
  <c r="AO131" i="36"/>
  <c r="AN130" i="36"/>
  <c r="AM106" i="30"/>
  <c r="AN107" i="30"/>
  <c r="AP128" i="36" l="1"/>
  <c r="AM129" i="36"/>
  <c r="AO132" i="36"/>
  <c r="AN131" i="36"/>
  <c r="AN108" i="30"/>
  <c r="AM107" i="30"/>
  <c r="AP129" i="36" l="1"/>
  <c r="AM130" i="36"/>
  <c r="AO133" i="36"/>
  <c r="AN132" i="36"/>
  <c r="AN109" i="30"/>
  <c r="AM108" i="30"/>
  <c r="AP130" i="36" l="1"/>
  <c r="AM131" i="36"/>
  <c r="AO134" i="36"/>
  <c r="AN133" i="36"/>
  <c r="AM109" i="30"/>
  <c r="AN110" i="30"/>
  <c r="AP131" i="36" l="1"/>
  <c r="AM132" i="36"/>
  <c r="AO135" i="36"/>
  <c r="AN134" i="36"/>
  <c r="AM110" i="30"/>
  <c r="AN111" i="30"/>
  <c r="Q24" i="36"/>
  <c r="Q83" i="36"/>
  <c r="Q31" i="36"/>
  <c r="Q12" i="36"/>
  <c r="Q53" i="36"/>
  <c r="Q13" i="36"/>
  <c r="Q71" i="36"/>
  <c r="Q20" i="36"/>
  <c r="Q72" i="36"/>
  <c r="Q43" i="36"/>
  <c r="Q8" i="36"/>
  <c r="Q60" i="36"/>
  <c r="Q9" i="36"/>
  <c r="Q52" i="36"/>
  <c r="Q32" i="36"/>
  <c r="Q93" i="36"/>
  <c r="Q49" i="36"/>
  <c r="Q92" i="36"/>
  <c r="Q51" i="36"/>
  <c r="Q21" i="36"/>
  <c r="Q80" i="36"/>
  <c r="Q39" i="36"/>
  <c r="Q84" i="36"/>
  <c r="Q40" i="36"/>
  <c r="Q11" i="36"/>
  <c r="Q68" i="36"/>
  <c r="Q75" i="36"/>
  <c r="Q69" i="36"/>
  <c r="Q29" i="36"/>
  <c r="Q65" i="36"/>
  <c r="Q57" i="36"/>
  <c r="Q17" i="36"/>
  <c r="Q59" i="36"/>
  <c r="Q61" i="36"/>
  <c r="Q91" i="36"/>
  <c r="Q47" i="36"/>
  <c r="Q7" i="36"/>
  <c r="Q48" i="36"/>
  <c r="Q88" i="36"/>
  <c r="Q44" i="36"/>
  <c r="Q36" i="36"/>
  <c r="Q89" i="36"/>
  <c r="Q37" i="36"/>
  <c r="Q19" i="36"/>
  <c r="Q76" i="36"/>
  <c r="Q25" i="36"/>
  <c r="Q81" i="36"/>
  <c r="Q27" i="36"/>
  <c r="Q85" i="36"/>
  <c r="Q23" i="36"/>
  <c r="Q15" i="36"/>
  <c r="Q67" i="36"/>
  <c r="Q16" i="36"/>
  <c r="Q73" i="36"/>
  <c r="Q55" i="36"/>
  <c r="Q4" i="36"/>
  <c r="Q56" i="36"/>
  <c r="Q5" i="36"/>
  <c r="Q63" i="36"/>
  <c r="Q97" i="36"/>
  <c r="Q87" i="36"/>
  <c r="Q45" i="36"/>
  <c r="Q96" i="36"/>
  <c r="Q28" i="36"/>
  <c r="Q33" i="36"/>
  <c r="Q77" i="36"/>
  <c r="Q35" i="36"/>
  <c r="Q3" i="36"/>
  <c r="Q41" i="36"/>
  <c r="Q95" i="36"/>
  <c r="Q64" i="36"/>
  <c r="Q101" i="36" l="1"/>
  <c r="Q102" i="36"/>
  <c r="Q100" i="36"/>
  <c r="AP132" i="36"/>
  <c r="AM133" i="36"/>
  <c r="AO136" i="36"/>
  <c r="AN135" i="36"/>
  <c r="AM111" i="30"/>
  <c r="AN112" i="30"/>
  <c r="AP133" i="36" l="1"/>
  <c r="AM134" i="36"/>
  <c r="AO137" i="36"/>
  <c r="AN136" i="36"/>
  <c r="AN113" i="30"/>
  <c r="AM112" i="30"/>
  <c r="AP134" i="36" l="1"/>
  <c r="AM135" i="36"/>
  <c r="AO138" i="36"/>
  <c r="AN137" i="36"/>
  <c r="AN114" i="30"/>
  <c r="AM113" i="30"/>
  <c r="AP135" i="36" l="1"/>
  <c r="AM136" i="36"/>
  <c r="AO139" i="36"/>
  <c r="AN138" i="36"/>
  <c r="AN115" i="30"/>
  <c r="AM114" i="30"/>
  <c r="AP136" i="36" l="1"/>
  <c r="AM137" i="36"/>
  <c r="AO140" i="36"/>
  <c r="AN139" i="36"/>
  <c r="AN116" i="30"/>
  <c r="AM115" i="30"/>
  <c r="AP137" i="36" l="1"/>
  <c r="AM138" i="36"/>
  <c r="AO141" i="36"/>
  <c r="AN140" i="36"/>
  <c r="AM116" i="30"/>
  <c r="AN117" i="30"/>
  <c r="AP138" i="36" l="1"/>
  <c r="AM139" i="36"/>
  <c r="AO142" i="36"/>
  <c r="AN141" i="36"/>
  <c r="AM117" i="30"/>
  <c r="AN118" i="30"/>
  <c r="AP139" i="36" l="1"/>
  <c r="AM140" i="36"/>
  <c r="AO143" i="36"/>
  <c r="AN142" i="36"/>
  <c r="AN119" i="30"/>
  <c r="AM118" i="30"/>
  <c r="AP140" i="36" l="1"/>
  <c r="AM141" i="36"/>
  <c r="AO144" i="36"/>
  <c r="AN143" i="36"/>
  <c r="AM119" i="30"/>
  <c r="AN120" i="30"/>
  <c r="AP141" i="36" l="1"/>
  <c r="AM142" i="36"/>
  <c r="AO145" i="36"/>
  <c r="AN144" i="36"/>
  <c r="AN121" i="30"/>
  <c r="AM120" i="30"/>
  <c r="AP142" i="36" l="1"/>
  <c r="AM143" i="36"/>
  <c r="AO146" i="36"/>
  <c r="AN145" i="36"/>
  <c r="AN122" i="30"/>
  <c r="AM121" i="30"/>
  <c r="AP143" i="36" l="1"/>
  <c r="AM144" i="36"/>
  <c r="AO147" i="36"/>
  <c r="AN146" i="36"/>
  <c r="AN123" i="30"/>
  <c r="AM122" i="30"/>
  <c r="R37" i="36"/>
  <c r="R43" i="36"/>
  <c r="R23" i="36"/>
  <c r="R71" i="36"/>
  <c r="R63" i="36"/>
  <c r="R16" i="36"/>
  <c r="R48" i="36"/>
  <c r="R7" i="36"/>
  <c r="R87" i="36"/>
  <c r="R28" i="36"/>
  <c r="R5" i="36"/>
  <c r="R24" i="36"/>
  <c r="R92" i="36"/>
  <c r="R64" i="36"/>
  <c r="R36" i="36"/>
  <c r="R93" i="36"/>
  <c r="R3" i="36"/>
  <c r="R51" i="36"/>
  <c r="R56" i="36"/>
  <c r="R80" i="36"/>
  <c r="R85" i="36"/>
  <c r="R52" i="36"/>
  <c r="R29" i="36"/>
  <c r="R15" i="36"/>
  <c r="R57" i="36"/>
  <c r="R97" i="36"/>
  <c r="R41" i="36"/>
  <c r="R32" i="36"/>
  <c r="R81" i="36"/>
  <c r="R72" i="36"/>
  <c r="R77" i="36"/>
  <c r="R20" i="36"/>
  <c r="R11" i="36"/>
  <c r="R59" i="36"/>
  <c r="R88" i="36"/>
  <c r="R40" i="36"/>
  <c r="R25" i="36"/>
  <c r="R68" i="36"/>
  <c r="R73" i="36"/>
  <c r="R65" i="36"/>
  <c r="R19" i="36"/>
  <c r="R4" i="36"/>
  <c r="R47" i="36"/>
  <c r="R89" i="36"/>
  <c r="R31" i="36"/>
  <c r="R21" i="36"/>
  <c r="R95" i="36"/>
  <c r="R61" i="36"/>
  <c r="R67" i="36"/>
  <c r="R91" i="36"/>
  <c r="R96" i="36"/>
  <c r="R69" i="36"/>
  <c r="R53" i="36"/>
  <c r="R9" i="36"/>
  <c r="R83" i="36"/>
  <c r="R49" i="36"/>
  <c r="R27" i="36"/>
  <c r="R45" i="36"/>
  <c r="R17" i="36"/>
  <c r="R60" i="36"/>
  <c r="R39" i="36"/>
  <c r="R44" i="36"/>
  <c r="R35" i="36"/>
  <c r="R84" i="36"/>
  <c r="R75" i="36"/>
  <c r="R12" i="36"/>
  <c r="R8" i="36"/>
  <c r="R13" i="36"/>
  <c r="R101" i="36" l="1"/>
  <c r="R100" i="36"/>
  <c r="R102" i="36"/>
  <c r="AP144" i="36"/>
  <c r="AM145" i="36"/>
  <c r="AO148" i="36"/>
  <c r="AN147" i="36"/>
  <c r="AM123" i="30"/>
  <c r="AN124" i="30"/>
  <c r="R55" i="36"/>
  <c r="R76" i="36"/>
  <c r="R33" i="36"/>
  <c r="AP145" i="36" l="1"/>
  <c r="AM146" i="36"/>
  <c r="AO149" i="36"/>
  <c r="AN148" i="36"/>
  <c r="AM124" i="30"/>
  <c r="AN125" i="30"/>
  <c r="AP146" i="36" l="1"/>
  <c r="AM147" i="36"/>
  <c r="AO150" i="36"/>
  <c r="AN149" i="36"/>
  <c r="AM125" i="30"/>
  <c r="AN126" i="30"/>
  <c r="AP147" i="36" l="1"/>
  <c r="AM148" i="36"/>
  <c r="AO151" i="36"/>
  <c r="AN150" i="36"/>
  <c r="AM126" i="30"/>
  <c r="AN127" i="30"/>
  <c r="AP148" i="36" l="1"/>
  <c r="AM149" i="36"/>
  <c r="AO152" i="36"/>
  <c r="AN151" i="36"/>
  <c r="AM127" i="30"/>
  <c r="AN128" i="30"/>
  <c r="AP149" i="36" l="1"/>
  <c r="AM150" i="36"/>
  <c r="AO153" i="36"/>
  <c r="AN152" i="36"/>
  <c r="AM128" i="30"/>
  <c r="AN129" i="30"/>
  <c r="AP150" i="36" l="1"/>
  <c r="AM151" i="36"/>
  <c r="AO154" i="36"/>
  <c r="AN153" i="36"/>
  <c r="AM129" i="30"/>
  <c r="AN130" i="30"/>
  <c r="AP151" i="36" l="1"/>
  <c r="AM152" i="36"/>
  <c r="AO155" i="36"/>
  <c r="AN154" i="36"/>
  <c r="AN131" i="30"/>
  <c r="AM130" i="30"/>
  <c r="AP152" i="36" l="1"/>
  <c r="AM153" i="36"/>
  <c r="AO156" i="36"/>
  <c r="AN155" i="36"/>
  <c r="AM131" i="30"/>
  <c r="AN132" i="30"/>
  <c r="AP153" i="36" l="1"/>
  <c r="AM154" i="36"/>
  <c r="AO157" i="36"/>
  <c r="AN156" i="36"/>
  <c r="AN133" i="30"/>
  <c r="AM132" i="30"/>
  <c r="AP154" i="36" l="1"/>
  <c r="AM155" i="36"/>
  <c r="AO158" i="36"/>
  <c r="AN157" i="36"/>
  <c r="AN134" i="30"/>
  <c r="AM133" i="30"/>
  <c r="AP155" i="36" l="1"/>
  <c r="AM156" i="36"/>
  <c r="AO159" i="36"/>
  <c r="AN158" i="36"/>
  <c r="AN135" i="30"/>
  <c r="AM134" i="30"/>
  <c r="S47" i="36"/>
  <c r="S4" i="36"/>
  <c r="S53" i="36"/>
  <c r="S13" i="36"/>
  <c r="S76" i="36"/>
  <c r="S36" i="36"/>
  <c r="S95" i="36"/>
  <c r="S43" i="36"/>
  <c r="S96" i="36"/>
  <c r="S65" i="36"/>
  <c r="S25" i="36"/>
  <c r="S84" i="36"/>
  <c r="S32" i="36"/>
  <c r="S75" i="36"/>
  <c r="S55" i="36"/>
  <c r="S15" i="36"/>
  <c r="S72" i="36"/>
  <c r="S21" i="36"/>
  <c r="S73" i="36"/>
  <c r="S44" i="36"/>
  <c r="S9" i="36"/>
  <c r="S61" i="36"/>
  <c r="S11" i="36"/>
  <c r="S63" i="36"/>
  <c r="S33" i="36"/>
  <c r="S92" i="36"/>
  <c r="S3" i="36"/>
  <c r="S93" i="36"/>
  <c r="S52" i="36"/>
  <c r="S23" i="36"/>
  <c r="S81" i="36"/>
  <c r="S40" i="36"/>
  <c r="S83" i="36"/>
  <c r="S85" i="36"/>
  <c r="S12" i="36"/>
  <c r="S69" i="36"/>
  <c r="S29" i="36"/>
  <c r="S71" i="36"/>
  <c r="S31" i="36"/>
  <c r="S89" i="36"/>
  <c r="S59" i="36"/>
  <c r="S19" i="36"/>
  <c r="S60" i="36"/>
  <c r="S41" i="36"/>
  <c r="S77" i="36"/>
  <c r="S48" i="36"/>
  <c r="S8" i="36"/>
  <c r="S49" i="36"/>
  <c r="S20" i="36"/>
  <c r="S67" i="36"/>
  <c r="S37" i="36"/>
  <c r="S91" i="36"/>
  <c r="S39" i="36"/>
  <c r="S97" i="36"/>
  <c r="S56" i="36"/>
  <c r="S27" i="36"/>
  <c r="S80" i="36"/>
  <c r="S28" i="36"/>
  <c r="S87" i="36"/>
  <c r="S45" i="36"/>
  <c r="S16" i="36"/>
  <c r="S68" i="36"/>
  <c r="S17" i="36"/>
  <c r="S51" i="36"/>
  <c r="S35" i="36"/>
  <c r="S5" i="36"/>
  <c r="S57" i="36"/>
  <c r="S7" i="36"/>
  <c r="S64" i="36"/>
  <c r="S24" i="36"/>
  <c r="S88" i="36"/>
  <c r="S102" i="36" l="1"/>
  <c r="S100" i="36"/>
  <c r="S101" i="36"/>
  <c r="AP156" i="36"/>
  <c r="AM157" i="36"/>
  <c r="AO160" i="36"/>
  <c r="AN159" i="36"/>
  <c r="AM135" i="30"/>
  <c r="AN136" i="30"/>
  <c r="AP157" i="36" l="1"/>
  <c r="AM158" i="36"/>
  <c r="AO161" i="36"/>
  <c r="AN160" i="36"/>
  <c r="AM136" i="30"/>
  <c r="AN137" i="30"/>
  <c r="AP158" i="36" l="1"/>
  <c r="AM159" i="36"/>
  <c r="AO162" i="36"/>
  <c r="AN161" i="36"/>
  <c r="AN138" i="30"/>
  <c r="AM137" i="30"/>
  <c r="AP159" i="36" l="1"/>
  <c r="AM160" i="36"/>
  <c r="AO163" i="36"/>
  <c r="AN162" i="36"/>
  <c r="AM138" i="30"/>
  <c r="AN139" i="30"/>
  <c r="AP160" i="36" l="1"/>
  <c r="AM161" i="36"/>
  <c r="AO164" i="36"/>
  <c r="AN163" i="36"/>
  <c r="AN140" i="30"/>
  <c r="AM139" i="30"/>
  <c r="AP161" i="36" l="1"/>
  <c r="AM162" i="36"/>
  <c r="AO165" i="36"/>
  <c r="AN164" i="36"/>
  <c r="AN141" i="30"/>
  <c r="AM140" i="30"/>
  <c r="AP162" i="36" l="1"/>
  <c r="AM163" i="36"/>
  <c r="AO166" i="36"/>
  <c r="AN165" i="36"/>
  <c r="AM141" i="30"/>
  <c r="AN142" i="30"/>
  <c r="AP163" i="36" l="1"/>
  <c r="AM164" i="36"/>
  <c r="AO167" i="36"/>
  <c r="AN166" i="36"/>
  <c r="AM142" i="30"/>
  <c r="AN143" i="30"/>
  <c r="AP164" i="36" l="1"/>
  <c r="AM165" i="36"/>
  <c r="AO168" i="36"/>
  <c r="AN167" i="36"/>
  <c r="AM143" i="30"/>
  <c r="AN144" i="30"/>
  <c r="AP165" i="36" l="1"/>
  <c r="AM166" i="36"/>
  <c r="AO169" i="36"/>
  <c r="AN168" i="36"/>
  <c r="AN145" i="30"/>
  <c r="AM144" i="30"/>
  <c r="AP166" i="36" l="1"/>
  <c r="AM167" i="36"/>
  <c r="AO170" i="36"/>
  <c r="AN169" i="36"/>
  <c r="AN146" i="30"/>
  <c r="AM145" i="30"/>
  <c r="AP167" i="36" l="1"/>
  <c r="AM168" i="36"/>
  <c r="AO171" i="36"/>
  <c r="AN170" i="36"/>
  <c r="AM146" i="30"/>
  <c r="AN147" i="30"/>
  <c r="T72" i="36"/>
  <c r="T17" i="36"/>
  <c r="T48" i="36"/>
  <c r="T89" i="36"/>
  <c r="T21" i="36"/>
  <c r="T61" i="36"/>
  <c r="T7" i="36"/>
  <c r="T59" i="36"/>
  <c r="T24" i="36"/>
  <c r="T53" i="36"/>
  <c r="T91" i="36"/>
  <c r="T40" i="36"/>
  <c r="T68" i="36"/>
  <c r="T13" i="36"/>
  <c r="T39" i="36"/>
  <c r="T80" i="36"/>
  <c r="T29" i="36"/>
  <c r="T5" i="36"/>
  <c r="T41" i="36"/>
  <c r="T75" i="36"/>
  <c r="T20" i="36"/>
  <c r="T60" i="36"/>
  <c r="T81" i="36"/>
  <c r="T31" i="36"/>
  <c r="T64" i="36"/>
  <c r="T9" i="36"/>
  <c r="T3" i="36"/>
  <c r="T27" i="36"/>
  <c r="T67" i="36"/>
  <c r="T12" i="36"/>
  <c r="T43" i="36"/>
  <c r="T84" i="36"/>
  <c r="T25" i="36"/>
  <c r="T56" i="36"/>
  <c r="T83" i="36"/>
  <c r="T32" i="36"/>
  <c r="T71" i="36"/>
  <c r="T44" i="36"/>
  <c r="T85" i="36"/>
  <c r="T35" i="36"/>
  <c r="T63" i="36"/>
  <c r="T8" i="36"/>
  <c r="T33" i="36"/>
  <c r="T51" i="36"/>
  <c r="T23" i="36"/>
  <c r="T52" i="36"/>
  <c r="T95" i="36"/>
  <c r="T69" i="36"/>
  <c r="T15" i="36"/>
  <c r="T55" i="36"/>
  <c r="T87" i="36"/>
  <c r="T49" i="36"/>
  <c r="T16" i="36"/>
  <c r="T4" i="36"/>
  <c r="T45" i="36"/>
  <c r="T73" i="36"/>
  <c r="T19" i="36"/>
  <c r="T88" i="36"/>
  <c r="T37" i="36"/>
  <c r="T77" i="36"/>
  <c r="T11" i="36"/>
  <c r="T97" i="36"/>
  <c r="T76" i="36"/>
  <c r="T47" i="36"/>
  <c r="T65" i="36"/>
  <c r="T92" i="36"/>
  <c r="T36" i="36"/>
  <c r="T93" i="36"/>
  <c r="T57" i="36"/>
  <c r="T96" i="36"/>
  <c r="T28" i="36"/>
  <c r="T101" i="36" l="1"/>
  <c r="T100" i="36"/>
  <c r="T102" i="36"/>
  <c r="AP168" i="36"/>
  <c r="AM169" i="36"/>
  <c r="AO172" i="36"/>
  <c r="AN171" i="36"/>
  <c r="AM147" i="30"/>
  <c r="AN148" i="30"/>
  <c r="AP169" i="36" l="1"/>
  <c r="AM170" i="36"/>
  <c r="AO173" i="36"/>
  <c r="AN172" i="36"/>
  <c r="AN149" i="30"/>
  <c r="AM148" i="30"/>
  <c r="AP170" i="36" l="1"/>
  <c r="AM171" i="36"/>
  <c r="AO174" i="36"/>
  <c r="AN173" i="36"/>
  <c r="AN150" i="30"/>
  <c r="AM149" i="30"/>
  <c r="AP171" i="36" l="1"/>
  <c r="AM172" i="36"/>
  <c r="AO175" i="36"/>
  <c r="AN174" i="36"/>
  <c r="AM150" i="30"/>
  <c r="AN151" i="30"/>
  <c r="AP172" i="36" l="1"/>
  <c r="AM173" i="36"/>
  <c r="AO176" i="36"/>
  <c r="AN175" i="36"/>
  <c r="AN152" i="30"/>
  <c r="AM151" i="30"/>
  <c r="AP173" i="36" l="1"/>
  <c r="AM174" i="36"/>
  <c r="AO177" i="36"/>
  <c r="AN176" i="36"/>
  <c r="AM152" i="30"/>
  <c r="AN153" i="30"/>
  <c r="AP174" i="36" l="1"/>
  <c r="AM175" i="36"/>
  <c r="AO178" i="36"/>
  <c r="AN177" i="36"/>
  <c r="AM153" i="30"/>
  <c r="AN154" i="30"/>
  <c r="AP175" i="36" l="1"/>
  <c r="AM176" i="36"/>
  <c r="AO179" i="36"/>
  <c r="AN178" i="36"/>
  <c r="AM154" i="30"/>
  <c r="AN155" i="30"/>
  <c r="AP176" i="36" l="1"/>
  <c r="AM177" i="36"/>
  <c r="AO180" i="36"/>
  <c r="AN179" i="36"/>
  <c r="AN156" i="30"/>
  <c r="AM155" i="30"/>
  <c r="AP177" i="36" l="1"/>
  <c r="AM178" i="36"/>
  <c r="AO181" i="36"/>
  <c r="AN180" i="36"/>
  <c r="AN157" i="30"/>
  <c r="AM156" i="30"/>
  <c r="AP178" i="36" l="1"/>
  <c r="AM179" i="36"/>
  <c r="AO182" i="36"/>
  <c r="AN181" i="36"/>
  <c r="AN158" i="30"/>
  <c r="AM157" i="30"/>
  <c r="AP179" i="36" l="1"/>
  <c r="AM180" i="36"/>
  <c r="AO183" i="36"/>
  <c r="AN182" i="36"/>
  <c r="AN159" i="30"/>
  <c r="AM158" i="30"/>
  <c r="U39" i="36"/>
  <c r="U97" i="36"/>
  <c r="U19" i="36"/>
  <c r="U61" i="36"/>
  <c r="U5" i="36"/>
  <c r="U36" i="36"/>
  <c r="U28" i="36"/>
  <c r="U68" i="36"/>
  <c r="U13" i="36"/>
  <c r="U44" i="36"/>
  <c r="U76" i="36"/>
  <c r="U24" i="36"/>
  <c r="U32" i="36"/>
  <c r="U85" i="36"/>
  <c r="U21" i="36"/>
  <c r="U81" i="36"/>
  <c r="U31" i="36"/>
  <c r="U72" i="36"/>
  <c r="U16" i="36"/>
  <c r="U60" i="36"/>
  <c r="U11" i="36"/>
  <c r="U29" i="36"/>
  <c r="U69" i="36"/>
  <c r="U3" i="36"/>
  <c r="U40" i="36"/>
  <c r="U92" i="36"/>
  <c r="U64" i="36"/>
  <c r="U96" i="36"/>
  <c r="U73" i="36"/>
  <c r="U88" i="36"/>
  <c r="U20" i="36"/>
  <c r="U67" i="36"/>
  <c r="U83" i="36"/>
  <c r="U45" i="36"/>
  <c r="U49" i="36"/>
  <c r="U7" i="36"/>
  <c r="U43" i="36"/>
  <c r="U37" i="36"/>
  <c r="U75" i="36"/>
  <c r="U4" i="36"/>
  <c r="U51" i="36"/>
  <c r="U91" i="36"/>
  <c r="U12" i="36"/>
  <c r="U55" i="36"/>
  <c r="U89" i="36"/>
  <c r="U48" i="36"/>
  <c r="U84" i="36"/>
  <c r="U56" i="36"/>
  <c r="U87" i="36"/>
  <c r="U17" i="36"/>
  <c r="U53" i="36"/>
  <c r="U33" i="36"/>
  <c r="U27" i="36"/>
  <c r="U71" i="36"/>
  <c r="U15" i="36"/>
  <c r="U52" i="36"/>
  <c r="U93" i="36"/>
  <c r="U65" i="36"/>
  <c r="U23" i="36"/>
  <c r="U59" i="36"/>
  <c r="U95" i="36"/>
  <c r="U47" i="36"/>
  <c r="U41" i="36"/>
  <c r="U9" i="36"/>
  <c r="U57" i="36"/>
  <c r="U77" i="36"/>
  <c r="U35" i="36"/>
  <c r="U80" i="36"/>
  <c r="U25" i="36"/>
  <c r="U63" i="36"/>
  <c r="U8" i="36"/>
  <c r="U102" i="36" l="1"/>
  <c r="U100" i="36"/>
  <c r="U101" i="36"/>
  <c r="AP180" i="36"/>
  <c r="AM181" i="36"/>
  <c r="AO184" i="36"/>
  <c r="AN183" i="36"/>
  <c r="AN160" i="30"/>
  <c r="AM159" i="30"/>
  <c r="AP181" i="36" l="1"/>
  <c r="AM182" i="36"/>
  <c r="AO185" i="36"/>
  <c r="AN184" i="36"/>
  <c r="AN161" i="30"/>
  <c r="AM160" i="30"/>
  <c r="AP182" i="36" l="1"/>
  <c r="AM183" i="36"/>
  <c r="AO186" i="36"/>
  <c r="AN185" i="36"/>
  <c r="AN162" i="30"/>
  <c r="AM161" i="30"/>
  <c r="AP183" i="36" l="1"/>
  <c r="AM184" i="36"/>
  <c r="AO187" i="36"/>
  <c r="AN186" i="36"/>
  <c r="AM162" i="30"/>
  <c r="AN163" i="30"/>
  <c r="AP184" i="36" l="1"/>
  <c r="AM185" i="36"/>
  <c r="AO188" i="36"/>
  <c r="AN187" i="36"/>
  <c r="AN164" i="30"/>
  <c r="AM163" i="30"/>
  <c r="AP185" i="36" l="1"/>
  <c r="AM186" i="36"/>
  <c r="AO189" i="36"/>
  <c r="AN188" i="36"/>
  <c r="AM164" i="30"/>
  <c r="AN165" i="30"/>
  <c r="AP186" i="36" l="1"/>
  <c r="AM187" i="36"/>
  <c r="AO190" i="36"/>
  <c r="AN189" i="36"/>
  <c r="AN166" i="30"/>
  <c r="AM165" i="30"/>
  <c r="AP187" i="36" l="1"/>
  <c r="AM188" i="36"/>
  <c r="AO191" i="36"/>
  <c r="AN190" i="36"/>
  <c r="AN167" i="30"/>
  <c r="AM166" i="30"/>
  <c r="AP188" i="36" l="1"/>
  <c r="AM189" i="36"/>
  <c r="AO192" i="36"/>
  <c r="AN191" i="36"/>
  <c r="AN168" i="30"/>
  <c r="AM167" i="30"/>
  <c r="AP189" i="36" l="1"/>
  <c r="AM190" i="36"/>
  <c r="AO193" i="36"/>
  <c r="AN192" i="36"/>
  <c r="AN169" i="30"/>
  <c r="AM168" i="30"/>
  <c r="AP190" i="36" l="1"/>
  <c r="AM191" i="36"/>
  <c r="AO194" i="36"/>
  <c r="AN193" i="36"/>
  <c r="AN170" i="30"/>
  <c r="AM169" i="30"/>
  <c r="AP191" i="36" l="1"/>
  <c r="AM192" i="36"/>
  <c r="AO195" i="36"/>
  <c r="AN194" i="36"/>
  <c r="AN171" i="30"/>
  <c r="AM170" i="30"/>
  <c r="AP192" i="36" l="1"/>
  <c r="AM193" i="36"/>
  <c r="AO196" i="36"/>
  <c r="AN195" i="36"/>
  <c r="AM171" i="30"/>
  <c r="AN172" i="30"/>
  <c r="AP193" i="36" l="1"/>
  <c r="AM194" i="36"/>
  <c r="AO197" i="36"/>
  <c r="AN197" i="36" s="1"/>
  <c r="AN196" i="36"/>
  <c r="AN173" i="30"/>
  <c r="AM172" i="30"/>
  <c r="AP194" i="36" l="1"/>
  <c r="AM195" i="36"/>
  <c r="AN174" i="30"/>
  <c r="AM173" i="30"/>
  <c r="AP195" i="36" l="1"/>
  <c r="AM196" i="36"/>
  <c r="AN175" i="30"/>
  <c r="AM174" i="30"/>
  <c r="AP196" i="36" l="1"/>
  <c r="AM197" i="36"/>
  <c r="AP197" i="36" s="1"/>
  <c r="AN176" i="30"/>
  <c r="AM175" i="30"/>
  <c r="AN177" i="30" l="1"/>
  <c r="AM176" i="30"/>
  <c r="AN178" i="30" l="1"/>
  <c r="AM177" i="30"/>
  <c r="AM178" i="30" l="1"/>
  <c r="AN179" i="30"/>
  <c r="AN180" i="30" l="1"/>
  <c r="AM179" i="30"/>
  <c r="AM180" i="30" l="1"/>
  <c r="AN181" i="30"/>
  <c r="AN182" i="30" l="1"/>
  <c r="AM181" i="30"/>
  <c r="AM182" i="30" l="1"/>
  <c r="AN183" i="30"/>
  <c r="AN184" i="30" l="1"/>
  <c r="AM183" i="30"/>
  <c r="AN185" i="30" l="1"/>
  <c r="AM184" i="30"/>
  <c r="AM185" i="30" l="1"/>
  <c r="AN186" i="30"/>
  <c r="AN187" i="30" l="1"/>
  <c r="AM186" i="30"/>
  <c r="AM187" i="30" l="1"/>
  <c r="AN188" i="30"/>
  <c r="AN189" i="30" l="1"/>
  <c r="AM188" i="30"/>
  <c r="AM189" i="30" l="1"/>
  <c r="AN190" i="30"/>
  <c r="AN191" i="30" l="1"/>
  <c r="AM190" i="30"/>
  <c r="AM191" i="30" l="1"/>
  <c r="AN192" i="30"/>
  <c r="AN193" i="30" l="1"/>
  <c r="AM192" i="30"/>
  <c r="AM193" i="30" l="1"/>
  <c r="AN194" i="30"/>
  <c r="AM194" i="30" l="1"/>
  <c r="AN195" i="30"/>
  <c r="AM195" i="30" l="1"/>
  <c r="AN196" i="30"/>
  <c r="AM196" i="30" l="1"/>
  <c r="AN197" i="30"/>
  <c r="AM197" i="30" s="1"/>
  <c r="AQ44" i="29" l="1"/>
  <c r="AQ45" i="29"/>
  <c r="AQ46" i="29"/>
  <c r="AQ47" i="29"/>
  <c r="AQ48" i="29"/>
  <c r="AQ49" i="29"/>
  <c r="AQ50" i="29"/>
  <c r="AQ51" i="29"/>
  <c r="AQ52" i="29"/>
  <c r="AQ53" i="29"/>
  <c r="AQ54" i="29"/>
  <c r="AQ55" i="29"/>
  <c r="AQ56" i="29"/>
  <c r="AQ57" i="29"/>
  <c r="AQ58" i="29"/>
  <c r="AQ59" i="29"/>
  <c r="AQ60" i="29"/>
  <c r="AQ61" i="29"/>
  <c r="AQ62" i="29"/>
  <c r="AQ63" i="29"/>
  <c r="AQ64" i="29"/>
  <c r="AQ65" i="29"/>
  <c r="AQ66" i="29"/>
  <c r="AQ67" i="29"/>
  <c r="AQ68" i="29"/>
  <c r="AQ69" i="29"/>
  <c r="AQ70" i="29"/>
  <c r="AQ71" i="29"/>
  <c r="AQ72" i="29"/>
  <c r="AQ73" i="29"/>
  <c r="AQ74" i="29"/>
  <c r="AQ75" i="29"/>
  <c r="AQ76" i="29"/>
  <c r="AQ77" i="29"/>
  <c r="AQ78" i="29"/>
  <c r="AQ79" i="29"/>
  <c r="AQ80" i="29"/>
  <c r="AQ81" i="29"/>
  <c r="AQ82" i="29"/>
  <c r="AQ83" i="29"/>
  <c r="AQ84" i="29"/>
  <c r="AQ85" i="29"/>
  <c r="AQ86" i="29"/>
  <c r="AQ87" i="29"/>
  <c r="AQ88" i="29"/>
  <c r="AQ89" i="29"/>
  <c r="AQ90" i="29"/>
  <c r="AQ91" i="29"/>
  <c r="AQ92" i="29"/>
  <c r="AQ93" i="29"/>
  <c r="AQ94" i="29"/>
  <c r="AQ95" i="29"/>
  <c r="AQ96" i="29"/>
  <c r="AQ97" i="29"/>
  <c r="AQ98" i="29"/>
  <c r="AQ99" i="29"/>
  <c r="AQ100" i="29"/>
  <c r="AQ101" i="29"/>
  <c r="AQ102" i="29"/>
  <c r="AQ103" i="29"/>
  <c r="AQ104" i="29"/>
  <c r="AZ44" i="29"/>
  <c r="AZ45" i="29"/>
  <c r="AZ46" i="29"/>
  <c r="AZ47" i="29"/>
  <c r="AZ48" i="29"/>
  <c r="AZ49" i="29"/>
  <c r="AZ50" i="29"/>
  <c r="AZ51" i="29"/>
  <c r="AZ52" i="29"/>
  <c r="AZ53" i="29"/>
  <c r="AZ54" i="29"/>
  <c r="AZ55" i="29"/>
  <c r="AZ56" i="29"/>
  <c r="AZ57" i="29"/>
  <c r="AZ58" i="29"/>
  <c r="AZ59" i="29"/>
  <c r="AZ60" i="29"/>
  <c r="AZ61" i="29"/>
  <c r="AZ62" i="29"/>
  <c r="AZ63" i="29"/>
  <c r="AZ64" i="29"/>
  <c r="AZ65" i="29"/>
  <c r="AZ66" i="29"/>
  <c r="AZ67" i="29"/>
  <c r="AZ68" i="29"/>
  <c r="AZ69" i="29"/>
  <c r="AZ70" i="29"/>
  <c r="AZ71" i="29"/>
  <c r="AZ72" i="29"/>
  <c r="AZ73" i="29"/>
  <c r="AZ74" i="29"/>
  <c r="AZ75" i="29"/>
  <c r="AZ76" i="29"/>
  <c r="AZ77" i="29"/>
  <c r="AZ78" i="29"/>
  <c r="AZ79" i="29"/>
  <c r="AZ80" i="29"/>
  <c r="AZ81" i="29"/>
  <c r="AZ82" i="29"/>
  <c r="AZ83" i="29"/>
  <c r="AZ84" i="29"/>
  <c r="B3" i="10"/>
  <c r="AH1" i="29"/>
  <c r="AH1" i="30" l="1"/>
  <c r="A15" i="30"/>
  <c r="A7" i="30"/>
  <c r="A6" i="30"/>
  <c r="A5" i="30"/>
  <c r="A4" i="30"/>
  <c r="A3" i="30"/>
  <c r="D1" i="30"/>
  <c r="AZ38" i="29"/>
  <c r="AQ38" i="29"/>
  <c r="AZ37" i="29"/>
  <c r="AQ37" i="29"/>
  <c r="AZ36" i="29"/>
  <c r="AQ36" i="29"/>
  <c r="AZ35" i="29"/>
  <c r="AQ35" i="29"/>
  <c r="D33" i="30" l="1"/>
  <c r="E1" i="30"/>
  <c r="AL1" i="30"/>
  <c r="AM1" i="30"/>
  <c r="AO1" i="30"/>
  <c r="E33" i="30" l="1"/>
  <c r="D47" i="30"/>
  <c r="D40" i="30"/>
  <c r="F1" i="30"/>
  <c r="AL2" i="30"/>
  <c r="AV14" i="22"/>
  <c r="AU14" i="22"/>
  <c r="F33" i="30" l="1"/>
  <c r="E47" i="30"/>
  <c r="E40" i="30"/>
  <c r="G1" i="30"/>
  <c r="H1" i="30" s="1"/>
  <c r="AO2" i="30"/>
  <c r="AL3" i="30"/>
  <c r="I1" i="30" l="1"/>
  <c r="G33" i="30"/>
  <c r="H33" i="30" s="1"/>
  <c r="F47" i="30"/>
  <c r="F40" i="30"/>
  <c r="AO3" i="30"/>
  <c r="AL4" i="30"/>
  <c r="J1" i="30" l="1"/>
  <c r="I33" i="30"/>
  <c r="H47" i="30"/>
  <c r="H55" i="30"/>
  <c r="H40" i="30"/>
  <c r="G47" i="30"/>
  <c r="G40" i="30"/>
  <c r="AO4" i="30"/>
  <c r="AL5" i="30"/>
  <c r="H59" i="30" l="1"/>
  <c r="H454" i="8" s="1"/>
  <c r="H56" i="30"/>
  <c r="H67" i="30"/>
  <c r="H64" i="30"/>
  <c r="K1" i="30"/>
  <c r="H63" i="30"/>
  <c r="I47" i="30"/>
  <c r="J33" i="30"/>
  <c r="I55" i="30"/>
  <c r="I40" i="30"/>
  <c r="AO5" i="30"/>
  <c r="AL6" i="30"/>
  <c r="I59" i="30" l="1"/>
  <c r="I454" i="8" s="1"/>
  <c r="I56" i="30"/>
  <c r="I67" i="30"/>
  <c r="I64" i="30"/>
  <c r="I63" i="30"/>
  <c r="L1" i="30"/>
  <c r="J55" i="30"/>
  <c r="J40" i="30"/>
  <c r="J47" i="30"/>
  <c r="K33" i="30"/>
  <c r="AO6" i="30"/>
  <c r="AL7" i="30"/>
  <c r="J59" i="30" l="1"/>
  <c r="J56" i="30"/>
  <c r="J67" i="30"/>
  <c r="J64" i="30"/>
  <c r="J63" i="30"/>
  <c r="K47" i="30"/>
  <c r="L33" i="30"/>
  <c r="K55" i="30"/>
  <c r="K40" i="30"/>
  <c r="M1" i="30"/>
  <c r="AO7" i="30"/>
  <c r="AL8" i="30"/>
  <c r="AQ197" i="29"/>
  <c r="AQ196" i="29"/>
  <c r="AQ195" i="29"/>
  <c r="AQ194" i="29"/>
  <c r="AQ193" i="29"/>
  <c r="AQ192" i="29"/>
  <c r="AQ191" i="29"/>
  <c r="AQ190" i="29"/>
  <c r="AQ189" i="29"/>
  <c r="AQ188" i="29"/>
  <c r="AQ187" i="29"/>
  <c r="AQ186" i="29"/>
  <c r="AQ185" i="29"/>
  <c r="AQ184" i="29"/>
  <c r="AQ183" i="29"/>
  <c r="AQ182" i="29"/>
  <c r="AQ181" i="29"/>
  <c r="AQ180" i="29"/>
  <c r="AQ179" i="29"/>
  <c r="AQ178" i="29"/>
  <c r="AQ177" i="29"/>
  <c r="AQ176" i="29"/>
  <c r="AQ175" i="29"/>
  <c r="AQ174" i="29"/>
  <c r="AQ173" i="29"/>
  <c r="AQ172" i="29"/>
  <c r="AQ171" i="29"/>
  <c r="AQ170" i="29"/>
  <c r="AQ169" i="29"/>
  <c r="AQ168" i="29"/>
  <c r="AQ167" i="29"/>
  <c r="AQ166" i="29"/>
  <c r="AQ165" i="29"/>
  <c r="AQ164" i="29"/>
  <c r="AQ163" i="29"/>
  <c r="AQ162" i="29"/>
  <c r="AQ161" i="29"/>
  <c r="AQ160" i="29"/>
  <c r="AQ159" i="29"/>
  <c r="AQ158" i="29"/>
  <c r="AQ157" i="29"/>
  <c r="AQ156" i="29"/>
  <c r="AQ155" i="29"/>
  <c r="AQ154" i="29"/>
  <c r="AQ153" i="29"/>
  <c r="AQ152" i="29"/>
  <c r="AQ151" i="29"/>
  <c r="AQ150" i="29"/>
  <c r="AQ149" i="29"/>
  <c r="AQ148" i="29"/>
  <c r="AQ147" i="29"/>
  <c r="AQ146" i="29"/>
  <c r="AQ145" i="29"/>
  <c r="AQ144" i="29"/>
  <c r="AQ143" i="29"/>
  <c r="AQ142" i="29"/>
  <c r="AQ141" i="29"/>
  <c r="AQ140" i="29"/>
  <c r="AQ139" i="29"/>
  <c r="AQ138" i="29"/>
  <c r="AQ137" i="29"/>
  <c r="AQ136" i="29"/>
  <c r="AQ135" i="29"/>
  <c r="AQ134" i="29"/>
  <c r="AQ133" i="29"/>
  <c r="AQ132" i="29"/>
  <c r="AQ131" i="29"/>
  <c r="AQ130" i="29"/>
  <c r="AQ129" i="29"/>
  <c r="AQ128" i="29"/>
  <c r="AQ127" i="29"/>
  <c r="AQ126" i="29"/>
  <c r="AQ125" i="29"/>
  <c r="AQ124" i="29"/>
  <c r="AQ123" i="29"/>
  <c r="AQ122" i="29"/>
  <c r="AZ121" i="29"/>
  <c r="AQ121" i="29"/>
  <c r="AZ120" i="29"/>
  <c r="AQ120" i="29"/>
  <c r="AZ119" i="29"/>
  <c r="AQ119" i="29"/>
  <c r="AZ118" i="29"/>
  <c r="AQ118" i="29"/>
  <c r="AZ117" i="29"/>
  <c r="AQ117" i="29"/>
  <c r="AZ116" i="29"/>
  <c r="AQ116" i="29"/>
  <c r="AZ115" i="29"/>
  <c r="AQ115" i="29"/>
  <c r="AZ114" i="29"/>
  <c r="AQ114" i="29"/>
  <c r="AZ113" i="29"/>
  <c r="AQ113" i="29"/>
  <c r="AZ112" i="29"/>
  <c r="AQ112" i="29"/>
  <c r="AZ111" i="29"/>
  <c r="AQ111" i="29"/>
  <c r="AZ110" i="29"/>
  <c r="AQ110" i="29"/>
  <c r="AZ109" i="29"/>
  <c r="AQ109" i="29"/>
  <c r="AZ108" i="29"/>
  <c r="AQ108" i="29"/>
  <c r="AZ107" i="29"/>
  <c r="AQ107" i="29"/>
  <c r="AZ106" i="29"/>
  <c r="AQ106" i="29"/>
  <c r="AZ105" i="29"/>
  <c r="AQ105" i="29"/>
  <c r="AZ104" i="29"/>
  <c r="AZ103" i="29"/>
  <c r="AZ102" i="29"/>
  <c r="AZ101" i="29"/>
  <c r="AZ100" i="29"/>
  <c r="AZ99" i="29"/>
  <c r="AZ98" i="29"/>
  <c r="AZ97" i="29"/>
  <c r="AZ96" i="29"/>
  <c r="AZ95" i="29"/>
  <c r="AZ94" i="29"/>
  <c r="AZ93" i="29"/>
  <c r="AZ92" i="29"/>
  <c r="AZ91" i="29"/>
  <c r="AZ90" i="29"/>
  <c r="AZ89" i="29"/>
  <c r="AZ88" i="29"/>
  <c r="AZ87" i="29"/>
  <c r="AZ86" i="29"/>
  <c r="AZ85" i="29"/>
  <c r="AZ43" i="29"/>
  <c r="AQ43" i="29"/>
  <c r="AZ42" i="29"/>
  <c r="AQ42" i="29"/>
  <c r="AZ41" i="29"/>
  <c r="AQ41" i="29"/>
  <c r="AZ40" i="29"/>
  <c r="AQ40" i="29"/>
  <c r="AZ39" i="29"/>
  <c r="AQ39" i="29"/>
  <c r="AZ34" i="29"/>
  <c r="AQ34" i="29"/>
  <c r="AZ33" i="29"/>
  <c r="AQ33" i="29"/>
  <c r="AZ32" i="29"/>
  <c r="AQ32" i="29"/>
  <c r="AZ31" i="29"/>
  <c r="AQ31" i="29"/>
  <c r="AZ30" i="29"/>
  <c r="AQ30" i="29"/>
  <c r="AZ29" i="29"/>
  <c r="AQ29" i="29"/>
  <c r="AZ28" i="29"/>
  <c r="AQ28" i="29"/>
  <c r="AZ27" i="29"/>
  <c r="AQ27" i="29"/>
  <c r="AZ26" i="29"/>
  <c r="AZ25" i="29"/>
  <c r="AZ24" i="29"/>
  <c r="AZ23" i="29"/>
  <c r="AZ22" i="29"/>
  <c r="AZ21" i="29"/>
  <c r="AZ20" i="29"/>
  <c r="AZ19" i="29"/>
  <c r="AZ18" i="29"/>
  <c r="AZ17" i="29"/>
  <c r="AZ16" i="29"/>
  <c r="AZ15" i="29"/>
  <c r="AZ14" i="29"/>
  <c r="AZ13" i="29"/>
  <c r="AZ12" i="29"/>
  <c r="AZ11" i="29"/>
  <c r="AZ10" i="29"/>
  <c r="AZ9" i="29"/>
  <c r="AZ8" i="29"/>
  <c r="AZ7" i="29"/>
  <c r="AZ6" i="29"/>
  <c r="AZ5" i="29"/>
  <c r="AZ4" i="29"/>
  <c r="AZ3" i="29"/>
  <c r="AZ2" i="29"/>
  <c r="AP2" i="29"/>
  <c r="AP3" i="29" s="1"/>
  <c r="AP4" i="29" s="1"/>
  <c r="AN2" i="29"/>
  <c r="AN3" i="29" s="1"/>
  <c r="AN4" i="29" s="1"/>
  <c r="AI2" i="29"/>
  <c r="D1" i="29" s="1"/>
  <c r="D2" i="29"/>
  <c r="K56" i="30" l="1"/>
  <c r="K59" i="30"/>
  <c r="K64" i="30"/>
  <c r="K67" i="30"/>
  <c r="L55" i="30"/>
  <c r="L40" i="30"/>
  <c r="L47" i="30"/>
  <c r="M33" i="30"/>
  <c r="N1" i="30"/>
  <c r="K63" i="30"/>
  <c r="AO8" i="30"/>
  <c r="AL9" i="30"/>
  <c r="D85" i="29"/>
  <c r="D54" i="29"/>
  <c r="D69" i="29"/>
  <c r="AL1" i="29"/>
  <c r="E2" i="29"/>
  <c r="D18" i="29"/>
  <c r="D33" i="29"/>
  <c r="AH2" i="29"/>
  <c r="AH3" i="29" s="1"/>
  <c r="AH4" i="29" s="1"/>
  <c r="AH5" i="29" s="1"/>
  <c r="AH6" i="29" s="1"/>
  <c r="AH7" i="29" s="1"/>
  <c r="AH8" i="29" s="1"/>
  <c r="AH9" i="29" s="1"/>
  <c r="AH10" i="29" s="1"/>
  <c r="AH11" i="29" s="1"/>
  <c r="AH12" i="29" s="1"/>
  <c r="AH13" i="29" s="1"/>
  <c r="AH14" i="29" s="1"/>
  <c r="AH15" i="29" s="1"/>
  <c r="AH16" i="29" s="1"/>
  <c r="AJ2" i="29"/>
  <c r="AI3" i="29" s="1"/>
  <c r="AJ3" i="29" s="1"/>
  <c r="AI4" i="29" s="1"/>
  <c r="AJ4" i="29" s="1"/>
  <c r="AI5" i="29" s="1"/>
  <c r="AJ5" i="29" s="1"/>
  <c r="AI6" i="29" s="1"/>
  <c r="AJ6" i="29" s="1"/>
  <c r="AI7" i="29" s="1"/>
  <c r="AJ7" i="29" s="1"/>
  <c r="AI8" i="29" s="1"/>
  <c r="AJ8" i="29" s="1"/>
  <c r="AI9" i="29" s="1"/>
  <c r="AJ9" i="29" s="1"/>
  <c r="AI10" i="29" s="1"/>
  <c r="AJ10" i="29" s="1"/>
  <c r="AI11" i="29" s="1"/>
  <c r="AJ11" i="29" s="1"/>
  <c r="AI12" i="29" s="1"/>
  <c r="AJ12" i="29" s="1"/>
  <c r="AI13" i="29" s="1"/>
  <c r="AJ13" i="29" s="1"/>
  <c r="AI14" i="29" s="1"/>
  <c r="AJ14" i="29" s="1"/>
  <c r="AI15" i="29" s="1"/>
  <c r="AJ15" i="29" s="1"/>
  <c r="AI16" i="29" s="1"/>
  <c r="AJ16" i="29" s="1"/>
  <c r="AP5" i="29"/>
  <c r="AP6" i="29" s="1"/>
  <c r="AP7" i="29" s="1"/>
  <c r="AP8" i="29" s="1"/>
  <c r="AP9" i="29" s="1"/>
  <c r="AP10" i="29" s="1"/>
  <c r="AP11" i="29" s="1"/>
  <c r="AP12" i="29" s="1"/>
  <c r="AP13" i="29" s="1"/>
  <c r="AP14" i="29" s="1"/>
  <c r="AP15" i="29" s="1"/>
  <c r="AP16" i="29" s="1"/>
  <c r="AP17" i="29" s="1"/>
  <c r="AP18" i="29" s="1"/>
  <c r="AP19" i="29" s="1"/>
  <c r="AP20" i="29" s="1"/>
  <c r="AP21" i="29" s="1"/>
  <c r="AP22" i="29" s="1"/>
  <c r="AP23" i="29" s="1"/>
  <c r="AP24" i="29" s="1"/>
  <c r="AP25" i="29" s="1"/>
  <c r="AP26" i="29" s="1"/>
  <c r="AP27" i="29" s="1"/>
  <c r="AP28" i="29" s="1"/>
  <c r="AP29" i="29" s="1"/>
  <c r="AP30" i="29" s="1"/>
  <c r="AP31" i="29" s="1"/>
  <c r="AP32" i="29" s="1"/>
  <c r="AP33" i="29" s="1"/>
  <c r="AP34" i="29" s="1"/>
  <c r="AM1" i="29"/>
  <c r="AN5" i="29"/>
  <c r="AM4" i="29"/>
  <c r="E1" i="29"/>
  <c r="AO1" i="29"/>
  <c r="AM3" i="29"/>
  <c r="L59" i="30" l="1"/>
  <c r="L56" i="30"/>
  <c r="L67" i="30"/>
  <c r="L64" i="30"/>
  <c r="O1" i="30"/>
  <c r="L63" i="30"/>
  <c r="M47" i="30"/>
  <c r="N33" i="30"/>
  <c r="M40" i="30"/>
  <c r="M55" i="30"/>
  <c r="D101" i="29"/>
  <c r="D107" i="29" s="1"/>
  <c r="D113" i="29" s="1"/>
  <c r="D84" i="29"/>
  <c r="AP39" i="29"/>
  <c r="AP35" i="29"/>
  <c r="AP36" i="29" s="1"/>
  <c r="AP37" i="29" s="1"/>
  <c r="AP38" i="29" s="1"/>
  <c r="AO9" i="30"/>
  <c r="AL10" i="30"/>
  <c r="E69" i="29"/>
  <c r="E85" i="29"/>
  <c r="E54" i="29"/>
  <c r="AL2" i="29"/>
  <c r="AP40" i="29"/>
  <c r="AP41" i="29" s="1"/>
  <c r="AP42" i="29" s="1"/>
  <c r="AP43" i="29" s="1"/>
  <c r="AP44" i="29" s="1"/>
  <c r="AP45" i="29" s="1"/>
  <c r="AP46" i="29" s="1"/>
  <c r="AP47" i="29" s="1"/>
  <c r="AP48" i="29" s="1"/>
  <c r="AP49" i="29" s="1"/>
  <c r="AP50" i="29" s="1"/>
  <c r="AP51" i="29" s="1"/>
  <c r="AP52" i="29" s="1"/>
  <c r="AP53" i="29" s="1"/>
  <c r="AP54" i="29" s="1"/>
  <c r="AP55" i="29" s="1"/>
  <c r="AP56" i="29" s="1"/>
  <c r="AP57" i="29" s="1"/>
  <c r="AP58" i="29" s="1"/>
  <c r="AP59" i="29" s="1"/>
  <c r="AP60" i="29" s="1"/>
  <c r="AP61" i="29" s="1"/>
  <c r="AP62" i="29" s="1"/>
  <c r="AP63" i="29" s="1"/>
  <c r="AP64" i="29" s="1"/>
  <c r="AP65" i="29" s="1"/>
  <c r="AP66" i="29" s="1"/>
  <c r="AP67" i="29" s="1"/>
  <c r="AP68" i="29" s="1"/>
  <c r="AP69" i="29" s="1"/>
  <c r="AP70" i="29" s="1"/>
  <c r="AP71" i="29" s="1"/>
  <c r="AP72" i="29" s="1"/>
  <c r="AP73" i="29" s="1"/>
  <c r="AP74" i="29" s="1"/>
  <c r="AP75" i="29" s="1"/>
  <c r="AP76" i="29" s="1"/>
  <c r="AP77" i="29" s="1"/>
  <c r="AP78" i="29" s="1"/>
  <c r="AP79" i="29" s="1"/>
  <c r="AP80" i="29" s="1"/>
  <c r="AP81" i="29" s="1"/>
  <c r="AP82" i="29" s="1"/>
  <c r="AP83" i="29" s="1"/>
  <c r="AP84" i="29" s="1"/>
  <c r="AP85" i="29" s="1"/>
  <c r="AP86" i="29" s="1"/>
  <c r="AP87" i="29" s="1"/>
  <c r="AP88" i="29" s="1"/>
  <c r="AP89" i="29" s="1"/>
  <c r="AP90" i="29" s="1"/>
  <c r="AP91" i="29" s="1"/>
  <c r="AP92" i="29" s="1"/>
  <c r="AP93" i="29" s="1"/>
  <c r="AP94" i="29" s="1"/>
  <c r="AP95" i="29" s="1"/>
  <c r="AP96" i="29" s="1"/>
  <c r="AP97" i="29" s="1"/>
  <c r="AP98" i="29" s="1"/>
  <c r="AP99" i="29" s="1"/>
  <c r="AP100" i="29" s="1"/>
  <c r="AP101" i="29" s="1"/>
  <c r="AP102" i="29" s="1"/>
  <c r="AP103" i="29" s="1"/>
  <c r="AP104" i="29" s="1"/>
  <c r="F2" i="29"/>
  <c r="E33" i="29"/>
  <c r="E18" i="29"/>
  <c r="F1" i="29"/>
  <c r="AN6" i="29"/>
  <c r="AM5" i="29"/>
  <c r="AM2" i="29"/>
  <c r="M59" i="30" l="1"/>
  <c r="M56" i="30"/>
  <c r="M67" i="30"/>
  <c r="M64" i="30"/>
  <c r="P1" i="30"/>
  <c r="M63" i="30"/>
  <c r="N55" i="30"/>
  <c r="N40" i="30"/>
  <c r="O33" i="30"/>
  <c r="N47" i="30"/>
  <c r="E101" i="29"/>
  <c r="E107" i="29" s="1"/>
  <c r="E113" i="29" s="1"/>
  <c r="E84" i="29"/>
  <c r="AO10" i="30"/>
  <c r="AL11" i="30"/>
  <c r="F85" i="29"/>
  <c r="F54" i="29"/>
  <c r="F69" i="29"/>
  <c r="AL3" i="29"/>
  <c r="AO2" i="29"/>
  <c r="G2" i="29"/>
  <c r="H2" i="29" s="1"/>
  <c r="F18" i="29"/>
  <c r="F33" i="29"/>
  <c r="G1" i="29"/>
  <c r="H1" i="29" s="1"/>
  <c r="AN7" i="29"/>
  <c r="AM6" i="29"/>
  <c r="FQ47" i="14"/>
  <c r="FP47" i="14"/>
  <c r="FO47" i="14"/>
  <c r="FN47" i="14"/>
  <c r="FM47" i="14"/>
  <c r="FL47" i="14"/>
  <c r="FK47" i="14"/>
  <c r="FJ47" i="14"/>
  <c r="FI47" i="14"/>
  <c r="FH47" i="14"/>
  <c r="FG47" i="14"/>
  <c r="FF47" i="14"/>
  <c r="FE47" i="14"/>
  <c r="FD47" i="14"/>
  <c r="FC47" i="14"/>
  <c r="FB47" i="14"/>
  <c r="FA47" i="14"/>
  <c r="EZ47" i="14"/>
  <c r="EY47" i="14"/>
  <c r="EX47" i="14"/>
  <c r="EW47" i="14"/>
  <c r="EV47" i="14"/>
  <c r="EU47" i="14"/>
  <c r="ET47" i="14"/>
  <c r="ES47" i="14"/>
  <c r="ER47" i="14"/>
  <c r="EQ47" i="14"/>
  <c r="EP47" i="14"/>
  <c r="EO47" i="14"/>
  <c r="EN47" i="14"/>
  <c r="EM47" i="14"/>
  <c r="EL47" i="14"/>
  <c r="EK47" i="14"/>
  <c r="EJ47" i="14"/>
  <c r="EI47" i="14"/>
  <c r="EH47" i="14"/>
  <c r="EG47" i="14"/>
  <c r="EF47" i="14"/>
  <c r="EE47" i="14"/>
  <c r="ED47" i="14"/>
  <c r="EC47" i="14"/>
  <c r="EB47" i="14"/>
  <c r="EA47" i="14"/>
  <c r="DZ47" i="14"/>
  <c r="DY47" i="14"/>
  <c r="DX47" i="14"/>
  <c r="DW47" i="14"/>
  <c r="DV47" i="14"/>
  <c r="DU47" i="14"/>
  <c r="DT47" i="14"/>
  <c r="DS47" i="14"/>
  <c r="DR47" i="14"/>
  <c r="DQ47" i="14"/>
  <c r="DP47" i="14"/>
  <c r="DO47" i="14"/>
  <c r="DN47" i="14"/>
  <c r="DM47" i="14"/>
  <c r="DL47" i="14"/>
  <c r="DK47" i="14"/>
  <c r="DJ47" i="14"/>
  <c r="DI47" i="14"/>
  <c r="DH47" i="14"/>
  <c r="DG47" i="14"/>
  <c r="DF47" i="14"/>
  <c r="DE47" i="14"/>
  <c r="DD47" i="14"/>
  <c r="DC47" i="14"/>
  <c r="DB47" i="14"/>
  <c r="DA47" i="14"/>
  <c r="CZ47" i="14"/>
  <c r="CY47" i="14"/>
  <c r="CX47" i="14"/>
  <c r="CW47" i="14"/>
  <c r="CV47" i="14"/>
  <c r="CU47" i="14"/>
  <c r="CT47" i="14"/>
  <c r="CS47" i="14"/>
  <c r="CR47" i="14"/>
  <c r="CQ47" i="14"/>
  <c r="CP47" i="14"/>
  <c r="CO47" i="14"/>
  <c r="CN47" i="14"/>
  <c r="CM47" i="14"/>
  <c r="CL47" i="14"/>
  <c r="CK47" i="14"/>
  <c r="CJ47" i="14"/>
  <c r="CI47" i="14"/>
  <c r="CH47" i="14"/>
  <c r="CG47" i="14"/>
  <c r="CF47" i="14"/>
  <c r="CE47" i="14"/>
  <c r="CD47" i="14"/>
  <c r="CC47" i="14"/>
  <c r="CB47" i="14"/>
  <c r="CA47" i="14"/>
  <c r="BZ47" i="14"/>
  <c r="BY47" i="14"/>
  <c r="BX47" i="14"/>
  <c r="BW47" i="14"/>
  <c r="BV47" i="14"/>
  <c r="BU47" i="14"/>
  <c r="BT47" i="14"/>
  <c r="BS47" i="14"/>
  <c r="BR47" i="14"/>
  <c r="BQ47" i="14"/>
  <c r="BP47" i="14"/>
  <c r="BO47" i="14"/>
  <c r="BN47" i="14"/>
  <c r="BM47" i="14"/>
  <c r="BL47" i="14"/>
  <c r="BK47" i="14"/>
  <c r="BJ47" i="14"/>
  <c r="BI47" i="14"/>
  <c r="BH47" i="14"/>
  <c r="BG47" i="14"/>
  <c r="BF47" i="14"/>
  <c r="I2" i="29" l="1"/>
  <c r="H85" i="29"/>
  <c r="H54" i="29"/>
  <c r="H18" i="29"/>
  <c r="H69" i="29"/>
  <c r="H33" i="29"/>
  <c r="N59" i="30"/>
  <c r="N56" i="30"/>
  <c r="N67" i="30"/>
  <c r="N64" i="30"/>
  <c r="O47" i="30"/>
  <c r="P33" i="30"/>
  <c r="O40" i="30"/>
  <c r="O55" i="30"/>
  <c r="N63" i="30"/>
  <c r="Q1" i="30"/>
  <c r="I1" i="29"/>
  <c r="F101" i="29"/>
  <c r="F107" i="29" s="1"/>
  <c r="F113" i="29" s="1"/>
  <c r="F84" i="29"/>
  <c r="AO11" i="30"/>
  <c r="AL12" i="30"/>
  <c r="G69" i="29"/>
  <c r="G85" i="29"/>
  <c r="G54" i="29"/>
  <c r="AO3" i="29"/>
  <c r="AL4" i="29"/>
  <c r="G33" i="29"/>
  <c r="G18" i="29"/>
  <c r="AN8" i="29"/>
  <c r="AM7" i="29"/>
  <c r="D15" i="30"/>
  <c r="D14" i="30"/>
  <c r="D29" i="30"/>
  <c r="D9" i="30"/>
  <c r="D19" i="30"/>
  <c r="D44" i="30"/>
  <c r="D7" i="30"/>
  <c r="D23" i="30"/>
  <c r="D41" i="30"/>
  <c r="D25" i="30"/>
  <c r="D28" i="30"/>
  <c r="D5" i="30"/>
  <c r="D26" i="30"/>
  <c r="D35" i="30"/>
  <c r="D24" i="30"/>
  <c r="D6" i="30"/>
  <c r="D12" i="30"/>
  <c r="I85" i="29" l="1"/>
  <c r="I54" i="29"/>
  <c r="I18" i="29"/>
  <c r="I69" i="29"/>
  <c r="I33" i="29"/>
  <c r="J2" i="29"/>
  <c r="H101" i="29"/>
  <c r="H107" i="29" s="1"/>
  <c r="H113" i="29" s="1"/>
  <c r="H84" i="29"/>
  <c r="O59" i="30"/>
  <c r="O56" i="30"/>
  <c r="O67" i="30"/>
  <c r="O64" i="30"/>
  <c r="R1" i="30"/>
  <c r="O63" i="30"/>
  <c r="Q33" i="30"/>
  <c r="P55" i="30"/>
  <c r="P40" i="30"/>
  <c r="P47" i="30"/>
  <c r="J1" i="29"/>
  <c r="D34" i="30"/>
  <c r="D36" i="30" s="1"/>
  <c r="G101" i="29"/>
  <c r="G107" i="29" s="1"/>
  <c r="G113" i="29" s="1"/>
  <c r="G84" i="29"/>
  <c r="AO12" i="30"/>
  <c r="AL13" i="30"/>
  <c r="AL5" i="29"/>
  <c r="AO4" i="29"/>
  <c r="AN9" i="29"/>
  <c r="AM8" i="29"/>
  <c r="D51" i="30"/>
  <c r="D4" i="30"/>
  <c r="D22" i="30"/>
  <c r="D20" i="30"/>
  <c r="D21" i="30"/>
  <c r="D11" i="30"/>
  <c r="D37" i="30"/>
  <c r="D18" i="30"/>
  <c r="D42" i="30"/>
  <c r="D49" i="30"/>
  <c r="D10" i="30"/>
  <c r="D8" i="30"/>
  <c r="D3" i="30"/>
  <c r="D13" i="30"/>
  <c r="D27" i="30"/>
  <c r="D43" i="30" l="1"/>
  <c r="D45" i="30" s="1"/>
  <c r="D30" i="30"/>
  <c r="D48" i="30" s="1"/>
  <c r="D50" i="30" s="1"/>
  <c r="D52" i="30" s="1"/>
  <c r="D53" i="30" s="1"/>
  <c r="D65" i="30"/>
  <c r="D68" i="30"/>
  <c r="I101" i="29"/>
  <c r="I107" i="29" s="1"/>
  <c r="I113" i="29" s="1"/>
  <c r="I84" i="29"/>
  <c r="J85" i="29"/>
  <c r="J54" i="29"/>
  <c r="J18" i="29"/>
  <c r="K2" i="29"/>
  <c r="J69" i="29"/>
  <c r="J33" i="29"/>
  <c r="P56" i="30"/>
  <c r="P59" i="30"/>
  <c r="P64" i="30"/>
  <c r="P67" i="30"/>
  <c r="R33" i="30"/>
  <c r="Q55" i="30"/>
  <c r="Q40" i="30"/>
  <c r="Q47" i="30"/>
  <c r="P63" i="30"/>
  <c r="K1" i="29"/>
  <c r="D38" i="30"/>
  <c r="D39" i="30" s="1"/>
  <c r="D55" i="30"/>
  <c r="AO13" i="30"/>
  <c r="AL14" i="30"/>
  <c r="AO5" i="29"/>
  <c r="AL6" i="29"/>
  <c r="AN10" i="29"/>
  <c r="AM9" i="29"/>
  <c r="D60" i="30" l="1"/>
  <c r="J84" i="29"/>
  <c r="J101" i="29"/>
  <c r="J107" i="29" s="1"/>
  <c r="J113" i="29" s="1"/>
  <c r="K69" i="29"/>
  <c r="K33" i="29"/>
  <c r="L2" i="29"/>
  <c r="K85" i="29"/>
  <c r="K54" i="29"/>
  <c r="K18" i="29"/>
  <c r="D56" i="30"/>
  <c r="D59" i="30"/>
  <c r="D61" i="30" s="1"/>
  <c r="D48" i="29" s="1"/>
  <c r="D64" i="30"/>
  <c r="D66" i="30" s="1"/>
  <c r="D67" i="30"/>
  <c r="D69" i="30" s="1"/>
  <c r="Q59" i="30"/>
  <c r="Q56" i="30"/>
  <c r="Q67" i="30"/>
  <c r="Q64" i="30"/>
  <c r="R47" i="30"/>
  <c r="R55" i="30"/>
  <c r="R40" i="30"/>
  <c r="Q63" i="30"/>
  <c r="L1" i="29"/>
  <c r="D57" i="30"/>
  <c r="D63" i="30"/>
  <c r="AO14" i="30"/>
  <c r="AL15" i="30"/>
  <c r="AO6" i="29"/>
  <c r="AL7" i="29"/>
  <c r="AN11" i="29"/>
  <c r="AM10" i="29"/>
  <c r="L85" i="29" l="1"/>
  <c r="L54" i="29"/>
  <c r="L18" i="29"/>
  <c r="L69" i="29"/>
  <c r="L33" i="29"/>
  <c r="M2" i="29"/>
  <c r="K84" i="29"/>
  <c r="K101" i="29"/>
  <c r="K107" i="29" s="1"/>
  <c r="K113" i="29" s="1"/>
  <c r="R56" i="30"/>
  <c r="R59" i="30"/>
  <c r="R64" i="30"/>
  <c r="R67" i="30"/>
  <c r="R63" i="30"/>
  <c r="M1" i="29"/>
  <c r="AO15" i="30"/>
  <c r="AL16" i="30"/>
  <c r="AO7" i="29"/>
  <c r="AL8" i="29"/>
  <c r="AN12" i="29"/>
  <c r="AM11" i="29"/>
  <c r="L84" i="29" l="1"/>
  <c r="L101" i="29"/>
  <c r="L107" i="29" s="1"/>
  <c r="L113" i="29" s="1"/>
  <c r="M85" i="29"/>
  <c r="M54" i="29"/>
  <c r="M18" i="29"/>
  <c r="M33" i="29"/>
  <c r="M69" i="29"/>
  <c r="N2" i="29"/>
  <c r="N1" i="29"/>
  <c r="AL17" i="30"/>
  <c r="AO16" i="30"/>
  <c r="AL9" i="29"/>
  <c r="AO8" i="29"/>
  <c r="AN13" i="29"/>
  <c r="AM12" i="29"/>
  <c r="M101" i="29" l="1"/>
  <c r="M107" i="29" s="1"/>
  <c r="M113" i="29" s="1"/>
  <c r="M84" i="29"/>
  <c r="N69" i="29"/>
  <c r="N33" i="29"/>
  <c r="O2" i="29"/>
  <c r="N54" i="29"/>
  <c r="N85" i="29"/>
  <c r="N18" i="29"/>
  <c r="O1" i="29"/>
  <c r="AO17" i="30"/>
  <c r="AL18" i="30"/>
  <c r="AL10" i="29"/>
  <c r="AO9" i="29"/>
  <c r="AN14" i="29"/>
  <c r="AM13" i="29"/>
  <c r="E95" i="14"/>
  <c r="N101" i="29" l="1"/>
  <c r="N107" i="29" s="1"/>
  <c r="N113" i="29" s="1"/>
  <c r="N84" i="29"/>
  <c r="O69" i="29"/>
  <c r="O33" i="29"/>
  <c r="P2" i="29"/>
  <c r="O54" i="29"/>
  <c r="O18" i="29"/>
  <c r="O85" i="29"/>
  <c r="P1" i="29"/>
  <c r="E101" i="14"/>
  <c r="E107" i="14" s="1"/>
  <c r="E111" i="14" s="1"/>
  <c r="E108" i="14"/>
  <c r="E96" i="14"/>
  <c r="E99" i="14"/>
  <c r="E103" i="14"/>
  <c r="E110" i="14"/>
  <c r="E98" i="14"/>
  <c r="E102" i="14"/>
  <c r="E105" i="14"/>
  <c r="E109" i="14"/>
  <c r="E97" i="14"/>
  <c r="E104" i="14"/>
  <c r="AO18" i="30"/>
  <c r="AL19" i="30"/>
  <c r="AO10" i="29"/>
  <c r="AL11" i="29"/>
  <c r="AN15" i="29"/>
  <c r="AM14" i="29"/>
  <c r="F95" i="14"/>
  <c r="P85" i="29" l="1"/>
  <c r="P54" i="29"/>
  <c r="P18" i="29"/>
  <c r="P33" i="29"/>
  <c r="Q2" i="29"/>
  <c r="P69" i="29"/>
  <c r="O101" i="29"/>
  <c r="O107" i="29" s="1"/>
  <c r="O113" i="29" s="1"/>
  <c r="O84" i="29"/>
  <c r="Q1" i="29"/>
  <c r="F103" i="14"/>
  <c r="F110" i="14"/>
  <c r="F98" i="14"/>
  <c r="F102" i="14"/>
  <c r="F105" i="14"/>
  <c r="F109" i="14"/>
  <c r="F97" i="14"/>
  <c r="F104" i="14"/>
  <c r="F108" i="14"/>
  <c r="F96" i="14"/>
  <c r="F99" i="14"/>
  <c r="F101" i="14"/>
  <c r="F107" i="14" s="1"/>
  <c r="F111" i="14" s="1"/>
  <c r="AO19" i="30"/>
  <c r="AL20" i="30"/>
  <c r="AO11" i="29"/>
  <c r="AL12" i="29"/>
  <c r="AN16" i="29"/>
  <c r="AM15" i="29"/>
  <c r="G95" i="14"/>
  <c r="B37" i="18"/>
  <c r="B36" i="18"/>
  <c r="B35" i="18"/>
  <c r="B34" i="18"/>
  <c r="B33" i="18"/>
  <c r="XET121" i="18"/>
  <c r="XET120" i="18"/>
  <c r="XET119" i="18"/>
  <c r="XET118" i="18"/>
  <c r="XET117" i="18"/>
  <c r="XET116" i="18"/>
  <c r="XET115" i="18"/>
  <c r="XET114" i="18"/>
  <c r="XET113" i="18"/>
  <c r="XET112" i="18"/>
  <c r="XET111" i="18"/>
  <c r="XET110" i="18"/>
  <c r="XET109" i="18"/>
  <c r="XET108" i="18"/>
  <c r="XET107" i="18"/>
  <c r="XET106" i="18"/>
  <c r="XET105" i="18"/>
  <c r="XET104" i="18"/>
  <c r="XET103" i="18"/>
  <c r="XET102" i="18"/>
  <c r="XET101" i="18"/>
  <c r="XET100" i="18"/>
  <c r="XET99" i="18"/>
  <c r="XET98" i="18"/>
  <c r="XET97" i="18"/>
  <c r="XET96" i="18"/>
  <c r="XET95" i="18"/>
  <c r="XET94" i="18"/>
  <c r="XET93" i="18"/>
  <c r="XET92" i="18"/>
  <c r="XET91" i="18"/>
  <c r="XET90" i="18"/>
  <c r="XET89" i="18"/>
  <c r="XET88" i="18"/>
  <c r="XET87" i="18"/>
  <c r="XET86" i="18"/>
  <c r="XET85" i="18"/>
  <c r="XET84" i="18"/>
  <c r="XET83" i="18"/>
  <c r="XET82" i="18"/>
  <c r="XET81" i="18"/>
  <c r="XET80" i="18"/>
  <c r="XET79" i="18"/>
  <c r="XET78" i="18"/>
  <c r="XET77" i="18"/>
  <c r="XET76" i="18"/>
  <c r="XET75" i="18"/>
  <c r="XET74" i="18"/>
  <c r="XET73" i="18"/>
  <c r="XET72" i="18"/>
  <c r="XET71" i="18"/>
  <c r="XET70" i="18"/>
  <c r="XET69" i="18"/>
  <c r="XET68" i="18"/>
  <c r="XET67" i="18"/>
  <c r="XET66" i="18"/>
  <c r="XET65" i="18"/>
  <c r="XET64" i="18"/>
  <c r="XET63" i="18"/>
  <c r="XET62" i="18"/>
  <c r="XET61" i="18"/>
  <c r="XET60" i="18"/>
  <c r="XET59" i="18"/>
  <c r="XET58" i="18"/>
  <c r="XET57" i="18"/>
  <c r="XET56" i="18"/>
  <c r="XET55" i="18"/>
  <c r="XET54" i="18"/>
  <c r="XET53" i="18"/>
  <c r="XET52" i="18"/>
  <c r="XET51" i="18"/>
  <c r="XET50" i="18"/>
  <c r="XET49" i="18"/>
  <c r="XET48" i="18"/>
  <c r="XET47" i="18"/>
  <c r="XET46" i="18"/>
  <c r="XET45" i="18"/>
  <c r="XET44" i="18"/>
  <c r="XET43" i="18"/>
  <c r="XET42" i="18"/>
  <c r="XET41" i="18"/>
  <c r="XET40" i="18"/>
  <c r="XET39" i="18"/>
  <c r="XET38" i="18"/>
  <c r="XET37" i="18"/>
  <c r="XET36" i="18"/>
  <c r="XET35" i="18"/>
  <c r="XET34" i="18"/>
  <c r="XET33" i="18"/>
  <c r="XET32" i="18"/>
  <c r="XET31" i="18"/>
  <c r="XET30" i="18"/>
  <c r="XET29" i="18"/>
  <c r="XET28" i="18"/>
  <c r="XET27" i="18"/>
  <c r="XET26" i="18"/>
  <c r="XET25" i="18"/>
  <c r="XET24" i="18"/>
  <c r="XET23" i="18"/>
  <c r="XET22" i="18"/>
  <c r="XET21" i="18"/>
  <c r="XET20" i="18"/>
  <c r="XET19" i="18"/>
  <c r="XET18" i="18"/>
  <c r="XET17" i="18"/>
  <c r="XET16" i="18"/>
  <c r="XET15" i="18"/>
  <c r="XET14" i="18"/>
  <c r="XET13" i="18"/>
  <c r="XET12" i="18"/>
  <c r="XET11" i="18"/>
  <c r="XET10" i="18"/>
  <c r="XET9" i="18"/>
  <c r="XET8" i="18"/>
  <c r="XET7" i="18"/>
  <c r="XET6" i="18"/>
  <c r="XET5" i="18"/>
  <c r="XET4" i="18"/>
  <c r="XET3" i="18"/>
  <c r="XET2" i="18"/>
  <c r="AI2" i="22"/>
  <c r="D5" i="29"/>
  <c r="D4" i="29"/>
  <c r="D74" i="29"/>
  <c r="D78" i="29"/>
  <c r="D9" i="29"/>
  <c r="D81" i="29"/>
  <c r="D26" i="29"/>
  <c r="D10" i="29"/>
  <c r="D35" i="29"/>
  <c r="D76" i="29"/>
  <c r="D80" i="29"/>
  <c r="D3" i="29"/>
  <c r="GA34" i="18" l="1"/>
  <c r="GA42" i="18" s="1"/>
  <c r="FY34" i="18"/>
  <c r="FY42" i="18" s="1"/>
  <c r="FW34" i="18"/>
  <c r="FW42" i="18" s="1"/>
  <c r="FU34" i="18"/>
  <c r="FU42" i="18" s="1"/>
  <c r="FS34" i="18"/>
  <c r="FS42" i="18" s="1"/>
  <c r="FQ34" i="18"/>
  <c r="FQ42" i="18" s="1"/>
  <c r="FO34" i="18"/>
  <c r="FO42" i="18" s="1"/>
  <c r="FM34" i="18"/>
  <c r="FM42" i="18" s="1"/>
  <c r="FK34" i="18"/>
  <c r="FK42" i="18" s="1"/>
  <c r="FI34" i="18"/>
  <c r="FI42" i="18" s="1"/>
  <c r="FG34" i="18"/>
  <c r="FG42" i="18" s="1"/>
  <c r="FE34" i="18"/>
  <c r="FE42" i="18" s="1"/>
  <c r="FC34" i="18"/>
  <c r="FC42" i="18" s="1"/>
  <c r="FA34" i="18"/>
  <c r="FA42" i="18" s="1"/>
  <c r="EY34" i="18"/>
  <c r="EY42" i="18" s="1"/>
  <c r="EW34" i="18"/>
  <c r="EW42" i="18" s="1"/>
  <c r="EU34" i="18"/>
  <c r="EU42" i="18" s="1"/>
  <c r="ES34" i="18"/>
  <c r="ES42" i="18" s="1"/>
  <c r="EQ34" i="18"/>
  <c r="EQ42" i="18" s="1"/>
  <c r="EO34" i="18"/>
  <c r="EO42" i="18" s="1"/>
  <c r="EM34" i="18"/>
  <c r="EM42" i="18" s="1"/>
  <c r="EK34" i="18"/>
  <c r="EK42" i="18" s="1"/>
  <c r="EI34" i="18"/>
  <c r="EI42" i="18" s="1"/>
  <c r="EG34" i="18"/>
  <c r="EG42" i="18" s="1"/>
  <c r="EE34" i="18"/>
  <c r="EE42" i="18" s="1"/>
  <c r="EC34" i="18"/>
  <c r="EC42" i="18" s="1"/>
  <c r="EA34" i="18"/>
  <c r="EA42" i="18" s="1"/>
  <c r="DY34" i="18"/>
  <c r="DY42" i="18" s="1"/>
  <c r="DW34" i="18"/>
  <c r="DW42" i="18" s="1"/>
  <c r="DU34" i="18"/>
  <c r="DU42" i="18" s="1"/>
  <c r="DS34" i="18"/>
  <c r="DS42" i="18" s="1"/>
  <c r="DQ34" i="18"/>
  <c r="DQ42" i="18" s="1"/>
  <c r="DO34" i="18"/>
  <c r="DO42" i="18" s="1"/>
  <c r="DM34" i="18"/>
  <c r="DM42" i="18" s="1"/>
  <c r="DK34" i="18"/>
  <c r="DK42" i="18" s="1"/>
  <c r="DI34" i="18"/>
  <c r="DI42" i="18" s="1"/>
  <c r="DG34" i="18"/>
  <c r="DG42" i="18" s="1"/>
  <c r="DE34" i="18"/>
  <c r="DE42" i="18" s="1"/>
  <c r="DC34" i="18"/>
  <c r="DC42" i="18" s="1"/>
  <c r="DA34" i="18"/>
  <c r="DA42" i="18" s="1"/>
  <c r="CY34" i="18"/>
  <c r="CY42" i="18" s="1"/>
  <c r="CW34" i="18"/>
  <c r="CW42" i="18" s="1"/>
  <c r="CU34" i="18"/>
  <c r="CS34" i="18"/>
  <c r="CQ34" i="18"/>
  <c r="CO34" i="18"/>
  <c r="CM34" i="18"/>
  <c r="CK34" i="18"/>
  <c r="CI34" i="18"/>
  <c r="CG34" i="18"/>
  <c r="CE34" i="18"/>
  <c r="CC34" i="18"/>
  <c r="CA34" i="18"/>
  <c r="BY34" i="18"/>
  <c r="BW34" i="18"/>
  <c r="BU34" i="18"/>
  <c r="BS34" i="18"/>
  <c r="BQ34" i="18"/>
  <c r="BO34" i="18"/>
  <c r="BM34" i="18"/>
  <c r="BK34" i="18"/>
  <c r="BI34" i="18"/>
  <c r="BG34" i="18"/>
  <c r="BE34" i="18"/>
  <c r="BC34" i="18"/>
  <c r="BA34" i="18"/>
  <c r="AY34" i="18"/>
  <c r="AY42" i="18" s="1"/>
  <c r="AW34" i="18"/>
  <c r="AU34" i="18"/>
  <c r="AU42" i="18" s="1"/>
  <c r="AS34" i="18"/>
  <c r="AQ34" i="18"/>
  <c r="AQ42" i="18" s="1"/>
  <c r="AO34" i="18"/>
  <c r="AM34" i="18"/>
  <c r="AM42" i="18" s="1"/>
  <c r="AK34" i="18"/>
  <c r="AI34" i="18"/>
  <c r="AI42" i="18" s="1"/>
  <c r="AG34" i="18"/>
  <c r="AE34" i="18"/>
  <c r="AE42" i="18" s="1"/>
  <c r="AC34" i="18"/>
  <c r="AA34" i="18"/>
  <c r="AA42" i="18" s="1"/>
  <c r="Y34" i="18"/>
  <c r="W34" i="18"/>
  <c r="W42" i="18" s="1"/>
  <c r="U34" i="18"/>
  <c r="S34" i="18"/>
  <c r="S42" i="18" s="1"/>
  <c r="Q34" i="18"/>
  <c r="O34" i="18"/>
  <c r="M34" i="18"/>
  <c r="K34" i="18"/>
  <c r="I34" i="18"/>
  <c r="G34" i="18"/>
  <c r="GB34" i="18"/>
  <c r="GB42" i="18" s="1"/>
  <c r="FZ34" i="18"/>
  <c r="FZ42" i="18" s="1"/>
  <c r="FX34" i="18"/>
  <c r="FX42" i="18" s="1"/>
  <c r="FV34" i="18"/>
  <c r="FV42" i="18" s="1"/>
  <c r="FT34" i="18"/>
  <c r="FT42" i="18" s="1"/>
  <c r="FR34" i="18"/>
  <c r="FR42" i="18" s="1"/>
  <c r="FP34" i="18"/>
  <c r="FP42" i="18" s="1"/>
  <c r="FN34" i="18"/>
  <c r="FN42" i="18" s="1"/>
  <c r="FL34" i="18"/>
  <c r="FL42" i="18" s="1"/>
  <c r="FJ34" i="18"/>
  <c r="FJ42" i="18" s="1"/>
  <c r="FH34" i="18"/>
  <c r="FH42" i="18" s="1"/>
  <c r="FF34" i="18"/>
  <c r="FF42" i="18" s="1"/>
  <c r="FD34" i="18"/>
  <c r="FD42" i="18" s="1"/>
  <c r="FB34" i="18"/>
  <c r="FB42" i="18" s="1"/>
  <c r="EZ34" i="18"/>
  <c r="EZ42" i="18" s="1"/>
  <c r="EX34" i="18"/>
  <c r="EX42" i="18" s="1"/>
  <c r="EV34" i="18"/>
  <c r="EV42" i="18" s="1"/>
  <c r="ET34" i="18"/>
  <c r="ET42" i="18" s="1"/>
  <c r="ER34" i="18"/>
  <c r="ER42" i="18" s="1"/>
  <c r="EP34" i="18"/>
  <c r="EP42" i="18" s="1"/>
  <c r="EN34" i="18"/>
  <c r="EN42" i="18" s="1"/>
  <c r="EL34" i="18"/>
  <c r="EL42" i="18" s="1"/>
  <c r="EJ34" i="18"/>
  <c r="EJ42" i="18" s="1"/>
  <c r="EH34" i="18"/>
  <c r="EH42" i="18" s="1"/>
  <c r="EF34" i="18"/>
  <c r="EF42" i="18" s="1"/>
  <c r="ED34" i="18"/>
  <c r="ED42" i="18" s="1"/>
  <c r="EB34" i="18"/>
  <c r="EB42" i="18" s="1"/>
  <c r="DZ34" i="18"/>
  <c r="DZ42" i="18" s="1"/>
  <c r="DX34" i="18"/>
  <c r="DX42" i="18" s="1"/>
  <c r="DV34" i="18"/>
  <c r="DV42" i="18" s="1"/>
  <c r="DT34" i="18"/>
  <c r="DT42" i="18" s="1"/>
  <c r="DR34" i="18"/>
  <c r="DR42" i="18" s="1"/>
  <c r="DP34" i="18"/>
  <c r="DP42" i="18" s="1"/>
  <c r="DN34" i="18"/>
  <c r="DN42" i="18" s="1"/>
  <c r="DL34" i="18"/>
  <c r="DL42" i="18" s="1"/>
  <c r="DJ34" i="18"/>
  <c r="DJ42" i="18" s="1"/>
  <c r="DH34" i="18"/>
  <c r="DH42" i="18" s="1"/>
  <c r="DF34" i="18"/>
  <c r="DF42" i="18" s="1"/>
  <c r="DD34" i="18"/>
  <c r="DD42" i="18" s="1"/>
  <c r="DB34" i="18"/>
  <c r="DB42" i="18" s="1"/>
  <c r="CZ34" i="18"/>
  <c r="CZ42" i="18" s="1"/>
  <c r="CX34" i="18"/>
  <c r="CX42" i="18" s="1"/>
  <c r="CV34" i="18"/>
  <c r="CT34" i="18"/>
  <c r="CT42" i="18" s="1"/>
  <c r="CR34" i="18"/>
  <c r="CP34" i="18"/>
  <c r="CP42" i="18" s="1"/>
  <c r="CN34" i="18"/>
  <c r="CL34" i="18"/>
  <c r="CL42" i="18" s="1"/>
  <c r="CJ34" i="18"/>
  <c r="CH34" i="18"/>
  <c r="CH42" i="18" s="1"/>
  <c r="CF34" i="18"/>
  <c r="CD34" i="18"/>
  <c r="CD42" i="18" s="1"/>
  <c r="CB34" i="18"/>
  <c r="BZ34" i="18"/>
  <c r="BZ42" i="18" s="1"/>
  <c r="BX34" i="18"/>
  <c r="BV34" i="18"/>
  <c r="BV42" i="18" s="1"/>
  <c r="BT34" i="18"/>
  <c r="BR34" i="18"/>
  <c r="BR42" i="18" s="1"/>
  <c r="BP34" i="18"/>
  <c r="BN34" i="18"/>
  <c r="BN42" i="18" s="1"/>
  <c r="BL34" i="18"/>
  <c r="BJ34" i="18"/>
  <c r="BJ42" i="18" s="1"/>
  <c r="BH34" i="18"/>
  <c r="BF34" i="18"/>
  <c r="BF42" i="18" s="1"/>
  <c r="BD34" i="18"/>
  <c r="BB34" i="18"/>
  <c r="BB42" i="18" s="1"/>
  <c r="AZ34" i="18"/>
  <c r="AX34" i="18"/>
  <c r="AV34" i="18"/>
  <c r="AT34" i="18"/>
  <c r="AR34" i="18"/>
  <c r="AP34" i="18"/>
  <c r="AN34" i="18"/>
  <c r="AL34" i="18"/>
  <c r="AJ34" i="18"/>
  <c r="AH34" i="18"/>
  <c r="AF34" i="18"/>
  <c r="AD34" i="18"/>
  <c r="AB34" i="18"/>
  <c r="Z34" i="18"/>
  <c r="X34" i="18"/>
  <c r="V34" i="18"/>
  <c r="T34" i="18"/>
  <c r="R34" i="18"/>
  <c r="P34" i="18"/>
  <c r="N34" i="18"/>
  <c r="N42" i="18" s="1"/>
  <c r="L34" i="18"/>
  <c r="J34" i="18"/>
  <c r="J42" i="18" s="1"/>
  <c r="H34" i="18"/>
  <c r="F34" i="18"/>
  <c r="F42" i="18" s="1"/>
  <c r="E36" i="18"/>
  <c r="GA36" i="18"/>
  <c r="GA44" i="18" s="1"/>
  <c r="FY36" i="18"/>
  <c r="FY44" i="18" s="1"/>
  <c r="FW36" i="18"/>
  <c r="FW44" i="18" s="1"/>
  <c r="FU36" i="18"/>
  <c r="FU44" i="18" s="1"/>
  <c r="FS36" i="18"/>
  <c r="FS44" i="18" s="1"/>
  <c r="FQ36" i="18"/>
  <c r="FQ44" i="18" s="1"/>
  <c r="FO36" i="18"/>
  <c r="FO44" i="18" s="1"/>
  <c r="FM36" i="18"/>
  <c r="FM44" i="18" s="1"/>
  <c r="FK36" i="18"/>
  <c r="FK44" i="18" s="1"/>
  <c r="FI36" i="18"/>
  <c r="FI44" i="18" s="1"/>
  <c r="FG36" i="18"/>
  <c r="FG44" i="18" s="1"/>
  <c r="FE36" i="18"/>
  <c r="FE44" i="18" s="1"/>
  <c r="FC36" i="18"/>
  <c r="FC44" i="18" s="1"/>
  <c r="FA36" i="18"/>
  <c r="FA44" i="18" s="1"/>
  <c r="EY36" i="18"/>
  <c r="EY44" i="18" s="1"/>
  <c r="EW36" i="18"/>
  <c r="EW44" i="18" s="1"/>
  <c r="EU36" i="18"/>
  <c r="EU44" i="18" s="1"/>
  <c r="ES36" i="18"/>
  <c r="ES44" i="18" s="1"/>
  <c r="EQ36" i="18"/>
  <c r="EQ44" i="18" s="1"/>
  <c r="EO36" i="18"/>
  <c r="EO44" i="18" s="1"/>
  <c r="EM36" i="18"/>
  <c r="EM44" i="18" s="1"/>
  <c r="EK36" i="18"/>
  <c r="EK44" i="18" s="1"/>
  <c r="EI36" i="18"/>
  <c r="EI44" i="18" s="1"/>
  <c r="EG36" i="18"/>
  <c r="EG44" i="18" s="1"/>
  <c r="EE36" i="18"/>
  <c r="EE44" i="18" s="1"/>
  <c r="EC36" i="18"/>
  <c r="EC44" i="18" s="1"/>
  <c r="EA36" i="18"/>
  <c r="EA44" i="18" s="1"/>
  <c r="DY36" i="18"/>
  <c r="DY44" i="18" s="1"/>
  <c r="DW36" i="18"/>
  <c r="DW44" i="18" s="1"/>
  <c r="DU36" i="18"/>
  <c r="DU44" i="18" s="1"/>
  <c r="DS36" i="18"/>
  <c r="DS44" i="18" s="1"/>
  <c r="DQ36" i="18"/>
  <c r="DQ44" i="18" s="1"/>
  <c r="DO36" i="18"/>
  <c r="DO44" i="18" s="1"/>
  <c r="DM36" i="18"/>
  <c r="DM44" i="18" s="1"/>
  <c r="DK36" i="18"/>
  <c r="DK44" i="18" s="1"/>
  <c r="DI36" i="18"/>
  <c r="DI44" i="18" s="1"/>
  <c r="DG36" i="18"/>
  <c r="DG44" i="18" s="1"/>
  <c r="DE36" i="18"/>
  <c r="DE44" i="18" s="1"/>
  <c r="DC36" i="18"/>
  <c r="DC44" i="18" s="1"/>
  <c r="DA36" i="18"/>
  <c r="DA44" i="18" s="1"/>
  <c r="CY36" i="18"/>
  <c r="CY44" i="18" s="1"/>
  <c r="CW36" i="18"/>
  <c r="CW44" i="18" s="1"/>
  <c r="CU36" i="18"/>
  <c r="CS36" i="18"/>
  <c r="CQ36" i="18"/>
  <c r="CO36" i="18"/>
  <c r="CM36" i="18"/>
  <c r="CK36" i="18"/>
  <c r="CI36" i="18"/>
  <c r="CG36" i="18"/>
  <c r="CE36" i="18"/>
  <c r="CC36" i="18"/>
  <c r="CA36" i="18"/>
  <c r="BY36" i="18"/>
  <c r="BW36" i="18"/>
  <c r="BU36" i="18"/>
  <c r="BS36" i="18"/>
  <c r="BQ36" i="18"/>
  <c r="BO36" i="18"/>
  <c r="BM36" i="18"/>
  <c r="BK36" i="18"/>
  <c r="BI36" i="18"/>
  <c r="BG36" i="18"/>
  <c r="BE36" i="18"/>
  <c r="BC36" i="18"/>
  <c r="BA36" i="18"/>
  <c r="AY36" i="18"/>
  <c r="AY44" i="18" s="1"/>
  <c r="AW36" i="18"/>
  <c r="AU36" i="18"/>
  <c r="AU44" i="18" s="1"/>
  <c r="AS36" i="18"/>
  <c r="AQ36" i="18"/>
  <c r="AQ44" i="18" s="1"/>
  <c r="AO36" i="18"/>
  <c r="AM36" i="18"/>
  <c r="AM44" i="18" s="1"/>
  <c r="AK36" i="18"/>
  <c r="AI36" i="18"/>
  <c r="AI44" i="18" s="1"/>
  <c r="AG36" i="18"/>
  <c r="AE36" i="18"/>
  <c r="AE44" i="18" s="1"/>
  <c r="AC36" i="18"/>
  <c r="AA36" i="18"/>
  <c r="AA44" i="18" s="1"/>
  <c r="Y36" i="18"/>
  <c r="W36" i="18"/>
  <c r="W44" i="18" s="1"/>
  <c r="U36" i="18"/>
  <c r="S36" i="18"/>
  <c r="S44" i="18" s="1"/>
  <c r="Q36" i="18"/>
  <c r="O36" i="18"/>
  <c r="M36" i="18"/>
  <c r="K36" i="18"/>
  <c r="I36" i="18"/>
  <c r="G36" i="18"/>
  <c r="GB36" i="18"/>
  <c r="GB44" i="18" s="1"/>
  <c r="FZ36" i="18"/>
  <c r="FZ44" i="18" s="1"/>
  <c r="FX36" i="18"/>
  <c r="FX44" i="18" s="1"/>
  <c r="FV36" i="18"/>
  <c r="FV44" i="18" s="1"/>
  <c r="FT36" i="18"/>
  <c r="FT44" i="18" s="1"/>
  <c r="FR36" i="18"/>
  <c r="FR44" i="18" s="1"/>
  <c r="FP36" i="18"/>
  <c r="FP44" i="18" s="1"/>
  <c r="FN36" i="18"/>
  <c r="FN44" i="18" s="1"/>
  <c r="FL36" i="18"/>
  <c r="FL44" i="18" s="1"/>
  <c r="FJ36" i="18"/>
  <c r="FJ44" i="18" s="1"/>
  <c r="FH36" i="18"/>
  <c r="FH44" i="18" s="1"/>
  <c r="FF36" i="18"/>
  <c r="FF44" i="18" s="1"/>
  <c r="FD36" i="18"/>
  <c r="FD44" i="18" s="1"/>
  <c r="FB36" i="18"/>
  <c r="FB44" i="18" s="1"/>
  <c r="EZ36" i="18"/>
  <c r="EZ44" i="18" s="1"/>
  <c r="EX36" i="18"/>
  <c r="EX44" i="18" s="1"/>
  <c r="EV36" i="18"/>
  <c r="EV44" i="18" s="1"/>
  <c r="ET36" i="18"/>
  <c r="ET44" i="18" s="1"/>
  <c r="ER36" i="18"/>
  <c r="ER44" i="18" s="1"/>
  <c r="EP36" i="18"/>
  <c r="EP44" i="18" s="1"/>
  <c r="EN36" i="18"/>
  <c r="EN44" i="18" s="1"/>
  <c r="EL36" i="18"/>
  <c r="EL44" i="18" s="1"/>
  <c r="EJ36" i="18"/>
  <c r="EJ44" i="18" s="1"/>
  <c r="EH36" i="18"/>
  <c r="EH44" i="18" s="1"/>
  <c r="EF36" i="18"/>
  <c r="EF44" i="18" s="1"/>
  <c r="ED36" i="18"/>
  <c r="ED44" i="18" s="1"/>
  <c r="EB36" i="18"/>
  <c r="EB44" i="18" s="1"/>
  <c r="DZ36" i="18"/>
  <c r="DZ44" i="18" s="1"/>
  <c r="DX36" i="18"/>
  <c r="DX44" i="18" s="1"/>
  <c r="DV36" i="18"/>
  <c r="DV44" i="18" s="1"/>
  <c r="DT36" i="18"/>
  <c r="DT44" i="18" s="1"/>
  <c r="DR36" i="18"/>
  <c r="DR44" i="18" s="1"/>
  <c r="DP36" i="18"/>
  <c r="DP44" i="18" s="1"/>
  <c r="DN36" i="18"/>
  <c r="DN44" i="18" s="1"/>
  <c r="DL36" i="18"/>
  <c r="DL44" i="18" s="1"/>
  <c r="DJ36" i="18"/>
  <c r="DJ44" i="18" s="1"/>
  <c r="DH36" i="18"/>
  <c r="DH44" i="18" s="1"/>
  <c r="DF36" i="18"/>
  <c r="DF44" i="18" s="1"/>
  <c r="DD36" i="18"/>
  <c r="DD44" i="18" s="1"/>
  <c r="DB36" i="18"/>
  <c r="DB44" i="18" s="1"/>
  <c r="CZ36" i="18"/>
  <c r="CZ44" i="18" s="1"/>
  <c r="CX36" i="18"/>
  <c r="CX44" i="18" s="1"/>
  <c r="CV36" i="18"/>
  <c r="CT36" i="18"/>
  <c r="CT44" i="18" s="1"/>
  <c r="CR36" i="18"/>
  <c r="CP36" i="18"/>
  <c r="CP44" i="18" s="1"/>
  <c r="CN36" i="18"/>
  <c r="CL36" i="18"/>
  <c r="CL44" i="18" s="1"/>
  <c r="CJ36" i="18"/>
  <c r="CH36" i="18"/>
  <c r="CH44" i="18" s="1"/>
  <c r="CF36" i="18"/>
  <c r="CD36" i="18"/>
  <c r="CD44" i="18" s="1"/>
  <c r="CB36" i="18"/>
  <c r="BZ36" i="18"/>
  <c r="BZ44" i="18" s="1"/>
  <c r="BX36" i="18"/>
  <c r="BV36" i="18"/>
  <c r="BV44" i="18" s="1"/>
  <c r="BT36" i="18"/>
  <c r="BR36" i="18"/>
  <c r="BR44" i="18" s="1"/>
  <c r="BP36" i="18"/>
  <c r="BN36" i="18"/>
  <c r="BN44" i="18" s="1"/>
  <c r="BL36" i="18"/>
  <c r="BJ36" i="18"/>
  <c r="BJ44" i="18" s="1"/>
  <c r="BH36" i="18"/>
  <c r="BF36" i="18"/>
  <c r="BF44" i="18" s="1"/>
  <c r="BD36" i="18"/>
  <c r="BB36" i="18"/>
  <c r="BB44" i="18" s="1"/>
  <c r="AZ36" i="18"/>
  <c r="AX36" i="18"/>
  <c r="AV36" i="18"/>
  <c r="AT36" i="18"/>
  <c r="AR36" i="18"/>
  <c r="AP36" i="18"/>
  <c r="AN36" i="18"/>
  <c r="AL36" i="18"/>
  <c r="AJ36" i="18"/>
  <c r="AH36" i="18"/>
  <c r="AF36" i="18"/>
  <c r="AD36" i="18"/>
  <c r="AB36" i="18"/>
  <c r="Z36" i="18"/>
  <c r="X36" i="18"/>
  <c r="V36" i="18"/>
  <c r="T36" i="18"/>
  <c r="R36" i="18"/>
  <c r="P36" i="18"/>
  <c r="N36" i="18"/>
  <c r="N44" i="18" s="1"/>
  <c r="L36" i="18"/>
  <c r="J36" i="18"/>
  <c r="J44" i="18" s="1"/>
  <c r="H36" i="18"/>
  <c r="F36" i="18"/>
  <c r="F44" i="18" s="1"/>
  <c r="E38" i="18"/>
  <c r="GB38" i="18"/>
  <c r="FZ38" i="18"/>
  <c r="FX38" i="18"/>
  <c r="FV38" i="18"/>
  <c r="FT38" i="18"/>
  <c r="FR38" i="18"/>
  <c r="FP38" i="18"/>
  <c r="FN38" i="18"/>
  <c r="FL38" i="18"/>
  <c r="FJ38" i="18"/>
  <c r="FH38" i="18"/>
  <c r="FF38" i="18"/>
  <c r="FD38" i="18"/>
  <c r="FB38" i="18"/>
  <c r="EZ38" i="18"/>
  <c r="EX38" i="18"/>
  <c r="EV38" i="18"/>
  <c r="ET38" i="18"/>
  <c r="ER38" i="18"/>
  <c r="EP38" i="18"/>
  <c r="EN38" i="18"/>
  <c r="EL38" i="18"/>
  <c r="EJ38" i="18"/>
  <c r="EH38" i="18"/>
  <c r="EF38" i="18"/>
  <c r="ED38" i="18"/>
  <c r="EB38" i="18"/>
  <c r="DZ38" i="18"/>
  <c r="DX38" i="18"/>
  <c r="DV38" i="18"/>
  <c r="DT38" i="18"/>
  <c r="DR38" i="18"/>
  <c r="DP38" i="18"/>
  <c r="DN38" i="18"/>
  <c r="DL38" i="18"/>
  <c r="DJ38" i="18"/>
  <c r="DH38" i="18"/>
  <c r="DF38" i="18"/>
  <c r="DD38" i="18"/>
  <c r="DB38" i="18"/>
  <c r="CZ38" i="18"/>
  <c r="CX38" i="18"/>
  <c r="CV38" i="18"/>
  <c r="CT38" i="18"/>
  <c r="CR38" i="18"/>
  <c r="CP38" i="18"/>
  <c r="CN38" i="18"/>
  <c r="CL38" i="18"/>
  <c r="CJ38" i="18"/>
  <c r="CH38" i="18"/>
  <c r="CF38" i="18"/>
  <c r="CD38" i="18"/>
  <c r="CB38" i="18"/>
  <c r="BZ38" i="18"/>
  <c r="BX38" i="18"/>
  <c r="BV38" i="18"/>
  <c r="BT38" i="18"/>
  <c r="BR38" i="18"/>
  <c r="BP38" i="18"/>
  <c r="BN38" i="18"/>
  <c r="BL38" i="18"/>
  <c r="BJ38" i="18"/>
  <c r="BH38" i="18"/>
  <c r="BF38" i="18"/>
  <c r="BD38" i="18"/>
  <c r="BB38" i="18"/>
  <c r="AZ38" i="18"/>
  <c r="AX38" i="18"/>
  <c r="AV38" i="18"/>
  <c r="AT38" i="18"/>
  <c r="AR38" i="18"/>
  <c r="AP38" i="18"/>
  <c r="AN38" i="18"/>
  <c r="AN39" i="18" s="1"/>
  <c r="AL38" i="18"/>
  <c r="AJ38" i="18"/>
  <c r="AJ39" i="18" s="1"/>
  <c r="AH38" i="18"/>
  <c r="AF38" i="18"/>
  <c r="AF39" i="18" s="1"/>
  <c r="AD38" i="18"/>
  <c r="AB38" i="18"/>
  <c r="AB39" i="18" s="1"/>
  <c r="Z38" i="18"/>
  <c r="X38" i="18"/>
  <c r="X39" i="18" s="1"/>
  <c r="V38" i="18"/>
  <c r="T38" i="18"/>
  <c r="T39" i="18" s="1"/>
  <c r="GA38" i="18"/>
  <c r="FY38" i="18"/>
  <c r="FW38" i="18"/>
  <c r="FU38" i="18"/>
  <c r="FS38" i="18"/>
  <c r="FQ38" i="18"/>
  <c r="FO38" i="18"/>
  <c r="FM38" i="18"/>
  <c r="FK38" i="18"/>
  <c r="FI38" i="18"/>
  <c r="FG38" i="18"/>
  <c r="FE38" i="18"/>
  <c r="FC38" i="18"/>
  <c r="FA38" i="18"/>
  <c r="EY38" i="18"/>
  <c r="EW38" i="18"/>
  <c r="EU38" i="18"/>
  <c r="ES38" i="18"/>
  <c r="EQ38" i="18"/>
  <c r="EO38" i="18"/>
  <c r="EM38" i="18"/>
  <c r="EK38" i="18"/>
  <c r="EI38" i="18"/>
  <c r="EG38" i="18"/>
  <c r="EE38" i="18"/>
  <c r="EC38" i="18"/>
  <c r="EA38" i="18"/>
  <c r="DY38" i="18"/>
  <c r="DW38" i="18"/>
  <c r="DU38" i="18"/>
  <c r="DS38" i="18"/>
  <c r="DQ38" i="18"/>
  <c r="DO38" i="18"/>
  <c r="DM38" i="18"/>
  <c r="DK38" i="18"/>
  <c r="DI38" i="18"/>
  <c r="DG38" i="18"/>
  <c r="DE38" i="18"/>
  <c r="DC38" i="18"/>
  <c r="DA38" i="18"/>
  <c r="CY38" i="18"/>
  <c r="CW38" i="18"/>
  <c r="CU38" i="18"/>
  <c r="CS38" i="18"/>
  <c r="CQ38" i="18"/>
  <c r="CO38" i="18"/>
  <c r="CO39" i="18" s="1"/>
  <c r="CM38" i="18"/>
  <c r="CK38" i="18"/>
  <c r="CI38" i="18"/>
  <c r="CG38" i="18"/>
  <c r="CG39" i="18" s="1"/>
  <c r="CE38" i="18"/>
  <c r="CC38" i="18"/>
  <c r="CA38" i="18"/>
  <c r="BY38" i="18"/>
  <c r="BY39" i="18" s="1"/>
  <c r="BW38" i="18"/>
  <c r="BU38" i="18"/>
  <c r="BS38" i="18"/>
  <c r="BQ38" i="18"/>
  <c r="BQ39" i="18" s="1"/>
  <c r="BO38" i="18"/>
  <c r="BM38" i="18"/>
  <c r="BK38" i="18"/>
  <c r="BI38" i="18"/>
  <c r="BI39" i="18" s="1"/>
  <c r="BG38" i="18"/>
  <c r="BE38" i="18"/>
  <c r="BC38" i="18"/>
  <c r="BA38" i="18"/>
  <c r="BA39" i="18" s="1"/>
  <c r="AY38" i="18"/>
  <c r="AW38" i="18"/>
  <c r="AU38" i="18"/>
  <c r="AS38" i="18"/>
  <c r="AS39" i="18" s="1"/>
  <c r="AQ38" i="18"/>
  <c r="AO38" i="18"/>
  <c r="AO39" i="18" s="1"/>
  <c r="AM38" i="18"/>
  <c r="AK38" i="18"/>
  <c r="AK39" i="18" s="1"/>
  <c r="AI38" i="18"/>
  <c r="AG38" i="18"/>
  <c r="AG39" i="18" s="1"/>
  <c r="AE38" i="18"/>
  <c r="AC38" i="18"/>
  <c r="AC39" i="18" s="1"/>
  <c r="AA38" i="18"/>
  <c r="Y38" i="18"/>
  <c r="Y39" i="18" s="1"/>
  <c r="W38" i="18"/>
  <c r="U38" i="18"/>
  <c r="U39" i="18" s="1"/>
  <c r="S38" i="18"/>
  <c r="Q38" i="18"/>
  <c r="Q39" i="18" s="1"/>
  <c r="O38" i="18"/>
  <c r="R38" i="18"/>
  <c r="N38" i="18"/>
  <c r="L38" i="18"/>
  <c r="L39" i="18" s="1"/>
  <c r="J38" i="18"/>
  <c r="H38" i="18"/>
  <c r="H39" i="18" s="1"/>
  <c r="F38" i="18"/>
  <c r="P38" i="18"/>
  <c r="P39" i="18" s="1"/>
  <c r="M38" i="18"/>
  <c r="K38" i="18"/>
  <c r="I38" i="18"/>
  <c r="G38" i="18"/>
  <c r="E35" i="18"/>
  <c r="GB35" i="18"/>
  <c r="GB43" i="18" s="1"/>
  <c r="FZ35" i="18"/>
  <c r="FZ43" i="18" s="1"/>
  <c r="FX35" i="18"/>
  <c r="FX43" i="18" s="1"/>
  <c r="FV35" i="18"/>
  <c r="FV43" i="18" s="1"/>
  <c r="FT35" i="18"/>
  <c r="FT43" i="18" s="1"/>
  <c r="FR35" i="18"/>
  <c r="FR43" i="18" s="1"/>
  <c r="FP35" i="18"/>
  <c r="FP43" i="18" s="1"/>
  <c r="FN35" i="18"/>
  <c r="FN43" i="18" s="1"/>
  <c r="FL35" i="18"/>
  <c r="FL43" i="18" s="1"/>
  <c r="FJ35" i="18"/>
  <c r="FJ43" i="18" s="1"/>
  <c r="FH35" i="18"/>
  <c r="FH43" i="18" s="1"/>
  <c r="FF35" i="18"/>
  <c r="FF43" i="18" s="1"/>
  <c r="FD35" i="18"/>
  <c r="FD43" i="18" s="1"/>
  <c r="FB35" i="18"/>
  <c r="FB43" i="18" s="1"/>
  <c r="EZ35" i="18"/>
  <c r="EZ43" i="18" s="1"/>
  <c r="EX35" i="18"/>
  <c r="EX43" i="18" s="1"/>
  <c r="EV35" i="18"/>
  <c r="EV43" i="18" s="1"/>
  <c r="ET35" i="18"/>
  <c r="ET43" i="18" s="1"/>
  <c r="ER35" i="18"/>
  <c r="ER43" i="18" s="1"/>
  <c r="EP35" i="18"/>
  <c r="EP43" i="18" s="1"/>
  <c r="EN35" i="18"/>
  <c r="EN43" i="18" s="1"/>
  <c r="EL35" i="18"/>
  <c r="EL43" i="18" s="1"/>
  <c r="EJ35" i="18"/>
  <c r="EJ43" i="18" s="1"/>
  <c r="EH35" i="18"/>
  <c r="EH43" i="18" s="1"/>
  <c r="EF35" i="18"/>
  <c r="EF43" i="18" s="1"/>
  <c r="ED35" i="18"/>
  <c r="ED43" i="18" s="1"/>
  <c r="EB35" i="18"/>
  <c r="EB43" i="18" s="1"/>
  <c r="DZ35" i="18"/>
  <c r="DZ43" i="18" s="1"/>
  <c r="DX35" i="18"/>
  <c r="DX43" i="18" s="1"/>
  <c r="DV35" i="18"/>
  <c r="DV43" i="18" s="1"/>
  <c r="DT35" i="18"/>
  <c r="DT43" i="18" s="1"/>
  <c r="DR35" i="18"/>
  <c r="DR43" i="18" s="1"/>
  <c r="DP35" i="18"/>
  <c r="DP43" i="18" s="1"/>
  <c r="DN35" i="18"/>
  <c r="DN43" i="18" s="1"/>
  <c r="DL35" i="18"/>
  <c r="DL43" i="18" s="1"/>
  <c r="DJ35" i="18"/>
  <c r="DJ43" i="18" s="1"/>
  <c r="DH35" i="18"/>
  <c r="DH43" i="18" s="1"/>
  <c r="DF35" i="18"/>
  <c r="DF43" i="18" s="1"/>
  <c r="DD35" i="18"/>
  <c r="DD43" i="18" s="1"/>
  <c r="DB35" i="18"/>
  <c r="DB43" i="18" s="1"/>
  <c r="CZ35" i="18"/>
  <c r="CZ43" i="18" s="1"/>
  <c r="CX35" i="18"/>
  <c r="CX43" i="18" s="1"/>
  <c r="CV35" i="18"/>
  <c r="CT35" i="18"/>
  <c r="CR35" i="18"/>
  <c r="CP35" i="18"/>
  <c r="CN35" i="18"/>
  <c r="CL35" i="18"/>
  <c r="CJ35" i="18"/>
  <c r="CH35" i="18"/>
  <c r="CF35" i="18"/>
  <c r="CD35" i="18"/>
  <c r="CB35" i="18"/>
  <c r="BZ35" i="18"/>
  <c r="BX35" i="18"/>
  <c r="BV35" i="18"/>
  <c r="BT35" i="18"/>
  <c r="BR35" i="18"/>
  <c r="BP35" i="18"/>
  <c r="BN35" i="18"/>
  <c r="BL35" i="18"/>
  <c r="BJ35" i="18"/>
  <c r="BH35" i="18"/>
  <c r="BF35" i="18"/>
  <c r="BD35" i="18"/>
  <c r="BB35" i="18"/>
  <c r="AZ35" i="18"/>
  <c r="AZ43" i="18" s="1"/>
  <c r="AX35" i="18"/>
  <c r="AV35" i="18"/>
  <c r="AV43" i="18" s="1"/>
  <c r="AT35" i="18"/>
  <c r="AR35" i="18"/>
  <c r="AR43" i="18" s="1"/>
  <c r="GA35" i="18"/>
  <c r="GA43" i="18" s="1"/>
  <c r="FY35" i="18"/>
  <c r="FY43" i="18" s="1"/>
  <c r="FW35" i="18"/>
  <c r="FW43" i="18" s="1"/>
  <c r="FU35" i="18"/>
  <c r="FU43" i="18" s="1"/>
  <c r="FS35" i="18"/>
  <c r="FS43" i="18" s="1"/>
  <c r="FQ35" i="18"/>
  <c r="FQ43" i="18" s="1"/>
  <c r="FO35" i="18"/>
  <c r="FO43" i="18" s="1"/>
  <c r="FM35" i="18"/>
  <c r="FM43" i="18" s="1"/>
  <c r="FK35" i="18"/>
  <c r="FK43" i="18" s="1"/>
  <c r="FI35" i="18"/>
  <c r="FI43" i="18" s="1"/>
  <c r="FG35" i="18"/>
  <c r="FG43" i="18" s="1"/>
  <c r="FE35" i="18"/>
  <c r="FE43" i="18" s="1"/>
  <c r="FC35" i="18"/>
  <c r="FC43" i="18" s="1"/>
  <c r="FA35" i="18"/>
  <c r="FA43" i="18" s="1"/>
  <c r="EY35" i="18"/>
  <c r="EY43" i="18" s="1"/>
  <c r="EW35" i="18"/>
  <c r="EW43" i="18" s="1"/>
  <c r="EU35" i="18"/>
  <c r="EU43" i="18" s="1"/>
  <c r="ES35" i="18"/>
  <c r="ES43" i="18" s="1"/>
  <c r="EQ35" i="18"/>
  <c r="EQ43" i="18" s="1"/>
  <c r="EO35" i="18"/>
  <c r="EO43" i="18" s="1"/>
  <c r="EK35" i="18"/>
  <c r="EK43" i="18" s="1"/>
  <c r="EG35" i="18"/>
  <c r="EG43" i="18" s="1"/>
  <c r="EC35" i="18"/>
  <c r="EC43" i="18" s="1"/>
  <c r="DY35" i="18"/>
  <c r="DY43" i="18" s="1"/>
  <c r="DU35" i="18"/>
  <c r="DU43" i="18" s="1"/>
  <c r="DQ35" i="18"/>
  <c r="DQ43" i="18" s="1"/>
  <c r="DM35" i="18"/>
  <c r="DM43" i="18" s="1"/>
  <c r="DI35" i="18"/>
  <c r="DI43" i="18" s="1"/>
  <c r="DE35" i="18"/>
  <c r="DE43" i="18" s="1"/>
  <c r="DA35" i="18"/>
  <c r="DA43" i="18" s="1"/>
  <c r="CW35" i="18"/>
  <c r="CW43" i="18" s="1"/>
  <c r="CS35" i="18"/>
  <c r="CS43" i="18" s="1"/>
  <c r="CO35" i="18"/>
  <c r="CK35" i="18"/>
  <c r="CK43" i="18" s="1"/>
  <c r="CG35" i="18"/>
  <c r="CC35" i="18"/>
  <c r="CC43" i="18" s="1"/>
  <c r="BY35" i="18"/>
  <c r="BU35" i="18"/>
  <c r="BU43" i="18" s="1"/>
  <c r="BQ35" i="18"/>
  <c r="BM35" i="18"/>
  <c r="BM43" i="18" s="1"/>
  <c r="BI35" i="18"/>
  <c r="BE35" i="18"/>
  <c r="BE43" i="18" s="1"/>
  <c r="BA35" i="18"/>
  <c r="AW35" i="18"/>
  <c r="AS35" i="18"/>
  <c r="AP35" i="18"/>
  <c r="AN35" i="18"/>
  <c r="AL35" i="18"/>
  <c r="AJ35" i="18"/>
  <c r="AH35" i="18"/>
  <c r="AF35" i="18"/>
  <c r="AD35" i="18"/>
  <c r="AB35" i="18"/>
  <c r="Z35" i="18"/>
  <c r="X35" i="18"/>
  <c r="V35" i="18"/>
  <c r="T35" i="18"/>
  <c r="R35" i="18"/>
  <c r="P35" i="18"/>
  <c r="N35" i="18"/>
  <c r="N43" i="18" s="1"/>
  <c r="L35" i="18"/>
  <c r="J35" i="18"/>
  <c r="J43" i="18" s="1"/>
  <c r="H35" i="18"/>
  <c r="F35" i="18"/>
  <c r="F43" i="18" s="1"/>
  <c r="EM35" i="18"/>
  <c r="EM43" i="18" s="1"/>
  <c r="EI35" i="18"/>
  <c r="EI43" i="18" s="1"/>
  <c r="EE35" i="18"/>
  <c r="EE43" i="18" s="1"/>
  <c r="EA35" i="18"/>
  <c r="EA43" i="18" s="1"/>
  <c r="DW35" i="18"/>
  <c r="DW43" i="18" s="1"/>
  <c r="DS35" i="18"/>
  <c r="DS43" i="18" s="1"/>
  <c r="DO35" i="18"/>
  <c r="DO43" i="18" s="1"/>
  <c r="DK35" i="18"/>
  <c r="DK43" i="18" s="1"/>
  <c r="DG35" i="18"/>
  <c r="DG43" i="18" s="1"/>
  <c r="DC35" i="18"/>
  <c r="DC43" i="18" s="1"/>
  <c r="CY35" i="18"/>
  <c r="CY43" i="18" s="1"/>
  <c r="CU35" i="18"/>
  <c r="CQ35" i="18"/>
  <c r="CM35" i="18"/>
  <c r="CI35" i="18"/>
  <c r="CE35" i="18"/>
  <c r="CA35" i="18"/>
  <c r="BW35" i="18"/>
  <c r="BS35" i="18"/>
  <c r="BO35" i="18"/>
  <c r="BK35" i="18"/>
  <c r="BG35" i="18"/>
  <c r="BC35" i="18"/>
  <c r="AY35" i="18"/>
  <c r="AY43" i="18" s="1"/>
  <c r="AU35" i="18"/>
  <c r="AQ35" i="18"/>
  <c r="AQ43" i="18" s="1"/>
  <c r="AO35" i="18"/>
  <c r="AM35" i="18"/>
  <c r="AM43" i="18" s="1"/>
  <c r="AK35" i="18"/>
  <c r="AI35" i="18"/>
  <c r="AI43" i="18" s="1"/>
  <c r="AG35" i="18"/>
  <c r="AE35" i="18"/>
  <c r="AE43" i="18" s="1"/>
  <c r="AC35" i="18"/>
  <c r="AA35" i="18"/>
  <c r="AA43" i="18" s="1"/>
  <c r="Y35" i="18"/>
  <c r="W35" i="18"/>
  <c r="W43" i="18" s="1"/>
  <c r="U35" i="18"/>
  <c r="S35" i="18"/>
  <c r="S43" i="18" s="1"/>
  <c r="Q35" i="18"/>
  <c r="O35" i="18"/>
  <c r="M35" i="18"/>
  <c r="K35" i="18"/>
  <c r="I35" i="18"/>
  <c r="G35" i="18"/>
  <c r="E37" i="18"/>
  <c r="GA37" i="18"/>
  <c r="GA45" i="18" s="1"/>
  <c r="FY37" i="18"/>
  <c r="FY45" i="18" s="1"/>
  <c r="FW37" i="18"/>
  <c r="FW45" i="18" s="1"/>
  <c r="FU37" i="18"/>
  <c r="FU45" i="18" s="1"/>
  <c r="FS37" i="18"/>
  <c r="FS45" i="18" s="1"/>
  <c r="FQ37" i="18"/>
  <c r="FQ45" i="18" s="1"/>
  <c r="FO37" i="18"/>
  <c r="FO45" i="18" s="1"/>
  <c r="FM37" i="18"/>
  <c r="FM45" i="18" s="1"/>
  <c r="FK37" i="18"/>
  <c r="FK45" i="18" s="1"/>
  <c r="FI37" i="18"/>
  <c r="FI45" i="18" s="1"/>
  <c r="FG37" i="18"/>
  <c r="FG45" i="18" s="1"/>
  <c r="FE37" i="18"/>
  <c r="FE45" i="18" s="1"/>
  <c r="FC37" i="18"/>
  <c r="FC45" i="18" s="1"/>
  <c r="FA37" i="18"/>
  <c r="FA45" i="18" s="1"/>
  <c r="EY37" i="18"/>
  <c r="EY45" i="18" s="1"/>
  <c r="EW37" i="18"/>
  <c r="EW45" i="18" s="1"/>
  <c r="EU37" i="18"/>
  <c r="EU45" i="18" s="1"/>
  <c r="ES37" i="18"/>
  <c r="ES45" i="18" s="1"/>
  <c r="EQ37" i="18"/>
  <c r="EQ45" i="18" s="1"/>
  <c r="EO37" i="18"/>
  <c r="EO45" i="18" s="1"/>
  <c r="EM37" i="18"/>
  <c r="EM45" i="18" s="1"/>
  <c r="EK37" i="18"/>
  <c r="EK45" i="18" s="1"/>
  <c r="EI37" i="18"/>
  <c r="EI45" i="18" s="1"/>
  <c r="EG37" i="18"/>
  <c r="EG45" i="18" s="1"/>
  <c r="EE37" i="18"/>
  <c r="EE45" i="18" s="1"/>
  <c r="EC37" i="18"/>
  <c r="EC45" i="18" s="1"/>
  <c r="EA37" i="18"/>
  <c r="EA45" i="18" s="1"/>
  <c r="DY37" i="18"/>
  <c r="DY45" i="18" s="1"/>
  <c r="DW37" i="18"/>
  <c r="DW45" i="18" s="1"/>
  <c r="DU37" i="18"/>
  <c r="DU45" i="18" s="1"/>
  <c r="DS37" i="18"/>
  <c r="DS45" i="18" s="1"/>
  <c r="DQ37" i="18"/>
  <c r="DQ45" i="18" s="1"/>
  <c r="DO37" i="18"/>
  <c r="DO45" i="18" s="1"/>
  <c r="DM37" i="18"/>
  <c r="DM45" i="18" s="1"/>
  <c r="DK37" i="18"/>
  <c r="DK45" i="18" s="1"/>
  <c r="DI37" i="18"/>
  <c r="DI45" i="18" s="1"/>
  <c r="DG37" i="18"/>
  <c r="DG45" i="18" s="1"/>
  <c r="DE37" i="18"/>
  <c r="DE45" i="18" s="1"/>
  <c r="DC37" i="18"/>
  <c r="DC45" i="18" s="1"/>
  <c r="DA37" i="18"/>
  <c r="DA45" i="18" s="1"/>
  <c r="CY37" i="18"/>
  <c r="CY45" i="18" s="1"/>
  <c r="CW37" i="18"/>
  <c r="CW45" i="18" s="1"/>
  <c r="CU37" i="18"/>
  <c r="CS37" i="18"/>
  <c r="CQ37" i="18"/>
  <c r="CO37" i="18"/>
  <c r="CM37" i="18"/>
  <c r="CK37" i="18"/>
  <c r="CI37" i="18"/>
  <c r="CG37" i="18"/>
  <c r="CE37" i="18"/>
  <c r="CC37" i="18"/>
  <c r="CA37" i="18"/>
  <c r="BY37" i="18"/>
  <c r="BW37" i="18"/>
  <c r="BU37" i="18"/>
  <c r="BS37" i="18"/>
  <c r="BQ37" i="18"/>
  <c r="BO37" i="18"/>
  <c r="BM37" i="18"/>
  <c r="BK37" i="18"/>
  <c r="BI37" i="18"/>
  <c r="BG37" i="18"/>
  <c r="BE37" i="18"/>
  <c r="BC37" i="18"/>
  <c r="BA37" i="18"/>
  <c r="AY37" i="18"/>
  <c r="AY45" i="18" s="1"/>
  <c r="AW37" i="18"/>
  <c r="AU37" i="18"/>
  <c r="AU45" i="18" s="1"/>
  <c r="AS37" i="18"/>
  <c r="AQ37" i="18"/>
  <c r="AQ45" i="18" s="1"/>
  <c r="AO37" i="18"/>
  <c r="AM37" i="18"/>
  <c r="AM45" i="18" s="1"/>
  <c r="AK37" i="18"/>
  <c r="AI37" i="18"/>
  <c r="AI45" i="18" s="1"/>
  <c r="AG37" i="18"/>
  <c r="AE37" i="18"/>
  <c r="AE45" i="18" s="1"/>
  <c r="AC37" i="18"/>
  <c r="AA37" i="18"/>
  <c r="AA45" i="18" s="1"/>
  <c r="GB37" i="18"/>
  <c r="GB45" i="18" s="1"/>
  <c r="FZ37" i="18"/>
  <c r="FZ45" i="18" s="1"/>
  <c r="FX37" i="18"/>
  <c r="FX45" i="18" s="1"/>
  <c r="FV37" i="18"/>
  <c r="FV45" i="18" s="1"/>
  <c r="FT37" i="18"/>
  <c r="FT45" i="18" s="1"/>
  <c r="FR37" i="18"/>
  <c r="FR45" i="18" s="1"/>
  <c r="FP37" i="18"/>
  <c r="FP45" i="18" s="1"/>
  <c r="FN37" i="18"/>
  <c r="FN45" i="18" s="1"/>
  <c r="FL37" i="18"/>
  <c r="FL45" i="18" s="1"/>
  <c r="FJ37" i="18"/>
  <c r="FJ45" i="18" s="1"/>
  <c r="FH37" i="18"/>
  <c r="FH45" i="18" s="1"/>
  <c r="FF37" i="18"/>
  <c r="FF45" i="18" s="1"/>
  <c r="FD37" i="18"/>
  <c r="FD45" i="18" s="1"/>
  <c r="FB37" i="18"/>
  <c r="FB45" i="18" s="1"/>
  <c r="EZ37" i="18"/>
  <c r="EZ45" i="18" s="1"/>
  <c r="EX37" i="18"/>
  <c r="EX45" i="18" s="1"/>
  <c r="EV37" i="18"/>
  <c r="EV45" i="18" s="1"/>
  <c r="ET37" i="18"/>
  <c r="ET45" i="18" s="1"/>
  <c r="ER37" i="18"/>
  <c r="ER45" i="18" s="1"/>
  <c r="EP37" i="18"/>
  <c r="EP45" i="18" s="1"/>
  <c r="EN37" i="18"/>
  <c r="EN45" i="18" s="1"/>
  <c r="EL37" i="18"/>
  <c r="EL45" i="18" s="1"/>
  <c r="EJ37" i="18"/>
  <c r="EJ45" i="18" s="1"/>
  <c r="EH37" i="18"/>
  <c r="EH45" i="18" s="1"/>
  <c r="EF37" i="18"/>
  <c r="EF45" i="18" s="1"/>
  <c r="ED37" i="18"/>
  <c r="ED45" i="18" s="1"/>
  <c r="EB37" i="18"/>
  <c r="EB45" i="18" s="1"/>
  <c r="DZ37" i="18"/>
  <c r="DZ45" i="18" s="1"/>
  <c r="DX37" i="18"/>
  <c r="DX45" i="18" s="1"/>
  <c r="DV37" i="18"/>
  <c r="DV45" i="18" s="1"/>
  <c r="DT37" i="18"/>
  <c r="DT45" i="18" s="1"/>
  <c r="DR37" i="18"/>
  <c r="DR45" i="18" s="1"/>
  <c r="DP37" i="18"/>
  <c r="DP45" i="18" s="1"/>
  <c r="DN37" i="18"/>
  <c r="DN45" i="18" s="1"/>
  <c r="DL37" i="18"/>
  <c r="DL45" i="18" s="1"/>
  <c r="DJ37" i="18"/>
  <c r="DJ45" i="18" s="1"/>
  <c r="DH37" i="18"/>
  <c r="DH45" i="18" s="1"/>
  <c r="DF37" i="18"/>
  <c r="DF45" i="18" s="1"/>
  <c r="DD37" i="18"/>
  <c r="DD45" i="18" s="1"/>
  <c r="DB37" i="18"/>
  <c r="DB45" i="18" s="1"/>
  <c r="CZ37" i="18"/>
  <c r="CZ45" i="18" s="1"/>
  <c r="CX37" i="18"/>
  <c r="CX45" i="18" s="1"/>
  <c r="CV37" i="18"/>
  <c r="CT37" i="18"/>
  <c r="CT45" i="18" s="1"/>
  <c r="CR37" i="18"/>
  <c r="CP37" i="18"/>
  <c r="CP45" i="18" s="1"/>
  <c r="CN37" i="18"/>
  <c r="CL37" i="18"/>
  <c r="CL45" i="18" s="1"/>
  <c r="CJ37" i="18"/>
  <c r="CH37" i="18"/>
  <c r="CH45" i="18" s="1"/>
  <c r="CF37" i="18"/>
  <c r="CD37" i="18"/>
  <c r="CD45" i="18" s="1"/>
  <c r="CB37" i="18"/>
  <c r="BZ37" i="18"/>
  <c r="BZ45" i="18" s="1"/>
  <c r="BX37" i="18"/>
  <c r="BV37" i="18"/>
  <c r="BV45" i="18" s="1"/>
  <c r="BT37" i="18"/>
  <c r="BR37" i="18"/>
  <c r="BR45" i="18" s="1"/>
  <c r="BP37" i="18"/>
  <c r="BN37" i="18"/>
  <c r="BN45" i="18" s="1"/>
  <c r="BL37" i="18"/>
  <c r="BJ37" i="18"/>
  <c r="BJ45" i="18" s="1"/>
  <c r="BH37" i="18"/>
  <c r="BF37" i="18"/>
  <c r="BF45" i="18" s="1"/>
  <c r="BD37" i="18"/>
  <c r="BB37" i="18"/>
  <c r="BB45" i="18" s="1"/>
  <c r="AZ37" i="18"/>
  <c r="AX37" i="18"/>
  <c r="AV37" i="18"/>
  <c r="AT37" i="18"/>
  <c r="AR37" i="18"/>
  <c r="AP37" i="18"/>
  <c r="AN37" i="18"/>
  <c r="AL37" i="18"/>
  <c r="AJ37" i="18"/>
  <c r="AH37" i="18"/>
  <c r="AF37" i="18"/>
  <c r="AD37" i="18"/>
  <c r="AB37" i="18"/>
  <c r="Z37" i="18"/>
  <c r="X37" i="18"/>
  <c r="Y37" i="18"/>
  <c r="V37" i="18"/>
  <c r="T37" i="18"/>
  <c r="T45" i="18" s="1"/>
  <c r="R37" i="18"/>
  <c r="P37" i="18"/>
  <c r="N37" i="18"/>
  <c r="L37" i="18"/>
  <c r="J37" i="18"/>
  <c r="H37" i="18"/>
  <c r="F37" i="18"/>
  <c r="W37" i="18"/>
  <c r="W45" i="18" s="1"/>
  <c r="U37" i="18"/>
  <c r="S37" i="18"/>
  <c r="S45" i="18" s="1"/>
  <c r="Q37" i="18"/>
  <c r="O37" i="18"/>
  <c r="M37" i="18"/>
  <c r="K37" i="18"/>
  <c r="I37" i="18"/>
  <c r="G37" i="18"/>
  <c r="E34" i="18"/>
  <c r="CU42" i="18"/>
  <c r="CS42" i="18"/>
  <c r="CQ42" i="18"/>
  <c r="CO42" i="18"/>
  <c r="CM42" i="18"/>
  <c r="CK42" i="18"/>
  <c r="CI42" i="18"/>
  <c r="CG42" i="18"/>
  <c r="CE42" i="18"/>
  <c r="CC42" i="18"/>
  <c r="CA42" i="18"/>
  <c r="BY42" i="18"/>
  <c r="BW42" i="18"/>
  <c r="BU42" i="18"/>
  <c r="BS42" i="18"/>
  <c r="BQ42" i="18"/>
  <c r="BO42" i="18"/>
  <c r="BM42" i="18"/>
  <c r="BK42" i="18"/>
  <c r="BI42" i="18"/>
  <c r="BG42" i="18"/>
  <c r="BE42" i="18"/>
  <c r="BC42" i="18"/>
  <c r="BA42" i="18"/>
  <c r="CV42" i="18"/>
  <c r="CR42" i="18"/>
  <c r="CN42" i="18"/>
  <c r="CJ42" i="18"/>
  <c r="CF42" i="18"/>
  <c r="CB42" i="18"/>
  <c r="BX42" i="18"/>
  <c r="BT42" i="18"/>
  <c r="BP42" i="18"/>
  <c r="BL42" i="18"/>
  <c r="BH42" i="18"/>
  <c r="BD42" i="18"/>
  <c r="Q42" i="18"/>
  <c r="U42" i="18"/>
  <c r="Y42" i="18"/>
  <c r="AC42" i="18"/>
  <c r="AG42" i="18"/>
  <c r="AK42" i="18"/>
  <c r="AO42" i="18"/>
  <c r="AS42" i="18"/>
  <c r="AW42" i="18"/>
  <c r="R42" i="18"/>
  <c r="T42" i="18"/>
  <c r="V42" i="18"/>
  <c r="X42" i="18"/>
  <c r="Z42" i="18"/>
  <c r="AB42" i="18"/>
  <c r="AD42" i="18"/>
  <c r="AF42" i="18"/>
  <c r="AH42" i="18"/>
  <c r="AJ42" i="18"/>
  <c r="AL42" i="18"/>
  <c r="AN42" i="18"/>
  <c r="AP42" i="18"/>
  <c r="AR42" i="18"/>
  <c r="AT42" i="18"/>
  <c r="AV42" i="18"/>
  <c r="AX42" i="18"/>
  <c r="AZ42" i="18"/>
  <c r="P42" i="18"/>
  <c r="L42" i="18"/>
  <c r="H42" i="18"/>
  <c r="O42" i="18"/>
  <c r="M42" i="18"/>
  <c r="K42" i="18"/>
  <c r="I42" i="18"/>
  <c r="G42" i="18"/>
  <c r="E42" i="18"/>
  <c r="CU44" i="18"/>
  <c r="CS44" i="18"/>
  <c r="CQ44" i="18"/>
  <c r="CO44" i="18"/>
  <c r="CM44" i="18"/>
  <c r="CK44" i="18"/>
  <c r="CI44" i="18"/>
  <c r="CG44" i="18"/>
  <c r="CE44" i="18"/>
  <c r="CC44" i="18"/>
  <c r="CA44" i="18"/>
  <c r="BY44" i="18"/>
  <c r="BW44" i="18"/>
  <c r="BU44" i="18"/>
  <c r="BS44" i="18"/>
  <c r="BQ44" i="18"/>
  <c r="BO44" i="18"/>
  <c r="BM44" i="18"/>
  <c r="BK44" i="18"/>
  <c r="BI44" i="18"/>
  <c r="BG44" i="18"/>
  <c r="BE44" i="18"/>
  <c r="BC44" i="18"/>
  <c r="BA44" i="18"/>
  <c r="CV44" i="18"/>
  <c r="CR44" i="18"/>
  <c r="CN44" i="18"/>
  <c r="CJ44" i="18"/>
  <c r="CF44" i="18"/>
  <c r="CB44" i="18"/>
  <c r="BX44" i="18"/>
  <c r="BT44" i="18"/>
  <c r="BP44" i="18"/>
  <c r="BL44" i="18"/>
  <c r="BH44" i="18"/>
  <c r="BD44" i="18"/>
  <c r="Q44" i="18"/>
  <c r="U44" i="18"/>
  <c r="Y44" i="18"/>
  <c r="AC44" i="18"/>
  <c r="AG44" i="18"/>
  <c r="AK44" i="18"/>
  <c r="AO44" i="18"/>
  <c r="AS44" i="18"/>
  <c r="AW44" i="18"/>
  <c r="R44" i="18"/>
  <c r="T44" i="18"/>
  <c r="V44" i="18"/>
  <c r="X44" i="18"/>
  <c r="Z44" i="18"/>
  <c r="AB44" i="18"/>
  <c r="AD44" i="18"/>
  <c r="AF44" i="18"/>
  <c r="AH44" i="18"/>
  <c r="AJ44" i="18"/>
  <c r="AL44" i="18"/>
  <c r="AN44" i="18"/>
  <c r="AP44" i="18"/>
  <c r="AR44" i="18"/>
  <c r="AT44" i="18"/>
  <c r="AV44" i="18"/>
  <c r="AX44" i="18"/>
  <c r="AZ44" i="18"/>
  <c r="P44" i="18"/>
  <c r="L44" i="18"/>
  <c r="H44" i="18"/>
  <c r="O44" i="18"/>
  <c r="M44" i="18"/>
  <c r="K44" i="18"/>
  <c r="I44" i="18"/>
  <c r="G44" i="18"/>
  <c r="E44" i="18"/>
  <c r="CU43" i="18"/>
  <c r="CQ43" i="18"/>
  <c r="CO43" i="18"/>
  <c r="CM43" i="18"/>
  <c r="CI43" i="18"/>
  <c r="CG43" i="18"/>
  <c r="CE43" i="18"/>
  <c r="CA43" i="18"/>
  <c r="BY43" i="18"/>
  <c r="BW43" i="18"/>
  <c r="BS43" i="18"/>
  <c r="BQ43" i="18"/>
  <c r="BO43" i="18"/>
  <c r="BK43" i="18"/>
  <c r="BI43" i="18"/>
  <c r="BG43" i="18"/>
  <c r="BC43" i="18"/>
  <c r="BA43" i="18"/>
  <c r="CV43" i="18"/>
  <c r="CT43" i="18"/>
  <c r="CR43" i="18"/>
  <c r="CP43" i="18"/>
  <c r="CN43" i="18"/>
  <c r="CL43" i="18"/>
  <c r="CJ43" i="18"/>
  <c r="CH43" i="18"/>
  <c r="CF43" i="18"/>
  <c r="CD43" i="18"/>
  <c r="CB43" i="18"/>
  <c r="BZ43" i="18"/>
  <c r="BX43" i="18"/>
  <c r="BV43" i="18"/>
  <c r="BT43" i="18"/>
  <c r="BR43" i="18"/>
  <c r="BP43" i="18"/>
  <c r="BN43" i="18"/>
  <c r="BL43" i="18"/>
  <c r="BJ43" i="18"/>
  <c r="BH43" i="18"/>
  <c r="BF43" i="18"/>
  <c r="BD43" i="18"/>
  <c r="BB43" i="18"/>
  <c r="Q43" i="18"/>
  <c r="U43" i="18"/>
  <c r="Y43" i="18"/>
  <c r="AC43" i="18"/>
  <c r="AG43" i="18"/>
  <c r="AK43" i="18"/>
  <c r="AO43" i="18"/>
  <c r="AS43" i="18"/>
  <c r="AU43" i="18"/>
  <c r="AW43" i="18"/>
  <c r="R43" i="18"/>
  <c r="T43" i="18"/>
  <c r="V43" i="18"/>
  <c r="X43" i="18"/>
  <c r="Z43" i="18"/>
  <c r="AB43" i="18"/>
  <c r="AD43" i="18"/>
  <c r="AF43" i="18"/>
  <c r="AH43" i="18"/>
  <c r="AJ43" i="18"/>
  <c r="AL43" i="18"/>
  <c r="AN43" i="18"/>
  <c r="AP43" i="18"/>
  <c r="AT43" i="18"/>
  <c r="AX43" i="18"/>
  <c r="P43" i="18"/>
  <c r="L43" i="18"/>
  <c r="H43" i="18"/>
  <c r="O43" i="18"/>
  <c r="M43" i="18"/>
  <c r="K43" i="18"/>
  <c r="I43" i="18"/>
  <c r="G43" i="18"/>
  <c r="E43" i="18"/>
  <c r="CU45" i="18"/>
  <c r="CS45" i="18"/>
  <c r="CQ45" i="18"/>
  <c r="CO45" i="18"/>
  <c r="CM45" i="18"/>
  <c r="CK45" i="18"/>
  <c r="CI45" i="18"/>
  <c r="CG45" i="18"/>
  <c r="CE45" i="18"/>
  <c r="CC45" i="18"/>
  <c r="CA45" i="18"/>
  <c r="BY45" i="18"/>
  <c r="BW45" i="18"/>
  <c r="BU45" i="18"/>
  <c r="BS45" i="18"/>
  <c r="BQ45" i="18"/>
  <c r="BO45" i="18"/>
  <c r="BM45" i="18"/>
  <c r="BK45" i="18"/>
  <c r="BI45" i="18"/>
  <c r="BG45" i="18"/>
  <c r="BE45" i="18"/>
  <c r="BC45" i="18"/>
  <c r="BA45" i="18"/>
  <c r="CV45" i="18"/>
  <c r="CR45" i="18"/>
  <c r="CN45" i="18"/>
  <c r="CJ45" i="18"/>
  <c r="CF45" i="18"/>
  <c r="CB45" i="18"/>
  <c r="BX45" i="18"/>
  <c r="BT45" i="18"/>
  <c r="BP45" i="18"/>
  <c r="BL45" i="18"/>
  <c r="BH45" i="18"/>
  <c r="BD45" i="18"/>
  <c r="Q45" i="18"/>
  <c r="U45" i="18"/>
  <c r="Y45" i="18"/>
  <c r="AC45" i="18"/>
  <c r="AG45" i="18"/>
  <c r="AK45" i="18"/>
  <c r="AO45" i="18"/>
  <c r="AS45" i="18"/>
  <c r="AW45" i="18"/>
  <c r="R45" i="18"/>
  <c r="V45" i="18"/>
  <c r="X45" i="18"/>
  <c r="Z45" i="18"/>
  <c r="AB45" i="18"/>
  <c r="AD45" i="18"/>
  <c r="AF45" i="18"/>
  <c r="AH45" i="18"/>
  <c r="AJ45" i="18"/>
  <c r="AL45" i="18"/>
  <c r="AN45" i="18"/>
  <c r="AP45" i="18"/>
  <c r="AR45" i="18"/>
  <c r="AT45" i="18"/>
  <c r="AV45" i="18"/>
  <c r="AX45" i="18"/>
  <c r="AZ45" i="18"/>
  <c r="P45" i="18"/>
  <c r="N45" i="18"/>
  <c r="L45" i="18"/>
  <c r="J45" i="18"/>
  <c r="H45" i="18"/>
  <c r="F45" i="18"/>
  <c r="O45" i="18"/>
  <c r="M45" i="18"/>
  <c r="K45" i="18"/>
  <c r="I45" i="18"/>
  <c r="G45" i="18"/>
  <c r="E45" i="18"/>
  <c r="Q69" i="29"/>
  <c r="Q33" i="29"/>
  <c r="R2" i="29"/>
  <c r="Q85" i="29"/>
  <c r="Q54" i="29"/>
  <c r="Q18" i="29"/>
  <c r="P84" i="29"/>
  <c r="P101" i="29"/>
  <c r="P107" i="29" s="1"/>
  <c r="P113" i="29" s="1"/>
  <c r="R1" i="29"/>
  <c r="G101" i="14"/>
  <c r="G107" i="14" s="1"/>
  <c r="G111" i="14" s="1"/>
  <c r="G109" i="14"/>
  <c r="G97" i="14"/>
  <c r="G104" i="14"/>
  <c r="G108" i="14"/>
  <c r="G96" i="14"/>
  <c r="G105" i="14"/>
  <c r="G103" i="14"/>
  <c r="G110" i="14"/>
  <c r="G98" i="14"/>
  <c r="G102" i="14"/>
  <c r="G99" i="14"/>
  <c r="AO20" i="30"/>
  <c r="AL21" i="30"/>
  <c r="D62" i="29"/>
  <c r="AO12" i="29"/>
  <c r="AL13" i="29"/>
  <c r="AN17" i="29"/>
  <c r="AM16" i="29"/>
  <c r="AJ2" i="22"/>
  <c r="AI3" i="22" s="1"/>
  <c r="E1" i="22"/>
  <c r="H95" i="14"/>
  <c r="AH2" i="22"/>
  <c r="AH3" i="22" s="1"/>
  <c r="AH4" i="22" s="1"/>
  <c r="AH5" i="22" s="1"/>
  <c r="AH6" i="22" s="1"/>
  <c r="AH7" i="22" s="1"/>
  <c r="AH8" i="22" s="1"/>
  <c r="AH9" i="22" s="1"/>
  <c r="AH10" i="22" s="1"/>
  <c r="AH11" i="22" s="1"/>
  <c r="AH12" i="22" s="1"/>
  <c r="AH13" i="22" s="1"/>
  <c r="AH14" i="22" s="1"/>
  <c r="AH15" i="22" s="1"/>
  <c r="AH16" i="22" s="1"/>
  <c r="D14" i="29"/>
  <c r="D11" i="29"/>
  <c r="D24" i="29"/>
  <c r="D75" i="29"/>
  <c r="D25" i="29"/>
  <c r="D30" i="29"/>
  <c r="D21" i="29"/>
  <c r="D19" i="29"/>
  <c r="D37" i="29"/>
  <c r="D6" i="29"/>
  <c r="D36" i="29"/>
  <c r="D7" i="29"/>
  <c r="D27" i="29"/>
  <c r="D79" i="29"/>
  <c r="D12" i="29"/>
  <c r="D73" i="29"/>
  <c r="D72" i="29"/>
  <c r="D22" i="29"/>
  <c r="D71" i="29"/>
  <c r="D34" i="29"/>
  <c r="D29" i="29"/>
  <c r="D77" i="29"/>
  <c r="D23" i="29"/>
  <c r="D28" i="29"/>
  <c r="D13" i="29"/>
  <c r="D55" i="29" l="1"/>
  <c r="D66" i="29"/>
  <c r="D97" i="29" s="1"/>
  <c r="D58" i="29"/>
  <c r="D89" i="29" s="1"/>
  <c r="G39" i="18"/>
  <c r="K39" i="18"/>
  <c r="R39" i="18"/>
  <c r="AW39" i="18"/>
  <c r="AW47" i="18" s="1"/>
  <c r="BE39" i="18"/>
  <c r="BM39" i="18"/>
  <c r="BM47" i="18" s="1"/>
  <c r="BU39" i="18"/>
  <c r="CC39" i="18"/>
  <c r="CC47" i="18" s="1"/>
  <c r="CK39" i="18"/>
  <c r="CS39" i="18"/>
  <c r="CS47" i="18" s="1"/>
  <c r="CW39" i="18"/>
  <c r="CW47" i="18" s="1"/>
  <c r="CW46" i="18"/>
  <c r="DA39" i="18"/>
  <c r="DA47" i="18" s="1"/>
  <c r="DA46" i="18"/>
  <c r="DE39" i="18"/>
  <c r="DE47" i="18" s="1"/>
  <c r="DE46" i="18"/>
  <c r="DI39" i="18"/>
  <c r="DI47" i="18" s="1"/>
  <c r="DI46" i="18"/>
  <c r="DM39" i="18"/>
  <c r="DM47" i="18" s="1"/>
  <c r="DM46" i="18"/>
  <c r="DQ39" i="18"/>
  <c r="DQ47" i="18" s="1"/>
  <c r="DQ46" i="18"/>
  <c r="DU39" i="18"/>
  <c r="DU47" i="18" s="1"/>
  <c r="DU46" i="18"/>
  <c r="DY39" i="18"/>
  <c r="DY47" i="18" s="1"/>
  <c r="DY46" i="18"/>
  <c r="EC39" i="18"/>
  <c r="EC47" i="18" s="1"/>
  <c r="EC46" i="18"/>
  <c r="EG39" i="18"/>
  <c r="EG47" i="18" s="1"/>
  <c r="EG46" i="18"/>
  <c r="EK39" i="18"/>
  <c r="EK47" i="18" s="1"/>
  <c r="EK46" i="18"/>
  <c r="EO39" i="18"/>
  <c r="EO47" i="18" s="1"/>
  <c r="EO46" i="18"/>
  <c r="ES39" i="18"/>
  <c r="ES47" i="18" s="1"/>
  <c r="ES46" i="18"/>
  <c r="EW39" i="18"/>
  <c r="EW47" i="18" s="1"/>
  <c r="EW46" i="18"/>
  <c r="FA39" i="18"/>
  <c r="FA47" i="18" s="1"/>
  <c r="FA46" i="18"/>
  <c r="FE39" i="18"/>
  <c r="FE47" i="18" s="1"/>
  <c r="FE46" i="18"/>
  <c r="FI39" i="18"/>
  <c r="FI47" i="18" s="1"/>
  <c r="FI46" i="18"/>
  <c r="FM39" i="18"/>
  <c r="FM47" i="18" s="1"/>
  <c r="FM46" i="18"/>
  <c r="FQ39" i="18"/>
  <c r="FQ47" i="18" s="1"/>
  <c r="FQ46" i="18"/>
  <c r="FU39" i="18"/>
  <c r="FU47" i="18" s="1"/>
  <c r="FU46" i="18"/>
  <c r="FY39" i="18"/>
  <c r="FY47" i="18" s="1"/>
  <c r="FY46" i="18"/>
  <c r="AR39" i="18"/>
  <c r="AV39" i="18"/>
  <c r="AV47" i="18" s="1"/>
  <c r="AZ39" i="18"/>
  <c r="BD39" i="18"/>
  <c r="BD47" i="18" s="1"/>
  <c r="BH39" i="18"/>
  <c r="BL39" i="18"/>
  <c r="BL47" i="18" s="1"/>
  <c r="BP39" i="18"/>
  <c r="BT39" i="18"/>
  <c r="BT47" i="18" s="1"/>
  <c r="BX39" i="18"/>
  <c r="CB39" i="18"/>
  <c r="CB47" i="18" s="1"/>
  <c r="CF39" i="18"/>
  <c r="CJ39" i="18"/>
  <c r="CJ47" i="18" s="1"/>
  <c r="CN39" i="18"/>
  <c r="CR39" i="18"/>
  <c r="CR47" i="18" s="1"/>
  <c r="CV39" i="18"/>
  <c r="CZ39" i="18"/>
  <c r="CZ47" i="18" s="1"/>
  <c r="CZ46" i="18"/>
  <c r="DD39" i="18"/>
  <c r="DD47" i="18" s="1"/>
  <c r="DD46" i="18"/>
  <c r="DH39" i="18"/>
  <c r="DH47" i="18" s="1"/>
  <c r="DH46" i="18"/>
  <c r="DL39" i="18"/>
  <c r="DL47" i="18" s="1"/>
  <c r="DL46" i="18"/>
  <c r="DP39" i="18"/>
  <c r="DP47" i="18" s="1"/>
  <c r="DP46" i="18"/>
  <c r="DT39" i="18"/>
  <c r="DT47" i="18" s="1"/>
  <c r="DT46" i="18"/>
  <c r="DX39" i="18"/>
  <c r="DX47" i="18" s="1"/>
  <c r="DX46" i="18"/>
  <c r="EB39" i="18"/>
  <c r="EB47" i="18" s="1"/>
  <c r="EB46" i="18"/>
  <c r="EF39" i="18"/>
  <c r="EF47" i="18" s="1"/>
  <c r="EF46" i="18"/>
  <c r="EJ39" i="18"/>
  <c r="EJ47" i="18" s="1"/>
  <c r="EJ46" i="18"/>
  <c r="EN39" i="18"/>
  <c r="EN47" i="18" s="1"/>
  <c r="EN46" i="18"/>
  <c r="ER39" i="18"/>
  <c r="ER47" i="18" s="1"/>
  <c r="ER46" i="18"/>
  <c r="EV39" i="18"/>
  <c r="EV47" i="18" s="1"/>
  <c r="EV46" i="18"/>
  <c r="EZ39" i="18"/>
  <c r="EZ47" i="18" s="1"/>
  <c r="EZ46" i="18"/>
  <c r="FD39" i="18"/>
  <c r="FD47" i="18" s="1"/>
  <c r="FD46" i="18"/>
  <c r="FH39" i="18"/>
  <c r="FH47" i="18" s="1"/>
  <c r="FH46" i="18"/>
  <c r="FL39" i="18"/>
  <c r="FL47" i="18" s="1"/>
  <c r="FL46" i="18"/>
  <c r="FP39" i="18"/>
  <c r="FP47" i="18" s="1"/>
  <c r="FP46" i="18"/>
  <c r="FT39" i="18"/>
  <c r="FT47" i="18" s="1"/>
  <c r="FT46" i="18"/>
  <c r="FX39" i="18"/>
  <c r="FX47" i="18" s="1"/>
  <c r="FX46" i="18"/>
  <c r="GB39" i="18"/>
  <c r="GB47" i="18" s="1"/>
  <c r="GB46" i="18"/>
  <c r="I39" i="18"/>
  <c r="M39" i="18"/>
  <c r="F39" i="18"/>
  <c r="J39" i="18"/>
  <c r="N39" i="18"/>
  <c r="O39" i="18"/>
  <c r="S39" i="18"/>
  <c r="S47" i="18" s="1"/>
  <c r="W39" i="18"/>
  <c r="AA39" i="18"/>
  <c r="AA47" i="18" s="1"/>
  <c r="AE39" i="18"/>
  <c r="AI39" i="18"/>
  <c r="AI47" i="18" s="1"/>
  <c r="AM39" i="18"/>
  <c r="AQ39" i="18"/>
  <c r="AQ47" i="18" s="1"/>
  <c r="AU39" i="18"/>
  <c r="AY39" i="18"/>
  <c r="AY47" i="18" s="1"/>
  <c r="BC39" i="18"/>
  <c r="BG39" i="18"/>
  <c r="BG47" i="18" s="1"/>
  <c r="BK39" i="18"/>
  <c r="BO39" i="18"/>
  <c r="BO47" i="18" s="1"/>
  <c r="BS39" i="18"/>
  <c r="BW39" i="18"/>
  <c r="BW47" i="18" s="1"/>
  <c r="CA39" i="18"/>
  <c r="CE39" i="18"/>
  <c r="CE47" i="18" s="1"/>
  <c r="CI39" i="18"/>
  <c r="CM39" i="18"/>
  <c r="CM47" i="18" s="1"/>
  <c r="CQ39" i="18"/>
  <c r="CU39" i="18"/>
  <c r="CU47" i="18" s="1"/>
  <c r="CY39" i="18"/>
  <c r="CY47" i="18" s="1"/>
  <c r="CY46" i="18"/>
  <c r="DC39" i="18"/>
  <c r="DC47" i="18" s="1"/>
  <c r="DC46" i="18"/>
  <c r="DG39" i="18"/>
  <c r="DG47" i="18" s="1"/>
  <c r="DG46" i="18"/>
  <c r="DK39" i="18"/>
  <c r="DK47" i="18" s="1"/>
  <c r="DK46" i="18"/>
  <c r="DO39" i="18"/>
  <c r="DO47" i="18" s="1"/>
  <c r="DO46" i="18"/>
  <c r="DS39" i="18"/>
  <c r="DS47" i="18" s="1"/>
  <c r="DS46" i="18"/>
  <c r="DW39" i="18"/>
  <c r="DW47" i="18" s="1"/>
  <c r="DW46" i="18"/>
  <c r="EA39" i="18"/>
  <c r="EA47" i="18" s="1"/>
  <c r="EA46" i="18"/>
  <c r="EE39" i="18"/>
  <c r="EE47" i="18" s="1"/>
  <c r="EE46" i="18"/>
  <c r="EI39" i="18"/>
  <c r="EI47" i="18" s="1"/>
  <c r="EI46" i="18"/>
  <c r="EM39" i="18"/>
  <c r="EM47" i="18" s="1"/>
  <c r="EM46" i="18"/>
  <c r="EQ39" i="18"/>
  <c r="EQ47" i="18" s="1"/>
  <c r="EQ46" i="18"/>
  <c r="EU39" i="18"/>
  <c r="EU47" i="18" s="1"/>
  <c r="EU46" i="18"/>
  <c r="EY39" i="18"/>
  <c r="EY47" i="18" s="1"/>
  <c r="EY46" i="18"/>
  <c r="FC39" i="18"/>
  <c r="FC47" i="18" s="1"/>
  <c r="FC46" i="18"/>
  <c r="FG39" i="18"/>
  <c r="FG47" i="18" s="1"/>
  <c r="FG46" i="18"/>
  <c r="FK39" i="18"/>
  <c r="FK47" i="18" s="1"/>
  <c r="FK46" i="18"/>
  <c r="FO39" i="18"/>
  <c r="FO47" i="18" s="1"/>
  <c r="FO46" i="18"/>
  <c r="FS39" i="18"/>
  <c r="FS47" i="18" s="1"/>
  <c r="FS46" i="18"/>
  <c r="FW39" i="18"/>
  <c r="FW47" i="18" s="1"/>
  <c r="FW46" i="18"/>
  <c r="GA39" i="18"/>
  <c r="GA47" i="18" s="1"/>
  <c r="GA46" i="18"/>
  <c r="V39" i="18"/>
  <c r="Z39" i="18"/>
  <c r="Z47" i="18" s="1"/>
  <c r="AD39" i="18"/>
  <c r="AH39" i="18"/>
  <c r="AH47" i="18" s="1"/>
  <c r="AL39" i="18"/>
  <c r="AP39" i="18"/>
  <c r="AP47" i="18" s="1"/>
  <c r="AT39" i="18"/>
  <c r="AX39" i="18"/>
  <c r="BB39" i="18"/>
  <c r="BF39" i="18"/>
  <c r="BF47" i="18" s="1"/>
  <c r="BJ39" i="18"/>
  <c r="BN39" i="18"/>
  <c r="BN47" i="18" s="1"/>
  <c r="BR39" i="18"/>
  <c r="BV39" i="18"/>
  <c r="BV47" i="18" s="1"/>
  <c r="BZ39" i="18"/>
  <c r="CD39" i="18"/>
  <c r="CD47" i="18" s="1"/>
  <c r="CH39" i="18"/>
  <c r="CL39" i="18"/>
  <c r="CL47" i="18" s="1"/>
  <c r="CP39" i="18"/>
  <c r="CT39" i="18"/>
  <c r="CT47" i="18" s="1"/>
  <c r="CX39" i="18"/>
  <c r="CX47" i="18" s="1"/>
  <c r="CX46" i="18"/>
  <c r="DB39" i="18"/>
  <c r="DB47" i="18" s="1"/>
  <c r="DB46" i="18"/>
  <c r="DF39" i="18"/>
  <c r="DF47" i="18" s="1"/>
  <c r="DF46" i="18"/>
  <c r="DJ39" i="18"/>
  <c r="DJ47" i="18" s="1"/>
  <c r="DJ46" i="18"/>
  <c r="DN39" i="18"/>
  <c r="DN47" i="18" s="1"/>
  <c r="DN46" i="18"/>
  <c r="DR39" i="18"/>
  <c r="DR47" i="18" s="1"/>
  <c r="DR46" i="18"/>
  <c r="DV39" i="18"/>
  <c r="DV47" i="18" s="1"/>
  <c r="DV46" i="18"/>
  <c r="DZ39" i="18"/>
  <c r="DZ47" i="18" s="1"/>
  <c r="DZ46" i="18"/>
  <c r="ED39" i="18"/>
  <c r="ED47" i="18" s="1"/>
  <c r="ED46" i="18"/>
  <c r="EH39" i="18"/>
  <c r="EH47" i="18" s="1"/>
  <c r="EH46" i="18"/>
  <c r="EL39" i="18"/>
  <c r="EL47" i="18" s="1"/>
  <c r="EL46" i="18"/>
  <c r="EP39" i="18"/>
  <c r="EP47" i="18" s="1"/>
  <c r="EP46" i="18"/>
  <c r="ET39" i="18"/>
  <c r="ET47" i="18" s="1"/>
  <c r="ET46" i="18"/>
  <c r="EX39" i="18"/>
  <c r="EX47" i="18" s="1"/>
  <c r="EX46" i="18"/>
  <c r="FB39" i="18"/>
  <c r="FB47" i="18" s="1"/>
  <c r="FB46" i="18"/>
  <c r="FF39" i="18"/>
  <c r="FF47" i="18" s="1"/>
  <c r="FF46" i="18"/>
  <c r="FJ39" i="18"/>
  <c r="FJ47" i="18" s="1"/>
  <c r="FJ46" i="18"/>
  <c r="FN39" i="18"/>
  <c r="FN47" i="18" s="1"/>
  <c r="FN46" i="18"/>
  <c r="FR39" i="18"/>
  <c r="FR47" i="18" s="1"/>
  <c r="FR46" i="18"/>
  <c r="FV39" i="18"/>
  <c r="FV47" i="18" s="1"/>
  <c r="FV46" i="18"/>
  <c r="FZ39" i="18"/>
  <c r="FZ47" i="18" s="1"/>
  <c r="FZ46" i="18"/>
  <c r="E46" i="18"/>
  <c r="E39" i="18"/>
  <c r="E47" i="18" s="1"/>
  <c r="M46" i="18"/>
  <c r="M47" i="18"/>
  <c r="J46" i="18"/>
  <c r="J47" i="18"/>
  <c r="AZ47" i="18"/>
  <c r="AZ46" i="18"/>
  <c r="AN47" i="18"/>
  <c r="AN46" i="18"/>
  <c r="G46" i="18"/>
  <c r="G47" i="18"/>
  <c r="K46" i="18"/>
  <c r="K47" i="18"/>
  <c r="O46" i="18"/>
  <c r="O47" i="18"/>
  <c r="H46" i="18"/>
  <c r="H47" i="18"/>
  <c r="L46" i="18"/>
  <c r="L47" i="18"/>
  <c r="P46" i="18"/>
  <c r="P47" i="18"/>
  <c r="AX46" i="18"/>
  <c r="AX47" i="18"/>
  <c r="AT47" i="18"/>
  <c r="AT46" i="18"/>
  <c r="AP46" i="18"/>
  <c r="AL47" i="18"/>
  <c r="AL46" i="18"/>
  <c r="AH46" i="18"/>
  <c r="AD47" i="18"/>
  <c r="AD46" i="18"/>
  <c r="Z46" i="18"/>
  <c r="V47" i="18"/>
  <c r="V46" i="18"/>
  <c r="R47" i="18"/>
  <c r="R46" i="18"/>
  <c r="AW46" i="18"/>
  <c r="AS47" i="18"/>
  <c r="AS46" i="18"/>
  <c r="AO47" i="18"/>
  <c r="AO46" i="18"/>
  <c r="AK47" i="18"/>
  <c r="AK46" i="18"/>
  <c r="AG47" i="18"/>
  <c r="AG46" i="18"/>
  <c r="AC47" i="18"/>
  <c r="AC46" i="18"/>
  <c r="Y47" i="18"/>
  <c r="Y46" i="18"/>
  <c r="U47" i="18"/>
  <c r="U46" i="18"/>
  <c r="Q47" i="18"/>
  <c r="Q46" i="18"/>
  <c r="BD46" i="18"/>
  <c r="BH47" i="18"/>
  <c r="BH46" i="18"/>
  <c r="BL46" i="18"/>
  <c r="BP47" i="18"/>
  <c r="BP46" i="18"/>
  <c r="BT46" i="18"/>
  <c r="BX47" i="18"/>
  <c r="BX46" i="18"/>
  <c r="CB46" i="18"/>
  <c r="CF47" i="18"/>
  <c r="CF46" i="18"/>
  <c r="CJ46" i="18"/>
  <c r="CN47" i="18"/>
  <c r="CN46" i="18"/>
  <c r="CR46" i="18"/>
  <c r="CV47" i="18"/>
  <c r="CV46" i="18"/>
  <c r="BC47" i="18"/>
  <c r="BC46" i="18"/>
  <c r="BG46" i="18"/>
  <c r="BK47" i="18"/>
  <c r="BK46" i="18"/>
  <c r="BO46" i="18"/>
  <c r="BS47" i="18"/>
  <c r="BS46" i="18"/>
  <c r="BW46" i="18"/>
  <c r="CA47" i="18"/>
  <c r="CA46" i="18"/>
  <c r="CE46" i="18"/>
  <c r="CI47" i="18"/>
  <c r="CI46" i="18"/>
  <c r="CM46" i="18"/>
  <c r="CQ47" i="18"/>
  <c r="CQ46" i="18"/>
  <c r="CU46" i="18"/>
  <c r="I46" i="18"/>
  <c r="I47" i="18"/>
  <c r="F46" i="18"/>
  <c r="F47" i="18"/>
  <c r="N46" i="18"/>
  <c r="N47" i="18"/>
  <c r="AV46" i="18"/>
  <c r="AR47" i="18"/>
  <c r="AR46" i="18"/>
  <c r="AJ47" i="18"/>
  <c r="AJ46" i="18"/>
  <c r="AF47" i="18"/>
  <c r="AF46" i="18"/>
  <c r="AB47" i="18"/>
  <c r="AB46" i="18"/>
  <c r="X47" i="18"/>
  <c r="X46" i="18"/>
  <c r="T47" i="18"/>
  <c r="T46" i="18"/>
  <c r="AY46" i="18"/>
  <c r="AU47" i="18"/>
  <c r="AU46" i="18"/>
  <c r="AQ46" i="18"/>
  <c r="AM47" i="18"/>
  <c r="AM46" i="18"/>
  <c r="AI46" i="18"/>
  <c r="AE47" i="18"/>
  <c r="AE46" i="18"/>
  <c r="AA46" i="18"/>
  <c r="W47" i="18"/>
  <c r="W46" i="18"/>
  <c r="S46" i="18"/>
  <c r="BB47" i="18"/>
  <c r="BB46" i="18"/>
  <c r="BF46" i="18"/>
  <c r="BJ47" i="18"/>
  <c r="BJ46" i="18"/>
  <c r="BN46" i="18"/>
  <c r="BR47" i="18"/>
  <c r="BR46" i="18"/>
  <c r="BV46" i="18"/>
  <c r="BZ47" i="18"/>
  <c r="BZ46" i="18"/>
  <c r="CD46" i="18"/>
  <c r="CH47" i="18"/>
  <c r="CH46" i="18"/>
  <c r="CL46" i="18"/>
  <c r="CP47" i="18"/>
  <c r="CP46" i="18"/>
  <c r="CT46" i="18"/>
  <c r="BA47" i="18"/>
  <c r="BA46" i="18"/>
  <c r="BE47" i="18"/>
  <c r="BE46" i="18"/>
  <c r="BI47" i="18"/>
  <c r="BI46" i="18"/>
  <c r="BM46" i="18"/>
  <c r="BQ47" i="18"/>
  <c r="BQ46" i="18"/>
  <c r="BU47" i="18"/>
  <c r="BU46" i="18"/>
  <c r="BY47" i="18"/>
  <c r="BY46" i="18"/>
  <c r="CC46" i="18"/>
  <c r="CG47" i="18"/>
  <c r="CG46" i="18"/>
  <c r="CK47" i="18"/>
  <c r="CK46" i="18"/>
  <c r="CO47" i="18"/>
  <c r="CO46" i="18"/>
  <c r="CS46" i="18"/>
  <c r="R69" i="29"/>
  <c r="D110" i="29" s="1"/>
  <c r="R33" i="29"/>
  <c r="R54" i="29"/>
  <c r="R18" i="29"/>
  <c r="R85" i="29"/>
  <c r="Q101" i="29"/>
  <c r="Q107" i="29" s="1"/>
  <c r="Q113" i="29" s="1"/>
  <c r="Q84" i="29"/>
  <c r="D111" i="29"/>
  <c r="D105" i="29"/>
  <c r="H103" i="14"/>
  <c r="H110" i="14"/>
  <c r="H98" i="14"/>
  <c r="H102" i="14"/>
  <c r="H105" i="14"/>
  <c r="H109" i="14"/>
  <c r="H97" i="14"/>
  <c r="H104" i="14"/>
  <c r="H108" i="14"/>
  <c r="H96" i="14"/>
  <c r="H99" i="14"/>
  <c r="H101" i="14"/>
  <c r="H107" i="14" s="1"/>
  <c r="H111" i="14" s="1"/>
  <c r="AJ3" i="22"/>
  <c r="AI4" i="22" s="1"/>
  <c r="E2" i="22"/>
  <c r="D39" i="29"/>
  <c r="AO21" i="30"/>
  <c r="AL22" i="30"/>
  <c r="D57" i="29"/>
  <c r="D88" i="29" s="1"/>
  <c r="D65" i="29"/>
  <c r="D96" i="29" s="1"/>
  <c r="D59" i="29"/>
  <c r="D90" i="29" s="1"/>
  <c r="D64" i="29"/>
  <c r="D95" i="29" s="1"/>
  <c r="D61" i="29"/>
  <c r="D117" i="29" s="1"/>
  <c r="D63" i="29"/>
  <c r="D94" i="29" s="1"/>
  <c r="D93" i="29"/>
  <c r="AO13" i="29"/>
  <c r="AL14" i="29"/>
  <c r="AN18" i="29"/>
  <c r="AM17" i="29"/>
  <c r="F1" i="22"/>
  <c r="AL2" i="2"/>
  <c r="C200" i="2"/>
  <c r="C205" i="2" s="1"/>
  <c r="C206" i="2" s="1"/>
  <c r="D15" i="29"/>
  <c r="D103" i="29" l="1"/>
  <c r="R101" i="29"/>
  <c r="R107" i="29" s="1"/>
  <c r="R113" i="29" s="1"/>
  <c r="R84" i="29"/>
  <c r="D205" i="2"/>
  <c r="F2" i="22"/>
  <c r="AJ4" i="22"/>
  <c r="AI5" i="22" s="1"/>
  <c r="D92" i="29"/>
  <c r="AO22" i="30"/>
  <c r="AL23" i="30"/>
  <c r="AL15" i="29"/>
  <c r="AO14" i="29"/>
  <c r="AN19" i="29"/>
  <c r="AM18" i="29"/>
  <c r="G1" i="22"/>
  <c r="AM2" i="2"/>
  <c r="AL3" i="2" s="1"/>
  <c r="AM3" i="2" s="1"/>
  <c r="AL4" i="2" s="1"/>
  <c r="AM4" i="2" s="1"/>
  <c r="AL5" i="2" s="1"/>
  <c r="AM5" i="2" s="1"/>
  <c r="AL6" i="2" s="1"/>
  <c r="AM6" i="2" s="1"/>
  <c r="AL7" i="2" s="1"/>
  <c r="AM7" i="2" s="1"/>
  <c r="AL8" i="2" s="1"/>
  <c r="AM8" i="2" s="1"/>
  <c r="AL9" i="2" s="1"/>
  <c r="AM9" i="2" s="1"/>
  <c r="AL10" i="2" s="1"/>
  <c r="AM10" i="2" s="1"/>
  <c r="AL11" i="2" s="1"/>
  <c r="AM11" i="2" s="1"/>
  <c r="AL12" i="2" s="1"/>
  <c r="AM12" i="2" s="1"/>
  <c r="AL13" i="2" s="1"/>
  <c r="AM13" i="2" s="1"/>
  <c r="AL14" i="2" s="1"/>
  <c r="AM14" i="2" s="1"/>
  <c r="AL15" i="2" s="1"/>
  <c r="AM15" i="2" s="1"/>
  <c r="AL16" i="2" s="1"/>
  <c r="AM16" i="2" s="1"/>
  <c r="AK2" i="2"/>
  <c r="AK3" i="2" s="1"/>
  <c r="AK4" i="2" s="1"/>
  <c r="AK5" i="2" s="1"/>
  <c r="AK6" i="2" s="1"/>
  <c r="AK7" i="2" s="1"/>
  <c r="AK8" i="2" s="1"/>
  <c r="AK9" i="2" s="1"/>
  <c r="AK10" i="2" s="1"/>
  <c r="AK11" i="2" s="1"/>
  <c r="AK12" i="2" s="1"/>
  <c r="AK13" i="2" s="1"/>
  <c r="AK14" i="2" s="1"/>
  <c r="AK15" i="2" s="1"/>
  <c r="AK16" i="2" s="1"/>
  <c r="E205" i="2" l="1"/>
  <c r="E206" i="2" s="1"/>
  <c r="D206" i="2"/>
  <c r="F205" i="2"/>
  <c r="G2" i="22"/>
  <c r="AJ5" i="22"/>
  <c r="AI6" i="22" s="1"/>
  <c r="AJ6" i="22" s="1"/>
  <c r="AI7" i="22" s="1"/>
  <c r="AJ7" i="22" s="1"/>
  <c r="AI8" i="22" s="1"/>
  <c r="AJ8" i="22" s="1"/>
  <c r="AI9" i="22" s="1"/>
  <c r="AO23" i="30"/>
  <c r="AL24" i="30"/>
  <c r="AO15" i="29"/>
  <c r="AL16" i="29"/>
  <c r="AN20" i="29"/>
  <c r="AM19" i="29"/>
  <c r="H1" i="22"/>
  <c r="I1" i="22" s="1"/>
  <c r="E51" i="30"/>
  <c r="E28" i="30"/>
  <c r="E22" i="30"/>
  <c r="E11" i="30"/>
  <c r="E26" i="30"/>
  <c r="E12" i="30"/>
  <c r="E18" i="30"/>
  <c r="E10" i="30"/>
  <c r="E8" i="30"/>
  <c r="E35" i="30"/>
  <c r="E41" i="30"/>
  <c r="E25" i="30"/>
  <c r="E20" i="30"/>
  <c r="E27" i="30"/>
  <c r="E29" i="30"/>
  <c r="E19" i="30"/>
  <c r="E37" i="30"/>
  <c r="G205" i="2" l="1"/>
  <c r="G206" i="2" s="1"/>
  <c r="F206" i="2"/>
  <c r="J1" i="22"/>
  <c r="I2" i="22"/>
  <c r="I10" i="22" s="1"/>
  <c r="I18" i="22" s="1"/>
  <c r="I25" i="22" s="1"/>
  <c r="I33" i="22" s="1"/>
  <c r="I41" i="22" s="1"/>
  <c r="H205" i="2"/>
  <c r="H206" i="2" s="1"/>
  <c r="E65" i="30"/>
  <c r="E68" i="30"/>
  <c r="H2" i="22"/>
  <c r="AO24" i="30"/>
  <c r="AL25" i="30"/>
  <c r="AO16" i="29"/>
  <c r="AL17" i="29"/>
  <c r="AJ9" i="22"/>
  <c r="AI10" i="22" s="1"/>
  <c r="AN21" i="29"/>
  <c r="AM20" i="29"/>
  <c r="AL1" i="22"/>
  <c r="AO1" i="22" s="1"/>
  <c r="AZ3" i="22"/>
  <c r="AZ4" i="22"/>
  <c r="AZ5" i="22"/>
  <c r="AZ6" i="22"/>
  <c r="AZ7" i="22"/>
  <c r="AZ8" i="22"/>
  <c r="AZ9" i="22"/>
  <c r="AZ10" i="22"/>
  <c r="AZ11" i="22"/>
  <c r="AZ12" i="22"/>
  <c r="AZ13" i="22"/>
  <c r="AZ2" i="22"/>
  <c r="A37" i="22"/>
  <c r="A36" i="22"/>
  <c r="A35" i="22"/>
  <c r="A34" i="22"/>
  <c r="A33" i="22"/>
  <c r="A30" i="22"/>
  <c r="A29" i="22"/>
  <c r="A28" i="22"/>
  <c r="A27" i="22"/>
  <c r="A26" i="22"/>
  <c r="E9" i="30"/>
  <c r="E15" i="30"/>
  <c r="E21" i="30"/>
  <c r="E5" i="30"/>
  <c r="E14" i="30"/>
  <c r="E42" i="30"/>
  <c r="E44" i="30"/>
  <c r="E23" i="30"/>
  <c r="E24" i="30"/>
  <c r="E4" i="30"/>
  <c r="E7" i="30"/>
  <c r="E49" i="30"/>
  <c r="E13" i="30"/>
  <c r="E6" i="30"/>
  <c r="E3" i="30"/>
  <c r="E43" i="30" l="1"/>
  <c r="E45" i="30" s="1"/>
  <c r="E30" i="30"/>
  <c r="E48" i="30" s="1"/>
  <c r="E50" i="30" s="1"/>
  <c r="E52" i="30" s="1"/>
  <c r="E53" i="30" s="1"/>
  <c r="E34" i="30"/>
  <c r="E36" i="30" s="1"/>
  <c r="E38" i="30" s="1"/>
  <c r="J2" i="22"/>
  <c r="J10" i="22" s="1"/>
  <c r="J18" i="22" s="1"/>
  <c r="J25" i="22" s="1"/>
  <c r="J33" i="22" s="1"/>
  <c r="J41" i="22" s="1"/>
  <c r="K1" i="22"/>
  <c r="I205" i="2"/>
  <c r="I206" i="2" s="1"/>
  <c r="E55" i="30"/>
  <c r="AO25" i="30"/>
  <c r="AL26" i="30"/>
  <c r="AO17" i="29"/>
  <c r="AL18" i="29"/>
  <c r="AJ10" i="22"/>
  <c r="AI11" i="22" s="1"/>
  <c r="AN22" i="29"/>
  <c r="AM21" i="29"/>
  <c r="E60" i="30" l="1"/>
  <c r="E59" i="30"/>
  <c r="E56" i="30"/>
  <c r="E67" i="30"/>
  <c r="E69" i="30" s="1"/>
  <c r="E64" i="30"/>
  <c r="E66" i="30" s="1"/>
  <c r="K2" i="22"/>
  <c r="K10" i="22" s="1"/>
  <c r="K18" i="22" s="1"/>
  <c r="K25" i="22" s="1"/>
  <c r="K33" i="22" s="1"/>
  <c r="K41" i="22" s="1"/>
  <c r="L1" i="22"/>
  <c r="J205" i="2"/>
  <c r="J206" i="2" s="1"/>
  <c r="E39" i="30"/>
  <c r="E57" i="30"/>
  <c r="E63" i="30"/>
  <c r="AO26" i="30"/>
  <c r="AL27" i="30"/>
  <c r="AL19" i="29"/>
  <c r="AJ11" i="22"/>
  <c r="AI12" i="22" s="1"/>
  <c r="AN23" i="29"/>
  <c r="AM22" i="29"/>
  <c r="E61" i="30" l="1"/>
  <c r="E48" i="29" s="1"/>
  <c r="L2" i="22"/>
  <c r="L10" i="22" s="1"/>
  <c r="L18" i="22" s="1"/>
  <c r="L25" i="22" s="1"/>
  <c r="L33" i="22" s="1"/>
  <c r="L41" i="22" s="1"/>
  <c r="M1" i="22"/>
  <c r="K205" i="2"/>
  <c r="K206" i="2" s="1"/>
  <c r="E58" i="30"/>
  <c r="E47" i="29" s="1"/>
  <c r="AO27" i="30"/>
  <c r="AL28" i="30"/>
  <c r="AL20" i="29"/>
  <c r="AJ12" i="22"/>
  <c r="AI13" i="22" s="1"/>
  <c r="AN24" i="29"/>
  <c r="AM23" i="29"/>
  <c r="M2" i="22" l="1"/>
  <c r="M10" i="22" s="1"/>
  <c r="M18" i="22" s="1"/>
  <c r="M25" i="22" s="1"/>
  <c r="M33" i="22" s="1"/>
  <c r="M41" i="22" s="1"/>
  <c r="N1" i="22"/>
  <c r="L205" i="2"/>
  <c r="L206" i="2" s="1"/>
  <c r="AO28" i="30"/>
  <c r="AL29" i="30"/>
  <c r="AL21" i="29"/>
  <c r="AJ13" i="22"/>
  <c r="AI14" i="22" s="1"/>
  <c r="AN25" i="29"/>
  <c r="AM24" i="29"/>
  <c r="O1" i="22" l="1"/>
  <c r="N2" i="22"/>
  <c r="N10" i="22" s="1"/>
  <c r="N18" i="22" s="1"/>
  <c r="N25" i="22" s="1"/>
  <c r="N33" i="22" s="1"/>
  <c r="N41" i="22" s="1"/>
  <c r="M205" i="2"/>
  <c r="M206" i="2" s="1"/>
  <c r="AO29" i="30"/>
  <c r="AL30" i="30"/>
  <c r="AL22" i="29"/>
  <c r="AJ14" i="22"/>
  <c r="AI15" i="22" s="1"/>
  <c r="AN26" i="29"/>
  <c r="AM25" i="29"/>
  <c r="A23" i="22"/>
  <c r="A22" i="22"/>
  <c r="A21" i="22"/>
  <c r="A20" i="22"/>
  <c r="A19" i="22"/>
  <c r="A15" i="22"/>
  <c r="A14" i="22"/>
  <c r="A13" i="22"/>
  <c r="A12" i="22"/>
  <c r="A11" i="22"/>
  <c r="A4" i="22"/>
  <c r="A5" i="22"/>
  <c r="A6" i="22"/>
  <c r="A7" i="22"/>
  <c r="A3" i="22"/>
  <c r="AQ197" i="22"/>
  <c r="AQ196" i="22"/>
  <c r="AQ195" i="22"/>
  <c r="AQ194" i="22"/>
  <c r="AQ193" i="22"/>
  <c r="AQ192" i="22"/>
  <c r="AQ191" i="22"/>
  <c r="AQ190" i="22"/>
  <c r="AQ189" i="22"/>
  <c r="AQ188" i="22"/>
  <c r="AQ187" i="22"/>
  <c r="AQ186" i="22"/>
  <c r="AQ185" i="22"/>
  <c r="AQ184" i="22"/>
  <c r="AQ183" i="22"/>
  <c r="AQ182" i="22"/>
  <c r="AQ181" i="22"/>
  <c r="AQ180" i="22"/>
  <c r="AQ179" i="22"/>
  <c r="AQ178" i="22"/>
  <c r="AQ177" i="22"/>
  <c r="AQ176" i="22"/>
  <c r="AQ175" i="22"/>
  <c r="AQ174" i="22"/>
  <c r="AQ173" i="22"/>
  <c r="AQ172" i="22"/>
  <c r="AQ171" i="22"/>
  <c r="AQ170" i="22"/>
  <c r="AQ169" i="22"/>
  <c r="AQ168" i="22"/>
  <c r="AQ167" i="22"/>
  <c r="AQ166" i="22"/>
  <c r="AQ165" i="22"/>
  <c r="AQ164" i="22"/>
  <c r="AQ163" i="22"/>
  <c r="AQ162" i="22"/>
  <c r="AQ161" i="22"/>
  <c r="AQ160" i="22"/>
  <c r="AQ159" i="22"/>
  <c r="AQ158" i="22"/>
  <c r="AQ157" i="22"/>
  <c r="AQ156" i="22"/>
  <c r="AQ155" i="22"/>
  <c r="AQ154" i="22"/>
  <c r="AQ153" i="22"/>
  <c r="AQ152" i="22"/>
  <c r="AQ151" i="22"/>
  <c r="AQ150" i="22"/>
  <c r="AQ149" i="22"/>
  <c r="AQ148" i="22"/>
  <c r="AQ147" i="22"/>
  <c r="AQ146" i="22"/>
  <c r="AQ145" i="22"/>
  <c r="AQ144" i="22"/>
  <c r="AQ143" i="22"/>
  <c r="AQ142" i="22"/>
  <c r="AQ141" i="22"/>
  <c r="AQ140" i="22"/>
  <c r="AQ139" i="22"/>
  <c r="AQ138" i="22"/>
  <c r="AQ137" i="22"/>
  <c r="AQ136" i="22"/>
  <c r="AQ135" i="22"/>
  <c r="AQ134" i="22"/>
  <c r="AQ133" i="22"/>
  <c r="AQ132" i="22"/>
  <c r="AQ131" i="22"/>
  <c r="AQ130" i="22"/>
  <c r="AQ129" i="22"/>
  <c r="AQ128" i="22"/>
  <c r="AQ127" i="22"/>
  <c r="AQ126" i="22"/>
  <c r="AQ125" i="22"/>
  <c r="AQ124" i="22"/>
  <c r="AQ123" i="22"/>
  <c r="AQ122" i="22"/>
  <c r="AQ121" i="22"/>
  <c r="AQ120" i="22"/>
  <c r="AQ119" i="22"/>
  <c r="AQ118" i="22"/>
  <c r="AQ117" i="22"/>
  <c r="AQ116" i="22"/>
  <c r="AQ115" i="22"/>
  <c r="AQ114" i="22"/>
  <c r="AQ113" i="22"/>
  <c r="AQ112" i="22"/>
  <c r="AQ111" i="22"/>
  <c r="AQ110" i="22"/>
  <c r="AQ109" i="22"/>
  <c r="AQ108" i="22"/>
  <c r="AQ107" i="22"/>
  <c r="AQ106" i="22"/>
  <c r="AQ105" i="22"/>
  <c r="AQ104" i="22"/>
  <c r="AQ103" i="22"/>
  <c r="AQ102" i="22"/>
  <c r="AQ101" i="22"/>
  <c r="AQ100" i="22"/>
  <c r="AQ99" i="22"/>
  <c r="AQ98" i="22"/>
  <c r="AQ97" i="22"/>
  <c r="AQ96" i="22"/>
  <c r="AQ95" i="22"/>
  <c r="AQ94" i="22"/>
  <c r="AQ93" i="22"/>
  <c r="AQ92" i="22"/>
  <c r="AQ91" i="22"/>
  <c r="AQ90" i="22"/>
  <c r="AQ89" i="22"/>
  <c r="AQ88" i="22"/>
  <c r="AQ87" i="22"/>
  <c r="AQ86" i="22"/>
  <c r="AQ85" i="22"/>
  <c r="AQ84" i="22"/>
  <c r="AQ83" i="22"/>
  <c r="AQ82" i="22"/>
  <c r="AQ81" i="22"/>
  <c r="AQ80" i="22"/>
  <c r="AQ79" i="22"/>
  <c r="AQ78" i="22"/>
  <c r="AQ77" i="22"/>
  <c r="AQ76" i="22"/>
  <c r="AQ75" i="22"/>
  <c r="AQ74" i="22"/>
  <c r="AQ73" i="22"/>
  <c r="AQ72" i="22"/>
  <c r="AQ71" i="22"/>
  <c r="AQ70" i="22"/>
  <c r="AQ69" i="22"/>
  <c r="AQ68" i="22"/>
  <c r="AQ67" i="22"/>
  <c r="AQ66" i="22"/>
  <c r="AQ65" i="22"/>
  <c r="AQ64" i="22"/>
  <c r="AQ63" i="22"/>
  <c r="AQ62" i="22"/>
  <c r="AQ61" i="22"/>
  <c r="AQ60" i="22"/>
  <c r="AQ59" i="22"/>
  <c r="AQ58" i="22"/>
  <c r="AQ57" i="22"/>
  <c r="AQ56" i="22"/>
  <c r="AQ55" i="22"/>
  <c r="AQ54" i="22"/>
  <c r="AQ53" i="22"/>
  <c r="AQ52" i="22"/>
  <c r="AQ51" i="22"/>
  <c r="AQ50" i="22"/>
  <c r="AQ49" i="22"/>
  <c r="AQ48" i="22"/>
  <c r="AQ47" i="22"/>
  <c r="AQ46" i="22"/>
  <c r="AQ45" i="22"/>
  <c r="AQ44" i="22"/>
  <c r="AQ43" i="22"/>
  <c r="AQ42" i="22"/>
  <c r="AQ41" i="22"/>
  <c r="AQ40" i="22"/>
  <c r="AQ39" i="22"/>
  <c r="AQ38" i="22"/>
  <c r="AQ37" i="22"/>
  <c r="AQ36" i="22"/>
  <c r="AQ35" i="22"/>
  <c r="AQ34" i="22"/>
  <c r="AQ33" i="22"/>
  <c r="AQ32" i="22"/>
  <c r="AQ31" i="22"/>
  <c r="AQ30" i="22"/>
  <c r="AQ29" i="22"/>
  <c r="AQ28" i="22"/>
  <c r="AQ27" i="22"/>
  <c r="AP2" i="22"/>
  <c r="AP3" i="22" s="1"/>
  <c r="AP4" i="22" s="1"/>
  <c r="AP5" i="22" s="1"/>
  <c r="AP6" i="22" s="1"/>
  <c r="AP7" i="22" s="1"/>
  <c r="AP8" i="22" s="1"/>
  <c r="AP9" i="22" s="1"/>
  <c r="AP10" i="22" s="1"/>
  <c r="AP11" i="22" s="1"/>
  <c r="AP12" i="22" s="1"/>
  <c r="AP13" i="22" s="1"/>
  <c r="AP14" i="22" s="1"/>
  <c r="AP15" i="22" s="1"/>
  <c r="AP16" i="22" s="1"/>
  <c r="AP17" i="22" s="1"/>
  <c r="AP18" i="22" s="1"/>
  <c r="AP19" i="22" s="1"/>
  <c r="AP20" i="22" s="1"/>
  <c r="AP21" i="22" s="1"/>
  <c r="AP22" i="22" s="1"/>
  <c r="AP23" i="22" s="1"/>
  <c r="AP24" i="22" s="1"/>
  <c r="AP25" i="22" s="1"/>
  <c r="AP26" i="22" s="1"/>
  <c r="AP27" i="22" s="1"/>
  <c r="AP28" i="22" s="1"/>
  <c r="AP29" i="22" s="1"/>
  <c r="AP30" i="22" s="1"/>
  <c r="AP31" i="22" s="1"/>
  <c r="AP32" i="22" s="1"/>
  <c r="AP33" i="22" s="1"/>
  <c r="AP34" i="22" s="1"/>
  <c r="AP35" i="22" s="1"/>
  <c r="AP36" i="22" s="1"/>
  <c r="AP37" i="22" s="1"/>
  <c r="AP38" i="22" s="1"/>
  <c r="AP39" i="22" s="1"/>
  <c r="AP40" i="22" s="1"/>
  <c r="AP41" i="22" s="1"/>
  <c r="AP42" i="22" s="1"/>
  <c r="AP43" i="22" s="1"/>
  <c r="AP44" i="22" s="1"/>
  <c r="AP45" i="22" s="1"/>
  <c r="AP46" i="22" s="1"/>
  <c r="AP47" i="22" s="1"/>
  <c r="AP48" i="22" s="1"/>
  <c r="AP49" i="22" s="1"/>
  <c r="AP50" i="22" s="1"/>
  <c r="AP51" i="22" s="1"/>
  <c r="AP52" i="22" s="1"/>
  <c r="AP53" i="22" s="1"/>
  <c r="AP54" i="22" s="1"/>
  <c r="AP55" i="22" s="1"/>
  <c r="AP56" i="22" s="1"/>
  <c r="AP57" i="22" s="1"/>
  <c r="AP58" i="22" s="1"/>
  <c r="AP59" i="22" s="1"/>
  <c r="AP60" i="22" s="1"/>
  <c r="AP61" i="22" s="1"/>
  <c r="AP62" i="22" s="1"/>
  <c r="AP63" i="22" s="1"/>
  <c r="AP64" i="22" s="1"/>
  <c r="AP65" i="22" s="1"/>
  <c r="AP66" i="22" s="1"/>
  <c r="AP67" i="22" s="1"/>
  <c r="AP68" i="22" s="1"/>
  <c r="AP69" i="22" s="1"/>
  <c r="AP70" i="22" s="1"/>
  <c r="AP71" i="22" s="1"/>
  <c r="AP72" i="22" s="1"/>
  <c r="AP73" i="22" s="1"/>
  <c r="AP74" i="22" s="1"/>
  <c r="AP75" i="22" s="1"/>
  <c r="AP76" i="22" s="1"/>
  <c r="AP77" i="22" s="1"/>
  <c r="AP78" i="22" s="1"/>
  <c r="AP79" i="22" s="1"/>
  <c r="AP80" i="22" s="1"/>
  <c r="AP81" i="22" s="1"/>
  <c r="AP82" i="22" s="1"/>
  <c r="AP83" i="22" s="1"/>
  <c r="AP84" i="22" s="1"/>
  <c r="AP85" i="22" s="1"/>
  <c r="AP86" i="22" s="1"/>
  <c r="AP87" i="22" s="1"/>
  <c r="AP88" i="22" s="1"/>
  <c r="AP89" i="22" s="1"/>
  <c r="AP90" i="22" s="1"/>
  <c r="AP91" i="22" s="1"/>
  <c r="AP92" i="22" s="1"/>
  <c r="AP93" i="22" s="1"/>
  <c r="AP94" i="22" s="1"/>
  <c r="AP95" i="22" s="1"/>
  <c r="AP96" i="22" s="1"/>
  <c r="AP97" i="22" s="1"/>
  <c r="AP98" i="22" s="1"/>
  <c r="AP99" i="22" s="1"/>
  <c r="AP100" i="22" s="1"/>
  <c r="AP101" i="22" s="1"/>
  <c r="AP102" i="22" s="1"/>
  <c r="AP103" i="22" s="1"/>
  <c r="AP104" i="22" s="1"/>
  <c r="AP105" i="22" s="1"/>
  <c r="AP106" i="22" s="1"/>
  <c r="AP107" i="22" s="1"/>
  <c r="AP108" i="22" s="1"/>
  <c r="AP109" i="22" s="1"/>
  <c r="AP110" i="22" s="1"/>
  <c r="AP111" i="22" s="1"/>
  <c r="AP112" i="22" s="1"/>
  <c r="AP113" i="22" s="1"/>
  <c r="AP114" i="22" s="1"/>
  <c r="AP115" i="22" s="1"/>
  <c r="AP116" i="22" s="1"/>
  <c r="AP117" i="22" s="1"/>
  <c r="AP118" i="22" s="1"/>
  <c r="AP119" i="22" s="1"/>
  <c r="AP120" i="22" s="1"/>
  <c r="AP121" i="22" s="1"/>
  <c r="AP122" i="22" s="1"/>
  <c r="AP123" i="22" s="1"/>
  <c r="AP124" i="22" s="1"/>
  <c r="AP125" i="22" s="1"/>
  <c r="AP126" i="22" s="1"/>
  <c r="AP127" i="22" s="1"/>
  <c r="AP128" i="22" s="1"/>
  <c r="AP129" i="22" s="1"/>
  <c r="AP130" i="22" s="1"/>
  <c r="AP131" i="22" s="1"/>
  <c r="AP132" i="22" s="1"/>
  <c r="AP133" i="22" s="1"/>
  <c r="AP134" i="22" s="1"/>
  <c r="AP135" i="22" s="1"/>
  <c r="AP136" i="22" s="1"/>
  <c r="AP137" i="22" s="1"/>
  <c r="AP138" i="22" s="1"/>
  <c r="AP139" i="22" s="1"/>
  <c r="AP140" i="22" s="1"/>
  <c r="AP141" i="22" s="1"/>
  <c r="AP142" i="22" s="1"/>
  <c r="AP143" i="22" s="1"/>
  <c r="AP144" i="22" s="1"/>
  <c r="AP145" i="22" s="1"/>
  <c r="AP146" i="22" s="1"/>
  <c r="AP147" i="22" s="1"/>
  <c r="AP148" i="22" s="1"/>
  <c r="AP149" i="22" s="1"/>
  <c r="AP150" i="22" s="1"/>
  <c r="AP151" i="22" s="1"/>
  <c r="AP152" i="22" s="1"/>
  <c r="AP153" i="22" s="1"/>
  <c r="AP154" i="22" s="1"/>
  <c r="AP155" i="22" s="1"/>
  <c r="AP156" i="22" s="1"/>
  <c r="AP157" i="22" s="1"/>
  <c r="AP158" i="22" s="1"/>
  <c r="AP159" i="22" s="1"/>
  <c r="AP160" i="22" s="1"/>
  <c r="AP161" i="22" s="1"/>
  <c r="AP162" i="22" s="1"/>
  <c r="AP163" i="22" s="1"/>
  <c r="AP164" i="22" s="1"/>
  <c r="AP165" i="22" s="1"/>
  <c r="AP166" i="22" s="1"/>
  <c r="AP167" i="22" s="1"/>
  <c r="AP168" i="22" s="1"/>
  <c r="AP169" i="22" s="1"/>
  <c r="AP170" i="22" s="1"/>
  <c r="AP171" i="22" s="1"/>
  <c r="AP172" i="22" s="1"/>
  <c r="AP173" i="22" s="1"/>
  <c r="AP174" i="22" s="1"/>
  <c r="AP175" i="22" s="1"/>
  <c r="AP176" i="22" s="1"/>
  <c r="AP177" i="22" s="1"/>
  <c r="AP178" i="22" s="1"/>
  <c r="AP179" i="22" s="1"/>
  <c r="AP180" i="22" s="1"/>
  <c r="AP181" i="22" s="1"/>
  <c r="AP182" i="22" s="1"/>
  <c r="AP183" i="22" s="1"/>
  <c r="AP184" i="22" s="1"/>
  <c r="AP185" i="22" s="1"/>
  <c r="AP186" i="22" s="1"/>
  <c r="AP187" i="22" s="1"/>
  <c r="AP188" i="22" s="1"/>
  <c r="AP189" i="22" s="1"/>
  <c r="AP190" i="22" s="1"/>
  <c r="AP191" i="22" s="1"/>
  <c r="AP192" i="22" s="1"/>
  <c r="AP193" i="22" s="1"/>
  <c r="AP194" i="22" s="1"/>
  <c r="AP195" i="22" s="1"/>
  <c r="AP196" i="22" s="1"/>
  <c r="AP197" i="22" s="1"/>
  <c r="AN2" i="22"/>
  <c r="P1" i="22" l="1"/>
  <c r="O2" i="22"/>
  <c r="O10" i="22" s="1"/>
  <c r="O18" i="22" s="1"/>
  <c r="O25" i="22" s="1"/>
  <c r="O33" i="22" s="1"/>
  <c r="O41" i="22" s="1"/>
  <c r="N205" i="2"/>
  <c r="N206" i="2" s="1"/>
  <c r="AO30" i="30"/>
  <c r="AL31" i="30"/>
  <c r="AL23" i="29"/>
  <c r="AJ15" i="22"/>
  <c r="AI16" i="22" s="1"/>
  <c r="AN27" i="29"/>
  <c r="AM26" i="29"/>
  <c r="AL2" i="22"/>
  <c r="AO2" i="22" s="1"/>
  <c r="AN3" i="22"/>
  <c r="AM2" i="22"/>
  <c r="AM1" i="22"/>
  <c r="Q1" i="22" l="1"/>
  <c r="P2" i="22"/>
  <c r="P10" i="22" s="1"/>
  <c r="P18" i="22" s="1"/>
  <c r="P25" i="22" s="1"/>
  <c r="P33" i="22" s="1"/>
  <c r="P41" i="22" s="1"/>
  <c r="O205" i="2"/>
  <c r="O206" i="2" s="1"/>
  <c r="AO31" i="30"/>
  <c r="AL32" i="30"/>
  <c r="AL24" i="29"/>
  <c r="AJ16" i="22"/>
  <c r="AN28" i="29"/>
  <c r="AM27" i="29"/>
  <c r="AL3" i="22"/>
  <c r="AO3" i="22" s="1"/>
  <c r="AN4" i="22"/>
  <c r="AM3" i="22"/>
  <c r="E26" i="29"/>
  <c r="E6" i="29"/>
  <c r="E7" i="29"/>
  <c r="E80" i="29"/>
  <c r="E78" i="29"/>
  <c r="E15" i="29"/>
  <c r="E10" i="29"/>
  <c r="E43" i="29"/>
  <c r="R1" i="22" l="1"/>
  <c r="Q2" i="22"/>
  <c r="Q10" i="22" s="1"/>
  <c r="Q18" i="22" s="1"/>
  <c r="Q25" i="22" s="1"/>
  <c r="Q33" i="22" s="1"/>
  <c r="Q41" i="22" s="1"/>
  <c r="P205" i="2"/>
  <c r="P206" i="2" s="1"/>
  <c r="AO32" i="30"/>
  <c r="AL33" i="30"/>
  <c r="E62" i="29"/>
  <c r="AL25" i="29"/>
  <c r="AN29" i="29"/>
  <c r="AM28" i="29"/>
  <c r="AL4" i="22"/>
  <c r="AO4" i="22" s="1"/>
  <c r="AN5" i="22"/>
  <c r="AM4" i="22"/>
  <c r="E30" i="29"/>
  <c r="E72" i="29"/>
  <c r="E14" i="29"/>
  <c r="E8" i="29"/>
  <c r="E25" i="29"/>
  <c r="E81" i="29"/>
  <c r="E5" i="29"/>
  <c r="E37" i="29"/>
  <c r="E75" i="29"/>
  <c r="E36" i="29"/>
  <c r="E34" i="29"/>
  <c r="E21" i="29"/>
  <c r="E70" i="29"/>
  <c r="E24" i="29"/>
  <c r="E35" i="29"/>
  <c r="E79" i="29"/>
  <c r="E71" i="29"/>
  <c r="E13" i="29"/>
  <c r="E28" i="29"/>
  <c r="E29" i="29"/>
  <c r="E76" i="29"/>
  <c r="E9" i="29"/>
  <c r="E3" i="29"/>
  <c r="E12" i="29"/>
  <c r="E27" i="29"/>
  <c r="E77" i="29"/>
  <c r="E73" i="29"/>
  <c r="E19" i="29"/>
  <c r="E74" i="29"/>
  <c r="E4" i="29"/>
  <c r="E20" i="29"/>
  <c r="E23" i="29"/>
  <c r="E11" i="29"/>
  <c r="E22" i="29"/>
  <c r="E58" i="29" l="1"/>
  <c r="E89" i="29" s="1"/>
  <c r="E66" i="29"/>
  <c r="E97" i="29" s="1"/>
  <c r="S1" i="22"/>
  <c r="R2" i="22"/>
  <c r="R10" i="22" s="1"/>
  <c r="R18" i="22" s="1"/>
  <c r="R25" i="22" s="1"/>
  <c r="R33" i="22" s="1"/>
  <c r="R41" i="22" s="1"/>
  <c r="Q205" i="2"/>
  <c r="Q206" i="2" s="1"/>
  <c r="E55" i="29"/>
  <c r="E110" i="29"/>
  <c r="E108" i="29"/>
  <c r="E111" i="29"/>
  <c r="E109" i="29"/>
  <c r="E102" i="29"/>
  <c r="E104" i="29"/>
  <c r="E103" i="29"/>
  <c r="E105" i="29"/>
  <c r="E16" i="29"/>
  <c r="R205" i="2"/>
  <c r="R206" i="2" s="1"/>
  <c r="E59" i="29"/>
  <c r="E90" i="29" s="1"/>
  <c r="E114" i="29"/>
  <c r="E39" i="29"/>
  <c r="AO33" i="30"/>
  <c r="AL34" i="30"/>
  <c r="E63" i="29"/>
  <c r="E94" i="29" s="1"/>
  <c r="E60" i="29"/>
  <c r="E91" i="29" s="1"/>
  <c r="E57" i="29"/>
  <c r="E88" i="29" s="1"/>
  <c r="E65" i="29"/>
  <c r="E96" i="29" s="1"/>
  <c r="E82" i="29"/>
  <c r="E56" i="29"/>
  <c r="E31" i="29"/>
  <c r="E64" i="29"/>
  <c r="E95" i="29" s="1"/>
  <c r="E61" i="29"/>
  <c r="E117" i="29" s="1"/>
  <c r="E93" i="29"/>
  <c r="AL26" i="29"/>
  <c r="AN30" i="29"/>
  <c r="AM29" i="29"/>
  <c r="AL5" i="22"/>
  <c r="AO5" i="22" s="1"/>
  <c r="AN6" i="22"/>
  <c r="AM5" i="22"/>
  <c r="S2" i="22" l="1"/>
  <c r="S10" i="22" s="1"/>
  <c r="S18" i="22" s="1"/>
  <c r="S25" i="22" s="1"/>
  <c r="S33" i="22" s="1"/>
  <c r="S41" i="22" s="1"/>
  <c r="E116" i="29"/>
  <c r="E115" i="29"/>
  <c r="S205" i="2"/>
  <c r="S206" i="2" s="1"/>
  <c r="E86" i="29"/>
  <c r="E41" i="29"/>
  <c r="E92" i="29"/>
  <c r="E87" i="29"/>
  <c r="E40" i="29"/>
  <c r="AL35" i="30"/>
  <c r="AO34" i="30"/>
  <c r="E67" i="29"/>
  <c r="AL27" i="29"/>
  <c r="AN31" i="29"/>
  <c r="AM30" i="29"/>
  <c r="AL6" i="22"/>
  <c r="AO6" i="22" s="1"/>
  <c r="AM6" i="22"/>
  <c r="AN7" i="22"/>
  <c r="T205" i="2" l="1"/>
  <c r="T206" i="2" s="1"/>
  <c r="AO35" i="30"/>
  <c r="AL36" i="30"/>
  <c r="AL28" i="29"/>
  <c r="AN32" i="29"/>
  <c r="AM31" i="29"/>
  <c r="AL7" i="22"/>
  <c r="AO7" i="22" s="1"/>
  <c r="AM7" i="22"/>
  <c r="AN8" i="22"/>
  <c r="F7" i="30"/>
  <c r="F4" i="30"/>
  <c r="F44" i="30"/>
  <c r="F22" i="30"/>
  <c r="F51" i="30"/>
  <c r="F26" i="30"/>
  <c r="U205" i="2" l="1"/>
  <c r="U206" i="2" s="1"/>
  <c r="F68" i="30"/>
  <c r="AO36" i="30"/>
  <c r="AL37" i="30"/>
  <c r="AL29" i="29"/>
  <c r="AN33" i="29"/>
  <c r="AM32" i="29"/>
  <c r="AL8" i="22"/>
  <c r="AO8" i="22" s="1"/>
  <c r="AM8" i="22"/>
  <c r="AN9" i="22"/>
  <c r="F27" i="30"/>
  <c r="F23" i="30"/>
  <c r="F10" i="30"/>
  <c r="F49" i="30"/>
  <c r="F5" i="30"/>
  <c r="F28" i="30"/>
  <c r="F19" i="30"/>
  <c r="F37" i="30"/>
  <c r="F20" i="30"/>
  <c r="F13" i="30"/>
  <c r="F24" i="30"/>
  <c r="F21" i="30"/>
  <c r="F3" i="30"/>
  <c r="F11" i="30"/>
  <c r="F29" i="30"/>
  <c r="F9" i="30"/>
  <c r="F8" i="30"/>
  <c r="F41" i="30"/>
  <c r="F42" i="30"/>
  <c r="F35" i="30"/>
  <c r="F18" i="30"/>
  <c r="F25" i="30"/>
  <c r="F12" i="30"/>
  <c r="F15" i="30"/>
  <c r="F14" i="30"/>
  <c r="F6" i="30"/>
  <c r="F43" i="30" l="1"/>
  <c r="F45" i="30" s="1"/>
  <c r="F34" i="30"/>
  <c r="F36" i="30" s="1"/>
  <c r="F38" i="30" s="1"/>
  <c r="F65" i="30"/>
  <c r="V205" i="2"/>
  <c r="V206" i="2" s="1"/>
  <c r="F55" i="30"/>
  <c r="F30" i="30"/>
  <c r="F48" i="30" s="1"/>
  <c r="F50" i="30" s="1"/>
  <c r="F52" i="30" s="1"/>
  <c r="AO37" i="30"/>
  <c r="AL38" i="30"/>
  <c r="AL30" i="29"/>
  <c r="AN34" i="29"/>
  <c r="AN35" i="29" s="1"/>
  <c r="AM33" i="29"/>
  <c r="AL9" i="22"/>
  <c r="AO9" i="22" s="1"/>
  <c r="AM9" i="22"/>
  <c r="AN10" i="22"/>
  <c r="F59" i="30" l="1"/>
  <c r="F56" i="30"/>
  <c r="F67" i="30"/>
  <c r="F69" i="30" s="1"/>
  <c r="F64" i="30"/>
  <c r="F66" i="30" s="1"/>
  <c r="W205" i="2"/>
  <c r="W206" i="2" s="1"/>
  <c r="F53" i="30"/>
  <c r="F60" i="30"/>
  <c r="F39" i="30"/>
  <c r="F57" i="30"/>
  <c r="F63" i="30"/>
  <c r="AN36" i="29"/>
  <c r="AM35" i="29"/>
  <c r="AL39" i="30"/>
  <c r="AO38" i="30"/>
  <c r="AL31" i="29"/>
  <c r="AM34" i="29"/>
  <c r="AL10" i="22"/>
  <c r="AO10" i="22" s="1"/>
  <c r="AM10" i="22"/>
  <c r="AN11" i="22"/>
  <c r="F58" i="30" l="1"/>
  <c r="F47" i="29" s="1"/>
  <c r="X205" i="2"/>
  <c r="X206" i="2" s="1"/>
  <c r="F61" i="30"/>
  <c r="F48" i="29" s="1"/>
  <c r="AN37" i="29"/>
  <c r="AM36" i="29"/>
  <c r="AL40" i="30"/>
  <c r="AO39" i="30"/>
  <c r="AL32" i="29"/>
  <c r="AL11" i="22"/>
  <c r="AO11" i="22" s="1"/>
  <c r="AM11" i="22"/>
  <c r="AN12" i="22"/>
  <c r="Y205" i="2" l="1"/>
  <c r="Y206" i="2" s="1"/>
  <c r="AN38" i="29"/>
  <c r="AM38" i="29" s="1"/>
  <c r="AM37" i="29"/>
  <c r="AO40" i="30"/>
  <c r="AL41" i="30"/>
  <c r="AL33" i="29"/>
  <c r="AL12" i="22"/>
  <c r="AO12" i="22" s="1"/>
  <c r="AM12" i="22"/>
  <c r="AN13" i="22"/>
  <c r="Z205" i="2" l="1"/>
  <c r="Z206" i="2" s="1"/>
  <c r="AL42" i="30"/>
  <c r="AO41" i="30"/>
  <c r="AL34" i="29"/>
  <c r="AL13" i="22"/>
  <c r="AO13" i="22" s="1"/>
  <c r="AM13" i="22"/>
  <c r="AN14" i="22"/>
  <c r="E7" i="22"/>
  <c r="E14" i="22"/>
  <c r="E21" i="22"/>
  <c r="E19" i="22"/>
  <c r="E22" i="22"/>
  <c r="E11" i="22"/>
  <c r="E4" i="22"/>
  <c r="E12" i="22"/>
  <c r="E13" i="22"/>
  <c r="E5" i="22"/>
  <c r="E20" i="22"/>
  <c r="E15" i="22"/>
  <c r="E6" i="22"/>
  <c r="E23" i="22"/>
  <c r="AA205" i="2" l="1"/>
  <c r="AA206" i="2" s="1"/>
  <c r="AL43" i="30"/>
  <c r="AO42" i="30"/>
  <c r="AL35" i="29"/>
  <c r="AN39" i="29"/>
  <c r="AL14" i="22"/>
  <c r="AO14" i="22" s="1"/>
  <c r="AM14" i="22"/>
  <c r="AN15" i="22"/>
  <c r="AL44" i="30" l="1"/>
  <c r="AO44" i="30" s="1"/>
  <c r="AB205" i="2"/>
  <c r="AB206" i="2" s="1"/>
  <c r="AO43" i="30"/>
  <c r="AL36" i="29"/>
  <c r="AN40" i="29"/>
  <c r="AM39" i="29"/>
  <c r="AL15" i="22"/>
  <c r="AO15" i="22" s="1"/>
  <c r="AM15" i="22"/>
  <c r="AN16" i="22"/>
  <c r="F20" i="29"/>
  <c r="F28" i="29"/>
  <c r="F80" i="29"/>
  <c r="AL45" i="30" l="1"/>
  <c r="AL46" i="30" s="1"/>
  <c r="AC205" i="2"/>
  <c r="AC206" i="2" s="1"/>
  <c r="AO45" i="30"/>
  <c r="AL37" i="29"/>
  <c r="AN41" i="29"/>
  <c r="AL16" i="22"/>
  <c r="AO16" i="22" s="1"/>
  <c r="AM16" i="22"/>
  <c r="AN17" i="22"/>
  <c r="F75" i="29"/>
  <c r="F24" i="29"/>
  <c r="F5" i="29"/>
  <c r="F21" i="29"/>
  <c r="F70" i="29"/>
  <c r="F15" i="29"/>
  <c r="F7" i="29"/>
  <c r="F19" i="29"/>
  <c r="F23" i="29"/>
  <c r="F3" i="29"/>
  <c r="F77" i="29"/>
  <c r="F14" i="29"/>
  <c r="F26" i="29"/>
  <c r="F25" i="29"/>
  <c r="F76" i="29"/>
  <c r="F34" i="29"/>
  <c r="F71" i="29"/>
  <c r="F79" i="29"/>
  <c r="F12" i="29"/>
  <c r="F27" i="29"/>
  <c r="F74" i="29"/>
  <c r="F13" i="29"/>
  <c r="F81" i="29"/>
  <c r="F8" i="29"/>
  <c r="F22" i="29"/>
  <c r="F9" i="29"/>
  <c r="F73" i="29"/>
  <c r="F35" i="29"/>
  <c r="F30" i="29"/>
  <c r="F72" i="29"/>
  <c r="F43" i="29"/>
  <c r="F6" i="29"/>
  <c r="F37" i="29"/>
  <c r="F10" i="29"/>
  <c r="F4" i="29"/>
  <c r="F78" i="29"/>
  <c r="F36" i="29"/>
  <c r="F11" i="29"/>
  <c r="F29" i="29"/>
  <c r="F59" i="29" l="1"/>
  <c r="F90" i="29" s="1"/>
  <c r="F108" i="29"/>
  <c r="F66" i="29"/>
  <c r="F97" i="29" s="1"/>
  <c r="F55" i="29"/>
  <c r="F102" i="29"/>
  <c r="F114" i="29"/>
  <c r="F110" i="29"/>
  <c r="F109" i="29"/>
  <c r="F111" i="29"/>
  <c r="F103" i="29"/>
  <c r="F105" i="29"/>
  <c r="F104" i="29"/>
  <c r="F16" i="29"/>
  <c r="F63" i="29"/>
  <c r="F94" i="29" s="1"/>
  <c r="AD205" i="2"/>
  <c r="AD206" i="2" s="1"/>
  <c r="AO46" i="30"/>
  <c r="AL47" i="30"/>
  <c r="F39" i="29"/>
  <c r="F82" i="29"/>
  <c r="F56" i="29"/>
  <c r="F64" i="29"/>
  <c r="F95" i="29" s="1"/>
  <c r="F61" i="29"/>
  <c r="F58" i="29"/>
  <c r="F60" i="29"/>
  <c r="F91" i="29" s="1"/>
  <c r="F31" i="29"/>
  <c r="F57" i="29"/>
  <c r="F88" i="29" s="1"/>
  <c r="F65" i="29"/>
  <c r="F96" i="29" s="1"/>
  <c r="F62" i="29"/>
  <c r="F93" i="29" s="1"/>
  <c r="AL38" i="29"/>
  <c r="F86" i="29"/>
  <c r="AN42" i="29"/>
  <c r="AL17" i="22"/>
  <c r="AO17" i="22" s="1"/>
  <c r="AM17" i="22"/>
  <c r="AN18" i="22"/>
  <c r="F116" i="29" l="1"/>
  <c r="F117" i="29"/>
  <c r="F115" i="29"/>
  <c r="AE205" i="2"/>
  <c r="AE206" i="2" s="1"/>
  <c r="AO47" i="30"/>
  <c r="AL48" i="30"/>
  <c r="F92" i="29"/>
  <c r="F40" i="29"/>
  <c r="F89" i="29"/>
  <c r="F87" i="29"/>
  <c r="F41" i="29"/>
  <c r="F67" i="29"/>
  <c r="AL39" i="29"/>
  <c r="AN43" i="29"/>
  <c r="AN44" i="29" s="1"/>
  <c r="AL18" i="22"/>
  <c r="AO18" i="22" s="1"/>
  <c r="AM18" i="22"/>
  <c r="AN19" i="22"/>
  <c r="G29" i="30"/>
  <c r="G42" i="30"/>
  <c r="G14" i="30"/>
  <c r="G44" i="30"/>
  <c r="G41" i="30"/>
  <c r="G51" i="30"/>
  <c r="G37" i="30"/>
  <c r="G35" i="30"/>
  <c r="G49" i="30"/>
  <c r="AF205" i="2" l="1"/>
  <c r="AF206" i="2" s="1"/>
  <c r="G68" i="30"/>
  <c r="G43" i="30"/>
  <c r="G45" i="30" s="1"/>
  <c r="G65" i="30"/>
  <c r="AL49" i="30"/>
  <c r="AO48" i="30"/>
  <c r="AM44" i="29"/>
  <c r="AN45" i="29"/>
  <c r="AL40" i="29"/>
  <c r="AL19" i="22"/>
  <c r="AO19" i="22" s="1"/>
  <c r="AM19" i="22"/>
  <c r="AN20" i="22"/>
  <c r="AG205" i="2" l="1"/>
  <c r="AG206" i="2" s="1"/>
  <c r="AL50" i="30"/>
  <c r="AO49" i="30"/>
  <c r="AM45" i="29"/>
  <c r="AN46" i="29"/>
  <c r="AL41" i="29"/>
  <c r="AL20" i="22"/>
  <c r="AO20" i="22" s="1"/>
  <c r="AM20" i="22"/>
  <c r="AN21" i="22"/>
  <c r="AH205" i="2" l="1"/>
  <c r="AH206" i="2" s="1"/>
  <c r="AL51" i="30"/>
  <c r="AO50" i="30"/>
  <c r="AM46" i="29"/>
  <c r="AN47" i="29"/>
  <c r="AL42" i="29"/>
  <c r="AL21" i="22"/>
  <c r="AO21" i="22" s="1"/>
  <c r="AM21" i="22"/>
  <c r="AN22" i="22"/>
  <c r="AI205" i="2" l="1"/>
  <c r="AI206" i="2" s="1"/>
  <c r="AO51" i="30"/>
  <c r="AL52" i="30"/>
  <c r="AM47" i="29"/>
  <c r="AN48" i="29"/>
  <c r="AL43" i="29"/>
  <c r="AL22" i="22"/>
  <c r="AO22" i="22" s="1"/>
  <c r="AM22" i="22"/>
  <c r="AN23" i="22"/>
  <c r="AJ205" i="2" l="1"/>
  <c r="AJ206" i="2" s="1"/>
  <c r="AO52" i="30"/>
  <c r="AL53" i="30"/>
  <c r="AM48" i="29"/>
  <c r="AN49" i="29"/>
  <c r="AL44" i="29"/>
  <c r="AL23" i="22"/>
  <c r="AO23" i="22" s="1"/>
  <c r="AM23" i="22"/>
  <c r="AN24" i="22"/>
  <c r="AK205" i="2" l="1"/>
  <c r="AK206" i="2" s="1"/>
  <c r="AO53" i="30"/>
  <c r="AL54" i="30"/>
  <c r="AM49" i="29"/>
  <c r="AN50" i="29"/>
  <c r="AO44" i="29"/>
  <c r="AL45" i="29"/>
  <c r="AL24" i="22"/>
  <c r="AO24" i="22" s="1"/>
  <c r="AM24" i="22"/>
  <c r="AN25" i="22"/>
  <c r="F5" i="22"/>
  <c r="F3" i="22"/>
  <c r="F20" i="22"/>
  <c r="AO54" i="30" l="1"/>
  <c r="AL205" i="2"/>
  <c r="AL206" i="2" s="1"/>
  <c r="AM50" i="29"/>
  <c r="AN51" i="29"/>
  <c r="AO45" i="29"/>
  <c r="AL46" i="29"/>
  <c r="AL25" i="22"/>
  <c r="AO25" i="22" s="1"/>
  <c r="AM25" i="22"/>
  <c r="AN26" i="22"/>
  <c r="F22" i="22"/>
  <c r="F12" i="22"/>
  <c r="F4" i="22"/>
  <c r="F6" i="22"/>
  <c r="F15" i="22"/>
  <c r="F13" i="22"/>
  <c r="F21" i="22"/>
  <c r="F14" i="22"/>
  <c r="F7" i="22"/>
  <c r="F23" i="22"/>
  <c r="F11" i="22"/>
  <c r="F19" i="22"/>
  <c r="AM205" i="2" l="1"/>
  <c r="AM206" i="2" s="1"/>
  <c r="AM51" i="29"/>
  <c r="AN52" i="29"/>
  <c r="AL55" i="30"/>
  <c r="AO46" i="29"/>
  <c r="AL47" i="29"/>
  <c r="AL26" i="22"/>
  <c r="AO26" i="22" s="1"/>
  <c r="AM26" i="22"/>
  <c r="AN27" i="22"/>
  <c r="AN205" i="2" l="1"/>
  <c r="AN206" i="2" s="1"/>
  <c r="AM52" i="29"/>
  <c r="AN53" i="29"/>
  <c r="AO55" i="30"/>
  <c r="AL56" i="30"/>
  <c r="AO47" i="29"/>
  <c r="AL48" i="29"/>
  <c r="AL27" i="22"/>
  <c r="AO27" i="22" s="1"/>
  <c r="AN28" i="22"/>
  <c r="AM27" i="22"/>
  <c r="G43" i="29"/>
  <c r="G79" i="29"/>
  <c r="G15" i="29"/>
  <c r="AO205" i="2" l="1"/>
  <c r="AO206" i="2" s="1"/>
  <c r="AM53" i="29"/>
  <c r="AN54" i="29"/>
  <c r="AO56" i="30"/>
  <c r="AL57" i="30"/>
  <c r="AO48" i="29"/>
  <c r="AL49" i="29"/>
  <c r="AL28" i="22"/>
  <c r="AO28" i="22" s="1"/>
  <c r="AN29" i="22"/>
  <c r="AM28" i="22"/>
  <c r="G76" i="29"/>
  <c r="G81" i="29"/>
  <c r="G77" i="29"/>
  <c r="G75" i="29"/>
  <c r="G74" i="29"/>
  <c r="G30" i="29"/>
  <c r="G71" i="29"/>
  <c r="G72" i="29"/>
  <c r="G70" i="29"/>
  <c r="G78" i="29"/>
  <c r="G73" i="29"/>
  <c r="G14" i="29"/>
  <c r="G80" i="29"/>
  <c r="G66" i="29" l="1"/>
  <c r="G97" i="29" s="1"/>
  <c r="AP205" i="2"/>
  <c r="AP206" i="2" s="1"/>
  <c r="AM54" i="29"/>
  <c r="AN55" i="29"/>
  <c r="G82" i="29"/>
  <c r="AL58" i="30"/>
  <c r="AO57" i="30"/>
  <c r="AO49" i="29"/>
  <c r="AL50" i="29"/>
  <c r="AL29" i="22"/>
  <c r="AO29" i="22" s="1"/>
  <c r="AN30" i="22"/>
  <c r="AM29" i="22"/>
  <c r="AQ205" i="2" l="1"/>
  <c r="AQ206" i="2" s="1"/>
  <c r="AM55" i="29"/>
  <c r="AN56" i="29"/>
  <c r="AO58" i="30"/>
  <c r="AL59" i="30"/>
  <c r="AO50" i="29"/>
  <c r="AL51" i="29"/>
  <c r="AL30" i="22"/>
  <c r="AO30" i="22" s="1"/>
  <c r="AN31" i="22"/>
  <c r="AM30" i="22"/>
  <c r="AR205" i="2" l="1"/>
  <c r="AR206" i="2" s="1"/>
  <c r="AM56" i="29"/>
  <c r="AN57" i="29"/>
  <c r="AO59" i="30"/>
  <c r="AL60" i="30"/>
  <c r="AO51" i="29"/>
  <c r="AL52" i="29"/>
  <c r="AL31" i="22"/>
  <c r="AO31" i="22" s="1"/>
  <c r="AN32" i="22"/>
  <c r="AM31" i="22"/>
  <c r="H44" i="30"/>
  <c r="H35" i="30"/>
  <c r="H49" i="30"/>
  <c r="H37" i="30"/>
  <c r="H18" i="30"/>
  <c r="H25" i="30"/>
  <c r="H21" i="30"/>
  <c r="H24" i="30"/>
  <c r="H3" i="30"/>
  <c r="H461" i="8" l="1"/>
  <c r="H462" i="8" s="1"/>
  <c r="H456" i="8"/>
  <c r="H457" i="8" s="1"/>
  <c r="H65" i="30"/>
  <c r="H66" i="30" s="1"/>
  <c r="AS205" i="2"/>
  <c r="AS206" i="2" s="1"/>
  <c r="AM57" i="29"/>
  <c r="AN58" i="29"/>
  <c r="AL61" i="30"/>
  <c r="AO60" i="30"/>
  <c r="AO52" i="29"/>
  <c r="AL53" i="29"/>
  <c r="AL32" i="22"/>
  <c r="AO32" i="22" s="1"/>
  <c r="AN33" i="22"/>
  <c r="AM32" i="22"/>
  <c r="H22" i="30"/>
  <c r="H8" i="30"/>
  <c r="H20" i="30"/>
  <c r="H12" i="30"/>
  <c r="H29" i="30"/>
  <c r="H26" i="30"/>
  <c r="H19" i="30"/>
  <c r="H7" i="30"/>
  <c r="H9" i="30"/>
  <c r="H4" i="30"/>
  <c r="H11" i="30"/>
  <c r="H14" i="30"/>
  <c r="H10" i="30"/>
  <c r="H23" i="30"/>
  <c r="H41" i="30"/>
  <c r="H42" i="30"/>
  <c r="H6" i="30"/>
  <c r="H28" i="30"/>
  <c r="H51" i="30"/>
  <c r="H27" i="30"/>
  <c r="H13" i="30"/>
  <c r="H5" i="30"/>
  <c r="H15" i="30"/>
  <c r="H458" i="8" l="1"/>
  <c r="H451" i="8"/>
  <c r="H452" i="8" s="1"/>
  <c r="H34" i="30"/>
  <c r="H68" i="30"/>
  <c r="H69" i="30" s="1"/>
  <c r="H43" i="30"/>
  <c r="H45" i="30" s="1"/>
  <c r="H30" i="30"/>
  <c r="H48" i="30" s="1"/>
  <c r="AT205" i="2"/>
  <c r="AT206" i="2" s="1"/>
  <c r="AM58" i="29"/>
  <c r="AN59" i="29"/>
  <c r="AL62" i="30"/>
  <c r="AO61" i="30"/>
  <c r="AO53" i="29"/>
  <c r="AL54" i="29"/>
  <c r="AL33" i="22"/>
  <c r="AO33" i="22" s="1"/>
  <c r="AN34" i="22"/>
  <c r="AM33" i="22"/>
  <c r="H36" i="30" l="1"/>
  <c r="H38" i="30" s="1"/>
  <c r="H57" i="30" s="1"/>
  <c r="H58" i="30" s="1"/>
  <c r="H47" i="29" s="1"/>
  <c r="H463" i="8"/>
  <c r="H50" i="30"/>
  <c r="H52" i="30" s="1"/>
  <c r="H60" i="30" s="1"/>
  <c r="H61" i="30" s="1"/>
  <c r="H453" i="8"/>
  <c r="AU205" i="2"/>
  <c r="AU206" i="2" s="1"/>
  <c r="AM59" i="29"/>
  <c r="AN60" i="29"/>
  <c r="AL63" i="30"/>
  <c r="AO62" i="30"/>
  <c r="AO54" i="29"/>
  <c r="AL55" i="29"/>
  <c r="AL34" i="22"/>
  <c r="AO34" i="22" s="1"/>
  <c r="AN35" i="22"/>
  <c r="AM34" i="22"/>
  <c r="H48" i="29" l="1"/>
  <c r="H49" i="29" s="1"/>
  <c r="AV205" i="2"/>
  <c r="AV206" i="2" s="1"/>
  <c r="AM60" i="29"/>
  <c r="AN61" i="29"/>
  <c r="AL64" i="30"/>
  <c r="AO63" i="30"/>
  <c r="AO55" i="29"/>
  <c r="AL56" i="29"/>
  <c r="AL35" i="22"/>
  <c r="AO35" i="22" s="1"/>
  <c r="AN36" i="22"/>
  <c r="AM35" i="22"/>
  <c r="AW205" i="2" l="1"/>
  <c r="AW206" i="2" s="1"/>
  <c r="AM61" i="29"/>
  <c r="AN62" i="29"/>
  <c r="AL65" i="30"/>
  <c r="AO64" i="30"/>
  <c r="AO56" i="29"/>
  <c r="AL57" i="29"/>
  <c r="AL36" i="22"/>
  <c r="AO36" i="22" s="1"/>
  <c r="AN37" i="22"/>
  <c r="AM36" i="22"/>
  <c r="AX205" i="2" l="1"/>
  <c r="AX206" i="2" s="1"/>
  <c r="AM62" i="29"/>
  <c r="AN63" i="29"/>
  <c r="AL66" i="30"/>
  <c r="AO65" i="30"/>
  <c r="AO57" i="29"/>
  <c r="AL58" i="29"/>
  <c r="AL37" i="22"/>
  <c r="AO37" i="22" s="1"/>
  <c r="AN38" i="22"/>
  <c r="AM37" i="22"/>
  <c r="G14" i="22"/>
  <c r="G3" i="22"/>
  <c r="G5" i="22"/>
  <c r="G7" i="22"/>
  <c r="G6" i="22"/>
  <c r="G22" i="22"/>
  <c r="G19" i="22"/>
  <c r="G21" i="22"/>
  <c r="G12" i="22"/>
  <c r="G20" i="22"/>
  <c r="G15" i="22"/>
  <c r="G13" i="22"/>
  <c r="G23" i="22"/>
  <c r="G11" i="22"/>
  <c r="G4" i="22"/>
  <c r="AY205" i="2" l="1"/>
  <c r="AY206" i="2" s="1"/>
  <c r="AM63" i="29"/>
  <c r="AN64" i="29"/>
  <c r="AO66" i="30"/>
  <c r="AL67" i="30"/>
  <c r="AO58" i="29"/>
  <c r="AL59" i="29"/>
  <c r="AL38" i="22"/>
  <c r="AO38" i="22" s="1"/>
  <c r="AN39" i="22"/>
  <c r="AM38" i="22"/>
  <c r="AZ205" i="2" l="1"/>
  <c r="AZ206" i="2" s="1"/>
  <c r="AM64" i="29"/>
  <c r="AN65" i="29"/>
  <c r="AL68" i="30"/>
  <c r="AO67" i="30"/>
  <c r="AO59" i="29"/>
  <c r="AL60" i="29"/>
  <c r="AL39" i="22"/>
  <c r="AO39" i="22" s="1"/>
  <c r="AN40" i="22"/>
  <c r="AM39" i="22"/>
  <c r="H75" i="29"/>
  <c r="H71" i="29"/>
  <c r="H23" i="29"/>
  <c r="H9" i="29"/>
  <c r="H5" i="29"/>
  <c r="H24" i="29"/>
  <c r="H79" i="29"/>
  <c r="H35" i="29"/>
  <c r="H81" i="29"/>
  <c r="H4" i="29"/>
  <c r="H6" i="29"/>
  <c r="H78" i="29"/>
  <c r="H19" i="29"/>
  <c r="H43" i="29"/>
  <c r="H21" i="29"/>
  <c r="H80" i="29"/>
  <c r="H7" i="29"/>
  <c r="H51" i="29" l="1"/>
  <c r="H59" i="29"/>
  <c r="H57" i="29"/>
  <c r="BA205" i="2"/>
  <c r="BA206" i="2" s="1"/>
  <c r="AM65" i="29"/>
  <c r="AN66" i="29"/>
  <c r="AL69" i="30"/>
  <c r="AO68" i="30"/>
  <c r="AO60" i="29"/>
  <c r="AL61" i="29"/>
  <c r="AL40" i="22"/>
  <c r="AO40" i="22" s="1"/>
  <c r="AN41" i="22"/>
  <c r="AM40" i="22"/>
  <c r="H70" i="29"/>
  <c r="H11" i="29"/>
  <c r="H30" i="29"/>
  <c r="H22" i="29"/>
  <c r="H8" i="29"/>
  <c r="H20" i="29"/>
  <c r="H25" i="29"/>
  <c r="H14" i="29"/>
  <c r="H12" i="29"/>
  <c r="H36" i="29"/>
  <c r="H74" i="29"/>
  <c r="H76" i="29"/>
  <c r="H73" i="29"/>
  <c r="H72" i="29"/>
  <c r="H37" i="29"/>
  <c r="H44" i="29"/>
  <c r="H27" i="29"/>
  <c r="H10" i="29"/>
  <c r="H15" i="29"/>
  <c r="H13" i="29"/>
  <c r="H26" i="29"/>
  <c r="H3" i="29"/>
  <c r="H34" i="29"/>
  <c r="H77" i="29"/>
  <c r="H28" i="29"/>
  <c r="H29" i="29"/>
  <c r="H103" i="29" l="1"/>
  <c r="H102" i="29"/>
  <c r="H55" i="29"/>
  <c r="H86" i="29" s="1"/>
  <c r="H62" i="29"/>
  <c r="H93" i="29" s="1"/>
  <c r="H105" i="29"/>
  <c r="H65" i="29"/>
  <c r="H96" i="29" s="1"/>
  <c r="H108" i="29"/>
  <c r="H88" i="29"/>
  <c r="H39" i="29"/>
  <c r="H66" i="29"/>
  <c r="H97" i="29" s="1"/>
  <c r="H63" i="29"/>
  <c r="H94" i="29" s="1"/>
  <c r="H58" i="29"/>
  <c r="H60" i="29"/>
  <c r="H91" i="29" s="1"/>
  <c r="H16" i="29"/>
  <c r="H104" i="29"/>
  <c r="H110" i="29"/>
  <c r="H82" i="29"/>
  <c r="H61" i="29"/>
  <c r="H92" i="29" s="1"/>
  <c r="H111" i="29"/>
  <c r="H90" i="29"/>
  <c r="H56" i="29"/>
  <c r="H115" i="29" s="1"/>
  <c r="H31" i="29"/>
  <c r="H67" i="29" s="1"/>
  <c r="H109" i="29"/>
  <c r="H64" i="29"/>
  <c r="H95" i="29" s="1"/>
  <c r="H89" i="29"/>
  <c r="H114" i="29"/>
  <c r="H40" i="29"/>
  <c r="H50" i="29" s="1"/>
  <c r="BB205" i="2"/>
  <c r="BB206" i="2" s="1"/>
  <c r="AM66" i="29"/>
  <c r="AN67" i="29"/>
  <c r="AL70" i="30"/>
  <c r="AO69" i="30"/>
  <c r="AO61" i="29"/>
  <c r="AL62" i="29"/>
  <c r="AL41" i="22"/>
  <c r="AO41" i="22" s="1"/>
  <c r="AN42" i="22"/>
  <c r="AM41" i="22"/>
  <c r="H87" i="29" l="1"/>
  <c r="H117" i="29"/>
  <c r="H116" i="29"/>
  <c r="H41" i="29"/>
  <c r="H46" i="29" s="1"/>
  <c r="BC205" i="2"/>
  <c r="BC206" i="2" s="1"/>
  <c r="AM67" i="29"/>
  <c r="AN68" i="29"/>
  <c r="AO70" i="30"/>
  <c r="AL71" i="30"/>
  <c r="AO62" i="29"/>
  <c r="AL63" i="29"/>
  <c r="AL42" i="22"/>
  <c r="AO42" i="22" s="1"/>
  <c r="AN43" i="22"/>
  <c r="AM42" i="22"/>
  <c r="BD205" i="2" l="1"/>
  <c r="BD206" i="2" s="1"/>
  <c r="AM68" i="29"/>
  <c r="AN69" i="29"/>
  <c r="AO71" i="30"/>
  <c r="AL72" i="30"/>
  <c r="AO63" i="29"/>
  <c r="AL64" i="29"/>
  <c r="AL43" i="22"/>
  <c r="AO43" i="22" s="1"/>
  <c r="AN44" i="22"/>
  <c r="AM43" i="22"/>
  <c r="I25" i="30"/>
  <c r="I6" i="30"/>
  <c r="I49" i="30"/>
  <c r="I14" i="30"/>
  <c r="I51" i="30"/>
  <c r="I7" i="30"/>
  <c r="I19" i="30"/>
  <c r="I42" i="30"/>
  <c r="I15" i="30"/>
  <c r="I35" i="30"/>
  <c r="I12" i="30"/>
  <c r="I9" i="30"/>
  <c r="I27" i="30"/>
  <c r="I29" i="30"/>
  <c r="I5" i="30"/>
  <c r="I41" i="30"/>
  <c r="I21" i="30"/>
  <c r="I26" i="30"/>
  <c r="I37" i="30"/>
  <c r="I22" i="30"/>
  <c r="I4" i="30"/>
  <c r="I461" i="8" l="1"/>
  <c r="I462" i="8" s="1"/>
  <c r="I458" i="8"/>
  <c r="I451" i="8"/>
  <c r="I452" i="8" s="1"/>
  <c r="I65" i="30"/>
  <c r="I66" i="30" s="1"/>
  <c r="I43" i="30"/>
  <c r="I68" i="30"/>
  <c r="I69" i="30" s="1"/>
  <c r="I34" i="30"/>
  <c r="BE205" i="2"/>
  <c r="BE206" i="2" s="1"/>
  <c r="AN70" i="29"/>
  <c r="AM69" i="29"/>
  <c r="AL73" i="30"/>
  <c r="AO72" i="30"/>
  <c r="AO64" i="29"/>
  <c r="AL65" i="29"/>
  <c r="AL44" i="22"/>
  <c r="AO44" i="22" s="1"/>
  <c r="AN45" i="22"/>
  <c r="AM44" i="22"/>
  <c r="I18" i="30"/>
  <c r="I24" i="30"/>
  <c r="I13" i="30"/>
  <c r="I8" i="30"/>
  <c r="I28" i="30"/>
  <c r="I3" i="30"/>
  <c r="I20" i="30"/>
  <c r="I10" i="30"/>
  <c r="I23" i="30"/>
  <c r="I11" i="30"/>
  <c r="I44" i="30"/>
  <c r="I36" i="30" l="1"/>
  <c r="I38" i="30" s="1"/>
  <c r="I57" i="30" s="1"/>
  <c r="I58" i="30" s="1"/>
  <c r="I47" i="29" s="1"/>
  <c r="I463" i="8"/>
  <c r="I456" i="8"/>
  <c r="I457" i="8" s="1"/>
  <c r="I45" i="30"/>
  <c r="I30" i="30"/>
  <c r="I48" i="30" s="1"/>
  <c r="BF205" i="2"/>
  <c r="BF206" i="2" s="1"/>
  <c r="AN71" i="29"/>
  <c r="AM70" i="29"/>
  <c r="AL74" i="30"/>
  <c r="AO73" i="30"/>
  <c r="AO65" i="29"/>
  <c r="AL66" i="29"/>
  <c r="AL45" i="22"/>
  <c r="AO45" i="22" s="1"/>
  <c r="AN46" i="22"/>
  <c r="AM45" i="22"/>
  <c r="I50" i="30" l="1"/>
  <c r="I52" i="30" s="1"/>
  <c r="I60" i="30" s="1"/>
  <c r="I61" i="30" s="1"/>
  <c r="I48" i="29" s="1"/>
  <c r="I49" i="29" s="1"/>
  <c r="I453" i="8"/>
  <c r="BG205" i="2"/>
  <c r="BG206" i="2" s="1"/>
  <c r="AN72" i="29"/>
  <c r="AM71" i="29"/>
  <c r="AL75" i="30"/>
  <c r="AO74" i="30"/>
  <c r="AO66" i="29"/>
  <c r="AL67" i="29"/>
  <c r="AL46" i="22"/>
  <c r="AO46" i="22" s="1"/>
  <c r="AN47" i="22"/>
  <c r="AM46" i="22"/>
  <c r="BH205" i="2" l="1"/>
  <c r="BH206" i="2" s="1"/>
  <c r="AN73" i="29"/>
  <c r="AM72" i="29"/>
  <c r="AL76" i="30"/>
  <c r="AO75" i="30"/>
  <c r="AO67" i="29"/>
  <c r="AL68" i="29"/>
  <c r="AL47" i="22"/>
  <c r="AO47" i="22" s="1"/>
  <c r="AN48" i="22"/>
  <c r="AM47" i="22"/>
  <c r="BI205" i="2" l="1"/>
  <c r="BI206" i="2" s="1"/>
  <c r="AN74" i="29"/>
  <c r="AM73" i="29"/>
  <c r="AO76" i="30"/>
  <c r="AL77" i="30"/>
  <c r="AO68" i="29"/>
  <c r="AL69" i="29"/>
  <c r="AL48" i="22"/>
  <c r="AO48" i="22" s="1"/>
  <c r="AN49" i="22"/>
  <c r="AM48" i="22"/>
  <c r="H12" i="22"/>
  <c r="H11" i="22"/>
  <c r="H23" i="22"/>
  <c r="H6" i="22"/>
  <c r="H14" i="22"/>
  <c r="BJ205" i="2" l="1"/>
  <c r="BJ206" i="2" s="1"/>
  <c r="AM74" i="29"/>
  <c r="AN75" i="29"/>
  <c r="AL78" i="30"/>
  <c r="AO77" i="30"/>
  <c r="AO69" i="29"/>
  <c r="AL70" i="29"/>
  <c r="AL49" i="22"/>
  <c r="AO49" i="22" s="1"/>
  <c r="AN50" i="22"/>
  <c r="AM49" i="22"/>
  <c r="H7" i="22"/>
  <c r="H20" i="22"/>
  <c r="H3" i="22"/>
  <c r="H22" i="22"/>
  <c r="H21" i="22"/>
  <c r="H15" i="22"/>
  <c r="H4" i="22"/>
  <c r="H5" i="22"/>
  <c r="H19" i="22"/>
  <c r="H13" i="22"/>
  <c r="BK205" i="2" l="1"/>
  <c r="BK206" i="2" s="1"/>
  <c r="AM75" i="29"/>
  <c r="AN76" i="29"/>
  <c r="AL79" i="30"/>
  <c r="AO78" i="30"/>
  <c r="AO70" i="29"/>
  <c r="AL71" i="29"/>
  <c r="AL50" i="22"/>
  <c r="AO50" i="22" s="1"/>
  <c r="AN51" i="22"/>
  <c r="AM50" i="22"/>
  <c r="BL205" i="2" l="1"/>
  <c r="BL206" i="2" s="1"/>
  <c r="AM76" i="29"/>
  <c r="AN77" i="29"/>
  <c r="AL80" i="30"/>
  <c r="AO79" i="30"/>
  <c r="AO71" i="29"/>
  <c r="AL72" i="29"/>
  <c r="AL51" i="22"/>
  <c r="AO51" i="22" s="1"/>
  <c r="AN52" i="22"/>
  <c r="AM51" i="22"/>
  <c r="I23" i="29"/>
  <c r="I5" i="29"/>
  <c r="I9" i="29"/>
  <c r="I34" i="29"/>
  <c r="I36" i="29"/>
  <c r="I19" i="29"/>
  <c r="I81" i="29"/>
  <c r="I44" i="29"/>
  <c r="I14" i="29"/>
  <c r="I25" i="29"/>
  <c r="I10" i="29"/>
  <c r="I7" i="29"/>
  <c r="I77" i="29"/>
  <c r="I76" i="29"/>
  <c r="I43" i="29"/>
  <c r="I75" i="29"/>
  <c r="I4" i="29"/>
  <c r="I6" i="29"/>
  <c r="I13" i="29"/>
  <c r="I78" i="29"/>
  <c r="I29" i="29"/>
  <c r="I24" i="29"/>
  <c r="I30" i="29"/>
  <c r="I3" i="29"/>
  <c r="I8" i="29"/>
  <c r="I27" i="29"/>
  <c r="I79" i="29"/>
  <c r="I11" i="29"/>
  <c r="I20" i="29"/>
  <c r="I72" i="29"/>
  <c r="I55" i="29" l="1"/>
  <c r="I59" i="29"/>
  <c r="I61" i="29"/>
  <c r="I63" i="29"/>
  <c r="I94" i="29" s="1"/>
  <c r="I65" i="29"/>
  <c r="I51" i="29"/>
  <c r="I105" i="29"/>
  <c r="I56" i="29"/>
  <c r="I60" i="29"/>
  <c r="I91" i="29" s="1"/>
  <c r="I66" i="29"/>
  <c r="I97" i="29" s="1"/>
  <c r="BM205" i="2"/>
  <c r="BM206" i="2" s="1"/>
  <c r="AM77" i="29"/>
  <c r="AN78" i="29"/>
  <c r="AO80" i="30"/>
  <c r="AL81" i="30"/>
  <c r="AO72" i="29"/>
  <c r="AL73" i="29"/>
  <c r="AL52" i="22"/>
  <c r="AO52" i="22" s="1"/>
  <c r="AN53" i="22"/>
  <c r="AM52" i="22"/>
  <c r="I15" i="29"/>
  <c r="I21" i="29"/>
  <c r="I35" i="29"/>
  <c r="I22" i="29"/>
  <c r="I74" i="29"/>
  <c r="I80" i="29"/>
  <c r="I73" i="29"/>
  <c r="I12" i="29"/>
  <c r="I28" i="29"/>
  <c r="I71" i="29"/>
  <c r="I37" i="29"/>
  <c r="I26" i="29"/>
  <c r="I70" i="29"/>
  <c r="I103" i="29" l="1"/>
  <c r="I90" i="29"/>
  <c r="I58" i="29"/>
  <c r="I89" i="29" s="1"/>
  <c r="I104" i="29"/>
  <c r="I110" i="29"/>
  <c r="I16" i="29"/>
  <c r="I64" i="29"/>
  <c r="I95" i="29" s="1"/>
  <c r="I96" i="29"/>
  <c r="I109" i="29"/>
  <c r="I57" i="29"/>
  <c r="I88" i="29" s="1"/>
  <c r="I108" i="29"/>
  <c r="I82" i="29"/>
  <c r="I102" i="29"/>
  <c r="I31" i="29"/>
  <c r="I40" i="29" s="1"/>
  <c r="I50" i="29" s="1"/>
  <c r="I111" i="29"/>
  <c r="I62" i="29"/>
  <c r="I93" i="29" s="1"/>
  <c r="I39" i="29"/>
  <c r="I67" i="29"/>
  <c r="I87" i="29"/>
  <c r="I92" i="29"/>
  <c r="I86" i="29"/>
  <c r="I114" i="29"/>
  <c r="BN205" i="2"/>
  <c r="BN206" i="2" s="1"/>
  <c r="AM78" i="29"/>
  <c r="AN79" i="29"/>
  <c r="AO81" i="30"/>
  <c r="AL82" i="30"/>
  <c r="AL74" i="29"/>
  <c r="AO73" i="29"/>
  <c r="AL53" i="22"/>
  <c r="AO53" i="22" s="1"/>
  <c r="AN54" i="22"/>
  <c r="AM53" i="22"/>
  <c r="I117" i="29" l="1"/>
  <c r="I115" i="29"/>
  <c r="I41" i="29"/>
  <c r="I46" i="29" s="1"/>
  <c r="I116" i="29"/>
  <c r="BO205" i="2"/>
  <c r="BO206" i="2" s="1"/>
  <c r="AM79" i="29"/>
  <c r="AN80" i="29"/>
  <c r="AL83" i="30"/>
  <c r="AO82" i="30"/>
  <c r="AO74" i="29"/>
  <c r="AL75" i="29"/>
  <c r="AL54" i="22"/>
  <c r="AO54" i="22" s="1"/>
  <c r="AN55" i="22"/>
  <c r="AM54" i="22"/>
  <c r="BP205" i="2" l="1"/>
  <c r="BP206" i="2" s="1"/>
  <c r="AM80" i="29"/>
  <c r="AN81" i="29"/>
  <c r="AL84" i="30"/>
  <c r="AO83" i="30"/>
  <c r="AO75" i="29"/>
  <c r="AL76" i="29"/>
  <c r="AL55" i="22"/>
  <c r="AO55" i="22" s="1"/>
  <c r="AN56" i="22"/>
  <c r="AM55" i="22"/>
  <c r="J3" i="30"/>
  <c r="J27" i="30"/>
  <c r="J35" i="30"/>
  <c r="J14" i="30"/>
  <c r="J11" i="30"/>
  <c r="J18" i="30"/>
  <c r="J6" i="30"/>
  <c r="J22" i="30"/>
  <c r="J8" i="30"/>
  <c r="J5" i="30"/>
  <c r="J9" i="30"/>
  <c r="J25" i="30"/>
  <c r="J29" i="30"/>
  <c r="J7" i="30"/>
  <c r="J4" i="30"/>
  <c r="J12" i="30"/>
  <c r="J37" i="30"/>
  <c r="J41" i="30"/>
  <c r="J49" i="30"/>
  <c r="J51" i="30"/>
  <c r="J28" i="30"/>
  <c r="J23" i="30"/>
  <c r="J44" i="30"/>
  <c r="J20" i="30"/>
  <c r="J19" i="30"/>
  <c r="J15" i="30"/>
  <c r="J26" i="30"/>
  <c r="J24" i="30"/>
  <c r="J21" i="30"/>
  <c r="J42" i="30"/>
  <c r="J10" i="30"/>
  <c r="J13" i="30"/>
  <c r="J30" i="30" l="1"/>
  <c r="J48" i="30" s="1"/>
  <c r="J34" i="30"/>
  <c r="J68" i="30"/>
  <c r="J69" i="30" s="1"/>
  <c r="J43" i="30"/>
  <c r="J45" i="30" s="1"/>
  <c r="J65" i="30"/>
  <c r="J66" i="30" s="1"/>
  <c r="BQ205" i="2"/>
  <c r="BQ206" i="2" s="1"/>
  <c r="AM81" i="29"/>
  <c r="AN82" i="29"/>
  <c r="AL85" i="30"/>
  <c r="AO84" i="30"/>
  <c r="AL77" i="29"/>
  <c r="AO76" i="29"/>
  <c r="AL56" i="22"/>
  <c r="AO56" i="22" s="1"/>
  <c r="AN57" i="22"/>
  <c r="AM56" i="22"/>
  <c r="J36" i="30" l="1"/>
  <c r="J38" i="30" s="1"/>
  <c r="J57" i="30" s="1"/>
  <c r="J58" i="30" s="1"/>
  <c r="J47" i="29" s="1"/>
  <c r="J50" i="30"/>
  <c r="J52" i="30" s="1"/>
  <c r="J60" i="30" s="1"/>
  <c r="J61" i="30" s="1"/>
  <c r="J48" i="29" s="1"/>
  <c r="AM82" i="29"/>
  <c r="AN83" i="29"/>
  <c r="AL86" i="30"/>
  <c r="AO85" i="30"/>
  <c r="AL78" i="29"/>
  <c r="AO77" i="29"/>
  <c r="AL57" i="22"/>
  <c r="AO57" i="22" s="1"/>
  <c r="AN58" i="22"/>
  <c r="AM57" i="22"/>
  <c r="J49" i="29" l="1"/>
  <c r="AM83" i="29"/>
  <c r="AN84" i="29"/>
  <c r="AL87" i="30"/>
  <c r="AO86" i="30"/>
  <c r="AO78" i="29"/>
  <c r="AL79" i="29"/>
  <c r="AL58" i="22"/>
  <c r="AO58" i="22" s="1"/>
  <c r="AN59" i="22"/>
  <c r="AM58" i="22"/>
  <c r="AM84" i="29" l="1"/>
  <c r="AN85" i="29"/>
  <c r="AL88" i="30"/>
  <c r="AO87" i="30"/>
  <c r="AO79" i="29"/>
  <c r="AL80" i="29"/>
  <c r="AL59" i="22"/>
  <c r="AO59" i="22" s="1"/>
  <c r="AN60" i="22"/>
  <c r="AM59" i="22"/>
  <c r="AM85" i="29" l="1"/>
  <c r="AN86" i="29"/>
  <c r="AO88" i="30"/>
  <c r="AL89" i="30"/>
  <c r="AO80" i="29"/>
  <c r="AL81" i="29"/>
  <c r="AL60" i="22"/>
  <c r="AO60" i="22" s="1"/>
  <c r="AN61" i="22"/>
  <c r="AM60" i="22"/>
  <c r="I21" i="22"/>
  <c r="I7" i="22"/>
  <c r="I20" i="22"/>
  <c r="I5" i="22"/>
  <c r="I22" i="22"/>
  <c r="I6" i="22"/>
  <c r="I19" i="22"/>
  <c r="I11" i="22"/>
  <c r="I13" i="22"/>
  <c r="I23" i="22"/>
  <c r="I12" i="22"/>
  <c r="I3" i="22"/>
  <c r="I15" i="22"/>
  <c r="I4" i="22"/>
  <c r="I14" i="22"/>
  <c r="I26" i="22" l="1"/>
  <c r="I28" i="22"/>
  <c r="I30" i="22"/>
  <c r="I27" i="22"/>
  <c r="I29" i="22"/>
  <c r="AM86" i="29"/>
  <c r="AN87" i="29"/>
  <c r="AO89" i="30"/>
  <c r="AL90" i="30"/>
  <c r="AO81" i="29"/>
  <c r="AL82" i="29"/>
  <c r="AL61" i="22"/>
  <c r="AO61" i="22" s="1"/>
  <c r="AN62" i="22"/>
  <c r="AM61" i="22"/>
  <c r="AT159" i="2"/>
  <c r="AT160" i="2"/>
  <c r="AT161" i="2"/>
  <c r="AT162" i="2"/>
  <c r="AT163" i="2"/>
  <c r="AT164" i="2"/>
  <c r="AT165" i="2"/>
  <c r="AT166" i="2"/>
  <c r="AT167" i="2"/>
  <c r="AT168" i="2"/>
  <c r="AT169" i="2"/>
  <c r="AT170" i="2"/>
  <c r="AT171" i="2"/>
  <c r="AT172" i="2"/>
  <c r="AT173" i="2"/>
  <c r="AT174" i="2"/>
  <c r="AT158" i="2"/>
  <c r="AT156" i="2"/>
  <c r="AT157" i="2"/>
  <c r="AT155" i="2"/>
  <c r="AT133" i="2"/>
  <c r="AT134" i="2"/>
  <c r="AT135" i="2"/>
  <c r="AT136" i="2"/>
  <c r="AT137" i="2"/>
  <c r="AT138" i="2"/>
  <c r="AT139" i="2"/>
  <c r="AT140" i="2"/>
  <c r="AT141" i="2"/>
  <c r="AT142" i="2"/>
  <c r="AT143" i="2"/>
  <c r="AT144" i="2"/>
  <c r="AT145" i="2"/>
  <c r="AT146" i="2"/>
  <c r="AT147" i="2"/>
  <c r="AT148" i="2"/>
  <c r="AT149" i="2"/>
  <c r="AT150" i="2"/>
  <c r="AT151" i="2"/>
  <c r="AT152" i="2"/>
  <c r="AT153" i="2"/>
  <c r="AT154" i="2"/>
  <c r="AT132" i="2"/>
  <c r="AT131" i="2"/>
  <c r="AT129" i="2"/>
  <c r="AT130" i="2"/>
  <c r="AT107" i="2"/>
  <c r="AT108" i="2"/>
  <c r="AT109" i="2"/>
  <c r="AT110" i="2"/>
  <c r="AT111" i="2"/>
  <c r="AT112" i="2"/>
  <c r="AT113" i="2"/>
  <c r="AT114" i="2"/>
  <c r="AT115" i="2"/>
  <c r="AT116" i="2"/>
  <c r="AT117" i="2"/>
  <c r="AT118" i="2"/>
  <c r="AT119" i="2"/>
  <c r="AT120" i="2"/>
  <c r="AT121" i="2"/>
  <c r="AT122" i="2"/>
  <c r="AT123" i="2"/>
  <c r="AT124" i="2"/>
  <c r="AT125" i="2"/>
  <c r="AT126" i="2"/>
  <c r="AT127" i="2"/>
  <c r="AT128" i="2"/>
  <c r="AT106" i="2"/>
  <c r="AT104" i="2"/>
  <c r="AT105" i="2"/>
  <c r="AT81" i="2"/>
  <c r="AT82" i="2"/>
  <c r="AT83" i="2"/>
  <c r="AT84" i="2"/>
  <c r="AT85" i="2"/>
  <c r="AT86" i="2"/>
  <c r="AT87" i="2"/>
  <c r="AT88" i="2"/>
  <c r="AT89" i="2"/>
  <c r="AT90" i="2"/>
  <c r="AT91" i="2"/>
  <c r="AT92" i="2"/>
  <c r="AT93" i="2"/>
  <c r="AT94" i="2"/>
  <c r="AT95" i="2"/>
  <c r="AT96" i="2"/>
  <c r="AT97" i="2"/>
  <c r="AT98" i="2"/>
  <c r="AT99" i="2"/>
  <c r="AT100" i="2"/>
  <c r="AT101" i="2"/>
  <c r="AT102" i="2"/>
  <c r="AT103" i="2"/>
  <c r="AT80" i="2"/>
  <c r="AT79" i="2"/>
  <c r="AT77" i="2"/>
  <c r="AT78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54" i="2"/>
  <c r="AT53" i="2"/>
  <c r="AT46" i="2"/>
  <c r="AT47" i="2"/>
  <c r="AT50" i="2"/>
  <c r="AT52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27" i="2"/>
  <c r="AS2" i="2"/>
  <c r="AS3" i="2" s="1"/>
  <c r="AS4" i="2" s="1"/>
  <c r="AS5" i="2" s="1"/>
  <c r="AS6" i="2" s="1"/>
  <c r="AS7" i="2" s="1"/>
  <c r="AS8" i="2" s="1"/>
  <c r="AS9" i="2" s="1"/>
  <c r="AS10" i="2" s="1"/>
  <c r="AS11" i="2" s="1"/>
  <c r="AS12" i="2" s="1"/>
  <c r="AS13" i="2" s="1"/>
  <c r="AS14" i="2" s="1"/>
  <c r="AS15" i="2" s="1"/>
  <c r="AS16" i="2" s="1"/>
  <c r="AS17" i="2" s="1"/>
  <c r="AS18" i="2" s="1"/>
  <c r="AS19" i="2" s="1"/>
  <c r="AS20" i="2" s="1"/>
  <c r="AS21" i="2" s="1"/>
  <c r="AS22" i="2" s="1"/>
  <c r="AS23" i="2" s="1"/>
  <c r="AS24" i="2" s="1"/>
  <c r="AS25" i="2" s="1"/>
  <c r="AS26" i="2" s="1"/>
  <c r="AS27" i="2" s="1"/>
  <c r="AS28" i="2" s="1"/>
  <c r="AS29" i="2" s="1"/>
  <c r="AS30" i="2" s="1"/>
  <c r="AS31" i="2" s="1"/>
  <c r="AS32" i="2" s="1"/>
  <c r="AS33" i="2" s="1"/>
  <c r="AS34" i="2" s="1"/>
  <c r="AS35" i="2" s="1"/>
  <c r="AS36" i="2" s="1"/>
  <c r="AS37" i="2" s="1"/>
  <c r="AS38" i="2" s="1"/>
  <c r="AS39" i="2" s="1"/>
  <c r="AS40" i="2" s="1"/>
  <c r="AS41" i="2" s="1"/>
  <c r="AS42" i="2" s="1"/>
  <c r="AS43" i="2" s="1"/>
  <c r="AS44" i="2" s="1"/>
  <c r="AS45" i="2" s="1"/>
  <c r="AS46" i="2" s="1"/>
  <c r="AS47" i="2" s="1"/>
  <c r="AQ1" i="2"/>
  <c r="AQ2" i="2" s="1"/>
  <c r="AO1" i="2"/>
  <c r="I38" i="22"/>
  <c r="I34" i="22"/>
  <c r="I37" i="22"/>
  <c r="I35" i="22"/>
  <c r="I36" i="22"/>
  <c r="AS50" i="2" l="1"/>
  <c r="AS52" i="2" s="1"/>
  <c r="AS53" i="2" s="1"/>
  <c r="AS54" i="2" s="1"/>
  <c r="AS55" i="2" s="1"/>
  <c r="AS56" i="2" s="1"/>
  <c r="AS57" i="2" s="1"/>
  <c r="AS58" i="2" s="1"/>
  <c r="AS59" i="2" s="1"/>
  <c r="AS60" i="2" s="1"/>
  <c r="AS61" i="2" s="1"/>
  <c r="AS62" i="2" s="1"/>
  <c r="AS63" i="2" s="1"/>
  <c r="AS64" i="2" s="1"/>
  <c r="AS65" i="2" s="1"/>
  <c r="AS66" i="2" s="1"/>
  <c r="AS67" i="2" s="1"/>
  <c r="AS68" i="2" s="1"/>
  <c r="AS69" i="2" s="1"/>
  <c r="AS70" i="2" s="1"/>
  <c r="AS71" i="2" s="1"/>
  <c r="AS72" i="2" s="1"/>
  <c r="AS73" i="2" s="1"/>
  <c r="AS74" i="2" s="1"/>
  <c r="AS75" i="2" s="1"/>
  <c r="AS76" i="2" s="1"/>
  <c r="AS77" i="2" s="1"/>
  <c r="AS78" i="2" s="1"/>
  <c r="AS79" i="2" s="1"/>
  <c r="AS80" i="2" s="1"/>
  <c r="AS81" i="2" s="1"/>
  <c r="AS82" i="2" s="1"/>
  <c r="AS83" i="2" s="1"/>
  <c r="AS84" i="2" s="1"/>
  <c r="AS85" i="2" s="1"/>
  <c r="AS86" i="2" s="1"/>
  <c r="AS87" i="2" s="1"/>
  <c r="AS88" i="2" s="1"/>
  <c r="AS89" i="2" s="1"/>
  <c r="AS90" i="2" s="1"/>
  <c r="AS91" i="2" s="1"/>
  <c r="AS92" i="2" s="1"/>
  <c r="AS93" i="2" s="1"/>
  <c r="AS94" i="2" s="1"/>
  <c r="AS95" i="2" s="1"/>
  <c r="AS96" i="2" s="1"/>
  <c r="AS97" i="2" s="1"/>
  <c r="AS98" i="2" s="1"/>
  <c r="AS99" i="2" s="1"/>
  <c r="AS100" i="2" s="1"/>
  <c r="AS101" i="2" s="1"/>
  <c r="AS102" i="2" s="1"/>
  <c r="AS103" i="2" s="1"/>
  <c r="AS104" i="2" s="1"/>
  <c r="AS105" i="2" s="1"/>
  <c r="AS106" i="2" s="1"/>
  <c r="AS107" i="2" s="1"/>
  <c r="AS108" i="2" s="1"/>
  <c r="AS109" i="2" s="1"/>
  <c r="AS110" i="2" s="1"/>
  <c r="AS111" i="2" s="1"/>
  <c r="AS112" i="2" s="1"/>
  <c r="AS113" i="2" s="1"/>
  <c r="AS114" i="2" s="1"/>
  <c r="AS115" i="2" s="1"/>
  <c r="AS116" i="2" s="1"/>
  <c r="AS117" i="2" s="1"/>
  <c r="AS118" i="2" s="1"/>
  <c r="AS119" i="2" s="1"/>
  <c r="AS120" i="2" s="1"/>
  <c r="AS121" i="2" s="1"/>
  <c r="AS122" i="2" s="1"/>
  <c r="AS123" i="2" s="1"/>
  <c r="AS124" i="2" s="1"/>
  <c r="AS125" i="2" s="1"/>
  <c r="AS126" i="2" s="1"/>
  <c r="AS127" i="2" s="1"/>
  <c r="AS128" i="2" s="1"/>
  <c r="AS129" i="2" s="1"/>
  <c r="AS130" i="2" s="1"/>
  <c r="AS131" i="2" s="1"/>
  <c r="AS132" i="2" s="1"/>
  <c r="AS133" i="2" s="1"/>
  <c r="AS134" i="2" s="1"/>
  <c r="AS135" i="2" s="1"/>
  <c r="AS136" i="2" s="1"/>
  <c r="AS137" i="2" s="1"/>
  <c r="AS138" i="2" s="1"/>
  <c r="AS139" i="2" s="1"/>
  <c r="AS140" i="2" s="1"/>
  <c r="AS141" i="2" s="1"/>
  <c r="AS142" i="2" s="1"/>
  <c r="AS143" i="2" s="1"/>
  <c r="AS144" i="2" s="1"/>
  <c r="AS145" i="2" s="1"/>
  <c r="AS146" i="2" s="1"/>
  <c r="AS147" i="2" s="1"/>
  <c r="AS148" i="2" s="1"/>
  <c r="AS149" i="2" s="1"/>
  <c r="AS150" i="2" s="1"/>
  <c r="AS151" i="2" s="1"/>
  <c r="AS152" i="2" s="1"/>
  <c r="AS153" i="2" s="1"/>
  <c r="AS154" i="2" s="1"/>
  <c r="AS155" i="2" s="1"/>
  <c r="AS156" i="2" s="1"/>
  <c r="AS157" i="2" s="1"/>
  <c r="AS158" i="2" s="1"/>
  <c r="AS159" i="2" s="1"/>
  <c r="AS160" i="2" s="1"/>
  <c r="AS161" i="2" s="1"/>
  <c r="AS162" i="2" s="1"/>
  <c r="AS163" i="2" s="1"/>
  <c r="AS164" i="2" s="1"/>
  <c r="AS165" i="2" s="1"/>
  <c r="AS166" i="2" s="1"/>
  <c r="AS167" i="2" s="1"/>
  <c r="AS168" i="2" s="1"/>
  <c r="AS169" i="2" s="1"/>
  <c r="AS170" i="2" s="1"/>
  <c r="AS171" i="2" s="1"/>
  <c r="AS172" i="2" s="1"/>
  <c r="AS173" i="2" s="1"/>
  <c r="AS174" i="2" s="1"/>
  <c r="AS175" i="2" s="1"/>
  <c r="AS176" i="2" s="1"/>
  <c r="AS177" i="2" s="1"/>
  <c r="AS178" i="2" s="1"/>
  <c r="AS179" i="2" s="1"/>
  <c r="AS180" i="2" s="1"/>
  <c r="AS181" i="2" s="1"/>
  <c r="AS182" i="2" s="1"/>
  <c r="AS183" i="2" s="1"/>
  <c r="I39" i="22"/>
  <c r="I31" i="22"/>
  <c r="I42" i="22"/>
  <c r="I45" i="22"/>
  <c r="I46" i="22"/>
  <c r="I43" i="22"/>
  <c r="I44" i="22"/>
  <c r="AM87" i="29"/>
  <c r="AN88" i="29"/>
  <c r="AL91" i="30"/>
  <c r="AO90" i="30"/>
  <c r="AL83" i="29"/>
  <c r="AO82" i="29"/>
  <c r="AL62" i="22"/>
  <c r="AO62" i="22" s="1"/>
  <c r="AP2" i="2"/>
  <c r="AQ3" i="2"/>
  <c r="AP1" i="2"/>
  <c r="AO2" i="2"/>
  <c r="AN63" i="22"/>
  <c r="AM62" i="22"/>
  <c r="I47" i="22" l="1"/>
  <c r="AM88" i="29"/>
  <c r="AN89" i="29"/>
  <c r="AL92" i="30"/>
  <c r="AO91" i="30"/>
  <c r="AL84" i="29"/>
  <c r="AO83" i="29"/>
  <c r="AL63" i="22"/>
  <c r="AO63" i="22" s="1"/>
  <c r="AO3" i="2"/>
  <c r="AQ4" i="2"/>
  <c r="AP3" i="2"/>
  <c r="AN64" i="22"/>
  <c r="AM63" i="22"/>
  <c r="J11" i="29"/>
  <c r="J10" i="29"/>
  <c r="J8" i="29"/>
  <c r="J7" i="29"/>
  <c r="J23" i="29"/>
  <c r="J44" i="29"/>
  <c r="J19" i="29"/>
  <c r="J37" i="29"/>
  <c r="J28" i="29"/>
  <c r="J79" i="29"/>
  <c r="J27" i="29"/>
  <c r="J25" i="29"/>
  <c r="J76" i="29"/>
  <c r="J70" i="29"/>
  <c r="J26" i="29"/>
  <c r="J20" i="29"/>
  <c r="J81" i="29"/>
  <c r="J15" i="29"/>
  <c r="J14" i="29"/>
  <c r="J12" i="29"/>
  <c r="J29" i="29"/>
  <c r="J5" i="29"/>
  <c r="J80" i="29"/>
  <c r="J71" i="29"/>
  <c r="J35" i="29"/>
  <c r="J4" i="29"/>
  <c r="J73" i="29"/>
  <c r="J75" i="29"/>
  <c r="J74" i="29"/>
  <c r="J78" i="29"/>
  <c r="J72" i="29"/>
  <c r="J6" i="29"/>
  <c r="J22" i="29"/>
  <c r="J21" i="29"/>
  <c r="J30" i="29"/>
  <c r="J36" i="29"/>
  <c r="J34" i="29"/>
  <c r="J9" i="29"/>
  <c r="J3" i="29"/>
  <c r="J24" i="29"/>
  <c r="J43" i="29"/>
  <c r="J13" i="29"/>
  <c r="J77" i="29"/>
  <c r="J82" i="29" l="1"/>
  <c r="J51" i="29"/>
  <c r="J39" i="29"/>
  <c r="J65" i="29"/>
  <c r="J96" i="29" s="1"/>
  <c r="J63" i="29"/>
  <c r="J94" i="29" s="1"/>
  <c r="J61" i="29"/>
  <c r="J111" i="29"/>
  <c r="J59" i="29"/>
  <c r="J90" i="29" s="1"/>
  <c r="J57" i="29"/>
  <c r="J88" i="29" s="1"/>
  <c r="J55" i="29"/>
  <c r="J31" i="29"/>
  <c r="J108" i="29"/>
  <c r="J104" i="29"/>
  <c r="J103" i="29"/>
  <c r="J66" i="29"/>
  <c r="J97" i="29" s="1"/>
  <c r="J64" i="29"/>
  <c r="J95" i="29" s="1"/>
  <c r="J62" i="29"/>
  <c r="J93" i="29" s="1"/>
  <c r="J60" i="29"/>
  <c r="J91" i="29" s="1"/>
  <c r="J58" i="29"/>
  <c r="J110" i="29"/>
  <c r="J56" i="29"/>
  <c r="J109" i="29"/>
  <c r="J105" i="29"/>
  <c r="J16" i="29"/>
  <c r="J102" i="29"/>
  <c r="AM89" i="29"/>
  <c r="AN90" i="29"/>
  <c r="AO92" i="30"/>
  <c r="AL93" i="30"/>
  <c r="AL85" i="29"/>
  <c r="AO84" i="29"/>
  <c r="AL64" i="22"/>
  <c r="AO64" i="22" s="1"/>
  <c r="AO4" i="2"/>
  <c r="AQ5" i="2"/>
  <c r="AP4" i="2"/>
  <c r="AN65" i="22"/>
  <c r="AM64" i="22"/>
  <c r="J41" i="29" l="1"/>
  <c r="J46" i="29" s="1"/>
  <c r="J87" i="29"/>
  <c r="J115" i="29"/>
  <c r="J89" i="29"/>
  <c r="J116" i="29"/>
  <c r="J40" i="29"/>
  <c r="J50" i="29" s="1"/>
  <c r="J67" i="29"/>
  <c r="J86" i="29"/>
  <c r="J114" i="29"/>
  <c r="J92" i="29"/>
  <c r="J117" i="29"/>
  <c r="AM90" i="29"/>
  <c r="AN91" i="29"/>
  <c r="AO93" i="30"/>
  <c r="AL94" i="30"/>
  <c r="AL86" i="29"/>
  <c r="AO85" i="29"/>
  <c r="AL65" i="22"/>
  <c r="AO65" i="22" s="1"/>
  <c r="AO5" i="2"/>
  <c r="AQ6" i="2"/>
  <c r="AP5" i="2"/>
  <c r="AN66" i="22"/>
  <c r="AM65" i="22"/>
  <c r="AM91" i="29" l="1"/>
  <c r="AN92" i="29"/>
  <c r="AO94" i="30"/>
  <c r="AL95" i="30"/>
  <c r="AL87" i="29"/>
  <c r="AO86" i="29"/>
  <c r="AL66" i="22"/>
  <c r="AO66" i="22" s="1"/>
  <c r="AO6" i="2"/>
  <c r="AQ7" i="2"/>
  <c r="AP6" i="2"/>
  <c r="AN67" i="22"/>
  <c r="AM66" i="22"/>
  <c r="E2" i="21"/>
  <c r="F2" i="21"/>
  <c r="G2" i="21"/>
  <c r="H2" i="21"/>
  <c r="I2" i="21"/>
  <c r="J2" i="21"/>
  <c r="K2" i="21"/>
  <c r="L2" i="21"/>
  <c r="M2" i="21"/>
  <c r="N2" i="21"/>
  <c r="O2" i="21"/>
  <c r="P2" i="21"/>
  <c r="AM92" i="29" l="1"/>
  <c r="AN93" i="29"/>
  <c r="AO95" i="30"/>
  <c r="AL96" i="30"/>
  <c r="AL88" i="29"/>
  <c r="AO87" i="29"/>
  <c r="AL67" i="22"/>
  <c r="AO67" i="22" s="1"/>
  <c r="AO7" i="2"/>
  <c r="AQ8" i="2"/>
  <c r="AP7" i="2"/>
  <c r="AN68" i="22"/>
  <c r="AM67" i="22"/>
  <c r="P18" i="21"/>
  <c r="P10" i="21"/>
  <c r="N10" i="21"/>
  <c r="N18" i="21"/>
  <c r="L18" i="21"/>
  <c r="L10" i="21"/>
  <c r="J10" i="21"/>
  <c r="J18" i="21"/>
  <c r="H10" i="21"/>
  <c r="H18" i="21"/>
  <c r="F18" i="21"/>
  <c r="F10" i="21"/>
  <c r="O10" i="21"/>
  <c r="O18" i="21"/>
  <c r="M18" i="21"/>
  <c r="M10" i="21"/>
  <c r="K10" i="21"/>
  <c r="K18" i="21"/>
  <c r="I10" i="21"/>
  <c r="I18" i="21"/>
  <c r="G10" i="21"/>
  <c r="G18" i="21"/>
  <c r="E10" i="21"/>
  <c r="E18" i="21"/>
  <c r="K28" i="30"/>
  <c r="K26" i="30"/>
  <c r="K3" i="30"/>
  <c r="K21" i="30"/>
  <c r="K4" i="30"/>
  <c r="K51" i="30"/>
  <c r="K5" i="30"/>
  <c r="K23" i="30"/>
  <c r="K6" i="30"/>
  <c r="K49" i="30"/>
  <c r="K7" i="30"/>
  <c r="K25" i="30"/>
  <c r="K8" i="30"/>
  <c r="K44" i="30"/>
  <c r="K9" i="30"/>
  <c r="K27" i="30"/>
  <c r="K10" i="30"/>
  <c r="K41" i="30"/>
  <c r="K11" i="30"/>
  <c r="K29" i="30"/>
  <c r="K12" i="30"/>
  <c r="K42" i="30"/>
  <c r="K13" i="30"/>
  <c r="K14" i="30"/>
  <c r="K18" i="30"/>
  <c r="K37" i="30"/>
  <c r="K15" i="30"/>
  <c r="K20" i="30"/>
  <c r="K22" i="30"/>
  <c r="K35" i="30"/>
  <c r="K19" i="30"/>
  <c r="K24" i="30"/>
  <c r="K65" i="30" l="1"/>
  <c r="K66" i="30" s="1"/>
  <c r="K43" i="30"/>
  <c r="K45" i="30" s="1"/>
  <c r="K68" i="30"/>
  <c r="K69" i="30" s="1"/>
  <c r="K30" i="30"/>
  <c r="K48" i="30" s="1"/>
  <c r="K34" i="30"/>
  <c r="AM93" i="29"/>
  <c r="AN94" i="29"/>
  <c r="AO96" i="30"/>
  <c r="AL97" i="30"/>
  <c r="AL89" i="29"/>
  <c r="AO88" i="29"/>
  <c r="AL68" i="22"/>
  <c r="AO68" i="22" s="1"/>
  <c r="AO8" i="2"/>
  <c r="AQ9" i="2"/>
  <c r="AP8" i="2"/>
  <c r="AN69" i="22"/>
  <c r="AM68" i="22"/>
  <c r="K36" i="30" l="1"/>
  <c r="K38" i="30" s="1"/>
  <c r="K57" i="30" s="1"/>
  <c r="K58" i="30" s="1"/>
  <c r="K47" i="29" s="1"/>
  <c r="K50" i="30"/>
  <c r="K52" i="30" s="1"/>
  <c r="K60" i="30" s="1"/>
  <c r="K61" i="30" s="1"/>
  <c r="K48" i="29" s="1"/>
  <c r="AM94" i="29"/>
  <c r="AN95" i="29"/>
  <c r="AO97" i="30"/>
  <c r="AL98" i="30"/>
  <c r="AL90" i="29"/>
  <c r="AO89" i="29"/>
  <c r="AL69" i="22"/>
  <c r="AO69" i="22" s="1"/>
  <c r="AQ10" i="2"/>
  <c r="AP9" i="2"/>
  <c r="AO9" i="2"/>
  <c r="AN70" i="22"/>
  <c r="AM69" i="22"/>
  <c r="K49" i="29" l="1"/>
  <c r="AM95" i="29"/>
  <c r="AN96" i="29"/>
  <c r="AL99" i="30"/>
  <c r="AO98" i="30"/>
  <c r="AL91" i="29"/>
  <c r="AO90" i="29"/>
  <c r="AL70" i="22"/>
  <c r="AO70" i="22" s="1"/>
  <c r="AO10" i="2"/>
  <c r="AQ11" i="2"/>
  <c r="AP10" i="2"/>
  <c r="AN71" i="22"/>
  <c r="AM70" i="22"/>
  <c r="AM96" i="29" l="1"/>
  <c r="AN97" i="29"/>
  <c r="AO99" i="30"/>
  <c r="AL100" i="30"/>
  <c r="AL92" i="29"/>
  <c r="AO91" i="29"/>
  <c r="AL71" i="22"/>
  <c r="AO71" i="22" s="1"/>
  <c r="AO11" i="2"/>
  <c r="AQ12" i="2"/>
  <c r="AP11" i="2"/>
  <c r="AN72" i="22"/>
  <c r="AM71" i="22"/>
  <c r="AM97" i="29" l="1"/>
  <c r="AN98" i="29"/>
  <c r="AO100" i="30"/>
  <c r="AL101" i="30"/>
  <c r="AL93" i="29"/>
  <c r="AO92" i="29"/>
  <c r="AL72" i="22"/>
  <c r="AO72" i="22" s="1"/>
  <c r="AO12" i="2"/>
  <c r="AQ13" i="2"/>
  <c r="AP12" i="2"/>
  <c r="AN73" i="22"/>
  <c r="AM72" i="22"/>
  <c r="J11" i="22"/>
  <c r="J22" i="22"/>
  <c r="J14" i="22"/>
  <c r="J13" i="22"/>
  <c r="J3" i="22"/>
  <c r="J6" i="22"/>
  <c r="J20" i="22"/>
  <c r="J5" i="22"/>
  <c r="J19" i="22"/>
  <c r="J4" i="22"/>
  <c r="J21" i="22"/>
  <c r="J7" i="22"/>
  <c r="J12" i="22"/>
  <c r="J23" i="22"/>
  <c r="J15" i="22"/>
  <c r="J30" i="22" l="1"/>
  <c r="J28" i="22"/>
  <c r="J26" i="22"/>
  <c r="J29" i="22"/>
  <c r="J27" i="22"/>
  <c r="AM98" i="29"/>
  <c r="AN99" i="29"/>
  <c r="AO101" i="30"/>
  <c r="AL102" i="30"/>
  <c r="AL94" i="29"/>
  <c r="AO93" i="29"/>
  <c r="AL73" i="22"/>
  <c r="AO73" i="22" s="1"/>
  <c r="AO13" i="2"/>
  <c r="AQ14" i="2"/>
  <c r="AP13" i="2"/>
  <c r="AN74" i="22"/>
  <c r="AM73" i="22"/>
  <c r="J37" i="22"/>
  <c r="J35" i="22"/>
  <c r="J36" i="22"/>
  <c r="J38" i="22"/>
  <c r="J34" i="22"/>
  <c r="J39" i="22" l="1"/>
  <c r="J42" i="22"/>
  <c r="J31" i="22"/>
  <c r="J43" i="22"/>
  <c r="J46" i="22"/>
  <c r="J45" i="22"/>
  <c r="J44" i="22"/>
  <c r="AM99" i="29"/>
  <c r="AN100" i="29"/>
  <c r="AL103" i="30"/>
  <c r="AO102" i="30"/>
  <c r="AL95" i="29"/>
  <c r="AO94" i="29"/>
  <c r="AL74" i="22"/>
  <c r="AO74" i="22" s="1"/>
  <c r="AO14" i="2"/>
  <c r="AQ15" i="2"/>
  <c r="AP14" i="2"/>
  <c r="AN75" i="22"/>
  <c r="AM74" i="22"/>
  <c r="J47" i="22" l="1"/>
  <c r="AM100" i="29"/>
  <c r="AN101" i="29"/>
  <c r="AN102" i="29" s="1"/>
  <c r="AN103" i="29" s="1"/>
  <c r="AN104" i="29" s="1"/>
  <c r="AL104" i="30"/>
  <c r="AO103" i="30"/>
  <c r="AL96" i="29"/>
  <c r="AO95" i="29"/>
  <c r="AL75" i="22"/>
  <c r="AO75" i="22" s="1"/>
  <c r="AO15" i="2"/>
  <c r="AQ16" i="2"/>
  <c r="AP15" i="2"/>
  <c r="AN76" i="22"/>
  <c r="AM75" i="22"/>
  <c r="K70" i="29"/>
  <c r="K24" i="29"/>
  <c r="K43" i="29"/>
  <c r="K79" i="29"/>
  <c r="K11" i="29"/>
  <c r="K25" i="29"/>
  <c r="K44" i="29"/>
  <c r="K80" i="29"/>
  <c r="K12" i="29"/>
  <c r="K26" i="29"/>
  <c r="K29" i="29"/>
  <c r="K21" i="29"/>
  <c r="K13" i="29"/>
  <c r="K27" i="29"/>
  <c r="K71" i="29"/>
  <c r="K3" i="29"/>
  <c r="K14" i="29"/>
  <c r="K28" i="29"/>
  <c r="K72" i="29"/>
  <c r="K4" i="29"/>
  <c r="K15" i="29"/>
  <c r="K73" i="29"/>
  <c r="K5" i="29"/>
  <c r="K19" i="29"/>
  <c r="K30" i="29"/>
  <c r="K74" i="29"/>
  <c r="K6" i="29"/>
  <c r="K20" i="29"/>
  <c r="K34" i="29"/>
  <c r="K75" i="29"/>
  <c r="K7" i="29"/>
  <c r="K81" i="29"/>
  <c r="K76" i="29"/>
  <c r="K8" i="29"/>
  <c r="K22" i="29"/>
  <c r="K36" i="29"/>
  <c r="K77" i="29"/>
  <c r="K9" i="29"/>
  <c r="K23" i="29"/>
  <c r="K37" i="29"/>
  <c r="K78" i="29"/>
  <c r="K10" i="29"/>
  <c r="K35" i="29"/>
  <c r="K103" i="29" l="1"/>
  <c r="K104" i="29"/>
  <c r="K55" i="29"/>
  <c r="K31" i="29"/>
  <c r="K108" i="29"/>
  <c r="K57" i="29"/>
  <c r="K88" i="29" s="1"/>
  <c r="K59" i="29"/>
  <c r="K90" i="29" s="1"/>
  <c r="K61" i="29"/>
  <c r="K111" i="29"/>
  <c r="K63" i="29"/>
  <c r="K94" i="29" s="1"/>
  <c r="K65" i="29"/>
  <c r="K96" i="29" s="1"/>
  <c r="K39" i="29"/>
  <c r="K51" i="29"/>
  <c r="K82" i="29"/>
  <c r="K16" i="29"/>
  <c r="K102" i="29"/>
  <c r="K105" i="29"/>
  <c r="K56" i="29"/>
  <c r="K109" i="29"/>
  <c r="K58" i="29"/>
  <c r="K110" i="29"/>
  <c r="K60" i="29"/>
  <c r="K91" i="29" s="1"/>
  <c r="K62" i="29"/>
  <c r="K93" i="29" s="1"/>
  <c r="K64" i="29"/>
  <c r="K95" i="29" s="1"/>
  <c r="K66" i="29"/>
  <c r="K97" i="29" s="1"/>
  <c r="AO104" i="30"/>
  <c r="AL105" i="30"/>
  <c r="AL97" i="29"/>
  <c r="AO96" i="29"/>
  <c r="AL76" i="22"/>
  <c r="AO76" i="22" s="1"/>
  <c r="AO16" i="2"/>
  <c r="AQ17" i="2"/>
  <c r="AP16" i="2"/>
  <c r="AN77" i="22"/>
  <c r="AM76" i="22"/>
  <c r="K41" i="29" l="1"/>
  <c r="K46" i="29" s="1"/>
  <c r="K86" i="29"/>
  <c r="K114" i="29"/>
  <c r="K89" i="29"/>
  <c r="K116" i="29"/>
  <c r="K87" i="29"/>
  <c r="K115" i="29"/>
  <c r="K92" i="29"/>
  <c r="K117" i="29"/>
  <c r="K40" i="29"/>
  <c r="K50" i="29" s="1"/>
  <c r="K67" i="29"/>
  <c r="AO105" i="30"/>
  <c r="AL106" i="30"/>
  <c r="AL98" i="29"/>
  <c r="AO97" i="29"/>
  <c r="AL77" i="22"/>
  <c r="AO77" i="22" s="1"/>
  <c r="AQ18" i="2"/>
  <c r="AP17" i="2"/>
  <c r="AO17" i="2"/>
  <c r="AN78" i="22"/>
  <c r="AM77" i="22"/>
  <c r="AO106" i="30" l="1"/>
  <c r="AL107" i="30"/>
  <c r="AL99" i="29"/>
  <c r="AO98" i="29"/>
  <c r="AL78" i="22"/>
  <c r="AO78" i="22" s="1"/>
  <c r="AO18" i="2"/>
  <c r="AQ19" i="2"/>
  <c r="AP18" i="2"/>
  <c r="AN79" i="22"/>
  <c r="AM78" i="22"/>
  <c r="AO107" i="30" l="1"/>
  <c r="AL108" i="30"/>
  <c r="AL100" i="29"/>
  <c r="AO99" i="29"/>
  <c r="AL79" i="22"/>
  <c r="AO79" i="22" s="1"/>
  <c r="AO19" i="2"/>
  <c r="AQ20" i="2"/>
  <c r="AP19" i="2"/>
  <c r="AN80" i="22"/>
  <c r="AM79" i="22"/>
  <c r="L11" i="30"/>
  <c r="L10" i="30"/>
  <c r="L28" i="30"/>
  <c r="L7" i="30"/>
  <c r="L9" i="30"/>
  <c r="L27" i="30"/>
  <c r="L18" i="30"/>
  <c r="L44" i="30"/>
  <c r="L3" i="30"/>
  <c r="L6" i="30"/>
  <c r="L24" i="30"/>
  <c r="L37" i="30"/>
  <c r="L5" i="30"/>
  <c r="L23" i="30"/>
  <c r="L12" i="30"/>
  <c r="L51" i="30"/>
  <c r="L29" i="30"/>
  <c r="L20" i="30"/>
  <c r="L41" i="30"/>
  <c r="L25" i="30"/>
  <c r="L19" i="30"/>
  <c r="L8" i="30"/>
  <c r="L26" i="30"/>
  <c r="L35" i="30"/>
  <c r="L21" i="30"/>
  <c r="L14" i="30"/>
  <c r="L49" i="30"/>
  <c r="L15" i="30"/>
  <c r="L13" i="30"/>
  <c r="L4" i="30"/>
  <c r="L22" i="30"/>
  <c r="L42" i="30"/>
  <c r="L34" i="30" l="1"/>
  <c r="L30" i="30"/>
  <c r="L48" i="30" s="1"/>
  <c r="L68" i="30"/>
  <c r="L69" i="30" s="1"/>
  <c r="L43" i="30"/>
  <c r="L45" i="30" s="1"/>
  <c r="L65" i="30"/>
  <c r="L66" i="30" s="1"/>
  <c r="AL109" i="30"/>
  <c r="AO108" i="30"/>
  <c r="AL101" i="29"/>
  <c r="AO100" i="29"/>
  <c r="AL80" i="22"/>
  <c r="AO80" i="22" s="1"/>
  <c r="AO20" i="2"/>
  <c r="AQ21" i="2"/>
  <c r="AP20" i="2"/>
  <c r="AN81" i="22"/>
  <c r="AM80" i="22"/>
  <c r="L36" i="30" l="1"/>
  <c r="L38" i="30" s="1"/>
  <c r="L57" i="30" s="1"/>
  <c r="L58" i="30" s="1"/>
  <c r="L47" i="29" s="1"/>
  <c r="L50" i="30"/>
  <c r="L52" i="30" s="1"/>
  <c r="L60" i="30" s="1"/>
  <c r="L61" i="30" s="1"/>
  <c r="L48" i="29" s="1"/>
  <c r="AO109" i="30"/>
  <c r="AL110" i="30"/>
  <c r="AL102" i="29"/>
  <c r="AO101" i="29"/>
  <c r="AL81" i="22"/>
  <c r="AO81" i="22" s="1"/>
  <c r="AO21" i="2"/>
  <c r="AQ22" i="2"/>
  <c r="AP21" i="2"/>
  <c r="AN82" i="22"/>
  <c r="AM81" i="22"/>
  <c r="L49" i="29" l="1"/>
  <c r="AO110" i="30"/>
  <c r="AL111" i="30"/>
  <c r="AL103" i="29"/>
  <c r="AO102" i="29"/>
  <c r="AL82" i="22"/>
  <c r="AO82" i="22" s="1"/>
  <c r="AO22" i="2"/>
  <c r="AQ23" i="2"/>
  <c r="AP22" i="2"/>
  <c r="AN83" i="22"/>
  <c r="AM82" i="22"/>
  <c r="AO111" i="30" l="1"/>
  <c r="AL112" i="30"/>
  <c r="AL104" i="29"/>
  <c r="AO103" i="29"/>
  <c r="AL83" i="22"/>
  <c r="AO83" i="22" s="1"/>
  <c r="AO23" i="2"/>
  <c r="AQ24" i="2"/>
  <c r="AP23" i="2"/>
  <c r="AN84" i="22"/>
  <c r="AM83" i="22"/>
  <c r="AO112" i="30" l="1"/>
  <c r="AL113" i="30"/>
  <c r="AO104" i="29"/>
  <c r="AL105" i="29"/>
  <c r="AL84" i="22"/>
  <c r="AO84" i="22" s="1"/>
  <c r="AO24" i="2"/>
  <c r="AQ25" i="2"/>
  <c r="AP24" i="2"/>
  <c r="AN85" i="22"/>
  <c r="AM84" i="22"/>
  <c r="K12" i="22"/>
  <c r="K7" i="22"/>
  <c r="K4" i="22"/>
  <c r="K22" i="22"/>
  <c r="K6" i="22"/>
  <c r="K15" i="22"/>
  <c r="K20" i="22"/>
  <c r="K23" i="22"/>
  <c r="K3" i="22"/>
  <c r="K5" i="22"/>
  <c r="K13" i="22"/>
  <c r="K11" i="22"/>
  <c r="K19" i="22"/>
  <c r="K21" i="22"/>
  <c r="K14" i="22"/>
  <c r="K29" i="22" l="1"/>
  <c r="K27" i="22"/>
  <c r="K30" i="22"/>
  <c r="K28" i="22"/>
  <c r="K26" i="22"/>
  <c r="E42" i="29"/>
  <c r="AL114" i="30"/>
  <c r="AO113" i="30"/>
  <c r="AO105" i="29"/>
  <c r="AL106" i="29"/>
  <c r="AL85" i="22"/>
  <c r="AO85" i="22" s="1"/>
  <c r="AO25" i="2"/>
  <c r="AQ26" i="2"/>
  <c r="AP25" i="2"/>
  <c r="AN86" i="22"/>
  <c r="AM85" i="22"/>
  <c r="K36" i="22"/>
  <c r="K34" i="22"/>
  <c r="K35" i="22"/>
  <c r="K37" i="22"/>
  <c r="K38" i="22"/>
  <c r="K39" i="22" l="1"/>
  <c r="K31" i="22"/>
  <c r="K42" i="22"/>
  <c r="K46" i="22"/>
  <c r="K45" i="22"/>
  <c r="K44" i="22"/>
  <c r="K43" i="22"/>
  <c r="AO114" i="30"/>
  <c r="AL115" i="30"/>
  <c r="AO106" i="29"/>
  <c r="AL107" i="29"/>
  <c r="AL86" i="22"/>
  <c r="AO86" i="22" s="1"/>
  <c r="AO26" i="2"/>
  <c r="AQ27" i="2"/>
  <c r="AP26" i="2"/>
  <c r="AN87" i="22"/>
  <c r="AM86" i="22"/>
  <c r="K47" i="22" l="1"/>
  <c r="AO115" i="30"/>
  <c r="AL116" i="30"/>
  <c r="AL108" i="29"/>
  <c r="AO107" i="29"/>
  <c r="AL87" i="22"/>
  <c r="AO87" i="22" s="1"/>
  <c r="AO27" i="2"/>
  <c r="AQ28" i="2"/>
  <c r="AP27" i="2"/>
  <c r="AN88" i="22"/>
  <c r="AM87" i="22"/>
  <c r="AL117" i="30" l="1"/>
  <c r="AO116" i="30"/>
  <c r="AL109" i="29"/>
  <c r="AO108" i="29"/>
  <c r="AL88" i="22"/>
  <c r="AO88" i="22" s="1"/>
  <c r="AO28" i="2"/>
  <c r="AQ29" i="2"/>
  <c r="AP28" i="2"/>
  <c r="AN89" i="22"/>
  <c r="AM88" i="22"/>
  <c r="AO117" i="30" l="1"/>
  <c r="AL118" i="30"/>
  <c r="AO109" i="29"/>
  <c r="AL110" i="29"/>
  <c r="AL89" i="22"/>
  <c r="AO89" i="22" s="1"/>
  <c r="AQ30" i="2"/>
  <c r="AP29" i="2"/>
  <c r="AO29" i="2"/>
  <c r="AN90" i="22"/>
  <c r="AM89" i="22"/>
  <c r="AO118" i="30" l="1"/>
  <c r="AL119" i="30"/>
  <c r="AO110" i="29"/>
  <c r="AL111" i="29"/>
  <c r="AL90" i="22"/>
  <c r="AO90" i="22" s="1"/>
  <c r="AO30" i="2"/>
  <c r="AQ31" i="2"/>
  <c r="AP30" i="2"/>
  <c r="AN91" i="22"/>
  <c r="AM90" i="22"/>
  <c r="AO119" i="30" l="1"/>
  <c r="AL120" i="30"/>
  <c r="AL112" i="29"/>
  <c r="AO111" i="29"/>
  <c r="AL91" i="22"/>
  <c r="AO91" i="22" s="1"/>
  <c r="AO31" i="2"/>
  <c r="AQ32" i="2"/>
  <c r="AP31" i="2"/>
  <c r="AN92" i="22"/>
  <c r="AM91" i="22"/>
  <c r="M35" i="30"/>
  <c r="M25" i="30"/>
  <c r="M7" i="30"/>
  <c r="M20" i="30"/>
  <c r="M37" i="30"/>
  <c r="M23" i="30"/>
  <c r="M5" i="30"/>
  <c r="M18" i="30"/>
  <c r="M42" i="30"/>
  <c r="M21" i="30"/>
  <c r="M3" i="30"/>
  <c r="M14" i="30"/>
  <c r="M41" i="30"/>
  <c r="M19" i="30"/>
  <c r="M29" i="30"/>
  <c r="M12" i="30"/>
  <c r="M44" i="30"/>
  <c r="M15" i="30"/>
  <c r="M28" i="30"/>
  <c r="M10" i="30"/>
  <c r="M49" i="30"/>
  <c r="M13" i="30"/>
  <c r="M26" i="30"/>
  <c r="M8" i="30"/>
  <c r="M51" i="30"/>
  <c r="M11" i="30"/>
  <c r="M24" i="30"/>
  <c r="M6" i="30"/>
  <c r="M27" i="30"/>
  <c r="M9" i="30"/>
  <c r="M22" i="30"/>
  <c r="M4" i="30"/>
  <c r="M43" i="30" l="1"/>
  <c r="M45" i="30" s="1"/>
  <c r="M65" i="30"/>
  <c r="M66" i="30" s="1"/>
  <c r="M68" i="30"/>
  <c r="M69" i="30" s="1"/>
  <c r="M34" i="30"/>
  <c r="M30" i="30"/>
  <c r="M48" i="30" s="1"/>
  <c r="AO120" i="30"/>
  <c r="AL121" i="30"/>
  <c r="AO112" i="29"/>
  <c r="AL113" i="29"/>
  <c r="AL92" i="22"/>
  <c r="AO92" i="22" s="1"/>
  <c r="AO32" i="2"/>
  <c r="AQ33" i="2"/>
  <c r="AP32" i="2"/>
  <c r="AN93" i="22"/>
  <c r="AM92" i="22"/>
  <c r="M36" i="30" l="1"/>
  <c r="M38" i="30" s="1"/>
  <c r="M57" i="30" s="1"/>
  <c r="M58" i="30" s="1"/>
  <c r="M47" i="29" s="1"/>
  <c r="M50" i="30"/>
  <c r="M52" i="30" s="1"/>
  <c r="M60" i="30" s="1"/>
  <c r="M61" i="30" s="1"/>
  <c r="M48" i="29" s="1"/>
  <c r="AL122" i="30"/>
  <c r="AO121" i="30"/>
  <c r="AO113" i="29"/>
  <c r="AL114" i="29"/>
  <c r="AL93" i="22"/>
  <c r="AO93" i="22" s="1"/>
  <c r="AO33" i="2"/>
  <c r="AQ34" i="2"/>
  <c r="AP33" i="2"/>
  <c r="AN94" i="22"/>
  <c r="AM93" i="22"/>
  <c r="M49" i="29" l="1"/>
  <c r="AL123" i="30"/>
  <c r="AO122" i="30"/>
  <c r="AO114" i="29"/>
  <c r="AL115" i="29"/>
  <c r="AL94" i="22"/>
  <c r="AO94" i="22" s="1"/>
  <c r="AO34" i="2"/>
  <c r="AQ35" i="2"/>
  <c r="AP34" i="2"/>
  <c r="AN95" i="22"/>
  <c r="AM94" i="22"/>
  <c r="AL124" i="30" l="1"/>
  <c r="AO123" i="30"/>
  <c r="AO115" i="29"/>
  <c r="AL116" i="29"/>
  <c r="AL95" i="22"/>
  <c r="AO95" i="22" s="1"/>
  <c r="AO35" i="2"/>
  <c r="AQ36" i="2"/>
  <c r="AP35" i="2"/>
  <c r="AN96" i="22"/>
  <c r="AM95" i="22"/>
  <c r="AO124" i="30" l="1"/>
  <c r="AL125" i="30"/>
  <c r="AO116" i="29"/>
  <c r="AL117" i="29"/>
  <c r="AL96" i="22"/>
  <c r="AO96" i="22" s="1"/>
  <c r="AO36" i="2"/>
  <c r="AQ37" i="2"/>
  <c r="AP36" i="2"/>
  <c r="AN97" i="22"/>
  <c r="AM96" i="22"/>
  <c r="L14" i="22"/>
  <c r="L6" i="22"/>
  <c r="L15" i="22"/>
  <c r="L22" i="22"/>
  <c r="L7" i="22"/>
  <c r="L23" i="22"/>
  <c r="L19" i="22"/>
  <c r="L21" i="22"/>
  <c r="L3" i="22"/>
  <c r="L13" i="22"/>
  <c r="L5" i="22"/>
  <c r="L4" i="22"/>
  <c r="L11" i="22"/>
  <c r="L12" i="22"/>
  <c r="L20" i="22"/>
  <c r="L30" i="22" l="1"/>
  <c r="L28" i="22"/>
  <c r="L26" i="22"/>
  <c r="L29" i="22"/>
  <c r="L27" i="22"/>
  <c r="F42" i="29"/>
  <c r="AO125" i="30"/>
  <c r="AL126" i="30"/>
  <c r="AO117" i="29"/>
  <c r="AL118" i="29"/>
  <c r="AL97" i="22"/>
  <c r="AO97" i="22" s="1"/>
  <c r="AO37" i="2"/>
  <c r="AQ38" i="2"/>
  <c r="AP37" i="2"/>
  <c r="AN98" i="22"/>
  <c r="AM97" i="22"/>
  <c r="L35" i="22"/>
  <c r="L34" i="22"/>
  <c r="L36" i="22"/>
  <c r="L38" i="22"/>
  <c r="L37" i="22"/>
  <c r="L39" i="22" l="1"/>
  <c r="L42" i="22"/>
  <c r="L31" i="22"/>
  <c r="L43" i="22"/>
  <c r="L46" i="22"/>
  <c r="L45" i="22"/>
  <c r="L44" i="22"/>
  <c r="AO126" i="30"/>
  <c r="AL127" i="30"/>
  <c r="AO118" i="29"/>
  <c r="AL119" i="29"/>
  <c r="AL98" i="22"/>
  <c r="AO98" i="22" s="1"/>
  <c r="AO38" i="2"/>
  <c r="AQ39" i="2"/>
  <c r="AP38" i="2"/>
  <c r="AN99" i="22"/>
  <c r="AM98" i="22"/>
  <c r="L47" i="22" l="1"/>
  <c r="AO127" i="30"/>
  <c r="AL128" i="30"/>
  <c r="AO119" i="29"/>
  <c r="AL120" i="29"/>
  <c r="AL99" i="22"/>
  <c r="AO99" i="22" s="1"/>
  <c r="AO39" i="2"/>
  <c r="AQ40" i="2"/>
  <c r="AP39" i="2"/>
  <c r="AN100" i="22"/>
  <c r="AM99" i="22"/>
  <c r="AO128" i="30" l="1"/>
  <c r="AL129" i="30"/>
  <c r="AL121" i="29"/>
  <c r="AO120" i="29"/>
  <c r="AL100" i="22"/>
  <c r="AO100" i="22" s="1"/>
  <c r="AO40" i="2"/>
  <c r="AQ41" i="2"/>
  <c r="AP40" i="2"/>
  <c r="AN101" i="22"/>
  <c r="AM100" i="22"/>
  <c r="AO129" i="30" l="1"/>
  <c r="AL130" i="30"/>
  <c r="AO121" i="29"/>
  <c r="AL122" i="29"/>
  <c r="AO41" i="2"/>
  <c r="AL101" i="22"/>
  <c r="AO101" i="22" s="1"/>
  <c r="AQ42" i="2"/>
  <c r="AP41" i="2"/>
  <c r="AN102" i="22"/>
  <c r="AM101" i="22"/>
  <c r="AL131" i="30" l="1"/>
  <c r="AO130" i="30"/>
  <c r="AO122" i="29"/>
  <c r="AL123" i="29"/>
  <c r="AO42" i="2"/>
  <c r="AL102" i="22"/>
  <c r="AO102" i="22" s="1"/>
  <c r="AQ43" i="2"/>
  <c r="AP42" i="2"/>
  <c r="AN103" i="22"/>
  <c r="AM102" i="22"/>
  <c r="AO131" i="30" l="1"/>
  <c r="AL132" i="30"/>
  <c r="AO123" i="29"/>
  <c r="AL124" i="29"/>
  <c r="AO43" i="2"/>
  <c r="AL103" i="22"/>
  <c r="AO103" i="22" s="1"/>
  <c r="AQ44" i="2"/>
  <c r="AP43" i="2"/>
  <c r="AN104" i="22"/>
  <c r="AM103" i="22"/>
  <c r="N11" i="30"/>
  <c r="N28" i="30"/>
  <c r="N8" i="30"/>
  <c r="N44" i="30"/>
  <c r="N5" i="30"/>
  <c r="N22" i="30"/>
  <c r="N10" i="30"/>
  <c r="N27" i="30"/>
  <c r="N35" i="30"/>
  <c r="N25" i="30"/>
  <c r="N15" i="30"/>
  <c r="N21" i="30"/>
  <c r="N9" i="30"/>
  <c r="N26" i="30"/>
  <c r="N14" i="30"/>
  <c r="N49" i="30"/>
  <c r="N23" i="30"/>
  <c r="N3" i="30"/>
  <c r="N18" i="30"/>
  <c r="N4" i="30"/>
  <c r="N13" i="30"/>
  <c r="N42" i="30"/>
  <c r="N20" i="30"/>
  <c r="N37" i="30"/>
  <c r="N51" i="30"/>
  <c r="N7" i="30"/>
  <c r="N12" i="30"/>
  <c r="N41" i="30"/>
  <c r="N19" i="30"/>
  <c r="N29" i="30"/>
  <c r="N24" i="30"/>
  <c r="N6" i="30"/>
  <c r="N30" i="30" l="1"/>
  <c r="N48" i="30" s="1"/>
  <c r="N34" i="30"/>
  <c r="N68" i="30"/>
  <c r="N69" i="30" s="1"/>
  <c r="N43" i="30"/>
  <c r="N45" i="30" s="1"/>
  <c r="N65" i="30"/>
  <c r="N66" i="30" s="1"/>
  <c r="AL133" i="30"/>
  <c r="AO132" i="30"/>
  <c r="AO124" i="29"/>
  <c r="AL125" i="29"/>
  <c r="AO44" i="2"/>
  <c r="AL104" i="22"/>
  <c r="AO104" i="22" s="1"/>
  <c r="AQ45" i="2"/>
  <c r="AP44" i="2"/>
  <c r="AN105" i="22"/>
  <c r="AM104" i="22"/>
  <c r="N36" i="30" l="1"/>
  <c r="N38" i="30" s="1"/>
  <c r="N57" i="30" s="1"/>
  <c r="N58" i="30" s="1"/>
  <c r="N47" i="29" s="1"/>
  <c r="N50" i="30"/>
  <c r="N52" i="30" s="1"/>
  <c r="N60" i="30" s="1"/>
  <c r="N61" i="30" s="1"/>
  <c r="AO133" i="30"/>
  <c r="AL134" i="30"/>
  <c r="AO125" i="29"/>
  <c r="AL126" i="29"/>
  <c r="AO45" i="2"/>
  <c r="AL105" i="22"/>
  <c r="AO105" i="22" s="1"/>
  <c r="AQ46" i="2"/>
  <c r="AP45" i="2"/>
  <c r="AN106" i="22"/>
  <c r="AM105" i="22"/>
  <c r="N48" i="29" l="1"/>
  <c r="N49" i="29" s="1"/>
  <c r="AL135" i="30"/>
  <c r="AO134" i="30"/>
  <c r="AO126" i="29"/>
  <c r="AL127" i="29"/>
  <c r="AO46" i="2"/>
  <c r="AL106" i="22"/>
  <c r="AO106" i="22" s="1"/>
  <c r="AQ47" i="2"/>
  <c r="AP46" i="2"/>
  <c r="AN107" i="22"/>
  <c r="AM106" i="22"/>
  <c r="AL136" i="30" l="1"/>
  <c r="AO135" i="30"/>
  <c r="AO127" i="29"/>
  <c r="AL128" i="29"/>
  <c r="AO47" i="2"/>
  <c r="AL107" i="22"/>
  <c r="AO107" i="22" s="1"/>
  <c r="AP47" i="2"/>
  <c r="AN108" i="22"/>
  <c r="AM107" i="22"/>
  <c r="AL137" i="30" l="1"/>
  <c r="AO136" i="30"/>
  <c r="AL129" i="29"/>
  <c r="AO128" i="29"/>
  <c r="AL108" i="22"/>
  <c r="AO108" i="22" s="1"/>
  <c r="AN109" i="22"/>
  <c r="AM108" i="22"/>
  <c r="M3" i="22"/>
  <c r="M5" i="22"/>
  <c r="M6" i="22"/>
  <c r="M22" i="22"/>
  <c r="M14" i="22"/>
  <c r="M13" i="22"/>
  <c r="M15" i="22"/>
  <c r="M11" i="22"/>
  <c r="M4" i="22"/>
  <c r="M21" i="22"/>
  <c r="M20" i="22"/>
  <c r="M19" i="22"/>
  <c r="M12" i="22"/>
  <c r="M23" i="22"/>
  <c r="M7" i="22"/>
  <c r="M30" i="22" l="1"/>
  <c r="M28" i="22"/>
  <c r="M26" i="22"/>
  <c r="M29" i="22"/>
  <c r="M27" i="22"/>
  <c r="AO137" i="30"/>
  <c r="AL138" i="30"/>
  <c r="AO129" i="29"/>
  <c r="AL130" i="29"/>
  <c r="AL109" i="22"/>
  <c r="AO109" i="22" s="1"/>
  <c r="AQ50" i="2"/>
  <c r="AN110" i="22"/>
  <c r="AM109" i="22"/>
  <c r="M38" i="22"/>
  <c r="M34" i="22"/>
  <c r="M35" i="22"/>
  <c r="M37" i="22"/>
  <c r="M36" i="22"/>
  <c r="M39" i="22" l="1"/>
  <c r="M31" i="22"/>
  <c r="M42" i="22"/>
  <c r="M43" i="22"/>
  <c r="M46" i="22"/>
  <c r="M45" i="22"/>
  <c r="M44" i="22"/>
  <c r="AO138" i="30"/>
  <c r="AL139" i="30"/>
  <c r="AO130" i="29"/>
  <c r="AL131" i="29"/>
  <c r="AO50" i="2"/>
  <c r="AL110" i="22"/>
  <c r="AO110" i="22" s="1"/>
  <c r="AQ52" i="2"/>
  <c r="AP50" i="2"/>
  <c r="AN111" i="22"/>
  <c r="AM110" i="22"/>
  <c r="M47" i="22" l="1"/>
  <c r="AL140" i="30"/>
  <c r="AO139" i="30"/>
  <c r="AO131" i="29"/>
  <c r="AL132" i="29"/>
  <c r="AO52" i="2"/>
  <c r="AL111" i="22"/>
  <c r="AO111" i="22" s="1"/>
  <c r="AQ53" i="2"/>
  <c r="AP52" i="2"/>
  <c r="AN112" i="22"/>
  <c r="AM111" i="22"/>
  <c r="AO140" i="30" l="1"/>
  <c r="AL141" i="30"/>
  <c r="AO132" i="29"/>
  <c r="AL133" i="29"/>
  <c r="AO53" i="2"/>
  <c r="AL112" i="22"/>
  <c r="AO112" i="22" s="1"/>
  <c r="AQ54" i="2"/>
  <c r="AP53" i="2"/>
  <c r="AN113" i="22"/>
  <c r="AM112" i="22"/>
  <c r="AO141" i="30" l="1"/>
  <c r="AL142" i="30"/>
  <c r="AO133" i="29"/>
  <c r="AL134" i="29"/>
  <c r="AO54" i="2"/>
  <c r="AL113" i="22"/>
  <c r="AO113" i="22" s="1"/>
  <c r="AQ55" i="2"/>
  <c r="AP54" i="2"/>
  <c r="AN114" i="22"/>
  <c r="AM113" i="22"/>
  <c r="AO142" i="30" l="1"/>
  <c r="AL143" i="30"/>
  <c r="AL135" i="29"/>
  <c r="AO134" i="29"/>
  <c r="AO55" i="2"/>
  <c r="AL114" i="22"/>
  <c r="AO114" i="22" s="1"/>
  <c r="AQ56" i="2"/>
  <c r="AP55" i="2"/>
  <c r="AN115" i="22"/>
  <c r="AM114" i="22"/>
  <c r="AO143" i="30" l="1"/>
  <c r="AL144" i="30"/>
  <c r="AO135" i="29"/>
  <c r="AL136" i="29"/>
  <c r="AO56" i="2"/>
  <c r="AL115" i="22"/>
  <c r="AO115" i="22" s="1"/>
  <c r="AQ57" i="2"/>
  <c r="AP56" i="2"/>
  <c r="AN116" i="22"/>
  <c r="AM115" i="22"/>
  <c r="O51" i="30"/>
  <c r="O19" i="30"/>
  <c r="O41" i="30"/>
  <c r="O12" i="30"/>
  <c r="O7" i="30"/>
  <c r="O25" i="30"/>
  <c r="O42" i="30"/>
  <c r="O20" i="30"/>
  <c r="O4" i="30"/>
  <c r="O13" i="30"/>
  <c r="O3" i="30"/>
  <c r="O15" i="30"/>
  <c r="O26" i="30"/>
  <c r="O21" i="30"/>
  <c r="O49" i="30"/>
  <c r="O14" i="30"/>
  <c r="O22" i="30"/>
  <c r="O9" i="30"/>
  <c r="O29" i="30"/>
  <c r="O35" i="30"/>
  <c r="O28" i="30"/>
  <c r="O10" i="30"/>
  <c r="O27" i="30"/>
  <c r="O6" i="30"/>
  <c r="O18" i="30"/>
  <c r="O5" i="30"/>
  <c r="O44" i="30"/>
  <c r="O8" i="30"/>
  <c r="O24" i="30"/>
  <c r="O11" i="30"/>
  <c r="O23" i="30"/>
  <c r="O37" i="30"/>
  <c r="O65" i="30" l="1"/>
  <c r="O66" i="30" s="1"/>
  <c r="O43" i="30"/>
  <c r="O45" i="30" s="1"/>
  <c r="O34" i="30"/>
  <c r="O68" i="30"/>
  <c r="O69" i="30" s="1"/>
  <c r="O30" i="30"/>
  <c r="O48" i="30" s="1"/>
  <c r="AL145" i="30"/>
  <c r="AO144" i="30"/>
  <c r="AO136" i="29"/>
  <c r="AL137" i="29"/>
  <c r="AO57" i="2"/>
  <c r="AL116" i="22"/>
  <c r="AO116" i="22" s="1"/>
  <c r="AQ58" i="2"/>
  <c r="AP57" i="2"/>
  <c r="AN117" i="22"/>
  <c r="AM116" i="22"/>
  <c r="O36" i="30" l="1"/>
  <c r="O38" i="30" s="1"/>
  <c r="O57" i="30" s="1"/>
  <c r="O58" i="30" s="1"/>
  <c r="O47" i="29" s="1"/>
  <c r="O50" i="30"/>
  <c r="O52" i="30" s="1"/>
  <c r="O60" i="30" s="1"/>
  <c r="O61" i="30" s="1"/>
  <c r="AL146" i="30"/>
  <c r="AO145" i="30"/>
  <c r="AL138" i="29"/>
  <c r="AO137" i="29"/>
  <c r="AO58" i="2"/>
  <c r="AL117" i="22"/>
  <c r="AO117" i="22" s="1"/>
  <c r="AQ59" i="2"/>
  <c r="AP58" i="2"/>
  <c r="AN118" i="22"/>
  <c r="AM117" i="22"/>
  <c r="O48" i="29" l="1"/>
  <c r="O49" i="29" s="1"/>
  <c r="AL147" i="30"/>
  <c r="AO146" i="30"/>
  <c r="AO138" i="29"/>
  <c r="AL139" i="29"/>
  <c r="AO59" i="2"/>
  <c r="AL118" i="22"/>
  <c r="AO118" i="22" s="1"/>
  <c r="AQ60" i="2"/>
  <c r="AP59" i="2"/>
  <c r="AN119" i="22"/>
  <c r="AM118" i="22"/>
  <c r="AO147" i="30" l="1"/>
  <c r="AL148" i="30"/>
  <c r="AL140" i="29"/>
  <c r="AO139" i="29"/>
  <c r="AO60" i="2"/>
  <c r="AL119" i="22"/>
  <c r="AO119" i="22" s="1"/>
  <c r="AQ61" i="2"/>
  <c r="AP60" i="2"/>
  <c r="AN120" i="22"/>
  <c r="AM119" i="22"/>
  <c r="AL149" i="30" l="1"/>
  <c r="AO148" i="30"/>
  <c r="AL141" i="29"/>
  <c r="AO140" i="29"/>
  <c r="AO61" i="2"/>
  <c r="AL120" i="22"/>
  <c r="AO120" i="22" s="1"/>
  <c r="AQ62" i="2"/>
  <c r="AP61" i="2"/>
  <c r="AN121" i="22"/>
  <c r="AM120" i="22"/>
  <c r="N4" i="22"/>
  <c r="N21" i="22"/>
  <c r="N5" i="22"/>
  <c r="N15" i="22"/>
  <c r="N3" i="22"/>
  <c r="N13" i="22"/>
  <c r="N23" i="22"/>
  <c r="N14" i="22"/>
  <c r="N22" i="22"/>
  <c r="N11" i="22"/>
  <c r="N12" i="22"/>
  <c r="N6" i="22"/>
  <c r="N19" i="22"/>
  <c r="N7" i="22"/>
  <c r="N20" i="22"/>
  <c r="N30" i="22" l="1"/>
  <c r="N28" i="22"/>
  <c r="N26" i="22"/>
  <c r="N29" i="22"/>
  <c r="N27" i="22"/>
  <c r="AL150" i="30"/>
  <c r="AO149" i="30"/>
  <c r="AO141" i="29"/>
  <c r="AL142" i="29"/>
  <c r="AO62" i="2"/>
  <c r="AL121" i="22"/>
  <c r="AO121" i="22" s="1"/>
  <c r="AQ63" i="2"/>
  <c r="AP62" i="2"/>
  <c r="AN122" i="22"/>
  <c r="AM121" i="22"/>
  <c r="N34" i="22"/>
  <c r="N37" i="22"/>
  <c r="N35" i="22"/>
  <c r="N36" i="22"/>
  <c r="N38" i="22"/>
  <c r="N39" i="22" l="1"/>
  <c r="N31" i="22"/>
  <c r="N42" i="22"/>
  <c r="N43" i="22"/>
  <c r="N46" i="22"/>
  <c r="N45" i="22"/>
  <c r="N44" i="22"/>
  <c r="AO150" i="30"/>
  <c r="AL151" i="30"/>
  <c r="AL143" i="29"/>
  <c r="AO142" i="29"/>
  <c r="AO63" i="2"/>
  <c r="AL122" i="22"/>
  <c r="AO122" i="22" s="1"/>
  <c r="AQ64" i="2"/>
  <c r="AP63" i="2"/>
  <c r="AN123" i="22"/>
  <c r="AM122" i="22"/>
  <c r="N47" i="22" l="1"/>
  <c r="AL152" i="30"/>
  <c r="AO151" i="30"/>
  <c r="AL144" i="29"/>
  <c r="AO143" i="29"/>
  <c r="AO64" i="2"/>
  <c r="AL123" i="22"/>
  <c r="AO123" i="22" s="1"/>
  <c r="AQ65" i="2"/>
  <c r="AP64" i="2"/>
  <c r="AN124" i="22"/>
  <c r="AM123" i="22"/>
  <c r="AO152" i="30" l="1"/>
  <c r="AL153" i="30"/>
  <c r="AL145" i="29"/>
  <c r="AO144" i="29"/>
  <c r="AO65" i="2"/>
  <c r="AL124" i="22"/>
  <c r="AO124" i="22" s="1"/>
  <c r="AQ66" i="2"/>
  <c r="AP65" i="2"/>
  <c r="AN125" i="22"/>
  <c r="AM124" i="22"/>
  <c r="AO153" i="30" l="1"/>
  <c r="AL154" i="30"/>
  <c r="AL146" i="29"/>
  <c r="AO145" i="29"/>
  <c r="AO66" i="2"/>
  <c r="AL125" i="22"/>
  <c r="AO125" i="22" s="1"/>
  <c r="AQ67" i="2"/>
  <c r="AP66" i="2"/>
  <c r="AN126" i="22"/>
  <c r="AM125" i="22"/>
  <c r="AO154" i="30" l="1"/>
  <c r="AL155" i="30"/>
  <c r="AO146" i="29"/>
  <c r="AL147" i="29"/>
  <c r="AO67" i="2"/>
  <c r="AL126" i="22"/>
  <c r="AO126" i="22" s="1"/>
  <c r="AQ68" i="2"/>
  <c r="AP67" i="2"/>
  <c r="AN127" i="22"/>
  <c r="AM126" i="22"/>
  <c r="AL156" i="30" l="1"/>
  <c r="AO155" i="30"/>
  <c r="AL148" i="29"/>
  <c r="AO147" i="29"/>
  <c r="AO68" i="2"/>
  <c r="AL127" i="22"/>
  <c r="AO127" i="22" s="1"/>
  <c r="AQ69" i="2"/>
  <c r="AP68" i="2"/>
  <c r="AN128" i="22"/>
  <c r="AM127" i="22"/>
  <c r="P7" i="30"/>
  <c r="P25" i="30"/>
  <c r="P12" i="30"/>
  <c r="P49" i="30"/>
  <c r="P9" i="30"/>
  <c r="P27" i="30"/>
  <c r="P14" i="30"/>
  <c r="P44" i="30"/>
  <c r="P3" i="30"/>
  <c r="P21" i="30"/>
  <c r="P8" i="30"/>
  <c r="P26" i="30"/>
  <c r="P5" i="30"/>
  <c r="P23" i="30"/>
  <c r="P10" i="30"/>
  <c r="P28" i="30"/>
  <c r="P15" i="30"/>
  <c r="P4" i="30"/>
  <c r="P22" i="30"/>
  <c r="P37" i="30"/>
  <c r="P19" i="30"/>
  <c r="P6" i="30"/>
  <c r="P24" i="30"/>
  <c r="P35" i="30"/>
  <c r="P11" i="30"/>
  <c r="P29" i="30"/>
  <c r="P18" i="30"/>
  <c r="P42" i="30"/>
  <c r="P13" i="30"/>
  <c r="P51" i="30"/>
  <c r="P20" i="30"/>
  <c r="P41" i="30"/>
  <c r="P34" i="30" l="1"/>
  <c r="P68" i="30"/>
  <c r="P69" i="30" s="1"/>
  <c r="P30" i="30"/>
  <c r="P48" i="30" s="1"/>
  <c r="P43" i="30"/>
  <c r="P45" i="30" s="1"/>
  <c r="P65" i="30"/>
  <c r="P66" i="30" s="1"/>
  <c r="AL157" i="30"/>
  <c r="AO156" i="30"/>
  <c r="AL149" i="29"/>
  <c r="AO148" i="29"/>
  <c r="AO69" i="2"/>
  <c r="AL128" i="22"/>
  <c r="AO128" i="22" s="1"/>
  <c r="AQ70" i="2"/>
  <c r="AP69" i="2"/>
  <c r="AN129" i="22"/>
  <c r="AM128" i="22"/>
  <c r="P36" i="30" l="1"/>
  <c r="P38" i="30" s="1"/>
  <c r="P57" i="30" s="1"/>
  <c r="P58" i="30" s="1"/>
  <c r="P47" i="29" s="1"/>
  <c r="P50" i="30"/>
  <c r="P52" i="30" s="1"/>
  <c r="P60" i="30" s="1"/>
  <c r="P61" i="30" s="1"/>
  <c r="P48" i="29" s="1"/>
  <c r="AL158" i="30"/>
  <c r="AO157" i="30"/>
  <c r="AL150" i="29"/>
  <c r="AO149" i="29"/>
  <c r="AO70" i="2"/>
  <c r="AL129" i="22"/>
  <c r="AO129" i="22" s="1"/>
  <c r="AQ71" i="2"/>
  <c r="AP70" i="2"/>
  <c r="AN130" i="22"/>
  <c r="AM129" i="22"/>
  <c r="P49" i="29" l="1"/>
  <c r="AL159" i="30"/>
  <c r="AO158" i="30"/>
  <c r="AL151" i="29"/>
  <c r="AO150" i="29"/>
  <c r="AO71" i="2"/>
  <c r="AL130" i="22"/>
  <c r="AO130" i="22" s="1"/>
  <c r="AQ72" i="2"/>
  <c r="AP71" i="2"/>
  <c r="AN131" i="22"/>
  <c r="AM130" i="22"/>
  <c r="AL160" i="30" l="1"/>
  <c r="AO159" i="30"/>
  <c r="AL152" i="29"/>
  <c r="AO151" i="29"/>
  <c r="AO72" i="2"/>
  <c r="AL131" i="22"/>
  <c r="AO131" i="22" s="1"/>
  <c r="AQ73" i="2"/>
  <c r="AP72" i="2"/>
  <c r="AN132" i="22"/>
  <c r="AM131" i="22"/>
  <c r="AL161" i="30" l="1"/>
  <c r="AO160" i="30"/>
  <c r="AL153" i="29"/>
  <c r="AO152" i="29"/>
  <c r="AO73" i="2"/>
  <c r="AL132" i="22"/>
  <c r="AO132" i="22" s="1"/>
  <c r="AQ74" i="2"/>
  <c r="AP73" i="2"/>
  <c r="AN133" i="22"/>
  <c r="AM132" i="22"/>
  <c r="O19" i="22"/>
  <c r="O13" i="22"/>
  <c r="O15" i="22"/>
  <c r="O6" i="22"/>
  <c r="O21" i="22"/>
  <c r="O5" i="22"/>
  <c r="O20" i="22"/>
  <c r="O22" i="22"/>
  <c r="O4" i="22"/>
  <c r="O7" i="22"/>
  <c r="O12" i="22"/>
  <c r="O3" i="22"/>
  <c r="O11" i="22"/>
  <c r="O23" i="22"/>
  <c r="O14" i="22"/>
  <c r="O30" i="22" l="1"/>
  <c r="O28" i="22"/>
  <c r="O26" i="22"/>
  <c r="O29" i="22"/>
  <c r="O27" i="22"/>
  <c r="AL162" i="30"/>
  <c r="AO161" i="30"/>
  <c r="AL154" i="29"/>
  <c r="AO153" i="29"/>
  <c r="AO74" i="2"/>
  <c r="AL133" i="22"/>
  <c r="AO133" i="22" s="1"/>
  <c r="AQ75" i="2"/>
  <c r="AP74" i="2"/>
  <c r="AN134" i="22"/>
  <c r="AM133" i="22"/>
  <c r="O36" i="22"/>
  <c r="O37" i="22"/>
  <c r="O34" i="22"/>
  <c r="O38" i="22"/>
  <c r="O35" i="22"/>
  <c r="O39" i="22" l="1"/>
  <c r="O42" i="22"/>
  <c r="O31" i="22"/>
  <c r="O43" i="22"/>
  <c r="O46" i="22"/>
  <c r="O45" i="22"/>
  <c r="O44" i="22"/>
  <c r="AO162" i="30"/>
  <c r="AL163" i="30"/>
  <c r="AL155" i="29"/>
  <c r="AO154" i="29"/>
  <c r="AO75" i="2"/>
  <c r="AL134" i="22"/>
  <c r="AO134" i="22" s="1"/>
  <c r="AQ76" i="2"/>
  <c r="AP75" i="2"/>
  <c r="AN135" i="22"/>
  <c r="AM134" i="22"/>
  <c r="O47" i="22" l="1"/>
  <c r="AL164" i="30"/>
  <c r="AO163" i="30"/>
  <c r="AL156" i="29"/>
  <c r="AO155" i="29"/>
  <c r="AO76" i="2"/>
  <c r="AL135" i="22"/>
  <c r="AO135" i="22" s="1"/>
  <c r="AQ77" i="2"/>
  <c r="AP76" i="2"/>
  <c r="AN136" i="22"/>
  <c r="AM135" i="22"/>
  <c r="AO164" i="30" l="1"/>
  <c r="AL165" i="30"/>
  <c r="AL157" i="29"/>
  <c r="AO156" i="29"/>
  <c r="AO77" i="2"/>
  <c r="AL136" i="22"/>
  <c r="AO136" i="22" s="1"/>
  <c r="AQ78" i="2"/>
  <c r="AP77" i="2"/>
  <c r="AN137" i="22"/>
  <c r="AM136" i="22"/>
  <c r="AO165" i="30" l="1"/>
  <c r="AL166" i="30"/>
  <c r="AL158" i="29"/>
  <c r="AO157" i="29"/>
  <c r="AO78" i="2"/>
  <c r="AL137" i="22"/>
  <c r="AO137" i="22" s="1"/>
  <c r="AQ79" i="2"/>
  <c r="AP78" i="2"/>
  <c r="AN138" i="22"/>
  <c r="AM137" i="22"/>
  <c r="AL167" i="30" l="1"/>
  <c r="AO166" i="30"/>
  <c r="AO158" i="29"/>
  <c r="AL159" i="29"/>
  <c r="AO79" i="2"/>
  <c r="AL138" i="22"/>
  <c r="AO138" i="22" s="1"/>
  <c r="AQ80" i="2"/>
  <c r="AP79" i="2"/>
  <c r="AN139" i="22"/>
  <c r="AM138" i="22"/>
  <c r="AL168" i="30" l="1"/>
  <c r="AO167" i="30"/>
  <c r="AL160" i="29"/>
  <c r="AO159" i="29"/>
  <c r="AO80" i="2"/>
  <c r="AL139" i="22"/>
  <c r="AO139" i="22" s="1"/>
  <c r="AQ81" i="2"/>
  <c r="AP80" i="2"/>
  <c r="AN140" i="22"/>
  <c r="AM139" i="22"/>
  <c r="Q24" i="30"/>
  <c r="Q6" i="30"/>
  <c r="Q25" i="30"/>
  <c r="Q7" i="30"/>
  <c r="Q22" i="30"/>
  <c r="Q4" i="30"/>
  <c r="Q23" i="30"/>
  <c r="Q5" i="30"/>
  <c r="Q28" i="30"/>
  <c r="Q10" i="30"/>
  <c r="Q29" i="30"/>
  <c r="Q11" i="30"/>
  <c r="Q26" i="30"/>
  <c r="Q8" i="30"/>
  <c r="Q27" i="30"/>
  <c r="Q9" i="30"/>
  <c r="Q14" i="30"/>
  <c r="Q41" i="30"/>
  <c r="Q15" i="30"/>
  <c r="Q42" i="30"/>
  <c r="Q12" i="30"/>
  <c r="Q35" i="30"/>
  <c r="Q13" i="30"/>
  <c r="Q37" i="30"/>
  <c r="Q20" i="30"/>
  <c r="Q51" i="30"/>
  <c r="Q21" i="30"/>
  <c r="Q3" i="30"/>
  <c r="Q18" i="30"/>
  <c r="Q44" i="30"/>
  <c r="Q19" i="30"/>
  <c r="Q49" i="30"/>
  <c r="Q30" i="30" l="1"/>
  <c r="Q48" i="30" s="1"/>
  <c r="Q68" i="30"/>
  <c r="Q69" i="30" s="1"/>
  <c r="Q43" i="30"/>
  <c r="Q45" i="30" s="1"/>
  <c r="Q34" i="30"/>
  <c r="Q65" i="30"/>
  <c r="Q66" i="30" s="1"/>
  <c r="AL169" i="30"/>
  <c r="AO168" i="30"/>
  <c r="AL161" i="29"/>
  <c r="AO160" i="29"/>
  <c r="AO81" i="2"/>
  <c r="AL140" i="22"/>
  <c r="AO140" i="22" s="1"/>
  <c r="AQ82" i="2"/>
  <c r="AP81" i="2"/>
  <c r="AN141" i="22"/>
  <c r="AM140" i="22"/>
  <c r="Q36" i="30" l="1"/>
  <c r="Q38" i="30" s="1"/>
  <c r="Q57" i="30" s="1"/>
  <c r="Q58" i="30" s="1"/>
  <c r="Q47" i="29" s="1"/>
  <c r="Q50" i="30"/>
  <c r="Q52" i="30" s="1"/>
  <c r="Q60" i="30" s="1"/>
  <c r="Q61" i="30" s="1"/>
  <c r="AL170" i="30"/>
  <c r="AO169" i="30"/>
  <c r="AO161" i="29"/>
  <c r="AL162" i="29"/>
  <c r="AO82" i="2"/>
  <c r="AL141" i="22"/>
  <c r="AO141" i="22" s="1"/>
  <c r="AQ83" i="2"/>
  <c r="AP82" i="2"/>
  <c r="AN142" i="22"/>
  <c r="AM141" i="22"/>
  <c r="Q48" i="29" l="1"/>
  <c r="Q49" i="29" s="1"/>
  <c r="AL171" i="30"/>
  <c r="AO170" i="30"/>
  <c r="AL163" i="29"/>
  <c r="AO162" i="29"/>
  <c r="AO83" i="2"/>
  <c r="AL142" i="22"/>
  <c r="AO142" i="22" s="1"/>
  <c r="AQ84" i="2"/>
  <c r="AP83" i="2"/>
  <c r="AN143" i="22"/>
  <c r="AM142" i="22"/>
  <c r="AL172" i="30" l="1"/>
  <c r="AO171" i="30"/>
  <c r="AL164" i="29"/>
  <c r="AO163" i="29"/>
  <c r="AO84" i="2"/>
  <c r="AL143" i="22"/>
  <c r="AO143" i="22" s="1"/>
  <c r="AQ85" i="2"/>
  <c r="AP84" i="2"/>
  <c r="AN144" i="22"/>
  <c r="AM143" i="22"/>
  <c r="AL173" i="30" l="1"/>
  <c r="AO172" i="30"/>
  <c r="AL165" i="29"/>
  <c r="AO164" i="29"/>
  <c r="AO85" i="2"/>
  <c r="AL144" i="22"/>
  <c r="AO144" i="22" s="1"/>
  <c r="AQ86" i="2"/>
  <c r="AP85" i="2"/>
  <c r="AN145" i="22"/>
  <c r="AM144" i="22"/>
  <c r="P13" i="22"/>
  <c r="P19" i="22"/>
  <c r="P12" i="22"/>
  <c r="P11" i="22"/>
  <c r="P21" i="22"/>
  <c r="P23" i="22"/>
  <c r="P7" i="22"/>
  <c r="P20" i="22"/>
  <c r="P5" i="22"/>
  <c r="P14" i="22"/>
  <c r="P22" i="22"/>
  <c r="P6" i="22"/>
  <c r="P4" i="22"/>
  <c r="P15" i="22"/>
  <c r="P3" i="22"/>
  <c r="P26" i="22" l="1"/>
  <c r="P28" i="22"/>
  <c r="P30" i="22"/>
  <c r="P27" i="22"/>
  <c r="P29" i="22"/>
  <c r="AL174" i="30"/>
  <c r="AO173" i="30"/>
  <c r="AL166" i="29"/>
  <c r="AO165" i="29"/>
  <c r="AO86" i="2"/>
  <c r="AL145" i="22"/>
  <c r="AO145" i="22" s="1"/>
  <c r="AQ87" i="2"/>
  <c r="AP86" i="2"/>
  <c r="AN146" i="22"/>
  <c r="AM145" i="22"/>
  <c r="P37" i="22"/>
  <c r="P38" i="22"/>
  <c r="P35" i="22"/>
  <c r="P34" i="22"/>
  <c r="P36" i="22"/>
  <c r="P39" i="22" l="1"/>
  <c r="P31" i="22"/>
  <c r="P42" i="22"/>
  <c r="P45" i="22"/>
  <c r="P46" i="22"/>
  <c r="P43" i="22"/>
  <c r="P44" i="22"/>
  <c r="AL175" i="30"/>
  <c r="AO174" i="30"/>
  <c r="AL167" i="29"/>
  <c r="AO166" i="29"/>
  <c r="AO87" i="2"/>
  <c r="AL146" i="22"/>
  <c r="AO146" i="22" s="1"/>
  <c r="AQ88" i="2"/>
  <c r="AP87" i="2"/>
  <c r="AN147" i="22"/>
  <c r="AM146" i="22"/>
  <c r="P47" i="22" l="1"/>
  <c r="AL176" i="30"/>
  <c r="AO175" i="30"/>
  <c r="AL168" i="29"/>
  <c r="AO167" i="29"/>
  <c r="AO88" i="2"/>
  <c r="AL147" i="22"/>
  <c r="AO147" i="22" s="1"/>
  <c r="AQ89" i="2"/>
  <c r="AP88" i="2"/>
  <c r="AN148" i="22"/>
  <c r="AM147" i="22"/>
  <c r="AL177" i="30" l="1"/>
  <c r="AO176" i="30"/>
  <c r="AL169" i="29"/>
  <c r="AO168" i="29"/>
  <c r="AO89" i="2"/>
  <c r="AL148" i="22"/>
  <c r="AO148" i="22" s="1"/>
  <c r="AQ90" i="2"/>
  <c r="AP89" i="2"/>
  <c r="AN149" i="22"/>
  <c r="AM148" i="22"/>
  <c r="AL178" i="30" l="1"/>
  <c r="AO177" i="30"/>
  <c r="AL170" i="29"/>
  <c r="AO169" i="29"/>
  <c r="AO90" i="2"/>
  <c r="AL149" i="22"/>
  <c r="AO149" i="22" s="1"/>
  <c r="AQ91" i="2"/>
  <c r="AP90" i="2"/>
  <c r="AN150" i="22"/>
  <c r="AM149" i="22"/>
  <c r="AO178" i="30" l="1"/>
  <c r="AL179" i="30"/>
  <c r="AO170" i="29"/>
  <c r="AL171" i="29"/>
  <c r="AO91" i="2"/>
  <c r="AL150" i="22"/>
  <c r="AO150" i="22" s="1"/>
  <c r="AQ92" i="2"/>
  <c r="AP91" i="2"/>
  <c r="AN151" i="22"/>
  <c r="AM150" i="22"/>
  <c r="AL180" i="30" l="1"/>
  <c r="AO179" i="30"/>
  <c r="AL172" i="29"/>
  <c r="AO171" i="29"/>
  <c r="AO92" i="2"/>
  <c r="AL151" i="22"/>
  <c r="AO151" i="22" s="1"/>
  <c r="AQ93" i="2"/>
  <c r="AP92" i="2"/>
  <c r="AN152" i="22"/>
  <c r="AM151" i="22"/>
  <c r="R13" i="30"/>
  <c r="R25" i="30"/>
  <c r="R51" i="30"/>
  <c r="R22" i="30"/>
  <c r="R21" i="30"/>
  <c r="R27" i="30"/>
  <c r="R14" i="30"/>
  <c r="R24" i="30"/>
  <c r="R49" i="30"/>
  <c r="R19" i="30"/>
  <c r="R41" i="30"/>
  <c r="R12" i="30"/>
  <c r="R3" i="30"/>
  <c r="R23" i="30"/>
  <c r="R44" i="30"/>
  <c r="R20" i="30"/>
  <c r="R8" i="30"/>
  <c r="R37" i="30"/>
  <c r="R9" i="30"/>
  <c r="R18" i="30"/>
  <c r="R10" i="30"/>
  <c r="R42" i="30"/>
  <c r="R11" i="30"/>
  <c r="R35" i="30"/>
  <c r="R4" i="30"/>
  <c r="R29" i="30"/>
  <c r="R5" i="30"/>
  <c r="R26" i="30"/>
  <c r="R6" i="30"/>
  <c r="R15" i="30"/>
  <c r="R7" i="30"/>
  <c r="R28" i="30"/>
  <c r="R43" i="30" l="1"/>
  <c r="R45" i="30" s="1"/>
  <c r="R68" i="30"/>
  <c r="R69" i="30" s="1"/>
  <c r="R30" i="30"/>
  <c r="R48" i="30" s="1"/>
  <c r="R65" i="30"/>
  <c r="R66" i="30" s="1"/>
  <c r="R34" i="30"/>
  <c r="AO180" i="30"/>
  <c r="AL181" i="30"/>
  <c r="AL173" i="29"/>
  <c r="AO172" i="29"/>
  <c r="AO93" i="2"/>
  <c r="AL152" i="22"/>
  <c r="AO152" i="22" s="1"/>
  <c r="AQ94" i="2"/>
  <c r="AP93" i="2"/>
  <c r="AN153" i="22"/>
  <c r="AM152" i="22"/>
  <c r="R36" i="30" l="1"/>
  <c r="R38" i="30" s="1"/>
  <c r="R57" i="30" s="1"/>
  <c r="R58" i="30" s="1"/>
  <c r="R47" i="29" s="1"/>
  <c r="R50" i="30"/>
  <c r="R52" i="30" s="1"/>
  <c r="R60" i="30" s="1"/>
  <c r="R48" i="29" s="1"/>
  <c r="AL182" i="30"/>
  <c r="AO181" i="30"/>
  <c r="AL174" i="29"/>
  <c r="AO173" i="29"/>
  <c r="AO94" i="2"/>
  <c r="AL153" i="22"/>
  <c r="AO153" i="22" s="1"/>
  <c r="AQ95" i="2"/>
  <c r="AP94" i="2"/>
  <c r="AN154" i="22"/>
  <c r="AM153" i="22"/>
  <c r="R61" i="30" l="1"/>
  <c r="R49" i="29"/>
  <c r="AO182" i="30"/>
  <c r="AL183" i="30"/>
  <c r="AL175" i="29"/>
  <c r="AO174" i="29"/>
  <c r="AO95" i="2"/>
  <c r="AL154" i="22"/>
  <c r="AO154" i="22" s="1"/>
  <c r="AQ96" i="2"/>
  <c r="AP95" i="2"/>
  <c r="AN155" i="22"/>
  <c r="AM154" i="22"/>
  <c r="AL184" i="30" l="1"/>
  <c r="AO183" i="30"/>
  <c r="AL176" i="29"/>
  <c r="AO175" i="29"/>
  <c r="AO96" i="2"/>
  <c r="AL155" i="22"/>
  <c r="AO155" i="22" s="1"/>
  <c r="AQ97" i="2"/>
  <c r="AP96" i="2"/>
  <c r="AN156" i="22"/>
  <c r="AM155" i="22"/>
  <c r="AL185" i="30" l="1"/>
  <c r="AO184" i="30"/>
  <c r="AL177" i="29"/>
  <c r="AO176" i="29"/>
  <c r="AO97" i="2"/>
  <c r="AL156" i="22"/>
  <c r="AO156" i="22" s="1"/>
  <c r="AQ98" i="2"/>
  <c r="AP97" i="2"/>
  <c r="AN157" i="22"/>
  <c r="AM156" i="22"/>
  <c r="Q21" i="22"/>
  <c r="Q5" i="22"/>
  <c r="Q19" i="22"/>
  <c r="Q6" i="22"/>
  <c r="Q12" i="22"/>
  <c r="Q3" i="22"/>
  <c r="Q13" i="22"/>
  <c r="Q20" i="22"/>
  <c r="Q22" i="22"/>
  <c r="Q14" i="22"/>
  <c r="Q7" i="22"/>
  <c r="Q11" i="22"/>
  <c r="Q4" i="22"/>
  <c r="Q15" i="22"/>
  <c r="Q29" i="22" l="1"/>
  <c r="Q27" i="22"/>
  <c r="Q28" i="22"/>
  <c r="Q26" i="22"/>
  <c r="AO185" i="30"/>
  <c r="AL186" i="30"/>
  <c r="AL178" i="29"/>
  <c r="AO177" i="29"/>
  <c r="AO98" i="2"/>
  <c r="AL157" i="22"/>
  <c r="AO157" i="22" s="1"/>
  <c r="AQ99" i="2"/>
  <c r="AP98" i="2"/>
  <c r="AN158" i="22"/>
  <c r="AM157" i="22"/>
  <c r="Q37" i="22"/>
  <c r="Q23" i="22"/>
  <c r="Q34" i="22"/>
  <c r="Q38" i="22"/>
  <c r="Q35" i="22"/>
  <c r="Q36" i="22"/>
  <c r="Q30" i="22" l="1"/>
  <c r="Q46" i="22" s="1"/>
  <c r="Q39" i="22"/>
  <c r="Q31" i="22"/>
  <c r="Q42" i="22"/>
  <c r="Q45" i="22"/>
  <c r="Q44" i="22"/>
  <c r="Q43" i="22"/>
  <c r="AL187" i="30"/>
  <c r="AO186" i="30"/>
  <c r="AL179" i="29"/>
  <c r="AO178" i="29"/>
  <c r="AO99" i="2"/>
  <c r="AL158" i="22"/>
  <c r="AO158" i="22" s="1"/>
  <c r="AQ100" i="2"/>
  <c r="AP99" i="2"/>
  <c r="AN159" i="22"/>
  <c r="AM158" i="22"/>
  <c r="Q47" i="22" l="1"/>
  <c r="AO187" i="30"/>
  <c r="AL188" i="30"/>
  <c r="AL180" i="29"/>
  <c r="AO179" i="29"/>
  <c r="AO100" i="2"/>
  <c r="AL159" i="22"/>
  <c r="AO159" i="22" s="1"/>
  <c r="AQ101" i="2"/>
  <c r="AP100" i="2"/>
  <c r="AN160" i="22"/>
  <c r="AM159" i="22"/>
  <c r="AL189" i="30" l="1"/>
  <c r="AO188" i="30"/>
  <c r="AO180" i="29"/>
  <c r="AL181" i="29"/>
  <c r="AO101" i="2"/>
  <c r="AL160" i="22"/>
  <c r="AO160" i="22" s="1"/>
  <c r="AQ102" i="2"/>
  <c r="AP101" i="2"/>
  <c r="AN161" i="22"/>
  <c r="AM160" i="22"/>
  <c r="AO189" i="30" l="1"/>
  <c r="AL190" i="30"/>
  <c r="AL182" i="29"/>
  <c r="AO181" i="29"/>
  <c r="AO102" i="2"/>
  <c r="AL161" i="22"/>
  <c r="AO161" i="22" s="1"/>
  <c r="AQ103" i="2"/>
  <c r="AP102" i="2"/>
  <c r="AN162" i="22"/>
  <c r="AM161" i="22"/>
  <c r="AL191" i="30" l="1"/>
  <c r="AO190" i="30"/>
  <c r="AO182" i="29"/>
  <c r="AL183" i="29"/>
  <c r="AO103" i="2"/>
  <c r="AL162" i="22"/>
  <c r="AO162" i="22" s="1"/>
  <c r="AQ104" i="2"/>
  <c r="AP103" i="2"/>
  <c r="AN163" i="22"/>
  <c r="AM162" i="22"/>
  <c r="AO191" i="30" l="1"/>
  <c r="AL192" i="30"/>
  <c r="AL184" i="29"/>
  <c r="AO183" i="29"/>
  <c r="AO104" i="2"/>
  <c r="AL163" i="22"/>
  <c r="AO163" i="22" s="1"/>
  <c r="AQ105" i="2"/>
  <c r="AP104" i="2"/>
  <c r="AN164" i="22"/>
  <c r="AM163" i="22"/>
  <c r="AO192" i="30" l="1"/>
  <c r="AL193" i="30"/>
  <c r="AL185" i="29"/>
  <c r="AO184" i="29"/>
  <c r="AO105" i="2"/>
  <c r="AL164" i="22"/>
  <c r="AO164" i="22" s="1"/>
  <c r="AQ106" i="2"/>
  <c r="AP105" i="2"/>
  <c r="AN165" i="22"/>
  <c r="AM164" i="22"/>
  <c r="AO193" i="30" l="1"/>
  <c r="AL194" i="30"/>
  <c r="AO185" i="29"/>
  <c r="AL186" i="29"/>
  <c r="AO106" i="2"/>
  <c r="AL165" i="22"/>
  <c r="AO165" i="22" s="1"/>
  <c r="AQ107" i="2"/>
  <c r="AP106" i="2"/>
  <c r="AN166" i="22"/>
  <c r="AM165" i="22"/>
  <c r="AO194" i="30" l="1"/>
  <c r="AL195" i="30"/>
  <c r="AL187" i="29"/>
  <c r="AO186" i="29"/>
  <c r="AO107" i="2"/>
  <c r="AL166" i="22"/>
  <c r="AO166" i="22" s="1"/>
  <c r="AQ108" i="2"/>
  <c r="AP107" i="2"/>
  <c r="AN167" i="22"/>
  <c r="AM166" i="22"/>
  <c r="AO195" i="30" l="1"/>
  <c r="AL196" i="30"/>
  <c r="AO187" i="29"/>
  <c r="AL188" i="29"/>
  <c r="AO108" i="2"/>
  <c r="AL167" i="22"/>
  <c r="AO167" i="22" s="1"/>
  <c r="AQ109" i="2"/>
  <c r="AP108" i="2"/>
  <c r="AN168" i="22"/>
  <c r="AM167" i="22"/>
  <c r="AO196" i="30" l="1"/>
  <c r="AL197" i="30"/>
  <c r="AL189" i="29"/>
  <c r="AO188" i="29"/>
  <c r="AO109" i="2"/>
  <c r="AL168" i="22"/>
  <c r="AO168" i="22" s="1"/>
  <c r="AQ110" i="2"/>
  <c r="AP109" i="2"/>
  <c r="AN169" i="22"/>
  <c r="AM168" i="22"/>
  <c r="G28" i="30"/>
  <c r="R4" i="22"/>
  <c r="G21" i="30"/>
  <c r="G23" i="30"/>
  <c r="R14" i="22"/>
  <c r="G18" i="30"/>
  <c r="R6" i="22"/>
  <c r="G9" i="30"/>
  <c r="G13" i="30"/>
  <c r="R12" i="22"/>
  <c r="R21" i="22"/>
  <c r="G22" i="30"/>
  <c r="G25" i="30"/>
  <c r="G3" i="30"/>
  <c r="G15" i="30"/>
  <c r="G19" i="30"/>
  <c r="G7" i="30"/>
  <c r="G8" i="30"/>
  <c r="G20" i="30"/>
  <c r="R11" i="22"/>
  <c r="G5" i="30"/>
  <c r="G24" i="30"/>
  <c r="R22" i="22"/>
  <c r="R20" i="22"/>
  <c r="R7" i="22"/>
  <c r="R5" i="22"/>
  <c r="R19" i="22"/>
  <c r="G10" i="30"/>
  <c r="R3" i="22"/>
  <c r="G27" i="30"/>
  <c r="R15" i="22"/>
  <c r="G11" i="30"/>
  <c r="G26" i="30"/>
  <c r="G12" i="30"/>
  <c r="G6" i="30"/>
  <c r="G4" i="30"/>
  <c r="R13" i="22"/>
  <c r="R27" i="22" l="1"/>
  <c r="R29" i="22"/>
  <c r="R26" i="22"/>
  <c r="R28" i="22"/>
  <c r="G34" i="30"/>
  <c r="G36" i="30" s="1"/>
  <c r="G30" i="30"/>
  <c r="G48" i="30" s="1"/>
  <c r="G50" i="30" s="1"/>
  <c r="G52" i="30" s="1"/>
  <c r="AO197" i="30"/>
  <c r="AL190" i="29"/>
  <c r="AO189" i="29"/>
  <c r="AO110" i="2"/>
  <c r="AL169" i="22"/>
  <c r="AO169" i="22" s="1"/>
  <c r="AQ111" i="2"/>
  <c r="AP110" i="2"/>
  <c r="AN170" i="22"/>
  <c r="AM169" i="22"/>
  <c r="R36" i="22"/>
  <c r="R23" i="22"/>
  <c r="R37" i="22"/>
  <c r="R38" i="22"/>
  <c r="R35" i="22"/>
  <c r="R34" i="22"/>
  <c r="R30" i="22" l="1"/>
  <c r="R46" i="22" s="1"/>
  <c r="R39" i="22"/>
  <c r="R31" i="22"/>
  <c r="R42" i="22"/>
  <c r="R43" i="22"/>
  <c r="R44" i="22"/>
  <c r="R45" i="22"/>
  <c r="G53" i="30"/>
  <c r="H53" i="30" s="1"/>
  <c r="I53" i="30" s="1"/>
  <c r="J53" i="30" s="1"/>
  <c r="K53" i="30" s="1"/>
  <c r="L53" i="30" s="1"/>
  <c r="M53" i="30" s="1"/>
  <c r="N53" i="30" s="1"/>
  <c r="O53" i="30" s="1"/>
  <c r="P53" i="30" s="1"/>
  <c r="Q53" i="30" s="1"/>
  <c r="R53" i="30" s="1"/>
  <c r="G60" i="30"/>
  <c r="G38" i="30"/>
  <c r="D58" i="30"/>
  <c r="D47" i="29" s="1"/>
  <c r="G55" i="30"/>
  <c r="AL191" i="29"/>
  <c r="AO190" i="29"/>
  <c r="AO111" i="2"/>
  <c r="AL170" i="22"/>
  <c r="AO170" i="22" s="1"/>
  <c r="AQ112" i="2"/>
  <c r="AP111" i="2"/>
  <c r="AN171" i="22"/>
  <c r="AM170" i="22"/>
  <c r="G56" i="30" l="1"/>
  <c r="G59" i="30"/>
  <c r="G61" i="30" s="1"/>
  <c r="G48" i="29" s="1"/>
  <c r="G64" i="30"/>
  <c r="G66" i="30" s="1"/>
  <c r="G67" i="30"/>
  <c r="G69" i="30" s="1"/>
  <c r="R47" i="22"/>
  <c r="G39" i="30"/>
  <c r="H39" i="30" s="1"/>
  <c r="I39" i="30" s="1"/>
  <c r="J39" i="30" s="1"/>
  <c r="K39" i="30" s="1"/>
  <c r="L39" i="30" s="1"/>
  <c r="M39" i="30" s="1"/>
  <c r="N39" i="30" s="1"/>
  <c r="O39" i="30" s="1"/>
  <c r="P39" i="30" s="1"/>
  <c r="Q39" i="30" s="1"/>
  <c r="R39" i="30" s="1"/>
  <c r="G57" i="30"/>
  <c r="G63" i="30"/>
  <c r="AL192" i="29"/>
  <c r="AO191" i="29"/>
  <c r="AO112" i="2"/>
  <c r="AL171" i="22"/>
  <c r="AO171" i="22" s="1"/>
  <c r="AQ113" i="2"/>
  <c r="AP112" i="2"/>
  <c r="AN172" i="22"/>
  <c r="AM171" i="22"/>
  <c r="G58" i="30" l="1"/>
  <c r="G47" i="29" s="1"/>
  <c r="AO192" i="29"/>
  <c r="AL193" i="29"/>
  <c r="AO113" i="2"/>
  <c r="AL172" i="22"/>
  <c r="AO172" i="22" s="1"/>
  <c r="AQ114" i="2"/>
  <c r="AP113" i="2"/>
  <c r="AN173" i="22"/>
  <c r="AM172" i="22"/>
  <c r="AO193" i="29" l="1"/>
  <c r="AL194" i="29"/>
  <c r="AO114" i="2"/>
  <c r="AL173" i="22"/>
  <c r="AO173" i="22" s="1"/>
  <c r="AQ115" i="2"/>
  <c r="AP114" i="2"/>
  <c r="AN174" i="22"/>
  <c r="AM173" i="22"/>
  <c r="AL195" i="29" l="1"/>
  <c r="AO194" i="29"/>
  <c r="AO115" i="2"/>
  <c r="AL174" i="22"/>
  <c r="AO174" i="22" s="1"/>
  <c r="AQ116" i="2"/>
  <c r="AP115" i="2"/>
  <c r="AN175" i="22"/>
  <c r="AM174" i="22"/>
  <c r="G19" i="29"/>
  <c r="G3" i="29"/>
  <c r="G37" i="29"/>
  <c r="G10" i="29"/>
  <c r="G5" i="29"/>
  <c r="G35" i="29"/>
  <c r="G34" i="29"/>
  <c r="G4" i="29"/>
  <c r="G21" i="29"/>
  <c r="G36" i="29"/>
  <c r="G20" i="29"/>
  <c r="G22" i="29"/>
  <c r="G28" i="29"/>
  <c r="G23" i="29"/>
  <c r="G6" i="29"/>
  <c r="G12" i="29"/>
  <c r="G7" i="29"/>
  <c r="G27" i="29"/>
  <c r="G9" i="29"/>
  <c r="G8" i="29"/>
  <c r="G11" i="29"/>
  <c r="G13" i="29"/>
  <c r="G29" i="29"/>
  <c r="G26" i="29"/>
  <c r="G25" i="29"/>
  <c r="G24" i="29"/>
  <c r="G55" i="29" l="1"/>
  <c r="G108" i="29"/>
  <c r="G110" i="29"/>
  <c r="G109" i="29"/>
  <c r="G111" i="29"/>
  <c r="G103" i="29"/>
  <c r="G104" i="29"/>
  <c r="G105" i="29"/>
  <c r="G102" i="29"/>
  <c r="G16" i="29"/>
  <c r="G39" i="29"/>
  <c r="G56" i="29"/>
  <c r="G58" i="29"/>
  <c r="G60" i="29"/>
  <c r="G91" i="29" s="1"/>
  <c r="G62" i="29"/>
  <c r="G93" i="29" s="1"/>
  <c r="G64" i="29"/>
  <c r="G95" i="29" s="1"/>
  <c r="G114" i="29"/>
  <c r="G57" i="29"/>
  <c r="G88" i="29" s="1"/>
  <c r="G59" i="29"/>
  <c r="G90" i="29" s="1"/>
  <c r="G61" i="29"/>
  <c r="G63" i="29"/>
  <c r="G94" i="29" s="1"/>
  <c r="G65" i="29"/>
  <c r="G96" i="29" s="1"/>
  <c r="AO195" i="29"/>
  <c r="AL196" i="29"/>
  <c r="AO35" i="29"/>
  <c r="AO37" i="29"/>
  <c r="AO36" i="29"/>
  <c r="AO38" i="29"/>
  <c r="AO18" i="29"/>
  <c r="AO19" i="29"/>
  <c r="AO20" i="29"/>
  <c r="AO21" i="29"/>
  <c r="AO22" i="29"/>
  <c r="AO23" i="29"/>
  <c r="AO24" i="29"/>
  <c r="AO25" i="29"/>
  <c r="AO26" i="29"/>
  <c r="AO27" i="29"/>
  <c r="AO28" i="29"/>
  <c r="AO29" i="29"/>
  <c r="AO30" i="29"/>
  <c r="AO31" i="29"/>
  <c r="AO32" i="29"/>
  <c r="AO33" i="29"/>
  <c r="AO34" i="29"/>
  <c r="AO39" i="29"/>
  <c r="AO40" i="29"/>
  <c r="AO41" i="29"/>
  <c r="AO42" i="29"/>
  <c r="AO43" i="29"/>
  <c r="AP105" i="29"/>
  <c r="G31" i="29"/>
  <c r="AO116" i="2"/>
  <c r="AL175" i="22"/>
  <c r="AO175" i="22" s="1"/>
  <c r="AQ117" i="2"/>
  <c r="AP116" i="2"/>
  <c r="AN176" i="22"/>
  <c r="AM175" i="22"/>
  <c r="G117" i="29" l="1"/>
  <c r="G116" i="29"/>
  <c r="G115" i="29"/>
  <c r="G41" i="29"/>
  <c r="G40" i="29"/>
  <c r="AL197" i="29"/>
  <c r="AO196" i="29"/>
  <c r="G92" i="29"/>
  <c r="G89" i="29"/>
  <c r="G87" i="29"/>
  <c r="G67" i="29"/>
  <c r="AP106" i="29"/>
  <c r="AP107" i="29" s="1"/>
  <c r="AP108" i="29" s="1"/>
  <c r="AP109" i="29" s="1"/>
  <c r="AP110" i="29" s="1"/>
  <c r="AP111" i="29" s="1"/>
  <c r="AP112" i="29" s="1"/>
  <c r="AP113" i="29" s="1"/>
  <c r="AP114" i="29" s="1"/>
  <c r="AP115" i="29" s="1"/>
  <c r="AP116" i="29" s="1"/>
  <c r="AP117" i="29" s="1"/>
  <c r="AP118" i="29" s="1"/>
  <c r="AP119" i="29" s="1"/>
  <c r="AP120" i="29" s="1"/>
  <c r="AP121" i="29" s="1"/>
  <c r="AP122" i="29" s="1"/>
  <c r="AP123" i="29" s="1"/>
  <c r="AP124" i="29" s="1"/>
  <c r="AP125" i="29" s="1"/>
  <c r="AP126" i="29" s="1"/>
  <c r="AP127" i="29" s="1"/>
  <c r="AP128" i="29" s="1"/>
  <c r="AP129" i="29" s="1"/>
  <c r="AP130" i="29" s="1"/>
  <c r="AP131" i="29" s="1"/>
  <c r="AP132" i="29" s="1"/>
  <c r="AP133" i="29" s="1"/>
  <c r="AP134" i="29" s="1"/>
  <c r="AP135" i="29" s="1"/>
  <c r="AP136" i="29" s="1"/>
  <c r="AP137" i="29" s="1"/>
  <c r="AP138" i="29" s="1"/>
  <c r="AP139" i="29" s="1"/>
  <c r="AP140" i="29" s="1"/>
  <c r="AP141" i="29" s="1"/>
  <c r="AP142" i="29" s="1"/>
  <c r="AP143" i="29" s="1"/>
  <c r="AP144" i="29" s="1"/>
  <c r="AP145" i="29" s="1"/>
  <c r="AP146" i="29" s="1"/>
  <c r="AP147" i="29" s="1"/>
  <c r="AP148" i="29" s="1"/>
  <c r="AP149" i="29" s="1"/>
  <c r="AP150" i="29" s="1"/>
  <c r="AP151" i="29" s="1"/>
  <c r="AP152" i="29" s="1"/>
  <c r="AP153" i="29" s="1"/>
  <c r="AP154" i="29" s="1"/>
  <c r="AP155" i="29" s="1"/>
  <c r="AP156" i="29" s="1"/>
  <c r="AP157" i="29" s="1"/>
  <c r="AP158" i="29" s="1"/>
  <c r="AP159" i="29" s="1"/>
  <c r="AP160" i="29" s="1"/>
  <c r="AP161" i="29" s="1"/>
  <c r="AP162" i="29" s="1"/>
  <c r="AP163" i="29" s="1"/>
  <c r="AP164" i="29" s="1"/>
  <c r="AP165" i="29" s="1"/>
  <c r="AP166" i="29" s="1"/>
  <c r="AP167" i="29" s="1"/>
  <c r="AP168" i="29" s="1"/>
  <c r="AP169" i="29" s="1"/>
  <c r="AP170" i="29" s="1"/>
  <c r="AP171" i="29" s="1"/>
  <c r="AP172" i="29" s="1"/>
  <c r="AP173" i="29" s="1"/>
  <c r="AP174" i="29" s="1"/>
  <c r="AP175" i="29" s="1"/>
  <c r="AP176" i="29" s="1"/>
  <c r="AP177" i="29" s="1"/>
  <c r="AP178" i="29" s="1"/>
  <c r="AP179" i="29" s="1"/>
  <c r="AP180" i="29" s="1"/>
  <c r="AP181" i="29" s="1"/>
  <c r="AP182" i="29" s="1"/>
  <c r="AP183" i="29" s="1"/>
  <c r="AP184" i="29" s="1"/>
  <c r="AP185" i="29" s="1"/>
  <c r="AP186" i="29" s="1"/>
  <c r="AP187" i="29" s="1"/>
  <c r="AP188" i="29" s="1"/>
  <c r="AP189" i="29" s="1"/>
  <c r="AP190" i="29" s="1"/>
  <c r="AP191" i="29" s="1"/>
  <c r="AP192" i="29" s="1"/>
  <c r="AP193" i="29" s="1"/>
  <c r="AP194" i="29" s="1"/>
  <c r="AP195" i="29" s="1"/>
  <c r="AP196" i="29" s="1"/>
  <c r="AP197" i="29" s="1"/>
  <c r="AM101" i="29"/>
  <c r="AM104" i="29"/>
  <c r="G86" i="29"/>
  <c r="AM41" i="29"/>
  <c r="AM42" i="29"/>
  <c r="AM40" i="29"/>
  <c r="AM43" i="29"/>
  <c r="AO117" i="2"/>
  <c r="AL176" i="22"/>
  <c r="AO176" i="22" s="1"/>
  <c r="AQ118" i="2"/>
  <c r="AP117" i="2"/>
  <c r="AN177" i="22"/>
  <c r="AM176" i="22"/>
  <c r="D8" i="29"/>
  <c r="D70" i="29"/>
  <c r="D114" i="29" l="1"/>
  <c r="D108" i="29"/>
  <c r="D104" i="29"/>
  <c r="D102" i="29"/>
  <c r="D16" i="29"/>
  <c r="D60" i="29"/>
  <c r="D116" i="29" s="1"/>
  <c r="AM103" i="29"/>
  <c r="D82" i="29"/>
  <c r="D86" i="29"/>
  <c r="G42" i="29"/>
  <c r="AM102" i="29"/>
  <c r="AO197" i="29"/>
  <c r="AO118" i="2"/>
  <c r="AL177" i="22"/>
  <c r="AO177" i="22" s="1"/>
  <c r="AQ119" i="2"/>
  <c r="AP118" i="2"/>
  <c r="AN178" i="22"/>
  <c r="AM177" i="22"/>
  <c r="G44" i="29"/>
  <c r="F44" i="29"/>
  <c r="D44" i="29"/>
  <c r="E44" i="29"/>
  <c r="D91" i="29" l="1"/>
  <c r="F46" i="29"/>
  <c r="F45" i="29"/>
  <c r="D45" i="29"/>
  <c r="G45" i="29"/>
  <c r="G46" i="29"/>
  <c r="E46" i="29"/>
  <c r="E45" i="29"/>
  <c r="AO119" i="2"/>
  <c r="AL178" i="22"/>
  <c r="AO178" i="22" s="1"/>
  <c r="AQ120" i="2"/>
  <c r="AP119" i="2"/>
  <c r="AN179" i="22"/>
  <c r="AM178" i="22"/>
  <c r="AO120" i="2" l="1"/>
  <c r="AL179" i="22"/>
  <c r="AO179" i="22" s="1"/>
  <c r="AQ121" i="2"/>
  <c r="AP120" i="2"/>
  <c r="AN180" i="22"/>
  <c r="AM179" i="22"/>
  <c r="AO121" i="2" l="1"/>
  <c r="AL180" i="22"/>
  <c r="AO180" i="22" s="1"/>
  <c r="AQ122" i="2"/>
  <c r="AP121" i="2"/>
  <c r="AN181" i="22"/>
  <c r="AM180" i="22"/>
  <c r="S21" i="22"/>
  <c r="S6" i="22"/>
  <c r="S14" i="22"/>
  <c r="S4" i="22"/>
  <c r="S3" i="22"/>
  <c r="S15" i="22"/>
  <c r="S23" i="22"/>
  <c r="S5" i="22"/>
  <c r="S11" i="22"/>
  <c r="S13" i="22"/>
  <c r="S12" i="22"/>
  <c r="S22" i="22"/>
  <c r="S7" i="22"/>
  <c r="S19" i="22"/>
  <c r="S20" i="22"/>
  <c r="S29" i="22" l="1"/>
  <c r="S27" i="22"/>
  <c r="S30" i="22"/>
  <c r="S28" i="22"/>
  <c r="S26" i="22"/>
  <c r="AO122" i="2"/>
  <c r="AL181" i="22"/>
  <c r="AO181" i="22" s="1"/>
  <c r="AQ123" i="2"/>
  <c r="AP122" i="2"/>
  <c r="AN182" i="22"/>
  <c r="AM181" i="22"/>
  <c r="S37" i="22"/>
  <c r="S38" i="22"/>
  <c r="S36" i="22"/>
  <c r="S34" i="22"/>
  <c r="S35" i="22"/>
  <c r="S39" i="22" l="1"/>
  <c r="S42" i="22"/>
  <c r="S31" i="22"/>
  <c r="S46" i="22"/>
  <c r="S45" i="22"/>
  <c r="S44" i="22"/>
  <c r="S43" i="22"/>
  <c r="AO123" i="2"/>
  <c r="AL182" i="22"/>
  <c r="AO182" i="22" s="1"/>
  <c r="AQ124" i="2"/>
  <c r="AP123" i="2"/>
  <c r="AN183" i="22"/>
  <c r="AM182" i="22"/>
  <c r="S47" i="22" l="1"/>
  <c r="AO124" i="2"/>
  <c r="AL183" i="22"/>
  <c r="AO183" i="22" s="1"/>
  <c r="AQ125" i="2"/>
  <c r="AP124" i="2"/>
  <c r="AN184" i="22"/>
  <c r="AM183" i="22"/>
  <c r="AO125" i="2" l="1"/>
  <c r="AL184" i="22"/>
  <c r="AO184" i="22" s="1"/>
  <c r="AQ126" i="2"/>
  <c r="AP125" i="2"/>
  <c r="AN185" i="22"/>
  <c r="AM184" i="22"/>
  <c r="AO126" i="2" l="1"/>
  <c r="AL185" i="22"/>
  <c r="AO185" i="22" s="1"/>
  <c r="AQ127" i="2"/>
  <c r="AP126" i="2"/>
  <c r="AN186" i="22"/>
  <c r="AM185" i="22"/>
  <c r="AO127" i="2" l="1"/>
  <c r="AL186" i="22"/>
  <c r="AO186" i="22" s="1"/>
  <c r="AQ128" i="2"/>
  <c r="AP127" i="2"/>
  <c r="AN187" i="22"/>
  <c r="AM186" i="22"/>
  <c r="AO128" i="2" l="1"/>
  <c r="AL187" i="22"/>
  <c r="AO187" i="22" s="1"/>
  <c r="AQ129" i="2"/>
  <c r="AP128" i="2"/>
  <c r="AN188" i="22"/>
  <c r="AM187" i="22"/>
  <c r="AO129" i="2" l="1"/>
  <c r="AL188" i="22"/>
  <c r="AO188" i="22" s="1"/>
  <c r="AQ130" i="2"/>
  <c r="AP129" i="2"/>
  <c r="AN189" i="22"/>
  <c r="AM188" i="22"/>
  <c r="AO130" i="2" l="1"/>
  <c r="AL189" i="22"/>
  <c r="AO189" i="22" s="1"/>
  <c r="AQ131" i="2"/>
  <c r="AP130" i="2"/>
  <c r="AN190" i="22"/>
  <c r="AM189" i="22"/>
  <c r="AO131" i="2" l="1"/>
  <c r="AL190" i="22"/>
  <c r="AO190" i="22" s="1"/>
  <c r="AQ132" i="2"/>
  <c r="AP131" i="2"/>
  <c r="AN191" i="22"/>
  <c r="AM190" i="22"/>
  <c r="AO132" i="2" l="1"/>
  <c r="AL191" i="22"/>
  <c r="AO191" i="22" s="1"/>
  <c r="AQ133" i="2"/>
  <c r="AP132" i="2"/>
  <c r="AN192" i="22"/>
  <c r="AM191" i="22"/>
  <c r="AO133" i="2" l="1"/>
  <c r="AL192" i="22"/>
  <c r="AO192" i="22" s="1"/>
  <c r="AQ134" i="2"/>
  <c r="AP133" i="2"/>
  <c r="AN193" i="22"/>
  <c r="AM192" i="22"/>
  <c r="AO134" i="2" l="1"/>
  <c r="AL193" i="22"/>
  <c r="AO193" i="22" s="1"/>
  <c r="AQ135" i="2"/>
  <c r="AP134" i="2"/>
  <c r="AN194" i="22"/>
  <c r="AM193" i="22"/>
  <c r="AO135" i="2" l="1"/>
  <c r="AL194" i="22"/>
  <c r="AO194" i="22" s="1"/>
  <c r="AQ136" i="2"/>
  <c r="AP135" i="2"/>
  <c r="AN195" i="22"/>
  <c r="AM194" i="22"/>
  <c r="AN105" i="29" l="1"/>
  <c r="AO136" i="2"/>
  <c r="AL195" i="22"/>
  <c r="AO195" i="22" s="1"/>
  <c r="AQ137" i="2"/>
  <c r="AP136" i="2"/>
  <c r="AN196" i="22"/>
  <c r="AM195" i="22"/>
  <c r="AN106" i="29" l="1"/>
  <c r="AM105" i="29"/>
  <c r="AO137" i="2"/>
  <c r="AL196" i="22"/>
  <c r="AO196" i="22" s="1"/>
  <c r="AQ138" i="2"/>
  <c r="AP137" i="2"/>
  <c r="AN197" i="22"/>
  <c r="AM197" i="22" s="1"/>
  <c r="AM196" i="22"/>
  <c r="AM106" i="29" l="1"/>
  <c r="AN107" i="29"/>
  <c r="AO138" i="2"/>
  <c r="AL197" i="22"/>
  <c r="AO197" i="22" s="1"/>
  <c r="AQ139" i="2"/>
  <c r="AP138" i="2"/>
  <c r="AM107" i="29" l="1"/>
  <c r="AN108" i="29"/>
  <c r="H28" i="22"/>
  <c r="H30" i="22"/>
  <c r="H27" i="22"/>
  <c r="H29" i="22"/>
  <c r="H26" i="22"/>
  <c r="G28" i="22"/>
  <c r="G29" i="22"/>
  <c r="G30" i="22"/>
  <c r="G26" i="22"/>
  <c r="G27" i="22"/>
  <c r="F26" i="22"/>
  <c r="F27" i="22"/>
  <c r="F28" i="22"/>
  <c r="F29" i="22"/>
  <c r="F30" i="22"/>
  <c r="E28" i="22"/>
  <c r="E27" i="22"/>
  <c r="E29" i="22"/>
  <c r="E30" i="22"/>
  <c r="AO139" i="2"/>
  <c r="AQ140" i="2"/>
  <c r="AP139" i="2"/>
  <c r="E34" i="22"/>
  <c r="E3" i="22"/>
  <c r="G31" i="22" l="1"/>
  <c r="E26" i="22"/>
  <c r="F31" i="22"/>
  <c r="H31" i="22"/>
  <c r="AM108" i="29"/>
  <c r="AN109" i="29"/>
  <c r="AO140" i="2"/>
  <c r="AQ141" i="2"/>
  <c r="AP140" i="2"/>
  <c r="F36" i="22"/>
  <c r="H38" i="22"/>
  <c r="E36" i="22"/>
  <c r="F35" i="22"/>
  <c r="G37" i="22"/>
  <c r="E37" i="22"/>
  <c r="E38" i="22"/>
  <c r="F34" i="22"/>
  <c r="E35" i="22"/>
  <c r="F38" i="22"/>
  <c r="H35" i="22"/>
  <c r="H34" i="22"/>
  <c r="H36" i="22"/>
  <c r="G34" i="22"/>
  <c r="G38" i="22"/>
  <c r="G36" i="22"/>
  <c r="G35" i="22"/>
  <c r="F37" i="22"/>
  <c r="H37" i="22"/>
  <c r="E31" i="22" l="1"/>
  <c r="E42" i="22"/>
  <c r="H45" i="22"/>
  <c r="H44" i="22"/>
  <c r="H39" i="22"/>
  <c r="H47" i="22" s="1"/>
  <c r="H42" i="22"/>
  <c r="G44" i="22"/>
  <c r="G45" i="22"/>
  <c r="F39" i="22"/>
  <c r="F47" i="22" s="1"/>
  <c r="F42" i="22"/>
  <c r="F46" i="22"/>
  <c r="F45" i="22"/>
  <c r="E43" i="22"/>
  <c r="E39" i="22"/>
  <c r="E45" i="22"/>
  <c r="H46" i="22"/>
  <c r="H43" i="22"/>
  <c r="G39" i="22"/>
  <c r="G47" i="22" s="1"/>
  <c r="G42" i="22"/>
  <c r="G43" i="22"/>
  <c r="G46" i="22"/>
  <c r="F44" i="22"/>
  <c r="F43" i="22"/>
  <c r="E44" i="22"/>
  <c r="E46" i="22"/>
  <c r="AM109" i="29"/>
  <c r="AN110" i="29"/>
  <c r="AO141" i="2"/>
  <c r="AQ142" i="2"/>
  <c r="AP141" i="2"/>
  <c r="L21" i="29"/>
  <c r="L28" i="29"/>
  <c r="L12" i="29"/>
  <c r="L29" i="29"/>
  <c r="L30" i="29"/>
  <c r="L25" i="29"/>
  <c r="L24" i="29"/>
  <c r="L80" i="29"/>
  <c r="L35" i="29"/>
  <c r="L20" i="29"/>
  <c r="L8" i="29"/>
  <c r="L3" i="29"/>
  <c r="L27" i="29"/>
  <c r="L22" i="29"/>
  <c r="L77" i="29"/>
  <c r="L9" i="29"/>
  <c r="L81" i="29"/>
  <c r="L10" i="29"/>
  <c r="L34" i="29"/>
  <c r="L72" i="29"/>
  <c r="L37" i="29"/>
  <c r="L74" i="29"/>
  <c r="L26" i="29"/>
  <c r="L23" i="29"/>
  <c r="L11" i="29"/>
  <c r="L75" i="29"/>
  <c r="L36" i="29"/>
  <c r="L14" i="29"/>
  <c r="L78" i="29"/>
  <c r="L7" i="29"/>
  <c r="L70" i="29"/>
  <c r="L71" i="29"/>
  <c r="L4" i="29"/>
  <c r="L19" i="29"/>
  <c r="L79" i="29"/>
  <c r="L6" i="29"/>
  <c r="L15" i="29"/>
  <c r="L44" i="29"/>
  <c r="L76" i="29"/>
  <c r="L43" i="29"/>
  <c r="L73" i="29"/>
  <c r="L5" i="29"/>
  <c r="L13" i="29"/>
  <c r="E47" i="22" l="1"/>
  <c r="L59" i="29"/>
  <c r="L90" i="29" s="1"/>
  <c r="L57" i="29"/>
  <c r="L88" i="29" s="1"/>
  <c r="L104" i="29"/>
  <c r="L31" i="29"/>
  <c r="L108" i="29"/>
  <c r="L55" i="29"/>
  <c r="L66" i="29"/>
  <c r="L97" i="29" s="1"/>
  <c r="L63" i="29"/>
  <c r="L94" i="29" s="1"/>
  <c r="L103" i="29"/>
  <c r="L82" i="29"/>
  <c r="L61" i="29"/>
  <c r="L111" i="29"/>
  <c r="L58" i="29"/>
  <c r="L110" i="29"/>
  <c r="L62" i="29"/>
  <c r="L93" i="29" s="1"/>
  <c r="L60" i="29"/>
  <c r="L91" i="29" s="1"/>
  <c r="L65" i="29"/>
  <c r="L96" i="29" s="1"/>
  <c r="L105" i="29"/>
  <c r="L39" i="29"/>
  <c r="L51" i="29"/>
  <c r="L64" i="29"/>
  <c r="L95" i="29" s="1"/>
  <c r="L56" i="29"/>
  <c r="L109" i="29"/>
  <c r="L102" i="29"/>
  <c r="L16" i="29"/>
  <c r="AM110" i="29"/>
  <c r="AN111" i="29"/>
  <c r="AO142" i="2"/>
  <c r="AQ143" i="2"/>
  <c r="AP142" i="2"/>
  <c r="L87" i="29" l="1"/>
  <c r="L115" i="29"/>
  <c r="L86" i="29"/>
  <c r="L114" i="29"/>
  <c r="L40" i="29"/>
  <c r="L50" i="29" s="1"/>
  <c r="L41" i="29"/>
  <c r="L46" i="29" s="1"/>
  <c r="L67" i="29"/>
  <c r="L89" i="29"/>
  <c r="L116" i="29"/>
  <c r="L92" i="29"/>
  <c r="L117" i="29"/>
  <c r="AM111" i="29"/>
  <c r="AN112" i="29"/>
  <c r="AO143" i="2"/>
  <c r="AQ144" i="2"/>
  <c r="AP143" i="2"/>
  <c r="AM112" i="29" l="1"/>
  <c r="AN113" i="29"/>
  <c r="AO144" i="2"/>
  <c r="AQ145" i="2"/>
  <c r="AP144" i="2"/>
  <c r="AM113" i="29" l="1"/>
  <c r="AN114" i="29"/>
  <c r="AO145" i="2"/>
  <c r="AQ146" i="2"/>
  <c r="AP145" i="2"/>
  <c r="AM114" i="29" l="1"/>
  <c r="AN115" i="29"/>
  <c r="AO146" i="2"/>
  <c r="AQ147" i="2"/>
  <c r="AP146" i="2"/>
  <c r="AM115" i="29" l="1"/>
  <c r="AN116" i="29"/>
  <c r="AO147" i="2"/>
  <c r="AQ148" i="2"/>
  <c r="AP147" i="2"/>
  <c r="AM116" i="29" l="1"/>
  <c r="AN117" i="29"/>
  <c r="AO148" i="2"/>
  <c r="AQ149" i="2"/>
  <c r="AP148" i="2"/>
  <c r="AM117" i="29" l="1"/>
  <c r="AN118" i="29"/>
  <c r="AO149" i="2"/>
  <c r="AQ150" i="2"/>
  <c r="AP149" i="2"/>
  <c r="AM118" i="29" l="1"/>
  <c r="AN119" i="29"/>
  <c r="AO150" i="2"/>
  <c r="AQ151" i="2"/>
  <c r="AP150" i="2"/>
  <c r="AM119" i="29" l="1"/>
  <c r="AN120" i="29"/>
  <c r="AO151" i="2"/>
  <c r="AQ152" i="2"/>
  <c r="AP151" i="2"/>
  <c r="AM120" i="29" l="1"/>
  <c r="AN121" i="29"/>
  <c r="AO152" i="2"/>
  <c r="AQ153" i="2"/>
  <c r="AP152" i="2"/>
  <c r="AM121" i="29" l="1"/>
  <c r="AN122" i="29"/>
  <c r="AO153" i="2"/>
  <c r="AQ154" i="2"/>
  <c r="AP153" i="2"/>
  <c r="M81" i="29"/>
  <c r="M29" i="29"/>
  <c r="M3" i="29"/>
  <c r="M77" i="29"/>
  <c r="M26" i="29"/>
  <c r="M5" i="29"/>
  <c r="M15" i="29"/>
  <c r="M80" i="29"/>
  <c r="M9" i="29"/>
  <c r="M35" i="29"/>
  <c r="M21" i="29"/>
  <c r="M72" i="29"/>
  <c r="M44" i="29"/>
  <c r="M34" i="29"/>
  <c r="M71" i="29"/>
  <c r="M36" i="29"/>
  <c r="M30" i="29"/>
  <c r="M25" i="29"/>
  <c r="M37" i="29"/>
  <c r="M76" i="29"/>
  <c r="M27" i="29"/>
  <c r="M10" i="29"/>
  <c r="M75" i="29"/>
  <c r="M22" i="29"/>
  <c r="M6" i="29"/>
  <c r="M73" i="29"/>
  <c r="M79" i="29"/>
  <c r="M74" i="29"/>
  <c r="M24" i="29"/>
  <c r="M13" i="29"/>
  <c r="M78" i="29"/>
  <c r="M23" i="29"/>
  <c r="M12" i="29"/>
  <c r="M19" i="29"/>
  <c r="M20" i="29"/>
  <c r="M4" i="29"/>
  <c r="M8" i="29"/>
  <c r="M43" i="29"/>
  <c r="M14" i="29"/>
  <c r="M11" i="29"/>
  <c r="M70" i="29"/>
  <c r="M7" i="29"/>
  <c r="M28" i="29"/>
  <c r="M105" i="29" l="1"/>
  <c r="M65" i="29"/>
  <c r="M96" i="29" s="1"/>
  <c r="M110" i="29"/>
  <c r="M58" i="29"/>
  <c r="M64" i="29"/>
  <c r="M95" i="29" s="1"/>
  <c r="M82" i="29"/>
  <c r="M66" i="29"/>
  <c r="M97" i="29" s="1"/>
  <c r="M103" i="29"/>
  <c r="M60" i="29"/>
  <c r="M91" i="29" s="1"/>
  <c r="M59" i="29"/>
  <c r="M90" i="29" s="1"/>
  <c r="M31" i="29"/>
  <c r="M55" i="29"/>
  <c r="M108" i="29"/>
  <c r="M39" i="29"/>
  <c r="M16" i="29"/>
  <c r="M102" i="29"/>
  <c r="M104" i="29"/>
  <c r="M62" i="29"/>
  <c r="M93" i="29" s="1"/>
  <c r="M61" i="29"/>
  <c r="M111" i="29"/>
  <c r="M51" i="29"/>
  <c r="M63" i="29"/>
  <c r="M94" i="29" s="1"/>
  <c r="M57" i="29"/>
  <c r="M88" i="29" s="1"/>
  <c r="M109" i="29"/>
  <c r="M56" i="29"/>
  <c r="AM122" i="29"/>
  <c r="AN123" i="29"/>
  <c r="AO154" i="2"/>
  <c r="AQ155" i="2"/>
  <c r="AP154" i="2"/>
  <c r="M114" i="29" l="1"/>
  <c r="M86" i="29"/>
  <c r="M116" i="29"/>
  <c r="M89" i="29"/>
  <c r="M115" i="29"/>
  <c r="M87" i="29"/>
  <c r="M117" i="29"/>
  <c r="M92" i="29"/>
  <c r="M41" i="29"/>
  <c r="M46" i="29" s="1"/>
  <c r="M67" i="29"/>
  <c r="M40" i="29"/>
  <c r="M50" i="29" s="1"/>
  <c r="AM123" i="29"/>
  <c r="AN124" i="29"/>
  <c r="AO155" i="2"/>
  <c r="AQ156" i="2"/>
  <c r="AP155" i="2"/>
  <c r="AM124" i="29" l="1"/>
  <c r="AN125" i="29"/>
  <c r="AO156" i="2"/>
  <c r="AQ157" i="2"/>
  <c r="AP156" i="2"/>
  <c r="AM125" i="29" l="1"/>
  <c r="AN126" i="29"/>
  <c r="AO157" i="2"/>
  <c r="AQ158" i="2"/>
  <c r="AP157" i="2"/>
  <c r="AM126" i="29" l="1"/>
  <c r="AN127" i="29"/>
  <c r="AO158" i="2"/>
  <c r="AQ159" i="2"/>
  <c r="AP158" i="2"/>
  <c r="AN128" i="29" l="1"/>
  <c r="AM127" i="29"/>
  <c r="AO159" i="2"/>
  <c r="AQ160" i="2"/>
  <c r="AP159" i="2"/>
  <c r="AM128" i="29" l="1"/>
  <c r="AN129" i="29"/>
  <c r="AO160" i="2"/>
  <c r="AQ161" i="2"/>
  <c r="AP160" i="2"/>
  <c r="AN130" i="29" l="1"/>
  <c r="AM129" i="29"/>
  <c r="AO161" i="2"/>
  <c r="AQ162" i="2"/>
  <c r="AP161" i="2"/>
  <c r="AM130" i="29" l="1"/>
  <c r="AN131" i="29"/>
  <c r="AO162" i="2"/>
  <c r="AQ163" i="2"/>
  <c r="AP162" i="2"/>
  <c r="AN132" i="29" l="1"/>
  <c r="AM131" i="29"/>
  <c r="AO163" i="2"/>
  <c r="AQ164" i="2"/>
  <c r="AP163" i="2"/>
  <c r="AM132" i="29" l="1"/>
  <c r="AN133" i="29"/>
  <c r="AO164" i="2"/>
  <c r="AQ165" i="2"/>
  <c r="AP164" i="2"/>
  <c r="AN134" i="29" l="1"/>
  <c r="AM133" i="29"/>
  <c r="AO165" i="2"/>
  <c r="AQ166" i="2"/>
  <c r="AP165" i="2"/>
  <c r="N21" i="29"/>
  <c r="N19" i="29"/>
  <c r="N6" i="29"/>
  <c r="N10" i="29"/>
  <c r="N30" i="29"/>
  <c r="N4" i="29"/>
  <c r="N8" i="29"/>
  <c r="N9" i="29"/>
  <c r="N75" i="29"/>
  <c r="N27" i="29"/>
  <c r="N76" i="29"/>
  <c r="N5" i="29"/>
  <c r="N13" i="29"/>
  <c r="N11" i="29"/>
  <c r="N74" i="29"/>
  <c r="N78" i="29"/>
  <c r="N22" i="29"/>
  <c r="N37" i="29"/>
  <c r="N79" i="29"/>
  <c r="N25" i="29"/>
  <c r="N29" i="29"/>
  <c r="N77" i="29"/>
  <c r="N80" i="29"/>
  <c r="N14" i="29"/>
  <c r="N44" i="29"/>
  <c r="N73" i="29"/>
  <c r="N36" i="29"/>
  <c r="N70" i="29"/>
  <c r="N43" i="29"/>
  <c r="N20" i="29"/>
  <c r="N24" i="29"/>
  <c r="N71" i="29"/>
  <c r="N23" i="29"/>
  <c r="N34" i="29"/>
  <c r="N72" i="29"/>
  <c r="N15" i="29"/>
  <c r="N26" i="29"/>
  <c r="N28" i="29"/>
  <c r="N35" i="29"/>
  <c r="N3" i="29"/>
  <c r="N7" i="29"/>
  <c r="N12" i="29"/>
  <c r="N81" i="29"/>
  <c r="N82" i="29" l="1"/>
  <c r="N58" i="29"/>
  <c r="N110" i="29"/>
  <c r="N60" i="29"/>
  <c r="N91" i="29" s="1"/>
  <c r="N51" i="29"/>
  <c r="N103" i="29"/>
  <c r="N63" i="29"/>
  <c r="N94" i="29" s="1"/>
  <c r="N56" i="29"/>
  <c r="N109" i="29"/>
  <c r="N39" i="29"/>
  <c r="N59" i="29"/>
  <c r="N90" i="29" s="1"/>
  <c r="N66" i="29"/>
  <c r="N97" i="29" s="1"/>
  <c r="N104" i="29"/>
  <c r="N105" i="29"/>
  <c r="N65" i="29"/>
  <c r="N96" i="29" s="1"/>
  <c r="N102" i="29"/>
  <c r="N16" i="29"/>
  <c r="N64" i="29"/>
  <c r="N95" i="29" s="1"/>
  <c r="N57" i="29"/>
  <c r="N88" i="29" s="1"/>
  <c r="N111" i="29"/>
  <c r="N61" i="29"/>
  <c r="N62" i="29"/>
  <c r="N93" i="29" s="1"/>
  <c r="N55" i="29"/>
  <c r="N31" i="29"/>
  <c r="N108" i="29"/>
  <c r="AM134" i="29"/>
  <c r="AN135" i="29"/>
  <c r="AO166" i="2"/>
  <c r="AQ167" i="2"/>
  <c r="AP166" i="2"/>
  <c r="N41" i="29" l="1"/>
  <c r="N46" i="29" s="1"/>
  <c r="N40" i="29"/>
  <c r="N50" i="29" s="1"/>
  <c r="N67" i="29"/>
  <c r="N115" i="29"/>
  <c r="N87" i="29"/>
  <c r="N116" i="29"/>
  <c r="N89" i="29"/>
  <c r="N114" i="29"/>
  <c r="N86" i="29"/>
  <c r="N117" i="29"/>
  <c r="N92" i="29"/>
  <c r="AN136" i="29"/>
  <c r="AM135" i="29"/>
  <c r="AO167" i="2"/>
  <c r="AQ168" i="2"/>
  <c r="AP167" i="2"/>
  <c r="AM136" i="29" l="1"/>
  <c r="AN137" i="29"/>
  <c r="AO168" i="2"/>
  <c r="AQ169" i="2"/>
  <c r="AP168" i="2"/>
  <c r="AN138" i="29" l="1"/>
  <c r="AM137" i="29"/>
  <c r="AO169" i="2"/>
  <c r="AQ170" i="2"/>
  <c r="AP169" i="2"/>
  <c r="AN139" i="29" l="1"/>
  <c r="AM138" i="29"/>
  <c r="AO170" i="2"/>
  <c r="AQ171" i="2"/>
  <c r="AP170" i="2"/>
  <c r="AN140" i="29" l="1"/>
  <c r="AM139" i="29"/>
  <c r="AO171" i="2"/>
  <c r="AQ172" i="2"/>
  <c r="AP171" i="2"/>
  <c r="AN141" i="29" l="1"/>
  <c r="AM140" i="29"/>
  <c r="AO172" i="2"/>
  <c r="AQ173" i="2"/>
  <c r="AP172" i="2"/>
  <c r="AN142" i="29" l="1"/>
  <c r="AM141" i="29"/>
  <c r="AO173" i="2"/>
  <c r="AQ174" i="2"/>
  <c r="AQ175" i="2" s="1"/>
  <c r="AP173" i="2"/>
  <c r="AP175" i="2" l="1"/>
  <c r="AQ176" i="2"/>
  <c r="AN143" i="29"/>
  <c r="AM142" i="29"/>
  <c r="AO174" i="2"/>
  <c r="AP174" i="2"/>
  <c r="AO175" i="2" l="1"/>
  <c r="AQ177" i="2"/>
  <c r="AP176" i="2"/>
  <c r="AN144" i="29"/>
  <c r="AM143" i="29"/>
  <c r="AO176" i="2" l="1"/>
  <c r="AP177" i="2"/>
  <c r="AQ178" i="2"/>
  <c r="AM144" i="29"/>
  <c r="AN145" i="29"/>
  <c r="AP178" i="2" l="1"/>
  <c r="AQ179" i="2"/>
  <c r="AO177" i="2"/>
  <c r="AN146" i="29"/>
  <c r="AM145" i="29"/>
  <c r="O26" i="29"/>
  <c r="O28" i="29"/>
  <c r="O73" i="29"/>
  <c r="O19" i="29"/>
  <c r="O44" i="29"/>
  <c r="O10" i="29"/>
  <c r="O4" i="29"/>
  <c r="O13" i="29"/>
  <c r="O21" i="29"/>
  <c r="O6" i="29"/>
  <c r="O20" i="29"/>
  <c r="O35" i="29"/>
  <c r="O22" i="29"/>
  <c r="O7" i="29"/>
  <c r="O5" i="29"/>
  <c r="O30" i="29"/>
  <c r="O36" i="29"/>
  <c r="O23" i="29"/>
  <c r="O77" i="29"/>
  <c r="O24" i="29"/>
  <c r="O79" i="29"/>
  <c r="O29" i="29"/>
  <c r="O27" i="29"/>
  <c r="O25" i="29"/>
  <c r="O70" i="29"/>
  <c r="O43" i="29"/>
  <c r="O81" i="29"/>
  <c r="O71" i="29"/>
  <c r="O9" i="29"/>
  <c r="O11" i="29"/>
  <c r="O3" i="29"/>
  <c r="O14" i="29"/>
  <c r="O12" i="29"/>
  <c r="O72" i="29"/>
  <c r="O37" i="29"/>
  <c r="O15" i="29"/>
  <c r="O34" i="29"/>
  <c r="O78" i="29"/>
  <c r="O76" i="29"/>
  <c r="O74" i="29"/>
  <c r="O8" i="29"/>
  <c r="O75" i="29"/>
  <c r="O80" i="29"/>
  <c r="O57" i="29" l="1"/>
  <c r="O88" i="29" s="1"/>
  <c r="O65" i="29"/>
  <c r="O96" i="29" s="1"/>
  <c r="O66" i="29"/>
  <c r="O97" i="29" s="1"/>
  <c r="O64" i="29"/>
  <c r="O95" i="29" s="1"/>
  <c r="O61" i="29"/>
  <c r="O111" i="29"/>
  <c r="O16" i="29"/>
  <c r="O102" i="29"/>
  <c r="O105" i="29"/>
  <c r="O39" i="29"/>
  <c r="O110" i="29"/>
  <c r="O58" i="29"/>
  <c r="O104" i="29"/>
  <c r="O55" i="29"/>
  <c r="O31" i="29"/>
  <c r="O108" i="29"/>
  <c r="O51" i="29"/>
  <c r="O82" i="29"/>
  <c r="O103" i="29"/>
  <c r="O59" i="29"/>
  <c r="O90" i="29" s="1"/>
  <c r="O60" i="29"/>
  <c r="O91" i="29" s="1"/>
  <c r="O62" i="29"/>
  <c r="O93" i="29" s="1"/>
  <c r="O63" i="29"/>
  <c r="O94" i="29" s="1"/>
  <c r="O109" i="29"/>
  <c r="O56" i="29"/>
  <c r="AO178" i="2"/>
  <c r="AP179" i="2"/>
  <c r="AQ180" i="2"/>
  <c r="AN147" i="29"/>
  <c r="AM146" i="29"/>
  <c r="O115" i="29" l="1"/>
  <c r="O87" i="29"/>
  <c r="O114" i="29"/>
  <c r="O86" i="29"/>
  <c r="O116" i="29"/>
  <c r="O89" i="29"/>
  <c r="O41" i="29"/>
  <c r="O67" i="29"/>
  <c r="O40" i="29"/>
  <c r="O50" i="29" s="1"/>
  <c r="O117" i="29"/>
  <c r="O92" i="29"/>
  <c r="AP180" i="2"/>
  <c r="AQ181" i="2"/>
  <c r="AP181" i="2" s="1"/>
  <c r="AO179" i="2"/>
  <c r="AN148" i="29"/>
  <c r="AM147" i="29"/>
  <c r="O46" i="29" l="1"/>
  <c r="AO180" i="2"/>
  <c r="AN149" i="29"/>
  <c r="AM148" i="29"/>
  <c r="AO181" i="2" l="1"/>
  <c r="AN150" i="29"/>
  <c r="AM149" i="29"/>
  <c r="L42" i="29" l="1"/>
  <c r="L45" i="29"/>
  <c r="K42" i="29"/>
  <c r="K45" i="29"/>
  <c r="J42" i="29"/>
  <c r="J45" i="29"/>
  <c r="M42" i="29"/>
  <c r="M45" i="29"/>
  <c r="O45" i="29"/>
  <c r="O42" i="29"/>
  <c r="H42" i="29"/>
  <c r="H45" i="29"/>
  <c r="I42" i="29"/>
  <c r="I45" i="29"/>
  <c r="N42" i="29"/>
  <c r="N45" i="29"/>
  <c r="AN151" i="29" l="1"/>
  <c r="AM150" i="29"/>
  <c r="AN152" i="29" l="1"/>
  <c r="AM151" i="29"/>
  <c r="AN153" i="29" l="1"/>
  <c r="AM152" i="29"/>
  <c r="AN154" i="29" l="1"/>
  <c r="AM153" i="29"/>
  <c r="AM154" i="29" l="1"/>
  <c r="AN155" i="29"/>
  <c r="AN156" i="29" l="1"/>
  <c r="AM155" i="29"/>
  <c r="AN157" i="29" l="1"/>
  <c r="AM156" i="29"/>
  <c r="AN158" i="29" l="1"/>
  <c r="AM157" i="29"/>
  <c r="P43" i="29"/>
  <c r="P11" i="29"/>
  <c r="P28" i="29"/>
  <c r="P23" i="29"/>
  <c r="P13" i="29"/>
  <c r="P78" i="29"/>
  <c r="P35" i="29"/>
  <c r="P21" i="29"/>
  <c r="P6" i="29"/>
  <c r="P74" i="29"/>
  <c r="P26" i="29"/>
  <c r="P44" i="29"/>
  <c r="P27" i="29"/>
  <c r="P79" i="29"/>
  <c r="P70" i="29"/>
  <c r="P29" i="29"/>
  <c r="P9" i="29"/>
  <c r="P24" i="29"/>
  <c r="P10" i="29"/>
  <c r="P20" i="29"/>
  <c r="P76" i="29"/>
  <c r="P15" i="29"/>
  <c r="P81" i="29"/>
  <c r="P73" i="29"/>
  <c r="P12" i="29"/>
  <c r="P3" i="29"/>
  <c r="P71" i="29"/>
  <c r="P80" i="29"/>
  <c r="P37" i="29"/>
  <c r="P30" i="29"/>
  <c r="P14" i="29"/>
  <c r="P7" i="29"/>
  <c r="P34" i="29"/>
  <c r="P8" i="29"/>
  <c r="P4" i="29"/>
  <c r="P25" i="29"/>
  <c r="P72" i="29"/>
  <c r="P19" i="29"/>
  <c r="P5" i="29"/>
  <c r="P77" i="29"/>
  <c r="P75" i="29"/>
  <c r="P36" i="29"/>
  <c r="P22" i="29"/>
  <c r="P51" i="29" l="1"/>
  <c r="P45" i="29"/>
  <c r="P82" i="29"/>
  <c r="P105" i="29"/>
  <c r="P104" i="29"/>
  <c r="P66" i="29"/>
  <c r="P97" i="29" s="1"/>
  <c r="P103" i="29"/>
  <c r="P39" i="29"/>
  <c r="P63" i="29"/>
  <c r="P94" i="29" s="1"/>
  <c r="P64" i="29"/>
  <c r="P95" i="29" s="1"/>
  <c r="P65" i="29"/>
  <c r="P96" i="29" s="1"/>
  <c r="P111" i="29"/>
  <c r="P61" i="29"/>
  <c r="P102" i="29"/>
  <c r="P16" i="29"/>
  <c r="P62" i="29"/>
  <c r="P93" i="29" s="1"/>
  <c r="P59" i="29"/>
  <c r="P90" i="29" s="1"/>
  <c r="P60" i="29"/>
  <c r="P91" i="29" s="1"/>
  <c r="P57" i="29"/>
  <c r="P88" i="29" s="1"/>
  <c r="P58" i="29"/>
  <c r="P110" i="29"/>
  <c r="P31" i="29"/>
  <c r="P55" i="29"/>
  <c r="P108" i="29"/>
  <c r="P56" i="29"/>
  <c r="P109" i="29"/>
  <c r="AN159" i="29"/>
  <c r="AM158" i="29"/>
  <c r="P41" i="29" l="1"/>
  <c r="P40" i="29"/>
  <c r="P50" i="29" s="1"/>
  <c r="P67" i="29"/>
  <c r="P116" i="29"/>
  <c r="P89" i="29"/>
  <c r="P115" i="29"/>
  <c r="P87" i="29"/>
  <c r="P86" i="29"/>
  <c r="P114" i="29"/>
  <c r="P92" i="29"/>
  <c r="P117" i="29"/>
  <c r="AN160" i="29"/>
  <c r="AM159" i="29"/>
  <c r="P46" i="29" l="1"/>
  <c r="P42" i="29"/>
  <c r="AN161" i="29"/>
  <c r="AM160" i="29"/>
  <c r="AN162" i="29" l="1"/>
  <c r="AM161" i="29"/>
  <c r="AN163" i="29" l="1"/>
  <c r="AM162" i="29"/>
  <c r="AN164" i="29" l="1"/>
  <c r="AM163" i="29"/>
  <c r="AN165" i="29" l="1"/>
  <c r="AM164" i="29"/>
  <c r="AN166" i="29" l="1"/>
  <c r="AM165" i="29"/>
  <c r="AN167" i="29" l="1"/>
  <c r="AM166" i="29"/>
  <c r="E10" i="22"/>
  <c r="E18" i="22" s="1"/>
  <c r="E25" i="22" s="1"/>
  <c r="E33" i="22" s="1"/>
  <c r="E41" i="22" s="1"/>
  <c r="F10" i="22"/>
  <c r="F18" i="22" s="1"/>
  <c r="AN168" i="29" l="1"/>
  <c r="AM167" i="29"/>
  <c r="H10" i="22"/>
  <c r="H18" i="22" s="1"/>
  <c r="H25" i="22" s="1"/>
  <c r="H33" i="22" s="1"/>
  <c r="H41" i="22" s="1"/>
  <c r="F25" i="22"/>
  <c r="F33" i="22" s="1"/>
  <c r="F41" i="22" s="1"/>
  <c r="G10" i="22"/>
  <c r="G18" i="22" s="1"/>
  <c r="AM168" i="29" l="1"/>
  <c r="AN169" i="29"/>
  <c r="G25" i="22"/>
  <c r="G33" i="22" s="1"/>
  <c r="G41" i="22" s="1"/>
  <c r="AN170" i="29" l="1"/>
  <c r="AM169" i="29"/>
  <c r="Q3" i="29"/>
  <c r="Q14" i="29"/>
  <c r="Q70" i="29"/>
  <c r="Q73" i="29"/>
  <c r="Q5" i="29"/>
  <c r="Q37" i="29"/>
  <c r="Q36" i="29"/>
  <c r="Q77" i="29"/>
  <c r="Q27" i="29"/>
  <c r="Q71" i="29"/>
  <c r="Q7" i="29"/>
  <c r="Q20" i="29"/>
  <c r="Q80" i="29"/>
  <c r="Q8" i="29"/>
  <c r="Q44" i="29"/>
  <c r="Q29" i="29"/>
  <c r="Q30" i="29"/>
  <c r="Q35" i="29"/>
  <c r="Q28" i="29"/>
  <c r="Q19" i="29"/>
  <c r="Q4" i="29"/>
  <c r="Q79" i="29"/>
  <c r="Q12" i="29"/>
  <c r="Q22" i="29"/>
  <c r="Q11" i="29"/>
  <c r="Q21" i="29"/>
  <c r="Q15" i="29"/>
  <c r="Q34" i="29"/>
  <c r="Q74" i="29"/>
  <c r="Q78" i="29"/>
  <c r="Q43" i="29"/>
  <c r="Q13" i="29"/>
  <c r="Q10" i="29"/>
  <c r="Q26" i="29"/>
  <c r="Q72" i="29"/>
  <c r="Q76" i="29"/>
  <c r="Q24" i="29"/>
  <c r="Q6" i="29"/>
  <c r="Q23" i="29"/>
  <c r="Q81" i="29"/>
  <c r="Q25" i="29"/>
  <c r="Q75" i="29"/>
  <c r="Q9" i="29"/>
  <c r="Q16" i="29" l="1"/>
  <c r="Q102" i="29"/>
  <c r="Q109" i="29"/>
  <c r="Q56" i="29"/>
  <c r="Q110" i="29"/>
  <c r="Q58" i="29"/>
  <c r="Q45" i="29"/>
  <c r="Q31" i="29"/>
  <c r="Q55" i="29"/>
  <c r="Q108" i="29"/>
  <c r="Q63" i="29"/>
  <c r="Q94" i="29" s="1"/>
  <c r="Q59" i="29"/>
  <c r="Q90" i="29" s="1"/>
  <c r="Q64" i="29"/>
  <c r="Q95" i="29" s="1"/>
  <c r="Q60" i="29"/>
  <c r="Q91" i="29" s="1"/>
  <c r="Q57" i="29"/>
  <c r="Q88" i="29" s="1"/>
  <c r="Q65" i="29"/>
  <c r="Q96" i="29" s="1"/>
  <c r="Q66" i="29"/>
  <c r="Q97" i="29" s="1"/>
  <c r="Q82" i="29"/>
  <c r="Q104" i="29"/>
  <c r="Q61" i="29"/>
  <c r="Q111" i="29"/>
  <c r="Q105" i="29"/>
  <c r="Q51" i="29"/>
  <c r="Q39" i="29"/>
  <c r="Q62" i="29"/>
  <c r="Q93" i="29" s="1"/>
  <c r="Q103" i="29"/>
  <c r="AN171" i="29"/>
  <c r="AM170" i="29"/>
  <c r="Q117" i="29" l="1"/>
  <c r="Q92" i="29"/>
  <c r="Q41" i="29"/>
  <c r="Q67" i="29"/>
  <c r="Q40" i="29"/>
  <c r="Q50" i="29" s="1"/>
  <c r="Q116" i="29"/>
  <c r="Q89" i="29"/>
  <c r="Q115" i="29"/>
  <c r="Q87" i="29"/>
  <c r="Q114" i="29"/>
  <c r="Q86" i="29"/>
  <c r="AN172" i="29"/>
  <c r="AM171" i="29"/>
  <c r="Q46" i="29" l="1"/>
  <c r="Q42" i="29"/>
  <c r="AM172" i="29"/>
  <c r="AN173" i="29"/>
  <c r="AN174" i="29" l="1"/>
  <c r="AM173" i="29"/>
  <c r="AN175" i="29" l="1"/>
  <c r="AM174" i="29"/>
  <c r="AN176" i="29" l="1"/>
  <c r="AM175" i="29"/>
  <c r="AN177" i="29" l="1"/>
  <c r="AM176" i="29"/>
  <c r="AN178" i="29" l="1"/>
  <c r="AM177" i="29"/>
  <c r="AN179" i="29" l="1"/>
  <c r="AM178" i="29"/>
  <c r="AN180" i="29" l="1"/>
  <c r="AM179" i="29"/>
  <c r="AN181" i="29" l="1"/>
  <c r="AM180" i="29"/>
  <c r="AN182" i="29" l="1"/>
  <c r="AM181" i="29"/>
  <c r="R8" i="29"/>
  <c r="R37" i="29"/>
  <c r="R28" i="29"/>
  <c r="R23" i="29"/>
  <c r="R79" i="29"/>
  <c r="R26" i="29"/>
  <c r="R15" i="29"/>
  <c r="R76" i="29"/>
  <c r="R3" i="29"/>
  <c r="R34" i="29"/>
  <c r="R35" i="29"/>
  <c r="R25" i="29"/>
  <c r="R78" i="29"/>
  <c r="R10" i="29"/>
  <c r="R20" i="29"/>
  <c r="R73" i="29"/>
  <c r="R5" i="29"/>
  <c r="R44" i="29"/>
  <c r="R30" i="29"/>
  <c r="R21" i="29"/>
  <c r="R7" i="29"/>
  <c r="R13" i="29"/>
  <c r="R19" i="29"/>
  <c r="R77" i="29"/>
  <c r="R4" i="29"/>
  <c r="R11" i="29"/>
  <c r="R72" i="29"/>
  <c r="R36" i="29"/>
  <c r="R81" i="29"/>
  <c r="R6" i="29"/>
  <c r="R27" i="29"/>
  <c r="R74" i="29"/>
  <c r="R80" i="29"/>
  <c r="R22" i="29"/>
  <c r="R75" i="29"/>
  <c r="R71" i="29"/>
  <c r="R29" i="29"/>
  <c r="R14" i="29"/>
  <c r="R24" i="29"/>
  <c r="R70" i="29"/>
  <c r="R9" i="29"/>
  <c r="R12" i="29"/>
  <c r="R43" i="29"/>
  <c r="R103" i="29" l="1"/>
  <c r="R64" i="29"/>
  <c r="R95" i="29" s="1"/>
  <c r="R31" i="29"/>
  <c r="R108" i="29"/>
  <c r="R55" i="29"/>
  <c r="R39" i="29"/>
  <c r="R62" i="29"/>
  <c r="R93" i="29" s="1"/>
  <c r="R102" i="29"/>
  <c r="R16" i="29"/>
  <c r="R59" i="29"/>
  <c r="R90" i="29" s="1"/>
  <c r="R82" i="29"/>
  <c r="R51" i="29"/>
  <c r="R104" i="29"/>
  <c r="R66" i="29"/>
  <c r="R97" i="29" s="1"/>
  <c r="R57" i="29"/>
  <c r="R88" i="29" s="1"/>
  <c r="R63" i="29"/>
  <c r="R94" i="29" s="1"/>
  <c r="R58" i="29"/>
  <c r="R110" i="29"/>
  <c r="R61" i="29"/>
  <c r="R111" i="29"/>
  <c r="R56" i="29"/>
  <c r="R109" i="29"/>
  <c r="R105" i="29"/>
  <c r="R65" i="29"/>
  <c r="R96" i="29" s="1"/>
  <c r="R60" i="29"/>
  <c r="R91" i="29" s="1"/>
  <c r="R45" i="29"/>
  <c r="AM182" i="29"/>
  <c r="AN183" i="29"/>
  <c r="R87" i="29" l="1"/>
  <c r="R115" i="29"/>
  <c r="R92" i="29"/>
  <c r="R117" i="29"/>
  <c r="R89" i="29"/>
  <c r="R116" i="29"/>
  <c r="R86" i="29"/>
  <c r="R114" i="29"/>
  <c r="R40" i="29"/>
  <c r="R50" i="29" s="1"/>
  <c r="R41" i="29"/>
  <c r="R67" i="29"/>
  <c r="AN184" i="29"/>
  <c r="AM183" i="29"/>
  <c r="R46" i="29" l="1"/>
  <c r="R42" i="29"/>
  <c r="AN185" i="29"/>
  <c r="AM184" i="29"/>
  <c r="AN186" i="29" l="1"/>
  <c r="AM185" i="29"/>
  <c r="AM186" i="29" l="1"/>
  <c r="AN187" i="29"/>
  <c r="AN188" i="29" l="1"/>
  <c r="AM187" i="29"/>
  <c r="AM188" i="29" l="1"/>
  <c r="AN189" i="29"/>
  <c r="AN190" i="29" l="1"/>
  <c r="AM189" i="29"/>
  <c r="AN191" i="29" l="1"/>
  <c r="AM190" i="29"/>
  <c r="AN192" i="29" l="1"/>
  <c r="AM191" i="29"/>
  <c r="AM192" i="29" l="1"/>
  <c r="AN193" i="29"/>
  <c r="AN194" i="29" l="1"/>
  <c r="AM193" i="29"/>
  <c r="AM194" i="29" l="1"/>
  <c r="AN195" i="29"/>
  <c r="AM195" i="29" l="1"/>
  <c r="AN196" i="29"/>
  <c r="AN197" i="29" l="1"/>
  <c r="AM197" i="29" s="1"/>
  <c r="AM196" i="29"/>
  <c r="D20" i="29"/>
  <c r="D43" i="29"/>
  <c r="D56" i="29" l="1"/>
  <c r="D115" i="29" s="1"/>
  <c r="D109" i="29"/>
  <c r="D31" i="29"/>
  <c r="D40" i="29" s="1"/>
  <c r="D87" i="29" l="1"/>
  <c r="D67" i="29"/>
  <c r="D41" i="29"/>
  <c r="D46" i="29" l="1"/>
  <c r="D42" i="29"/>
  <c r="D49" i="29" l="1"/>
  <c r="D51" i="29" l="1"/>
  <c r="D50" i="29"/>
  <c r="E49" i="29" l="1"/>
  <c r="E51" i="29" l="1"/>
  <c r="E50" i="29"/>
  <c r="F49" i="29" l="1"/>
  <c r="F51" i="29" l="1"/>
  <c r="F50" i="29"/>
  <c r="G49" i="29" l="1"/>
  <c r="G51" i="29" l="1"/>
  <c r="G50" i="29"/>
</calcChain>
</file>

<file path=xl/comments1.xml><?xml version="1.0" encoding="utf-8"?>
<comments xmlns="http://schemas.openxmlformats.org/spreadsheetml/2006/main">
  <authors>
    <author>jims</author>
  </authors>
  <commentList>
    <comment ref="AO1" authorId="0">
      <text>
        <r>
          <rPr>
            <b/>
            <sz val="9"/>
            <color indexed="81"/>
            <rFont val="Tahoma"/>
            <family val="2"/>
          </rPr>
          <t>jims:</t>
        </r>
        <r>
          <rPr>
            <sz val="9"/>
            <color indexed="81"/>
            <rFont val="Tahoma"/>
            <family val="2"/>
          </rPr>
          <t xml:space="preserve">
Edit as columns in monthly spreadsheet move.  First column of data should match number column here</t>
        </r>
      </text>
    </comment>
    <comment ref="AJ2" authorId="0">
      <text>
        <r>
          <rPr>
            <b/>
            <sz val="9"/>
            <color indexed="81"/>
            <rFont val="Tahoma"/>
            <family val="2"/>
          </rPr>
          <t>jims: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<sst xmlns="http://schemas.openxmlformats.org/spreadsheetml/2006/main" count="13516" uniqueCount="570">
  <si>
    <t>Generation Resources</t>
  </si>
  <si>
    <t>DB Wilson.MISO</t>
  </si>
  <si>
    <t>HMPL 1.MISO</t>
  </si>
  <si>
    <t>HMPL 2.MISO</t>
  </si>
  <si>
    <t>Coleman 1.MISO</t>
  </si>
  <si>
    <t>Coleman 2.MISO</t>
  </si>
  <si>
    <t>Coleman 3.MISO</t>
  </si>
  <si>
    <t>Green 1.MISO</t>
  </si>
  <si>
    <t>Green 2.MISO</t>
  </si>
  <si>
    <t>Reid CT.MISO</t>
  </si>
  <si>
    <t>Reid Steam.MISO</t>
  </si>
  <si>
    <t>Units Generation</t>
  </si>
  <si>
    <t>BREC SEPA MISO</t>
  </si>
  <si>
    <t>Total Generation</t>
  </si>
  <si>
    <t>Total Resources</t>
  </si>
  <si>
    <t>Generation Sold to Market</t>
  </si>
  <si>
    <t>Total Generation Including Losses</t>
  </si>
  <si>
    <t>Check (Total Gen w Losses minus Total Gen)</t>
  </si>
  <si>
    <t>Loads</t>
  </si>
  <si>
    <t>Alcan Load.MISO</t>
  </si>
  <si>
    <t>Century Load.MISO</t>
  </si>
  <si>
    <t>HMPL Load MISO</t>
  </si>
  <si>
    <t>BREC NL.MISO</t>
  </si>
  <si>
    <t>Total Load  Obligations</t>
  </si>
  <si>
    <t>Total Losses</t>
  </si>
  <si>
    <t>Net Position - Long/(Short)</t>
  </si>
  <si>
    <t>Purchases for Load (inc losses)</t>
  </si>
  <si>
    <t>Economic Sales from Generation (inc. losses)</t>
  </si>
  <si>
    <t>Net Portfolio Position</t>
  </si>
  <si>
    <t>City Take of HMPL Gen</t>
  </si>
  <si>
    <t>HMPL Excess to BREC</t>
  </si>
  <si>
    <t>City/HMPL Coal Burn</t>
  </si>
  <si>
    <t>Generator</t>
  </si>
  <si>
    <t>Variable</t>
  </si>
  <si>
    <t>Capacity @peakhr (MW)</t>
  </si>
  <si>
    <t>Fuel Used (tons)</t>
  </si>
  <si>
    <t>Generation (MWh)</t>
  </si>
  <si>
    <t>Fuel Cost ($)</t>
  </si>
  <si>
    <t>VOM COST ($)</t>
  </si>
  <si>
    <t>VOM - $/MWh</t>
  </si>
  <si>
    <t>Num starts (.)</t>
  </si>
  <si>
    <t>Hours/unit (Hrs)</t>
  </si>
  <si>
    <t>Start Cost ($)</t>
  </si>
  <si>
    <t>SO2 (tons)</t>
  </si>
  <si>
    <t>SO2 Cost ($)</t>
  </si>
  <si>
    <t>SO2 Emit Rate</t>
  </si>
  <si>
    <t>NOx (tons)</t>
  </si>
  <si>
    <t>Nox Cost ($)</t>
  </si>
  <si>
    <t>Nox Emit Rate</t>
  </si>
  <si>
    <t>Hours</t>
  </si>
  <si>
    <t>Total Operating Cost</t>
  </si>
  <si>
    <t>Total Operating Cost/MWh</t>
  </si>
  <si>
    <t>Emissions Costs</t>
  </si>
  <si>
    <t>Emissions Costs/MWh</t>
  </si>
  <si>
    <t>Total Thermal</t>
  </si>
  <si>
    <t>Entity</t>
  </si>
  <si>
    <t>Nox (Tons)</t>
  </si>
  <si>
    <t>Total Nox</t>
  </si>
  <si>
    <t>SO2 (Tons)</t>
  </si>
  <si>
    <t>Total SO2</t>
  </si>
  <si>
    <t>Total Cost of Generation</t>
  </si>
  <si>
    <t>MCP Revenue ($)</t>
  </si>
  <si>
    <t>Total Generation Revenue</t>
  </si>
  <si>
    <t>Load M2M Cost ($)</t>
  </si>
  <si>
    <t>Total Load Costs</t>
  </si>
  <si>
    <t>Market</t>
  </si>
  <si>
    <t>TOD</t>
  </si>
  <si>
    <t>BREC.BREC.Purchase</t>
  </si>
  <si>
    <t>ALL</t>
  </si>
  <si>
    <t>e2x16</t>
  </si>
  <si>
    <t>e2x8</t>
  </si>
  <si>
    <t>e5x16</t>
  </si>
  <si>
    <t>e5x8</t>
  </si>
  <si>
    <t>BREC.Coleman.Sale</t>
  </si>
  <si>
    <t>BREC.Gen.Sale</t>
  </si>
  <si>
    <t>Iteration</t>
  </si>
  <si>
    <t>Index</t>
  </si>
  <si>
    <t>95Percentile</t>
  </si>
  <si>
    <t>5Percentile</t>
  </si>
  <si>
    <t>Expected Values</t>
  </si>
  <si>
    <t>DI_BREC BREC_ATC</t>
  </si>
  <si>
    <t>DI_BREC BREC_OFF</t>
  </si>
  <si>
    <t>DI_BREC BREC_ON</t>
  </si>
  <si>
    <t>DI_BREC Gen_ATC</t>
  </si>
  <si>
    <t>DI_BREC Gen_OFF</t>
  </si>
  <si>
    <t>DI_BREC Gen_ON</t>
  </si>
  <si>
    <t>DI_Coleman_ATC</t>
  </si>
  <si>
    <t>DI_Coleman_OFF</t>
  </si>
  <si>
    <t>DI_Coleman_ON</t>
  </si>
  <si>
    <t>Heating Oil No 2</t>
  </si>
  <si>
    <t>NG - Henry Hub</t>
  </si>
  <si>
    <t>Net MISO Position</t>
  </si>
  <si>
    <t>Emi - ANNUAL NOX</t>
  </si>
  <si>
    <t>Emi - SO2 Curve</t>
  </si>
  <si>
    <t>Station Coal Burns (tons)</t>
  </si>
  <si>
    <t>Net Generation Capacity Factor %</t>
  </si>
  <si>
    <t>Net Generation Output Factor %</t>
  </si>
  <si>
    <t>BREC SEPA Option</t>
  </si>
  <si>
    <t xml:space="preserve">Forward Sale </t>
  </si>
  <si>
    <t>Total Load Purchased From MISO</t>
  </si>
  <si>
    <t>BREC SEPA Opiton</t>
  </si>
  <si>
    <t>Generation Sold to MISO</t>
  </si>
  <si>
    <t>Coleman Generation Sold to MISO</t>
  </si>
  <si>
    <t>Reid CT</t>
  </si>
  <si>
    <t>c</t>
  </si>
  <si>
    <t>n</t>
  </si>
  <si>
    <t>o</t>
  </si>
  <si>
    <t>z</t>
  </si>
  <si>
    <t>y</t>
  </si>
  <si>
    <t>f</t>
  </si>
  <si>
    <t>q</t>
  </si>
  <si>
    <t>a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</si>
  <si>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</si>
  <si>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</si>
  <si>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</si>
  <si>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</si>
  <si>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</si>
  <si>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</si>
  <si>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</si>
  <si>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</si>
  <si>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</si>
  <si>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</si>
  <si>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p</t>
  </si>
  <si>
    <t>r</t>
  </si>
  <si>
    <t>s</t>
  </si>
  <si>
    <t>t</t>
  </si>
  <si>
    <t>u</t>
  </si>
  <si>
    <t>v</t>
  </si>
  <si>
    <t>w</t>
  </si>
  <si>
    <t>x</t>
  </si>
  <si>
    <t>'Monthly Sources and Uses'!</t>
  </si>
  <si>
    <t>'Monthly Interactions-Energy'!</t>
  </si>
  <si>
    <t>Marketable MWh</t>
  </si>
  <si>
    <t>Marketable MW</t>
  </si>
  <si>
    <t>Marketable Hours</t>
  </si>
  <si>
    <t>All</t>
  </si>
  <si>
    <t>az</t>
  </si>
  <si>
    <t>ba</t>
  </si>
  <si>
    <t>bb</t>
  </si>
  <si>
    <t>bc</t>
  </si>
  <si>
    <t>On-Peak</t>
  </si>
  <si>
    <t>Off Peak</t>
  </si>
  <si>
    <t>7x16</t>
  </si>
  <si>
    <t>2x16</t>
  </si>
  <si>
    <t>2x08</t>
  </si>
  <si>
    <t>5x08</t>
  </si>
  <si>
    <t>aw</t>
  </si>
  <si>
    <t>ax</t>
  </si>
  <si>
    <t>ay</t>
  </si>
  <si>
    <t>Expected Portfolio NOX Emissions</t>
  </si>
  <si>
    <t>DI_SOCO</t>
  </si>
  <si>
    <t>Pwr - SOCO_OFF</t>
  </si>
  <si>
    <t>Pwr - SOCO_ON</t>
  </si>
  <si>
    <t>Station</t>
  </si>
  <si>
    <t>DB Wilson</t>
  </si>
  <si>
    <t>HMPL</t>
  </si>
  <si>
    <t>Coleman</t>
  </si>
  <si>
    <t>Green</t>
  </si>
  <si>
    <t>Wilson</t>
  </si>
  <si>
    <t>MR/ED</t>
  </si>
  <si>
    <t>HMPL 1</t>
  </si>
  <si>
    <t>HMPL 2</t>
  </si>
  <si>
    <t>Reid</t>
  </si>
  <si>
    <t>Values</t>
  </si>
  <si>
    <t>Row Labels</t>
  </si>
  <si>
    <t>Sum of Net Sales MWh</t>
  </si>
  <si>
    <t>Sum of Total Sales $</t>
  </si>
  <si>
    <t>Sum of Net Purchases MWh</t>
  </si>
  <si>
    <t>Sum of Total purchase $</t>
  </si>
  <si>
    <t>Sales $/MWh</t>
  </si>
  <si>
    <t>Purchases $/MWh</t>
  </si>
  <si>
    <t>HMPL HardCoded POS Number</t>
  </si>
  <si>
    <t>Pwr - IndianaHub_ON</t>
  </si>
  <si>
    <t>Reid NG.MISO</t>
  </si>
  <si>
    <t>Wrap</t>
  </si>
  <si>
    <t>Generation Cost ($000)</t>
  </si>
  <si>
    <t>Net Margin ($)</t>
  </si>
  <si>
    <t>Net Margin ($/MWh)</t>
  </si>
  <si>
    <t>Coal Station</t>
  </si>
  <si>
    <t>Statistic</t>
  </si>
  <si>
    <t>$/MWh Generation Cost</t>
  </si>
  <si>
    <t>$/MWh Spot Sales Revenue</t>
  </si>
  <si>
    <t>Annual Net Margin Avg ($/MWh)</t>
  </si>
  <si>
    <t>System</t>
  </si>
  <si>
    <t>DI_IndianaHub_All Hours</t>
  </si>
  <si>
    <t>Pwr - IndiananaHub_OFF</t>
  </si>
  <si>
    <t>Coal West KYILB 4.5</t>
  </si>
  <si>
    <t>Coal West KY ILB 6.0</t>
  </si>
  <si>
    <t>at</t>
  </si>
  <si>
    <t>au</t>
  </si>
  <si>
    <t>av</t>
  </si>
  <si>
    <t/>
  </si>
  <si>
    <t>Banking</t>
  </si>
  <si>
    <t>EC/ED</t>
  </si>
  <si>
    <t>NOx Annual Forward Curve</t>
  </si>
  <si>
    <t>NOx Position Long / (Short)</t>
  </si>
  <si>
    <t>Revenue/(Cost)</t>
  </si>
  <si>
    <t>SO2 Annual Forward Curve</t>
  </si>
  <si>
    <t>SO2 Position Long / (Short)</t>
  </si>
  <si>
    <t>PaR Input</t>
  </si>
  <si>
    <t>DB Wilson Inputs</t>
  </si>
  <si>
    <t>DB Wilson Outputs</t>
  </si>
  <si>
    <t>d2</t>
  </si>
  <si>
    <t>Coleman 1 Inputs</t>
  </si>
  <si>
    <t>Coleman 1 Outputs</t>
  </si>
  <si>
    <t>Coleman 2 Inputs</t>
  </si>
  <si>
    <t>Coleman 2 Outputs</t>
  </si>
  <si>
    <t>Coleman 3 Inputs</t>
  </si>
  <si>
    <t>Coleman 3 Outputs</t>
  </si>
  <si>
    <t>Green 1 Inputs</t>
  </si>
  <si>
    <t>Green 1 Outputs</t>
  </si>
  <si>
    <t>Green 2 Inputs</t>
  </si>
  <si>
    <t>Green 2 Outputs</t>
  </si>
  <si>
    <t>HMPL 1 Inputs</t>
  </si>
  <si>
    <t>HMPL 1 Outputs</t>
  </si>
  <si>
    <t>HMPL 2 Inputs</t>
  </si>
  <si>
    <t>HMPL 2 Outputs</t>
  </si>
  <si>
    <t>Reid 1 Inputs</t>
  </si>
  <si>
    <t>Reid CT Inputs</t>
  </si>
  <si>
    <t>Reid 1 Outputs</t>
  </si>
  <si>
    <t>Reid CT Outputs</t>
  </si>
  <si>
    <t>% Difference</t>
  </si>
  <si>
    <t>Green 1</t>
  </si>
  <si>
    <t>Green 2</t>
  </si>
  <si>
    <t>Coleman 1</t>
  </si>
  <si>
    <t>Coleman 2</t>
  </si>
  <si>
    <t>Coleman 3</t>
  </si>
  <si>
    <t>Fuel Used</t>
  </si>
  <si>
    <t>Total Generation Cost</t>
  </si>
  <si>
    <t>Total Generation Cost $/MWh</t>
  </si>
  <si>
    <t xml:space="preserve">Fuel used </t>
  </si>
  <si>
    <t>Start Fuel used</t>
  </si>
  <si>
    <t>Station Fuel Burns</t>
  </si>
  <si>
    <t>Genaration Margins w. Emission Costs</t>
  </si>
  <si>
    <t>Average Variable Cost w. Emission Costs</t>
  </si>
  <si>
    <t>Average Variable Cost w. Emission Costs $/MWh</t>
  </si>
  <si>
    <t>Generation Margins w.o Emission Costs</t>
  </si>
  <si>
    <t>Average Variable Cost w.o Emission Costs</t>
  </si>
  <si>
    <t>Average Variable Cost w.o Emission Costs $/MWh</t>
  </si>
  <si>
    <t>Opportunity Cost of including Emission Allowance Purchase Price in Dispatch</t>
  </si>
  <si>
    <t>Net Position</t>
  </si>
  <si>
    <t>Net Cost</t>
  </si>
  <si>
    <t>Generation Margins w. Emission Costs including
Emission Allowance Purchases</t>
  </si>
  <si>
    <t>Cost of Purchasing Additional NOx Allowances</t>
  </si>
  <si>
    <t>Cost of Purchasing Additional SO2 Allowances</t>
  </si>
  <si>
    <t>Total Cost of Purchasing Additional Nox/SO2 Allowances</t>
  </si>
  <si>
    <t>Total Variable Cost w.o Emission Costs ($)</t>
  </si>
  <si>
    <t>Total Variable Cost w. Emission Costs ($)</t>
  </si>
  <si>
    <t>EPA Provided NOx Allowances</t>
  </si>
  <si>
    <t>EPA Provided SO2 Allowances</t>
  </si>
  <si>
    <t>Generation Margins w.o Emission Costs including
Emission Allowance Purchases</t>
  </si>
  <si>
    <t>MWh</t>
  </si>
  <si>
    <t>MW</t>
  </si>
  <si>
    <t>HMPL Capacity Results Check</t>
  </si>
  <si>
    <t>DB Wilson Exposure MR</t>
  </si>
  <si>
    <t>Coleman Exposure MR</t>
  </si>
  <si>
    <t>Green Exposure MR</t>
  </si>
  <si>
    <t>HMPL Exposure MR</t>
  </si>
  <si>
    <t>Coal WestKYILB4</t>
  </si>
  <si>
    <t>Coal WestKYILB6</t>
  </si>
  <si>
    <t>DI_CIN_All Hours</t>
  </si>
  <si>
    <t>Pwr - CinHub_OFF</t>
  </si>
  <si>
    <t>Pwr - CinHub_ON</t>
  </si>
  <si>
    <t>$/MMBTU</t>
  </si>
  <si>
    <t>$/MWH</t>
  </si>
  <si>
    <t>$/ton</t>
  </si>
  <si>
    <t>NOx cost ($)</t>
  </si>
  <si>
    <t>SO2 cost ($)</t>
  </si>
  <si>
    <t>Fuel used (MBtu)</t>
  </si>
  <si>
    <t>Heat Rate - MMBtu/MWh</t>
  </si>
  <si>
    <t>Fuel Cost - $/MMBTu</t>
  </si>
  <si>
    <t>Start Fuel used (MBtu)</t>
  </si>
  <si>
    <t>Fuel Used (MBtu)</t>
  </si>
  <si>
    <t>Station Coal Burns (MBtu)</t>
  </si>
  <si>
    <t>Expected Portfolio SO2 Emissions (Tons)</t>
  </si>
  <si>
    <t>Expected Portfolio NOX Emissions (Tons)</t>
  </si>
  <si>
    <t>Annual Allowances (Tons)</t>
  </si>
  <si>
    <t>NOx - Annual Review</t>
  </si>
  <si>
    <t>Annual Allowances Remaining (Tons)</t>
  </si>
  <si>
    <t>Seasonal Allowances (Tons)</t>
  </si>
  <si>
    <t>Seasonal Allowances Remaining (Tons)</t>
  </si>
  <si>
    <t>CAIR Adjustment Multiplier</t>
  </si>
  <si>
    <t>Adjusted Portfolio NOX Emissions (Tons)</t>
  </si>
  <si>
    <t>NOx - Seasonal Review (May-Sept)</t>
  </si>
  <si>
    <t>SO2 - Annual Review</t>
  </si>
  <si>
    <t>N/A</t>
  </si>
  <si>
    <t>Short / Long Position Value</t>
  </si>
  <si>
    <t>Emissions MtM</t>
  </si>
  <si>
    <t>Grand Total</t>
  </si>
  <si>
    <t>BREC.HMPL SEPA Option</t>
  </si>
  <si>
    <t>BREC.HMPL SEPA MISO</t>
  </si>
  <si>
    <t>Annual Interaction Tab</t>
  </si>
  <si>
    <t>Banking Deficit</t>
  </si>
  <si>
    <t>Banking Surplus</t>
  </si>
  <si>
    <t>BREC.HMPL SEPA Option Offset</t>
  </si>
  <si>
    <t>Generation Cost Offset ($000)</t>
  </si>
  <si>
    <t>Cost Offset ($000)</t>
  </si>
  <si>
    <t>Fixed Start Costs ($)</t>
  </si>
  <si>
    <t>Fixed Start Costs ($) ($)</t>
  </si>
  <si>
    <t>aaa32</t>
  </si>
  <si>
    <t>aaa128</t>
  </si>
  <si>
    <t>aaa160</t>
  </si>
  <si>
    <t>d130</t>
  </si>
  <si>
    <t>d98</t>
  </si>
  <si>
    <t>d162</t>
  </si>
  <si>
    <t>aaa192</t>
  </si>
  <si>
    <t>d194</t>
  </si>
  <si>
    <t>aaa224</t>
  </si>
  <si>
    <t>d226</t>
  </si>
  <si>
    <t>aaa256</t>
  </si>
  <si>
    <t>d34</t>
  </si>
  <si>
    <t>aaa64</t>
  </si>
  <si>
    <t>d66</t>
  </si>
  <si>
    <t>aaa96</t>
  </si>
  <si>
    <t>d290</t>
  </si>
  <si>
    <t>aaa320</t>
  </si>
  <si>
    <t>d258</t>
  </si>
  <si>
    <t>aaa288</t>
  </si>
  <si>
    <t>Start Fixed Costs ($)</t>
  </si>
  <si>
    <t>Coleman On - BREC.BREC On</t>
  </si>
  <si>
    <t>Coleman Off - BREC.BREC Off</t>
  </si>
  <si>
    <t>Coleman ATC - BREC.BREC ATC</t>
  </si>
  <si>
    <t>EC/ED
(coal)</t>
  </si>
  <si>
    <t>EC/ED
(ng)</t>
  </si>
  <si>
    <t>Date</t>
  </si>
  <si>
    <t>CAIR Sensitivity 3</t>
  </si>
  <si>
    <t>CY 2013</t>
  </si>
  <si>
    <t>CY 2014</t>
  </si>
  <si>
    <t>CY 2015</t>
  </si>
  <si>
    <t>CY 2016</t>
  </si>
  <si>
    <t>CY 2017</t>
  </si>
  <si>
    <t>CY 2018</t>
  </si>
  <si>
    <t>CY 2019</t>
  </si>
  <si>
    <t>CY 2020</t>
  </si>
  <si>
    <t>CY 2021</t>
  </si>
  <si>
    <t>CY 2022</t>
  </si>
  <si>
    <t>CY 2023</t>
  </si>
  <si>
    <t>CY 2024</t>
  </si>
  <si>
    <t>CY 2025</t>
  </si>
  <si>
    <t>CY 2026</t>
  </si>
  <si>
    <t>CY 2027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</si>
  <si>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</si>
  <si>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</si>
  <si>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</si>
  <si>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</si>
  <si>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</si>
  <si>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</si>
  <si>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</si>
  <si>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</si>
  <si>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</si>
  <si>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</si>
  <si>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</si>
  <si>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</si>
  <si>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</si>
  <si>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</si>
  <si>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</si>
  <si>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</si>
  <si>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</si>
  <si>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</si>
  <si>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</si>
  <si>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</si>
  <si>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</si>
  <si>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</si>
  <si>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</si>
  <si>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</si>
  <si>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</si>
  <si>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</si>
  <si>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</si>
  <si>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</si>
  <si>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</si>
  <si>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</si>
  <si>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</si>
  <si>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</si>
  <si>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</si>
  <si>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</si>
  <si>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</si>
  <si>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</si>
  <si>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</si>
  <si>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</si>
  <si>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</si>
  <si>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</si>
  <si>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</si>
  <si>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</si>
  <si>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</si>
  <si>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</si>
  <si>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</si>
  <si>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</si>
  <si>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</si>
  <si>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</si>
  <si>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</si>
  <si>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</si>
  <si>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</si>
  <si>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</si>
  <si>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</si>
  <si>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</si>
  <si>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cm</t>
  </si>
  <si>
    <t>cn</t>
  </si>
  <si>
    <t>co</t>
  </si>
  <si>
    <t>cp</t>
  </si>
  <si>
    <t>cq</t>
  </si>
  <si>
    <t>cr</t>
  </si>
  <si>
    <t>cs</t>
  </si>
  <si>
    <t>ct</t>
  </si>
  <si>
    <t>cu</t>
  </si>
  <si>
    <t>cv</t>
  </si>
  <si>
    <t>cw</t>
  </si>
  <si>
    <t>cx</t>
  </si>
  <si>
    <t>cy</t>
  </si>
  <si>
    <t>cz</t>
  </si>
  <si>
    <t>da</t>
  </si>
  <si>
    <t>db</t>
  </si>
  <si>
    <t>dc</t>
  </si>
  <si>
    <t>dd</t>
  </si>
  <si>
    <t>de</t>
  </si>
  <si>
    <t>df</t>
  </si>
  <si>
    <t>dg</t>
  </si>
  <si>
    <t>dh</t>
  </si>
  <si>
    <t>di</t>
  </si>
  <si>
    <t>dj</t>
  </si>
  <si>
    <t>dk</t>
  </si>
  <si>
    <t>dl</t>
  </si>
  <si>
    <t>dm</t>
  </si>
  <si>
    <t>dn</t>
  </si>
  <si>
    <t>do</t>
  </si>
  <si>
    <t>dp</t>
  </si>
  <si>
    <t>dq</t>
  </si>
  <si>
    <t>dr</t>
  </si>
  <si>
    <t>ds</t>
  </si>
  <si>
    <t>dt</t>
  </si>
  <si>
    <t>du</t>
  </si>
  <si>
    <t>dv</t>
  </si>
  <si>
    <t>dw</t>
  </si>
  <si>
    <t>dx</t>
  </si>
  <si>
    <t>dy</t>
  </si>
  <si>
    <t>dz</t>
  </si>
  <si>
    <t>ea</t>
  </si>
  <si>
    <t>eb</t>
  </si>
  <si>
    <t>ec</t>
  </si>
  <si>
    <t>ed</t>
  </si>
  <si>
    <t>ee</t>
  </si>
  <si>
    <t>ef</t>
  </si>
  <si>
    <t>eg</t>
  </si>
  <si>
    <t>eh</t>
  </si>
  <si>
    <t>ei</t>
  </si>
  <si>
    <t>ej</t>
  </si>
  <si>
    <t>ek</t>
  </si>
  <si>
    <t>el</t>
  </si>
  <si>
    <t>em</t>
  </si>
  <si>
    <t>en</t>
  </si>
  <si>
    <t>eo</t>
  </si>
  <si>
    <t>ep</t>
  </si>
  <si>
    <t>eq</t>
  </si>
  <si>
    <t>er</t>
  </si>
  <si>
    <t>es</t>
  </si>
  <si>
    <t>et</t>
  </si>
  <si>
    <t>eu</t>
  </si>
  <si>
    <t>ev</t>
  </si>
  <si>
    <t>ew</t>
  </si>
  <si>
    <t>ex</t>
  </si>
  <si>
    <t>ey</t>
  </si>
  <si>
    <t>ez</t>
  </si>
  <si>
    <t>fa</t>
  </si>
  <si>
    <t>fb</t>
  </si>
  <si>
    <t>fc</t>
  </si>
  <si>
    <t>fd</t>
  </si>
  <si>
    <t>fe</t>
  </si>
  <si>
    <t>ff</t>
  </si>
  <si>
    <t>fg</t>
  </si>
  <si>
    <t>fh</t>
  </si>
  <si>
    <t>fi</t>
  </si>
  <si>
    <t>fj</t>
  </si>
  <si>
    <t>fk</t>
  </si>
  <si>
    <t>fl</t>
  </si>
  <si>
    <t>fm</t>
  </si>
  <si>
    <t>fn</t>
  </si>
  <si>
    <t>fo</t>
  </si>
  <si>
    <t>fp</t>
  </si>
  <si>
    <t>fq</t>
  </si>
  <si>
    <t>fr</t>
  </si>
  <si>
    <t>fs</t>
  </si>
  <si>
    <t>ft</t>
  </si>
  <si>
    <t>fu</t>
  </si>
  <si>
    <t>fv</t>
  </si>
  <si>
    <t>fw</t>
  </si>
  <si>
    <t>fx</t>
  </si>
  <si>
    <t>fy</t>
  </si>
  <si>
    <t>fz</t>
  </si>
  <si>
    <t>ga</t>
  </si>
  <si>
    <t>gb</t>
  </si>
  <si>
    <t>gc</t>
  </si>
  <si>
    <t>gd</t>
  </si>
  <si>
    <t>ge</t>
  </si>
  <si>
    <t>gf</t>
  </si>
  <si>
    <t>gg</t>
  </si>
  <si>
    <t>gh</t>
  </si>
  <si>
    <t>gi</t>
  </si>
  <si>
    <t>gj</t>
  </si>
  <si>
    <t>gk</t>
  </si>
  <si>
    <t>gl</t>
  </si>
  <si>
    <t>gm</t>
  </si>
  <si>
    <t>gn</t>
  </si>
  <si>
    <t>go</t>
  </si>
  <si>
    <t>gp</t>
  </si>
  <si>
    <t>gq</t>
  </si>
  <si>
    <t>gr</t>
  </si>
  <si>
    <t>gs</t>
  </si>
  <si>
    <t>gt</t>
  </si>
  <si>
    <t>gu</t>
  </si>
  <si>
    <t>gv</t>
  </si>
  <si>
    <t>gw</t>
  </si>
  <si>
    <t>gx</t>
  </si>
  <si>
    <t>gy</t>
  </si>
  <si>
    <t>gz</t>
  </si>
  <si>
    <t>Big Rivers Generation (Net of City)</t>
  </si>
  <si>
    <t>SEPA</t>
  </si>
  <si>
    <t>MKT Purchases</t>
  </si>
  <si>
    <t>Losses</t>
  </si>
  <si>
    <t>Available for Sale</t>
  </si>
  <si>
    <t>Sales</t>
  </si>
  <si>
    <t>Rural (From Demand &amp; Energy Budget)</t>
  </si>
  <si>
    <t>LI (From Demand &amp; Energy Budget)</t>
  </si>
  <si>
    <t>Century (From Demand &amp; Energy Budget)</t>
  </si>
  <si>
    <t>Alcan (From Demand &amp; Energy Budget)</t>
  </si>
  <si>
    <t>Off-System</t>
  </si>
  <si>
    <t>Total Sales</t>
  </si>
  <si>
    <t>Purchased Power Cost $</t>
  </si>
  <si>
    <t>SEPA Demand</t>
  </si>
  <si>
    <t>SEPA Energy</t>
  </si>
  <si>
    <t>MKT</t>
  </si>
  <si>
    <t>HMPL Excess Energy</t>
  </si>
  <si>
    <t>Total</t>
  </si>
  <si>
    <t>Coal Tons Burned - Before HMP&amp;L Split</t>
  </si>
  <si>
    <t>HMP&amp;L Take MWh</t>
  </si>
  <si>
    <t>HMP&amp;L % Take</t>
  </si>
  <si>
    <t>HMP&amp;L Coal Tons</t>
  </si>
  <si>
    <t>HMP&amp;L Fuel Cost($000)</t>
  </si>
  <si>
    <t>HMP&amp;L Start Up Cost($000)</t>
  </si>
  <si>
    <t>BREC Coal KTons</t>
  </si>
  <si>
    <t>BREC Coal Cost($000)</t>
  </si>
  <si>
    <t>BREC Start Up Costs</t>
  </si>
  <si>
    <t>SO2</t>
  </si>
  <si>
    <t>Allocated (Excluding City Share)</t>
  </si>
  <si>
    <t>Emitted</t>
  </si>
  <si>
    <t>Price / Allowance</t>
  </si>
  <si>
    <t>NOX - Seasonal</t>
  </si>
  <si>
    <t>Price</t>
  </si>
  <si>
    <t>NOX - Annual</t>
  </si>
  <si>
    <t>Market Purchases MWh</t>
  </si>
  <si>
    <t>Market Price</t>
  </si>
  <si>
    <t>SEPA Purchases MWh</t>
  </si>
  <si>
    <t>SEPA Price (Energy) $/MWh</t>
  </si>
  <si>
    <t>SEPA (Demand) $MM</t>
  </si>
  <si>
    <t>SEPA (Energy) $MM</t>
  </si>
  <si>
    <t>Total SEPA $MM</t>
  </si>
  <si>
    <t>Market Purchase Power $MM</t>
  </si>
  <si>
    <t>Total MKT &amp; SEPA</t>
  </si>
  <si>
    <t>HMP&amp;L Payment Purchase Power - Millions of $</t>
  </si>
  <si>
    <t>ktons of Coal Used</t>
  </si>
  <si>
    <t>Start Up Costs $ million</t>
  </si>
  <si>
    <t>HMPL 1 &amp; 2</t>
  </si>
  <si>
    <t>Natural Gas</t>
  </si>
  <si>
    <t>Reid St</t>
  </si>
  <si>
    <t>Reid Gas Turbine</t>
  </si>
  <si>
    <t>Coal Purchased $MM</t>
  </si>
  <si>
    <t>VOM $MM</t>
  </si>
  <si>
    <t>MISO Charges</t>
  </si>
  <si>
    <t>Net Sales $/MWh</t>
  </si>
  <si>
    <t>From  All Units Run Model</t>
  </si>
  <si>
    <t>From All Untis Run Model</t>
  </si>
  <si>
    <t>From All Units Run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</si>
</sst>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m\ yyyy"/>
    <numFmt numFmtId="166" formatCode="&quot;$&quot;#,##0"/>
    <numFmt numFmtId="167" formatCode="&quot;$&quot;#,##0.00"/>
    <numFmt numFmtId="168" formatCode="[$$-409]#,##0.00_);\([$$-409]#,##0.00\)"/>
    <numFmt numFmtId="169" formatCode="[$-409]mmm\-yy;@"/>
    <numFmt numFmtId="170" formatCode="#,##0.0"/>
    <numFmt numFmtId="171" formatCode="[$$-409]#,##0_);\([$$-409]#,##0\)"/>
    <numFmt numFmtId="172" formatCode="0_);\(0\)"/>
    <numFmt numFmtId="173" formatCode="mmm\ yy"/>
    <numFmt numFmtId="174" formatCode="0_);[Red]\(0\)"/>
    <numFmt numFmtId="175" formatCode="0.0000"/>
    <numFmt numFmtId="176" formatCode="#,##0.0000000000000_);[Red]\(#,##0.0000000000000\)"/>
    <numFmt numFmtId="177" formatCode="0.000000"/>
    <numFmt numFmtId="178" formatCode="0.000"/>
    <numFmt numFmtId="179" formatCode="_(* #,##0.000_);_(* \(#,##0.000\);_(* &quot;-&quot;??_);_(@_)"/>
    <numFmt numFmtId="180" formatCode="&quot;$&quot;#,##0.000"/>
    <numFmt numFmtId="181" formatCode="&quot;$&quot;#,##0.0000"/>
    <numFmt numFmtId="182" formatCode="_([$$-409]* #,##0.00_);_([$$-409]* \(#,##0.00\);_([$$-409]* &quot;-&quot;??_);_(@_)"/>
    <numFmt numFmtId="183" formatCode="#,##0.000"/>
  </numFmts>
  <fonts count="8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11"/>
      <color indexed="12"/>
      <name val="Arial"/>
      <family val="2"/>
    </font>
    <font>
      <sz val="10"/>
      <name val="Tahoma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i/>
      <sz val="8"/>
      <name val="Tahom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name val="Sylfaen"/>
      <family val="1"/>
    </font>
    <font>
      <sz val="10"/>
      <color indexed="60"/>
      <name val="Arial"/>
      <family val="2"/>
    </font>
    <font>
      <sz val="12"/>
      <name val="Arial MT"/>
    </font>
    <font>
      <b/>
      <sz val="10"/>
      <color indexed="63"/>
      <name val="Arial"/>
      <family val="2"/>
    </font>
    <font>
      <sz val="10"/>
      <color indexed="8"/>
      <name val="Sylfaen"/>
      <family val="1"/>
    </font>
    <font>
      <sz val="14"/>
      <name val="Arial"/>
      <family val="2"/>
    </font>
    <font>
      <i/>
      <sz val="10"/>
      <name val="Sylfaen"/>
      <family val="1"/>
    </font>
    <font>
      <b/>
      <sz val="9"/>
      <name val="Arial"/>
      <family val="2"/>
    </font>
    <font>
      <sz val="1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sz val="9"/>
      <color indexed="48"/>
      <name val="Calibri"/>
      <family val="2"/>
    </font>
    <font>
      <sz val="11"/>
      <name val="Calibri"/>
      <family val="2"/>
    </font>
    <font>
      <sz val="11"/>
      <color theme="3" tint="0.39997558519241921"/>
      <name val="Calibri"/>
      <family val="2"/>
      <scheme val="minor"/>
    </font>
    <font>
      <sz val="9"/>
      <color theme="3" tint="0.39997558519241921"/>
      <name val="Calibri"/>
      <family val="2"/>
    </font>
    <font>
      <b/>
      <sz val="11"/>
      <name val="Calibri"/>
      <family val="2"/>
    </font>
    <font>
      <sz val="11"/>
      <color theme="9" tint="-0.249977111117893"/>
      <name val="Calibri"/>
      <family val="2"/>
      <scheme val="minor"/>
    </font>
    <font>
      <sz val="8"/>
      <color indexed="53"/>
      <name val="Tahoma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Gill Sans MT"/>
      <family val="2"/>
    </font>
    <font>
      <b/>
      <sz val="15"/>
      <color theme="3"/>
      <name val="Gill Sans MT"/>
      <family val="2"/>
    </font>
    <font>
      <b/>
      <sz val="13"/>
      <color theme="3"/>
      <name val="Gill Sans MT"/>
      <family val="2"/>
    </font>
    <font>
      <b/>
      <sz val="11"/>
      <color theme="3"/>
      <name val="Gill Sans MT"/>
      <family val="2"/>
    </font>
    <font>
      <sz val="10"/>
      <color rgb="FF006100"/>
      <name val="Gill Sans MT"/>
      <family val="2"/>
    </font>
    <font>
      <sz val="10"/>
      <color rgb="FF9C0006"/>
      <name val="Gill Sans MT"/>
      <family val="2"/>
    </font>
    <font>
      <sz val="10"/>
      <color rgb="FF9C6500"/>
      <name val="Gill Sans MT"/>
      <family val="2"/>
    </font>
    <font>
      <sz val="10"/>
      <color rgb="FF3F3F76"/>
      <name val="Gill Sans MT"/>
      <family val="2"/>
    </font>
    <font>
      <b/>
      <sz val="10"/>
      <color rgb="FF3F3F3F"/>
      <name val="Gill Sans MT"/>
      <family val="2"/>
    </font>
    <font>
      <b/>
      <sz val="10"/>
      <color rgb="FFFA7D00"/>
      <name val="Gill Sans MT"/>
      <family val="2"/>
    </font>
    <font>
      <sz val="10"/>
      <color rgb="FFFA7D00"/>
      <name val="Gill Sans MT"/>
      <family val="2"/>
    </font>
    <font>
      <b/>
      <sz val="10"/>
      <color theme="0"/>
      <name val="Gill Sans MT"/>
      <family val="2"/>
    </font>
    <font>
      <sz val="10"/>
      <color rgb="FFFF0000"/>
      <name val="Gill Sans MT"/>
      <family val="2"/>
    </font>
    <font>
      <i/>
      <sz val="10"/>
      <color rgb="FF7F7F7F"/>
      <name val="Gill Sans MT"/>
      <family val="2"/>
    </font>
    <font>
      <b/>
      <sz val="10"/>
      <color theme="1"/>
      <name val="Gill Sans MT"/>
      <family val="2"/>
    </font>
    <font>
      <sz val="10"/>
      <color theme="0"/>
      <name val="Gill Sans MT"/>
      <family val="2"/>
    </font>
    <font>
      <sz val="11"/>
      <color indexed="8"/>
      <name val="Times New Roman"/>
      <family val="1"/>
    </font>
    <font>
      <b/>
      <u/>
      <sz val="12"/>
      <name val="Arial"/>
      <family val="2"/>
    </font>
    <font>
      <sz val="10"/>
      <color theme="1"/>
      <name val="Calibri"/>
      <family val="2"/>
      <scheme val="minor"/>
    </font>
    <font>
      <sz val="11"/>
      <name val="Times New Roman"/>
      <family val="1"/>
    </font>
    <font>
      <vertAlign val="superscript"/>
      <sz val="9"/>
      <name val="Times New Roman"/>
      <family val="1"/>
    </font>
    <font>
      <b/>
      <sz val="11"/>
      <color theme="3"/>
      <name val="Calibri"/>
      <family val="2"/>
    </font>
    <font>
      <sz val="10"/>
      <color rgb="FF3F3F76"/>
      <name val="Calibri"/>
      <family val="2"/>
    </font>
    <font>
      <sz val="10"/>
      <color theme="1"/>
      <name val="Calibri"/>
      <family val="2"/>
    </font>
    <font>
      <b/>
      <sz val="8"/>
      <name val="ARIAL"/>
      <family val="2"/>
    </font>
    <font>
      <u/>
      <sz val="11"/>
      <name val="Times New Roman"/>
      <family val="1"/>
    </font>
    <font>
      <sz val="11"/>
      <color theme="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0"/>
      <name val="Calibri"/>
      <family val="2"/>
    </font>
    <font>
      <sz val="10"/>
      <color theme="0"/>
      <name val="Arial"/>
      <family val="2"/>
    </font>
    <font>
      <b/>
      <sz val="11"/>
      <color theme="1"/>
      <name val="Calibri"/>
      <family val="2"/>
    </font>
    <font>
      <b/>
      <sz val="10"/>
      <color theme="0"/>
      <name val="Sylfaen"/>
      <family val="1"/>
    </font>
    <font>
      <b/>
      <sz val="10"/>
      <name val="Sylfaen"/>
      <family val="1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53"/>
      <name val="Calibri"/>
      <family val="2"/>
      <scheme val="minor"/>
    </font>
    <font>
      <sz val="11"/>
      <color indexed="48"/>
      <name val="Calibri"/>
      <family val="2"/>
      <scheme val="minor"/>
    </font>
    <font>
      <sz val="8"/>
      <name val="Arial"/>
      <family val="2"/>
    </font>
  </fonts>
  <fills count="9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538ED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1"/>
        <bgColor indexed="64"/>
      </patternFill>
    </fill>
  </fills>
  <borders count="8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 style="medium">
        <color theme="6" tint="-0.249977111117893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6" tint="-0.249977111117893"/>
      </top>
      <bottom style="medium">
        <color theme="6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29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2" applyNumberFormat="0" applyAlignment="0" applyProtection="0"/>
    <xf numFmtId="0" fontId="9" fillId="21" borderId="3" applyNumberFormat="0" applyAlignment="0" applyProtection="0"/>
    <xf numFmtId="43" fontId="2" fillId="0" borderId="0" applyFont="0" applyFill="0" applyBorder="0" applyAlignment="0" applyProtection="0"/>
    <xf numFmtId="4" fontId="3" fillId="0" borderId="0" applyFont="0" applyFill="0" applyBorder="0"/>
    <xf numFmtId="0" fontId="10" fillId="0" borderId="0">
      <alignment horizontal="left" vertical="center" indent="1"/>
    </xf>
    <xf numFmtId="44" fontId="2" fillId="0" borderId="0" applyFont="0" applyFill="0" applyBorder="0" applyAlignment="0" applyProtection="0"/>
    <xf numFmtId="0" fontId="3" fillId="0" borderId="4" applyBorder="0">
      <alignment horizontal="right"/>
    </xf>
    <xf numFmtId="0" fontId="3" fillId="0" borderId="5" applyFont="0" applyBorder="0">
      <alignment horizontal="right"/>
    </xf>
    <xf numFmtId="0" fontId="3" fillId="0" borderId="6" applyFont="0" applyFill="0" applyBorder="0" applyAlignment="0">
      <alignment horizontal="right"/>
    </xf>
    <xf numFmtId="0" fontId="3" fillId="0" borderId="6" applyBorder="0">
      <alignment horizontal="right"/>
    </xf>
    <xf numFmtId="0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43" fontId="14" fillId="0" borderId="7">
      <alignment horizontal="center" wrapText="1"/>
    </xf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3" fillId="0" borderId="11" applyBorder="0"/>
    <xf numFmtId="0" fontId="3" fillId="0" borderId="12" applyFill="0" applyBorder="0">
      <alignment horizontal="right"/>
    </xf>
    <xf numFmtId="0" fontId="18" fillId="7" borderId="2" applyNumberFormat="0" applyAlignment="0" applyProtection="0"/>
    <xf numFmtId="0" fontId="19" fillId="0" borderId="13" applyNumberFormat="0" applyFill="0" applyAlignment="0" applyProtection="0"/>
    <xf numFmtId="0" fontId="3" fillId="0" borderId="14" applyFont="0" applyBorder="0">
      <alignment horizontal="right"/>
    </xf>
    <xf numFmtId="0" fontId="3" fillId="0" borderId="12" applyFont="0" applyFill="0" applyBorder="0">
      <alignment horizontal="right"/>
    </xf>
    <xf numFmtId="0" fontId="3" fillId="22" borderId="4" applyFont="0" applyFill="0" applyBorder="0">
      <alignment horizontal="right"/>
    </xf>
    <xf numFmtId="0" fontId="20" fillId="0" borderId="0" applyFont="0" applyFill="0" applyBorder="0">
      <alignment horizontal="right"/>
    </xf>
    <xf numFmtId="0" fontId="3" fillId="0" borderId="5">
      <alignment horizontal="left"/>
    </xf>
    <xf numFmtId="0" fontId="21" fillId="23" borderId="0" applyNumberFormat="0" applyBorder="0" applyAlignment="0" applyProtection="0"/>
    <xf numFmtId="0" fontId="22" fillId="24" borderId="15" applyNumberFormat="0" applyFont="0" applyAlignment="0" applyProtection="0"/>
    <xf numFmtId="0" fontId="23" fillId="20" borderId="16" applyNumberFormat="0" applyAlignment="0" applyProtection="0"/>
    <xf numFmtId="9" fontId="2" fillId="0" borderId="0" applyFont="0" applyFill="0" applyBorder="0" applyAlignment="0" applyProtection="0"/>
    <xf numFmtId="0" fontId="3" fillId="0" borderId="17">
      <alignment horizontal="center"/>
    </xf>
    <xf numFmtId="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3" fillId="0" borderId="5" applyFill="0" applyBorder="0">
      <alignment horizontal="right"/>
    </xf>
    <xf numFmtId="0" fontId="20" fillId="0" borderId="0" applyFont="0" applyBorder="0">
      <alignment horizontal="center"/>
    </xf>
    <xf numFmtId="0" fontId="20" fillId="0" borderId="0" applyFont="0" applyFill="0" applyBorder="0" applyAlignment="0" applyProtection="0"/>
    <xf numFmtId="0" fontId="20" fillId="0" borderId="18" applyNumberFormat="0" applyFont="0" applyFill="0" applyAlignment="0" applyProtection="0"/>
    <xf numFmtId="0" fontId="20" fillId="0" borderId="19" applyNumberFormat="0" applyFont="0" applyFill="0" applyAlignment="0" applyProtection="0"/>
    <xf numFmtId="0" fontId="20" fillId="0" borderId="20" applyNumberFormat="0" applyFont="0" applyFill="0" applyAlignment="0" applyProtection="0"/>
    <xf numFmtId="0" fontId="20" fillId="0" borderId="21" applyNumberFormat="0" applyFont="0" applyFill="0" applyAlignment="0" applyProtection="0"/>
    <xf numFmtId="0" fontId="20" fillId="0" borderId="22" applyNumberFormat="0" applyFont="0" applyFill="0" applyAlignment="0" applyProtection="0"/>
    <xf numFmtId="0" fontId="20" fillId="25" borderId="0" applyNumberFormat="0" applyFont="0" applyBorder="0" applyAlignment="0" applyProtection="0"/>
    <xf numFmtId="0" fontId="20" fillId="0" borderId="23" applyNumberFormat="0" applyFont="0" applyFill="0" applyAlignment="0" applyProtection="0"/>
    <xf numFmtId="0" fontId="20" fillId="0" borderId="24" applyNumberFormat="0" applyFont="0" applyFill="0" applyAlignment="0" applyProtection="0"/>
    <xf numFmtId="46" fontId="2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0" fillId="0" borderId="25" applyNumberFormat="0" applyFont="0" applyFill="0" applyAlignment="0" applyProtection="0"/>
    <xf numFmtId="0" fontId="20" fillId="0" borderId="26" applyNumberFormat="0" applyFont="0" applyFill="0" applyAlignment="0" applyProtection="0"/>
    <xf numFmtId="0" fontId="20" fillId="0" borderId="15" applyNumberFormat="0" applyFont="0" applyFill="0" applyAlignment="0" applyProtection="0"/>
    <xf numFmtId="0" fontId="20" fillId="0" borderId="27" applyNumberFormat="0" applyFont="0" applyFill="0" applyAlignment="0" applyProtection="0"/>
    <xf numFmtId="0" fontId="20" fillId="0" borderId="15" applyNumberFormat="0" applyFont="0" applyFill="0" applyAlignment="0" applyProtection="0"/>
    <xf numFmtId="0" fontId="20" fillId="0" borderId="0" applyNumberFormat="0" applyFont="0" applyFill="0" applyBorder="0" applyProtection="0">
      <alignment horizontal="center"/>
    </xf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Protection="0">
      <alignment horizontal="left"/>
    </xf>
    <xf numFmtId="0" fontId="20" fillId="25" borderId="0" applyNumberFormat="0" applyFont="0" applyBorder="0" applyAlignment="0" applyProtection="0"/>
    <xf numFmtId="0" fontId="2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0" fillId="0" borderId="28" applyNumberFormat="0" applyFont="0" applyFill="0" applyAlignment="0" applyProtection="0"/>
    <xf numFmtId="0" fontId="20" fillId="0" borderId="29" applyNumberFormat="0" applyFont="0" applyFill="0" applyAlignment="0" applyProtection="0"/>
    <xf numFmtId="0" fontId="20" fillId="0" borderId="0" applyFont="0" applyFill="0" applyBorder="0" applyAlignment="0" applyProtection="0"/>
    <xf numFmtId="0" fontId="20" fillId="0" borderId="30" applyNumberFormat="0" applyFont="0" applyFill="0" applyAlignment="0" applyProtection="0"/>
    <xf numFmtId="0" fontId="20" fillId="0" borderId="31" applyNumberFormat="0" applyFont="0" applyFill="0" applyAlignment="0" applyProtection="0"/>
    <xf numFmtId="0" fontId="20" fillId="0" borderId="1" applyNumberFormat="0" applyFont="0" applyFill="0" applyAlignment="0" applyProtection="0"/>
    <xf numFmtId="0" fontId="20" fillId="0" borderId="32" applyNumberFormat="0" applyFont="0" applyFill="0" applyAlignment="0" applyProtection="0"/>
    <xf numFmtId="0" fontId="20" fillId="0" borderId="33" applyNumberFormat="0" applyFont="0" applyFill="0" applyAlignment="0" applyProtection="0"/>
    <xf numFmtId="43" fontId="14" fillId="0" borderId="0">
      <alignment horizontal="left" wrapText="1"/>
    </xf>
    <xf numFmtId="43" fontId="3" fillId="0" borderId="0">
      <alignment horizontal="left"/>
    </xf>
    <xf numFmtId="0" fontId="29" fillId="0" borderId="34" applyNumberFormat="0" applyFill="0" applyAlignment="0" applyProtection="0"/>
    <xf numFmtId="0" fontId="30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1" fillId="0" borderId="0"/>
    <xf numFmtId="169" fontId="2" fillId="0" borderId="0"/>
    <xf numFmtId="0" fontId="2" fillId="0" borderId="0"/>
    <xf numFmtId="0" fontId="46" fillId="42" borderId="0" applyNumberFormat="0" applyBorder="0" applyAlignment="0" applyProtection="0"/>
    <xf numFmtId="0" fontId="46" fillId="46" borderId="0" applyNumberFormat="0" applyBorder="0" applyAlignment="0" applyProtection="0"/>
    <xf numFmtId="0" fontId="46" fillId="50" borderId="0" applyNumberFormat="0" applyBorder="0" applyAlignment="0" applyProtection="0"/>
    <xf numFmtId="0" fontId="46" fillId="54" borderId="0" applyNumberFormat="0" applyBorder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43" borderId="0" applyNumberFormat="0" applyBorder="0" applyAlignment="0" applyProtection="0"/>
    <xf numFmtId="0" fontId="46" fillId="47" borderId="0" applyNumberFormat="0" applyBorder="0" applyAlignment="0" applyProtection="0"/>
    <xf numFmtId="0" fontId="46" fillId="51" borderId="0" applyNumberFormat="0" applyBorder="0" applyAlignment="0" applyProtection="0"/>
    <xf numFmtId="0" fontId="46" fillId="55" borderId="0" applyNumberFormat="0" applyBorder="0" applyAlignment="0" applyProtection="0"/>
    <xf numFmtId="0" fontId="46" fillId="59" borderId="0" applyNumberFormat="0" applyBorder="0" applyAlignment="0" applyProtection="0"/>
    <xf numFmtId="0" fontId="46" fillId="63" borderId="0" applyNumberFormat="0" applyBorder="0" applyAlignment="0" applyProtection="0"/>
    <xf numFmtId="0" fontId="61" fillId="44" borderId="0" applyNumberFormat="0" applyBorder="0" applyAlignment="0" applyProtection="0"/>
    <xf numFmtId="0" fontId="61" fillId="48" borderId="0" applyNumberFormat="0" applyBorder="0" applyAlignment="0" applyProtection="0"/>
    <xf numFmtId="0" fontId="61" fillId="52" borderId="0" applyNumberFormat="0" applyBorder="0" applyAlignment="0" applyProtection="0"/>
    <xf numFmtId="0" fontId="61" fillId="56" borderId="0" applyNumberFormat="0" applyBorder="0" applyAlignment="0" applyProtection="0"/>
    <xf numFmtId="0" fontId="61" fillId="60" borderId="0" applyNumberFormat="0" applyBorder="0" applyAlignment="0" applyProtection="0"/>
    <xf numFmtId="0" fontId="61" fillId="64" borderId="0" applyNumberFormat="0" applyBorder="0" applyAlignment="0" applyProtection="0"/>
    <xf numFmtId="0" fontId="61" fillId="41" borderId="0" applyNumberFormat="0" applyBorder="0" applyAlignment="0" applyProtection="0"/>
    <xf numFmtId="0" fontId="61" fillId="45" borderId="0" applyNumberFormat="0" applyBorder="0" applyAlignment="0" applyProtection="0"/>
    <xf numFmtId="0" fontId="61" fillId="49" borderId="0" applyNumberFormat="0" applyBorder="0" applyAlignment="0" applyProtection="0"/>
    <xf numFmtId="0" fontId="61" fillId="53" borderId="0" applyNumberFormat="0" applyBorder="0" applyAlignment="0" applyProtection="0"/>
    <xf numFmtId="0" fontId="61" fillId="57" borderId="0" applyNumberFormat="0" applyBorder="0" applyAlignment="0" applyProtection="0"/>
    <xf numFmtId="0" fontId="61" fillId="61" borderId="0" applyNumberFormat="0" applyBorder="0" applyAlignment="0" applyProtection="0"/>
    <xf numFmtId="0" fontId="62" fillId="0" borderId="0" applyNumberFormat="0" applyFont="0" applyFill="0" applyBorder="0" applyProtection="0"/>
    <xf numFmtId="0" fontId="51" fillId="35" borderId="0" applyNumberFormat="0" applyBorder="0" applyAlignment="0" applyProtection="0"/>
    <xf numFmtId="0" fontId="63" fillId="0" borderId="0">
      <alignment horizontal="center"/>
    </xf>
    <xf numFmtId="0" fontId="55" fillId="38" borderId="56" applyNumberFormat="0" applyAlignment="0" applyProtection="0"/>
    <xf numFmtId="0" fontId="57" fillId="39" borderId="59" applyNumberFormat="0" applyAlignment="0" applyProtection="0"/>
    <xf numFmtId="0" fontId="64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" fontId="2" fillId="0" borderId="0"/>
    <xf numFmtId="0" fontId="65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6" fillId="0" borderId="0">
      <alignment horizontal="center"/>
    </xf>
    <xf numFmtId="0" fontId="50" fillId="34" borderId="0" applyNumberFormat="0" applyBorder="0" applyAlignment="0" applyProtection="0"/>
    <xf numFmtId="0" fontId="47" fillId="0" borderId="53" applyNumberFormat="0" applyFill="0" applyAlignment="0" applyProtection="0"/>
    <xf numFmtId="0" fontId="43" fillId="0" borderId="8" applyFill="0" applyBorder="0" applyAlignment="0" applyProtection="0"/>
    <xf numFmtId="0" fontId="48" fillId="0" borderId="54" applyNumberFormat="0" applyFill="0" applyAlignment="0" applyProtection="0"/>
    <xf numFmtId="0" fontId="67" fillId="0" borderId="55" applyNumberFormat="0" applyFill="0" applyAlignment="0" applyProtection="0"/>
    <xf numFmtId="0" fontId="49" fillId="0" borderId="55" applyNumberFormat="0" applyFill="0" applyAlignment="0" applyProtection="0"/>
    <xf numFmtId="0" fontId="49" fillId="0" borderId="0" applyNumberFormat="0" applyFill="0" applyBorder="0" applyAlignment="0" applyProtection="0"/>
    <xf numFmtId="0" fontId="68" fillId="37" borderId="56" applyNumberFormat="0" applyAlignment="0" applyProtection="0"/>
    <xf numFmtId="0" fontId="53" fillId="37" borderId="56" applyNumberFormat="0" applyAlignment="0" applyProtection="0"/>
    <xf numFmtId="0" fontId="56" fillId="0" borderId="58" applyNumberFormat="0" applyFill="0" applyAlignment="0" applyProtection="0"/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169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169" fontId="3" fillId="0" borderId="14" applyFont="0" applyBorder="0">
      <alignment horizontal="right"/>
    </xf>
    <xf numFmtId="0" fontId="3" fillId="0" borderId="14" applyFont="0" applyBorder="0">
      <alignment horizontal="right"/>
    </xf>
    <xf numFmtId="0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169" fontId="3" fillId="0" borderId="14" applyFont="0" applyBorder="0">
      <alignment horizontal="right"/>
    </xf>
    <xf numFmtId="0" fontId="52" fillId="36" borderId="0" applyNumberFormat="0" applyBorder="0" applyAlignment="0" applyProtection="0"/>
    <xf numFmtId="0" fontId="69" fillId="0" borderId="0"/>
    <xf numFmtId="0" fontId="2" fillId="0" borderId="0"/>
    <xf numFmtId="0" fontId="46" fillId="0" borderId="0"/>
    <xf numFmtId="0" fontId="46" fillId="0" borderId="0"/>
    <xf numFmtId="0" fontId="1" fillId="0" borderId="0"/>
    <xf numFmtId="0" fontId="2" fillId="0" borderId="0"/>
    <xf numFmtId="169" fontId="2" fillId="0" borderId="0"/>
    <xf numFmtId="0" fontId="69" fillId="0" borderId="0"/>
    <xf numFmtId="0" fontId="69" fillId="0" borderId="0"/>
    <xf numFmtId="0" fontId="69" fillId="0" borderId="0"/>
    <xf numFmtId="0" fontId="69" fillId="40" borderId="60" applyNumberFormat="0" applyFont="0" applyAlignment="0" applyProtection="0"/>
    <xf numFmtId="0" fontId="46" fillId="40" borderId="60" applyNumberFormat="0" applyFont="0" applyAlignment="0" applyProtection="0"/>
    <xf numFmtId="0" fontId="54" fillId="38" borderId="57" applyNumberFormat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0"/>
    <xf numFmtId="0" fontId="2" fillId="0" borderId="0" applyNumberFormat="0" applyFill="0" applyBorder="0" applyAlignment="0" applyProtection="0"/>
    <xf numFmtId="0" fontId="70" fillId="0" borderId="0">
      <alignment horizontal="center"/>
    </xf>
    <xf numFmtId="0" fontId="70" fillId="0" borderId="0">
      <alignment horizontal="center"/>
    </xf>
    <xf numFmtId="0" fontId="70" fillId="0" borderId="0">
      <alignment horizontal="center"/>
    </xf>
    <xf numFmtId="0" fontId="42" fillId="0" borderId="0" applyNumberFormat="0" applyFill="0" applyBorder="0" applyAlignment="0" applyProtection="0"/>
    <xf numFmtId="0" fontId="60" fillId="0" borderId="61" applyNumberFormat="0" applyFill="0" applyAlignment="0" applyProtection="0"/>
    <xf numFmtId="0" fontId="71" fillId="0" borderId="0"/>
    <xf numFmtId="0" fontId="58" fillId="0" borderId="0" applyNumberFormat="0" applyFill="0" applyBorder="0" applyAlignment="0" applyProtection="0"/>
    <xf numFmtId="169" fontId="2" fillId="0" borderId="0"/>
    <xf numFmtId="0" fontId="44" fillId="0" borderId="5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78">
      <alignment horizontal="center" wrapText="1"/>
    </xf>
    <xf numFmtId="0" fontId="3" fillId="0" borderId="0"/>
    <xf numFmtId="43" fontId="14" fillId="0" borderId="78">
      <alignment horizontal="center" wrapText="1"/>
    </xf>
    <xf numFmtId="43" fontId="14" fillId="0" borderId="78">
      <alignment horizontal="center" wrapText="1"/>
    </xf>
    <xf numFmtId="43" fontId="14" fillId="0" borderId="78">
      <alignment horizontal="center" wrapText="1"/>
    </xf>
    <xf numFmtId="0" fontId="17" fillId="0" borderId="86" applyNumberFormat="0" applyFill="0" applyAlignment="0" applyProtection="0"/>
    <xf numFmtId="43" fontId="14" fillId="0" borderId="78">
      <alignment horizontal="center" wrapText="1"/>
    </xf>
    <xf numFmtId="43" fontId="14" fillId="0" borderId="78">
      <alignment horizontal="center" wrapText="1"/>
    </xf>
    <xf numFmtId="43" fontId="14" fillId="0" borderId="78">
      <alignment horizontal="center" wrapText="1"/>
    </xf>
    <xf numFmtId="43" fontId="14" fillId="0" borderId="78">
      <alignment horizontal="center" wrapText="1"/>
    </xf>
    <xf numFmtId="43" fontId="14" fillId="0" borderId="78">
      <alignment horizontal="center" wrapText="1"/>
    </xf>
    <xf numFmtId="43" fontId="14" fillId="0" borderId="78">
      <alignment horizontal="center" wrapText="1"/>
    </xf>
    <xf numFmtId="43" fontId="14" fillId="0" borderId="78">
      <alignment horizontal="center" wrapText="1"/>
    </xf>
    <xf numFmtId="43" fontId="14" fillId="0" borderId="78">
      <alignment horizontal="center" wrapText="1"/>
    </xf>
    <xf numFmtId="43" fontId="14" fillId="0" borderId="78">
      <alignment horizontal="center" wrapText="1"/>
    </xf>
    <xf numFmtId="43" fontId="14" fillId="0" borderId="78">
      <alignment horizontal="center" wrapText="1"/>
    </xf>
    <xf numFmtId="43" fontId="14" fillId="0" borderId="78">
      <alignment horizontal="center" wrapText="1"/>
    </xf>
    <xf numFmtId="43" fontId="14" fillId="0" borderId="78">
      <alignment horizontal="center" wrapText="1"/>
    </xf>
    <xf numFmtId="43" fontId="14" fillId="0" borderId="78">
      <alignment horizontal="center" wrapText="1"/>
    </xf>
    <xf numFmtId="43" fontId="14" fillId="0" borderId="78">
      <alignment horizontal="center" wrapText="1"/>
    </xf>
    <xf numFmtId="43" fontId="14" fillId="0" borderId="78">
      <alignment horizontal="center" wrapText="1"/>
    </xf>
  </cellStyleXfs>
  <cellXfs count="899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6" fontId="0" fillId="0" borderId="0" xfId="1" applyNumberFormat="1" applyFont="1"/>
    <xf numFmtId="164" fontId="0" fillId="0" borderId="0" xfId="0" applyNumberFormat="1" applyFill="1" applyBorder="1"/>
    <xf numFmtId="0" fontId="0" fillId="0" borderId="0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Border="1"/>
    <xf numFmtId="0" fontId="0" fillId="0" borderId="0" xfId="0" applyFill="1" applyBorder="1"/>
    <xf numFmtId="0" fontId="0" fillId="0" borderId="0" xfId="0" applyBorder="1"/>
    <xf numFmtId="0" fontId="0" fillId="0" borderId="46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46" xfId="0" applyBorder="1" applyAlignment="1">
      <alignment horizontal="left"/>
    </xf>
    <xf numFmtId="6" fontId="0" fillId="30" borderId="0" xfId="1" applyNumberFormat="1" applyFont="1" applyFill="1"/>
    <xf numFmtId="0" fontId="0" fillId="30" borderId="0" xfId="0" applyFill="1" applyBorder="1" applyAlignment="1">
      <alignment horizontal="left"/>
    </xf>
    <xf numFmtId="38" fontId="0" fillId="0" borderId="0" xfId="0" applyNumberFormat="1" applyFill="1" applyBorder="1"/>
    <xf numFmtId="0" fontId="0" fillId="30" borderId="0" xfId="0" applyFill="1"/>
    <xf numFmtId="0" fontId="0" fillId="30" borderId="0" xfId="0" applyFill="1" applyBorder="1"/>
    <xf numFmtId="0" fontId="0" fillId="30" borderId="0" xfId="0" applyFill="1" applyAlignment="1">
      <alignment horizontal="center"/>
    </xf>
    <xf numFmtId="10" fontId="0" fillId="0" borderId="0" xfId="3" applyNumberFormat="1" applyFont="1"/>
    <xf numFmtId="0" fontId="4" fillId="0" borderId="0" xfId="0" applyFont="1"/>
    <xf numFmtId="0" fontId="0" fillId="0" borderId="0" xfId="0"/>
    <xf numFmtId="0" fontId="0" fillId="0" borderId="0" xfId="0" applyFill="1" applyBorder="1"/>
    <xf numFmtId="167" fontId="0" fillId="0" borderId="0" xfId="0" applyNumberFormat="1"/>
    <xf numFmtId="14" fontId="0" fillId="0" borderId="0" xfId="0" applyNumberFormat="1"/>
    <xf numFmtId="22" fontId="0" fillId="0" borderId="0" xfId="0" applyNumberFormat="1"/>
    <xf numFmtId="0" fontId="0" fillId="0" borderId="0" xfId="0" applyBorder="1"/>
    <xf numFmtId="0" fontId="0" fillId="0" borderId="14" xfId="0" applyBorder="1"/>
    <xf numFmtId="0" fontId="0" fillId="0" borderId="43" xfId="0" applyBorder="1"/>
    <xf numFmtId="0" fontId="0" fillId="0" borderId="0" xfId="0" applyFill="1" applyBorder="1"/>
    <xf numFmtId="1" fontId="0" fillId="0" borderId="0" xfId="0" applyNumberFormat="1" applyBorder="1"/>
    <xf numFmtId="0" fontId="4" fillId="0" borderId="0" xfId="4" applyFont="1"/>
    <xf numFmtId="0" fontId="32" fillId="0" borderId="42" xfId="4" applyFont="1" applyBorder="1" applyAlignment="1">
      <alignment horizontal="center"/>
    </xf>
    <xf numFmtId="0" fontId="32" fillId="0" borderId="6" xfId="4" applyFont="1" applyBorder="1" applyAlignment="1">
      <alignment horizontal="center"/>
    </xf>
    <xf numFmtId="0" fontId="32" fillId="0" borderId="38" xfId="4" applyFont="1" applyBorder="1" applyAlignment="1">
      <alignment horizontal="center"/>
    </xf>
    <xf numFmtId="165" fontId="0" fillId="0" borderId="0" xfId="0" applyNumberFormat="1"/>
    <xf numFmtId="38" fontId="0" fillId="0" borderId="0" xfId="0" applyNumberFormat="1"/>
    <xf numFmtId="1" fontId="0" fillId="0" borderId="0" xfId="0" applyNumberFormat="1"/>
    <xf numFmtId="0" fontId="0" fillId="0" borderId="0" xfId="0"/>
    <xf numFmtId="0" fontId="0" fillId="30" borderId="0" xfId="0" applyFill="1"/>
    <xf numFmtId="0" fontId="0" fillId="30" borderId="6" xfId="0" applyFill="1" applyBorder="1"/>
    <xf numFmtId="0" fontId="0" fillId="30" borderId="42" xfId="0" applyFill="1" applyBorder="1"/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applyBorder="1"/>
    <xf numFmtId="0" fontId="0" fillId="0" borderId="52" xfId="0" applyBorder="1"/>
    <xf numFmtId="14" fontId="0" fillId="67" borderId="0" xfId="0" applyNumberFormat="1" applyFill="1"/>
    <xf numFmtId="164" fontId="0" fillId="0" borderId="0" xfId="1" applyNumberFormat="1" applyFont="1" applyAlignment="1">
      <alignment horizontal="left"/>
    </xf>
    <xf numFmtId="0" fontId="0" fillId="0" borderId="0" xfId="0" applyFill="1" applyAlignment="1">
      <alignment horizontal="left"/>
    </xf>
    <xf numFmtId="38" fontId="0" fillId="0" borderId="48" xfId="0" applyNumberFormat="1" applyFill="1" applyBorder="1" applyAlignment="1">
      <alignment horizontal="left"/>
    </xf>
    <xf numFmtId="38" fontId="0" fillId="0" borderId="49" xfId="0" applyNumberFormat="1" applyFill="1" applyBorder="1" applyAlignment="1">
      <alignment horizontal="left"/>
    </xf>
    <xf numFmtId="38" fontId="0" fillId="0" borderId="11" xfId="0" applyNumberFormat="1" applyFill="1" applyBorder="1" applyAlignment="1">
      <alignment horizontal="left"/>
    </xf>
    <xf numFmtId="38" fontId="0" fillId="0" borderId="0" xfId="0" applyNumberFormat="1" applyFill="1" applyBorder="1" applyAlignment="1">
      <alignment horizontal="left"/>
    </xf>
    <xf numFmtId="38" fontId="0" fillId="0" borderId="51" xfId="0" applyNumberFormat="1" applyFill="1" applyBorder="1" applyAlignment="1">
      <alignment horizontal="left"/>
    </xf>
    <xf numFmtId="38" fontId="0" fillId="0" borderId="7" xfId="0" applyNumberFormat="1" applyFill="1" applyBorder="1" applyAlignment="1">
      <alignment horizontal="left"/>
    </xf>
    <xf numFmtId="38" fontId="0" fillId="0" borderId="0" xfId="0" applyNumberFormat="1" applyAlignment="1">
      <alignment horizontal="left"/>
    </xf>
    <xf numFmtId="37" fontId="0" fillId="0" borderId="0" xfId="1" applyNumberFormat="1" applyFont="1" applyAlignment="1">
      <alignment horizontal="left"/>
    </xf>
    <xf numFmtId="0" fontId="72" fillId="0" borderId="0" xfId="0" applyFont="1"/>
    <xf numFmtId="37" fontId="0" fillId="30" borderId="0" xfId="1" applyNumberFormat="1" applyFont="1" applyFill="1" applyAlignment="1">
      <alignment horizontal="left"/>
    </xf>
    <xf numFmtId="37" fontId="35" fillId="30" borderId="42" xfId="0" applyNumberFormat="1" applyFont="1" applyFill="1" applyBorder="1" applyAlignment="1">
      <alignment horizontal="left"/>
    </xf>
    <xf numFmtId="37" fontId="35" fillId="30" borderId="14" xfId="0" applyNumberFormat="1" applyFont="1" applyFill="1" applyBorder="1" applyAlignment="1">
      <alignment horizontal="left"/>
    </xf>
    <xf numFmtId="37" fontId="0" fillId="30" borderId="38" xfId="1" applyNumberFormat="1" applyFont="1" applyFill="1" applyBorder="1" applyAlignment="1">
      <alignment horizontal="left"/>
    </xf>
    <xf numFmtId="37" fontId="0" fillId="30" borderId="43" xfId="1" applyNumberFormat="1" applyFont="1" applyFill="1" applyBorder="1" applyAlignment="1">
      <alignment horizontal="left"/>
    </xf>
    <xf numFmtId="37" fontId="35" fillId="30" borderId="0" xfId="0" applyNumberFormat="1" applyFont="1" applyFill="1" applyAlignment="1">
      <alignment horizontal="left"/>
    </xf>
    <xf numFmtId="37" fontId="34" fillId="29" borderId="40" xfId="1" applyNumberFormat="1" applyFont="1" applyFill="1" applyBorder="1" applyAlignment="1">
      <alignment horizontal="left"/>
    </xf>
    <xf numFmtId="37" fontId="34" fillId="29" borderId="45" xfId="1" applyNumberFormat="1" applyFont="1" applyFill="1" applyBorder="1" applyAlignment="1">
      <alignment horizontal="left"/>
    </xf>
    <xf numFmtId="165" fontId="0" fillId="30" borderId="35" xfId="0" applyNumberFormat="1" applyFill="1" applyBorder="1" applyAlignment="1">
      <alignment horizontal="left"/>
    </xf>
    <xf numFmtId="165" fontId="0" fillId="30" borderId="36" xfId="0" applyNumberFormat="1" applyFill="1" applyBorder="1" applyAlignment="1">
      <alignment horizontal="left"/>
    </xf>
    <xf numFmtId="14" fontId="0" fillId="0" borderId="0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Border="1" applyAlignment="1">
      <alignment horizontal="left"/>
    </xf>
    <xf numFmtId="1" fontId="0" fillId="30" borderId="36" xfId="0" applyNumberFormat="1" applyFill="1" applyBorder="1" applyAlignment="1">
      <alignment horizontal="left"/>
    </xf>
    <xf numFmtId="0" fontId="0" fillId="30" borderId="42" xfId="0" applyFill="1" applyBorder="1" applyAlignment="1">
      <alignment horizontal="left"/>
    </xf>
    <xf numFmtId="0" fontId="0" fillId="30" borderId="14" xfId="0" applyFill="1" applyBorder="1" applyAlignment="1">
      <alignment horizontal="left"/>
    </xf>
    <xf numFmtId="9" fontId="0" fillId="31" borderId="42" xfId="3" applyNumberFormat="1" applyFont="1" applyFill="1" applyBorder="1" applyAlignment="1">
      <alignment horizontal="left"/>
    </xf>
    <xf numFmtId="9" fontId="0" fillId="31" borderId="14" xfId="3" applyNumberFormat="1" applyFont="1" applyFill="1" applyBorder="1" applyAlignment="1">
      <alignment horizontal="left"/>
    </xf>
    <xf numFmtId="168" fontId="0" fillId="31" borderId="42" xfId="2" applyNumberFormat="1" applyFont="1" applyFill="1" applyBorder="1" applyAlignment="1">
      <alignment horizontal="left"/>
    </xf>
    <xf numFmtId="168" fontId="0" fillId="31" borderId="14" xfId="2" applyNumberFormat="1" applyFont="1" applyFill="1" applyBorder="1" applyAlignment="1">
      <alignment horizontal="left"/>
    </xf>
    <xf numFmtId="7" fontId="0" fillId="31" borderId="6" xfId="0" applyNumberFormat="1" applyFill="1" applyBorder="1" applyAlignment="1">
      <alignment horizontal="left"/>
    </xf>
    <xf numFmtId="7" fontId="0" fillId="31" borderId="0" xfId="0" applyNumberFormat="1" applyFill="1" applyBorder="1" applyAlignment="1">
      <alignment horizontal="left"/>
    </xf>
    <xf numFmtId="9" fontId="0" fillId="31" borderId="6" xfId="3" applyFont="1" applyFill="1" applyBorder="1" applyAlignment="1">
      <alignment horizontal="left"/>
    </xf>
    <xf numFmtId="9" fontId="0" fillId="31" borderId="0" xfId="3" applyFont="1" applyFill="1" applyBorder="1" applyAlignment="1">
      <alignment horizontal="left"/>
    </xf>
    <xf numFmtId="5" fontId="0" fillId="30" borderId="0" xfId="0" applyNumberFormat="1" applyFill="1" applyBorder="1" applyAlignment="1">
      <alignment horizontal="left"/>
    </xf>
    <xf numFmtId="7" fontId="0" fillId="30" borderId="0" xfId="0" applyNumberFormat="1" applyFill="1" applyBorder="1" applyAlignment="1">
      <alignment horizontal="left"/>
    </xf>
    <xf numFmtId="166" fontId="0" fillId="30" borderId="0" xfId="0" applyNumberFormat="1" applyFill="1" applyBorder="1" applyAlignment="1">
      <alignment horizontal="left"/>
    </xf>
    <xf numFmtId="37" fontId="0" fillId="30" borderId="6" xfId="1" applyNumberFormat="1" applyFont="1" applyFill="1" applyBorder="1" applyAlignment="1">
      <alignment horizontal="left"/>
    </xf>
    <xf numFmtId="37" fontId="0" fillId="30" borderId="0" xfId="1" applyNumberFormat="1" applyFont="1" applyFill="1" applyBorder="1" applyAlignment="1">
      <alignment horizontal="left"/>
    </xf>
    <xf numFmtId="37" fontId="38" fillId="30" borderId="6" xfId="1" applyNumberFormat="1" applyFont="1" applyFill="1" applyBorder="1" applyAlignment="1">
      <alignment horizontal="left"/>
    </xf>
    <xf numFmtId="37" fontId="38" fillId="30" borderId="0" xfId="1" applyNumberFormat="1" applyFont="1" applyFill="1" applyBorder="1" applyAlignment="1">
      <alignment horizontal="left"/>
    </xf>
    <xf numFmtId="39" fontId="0" fillId="31" borderId="6" xfId="0" applyNumberFormat="1" applyFill="1" applyBorder="1" applyAlignment="1">
      <alignment horizontal="left"/>
    </xf>
    <xf numFmtId="39" fontId="0" fillId="31" borderId="0" xfId="0" applyNumberFormat="1" applyFill="1" applyBorder="1" applyAlignment="1">
      <alignment horizontal="left"/>
    </xf>
    <xf numFmtId="39" fontId="0" fillId="31" borderId="38" xfId="0" applyNumberFormat="1" applyFill="1" applyBorder="1" applyAlignment="1">
      <alignment horizontal="left"/>
    </xf>
    <xf numFmtId="39" fontId="0" fillId="31" borderId="43" xfId="0" applyNumberFormat="1" applyFill="1" applyBorder="1" applyAlignment="1">
      <alignment horizontal="left"/>
    </xf>
    <xf numFmtId="0" fontId="0" fillId="30" borderId="6" xfId="0" applyFill="1" applyBorder="1" applyAlignment="1">
      <alignment horizontal="left"/>
    </xf>
    <xf numFmtId="5" fontId="0" fillId="30" borderId="6" xfId="0" applyNumberFormat="1" applyFill="1" applyBorder="1" applyAlignment="1">
      <alignment horizontal="left"/>
    </xf>
    <xf numFmtId="7" fontId="0" fillId="30" borderId="6" xfId="0" applyNumberFormat="1" applyFill="1" applyBorder="1" applyAlignment="1">
      <alignment horizontal="left"/>
    </xf>
    <xf numFmtId="166" fontId="0" fillId="30" borderId="6" xfId="0" applyNumberFormat="1" applyFill="1" applyBorder="1" applyAlignment="1">
      <alignment horizontal="left"/>
    </xf>
    <xf numFmtId="0" fontId="0" fillId="0" borderId="62" xfId="0" applyBorder="1" applyAlignment="1">
      <alignment horizontal="left"/>
    </xf>
    <xf numFmtId="0" fontId="0" fillId="30" borderId="62" xfId="0" applyFill="1" applyBorder="1" applyAlignment="1">
      <alignment horizontal="left"/>
    </xf>
    <xf numFmtId="0" fontId="0" fillId="33" borderId="36" xfId="0" applyNumberFormat="1" applyFill="1" applyBorder="1" applyAlignment="1">
      <alignment horizontal="left"/>
    </xf>
    <xf numFmtId="1" fontId="0" fillId="30" borderId="35" xfId="0" applyNumberFormat="1" applyFill="1" applyBorder="1" applyAlignment="1">
      <alignment horizontal="left"/>
    </xf>
    <xf numFmtId="164" fontId="0" fillId="0" borderId="0" xfId="1" applyNumberFormat="1" applyFont="1" applyFill="1" applyBorder="1" applyAlignment="1">
      <alignment horizontal="left"/>
    </xf>
    <xf numFmtId="164" fontId="0" fillId="0" borderId="0" xfId="0" applyNumberFormat="1" applyAlignment="1">
      <alignment horizontal="left"/>
    </xf>
    <xf numFmtId="0" fontId="3" fillId="0" borderId="0" xfId="0" applyFont="1" applyFill="1" applyBorder="1" applyAlignment="1">
      <alignment horizontal="left"/>
    </xf>
    <xf numFmtId="37" fontId="0" fillId="29" borderId="45" xfId="1" applyNumberFormat="1" applyFont="1" applyFill="1" applyBorder="1" applyAlignment="1">
      <alignment horizontal="left"/>
    </xf>
    <xf numFmtId="37" fontId="35" fillId="30" borderId="0" xfId="1" applyNumberFormat="1" applyFont="1" applyFill="1" applyAlignment="1">
      <alignment horizontal="left"/>
    </xf>
    <xf numFmtId="37" fontId="40" fillId="29" borderId="45" xfId="1" applyNumberFormat="1" applyFont="1" applyFill="1" applyBorder="1" applyAlignment="1">
      <alignment horizontal="left"/>
    </xf>
    <xf numFmtId="37" fontId="35" fillId="30" borderId="42" xfId="1" applyNumberFormat="1" applyFont="1" applyFill="1" applyBorder="1" applyAlignment="1">
      <alignment horizontal="left"/>
    </xf>
    <xf numFmtId="37" fontId="35" fillId="30" borderId="14" xfId="1" applyNumberFormat="1" applyFont="1" applyFill="1" applyBorder="1" applyAlignment="1">
      <alignment horizontal="left"/>
    </xf>
    <xf numFmtId="37" fontId="35" fillId="30" borderId="43" xfId="1" applyNumberFormat="1" applyFont="1" applyFill="1" applyBorder="1" applyAlignment="1">
      <alignment horizontal="left"/>
    </xf>
    <xf numFmtId="37" fontId="0" fillId="29" borderId="40" xfId="1" applyNumberFormat="1" applyFont="1" applyFill="1" applyBorder="1" applyAlignment="1">
      <alignment horizontal="left"/>
    </xf>
    <xf numFmtId="10" fontId="3" fillId="32" borderId="14" xfId="0" applyNumberFormat="1" applyFont="1" applyFill="1" applyBorder="1" applyAlignment="1">
      <alignment horizontal="left"/>
    </xf>
    <xf numFmtId="37" fontId="3" fillId="32" borderId="43" xfId="1" applyNumberFormat="1" applyFont="1" applyFill="1" applyBorder="1" applyAlignment="1">
      <alignment horizontal="left"/>
    </xf>
    <xf numFmtId="37" fontId="3" fillId="0" borderId="0" xfId="1" applyNumberFormat="1" applyFont="1" applyFill="1" applyAlignment="1">
      <alignment horizontal="left"/>
    </xf>
    <xf numFmtId="0" fontId="0" fillId="0" borderId="7" xfId="0" applyNumberFormat="1" applyBorder="1" applyAlignment="1">
      <alignment horizontal="left"/>
    </xf>
    <xf numFmtId="1" fontId="0" fillId="0" borderId="7" xfId="0" applyNumberFormat="1" applyBorder="1" applyAlignment="1">
      <alignment horizontal="left"/>
    </xf>
    <xf numFmtId="1" fontId="0" fillId="0" borderId="7" xfId="0" applyNumberFormat="1" applyFill="1" applyBorder="1" applyAlignment="1">
      <alignment horizontal="left"/>
    </xf>
    <xf numFmtId="169" fontId="0" fillId="0" borderId="0" xfId="0" applyNumberFormat="1"/>
    <xf numFmtId="0" fontId="0" fillId="0" borderId="7" xfId="0" applyFill="1" applyBorder="1" applyAlignment="1">
      <alignment horizontal="left"/>
    </xf>
    <xf numFmtId="0" fontId="0" fillId="0" borderId="50" xfId="0" applyBorder="1"/>
    <xf numFmtId="0" fontId="0" fillId="0" borderId="47" xfId="0" applyBorder="1"/>
    <xf numFmtId="0" fontId="0" fillId="0" borderId="48" xfId="0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51" xfId="0" applyFill="1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49" xfId="0" applyBorder="1"/>
    <xf numFmtId="37" fontId="0" fillId="0" borderId="49" xfId="1" applyNumberFormat="1" applyFont="1" applyBorder="1" applyAlignment="1">
      <alignment horizontal="left"/>
    </xf>
    <xf numFmtId="0" fontId="0" fillId="0" borderId="11" xfId="0" applyBorder="1" applyAlignment="1">
      <alignment horizontal="left"/>
    </xf>
    <xf numFmtId="37" fontId="0" fillId="0" borderId="0" xfId="1" applyNumberFormat="1" applyFont="1" applyBorder="1" applyAlignment="1">
      <alignment horizontal="left"/>
    </xf>
    <xf numFmtId="37" fontId="0" fillId="0" borderId="0" xfId="1" applyNumberFormat="1" applyFont="1" applyFill="1" applyBorder="1" applyAlignment="1">
      <alignment horizontal="left"/>
    </xf>
    <xf numFmtId="0" fontId="0" fillId="0" borderId="51" xfId="0" applyBorder="1" applyAlignment="1">
      <alignment horizontal="left"/>
    </xf>
    <xf numFmtId="37" fontId="0" fillId="0" borderId="7" xfId="1" applyNumberFormat="1" applyFont="1" applyBorder="1" applyAlignment="1">
      <alignment horizontal="left"/>
    </xf>
    <xf numFmtId="37" fontId="0" fillId="0" borderId="7" xfId="1" applyNumberFormat="1" applyFont="1" applyFill="1" applyBorder="1" applyAlignment="1">
      <alignment horizontal="left"/>
    </xf>
    <xf numFmtId="0" fontId="0" fillId="0" borderId="48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51" xfId="0" applyFont="1" applyBorder="1" applyAlignment="1">
      <alignment horizontal="left"/>
    </xf>
    <xf numFmtId="14" fontId="0" fillId="68" borderId="0" xfId="0" applyNumberFormat="1" applyFill="1" applyAlignment="1">
      <alignment horizontal="left"/>
    </xf>
    <xf numFmtId="14" fontId="0" fillId="69" borderId="0" xfId="0" applyNumberFormat="1" applyFill="1" applyAlignment="1">
      <alignment horizontal="left"/>
    </xf>
    <xf numFmtId="169" fontId="0" fillId="0" borderId="0" xfId="0" applyNumberFormat="1" applyAlignment="1">
      <alignment horizontal="left"/>
    </xf>
    <xf numFmtId="0" fontId="0" fillId="68" borderId="0" xfId="0" applyFill="1" applyAlignment="1">
      <alignment horizontal="left"/>
    </xf>
    <xf numFmtId="0" fontId="0" fillId="69" borderId="0" xfId="0" applyFill="1" applyAlignment="1">
      <alignment horizontal="left"/>
    </xf>
    <xf numFmtId="172" fontId="0" fillId="0" borderId="0" xfId="0" applyNumberFormat="1" applyFill="1" applyBorder="1" applyAlignment="1">
      <alignment horizontal="left"/>
    </xf>
    <xf numFmtId="38" fontId="0" fillId="0" borderId="49" xfId="1" applyNumberFormat="1" applyFont="1" applyBorder="1" applyAlignment="1">
      <alignment horizontal="left"/>
    </xf>
    <xf numFmtId="169" fontId="72" fillId="0" borderId="0" xfId="0" applyNumberFormat="1" applyFont="1"/>
    <xf numFmtId="169" fontId="72" fillId="0" borderId="0" xfId="0" applyNumberFormat="1" applyFont="1" applyFill="1" applyBorder="1" applyAlignment="1">
      <alignment horizontal="left"/>
    </xf>
    <xf numFmtId="173" fontId="0" fillId="0" borderId="35" xfId="0" applyNumberFormat="1" applyBorder="1" applyAlignment="1">
      <alignment horizontal="left"/>
    </xf>
    <xf numFmtId="173" fontId="0" fillId="0" borderId="36" xfId="0" applyNumberFormat="1" applyBorder="1" applyAlignment="1">
      <alignment horizontal="left"/>
    </xf>
    <xf numFmtId="165" fontId="0" fillId="0" borderId="35" xfId="0" applyNumberFormat="1" applyBorder="1" applyAlignment="1">
      <alignment horizontal="left"/>
    </xf>
    <xf numFmtId="165" fontId="0" fillId="0" borderId="36" xfId="0" applyNumberFormat="1" applyBorder="1" applyAlignment="1">
      <alignment horizontal="left"/>
    </xf>
    <xf numFmtId="3" fontId="0" fillId="30" borderId="0" xfId="1" applyNumberFormat="1" applyFont="1" applyFill="1" applyAlignment="1">
      <alignment horizontal="left"/>
    </xf>
    <xf numFmtId="3" fontId="35" fillId="30" borderId="0" xfId="0" applyNumberFormat="1" applyFont="1" applyFill="1" applyAlignment="1">
      <alignment horizontal="left"/>
    </xf>
    <xf numFmtId="3" fontId="34" fillId="29" borderId="40" xfId="102" applyNumberFormat="1" applyFont="1" applyFill="1" applyBorder="1" applyAlignment="1">
      <alignment horizontal="left"/>
    </xf>
    <xf numFmtId="3" fontId="34" fillId="29" borderId="45" xfId="102" applyNumberFormat="1" applyFont="1" applyFill="1" applyBorder="1" applyAlignment="1">
      <alignment horizontal="left"/>
    </xf>
    <xf numFmtId="3" fontId="0" fillId="0" borderId="0" xfId="0" applyNumberFormat="1" applyAlignment="1">
      <alignment horizontal="left"/>
    </xf>
    <xf numFmtId="3" fontId="37" fillId="28" borderId="40" xfId="102" applyNumberFormat="1" applyFont="1" applyFill="1" applyBorder="1" applyAlignment="1">
      <alignment horizontal="left"/>
    </xf>
    <xf numFmtId="3" fontId="37" fillId="28" borderId="45" xfId="102" applyNumberFormat="1" applyFont="1" applyFill="1" applyBorder="1" applyAlignment="1">
      <alignment horizontal="left"/>
    </xf>
    <xf numFmtId="3" fontId="0" fillId="0" borderId="0" xfId="1" applyNumberFormat="1" applyFont="1" applyAlignment="1">
      <alignment horizontal="left"/>
    </xf>
    <xf numFmtId="0" fontId="45" fillId="0" borderId="0" xfId="0" applyFont="1" applyAlignment="1">
      <alignment horizontal="left"/>
    </xf>
    <xf numFmtId="0" fontId="45" fillId="0" borderId="0" xfId="0" applyFont="1" applyAlignment="1"/>
    <xf numFmtId="165" fontId="45" fillId="30" borderId="0" xfId="0" applyNumberFormat="1" applyFont="1" applyFill="1" applyAlignment="1">
      <alignment horizontal="left"/>
    </xf>
    <xf numFmtId="0" fontId="34" fillId="30" borderId="44" xfId="102" applyFont="1" applyFill="1" applyBorder="1" applyAlignment="1"/>
    <xf numFmtId="3" fontId="0" fillId="30" borderId="42" xfId="0" applyNumberFormat="1" applyFill="1" applyBorder="1" applyAlignment="1">
      <alignment horizontal="left"/>
    </xf>
    <xf numFmtId="3" fontId="0" fillId="30" borderId="14" xfId="0" applyNumberFormat="1" applyFill="1" applyBorder="1" applyAlignment="1">
      <alignment horizontal="left"/>
    </xf>
    <xf numFmtId="0" fontId="34" fillId="30" borderId="12" xfId="102" applyFont="1" applyFill="1" applyBorder="1" applyAlignment="1"/>
    <xf numFmtId="3" fontId="38" fillId="30" borderId="6" xfId="1" applyNumberFormat="1" applyFont="1" applyFill="1" applyBorder="1" applyAlignment="1">
      <alignment horizontal="left"/>
    </xf>
    <xf numFmtId="3" fontId="38" fillId="30" borderId="0" xfId="1" applyNumberFormat="1" applyFont="1" applyFill="1" applyBorder="1" applyAlignment="1">
      <alignment horizontal="left"/>
    </xf>
    <xf numFmtId="3" fontId="0" fillId="30" borderId="6" xfId="1" applyNumberFormat="1" applyFont="1" applyFill="1" applyBorder="1" applyAlignment="1">
      <alignment horizontal="left"/>
    </xf>
    <xf numFmtId="3" fontId="0" fillId="30" borderId="0" xfId="1" applyNumberFormat="1" applyFont="1" applyFill="1" applyBorder="1" applyAlignment="1">
      <alignment horizontal="left"/>
    </xf>
    <xf numFmtId="0" fontId="0" fillId="31" borderId="6" xfId="0" applyFill="1" applyBorder="1" applyAlignment="1">
      <alignment horizontal="left"/>
    </xf>
    <xf numFmtId="0" fontId="34" fillId="26" borderId="12" xfId="102" applyFont="1" applyFill="1" applyBorder="1" applyAlignment="1"/>
    <xf numFmtId="171" fontId="0" fillId="30" borderId="6" xfId="0" applyNumberFormat="1" applyFill="1" applyBorder="1" applyAlignment="1">
      <alignment horizontal="left"/>
    </xf>
    <xf numFmtId="171" fontId="0" fillId="30" borderId="0" xfId="0" applyNumberFormat="1" applyFill="1" applyBorder="1" applyAlignment="1">
      <alignment horizontal="left"/>
    </xf>
    <xf numFmtId="1" fontId="0" fillId="30" borderId="6" xfId="0" applyNumberFormat="1" applyFill="1" applyBorder="1" applyAlignment="1">
      <alignment horizontal="left"/>
    </xf>
    <xf numFmtId="1" fontId="0" fillId="30" borderId="0" xfId="0" applyNumberFormat="1" applyFill="1" applyBorder="1" applyAlignment="1">
      <alignment horizontal="left"/>
    </xf>
    <xf numFmtId="0" fontId="34" fillId="31" borderId="12" xfId="102" applyFont="1" applyFill="1" applyBorder="1" applyAlignment="1"/>
    <xf numFmtId="5" fontId="0" fillId="30" borderId="6" xfId="2" applyNumberFormat="1" applyFont="1" applyFill="1" applyBorder="1" applyAlignment="1">
      <alignment horizontal="left"/>
    </xf>
    <xf numFmtId="5" fontId="0" fillId="30" borderId="0" xfId="2" applyNumberFormat="1" applyFont="1" applyFill="1" applyBorder="1" applyAlignment="1">
      <alignment horizontal="left"/>
    </xf>
    <xf numFmtId="0" fontId="0" fillId="31" borderId="38" xfId="0" applyFill="1" applyBorder="1" applyAlignment="1">
      <alignment horizontal="left"/>
    </xf>
    <xf numFmtId="0" fontId="34" fillId="26" borderId="39" xfId="102" applyFont="1" applyFill="1" applyBorder="1" applyAlignment="1"/>
    <xf numFmtId="37" fontId="38" fillId="30" borderId="14" xfId="0" applyNumberFormat="1" applyFont="1" applyFill="1" applyBorder="1" applyAlignment="1">
      <alignment horizontal="left"/>
    </xf>
    <xf numFmtId="0" fontId="0" fillId="30" borderId="38" xfId="0" applyFill="1" applyBorder="1"/>
    <xf numFmtId="7" fontId="0" fillId="30" borderId="43" xfId="0" applyNumberFormat="1" applyFill="1" applyBorder="1" applyAlignment="1">
      <alignment horizontal="left"/>
    </xf>
    <xf numFmtId="0" fontId="0" fillId="30" borderId="0" xfId="0" applyFont="1" applyFill="1" applyAlignment="1"/>
    <xf numFmtId="2" fontId="0" fillId="30" borderId="0" xfId="0" applyNumberFormat="1" applyFill="1" applyAlignment="1">
      <alignment horizontal="left"/>
    </xf>
    <xf numFmtId="0" fontId="0" fillId="30" borderId="0" xfId="0" applyFill="1" applyAlignment="1">
      <alignment horizontal="left"/>
    </xf>
    <xf numFmtId="0" fontId="45" fillId="30" borderId="0" xfId="0" applyFont="1" applyFill="1"/>
    <xf numFmtId="0" fontId="45" fillId="30" borderId="0" xfId="0" applyFont="1" applyFill="1" applyAlignment="1"/>
    <xf numFmtId="165" fontId="0" fillId="0" borderId="0" xfId="0" applyNumberFormat="1" applyAlignment="1">
      <alignment horizontal="left"/>
    </xf>
    <xf numFmtId="165" fontId="0" fillId="0" borderId="0" xfId="0" applyNumberFormat="1" applyBorder="1" applyAlignment="1">
      <alignment horizontal="left"/>
    </xf>
    <xf numFmtId="1" fontId="0" fillId="0" borderId="14" xfId="0" applyNumberFormat="1" applyBorder="1" applyAlignment="1">
      <alignment horizontal="left"/>
    </xf>
    <xf numFmtId="1" fontId="0" fillId="0" borderId="0" xfId="0" applyNumberFormat="1" applyBorder="1" applyAlignment="1">
      <alignment horizontal="left"/>
    </xf>
    <xf numFmtId="1" fontId="0" fillId="0" borderId="43" xfId="0" applyNumberFormat="1" applyBorder="1" applyAlignment="1">
      <alignment horizontal="left"/>
    </xf>
    <xf numFmtId="1" fontId="0" fillId="0" borderId="0" xfId="0" applyNumberFormat="1" applyAlignment="1">
      <alignment horizontal="left"/>
    </xf>
    <xf numFmtId="0" fontId="0" fillId="70" borderId="11" xfId="0" applyFill="1" applyBorder="1"/>
    <xf numFmtId="0" fontId="4" fillId="0" borderId="0" xfId="4" applyFont="1" applyAlignment="1">
      <alignment horizontal="left"/>
    </xf>
    <xf numFmtId="0" fontId="32" fillId="0" borderId="4" xfId="4" applyFont="1" applyBorder="1" applyAlignment="1">
      <alignment horizontal="left"/>
    </xf>
    <xf numFmtId="0" fontId="4" fillId="0" borderId="4" xfId="4" applyFont="1" applyBorder="1" applyAlignment="1">
      <alignment horizontal="left"/>
    </xf>
    <xf numFmtId="6" fontId="0" fillId="0" borderId="14" xfId="0" applyNumberFormat="1" applyBorder="1" applyAlignment="1">
      <alignment horizontal="left"/>
    </xf>
    <xf numFmtId="0" fontId="32" fillId="0" borderId="5" xfId="4" applyFont="1" applyBorder="1" applyAlignment="1">
      <alignment horizontal="left"/>
    </xf>
    <xf numFmtId="0" fontId="4" fillId="0" borderId="5" xfId="4" applyFont="1" applyBorder="1" applyAlignment="1">
      <alignment horizontal="left"/>
    </xf>
    <xf numFmtId="6" fontId="0" fillId="0" borderId="0" xfId="0" applyNumberFormat="1" applyBorder="1" applyAlignment="1">
      <alignment horizontal="left"/>
    </xf>
    <xf numFmtId="0" fontId="4" fillId="0" borderId="37" xfId="4" applyFont="1" applyBorder="1" applyAlignment="1">
      <alignment horizontal="left"/>
    </xf>
    <xf numFmtId="6" fontId="0" fillId="0" borderId="43" xfId="0" applyNumberFormat="1" applyBorder="1" applyAlignment="1">
      <alignment horizontal="left"/>
    </xf>
    <xf numFmtId="0" fontId="2" fillId="0" borderId="0" xfId="4" applyAlignment="1">
      <alignment horizontal="left"/>
    </xf>
    <xf numFmtId="6" fontId="0" fillId="0" borderId="0" xfId="0" applyNumberFormat="1" applyAlignment="1">
      <alignment horizontal="left"/>
    </xf>
    <xf numFmtId="0" fontId="32" fillId="0" borderId="42" xfId="4" applyFont="1" applyBorder="1" applyAlignment="1">
      <alignment horizontal="left"/>
    </xf>
    <xf numFmtId="0" fontId="32" fillId="0" borderId="6" xfId="4" applyFont="1" applyBorder="1" applyAlignment="1">
      <alignment horizontal="left"/>
    </xf>
    <xf numFmtId="10" fontId="0" fillId="0" borderId="0" xfId="0" applyNumberFormat="1"/>
    <xf numFmtId="3" fontId="0" fillId="0" borderId="0" xfId="0" applyNumberFormat="1"/>
    <xf numFmtId="167" fontId="0" fillId="0" borderId="0" xfId="0" applyNumberFormat="1" applyFill="1" applyBorder="1"/>
    <xf numFmtId="22" fontId="0" fillId="0" borderId="0" xfId="0" applyNumberFormat="1" applyFill="1" applyBorder="1"/>
    <xf numFmtId="0" fontId="0" fillId="30" borderId="0" xfId="0" applyFont="1" applyFill="1" applyBorder="1" applyAlignment="1">
      <alignment horizontal="left"/>
    </xf>
    <xf numFmtId="37" fontId="0" fillId="0" borderId="0" xfId="1" applyNumberFormat="1" applyFont="1"/>
    <xf numFmtId="0" fontId="74" fillId="71" borderId="63" xfId="0" applyFont="1" applyFill="1" applyBorder="1"/>
    <xf numFmtId="0" fontId="74" fillId="71" borderId="64" xfId="0" applyFont="1" applyFill="1" applyBorder="1" applyAlignment="1">
      <alignment horizontal="left"/>
    </xf>
    <xf numFmtId="0" fontId="72" fillId="74" borderId="42" xfId="0" applyFont="1" applyFill="1" applyBorder="1"/>
    <xf numFmtId="0" fontId="72" fillId="74" borderId="44" xfId="0" applyFont="1" applyFill="1" applyBorder="1"/>
    <xf numFmtId="0" fontId="75" fillId="74" borderId="6" xfId="0" applyFont="1" applyFill="1" applyBorder="1"/>
    <xf numFmtId="0" fontId="75" fillId="74" borderId="12" xfId="0" applyFont="1" applyFill="1" applyBorder="1"/>
    <xf numFmtId="167" fontId="0" fillId="28" borderId="6" xfId="0" applyNumberFormat="1" applyFill="1" applyBorder="1" applyAlignment="1">
      <alignment horizontal="left"/>
    </xf>
    <xf numFmtId="167" fontId="0" fillId="28" borderId="12" xfId="0" applyNumberFormat="1" applyFill="1" applyBorder="1" applyAlignment="1">
      <alignment horizontal="left"/>
    </xf>
    <xf numFmtId="0" fontId="75" fillId="75" borderId="67" xfId="0" applyFont="1" applyFill="1" applyBorder="1"/>
    <xf numFmtId="0" fontId="75" fillId="75" borderId="0" xfId="0" applyFont="1" applyFill="1"/>
    <xf numFmtId="0" fontId="45" fillId="76" borderId="0" xfId="0" applyFont="1" applyFill="1" applyAlignment="1">
      <alignment horizontal="left"/>
    </xf>
    <xf numFmtId="3" fontId="45" fillId="76" borderId="0" xfId="0" applyNumberFormat="1" applyFont="1" applyFill="1"/>
    <xf numFmtId="166" fontId="45" fillId="76" borderId="0" xfId="0" applyNumberFormat="1" applyFont="1" applyFill="1"/>
    <xf numFmtId="0" fontId="0" fillId="0" borderId="0" xfId="0" applyFont="1" applyAlignment="1">
      <alignment horizontal="left" indent="1"/>
    </xf>
    <xf numFmtId="3" fontId="0" fillId="0" borderId="0" xfId="0" applyNumberFormat="1" applyFont="1"/>
    <xf numFmtId="37" fontId="0" fillId="0" borderId="0" xfId="0" applyNumberFormat="1" applyFill="1" applyBorder="1"/>
    <xf numFmtId="0" fontId="0" fillId="77" borderId="0" xfId="0" applyFill="1" applyAlignment="1">
      <alignment horizontal="left"/>
    </xf>
    <xf numFmtId="8" fontId="0" fillId="0" borderId="0" xfId="0" applyNumberFormat="1" applyAlignment="1">
      <alignment horizontal="left"/>
    </xf>
    <xf numFmtId="14" fontId="72" fillId="0" borderId="0" xfId="0" applyNumberFormat="1" applyFont="1"/>
    <xf numFmtId="14" fontId="0" fillId="77" borderId="0" xfId="0" applyNumberFormat="1" applyFill="1" applyAlignment="1">
      <alignment horizontal="left"/>
    </xf>
    <xf numFmtId="1" fontId="0" fillId="77" borderId="0" xfId="0" applyNumberFormat="1" applyFill="1" applyAlignment="1">
      <alignment horizontal="left"/>
    </xf>
    <xf numFmtId="0" fontId="0" fillId="33" borderId="36" xfId="0" applyFill="1" applyBorder="1" applyAlignment="1">
      <alignment horizontal="left"/>
    </xf>
    <xf numFmtId="43" fontId="0" fillId="0" borderId="0" xfId="0" applyNumberFormat="1"/>
    <xf numFmtId="0" fontId="72" fillId="0" borderId="0" xfId="0" applyFont="1" applyFill="1" applyBorder="1" applyAlignment="1">
      <alignment horizontal="left"/>
    </xf>
    <xf numFmtId="8" fontId="0" fillId="0" borderId="0" xfId="1" applyNumberFormat="1" applyFont="1" applyFill="1" applyBorder="1" applyAlignment="1">
      <alignment horizontal="center"/>
    </xf>
    <xf numFmtId="8" fontId="0" fillId="30" borderId="0" xfId="1" applyNumberFormat="1" applyFont="1" applyFill="1"/>
    <xf numFmtId="0" fontId="75" fillId="66" borderId="0" xfId="0" applyFont="1" applyFill="1"/>
    <xf numFmtId="165" fontId="75" fillId="66" borderId="0" xfId="0" applyNumberFormat="1" applyFont="1" applyFill="1"/>
    <xf numFmtId="0" fontId="76" fillId="72" borderId="65" xfId="0" applyFont="1" applyFill="1" applyBorder="1" applyAlignment="1">
      <alignment vertical="top"/>
    </xf>
    <xf numFmtId="0" fontId="76" fillId="72" borderId="66" xfId="0" applyFont="1" applyFill="1" applyBorder="1" applyAlignment="1">
      <alignment vertical="top" wrapText="1"/>
    </xf>
    <xf numFmtId="0" fontId="76" fillId="73" borderId="65" xfId="0" applyFont="1" applyFill="1" applyBorder="1" applyAlignment="1">
      <alignment vertical="top"/>
    </xf>
    <xf numFmtId="0" fontId="72" fillId="0" borderId="0" xfId="0" applyFont="1" applyAlignment="1">
      <alignment horizontal="left"/>
    </xf>
    <xf numFmtId="38" fontId="0" fillId="0" borderId="0" xfId="0" applyNumberFormat="1" applyBorder="1" applyAlignment="1">
      <alignment horizontal="left"/>
    </xf>
    <xf numFmtId="38" fontId="0" fillId="0" borderId="14" xfId="0" applyNumberFormat="1" applyBorder="1" applyAlignment="1">
      <alignment horizontal="left"/>
    </xf>
    <xf numFmtId="8" fontId="0" fillId="0" borderId="0" xfId="0" applyNumberFormat="1" applyBorder="1" applyAlignment="1">
      <alignment horizontal="left"/>
    </xf>
    <xf numFmtId="8" fontId="0" fillId="0" borderId="14" xfId="0" applyNumberFormat="1" applyBorder="1" applyAlignment="1">
      <alignment horizontal="left"/>
    </xf>
    <xf numFmtId="0" fontId="72" fillId="30" borderId="0" xfId="0" applyFont="1" applyFill="1" applyAlignment="1">
      <alignment horizontal="left"/>
    </xf>
    <xf numFmtId="174" fontId="45" fillId="0" borderId="43" xfId="0" applyNumberFormat="1" applyFont="1" applyFill="1" applyBorder="1" applyAlignment="1">
      <alignment horizontal="center"/>
    </xf>
    <xf numFmtId="174" fontId="45" fillId="0" borderId="43" xfId="0" applyNumberFormat="1" applyFont="1" applyBorder="1" applyAlignment="1">
      <alignment horizontal="center"/>
    </xf>
    <xf numFmtId="0" fontId="4" fillId="0" borderId="0" xfId="4" applyFont="1" applyBorder="1" applyAlignment="1">
      <alignment horizontal="left"/>
    </xf>
    <xf numFmtId="0" fontId="64" fillId="0" borderId="0" xfId="0" applyFont="1" applyBorder="1" applyAlignment="1">
      <alignment horizontal="left"/>
    </xf>
    <xf numFmtId="167" fontId="64" fillId="0" borderId="0" xfId="0" applyNumberFormat="1" applyFont="1" applyBorder="1" applyAlignment="1">
      <alignment horizontal="center"/>
    </xf>
    <xf numFmtId="0" fontId="4" fillId="0" borderId="43" xfId="4" applyFont="1" applyBorder="1" applyAlignment="1">
      <alignment horizontal="left"/>
    </xf>
    <xf numFmtId="0" fontId="64" fillId="0" borderId="43" xfId="0" applyFont="1" applyBorder="1" applyAlignment="1">
      <alignment horizontal="left"/>
    </xf>
    <xf numFmtId="167" fontId="64" fillId="0" borderId="43" xfId="0" applyNumberFormat="1" applyFont="1" applyBorder="1" applyAlignment="1">
      <alignment horizontal="center"/>
    </xf>
    <xf numFmtId="174" fontId="45" fillId="0" borderId="0" xfId="0" applyNumberFormat="1" applyFont="1" applyFill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0" fontId="78" fillId="0" borderId="0" xfId="4" applyFont="1" applyAlignment="1">
      <alignment horizontal="left"/>
    </xf>
    <xf numFmtId="0" fontId="77" fillId="0" borderId="0" xfId="4" applyFont="1" applyAlignment="1">
      <alignment horizontal="left"/>
    </xf>
    <xf numFmtId="38" fontId="72" fillId="0" borderId="0" xfId="0" applyNumberFormat="1" applyFont="1" applyAlignment="1">
      <alignment horizontal="left"/>
    </xf>
    <xf numFmtId="0" fontId="2" fillId="0" borderId="35" xfId="4" applyBorder="1" applyAlignment="1">
      <alignment horizontal="left"/>
    </xf>
    <xf numFmtId="38" fontId="0" fillId="0" borderId="36" xfId="0" applyNumberFormat="1" applyBorder="1" applyAlignment="1">
      <alignment horizontal="left"/>
    </xf>
    <xf numFmtId="0" fontId="4" fillId="0" borderId="17" xfId="4" applyFont="1" applyBorder="1" applyAlignment="1">
      <alignment horizontal="left"/>
    </xf>
    <xf numFmtId="0" fontId="73" fillId="0" borderId="0" xfId="0" applyFont="1" applyAlignment="1">
      <alignment horizontal="center"/>
    </xf>
    <xf numFmtId="0" fontId="32" fillId="0" borderId="0" xfId="4" applyFont="1" applyBorder="1" applyAlignment="1">
      <alignment horizontal="left"/>
    </xf>
    <xf numFmtId="14" fontId="73" fillId="0" borderId="0" xfId="0" applyNumberFormat="1" applyFont="1" applyAlignment="1">
      <alignment horizontal="left"/>
    </xf>
    <xf numFmtId="14" fontId="73" fillId="0" borderId="0" xfId="0" applyNumberFormat="1" applyFont="1" applyBorder="1" applyAlignment="1">
      <alignment horizontal="left"/>
    </xf>
    <xf numFmtId="167" fontId="0" fillId="0" borderId="6" xfId="0" applyNumberFormat="1" applyFill="1" applyBorder="1" applyAlignment="1">
      <alignment horizontal="left"/>
    </xf>
    <xf numFmtId="167" fontId="0" fillId="0" borderId="12" xfId="0" applyNumberFormat="1" applyFill="1" applyBorder="1" applyAlignment="1">
      <alignment horizontal="left"/>
    </xf>
    <xf numFmtId="0" fontId="0" fillId="0" borderId="0" xfId="0" applyFill="1"/>
    <xf numFmtId="0" fontId="72" fillId="0" borderId="0" xfId="0" applyFont="1" applyFill="1" applyAlignment="1">
      <alignment horizontal="left"/>
    </xf>
    <xf numFmtId="5" fontId="72" fillId="0" borderId="0" xfId="0" applyNumberFormat="1" applyFont="1" applyFill="1" applyAlignment="1">
      <alignment horizontal="left"/>
    </xf>
    <xf numFmtId="37" fontId="0" fillId="0" borderId="0" xfId="0" applyNumberFormat="1"/>
    <xf numFmtId="38" fontId="72" fillId="0" borderId="0" xfId="0" applyNumberFormat="1" applyFont="1" applyBorder="1" applyAlignment="1">
      <alignment horizontal="left"/>
    </xf>
    <xf numFmtId="0" fontId="73" fillId="0" borderId="0" xfId="0" applyFont="1" applyBorder="1" applyAlignment="1">
      <alignment horizontal="center"/>
    </xf>
    <xf numFmtId="38" fontId="0" fillId="0" borderId="6" xfId="0" applyNumberFormat="1" applyBorder="1" applyAlignment="1">
      <alignment horizontal="left"/>
    </xf>
    <xf numFmtId="37" fontId="0" fillId="0" borderId="0" xfId="0" applyNumberFormat="1" applyBorder="1" applyAlignment="1">
      <alignment horizontal="left"/>
    </xf>
    <xf numFmtId="2" fontId="0" fillId="0" borderId="0" xfId="0" applyNumberFormat="1"/>
    <xf numFmtId="14" fontId="0" fillId="0" borderId="0" xfId="0" applyNumberFormat="1" applyFill="1" applyBorder="1"/>
    <xf numFmtId="2" fontId="0" fillId="0" borderId="0" xfId="0" applyNumberFormat="1" applyFill="1" applyBorder="1"/>
    <xf numFmtId="0" fontId="76" fillId="73" borderId="65" xfId="0" applyFont="1" applyFill="1" applyBorder="1" applyAlignment="1">
      <alignment vertical="top" wrapText="1"/>
    </xf>
    <xf numFmtId="40" fontId="0" fillId="0" borderId="0" xfId="0" applyNumberFormat="1"/>
    <xf numFmtId="0" fontId="0" fillId="0" borderId="42" xfId="0" applyFill="1" applyBorder="1"/>
    <xf numFmtId="166" fontId="0" fillId="0" borderId="14" xfId="0" applyNumberFormat="1" applyBorder="1" applyAlignment="1">
      <alignment horizontal="left"/>
    </xf>
    <xf numFmtId="0" fontId="0" fillId="0" borderId="6" xfId="0" applyFill="1" applyBorder="1"/>
    <xf numFmtId="0" fontId="0" fillId="78" borderId="38" xfId="0" applyFill="1" applyBorder="1"/>
    <xf numFmtId="164" fontId="0" fillId="0" borderId="0" xfId="0" applyNumberFormat="1"/>
    <xf numFmtId="0" fontId="80" fillId="79" borderId="0" xfId="0" applyFont="1" applyFill="1" applyAlignment="1">
      <alignment wrapText="1"/>
    </xf>
    <xf numFmtId="1" fontId="0" fillId="0" borderId="6" xfId="0" applyNumberFormat="1" applyFill="1" applyBorder="1" applyAlignment="1">
      <alignment horizontal="center"/>
    </xf>
    <xf numFmtId="4" fontId="0" fillId="0" borderId="12" xfId="0" applyNumberFormat="1" applyFill="1" applyBorder="1" applyAlignment="1">
      <alignment horizontal="center"/>
    </xf>
    <xf numFmtId="167" fontId="0" fillId="0" borderId="71" xfId="0" applyNumberFormat="1" applyFill="1" applyBorder="1" applyAlignment="1">
      <alignment horizontal="center"/>
    </xf>
    <xf numFmtId="167" fontId="0" fillId="0" borderId="72" xfId="0" applyNumberFormat="1" applyFill="1" applyBorder="1" applyAlignment="1">
      <alignment horizontal="center"/>
    </xf>
    <xf numFmtId="4" fontId="0" fillId="0" borderId="71" xfId="0" applyNumberFormat="1" applyFill="1" applyBorder="1" applyAlignment="1">
      <alignment horizontal="center"/>
    </xf>
    <xf numFmtId="4" fontId="0" fillId="0" borderId="72" xfId="0" applyNumberFormat="1" applyFill="1" applyBorder="1" applyAlignment="1">
      <alignment horizontal="center"/>
    </xf>
    <xf numFmtId="22" fontId="79" fillId="0" borderId="4" xfId="0" applyNumberFormat="1" applyFont="1" applyBorder="1" applyAlignment="1">
      <alignment horizontal="left"/>
    </xf>
    <xf numFmtId="22" fontId="79" fillId="0" borderId="5" xfId="0" applyNumberFormat="1" applyFont="1" applyBorder="1" applyAlignment="1">
      <alignment horizontal="left"/>
    </xf>
    <xf numFmtId="22" fontId="79" fillId="0" borderId="37" xfId="0" applyNumberFormat="1" applyFont="1" applyBorder="1" applyAlignment="1">
      <alignment horizontal="left"/>
    </xf>
    <xf numFmtId="175" fontId="0" fillId="0" borderId="0" xfId="0" applyNumberFormat="1"/>
    <xf numFmtId="0" fontId="81" fillId="0" borderId="35" xfId="0" applyFont="1" applyFill="1" applyBorder="1" applyAlignment="1">
      <alignment horizontal="center" vertical="center" wrapText="1"/>
    </xf>
    <xf numFmtId="0" fontId="81" fillId="0" borderId="70" xfId="0" applyFont="1" applyFill="1" applyBorder="1" applyAlignment="1">
      <alignment horizontal="center" vertical="center" wrapText="1"/>
    </xf>
    <xf numFmtId="0" fontId="81" fillId="0" borderId="70" xfId="0" applyFont="1" applyFill="1" applyBorder="1" applyAlignment="1">
      <alignment vertical="center" wrapText="1"/>
    </xf>
    <xf numFmtId="0" fontId="81" fillId="0" borderId="69" xfId="0" applyFont="1" applyFill="1" applyBorder="1" applyAlignment="1">
      <alignment vertical="center" wrapText="1"/>
    </xf>
    <xf numFmtId="9" fontId="0" fillId="0" borderId="6" xfId="0" applyNumberFormat="1" applyFill="1" applyBorder="1" applyAlignment="1">
      <alignment horizontal="center"/>
    </xf>
    <xf numFmtId="9" fontId="0" fillId="0" borderId="71" xfId="0" applyNumberFormat="1" applyFill="1" applyBorder="1" applyAlignment="1">
      <alignment horizontal="center"/>
    </xf>
    <xf numFmtId="9" fontId="0" fillId="0" borderId="12" xfId="0" applyNumberFormat="1" applyFill="1" applyBorder="1" applyAlignment="1">
      <alignment horizontal="center"/>
    </xf>
    <xf numFmtId="9" fontId="0" fillId="0" borderId="72" xfId="0" applyNumberFormat="1" applyFill="1" applyBorder="1" applyAlignment="1">
      <alignment horizontal="center"/>
    </xf>
    <xf numFmtId="9" fontId="0" fillId="0" borderId="38" xfId="0" applyNumberFormat="1" applyFill="1" applyBorder="1" applyAlignment="1">
      <alignment horizontal="center"/>
    </xf>
    <xf numFmtId="9" fontId="0" fillId="0" borderId="73" xfId="0" applyNumberFormat="1" applyFill="1" applyBorder="1" applyAlignment="1">
      <alignment horizontal="center"/>
    </xf>
    <xf numFmtId="9" fontId="0" fillId="0" borderId="39" xfId="0" applyNumberFormat="1" applyFill="1" applyBorder="1" applyAlignment="1">
      <alignment horizontal="center"/>
    </xf>
    <xf numFmtId="2" fontId="0" fillId="0" borderId="71" xfId="0" applyNumberFormat="1" applyFill="1" applyBorder="1" applyAlignment="1">
      <alignment horizontal="center"/>
    </xf>
    <xf numFmtId="2" fontId="0" fillId="0" borderId="74" xfId="0" applyNumberFormat="1" applyFill="1" applyBorder="1" applyAlignment="1">
      <alignment horizontal="center"/>
    </xf>
    <xf numFmtId="2" fontId="0" fillId="0" borderId="72" xfId="0" applyNumberFormat="1" applyFill="1" applyBorder="1" applyAlignment="1">
      <alignment horizontal="center"/>
    </xf>
    <xf numFmtId="2" fontId="0" fillId="0" borderId="75" xfId="0" applyNumberFormat="1" applyFill="1" applyBorder="1" applyAlignment="1">
      <alignment horizontal="center"/>
    </xf>
    <xf numFmtId="1" fontId="0" fillId="0" borderId="0" xfId="0" applyNumberFormat="1" applyFill="1" applyBorder="1"/>
    <xf numFmtId="166" fontId="0" fillId="0" borderId="0" xfId="0" applyNumberFormat="1"/>
    <xf numFmtId="14" fontId="0" fillId="0" borderId="0" xfId="0" applyNumberFormat="1" applyFill="1" applyBorder="1" applyAlignment="1">
      <alignment horizontal="left"/>
    </xf>
    <xf numFmtId="43" fontId="31" fillId="0" borderId="0" xfId="33" applyFont="1" applyFill="1" applyBorder="1" applyAlignment="1">
      <alignment horizontal="left"/>
    </xf>
    <xf numFmtId="0" fontId="32" fillId="0" borderId="0" xfId="4" applyFont="1" applyFill="1" applyBorder="1" applyAlignment="1">
      <alignment horizontal="left"/>
    </xf>
    <xf numFmtId="0" fontId="33" fillId="0" borderId="0" xfId="4" applyFont="1" applyFill="1" applyBorder="1" applyAlignment="1">
      <alignment horizontal="left"/>
    </xf>
    <xf numFmtId="37" fontId="35" fillId="0" borderId="0" xfId="1" applyNumberFormat="1" applyFont="1" applyFill="1" applyBorder="1" applyAlignment="1">
      <alignment horizontal="left"/>
    </xf>
    <xf numFmtId="43" fontId="31" fillId="0" borderId="0" xfId="107" applyFont="1" applyFill="1" applyBorder="1" applyAlignment="1">
      <alignment horizontal="left"/>
    </xf>
    <xf numFmtId="1" fontId="0" fillId="0" borderId="0" xfId="0" applyNumberFormat="1" applyFill="1" applyBorder="1" applyAlignment="1">
      <alignment horizontal="left"/>
    </xf>
    <xf numFmtId="0" fontId="4" fillId="0" borderId="0" xfId="102" applyFont="1" applyFill="1" applyBorder="1" applyAlignment="1">
      <alignment horizontal="left"/>
    </xf>
    <xf numFmtId="0" fontId="32" fillId="0" borderId="0" xfId="102" applyFont="1" applyFill="1" applyBorder="1" applyAlignment="1">
      <alignment horizontal="left"/>
    </xf>
    <xf numFmtId="0" fontId="36" fillId="0" borderId="0" xfId="102" applyFont="1" applyFill="1" applyBorder="1" applyAlignment="1">
      <alignment horizontal="left"/>
    </xf>
    <xf numFmtId="0" fontId="31" fillId="0" borderId="0" xfId="102" applyFont="1" applyFill="1" applyBorder="1" applyAlignment="1">
      <alignment horizontal="left"/>
    </xf>
    <xf numFmtId="37" fontId="40" fillId="0" borderId="0" xfId="1" applyNumberFormat="1" applyFont="1" applyFill="1" applyBorder="1" applyAlignment="1">
      <alignment horizontal="left"/>
    </xf>
    <xf numFmtId="43" fontId="31" fillId="0" borderId="0" xfId="112" applyFont="1" applyFill="1" applyBorder="1" applyAlignment="1">
      <alignment horizontal="left"/>
    </xf>
    <xf numFmtId="0" fontId="33" fillId="0" borderId="0" xfId="102" applyFont="1" applyFill="1" applyBorder="1" applyAlignment="1">
      <alignment horizontal="left"/>
    </xf>
    <xf numFmtId="164" fontId="0" fillId="0" borderId="0" xfId="0" applyNumberFormat="1" applyFill="1" applyBorder="1" applyAlignment="1">
      <alignment horizontal="left"/>
    </xf>
    <xf numFmtId="43" fontId="31" fillId="0" borderId="0" xfId="103" applyFont="1" applyFill="1" applyBorder="1" applyAlignment="1">
      <alignment horizontal="left"/>
    </xf>
    <xf numFmtId="10" fontId="3" fillId="0" borderId="0" xfId="0" applyNumberFormat="1" applyFont="1" applyFill="1" applyBorder="1" applyAlignment="1">
      <alignment horizontal="left"/>
    </xf>
    <xf numFmtId="37" fontId="3" fillId="0" borderId="0" xfId="1" applyNumberFormat="1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left"/>
    </xf>
    <xf numFmtId="0" fontId="39" fillId="0" borderId="0" xfId="0" applyFont="1" applyFill="1" applyBorder="1" applyAlignment="1">
      <alignment horizontal="left"/>
    </xf>
    <xf numFmtId="37" fontId="39" fillId="0" borderId="0" xfId="1" applyNumberFormat="1" applyFont="1" applyFill="1" applyBorder="1" applyAlignment="1">
      <alignment horizontal="left"/>
    </xf>
    <xf numFmtId="14" fontId="73" fillId="0" borderId="0" xfId="0" applyNumberFormat="1" applyFont="1" applyFill="1" applyBorder="1" applyAlignment="1">
      <alignment horizontal="left"/>
    </xf>
    <xf numFmtId="3" fontId="0" fillId="0" borderId="0" xfId="1" applyNumberFormat="1" applyFont="1" applyFill="1" applyBorder="1" applyAlignment="1">
      <alignment horizontal="left"/>
    </xf>
    <xf numFmtId="37" fontId="0" fillId="0" borderId="0" xfId="0" applyNumberFormat="1" applyFill="1" applyBorder="1" applyAlignment="1">
      <alignment horizontal="left"/>
    </xf>
    <xf numFmtId="0" fontId="45" fillId="0" borderId="0" xfId="0" applyFont="1" applyFill="1" applyBorder="1" applyAlignment="1">
      <alignment horizontal="left"/>
    </xf>
    <xf numFmtId="0" fontId="45" fillId="0" borderId="0" xfId="0" applyFont="1" applyFill="1" applyBorder="1"/>
    <xf numFmtId="166" fontId="0" fillId="0" borderId="0" xfId="0" applyNumberFormat="1" applyFill="1" applyBorder="1" applyAlignment="1">
      <alignment horizontal="left"/>
    </xf>
    <xf numFmtId="6" fontId="0" fillId="0" borderId="0" xfId="0" applyNumberFormat="1" applyFill="1" applyBorder="1" applyAlignment="1">
      <alignment horizontal="left"/>
    </xf>
    <xf numFmtId="8" fontId="0" fillId="0" borderId="0" xfId="0" applyNumberFormat="1" applyFill="1" applyBorder="1" applyAlignment="1">
      <alignment horizontal="left"/>
    </xf>
    <xf numFmtId="38" fontId="72" fillId="0" borderId="0" xfId="0" applyNumberFormat="1" applyFont="1" applyFill="1" applyBorder="1" applyAlignment="1">
      <alignment horizontal="left"/>
    </xf>
    <xf numFmtId="37" fontId="0" fillId="0" borderId="0" xfId="0" applyNumberFormat="1" applyAlignment="1">
      <alignment horizontal="left"/>
    </xf>
    <xf numFmtId="5" fontId="0" fillId="78" borderId="43" xfId="0" applyNumberFormat="1" applyFill="1" applyBorder="1" applyAlignment="1">
      <alignment horizontal="left"/>
    </xf>
    <xf numFmtId="176" fontId="0" fillId="0" borderId="0" xfId="0" applyNumberFormat="1" applyFill="1" applyBorder="1"/>
    <xf numFmtId="0" fontId="83" fillId="0" borderId="4" xfId="4" applyFont="1" applyBorder="1" applyAlignment="1">
      <alignment horizontal="left"/>
    </xf>
    <xf numFmtId="0" fontId="4" fillId="0" borderId="4" xfId="4" applyFont="1" applyFill="1" applyBorder="1" applyAlignment="1">
      <alignment horizontal="left"/>
    </xf>
    <xf numFmtId="0" fontId="64" fillId="0" borderId="0" xfId="0" applyFont="1" applyFill="1"/>
    <xf numFmtId="6" fontId="0" fillId="0" borderId="35" xfId="0" applyNumberFormat="1" applyBorder="1" applyAlignment="1">
      <alignment horizontal="left"/>
    </xf>
    <xf numFmtId="6" fontId="0" fillId="0" borderId="36" xfId="0" applyNumberFormat="1" applyBorder="1" applyAlignment="1">
      <alignment horizontal="left"/>
    </xf>
    <xf numFmtId="6" fontId="0" fillId="0" borderId="42" xfId="0" applyNumberFormat="1" applyBorder="1" applyAlignment="1">
      <alignment horizontal="left"/>
    </xf>
    <xf numFmtId="8" fontId="0" fillId="65" borderId="38" xfId="0" applyNumberFormat="1" applyFill="1" applyBorder="1" applyAlignment="1">
      <alignment horizontal="left"/>
    </xf>
    <xf numFmtId="8" fontId="0" fillId="65" borderId="43" xfId="0" applyNumberFormat="1" applyFill="1" applyBorder="1" applyAlignment="1">
      <alignment horizontal="left"/>
    </xf>
    <xf numFmtId="6" fontId="0" fillId="0" borderId="6" xfId="0" applyNumberFormat="1" applyBorder="1" applyAlignment="1">
      <alignment horizontal="left"/>
    </xf>
    <xf numFmtId="166" fontId="0" fillId="0" borderId="42" xfId="0" applyNumberFormat="1" applyBorder="1" applyAlignment="1">
      <alignment horizontal="left"/>
    </xf>
    <xf numFmtId="166" fontId="0" fillId="0" borderId="6" xfId="0" applyNumberFormat="1" applyBorder="1" applyAlignment="1">
      <alignment horizontal="left"/>
    </xf>
    <xf numFmtId="166" fontId="0" fillId="0" borderId="0" xfId="0" applyNumberFormat="1" applyBorder="1" applyAlignment="1">
      <alignment horizontal="left"/>
    </xf>
    <xf numFmtId="167" fontId="0" fillId="65" borderId="38" xfId="0" applyNumberFormat="1" applyFill="1" applyBorder="1" applyAlignment="1">
      <alignment horizontal="left"/>
    </xf>
    <xf numFmtId="167" fontId="0" fillId="65" borderId="43" xfId="0" applyNumberFormat="1" applyFill="1" applyBorder="1" applyAlignment="1">
      <alignment horizontal="left"/>
    </xf>
    <xf numFmtId="1" fontId="73" fillId="0" borderId="0" xfId="0" applyNumberFormat="1" applyFont="1" applyAlignment="1">
      <alignment horizontal="center"/>
    </xf>
    <xf numFmtId="166" fontId="83" fillId="0" borderId="36" xfId="0" applyNumberFormat="1" applyFont="1" applyBorder="1" applyAlignment="1">
      <alignment horizontal="left" vertical="center"/>
    </xf>
    <xf numFmtId="0" fontId="64" fillId="0" borderId="17" xfId="0" applyFont="1" applyBorder="1" applyAlignment="1">
      <alignment horizontal="left" vertical="center" wrapText="1"/>
    </xf>
    <xf numFmtId="8" fontId="0" fillId="0" borderId="0" xfId="0" applyNumberFormat="1"/>
    <xf numFmtId="0" fontId="0" fillId="80" borderId="42" xfId="0" applyFill="1" applyBorder="1" applyAlignment="1">
      <alignment vertical="center"/>
    </xf>
    <xf numFmtId="0" fontId="0" fillId="80" borderId="44" xfId="0" applyFill="1" applyBorder="1" applyAlignment="1">
      <alignment vertical="center"/>
    </xf>
    <xf numFmtId="0" fontId="0" fillId="80" borderId="38" xfId="0" applyFill="1" applyBorder="1" applyAlignment="1">
      <alignment vertical="center"/>
    </xf>
    <xf numFmtId="0" fontId="0" fillId="80" borderId="39" xfId="0" applyFill="1" applyBorder="1" applyAlignment="1">
      <alignment vertical="center"/>
    </xf>
    <xf numFmtId="38" fontId="0" fillId="82" borderId="42" xfId="0" applyNumberFormat="1" applyFill="1" applyBorder="1" applyAlignment="1">
      <alignment horizontal="left"/>
    </xf>
    <xf numFmtId="6" fontId="0" fillId="82" borderId="44" xfId="0" applyNumberFormat="1" applyFill="1" applyBorder="1" applyAlignment="1">
      <alignment horizontal="left"/>
    </xf>
    <xf numFmtId="167" fontId="0" fillId="0" borderId="0" xfId="0" applyNumberFormat="1" applyAlignment="1">
      <alignment horizontal="left"/>
    </xf>
    <xf numFmtId="167" fontId="64" fillId="0" borderId="0" xfId="0" applyNumberFormat="1" applyFont="1" applyFill="1" applyBorder="1" applyAlignment="1">
      <alignment horizontal="center"/>
    </xf>
    <xf numFmtId="0" fontId="64" fillId="0" borderId="4" xfId="0" applyFont="1" applyBorder="1" applyAlignment="1">
      <alignment horizontal="left" vertical="center" wrapText="1"/>
    </xf>
    <xf numFmtId="166" fontId="83" fillId="0" borderId="38" xfId="0" applyNumberFormat="1" applyFont="1" applyBorder="1" applyAlignment="1">
      <alignment horizontal="left" vertical="center"/>
    </xf>
    <xf numFmtId="166" fontId="83" fillId="0" borderId="43" xfId="0" applyNumberFormat="1" applyFont="1" applyBorder="1" applyAlignment="1">
      <alignment horizontal="left" vertical="center"/>
    </xf>
    <xf numFmtId="37" fontId="38" fillId="0" borderId="6" xfId="0" applyNumberFormat="1" applyFont="1" applyBorder="1" applyAlignment="1">
      <alignment horizontal="left"/>
    </xf>
    <xf numFmtId="37" fontId="38" fillId="0" borderId="0" xfId="0" applyNumberFormat="1" applyFont="1" applyBorder="1" applyAlignment="1">
      <alignment horizontal="left"/>
    </xf>
    <xf numFmtId="0" fontId="64" fillId="84" borderId="17" xfId="0" applyFont="1" applyFill="1" applyBorder="1" applyAlignment="1">
      <alignment horizontal="left" vertical="center" wrapText="1"/>
    </xf>
    <xf numFmtId="6" fontId="83" fillId="84" borderId="38" xfId="0" applyNumberFormat="1" applyFont="1" applyFill="1" applyBorder="1" applyAlignment="1">
      <alignment horizontal="left" vertical="center"/>
    </xf>
    <xf numFmtId="6" fontId="83" fillId="84" borderId="36" xfId="0" applyNumberFormat="1" applyFont="1" applyFill="1" applyBorder="1" applyAlignment="1">
      <alignment horizontal="left" vertical="center"/>
    </xf>
    <xf numFmtId="6" fontId="83" fillId="84" borderId="43" xfId="0" applyNumberFormat="1" applyFont="1" applyFill="1" applyBorder="1" applyAlignment="1">
      <alignment horizontal="left" vertical="center"/>
    </xf>
    <xf numFmtId="0" fontId="64" fillId="70" borderId="17" xfId="0" applyFont="1" applyFill="1" applyBorder="1" applyAlignment="1">
      <alignment horizontal="left" vertical="center" wrapText="1"/>
    </xf>
    <xf numFmtId="6" fontId="83" fillId="70" borderId="38" xfId="0" applyNumberFormat="1" applyFont="1" applyFill="1" applyBorder="1" applyAlignment="1">
      <alignment horizontal="left" vertical="center"/>
    </xf>
    <xf numFmtId="6" fontId="83" fillId="70" borderId="36" xfId="0" applyNumberFormat="1" applyFont="1" applyFill="1" applyBorder="1" applyAlignment="1">
      <alignment horizontal="left" vertical="center"/>
    </xf>
    <xf numFmtId="6" fontId="83" fillId="70" borderId="43" xfId="0" applyNumberFormat="1" applyFont="1" applyFill="1" applyBorder="1" applyAlignment="1">
      <alignment horizontal="left" vertical="center"/>
    </xf>
    <xf numFmtId="0" fontId="64" fillId="85" borderId="17" xfId="0" applyFont="1" applyFill="1" applyBorder="1" applyAlignment="1">
      <alignment horizontal="left" vertical="center" wrapText="1"/>
    </xf>
    <xf numFmtId="6" fontId="83" fillId="85" borderId="38" xfId="0" applyNumberFormat="1" applyFont="1" applyFill="1" applyBorder="1" applyAlignment="1">
      <alignment horizontal="left" vertical="center"/>
    </xf>
    <xf numFmtId="6" fontId="83" fillId="85" borderId="36" xfId="0" applyNumberFormat="1" applyFont="1" applyFill="1" applyBorder="1" applyAlignment="1">
      <alignment horizontal="left" vertical="center"/>
    </xf>
    <xf numFmtId="6" fontId="83" fillId="85" borderId="43" xfId="0" applyNumberFormat="1" applyFont="1" applyFill="1" applyBorder="1" applyAlignment="1">
      <alignment horizontal="left" vertical="center"/>
    </xf>
    <xf numFmtId="167" fontId="0" fillId="0" borderId="0" xfId="0" applyNumberFormat="1" applyFill="1" applyBorder="1" applyAlignment="1">
      <alignment horizontal="left"/>
    </xf>
    <xf numFmtId="169" fontId="0" fillId="0" borderId="0" xfId="0" applyNumberFormat="1" applyFill="1" applyBorder="1" applyAlignment="1">
      <alignment horizontal="left"/>
    </xf>
    <xf numFmtId="0" fontId="0" fillId="67" borderId="0" xfId="0" applyFill="1"/>
    <xf numFmtId="1" fontId="45" fillId="0" borderId="0" xfId="0" applyNumberFormat="1" applyFont="1" applyAlignment="1">
      <alignment horizontal="left"/>
    </xf>
    <xf numFmtId="10" fontId="0" fillId="0" borderId="0" xfId="3" applyNumberFormat="1" applyFont="1" applyAlignment="1">
      <alignment horizontal="left"/>
    </xf>
    <xf numFmtId="10" fontId="0" fillId="0" borderId="0" xfId="0" applyNumberFormat="1" applyAlignment="1">
      <alignment horizontal="left"/>
    </xf>
    <xf numFmtId="38" fontId="0" fillId="0" borderId="6" xfId="0" applyNumberFormat="1" applyFill="1" applyBorder="1" applyAlignment="1">
      <alignment horizontal="left"/>
    </xf>
    <xf numFmtId="6" fontId="0" fillId="0" borderId="12" xfId="0" applyNumberFormat="1" applyFill="1" applyBorder="1" applyAlignment="1">
      <alignment horizontal="left"/>
    </xf>
    <xf numFmtId="0" fontId="0" fillId="0" borderId="0" xfId="1" applyNumberFormat="1" applyFont="1" applyAlignment="1">
      <alignment horizontal="left"/>
    </xf>
    <xf numFmtId="0" fontId="64" fillId="65" borderId="37" xfId="0" applyFont="1" applyFill="1" applyBorder="1" applyAlignment="1">
      <alignment horizontal="left"/>
    </xf>
    <xf numFmtId="10" fontId="40" fillId="32" borderId="42" xfId="0" applyNumberFormat="1" applyFont="1" applyFill="1" applyBorder="1" applyAlignment="1">
      <alignment horizontal="left"/>
    </xf>
    <xf numFmtId="10" fontId="40" fillId="32" borderId="14" xfId="0" applyNumberFormat="1" applyFont="1" applyFill="1" applyBorder="1" applyAlignment="1">
      <alignment horizontal="left"/>
    </xf>
    <xf numFmtId="37" fontId="40" fillId="32" borderId="38" xfId="1" applyNumberFormat="1" applyFont="1" applyFill="1" applyBorder="1" applyAlignment="1">
      <alignment horizontal="left"/>
    </xf>
    <xf numFmtId="37" fontId="40" fillId="32" borderId="43" xfId="1" applyNumberFormat="1" applyFont="1" applyFill="1" applyBorder="1" applyAlignment="1">
      <alignment horizontal="left"/>
    </xf>
    <xf numFmtId="164" fontId="40" fillId="0" borderId="0" xfId="1" applyNumberFormat="1" applyFont="1" applyFill="1" applyAlignment="1">
      <alignment horizontal="left"/>
    </xf>
    <xf numFmtId="37" fontId="40" fillId="0" borderId="0" xfId="1" applyNumberFormat="1" applyFont="1" applyFill="1" applyAlignment="1">
      <alignment horizontal="left"/>
    </xf>
    <xf numFmtId="37" fontId="86" fillId="0" borderId="35" xfId="1" applyNumberFormat="1" applyFont="1" applyFill="1" applyBorder="1" applyAlignment="1">
      <alignment horizontal="left"/>
    </xf>
    <xf numFmtId="37" fontId="86" fillId="0" borderId="36" xfId="1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77" borderId="0" xfId="0" applyFont="1" applyFill="1"/>
    <xf numFmtId="43" fontId="82" fillId="29" borderId="17" xfId="33" applyFont="1" applyFill="1" applyBorder="1" applyAlignment="1">
      <alignment horizontal="left"/>
    </xf>
    <xf numFmtId="0" fontId="40" fillId="27" borderId="4" xfId="4" applyFont="1" applyFill="1" applyBorder="1" applyAlignment="1">
      <alignment horizontal="left"/>
    </xf>
    <xf numFmtId="0" fontId="40" fillId="27" borderId="5" xfId="4" applyFont="1" applyFill="1" applyBorder="1" applyAlignment="1">
      <alignment horizontal="left"/>
    </xf>
    <xf numFmtId="0" fontId="40" fillId="27" borderId="37" xfId="4" applyFont="1" applyFill="1" applyBorder="1" applyAlignment="1">
      <alignment horizontal="left"/>
    </xf>
    <xf numFmtId="0" fontId="87" fillId="27" borderId="5" xfId="4" applyFont="1" applyFill="1" applyBorder="1" applyAlignment="1">
      <alignment horizontal="left"/>
    </xf>
    <xf numFmtId="0" fontId="87" fillId="27" borderId="17" xfId="4" applyFont="1" applyFill="1" applyBorder="1" applyAlignment="1">
      <alignment horizontal="left"/>
    </xf>
    <xf numFmtId="0" fontId="40" fillId="29" borderId="40" xfId="4" applyFont="1" applyFill="1" applyBorder="1" applyAlignment="1">
      <alignment horizontal="left"/>
    </xf>
    <xf numFmtId="43" fontId="82" fillId="29" borderId="17" xfId="107" applyFont="1" applyFill="1" applyBorder="1" applyAlignment="1">
      <alignment horizontal="left"/>
    </xf>
    <xf numFmtId="0" fontId="40" fillId="27" borderId="5" xfId="102" applyFont="1" applyFill="1" applyBorder="1" applyAlignment="1">
      <alignment horizontal="left"/>
    </xf>
    <xf numFmtId="0" fontId="35" fillId="27" borderId="5" xfId="102" applyFont="1" applyFill="1" applyBorder="1" applyAlignment="1">
      <alignment horizontal="left"/>
    </xf>
    <xf numFmtId="0" fontId="82" fillId="29" borderId="41" xfId="102" applyFont="1" applyFill="1" applyBorder="1" applyAlignment="1">
      <alignment horizontal="left"/>
    </xf>
    <xf numFmtId="43" fontId="82" fillId="29" borderId="17" xfId="112" applyFont="1" applyFill="1" applyBorder="1" applyAlignment="1">
      <alignment horizontal="left"/>
    </xf>
    <xf numFmtId="0" fontId="40" fillId="27" borderId="4" xfId="102" applyFont="1" applyFill="1" applyBorder="1" applyAlignment="1">
      <alignment horizontal="left"/>
    </xf>
    <xf numFmtId="0" fontId="87" fillId="27" borderId="5" xfId="102" applyFont="1" applyFill="1" applyBorder="1" applyAlignment="1">
      <alignment horizontal="left"/>
    </xf>
    <xf numFmtId="0" fontId="40" fillId="29" borderId="41" xfId="102" applyFont="1" applyFill="1" applyBorder="1" applyAlignment="1">
      <alignment horizontal="left"/>
    </xf>
    <xf numFmtId="43" fontId="82" fillId="28" borderId="17" xfId="103" applyFont="1" applyFill="1" applyBorder="1" applyAlignment="1">
      <alignment horizontal="left"/>
    </xf>
    <xf numFmtId="0" fontId="40" fillId="27" borderId="37" xfId="102" applyFont="1" applyFill="1" applyBorder="1" applyAlignment="1">
      <alignment horizontal="left"/>
    </xf>
    <xf numFmtId="0" fontId="82" fillId="28" borderId="41" xfId="102" applyFont="1" applyFill="1" applyBorder="1" applyAlignment="1">
      <alignment horizontal="left"/>
    </xf>
    <xf numFmtId="0" fontId="40" fillId="32" borderId="4" xfId="0" applyFont="1" applyFill="1" applyBorder="1" applyAlignment="1">
      <alignment horizontal="left"/>
    </xf>
    <xf numFmtId="0" fontId="40" fillId="32" borderId="37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left"/>
    </xf>
    <xf numFmtId="0" fontId="86" fillId="0" borderId="17" xfId="0" applyFont="1" applyFill="1" applyBorder="1" applyAlignment="1">
      <alignment horizontal="left"/>
    </xf>
    <xf numFmtId="0" fontId="64" fillId="0" borderId="0" xfId="0" applyFont="1"/>
    <xf numFmtId="167" fontId="64" fillId="0" borderId="0" xfId="0" applyNumberFormat="1" applyFont="1"/>
    <xf numFmtId="14" fontId="64" fillId="0" borderId="0" xfId="0" applyNumberFormat="1" applyFont="1"/>
    <xf numFmtId="0" fontId="64" fillId="0" borderId="0" xfId="0" applyFont="1" applyFill="1" applyBorder="1"/>
    <xf numFmtId="167" fontId="64" fillId="0" borderId="0" xfId="0" applyNumberFormat="1" applyFont="1" applyFill="1" applyBorder="1"/>
    <xf numFmtId="14" fontId="64" fillId="0" borderId="0" xfId="0" applyNumberFormat="1" applyFont="1" applyFill="1" applyBorder="1"/>
    <xf numFmtId="2" fontId="64" fillId="0" borderId="0" xfId="0" applyNumberFormat="1" applyFont="1" applyFill="1" applyBorder="1"/>
    <xf numFmtId="165" fontId="0" fillId="30" borderId="0" xfId="0" applyNumberFormat="1" applyFill="1" applyBorder="1"/>
    <xf numFmtId="0" fontId="0" fillId="30" borderId="0" xfId="0" applyFill="1" applyBorder="1" applyAlignment="1">
      <alignment horizontal="center"/>
    </xf>
    <xf numFmtId="8" fontId="0" fillId="30" borderId="0" xfId="0" applyNumberFormat="1" applyFill="1" applyBorder="1"/>
    <xf numFmtId="0" fontId="0" fillId="83" borderId="76" xfId="0" applyFill="1" applyBorder="1"/>
    <xf numFmtId="0" fontId="0" fillId="83" borderId="77" xfId="0" applyFill="1" applyBorder="1" applyAlignment="1">
      <alignment horizontal="left"/>
    </xf>
    <xf numFmtId="0" fontId="0" fillId="77" borderId="0" xfId="0" applyFill="1"/>
    <xf numFmtId="0" fontId="77" fillId="0" borderId="0" xfId="0" applyFont="1"/>
    <xf numFmtId="0" fontId="72" fillId="0" borderId="0" xfId="0" applyFont="1" applyFill="1" applyBorder="1"/>
    <xf numFmtId="4" fontId="0" fillId="31" borderId="6" xfId="0" applyNumberFormat="1" applyFill="1" applyBorder="1" applyAlignment="1">
      <alignment horizontal="left"/>
    </xf>
    <xf numFmtId="4" fontId="0" fillId="31" borderId="0" xfId="0" applyNumberFormat="1" applyFill="1" applyBorder="1" applyAlignment="1">
      <alignment horizontal="left"/>
    </xf>
    <xf numFmtId="0" fontId="0" fillId="86" borderId="11" xfId="0" applyFill="1" applyBorder="1"/>
    <xf numFmtId="0" fontId="4" fillId="0" borderId="0" xfId="0" applyFont="1"/>
    <xf numFmtId="0" fontId="64" fillId="0" borderId="0" xfId="0" applyFont="1"/>
    <xf numFmtId="0" fontId="64" fillId="0" borderId="0" xfId="0" applyFont="1" applyFill="1" applyBorder="1"/>
    <xf numFmtId="0" fontId="0" fillId="0" borderId="0" xfId="0"/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38" fontId="0" fillId="0" borderId="0" xfId="0" applyNumberFormat="1" applyAlignment="1">
      <alignment horizontal="left"/>
    </xf>
    <xf numFmtId="38" fontId="0" fillId="0" borderId="43" xfId="0" applyNumberFormat="1" applyBorder="1" applyAlignment="1">
      <alignment horizontal="left"/>
    </xf>
    <xf numFmtId="6" fontId="0" fillId="0" borderId="14" xfId="0" applyNumberFormat="1" applyBorder="1" applyAlignment="1">
      <alignment horizontal="left"/>
    </xf>
    <xf numFmtId="6" fontId="0" fillId="0" borderId="0" xfId="0" applyNumberFormat="1" applyBorder="1" applyAlignment="1">
      <alignment horizontal="left"/>
    </xf>
    <xf numFmtId="6" fontId="0" fillId="0" borderId="43" xfId="0" applyNumberFormat="1" applyBorder="1" applyAlignment="1">
      <alignment horizontal="left"/>
    </xf>
    <xf numFmtId="6" fontId="0" fillId="0" borderId="0" xfId="0" applyNumberFormat="1" applyAlignment="1">
      <alignment horizontal="left"/>
    </xf>
    <xf numFmtId="0" fontId="4" fillId="0" borderId="0" xfId="4" applyFont="1" applyAlignment="1">
      <alignment horizontal="left"/>
    </xf>
    <xf numFmtId="0" fontId="32" fillId="0" borderId="6" xfId="4" applyFont="1" applyBorder="1" applyAlignment="1">
      <alignment horizontal="left"/>
    </xf>
    <xf numFmtId="0" fontId="32" fillId="0" borderId="38" xfId="4" applyFont="1" applyBorder="1" applyAlignment="1">
      <alignment horizontal="left"/>
    </xf>
    <xf numFmtId="0" fontId="2" fillId="0" borderId="0" xfId="4" applyAlignment="1">
      <alignment horizontal="left"/>
    </xf>
    <xf numFmtId="0" fontId="32" fillId="0" borderId="4" xfId="4" applyFont="1" applyBorder="1" applyAlignment="1">
      <alignment horizontal="left"/>
    </xf>
    <xf numFmtId="0" fontId="32" fillId="0" borderId="5" xfId="4" applyFont="1" applyBorder="1" applyAlignment="1">
      <alignment horizontal="left"/>
    </xf>
    <xf numFmtId="0" fontId="32" fillId="0" borderId="37" xfId="4" applyFont="1" applyBorder="1" applyAlignment="1">
      <alignment horizontal="left"/>
    </xf>
    <xf numFmtId="0" fontId="4" fillId="0" borderId="4" xfId="4" applyFont="1" applyBorder="1" applyAlignment="1">
      <alignment horizontal="left"/>
    </xf>
    <xf numFmtId="0" fontId="4" fillId="0" borderId="5" xfId="4" applyFont="1" applyBorder="1" applyAlignment="1">
      <alignment horizontal="left"/>
    </xf>
    <xf numFmtId="0" fontId="4" fillId="0" borderId="37" xfId="4" applyFont="1" applyBorder="1" applyAlignment="1">
      <alignment horizontal="left"/>
    </xf>
    <xf numFmtId="38" fontId="0" fillId="0" borderId="14" xfId="0" applyNumberFormat="1" applyBorder="1" applyAlignment="1">
      <alignment horizontal="left"/>
    </xf>
    <xf numFmtId="38" fontId="0" fillId="0" borderId="0" xfId="0" applyNumberFormat="1" applyBorder="1" applyAlignment="1">
      <alignment horizontal="left"/>
    </xf>
    <xf numFmtId="8" fontId="0" fillId="0" borderId="14" xfId="0" applyNumberFormat="1" applyBorder="1" applyAlignment="1">
      <alignment horizontal="left"/>
    </xf>
    <xf numFmtId="8" fontId="0" fillId="0" borderId="0" xfId="0" applyNumberFormat="1" applyBorder="1" applyAlignment="1">
      <alignment horizontal="left"/>
    </xf>
    <xf numFmtId="8" fontId="0" fillId="0" borderId="43" xfId="0" applyNumberFormat="1" applyBorder="1" applyAlignment="1">
      <alignment horizontal="left"/>
    </xf>
    <xf numFmtId="0" fontId="4" fillId="0" borderId="0" xfId="4" applyFont="1" applyBorder="1" applyAlignment="1">
      <alignment horizontal="left"/>
    </xf>
    <xf numFmtId="0" fontId="72" fillId="30" borderId="0" xfId="0" applyFont="1" applyFill="1" applyAlignment="1">
      <alignment horizontal="left"/>
    </xf>
    <xf numFmtId="5" fontId="72" fillId="30" borderId="0" xfId="0" applyNumberFormat="1" applyFont="1" applyFill="1" applyAlignment="1">
      <alignment horizontal="left"/>
    </xf>
    <xf numFmtId="0" fontId="72" fillId="0" borderId="0" xfId="0" applyFont="1" applyAlignment="1">
      <alignment horizontal="left"/>
    </xf>
    <xf numFmtId="0" fontId="73" fillId="0" borderId="0" xfId="0" applyFont="1" applyAlignment="1">
      <alignment horizontal="center"/>
    </xf>
    <xf numFmtId="0" fontId="4" fillId="0" borderId="17" xfId="4" applyFont="1" applyBorder="1" applyAlignment="1">
      <alignment horizontal="left"/>
    </xf>
    <xf numFmtId="6" fontId="64" fillId="0" borderId="35" xfId="0" applyNumberFormat="1" applyFont="1" applyBorder="1" applyAlignment="1">
      <alignment horizontal="left"/>
    </xf>
    <xf numFmtId="6" fontId="64" fillId="0" borderId="36" xfId="0" applyNumberFormat="1" applyFont="1" applyBorder="1" applyAlignment="1">
      <alignment horizontal="left"/>
    </xf>
    <xf numFmtId="0" fontId="83" fillId="0" borderId="4" xfId="4" applyFont="1" applyBorder="1" applyAlignment="1">
      <alignment horizontal="left"/>
    </xf>
    <xf numFmtId="6" fontId="64" fillId="0" borderId="42" xfId="0" applyNumberFormat="1" applyFont="1" applyBorder="1" applyAlignment="1">
      <alignment horizontal="left"/>
    </xf>
    <xf numFmtId="6" fontId="64" fillId="0" borderId="14" xfId="0" applyNumberFormat="1" applyFont="1" applyBorder="1" applyAlignment="1">
      <alignment horizontal="left"/>
    </xf>
    <xf numFmtId="6" fontId="64" fillId="0" borderId="6" xfId="0" applyNumberFormat="1" applyFont="1" applyBorder="1" applyAlignment="1">
      <alignment horizontal="left"/>
    </xf>
    <xf numFmtId="6" fontId="64" fillId="0" borderId="0" xfId="0" applyNumberFormat="1" applyFont="1" applyBorder="1" applyAlignment="1">
      <alignment horizontal="left"/>
    </xf>
    <xf numFmtId="0" fontId="64" fillId="0" borderId="37" xfId="0" applyFont="1" applyBorder="1" applyAlignment="1">
      <alignment horizontal="left"/>
    </xf>
    <xf numFmtId="8" fontId="64" fillId="0" borderId="38" xfId="0" applyNumberFormat="1" applyFont="1" applyBorder="1" applyAlignment="1">
      <alignment horizontal="left"/>
    </xf>
    <xf numFmtId="8" fontId="64" fillId="0" borderId="43" xfId="0" applyNumberFormat="1" applyFont="1" applyBorder="1" applyAlignment="1">
      <alignment horizontal="left"/>
    </xf>
    <xf numFmtId="0" fontId="4" fillId="0" borderId="4" xfId="4" applyFont="1" applyFill="1" applyBorder="1" applyAlignment="1">
      <alignment horizontal="left"/>
    </xf>
    <xf numFmtId="166" fontId="83" fillId="0" borderId="6" xfId="0" applyNumberFormat="1" applyFont="1" applyBorder="1" applyAlignment="1">
      <alignment horizontal="left"/>
    </xf>
    <xf numFmtId="166" fontId="83" fillId="0" borderId="0" xfId="0" applyNumberFormat="1" applyFont="1" applyBorder="1" applyAlignment="1">
      <alignment horizontal="left"/>
    </xf>
    <xf numFmtId="167" fontId="83" fillId="0" borderId="38" xfId="0" applyNumberFormat="1" applyFont="1" applyBorder="1" applyAlignment="1">
      <alignment horizontal="left"/>
    </xf>
    <xf numFmtId="167" fontId="83" fillId="0" borderId="43" xfId="0" applyNumberFormat="1" applyFont="1" applyBorder="1" applyAlignment="1">
      <alignment horizontal="left"/>
    </xf>
    <xf numFmtId="0" fontId="64" fillId="0" borderId="17" xfId="0" applyFont="1" applyBorder="1" applyAlignment="1">
      <alignment horizontal="left" vertical="center" wrapText="1"/>
    </xf>
    <xf numFmtId="166" fontId="83" fillId="0" borderId="36" xfId="0" applyNumberFormat="1" applyFont="1" applyBorder="1" applyAlignment="1">
      <alignment horizontal="left" vertical="center"/>
    </xf>
    <xf numFmtId="166" fontId="83" fillId="0" borderId="42" xfId="0" applyNumberFormat="1" applyFont="1" applyBorder="1" applyAlignment="1">
      <alignment horizontal="left"/>
    </xf>
    <xf numFmtId="166" fontId="83" fillId="0" borderId="14" xfId="0" applyNumberFormat="1" applyFont="1" applyBorder="1" applyAlignment="1">
      <alignment horizontal="left"/>
    </xf>
    <xf numFmtId="0" fontId="73" fillId="0" borderId="0" xfId="0" applyFont="1" applyAlignment="1">
      <alignment horizontal="left"/>
    </xf>
    <xf numFmtId="0" fontId="0" fillId="0" borderId="79" xfId="0" applyBorder="1"/>
    <xf numFmtId="37" fontId="0" fillId="0" borderId="43" xfId="1" applyNumberFormat="1" applyFont="1" applyBorder="1" applyAlignment="1">
      <alignment horizontal="left"/>
    </xf>
    <xf numFmtId="3" fontId="0" fillId="0" borderId="43" xfId="1" applyNumberFormat="1" applyFont="1" applyBorder="1" applyAlignment="1">
      <alignment horizontal="left"/>
    </xf>
    <xf numFmtId="3" fontId="1" fillId="0" borderId="43" xfId="1" applyNumberFormat="1" applyFont="1" applyBorder="1" applyAlignment="1">
      <alignment horizontal="left"/>
    </xf>
    <xf numFmtId="3" fontId="45" fillId="0" borderId="43" xfId="1" applyNumberFormat="1" applyFont="1" applyBorder="1" applyAlignment="1">
      <alignment horizontal="left"/>
    </xf>
    <xf numFmtId="3" fontId="0" fillId="0" borderId="43" xfId="0" applyNumberFormat="1" applyBorder="1"/>
    <xf numFmtId="3" fontId="0" fillId="0" borderId="43" xfId="0" applyNumberFormat="1" applyBorder="1" applyAlignment="1">
      <alignment horizontal="left"/>
    </xf>
    <xf numFmtId="174" fontId="0" fillId="0" borderId="43" xfId="0" applyNumberFormat="1" applyBorder="1" applyAlignment="1">
      <alignment horizontal="left"/>
    </xf>
    <xf numFmtId="0" fontId="45" fillId="0" borderId="43" xfId="1" applyNumberFormat="1" applyFont="1" applyBorder="1" applyAlignment="1">
      <alignment horizontal="left"/>
    </xf>
    <xf numFmtId="39" fontId="0" fillId="70" borderId="0" xfId="1" applyNumberFormat="1" applyFont="1" applyFill="1" applyBorder="1" applyAlignment="1">
      <alignment horizontal="left"/>
    </xf>
    <xf numFmtId="0" fontId="0" fillId="66" borderId="11" xfId="0" applyFill="1" applyBorder="1"/>
    <xf numFmtId="37" fontId="0" fillId="66" borderId="0" xfId="1" applyNumberFormat="1" applyFont="1" applyFill="1" applyBorder="1" applyAlignment="1">
      <alignment horizontal="left"/>
    </xf>
    <xf numFmtId="0" fontId="0" fillId="85" borderId="11" xfId="0" applyFill="1" applyBorder="1"/>
    <xf numFmtId="37" fontId="0" fillId="85" borderId="0" xfId="1" applyNumberFormat="1" applyFont="1" applyFill="1" applyBorder="1" applyAlignment="1">
      <alignment horizontal="left"/>
    </xf>
    <xf numFmtId="165" fontId="45" fillId="0" borderId="49" xfId="0" applyNumberFormat="1" applyFont="1" applyFill="1" applyBorder="1" applyAlignment="1">
      <alignment horizontal="left"/>
    </xf>
    <xf numFmtId="0" fontId="45" fillId="77" borderId="48" xfId="0" applyFont="1" applyFill="1" applyBorder="1"/>
    <xf numFmtId="39" fontId="0" fillId="86" borderId="0" xfId="1" applyNumberFormat="1" applyFont="1" applyFill="1" applyBorder="1" applyAlignment="1">
      <alignment horizontal="left"/>
    </xf>
    <xf numFmtId="0" fontId="0" fillId="87" borderId="79" xfId="0" applyFill="1" applyBorder="1"/>
    <xf numFmtId="37" fontId="0" fillId="87" borderId="43" xfId="1" applyNumberFormat="1" applyFont="1" applyFill="1" applyBorder="1" applyAlignment="1">
      <alignment horizontal="left"/>
    </xf>
    <xf numFmtId="0" fontId="0" fillId="84" borderId="79" xfId="0" applyFill="1" applyBorder="1"/>
    <xf numFmtId="37" fontId="0" fillId="84" borderId="43" xfId="1" applyNumberFormat="1" applyFont="1" applyFill="1" applyBorder="1" applyAlignment="1">
      <alignment horizontal="left"/>
    </xf>
    <xf numFmtId="0" fontId="0" fillId="0" borderId="80" xfId="0" applyBorder="1"/>
    <xf numFmtId="37" fontId="0" fillId="0" borderId="36" xfId="1" applyNumberFormat="1" applyFont="1" applyBorder="1" applyAlignment="1">
      <alignment horizontal="left"/>
    </xf>
    <xf numFmtId="37" fontId="0" fillId="0" borderId="36" xfId="1" applyNumberFormat="1" applyFont="1" applyFill="1" applyBorder="1" applyAlignment="1">
      <alignment horizontal="left"/>
    </xf>
    <xf numFmtId="37" fontId="0" fillId="0" borderId="43" xfId="1" applyNumberFormat="1" applyFont="1" applyFill="1" applyBorder="1" applyAlignment="1">
      <alignment horizontal="left"/>
    </xf>
    <xf numFmtId="0" fontId="0" fillId="68" borderId="11" xfId="0" applyFill="1" applyBorder="1"/>
    <xf numFmtId="0" fontId="0" fillId="88" borderId="11" xfId="0" applyFill="1" applyBorder="1"/>
    <xf numFmtId="37" fontId="0" fillId="88" borderId="0" xfId="1" applyNumberFormat="1" applyFont="1" applyFill="1" applyBorder="1" applyAlignment="1">
      <alignment horizontal="left"/>
    </xf>
    <xf numFmtId="37" fontId="0" fillId="88" borderId="0" xfId="0" applyNumberFormat="1" applyFill="1" applyAlignment="1">
      <alignment horizontal="left"/>
    </xf>
    <xf numFmtId="39" fontId="0" fillId="68" borderId="0" xfId="1" applyNumberFormat="1" applyFont="1" applyFill="1" applyBorder="1" applyAlignment="1">
      <alignment horizontal="left"/>
    </xf>
    <xf numFmtId="0" fontId="0" fillId="89" borderId="79" xfId="0" applyFill="1" applyBorder="1"/>
    <xf numFmtId="37" fontId="0" fillId="89" borderId="43" xfId="1" applyNumberFormat="1" applyFont="1" applyFill="1" applyBorder="1" applyAlignment="1">
      <alignment horizontal="left"/>
    </xf>
    <xf numFmtId="0" fontId="45" fillId="0" borderId="68" xfId="0" applyFont="1" applyFill="1" applyBorder="1" applyAlignment="1">
      <alignment horizontal="left"/>
    </xf>
    <xf numFmtId="40" fontId="0" fillId="70" borderId="0" xfId="0" applyNumberFormat="1" applyFill="1" applyBorder="1" applyAlignment="1">
      <alignment horizontal="left"/>
    </xf>
    <xf numFmtId="38" fontId="0" fillId="0" borderId="78" xfId="1" applyNumberFormat="1" applyFont="1" applyBorder="1" applyAlignment="1">
      <alignment horizontal="left"/>
    </xf>
    <xf numFmtId="38" fontId="0" fillId="65" borderId="36" xfId="0" applyNumberFormat="1" applyFill="1" applyBorder="1" applyAlignment="1">
      <alignment horizontal="left"/>
    </xf>
    <xf numFmtId="1" fontId="45" fillId="0" borderId="0" xfId="1" applyNumberFormat="1" applyFont="1" applyBorder="1" applyAlignment="1">
      <alignment horizontal="left"/>
    </xf>
    <xf numFmtId="38" fontId="0" fillId="66" borderId="0" xfId="3" applyNumberFormat="1" applyFont="1" applyFill="1" applyBorder="1" applyAlignment="1">
      <alignment horizontal="left"/>
    </xf>
    <xf numFmtId="40" fontId="1" fillId="86" borderId="0" xfId="1" applyNumberFormat="1" applyFont="1" applyFill="1" applyBorder="1" applyAlignment="1">
      <alignment horizontal="left"/>
    </xf>
    <xf numFmtId="3" fontId="0" fillId="87" borderId="43" xfId="0" applyNumberFormat="1" applyFont="1" applyFill="1" applyBorder="1" applyAlignment="1">
      <alignment horizontal="left"/>
    </xf>
    <xf numFmtId="3" fontId="1" fillId="87" borderId="43" xfId="1" applyNumberFormat="1" applyFont="1" applyFill="1" applyBorder="1" applyAlignment="1">
      <alignment horizontal="left"/>
    </xf>
    <xf numFmtId="38" fontId="1" fillId="0" borderId="43" xfId="1" applyNumberFormat="1" applyFont="1" applyFill="1" applyBorder="1" applyAlignment="1">
      <alignment horizontal="left"/>
    </xf>
    <xf numFmtId="38" fontId="1" fillId="0" borderId="43" xfId="1" applyNumberFormat="1" applyFont="1" applyBorder="1" applyAlignment="1">
      <alignment horizontal="left"/>
    </xf>
    <xf numFmtId="37" fontId="1" fillId="0" borderId="81" xfId="1" applyNumberFormat="1" applyFont="1" applyBorder="1" applyAlignment="1">
      <alignment horizontal="left"/>
    </xf>
    <xf numFmtId="38" fontId="0" fillId="88" borderId="0" xfId="0" applyNumberFormat="1" applyFill="1" applyBorder="1" applyAlignment="1">
      <alignment horizontal="left"/>
    </xf>
    <xf numFmtId="40" fontId="0" fillId="68" borderId="0" xfId="1" applyNumberFormat="1" applyFont="1" applyFill="1" applyBorder="1" applyAlignment="1">
      <alignment horizontal="left"/>
    </xf>
    <xf numFmtId="40" fontId="1" fillId="68" borderId="0" xfId="1" applyNumberFormat="1" applyFont="1" applyFill="1" applyBorder="1" applyAlignment="1">
      <alignment horizontal="left"/>
    </xf>
    <xf numFmtId="37" fontId="1" fillId="89" borderId="43" xfId="1" applyNumberFormat="1" applyFont="1" applyFill="1" applyBorder="1" applyAlignment="1">
      <alignment horizontal="left"/>
    </xf>
    <xf numFmtId="38" fontId="0" fillId="0" borderId="36" xfId="3" applyNumberFormat="1" applyFont="1" applyBorder="1" applyAlignment="1">
      <alignment horizontal="left"/>
    </xf>
    <xf numFmtId="0" fontId="0" fillId="0" borderId="82" xfId="0" applyBorder="1"/>
    <xf numFmtId="38" fontId="0" fillId="0" borderId="81" xfId="0" applyNumberFormat="1" applyFont="1" applyFill="1" applyBorder="1" applyAlignment="1">
      <alignment horizontal="left"/>
    </xf>
    <xf numFmtId="38" fontId="1" fillId="0" borderId="36" xfId="1" applyNumberFormat="1" applyFont="1" applyBorder="1" applyAlignment="1">
      <alignment horizontal="left"/>
    </xf>
    <xf numFmtId="167" fontId="0" fillId="0" borderId="14" xfId="0" applyNumberFormat="1" applyBorder="1" applyAlignment="1">
      <alignment horizontal="left"/>
    </xf>
    <xf numFmtId="0" fontId="4" fillId="0" borderId="44" xfId="4" applyFont="1" applyBorder="1" applyAlignment="1">
      <alignment horizontal="left"/>
    </xf>
    <xf numFmtId="174" fontId="45" fillId="0" borderId="0" xfId="0" applyNumberFormat="1" applyFont="1" applyBorder="1" applyAlignment="1">
      <alignment horizontal="center"/>
    </xf>
    <xf numFmtId="8" fontId="64" fillId="0" borderId="0" xfId="0" applyNumberFormat="1" applyFont="1" applyBorder="1" applyAlignment="1">
      <alignment horizontal="center"/>
    </xf>
    <xf numFmtId="8" fontId="64" fillId="0" borderId="43" xfId="0" applyNumberFormat="1" applyFont="1" applyBorder="1" applyAlignment="1">
      <alignment horizontal="center"/>
    </xf>
    <xf numFmtId="166" fontId="83" fillId="0" borderId="0" xfId="0" applyNumberFormat="1" applyFont="1" applyFill="1" applyBorder="1" applyAlignment="1">
      <alignment horizontal="left" vertical="center"/>
    </xf>
    <xf numFmtId="6" fontId="83" fillId="0" borderId="0" xfId="0" applyNumberFormat="1" applyFont="1" applyFill="1" applyBorder="1" applyAlignment="1">
      <alignment horizontal="left" vertical="center"/>
    </xf>
    <xf numFmtId="8" fontId="0" fillId="0" borderId="0" xfId="0" applyNumberFormat="1" applyFill="1" applyBorder="1"/>
    <xf numFmtId="1" fontId="73" fillId="0" borderId="0" xfId="0" applyNumberFormat="1" applyFont="1" applyFill="1" applyBorder="1" applyAlignment="1">
      <alignment horizontal="center"/>
    </xf>
    <xf numFmtId="0" fontId="45" fillId="0" borderId="83" xfId="0" applyFont="1" applyBorder="1" applyAlignment="1">
      <alignment horizontal="left"/>
    </xf>
    <xf numFmtId="3" fontId="45" fillId="0" borderId="83" xfId="0" applyNumberFormat="1" applyFont="1" applyBorder="1"/>
    <xf numFmtId="38" fontId="0" fillId="0" borderId="78" xfId="0" applyNumberFormat="1" applyFill="1" applyBorder="1" applyAlignment="1">
      <alignment horizontal="left"/>
    </xf>
    <xf numFmtId="164" fontId="0" fillId="0" borderId="0" xfId="1" applyNumberFormat="1" applyFont="1" applyBorder="1" applyAlignment="1">
      <alignment horizontal="left"/>
    </xf>
    <xf numFmtId="43" fontId="31" fillId="29" borderId="17" xfId="33" applyFont="1" applyFill="1" applyBorder="1" applyAlignment="1">
      <alignment horizontal="center"/>
    </xf>
    <xf numFmtId="0" fontId="32" fillId="27" borderId="4" xfId="4" applyFont="1" applyFill="1" applyBorder="1" applyAlignment="1">
      <alignment horizontal="center"/>
    </xf>
    <xf numFmtId="0" fontId="32" fillId="27" borderId="5" xfId="4" applyFont="1" applyFill="1" applyBorder="1" applyAlignment="1">
      <alignment horizontal="center"/>
    </xf>
    <xf numFmtId="0" fontId="32" fillId="27" borderId="37" xfId="4" applyFont="1" applyFill="1" applyBorder="1" applyAlignment="1">
      <alignment horizontal="center"/>
    </xf>
    <xf numFmtId="0" fontId="33" fillId="27" borderId="5" xfId="4" applyFont="1" applyFill="1" applyBorder="1" applyAlignment="1">
      <alignment horizontal="center"/>
    </xf>
    <xf numFmtId="0" fontId="33" fillId="27" borderId="4" xfId="4" applyFont="1" applyFill="1" applyBorder="1" applyAlignment="1">
      <alignment horizontal="center"/>
    </xf>
    <xf numFmtId="0" fontId="32" fillId="29" borderId="40" xfId="4" applyFont="1" applyFill="1" applyBorder="1" applyAlignment="1">
      <alignment horizontal="center"/>
    </xf>
    <xf numFmtId="43" fontId="31" fillId="29" borderId="17" xfId="107" applyFont="1" applyFill="1" applyBorder="1" applyAlignment="1">
      <alignment horizontal="center"/>
    </xf>
    <xf numFmtId="0" fontId="4" fillId="27" borderId="5" xfId="102" applyFont="1" applyFill="1" applyBorder="1" applyAlignment="1">
      <alignment horizontal="center"/>
    </xf>
    <xf numFmtId="0" fontId="32" fillId="27" borderId="5" xfId="102" applyFont="1" applyFill="1" applyBorder="1" applyAlignment="1">
      <alignment horizontal="center"/>
    </xf>
    <xf numFmtId="0" fontId="36" fillId="27" borderId="5" xfId="102" applyFont="1" applyFill="1" applyBorder="1" applyAlignment="1">
      <alignment horizontal="center"/>
    </xf>
    <xf numFmtId="0" fontId="31" fillId="29" borderId="41" xfId="102" applyFont="1" applyFill="1" applyBorder="1" applyAlignment="1">
      <alignment horizontal="center"/>
    </xf>
    <xf numFmtId="3" fontId="31" fillId="29" borderId="40" xfId="102" applyNumberFormat="1" applyFont="1" applyFill="1" applyBorder="1" applyAlignment="1">
      <alignment horizontal="left"/>
    </xf>
    <xf numFmtId="3" fontId="31" fillId="29" borderId="45" xfId="102" applyNumberFormat="1" applyFont="1" applyFill="1" applyBorder="1" applyAlignment="1">
      <alignment horizontal="left"/>
    </xf>
    <xf numFmtId="43" fontId="31" fillId="29" borderId="17" xfId="112" applyFont="1" applyFill="1" applyBorder="1" applyAlignment="1">
      <alignment horizontal="center"/>
    </xf>
    <xf numFmtId="0" fontId="32" fillId="27" borderId="4" xfId="102" applyFont="1" applyFill="1" applyBorder="1" applyAlignment="1">
      <alignment horizontal="center"/>
    </xf>
    <xf numFmtId="0" fontId="33" fillId="27" borderId="5" xfId="102" applyFont="1" applyFill="1" applyBorder="1" applyAlignment="1">
      <alignment horizontal="center"/>
    </xf>
    <xf numFmtId="0" fontId="32" fillId="29" borderId="40" xfId="102" applyFont="1" applyFill="1" applyBorder="1" applyAlignment="1">
      <alignment horizontal="center"/>
    </xf>
    <xf numFmtId="43" fontId="0" fillId="0" borderId="0" xfId="1" applyFont="1"/>
    <xf numFmtId="43" fontId="31" fillId="28" borderId="17" xfId="103" applyFont="1" applyFill="1" applyBorder="1" applyAlignment="1">
      <alignment horizontal="center"/>
    </xf>
    <xf numFmtId="0" fontId="4" fillId="27" borderId="4" xfId="102" applyFont="1" applyFill="1" applyBorder="1" applyAlignment="1">
      <alignment horizontal="center"/>
    </xf>
    <xf numFmtId="0" fontId="32" fillId="27" borderId="37" xfId="102" applyFont="1" applyFill="1" applyBorder="1" applyAlignment="1">
      <alignment horizontal="center"/>
    </xf>
    <xf numFmtId="0" fontId="31" fillId="28" borderId="40" xfId="102" applyFont="1" applyFill="1" applyBorder="1" applyAlignment="1">
      <alignment horizontal="center"/>
    </xf>
    <xf numFmtId="0" fontId="3" fillId="32" borderId="4" xfId="0" applyFont="1" applyFill="1" applyBorder="1" applyAlignment="1">
      <alignment horizontal="center"/>
    </xf>
    <xf numFmtId="10" fontId="3" fillId="32" borderId="42" xfId="0" applyNumberFormat="1" applyFont="1" applyFill="1" applyBorder="1" applyAlignment="1">
      <alignment horizontal="left"/>
    </xf>
    <xf numFmtId="0" fontId="3" fillId="32" borderId="37" xfId="0" applyFont="1" applyFill="1" applyBorder="1" applyAlignment="1">
      <alignment horizontal="center"/>
    </xf>
    <xf numFmtId="37" fontId="3" fillId="32" borderId="38" xfId="1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37" fontId="3" fillId="0" borderId="0" xfId="1" applyNumberFormat="1" applyFont="1" applyFill="1"/>
    <xf numFmtId="0" fontId="39" fillId="0" borderId="17" xfId="0" applyFont="1" applyFill="1" applyBorder="1" applyAlignment="1">
      <alignment horizontal="center"/>
    </xf>
    <xf numFmtId="3" fontId="39" fillId="0" borderId="35" xfId="1" applyNumberFormat="1" applyFont="1" applyFill="1" applyBorder="1" applyAlignment="1">
      <alignment horizontal="left"/>
    </xf>
    <xf numFmtId="3" fontId="39" fillId="0" borderId="36" xfId="1" applyNumberFormat="1" applyFont="1" applyFill="1" applyBorder="1" applyAlignment="1">
      <alignment horizontal="left"/>
    </xf>
    <xf numFmtId="0" fontId="0" fillId="90" borderId="0" xfId="0" applyFill="1"/>
    <xf numFmtId="14" fontId="0" fillId="83" borderId="0" xfId="0" applyNumberFormat="1" applyFont="1" applyFill="1" applyAlignment="1">
      <alignment horizontal="left"/>
    </xf>
    <xf numFmtId="0" fontId="0" fillId="83" borderId="0" xfId="0" applyFill="1" applyAlignment="1">
      <alignment horizontal="left"/>
    </xf>
    <xf numFmtId="0" fontId="0" fillId="91" borderId="0" xfId="0" applyFill="1"/>
    <xf numFmtId="3" fontId="0" fillId="83" borderId="77" xfId="0" applyNumberFormat="1" applyFill="1" applyBorder="1" applyAlignment="1">
      <alignment horizontal="left"/>
    </xf>
    <xf numFmtId="165" fontId="45" fillId="0" borderId="84" xfId="0" applyNumberFormat="1" applyFont="1" applyBorder="1" applyAlignment="1">
      <alignment horizontal="left"/>
    </xf>
    <xf numFmtId="165" fontId="45" fillId="0" borderId="85" xfId="0" applyNumberFormat="1" applyFont="1" applyBorder="1" applyAlignment="1">
      <alignment horizontal="left"/>
    </xf>
    <xf numFmtId="6" fontId="0" fillId="0" borderId="11" xfId="0" applyNumberFormat="1" applyFill="1" applyBorder="1" applyAlignment="1">
      <alignment horizontal="left"/>
    </xf>
    <xf numFmtId="6" fontId="0" fillId="0" borderId="51" xfId="1" applyNumberFormat="1" applyFont="1" applyBorder="1" applyAlignment="1">
      <alignment horizontal="left"/>
    </xf>
    <xf numFmtId="6" fontId="0" fillId="0" borderId="7" xfId="1" applyNumberFormat="1" applyFont="1" applyBorder="1" applyAlignment="1">
      <alignment horizontal="left"/>
    </xf>
    <xf numFmtId="165" fontId="0" fillId="0" borderId="84" xfId="0" applyNumberFormat="1" applyFill="1" applyBorder="1" applyAlignment="1">
      <alignment horizontal="left"/>
    </xf>
    <xf numFmtId="165" fontId="0" fillId="0" borderId="85" xfId="0" applyNumberFormat="1" applyFill="1" applyBorder="1" applyAlignment="1">
      <alignment horizontal="left"/>
    </xf>
    <xf numFmtId="0" fontId="45" fillId="0" borderId="84" xfId="0" applyNumberFormat="1" applyFont="1" applyBorder="1" applyAlignment="1">
      <alignment horizontal="left"/>
    </xf>
    <xf numFmtId="0" fontId="45" fillId="0" borderId="85" xfId="0" applyNumberFormat="1" applyFont="1" applyBorder="1" applyAlignment="1">
      <alignment horizontal="left"/>
    </xf>
    <xf numFmtId="0" fontId="0" fillId="30" borderId="44" xfId="0" applyFont="1" applyFill="1" applyBorder="1" applyAlignment="1"/>
    <xf numFmtId="0" fontId="0" fillId="30" borderId="12" xfId="0" applyFont="1" applyFill="1" applyBorder="1" applyAlignment="1"/>
    <xf numFmtId="0" fontId="0" fillId="30" borderId="44" xfId="0" applyFill="1" applyBorder="1" applyAlignment="1"/>
    <xf numFmtId="1" fontId="0" fillId="30" borderId="42" xfId="0" applyNumberFormat="1" applyFill="1" applyBorder="1" applyAlignment="1">
      <alignment horizontal="left"/>
    </xf>
    <xf numFmtId="1" fontId="0" fillId="30" borderId="14" xfId="0" applyNumberFormat="1" applyFill="1" applyBorder="1" applyAlignment="1">
      <alignment horizontal="left"/>
    </xf>
    <xf numFmtId="5" fontId="0" fillId="30" borderId="6" xfId="1" applyNumberFormat="1" applyFont="1" applyFill="1" applyBorder="1" applyAlignment="1">
      <alignment horizontal="left"/>
    </xf>
    <xf numFmtId="5" fontId="0" fillId="30" borderId="0" xfId="1" applyNumberFormat="1" applyFont="1" applyFill="1" applyBorder="1" applyAlignment="1">
      <alignment horizontal="left"/>
    </xf>
    <xf numFmtId="0" fontId="34" fillId="30" borderId="12" xfId="102" applyFont="1" applyFill="1" applyBorder="1" applyAlignment="1">
      <alignment horizontal="left"/>
    </xf>
    <xf numFmtId="38" fontId="0" fillId="0" borderId="81" xfId="0" applyNumberFormat="1" applyFill="1" applyBorder="1" applyAlignment="1">
      <alignment horizontal="left"/>
    </xf>
    <xf numFmtId="22" fontId="64" fillId="0" borderId="0" xfId="0" applyNumberFormat="1" applyFont="1" applyFill="1" applyBorder="1"/>
    <xf numFmtId="8" fontId="64" fillId="0" borderId="0" xfId="0" applyNumberFormat="1" applyFont="1" applyFill="1" applyBorder="1" applyAlignment="1">
      <alignment horizontal="center"/>
    </xf>
    <xf numFmtId="0" fontId="45" fillId="0" borderId="0" xfId="0" applyNumberFormat="1" applyFont="1" applyBorder="1" applyAlignment="1">
      <alignment horizontal="left"/>
    </xf>
    <xf numFmtId="22" fontId="79" fillId="0" borderId="0" xfId="0" applyNumberFormat="1" applyFont="1" applyBorder="1" applyAlignment="1">
      <alignment horizontal="left"/>
    </xf>
    <xf numFmtId="1" fontId="0" fillId="0" borderId="0" xfId="0" applyNumberForma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81" fillId="0" borderId="36" xfId="0" applyFont="1" applyFill="1" applyBorder="1" applyAlignment="1">
      <alignment horizontal="center" vertical="center" wrapText="1"/>
    </xf>
    <xf numFmtId="0" fontId="80" fillId="79" borderId="42" xfId="0" applyFont="1" applyFill="1" applyBorder="1" applyAlignment="1">
      <alignment wrapText="1"/>
    </xf>
    <xf numFmtId="22" fontId="79" fillId="0" borderId="14" xfId="0" applyNumberFormat="1" applyFont="1" applyBorder="1" applyAlignment="1">
      <alignment horizontal="left"/>
    </xf>
    <xf numFmtId="9" fontId="0" fillId="0" borderId="14" xfId="0" applyNumberFormat="1" applyFill="1" applyBorder="1" applyAlignment="1">
      <alignment horizontal="center"/>
    </xf>
    <xf numFmtId="9" fontId="0" fillId="0" borderId="5" xfId="0" applyNumberFormat="1" applyFill="1" applyBorder="1" applyAlignment="1">
      <alignment horizontal="center"/>
    </xf>
    <xf numFmtId="9" fontId="0" fillId="0" borderId="44" xfId="0" applyNumberFormat="1" applyFill="1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0" fontId="0" fillId="30" borderId="14" xfId="0" applyFont="1" applyFill="1" applyBorder="1" applyAlignment="1"/>
    <xf numFmtId="0" fontId="0" fillId="30" borderId="0" xfId="0" applyFont="1" applyFill="1" applyBorder="1" applyAlignment="1"/>
    <xf numFmtId="0" fontId="34" fillId="30" borderId="0" xfId="102" applyFont="1" applyFill="1" applyBorder="1" applyAlignment="1"/>
    <xf numFmtId="0" fontId="34" fillId="30" borderId="43" xfId="102" applyFont="1" applyFill="1" applyBorder="1" applyAlignment="1"/>
    <xf numFmtId="0" fontId="0" fillId="30" borderId="14" xfId="0" applyFill="1" applyBorder="1" applyAlignment="1"/>
    <xf numFmtId="3" fontId="0" fillId="0" borderId="43" xfId="0" applyNumberFormat="1" applyBorder="1" applyAlignment="1">
      <alignment horizontal="center"/>
    </xf>
    <xf numFmtId="6" fontId="64" fillId="0" borderId="43" xfId="0" applyNumberFormat="1" applyFont="1" applyBorder="1" applyAlignment="1">
      <alignment horizontal="left"/>
    </xf>
    <xf numFmtId="0" fontId="2" fillId="0" borderId="0" xfId="4" applyFont="1" applyAlignment="1">
      <alignment horizontal="left"/>
    </xf>
    <xf numFmtId="6" fontId="64" fillId="0" borderId="0" xfId="0" applyNumberFormat="1" applyFont="1" applyAlignment="1">
      <alignment horizontal="left"/>
    </xf>
    <xf numFmtId="165" fontId="64" fillId="0" borderId="0" xfId="0" applyNumberFormat="1" applyFont="1" applyAlignment="1">
      <alignment horizontal="left"/>
    </xf>
    <xf numFmtId="0" fontId="4" fillId="0" borderId="42" xfId="4" applyFont="1" applyBorder="1" applyAlignment="1">
      <alignment horizontal="left"/>
    </xf>
    <xf numFmtId="0" fontId="4" fillId="0" borderId="6" xfId="4" applyFont="1" applyBorder="1" applyAlignment="1">
      <alignment horizontal="left"/>
    </xf>
    <xf numFmtId="0" fontId="64" fillId="0" borderId="0" xfId="0" applyFont="1" applyAlignment="1">
      <alignment horizontal="left"/>
    </xf>
    <xf numFmtId="1" fontId="0" fillId="0" borderId="49" xfId="1" applyNumberFormat="1" applyFont="1" applyBorder="1" applyAlignment="1">
      <alignment horizontal="left"/>
    </xf>
    <xf numFmtId="1" fontId="0" fillId="0" borderId="49" xfId="0" applyNumberFormat="1" applyFill="1" applyBorder="1" applyAlignment="1">
      <alignment horizontal="left"/>
    </xf>
    <xf numFmtId="1" fontId="0" fillId="0" borderId="11" xfId="0" applyNumberFormat="1" applyFill="1" applyBorder="1" applyAlignment="1">
      <alignment horizontal="left"/>
    </xf>
    <xf numFmtId="1" fontId="0" fillId="0" borderId="51" xfId="0" applyNumberFormat="1" applyFill="1" applyBorder="1" applyAlignment="1">
      <alignment horizontal="left"/>
    </xf>
    <xf numFmtId="38" fontId="0" fillId="0" borderId="36" xfId="1" applyNumberFormat="1" applyFont="1" applyBorder="1" applyAlignment="1">
      <alignment horizontal="left"/>
    </xf>
    <xf numFmtId="167" fontId="0" fillId="28" borderId="38" xfId="0" applyNumberFormat="1" applyFill="1" applyBorder="1" applyAlignment="1">
      <alignment horizontal="left"/>
    </xf>
    <xf numFmtId="167" fontId="0" fillId="28" borderId="39" xfId="0" applyNumberFormat="1" applyFill="1" applyBorder="1" applyAlignment="1">
      <alignment horizontal="left"/>
    </xf>
    <xf numFmtId="38" fontId="0" fillId="82" borderId="35" xfId="0" applyNumberFormat="1" applyFill="1" applyBorder="1" applyAlignment="1">
      <alignment horizontal="left"/>
    </xf>
    <xf numFmtId="6" fontId="0" fillId="82" borderId="69" xfId="0" applyNumberFormat="1" applyFill="1" applyBorder="1" applyAlignment="1">
      <alignment horizontal="left"/>
    </xf>
    <xf numFmtId="0" fontId="0" fillId="0" borderId="0" xfId="0" applyFont="1"/>
    <xf numFmtId="39" fontId="0" fillId="0" borderId="0" xfId="0" applyNumberFormat="1"/>
    <xf numFmtId="3" fontId="0" fillId="0" borderId="0" xfId="0" applyNumberFormat="1" applyFill="1" applyBorder="1" applyAlignment="1">
      <alignment horizontal="left"/>
    </xf>
    <xf numFmtId="14" fontId="0" fillId="0" borderId="0" xfId="0" applyNumberFormat="1" applyFill="1"/>
    <xf numFmtId="37" fontId="0" fillId="0" borderId="45" xfId="0" applyNumberFormat="1" applyBorder="1" applyAlignment="1">
      <alignment horizontal="left"/>
    </xf>
    <xf numFmtId="3" fontId="0" fillId="0" borderId="45" xfId="0" applyNumberFormat="1" applyBorder="1" applyAlignment="1">
      <alignment horizontal="left"/>
    </xf>
    <xf numFmtId="3" fontId="0" fillId="0" borderId="0" xfId="0" applyNumberFormat="1" applyFill="1" applyBorder="1"/>
    <xf numFmtId="3" fontId="0" fillId="0" borderId="45" xfId="0" applyNumberFormat="1" applyFill="1" applyBorder="1"/>
    <xf numFmtId="9" fontId="0" fillId="0" borderId="0" xfId="3" applyFont="1" applyAlignment="1">
      <alignment horizontal="left"/>
    </xf>
    <xf numFmtId="0" fontId="0" fillId="94" borderId="0" xfId="0" applyFill="1"/>
    <xf numFmtId="0" fontId="3" fillId="94" borderId="0" xfId="1278" applyFill="1"/>
    <xf numFmtId="0" fontId="3" fillId="32" borderId="0" xfId="1278" applyFont="1" applyFill="1"/>
    <xf numFmtId="0" fontId="3" fillId="32" borderId="0" xfId="1278" applyFill="1"/>
    <xf numFmtId="0" fontId="3" fillId="0" borderId="0" xfId="1278" applyFill="1"/>
    <xf numFmtId="0" fontId="3" fillId="0" borderId="0" xfId="1278"/>
    <xf numFmtId="0" fontId="3" fillId="32" borderId="43" xfId="1278" applyFill="1" applyBorder="1"/>
    <xf numFmtId="0" fontId="3" fillId="32" borderId="43" xfId="1278" applyFont="1" applyFill="1" applyBorder="1"/>
    <xf numFmtId="3" fontId="0" fillId="94" borderId="0" xfId="0" applyNumberFormat="1" applyFill="1"/>
    <xf numFmtId="3" fontId="0" fillId="32" borderId="0" xfId="0" applyNumberFormat="1" applyFill="1"/>
    <xf numFmtId="10" fontId="0" fillId="32" borderId="0" xfId="0" applyNumberFormat="1" applyFill="1"/>
    <xf numFmtId="0" fontId="0" fillId="32" borderId="0" xfId="0" applyFill="1"/>
    <xf numFmtId="3" fontId="88" fillId="32" borderId="0" xfId="0" applyNumberFormat="1" applyFont="1" applyFill="1"/>
    <xf numFmtId="164" fontId="0" fillId="32" borderId="0" xfId="1" applyNumberFormat="1" applyFont="1" applyFill="1"/>
    <xf numFmtId="2" fontId="0" fillId="32" borderId="0" xfId="0" applyNumberFormat="1" applyFill="1"/>
    <xf numFmtId="37" fontId="0" fillId="32" borderId="0" xfId="0" applyNumberFormat="1" applyFill="1"/>
    <xf numFmtId="0" fontId="2" fillId="32" borderId="0" xfId="0" applyFont="1" applyFill="1"/>
    <xf numFmtId="177" fontId="0" fillId="32" borderId="0" xfId="0" applyNumberFormat="1" applyFill="1"/>
    <xf numFmtId="178" fontId="0" fillId="32" borderId="0" xfId="0" applyNumberFormat="1" applyFill="1"/>
    <xf numFmtId="179" fontId="0" fillId="32" borderId="0" xfId="0" applyNumberFormat="1" applyFill="1"/>
    <xf numFmtId="180" fontId="0" fillId="32" borderId="0" xfId="0" applyNumberFormat="1" applyFill="1"/>
    <xf numFmtId="167" fontId="0" fillId="32" borderId="0" xfId="0" applyNumberFormat="1" applyFill="1"/>
    <xf numFmtId="181" fontId="0" fillId="0" borderId="0" xfId="0" applyNumberFormat="1"/>
    <xf numFmtId="182" fontId="0" fillId="32" borderId="0" xfId="0" applyNumberFormat="1" applyFill="1"/>
    <xf numFmtId="167" fontId="0" fillId="28" borderId="0" xfId="0" applyNumberFormat="1" applyFill="1" applyBorder="1" applyAlignment="1">
      <alignment horizontal="left"/>
    </xf>
    <xf numFmtId="4" fontId="40" fillId="29" borderId="39" xfId="0" applyNumberFormat="1" applyFont="1" applyFill="1" applyBorder="1"/>
    <xf numFmtId="0" fontId="40" fillId="29" borderId="44" xfId="0" applyFont="1" applyFill="1" applyBorder="1"/>
    <xf numFmtId="3" fontId="0" fillId="29" borderId="87" xfId="0" applyNumberFormat="1" applyFill="1" applyBorder="1"/>
    <xf numFmtId="4" fontId="40" fillId="29" borderId="12" xfId="0" applyNumberFormat="1" applyFont="1" applyFill="1" applyBorder="1"/>
    <xf numFmtId="167" fontId="0" fillId="29" borderId="39" xfId="0" applyNumberFormat="1" applyFill="1" applyBorder="1" applyAlignment="1">
      <alignment horizontal="left"/>
    </xf>
    <xf numFmtId="3" fontId="0" fillId="29" borderId="0" xfId="0" applyNumberFormat="1" applyFill="1" applyBorder="1"/>
    <xf numFmtId="37" fontId="86" fillId="0" borderId="0" xfId="1" applyNumberFormat="1" applyFont="1" applyFill="1" applyBorder="1" applyAlignment="1">
      <alignment horizontal="left"/>
    </xf>
    <xf numFmtId="167" fontId="0" fillId="29" borderId="44" xfId="0" applyNumberFormat="1" applyFill="1" applyBorder="1" applyAlignment="1">
      <alignment horizontal="left"/>
    </xf>
    <xf numFmtId="0" fontId="40" fillId="29" borderId="14" xfId="0" applyFont="1" applyFill="1" applyBorder="1"/>
    <xf numFmtId="167" fontId="0" fillId="29" borderId="12" xfId="0" applyNumberFormat="1" applyFill="1" applyBorder="1" applyAlignment="1">
      <alignment horizontal="left"/>
    </xf>
    <xf numFmtId="167" fontId="0" fillId="29" borderId="38" xfId="0" applyNumberFormat="1" applyFill="1" applyBorder="1" applyAlignment="1">
      <alignment horizontal="left"/>
    </xf>
    <xf numFmtId="3" fontId="0" fillId="29" borderId="14" xfId="0" applyNumberFormat="1" applyFill="1" applyBorder="1"/>
    <xf numFmtId="4" fontId="40" fillId="29" borderId="6" xfId="0" applyNumberFormat="1" applyFont="1" applyFill="1" applyBorder="1"/>
    <xf numFmtId="3" fontId="40" fillId="29" borderId="6" xfId="0" applyNumberFormat="1" applyFont="1" applyFill="1" applyBorder="1"/>
    <xf numFmtId="3" fontId="40" fillId="29" borderId="0" xfId="0" applyNumberFormat="1" applyFont="1" applyFill="1" applyBorder="1"/>
    <xf numFmtId="3" fontId="0" fillId="29" borderId="6" xfId="0" applyNumberFormat="1" applyFill="1" applyBorder="1"/>
    <xf numFmtId="3" fontId="0" fillId="29" borderId="42" xfId="0" applyNumberFormat="1" applyFill="1" applyBorder="1"/>
    <xf numFmtId="10" fontId="40" fillId="29" borderId="12" xfId="3" applyNumberFormat="1" applyFont="1" applyFill="1" applyBorder="1"/>
    <xf numFmtId="3" fontId="0" fillId="29" borderId="44" xfId="0" applyNumberFormat="1" applyFill="1" applyBorder="1"/>
    <xf numFmtId="0" fontId="40" fillId="29" borderId="42" xfId="0" applyFont="1" applyFill="1" applyBorder="1"/>
    <xf numFmtId="183" fontId="40" fillId="29" borderId="0" xfId="0" applyNumberFormat="1" applyFont="1" applyFill="1" applyBorder="1"/>
    <xf numFmtId="167" fontId="0" fillId="29" borderId="6" xfId="0" applyNumberFormat="1" applyFill="1" applyBorder="1" applyAlignment="1">
      <alignment horizontal="left"/>
    </xf>
    <xf numFmtId="183" fontId="40" fillId="29" borderId="12" xfId="0" applyNumberFormat="1" applyFont="1" applyFill="1" applyBorder="1"/>
    <xf numFmtId="4" fontId="40" fillId="29" borderId="0" xfId="0" applyNumberFormat="1" applyFont="1" applyFill="1" applyBorder="1"/>
    <xf numFmtId="3" fontId="0" fillId="29" borderId="12" xfId="0" applyNumberFormat="1" applyFill="1" applyBorder="1"/>
    <xf numFmtId="10" fontId="40" fillId="29" borderId="6" xfId="3" applyNumberFormat="1" applyFont="1" applyFill="1" applyBorder="1"/>
    <xf numFmtId="4" fontId="40" fillId="29" borderId="38" xfId="0" applyNumberFormat="1" applyFont="1" applyFill="1" applyBorder="1"/>
    <xf numFmtId="10" fontId="40" fillId="29" borderId="0" xfId="3" applyNumberFormat="1" applyFont="1" applyFill="1" applyBorder="1"/>
    <xf numFmtId="4" fontId="40" fillId="29" borderId="43" xfId="0" applyNumberFormat="1" applyFont="1" applyFill="1" applyBorder="1"/>
    <xf numFmtId="183" fontId="40" fillId="29" borderId="6" xfId="0" applyNumberFormat="1" applyFont="1" applyFill="1" applyBorder="1"/>
    <xf numFmtId="0" fontId="86" fillId="0" borderId="0" xfId="0" applyFont="1" applyFill="1" applyBorder="1" applyAlignment="1">
      <alignment horizontal="left"/>
    </xf>
    <xf numFmtId="3" fontId="40" fillId="29" borderId="12" xfId="0" applyNumberFormat="1" applyFont="1" applyFill="1" applyBorder="1"/>
    <xf numFmtId="3" fontId="0" fillId="29" borderId="45" xfId="0" applyNumberFormat="1" applyFill="1" applyBorder="1"/>
    <xf numFmtId="3" fontId="0" fillId="29" borderId="40" xfId="0" applyNumberFormat="1" applyFill="1" applyBorder="1"/>
    <xf numFmtId="0" fontId="0" fillId="0" borderId="0" xfId="0"/>
    <xf numFmtId="14" fontId="0" fillId="0" borderId="0" xfId="0" applyNumberFormat="1"/>
    <xf numFmtId="0" fontId="0" fillId="30" borderId="6" xfId="0" applyFill="1" applyBorder="1"/>
    <xf numFmtId="5" fontId="0" fillId="30" borderId="0" xfId="0" applyNumberFormat="1" applyFill="1" applyBorder="1" applyAlignment="1">
      <alignment horizontal="left"/>
    </xf>
    <xf numFmtId="0" fontId="34" fillId="30" borderId="12" xfId="102" applyFont="1" applyFill="1" applyBorder="1" applyAlignment="1"/>
    <xf numFmtId="0" fontId="0" fillId="30" borderId="38" xfId="0" applyFill="1" applyBorder="1"/>
    <xf numFmtId="7" fontId="0" fillId="30" borderId="43" xfId="0" applyNumberFormat="1" applyFill="1" applyBorder="1" applyAlignment="1">
      <alignment horizontal="left"/>
    </xf>
    <xf numFmtId="0" fontId="34" fillId="30" borderId="39" xfId="102" applyFont="1" applyFill="1" applyBorder="1" applyAlignment="1"/>
    <xf numFmtId="0" fontId="0" fillId="0" borderId="0" xfId="0"/>
    <xf numFmtId="14" fontId="0" fillId="0" borderId="0" xfId="0" applyNumberFormat="1"/>
    <xf numFmtId="0" fontId="0" fillId="30" borderId="6" xfId="0" applyFill="1" applyBorder="1"/>
    <xf numFmtId="5" fontId="0" fillId="30" borderId="0" xfId="0" applyNumberFormat="1" applyFill="1" applyBorder="1" applyAlignment="1">
      <alignment horizontal="left"/>
    </xf>
    <xf numFmtId="0" fontId="34" fillId="30" borderId="12" xfId="102" applyFont="1" applyFill="1" applyBorder="1" applyAlignment="1"/>
    <xf numFmtId="0" fontId="0" fillId="30" borderId="38" xfId="0" applyFill="1" applyBorder="1"/>
    <xf numFmtId="7" fontId="0" fillId="30" borderId="43" xfId="0" applyNumberFormat="1" applyFill="1" applyBorder="1" applyAlignment="1">
      <alignment horizontal="left"/>
    </xf>
    <xf numFmtId="0" fontId="34" fillId="30" borderId="39" xfId="102" applyFont="1" applyFill="1" applyBorder="1" applyAlignment="1"/>
    <xf numFmtId="0" fontId="0" fillId="0" borderId="0" xfId="0"/>
    <xf numFmtId="14" fontId="0" fillId="0" borderId="0" xfId="0" applyNumberFormat="1"/>
    <xf numFmtId="0" fontId="0" fillId="30" borderId="6" xfId="0" applyFill="1" applyBorder="1"/>
    <xf numFmtId="5" fontId="0" fillId="30" borderId="0" xfId="0" applyNumberFormat="1" applyFill="1" applyBorder="1" applyAlignment="1">
      <alignment horizontal="left"/>
    </xf>
    <xf numFmtId="0" fontId="34" fillId="30" borderId="12" xfId="102" applyFont="1" applyFill="1" applyBorder="1" applyAlignment="1"/>
    <xf numFmtId="0" fontId="0" fillId="30" borderId="38" xfId="0" applyFill="1" applyBorder="1"/>
    <xf numFmtId="7" fontId="0" fillId="30" borderId="43" xfId="0" applyNumberFormat="1" applyFill="1" applyBorder="1" applyAlignment="1">
      <alignment horizontal="left"/>
    </xf>
    <xf numFmtId="0" fontId="34" fillId="30" borderId="39" xfId="102" applyFont="1" applyFill="1" applyBorder="1" applyAlignment="1"/>
    <xf numFmtId="0" fontId="0" fillId="0" borderId="0" xfId="0"/>
    <xf numFmtId="14" fontId="0" fillId="0" borderId="0" xfId="0" applyNumberFormat="1"/>
    <xf numFmtId="0" fontId="0" fillId="30" borderId="6" xfId="0" applyFill="1" applyBorder="1"/>
    <xf numFmtId="5" fontId="0" fillId="30" borderId="0" xfId="0" applyNumberFormat="1" applyFill="1" applyBorder="1" applyAlignment="1">
      <alignment horizontal="left"/>
    </xf>
    <xf numFmtId="0" fontId="34" fillId="30" borderId="12" xfId="102" applyFont="1" applyFill="1" applyBorder="1" applyAlignment="1"/>
    <xf numFmtId="0" fontId="0" fillId="30" borderId="38" xfId="0" applyFill="1" applyBorder="1"/>
    <xf numFmtId="7" fontId="0" fillId="30" borderId="43" xfId="0" applyNumberFormat="1" applyFill="1" applyBorder="1" applyAlignment="1">
      <alignment horizontal="left"/>
    </xf>
    <xf numFmtId="0" fontId="34" fillId="30" borderId="39" xfId="102" applyFont="1" applyFill="1" applyBorder="1" applyAlignment="1"/>
    <xf numFmtId="0" fontId="0" fillId="0" borderId="0" xfId="0"/>
    <xf numFmtId="14" fontId="0" fillId="0" borderId="0" xfId="0" applyNumberFormat="1"/>
    <xf numFmtId="0" fontId="0" fillId="30" borderId="6" xfId="0" applyFill="1" applyBorder="1"/>
    <xf numFmtId="5" fontId="0" fillId="30" borderId="0" xfId="0" applyNumberFormat="1" applyFill="1" applyBorder="1" applyAlignment="1">
      <alignment horizontal="left"/>
    </xf>
    <xf numFmtId="0" fontId="34" fillId="30" borderId="12" xfId="102" applyFont="1" applyFill="1" applyBorder="1" applyAlignment="1"/>
    <xf numFmtId="0" fontId="0" fillId="30" borderId="38" xfId="0" applyFill="1" applyBorder="1"/>
    <xf numFmtId="7" fontId="0" fillId="30" borderId="43" xfId="0" applyNumberFormat="1" applyFill="1" applyBorder="1" applyAlignment="1">
      <alignment horizontal="left"/>
    </xf>
    <xf numFmtId="0" fontId="34" fillId="30" borderId="39" xfId="102" applyFont="1" applyFill="1" applyBorder="1" applyAlignment="1"/>
    <xf numFmtId="0" fontId="0" fillId="0" borderId="0" xfId="0"/>
    <xf numFmtId="14" fontId="0" fillId="0" borderId="0" xfId="0" applyNumberFormat="1"/>
    <xf numFmtId="0" fontId="0" fillId="30" borderId="6" xfId="0" applyFill="1" applyBorder="1"/>
    <xf numFmtId="5" fontId="0" fillId="30" borderId="0" xfId="0" applyNumberFormat="1" applyFill="1" applyBorder="1" applyAlignment="1">
      <alignment horizontal="left"/>
    </xf>
    <xf numFmtId="0" fontId="34" fillId="30" borderId="12" xfId="102" applyFont="1" applyFill="1" applyBorder="1" applyAlignment="1"/>
    <xf numFmtId="0" fontId="0" fillId="30" borderId="38" xfId="0" applyFill="1" applyBorder="1"/>
    <xf numFmtId="7" fontId="0" fillId="30" borderId="43" xfId="0" applyNumberFormat="1" applyFill="1" applyBorder="1" applyAlignment="1">
      <alignment horizontal="left"/>
    </xf>
    <xf numFmtId="0" fontId="34" fillId="30" borderId="39" xfId="102" applyFont="1" applyFill="1" applyBorder="1" applyAlignment="1"/>
    <xf numFmtId="0" fontId="0" fillId="30" borderId="6" xfId="0" applyFill="1" applyBorder="1"/>
    <xf numFmtId="5" fontId="0" fillId="30" borderId="0" xfId="0" applyNumberFormat="1" applyFill="1" applyBorder="1" applyAlignment="1">
      <alignment horizontal="left"/>
    </xf>
    <xf numFmtId="0" fontId="34" fillId="30" borderId="12" xfId="102" applyFont="1" applyFill="1" applyBorder="1" applyAlignment="1"/>
    <xf numFmtId="0" fontId="0" fillId="30" borderId="38" xfId="0" applyFill="1" applyBorder="1"/>
    <xf numFmtId="7" fontId="0" fillId="30" borderId="43" xfId="0" applyNumberFormat="1" applyFill="1" applyBorder="1" applyAlignment="1">
      <alignment horizontal="left"/>
    </xf>
    <xf numFmtId="0" fontId="34" fillId="30" borderId="39" xfId="102" applyFont="1" applyFill="1" applyBorder="1" applyAlignment="1"/>
    <xf numFmtId="0" fontId="0" fillId="30" borderId="6" xfId="0" applyFill="1" applyBorder="1"/>
    <xf numFmtId="5" fontId="0" fillId="30" borderId="0" xfId="0" applyNumberFormat="1" applyFill="1" applyBorder="1" applyAlignment="1">
      <alignment horizontal="left"/>
    </xf>
    <xf numFmtId="0" fontId="34" fillId="30" borderId="12" xfId="102" applyFont="1" applyFill="1" applyBorder="1" applyAlignment="1"/>
    <xf numFmtId="0" fontId="0" fillId="30" borderId="38" xfId="0" applyFill="1" applyBorder="1"/>
    <xf numFmtId="7" fontId="0" fillId="30" borderId="43" xfId="0" applyNumberFormat="1" applyFill="1" applyBorder="1" applyAlignment="1">
      <alignment horizontal="left"/>
    </xf>
    <xf numFmtId="0" fontId="34" fillId="30" borderId="39" xfId="102" applyFont="1" applyFill="1" applyBorder="1" applyAlignment="1"/>
    <xf numFmtId="0" fontId="0" fillId="30" borderId="6" xfId="0" applyFill="1" applyBorder="1"/>
    <xf numFmtId="5" fontId="0" fillId="30" borderId="0" xfId="0" applyNumberFormat="1" applyFill="1" applyBorder="1" applyAlignment="1">
      <alignment horizontal="left"/>
    </xf>
    <xf numFmtId="0" fontId="34" fillId="30" borderId="12" xfId="102" applyFont="1" applyFill="1" applyBorder="1" applyAlignment="1"/>
    <xf numFmtId="0" fontId="0" fillId="30" borderId="38" xfId="0" applyFill="1" applyBorder="1"/>
    <xf numFmtId="7" fontId="0" fillId="30" borderId="43" xfId="0" applyNumberFormat="1" applyFill="1" applyBorder="1" applyAlignment="1">
      <alignment horizontal="left"/>
    </xf>
    <xf numFmtId="0" fontId="34" fillId="30" borderId="39" xfId="102" applyFont="1" applyFill="1" applyBorder="1" applyAlignment="1"/>
    <xf numFmtId="0" fontId="0" fillId="30" borderId="6" xfId="0" applyFill="1" applyBorder="1"/>
    <xf numFmtId="5" fontId="0" fillId="30" borderId="0" xfId="0" applyNumberFormat="1" applyFill="1" applyBorder="1" applyAlignment="1">
      <alignment horizontal="left"/>
    </xf>
    <xf numFmtId="0" fontId="34" fillId="30" borderId="12" xfId="102" applyFont="1" applyFill="1" applyBorder="1" applyAlignment="1"/>
    <xf numFmtId="0" fontId="0" fillId="30" borderId="38" xfId="0" applyFill="1" applyBorder="1"/>
    <xf numFmtId="7" fontId="0" fillId="30" borderId="43" xfId="0" applyNumberFormat="1" applyFill="1" applyBorder="1" applyAlignment="1">
      <alignment horizontal="left"/>
    </xf>
    <xf numFmtId="0" fontId="34" fillId="30" borderId="39" xfId="102" applyFont="1" applyFill="1" applyBorder="1" applyAlignment="1"/>
    <xf numFmtId="0" fontId="0" fillId="30" borderId="6" xfId="0" applyFill="1" applyBorder="1"/>
    <xf numFmtId="5" fontId="0" fillId="30" borderId="0" xfId="0" applyNumberFormat="1" applyFill="1" applyBorder="1" applyAlignment="1">
      <alignment horizontal="left"/>
    </xf>
    <xf numFmtId="0" fontId="34" fillId="30" borderId="12" xfId="102" applyFont="1" applyFill="1" applyBorder="1" applyAlignment="1"/>
    <xf numFmtId="0" fontId="0" fillId="30" borderId="38" xfId="0" applyFill="1" applyBorder="1"/>
    <xf numFmtId="7" fontId="0" fillId="30" borderId="43" xfId="0" applyNumberFormat="1" applyFill="1" applyBorder="1" applyAlignment="1">
      <alignment horizontal="left"/>
    </xf>
    <xf numFmtId="0" fontId="34" fillId="30" borderId="39" xfId="102" applyFont="1" applyFill="1" applyBorder="1" applyAlignment="1"/>
    <xf numFmtId="0" fontId="0" fillId="0" borderId="0" xfId="0"/>
    <xf numFmtId="0" fontId="0" fillId="0" borderId="0" xfId="0" applyFill="1" applyBorder="1"/>
    <xf numFmtId="0" fontId="0" fillId="30" borderId="6" xfId="0" applyFill="1" applyBorder="1"/>
    <xf numFmtId="5" fontId="0" fillId="30" borderId="0" xfId="0" applyNumberFormat="1" applyFill="1" applyBorder="1" applyAlignment="1">
      <alignment horizontal="left"/>
    </xf>
    <xf numFmtId="0" fontId="34" fillId="30" borderId="12" xfId="102" applyFont="1" applyFill="1" applyBorder="1" applyAlignment="1"/>
    <xf numFmtId="0" fontId="0" fillId="30" borderId="38" xfId="0" applyFill="1" applyBorder="1"/>
    <xf numFmtId="7" fontId="0" fillId="30" borderId="43" xfId="0" applyNumberFormat="1" applyFill="1" applyBorder="1" applyAlignment="1">
      <alignment horizontal="left"/>
    </xf>
    <xf numFmtId="0" fontId="34" fillId="30" borderId="39" xfId="102" applyFont="1" applyFill="1" applyBorder="1" applyAlignment="1"/>
    <xf numFmtId="0" fontId="0" fillId="0" borderId="0" xfId="0"/>
    <xf numFmtId="0" fontId="0" fillId="0" borderId="0" xfId="0" applyFill="1" applyBorder="1" applyAlignment="1">
      <alignment horizontal="left"/>
    </xf>
    <xf numFmtId="0" fontId="0" fillId="30" borderId="0" xfId="0" applyFill="1" applyBorder="1" applyAlignment="1">
      <alignment horizontal="left"/>
    </xf>
    <xf numFmtId="14" fontId="0" fillId="0" borderId="0" xfId="0" applyNumberFormat="1"/>
    <xf numFmtId="0" fontId="0" fillId="30" borderId="6" xfId="0" applyFill="1" applyBorder="1"/>
    <xf numFmtId="0" fontId="0" fillId="30" borderId="42" xfId="0" applyFill="1" applyBorder="1"/>
    <xf numFmtId="0" fontId="0" fillId="30" borderId="42" xfId="0" applyFill="1" applyBorder="1" applyAlignment="1">
      <alignment horizontal="left"/>
    </xf>
    <xf numFmtId="9" fontId="0" fillId="31" borderId="42" xfId="3" applyNumberFormat="1" applyFont="1" applyFill="1" applyBorder="1" applyAlignment="1">
      <alignment horizontal="left"/>
    </xf>
    <xf numFmtId="9" fontId="0" fillId="31" borderId="14" xfId="3" applyNumberFormat="1" applyFont="1" applyFill="1" applyBorder="1" applyAlignment="1">
      <alignment horizontal="left"/>
    </xf>
    <xf numFmtId="168" fontId="0" fillId="31" borderId="42" xfId="2" applyNumberFormat="1" applyFont="1" applyFill="1" applyBorder="1" applyAlignment="1">
      <alignment horizontal="left"/>
    </xf>
    <xf numFmtId="168" fontId="0" fillId="31" borderId="14" xfId="2" applyNumberFormat="1" applyFont="1" applyFill="1" applyBorder="1" applyAlignment="1">
      <alignment horizontal="left"/>
    </xf>
    <xf numFmtId="7" fontId="0" fillId="31" borderId="6" xfId="0" applyNumberFormat="1" applyFill="1" applyBorder="1" applyAlignment="1">
      <alignment horizontal="left"/>
    </xf>
    <xf numFmtId="7" fontId="0" fillId="31" borderId="0" xfId="0" applyNumberFormat="1" applyFill="1" applyBorder="1" applyAlignment="1">
      <alignment horizontal="left"/>
    </xf>
    <xf numFmtId="9" fontId="0" fillId="31" borderId="6" xfId="3" applyFont="1" applyFill="1" applyBorder="1" applyAlignment="1">
      <alignment horizontal="left"/>
    </xf>
    <xf numFmtId="9" fontId="0" fillId="31" borderId="0" xfId="3" applyFont="1" applyFill="1" applyBorder="1" applyAlignment="1">
      <alignment horizontal="left"/>
    </xf>
    <xf numFmtId="5" fontId="0" fillId="30" borderId="0" xfId="0" applyNumberFormat="1" applyFill="1" applyBorder="1" applyAlignment="1">
      <alignment horizontal="left"/>
    </xf>
    <xf numFmtId="7" fontId="0" fillId="30" borderId="0" xfId="0" applyNumberFormat="1" applyFill="1" applyBorder="1" applyAlignment="1">
      <alignment horizontal="left"/>
    </xf>
    <xf numFmtId="166" fontId="0" fillId="30" borderId="0" xfId="0" applyNumberFormat="1" applyFill="1" applyBorder="1" applyAlignment="1">
      <alignment horizontal="left"/>
    </xf>
    <xf numFmtId="37" fontId="0" fillId="30" borderId="6" xfId="1" applyNumberFormat="1" applyFont="1" applyFill="1" applyBorder="1" applyAlignment="1">
      <alignment horizontal="left"/>
    </xf>
    <xf numFmtId="37" fontId="0" fillId="30" borderId="0" xfId="1" applyNumberFormat="1" applyFont="1" applyFill="1" applyBorder="1" applyAlignment="1">
      <alignment horizontal="left"/>
    </xf>
    <xf numFmtId="37" fontId="38" fillId="30" borderId="6" xfId="1" applyNumberFormat="1" applyFont="1" applyFill="1" applyBorder="1" applyAlignment="1">
      <alignment horizontal="left"/>
    </xf>
    <xf numFmtId="37" fontId="38" fillId="30" borderId="0" xfId="1" applyNumberFormat="1" applyFont="1" applyFill="1" applyBorder="1" applyAlignment="1">
      <alignment horizontal="left"/>
    </xf>
    <xf numFmtId="39" fontId="0" fillId="31" borderId="6" xfId="0" applyNumberFormat="1" applyFill="1" applyBorder="1" applyAlignment="1">
      <alignment horizontal="left"/>
    </xf>
    <xf numFmtId="39" fontId="0" fillId="31" borderId="0" xfId="0" applyNumberFormat="1" applyFill="1" applyBorder="1" applyAlignment="1">
      <alignment horizontal="left"/>
    </xf>
    <xf numFmtId="39" fontId="0" fillId="31" borderId="38" xfId="0" applyNumberFormat="1" applyFill="1" applyBorder="1" applyAlignment="1">
      <alignment horizontal="left"/>
    </xf>
    <xf numFmtId="39" fontId="0" fillId="31" borderId="43" xfId="0" applyNumberFormat="1" applyFill="1" applyBorder="1" applyAlignment="1">
      <alignment horizontal="left"/>
    </xf>
    <xf numFmtId="0" fontId="0" fillId="30" borderId="6" xfId="0" applyFill="1" applyBorder="1" applyAlignment="1">
      <alignment horizontal="left"/>
    </xf>
    <xf numFmtId="5" fontId="0" fillId="30" borderId="6" xfId="0" applyNumberFormat="1" applyFill="1" applyBorder="1" applyAlignment="1">
      <alignment horizontal="left"/>
    </xf>
    <xf numFmtId="7" fontId="0" fillId="30" borderId="6" xfId="0" applyNumberFormat="1" applyFill="1" applyBorder="1" applyAlignment="1">
      <alignment horizontal="left"/>
    </xf>
    <xf numFmtId="166" fontId="0" fillId="30" borderId="6" xfId="0" applyNumberFormat="1" applyFill="1" applyBorder="1" applyAlignment="1">
      <alignment horizontal="left"/>
    </xf>
    <xf numFmtId="0" fontId="0" fillId="0" borderId="62" xfId="0" applyBorder="1" applyAlignment="1">
      <alignment horizontal="left"/>
    </xf>
    <xf numFmtId="0" fontId="0" fillId="30" borderId="62" xfId="0" applyFill="1" applyBorder="1" applyAlignment="1">
      <alignment horizontal="left"/>
    </xf>
    <xf numFmtId="0" fontId="34" fillId="30" borderId="44" xfId="102" applyFont="1" applyFill="1" applyBorder="1" applyAlignment="1"/>
    <xf numFmtId="0" fontId="34" fillId="30" borderId="12" xfId="102" applyFont="1" applyFill="1" applyBorder="1" applyAlignment="1"/>
    <xf numFmtId="0" fontId="0" fillId="31" borderId="6" xfId="0" applyFill="1" applyBorder="1" applyAlignment="1">
      <alignment horizontal="left"/>
    </xf>
    <xf numFmtId="0" fontId="34" fillId="26" borderId="12" xfId="102" applyFont="1" applyFill="1" applyBorder="1" applyAlignment="1"/>
    <xf numFmtId="0" fontId="34" fillId="31" borderId="12" xfId="102" applyFont="1" applyFill="1" applyBorder="1" applyAlignment="1"/>
    <xf numFmtId="0" fontId="0" fillId="31" borderId="38" xfId="0" applyFill="1" applyBorder="1" applyAlignment="1">
      <alignment horizontal="left"/>
    </xf>
    <xf numFmtId="0" fontId="34" fillId="26" borderId="39" xfId="102" applyFont="1" applyFill="1" applyBorder="1" applyAlignment="1"/>
    <xf numFmtId="0" fontId="0" fillId="30" borderId="38" xfId="0" applyFill="1" applyBorder="1"/>
    <xf numFmtId="7" fontId="0" fillId="30" borderId="43" xfId="0" applyNumberFormat="1" applyFill="1" applyBorder="1" applyAlignment="1">
      <alignment horizontal="left"/>
    </xf>
    <xf numFmtId="0" fontId="45" fillId="30" borderId="0" xfId="0" applyFont="1" applyFill="1"/>
    <xf numFmtId="0" fontId="45" fillId="30" borderId="0" xfId="0" applyFont="1" applyFill="1" applyAlignment="1"/>
    <xf numFmtId="0" fontId="72" fillId="0" borderId="0" xfId="0" applyFont="1" applyAlignment="1">
      <alignment horizontal="left"/>
    </xf>
    <xf numFmtId="0" fontId="34" fillId="30" borderId="39" xfId="102" applyFont="1" applyFill="1" applyBorder="1" applyAlignment="1"/>
    <xf numFmtId="37" fontId="38" fillId="0" borderId="6" xfId="0" applyNumberFormat="1" applyFont="1" applyBorder="1" applyAlignment="1">
      <alignment horizontal="left"/>
    </xf>
    <xf numFmtId="37" fontId="38" fillId="0" borderId="0" xfId="0" applyNumberFormat="1" applyFont="1" applyBorder="1" applyAlignment="1">
      <alignment horizontal="left"/>
    </xf>
    <xf numFmtId="0" fontId="0" fillId="30" borderId="12" xfId="0" applyFont="1" applyFill="1" applyBorder="1" applyAlignment="1"/>
    <xf numFmtId="0" fontId="0" fillId="30" borderId="44" xfId="0" applyFill="1" applyBorder="1" applyAlignment="1"/>
    <xf numFmtId="1" fontId="0" fillId="30" borderId="42" xfId="0" applyNumberFormat="1" applyFill="1" applyBorder="1" applyAlignment="1">
      <alignment horizontal="left"/>
    </xf>
    <xf numFmtId="1" fontId="0" fillId="30" borderId="14" xfId="0" applyNumberFormat="1" applyFill="1" applyBorder="1" applyAlignment="1">
      <alignment horizontal="left"/>
    </xf>
    <xf numFmtId="5" fontId="0" fillId="30" borderId="6" xfId="1" applyNumberFormat="1" applyFont="1" applyFill="1" applyBorder="1" applyAlignment="1">
      <alignment horizontal="left"/>
    </xf>
    <xf numFmtId="5" fontId="0" fillId="30" borderId="0" xfId="1" applyNumberFormat="1" applyFont="1" applyFill="1" applyBorder="1" applyAlignment="1">
      <alignment horizontal="left"/>
    </xf>
    <xf numFmtId="167" fontId="0" fillId="29" borderId="42" xfId="0" applyNumberFormat="1" applyFill="1" applyBorder="1" applyAlignment="1">
      <alignment horizontal="left"/>
    </xf>
    <xf numFmtId="0" fontId="0" fillId="0" borderId="0" xfId="0"/>
    <xf numFmtId="0" fontId="72" fillId="0" borderId="0" xfId="0" applyFont="1"/>
    <xf numFmtId="0" fontId="0" fillId="0" borderId="0" xfId="0"/>
    <xf numFmtId="0" fontId="72" fillId="0" borderId="0" xfId="0" applyFont="1" applyFill="1" applyBorder="1" applyAlignment="1">
      <alignment horizontal="left"/>
    </xf>
    <xf numFmtId="0" fontId="72" fillId="0" borderId="0" xfId="0" applyFont="1" applyAlignment="1">
      <alignment horizontal="left"/>
    </xf>
    <xf numFmtId="0" fontId="0" fillId="0" borderId="0" xfId="0"/>
    <xf numFmtId="0" fontId="0" fillId="92" borderId="4" xfId="0" applyFill="1" applyBorder="1"/>
    <xf numFmtId="38" fontId="0" fillId="93" borderId="4" xfId="0" applyNumberFormat="1" applyFill="1" applyBorder="1" applyAlignment="1">
      <alignment horizontal="center"/>
    </xf>
    <xf numFmtId="38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75" fillId="92" borderId="37" xfId="0" applyFont="1" applyFill="1" applyBorder="1"/>
    <xf numFmtId="38" fontId="0" fillId="93" borderId="17" xfId="0" applyNumberFormat="1" applyFill="1" applyBorder="1" applyAlignment="1">
      <alignment horizontal="center"/>
    </xf>
    <xf numFmtId="0" fontId="82" fillId="77" borderId="42" xfId="0" applyFont="1" applyFill="1" applyBorder="1" applyAlignment="1">
      <alignment horizontal="center"/>
    </xf>
    <xf numFmtId="0" fontId="82" fillId="77" borderId="14" xfId="0" applyFont="1" applyFill="1" applyBorder="1" applyAlignment="1">
      <alignment horizontal="center"/>
    </xf>
    <xf numFmtId="0" fontId="82" fillId="77" borderId="44" xfId="0" applyFont="1" applyFill="1" applyBorder="1" applyAlignment="1">
      <alignment horizontal="center"/>
    </xf>
    <xf numFmtId="0" fontId="82" fillId="80" borderId="35" xfId="0" applyFont="1" applyFill="1" applyBorder="1" applyAlignment="1">
      <alignment horizontal="center"/>
    </xf>
    <xf numFmtId="0" fontId="82" fillId="80" borderId="36" xfId="0" applyFont="1" applyFill="1" applyBorder="1" applyAlignment="1">
      <alignment horizontal="center"/>
    </xf>
    <xf numFmtId="0" fontId="82" fillId="80" borderId="69" xfId="0" applyFont="1" applyFill="1" applyBorder="1" applyAlignment="1">
      <alignment horizontal="center"/>
    </xf>
    <xf numFmtId="0" fontId="82" fillId="81" borderId="35" xfId="0" applyFont="1" applyFill="1" applyBorder="1" applyAlignment="1">
      <alignment horizontal="center"/>
    </xf>
    <xf numFmtId="0" fontId="82" fillId="81" borderId="36" xfId="0" applyFont="1" applyFill="1" applyBorder="1" applyAlignment="1">
      <alignment horizontal="center"/>
    </xf>
    <xf numFmtId="0" fontId="82" fillId="81" borderId="69" xfId="0" applyFont="1" applyFill="1" applyBorder="1" applyAlignment="1">
      <alignment horizontal="center"/>
    </xf>
    <xf numFmtId="0" fontId="82" fillId="77" borderId="35" xfId="0" applyFont="1" applyFill="1" applyBorder="1" applyAlignment="1">
      <alignment horizontal="center"/>
    </xf>
    <xf numFmtId="0" fontId="82" fillId="77" borderId="36" xfId="0" applyFont="1" applyFill="1" applyBorder="1" applyAlignment="1">
      <alignment horizontal="center"/>
    </xf>
    <xf numFmtId="0" fontId="82" fillId="77" borderId="69" xfId="0" applyFont="1" applyFill="1" applyBorder="1" applyAlignment="1">
      <alignment horizontal="center"/>
    </xf>
  </cellXfs>
  <cellStyles count="1298">
    <cellStyle name=" 1" xfId="5"/>
    <cellStyle name=" 1 2" xfId="128"/>
    <cellStyle name="_OOC_Input" xfId="158"/>
    <cellStyle name="20% - Accent1 2" xfId="6"/>
    <cellStyle name="20% - Accent1 3" xfId="159"/>
    <cellStyle name="20% - Accent2 2" xfId="7"/>
    <cellStyle name="20% - Accent2 3" xfId="160"/>
    <cellStyle name="20% - Accent3 2" xfId="8"/>
    <cellStyle name="20% - Accent3 3" xfId="161"/>
    <cellStyle name="20% - Accent4 2" xfId="9"/>
    <cellStyle name="20% - Accent4 3" xfId="162"/>
    <cellStyle name="20% - Accent5 2" xfId="10"/>
    <cellStyle name="20% - Accent5 3" xfId="163"/>
    <cellStyle name="20% - Accent6 2" xfId="11"/>
    <cellStyle name="20% - Accent6 3" xfId="164"/>
    <cellStyle name="40% - Accent1 2" xfId="12"/>
    <cellStyle name="40% - Accent1 3" xfId="165"/>
    <cellStyle name="40% - Accent2 2" xfId="13"/>
    <cellStyle name="40% - Accent2 3" xfId="166"/>
    <cellStyle name="40% - Accent3 2" xfId="14"/>
    <cellStyle name="40% - Accent3 3" xfId="167"/>
    <cellStyle name="40% - Accent4 2" xfId="15"/>
    <cellStyle name="40% - Accent4 3" xfId="168"/>
    <cellStyle name="40% - Accent5 2" xfId="16"/>
    <cellStyle name="40% - Accent5 3" xfId="169"/>
    <cellStyle name="40% - Accent6 2" xfId="17"/>
    <cellStyle name="40% - Accent6 3" xfId="170"/>
    <cellStyle name="60% - Accent1 2" xfId="18"/>
    <cellStyle name="60% - Accent1 3" xfId="171"/>
    <cellStyle name="60% - Accent2 2" xfId="19"/>
    <cellStyle name="60% - Accent2 3" xfId="172"/>
    <cellStyle name="60% - Accent3 2" xfId="20"/>
    <cellStyle name="60% - Accent3 3" xfId="173"/>
    <cellStyle name="60% - Accent4 2" xfId="21"/>
    <cellStyle name="60% - Accent4 3" xfId="174"/>
    <cellStyle name="60% - Accent5 2" xfId="22"/>
    <cellStyle name="60% - Accent5 3" xfId="175"/>
    <cellStyle name="60% - Accent6 2" xfId="23"/>
    <cellStyle name="60% - Accent6 3" xfId="176"/>
    <cellStyle name="Accent1 2" xfId="24"/>
    <cellStyle name="Accent1 3" xfId="177"/>
    <cellStyle name="Accent2 2" xfId="25"/>
    <cellStyle name="Accent2 3" xfId="178"/>
    <cellStyle name="Accent3 2" xfId="26"/>
    <cellStyle name="Accent3 3" xfId="179"/>
    <cellStyle name="Accent4 2" xfId="27"/>
    <cellStyle name="Accent4 3" xfId="180"/>
    <cellStyle name="Accent5 2" xfId="28"/>
    <cellStyle name="Accent5 3" xfId="181"/>
    <cellStyle name="Accent6 2" xfId="29"/>
    <cellStyle name="Accent6 3" xfId="182"/>
    <cellStyle name="align" xfId="183"/>
    <cellStyle name="Bad 2" xfId="30"/>
    <cellStyle name="Bad 3" xfId="184"/>
    <cellStyle name="Big Title" xfId="185"/>
    <cellStyle name="Calculation 2" xfId="31"/>
    <cellStyle name="Calculation 3" xfId="186"/>
    <cellStyle name="Check Cell 2" xfId="32"/>
    <cellStyle name="Check Cell 3" xfId="187"/>
    <cellStyle name="College" xfId="188"/>
    <cellStyle name="Comma" xfId="1" builtinId="3"/>
    <cellStyle name="Comma (2)" xfId="34"/>
    <cellStyle name="Comma 10" xfId="123"/>
    <cellStyle name="Comma 10 10" xfId="189"/>
    <cellStyle name="Comma 10 11" xfId="190"/>
    <cellStyle name="Comma 10 12" xfId="191"/>
    <cellStyle name="Comma 10 13" xfId="192"/>
    <cellStyle name="Comma 10 14" xfId="193"/>
    <cellStyle name="Comma 10 15" xfId="194"/>
    <cellStyle name="Comma 10 16" xfId="195"/>
    <cellStyle name="Comma 10 17" xfId="196"/>
    <cellStyle name="Comma 10 18" xfId="197"/>
    <cellStyle name="Comma 10 19" xfId="198"/>
    <cellStyle name="Comma 10 2" xfId="199"/>
    <cellStyle name="Comma 10 20" xfId="200"/>
    <cellStyle name="Comma 10 21" xfId="201"/>
    <cellStyle name="Comma 10 3" xfId="202"/>
    <cellStyle name="Comma 10 4" xfId="203"/>
    <cellStyle name="Comma 10 5" xfId="204"/>
    <cellStyle name="Comma 10 6" xfId="205"/>
    <cellStyle name="Comma 10 7" xfId="206"/>
    <cellStyle name="Comma 10 8" xfId="207"/>
    <cellStyle name="Comma 10 9" xfId="208"/>
    <cellStyle name="Comma 11" xfId="130"/>
    <cellStyle name="Comma 12" xfId="133"/>
    <cellStyle name="Comma 13" xfId="138"/>
    <cellStyle name="Comma 14" xfId="145"/>
    <cellStyle name="Comma 15" xfId="154"/>
    <cellStyle name="Comma 16" xfId="142"/>
    <cellStyle name="Comma 16 10" xfId="209"/>
    <cellStyle name="Comma 16 11" xfId="210"/>
    <cellStyle name="Comma 16 12" xfId="211"/>
    <cellStyle name="Comma 16 13" xfId="212"/>
    <cellStyle name="Comma 16 14" xfId="213"/>
    <cellStyle name="Comma 16 15" xfId="214"/>
    <cellStyle name="Comma 16 16" xfId="215"/>
    <cellStyle name="Comma 16 17" xfId="216"/>
    <cellStyle name="Comma 16 18" xfId="217"/>
    <cellStyle name="Comma 16 19" xfId="218"/>
    <cellStyle name="Comma 16 2" xfId="219"/>
    <cellStyle name="Comma 16 20" xfId="220"/>
    <cellStyle name="Comma 16 21" xfId="221"/>
    <cellStyle name="Comma 16 3" xfId="222"/>
    <cellStyle name="Comma 16 4" xfId="223"/>
    <cellStyle name="Comma 16 5" xfId="224"/>
    <cellStyle name="Comma 16 6" xfId="225"/>
    <cellStyle name="Comma 16 7" xfId="226"/>
    <cellStyle name="Comma 16 8" xfId="227"/>
    <cellStyle name="Comma 16 9" xfId="228"/>
    <cellStyle name="Comma 17" xfId="155"/>
    <cellStyle name="Comma 18" xfId="141"/>
    <cellStyle name="Comma 2" xfId="33"/>
    <cellStyle name="Comma 2 10" xfId="229"/>
    <cellStyle name="Comma 2 11" xfId="230"/>
    <cellStyle name="Comma 2 12" xfId="231"/>
    <cellStyle name="Comma 2 13" xfId="232"/>
    <cellStyle name="Comma 2 14" xfId="233"/>
    <cellStyle name="Comma 2 15" xfId="234"/>
    <cellStyle name="Comma 2 16" xfId="235"/>
    <cellStyle name="Comma 2 17" xfId="236"/>
    <cellStyle name="Comma 2 18" xfId="237"/>
    <cellStyle name="Comma 2 19" xfId="238"/>
    <cellStyle name="Comma 2 2" xfId="239"/>
    <cellStyle name="Comma 2 20" xfId="240"/>
    <cellStyle name="Comma 2 21" xfId="241"/>
    <cellStyle name="Comma 2 3" xfId="242"/>
    <cellStyle name="Comma 2 4" xfId="243"/>
    <cellStyle name="Comma 2 5" xfId="244"/>
    <cellStyle name="Comma 2 6" xfId="245"/>
    <cellStyle name="Comma 2 7" xfId="246"/>
    <cellStyle name="Comma 2 8" xfId="247"/>
    <cellStyle name="Comma 2 9" xfId="248"/>
    <cellStyle name="Comma 22" xfId="249"/>
    <cellStyle name="Comma 3" xfId="107"/>
    <cellStyle name="Comma 4" xfId="112"/>
    <cellStyle name="Comma 5" xfId="103"/>
    <cellStyle name="Comma 6" xfId="109"/>
    <cellStyle name="Comma 7" xfId="118"/>
    <cellStyle name="Comma 8" xfId="124"/>
    <cellStyle name="Comma 9" xfId="126"/>
    <cellStyle name="Comma.1" xfId="250"/>
    <cellStyle name="Comma.2" xfId="251"/>
    <cellStyle name="Comma0" xfId="252"/>
    <cellStyle name="ContentsHyperlink" xfId="35"/>
    <cellStyle name="Currency" xfId="2" builtinId="4"/>
    <cellStyle name="Currency (2)" xfId="37"/>
    <cellStyle name="Currency 10" xfId="121"/>
    <cellStyle name="Currency 11" xfId="131"/>
    <cellStyle name="Currency 12" xfId="132"/>
    <cellStyle name="Currency 13" xfId="139"/>
    <cellStyle name="Currency 14" xfId="148"/>
    <cellStyle name="Currency 15" xfId="152"/>
    <cellStyle name="Currency 16" xfId="144"/>
    <cellStyle name="Currency 17" xfId="153"/>
    <cellStyle name="Currency 18" xfId="143"/>
    <cellStyle name="Currency 2" xfId="36"/>
    <cellStyle name="Currency 2 2" xfId="253"/>
    <cellStyle name="Currency 22" xfId="254"/>
    <cellStyle name="Currency 22 2" xfId="255"/>
    <cellStyle name="Currency 3" xfId="108"/>
    <cellStyle name="Currency 4" xfId="110"/>
    <cellStyle name="Currency 5" xfId="105"/>
    <cellStyle name="Currency 6" xfId="106"/>
    <cellStyle name="Currency 7" xfId="120"/>
    <cellStyle name="Currency 8" xfId="122"/>
    <cellStyle name="Currency 9" xfId="114"/>
    <cellStyle name="Date" xfId="38"/>
    <cellStyle name="Days" xfId="39"/>
    <cellStyle name="Dth" xfId="40"/>
    <cellStyle name="Euro" xfId="41"/>
    <cellStyle name="Explanatory Text 2" xfId="42"/>
    <cellStyle name="Explanatory Text 3" xfId="256"/>
    <cellStyle name="Footnote01" xfId="257"/>
    <cellStyle name="Good 2" xfId="43"/>
    <cellStyle name="Good 3" xfId="258"/>
    <cellStyle name="Heading" xfId="44"/>
    <cellStyle name="Heading 1 2" xfId="45"/>
    <cellStyle name="Heading 1 3" xfId="259"/>
    <cellStyle name="Heading 1 U" xfId="260"/>
    <cellStyle name="Heading 10" xfId="1292"/>
    <cellStyle name="Heading 11" xfId="1288"/>
    <cellStyle name="Heading 12" xfId="1290"/>
    <cellStyle name="Heading 13" xfId="1283"/>
    <cellStyle name="Heading 14" xfId="1286"/>
    <cellStyle name="Heading 15" xfId="1295"/>
    <cellStyle name="Heading 16" xfId="1287"/>
    <cellStyle name="Heading 17" xfId="1291"/>
    <cellStyle name="Heading 18" xfId="1279"/>
    <cellStyle name="Heading 19" xfId="1285"/>
    <cellStyle name="Heading 2 2" xfId="46"/>
    <cellStyle name="Heading 2 3" xfId="261"/>
    <cellStyle name="Heading 20" xfId="1293"/>
    <cellStyle name="Heading 21" xfId="1289"/>
    <cellStyle name="Heading 22" xfId="1297"/>
    <cellStyle name="Heading 23" xfId="1294"/>
    <cellStyle name="Heading 3 2" xfId="47"/>
    <cellStyle name="Heading 3 2 2" xfId="1282"/>
    <cellStyle name="Heading 3 3" xfId="262"/>
    <cellStyle name="Heading 3 4" xfId="263"/>
    <cellStyle name="Heading 3 5" xfId="1272"/>
    <cellStyle name="Heading 4 2" xfId="48"/>
    <cellStyle name="Heading 4 3" xfId="264"/>
    <cellStyle name="Heading 5" xfId="1277"/>
    <cellStyle name="Heading 6" xfId="1281"/>
    <cellStyle name="Heading 7" xfId="1284"/>
    <cellStyle name="Heading 8" xfId="1296"/>
    <cellStyle name="Heading 9" xfId="1280"/>
    <cellStyle name="Hours" xfId="49"/>
    <cellStyle name="HR" xfId="50"/>
    <cellStyle name="Input 2" xfId="51"/>
    <cellStyle name="Input 3" xfId="265"/>
    <cellStyle name="Input 4" xfId="266"/>
    <cellStyle name="Linked Cell 2" xfId="52"/>
    <cellStyle name="Linked Cell 3" xfId="267"/>
    <cellStyle name="MMBtu" xfId="53"/>
    <cellStyle name="MMBtu 10" xfId="268"/>
    <cellStyle name="MMBtu 11" xfId="269"/>
    <cellStyle name="MMBtu 12" xfId="270"/>
    <cellStyle name="MMBtu 13" xfId="271"/>
    <cellStyle name="MMBtu 14" xfId="272"/>
    <cellStyle name="MMBtu 15" xfId="273"/>
    <cellStyle name="MMBtu 16" xfId="274"/>
    <cellStyle name="MMBtu 17" xfId="275"/>
    <cellStyle name="MMBtu 18" xfId="276"/>
    <cellStyle name="MMBtu 19" xfId="277"/>
    <cellStyle name="MMBtu 2" xfId="278"/>
    <cellStyle name="MMBtu 2 10" xfId="279"/>
    <cellStyle name="MMBtu 2 11" xfId="280"/>
    <cellStyle name="MMBtu 2 12" xfId="281"/>
    <cellStyle name="MMBtu 2 13" xfId="282"/>
    <cellStyle name="MMBtu 2 14" xfId="283"/>
    <cellStyle name="MMBtu 2 15" xfId="284"/>
    <cellStyle name="MMBtu 2 16" xfId="285"/>
    <cellStyle name="MMBtu 2 17" xfId="286"/>
    <cellStyle name="MMBtu 2 18" xfId="287"/>
    <cellStyle name="MMBtu 2 19" xfId="288"/>
    <cellStyle name="MMBtu 2 2" xfId="289"/>
    <cellStyle name="MMBtu 2 20" xfId="290"/>
    <cellStyle name="MMBtu 2 21" xfId="291"/>
    <cellStyle name="MMBtu 2 3" xfId="292"/>
    <cellStyle name="MMBtu 2 4" xfId="293"/>
    <cellStyle name="MMBtu 2 5" xfId="294"/>
    <cellStyle name="MMBtu 2 6" xfId="295"/>
    <cellStyle name="MMBtu 2 7" xfId="296"/>
    <cellStyle name="MMBtu 2 8" xfId="297"/>
    <cellStyle name="MMBtu 2 9" xfId="298"/>
    <cellStyle name="MMBtu 20" xfId="299"/>
    <cellStyle name="MMBtu 21" xfId="300"/>
    <cellStyle name="MMBtu 22" xfId="301"/>
    <cellStyle name="MMBtu 23" xfId="302"/>
    <cellStyle name="MMBtu 24" xfId="303"/>
    <cellStyle name="MMBtu 25" xfId="304"/>
    <cellStyle name="MMBtu 26" xfId="305"/>
    <cellStyle name="MMBtu 27" xfId="306"/>
    <cellStyle name="MMBtu 28" xfId="307"/>
    <cellStyle name="MMBtu 29" xfId="308"/>
    <cellStyle name="MMBtu 3" xfId="309"/>
    <cellStyle name="MMBtu 3 10" xfId="310"/>
    <cellStyle name="MMBtu 3 11" xfId="311"/>
    <cellStyle name="MMBtu 3 12" xfId="312"/>
    <cellStyle name="MMBtu 3 13" xfId="313"/>
    <cellStyle name="MMBtu 3 14" xfId="314"/>
    <cellStyle name="MMBtu 3 15" xfId="315"/>
    <cellStyle name="MMBtu 3 16" xfId="316"/>
    <cellStyle name="MMBtu 3 17" xfId="317"/>
    <cellStyle name="MMBtu 3 18" xfId="318"/>
    <cellStyle name="MMBtu 3 19" xfId="319"/>
    <cellStyle name="MMBtu 3 2" xfId="320"/>
    <cellStyle name="MMBtu 3 20" xfId="321"/>
    <cellStyle name="MMBtu 3 21" xfId="322"/>
    <cellStyle name="MMBtu 3 3" xfId="323"/>
    <cellStyle name="MMBtu 3 4" xfId="324"/>
    <cellStyle name="MMBtu 3 5" xfId="325"/>
    <cellStyle name="MMBtu 3 6" xfId="326"/>
    <cellStyle name="MMBtu 3 7" xfId="327"/>
    <cellStyle name="MMBtu 3 8" xfId="328"/>
    <cellStyle name="MMBtu 3 9" xfId="329"/>
    <cellStyle name="MMBtu 30" xfId="330"/>
    <cellStyle name="MMBtu 31" xfId="331"/>
    <cellStyle name="MMBtu 32" xfId="332"/>
    <cellStyle name="MMBtu 33" xfId="333"/>
    <cellStyle name="MMBtu 34" xfId="334"/>
    <cellStyle name="MMBtu 35" xfId="335"/>
    <cellStyle name="MMBtu 36" xfId="336"/>
    <cellStyle name="MMBtu 37" xfId="337"/>
    <cellStyle name="MMBtu 38" xfId="338"/>
    <cellStyle name="MMBtu 39" xfId="339"/>
    <cellStyle name="MMBtu 4" xfId="340"/>
    <cellStyle name="MMBtu 40" xfId="341"/>
    <cellStyle name="MMBtu 41" xfId="342"/>
    <cellStyle name="MMBtu 5" xfId="343"/>
    <cellStyle name="MMBtu 6" xfId="344"/>
    <cellStyle name="MMBtu 7" xfId="345"/>
    <cellStyle name="MMBtu 8" xfId="346"/>
    <cellStyle name="MMBtu 9" xfId="347"/>
    <cellStyle name="MMBtu_Hoosier Charts 2" xfId="348"/>
    <cellStyle name="Month" xfId="54"/>
    <cellStyle name="MW" xfId="55"/>
    <cellStyle name="MWh" xfId="56"/>
    <cellStyle name="MYDATE" xfId="57"/>
    <cellStyle name="Neutral 2" xfId="58"/>
    <cellStyle name="Neutral 3" xfId="349"/>
    <cellStyle name="Normal" xfId="0" builtinId="0"/>
    <cellStyle name="Normal 10" xfId="350"/>
    <cellStyle name="Normal 11" xfId="351"/>
    <cellStyle name="Normal 12" xfId="352"/>
    <cellStyle name="Normal 13" xfId="353"/>
    <cellStyle name="Normal 14" xfId="354"/>
    <cellStyle name="Normal 15" xfId="1271"/>
    <cellStyle name="Normal 16" xfId="1276"/>
    <cellStyle name="Normal 2" xfId="4"/>
    <cellStyle name="Normal 2 2" xfId="355"/>
    <cellStyle name="Normal 2_Hoosier Charts 2" xfId="356"/>
    <cellStyle name="Normal 3" xfId="102"/>
    <cellStyle name="Normal 31" xfId="1275"/>
    <cellStyle name="Normal 4" xfId="127"/>
    <cellStyle name="Normal 5" xfId="137"/>
    <cellStyle name="Normal 5 2" xfId="156"/>
    <cellStyle name="Normal 5 2 2" xfId="1274"/>
    <cellStyle name="Normal 5 2 3" xfId="1273"/>
    <cellStyle name="Normal 6" xfId="157"/>
    <cellStyle name="Normal 7" xfId="357"/>
    <cellStyle name="Normal 8" xfId="358"/>
    <cellStyle name="Normal 9" xfId="359"/>
    <cellStyle name="Normal_Resource Report" xfId="1278"/>
    <cellStyle name="Note 2" xfId="59"/>
    <cellStyle name="Note 3" xfId="360"/>
    <cellStyle name="Note 4" xfId="361"/>
    <cellStyle name="Output 2" xfId="60"/>
    <cellStyle name="Output 3" xfId="362"/>
    <cellStyle name="Percent" xfId="3" builtinId="5"/>
    <cellStyle name="Percent (0)" xfId="62"/>
    <cellStyle name="Percent (1)" xfId="63"/>
    <cellStyle name="Percent (1) 10" xfId="363"/>
    <cellStyle name="Percent (1) 10 10" xfId="364"/>
    <cellStyle name="Percent (1) 10 11" xfId="365"/>
    <cellStyle name="Percent (1) 10 12" xfId="366"/>
    <cellStyle name="Percent (1) 10 13" xfId="367"/>
    <cellStyle name="Percent (1) 10 14" xfId="368"/>
    <cellStyle name="Percent (1) 10 15" xfId="369"/>
    <cellStyle name="Percent (1) 10 16" xfId="370"/>
    <cellStyle name="Percent (1) 10 17" xfId="371"/>
    <cellStyle name="Percent (1) 10 18" xfId="372"/>
    <cellStyle name="Percent (1) 10 19" xfId="373"/>
    <cellStyle name="Percent (1) 10 2" xfId="374"/>
    <cellStyle name="Percent (1) 10 20" xfId="375"/>
    <cellStyle name="Percent (1) 10 21" xfId="376"/>
    <cellStyle name="Percent (1) 10 3" xfId="377"/>
    <cellStyle name="Percent (1) 10 4" xfId="378"/>
    <cellStyle name="Percent (1) 10 5" xfId="379"/>
    <cellStyle name="Percent (1) 10 6" xfId="380"/>
    <cellStyle name="Percent (1) 10 7" xfId="381"/>
    <cellStyle name="Percent (1) 10 8" xfId="382"/>
    <cellStyle name="Percent (1) 10 9" xfId="383"/>
    <cellStyle name="Percent (1) 11" xfId="384"/>
    <cellStyle name="Percent (1) 11 10" xfId="385"/>
    <cellStyle name="Percent (1) 11 11" xfId="386"/>
    <cellStyle name="Percent (1) 11 12" xfId="387"/>
    <cellStyle name="Percent (1) 11 13" xfId="388"/>
    <cellStyle name="Percent (1) 11 14" xfId="389"/>
    <cellStyle name="Percent (1) 11 15" xfId="390"/>
    <cellStyle name="Percent (1) 11 16" xfId="391"/>
    <cellStyle name="Percent (1) 11 17" xfId="392"/>
    <cellStyle name="Percent (1) 11 18" xfId="393"/>
    <cellStyle name="Percent (1) 11 19" xfId="394"/>
    <cellStyle name="Percent (1) 11 2" xfId="395"/>
    <cellStyle name="Percent (1) 11 20" xfId="396"/>
    <cellStyle name="Percent (1) 11 21" xfId="397"/>
    <cellStyle name="Percent (1) 11 3" xfId="398"/>
    <cellStyle name="Percent (1) 11 4" xfId="399"/>
    <cellStyle name="Percent (1) 11 5" xfId="400"/>
    <cellStyle name="Percent (1) 11 6" xfId="401"/>
    <cellStyle name="Percent (1) 11 7" xfId="402"/>
    <cellStyle name="Percent (1) 11 8" xfId="403"/>
    <cellStyle name="Percent (1) 11 9" xfId="404"/>
    <cellStyle name="Percent (1) 12" xfId="405"/>
    <cellStyle name="Percent (1) 12 10" xfId="406"/>
    <cellStyle name="Percent (1) 12 11" xfId="407"/>
    <cellStyle name="Percent (1) 12 12" xfId="408"/>
    <cellStyle name="Percent (1) 12 13" xfId="409"/>
    <cellStyle name="Percent (1) 12 14" xfId="410"/>
    <cellStyle name="Percent (1) 12 15" xfId="411"/>
    <cellStyle name="Percent (1) 12 16" xfId="412"/>
    <cellStyle name="Percent (1) 12 17" xfId="413"/>
    <cellStyle name="Percent (1) 12 18" xfId="414"/>
    <cellStyle name="Percent (1) 12 19" xfId="415"/>
    <cellStyle name="Percent (1) 12 2" xfId="416"/>
    <cellStyle name="Percent (1) 12 20" xfId="417"/>
    <cellStyle name="Percent (1) 12 21" xfId="418"/>
    <cellStyle name="Percent (1) 12 3" xfId="419"/>
    <cellStyle name="Percent (1) 12 4" xfId="420"/>
    <cellStyle name="Percent (1) 12 5" xfId="421"/>
    <cellStyle name="Percent (1) 12 6" xfId="422"/>
    <cellStyle name="Percent (1) 12 7" xfId="423"/>
    <cellStyle name="Percent (1) 12 8" xfId="424"/>
    <cellStyle name="Percent (1) 12 9" xfId="425"/>
    <cellStyle name="Percent (1) 13" xfId="426"/>
    <cellStyle name="Percent (1) 13 10" xfId="427"/>
    <cellStyle name="Percent (1) 13 11" xfId="428"/>
    <cellStyle name="Percent (1) 13 12" xfId="429"/>
    <cellStyle name="Percent (1) 13 13" xfId="430"/>
    <cellStyle name="Percent (1) 13 14" xfId="431"/>
    <cellStyle name="Percent (1) 13 15" xfId="432"/>
    <cellStyle name="Percent (1) 13 16" xfId="433"/>
    <cellStyle name="Percent (1) 13 17" xfId="434"/>
    <cellStyle name="Percent (1) 13 18" xfId="435"/>
    <cellStyle name="Percent (1) 13 19" xfId="436"/>
    <cellStyle name="Percent (1) 13 2" xfId="437"/>
    <cellStyle name="Percent (1) 13 20" xfId="438"/>
    <cellStyle name="Percent (1) 13 21" xfId="439"/>
    <cellStyle name="Percent (1) 13 3" xfId="440"/>
    <cellStyle name="Percent (1) 13 4" xfId="441"/>
    <cellStyle name="Percent (1) 13 5" xfId="442"/>
    <cellStyle name="Percent (1) 13 6" xfId="443"/>
    <cellStyle name="Percent (1) 13 7" xfId="444"/>
    <cellStyle name="Percent (1) 13 8" xfId="445"/>
    <cellStyle name="Percent (1) 13 9" xfId="446"/>
    <cellStyle name="Percent (1) 14" xfId="447"/>
    <cellStyle name="Percent (1) 14 10" xfId="448"/>
    <cellStyle name="Percent (1) 14 11" xfId="449"/>
    <cellStyle name="Percent (1) 14 12" xfId="450"/>
    <cellStyle name="Percent (1) 14 13" xfId="451"/>
    <cellStyle name="Percent (1) 14 14" xfId="452"/>
    <cellStyle name="Percent (1) 14 15" xfId="453"/>
    <cellStyle name="Percent (1) 14 16" xfId="454"/>
    <cellStyle name="Percent (1) 14 17" xfId="455"/>
    <cellStyle name="Percent (1) 14 18" xfId="456"/>
    <cellStyle name="Percent (1) 14 19" xfId="457"/>
    <cellStyle name="Percent (1) 14 2" xfId="458"/>
    <cellStyle name="Percent (1) 14 20" xfId="459"/>
    <cellStyle name="Percent (1) 14 21" xfId="460"/>
    <cellStyle name="Percent (1) 14 3" xfId="461"/>
    <cellStyle name="Percent (1) 14 4" xfId="462"/>
    <cellStyle name="Percent (1) 14 5" xfId="463"/>
    <cellStyle name="Percent (1) 14 6" xfId="464"/>
    <cellStyle name="Percent (1) 14 7" xfId="465"/>
    <cellStyle name="Percent (1) 14 8" xfId="466"/>
    <cellStyle name="Percent (1) 14 9" xfId="467"/>
    <cellStyle name="Percent (1) 15" xfId="468"/>
    <cellStyle name="Percent (1) 15 10" xfId="469"/>
    <cellStyle name="Percent (1) 15 11" xfId="470"/>
    <cellStyle name="Percent (1) 15 12" xfId="471"/>
    <cellStyle name="Percent (1) 15 13" xfId="472"/>
    <cellStyle name="Percent (1) 15 14" xfId="473"/>
    <cellStyle name="Percent (1) 15 15" xfId="474"/>
    <cellStyle name="Percent (1) 15 16" xfId="475"/>
    <cellStyle name="Percent (1) 15 17" xfId="476"/>
    <cellStyle name="Percent (1) 15 18" xfId="477"/>
    <cellStyle name="Percent (1) 15 19" xfId="478"/>
    <cellStyle name="Percent (1) 15 2" xfId="479"/>
    <cellStyle name="Percent (1) 15 20" xfId="480"/>
    <cellStyle name="Percent (1) 15 21" xfId="481"/>
    <cellStyle name="Percent (1) 15 3" xfId="482"/>
    <cellStyle name="Percent (1) 15 4" xfId="483"/>
    <cellStyle name="Percent (1) 15 5" xfId="484"/>
    <cellStyle name="Percent (1) 15 6" xfId="485"/>
    <cellStyle name="Percent (1) 15 7" xfId="486"/>
    <cellStyle name="Percent (1) 15 8" xfId="487"/>
    <cellStyle name="Percent (1) 15 9" xfId="488"/>
    <cellStyle name="Percent (1) 16" xfId="489"/>
    <cellStyle name="Percent (1) 16 10" xfId="490"/>
    <cellStyle name="Percent (1) 16 11" xfId="491"/>
    <cellStyle name="Percent (1) 16 12" xfId="492"/>
    <cellStyle name="Percent (1) 16 13" xfId="493"/>
    <cellStyle name="Percent (1) 16 14" xfId="494"/>
    <cellStyle name="Percent (1) 16 15" xfId="495"/>
    <cellStyle name="Percent (1) 16 16" xfId="496"/>
    <cellStyle name="Percent (1) 16 17" xfId="497"/>
    <cellStyle name="Percent (1) 16 18" xfId="498"/>
    <cellStyle name="Percent (1) 16 19" xfId="499"/>
    <cellStyle name="Percent (1) 16 2" xfId="500"/>
    <cellStyle name="Percent (1) 16 20" xfId="501"/>
    <cellStyle name="Percent (1) 16 21" xfId="502"/>
    <cellStyle name="Percent (1) 16 3" xfId="503"/>
    <cellStyle name="Percent (1) 16 4" xfId="504"/>
    <cellStyle name="Percent (1) 16 5" xfId="505"/>
    <cellStyle name="Percent (1) 16 6" xfId="506"/>
    <cellStyle name="Percent (1) 16 7" xfId="507"/>
    <cellStyle name="Percent (1) 16 8" xfId="508"/>
    <cellStyle name="Percent (1) 16 9" xfId="509"/>
    <cellStyle name="Percent (1) 17" xfId="510"/>
    <cellStyle name="Percent (1) 17 10" xfId="511"/>
    <cellStyle name="Percent (1) 17 11" xfId="512"/>
    <cellStyle name="Percent (1) 17 12" xfId="513"/>
    <cellStyle name="Percent (1) 17 13" xfId="514"/>
    <cellStyle name="Percent (1) 17 14" xfId="515"/>
    <cellStyle name="Percent (1) 17 15" xfId="516"/>
    <cellStyle name="Percent (1) 17 16" xfId="517"/>
    <cellStyle name="Percent (1) 17 17" xfId="518"/>
    <cellStyle name="Percent (1) 17 18" xfId="519"/>
    <cellStyle name="Percent (1) 17 19" xfId="520"/>
    <cellStyle name="Percent (1) 17 2" xfId="521"/>
    <cellStyle name="Percent (1) 17 20" xfId="522"/>
    <cellStyle name="Percent (1) 17 21" xfId="523"/>
    <cellStyle name="Percent (1) 17 3" xfId="524"/>
    <cellStyle name="Percent (1) 17 4" xfId="525"/>
    <cellStyle name="Percent (1) 17 5" xfId="526"/>
    <cellStyle name="Percent (1) 17 6" xfId="527"/>
    <cellStyle name="Percent (1) 17 7" xfId="528"/>
    <cellStyle name="Percent (1) 17 8" xfId="529"/>
    <cellStyle name="Percent (1) 17 9" xfId="530"/>
    <cellStyle name="Percent (1) 18" xfId="531"/>
    <cellStyle name="Percent (1) 18 10" xfId="532"/>
    <cellStyle name="Percent (1) 18 11" xfId="533"/>
    <cellStyle name="Percent (1) 18 12" xfId="534"/>
    <cellStyle name="Percent (1) 18 13" xfId="535"/>
    <cellStyle name="Percent (1) 18 14" xfId="536"/>
    <cellStyle name="Percent (1) 18 15" xfId="537"/>
    <cellStyle name="Percent (1) 18 16" xfId="538"/>
    <cellStyle name="Percent (1) 18 17" xfId="539"/>
    <cellStyle name="Percent (1) 18 18" xfId="540"/>
    <cellStyle name="Percent (1) 18 19" xfId="541"/>
    <cellStyle name="Percent (1) 18 2" xfId="542"/>
    <cellStyle name="Percent (1) 18 20" xfId="543"/>
    <cellStyle name="Percent (1) 18 21" xfId="544"/>
    <cellStyle name="Percent (1) 18 3" xfId="545"/>
    <cellStyle name="Percent (1) 18 4" xfId="546"/>
    <cellStyle name="Percent (1) 18 5" xfId="547"/>
    <cellStyle name="Percent (1) 18 6" xfId="548"/>
    <cellStyle name="Percent (1) 18 7" xfId="549"/>
    <cellStyle name="Percent (1) 18 8" xfId="550"/>
    <cellStyle name="Percent (1) 18 9" xfId="551"/>
    <cellStyle name="Percent (1) 19" xfId="552"/>
    <cellStyle name="Percent (1) 19 10" xfId="553"/>
    <cellStyle name="Percent (1) 19 11" xfId="554"/>
    <cellStyle name="Percent (1) 19 12" xfId="555"/>
    <cellStyle name="Percent (1) 19 13" xfId="556"/>
    <cellStyle name="Percent (1) 19 14" xfId="557"/>
    <cellStyle name="Percent (1) 19 15" xfId="558"/>
    <cellStyle name="Percent (1) 19 16" xfId="559"/>
    <cellStyle name="Percent (1) 19 17" xfId="560"/>
    <cellStyle name="Percent (1) 19 18" xfId="561"/>
    <cellStyle name="Percent (1) 19 19" xfId="562"/>
    <cellStyle name="Percent (1) 19 2" xfId="563"/>
    <cellStyle name="Percent (1) 19 20" xfId="564"/>
    <cellStyle name="Percent (1) 19 21" xfId="565"/>
    <cellStyle name="Percent (1) 19 3" xfId="566"/>
    <cellStyle name="Percent (1) 19 4" xfId="567"/>
    <cellStyle name="Percent (1) 19 5" xfId="568"/>
    <cellStyle name="Percent (1) 19 6" xfId="569"/>
    <cellStyle name="Percent (1) 19 7" xfId="570"/>
    <cellStyle name="Percent (1) 19 8" xfId="571"/>
    <cellStyle name="Percent (1) 19 9" xfId="572"/>
    <cellStyle name="Percent (1) 2" xfId="135"/>
    <cellStyle name="Percent (1) 2 10" xfId="573"/>
    <cellStyle name="Percent (1) 2 11" xfId="574"/>
    <cellStyle name="Percent (1) 2 12" xfId="575"/>
    <cellStyle name="Percent (1) 2 13" xfId="576"/>
    <cellStyle name="Percent (1) 2 14" xfId="577"/>
    <cellStyle name="Percent (1) 2 15" xfId="578"/>
    <cellStyle name="Percent (1) 2 16" xfId="579"/>
    <cellStyle name="Percent (1) 2 17" xfId="580"/>
    <cellStyle name="Percent (1) 2 18" xfId="581"/>
    <cellStyle name="Percent (1) 2 19" xfId="582"/>
    <cellStyle name="Percent (1) 2 2" xfId="583"/>
    <cellStyle name="Percent (1) 2 20" xfId="584"/>
    <cellStyle name="Percent (1) 2 21" xfId="585"/>
    <cellStyle name="Percent (1) 2 3" xfId="586"/>
    <cellStyle name="Percent (1) 2 4" xfId="587"/>
    <cellStyle name="Percent (1) 2 5" xfId="588"/>
    <cellStyle name="Percent (1) 2 6" xfId="589"/>
    <cellStyle name="Percent (1) 2 7" xfId="590"/>
    <cellStyle name="Percent (1) 2 8" xfId="591"/>
    <cellStyle name="Percent (1) 2 9" xfId="592"/>
    <cellStyle name="Percent (1) 20" xfId="593"/>
    <cellStyle name="Percent (1) 20 10" xfId="594"/>
    <cellStyle name="Percent (1) 20 11" xfId="595"/>
    <cellStyle name="Percent (1) 20 12" xfId="596"/>
    <cellStyle name="Percent (1) 20 13" xfId="597"/>
    <cellStyle name="Percent (1) 20 14" xfId="598"/>
    <cellStyle name="Percent (1) 20 15" xfId="599"/>
    <cellStyle name="Percent (1) 20 16" xfId="600"/>
    <cellStyle name="Percent (1) 20 17" xfId="601"/>
    <cellStyle name="Percent (1) 20 18" xfId="602"/>
    <cellStyle name="Percent (1) 20 19" xfId="603"/>
    <cellStyle name="Percent (1) 20 2" xfId="604"/>
    <cellStyle name="Percent (1) 20 20" xfId="605"/>
    <cellStyle name="Percent (1) 20 21" xfId="606"/>
    <cellStyle name="Percent (1) 20 3" xfId="607"/>
    <cellStyle name="Percent (1) 20 4" xfId="608"/>
    <cellStyle name="Percent (1) 20 5" xfId="609"/>
    <cellStyle name="Percent (1) 20 6" xfId="610"/>
    <cellStyle name="Percent (1) 20 7" xfId="611"/>
    <cellStyle name="Percent (1) 20 8" xfId="612"/>
    <cellStyle name="Percent (1) 20 9" xfId="613"/>
    <cellStyle name="Percent (1) 21" xfId="614"/>
    <cellStyle name="Percent (1) 21 10" xfId="615"/>
    <cellStyle name="Percent (1) 21 11" xfId="616"/>
    <cellStyle name="Percent (1) 21 12" xfId="617"/>
    <cellStyle name="Percent (1) 21 13" xfId="618"/>
    <cellStyle name="Percent (1) 21 14" xfId="619"/>
    <cellStyle name="Percent (1) 21 15" xfId="620"/>
    <cellStyle name="Percent (1) 21 16" xfId="621"/>
    <cellStyle name="Percent (1) 21 17" xfId="622"/>
    <cellStyle name="Percent (1) 21 18" xfId="623"/>
    <cellStyle name="Percent (1) 21 19" xfId="624"/>
    <cellStyle name="Percent (1) 21 2" xfId="625"/>
    <cellStyle name="Percent (1) 21 20" xfId="626"/>
    <cellStyle name="Percent (1) 21 21" xfId="627"/>
    <cellStyle name="Percent (1) 21 3" xfId="628"/>
    <cellStyle name="Percent (1) 21 4" xfId="629"/>
    <cellStyle name="Percent (1) 21 5" xfId="630"/>
    <cellStyle name="Percent (1) 21 6" xfId="631"/>
    <cellStyle name="Percent (1) 21 7" xfId="632"/>
    <cellStyle name="Percent (1) 21 8" xfId="633"/>
    <cellStyle name="Percent (1) 21 9" xfId="634"/>
    <cellStyle name="Percent (1) 22" xfId="635"/>
    <cellStyle name="Percent (1) 23" xfId="636"/>
    <cellStyle name="Percent (1) 24" xfId="637"/>
    <cellStyle name="Percent (1) 25" xfId="638"/>
    <cellStyle name="Percent (1) 26" xfId="639"/>
    <cellStyle name="Percent (1) 27" xfId="640"/>
    <cellStyle name="Percent (1) 28" xfId="641"/>
    <cellStyle name="Percent (1) 29" xfId="642"/>
    <cellStyle name="Percent (1) 3" xfId="643"/>
    <cellStyle name="Percent (1) 3 10" xfId="644"/>
    <cellStyle name="Percent (1) 3 11" xfId="645"/>
    <cellStyle name="Percent (1) 3 12" xfId="646"/>
    <cellStyle name="Percent (1) 3 13" xfId="647"/>
    <cellStyle name="Percent (1) 3 14" xfId="648"/>
    <cellStyle name="Percent (1) 3 15" xfId="649"/>
    <cellStyle name="Percent (1) 3 16" xfId="650"/>
    <cellStyle name="Percent (1) 3 17" xfId="651"/>
    <cellStyle name="Percent (1) 3 18" xfId="652"/>
    <cellStyle name="Percent (1) 3 19" xfId="653"/>
    <cellStyle name="Percent (1) 3 2" xfId="654"/>
    <cellStyle name="Percent (1) 3 20" xfId="655"/>
    <cellStyle name="Percent (1) 3 21" xfId="656"/>
    <cellStyle name="Percent (1) 3 3" xfId="657"/>
    <cellStyle name="Percent (1) 3 4" xfId="658"/>
    <cellStyle name="Percent (1) 3 5" xfId="659"/>
    <cellStyle name="Percent (1) 3 6" xfId="660"/>
    <cellStyle name="Percent (1) 3 7" xfId="661"/>
    <cellStyle name="Percent (1) 3 8" xfId="662"/>
    <cellStyle name="Percent (1) 3 9" xfId="663"/>
    <cellStyle name="Percent (1) 30" xfId="664"/>
    <cellStyle name="Percent (1) 31" xfId="665"/>
    <cellStyle name="Percent (1) 32" xfId="666"/>
    <cellStyle name="Percent (1) 33" xfId="667"/>
    <cellStyle name="Percent (1) 34" xfId="668"/>
    <cellStyle name="Percent (1) 35" xfId="669"/>
    <cellStyle name="Percent (1) 36" xfId="670"/>
    <cellStyle name="Percent (1) 37" xfId="671"/>
    <cellStyle name="Percent (1) 38" xfId="672"/>
    <cellStyle name="Percent (1) 39" xfId="673"/>
    <cellStyle name="Percent (1) 4" xfId="674"/>
    <cellStyle name="Percent (1) 4 10" xfId="675"/>
    <cellStyle name="Percent (1) 4 11" xfId="676"/>
    <cellStyle name="Percent (1) 4 12" xfId="677"/>
    <cellStyle name="Percent (1) 4 13" xfId="678"/>
    <cellStyle name="Percent (1) 4 14" xfId="679"/>
    <cellStyle name="Percent (1) 4 15" xfId="680"/>
    <cellStyle name="Percent (1) 4 16" xfId="681"/>
    <cellStyle name="Percent (1) 4 17" xfId="682"/>
    <cellStyle name="Percent (1) 4 18" xfId="683"/>
    <cellStyle name="Percent (1) 4 19" xfId="684"/>
    <cellStyle name="Percent (1) 4 2" xfId="685"/>
    <cellStyle name="Percent (1) 4 20" xfId="686"/>
    <cellStyle name="Percent (1) 4 21" xfId="687"/>
    <cellStyle name="Percent (1) 4 3" xfId="688"/>
    <cellStyle name="Percent (1) 4 4" xfId="689"/>
    <cellStyle name="Percent (1) 4 5" xfId="690"/>
    <cellStyle name="Percent (1) 4 6" xfId="691"/>
    <cellStyle name="Percent (1) 4 7" xfId="692"/>
    <cellStyle name="Percent (1) 4 8" xfId="693"/>
    <cellStyle name="Percent (1) 4 9" xfId="694"/>
    <cellStyle name="Percent (1) 40" xfId="695"/>
    <cellStyle name="Percent (1) 41" xfId="696"/>
    <cellStyle name="Percent (1) 5" xfId="697"/>
    <cellStyle name="Percent (1) 5 10" xfId="698"/>
    <cellStyle name="Percent (1) 5 11" xfId="699"/>
    <cellStyle name="Percent (1) 5 12" xfId="700"/>
    <cellStyle name="Percent (1) 5 13" xfId="701"/>
    <cellStyle name="Percent (1) 5 14" xfId="702"/>
    <cellStyle name="Percent (1) 5 15" xfId="703"/>
    <cellStyle name="Percent (1) 5 16" xfId="704"/>
    <cellStyle name="Percent (1) 5 17" xfId="705"/>
    <cellStyle name="Percent (1) 5 18" xfId="706"/>
    <cellStyle name="Percent (1) 5 19" xfId="707"/>
    <cellStyle name="Percent (1) 5 2" xfId="708"/>
    <cellStyle name="Percent (1) 5 20" xfId="709"/>
    <cellStyle name="Percent (1) 5 21" xfId="710"/>
    <cellStyle name="Percent (1) 5 3" xfId="711"/>
    <cellStyle name="Percent (1) 5 4" xfId="712"/>
    <cellStyle name="Percent (1) 5 5" xfId="713"/>
    <cellStyle name="Percent (1) 5 6" xfId="714"/>
    <cellStyle name="Percent (1) 5 7" xfId="715"/>
    <cellStyle name="Percent (1) 5 8" xfId="716"/>
    <cellStyle name="Percent (1) 5 9" xfId="717"/>
    <cellStyle name="Percent (1) 6" xfId="718"/>
    <cellStyle name="Percent (1) 6 10" xfId="719"/>
    <cellStyle name="Percent (1) 6 11" xfId="720"/>
    <cellStyle name="Percent (1) 6 12" xfId="721"/>
    <cellStyle name="Percent (1) 6 13" xfId="722"/>
    <cellStyle name="Percent (1) 6 14" xfId="723"/>
    <cellStyle name="Percent (1) 6 15" xfId="724"/>
    <cellStyle name="Percent (1) 6 16" xfId="725"/>
    <cellStyle name="Percent (1) 6 17" xfId="726"/>
    <cellStyle name="Percent (1) 6 18" xfId="727"/>
    <cellStyle name="Percent (1) 6 19" xfId="728"/>
    <cellStyle name="Percent (1) 6 2" xfId="729"/>
    <cellStyle name="Percent (1) 6 20" xfId="730"/>
    <cellStyle name="Percent (1) 6 21" xfId="731"/>
    <cellStyle name="Percent (1) 6 3" xfId="732"/>
    <cellStyle name="Percent (1) 6 4" xfId="733"/>
    <cellStyle name="Percent (1) 6 5" xfId="734"/>
    <cellStyle name="Percent (1) 6 6" xfId="735"/>
    <cellStyle name="Percent (1) 6 7" xfId="736"/>
    <cellStyle name="Percent (1) 6 8" xfId="737"/>
    <cellStyle name="Percent (1) 6 9" xfId="738"/>
    <cellStyle name="Percent (1) 7" xfId="739"/>
    <cellStyle name="Percent (1) 7 10" xfId="740"/>
    <cellStyle name="Percent (1) 7 11" xfId="741"/>
    <cellStyle name="Percent (1) 7 12" xfId="742"/>
    <cellStyle name="Percent (1) 7 13" xfId="743"/>
    <cellStyle name="Percent (1) 7 14" xfId="744"/>
    <cellStyle name="Percent (1) 7 15" xfId="745"/>
    <cellStyle name="Percent (1) 7 16" xfId="746"/>
    <cellStyle name="Percent (1) 7 17" xfId="747"/>
    <cellStyle name="Percent (1) 7 18" xfId="748"/>
    <cellStyle name="Percent (1) 7 19" xfId="749"/>
    <cellStyle name="Percent (1) 7 2" xfId="750"/>
    <cellStyle name="Percent (1) 7 20" xfId="751"/>
    <cellStyle name="Percent (1) 7 21" xfId="752"/>
    <cellStyle name="Percent (1) 7 3" xfId="753"/>
    <cellStyle name="Percent (1) 7 4" xfId="754"/>
    <cellStyle name="Percent (1) 7 5" xfId="755"/>
    <cellStyle name="Percent (1) 7 6" xfId="756"/>
    <cellStyle name="Percent (1) 7 7" xfId="757"/>
    <cellStyle name="Percent (1) 7 8" xfId="758"/>
    <cellStyle name="Percent (1) 7 9" xfId="759"/>
    <cellStyle name="Percent (1) 8" xfId="760"/>
    <cellStyle name="Percent (1) 8 10" xfId="761"/>
    <cellStyle name="Percent (1) 8 11" xfId="762"/>
    <cellStyle name="Percent (1) 8 12" xfId="763"/>
    <cellStyle name="Percent (1) 8 13" xfId="764"/>
    <cellStyle name="Percent (1) 8 14" xfId="765"/>
    <cellStyle name="Percent (1) 8 15" xfId="766"/>
    <cellStyle name="Percent (1) 8 16" xfId="767"/>
    <cellStyle name="Percent (1) 8 17" xfId="768"/>
    <cellStyle name="Percent (1) 8 18" xfId="769"/>
    <cellStyle name="Percent (1) 8 19" xfId="770"/>
    <cellStyle name="Percent (1) 8 2" xfId="771"/>
    <cellStyle name="Percent (1) 8 20" xfId="772"/>
    <cellStyle name="Percent (1) 8 21" xfId="773"/>
    <cellStyle name="Percent (1) 8 3" xfId="774"/>
    <cellStyle name="Percent (1) 8 4" xfId="775"/>
    <cellStyle name="Percent (1) 8 5" xfId="776"/>
    <cellStyle name="Percent (1) 8 6" xfId="777"/>
    <cellStyle name="Percent (1) 8 7" xfId="778"/>
    <cellStyle name="Percent (1) 8 8" xfId="779"/>
    <cellStyle name="Percent (1) 8 9" xfId="780"/>
    <cellStyle name="Percent (1) 9" xfId="781"/>
    <cellStyle name="Percent (1) 9 10" xfId="782"/>
    <cellStyle name="Percent (1) 9 11" xfId="783"/>
    <cellStyle name="Percent (1) 9 12" xfId="784"/>
    <cellStyle name="Percent (1) 9 13" xfId="785"/>
    <cellStyle name="Percent (1) 9 14" xfId="786"/>
    <cellStyle name="Percent (1) 9 15" xfId="787"/>
    <cellStyle name="Percent (1) 9 16" xfId="788"/>
    <cellStyle name="Percent (1) 9 17" xfId="789"/>
    <cellStyle name="Percent (1) 9 18" xfId="790"/>
    <cellStyle name="Percent (1) 9 19" xfId="791"/>
    <cellStyle name="Percent (1) 9 2" xfId="792"/>
    <cellStyle name="Percent (1) 9 20" xfId="793"/>
    <cellStyle name="Percent (1) 9 21" xfId="794"/>
    <cellStyle name="Percent (1) 9 3" xfId="795"/>
    <cellStyle name="Percent (1) 9 4" xfId="796"/>
    <cellStyle name="Percent (1) 9 5" xfId="797"/>
    <cellStyle name="Percent (1) 9 6" xfId="798"/>
    <cellStyle name="Percent (1) 9 7" xfId="799"/>
    <cellStyle name="Percent (1) 9 8" xfId="800"/>
    <cellStyle name="Percent (1) 9 9" xfId="801"/>
    <cellStyle name="Percent (1)_Hoosier Charts 2" xfId="802"/>
    <cellStyle name="Percent (2)" xfId="64"/>
    <cellStyle name="Percent (2) 10" xfId="803"/>
    <cellStyle name="Percent (2) 10 10" xfId="804"/>
    <cellStyle name="Percent (2) 10 11" xfId="805"/>
    <cellStyle name="Percent (2) 10 12" xfId="806"/>
    <cellStyle name="Percent (2) 10 13" xfId="807"/>
    <cellStyle name="Percent (2) 10 14" xfId="808"/>
    <cellStyle name="Percent (2) 10 15" xfId="809"/>
    <cellStyle name="Percent (2) 10 16" xfId="810"/>
    <cellStyle name="Percent (2) 10 17" xfId="811"/>
    <cellStyle name="Percent (2) 10 18" xfId="812"/>
    <cellStyle name="Percent (2) 10 19" xfId="813"/>
    <cellStyle name="Percent (2) 10 2" xfId="814"/>
    <cellStyle name="Percent (2) 10 20" xfId="815"/>
    <cellStyle name="Percent (2) 10 21" xfId="816"/>
    <cellStyle name="Percent (2) 10 3" xfId="817"/>
    <cellStyle name="Percent (2) 10 4" xfId="818"/>
    <cellStyle name="Percent (2) 10 5" xfId="819"/>
    <cellStyle name="Percent (2) 10 6" xfId="820"/>
    <cellStyle name="Percent (2) 10 7" xfId="821"/>
    <cellStyle name="Percent (2) 10 8" xfId="822"/>
    <cellStyle name="Percent (2) 10 9" xfId="823"/>
    <cellStyle name="Percent (2) 11" xfId="824"/>
    <cellStyle name="Percent (2) 11 10" xfId="825"/>
    <cellStyle name="Percent (2) 11 11" xfId="826"/>
    <cellStyle name="Percent (2) 11 12" xfId="827"/>
    <cellStyle name="Percent (2) 11 13" xfId="828"/>
    <cellStyle name="Percent (2) 11 14" xfId="829"/>
    <cellStyle name="Percent (2) 11 15" xfId="830"/>
    <cellStyle name="Percent (2) 11 16" xfId="831"/>
    <cellStyle name="Percent (2) 11 17" xfId="832"/>
    <cellStyle name="Percent (2) 11 18" xfId="833"/>
    <cellStyle name="Percent (2) 11 19" xfId="834"/>
    <cellStyle name="Percent (2) 11 2" xfId="835"/>
    <cellStyle name="Percent (2) 11 20" xfId="836"/>
    <cellStyle name="Percent (2) 11 21" xfId="837"/>
    <cellStyle name="Percent (2) 11 3" xfId="838"/>
    <cellStyle name="Percent (2) 11 4" xfId="839"/>
    <cellStyle name="Percent (2) 11 5" xfId="840"/>
    <cellStyle name="Percent (2) 11 6" xfId="841"/>
    <cellStyle name="Percent (2) 11 7" xfId="842"/>
    <cellStyle name="Percent (2) 11 8" xfId="843"/>
    <cellStyle name="Percent (2) 11 9" xfId="844"/>
    <cellStyle name="Percent (2) 12" xfId="845"/>
    <cellStyle name="Percent (2) 12 10" xfId="846"/>
    <cellStyle name="Percent (2) 12 11" xfId="847"/>
    <cellStyle name="Percent (2) 12 12" xfId="848"/>
    <cellStyle name="Percent (2) 12 13" xfId="849"/>
    <cellStyle name="Percent (2) 12 14" xfId="850"/>
    <cellStyle name="Percent (2) 12 15" xfId="851"/>
    <cellStyle name="Percent (2) 12 16" xfId="852"/>
    <cellStyle name="Percent (2) 12 17" xfId="853"/>
    <cellStyle name="Percent (2) 12 18" xfId="854"/>
    <cellStyle name="Percent (2) 12 19" xfId="855"/>
    <cellStyle name="Percent (2) 12 2" xfId="856"/>
    <cellStyle name="Percent (2) 12 20" xfId="857"/>
    <cellStyle name="Percent (2) 12 21" xfId="858"/>
    <cellStyle name="Percent (2) 12 3" xfId="859"/>
    <cellStyle name="Percent (2) 12 4" xfId="860"/>
    <cellStyle name="Percent (2) 12 5" xfId="861"/>
    <cellStyle name="Percent (2) 12 6" xfId="862"/>
    <cellStyle name="Percent (2) 12 7" xfId="863"/>
    <cellStyle name="Percent (2) 12 8" xfId="864"/>
    <cellStyle name="Percent (2) 12 9" xfId="865"/>
    <cellStyle name="Percent (2) 13" xfId="866"/>
    <cellStyle name="Percent (2) 13 10" xfId="867"/>
    <cellStyle name="Percent (2) 13 11" xfId="868"/>
    <cellStyle name="Percent (2) 13 12" xfId="869"/>
    <cellStyle name="Percent (2) 13 13" xfId="870"/>
    <cellStyle name="Percent (2) 13 14" xfId="871"/>
    <cellStyle name="Percent (2) 13 15" xfId="872"/>
    <cellStyle name="Percent (2) 13 16" xfId="873"/>
    <cellStyle name="Percent (2) 13 17" xfId="874"/>
    <cellStyle name="Percent (2) 13 18" xfId="875"/>
    <cellStyle name="Percent (2) 13 19" xfId="876"/>
    <cellStyle name="Percent (2) 13 2" xfId="877"/>
    <cellStyle name="Percent (2) 13 20" xfId="878"/>
    <cellStyle name="Percent (2) 13 21" xfId="879"/>
    <cellStyle name="Percent (2) 13 3" xfId="880"/>
    <cellStyle name="Percent (2) 13 4" xfId="881"/>
    <cellStyle name="Percent (2) 13 5" xfId="882"/>
    <cellStyle name="Percent (2) 13 6" xfId="883"/>
    <cellStyle name="Percent (2) 13 7" xfId="884"/>
    <cellStyle name="Percent (2) 13 8" xfId="885"/>
    <cellStyle name="Percent (2) 13 9" xfId="886"/>
    <cellStyle name="Percent (2) 14" xfId="887"/>
    <cellStyle name="Percent (2) 14 10" xfId="888"/>
    <cellStyle name="Percent (2) 14 11" xfId="889"/>
    <cellStyle name="Percent (2) 14 12" xfId="890"/>
    <cellStyle name="Percent (2) 14 13" xfId="891"/>
    <cellStyle name="Percent (2) 14 14" xfId="892"/>
    <cellStyle name="Percent (2) 14 15" xfId="893"/>
    <cellStyle name="Percent (2) 14 16" xfId="894"/>
    <cellStyle name="Percent (2) 14 17" xfId="895"/>
    <cellStyle name="Percent (2) 14 18" xfId="896"/>
    <cellStyle name="Percent (2) 14 19" xfId="897"/>
    <cellStyle name="Percent (2) 14 2" xfId="898"/>
    <cellStyle name="Percent (2) 14 20" xfId="899"/>
    <cellStyle name="Percent (2) 14 21" xfId="900"/>
    <cellStyle name="Percent (2) 14 3" xfId="901"/>
    <cellStyle name="Percent (2) 14 4" xfId="902"/>
    <cellStyle name="Percent (2) 14 5" xfId="903"/>
    <cellStyle name="Percent (2) 14 6" xfId="904"/>
    <cellStyle name="Percent (2) 14 7" xfId="905"/>
    <cellStyle name="Percent (2) 14 8" xfId="906"/>
    <cellStyle name="Percent (2) 14 9" xfId="907"/>
    <cellStyle name="Percent (2) 15" xfId="908"/>
    <cellStyle name="Percent (2) 15 10" xfId="909"/>
    <cellStyle name="Percent (2) 15 11" xfId="910"/>
    <cellStyle name="Percent (2) 15 12" xfId="911"/>
    <cellStyle name="Percent (2) 15 13" xfId="912"/>
    <cellStyle name="Percent (2) 15 14" xfId="913"/>
    <cellStyle name="Percent (2) 15 15" xfId="914"/>
    <cellStyle name="Percent (2) 15 16" xfId="915"/>
    <cellStyle name="Percent (2) 15 17" xfId="916"/>
    <cellStyle name="Percent (2) 15 18" xfId="917"/>
    <cellStyle name="Percent (2) 15 19" xfId="918"/>
    <cellStyle name="Percent (2) 15 2" xfId="919"/>
    <cellStyle name="Percent (2) 15 20" xfId="920"/>
    <cellStyle name="Percent (2) 15 21" xfId="921"/>
    <cellStyle name="Percent (2) 15 3" xfId="922"/>
    <cellStyle name="Percent (2) 15 4" xfId="923"/>
    <cellStyle name="Percent (2) 15 5" xfId="924"/>
    <cellStyle name="Percent (2) 15 6" xfId="925"/>
    <cellStyle name="Percent (2) 15 7" xfId="926"/>
    <cellStyle name="Percent (2) 15 8" xfId="927"/>
    <cellStyle name="Percent (2) 15 9" xfId="928"/>
    <cellStyle name="Percent (2) 16" xfId="929"/>
    <cellStyle name="Percent (2) 16 10" xfId="930"/>
    <cellStyle name="Percent (2) 16 11" xfId="931"/>
    <cellStyle name="Percent (2) 16 12" xfId="932"/>
    <cellStyle name="Percent (2) 16 13" xfId="933"/>
    <cellStyle name="Percent (2) 16 14" xfId="934"/>
    <cellStyle name="Percent (2) 16 15" xfId="935"/>
    <cellStyle name="Percent (2) 16 16" xfId="936"/>
    <cellStyle name="Percent (2) 16 17" xfId="937"/>
    <cellStyle name="Percent (2) 16 18" xfId="938"/>
    <cellStyle name="Percent (2) 16 19" xfId="939"/>
    <cellStyle name="Percent (2) 16 2" xfId="940"/>
    <cellStyle name="Percent (2) 16 20" xfId="941"/>
    <cellStyle name="Percent (2) 16 21" xfId="942"/>
    <cellStyle name="Percent (2) 16 3" xfId="943"/>
    <cellStyle name="Percent (2) 16 4" xfId="944"/>
    <cellStyle name="Percent (2) 16 5" xfId="945"/>
    <cellStyle name="Percent (2) 16 6" xfId="946"/>
    <cellStyle name="Percent (2) 16 7" xfId="947"/>
    <cellStyle name="Percent (2) 16 8" xfId="948"/>
    <cellStyle name="Percent (2) 16 9" xfId="949"/>
    <cellStyle name="Percent (2) 17" xfId="950"/>
    <cellStyle name="Percent (2) 17 10" xfId="951"/>
    <cellStyle name="Percent (2) 17 11" xfId="952"/>
    <cellStyle name="Percent (2) 17 12" xfId="953"/>
    <cellStyle name="Percent (2) 17 13" xfId="954"/>
    <cellStyle name="Percent (2) 17 14" xfId="955"/>
    <cellStyle name="Percent (2) 17 15" xfId="956"/>
    <cellStyle name="Percent (2) 17 16" xfId="957"/>
    <cellStyle name="Percent (2) 17 17" xfId="958"/>
    <cellStyle name="Percent (2) 17 18" xfId="959"/>
    <cellStyle name="Percent (2) 17 19" xfId="960"/>
    <cellStyle name="Percent (2) 17 2" xfId="961"/>
    <cellStyle name="Percent (2) 17 20" xfId="962"/>
    <cellStyle name="Percent (2) 17 21" xfId="963"/>
    <cellStyle name="Percent (2) 17 3" xfId="964"/>
    <cellStyle name="Percent (2) 17 4" xfId="965"/>
    <cellStyle name="Percent (2) 17 5" xfId="966"/>
    <cellStyle name="Percent (2) 17 6" xfId="967"/>
    <cellStyle name="Percent (2) 17 7" xfId="968"/>
    <cellStyle name="Percent (2) 17 8" xfId="969"/>
    <cellStyle name="Percent (2) 17 9" xfId="970"/>
    <cellStyle name="Percent (2) 18" xfId="971"/>
    <cellStyle name="Percent (2) 18 10" xfId="972"/>
    <cellStyle name="Percent (2) 18 11" xfId="973"/>
    <cellStyle name="Percent (2) 18 12" xfId="974"/>
    <cellStyle name="Percent (2) 18 13" xfId="975"/>
    <cellStyle name="Percent (2) 18 14" xfId="976"/>
    <cellStyle name="Percent (2) 18 15" xfId="977"/>
    <cellStyle name="Percent (2) 18 16" xfId="978"/>
    <cellStyle name="Percent (2) 18 17" xfId="979"/>
    <cellStyle name="Percent (2) 18 18" xfId="980"/>
    <cellStyle name="Percent (2) 18 19" xfId="981"/>
    <cellStyle name="Percent (2) 18 2" xfId="982"/>
    <cellStyle name="Percent (2) 18 20" xfId="983"/>
    <cellStyle name="Percent (2) 18 21" xfId="984"/>
    <cellStyle name="Percent (2) 18 3" xfId="985"/>
    <cellStyle name="Percent (2) 18 4" xfId="986"/>
    <cellStyle name="Percent (2) 18 5" xfId="987"/>
    <cellStyle name="Percent (2) 18 6" xfId="988"/>
    <cellStyle name="Percent (2) 18 7" xfId="989"/>
    <cellStyle name="Percent (2) 18 8" xfId="990"/>
    <cellStyle name="Percent (2) 18 9" xfId="991"/>
    <cellStyle name="Percent (2) 19" xfId="992"/>
    <cellStyle name="Percent (2) 19 10" xfId="993"/>
    <cellStyle name="Percent (2) 19 11" xfId="994"/>
    <cellStyle name="Percent (2) 19 12" xfId="995"/>
    <cellStyle name="Percent (2) 19 13" xfId="996"/>
    <cellStyle name="Percent (2) 19 14" xfId="997"/>
    <cellStyle name="Percent (2) 19 15" xfId="998"/>
    <cellStyle name="Percent (2) 19 16" xfId="999"/>
    <cellStyle name="Percent (2) 19 17" xfId="1000"/>
    <cellStyle name="Percent (2) 19 18" xfId="1001"/>
    <cellStyle name="Percent (2) 19 19" xfId="1002"/>
    <cellStyle name="Percent (2) 19 2" xfId="1003"/>
    <cellStyle name="Percent (2) 19 20" xfId="1004"/>
    <cellStyle name="Percent (2) 19 21" xfId="1005"/>
    <cellStyle name="Percent (2) 19 3" xfId="1006"/>
    <cellStyle name="Percent (2) 19 4" xfId="1007"/>
    <cellStyle name="Percent (2) 19 5" xfId="1008"/>
    <cellStyle name="Percent (2) 19 6" xfId="1009"/>
    <cellStyle name="Percent (2) 19 7" xfId="1010"/>
    <cellStyle name="Percent (2) 19 8" xfId="1011"/>
    <cellStyle name="Percent (2) 19 9" xfId="1012"/>
    <cellStyle name="Percent (2) 2" xfId="136"/>
    <cellStyle name="Percent (2) 2 10" xfId="1013"/>
    <cellStyle name="Percent (2) 2 11" xfId="1014"/>
    <cellStyle name="Percent (2) 2 12" xfId="1015"/>
    <cellStyle name="Percent (2) 2 13" xfId="1016"/>
    <cellStyle name="Percent (2) 2 14" xfId="1017"/>
    <cellStyle name="Percent (2) 2 15" xfId="1018"/>
    <cellStyle name="Percent (2) 2 16" xfId="1019"/>
    <cellStyle name="Percent (2) 2 17" xfId="1020"/>
    <cellStyle name="Percent (2) 2 18" xfId="1021"/>
    <cellStyle name="Percent (2) 2 19" xfId="1022"/>
    <cellStyle name="Percent (2) 2 2" xfId="1023"/>
    <cellStyle name="Percent (2) 2 20" xfId="1024"/>
    <cellStyle name="Percent (2) 2 21" xfId="1025"/>
    <cellStyle name="Percent (2) 2 3" xfId="1026"/>
    <cellStyle name="Percent (2) 2 4" xfId="1027"/>
    <cellStyle name="Percent (2) 2 5" xfId="1028"/>
    <cellStyle name="Percent (2) 2 6" xfId="1029"/>
    <cellStyle name="Percent (2) 2 7" xfId="1030"/>
    <cellStyle name="Percent (2) 2 8" xfId="1031"/>
    <cellStyle name="Percent (2) 2 9" xfId="1032"/>
    <cellStyle name="Percent (2) 20" xfId="1033"/>
    <cellStyle name="Percent (2) 20 10" xfId="1034"/>
    <cellStyle name="Percent (2) 20 11" xfId="1035"/>
    <cellStyle name="Percent (2) 20 12" xfId="1036"/>
    <cellStyle name="Percent (2) 20 13" xfId="1037"/>
    <cellStyle name="Percent (2) 20 14" xfId="1038"/>
    <cellStyle name="Percent (2) 20 15" xfId="1039"/>
    <cellStyle name="Percent (2) 20 16" xfId="1040"/>
    <cellStyle name="Percent (2) 20 17" xfId="1041"/>
    <cellStyle name="Percent (2) 20 18" xfId="1042"/>
    <cellStyle name="Percent (2) 20 19" xfId="1043"/>
    <cellStyle name="Percent (2) 20 2" xfId="1044"/>
    <cellStyle name="Percent (2) 20 20" xfId="1045"/>
    <cellStyle name="Percent (2) 20 21" xfId="1046"/>
    <cellStyle name="Percent (2) 20 3" xfId="1047"/>
    <cellStyle name="Percent (2) 20 4" xfId="1048"/>
    <cellStyle name="Percent (2) 20 5" xfId="1049"/>
    <cellStyle name="Percent (2) 20 6" xfId="1050"/>
    <cellStyle name="Percent (2) 20 7" xfId="1051"/>
    <cellStyle name="Percent (2) 20 8" xfId="1052"/>
    <cellStyle name="Percent (2) 20 9" xfId="1053"/>
    <cellStyle name="Percent (2) 21" xfId="1054"/>
    <cellStyle name="Percent (2) 21 10" xfId="1055"/>
    <cellStyle name="Percent (2) 21 11" xfId="1056"/>
    <cellStyle name="Percent (2) 21 12" xfId="1057"/>
    <cellStyle name="Percent (2) 21 13" xfId="1058"/>
    <cellStyle name="Percent (2) 21 14" xfId="1059"/>
    <cellStyle name="Percent (2) 21 15" xfId="1060"/>
    <cellStyle name="Percent (2) 21 16" xfId="1061"/>
    <cellStyle name="Percent (2) 21 17" xfId="1062"/>
    <cellStyle name="Percent (2) 21 18" xfId="1063"/>
    <cellStyle name="Percent (2) 21 19" xfId="1064"/>
    <cellStyle name="Percent (2) 21 2" xfId="1065"/>
    <cellStyle name="Percent (2) 21 20" xfId="1066"/>
    <cellStyle name="Percent (2) 21 21" xfId="1067"/>
    <cellStyle name="Percent (2) 21 3" xfId="1068"/>
    <cellStyle name="Percent (2) 21 4" xfId="1069"/>
    <cellStyle name="Percent (2) 21 5" xfId="1070"/>
    <cellStyle name="Percent (2) 21 6" xfId="1071"/>
    <cellStyle name="Percent (2) 21 7" xfId="1072"/>
    <cellStyle name="Percent (2) 21 8" xfId="1073"/>
    <cellStyle name="Percent (2) 21 9" xfId="1074"/>
    <cellStyle name="Percent (2) 22" xfId="1075"/>
    <cellStyle name="Percent (2) 23" xfId="1076"/>
    <cellStyle name="Percent (2) 24" xfId="1077"/>
    <cellStyle name="Percent (2) 25" xfId="1078"/>
    <cellStyle name="Percent (2) 26" xfId="1079"/>
    <cellStyle name="Percent (2) 27" xfId="1080"/>
    <cellStyle name="Percent (2) 28" xfId="1081"/>
    <cellStyle name="Percent (2) 29" xfId="1082"/>
    <cellStyle name="Percent (2) 3" xfId="1083"/>
    <cellStyle name="Percent (2) 3 10" xfId="1084"/>
    <cellStyle name="Percent (2) 3 11" xfId="1085"/>
    <cellStyle name="Percent (2) 3 12" xfId="1086"/>
    <cellStyle name="Percent (2) 3 13" xfId="1087"/>
    <cellStyle name="Percent (2) 3 14" xfId="1088"/>
    <cellStyle name="Percent (2) 3 15" xfId="1089"/>
    <cellStyle name="Percent (2) 3 16" xfId="1090"/>
    <cellStyle name="Percent (2) 3 17" xfId="1091"/>
    <cellStyle name="Percent (2) 3 18" xfId="1092"/>
    <cellStyle name="Percent (2) 3 19" xfId="1093"/>
    <cellStyle name="Percent (2) 3 2" xfId="1094"/>
    <cellStyle name="Percent (2) 3 20" xfId="1095"/>
    <cellStyle name="Percent (2) 3 21" xfId="1096"/>
    <cellStyle name="Percent (2) 3 3" xfId="1097"/>
    <cellStyle name="Percent (2) 3 4" xfId="1098"/>
    <cellStyle name="Percent (2) 3 5" xfId="1099"/>
    <cellStyle name="Percent (2) 3 6" xfId="1100"/>
    <cellStyle name="Percent (2) 3 7" xfId="1101"/>
    <cellStyle name="Percent (2) 3 8" xfId="1102"/>
    <cellStyle name="Percent (2) 3 9" xfId="1103"/>
    <cellStyle name="Percent (2) 30" xfId="1104"/>
    <cellStyle name="Percent (2) 31" xfId="1105"/>
    <cellStyle name="Percent (2) 32" xfId="1106"/>
    <cellStyle name="Percent (2) 33" xfId="1107"/>
    <cellStyle name="Percent (2) 34" xfId="1108"/>
    <cellStyle name="Percent (2) 35" xfId="1109"/>
    <cellStyle name="Percent (2) 36" xfId="1110"/>
    <cellStyle name="Percent (2) 37" xfId="1111"/>
    <cellStyle name="Percent (2) 38" xfId="1112"/>
    <cellStyle name="Percent (2) 39" xfId="1113"/>
    <cellStyle name="Percent (2) 4" xfId="1114"/>
    <cellStyle name="Percent (2) 4 10" xfId="1115"/>
    <cellStyle name="Percent (2) 4 11" xfId="1116"/>
    <cellStyle name="Percent (2) 4 12" xfId="1117"/>
    <cellStyle name="Percent (2) 4 13" xfId="1118"/>
    <cellStyle name="Percent (2) 4 14" xfId="1119"/>
    <cellStyle name="Percent (2) 4 15" xfId="1120"/>
    <cellStyle name="Percent (2) 4 16" xfId="1121"/>
    <cellStyle name="Percent (2) 4 17" xfId="1122"/>
    <cellStyle name="Percent (2) 4 18" xfId="1123"/>
    <cellStyle name="Percent (2) 4 19" xfId="1124"/>
    <cellStyle name="Percent (2) 4 2" xfId="1125"/>
    <cellStyle name="Percent (2) 4 20" xfId="1126"/>
    <cellStyle name="Percent (2) 4 21" xfId="1127"/>
    <cellStyle name="Percent (2) 4 3" xfId="1128"/>
    <cellStyle name="Percent (2) 4 4" xfId="1129"/>
    <cellStyle name="Percent (2) 4 5" xfId="1130"/>
    <cellStyle name="Percent (2) 4 6" xfId="1131"/>
    <cellStyle name="Percent (2) 4 7" xfId="1132"/>
    <cellStyle name="Percent (2) 4 8" xfId="1133"/>
    <cellStyle name="Percent (2) 4 9" xfId="1134"/>
    <cellStyle name="Percent (2) 40" xfId="1135"/>
    <cellStyle name="Percent (2) 41" xfId="1136"/>
    <cellStyle name="Percent (2) 5" xfId="1137"/>
    <cellStyle name="Percent (2) 5 10" xfId="1138"/>
    <cellStyle name="Percent (2) 5 11" xfId="1139"/>
    <cellStyle name="Percent (2) 5 12" xfId="1140"/>
    <cellStyle name="Percent (2) 5 13" xfId="1141"/>
    <cellStyle name="Percent (2) 5 14" xfId="1142"/>
    <cellStyle name="Percent (2) 5 15" xfId="1143"/>
    <cellStyle name="Percent (2) 5 16" xfId="1144"/>
    <cellStyle name="Percent (2) 5 17" xfId="1145"/>
    <cellStyle name="Percent (2) 5 18" xfId="1146"/>
    <cellStyle name="Percent (2) 5 19" xfId="1147"/>
    <cellStyle name="Percent (2) 5 2" xfId="1148"/>
    <cellStyle name="Percent (2) 5 20" xfId="1149"/>
    <cellStyle name="Percent (2) 5 21" xfId="1150"/>
    <cellStyle name="Percent (2) 5 3" xfId="1151"/>
    <cellStyle name="Percent (2) 5 4" xfId="1152"/>
    <cellStyle name="Percent (2) 5 5" xfId="1153"/>
    <cellStyle name="Percent (2) 5 6" xfId="1154"/>
    <cellStyle name="Percent (2) 5 7" xfId="1155"/>
    <cellStyle name="Percent (2) 5 8" xfId="1156"/>
    <cellStyle name="Percent (2) 5 9" xfId="1157"/>
    <cellStyle name="Percent (2) 6" xfId="1158"/>
    <cellStyle name="Percent (2) 6 10" xfId="1159"/>
    <cellStyle name="Percent (2) 6 11" xfId="1160"/>
    <cellStyle name="Percent (2) 6 12" xfId="1161"/>
    <cellStyle name="Percent (2) 6 13" xfId="1162"/>
    <cellStyle name="Percent (2) 6 14" xfId="1163"/>
    <cellStyle name="Percent (2) 6 15" xfId="1164"/>
    <cellStyle name="Percent (2) 6 16" xfId="1165"/>
    <cellStyle name="Percent (2) 6 17" xfId="1166"/>
    <cellStyle name="Percent (2) 6 18" xfId="1167"/>
    <cellStyle name="Percent (2) 6 19" xfId="1168"/>
    <cellStyle name="Percent (2) 6 2" xfId="1169"/>
    <cellStyle name="Percent (2) 6 20" xfId="1170"/>
    <cellStyle name="Percent (2) 6 21" xfId="1171"/>
    <cellStyle name="Percent (2) 6 3" xfId="1172"/>
    <cellStyle name="Percent (2) 6 4" xfId="1173"/>
    <cellStyle name="Percent (2) 6 5" xfId="1174"/>
    <cellStyle name="Percent (2) 6 6" xfId="1175"/>
    <cellStyle name="Percent (2) 6 7" xfId="1176"/>
    <cellStyle name="Percent (2) 6 8" xfId="1177"/>
    <cellStyle name="Percent (2) 6 9" xfId="1178"/>
    <cellStyle name="Percent (2) 7" xfId="1179"/>
    <cellStyle name="Percent (2) 7 10" xfId="1180"/>
    <cellStyle name="Percent (2) 7 11" xfId="1181"/>
    <cellStyle name="Percent (2) 7 12" xfId="1182"/>
    <cellStyle name="Percent (2) 7 13" xfId="1183"/>
    <cellStyle name="Percent (2) 7 14" xfId="1184"/>
    <cellStyle name="Percent (2) 7 15" xfId="1185"/>
    <cellStyle name="Percent (2) 7 16" xfId="1186"/>
    <cellStyle name="Percent (2) 7 17" xfId="1187"/>
    <cellStyle name="Percent (2) 7 18" xfId="1188"/>
    <cellStyle name="Percent (2) 7 19" xfId="1189"/>
    <cellStyle name="Percent (2) 7 2" xfId="1190"/>
    <cellStyle name="Percent (2) 7 20" xfId="1191"/>
    <cellStyle name="Percent (2) 7 21" xfId="1192"/>
    <cellStyle name="Percent (2) 7 3" xfId="1193"/>
    <cellStyle name="Percent (2) 7 4" xfId="1194"/>
    <cellStyle name="Percent (2) 7 5" xfId="1195"/>
    <cellStyle name="Percent (2) 7 6" xfId="1196"/>
    <cellStyle name="Percent (2) 7 7" xfId="1197"/>
    <cellStyle name="Percent (2) 7 8" xfId="1198"/>
    <cellStyle name="Percent (2) 7 9" xfId="1199"/>
    <cellStyle name="Percent (2) 8" xfId="1200"/>
    <cellStyle name="Percent (2) 8 10" xfId="1201"/>
    <cellStyle name="Percent (2) 8 11" xfId="1202"/>
    <cellStyle name="Percent (2) 8 12" xfId="1203"/>
    <cellStyle name="Percent (2) 8 13" xfId="1204"/>
    <cellStyle name="Percent (2) 8 14" xfId="1205"/>
    <cellStyle name="Percent (2) 8 15" xfId="1206"/>
    <cellStyle name="Percent (2) 8 16" xfId="1207"/>
    <cellStyle name="Percent (2) 8 17" xfId="1208"/>
    <cellStyle name="Percent (2) 8 18" xfId="1209"/>
    <cellStyle name="Percent (2) 8 19" xfId="1210"/>
    <cellStyle name="Percent (2) 8 2" xfId="1211"/>
    <cellStyle name="Percent (2) 8 20" xfId="1212"/>
    <cellStyle name="Percent (2) 8 21" xfId="1213"/>
    <cellStyle name="Percent (2) 8 3" xfId="1214"/>
    <cellStyle name="Percent (2) 8 4" xfId="1215"/>
    <cellStyle name="Percent (2) 8 5" xfId="1216"/>
    <cellStyle name="Percent (2) 8 6" xfId="1217"/>
    <cellStyle name="Percent (2) 8 7" xfId="1218"/>
    <cellStyle name="Percent (2) 8 8" xfId="1219"/>
    <cellStyle name="Percent (2) 8 9" xfId="1220"/>
    <cellStyle name="Percent (2) 9" xfId="1221"/>
    <cellStyle name="Percent (2) 9 10" xfId="1222"/>
    <cellStyle name="Percent (2) 9 11" xfId="1223"/>
    <cellStyle name="Percent (2) 9 12" xfId="1224"/>
    <cellStyle name="Percent (2) 9 13" xfId="1225"/>
    <cellStyle name="Percent (2) 9 14" xfId="1226"/>
    <cellStyle name="Percent (2) 9 15" xfId="1227"/>
    <cellStyle name="Percent (2) 9 16" xfId="1228"/>
    <cellStyle name="Percent (2) 9 17" xfId="1229"/>
    <cellStyle name="Percent (2) 9 18" xfId="1230"/>
    <cellStyle name="Percent (2) 9 19" xfId="1231"/>
    <cellStyle name="Percent (2) 9 2" xfId="1232"/>
    <cellStyle name="Percent (2) 9 20" xfId="1233"/>
    <cellStyle name="Percent (2) 9 21" xfId="1234"/>
    <cellStyle name="Percent (2) 9 3" xfId="1235"/>
    <cellStyle name="Percent (2) 9 4" xfId="1236"/>
    <cellStyle name="Percent (2) 9 5" xfId="1237"/>
    <cellStyle name="Percent (2) 9 6" xfId="1238"/>
    <cellStyle name="Percent (2) 9 7" xfId="1239"/>
    <cellStyle name="Percent (2) 9 8" xfId="1240"/>
    <cellStyle name="Percent (2) 9 9" xfId="1241"/>
    <cellStyle name="Percent 10" xfId="116"/>
    <cellStyle name="Percent 10 10" xfId="1242"/>
    <cellStyle name="Percent 10 11" xfId="1243"/>
    <cellStyle name="Percent 10 12" xfId="1244"/>
    <cellStyle name="Percent 10 13" xfId="1245"/>
    <cellStyle name="Percent 10 14" xfId="1246"/>
    <cellStyle name="Percent 10 15" xfId="1247"/>
    <cellStyle name="Percent 10 16" xfId="1248"/>
    <cellStyle name="Percent 10 17" xfId="1249"/>
    <cellStyle name="Percent 10 18" xfId="1250"/>
    <cellStyle name="Percent 10 19" xfId="1251"/>
    <cellStyle name="Percent 10 2" xfId="1252"/>
    <cellStyle name="Percent 10 20" xfId="1253"/>
    <cellStyle name="Percent 10 21" xfId="1254"/>
    <cellStyle name="Percent 10 3" xfId="1255"/>
    <cellStyle name="Percent 10 4" xfId="1256"/>
    <cellStyle name="Percent 10 5" xfId="1257"/>
    <cellStyle name="Percent 10 6" xfId="1258"/>
    <cellStyle name="Percent 10 7" xfId="1259"/>
    <cellStyle name="Percent 10 8" xfId="1260"/>
    <cellStyle name="Percent 10 9" xfId="1261"/>
    <cellStyle name="Percent 11" xfId="134"/>
    <cellStyle name="Percent 12" xfId="129"/>
    <cellStyle name="Percent 13" xfId="140"/>
    <cellStyle name="Percent 14" xfId="151"/>
    <cellStyle name="Percent 15" xfId="146"/>
    <cellStyle name="Percent 16" xfId="150"/>
    <cellStyle name="Percent 17" xfId="147"/>
    <cellStyle name="Percent 18" xfId="149"/>
    <cellStyle name="Percent 2" xfId="61"/>
    <cellStyle name="Percent 3" xfId="113"/>
    <cellStyle name="Percent 4" xfId="104"/>
    <cellStyle name="Percent 5" xfId="111"/>
    <cellStyle name="Percent 6" xfId="115"/>
    <cellStyle name="Percent 7" xfId="125"/>
    <cellStyle name="Percent 8" xfId="117"/>
    <cellStyle name="Percent 9" xfId="119"/>
    <cellStyle name="Percent.2" xfId="1262"/>
    <cellStyle name="Period" xfId="65"/>
    <cellStyle name="Report Centered" xfId="66"/>
    <cellStyle name="RISKbigPercent" xfId="67"/>
    <cellStyle name="RISKblandrEdge" xfId="68"/>
    <cellStyle name="RISKblCorner" xfId="69"/>
    <cellStyle name="RISKbottomEdge" xfId="70"/>
    <cellStyle name="RISKbrCorner" xfId="71"/>
    <cellStyle name="RISKdarkBoxed" xfId="72"/>
    <cellStyle name="RISKdarkShade" xfId="73"/>
    <cellStyle name="RISKdbottomEdge" xfId="74"/>
    <cellStyle name="RISKdrightEdge" xfId="75"/>
    <cellStyle name="RISKdurationTime" xfId="76"/>
    <cellStyle name="RISKinNumber" xfId="77"/>
    <cellStyle name="RISKlandrEdge" xfId="78"/>
    <cellStyle name="RISKleftEdge" xfId="79"/>
    <cellStyle name="RISKlightBoxed" xfId="80"/>
    <cellStyle name="RISKltandbEdge" xfId="81"/>
    <cellStyle name="RISKnormBoxed" xfId="82"/>
    <cellStyle name="RISKnormCenter" xfId="83"/>
    <cellStyle name="RISKnormHeading" xfId="84"/>
    <cellStyle name="RISKnormItal" xfId="85"/>
    <cellStyle name="RISKnormLabel" xfId="86"/>
    <cellStyle name="RISKnormShade" xfId="87"/>
    <cellStyle name="RISKnormTitle" xfId="88"/>
    <cellStyle name="RISKoutNumber" xfId="89"/>
    <cellStyle name="RISKrightEdge" xfId="90"/>
    <cellStyle name="RISKrtandbEdge" xfId="91"/>
    <cellStyle name="RISKssTime" xfId="92"/>
    <cellStyle name="RISKtandbEdge" xfId="93"/>
    <cellStyle name="RISKtlandrEdge" xfId="94"/>
    <cellStyle name="RISKtlCorner" xfId="95"/>
    <cellStyle name="RISKtopEdge" xfId="96"/>
    <cellStyle name="RISKtrCorner" xfId="97"/>
    <cellStyle name="Style 1" xfId="1263"/>
    <cellStyle name="Title 2" xfId="98"/>
    <cellStyle name="Title 3" xfId="1264"/>
    <cellStyle name="Title 4" xfId="1265"/>
    <cellStyle name="Title 5" xfId="1266"/>
    <cellStyle name="Title 6" xfId="1267"/>
    <cellStyle name="Title Text" xfId="99"/>
    <cellStyle name="Total 2" xfId="100"/>
    <cellStyle name="Total 3" xfId="1268"/>
    <cellStyle name="User_Defined_A" xfId="1269"/>
    <cellStyle name="Warning Text 2" xfId="101"/>
    <cellStyle name="Warning Text 3" xfId="1270"/>
  </cellStyles>
  <dxfs count="19"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0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0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0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000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estern%20Farmers\WesternFarmers%20-%20Sim%20Tab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ource Summary"/>
      <sheetName val="Hugo"/>
      <sheetName val="Anadarko 4"/>
      <sheetName val="Anadarko 5"/>
      <sheetName val="Anadarko 6"/>
      <sheetName val="Mooreland 2"/>
      <sheetName val="Mooreland 3"/>
      <sheetName val="Mooreland 1"/>
      <sheetName val="GENCO 1"/>
      <sheetName val="Anadarko 3"/>
      <sheetName val="Anadarko 1"/>
      <sheetName val="Anadarko 2"/>
      <sheetName val="SWPA"/>
      <sheetName val="Supp SWPA"/>
      <sheetName val="Resource 15"/>
      <sheetName val="Calls"/>
      <sheetName val="Forwards"/>
      <sheetName val="Option Premiums"/>
      <sheetName val="Transmission"/>
      <sheetName val="Time Matrix"/>
      <sheetName val="SWPA SPK Bins"/>
      <sheetName val="Load Forecast"/>
      <sheetName val="Load On Peak"/>
      <sheetName val="Load Off Peak"/>
      <sheetName val="Load Weekend"/>
      <sheetName val="Other Inputs"/>
      <sheetName val="Model Global Data"/>
      <sheetName val="Model Detail"/>
      <sheetName val="Purch &amp; Sales Margins"/>
      <sheetName val="Native Load Gas"/>
      <sheetName val="Model Summary"/>
      <sheetName val="Model Output"/>
      <sheetName val="Simulations"/>
      <sheetName val="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XEP15"/>
  <sheetViews>
    <sheetView showGridLines="0" tabSelected="1" zoomScale="80" zoomScaleNormal="80" workbookViewId="0">
      <selection activeCell="B2" sqref="B2"/>
    </sheetView>
  </sheetViews>
  <sheetFormatPr defaultRowHeight="15"/>
  <cols>
    <col min="2" max="6" width="21.7109375" customWidth="1"/>
    <col min="7" max="17" width="21.7109375" style="460" customWidth="1"/>
  </cols>
  <sheetData>
    <row r="1" spans="2:16370" ht="15.75" thickBot="1">
      <c r="B1" s="451" t="s">
        <v>325</v>
      </c>
      <c r="C1" s="41"/>
      <c r="D1" s="41"/>
      <c r="E1" s="41"/>
      <c r="F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1"/>
      <c r="IO1" s="41"/>
      <c r="IP1" s="41"/>
      <c r="IQ1" s="41"/>
      <c r="IR1" s="41"/>
      <c r="IS1" s="41"/>
      <c r="IT1" s="41"/>
      <c r="IU1" s="41"/>
      <c r="IV1" s="41"/>
      <c r="IW1" s="41"/>
      <c r="IX1" s="41"/>
      <c r="IY1" s="41"/>
      <c r="IZ1" s="41"/>
      <c r="JA1" s="41"/>
      <c r="JB1" s="41"/>
      <c r="JC1" s="41"/>
      <c r="JD1" s="41"/>
      <c r="JE1" s="41"/>
      <c r="JF1" s="41"/>
      <c r="JG1" s="41"/>
      <c r="JH1" s="41"/>
      <c r="JI1" s="41"/>
      <c r="JJ1" s="41"/>
      <c r="JK1" s="41"/>
      <c r="JL1" s="41"/>
      <c r="JM1" s="41"/>
      <c r="JN1" s="41"/>
      <c r="JO1" s="41"/>
      <c r="JP1" s="41"/>
      <c r="JQ1" s="41"/>
      <c r="JR1" s="41"/>
      <c r="JS1" s="41"/>
      <c r="JT1" s="41"/>
      <c r="JU1" s="41"/>
      <c r="JV1" s="41"/>
      <c r="JW1" s="41"/>
      <c r="JX1" s="41"/>
      <c r="JY1" s="41"/>
      <c r="JZ1" s="41"/>
      <c r="KA1" s="41"/>
      <c r="KB1" s="41"/>
      <c r="KC1" s="41"/>
      <c r="KD1" s="41"/>
      <c r="KE1" s="41"/>
      <c r="KF1" s="41"/>
      <c r="KG1" s="41"/>
      <c r="KH1" s="41"/>
      <c r="KI1" s="41"/>
      <c r="KJ1" s="41"/>
      <c r="KK1" s="41"/>
      <c r="KL1" s="41"/>
      <c r="KM1" s="41"/>
      <c r="KN1" s="41"/>
      <c r="KO1" s="41"/>
      <c r="KP1" s="41"/>
      <c r="KQ1" s="41"/>
      <c r="KR1" s="41"/>
      <c r="KS1" s="41"/>
      <c r="KT1" s="41"/>
      <c r="KU1" s="41"/>
      <c r="KV1" s="41"/>
      <c r="KW1" s="41"/>
      <c r="KX1" s="41"/>
      <c r="KY1" s="41"/>
      <c r="KZ1" s="41"/>
      <c r="LA1" s="41"/>
      <c r="LB1" s="41"/>
      <c r="LC1" s="41"/>
      <c r="LD1" s="41"/>
      <c r="LE1" s="41"/>
      <c r="LF1" s="41"/>
      <c r="LG1" s="41"/>
      <c r="LH1" s="41"/>
      <c r="LI1" s="41"/>
      <c r="LJ1" s="41"/>
      <c r="LK1" s="41"/>
      <c r="LL1" s="41"/>
      <c r="LM1" s="41"/>
      <c r="LN1" s="41"/>
      <c r="LO1" s="41"/>
      <c r="LP1" s="41"/>
      <c r="LQ1" s="41"/>
      <c r="LR1" s="41"/>
      <c r="LS1" s="41"/>
      <c r="LT1" s="41"/>
      <c r="LU1" s="41"/>
      <c r="LV1" s="41"/>
      <c r="LW1" s="41"/>
      <c r="LX1" s="41"/>
      <c r="LY1" s="41"/>
      <c r="LZ1" s="41"/>
      <c r="MA1" s="41"/>
      <c r="MB1" s="41"/>
      <c r="MC1" s="41"/>
      <c r="MD1" s="41"/>
      <c r="ME1" s="41"/>
      <c r="MF1" s="41"/>
      <c r="MG1" s="41"/>
      <c r="MH1" s="41"/>
      <c r="MI1" s="41"/>
      <c r="MJ1" s="41"/>
      <c r="MK1" s="41"/>
      <c r="ML1" s="41"/>
      <c r="MM1" s="41"/>
      <c r="MN1" s="41"/>
      <c r="MO1" s="41"/>
      <c r="MP1" s="41"/>
      <c r="MQ1" s="41"/>
      <c r="MR1" s="41"/>
      <c r="MS1" s="41"/>
      <c r="MT1" s="41"/>
      <c r="MU1" s="41"/>
      <c r="MV1" s="41"/>
      <c r="MW1" s="41"/>
      <c r="MX1" s="41"/>
      <c r="MY1" s="41"/>
      <c r="MZ1" s="41"/>
      <c r="NA1" s="41"/>
      <c r="NB1" s="41"/>
      <c r="NC1" s="41"/>
      <c r="ND1" s="41"/>
      <c r="NE1" s="41"/>
      <c r="NF1" s="41"/>
      <c r="NG1" s="41"/>
      <c r="NH1" s="41"/>
      <c r="NI1" s="41"/>
      <c r="NJ1" s="41"/>
      <c r="NK1" s="41"/>
      <c r="NL1" s="41"/>
      <c r="NM1" s="41"/>
      <c r="NN1" s="41"/>
      <c r="NO1" s="41"/>
      <c r="NP1" s="41"/>
      <c r="NQ1" s="41"/>
      <c r="NR1" s="41"/>
      <c r="NS1" s="41"/>
      <c r="NT1" s="41"/>
      <c r="NU1" s="41"/>
      <c r="NV1" s="41"/>
      <c r="NW1" s="41"/>
      <c r="NX1" s="41"/>
      <c r="NY1" s="41"/>
      <c r="NZ1" s="41"/>
      <c r="OA1" s="41"/>
      <c r="OB1" s="41"/>
      <c r="OC1" s="41"/>
      <c r="OD1" s="41"/>
      <c r="OE1" s="41"/>
      <c r="OF1" s="41"/>
      <c r="OG1" s="41"/>
      <c r="OH1" s="41"/>
      <c r="OI1" s="41"/>
      <c r="OJ1" s="41"/>
      <c r="OK1" s="41"/>
      <c r="OL1" s="41"/>
      <c r="OM1" s="41"/>
      <c r="ON1" s="41"/>
      <c r="OO1" s="41"/>
      <c r="OP1" s="41"/>
      <c r="OQ1" s="41"/>
      <c r="OR1" s="41"/>
      <c r="OS1" s="41"/>
      <c r="OT1" s="41"/>
      <c r="OU1" s="41"/>
      <c r="OV1" s="41"/>
      <c r="OW1" s="41"/>
      <c r="OX1" s="41"/>
      <c r="OY1" s="41"/>
      <c r="OZ1" s="41"/>
      <c r="PA1" s="41"/>
      <c r="PB1" s="41"/>
      <c r="PC1" s="41"/>
      <c r="PD1" s="41"/>
      <c r="PE1" s="41"/>
      <c r="PF1" s="41"/>
      <c r="PG1" s="41"/>
      <c r="PH1" s="41"/>
      <c r="PI1" s="41"/>
      <c r="PJ1" s="41"/>
      <c r="PK1" s="41"/>
      <c r="PL1" s="41"/>
      <c r="PM1" s="41"/>
      <c r="PN1" s="41"/>
      <c r="PO1" s="41"/>
      <c r="PP1" s="41"/>
      <c r="PQ1" s="41"/>
      <c r="PR1" s="41"/>
      <c r="PS1" s="41"/>
      <c r="PT1" s="41"/>
      <c r="PU1" s="41"/>
      <c r="PV1" s="41"/>
      <c r="PW1" s="41"/>
      <c r="PX1" s="41"/>
      <c r="PY1" s="41"/>
      <c r="PZ1" s="41"/>
      <c r="QA1" s="41"/>
      <c r="QB1" s="41"/>
      <c r="QC1" s="41"/>
      <c r="QD1" s="41"/>
      <c r="QE1" s="41"/>
      <c r="QF1" s="41"/>
      <c r="QG1" s="41"/>
      <c r="QH1" s="41"/>
      <c r="QI1" s="41"/>
      <c r="QJ1" s="41"/>
      <c r="QK1" s="41"/>
      <c r="QL1" s="41"/>
      <c r="QM1" s="41"/>
      <c r="QN1" s="41"/>
      <c r="QO1" s="41"/>
      <c r="QP1" s="41"/>
      <c r="QQ1" s="41"/>
      <c r="QR1" s="41"/>
      <c r="QS1" s="41"/>
      <c r="QT1" s="41"/>
      <c r="QU1" s="41"/>
      <c r="QV1" s="41"/>
      <c r="QW1" s="41"/>
      <c r="QX1" s="41"/>
      <c r="QY1" s="41"/>
      <c r="QZ1" s="41"/>
      <c r="RA1" s="41"/>
      <c r="RB1" s="41"/>
      <c r="RC1" s="41"/>
      <c r="RD1" s="41"/>
      <c r="RE1" s="41"/>
      <c r="RF1" s="41"/>
      <c r="RG1" s="41"/>
      <c r="RH1" s="41"/>
      <c r="RI1" s="41"/>
      <c r="RJ1" s="41"/>
      <c r="RK1" s="41"/>
      <c r="RL1" s="41"/>
      <c r="RM1" s="41"/>
      <c r="RN1" s="41"/>
      <c r="RO1" s="41"/>
      <c r="RP1" s="41"/>
      <c r="RQ1" s="41"/>
      <c r="RR1" s="41"/>
      <c r="RS1" s="41"/>
      <c r="RT1" s="41"/>
      <c r="RU1" s="41"/>
      <c r="RV1" s="41"/>
      <c r="RW1" s="41"/>
      <c r="RX1" s="41"/>
      <c r="RY1" s="41"/>
      <c r="RZ1" s="41"/>
      <c r="SA1" s="41"/>
      <c r="SB1" s="41"/>
      <c r="SC1" s="41"/>
      <c r="SD1" s="41"/>
      <c r="SE1" s="41"/>
      <c r="SF1" s="41"/>
      <c r="SG1" s="41"/>
      <c r="SH1" s="41"/>
      <c r="SI1" s="41"/>
      <c r="SJ1" s="41"/>
      <c r="SK1" s="41"/>
      <c r="SL1" s="41"/>
      <c r="SM1" s="41"/>
      <c r="SN1" s="41"/>
      <c r="SO1" s="41"/>
      <c r="SP1" s="41"/>
      <c r="SQ1" s="41"/>
      <c r="SR1" s="41"/>
      <c r="SS1" s="41"/>
      <c r="ST1" s="41"/>
      <c r="SU1" s="41"/>
      <c r="SV1" s="41"/>
      <c r="SW1" s="41"/>
      <c r="SX1" s="41"/>
      <c r="SY1" s="41"/>
      <c r="SZ1" s="41"/>
      <c r="TA1" s="41"/>
      <c r="TB1" s="41"/>
      <c r="TC1" s="41"/>
      <c r="TD1" s="41"/>
      <c r="TE1" s="41"/>
      <c r="TF1" s="41"/>
      <c r="TG1" s="41"/>
      <c r="TH1" s="41"/>
      <c r="TI1" s="41"/>
      <c r="TJ1" s="41"/>
      <c r="TK1" s="41"/>
      <c r="TL1" s="41"/>
      <c r="TM1" s="41"/>
      <c r="TN1" s="41"/>
      <c r="TO1" s="41"/>
      <c r="TP1" s="41"/>
      <c r="TQ1" s="41"/>
      <c r="TR1" s="41"/>
      <c r="TS1" s="41"/>
      <c r="TT1" s="41"/>
      <c r="TU1" s="41"/>
      <c r="TV1" s="41"/>
      <c r="TW1" s="41"/>
      <c r="TX1" s="41"/>
      <c r="TY1" s="41"/>
      <c r="TZ1" s="41"/>
      <c r="UA1" s="41"/>
      <c r="UB1" s="41"/>
      <c r="UC1" s="41"/>
      <c r="UD1" s="41"/>
      <c r="UE1" s="41"/>
      <c r="UF1" s="41"/>
      <c r="UG1" s="41"/>
      <c r="UH1" s="41"/>
      <c r="UI1" s="41"/>
      <c r="UJ1" s="41"/>
      <c r="UK1" s="41"/>
      <c r="UL1" s="41"/>
      <c r="UM1" s="41"/>
      <c r="UN1" s="41"/>
      <c r="UO1" s="41"/>
      <c r="UP1" s="41"/>
      <c r="UQ1" s="41"/>
      <c r="UR1" s="41"/>
      <c r="US1" s="41"/>
      <c r="UT1" s="41"/>
      <c r="UU1" s="41"/>
      <c r="UV1" s="41"/>
      <c r="UW1" s="41"/>
      <c r="UX1" s="41"/>
      <c r="UY1" s="41"/>
      <c r="UZ1" s="41"/>
      <c r="VA1" s="41"/>
      <c r="VB1" s="41"/>
      <c r="VC1" s="41"/>
      <c r="VD1" s="41"/>
      <c r="VE1" s="41"/>
      <c r="VF1" s="41"/>
      <c r="VG1" s="41"/>
      <c r="VH1" s="41"/>
      <c r="VI1" s="41"/>
      <c r="VJ1" s="41"/>
      <c r="VK1" s="41"/>
      <c r="VL1" s="41"/>
      <c r="VM1" s="41"/>
      <c r="VN1" s="41"/>
      <c r="VO1" s="41"/>
      <c r="VP1" s="41"/>
      <c r="VQ1" s="41"/>
      <c r="VR1" s="41"/>
      <c r="VS1" s="41"/>
      <c r="VT1" s="41"/>
      <c r="VU1" s="41"/>
      <c r="VV1" s="41"/>
      <c r="VW1" s="41"/>
      <c r="VX1" s="41"/>
      <c r="VY1" s="41"/>
      <c r="VZ1" s="41"/>
      <c r="WA1" s="41"/>
      <c r="WB1" s="41"/>
      <c r="WC1" s="41"/>
      <c r="WD1" s="41"/>
      <c r="WE1" s="41"/>
      <c r="WF1" s="41"/>
      <c r="WG1" s="41"/>
      <c r="WH1" s="41"/>
      <c r="WI1" s="41"/>
      <c r="WJ1" s="41"/>
      <c r="WK1" s="41"/>
      <c r="WL1" s="41"/>
      <c r="WM1" s="41"/>
      <c r="WN1" s="41"/>
      <c r="WO1" s="41"/>
      <c r="WP1" s="41"/>
      <c r="WQ1" s="41"/>
      <c r="WR1" s="41"/>
      <c r="WS1" s="41"/>
      <c r="WT1" s="41"/>
      <c r="WU1" s="41"/>
      <c r="WV1" s="41"/>
      <c r="WW1" s="41"/>
      <c r="WX1" s="41"/>
      <c r="WY1" s="41"/>
      <c r="WZ1" s="41"/>
      <c r="XA1" s="41"/>
      <c r="XB1" s="41"/>
      <c r="XC1" s="41"/>
      <c r="XD1" s="41"/>
      <c r="XE1" s="41"/>
      <c r="XF1" s="41"/>
      <c r="XG1" s="41"/>
      <c r="XH1" s="41"/>
      <c r="XI1" s="41"/>
      <c r="XJ1" s="41"/>
      <c r="XK1" s="41"/>
      <c r="XL1" s="41"/>
      <c r="XM1" s="41"/>
      <c r="XN1" s="41"/>
      <c r="XO1" s="41"/>
      <c r="XP1" s="41"/>
      <c r="XQ1" s="41"/>
      <c r="XR1" s="41"/>
      <c r="XS1" s="41"/>
      <c r="XT1" s="41"/>
      <c r="XU1" s="41"/>
      <c r="XV1" s="41"/>
      <c r="XW1" s="41"/>
      <c r="XX1" s="41"/>
      <c r="XY1" s="41"/>
      <c r="XZ1" s="41"/>
      <c r="YA1" s="41"/>
      <c r="YB1" s="41"/>
      <c r="YC1" s="41"/>
      <c r="YD1" s="41"/>
      <c r="YE1" s="41"/>
      <c r="YF1" s="41"/>
      <c r="YG1" s="41"/>
      <c r="YH1" s="41"/>
      <c r="YI1" s="41"/>
      <c r="YJ1" s="41"/>
      <c r="YK1" s="41"/>
      <c r="YL1" s="41"/>
      <c r="YM1" s="41"/>
      <c r="YN1" s="41"/>
      <c r="YO1" s="41"/>
      <c r="YP1" s="41"/>
      <c r="YQ1" s="41"/>
      <c r="YR1" s="41"/>
      <c r="YS1" s="41"/>
      <c r="YT1" s="41"/>
      <c r="YU1" s="41"/>
      <c r="YV1" s="41"/>
      <c r="YW1" s="41"/>
      <c r="YX1" s="41"/>
      <c r="YY1" s="41"/>
      <c r="YZ1" s="41"/>
      <c r="ZA1" s="41"/>
      <c r="ZB1" s="41"/>
      <c r="ZC1" s="41"/>
      <c r="ZD1" s="41"/>
      <c r="ZE1" s="41"/>
      <c r="ZF1" s="41"/>
      <c r="ZG1" s="41"/>
      <c r="ZH1" s="41"/>
      <c r="ZI1" s="41"/>
      <c r="ZJ1" s="41"/>
      <c r="ZK1" s="41"/>
      <c r="ZL1" s="41"/>
      <c r="ZM1" s="41"/>
      <c r="ZN1" s="41"/>
      <c r="ZO1" s="41"/>
      <c r="ZP1" s="41"/>
      <c r="ZQ1" s="41"/>
      <c r="ZR1" s="41"/>
      <c r="ZS1" s="41"/>
      <c r="ZT1" s="41"/>
      <c r="ZU1" s="41"/>
      <c r="ZV1" s="41"/>
      <c r="ZW1" s="41"/>
      <c r="ZX1" s="41"/>
      <c r="ZY1" s="41"/>
      <c r="ZZ1" s="41"/>
      <c r="AAA1" s="41"/>
      <c r="AAB1" s="41"/>
      <c r="AAC1" s="41"/>
      <c r="AAD1" s="41"/>
      <c r="AAE1" s="41"/>
      <c r="AAF1" s="41"/>
      <c r="AAG1" s="41"/>
      <c r="AAH1" s="41"/>
      <c r="AAI1" s="41"/>
      <c r="AAJ1" s="41"/>
      <c r="AAK1" s="41"/>
      <c r="AAL1" s="41"/>
      <c r="AAM1" s="41"/>
      <c r="AAN1" s="41"/>
      <c r="AAO1" s="41"/>
      <c r="AAP1" s="41"/>
      <c r="AAQ1" s="41"/>
      <c r="AAR1" s="41"/>
      <c r="AAS1" s="41"/>
      <c r="AAT1" s="41"/>
      <c r="AAU1" s="41"/>
      <c r="AAV1" s="41"/>
      <c r="AAW1" s="41"/>
      <c r="AAX1" s="41"/>
      <c r="AAY1" s="41"/>
      <c r="AAZ1" s="41"/>
      <c r="ABA1" s="41"/>
      <c r="ABB1" s="41"/>
      <c r="ABC1" s="41"/>
      <c r="ABD1" s="41"/>
      <c r="ABE1" s="41"/>
      <c r="ABF1" s="41"/>
      <c r="ABG1" s="41"/>
      <c r="ABH1" s="41"/>
      <c r="ABI1" s="41"/>
      <c r="ABJ1" s="41"/>
      <c r="ABK1" s="41"/>
      <c r="ABL1" s="41"/>
      <c r="ABM1" s="41"/>
      <c r="ABN1" s="41"/>
      <c r="ABO1" s="41"/>
      <c r="ABP1" s="41"/>
      <c r="ABQ1" s="41"/>
      <c r="ABR1" s="41"/>
      <c r="ABS1" s="41"/>
      <c r="ABT1" s="41"/>
      <c r="ABU1" s="41"/>
      <c r="ABV1" s="41"/>
      <c r="ABW1" s="41"/>
      <c r="ABX1" s="41"/>
      <c r="ABY1" s="41"/>
      <c r="ABZ1" s="41"/>
      <c r="ACA1" s="41"/>
      <c r="ACB1" s="41"/>
      <c r="ACC1" s="41"/>
      <c r="ACD1" s="41"/>
      <c r="ACE1" s="41"/>
      <c r="ACF1" s="41"/>
      <c r="ACG1" s="41"/>
      <c r="ACH1" s="41"/>
      <c r="ACI1" s="41"/>
      <c r="ACJ1" s="41"/>
      <c r="ACK1" s="41"/>
      <c r="ACL1" s="41"/>
      <c r="ACM1" s="41"/>
      <c r="ACN1" s="41"/>
      <c r="ACO1" s="41"/>
      <c r="ACP1" s="41"/>
      <c r="ACQ1" s="41"/>
      <c r="ACR1" s="41"/>
      <c r="ACS1" s="41"/>
      <c r="ACT1" s="41"/>
      <c r="ACU1" s="41"/>
      <c r="ACV1" s="41"/>
      <c r="ACW1" s="41"/>
      <c r="ACX1" s="41"/>
      <c r="ACY1" s="41"/>
      <c r="ACZ1" s="41"/>
      <c r="ADA1" s="41"/>
      <c r="ADB1" s="41"/>
      <c r="ADC1" s="41"/>
      <c r="ADD1" s="41"/>
      <c r="ADE1" s="41"/>
      <c r="ADF1" s="41"/>
      <c r="ADG1" s="41"/>
      <c r="ADH1" s="41"/>
      <c r="ADI1" s="41"/>
      <c r="ADJ1" s="41"/>
      <c r="ADK1" s="41"/>
      <c r="ADL1" s="41"/>
      <c r="ADM1" s="41"/>
      <c r="ADN1" s="41"/>
      <c r="ADO1" s="41"/>
      <c r="ADP1" s="41"/>
      <c r="ADQ1" s="41"/>
      <c r="ADR1" s="41"/>
      <c r="ADS1" s="41"/>
      <c r="ADT1" s="41"/>
      <c r="ADU1" s="41"/>
      <c r="ADV1" s="41"/>
      <c r="ADW1" s="41"/>
      <c r="ADX1" s="41"/>
      <c r="ADY1" s="41"/>
      <c r="ADZ1" s="41"/>
      <c r="AEA1" s="41"/>
      <c r="AEB1" s="41"/>
      <c r="AEC1" s="41"/>
      <c r="AED1" s="41"/>
      <c r="AEE1" s="41"/>
      <c r="AEF1" s="41"/>
      <c r="AEG1" s="41"/>
      <c r="AEH1" s="41"/>
      <c r="AEI1" s="41"/>
      <c r="AEJ1" s="41"/>
      <c r="AEK1" s="41"/>
      <c r="AEL1" s="41"/>
      <c r="AEM1" s="41"/>
      <c r="AEN1" s="41"/>
      <c r="AEO1" s="41"/>
      <c r="AEP1" s="41"/>
      <c r="AEQ1" s="41"/>
      <c r="AER1" s="41"/>
      <c r="AES1" s="41"/>
      <c r="AET1" s="41"/>
      <c r="AEU1" s="41"/>
      <c r="AEV1" s="41"/>
      <c r="AEW1" s="41"/>
      <c r="AEX1" s="41"/>
      <c r="AEY1" s="41"/>
      <c r="AEZ1" s="41"/>
      <c r="AFA1" s="41"/>
      <c r="AFB1" s="41"/>
      <c r="AFC1" s="41"/>
      <c r="AFD1" s="41"/>
      <c r="AFE1" s="41"/>
      <c r="AFF1" s="41"/>
      <c r="AFG1" s="41"/>
      <c r="AFH1" s="41"/>
      <c r="AFI1" s="41"/>
      <c r="AFJ1" s="41"/>
      <c r="AFK1" s="41"/>
      <c r="AFL1" s="41"/>
      <c r="AFM1" s="41"/>
      <c r="AFN1" s="41"/>
      <c r="AFO1" s="41"/>
      <c r="AFP1" s="41"/>
      <c r="AFQ1" s="41"/>
      <c r="AFR1" s="41"/>
      <c r="AFS1" s="41"/>
      <c r="AFT1" s="41"/>
      <c r="AFU1" s="41"/>
      <c r="AFV1" s="41"/>
      <c r="AFW1" s="41"/>
      <c r="AFX1" s="41"/>
      <c r="AFY1" s="41"/>
      <c r="AFZ1" s="41"/>
      <c r="AGA1" s="41"/>
      <c r="AGB1" s="41"/>
      <c r="AGC1" s="41"/>
      <c r="AGD1" s="41"/>
      <c r="AGE1" s="41"/>
      <c r="AGF1" s="41"/>
      <c r="AGG1" s="41"/>
      <c r="AGH1" s="41"/>
      <c r="AGI1" s="41"/>
      <c r="AGJ1" s="41"/>
      <c r="AGK1" s="41"/>
      <c r="AGL1" s="41"/>
      <c r="AGM1" s="41"/>
      <c r="AGN1" s="41"/>
      <c r="AGO1" s="41"/>
      <c r="AGP1" s="41"/>
      <c r="AGQ1" s="41"/>
      <c r="AGR1" s="41"/>
      <c r="AGS1" s="41"/>
      <c r="AGT1" s="41"/>
      <c r="AGU1" s="41"/>
      <c r="AGV1" s="41"/>
      <c r="AGW1" s="41"/>
      <c r="AGX1" s="41"/>
      <c r="AGY1" s="41"/>
      <c r="AGZ1" s="41"/>
      <c r="AHA1" s="41"/>
      <c r="AHB1" s="41"/>
      <c r="AHC1" s="41"/>
      <c r="AHD1" s="41"/>
      <c r="AHE1" s="41"/>
      <c r="AHF1" s="41"/>
      <c r="AHG1" s="41"/>
      <c r="AHH1" s="41"/>
      <c r="AHI1" s="41"/>
      <c r="AHJ1" s="41"/>
      <c r="AHK1" s="41"/>
      <c r="AHL1" s="41"/>
      <c r="AHM1" s="41"/>
      <c r="AHN1" s="41"/>
      <c r="AHO1" s="41"/>
      <c r="AHP1" s="41"/>
      <c r="AHQ1" s="41"/>
      <c r="AHR1" s="41"/>
      <c r="AHS1" s="41"/>
      <c r="AHT1" s="41"/>
      <c r="AHU1" s="41"/>
      <c r="AHV1" s="41"/>
      <c r="AHW1" s="41"/>
      <c r="AHX1" s="41"/>
      <c r="AHY1" s="41"/>
      <c r="AHZ1" s="41"/>
      <c r="AIA1" s="41"/>
      <c r="AIB1" s="41"/>
      <c r="AIC1" s="41"/>
      <c r="AID1" s="41"/>
      <c r="AIE1" s="41"/>
      <c r="AIF1" s="41"/>
      <c r="AIG1" s="41"/>
      <c r="AIH1" s="41"/>
      <c r="AII1" s="41"/>
      <c r="AIJ1" s="41"/>
      <c r="AIK1" s="41"/>
      <c r="AIL1" s="41"/>
      <c r="AIM1" s="41"/>
      <c r="AIN1" s="41"/>
      <c r="AIO1" s="41"/>
      <c r="AIP1" s="41"/>
      <c r="AIQ1" s="41"/>
      <c r="AIR1" s="41"/>
      <c r="AIS1" s="41"/>
      <c r="AIT1" s="41"/>
      <c r="AIU1" s="41"/>
      <c r="AIV1" s="41"/>
      <c r="AIW1" s="41"/>
      <c r="AIX1" s="41"/>
      <c r="AIY1" s="41"/>
      <c r="AIZ1" s="41"/>
      <c r="AJA1" s="41"/>
      <c r="AJB1" s="41"/>
      <c r="AJC1" s="41"/>
      <c r="AJD1" s="41"/>
      <c r="AJE1" s="41"/>
      <c r="AJF1" s="41"/>
      <c r="AJG1" s="41"/>
      <c r="AJH1" s="41"/>
      <c r="AJI1" s="41"/>
      <c r="AJJ1" s="41"/>
      <c r="AJK1" s="41"/>
      <c r="AJL1" s="41"/>
      <c r="AJM1" s="41"/>
      <c r="AJN1" s="41"/>
      <c r="AJO1" s="41"/>
      <c r="AJP1" s="41"/>
      <c r="AJQ1" s="41"/>
      <c r="AJR1" s="41"/>
      <c r="AJS1" s="41"/>
      <c r="AJT1" s="41"/>
      <c r="AJU1" s="41"/>
      <c r="AJV1" s="41"/>
      <c r="AJW1" s="41"/>
      <c r="AJX1" s="41"/>
      <c r="AJY1" s="41"/>
      <c r="AJZ1" s="41"/>
      <c r="AKA1" s="41"/>
      <c r="AKB1" s="41"/>
      <c r="AKC1" s="41"/>
      <c r="AKD1" s="41"/>
      <c r="AKE1" s="41"/>
      <c r="AKF1" s="41"/>
      <c r="AKG1" s="41"/>
      <c r="AKH1" s="41"/>
      <c r="AKI1" s="41"/>
      <c r="AKJ1" s="41"/>
      <c r="AKK1" s="41"/>
      <c r="AKL1" s="41"/>
      <c r="AKM1" s="41"/>
      <c r="AKN1" s="41"/>
      <c r="AKO1" s="41"/>
      <c r="AKP1" s="41"/>
      <c r="AKQ1" s="41"/>
      <c r="AKR1" s="41"/>
      <c r="AKS1" s="41"/>
      <c r="AKT1" s="41"/>
      <c r="AKU1" s="41"/>
      <c r="AKV1" s="41"/>
      <c r="AKW1" s="41"/>
      <c r="AKX1" s="41"/>
      <c r="AKY1" s="41"/>
      <c r="AKZ1" s="41"/>
      <c r="ALA1" s="41"/>
      <c r="ALB1" s="41"/>
      <c r="ALC1" s="41"/>
      <c r="ALD1" s="41"/>
      <c r="ALE1" s="41"/>
      <c r="ALF1" s="41"/>
      <c r="ALG1" s="41"/>
      <c r="ALH1" s="41"/>
      <c r="ALI1" s="41"/>
      <c r="ALJ1" s="41"/>
      <c r="ALK1" s="41"/>
      <c r="ALL1" s="41"/>
      <c r="ALM1" s="41"/>
      <c r="ALN1" s="41"/>
      <c r="ALO1" s="41"/>
      <c r="ALP1" s="41"/>
      <c r="ALQ1" s="41"/>
      <c r="ALR1" s="41"/>
      <c r="ALS1" s="41"/>
      <c r="ALT1" s="41"/>
      <c r="ALU1" s="41"/>
      <c r="ALV1" s="41"/>
      <c r="ALW1" s="41"/>
      <c r="ALX1" s="41"/>
      <c r="ALY1" s="41"/>
      <c r="ALZ1" s="41"/>
      <c r="AMA1" s="41"/>
      <c r="AMB1" s="41"/>
      <c r="AMC1" s="41"/>
      <c r="AMD1" s="41"/>
      <c r="AME1" s="41"/>
      <c r="AMF1" s="41"/>
      <c r="AMG1" s="41"/>
      <c r="AMH1" s="41"/>
      <c r="AMI1" s="41"/>
      <c r="AMJ1" s="41"/>
      <c r="AMK1" s="41"/>
      <c r="AML1" s="41"/>
      <c r="AMM1" s="41"/>
      <c r="AMN1" s="41"/>
      <c r="AMO1" s="41"/>
      <c r="AMP1" s="41"/>
      <c r="AMQ1" s="41"/>
      <c r="AMR1" s="41"/>
      <c r="AMS1" s="41"/>
      <c r="AMT1" s="41"/>
      <c r="AMU1" s="41"/>
      <c r="AMV1" s="41"/>
      <c r="AMW1" s="41"/>
      <c r="AMX1" s="41"/>
      <c r="AMY1" s="41"/>
      <c r="AMZ1" s="41"/>
      <c r="ANA1" s="41"/>
      <c r="ANB1" s="41"/>
      <c r="ANC1" s="41"/>
      <c r="AND1" s="41"/>
      <c r="ANE1" s="41"/>
      <c r="ANF1" s="41"/>
      <c r="ANG1" s="41"/>
      <c r="ANH1" s="41"/>
      <c r="ANI1" s="41"/>
      <c r="ANJ1" s="41"/>
      <c r="ANK1" s="41"/>
      <c r="ANL1" s="41"/>
      <c r="ANM1" s="41"/>
      <c r="ANN1" s="41"/>
      <c r="ANO1" s="41"/>
      <c r="ANP1" s="41"/>
      <c r="ANQ1" s="41"/>
      <c r="ANR1" s="41"/>
      <c r="ANS1" s="41"/>
      <c r="ANT1" s="41"/>
      <c r="ANU1" s="41"/>
      <c r="ANV1" s="41"/>
      <c r="ANW1" s="41"/>
      <c r="ANX1" s="41"/>
      <c r="ANY1" s="41"/>
      <c r="ANZ1" s="41"/>
      <c r="AOA1" s="41"/>
      <c r="AOB1" s="41"/>
      <c r="AOC1" s="41"/>
      <c r="AOD1" s="41"/>
      <c r="AOE1" s="41"/>
      <c r="AOF1" s="41"/>
      <c r="AOG1" s="41"/>
      <c r="AOH1" s="41"/>
      <c r="AOI1" s="41"/>
      <c r="AOJ1" s="41"/>
      <c r="AOK1" s="41"/>
      <c r="AOL1" s="41"/>
      <c r="AOM1" s="41"/>
      <c r="AON1" s="41"/>
      <c r="AOO1" s="41"/>
      <c r="AOP1" s="41"/>
      <c r="AOQ1" s="41"/>
      <c r="AOR1" s="41"/>
      <c r="AOS1" s="41"/>
      <c r="AOT1" s="41"/>
      <c r="AOU1" s="41"/>
      <c r="AOV1" s="41"/>
      <c r="AOW1" s="41"/>
      <c r="AOX1" s="41"/>
      <c r="AOY1" s="41"/>
      <c r="AOZ1" s="41"/>
      <c r="APA1" s="41"/>
      <c r="APB1" s="41"/>
      <c r="APC1" s="41"/>
      <c r="APD1" s="41"/>
      <c r="APE1" s="41"/>
      <c r="APF1" s="41"/>
      <c r="APG1" s="41"/>
      <c r="APH1" s="41"/>
      <c r="API1" s="41"/>
      <c r="APJ1" s="41"/>
      <c r="APK1" s="41"/>
      <c r="APL1" s="41"/>
      <c r="APM1" s="41"/>
      <c r="APN1" s="41"/>
      <c r="APO1" s="41"/>
      <c r="APP1" s="41"/>
      <c r="APQ1" s="41"/>
      <c r="APR1" s="41"/>
      <c r="APS1" s="41"/>
      <c r="APT1" s="41"/>
      <c r="APU1" s="41"/>
      <c r="APV1" s="41"/>
      <c r="APW1" s="41"/>
      <c r="APX1" s="41"/>
      <c r="APY1" s="41"/>
      <c r="APZ1" s="41"/>
      <c r="AQA1" s="41"/>
      <c r="AQB1" s="41"/>
      <c r="AQC1" s="41"/>
      <c r="AQD1" s="41"/>
      <c r="AQE1" s="41"/>
      <c r="AQF1" s="41"/>
      <c r="AQG1" s="41"/>
      <c r="AQH1" s="41"/>
      <c r="AQI1" s="41"/>
      <c r="AQJ1" s="41"/>
      <c r="AQK1" s="41"/>
      <c r="AQL1" s="41"/>
      <c r="AQM1" s="41"/>
      <c r="AQN1" s="41"/>
      <c r="AQO1" s="41"/>
      <c r="AQP1" s="41"/>
      <c r="AQQ1" s="41"/>
      <c r="AQR1" s="41"/>
      <c r="AQS1" s="41"/>
      <c r="AQT1" s="41"/>
      <c r="AQU1" s="41"/>
      <c r="AQV1" s="41"/>
      <c r="AQW1" s="41"/>
      <c r="AQX1" s="41"/>
      <c r="AQY1" s="41"/>
      <c r="AQZ1" s="41"/>
      <c r="ARA1" s="41"/>
      <c r="ARB1" s="41"/>
      <c r="ARC1" s="41"/>
      <c r="ARD1" s="41"/>
      <c r="ARE1" s="41"/>
      <c r="ARF1" s="41"/>
      <c r="ARG1" s="41"/>
      <c r="ARH1" s="41"/>
      <c r="ARI1" s="41"/>
      <c r="ARJ1" s="41"/>
      <c r="ARK1" s="41"/>
      <c r="ARL1" s="41"/>
      <c r="ARM1" s="41"/>
      <c r="ARN1" s="41"/>
      <c r="ARO1" s="41"/>
      <c r="ARP1" s="41"/>
      <c r="ARQ1" s="41"/>
      <c r="ARR1" s="41"/>
      <c r="ARS1" s="41"/>
      <c r="ART1" s="41"/>
      <c r="ARU1" s="41"/>
      <c r="ARV1" s="41"/>
      <c r="ARW1" s="41"/>
      <c r="ARX1" s="41"/>
      <c r="ARY1" s="41"/>
      <c r="ARZ1" s="41"/>
      <c r="ASA1" s="41"/>
      <c r="ASB1" s="41"/>
      <c r="ASC1" s="41"/>
      <c r="ASD1" s="41"/>
      <c r="ASE1" s="41"/>
      <c r="ASF1" s="41"/>
      <c r="ASG1" s="41"/>
      <c r="ASH1" s="41"/>
      <c r="ASI1" s="41"/>
      <c r="ASJ1" s="41"/>
      <c r="ASK1" s="41"/>
      <c r="ASL1" s="41"/>
      <c r="ASM1" s="41"/>
      <c r="ASN1" s="41"/>
      <c r="ASO1" s="41"/>
      <c r="ASP1" s="41"/>
      <c r="ASQ1" s="41"/>
      <c r="ASR1" s="41"/>
      <c r="ASS1" s="41"/>
      <c r="AST1" s="41"/>
      <c r="ASU1" s="41"/>
      <c r="ASV1" s="41"/>
      <c r="ASW1" s="41"/>
      <c r="ASX1" s="41"/>
      <c r="ASY1" s="41"/>
      <c r="ASZ1" s="41"/>
      <c r="ATA1" s="41"/>
      <c r="ATB1" s="41"/>
      <c r="ATC1" s="41"/>
      <c r="ATD1" s="41"/>
      <c r="ATE1" s="41"/>
      <c r="ATF1" s="41"/>
      <c r="ATG1" s="41"/>
      <c r="ATH1" s="41"/>
      <c r="ATI1" s="41"/>
      <c r="ATJ1" s="41"/>
      <c r="ATK1" s="41"/>
      <c r="ATL1" s="41"/>
      <c r="ATM1" s="41"/>
      <c r="ATN1" s="41"/>
      <c r="ATO1" s="41"/>
      <c r="ATP1" s="41"/>
      <c r="ATQ1" s="41"/>
      <c r="ATR1" s="41"/>
      <c r="ATS1" s="41"/>
      <c r="ATT1" s="41"/>
      <c r="ATU1" s="41"/>
      <c r="ATV1" s="41"/>
      <c r="ATW1" s="41"/>
      <c r="ATX1" s="41"/>
      <c r="ATY1" s="41"/>
      <c r="ATZ1" s="41"/>
      <c r="AUA1" s="41"/>
      <c r="AUB1" s="41"/>
      <c r="AUC1" s="41"/>
      <c r="AUD1" s="41"/>
      <c r="AUE1" s="41"/>
      <c r="AUF1" s="41"/>
      <c r="AUG1" s="41"/>
      <c r="AUH1" s="41"/>
      <c r="AUI1" s="41"/>
      <c r="AUJ1" s="41"/>
      <c r="AUK1" s="41"/>
      <c r="AUL1" s="41"/>
      <c r="AUM1" s="41"/>
      <c r="AUN1" s="41"/>
      <c r="AUO1" s="41"/>
      <c r="AUP1" s="41"/>
      <c r="AUQ1" s="41"/>
      <c r="AUR1" s="41"/>
      <c r="AUS1" s="41"/>
      <c r="AUT1" s="41"/>
      <c r="AUU1" s="41"/>
      <c r="AUV1" s="41"/>
      <c r="AUW1" s="41"/>
      <c r="AUX1" s="41"/>
      <c r="AUY1" s="41"/>
      <c r="AUZ1" s="41"/>
      <c r="AVA1" s="41"/>
      <c r="AVB1" s="41"/>
      <c r="AVC1" s="41"/>
      <c r="AVD1" s="41"/>
      <c r="AVE1" s="41"/>
      <c r="AVF1" s="41"/>
      <c r="AVG1" s="41"/>
      <c r="AVH1" s="41"/>
      <c r="AVI1" s="41"/>
      <c r="AVJ1" s="41"/>
      <c r="AVK1" s="41"/>
      <c r="AVL1" s="41"/>
      <c r="AVM1" s="41"/>
      <c r="AVN1" s="41"/>
      <c r="AVO1" s="41"/>
      <c r="AVP1" s="41"/>
      <c r="AVQ1" s="41"/>
      <c r="AVR1" s="41"/>
      <c r="AVS1" s="41"/>
      <c r="AVT1" s="41"/>
      <c r="AVU1" s="41"/>
      <c r="AVV1" s="41"/>
      <c r="AVW1" s="41"/>
      <c r="AVX1" s="41"/>
      <c r="AVY1" s="41"/>
      <c r="AVZ1" s="41"/>
      <c r="AWA1" s="41"/>
      <c r="AWB1" s="41"/>
      <c r="AWC1" s="41"/>
      <c r="AWD1" s="41"/>
      <c r="AWE1" s="41"/>
      <c r="AWF1" s="41"/>
      <c r="AWG1" s="41"/>
      <c r="AWH1" s="41"/>
      <c r="AWI1" s="41"/>
      <c r="AWJ1" s="41"/>
      <c r="AWK1" s="41"/>
      <c r="AWL1" s="41"/>
      <c r="AWM1" s="41"/>
      <c r="AWN1" s="41"/>
      <c r="AWO1" s="41"/>
      <c r="AWP1" s="41"/>
      <c r="AWQ1" s="41"/>
      <c r="AWR1" s="41"/>
      <c r="AWS1" s="41"/>
      <c r="AWT1" s="41"/>
      <c r="AWU1" s="41"/>
      <c r="AWV1" s="41"/>
      <c r="AWW1" s="41"/>
      <c r="AWX1" s="41"/>
      <c r="AWY1" s="41"/>
      <c r="AWZ1" s="41"/>
      <c r="AXA1" s="41"/>
      <c r="AXB1" s="41"/>
      <c r="AXC1" s="41"/>
      <c r="AXD1" s="41"/>
      <c r="AXE1" s="41"/>
      <c r="AXF1" s="41"/>
      <c r="AXG1" s="41"/>
      <c r="AXH1" s="41"/>
      <c r="AXI1" s="41"/>
      <c r="AXJ1" s="41"/>
      <c r="AXK1" s="41"/>
      <c r="AXL1" s="41"/>
      <c r="AXM1" s="41"/>
      <c r="AXN1" s="41"/>
      <c r="AXO1" s="41"/>
      <c r="AXP1" s="41"/>
      <c r="AXQ1" s="41"/>
      <c r="AXR1" s="41"/>
      <c r="AXS1" s="41"/>
      <c r="AXT1" s="41"/>
      <c r="AXU1" s="41"/>
      <c r="AXV1" s="41"/>
      <c r="AXW1" s="41"/>
      <c r="AXX1" s="41"/>
      <c r="AXY1" s="41"/>
      <c r="AXZ1" s="41"/>
      <c r="AYA1" s="41"/>
      <c r="AYB1" s="41"/>
      <c r="AYC1" s="41"/>
      <c r="AYD1" s="41"/>
      <c r="AYE1" s="41"/>
      <c r="AYF1" s="41"/>
      <c r="AYG1" s="41"/>
      <c r="AYH1" s="41"/>
      <c r="AYI1" s="41"/>
      <c r="AYJ1" s="41"/>
      <c r="AYK1" s="41"/>
      <c r="AYL1" s="41"/>
      <c r="AYM1" s="41"/>
      <c r="AYN1" s="41"/>
      <c r="AYO1" s="41"/>
      <c r="AYP1" s="41"/>
      <c r="AYQ1" s="41"/>
      <c r="AYR1" s="41"/>
      <c r="AYS1" s="41"/>
      <c r="AYT1" s="41"/>
      <c r="AYU1" s="41"/>
      <c r="AYV1" s="41"/>
      <c r="AYW1" s="41"/>
      <c r="AYX1" s="41"/>
      <c r="AYY1" s="41"/>
      <c r="AYZ1" s="41"/>
      <c r="AZA1" s="41"/>
      <c r="AZB1" s="41"/>
      <c r="AZC1" s="41"/>
      <c r="AZD1" s="41"/>
      <c r="AZE1" s="41"/>
      <c r="AZF1" s="41"/>
      <c r="AZG1" s="41"/>
      <c r="AZH1" s="41"/>
      <c r="AZI1" s="41"/>
      <c r="AZJ1" s="41"/>
      <c r="AZK1" s="41"/>
      <c r="AZL1" s="41"/>
      <c r="AZM1" s="41"/>
      <c r="AZN1" s="41"/>
      <c r="AZO1" s="41"/>
      <c r="AZP1" s="41"/>
      <c r="AZQ1" s="41"/>
      <c r="AZR1" s="41"/>
      <c r="AZS1" s="41"/>
      <c r="AZT1" s="41"/>
      <c r="AZU1" s="41"/>
      <c r="AZV1" s="41"/>
      <c r="AZW1" s="41"/>
      <c r="AZX1" s="41"/>
      <c r="AZY1" s="41"/>
      <c r="AZZ1" s="41"/>
      <c r="BAA1" s="41"/>
      <c r="BAB1" s="41"/>
      <c r="BAC1" s="41"/>
      <c r="BAD1" s="41"/>
      <c r="BAE1" s="41"/>
      <c r="BAF1" s="41"/>
      <c r="BAG1" s="41"/>
      <c r="BAH1" s="41"/>
      <c r="BAI1" s="41"/>
      <c r="BAJ1" s="41"/>
      <c r="BAK1" s="41"/>
      <c r="BAL1" s="41"/>
      <c r="BAM1" s="41"/>
      <c r="BAN1" s="41"/>
      <c r="BAO1" s="41"/>
      <c r="BAP1" s="41"/>
      <c r="BAQ1" s="41"/>
      <c r="BAR1" s="41"/>
      <c r="BAS1" s="41"/>
      <c r="BAT1" s="41"/>
      <c r="BAU1" s="41"/>
      <c r="BAV1" s="41"/>
      <c r="BAW1" s="41"/>
      <c r="BAX1" s="41"/>
      <c r="BAY1" s="41"/>
      <c r="BAZ1" s="41"/>
      <c r="BBA1" s="41"/>
      <c r="BBB1" s="41"/>
      <c r="BBC1" s="41"/>
      <c r="BBD1" s="41"/>
      <c r="BBE1" s="41"/>
      <c r="BBF1" s="41"/>
      <c r="BBG1" s="41"/>
      <c r="BBH1" s="41"/>
      <c r="BBI1" s="41"/>
      <c r="BBJ1" s="41"/>
      <c r="BBK1" s="41"/>
      <c r="BBL1" s="41"/>
      <c r="BBM1" s="41"/>
      <c r="BBN1" s="41"/>
      <c r="BBO1" s="41"/>
      <c r="BBP1" s="41"/>
      <c r="BBQ1" s="41"/>
      <c r="BBR1" s="41"/>
      <c r="BBS1" s="41"/>
      <c r="BBT1" s="41"/>
      <c r="BBU1" s="41"/>
      <c r="BBV1" s="41"/>
      <c r="BBW1" s="41"/>
      <c r="BBX1" s="41"/>
      <c r="BBY1" s="41"/>
      <c r="BBZ1" s="41"/>
      <c r="BCA1" s="41"/>
      <c r="BCB1" s="41"/>
      <c r="BCC1" s="41"/>
      <c r="BCD1" s="41"/>
      <c r="BCE1" s="41"/>
      <c r="BCF1" s="41"/>
      <c r="BCG1" s="41"/>
      <c r="BCH1" s="41"/>
      <c r="BCI1" s="41"/>
      <c r="BCJ1" s="41"/>
      <c r="BCK1" s="41"/>
      <c r="BCL1" s="41"/>
      <c r="BCM1" s="41"/>
      <c r="BCN1" s="41"/>
      <c r="BCO1" s="41"/>
      <c r="BCP1" s="41"/>
      <c r="BCQ1" s="41"/>
      <c r="BCR1" s="41"/>
      <c r="BCS1" s="41"/>
      <c r="BCT1" s="41"/>
      <c r="BCU1" s="41"/>
      <c r="BCV1" s="41"/>
      <c r="BCW1" s="41"/>
      <c r="BCX1" s="41"/>
      <c r="BCY1" s="41"/>
      <c r="BCZ1" s="41"/>
      <c r="BDA1" s="41"/>
      <c r="BDB1" s="41"/>
      <c r="BDC1" s="41"/>
      <c r="BDD1" s="41"/>
      <c r="BDE1" s="41"/>
      <c r="BDF1" s="41"/>
      <c r="BDG1" s="41"/>
      <c r="BDH1" s="41"/>
      <c r="BDI1" s="41"/>
      <c r="BDJ1" s="41"/>
      <c r="BDK1" s="41"/>
      <c r="BDL1" s="41"/>
      <c r="BDM1" s="41"/>
      <c r="BDN1" s="41"/>
      <c r="BDO1" s="41"/>
      <c r="BDP1" s="41"/>
      <c r="BDQ1" s="41"/>
      <c r="BDR1" s="41"/>
      <c r="BDS1" s="41"/>
      <c r="BDT1" s="41"/>
      <c r="BDU1" s="41"/>
      <c r="BDV1" s="41"/>
      <c r="BDW1" s="41"/>
      <c r="BDX1" s="41"/>
      <c r="BDY1" s="41"/>
      <c r="BDZ1" s="41"/>
      <c r="BEA1" s="41"/>
      <c r="BEB1" s="41"/>
      <c r="BEC1" s="41"/>
      <c r="BED1" s="41"/>
      <c r="BEE1" s="41"/>
      <c r="BEF1" s="41"/>
      <c r="BEG1" s="41"/>
      <c r="BEH1" s="41"/>
      <c r="BEI1" s="41"/>
      <c r="BEJ1" s="41"/>
      <c r="BEK1" s="41"/>
      <c r="BEL1" s="41"/>
      <c r="BEM1" s="41"/>
      <c r="BEN1" s="41"/>
      <c r="BEO1" s="41"/>
      <c r="BEP1" s="41"/>
      <c r="BEQ1" s="41"/>
      <c r="BER1" s="41"/>
      <c r="BES1" s="41"/>
      <c r="BET1" s="41"/>
      <c r="BEU1" s="41"/>
      <c r="BEV1" s="41"/>
      <c r="BEW1" s="41"/>
      <c r="BEX1" s="41"/>
      <c r="BEY1" s="41"/>
      <c r="BEZ1" s="41"/>
      <c r="BFA1" s="41"/>
      <c r="BFB1" s="41"/>
      <c r="BFC1" s="41"/>
      <c r="BFD1" s="41"/>
      <c r="BFE1" s="41"/>
      <c r="BFF1" s="41"/>
      <c r="BFG1" s="41"/>
      <c r="BFH1" s="41"/>
      <c r="BFI1" s="41"/>
      <c r="BFJ1" s="41"/>
      <c r="BFK1" s="41"/>
      <c r="BFL1" s="41"/>
      <c r="BFM1" s="41"/>
      <c r="BFN1" s="41"/>
      <c r="BFO1" s="41"/>
      <c r="BFP1" s="41"/>
      <c r="BFQ1" s="41"/>
      <c r="BFR1" s="41"/>
      <c r="BFS1" s="41"/>
      <c r="BFT1" s="41"/>
      <c r="BFU1" s="41"/>
      <c r="BFV1" s="41"/>
      <c r="BFW1" s="41"/>
      <c r="BFX1" s="41"/>
      <c r="BFY1" s="41"/>
      <c r="BFZ1" s="41"/>
      <c r="BGA1" s="41"/>
      <c r="BGB1" s="41"/>
      <c r="BGC1" s="41"/>
      <c r="BGD1" s="41"/>
      <c r="BGE1" s="41"/>
      <c r="BGF1" s="41"/>
      <c r="BGG1" s="41"/>
      <c r="BGH1" s="41"/>
      <c r="BGI1" s="41"/>
      <c r="BGJ1" s="41"/>
      <c r="BGK1" s="41"/>
      <c r="BGL1" s="41"/>
      <c r="BGM1" s="41"/>
      <c r="BGN1" s="41"/>
      <c r="BGO1" s="41"/>
      <c r="BGP1" s="41"/>
      <c r="BGQ1" s="41"/>
      <c r="BGR1" s="41"/>
      <c r="BGS1" s="41"/>
      <c r="BGT1" s="41"/>
      <c r="BGU1" s="41"/>
      <c r="BGV1" s="41"/>
      <c r="BGW1" s="41"/>
      <c r="BGX1" s="41"/>
      <c r="BGY1" s="41"/>
      <c r="BGZ1" s="41"/>
      <c r="BHA1" s="41"/>
      <c r="BHB1" s="41"/>
      <c r="BHC1" s="41"/>
      <c r="BHD1" s="41"/>
      <c r="BHE1" s="41"/>
      <c r="BHF1" s="41"/>
      <c r="BHG1" s="41"/>
      <c r="BHH1" s="41"/>
      <c r="BHI1" s="41"/>
      <c r="BHJ1" s="41"/>
      <c r="BHK1" s="41"/>
      <c r="BHL1" s="41"/>
      <c r="BHM1" s="41"/>
      <c r="BHN1" s="41"/>
      <c r="BHO1" s="41"/>
      <c r="BHP1" s="41"/>
      <c r="BHQ1" s="41"/>
      <c r="BHR1" s="41"/>
      <c r="BHS1" s="41"/>
      <c r="BHT1" s="41"/>
      <c r="BHU1" s="41"/>
      <c r="BHV1" s="41"/>
      <c r="BHW1" s="41"/>
      <c r="BHX1" s="41"/>
      <c r="BHY1" s="41"/>
      <c r="BHZ1" s="41"/>
      <c r="BIA1" s="41"/>
      <c r="BIB1" s="41"/>
      <c r="BIC1" s="41"/>
      <c r="BID1" s="41"/>
      <c r="BIE1" s="41"/>
      <c r="BIF1" s="41"/>
      <c r="BIG1" s="41"/>
      <c r="BIH1" s="41"/>
      <c r="BII1" s="41"/>
      <c r="BIJ1" s="41"/>
      <c r="BIK1" s="41"/>
      <c r="BIL1" s="41"/>
      <c r="BIM1" s="41"/>
      <c r="BIN1" s="41"/>
      <c r="BIO1" s="41"/>
      <c r="BIP1" s="41"/>
      <c r="BIQ1" s="41"/>
      <c r="BIR1" s="41"/>
      <c r="BIS1" s="41"/>
      <c r="BIT1" s="41"/>
      <c r="BIU1" s="41"/>
      <c r="BIV1" s="41"/>
      <c r="BIW1" s="41"/>
      <c r="BIX1" s="41"/>
      <c r="BIY1" s="41"/>
      <c r="BIZ1" s="41"/>
      <c r="BJA1" s="41"/>
      <c r="BJB1" s="41"/>
      <c r="BJC1" s="41"/>
      <c r="BJD1" s="41"/>
      <c r="BJE1" s="41"/>
      <c r="BJF1" s="41"/>
      <c r="BJG1" s="41"/>
      <c r="BJH1" s="41"/>
      <c r="BJI1" s="41"/>
      <c r="BJJ1" s="41"/>
      <c r="BJK1" s="41"/>
      <c r="BJL1" s="41"/>
      <c r="BJM1" s="41"/>
      <c r="BJN1" s="41"/>
      <c r="BJO1" s="41"/>
      <c r="BJP1" s="41"/>
      <c r="BJQ1" s="41"/>
      <c r="BJR1" s="41"/>
      <c r="BJS1" s="41"/>
      <c r="BJT1" s="41"/>
      <c r="BJU1" s="41"/>
      <c r="BJV1" s="41"/>
      <c r="BJW1" s="41"/>
      <c r="BJX1" s="41"/>
      <c r="BJY1" s="41"/>
      <c r="BJZ1" s="41"/>
      <c r="BKA1" s="41"/>
      <c r="BKB1" s="41"/>
      <c r="BKC1" s="41"/>
      <c r="BKD1" s="41"/>
      <c r="BKE1" s="41"/>
      <c r="BKF1" s="41"/>
      <c r="BKG1" s="41"/>
      <c r="BKH1" s="41"/>
      <c r="BKI1" s="41"/>
      <c r="BKJ1" s="41"/>
      <c r="BKK1" s="41"/>
      <c r="BKL1" s="41"/>
      <c r="BKM1" s="41"/>
      <c r="BKN1" s="41"/>
      <c r="BKO1" s="41"/>
      <c r="BKP1" s="41"/>
      <c r="BKQ1" s="41"/>
      <c r="BKR1" s="41"/>
      <c r="BKS1" s="41"/>
      <c r="BKT1" s="41"/>
      <c r="BKU1" s="41"/>
      <c r="BKV1" s="41"/>
      <c r="BKW1" s="41"/>
      <c r="BKX1" s="41"/>
      <c r="BKY1" s="41"/>
      <c r="BKZ1" s="41"/>
      <c r="BLA1" s="41"/>
      <c r="BLB1" s="41"/>
      <c r="BLC1" s="41"/>
      <c r="BLD1" s="41"/>
      <c r="BLE1" s="41"/>
      <c r="BLF1" s="41"/>
      <c r="BLG1" s="41"/>
      <c r="BLH1" s="41"/>
      <c r="BLI1" s="41"/>
      <c r="BLJ1" s="41"/>
      <c r="BLK1" s="41"/>
      <c r="BLL1" s="41"/>
      <c r="BLM1" s="41"/>
      <c r="BLN1" s="41"/>
      <c r="BLO1" s="41"/>
      <c r="BLP1" s="41"/>
      <c r="BLQ1" s="41"/>
      <c r="BLR1" s="41"/>
      <c r="BLS1" s="41"/>
      <c r="BLT1" s="41"/>
      <c r="BLU1" s="41"/>
      <c r="BLV1" s="41"/>
      <c r="BLW1" s="41"/>
      <c r="BLX1" s="41"/>
      <c r="BLY1" s="41"/>
      <c r="BLZ1" s="41"/>
      <c r="BMA1" s="41"/>
      <c r="BMB1" s="41"/>
      <c r="BMC1" s="41"/>
      <c r="BMD1" s="41"/>
      <c r="BME1" s="41"/>
      <c r="BMF1" s="41"/>
      <c r="BMG1" s="41"/>
      <c r="BMH1" s="41"/>
      <c r="BMI1" s="41"/>
      <c r="BMJ1" s="41"/>
      <c r="BMK1" s="41"/>
      <c r="BML1" s="41"/>
      <c r="BMM1" s="41"/>
      <c r="BMN1" s="41"/>
      <c r="BMO1" s="41"/>
      <c r="BMP1" s="41"/>
      <c r="BMQ1" s="41"/>
      <c r="BMR1" s="41"/>
      <c r="BMS1" s="41"/>
      <c r="BMT1" s="41"/>
      <c r="BMU1" s="41"/>
      <c r="BMV1" s="41"/>
      <c r="BMW1" s="41"/>
      <c r="BMX1" s="41"/>
      <c r="BMY1" s="41"/>
      <c r="BMZ1" s="41"/>
      <c r="BNA1" s="41"/>
      <c r="BNB1" s="41"/>
      <c r="BNC1" s="41"/>
      <c r="BND1" s="41"/>
      <c r="BNE1" s="41"/>
      <c r="BNF1" s="41"/>
      <c r="BNG1" s="41"/>
      <c r="BNH1" s="41"/>
      <c r="BNI1" s="41"/>
      <c r="BNJ1" s="41"/>
      <c r="BNK1" s="41"/>
      <c r="BNL1" s="41"/>
      <c r="BNM1" s="41"/>
      <c r="BNN1" s="41"/>
      <c r="BNO1" s="41"/>
      <c r="BNP1" s="41"/>
      <c r="BNQ1" s="41"/>
      <c r="BNR1" s="41"/>
      <c r="BNS1" s="41"/>
      <c r="BNT1" s="41"/>
      <c r="BNU1" s="41"/>
      <c r="BNV1" s="41"/>
      <c r="BNW1" s="41"/>
      <c r="BNX1" s="41"/>
      <c r="BNY1" s="41"/>
      <c r="BNZ1" s="41"/>
      <c r="BOA1" s="41"/>
      <c r="BOB1" s="41"/>
      <c r="BOC1" s="41"/>
      <c r="BOD1" s="41"/>
      <c r="BOE1" s="41"/>
      <c r="BOF1" s="41"/>
      <c r="BOG1" s="41"/>
      <c r="BOH1" s="41"/>
      <c r="BOI1" s="41"/>
      <c r="BOJ1" s="41"/>
      <c r="BOK1" s="41"/>
      <c r="BOL1" s="41"/>
      <c r="BOM1" s="41"/>
      <c r="BON1" s="41"/>
      <c r="BOO1" s="41"/>
      <c r="BOP1" s="41"/>
      <c r="BOQ1" s="41"/>
      <c r="BOR1" s="41"/>
      <c r="BOS1" s="41"/>
      <c r="BOT1" s="41"/>
      <c r="BOU1" s="41"/>
      <c r="BOV1" s="41"/>
      <c r="BOW1" s="41"/>
      <c r="BOX1" s="41"/>
      <c r="BOY1" s="41"/>
      <c r="BOZ1" s="41"/>
      <c r="BPA1" s="41"/>
      <c r="BPB1" s="41"/>
      <c r="BPC1" s="41"/>
      <c r="BPD1" s="41"/>
      <c r="BPE1" s="41"/>
      <c r="BPF1" s="41"/>
      <c r="BPG1" s="41"/>
      <c r="BPH1" s="41"/>
      <c r="BPI1" s="41"/>
      <c r="BPJ1" s="41"/>
      <c r="BPK1" s="41"/>
      <c r="BPL1" s="41"/>
      <c r="BPM1" s="41"/>
      <c r="BPN1" s="41"/>
      <c r="BPO1" s="41"/>
      <c r="BPP1" s="41"/>
      <c r="BPQ1" s="41"/>
      <c r="BPR1" s="41"/>
      <c r="BPS1" s="41"/>
      <c r="BPT1" s="41"/>
      <c r="BPU1" s="41"/>
      <c r="BPV1" s="41"/>
      <c r="BPW1" s="41"/>
      <c r="BPX1" s="41"/>
      <c r="BPY1" s="41"/>
      <c r="BPZ1" s="41"/>
      <c r="BQA1" s="41"/>
      <c r="BQB1" s="41"/>
      <c r="BQC1" s="41"/>
      <c r="BQD1" s="41"/>
      <c r="BQE1" s="41"/>
      <c r="BQF1" s="41"/>
      <c r="BQG1" s="41"/>
      <c r="BQH1" s="41"/>
      <c r="BQI1" s="41"/>
      <c r="BQJ1" s="41"/>
      <c r="BQK1" s="41"/>
      <c r="BQL1" s="41"/>
      <c r="BQM1" s="41"/>
      <c r="BQN1" s="41"/>
      <c r="BQO1" s="41"/>
      <c r="BQP1" s="41"/>
      <c r="BQQ1" s="41"/>
      <c r="BQR1" s="41"/>
      <c r="BQS1" s="41"/>
      <c r="BQT1" s="41"/>
      <c r="BQU1" s="41"/>
      <c r="BQV1" s="41"/>
      <c r="BQW1" s="41"/>
      <c r="BQX1" s="41"/>
      <c r="BQY1" s="41"/>
      <c r="BQZ1" s="41"/>
      <c r="BRA1" s="41"/>
      <c r="BRB1" s="41"/>
      <c r="BRC1" s="41"/>
      <c r="BRD1" s="41"/>
      <c r="BRE1" s="41"/>
      <c r="BRF1" s="41"/>
      <c r="BRG1" s="41"/>
      <c r="BRH1" s="41"/>
      <c r="BRI1" s="41"/>
      <c r="BRJ1" s="41"/>
      <c r="BRK1" s="41"/>
      <c r="BRL1" s="41"/>
      <c r="BRM1" s="41"/>
      <c r="BRN1" s="41"/>
      <c r="BRO1" s="41"/>
      <c r="BRP1" s="41"/>
      <c r="BRQ1" s="41"/>
      <c r="BRR1" s="41"/>
      <c r="BRS1" s="41"/>
      <c r="BRT1" s="41"/>
      <c r="BRU1" s="41"/>
      <c r="BRV1" s="41"/>
      <c r="BRW1" s="41"/>
      <c r="BRX1" s="41"/>
      <c r="BRY1" s="41"/>
      <c r="BRZ1" s="41"/>
      <c r="BSA1" s="41"/>
      <c r="BSB1" s="41"/>
      <c r="BSC1" s="41"/>
      <c r="BSD1" s="41"/>
      <c r="BSE1" s="41"/>
      <c r="BSF1" s="41"/>
      <c r="BSG1" s="41"/>
      <c r="BSH1" s="41"/>
      <c r="BSI1" s="41"/>
      <c r="BSJ1" s="41"/>
      <c r="BSK1" s="41"/>
      <c r="BSL1" s="41"/>
      <c r="BSM1" s="41"/>
      <c r="BSN1" s="41"/>
      <c r="BSO1" s="41"/>
      <c r="BSP1" s="41"/>
      <c r="BSQ1" s="41"/>
      <c r="BSR1" s="41"/>
      <c r="BSS1" s="41"/>
      <c r="BST1" s="41"/>
      <c r="BSU1" s="41"/>
      <c r="BSV1" s="41"/>
      <c r="BSW1" s="41"/>
      <c r="BSX1" s="41"/>
      <c r="BSY1" s="41"/>
      <c r="BSZ1" s="41"/>
      <c r="BTA1" s="41"/>
      <c r="BTB1" s="41"/>
      <c r="BTC1" s="41"/>
      <c r="BTD1" s="41"/>
      <c r="BTE1" s="41"/>
      <c r="BTF1" s="41"/>
      <c r="BTG1" s="41"/>
      <c r="BTH1" s="41"/>
      <c r="BTI1" s="41"/>
      <c r="BTJ1" s="41"/>
      <c r="BTK1" s="41"/>
      <c r="BTL1" s="41"/>
      <c r="BTM1" s="41"/>
      <c r="BTN1" s="41"/>
      <c r="BTO1" s="41"/>
      <c r="BTP1" s="41"/>
      <c r="BTQ1" s="41"/>
      <c r="BTR1" s="41"/>
      <c r="BTS1" s="41"/>
      <c r="BTT1" s="41"/>
      <c r="BTU1" s="41"/>
      <c r="BTV1" s="41"/>
      <c r="BTW1" s="41"/>
      <c r="BTX1" s="41"/>
      <c r="BTY1" s="41"/>
      <c r="BTZ1" s="41"/>
      <c r="BUA1" s="41"/>
      <c r="BUB1" s="41"/>
      <c r="BUC1" s="41"/>
      <c r="BUD1" s="41"/>
      <c r="BUE1" s="41"/>
      <c r="BUF1" s="41"/>
      <c r="BUG1" s="41"/>
      <c r="BUH1" s="41"/>
      <c r="BUI1" s="41"/>
      <c r="BUJ1" s="41"/>
      <c r="BUK1" s="41"/>
      <c r="BUL1" s="41"/>
      <c r="BUM1" s="41"/>
      <c r="BUN1" s="41"/>
      <c r="BUO1" s="41"/>
      <c r="BUP1" s="41"/>
      <c r="BUQ1" s="41"/>
      <c r="BUR1" s="41"/>
      <c r="BUS1" s="41"/>
      <c r="BUT1" s="41"/>
      <c r="BUU1" s="41"/>
      <c r="BUV1" s="41"/>
      <c r="BUW1" s="41"/>
      <c r="BUX1" s="41"/>
      <c r="BUY1" s="41"/>
      <c r="BUZ1" s="41"/>
      <c r="BVA1" s="41"/>
      <c r="BVB1" s="41"/>
      <c r="BVC1" s="41"/>
      <c r="BVD1" s="41"/>
      <c r="BVE1" s="41"/>
      <c r="BVF1" s="41"/>
      <c r="BVG1" s="41"/>
      <c r="BVH1" s="41"/>
      <c r="BVI1" s="41"/>
      <c r="BVJ1" s="41"/>
      <c r="BVK1" s="41"/>
      <c r="BVL1" s="41"/>
      <c r="BVM1" s="41"/>
      <c r="BVN1" s="41"/>
      <c r="BVO1" s="41"/>
      <c r="BVP1" s="41"/>
      <c r="BVQ1" s="41"/>
      <c r="BVR1" s="41"/>
      <c r="BVS1" s="41"/>
      <c r="BVT1" s="41"/>
      <c r="BVU1" s="41"/>
      <c r="BVV1" s="41"/>
      <c r="BVW1" s="41"/>
      <c r="BVX1" s="41"/>
      <c r="BVY1" s="41"/>
      <c r="BVZ1" s="41"/>
      <c r="BWA1" s="41"/>
      <c r="BWB1" s="41"/>
      <c r="BWC1" s="41"/>
      <c r="BWD1" s="41"/>
      <c r="BWE1" s="41"/>
      <c r="BWF1" s="41"/>
      <c r="BWG1" s="41"/>
      <c r="BWH1" s="41"/>
      <c r="BWI1" s="41"/>
      <c r="BWJ1" s="41"/>
      <c r="BWK1" s="41"/>
      <c r="BWL1" s="41"/>
      <c r="BWM1" s="41"/>
      <c r="BWN1" s="41"/>
      <c r="BWO1" s="41"/>
      <c r="BWP1" s="41"/>
      <c r="BWQ1" s="41"/>
      <c r="BWR1" s="41"/>
      <c r="BWS1" s="41"/>
      <c r="BWT1" s="41"/>
      <c r="BWU1" s="41"/>
      <c r="BWV1" s="41"/>
      <c r="BWW1" s="41"/>
      <c r="BWX1" s="41"/>
      <c r="BWY1" s="41"/>
      <c r="BWZ1" s="41"/>
      <c r="BXA1" s="41"/>
      <c r="BXB1" s="41"/>
      <c r="BXC1" s="41"/>
      <c r="BXD1" s="41"/>
      <c r="BXE1" s="41"/>
      <c r="BXF1" s="41"/>
      <c r="BXG1" s="41"/>
      <c r="BXH1" s="41"/>
      <c r="BXI1" s="41"/>
      <c r="BXJ1" s="41"/>
      <c r="BXK1" s="41"/>
      <c r="BXL1" s="41"/>
      <c r="BXM1" s="41"/>
      <c r="BXN1" s="41"/>
      <c r="BXO1" s="41"/>
      <c r="BXP1" s="41"/>
      <c r="BXQ1" s="41"/>
      <c r="BXR1" s="41"/>
      <c r="BXS1" s="41"/>
      <c r="BXT1" s="41"/>
      <c r="BXU1" s="41"/>
      <c r="BXV1" s="41"/>
      <c r="BXW1" s="41"/>
      <c r="BXX1" s="41"/>
      <c r="BXY1" s="41"/>
      <c r="BXZ1" s="41"/>
      <c r="BYA1" s="41"/>
      <c r="BYB1" s="41"/>
      <c r="BYC1" s="41"/>
      <c r="BYD1" s="41"/>
      <c r="BYE1" s="41"/>
      <c r="BYF1" s="41"/>
      <c r="BYG1" s="41"/>
      <c r="BYH1" s="41"/>
      <c r="BYI1" s="41"/>
      <c r="BYJ1" s="41"/>
      <c r="BYK1" s="41"/>
      <c r="BYL1" s="41"/>
      <c r="BYM1" s="41"/>
      <c r="BYN1" s="41"/>
      <c r="BYO1" s="41"/>
      <c r="BYP1" s="41"/>
      <c r="BYQ1" s="41"/>
      <c r="BYR1" s="41"/>
      <c r="BYS1" s="41"/>
      <c r="BYT1" s="41"/>
      <c r="BYU1" s="41"/>
      <c r="BYV1" s="41"/>
      <c r="BYW1" s="41"/>
      <c r="BYX1" s="41"/>
      <c r="BYY1" s="41"/>
      <c r="BYZ1" s="41"/>
      <c r="BZA1" s="41"/>
      <c r="BZB1" s="41"/>
      <c r="BZC1" s="41"/>
      <c r="BZD1" s="41"/>
      <c r="BZE1" s="41"/>
      <c r="BZF1" s="41"/>
      <c r="BZG1" s="41"/>
      <c r="BZH1" s="41"/>
      <c r="BZI1" s="41"/>
      <c r="BZJ1" s="41"/>
      <c r="BZK1" s="41"/>
      <c r="BZL1" s="41"/>
      <c r="BZM1" s="41"/>
      <c r="BZN1" s="41"/>
      <c r="BZO1" s="41"/>
      <c r="BZP1" s="41"/>
      <c r="BZQ1" s="41"/>
      <c r="BZR1" s="41"/>
      <c r="BZS1" s="41"/>
      <c r="BZT1" s="41"/>
      <c r="BZU1" s="41"/>
      <c r="BZV1" s="41"/>
      <c r="BZW1" s="41"/>
      <c r="BZX1" s="41"/>
      <c r="BZY1" s="41"/>
      <c r="BZZ1" s="41"/>
      <c r="CAA1" s="41"/>
      <c r="CAB1" s="41"/>
      <c r="CAC1" s="41"/>
      <c r="CAD1" s="41"/>
      <c r="CAE1" s="41"/>
      <c r="CAF1" s="41"/>
      <c r="CAG1" s="41"/>
      <c r="CAH1" s="41"/>
      <c r="CAI1" s="41"/>
      <c r="CAJ1" s="41"/>
      <c r="CAK1" s="41"/>
      <c r="CAL1" s="41"/>
      <c r="CAM1" s="41"/>
      <c r="CAN1" s="41"/>
      <c r="CAO1" s="41"/>
      <c r="CAP1" s="41"/>
      <c r="CAQ1" s="41"/>
      <c r="CAR1" s="41"/>
      <c r="CAS1" s="41"/>
      <c r="CAT1" s="41"/>
      <c r="CAU1" s="41"/>
      <c r="CAV1" s="41"/>
      <c r="CAW1" s="41"/>
      <c r="CAX1" s="41"/>
      <c r="CAY1" s="41"/>
      <c r="CAZ1" s="41"/>
      <c r="CBA1" s="41"/>
      <c r="CBB1" s="41"/>
      <c r="CBC1" s="41"/>
      <c r="CBD1" s="41"/>
      <c r="CBE1" s="41"/>
      <c r="CBF1" s="41"/>
      <c r="CBG1" s="41"/>
      <c r="CBH1" s="41"/>
      <c r="CBI1" s="41"/>
      <c r="CBJ1" s="41"/>
      <c r="CBK1" s="41"/>
      <c r="CBL1" s="41"/>
      <c r="CBM1" s="41"/>
      <c r="CBN1" s="41"/>
      <c r="CBO1" s="41"/>
      <c r="CBP1" s="41"/>
      <c r="CBQ1" s="41"/>
      <c r="CBR1" s="41"/>
      <c r="CBS1" s="41"/>
      <c r="CBT1" s="41"/>
      <c r="CBU1" s="41"/>
      <c r="CBV1" s="41"/>
      <c r="CBW1" s="41"/>
      <c r="CBX1" s="41"/>
      <c r="CBY1" s="41"/>
      <c r="CBZ1" s="41"/>
      <c r="CCA1" s="41"/>
      <c r="CCB1" s="41"/>
      <c r="CCC1" s="41"/>
      <c r="CCD1" s="41"/>
      <c r="CCE1" s="41"/>
      <c r="CCF1" s="41"/>
      <c r="CCG1" s="41"/>
      <c r="CCH1" s="41"/>
      <c r="CCI1" s="41"/>
      <c r="CCJ1" s="41"/>
      <c r="CCK1" s="41"/>
      <c r="CCL1" s="41"/>
      <c r="CCM1" s="41"/>
      <c r="CCN1" s="41"/>
      <c r="CCO1" s="41"/>
      <c r="CCP1" s="41"/>
      <c r="CCQ1" s="41"/>
      <c r="CCR1" s="41"/>
      <c r="CCS1" s="41"/>
      <c r="CCT1" s="41"/>
      <c r="CCU1" s="41"/>
      <c r="CCV1" s="41"/>
      <c r="CCW1" s="41"/>
      <c r="CCX1" s="41"/>
      <c r="CCY1" s="41"/>
      <c r="CCZ1" s="41"/>
      <c r="CDA1" s="41"/>
      <c r="CDB1" s="41"/>
      <c r="CDC1" s="41"/>
      <c r="CDD1" s="41"/>
      <c r="CDE1" s="41"/>
      <c r="CDF1" s="41"/>
      <c r="CDG1" s="41"/>
      <c r="CDH1" s="41"/>
      <c r="CDI1" s="41"/>
      <c r="CDJ1" s="41"/>
      <c r="CDK1" s="41"/>
      <c r="CDL1" s="41"/>
      <c r="CDM1" s="41"/>
      <c r="CDN1" s="41"/>
      <c r="CDO1" s="41"/>
      <c r="CDP1" s="41"/>
      <c r="CDQ1" s="41"/>
      <c r="CDR1" s="41"/>
      <c r="CDS1" s="41"/>
      <c r="CDT1" s="41"/>
      <c r="CDU1" s="41"/>
      <c r="CDV1" s="41"/>
      <c r="CDW1" s="41"/>
      <c r="CDX1" s="41"/>
      <c r="CDY1" s="41"/>
      <c r="CDZ1" s="41"/>
      <c r="CEA1" s="41"/>
      <c r="CEB1" s="41"/>
      <c r="CEC1" s="41"/>
      <c r="CED1" s="41"/>
      <c r="CEE1" s="41"/>
      <c r="CEF1" s="41"/>
      <c r="CEG1" s="41"/>
      <c r="CEH1" s="41"/>
      <c r="CEI1" s="41"/>
      <c r="CEJ1" s="41"/>
      <c r="CEK1" s="41"/>
      <c r="CEL1" s="41"/>
      <c r="CEM1" s="41"/>
      <c r="CEN1" s="41"/>
      <c r="CEO1" s="41"/>
      <c r="CEP1" s="41"/>
      <c r="CEQ1" s="41"/>
      <c r="CER1" s="41"/>
      <c r="CES1" s="41"/>
      <c r="CET1" s="41"/>
      <c r="CEU1" s="41"/>
      <c r="CEV1" s="41"/>
      <c r="CEW1" s="41"/>
      <c r="CEX1" s="41"/>
      <c r="CEY1" s="41"/>
      <c r="CEZ1" s="41"/>
      <c r="CFA1" s="41"/>
      <c r="CFB1" s="41"/>
      <c r="CFC1" s="41"/>
      <c r="CFD1" s="41"/>
      <c r="CFE1" s="41"/>
      <c r="CFF1" s="41"/>
      <c r="CFG1" s="41"/>
      <c r="CFH1" s="41"/>
      <c r="CFI1" s="41"/>
      <c r="CFJ1" s="41"/>
      <c r="CFK1" s="41"/>
      <c r="CFL1" s="41"/>
      <c r="CFM1" s="41"/>
      <c r="CFN1" s="41"/>
      <c r="CFO1" s="41"/>
      <c r="CFP1" s="41"/>
      <c r="CFQ1" s="41"/>
      <c r="CFR1" s="41"/>
      <c r="CFS1" s="41"/>
      <c r="CFT1" s="41"/>
      <c r="CFU1" s="41"/>
      <c r="CFV1" s="41"/>
      <c r="CFW1" s="41"/>
      <c r="CFX1" s="41"/>
      <c r="CFY1" s="41"/>
      <c r="CFZ1" s="41"/>
      <c r="CGA1" s="41"/>
      <c r="CGB1" s="41"/>
      <c r="CGC1" s="41"/>
      <c r="CGD1" s="41"/>
      <c r="CGE1" s="41"/>
      <c r="CGF1" s="41"/>
      <c r="CGG1" s="41"/>
      <c r="CGH1" s="41"/>
      <c r="CGI1" s="41"/>
      <c r="CGJ1" s="41"/>
      <c r="CGK1" s="41"/>
      <c r="CGL1" s="41"/>
      <c r="CGM1" s="41"/>
      <c r="CGN1" s="41"/>
      <c r="CGO1" s="41"/>
      <c r="CGP1" s="41"/>
      <c r="CGQ1" s="41"/>
      <c r="CGR1" s="41"/>
      <c r="CGS1" s="41"/>
      <c r="CGT1" s="41"/>
      <c r="CGU1" s="41"/>
      <c r="CGV1" s="41"/>
      <c r="CGW1" s="41"/>
      <c r="CGX1" s="41"/>
      <c r="CGY1" s="41"/>
      <c r="CGZ1" s="41"/>
      <c r="CHA1" s="41"/>
      <c r="CHB1" s="41"/>
      <c r="CHC1" s="41"/>
      <c r="CHD1" s="41"/>
      <c r="CHE1" s="41"/>
      <c r="CHF1" s="41"/>
      <c r="CHG1" s="41"/>
      <c r="CHH1" s="41"/>
      <c r="CHI1" s="41"/>
      <c r="CHJ1" s="41"/>
      <c r="CHK1" s="41"/>
      <c r="CHL1" s="41"/>
      <c r="CHM1" s="41"/>
      <c r="CHN1" s="41"/>
      <c r="CHO1" s="41"/>
      <c r="CHP1" s="41"/>
      <c r="CHQ1" s="41"/>
      <c r="CHR1" s="41"/>
      <c r="CHS1" s="41"/>
      <c r="CHT1" s="41"/>
      <c r="CHU1" s="41"/>
      <c r="CHV1" s="41"/>
      <c r="CHW1" s="41"/>
      <c r="CHX1" s="41"/>
      <c r="CHY1" s="41"/>
      <c r="CHZ1" s="41"/>
      <c r="CIA1" s="41"/>
      <c r="CIB1" s="41"/>
      <c r="CIC1" s="41"/>
      <c r="CID1" s="41"/>
      <c r="CIE1" s="41"/>
      <c r="CIF1" s="41"/>
      <c r="CIG1" s="41"/>
      <c r="CIH1" s="41"/>
      <c r="CII1" s="41"/>
      <c r="CIJ1" s="41"/>
      <c r="CIK1" s="41"/>
      <c r="CIL1" s="41"/>
      <c r="CIM1" s="41"/>
      <c r="CIN1" s="41"/>
      <c r="CIO1" s="41"/>
      <c r="CIP1" s="41"/>
      <c r="CIQ1" s="41"/>
      <c r="CIR1" s="41"/>
      <c r="CIS1" s="41"/>
      <c r="CIT1" s="41"/>
      <c r="CIU1" s="41"/>
      <c r="CIV1" s="41"/>
      <c r="CIW1" s="41"/>
      <c r="CIX1" s="41"/>
      <c r="CIY1" s="41"/>
      <c r="CIZ1" s="41"/>
      <c r="CJA1" s="41"/>
      <c r="CJB1" s="41"/>
      <c r="CJC1" s="41"/>
      <c r="CJD1" s="41"/>
      <c r="CJE1" s="41"/>
      <c r="CJF1" s="41"/>
      <c r="CJG1" s="41"/>
      <c r="CJH1" s="41"/>
      <c r="CJI1" s="41"/>
      <c r="CJJ1" s="41"/>
      <c r="CJK1" s="41"/>
      <c r="CJL1" s="41"/>
      <c r="CJM1" s="41"/>
      <c r="CJN1" s="41"/>
      <c r="CJO1" s="41"/>
      <c r="CJP1" s="41"/>
      <c r="CJQ1" s="41"/>
      <c r="CJR1" s="41"/>
      <c r="CJS1" s="41"/>
      <c r="CJT1" s="41"/>
      <c r="CJU1" s="41"/>
      <c r="CJV1" s="41"/>
      <c r="CJW1" s="41"/>
      <c r="CJX1" s="41"/>
      <c r="CJY1" s="41"/>
      <c r="CJZ1" s="41"/>
      <c r="CKA1" s="41"/>
      <c r="CKB1" s="41"/>
      <c r="CKC1" s="41"/>
      <c r="CKD1" s="41"/>
      <c r="CKE1" s="41"/>
      <c r="CKF1" s="41"/>
      <c r="CKG1" s="41"/>
      <c r="CKH1" s="41"/>
      <c r="CKI1" s="41"/>
      <c r="CKJ1" s="41"/>
      <c r="CKK1" s="41"/>
      <c r="CKL1" s="41"/>
      <c r="CKM1" s="41"/>
      <c r="CKN1" s="41"/>
      <c r="CKO1" s="41"/>
      <c r="CKP1" s="41"/>
      <c r="CKQ1" s="41"/>
      <c r="CKR1" s="41"/>
      <c r="CKS1" s="41"/>
      <c r="CKT1" s="41"/>
      <c r="CKU1" s="41"/>
      <c r="CKV1" s="41"/>
      <c r="CKW1" s="41"/>
      <c r="CKX1" s="41"/>
      <c r="CKY1" s="41"/>
      <c r="CKZ1" s="41"/>
      <c r="CLA1" s="41"/>
      <c r="CLB1" s="41"/>
      <c r="CLC1" s="41"/>
      <c r="CLD1" s="41"/>
      <c r="CLE1" s="41"/>
      <c r="CLF1" s="41"/>
      <c r="CLG1" s="41"/>
      <c r="CLH1" s="41"/>
      <c r="CLI1" s="41"/>
      <c r="CLJ1" s="41"/>
      <c r="CLK1" s="41"/>
      <c r="CLL1" s="41"/>
      <c r="CLM1" s="41"/>
      <c r="CLN1" s="41"/>
      <c r="CLO1" s="41"/>
      <c r="CLP1" s="41"/>
      <c r="CLQ1" s="41"/>
      <c r="CLR1" s="41"/>
      <c r="CLS1" s="41"/>
      <c r="CLT1" s="41"/>
      <c r="CLU1" s="41"/>
      <c r="CLV1" s="41"/>
      <c r="CLW1" s="41"/>
      <c r="CLX1" s="41"/>
      <c r="CLY1" s="41"/>
      <c r="CLZ1" s="41"/>
      <c r="CMA1" s="41"/>
      <c r="CMB1" s="41"/>
      <c r="CMC1" s="41"/>
      <c r="CMD1" s="41"/>
      <c r="CME1" s="41"/>
      <c r="CMF1" s="41"/>
      <c r="CMG1" s="41"/>
      <c r="CMH1" s="41"/>
      <c r="CMI1" s="41"/>
      <c r="CMJ1" s="41"/>
      <c r="CMK1" s="41"/>
      <c r="CML1" s="41"/>
      <c r="CMM1" s="41"/>
      <c r="CMN1" s="41"/>
      <c r="CMO1" s="41"/>
      <c r="CMP1" s="41"/>
      <c r="CMQ1" s="41"/>
      <c r="CMR1" s="41"/>
      <c r="CMS1" s="41"/>
      <c r="CMT1" s="41"/>
      <c r="CMU1" s="41"/>
      <c r="CMV1" s="41"/>
      <c r="CMW1" s="41"/>
      <c r="CMX1" s="41"/>
      <c r="CMY1" s="41"/>
      <c r="CMZ1" s="41"/>
      <c r="CNA1" s="41"/>
      <c r="CNB1" s="41"/>
      <c r="CNC1" s="41"/>
      <c r="CND1" s="41"/>
      <c r="CNE1" s="41"/>
      <c r="CNF1" s="41"/>
      <c r="CNG1" s="41"/>
      <c r="CNH1" s="41"/>
      <c r="CNI1" s="41"/>
      <c r="CNJ1" s="41"/>
      <c r="CNK1" s="41"/>
      <c r="CNL1" s="41"/>
      <c r="CNM1" s="41"/>
      <c r="CNN1" s="41"/>
      <c r="CNO1" s="41"/>
      <c r="CNP1" s="41"/>
      <c r="CNQ1" s="41"/>
      <c r="CNR1" s="41"/>
      <c r="CNS1" s="41"/>
      <c r="CNT1" s="41"/>
      <c r="CNU1" s="41"/>
      <c r="CNV1" s="41"/>
      <c r="CNW1" s="41"/>
      <c r="CNX1" s="41"/>
      <c r="CNY1" s="41"/>
      <c r="CNZ1" s="41"/>
      <c r="COA1" s="41"/>
      <c r="COB1" s="41"/>
      <c r="COC1" s="41"/>
      <c r="COD1" s="41"/>
      <c r="COE1" s="41"/>
      <c r="COF1" s="41"/>
      <c r="COG1" s="41"/>
      <c r="COH1" s="41"/>
      <c r="COI1" s="41"/>
      <c r="COJ1" s="41"/>
      <c r="COK1" s="41"/>
      <c r="COL1" s="41"/>
      <c r="COM1" s="41"/>
      <c r="CON1" s="41"/>
      <c r="COO1" s="41"/>
      <c r="COP1" s="41"/>
      <c r="COQ1" s="41"/>
      <c r="COR1" s="41"/>
      <c r="COS1" s="41"/>
      <c r="COT1" s="41"/>
      <c r="COU1" s="41"/>
      <c r="COV1" s="41"/>
      <c r="COW1" s="41"/>
      <c r="COX1" s="41"/>
      <c r="COY1" s="41"/>
      <c r="COZ1" s="41"/>
      <c r="CPA1" s="41"/>
      <c r="CPB1" s="41"/>
      <c r="CPC1" s="41"/>
      <c r="CPD1" s="41"/>
      <c r="CPE1" s="41"/>
      <c r="CPF1" s="41"/>
      <c r="CPG1" s="41"/>
      <c r="CPH1" s="41"/>
      <c r="CPI1" s="41"/>
      <c r="CPJ1" s="41"/>
      <c r="CPK1" s="41"/>
      <c r="CPL1" s="41"/>
      <c r="CPM1" s="41"/>
      <c r="CPN1" s="41"/>
      <c r="CPO1" s="41"/>
      <c r="CPP1" s="41"/>
      <c r="CPQ1" s="41"/>
      <c r="CPR1" s="41"/>
      <c r="CPS1" s="41"/>
      <c r="CPT1" s="41"/>
      <c r="CPU1" s="41"/>
      <c r="CPV1" s="41"/>
      <c r="CPW1" s="41"/>
      <c r="CPX1" s="41"/>
      <c r="CPY1" s="41"/>
      <c r="CPZ1" s="41"/>
      <c r="CQA1" s="41"/>
      <c r="CQB1" s="41"/>
      <c r="CQC1" s="41"/>
      <c r="CQD1" s="41"/>
      <c r="CQE1" s="41"/>
      <c r="CQF1" s="41"/>
      <c r="CQG1" s="41"/>
      <c r="CQH1" s="41"/>
      <c r="CQI1" s="41"/>
      <c r="CQJ1" s="41"/>
      <c r="CQK1" s="41"/>
      <c r="CQL1" s="41"/>
      <c r="CQM1" s="41"/>
      <c r="CQN1" s="41"/>
      <c r="CQO1" s="41"/>
      <c r="CQP1" s="41"/>
      <c r="CQQ1" s="41"/>
      <c r="CQR1" s="41"/>
      <c r="CQS1" s="41"/>
      <c r="CQT1" s="41"/>
      <c r="CQU1" s="41"/>
      <c r="CQV1" s="41"/>
      <c r="CQW1" s="41"/>
      <c r="CQX1" s="41"/>
      <c r="CQY1" s="41"/>
      <c r="CQZ1" s="41"/>
      <c r="CRA1" s="41"/>
      <c r="CRB1" s="41"/>
      <c r="CRC1" s="41"/>
      <c r="CRD1" s="41"/>
      <c r="CRE1" s="41"/>
      <c r="CRF1" s="41"/>
      <c r="CRG1" s="41"/>
      <c r="CRH1" s="41"/>
      <c r="CRI1" s="41"/>
      <c r="CRJ1" s="41"/>
      <c r="CRK1" s="41"/>
      <c r="CRL1" s="41"/>
      <c r="CRM1" s="41"/>
      <c r="CRN1" s="41"/>
      <c r="CRO1" s="41"/>
      <c r="CRP1" s="41"/>
      <c r="CRQ1" s="41"/>
      <c r="CRR1" s="41"/>
      <c r="CRS1" s="41"/>
      <c r="CRT1" s="41"/>
      <c r="CRU1" s="41"/>
      <c r="CRV1" s="41"/>
      <c r="CRW1" s="41"/>
      <c r="CRX1" s="41"/>
      <c r="CRY1" s="41"/>
      <c r="CRZ1" s="41"/>
      <c r="CSA1" s="41"/>
      <c r="CSB1" s="41"/>
      <c r="CSC1" s="41"/>
      <c r="CSD1" s="41"/>
      <c r="CSE1" s="41"/>
      <c r="CSF1" s="41"/>
      <c r="CSG1" s="41"/>
      <c r="CSH1" s="41"/>
      <c r="CSI1" s="41"/>
      <c r="CSJ1" s="41"/>
      <c r="CSK1" s="41"/>
      <c r="CSL1" s="41"/>
      <c r="CSM1" s="41"/>
      <c r="CSN1" s="41"/>
      <c r="CSO1" s="41"/>
      <c r="CSP1" s="41"/>
      <c r="CSQ1" s="41"/>
      <c r="CSR1" s="41"/>
      <c r="CSS1" s="41"/>
      <c r="CST1" s="41"/>
      <c r="CSU1" s="41"/>
      <c r="CSV1" s="41"/>
      <c r="CSW1" s="41"/>
      <c r="CSX1" s="41"/>
      <c r="CSY1" s="41"/>
      <c r="CSZ1" s="41"/>
      <c r="CTA1" s="41"/>
      <c r="CTB1" s="41"/>
      <c r="CTC1" s="41"/>
      <c r="CTD1" s="41"/>
      <c r="CTE1" s="41"/>
      <c r="CTF1" s="41"/>
      <c r="CTG1" s="41"/>
      <c r="CTH1" s="41"/>
      <c r="CTI1" s="41"/>
      <c r="CTJ1" s="41"/>
      <c r="CTK1" s="41"/>
      <c r="CTL1" s="41"/>
      <c r="CTM1" s="41"/>
      <c r="CTN1" s="41"/>
      <c r="CTO1" s="41"/>
      <c r="CTP1" s="41"/>
      <c r="CTQ1" s="41"/>
      <c r="CTR1" s="41"/>
      <c r="CTS1" s="41"/>
      <c r="CTT1" s="41"/>
      <c r="CTU1" s="41"/>
      <c r="CTV1" s="41"/>
      <c r="CTW1" s="41"/>
      <c r="CTX1" s="41"/>
      <c r="CTY1" s="41"/>
      <c r="CTZ1" s="41"/>
      <c r="CUA1" s="41"/>
      <c r="CUB1" s="41"/>
      <c r="CUC1" s="41"/>
      <c r="CUD1" s="41"/>
      <c r="CUE1" s="41"/>
      <c r="CUF1" s="41"/>
      <c r="CUG1" s="41"/>
      <c r="CUH1" s="41"/>
      <c r="CUI1" s="41"/>
      <c r="CUJ1" s="41"/>
      <c r="CUK1" s="41"/>
      <c r="CUL1" s="41"/>
      <c r="CUM1" s="41"/>
      <c r="CUN1" s="41"/>
      <c r="CUO1" s="41"/>
      <c r="CUP1" s="41"/>
      <c r="CUQ1" s="41"/>
      <c r="CUR1" s="41"/>
      <c r="CUS1" s="41"/>
      <c r="CUT1" s="41"/>
      <c r="CUU1" s="41"/>
      <c r="CUV1" s="41"/>
      <c r="CUW1" s="41"/>
      <c r="CUX1" s="41"/>
      <c r="CUY1" s="41"/>
      <c r="CUZ1" s="41"/>
      <c r="CVA1" s="41"/>
      <c r="CVB1" s="41"/>
      <c r="CVC1" s="41"/>
      <c r="CVD1" s="41"/>
      <c r="CVE1" s="41"/>
      <c r="CVF1" s="41"/>
      <c r="CVG1" s="41"/>
      <c r="CVH1" s="41"/>
      <c r="CVI1" s="41"/>
      <c r="CVJ1" s="41"/>
      <c r="CVK1" s="41"/>
      <c r="CVL1" s="41"/>
      <c r="CVM1" s="41"/>
      <c r="CVN1" s="41"/>
      <c r="CVO1" s="41"/>
      <c r="CVP1" s="41"/>
      <c r="CVQ1" s="41"/>
      <c r="CVR1" s="41"/>
      <c r="CVS1" s="41"/>
      <c r="CVT1" s="41"/>
      <c r="CVU1" s="41"/>
      <c r="CVV1" s="41"/>
      <c r="CVW1" s="41"/>
      <c r="CVX1" s="41"/>
      <c r="CVY1" s="41"/>
      <c r="CVZ1" s="41"/>
      <c r="CWA1" s="41"/>
      <c r="CWB1" s="41"/>
      <c r="CWC1" s="41"/>
      <c r="CWD1" s="41"/>
      <c r="CWE1" s="41"/>
      <c r="CWF1" s="41"/>
      <c r="CWG1" s="41"/>
      <c r="CWH1" s="41"/>
      <c r="CWI1" s="41"/>
      <c r="CWJ1" s="41"/>
      <c r="CWK1" s="41"/>
      <c r="CWL1" s="41"/>
      <c r="CWM1" s="41"/>
      <c r="CWN1" s="41"/>
      <c r="CWO1" s="41"/>
      <c r="CWP1" s="41"/>
      <c r="CWQ1" s="41"/>
      <c r="CWR1" s="41"/>
      <c r="CWS1" s="41"/>
      <c r="CWT1" s="41"/>
      <c r="CWU1" s="41"/>
      <c r="CWV1" s="41"/>
      <c r="CWW1" s="41"/>
      <c r="CWX1" s="41"/>
      <c r="CWY1" s="41"/>
      <c r="CWZ1" s="41"/>
      <c r="CXA1" s="41"/>
      <c r="CXB1" s="41"/>
      <c r="CXC1" s="41"/>
      <c r="CXD1" s="41"/>
      <c r="CXE1" s="41"/>
      <c r="CXF1" s="41"/>
      <c r="CXG1" s="41"/>
      <c r="CXH1" s="41"/>
      <c r="CXI1" s="41"/>
      <c r="CXJ1" s="41"/>
      <c r="CXK1" s="41"/>
      <c r="CXL1" s="41"/>
      <c r="CXM1" s="41"/>
      <c r="CXN1" s="41"/>
      <c r="CXO1" s="41"/>
      <c r="CXP1" s="41"/>
      <c r="CXQ1" s="41"/>
      <c r="CXR1" s="41"/>
      <c r="CXS1" s="41"/>
      <c r="CXT1" s="41"/>
      <c r="CXU1" s="41"/>
      <c r="CXV1" s="41"/>
      <c r="CXW1" s="41"/>
      <c r="CXX1" s="41"/>
      <c r="CXY1" s="41"/>
      <c r="CXZ1" s="41"/>
      <c r="CYA1" s="41"/>
      <c r="CYB1" s="41"/>
      <c r="CYC1" s="41"/>
      <c r="CYD1" s="41"/>
      <c r="CYE1" s="41"/>
      <c r="CYF1" s="41"/>
      <c r="CYG1" s="41"/>
      <c r="CYH1" s="41"/>
      <c r="CYI1" s="41"/>
      <c r="CYJ1" s="41"/>
      <c r="CYK1" s="41"/>
      <c r="CYL1" s="41"/>
      <c r="CYM1" s="41"/>
      <c r="CYN1" s="41"/>
      <c r="CYO1" s="41"/>
      <c r="CYP1" s="41"/>
      <c r="CYQ1" s="41"/>
      <c r="CYR1" s="41"/>
      <c r="CYS1" s="41"/>
      <c r="CYT1" s="41"/>
      <c r="CYU1" s="41"/>
      <c r="CYV1" s="41"/>
      <c r="CYW1" s="41"/>
      <c r="CYX1" s="41"/>
      <c r="CYY1" s="41"/>
      <c r="CYZ1" s="41"/>
      <c r="CZA1" s="41"/>
      <c r="CZB1" s="41"/>
      <c r="CZC1" s="41"/>
      <c r="CZD1" s="41"/>
      <c r="CZE1" s="41"/>
      <c r="CZF1" s="41"/>
      <c r="CZG1" s="41"/>
      <c r="CZH1" s="41"/>
      <c r="CZI1" s="41"/>
      <c r="CZJ1" s="41"/>
      <c r="CZK1" s="41"/>
      <c r="CZL1" s="41"/>
      <c r="CZM1" s="41"/>
      <c r="CZN1" s="41"/>
      <c r="CZO1" s="41"/>
      <c r="CZP1" s="41"/>
      <c r="CZQ1" s="41"/>
      <c r="CZR1" s="41"/>
      <c r="CZS1" s="41"/>
      <c r="CZT1" s="41"/>
      <c r="CZU1" s="41"/>
      <c r="CZV1" s="41"/>
      <c r="CZW1" s="41"/>
      <c r="CZX1" s="41"/>
      <c r="CZY1" s="41"/>
      <c r="CZZ1" s="41"/>
      <c r="DAA1" s="41"/>
      <c r="DAB1" s="41"/>
      <c r="DAC1" s="41"/>
      <c r="DAD1" s="41"/>
      <c r="DAE1" s="41"/>
      <c r="DAF1" s="41"/>
      <c r="DAG1" s="41"/>
      <c r="DAH1" s="41"/>
      <c r="DAI1" s="41"/>
      <c r="DAJ1" s="41"/>
      <c r="DAK1" s="41"/>
      <c r="DAL1" s="41"/>
      <c r="DAM1" s="41"/>
      <c r="DAN1" s="41"/>
      <c r="DAO1" s="41"/>
      <c r="DAP1" s="41"/>
      <c r="DAQ1" s="41"/>
      <c r="DAR1" s="41"/>
      <c r="DAS1" s="41"/>
      <c r="DAT1" s="41"/>
      <c r="DAU1" s="41"/>
      <c r="DAV1" s="41"/>
      <c r="DAW1" s="41"/>
      <c r="DAX1" s="41"/>
      <c r="DAY1" s="41"/>
      <c r="DAZ1" s="41"/>
      <c r="DBA1" s="41"/>
      <c r="DBB1" s="41"/>
      <c r="DBC1" s="41"/>
      <c r="DBD1" s="41"/>
      <c r="DBE1" s="41"/>
      <c r="DBF1" s="41"/>
      <c r="DBG1" s="41"/>
      <c r="DBH1" s="41"/>
      <c r="DBI1" s="41"/>
      <c r="DBJ1" s="41"/>
      <c r="DBK1" s="41"/>
      <c r="DBL1" s="41"/>
      <c r="DBM1" s="41"/>
      <c r="DBN1" s="41"/>
      <c r="DBO1" s="41"/>
      <c r="DBP1" s="41"/>
      <c r="DBQ1" s="41"/>
      <c r="DBR1" s="41"/>
      <c r="DBS1" s="41"/>
      <c r="DBT1" s="41"/>
      <c r="DBU1" s="41"/>
      <c r="DBV1" s="41"/>
      <c r="DBW1" s="41"/>
      <c r="DBX1" s="41"/>
      <c r="DBY1" s="41"/>
      <c r="DBZ1" s="41"/>
      <c r="DCA1" s="41"/>
      <c r="DCB1" s="41"/>
      <c r="DCC1" s="41"/>
      <c r="DCD1" s="41"/>
      <c r="DCE1" s="41"/>
      <c r="DCF1" s="41"/>
      <c r="DCG1" s="41"/>
      <c r="DCH1" s="41"/>
      <c r="DCI1" s="41"/>
      <c r="DCJ1" s="41"/>
      <c r="DCK1" s="41"/>
      <c r="DCL1" s="41"/>
      <c r="DCM1" s="41"/>
      <c r="DCN1" s="41"/>
      <c r="DCO1" s="41"/>
      <c r="DCP1" s="41"/>
      <c r="DCQ1" s="41"/>
      <c r="DCR1" s="41"/>
      <c r="DCS1" s="41"/>
      <c r="DCT1" s="41"/>
      <c r="DCU1" s="41"/>
      <c r="DCV1" s="41"/>
      <c r="DCW1" s="41"/>
      <c r="DCX1" s="41"/>
      <c r="DCY1" s="41"/>
      <c r="DCZ1" s="41"/>
      <c r="DDA1" s="41"/>
      <c r="DDB1" s="41"/>
      <c r="DDC1" s="41"/>
      <c r="DDD1" s="41"/>
      <c r="DDE1" s="41"/>
      <c r="DDF1" s="41"/>
      <c r="DDG1" s="41"/>
      <c r="DDH1" s="41"/>
      <c r="DDI1" s="41"/>
      <c r="DDJ1" s="41"/>
      <c r="DDK1" s="41"/>
      <c r="DDL1" s="41"/>
      <c r="DDM1" s="41"/>
      <c r="DDN1" s="41"/>
      <c r="DDO1" s="41"/>
      <c r="DDP1" s="41"/>
      <c r="DDQ1" s="41"/>
      <c r="DDR1" s="41"/>
      <c r="DDS1" s="41"/>
      <c r="DDT1" s="41"/>
      <c r="DDU1" s="41"/>
      <c r="DDV1" s="41"/>
      <c r="DDW1" s="41"/>
      <c r="DDX1" s="41"/>
      <c r="DDY1" s="41"/>
      <c r="DDZ1" s="41"/>
      <c r="DEA1" s="41"/>
      <c r="DEB1" s="41"/>
      <c r="DEC1" s="41"/>
      <c r="DED1" s="41"/>
      <c r="DEE1" s="41"/>
      <c r="DEF1" s="41"/>
      <c r="DEG1" s="41"/>
      <c r="DEH1" s="41"/>
      <c r="DEI1" s="41"/>
      <c r="DEJ1" s="41"/>
      <c r="DEK1" s="41"/>
      <c r="DEL1" s="41"/>
      <c r="DEM1" s="41"/>
      <c r="DEN1" s="41"/>
      <c r="DEO1" s="41"/>
      <c r="DEP1" s="41"/>
      <c r="DEQ1" s="41"/>
      <c r="DER1" s="41"/>
      <c r="DES1" s="41"/>
      <c r="DET1" s="41"/>
      <c r="DEU1" s="41"/>
      <c r="DEV1" s="41"/>
      <c r="DEW1" s="41"/>
      <c r="DEX1" s="41"/>
      <c r="DEY1" s="41"/>
      <c r="DEZ1" s="41"/>
      <c r="DFA1" s="41"/>
      <c r="DFB1" s="41"/>
      <c r="DFC1" s="41"/>
      <c r="DFD1" s="41"/>
      <c r="DFE1" s="41"/>
      <c r="DFF1" s="41"/>
      <c r="DFG1" s="41"/>
      <c r="DFH1" s="41"/>
      <c r="DFI1" s="41"/>
      <c r="DFJ1" s="41"/>
      <c r="DFK1" s="41"/>
      <c r="DFL1" s="41"/>
      <c r="DFM1" s="41"/>
      <c r="DFN1" s="41"/>
      <c r="DFO1" s="41"/>
      <c r="DFP1" s="41"/>
      <c r="DFQ1" s="41"/>
      <c r="DFR1" s="41"/>
      <c r="DFS1" s="41"/>
      <c r="DFT1" s="41"/>
      <c r="DFU1" s="41"/>
      <c r="DFV1" s="41"/>
      <c r="DFW1" s="41"/>
      <c r="DFX1" s="41"/>
      <c r="DFY1" s="41"/>
      <c r="DFZ1" s="41"/>
      <c r="DGA1" s="41"/>
      <c r="DGB1" s="41"/>
      <c r="DGC1" s="41"/>
      <c r="DGD1" s="41"/>
      <c r="DGE1" s="41"/>
      <c r="DGF1" s="41"/>
      <c r="DGG1" s="41"/>
      <c r="DGH1" s="41"/>
      <c r="DGI1" s="41"/>
      <c r="DGJ1" s="41"/>
      <c r="DGK1" s="41"/>
      <c r="DGL1" s="41"/>
      <c r="DGM1" s="41"/>
      <c r="DGN1" s="41"/>
      <c r="DGO1" s="41"/>
      <c r="DGP1" s="41"/>
      <c r="DGQ1" s="41"/>
      <c r="DGR1" s="41"/>
      <c r="DGS1" s="41"/>
      <c r="DGT1" s="41"/>
      <c r="DGU1" s="41"/>
      <c r="DGV1" s="41"/>
      <c r="DGW1" s="41"/>
      <c r="DGX1" s="41"/>
      <c r="DGY1" s="41"/>
      <c r="DGZ1" s="41"/>
      <c r="DHA1" s="41"/>
      <c r="DHB1" s="41"/>
      <c r="DHC1" s="41"/>
      <c r="DHD1" s="41"/>
      <c r="DHE1" s="41"/>
      <c r="DHF1" s="41"/>
      <c r="DHG1" s="41"/>
      <c r="DHH1" s="41"/>
      <c r="DHI1" s="41"/>
      <c r="DHJ1" s="41"/>
      <c r="DHK1" s="41"/>
      <c r="DHL1" s="41"/>
      <c r="DHM1" s="41"/>
      <c r="DHN1" s="41"/>
      <c r="DHO1" s="41"/>
      <c r="DHP1" s="41"/>
      <c r="DHQ1" s="41"/>
      <c r="DHR1" s="41"/>
      <c r="DHS1" s="41"/>
      <c r="DHT1" s="41"/>
      <c r="DHU1" s="41"/>
      <c r="DHV1" s="41"/>
      <c r="DHW1" s="41"/>
      <c r="DHX1" s="41"/>
      <c r="DHY1" s="41"/>
      <c r="DHZ1" s="41"/>
      <c r="DIA1" s="41"/>
      <c r="DIB1" s="41"/>
      <c r="DIC1" s="41"/>
      <c r="DID1" s="41"/>
      <c r="DIE1" s="41"/>
      <c r="DIF1" s="41"/>
      <c r="DIG1" s="41"/>
      <c r="DIH1" s="41"/>
      <c r="DII1" s="41"/>
      <c r="DIJ1" s="41"/>
      <c r="DIK1" s="41"/>
      <c r="DIL1" s="41"/>
      <c r="DIM1" s="41"/>
      <c r="DIN1" s="41"/>
      <c r="DIO1" s="41"/>
      <c r="DIP1" s="41"/>
      <c r="DIQ1" s="41"/>
      <c r="DIR1" s="41"/>
      <c r="DIS1" s="41"/>
      <c r="DIT1" s="41"/>
      <c r="DIU1" s="41"/>
      <c r="DIV1" s="41"/>
      <c r="DIW1" s="41"/>
      <c r="DIX1" s="41"/>
      <c r="DIY1" s="41"/>
      <c r="DIZ1" s="41"/>
      <c r="DJA1" s="41"/>
      <c r="DJB1" s="41"/>
      <c r="DJC1" s="41"/>
      <c r="DJD1" s="41"/>
      <c r="DJE1" s="41"/>
      <c r="DJF1" s="41"/>
      <c r="DJG1" s="41"/>
      <c r="DJH1" s="41"/>
      <c r="DJI1" s="41"/>
      <c r="DJJ1" s="41"/>
      <c r="DJK1" s="41"/>
      <c r="DJL1" s="41"/>
      <c r="DJM1" s="41"/>
      <c r="DJN1" s="41"/>
      <c r="DJO1" s="41"/>
      <c r="DJP1" s="41"/>
      <c r="DJQ1" s="41"/>
      <c r="DJR1" s="41"/>
      <c r="DJS1" s="41"/>
      <c r="DJT1" s="41"/>
      <c r="DJU1" s="41"/>
      <c r="DJV1" s="41"/>
      <c r="DJW1" s="41"/>
      <c r="DJX1" s="41"/>
      <c r="DJY1" s="41"/>
      <c r="DJZ1" s="41"/>
      <c r="DKA1" s="41"/>
      <c r="DKB1" s="41"/>
      <c r="DKC1" s="41"/>
      <c r="DKD1" s="41"/>
      <c r="DKE1" s="41"/>
      <c r="DKF1" s="41"/>
      <c r="DKG1" s="41"/>
      <c r="DKH1" s="41"/>
      <c r="DKI1" s="41"/>
      <c r="DKJ1" s="41"/>
      <c r="DKK1" s="41"/>
      <c r="DKL1" s="41"/>
      <c r="DKM1" s="41"/>
      <c r="DKN1" s="41"/>
      <c r="DKO1" s="41"/>
      <c r="DKP1" s="41"/>
      <c r="DKQ1" s="41"/>
      <c r="DKR1" s="41"/>
      <c r="DKS1" s="41"/>
      <c r="DKT1" s="41"/>
      <c r="DKU1" s="41"/>
      <c r="DKV1" s="41"/>
      <c r="DKW1" s="41"/>
      <c r="DKX1" s="41"/>
      <c r="DKY1" s="41"/>
      <c r="DKZ1" s="41"/>
      <c r="DLA1" s="41"/>
      <c r="DLB1" s="41"/>
      <c r="DLC1" s="41"/>
      <c r="DLD1" s="41"/>
      <c r="DLE1" s="41"/>
      <c r="DLF1" s="41"/>
      <c r="DLG1" s="41"/>
      <c r="DLH1" s="41"/>
      <c r="DLI1" s="41"/>
      <c r="DLJ1" s="41"/>
      <c r="DLK1" s="41"/>
      <c r="DLL1" s="41"/>
      <c r="DLM1" s="41"/>
      <c r="DLN1" s="41"/>
      <c r="DLO1" s="41"/>
      <c r="DLP1" s="41"/>
      <c r="DLQ1" s="41"/>
      <c r="DLR1" s="41"/>
      <c r="DLS1" s="41"/>
      <c r="DLT1" s="41"/>
      <c r="DLU1" s="41"/>
      <c r="DLV1" s="41"/>
      <c r="DLW1" s="41"/>
      <c r="DLX1" s="41"/>
      <c r="DLY1" s="41"/>
      <c r="DLZ1" s="41"/>
      <c r="DMA1" s="41"/>
      <c r="DMB1" s="41"/>
      <c r="DMC1" s="41"/>
      <c r="DMD1" s="41"/>
      <c r="DME1" s="41"/>
      <c r="DMF1" s="41"/>
      <c r="DMG1" s="41"/>
      <c r="DMH1" s="41"/>
      <c r="DMI1" s="41"/>
      <c r="DMJ1" s="41"/>
      <c r="DMK1" s="41"/>
      <c r="DML1" s="41"/>
      <c r="DMM1" s="41"/>
      <c r="DMN1" s="41"/>
      <c r="DMO1" s="41"/>
      <c r="DMP1" s="41"/>
      <c r="DMQ1" s="41"/>
      <c r="DMR1" s="41"/>
      <c r="DMS1" s="41"/>
      <c r="DMT1" s="41"/>
      <c r="DMU1" s="41"/>
      <c r="DMV1" s="41"/>
      <c r="DMW1" s="41"/>
      <c r="DMX1" s="41"/>
      <c r="DMY1" s="41"/>
      <c r="DMZ1" s="41"/>
      <c r="DNA1" s="41"/>
      <c r="DNB1" s="41"/>
      <c r="DNC1" s="41"/>
      <c r="DND1" s="41"/>
      <c r="DNE1" s="41"/>
      <c r="DNF1" s="41"/>
      <c r="DNG1" s="41"/>
      <c r="DNH1" s="41"/>
      <c r="DNI1" s="41"/>
      <c r="DNJ1" s="41"/>
      <c r="DNK1" s="41"/>
      <c r="DNL1" s="41"/>
      <c r="DNM1" s="41"/>
      <c r="DNN1" s="41"/>
      <c r="DNO1" s="41"/>
      <c r="DNP1" s="41"/>
      <c r="DNQ1" s="41"/>
      <c r="DNR1" s="41"/>
      <c r="DNS1" s="41"/>
      <c r="DNT1" s="41"/>
      <c r="DNU1" s="41"/>
      <c r="DNV1" s="41"/>
      <c r="DNW1" s="41"/>
      <c r="DNX1" s="41"/>
      <c r="DNY1" s="41"/>
      <c r="DNZ1" s="41"/>
      <c r="DOA1" s="41"/>
      <c r="DOB1" s="41"/>
      <c r="DOC1" s="41"/>
      <c r="DOD1" s="41"/>
      <c r="DOE1" s="41"/>
      <c r="DOF1" s="41"/>
      <c r="DOG1" s="41"/>
      <c r="DOH1" s="41"/>
      <c r="DOI1" s="41"/>
      <c r="DOJ1" s="41"/>
      <c r="DOK1" s="41"/>
      <c r="DOL1" s="41"/>
      <c r="DOM1" s="41"/>
      <c r="DON1" s="41"/>
      <c r="DOO1" s="41"/>
      <c r="DOP1" s="41"/>
      <c r="DOQ1" s="41"/>
      <c r="DOR1" s="41"/>
      <c r="DOS1" s="41"/>
      <c r="DOT1" s="41"/>
      <c r="DOU1" s="41"/>
      <c r="DOV1" s="41"/>
      <c r="DOW1" s="41"/>
      <c r="DOX1" s="41"/>
      <c r="DOY1" s="41"/>
      <c r="DOZ1" s="41"/>
      <c r="DPA1" s="41"/>
      <c r="DPB1" s="41"/>
      <c r="DPC1" s="41"/>
      <c r="DPD1" s="41"/>
      <c r="DPE1" s="41"/>
      <c r="DPF1" s="41"/>
      <c r="DPG1" s="41"/>
      <c r="DPH1" s="41"/>
      <c r="DPI1" s="41"/>
      <c r="DPJ1" s="41"/>
      <c r="DPK1" s="41"/>
      <c r="DPL1" s="41"/>
      <c r="DPM1" s="41"/>
      <c r="DPN1" s="41"/>
      <c r="DPO1" s="41"/>
      <c r="DPP1" s="41"/>
      <c r="DPQ1" s="41"/>
      <c r="DPR1" s="41"/>
      <c r="DPS1" s="41"/>
      <c r="DPT1" s="41"/>
      <c r="DPU1" s="41"/>
      <c r="DPV1" s="41"/>
      <c r="DPW1" s="41"/>
      <c r="DPX1" s="41"/>
      <c r="DPY1" s="41"/>
      <c r="DPZ1" s="41"/>
      <c r="DQA1" s="41"/>
      <c r="DQB1" s="41"/>
      <c r="DQC1" s="41"/>
      <c r="DQD1" s="41"/>
      <c r="DQE1" s="41"/>
      <c r="DQF1" s="41"/>
      <c r="DQG1" s="41"/>
      <c r="DQH1" s="41"/>
      <c r="DQI1" s="41"/>
      <c r="DQJ1" s="41"/>
      <c r="DQK1" s="41"/>
      <c r="DQL1" s="41"/>
      <c r="DQM1" s="41"/>
      <c r="DQN1" s="41"/>
      <c r="DQO1" s="41"/>
      <c r="DQP1" s="41"/>
      <c r="DQQ1" s="41"/>
      <c r="DQR1" s="41"/>
      <c r="DQS1" s="41"/>
      <c r="DQT1" s="41"/>
      <c r="DQU1" s="41"/>
      <c r="DQV1" s="41"/>
      <c r="DQW1" s="41"/>
      <c r="DQX1" s="41"/>
      <c r="DQY1" s="41"/>
      <c r="DQZ1" s="41"/>
      <c r="DRA1" s="41"/>
      <c r="DRB1" s="41"/>
      <c r="DRC1" s="41"/>
      <c r="DRD1" s="41"/>
      <c r="DRE1" s="41"/>
      <c r="DRF1" s="41"/>
      <c r="DRG1" s="41"/>
      <c r="DRH1" s="41"/>
      <c r="DRI1" s="41"/>
      <c r="DRJ1" s="41"/>
      <c r="DRK1" s="41"/>
      <c r="DRL1" s="41"/>
      <c r="DRM1" s="41"/>
      <c r="DRN1" s="41"/>
      <c r="DRO1" s="41"/>
      <c r="DRP1" s="41"/>
      <c r="DRQ1" s="41"/>
      <c r="DRR1" s="41"/>
      <c r="DRS1" s="41"/>
      <c r="DRT1" s="41"/>
      <c r="DRU1" s="41"/>
      <c r="DRV1" s="41"/>
      <c r="DRW1" s="41"/>
      <c r="DRX1" s="41"/>
      <c r="DRY1" s="41"/>
      <c r="DRZ1" s="41"/>
      <c r="DSA1" s="41"/>
      <c r="DSB1" s="41"/>
      <c r="DSC1" s="41"/>
      <c r="DSD1" s="41"/>
      <c r="DSE1" s="41"/>
      <c r="DSF1" s="41"/>
      <c r="DSG1" s="41"/>
      <c r="DSH1" s="41"/>
      <c r="DSI1" s="41"/>
      <c r="DSJ1" s="41"/>
      <c r="DSK1" s="41"/>
      <c r="DSL1" s="41"/>
      <c r="DSM1" s="41"/>
      <c r="DSN1" s="41"/>
      <c r="DSO1" s="41"/>
      <c r="DSP1" s="41"/>
      <c r="DSQ1" s="41"/>
      <c r="DSR1" s="41"/>
      <c r="DSS1" s="41"/>
      <c r="DST1" s="41"/>
      <c r="DSU1" s="41"/>
      <c r="DSV1" s="41"/>
      <c r="DSW1" s="41"/>
      <c r="DSX1" s="41"/>
      <c r="DSY1" s="41"/>
      <c r="DSZ1" s="41"/>
      <c r="DTA1" s="41"/>
      <c r="DTB1" s="41"/>
      <c r="DTC1" s="41"/>
      <c r="DTD1" s="41"/>
      <c r="DTE1" s="41"/>
      <c r="DTF1" s="41"/>
      <c r="DTG1" s="41"/>
      <c r="DTH1" s="41"/>
      <c r="DTI1" s="41"/>
      <c r="DTJ1" s="41"/>
      <c r="DTK1" s="41"/>
      <c r="DTL1" s="41"/>
      <c r="DTM1" s="41"/>
      <c r="DTN1" s="41"/>
      <c r="DTO1" s="41"/>
      <c r="DTP1" s="41"/>
      <c r="DTQ1" s="41"/>
      <c r="DTR1" s="41"/>
      <c r="DTS1" s="41"/>
      <c r="DTT1" s="41"/>
      <c r="DTU1" s="41"/>
      <c r="DTV1" s="41"/>
      <c r="DTW1" s="41"/>
      <c r="DTX1" s="41"/>
      <c r="DTY1" s="41"/>
      <c r="DTZ1" s="41"/>
      <c r="DUA1" s="41"/>
      <c r="DUB1" s="41"/>
      <c r="DUC1" s="41"/>
      <c r="DUD1" s="41"/>
      <c r="DUE1" s="41"/>
      <c r="DUF1" s="41"/>
      <c r="DUG1" s="41"/>
      <c r="DUH1" s="41"/>
      <c r="DUI1" s="41"/>
      <c r="DUJ1" s="41"/>
      <c r="DUK1" s="41"/>
      <c r="DUL1" s="41"/>
      <c r="DUM1" s="41"/>
      <c r="DUN1" s="41"/>
      <c r="DUO1" s="41"/>
      <c r="DUP1" s="41"/>
      <c r="DUQ1" s="41"/>
      <c r="DUR1" s="41"/>
      <c r="DUS1" s="41"/>
      <c r="DUT1" s="41"/>
      <c r="DUU1" s="41"/>
      <c r="DUV1" s="41"/>
      <c r="DUW1" s="41"/>
      <c r="DUX1" s="41"/>
      <c r="DUY1" s="41"/>
      <c r="DUZ1" s="41"/>
      <c r="DVA1" s="41"/>
      <c r="DVB1" s="41"/>
      <c r="DVC1" s="41"/>
      <c r="DVD1" s="41"/>
      <c r="DVE1" s="41"/>
      <c r="DVF1" s="41"/>
      <c r="DVG1" s="41"/>
      <c r="DVH1" s="41"/>
      <c r="DVI1" s="41"/>
      <c r="DVJ1" s="41"/>
      <c r="DVK1" s="41"/>
      <c r="DVL1" s="41"/>
      <c r="DVM1" s="41"/>
      <c r="DVN1" s="41"/>
      <c r="DVO1" s="41"/>
      <c r="DVP1" s="41"/>
      <c r="DVQ1" s="41"/>
      <c r="DVR1" s="41"/>
      <c r="DVS1" s="41"/>
      <c r="DVT1" s="41"/>
      <c r="DVU1" s="41"/>
      <c r="DVV1" s="41"/>
      <c r="DVW1" s="41"/>
      <c r="DVX1" s="41"/>
      <c r="DVY1" s="41"/>
      <c r="DVZ1" s="41"/>
      <c r="DWA1" s="41"/>
      <c r="DWB1" s="41"/>
      <c r="DWC1" s="41"/>
      <c r="DWD1" s="41"/>
      <c r="DWE1" s="41"/>
      <c r="DWF1" s="41"/>
      <c r="DWG1" s="41"/>
      <c r="DWH1" s="41"/>
      <c r="DWI1" s="41"/>
      <c r="DWJ1" s="41"/>
      <c r="DWK1" s="41"/>
      <c r="DWL1" s="41"/>
      <c r="DWM1" s="41"/>
      <c r="DWN1" s="41"/>
      <c r="DWO1" s="41"/>
      <c r="DWP1" s="41"/>
      <c r="DWQ1" s="41"/>
      <c r="DWR1" s="41"/>
      <c r="DWS1" s="41"/>
      <c r="DWT1" s="41"/>
      <c r="DWU1" s="41"/>
      <c r="DWV1" s="41"/>
      <c r="DWW1" s="41"/>
      <c r="DWX1" s="41"/>
      <c r="DWY1" s="41"/>
      <c r="DWZ1" s="41"/>
      <c r="DXA1" s="41"/>
      <c r="DXB1" s="41"/>
      <c r="DXC1" s="41"/>
      <c r="DXD1" s="41"/>
      <c r="DXE1" s="41"/>
      <c r="DXF1" s="41"/>
      <c r="DXG1" s="41"/>
      <c r="DXH1" s="41"/>
      <c r="DXI1" s="41"/>
      <c r="DXJ1" s="41"/>
      <c r="DXK1" s="41"/>
      <c r="DXL1" s="41"/>
      <c r="DXM1" s="41"/>
      <c r="DXN1" s="41"/>
      <c r="DXO1" s="41"/>
      <c r="DXP1" s="41"/>
      <c r="DXQ1" s="41"/>
      <c r="DXR1" s="41"/>
      <c r="DXS1" s="41"/>
      <c r="DXT1" s="41"/>
      <c r="DXU1" s="41"/>
      <c r="DXV1" s="41"/>
      <c r="DXW1" s="41"/>
      <c r="DXX1" s="41"/>
      <c r="DXY1" s="41"/>
      <c r="DXZ1" s="41"/>
      <c r="DYA1" s="41"/>
      <c r="DYB1" s="41"/>
      <c r="DYC1" s="41"/>
      <c r="DYD1" s="41"/>
      <c r="DYE1" s="41"/>
      <c r="DYF1" s="41"/>
      <c r="DYG1" s="41"/>
      <c r="DYH1" s="41"/>
      <c r="DYI1" s="41"/>
      <c r="DYJ1" s="41"/>
      <c r="DYK1" s="41"/>
      <c r="DYL1" s="41"/>
      <c r="DYM1" s="41"/>
      <c r="DYN1" s="41"/>
      <c r="DYO1" s="41"/>
      <c r="DYP1" s="41"/>
      <c r="DYQ1" s="41"/>
      <c r="DYR1" s="41"/>
      <c r="DYS1" s="41"/>
      <c r="DYT1" s="41"/>
      <c r="DYU1" s="41"/>
      <c r="DYV1" s="41"/>
      <c r="DYW1" s="41"/>
      <c r="DYX1" s="41"/>
      <c r="DYY1" s="41"/>
      <c r="DYZ1" s="41"/>
      <c r="DZA1" s="41"/>
      <c r="DZB1" s="41"/>
      <c r="DZC1" s="41"/>
      <c r="DZD1" s="41"/>
      <c r="DZE1" s="41"/>
      <c r="DZF1" s="41"/>
      <c r="DZG1" s="41"/>
      <c r="DZH1" s="41"/>
      <c r="DZI1" s="41"/>
      <c r="DZJ1" s="41"/>
      <c r="DZK1" s="41"/>
      <c r="DZL1" s="41"/>
      <c r="DZM1" s="41"/>
      <c r="DZN1" s="41"/>
      <c r="DZO1" s="41"/>
      <c r="DZP1" s="41"/>
      <c r="DZQ1" s="41"/>
      <c r="DZR1" s="41"/>
      <c r="DZS1" s="41"/>
      <c r="DZT1" s="41"/>
      <c r="DZU1" s="41"/>
      <c r="DZV1" s="41"/>
      <c r="DZW1" s="41"/>
      <c r="DZX1" s="41"/>
      <c r="DZY1" s="41"/>
      <c r="DZZ1" s="41"/>
      <c r="EAA1" s="41"/>
      <c r="EAB1" s="41"/>
      <c r="EAC1" s="41"/>
      <c r="EAD1" s="41"/>
      <c r="EAE1" s="41"/>
      <c r="EAF1" s="41"/>
      <c r="EAG1" s="41"/>
      <c r="EAH1" s="41"/>
      <c r="EAI1" s="41"/>
      <c r="EAJ1" s="41"/>
      <c r="EAK1" s="41"/>
      <c r="EAL1" s="41"/>
      <c r="EAM1" s="41"/>
      <c r="EAN1" s="41"/>
      <c r="EAO1" s="41"/>
      <c r="EAP1" s="41"/>
      <c r="EAQ1" s="41"/>
      <c r="EAR1" s="41"/>
      <c r="EAS1" s="41"/>
      <c r="EAT1" s="41"/>
      <c r="EAU1" s="41"/>
      <c r="EAV1" s="41"/>
      <c r="EAW1" s="41"/>
      <c r="EAX1" s="41"/>
      <c r="EAY1" s="41"/>
      <c r="EAZ1" s="41"/>
      <c r="EBA1" s="41"/>
      <c r="EBB1" s="41"/>
      <c r="EBC1" s="41"/>
      <c r="EBD1" s="41"/>
      <c r="EBE1" s="41"/>
      <c r="EBF1" s="41"/>
      <c r="EBG1" s="41"/>
      <c r="EBH1" s="41"/>
      <c r="EBI1" s="41"/>
      <c r="EBJ1" s="41"/>
      <c r="EBK1" s="41"/>
      <c r="EBL1" s="41"/>
      <c r="EBM1" s="41"/>
      <c r="EBN1" s="41"/>
      <c r="EBO1" s="41"/>
      <c r="EBP1" s="41"/>
      <c r="EBQ1" s="41"/>
      <c r="EBR1" s="41"/>
      <c r="EBS1" s="41"/>
      <c r="EBT1" s="41"/>
      <c r="EBU1" s="41"/>
      <c r="EBV1" s="41"/>
      <c r="EBW1" s="41"/>
      <c r="EBX1" s="41"/>
      <c r="EBY1" s="41"/>
      <c r="EBZ1" s="41"/>
      <c r="ECA1" s="41"/>
      <c r="ECB1" s="41"/>
      <c r="ECC1" s="41"/>
      <c r="ECD1" s="41"/>
      <c r="ECE1" s="41"/>
      <c r="ECF1" s="41"/>
      <c r="ECG1" s="41"/>
      <c r="ECH1" s="41"/>
      <c r="ECI1" s="41"/>
      <c r="ECJ1" s="41"/>
      <c r="ECK1" s="41"/>
      <c r="ECL1" s="41"/>
      <c r="ECM1" s="41"/>
      <c r="ECN1" s="41"/>
      <c r="ECO1" s="41"/>
      <c r="ECP1" s="41"/>
      <c r="ECQ1" s="41"/>
      <c r="ECR1" s="41"/>
      <c r="ECS1" s="41"/>
      <c r="ECT1" s="41"/>
      <c r="ECU1" s="41"/>
      <c r="ECV1" s="41"/>
      <c r="ECW1" s="41"/>
      <c r="ECX1" s="41"/>
      <c r="ECY1" s="41"/>
      <c r="ECZ1" s="41"/>
      <c r="EDA1" s="41"/>
      <c r="EDB1" s="41"/>
      <c r="EDC1" s="41"/>
      <c r="EDD1" s="41"/>
      <c r="EDE1" s="41"/>
      <c r="EDF1" s="41"/>
      <c r="EDG1" s="41"/>
      <c r="EDH1" s="41"/>
      <c r="EDI1" s="41"/>
      <c r="EDJ1" s="41"/>
      <c r="EDK1" s="41"/>
      <c r="EDL1" s="41"/>
      <c r="EDM1" s="41"/>
      <c r="EDN1" s="41"/>
      <c r="EDO1" s="41"/>
      <c r="EDP1" s="41"/>
      <c r="EDQ1" s="41"/>
      <c r="EDR1" s="41"/>
      <c r="EDS1" s="41"/>
      <c r="EDT1" s="41"/>
      <c r="EDU1" s="41"/>
      <c r="EDV1" s="41"/>
      <c r="EDW1" s="41"/>
      <c r="EDX1" s="41"/>
      <c r="EDY1" s="41"/>
      <c r="EDZ1" s="41"/>
      <c r="EEA1" s="41"/>
      <c r="EEB1" s="41"/>
      <c r="EEC1" s="41"/>
      <c r="EED1" s="41"/>
      <c r="EEE1" s="41"/>
      <c r="EEF1" s="41"/>
      <c r="EEG1" s="41"/>
      <c r="EEH1" s="41"/>
      <c r="EEI1" s="41"/>
      <c r="EEJ1" s="41"/>
      <c r="EEK1" s="41"/>
      <c r="EEL1" s="41"/>
      <c r="EEM1" s="41"/>
      <c r="EEN1" s="41"/>
      <c r="EEO1" s="41"/>
      <c r="EEP1" s="41"/>
      <c r="EEQ1" s="41"/>
      <c r="EER1" s="41"/>
      <c r="EES1" s="41"/>
      <c r="EET1" s="41"/>
      <c r="EEU1" s="41"/>
      <c r="EEV1" s="41"/>
      <c r="EEW1" s="41"/>
      <c r="EEX1" s="41"/>
      <c r="EEY1" s="41"/>
      <c r="EEZ1" s="41"/>
      <c r="EFA1" s="41"/>
      <c r="EFB1" s="41"/>
      <c r="EFC1" s="41"/>
      <c r="EFD1" s="41"/>
      <c r="EFE1" s="41"/>
      <c r="EFF1" s="41"/>
      <c r="EFG1" s="41"/>
      <c r="EFH1" s="41"/>
      <c r="EFI1" s="41"/>
      <c r="EFJ1" s="41"/>
      <c r="EFK1" s="41"/>
      <c r="EFL1" s="41"/>
      <c r="EFM1" s="41"/>
      <c r="EFN1" s="41"/>
      <c r="EFO1" s="41"/>
      <c r="EFP1" s="41"/>
      <c r="EFQ1" s="41"/>
      <c r="EFR1" s="41"/>
      <c r="EFS1" s="41"/>
      <c r="EFT1" s="41"/>
      <c r="EFU1" s="41"/>
      <c r="EFV1" s="41"/>
      <c r="EFW1" s="41"/>
      <c r="EFX1" s="41"/>
      <c r="EFY1" s="41"/>
      <c r="EFZ1" s="41"/>
      <c r="EGA1" s="41"/>
      <c r="EGB1" s="41"/>
      <c r="EGC1" s="41"/>
      <c r="EGD1" s="41"/>
      <c r="EGE1" s="41"/>
      <c r="EGF1" s="41"/>
      <c r="EGG1" s="41"/>
      <c r="EGH1" s="41"/>
      <c r="EGI1" s="41"/>
      <c r="EGJ1" s="41"/>
      <c r="EGK1" s="41"/>
      <c r="EGL1" s="41"/>
      <c r="EGM1" s="41"/>
      <c r="EGN1" s="41"/>
      <c r="EGO1" s="41"/>
      <c r="EGP1" s="41"/>
      <c r="EGQ1" s="41"/>
      <c r="EGR1" s="41"/>
      <c r="EGS1" s="41"/>
      <c r="EGT1" s="41"/>
      <c r="EGU1" s="41"/>
      <c r="EGV1" s="41"/>
      <c r="EGW1" s="41"/>
      <c r="EGX1" s="41"/>
      <c r="EGY1" s="41"/>
      <c r="EGZ1" s="41"/>
      <c r="EHA1" s="41"/>
      <c r="EHB1" s="41"/>
      <c r="EHC1" s="41"/>
      <c r="EHD1" s="41"/>
      <c r="EHE1" s="41"/>
      <c r="EHF1" s="41"/>
      <c r="EHG1" s="41"/>
      <c r="EHH1" s="41"/>
      <c r="EHI1" s="41"/>
      <c r="EHJ1" s="41"/>
      <c r="EHK1" s="41"/>
      <c r="EHL1" s="41"/>
      <c r="EHM1" s="41"/>
      <c r="EHN1" s="41"/>
      <c r="EHO1" s="41"/>
      <c r="EHP1" s="41"/>
      <c r="EHQ1" s="41"/>
      <c r="EHR1" s="41"/>
      <c r="EHS1" s="41"/>
      <c r="EHT1" s="41"/>
      <c r="EHU1" s="41"/>
      <c r="EHV1" s="41"/>
      <c r="EHW1" s="41"/>
      <c r="EHX1" s="41"/>
      <c r="EHY1" s="41"/>
      <c r="EHZ1" s="41"/>
      <c r="EIA1" s="41"/>
      <c r="EIB1" s="41"/>
      <c r="EIC1" s="41"/>
      <c r="EID1" s="41"/>
      <c r="EIE1" s="41"/>
      <c r="EIF1" s="41"/>
      <c r="EIG1" s="41"/>
      <c r="EIH1" s="41"/>
      <c r="EII1" s="41"/>
      <c r="EIJ1" s="41"/>
      <c r="EIK1" s="41"/>
      <c r="EIL1" s="41"/>
      <c r="EIM1" s="41"/>
      <c r="EIN1" s="41"/>
      <c r="EIO1" s="41"/>
      <c r="EIP1" s="41"/>
      <c r="EIQ1" s="41"/>
      <c r="EIR1" s="41"/>
      <c r="EIS1" s="41"/>
      <c r="EIT1" s="41"/>
      <c r="EIU1" s="41"/>
      <c r="EIV1" s="41"/>
      <c r="EIW1" s="41"/>
      <c r="EIX1" s="41"/>
      <c r="EIY1" s="41"/>
      <c r="EIZ1" s="41"/>
      <c r="EJA1" s="41"/>
      <c r="EJB1" s="41"/>
      <c r="EJC1" s="41"/>
      <c r="EJD1" s="41"/>
      <c r="EJE1" s="41"/>
      <c r="EJF1" s="41"/>
      <c r="EJG1" s="41"/>
      <c r="EJH1" s="41"/>
      <c r="EJI1" s="41"/>
      <c r="EJJ1" s="41"/>
      <c r="EJK1" s="41"/>
      <c r="EJL1" s="41"/>
      <c r="EJM1" s="41"/>
      <c r="EJN1" s="41"/>
      <c r="EJO1" s="41"/>
      <c r="EJP1" s="41"/>
      <c r="EJQ1" s="41"/>
      <c r="EJR1" s="41"/>
      <c r="EJS1" s="41"/>
      <c r="EJT1" s="41"/>
      <c r="EJU1" s="41"/>
      <c r="EJV1" s="41"/>
      <c r="EJW1" s="41"/>
      <c r="EJX1" s="41"/>
      <c r="EJY1" s="41"/>
      <c r="EJZ1" s="41"/>
      <c r="EKA1" s="41"/>
      <c r="EKB1" s="41"/>
      <c r="EKC1" s="41"/>
      <c r="EKD1" s="41"/>
      <c r="EKE1" s="41"/>
      <c r="EKF1" s="41"/>
      <c r="EKG1" s="41"/>
      <c r="EKH1" s="41"/>
      <c r="EKI1" s="41"/>
      <c r="EKJ1" s="41"/>
      <c r="EKK1" s="41"/>
      <c r="EKL1" s="41"/>
      <c r="EKM1" s="41"/>
      <c r="EKN1" s="41"/>
      <c r="EKO1" s="41"/>
      <c r="EKP1" s="41"/>
      <c r="EKQ1" s="41"/>
      <c r="EKR1" s="41"/>
      <c r="EKS1" s="41"/>
      <c r="EKT1" s="41"/>
      <c r="EKU1" s="41"/>
      <c r="EKV1" s="41"/>
      <c r="EKW1" s="41"/>
      <c r="EKX1" s="41"/>
      <c r="EKY1" s="41"/>
      <c r="EKZ1" s="41"/>
      <c r="ELA1" s="41"/>
      <c r="ELB1" s="41"/>
      <c r="ELC1" s="41"/>
      <c r="ELD1" s="41"/>
      <c r="ELE1" s="41"/>
      <c r="ELF1" s="41"/>
      <c r="ELG1" s="41"/>
      <c r="ELH1" s="41"/>
      <c r="ELI1" s="41"/>
      <c r="ELJ1" s="41"/>
      <c r="ELK1" s="41"/>
      <c r="ELL1" s="41"/>
      <c r="ELM1" s="41"/>
      <c r="ELN1" s="41"/>
      <c r="ELO1" s="41"/>
      <c r="ELP1" s="41"/>
      <c r="ELQ1" s="41"/>
      <c r="ELR1" s="41"/>
      <c r="ELS1" s="41"/>
      <c r="ELT1" s="41"/>
      <c r="ELU1" s="41"/>
      <c r="ELV1" s="41"/>
      <c r="ELW1" s="41"/>
      <c r="ELX1" s="41"/>
      <c r="ELY1" s="41"/>
      <c r="ELZ1" s="41"/>
      <c r="EMA1" s="41"/>
      <c r="EMB1" s="41"/>
      <c r="EMC1" s="41"/>
      <c r="EMD1" s="41"/>
      <c r="EME1" s="41"/>
      <c r="EMF1" s="41"/>
      <c r="EMG1" s="41"/>
      <c r="EMH1" s="41"/>
      <c r="EMI1" s="41"/>
      <c r="EMJ1" s="41"/>
      <c r="EMK1" s="41"/>
      <c r="EML1" s="41"/>
      <c r="EMM1" s="41"/>
      <c r="EMN1" s="41"/>
      <c r="EMO1" s="41"/>
      <c r="EMP1" s="41"/>
      <c r="EMQ1" s="41"/>
      <c r="EMR1" s="41"/>
      <c r="EMS1" s="41"/>
      <c r="EMT1" s="41"/>
      <c r="EMU1" s="41"/>
      <c r="EMV1" s="41"/>
      <c r="EMW1" s="41"/>
      <c r="EMX1" s="41"/>
      <c r="EMY1" s="41"/>
      <c r="EMZ1" s="41"/>
      <c r="ENA1" s="41"/>
      <c r="ENB1" s="41"/>
      <c r="ENC1" s="41"/>
      <c r="END1" s="41"/>
      <c r="ENE1" s="41"/>
      <c r="ENF1" s="41"/>
      <c r="ENG1" s="41"/>
      <c r="ENH1" s="41"/>
      <c r="ENI1" s="41"/>
      <c r="ENJ1" s="41"/>
      <c r="ENK1" s="41"/>
      <c r="ENL1" s="41"/>
      <c r="ENM1" s="41"/>
      <c r="ENN1" s="41"/>
      <c r="ENO1" s="41"/>
      <c r="ENP1" s="41"/>
      <c r="ENQ1" s="41"/>
      <c r="ENR1" s="41"/>
      <c r="ENS1" s="41"/>
      <c r="ENT1" s="41"/>
      <c r="ENU1" s="41"/>
      <c r="ENV1" s="41"/>
      <c r="ENW1" s="41"/>
      <c r="ENX1" s="41"/>
      <c r="ENY1" s="41"/>
      <c r="ENZ1" s="41"/>
      <c r="EOA1" s="41"/>
      <c r="EOB1" s="41"/>
      <c r="EOC1" s="41"/>
      <c r="EOD1" s="41"/>
      <c r="EOE1" s="41"/>
      <c r="EOF1" s="41"/>
      <c r="EOG1" s="41"/>
      <c r="EOH1" s="41"/>
      <c r="EOI1" s="41"/>
      <c r="EOJ1" s="41"/>
      <c r="EOK1" s="41"/>
      <c r="EOL1" s="41"/>
      <c r="EOM1" s="41"/>
      <c r="EON1" s="41"/>
      <c r="EOO1" s="41"/>
      <c r="EOP1" s="41"/>
      <c r="EOQ1" s="41"/>
      <c r="EOR1" s="41"/>
      <c r="EOS1" s="41"/>
      <c r="EOT1" s="41"/>
      <c r="EOU1" s="41"/>
      <c r="EOV1" s="41"/>
      <c r="EOW1" s="41"/>
      <c r="EOX1" s="41"/>
      <c r="EOY1" s="41"/>
      <c r="EOZ1" s="41"/>
      <c r="EPA1" s="41"/>
      <c r="EPB1" s="41"/>
      <c r="EPC1" s="41"/>
      <c r="EPD1" s="41"/>
      <c r="EPE1" s="41"/>
      <c r="EPF1" s="41"/>
      <c r="EPG1" s="41"/>
      <c r="EPH1" s="41"/>
      <c r="EPI1" s="41"/>
      <c r="EPJ1" s="41"/>
      <c r="EPK1" s="41"/>
      <c r="EPL1" s="41"/>
      <c r="EPM1" s="41"/>
      <c r="EPN1" s="41"/>
      <c r="EPO1" s="41"/>
      <c r="EPP1" s="41"/>
      <c r="EPQ1" s="41"/>
      <c r="EPR1" s="41"/>
      <c r="EPS1" s="41"/>
      <c r="EPT1" s="41"/>
      <c r="EPU1" s="41"/>
      <c r="EPV1" s="41"/>
      <c r="EPW1" s="41"/>
      <c r="EPX1" s="41"/>
      <c r="EPY1" s="41"/>
      <c r="EPZ1" s="41"/>
      <c r="EQA1" s="41"/>
      <c r="EQB1" s="41"/>
      <c r="EQC1" s="41"/>
      <c r="EQD1" s="41"/>
      <c r="EQE1" s="41"/>
      <c r="EQF1" s="41"/>
      <c r="EQG1" s="41"/>
      <c r="EQH1" s="41"/>
      <c r="EQI1" s="41"/>
      <c r="EQJ1" s="41"/>
      <c r="EQK1" s="41"/>
      <c r="EQL1" s="41"/>
      <c r="EQM1" s="41"/>
      <c r="EQN1" s="41"/>
      <c r="EQO1" s="41"/>
      <c r="EQP1" s="41"/>
      <c r="EQQ1" s="41"/>
      <c r="EQR1" s="41"/>
      <c r="EQS1" s="41"/>
      <c r="EQT1" s="41"/>
      <c r="EQU1" s="41"/>
      <c r="EQV1" s="41"/>
      <c r="EQW1" s="41"/>
      <c r="EQX1" s="41"/>
      <c r="EQY1" s="41"/>
      <c r="EQZ1" s="41"/>
      <c r="ERA1" s="41"/>
      <c r="ERB1" s="41"/>
      <c r="ERC1" s="41"/>
      <c r="ERD1" s="41"/>
      <c r="ERE1" s="41"/>
      <c r="ERF1" s="41"/>
      <c r="ERG1" s="41"/>
      <c r="ERH1" s="41"/>
      <c r="ERI1" s="41"/>
      <c r="ERJ1" s="41"/>
      <c r="ERK1" s="41"/>
      <c r="ERL1" s="41"/>
      <c r="ERM1" s="41"/>
      <c r="ERN1" s="41"/>
      <c r="ERO1" s="41"/>
      <c r="ERP1" s="41"/>
      <c r="ERQ1" s="41"/>
      <c r="ERR1" s="41"/>
      <c r="ERS1" s="41"/>
      <c r="ERT1" s="41"/>
      <c r="ERU1" s="41"/>
      <c r="ERV1" s="41"/>
      <c r="ERW1" s="41"/>
      <c r="ERX1" s="41"/>
      <c r="ERY1" s="41"/>
      <c r="ERZ1" s="41"/>
      <c r="ESA1" s="41"/>
      <c r="ESB1" s="41"/>
      <c r="ESC1" s="41"/>
      <c r="ESD1" s="41"/>
      <c r="ESE1" s="41"/>
      <c r="ESF1" s="41"/>
      <c r="ESG1" s="41"/>
      <c r="ESH1" s="41"/>
      <c r="ESI1" s="41"/>
      <c r="ESJ1" s="41"/>
      <c r="ESK1" s="41"/>
      <c r="ESL1" s="41"/>
      <c r="ESM1" s="41"/>
      <c r="ESN1" s="41"/>
      <c r="ESO1" s="41"/>
      <c r="ESP1" s="41"/>
      <c r="ESQ1" s="41"/>
      <c r="ESR1" s="41"/>
      <c r="ESS1" s="41"/>
      <c r="EST1" s="41"/>
      <c r="ESU1" s="41"/>
      <c r="ESV1" s="41"/>
      <c r="ESW1" s="41"/>
      <c r="ESX1" s="41"/>
      <c r="ESY1" s="41"/>
      <c r="ESZ1" s="41"/>
      <c r="ETA1" s="41"/>
      <c r="ETB1" s="41"/>
      <c r="ETC1" s="41"/>
      <c r="ETD1" s="41"/>
      <c r="ETE1" s="41"/>
      <c r="ETF1" s="41"/>
      <c r="ETG1" s="41"/>
      <c r="ETH1" s="41"/>
      <c r="ETI1" s="41"/>
      <c r="ETJ1" s="41"/>
      <c r="ETK1" s="41"/>
      <c r="ETL1" s="41"/>
      <c r="ETM1" s="41"/>
      <c r="ETN1" s="41"/>
      <c r="ETO1" s="41"/>
      <c r="ETP1" s="41"/>
      <c r="ETQ1" s="41"/>
      <c r="ETR1" s="41"/>
      <c r="ETS1" s="41"/>
      <c r="ETT1" s="41"/>
      <c r="ETU1" s="41"/>
      <c r="ETV1" s="41"/>
      <c r="ETW1" s="41"/>
      <c r="ETX1" s="41"/>
      <c r="ETY1" s="41"/>
      <c r="ETZ1" s="41"/>
      <c r="EUA1" s="41"/>
      <c r="EUB1" s="41"/>
      <c r="EUC1" s="41"/>
      <c r="EUD1" s="41"/>
      <c r="EUE1" s="41"/>
      <c r="EUF1" s="41"/>
      <c r="EUG1" s="41"/>
      <c r="EUH1" s="41"/>
      <c r="EUI1" s="41"/>
      <c r="EUJ1" s="41"/>
      <c r="EUK1" s="41"/>
      <c r="EUL1" s="41"/>
      <c r="EUM1" s="41"/>
      <c r="EUN1" s="41"/>
      <c r="EUO1" s="41"/>
      <c r="EUP1" s="41"/>
      <c r="EUQ1" s="41"/>
      <c r="EUR1" s="41"/>
      <c r="EUS1" s="41"/>
      <c r="EUT1" s="41"/>
      <c r="EUU1" s="41"/>
      <c r="EUV1" s="41"/>
      <c r="EUW1" s="41"/>
      <c r="EUX1" s="41"/>
      <c r="EUY1" s="41"/>
      <c r="EUZ1" s="41"/>
      <c r="EVA1" s="41"/>
      <c r="EVB1" s="41"/>
      <c r="EVC1" s="41"/>
      <c r="EVD1" s="41"/>
      <c r="EVE1" s="41"/>
      <c r="EVF1" s="41"/>
      <c r="EVG1" s="41"/>
      <c r="EVH1" s="41"/>
      <c r="EVI1" s="41"/>
      <c r="EVJ1" s="41"/>
      <c r="EVK1" s="41"/>
      <c r="EVL1" s="41"/>
      <c r="EVM1" s="41"/>
      <c r="EVN1" s="41"/>
      <c r="EVO1" s="41"/>
      <c r="EVP1" s="41"/>
      <c r="EVQ1" s="41"/>
      <c r="EVR1" s="41"/>
      <c r="EVS1" s="41"/>
      <c r="EVT1" s="41"/>
      <c r="EVU1" s="41"/>
      <c r="EVV1" s="41"/>
      <c r="EVW1" s="41"/>
      <c r="EVX1" s="41"/>
      <c r="EVY1" s="41"/>
      <c r="EVZ1" s="41"/>
      <c r="EWA1" s="41"/>
      <c r="EWB1" s="41"/>
      <c r="EWC1" s="41"/>
      <c r="EWD1" s="41"/>
      <c r="EWE1" s="41"/>
      <c r="EWF1" s="41"/>
      <c r="EWG1" s="41"/>
      <c r="EWH1" s="41"/>
      <c r="EWI1" s="41"/>
      <c r="EWJ1" s="41"/>
      <c r="EWK1" s="41"/>
      <c r="EWL1" s="41"/>
      <c r="EWM1" s="41"/>
      <c r="EWN1" s="41"/>
      <c r="EWO1" s="41"/>
      <c r="EWP1" s="41"/>
      <c r="EWQ1" s="41"/>
      <c r="EWR1" s="41"/>
      <c r="EWS1" s="41"/>
      <c r="EWT1" s="41"/>
      <c r="EWU1" s="41"/>
      <c r="EWV1" s="41"/>
      <c r="EWW1" s="41"/>
      <c r="EWX1" s="41"/>
      <c r="EWY1" s="41"/>
      <c r="EWZ1" s="41"/>
      <c r="EXA1" s="41"/>
      <c r="EXB1" s="41"/>
      <c r="EXC1" s="41"/>
      <c r="EXD1" s="41"/>
      <c r="EXE1" s="41"/>
      <c r="EXF1" s="41"/>
      <c r="EXG1" s="41"/>
      <c r="EXH1" s="41"/>
      <c r="EXI1" s="41"/>
      <c r="EXJ1" s="41"/>
      <c r="EXK1" s="41"/>
      <c r="EXL1" s="41"/>
      <c r="EXM1" s="41"/>
      <c r="EXN1" s="41"/>
      <c r="EXO1" s="41"/>
      <c r="EXP1" s="41"/>
      <c r="EXQ1" s="41"/>
      <c r="EXR1" s="41"/>
      <c r="EXS1" s="41"/>
      <c r="EXT1" s="41"/>
      <c r="EXU1" s="41"/>
      <c r="EXV1" s="41"/>
      <c r="EXW1" s="41"/>
      <c r="EXX1" s="41"/>
      <c r="EXY1" s="41"/>
      <c r="EXZ1" s="41"/>
      <c r="EYA1" s="41"/>
      <c r="EYB1" s="41"/>
      <c r="EYC1" s="41"/>
      <c r="EYD1" s="41"/>
      <c r="EYE1" s="41"/>
      <c r="EYF1" s="41"/>
      <c r="EYG1" s="41"/>
      <c r="EYH1" s="41"/>
      <c r="EYI1" s="41"/>
      <c r="EYJ1" s="41"/>
      <c r="EYK1" s="41"/>
      <c r="EYL1" s="41"/>
      <c r="EYM1" s="41"/>
      <c r="EYN1" s="41"/>
      <c r="EYO1" s="41"/>
      <c r="EYP1" s="41"/>
      <c r="EYQ1" s="41"/>
      <c r="EYR1" s="41"/>
      <c r="EYS1" s="41"/>
      <c r="EYT1" s="41"/>
      <c r="EYU1" s="41"/>
      <c r="EYV1" s="41"/>
      <c r="EYW1" s="41"/>
      <c r="EYX1" s="41"/>
      <c r="EYY1" s="41"/>
      <c r="EYZ1" s="41"/>
      <c r="EZA1" s="41"/>
      <c r="EZB1" s="41"/>
      <c r="EZC1" s="41"/>
      <c r="EZD1" s="41"/>
      <c r="EZE1" s="41"/>
      <c r="EZF1" s="41"/>
      <c r="EZG1" s="41"/>
      <c r="EZH1" s="41"/>
      <c r="EZI1" s="41"/>
      <c r="EZJ1" s="41"/>
      <c r="EZK1" s="41"/>
      <c r="EZL1" s="41"/>
      <c r="EZM1" s="41"/>
      <c r="EZN1" s="41"/>
      <c r="EZO1" s="41"/>
      <c r="EZP1" s="41"/>
      <c r="EZQ1" s="41"/>
      <c r="EZR1" s="41"/>
      <c r="EZS1" s="41"/>
      <c r="EZT1" s="41"/>
      <c r="EZU1" s="41"/>
      <c r="EZV1" s="41"/>
      <c r="EZW1" s="41"/>
      <c r="EZX1" s="41"/>
      <c r="EZY1" s="41"/>
      <c r="EZZ1" s="41"/>
      <c r="FAA1" s="41"/>
      <c r="FAB1" s="41"/>
      <c r="FAC1" s="41"/>
      <c r="FAD1" s="41"/>
      <c r="FAE1" s="41"/>
      <c r="FAF1" s="41"/>
      <c r="FAG1" s="41"/>
      <c r="FAH1" s="41"/>
      <c r="FAI1" s="41"/>
      <c r="FAJ1" s="41"/>
      <c r="FAK1" s="41"/>
      <c r="FAL1" s="41"/>
      <c r="FAM1" s="41"/>
      <c r="FAN1" s="41"/>
      <c r="FAO1" s="41"/>
      <c r="FAP1" s="41"/>
      <c r="FAQ1" s="41"/>
      <c r="FAR1" s="41"/>
      <c r="FAS1" s="41"/>
      <c r="FAT1" s="41"/>
      <c r="FAU1" s="41"/>
      <c r="FAV1" s="41"/>
      <c r="FAW1" s="41"/>
      <c r="FAX1" s="41"/>
      <c r="FAY1" s="41"/>
      <c r="FAZ1" s="41"/>
      <c r="FBA1" s="41"/>
      <c r="FBB1" s="41"/>
      <c r="FBC1" s="41"/>
      <c r="FBD1" s="41"/>
      <c r="FBE1" s="41"/>
      <c r="FBF1" s="41"/>
      <c r="FBG1" s="41"/>
      <c r="FBH1" s="41"/>
      <c r="FBI1" s="41"/>
      <c r="FBJ1" s="41"/>
      <c r="FBK1" s="41"/>
      <c r="FBL1" s="41"/>
      <c r="FBM1" s="41"/>
      <c r="FBN1" s="41"/>
      <c r="FBO1" s="41"/>
      <c r="FBP1" s="41"/>
      <c r="FBQ1" s="41"/>
      <c r="FBR1" s="41"/>
      <c r="FBS1" s="41"/>
      <c r="FBT1" s="41"/>
      <c r="FBU1" s="41"/>
      <c r="FBV1" s="41"/>
      <c r="FBW1" s="41"/>
      <c r="FBX1" s="41"/>
      <c r="FBY1" s="41"/>
      <c r="FBZ1" s="41"/>
      <c r="FCA1" s="41"/>
      <c r="FCB1" s="41"/>
      <c r="FCC1" s="41"/>
      <c r="FCD1" s="41"/>
      <c r="FCE1" s="41"/>
      <c r="FCF1" s="41"/>
      <c r="FCG1" s="41"/>
      <c r="FCH1" s="41"/>
      <c r="FCI1" s="41"/>
      <c r="FCJ1" s="41"/>
      <c r="FCK1" s="41"/>
      <c r="FCL1" s="41"/>
      <c r="FCM1" s="41"/>
      <c r="FCN1" s="41"/>
      <c r="FCO1" s="41"/>
      <c r="FCP1" s="41"/>
      <c r="FCQ1" s="41"/>
      <c r="FCR1" s="41"/>
      <c r="FCS1" s="41"/>
      <c r="FCT1" s="41"/>
      <c r="FCU1" s="41"/>
      <c r="FCV1" s="41"/>
      <c r="FCW1" s="41"/>
      <c r="FCX1" s="41"/>
      <c r="FCY1" s="41"/>
      <c r="FCZ1" s="41"/>
      <c r="FDA1" s="41"/>
      <c r="FDB1" s="41"/>
      <c r="FDC1" s="41"/>
      <c r="FDD1" s="41"/>
      <c r="FDE1" s="41"/>
      <c r="FDF1" s="41"/>
      <c r="FDG1" s="41"/>
      <c r="FDH1" s="41"/>
      <c r="FDI1" s="41"/>
      <c r="FDJ1" s="41"/>
      <c r="FDK1" s="41"/>
      <c r="FDL1" s="41"/>
      <c r="FDM1" s="41"/>
      <c r="FDN1" s="41"/>
      <c r="FDO1" s="41"/>
      <c r="FDP1" s="41"/>
      <c r="FDQ1" s="41"/>
      <c r="FDR1" s="41"/>
      <c r="FDS1" s="41"/>
      <c r="FDT1" s="41"/>
      <c r="FDU1" s="41"/>
      <c r="FDV1" s="41"/>
      <c r="FDW1" s="41"/>
      <c r="FDX1" s="41"/>
      <c r="FDY1" s="41"/>
      <c r="FDZ1" s="41"/>
      <c r="FEA1" s="41"/>
      <c r="FEB1" s="41"/>
      <c r="FEC1" s="41"/>
      <c r="FED1" s="41"/>
      <c r="FEE1" s="41"/>
      <c r="FEF1" s="41"/>
      <c r="FEG1" s="41"/>
      <c r="FEH1" s="41"/>
      <c r="FEI1" s="41"/>
      <c r="FEJ1" s="41"/>
      <c r="FEK1" s="41"/>
      <c r="FEL1" s="41"/>
      <c r="FEM1" s="41"/>
      <c r="FEN1" s="41"/>
      <c r="FEO1" s="41"/>
      <c r="FEP1" s="41"/>
      <c r="FEQ1" s="41"/>
      <c r="FER1" s="41"/>
      <c r="FES1" s="41"/>
      <c r="FET1" s="41"/>
      <c r="FEU1" s="41"/>
      <c r="FEV1" s="41"/>
      <c r="FEW1" s="41"/>
      <c r="FEX1" s="41"/>
      <c r="FEY1" s="41"/>
      <c r="FEZ1" s="41"/>
      <c r="FFA1" s="41"/>
      <c r="FFB1" s="41"/>
      <c r="FFC1" s="41"/>
      <c r="FFD1" s="41"/>
      <c r="FFE1" s="41"/>
      <c r="FFF1" s="41"/>
      <c r="FFG1" s="41"/>
      <c r="FFH1" s="41"/>
      <c r="FFI1" s="41"/>
      <c r="FFJ1" s="41"/>
      <c r="FFK1" s="41"/>
      <c r="FFL1" s="41"/>
      <c r="FFM1" s="41"/>
      <c r="FFN1" s="41"/>
      <c r="FFO1" s="41"/>
      <c r="FFP1" s="41"/>
      <c r="FFQ1" s="41"/>
      <c r="FFR1" s="41"/>
      <c r="FFS1" s="41"/>
      <c r="FFT1" s="41"/>
      <c r="FFU1" s="41"/>
      <c r="FFV1" s="41"/>
      <c r="FFW1" s="41"/>
      <c r="FFX1" s="41"/>
      <c r="FFY1" s="41"/>
      <c r="FFZ1" s="41"/>
      <c r="FGA1" s="41"/>
      <c r="FGB1" s="41"/>
      <c r="FGC1" s="41"/>
      <c r="FGD1" s="41"/>
      <c r="FGE1" s="41"/>
      <c r="FGF1" s="41"/>
      <c r="FGG1" s="41"/>
      <c r="FGH1" s="41"/>
      <c r="FGI1" s="41"/>
      <c r="FGJ1" s="41"/>
      <c r="FGK1" s="41"/>
      <c r="FGL1" s="41"/>
      <c r="FGM1" s="41"/>
      <c r="FGN1" s="41"/>
      <c r="FGO1" s="41"/>
      <c r="FGP1" s="41"/>
      <c r="FGQ1" s="41"/>
      <c r="FGR1" s="41"/>
      <c r="FGS1" s="41"/>
      <c r="FGT1" s="41"/>
      <c r="FGU1" s="41"/>
      <c r="FGV1" s="41"/>
      <c r="FGW1" s="41"/>
      <c r="FGX1" s="41"/>
      <c r="FGY1" s="41"/>
      <c r="FGZ1" s="41"/>
      <c r="FHA1" s="41"/>
      <c r="FHB1" s="41"/>
      <c r="FHC1" s="41"/>
      <c r="FHD1" s="41"/>
      <c r="FHE1" s="41"/>
      <c r="FHF1" s="41"/>
      <c r="FHG1" s="41"/>
      <c r="FHH1" s="41"/>
      <c r="FHI1" s="41"/>
      <c r="FHJ1" s="41"/>
      <c r="FHK1" s="41"/>
      <c r="FHL1" s="41"/>
      <c r="FHM1" s="41"/>
      <c r="FHN1" s="41"/>
      <c r="FHO1" s="41"/>
      <c r="FHP1" s="41"/>
      <c r="FHQ1" s="41"/>
      <c r="FHR1" s="41"/>
      <c r="FHS1" s="41"/>
      <c r="FHT1" s="41"/>
      <c r="FHU1" s="41"/>
      <c r="FHV1" s="41"/>
      <c r="FHW1" s="41"/>
      <c r="FHX1" s="41"/>
      <c r="FHY1" s="41"/>
      <c r="FHZ1" s="41"/>
      <c r="FIA1" s="41"/>
      <c r="FIB1" s="41"/>
      <c r="FIC1" s="41"/>
      <c r="FID1" s="41"/>
      <c r="FIE1" s="41"/>
      <c r="FIF1" s="41"/>
      <c r="FIG1" s="41"/>
      <c r="FIH1" s="41"/>
      <c r="FII1" s="41"/>
      <c r="FIJ1" s="41"/>
      <c r="FIK1" s="41"/>
      <c r="FIL1" s="41"/>
      <c r="FIM1" s="41"/>
      <c r="FIN1" s="41"/>
      <c r="FIO1" s="41"/>
      <c r="FIP1" s="41"/>
      <c r="FIQ1" s="41"/>
      <c r="FIR1" s="41"/>
      <c r="FIS1" s="41"/>
      <c r="FIT1" s="41"/>
      <c r="FIU1" s="41"/>
      <c r="FIV1" s="41"/>
      <c r="FIW1" s="41"/>
      <c r="FIX1" s="41"/>
      <c r="FIY1" s="41"/>
      <c r="FIZ1" s="41"/>
      <c r="FJA1" s="41"/>
      <c r="FJB1" s="41"/>
      <c r="FJC1" s="41"/>
      <c r="FJD1" s="41"/>
      <c r="FJE1" s="41"/>
      <c r="FJF1" s="41"/>
      <c r="FJG1" s="41"/>
      <c r="FJH1" s="41"/>
      <c r="FJI1" s="41"/>
      <c r="FJJ1" s="41"/>
      <c r="FJK1" s="41"/>
      <c r="FJL1" s="41"/>
      <c r="FJM1" s="41"/>
      <c r="FJN1" s="41"/>
      <c r="FJO1" s="41"/>
      <c r="FJP1" s="41"/>
      <c r="FJQ1" s="41"/>
      <c r="FJR1" s="41"/>
      <c r="FJS1" s="41"/>
      <c r="FJT1" s="41"/>
      <c r="FJU1" s="41"/>
      <c r="FJV1" s="41"/>
      <c r="FJW1" s="41"/>
      <c r="FJX1" s="41"/>
      <c r="FJY1" s="41"/>
      <c r="FJZ1" s="41"/>
      <c r="FKA1" s="41"/>
      <c r="FKB1" s="41"/>
      <c r="FKC1" s="41"/>
      <c r="FKD1" s="41"/>
      <c r="FKE1" s="41"/>
      <c r="FKF1" s="41"/>
      <c r="FKG1" s="41"/>
      <c r="FKH1" s="41"/>
      <c r="FKI1" s="41"/>
      <c r="FKJ1" s="41"/>
      <c r="FKK1" s="41"/>
      <c r="FKL1" s="41"/>
      <c r="FKM1" s="41"/>
      <c r="FKN1" s="41"/>
      <c r="FKO1" s="41"/>
      <c r="FKP1" s="41"/>
      <c r="FKQ1" s="41"/>
      <c r="FKR1" s="41"/>
      <c r="FKS1" s="41"/>
      <c r="FKT1" s="41"/>
      <c r="FKU1" s="41"/>
      <c r="FKV1" s="41"/>
      <c r="FKW1" s="41"/>
      <c r="FKX1" s="41"/>
      <c r="FKY1" s="41"/>
      <c r="FKZ1" s="41"/>
      <c r="FLA1" s="41"/>
      <c r="FLB1" s="41"/>
      <c r="FLC1" s="41"/>
      <c r="FLD1" s="41"/>
      <c r="FLE1" s="41"/>
      <c r="FLF1" s="41"/>
      <c r="FLG1" s="41"/>
      <c r="FLH1" s="41"/>
      <c r="FLI1" s="41"/>
      <c r="FLJ1" s="41"/>
      <c r="FLK1" s="41"/>
      <c r="FLL1" s="41"/>
      <c r="FLM1" s="41"/>
      <c r="FLN1" s="41"/>
      <c r="FLO1" s="41"/>
      <c r="FLP1" s="41"/>
      <c r="FLQ1" s="41"/>
      <c r="FLR1" s="41"/>
      <c r="FLS1" s="41"/>
      <c r="FLT1" s="41"/>
      <c r="FLU1" s="41"/>
      <c r="FLV1" s="41"/>
      <c r="FLW1" s="41"/>
      <c r="FLX1" s="41"/>
      <c r="FLY1" s="41"/>
      <c r="FLZ1" s="41"/>
      <c r="FMA1" s="41"/>
      <c r="FMB1" s="41"/>
      <c r="FMC1" s="41"/>
      <c r="FMD1" s="41"/>
      <c r="FME1" s="41"/>
      <c r="FMF1" s="41"/>
      <c r="FMG1" s="41"/>
      <c r="FMH1" s="41"/>
      <c r="FMI1" s="41"/>
      <c r="FMJ1" s="41"/>
      <c r="FMK1" s="41"/>
      <c r="FML1" s="41"/>
      <c r="FMM1" s="41"/>
      <c r="FMN1" s="41"/>
      <c r="FMO1" s="41"/>
      <c r="FMP1" s="41"/>
      <c r="FMQ1" s="41"/>
      <c r="FMR1" s="41"/>
      <c r="FMS1" s="41"/>
      <c r="FMT1" s="41"/>
      <c r="FMU1" s="41"/>
      <c r="FMV1" s="41"/>
      <c r="FMW1" s="41"/>
      <c r="FMX1" s="41"/>
      <c r="FMY1" s="41"/>
      <c r="FMZ1" s="41"/>
      <c r="FNA1" s="41"/>
      <c r="FNB1" s="41"/>
      <c r="FNC1" s="41"/>
      <c r="FND1" s="41"/>
      <c r="FNE1" s="41"/>
      <c r="FNF1" s="41"/>
      <c r="FNG1" s="41"/>
      <c r="FNH1" s="41"/>
      <c r="FNI1" s="41"/>
      <c r="FNJ1" s="41"/>
      <c r="FNK1" s="41"/>
      <c r="FNL1" s="41"/>
      <c r="FNM1" s="41"/>
      <c r="FNN1" s="41"/>
      <c r="FNO1" s="41"/>
      <c r="FNP1" s="41"/>
      <c r="FNQ1" s="41"/>
      <c r="FNR1" s="41"/>
      <c r="FNS1" s="41"/>
      <c r="FNT1" s="41"/>
      <c r="FNU1" s="41"/>
      <c r="FNV1" s="41"/>
      <c r="FNW1" s="41"/>
      <c r="FNX1" s="41"/>
      <c r="FNY1" s="41"/>
      <c r="FNZ1" s="41"/>
      <c r="FOA1" s="41"/>
      <c r="FOB1" s="41"/>
      <c r="FOC1" s="41"/>
      <c r="FOD1" s="41"/>
      <c r="FOE1" s="41"/>
      <c r="FOF1" s="41"/>
      <c r="FOG1" s="41"/>
      <c r="FOH1" s="41"/>
      <c r="FOI1" s="41"/>
      <c r="FOJ1" s="41"/>
      <c r="FOK1" s="41"/>
      <c r="FOL1" s="41"/>
      <c r="FOM1" s="41"/>
      <c r="FON1" s="41"/>
      <c r="FOO1" s="41"/>
      <c r="FOP1" s="41"/>
      <c r="FOQ1" s="41"/>
      <c r="FOR1" s="41"/>
      <c r="FOS1" s="41"/>
      <c r="FOT1" s="41"/>
      <c r="FOU1" s="41"/>
      <c r="FOV1" s="41"/>
      <c r="FOW1" s="41"/>
      <c r="FOX1" s="41"/>
      <c r="FOY1" s="41"/>
      <c r="FOZ1" s="41"/>
      <c r="FPA1" s="41"/>
      <c r="FPB1" s="41"/>
      <c r="FPC1" s="41"/>
      <c r="FPD1" s="41"/>
      <c r="FPE1" s="41"/>
      <c r="FPF1" s="41"/>
      <c r="FPG1" s="41"/>
      <c r="FPH1" s="41"/>
      <c r="FPI1" s="41"/>
      <c r="FPJ1" s="41"/>
      <c r="FPK1" s="41"/>
      <c r="FPL1" s="41"/>
      <c r="FPM1" s="41"/>
      <c r="FPN1" s="41"/>
      <c r="FPO1" s="41"/>
      <c r="FPP1" s="41"/>
      <c r="FPQ1" s="41"/>
      <c r="FPR1" s="41"/>
      <c r="FPS1" s="41"/>
      <c r="FPT1" s="41"/>
      <c r="FPU1" s="41"/>
      <c r="FPV1" s="41"/>
      <c r="FPW1" s="41"/>
      <c r="FPX1" s="41"/>
      <c r="FPY1" s="41"/>
      <c r="FPZ1" s="41"/>
      <c r="FQA1" s="41"/>
      <c r="FQB1" s="41"/>
      <c r="FQC1" s="41"/>
      <c r="FQD1" s="41"/>
      <c r="FQE1" s="41"/>
      <c r="FQF1" s="41"/>
      <c r="FQG1" s="41"/>
      <c r="FQH1" s="41"/>
      <c r="FQI1" s="41"/>
      <c r="FQJ1" s="41"/>
      <c r="FQK1" s="41"/>
      <c r="FQL1" s="41"/>
      <c r="FQM1" s="41"/>
      <c r="FQN1" s="41"/>
      <c r="FQO1" s="41"/>
      <c r="FQP1" s="41"/>
      <c r="FQQ1" s="41"/>
      <c r="FQR1" s="41"/>
      <c r="FQS1" s="41"/>
      <c r="FQT1" s="41"/>
      <c r="FQU1" s="41"/>
      <c r="FQV1" s="41"/>
      <c r="FQW1" s="41"/>
      <c r="FQX1" s="41"/>
      <c r="FQY1" s="41"/>
      <c r="FQZ1" s="41"/>
      <c r="FRA1" s="41"/>
      <c r="FRB1" s="41"/>
      <c r="FRC1" s="41"/>
      <c r="FRD1" s="41"/>
      <c r="FRE1" s="41"/>
      <c r="FRF1" s="41"/>
      <c r="FRG1" s="41"/>
      <c r="FRH1" s="41"/>
      <c r="FRI1" s="41"/>
      <c r="FRJ1" s="41"/>
      <c r="FRK1" s="41"/>
      <c r="FRL1" s="41"/>
      <c r="FRM1" s="41"/>
      <c r="FRN1" s="41"/>
      <c r="FRO1" s="41"/>
      <c r="FRP1" s="41"/>
      <c r="FRQ1" s="41"/>
      <c r="FRR1" s="41"/>
      <c r="FRS1" s="41"/>
      <c r="FRT1" s="41"/>
      <c r="FRU1" s="41"/>
      <c r="FRV1" s="41"/>
      <c r="FRW1" s="41"/>
      <c r="FRX1" s="41"/>
      <c r="FRY1" s="41"/>
      <c r="FRZ1" s="41"/>
      <c r="FSA1" s="41"/>
      <c r="FSB1" s="41"/>
      <c r="FSC1" s="41"/>
      <c r="FSD1" s="41"/>
      <c r="FSE1" s="41"/>
      <c r="FSF1" s="41"/>
      <c r="FSG1" s="41"/>
      <c r="FSH1" s="41"/>
      <c r="FSI1" s="41"/>
      <c r="FSJ1" s="41"/>
      <c r="FSK1" s="41"/>
      <c r="FSL1" s="41"/>
      <c r="FSM1" s="41"/>
      <c r="FSN1" s="41"/>
      <c r="FSO1" s="41"/>
      <c r="FSP1" s="41"/>
      <c r="FSQ1" s="41"/>
      <c r="FSR1" s="41"/>
      <c r="FSS1" s="41"/>
      <c r="FST1" s="41"/>
      <c r="FSU1" s="41"/>
      <c r="FSV1" s="41"/>
      <c r="FSW1" s="41"/>
      <c r="FSX1" s="41"/>
      <c r="FSY1" s="41"/>
      <c r="FSZ1" s="41"/>
      <c r="FTA1" s="41"/>
      <c r="FTB1" s="41"/>
      <c r="FTC1" s="41"/>
      <c r="FTD1" s="41"/>
      <c r="FTE1" s="41"/>
      <c r="FTF1" s="41"/>
      <c r="FTG1" s="41"/>
      <c r="FTH1" s="41"/>
      <c r="FTI1" s="41"/>
      <c r="FTJ1" s="41"/>
      <c r="FTK1" s="41"/>
      <c r="FTL1" s="41"/>
      <c r="FTM1" s="41"/>
      <c r="FTN1" s="41"/>
      <c r="FTO1" s="41"/>
      <c r="FTP1" s="41"/>
      <c r="FTQ1" s="41"/>
      <c r="FTR1" s="41"/>
      <c r="FTS1" s="41"/>
      <c r="FTT1" s="41"/>
      <c r="FTU1" s="41"/>
      <c r="FTV1" s="41"/>
      <c r="FTW1" s="41"/>
      <c r="FTX1" s="41"/>
      <c r="FTY1" s="41"/>
      <c r="FTZ1" s="41"/>
      <c r="FUA1" s="41"/>
      <c r="FUB1" s="41"/>
      <c r="FUC1" s="41"/>
      <c r="FUD1" s="41"/>
      <c r="FUE1" s="41"/>
      <c r="FUF1" s="41"/>
      <c r="FUG1" s="41"/>
      <c r="FUH1" s="41"/>
      <c r="FUI1" s="41"/>
      <c r="FUJ1" s="41"/>
      <c r="FUK1" s="41"/>
      <c r="FUL1" s="41"/>
      <c r="FUM1" s="41"/>
      <c r="FUN1" s="41"/>
      <c r="FUO1" s="41"/>
      <c r="FUP1" s="41"/>
      <c r="FUQ1" s="41"/>
      <c r="FUR1" s="41"/>
      <c r="FUS1" s="41"/>
      <c r="FUT1" s="41"/>
      <c r="FUU1" s="41"/>
      <c r="FUV1" s="41"/>
      <c r="FUW1" s="41"/>
      <c r="FUX1" s="41"/>
      <c r="FUY1" s="41"/>
      <c r="FUZ1" s="41"/>
      <c r="FVA1" s="41"/>
      <c r="FVB1" s="41"/>
      <c r="FVC1" s="41"/>
      <c r="FVD1" s="41"/>
      <c r="FVE1" s="41"/>
      <c r="FVF1" s="41"/>
      <c r="FVG1" s="41"/>
      <c r="FVH1" s="41"/>
      <c r="FVI1" s="41"/>
      <c r="FVJ1" s="41"/>
      <c r="FVK1" s="41"/>
      <c r="FVL1" s="41"/>
      <c r="FVM1" s="41"/>
      <c r="FVN1" s="41"/>
      <c r="FVO1" s="41"/>
      <c r="FVP1" s="41"/>
      <c r="FVQ1" s="41"/>
      <c r="FVR1" s="41"/>
      <c r="FVS1" s="41"/>
      <c r="FVT1" s="41"/>
      <c r="FVU1" s="41"/>
      <c r="FVV1" s="41"/>
      <c r="FVW1" s="41"/>
      <c r="FVX1" s="41"/>
      <c r="FVY1" s="41"/>
      <c r="FVZ1" s="41"/>
      <c r="FWA1" s="41"/>
      <c r="FWB1" s="41"/>
      <c r="FWC1" s="41"/>
      <c r="FWD1" s="41"/>
      <c r="FWE1" s="41"/>
      <c r="FWF1" s="41"/>
      <c r="FWG1" s="41"/>
      <c r="FWH1" s="41"/>
      <c r="FWI1" s="41"/>
      <c r="FWJ1" s="41"/>
      <c r="FWK1" s="41"/>
      <c r="FWL1" s="41"/>
      <c r="FWM1" s="41"/>
      <c r="FWN1" s="41"/>
      <c r="FWO1" s="41"/>
      <c r="FWP1" s="41"/>
      <c r="FWQ1" s="41"/>
      <c r="FWR1" s="41"/>
      <c r="FWS1" s="41"/>
      <c r="FWT1" s="41"/>
      <c r="FWU1" s="41"/>
      <c r="FWV1" s="41"/>
      <c r="FWW1" s="41"/>
      <c r="FWX1" s="41"/>
      <c r="FWY1" s="41"/>
      <c r="FWZ1" s="41"/>
      <c r="FXA1" s="41"/>
      <c r="FXB1" s="41"/>
      <c r="FXC1" s="41"/>
      <c r="FXD1" s="41"/>
      <c r="FXE1" s="41"/>
      <c r="FXF1" s="41"/>
      <c r="FXG1" s="41"/>
      <c r="FXH1" s="41"/>
      <c r="FXI1" s="41"/>
      <c r="FXJ1" s="41"/>
      <c r="FXK1" s="41"/>
      <c r="FXL1" s="41"/>
      <c r="FXM1" s="41"/>
      <c r="FXN1" s="41"/>
      <c r="FXO1" s="41"/>
      <c r="FXP1" s="41"/>
      <c r="FXQ1" s="41"/>
      <c r="FXR1" s="41"/>
      <c r="FXS1" s="41"/>
      <c r="FXT1" s="41"/>
      <c r="FXU1" s="41"/>
      <c r="FXV1" s="41"/>
      <c r="FXW1" s="41"/>
      <c r="FXX1" s="41"/>
      <c r="FXY1" s="41"/>
      <c r="FXZ1" s="41"/>
      <c r="FYA1" s="41"/>
      <c r="FYB1" s="41"/>
      <c r="FYC1" s="41"/>
      <c r="FYD1" s="41"/>
      <c r="FYE1" s="41"/>
      <c r="FYF1" s="41"/>
      <c r="FYG1" s="41"/>
      <c r="FYH1" s="41"/>
      <c r="FYI1" s="41"/>
      <c r="FYJ1" s="41"/>
      <c r="FYK1" s="41"/>
      <c r="FYL1" s="41"/>
      <c r="FYM1" s="41"/>
      <c r="FYN1" s="41"/>
      <c r="FYO1" s="41"/>
      <c r="FYP1" s="41"/>
      <c r="FYQ1" s="41"/>
      <c r="FYR1" s="41"/>
      <c r="FYS1" s="41"/>
      <c r="FYT1" s="41"/>
      <c r="FYU1" s="41"/>
      <c r="FYV1" s="41"/>
      <c r="FYW1" s="41"/>
      <c r="FYX1" s="41"/>
      <c r="FYY1" s="41"/>
      <c r="FYZ1" s="41"/>
      <c r="FZA1" s="41"/>
      <c r="FZB1" s="41"/>
      <c r="FZC1" s="41"/>
      <c r="FZD1" s="41"/>
      <c r="FZE1" s="41"/>
      <c r="FZF1" s="41"/>
      <c r="FZG1" s="41"/>
      <c r="FZH1" s="41"/>
      <c r="FZI1" s="41"/>
      <c r="FZJ1" s="41"/>
      <c r="FZK1" s="41"/>
      <c r="FZL1" s="41"/>
      <c r="FZM1" s="41"/>
      <c r="FZN1" s="41"/>
      <c r="FZO1" s="41"/>
      <c r="FZP1" s="41"/>
      <c r="FZQ1" s="41"/>
      <c r="FZR1" s="41"/>
      <c r="FZS1" s="41"/>
      <c r="FZT1" s="41"/>
      <c r="FZU1" s="41"/>
      <c r="FZV1" s="41"/>
      <c r="FZW1" s="41"/>
      <c r="FZX1" s="41"/>
      <c r="FZY1" s="41"/>
      <c r="FZZ1" s="41"/>
      <c r="GAA1" s="41"/>
      <c r="GAB1" s="41"/>
      <c r="GAC1" s="41"/>
      <c r="GAD1" s="41"/>
      <c r="GAE1" s="41"/>
      <c r="GAF1" s="41"/>
      <c r="GAG1" s="41"/>
      <c r="GAH1" s="41"/>
      <c r="GAI1" s="41"/>
      <c r="GAJ1" s="41"/>
      <c r="GAK1" s="41"/>
      <c r="GAL1" s="41"/>
      <c r="GAM1" s="41"/>
      <c r="GAN1" s="41"/>
      <c r="GAO1" s="41"/>
      <c r="GAP1" s="41"/>
      <c r="GAQ1" s="41"/>
      <c r="GAR1" s="41"/>
      <c r="GAS1" s="41"/>
      <c r="GAT1" s="41"/>
      <c r="GAU1" s="41"/>
      <c r="GAV1" s="41"/>
      <c r="GAW1" s="41"/>
      <c r="GAX1" s="41"/>
      <c r="GAY1" s="41"/>
      <c r="GAZ1" s="41"/>
      <c r="GBA1" s="41"/>
      <c r="GBB1" s="41"/>
      <c r="GBC1" s="41"/>
      <c r="GBD1" s="41"/>
      <c r="GBE1" s="41"/>
      <c r="GBF1" s="41"/>
      <c r="GBG1" s="41"/>
      <c r="GBH1" s="41"/>
      <c r="GBI1" s="41"/>
      <c r="GBJ1" s="41"/>
      <c r="GBK1" s="41"/>
      <c r="GBL1" s="41"/>
      <c r="GBM1" s="41"/>
      <c r="GBN1" s="41"/>
      <c r="GBO1" s="41"/>
      <c r="GBP1" s="41"/>
      <c r="GBQ1" s="41"/>
      <c r="GBR1" s="41"/>
      <c r="GBS1" s="41"/>
      <c r="GBT1" s="41"/>
      <c r="GBU1" s="41"/>
      <c r="GBV1" s="41"/>
      <c r="GBW1" s="41"/>
      <c r="GBX1" s="41"/>
      <c r="GBY1" s="41"/>
      <c r="GBZ1" s="41"/>
      <c r="GCA1" s="41"/>
      <c r="GCB1" s="41"/>
      <c r="GCC1" s="41"/>
      <c r="GCD1" s="41"/>
      <c r="GCE1" s="41"/>
      <c r="GCF1" s="41"/>
      <c r="GCG1" s="41"/>
      <c r="GCH1" s="41"/>
      <c r="GCI1" s="41"/>
      <c r="GCJ1" s="41"/>
      <c r="GCK1" s="41"/>
      <c r="GCL1" s="41"/>
      <c r="GCM1" s="41"/>
      <c r="GCN1" s="41"/>
      <c r="GCO1" s="41"/>
      <c r="GCP1" s="41"/>
      <c r="GCQ1" s="41"/>
      <c r="GCR1" s="41"/>
      <c r="GCS1" s="41"/>
      <c r="GCT1" s="41"/>
      <c r="GCU1" s="41"/>
      <c r="GCV1" s="41"/>
      <c r="GCW1" s="41"/>
      <c r="GCX1" s="41"/>
      <c r="GCY1" s="41"/>
      <c r="GCZ1" s="41"/>
      <c r="GDA1" s="41"/>
      <c r="GDB1" s="41"/>
      <c r="GDC1" s="41"/>
      <c r="GDD1" s="41"/>
      <c r="GDE1" s="41"/>
      <c r="GDF1" s="41"/>
      <c r="GDG1" s="41"/>
      <c r="GDH1" s="41"/>
      <c r="GDI1" s="41"/>
      <c r="GDJ1" s="41"/>
      <c r="GDK1" s="41"/>
      <c r="GDL1" s="41"/>
      <c r="GDM1" s="41"/>
      <c r="GDN1" s="41"/>
      <c r="GDO1" s="41"/>
      <c r="GDP1" s="41"/>
      <c r="GDQ1" s="41"/>
      <c r="GDR1" s="41"/>
      <c r="GDS1" s="41"/>
      <c r="GDT1" s="41"/>
      <c r="GDU1" s="41"/>
      <c r="GDV1" s="41"/>
      <c r="GDW1" s="41"/>
      <c r="GDX1" s="41"/>
      <c r="GDY1" s="41"/>
      <c r="GDZ1" s="41"/>
      <c r="GEA1" s="41"/>
      <c r="GEB1" s="41"/>
      <c r="GEC1" s="41"/>
      <c r="GED1" s="41"/>
      <c r="GEE1" s="41"/>
      <c r="GEF1" s="41"/>
      <c r="GEG1" s="41"/>
      <c r="GEH1" s="41"/>
      <c r="GEI1" s="41"/>
      <c r="GEJ1" s="41"/>
      <c r="GEK1" s="41"/>
      <c r="GEL1" s="41"/>
      <c r="GEM1" s="41"/>
      <c r="GEN1" s="41"/>
      <c r="GEO1" s="41"/>
      <c r="GEP1" s="41"/>
      <c r="GEQ1" s="41"/>
      <c r="GER1" s="41"/>
      <c r="GES1" s="41"/>
      <c r="GET1" s="41"/>
      <c r="GEU1" s="41"/>
      <c r="GEV1" s="41"/>
      <c r="GEW1" s="41"/>
      <c r="GEX1" s="41"/>
      <c r="GEY1" s="41"/>
      <c r="GEZ1" s="41"/>
      <c r="GFA1" s="41"/>
      <c r="GFB1" s="41"/>
      <c r="GFC1" s="41"/>
      <c r="GFD1" s="41"/>
      <c r="GFE1" s="41"/>
      <c r="GFF1" s="41"/>
      <c r="GFG1" s="41"/>
      <c r="GFH1" s="41"/>
      <c r="GFI1" s="41"/>
      <c r="GFJ1" s="41"/>
      <c r="GFK1" s="41"/>
      <c r="GFL1" s="41"/>
      <c r="GFM1" s="41"/>
      <c r="GFN1" s="41"/>
      <c r="GFO1" s="41"/>
      <c r="GFP1" s="41"/>
      <c r="GFQ1" s="41"/>
      <c r="GFR1" s="41"/>
      <c r="GFS1" s="41"/>
      <c r="GFT1" s="41"/>
      <c r="GFU1" s="41"/>
      <c r="GFV1" s="41"/>
      <c r="GFW1" s="41"/>
      <c r="GFX1" s="41"/>
      <c r="GFY1" s="41"/>
      <c r="GFZ1" s="41"/>
      <c r="GGA1" s="41"/>
      <c r="GGB1" s="41"/>
      <c r="GGC1" s="41"/>
      <c r="GGD1" s="41"/>
      <c r="GGE1" s="41"/>
      <c r="GGF1" s="41"/>
      <c r="GGG1" s="41"/>
      <c r="GGH1" s="41"/>
      <c r="GGI1" s="41"/>
      <c r="GGJ1" s="41"/>
      <c r="GGK1" s="41"/>
      <c r="GGL1" s="41"/>
      <c r="GGM1" s="41"/>
      <c r="GGN1" s="41"/>
      <c r="GGO1" s="41"/>
      <c r="GGP1" s="41"/>
      <c r="GGQ1" s="41"/>
      <c r="GGR1" s="41"/>
      <c r="GGS1" s="41"/>
      <c r="GGT1" s="41"/>
      <c r="GGU1" s="41"/>
      <c r="GGV1" s="41"/>
      <c r="GGW1" s="41"/>
      <c r="GGX1" s="41"/>
      <c r="GGY1" s="41"/>
      <c r="GGZ1" s="41"/>
      <c r="GHA1" s="41"/>
      <c r="GHB1" s="41"/>
      <c r="GHC1" s="41"/>
      <c r="GHD1" s="41"/>
      <c r="GHE1" s="41"/>
      <c r="GHF1" s="41"/>
      <c r="GHG1" s="41"/>
      <c r="GHH1" s="41"/>
      <c r="GHI1" s="41"/>
      <c r="GHJ1" s="41"/>
      <c r="GHK1" s="41"/>
      <c r="GHL1" s="41"/>
      <c r="GHM1" s="41"/>
      <c r="GHN1" s="41"/>
      <c r="GHO1" s="41"/>
      <c r="GHP1" s="41"/>
      <c r="GHQ1" s="41"/>
      <c r="GHR1" s="41"/>
      <c r="GHS1" s="41"/>
      <c r="GHT1" s="41"/>
      <c r="GHU1" s="41"/>
      <c r="GHV1" s="41"/>
      <c r="GHW1" s="41"/>
      <c r="GHX1" s="41"/>
      <c r="GHY1" s="41"/>
      <c r="GHZ1" s="41"/>
      <c r="GIA1" s="41"/>
      <c r="GIB1" s="41"/>
      <c r="GIC1" s="41"/>
      <c r="GID1" s="41"/>
      <c r="GIE1" s="41"/>
      <c r="GIF1" s="41"/>
      <c r="GIG1" s="41"/>
      <c r="GIH1" s="41"/>
      <c r="GII1" s="41"/>
      <c r="GIJ1" s="41"/>
      <c r="GIK1" s="41"/>
      <c r="GIL1" s="41"/>
      <c r="GIM1" s="41"/>
      <c r="GIN1" s="41"/>
      <c r="GIO1" s="41"/>
      <c r="GIP1" s="41"/>
      <c r="GIQ1" s="41"/>
      <c r="GIR1" s="41"/>
      <c r="GIS1" s="41"/>
      <c r="GIT1" s="41"/>
      <c r="GIU1" s="41"/>
      <c r="GIV1" s="41"/>
      <c r="GIW1" s="41"/>
      <c r="GIX1" s="41"/>
      <c r="GIY1" s="41"/>
      <c r="GIZ1" s="41"/>
      <c r="GJA1" s="41"/>
      <c r="GJB1" s="41"/>
      <c r="GJC1" s="41"/>
      <c r="GJD1" s="41"/>
      <c r="GJE1" s="41"/>
      <c r="GJF1" s="41"/>
      <c r="GJG1" s="41"/>
      <c r="GJH1" s="41"/>
      <c r="GJI1" s="41"/>
      <c r="GJJ1" s="41"/>
      <c r="GJK1" s="41"/>
      <c r="GJL1" s="41"/>
      <c r="GJM1" s="41"/>
      <c r="GJN1" s="41"/>
      <c r="GJO1" s="41"/>
      <c r="GJP1" s="41"/>
      <c r="GJQ1" s="41"/>
      <c r="GJR1" s="41"/>
      <c r="GJS1" s="41"/>
      <c r="GJT1" s="41"/>
      <c r="GJU1" s="41"/>
      <c r="GJV1" s="41"/>
      <c r="GJW1" s="41"/>
      <c r="GJX1" s="41"/>
      <c r="GJY1" s="41"/>
      <c r="GJZ1" s="41"/>
      <c r="GKA1" s="41"/>
      <c r="GKB1" s="41"/>
      <c r="GKC1" s="41"/>
      <c r="GKD1" s="41"/>
      <c r="GKE1" s="41"/>
      <c r="GKF1" s="41"/>
      <c r="GKG1" s="41"/>
      <c r="GKH1" s="41"/>
      <c r="GKI1" s="41"/>
      <c r="GKJ1" s="41"/>
      <c r="GKK1" s="41"/>
      <c r="GKL1" s="41"/>
      <c r="GKM1" s="41"/>
      <c r="GKN1" s="41"/>
      <c r="GKO1" s="41"/>
      <c r="GKP1" s="41"/>
      <c r="GKQ1" s="41"/>
      <c r="GKR1" s="41"/>
      <c r="GKS1" s="41"/>
      <c r="GKT1" s="41"/>
      <c r="GKU1" s="41"/>
      <c r="GKV1" s="41"/>
      <c r="GKW1" s="41"/>
      <c r="GKX1" s="41"/>
      <c r="GKY1" s="41"/>
      <c r="GKZ1" s="41"/>
      <c r="GLA1" s="41"/>
      <c r="GLB1" s="41"/>
      <c r="GLC1" s="41"/>
      <c r="GLD1" s="41"/>
      <c r="GLE1" s="41"/>
      <c r="GLF1" s="41"/>
      <c r="GLG1" s="41"/>
      <c r="GLH1" s="41"/>
      <c r="GLI1" s="41"/>
      <c r="GLJ1" s="41"/>
      <c r="GLK1" s="41"/>
      <c r="GLL1" s="41"/>
      <c r="GLM1" s="41"/>
      <c r="GLN1" s="41"/>
      <c r="GLO1" s="41"/>
      <c r="GLP1" s="41"/>
      <c r="GLQ1" s="41"/>
      <c r="GLR1" s="41"/>
      <c r="GLS1" s="41"/>
      <c r="GLT1" s="41"/>
      <c r="GLU1" s="41"/>
      <c r="GLV1" s="41"/>
      <c r="GLW1" s="41"/>
      <c r="GLX1" s="41"/>
      <c r="GLY1" s="41"/>
      <c r="GLZ1" s="41"/>
      <c r="GMA1" s="41"/>
      <c r="GMB1" s="41"/>
      <c r="GMC1" s="41"/>
      <c r="GMD1" s="41"/>
      <c r="GME1" s="41"/>
      <c r="GMF1" s="41"/>
      <c r="GMG1" s="41"/>
      <c r="GMH1" s="41"/>
      <c r="GMI1" s="41"/>
      <c r="GMJ1" s="41"/>
      <c r="GMK1" s="41"/>
      <c r="GML1" s="41"/>
      <c r="GMM1" s="41"/>
      <c r="GMN1" s="41"/>
      <c r="GMO1" s="41"/>
      <c r="GMP1" s="41"/>
      <c r="GMQ1" s="41"/>
      <c r="GMR1" s="41"/>
      <c r="GMS1" s="41"/>
      <c r="GMT1" s="41"/>
      <c r="GMU1" s="41"/>
      <c r="GMV1" s="41"/>
      <c r="GMW1" s="41"/>
      <c r="GMX1" s="41"/>
      <c r="GMY1" s="41"/>
      <c r="GMZ1" s="41"/>
      <c r="GNA1" s="41"/>
      <c r="GNB1" s="41"/>
      <c r="GNC1" s="41"/>
      <c r="GND1" s="41"/>
      <c r="GNE1" s="41"/>
      <c r="GNF1" s="41"/>
      <c r="GNG1" s="41"/>
      <c r="GNH1" s="41"/>
      <c r="GNI1" s="41"/>
      <c r="GNJ1" s="41"/>
      <c r="GNK1" s="41"/>
      <c r="GNL1" s="41"/>
      <c r="GNM1" s="41"/>
      <c r="GNN1" s="41"/>
      <c r="GNO1" s="41"/>
      <c r="GNP1" s="41"/>
      <c r="GNQ1" s="41"/>
      <c r="GNR1" s="41"/>
      <c r="GNS1" s="41"/>
      <c r="GNT1" s="41"/>
      <c r="GNU1" s="41"/>
      <c r="GNV1" s="41"/>
      <c r="GNW1" s="41"/>
      <c r="GNX1" s="41"/>
      <c r="GNY1" s="41"/>
      <c r="GNZ1" s="41"/>
      <c r="GOA1" s="41"/>
      <c r="GOB1" s="41"/>
      <c r="GOC1" s="41"/>
      <c r="GOD1" s="41"/>
      <c r="GOE1" s="41"/>
      <c r="GOF1" s="41"/>
      <c r="GOG1" s="41"/>
      <c r="GOH1" s="41"/>
      <c r="GOI1" s="41"/>
      <c r="GOJ1" s="41"/>
      <c r="GOK1" s="41"/>
      <c r="GOL1" s="41"/>
      <c r="GOM1" s="41"/>
      <c r="GON1" s="41"/>
      <c r="GOO1" s="41"/>
      <c r="GOP1" s="41"/>
      <c r="GOQ1" s="41"/>
      <c r="GOR1" s="41"/>
      <c r="GOS1" s="41"/>
      <c r="GOT1" s="41"/>
      <c r="GOU1" s="41"/>
      <c r="GOV1" s="41"/>
      <c r="GOW1" s="41"/>
      <c r="GOX1" s="41"/>
      <c r="GOY1" s="41"/>
      <c r="GOZ1" s="41"/>
      <c r="GPA1" s="41"/>
      <c r="GPB1" s="41"/>
      <c r="GPC1" s="41"/>
      <c r="GPD1" s="41"/>
      <c r="GPE1" s="41"/>
      <c r="GPF1" s="41"/>
      <c r="GPG1" s="41"/>
      <c r="GPH1" s="41"/>
      <c r="GPI1" s="41"/>
      <c r="GPJ1" s="41"/>
      <c r="GPK1" s="41"/>
      <c r="GPL1" s="41"/>
      <c r="GPM1" s="41"/>
      <c r="GPN1" s="41"/>
      <c r="GPO1" s="41"/>
      <c r="GPP1" s="41"/>
      <c r="GPQ1" s="41"/>
      <c r="GPR1" s="41"/>
      <c r="GPS1" s="41"/>
      <c r="GPT1" s="41"/>
      <c r="GPU1" s="41"/>
      <c r="GPV1" s="41"/>
      <c r="GPW1" s="41"/>
      <c r="GPX1" s="41"/>
      <c r="GPY1" s="41"/>
      <c r="GPZ1" s="41"/>
      <c r="GQA1" s="41"/>
      <c r="GQB1" s="41"/>
      <c r="GQC1" s="41"/>
      <c r="GQD1" s="41"/>
      <c r="GQE1" s="41"/>
      <c r="GQF1" s="41"/>
      <c r="GQG1" s="41"/>
      <c r="GQH1" s="41"/>
      <c r="GQI1" s="41"/>
      <c r="GQJ1" s="41"/>
      <c r="GQK1" s="41"/>
      <c r="GQL1" s="41"/>
      <c r="GQM1" s="41"/>
      <c r="GQN1" s="41"/>
      <c r="GQO1" s="41"/>
      <c r="GQP1" s="41"/>
      <c r="GQQ1" s="41"/>
      <c r="GQR1" s="41"/>
      <c r="GQS1" s="41"/>
      <c r="GQT1" s="41"/>
      <c r="GQU1" s="41"/>
      <c r="GQV1" s="41"/>
      <c r="GQW1" s="41"/>
      <c r="GQX1" s="41"/>
      <c r="GQY1" s="41"/>
      <c r="GQZ1" s="41"/>
      <c r="GRA1" s="41"/>
      <c r="GRB1" s="41"/>
      <c r="GRC1" s="41"/>
      <c r="GRD1" s="41"/>
      <c r="GRE1" s="41"/>
      <c r="GRF1" s="41"/>
      <c r="GRG1" s="41"/>
      <c r="GRH1" s="41"/>
      <c r="GRI1" s="41"/>
      <c r="GRJ1" s="41"/>
      <c r="GRK1" s="41"/>
      <c r="GRL1" s="41"/>
      <c r="GRM1" s="41"/>
      <c r="GRN1" s="41"/>
      <c r="GRO1" s="41"/>
      <c r="GRP1" s="41"/>
      <c r="GRQ1" s="41"/>
      <c r="GRR1" s="41"/>
      <c r="GRS1" s="41"/>
      <c r="GRT1" s="41"/>
      <c r="GRU1" s="41"/>
      <c r="GRV1" s="41"/>
      <c r="GRW1" s="41"/>
      <c r="GRX1" s="41"/>
      <c r="GRY1" s="41"/>
      <c r="GRZ1" s="41"/>
      <c r="GSA1" s="41"/>
      <c r="GSB1" s="41"/>
      <c r="GSC1" s="41"/>
      <c r="GSD1" s="41"/>
      <c r="GSE1" s="41"/>
      <c r="GSF1" s="41"/>
      <c r="GSG1" s="41"/>
      <c r="GSH1" s="41"/>
      <c r="GSI1" s="41"/>
      <c r="GSJ1" s="41"/>
      <c r="GSK1" s="41"/>
      <c r="GSL1" s="41"/>
      <c r="GSM1" s="41"/>
      <c r="GSN1" s="41"/>
      <c r="GSO1" s="41"/>
      <c r="GSP1" s="41"/>
      <c r="GSQ1" s="41"/>
      <c r="GSR1" s="41"/>
      <c r="GSS1" s="41"/>
      <c r="GST1" s="41"/>
      <c r="GSU1" s="41"/>
      <c r="GSV1" s="41"/>
      <c r="GSW1" s="41"/>
      <c r="GSX1" s="41"/>
      <c r="GSY1" s="41"/>
      <c r="GSZ1" s="41"/>
      <c r="GTA1" s="41"/>
      <c r="GTB1" s="41"/>
      <c r="GTC1" s="41"/>
      <c r="GTD1" s="41"/>
      <c r="GTE1" s="41"/>
      <c r="GTF1" s="41"/>
      <c r="GTG1" s="41"/>
      <c r="GTH1" s="41"/>
      <c r="GTI1" s="41"/>
      <c r="GTJ1" s="41"/>
      <c r="GTK1" s="41"/>
      <c r="GTL1" s="41"/>
      <c r="GTM1" s="41"/>
      <c r="GTN1" s="41"/>
      <c r="GTO1" s="41"/>
      <c r="GTP1" s="41"/>
      <c r="GTQ1" s="41"/>
      <c r="GTR1" s="41"/>
      <c r="GTS1" s="41"/>
      <c r="GTT1" s="41"/>
      <c r="GTU1" s="41"/>
      <c r="GTV1" s="41"/>
      <c r="GTW1" s="41"/>
      <c r="GTX1" s="41"/>
      <c r="GTY1" s="41"/>
      <c r="GTZ1" s="41"/>
      <c r="GUA1" s="41"/>
      <c r="GUB1" s="41"/>
      <c r="GUC1" s="41"/>
      <c r="GUD1" s="41"/>
      <c r="GUE1" s="41"/>
      <c r="GUF1" s="41"/>
      <c r="GUG1" s="41"/>
      <c r="GUH1" s="41"/>
      <c r="GUI1" s="41"/>
      <c r="GUJ1" s="41"/>
      <c r="GUK1" s="41"/>
      <c r="GUL1" s="41"/>
      <c r="GUM1" s="41"/>
      <c r="GUN1" s="41"/>
      <c r="GUO1" s="41"/>
      <c r="GUP1" s="41"/>
      <c r="GUQ1" s="41"/>
      <c r="GUR1" s="41"/>
      <c r="GUS1" s="41"/>
      <c r="GUT1" s="41"/>
      <c r="GUU1" s="41"/>
      <c r="GUV1" s="41"/>
      <c r="GUW1" s="41"/>
      <c r="GUX1" s="41"/>
      <c r="GUY1" s="41"/>
      <c r="GUZ1" s="41"/>
      <c r="GVA1" s="41"/>
      <c r="GVB1" s="41"/>
      <c r="GVC1" s="41"/>
      <c r="GVD1" s="41"/>
      <c r="GVE1" s="41"/>
      <c r="GVF1" s="41"/>
      <c r="GVG1" s="41"/>
      <c r="GVH1" s="41"/>
      <c r="GVI1" s="41"/>
      <c r="GVJ1" s="41"/>
      <c r="GVK1" s="41"/>
      <c r="GVL1" s="41"/>
      <c r="GVM1" s="41"/>
      <c r="GVN1" s="41"/>
      <c r="GVO1" s="41"/>
      <c r="GVP1" s="41"/>
      <c r="GVQ1" s="41"/>
      <c r="GVR1" s="41"/>
      <c r="GVS1" s="41"/>
      <c r="GVT1" s="41"/>
      <c r="GVU1" s="41"/>
      <c r="GVV1" s="41"/>
      <c r="GVW1" s="41"/>
      <c r="GVX1" s="41"/>
      <c r="GVY1" s="41"/>
      <c r="GVZ1" s="41"/>
      <c r="GWA1" s="41"/>
      <c r="GWB1" s="41"/>
      <c r="GWC1" s="41"/>
      <c r="GWD1" s="41"/>
      <c r="GWE1" s="41"/>
      <c r="GWF1" s="41"/>
      <c r="GWG1" s="41"/>
      <c r="GWH1" s="41"/>
      <c r="GWI1" s="41"/>
      <c r="GWJ1" s="41"/>
      <c r="GWK1" s="41"/>
      <c r="GWL1" s="41"/>
      <c r="GWM1" s="41"/>
      <c r="GWN1" s="41"/>
      <c r="GWO1" s="41"/>
      <c r="GWP1" s="41"/>
      <c r="GWQ1" s="41"/>
      <c r="GWR1" s="41"/>
      <c r="GWS1" s="41"/>
      <c r="GWT1" s="41"/>
      <c r="GWU1" s="41"/>
      <c r="GWV1" s="41"/>
      <c r="GWW1" s="41"/>
      <c r="GWX1" s="41"/>
      <c r="GWY1" s="41"/>
      <c r="GWZ1" s="41"/>
      <c r="GXA1" s="41"/>
      <c r="GXB1" s="41"/>
      <c r="GXC1" s="41"/>
      <c r="GXD1" s="41"/>
      <c r="GXE1" s="41"/>
      <c r="GXF1" s="41"/>
      <c r="GXG1" s="41"/>
      <c r="GXH1" s="41"/>
      <c r="GXI1" s="41"/>
      <c r="GXJ1" s="41"/>
      <c r="GXK1" s="41"/>
      <c r="GXL1" s="41"/>
      <c r="GXM1" s="41"/>
      <c r="GXN1" s="41"/>
      <c r="GXO1" s="41"/>
      <c r="GXP1" s="41"/>
      <c r="GXQ1" s="41"/>
      <c r="GXR1" s="41"/>
      <c r="GXS1" s="41"/>
      <c r="GXT1" s="41"/>
      <c r="GXU1" s="41"/>
      <c r="GXV1" s="41"/>
      <c r="GXW1" s="41"/>
      <c r="GXX1" s="41"/>
      <c r="GXY1" s="41"/>
      <c r="GXZ1" s="41"/>
      <c r="GYA1" s="41"/>
      <c r="GYB1" s="41"/>
      <c r="GYC1" s="41"/>
      <c r="GYD1" s="41"/>
      <c r="GYE1" s="41"/>
      <c r="GYF1" s="41"/>
      <c r="GYG1" s="41"/>
      <c r="GYH1" s="41"/>
      <c r="GYI1" s="41"/>
      <c r="GYJ1" s="41"/>
      <c r="GYK1" s="41"/>
      <c r="GYL1" s="41"/>
      <c r="GYM1" s="41"/>
      <c r="GYN1" s="41"/>
      <c r="GYO1" s="41"/>
      <c r="GYP1" s="41"/>
      <c r="GYQ1" s="41"/>
      <c r="GYR1" s="41"/>
      <c r="GYS1" s="41"/>
      <c r="GYT1" s="41"/>
      <c r="GYU1" s="41"/>
      <c r="GYV1" s="41"/>
      <c r="GYW1" s="41"/>
      <c r="GYX1" s="41"/>
      <c r="GYY1" s="41"/>
      <c r="GYZ1" s="41"/>
      <c r="GZA1" s="41"/>
      <c r="GZB1" s="41"/>
      <c r="GZC1" s="41"/>
      <c r="GZD1" s="41"/>
      <c r="GZE1" s="41"/>
      <c r="GZF1" s="41"/>
      <c r="GZG1" s="41"/>
      <c r="GZH1" s="41"/>
      <c r="GZI1" s="41"/>
      <c r="GZJ1" s="41"/>
      <c r="GZK1" s="41"/>
      <c r="GZL1" s="41"/>
      <c r="GZM1" s="41"/>
      <c r="GZN1" s="41"/>
      <c r="GZO1" s="41"/>
      <c r="GZP1" s="41"/>
      <c r="GZQ1" s="41"/>
      <c r="GZR1" s="41"/>
      <c r="GZS1" s="41"/>
      <c r="GZT1" s="41"/>
      <c r="GZU1" s="41"/>
      <c r="GZV1" s="41"/>
      <c r="GZW1" s="41"/>
      <c r="GZX1" s="41"/>
      <c r="GZY1" s="41"/>
      <c r="GZZ1" s="41"/>
      <c r="HAA1" s="41"/>
      <c r="HAB1" s="41"/>
      <c r="HAC1" s="41"/>
      <c r="HAD1" s="41"/>
      <c r="HAE1" s="41"/>
      <c r="HAF1" s="41"/>
      <c r="HAG1" s="41"/>
      <c r="HAH1" s="41"/>
      <c r="HAI1" s="41"/>
      <c r="HAJ1" s="41"/>
      <c r="HAK1" s="41"/>
      <c r="HAL1" s="41"/>
      <c r="HAM1" s="41"/>
      <c r="HAN1" s="41"/>
      <c r="HAO1" s="41"/>
      <c r="HAP1" s="41"/>
      <c r="HAQ1" s="41"/>
      <c r="HAR1" s="41"/>
      <c r="HAS1" s="41"/>
      <c r="HAT1" s="41"/>
      <c r="HAU1" s="41"/>
      <c r="HAV1" s="41"/>
      <c r="HAW1" s="41"/>
      <c r="HAX1" s="41"/>
      <c r="HAY1" s="41"/>
      <c r="HAZ1" s="41"/>
      <c r="HBA1" s="41"/>
      <c r="HBB1" s="41"/>
      <c r="HBC1" s="41"/>
      <c r="HBD1" s="41"/>
      <c r="HBE1" s="41"/>
      <c r="HBF1" s="41"/>
      <c r="HBG1" s="41"/>
      <c r="HBH1" s="41"/>
      <c r="HBI1" s="41"/>
      <c r="HBJ1" s="41"/>
      <c r="HBK1" s="41"/>
      <c r="HBL1" s="41"/>
      <c r="HBM1" s="41"/>
      <c r="HBN1" s="41"/>
      <c r="HBO1" s="41"/>
      <c r="HBP1" s="41"/>
      <c r="HBQ1" s="41"/>
      <c r="HBR1" s="41"/>
      <c r="HBS1" s="41"/>
      <c r="HBT1" s="41"/>
      <c r="HBU1" s="41"/>
      <c r="HBV1" s="41"/>
      <c r="HBW1" s="41"/>
      <c r="HBX1" s="41"/>
      <c r="HBY1" s="41"/>
      <c r="HBZ1" s="41"/>
      <c r="HCA1" s="41"/>
      <c r="HCB1" s="41"/>
      <c r="HCC1" s="41"/>
      <c r="HCD1" s="41"/>
      <c r="HCE1" s="41"/>
      <c r="HCF1" s="41"/>
      <c r="HCG1" s="41"/>
      <c r="HCH1" s="41"/>
      <c r="HCI1" s="41"/>
      <c r="HCJ1" s="41"/>
      <c r="HCK1" s="41"/>
      <c r="HCL1" s="41"/>
      <c r="HCM1" s="41"/>
      <c r="HCN1" s="41"/>
      <c r="HCO1" s="41"/>
      <c r="HCP1" s="41"/>
      <c r="HCQ1" s="41"/>
      <c r="HCR1" s="41"/>
      <c r="HCS1" s="41"/>
      <c r="HCT1" s="41"/>
      <c r="HCU1" s="41"/>
      <c r="HCV1" s="41"/>
      <c r="HCW1" s="41"/>
      <c r="HCX1" s="41"/>
      <c r="HCY1" s="41"/>
      <c r="HCZ1" s="41"/>
      <c r="HDA1" s="41"/>
      <c r="HDB1" s="41"/>
      <c r="HDC1" s="41"/>
      <c r="HDD1" s="41"/>
      <c r="HDE1" s="41"/>
      <c r="HDF1" s="41"/>
      <c r="HDG1" s="41"/>
      <c r="HDH1" s="41"/>
      <c r="HDI1" s="41"/>
      <c r="HDJ1" s="41"/>
      <c r="HDK1" s="41"/>
      <c r="HDL1" s="41"/>
      <c r="HDM1" s="41"/>
      <c r="HDN1" s="41"/>
      <c r="HDO1" s="41"/>
      <c r="HDP1" s="41"/>
      <c r="HDQ1" s="41"/>
      <c r="HDR1" s="41"/>
      <c r="HDS1" s="41"/>
      <c r="HDT1" s="41"/>
      <c r="HDU1" s="41"/>
      <c r="HDV1" s="41"/>
      <c r="HDW1" s="41"/>
      <c r="HDX1" s="41"/>
      <c r="HDY1" s="41"/>
      <c r="HDZ1" s="41"/>
      <c r="HEA1" s="41"/>
      <c r="HEB1" s="41"/>
      <c r="HEC1" s="41"/>
      <c r="HED1" s="41"/>
      <c r="HEE1" s="41"/>
      <c r="HEF1" s="41"/>
      <c r="HEG1" s="41"/>
      <c r="HEH1" s="41"/>
      <c r="HEI1" s="41"/>
      <c r="HEJ1" s="41"/>
      <c r="HEK1" s="41"/>
      <c r="HEL1" s="41"/>
      <c r="HEM1" s="41"/>
      <c r="HEN1" s="41"/>
      <c r="HEO1" s="41"/>
      <c r="HEP1" s="41"/>
      <c r="HEQ1" s="41"/>
      <c r="HER1" s="41"/>
      <c r="HES1" s="41"/>
      <c r="HET1" s="41"/>
      <c r="HEU1" s="41"/>
      <c r="HEV1" s="41"/>
      <c r="HEW1" s="41"/>
      <c r="HEX1" s="41"/>
      <c r="HEY1" s="41"/>
      <c r="HEZ1" s="41"/>
      <c r="HFA1" s="41"/>
      <c r="HFB1" s="41"/>
      <c r="HFC1" s="41"/>
      <c r="HFD1" s="41"/>
      <c r="HFE1" s="41"/>
      <c r="HFF1" s="41"/>
      <c r="HFG1" s="41"/>
      <c r="HFH1" s="41"/>
      <c r="HFI1" s="41"/>
      <c r="HFJ1" s="41"/>
      <c r="HFK1" s="41"/>
      <c r="HFL1" s="41"/>
      <c r="HFM1" s="41"/>
      <c r="HFN1" s="41"/>
      <c r="HFO1" s="41"/>
      <c r="HFP1" s="41"/>
      <c r="HFQ1" s="41"/>
      <c r="HFR1" s="41"/>
      <c r="HFS1" s="41"/>
      <c r="HFT1" s="41"/>
      <c r="HFU1" s="41"/>
      <c r="HFV1" s="41"/>
      <c r="HFW1" s="41"/>
      <c r="HFX1" s="41"/>
      <c r="HFY1" s="41"/>
      <c r="HFZ1" s="41"/>
      <c r="HGA1" s="41"/>
      <c r="HGB1" s="41"/>
      <c r="HGC1" s="41"/>
      <c r="HGD1" s="41"/>
      <c r="HGE1" s="41"/>
      <c r="HGF1" s="41"/>
      <c r="HGG1" s="41"/>
      <c r="HGH1" s="41"/>
      <c r="HGI1" s="41"/>
      <c r="HGJ1" s="41"/>
      <c r="HGK1" s="41"/>
      <c r="HGL1" s="41"/>
      <c r="HGM1" s="41"/>
      <c r="HGN1" s="41"/>
      <c r="HGO1" s="41"/>
      <c r="HGP1" s="41"/>
      <c r="HGQ1" s="41"/>
      <c r="HGR1" s="41"/>
      <c r="HGS1" s="41"/>
      <c r="HGT1" s="41"/>
      <c r="HGU1" s="41"/>
      <c r="HGV1" s="41"/>
      <c r="HGW1" s="41"/>
      <c r="HGX1" s="41"/>
      <c r="HGY1" s="41"/>
      <c r="HGZ1" s="41"/>
      <c r="HHA1" s="41"/>
      <c r="HHB1" s="41"/>
      <c r="HHC1" s="41"/>
      <c r="HHD1" s="41"/>
      <c r="HHE1" s="41"/>
      <c r="HHF1" s="41"/>
      <c r="HHG1" s="41"/>
      <c r="HHH1" s="41"/>
      <c r="HHI1" s="41"/>
      <c r="HHJ1" s="41"/>
      <c r="HHK1" s="41"/>
      <c r="HHL1" s="41"/>
      <c r="HHM1" s="41"/>
      <c r="HHN1" s="41"/>
      <c r="HHO1" s="41"/>
      <c r="HHP1" s="41"/>
      <c r="HHQ1" s="41"/>
      <c r="HHR1" s="41"/>
      <c r="HHS1" s="41"/>
      <c r="HHT1" s="41"/>
      <c r="HHU1" s="41"/>
      <c r="HHV1" s="41"/>
      <c r="HHW1" s="41"/>
      <c r="HHX1" s="41"/>
      <c r="HHY1" s="41"/>
      <c r="HHZ1" s="41"/>
      <c r="HIA1" s="41"/>
      <c r="HIB1" s="41"/>
      <c r="HIC1" s="41"/>
      <c r="HID1" s="41"/>
      <c r="HIE1" s="41"/>
      <c r="HIF1" s="41"/>
      <c r="HIG1" s="41"/>
      <c r="HIH1" s="41"/>
      <c r="HII1" s="41"/>
      <c r="HIJ1" s="41"/>
      <c r="HIK1" s="41"/>
      <c r="HIL1" s="41"/>
      <c r="HIM1" s="41"/>
      <c r="HIN1" s="41"/>
      <c r="HIO1" s="41"/>
      <c r="HIP1" s="41"/>
      <c r="HIQ1" s="41"/>
      <c r="HIR1" s="41"/>
      <c r="HIS1" s="41"/>
      <c r="HIT1" s="41"/>
      <c r="HIU1" s="41"/>
      <c r="HIV1" s="41"/>
      <c r="HIW1" s="41"/>
      <c r="HIX1" s="41"/>
      <c r="HIY1" s="41"/>
      <c r="HIZ1" s="41"/>
      <c r="HJA1" s="41"/>
      <c r="HJB1" s="41"/>
      <c r="HJC1" s="41"/>
      <c r="HJD1" s="41"/>
      <c r="HJE1" s="41"/>
      <c r="HJF1" s="41"/>
      <c r="HJG1" s="41"/>
      <c r="HJH1" s="41"/>
      <c r="HJI1" s="41"/>
      <c r="HJJ1" s="41"/>
      <c r="HJK1" s="41"/>
      <c r="HJL1" s="41"/>
      <c r="HJM1" s="41"/>
      <c r="HJN1" s="41"/>
      <c r="HJO1" s="41"/>
      <c r="HJP1" s="41"/>
      <c r="HJQ1" s="41"/>
      <c r="HJR1" s="41"/>
      <c r="HJS1" s="41"/>
      <c r="HJT1" s="41"/>
      <c r="HJU1" s="41"/>
      <c r="HJV1" s="41"/>
      <c r="HJW1" s="41"/>
      <c r="HJX1" s="41"/>
      <c r="HJY1" s="41"/>
      <c r="HJZ1" s="41"/>
      <c r="HKA1" s="41"/>
      <c r="HKB1" s="41"/>
      <c r="HKC1" s="41"/>
      <c r="HKD1" s="41"/>
      <c r="HKE1" s="41"/>
      <c r="HKF1" s="41"/>
      <c r="HKG1" s="41"/>
      <c r="HKH1" s="41"/>
      <c r="HKI1" s="41"/>
      <c r="HKJ1" s="41"/>
      <c r="HKK1" s="41"/>
      <c r="HKL1" s="41"/>
      <c r="HKM1" s="41"/>
      <c r="HKN1" s="41"/>
      <c r="HKO1" s="41"/>
      <c r="HKP1" s="41"/>
      <c r="HKQ1" s="41"/>
      <c r="HKR1" s="41"/>
      <c r="HKS1" s="41"/>
      <c r="HKT1" s="41"/>
      <c r="HKU1" s="41"/>
      <c r="HKV1" s="41"/>
      <c r="HKW1" s="41"/>
      <c r="HKX1" s="41"/>
      <c r="HKY1" s="41"/>
      <c r="HKZ1" s="41"/>
      <c r="HLA1" s="41"/>
      <c r="HLB1" s="41"/>
      <c r="HLC1" s="41"/>
      <c r="HLD1" s="41"/>
      <c r="HLE1" s="41"/>
      <c r="HLF1" s="41"/>
      <c r="HLG1" s="41"/>
      <c r="HLH1" s="41"/>
      <c r="HLI1" s="41"/>
      <c r="HLJ1" s="41"/>
      <c r="HLK1" s="41"/>
      <c r="HLL1" s="41"/>
      <c r="HLM1" s="41"/>
      <c r="HLN1" s="41"/>
      <c r="HLO1" s="41"/>
      <c r="HLP1" s="41"/>
      <c r="HLQ1" s="41"/>
      <c r="HLR1" s="41"/>
      <c r="HLS1" s="41"/>
      <c r="HLT1" s="41"/>
      <c r="HLU1" s="41"/>
      <c r="HLV1" s="41"/>
      <c r="HLW1" s="41"/>
      <c r="HLX1" s="41"/>
      <c r="HLY1" s="41"/>
      <c r="HLZ1" s="41"/>
      <c r="HMA1" s="41"/>
      <c r="HMB1" s="41"/>
      <c r="HMC1" s="41"/>
      <c r="HMD1" s="41"/>
      <c r="HME1" s="41"/>
      <c r="HMF1" s="41"/>
      <c r="HMG1" s="41"/>
      <c r="HMH1" s="41"/>
      <c r="HMI1" s="41"/>
      <c r="HMJ1" s="41"/>
      <c r="HMK1" s="41"/>
      <c r="HML1" s="41"/>
      <c r="HMM1" s="41"/>
      <c r="HMN1" s="41"/>
      <c r="HMO1" s="41"/>
      <c r="HMP1" s="41"/>
      <c r="HMQ1" s="41"/>
      <c r="HMR1" s="41"/>
      <c r="HMS1" s="41"/>
      <c r="HMT1" s="41"/>
      <c r="HMU1" s="41"/>
      <c r="HMV1" s="41"/>
      <c r="HMW1" s="41"/>
      <c r="HMX1" s="41"/>
      <c r="HMY1" s="41"/>
      <c r="HMZ1" s="41"/>
      <c r="HNA1" s="41"/>
      <c r="HNB1" s="41"/>
      <c r="HNC1" s="41"/>
      <c r="HND1" s="41"/>
      <c r="HNE1" s="41"/>
      <c r="HNF1" s="41"/>
      <c r="HNG1" s="41"/>
      <c r="HNH1" s="41"/>
      <c r="HNI1" s="41"/>
      <c r="HNJ1" s="41"/>
      <c r="HNK1" s="41"/>
      <c r="HNL1" s="41"/>
      <c r="HNM1" s="41"/>
      <c r="HNN1" s="41"/>
      <c r="HNO1" s="41"/>
      <c r="HNP1" s="41"/>
      <c r="HNQ1" s="41"/>
      <c r="HNR1" s="41"/>
      <c r="HNS1" s="41"/>
      <c r="HNT1" s="41"/>
      <c r="HNU1" s="41"/>
      <c r="HNV1" s="41"/>
      <c r="HNW1" s="41"/>
      <c r="HNX1" s="41"/>
      <c r="HNY1" s="41"/>
      <c r="HNZ1" s="41"/>
      <c r="HOA1" s="41"/>
      <c r="HOB1" s="41"/>
      <c r="HOC1" s="41"/>
      <c r="HOD1" s="41"/>
      <c r="HOE1" s="41"/>
      <c r="HOF1" s="41"/>
      <c r="HOG1" s="41"/>
      <c r="HOH1" s="41"/>
      <c r="HOI1" s="41"/>
      <c r="HOJ1" s="41"/>
      <c r="HOK1" s="41"/>
      <c r="HOL1" s="41"/>
      <c r="HOM1" s="41"/>
      <c r="HON1" s="41"/>
      <c r="HOO1" s="41"/>
      <c r="HOP1" s="41"/>
      <c r="HOQ1" s="41"/>
      <c r="HOR1" s="41"/>
      <c r="HOS1" s="41"/>
      <c r="HOT1" s="41"/>
      <c r="HOU1" s="41"/>
      <c r="HOV1" s="41"/>
      <c r="HOW1" s="41"/>
      <c r="HOX1" s="41"/>
      <c r="HOY1" s="41"/>
      <c r="HOZ1" s="41"/>
      <c r="HPA1" s="41"/>
      <c r="HPB1" s="41"/>
      <c r="HPC1" s="41"/>
      <c r="HPD1" s="41"/>
      <c r="HPE1" s="41"/>
      <c r="HPF1" s="41"/>
      <c r="HPG1" s="41"/>
      <c r="HPH1" s="41"/>
      <c r="HPI1" s="41"/>
      <c r="HPJ1" s="41"/>
      <c r="HPK1" s="41"/>
      <c r="HPL1" s="41"/>
      <c r="HPM1" s="41"/>
      <c r="HPN1" s="41"/>
      <c r="HPO1" s="41"/>
      <c r="HPP1" s="41"/>
      <c r="HPQ1" s="41"/>
      <c r="HPR1" s="41"/>
      <c r="HPS1" s="41"/>
      <c r="HPT1" s="41"/>
      <c r="HPU1" s="41"/>
      <c r="HPV1" s="41"/>
      <c r="HPW1" s="41"/>
      <c r="HPX1" s="41"/>
      <c r="HPY1" s="41"/>
      <c r="HPZ1" s="41"/>
      <c r="HQA1" s="41"/>
      <c r="HQB1" s="41"/>
      <c r="HQC1" s="41"/>
      <c r="HQD1" s="41"/>
      <c r="HQE1" s="41"/>
      <c r="HQF1" s="41"/>
      <c r="HQG1" s="41"/>
      <c r="HQH1" s="41"/>
      <c r="HQI1" s="41"/>
      <c r="HQJ1" s="41"/>
      <c r="HQK1" s="41"/>
      <c r="HQL1" s="41"/>
      <c r="HQM1" s="41"/>
      <c r="HQN1" s="41"/>
      <c r="HQO1" s="41"/>
      <c r="HQP1" s="41"/>
      <c r="HQQ1" s="41"/>
      <c r="HQR1" s="41"/>
      <c r="HQS1" s="41"/>
      <c r="HQT1" s="41"/>
      <c r="HQU1" s="41"/>
      <c r="HQV1" s="41"/>
      <c r="HQW1" s="41"/>
      <c r="HQX1" s="41"/>
      <c r="HQY1" s="41"/>
      <c r="HQZ1" s="41"/>
      <c r="HRA1" s="41"/>
      <c r="HRB1" s="41"/>
      <c r="HRC1" s="41"/>
      <c r="HRD1" s="41"/>
      <c r="HRE1" s="41"/>
      <c r="HRF1" s="41"/>
      <c r="HRG1" s="41"/>
      <c r="HRH1" s="41"/>
      <c r="HRI1" s="41"/>
      <c r="HRJ1" s="41"/>
      <c r="HRK1" s="41"/>
      <c r="HRL1" s="41"/>
      <c r="HRM1" s="41"/>
      <c r="HRN1" s="41"/>
      <c r="HRO1" s="41"/>
      <c r="HRP1" s="41"/>
      <c r="HRQ1" s="41"/>
      <c r="HRR1" s="41"/>
      <c r="HRS1" s="41"/>
      <c r="HRT1" s="41"/>
      <c r="HRU1" s="41"/>
      <c r="HRV1" s="41"/>
      <c r="HRW1" s="41"/>
      <c r="HRX1" s="41"/>
      <c r="HRY1" s="41"/>
      <c r="HRZ1" s="41"/>
      <c r="HSA1" s="41"/>
      <c r="HSB1" s="41"/>
      <c r="HSC1" s="41"/>
      <c r="HSD1" s="41"/>
      <c r="HSE1" s="41"/>
      <c r="HSF1" s="41"/>
      <c r="HSG1" s="41"/>
      <c r="HSH1" s="41"/>
      <c r="HSI1" s="41"/>
      <c r="HSJ1" s="41"/>
      <c r="HSK1" s="41"/>
      <c r="HSL1" s="41"/>
      <c r="HSM1" s="41"/>
      <c r="HSN1" s="41"/>
      <c r="HSO1" s="41"/>
      <c r="HSP1" s="41"/>
      <c r="HSQ1" s="41"/>
      <c r="HSR1" s="41"/>
      <c r="HSS1" s="41"/>
      <c r="HST1" s="41"/>
      <c r="HSU1" s="41"/>
      <c r="HSV1" s="41"/>
      <c r="HSW1" s="41"/>
      <c r="HSX1" s="41"/>
      <c r="HSY1" s="41"/>
      <c r="HSZ1" s="41"/>
      <c r="HTA1" s="41"/>
      <c r="HTB1" s="41"/>
      <c r="HTC1" s="41"/>
      <c r="HTD1" s="41"/>
      <c r="HTE1" s="41"/>
      <c r="HTF1" s="41"/>
      <c r="HTG1" s="41"/>
      <c r="HTH1" s="41"/>
      <c r="HTI1" s="41"/>
      <c r="HTJ1" s="41"/>
      <c r="HTK1" s="41"/>
      <c r="HTL1" s="41"/>
      <c r="HTM1" s="41"/>
      <c r="HTN1" s="41"/>
      <c r="HTO1" s="41"/>
      <c r="HTP1" s="41"/>
      <c r="HTQ1" s="41"/>
      <c r="HTR1" s="41"/>
      <c r="HTS1" s="41"/>
      <c r="HTT1" s="41"/>
      <c r="HTU1" s="41"/>
      <c r="HTV1" s="41"/>
      <c r="HTW1" s="41"/>
      <c r="HTX1" s="41"/>
      <c r="HTY1" s="41"/>
      <c r="HTZ1" s="41"/>
      <c r="HUA1" s="41"/>
      <c r="HUB1" s="41"/>
      <c r="HUC1" s="41"/>
      <c r="HUD1" s="41"/>
      <c r="HUE1" s="41"/>
      <c r="HUF1" s="41"/>
      <c r="HUG1" s="41"/>
      <c r="HUH1" s="41"/>
      <c r="HUI1" s="41"/>
      <c r="HUJ1" s="41"/>
      <c r="HUK1" s="41"/>
      <c r="HUL1" s="41"/>
      <c r="HUM1" s="41"/>
      <c r="HUN1" s="41"/>
      <c r="HUO1" s="41"/>
      <c r="HUP1" s="41"/>
      <c r="HUQ1" s="41"/>
      <c r="HUR1" s="41"/>
      <c r="HUS1" s="41"/>
      <c r="HUT1" s="41"/>
      <c r="HUU1" s="41"/>
      <c r="HUV1" s="41"/>
      <c r="HUW1" s="41"/>
      <c r="HUX1" s="41"/>
      <c r="HUY1" s="41"/>
      <c r="HUZ1" s="41"/>
      <c r="HVA1" s="41"/>
      <c r="HVB1" s="41"/>
      <c r="HVC1" s="41"/>
      <c r="HVD1" s="41"/>
      <c r="HVE1" s="41"/>
      <c r="HVF1" s="41"/>
      <c r="HVG1" s="41"/>
      <c r="HVH1" s="41"/>
      <c r="HVI1" s="41"/>
      <c r="HVJ1" s="41"/>
      <c r="HVK1" s="41"/>
      <c r="HVL1" s="41"/>
      <c r="HVM1" s="41"/>
      <c r="HVN1" s="41"/>
      <c r="HVO1" s="41"/>
      <c r="HVP1" s="41"/>
      <c r="HVQ1" s="41"/>
      <c r="HVR1" s="41"/>
      <c r="HVS1" s="41"/>
      <c r="HVT1" s="41"/>
      <c r="HVU1" s="41"/>
      <c r="HVV1" s="41"/>
      <c r="HVW1" s="41"/>
      <c r="HVX1" s="41"/>
      <c r="HVY1" s="41"/>
      <c r="HVZ1" s="41"/>
      <c r="HWA1" s="41"/>
      <c r="HWB1" s="41"/>
      <c r="HWC1" s="41"/>
      <c r="HWD1" s="41"/>
      <c r="HWE1" s="41"/>
      <c r="HWF1" s="41"/>
      <c r="HWG1" s="41"/>
      <c r="HWH1" s="41"/>
      <c r="HWI1" s="41"/>
      <c r="HWJ1" s="41"/>
      <c r="HWK1" s="41"/>
      <c r="HWL1" s="41"/>
      <c r="HWM1" s="41"/>
      <c r="HWN1" s="41"/>
      <c r="HWO1" s="41"/>
      <c r="HWP1" s="41"/>
      <c r="HWQ1" s="41"/>
      <c r="HWR1" s="41"/>
      <c r="HWS1" s="41"/>
      <c r="HWT1" s="41"/>
      <c r="HWU1" s="41"/>
      <c r="HWV1" s="41"/>
      <c r="HWW1" s="41"/>
      <c r="HWX1" s="41"/>
      <c r="HWY1" s="41"/>
      <c r="HWZ1" s="41"/>
      <c r="HXA1" s="41"/>
      <c r="HXB1" s="41"/>
      <c r="HXC1" s="41"/>
      <c r="HXD1" s="41"/>
      <c r="HXE1" s="41"/>
      <c r="HXF1" s="41"/>
      <c r="HXG1" s="41"/>
      <c r="HXH1" s="41"/>
      <c r="HXI1" s="41"/>
      <c r="HXJ1" s="41"/>
      <c r="HXK1" s="41"/>
      <c r="HXL1" s="41"/>
      <c r="HXM1" s="41"/>
      <c r="HXN1" s="41"/>
      <c r="HXO1" s="41"/>
      <c r="HXP1" s="41"/>
      <c r="HXQ1" s="41"/>
      <c r="HXR1" s="41"/>
      <c r="HXS1" s="41"/>
      <c r="HXT1" s="41"/>
      <c r="HXU1" s="41"/>
      <c r="HXV1" s="41"/>
      <c r="HXW1" s="41"/>
      <c r="HXX1" s="41"/>
      <c r="HXY1" s="41"/>
      <c r="HXZ1" s="41"/>
      <c r="HYA1" s="41"/>
      <c r="HYB1" s="41"/>
      <c r="HYC1" s="41"/>
      <c r="HYD1" s="41"/>
      <c r="HYE1" s="41"/>
      <c r="HYF1" s="41"/>
      <c r="HYG1" s="41"/>
      <c r="HYH1" s="41"/>
      <c r="HYI1" s="41"/>
      <c r="HYJ1" s="41"/>
      <c r="HYK1" s="41"/>
      <c r="HYL1" s="41"/>
      <c r="HYM1" s="41"/>
      <c r="HYN1" s="41"/>
      <c r="HYO1" s="41"/>
      <c r="HYP1" s="41"/>
      <c r="HYQ1" s="41"/>
      <c r="HYR1" s="41"/>
      <c r="HYS1" s="41"/>
      <c r="HYT1" s="41"/>
      <c r="HYU1" s="41"/>
      <c r="HYV1" s="41"/>
      <c r="HYW1" s="41"/>
      <c r="HYX1" s="41"/>
      <c r="HYY1" s="41"/>
      <c r="HYZ1" s="41"/>
      <c r="HZA1" s="41"/>
      <c r="HZB1" s="41"/>
      <c r="HZC1" s="41"/>
      <c r="HZD1" s="41"/>
      <c r="HZE1" s="41"/>
      <c r="HZF1" s="41"/>
      <c r="HZG1" s="41"/>
      <c r="HZH1" s="41"/>
      <c r="HZI1" s="41"/>
      <c r="HZJ1" s="41"/>
      <c r="HZK1" s="41"/>
      <c r="HZL1" s="41"/>
      <c r="HZM1" s="41"/>
      <c r="HZN1" s="41"/>
      <c r="HZO1" s="41"/>
      <c r="HZP1" s="41"/>
      <c r="HZQ1" s="41"/>
      <c r="HZR1" s="41"/>
      <c r="HZS1" s="41"/>
      <c r="HZT1" s="41"/>
      <c r="HZU1" s="41"/>
      <c r="HZV1" s="41"/>
      <c r="HZW1" s="41"/>
      <c r="HZX1" s="41"/>
      <c r="HZY1" s="41"/>
      <c r="HZZ1" s="41"/>
      <c r="IAA1" s="41"/>
      <c r="IAB1" s="41"/>
      <c r="IAC1" s="41"/>
      <c r="IAD1" s="41"/>
      <c r="IAE1" s="41"/>
      <c r="IAF1" s="41"/>
      <c r="IAG1" s="41"/>
      <c r="IAH1" s="41"/>
      <c r="IAI1" s="41"/>
      <c r="IAJ1" s="41"/>
      <c r="IAK1" s="41"/>
      <c r="IAL1" s="41"/>
      <c r="IAM1" s="41"/>
      <c r="IAN1" s="41"/>
      <c r="IAO1" s="41"/>
      <c r="IAP1" s="41"/>
      <c r="IAQ1" s="41"/>
      <c r="IAR1" s="41"/>
      <c r="IAS1" s="41"/>
      <c r="IAT1" s="41"/>
      <c r="IAU1" s="41"/>
      <c r="IAV1" s="41"/>
      <c r="IAW1" s="41"/>
      <c r="IAX1" s="41"/>
      <c r="IAY1" s="41"/>
      <c r="IAZ1" s="41"/>
      <c r="IBA1" s="41"/>
      <c r="IBB1" s="41"/>
      <c r="IBC1" s="41"/>
      <c r="IBD1" s="41"/>
      <c r="IBE1" s="41"/>
      <c r="IBF1" s="41"/>
      <c r="IBG1" s="41"/>
      <c r="IBH1" s="41"/>
      <c r="IBI1" s="41"/>
      <c r="IBJ1" s="41"/>
      <c r="IBK1" s="41"/>
      <c r="IBL1" s="41"/>
      <c r="IBM1" s="41"/>
      <c r="IBN1" s="41"/>
      <c r="IBO1" s="41"/>
      <c r="IBP1" s="41"/>
      <c r="IBQ1" s="41"/>
      <c r="IBR1" s="41"/>
      <c r="IBS1" s="41"/>
      <c r="IBT1" s="41"/>
      <c r="IBU1" s="41"/>
      <c r="IBV1" s="41"/>
      <c r="IBW1" s="41"/>
      <c r="IBX1" s="41"/>
      <c r="IBY1" s="41"/>
      <c r="IBZ1" s="41"/>
      <c r="ICA1" s="41"/>
      <c r="ICB1" s="41"/>
      <c r="ICC1" s="41"/>
      <c r="ICD1" s="41"/>
      <c r="ICE1" s="41"/>
      <c r="ICF1" s="41"/>
      <c r="ICG1" s="41"/>
      <c r="ICH1" s="41"/>
      <c r="ICI1" s="41"/>
      <c r="ICJ1" s="41"/>
      <c r="ICK1" s="41"/>
      <c r="ICL1" s="41"/>
      <c r="ICM1" s="41"/>
      <c r="ICN1" s="41"/>
      <c r="ICO1" s="41"/>
      <c r="ICP1" s="41"/>
      <c r="ICQ1" s="41"/>
      <c r="ICR1" s="41"/>
      <c r="ICS1" s="41"/>
      <c r="ICT1" s="41"/>
      <c r="ICU1" s="41"/>
      <c r="ICV1" s="41"/>
      <c r="ICW1" s="41"/>
      <c r="ICX1" s="41"/>
      <c r="ICY1" s="41"/>
      <c r="ICZ1" s="41"/>
      <c r="IDA1" s="41"/>
      <c r="IDB1" s="41"/>
      <c r="IDC1" s="41"/>
      <c r="IDD1" s="41"/>
      <c r="IDE1" s="41"/>
      <c r="IDF1" s="41"/>
      <c r="IDG1" s="41"/>
      <c r="IDH1" s="41"/>
      <c r="IDI1" s="41"/>
      <c r="IDJ1" s="41"/>
      <c r="IDK1" s="41"/>
      <c r="IDL1" s="41"/>
      <c r="IDM1" s="41"/>
      <c r="IDN1" s="41"/>
      <c r="IDO1" s="41"/>
      <c r="IDP1" s="41"/>
      <c r="IDQ1" s="41"/>
      <c r="IDR1" s="41"/>
      <c r="IDS1" s="41"/>
      <c r="IDT1" s="41"/>
      <c r="IDU1" s="41"/>
      <c r="IDV1" s="41"/>
      <c r="IDW1" s="41"/>
      <c r="IDX1" s="41"/>
      <c r="IDY1" s="41"/>
      <c r="IDZ1" s="41"/>
      <c r="IEA1" s="41"/>
      <c r="IEB1" s="41"/>
      <c r="IEC1" s="41"/>
      <c r="IED1" s="41"/>
      <c r="IEE1" s="41"/>
      <c r="IEF1" s="41"/>
      <c r="IEG1" s="41"/>
      <c r="IEH1" s="41"/>
      <c r="IEI1" s="41"/>
      <c r="IEJ1" s="41"/>
      <c r="IEK1" s="41"/>
      <c r="IEL1" s="41"/>
      <c r="IEM1" s="41"/>
      <c r="IEN1" s="41"/>
      <c r="IEO1" s="41"/>
      <c r="IEP1" s="41"/>
      <c r="IEQ1" s="41"/>
      <c r="IER1" s="41"/>
      <c r="IES1" s="41"/>
      <c r="IET1" s="41"/>
      <c r="IEU1" s="41"/>
      <c r="IEV1" s="41"/>
      <c r="IEW1" s="41"/>
      <c r="IEX1" s="41"/>
      <c r="IEY1" s="41"/>
      <c r="IEZ1" s="41"/>
      <c r="IFA1" s="41"/>
      <c r="IFB1" s="41"/>
      <c r="IFC1" s="41"/>
      <c r="IFD1" s="41"/>
      <c r="IFE1" s="41"/>
      <c r="IFF1" s="41"/>
      <c r="IFG1" s="41"/>
      <c r="IFH1" s="41"/>
      <c r="IFI1" s="41"/>
      <c r="IFJ1" s="41"/>
      <c r="IFK1" s="41"/>
      <c r="IFL1" s="41"/>
      <c r="IFM1" s="41"/>
      <c r="IFN1" s="41"/>
      <c r="IFO1" s="41"/>
      <c r="IFP1" s="41"/>
      <c r="IFQ1" s="41"/>
      <c r="IFR1" s="41"/>
      <c r="IFS1" s="41"/>
      <c r="IFT1" s="41"/>
      <c r="IFU1" s="41"/>
      <c r="IFV1" s="41"/>
      <c r="IFW1" s="41"/>
      <c r="IFX1" s="41"/>
      <c r="IFY1" s="41"/>
      <c r="IFZ1" s="41"/>
      <c r="IGA1" s="41"/>
      <c r="IGB1" s="41"/>
      <c r="IGC1" s="41"/>
      <c r="IGD1" s="41"/>
      <c r="IGE1" s="41"/>
      <c r="IGF1" s="41"/>
      <c r="IGG1" s="41"/>
      <c r="IGH1" s="41"/>
      <c r="IGI1" s="41"/>
      <c r="IGJ1" s="41"/>
      <c r="IGK1" s="41"/>
      <c r="IGL1" s="41"/>
      <c r="IGM1" s="41"/>
      <c r="IGN1" s="41"/>
      <c r="IGO1" s="41"/>
      <c r="IGP1" s="41"/>
      <c r="IGQ1" s="41"/>
      <c r="IGR1" s="41"/>
      <c r="IGS1" s="41"/>
      <c r="IGT1" s="41"/>
      <c r="IGU1" s="41"/>
      <c r="IGV1" s="41"/>
      <c r="IGW1" s="41"/>
      <c r="IGX1" s="41"/>
      <c r="IGY1" s="41"/>
      <c r="IGZ1" s="41"/>
      <c r="IHA1" s="41"/>
      <c r="IHB1" s="41"/>
      <c r="IHC1" s="41"/>
      <c r="IHD1" s="41"/>
      <c r="IHE1" s="41"/>
      <c r="IHF1" s="41"/>
      <c r="IHG1" s="41"/>
      <c r="IHH1" s="41"/>
      <c r="IHI1" s="41"/>
      <c r="IHJ1" s="41"/>
      <c r="IHK1" s="41"/>
      <c r="IHL1" s="41"/>
      <c r="IHM1" s="41"/>
      <c r="IHN1" s="41"/>
      <c r="IHO1" s="41"/>
      <c r="IHP1" s="41"/>
      <c r="IHQ1" s="41"/>
      <c r="IHR1" s="41"/>
      <c r="IHS1" s="41"/>
      <c r="IHT1" s="41"/>
      <c r="IHU1" s="41"/>
      <c r="IHV1" s="41"/>
      <c r="IHW1" s="41"/>
      <c r="IHX1" s="41"/>
      <c r="IHY1" s="41"/>
      <c r="IHZ1" s="41"/>
      <c r="IIA1" s="41"/>
      <c r="IIB1" s="41"/>
      <c r="IIC1" s="41"/>
      <c r="IID1" s="41"/>
      <c r="IIE1" s="41"/>
      <c r="IIF1" s="41"/>
      <c r="IIG1" s="41"/>
      <c r="IIH1" s="41"/>
      <c r="III1" s="41"/>
      <c r="IIJ1" s="41"/>
      <c r="IIK1" s="41"/>
      <c r="IIL1" s="41"/>
      <c r="IIM1" s="41"/>
      <c r="IIN1" s="41"/>
      <c r="IIO1" s="41"/>
      <c r="IIP1" s="41"/>
      <c r="IIQ1" s="41"/>
      <c r="IIR1" s="41"/>
      <c r="IIS1" s="41"/>
      <c r="IIT1" s="41"/>
      <c r="IIU1" s="41"/>
      <c r="IIV1" s="41"/>
      <c r="IIW1" s="41"/>
      <c r="IIX1" s="41"/>
      <c r="IIY1" s="41"/>
      <c r="IIZ1" s="41"/>
      <c r="IJA1" s="41"/>
      <c r="IJB1" s="41"/>
      <c r="IJC1" s="41"/>
      <c r="IJD1" s="41"/>
      <c r="IJE1" s="41"/>
      <c r="IJF1" s="41"/>
      <c r="IJG1" s="41"/>
      <c r="IJH1" s="41"/>
      <c r="IJI1" s="41"/>
      <c r="IJJ1" s="41"/>
      <c r="IJK1" s="41"/>
      <c r="IJL1" s="41"/>
      <c r="IJM1" s="41"/>
      <c r="IJN1" s="41"/>
      <c r="IJO1" s="41"/>
      <c r="IJP1" s="41"/>
      <c r="IJQ1" s="41"/>
      <c r="IJR1" s="41"/>
      <c r="IJS1" s="41"/>
      <c r="IJT1" s="41"/>
      <c r="IJU1" s="41"/>
      <c r="IJV1" s="41"/>
      <c r="IJW1" s="41"/>
      <c r="IJX1" s="41"/>
      <c r="IJY1" s="41"/>
      <c r="IJZ1" s="41"/>
      <c r="IKA1" s="41"/>
      <c r="IKB1" s="41"/>
      <c r="IKC1" s="41"/>
      <c r="IKD1" s="41"/>
      <c r="IKE1" s="41"/>
      <c r="IKF1" s="41"/>
      <c r="IKG1" s="41"/>
      <c r="IKH1" s="41"/>
      <c r="IKI1" s="41"/>
      <c r="IKJ1" s="41"/>
      <c r="IKK1" s="41"/>
      <c r="IKL1" s="41"/>
      <c r="IKM1" s="41"/>
      <c r="IKN1" s="41"/>
      <c r="IKO1" s="41"/>
      <c r="IKP1" s="41"/>
      <c r="IKQ1" s="41"/>
      <c r="IKR1" s="41"/>
      <c r="IKS1" s="41"/>
      <c r="IKT1" s="41"/>
      <c r="IKU1" s="41"/>
      <c r="IKV1" s="41"/>
      <c r="IKW1" s="41"/>
      <c r="IKX1" s="41"/>
      <c r="IKY1" s="41"/>
      <c r="IKZ1" s="41"/>
      <c r="ILA1" s="41"/>
      <c r="ILB1" s="41"/>
      <c r="ILC1" s="41"/>
      <c r="ILD1" s="41"/>
      <c r="ILE1" s="41"/>
      <c r="ILF1" s="41"/>
      <c r="ILG1" s="41"/>
      <c r="ILH1" s="41"/>
      <c r="ILI1" s="41"/>
      <c r="ILJ1" s="41"/>
      <c r="ILK1" s="41"/>
      <c r="ILL1" s="41"/>
      <c r="ILM1" s="41"/>
      <c r="ILN1" s="41"/>
      <c r="ILO1" s="41"/>
      <c r="ILP1" s="41"/>
      <c r="ILQ1" s="41"/>
      <c r="ILR1" s="41"/>
      <c r="ILS1" s="41"/>
      <c r="ILT1" s="41"/>
      <c r="ILU1" s="41"/>
      <c r="ILV1" s="41"/>
      <c r="ILW1" s="41"/>
      <c r="ILX1" s="41"/>
      <c r="ILY1" s="41"/>
      <c r="ILZ1" s="41"/>
      <c r="IMA1" s="41"/>
      <c r="IMB1" s="41"/>
      <c r="IMC1" s="41"/>
      <c r="IMD1" s="41"/>
      <c r="IME1" s="41"/>
      <c r="IMF1" s="41"/>
      <c r="IMG1" s="41"/>
      <c r="IMH1" s="41"/>
      <c r="IMI1" s="41"/>
      <c r="IMJ1" s="41"/>
      <c r="IMK1" s="41"/>
      <c r="IML1" s="41"/>
      <c r="IMM1" s="41"/>
      <c r="IMN1" s="41"/>
      <c r="IMO1" s="41"/>
      <c r="IMP1" s="41"/>
      <c r="IMQ1" s="41"/>
      <c r="IMR1" s="41"/>
      <c r="IMS1" s="41"/>
      <c r="IMT1" s="41"/>
      <c r="IMU1" s="41"/>
      <c r="IMV1" s="41"/>
      <c r="IMW1" s="41"/>
      <c r="IMX1" s="41"/>
      <c r="IMY1" s="41"/>
      <c r="IMZ1" s="41"/>
      <c r="INA1" s="41"/>
      <c r="INB1" s="41"/>
      <c r="INC1" s="41"/>
      <c r="IND1" s="41"/>
      <c r="INE1" s="41"/>
      <c r="INF1" s="41"/>
      <c r="ING1" s="41"/>
      <c r="INH1" s="41"/>
      <c r="INI1" s="41"/>
      <c r="INJ1" s="41"/>
      <c r="INK1" s="41"/>
      <c r="INL1" s="41"/>
      <c r="INM1" s="41"/>
      <c r="INN1" s="41"/>
      <c r="INO1" s="41"/>
      <c r="INP1" s="41"/>
      <c r="INQ1" s="41"/>
      <c r="INR1" s="41"/>
      <c r="INS1" s="41"/>
      <c r="INT1" s="41"/>
      <c r="INU1" s="41"/>
      <c r="INV1" s="41"/>
      <c r="INW1" s="41"/>
      <c r="INX1" s="41"/>
      <c r="INY1" s="41"/>
      <c r="INZ1" s="41"/>
      <c r="IOA1" s="41"/>
      <c r="IOB1" s="41"/>
      <c r="IOC1" s="41"/>
      <c r="IOD1" s="41"/>
      <c r="IOE1" s="41"/>
      <c r="IOF1" s="41"/>
      <c r="IOG1" s="41"/>
      <c r="IOH1" s="41"/>
      <c r="IOI1" s="41"/>
      <c r="IOJ1" s="41"/>
      <c r="IOK1" s="41"/>
      <c r="IOL1" s="41"/>
      <c r="IOM1" s="41"/>
      <c r="ION1" s="41"/>
      <c r="IOO1" s="41"/>
      <c r="IOP1" s="41"/>
      <c r="IOQ1" s="41"/>
      <c r="IOR1" s="41"/>
      <c r="IOS1" s="41"/>
      <c r="IOT1" s="41"/>
      <c r="IOU1" s="41"/>
      <c r="IOV1" s="41"/>
      <c r="IOW1" s="41"/>
      <c r="IOX1" s="41"/>
      <c r="IOY1" s="41"/>
      <c r="IOZ1" s="41"/>
      <c r="IPA1" s="41"/>
      <c r="IPB1" s="41"/>
      <c r="IPC1" s="41"/>
      <c r="IPD1" s="41"/>
      <c r="IPE1" s="41"/>
      <c r="IPF1" s="41"/>
      <c r="IPG1" s="41"/>
      <c r="IPH1" s="41"/>
      <c r="IPI1" s="41"/>
      <c r="IPJ1" s="41"/>
      <c r="IPK1" s="41"/>
      <c r="IPL1" s="41"/>
      <c r="IPM1" s="41"/>
      <c r="IPN1" s="41"/>
      <c r="IPO1" s="41"/>
      <c r="IPP1" s="41"/>
      <c r="IPQ1" s="41"/>
      <c r="IPR1" s="41"/>
      <c r="IPS1" s="41"/>
      <c r="IPT1" s="41"/>
      <c r="IPU1" s="41"/>
      <c r="IPV1" s="41"/>
      <c r="IPW1" s="41"/>
      <c r="IPX1" s="41"/>
      <c r="IPY1" s="41"/>
      <c r="IPZ1" s="41"/>
      <c r="IQA1" s="41"/>
      <c r="IQB1" s="41"/>
      <c r="IQC1" s="41"/>
      <c r="IQD1" s="41"/>
      <c r="IQE1" s="41"/>
      <c r="IQF1" s="41"/>
      <c r="IQG1" s="41"/>
      <c r="IQH1" s="41"/>
      <c r="IQI1" s="41"/>
      <c r="IQJ1" s="41"/>
      <c r="IQK1" s="41"/>
      <c r="IQL1" s="41"/>
      <c r="IQM1" s="41"/>
      <c r="IQN1" s="41"/>
      <c r="IQO1" s="41"/>
      <c r="IQP1" s="41"/>
      <c r="IQQ1" s="41"/>
      <c r="IQR1" s="41"/>
      <c r="IQS1" s="41"/>
      <c r="IQT1" s="41"/>
      <c r="IQU1" s="41"/>
      <c r="IQV1" s="41"/>
      <c r="IQW1" s="41"/>
      <c r="IQX1" s="41"/>
      <c r="IQY1" s="41"/>
      <c r="IQZ1" s="41"/>
      <c r="IRA1" s="41"/>
      <c r="IRB1" s="41"/>
      <c r="IRC1" s="41"/>
      <c r="IRD1" s="41"/>
      <c r="IRE1" s="41"/>
      <c r="IRF1" s="41"/>
      <c r="IRG1" s="41"/>
      <c r="IRH1" s="41"/>
      <c r="IRI1" s="41"/>
      <c r="IRJ1" s="41"/>
      <c r="IRK1" s="41"/>
      <c r="IRL1" s="41"/>
      <c r="IRM1" s="41"/>
      <c r="IRN1" s="41"/>
      <c r="IRO1" s="41"/>
      <c r="IRP1" s="41"/>
      <c r="IRQ1" s="41"/>
      <c r="IRR1" s="41"/>
      <c r="IRS1" s="41"/>
      <c r="IRT1" s="41"/>
      <c r="IRU1" s="41"/>
      <c r="IRV1" s="41"/>
      <c r="IRW1" s="41"/>
      <c r="IRX1" s="41"/>
      <c r="IRY1" s="41"/>
      <c r="IRZ1" s="41"/>
      <c r="ISA1" s="41"/>
      <c r="ISB1" s="41"/>
      <c r="ISC1" s="41"/>
      <c r="ISD1" s="41"/>
      <c r="ISE1" s="41"/>
      <c r="ISF1" s="41"/>
      <c r="ISG1" s="41"/>
      <c r="ISH1" s="41"/>
      <c r="ISI1" s="41"/>
      <c r="ISJ1" s="41"/>
      <c r="ISK1" s="41"/>
      <c r="ISL1" s="41"/>
      <c r="ISM1" s="41"/>
      <c r="ISN1" s="41"/>
      <c r="ISO1" s="41"/>
      <c r="ISP1" s="41"/>
      <c r="ISQ1" s="41"/>
      <c r="ISR1" s="41"/>
      <c r="ISS1" s="41"/>
      <c r="IST1" s="41"/>
      <c r="ISU1" s="41"/>
      <c r="ISV1" s="41"/>
      <c r="ISW1" s="41"/>
      <c r="ISX1" s="41"/>
      <c r="ISY1" s="41"/>
      <c r="ISZ1" s="41"/>
      <c r="ITA1" s="41"/>
      <c r="ITB1" s="41"/>
      <c r="ITC1" s="41"/>
      <c r="ITD1" s="41"/>
      <c r="ITE1" s="41"/>
      <c r="ITF1" s="41"/>
      <c r="ITG1" s="41"/>
      <c r="ITH1" s="41"/>
      <c r="ITI1" s="41"/>
      <c r="ITJ1" s="41"/>
      <c r="ITK1" s="41"/>
      <c r="ITL1" s="41"/>
      <c r="ITM1" s="41"/>
      <c r="ITN1" s="41"/>
      <c r="ITO1" s="41"/>
      <c r="ITP1" s="41"/>
      <c r="ITQ1" s="41"/>
      <c r="ITR1" s="41"/>
      <c r="ITS1" s="41"/>
      <c r="ITT1" s="41"/>
      <c r="ITU1" s="41"/>
      <c r="ITV1" s="41"/>
      <c r="ITW1" s="41"/>
      <c r="ITX1" s="41"/>
      <c r="ITY1" s="41"/>
      <c r="ITZ1" s="41"/>
      <c r="IUA1" s="41"/>
      <c r="IUB1" s="41"/>
      <c r="IUC1" s="41"/>
      <c r="IUD1" s="41"/>
      <c r="IUE1" s="41"/>
      <c r="IUF1" s="41"/>
      <c r="IUG1" s="41"/>
      <c r="IUH1" s="41"/>
      <c r="IUI1" s="41"/>
      <c r="IUJ1" s="41"/>
      <c r="IUK1" s="41"/>
      <c r="IUL1" s="41"/>
      <c r="IUM1" s="41"/>
      <c r="IUN1" s="41"/>
      <c r="IUO1" s="41"/>
      <c r="IUP1" s="41"/>
      <c r="IUQ1" s="41"/>
      <c r="IUR1" s="41"/>
      <c r="IUS1" s="41"/>
      <c r="IUT1" s="41"/>
      <c r="IUU1" s="41"/>
      <c r="IUV1" s="41"/>
      <c r="IUW1" s="41"/>
      <c r="IUX1" s="41"/>
      <c r="IUY1" s="41"/>
      <c r="IUZ1" s="41"/>
      <c r="IVA1" s="41"/>
      <c r="IVB1" s="41"/>
      <c r="IVC1" s="41"/>
      <c r="IVD1" s="41"/>
      <c r="IVE1" s="41"/>
      <c r="IVF1" s="41"/>
      <c r="IVG1" s="41"/>
      <c r="IVH1" s="41"/>
      <c r="IVI1" s="41"/>
      <c r="IVJ1" s="41"/>
      <c r="IVK1" s="41"/>
      <c r="IVL1" s="41"/>
      <c r="IVM1" s="41"/>
      <c r="IVN1" s="41"/>
      <c r="IVO1" s="41"/>
      <c r="IVP1" s="41"/>
      <c r="IVQ1" s="41"/>
      <c r="IVR1" s="41"/>
      <c r="IVS1" s="41"/>
      <c r="IVT1" s="41"/>
      <c r="IVU1" s="41"/>
      <c r="IVV1" s="41"/>
      <c r="IVW1" s="41"/>
      <c r="IVX1" s="41"/>
      <c r="IVY1" s="41"/>
      <c r="IVZ1" s="41"/>
      <c r="IWA1" s="41"/>
      <c r="IWB1" s="41"/>
      <c r="IWC1" s="41"/>
      <c r="IWD1" s="41"/>
      <c r="IWE1" s="41"/>
      <c r="IWF1" s="41"/>
      <c r="IWG1" s="41"/>
      <c r="IWH1" s="41"/>
      <c r="IWI1" s="41"/>
      <c r="IWJ1" s="41"/>
      <c r="IWK1" s="41"/>
      <c r="IWL1" s="41"/>
      <c r="IWM1" s="41"/>
      <c r="IWN1" s="41"/>
      <c r="IWO1" s="41"/>
      <c r="IWP1" s="41"/>
      <c r="IWQ1" s="41"/>
      <c r="IWR1" s="41"/>
      <c r="IWS1" s="41"/>
      <c r="IWT1" s="41"/>
      <c r="IWU1" s="41"/>
      <c r="IWV1" s="41"/>
      <c r="IWW1" s="41"/>
      <c r="IWX1" s="41"/>
      <c r="IWY1" s="41"/>
      <c r="IWZ1" s="41"/>
      <c r="IXA1" s="41"/>
      <c r="IXB1" s="41"/>
      <c r="IXC1" s="41"/>
      <c r="IXD1" s="41"/>
      <c r="IXE1" s="41"/>
      <c r="IXF1" s="41"/>
      <c r="IXG1" s="41"/>
      <c r="IXH1" s="41"/>
      <c r="IXI1" s="41"/>
      <c r="IXJ1" s="41"/>
      <c r="IXK1" s="41"/>
      <c r="IXL1" s="41"/>
      <c r="IXM1" s="41"/>
      <c r="IXN1" s="41"/>
      <c r="IXO1" s="41"/>
      <c r="IXP1" s="41"/>
      <c r="IXQ1" s="41"/>
      <c r="IXR1" s="41"/>
      <c r="IXS1" s="41"/>
      <c r="IXT1" s="41"/>
      <c r="IXU1" s="41"/>
      <c r="IXV1" s="41"/>
      <c r="IXW1" s="41"/>
      <c r="IXX1" s="41"/>
      <c r="IXY1" s="41"/>
      <c r="IXZ1" s="41"/>
      <c r="IYA1" s="41"/>
      <c r="IYB1" s="41"/>
      <c r="IYC1" s="41"/>
      <c r="IYD1" s="41"/>
      <c r="IYE1" s="41"/>
      <c r="IYF1" s="41"/>
      <c r="IYG1" s="41"/>
      <c r="IYH1" s="41"/>
      <c r="IYI1" s="41"/>
      <c r="IYJ1" s="41"/>
      <c r="IYK1" s="41"/>
      <c r="IYL1" s="41"/>
      <c r="IYM1" s="41"/>
      <c r="IYN1" s="41"/>
      <c r="IYO1" s="41"/>
      <c r="IYP1" s="41"/>
      <c r="IYQ1" s="41"/>
      <c r="IYR1" s="41"/>
      <c r="IYS1" s="41"/>
      <c r="IYT1" s="41"/>
      <c r="IYU1" s="41"/>
      <c r="IYV1" s="41"/>
      <c r="IYW1" s="41"/>
      <c r="IYX1" s="41"/>
      <c r="IYY1" s="41"/>
      <c r="IYZ1" s="41"/>
      <c r="IZA1" s="41"/>
      <c r="IZB1" s="41"/>
      <c r="IZC1" s="41"/>
      <c r="IZD1" s="41"/>
      <c r="IZE1" s="41"/>
      <c r="IZF1" s="41"/>
      <c r="IZG1" s="41"/>
      <c r="IZH1" s="41"/>
      <c r="IZI1" s="41"/>
      <c r="IZJ1" s="41"/>
      <c r="IZK1" s="41"/>
      <c r="IZL1" s="41"/>
      <c r="IZM1" s="41"/>
      <c r="IZN1" s="41"/>
      <c r="IZO1" s="41"/>
      <c r="IZP1" s="41"/>
      <c r="IZQ1" s="41"/>
      <c r="IZR1" s="41"/>
      <c r="IZS1" s="41"/>
      <c r="IZT1" s="41"/>
      <c r="IZU1" s="41"/>
      <c r="IZV1" s="41"/>
      <c r="IZW1" s="41"/>
      <c r="IZX1" s="41"/>
      <c r="IZY1" s="41"/>
      <c r="IZZ1" s="41"/>
      <c r="JAA1" s="41"/>
      <c r="JAB1" s="41"/>
      <c r="JAC1" s="41"/>
      <c r="JAD1" s="41"/>
      <c r="JAE1" s="41"/>
      <c r="JAF1" s="41"/>
      <c r="JAG1" s="41"/>
      <c r="JAH1" s="41"/>
      <c r="JAI1" s="41"/>
      <c r="JAJ1" s="41"/>
      <c r="JAK1" s="41"/>
      <c r="JAL1" s="41"/>
      <c r="JAM1" s="41"/>
      <c r="JAN1" s="41"/>
      <c r="JAO1" s="41"/>
      <c r="JAP1" s="41"/>
      <c r="JAQ1" s="41"/>
      <c r="JAR1" s="41"/>
      <c r="JAS1" s="41"/>
      <c r="JAT1" s="41"/>
      <c r="JAU1" s="41"/>
      <c r="JAV1" s="41"/>
      <c r="JAW1" s="41"/>
      <c r="JAX1" s="41"/>
      <c r="JAY1" s="41"/>
      <c r="JAZ1" s="41"/>
      <c r="JBA1" s="41"/>
      <c r="JBB1" s="41"/>
      <c r="JBC1" s="41"/>
      <c r="JBD1" s="41"/>
      <c r="JBE1" s="41"/>
      <c r="JBF1" s="41"/>
      <c r="JBG1" s="41"/>
      <c r="JBH1" s="41"/>
      <c r="JBI1" s="41"/>
      <c r="JBJ1" s="41"/>
      <c r="JBK1" s="41"/>
      <c r="JBL1" s="41"/>
      <c r="JBM1" s="41"/>
      <c r="JBN1" s="41"/>
      <c r="JBO1" s="41"/>
      <c r="JBP1" s="41"/>
      <c r="JBQ1" s="41"/>
      <c r="JBR1" s="41"/>
      <c r="JBS1" s="41"/>
      <c r="JBT1" s="41"/>
      <c r="JBU1" s="41"/>
      <c r="JBV1" s="41"/>
      <c r="JBW1" s="41"/>
      <c r="JBX1" s="41"/>
      <c r="JBY1" s="41"/>
      <c r="JBZ1" s="41"/>
      <c r="JCA1" s="41"/>
      <c r="JCB1" s="41"/>
      <c r="JCC1" s="41"/>
      <c r="JCD1" s="41"/>
      <c r="JCE1" s="41"/>
      <c r="JCF1" s="41"/>
      <c r="JCG1" s="41"/>
      <c r="JCH1" s="41"/>
      <c r="JCI1" s="41"/>
      <c r="JCJ1" s="41"/>
      <c r="JCK1" s="41"/>
      <c r="JCL1" s="41"/>
      <c r="JCM1" s="41"/>
      <c r="JCN1" s="41"/>
      <c r="JCO1" s="41"/>
      <c r="JCP1" s="41"/>
      <c r="JCQ1" s="41"/>
      <c r="JCR1" s="41"/>
      <c r="JCS1" s="41"/>
      <c r="JCT1" s="41"/>
      <c r="JCU1" s="41"/>
      <c r="JCV1" s="41"/>
      <c r="JCW1" s="41"/>
      <c r="JCX1" s="41"/>
      <c r="JCY1" s="41"/>
      <c r="JCZ1" s="41"/>
      <c r="JDA1" s="41"/>
      <c r="JDB1" s="41"/>
      <c r="JDC1" s="41"/>
      <c r="JDD1" s="41"/>
      <c r="JDE1" s="41"/>
      <c r="JDF1" s="41"/>
      <c r="JDG1" s="41"/>
      <c r="JDH1" s="41"/>
      <c r="JDI1" s="41"/>
      <c r="JDJ1" s="41"/>
      <c r="JDK1" s="41"/>
      <c r="JDL1" s="41"/>
      <c r="JDM1" s="41"/>
      <c r="JDN1" s="41"/>
      <c r="JDO1" s="41"/>
      <c r="JDP1" s="41"/>
      <c r="JDQ1" s="41"/>
      <c r="JDR1" s="41"/>
      <c r="JDS1" s="41"/>
      <c r="JDT1" s="41"/>
      <c r="JDU1" s="41"/>
      <c r="JDV1" s="41"/>
      <c r="JDW1" s="41"/>
      <c r="JDX1" s="41"/>
      <c r="JDY1" s="41"/>
      <c r="JDZ1" s="41"/>
      <c r="JEA1" s="41"/>
      <c r="JEB1" s="41"/>
      <c r="JEC1" s="41"/>
      <c r="JED1" s="41"/>
      <c r="JEE1" s="41"/>
      <c r="JEF1" s="41"/>
      <c r="JEG1" s="41"/>
      <c r="JEH1" s="41"/>
      <c r="JEI1" s="41"/>
      <c r="JEJ1" s="41"/>
      <c r="JEK1" s="41"/>
      <c r="JEL1" s="41"/>
      <c r="JEM1" s="41"/>
      <c r="JEN1" s="41"/>
      <c r="JEO1" s="41"/>
      <c r="JEP1" s="41"/>
      <c r="JEQ1" s="41"/>
      <c r="JER1" s="41"/>
      <c r="JES1" s="41"/>
      <c r="JET1" s="41"/>
      <c r="JEU1" s="41"/>
      <c r="JEV1" s="41"/>
      <c r="JEW1" s="41"/>
      <c r="JEX1" s="41"/>
      <c r="JEY1" s="41"/>
      <c r="JEZ1" s="41"/>
      <c r="JFA1" s="41"/>
      <c r="JFB1" s="41"/>
      <c r="JFC1" s="41"/>
      <c r="JFD1" s="41"/>
      <c r="JFE1" s="41"/>
      <c r="JFF1" s="41"/>
      <c r="JFG1" s="41"/>
      <c r="JFH1" s="41"/>
      <c r="JFI1" s="41"/>
      <c r="JFJ1" s="41"/>
      <c r="JFK1" s="41"/>
      <c r="JFL1" s="41"/>
      <c r="JFM1" s="41"/>
      <c r="JFN1" s="41"/>
      <c r="JFO1" s="41"/>
      <c r="JFP1" s="41"/>
      <c r="JFQ1" s="41"/>
      <c r="JFR1" s="41"/>
      <c r="JFS1" s="41"/>
      <c r="JFT1" s="41"/>
      <c r="JFU1" s="41"/>
      <c r="JFV1" s="41"/>
      <c r="JFW1" s="41"/>
      <c r="JFX1" s="41"/>
      <c r="JFY1" s="41"/>
      <c r="JFZ1" s="41"/>
      <c r="JGA1" s="41"/>
      <c r="JGB1" s="41"/>
      <c r="JGC1" s="41"/>
      <c r="JGD1" s="41"/>
      <c r="JGE1" s="41"/>
      <c r="JGF1" s="41"/>
      <c r="JGG1" s="41"/>
      <c r="JGH1" s="41"/>
      <c r="JGI1" s="41"/>
      <c r="JGJ1" s="41"/>
      <c r="JGK1" s="41"/>
      <c r="JGL1" s="41"/>
      <c r="JGM1" s="41"/>
      <c r="JGN1" s="41"/>
      <c r="JGO1" s="41"/>
      <c r="JGP1" s="41"/>
      <c r="JGQ1" s="41"/>
      <c r="JGR1" s="41"/>
      <c r="JGS1" s="41"/>
      <c r="JGT1" s="41"/>
      <c r="JGU1" s="41"/>
      <c r="JGV1" s="41"/>
      <c r="JGW1" s="41"/>
      <c r="JGX1" s="41"/>
      <c r="JGY1" s="41"/>
      <c r="JGZ1" s="41"/>
      <c r="JHA1" s="41"/>
      <c r="JHB1" s="41"/>
      <c r="JHC1" s="41"/>
      <c r="JHD1" s="41"/>
      <c r="JHE1" s="41"/>
      <c r="JHF1" s="41"/>
      <c r="JHG1" s="41"/>
      <c r="JHH1" s="41"/>
      <c r="JHI1" s="41"/>
      <c r="JHJ1" s="41"/>
      <c r="JHK1" s="41"/>
      <c r="JHL1" s="41"/>
      <c r="JHM1" s="41"/>
      <c r="JHN1" s="41"/>
      <c r="JHO1" s="41"/>
      <c r="JHP1" s="41"/>
      <c r="JHQ1" s="41"/>
      <c r="JHR1" s="41"/>
      <c r="JHS1" s="41"/>
      <c r="JHT1" s="41"/>
      <c r="JHU1" s="41"/>
      <c r="JHV1" s="41"/>
      <c r="JHW1" s="41"/>
      <c r="JHX1" s="41"/>
      <c r="JHY1" s="41"/>
      <c r="JHZ1" s="41"/>
      <c r="JIA1" s="41"/>
      <c r="JIB1" s="41"/>
      <c r="JIC1" s="41"/>
      <c r="JID1" s="41"/>
      <c r="JIE1" s="41"/>
      <c r="JIF1" s="41"/>
      <c r="JIG1" s="41"/>
      <c r="JIH1" s="41"/>
      <c r="JII1" s="41"/>
      <c r="JIJ1" s="41"/>
      <c r="JIK1" s="41"/>
      <c r="JIL1" s="41"/>
      <c r="JIM1" s="41"/>
      <c r="JIN1" s="41"/>
      <c r="JIO1" s="41"/>
      <c r="JIP1" s="41"/>
      <c r="JIQ1" s="41"/>
      <c r="JIR1" s="41"/>
      <c r="JIS1" s="41"/>
      <c r="JIT1" s="41"/>
      <c r="JIU1" s="41"/>
      <c r="JIV1" s="41"/>
      <c r="JIW1" s="41"/>
      <c r="JIX1" s="41"/>
      <c r="JIY1" s="41"/>
      <c r="JIZ1" s="41"/>
      <c r="JJA1" s="41"/>
      <c r="JJB1" s="41"/>
      <c r="JJC1" s="41"/>
      <c r="JJD1" s="41"/>
      <c r="JJE1" s="41"/>
      <c r="JJF1" s="41"/>
      <c r="JJG1" s="41"/>
      <c r="JJH1" s="41"/>
      <c r="JJI1" s="41"/>
      <c r="JJJ1" s="41"/>
      <c r="JJK1" s="41"/>
      <c r="JJL1" s="41"/>
      <c r="JJM1" s="41"/>
      <c r="JJN1" s="41"/>
      <c r="JJO1" s="41"/>
      <c r="JJP1" s="41"/>
      <c r="JJQ1" s="41"/>
      <c r="JJR1" s="41"/>
      <c r="JJS1" s="41"/>
      <c r="JJT1" s="41"/>
      <c r="JJU1" s="41"/>
      <c r="JJV1" s="41"/>
      <c r="JJW1" s="41"/>
      <c r="JJX1" s="41"/>
      <c r="JJY1" s="41"/>
      <c r="JJZ1" s="41"/>
      <c r="JKA1" s="41"/>
      <c r="JKB1" s="41"/>
      <c r="JKC1" s="41"/>
      <c r="JKD1" s="41"/>
      <c r="JKE1" s="41"/>
      <c r="JKF1" s="41"/>
      <c r="JKG1" s="41"/>
      <c r="JKH1" s="41"/>
      <c r="JKI1" s="41"/>
      <c r="JKJ1" s="41"/>
      <c r="JKK1" s="41"/>
      <c r="JKL1" s="41"/>
      <c r="JKM1" s="41"/>
      <c r="JKN1" s="41"/>
      <c r="JKO1" s="41"/>
      <c r="JKP1" s="41"/>
      <c r="JKQ1" s="41"/>
      <c r="JKR1" s="41"/>
      <c r="JKS1" s="41"/>
      <c r="JKT1" s="41"/>
      <c r="JKU1" s="41"/>
      <c r="JKV1" s="41"/>
      <c r="JKW1" s="41"/>
      <c r="JKX1" s="41"/>
      <c r="JKY1" s="41"/>
      <c r="JKZ1" s="41"/>
      <c r="JLA1" s="41"/>
      <c r="JLB1" s="41"/>
      <c r="JLC1" s="41"/>
      <c r="JLD1" s="41"/>
      <c r="JLE1" s="41"/>
      <c r="JLF1" s="41"/>
      <c r="JLG1" s="41"/>
      <c r="JLH1" s="41"/>
      <c r="JLI1" s="41"/>
      <c r="JLJ1" s="41"/>
      <c r="JLK1" s="41"/>
      <c r="JLL1" s="41"/>
      <c r="JLM1" s="41"/>
      <c r="JLN1" s="41"/>
      <c r="JLO1" s="41"/>
      <c r="JLP1" s="41"/>
      <c r="JLQ1" s="41"/>
      <c r="JLR1" s="41"/>
      <c r="JLS1" s="41"/>
      <c r="JLT1" s="41"/>
      <c r="JLU1" s="41"/>
      <c r="JLV1" s="41"/>
      <c r="JLW1" s="41"/>
      <c r="JLX1" s="41"/>
      <c r="JLY1" s="41"/>
      <c r="JLZ1" s="41"/>
      <c r="JMA1" s="41"/>
      <c r="JMB1" s="41"/>
      <c r="JMC1" s="41"/>
      <c r="JMD1" s="41"/>
      <c r="JME1" s="41"/>
      <c r="JMF1" s="41"/>
      <c r="JMG1" s="41"/>
      <c r="JMH1" s="41"/>
      <c r="JMI1" s="41"/>
      <c r="JMJ1" s="41"/>
      <c r="JMK1" s="41"/>
      <c r="JML1" s="41"/>
      <c r="JMM1" s="41"/>
      <c r="JMN1" s="41"/>
      <c r="JMO1" s="41"/>
      <c r="JMP1" s="41"/>
      <c r="JMQ1" s="41"/>
      <c r="JMR1" s="41"/>
      <c r="JMS1" s="41"/>
      <c r="JMT1" s="41"/>
      <c r="JMU1" s="41"/>
      <c r="JMV1" s="41"/>
      <c r="JMW1" s="41"/>
      <c r="JMX1" s="41"/>
      <c r="JMY1" s="41"/>
      <c r="JMZ1" s="41"/>
      <c r="JNA1" s="41"/>
      <c r="JNB1" s="41"/>
      <c r="JNC1" s="41"/>
      <c r="JND1" s="41"/>
      <c r="JNE1" s="41"/>
      <c r="JNF1" s="41"/>
      <c r="JNG1" s="41"/>
      <c r="JNH1" s="41"/>
      <c r="JNI1" s="41"/>
      <c r="JNJ1" s="41"/>
      <c r="JNK1" s="41"/>
      <c r="JNL1" s="41"/>
      <c r="JNM1" s="41"/>
      <c r="JNN1" s="41"/>
      <c r="JNO1" s="41"/>
      <c r="JNP1" s="41"/>
      <c r="JNQ1" s="41"/>
      <c r="JNR1" s="41"/>
      <c r="JNS1" s="41"/>
      <c r="JNT1" s="41"/>
      <c r="JNU1" s="41"/>
      <c r="JNV1" s="41"/>
      <c r="JNW1" s="41"/>
      <c r="JNX1" s="41"/>
      <c r="JNY1" s="41"/>
      <c r="JNZ1" s="41"/>
      <c r="JOA1" s="41"/>
      <c r="JOB1" s="41"/>
      <c r="JOC1" s="41"/>
      <c r="JOD1" s="41"/>
      <c r="JOE1" s="41"/>
      <c r="JOF1" s="41"/>
      <c r="JOG1" s="41"/>
      <c r="JOH1" s="41"/>
      <c r="JOI1" s="41"/>
      <c r="JOJ1" s="41"/>
      <c r="JOK1" s="41"/>
      <c r="JOL1" s="41"/>
      <c r="JOM1" s="41"/>
      <c r="JON1" s="41"/>
      <c r="JOO1" s="41"/>
      <c r="JOP1" s="41"/>
      <c r="JOQ1" s="41"/>
      <c r="JOR1" s="41"/>
      <c r="JOS1" s="41"/>
      <c r="JOT1" s="41"/>
      <c r="JOU1" s="41"/>
      <c r="JOV1" s="41"/>
      <c r="JOW1" s="41"/>
      <c r="JOX1" s="41"/>
      <c r="JOY1" s="41"/>
      <c r="JOZ1" s="41"/>
      <c r="JPA1" s="41"/>
      <c r="JPB1" s="41"/>
      <c r="JPC1" s="41"/>
      <c r="JPD1" s="41"/>
      <c r="JPE1" s="41"/>
      <c r="JPF1" s="41"/>
      <c r="JPG1" s="41"/>
      <c r="JPH1" s="41"/>
      <c r="JPI1" s="41"/>
      <c r="JPJ1" s="41"/>
      <c r="JPK1" s="41"/>
      <c r="JPL1" s="41"/>
      <c r="JPM1" s="41"/>
      <c r="JPN1" s="41"/>
      <c r="JPO1" s="41"/>
      <c r="JPP1" s="41"/>
      <c r="JPQ1" s="41"/>
      <c r="JPR1" s="41"/>
      <c r="JPS1" s="41"/>
      <c r="JPT1" s="41"/>
      <c r="JPU1" s="41"/>
      <c r="JPV1" s="41"/>
      <c r="JPW1" s="41"/>
      <c r="JPX1" s="41"/>
      <c r="JPY1" s="41"/>
      <c r="JPZ1" s="41"/>
      <c r="JQA1" s="41"/>
      <c r="JQB1" s="41"/>
      <c r="JQC1" s="41"/>
      <c r="JQD1" s="41"/>
      <c r="JQE1" s="41"/>
      <c r="JQF1" s="41"/>
      <c r="JQG1" s="41"/>
      <c r="JQH1" s="41"/>
      <c r="JQI1" s="41"/>
      <c r="JQJ1" s="41"/>
      <c r="JQK1" s="41"/>
      <c r="JQL1" s="41"/>
      <c r="JQM1" s="41"/>
      <c r="JQN1" s="41"/>
      <c r="JQO1" s="41"/>
      <c r="JQP1" s="41"/>
      <c r="JQQ1" s="41"/>
      <c r="JQR1" s="41"/>
      <c r="JQS1" s="41"/>
      <c r="JQT1" s="41"/>
      <c r="JQU1" s="41"/>
      <c r="JQV1" s="41"/>
      <c r="JQW1" s="41"/>
      <c r="JQX1" s="41"/>
      <c r="JQY1" s="41"/>
      <c r="JQZ1" s="41"/>
      <c r="JRA1" s="41"/>
      <c r="JRB1" s="41"/>
      <c r="JRC1" s="41"/>
      <c r="JRD1" s="41"/>
      <c r="JRE1" s="41"/>
      <c r="JRF1" s="41"/>
      <c r="JRG1" s="41"/>
      <c r="JRH1" s="41"/>
      <c r="JRI1" s="41"/>
      <c r="JRJ1" s="41"/>
      <c r="JRK1" s="41"/>
      <c r="JRL1" s="41"/>
      <c r="JRM1" s="41"/>
      <c r="JRN1" s="41"/>
      <c r="JRO1" s="41"/>
      <c r="JRP1" s="41"/>
      <c r="JRQ1" s="41"/>
      <c r="JRR1" s="41"/>
      <c r="JRS1" s="41"/>
      <c r="JRT1" s="41"/>
      <c r="JRU1" s="41"/>
      <c r="JRV1" s="41"/>
      <c r="JRW1" s="41"/>
      <c r="JRX1" s="41"/>
      <c r="JRY1" s="41"/>
      <c r="JRZ1" s="41"/>
      <c r="JSA1" s="41"/>
      <c r="JSB1" s="41"/>
      <c r="JSC1" s="41"/>
      <c r="JSD1" s="41"/>
      <c r="JSE1" s="41"/>
      <c r="JSF1" s="41"/>
      <c r="JSG1" s="41"/>
      <c r="JSH1" s="41"/>
      <c r="JSI1" s="41"/>
      <c r="JSJ1" s="41"/>
      <c r="JSK1" s="41"/>
      <c r="JSL1" s="41"/>
      <c r="JSM1" s="41"/>
      <c r="JSN1" s="41"/>
      <c r="JSO1" s="41"/>
      <c r="JSP1" s="41"/>
      <c r="JSQ1" s="41"/>
      <c r="JSR1" s="41"/>
      <c r="JSS1" s="41"/>
      <c r="JST1" s="41"/>
      <c r="JSU1" s="41"/>
      <c r="JSV1" s="41"/>
      <c r="JSW1" s="41"/>
      <c r="JSX1" s="41"/>
      <c r="JSY1" s="41"/>
      <c r="JSZ1" s="41"/>
      <c r="JTA1" s="41"/>
      <c r="JTB1" s="41"/>
      <c r="JTC1" s="41"/>
      <c r="JTD1" s="41"/>
      <c r="JTE1" s="41"/>
      <c r="JTF1" s="41"/>
      <c r="JTG1" s="41"/>
      <c r="JTH1" s="41"/>
      <c r="JTI1" s="41"/>
      <c r="JTJ1" s="41"/>
      <c r="JTK1" s="41"/>
      <c r="JTL1" s="41"/>
      <c r="JTM1" s="41"/>
      <c r="JTN1" s="41"/>
      <c r="JTO1" s="41"/>
      <c r="JTP1" s="41"/>
      <c r="JTQ1" s="41"/>
      <c r="JTR1" s="41"/>
      <c r="JTS1" s="41"/>
      <c r="JTT1" s="41"/>
      <c r="JTU1" s="41"/>
      <c r="JTV1" s="41"/>
      <c r="JTW1" s="41"/>
      <c r="JTX1" s="41"/>
      <c r="JTY1" s="41"/>
      <c r="JTZ1" s="41"/>
      <c r="JUA1" s="41"/>
      <c r="JUB1" s="41"/>
      <c r="JUC1" s="41"/>
      <c r="JUD1" s="41"/>
      <c r="JUE1" s="41"/>
      <c r="JUF1" s="41"/>
      <c r="JUG1" s="41"/>
      <c r="JUH1" s="41"/>
      <c r="JUI1" s="41"/>
      <c r="JUJ1" s="41"/>
      <c r="JUK1" s="41"/>
      <c r="JUL1" s="41"/>
      <c r="JUM1" s="41"/>
      <c r="JUN1" s="41"/>
      <c r="JUO1" s="41"/>
      <c r="JUP1" s="41"/>
      <c r="JUQ1" s="41"/>
      <c r="JUR1" s="41"/>
      <c r="JUS1" s="41"/>
      <c r="JUT1" s="41"/>
      <c r="JUU1" s="41"/>
      <c r="JUV1" s="41"/>
      <c r="JUW1" s="41"/>
      <c r="JUX1" s="41"/>
      <c r="JUY1" s="41"/>
      <c r="JUZ1" s="41"/>
      <c r="JVA1" s="41"/>
      <c r="JVB1" s="41"/>
      <c r="JVC1" s="41"/>
      <c r="JVD1" s="41"/>
      <c r="JVE1" s="41"/>
      <c r="JVF1" s="41"/>
      <c r="JVG1" s="41"/>
      <c r="JVH1" s="41"/>
      <c r="JVI1" s="41"/>
      <c r="JVJ1" s="41"/>
      <c r="JVK1" s="41"/>
      <c r="JVL1" s="41"/>
      <c r="JVM1" s="41"/>
      <c r="JVN1" s="41"/>
      <c r="JVO1" s="41"/>
      <c r="JVP1" s="41"/>
      <c r="JVQ1" s="41"/>
      <c r="JVR1" s="41"/>
      <c r="JVS1" s="41"/>
      <c r="JVT1" s="41"/>
      <c r="JVU1" s="41"/>
      <c r="JVV1" s="41"/>
      <c r="JVW1" s="41"/>
      <c r="JVX1" s="41"/>
      <c r="JVY1" s="41"/>
      <c r="JVZ1" s="41"/>
      <c r="JWA1" s="41"/>
      <c r="JWB1" s="41"/>
      <c r="JWC1" s="41"/>
      <c r="JWD1" s="41"/>
      <c r="JWE1" s="41"/>
      <c r="JWF1" s="41"/>
      <c r="JWG1" s="41"/>
      <c r="JWH1" s="41"/>
      <c r="JWI1" s="41"/>
      <c r="JWJ1" s="41"/>
      <c r="JWK1" s="41"/>
      <c r="JWL1" s="41"/>
      <c r="JWM1" s="41"/>
      <c r="JWN1" s="41"/>
      <c r="JWO1" s="41"/>
      <c r="JWP1" s="41"/>
      <c r="JWQ1" s="41"/>
      <c r="JWR1" s="41"/>
      <c r="JWS1" s="41"/>
      <c r="JWT1" s="41"/>
      <c r="JWU1" s="41"/>
      <c r="JWV1" s="41"/>
      <c r="JWW1" s="41"/>
      <c r="JWX1" s="41"/>
      <c r="JWY1" s="41"/>
      <c r="JWZ1" s="41"/>
      <c r="JXA1" s="41"/>
      <c r="JXB1" s="41"/>
      <c r="JXC1" s="41"/>
      <c r="JXD1" s="41"/>
      <c r="JXE1" s="41"/>
      <c r="JXF1" s="41"/>
      <c r="JXG1" s="41"/>
      <c r="JXH1" s="41"/>
      <c r="JXI1" s="41"/>
      <c r="JXJ1" s="41"/>
      <c r="JXK1" s="41"/>
      <c r="JXL1" s="41"/>
      <c r="JXM1" s="41"/>
      <c r="JXN1" s="41"/>
      <c r="JXO1" s="41"/>
      <c r="JXP1" s="41"/>
      <c r="JXQ1" s="41"/>
      <c r="JXR1" s="41"/>
      <c r="JXS1" s="41"/>
      <c r="JXT1" s="41"/>
      <c r="JXU1" s="41"/>
      <c r="JXV1" s="41"/>
      <c r="JXW1" s="41"/>
      <c r="JXX1" s="41"/>
      <c r="JXY1" s="41"/>
      <c r="JXZ1" s="41"/>
      <c r="JYA1" s="41"/>
      <c r="JYB1" s="41"/>
      <c r="JYC1" s="41"/>
      <c r="JYD1" s="41"/>
      <c r="JYE1" s="41"/>
      <c r="JYF1" s="41"/>
      <c r="JYG1" s="41"/>
      <c r="JYH1" s="41"/>
      <c r="JYI1" s="41"/>
      <c r="JYJ1" s="41"/>
      <c r="JYK1" s="41"/>
      <c r="JYL1" s="41"/>
      <c r="JYM1" s="41"/>
      <c r="JYN1" s="41"/>
      <c r="JYO1" s="41"/>
      <c r="JYP1" s="41"/>
      <c r="JYQ1" s="41"/>
      <c r="JYR1" s="41"/>
      <c r="JYS1" s="41"/>
      <c r="JYT1" s="41"/>
      <c r="JYU1" s="41"/>
      <c r="JYV1" s="41"/>
      <c r="JYW1" s="41"/>
      <c r="JYX1" s="41"/>
      <c r="JYY1" s="41"/>
      <c r="JYZ1" s="41"/>
      <c r="JZA1" s="41"/>
      <c r="JZB1" s="41"/>
      <c r="JZC1" s="41"/>
      <c r="JZD1" s="41"/>
      <c r="JZE1" s="41"/>
      <c r="JZF1" s="41"/>
      <c r="JZG1" s="41"/>
      <c r="JZH1" s="41"/>
      <c r="JZI1" s="41"/>
      <c r="JZJ1" s="41"/>
      <c r="JZK1" s="41"/>
      <c r="JZL1" s="41"/>
      <c r="JZM1" s="41"/>
      <c r="JZN1" s="41"/>
      <c r="JZO1" s="41"/>
      <c r="JZP1" s="41"/>
      <c r="JZQ1" s="41"/>
      <c r="JZR1" s="41"/>
      <c r="JZS1" s="41"/>
      <c r="JZT1" s="41"/>
      <c r="JZU1" s="41"/>
      <c r="JZV1" s="41"/>
      <c r="JZW1" s="41"/>
      <c r="JZX1" s="41"/>
      <c r="JZY1" s="41"/>
      <c r="JZZ1" s="41"/>
      <c r="KAA1" s="41"/>
      <c r="KAB1" s="41"/>
      <c r="KAC1" s="41"/>
      <c r="KAD1" s="41"/>
      <c r="KAE1" s="41"/>
      <c r="KAF1" s="41"/>
      <c r="KAG1" s="41"/>
      <c r="KAH1" s="41"/>
      <c r="KAI1" s="41"/>
      <c r="KAJ1" s="41"/>
      <c r="KAK1" s="41"/>
      <c r="KAL1" s="41"/>
      <c r="KAM1" s="41"/>
      <c r="KAN1" s="41"/>
      <c r="KAO1" s="41"/>
      <c r="KAP1" s="41"/>
      <c r="KAQ1" s="41"/>
      <c r="KAR1" s="41"/>
      <c r="KAS1" s="41"/>
      <c r="KAT1" s="41"/>
      <c r="KAU1" s="41"/>
      <c r="KAV1" s="41"/>
      <c r="KAW1" s="41"/>
      <c r="KAX1" s="41"/>
      <c r="KAY1" s="41"/>
      <c r="KAZ1" s="41"/>
      <c r="KBA1" s="41"/>
      <c r="KBB1" s="41"/>
      <c r="KBC1" s="41"/>
      <c r="KBD1" s="41"/>
      <c r="KBE1" s="41"/>
      <c r="KBF1" s="41"/>
      <c r="KBG1" s="41"/>
      <c r="KBH1" s="41"/>
      <c r="KBI1" s="41"/>
      <c r="KBJ1" s="41"/>
      <c r="KBK1" s="41"/>
      <c r="KBL1" s="41"/>
      <c r="KBM1" s="41"/>
      <c r="KBN1" s="41"/>
      <c r="KBO1" s="41"/>
      <c r="KBP1" s="41"/>
      <c r="KBQ1" s="41"/>
      <c r="KBR1" s="41"/>
      <c r="KBS1" s="41"/>
      <c r="KBT1" s="41"/>
      <c r="KBU1" s="41"/>
      <c r="KBV1" s="41"/>
      <c r="KBW1" s="41"/>
      <c r="KBX1" s="41"/>
      <c r="KBY1" s="41"/>
      <c r="KBZ1" s="41"/>
      <c r="KCA1" s="41"/>
      <c r="KCB1" s="41"/>
      <c r="KCC1" s="41"/>
      <c r="KCD1" s="41"/>
      <c r="KCE1" s="41"/>
      <c r="KCF1" s="41"/>
      <c r="KCG1" s="41"/>
      <c r="KCH1" s="41"/>
      <c r="KCI1" s="41"/>
      <c r="KCJ1" s="41"/>
      <c r="KCK1" s="41"/>
      <c r="KCL1" s="41"/>
      <c r="KCM1" s="41"/>
      <c r="KCN1" s="41"/>
      <c r="KCO1" s="41"/>
      <c r="KCP1" s="41"/>
      <c r="KCQ1" s="41"/>
      <c r="KCR1" s="41"/>
      <c r="KCS1" s="41"/>
      <c r="KCT1" s="41"/>
      <c r="KCU1" s="41"/>
      <c r="KCV1" s="41"/>
      <c r="KCW1" s="41"/>
      <c r="KCX1" s="41"/>
      <c r="KCY1" s="41"/>
      <c r="KCZ1" s="41"/>
      <c r="KDA1" s="41"/>
      <c r="KDB1" s="41"/>
      <c r="KDC1" s="41"/>
      <c r="KDD1" s="41"/>
      <c r="KDE1" s="41"/>
      <c r="KDF1" s="41"/>
      <c r="KDG1" s="41"/>
      <c r="KDH1" s="41"/>
      <c r="KDI1" s="41"/>
      <c r="KDJ1" s="41"/>
      <c r="KDK1" s="41"/>
      <c r="KDL1" s="41"/>
      <c r="KDM1" s="41"/>
      <c r="KDN1" s="41"/>
      <c r="KDO1" s="41"/>
      <c r="KDP1" s="41"/>
      <c r="KDQ1" s="41"/>
      <c r="KDR1" s="41"/>
      <c r="KDS1" s="41"/>
      <c r="KDT1" s="41"/>
      <c r="KDU1" s="41"/>
      <c r="KDV1" s="41"/>
      <c r="KDW1" s="41"/>
      <c r="KDX1" s="41"/>
      <c r="KDY1" s="41"/>
      <c r="KDZ1" s="41"/>
      <c r="KEA1" s="41"/>
      <c r="KEB1" s="41"/>
      <c r="KEC1" s="41"/>
      <c r="KED1" s="41"/>
      <c r="KEE1" s="41"/>
      <c r="KEF1" s="41"/>
      <c r="KEG1" s="41"/>
      <c r="KEH1" s="41"/>
      <c r="KEI1" s="41"/>
      <c r="KEJ1" s="41"/>
      <c r="KEK1" s="41"/>
      <c r="KEL1" s="41"/>
      <c r="KEM1" s="41"/>
      <c r="KEN1" s="41"/>
      <c r="KEO1" s="41"/>
      <c r="KEP1" s="41"/>
      <c r="KEQ1" s="41"/>
      <c r="KER1" s="41"/>
      <c r="KES1" s="41"/>
      <c r="KET1" s="41"/>
      <c r="KEU1" s="41"/>
      <c r="KEV1" s="41"/>
      <c r="KEW1" s="41"/>
      <c r="KEX1" s="41"/>
      <c r="KEY1" s="41"/>
      <c r="KEZ1" s="41"/>
      <c r="KFA1" s="41"/>
      <c r="KFB1" s="41"/>
      <c r="KFC1" s="41"/>
      <c r="KFD1" s="41"/>
      <c r="KFE1" s="41"/>
      <c r="KFF1" s="41"/>
      <c r="KFG1" s="41"/>
      <c r="KFH1" s="41"/>
      <c r="KFI1" s="41"/>
      <c r="KFJ1" s="41"/>
      <c r="KFK1" s="41"/>
      <c r="KFL1" s="41"/>
      <c r="KFM1" s="41"/>
      <c r="KFN1" s="41"/>
      <c r="KFO1" s="41"/>
      <c r="KFP1" s="41"/>
      <c r="KFQ1" s="41"/>
      <c r="KFR1" s="41"/>
      <c r="KFS1" s="41"/>
      <c r="KFT1" s="41"/>
      <c r="KFU1" s="41"/>
      <c r="KFV1" s="41"/>
      <c r="KFW1" s="41"/>
      <c r="KFX1" s="41"/>
      <c r="KFY1" s="41"/>
      <c r="KFZ1" s="41"/>
      <c r="KGA1" s="41"/>
      <c r="KGB1" s="41"/>
      <c r="KGC1" s="41"/>
      <c r="KGD1" s="41"/>
      <c r="KGE1" s="41"/>
      <c r="KGF1" s="41"/>
      <c r="KGG1" s="41"/>
      <c r="KGH1" s="41"/>
      <c r="KGI1" s="41"/>
      <c r="KGJ1" s="41"/>
      <c r="KGK1" s="41"/>
      <c r="KGL1" s="41"/>
      <c r="KGM1" s="41"/>
      <c r="KGN1" s="41"/>
      <c r="KGO1" s="41"/>
      <c r="KGP1" s="41"/>
      <c r="KGQ1" s="41"/>
      <c r="KGR1" s="41"/>
      <c r="KGS1" s="41"/>
      <c r="KGT1" s="41"/>
      <c r="KGU1" s="41"/>
      <c r="KGV1" s="41"/>
      <c r="KGW1" s="41"/>
      <c r="KGX1" s="41"/>
      <c r="KGY1" s="41"/>
      <c r="KGZ1" s="41"/>
      <c r="KHA1" s="41"/>
      <c r="KHB1" s="41"/>
      <c r="KHC1" s="41"/>
      <c r="KHD1" s="41"/>
      <c r="KHE1" s="41"/>
      <c r="KHF1" s="41"/>
      <c r="KHG1" s="41"/>
      <c r="KHH1" s="41"/>
      <c r="KHI1" s="41"/>
      <c r="KHJ1" s="41"/>
      <c r="KHK1" s="41"/>
      <c r="KHL1" s="41"/>
      <c r="KHM1" s="41"/>
      <c r="KHN1" s="41"/>
      <c r="KHO1" s="41"/>
      <c r="KHP1" s="41"/>
      <c r="KHQ1" s="41"/>
      <c r="KHR1" s="41"/>
      <c r="KHS1" s="41"/>
      <c r="KHT1" s="41"/>
      <c r="KHU1" s="41"/>
      <c r="KHV1" s="41"/>
      <c r="KHW1" s="41"/>
      <c r="KHX1" s="41"/>
      <c r="KHY1" s="41"/>
      <c r="KHZ1" s="41"/>
      <c r="KIA1" s="41"/>
      <c r="KIB1" s="41"/>
      <c r="KIC1" s="41"/>
      <c r="KID1" s="41"/>
      <c r="KIE1" s="41"/>
      <c r="KIF1" s="41"/>
      <c r="KIG1" s="41"/>
      <c r="KIH1" s="41"/>
      <c r="KII1" s="41"/>
      <c r="KIJ1" s="41"/>
      <c r="KIK1" s="41"/>
      <c r="KIL1" s="41"/>
      <c r="KIM1" s="41"/>
      <c r="KIN1" s="41"/>
      <c r="KIO1" s="41"/>
      <c r="KIP1" s="41"/>
      <c r="KIQ1" s="41"/>
      <c r="KIR1" s="41"/>
      <c r="KIS1" s="41"/>
      <c r="KIT1" s="41"/>
      <c r="KIU1" s="41"/>
      <c r="KIV1" s="41"/>
      <c r="KIW1" s="41"/>
      <c r="KIX1" s="41"/>
      <c r="KIY1" s="41"/>
      <c r="KIZ1" s="41"/>
      <c r="KJA1" s="41"/>
      <c r="KJB1" s="41"/>
      <c r="KJC1" s="41"/>
      <c r="KJD1" s="41"/>
      <c r="KJE1" s="41"/>
      <c r="KJF1" s="41"/>
      <c r="KJG1" s="41"/>
      <c r="KJH1" s="41"/>
      <c r="KJI1" s="41"/>
      <c r="KJJ1" s="41"/>
      <c r="KJK1" s="41"/>
      <c r="KJL1" s="41"/>
      <c r="KJM1" s="41"/>
      <c r="KJN1" s="41"/>
      <c r="KJO1" s="41"/>
      <c r="KJP1" s="41"/>
      <c r="KJQ1" s="41"/>
      <c r="KJR1" s="41"/>
      <c r="KJS1" s="41"/>
      <c r="KJT1" s="41"/>
      <c r="KJU1" s="41"/>
      <c r="KJV1" s="41"/>
      <c r="KJW1" s="41"/>
      <c r="KJX1" s="41"/>
      <c r="KJY1" s="41"/>
      <c r="KJZ1" s="41"/>
      <c r="KKA1" s="41"/>
      <c r="KKB1" s="41"/>
      <c r="KKC1" s="41"/>
      <c r="KKD1" s="41"/>
      <c r="KKE1" s="41"/>
      <c r="KKF1" s="41"/>
      <c r="KKG1" s="41"/>
      <c r="KKH1" s="41"/>
      <c r="KKI1" s="41"/>
      <c r="KKJ1" s="41"/>
      <c r="KKK1" s="41"/>
      <c r="KKL1" s="41"/>
      <c r="KKM1" s="41"/>
      <c r="KKN1" s="41"/>
      <c r="KKO1" s="41"/>
      <c r="KKP1" s="41"/>
      <c r="KKQ1" s="41"/>
      <c r="KKR1" s="41"/>
      <c r="KKS1" s="41"/>
      <c r="KKT1" s="41"/>
      <c r="KKU1" s="41"/>
      <c r="KKV1" s="41"/>
      <c r="KKW1" s="41"/>
      <c r="KKX1" s="41"/>
      <c r="KKY1" s="41"/>
      <c r="KKZ1" s="41"/>
      <c r="KLA1" s="41"/>
      <c r="KLB1" s="41"/>
      <c r="KLC1" s="41"/>
      <c r="KLD1" s="41"/>
      <c r="KLE1" s="41"/>
      <c r="KLF1" s="41"/>
      <c r="KLG1" s="41"/>
      <c r="KLH1" s="41"/>
      <c r="KLI1" s="41"/>
      <c r="KLJ1" s="41"/>
      <c r="KLK1" s="41"/>
      <c r="KLL1" s="41"/>
      <c r="KLM1" s="41"/>
      <c r="KLN1" s="41"/>
      <c r="KLO1" s="41"/>
      <c r="KLP1" s="41"/>
      <c r="KLQ1" s="41"/>
      <c r="KLR1" s="41"/>
      <c r="KLS1" s="41"/>
      <c r="KLT1" s="41"/>
      <c r="KLU1" s="41"/>
      <c r="KLV1" s="41"/>
      <c r="KLW1" s="41"/>
      <c r="KLX1" s="41"/>
      <c r="KLY1" s="41"/>
      <c r="KLZ1" s="41"/>
      <c r="KMA1" s="41"/>
      <c r="KMB1" s="41"/>
      <c r="KMC1" s="41"/>
      <c r="KMD1" s="41"/>
      <c r="KME1" s="41"/>
      <c r="KMF1" s="41"/>
      <c r="KMG1" s="41"/>
      <c r="KMH1" s="41"/>
      <c r="KMI1" s="41"/>
      <c r="KMJ1" s="41"/>
      <c r="KMK1" s="41"/>
      <c r="KML1" s="41"/>
      <c r="KMM1" s="41"/>
      <c r="KMN1" s="41"/>
      <c r="KMO1" s="41"/>
      <c r="KMP1" s="41"/>
      <c r="KMQ1" s="41"/>
      <c r="KMR1" s="41"/>
      <c r="KMS1" s="41"/>
      <c r="KMT1" s="41"/>
      <c r="KMU1" s="41"/>
      <c r="KMV1" s="41"/>
      <c r="KMW1" s="41"/>
      <c r="KMX1" s="41"/>
      <c r="KMY1" s="41"/>
      <c r="KMZ1" s="41"/>
      <c r="KNA1" s="41"/>
      <c r="KNB1" s="41"/>
      <c r="KNC1" s="41"/>
      <c r="KND1" s="41"/>
      <c r="KNE1" s="41"/>
      <c r="KNF1" s="41"/>
      <c r="KNG1" s="41"/>
      <c r="KNH1" s="41"/>
      <c r="KNI1" s="41"/>
      <c r="KNJ1" s="41"/>
      <c r="KNK1" s="41"/>
      <c r="KNL1" s="41"/>
      <c r="KNM1" s="41"/>
      <c r="KNN1" s="41"/>
      <c r="KNO1" s="41"/>
      <c r="KNP1" s="41"/>
      <c r="KNQ1" s="41"/>
      <c r="KNR1" s="41"/>
      <c r="KNS1" s="41"/>
      <c r="KNT1" s="41"/>
      <c r="KNU1" s="41"/>
      <c r="KNV1" s="41"/>
      <c r="KNW1" s="41"/>
      <c r="KNX1" s="41"/>
      <c r="KNY1" s="41"/>
      <c r="KNZ1" s="41"/>
      <c r="KOA1" s="41"/>
      <c r="KOB1" s="41"/>
      <c r="KOC1" s="41"/>
      <c r="KOD1" s="41"/>
      <c r="KOE1" s="41"/>
      <c r="KOF1" s="41"/>
      <c r="KOG1" s="41"/>
      <c r="KOH1" s="41"/>
      <c r="KOI1" s="41"/>
      <c r="KOJ1" s="41"/>
      <c r="KOK1" s="41"/>
      <c r="KOL1" s="41"/>
      <c r="KOM1" s="41"/>
      <c r="KON1" s="41"/>
      <c r="KOO1" s="41"/>
      <c r="KOP1" s="41"/>
      <c r="KOQ1" s="41"/>
      <c r="KOR1" s="41"/>
      <c r="KOS1" s="41"/>
      <c r="KOT1" s="41"/>
      <c r="KOU1" s="41"/>
      <c r="KOV1" s="41"/>
      <c r="KOW1" s="41"/>
      <c r="KOX1" s="41"/>
      <c r="KOY1" s="41"/>
      <c r="KOZ1" s="41"/>
      <c r="KPA1" s="41"/>
      <c r="KPB1" s="41"/>
      <c r="KPC1" s="41"/>
      <c r="KPD1" s="41"/>
      <c r="KPE1" s="41"/>
      <c r="KPF1" s="41"/>
      <c r="KPG1" s="41"/>
      <c r="KPH1" s="41"/>
      <c r="KPI1" s="41"/>
      <c r="KPJ1" s="41"/>
      <c r="KPK1" s="41"/>
      <c r="KPL1" s="41"/>
      <c r="KPM1" s="41"/>
      <c r="KPN1" s="41"/>
      <c r="KPO1" s="41"/>
      <c r="KPP1" s="41"/>
      <c r="KPQ1" s="41"/>
      <c r="KPR1" s="41"/>
      <c r="KPS1" s="41"/>
      <c r="KPT1" s="41"/>
      <c r="KPU1" s="41"/>
      <c r="KPV1" s="41"/>
      <c r="KPW1" s="41"/>
      <c r="KPX1" s="41"/>
      <c r="KPY1" s="41"/>
      <c r="KPZ1" s="41"/>
      <c r="KQA1" s="41"/>
      <c r="KQB1" s="41"/>
      <c r="KQC1" s="41"/>
      <c r="KQD1" s="41"/>
      <c r="KQE1" s="41"/>
      <c r="KQF1" s="41"/>
      <c r="KQG1" s="41"/>
      <c r="KQH1" s="41"/>
      <c r="KQI1" s="41"/>
      <c r="KQJ1" s="41"/>
      <c r="KQK1" s="41"/>
      <c r="KQL1" s="41"/>
      <c r="KQM1" s="41"/>
      <c r="KQN1" s="41"/>
      <c r="KQO1" s="41"/>
      <c r="KQP1" s="41"/>
      <c r="KQQ1" s="41"/>
      <c r="KQR1" s="41"/>
      <c r="KQS1" s="41"/>
      <c r="KQT1" s="41"/>
      <c r="KQU1" s="41"/>
      <c r="KQV1" s="41"/>
      <c r="KQW1" s="41"/>
      <c r="KQX1" s="41"/>
      <c r="KQY1" s="41"/>
      <c r="KQZ1" s="41"/>
      <c r="KRA1" s="41"/>
      <c r="KRB1" s="41"/>
      <c r="KRC1" s="41"/>
      <c r="KRD1" s="41"/>
      <c r="KRE1" s="41"/>
      <c r="KRF1" s="41"/>
      <c r="KRG1" s="41"/>
      <c r="KRH1" s="41"/>
      <c r="KRI1" s="41"/>
      <c r="KRJ1" s="41"/>
      <c r="KRK1" s="41"/>
      <c r="KRL1" s="41"/>
      <c r="KRM1" s="41"/>
      <c r="KRN1" s="41"/>
      <c r="KRO1" s="41"/>
      <c r="KRP1" s="41"/>
      <c r="KRQ1" s="41"/>
      <c r="KRR1" s="41"/>
      <c r="KRS1" s="41"/>
      <c r="KRT1" s="41"/>
      <c r="KRU1" s="41"/>
      <c r="KRV1" s="41"/>
      <c r="KRW1" s="41"/>
      <c r="KRX1" s="41"/>
      <c r="KRY1" s="41"/>
      <c r="KRZ1" s="41"/>
      <c r="KSA1" s="41"/>
      <c r="KSB1" s="41"/>
      <c r="KSC1" s="41"/>
      <c r="KSD1" s="41"/>
      <c r="KSE1" s="41"/>
      <c r="KSF1" s="41"/>
      <c r="KSG1" s="41"/>
      <c r="KSH1" s="41"/>
      <c r="KSI1" s="41"/>
      <c r="KSJ1" s="41"/>
      <c r="KSK1" s="41"/>
      <c r="KSL1" s="41"/>
      <c r="KSM1" s="41"/>
      <c r="KSN1" s="41"/>
      <c r="KSO1" s="41"/>
      <c r="KSP1" s="41"/>
      <c r="KSQ1" s="41"/>
      <c r="KSR1" s="41"/>
      <c r="KSS1" s="41"/>
      <c r="KST1" s="41"/>
      <c r="KSU1" s="41"/>
      <c r="KSV1" s="41"/>
      <c r="KSW1" s="41"/>
      <c r="KSX1" s="41"/>
      <c r="KSY1" s="41"/>
      <c r="KSZ1" s="41"/>
      <c r="KTA1" s="41"/>
      <c r="KTB1" s="41"/>
      <c r="KTC1" s="41"/>
      <c r="KTD1" s="41"/>
      <c r="KTE1" s="41"/>
      <c r="KTF1" s="41"/>
      <c r="KTG1" s="41"/>
      <c r="KTH1" s="41"/>
      <c r="KTI1" s="41"/>
      <c r="KTJ1" s="41"/>
      <c r="KTK1" s="41"/>
      <c r="KTL1" s="41"/>
      <c r="KTM1" s="41"/>
      <c r="KTN1" s="41"/>
      <c r="KTO1" s="41"/>
      <c r="KTP1" s="41"/>
      <c r="KTQ1" s="41"/>
      <c r="KTR1" s="41"/>
      <c r="KTS1" s="41"/>
      <c r="KTT1" s="41"/>
      <c r="KTU1" s="41"/>
      <c r="KTV1" s="41"/>
      <c r="KTW1" s="41"/>
      <c r="KTX1" s="41"/>
      <c r="KTY1" s="41"/>
      <c r="KTZ1" s="41"/>
      <c r="KUA1" s="41"/>
      <c r="KUB1" s="41"/>
      <c r="KUC1" s="41"/>
      <c r="KUD1" s="41"/>
      <c r="KUE1" s="41"/>
      <c r="KUF1" s="41"/>
      <c r="KUG1" s="41"/>
      <c r="KUH1" s="41"/>
      <c r="KUI1" s="41"/>
      <c r="KUJ1" s="41"/>
      <c r="KUK1" s="41"/>
      <c r="KUL1" s="41"/>
      <c r="KUM1" s="41"/>
      <c r="KUN1" s="41"/>
      <c r="KUO1" s="41"/>
      <c r="KUP1" s="41"/>
      <c r="KUQ1" s="41"/>
      <c r="KUR1" s="41"/>
      <c r="KUS1" s="41"/>
      <c r="KUT1" s="41"/>
      <c r="KUU1" s="41"/>
      <c r="KUV1" s="41"/>
      <c r="KUW1" s="41"/>
      <c r="KUX1" s="41"/>
      <c r="KUY1" s="41"/>
      <c r="KUZ1" s="41"/>
      <c r="KVA1" s="41"/>
      <c r="KVB1" s="41"/>
      <c r="KVC1" s="41"/>
      <c r="KVD1" s="41"/>
      <c r="KVE1" s="41"/>
      <c r="KVF1" s="41"/>
      <c r="KVG1" s="41"/>
      <c r="KVH1" s="41"/>
      <c r="KVI1" s="41"/>
      <c r="KVJ1" s="41"/>
      <c r="KVK1" s="41"/>
      <c r="KVL1" s="41"/>
      <c r="KVM1" s="41"/>
      <c r="KVN1" s="41"/>
      <c r="KVO1" s="41"/>
      <c r="KVP1" s="41"/>
      <c r="KVQ1" s="41"/>
      <c r="KVR1" s="41"/>
      <c r="KVS1" s="41"/>
      <c r="KVT1" s="41"/>
      <c r="KVU1" s="41"/>
      <c r="KVV1" s="41"/>
      <c r="KVW1" s="41"/>
      <c r="KVX1" s="41"/>
      <c r="KVY1" s="41"/>
      <c r="KVZ1" s="41"/>
      <c r="KWA1" s="41"/>
      <c r="KWB1" s="41"/>
      <c r="KWC1" s="41"/>
      <c r="KWD1" s="41"/>
      <c r="KWE1" s="41"/>
      <c r="KWF1" s="41"/>
      <c r="KWG1" s="41"/>
      <c r="KWH1" s="41"/>
      <c r="KWI1" s="41"/>
      <c r="KWJ1" s="41"/>
      <c r="KWK1" s="41"/>
      <c r="KWL1" s="41"/>
      <c r="KWM1" s="41"/>
      <c r="KWN1" s="41"/>
      <c r="KWO1" s="41"/>
      <c r="KWP1" s="41"/>
      <c r="KWQ1" s="41"/>
      <c r="KWR1" s="41"/>
      <c r="KWS1" s="41"/>
      <c r="KWT1" s="41"/>
      <c r="KWU1" s="41"/>
      <c r="KWV1" s="41"/>
      <c r="KWW1" s="41"/>
      <c r="KWX1" s="41"/>
      <c r="KWY1" s="41"/>
      <c r="KWZ1" s="41"/>
      <c r="KXA1" s="41"/>
      <c r="KXB1" s="41"/>
      <c r="KXC1" s="41"/>
      <c r="KXD1" s="41"/>
      <c r="KXE1" s="41"/>
      <c r="KXF1" s="41"/>
      <c r="KXG1" s="41"/>
      <c r="KXH1" s="41"/>
      <c r="KXI1" s="41"/>
      <c r="KXJ1" s="41"/>
      <c r="KXK1" s="41"/>
      <c r="KXL1" s="41"/>
      <c r="KXM1" s="41"/>
      <c r="KXN1" s="41"/>
      <c r="KXO1" s="41"/>
      <c r="KXP1" s="41"/>
      <c r="KXQ1" s="41"/>
      <c r="KXR1" s="41"/>
      <c r="KXS1" s="41"/>
      <c r="KXT1" s="41"/>
      <c r="KXU1" s="41"/>
      <c r="KXV1" s="41"/>
      <c r="KXW1" s="41"/>
      <c r="KXX1" s="41"/>
      <c r="KXY1" s="41"/>
      <c r="KXZ1" s="41"/>
      <c r="KYA1" s="41"/>
      <c r="KYB1" s="41"/>
      <c r="KYC1" s="41"/>
      <c r="KYD1" s="41"/>
      <c r="KYE1" s="41"/>
      <c r="KYF1" s="41"/>
      <c r="KYG1" s="41"/>
      <c r="KYH1" s="41"/>
      <c r="KYI1" s="41"/>
      <c r="KYJ1" s="41"/>
      <c r="KYK1" s="41"/>
      <c r="KYL1" s="41"/>
      <c r="KYM1" s="41"/>
      <c r="KYN1" s="41"/>
      <c r="KYO1" s="41"/>
      <c r="KYP1" s="41"/>
      <c r="KYQ1" s="41"/>
      <c r="KYR1" s="41"/>
      <c r="KYS1" s="41"/>
      <c r="KYT1" s="41"/>
      <c r="KYU1" s="41"/>
      <c r="KYV1" s="41"/>
      <c r="KYW1" s="41"/>
      <c r="KYX1" s="41"/>
      <c r="KYY1" s="41"/>
      <c r="KYZ1" s="41"/>
      <c r="KZA1" s="41"/>
      <c r="KZB1" s="41"/>
      <c r="KZC1" s="41"/>
      <c r="KZD1" s="41"/>
      <c r="KZE1" s="41"/>
      <c r="KZF1" s="41"/>
      <c r="KZG1" s="41"/>
      <c r="KZH1" s="41"/>
      <c r="KZI1" s="41"/>
      <c r="KZJ1" s="41"/>
      <c r="KZK1" s="41"/>
      <c r="KZL1" s="41"/>
      <c r="KZM1" s="41"/>
      <c r="KZN1" s="41"/>
      <c r="KZO1" s="41"/>
      <c r="KZP1" s="41"/>
      <c r="KZQ1" s="41"/>
      <c r="KZR1" s="41"/>
      <c r="KZS1" s="41"/>
      <c r="KZT1" s="41"/>
      <c r="KZU1" s="41"/>
      <c r="KZV1" s="41"/>
      <c r="KZW1" s="41"/>
      <c r="KZX1" s="41"/>
      <c r="KZY1" s="41"/>
      <c r="KZZ1" s="41"/>
      <c r="LAA1" s="41"/>
      <c r="LAB1" s="41"/>
      <c r="LAC1" s="41"/>
      <c r="LAD1" s="41"/>
      <c r="LAE1" s="41"/>
      <c r="LAF1" s="41"/>
      <c r="LAG1" s="41"/>
      <c r="LAH1" s="41"/>
      <c r="LAI1" s="41"/>
      <c r="LAJ1" s="41"/>
      <c r="LAK1" s="41"/>
      <c r="LAL1" s="41"/>
      <c r="LAM1" s="41"/>
      <c r="LAN1" s="41"/>
      <c r="LAO1" s="41"/>
      <c r="LAP1" s="41"/>
      <c r="LAQ1" s="41"/>
      <c r="LAR1" s="41"/>
      <c r="LAS1" s="41"/>
      <c r="LAT1" s="41"/>
      <c r="LAU1" s="41"/>
      <c r="LAV1" s="41"/>
      <c r="LAW1" s="41"/>
      <c r="LAX1" s="41"/>
      <c r="LAY1" s="41"/>
      <c r="LAZ1" s="41"/>
      <c r="LBA1" s="41"/>
      <c r="LBB1" s="41"/>
      <c r="LBC1" s="41"/>
      <c r="LBD1" s="41"/>
      <c r="LBE1" s="41"/>
      <c r="LBF1" s="41"/>
      <c r="LBG1" s="41"/>
      <c r="LBH1" s="41"/>
      <c r="LBI1" s="41"/>
      <c r="LBJ1" s="41"/>
      <c r="LBK1" s="41"/>
      <c r="LBL1" s="41"/>
      <c r="LBM1" s="41"/>
      <c r="LBN1" s="41"/>
      <c r="LBO1" s="41"/>
      <c r="LBP1" s="41"/>
      <c r="LBQ1" s="41"/>
      <c r="LBR1" s="41"/>
      <c r="LBS1" s="41"/>
      <c r="LBT1" s="41"/>
      <c r="LBU1" s="41"/>
      <c r="LBV1" s="41"/>
      <c r="LBW1" s="41"/>
      <c r="LBX1" s="41"/>
      <c r="LBY1" s="41"/>
      <c r="LBZ1" s="41"/>
      <c r="LCA1" s="41"/>
      <c r="LCB1" s="41"/>
      <c r="LCC1" s="41"/>
      <c r="LCD1" s="41"/>
      <c r="LCE1" s="41"/>
      <c r="LCF1" s="41"/>
      <c r="LCG1" s="41"/>
      <c r="LCH1" s="41"/>
      <c r="LCI1" s="41"/>
      <c r="LCJ1" s="41"/>
      <c r="LCK1" s="41"/>
      <c r="LCL1" s="41"/>
      <c r="LCM1" s="41"/>
      <c r="LCN1" s="41"/>
      <c r="LCO1" s="41"/>
      <c r="LCP1" s="41"/>
      <c r="LCQ1" s="41"/>
      <c r="LCR1" s="41"/>
      <c r="LCS1" s="41"/>
      <c r="LCT1" s="41"/>
      <c r="LCU1" s="41"/>
      <c r="LCV1" s="41"/>
      <c r="LCW1" s="41"/>
      <c r="LCX1" s="41"/>
      <c r="LCY1" s="41"/>
      <c r="LCZ1" s="41"/>
      <c r="LDA1" s="41"/>
      <c r="LDB1" s="41"/>
      <c r="LDC1" s="41"/>
      <c r="LDD1" s="41"/>
      <c r="LDE1" s="41"/>
      <c r="LDF1" s="41"/>
      <c r="LDG1" s="41"/>
      <c r="LDH1" s="41"/>
      <c r="LDI1" s="41"/>
      <c r="LDJ1" s="41"/>
      <c r="LDK1" s="41"/>
      <c r="LDL1" s="41"/>
      <c r="LDM1" s="41"/>
      <c r="LDN1" s="41"/>
      <c r="LDO1" s="41"/>
      <c r="LDP1" s="41"/>
      <c r="LDQ1" s="41"/>
      <c r="LDR1" s="41"/>
      <c r="LDS1" s="41"/>
      <c r="LDT1" s="41"/>
      <c r="LDU1" s="41"/>
      <c r="LDV1" s="41"/>
      <c r="LDW1" s="41"/>
      <c r="LDX1" s="41"/>
      <c r="LDY1" s="41"/>
      <c r="LDZ1" s="41"/>
      <c r="LEA1" s="41"/>
      <c r="LEB1" s="41"/>
      <c r="LEC1" s="41"/>
      <c r="LED1" s="41"/>
      <c r="LEE1" s="41"/>
      <c r="LEF1" s="41"/>
      <c r="LEG1" s="41"/>
      <c r="LEH1" s="41"/>
      <c r="LEI1" s="41"/>
      <c r="LEJ1" s="41"/>
      <c r="LEK1" s="41"/>
      <c r="LEL1" s="41"/>
      <c r="LEM1" s="41"/>
      <c r="LEN1" s="41"/>
      <c r="LEO1" s="41"/>
      <c r="LEP1" s="41"/>
      <c r="LEQ1" s="41"/>
      <c r="LER1" s="41"/>
      <c r="LES1" s="41"/>
      <c r="LET1" s="41"/>
      <c r="LEU1" s="41"/>
      <c r="LEV1" s="41"/>
      <c r="LEW1" s="41"/>
      <c r="LEX1" s="41"/>
      <c r="LEY1" s="41"/>
      <c r="LEZ1" s="41"/>
      <c r="LFA1" s="41"/>
      <c r="LFB1" s="41"/>
      <c r="LFC1" s="41"/>
      <c r="LFD1" s="41"/>
      <c r="LFE1" s="41"/>
      <c r="LFF1" s="41"/>
      <c r="LFG1" s="41"/>
      <c r="LFH1" s="41"/>
      <c r="LFI1" s="41"/>
      <c r="LFJ1" s="41"/>
      <c r="LFK1" s="41"/>
      <c r="LFL1" s="41"/>
      <c r="LFM1" s="41"/>
      <c r="LFN1" s="41"/>
      <c r="LFO1" s="41"/>
      <c r="LFP1" s="41"/>
      <c r="LFQ1" s="41"/>
      <c r="LFR1" s="41"/>
      <c r="LFS1" s="41"/>
      <c r="LFT1" s="41"/>
      <c r="LFU1" s="41"/>
      <c r="LFV1" s="41"/>
      <c r="LFW1" s="41"/>
      <c r="LFX1" s="41"/>
      <c r="LFY1" s="41"/>
      <c r="LFZ1" s="41"/>
      <c r="LGA1" s="41"/>
      <c r="LGB1" s="41"/>
      <c r="LGC1" s="41"/>
      <c r="LGD1" s="41"/>
      <c r="LGE1" s="41"/>
      <c r="LGF1" s="41"/>
      <c r="LGG1" s="41"/>
      <c r="LGH1" s="41"/>
      <c r="LGI1" s="41"/>
      <c r="LGJ1" s="41"/>
      <c r="LGK1" s="41"/>
      <c r="LGL1" s="41"/>
      <c r="LGM1" s="41"/>
      <c r="LGN1" s="41"/>
      <c r="LGO1" s="41"/>
      <c r="LGP1" s="41"/>
      <c r="LGQ1" s="41"/>
      <c r="LGR1" s="41"/>
      <c r="LGS1" s="41"/>
      <c r="LGT1" s="41"/>
      <c r="LGU1" s="41"/>
      <c r="LGV1" s="41"/>
      <c r="LGW1" s="41"/>
      <c r="LGX1" s="41"/>
      <c r="LGY1" s="41"/>
      <c r="LGZ1" s="41"/>
      <c r="LHA1" s="41"/>
      <c r="LHB1" s="41"/>
      <c r="LHC1" s="41"/>
      <c r="LHD1" s="41"/>
      <c r="LHE1" s="41"/>
      <c r="LHF1" s="41"/>
      <c r="LHG1" s="41"/>
      <c r="LHH1" s="41"/>
      <c r="LHI1" s="41"/>
      <c r="LHJ1" s="41"/>
      <c r="LHK1" s="41"/>
      <c r="LHL1" s="41"/>
      <c r="LHM1" s="41"/>
      <c r="LHN1" s="41"/>
      <c r="LHO1" s="41"/>
      <c r="LHP1" s="41"/>
      <c r="LHQ1" s="41"/>
      <c r="LHR1" s="41"/>
      <c r="LHS1" s="41"/>
      <c r="LHT1" s="41"/>
      <c r="LHU1" s="41"/>
      <c r="LHV1" s="41"/>
      <c r="LHW1" s="41"/>
      <c r="LHX1" s="41"/>
      <c r="LHY1" s="41"/>
      <c r="LHZ1" s="41"/>
      <c r="LIA1" s="41"/>
      <c r="LIB1" s="41"/>
      <c r="LIC1" s="41"/>
      <c r="LID1" s="41"/>
      <c r="LIE1" s="41"/>
      <c r="LIF1" s="41"/>
      <c r="LIG1" s="41"/>
      <c r="LIH1" s="41"/>
      <c r="LII1" s="41"/>
      <c r="LIJ1" s="41"/>
      <c r="LIK1" s="41"/>
      <c r="LIL1" s="41"/>
      <c r="LIM1" s="41"/>
      <c r="LIN1" s="41"/>
      <c r="LIO1" s="41"/>
      <c r="LIP1" s="41"/>
      <c r="LIQ1" s="41"/>
      <c r="LIR1" s="41"/>
      <c r="LIS1" s="41"/>
      <c r="LIT1" s="41"/>
      <c r="LIU1" s="41"/>
      <c r="LIV1" s="41"/>
      <c r="LIW1" s="41"/>
      <c r="LIX1" s="41"/>
      <c r="LIY1" s="41"/>
      <c r="LIZ1" s="41"/>
      <c r="LJA1" s="41"/>
      <c r="LJB1" s="41"/>
      <c r="LJC1" s="41"/>
      <c r="LJD1" s="41"/>
      <c r="LJE1" s="41"/>
      <c r="LJF1" s="41"/>
      <c r="LJG1" s="41"/>
      <c r="LJH1" s="41"/>
      <c r="LJI1" s="41"/>
      <c r="LJJ1" s="41"/>
      <c r="LJK1" s="41"/>
      <c r="LJL1" s="41"/>
      <c r="LJM1" s="41"/>
      <c r="LJN1" s="41"/>
      <c r="LJO1" s="41"/>
      <c r="LJP1" s="41"/>
      <c r="LJQ1" s="41"/>
      <c r="LJR1" s="41"/>
      <c r="LJS1" s="41"/>
      <c r="LJT1" s="41"/>
      <c r="LJU1" s="41"/>
      <c r="LJV1" s="41"/>
      <c r="LJW1" s="41"/>
      <c r="LJX1" s="41"/>
      <c r="LJY1" s="41"/>
      <c r="LJZ1" s="41"/>
      <c r="LKA1" s="41"/>
      <c r="LKB1" s="41"/>
      <c r="LKC1" s="41"/>
      <c r="LKD1" s="41"/>
      <c r="LKE1" s="41"/>
      <c r="LKF1" s="41"/>
      <c r="LKG1" s="41"/>
      <c r="LKH1" s="41"/>
      <c r="LKI1" s="41"/>
      <c r="LKJ1" s="41"/>
      <c r="LKK1" s="41"/>
      <c r="LKL1" s="41"/>
      <c r="LKM1" s="41"/>
      <c r="LKN1" s="41"/>
      <c r="LKO1" s="41"/>
      <c r="LKP1" s="41"/>
      <c r="LKQ1" s="41"/>
      <c r="LKR1" s="41"/>
      <c r="LKS1" s="41"/>
      <c r="LKT1" s="41"/>
      <c r="LKU1" s="41"/>
      <c r="LKV1" s="41"/>
      <c r="LKW1" s="41"/>
      <c r="LKX1" s="41"/>
      <c r="LKY1" s="41"/>
      <c r="LKZ1" s="41"/>
      <c r="LLA1" s="41"/>
      <c r="LLB1" s="41"/>
      <c r="LLC1" s="41"/>
      <c r="LLD1" s="41"/>
      <c r="LLE1" s="41"/>
      <c r="LLF1" s="41"/>
      <c r="LLG1" s="41"/>
      <c r="LLH1" s="41"/>
      <c r="LLI1" s="41"/>
      <c r="LLJ1" s="41"/>
      <c r="LLK1" s="41"/>
      <c r="LLL1" s="41"/>
      <c r="LLM1" s="41"/>
      <c r="LLN1" s="41"/>
      <c r="LLO1" s="41"/>
      <c r="LLP1" s="41"/>
      <c r="LLQ1" s="41"/>
      <c r="LLR1" s="41"/>
      <c r="LLS1" s="41"/>
      <c r="LLT1" s="41"/>
      <c r="LLU1" s="41"/>
      <c r="LLV1" s="41"/>
      <c r="LLW1" s="41"/>
      <c r="LLX1" s="41"/>
      <c r="LLY1" s="41"/>
      <c r="LLZ1" s="41"/>
      <c r="LMA1" s="41"/>
      <c r="LMB1" s="41"/>
      <c r="LMC1" s="41"/>
      <c r="LMD1" s="41"/>
      <c r="LME1" s="41"/>
      <c r="LMF1" s="41"/>
      <c r="LMG1" s="41"/>
      <c r="LMH1" s="41"/>
      <c r="LMI1" s="41"/>
      <c r="LMJ1" s="41"/>
      <c r="LMK1" s="41"/>
      <c r="LML1" s="41"/>
      <c r="LMM1" s="41"/>
      <c r="LMN1" s="41"/>
      <c r="LMO1" s="41"/>
      <c r="LMP1" s="41"/>
      <c r="LMQ1" s="41"/>
      <c r="LMR1" s="41"/>
      <c r="LMS1" s="41"/>
      <c r="LMT1" s="41"/>
      <c r="LMU1" s="41"/>
      <c r="LMV1" s="41"/>
      <c r="LMW1" s="41"/>
      <c r="LMX1" s="41"/>
      <c r="LMY1" s="41"/>
      <c r="LMZ1" s="41"/>
      <c r="LNA1" s="41"/>
      <c r="LNB1" s="41"/>
      <c r="LNC1" s="41"/>
      <c r="LND1" s="41"/>
      <c r="LNE1" s="41"/>
      <c r="LNF1" s="41"/>
      <c r="LNG1" s="41"/>
      <c r="LNH1" s="41"/>
      <c r="LNI1" s="41"/>
      <c r="LNJ1" s="41"/>
      <c r="LNK1" s="41"/>
      <c r="LNL1" s="41"/>
      <c r="LNM1" s="41"/>
      <c r="LNN1" s="41"/>
      <c r="LNO1" s="41"/>
      <c r="LNP1" s="41"/>
      <c r="LNQ1" s="41"/>
      <c r="LNR1" s="41"/>
      <c r="LNS1" s="41"/>
      <c r="LNT1" s="41"/>
      <c r="LNU1" s="41"/>
      <c r="LNV1" s="41"/>
      <c r="LNW1" s="41"/>
      <c r="LNX1" s="41"/>
      <c r="LNY1" s="41"/>
      <c r="LNZ1" s="41"/>
      <c r="LOA1" s="41"/>
      <c r="LOB1" s="41"/>
      <c r="LOC1" s="41"/>
      <c r="LOD1" s="41"/>
      <c r="LOE1" s="41"/>
      <c r="LOF1" s="41"/>
      <c r="LOG1" s="41"/>
      <c r="LOH1" s="41"/>
      <c r="LOI1" s="41"/>
      <c r="LOJ1" s="41"/>
      <c r="LOK1" s="41"/>
      <c r="LOL1" s="41"/>
      <c r="LOM1" s="41"/>
      <c r="LON1" s="41"/>
      <c r="LOO1" s="41"/>
      <c r="LOP1" s="41"/>
      <c r="LOQ1" s="41"/>
      <c r="LOR1" s="41"/>
      <c r="LOS1" s="41"/>
      <c r="LOT1" s="41"/>
      <c r="LOU1" s="41"/>
      <c r="LOV1" s="41"/>
      <c r="LOW1" s="41"/>
      <c r="LOX1" s="41"/>
      <c r="LOY1" s="41"/>
      <c r="LOZ1" s="41"/>
      <c r="LPA1" s="41"/>
      <c r="LPB1" s="41"/>
      <c r="LPC1" s="41"/>
      <c r="LPD1" s="41"/>
      <c r="LPE1" s="41"/>
      <c r="LPF1" s="41"/>
      <c r="LPG1" s="41"/>
      <c r="LPH1" s="41"/>
      <c r="LPI1" s="41"/>
      <c r="LPJ1" s="41"/>
      <c r="LPK1" s="41"/>
      <c r="LPL1" s="41"/>
      <c r="LPM1" s="41"/>
      <c r="LPN1" s="41"/>
      <c r="LPO1" s="41"/>
      <c r="LPP1" s="41"/>
      <c r="LPQ1" s="41"/>
      <c r="LPR1" s="41"/>
      <c r="LPS1" s="41"/>
      <c r="LPT1" s="41"/>
      <c r="LPU1" s="41"/>
      <c r="LPV1" s="41"/>
      <c r="LPW1" s="41"/>
      <c r="LPX1" s="41"/>
      <c r="LPY1" s="41"/>
      <c r="LPZ1" s="41"/>
      <c r="LQA1" s="41"/>
      <c r="LQB1" s="41"/>
      <c r="LQC1" s="41"/>
      <c r="LQD1" s="41"/>
      <c r="LQE1" s="41"/>
      <c r="LQF1" s="41"/>
      <c r="LQG1" s="41"/>
      <c r="LQH1" s="41"/>
      <c r="LQI1" s="41"/>
      <c r="LQJ1" s="41"/>
      <c r="LQK1" s="41"/>
      <c r="LQL1" s="41"/>
      <c r="LQM1" s="41"/>
      <c r="LQN1" s="41"/>
      <c r="LQO1" s="41"/>
      <c r="LQP1" s="41"/>
      <c r="LQQ1" s="41"/>
      <c r="LQR1" s="41"/>
      <c r="LQS1" s="41"/>
      <c r="LQT1" s="41"/>
      <c r="LQU1" s="41"/>
      <c r="LQV1" s="41"/>
      <c r="LQW1" s="41"/>
      <c r="LQX1" s="41"/>
      <c r="LQY1" s="41"/>
      <c r="LQZ1" s="41"/>
      <c r="LRA1" s="41"/>
      <c r="LRB1" s="41"/>
      <c r="LRC1" s="41"/>
      <c r="LRD1" s="41"/>
      <c r="LRE1" s="41"/>
      <c r="LRF1" s="41"/>
      <c r="LRG1" s="41"/>
      <c r="LRH1" s="41"/>
      <c r="LRI1" s="41"/>
      <c r="LRJ1" s="41"/>
      <c r="LRK1" s="41"/>
      <c r="LRL1" s="41"/>
      <c r="LRM1" s="41"/>
      <c r="LRN1" s="41"/>
      <c r="LRO1" s="41"/>
      <c r="LRP1" s="41"/>
      <c r="LRQ1" s="41"/>
      <c r="LRR1" s="41"/>
      <c r="LRS1" s="41"/>
      <c r="LRT1" s="41"/>
      <c r="LRU1" s="41"/>
      <c r="LRV1" s="41"/>
      <c r="LRW1" s="41"/>
      <c r="LRX1" s="41"/>
      <c r="LRY1" s="41"/>
      <c r="LRZ1" s="41"/>
      <c r="LSA1" s="41"/>
      <c r="LSB1" s="41"/>
      <c r="LSC1" s="41"/>
      <c r="LSD1" s="41"/>
      <c r="LSE1" s="41"/>
      <c r="LSF1" s="41"/>
      <c r="LSG1" s="41"/>
      <c r="LSH1" s="41"/>
      <c r="LSI1" s="41"/>
      <c r="LSJ1" s="41"/>
      <c r="LSK1" s="41"/>
      <c r="LSL1" s="41"/>
      <c r="LSM1" s="41"/>
      <c r="LSN1" s="41"/>
      <c r="LSO1" s="41"/>
      <c r="LSP1" s="41"/>
      <c r="LSQ1" s="41"/>
      <c r="LSR1" s="41"/>
      <c r="LSS1" s="41"/>
      <c r="LST1" s="41"/>
      <c r="LSU1" s="41"/>
      <c r="LSV1" s="41"/>
      <c r="LSW1" s="41"/>
      <c r="LSX1" s="41"/>
      <c r="LSY1" s="41"/>
      <c r="LSZ1" s="41"/>
      <c r="LTA1" s="41"/>
      <c r="LTB1" s="41"/>
      <c r="LTC1" s="41"/>
      <c r="LTD1" s="41"/>
      <c r="LTE1" s="41"/>
      <c r="LTF1" s="41"/>
      <c r="LTG1" s="41"/>
      <c r="LTH1" s="41"/>
      <c r="LTI1" s="41"/>
      <c r="LTJ1" s="41"/>
      <c r="LTK1" s="41"/>
      <c r="LTL1" s="41"/>
      <c r="LTM1" s="41"/>
      <c r="LTN1" s="41"/>
      <c r="LTO1" s="41"/>
      <c r="LTP1" s="41"/>
      <c r="LTQ1" s="41"/>
      <c r="LTR1" s="41"/>
      <c r="LTS1" s="41"/>
      <c r="LTT1" s="41"/>
      <c r="LTU1" s="41"/>
      <c r="LTV1" s="41"/>
      <c r="LTW1" s="41"/>
      <c r="LTX1" s="41"/>
      <c r="LTY1" s="41"/>
      <c r="LTZ1" s="41"/>
      <c r="LUA1" s="41"/>
      <c r="LUB1" s="41"/>
      <c r="LUC1" s="41"/>
      <c r="LUD1" s="41"/>
      <c r="LUE1" s="41"/>
      <c r="LUF1" s="41"/>
      <c r="LUG1" s="41"/>
      <c r="LUH1" s="41"/>
      <c r="LUI1" s="41"/>
      <c r="LUJ1" s="41"/>
      <c r="LUK1" s="41"/>
      <c r="LUL1" s="41"/>
      <c r="LUM1" s="41"/>
      <c r="LUN1" s="41"/>
      <c r="LUO1" s="41"/>
      <c r="LUP1" s="41"/>
      <c r="LUQ1" s="41"/>
      <c r="LUR1" s="41"/>
      <c r="LUS1" s="41"/>
      <c r="LUT1" s="41"/>
      <c r="LUU1" s="41"/>
      <c r="LUV1" s="41"/>
      <c r="LUW1" s="41"/>
      <c r="LUX1" s="41"/>
      <c r="LUY1" s="41"/>
      <c r="LUZ1" s="41"/>
      <c r="LVA1" s="41"/>
      <c r="LVB1" s="41"/>
      <c r="LVC1" s="41"/>
      <c r="LVD1" s="41"/>
      <c r="LVE1" s="41"/>
      <c r="LVF1" s="41"/>
      <c r="LVG1" s="41"/>
      <c r="LVH1" s="41"/>
      <c r="LVI1" s="41"/>
      <c r="LVJ1" s="41"/>
      <c r="LVK1" s="41"/>
      <c r="LVL1" s="41"/>
      <c r="LVM1" s="41"/>
      <c r="LVN1" s="41"/>
      <c r="LVO1" s="41"/>
      <c r="LVP1" s="41"/>
      <c r="LVQ1" s="41"/>
      <c r="LVR1" s="41"/>
      <c r="LVS1" s="41"/>
      <c r="LVT1" s="41"/>
      <c r="LVU1" s="41"/>
      <c r="LVV1" s="41"/>
      <c r="LVW1" s="41"/>
      <c r="LVX1" s="41"/>
      <c r="LVY1" s="41"/>
      <c r="LVZ1" s="41"/>
      <c r="LWA1" s="41"/>
      <c r="LWB1" s="41"/>
      <c r="LWC1" s="41"/>
      <c r="LWD1" s="41"/>
      <c r="LWE1" s="41"/>
      <c r="LWF1" s="41"/>
      <c r="LWG1" s="41"/>
      <c r="LWH1" s="41"/>
      <c r="LWI1" s="41"/>
      <c r="LWJ1" s="41"/>
      <c r="LWK1" s="41"/>
      <c r="LWL1" s="41"/>
      <c r="LWM1" s="41"/>
      <c r="LWN1" s="41"/>
      <c r="LWO1" s="41"/>
      <c r="LWP1" s="41"/>
      <c r="LWQ1" s="41"/>
      <c r="LWR1" s="41"/>
      <c r="LWS1" s="41"/>
      <c r="LWT1" s="41"/>
      <c r="LWU1" s="41"/>
      <c r="LWV1" s="41"/>
      <c r="LWW1" s="41"/>
      <c r="LWX1" s="41"/>
      <c r="LWY1" s="41"/>
      <c r="LWZ1" s="41"/>
      <c r="LXA1" s="41"/>
      <c r="LXB1" s="41"/>
      <c r="LXC1" s="41"/>
      <c r="LXD1" s="41"/>
      <c r="LXE1" s="41"/>
      <c r="LXF1" s="41"/>
      <c r="LXG1" s="41"/>
      <c r="LXH1" s="41"/>
      <c r="LXI1" s="41"/>
      <c r="LXJ1" s="41"/>
      <c r="LXK1" s="41"/>
      <c r="LXL1" s="41"/>
      <c r="LXM1" s="41"/>
      <c r="LXN1" s="41"/>
      <c r="LXO1" s="41"/>
      <c r="LXP1" s="41"/>
      <c r="LXQ1" s="41"/>
      <c r="LXR1" s="41"/>
      <c r="LXS1" s="41"/>
      <c r="LXT1" s="41"/>
      <c r="LXU1" s="41"/>
      <c r="LXV1" s="41"/>
      <c r="LXW1" s="41"/>
      <c r="LXX1" s="41"/>
      <c r="LXY1" s="41"/>
      <c r="LXZ1" s="41"/>
      <c r="LYA1" s="41"/>
      <c r="LYB1" s="41"/>
      <c r="LYC1" s="41"/>
      <c r="LYD1" s="41"/>
      <c r="LYE1" s="41"/>
      <c r="LYF1" s="41"/>
      <c r="LYG1" s="41"/>
      <c r="LYH1" s="41"/>
      <c r="LYI1" s="41"/>
      <c r="LYJ1" s="41"/>
      <c r="LYK1" s="41"/>
      <c r="LYL1" s="41"/>
      <c r="LYM1" s="41"/>
      <c r="LYN1" s="41"/>
      <c r="LYO1" s="41"/>
      <c r="LYP1" s="41"/>
      <c r="LYQ1" s="41"/>
      <c r="LYR1" s="41"/>
      <c r="LYS1" s="41"/>
      <c r="LYT1" s="41"/>
      <c r="LYU1" s="41"/>
      <c r="LYV1" s="41"/>
      <c r="LYW1" s="41"/>
      <c r="LYX1" s="41"/>
      <c r="LYY1" s="41"/>
      <c r="LYZ1" s="41"/>
      <c r="LZA1" s="41"/>
      <c r="LZB1" s="41"/>
      <c r="LZC1" s="41"/>
      <c r="LZD1" s="41"/>
      <c r="LZE1" s="41"/>
      <c r="LZF1" s="41"/>
      <c r="LZG1" s="41"/>
      <c r="LZH1" s="41"/>
      <c r="LZI1" s="41"/>
      <c r="LZJ1" s="41"/>
      <c r="LZK1" s="41"/>
      <c r="LZL1" s="41"/>
      <c r="LZM1" s="41"/>
      <c r="LZN1" s="41"/>
      <c r="LZO1" s="41"/>
      <c r="LZP1" s="41"/>
      <c r="LZQ1" s="41"/>
      <c r="LZR1" s="41"/>
      <c r="LZS1" s="41"/>
      <c r="LZT1" s="41"/>
      <c r="LZU1" s="41"/>
      <c r="LZV1" s="41"/>
      <c r="LZW1" s="41"/>
      <c r="LZX1" s="41"/>
      <c r="LZY1" s="41"/>
      <c r="LZZ1" s="41"/>
      <c r="MAA1" s="41"/>
      <c r="MAB1" s="41"/>
      <c r="MAC1" s="41"/>
      <c r="MAD1" s="41"/>
      <c r="MAE1" s="41"/>
      <c r="MAF1" s="41"/>
      <c r="MAG1" s="41"/>
      <c r="MAH1" s="41"/>
      <c r="MAI1" s="41"/>
      <c r="MAJ1" s="41"/>
      <c r="MAK1" s="41"/>
      <c r="MAL1" s="41"/>
      <c r="MAM1" s="41"/>
      <c r="MAN1" s="41"/>
      <c r="MAO1" s="41"/>
      <c r="MAP1" s="41"/>
      <c r="MAQ1" s="41"/>
      <c r="MAR1" s="41"/>
      <c r="MAS1" s="41"/>
      <c r="MAT1" s="41"/>
      <c r="MAU1" s="41"/>
      <c r="MAV1" s="41"/>
      <c r="MAW1" s="41"/>
      <c r="MAX1" s="41"/>
      <c r="MAY1" s="41"/>
      <c r="MAZ1" s="41"/>
      <c r="MBA1" s="41"/>
      <c r="MBB1" s="41"/>
      <c r="MBC1" s="41"/>
      <c r="MBD1" s="41"/>
      <c r="MBE1" s="41"/>
      <c r="MBF1" s="41"/>
      <c r="MBG1" s="41"/>
      <c r="MBH1" s="41"/>
      <c r="MBI1" s="41"/>
      <c r="MBJ1" s="41"/>
      <c r="MBK1" s="41"/>
      <c r="MBL1" s="41"/>
      <c r="MBM1" s="41"/>
      <c r="MBN1" s="41"/>
      <c r="MBO1" s="41"/>
      <c r="MBP1" s="41"/>
      <c r="MBQ1" s="41"/>
      <c r="MBR1" s="41"/>
      <c r="MBS1" s="41"/>
      <c r="MBT1" s="41"/>
      <c r="MBU1" s="41"/>
      <c r="MBV1" s="41"/>
      <c r="MBW1" s="41"/>
      <c r="MBX1" s="41"/>
      <c r="MBY1" s="41"/>
      <c r="MBZ1" s="41"/>
      <c r="MCA1" s="41"/>
      <c r="MCB1" s="41"/>
      <c r="MCC1" s="41"/>
      <c r="MCD1" s="41"/>
      <c r="MCE1" s="41"/>
      <c r="MCF1" s="41"/>
      <c r="MCG1" s="41"/>
      <c r="MCH1" s="41"/>
      <c r="MCI1" s="41"/>
      <c r="MCJ1" s="41"/>
      <c r="MCK1" s="41"/>
      <c r="MCL1" s="41"/>
      <c r="MCM1" s="41"/>
      <c r="MCN1" s="41"/>
      <c r="MCO1" s="41"/>
      <c r="MCP1" s="41"/>
      <c r="MCQ1" s="41"/>
      <c r="MCR1" s="41"/>
      <c r="MCS1" s="41"/>
      <c r="MCT1" s="41"/>
      <c r="MCU1" s="41"/>
      <c r="MCV1" s="41"/>
      <c r="MCW1" s="41"/>
      <c r="MCX1" s="41"/>
      <c r="MCY1" s="41"/>
      <c r="MCZ1" s="41"/>
      <c r="MDA1" s="41"/>
      <c r="MDB1" s="41"/>
      <c r="MDC1" s="41"/>
      <c r="MDD1" s="41"/>
      <c r="MDE1" s="41"/>
      <c r="MDF1" s="41"/>
      <c r="MDG1" s="41"/>
      <c r="MDH1" s="41"/>
      <c r="MDI1" s="41"/>
      <c r="MDJ1" s="41"/>
      <c r="MDK1" s="41"/>
      <c r="MDL1" s="41"/>
      <c r="MDM1" s="41"/>
      <c r="MDN1" s="41"/>
      <c r="MDO1" s="41"/>
      <c r="MDP1" s="41"/>
      <c r="MDQ1" s="41"/>
      <c r="MDR1" s="41"/>
      <c r="MDS1" s="41"/>
      <c r="MDT1" s="41"/>
      <c r="MDU1" s="41"/>
      <c r="MDV1" s="41"/>
      <c r="MDW1" s="41"/>
      <c r="MDX1" s="41"/>
      <c r="MDY1" s="41"/>
      <c r="MDZ1" s="41"/>
      <c r="MEA1" s="41"/>
      <c r="MEB1" s="41"/>
      <c r="MEC1" s="41"/>
      <c r="MED1" s="41"/>
      <c r="MEE1" s="41"/>
      <c r="MEF1" s="41"/>
      <c r="MEG1" s="41"/>
      <c r="MEH1" s="41"/>
      <c r="MEI1" s="41"/>
      <c r="MEJ1" s="41"/>
      <c r="MEK1" s="41"/>
      <c r="MEL1" s="41"/>
      <c r="MEM1" s="41"/>
      <c r="MEN1" s="41"/>
      <c r="MEO1" s="41"/>
      <c r="MEP1" s="41"/>
      <c r="MEQ1" s="41"/>
      <c r="MER1" s="41"/>
      <c r="MES1" s="41"/>
      <c r="MET1" s="41"/>
      <c r="MEU1" s="41"/>
      <c r="MEV1" s="41"/>
      <c r="MEW1" s="41"/>
      <c r="MEX1" s="41"/>
      <c r="MEY1" s="41"/>
      <c r="MEZ1" s="41"/>
      <c r="MFA1" s="41"/>
      <c r="MFB1" s="41"/>
      <c r="MFC1" s="41"/>
      <c r="MFD1" s="41"/>
      <c r="MFE1" s="41"/>
      <c r="MFF1" s="41"/>
      <c r="MFG1" s="41"/>
      <c r="MFH1" s="41"/>
      <c r="MFI1" s="41"/>
      <c r="MFJ1" s="41"/>
      <c r="MFK1" s="41"/>
      <c r="MFL1" s="41"/>
      <c r="MFM1" s="41"/>
      <c r="MFN1" s="41"/>
      <c r="MFO1" s="41"/>
      <c r="MFP1" s="41"/>
      <c r="MFQ1" s="41"/>
      <c r="MFR1" s="41"/>
      <c r="MFS1" s="41"/>
      <c r="MFT1" s="41"/>
      <c r="MFU1" s="41"/>
      <c r="MFV1" s="41"/>
      <c r="MFW1" s="41"/>
      <c r="MFX1" s="41"/>
      <c r="MFY1" s="41"/>
      <c r="MFZ1" s="41"/>
      <c r="MGA1" s="41"/>
      <c r="MGB1" s="41"/>
      <c r="MGC1" s="41"/>
      <c r="MGD1" s="41"/>
      <c r="MGE1" s="41"/>
      <c r="MGF1" s="41"/>
      <c r="MGG1" s="41"/>
      <c r="MGH1" s="41"/>
      <c r="MGI1" s="41"/>
      <c r="MGJ1" s="41"/>
      <c r="MGK1" s="41"/>
      <c r="MGL1" s="41"/>
      <c r="MGM1" s="41"/>
      <c r="MGN1" s="41"/>
      <c r="MGO1" s="41"/>
      <c r="MGP1" s="41"/>
      <c r="MGQ1" s="41"/>
      <c r="MGR1" s="41"/>
      <c r="MGS1" s="41"/>
      <c r="MGT1" s="41"/>
      <c r="MGU1" s="41"/>
      <c r="MGV1" s="41"/>
      <c r="MGW1" s="41"/>
      <c r="MGX1" s="41"/>
      <c r="MGY1" s="41"/>
      <c r="MGZ1" s="41"/>
      <c r="MHA1" s="41"/>
      <c r="MHB1" s="41"/>
      <c r="MHC1" s="41"/>
      <c r="MHD1" s="41"/>
      <c r="MHE1" s="41"/>
      <c r="MHF1" s="41"/>
      <c r="MHG1" s="41"/>
      <c r="MHH1" s="41"/>
      <c r="MHI1" s="41"/>
      <c r="MHJ1" s="41"/>
      <c r="MHK1" s="41"/>
      <c r="MHL1" s="41"/>
      <c r="MHM1" s="41"/>
      <c r="MHN1" s="41"/>
      <c r="MHO1" s="41"/>
      <c r="MHP1" s="41"/>
      <c r="MHQ1" s="41"/>
      <c r="MHR1" s="41"/>
      <c r="MHS1" s="41"/>
      <c r="MHT1" s="41"/>
      <c r="MHU1" s="41"/>
      <c r="MHV1" s="41"/>
      <c r="MHW1" s="41"/>
      <c r="MHX1" s="41"/>
      <c r="MHY1" s="41"/>
      <c r="MHZ1" s="41"/>
      <c r="MIA1" s="41"/>
      <c r="MIB1" s="41"/>
      <c r="MIC1" s="41"/>
      <c r="MID1" s="41"/>
      <c r="MIE1" s="41"/>
      <c r="MIF1" s="41"/>
      <c r="MIG1" s="41"/>
      <c r="MIH1" s="41"/>
      <c r="MII1" s="41"/>
      <c r="MIJ1" s="41"/>
      <c r="MIK1" s="41"/>
      <c r="MIL1" s="41"/>
      <c r="MIM1" s="41"/>
      <c r="MIN1" s="41"/>
      <c r="MIO1" s="41"/>
      <c r="MIP1" s="41"/>
      <c r="MIQ1" s="41"/>
      <c r="MIR1" s="41"/>
      <c r="MIS1" s="41"/>
      <c r="MIT1" s="41"/>
      <c r="MIU1" s="41"/>
      <c r="MIV1" s="41"/>
      <c r="MIW1" s="41"/>
      <c r="MIX1" s="41"/>
      <c r="MIY1" s="41"/>
      <c r="MIZ1" s="41"/>
      <c r="MJA1" s="41"/>
      <c r="MJB1" s="41"/>
      <c r="MJC1" s="41"/>
      <c r="MJD1" s="41"/>
      <c r="MJE1" s="41"/>
      <c r="MJF1" s="41"/>
      <c r="MJG1" s="41"/>
      <c r="MJH1" s="41"/>
      <c r="MJI1" s="41"/>
      <c r="MJJ1" s="41"/>
      <c r="MJK1" s="41"/>
      <c r="MJL1" s="41"/>
      <c r="MJM1" s="41"/>
      <c r="MJN1" s="41"/>
      <c r="MJO1" s="41"/>
      <c r="MJP1" s="41"/>
      <c r="MJQ1" s="41"/>
      <c r="MJR1" s="41"/>
      <c r="MJS1" s="41"/>
      <c r="MJT1" s="41"/>
      <c r="MJU1" s="41"/>
      <c r="MJV1" s="41"/>
      <c r="MJW1" s="41"/>
      <c r="MJX1" s="41"/>
      <c r="MJY1" s="41"/>
      <c r="MJZ1" s="41"/>
      <c r="MKA1" s="41"/>
      <c r="MKB1" s="41"/>
      <c r="MKC1" s="41"/>
      <c r="MKD1" s="41"/>
      <c r="MKE1" s="41"/>
      <c r="MKF1" s="41"/>
      <c r="MKG1" s="41"/>
      <c r="MKH1" s="41"/>
      <c r="MKI1" s="41"/>
      <c r="MKJ1" s="41"/>
      <c r="MKK1" s="41"/>
      <c r="MKL1" s="41"/>
      <c r="MKM1" s="41"/>
      <c r="MKN1" s="41"/>
      <c r="MKO1" s="41"/>
      <c r="MKP1" s="41"/>
      <c r="MKQ1" s="41"/>
      <c r="MKR1" s="41"/>
      <c r="MKS1" s="41"/>
      <c r="MKT1" s="41"/>
      <c r="MKU1" s="41"/>
      <c r="MKV1" s="41"/>
      <c r="MKW1" s="41"/>
      <c r="MKX1" s="41"/>
      <c r="MKY1" s="41"/>
      <c r="MKZ1" s="41"/>
      <c r="MLA1" s="41"/>
      <c r="MLB1" s="41"/>
      <c r="MLC1" s="41"/>
      <c r="MLD1" s="41"/>
      <c r="MLE1" s="41"/>
      <c r="MLF1" s="41"/>
      <c r="MLG1" s="41"/>
      <c r="MLH1" s="41"/>
      <c r="MLI1" s="41"/>
      <c r="MLJ1" s="41"/>
      <c r="MLK1" s="41"/>
      <c r="MLL1" s="41"/>
      <c r="MLM1" s="41"/>
      <c r="MLN1" s="41"/>
      <c r="MLO1" s="41"/>
      <c r="MLP1" s="41"/>
      <c r="MLQ1" s="41"/>
      <c r="MLR1" s="41"/>
      <c r="MLS1" s="41"/>
      <c r="MLT1" s="41"/>
      <c r="MLU1" s="41"/>
      <c r="MLV1" s="41"/>
      <c r="MLW1" s="41"/>
      <c r="MLX1" s="41"/>
      <c r="MLY1" s="41"/>
      <c r="MLZ1" s="41"/>
      <c r="MMA1" s="41"/>
      <c r="MMB1" s="41"/>
      <c r="MMC1" s="41"/>
      <c r="MMD1" s="41"/>
      <c r="MME1" s="41"/>
      <c r="MMF1" s="41"/>
      <c r="MMG1" s="41"/>
      <c r="MMH1" s="41"/>
      <c r="MMI1" s="41"/>
      <c r="MMJ1" s="41"/>
      <c r="MMK1" s="41"/>
      <c r="MML1" s="41"/>
      <c r="MMM1" s="41"/>
      <c r="MMN1" s="41"/>
      <c r="MMO1" s="41"/>
      <c r="MMP1" s="41"/>
      <c r="MMQ1" s="41"/>
      <c r="MMR1" s="41"/>
      <c r="MMS1" s="41"/>
      <c r="MMT1" s="41"/>
      <c r="MMU1" s="41"/>
      <c r="MMV1" s="41"/>
      <c r="MMW1" s="41"/>
      <c r="MMX1" s="41"/>
      <c r="MMY1" s="41"/>
      <c r="MMZ1" s="41"/>
      <c r="MNA1" s="41"/>
      <c r="MNB1" s="41"/>
      <c r="MNC1" s="41"/>
      <c r="MND1" s="41"/>
      <c r="MNE1" s="41"/>
      <c r="MNF1" s="41"/>
      <c r="MNG1" s="41"/>
      <c r="MNH1" s="41"/>
      <c r="MNI1" s="41"/>
      <c r="MNJ1" s="41"/>
      <c r="MNK1" s="41"/>
      <c r="MNL1" s="41"/>
      <c r="MNM1" s="41"/>
      <c r="MNN1" s="41"/>
      <c r="MNO1" s="41"/>
      <c r="MNP1" s="41"/>
      <c r="MNQ1" s="41"/>
      <c r="MNR1" s="41"/>
      <c r="MNS1" s="41"/>
      <c r="MNT1" s="41"/>
      <c r="MNU1" s="41"/>
      <c r="MNV1" s="41"/>
      <c r="MNW1" s="41"/>
      <c r="MNX1" s="41"/>
      <c r="MNY1" s="41"/>
      <c r="MNZ1" s="41"/>
      <c r="MOA1" s="41"/>
      <c r="MOB1" s="41"/>
      <c r="MOC1" s="41"/>
      <c r="MOD1" s="41"/>
      <c r="MOE1" s="41"/>
      <c r="MOF1" s="41"/>
      <c r="MOG1" s="41"/>
      <c r="MOH1" s="41"/>
      <c r="MOI1" s="41"/>
      <c r="MOJ1" s="41"/>
      <c r="MOK1" s="41"/>
      <c r="MOL1" s="41"/>
      <c r="MOM1" s="41"/>
      <c r="MON1" s="41"/>
      <c r="MOO1" s="41"/>
      <c r="MOP1" s="41"/>
      <c r="MOQ1" s="41"/>
      <c r="MOR1" s="41"/>
      <c r="MOS1" s="41"/>
      <c r="MOT1" s="41"/>
      <c r="MOU1" s="41"/>
      <c r="MOV1" s="41"/>
      <c r="MOW1" s="41"/>
      <c r="MOX1" s="41"/>
      <c r="MOY1" s="41"/>
      <c r="MOZ1" s="41"/>
      <c r="MPA1" s="41"/>
      <c r="MPB1" s="41"/>
      <c r="MPC1" s="41"/>
      <c r="MPD1" s="41"/>
      <c r="MPE1" s="41"/>
      <c r="MPF1" s="41"/>
      <c r="MPG1" s="41"/>
      <c r="MPH1" s="41"/>
      <c r="MPI1" s="41"/>
      <c r="MPJ1" s="41"/>
      <c r="MPK1" s="41"/>
      <c r="MPL1" s="41"/>
      <c r="MPM1" s="41"/>
      <c r="MPN1" s="41"/>
      <c r="MPO1" s="41"/>
      <c r="MPP1" s="41"/>
      <c r="MPQ1" s="41"/>
      <c r="MPR1" s="41"/>
      <c r="MPS1" s="41"/>
      <c r="MPT1" s="41"/>
      <c r="MPU1" s="41"/>
      <c r="MPV1" s="41"/>
      <c r="MPW1" s="41"/>
      <c r="MPX1" s="41"/>
      <c r="MPY1" s="41"/>
      <c r="MPZ1" s="41"/>
      <c r="MQA1" s="41"/>
      <c r="MQB1" s="41"/>
      <c r="MQC1" s="41"/>
      <c r="MQD1" s="41"/>
      <c r="MQE1" s="41"/>
      <c r="MQF1" s="41"/>
      <c r="MQG1" s="41"/>
      <c r="MQH1" s="41"/>
      <c r="MQI1" s="41"/>
      <c r="MQJ1" s="41"/>
      <c r="MQK1" s="41"/>
      <c r="MQL1" s="41"/>
      <c r="MQM1" s="41"/>
      <c r="MQN1" s="41"/>
      <c r="MQO1" s="41"/>
      <c r="MQP1" s="41"/>
      <c r="MQQ1" s="41"/>
      <c r="MQR1" s="41"/>
      <c r="MQS1" s="41"/>
      <c r="MQT1" s="41"/>
      <c r="MQU1" s="41"/>
      <c r="MQV1" s="41"/>
      <c r="MQW1" s="41"/>
      <c r="MQX1" s="41"/>
      <c r="MQY1" s="41"/>
      <c r="MQZ1" s="41"/>
      <c r="MRA1" s="41"/>
      <c r="MRB1" s="41"/>
      <c r="MRC1" s="41"/>
      <c r="MRD1" s="41"/>
      <c r="MRE1" s="41"/>
      <c r="MRF1" s="41"/>
      <c r="MRG1" s="41"/>
      <c r="MRH1" s="41"/>
      <c r="MRI1" s="41"/>
      <c r="MRJ1" s="41"/>
      <c r="MRK1" s="41"/>
      <c r="MRL1" s="41"/>
      <c r="MRM1" s="41"/>
      <c r="MRN1" s="41"/>
      <c r="MRO1" s="41"/>
      <c r="MRP1" s="41"/>
      <c r="MRQ1" s="41"/>
      <c r="MRR1" s="41"/>
      <c r="MRS1" s="41"/>
      <c r="MRT1" s="41"/>
      <c r="MRU1" s="41"/>
      <c r="MRV1" s="41"/>
      <c r="MRW1" s="41"/>
      <c r="MRX1" s="41"/>
      <c r="MRY1" s="41"/>
      <c r="MRZ1" s="41"/>
      <c r="MSA1" s="41"/>
      <c r="MSB1" s="41"/>
      <c r="MSC1" s="41"/>
      <c r="MSD1" s="41"/>
      <c r="MSE1" s="41"/>
      <c r="MSF1" s="41"/>
      <c r="MSG1" s="41"/>
      <c r="MSH1" s="41"/>
      <c r="MSI1" s="41"/>
      <c r="MSJ1" s="41"/>
      <c r="MSK1" s="41"/>
      <c r="MSL1" s="41"/>
      <c r="MSM1" s="41"/>
      <c r="MSN1" s="41"/>
      <c r="MSO1" s="41"/>
      <c r="MSP1" s="41"/>
      <c r="MSQ1" s="41"/>
      <c r="MSR1" s="41"/>
      <c r="MSS1" s="41"/>
      <c r="MST1" s="41"/>
      <c r="MSU1" s="41"/>
      <c r="MSV1" s="41"/>
      <c r="MSW1" s="41"/>
      <c r="MSX1" s="41"/>
      <c r="MSY1" s="41"/>
      <c r="MSZ1" s="41"/>
      <c r="MTA1" s="41"/>
      <c r="MTB1" s="41"/>
      <c r="MTC1" s="41"/>
      <c r="MTD1" s="41"/>
      <c r="MTE1" s="41"/>
      <c r="MTF1" s="41"/>
      <c r="MTG1" s="41"/>
      <c r="MTH1" s="41"/>
      <c r="MTI1" s="41"/>
      <c r="MTJ1" s="41"/>
      <c r="MTK1" s="41"/>
      <c r="MTL1" s="41"/>
      <c r="MTM1" s="41"/>
      <c r="MTN1" s="41"/>
      <c r="MTO1" s="41"/>
      <c r="MTP1" s="41"/>
      <c r="MTQ1" s="41"/>
      <c r="MTR1" s="41"/>
      <c r="MTS1" s="41"/>
      <c r="MTT1" s="41"/>
      <c r="MTU1" s="41"/>
      <c r="MTV1" s="41"/>
      <c r="MTW1" s="41"/>
      <c r="MTX1" s="41"/>
      <c r="MTY1" s="41"/>
      <c r="MTZ1" s="41"/>
      <c r="MUA1" s="41"/>
      <c r="MUB1" s="41"/>
      <c r="MUC1" s="41"/>
      <c r="MUD1" s="41"/>
      <c r="MUE1" s="41"/>
      <c r="MUF1" s="41"/>
      <c r="MUG1" s="41"/>
      <c r="MUH1" s="41"/>
      <c r="MUI1" s="41"/>
      <c r="MUJ1" s="41"/>
      <c r="MUK1" s="41"/>
      <c r="MUL1" s="41"/>
      <c r="MUM1" s="41"/>
      <c r="MUN1" s="41"/>
      <c r="MUO1" s="41"/>
      <c r="MUP1" s="41"/>
      <c r="MUQ1" s="41"/>
      <c r="MUR1" s="41"/>
      <c r="MUS1" s="41"/>
      <c r="MUT1" s="41"/>
      <c r="MUU1" s="41"/>
      <c r="MUV1" s="41"/>
      <c r="MUW1" s="41"/>
      <c r="MUX1" s="41"/>
      <c r="MUY1" s="41"/>
      <c r="MUZ1" s="41"/>
      <c r="MVA1" s="41"/>
      <c r="MVB1" s="41"/>
      <c r="MVC1" s="41"/>
      <c r="MVD1" s="41"/>
      <c r="MVE1" s="41"/>
      <c r="MVF1" s="41"/>
      <c r="MVG1" s="41"/>
      <c r="MVH1" s="41"/>
      <c r="MVI1" s="41"/>
      <c r="MVJ1" s="41"/>
      <c r="MVK1" s="41"/>
      <c r="MVL1" s="41"/>
      <c r="MVM1" s="41"/>
      <c r="MVN1" s="41"/>
      <c r="MVO1" s="41"/>
      <c r="MVP1" s="41"/>
      <c r="MVQ1" s="41"/>
      <c r="MVR1" s="41"/>
      <c r="MVS1" s="41"/>
      <c r="MVT1" s="41"/>
      <c r="MVU1" s="41"/>
      <c r="MVV1" s="41"/>
      <c r="MVW1" s="41"/>
      <c r="MVX1" s="41"/>
      <c r="MVY1" s="41"/>
      <c r="MVZ1" s="41"/>
      <c r="MWA1" s="41"/>
      <c r="MWB1" s="41"/>
      <c r="MWC1" s="41"/>
      <c r="MWD1" s="41"/>
      <c r="MWE1" s="41"/>
      <c r="MWF1" s="41"/>
      <c r="MWG1" s="41"/>
      <c r="MWH1" s="41"/>
      <c r="MWI1" s="41"/>
      <c r="MWJ1" s="41"/>
      <c r="MWK1" s="41"/>
      <c r="MWL1" s="41"/>
      <c r="MWM1" s="41"/>
      <c r="MWN1" s="41"/>
      <c r="MWO1" s="41"/>
      <c r="MWP1" s="41"/>
      <c r="MWQ1" s="41"/>
      <c r="MWR1" s="41"/>
      <c r="MWS1" s="41"/>
      <c r="MWT1" s="41"/>
      <c r="MWU1" s="41"/>
      <c r="MWV1" s="41"/>
      <c r="MWW1" s="41"/>
      <c r="MWX1" s="41"/>
      <c r="MWY1" s="41"/>
      <c r="MWZ1" s="41"/>
      <c r="MXA1" s="41"/>
      <c r="MXB1" s="41"/>
      <c r="MXC1" s="41"/>
      <c r="MXD1" s="41"/>
      <c r="MXE1" s="41"/>
      <c r="MXF1" s="41"/>
      <c r="MXG1" s="41"/>
      <c r="MXH1" s="41"/>
      <c r="MXI1" s="41"/>
      <c r="MXJ1" s="41"/>
      <c r="MXK1" s="41"/>
      <c r="MXL1" s="41"/>
      <c r="MXM1" s="41"/>
      <c r="MXN1" s="41"/>
      <c r="MXO1" s="41"/>
      <c r="MXP1" s="41"/>
      <c r="MXQ1" s="41"/>
      <c r="MXR1" s="41"/>
      <c r="MXS1" s="41"/>
      <c r="MXT1" s="41"/>
      <c r="MXU1" s="41"/>
      <c r="MXV1" s="41"/>
      <c r="MXW1" s="41"/>
      <c r="MXX1" s="41"/>
      <c r="MXY1" s="41"/>
      <c r="MXZ1" s="41"/>
      <c r="MYA1" s="41"/>
      <c r="MYB1" s="41"/>
      <c r="MYC1" s="41"/>
      <c r="MYD1" s="41"/>
      <c r="MYE1" s="41"/>
      <c r="MYF1" s="41"/>
      <c r="MYG1" s="41"/>
      <c r="MYH1" s="41"/>
      <c r="MYI1" s="41"/>
      <c r="MYJ1" s="41"/>
      <c r="MYK1" s="41"/>
      <c r="MYL1" s="41"/>
      <c r="MYM1" s="41"/>
      <c r="MYN1" s="41"/>
      <c r="MYO1" s="41"/>
      <c r="MYP1" s="41"/>
      <c r="MYQ1" s="41"/>
      <c r="MYR1" s="41"/>
      <c r="MYS1" s="41"/>
      <c r="MYT1" s="41"/>
      <c r="MYU1" s="41"/>
      <c r="MYV1" s="41"/>
      <c r="MYW1" s="41"/>
      <c r="MYX1" s="41"/>
      <c r="MYY1" s="41"/>
      <c r="MYZ1" s="41"/>
      <c r="MZA1" s="41"/>
      <c r="MZB1" s="41"/>
      <c r="MZC1" s="41"/>
      <c r="MZD1" s="41"/>
      <c r="MZE1" s="41"/>
      <c r="MZF1" s="41"/>
      <c r="MZG1" s="41"/>
      <c r="MZH1" s="41"/>
      <c r="MZI1" s="41"/>
      <c r="MZJ1" s="41"/>
      <c r="MZK1" s="41"/>
      <c r="MZL1" s="41"/>
      <c r="MZM1" s="41"/>
      <c r="MZN1" s="41"/>
      <c r="MZO1" s="41"/>
      <c r="MZP1" s="41"/>
      <c r="MZQ1" s="41"/>
      <c r="MZR1" s="41"/>
      <c r="MZS1" s="41"/>
      <c r="MZT1" s="41"/>
      <c r="MZU1" s="41"/>
      <c r="MZV1" s="41"/>
      <c r="MZW1" s="41"/>
      <c r="MZX1" s="41"/>
      <c r="MZY1" s="41"/>
      <c r="MZZ1" s="41"/>
      <c r="NAA1" s="41"/>
      <c r="NAB1" s="41"/>
      <c r="NAC1" s="41"/>
      <c r="NAD1" s="41"/>
      <c r="NAE1" s="41"/>
      <c r="NAF1" s="41"/>
      <c r="NAG1" s="41"/>
      <c r="NAH1" s="41"/>
      <c r="NAI1" s="41"/>
      <c r="NAJ1" s="41"/>
      <c r="NAK1" s="41"/>
      <c r="NAL1" s="41"/>
      <c r="NAM1" s="41"/>
      <c r="NAN1" s="41"/>
      <c r="NAO1" s="41"/>
      <c r="NAP1" s="41"/>
      <c r="NAQ1" s="41"/>
      <c r="NAR1" s="41"/>
      <c r="NAS1" s="41"/>
      <c r="NAT1" s="41"/>
      <c r="NAU1" s="41"/>
      <c r="NAV1" s="41"/>
      <c r="NAW1" s="41"/>
      <c r="NAX1" s="41"/>
      <c r="NAY1" s="41"/>
      <c r="NAZ1" s="41"/>
      <c r="NBA1" s="41"/>
      <c r="NBB1" s="41"/>
      <c r="NBC1" s="41"/>
      <c r="NBD1" s="41"/>
      <c r="NBE1" s="41"/>
      <c r="NBF1" s="41"/>
      <c r="NBG1" s="41"/>
      <c r="NBH1" s="41"/>
      <c r="NBI1" s="41"/>
      <c r="NBJ1" s="41"/>
      <c r="NBK1" s="41"/>
      <c r="NBL1" s="41"/>
      <c r="NBM1" s="41"/>
      <c r="NBN1" s="41"/>
      <c r="NBO1" s="41"/>
      <c r="NBP1" s="41"/>
      <c r="NBQ1" s="41"/>
      <c r="NBR1" s="41"/>
      <c r="NBS1" s="41"/>
      <c r="NBT1" s="41"/>
      <c r="NBU1" s="41"/>
      <c r="NBV1" s="41"/>
      <c r="NBW1" s="41"/>
      <c r="NBX1" s="41"/>
      <c r="NBY1" s="41"/>
      <c r="NBZ1" s="41"/>
      <c r="NCA1" s="41"/>
      <c r="NCB1" s="41"/>
      <c r="NCC1" s="41"/>
      <c r="NCD1" s="41"/>
      <c r="NCE1" s="41"/>
      <c r="NCF1" s="41"/>
      <c r="NCG1" s="41"/>
      <c r="NCH1" s="41"/>
      <c r="NCI1" s="41"/>
      <c r="NCJ1" s="41"/>
      <c r="NCK1" s="41"/>
      <c r="NCL1" s="41"/>
      <c r="NCM1" s="41"/>
      <c r="NCN1" s="41"/>
      <c r="NCO1" s="41"/>
      <c r="NCP1" s="41"/>
      <c r="NCQ1" s="41"/>
      <c r="NCR1" s="41"/>
      <c r="NCS1" s="41"/>
      <c r="NCT1" s="41"/>
      <c r="NCU1" s="41"/>
      <c r="NCV1" s="41"/>
      <c r="NCW1" s="41"/>
      <c r="NCX1" s="41"/>
      <c r="NCY1" s="41"/>
      <c r="NCZ1" s="41"/>
      <c r="NDA1" s="41"/>
      <c r="NDB1" s="41"/>
      <c r="NDC1" s="41"/>
      <c r="NDD1" s="41"/>
      <c r="NDE1" s="41"/>
      <c r="NDF1" s="41"/>
      <c r="NDG1" s="41"/>
      <c r="NDH1" s="41"/>
      <c r="NDI1" s="41"/>
      <c r="NDJ1" s="41"/>
      <c r="NDK1" s="41"/>
      <c r="NDL1" s="41"/>
      <c r="NDM1" s="41"/>
      <c r="NDN1" s="41"/>
      <c r="NDO1" s="41"/>
      <c r="NDP1" s="41"/>
      <c r="NDQ1" s="41"/>
      <c r="NDR1" s="41"/>
      <c r="NDS1" s="41"/>
      <c r="NDT1" s="41"/>
      <c r="NDU1" s="41"/>
      <c r="NDV1" s="41"/>
      <c r="NDW1" s="41"/>
      <c r="NDX1" s="41"/>
      <c r="NDY1" s="41"/>
      <c r="NDZ1" s="41"/>
      <c r="NEA1" s="41"/>
      <c r="NEB1" s="41"/>
      <c r="NEC1" s="41"/>
      <c r="NED1" s="41"/>
      <c r="NEE1" s="41"/>
      <c r="NEF1" s="41"/>
      <c r="NEG1" s="41"/>
      <c r="NEH1" s="41"/>
      <c r="NEI1" s="41"/>
      <c r="NEJ1" s="41"/>
      <c r="NEK1" s="41"/>
      <c r="NEL1" s="41"/>
      <c r="NEM1" s="41"/>
      <c r="NEN1" s="41"/>
      <c r="NEO1" s="41"/>
      <c r="NEP1" s="41"/>
      <c r="NEQ1" s="41"/>
      <c r="NER1" s="41"/>
      <c r="NES1" s="41"/>
      <c r="NET1" s="41"/>
      <c r="NEU1" s="41"/>
      <c r="NEV1" s="41"/>
      <c r="NEW1" s="41"/>
      <c r="NEX1" s="41"/>
      <c r="NEY1" s="41"/>
      <c r="NEZ1" s="41"/>
      <c r="NFA1" s="41"/>
      <c r="NFB1" s="41"/>
      <c r="NFC1" s="41"/>
      <c r="NFD1" s="41"/>
      <c r="NFE1" s="41"/>
      <c r="NFF1" s="41"/>
      <c r="NFG1" s="41"/>
      <c r="NFH1" s="41"/>
      <c r="NFI1" s="41"/>
      <c r="NFJ1" s="41"/>
      <c r="NFK1" s="41"/>
      <c r="NFL1" s="41"/>
      <c r="NFM1" s="41"/>
      <c r="NFN1" s="41"/>
      <c r="NFO1" s="41"/>
      <c r="NFP1" s="41"/>
      <c r="NFQ1" s="41"/>
      <c r="NFR1" s="41"/>
      <c r="NFS1" s="41"/>
      <c r="NFT1" s="41"/>
      <c r="NFU1" s="41"/>
      <c r="NFV1" s="41"/>
      <c r="NFW1" s="41"/>
      <c r="NFX1" s="41"/>
      <c r="NFY1" s="41"/>
      <c r="NFZ1" s="41"/>
      <c r="NGA1" s="41"/>
      <c r="NGB1" s="41"/>
      <c r="NGC1" s="41"/>
      <c r="NGD1" s="41"/>
      <c r="NGE1" s="41"/>
      <c r="NGF1" s="41"/>
      <c r="NGG1" s="41"/>
      <c r="NGH1" s="41"/>
      <c r="NGI1" s="41"/>
      <c r="NGJ1" s="41"/>
      <c r="NGK1" s="41"/>
      <c r="NGL1" s="41"/>
      <c r="NGM1" s="41"/>
      <c r="NGN1" s="41"/>
      <c r="NGO1" s="41"/>
      <c r="NGP1" s="41"/>
      <c r="NGQ1" s="41"/>
      <c r="NGR1" s="41"/>
      <c r="NGS1" s="41"/>
      <c r="NGT1" s="41"/>
      <c r="NGU1" s="41"/>
      <c r="NGV1" s="41"/>
      <c r="NGW1" s="41"/>
      <c r="NGX1" s="41"/>
      <c r="NGY1" s="41"/>
      <c r="NGZ1" s="41"/>
      <c r="NHA1" s="41"/>
      <c r="NHB1" s="41"/>
      <c r="NHC1" s="41"/>
      <c r="NHD1" s="41"/>
      <c r="NHE1" s="41"/>
      <c r="NHF1" s="41"/>
      <c r="NHG1" s="41"/>
      <c r="NHH1" s="41"/>
      <c r="NHI1" s="41"/>
      <c r="NHJ1" s="41"/>
      <c r="NHK1" s="41"/>
      <c r="NHL1" s="41"/>
      <c r="NHM1" s="41"/>
      <c r="NHN1" s="41"/>
      <c r="NHO1" s="41"/>
      <c r="NHP1" s="41"/>
      <c r="NHQ1" s="41"/>
      <c r="NHR1" s="41"/>
      <c r="NHS1" s="41"/>
      <c r="NHT1" s="41"/>
      <c r="NHU1" s="41"/>
      <c r="NHV1" s="41"/>
      <c r="NHW1" s="41"/>
      <c r="NHX1" s="41"/>
      <c r="NHY1" s="41"/>
      <c r="NHZ1" s="41"/>
      <c r="NIA1" s="41"/>
      <c r="NIB1" s="41"/>
      <c r="NIC1" s="41"/>
      <c r="NID1" s="41"/>
      <c r="NIE1" s="41"/>
      <c r="NIF1" s="41"/>
      <c r="NIG1" s="41"/>
      <c r="NIH1" s="41"/>
      <c r="NII1" s="41"/>
      <c r="NIJ1" s="41"/>
      <c r="NIK1" s="41"/>
      <c r="NIL1" s="41"/>
      <c r="NIM1" s="41"/>
      <c r="NIN1" s="41"/>
      <c r="NIO1" s="41"/>
      <c r="NIP1" s="41"/>
      <c r="NIQ1" s="41"/>
      <c r="NIR1" s="41"/>
      <c r="NIS1" s="41"/>
      <c r="NIT1" s="41"/>
      <c r="NIU1" s="41"/>
      <c r="NIV1" s="41"/>
      <c r="NIW1" s="41"/>
      <c r="NIX1" s="41"/>
      <c r="NIY1" s="41"/>
      <c r="NIZ1" s="41"/>
      <c r="NJA1" s="41"/>
      <c r="NJB1" s="41"/>
      <c r="NJC1" s="41"/>
      <c r="NJD1" s="41"/>
      <c r="NJE1" s="41"/>
      <c r="NJF1" s="41"/>
      <c r="NJG1" s="41"/>
      <c r="NJH1" s="41"/>
      <c r="NJI1" s="41"/>
      <c r="NJJ1" s="41"/>
      <c r="NJK1" s="41"/>
      <c r="NJL1" s="41"/>
      <c r="NJM1" s="41"/>
      <c r="NJN1" s="41"/>
      <c r="NJO1" s="41"/>
      <c r="NJP1" s="41"/>
      <c r="NJQ1" s="41"/>
      <c r="NJR1" s="41"/>
      <c r="NJS1" s="41"/>
      <c r="NJT1" s="41"/>
      <c r="NJU1" s="41"/>
      <c r="NJV1" s="41"/>
      <c r="NJW1" s="41"/>
      <c r="NJX1" s="41"/>
      <c r="NJY1" s="41"/>
      <c r="NJZ1" s="41"/>
      <c r="NKA1" s="41"/>
      <c r="NKB1" s="41"/>
      <c r="NKC1" s="41"/>
      <c r="NKD1" s="41"/>
      <c r="NKE1" s="41"/>
      <c r="NKF1" s="41"/>
      <c r="NKG1" s="41"/>
      <c r="NKH1" s="41"/>
      <c r="NKI1" s="41"/>
      <c r="NKJ1" s="41"/>
      <c r="NKK1" s="41"/>
      <c r="NKL1" s="41"/>
      <c r="NKM1" s="41"/>
      <c r="NKN1" s="41"/>
      <c r="NKO1" s="41"/>
      <c r="NKP1" s="41"/>
      <c r="NKQ1" s="41"/>
      <c r="NKR1" s="41"/>
      <c r="NKS1" s="41"/>
      <c r="NKT1" s="41"/>
      <c r="NKU1" s="41"/>
      <c r="NKV1" s="41"/>
      <c r="NKW1" s="41"/>
      <c r="NKX1" s="41"/>
      <c r="NKY1" s="41"/>
      <c r="NKZ1" s="41"/>
      <c r="NLA1" s="41"/>
      <c r="NLB1" s="41"/>
      <c r="NLC1" s="41"/>
      <c r="NLD1" s="41"/>
      <c r="NLE1" s="41"/>
      <c r="NLF1" s="41"/>
      <c r="NLG1" s="41"/>
      <c r="NLH1" s="41"/>
      <c r="NLI1" s="41"/>
      <c r="NLJ1" s="41"/>
      <c r="NLK1" s="41"/>
      <c r="NLL1" s="41"/>
      <c r="NLM1" s="41"/>
      <c r="NLN1" s="41"/>
      <c r="NLO1" s="41"/>
      <c r="NLP1" s="41"/>
      <c r="NLQ1" s="41"/>
      <c r="NLR1" s="41"/>
      <c r="NLS1" s="41"/>
      <c r="NLT1" s="41"/>
      <c r="NLU1" s="41"/>
      <c r="NLV1" s="41"/>
      <c r="NLW1" s="41"/>
      <c r="NLX1" s="41"/>
      <c r="NLY1" s="41"/>
      <c r="NLZ1" s="41"/>
      <c r="NMA1" s="41"/>
      <c r="NMB1" s="41"/>
      <c r="NMC1" s="41"/>
      <c r="NMD1" s="41"/>
      <c r="NME1" s="41"/>
      <c r="NMF1" s="41"/>
      <c r="NMG1" s="41"/>
      <c r="NMH1" s="41"/>
      <c r="NMI1" s="41"/>
      <c r="NMJ1" s="41"/>
      <c r="NMK1" s="41"/>
      <c r="NML1" s="41"/>
      <c r="NMM1" s="41"/>
      <c r="NMN1" s="41"/>
      <c r="NMO1" s="41"/>
      <c r="NMP1" s="41"/>
      <c r="NMQ1" s="41"/>
      <c r="NMR1" s="41"/>
      <c r="NMS1" s="41"/>
      <c r="NMT1" s="41"/>
      <c r="NMU1" s="41"/>
      <c r="NMV1" s="41"/>
      <c r="NMW1" s="41"/>
      <c r="NMX1" s="41"/>
      <c r="NMY1" s="41"/>
      <c r="NMZ1" s="41"/>
      <c r="NNA1" s="41"/>
      <c r="NNB1" s="41"/>
      <c r="NNC1" s="41"/>
      <c r="NND1" s="41"/>
      <c r="NNE1" s="41"/>
      <c r="NNF1" s="41"/>
      <c r="NNG1" s="41"/>
      <c r="NNH1" s="41"/>
      <c r="NNI1" s="41"/>
      <c r="NNJ1" s="41"/>
      <c r="NNK1" s="41"/>
      <c r="NNL1" s="41"/>
      <c r="NNM1" s="41"/>
      <c r="NNN1" s="41"/>
      <c r="NNO1" s="41"/>
      <c r="NNP1" s="41"/>
      <c r="NNQ1" s="41"/>
      <c r="NNR1" s="41"/>
      <c r="NNS1" s="41"/>
      <c r="NNT1" s="41"/>
      <c r="NNU1" s="41"/>
      <c r="NNV1" s="41"/>
      <c r="NNW1" s="41"/>
      <c r="NNX1" s="41"/>
      <c r="NNY1" s="41"/>
      <c r="NNZ1" s="41"/>
      <c r="NOA1" s="41"/>
      <c r="NOB1" s="41"/>
      <c r="NOC1" s="41"/>
      <c r="NOD1" s="41"/>
      <c r="NOE1" s="41"/>
      <c r="NOF1" s="41"/>
      <c r="NOG1" s="41"/>
      <c r="NOH1" s="41"/>
      <c r="NOI1" s="41"/>
      <c r="NOJ1" s="41"/>
      <c r="NOK1" s="41"/>
      <c r="NOL1" s="41"/>
      <c r="NOM1" s="41"/>
      <c r="NON1" s="41"/>
      <c r="NOO1" s="41"/>
      <c r="NOP1" s="41"/>
      <c r="NOQ1" s="41"/>
      <c r="NOR1" s="41"/>
      <c r="NOS1" s="41"/>
      <c r="NOT1" s="41"/>
      <c r="NOU1" s="41"/>
      <c r="NOV1" s="41"/>
      <c r="NOW1" s="41"/>
      <c r="NOX1" s="41"/>
      <c r="NOY1" s="41"/>
      <c r="NOZ1" s="41"/>
      <c r="NPA1" s="41"/>
      <c r="NPB1" s="41"/>
      <c r="NPC1" s="41"/>
      <c r="NPD1" s="41"/>
      <c r="NPE1" s="41"/>
      <c r="NPF1" s="41"/>
      <c r="NPG1" s="41"/>
      <c r="NPH1" s="41"/>
      <c r="NPI1" s="41"/>
      <c r="NPJ1" s="41"/>
      <c r="NPK1" s="41"/>
      <c r="NPL1" s="41"/>
      <c r="NPM1" s="41"/>
      <c r="NPN1" s="41"/>
      <c r="NPO1" s="41"/>
      <c r="NPP1" s="41"/>
      <c r="NPQ1" s="41"/>
      <c r="NPR1" s="41"/>
      <c r="NPS1" s="41"/>
      <c r="NPT1" s="41"/>
      <c r="NPU1" s="41"/>
      <c r="NPV1" s="41"/>
      <c r="NPW1" s="41"/>
      <c r="NPX1" s="41"/>
      <c r="NPY1" s="41"/>
      <c r="NPZ1" s="41"/>
      <c r="NQA1" s="41"/>
      <c r="NQB1" s="41"/>
      <c r="NQC1" s="41"/>
      <c r="NQD1" s="41"/>
      <c r="NQE1" s="41"/>
      <c r="NQF1" s="41"/>
      <c r="NQG1" s="41"/>
      <c r="NQH1" s="41"/>
      <c r="NQI1" s="41"/>
      <c r="NQJ1" s="41"/>
      <c r="NQK1" s="41"/>
      <c r="NQL1" s="41"/>
      <c r="NQM1" s="41"/>
      <c r="NQN1" s="41"/>
      <c r="NQO1" s="41"/>
      <c r="NQP1" s="41"/>
      <c r="NQQ1" s="41"/>
      <c r="NQR1" s="41"/>
      <c r="NQS1" s="41"/>
      <c r="NQT1" s="41"/>
      <c r="NQU1" s="41"/>
      <c r="NQV1" s="41"/>
      <c r="NQW1" s="41"/>
      <c r="NQX1" s="41"/>
      <c r="NQY1" s="41"/>
      <c r="NQZ1" s="41"/>
      <c r="NRA1" s="41"/>
      <c r="NRB1" s="41"/>
      <c r="NRC1" s="41"/>
      <c r="NRD1" s="41"/>
      <c r="NRE1" s="41"/>
      <c r="NRF1" s="41"/>
      <c r="NRG1" s="41"/>
      <c r="NRH1" s="41"/>
      <c r="NRI1" s="41"/>
      <c r="NRJ1" s="41"/>
      <c r="NRK1" s="41"/>
      <c r="NRL1" s="41"/>
      <c r="NRM1" s="41"/>
      <c r="NRN1" s="41"/>
      <c r="NRO1" s="41"/>
      <c r="NRP1" s="41"/>
      <c r="NRQ1" s="41"/>
      <c r="NRR1" s="41"/>
      <c r="NRS1" s="41"/>
      <c r="NRT1" s="41"/>
      <c r="NRU1" s="41"/>
      <c r="NRV1" s="41"/>
      <c r="NRW1" s="41"/>
      <c r="NRX1" s="41"/>
      <c r="NRY1" s="41"/>
      <c r="NRZ1" s="41"/>
      <c r="NSA1" s="41"/>
      <c r="NSB1" s="41"/>
      <c r="NSC1" s="41"/>
      <c r="NSD1" s="41"/>
      <c r="NSE1" s="41"/>
      <c r="NSF1" s="41"/>
      <c r="NSG1" s="41"/>
      <c r="NSH1" s="41"/>
      <c r="NSI1" s="41"/>
      <c r="NSJ1" s="41"/>
      <c r="NSK1" s="41"/>
      <c r="NSL1" s="41"/>
      <c r="NSM1" s="41"/>
      <c r="NSN1" s="41"/>
      <c r="NSO1" s="41"/>
      <c r="NSP1" s="41"/>
      <c r="NSQ1" s="41"/>
      <c r="NSR1" s="41"/>
      <c r="NSS1" s="41"/>
      <c r="NST1" s="41"/>
      <c r="NSU1" s="41"/>
      <c r="NSV1" s="41"/>
      <c r="NSW1" s="41"/>
      <c r="NSX1" s="41"/>
      <c r="NSY1" s="41"/>
      <c r="NSZ1" s="41"/>
      <c r="NTA1" s="41"/>
      <c r="NTB1" s="41"/>
      <c r="NTC1" s="41"/>
      <c r="NTD1" s="41"/>
      <c r="NTE1" s="41"/>
      <c r="NTF1" s="41"/>
      <c r="NTG1" s="41"/>
      <c r="NTH1" s="41"/>
      <c r="NTI1" s="41"/>
      <c r="NTJ1" s="41"/>
      <c r="NTK1" s="41"/>
      <c r="NTL1" s="41"/>
      <c r="NTM1" s="41"/>
      <c r="NTN1" s="41"/>
      <c r="NTO1" s="41"/>
      <c r="NTP1" s="41"/>
      <c r="NTQ1" s="41"/>
      <c r="NTR1" s="41"/>
      <c r="NTS1" s="41"/>
      <c r="NTT1" s="41"/>
      <c r="NTU1" s="41"/>
      <c r="NTV1" s="41"/>
      <c r="NTW1" s="41"/>
      <c r="NTX1" s="41"/>
      <c r="NTY1" s="41"/>
      <c r="NTZ1" s="41"/>
      <c r="NUA1" s="41"/>
      <c r="NUB1" s="41"/>
      <c r="NUC1" s="41"/>
      <c r="NUD1" s="41"/>
      <c r="NUE1" s="41"/>
      <c r="NUF1" s="41"/>
      <c r="NUG1" s="41"/>
      <c r="NUH1" s="41"/>
      <c r="NUI1" s="41"/>
      <c r="NUJ1" s="41"/>
      <c r="NUK1" s="41"/>
      <c r="NUL1" s="41"/>
      <c r="NUM1" s="41"/>
      <c r="NUN1" s="41"/>
      <c r="NUO1" s="41"/>
      <c r="NUP1" s="41"/>
      <c r="NUQ1" s="41"/>
      <c r="NUR1" s="41"/>
      <c r="NUS1" s="41"/>
      <c r="NUT1" s="41"/>
      <c r="NUU1" s="41"/>
      <c r="NUV1" s="41"/>
      <c r="NUW1" s="41"/>
      <c r="NUX1" s="41"/>
      <c r="NUY1" s="41"/>
      <c r="NUZ1" s="41"/>
      <c r="NVA1" s="41"/>
      <c r="NVB1" s="41"/>
      <c r="NVC1" s="41"/>
      <c r="NVD1" s="41"/>
      <c r="NVE1" s="41"/>
      <c r="NVF1" s="41"/>
      <c r="NVG1" s="41"/>
      <c r="NVH1" s="41"/>
      <c r="NVI1" s="41"/>
      <c r="NVJ1" s="41"/>
      <c r="NVK1" s="41"/>
      <c r="NVL1" s="41"/>
      <c r="NVM1" s="41"/>
      <c r="NVN1" s="41"/>
      <c r="NVO1" s="41"/>
      <c r="NVP1" s="41"/>
      <c r="NVQ1" s="41"/>
      <c r="NVR1" s="41"/>
      <c r="NVS1" s="41"/>
      <c r="NVT1" s="41"/>
      <c r="NVU1" s="41"/>
      <c r="NVV1" s="41"/>
      <c r="NVW1" s="41"/>
      <c r="NVX1" s="41"/>
      <c r="NVY1" s="41"/>
      <c r="NVZ1" s="41"/>
      <c r="NWA1" s="41"/>
      <c r="NWB1" s="41"/>
      <c r="NWC1" s="41"/>
      <c r="NWD1" s="41"/>
      <c r="NWE1" s="41"/>
      <c r="NWF1" s="41"/>
      <c r="NWG1" s="41"/>
      <c r="NWH1" s="41"/>
      <c r="NWI1" s="41"/>
      <c r="NWJ1" s="41"/>
      <c r="NWK1" s="41"/>
      <c r="NWL1" s="41"/>
      <c r="NWM1" s="41"/>
      <c r="NWN1" s="41"/>
      <c r="NWO1" s="41"/>
      <c r="NWP1" s="41"/>
      <c r="NWQ1" s="41"/>
      <c r="NWR1" s="41"/>
      <c r="NWS1" s="41"/>
      <c r="NWT1" s="41"/>
      <c r="NWU1" s="41"/>
      <c r="NWV1" s="41"/>
      <c r="NWW1" s="41"/>
      <c r="NWX1" s="41"/>
      <c r="NWY1" s="41"/>
      <c r="NWZ1" s="41"/>
      <c r="NXA1" s="41"/>
      <c r="NXB1" s="41"/>
      <c r="NXC1" s="41"/>
      <c r="NXD1" s="41"/>
      <c r="NXE1" s="41"/>
      <c r="NXF1" s="41"/>
      <c r="NXG1" s="41"/>
      <c r="NXH1" s="41"/>
      <c r="NXI1" s="41"/>
      <c r="NXJ1" s="41"/>
      <c r="NXK1" s="41"/>
      <c r="NXL1" s="41"/>
      <c r="NXM1" s="41"/>
      <c r="NXN1" s="41"/>
      <c r="NXO1" s="41"/>
      <c r="NXP1" s="41"/>
      <c r="NXQ1" s="41"/>
      <c r="NXR1" s="41"/>
      <c r="NXS1" s="41"/>
      <c r="NXT1" s="41"/>
      <c r="NXU1" s="41"/>
      <c r="NXV1" s="41"/>
      <c r="NXW1" s="41"/>
      <c r="NXX1" s="41"/>
      <c r="NXY1" s="41"/>
      <c r="NXZ1" s="41"/>
      <c r="NYA1" s="41"/>
      <c r="NYB1" s="41"/>
      <c r="NYC1" s="41"/>
      <c r="NYD1" s="41"/>
      <c r="NYE1" s="41"/>
      <c r="NYF1" s="41"/>
      <c r="NYG1" s="41"/>
      <c r="NYH1" s="41"/>
      <c r="NYI1" s="41"/>
      <c r="NYJ1" s="41"/>
      <c r="NYK1" s="41"/>
      <c r="NYL1" s="41"/>
      <c r="NYM1" s="41"/>
      <c r="NYN1" s="41"/>
      <c r="NYO1" s="41"/>
      <c r="NYP1" s="41"/>
      <c r="NYQ1" s="41"/>
      <c r="NYR1" s="41"/>
      <c r="NYS1" s="41"/>
      <c r="NYT1" s="41"/>
      <c r="NYU1" s="41"/>
      <c r="NYV1" s="41"/>
      <c r="NYW1" s="41"/>
      <c r="NYX1" s="41"/>
      <c r="NYY1" s="41"/>
      <c r="NYZ1" s="41"/>
      <c r="NZA1" s="41"/>
      <c r="NZB1" s="41"/>
      <c r="NZC1" s="41"/>
      <c r="NZD1" s="41"/>
      <c r="NZE1" s="41"/>
      <c r="NZF1" s="41"/>
      <c r="NZG1" s="41"/>
      <c r="NZH1" s="41"/>
      <c r="NZI1" s="41"/>
      <c r="NZJ1" s="41"/>
      <c r="NZK1" s="41"/>
      <c r="NZL1" s="41"/>
      <c r="NZM1" s="41"/>
      <c r="NZN1" s="41"/>
      <c r="NZO1" s="41"/>
      <c r="NZP1" s="41"/>
      <c r="NZQ1" s="41"/>
      <c r="NZR1" s="41"/>
      <c r="NZS1" s="41"/>
      <c r="NZT1" s="41"/>
      <c r="NZU1" s="41"/>
      <c r="NZV1" s="41"/>
      <c r="NZW1" s="41"/>
      <c r="NZX1" s="41"/>
      <c r="NZY1" s="41"/>
      <c r="NZZ1" s="41"/>
      <c r="OAA1" s="41"/>
      <c r="OAB1" s="41"/>
      <c r="OAC1" s="41"/>
      <c r="OAD1" s="41"/>
      <c r="OAE1" s="41"/>
      <c r="OAF1" s="41"/>
      <c r="OAG1" s="41"/>
      <c r="OAH1" s="41"/>
      <c r="OAI1" s="41"/>
      <c r="OAJ1" s="41"/>
      <c r="OAK1" s="41"/>
      <c r="OAL1" s="41"/>
      <c r="OAM1" s="41"/>
      <c r="OAN1" s="41"/>
      <c r="OAO1" s="41"/>
      <c r="OAP1" s="41"/>
      <c r="OAQ1" s="41"/>
      <c r="OAR1" s="41"/>
      <c r="OAS1" s="41"/>
      <c r="OAT1" s="41"/>
      <c r="OAU1" s="41"/>
      <c r="OAV1" s="41"/>
      <c r="OAW1" s="41"/>
      <c r="OAX1" s="41"/>
      <c r="OAY1" s="41"/>
      <c r="OAZ1" s="41"/>
      <c r="OBA1" s="41"/>
      <c r="OBB1" s="41"/>
      <c r="OBC1" s="41"/>
      <c r="OBD1" s="41"/>
      <c r="OBE1" s="41"/>
      <c r="OBF1" s="41"/>
      <c r="OBG1" s="41"/>
      <c r="OBH1" s="41"/>
      <c r="OBI1" s="41"/>
      <c r="OBJ1" s="41"/>
      <c r="OBK1" s="41"/>
      <c r="OBL1" s="41"/>
      <c r="OBM1" s="41"/>
      <c r="OBN1" s="41"/>
      <c r="OBO1" s="41"/>
      <c r="OBP1" s="41"/>
      <c r="OBQ1" s="41"/>
      <c r="OBR1" s="41"/>
      <c r="OBS1" s="41"/>
      <c r="OBT1" s="41"/>
      <c r="OBU1" s="41"/>
      <c r="OBV1" s="41"/>
      <c r="OBW1" s="41"/>
      <c r="OBX1" s="41"/>
      <c r="OBY1" s="41"/>
      <c r="OBZ1" s="41"/>
      <c r="OCA1" s="41"/>
      <c r="OCB1" s="41"/>
      <c r="OCC1" s="41"/>
      <c r="OCD1" s="41"/>
      <c r="OCE1" s="41"/>
      <c r="OCF1" s="41"/>
      <c r="OCG1" s="41"/>
      <c r="OCH1" s="41"/>
      <c r="OCI1" s="41"/>
      <c r="OCJ1" s="41"/>
      <c r="OCK1" s="41"/>
      <c r="OCL1" s="41"/>
      <c r="OCM1" s="41"/>
      <c r="OCN1" s="41"/>
      <c r="OCO1" s="41"/>
      <c r="OCP1" s="41"/>
      <c r="OCQ1" s="41"/>
      <c r="OCR1" s="41"/>
      <c r="OCS1" s="41"/>
      <c r="OCT1" s="41"/>
      <c r="OCU1" s="41"/>
      <c r="OCV1" s="41"/>
      <c r="OCW1" s="41"/>
      <c r="OCX1" s="41"/>
      <c r="OCY1" s="41"/>
      <c r="OCZ1" s="41"/>
      <c r="ODA1" s="41"/>
      <c r="ODB1" s="41"/>
      <c r="ODC1" s="41"/>
      <c r="ODD1" s="41"/>
      <c r="ODE1" s="41"/>
      <c r="ODF1" s="41"/>
      <c r="ODG1" s="41"/>
      <c r="ODH1" s="41"/>
      <c r="ODI1" s="41"/>
      <c r="ODJ1" s="41"/>
      <c r="ODK1" s="41"/>
      <c r="ODL1" s="41"/>
      <c r="ODM1" s="41"/>
      <c r="ODN1" s="41"/>
      <c r="ODO1" s="41"/>
      <c r="ODP1" s="41"/>
      <c r="ODQ1" s="41"/>
      <c r="ODR1" s="41"/>
      <c r="ODS1" s="41"/>
      <c r="ODT1" s="41"/>
      <c r="ODU1" s="41"/>
      <c r="ODV1" s="41"/>
      <c r="ODW1" s="41"/>
      <c r="ODX1" s="41"/>
      <c r="ODY1" s="41"/>
      <c r="ODZ1" s="41"/>
      <c r="OEA1" s="41"/>
      <c r="OEB1" s="41"/>
      <c r="OEC1" s="41"/>
      <c r="OED1" s="41"/>
      <c r="OEE1" s="41"/>
      <c r="OEF1" s="41"/>
      <c r="OEG1" s="41"/>
      <c r="OEH1" s="41"/>
      <c r="OEI1" s="41"/>
      <c r="OEJ1" s="41"/>
      <c r="OEK1" s="41"/>
      <c r="OEL1" s="41"/>
      <c r="OEM1" s="41"/>
      <c r="OEN1" s="41"/>
      <c r="OEO1" s="41"/>
      <c r="OEP1" s="41"/>
      <c r="OEQ1" s="41"/>
      <c r="OER1" s="41"/>
      <c r="OES1" s="41"/>
      <c r="OET1" s="41"/>
      <c r="OEU1" s="41"/>
      <c r="OEV1" s="41"/>
      <c r="OEW1" s="41"/>
      <c r="OEX1" s="41"/>
      <c r="OEY1" s="41"/>
      <c r="OEZ1" s="41"/>
      <c r="OFA1" s="41"/>
      <c r="OFB1" s="41"/>
      <c r="OFC1" s="41"/>
      <c r="OFD1" s="41"/>
      <c r="OFE1" s="41"/>
      <c r="OFF1" s="41"/>
      <c r="OFG1" s="41"/>
      <c r="OFH1" s="41"/>
      <c r="OFI1" s="41"/>
      <c r="OFJ1" s="41"/>
      <c r="OFK1" s="41"/>
      <c r="OFL1" s="41"/>
      <c r="OFM1" s="41"/>
      <c r="OFN1" s="41"/>
      <c r="OFO1" s="41"/>
      <c r="OFP1" s="41"/>
      <c r="OFQ1" s="41"/>
      <c r="OFR1" s="41"/>
      <c r="OFS1" s="41"/>
      <c r="OFT1" s="41"/>
      <c r="OFU1" s="41"/>
      <c r="OFV1" s="41"/>
      <c r="OFW1" s="41"/>
      <c r="OFX1" s="41"/>
      <c r="OFY1" s="41"/>
      <c r="OFZ1" s="41"/>
      <c r="OGA1" s="41"/>
      <c r="OGB1" s="41"/>
      <c r="OGC1" s="41"/>
      <c r="OGD1" s="41"/>
      <c r="OGE1" s="41"/>
      <c r="OGF1" s="41"/>
      <c r="OGG1" s="41"/>
      <c r="OGH1" s="41"/>
      <c r="OGI1" s="41"/>
      <c r="OGJ1" s="41"/>
      <c r="OGK1" s="41"/>
      <c r="OGL1" s="41"/>
      <c r="OGM1" s="41"/>
      <c r="OGN1" s="41"/>
      <c r="OGO1" s="41"/>
      <c r="OGP1" s="41"/>
      <c r="OGQ1" s="41"/>
      <c r="OGR1" s="41"/>
      <c r="OGS1" s="41"/>
      <c r="OGT1" s="41"/>
      <c r="OGU1" s="41"/>
      <c r="OGV1" s="41"/>
      <c r="OGW1" s="41"/>
      <c r="OGX1" s="41"/>
      <c r="OGY1" s="41"/>
      <c r="OGZ1" s="41"/>
      <c r="OHA1" s="41"/>
      <c r="OHB1" s="41"/>
      <c r="OHC1" s="41"/>
      <c r="OHD1" s="41"/>
      <c r="OHE1" s="41"/>
      <c r="OHF1" s="41"/>
      <c r="OHG1" s="41"/>
      <c r="OHH1" s="41"/>
      <c r="OHI1" s="41"/>
      <c r="OHJ1" s="41"/>
      <c r="OHK1" s="41"/>
      <c r="OHL1" s="41"/>
      <c r="OHM1" s="41"/>
      <c r="OHN1" s="41"/>
      <c r="OHO1" s="41"/>
      <c r="OHP1" s="41"/>
      <c r="OHQ1" s="41"/>
      <c r="OHR1" s="41"/>
      <c r="OHS1" s="41"/>
      <c r="OHT1" s="41"/>
      <c r="OHU1" s="41"/>
      <c r="OHV1" s="41"/>
      <c r="OHW1" s="41"/>
      <c r="OHX1" s="41"/>
      <c r="OHY1" s="41"/>
      <c r="OHZ1" s="41"/>
      <c r="OIA1" s="41"/>
      <c r="OIB1" s="41"/>
      <c r="OIC1" s="41"/>
      <c r="OID1" s="41"/>
      <c r="OIE1" s="41"/>
      <c r="OIF1" s="41"/>
      <c r="OIG1" s="41"/>
      <c r="OIH1" s="41"/>
      <c r="OII1" s="41"/>
      <c r="OIJ1" s="41"/>
      <c r="OIK1" s="41"/>
      <c r="OIL1" s="41"/>
      <c r="OIM1" s="41"/>
      <c r="OIN1" s="41"/>
      <c r="OIO1" s="41"/>
      <c r="OIP1" s="41"/>
      <c r="OIQ1" s="41"/>
      <c r="OIR1" s="41"/>
      <c r="OIS1" s="41"/>
      <c r="OIT1" s="41"/>
      <c r="OIU1" s="41"/>
      <c r="OIV1" s="41"/>
      <c r="OIW1" s="41"/>
      <c r="OIX1" s="41"/>
      <c r="OIY1" s="41"/>
      <c r="OIZ1" s="41"/>
      <c r="OJA1" s="41"/>
      <c r="OJB1" s="41"/>
      <c r="OJC1" s="41"/>
      <c r="OJD1" s="41"/>
      <c r="OJE1" s="41"/>
      <c r="OJF1" s="41"/>
      <c r="OJG1" s="41"/>
      <c r="OJH1" s="41"/>
      <c r="OJI1" s="41"/>
      <c r="OJJ1" s="41"/>
      <c r="OJK1" s="41"/>
      <c r="OJL1" s="41"/>
      <c r="OJM1" s="41"/>
      <c r="OJN1" s="41"/>
      <c r="OJO1" s="41"/>
      <c r="OJP1" s="41"/>
      <c r="OJQ1" s="41"/>
      <c r="OJR1" s="41"/>
      <c r="OJS1" s="41"/>
      <c r="OJT1" s="41"/>
      <c r="OJU1" s="41"/>
      <c r="OJV1" s="41"/>
      <c r="OJW1" s="41"/>
      <c r="OJX1" s="41"/>
      <c r="OJY1" s="41"/>
      <c r="OJZ1" s="41"/>
      <c r="OKA1" s="41"/>
      <c r="OKB1" s="41"/>
      <c r="OKC1" s="41"/>
      <c r="OKD1" s="41"/>
      <c r="OKE1" s="41"/>
      <c r="OKF1" s="41"/>
      <c r="OKG1" s="41"/>
      <c r="OKH1" s="41"/>
      <c r="OKI1" s="41"/>
      <c r="OKJ1" s="41"/>
      <c r="OKK1" s="41"/>
      <c r="OKL1" s="41"/>
      <c r="OKM1" s="41"/>
      <c r="OKN1" s="41"/>
      <c r="OKO1" s="41"/>
      <c r="OKP1" s="41"/>
      <c r="OKQ1" s="41"/>
      <c r="OKR1" s="41"/>
      <c r="OKS1" s="41"/>
      <c r="OKT1" s="41"/>
      <c r="OKU1" s="41"/>
      <c r="OKV1" s="41"/>
      <c r="OKW1" s="41"/>
      <c r="OKX1" s="41"/>
      <c r="OKY1" s="41"/>
      <c r="OKZ1" s="41"/>
      <c r="OLA1" s="41"/>
      <c r="OLB1" s="41"/>
      <c r="OLC1" s="41"/>
      <c r="OLD1" s="41"/>
      <c r="OLE1" s="41"/>
      <c r="OLF1" s="41"/>
      <c r="OLG1" s="41"/>
      <c r="OLH1" s="41"/>
      <c r="OLI1" s="41"/>
      <c r="OLJ1" s="41"/>
      <c r="OLK1" s="41"/>
      <c r="OLL1" s="41"/>
      <c r="OLM1" s="41"/>
      <c r="OLN1" s="41"/>
      <c r="OLO1" s="41"/>
      <c r="OLP1" s="41"/>
      <c r="OLQ1" s="41"/>
      <c r="OLR1" s="41"/>
      <c r="OLS1" s="41"/>
      <c r="OLT1" s="41"/>
      <c r="OLU1" s="41"/>
      <c r="OLV1" s="41"/>
      <c r="OLW1" s="41"/>
      <c r="OLX1" s="41"/>
      <c r="OLY1" s="41"/>
      <c r="OLZ1" s="41"/>
      <c r="OMA1" s="41"/>
      <c r="OMB1" s="41"/>
      <c r="OMC1" s="41"/>
      <c r="OMD1" s="41"/>
      <c r="OME1" s="41"/>
      <c r="OMF1" s="41"/>
      <c r="OMG1" s="41"/>
      <c r="OMH1" s="41"/>
      <c r="OMI1" s="41"/>
      <c r="OMJ1" s="41"/>
      <c r="OMK1" s="41"/>
      <c r="OML1" s="41"/>
      <c r="OMM1" s="41"/>
      <c r="OMN1" s="41"/>
      <c r="OMO1" s="41"/>
      <c r="OMP1" s="41"/>
      <c r="OMQ1" s="41"/>
      <c r="OMR1" s="41"/>
      <c r="OMS1" s="41"/>
      <c r="OMT1" s="41"/>
      <c r="OMU1" s="41"/>
      <c r="OMV1" s="41"/>
      <c r="OMW1" s="41"/>
      <c r="OMX1" s="41"/>
      <c r="OMY1" s="41"/>
      <c r="OMZ1" s="41"/>
      <c r="ONA1" s="41"/>
      <c r="ONB1" s="41"/>
      <c r="ONC1" s="41"/>
      <c r="OND1" s="41"/>
      <c r="ONE1" s="41"/>
      <c r="ONF1" s="41"/>
      <c r="ONG1" s="41"/>
      <c r="ONH1" s="41"/>
      <c r="ONI1" s="41"/>
      <c r="ONJ1" s="41"/>
      <c r="ONK1" s="41"/>
      <c r="ONL1" s="41"/>
      <c r="ONM1" s="41"/>
      <c r="ONN1" s="41"/>
      <c r="ONO1" s="41"/>
      <c r="ONP1" s="41"/>
      <c r="ONQ1" s="41"/>
      <c r="ONR1" s="41"/>
      <c r="ONS1" s="41"/>
      <c r="ONT1" s="41"/>
      <c r="ONU1" s="41"/>
      <c r="ONV1" s="41"/>
      <c r="ONW1" s="41"/>
      <c r="ONX1" s="41"/>
      <c r="ONY1" s="41"/>
      <c r="ONZ1" s="41"/>
      <c r="OOA1" s="41"/>
      <c r="OOB1" s="41"/>
      <c r="OOC1" s="41"/>
      <c r="OOD1" s="41"/>
      <c r="OOE1" s="41"/>
      <c r="OOF1" s="41"/>
      <c r="OOG1" s="41"/>
      <c r="OOH1" s="41"/>
      <c r="OOI1" s="41"/>
      <c r="OOJ1" s="41"/>
      <c r="OOK1" s="41"/>
      <c r="OOL1" s="41"/>
      <c r="OOM1" s="41"/>
      <c r="OON1" s="41"/>
      <c r="OOO1" s="41"/>
      <c r="OOP1" s="41"/>
      <c r="OOQ1" s="41"/>
      <c r="OOR1" s="41"/>
      <c r="OOS1" s="41"/>
      <c r="OOT1" s="41"/>
      <c r="OOU1" s="41"/>
      <c r="OOV1" s="41"/>
      <c r="OOW1" s="41"/>
      <c r="OOX1" s="41"/>
      <c r="OOY1" s="41"/>
      <c r="OOZ1" s="41"/>
      <c r="OPA1" s="41"/>
      <c r="OPB1" s="41"/>
      <c r="OPC1" s="41"/>
      <c r="OPD1" s="41"/>
      <c r="OPE1" s="41"/>
      <c r="OPF1" s="41"/>
      <c r="OPG1" s="41"/>
      <c r="OPH1" s="41"/>
      <c r="OPI1" s="41"/>
      <c r="OPJ1" s="41"/>
      <c r="OPK1" s="41"/>
      <c r="OPL1" s="41"/>
      <c r="OPM1" s="41"/>
      <c r="OPN1" s="41"/>
      <c r="OPO1" s="41"/>
      <c r="OPP1" s="41"/>
      <c r="OPQ1" s="41"/>
      <c r="OPR1" s="41"/>
      <c r="OPS1" s="41"/>
      <c r="OPT1" s="41"/>
      <c r="OPU1" s="41"/>
      <c r="OPV1" s="41"/>
      <c r="OPW1" s="41"/>
      <c r="OPX1" s="41"/>
      <c r="OPY1" s="41"/>
      <c r="OPZ1" s="41"/>
      <c r="OQA1" s="41"/>
      <c r="OQB1" s="41"/>
      <c r="OQC1" s="41"/>
      <c r="OQD1" s="41"/>
      <c r="OQE1" s="41"/>
      <c r="OQF1" s="41"/>
      <c r="OQG1" s="41"/>
      <c r="OQH1" s="41"/>
      <c r="OQI1" s="41"/>
      <c r="OQJ1" s="41"/>
      <c r="OQK1" s="41"/>
      <c r="OQL1" s="41"/>
      <c r="OQM1" s="41"/>
      <c r="OQN1" s="41"/>
      <c r="OQO1" s="41"/>
      <c r="OQP1" s="41"/>
      <c r="OQQ1" s="41"/>
      <c r="OQR1" s="41"/>
      <c r="OQS1" s="41"/>
      <c r="OQT1" s="41"/>
      <c r="OQU1" s="41"/>
      <c r="OQV1" s="41"/>
      <c r="OQW1" s="41"/>
      <c r="OQX1" s="41"/>
      <c r="OQY1" s="41"/>
      <c r="OQZ1" s="41"/>
      <c r="ORA1" s="41"/>
      <c r="ORB1" s="41"/>
      <c r="ORC1" s="41"/>
      <c r="ORD1" s="41"/>
      <c r="ORE1" s="41"/>
      <c r="ORF1" s="41"/>
      <c r="ORG1" s="41"/>
      <c r="ORH1" s="41"/>
      <c r="ORI1" s="41"/>
      <c r="ORJ1" s="41"/>
      <c r="ORK1" s="41"/>
      <c r="ORL1" s="41"/>
      <c r="ORM1" s="41"/>
      <c r="ORN1" s="41"/>
      <c r="ORO1" s="41"/>
      <c r="ORP1" s="41"/>
      <c r="ORQ1" s="41"/>
      <c r="ORR1" s="41"/>
      <c r="ORS1" s="41"/>
      <c r="ORT1" s="41"/>
      <c r="ORU1" s="41"/>
      <c r="ORV1" s="41"/>
      <c r="ORW1" s="41"/>
      <c r="ORX1" s="41"/>
      <c r="ORY1" s="41"/>
      <c r="ORZ1" s="41"/>
      <c r="OSA1" s="41"/>
      <c r="OSB1" s="41"/>
      <c r="OSC1" s="41"/>
      <c r="OSD1" s="41"/>
      <c r="OSE1" s="41"/>
      <c r="OSF1" s="41"/>
      <c r="OSG1" s="41"/>
      <c r="OSH1" s="41"/>
      <c r="OSI1" s="41"/>
      <c r="OSJ1" s="41"/>
      <c r="OSK1" s="41"/>
      <c r="OSL1" s="41"/>
      <c r="OSM1" s="41"/>
      <c r="OSN1" s="41"/>
      <c r="OSO1" s="41"/>
      <c r="OSP1" s="41"/>
      <c r="OSQ1" s="41"/>
      <c r="OSR1" s="41"/>
      <c r="OSS1" s="41"/>
      <c r="OST1" s="41"/>
      <c r="OSU1" s="41"/>
      <c r="OSV1" s="41"/>
      <c r="OSW1" s="41"/>
      <c r="OSX1" s="41"/>
      <c r="OSY1" s="41"/>
      <c r="OSZ1" s="41"/>
      <c r="OTA1" s="41"/>
      <c r="OTB1" s="41"/>
      <c r="OTC1" s="41"/>
      <c r="OTD1" s="41"/>
      <c r="OTE1" s="41"/>
      <c r="OTF1" s="41"/>
      <c r="OTG1" s="41"/>
      <c r="OTH1" s="41"/>
      <c r="OTI1" s="41"/>
      <c r="OTJ1" s="41"/>
      <c r="OTK1" s="41"/>
      <c r="OTL1" s="41"/>
      <c r="OTM1" s="41"/>
      <c r="OTN1" s="41"/>
      <c r="OTO1" s="41"/>
      <c r="OTP1" s="41"/>
      <c r="OTQ1" s="41"/>
      <c r="OTR1" s="41"/>
      <c r="OTS1" s="41"/>
      <c r="OTT1" s="41"/>
      <c r="OTU1" s="41"/>
      <c r="OTV1" s="41"/>
      <c r="OTW1" s="41"/>
      <c r="OTX1" s="41"/>
      <c r="OTY1" s="41"/>
      <c r="OTZ1" s="41"/>
      <c r="OUA1" s="41"/>
      <c r="OUB1" s="41"/>
      <c r="OUC1" s="41"/>
      <c r="OUD1" s="41"/>
      <c r="OUE1" s="41"/>
      <c r="OUF1" s="41"/>
      <c r="OUG1" s="41"/>
      <c r="OUH1" s="41"/>
      <c r="OUI1" s="41"/>
      <c r="OUJ1" s="41"/>
      <c r="OUK1" s="41"/>
      <c r="OUL1" s="41"/>
      <c r="OUM1" s="41"/>
      <c r="OUN1" s="41"/>
      <c r="OUO1" s="41"/>
      <c r="OUP1" s="41"/>
      <c r="OUQ1" s="41"/>
      <c r="OUR1" s="41"/>
      <c r="OUS1" s="41"/>
      <c r="OUT1" s="41"/>
      <c r="OUU1" s="41"/>
      <c r="OUV1" s="41"/>
      <c r="OUW1" s="41"/>
      <c r="OUX1" s="41"/>
      <c r="OUY1" s="41"/>
      <c r="OUZ1" s="41"/>
      <c r="OVA1" s="41"/>
      <c r="OVB1" s="41"/>
      <c r="OVC1" s="41"/>
      <c r="OVD1" s="41"/>
      <c r="OVE1" s="41"/>
      <c r="OVF1" s="41"/>
      <c r="OVG1" s="41"/>
      <c r="OVH1" s="41"/>
      <c r="OVI1" s="41"/>
      <c r="OVJ1" s="41"/>
      <c r="OVK1" s="41"/>
      <c r="OVL1" s="41"/>
      <c r="OVM1" s="41"/>
      <c r="OVN1" s="41"/>
      <c r="OVO1" s="41"/>
      <c r="OVP1" s="41"/>
      <c r="OVQ1" s="41"/>
      <c r="OVR1" s="41"/>
      <c r="OVS1" s="41"/>
      <c r="OVT1" s="41"/>
      <c r="OVU1" s="41"/>
      <c r="OVV1" s="41"/>
      <c r="OVW1" s="41"/>
      <c r="OVX1" s="41"/>
      <c r="OVY1" s="41"/>
      <c r="OVZ1" s="41"/>
      <c r="OWA1" s="41"/>
      <c r="OWB1" s="41"/>
      <c r="OWC1" s="41"/>
      <c r="OWD1" s="41"/>
      <c r="OWE1" s="41"/>
      <c r="OWF1" s="41"/>
      <c r="OWG1" s="41"/>
      <c r="OWH1" s="41"/>
      <c r="OWI1" s="41"/>
      <c r="OWJ1" s="41"/>
      <c r="OWK1" s="41"/>
      <c r="OWL1" s="41"/>
      <c r="OWM1" s="41"/>
      <c r="OWN1" s="41"/>
      <c r="OWO1" s="41"/>
      <c r="OWP1" s="41"/>
      <c r="OWQ1" s="41"/>
      <c r="OWR1" s="41"/>
      <c r="OWS1" s="41"/>
      <c r="OWT1" s="41"/>
      <c r="OWU1" s="41"/>
      <c r="OWV1" s="41"/>
      <c r="OWW1" s="41"/>
      <c r="OWX1" s="41"/>
      <c r="OWY1" s="41"/>
      <c r="OWZ1" s="41"/>
      <c r="OXA1" s="41"/>
      <c r="OXB1" s="41"/>
      <c r="OXC1" s="41"/>
      <c r="OXD1" s="41"/>
      <c r="OXE1" s="41"/>
      <c r="OXF1" s="41"/>
      <c r="OXG1" s="41"/>
      <c r="OXH1" s="41"/>
      <c r="OXI1" s="41"/>
      <c r="OXJ1" s="41"/>
      <c r="OXK1" s="41"/>
      <c r="OXL1" s="41"/>
      <c r="OXM1" s="41"/>
      <c r="OXN1" s="41"/>
      <c r="OXO1" s="41"/>
      <c r="OXP1" s="41"/>
      <c r="OXQ1" s="41"/>
      <c r="OXR1" s="41"/>
      <c r="OXS1" s="41"/>
      <c r="OXT1" s="41"/>
      <c r="OXU1" s="41"/>
      <c r="OXV1" s="41"/>
      <c r="OXW1" s="41"/>
      <c r="OXX1" s="41"/>
      <c r="OXY1" s="41"/>
      <c r="OXZ1" s="41"/>
      <c r="OYA1" s="41"/>
      <c r="OYB1" s="41"/>
      <c r="OYC1" s="41"/>
      <c r="OYD1" s="41"/>
      <c r="OYE1" s="41"/>
      <c r="OYF1" s="41"/>
      <c r="OYG1" s="41"/>
      <c r="OYH1" s="41"/>
      <c r="OYI1" s="41"/>
      <c r="OYJ1" s="41"/>
      <c r="OYK1" s="41"/>
      <c r="OYL1" s="41"/>
      <c r="OYM1" s="41"/>
      <c r="OYN1" s="41"/>
      <c r="OYO1" s="41"/>
      <c r="OYP1" s="41"/>
      <c r="OYQ1" s="41"/>
      <c r="OYR1" s="41"/>
      <c r="OYS1" s="41"/>
      <c r="OYT1" s="41"/>
      <c r="OYU1" s="41"/>
      <c r="OYV1" s="41"/>
      <c r="OYW1" s="41"/>
      <c r="OYX1" s="41"/>
      <c r="OYY1" s="41"/>
      <c r="OYZ1" s="41"/>
      <c r="OZA1" s="41"/>
      <c r="OZB1" s="41"/>
      <c r="OZC1" s="41"/>
      <c r="OZD1" s="41"/>
      <c r="OZE1" s="41"/>
      <c r="OZF1" s="41"/>
      <c r="OZG1" s="41"/>
      <c r="OZH1" s="41"/>
      <c r="OZI1" s="41"/>
      <c r="OZJ1" s="41"/>
      <c r="OZK1" s="41"/>
      <c r="OZL1" s="41"/>
      <c r="OZM1" s="41"/>
      <c r="OZN1" s="41"/>
      <c r="OZO1" s="41"/>
      <c r="OZP1" s="41"/>
      <c r="OZQ1" s="41"/>
      <c r="OZR1" s="41"/>
      <c r="OZS1" s="41"/>
      <c r="OZT1" s="41"/>
      <c r="OZU1" s="41"/>
      <c r="OZV1" s="41"/>
      <c r="OZW1" s="41"/>
      <c r="OZX1" s="41"/>
      <c r="OZY1" s="41"/>
      <c r="OZZ1" s="41"/>
      <c r="PAA1" s="41"/>
      <c r="PAB1" s="41"/>
      <c r="PAC1" s="41"/>
      <c r="PAD1" s="41"/>
      <c r="PAE1" s="41"/>
      <c r="PAF1" s="41"/>
      <c r="PAG1" s="41"/>
      <c r="PAH1" s="41"/>
      <c r="PAI1" s="41"/>
      <c r="PAJ1" s="41"/>
      <c r="PAK1" s="41"/>
      <c r="PAL1" s="41"/>
      <c r="PAM1" s="41"/>
      <c r="PAN1" s="41"/>
      <c r="PAO1" s="41"/>
      <c r="PAP1" s="41"/>
      <c r="PAQ1" s="41"/>
      <c r="PAR1" s="41"/>
      <c r="PAS1" s="41"/>
      <c r="PAT1" s="41"/>
      <c r="PAU1" s="41"/>
      <c r="PAV1" s="41"/>
      <c r="PAW1" s="41"/>
      <c r="PAX1" s="41"/>
      <c r="PAY1" s="41"/>
      <c r="PAZ1" s="41"/>
      <c r="PBA1" s="41"/>
      <c r="PBB1" s="41"/>
      <c r="PBC1" s="41"/>
      <c r="PBD1" s="41"/>
      <c r="PBE1" s="41"/>
      <c r="PBF1" s="41"/>
      <c r="PBG1" s="41"/>
      <c r="PBH1" s="41"/>
      <c r="PBI1" s="41"/>
      <c r="PBJ1" s="41"/>
      <c r="PBK1" s="41"/>
      <c r="PBL1" s="41"/>
      <c r="PBM1" s="41"/>
      <c r="PBN1" s="41"/>
      <c r="PBO1" s="41"/>
      <c r="PBP1" s="41"/>
      <c r="PBQ1" s="41"/>
      <c r="PBR1" s="41"/>
      <c r="PBS1" s="41"/>
      <c r="PBT1" s="41"/>
      <c r="PBU1" s="41"/>
      <c r="PBV1" s="41"/>
      <c r="PBW1" s="41"/>
      <c r="PBX1" s="41"/>
      <c r="PBY1" s="41"/>
      <c r="PBZ1" s="41"/>
      <c r="PCA1" s="41"/>
      <c r="PCB1" s="41"/>
      <c r="PCC1" s="41"/>
      <c r="PCD1" s="41"/>
      <c r="PCE1" s="41"/>
      <c r="PCF1" s="41"/>
      <c r="PCG1" s="41"/>
      <c r="PCH1" s="41"/>
      <c r="PCI1" s="41"/>
      <c r="PCJ1" s="41"/>
      <c r="PCK1" s="41"/>
      <c r="PCL1" s="41"/>
      <c r="PCM1" s="41"/>
      <c r="PCN1" s="41"/>
      <c r="PCO1" s="41"/>
      <c r="PCP1" s="41"/>
      <c r="PCQ1" s="41"/>
      <c r="PCR1" s="41"/>
      <c r="PCS1" s="41"/>
      <c r="PCT1" s="41"/>
      <c r="PCU1" s="41"/>
      <c r="PCV1" s="41"/>
      <c r="PCW1" s="41"/>
      <c r="PCX1" s="41"/>
      <c r="PCY1" s="41"/>
      <c r="PCZ1" s="41"/>
      <c r="PDA1" s="41"/>
      <c r="PDB1" s="41"/>
      <c r="PDC1" s="41"/>
      <c r="PDD1" s="41"/>
      <c r="PDE1" s="41"/>
      <c r="PDF1" s="41"/>
      <c r="PDG1" s="41"/>
      <c r="PDH1" s="41"/>
      <c r="PDI1" s="41"/>
      <c r="PDJ1" s="41"/>
      <c r="PDK1" s="41"/>
      <c r="PDL1" s="41"/>
      <c r="PDM1" s="41"/>
      <c r="PDN1" s="41"/>
      <c r="PDO1" s="41"/>
      <c r="PDP1" s="41"/>
      <c r="PDQ1" s="41"/>
      <c r="PDR1" s="41"/>
      <c r="PDS1" s="41"/>
      <c r="PDT1" s="41"/>
      <c r="PDU1" s="41"/>
      <c r="PDV1" s="41"/>
      <c r="PDW1" s="41"/>
      <c r="PDX1" s="41"/>
      <c r="PDY1" s="41"/>
      <c r="PDZ1" s="41"/>
      <c r="PEA1" s="41"/>
      <c r="PEB1" s="41"/>
      <c r="PEC1" s="41"/>
      <c r="PED1" s="41"/>
      <c r="PEE1" s="41"/>
      <c r="PEF1" s="41"/>
      <c r="PEG1" s="41"/>
      <c r="PEH1" s="41"/>
      <c r="PEI1" s="41"/>
      <c r="PEJ1" s="41"/>
      <c r="PEK1" s="41"/>
      <c r="PEL1" s="41"/>
      <c r="PEM1" s="41"/>
      <c r="PEN1" s="41"/>
      <c r="PEO1" s="41"/>
      <c r="PEP1" s="41"/>
      <c r="PEQ1" s="41"/>
      <c r="PER1" s="41"/>
      <c r="PES1" s="41"/>
      <c r="PET1" s="41"/>
      <c r="PEU1" s="41"/>
      <c r="PEV1" s="41"/>
      <c r="PEW1" s="41"/>
      <c r="PEX1" s="41"/>
      <c r="PEY1" s="41"/>
      <c r="PEZ1" s="41"/>
      <c r="PFA1" s="41"/>
      <c r="PFB1" s="41"/>
      <c r="PFC1" s="41"/>
      <c r="PFD1" s="41"/>
      <c r="PFE1" s="41"/>
      <c r="PFF1" s="41"/>
      <c r="PFG1" s="41"/>
      <c r="PFH1" s="41"/>
      <c r="PFI1" s="41"/>
      <c r="PFJ1" s="41"/>
      <c r="PFK1" s="41"/>
      <c r="PFL1" s="41"/>
      <c r="PFM1" s="41"/>
      <c r="PFN1" s="41"/>
      <c r="PFO1" s="41"/>
      <c r="PFP1" s="41"/>
      <c r="PFQ1" s="41"/>
      <c r="PFR1" s="41"/>
      <c r="PFS1" s="41"/>
      <c r="PFT1" s="41"/>
      <c r="PFU1" s="41"/>
      <c r="PFV1" s="41"/>
      <c r="PFW1" s="41"/>
      <c r="PFX1" s="41"/>
      <c r="PFY1" s="41"/>
      <c r="PFZ1" s="41"/>
      <c r="PGA1" s="41"/>
      <c r="PGB1" s="41"/>
      <c r="PGC1" s="41"/>
      <c r="PGD1" s="41"/>
      <c r="PGE1" s="41"/>
      <c r="PGF1" s="41"/>
      <c r="PGG1" s="41"/>
      <c r="PGH1" s="41"/>
      <c r="PGI1" s="41"/>
      <c r="PGJ1" s="41"/>
      <c r="PGK1" s="41"/>
      <c r="PGL1" s="41"/>
      <c r="PGM1" s="41"/>
      <c r="PGN1" s="41"/>
      <c r="PGO1" s="41"/>
      <c r="PGP1" s="41"/>
      <c r="PGQ1" s="41"/>
      <c r="PGR1" s="41"/>
      <c r="PGS1" s="41"/>
      <c r="PGT1" s="41"/>
      <c r="PGU1" s="41"/>
      <c r="PGV1" s="41"/>
      <c r="PGW1" s="41"/>
      <c r="PGX1" s="41"/>
      <c r="PGY1" s="41"/>
      <c r="PGZ1" s="41"/>
      <c r="PHA1" s="41"/>
      <c r="PHB1" s="41"/>
      <c r="PHC1" s="41"/>
      <c r="PHD1" s="41"/>
      <c r="PHE1" s="41"/>
      <c r="PHF1" s="41"/>
      <c r="PHG1" s="41"/>
      <c r="PHH1" s="41"/>
      <c r="PHI1" s="41"/>
      <c r="PHJ1" s="41"/>
      <c r="PHK1" s="41"/>
      <c r="PHL1" s="41"/>
      <c r="PHM1" s="41"/>
      <c r="PHN1" s="41"/>
      <c r="PHO1" s="41"/>
      <c r="PHP1" s="41"/>
      <c r="PHQ1" s="41"/>
      <c r="PHR1" s="41"/>
      <c r="PHS1" s="41"/>
      <c r="PHT1" s="41"/>
      <c r="PHU1" s="41"/>
      <c r="PHV1" s="41"/>
      <c r="PHW1" s="41"/>
      <c r="PHX1" s="41"/>
      <c r="PHY1" s="41"/>
      <c r="PHZ1" s="41"/>
      <c r="PIA1" s="41"/>
      <c r="PIB1" s="41"/>
      <c r="PIC1" s="41"/>
      <c r="PID1" s="41"/>
      <c r="PIE1" s="41"/>
      <c r="PIF1" s="41"/>
      <c r="PIG1" s="41"/>
      <c r="PIH1" s="41"/>
      <c r="PII1" s="41"/>
      <c r="PIJ1" s="41"/>
      <c r="PIK1" s="41"/>
      <c r="PIL1" s="41"/>
      <c r="PIM1" s="41"/>
      <c r="PIN1" s="41"/>
      <c r="PIO1" s="41"/>
      <c r="PIP1" s="41"/>
      <c r="PIQ1" s="41"/>
      <c r="PIR1" s="41"/>
      <c r="PIS1" s="41"/>
      <c r="PIT1" s="41"/>
      <c r="PIU1" s="41"/>
      <c r="PIV1" s="41"/>
      <c r="PIW1" s="41"/>
      <c r="PIX1" s="41"/>
      <c r="PIY1" s="41"/>
      <c r="PIZ1" s="41"/>
      <c r="PJA1" s="41"/>
      <c r="PJB1" s="41"/>
      <c r="PJC1" s="41"/>
      <c r="PJD1" s="41"/>
      <c r="PJE1" s="41"/>
      <c r="PJF1" s="41"/>
      <c r="PJG1" s="41"/>
      <c r="PJH1" s="41"/>
      <c r="PJI1" s="41"/>
      <c r="PJJ1" s="41"/>
      <c r="PJK1" s="41"/>
      <c r="PJL1" s="41"/>
      <c r="PJM1" s="41"/>
      <c r="PJN1" s="41"/>
      <c r="PJO1" s="41"/>
      <c r="PJP1" s="41"/>
      <c r="PJQ1" s="41"/>
      <c r="PJR1" s="41"/>
      <c r="PJS1" s="41"/>
      <c r="PJT1" s="41"/>
      <c r="PJU1" s="41"/>
      <c r="PJV1" s="41"/>
      <c r="PJW1" s="41"/>
      <c r="PJX1" s="41"/>
      <c r="PJY1" s="41"/>
      <c r="PJZ1" s="41"/>
      <c r="PKA1" s="41"/>
      <c r="PKB1" s="41"/>
      <c r="PKC1" s="41"/>
      <c r="PKD1" s="41"/>
      <c r="PKE1" s="41"/>
      <c r="PKF1" s="41"/>
      <c r="PKG1" s="41"/>
      <c r="PKH1" s="41"/>
      <c r="PKI1" s="41"/>
      <c r="PKJ1" s="41"/>
      <c r="PKK1" s="41"/>
      <c r="PKL1" s="41"/>
      <c r="PKM1" s="41"/>
      <c r="PKN1" s="41"/>
      <c r="PKO1" s="41"/>
      <c r="PKP1" s="41"/>
      <c r="PKQ1" s="41"/>
      <c r="PKR1" s="41"/>
      <c r="PKS1" s="41"/>
      <c r="PKT1" s="41"/>
      <c r="PKU1" s="41"/>
      <c r="PKV1" s="41"/>
      <c r="PKW1" s="41"/>
      <c r="PKX1" s="41"/>
      <c r="PKY1" s="41"/>
      <c r="PKZ1" s="41"/>
      <c r="PLA1" s="41"/>
      <c r="PLB1" s="41"/>
      <c r="PLC1" s="41"/>
      <c r="PLD1" s="41"/>
      <c r="PLE1" s="41"/>
      <c r="PLF1" s="41"/>
      <c r="PLG1" s="41"/>
      <c r="PLH1" s="41"/>
      <c r="PLI1" s="41"/>
      <c r="PLJ1" s="41"/>
      <c r="PLK1" s="41"/>
      <c r="PLL1" s="41"/>
      <c r="PLM1" s="41"/>
      <c r="PLN1" s="41"/>
      <c r="PLO1" s="41"/>
      <c r="PLP1" s="41"/>
      <c r="PLQ1" s="41"/>
      <c r="PLR1" s="41"/>
      <c r="PLS1" s="41"/>
      <c r="PLT1" s="41"/>
      <c r="PLU1" s="41"/>
      <c r="PLV1" s="41"/>
      <c r="PLW1" s="41"/>
      <c r="PLX1" s="41"/>
      <c r="PLY1" s="41"/>
      <c r="PLZ1" s="41"/>
      <c r="PMA1" s="41"/>
      <c r="PMB1" s="41"/>
      <c r="PMC1" s="41"/>
      <c r="PMD1" s="41"/>
      <c r="PME1" s="41"/>
      <c r="PMF1" s="41"/>
      <c r="PMG1" s="41"/>
      <c r="PMH1" s="41"/>
      <c r="PMI1" s="41"/>
      <c r="PMJ1" s="41"/>
      <c r="PMK1" s="41"/>
      <c r="PML1" s="41"/>
      <c r="PMM1" s="41"/>
      <c r="PMN1" s="41"/>
      <c r="PMO1" s="41"/>
      <c r="PMP1" s="41"/>
      <c r="PMQ1" s="41"/>
      <c r="PMR1" s="41"/>
      <c r="PMS1" s="41"/>
      <c r="PMT1" s="41"/>
      <c r="PMU1" s="41"/>
      <c r="PMV1" s="41"/>
      <c r="PMW1" s="41"/>
      <c r="PMX1" s="41"/>
      <c r="PMY1" s="41"/>
      <c r="PMZ1" s="41"/>
      <c r="PNA1" s="41"/>
      <c r="PNB1" s="41"/>
      <c r="PNC1" s="41"/>
      <c r="PND1" s="41"/>
      <c r="PNE1" s="41"/>
      <c r="PNF1" s="41"/>
      <c r="PNG1" s="41"/>
      <c r="PNH1" s="41"/>
      <c r="PNI1" s="41"/>
      <c r="PNJ1" s="41"/>
      <c r="PNK1" s="41"/>
      <c r="PNL1" s="41"/>
      <c r="PNM1" s="41"/>
      <c r="PNN1" s="41"/>
      <c r="PNO1" s="41"/>
      <c r="PNP1" s="41"/>
      <c r="PNQ1" s="41"/>
      <c r="PNR1" s="41"/>
      <c r="PNS1" s="41"/>
      <c r="PNT1" s="41"/>
      <c r="PNU1" s="41"/>
      <c r="PNV1" s="41"/>
      <c r="PNW1" s="41"/>
      <c r="PNX1" s="41"/>
      <c r="PNY1" s="41"/>
      <c r="PNZ1" s="41"/>
      <c r="POA1" s="41"/>
      <c r="POB1" s="41"/>
      <c r="POC1" s="41"/>
      <c r="POD1" s="41"/>
      <c r="POE1" s="41"/>
      <c r="POF1" s="41"/>
      <c r="POG1" s="41"/>
      <c r="POH1" s="41"/>
      <c r="POI1" s="41"/>
      <c r="POJ1" s="41"/>
      <c r="POK1" s="41"/>
      <c r="POL1" s="41"/>
      <c r="POM1" s="41"/>
      <c r="PON1" s="41"/>
      <c r="POO1" s="41"/>
      <c r="POP1" s="41"/>
      <c r="POQ1" s="41"/>
      <c r="POR1" s="41"/>
      <c r="POS1" s="41"/>
      <c r="POT1" s="41"/>
      <c r="POU1" s="41"/>
      <c r="POV1" s="41"/>
      <c r="POW1" s="41"/>
      <c r="POX1" s="41"/>
      <c r="POY1" s="41"/>
      <c r="POZ1" s="41"/>
      <c r="PPA1" s="41"/>
      <c r="PPB1" s="41"/>
      <c r="PPC1" s="41"/>
      <c r="PPD1" s="41"/>
      <c r="PPE1" s="41"/>
      <c r="PPF1" s="41"/>
      <c r="PPG1" s="41"/>
      <c r="PPH1" s="41"/>
      <c r="PPI1" s="41"/>
      <c r="PPJ1" s="41"/>
      <c r="PPK1" s="41"/>
      <c r="PPL1" s="41"/>
      <c r="PPM1" s="41"/>
      <c r="PPN1" s="41"/>
      <c r="PPO1" s="41"/>
      <c r="PPP1" s="41"/>
      <c r="PPQ1" s="41"/>
      <c r="PPR1" s="41"/>
      <c r="PPS1" s="41"/>
      <c r="PPT1" s="41"/>
      <c r="PPU1" s="41"/>
      <c r="PPV1" s="41"/>
      <c r="PPW1" s="41"/>
      <c r="PPX1" s="41"/>
      <c r="PPY1" s="41"/>
      <c r="PPZ1" s="41"/>
      <c r="PQA1" s="41"/>
      <c r="PQB1" s="41"/>
      <c r="PQC1" s="41"/>
      <c r="PQD1" s="41"/>
      <c r="PQE1" s="41"/>
      <c r="PQF1" s="41"/>
      <c r="PQG1" s="41"/>
      <c r="PQH1" s="41"/>
      <c r="PQI1" s="41"/>
      <c r="PQJ1" s="41"/>
      <c r="PQK1" s="41"/>
      <c r="PQL1" s="41"/>
      <c r="PQM1" s="41"/>
      <c r="PQN1" s="41"/>
      <c r="PQO1" s="41"/>
      <c r="PQP1" s="41"/>
      <c r="PQQ1" s="41"/>
      <c r="PQR1" s="41"/>
      <c r="PQS1" s="41"/>
      <c r="PQT1" s="41"/>
      <c r="PQU1" s="41"/>
      <c r="PQV1" s="41"/>
      <c r="PQW1" s="41"/>
      <c r="PQX1" s="41"/>
      <c r="PQY1" s="41"/>
      <c r="PQZ1" s="41"/>
      <c r="PRA1" s="41"/>
      <c r="PRB1" s="41"/>
      <c r="PRC1" s="41"/>
      <c r="PRD1" s="41"/>
      <c r="PRE1" s="41"/>
      <c r="PRF1" s="41"/>
      <c r="PRG1" s="41"/>
      <c r="PRH1" s="41"/>
      <c r="PRI1" s="41"/>
      <c r="PRJ1" s="41"/>
      <c r="PRK1" s="41"/>
      <c r="PRL1" s="41"/>
      <c r="PRM1" s="41"/>
      <c r="PRN1" s="41"/>
      <c r="PRO1" s="41"/>
      <c r="PRP1" s="41"/>
      <c r="PRQ1" s="41"/>
      <c r="PRR1" s="41"/>
      <c r="PRS1" s="41"/>
      <c r="PRT1" s="41"/>
      <c r="PRU1" s="41"/>
      <c r="PRV1" s="41"/>
      <c r="PRW1" s="41"/>
      <c r="PRX1" s="41"/>
      <c r="PRY1" s="41"/>
      <c r="PRZ1" s="41"/>
      <c r="PSA1" s="41"/>
      <c r="PSB1" s="41"/>
      <c r="PSC1" s="41"/>
      <c r="PSD1" s="41"/>
      <c r="PSE1" s="41"/>
      <c r="PSF1" s="41"/>
      <c r="PSG1" s="41"/>
      <c r="PSH1" s="41"/>
      <c r="PSI1" s="41"/>
      <c r="PSJ1" s="41"/>
      <c r="PSK1" s="41"/>
      <c r="PSL1" s="41"/>
      <c r="PSM1" s="41"/>
      <c r="PSN1" s="41"/>
      <c r="PSO1" s="41"/>
      <c r="PSP1" s="41"/>
      <c r="PSQ1" s="41"/>
      <c r="PSR1" s="41"/>
      <c r="PSS1" s="41"/>
      <c r="PST1" s="41"/>
      <c r="PSU1" s="41"/>
      <c r="PSV1" s="41"/>
      <c r="PSW1" s="41"/>
      <c r="PSX1" s="41"/>
      <c r="PSY1" s="41"/>
      <c r="PSZ1" s="41"/>
      <c r="PTA1" s="41"/>
      <c r="PTB1" s="41"/>
      <c r="PTC1" s="41"/>
      <c r="PTD1" s="41"/>
      <c r="PTE1" s="41"/>
      <c r="PTF1" s="41"/>
      <c r="PTG1" s="41"/>
      <c r="PTH1" s="41"/>
      <c r="PTI1" s="41"/>
      <c r="PTJ1" s="41"/>
      <c r="PTK1" s="41"/>
      <c r="PTL1" s="41"/>
      <c r="PTM1" s="41"/>
      <c r="PTN1" s="41"/>
      <c r="PTO1" s="41"/>
      <c r="PTP1" s="41"/>
      <c r="PTQ1" s="41"/>
      <c r="PTR1" s="41"/>
      <c r="PTS1" s="41"/>
      <c r="PTT1" s="41"/>
      <c r="PTU1" s="41"/>
      <c r="PTV1" s="41"/>
      <c r="PTW1" s="41"/>
      <c r="PTX1" s="41"/>
      <c r="PTY1" s="41"/>
      <c r="PTZ1" s="41"/>
      <c r="PUA1" s="41"/>
      <c r="PUB1" s="41"/>
      <c r="PUC1" s="41"/>
      <c r="PUD1" s="41"/>
      <c r="PUE1" s="41"/>
      <c r="PUF1" s="41"/>
      <c r="PUG1" s="41"/>
      <c r="PUH1" s="41"/>
      <c r="PUI1" s="41"/>
      <c r="PUJ1" s="41"/>
      <c r="PUK1" s="41"/>
      <c r="PUL1" s="41"/>
      <c r="PUM1" s="41"/>
      <c r="PUN1" s="41"/>
      <c r="PUO1" s="41"/>
      <c r="PUP1" s="41"/>
      <c r="PUQ1" s="41"/>
      <c r="PUR1" s="41"/>
      <c r="PUS1" s="41"/>
      <c r="PUT1" s="41"/>
      <c r="PUU1" s="41"/>
      <c r="PUV1" s="41"/>
      <c r="PUW1" s="41"/>
      <c r="PUX1" s="41"/>
      <c r="PUY1" s="41"/>
      <c r="PUZ1" s="41"/>
      <c r="PVA1" s="41"/>
      <c r="PVB1" s="41"/>
      <c r="PVC1" s="41"/>
      <c r="PVD1" s="41"/>
      <c r="PVE1" s="41"/>
      <c r="PVF1" s="41"/>
      <c r="PVG1" s="41"/>
      <c r="PVH1" s="41"/>
      <c r="PVI1" s="41"/>
      <c r="PVJ1" s="41"/>
      <c r="PVK1" s="41"/>
      <c r="PVL1" s="41"/>
      <c r="PVM1" s="41"/>
      <c r="PVN1" s="41"/>
      <c r="PVO1" s="41"/>
      <c r="PVP1" s="41"/>
      <c r="PVQ1" s="41"/>
      <c r="PVR1" s="41"/>
      <c r="PVS1" s="41"/>
      <c r="PVT1" s="41"/>
      <c r="PVU1" s="41"/>
      <c r="PVV1" s="41"/>
      <c r="PVW1" s="41"/>
      <c r="PVX1" s="41"/>
      <c r="PVY1" s="41"/>
      <c r="PVZ1" s="41"/>
      <c r="PWA1" s="41"/>
      <c r="PWB1" s="41"/>
      <c r="PWC1" s="41"/>
      <c r="PWD1" s="41"/>
      <c r="PWE1" s="41"/>
      <c r="PWF1" s="41"/>
      <c r="PWG1" s="41"/>
      <c r="PWH1" s="41"/>
      <c r="PWI1" s="41"/>
      <c r="PWJ1" s="41"/>
      <c r="PWK1" s="41"/>
      <c r="PWL1" s="41"/>
      <c r="PWM1" s="41"/>
      <c r="PWN1" s="41"/>
      <c r="PWO1" s="41"/>
      <c r="PWP1" s="41"/>
      <c r="PWQ1" s="41"/>
      <c r="PWR1" s="41"/>
      <c r="PWS1" s="41"/>
      <c r="PWT1" s="41"/>
      <c r="PWU1" s="41"/>
      <c r="PWV1" s="41"/>
      <c r="PWW1" s="41"/>
      <c r="PWX1" s="41"/>
      <c r="PWY1" s="41"/>
      <c r="PWZ1" s="41"/>
      <c r="PXA1" s="41"/>
      <c r="PXB1" s="41"/>
      <c r="PXC1" s="41"/>
      <c r="PXD1" s="41"/>
      <c r="PXE1" s="41"/>
      <c r="PXF1" s="41"/>
      <c r="PXG1" s="41"/>
      <c r="PXH1" s="41"/>
      <c r="PXI1" s="41"/>
      <c r="PXJ1" s="41"/>
      <c r="PXK1" s="41"/>
      <c r="PXL1" s="41"/>
      <c r="PXM1" s="41"/>
      <c r="PXN1" s="41"/>
      <c r="PXO1" s="41"/>
      <c r="PXP1" s="41"/>
      <c r="PXQ1" s="41"/>
      <c r="PXR1" s="41"/>
      <c r="PXS1" s="41"/>
      <c r="PXT1" s="41"/>
      <c r="PXU1" s="41"/>
      <c r="PXV1" s="41"/>
      <c r="PXW1" s="41"/>
      <c r="PXX1" s="41"/>
      <c r="PXY1" s="41"/>
      <c r="PXZ1" s="41"/>
      <c r="PYA1" s="41"/>
      <c r="PYB1" s="41"/>
      <c r="PYC1" s="41"/>
      <c r="PYD1" s="41"/>
      <c r="PYE1" s="41"/>
      <c r="PYF1" s="41"/>
      <c r="PYG1" s="41"/>
      <c r="PYH1" s="41"/>
      <c r="PYI1" s="41"/>
      <c r="PYJ1" s="41"/>
      <c r="PYK1" s="41"/>
      <c r="PYL1" s="41"/>
      <c r="PYM1" s="41"/>
      <c r="PYN1" s="41"/>
      <c r="PYO1" s="41"/>
      <c r="PYP1" s="41"/>
      <c r="PYQ1" s="41"/>
      <c r="PYR1" s="41"/>
      <c r="PYS1" s="41"/>
      <c r="PYT1" s="41"/>
      <c r="PYU1" s="41"/>
      <c r="PYV1" s="41"/>
      <c r="PYW1" s="41"/>
      <c r="PYX1" s="41"/>
      <c r="PYY1" s="41"/>
      <c r="PYZ1" s="41"/>
      <c r="PZA1" s="41"/>
      <c r="PZB1" s="41"/>
      <c r="PZC1" s="41"/>
      <c r="PZD1" s="41"/>
      <c r="PZE1" s="41"/>
      <c r="PZF1" s="41"/>
      <c r="PZG1" s="41"/>
      <c r="PZH1" s="41"/>
      <c r="PZI1" s="41"/>
      <c r="PZJ1" s="41"/>
      <c r="PZK1" s="41"/>
      <c r="PZL1" s="41"/>
      <c r="PZM1" s="41"/>
      <c r="PZN1" s="41"/>
      <c r="PZO1" s="41"/>
      <c r="PZP1" s="41"/>
      <c r="PZQ1" s="41"/>
      <c r="PZR1" s="41"/>
      <c r="PZS1" s="41"/>
      <c r="PZT1" s="41"/>
      <c r="PZU1" s="41"/>
      <c r="PZV1" s="41"/>
      <c r="PZW1" s="41"/>
      <c r="PZX1" s="41"/>
      <c r="PZY1" s="41"/>
      <c r="PZZ1" s="41"/>
      <c r="QAA1" s="41"/>
      <c r="QAB1" s="41"/>
      <c r="QAC1" s="41"/>
      <c r="QAD1" s="41"/>
      <c r="QAE1" s="41"/>
      <c r="QAF1" s="41"/>
      <c r="QAG1" s="41"/>
      <c r="QAH1" s="41"/>
      <c r="QAI1" s="41"/>
      <c r="QAJ1" s="41"/>
      <c r="QAK1" s="41"/>
      <c r="QAL1" s="41"/>
      <c r="QAM1" s="41"/>
      <c r="QAN1" s="41"/>
      <c r="QAO1" s="41"/>
      <c r="QAP1" s="41"/>
      <c r="QAQ1" s="41"/>
      <c r="QAR1" s="41"/>
      <c r="QAS1" s="41"/>
      <c r="QAT1" s="41"/>
      <c r="QAU1" s="41"/>
      <c r="QAV1" s="41"/>
      <c r="QAW1" s="41"/>
      <c r="QAX1" s="41"/>
      <c r="QAY1" s="41"/>
      <c r="QAZ1" s="41"/>
      <c r="QBA1" s="41"/>
      <c r="QBB1" s="41"/>
      <c r="QBC1" s="41"/>
      <c r="QBD1" s="41"/>
      <c r="QBE1" s="41"/>
      <c r="QBF1" s="41"/>
      <c r="QBG1" s="41"/>
      <c r="QBH1" s="41"/>
      <c r="QBI1" s="41"/>
      <c r="QBJ1" s="41"/>
      <c r="QBK1" s="41"/>
      <c r="QBL1" s="41"/>
      <c r="QBM1" s="41"/>
      <c r="QBN1" s="41"/>
      <c r="QBO1" s="41"/>
      <c r="QBP1" s="41"/>
      <c r="QBQ1" s="41"/>
      <c r="QBR1" s="41"/>
      <c r="QBS1" s="41"/>
      <c r="QBT1" s="41"/>
      <c r="QBU1" s="41"/>
      <c r="QBV1" s="41"/>
      <c r="QBW1" s="41"/>
      <c r="QBX1" s="41"/>
      <c r="QBY1" s="41"/>
      <c r="QBZ1" s="41"/>
      <c r="QCA1" s="41"/>
      <c r="QCB1" s="41"/>
      <c r="QCC1" s="41"/>
      <c r="QCD1" s="41"/>
      <c r="QCE1" s="41"/>
      <c r="QCF1" s="41"/>
      <c r="QCG1" s="41"/>
      <c r="QCH1" s="41"/>
      <c r="QCI1" s="41"/>
      <c r="QCJ1" s="41"/>
      <c r="QCK1" s="41"/>
      <c r="QCL1" s="41"/>
      <c r="QCM1" s="41"/>
      <c r="QCN1" s="41"/>
      <c r="QCO1" s="41"/>
      <c r="QCP1" s="41"/>
      <c r="QCQ1" s="41"/>
      <c r="QCR1" s="41"/>
      <c r="QCS1" s="41"/>
      <c r="QCT1" s="41"/>
      <c r="QCU1" s="41"/>
      <c r="QCV1" s="41"/>
      <c r="QCW1" s="41"/>
      <c r="QCX1" s="41"/>
      <c r="QCY1" s="41"/>
      <c r="QCZ1" s="41"/>
      <c r="QDA1" s="41"/>
      <c r="QDB1" s="41"/>
      <c r="QDC1" s="41"/>
      <c r="QDD1" s="41"/>
      <c r="QDE1" s="41"/>
      <c r="QDF1" s="41"/>
      <c r="QDG1" s="41"/>
      <c r="QDH1" s="41"/>
      <c r="QDI1" s="41"/>
      <c r="QDJ1" s="41"/>
      <c r="QDK1" s="41"/>
      <c r="QDL1" s="41"/>
      <c r="QDM1" s="41"/>
      <c r="QDN1" s="41"/>
      <c r="QDO1" s="41"/>
      <c r="QDP1" s="41"/>
      <c r="QDQ1" s="41"/>
      <c r="QDR1" s="41"/>
      <c r="QDS1" s="41"/>
      <c r="QDT1" s="41"/>
      <c r="QDU1" s="41"/>
      <c r="QDV1" s="41"/>
      <c r="QDW1" s="41"/>
      <c r="QDX1" s="41"/>
      <c r="QDY1" s="41"/>
      <c r="QDZ1" s="41"/>
      <c r="QEA1" s="41"/>
      <c r="QEB1" s="41"/>
      <c r="QEC1" s="41"/>
      <c r="QED1" s="41"/>
      <c r="QEE1" s="41"/>
      <c r="QEF1" s="41"/>
      <c r="QEG1" s="41"/>
      <c r="QEH1" s="41"/>
      <c r="QEI1" s="41"/>
      <c r="QEJ1" s="41"/>
      <c r="QEK1" s="41"/>
      <c r="QEL1" s="41"/>
      <c r="QEM1" s="41"/>
      <c r="QEN1" s="41"/>
      <c r="QEO1" s="41"/>
      <c r="QEP1" s="41"/>
      <c r="QEQ1" s="41"/>
      <c r="QER1" s="41"/>
      <c r="QES1" s="41"/>
      <c r="QET1" s="41"/>
      <c r="QEU1" s="41"/>
      <c r="QEV1" s="41"/>
      <c r="QEW1" s="41"/>
      <c r="QEX1" s="41"/>
      <c r="QEY1" s="41"/>
      <c r="QEZ1" s="41"/>
      <c r="QFA1" s="41"/>
      <c r="QFB1" s="41"/>
      <c r="QFC1" s="41"/>
      <c r="QFD1" s="41"/>
      <c r="QFE1" s="41"/>
      <c r="QFF1" s="41"/>
      <c r="QFG1" s="41"/>
      <c r="QFH1" s="41"/>
      <c r="QFI1" s="41"/>
      <c r="QFJ1" s="41"/>
      <c r="QFK1" s="41"/>
      <c r="QFL1" s="41"/>
      <c r="QFM1" s="41"/>
      <c r="QFN1" s="41"/>
      <c r="QFO1" s="41"/>
      <c r="QFP1" s="41"/>
      <c r="QFQ1" s="41"/>
      <c r="QFR1" s="41"/>
      <c r="QFS1" s="41"/>
      <c r="QFT1" s="41"/>
      <c r="QFU1" s="41"/>
      <c r="QFV1" s="41"/>
      <c r="QFW1" s="41"/>
      <c r="QFX1" s="41"/>
      <c r="QFY1" s="41"/>
      <c r="QFZ1" s="41"/>
      <c r="QGA1" s="41"/>
      <c r="QGB1" s="41"/>
      <c r="QGC1" s="41"/>
      <c r="QGD1" s="41"/>
      <c r="QGE1" s="41"/>
      <c r="QGF1" s="41"/>
      <c r="QGG1" s="41"/>
      <c r="QGH1" s="41"/>
      <c r="QGI1" s="41"/>
      <c r="QGJ1" s="41"/>
      <c r="QGK1" s="41"/>
      <c r="QGL1" s="41"/>
      <c r="QGM1" s="41"/>
      <c r="QGN1" s="41"/>
      <c r="QGO1" s="41"/>
      <c r="QGP1" s="41"/>
      <c r="QGQ1" s="41"/>
      <c r="QGR1" s="41"/>
      <c r="QGS1" s="41"/>
      <c r="QGT1" s="41"/>
      <c r="QGU1" s="41"/>
      <c r="QGV1" s="41"/>
      <c r="QGW1" s="41"/>
      <c r="QGX1" s="41"/>
      <c r="QGY1" s="41"/>
      <c r="QGZ1" s="41"/>
      <c r="QHA1" s="41"/>
      <c r="QHB1" s="41"/>
      <c r="QHC1" s="41"/>
      <c r="QHD1" s="41"/>
      <c r="QHE1" s="41"/>
      <c r="QHF1" s="41"/>
      <c r="QHG1" s="41"/>
      <c r="QHH1" s="41"/>
      <c r="QHI1" s="41"/>
      <c r="QHJ1" s="41"/>
      <c r="QHK1" s="41"/>
      <c r="QHL1" s="41"/>
      <c r="QHM1" s="41"/>
      <c r="QHN1" s="41"/>
      <c r="QHO1" s="41"/>
      <c r="QHP1" s="41"/>
      <c r="QHQ1" s="41"/>
      <c r="QHR1" s="41"/>
      <c r="QHS1" s="41"/>
      <c r="QHT1" s="41"/>
      <c r="QHU1" s="41"/>
      <c r="QHV1" s="41"/>
      <c r="QHW1" s="41"/>
      <c r="QHX1" s="41"/>
      <c r="QHY1" s="41"/>
      <c r="QHZ1" s="41"/>
      <c r="QIA1" s="41"/>
      <c r="QIB1" s="41"/>
      <c r="QIC1" s="41"/>
      <c r="QID1" s="41"/>
      <c r="QIE1" s="41"/>
      <c r="QIF1" s="41"/>
      <c r="QIG1" s="41"/>
      <c r="QIH1" s="41"/>
      <c r="QII1" s="41"/>
      <c r="QIJ1" s="41"/>
      <c r="QIK1" s="41"/>
      <c r="QIL1" s="41"/>
      <c r="QIM1" s="41"/>
      <c r="QIN1" s="41"/>
      <c r="QIO1" s="41"/>
      <c r="QIP1" s="41"/>
      <c r="QIQ1" s="41"/>
      <c r="QIR1" s="41"/>
      <c r="QIS1" s="41"/>
      <c r="QIT1" s="41"/>
      <c r="QIU1" s="41"/>
      <c r="QIV1" s="41"/>
      <c r="QIW1" s="41"/>
      <c r="QIX1" s="41"/>
      <c r="QIY1" s="41"/>
      <c r="QIZ1" s="41"/>
      <c r="QJA1" s="41"/>
      <c r="QJB1" s="41"/>
      <c r="QJC1" s="41"/>
      <c r="QJD1" s="41"/>
      <c r="QJE1" s="41"/>
      <c r="QJF1" s="41"/>
      <c r="QJG1" s="41"/>
      <c r="QJH1" s="41"/>
      <c r="QJI1" s="41"/>
      <c r="QJJ1" s="41"/>
      <c r="QJK1" s="41"/>
      <c r="QJL1" s="41"/>
      <c r="QJM1" s="41"/>
      <c r="QJN1" s="41"/>
      <c r="QJO1" s="41"/>
      <c r="QJP1" s="41"/>
      <c r="QJQ1" s="41"/>
      <c r="QJR1" s="41"/>
      <c r="QJS1" s="41"/>
      <c r="QJT1" s="41"/>
      <c r="QJU1" s="41"/>
      <c r="QJV1" s="41"/>
      <c r="QJW1" s="41"/>
      <c r="QJX1" s="41"/>
      <c r="QJY1" s="41"/>
      <c r="QJZ1" s="41"/>
      <c r="QKA1" s="41"/>
      <c r="QKB1" s="41"/>
      <c r="QKC1" s="41"/>
      <c r="QKD1" s="41"/>
      <c r="QKE1" s="41"/>
      <c r="QKF1" s="41"/>
      <c r="QKG1" s="41"/>
      <c r="QKH1" s="41"/>
      <c r="QKI1" s="41"/>
      <c r="QKJ1" s="41"/>
      <c r="QKK1" s="41"/>
      <c r="QKL1" s="41"/>
      <c r="QKM1" s="41"/>
      <c r="QKN1" s="41"/>
      <c r="QKO1" s="41"/>
      <c r="QKP1" s="41"/>
      <c r="QKQ1" s="41"/>
      <c r="QKR1" s="41"/>
      <c r="QKS1" s="41"/>
      <c r="QKT1" s="41"/>
      <c r="QKU1" s="41"/>
      <c r="QKV1" s="41"/>
      <c r="QKW1" s="41"/>
      <c r="QKX1" s="41"/>
      <c r="QKY1" s="41"/>
      <c r="QKZ1" s="41"/>
      <c r="QLA1" s="41"/>
      <c r="QLB1" s="41"/>
      <c r="QLC1" s="41"/>
      <c r="QLD1" s="41"/>
      <c r="QLE1" s="41"/>
      <c r="QLF1" s="41"/>
      <c r="QLG1" s="41"/>
      <c r="QLH1" s="41"/>
      <c r="QLI1" s="41"/>
      <c r="QLJ1" s="41"/>
      <c r="QLK1" s="41"/>
      <c r="QLL1" s="41"/>
      <c r="QLM1" s="41"/>
      <c r="QLN1" s="41"/>
      <c r="QLO1" s="41"/>
      <c r="QLP1" s="41"/>
      <c r="QLQ1" s="41"/>
      <c r="QLR1" s="41"/>
      <c r="QLS1" s="41"/>
      <c r="QLT1" s="41"/>
      <c r="QLU1" s="41"/>
      <c r="QLV1" s="41"/>
      <c r="QLW1" s="41"/>
      <c r="QLX1" s="41"/>
      <c r="QLY1" s="41"/>
      <c r="QLZ1" s="41"/>
      <c r="QMA1" s="41"/>
      <c r="QMB1" s="41"/>
      <c r="QMC1" s="41"/>
      <c r="QMD1" s="41"/>
      <c r="QME1" s="41"/>
      <c r="QMF1" s="41"/>
      <c r="QMG1" s="41"/>
      <c r="QMH1" s="41"/>
      <c r="QMI1" s="41"/>
      <c r="QMJ1" s="41"/>
      <c r="QMK1" s="41"/>
      <c r="QML1" s="41"/>
      <c r="QMM1" s="41"/>
      <c r="QMN1" s="41"/>
      <c r="QMO1" s="41"/>
      <c r="QMP1" s="41"/>
      <c r="QMQ1" s="41"/>
      <c r="QMR1" s="41"/>
      <c r="QMS1" s="41"/>
      <c r="QMT1" s="41"/>
      <c r="QMU1" s="41"/>
      <c r="QMV1" s="41"/>
      <c r="QMW1" s="41"/>
      <c r="QMX1" s="41"/>
      <c r="QMY1" s="41"/>
      <c r="QMZ1" s="41"/>
      <c r="QNA1" s="41"/>
      <c r="QNB1" s="41"/>
      <c r="QNC1" s="41"/>
      <c r="QND1" s="41"/>
      <c r="QNE1" s="41"/>
      <c r="QNF1" s="41"/>
      <c r="QNG1" s="41"/>
      <c r="QNH1" s="41"/>
      <c r="QNI1" s="41"/>
      <c r="QNJ1" s="41"/>
      <c r="QNK1" s="41"/>
      <c r="QNL1" s="41"/>
      <c r="QNM1" s="41"/>
      <c r="QNN1" s="41"/>
      <c r="QNO1" s="41"/>
      <c r="QNP1" s="41"/>
      <c r="QNQ1" s="41"/>
      <c r="QNR1" s="41"/>
      <c r="QNS1" s="41"/>
      <c r="QNT1" s="41"/>
      <c r="QNU1" s="41"/>
      <c r="QNV1" s="41"/>
      <c r="QNW1" s="41"/>
      <c r="QNX1" s="41"/>
      <c r="QNY1" s="41"/>
      <c r="QNZ1" s="41"/>
      <c r="QOA1" s="41"/>
      <c r="QOB1" s="41"/>
      <c r="QOC1" s="41"/>
      <c r="QOD1" s="41"/>
      <c r="QOE1" s="41"/>
      <c r="QOF1" s="41"/>
      <c r="QOG1" s="41"/>
      <c r="QOH1" s="41"/>
      <c r="QOI1" s="41"/>
      <c r="QOJ1" s="41"/>
      <c r="QOK1" s="41"/>
      <c r="QOL1" s="41"/>
      <c r="QOM1" s="41"/>
      <c r="QON1" s="41"/>
      <c r="QOO1" s="41"/>
      <c r="QOP1" s="41"/>
      <c r="QOQ1" s="41"/>
      <c r="QOR1" s="41"/>
      <c r="QOS1" s="41"/>
      <c r="QOT1" s="41"/>
      <c r="QOU1" s="41"/>
      <c r="QOV1" s="41"/>
      <c r="QOW1" s="41"/>
      <c r="QOX1" s="41"/>
      <c r="QOY1" s="41"/>
      <c r="QOZ1" s="41"/>
      <c r="QPA1" s="41"/>
      <c r="QPB1" s="41"/>
      <c r="QPC1" s="41"/>
      <c r="QPD1" s="41"/>
      <c r="QPE1" s="41"/>
      <c r="QPF1" s="41"/>
      <c r="QPG1" s="41"/>
      <c r="QPH1" s="41"/>
      <c r="QPI1" s="41"/>
      <c r="QPJ1" s="41"/>
      <c r="QPK1" s="41"/>
      <c r="QPL1" s="41"/>
      <c r="QPM1" s="41"/>
      <c r="QPN1" s="41"/>
      <c r="QPO1" s="41"/>
      <c r="QPP1" s="41"/>
      <c r="QPQ1" s="41"/>
      <c r="QPR1" s="41"/>
      <c r="QPS1" s="41"/>
      <c r="QPT1" s="41"/>
      <c r="QPU1" s="41"/>
      <c r="QPV1" s="41"/>
      <c r="QPW1" s="41"/>
      <c r="QPX1" s="41"/>
      <c r="QPY1" s="41"/>
      <c r="QPZ1" s="41"/>
      <c r="QQA1" s="41"/>
      <c r="QQB1" s="41"/>
      <c r="QQC1" s="41"/>
      <c r="QQD1" s="41"/>
      <c r="QQE1" s="41"/>
      <c r="QQF1" s="41"/>
      <c r="QQG1" s="41"/>
      <c r="QQH1" s="41"/>
      <c r="QQI1" s="41"/>
      <c r="QQJ1" s="41"/>
      <c r="QQK1" s="41"/>
      <c r="QQL1" s="41"/>
      <c r="QQM1" s="41"/>
      <c r="QQN1" s="41"/>
      <c r="QQO1" s="41"/>
      <c r="QQP1" s="41"/>
      <c r="QQQ1" s="41"/>
      <c r="QQR1" s="41"/>
      <c r="QQS1" s="41"/>
      <c r="QQT1" s="41"/>
      <c r="QQU1" s="41"/>
      <c r="QQV1" s="41"/>
      <c r="QQW1" s="41"/>
      <c r="QQX1" s="41"/>
      <c r="QQY1" s="41"/>
      <c r="QQZ1" s="41"/>
      <c r="QRA1" s="41"/>
      <c r="QRB1" s="41"/>
      <c r="QRC1" s="41"/>
      <c r="QRD1" s="41"/>
      <c r="QRE1" s="41"/>
      <c r="QRF1" s="41"/>
      <c r="QRG1" s="41"/>
      <c r="QRH1" s="41"/>
      <c r="QRI1" s="41"/>
      <c r="QRJ1" s="41"/>
      <c r="QRK1" s="41"/>
      <c r="QRL1" s="41"/>
      <c r="QRM1" s="41"/>
      <c r="QRN1" s="41"/>
      <c r="QRO1" s="41"/>
      <c r="QRP1" s="41"/>
      <c r="QRQ1" s="41"/>
      <c r="QRR1" s="41"/>
      <c r="QRS1" s="41"/>
      <c r="QRT1" s="41"/>
      <c r="QRU1" s="41"/>
      <c r="QRV1" s="41"/>
      <c r="QRW1" s="41"/>
      <c r="QRX1" s="41"/>
      <c r="QRY1" s="41"/>
      <c r="QRZ1" s="41"/>
      <c r="QSA1" s="41"/>
      <c r="QSB1" s="41"/>
      <c r="QSC1" s="41"/>
      <c r="QSD1" s="41"/>
      <c r="QSE1" s="41"/>
      <c r="QSF1" s="41"/>
      <c r="QSG1" s="41"/>
      <c r="QSH1" s="41"/>
      <c r="QSI1" s="41"/>
      <c r="QSJ1" s="41"/>
      <c r="QSK1" s="41"/>
      <c r="QSL1" s="41"/>
      <c r="QSM1" s="41"/>
      <c r="QSN1" s="41"/>
      <c r="QSO1" s="41"/>
      <c r="QSP1" s="41"/>
      <c r="QSQ1" s="41"/>
      <c r="QSR1" s="41"/>
      <c r="QSS1" s="41"/>
      <c r="QST1" s="41"/>
      <c r="QSU1" s="41"/>
      <c r="QSV1" s="41"/>
      <c r="QSW1" s="41"/>
      <c r="QSX1" s="41"/>
      <c r="QSY1" s="41"/>
      <c r="QSZ1" s="41"/>
      <c r="QTA1" s="41"/>
      <c r="QTB1" s="41"/>
      <c r="QTC1" s="41"/>
      <c r="QTD1" s="41"/>
      <c r="QTE1" s="41"/>
      <c r="QTF1" s="41"/>
      <c r="QTG1" s="41"/>
      <c r="QTH1" s="41"/>
      <c r="QTI1" s="41"/>
      <c r="QTJ1" s="41"/>
      <c r="QTK1" s="41"/>
      <c r="QTL1" s="41"/>
      <c r="QTM1" s="41"/>
      <c r="QTN1" s="41"/>
      <c r="QTO1" s="41"/>
      <c r="QTP1" s="41"/>
      <c r="QTQ1" s="41"/>
      <c r="QTR1" s="41"/>
      <c r="QTS1" s="41"/>
      <c r="QTT1" s="41"/>
      <c r="QTU1" s="41"/>
      <c r="QTV1" s="41"/>
      <c r="QTW1" s="41"/>
      <c r="QTX1" s="41"/>
      <c r="QTY1" s="41"/>
      <c r="QTZ1" s="41"/>
      <c r="QUA1" s="41"/>
      <c r="QUB1" s="41"/>
      <c r="QUC1" s="41"/>
      <c r="QUD1" s="41"/>
      <c r="QUE1" s="41"/>
      <c r="QUF1" s="41"/>
      <c r="QUG1" s="41"/>
      <c r="QUH1" s="41"/>
      <c r="QUI1" s="41"/>
      <c r="QUJ1" s="41"/>
      <c r="QUK1" s="41"/>
      <c r="QUL1" s="41"/>
      <c r="QUM1" s="41"/>
      <c r="QUN1" s="41"/>
      <c r="QUO1" s="41"/>
      <c r="QUP1" s="41"/>
      <c r="QUQ1" s="41"/>
      <c r="QUR1" s="41"/>
      <c r="QUS1" s="41"/>
      <c r="QUT1" s="41"/>
      <c r="QUU1" s="41"/>
      <c r="QUV1" s="41"/>
      <c r="QUW1" s="41"/>
      <c r="QUX1" s="41"/>
      <c r="QUY1" s="41"/>
      <c r="QUZ1" s="41"/>
      <c r="QVA1" s="41"/>
      <c r="QVB1" s="41"/>
      <c r="QVC1" s="41"/>
      <c r="QVD1" s="41"/>
      <c r="QVE1" s="41"/>
      <c r="QVF1" s="41"/>
      <c r="QVG1" s="41"/>
      <c r="QVH1" s="41"/>
      <c r="QVI1" s="41"/>
      <c r="QVJ1" s="41"/>
      <c r="QVK1" s="41"/>
      <c r="QVL1" s="41"/>
      <c r="QVM1" s="41"/>
      <c r="QVN1" s="41"/>
      <c r="QVO1" s="41"/>
      <c r="QVP1" s="41"/>
      <c r="QVQ1" s="41"/>
      <c r="QVR1" s="41"/>
      <c r="QVS1" s="41"/>
      <c r="QVT1" s="41"/>
      <c r="QVU1" s="41"/>
      <c r="QVV1" s="41"/>
      <c r="QVW1" s="41"/>
      <c r="QVX1" s="41"/>
      <c r="QVY1" s="41"/>
      <c r="QVZ1" s="41"/>
      <c r="QWA1" s="41"/>
      <c r="QWB1" s="41"/>
      <c r="QWC1" s="41"/>
      <c r="QWD1" s="41"/>
      <c r="QWE1" s="41"/>
      <c r="QWF1" s="41"/>
      <c r="QWG1" s="41"/>
      <c r="QWH1" s="41"/>
      <c r="QWI1" s="41"/>
      <c r="QWJ1" s="41"/>
      <c r="QWK1" s="41"/>
      <c r="QWL1" s="41"/>
      <c r="QWM1" s="41"/>
      <c r="QWN1" s="41"/>
      <c r="QWO1" s="41"/>
      <c r="QWP1" s="41"/>
      <c r="QWQ1" s="41"/>
      <c r="QWR1" s="41"/>
      <c r="QWS1" s="41"/>
      <c r="QWT1" s="41"/>
      <c r="QWU1" s="41"/>
      <c r="QWV1" s="41"/>
      <c r="QWW1" s="41"/>
      <c r="QWX1" s="41"/>
      <c r="QWY1" s="41"/>
      <c r="QWZ1" s="41"/>
      <c r="QXA1" s="41"/>
      <c r="QXB1" s="41"/>
      <c r="QXC1" s="41"/>
      <c r="QXD1" s="41"/>
      <c r="QXE1" s="41"/>
      <c r="QXF1" s="41"/>
      <c r="QXG1" s="41"/>
      <c r="QXH1" s="41"/>
      <c r="QXI1" s="41"/>
      <c r="QXJ1" s="41"/>
      <c r="QXK1" s="41"/>
      <c r="QXL1" s="41"/>
      <c r="QXM1" s="41"/>
      <c r="QXN1" s="41"/>
      <c r="QXO1" s="41"/>
      <c r="QXP1" s="41"/>
      <c r="QXQ1" s="41"/>
      <c r="QXR1" s="41"/>
      <c r="QXS1" s="41"/>
      <c r="QXT1" s="41"/>
      <c r="QXU1" s="41"/>
      <c r="QXV1" s="41"/>
      <c r="QXW1" s="41"/>
      <c r="QXX1" s="41"/>
      <c r="QXY1" s="41"/>
      <c r="QXZ1" s="41"/>
      <c r="QYA1" s="41"/>
      <c r="QYB1" s="41"/>
      <c r="QYC1" s="41"/>
      <c r="QYD1" s="41"/>
      <c r="QYE1" s="41"/>
      <c r="QYF1" s="41"/>
      <c r="QYG1" s="41"/>
      <c r="QYH1" s="41"/>
      <c r="QYI1" s="41"/>
      <c r="QYJ1" s="41"/>
      <c r="QYK1" s="41"/>
      <c r="QYL1" s="41"/>
      <c r="QYM1" s="41"/>
      <c r="QYN1" s="41"/>
      <c r="QYO1" s="41"/>
      <c r="QYP1" s="41"/>
      <c r="QYQ1" s="41"/>
      <c r="QYR1" s="41"/>
      <c r="QYS1" s="41"/>
      <c r="QYT1" s="41"/>
      <c r="QYU1" s="41"/>
      <c r="QYV1" s="41"/>
      <c r="QYW1" s="41"/>
      <c r="QYX1" s="41"/>
      <c r="QYY1" s="41"/>
      <c r="QYZ1" s="41"/>
      <c r="QZA1" s="41"/>
      <c r="QZB1" s="41"/>
      <c r="QZC1" s="41"/>
      <c r="QZD1" s="41"/>
      <c r="QZE1" s="41"/>
      <c r="QZF1" s="41"/>
      <c r="QZG1" s="41"/>
      <c r="QZH1" s="41"/>
      <c r="QZI1" s="41"/>
      <c r="QZJ1" s="41"/>
      <c r="QZK1" s="41"/>
      <c r="QZL1" s="41"/>
      <c r="QZM1" s="41"/>
      <c r="QZN1" s="41"/>
      <c r="QZO1" s="41"/>
      <c r="QZP1" s="41"/>
      <c r="QZQ1" s="41"/>
      <c r="QZR1" s="41"/>
      <c r="QZS1" s="41"/>
      <c r="QZT1" s="41"/>
      <c r="QZU1" s="41"/>
      <c r="QZV1" s="41"/>
      <c r="QZW1" s="41"/>
      <c r="QZX1" s="41"/>
      <c r="QZY1" s="41"/>
      <c r="QZZ1" s="41"/>
      <c r="RAA1" s="41"/>
      <c r="RAB1" s="41"/>
      <c r="RAC1" s="41"/>
      <c r="RAD1" s="41"/>
      <c r="RAE1" s="41"/>
      <c r="RAF1" s="41"/>
      <c r="RAG1" s="41"/>
      <c r="RAH1" s="41"/>
      <c r="RAI1" s="41"/>
      <c r="RAJ1" s="41"/>
      <c r="RAK1" s="41"/>
      <c r="RAL1" s="41"/>
      <c r="RAM1" s="41"/>
      <c r="RAN1" s="41"/>
      <c r="RAO1" s="41"/>
      <c r="RAP1" s="41"/>
      <c r="RAQ1" s="41"/>
      <c r="RAR1" s="41"/>
      <c r="RAS1" s="41"/>
      <c r="RAT1" s="41"/>
      <c r="RAU1" s="41"/>
      <c r="RAV1" s="41"/>
      <c r="RAW1" s="41"/>
      <c r="RAX1" s="41"/>
      <c r="RAY1" s="41"/>
      <c r="RAZ1" s="41"/>
      <c r="RBA1" s="41"/>
      <c r="RBB1" s="41"/>
      <c r="RBC1" s="41"/>
      <c r="RBD1" s="41"/>
      <c r="RBE1" s="41"/>
      <c r="RBF1" s="41"/>
      <c r="RBG1" s="41"/>
      <c r="RBH1" s="41"/>
      <c r="RBI1" s="41"/>
      <c r="RBJ1" s="41"/>
      <c r="RBK1" s="41"/>
      <c r="RBL1" s="41"/>
      <c r="RBM1" s="41"/>
      <c r="RBN1" s="41"/>
      <c r="RBO1" s="41"/>
      <c r="RBP1" s="41"/>
      <c r="RBQ1" s="41"/>
      <c r="RBR1" s="41"/>
      <c r="RBS1" s="41"/>
      <c r="RBT1" s="41"/>
      <c r="RBU1" s="41"/>
      <c r="RBV1" s="41"/>
      <c r="RBW1" s="41"/>
      <c r="RBX1" s="41"/>
      <c r="RBY1" s="41"/>
      <c r="RBZ1" s="41"/>
      <c r="RCA1" s="41"/>
      <c r="RCB1" s="41"/>
      <c r="RCC1" s="41"/>
      <c r="RCD1" s="41"/>
      <c r="RCE1" s="41"/>
      <c r="RCF1" s="41"/>
      <c r="RCG1" s="41"/>
      <c r="RCH1" s="41"/>
      <c r="RCI1" s="41"/>
      <c r="RCJ1" s="41"/>
      <c r="RCK1" s="41"/>
      <c r="RCL1" s="41"/>
      <c r="RCM1" s="41"/>
      <c r="RCN1" s="41"/>
      <c r="RCO1" s="41"/>
      <c r="RCP1" s="41"/>
      <c r="RCQ1" s="41"/>
      <c r="RCR1" s="41"/>
      <c r="RCS1" s="41"/>
      <c r="RCT1" s="41"/>
      <c r="RCU1" s="41"/>
      <c r="RCV1" s="41"/>
      <c r="RCW1" s="41"/>
      <c r="RCX1" s="41"/>
      <c r="RCY1" s="41"/>
      <c r="RCZ1" s="41"/>
      <c r="RDA1" s="41"/>
      <c r="RDB1" s="41"/>
      <c r="RDC1" s="41"/>
      <c r="RDD1" s="41"/>
      <c r="RDE1" s="41"/>
      <c r="RDF1" s="41"/>
      <c r="RDG1" s="41"/>
      <c r="RDH1" s="41"/>
      <c r="RDI1" s="41"/>
      <c r="RDJ1" s="41"/>
      <c r="RDK1" s="41"/>
      <c r="RDL1" s="41"/>
      <c r="RDM1" s="41"/>
      <c r="RDN1" s="41"/>
      <c r="RDO1" s="41"/>
      <c r="RDP1" s="41"/>
      <c r="RDQ1" s="41"/>
      <c r="RDR1" s="41"/>
      <c r="RDS1" s="41"/>
      <c r="RDT1" s="41"/>
      <c r="RDU1" s="41"/>
      <c r="RDV1" s="41"/>
      <c r="RDW1" s="41"/>
      <c r="RDX1" s="41"/>
      <c r="RDY1" s="41"/>
      <c r="RDZ1" s="41"/>
      <c r="REA1" s="41"/>
      <c r="REB1" s="41"/>
      <c r="REC1" s="41"/>
      <c r="RED1" s="41"/>
      <c r="REE1" s="41"/>
      <c r="REF1" s="41"/>
      <c r="REG1" s="41"/>
      <c r="REH1" s="41"/>
      <c r="REI1" s="41"/>
      <c r="REJ1" s="41"/>
      <c r="REK1" s="41"/>
      <c r="REL1" s="41"/>
      <c r="REM1" s="41"/>
      <c r="REN1" s="41"/>
      <c r="REO1" s="41"/>
      <c r="REP1" s="41"/>
      <c r="REQ1" s="41"/>
      <c r="RER1" s="41"/>
      <c r="RES1" s="41"/>
      <c r="RET1" s="41"/>
      <c r="REU1" s="41"/>
      <c r="REV1" s="41"/>
      <c r="REW1" s="41"/>
      <c r="REX1" s="41"/>
      <c r="REY1" s="41"/>
      <c r="REZ1" s="41"/>
      <c r="RFA1" s="41"/>
      <c r="RFB1" s="41"/>
      <c r="RFC1" s="41"/>
      <c r="RFD1" s="41"/>
      <c r="RFE1" s="41"/>
      <c r="RFF1" s="41"/>
      <c r="RFG1" s="41"/>
      <c r="RFH1" s="41"/>
      <c r="RFI1" s="41"/>
      <c r="RFJ1" s="41"/>
      <c r="RFK1" s="41"/>
      <c r="RFL1" s="41"/>
      <c r="RFM1" s="41"/>
      <c r="RFN1" s="41"/>
      <c r="RFO1" s="41"/>
      <c r="RFP1" s="41"/>
      <c r="RFQ1" s="41"/>
      <c r="RFR1" s="41"/>
      <c r="RFS1" s="41"/>
      <c r="RFT1" s="41"/>
      <c r="RFU1" s="41"/>
      <c r="RFV1" s="41"/>
      <c r="RFW1" s="41"/>
      <c r="RFX1" s="41"/>
      <c r="RFY1" s="41"/>
      <c r="RFZ1" s="41"/>
      <c r="RGA1" s="41"/>
      <c r="RGB1" s="41"/>
      <c r="RGC1" s="41"/>
      <c r="RGD1" s="41"/>
      <c r="RGE1" s="41"/>
      <c r="RGF1" s="41"/>
      <c r="RGG1" s="41"/>
      <c r="RGH1" s="41"/>
      <c r="RGI1" s="41"/>
      <c r="RGJ1" s="41"/>
      <c r="RGK1" s="41"/>
      <c r="RGL1" s="41"/>
      <c r="RGM1" s="41"/>
      <c r="RGN1" s="41"/>
      <c r="RGO1" s="41"/>
      <c r="RGP1" s="41"/>
      <c r="RGQ1" s="41"/>
      <c r="RGR1" s="41"/>
      <c r="RGS1" s="41"/>
      <c r="RGT1" s="41"/>
      <c r="RGU1" s="41"/>
      <c r="RGV1" s="41"/>
      <c r="RGW1" s="41"/>
      <c r="RGX1" s="41"/>
      <c r="RGY1" s="41"/>
      <c r="RGZ1" s="41"/>
      <c r="RHA1" s="41"/>
      <c r="RHB1" s="41"/>
      <c r="RHC1" s="41"/>
      <c r="RHD1" s="41"/>
      <c r="RHE1" s="41"/>
      <c r="RHF1" s="41"/>
      <c r="RHG1" s="41"/>
      <c r="RHH1" s="41"/>
      <c r="RHI1" s="41"/>
      <c r="RHJ1" s="41"/>
      <c r="RHK1" s="41"/>
      <c r="RHL1" s="41"/>
      <c r="RHM1" s="41"/>
      <c r="RHN1" s="41"/>
      <c r="RHO1" s="41"/>
      <c r="RHP1" s="41"/>
      <c r="RHQ1" s="41"/>
      <c r="RHR1" s="41"/>
      <c r="RHS1" s="41"/>
      <c r="RHT1" s="41"/>
      <c r="RHU1" s="41"/>
      <c r="RHV1" s="41"/>
      <c r="RHW1" s="41"/>
      <c r="RHX1" s="41"/>
      <c r="RHY1" s="41"/>
      <c r="RHZ1" s="41"/>
      <c r="RIA1" s="41"/>
      <c r="RIB1" s="41"/>
      <c r="RIC1" s="41"/>
      <c r="RID1" s="41"/>
      <c r="RIE1" s="41"/>
      <c r="RIF1" s="41"/>
      <c r="RIG1" s="41"/>
      <c r="RIH1" s="41"/>
      <c r="RII1" s="41"/>
      <c r="RIJ1" s="41"/>
      <c r="RIK1" s="41"/>
      <c r="RIL1" s="41"/>
      <c r="RIM1" s="41"/>
      <c r="RIN1" s="41"/>
      <c r="RIO1" s="41"/>
      <c r="RIP1" s="41"/>
      <c r="RIQ1" s="41"/>
      <c r="RIR1" s="41"/>
      <c r="RIS1" s="41"/>
      <c r="RIT1" s="41"/>
      <c r="RIU1" s="41"/>
      <c r="RIV1" s="41"/>
      <c r="RIW1" s="41"/>
      <c r="RIX1" s="41"/>
      <c r="RIY1" s="41"/>
      <c r="RIZ1" s="41"/>
      <c r="RJA1" s="41"/>
      <c r="RJB1" s="41"/>
      <c r="RJC1" s="41"/>
      <c r="RJD1" s="41"/>
      <c r="RJE1" s="41"/>
      <c r="RJF1" s="41"/>
      <c r="RJG1" s="41"/>
      <c r="RJH1" s="41"/>
      <c r="RJI1" s="41"/>
      <c r="RJJ1" s="41"/>
      <c r="RJK1" s="41"/>
      <c r="RJL1" s="41"/>
      <c r="RJM1" s="41"/>
      <c r="RJN1" s="41"/>
      <c r="RJO1" s="41"/>
      <c r="RJP1" s="41"/>
      <c r="RJQ1" s="41"/>
      <c r="RJR1" s="41"/>
      <c r="RJS1" s="41"/>
      <c r="RJT1" s="41"/>
      <c r="RJU1" s="41"/>
      <c r="RJV1" s="41"/>
      <c r="RJW1" s="41"/>
      <c r="RJX1" s="41"/>
      <c r="RJY1" s="41"/>
      <c r="RJZ1" s="41"/>
      <c r="RKA1" s="41"/>
      <c r="RKB1" s="41"/>
      <c r="RKC1" s="41"/>
      <c r="RKD1" s="41"/>
      <c r="RKE1" s="41"/>
      <c r="RKF1" s="41"/>
      <c r="RKG1" s="41"/>
      <c r="RKH1" s="41"/>
      <c r="RKI1" s="41"/>
      <c r="RKJ1" s="41"/>
      <c r="RKK1" s="41"/>
      <c r="RKL1" s="41"/>
      <c r="RKM1" s="41"/>
      <c r="RKN1" s="41"/>
      <c r="RKO1" s="41"/>
      <c r="RKP1" s="41"/>
      <c r="RKQ1" s="41"/>
      <c r="RKR1" s="41"/>
      <c r="RKS1" s="41"/>
      <c r="RKT1" s="41"/>
      <c r="RKU1" s="41"/>
      <c r="RKV1" s="41"/>
      <c r="RKW1" s="41"/>
      <c r="RKX1" s="41"/>
      <c r="RKY1" s="41"/>
      <c r="RKZ1" s="41"/>
      <c r="RLA1" s="41"/>
      <c r="RLB1" s="41"/>
      <c r="RLC1" s="41"/>
      <c r="RLD1" s="41"/>
      <c r="RLE1" s="41"/>
      <c r="RLF1" s="41"/>
      <c r="RLG1" s="41"/>
      <c r="RLH1" s="41"/>
      <c r="RLI1" s="41"/>
      <c r="RLJ1" s="41"/>
      <c r="RLK1" s="41"/>
      <c r="RLL1" s="41"/>
      <c r="RLM1" s="41"/>
      <c r="RLN1" s="41"/>
      <c r="RLO1" s="41"/>
      <c r="RLP1" s="41"/>
      <c r="RLQ1" s="41"/>
      <c r="RLR1" s="41"/>
      <c r="RLS1" s="41"/>
      <c r="RLT1" s="41"/>
      <c r="RLU1" s="41"/>
      <c r="RLV1" s="41"/>
      <c r="RLW1" s="41"/>
      <c r="RLX1" s="41"/>
      <c r="RLY1" s="41"/>
      <c r="RLZ1" s="41"/>
      <c r="RMA1" s="41"/>
      <c r="RMB1" s="41"/>
      <c r="RMC1" s="41"/>
      <c r="RMD1" s="41"/>
      <c r="RME1" s="41"/>
      <c r="RMF1" s="41"/>
      <c r="RMG1" s="41"/>
      <c r="RMH1" s="41"/>
      <c r="RMI1" s="41"/>
      <c r="RMJ1" s="41"/>
      <c r="RMK1" s="41"/>
      <c r="RML1" s="41"/>
      <c r="RMM1" s="41"/>
      <c r="RMN1" s="41"/>
      <c r="RMO1" s="41"/>
      <c r="RMP1" s="41"/>
      <c r="RMQ1" s="41"/>
      <c r="RMR1" s="41"/>
      <c r="RMS1" s="41"/>
      <c r="RMT1" s="41"/>
      <c r="RMU1" s="41"/>
      <c r="RMV1" s="41"/>
      <c r="RMW1" s="41"/>
      <c r="RMX1" s="41"/>
      <c r="RMY1" s="41"/>
      <c r="RMZ1" s="41"/>
      <c r="RNA1" s="41"/>
      <c r="RNB1" s="41"/>
      <c r="RNC1" s="41"/>
      <c r="RND1" s="41"/>
      <c r="RNE1" s="41"/>
      <c r="RNF1" s="41"/>
      <c r="RNG1" s="41"/>
      <c r="RNH1" s="41"/>
      <c r="RNI1" s="41"/>
      <c r="RNJ1" s="41"/>
      <c r="RNK1" s="41"/>
      <c r="RNL1" s="41"/>
      <c r="RNM1" s="41"/>
      <c r="RNN1" s="41"/>
      <c r="RNO1" s="41"/>
      <c r="RNP1" s="41"/>
      <c r="RNQ1" s="41"/>
      <c r="RNR1" s="41"/>
      <c r="RNS1" s="41"/>
      <c r="RNT1" s="41"/>
      <c r="RNU1" s="41"/>
      <c r="RNV1" s="41"/>
      <c r="RNW1" s="41"/>
      <c r="RNX1" s="41"/>
      <c r="RNY1" s="41"/>
      <c r="RNZ1" s="41"/>
      <c r="ROA1" s="41"/>
      <c r="ROB1" s="41"/>
      <c r="ROC1" s="41"/>
      <c r="ROD1" s="41"/>
      <c r="ROE1" s="41"/>
      <c r="ROF1" s="41"/>
      <c r="ROG1" s="41"/>
      <c r="ROH1" s="41"/>
      <c r="ROI1" s="41"/>
      <c r="ROJ1" s="41"/>
      <c r="ROK1" s="41"/>
      <c r="ROL1" s="41"/>
      <c r="ROM1" s="41"/>
      <c r="RON1" s="41"/>
      <c r="ROO1" s="41"/>
      <c r="ROP1" s="41"/>
      <c r="ROQ1" s="41"/>
      <c r="ROR1" s="41"/>
      <c r="ROS1" s="41"/>
      <c r="ROT1" s="41"/>
      <c r="ROU1" s="41"/>
      <c r="ROV1" s="41"/>
      <c r="ROW1" s="41"/>
      <c r="ROX1" s="41"/>
      <c r="ROY1" s="41"/>
      <c r="ROZ1" s="41"/>
      <c r="RPA1" s="41"/>
      <c r="RPB1" s="41"/>
      <c r="RPC1" s="41"/>
      <c r="RPD1" s="41"/>
      <c r="RPE1" s="41"/>
      <c r="RPF1" s="41"/>
      <c r="RPG1" s="41"/>
      <c r="RPH1" s="41"/>
      <c r="RPI1" s="41"/>
      <c r="RPJ1" s="41"/>
      <c r="RPK1" s="41"/>
      <c r="RPL1" s="41"/>
      <c r="RPM1" s="41"/>
      <c r="RPN1" s="41"/>
      <c r="RPO1" s="41"/>
      <c r="RPP1" s="41"/>
      <c r="RPQ1" s="41"/>
      <c r="RPR1" s="41"/>
      <c r="RPS1" s="41"/>
      <c r="RPT1" s="41"/>
      <c r="RPU1" s="41"/>
      <c r="RPV1" s="41"/>
      <c r="RPW1" s="41"/>
      <c r="RPX1" s="41"/>
      <c r="RPY1" s="41"/>
      <c r="RPZ1" s="41"/>
      <c r="RQA1" s="41"/>
      <c r="RQB1" s="41"/>
      <c r="RQC1" s="41"/>
      <c r="RQD1" s="41"/>
      <c r="RQE1" s="41"/>
      <c r="RQF1" s="41"/>
      <c r="RQG1" s="41"/>
      <c r="RQH1" s="41"/>
      <c r="RQI1" s="41"/>
      <c r="RQJ1" s="41"/>
      <c r="RQK1" s="41"/>
      <c r="RQL1" s="41"/>
      <c r="RQM1" s="41"/>
      <c r="RQN1" s="41"/>
      <c r="RQO1" s="41"/>
      <c r="RQP1" s="41"/>
      <c r="RQQ1" s="41"/>
      <c r="RQR1" s="41"/>
      <c r="RQS1" s="41"/>
      <c r="RQT1" s="41"/>
      <c r="RQU1" s="41"/>
      <c r="RQV1" s="41"/>
      <c r="RQW1" s="41"/>
      <c r="RQX1" s="41"/>
      <c r="RQY1" s="41"/>
      <c r="RQZ1" s="41"/>
      <c r="RRA1" s="41"/>
      <c r="RRB1" s="41"/>
      <c r="RRC1" s="41"/>
      <c r="RRD1" s="41"/>
      <c r="RRE1" s="41"/>
      <c r="RRF1" s="41"/>
      <c r="RRG1" s="41"/>
      <c r="RRH1" s="41"/>
      <c r="RRI1" s="41"/>
      <c r="RRJ1" s="41"/>
      <c r="RRK1" s="41"/>
      <c r="RRL1" s="41"/>
      <c r="RRM1" s="41"/>
      <c r="RRN1" s="41"/>
      <c r="RRO1" s="41"/>
      <c r="RRP1" s="41"/>
      <c r="RRQ1" s="41"/>
      <c r="RRR1" s="41"/>
      <c r="RRS1" s="41"/>
      <c r="RRT1" s="41"/>
      <c r="RRU1" s="41"/>
      <c r="RRV1" s="41"/>
      <c r="RRW1" s="41"/>
      <c r="RRX1" s="41"/>
      <c r="RRY1" s="41"/>
      <c r="RRZ1" s="41"/>
      <c r="RSA1" s="41"/>
      <c r="RSB1" s="41"/>
      <c r="RSC1" s="41"/>
      <c r="RSD1" s="41"/>
      <c r="RSE1" s="41"/>
      <c r="RSF1" s="41"/>
      <c r="RSG1" s="41"/>
      <c r="RSH1" s="41"/>
      <c r="RSI1" s="41"/>
      <c r="RSJ1" s="41"/>
      <c r="RSK1" s="41"/>
      <c r="RSL1" s="41"/>
      <c r="RSM1" s="41"/>
      <c r="RSN1" s="41"/>
      <c r="RSO1" s="41"/>
      <c r="RSP1" s="41"/>
      <c r="RSQ1" s="41"/>
      <c r="RSR1" s="41"/>
      <c r="RSS1" s="41"/>
      <c r="RST1" s="41"/>
      <c r="RSU1" s="41"/>
      <c r="RSV1" s="41"/>
      <c r="RSW1" s="41"/>
      <c r="RSX1" s="41"/>
      <c r="RSY1" s="41"/>
      <c r="RSZ1" s="41"/>
      <c r="RTA1" s="41"/>
      <c r="RTB1" s="41"/>
      <c r="RTC1" s="41"/>
      <c r="RTD1" s="41"/>
      <c r="RTE1" s="41"/>
      <c r="RTF1" s="41"/>
      <c r="RTG1" s="41"/>
      <c r="RTH1" s="41"/>
      <c r="RTI1" s="41"/>
      <c r="RTJ1" s="41"/>
      <c r="RTK1" s="41"/>
      <c r="RTL1" s="41"/>
      <c r="RTM1" s="41"/>
      <c r="RTN1" s="41"/>
      <c r="RTO1" s="41"/>
      <c r="RTP1" s="41"/>
      <c r="RTQ1" s="41"/>
      <c r="RTR1" s="41"/>
      <c r="RTS1" s="41"/>
      <c r="RTT1" s="41"/>
      <c r="RTU1" s="41"/>
      <c r="RTV1" s="41"/>
      <c r="RTW1" s="41"/>
      <c r="RTX1" s="41"/>
      <c r="RTY1" s="41"/>
      <c r="RTZ1" s="41"/>
      <c r="RUA1" s="41"/>
      <c r="RUB1" s="41"/>
      <c r="RUC1" s="41"/>
      <c r="RUD1" s="41"/>
      <c r="RUE1" s="41"/>
      <c r="RUF1" s="41"/>
      <c r="RUG1" s="41"/>
      <c r="RUH1" s="41"/>
      <c r="RUI1" s="41"/>
      <c r="RUJ1" s="41"/>
      <c r="RUK1" s="41"/>
      <c r="RUL1" s="41"/>
      <c r="RUM1" s="41"/>
      <c r="RUN1" s="41"/>
      <c r="RUO1" s="41"/>
      <c r="RUP1" s="41"/>
      <c r="RUQ1" s="41"/>
      <c r="RUR1" s="41"/>
      <c r="RUS1" s="41"/>
      <c r="RUT1" s="41"/>
      <c r="RUU1" s="41"/>
      <c r="RUV1" s="41"/>
      <c r="RUW1" s="41"/>
      <c r="RUX1" s="41"/>
      <c r="RUY1" s="41"/>
      <c r="RUZ1" s="41"/>
      <c r="RVA1" s="41"/>
      <c r="RVB1" s="41"/>
      <c r="RVC1" s="41"/>
      <c r="RVD1" s="41"/>
      <c r="RVE1" s="41"/>
      <c r="RVF1" s="41"/>
      <c r="RVG1" s="41"/>
      <c r="RVH1" s="41"/>
      <c r="RVI1" s="41"/>
      <c r="RVJ1" s="41"/>
      <c r="RVK1" s="41"/>
      <c r="RVL1" s="41"/>
      <c r="RVM1" s="41"/>
      <c r="RVN1" s="41"/>
      <c r="RVO1" s="41"/>
      <c r="RVP1" s="41"/>
      <c r="RVQ1" s="41"/>
      <c r="RVR1" s="41"/>
      <c r="RVS1" s="41"/>
      <c r="RVT1" s="41"/>
      <c r="RVU1" s="41"/>
      <c r="RVV1" s="41"/>
      <c r="RVW1" s="41"/>
      <c r="RVX1" s="41"/>
      <c r="RVY1" s="41"/>
      <c r="RVZ1" s="41"/>
      <c r="RWA1" s="41"/>
      <c r="RWB1" s="41"/>
      <c r="RWC1" s="41"/>
      <c r="RWD1" s="41"/>
      <c r="RWE1" s="41"/>
      <c r="RWF1" s="41"/>
      <c r="RWG1" s="41"/>
      <c r="RWH1" s="41"/>
      <c r="RWI1" s="41"/>
      <c r="RWJ1" s="41"/>
      <c r="RWK1" s="41"/>
      <c r="RWL1" s="41"/>
      <c r="RWM1" s="41"/>
      <c r="RWN1" s="41"/>
      <c r="RWO1" s="41"/>
      <c r="RWP1" s="41"/>
      <c r="RWQ1" s="41"/>
      <c r="RWR1" s="41"/>
      <c r="RWS1" s="41"/>
      <c r="RWT1" s="41"/>
      <c r="RWU1" s="41"/>
      <c r="RWV1" s="41"/>
      <c r="RWW1" s="41"/>
      <c r="RWX1" s="41"/>
      <c r="RWY1" s="41"/>
      <c r="RWZ1" s="41"/>
      <c r="RXA1" s="41"/>
      <c r="RXB1" s="41"/>
      <c r="RXC1" s="41"/>
      <c r="RXD1" s="41"/>
      <c r="RXE1" s="41"/>
      <c r="RXF1" s="41"/>
      <c r="RXG1" s="41"/>
      <c r="RXH1" s="41"/>
      <c r="RXI1" s="41"/>
      <c r="RXJ1" s="41"/>
      <c r="RXK1" s="41"/>
      <c r="RXL1" s="41"/>
      <c r="RXM1" s="41"/>
      <c r="RXN1" s="41"/>
      <c r="RXO1" s="41"/>
      <c r="RXP1" s="41"/>
      <c r="RXQ1" s="41"/>
      <c r="RXR1" s="41"/>
      <c r="RXS1" s="41"/>
      <c r="RXT1" s="41"/>
      <c r="RXU1" s="41"/>
      <c r="RXV1" s="41"/>
      <c r="RXW1" s="41"/>
      <c r="RXX1" s="41"/>
      <c r="RXY1" s="41"/>
      <c r="RXZ1" s="41"/>
      <c r="RYA1" s="41"/>
      <c r="RYB1" s="41"/>
      <c r="RYC1" s="41"/>
      <c r="RYD1" s="41"/>
      <c r="RYE1" s="41"/>
      <c r="RYF1" s="41"/>
      <c r="RYG1" s="41"/>
      <c r="RYH1" s="41"/>
      <c r="RYI1" s="41"/>
      <c r="RYJ1" s="41"/>
      <c r="RYK1" s="41"/>
      <c r="RYL1" s="41"/>
      <c r="RYM1" s="41"/>
      <c r="RYN1" s="41"/>
      <c r="RYO1" s="41"/>
      <c r="RYP1" s="41"/>
      <c r="RYQ1" s="41"/>
      <c r="RYR1" s="41"/>
      <c r="RYS1" s="41"/>
      <c r="RYT1" s="41"/>
      <c r="RYU1" s="41"/>
      <c r="RYV1" s="41"/>
      <c r="RYW1" s="41"/>
      <c r="RYX1" s="41"/>
      <c r="RYY1" s="41"/>
      <c r="RYZ1" s="41"/>
      <c r="RZA1" s="41"/>
      <c r="RZB1" s="41"/>
      <c r="RZC1" s="41"/>
      <c r="RZD1" s="41"/>
      <c r="RZE1" s="41"/>
      <c r="RZF1" s="41"/>
      <c r="RZG1" s="41"/>
      <c r="RZH1" s="41"/>
      <c r="RZI1" s="41"/>
      <c r="RZJ1" s="41"/>
      <c r="RZK1" s="41"/>
      <c r="RZL1" s="41"/>
      <c r="RZM1" s="41"/>
      <c r="RZN1" s="41"/>
      <c r="RZO1" s="41"/>
      <c r="RZP1" s="41"/>
      <c r="RZQ1" s="41"/>
      <c r="RZR1" s="41"/>
      <c r="RZS1" s="41"/>
      <c r="RZT1" s="41"/>
      <c r="RZU1" s="41"/>
      <c r="RZV1" s="41"/>
      <c r="RZW1" s="41"/>
      <c r="RZX1" s="41"/>
      <c r="RZY1" s="41"/>
      <c r="RZZ1" s="41"/>
      <c r="SAA1" s="41"/>
      <c r="SAB1" s="41"/>
      <c r="SAC1" s="41"/>
      <c r="SAD1" s="41"/>
      <c r="SAE1" s="41"/>
      <c r="SAF1" s="41"/>
      <c r="SAG1" s="41"/>
      <c r="SAH1" s="41"/>
      <c r="SAI1" s="41"/>
      <c r="SAJ1" s="41"/>
      <c r="SAK1" s="41"/>
      <c r="SAL1" s="41"/>
      <c r="SAM1" s="41"/>
      <c r="SAN1" s="41"/>
      <c r="SAO1" s="41"/>
      <c r="SAP1" s="41"/>
      <c r="SAQ1" s="41"/>
      <c r="SAR1" s="41"/>
      <c r="SAS1" s="41"/>
      <c r="SAT1" s="41"/>
      <c r="SAU1" s="41"/>
      <c r="SAV1" s="41"/>
      <c r="SAW1" s="41"/>
      <c r="SAX1" s="41"/>
      <c r="SAY1" s="41"/>
      <c r="SAZ1" s="41"/>
      <c r="SBA1" s="41"/>
      <c r="SBB1" s="41"/>
      <c r="SBC1" s="41"/>
      <c r="SBD1" s="41"/>
      <c r="SBE1" s="41"/>
      <c r="SBF1" s="41"/>
      <c r="SBG1" s="41"/>
      <c r="SBH1" s="41"/>
      <c r="SBI1" s="41"/>
      <c r="SBJ1" s="41"/>
      <c r="SBK1" s="41"/>
      <c r="SBL1" s="41"/>
      <c r="SBM1" s="41"/>
      <c r="SBN1" s="41"/>
      <c r="SBO1" s="41"/>
      <c r="SBP1" s="41"/>
      <c r="SBQ1" s="41"/>
      <c r="SBR1" s="41"/>
      <c r="SBS1" s="41"/>
      <c r="SBT1" s="41"/>
      <c r="SBU1" s="41"/>
      <c r="SBV1" s="41"/>
      <c r="SBW1" s="41"/>
      <c r="SBX1" s="41"/>
      <c r="SBY1" s="41"/>
      <c r="SBZ1" s="41"/>
      <c r="SCA1" s="41"/>
      <c r="SCB1" s="41"/>
      <c r="SCC1" s="41"/>
      <c r="SCD1" s="41"/>
      <c r="SCE1" s="41"/>
      <c r="SCF1" s="41"/>
      <c r="SCG1" s="41"/>
      <c r="SCH1" s="41"/>
      <c r="SCI1" s="41"/>
      <c r="SCJ1" s="41"/>
      <c r="SCK1" s="41"/>
      <c r="SCL1" s="41"/>
      <c r="SCM1" s="41"/>
      <c r="SCN1" s="41"/>
      <c r="SCO1" s="41"/>
      <c r="SCP1" s="41"/>
      <c r="SCQ1" s="41"/>
      <c r="SCR1" s="41"/>
      <c r="SCS1" s="41"/>
      <c r="SCT1" s="41"/>
      <c r="SCU1" s="41"/>
      <c r="SCV1" s="41"/>
      <c r="SCW1" s="41"/>
      <c r="SCX1" s="41"/>
      <c r="SCY1" s="41"/>
      <c r="SCZ1" s="41"/>
      <c r="SDA1" s="41"/>
      <c r="SDB1" s="41"/>
      <c r="SDC1" s="41"/>
      <c r="SDD1" s="41"/>
      <c r="SDE1" s="41"/>
      <c r="SDF1" s="41"/>
      <c r="SDG1" s="41"/>
      <c r="SDH1" s="41"/>
      <c r="SDI1" s="41"/>
      <c r="SDJ1" s="41"/>
      <c r="SDK1" s="41"/>
      <c r="SDL1" s="41"/>
      <c r="SDM1" s="41"/>
      <c r="SDN1" s="41"/>
      <c r="SDO1" s="41"/>
      <c r="SDP1" s="41"/>
      <c r="SDQ1" s="41"/>
      <c r="SDR1" s="41"/>
      <c r="SDS1" s="41"/>
      <c r="SDT1" s="41"/>
      <c r="SDU1" s="41"/>
      <c r="SDV1" s="41"/>
      <c r="SDW1" s="41"/>
      <c r="SDX1" s="41"/>
      <c r="SDY1" s="41"/>
      <c r="SDZ1" s="41"/>
      <c r="SEA1" s="41"/>
      <c r="SEB1" s="41"/>
      <c r="SEC1" s="41"/>
      <c r="SED1" s="41"/>
      <c r="SEE1" s="41"/>
      <c r="SEF1" s="41"/>
      <c r="SEG1" s="41"/>
      <c r="SEH1" s="41"/>
      <c r="SEI1" s="41"/>
      <c r="SEJ1" s="41"/>
      <c r="SEK1" s="41"/>
      <c r="SEL1" s="41"/>
      <c r="SEM1" s="41"/>
      <c r="SEN1" s="41"/>
      <c r="SEO1" s="41"/>
      <c r="SEP1" s="41"/>
      <c r="SEQ1" s="41"/>
      <c r="SER1" s="41"/>
      <c r="SES1" s="41"/>
      <c r="SET1" s="41"/>
      <c r="SEU1" s="41"/>
      <c r="SEV1" s="41"/>
      <c r="SEW1" s="41"/>
      <c r="SEX1" s="41"/>
      <c r="SEY1" s="41"/>
      <c r="SEZ1" s="41"/>
      <c r="SFA1" s="41"/>
      <c r="SFB1" s="41"/>
      <c r="SFC1" s="41"/>
      <c r="SFD1" s="41"/>
      <c r="SFE1" s="41"/>
      <c r="SFF1" s="41"/>
      <c r="SFG1" s="41"/>
      <c r="SFH1" s="41"/>
      <c r="SFI1" s="41"/>
      <c r="SFJ1" s="41"/>
      <c r="SFK1" s="41"/>
      <c r="SFL1" s="41"/>
      <c r="SFM1" s="41"/>
      <c r="SFN1" s="41"/>
      <c r="SFO1" s="41"/>
      <c r="SFP1" s="41"/>
      <c r="SFQ1" s="41"/>
      <c r="SFR1" s="41"/>
      <c r="SFS1" s="41"/>
      <c r="SFT1" s="41"/>
      <c r="SFU1" s="41"/>
      <c r="SFV1" s="41"/>
      <c r="SFW1" s="41"/>
      <c r="SFX1" s="41"/>
      <c r="SFY1" s="41"/>
      <c r="SFZ1" s="41"/>
      <c r="SGA1" s="41"/>
      <c r="SGB1" s="41"/>
      <c r="SGC1" s="41"/>
      <c r="SGD1" s="41"/>
      <c r="SGE1" s="41"/>
      <c r="SGF1" s="41"/>
      <c r="SGG1" s="41"/>
      <c r="SGH1" s="41"/>
      <c r="SGI1" s="41"/>
      <c r="SGJ1" s="41"/>
      <c r="SGK1" s="41"/>
      <c r="SGL1" s="41"/>
      <c r="SGM1" s="41"/>
      <c r="SGN1" s="41"/>
      <c r="SGO1" s="41"/>
      <c r="SGP1" s="41"/>
      <c r="SGQ1" s="41"/>
      <c r="SGR1" s="41"/>
      <c r="SGS1" s="41"/>
      <c r="SGT1" s="41"/>
      <c r="SGU1" s="41"/>
      <c r="SGV1" s="41"/>
      <c r="SGW1" s="41"/>
      <c r="SGX1" s="41"/>
      <c r="SGY1" s="41"/>
      <c r="SGZ1" s="41"/>
      <c r="SHA1" s="41"/>
      <c r="SHB1" s="41"/>
      <c r="SHC1" s="41"/>
      <c r="SHD1" s="41"/>
      <c r="SHE1" s="41"/>
      <c r="SHF1" s="41"/>
      <c r="SHG1" s="41"/>
      <c r="SHH1" s="41"/>
      <c r="SHI1" s="41"/>
      <c r="SHJ1" s="41"/>
      <c r="SHK1" s="41"/>
      <c r="SHL1" s="41"/>
      <c r="SHM1" s="41"/>
      <c r="SHN1" s="41"/>
      <c r="SHO1" s="41"/>
      <c r="SHP1" s="41"/>
      <c r="SHQ1" s="41"/>
      <c r="SHR1" s="41"/>
      <c r="SHS1" s="41"/>
      <c r="SHT1" s="41"/>
      <c r="SHU1" s="41"/>
      <c r="SHV1" s="41"/>
      <c r="SHW1" s="41"/>
      <c r="SHX1" s="41"/>
      <c r="SHY1" s="41"/>
      <c r="SHZ1" s="41"/>
      <c r="SIA1" s="41"/>
      <c r="SIB1" s="41"/>
      <c r="SIC1" s="41"/>
      <c r="SID1" s="41"/>
      <c r="SIE1" s="41"/>
      <c r="SIF1" s="41"/>
      <c r="SIG1" s="41"/>
      <c r="SIH1" s="41"/>
      <c r="SII1" s="41"/>
      <c r="SIJ1" s="41"/>
      <c r="SIK1" s="41"/>
      <c r="SIL1" s="41"/>
      <c r="SIM1" s="41"/>
      <c r="SIN1" s="41"/>
      <c r="SIO1" s="41"/>
      <c r="SIP1" s="41"/>
      <c r="SIQ1" s="41"/>
      <c r="SIR1" s="41"/>
      <c r="SIS1" s="41"/>
      <c r="SIT1" s="41"/>
      <c r="SIU1" s="41"/>
      <c r="SIV1" s="41"/>
      <c r="SIW1" s="41"/>
      <c r="SIX1" s="41"/>
      <c r="SIY1" s="41"/>
      <c r="SIZ1" s="41"/>
      <c r="SJA1" s="41"/>
      <c r="SJB1" s="41"/>
      <c r="SJC1" s="41"/>
      <c r="SJD1" s="41"/>
      <c r="SJE1" s="41"/>
      <c r="SJF1" s="41"/>
      <c r="SJG1" s="41"/>
      <c r="SJH1" s="41"/>
      <c r="SJI1" s="41"/>
      <c r="SJJ1" s="41"/>
      <c r="SJK1" s="41"/>
      <c r="SJL1" s="41"/>
      <c r="SJM1" s="41"/>
      <c r="SJN1" s="41"/>
      <c r="SJO1" s="41"/>
      <c r="SJP1" s="41"/>
      <c r="SJQ1" s="41"/>
      <c r="SJR1" s="41"/>
      <c r="SJS1" s="41"/>
      <c r="SJT1" s="41"/>
      <c r="SJU1" s="41"/>
      <c r="SJV1" s="41"/>
      <c r="SJW1" s="41"/>
      <c r="SJX1" s="41"/>
      <c r="SJY1" s="41"/>
      <c r="SJZ1" s="41"/>
      <c r="SKA1" s="41"/>
      <c r="SKB1" s="41"/>
      <c r="SKC1" s="41"/>
      <c r="SKD1" s="41"/>
      <c r="SKE1" s="41"/>
      <c r="SKF1" s="41"/>
      <c r="SKG1" s="41"/>
      <c r="SKH1" s="41"/>
      <c r="SKI1" s="41"/>
      <c r="SKJ1" s="41"/>
      <c r="SKK1" s="41"/>
      <c r="SKL1" s="41"/>
      <c r="SKM1" s="41"/>
      <c r="SKN1" s="41"/>
      <c r="SKO1" s="41"/>
      <c r="SKP1" s="41"/>
      <c r="SKQ1" s="41"/>
      <c r="SKR1" s="41"/>
      <c r="SKS1" s="41"/>
      <c r="SKT1" s="41"/>
      <c r="SKU1" s="41"/>
      <c r="SKV1" s="41"/>
      <c r="SKW1" s="41"/>
      <c r="SKX1" s="41"/>
      <c r="SKY1" s="41"/>
      <c r="SKZ1" s="41"/>
      <c r="SLA1" s="41"/>
      <c r="SLB1" s="41"/>
      <c r="SLC1" s="41"/>
      <c r="SLD1" s="41"/>
      <c r="SLE1" s="41"/>
      <c r="SLF1" s="41"/>
      <c r="SLG1" s="41"/>
      <c r="SLH1" s="41"/>
      <c r="SLI1" s="41"/>
      <c r="SLJ1" s="41"/>
      <c r="SLK1" s="41"/>
      <c r="SLL1" s="41"/>
      <c r="SLM1" s="41"/>
      <c r="SLN1" s="41"/>
      <c r="SLO1" s="41"/>
      <c r="SLP1" s="41"/>
      <c r="SLQ1" s="41"/>
      <c r="SLR1" s="41"/>
      <c r="SLS1" s="41"/>
      <c r="SLT1" s="41"/>
      <c r="SLU1" s="41"/>
      <c r="SLV1" s="41"/>
      <c r="SLW1" s="41"/>
      <c r="SLX1" s="41"/>
      <c r="SLY1" s="41"/>
      <c r="SLZ1" s="41"/>
      <c r="SMA1" s="41"/>
      <c r="SMB1" s="41"/>
      <c r="SMC1" s="41"/>
      <c r="SMD1" s="41"/>
      <c r="SME1" s="41"/>
      <c r="SMF1" s="41"/>
      <c r="SMG1" s="41"/>
      <c r="SMH1" s="41"/>
      <c r="SMI1" s="41"/>
      <c r="SMJ1" s="41"/>
      <c r="SMK1" s="41"/>
      <c r="SML1" s="41"/>
      <c r="SMM1" s="41"/>
      <c r="SMN1" s="41"/>
      <c r="SMO1" s="41"/>
      <c r="SMP1" s="41"/>
      <c r="SMQ1" s="41"/>
      <c r="SMR1" s="41"/>
      <c r="SMS1" s="41"/>
      <c r="SMT1" s="41"/>
      <c r="SMU1" s="41"/>
      <c r="SMV1" s="41"/>
      <c r="SMW1" s="41"/>
      <c r="SMX1" s="41"/>
      <c r="SMY1" s="41"/>
      <c r="SMZ1" s="41"/>
      <c r="SNA1" s="41"/>
      <c r="SNB1" s="41"/>
      <c r="SNC1" s="41"/>
      <c r="SND1" s="41"/>
      <c r="SNE1" s="41"/>
      <c r="SNF1" s="41"/>
      <c r="SNG1" s="41"/>
      <c r="SNH1" s="41"/>
      <c r="SNI1" s="41"/>
      <c r="SNJ1" s="41"/>
      <c r="SNK1" s="41"/>
      <c r="SNL1" s="41"/>
      <c r="SNM1" s="41"/>
      <c r="SNN1" s="41"/>
      <c r="SNO1" s="41"/>
      <c r="SNP1" s="41"/>
      <c r="SNQ1" s="41"/>
      <c r="SNR1" s="41"/>
      <c r="SNS1" s="41"/>
      <c r="SNT1" s="41"/>
      <c r="SNU1" s="41"/>
      <c r="SNV1" s="41"/>
      <c r="SNW1" s="41"/>
      <c r="SNX1" s="41"/>
      <c r="SNY1" s="41"/>
      <c r="SNZ1" s="41"/>
      <c r="SOA1" s="41"/>
      <c r="SOB1" s="41"/>
      <c r="SOC1" s="41"/>
      <c r="SOD1" s="41"/>
      <c r="SOE1" s="41"/>
      <c r="SOF1" s="41"/>
      <c r="SOG1" s="41"/>
      <c r="SOH1" s="41"/>
      <c r="SOI1" s="41"/>
      <c r="SOJ1" s="41"/>
      <c r="SOK1" s="41"/>
      <c r="SOL1" s="41"/>
      <c r="SOM1" s="41"/>
      <c r="SON1" s="41"/>
      <c r="SOO1" s="41"/>
      <c r="SOP1" s="41"/>
      <c r="SOQ1" s="41"/>
      <c r="SOR1" s="41"/>
      <c r="SOS1" s="41"/>
      <c r="SOT1" s="41"/>
      <c r="SOU1" s="41"/>
      <c r="SOV1" s="41"/>
      <c r="SOW1" s="41"/>
      <c r="SOX1" s="41"/>
      <c r="SOY1" s="41"/>
      <c r="SOZ1" s="41"/>
      <c r="SPA1" s="41"/>
      <c r="SPB1" s="41"/>
      <c r="SPC1" s="41"/>
      <c r="SPD1" s="41"/>
      <c r="SPE1" s="41"/>
      <c r="SPF1" s="41"/>
      <c r="SPG1" s="41"/>
      <c r="SPH1" s="41"/>
      <c r="SPI1" s="41"/>
      <c r="SPJ1" s="41"/>
      <c r="SPK1" s="41"/>
      <c r="SPL1" s="41"/>
      <c r="SPM1" s="41"/>
      <c r="SPN1" s="41"/>
      <c r="SPO1" s="41"/>
      <c r="SPP1" s="41"/>
      <c r="SPQ1" s="41"/>
      <c r="SPR1" s="41"/>
      <c r="SPS1" s="41"/>
      <c r="SPT1" s="41"/>
      <c r="SPU1" s="41"/>
      <c r="SPV1" s="41"/>
      <c r="SPW1" s="41"/>
      <c r="SPX1" s="41"/>
      <c r="SPY1" s="41"/>
      <c r="SPZ1" s="41"/>
      <c r="SQA1" s="41"/>
      <c r="SQB1" s="41"/>
      <c r="SQC1" s="41"/>
      <c r="SQD1" s="41"/>
      <c r="SQE1" s="41"/>
      <c r="SQF1" s="41"/>
      <c r="SQG1" s="41"/>
      <c r="SQH1" s="41"/>
      <c r="SQI1" s="41"/>
      <c r="SQJ1" s="41"/>
      <c r="SQK1" s="41"/>
      <c r="SQL1" s="41"/>
      <c r="SQM1" s="41"/>
      <c r="SQN1" s="41"/>
      <c r="SQO1" s="41"/>
      <c r="SQP1" s="41"/>
      <c r="SQQ1" s="41"/>
      <c r="SQR1" s="41"/>
      <c r="SQS1" s="41"/>
      <c r="SQT1" s="41"/>
      <c r="SQU1" s="41"/>
      <c r="SQV1" s="41"/>
      <c r="SQW1" s="41"/>
      <c r="SQX1" s="41"/>
      <c r="SQY1" s="41"/>
      <c r="SQZ1" s="41"/>
      <c r="SRA1" s="41"/>
      <c r="SRB1" s="41"/>
      <c r="SRC1" s="41"/>
      <c r="SRD1" s="41"/>
      <c r="SRE1" s="41"/>
      <c r="SRF1" s="41"/>
      <c r="SRG1" s="41"/>
      <c r="SRH1" s="41"/>
      <c r="SRI1" s="41"/>
      <c r="SRJ1" s="41"/>
      <c r="SRK1" s="41"/>
      <c r="SRL1" s="41"/>
      <c r="SRM1" s="41"/>
      <c r="SRN1" s="41"/>
      <c r="SRO1" s="41"/>
      <c r="SRP1" s="41"/>
      <c r="SRQ1" s="41"/>
      <c r="SRR1" s="41"/>
      <c r="SRS1" s="41"/>
      <c r="SRT1" s="41"/>
      <c r="SRU1" s="41"/>
      <c r="SRV1" s="41"/>
      <c r="SRW1" s="41"/>
      <c r="SRX1" s="41"/>
      <c r="SRY1" s="41"/>
      <c r="SRZ1" s="41"/>
      <c r="SSA1" s="41"/>
      <c r="SSB1" s="41"/>
      <c r="SSC1" s="41"/>
      <c r="SSD1" s="41"/>
      <c r="SSE1" s="41"/>
      <c r="SSF1" s="41"/>
      <c r="SSG1" s="41"/>
      <c r="SSH1" s="41"/>
      <c r="SSI1" s="41"/>
      <c r="SSJ1" s="41"/>
      <c r="SSK1" s="41"/>
      <c r="SSL1" s="41"/>
      <c r="SSM1" s="41"/>
      <c r="SSN1" s="41"/>
      <c r="SSO1" s="41"/>
      <c r="SSP1" s="41"/>
      <c r="SSQ1" s="41"/>
      <c r="SSR1" s="41"/>
      <c r="SSS1" s="41"/>
      <c r="SST1" s="41"/>
      <c r="SSU1" s="41"/>
      <c r="SSV1" s="41"/>
      <c r="SSW1" s="41"/>
      <c r="SSX1" s="41"/>
      <c r="SSY1" s="41"/>
      <c r="SSZ1" s="41"/>
      <c r="STA1" s="41"/>
      <c r="STB1" s="41"/>
      <c r="STC1" s="41"/>
      <c r="STD1" s="41"/>
      <c r="STE1" s="41"/>
      <c r="STF1" s="41"/>
      <c r="STG1" s="41"/>
      <c r="STH1" s="41"/>
      <c r="STI1" s="41"/>
      <c r="STJ1" s="41"/>
      <c r="STK1" s="41"/>
      <c r="STL1" s="41"/>
      <c r="STM1" s="41"/>
      <c r="STN1" s="41"/>
      <c r="STO1" s="41"/>
      <c r="STP1" s="41"/>
      <c r="STQ1" s="41"/>
      <c r="STR1" s="41"/>
      <c r="STS1" s="41"/>
      <c r="STT1" s="41"/>
      <c r="STU1" s="41"/>
      <c r="STV1" s="41"/>
      <c r="STW1" s="41"/>
      <c r="STX1" s="41"/>
      <c r="STY1" s="41"/>
      <c r="STZ1" s="41"/>
      <c r="SUA1" s="41"/>
      <c r="SUB1" s="41"/>
      <c r="SUC1" s="41"/>
      <c r="SUD1" s="41"/>
      <c r="SUE1" s="41"/>
      <c r="SUF1" s="41"/>
      <c r="SUG1" s="41"/>
      <c r="SUH1" s="41"/>
      <c r="SUI1" s="41"/>
      <c r="SUJ1" s="41"/>
      <c r="SUK1" s="41"/>
      <c r="SUL1" s="41"/>
      <c r="SUM1" s="41"/>
      <c r="SUN1" s="41"/>
      <c r="SUO1" s="41"/>
      <c r="SUP1" s="41"/>
      <c r="SUQ1" s="41"/>
      <c r="SUR1" s="41"/>
      <c r="SUS1" s="41"/>
      <c r="SUT1" s="41"/>
      <c r="SUU1" s="41"/>
      <c r="SUV1" s="41"/>
      <c r="SUW1" s="41"/>
      <c r="SUX1" s="41"/>
      <c r="SUY1" s="41"/>
      <c r="SUZ1" s="41"/>
      <c r="SVA1" s="41"/>
      <c r="SVB1" s="41"/>
      <c r="SVC1" s="41"/>
      <c r="SVD1" s="41"/>
      <c r="SVE1" s="41"/>
      <c r="SVF1" s="41"/>
      <c r="SVG1" s="41"/>
      <c r="SVH1" s="41"/>
      <c r="SVI1" s="41"/>
      <c r="SVJ1" s="41"/>
      <c r="SVK1" s="41"/>
      <c r="SVL1" s="41"/>
      <c r="SVM1" s="41"/>
      <c r="SVN1" s="41"/>
      <c r="SVO1" s="41"/>
      <c r="SVP1" s="41"/>
      <c r="SVQ1" s="41"/>
      <c r="SVR1" s="41"/>
      <c r="SVS1" s="41"/>
      <c r="SVT1" s="41"/>
      <c r="SVU1" s="41"/>
      <c r="SVV1" s="41"/>
      <c r="SVW1" s="41"/>
      <c r="SVX1" s="41"/>
      <c r="SVY1" s="41"/>
      <c r="SVZ1" s="41"/>
      <c r="SWA1" s="41"/>
      <c r="SWB1" s="41"/>
      <c r="SWC1" s="41"/>
      <c r="SWD1" s="41"/>
      <c r="SWE1" s="41"/>
      <c r="SWF1" s="41"/>
      <c r="SWG1" s="41"/>
      <c r="SWH1" s="41"/>
      <c r="SWI1" s="41"/>
      <c r="SWJ1" s="41"/>
      <c r="SWK1" s="41"/>
      <c r="SWL1" s="41"/>
      <c r="SWM1" s="41"/>
      <c r="SWN1" s="41"/>
      <c r="SWO1" s="41"/>
      <c r="SWP1" s="41"/>
      <c r="SWQ1" s="41"/>
      <c r="SWR1" s="41"/>
      <c r="SWS1" s="41"/>
      <c r="SWT1" s="41"/>
      <c r="SWU1" s="41"/>
      <c r="SWV1" s="41"/>
      <c r="SWW1" s="41"/>
      <c r="SWX1" s="41"/>
      <c r="SWY1" s="41"/>
      <c r="SWZ1" s="41"/>
      <c r="SXA1" s="41"/>
      <c r="SXB1" s="41"/>
      <c r="SXC1" s="41"/>
      <c r="SXD1" s="41"/>
      <c r="SXE1" s="41"/>
      <c r="SXF1" s="41"/>
      <c r="SXG1" s="41"/>
      <c r="SXH1" s="41"/>
      <c r="SXI1" s="41"/>
      <c r="SXJ1" s="41"/>
      <c r="SXK1" s="41"/>
      <c r="SXL1" s="41"/>
      <c r="SXM1" s="41"/>
      <c r="SXN1" s="41"/>
      <c r="SXO1" s="41"/>
      <c r="SXP1" s="41"/>
      <c r="SXQ1" s="41"/>
      <c r="SXR1" s="41"/>
      <c r="SXS1" s="41"/>
      <c r="SXT1" s="41"/>
      <c r="SXU1" s="41"/>
      <c r="SXV1" s="41"/>
      <c r="SXW1" s="41"/>
      <c r="SXX1" s="41"/>
      <c r="SXY1" s="41"/>
      <c r="SXZ1" s="41"/>
      <c r="SYA1" s="41"/>
      <c r="SYB1" s="41"/>
      <c r="SYC1" s="41"/>
      <c r="SYD1" s="41"/>
      <c r="SYE1" s="41"/>
      <c r="SYF1" s="41"/>
      <c r="SYG1" s="41"/>
      <c r="SYH1" s="41"/>
      <c r="SYI1" s="41"/>
      <c r="SYJ1" s="41"/>
      <c r="SYK1" s="41"/>
      <c r="SYL1" s="41"/>
      <c r="SYM1" s="41"/>
      <c r="SYN1" s="41"/>
      <c r="SYO1" s="41"/>
      <c r="SYP1" s="41"/>
      <c r="SYQ1" s="41"/>
      <c r="SYR1" s="41"/>
      <c r="SYS1" s="41"/>
      <c r="SYT1" s="41"/>
      <c r="SYU1" s="41"/>
      <c r="SYV1" s="41"/>
      <c r="SYW1" s="41"/>
      <c r="SYX1" s="41"/>
      <c r="SYY1" s="41"/>
      <c r="SYZ1" s="41"/>
      <c r="SZA1" s="41"/>
      <c r="SZB1" s="41"/>
      <c r="SZC1" s="41"/>
      <c r="SZD1" s="41"/>
      <c r="SZE1" s="41"/>
      <c r="SZF1" s="41"/>
      <c r="SZG1" s="41"/>
      <c r="SZH1" s="41"/>
      <c r="SZI1" s="41"/>
      <c r="SZJ1" s="41"/>
      <c r="SZK1" s="41"/>
      <c r="SZL1" s="41"/>
      <c r="SZM1" s="41"/>
      <c r="SZN1" s="41"/>
      <c r="SZO1" s="41"/>
      <c r="SZP1" s="41"/>
      <c r="SZQ1" s="41"/>
      <c r="SZR1" s="41"/>
      <c r="SZS1" s="41"/>
      <c r="SZT1" s="41"/>
      <c r="SZU1" s="41"/>
      <c r="SZV1" s="41"/>
      <c r="SZW1" s="41"/>
      <c r="SZX1" s="41"/>
      <c r="SZY1" s="41"/>
      <c r="SZZ1" s="41"/>
      <c r="TAA1" s="41"/>
      <c r="TAB1" s="41"/>
      <c r="TAC1" s="41"/>
      <c r="TAD1" s="41"/>
      <c r="TAE1" s="41"/>
      <c r="TAF1" s="41"/>
      <c r="TAG1" s="41"/>
      <c r="TAH1" s="41"/>
      <c r="TAI1" s="41"/>
      <c r="TAJ1" s="41"/>
      <c r="TAK1" s="41"/>
      <c r="TAL1" s="41"/>
      <c r="TAM1" s="41"/>
      <c r="TAN1" s="41"/>
      <c r="TAO1" s="41"/>
      <c r="TAP1" s="41"/>
      <c r="TAQ1" s="41"/>
      <c r="TAR1" s="41"/>
      <c r="TAS1" s="41"/>
      <c r="TAT1" s="41"/>
      <c r="TAU1" s="41"/>
      <c r="TAV1" s="41"/>
      <c r="TAW1" s="41"/>
      <c r="TAX1" s="41"/>
      <c r="TAY1" s="41"/>
      <c r="TAZ1" s="41"/>
      <c r="TBA1" s="41"/>
      <c r="TBB1" s="41"/>
      <c r="TBC1" s="41"/>
      <c r="TBD1" s="41"/>
      <c r="TBE1" s="41"/>
      <c r="TBF1" s="41"/>
      <c r="TBG1" s="41"/>
      <c r="TBH1" s="41"/>
      <c r="TBI1" s="41"/>
      <c r="TBJ1" s="41"/>
      <c r="TBK1" s="41"/>
      <c r="TBL1" s="41"/>
      <c r="TBM1" s="41"/>
      <c r="TBN1" s="41"/>
      <c r="TBO1" s="41"/>
      <c r="TBP1" s="41"/>
      <c r="TBQ1" s="41"/>
      <c r="TBR1" s="41"/>
      <c r="TBS1" s="41"/>
      <c r="TBT1" s="41"/>
      <c r="TBU1" s="41"/>
      <c r="TBV1" s="41"/>
      <c r="TBW1" s="41"/>
      <c r="TBX1" s="41"/>
      <c r="TBY1" s="41"/>
      <c r="TBZ1" s="41"/>
      <c r="TCA1" s="41"/>
      <c r="TCB1" s="41"/>
      <c r="TCC1" s="41"/>
      <c r="TCD1" s="41"/>
      <c r="TCE1" s="41"/>
      <c r="TCF1" s="41"/>
      <c r="TCG1" s="41"/>
      <c r="TCH1" s="41"/>
      <c r="TCI1" s="41"/>
      <c r="TCJ1" s="41"/>
      <c r="TCK1" s="41"/>
      <c r="TCL1" s="41"/>
      <c r="TCM1" s="41"/>
      <c r="TCN1" s="41"/>
      <c r="TCO1" s="41"/>
      <c r="TCP1" s="41"/>
      <c r="TCQ1" s="41"/>
      <c r="TCR1" s="41"/>
      <c r="TCS1" s="41"/>
      <c r="TCT1" s="41"/>
      <c r="TCU1" s="41"/>
      <c r="TCV1" s="41"/>
      <c r="TCW1" s="41"/>
      <c r="TCX1" s="41"/>
      <c r="TCY1" s="41"/>
      <c r="TCZ1" s="41"/>
      <c r="TDA1" s="41"/>
      <c r="TDB1" s="41"/>
      <c r="TDC1" s="41"/>
      <c r="TDD1" s="41"/>
      <c r="TDE1" s="41"/>
      <c r="TDF1" s="41"/>
      <c r="TDG1" s="41"/>
      <c r="TDH1" s="41"/>
      <c r="TDI1" s="41"/>
      <c r="TDJ1" s="41"/>
      <c r="TDK1" s="41"/>
      <c r="TDL1" s="41"/>
      <c r="TDM1" s="41"/>
      <c r="TDN1" s="41"/>
      <c r="TDO1" s="41"/>
      <c r="TDP1" s="41"/>
      <c r="TDQ1" s="41"/>
      <c r="TDR1" s="41"/>
      <c r="TDS1" s="41"/>
      <c r="TDT1" s="41"/>
      <c r="TDU1" s="41"/>
      <c r="TDV1" s="41"/>
      <c r="TDW1" s="41"/>
      <c r="TDX1" s="41"/>
      <c r="TDY1" s="41"/>
      <c r="TDZ1" s="41"/>
      <c r="TEA1" s="41"/>
      <c r="TEB1" s="41"/>
      <c r="TEC1" s="41"/>
      <c r="TED1" s="41"/>
      <c r="TEE1" s="41"/>
      <c r="TEF1" s="41"/>
      <c r="TEG1" s="41"/>
      <c r="TEH1" s="41"/>
      <c r="TEI1" s="41"/>
      <c r="TEJ1" s="41"/>
      <c r="TEK1" s="41"/>
      <c r="TEL1" s="41"/>
      <c r="TEM1" s="41"/>
      <c r="TEN1" s="41"/>
      <c r="TEO1" s="41"/>
      <c r="TEP1" s="41"/>
      <c r="TEQ1" s="41"/>
      <c r="TER1" s="41"/>
      <c r="TES1" s="41"/>
      <c r="TET1" s="41"/>
      <c r="TEU1" s="41"/>
      <c r="TEV1" s="41"/>
      <c r="TEW1" s="41"/>
      <c r="TEX1" s="41"/>
      <c r="TEY1" s="41"/>
      <c r="TEZ1" s="41"/>
      <c r="TFA1" s="41"/>
      <c r="TFB1" s="41"/>
      <c r="TFC1" s="41"/>
      <c r="TFD1" s="41"/>
      <c r="TFE1" s="41"/>
      <c r="TFF1" s="41"/>
      <c r="TFG1" s="41"/>
      <c r="TFH1" s="41"/>
      <c r="TFI1" s="41"/>
      <c r="TFJ1" s="41"/>
      <c r="TFK1" s="41"/>
      <c r="TFL1" s="41"/>
      <c r="TFM1" s="41"/>
      <c r="TFN1" s="41"/>
      <c r="TFO1" s="41"/>
      <c r="TFP1" s="41"/>
      <c r="TFQ1" s="41"/>
      <c r="TFR1" s="41"/>
      <c r="TFS1" s="41"/>
      <c r="TFT1" s="41"/>
      <c r="TFU1" s="41"/>
      <c r="TFV1" s="41"/>
      <c r="TFW1" s="41"/>
      <c r="TFX1" s="41"/>
      <c r="TFY1" s="41"/>
      <c r="TFZ1" s="41"/>
      <c r="TGA1" s="41"/>
      <c r="TGB1" s="41"/>
      <c r="TGC1" s="41"/>
      <c r="TGD1" s="41"/>
      <c r="TGE1" s="41"/>
      <c r="TGF1" s="41"/>
      <c r="TGG1" s="41"/>
      <c r="TGH1" s="41"/>
      <c r="TGI1" s="41"/>
      <c r="TGJ1" s="41"/>
      <c r="TGK1" s="41"/>
      <c r="TGL1" s="41"/>
      <c r="TGM1" s="41"/>
      <c r="TGN1" s="41"/>
      <c r="TGO1" s="41"/>
      <c r="TGP1" s="41"/>
      <c r="TGQ1" s="41"/>
      <c r="TGR1" s="41"/>
      <c r="TGS1" s="41"/>
      <c r="TGT1" s="41"/>
      <c r="TGU1" s="41"/>
      <c r="TGV1" s="41"/>
      <c r="TGW1" s="41"/>
      <c r="TGX1" s="41"/>
      <c r="TGY1" s="41"/>
      <c r="TGZ1" s="41"/>
      <c r="THA1" s="41"/>
      <c r="THB1" s="41"/>
      <c r="THC1" s="41"/>
      <c r="THD1" s="41"/>
      <c r="THE1" s="41"/>
      <c r="THF1" s="41"/>
      <c r="THG1" s="41"/>
      <c r="THH1" s="41"/>
      <c r="THI1" s="41"/>
      <c r="THJ1" s="41"/>
      <c r="THK1" s="41"/>
      <c r="THL1" s="41"/>
      <c r="THM1" s="41"/>
      <c r="THN1" s="41"/>
      <c r="THO1" s="41"/>
      <c r="THP1" s="41"/>
      <c r="THQ1" s="41"/>
      <c r="THR1" s="41"/>
      <c r="THS1" s="41"/>
      <c r="THT1" s="41"/>
      <c r="THU1" s="41"/>
      <c r="THV1" s="41"/>
      <c r="THW1" s="41"/>
      <c r="THX1" s="41"/>
      <c r="THY1" s="41"/>
      <c r="THZ1" s="41"/>
      <c r="TIA1" s="41"/>
      <c r="TIB1" s="41"/>
      <c r="TIC1" s="41"/>
      <c r="TID1" s="41"/>
      <c r="TIE1" s="41"/>
      <c r="TIF1" s="41"/>
      <c r="TIG1" s="41"/>
      <c r="TIH1" s="41"/>
      <c r="TII1" s="41"/>
      <c r="TIJ1" s="41"/>
      <c r="TIK1" s="41"/>
      <c r="TIL1" s="41"/>
      <c r="TIM1" s="41"/>
      <c r="TIN1" s="41"/>
      <c r="TIO1" s="41"/>
      <c r="TIP1" s="41"/>
      <c r="TIQ1" s="41"/>
      <c r="TIR1" s="41"/>
      <c r="TIS1" s="41"/>
      <c r="TIT1" s="41"/>
      <c r="TIU1" s="41"/>
      <c r="TIV1" s="41"/>
      <c r="TIW1" s="41"/>
      <c r="TIX1" s="41"/>
      <c r="TIY1" s="41"/>
      <c r="TIZ1" s="41"/>
      <c r="TJA1" s="41"/>
      <c r="TJB1" s="41"/>
      <c r="TJC1" s="41"/>
      <c r="TJD1" s="41"/>
      <c r="TJE1" s="41"/>
      <c r="TJF1" s="41"/>
      <c r="TJG1" s="41"/>
      <c r="TJH1" s="41"/>
      <c r="TJI1" s="41"/>
      <c r="TJJ1" s="41"/>
      <c r="TJK1" s="41"/>
      <c r="TJL1" s="41"/>
      <c r="TJM1" s="41"/>
      <c r="TJN1" s="41"/>
      <c r="TJO1" s="41"/>
      <c r="TJP1" s="41"/>
      <c r="TJQ1" s="41"/>
      <c r="TJR1" s="41"/>
      <c r="TJS1" s="41"/>
      <c r="TJT1" s="41"/>
      <c r="TJU1" s="41"/>
      <c r="TJV1" s="41"/>
      <c r="TJW1" s="41"/>
      <c r="TJX1" s="41"/>
      <c r="TJY1" s="41"/>
      <c r="TJZ1" s="41"/>
      <c r="TKA1" s="41"/>
      <c r="TKB1" s="41"/>
      <c r="TKC1" s="41"/>
      <c r="TKD1" s="41"/>
      <c r="TKE1" s="41"/>
      <c r="TKF1" s="41"/>
      <c r="TKG1" s="41"/>
      <c r="TKH1" s="41"/>
      <c r="TKI1" s="41"/>
      <c r="TKJ1" s="41"/>
      <c r="TKK1" s="41"/>
      <c r="TKL1" s="41"/>
      <c r="TKM1" s="41"/>
      <c r="TKN1" s="41"/>
      <c r="TKO1" s="41"/>
      <c r="TKP1" s="41"/>
      <c r="TKQ1" s="41"/>
      <c r="TKR1" s="41"/>
      <c r="TKS1" s="41"/>
      <c r="TKT1" s="41"/>
      <c r="TKU1" s="41"/>
      <c r="TKV1" s="41"/>
      <c r="TKW1" s="41"/>
      <c r="TKX1" s="41"/>
      <c r="TKY1" s="41"/>
      <c r="TKZ1" s="41"/>
      <c r="TLA1" s="41"/>
      <c r="TLB1" s="41"/>
      <c r="TLC1" s="41"/>
      <c r="TLD1" s="41"/>
      <c r="TLE1" s="41"/>
      <c r="TLF1" s="41"/>
      <c r="TLG1" s="41"/>
      <c r="TLH1" s="41"/>
      <c r="TLI1" s="41"/>
      <c r="TLJ1" s="41"/>
      <c r="TLK1" s="41"/>
      <c r="TLL1" s="41"/>
      <c r="TLM1" s="41"/>
      <c r="TLN1" s="41"/>
      <c r="TLO1" s="41"/>
      <c r="TLP1" s="41"/>
      <c r="TLQ1" s="41"/>
      <c r="TLR1" s="41"/>
      <c r="TLS1" s="41"/>
      <c r="TLT1" s="41"/>
      <c r="TLU1" s="41"/>
      <c r="TLV1" s="41"/>
      <c r="TLW1" s="41"/>
      <c r="TLX1" s="41"/>
      <c r="TLY1" s="41"/>
      <c r="TLZ1" s="41"/>
      <c r="TMA1" s="41"/>
      <c r="TMB1" s="41"/>
      <c r="TMC1" s="41"/>
      <c r="TMD1" s="41"/>
      <c r="TME1" s="41"/>
      <c r="TMF1" s="41"/>
      <c r="TMG1" s="41"/>
      <c r="TMH1" s="41"/>
      <c r="TMI1" s="41"/>
      <c r="TMJ1" s="41"/>
      <c r="TMK1" s="41"/>
      <c r="TML1" s="41"/>
      <c r="TMM1" s="41"/>
      <c r="TMN1" s="41"/>
      <c r="TMO1" s="41"/>
      <c r="TMP1" s="41"/>
      <c r="TMQ1" s="41"/>
      <c r="TMR1" s="41"/>
      <c r="TMS1" s="41"/>
      <c r="TMT1" s="41"/>
      <c r="TMU1" s="41"/>
      <c r="TMV1" s="41"/>
      <c r="TMW1" s="41"/>
      <c r="TMX1" s="41"/>
      <c r="TMY1" s="41"/>
      <c r="TMZ1" s="41"/>
      <c r="TNA1" s="41"/>
      <c r="TNB1" s="41"/>
      <c r="TNC1" s="41"/>
      <c r="TND1" s="41"/>
      <c r="TNE1" s="41"/>
      <c r="TNF1" s="41"/>
      <c r="TNG1" s="41"/>
      <c r="TNH1" s="41"/>
      <c r="TNI1" s="41"/>
      <c r="TNJ1" s="41"/>
      <c r="TNK1" s="41"/>
      <c r="TNL1" s="41"/>
      <c r="TNM1" s="41"/>
      <c r="TNN1" s="41"/>
      <c r="TNO1" s="41"/>
      <c r="TNP1" s="41"/>
      <c r="TNQ1" s="41"/>
      <c r="TNR1" s="41"/>
      <c r="TNS1" s="41"/>
      <c r="TNT1" s="41"/>
      <c r="TNU1" s="41"/>
      <c r="TNV1" s="41"/>
      <c r="TNW1" s="41"/>
      <c r="TNX1" s="41"/>
      <c r="TNY1" s="41"/>
      <c r="TNZ1" s="41"/>
      <c r="TOA1" s="41"/>
      <c r="TOB1" s="41"/>
      <c r="TOC1" s="41"/>
      <c r="TOD1" s="41"/>
      <c r="TOE1" s="41"/>
      <c r="TOF1" s="41"/>
      <c r="TOG1" s="41"/>
      <c r="TOH1" s="41"/>
      <c r="TOI1" s="41"/>
      <c r="TOJ1" s="41"/>
      <c r="TOK1" s="41"/>
      <c r="TOL1" s="41"/>
      <c r="TOM1" s="41"/>
      <c r="TON1" s="41"/>
      <c r="TOO1" s="41"/>
      <c r="TOP1" s="41"/>
      <c r="TOQ1" s="41"/>
      <c r="TOR1" s="41"/>
      <c r="TOS1" s="41"/>
      <c r="TOT1" s="41"/>
      <c r="TOU1" s="41"/>
      <c r="TOV1" s="41"/>
      <c r="TOW1" s="41"/>
      <c r="TOX1" s="41"/>
      <c r="TOY1" s="41"/>
      <c r="TOZ1" s="41"/>
      <c r="TPA1" s="41"/>
      <c r="TPB1" s="41"/>
      <c r="TPC1" s="41"/>
      <c r="TPD1" s="41"/>
      <c r="TPE1" s="41"/>
      <c r="TPF1" s="41"/>
      <c r="TPG1" s="41"/>
      <c r="TPH1" s="41"/>
      <c r="TPI1" s="41"/>
      <c r="TPJ1" s="41"/>
      <c r="TPK1" s="41"/>
      <c r="TPL1" s="41"/>
      <c r="TPM1" s="41"/>
      <c r="TPN1" s="41"/>
      <c r="TPO1" s="41"/>
      <c r="TPP1" s="41"/>
      <c r="TPQ1" s="41"/>
      <c r="TPR1" s="41"/>
      <c r="TPS1" s="41"/>
      <c r="TPT1" s="41"/>
      <c r="TPU1" s="41"/>
      <c r="TPV1" s="41"/>
      <c r="TPW1" s="41"/>
      <c r="TPX1" s="41"/>
      <c r="TPY1" s="41"/>
      <c r="TPZ1" s="41"/>
      <c r="TQA1" s="41"/>
      <c r="TQB1" s="41"/>
      <c r="TQC1" s="41"/>
      <c r="TQD1" s="41"/>
      <c r="TQE1" s="41"/>
      <c r="TQF1" s="41"/>
      <c r="TQG1" s="41"/>
      <c r="TQH1" s="41"/>
      <c r="TQI1" s="41"/>
      <c r="TQJ1" s="41"/>
      <c r="TQK1" s="41"/>
      <c r="TQL1" s="41"/>
      <c r="TQM1" s="41"/>
      <c r="TQN1" s="41"/>
      <c r="TQO1" s="41"/>
      <c r="TQP1" s="41"/>
      <c r="TQQ1" s="41"/>
      <c r="TQR1" s="41"/>
      <c r="TQS1" s="41"/>
      <c r="TQT1" s="41"/>
      <c r="TQU1" s="41"/>
      <c r="TQV1" s="41"/>
      <c r="TQW1" s="41"/>
      <c r="TQX1" s="41"/>
      <c r="TQY1" s="41"/>
      <c r="TQZ1" s="41"/>
      <c r="TRA1" s="41"/>
      <c r="TRB1" s="41"/>
      <c r="TRC1" s="41"/>
      <c r="TRD1" s="41"/>
      <c r="TRE1" s="41"/>
      <c r="TRF1" s="41"/>
      <c r="TRG1" s="41"/>
      <c r="TRH1" s="41"/>
      <c r="TRI1" s="41"/>
      <c r="TRJ1" s="41"/>
      <c r="TRK1" s="41"/>
      <c r="TRL1" s="41"/>
      <c r="TRM1" s="41"/>
      <c r="TRN1" s="41"/>
      <c r="TRO1" s="41"/>
      <c r="TRP1" s="41"/>
      <c r="TRQ1" s="41"/>
      <c r="TRR1" s="41"/>
      <c r="TRS1" s="41"/>
      <c r="TRT1" s="41"/>
      <c r="TRU1" s="41"/>
      <c r="TRV1" s="41"/>
      <c r="TRW1" s="41"/>
      <c r="TRX1" s="41"/>
      <c r="TRY1" s="41"/>
      <c r="TRZ1" s="41"/>
      <c r="TSA1" s="41"/>
      <c r="TSB1" s="41"/>
      <c r="TSC1" s="41"/>
      <c r="TSD1" s="41"/>
      <c r="TSE1" s="41"/>
      <c r="TSF1" s="41"/>
      <c r="TSG1" s="41"/>
      <c r="TSH1" s="41"/>
      <c r="TSI1" s="41"/>
      <c r="TSJ1" s="41"/>
      <c r="TSK1" s="41"/>
      <c r="TSL1" s="41"/>
      <c r="TSM1" s="41"/>
      <c r="TSN1" s="41"/>
      <c r="TSO1" s="41"/>
      <c r="TSP1" s="41"/>
      <c r="TSQ1" s="41"/>
      <c r="TSR1" s="41"/>
      <c r="TSS1" s="41"/>
      <c r="TST1" s="41"/>
      <c r="TSU1" s="41"/>
      <c r="TSV1" s="41"/>
      <c r="TSW1" s="41"/>
      <c r="TSX1" s="41"/>
      <c r="TSY1" s="41"/>
      <c r="TSZ1" s="41"/>
      <c r="TTA1" s="41"/>
      <c r="TTB1" s="41"/>
      <c r="TTC1" s="41"/>
      <c r="TTD1" s="41"/>
      <c r="TTE1" s="41"/>
      <c r="TTF1" s="41"/>
      <c r="TTG1" s="41"/>
      <c r="TTH1" s="41"/>
      <c r="TTI1" s="41"/>
      <c r="TTJ1" s="41"/>
      <c r="TTK1" s="41"/>
      <c r="TTL1" s="41"/>
      <c r="TTM1" s="41"/>
      <c r="TTN1" s="41"/>
      <c r="TTO1" s="41"/>
      <c r="TTP1" s="41"/>
      <c r="TTQ1" s="41"/>
      <c r="TTR1" s="41"/>
      <c r="TTS1" s="41"/>
      <c r="TTT1" s="41"/>
      <c r="TTU1" s="41"/>
      <c r="TTV1" s="41"/>
      <c r="TTW1" s="41"/>
      <c r="TTX1" s="41"/>
      <c r="TTY1" s="41"/>
      <c r="TTZ1" s="41"/>
      <c r="TUA1" s="41"/>
      <c r="TUB1" s="41"/>
      <c r="TUC1" s="41"/>
      <c r="TUD1" s="41"/>
      <c r="TUE1" s="41"/>
      <c r="TUF1" s="41"/>
      <c r="TUG1" s="41"/>
      <c r="TUH1" s="41"/>
      <c r="TUI1" s="41"/>
      <c r="TUJ1" s="41"/>
      <c r="TUK1" s="41"/>
      <c r="TUL1" s="41"/>
      <c r="TUM1" s="41"/>
      <c r="TUN1" s="41"/>
      <c r="TUO1" s="41"/>
      <c r="TUP1" s="41"/>
      <c r="TUQ1" s="41"/>
      <c r="TUR1" s="41"/>
      <c r="TUS1" s="41"/>
      <c r="TUT1" s="41"/>
      <c r="TUU1" s="41"/>
      <c r="TUV1" s="41"/>
      <c r="TUW1" s="41"/>
      <c r="TUX1" s="41"/>
      <c r="TUY1" s="41"/>
      <c r="TUZ1" s="41"/>
      <c r="TVA1" s="41"/>
      <c r="TVB1" s="41"/>
      <c r="TVC1" s="41"/>
      <c r="TVD1" s="41"/>
      <c r="TVE1" s="41"/>
      <c r="TVF1" s="41"/>
      <c r="TVG1" s="41"/>
      <c r="TVH1" s="41"/>
      <c r="TVI1" s="41"/>
      <c r="TVJ1" s="41"/>
      <c r="TVK1" s="41"/>
      <c r="TVL1" s="41"/>
      <c r="TVM1" s="41"/>
      <c r="TVN1" s="41"/>
      <c r="TVO1" s="41"/>
      <c r="TVP1" s="41"/>
      <c r="TVQ1" s="41"/>
      <c r="TVR1" s="41"/>
      <c r="TVS1" s="41"/>
      <c r="TVT1" s="41"/>
      <c r="TVU1" s="41"/>
      <c r="TVV1" s="41"/>
      <c r="TVW1" s="41"/>
      <c r="TVX1" s="41"/>
      <c r="TVY1" s="41"/>
      <c r="TVZ1" s="41"/>
      <c r="TWA1" s="41"/>
      <c r="TWB1" s="41"/>
      <c r="TWC1" s="41"/>
      <c r="TWD1" s="41"/>
      <c r="TWE1" s="41"/>
      <c r="TWF1" s="41"/>
      <c r="TWG1" s="41"/>
      <c r="TWH1" s="41"/>
      <c r="TWI1" s="41"/>
      <c r="TWJ1" s="41"/>
      <c r="TWK1" s="41"/>
      <c r="TWL1" s="41"/>
      <c r="TWM1" s="41"/>
      <c r="TWN1" s="41"/>
      <c r="TWO1" s="41"/>
      <c r="TWP1" s="41"/>
      <c r="TWQ1" s="41"/>
      <c r="TWR1" s="41"/>
      <c r="TWS1" s="41"/>
      <c r="TWT1" s="41"/>
      <c r="TWU1" s="41"/>
      <c r="TWV1" s="41"/>
      <c r="TWW1" s="41"/>
      <c r="TWX1" s="41"/>
      <c r="TWY1" s="41"/>
      <c r="TWZ1" s="41"/>
      <c r="TXA1" s="41"/>
      <c r="TXB1" s="41"/>
      <c r="TXC1" s="41"/>
      <c r="TXD1" s="41"/>
      <c r="TXE1" s="41"/>
      <c r="TXF1" s="41"/>
      <c r="TXG1" s="41"/>
      <c r="TXH1" s="41"/>
      <c r="TXI1" s="41"/>
      <c r="TXJ1" s="41"/>
      <c r="TXK1" s="41"/>
      <c r="TXL1" s="41"/>
      <c r="TXM1" s="41"/>
      <c r="TXN1" s="41"/>
      <c r="TXO1" s="41"/>
      <c r="TXP1" s="41"/>
      <c r="TXQ1" s="41"/>
      <c r="TXR1" s="41"/>
      <c r="TXS1" s="41"/>
      <c r="TXT1" s="41"/>
      <c r="TXU1" s="41"/>
      <c r="TXV1" s="41"/>
      <c r="TXW1" s="41"/>
      <c r="TXX1" s="41"/>
      <c r="TXY1" s="41"/>
      <c r="TXZ1" s="41"/>
      <c r="TYA1" s="41"/>
      <c r="TYB1" s="41"/>
      <c r="TYC1" s="41"/>
      <c r="TYD1" s="41"/>
      <c r="TYE1" s="41"/>
      <c r="TYF1" s="41"/>
      <c r="TYG1" s="41"/>
      <c r="TYH1" s="41"/>
      <c r="TYI1" s="41"/>
      <c r="TYJ1" s="41"/>
      <c r="TYK1" s="41"/>
      <c r="TYL1" s="41"/>
      <c r="TYM1" s="41"/>
      <c r="TYN1" s="41"/>
      <c r="TYO1" s="41"/>
      <c r="TYP1" s="41"/>
      <c r="TYQ1" s="41"/>
      <c r="TYR1" s="41"/>
      <c r="TYS1" s="41"/>
      <c r="TYT1" s="41"/>
      <c r="TYU1" s="41"/>
      <c r="TYV1" s="41"/>
      <c r="TYW1" s="41"/>
      <c r="TYX1" s="41"/>
      <c r="TYY1" s="41"/>
      <c r="TYZ1" s="41"/>
      <c r="TZA1" s="41"/>
      <c r="TZB1" s="41"/>
      <c r="TZC1" s="41"/>
      <c r="TZD1" s="41"/>
      <c r="TZE1" s="41"/>
      <c r="TZF1" s="41"/>
      <c r="TZG1" s="41"/>
      <c r="TZH1" s="41"/>
      <c r="TZI1" s="41"/>
      <c r="TZJ1" s="41"/>
      <c r="TZK1" s="41"/>
      <c r="TZL1" s="41"/>
      <c r="TZM1" s="41"/>
      <c r="TZN1" s="41"/>
      <c r="TZO1" s="41"/>
      <c r="TZP1" s="41"/>
      <c r="TZQ1" s="41"/>
      <c r="TZR1" s="41"/>
      <c r="TZS1" s="41"/>
      <c r="TZT1" s="41"/>
      <c r="TZU1" s="41"/>
      <c r="TZV1" s="41"/>
      <c r="TZW1" s="41"/>
      <c r="TZX1" s="41"/>
      <c r="TZY1" s="41"/>
      <c r="TZZ1" s="41"/>
      <c r="UAA1" s="41"/>
      <c r="UAB1" s="41"/>
      <c r="UAC1" s="41"/>
      <c r="UAD1" s="41"/>
      <c r="UAE1" s="41"/>
      <c r="UAF1" s="41"/>
      <c r="UAG1" s="41"/>
      <c r="UAH1" s="41"/>
      <c r="UAI1" s="41"/>
      <c r="UAJ1" s="41"/>
      <c r="UAK1" s="41"/>
      <c r="UAL1" s="41"/>
      <c r="UAM1" s="41"/>
      <c r="UAN1" s="41"/>
      <c r="UAO1" s="41"/>
      <c r="UAP1" s="41"/>
      <c r="UAQ1" s="41"/>
      <c r="UAR1" s="41"/>
      <c r="UAS1" s="41"/>
      <c r="UAT1" s="41"/>
      <c r="UAU1" s="41"/>
      <c r="UAV1" s="41"/>
      <c r="UAW1" s="41"/>
      <c r="UAX1" s="41"/>
      <c r="UAY1" s="41"/>
      <c r="UAZ1" s="41"/>
      <c r="UBA1" s="41"/>
      <c r="UBB1" s="41"/>
      <c r="UBC1" s="41"/>
      <c r="UBD1" s="41"/>
      <c r="UBE1" s="41"/>
      <c r="UBF1" s="41"/>
      <c r="UBG1" s="41"/>
      <c r="UBH1" s="41"/>
      <c r="UBI1" s="41"/>
      <c r="UBJ1" s="41"/>
      <c r="UBK1" s="41"/>
      <c r="UBL1" s="41"/>
      <c r="UBM1" s="41"/>
      <c r="UBN1" s="41"/>
      <c r="UBO1" s="41"/>
      <c r="UBP1" s="41"/>
      <c r="UBQ1" s="41"/>
      <c r="UBR1" s="41"/>
      <c r="UBS1" s="41"/>
      <c r="UBT1" s="41"/>
      <c r="UBU1" s="41"/>
      <c r="UBV1" s="41"/>
      <c r="UBW1" s="41"/>
      <c r="UBX1" s="41"/>
      <c r="UBY1" s="41"/>
      <c r="UBZ1" s="41"/>
      <c r="UCA1" s="41"/>
      <c r="UCB1" s="41"/>
      <c r="UCC1" s="41"/>
      <c r="UCD1" s="41"/>
      <c r="UCE1" s="41"/>
      <c r="UCF1" s="41"/>
      <c r="UCG1" s="41"/>
      <c r="UCH1" s="41"/>
      <c r="UCI1" s="41"/>
      <c r="UCJ1" s="41"/>
      <c r="UCK1" s="41"/>
      <c r="UCL1" s="41"/>
      <c r="UCM1" s="41"/>
      <c r="UCN1" s="41"/>
      <c r="UCO1" s="41"/>
      <c r="UCP1" s="41"/>
      <c r="UCQ1" s="41"/>
      <c r="UCR1" s="41"/>
      <c r="UCS1" s="41"/>
      <c r="UCT1" s="41"/>
      <c r="UCU1" s="41"/>
      <c r="UCV1" s="41"/>
      <c r="UCW1" s="41"/>
      <c r="UCX1" s="41"/>
      <c r="UCY1" s="41"/>
      <c r="UCZ1" s="41"/>
      <c r="UDA1" s="41"/>
      <c r="UDB1" s="41"/>
      <c r="UDC1" s="41"/>
      <c r="UDD1" s="41"/>
      <c r="UDE1" s="41"/>
      <c r="UDF1" s="41"/>
      <c r="UDG1" s="41"/>
      <c r="UDH1" s="41"/>
      <c r="UDI1" s="41"/>
      <c r="UDJ1" s="41"/>
      <c r="UDK1" s="41"/>
      <c r="UDL1" s="41"/>
      <c r="UDM1" s="41"/>
      <c r="UDN1" s="41"/>
      <c r="UDO1" s="41"/>
      <c r="UDP1" s="41"/>
      <c r="UDQ1" s="41"/>
      <c r="UDR1" s="41"/>
      <c r="UDS1" s="41"/>
      <c r="UDT1" s="41"/>
      <c r="UDU1" s="41"/>
      <c r="UDV1" s="41"/>
      <c r="UDW1" s="41"/>
      <c r="UDX1" s="41"/>
      <c r="UDY1" s="41"/>
      <c r="UDZ1" s="41"/>
      <c r="UEA1" s="41"/>
      <c r="UEB1" s="41"/>
      <c r="UEC1" s="41"/>
      <c r="UED1" s="41"/>
      <c r="UEE1" s="41"/>
      <c r="UEF1" s="41"/>
      <c r="UEG1" s="41"/>
      <c r="UEH1" s="41"/>
      <c r="UEI1" s="41"/>
      <c r="UEJ1" s="41"/>
      <c r="UEK1" s="41"/>
      <c r="UEL1" s="41"/>
      <c r="UEM1" s="41"/>
      <c r="UEN1" s="41"/>
      <c r="UEO1" s="41"/>
      <c r="UEP1" s="41"/>
      <c r="UEQ1" s="41"/>
      <c r="UER1" s="41"/>
      <c r="UES1" s="41"/>
      <c r="UET1" s="41"/>
      <c r="UEU1" s="41"/>
      <c r="UEV1" s="41"/>
      <c r="UEW1" s="41"/>
      <c r="UEX1" s="41"/>
      <c r="UEY1" s="41"/>
      <c r="UEZ1" s="41"/>
      <c r="UFA1" s="41"/>
      <c r="UFB1" s="41"/>
      <c r="UFC1" s="41"/>
      <c r="UFD1" s="41"/>
      <c r="UFE1" s="41"/>
      <c r="UFF1" s="41"/>
      <c r="UFG1" s="41"/>
      <c r="UFH1" s="41"/>
      <c r="UFI1" s="41"/>
      <c r="UFJ1" s="41"/>
      <c r="UFK1" s="41"/>
      <c r="UFL1" s="41"/>
      <c r="UFM1" s="41"/>
      <c r="UFN1" s="41"/>
      <c r="UFO1" s="41"/>
      <c r="UFP1" s="41"/>
      <c r="UFQ1" s="41"/>
      <c r="UFR1" s="41"/>
      <c r="UFS1" s="41"/>
      <c r="UFT1" s="41"/>
      <c r="UFU1" s="41"/>
      <c r="UFV1" s="41"/>
      <c r="UFW1" s="41"/>
      <c r="UFX1" s="41"/>
      <c r="UFY1" s="41"/>
      <c r="UFZ1" s="41"/>
      <c r="UGA1" s="41"/>
      <c r="UGB1" s="41"/>
      <c r="UGC1" s="41"/>
      <c r="UGD1" s="41"/>
      <c r="UGE1" s="41"/>
      <c r="UGF1" s="41"/>
      <c r="UGG1" s="41"/>
      <c r="UGH1" s="41"/>
      <c r="UGI1" s="41"/>
      <c r="UGJ1" s="41"/>
      <c r="UGK1" s="41"/>
      <c r="UGL1" s="41"/>
      <c r="UGM1" s="41"/>
      <c r="UGN1" s="41"/>
      <c r="UGO1" s="41"/>
      <c r="UGP1" s="41"/>
      <c r="UGQ1" s="41"/>
      <c r="UGR1" s="41"/>
      <c r="UGS1" s="41"/>
      <c r="UGT1" s="41"/>
      <c r="UGU1" s="41"/>
      <c r="UGV1" s="41"/>
      <c r="UGW1" s="41"/>
      <c r="UGX1" s="41"/>
      <c r="UGY1" s="41"/>
      <c r="UGZ1" s="41"/>
      <c r="UHA1" s="41"/>
      <c r="UHB1" s="41"/>
      <c r="UHC1" s="41"/>
      <c r="UHD1" s="41"/>
      <c r="UHE1" s="41"/>
      <c r="UHF1" s="41"/>
      <c r="UHG1" s="41"/>
      <c r="UHH1" s="41"/>
      <c r="UHI1" s="41"/>
      <c r="UHJ1" s="41"/>
      <c r="UHK1" s="41"/>
      <c r="UHL1" s="41"/>
      <c r="UHM1" s="41"/>
      <c r="UHN1" s="41"/>
      <c r="UHO1" s="41"/>
      <c r="UHP1" s="41"/>
      <c r="UHQ1" s="41"/>
      <c r="UHR1" s="41"/>
      <c r="UHS1" s="41"/>
      <c r="UHT1" s="41"/>
      <c r="UHU1" s="41"/>
      <c r="UHV1" s="41"/>
      <c r="UHW1" s="41"/>
      <c r="UHX1" s="41"/>
      <c r="UHY1" s="41"/>
      <c r="UHZ1" s="41"/>
      <c r="UIA1" s="41"/>
      <c r="UIB1" s="41"/>
      <c r="UIC1" s="41"/>
      <c r="UID1" s="41"/>
      <c r="UIE1" s="41"/>
      <c r="UIF1" s="41"/>
      <c r="UIG1" s="41"/>
      <c r="UIH1" s="41"/>
      <c r="UII1" s="41"/>
      <c r="UIJ1" s="41"/>
      <c r="UIK1" s="41"/>
      <c r="UIL1" s="41"/>
      <c r="UIM1" s="41"/>
      <c r="UIN1" s="41"/>
      <c r="UIO1" s="41"/>
      <c r="UIP1" s="41"/>
      <c r="UIQ1" s="41"/>
      <c r="UIR1" s="41"/>
      <c r="UIS1" s="41"/>
      <c r="UIT1" s="41"/>
      <c r="UIU1" s="41"/>
      <c r="UIV1" s="41"/>
      <c r="UIW1" s="41"/>
      <c r="UIX1" s="41"/>
      <c r="UIY1" s="41"/>
      <c r="UIZ1" s="41"/>
      <c r="UJA1" s="41"/>
      <c r="UJB1" s="41"/>
      <c r="UJC1" s="41"/>
      <c r="UJD1" s="41"/>
      <c r="UJE1" s="41"/>
      <c r="UJF1" s="41"/>
      <c r="UJG1" s="41"/>
      <c r="UJH1" s="41"/>
      <c r="UJI1" s="41"/>
      <c r="UJJ1" s="41"/>
      <c r="UJK1" s="41"/>
      <c r="UJL1" s="41"/>
      <c r="UJM1" s="41"/>
      <c r="UJN1" s="41"/>
      <c r="UJO1" s="41"/>
      <c r="UJP1" s="41"/>
      <c r="UJQ1" s="41"/>
      <c r="UJR1" s="41"/>
      <c r="UJS1" s="41"/>
      <c r="UJT1" s="41"/>
      <c r="UJU1" s="41"/>
      <c r="UJV1" s="41"/>
      <c r="UJW1" s="41"/>
      <c r="UJX1" s="41"/>
      <c r="UJY1" s="41"/>
      <c r="UJZ1" s="41"/>
      <c r="UKA1" s="41"/>
      <c r="UKB1" s="41"/>
      <c r="UKC1" s="41"/>
      <c r="UKD1" s="41"/>
      <c r="UKE1" s="41"/>
      <c r="UKF1" s="41"/>
      <c r="UKG1" s="41"/>
      <c r="UKH1" s="41"/>
      <c r="UKI1" s="41"/>
      <c r="UKJ1" s="41"/>
      <c r="UKK1" s="41"/>
      <c r="UKL1" s="41"/>
      <c r="UKM1" s="41"/>
      <c r="UKN1" s="41"/>
      <c r="UKO1" s="41"/>
      <c r="UKP1" s="41"/>
      <c r="UKQ1" s="41"/>
      <c r="UKR1" s="41"/>
      <c r="UKS1" s="41"/>
      <c r="UKT1" s="41"/>
      <c r="UKU1" s="41"/>
      <c r="UKV1" s="41"/>
      <c r="UKW1" s="41"/>
      <c r="UKX1" s="41"/>
      <c r="UKY1" s="41"/>
      <c r="UKZ1" s="41"/>
      <c r="ULA1" s="41"/>
      <c r="ULB1" s="41"/>
      <c r="ULC1" s="41"/>
      <c r="ULD1" s="41"/>
      <c r="ULE1" s="41"/>
      <c r="ULF1" s="41"/>
      <c r="ULG1" s="41"/>
      <c r="ULH1" s="41"/>
      <c r="ULI1" s="41"/>
      <c r="ULJ1" s="41"/>
      <c r="ULK1" s="41"/>
      <c r="ULL1" s="41"/>
      <c r="ULM1" s="41"/>
      <c r="ULN1" s="41"/>
      <c r="ULO1" s="41"/>
      <c r="ULP1" s="41"/>
      <c r="ULQ1" s="41"/>
      <c r="ULR1" s="41"/>
      <c r="ULS1" s="41"/>
      <c r="ULT1" s="41"/>
      <c r="ULU1" s="41"/>
      <c r="ULV1" s="41"/>
      <c r="ULW1" s="41"/>
      <c r="ULX1" s="41"/>
      <c r="ULY1" s="41"/>
      <c r="ULZ1" s="41"/>
      <c r="UMA1" s="41"/>
      <c r="UMB1" s="41"/>
      <c r="UMC1" s="41"/>
      <c r="UMD1" s="41"/>
      <c r="UME1" s="41"/>
      <c r="UMF1" s="41"/>
      <c r="UMG1" s="41"/>
      <c r="UMH1" s="41"/>
      <c r="UMI1" s="41"/>
      <c r="UMJ1" s="41"/>
      <c r="UMK1" s="41"/>
      <c r="UML1" s="41"/>
      <c r="UMM1" s="41"/>
      <c r="UMN1" s="41"/>
      <c r="UMO1" s="41"/>
      <c r="UMP1" s="41"/>
      <c r="UMQ1" s="41"/>
      <c r="UMR1" s="41"/>
      <c r="UMS1" s="41"/>
      <c r="UMT1" s="41"/>
      <c r="UMU1" s="41"/>
      <c r="UMV1" s="41"/>
      <c r="UMW1" s="41"/>
      <c r="UMX1" s="41"/>
      <c r="UMY1" s="41"/>
      <c r="UMZ1" s="41"/>
      <c r="UNA1" s="41"/>
      <c r="UNB1" s="41"/>
      <c r="UNC1" s="41"/>
      <c r="UND1" s="41"/>
      <c r="UNE1" s="41"/>
      <c r="UNF1" s="41"/>
      <c r="UNG1" s="41"/>
      <c r="UNH1" s="41"/>
      <c r="UNI1" s="41"/>
      <c r="UNJ1" s="41"/>
      <c r="UNK1" s="41"/>
      <c r="UNL1" s="41"/>
      <c r="UNM1" s="41"/>
      <c r="UNN1" s="41"/>
      <c r="UNO1" s="41"/>
      <c r="UNP1" s="41"/>
      <c r="UNQ1" s="41"/>
      <c r="UNR1" s="41"/>
      <c r="UNS1" s="41"/>
      <c r="UNT1" s="41"/>
      <c r="UNU1" s="41"/>
      <c r="UNV1" s="41"/>
      <c r="UNW1" s="41"/>
      <c r="UNX1" s="41"/>
      <c r="UNY1" s="41"/>
      <c r="UNZ1" s="41"/>
      <c r="UOA1" s="41"/>
      <c r="UOB1" s="41"/>
      <c r="UOC1" s="41"/>
      <c r="UOD1" s="41"/>
      <c r="UOE1" s="41"/>
      <c r="UOF1" s="41"/>
      <c r="UOG1" s="41"/>
      <c r="UOH1" s="41"/>
      <c r="UOI1" s="41"/>
      <c r="UOJ1" s="41"/>
      <c r="UOK1" s="41"/>
      <c r="UOL1" s="41"/>
      <c r="UOM1" s="41"/>
      <c r="UON1" s="41"/>
      <c r="UOO1" s="41"/>
      <c r="UOP1" s="41"/>
      <c r="UOQ1" s="41"/>
      <c r="UOR1" s="41"/>
      <c r="UOS1" s="41"/>
      <c r="UOT1" s="41"/>
      <c r="UOU1" s="41"/>
      <c r="UOV1" s="41"/>
      <c r="UOW1" s="41"/>
      <c r="UOX1" s="41"/>
      <c r="UOY1" s="41"/>
      <c r="UOZ1" s="41"/>
      <c r="UPA1" s="41"/>
      <c r="UPB1" s="41"/>
      <c r="UPC1" s="41"/>
      <c r="UPD1" s="41"/>
      <c r="UPE1" s="41"/>
      <c r="UPF1" s="41"/>
      <c r="UPG1" s="41"/>
      <c r="UPH1" s="41"/>
      <c r="UPI1" s="41"/>
      <c r="UPJ1" s="41"/>
      <c r="UPK1" s="41"/>
      <c r="UPL1" s="41"/>
      <c r="UPM1" s="41"/>
      <c r="UPN1" s="41"/>
      <c r="UPO1" s="41"/>
      <c r="UPP1" s="41"/>
      <c r="UPQ1" s="41"/>
      <c r="UPR1" s="41"/>
      <c r="UPS1" s="41"/>
      <c r="UPT1" s="41"/>
      <c r="UPU1" s="41"/>
      <c r="UPV1" s="41"/>
      <c r="UPW1" s="41"/>
      <c r="UPX1" s="41"/>
      <c r="UPY1" s="41"/>
      <c r="UPZ1" s="41"/>
      <c r="UQA1" s="41"/>
      <c r="UQB1" s="41"/>
      <c r="UQC1" s="41"/>
      <c r="UQD1" s="41"/>
      <c r="UQE1" s="41"/>
      <c r="UQF1" s="41"/>
      <c r="UQG1" s="41"/>
      <c r="UQH1" s="41"/>
      <c r="UQI1" s="41"/>
      <c r="UQJ1" s="41"/>
      <c r="UQK1" s="41"/>
      <c r="UQL1" s="41"/>
      <c r="UQM1" s="41"/>
      <c r="UQN1" s="41"/>
      <c r="UQO1" s="41"/>
      <c r="UQP1" s="41"/>
      <c r="UQQ1" s="41"/>
      <c r="UQR1" s="41"/>
      <c r="UQS1" s="41"/>
      <c r="UQT1" s="41"/>
      <c r="UQU1" s="41"/>
      <c r="UQV1" s="41"/>
      <c r="UQW1" s="41"/>
      <c r="UQX1" s="41"/>
      <c r="UQY1" s="41"/>
      <c r="UQZ1" s="41"/>
      <c r="URA1" s="41"/>
      <c r="URB1" s="41"/>
      <c r="URC1" s="41"/>
      <c r="URD1" s="41"/>
      <c r="URE1" s="41"/>
      <c r="URF1" s="41"/>
      <c r="URG1" s="41"/>
      <c r="URH1" s="41"/>
      <c r="URI1" s="41"/>
      <c r="URJ1" s="41"/>
      <c r="URK1" s="41"/>
      <c r="URL1" s="41"/>
      <c r="URM1" s="41"/>
      <c r="URN1" s="41"/>
      <c r="URO1" s="41"/>
      <c r="URP1" s="41"/>
      <c r="URQ1" s="41"/>
      <c r="URR1" s="41"/>
      <c r="URS1" s="41"/>
      <c r="URT1" s="41"/>
      <c r="URU1" s="41"/>
      <c r="URV1" s="41"/>
      <c r="URW1" s="41"/>
      <c r="URX1" s="41"/>
      <c r="URY1" s="41"/>
      <c r="URZ1" s="41"/>
      <c r="USA1" s="41"/>
      <c r="USB1" s="41"/>
      <c r="USC1" s="41"/>
      <c r="USD1" s="41"/>
      <c r="USE1" s="41"/>
      <c r="USF1" s="41"/>
      <c r="USG1" s="41"/>
      <c r="USH1" s="41"/>
      <c r="USI1" s="41"/>
      <c r="USJ1" s="41"/>
      <c r="USK1" s="41"/>
      <c r="USL1" s="41"/>
      <c r="USM1" s="41"/>
      <c r="USN1" s="41"/>
      <c r="USO1" s="41"/>
      <c r="USP1" s="41"/>
      <c r="USQ1" s="41"/>
      <c r="USR1" s="41"/>
      <c r="USS1" s="41"/>
      <c r="UST1" s="41"/>
      <c r="USU1" s="41"/>
      <c r="USV1" s="41"/>
      <c r="USW1" s="41"/>
      <c r="USX1" s="41"/>
      <c r="USY1" s="41"/>
      <c r="USZ1" s="41"/>
      <c r="UTA1" s="41"/>
      <c r="UTB1" s="41"/>
      <c r="UTC1" s="41"/>
      <c r="UTD1" s="41"/>
      <c r="UTE1" s="41"/>
      <c r="UTF1" s="41"/>
      <c r="UTG1" s="41"/>
      <c r="UTH1" s="41"/>
      <c r="UTI1" s="41"/>
      <c r="UTJ1" s="41"/>
      <c r="UTK1" s="41"/>
      <c r="UTL1" s="41"/>
      <c r="UTM1" s="41"/>
      <c r="UTN1" s="41"/>
      <c r="UTO1" s="41"/>
      <c r="UTP1" s="41"/>
      <c r="UTQ1" s="41"/>
      <c r="UTR1" s="41"/>
      <c r="UTS1" s="41"/>
      <c r="UTT1" s="41"/>
      <c r="UTU1" s="41"/>
      <c r="UTV1" s="41"/>
      <c r="UTW1" s="41"/>
      <c r="UTX1" s="41"/>
      <c r="UTY1" s="41"/>
      <c r="UTZ1" s="41"/>
      <c r="UUA1" s="41"/>
      <c r="UUB1" s="41"/>
      <c r="UUC1" s="41"/>
      <c r="UUD1" s="41"/>
      <c r="UUE1" s="41"/>
      <c r="UUF1" s="41"/>
      <c r="UUG1" s="41"/>
      <c r="UUH1" s="41"/>
      <c r="UUI1" s="41"/>
      <c r="UUJ1" s="41"/>
      <c r="UUK1" s="41"/>
      <c r="UUL1" s="41"/>
      <c r="UUM1" s="41"/>
      <c r="UUN1" s="41"/>
      <c r="UUO1" s="41"/>
      <c r="UUP1" s="41"/>
      <c r="UUQ1" s="41"/>
      <c r="UUR1" s="41"/>
      <c r="UUS1" s="41"/>
      <c r="UUT1" s="41"/>
      <c r="UUU1" s="41"/>
      <c r="UUV1" s="41"/>
      <c r="UUW1" s="41"/>
      <c r="UUX1" s="41"/>
      <c r="UUY1" s="41"/>
      <c r="UUZ1" s="41"/>
      <c r="UVA1" s="41"/>
      <c r="UVB1" s="41"/>
      <c r="UVC1" s="41"/>
      <c r="UVD1" s="41"/>
      <c r="UVE1" s="41"/>
      <c r="UVF1" s="41"/>
      <c r="UVG1" s="41"/>
      <c r="UVH1" s="41"/>
      <c r="UVI1" s="41"/>
      <c r="UVJ1" s="41"/>
      <c r="UVK1" s="41"/>
      <c r="UVL1" s="41"/>
      <c r="UVM1" s="41"/>
      <c r="UVN1" s="41"/>
      <c r="UVO1" s="41"/>
      <c r="UVP1" s="41"/>
      <c r="UVQ1" s="41"/>
      <c r="UVR1" s="41"/>
      <c r="UVS1" s="41"/>
      <c r="UVT1" s="41"/>
      <c r="UVU1" s="41"/>
      <c r="UVV1" s="41"/>
      <c r="UVW1" s="41"/>
      <c r="UVX1" s="41"/>
      <c r="UVY1" s="41"/>
      <c r="UVZ1" s="41"/>
      <c r="UWA1" s="41"/>
      <c r="UWB1" s="41"/>
      <c r="UWC1" s="41"/>
      <c r="UWD1" s="41"/>
      <c r="UWE1" s="41"/>
      <c r="UWF1" s="41"/>
      <c r="UWG1" s="41"/>
      <c r="UWH1" s="41"/>
      <c r="UWI1" s="41"/>
      <c r="UWJ1" s="41"/>
      <c r="UWK1" s="41"/>
      <c r="UWL1" s="41"/>
      <c r="UWM1" s="41"/>
      <c r="UWN1" s="41"/>
      <c r="UWO1" s="41"/>
      <c r="UWP1" s="41"/>
      <c r="UWQ1" s="41"/>
      <c r="UWR1" s="41"/>
      <c r="UWS1" s="41"/>
      <c r="UWT1" s="41"/>
      <c r="UWU1" s="41"/>
      <c r="UWV1" s="41"/>
      <c r="UWW1" s="41"/>
      <c r="UWX1" s="41"/>
      <c r="UWY1" s="41"/>
      <c r="UWZ1" s="41"/>
      <c r="UXA1" s="41"/>
      <c r="UXB1" s="41"/>
      <c r="UXC1" s="41"/>
      <c r="UXD1" s="41"/>
      <c r="UXE1" s="41"/>
      <c r="UXF1" s="41"/>
      <c r="UXG1" s="41"/>
      <c r="UXH1" s="41"/>
      <c r="UXI1" s="41"/>
      <c r="UXJ1" s="41"/>
      <c r="UXK1" s="41"/>
      <c r="UXL1" s="41"/>
      <c r="UXM1" s="41"/>
      <c r="UXN1" s="41"/>
      <c r="UXO1" s="41"/>
      <c r="UXP1" s="41"/>
      <c r="UXQ1" s="41"/>
      <c r="UXR1" s="41"/>
      <c r="UXS1" s="41"/>
      <c r="UXT1" s="41"/>
      <c r="UXU1" s="41"/>
      <c r="UXV1" s="41"/>
      <c r="UXW1" s="41"/>
      <c r="UXX1" s="41"/>
      <c r="UXY1" s="41"/>
      <c r="UXZ1" s="41"/>
      <c r="UYA1" s="41"/>
      <c r="UYB1" s="41"/>
      <c r="UYC1" s="41"/>
      <c r="UYD1" s="41"/>
      <c r="UYE1" s="41"/>
      <c r="UYF1" s="41"/>
      <c r="UYG1" s="41"/>
      <c r="UYH1" s="41"/>
      <c r="UYI1" s="41"/>
      <c r="UYJ1" s="41"/>
      <c r="UYK1" s="41"/>
      <c r="UYL1" s="41"/>
      <c r="UYM1" s="41"/>
      <c r="UYN1" s="41"/>
      <c r="UYO1" s="41"/>
      <c r="UYP1" s="41"/>
      <c r="UYQ1" s="41"/>
      <c r="UYR1" s="41"/>
      <c r="UYS1" s="41"/>
      <c r="UYT1" s="41"/>
      <c r="UYU1" s="41"/>
      <c r="UYV1" s="41"/>
      <c r="UYW1" s="41"/>
      <c r="UYX1" s="41"/>
      <c r="UYY1" s="41"/>
      <c r="UYZ1" s="41"/>
      <c r="UZA1" s="41"/>
      <c r="UZB1" s="41"/>
      <c r="UZC1" s="41"/>
      <c r="UZD1" s="41"/>
      <c r="UZE1" s="41"/>
      <c r="UZF1" s="41"/>
      <c r="UZG1" s="41"/>
      <c r="UZH1" s="41"/>
      <c r="UZI1" s="41"/>
      <c r="UZJ1" s="41"/>
      <c r="UZK1" s="41"/>
      <c r="UZL1" s="41"/>
      <c r="UZM1" s="41"/>
      <c r="UZN1" s="41"/>
      <c r="UZO1" s="41"/>
      <c r="UZP1" s="41"/>
      <c r="UZQ1" s="41"/>
      <c r="UZR1" s="41"/>
      <c r="UZS1" s="41"/>
      <c r="UZT1" s="41"/>
      <c r="UZU1" s="41"/>
      <c r="UZV1" s="41"/>
      <c r="UZW1" s="41"/>
      <c r="UZX1" s="41"/>
      <c r="UZY1" s="41"/>
      <c r="UZZ1" s="41"/>
      <c r="VAA1" s="41"/>
      <c r="VAB1" s="41"/>
      <c r="VAC1" s="41"/>
      <c r="VAD1" s="41"/>
      <c r="VAE1" s="41"/>
      <c r="VAF1" s="41"/>
      <c r="VAG1" s="41"/>
      <c r="VAH1" s="41"/>
      <c r="VAI1" s="41"/>
      <c r="VAJ1" s="41"/>
      <c r="VAK1" s="41"/>
      <c r="VAL1" s="41"/>
      <c r="VAM1" s="41"/>
      <c r="VAN1" s="41"/>
      <c r="VAO1" s="41"/>
      <c r="VAP1" s="41"/>
      <c r="VAQ1" s="41"/>
      <c r="VAR1" s="41"/>
      <c r="VAS1" s="41"/>
      <c r="VAT1" s="41"/>
      <c r="VAU1" s="41"/>
      <c r="VAV1" s="41"/>
      <c r="VAW1" s="41"/>
      <c r="VAX1" s="41"/>
      <c r="VAY1" s="41"/>
      <c r="VAZ1" s="41"/>
      <c r="VBA1" s="41"/>
      <c r="VBB1" s="41"/>
      <c r="VBC1" s="41"/>
      <c r="VBD1" s="41"/>
      <c r="VBE1" s="41"/>
      <c r="VBF1" s="41"/>
      <c r="VBG1" s="41"/>
      <c r="VBH1" s="41"/>
      <c r="VBI1" s="41"/>
      <c r="VBJ1" s="41"/>
      <c r="VBK1" s="41"/>
      <c r="VBL1" s="41"/>
      <c r="VBM1" s="41"/>
      <c r="VBN1" s="41"/>
      <c r="VBO1" s="41"/>
      <c r="VBP1" s="41"/>
      <c r="VBQ1" s="41"/>
      <c r="VBR1" s="41"/>
      <c r="VBS1" s="41"/>
      <c r="VBT1" s="41"/>
      <c r="VBU1" s="41"/>
      <c r="VBV1" s="41"/>
      <c r="VBW1" s="41"/>
      <c r="VBX1" s="41"/>
      <c r="VBY1" s="41"/>
      <c r="VBZ1" s="41"/>
      <c r="VCA1" s="41"/>
      <c r="VCB1" s="41"/>
      <c r="VCC1" s="41"/>
      <c r="VCD1" s="41"/>
      <c r="VCE1" s="41"/>
      <c r="VCF1" s="41"/>
      <c r="VCG1" s="41"/>
      <c r="VCH1" s="41"/>
      <c r="VCI1" s="41"/>
      <c r="VCJ1" s="41"/>
      <c r="VCK1" s="41"/>
      <c r="VCL1" s="41"/>
      <c r="VCM1" s="41"/>
      <c r="VCN1" s="41"/>
      <c r="VCO1" s="41"/>
      <c r="VCP1" s="41"/>
      <c r="VCQ1" s="41"/>
      <c r="VCR1" s="41"/>
      <c r="VCS1" s="41"/>
      <c r="VCT1" s="41"/>
      <c r="VCU1" s="41"/>
      <c r="VCV1" s="41"/>
      <c r="VCW1" s="41"/>
      <c r="VCX1" s="41"/>
      <c r="VCY1" s="41"/>
      <c r="VCZ1" s="41"/>
      <c r="VDA1" s="41"/>
      <c r="VDB1" s="41"/>
      <c r="VDC1" s="41"/>
      <c r="VDD1" s="41"/>
      <c r="VDE1" s="41"/>
      <c r="VDF1" s="41"/>
      <c r="VDG1" s="41"/>
      <c r="VDH1" s="41"/>
      <c r="VDI1" s="41"/>
      <c r="VDJ1" s="41"/>
      <c r="VDK1" s="41"/>
      <c r="VDL1" s="41"/>
      <c r="VDM1" s="41"/>
      <c r="VDN1" s="41"/>
      <c r="VDO1" s="41"/>
      <c r="VDP1" s="41"/>
      <c r="VDQ1" s="41"/>
      <c r="VDR1" s="41"/>
      <c r="VDS1" s="41"/>
      <c r="VDT1" s="41"/>
      <c r="VDU1" s="41"/>
      <c r="VDV1" s="41"/>
      <c r="VDW1" s="41"/>
      <c r="VDX1" s="41"/>
      <c r="VDY1" s="41"/>
      <c r="VDZ1" s="41"/>
      <c r="VEA1" s="41"/>
      <c r="VEB1" s="41"/>
      <c r="VEC1" s="41"/>
      <c r="VED1" s="41"/>
      <c r="VEE1" s="41"/>
      <c r="VEF1" s="41"/>
      <c r="VEG1" s="41"/>
      <c r="VEH1" s="41"/>
      <c r="VEI1" s="41"/>
      <c r="VEJ1" s="41"/>
      <c r="VEK1" s="41"/>
      <c r="VEL1" s="41"/>
      <c r="VEM1" s="41"/>
      <c r="VEN1" s="41"/>
      <c r="VEO1" s="41"/>
      <c r="VEP1" s="41"/>
      <c r="VEQ1" s="41"/>
      <c r="VER1" s="41"/>
      <c r="VES1" s="41"/>
      <c r="VET1" s="41"/>
      <c r="VEU1" s="41"/>
      <c r="VEV1" s="41"/>
      <c r="VEW1" s="41"/>
      <c r="VEX1" s="41"/>
      <c r="VEY1" s="41"/>
      <c r="VEZ1" s="41"/>
      <c r="VFA1" s="41"/>
      <c r="VFB1" s="41"/>
      <c r="VFC1" s="41"/>
      <c r="VFD1" s="41"/>
      <c r="VFE1" s="41"/>
      <c r="VFF1" s="41"/>
      <c r="VFG1" s="41"/>
      <c r="VFH1" s="41"/>
      <c r="VFI1" s="41"/>
      <c r="VFJ1" s="41"/>
      <c r="VFK1" s="41"/>
      <c r="VFL1" s="41"/>
      <c r="VFM1" s="41"/>
      <c r="VFN1" s="41"/>
      <c r="VFO1" s="41"/>
      <c r="VFP1" s="41"/>
      <c r="VFQ1" s="41"/>
      <c r="VFR1" s="41"/>
      <c r="VFS1" s="41"/>
      <c r="VFT1" s="41"/>
      <c r="VFU1" s="41"/>
      <c r="VFV1" s="41"/>
      <c r="VFW1" s="41"/>
      <c r="VFX1" s="41"/>
      <c r="VFY1" s="41"/>
      <c r="VFZ1" s="41"/>
      <c r="VGA1" s="41"/>
      <c r="VGB1" s="41"/>
      <c r="VGC1" s="41"/>
      <c r="VGD1" s="41"/>
      <c r="VGE1" s="41"/>
      <c r="VGF1" s="41"/>
      <c r="VGG1" s="41"/>
      <c r="VGH1" s="41"/>
      <c r="VGI1" s="41"/>
      <c r="VGJ1" s="41"/>
      <c r="VGK1" s="41"/>
      <c r="VGL1" s="41"/>
      <c r="VGM1" s="41"/>
      <c r="VGN1" s="41"/>
      <c r="VGO1" s="41"/>
      <c r="VGP1" s="41"/>
      <c r="VGQ1" s="41"/>
      <c r="VGR1" s="41"/>
      <c r="VGS1" s="41"/>
      <c r="VGT1" s="41"/>
      <c r="VGU1" s="41"/>
      <c r="VGV1" s="41"/>
      <c r="VGW1" s="41"/>
      <c r="VGX1" s="41"/>
      <c r="VGY1" s="41"/>
      <c r="VGZ1" s="41"/>
      <c r="VHA1" s="41"/>
      <c r="VHB1" s="41"/>
      <c r="VHC1" s="41"/>
      <c r="VHD1" s="41"/>
      <c r="VHE1" s="41"/>
      <c r="VHF1" s="41"/>
      <c r="VHG1" s="41"/>
      <c r="VHH1" s="41"/>
      <c r="VHI1" s="41"/>
      <c r="VHJ1" s="41"/>
      <c r="VHK1" s="41"/>
      <c r="VHL1" s="41"/>
      <c r="VHM1" s="41"/>
      <c r="VHN1" s="41"/>
      <c r="VHO1" s="41"/>
      <c r="VHP1" s="41"/>
      <c r="VHQ1" s="41"/>
      <c r="VHR1" s="41"/>
      <c r="VHS1" s="41"/>
      <c r="VHT1" s="41"/>
      <c r="VHU1" s="41"/>
      <c r="VHV1" s="41"/>
      <c r="VHW1" s="41"/>
      <c r="VHX1" s="41"/>
      <c r="VHY1" s="41"/>
      <c r="VHZ1" s="41"/>
      <c r="VIA1" s="41"/>
      <c r="VIB1" s="41"/>
      <c r="VIC1" s="41"/>
      <c r="VID1" s="41"/>
      <c r="VIE1" s="41"/>
      <c r="VIF1" s="41"/>
      <c r="VIG1" s="41"/>
      <c r="VIH1" s="41"/>
      <c r="VII1" s="41"/>
      <c r="VIJ1" s="41"/>
      <c r="VIK1" s="41"/>
      <c r="VIL1" s="41"/>
      <c r="VIM1" s="41"/>
      <c r="VIN1" s="41"/>
      <c r="VIO1" s="41"/>
      <c r="VIP1" s="41"/>
      <c r="VIQ1" s="41"/>
      <c r="VIR1" s="41"/>
      <c r="VIS1" s="41"/>
      <c r="VIT1" s="41"/>
      <c r="VIU1" s="41"/>
      <c r="VIV1" s="41"/>
      <c r="VIW1" s="41"/>
      <c r="VIX1" s="41"/>
      <c r="VIY1" s="41"/>
      <c r="VIZ1" s="41"/>
      <c r="VJA1" s="41"/>
      <c r="VJB1" s="41"/>
      <c r="VJC1" s="41"/>
      <c r="VJD1" s="41"/>
      <c r="VJE1" s="41"/>
      <c r="VJF1" s="41"/>
      <c r="VJG1" s="41"/>
      <c r="VJH1" s="41"/>
      <c r="VJI1" s="41"/>
      <c r="VJJ1" s="41"/>
      <c r="VJK1" s="41"/>
      <c r="VJL1" s="41"/>
      <c r="VJM1" s="41"/>
      <c r="VJN1" s="41"/>
      <c r="VJO1" s="41"/>
      <c r="VJP1" s="41"/>
      <c r="VJQ1" s="41"/>
      <c r="VJR1" s="41"/>
      <c r="VJS1" s="41"/>
      <c r="VJT1" s="41"/>
      <c r="VJU1" s="41"/>
      <c r="VJV1" s="41"/>
      <c r="VJW1" s="41"/>
      <c r="VJX1" s="41"/>
      <c r="VJY1" s="41"/>
      <c r="VJZ1" s="41"/>
      <c r="VKA1" s="41"/>
      <c r="VKB1" s="41"/>
      <c r="VKC1" s="41"/>
      <c r="VKD1" s="41"/>
      <c r="VKE1" s="41"/>
      <c r="VKF1" s="41"/>
      <c r="VKG1" s="41"/>
      <c r="VKH1" s="41"/>
      <c r="VKI1" s="41"/>
      <c r="VKJ1" s="41"/>
      <c r="VKK1" s="41"/>
      <c r="VKL1" s="41"/>
      <c r="VKM1" s="41"/>
      <c r="VKN1" s="41"/>
      <c r="VKO1" s="41"/>
      <c r="VKP1" s="41"/>
      <c r="VKQ1" s="41"/>
      <c r="VKR1" s="41"/>
      <c r="VKS1" s="41"/>
      <c r="VKT1" s="41"/>
      <c r="VKU1" s="41"/>
      <c r="VKV1" s="41"/>
      <c r="VKW1" s="41"/>
      <c r="VKX1" s="41"/>
      <c r="VKY1" s="41"/>
      <c r="VKZ1" s="41"/>
      <c r="VLA1" s="41"/>
      <c r="VLB1" s="41"/>
      <c r="VLC1" s="41"/>
      <c r="VLD1" s="41"/>
      <c r="VLE1" s="41"/>
      <c r="VLF1" s="41"/>
      <c r="VLG1" s="41"/>
      <c r="VLH1" s="41"/>
      <c r="VLI1" s="41"/>
      <c r="VLJ1" s="41"/>
      <c r="VLK1" s="41"/>
      <c r="VLL1" s="41"/>
      <c r="VLM1" s="41"/>
      <c r="VLN1" s="41"/>
      <c r="VLO1" s="41"/>
      <c r="VLP1" s="41"/>
      <c r="VLQ1" s="41"/>
      <c r="VLR1" s="41"/>
      <c r="VLS1" s="41"/>
      <c r="VLT1" s="41"/>
      <c r="VLU1" s="41"/>
      <c r="VLV1" s="41"/>
      <c r="VLW1" s="41"/>
      <c r="VLX1" s="41"/>
      <c r="VLY1" s="41"/>
      <c r="VLZ1" s="41"/>
      <c r="VMA1" s="41"/>
      <c r="VMB1" s="41"/>
      <c r="VMC1" s="41"/>
      <c r="VMD1" s="41"/>
      <c r="VME1" s="41"/>
      <c r="VMF1" s="41"/>
      <c r="VMG1" s="41"/>
      <c r="VMH1" s="41"/>
      <c r="VMI1" s="41"/>
      <c r="VMJ1" s="41"/>
      <c r="VMK1" s="41"/>
      <c r="VML1" s="41"/>
      <c r="VMM1" s="41"/>
      <c r="VMN1" s="41"/>
      <c r="VMO1" s="41"/>
      <c r="VMP1" s="41"/>
      <c r="VMQ1" s="41"/>
      <c r="VMR1" s="41"/>
      <c r="VMS1" s="41"/>
      <c r="VMT1" s="41"/>
      <c r="VMU1" s="41"/>
      <c r="VMV1" s="41"/>
      <c r="VMW1" s="41"/>
      <c r="VMX1" s="41"/>
      <c r="VMY1" s="41"/>
      <c r="VMZ1" s="41"/>
      <c r="VNA1" s="41"/>
      <c r="VNB1" s="41"/>
      <c r="VNC1" s="41"/>
      <c r="VND1" s="41"/>
      <c r="VNE1" s="41"/>
      <c r="VNF1" s="41"/>
      <c r="VNG1" s="41"/>
      <c r="VNH1" s="41"/>
      <c r="VNI1" s="41"/>
      <c r="VNJ1" s="41"/>
      <c r="VNK1" s="41"/>
      <c r="VNL1" s="41"/>
      <c r="VNM1" s="41"/>
      <c r="VNN1" s="41"/>
      <c r="VNO1" s="41"/>
      <c r="VNP1" s="41"/>
      <c r="VNQ1" s="41"/>
      <c r="VNR1" s="41"/>
      <c r="VNS1" s="41"/>
      <c r="VNT1" s="41"/>
      <c r="VNU1" s="41"/>
      <c r="VNV1" s="41"/>
      <c r="VNW1" s="41"/>
      <c r="VNX1" s="41"/>
      <c r="VNY1" s="41"/>
      <c r="VNZ1" s="41"/>
      <c r="VOA1" s="41"/>
      <c r="VOB1" s="41"/>
      <c r="VOC1" s="41"/>
      <c r="VOD1" s="41"/>
      <c r="VOE1" s="41"/>
      <c r="VOF1" s="41"/>
      <c r="VOG1" s="41"/>
      <c r="VOH1" s="41"/>
      <c r="VOI1" s="41"/>
      <c r="VOJ1" s="41"/>
      <c r="VOK1" s="41"/>
      <c r="VOL1" s="41"/>
      <c r="VOM1" s="41"/>
      <c r="VON1" s="41"/>
      <c r="VOO1" s="41"/>
      <c r="VOP1" s="41"/>
      <c r="VOQ1" s="41"/>
      <c r="VOR1" s="41"/>
      <c r="VOS1" s="41"/>
      <c r="VOT1" s="41"/>
      <c r="VOU1" s="41"/>
      <c r="VOV1" s="41"/>
      <c r="VOW1" s="41"/>
      <c r="VOX1" s="41"/>
      <c r="VOY1" s="41"/>
      <c r="VOZ1" s="41"/>
      <c r="VPA1" s="41"/>
      <c r="VPB1" s="41"/>
      <c r="VPC1" s="41"/>
      <c r="VPD1" s="41"/>
      <c r="VPE1" s="41"/>
      <c r="VPF1" s="41"/>
      <c r="VPG1" s="41"/>
      <c r="VPH1" s="41"/>
      <c r="VPI1" s="41"/>
      <c r="VPJ1" s="41"/>
      <c r="VPK1" s="41"/>
      <c r="VPL1" s="41"/>
      <c r="VPM1" s="41"/>
      <c r="VPN1" s="41"/>
      <c r="VPO1" s="41"/>
      <c r="VPP1" s="41"/>
      <c r="VPQ1" s="41"/>
      <c r="VPR1" s="41"/>
      <c r="VPS1" s="41"/>
      <c r="VPT1" s="41"/>
      <c r="VPU1" s="41"/>
      <c r="VPV1" s="41"/>
      <c r="VPW1" s="41"/>
      <c r="VPX1" s="41"/>
      <c r="VPY1" s="41"/>
      <c r="VPZ1" s="41"/>
      <c r="VQA1" s="41"/>
      <c r="VQB1" s="41"/>
      <c r="VQC1" s="41"/>
      <c r="VQD1" s="41"/>
      <c r="VQE1" s="41"/>
      <c r="VQF1" s="41"/>
      <c r="VQG1" s="41"/>
      <c r="VQH1" s="41"/>
      <c r="VQI1" s="41"/>
      <c r="VQJ1" s="41"/>
      <c r="VQK1" s="41"/>
      <c r="VQL1" s="41"/>
      <c r="VQM1" s="41"/>
      <c r="VQN1" s="41"/>
      <c r="VQO1" s="41"/>
      <c r="VQP1" s="41"/>
      <c r="VQQ1" s="41"/>
      <c r="VQR1" s="41"/>
      <c r="VQS1" s="41"/>
      <c r="VQT1" s="41"/>
      <c r="VQU1" s="41"/>
      <c r="VQV1" s="41"/>
      <c r="VQW1" s="41"/>
      <c r="VQX1" s="41"/>
      <c r="VQY1" s="41"/>
      <c r="VQZ1" s="41"/>
      <c r="VRA1" s="41"/>
      <c r="VRB1" s="41"/>
      <c r="VRC1" s="41"/>
      <c r="VRD1" s="41"/>
      <c r="VRE1" s="41"/>
      <c r="VRF1" s="41"/>
      <c r="VRG1" s="41"/>
      <c r="VRH1" s="41"/>
      <c r="VRI1" s="41"/>
      <c r="VRJ1" s="41"/>
      <c r="VRK1" s="41"/>
      <c r="VRL1" s="41"/>
      <c r="VRM1" s="41"/>
      <c r="VRN1" s="41"/>
      <c r="VRO1" s="41"/>
      <c r="VRP1" s="41"/>
      <c r="VRQ1" s="41"/>
      <c r="VRR1" s="41"/>
      <c r="VRS1" s="41"/>
      <c r="VRT1" s="41"/>
      <c r="VRU1" s="41"/>
      <c r="VRV1" s="41"/>
      <c r="VRW1" s="41"/>
      <c r="VRX1" s="41"/>
      <c r="VRY1" s="41"/>
      <c r="VRZ1" s="41"/>
      <c r="VSA1" s="41"/>
      <c r="VSB1" s="41"/>
      <c r="VSC1" s="41"/>
      <c r="VSD1" s="41"/>
      <c r="VSE1" s="41"/>
      <c r="VSF1" s="41"/>
      <c r="VSG1" s="41"/>
      <c r="VSH1" s="41"/>
      <c r="VSI1" s="41"/>
      <c r="VSJ1" s="41"/>
      <c r="VSK1" s="41"/>
      <c r="VSL1" s="41"/>
      <c r="VSM1" s="41"/>
      <c r="VSN1" s="41"/>
      <c r="VSO1" s="41"/>
      <c r="VSP1" s="41"/>
      <c r="VSQ1" s="41"/>
      <c r="VSR1" s="41"/>
      <c r="VSS1" s="41"/>
      <c r="VST1" s="41"/>
      <c r="VSU1" s="41"/>
      <c r="VSV1" s="41"/>
      <c r="VSW1" s="41"/>
      <c r="VSX1" s="41"/>
      <c r="VSY1" s="41"/>
      <c r="VSZ1" s="41"/>
      <c r="VTA1" s="41"/>
      <c r="VTB1" s="41"/>
      <c r="VTC1" s="41"/>
      <c r="VTD1" s="41"/>
      <c r="VTE1" s="41"/>
      <c r="VTF1" s="41"/>
      <c r="VTG1" s="41"/>
      <c r="VTH1" s="41"/>
      <c r="VTI1" s="41"/>
      <c r="VTJ1" s="41"/>
      <c r="VTK1" s="41"/>
      <c r="VTL1" s="41"/>
      <c r="VTM1" s="41"/>
      <c r="VTN1" s="41"/>
      <c r="VTO1" s="41"/>
      <c r="VTP1" s="41"/>
      <c r="VTQ1" s="41"/>
      <c r="VTR1" s="41"/>
      <c r="VTS1" s="41"/>
      <c r="VTT1" s="41"/>
      <c r="VTU1" s="41"/>
      <c r="VTV1" s="41"/>
      <c r="VTW1" s="41"/>
      <c r="VTX1" s="41"/>
      <c r="VTY1" s="41"/>
      <c r="VTZ1" s="41"/>
      <c r="VUA1" s="41"/>
      <c r="VUB1" s="41"/>
      <c r="VUC1" s="41"/>
      <c r="VUD1" s="41"/>
      <c r="VUE1" s="41"/>
      <c r="VUF1" s="41"/>
      <c r="VUG1" s="41"/>
      <c r="VUH1" s="41"/>
      <c r="VUI1" s="41"/>
      <c r="VUJ1" s="41"/>
      <c r="VUK1" s="41"/>
      <c r="VUL1" s="41"/>
      <c r="VUM1" s="41"/>
      <c r="VUN1" s="41"/>
      <c r="VUO1" s="41"/>
      <c r="VUP1" s="41"/>
      <c r="VUQ1" s="41"/>
      <c r="VUR1" s="41"/>
      <c r="VUS1" s="41"/>
      <c r="VUT1" s="41"/>
      <c r="VUU1" s="41"/>
      <c r="VUV1" s="41"/>
      <c r="VUW1" s="41"/>
      <c r="VUX1" s="41"/>
      <c r="VUY1" s="41"/>
      <c r="VUZ1" s="41"/>
      <c r="VVA1" s="41"/>
      <c r="VVB1" s="41"/>
      <c r="VVC1" s="41"/>
      <c r="VVD1" s="41"/>
      <c r="VVE1" s="41"/>
      <c r="VVF1" s="41"/>
      <c r="VVG1" s="41"/>
      <c r="VVH1" s="41"/>
      <c r="VVI1" s="41"/>
      <c r="VVJ1" s="41"/>
      <c r="VVK1" s="41"/>
      <c r="VVL1" s="41"/>
      <c r="VVM1" s="41"/>
      <c r="VVN1" s="41"/>
      <c r="VVO1" s="41"/>
      <c r="VVP1" s="41"/>
      <c r="VVQ1" s="41"/>
      <c r="VVR1" s="41"/>
      <c r="VVS1" s="41"/>
      <c r="VVT1" s="41"/>
      <c r="VVU1" s="41"/>
      <c r="VVV1" s="41"/>
      <c r="VVW1" s="41"/>
      <c r="VVX1" s="41"/>
      <c r="VVY1" s="41"/>
      <c r="VVZ1" s="41"/>
      <c r="VWA1" s="41"/>
      <c r="VWB1" s="41"/>
      <c r="VWC1" s="41"/>
      <c r="VWD1" s="41"/>
      <c r="VWE1" s="41"/>
      <c r="VWF1" s="41"/>
      <c r="VWG1" s="41"/>
      <c r="VWH1" s="41"/>
      <c r="VWI1" s="41"/>
      <c r="VWJ1" s="41"/>
      <c r="VWK1" s="41"/>
      <c r="VWL1" s="41"/>
      <c r="VWM1" s="41"/>
      <c r="VWN1" s="41"/>
      <c r="VWO1" s="41"/>
      <c r="VWP1" s="41"/>
      <c r="VWQ1" s="41"/>
      <c r="VWR1" s="41"/>
      <c r="VWS1" s="41"/>
      <c r="VWT1" s="41"/>
      <c r="VWU1" s="41"/>
      <c r="VWV1" s="41"/>
      <c r="VWW1" s="41"/>
      <c r="VWX1" s="41"/>
      <c r="VWY1" s="41"/>
      <c r="VWZ1" s="41"/>
      <c r="VXA1" s="41"/>
      <c r="VXB1" s="41"/>
      <c r="VXC1" s="41"/>
      <c r="VXD1" s="41"/>
      <c r="VXE1" s="41"/>
      <c r="VXF1" s="41"/>
      <c r="VXG1" s="41"/>
      <c r="VXH1" s="41"/>
      <c r="VXI1" s="41"/>
      <c r="VXJ1" s="41"/>
      <c r="VXK1" s="41"/>
      <c r="VXL1" s="41"/>
      <c r="VXM1" s="41"/>
      <c r="VXN1" s="41"/>
      <c r="VXO1" s="41"/>
      <c r="VXP1" s="41"/>
      <c r="VXQ1" s="41"/>
      <c r="VXR1" s="41"/>
      <c r="VXS1" s="41"/>
      <c r="VXT1" s="41"/>
      <c r="VXU1" s="41"/>
      <c r="VXV1" s="41"/>
      <c r="VXW1" s="41"/>
      <c r="VXX1" s="41"/>
      <c r="VXY1" s="41"/>
      <c r="VXZ1" s="41"/>
      <c r="VYA1" s="41"/>
      <c r="VYB1" s="41"/>
      <c r="VYC1" s="41"/>
      <c r="VYD1" s="41"/>
      <c r="VYE1" s="41"/>
      <c r="VYF1" s="41"/>
      <c r="VYG1" s="41"/>
      <c r="VYH1" s="41"/>
      <c r="VYI1" s="41"/>
      <c r="VYJ1" s="41"/>
      <c r="VYK1" s="41"/>
      <c r="VYL1" s="41"/>
      <c r="VYM1" s="41"/>
      <c r="VYN1" s="41"/>
      <c r="VYO1" s="41"/>
      <c r="VYP1" s="41"/>
      <c r="VYQ1" s="41"/>
      <c r="VYR1" s="41"/>
      <c r="VYS1" s="41"/>
      <c r="VYT1" s="41"/>
      <c r="VYU1" s="41"/>
      <c r="VYV1" s="41"/>
      <c r="VYW1" s="41"/>
      <c r="VYX1" s="41"/>
      <c r="VYY1" s="41"/>
      <c r="VYZ1" s="41"/>
      <c r="VZA1" s="41"/>
      <c r="VZB1" s="41"/>
      <c r="VZC1" s="41"/>
      <c r="VZD1" s="41"/>
      <c r="VZE1" s="41"/>
      <c r="VZF1" s="41"/>
      <c r="VZG1" s="41"/>
      <c r="VZH1" s="41"/>
      <c r="VZI1" s="41"/>
      <c r="VZJ1" s="41"/>
      <c r="VZK1" s="41"/>
      <c r="VZL1" s="41"/>
      <c r="VZM1" s="41"/>
      <c r="VZN1" s="41"/>
      <c r="VZO1" s="41"/>
      <c r="VZP1" s="41"/>
      <c r="VZQ1" s="41"/>
      <c r="VZR1" s="41"/>
      <c r="VZS1" s="41"/>
      <c r="VZT1" s="41"/>
      <c r="VZU1" s="41"/>
      <c r="VZV1" s="41"/>
      <c r="VZW1" s="41"/>
      <c r="VZX1" s="41"/>
      <c r="VZY1" s="41"/>
      <c r="VZZ1" s="41"/>
      <c r="WAA1" s="41"/>
      <c r="WAB1" s="41"/>
      <c r="WAC1" s="41"/>
      <c r="WAD1" s="41"/>
      <c r="WAE1" s="41"/>
      <c r="WAF1" s="41"/>
      <c r="WAG1" s="41"/>
      <c r="WAH1" s="41"/>
      <c r="WAI1" s="41"/>
      <c r="WAJ1" s="41"/>
      <c r="WAK1" s="41"/>
      <c r="WAL1" s="41"/>
      <c r="WAM1" s="41"/>
      <c r="WAN1" s="41"/>
      <c r="WAO1" s="41"/>
      <c r="WAP1" s="41"/>
      <c r="WAQ1" s="41"/>
      <c r="WAR1" s="41"/>
      <c r="WAS1" s="41"/>
      <c r="WAT1" s="41"/>
      <c r="WAU1" s="41"/>
      <c r="WAV1" s="41"/>
      <c r="WAW1" s="41"/>
      <c r="WAX1" s="41"/>
      <c r="WAY1" s="41"/>
      <c r="WAZ1" s="41"/>
      <c r="WBA1" s="41"/>
      <c r="WBB1" s="41"/>
      <c r="WBC1" s="41"/>
      <c r="WBD1" s="41"/>
      <c r="WBE1" s="41"/>
      <c r="WBF1" s="41"/>
      <c r="WBG1" s="41"/>
      <c r="WBH1" s="41"/>
      <c r="WBI1" s="41"/>
      <c r="WBJ1" s="41"/>
      <c r="WBK1" s="41"/>
      <c r="WBL1" s="41"/>
      <c r="WBM1" s="41"/>
      <c r="WBN1" s="41"/>
      <c r="WBO1" s="41"/>
      <c r="WBP1" s="41"/>
      <c r="WBQ1" s="41"/>
      <c r="WBR1" s="41"/>
      <c r="WBS1" s="41"/>
      <c r="WBT1" s="41"/>
      <c r="WBU1" s="41"/>
      <c r="WBV1" s="41"/>
      <c r="WBW1" s="41"/>
      <c r="WBX1" s="41"/>
      <c r="WBY1" s="41"/>
      <c r="WBZ1" s="41"/>
      <c r="WCA1" s="41"/>
      <c r="WCB1" s="41"/>
      <c r="WCC1" s="41"/>
      <c r="WCD1" s="41"/>
      <c r="WCE1" s="41"/>
      <c r="WCF1" s="41"/>
      <c r="WCG1" s="41"/>
      <c r="WCH1" s="41"/>
      <c r="WCI1" s="41"/>
      <c r="WCJ1" s="41"/>
      <c r="WCK1" s="41"/>
      <c r="WCL1" s="41"/>
      <c r="WCM1" s="41"/>
      <c r="WCN1" s="41"/>
      <c r="WCO1" s="41"/>
      <c r="WCP1" s="41"/>
      <c r="WCQ1" s="41"/>
      <c r="WCR1" s="41"/>
      <c r="WCS1" s="41"/>
      <c r="WCT1" s="41"/>
      <c r="WCU1" s="41"/>
      <c r="WCV1" s="41"/>
      <c r="WCW1" s="41"/>
      <c r="WCX1" s="41"/>
      <c r="WCY1" s="41"/>
      <c r="WCZ1" s="41"/>
      <c r="WDA1" s="41"/>
      <c r="WDB1" s="41"/>
      <c r="WDC1" s="41"/>
      <c r="WDD1" s="41"/>
      <c r="WDE1" s="41"/>
      <c r="WDF1" s="41"/>
      <c r="WDG1" s="41"/>
      <c r="WDH1" s="41"/>
      <c r="WDI1" s="41"/>
      <c r="WDJ1" s="41"/>
      <c r="WDK1" s="41"/>
      <c r="WDL1" s="41"/>
      <c r="WDM1" s="41"/>
      <c r="WDN1" s="41"/>
      <c r="WDO1" s="41"/>
      <c r="WDP1" s="41"/>
      <c r="WDQ1" s="41"/>
      <c r="WDR1" s="41"/>
      <c r="WDS1" s="41"/>
      <c r="WDT1" s="41"/>
      <c r="WDU1" s="41"/>
      <c r="WDV1" s="41"/>
      <c r="WDW1" s="41"/>
      <c r="WDX1" s="41"/>
      <c r="WDY1" s="41"/>
      <c r="WDZ1" s="41"/>
      <c r="WEA1" s="41"/>
      <c r="WEB1" s="41"/>
      <c r="WEC1" s="41"/>
      <c r="WED1" s="41"/>
      <c r="WEE1" s="41"/>
      <c r="WEF1" s="41"/>
      <c r="WEG1" s="41"/>
      <c r="WEH1" s="41"/>
      <c r="WEI1" s="41"/>
      <c r="WEJ1" s="41"/>
      <c r="WEK1" s="41"/>
      <c r="WEL1" s="41"/>
      <c r="WEM1" s="41"/>
      <c r="WEN1" s="41"/>
      <c r="WEO1" s="41"/>
      <c r="WEP1" s="41"/>
      <c r="WEQ1" s="41"/>
      <c r="WER1" s="41"/>
      <c r="WES1" s="41"/>
      <c r="WET1" s="41"/>
      <c r="WEU1" s="41"/>
      <c r="WEV1" s="41"/>
      <c r="WEW1" s="41"/>
      <c r="WEX1" s="41"/>
      <c r="WEY1" s="41"/>
      <c r="WEZ1" s="41"/>
      <c r="WFA1" s="41"/>
      <c r="WFB1" s="41"/>
      <c r="WFC1" s="41"/>
      <c r="WFD1" s="41"/>
      <c r="WFE1" s="41"/>
      <c r="WFF1" s="41"/>
      <c r="WFG1" s="41"/>
      <c r="WFH1" s="41"/>
      <c r="WFI1" s="41"/>
      <c r="WFJ1" s="41"/>
      <c r="WFK1" s="41"/>
      <c r="WFL1" s="41"/>
      <c r="WFM1" s="41"/>
      <c r="WFN1" s="41"/>
      <c r="WFO1" s="41"/>
      <c r="WFP1" s="41"/>
      <c r="WFQ1" s="41"/>
      <c r="WFR1" s="41"/>
      <c r="WFS1" s="41"/>
      <c r="WFT1" s="41"/>
      <c r="WFU1" s="41"/>
      <c r="WFV1" s="41"/>
      <c r="WFW1" s="41"/>
      <c r="WFX1" s="41"/>
      <c r="WFY1" s="41"/>
      <c r="WFZ1" s="41"/>
      <c r="WGA1" s="41"/>
      <c r="WGB1" s="41"/>
      <c r="WGC1" s="41"/>
      <c r="WGD1" s="41"/>
      <c r="WGE1" s="41"/>
      <c r="WGF1" s="41"/>
      <c r="WGG1" s="41"/>
      <c r="WGH1" s="41"/>
      <c r="WGI1" s="41"/>
      <c r="WGJ1" s="41"/>
      <c r="WGK1" s="41"/>
      <c r="WGL1" s="41"/>
      <c r="WGM1" s="41"/>
      <c r="WGN1" s="41"/>
      <c r="WGO1" s="41"/>
      <c r="WGP1" s="41"/>
      <c r="WGQ1" s="41"/>
      <c r="WGR1" s="41"/>
      <c r="WGS1" s="41"/>
      <c r="WGT1" s="41"/>
      <c r="WGU1" s="41"/>
      <c r="WGV1" s="41"/>
      <c r="WGW1" s="41"/>
      <c r="WGX1" s="41"/>
      <c r="WGY1" s="41"/>
      <c r="WGZ1" s="41"/>
      <c r="WHA1" s="41"/>
      <c r="WHB1" s="41"/>
      <c r="WHC1" s="41"/>
      <c r="WHD1" s="41"/>
      <c r="WHE1" s="41"/>
      <c r="WHF1" s="41"/>
      <c r="WHG1" s="41"/>
      <c r="WHH1" s="41"/>
      <c r="WHI1" s="41"/>
      <c r="WHJ1" s="41"/>
      <c r="WHK1" s="41"/>
      <c r="WHL1" s="41"/>
      <c r="WHM1" s="41"/>
      <c r="WHN1" s="41"/>
      <c r="WHO1" s="41"/>
      <c r="WHP1" s="41"/>
      <c r="WHQ1" s="41"/>
      <c r="WHR1" s="41"/>
      <c r="WHS1" s="41"/>
      <c r="WHT1" s="41"/>
      <c r="WHU1" s="41"/>
      <c r="WHV1" s="41"/>
      <c r="WHW1" s="41"/>
      <c r="WHX1" s="41"/>
      <c r="WHY1" s="41"/>
      <c r="WHZ1" s="41"/>
      <c r="WIA1" s="41"/>
      <c r="WIB1" s="41"/>
      <c r="WIC1" s="41"/>
      <c r="WID1" s="41"/>
      <c r="WIE1" s="41"/>
      <c r="WIF1" s="41"/>
      <c r="WIG1" s="41"/>
      <c r="WIH1" s="41"/>
      <c r="WII1" s="41"/>
      <c r="WIJ1" s="41"/>
      <c r="WIK1" s="41"/>
      <c r="WIL1" s="41"/>
      <c r="WIM1" s="41"/>
      <c r="WIN1" s="41"/>
      <c r="WIO1" s="41"/>
      <c r="WIP1" s="41"/>
      <c r="WIQ1" s="41"/>
      <c r="WIR1" s="41"/>
      <c r="WIS1" s="41"/>
      <c r="WIT1" s="41"/>
      <c r="WIU1" s="41"/>
      <c r="WIV1" s="41"/>
      <c r="WIW1" s="41"/>
      <c r="WIX1" s="41"/>
      <c r="WIY1" s="41"/>
      <c r="WIZ1" s="41"/>
      <c r="WJA1" s="41"/>
      <c r="WJB1" s="41"/>
      <c r="WJC1" s="41"/>
      <c r="WJD1" s="41"/>
      <c r="WJE1" s="41"/>
      <c r="WJF1" s="41"/>
      <c r="WJG1" s="41"/>
      <c r="WJH1" s="41"/>
      <c r="WJI1" s="41"/>
      <c r="WJJ1" s="41"/>
      <c r="WJK1" s="41"/>
      <c r="WJL1" s="41"/>
      <c r="WJM1" s="41"/>
      <c r="WJN1" s="41"/>
      <c r="WJO1" s="41"/>
      <c r="WJP1" s="41"/>
      <c r="WJQ1" s="41"/>
      <c r="WJR1" s="41"/>
      <c r="WJS1" s="41"/>
      <c r="WJT1" s="41"/>
      <c r="WJU1" s="41"/>
      <c r="WJV1" s="41"/>
      <c r="WJW1" s="41"/>
      <c r="WJX1" s="41"/>
      <c r="WJY1" s="41"/>
      <c r="WJZ1" s="41"/>
      <c r="WKA1" s="41"/>
      <c r="WKB1" s="41"/>
      <c r="WKC1" s="41"/>
      <c r="WKD1" s="41"/>
      <c r="WKE1" s="41"/>
      <c r="WKF1" s="41"/>
      <c r="WKG1" s="41"/>
      <c r="WKH1" s="41"/>
      <c r="WKI1" s="41"/>
      <c r="WKJ1" s="41"/>
      <c r="WKK1" s="41"/>
      <c r="WKL1" s="41"/>
      <c r="WKM1" s="41"/>
      <c r="WKN1" s="41"/>
      <c r="WKO1" s="41"/>
      <c r="WKP1" s="41"/>
      <c r="WKQ1" s="41"/>
      <c r="WKR1" s="41"/>
      <c r="WKS1" s="41"/>
      <c r="WKT1" s="41"/>
      <c r="WKU1" s="41"/>
      <c r="WKV1" s="41"/>
      <c r="WKW1" s="41"/>
      <c r="WKX1" s="41"/>
      <c r="WKY1" s="41"/>
      <c r="WKZ1" s="41"/>
      <c r="WLA1" s="41"/>
      <c r="WLB1" s="41"/>
      <c r="WLC1" s="41"/>
      <c r="WLD1" s="41"/>
      <c r="WLE1" s="41"/>
      <c r="WLF1" s="41"/>
      <c r="WLG1" s="41"/>
      <c r="WLH1" s="41"/>
      <c r="WLI1" s="41"/>
      <c r="WLJ1" s="41"/>
      <c r="WLK1" s="41"/>
      <c r="WLL1" s="41"/>
      <c r="WLM1" s="41"/>
      <c r="WLN1" s="41"/>
      <c r="WLO1" s="41"/>
      <c r="WLP1" s="41"/>
      <c r="WLQ1" s="41"/>
      <c r="WLR1" s="41"/>
      <c r="WLS1" s="41"/>
      <c r="WLT1" s="41"/>
      <c r="WLU1" s="41"/>
      <c r="WLV1" s="41"/>
      <c r="WLW1" s="41"/>
      <c r="WLX1" s="41"/>
      <c r="WLY1" s="41"/>
      <c r="WLZ1" s="41"/>
      <c r="WMA1" s="41"/>
      <c r="WMB1" s="41"/>
      <c r="WMC1" s="41"/>
      <c r="WMD1" s="41"/>
      <c r="WME1" s="41"/>
      <c r="WMF1" s="41"/>
      <c r="WMG1" s="41"/>
      <c r="WMH1" s="41"/>
      <c r="WMI1" s="41"/>
      <c r="WMJ1" s="41"/>
      <c r="WMK1" s="41"/>
      <c r="WML1" s="41"/>
      <c r="WMM1" s="41"/>
      <c r="WMN1" s="41"/>
      <c r="WMO1" s="41"/>
      <c r="WMP1" s="41"/>
      <c r="WMQ1" s="41"/>
      <c r="WMR1" s="41"/>
      <c r="WMS1" s="41"/>
      <c r="WMT1" s="41"/>
      <c r="WMU1" s="41"/>
      <c r="WMV1" s="41"/>
      <c r="WMW1" s="41"/>
      <c r="WMX1" s="41"/>
      <c r="WMY1" s="41"/>
      <c r="WMZ1" s="41"/>
      <c r="WNA1" s="41"/>
      <c r="WNB1" s="41"/>
      <c r="WNC1" s="41"/>
      <c r="WND1" s="41"/>
      <c r="WNE1" s="41"/>
      <c r="WNF1" s="41"/>
      <c r="WNG1" s="41"/>
      <c r="WNH1" s="41"/>
      <c r="WNI1" s="41"/>
      <c r="WNJ1" s="41"/>
      <c r="WNK1" s="41"/>
      <c r="WNL1" s="41"/>
      <c r="WNM1" s="41"/>
      <c r="WNN1" s="41"/>
      <c r="WNO1" s="41"/>
      <c r="WNP1" s="41"/>
      <c r="WNQ1" s="41"/>
      <c r="WNR1" s="41"/>
      <c r="WNS1" s="41"/>
      <c r="WNT1" s="41"/>
      <c r="WNU1" s="41"/>
      <c r="WNV1" s="41"/>
      <c r="WNW1" s="41"/>
      <c r="WNX1" s="41"/>
      <c r="WNY1" s="41"/>
      <c r="WNZ1" s="41"/>
      <c r="WOA1" s="41"/>
      <c r="WOB1" s="41"/>
      <c r="WOC1" s="41"/>
      <c r="WOD1" s="41"/>
      <c r="WOE1" s="41"/>
      <c r="WOF1" s="41"/>
      <c r="WOG1" s="41"/>
      <c r="WOH1" s="41"/>
      <c r="WOI1" s="41"/>
      <c r="WOJ1" s="41"/>
      <c r="WOK1" s="41"/>
      <c r="WOL1" s="41"/>
      <c r="WOM1" s="41"/>
      <c r="WON1" s="41"/>
      <c r="WOO1" s="41"/>
      <c r="WOP1" s="41"/>
      <c r="WOQ1" s="41"/>
      <c r="WOR1" s="41"/>
      <c r="WOS1" s="41"/>
      <c r="WOT1" s="41"/>
      <c r="WOU1" s="41"/>
      <c r="WOV1" s="41"/>
      <c r="WOW1" s="41"/>
      <c r="WOX1" s="41"/>
      <c r="WOY1" s="41"/>
      <c r="WOZ1" s="41"/>
      <c r="WPA1" s="41"/>
      <c r="WPB1" s="41"/>
      <c r="WPC1" s="41"/>
      <c r="WPD1" s="41"/>
      <c r="WPE1" s="41"/>
      <c r="WPF1" s="41"/>
      <c r="WPG1" s="41"/>
      <c r="WPH1" s="41"/>
      <c r="WPI1" s="41"/>
      <c r="WPJ1" s="41"/>
      <c r="WPK1" s="41"/>
      <c r="WPL1" s="41"/>
      <c r="WPM1" s="41"/>
      <c r="WPN1" s="41"/>
      <c r="WPO1" s="41"/>
      <c r="WPP1" s="41"/>
      <c r="WPQ1" s="41"/>
      <c r="WPR1" s="41"/>
      <c r="WPS1" s="41"/>
      <c r="WPT1" s="41"/>
      <c r="WPU1" s="41"/>
      <c r="WPV1" s="41"/>
      <c r="WPW1" s="41"/>
      <c r="WPX1" s="41"/>
      <c r="WPY1" s="41"/>
      <c r="WPZ1" s="41"/>
      <c r="WQA1" s="41"/>
      <c r="WQB1" s="41"/>
      <c r="WQC1" s="41"/>
      <c r="WQD1" s="41"/>
      <c r="WQE1" s="41"/>
      <c r="WQF1" s="41"/>
      <c r="WQG1" s="41"/>
      <c r="WQH1" s="41"/>
      <c r="WQI1" s="41"/>
      <c r="WQJ1" s="41"/>
      <c r="WQK1" s="41"/>
      <c r="WQL1" s="41"/>
      <c r="WQM1" s="41"/>
      <c r="WQN1" s="41"/>
      <c r="WQO1" s="41"/>
      <c r="WQP1" s="41"/>
      <c r="WQQ1" s="41"/>
      <c r="WQR1" s="41"/>
      <c r="WQS1" s="41"/>
      <c r="WQT1" s="41"/>
      <c r="WQU1" s="41"/>
      <c r="WQV1" s="41"/>
      <c r="WQW1" s="41"/>
      <c r="WQX1" s="41"/>
      <c r="WQY1" s="41"/>
      <c r="WQZ1" s="41"/>
      <c r="WRA1" s="41"/>
      <c r="WRB1" s="41"/>
      <c r="WRC1" s="41"/>
      <c r="WRD1" s="41"/>
      <c r="WRE1" s="41"/>
      <c r="WRF1" s="41"/>
      <c r="WRG1" s="41"/>
      <c r="WRH1" s="41"/>
      <c r="WRI1" s="41"/>
      <c r="WRJ1" s="41"/>
      <c r="WRK1" s="41"/>
      <c r="WRL1" s="41"/>
      <c r="WRM1" s="41"/>
      <c r="WRN1" s="41"/>
      <c r="WRO1" s="41"/>
      <c r="WRP1" s="41"/>
      <c r="WRQ1" s="41"/>
      <c r="WRR1" s="41"/>
      <c r="WRS1" s="41"/>
      <c r="WRT1" s="41"/>
      <c r="WRU1" s="41"/>
      <c r="WRV1" s="41"/>
      <c r="WRW1" s="41"/>
      <c r="WRX1" s="41"/>
      <c r="WRY1" s="41"/>
      <c r="WRZ1" s="41"/>
      <c r="WSA1" s="41"/>
      <c r="WSB1" s="41"/>
      <c r="WSC1" s="41"/>
      <c r="WSD1" s="41"/>
      <c r="WSE1" s="41"/>
      <c r="WSF1" s="41"/>
      <c r="WSG1" s="41"/>
      <c r="WSH1" s="41"/>
      <c r="WSI1" s="41"/>
      <c r="WSJ1" s="41"/>
      <c r="WSK1" s="41"/>
      <c r="WSL1" s="41"/>
      <c r="WSM1" s="41"/>
      <c r="WSN1" s="41"/>
      <c r="WSO1" s="41"/>
      <c r="WSP1" s="41"/>
      <c r="WSQ1" s="41"/>
      <c r="WSR1" s="41"/>
      <c r="WSS1" s="41"/>
      <c r="WST1" s="41"/>
      <c r="WSU1" s="41"/>
      <c r="WSV1" s="41"/>
      <c r="WSW1" s="41"/>
      <c r="WSX1" s="41"/>
      <c r="WSY1" s="41"/>
      <c r="WSZ1" s="41"/>
      <c r="WTA1" s="41"/>
      <c r="WTB1" s="41"/>
      <c r="WTC1" s="41"/>
      <c r="WTD1" s="41"/>
      <c r="WTE1" s="41"/>
      <c r="WTF1" s="41"/>
      <c r="WTG1" s="41"/>
      <c r="WTH1" s="41"/>
      <c r="WTI1" s="41"/>
      <c r="WTJ1" s="41"/>
      <c r="WTK1" s="41"/>
      <c r="WTL1" s="41"/>
      <c r="WTM1" s="41"/>
      <c r="WTN1" s="41"/>
      <c r="WTO1" s="41"/>
      <c r="WTP1" s="41"/>
      <c r="WTQ1" s="41"/>
      <c r="WTR1" s="41"/>
      <c r="WTS1" s="41"/>
      <c r="WTT1" s="41"/>
      <c r="WTU1" s="41"/>
      <c r="WTV1" s="41"/>
      <c r="WTW1" s="41"/>
      <c r="WTX1" s="41"/>
      <c r="WTY1" s="41"/>
      <c r="WTZ1" s="41"/>
      <c r="WUA1" s="41"/>
      <c r="WUB1" s="41"/>
      <c r="WUC1" s="41"/>
      <c r="WUD1" s="41"/>
      <c r="WUE1" s="41"/>
      <c r="WUF1" s="41"/>
      <c r="WUG1" s="41"/>
      <c r="WUH1" s="41"/>
      <c r="WUI1" s="41"/>
      <c r="WUJ1" s="41"/>
      <c r="WUK1" s="41"/>
      <c r="WUL1" s="41"/>
      <c r="WUM1" s="41"/>
      <c r="WUN1" s="41"/>
      <c r="WUO1" s="41"/>
      <c r="WUP1" s="41"/>
      <c r="WUQ1" s="41"/>
      <c r="WUR1" s="41"/>
      <c r="WUS1" s="41"/>
      <c r="WUT1" s="41"/>
      <c r="WUU1" s="41"/>
      <c r="WUV1" s="41"/>
      <c r="WUW1" s="41"/>
      <c r="WUX1" s="41"/>
      <c r="WUY1" s="41"/>
      <c r="WUZ1" s="41"/>
      <c r="WVA1" s="41"/>
      <c r="WVB1" s="41"/>
      <c r="WVC1" s="41"/>
      <c r="WVD1" s="41"/>
      <c r="WVE1" s="41"/>
      <c r="WVF1" s="41"/>
      <c r="WVG1" s="41"/>
      <c r="WVH1" s="41"/>
      <c r="WVI1" s="41"/>
      <c r="WVJ1" s="41"/>
      <c r="WVK1" s="41"/>
      <c r="WVL1" s="41"/>
      <c r="WVM1" s="41"/>
      <c r="WVN1" s="41"/>
      <c r="WVO1" s="41"/>
      <c r="WVP1" s="41"/>
      <c r="WVQ1" s="41"/>
      <c r="WVR1" s="41"/>
      <c r="WVS1" s="41"/>
      <c r="WVT1" s="41"/>
      <c r="WVU1" s="41"/>
      <c r="WVV1" s="41"/>
      <c r="WVW1" s="41"/>
      <c r="WVX1" s="41"/>
      <c r="WVY1" s="41"/>
      <c r="WVZ1" s="41"/>
      <c r="WWA1" s="41"/>
      <c r="WWB1" s="41"/>
      <c r="WWC1" s="41"/>
      <c r="WWD1" s="41"/>
      <c r="WWE1" s="41"/>
      <c r="WWF1" s="41"/>
      <c r="WWG1" s="41"/>
      <c r="WWH1" s="41"/>
      <c r="WWI1" s="41"/>
      <c r="WWJ1" s="41"/>
      <c r="WWK1" s="41"/>
      <c r="WWL1" s="41"/>
      <c r="WWM1" s="41"/>
      <c r="WWN1" s="41"/>
      <c r="WWO1" s="41"/>
      <c r="WWP1" s="41"/>
      <c r="WWQ1" s="41"/>
      <c r="WWR1" s="41"/>
      <c r="WWS1" s="41"/>
      <c r="WWT1" s="41"/>
      <c r="WWU1" s="41"/>
      <c r="WWV1" s="41"/>
      <c r="WWW1" s="41"/>
      <c r="WWX1" s="41"/>
      <c r="WWY1" s="41"/>
      <c r="WWZ1" s="41"/>
      <c r="WXA1" s="41"/>
      <c r="WXB1" s="41"/>
      <c r="WXC1" s="41"/>
      <c r="WXD1" s="41"/>
      <c r="WXE1" s="41"/>
      <c r="WXF1" s="41"/>
      <c r="WXG1" s="41"/>
      <c r="WXH1" s="41"/>
      <c r="WXI1" s="41"/>
      <c r="WXJ1" s="41"/>
      <c r="WXK1" s="41"/>
      <c r="WXL1" s="41"/>
      <c r="WXM1" s="41"/>
      <c r="WXN1" s="41"/>
      <c r="WXO1" s="41"/>
      <c r="WXP1" s="41"/>
      <c r="WXQ1" s="41"/>
      <c r="WXR1" s="41"/>
      <c r="WXS1" s="41"/>
      <c r="WXT1" s="41"/>
      <c r="WXU1" s="41"/>
      <c r="WXV1" s="41"/>
      <c r="WXW1" s="41"/>
      <c r="WXX1" s="41"/>
      <c r="WXY1" s="41"/>
      <c r="WXZ1" s="41"/>
      <c r="WYA1" s="41"/>
      <c r="WYB1" s="41"/>
      <c r="WYC1" s="41"/>
      <c r="WYD1" s="41"/>
      <c r="WYE1" s="41"/>
      <c r="WYF1" s="41"/>
      <c r="WYG1" s="41"/>
      <c r="WYH1" s="41"/>
      <c r="WYI1" s="41"/>
      <c r="WYJ1" s="41"/>
      <c r="WYK1" s="41"/>
      <c r="WYL1" s="41"/>
      <c r="WYM1" s="41"/>
      <c r="WYN1" s="41"/>
      <c r="WYO1" s="41"/>
      <c r="WYP1" s="41"/>
      <c r="WYQ1" s="41"/>
      <c r="WYR1" s="41"/>
      <c r="WYS1" s="41"/>
      <c r="WYT1" s="41"/>
      <c r="WYU1" s="41"/>
      <c r="WYV1" s="41"/>
      <c r="WYW1" s="41"/>
      <c r="WYX1" s="41"/>
      <c r="WYY1" s="41"/>
      <c r="WYZ1" s="41"/>
      <c r="WZA1" s="41"/>
      <c r="WZB1" s="41"/>
      <c r="WZC1" s="41"/>
      <c r="WZD1" s="41"/>
      <c r="WZE1" s="41"/>
      <c r="WZF1" s="41"/>
      <c r="WZG1" s="41"/>
      <c r="WZH1" s="41"/>
      <c r="WZI1" s="41"/>
      <c r="WZJ1" s="41"/>
      <c r="WZK1" s="41"/>
      <c r="WZL1" s="41"/>
      <c r="WZM1" s="41"/>
      <c r="WZN1" s="41"/>
      <c r="WZO1" s="41"/>
      <c r="WZP1" s="41"/>
      <c r="WZQ1" s="41"/>
      <c r="WZR1" s="41"/>
      <c r="WZS1" s="41"/>
      <c r="WZT1" s="41"/>
      <c r="WZU1" s="41"/>
      <c r="WZV1" s="41"/>
      <c r="WZW1" s="41"/>
      <c r="WZX1" s="41"/>
      <c r="WZY1" s="41"/>
      <c r="WZZ1" s="41"/>
      <c r="XAA1" s="41"/>
      <c r="XAB1" s="41"/>
      <c r="XAC1" s="41"/>
      <c r="XAD1" s="41"/>
      <c r="XAE1" s="41"/>
      <c r="XAF1" s="41"/>
      <c r="XAG1" s="41"/>
      <c r="XAH1" s="41"/>
      <c r="XAI1" s="41"/>
      <c r="XAJ1" s="41"/>
      <c r="XAK1" s="41"/>
      <c r="XAL1" s="41"/>
      <c r="XAM1" s="41"/>
      <c r="XAN1" s="41"/>
      <c r="XAO1" s="41"/>
      <c r="XAP1" s="41"/>
      <c r="XAQ1" s="41"/>
      <c r="XAR1" s="41"/>
      <c r="XAS1" s="41"/>
      <c r="XAT1" s="41"/>
      <c r="XAU1" s="41"/>
      <c r="XAV1" s="41"/>
      <c r="XAW1" s="41"/>
      <c r="XAX1" s="41"/>
      <c r="XAY1" s="41"/>
      <c r="XAZ1" s="41"/>
      <c r="XBA1" s="41"/>
      <c r="XBB1" s="41"/>
      <c r="XBC1" s="41"/>
      <c r="XBD1" s="41"/>
      <c r="XBE1" s="41"/>
      <c r="XBF1" s="41"/>
      <c r="XBG1" s="41"/>
      <c r="XBH1" s="41"/>
      <c r="XBI1" s="41"/>
      <c r="XBJ1" s="41"/>
      <c r="XBK1" s="41"/>
      <c r="XBL1" s="41"/>
      <c r="XBM1" s="41"/>
      <c r="XBN1" s="41"/>
      <c r="XBO1" s="41"/>
      <c r="XBP1" s="41"/>
      <c r="XBQ1" s="41"/>
      <c r="XBR1" s="41"/>
      <c r="XBS1" s="41"/>
      <c r="XBT1" s="41"/>
      <c r="XBU1" s="41"/>
      <c r="XBV1" s="41"/>
      <c r="XBW1" s="41"/>
      <c r="XBX1" s="41"/>
      <c r="XBY1" s="41"/>
      <c r="XBZ1" s="41"/>
      <c r="XCA1" s="41"/>
      <c r="XCB1" s="41"/>
      <c r="XCC1" s="41"/>
      <c r="XCD1" s="41"/>
      <c r="XCE1" s="41"/>
      <c r="XCF1" s="41"/>
      <c r="XCG1" s="41"/>
      <c r="XCH1" s="41"/>
      <c r="XCI1" s="41"/>
      <c r="XCJ1" s="41"/>
      <c r="XCK1" s="41"/>
      <c r="XCL1" s="41"/>
      <c r="XCM1" s="41"/>
      <c r="XCN1" s="41"/>
      <c r="XCO1" s="41"/>
      <c r="XCP1" s="41"/>
      <c r="XCQ1" s="41"/>
      <c r="XCR1" s="41"/>
      <c r="XCS1" s="41"/>
      <c r="XCT1" s="41"/>
      <c r="XCU1" s="41"/>
      <c r="XCV1" s="41"/>
      <c r="XCW1" s="41"/>
      <c r="XCX1" s="41"/>
      <c r="XCY1" s="41"/>
      <c r="XCZ1" s="41"/>
      <c r="XDA1" s="41"/>
      <c r="XDB1" s="41"/>
      <c r="XDC1" s="41"/>
      <c r="XDD1" s="41"/>
      <c r="XDE1" s="41"/>
      <c r="XDF1" s="41"/>
      <c r="XDG1" s="41"/>
      <c r="XDH1" s="41"/>
      <c r="XDI1" s="41"/>
      <c r="XDJ1" s="41"/>
      <c r="XDK1" s="41"/>
      <c r="XDL1" s="41"/>
      <c r="XDM1" s="41"/>
      <c r="XDN1" s="41"/>
      <c r="XDO1" s="41"/>
      <c r="XDP1" s="41"/>
      <c r="XDQ1" s="41"/>
      <c r="XDR1" s="41"/>
      <c r="XDS1" s="41"/>
      <c r="XDT1" s="41"/>
      <c r="XDU1" s="41"/>
      <c r="XDV1" s="41"/>
      <c r="XDW1" s="41"/>
      <c r="XDX1" s="41"/>
      <c r="XDY1" s="41"/>
      <c r="XDZ1" s="41"/>
      <c r="XEA1" s="41"/>
      <c r="XEB1" s="41"/>
      <c r="XEC1" s="41"/>
      <c r="XED1" s="41"/>
      <c r="XEE1" s="41"/>
      <c r="XEF1" s="41"/>
      <c r="XEG1" s="41"/>
      <c r="XEH1" s="41"/>
      <c r="XEI1" s="41"/>
      <c r="XEJ1" s="41"/>
      <c r="XEK1" s="41"/>
      <c r="XEL1" s="41"/>
      <c r="XEM1" s="41"/>
      <c r="XEN1" s="41"/>
      <c r="XEO1" s="41"/>
      <c r="XEP1" s="41"/>
    </row>
    <row r="2" spans="2:16370" ht="15.75" thickBot="1">
      <c r="B2" s="216" t="s">
        <v>153</v>
      </c>
      <c r="C2" s="217">
        <v>2013</v>
      </c>
      <c r="D2" s="217">
        <f>+C2+1</f>
        <v>2014</v>
      </c>
      <c r="E2" s="217">
        <f>+D2+1</f>
        <v>2015</v>
      </c>
      <c r="F2" s="217">
        <f>+E2+1</f>
        <v>2016</v>
      </c>
      <c r="G2" s="217">
        <f t="shared" ref="G2:Q2" si="0">+F2+1</f>
        <v>2017</v>
      </c>
      <c r="H2" s="217">
        <f t="shared" si="0"/>
        <v>2018</v>
      </c>
      <c r="I2" s="217">
        <f t="shared" si="0"/>
        <v>2019</v>
      </c>
      <c r="J2" s="217">
        <f t="shared" si="0"/>
        <v>2020</v>
      </c>
      <c r="K2" s="217">
        <f t="shared" si="0"/>
        <v>2021</v>
      </c>
      <c r="L2" s="217">
        <f t="shared" si="0"/>
        <v>2022</v>
      </c>
      <c r="M2" s="217">
        <f t="shared" si="0"/>
        <v>2023</v>
      </c>
      <c r="N2" s="217">
        <f t="shared" si="0"/>
        <v>2024</v>
      </c>
      <c r="O2" s="217">
        <f t="shared" si="0"/>
        <v>2025</v>
      </c>
      <c r="P2" s="217">
        <f t="shared" si="0"/>
        <v>2026</v>
      </c>
      <c r="Q2" s="217">
        <f t="shared" si="0"/>
        <v>2027</v>
      </c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1"/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1"/>
      <c r="IH2" s="41"/>
      <c r="II2" s="41"/>
      <c r="IJ2" s="41"/>
      <c r="IK2" s="41"/>
      <c r="IL2" s="41"/>
      <c r="IM2" s="41"/>
      <c r="IN2" s="41"/>
      <c r="IO2" s="41"/>
      <c r="IP2" s="41"/>
      <c r="IQ2" s="41"/>
      <c r="IR2" s="41"/>
      <c r="IS2" s="41"/>
      <c r="IT2" s="41"/>
      <c r="IU2" s="41"/>
      <c r="IV2" s="41"/>
      <c r="IW2" s="41"/>
      <c r="IX2" s="41"/>
      <c r="IY2" s="41"/>
      <c r="IZ2" s="41"/>
      <c r="JA2" s="41"/>
      <c r="JB2" s="41"/>
      <c r="JC2" s="41"/>
      <c r="JD2" s="41"/>
      <c r="JE2" s="41"/>
      <c r="JF2" s="41"/>
      <c r="JG2" s="41"/>
      <c r="JH2" s="41"/>
      <c r="JI2" s="41"/>
      <c r="JJ2" s="41"/>
      <c r="JK2" s="41"/>
      <c r="JL2" s="41"/>
      <c r="JM2" s="41"/>
      <c r="JN2" s="41"/>
      <c r="JO2" s="41"/>
      <c r="JP2" s="41"/>
      <c r="JQ2" s="41"/>
      <c r="JR2" s="41"/>
      <c r="JS2" s="41"/>
      <c r="JT2" s="41"/>
      <c r="JU2" s="41"/>
      <c r="JV2" s="41"/>
      <c r="JW2" s="41"/>
      <c r="JX2" s="41"/>
      <c r="JY2" s="41"/>
      <c r="JZ2" s="41"/>
      <c r="KA2" s="41"/>
      <c r="KB2" s="41"/>
      <c r="KC2" s="41"/>
      <c r="KD2" s="41"/>
      <c r="KE2" s="41"/>
      <c r="KF2" s="41"/>
      <c r="KG2" s="41"/>
      <c r="KH2" s="41"/>
      <c r="KI2" s="41"/>
      <c r="KJ2" s="41"/>
      <c r="KK2" s="41"/>
      <c r="KL2" s="41"/>
      <c r="KM2" s="41"/>
      <c r="KN2" s="41"/>
      <c r="KO2" s="41"/>
      <c r="KP2" s="41"/>
      <c r="KQ2" s="41"/>
      <c r="KR2" s="41"/>
      <c r="KS2" s="41"/>
      <c r="KT2" s="41"/>
      <c r="KU2" s="41"/>
      <c r="KV2" s="41"/>
      <c r="KW2" s="41"/>
      <c r="KX2" s="41"/>
      <c r="KY2" s="41"/>
      <c r="KZ2" s="41"/>
      <c r="LA2" s="41"/>
      <c r="LB2" s="41"/>
      <c r="LC2" s="41"/>
      <c r="LD2" s="41"/>
      <c r="LE2" s="41"/>
      <c r="LF2" s="41"/>
      <c r="LG2" s="41"/>
      <c r="LH2" s="41"/>
      <c r="LI2" s="41"/>
      <c r="LJ2" s="41"/>
      <c r="LK2" s="41"/>
      <c r="LL2" s="41"/>
      <c r="LM2" s="41"/>
      <c r="LN2" s="41"/>
      <c r="LO2" s="41"/>
      <c r="LP2" s="41"/>
      <c r="LQ2" s="41"/>
      <c r="LR2" s="41"/>
      <c r="LS2" s="41"/>
      <c r="LT2" s="41"/>
      <c r="LU2" s="41"/>
      <c r="LV2" s="41"/>
      <c r="LW2" s="41"/>
      <c r="LX2" s="41"/>
      <c r="LY2" s="41"/>
      <c r="LZ2" s="41"/>
      <c r="MA2" s="41"/>
      <c r="MB2" s="41"/>
      <c r="MC2" s="41"/>
      <c r="MD2" s="41"/>
      <c r="ME2" s="41"/>
      <c r="MF2" s="41"/>
      <c r="MG2" s="41"/>
      <c r="MH2" s="41"/>
      <c r="MI2" s="41"/>
      <c r="MJ2" s="41"/>
      <c r="MK2" s="41"/>
      <c r="ML2" s="41"/>
      <c r="MM2" s="41"/>
      <c r="MN2" s="41"/>
      <c r="MO2" s="41"/>
      <c r="MP2" s="41"/>
      <c r="MQ2" s="41"/>
      <c r="MR2" s="41"/>
      <c r="MS2" s="41"/>
      <c r="MT2" s="41"/>
      <c r="MU2" s="41"/>
      <c r="MV2" s="41"/>
      <c r="MW2" s="41"/>
      <c r="MX2" s="41"/>
      <c r="MY2" s="41"/>
      <c r="MZ2" s="41"/>
      <c r="NA2" s="41"/>
      <c r="NB2" s="41"/>
      <c r="NC2" s="41"/>
      <c r="ND2" s="41"/>
      <c r="NE2" s="41"/>
      <c r="NF2" s="41"/>
      <c r="NG2" s="41"/>
      <c r="NH2" s="41"/>
      <c r="NI2" s="41"/>
      <c r="NJ2" s="41"/>
      <c r="NK2" s="41"/>
      <c r="NL2" s="41"/>
      <c r="NM2" s="41"/>
      <c r="NN2" s="41"/>
      <c r="NO2" s="41"/>
      <c r="NP2" s="41"/>
      <c r="NQ2" s="41"/>
      <c r="NR2" s="41"/>
      <c r="NS2" s="41"/>
      <c r="NT2" s="41"/>
      <c r="NU2" s="41"/>
      <c r="NV2" s="41"/>
      <c r="NW2" s="41"/>
      <c r="NX2" s="41"/>
      <c r="NY2" s="41"/>
      <c r="NZ2" s="41"/>
      <c r="OA2" s="41"/>
      <c r="OB2" s="41"/>
      <c r="OC2" s="41"/>
      <c r="OD2" s="41"/>
      <c r="OE2" s="41"/>
      <c r="OF2" s="41"/>
      <c r="OG2" s="41"/>
      <c r="OH2" s="41"/>
      <c r="OI2" s="41"/>
      <c r="OJ2" s="41"/>
      <c r="OK2" s="41"/>
      <c r="OL2" s="41"/>
      <c r="OM2" s="41"/>
      <c r="ON2" s="41"/>
      <c r="OO2" s="41"/>
      <c r="OP2" s="41"/>
      <c r="OQ2" s="41"/>
      <c r="OR2" s="41"/>
      <c r="OS2" s="41"/>
      <c r="OT2" s="41"/>
      <c r="OU2" s="41"/>
      <c r="OV2" s="41"/>
      <c r="OW2" s="41"/>
      <c r="OX2" s="41"/>
      <c r="OY2" s="41"/>
      <c r="OZ2" s="41"/>
      <c r="PA2" s="41"/>
      <c r="PB2" s="41"/>
      <c r="PC2" s="41"/>
      <c r="PD2" s="41"/>
      <c r="PE2" s="41"/>
      <c r="PF2" s="41"/>
      <c r="PG2" s="41"/>
      <c r="PH2" s="41"/>
      <c r="PI2" s="41"/>
      <c r="PJ2" s="41"/>
      <c r="PK2" s="41"/>
      <c r="PL2" s="41"/>
      <c r="PM2" s="41"/>
      <c r="PN2" s="41"/>
      <c r="PO2" s="41"/>
      <c r="PP2" s="41"/>
      <c r="PQ2" s="41"/>
      <c r="PR2" s="41"/>
      <c r="PS2" s="41"/>
      <c r="PT2" s="41"/>
      <c r="PU2" s="41"/>
      <c r="PV2" s="41"/>
      <c r="PW2" s="41"/>
      <c r="PX2" s="41"/>
      <c r="PY2" s="41"/>
      <c r="PZ2" s="41"/>
      <c r="QA2" s="41"/>
      <c r="QB2" s="41"/>
      <c r="QC2" s="41"/>
      <c r="QD2" s="41"/>
      <c r="QE2" s="41"/>
      <c r="QF2" s="41"/>
      <c r="QG2" s="41"/>
      <c r="QH2" s="41"/>
      <c r="QI2" s="41"/>
      <c r="QJ2" s="41"/>
      <c r="QK2" s="41"/>
      <c r="QL2" s="41"/>
      <c r="QM2" s="41"/>
      <c r="QN2" s="41"/>
      <c r="QO2" s="41"/>
      <c r="QP2" s="41"/>
      <c r="QQ2" s="41"/>
      <c r="QR2" s="41"/>
      <c r="QS2" s="41"/>
      <c r="QT2" s="41"/>
      <c r="QU2" s="41"/>
      <c r="QV2" s="41"/>
      <c r="QW2" s="41"/>
      <c r="QX2" s="41"/>
      <c r="QY2" s="41"/>
      <c r="QZ2" s="41"/>
      <c r="RA2" s="41"/>
      <c r="RB2" s="41"/>
      <c r="RC2" s="41"/>
      <c r="RD2" s="41"/>
      <c r="RE2" s="41"/>
      <c r="RF2" s="41"/>
      <c r="RG2" s="41"/>
      <c r="RH2" s="41"/>
      <c r="RI2" s="41"/>
      <c r="RJ2" s="41"/>
      <c r="RK2" s="41"/>
      <c r="RL2" s="41"/>
      <c r="RM2" s="41"/>
      <c r="RN2" s="41"/>
      <c r="RO2" s="41"/>
      <c r="RP2" s="41"/>
      <c r="RQ2" s="41"/>
      <c r="RR2" s="41"/>
      <c r="RS2" s="41"/>
      <c r="RT2" s="41"/>
      <c r="RU2" s="41"/>
      <c r="RV2" s="41"/>
      <c r="RW2" s="41"/>
      <c r="RX2" s="41"/>
      <c r="RY2" s="41"/>
      <c r="RZ2" s="41"/>
      <c r="SA2" s="41"/>
      <c r="SB2" s="41"/>
      <c r="SC2" s="41"/>
      <c r="SD2" s="41"/>
      <c r="SE2" s="41"/>
      <c r="SF2" s="41"/>
      <c r="SG2" s="41"/>
      <c r="SH2" s="41"/>
      <c r="SI2" s="41"/>
      <c r="SJ2" s="41"/>
      <c r="SK2" s="41"/>
      <c r="SL2" s="41"/>
      <c r="SM2" s="41"/>
      <c r="SN2" s="41"/>
      <c r="SO2" s="41"/>
      <c r="SP2" s="41"/>
      <c r="SQ2" s="41"/>
      <c r="SR2" s="41"/>
      <c r="SS2" s="41"/>
      <c r="ST2" s="41"/>
      <c r="SU2" s="41"/>
      <c r="SV2" s="41"/>
      <c r="SW2" s="41"/>
      <c r="SX2" s="41"/>
      <c r="SY2" s="41"/>
      <c r="SZ2" s="41"/>
      <c r="TA2" s="41"/>
      <c r="TB2" s="41"/>
      <c r="TC2" s="41"/>
      <c r="TD2" s="41"/>
      <c r="TE2" s="41"/>
      <c r="TF2" s="41"/>
      <c r="TG2" s="41"/>
      <c r="TH2" s="41"/>
      <c r="TI2" s="41"/>
      <c r="TJ2" s="41"/>
      <c r="TK2" s="41"/>
      <c r="TL2" s="41"/>
      <c r="TM2" s="41"/>
      <c r="TN2" s="41"/>
      <c r="TO2" s="41"/>
      <c r="TP2" s="41"/>
      <c r="TQ2" s="41"/>
      <c r="TR2" s="41"/>
      <c r="TS2" s="41"/>
      <c r="TT2" s="41"/>
      <c r="TU2" s="41"/>
      <c r="TV2" s="41"/>
      <c r="TW2" s="41"/>
      <c r="TX2" s="41"/>
      <c r="TY2" s="41"/>
      <c r="TZ2" s="41"/>
      <c r="UA2" s="41"/>
      <c r="UB2" s="41"/>
      <c r="UC2" s="41"/>
      <c r="UD2" s="41"/>
      <c r="UE2" s="41"/>
      <c r="UF2" s="41"/>
      <c r="UG2" s="41"/>
      <c r="UH2" s="41"/>
      <c r="UI2" s="41"/>
      <c r="UJ2" s="41"/>
      <c r="UK2" s="41"/>
      <c r="UL2" s="41"/>
      <c r="UM2" s="41"/>
      <c r="UN2" s="41"/>
      <c r="UO2" s="41"/>
      <c r="UP2" s="41"/>
      <c r="UQ2" s="41"/>
      <c r="UR2" s="41"/>
      <c r="US2" s="41"/>
      <c r="UT2" s="41"/>
      <c r="UU2" s="41"/>
      <c r="UV2" s="41"/>
      <c r="UW2" s="41"/>
      <c r="UX2" s="41"/>
      <c r="UY2" s="41"/>
      <c r="UZ2" s="41"/>
      <c r="VA2" s="41"/>
      <c r="VB2" s="41"/>
      <c r="VC2" s="41"/>
      <c r="VD2" s="41"/>
      <c r="VE2" s="41"/>
      <c r="VF2" s="41"/>
      <c r="VG2" s="41"/>
      <c r="VH2" s="41"/>
      <c r="VI2" s="41"/>
      <c r="VJ2" s="41"/>
      <c r="VK2" s="41"/>
      <c r="VL2" s="41"/>
      <c r="VM2" s="41"/>
      <c r="VN2" s="41"/>
      <c r="VO2" s="41"/>
      <c r="VP2" s="41"/>
      <c r="VQ2" s="41"/>
      <c r="VR2" s="41"/>
      <c r="VS2" s="41"/>
      <c r="VT2" s="41"/>
      <c r="VU2" s="41"/>
      <c r="VV2" s="41"/>
      <c r="VW2" s="41"/>
      <c r="VX2" s="41"/>
      <c r="VY2" s="41"/>
      <c r="VZ2" s="41"/>
      <c r="WA2" s="41"/>
      <c r="WB2" s="41"/>
      <c r="WC2" s="41"/>
      <c r="WD2" s="41"/>
      <c r="WE2" s="41"/>
      <c r="WF2" s="41"/>
      <c r="WG2" s="41"/>
      <c r="WH2" s="41"/>
      <c r="WI2" s="41"/>
      <c r="WJ2" s="41"/>
      <c r="WK2" s="41"/>
      <c r="WL2" s="41"/>
      <c r="WM2" s="41"/>
      <c r="WN2" s="41"/>
      <c r="WO2" s="41"/>
      <c r="WP2" s="41"/>
      <c r="WQ2" s="41"/>
      <c r="WR2" s="41"/>
      <c r="WS2" s="41"/>
      <c r="WT2" s="41"/>
      <c r="WU2" s="41"/>
      <c r="WV2" s="41"/>
      <c r="WW2" s="41"/>
      <c r="WX2" s="41"/>
      <c r="WY2" s="41"/>
      <c r="WZ2" s="41"/>
      <c r="XA2" s="41"/>
      <c r="XB2" s="41"/>
      <c r="XC2" s="41"/>
      <c r="XD2" s="41"/>
      <c r="XE2" s="41"/>
      <c r="XF2" s="41"/>
      <c r="XG2" s="41"/>
      <c r="XH2" s="41"/>
      <c r="XI2" s="41"/>
      <c r="XJ2" s="41"/>
      <c r="XK2" s="41"/>
      <c r="XL2" s="41"/>
      <c r="XM2" s="41"/>
      <c r="XN2" s="41"/>
      <c r="XO2" s="41"/>
      <c r="XP2" s="41"/>
      <c r="XQ2" s="41"/>
      <c r="XR2" s="41"/>
      <c r="XS2" s="41"/>
      <c r="XT2" s="41"/>
      <c r="XU2" s="41"/>
      <c r="XV2" s="41"/>
      <c r="XW2" s="41"/>
      <c r="XX2" s="41"/>
      <c r="XY2" s="41"/>
      <c r="XZ2" s="41"/>
      <c r="YA2" s="41"/>
      <c r="YB2" s="41"/>
      <c r="YC2" s="41"/>
      <c r="YD2" s="41"/>
      <c r="YE2" s="41"/>
      <c r="YF2" s="41"/>
      <c r="YG2" s="41"/>
      <c r="YH2" s="41"/>
      <c r="YI2" s="41"/>
      <c r="YJ2" s="41"/>
      <c r="YK2" s="41"/>
      <c r="YL2" s="41"/>
      <c r="YM2" s="41"/>
      <c r="YN2" s="41"/>
      <c r="YO2" s="41"/>
      <c r="YP2" s="41"/>
      <c r="YQ2" s="41"/>
      <c r="YR2" s="41"/>
      <c r="YS2" s="41"/>
      <c r="YT2" s="41"/>
      <c r="YU2" s="41"/>
      <c r="YV2" s="41"/>
      <c r="YW2" s="41"/>
      <c r="YX2" s="41"/>
      <c r="YY2" s="41"/>
      <c r="YZ2" s="41"/>
      <c r="ZA2" s="41"/>
      <c r="ZB2" s="41"/>
      <c r="ZC2" s="41"/>
      <c r="ZD2" s="41"/>
      <c r="ZE2" s="41"/>
      <c r="ZF2" s="41"/>
      <c r="ZG2" s="41"/>
      <c r="ZH2" s="41"/>
      <c r="ZI2" s="41"/>
      <c r="ZJ2" s="41"/>
      <c r="ZK2" s="41"/>
      <c r="ZL2" s="41"/>
      <c r="ZM2" s="41"/>
      <c r="ZN2" s="41"/>
      <c r="ZO2" s="41"/>
      <c r="ZP2" s="41"/>
      <c r="ZQ2" s="41"/>
      <c r="ZR2" s="41"/>
      <c r="ZS2" s="41"/>
      <c r="ZT2" s="41"/>
      <c r="ZU2" s="41"/>
      <c r="ZV2" s="41"/>
      <c r="ZW2" s="41"/>
      <c r="ZX2" s="41"/>
      <c r="ZY2" s="41"/>
      <c r="ZZ2" s="41"/>
      <c r="AAA2" s="41"/>
      <c r="AAB2" s="41"/>
      <c r="AAC2" s="41"/>
      <c r="AAD2" s="41"/>
      <c r="AAE2" s="41"/>
      <c r="AAF2" s="41"/>
      <c r="AAG2" s="41"/>
      <c r="AAH2" s="41"/>
      <c r="AAI2" s="41"/>
      <c r="AAJ2" s="41"/>
      <c r="AAK2" s="41"/>
      <c r="AAL2" s="41"/>
      <c r="AAM2" s="41"/>
      <c r="AAN2" s="41"/>
      <c r="AAO2" s="41"/>
      <c r="AAP2" s="41"/>
      <c r="AAQ2" s="41"/>
      <c r="AAR2" s="41"/>
      <c r="AAS2" s="41"/>
      <c r="AAT2" s="41"/>
      <c r="AAU2" s="41"/>
      <c r="AAV2" s="41"/>
      <c r="AAW2" s="41"/>
      <c r="AAX2" s="41"/>
      <c r="AAY2" s="41"/>
      <c r="AAZ2" s="41"/>
      <c r="ABA2" s="41"/>
      <c r="ABB2" s="41"/>
      <c r="ABC2" s="41"/>
      <c r="ABD2" s="41"/>
      <c r="ABE2" s="41"/>
      <c r="ABF2" s="41"/>
      <c r="ABG2" s="41"/>
      <c r="ABH2" s="41"/>
      <c r="ABI2" s="41"/>
      <c r="ABJ2" s="41"/>
      <c r="ABK2" s="41"/>
      <c r="ABL2" s="41"/>
      <c r="ABM2" s="41"/>
      <c r="ABN2" s="41"/>
      <c r="ABO2" s="41"/>
      <c r="ABP2" s="41"/>
      <c r="ABQ2" s="41"/>
      <c r="ABR2" s="41"/>
      <c r="ABS2" s="41"/>
      <c r="ABT2" s="41"/>
      <c r="ABU2" s="41"/>
      <c r="ABV2" s="41"/>
      <c r="ABW2" s="41"/>
      <c r="ABX2" s="41"/>
      <c r="ABY2" s="41"/>
      <c r="ABZ2" s="41"/>
      <c r="ACA2" s="41"/>
      <c r="ACB2" s="41"/>
      <c r="ACC2" s="41"/>
      <c r="ACD2" s="41"/>
      <c r="ACE2" s="41"/>
      <c r="ACF2" s="41"/>
      <c r="ACG2" s="41"/>
      <c r="ACH2" s="41"/>
      <c r="ACI2" s="41"/>
      <c r="ACJ2" s="41"/>
      <c r="ACK2" s="41"/>
      <c r="ACL2" s="41"/>
      <c r="ACM2" s="41"/>
      <c r="ACN2" s="41"/>
      <c r="ACO2" s="41"/>
      <c r="ACP2" s="41"/>
      <c r="ACQ2" s="41"/>
      <c r="ACR2" s="41"/>
      <c r="ACS2" s="41"/>
      <c r="ACT2" s="41"/>
      <c r="ACU2" s="41"/>
      <c r="ACV2" s="41"/>
      <c r="ACW2" s="41"/>
      <c r="ACX2" s="41"/>
      <c r="ACY2" s="41"/>
      <c r="ACZ2" s="41"/>
      <c r="ADA2" s="41"/>
      <c r="ADB2" s="41"/>
      <c r="ADC2" s="41"/>
      <c r="ADD2" s="41"/>
      <c r="ADE2" s="41"/>
      <c r="ADF2" s="41"/>
      <c r="ADG2" s="41"/>
      <c r="ADH2" s="41"/>
      <c r="ADI2" s="41"/>
      <c r="ADJ2" s="41"/>
      <c r="ADK2" s="41"/>
      <c r="ADL2" s="41"/>
      <c r="ADM2" s="41"/>
      <c r="ADN2" s="41"/>
      <c r="ADO2" s="41"/>
      <c r="ADP2" s="41"/>
      <c r="ADQ2" s="41"/>
      <c r="ADR2" s="41"/>
      <c r="ADS2" s="41"/>
      <c r="ADT2" s="41"/>
      <c r="ADU2" s="41"/>
      <c r="ADV2" s="41"/>
      <c r="ADW2" s="41"/>
      <c r="ADX2" s="41"/>
      <c r="ADY2" s="41"/>
      <c r="ADZ2" s="41"/>
      <c r="AEA2" s="41"/>
      <c r="AEB2" s="41"/>
      <c r="AEC2" s="41"/>
      <c r="AED2" s="41"/>
      <c r="AEE2" s="41"/>
      <c r="AEF2" s="41"/>
      <c r="AEG2" s="41"/>
      <c r="AEH2" s="41"/>
      <c r="AEI2" s="41"/>
      <c r="AEJ2" s="41"/>
      <c r="AEK2" s="41"/>
      <c r="AEL2" s="41"/>
      <c r="AEM2" s="41"/>
      <c r="AEN2" s="41"/>
      <c r="AEO2" s="41"/>
      <c r="AEP2" s="41"/>
      <c r="AEQ2" s="41"/>
      <c r="AER2" s="41"/>
      <c r="AES2" s="41"/>
      <c r="AET2" s="41"/>
      <c r="AEU2" s="41"/>
      <c r="AEV2" s="41"/>
      <c r="AEW2" s="41"/>
      <c r="AEX2" s="41"/>
      <c r="AEY2" s="41"/>
      <c r="AEZ2" s="41"/>
      <c r="AFA2" s="41"/>
      <c r="AFB2" s="41"/>
      <c r="AFC2" s="41"/>
      <c r="AFD2" s="41"/>
      <c r="AFE2" s="41"/>
      <c r="AFF2" s="41"/>
      <c r="AFG2" s="41"/>
      <c r="AFH2" s="41"/>
      <c r="AFI2" s="41"/>
      <c r="AFJ2" s="41"/>
      <c r="AFK2" s="41"/>
      <c r="AFL2" s="41"/>
      <c r="AFM2" s="41"/>
      <c r="AFN2" s="41"/>
      <c r="AFO2" s="41"/>
      <c r="AFP2" s="41"/>
      <c r="AFQ2" s="41"/>
      <c r="AFR2" s="41"/>
      <c r="AFS2" s="41"/>
      <c r="AFT2" s="41"/>
      <c r="AFU2" s="41"/>
      <c r="AFV2" s="41"/>
      <c r="AFW2" s="41"/>
      <c r="AFX2" s="41"/>
      <c r="AFY2" s="41"/>
      <c r="AFZ2" s="41"/>
      <c r="AGA2" s="41"/>
      <c r="AGB2" s="41"/>
      <c r="AGC2" s="41"/>
      <c r="AGD2" s="41"/>
      <c r="AGE2" s="41"/>
      <c r="AGF2" s="41"/>
      <c r="AGG2" s="41"/>
      <c r="AGH2" s="41"/>
      <c r="AGI2" s="41"/>
      <c r="AGJ2" s="41"/>
      <c r="AGK2" s="41"/>
      <c r="AGL2" s="41"/>
      <c r="AGM2" s="41"/>
      <c r="AGN2" s="41"/>
      <c r="AGO2" s="41"/>
      <c r="AGP2" s="41"/>
      <c r="AGQ2" s="41"/>
      <c r="AGR2" s="41"/>
      <c r="AGS2" s="41"/>
      <c r="AGT2" s="41"/>
      <c r="AGU2" s="41"/>
      <c r="AGV2" s="41"/>
      <c r="AGW2" s="41"/>
      <c r="AGX2" s="41"/>
      <c r="AGY2" s="41"/>
      <c r="AGZ2" s="41"/>
      <c r="AHA2" s="41"/>
      <c r="AHB2" s="41"/>
      <c r="AHC2" s="41"/>
      <c r="AHD2" s="41"/>
      <c r="AHE2" s="41"/>
      <c r="AHF2" s="41"/>
      <c r="AHG2" s="41"/>
      <c r="AHH2" s="41"/>
      <c r="AHI2" s="41"/>
      <c r="AHJ2" s="41"/>
      <c r="AHK2" s="41"/>
      <c r="AHL2" s="41"/>
      <c r="AHM2" s="41"/>
      <c r="AHN2" s="41"/>
      <c r="AHO2" s="41"/>
      <c r="AHP2" s="41"/>
      <c r="AHQ2" s="41"/>
      <c r="AHR2" s="41"/>
      <c r="AHS2" s="41"/>
      <c r="AHT2" s="41"/>
      <c r="AHU2" s="41"/>
      <c r="AHV2" s="41"/>
      <c r="AHW2" s="41"/>
      <c r="AHX2" s="41"/>
      <c r="AHY2" s="41"/>
      <c r="AHZ2" s="41"/>
      <c r="AIA2" s="41"/>
      <c r="AIB2" s="41"/>
      <c r="AIC2" s="41"/>
      <c r="AID2" s="41"/>
      <c r="AIE2" s="41"/>
      <c r="AIF2" s="41"/>
      <c r="AIG2" s="41"/>
      <c r="AIH2" s="41"/>
      <c r="AII2" s="41"/>
      <c r="AIJ2" s="41"/>
      <c r="AIK2" s="41"/>
      <c r="AIL2" s="41"/>
      <c r="AIM2" s="41"/>
      <c r="AIN2" s="41"/>
      <c r="AIO2" s="41"/>
      <c r="AIP2" s="41"/>
      <c r="AIQ2" s="41"/>
      <c r="AIR2" s="41"/>
      <c r="AIS2" s="41"/>
      <c r="AIT2" s="41"/>
      <c r="AIU2" s="41"/>
      <c r="AIV2" s="41"/>
      <c r="AIW2" s="41"/>
      <c r="AIX2" s="41"/>
      <c r="AIY2" s="41"/>
      <c r="AIZ2" s="41"/>
      <c r="AJA2" s="41"/>
      <c r="AJB2" s="41"/>
      <c r="AJC2" s="41"/>
      <c r="AJD2" s="41"/>
      <c r="AJE2" s="41"/>
      <c r="AJF2" s="41"/>
      <c r="AJG2" s="41"/>
      <c r="AJH2" s="41"/>
      <c r="AJI2" s="41"/>
      <c r="AJJ2" s="41"/>
      <c r="AJK2" s="41"/>
      <c r="AJL2" s="41"/>
      <c r="AJM2" s="41"/>
      <c r="AJN2" s="41"/>
      <c r="AJO2" s="41"/>
      <c r="AJP2" s="41"/>
      <c r="AJQ2" s="41"/>
      <c r="AJR2" s="41"/>
      <c r="AJS2" s="41"/>
      <c r="AJT2" s="41"/>
      <c r="AJU2" s="41"/>
      <c r="AJV2" s="41"/>
      <c r="AJW2" s="41"/>
      <c r="AJX2" s="41"/>
      <c r="AJY2" s="41"/>
      <c r="AJZ2" s="41"/>
      <c r="AKA2" s="41"/>
      <c r="AKB2" s="41"/>
      <c r="AKC2" s="41"/>
      <c r="AKD2" s="41"/>
      <c r="AKE2" s="41"/>
      <c r="AKF2" s="41"/>
      <c r="AKG2" s="41"/>
      <c r="AKH2" s="41"/>
      <c r="AKI2" s="41"/>
      <c r="AKJ2" s="41"/>
      <c r="AKK2" s="41"/>
      <c r="AKL2" s="41"/>
      <c r="AKM2" s="41"/>
      <c r="AKN2" s="41"/>
      <c r="AKO2" s="41"/>
      <c r="AKP2" s="41"/>
      <c r="AKQ2" s="41"/>
      <c r="AKR2" s="41"/>
      <c r="AKS2" s="41"/>
      <c r="AKT2" s="41"/>
      <c r="AKU2" s="41"/>
      <c r="AKV2" s="41"/>
      <c r="AKW2" s="41"/>
      <c r="AKX2" s="41"/>
      <c r="AKY2" s="41"/>
      <c r="AKZ2" s="41"/>
      <c r="ALA2" s="41"/>
      <c r="ALB2" s="41"/>
      <c r="ALC2" s="41"/>
      <c r="ALD2" s="41"/>
      <c r="ALE2" s="41"/>
      <c r="ALF2" s="41"/>
      <c r="ALG2" s="41"/>
      <c r="ALH2" s="41"/>
      <c r="ALI2" s="41"/>
      <c r="ALJ2" s="41"/>
      <c r="ALK2" s="41"/>
      <c r="ALL2" s="41"/>
      <c r="ALM2" s="41"/>
      <c r="ALN2" s="41"/>
      <c r="ALO2" s="41"/>
      <c r="ALP2" s="41"/>
      <c r="ALQ2" s="41"/>
      <c r="ALR2" s="41"/>
      <c r="ALS2" s="41"/>
      <c r="ALT2" s="41"/>
      <c r="ALU2" s="41"/>
      <c r="ALV2" s="41"/>
      <c r="ALW2" s="41"/>
      <c r="ALX2" s="41"/>
      <c r="ALY2" s="41"/>
      <c r="ALZ2" s="41"/>
      <c r="AMA2" s="41"/>
      <c r="AMB2" s="41"/>
      <c r="AMC2" s="41"/>
      <c r="AMD2" s="41"/>
      <c r="AME2" s="41"/>
      <c r="AMF2" s="41"/>
      <c r="AMG2" s="41"/>
      <c r="AMH2" s="41"/>
      <c r="AMI2" s="41"/>
      <c r="AMJ2" s="41"/>
      <c r="AMK2" s="41"/>
      <c r="AML2" s="41"/>
      <c r="AMM2" s="41"/>
      <c r="AMN2" s="41"/>
      <c r="AMO2" s="41"/>
      <c r="AMP2" s="41"/>
      <c r="AMQ2" s="41"/>
      <c r="AMR2" s="41"/>
      <c r="AMS2" s="41"/>
      <c r="AMT2" s="41"/>
      <c r="AMU2" s="41"/>
      <c r="AMV2" s="41"/>
      <c r="AMW2" s="41"/>
      <c r="AMX2" s="41"/>
      <c r="AMY2" s="41"/>
      <c r="AMZ2" s="41"/>
      <c r="ANA2" s="41"/>
      <c r="ANB2" s="41"/>
      <c r="ANC2" s="41"/>
      <c r="AND2" s="41"/>
      <c r="ANE2" s="41"/>
      <c r="ANF2" s="41"/>
      <c r="ANG2" s="41"/>
      <c r="ANH2" s="41"/>
      <c r="ANI2" s="41"/>
      <c r="ANJ2" s="41"/>
      <c r="ANK2" s="41"/>
      <c r="ANL2" s="41"/>
      <c r="ANM2" s="41"/>
      <c r="ANN2" s="41"/>
      <c r="ANO2" s="41"/>
      <c r="ANP2" s="41"/>
      <c r="ANQ2" s="41"/>
      <c r="ANR2" s="41"/>
      <c r="ANS2" s="41"/>
      <c r="ANT2" s="41"/>
      <c r="ANU2" s="41"/>
      <c r="ANV2" s="41"/>
      <c r="ANW2" s="41"/>
      <c r="ANX2" s="41"/>
      <c r="ANY2" s="41"/>
      <c r="ANZ2" s="41"/>
      <c r="AOA2" s="41"/>
      <c r="AOB2" s="41"/>
      <c r="AOC2" s="41"/>
      <c r="AOD2" s="41"/>
      <c r="AOE2" s="41"/>
      <c r="AOF2" s="41"/>
      <c r="AOG2" s="41"/>
      <c r="AOH2" s="41"/>
      <c r="AOI2" s="41"/>
      <c r="AOJ2" s="41"/>
      <c r="AOK2" s="41"/>
      <c r="AOL2" s="41"/>
      <c r="AOM2" s="41"/>
      <c r="AON2" s="41"/>
      <c r="AOO2" s="41"/>
      <c r="AOP2" s="41"/>
      <c r="AOQ2" s="41"/>
      <c r="AOR2" s="41"/>
      <c r="AOS2" s="41"/>
      <c r="AOT2" s="41"/>
      <c r="AOU2" s="41"/>
      <c r="AOV2" s="41"/>
      <c r="AOW2" s="41"/>
      <c r="AOX2" s="41"/>
      <c r="AOY2" s="41"/>
      <c r="AOZ2" s="41"/>
      <c r="APA2" s="41"/>
      <c r="APB2" s="41"/>
      <c r="APC2" s="41"/>
      <c r="APD2" s="41"/>
      <c r="APE2" s="41"/>
      <c r="APF2" s="41"/>
      <c r="APG2" s="41"/>
      <c r="APH2" s="41"/>
      <c r="API2" s="41"/>
      <c r="APJ2" s="41"/>
      <c r="APK2" s="41"/>
      <c r="APL2" s="41"/>
      <c r="APM2" s="41"/>
      <c r="APN2" s="41"/>
      <c r="APO2" s="41"/>
      <c r="APP2" s="41"/>
      <c r="APQ2" s="41"/>
      <c r="APR2" s="41"/>
      <c r="APS2" s="41"/>
      <c r="APT2" s="41"/>
      <c r="APU2" s="41"/>
      <c r="APV2" s="41"/>
      <c r="APW2" s="41"/>
      <c r="APX2" s="41"/>
      <c r="APY2" s="41"/>
      <c r="APZ2" s="41"/>
      <c r="AQA2" s="41"/>
      <c r="AQB2" s="41"/>
      <c r="AQC2" s="41"/>
      <c r="AQD2" s="41"/>
      <c r="AQE2" s="41"/>
      <c r="AQF2" s="41"/>
      <c r="AQG2" s="41"/>
      <c r="AQH2" s="41"/>
      <c r="AQI2" s="41"/>
      <c r="AQJ2" s="41"/>
      <c r="AQK2" s="41"/>
      <c r="AQL2" s="41"/>
      <c r="AQM2" s="41"/>
      <c r="AQN2" s="41"/>
      <c r="AQO2" s="41"/>
      <c r="AQP2" s="41"/>
      <c r="AQQ2" s="41"/>
      <c r="AQR2" s="41"/>
      <c r="AQS2" s="41"/>
      <c r="AQT2" s="41"/>
      <c r="AQU2" s="41"/>
      <c r="AQV2" s="41"/>
      <c r="AQW2" s="41"/>
      <c r="AQX2" s="41"/>
      <c r="AQY2" s="41"/>
      <c r="AQZ2" s="41"/>
      <c r="ARA2" s="41"/>
      <c r="ARB2" s="41"/>
      <c r="ARC2" s="41"/>
      <c r="ARD2" s="41"/>
      <c r="ARE2" s="41"/>
      <c r="ARF2" s="41"/>
      <c r="ARG2" s="41"/>
      <c r="ARH2" s="41"/>
      <c r="ARI2" s="41"/>
      <c r="ARJ2" s="41"/>
      <c r="ARK2" s="41"/>
      <c r="ARL2" s="41"/>
      <c r="ARM2" s="41"/>
      <c r="ARN2" s="41"/>
      <c r="ARO2" s="41"/>
      <c r="ARP2" s="41"/>
      <c r="ARQ2" s="41"/>
      <c r="ARR2" s="41"/>
      <c r="ARS2" s="41"/>
      <c r="ART2" s="41"/>
      <c r="ARU2" s="41"/>
      <c r="ARV2" s="41"/>
      <c r="ARW2" s="41"/>
      <c r="ARX2" s="41"/>
      <c r="ARY2" s="41"/>
      <c r="ARZ2" s="41"/>
      <c r="ASA2" s="41"/>
      <c r="ASB2" s="41"/>
      <c r="ASC2" s="41"/>
      <c r="ASD2" s="41"/>
      <c r="ASE2" s="41"/>
      <c r="ASF2" s="41"/>
      <c r="ASG2" s="41"/>
      <c r="ASH2" s="41"/>
      <c r="ASI2" s="41"/>
      <c r="ASJ2" s="41"/>
      <c r="ASK2" s="41"/>
      <c r="ASL2" s="41"/>
      <c r="ASM2" s="41"/>
      <c r="ASN2" s="41"/>
      <c r="ASO2" s="41"/>
      <c r="ASP2" s="41"/>
      <c r="ASQ2" s="41"/>
      <c r="ASR2" s="41"/>
      <c r="ASS2" s="41"/>
      <c r="AST2" s="41"/>
      <c r="ASU2" s="41"/>
      <c r="ASV2" s="41"/>
      <c r="ASW2" s="41"/>
      <c r="ASX2" s="41"/>
      <c r="ASY2" s="41"/>
      <c r="ASZ2" s="41"/>
      <c r="ATA2" s="41"/>
      <c r="ATB2" s="41"/>
      <c r="ATC2" s="41"/>
      <c r="ATD2" s="41"/>
      <c r="ATE2" s="41"/>
      <c r="ATF2" s="41"/>
      <c r="ATG2" s="41"/>
      <c r="ATH2" s="41"/>
      <c r="ATI2" s="41"/>
      <c r="ATJ2" s="41"/>
      <c r="ATK2" s="41"/>
      <c r="ATL2" s="41"/>
      <c r="ATM2" s="41"/>
      <c r="ATN2" s="41"/>
      <c r="ATO2" s="41"/>
      <c r="ATP2" s="41"/>
      <c r="ATQ2" s="41"/>
      <c r="ATR2" s="41"/>
      <c r="ATS2" s="41"/>
      <c r="ATT2" s="41"/>
      <c r="ATU2" s="41"/>
      <c r="ATV2" s="41"/>
      <c r="ATW2" s="41"/>
      <c r="ATX2" s="41"/>
      <c r="ATY2" s="41"/>
      <c r="ATZ2" s="41"/>
      <c r="AUA2" s="41"/>
      <c r="AUB2" s="41"/>
      <c r="AUC2" s="41"/>
      <c r="AUD2" s="41"/>
      <c r="AUE2" s="41"/>
      <c r="AUF2" s="41"/>
      <c r="AUG2" s="41"/>
      <c r="AUH2" s="41"/>
      <c r="AUI2" s="41"/>
      <c r="AUJ2" s="41"/>
      <c r="AUK2" s="41"/>
      <c r="AUL2" s="41"/>
      <c r="AUM2" s="41"/>
      <c r="AUN2" s="41"/>
      <c r="AUO2" s="41"/>
      <c r="AUP2" s="41"/>
      <c r="AUQ2" s="41"/>
      <c r="AUR2" s="41"/>
      <c r="AUS2" s="41"/>
      <c r="AUT2" s="41"/>
      <c r="AUU2" s="41"/>
      <c r="AUV2" s="41"/>
      <c r="AUW2" s="41"/>
      <c r="AUX2" s="41"/>
      <c r="AUY2" s="41"/>
      <c r="AUZ2" s="41"/>
      <c r="AVA2" s="41"/>
      <c r="AVB2" s="41"/>
      <c r="AVC2" s="41"/>
      <c r="AVD2" s="41"/>
      <c r="AVE2" s="41"/>
      <c r="AVF2" s="41"/>
      <c r="AVG2" s="41"/>
      <c r="AVH2" s="41"/>
      <c r="AVI2" s="41"/>
      <c r="AVJ2" s="41"/>
      <c r="AVK2" s="41"/>
      <c r="AVL2" s="41"/>
      <c r="AVM2" s="41"/>
      <c r="AVN2" s="41"/>
      <c r="AVO2" s="41"/>
      <c r="AVP2" s="41"/>
      <c r="AVQ2" s="41"/>
      <c r="AVR2" s="41"/>
      <c r="AVS2" s="41"/>
      <c r="AVT2" s="41"/>
      <c r="AVU2" s="41"/>
      <c r="AVV2" s="41"/>
      <c r="AVW2" s="41"/>
      <c r="AVX2" s="41"/>
      <c r="AVY2" s="41"/>
      <c r="AVZ2" s="41"/>
      <c r="AWA2" s="41"/>
      <c r="AWB2" s="41"/>
      <c r="AWC2" s="41"/>
      <c r="AWD2" s="41"/>
      <c r="AWE2" s="41"/>
      <c r="AWF2" s="41"/>
      <c r="AWG2" s="41"/>
      <c r="AWH2" s="41"/>
      <c r="AWI2" s="41"/>
      <c r="AWJ2" s="41"/>
      <c r="AWK2" s="41"/>
      <c r="AWL2" s="41"/>
      <c r="AWM2" s="41"/>
      <c r="AWN2" s="41"/>
      <c r="AWO2" s="41"/>
      <c r="AWP2" s="41"/>
      <c r="AWQ2" s="41"/>
      <c r="AWR2" s="41"/>
      <c r="AWS2" s="41"/>
      <c r="AWT2" s="41"/>
      <c r="AWU2" s="41"/>
      <c r="AWV2" s="41"/>
      <c r="AWW2" s="41"/>
      <c r="AWX2" s="41"/>
      <c r="AWY2" s="41"/>
      <c r="AWZ2" s="41"/>
      <c r="AXA2" s="41"/>
      <c r="AXB2" s="41"/>
      <c r="AXC2" s="41"/>
      <c r="AXD2" s="41"/>
      <c r="AXE2" s="41"/>
      <c r="AXF2" s="41"/>
      <c r="AXG2" s="41"/>
      <c r="AXH2" s="41"/>
      <c r="AXI2" s="41"/>
      <c r="AXJ2" s="41"/>
      <c r="AXK2" s="41"/>
      <c r="AXL2" s="41"/>
      <c r="AXM2" s="41"/>
      <c r="AXN2" s="41"/>
      <c r="AXO2" s="41"/>
      <c r="AXP2" s="41"/>
      <c r="AXQ2" s="41"/>
      <c r="AXR2" s="41"/>
      <c r="AXS2" s="41"/>
      <c r="AXT2" s="41"/>
      <c r="AXU2" s="41"/>
      <c r="AXV2" s="41"/>
      <c r="AXW2" s="41"/>
      <c r="AXX2" s="41"/>
      <c r="AXY2" s="41"/>
      <c r="AXZ2" s="41"/>
      <c r="AYA2" s="41"/>
      <c r="AYB2" s="41"/>
      <c r="AYC2" s="41"/>
      <c r="AYD2" s="41"/>
      <c r="AYE2" s="41"/>
      <c r="AYF2" s="41"/>
      <c r="AYG2" s="41"/>
      <c r="AYH2" s="41"/>
      <c r="AYI2" s="41"/>
      <c r="AYJ2" s="41"/>
      <c r="AYK2" s="41"/>
      <c r="AYL2" s="41"/>
      <c r="AYM2" s="41"/>
      <c r="AYN2" s="41"/>
      <c r="AYO2" s="41"/>
      <c r="AYP2" s="41"/>
      <c r="AYQ2" s="41"/>
      <c r="AYR2" s="41"/>
      <c r="AYS2" s="41"/>
      <c r="AYT2" s="41"/>
      <c r="AYU2" s="41"/>
      <c r="AYV2" s="41"/>
      <c r="AYW2" s="41"/>
      <c r="AYX2" s="41"/>
      <c r="AYY2" s="41"/>
      <c r="AYZ2" s="41"/>
      <c r="AZA2" s="41"/>
      <c r="AZB2" s="41"/>
      <c r="AZC2" s="41"/>
      <c r="AZD2" s="41"/>
      <c r="AZE2" s="41"/>
      <c r="AZF2" s="41"/>
      <c r="AZG2" s="41"/>
      <c r="AZH2" s="41"/>
      <c r="AZI2" s="41"/>
      <c r="AZJ2" s="41"/>
      <c r="AZK2" s="41"/>
      <c r="AZL2" s="41"/>
      <c r="AZM2" s="41"/>
      <c r="AZN2" s="41"/>
      <c r="AZO2" s="41"/>
      <c r="AZP2" s="41"/>
      <c r="AZQ2" s="41"/>
      <c r="AZR2" s="41"/>
      <c r="AZS2" s="41"/>
      <c r="AZT2" s="41"/>
      <c r="AZU2" s="41"/>
      <c r="AZV2" s="41"/>
      <c r="AZW2" s="41"/>
      <c r="AZX2" s="41"/>
      <c r="AZY2" s="41"/>
      <c r="AZZ2" s="41"/>
      <c r="BAA2" s="41"/>
      <c r="BAB2" s="41"/>
      <c r="BAC2" s="41"/>
      <c r="BAD2" s="41"/>
      <c r="BAE2" s="41"/>
      <c r="BAF2" s="41"/>
      <c r="BAG2" s="41"/>
      <c r="BAH2" s="41"/>
      <c r="BAI2" s="41"/>
      <c r="BAJ2" s="41"/>
      <c r="BAK2" s="41"/>
      <c r="BAL2" s="41"/>
      <c r="BAM2" s="41"/>
      <c r="BAN2" s="41"/>
      <c r="BAO2" s="41"/>
      <c r="BAP2" s="41"/>
      <c r="BAQ2" s="41"/>
      <c r="BAR2" s="41"/>
      <c r="BAS2" s="41"/>
      <c r="BAT2" s="41"/>
      <c r="BAU2" s="41"/>
      <c r="BAV2" s="41"/>
      <c r="BAW2" s="41"/>
      <c r="BAX2" s="41"/>
      <c r="BAY2" s="41"/>
      <c r="BAZ2" s="41"/>
      <c r="BBA2" s="41"/>
      <c r="BBB2" s="41"/>
      <c r="BBC2" s="41"/>
      <c r="BBD2" s="41"/>
      <c r="BBE2" s="41"/>
      <c r="BBF2" s="41"/>
      <c r="BBG2" s="41"/>
      <c r="BBH2" s="41"/>
      <c r="BBI2" s="41"/>
      <c r="BBJ2" s="41"/>
      <c r="BBK2" s="41"/>
      <c r="BBL2" s="41"/>
      <c r="BBM2" s="41"/>
      <c r="BBN2" s="41"/>
      <c r="BBO2" s="41"/>
      <c r="BBP2" s="41"/>
      <c r="BBQ2" s="41"/>
      <c r="BBR2" s="41"/>
      <c r="BBS2" s="41"/>
      <c r="BBT2" s="41"/>
      <c r="BBU2" s="41"/>
      <c r="BBV2" s="41"/>
      <c r="BBW2" s="41"/>
      <c r="BBX2" s="41"/>
      <c r="BBY2" s="41"/>
      <c r="BBZ2" s="41"/>
      <c r="BCA2" s="41"/>
      <c r="BCB2" s="41"/>
      <c r="BCC2" s="41"/>
      <c r="BCD2" s="41"/>
      <c r="BCE2" s="41"/>
      <c r="BCF2" s="41"/>
      <c r="BCG2" s="41"/>
      <c r="BCH2" s="41"/>
      <c r="BCI2" s="41"/>
      <c r="BCJ2" s="41"/>
      <c r="BCK2" s="41"/>
      <c r="BCL2" s="41"/>
      <c r="BCM2" s="41"/>
      <c r="BCN2" s="41"/>
      <c r="BCO2" s="41"/>
      <c r="BCP2" s="41"/>
      <c r="BCQ2" s="41"/>
      <c r="BCR2" s="41"/>
      <c r="BCS2" s="41"/>
      <c r="BCT2" s="41"/>
      <c r="BCU2" s="41"/>
      <c r="BCV2" s="41"/>
      <c r="BCW2" s="41"/>
      <c r="BCX2" s="41"/>
      <c r="BCY2" s="41"/>
      <c r="BCZ2" s="41"/>
      <c r="BDA2" s="41"/>
      <c r="BDB2" s="41"/>
      <c r="BDC2" s="41"/>
      <c r="BDD2" s="41"/>
      <c r="BDE2" s="41"/>
      <c r="BDF2" s="41"/>
      <c r="BDG2" s="41"/>
      <c r="BDH2" s="41"/>
      <c r="BDI2" s="41"/>
      <c r="BDJ2" s="41"/>
      <c r="BDK2" s="41"/>
      <c r="BDL2" s="41"/>
      <c r="BDM2" s="41"/>
      <c r="BDN2" s="41"/>
      <c r="BDO2" s="41"/>
      <c r="BDP2" s="41"/>
      <c r="BDQ2" s="41"/>
      <c r="BDR2" s="41"/>
      <c r="BDS2" s="41"/>
      <c r="BDT2" s="41"/>
      <c r="BDU2" s="41"/>
      <c r="BDV2" s="41"/>
      <c r="BDW2" s="41"/>
      <c r="BDX2" s="41"/>
      <c r="BDY2" s="41"/>
      <c r="BDZ2" s="41"/>
      <c r="BEA2" s="41"/>
      <c r="BEB2" s="41"/>
      <c r="BEC2" s="41"/>
      <c r="BED2" s="41"/>
      <c r="BEE2" s="41"/>
      <c r="BEF2" s="41"/>
      <c r="BEG2" s="41"/>
      <c r="BEH2" s="41"/>
      <c r="BEI2" s="41"/>
      <c r="BEJ2" s="41"/>
      <c r="BEK2" s="41"/>
      <c r="BEL2" s="41"/>
      <c r="BEM2" s="41"/>
      <c r="BEN2" s="41"/>
      <c r="BEO2" s="41"/>
      <c r="BEP2" s="41"/>
      <c r="BEQ2" s="41"/>
      <c r="BER2" s="41"/>
      <c r="BES2" s="41"/>
      <c r="BET2" s="41"/>
      <c r="BEU2" s="41"/>
      <c r="BEV2" s="41"/>
      <c r="BEW2" s="41"/>
      <c r="BEX2" s="41"/>
      <c r="BEY2" s="41"/>
      <c r="BEZ2" s="41"/>
      <c r="BFA2" s="41"/>
      <c r="BFB2" s="41"/>
      <c r="BFC2" s="41"/>
      <c r="BFD2" s="41"/>
      <c r="BFE2" s="41"/>
      <c r="BFF2" s="41"/>
      <c r="BFG2" s="41"/>
      <c r="BFH2" s="41"/>
      <c r="BFI2" s="41"/>
      <c r="BFJ2" s="41"/>
      <c r="BFK2" s="41"/>
      <c r="BFL2" s="41"/>
      <c r="BFM2" s="41"/>
      <c r="BFN2" s="41"/>
      <c r="BFO2" s="41"/>
      <c r="BFP2" s="41"/>
      <c r="BFQ2" s="41"/>
      <c r="BFR2" s="41"/>
      <c r="BFS2" s="41"/>
      <c r="BFT2" s="41"/>
      <c r="BFU2" s="41"/>
      <c r="BFV2" s="41"/>
      <c r="BFW2" s="41"/>
      <c r="BFX2" s="41"/>
      <c r="BFY2" s="41"/>
      <c r="BFZ2" s="41"/>
      <c r="BGA2" s="41"/>
      <c r="BGB2" s="41"/>
      <c r="BGC2" s="41"/>
      <c r="BGD2" s="41"/>
      <c r="BGE2" s="41"/>
      <c r="BGF2" s="41"/>
      <c r="BGG2" s="41"/>
      <c r="BGH2" s="41"/>
      <c r="BGI2" s="41"/>
      <c r="BGJ2" s="41"/>
      <c r="BGK2" s="41"/>
      <c r="BGL2" s="41"/>
      <c r="BGM2" s="41"/>
      <c r="BGN2" s="41"/>
      <c r="BGO2" s="41"/>
      <c r="BGP2" s="41"/>
      <c r="BGQ2" s="41"/>
      <c r="BGR2" s="41"/>
      <c r="BGS2" s="41"/>
      <c r="BGT2" s="41"/>
      <c r="BGU2" s="41"/>
      <c r="BGV2" s="41"/>
      <c r="BGW2" s="41"/>
      <c r="BGX2" s="41"/>
      <c r="BGY2" s="41"/>
      <c r="BGZ2" s="41"/>
      <c r="BHA2" s="41"/>
      <c r="BHB2" s="41"/>
      <c r="BHC2" s="41"/>
      <c r="BHD2" s="41"/>
      <c r="BHE2" s="41"/>
      <c r="BHF2" s="41"/>
      <c r="BHG2" s="41"/>
      <c r="BHH2" s="41"/>
      <c r="BHI2" s="41"/>
      <c r="BHJ2" s="41"/>
      <c r="BHK2" s="41"/>
      <c r="BHL2" s="41"/>
      <c r="BHM2" s="41"/>
      <c r="BHN2" s="41"/>
      <c r="BHO2" s="41"/>
      <c r="BHP2" s="41"/>
      <c r="BHQ2" s="41"/>
      <c r="BHR2" s="41"/>
      <c r="BHS2" s="41"/>
      <c r="BHT2" s="41"/>
      <c r="BHU2" s="41"/>
      <c r="BHV2" s="41"/>
      <c r="BHW2" s="41"/>
      <c r="BHX2" s="41"/>
      <c r="BHY2" s="41"/>
      <c r="BHZ2" s="41"/>
      <c r="BIA2" s="41"/>
      <c r="BIB2" s="41"/>
      <c r="BIC2" s="41"/>
      <c r="BID2" s="41"/>
      <c r="BIE2" s="41"/>
      <c r="BIF2" s="41"/>
      <c r="BIG2" s="41"/>
      <c r="BIH2" s="41"/>
      <c r="BII2" s="41"/>
      <c r="BIJ2" s="41"/>
      <c r="BIK2" s="41"/>
      <c r="BIL2" s="41"/>
      <c r="BIM2" s="41"/>
      <c r="BIN2" s="41"/>
      <c r="BIO2" s="41"/>
      <c r="BIP2" s="41"/>
      <c r="BIQ2" s="41"/>
      <c r="BIR2" s="41"/>
      <c r="BIS2" s="41"/>
      <c r="BIT2" s="41"/>
      <c r="BIU2" s="41"/>
      <c r="BIV2" s="41"/>
      <c r="BIW2" s="41"/>
      <c r="BIX2" s="41"/>
      <c r="BIY2" s="41"/>
      <c r="BIZ2" s="41"/>
      <c r="BJA2" s="41"/>
      <c r="BJB2" s="41"/>
      <c r="BJC2" s="41"/>
      <c r="BJD2" s="41"/>
      <c r="BJE2" s="41"/>
      <c r="BJF2" s="41"/>
      <c r="BJG2" s="41"/>
      <c r="BJH2" s="41"/>
      <c r="BJI2" s="41"/>
      <c r="BJJ2" s="41"/>
      <c r="BJK2" s="41"/>
      <c r="BJL2" s="41"/>
      <c r="BJM2" s="41"/>
      <c r="BJN2" s="41"/>
      <c r="BJO2" s="41"/>
      <c r="BJP2" s="41"/>
      <c r="BJQ2" s="41"/>
      <c r="BJR2" s="41"/>
      <c r="BJS2" s="41"/>
      <c r="BJT2" s="41"/>
      <c r="BJU2" s="41"/>
      <c r="BJV2" s="41"/>
      <c r="BJW2" s="41"/>
      <c r="BJX2" s="41"/>
      <c r="BJY2" s="41"/>
      <c r="BJZ2" s="41"/>
      <c r="BKA2" s="41"/>
      <c r="BKB2" s="41"/>
      <c r="BKC2" s="41"/>
      <c r="BKD2" s="41"/>
      <c r="BKE2" s="41"/>
      <c r="BKF2" s="41"/>
      <c r="BKG2" s="41"/>
      <c r="BKH2" s="41"/>
      <c r="BKI2" s="41"/>
      <c r="BKJ2" s="41"/>
      <c r="BKK2" s="41"/>
      <c r="BKL2" s="41"/>
      <c r="BKM2" s="41"/>
      <c r="BKN2" s="41"/>
      <c r="BKO2" s="41"/>
      <c r="BKP2" s="41"/>
      <c r="BKQ2" s="41"/>
      <c r="BKR2" s="41"/>
      <c r="BKS2" s="41"/>
      <c r="BKT2" s="41"/>
      <c r="BKU2" s="41"/>
      <c r="BKV2" s="41"/>
      <c r="BKW2" s="41"/>
      <c r="BKX2" s="41"/>
      <c r="BKY2" s="41"/>
      <c r="BKZ2" s="41"/>
      <c r="BLA2" s="41"/>
      <c r="BLB2" s="41"/>
      <c r="BLC2" s="41"/>
      <c r="BLD2" s="41"/>
      <c r="BLE2" s="41"/>
      <c r="BLF2" s="41"/>
      <c r="BLG2" s="41"/>
      <c r="BLH2" s="41"/>
      <c r="BLI2" s="41"/>
      <c r="BLJ2" s="41"/>
      <c r="BLK2" s="41"/>
      <c r="BLL2" s="41"/>
      <c r="BLM2" s="41"/>
      <c r="BLN2" s="41"/>
      <c r="BLO2" s="41"/>
      <c r="BLP2" s="41"/>
      <c r="BLQ2" s="41"/>
      <c r="BLR2" s="41"/>
      <c r="BLS2" s="41"/>
      <c r="BLT2" s="41"/>
      <c r="BLU2" s="41"/>
      <c r="BLV2" s="41"/>
      <c r="BLW2" s="41"/>
      <c r="BLX2" s="41"/>
      <c r="BLY2" s="41"/>
      <c r="BLZ2" s="41"/>
      <c r="BMA2" s="41"/>
      <c r="BMB2" s="41"/>
      <c r="BMC2" s="41"/>
      <c r="BMD2" s="41"/>
      <c r="BME2" s="41"/>
      <c r="BMF2" s="41"/>
      <c r="BMG2" s="41"/>
      <c r="BMH2" s="41"/>
      <c r="BMI2" s="41"/>
      <c r="BMJ2" s="41"/>
      <c r="BMK2" s="41"/>
      <c r="BML2" s="41"/>
      <c r="BMM2" s="41"/>
      <c r="BMN2" s="41"/>
      <c r="BMO2" s="41"/>
      <c r="BMP2" s="41"/>
      <c r="BMQ2" s="41"/>
      <c r="BMR2" s="41"/>
      <c r="BMS2" s="41"/>
      <c r="BMT2" s="41"/>
      <c r="BMU2" s="41"/>
      <c r="BMV2" s="41"/>
      <c r="BMW2" s="41"/>
      <c r="BMX2" s="41"/>
      <c r="BMY2" s="41"/>
      <c r="BMZ2" s="41"/>
      <c r="BNA2" s="41"/>
      <c r="BNB2" s="41"/>
      <c r="BNC2" s="41"/>
      <c r="BND2" s="41"/>
      <c r="BNE2" s="41"/>
      <c r="BNF2" s="41"/>
      <c r="BNG2" s="41"/>
      <c r="BNH2" s="41"/>
      <c r="BNI2" s="41"/>
      <c r="BNJ2" s="41"/>
      <c r="BNK2" s="41"/>
      <c r="BNL2" s="41"/>
      <c r="BNM2" s="41"/>
      <c r="BNN2" s="41"/>
      <c r="BNO2" s="41"/>
      <c r="BNP2" s="41"/>
      <c r="BNQ2" s="41"/>
      <c r="BNR2" s="41"/>
      <c r="BNS2" s="41"/>
      <c r="BNT2" s="41"/>
      <c r="BNU2" s="41"/>
      <c r="BNV2" s="41"/>
      <c r="BNW2" s="41"/>
      <c r="BNX2" s="41"/>
      <c r="BNY2" s="41"/>
      <c r="BNZ2" s="41"/>
      <c r="BOA2" s="41"/>
      <c r="BOB2" s="41"/>
      <c r="BOC2" s="41"/>
      <c r="BOD2" s="41"/>
      <c r="BOE2" s="41"/>
      <c r="BOF2" s="41"/>
      <c r="BOG2" s="41"/>
      <c r="BOH2" s="41"/>
      <c r="BOI2" s="41"/>
      <c r="BOJ2" s="41"/>
      <c r="BOK2" s="41"/>
      <c r="BOL2" s="41"/>
      <c r="BOM2" s="41"/>
      <c r="BON2" s="41"/>
      <c r="BOO2" s="41"/>
      <c r="BOP2" s="41"/>
      <c r="BOQ2" s="41"/>
      <c r="BOR2" s="41"/>
      <c r="BOS2" s="41"/>
      <c r="BOT2" s="41"/>
      <c r="BOU2" s="41"/>
      <c r="BOV2" s="41"/>
      <c r="BOW2" s="41"/>
      <c r="BOX2" s="41"/>
      <c r="BOY2" s="41"/>
      <c r="BOZ2" s="41"/>
      <c r="BPA2" s="41"/>
      <c r="BPB2" s="41"/>
      <c r="BPC2" s="41"/>
      <c r="BPD2" s="41"/>
      <c r="BPE2" s="41"/>
      <c r="BPF2" s="41"/>
      <c r="BPG2" s="41"/>
      <c r="BPH2" s="41"/>
      <c r="BPI2" s="41"/>
      <c r="BPJ2" s="41"/>
      <c r="BPK2" s="41"/>
      <c r="BPL2" s="41"/>
      <c r="BPM2" s="41"/>
      <c r="BPN2" s="41"/>
      <c r="BPO2" s="41"/>
      <c r="BPP2" s="41"/>
      <c r="BPQ2" s="41"/>
      <c r="BPR2" s="41"/>
      <c r="BPS2" s="41"/>
      <c r="BPT2" s="41"/>
      <c r="BPU2" s="41"/>
      <c r="BPV2" s="41"/>
      <c r="BPW2" s="41"/>
      <c r="BPX2" s="41"/>
      <c r="BPY2" s="41"/>
      <c r="BPZ2" s="41"/>
      <c r="BQA2" s="41"/>
      <c r="BQB2" s="41"/>
      <c r="BQC2" s="41"/>
      <c r="BQD2" s="41"/>
      <c r="BQE2" s="41"/>
      <c r="BQF2" s="41"/>
      <c r="BQG2" s="41"/>
      <c r="BQH2" s="41"/>
      <c r="BQI2" s="41"/>
      <c r="BQJ2" s="41"/>
      <c r="BQK2" s="41"/>
      <c r="BQL2" s="41"/>
      <c r="BQM2" s="41"/>
      <c r="BQN2" s="41"/>
      <c r="BQO2" s="41"/>
      <c r="BQP2" s="41"/>
      <c r="BQQ2" s="41"/>
      <c r="BQR2" s="41"/>
      <c r="BQS2" s="41"/>
      <c r="BQT2" s="41"/>
      <c r="BQU2" s="41"/>
      <c r="BQV2" s="41"/>
      <c r="BQW2" s="41"/>
      <c r="BQX2" s="41"/>
      <c r="BQY2" s="41"/>
      <c r="BQZ2" s="41"/>
      <c r="BRA2" s="41"/>
      <c r="BRB2" s="41"/>
      <c r="BRC2" s="41"/>
      <c r="BRD2" s="41"/>
      <c r="BRE2" s="41"/>
      <c r="BRF2" s="41"/>
      <c r="BRG2" s="41"/>
      <c r="BRH2" s="41"/>
      <c r="BRI2" s="41"/>
      <c r="BRJ2" s="41"/>
      <c r="BRK2" s="41"/>
      <c r="BRL2" s="41"/>
      <c r="BRM2" s="41"/>
      <c r="BRN2" s="41"/>
      <c r="BRO2" s="41"/>
      <c r="BRP2" s="41"/>
      <c r="BRQ2" s="41"/>
      <c r="BRR2" s="41"/>
      <c r="BRS2" s="41"/>
      <c r="BRT2" s="41"/>
      <c r="BRU2" s="41"/>
      <c r="BRV2" s="41"/>
      <c r="BRW2" s="41"/>
      <c r="BRX2" s="41"/>
      <c r="BRY2" s="41"/>
      <c r="BRZ2" s="41"/>
      <c r="BSA2" s="41"/>
      <c r="BSB2" s="41"/>
      <c r="BSC2" s="41"/>
      <c r="BSD2" s="41"/>
      <c r="BSE2" s="41"/>
      <c r="BSF2" s="41"/>
      <c r="BSG2" s="41"/>
      <c r="BSH2" s="41"/>
      <c r="BSI2" s="41"/>
      <c r="BSJ2" s="41"/>
      <c r="BSK2" s="41"/>
      <c r="BSL2" s="41"/>
      <c r="BSM2" s="41"/>
      <c r="BSN2" s="41"/>
      <c r="BSO2" s="41"/>
      <c r="BSP2" s="41"/>
      <c r="BSQ2" s="41"/>
      <c r="BSR2" s="41"/>
      <c r="BSS2" s="41"/>
      <c r="BST2" s="41"/>
      <c r="BSU2" s="41"/>
      <c r="BSV2" s="41"/>
      <c r="BSW2" s="41"/>
      <c r="BSX2" s="41"/>
      <c r="BSY2" s="41"/>
      <c r="BSZ2" s="41"/>
      <c r="BTA2" s="41"/>
      <c r="BTB2" s="41"/>
      <c r="BTC2" s="41"/>
      <c r="BTD2" s="41"/>
      <c r="BTE2" s="41"/>
      <c r="BTF2" s="41"/>
      <c r="BTG2" s="41"/>
      <c r="BTH2" s="41"/>
      <c r="BTI2" s="41"/>
      <c r="BTJ2" s="41"/>
      <c r="BTK2" s="41"/>
      <c r="BTL2" s="41"/>
      <c r="BTM2" s="41"/>
      <c r="BTN2" s="41"/>
      <c r="BTO2" s="41"/>
      <c r="BTP2" s="41"/>
      <c r="BTQ2" s="41"/>
      <c r="BTR2" s="41"/>
      <c r="BTS2" s="41"/>
      <c r="BTT2" s="41"/>
      <c r="BTU2" s="41"/>
      <c r="BTV2" s="41"/>
      <c r="BTW2" s="41"/>
      <c r="BTX2" s="41"/>
      <c r="BTY2" s="41"/>
      <c r="BTZ2" s="41"/>
      <c r="BUA2" s="41"/>
      <c r="BUB2" s="41"/>
      <c r="BUC2" s="41"/>
      <c r="BUD2" s="41"/>
      <c r="BUE2" s="41"/>
      <c r="BUF2" s="41"/>
      <c r="BUG2" s="41"/>
      <c r="BUH2" s="41"/>
      <c r="BUI2" s="41"/>
      <c r="BUJ2" s="41"/>
      <c r="BUK2" s="41"/>
      <c r="BUL2" s="41"/>
      <c r="BUM2" s="41"/>
      <c r="BUN2" s="41"/>
      <c r="BUO2" s="41"/>
      <c r="BUP2" s="41"/>
      <c r="BUQ2" s="41"/>
      <c r="BUR2" s="41"/>
      <c r="BUS2" s="41"/>
      <c r="BUT2" s="41"/>
      <c r="BUU2" s="41"/>
      <c r="BUV2" s="41"/>
      <c r="BUW2" s="41"/>
      <c r="BUX2" s="41"/>
      <c r="BUY2" s="41"/>
      <c r="BUZ2" s="41"/>
      <c r="BVA2" s="41"/>
      <c r="BVB2" s="41"/>
      <c r="BVC2" s="41"/>
      <c r="BVD2" s="41"/>
      <c r="BVE2" s="41"/>
      <c r="BVF2" s="41"/>
      <c r="BVG2" s="41"/>
      <c r="BVH2" s="41"/>
      <c r="BVI2" s="41"/>
      <c r="BVJ2" s="41"/>
      <c r="BVK2" s="41"/>
      <c r="BVL2" s="41"/>
      <c r="BVM2" s="41"/>
      <c r="BVN2" s="41"/>
      <c r="BVO2" s="41"/>
      <c r="BVP2" s="41"/>
      <c r="BVQ2" s="41"/>
      <c r="BVR2" s="41"/>
      <c r="BVS2" s="41"/>
      <c r="BVT2" s="41"/>
      <c r="BVU2" s="41"/>
      <c r="BVV2" s="41"/>
      <c r="BVW2" s="41"/>
      <c r="BVX2" s="41"/>
      <c r="BVY2" s="41"/>
      <c r="BVZ2" s="41"/>
      <c r="BWA2" s="41"/>
      <c r="BWB2" s="41"/>
      <c r="BWC2" s="41"/>
      <c r="BWD2" s="41"/>
      <c r="BWE2" s="41"/>
      <c r="BWF2" s="41"/>
      <c r="BWG2" s="41"/>
      <c r="BWH2" s="41"/>
      <c r="BWI2" s="41"/>
      <c r="BWJ2" s="41"/>
      <c r="BWK2" s="41"/>
      <c r="BWL2" s="41"/>
      <c r="BWM2" s="41"/>
      <c r="BWN2" s="41"/>
      <c r="BWO2" s="41"/>
      <c r="BWP2" s="41"/>
      <c r="BWQ2" s="41"/>
      <c r="BWR2" s="41"/>
      <c r="BWS2" s="41"/>
      <c r="BWT2" s="41"/>
      <c r="BWU2" s="41"/>
      <c r="BWV2" s="41"/>
      <c r="BWW2" s="41"/>
      <c r="BWX2" s="41"/>
      <c r="BWY2" s="41"/>
      <c r="BWZ2" s="41"/>
      <c r="BXA2" s="41"/>
      <c r="BXB2" s="41"/>
      <c r="BXC2" s="41"/>
      <c r="BXD2" s="41"/>
      <c r="BXE2" s="41"/>
      <c r="BXF2" s="41"/>
      <c r="BXG2" s="41"/>
      <c r="BXH2" s="41"/>
      <c r="BXI2" s="41"/>
      <c r="BXJ2" s="41"/>
      <c r="BXK2" s="41"/>
      <c r="BXL2" s="41"/>
      <c r="BXM2" s="41"/>
      <c r="BXN2" s="41"/>
      <c r="BXO2" s="41"/>
      <c r="BXP2" s="41"/>
      <c r="BXQ2" s="41"/>
      <c r="BXR2" s="41"/>
      <c r="BXS2" s="41"/>
      <c r="BXT2" s="41"/>
      <c r="BXU2" s="41"/>
      <c r="BXV2" s="41"/>
      <c r="BXW2" s="41"/>
      <c r="BXX2" s="41"/>
      <c r="BXY2" s="41"/>
      <c r="BXZ2" s="41"/>
      <c r="BYA2" s="41"/>
      <c r="BYB2" s="41"/>
      <c r="BYC2" s="41"/>
      <c r="BYD2" s="41"/>
      <c r="BYE2" s="41"/>
      <c r="BYF2" s="41"/>
      <c r="BYG2" s="41"/>
      <c r="BYH2" s="41"/>
      <c r="BYI2" s="41"/>
      <c r="BYJ2" s="41"/>
      <c r="BYK2" s="41"/>
      <c r="BYL2" s="41"/>
      <c r="BYM2" s="41"/>
      <c r="BYN2" s="41"/>
      <c r="BYO2" s="41"/>
      <c r="BYP2" s="41"/>
      <c r="BYQ2" s="41"/>
      <c r="BYR2" s="41"/>
      <c r="BYS2" s="41"/>
      <c r="BYT2" s="41"/>
      <c r="BYU2" s="41"/>
      <c r="BYV2" s="41"/>
      <c r="BYW2" s="41"/>
      <c r="BYX2" s="41"/>
      <c r="BYY2" s="41"/>
      <c r="BYZ2" s="41"/>
      <c r="BZA2" s="41"/>
      <c r="BZB2" s="41"/>
      <c r="BZC2" s="41"/>
      <c r="BZD2" s="41"/>
      <c r="BZE2" s="41"/>
      <c r="BZF2" s="41"/>
      <c r="BZG2" s="41"/>
      <c r="BZH2" s="41"/>
      <c r="BZI2" s="41"/>
      <c r="BZJ2" s="41"/>
      <c r="BZK2" s="41"/>
      <c r="BZL2" s="41"/>
      <c r="BZM2" s="41"/>
      <c r="BZN2" s="41"/>
      <c r="BZO2" s="41"/>
      <c r="BZP2" s="41"/>
      <c r="BZQ2" s="41"/>
      <c r="BZR2" s="41"/>
      <c r="BZS2" s="41"/>
      <c r="BZT2" s="41"/>
      <c r="BZU2" s="41"/>
      <c r="BZV2" s="41"/>
      <c r="BZW2" s="41"/>
      <c r="BZX2" s="41"/>
      <c r="BZY2" s="41"/>
      <c r="BZZ2" s="41"/>
      <c r="CAA2" s="41"/>
      <c r="CAB2" s="41"/>
      <c r="CAC2" s="41"/>
      <c r="CAD2" s="41"/>
      <c r="CAE2" s="41"/>
      <c r="CAF2" s="41"/>
      <c r="CAG2" s="41"/>
      <c r="CAH2" s="41"/>
      <c r="CAI2" s="41"/>
      <c r="CAJ2" s="41"/>
      <c r="CAK2" s="41"/>
      <c r="CAL2" s="41"/>
      <c r="CAM2" s="41"/>
      <c r="CAN2" s="41"/>
      <c r="CAO2" s="41"/>
      <c r="CAP2" s="41"/>
      <c r="CAQ2" s="41"/>
      <c r="CAR2" s="41"/>
      <c r="CAS2" s="41"/>
      <c r="CAT2" s="41"/>
      <c r="CAU2" s="41"/>
      <c r="CAV2" s="41"/>
      <c r="CAW2" s="41"/>
      <c r="CAX2" s="41"/>
      <c r="CAY2" s="41"/>
      <c r="CAZ2" s="41"/>
      <c r="CBA2" s="41"/>
      <c r="CBB2" s="41"/>
      <c r="CBC2" s="41"/>
      <c r="CBD2" s="41"/>
      <c r="CBE2" s="41"/>
      <c r="CBF2" s="41"/>
      <c r="CBG2" s="41"/>
      <c r="CBH2" s="41"/>
      <c r="CBI2" s="41"/>
      <c r="CBJ2" s="41"/>
      <c r="CBK2" s="41"/>
      <c r="CBL2" s="41"/>
      <c r="CBM2" s="41"/>
      <c r="CBN2" s="41"/>
      <c r="CBO2" s="41"/>
      <c r="CBP2" s="41"/>
      <c r="CBQ2" s="41"/>
      <c r="CBR2" s="41"/>
      <c r="CBS2" s="41"/>
      <c r="CBT2" s="41"/>
      <c r="CBU2" s="41"/>
      <c r="CBV2" s="41"/>
      <c r="CBW2" s="41"/>
      <c r="CBX2" s="41"/>
      <c r="CBY2" s="41"/>
      <c r="CBZ2" s="41"/>
      <c r="CCA2" s="41"/>
      <c r="CCB2" s="41"/>
      <c r="CCC2" s="41"/>
      <c r="CCD2" s="41"/>
      <c r="CCE2" s="41"/>
      <c r="CCF2" s="41"/>
      <c r="CCG2" s="41"/>
      <c r="CCH2" s="41"/>
      <c r="CCI2" s="41"/>
      <c r="CCJ2" s="41"/>
      <c r="CCK2" s="41"/>
      <c r="CCL2" s="41"/>
      <c r="CCM2" s="41"/>
      <c r="CCN2" s="41"/>
      <c r="CCO2" s="41"/>
      <c r="CCP2" s="41"/>
      <c r="CCQ2" s="41"/>
      <c r="CCR2" s="41"/>
      <c r="CCS2" s="41"/>
      <c r="CCT2" s="41"/>
      <c r="CCU2" s="41"/>
      <c r="CCV2" s="41"/>
      <c r="CCW2" s="41"/>
      <c r="CCX2" s="41"/>
      <c r="CCY2" s="41"/>
      <c r="CCZ2" s="41"/>
      <c r="CDA2" s="41"/>
      <c r="CDB2" s="41"/>
      <c r="CDC2" s="41"/>
      <c r="CDD2" s="41"/>
      <c r="CDE2" s="41"/>
      <c r="CDF2" s="41"/>
      <c r="CDG2" s="41"/>
      <c r="CDH2" s="41"/>
      <c r="CDI2" s="41"/>
      <c r="CDJ2" s="41"/>
      <c r="CDK2" s="41"/>
      <c r="CDL2" s="41"/>
      <c r="CDM2" s="41"/>
      <c r="CDN2" s="41"/>
      <c r="CDO2" s="41"/>
      <c r="CDP2" s="41"/>
      <c r="CDQ2" s="41"/>
      <c r="CDR2" s="41"/>
      <c r="CDS2" s="41"/>
      <c r="CDT2" s="41"/>
      <c r="CDU2" s="41"/>
      <c r="CDV2" s="41"/>
      <c r="CDW2" s="41"/>
      <c r="CDX2" s="41"/>
      <c r="CDY2" s="41"/>
      <c r="CDZ2" s="41"/>
      <c r="CEA2" s="41"/>
      <c r="CEB2" s="41"/>
      <c r="CEC2" s="41"/>
      <c r="CED2" s="41"/>
      <c r="CEE2" s="41"/>
      <c r="CEF2" s="41"/>
      <c r="CEG2" s="41"/>
      <c r="CEH2" s="41"/>
      <c r="CEI2" s="41"/>
      <c r="CEJ2" s="41"/>
      <c r="CEK2" s="41"/>
      <c r="CEL2" s="41"/>
      <c r="CEM2" s="41"/>
      <c r="CEN2" s="41"/>
      <c r="CEO2" s="41"/>
      <c r="CEP2" s="41"/>
      <c r="CEQ2" s="41"/>
      <c r="CER2" s="41"/>
      <c r="CES2" s="41"/>
      <c r="CET2" s="41"/>
      <c r="CEU2" s="41"/>
      <c r="CEV2" s="41"/>
      <c r="CEW2" s="41"/>
      <c r="CEX2" s="41"/>
      <c r="CEY2" s="41"/>
      <c r="CEZ2" s="41"/>
      <c r="CFA2" s="41"/>
      <c r="CFB2" s="41"/>
      <c r="CFC2" s="41"/>
      <c r="CFD2" s="41"/>
      <c r="CFE2" s="41"/>
      <c r="CFF2" s="41"/>
      <c r="CFG2" s="41"/>
      <c r="CFH2" s="41"/>
      <c r="CFI2" s="41"/>
      <c r="CFJ2" s="41"/>
      <c r="CFK2" s="41"/>
      <c r="CFL2" s="41"/>
      <c r="CFM2" s="41"/>
      <c r="CFN2" s="41"/>
      <c r="CFO2" s="41"/>
      <c r="CFP2" s="41"/>
      <c r="CFQ2" s="41"/>
      <c r="CFR2" s="41"/>
      <c r="CFS2" s="41"/>
      <c r="CFT2" s="41"/>
      <c r="CFU2" s="41"/>
      <c r="CFV2" s="41"/>
      <c r="CFW2" s="41"/>
      <c r="CFX2" s="41"/>
      <c r="CFY2" s="41"/>
      <c r="CFZ2" s="41"/>
      <c r="CGA2" s="41"/>
      <c r="CGB2" s="41"/>
      <c r="CGC2" s="41"/>
      <c r="CGD2" s="41"/>
      <c r="CGE2" s="41"/>
      <c r="CGF2" s="41"/>
      <c r="CGG2" s="41"/>
      <c r="CGH2" s="41"/>
      <c r="CGI2" s="41"/>
      <c r="CGJ2" s="41"/>
      <c r="CGK2" s="41"/>
      <c r="CGL2" s="41"/>
      <c r="CGM2" s="41"/>
      <c r="CGN2" s="41"/>
      <c r="CGO2" s="41"/>
      <c r="CGP2" s="41"/>
      <c r="CGQ2" s="41"/>
      <c r="CGR2" s="41"/>
      <c r="CGS2" s="41"/>
      <c r="CGT2" s="41"/>
      <c r="CGU2" s="41"/>
      <c r="CGV2" s="41"/>
      <c r="CGW2" s="41"/>
      <c r="CGX2" s="41"/>
      <c r="CGY2" s="41"/>
      <c r="CGZ2" s="41"/>
      <c r="CHA2" s="41"/>
      <c r="CHB2" s="41"/>
      <c r="CHC2" s="41"/>
      <c r="CHD2" s="41"/>
      <c r="CHE2" s="41"/>
      <c r="CHF2" s="41"/>
      <c r="CHG2" s="41"/>
      <c r="CHH2" s="41"/>
      <c r="CHI2" s="41"/>
      <c r="CHJ2" s="41"/>
      <c r="CHK2" s="41"/>
      <c r="CHL2" s="41"/>
      <c r="CHM2" s="41"/>
      <c r="CHN2" s="41"/>
      <c r="CHO2" s="41"/>
      <c r="CHP2" s="41"/>
      <c r="CHQ2" s="41"/>
      <c r="CHR2" s="41"/>
      <c r="CHS2" s="41"/>
      <c r="CHT2" s="41"/>
      <c r="CHU2" s="41"/>
      <c r="CHV2" s="41"/>
      <c r="CHW2" s="41"/>
      <c r="CHX2" s="41"/>
      <c r="CHY2" s="41"/>
      <c r="CHZ2" s="41"/>
      <c r="CIA2" s="41"/>
      <c r="CIB2" s="41"/>
      <c r="CIC2" s="41"/>
      <c r="CID2" s="41"/>
      <c r="CIE2" s="41"/>
      <c r="CIF2" s="41"/>
      <c r="CIG2" s="41"/>
      <c r="CIH2" s="41"/>
      <c r="CII2" s="41"/>
      <c r="CIJ2" s="41"/>
      <c r="CIK2" s="41"/>
      <c r="CIL2" s="41"/>
      <c r="CIM2" s="41"/>
      <c r="CIN2" s="41"/>
      <c r="CIO2" s="41"/>
      <c r="CIP2" s="41"/>
      <c r="CIQ2" s="41"/>
      <c r="CIR2" s="41"/>
      <c r="CIS2" s="41"/>
      <c r="CIT2" s="41"/>
      <c r="CIU2" s="41"/>
      <c r="CIV2" s="41"/>
      <c r="CIW2" s="41"/>
      <c r="CIX2" s="41"/>
      <c r="CIY2" s="41"/>
      <c r="CIZ2" s="41"/>
      <c r="CJA2" s="41"/>
      <c r="CJB2" s="41"/>
      <c r="CJC2" s="41"/>
      <c r="CJD2" s="41"/>
      <c r="CJE2" s="41"/>
      <c r="CJF2" s="41"/>
      <c r="CJG2" s="41"/>
      <c r="CJH2" s="41"/>
      <c r="CJI2" s="41"/>
      <c r="CJJ2" s="41"/>
      <c r="CJK2" s="41"/>
      <c r="CJL2" s="41"/>
      <c r="CJM2" s="41"/>
      <c r="CJN2" s="41"/>
      <c r="CJO2" s="41"/>
      <c r="CJP2" s="41"/>
      <c r="CJQ2" s="41"/>
      <c r="CJR2" s="41"/>
      <c r="CJS2" s="41"/>
      <c r="CJT2" s="41"/>
      <c r="CJU2" s="41"/>
      <c r="CJV2" s="41"/>
      <c r="CJW2" s="41"/>
      <c r="CJX2" s="41"/>
      <c r="CJY2" s="41"/>
      <c r="CJZ2" s="41"/>
      <c r="CKA2" s="41"/>
      <c r="CKB2" s="41"/>
      <c r="CKC2" s="41"/>
      <c r="CKD2" s="41"/>
      <c r="CKE2" s="41"/>
      <c r="CKF2" s="41"/>
      <c r="CKG2" s="41"/>
      <c r="CKH2" s="41"/>
      <c r="CKI2" s="41"/>
      <c r="CKJ2" s="41"/>
      <c r="CKK2" s="41"/>
      <c r="CKL2" s="41"/>
      <c r="CKM2" s="41"/>
      <c r="CKN2" s="41"/>
      <c r="CKO2" s="41"/>
      <c r="CKP2" s="41"/>
      <c r="CKQ2" s="41"/>
      <c r="CKR2" s="41"/>
      <c r="CKS2" s="41"/>
      <c r="CKT2" s="41"/>
      <c r="CKU2" s="41"/>
      <c r="CKV2" s="41"/>
      <c r="CKW2" s="41"/>
      <c r="CKX2" s="41"/>
      <c r="CKY2" s="41"/>
      <c r="CKZ2" s="41"/>
      <c r="CLA2" s="41"/>
      <c r="CLB2" s="41"/>
      <c r="CLC2" s="41"/>
      <c r="CLD2" s="41"/>
      <c r="CLE2" s="41"/>
      <c r="CLF2" s="41"/>
      <c r="CLG2" s="41"/>
      <c r="CLH2" s="41"/>
      <c r="CLI2" s="41"/>
      <c r="CLJ2" s="41"/>
      <c r="CLK2" s="41"/>
      <c r="CLL2" s="41"/>
      <c r="CLM2" s="41"/>
      <c r="CLN2" s="41"/>
      <c r="CLO2" s="41"/>
      <c r="CLP2" s="41"/>
      <c r="CLQ2" s="41"/>
      <c r="CLR2" s="41"/>
      <c r="CLS2" s="41"/>
      <c r="CLT2" s="41"/>
      <c r="CLU2" s="41"/>
      <c r="CLV2" s="41"/>
      <c r="CLW2" s="41"/>
      <c r="CLX2" s="41"/>
      <c r="CLY2" s="41"/>
      <c r="CLZ2" s="41"/>
      <c r="CMA2" s="41"/>
      <c r="CMB2" s="41"/>
      <c r="CMC2" s="41"/>
      <c r="CMD2" s="41"/>
      <c r="CME2" s="41"/>
      <c r="CMF2" s="41"/>
      <c r="CMG2" s="41"/>
      <c r="CMH2" s="41"/>
      <c r="CMI2" s="41"/>
      <c r="CMJ2" s="41"/>
      <c r="CMK2" s="41"/>
      <c r="CML2" s="41"/>
      <c r="CMM2" s="41"/>
      <c r="CMN2" s="41"/>
      <c r="CMO2" s="41"/>
      <c r="CMP2" s="41"/>
      <c r="CMQ2" s="41"/>
      <c r="CMR2" s="41"/>
      <c r="CMS2" s="41"/>
      <c r="CMT2" s="41"/>
      <c r="CMU2" s="41"/>
      <c r="CMV2" s="41"/>
      <c r="CMW2" s="41"/>
      <c r="CMX2" s="41"/>
      <c r="CMY2" s="41"/>
      <c r="CMZ2" s="41"/>
      <c r="CNA2" s="41"/>
      <c r="CNB2" s="41"/>
      <c r="CNC2" s="41"/>
      <c r="CND2" s="41"/>
      <c r="CNE2" s="41"/>
      <c r="CNF2" s="41"/>
      <c r="CNG2" s="41"/>
      <c r="CNH2" s="41"/>
      <c r="CNI2" s="41"/>
      <c r="CNJ2" s="41"/>
      <c r="CNK2" s="41"/>
      <c r="CNL2" s="41"/>
      <c r="CNM2" s="41"/>
      <c r="CNN2" s="41"/>
      <c r="CNO2" s="41"/>
      <c r="CNP2" s="41"/>
      <c r="CNQ2" s="41"/>
      <c r="CNR2" s="41"/>
      <c r="CNS2" s="41"/>
      <c r="CNT2" s="41"/>
      <c r="CNU2" s="41"/>
      <c r="CNV2" s="41"/>
      <c r="CNW2" s="41"/>
      <c r="CNX2" s="41"/>
      <c r="CNY2" s="41"/>
      <c r="CNZ2" s="41"/>
      <c r="COA2" s="41"/>
      <c r="COB2" s="41"/>
      <c r="COC2" s="41"/>
      <c r="COD2" s="41"/>
      <c r="COE2" s="41"/>
      <c r="COF2" s="41"/>
      <c r="COG2" s="41"/>
      <c r="COH2" s="41"/>
      <c r="COI2" s="41"/>
      <c r="COJ2" s="41"/>
      <c r="COK2" s="41"/>
      <c r="COL2" s="41"/>
      <c r="COM2" s="41"/>
      <c r="CON2" s="41"/>
      <c r="COO2" s="41"/>
      <c r="COP2" s="41"/>
      <c r="COQ2" s="41"/>
      <c r="COR2" s="41"/>
      <c r="COS2" s="41"/>
      <c r="COT2" s="41"/>
      <c r="COU2" s="41"/>
      <c r="COV2" s="41"/>
      <c r="COW2" s="41"/>
      <c r="COX2" s="41"/>
      <c r="COY2" s="41"/>
      <c r="COZ2" s="41"/>
      <c r="CPA2" s="41"/>
      <c r="CPB2" s="41"/>
      <c r="CPC2" s="41"/>
      <c r="CPD2" s="41"/>
      <c r="CPE2" s="41"/>
      <c r="CPF2" s="41"/>
      <c r="CPG2" s="41"/>
      <c r="CPH2" s="41"/>
      <c r="CPI2" s="41"/>
      <c r="CPJ2" s="41"/>
      <c r="CPK2" s="41"/>
      <c r="CPL2" s="41"/>
      <c r="CPM2" s="41"/>
      <c r="CPN2" s="41"/>
      <c r="CPO2" s="41"/>
      <c r="CPP2" s="41"/>
      <c r="CPQ2" s="41"/>
      <c r="CPR2" s="41"/>
      <c r="CPS2" s="41"/>
      <c r="CPT2" s="41"/>
      <c r="CPU2" s="41"/>
      <c r="CPV2" s="41"/>
      <c r="CPW2" s="41"/>
      <c r="CPX2" s="41"/>
      <c r="CPY2" s="41"/>
      <c r="CPZ2" s="41"/>
      <c r="CQA2" s="41"/>
      <c r="CQB2" s="41"/>
      <c r="CQC2" s="41"/>
      <c r="CQD2" s="41"/>
      <c r="CQE2" s="41"/>
      <c r="CQF2" s="41"/>
      <c r="CQG2" s="41"/>
      <c r="CQH2" s="41"/>
      <c r="CQI2" s="41"/>
      <c r="CQJ2" s="41"/>
      <c r="CQK2" s="41"/>
      <c r="CQL2" s="41"/>
      <c r="CQM2" s="41"/>
      <c r="CQN2" s="41"/>
      <c r="CQO2" s="41"/>
      <c r="CQP2" s="41"/>
      <c r="CQQ2" s="41"/>
      <c r="CQR2" s="41"/>
      <c r="CQS2" s="41"/>
      <c r="CQT2" s="41"/>
      <c r="CQU2" s="41"/>
      <c r="CQV2" s="41"/>
      <c r="CQW2" s="41"/>
      <c r="CQX2" s="41"/>
      <c r="CQY2" s="41"/>
      <c r="CQZ2" s="41"/>
      <c r="CRA2" s="41"/>
      <c r="CRB2" s="41"/>
      <c r="CRC2" s="41"/>
      <c r="CRD2" s="41"/>
      <c r="CRE2" s="41"/>
      <c r="CRF2" s="41"/>
      <c r="CRG2" s="41"/>
      <c r="CRH2" s="41"/>
      <c r="CRI2" s="41"/>
      <c r="CRJ2" s="41"/>
      <c r="CRK2" s="41"/>
      <c r="CRL2" s="41"/>
      <c r="CRM2" s="41"/>
      <c r="CRN2" s="41"/>
      <c r="CRO2" s="41"/>
      <c r="CRP2" s="41"/>
      <c r="CRQ2" s="41"/>
      <c r="CRR2" s="41"/>
      <c r="CRS2" s="41"/>
      <c r="CRT2" s="41"/>
      <c r="CRU2" s="41"/>
      <c r="CRV2" s="41"/>
      <c r="CRW2" s="41"/>
      <c r="CRX2" s="41"/>
      <c r="CRY2" s="41"/>
      <c r="CRZ2" s="41"/>
      <c r="CSA2" s="41"/>
      <c r="CSB2" s="41"/>
      <c r="CSC2" s="41"/>
      <c r="CSD2" s="41"/>
      <c r="CSE2" s="41"/>
      <c r="CSF2" s="41"/>
      <c r="CSG2" s="41"/>
      <c r="CSH2" s="41"/>
      <c r="CSI2" s="41"/>
      <c r="CSJ2" s="41"/>
      <c r="CSK2" s="41"/>
      <c r="CSL2" s="41"/>
      <c r="CSM2" s="41"/>
      <c r="CSN2" s="41"/>
      <c r="CSO2" s="41"/>
      <c r="CSP2" s="41"/>
      <c r="CSQ2" s="41"/>
      <c r="CSR2" s="41"/>
      <c r="CSS2" s="41"/>
      <c r="CST2" s="41"/>
      <c r="CSU2" s="41"/>
      <c r="CSV2" s="41"/>
      <c r="CSW2" s="41"/>
      <c r="CSX2" s="41"/>
      <c r="CSY2" s="41"/>
      <c r="CSZ2" s="41"/>
      <c r="CTA2" s="41"/>
      <c r="CTB2" s="41"/>
      <c r="CTC2" s="41"/>
      <c r="CTD2" s="41"/>
      <c r="CTE2" s="41"/>
      <c r="CTF2" s="41"/>
      <c r="CTG2" s="41"/>
      <c r="CTH2" s="41"/>
      <c r="CTI2" s="41"/>
      <c r="CTJ2" s="41"/>
      <c r="CTK2" s="41"/>
      <c r="CTL2" s="41"/>
      <c r="CTM2" s="41"/>
      <c r="CTN2" s="41"/>
      <c r="CTO2" s="41"/>
      <c r="CTP2" s="41"/>
      <c r="CTQ2" s="41"/>
      <c r="CTR2" s="41"/>
      <c r="CTS2" s="41"/>
      <c r="CTT2" s="41"/>
      <c r="CTU2" s="41"/>
      <c r="CTV2" s="41"/>
      <c r="CTW2" s="41"/>
      <c r="CTX2" s="41"/>
      <c r="CTY2" s="41"/>
      <c r="CTZ2" s="41"/>
      <c r="CUA2" s="41"/>
      <c r="CUB2" s="41"/>
      <c r="CUC2" s="41"/>
      <c r="CUD2" s="41"/>
      <c r="CUE2" s="41"/>
      <c r="CUF2" s="41"/>
      <c r="CUG2" s="41"/>
      <c r="CUH2" s="41"/>
      <c r="CUI2" s="41"/>
      <c r="CUJ2" s="41"/>
      <c r="CUK2" s="41"/>
      <c r="CUL2" s="41"/>
      <c r="CUM2" s="41"/>
      <c r="CUN2" s="41"/>
      <c r="CUO2" s="41"/>
      <c r="CUP2" s="41"/>
      <c r="CUQ2" s="41"/>
      <c r="CUR2" s="41"/>
      <c r="CUS2" s="41"/>
      <c r="CUT2" s="41"/>
      <c r="CUU2" s="41"/>
      <c r="CUV2" s="41"/>
      <c r="CUW2" s="41"/>
      <c r="CUX2" s="41"/>
      <c r="CUY2" s="41"/>
      <c r="CUZ2" s="41"/>
      <c r="CVA2" s="41"/>
      <c r="CVB2" s="41"/>
      <c r="CVC2" s="41"/>
      <c r="CVD2" s="41"/>
      <c r="CVE2" s="41"/>
      <c r="CVF2" s="41"/>
      <c r="CVG2" s="41"/>
      <c r="CVH2" s="41"/>
      <c r="CVI2" s="41"/>
      <c r="CVJ2" s="41"/>
      <c r="CVK2" s="41"/>
      <c r="CVL2" s="41"/>
      <c r="CVM2" s="41"/>
      <c r="CVN2" s="41"/>
      <c r="CVO2" s="41"/>
      <c r="CVP2" s="41"/>
      <c r="CVQ2" s="41"/>
      <c r="CVR2" s="41"/>
      <c r="CVS2" s="41"/>
      <c r="CVT2" s="41"/>
      <c r="CVU2" s="41"/>
      <c r="CVV2" s="41"/>
      <c r="CVW2" s="41"/>
      <c r="CVX2" s="41"/>
      <c r="CVY2" s="41"/>
      <c r="CVZ2" s="41"/>
      <c r="CWA2" s="41"/>
      <c r="CWB2" s="41"/>
      <c r="CWC2" s="41"/>
      <c r="CWD2" s="41"/>
      <c r="CWE2" s="41"/>
      <c r="CWF2" s="41"/>
      <c r="CWG2" s="41"/>
      <c r="CWH2" s="41"/>
      <c r="CWI2" s="41"/>
      <c r="CWJ2" s="41"/>
      <c r="CWK2" s="41"/>
      <c r="CWL2" s="41"/>
      <c r="CWM2" s="41"/>
      <c r="CWN2" s="41"/>
      <c r="CWO2" s="41"/>
      <c r="CWP2" s="41"/>
      <c r="CWQ2" s="41"/>
      <c r="CWR2" s="41"/>
      <c r="CWS2" s="41"/>
      <c r="CWT2" s="41"/>
      <c r="CWU2" s="41"/>
      <c r="CWV2" s="41"/>
      <c r="CWW2" s="41"/>
      <c r="CWX2" s="41"/>
      <c r="CWY2" s="41"/>
      <c r="CWZ2" s="41"/>
      <c r="CXA2" s="41"/>
      <c r="CXB2" s="41"/>
      <c r="CXC2" s="41"/>
      <c r="CXD2" s="41"/>
      <c r="CXE2" s="41"/>
      <c r="CXF2" s="41"/>
      <c r="CXG2" s="41"/>
      <c r="CXH2" s="41"/>
      <c r="CXI2" s="41"/>
      <c r="CXJ2" s="41"/>
      <c r="CXK2" s="41"/>
      <c r="CXL2" s="41"/>
      <c r="CXM2" s="41"/>
      <c r="CXN2" s="41"/>
      <c r="CXO2" s="41"/>
      <c r="CXP2" s="41"/>
      <c r="CXQ2" s="41"/>
      <c r="CXR2" s="41"/>
      <c r="CXS2" s="41"/>
      <c r="CXT2" s="41"/>
      <c r="CXU2" s="41"/>
      <c r="CXV2" s="41"/>
      <c r="CXW2" s="41"/>
      <c r="CXX2" s="41"/>
      <c r="CXY2" s="41"/>
      <c r="CXZ2" s="41"/>
      <c r="CYA2" s="41"/>
      <c r="CYB2" s="41"/>
      <c r="CYC2" s="41"/>
      <c r="CYD2" s="41"/>
      <c r="CYE2" s="41"/>
      <c r="CYF2" s="41"/>
      <c r="CYG2" s="41"/>
      <c r="CYH2" s="41"/>
      <c r="CYI2" s="41"/>
      <c r="CYJ2" s="41"/>
      <c r="CYK2" s="41"/>
      <c r="CYL2" s="41"/>
      <c r="CYM2" s="41"/>
      <c r="CYN2" s="41"/>
      <c r="CYO2" s="41"/>
      <c r="CYP2" s="41"/>
      <c r="CYQ2" s="41"/>
      <c r="CYR2" s="41"/>
      <c r="CYS2" s="41"/>
      <c r="CYT2" s="41"/>
      <c r="CYU2" s="41"/>
      <c r="CYV2" s="41"/>
      <c r="CYW2" s="41"/>
      <c r="CYX2" s="41"/>
      <c r="CYY2" s="41"/>
      <c r="CYZ2" s="41"/>
      <c r="CZA2" s="41"/>
      <c r="CZB2" s="41"/>
      <c r="CZC2" s="41"/>
      <c r="CZD2" s="41"/>
      <c r="CZE2" s="41"/>
      <c r="CZF2" s="41"/>
      <c r="CZG2" s="41"/>
      <c r="CZH2" s="41"/>
      <c r="CZI2" s="41"/>
      <c r="CZJ2" s="41"/>
      <c r="CZK2" s="41"/>
      <c r="CZL2" s="41"/>
      <c r="CZM2" s="41"/>
      <c r="CZN2" s="41"/>
      <c r="CZO2" s="41"/>
      <c r="CZP2" s="41"/>
      <c r="CZQ2" s="41"/>
      <c r="CZR2" s="41"/>
      <c r="CZS2" s="41"/>
      <c r="CZT2" s="41"/>
      <c r="CZU2" s="41"/>
      <c r="CZV2" s="41"/>
      <c r="CZW2" s="41"/>
      <c r="CZX2" s="41"/>
      <c r="CZY2" s="41"/>
      <c r="CZZ2" s="41"/>
      <c r="DAA2" s="41"/>
      <c r="DAB2" s="41"/>
      <c r="DAC2" s="41"/>
      <c r="DAD2" s="41"/>
      <c r="DAE2" s="41"/>
      <c r="DAF2" s="41"/>
      <c r="DAG2" s="41"/>
      <c r="DAH2" s="41"/>
      <c r="DAI2" s="41"/>
      <c r="DAJ2" s="41"/>
      <c r="DAK2" s="41"/>
      <c r="DAL2" s="41"/>
      <c r="DAM2" s="41"/>
      <c r="DAN2" s="41"/>
      <c r="DAO2" s="41"/>
      <c r="DAP2" s="41"/>
      <c r="DAQ2" s="41"/>
      <c r="DAR2" s="41"/>
      <c r="DAS2" s="41"/>
      <c r="DAT2" s="41"/>
      <c r="DAU2" s="41"/>
      <c r="DAV2" s="41"/>
      <c r="DAW2" s="41"/>
      <c r="DAX2" s="41"/>
      <c r="DAY2" s="41"/>
      <c r="DAZ2" s="41"/>
      <c r="DBA2" s="41"/>
      <c r="DBB2" s="41"/>
      <c r="DBC2" s="41"/>
      <c r="DBD2" s="41"/>
      <c r="DBE2" s="41"/>
      <c r="DBF2" s="41"/>
      <c r="DBG2" s="41"/>
      <c r="DBH2" s="41"/>
      <c r="DBI2" s="41"/>
      <c r="DBJ2" s="41"/>
      <c r="DBK2" s="41"/>
      <c r="DBL2" s="41"/>
      <c r="DBM2" s="41"/>
      <c r="DBN2" s="41"/>
      <c r="DBO2" s="41"/>
      <c r="DBP2" s="41"/>
      <c r="DBQ2" s="41"/>
      <c r="DBR2" s="41"/>
      <c r="DBS2" s="41"/>
      <c r="DBT2" s="41"/>
      <c r="DBU2" s="41"/>
      <c r="DBV2" s="41"/>
      <c r="DBW2" s="41"/>
      <c r="DBX2" s="41"/>
      <c r="DBY2" s="41"/>
      <c r="DBZ2" s="41"/>
      <c r="DCA2" s="41"/>
      <c r="DCB2" s="41"/>
      <c r="DCC2" s="41"/>
      <c r="DCD2" s="41"/>
      <c r="DCE2" s="41"/>
      <c r="DCF2" s="41"/>
      <c r="DCG2" s="41"/>
      <c r="DCH2" s="41"/>
      <c r="DCI2" s="41"/>
      <c r="DCJ2" s="41"/>
      <c r="DCK2" s="41"/>
      <c r="DCL2" s="41"/>
      <c r="DCM2" s="41"/>
      <c r="DCN2" s="41"/>
      <c r="DCO2" s="41"/>
      <c r="DCP2" s="41"/>
      <c r="DCQ2" s="41"/>
      <c r="DCR2" s="41"/>
      <c r="DCS2" s="41"/>
      <c r="DCT2" s="41"/>
      <c r="DCU2" s="41"/>
      <c r="DCV2" s="41"/>
      <c r="DCW2" s="41"/>
      <c r="DCX2" s="41"/>
      <c r="DCY2" s="41"/>
      <c r="DCZ2" s="41"/>
      <c r="DDA2" s="41"/>
      <c r="DDB2" s="41"/>
      <c r="DDC2" s="41"/>
      <c r="DDD2" s="41"/>
      <c r="DDE2" s="41"/>
      <c r="DDF2" s="41"/>
      <c r="DDG2" s="41"/>
      <c r="DDH2" s="41"/>
      <c r="DDI2" s="41"/>
      <c r="DDJ2" s="41"/>
      <c r="DDK2" s="41"/>
      <c r="DDL2" s="41"/>
      <c r="DDM2" s="41"/>
      <c r="DDN2" s="41"/>
      <c r="DDO2" s="41"/>
      <c r="DDP2" s="41"/>
      <c r="DDQ2" s="41"/>
      <c r="DDR2" s="41"/>
      <c r="DDS2" s="41"/>
      <c r="DDT2" s="41"/>
      <c r="DDU2" s="41"/>
      <c r="DDV2" s="41"/>
      <c r="DDW2" s="41"/>
      <c r="DDX2" s="41"/>
      <c r="DDY2" s="41"/>
      <c r="DDZ2" s="41"/>
      <c r="DEA2" s="41"/>
      <c r="DEB2" s="41"/>
      <c r="DEC2" s="41"/>
      <c r="DED2" s="41"/>
      <c r="DEE2" s="41"/>
      <c r="DEF2" s="41"/>
      <c r="DEG2" s="41"/>
      <c r="DEH2" s="41"/>
      <c r="DEI2" s="41"/>
      <c r="DEJ2" s="41"/>
      <c r="DEK2" s="41"/>
      <c r="DEL2" s="41"/>
      <c r="DEM2" s="41"/>
      <c r="DEN2" s="41"/>
      <c r="DEO2" s="41"/>
      <c r="DEP2" s="41"/>
      <c r="DEQ2" s="41"/>
      <c r="DER2" s="41"/>
      <c r="DES2" s="41"/>
      <c r="DET2" s="41"/>
      <c r="DEU2" s="41"/>
      <c r="DEV2" s="41"/>
      <c r="DEW2" s="41"/>
      <c r="DEX2" s="41"/>
      <c r="DEY2" s="41"/>
      <c r="DEZ2" s="41"/>
      <c r="DFA2" s="41"/>
      <c r="DFB2" s="41"/>
      <c r="DFC2" s="41"/>
      <c r="DFD2" s="41"/>
      <c r="DFE2" s="41"/>
      <c r="DFF2" s="41"/>
      <c r="DFG2" s="41"/>
      <c r="DFH2" s="41"/>
      <c r="DFI2" s="41"/>
      <c r="DFJ2" s="41"/>
      <c r="DFK2" s="41"/>
      <c r="DFL2" s="41"/>
      <c r="DFM2" s="41"/>
      <c r="DFN2" s="41"/>
      <c r="DFO2" s="41"/>
      <c r="DFP2" s="41"/>
      <c r="DFQ2" s="41"/>
      <c r="DFR2" s="41"/>
      <c r="DFS2" s="41"/>
      <c r="DFT2" s="41"/>
      <c r="DFU2" s="41"/>
      <c r="DFV2" s="41"/>
      <c r="DFW2" s="41"/>
      <c r="DFX2" s="41"/>
      <c r="DFY2" s="41"/>
      <c r="DFZ2" s="41"/>
      <c r="DGA2" s="41"/>
      <c r="DGB2" s="41"/>
      <c r="DGC2" s="41"/>
      <c r="DGD2" s="41"/>
      <c r="DGE2" s="41"/>
      <c r="DGF2" s="41"/>
      <c r="DGG2" s="41"/>
      <c r="DGH2" s="41"/>
      <c r="DGI2" s="41"/>
      <c r="DGJ2" s="41"/>
      <c r="DGK2" s="41"/>
      <c r="DGL2" s="41"/>
      <c r="DGM2" s="41"/>
      <c r="DGN2" s="41"/>
      <c r="DGO2" s="41"/>
      <c r="DGP2" s="41"/>
      <c r="DGQ2" s="41"/>
      <c r="DGR2" s="41"/>
      <c r="DGS2" s="41"/>
      <c r="DGT2" s="41"/>
      <c r="DGU2" s="41"/>
      <c r="DGV2" s="41"/>
      <c r="DGW2" s="41"/>
      <c r="DGX2" s="41"/>
      <c r="DGY2" s="41"/>
      <c r="DGZ2" s="41"/>
      <c r="DHA2" s="41"/>
      <c r="DHB2" s="41"/>
      <c r="DHC2" s="41"/>
      <c r="DHD2" s="41"/>
      <c r="DHE2" s="41"/>
      <c r="DHF2" s="41"/>
      <c r="DHG2" s="41"/>
      <c r="DHH2" s="41"/>
      <c r="DHI2" s="41"/>
      <c r="DHJ2" s="41"/>
      <c r="DHK2" s="41"/>
      <c r="DHL2" s="41"/>
      <c r="DHM2" s="41"/>
      <c r="DHN2" s="41"/>
      <c r="DHO2" s="41"/>
      <c r="DHP2" s="41"/>
      <c r="DHQ2" s="41"/>
      <c r="DHR2" s="41"/>
      <c r="DHS2" s="41"/>
      <c r="DHT2" s="41"/>
      <c r="DHU2" s="41"/>
      <c r="DHV2" s="41"/>
      <c r="DHW2" s="41"/>
      <c r="DHX2" s="41"/>
      <c r="DHY2" s="41"/>
      <c r="DHZ2" s="41"/>
      <c r="DIA2" s="41"/>
      <c r="DIB2" s="41"/>
      <c r="DIC2" s="41"/>
      <c r="DID2" s="41"/>
      <c r="DIE2" s="41"/>
      <c r="DIF2" s="41"/>
      <c r="DIG2" s="41"/>
      <c r="DIH2" s="41"/>
      <c r="DII2" s="41"/>
      <c r="DIJ2" s="41"/>
      <c r="DIK2" s="41"/>
      <c r="DIL2" s="41"/>
      <c r="DIM2" s="41"/>
      <c r="DIN2" s="41"/>
      <c r="DIO2" s="41"/>
      <c r="DIP2" s="41"/>
      <c r="DIQ2" s="41"/>
      <c r="DIR2" s="41"/>
      <c r="DIS2" s="41"/>
      <c r="DIT2" s="41"/>
      <c r="DIU2" s="41"/>
      <c r="DIV2" s="41"/>
      <c r="DIW2" s="41"/>
      <c r="DIX2" s="41"/>
      <c r="DIY2" s="41"/>
      <c r="DIZ2" s="41"/>
      <c r="DJA2" s="41"/>
      <c r="DJB2" s="41"/>
      <c r="DJC2" s="41"/>
      <c r="DJD2" s="41"/>
      <c r="DJE2" s="41"/>
      <c r="DJF2" s="41"/>
      <c r="DJG2" s="41"/>
      <c r="DJH2" s="41"/>
      <c r="DJI2" s="41"/>
      <c r="DJJ2" s="41"/>
      <c r="DJK2" s="41"/>
      <c r="DJL2" s="41"/>
      <c r="DJM2" s="41"/>
      <c r="DJN2" s="41"/>
      <c r="DJO2" s="41"/>
      <c r="DJP2" s="41"/>
      <c r="DJQ2" s="41"/>
      <c r="DJR2" s="41"/>
      <c r="DJS2" s="41"/>
      <c r="DJT2" s="41"/>
      <c r="DJU2" s="41"/>
      <c r="DJV2" s="41"/>
      <c r="DJW2" s="41"/>
      <c r="DJX2" s="41"/>
      <c r="DJY2" s="41"/>
      <c r="DJZ2" s="41"/>
      <c r="DKA2" s="41"/>
      <c r="DKB2" s="41"/>
      <c r="DKC2" s="41"/>
      <c r="DKD2" s="41"/>
      <c r="DKE2" s="41"/>
      <c r="DKF2" s="41"/>
      <c r="DKG2" s="41"/>
      <c r="DKH2" s="41"/>
      <c r="DKI2" s="41"/>
      <c r="DKJ2" s="41"/>
      <c r="DKK2" s="41"/>
      <c r="DKL2" s="41"/>
      <c r="DKM2" s="41"/>
      <c r="DKN2" s="41"/>
      <c r="DKO2" s="41"/>
      <c r="DKP2" s="41"/>
      <c r="DKQ2" s="41"/>
      <c r="DKR2" s="41"/>
      <c r="DKS2" s="41"/>
      <c r="DKT2" s="41"/>
      <c r="DKU2" s="41"/>
      <c r="DKV2" s="41"/>
      <c r="DKW2" s="41"/>
      <c r="DKX2" s="41"/>
      <c r="DKY2" s="41"/>
      <c r="DKZ2" s="41"/>
      <c r="DLA2" s="41"/>
      <c r="DLB2" s="41"/>
      <c r="DLC2" s="41"/>
      <c r="DLD2" s="41"/>
      <c r="DLE2" s="41"/>
      <c r="DLF2" s="41"/>
      <c r="DLG2" s="41"/>
      <c r="DLH2" s="41"/>
      <c r="DLI2" s="41"/>
      <c r="DLJ2" s="41"/>
      <c r="DLK2" s="41"/>
      <c r="DLL2" s="41"/>
      <c r="DLM2" s="41"/>
      <c r="DLN2" s="41"/>
      <c r="DLO2" s="41"/>
      <c r="DLP2" s="41"/>
      <c r="DLQ2" s="41"/>
      <c r="DLR2" s="41"/>
      <c r="DLS2" s="41"/>
      <c r="DLT2" s="41"/>
      <c r="DLU2" s="41"/>
      <c r="DLV2" s="41"/>
      <c r="DLW2" s="41"/>
      <c r="DLX2" s="41"/>
      <c r="DLY2" s="41"/>
      <c r="DLZ2" s="41"/>
      <c r="DMA2" s="41"/>
      <c r="DMB2" s="41"/>
      <c r="DMC2" s="41"/>
      <c r="DMD2" s="41"/>
      <c r="DME2" s="41"/>
      <c r="DMF2" s="41"/>
      <c r="DMG2" s="41"/>
      <c r="DMH2" s="41"/>
      <c r="DMI2" s="41"/>
      <c r="DMJ2" s="41"/>
      <c r="DMK2" s="41"/>
      <c r="DML2" s="41"/>
      <c r="DMM2" s="41"/>
      <c r="DMN2" s="41"/>
      <c r="DMO2" s="41"/>
      <c r="DMP2" s="41"/>
      <c r="DMQ2" s="41"/>
      <c r="DMR2" s="41"/>
      <c r="DMS2" s="41"/>
      <c r="DMT2" s="41"/>
      <c r="DMU2" s="41"/>
      <c r="DMV2" s="41"/>
      <c r="DMW2" s="41"/>
      <c r="DMX2" s="41"/>
      <c r="DMY2" s="41"/>
      <c r="DMZ2" s="41"/>
      <c r="DNA2" s="41"/>
      <c r="DNB2" s="41"/>
      <c r="DNC2" s="41"/>
      <c r="DND2" s="41"/>
      <c r="DNE2" s="41"/>
      <c r="DNF2" s="41"/>
      <c r="DNG2" s="41"/>
      <c r="DNH2" s="41"/>
      <c r="DNI2" s="41"/>
      <c r="DNJ2" s="41"/>
      <c r="DNK2" s="41"/>
      <c r="DNL2" s="41"/>
      <c r="DNM2" s="41"/>
      <c r="DNN2" s="41"/>
      <c r="DNO2" s="41"/>
      <c r="DNP2" s="41"/>
      <c r="DNQ2" s="41"/>
      <c r="DNR2" s="41"/>
      <c r="DNS2" s="41"/>
      <c r="DNT2" s="41"/>
      <c r="DNU2" s="41"/>
      <c r="DNV2" s="41"/>
      <c r="DNW2" s="41"/>
      <c r="DNX2" s="41"/>
      <c r="DNY2" s="41"/>
      <c r="DNZ2" s="41"/>
      <c r="DOA2" s="41"/>
      <c r="DOB2" s="41"/>
      <c r="DOC2" s="41"/>
      <c r="DOD2" s="41"/>
      <c r="DOE2" s="41"/>
      <c r="DOF2" s="41"/>
      <c r="DOG2" s="41"/>
      <c r="DOH2" s="41"/>
      <c r="DOI2" s="41"/>
      <c r="DOJ2" s="41"/>
      <c r="DOK2" s="41"/>
      <c r="DOL2" s="41"/>
      <c r="DOM2" s="41"/>
      <c r="DON2" s="41"/>
      <c r="DOO2" s="41"/>
      <c r="DOP2" s="41"/>
      <c r="DOQ2" s="41"/>
      <c r="DOR2" s="41"/>
      <c r="DOS2" s="41"/>
      <c r="DOT2" s="41"/>
      <c r="DOU2" s="41"/>
      <c r="DOV2" s="41"/>
      <c r="DOW2" s="41"/>
      <c r="DOX2" s="41"/>
      <c r="DOY2" s="41"/>
      <c r="DOZ2" s="41"/>
      <c r="DPA2" s="41"/>
      <c r="DPB2" s="41"/>
      <c r="DPC2" s="41"/>
      <c r="DPD2" s="41"/>
      <c r="DPE2" s="41"/>
      <c r="DPF2" s="41"/>
      <c r="DPG2" s="41"/>
      <c r="DPH2" s="41"/>
      <c r="DPI2" s="41"/>
      <c r="DPJ2" s="41"/>
      <c r="DPK2" s="41"/>
      <c r="DPL2" s="41"/>
      <c r="DPM2" s="41"/>
      <c r="DPN2" s="41"/>
      <c r="DPO2" s="41"/>
      <c r="DPP2" s="41"/>
      <c r="DPQ2" s="41"/>
      <c r="DPR2" s="41"/>
      <c r="DPS2" s="41"/>
      <c r="DPT2" s="41"/>
      <c r="DPU2" s="41"/>
      <c r="DPV2" s="41"/>
      <c r="DPW2" s="41"/>
      <c r="DPX2" s="41"/>
      <c r="DPY2" s="41"/>
      <c r="DPZ2" s="41"/>
      <c r="DQA2" s="41"/>
      <c r="DQB2" s="41"/>
      <c r="DQC2" s="41"/>
      <c r="DQD2" s="41"/>
      <c r="DQE2" s="41"/>
      <c r="DQF2" s="41"/>
      <c r="DQG2" s="41"/>
      <c r="DQH2" s="41"/>
      <c r="DQI2" s="41"/>
      <c r="DQJ2" s="41"/>
      <c r="DQK2" s="41"/>
      <c r="DQL2" s="41"/>
      <c r="DQM2" s="41"/>
      <c r="DQN2" s="41"/>
      <c r="DQO2" s="41"/>
      <c r="DQP2" s="41"/>
      <c r="DQQ2" s="41"/>
      <c r="DQR2" s="41"/>
      <c r="DQS2" s="41"/>
      <c r="DQT2" s="41"/>
      <c r="DQU2" s="41"/>
      <c r="DQV2" s="41"/>
      <c r="DQW2" s="41"/>
      <c r="DQX2" s="41"/>
      <c r="DQY2" s="41"/>
      <c r="DQZ2" s="41"/>
      <c r="DRA2" s="41"/>
      <c r="DRB2" s="41"/>
      <c r="DRC2" s="41"/>
      <c r="DRD2" s="41"/>
      <c r="DRE2" s="41"/>
      <c r="DRF2" s="41"/>
      <c r="DRG2" s="41"/>
      <c r="DRH2" s="41"/>
      <c r="DRI2" s="41"/>
      <c r="DRJ2" s="41"/>
      <c r="DRK2" s="41"/>
      <c r="DRL2" s="41"/>
      <c r="DRM2" s="41"/>
      <c r="DRN2" s="41"/>
      <c r="DRO2" s="41"/>
      <c r="DRP2" s="41"/>
      <c r="DRQ2" s="41"/>
      <c r="DRR2" s="41"/>
      <c r="DRS2" s="41"/>
      <c r="DRT2" s="41"/>
      <c r="DRU2" s="41"/>
      <c r="DRV2" s="41"/>
      <c r="DRW2" s="41"/>
      <c r="DRX2" s="41"/>
      <c r="DRY2" s="41"/>
      <c r="DRZ2" s="41"/>
      <c r="DSA2" s="41"/>
      <c r="DSB2" s="41"/>
      <c r="DSC2" s="41"/>
      <c r="DSD2" s="41"/>
      <c r="DSE2" s="41"/>
      <c r="DSF2" s="41"/>
      <c r="DSG2" s="41"/>
      <c r="DSH2" s="41"/>
      <c r="DSI2" s="41"/>
      <c r="DSJ2" s="41"/>
      <c r="DSK2" s="41"/>
      <c r="DSL2" s="41"/>
      <c r="DSM2" s="41"/>
      <c r="DSN2" s="41"/>
      <c r="DSO2" s="41"/>
      <c r="DSP2" s="41"/>
      <c r="DSQ2" s="41"/>
      <c r="DSR2" s="41"/>
      <c r="DSS2" s="41"/>
      <c r="DST2" s="41"/>
      <c r="DSU2" s="41"/>
      <c r="DSV2" s="41"/>
      <c r="DSW2" s="41"/>
      <c r="DSX2" s="41"/>
      <c r="DSY2" s="41"/>
      <c r="DSZ2" s="41"/>
      <c r="DTA2" s="41"/>
      <c r="DTB2" s="41"/>
      <c r="DTC2" s="41"/>
      <c r="DTD2" s="41"/>
      <c r="DTE2" s="41"/>
      <c r="DTF2" s="41"/>
      <c r="DTG2" s="41"/>
      <c r="DTH2" s="41"/>
      <c r="DTI2" s="41"/>
      <c r="DTJ2" s="41"/>
      <c r="DTK2" s="41"/>
      <c r="DTL2" s="41"/>
      <c r="DTM2" s="41"/>
      <c r="DTN2" s="41"/>
      <c r="DTO2" s="41"/>
      <c r="DTP2" s="41"/>
      <c r="DTQ2" s="41"/>
      <c r="DTR2" s="41"/>
      <c r="DTS2" s="41"/>
      <c r="DTT2" s="41"/>
      <c r="DTU2" s="41"/>
      <c r="DTV2" s="41"/>
      <c r="DTW2" s="41"/>
      <c r="DTX2" s="41"/>
      <c r="DTY2" s="41"/>
      <c r="DTZ2" s="41"/>
      <c r="DUA2" s="41"/>
      <c r="DUB2" s="41"/>
      <c r="DUC2" s="41"/>
      <c r="DUD2" s="41"/>
      <c r="DUE2" s="41"/>
      <c r="DUF2" s="41"/>
      <c r="DUG2" s="41"/>
      <c r="DUH2" s="41"/>
      <c r="DUI2" s="41"/>
      <c r="DUJ2" s="41"/>
      <c r="DUK2" s="41"/>
      <c r="DUL2" s="41"/>
      <c r="DUM2" s="41"/>
      <c r="DUN2" s="41"/>
      <c r="DUO2" s="41"/>
      <c r="DUP2" s="41"/>
      <c r="DUQ2" s="41"/>
      <c r="DUR2" s="41"/>
      <c r="DUS2" s="41"/>
      <c r="DUT2" s="41"/>
      <c r="DUU2" s="41"/>
      <c r="DUV2" s="41"/>
      <c r="DUW2" s="41"/>
      <c r="DUX2" s="41"/>
      <c r="DUY2" s="41"/>
      <c r="DUZ2" s="41"/>
      <c r="DVA2" s="41"/>
      <c r="DVB2" s="41"/>
      <c r="DVC2" s="41"/>
      <c r="DVD2" s="41"/>
      <c r="DVE2" s="41"/>
      <c r="DVF2" s="41"/>
      <c r="DVG2" s="41"/>
      <c r="DVH2" s="41"/>
      <c r="DVI2" s="41"/>
      <c r="DVJ2" s="41"/>
      <c r="DVK2" s="41"/>
      <c r="DVL2" s="41"/>
      <c r="DVM2" s="41"/>
      <c r="DVN2" s="41"/>
      <c r="DVO2" s="41"/>
      <c r="DVP2" s="41"/>
      <c r="DVQ2" s="41"/>
      <c r="DVR2" s="41"/>
      <c r="DVS2" s="41"/>
      <c r="DVT2" s="41"/>
      <c r="DVU2" s="41"/>
      <c r="DVV2" s="41"/>
      <c r="DVW2" s="41"/>
      <c r="DVX2" s="41"/>
      <c r="DVY2" s="41"/>
      <c r="DVZ2" s="41"/>
      <c r="DWA2" s="41"/>
      <c r="DWB2" s="41"/>
      <c r="DWC2" s="41"/>
      <c r="DWD2" s="41"/>
      <c r="DWE2" s="41"/>
      <c r="DWF2" s="41"/>
      <c r="DWG2" s="41"/>
      <c r="DWH2" s="41"/>
      <c r="DWI2" s="41"/>
      <c r="DWJ2" s="41"/>
      <c r="DWK2" s="41"/>
      <c r="DWL2" s="41"/>
      <c r="DWM2" s="41"/>
      <c r="DWN2" s="41"/>
      <c r="DWO2" s="41"/>
      <c r="DWP2" s="41"/>
      <c r="DWQ2" s="41"/>
      <c r="DWR2" s="41"/>
      <c r="DWS2" s="41"/>
      <c r="DWT2" s="41"/>
      <c r="DWU2" s="41"/>
      <c r="DWV2" s="41"/>
      <c r="DWW2" s="41"/>
      <c r="DWX2" s="41"/>
      <c r="DWY2" s="41"/>
      <c r="DWZ2" s="41"/>
      <c r="DXA2" s="41"/>
      <c r="DXB2" s="41"/>
      <c r="DXC2" s="41"/>
      <c r="DXD2" s="41"/>
      <c r="DXE2" s="41"/>
      <c r="DXF2" s="41"/>
      <c r="DXG2" s="41"/>
      <c r="DXH2" s="41"/>
      <c r="DXI2" s="41"/>
      <c r="DXJ2" s="41"/>
      <c r="DXK2" s="41"/>
      <c r="DXL2" s="41"/>
      <c r="DXM2" s="41"/>
      <c r="DXN2" s="41"/>
      <c r="DXO2" s="41"/>
      <c r="DXP2" s="41"/>
      <c r="DXQ2" s="41"/>
      <c r="DXR2" s="41"/>
      <c r="DXS2" s="41"/>
      <c r="DXT2" s="41"/>
      <c r="DXU2" s="41"/>
      <c r="DXV2" s="41"/>
      <c r="DXW2" s="41"/>
      <c r="DXX2" s="41"/>
      <c r="DXY2" s="41"/>
      <c r="DXZ2" s="41"/>
      <c r="DYA2" s="41"/>
      <c r="DYB2" s="41"/>
      <c r="DYC2" s="41"/>
      <c r="DYD2" s="41"/>
      <c r="DYE2" s="41"/>
      <c r="DYF2" s="41"/>
      <c r="DYG2" s="41"/>
      <c r="DYH2" s="41"/>
      <c r="DYI2" s="41"/>
      <c r="DYJ2" s="41"/>
      <c r="DYK2" s="41"/>
      <c r="DYL2" s="41"/>
      <c r="DYM2" s="41"/>
      <c r="DYN2" s="41"/>
      <c r="DYO2" s="41"/>
      <c r="DYP2" s="41"/>
      <c r="DYQ2" s="41"/>
      <c r="DYR2" s="41"/>
      <c r="DYS2" s="41"/>
      <c r="DYT2" s="41"/>
      <c r="DYU2" s="41"/>
      <c r="DYV2" s="41"/>
      <c r="DYW2" s="41"/>
      <c r="DYX2" s="41"/>
      <c r="DYY2" s="41"/>
      <c r="DYZ2" s="41"/>
      <c r="DZA2" s="41"/>
      <c r="DZB2" s="41"/>
      <c r="DZC2" s="41"/>
      <c r="DZD2" s="41"/>
      <c r="DZE2" s="41"/>
      <c r="DZF2" s="41"/>
      <c r="DZG2" s="41"/>
      <c r="DZH2" s="41"/>
      <c r="DZI2" s="41"/>
      <c r="DZJ2" s="41"/>
      <c r="DZK2" s="41"/>
      <c r="DZL2" s="41"/>
      <c r="DZM2" s="41"/>
      <c r="DZN2" s="41"/>
      <c r="DZO2" s="41"/>
      <c r="DZP2" s="41"/>
      <c r="DZQ2" s="41"/>
      <c r="DZR2" s="41"/>
      <c r="DZS2" s="41"/>
      <c r="DZT2" s="41"/>
      <c r="DZU2" s="41"/>
      <c r="DZV2" s="41"/>
      <c r="DZW2" s="41"/>
      <c r="DZX2" s="41"/>
      <c r="DZY2" s="41"/>
      <c r="DZZ2" s="41"/>
      <c r="EAA2" s="41"/>
      <c r="EAB2" s="41"/>
      <c r="EAC2" s="41"/>
      <c r="EAD2" s="41"/>
      <c r="EAE2" s="41"/>
      <c r="EAF2" s="41"/>
      <c r="EAG2" s="41"/>
      <c r="EAH2" s="41"/>
      <c r="EAI2" s="41"/>
      <c r="EAJ2" s="41"/>
      <c r="EAK2" s="41"/>
      <c r="EAL2" s="41"/>
      <c r="EAM2" s="41"/>
      <c r="EAN2" s="41"/>
      <c r="EAO2" s="41"/>
      <c r="EAP2" s="41"/>
      <c r="EAQ2" s="41"/>
      <c r="EAR2" s="41"/>
      <c r="EAS2" s="41"/>
      <c r="EAT2" s="41"/>
      <c r="EAU2" s="41"/>
      <c r="EAV2" s="41"/>
      <c r="EAW2" s="41"/>
      <c r="EAX2" s="41"/>
      <c r="EAY2" s="41"/>
      <c r="EAZ2" s="41"/>
      <c r="EBA2" s="41"/>
      <c r="EBB2" s="41"/>
      <c r="EBC2" s="41"/>
      <c r="EBD2" s="41"/>
      <c r="EBE2" s="41"/>
      <c r="EBF2" s="41"/>
      <c r="EBG2" s="41"/>
      <c r="EBH2" s="41"/>
      <c r="EBI2" s="41"/>
      <c r="EBJ2" s="41"/>
      <c r="EBK2" s="41"/>
      <c r="EBL2" s="41"/>
      <c r="EBM2" s="41"/>
      <c r="EBN2" s="41"/>
      <c r="EBO2" s="41"/>
      <c r="EBP2" s="41"/>
      <c r="EBQ2" s="41"/>
      <c r="EBR2" s="41"/>
      <c r="EBS2" s="41"/>
      <c r="EBT2" s="41"/>
      <c r="EBU2" s="41"/>
      <c r="EBV2" s="41"/>
      <c r="EBW2" s="41"/>
      <c r="EBX2" s="41"/>
      <c r="EBY2" s="41"/>
      <c r="EBZ2" s="41"/>
      <c r="ECA2" s="41"/>
      <c r="ECB2" s="41"/>
      <c r="ECC2" s="41"/>
      <c r="ECD2" s="41"/>
      <c r="ECE2" s="41"/>
      <c r="ECF2" s="41"/>
      <c r="ECG2" s="41"/>
      <c r="ECH2" s="41"/>
      <c r="ECI2" s="41"/>
      <c r="ECJ2" s="41"/>
      <c r="ECK2" s="41"/>
      <c r="ECL2" s="41"/>
      <c r="ECM2" s="41"/>
      <c r="ECN2" s="41"/>
      <c r="ECO2" s="41"/>
      <c r="ECP2" s="41"/>
      <c r="ECQ2" s="41"/>
      <c r="ECR2" s="41"/>
      <c r="ECS2" s="41"/>
      <c r="ECT2" s="41"/>
      <c r="ECU2" s="41"/>
      <c r="ECV2" s="41"/>
      <c r="ECW2" s="41"/>
      <c r="ECX2" s="41"/>
      <c r="ECY2" s="41"/>
      <c r="ECZ2" s="41"/>
      <c r="EDA2" s="41"/>
      <c r="EDB2" s="41"/>
      <c r="EDC2" s="41"/>
      <c r="EDD2" s="41"/>
      <c r="EDE2" s="41"/>
      <c r="EDF2" s="41"/>
      <c r="EDG2" s="41"/>
      <c r="EDH2" s="41"/>
      <c r="EDI2" s="41"/>
      <c r="EDJ2" s="41"/>
      <c r="EDK2" s="41"/>
      <c r="EDL2" s="41"/>
      <c r="EDM2" s="41"/>
      <c r="EDN2" s="41"/>
      <c r="EDO2" s="41"/>
      <c r="EDP2" s="41"/>
      <c r="EDQ2" s="41"/>
      <c r="EDR2" s="41"/>
      <c r="EDS2" s="41"/>
      <c r="EDT2" s="41"/>
      <c r="EDU2" s="41"/>
      <c r="EDV2" s="41"/>
      <c r="EDW2" s="41"/>
      <c r="EDX2" s="41"/>
      <c r="EDY2" s="41"/>
      <c r="EDZ2" s="41"/>
      <c r="EEA2" s="41"/>
      <c r="EEB2" s="41"/>
      <c r="EEC2" s="41"/>
      <c r="EED2" s="41"/>
      <c r="EEE2" s="41"/>
      <c r="EEF2" s="41"/>
      <c r="EEG2" s="41"/>
      <c r="EEH2" s="41"/>
      <c r="EEI2" s="41"/>
      <c r="EEJ2" s="41"/>
      <c r="EEK2" s="41"/>
      <c r="EEL2" s="41"/>
      <c r="EEM2" s="41"/>
      <c r="EEN2" s="41"/>
      <c r="EEO2" s="41"/>
      <c r="EEP2" s="41"/>
      <c r="EEQ2" s="41"/>
      <c r="EER2" s="41"/>
      <c r="EES2" s="41"/>
      <c r="EET2" s="41"/>
      <c r="EEU2" s="41"/>
      <c r="EEV2" s="41"/>
      <c r="EEW2" s="41"/>
      <c r="EEX2" s="41"/>
      <c r="EEY2" s="41"/>
      <c r="EEZ2" s="41"/>
      <c r="EFA2" s="41"/>
      <c r="EFB2" s="41"/>
      <c r="EFC2" s="41"/>
      <c r="EFD2" s="41"/>
      <c r="EFE2" s="41"/>
      <c r="EFF2" s="41"/>
      <c r="EFG2" s="41"/>
      <c r="EFH2" s="41"/>
      <c r="EFI2" s="41"/>
      <c r="EFJ2" s="41"/>
      <c r="EFK2" s="41"/>
      <c r="EFL2" s="41"/>
      <c r="EFM2" s="41"/>
      <c r="EFN2" s="41"/>
      <c r="EFO2" s="41"/>
      <c r="EFP2" s="41"/>
      <c r="EFQ2" s="41"/>
      <c r="EFR2" s="41"/>
      <c r="EFS2" s="41"/>
      <c r="EFT2" s="41"/>
      <c r="EFU2" s="41"/>
      <c r="EFV2" s="41"/>
      <c r="EFW2" s="41"/>
      <c r="EFX2" s="41"/>
      <c r="EFY2" s="41"/>
      <c r="EFZ2" s="41"/>
      <c r="EGA2" s="41"/>
      <c r="EGB2" s="41"/>
      <c r="EGC2" s="41"/>
      <c r="EGD2" s="41"/>
      <c r="EGE2" s="41"/>
      <c r="EGF2" s="41"/>
      <c r="EGG2" s="41"/>
      <c r="EGH2" s="41"/>
      <c r="EGI2" s="41"/>
      <c r="EGJ2" s="41"/>
      <c r="EGK2" s="41"/>
      <c r="EGL2" s="41"/>
      <c r="EGM2" s="41"/>
      <c r="EGN2" s="41"/>
      <c r="EGO2" s="41"/>
      <c r="EGP2" s="41"/>
      <c r="EGQ2" s="41"/>
      <c r="EGR2" s="41"/>
      <c r="EGS2" s="41"/>
      <c r="EGT2" s="41"/>
      <c r="EGU2" s="41"/>
      <c r="EGV2" s="41"/>
      <c r="EGW2" s="41"/>
      <c r="EGX2" s="41"/>
      <c r="EGY2" s="41"/>
      <c r="EGZ2" s="41"/>
      <c r="EHA2" s="41"/>
      <c r="EHB2" s="41"/>
      <c r="EHC2" s="41"/>
      <c r="EHD2" s="41"/>
      <c r="EHE2" s="41"/>
      <c r="EHF2" s="41"/>
      <c r="EHG2" s="41"/>
      <c r="EHH2" s="41"/>
      <c r="EHI2" s="41"/>
      <c r="EHJ2" s="41"/>
      <c r="EHK2" s="41"/>
      <c r="EHL2" s="41"/>
      <c r="EHM2" s="41"/>
      <c r="EHN2" s="41"/>
      <c r="EHO2" s="41"/>
      <c r="EHP2" s="41"/>
      <c r="EHQ2" s="41"/>
      <c r="EHR2" s="41"/>
      <c r="EHS2" s="41"/>
      <c r="EHT2" s="41"/>
      <c r="EHU2" s="41"/>
      <c r="EHV2" s="41"/>
      <c r="EHW2" s="41"/>
      <c r="EHX2" s="41"/>
      <c r="EHY2" s="41"/>
      <c r="EHZ2" s="41"/>
      <c r="EIA2" s="41"/>
      <c r="EIB2" s="41"/>
      <c r="EIC2" s="41"/>
      <c r="EID2" s="41"/>
      <c r="EIE2" s="41"/>
      <c r="EIF2" s="41"/>
      <c r="EIG2" s="41"/>
      <c r="EIH2" s="41"/>
      <c r="EII2" s="41"/>
      <c r="EIJ2" s="41"/>
      <c r="EIK2" s="41"/>
      <c r="EIL2" s="41"/>
      <c r="EIM2" s="41"/>
      <c r="EIN2" s="41"/>
      <c r="EIO2" s="41"/>
      <c r="EIP2" s="41"/>
      <c r="EIQ2" s="41"/>
      <c r="EIR2" s="41"/>
      <c r="EIS2" s="41"/>
      <c r="EIT2" s="41"/>
      <c r="EIU2" s="41"/>
      <c r="EIV2" s="41"/>
      <c r="EIW2" s="41"/>
      <c r="EIX2" s="41"/>
      <c r="EIY2" s="41"/>
      <c r="EIZ2" s="41"/>
      <c r="EJA2" s="41"/>
      <c r="EJB2" s="41"/>
      <c r="EJC2" s="41"/>
      <c r="EJD2" s="41"/>
      <c r="EJE2" s="41"/>
      <c r="EJF2" s="41"/>
      <c r="EJG2" s="41"/>
      <c r="EJH2" s="41"/>
      <c r="EJI2" s="41"/>
      <c r="EJJ2" s="41"/>
      <c r="EJK2" s="41"/>
      <c r="EJL2" s="41"/>
      <c r="EJM2" s="41"/>
      <c r="EJN2" s="41"/>
      <c r="EJO2" s="41"/>
      <c r="EJP2" s="41"/>
      <c r="EJQ2" s="41"/>
      <c r="EJR2" s="41"/>
      <c r="EJS2" s="41"/>
      <c r="EJT2" s="41"/>
      <c r="EJU2" s="41"/>
      <c r="EJV2" s="41"/>
      <c r="EJW2" s="41"/>
      <c r="EJX2" s="41"/>
      <c r="EJY2" s="41"/>
      <c r="EJZ2" s="41"/>
      <c r="EKA2" s="41"/>
      <c r="EKB2" s="41"/>
      <c r="EKC2" s="41"/>
      <c r="EKD2" s="41"/>
      <c r="EKE2" s="41"/>
      <c r="EKF2" s="41"/>
      <c r="EKG2" s="41"/>
      <c r="EKH2" s="41"/>
      <c r="EKI2" s="41"/>
      <c r="EKJ2" s="41"/>
      <c r="EKK2" s="41"/>
      <c r="EKL2" s="41"/>
      <c r="EKM2" s="41"/>
      <c r="EKN2" s="41"/>
      <c r="EKO2" s="41"/>
      <c r="EKP2" s="41"/>
      <c r="EKQ2" s="41"/>
      <c r="EKR2" s="41"/>
      <c r="EKS2" s="41"/>
      <c r="EKT2" s="41"/>
      <c r="EKU2" s="41"/>
      <c r="EKV2" s="41"/>
      <c r="EKW2" s="41"/>
      <c r="EKX2" s="41"/>
      <c r="EKY2" s="41"/>
      <c r="EKZ2" s="41"/>
      <c r="ELA2" s="41"/>
      <c r="ELB2" s="41"/>
      <c r="ELC2" s="41"/>
      <c r="ELD2" s="41"/>
      <c r="ELE2" s="41"/>
      <c r="ELF2" s="41"/>
      <c r="ELG2" s="41"/>
      <c r="ELH2" s="41"/>
      <c r="ELI2" s="41"/>
      <c r="ELJ2" s="41"/>
      <c r="ELK2" s="41"/>
      <c r="ELL2" s="41"/>
      <c r="ELM2" s="41"/>
      <c r="ELN2" s="41"/>
      <c r="ELO2" s="41"/>
      <c r="ELP2" s="41"/>
      <c r="ELQ2" s="41"/>
      <c r="ELR2" s="41"/>
      <c r="ELS2" s="41"/>
      <c r="ELT2" s="41"/>
      <c r="ELU2" s="41"/>
      <c r="ELV2" s="41"/>
      <c r="ELW2" s="41"/>
      <c r="ELX2" s="41"/>
      <c r="ELY2" s="41"/>
      <c r="ELZ2" s="41"/>
      <c r="EMA2" s="41"/>
      <c r="EMB2" s="41"/>
      <c r="EMC2" s="41"/>
      <c r="EMD2" s="41"/>
      <c r="EME2" s="41"/>
      <c r="EMF2" s="41"/>
      <c r="EMG2" s="41"/>
      <c r="EMH2" s="41"/>
      <c r="EMI2" s="41"/>
      <c r="EMJ2" s="41"/>
      <c r="EMK2" s="41"/>
      <c r="EML2" s="41"/>
      <c r="EMM2" s="41"/>
      <c r="EMN2" s="41"/>
      <c r="EMO2" s="41"/>
      <c r="EMP2" s="41"/>
      <c r="EMQ2" s="41"/>
      <c r="EMR2" s="41"/>
      <c r="EMS2" s="41"/>
      <c r="EMT2" s="41"/>
      <c r="EMU2" s="41"/>
      <c r="EMV2" s="41"/>
      <c r="EMW2" s="41"/>
      <c r="EMX2" s="41"/>
      <c r="EMY2" s="41"/>
      <c r="EMZ2" s="41"/>
      <c r="ENA2" s="41"/>
      <c r="ENB2" s="41"/>
      <c r="ENC2" s="41"/>
      <c r="END2" s="41"/>
      <c r="ENE2" s="41"/>
      <c r="ENF2" s="41"/>
      <c r="ENG2" s="41"/>
      <c r="ENH2" s="41"/>
      <c r="ENI2" s="41"/>
      <c r="ENJ2" s="41"/>
      <c r="ENK2" s="41"/>
      <c r="ENL2" s="41"/>
      <c r="ENM2" s="41"/>
      <c r="ENN2" s="41"/>
      <c r="ENO2" s="41"/>
      <c r="ENP2" s="41"/>
      <c r="ENQ2" s="41"/>
      <c r="ENR2" s="41"/>
      <c r="ENS2" s="41"/>
      <c r="ENT2" s="41"/>
      <c r="ENU2" s="41"/>
      <c r="ENV2" s="41"/>
      <c r="ENW2" s="41"/>
      <c r="ENX2" s="41"/>
      <c r="ENY2" s="41"/>
      <c r="ENZ2" s="41"/>
      <c r="EOA2" s="41"/>
      <c r="EOB2" s="41"/>
      <c r="EOC2" s="41"/>
      <c r="EOD2" s="41"/>
      <c r="EOE2" s="41"/>
      <c r="EOF2" s="41"/>
      <c r="EOG2" s="41"/>
      <c r="EOH2" s="41"/>
      <c r="EOI2" s="41"/>
      <c r="EOJ2" s="41"/>
      <c r="EOK2" s="41"/>
      <c r="EOL2" s="41"/>
      <c r="EOM2" s="41"/>
      <c r="EON2" s="41"/>
      <c r="EOO2" s="41"/>
      <c r="EOP2" s="41"/>
      <c r="EOQ2" s="41"/>
      <c r="EOR2" s="41"/>
      <c r="EOS2" s="41"/>
      <c r="EOT2" s="41"/>
      <c r="EOU2" s="41"/>
      <c r="EOV2" s="41"/>
      <c r="EOW2" s="41"/>
      <c r="EOX2" s="41"/>
      <c r="EOY2" s="41"/>
      <c r="EOZ2" s="41"/>
      <c r="EPA2" s="41"/>
      <c r="EPB2" s="41"/>
      <c r="EPC2" s="41"/>
      <c r="EPD2" s="41"/>
      <c r="EPE2" s="41"/>
      <c r="EPF2" s="41"/>
      <c r="EPG2" s="41"/>
      <c r="EPH2" s="41"/>
      <c r="EPI2" s="41"/>
      <c r="EPJ2" s="41"/>
      <c r="EPK2" s="41"/>
      <c r="EPL2" s="41"/>
      <c r="EPM2" s="41"/>
      <c r="EPN2" s="41"/>
      <c r="EPO2" s="41"/>
      <c r="EPP2" s="41"/>
      <c r="EPQ2" s="41"/>
      <c r="EPR2" s="41"/>
      <c r="EPS2" s="41"/>
      <c r="EPT2" s="41"/>
      <c r="EPU2" s="41"/>
      <c r="EPV2" s="41"/>
      <c r="EPW2" s="41"/>
      <c r="EPX2" s="41"/>
      <c r="EPY2" s="41"/>
      <c r="EPZ2" s="41"/>
      <c r="EQA2" s="41"/>
      <c r="EQB2" s="41"/>
      <c r="EQC2" s="41"/>
      <c r="EQD2" s="41"/>
      <c r="EQE2" s="41"/>
      <c r="EQF2" s="41"/>
      <c r="EQG2" s="41"/>
      <c r="EQH2" s="41"/>
      <c r="EQI2" s="41"/>
      <c r="EQJ2" s="41"/>
      <c r="EQK2" s="41"/>
      <c r="EQL2" s="41"/>
      <c r="EQM2" s="41"/>
      <c r="EQN2" s="41"/>
      <c r="EQO2" s="41"/>
      <c r="EQP2" s="41"/>
      <c r="EQQ2" s="41"/>
      <c r="EQR2" s="41"/>
      <c r="EQS2" s="41"/>
      <c r="EQT2" s="41"/>
      <c r="EQU2" s="41"/>
      <c r="EQV2" s="41"/>
      <c r="EQW2" s="41"/>
      <c r="EQX2" s="41"/>
      <c r="EQY2" s="41"/>
      <c r="EQZ2" s="41"/>
      <c r="ERA2" s="41"/>
      <c r="ERB2" s="41"/>
      <c r="ERC2" s="41"/>
      <c r="ERD2" s="41"/>
      <c r="ERE2" s="41"/>
      <c r="ERF2" s="41"/>
      <c r="ERG2" s="41"/>
      <c r="ERH2" s="41"/>
      <c r="ERI2" s="41"/>
      <c r="ERJ2" s="41"/>
      <c r="ERK2" s="41"/>
      <c r="ERL2" s="41"/>
      <c r="ERM2" s="41"/>
      <c r="ERN2" s="41"/>
      <c r="ERO2" s="41"/>
      <c r="ERP2" s="41"/>
      <c r="ERQ2" s="41"/>
      <c r="ERR2" s="41"/>
      <c r="ERS2" s="41"/>
      <c r="ERT2" s="41"/>
      <c r="ERU2" s="41"/>
      <c r="ERV2" s="41"/>
      <c r="ERW2" s="41"/>
      <c r="ERX2" s="41"/>
      <c r="ERY2" s="41"/>
      <c r="ERZ2" s="41"/>
      <c r="ESA2" s="41"/>
      <c r="ESB2" s="41"/>
      <c r="ESC2" s="41"/>
      <c r="ESD2" s="41"/>
      <c r="ESE2" s="41"/>
      <c r="ESF2" s="41"/>
      <c r="ESG2" s="41"/>
      <c r="ESH2" s="41"/>
      <c r="ESI2" s="41"/>
      <c r="ESJ2" s="41"/>
      <c r="ESK2" s="41"/>
      <c r="ESL2" s="41"/>
      <c r="ESM2" s="41"/>
      <c r="ESN2" s="41"/>
      <c r="ESO2" s="41"/>
      <c r="ESP2" s="41"/>
      <c r="ESQ2" s="41"/>
      <c r="ESR2" s="41"/>
      <c r="ESS2" s="41"/>
      <c r="EST2" s="41"/>
      <c r="ESU2" s="41"/>
      <c r="ESV2" s="41"/>
      <c r="ESW2" s="41"/>
      <c r="ESX2" s="41"/>
      <c r="ESY2" s="41"/>
      <c r="ESZ2" s="41"/>
      <c r="ETA2" s="41"/>
      <c r="ETB2" s="41"/>
      <c r="ETC2" s="41"/>
      <c r="ETD2" s="41"/>
      <c r="ETE2" s="41"/>
      <c r="ETF2" s="41"/>
      <c r="ETG2" s="41"/>
      <c r="ETH2" s="41"/>
      <c r="ETI2" s="41"/>
      <c r="ETJ2" s="41"/>
      <c r="ETK2" s="41"/>
      <c r="ETL2" s="41"/>
      <c r="ETM2" s="41"/>
      <c r="ETN2" s="41"/>
      <c r="ETO2" s="41"/>
      <c r="ETP2" s="41"/>
      <c r="ETQ2" s="41"/>
      <c r="ETR2" s="41"/>
      <c r="ETS2" s="41"/>
      <c r="ETT2" s="41"/>
      <c r="ETU2" s="41"/>
      <c r="ETV2" s="41"/>
      <c r="ETW2" s="41"/>
      <c r="ETX2" s="41"/>
      <c r="ETY2" s="41"/>
      <c r="ETZ2" s="41"/>
      <c r="EUA2" s="41"/>
      <c r="EUB2" s="41"/>
      <c r="EUC2" s="41"/>
      <c r="EUD2" s="41"/>
      <c r="EUE2" s="41"/>
      <c r="EUF2" s="41"/>
      <c r="EUG2" s="41"/>
      <c r="EUH2" s="41"/>
      <c r="EUI2" s="41"/>
      <c r="EUJ2" s="41"/>
      <c r="EUK2" s="41"/>
      <c r="EUL2" s="41"/>
      <c r="EUM2" s="41"/>
      <c r="EUN2" s="41"/>
      <c r="EUO2" s="41"/>
      <c r="EUP2" s="41"/>
      <c r="EUQ2" s="41"/>
      <c r="EUR2" s="41"/>
      <c r="EUS2" s="41"/>
      <c r="EUT2" s="41"/>
      <c r="EUU2" s="41"/>
      <c r="EUV2" s="41"/>
      <c r="EUW2" s="41"/>
      <c r="EUX2" s="41"/>
      <c r="EUY2" s="41"/>
      <c r="EUZ2" s="41"/>
      <c r="EVA2" s="41"/>
      <c r="EVB2" s="41"/>
      <c r="EVC2" s="41"/>
      <c r="EVD2" s="41"/>
      <c r="EVE2" s="41"/>
      <c r="EVF2" s="41"/>
      <c r="EVG2" s="41"/>
      <c r="EVH2" s="41"/>
      <c r="EVI2" s="41"/>
      <c r="EVJ2" s="41"/>
      <c r="EVK2" s="41"/>
      <c r="EVL2" s="41"/>
      <c r="EVM2" s="41"/>
      <c r="EVN2" s="41"/>
      <c r="EVO2" s="41"/>
      <c r="EVP2" s="41"/>
      <c r="EVQ2" s="41"/>
      <c r="EVR2" s="41"/>
      <c r="EVS2" s="41"/>
      <c r="EVT2" s="41"/>
      <c r="EVU2" s="41"/>
      <c r="EVV2" s="41"/>
      <c r="EVW2" s="41"/>
      <c r="EVX2" s="41"/>
      <c r="EVY2" s="41"/>
      <c r="EVZ2" s="41"/>
      <c r="EWA2" s="41"/>
      <c r="EWB2" s="41"/>
      <c r="EWC2" s="41"/>
      <c r="EWD2" s="41"/>
      <c r="EWE2" s="41"/>
      <c r="EWF2" s="41"/>
      <c r="EWG2" s="41"/>
      <c r="EWH2" s="41"/>
      <c r="EWI2" s="41"/>
      <c r="EWJ2" s="41"/>
      <c r="EWK2" s="41"/>
      <c r="EWL2" s="41"/>
      <c r="EWM2" s="41"/>
      <c r="EWN2" s="41"/>
      <c r="EWO2" s="41"/>
      <c r="EWP2" s="41"/>
      <c r="EWQ2" s="41"/>
      <c r="EWR2" s="41"/>
      <c r="EWS2" s="41"/>
      <c r="EWT2" s="41"/>
      <c r="EWU2" s="41"/>
      <c r="EWV2" s="41"/>
      <c r="EWW2" s="41"/>
      <c r="EWX2" s="41"/>
      <c r="EWY2" s="41"/>
      <c r="EWZ2" s="41"/>
      <c r="EXA2" s="41"/>
      <c r="EXB2" s="41"/>
      <c r="EXC2" s="41"/>
      <c r="EXD2" s="41"/>
      <c r="EXE2" s="41"/>
      <c r="EXF2" s="41"/>
      <c r="EXG2" s="41"/>
      <c r="EXH2" s="41"/>
      <c r="EXI2" s="41"/>
      <c r="EXJ2" s="41"/>
      <c r="EXK2" s="41"/>
      <c r="EXL2" s="41"/>
      <c r="EXM2" s="41"/>
      <c r="EXN2" s="41"/>
      <c r="EXO2" s="41"/>
      <c r="EXP2" s="41"/>
      <c r="EXQ2" s="41"/>
      <c r="EXR2" s="41"/>
      <c r="EXS2" s="41"/>
      <c r="EXT2" s="41"/>
      <c r="EXU2" s="41"/>
      <c r="EXV2" s="41"/>
      <c r="EXW2" s="41"/>
      <c r="EXX2" s="41"/>
      <c r="EXY2" s="41"/>
      <c r="EXZ2" s="41"/>
      <c r="EYA2" s="41"/>
      <c r="EYB2" s="41"/>
      <c r="EYC2" s="41"/>
      <c r="EYD2" s="41"/>
      <c r="EYE2" s="41"/>
      <c r="EYF2" s="41"/>
      <c r="EYG2" s="41"/>
      <c r="EYH2" s="41"/>
      <c r="EYI2" s="41"/>
      <c r="EYJ2" s="41"/>
      <c r="EYK2" s="41"/>
      <c r="EYL2" s="41"/>
      <c r="EYM2" s="41"/>
      <c r="EYN2" s="41"/>
      <c r="EYO2" s="41"/>
      <c r="EYP2" s="41"/>
      <c r="EYQ2" s="41"/>
      <c r="EYR2" s="41"/>
      <c r="EYS2" s="41"/>
      <c r="EYT2" s="41"/>
      <c r="EYU2" s="41"/>
      <c r="EYV2" s="41"/>
      <c r="EYW2" s="41"/>
      <c r="EYX2" s="41"/>
      <c r="EYY2" s="41"/>
      <c r="EYZ2" s="41"/>
      <c r="EZA2" s="41"/>
      <c r="EZB2" s="41"/>
      <c r="EZC2" s="41"/>
      <c r="EZD2" s="41"/>
      <c r="EZE2" s="41"/>
      <c r="EZF2" s="41"/>
      <c r="EZG2" s="41"/>
      <c r="EZH2" s="41"/>
      <c r="EZI2" s="41"/>
      <c r="EZJ2" s="41"/>
      <c r="EZK2" s="41"/>
      <c r="EZL2" s="41"/>
      <c r="EZM2" s="41"/>
      <c r="EZN2" s="41"/>
      <c r="EZO2" s="41"/>
      <c r="EZP2" s="41"/>
      <c r="EZQ2" s="41"/>
      <c r="EZR2" s="41"/>
      <c r="EZS2" s="41"/>
      <c r="EZT2" s="41"/>
      <c r="EZU2" s="41"/>
      <c r="EZV2" s="41"/>
      <c r="EZW2" s="41"/>
      <c r="EZX2" s="41"/>
      <c r="EZY2" s="41"/>
      <c r="EZZ2" s="41"/>
      <c r="FAA2" s="41"/>
      <c r="FAB2" s="41"/>
      <c r="FAC2" s="41"/>
      <c r="FAD2" s="41"/>
      <c r="FAE2" s="41"/>
      <c r="FAF2" s="41"/>
      <c r="FAG2" s="41"/>
      <c r="FAH2" s="41"/>
      <c r="FAI2" s="41"/>
      <c r="FAJ2" s="41"/>
      <c r="FAK2" s="41"/>
      <c r="FAL2" s="41"/>
      <c r="FAM2" s="41"/>
      <c r="FAN2" s="41"/>
      <c r="FAO2" s="41"/>
      <c r="FAP2" s="41"/>
      <c r="FAQ2" s="41"/>
      <c r="FAR2" s="41"/>
      <c r="FAS2" s="41"/>
      <c r="FAT2" s="41"/>
      <c r="FAU2" s="41"/>
      <c r="FAV2" s="41"/>
      <c r="FAW2" s="41"/>
      <c r="FAX2" s="41"/>
      <c r="FAY2" s="41"/>
      <c r="FAZ2" s="41"/>
      <c r="FBA2" s="41"/>
      <c r="FBB2" s="41"/>
      <c r="FBC2" s="41"/>
      <c r="FBD2" s="41"/>
      <c r="FBE2" s="41"/>
      <c r="FBF2" s="41"/>
      <c r="FBG2" s="41"/>
      <c r="FBH2" s="41"/>
      <c r="FBI2" s="41"/>
      <c r="FBJ2" s="41"/>
      <c r="FBK2" s="41"/>
      <c r="FBL2" s="41"/>
      <c r="FBM2" s="41"/>
      <c r="FBN2" s="41"/>
      <c r="FBO2" s="41"/>
      <c r="FBP2" s="41"/>
      <c r="FBQ2" s="41"/>
      <c r="FBR2" s="41"/>
      <c r="FBS2" s="41"/>
      <c r="FBT2" s="41"/>
      <c r="FBU2" s="41"/>
      <c r="FBV2" s="41"/>
      <c r="FBW2" s="41"/>
      <c r="FBX2" s="41"/>
      <c r="FBY2" s="41"/>
      <c r="FBZ2" s="41"/>
      <c r="FCA2" s="41"/>
      <c r="FCB2" s="41"/>
      <c r="FCC2" s="41"/>
      <c r="FCD2" s="41"/>
      <c r="FCE2" s="41"/>
      <c r="FCF2" s="41"/>
      <c r="FCG2" s="41"/>
      <c r="FCH2" s="41"/>
      <c r="FCI2" s="41"/>
      <c r="FCJ2" s="41"/>
      <c r="FCK2" s="41"/>
      <c r="FCL2" s="41"/>
      <c r="FCM2" s="41"/>
      <c r="FCN2" s="41"/>
      <c r="FCO2" s="41"/>
      <c r="FCP2" s="41"/>
      <c r="FCQ2" s="41"/>
      <c r="FCR2" s="41"/>
      <c r="FCS2" s="41"/>
      <c r="FCT2" s="41"/>
      <c r="FCU2" s="41"/>
      <c r="FCV2" s="41"/>
      <c r="FCW2" s="41"/>
      <c r="FCX2" s="41"/>
      <c r="FCY2" s="41"/>
      <c r="FCZ2" s="41"/>
      <c r="FDA2" s="41"/>
      <c r="FDB2" s="41"/>
      <c r="FDC2" s="41"/>
      <c r="FDD2" s="41"/>
      <c r="FDE2" s="41"/>
      <c r="FDF2" s="41"/>
      <c r="FDG2" s="41"/>
      <c r="FDH2" s="41"/>
      <c r="FDI2" s="41"/>
      <c r="FDJ2" s="41"/>
      <c r="FDK2" s="41"/>
      <c r="FDL2" s="41"/>
      <c r="FDM2" s="41"/>
      <c r="FDN2" s="41"/>
      <c r="FDO2" s="41"/>
      <c r="FDP2" s="41"/>
      <c r="FDQ2" s="41"/>
      <c r="FDR2" s="41"/>
      <c r="FDS2" s="41"/>
      <c r="FDT2" s="41"/>
      <c r="FDU2" s="41"/>
      <c r="FDV2" s="41"/>
      <c r="FDW2" s="41"/>
      <c r="FDX2" s="41"/>
      <c r="FDY2" s="41"/>
      <c r="FDZ2" s="41"/>
      <c r="FEA2" s="41"/>
      <c r="FEB2" s="41"/>
      <c r="FEC2" s="41"/>
      <c r="FED2" s="41"/>
      <c r="FEE2" s="41"/>
      <c r="FEF2" s="41"/>
      <c r="FEG2" s="41"/>
      <c r="FEH2" s="41"/>
      <c r="FEI2" s="41"/>
      <c r="FEJ2" s="41"/>
      <c r="FEK2" s="41"/>
      <c r="FEL2" s="41"/>
      <c r="FEM2" s="41"/>
      <c r="FEN2" s="41"/>
      <c r="FEO2" s="41"/>
      <c r="FEP2" s="41"/>
      <c r="FEQ2" s="41"/>
      <c r="FER2" s="41"/>
      <c r="FES2" s="41"/>
      <c r="FET2" s="41"/>
      <c r="FEU2" s="41"/>
      <c r="FEV2" s="41"/>
      <c r="FEW2" s="41"/>
      <c r="FEX2" s="41"/>
      <c r="FEY2" s="41"/>
      <c r="FEZ2" s="41"/>
      <c r="FFA2" s="41"/>
      <c r="FFB2" s="41"/>
      <c r="FFC2" s="41"/>
      <c r="FFD2" s="41"/>
      <c r="FFE2" s="41"/>
      <c r="FFF2" s="41"/>
      <c r="FFG2" s="41"/>
      <c r="FFH2" s="41"/>
      <c r="FFI2" s="41"/>
      <c r="FFJ2" s="41"/>
      <c r="FFK2" s="41"/>
      <c r="FFL2" s="41"/>
      <c r="FFM2" s="41"/>
      <c r="FFN2" s="41"/>
      <c r="FFO2" s="41"/>
      <c r="FFP2" s="41"/>
      <c r="FFQ2" s="41"/>
      <c r="FFR2" s="41"/>
      <c r="FFS2" s="41"/>
      <c r="FFT2" s="41"/>
      <c r="FFU2" s="41"/>
      <c r="FFV2" s="41"/>
      <c r="FFW2" s="41"/>
      <c r="FFX2" s="41"/>
      <c r="FFY2" s="41"/>
      <c r="FFZ2" s="41"/>
      <c r="FGA2" s="41"/>
      <c r="FGB2" s="41"/>
      <c r="FGC2" s="41"/>
      <c r="FGD2" s="41"/>
      <c r="FGE2" s="41"/>
      <c r="FGF2" s="41"/>
      <c r="FGG2" s="41"/>
      <c r="FGH2" s="41"/>
      <c r="FGI2" s="41"/>
      <c r="FGJ2" s="41"/>
      <c r="FGK2" s="41"/>
      <c r="FGL2" s="41"/>
      <c r="FGM2" s="41"/>
      <c r="FGN2" s="41"/>
      <c r="FGO2" s="41"/>
      <c r="FGP2" s="41"/>
      <c r="FGQ2" s="41"/>
      <c r="FGR2" s="41"/>
      <c r="FGS2" s="41"/>
      <c r="FGT2" s="41"/>
      <c r="FGU2" s="41"/>
      <c r="FGV2" s="41"/>
      <c r="FGW2" s="41"/>
      <c r="FGX2" s="41"/>
      <c r="FGY2" s="41"/>
      <c r="FGZ2" s="41"/>
      <c r="FHA2" s="41"/>
      <c r="FHB2" s="41"/>
      <c r="FHC2" s="41"/>
      <c r="FHD2" s="41"/>
      <c r="FHE2" s="41"/>
      <c r="FHF2" s="41"/>
      <c r="FHG2" s="41"/>
      <c r="FHH2" s="41"/>
      <c r="FHI2" s="41"/>
      <c r="FHJ2" s="41"/>
      <c r="FHK2" s="41"/>
      <c r="FHL2" s="41"/>
      <c r="FHM2" s="41"/>
      <c r="FHN2" s="41"/>
      <c r="FHO2" s="41"/>
      <c r="FHP2" s="41"/>
      <c r="FHQ2" s="41"/>
      <c r="FHR2" s="41"/>
      <c r="FHS2" s="41"/>
      <c r="FHT2" s="41"/>
      <c r="FHU2" s="41"/>
      <c r="FHV2" s="41"/>
      <c r="FHW2" s="41"/>
      <c r="FHX2" s="41"/>
      <c r="FHY2" s="41"/>
      <c r="FHZ2" s="41"/>
      <c r="FIA2" s="41"/>
      <c r="FIB2" s="41"/>
      <c r="FIC2" s="41"/>
      <c r="FID2" s="41"/>
      <c r="FIE2" s="41"/>
      <c r="FIF2" s="41"/>
      <c r="FIG2" s="41"/>
      <c r="FIH2" s="41"/>
      <c r="FII2" s="41"/>
      <c r="FIJ2" s="41"/>
      <c r="FIK2" s="41"/>
      <c r="FIL2" s="41"/>
      <c r="FIM2" s="41"/>
      <c r="FIN2" s="41"/>
      <c r="FIO2" s="41"/>
      <c r="FIP2" s="41"/>
      <c r="FIQ2" s="41"/>
      <c r="FIR2" s="41"/>
      <c r="FIS2" s="41"/>
      <c r="FIT2" s="41"/>
      <c r="FIU2" s="41"/>
      <c r="FIV2" s="41"/>
      <c r="FIW2" s="41"/>
      <c r="FIX2" s="41"/>
      <c r="FIY2" s="41"/>
      <c r="FIZ2" s="41"/>
      <c r="FJA2" s="41"/>
      <c r="FJB2" s="41"/>
      <c r="FJC2" s="41"/>
      <c r="FJD2" s="41"/>
      <c r="FJE2" s="41"/>
      <c r="FJF2" s="41"/>
      <c r="FJG2" s="41"/>
      <c r="FJH2" s="41"/>
      <c r="FJI2" s="41"/>
      <c r="FJJ2" s="41"/>
      <c r="FJK2" s="41"/>
      <c r="FJL2" s="41"/>
      <c r="FJM2" s="41"/>
      <c r="FJN2" s="41"/>
      <c r="FJO2" s="41"/>
      <c r="FJP2" s="41"/>
      <c r="FJQ2" s="41"/>
      <c r="FJR2" s="41"/>
      <c r="FJS2" s="41"/>
      <c r="FJT2" s="41"/>
      <c r="FJU2" s="41"/>
      <c r="FJV2" s="41"/>
      <c r="FJW2" s="41"/>
      <c r="FJX2" s="41"/>
      <c r="FJY2" s="41"/>
      <c r="FJZ2" s="41"/>
      <c r="FKA2" s="41"/>
      <c r="FKB2" s="41"/>
      <c r="FKC2" s="41"/>
      <c r="FKD2" s="41"/>
      <c r="FKE2" s="41"/>
      <c r="FKF2" s="41"/>
      <c r="FKG2" s="41"/>
      <c r="FKH2" s="41"/>
      <c r="FKI2" s="41"/>
      <c r="FKJ2" s="41"/>
      <c r="FKK2" s="41"/>
      <c r="FKL2" s="41"/>
      <c r="FKM2" s="41"/>
      <c r="FKN2" s="41"/>
      <c r="FKO2" s="41"/>
      <c r="FKP2" s="41"/>
      <c r="FKQ2" s="41"/>
      <c r="FKR2" s="41"/>
      <c r="FKS2" s="41"/>
      <c r="FKT2" s="41"/>
      <c r="FKU2" s="41"/>
      <c r="FKV2" s="41"/>
      <c r="FKW2" s="41"/>
      <c r="FKX2" s="41"/>
      <c r="FKY2" s="41"/>
      <c r="FKZ2" s="41"/>
      <c r="FLA2" s="41"/>
      <c r="FLB2" s="41"/>
      <c r="FLC2" s="41"/>
      <c r="FLD2" s="41"/>
      <c r="FLE2" s="41"/>
      <c r="FLF2" s="41"/>
      <c r="FLG2" s="41"/>
      <c r="FLH2" s="41"/>
      <c r="FLI2" s="41"/>
      <c r="FLJ2" s="41"/>
      <c r="FLK2" s="41"/>
      <c r="FLL2" s="41"/>
      <c r="FLM2" s="41"/>
      <c r="FLN2" s="41"/>
      <c r="FLO2" s="41"/>
      <c r="FLP2" s="41"/>
      <c r="FLQ2" s="41"/>
      <c r="FLR2" s="41"/>
      <c r="FLS2" s="41"/>
      <c r="FLT2" s="41"/>
      <c r="FLU2" s="41"/>
      <c r="FLV2" s="41"/>
      <c r="FLW2" s="41"/>
      <c r="FLX2" s="41"/>
      <c r="FLY2" s="41"/>
      <c r="FLZ2" s="41"/>
      <c r="FMA2" s="41"/>
      <c r="FMB2" s="41"/>
      <c r="FMC2" s="41"/>
      <c r="FMD2" s="41"/>
      <c r="FME2" s="41"/>
      <c r="FMF2" s="41"/>
      <c r="FMG2" s="41"/>
      <c r="FMH2" s="41"/>
      <c r="FMI2" s="41"/>
      <c r="FMJ2" s="41"/>
      <c r="FMK2" s="41"/>
      <c r="FML2" s="41"/>
      <c r="FMM2" s="41"/>
      <c r="FMN2" s="41"/>
      <c r="FMO2" s="41"/>
      <c r="FMP2" s="41"/>
      <c r="FMQ2" s="41"/>
      <c r="FMR2" s="41"/>
      <c r="FMS2" s="41"/>
      <c r="FMT2" s="41"/>
      <c r="FMU2" s="41"/>
      <c r="FMV2" s="41"/>
      <c r="FMW2" s="41"/>
      <c r="FMX2" s="41"/>
      <c r="FMY2" s="41"/>
      <c r="FMZ2" s="41"/>
      <c r="FNA2" s="41"/>
      <c r="FNB2" s="41"/>
      <c r="FNC2" s="41"/>
      <c r="FND2" s="41"/>
      <c r="FNE2" s="41"/>
      <c r="FNF2" s="41"/>
      <c r="FNG2" s="41"/>
      <c r="FNH2" s="41"/>
      <c r="FNI2" s="41"/>
      <c r="FNJ2" s="41"/>
      <c r="FNK2" s="41"/>
      <c r="FNL2" s="41"/>
      <c r="FNM2" s="41"/>
      <c r="FNN2" s="41"/>
      <c r="FNO2" s="41"/>
      <c r="FNP2" s="41"/>
      <c r="FNQ2" s="41"/>
      <c r="FNR2" s="41"/>
      <c r="FNS2" s="41"/>
      <c r="FNT2" s="41"/>
      <c r="FNU2" s="41"/>
      <c r="FNV2" s="41"/>
      <c r="FNW2" s="41"/>
      <c r="FNX2" s="41"/>
      <c r="FNY2" s="41"/>
      <c r="FNZ2" s="41"/>
      <c r="FOA2" s="41"/>
      <c r="FOB2" s="41"/>
      <c r="FOC2" s="41"/>
      <c r="FOD2" s="41"/>
      <c r="FOE2" s="41"/>
      <c r="FOF2" s="41"/>
      <c r="FOG2" s="41"/>
      <c r="FOH2" s="41"/>
      <c r="FOI2" s="41"/>
      <c r="FOJ2" s="41"/>
      <c r="FOK2" s="41"/>
      <c r="FOL2" s="41"/>
      <c r="FOM2" s="41"/>
      <c r="FON2" s="41"/>
      <c r="FOO2" s="41"/>
      <c r="FOP2" s="41"/>
      <c r="FOQ2" s="41"/>
      <c r="FOR2" s="41"/>
      <c r="FOS2" s="41"/>
      <c r="FOT2" s="41"/>
      <c r="FOU2" s="41"/>
      <c r="FOV2" s="41"/>
      <c r="FOW2" s="41"/>
      <c r="FOX2" s="41"/>
      <c r="FOY2" s="41"/>
      <c r="FOZ2" s="41"/>
      <c r="FPA2" s="41"/>
      <c r="FPB2" s="41"/>
      <c r="FPC2" s="41"/>
      <c r="FPD2" s="41"/>
      <c r="FPE2" s="41"/>
      <c r="FPF2" s="41"/>
      <c r="FPG2" s="41"/>
      <c r="FPH2" s="41"/>
      <c r="FPI2" s="41"/>
      <c r="FPJ2" s="41"/>
      <c r="FPK2" s="41"/>
      <c r="FPL2" s="41"/>
      <c r="FPM2" s="41"/>
      <c r="FPN2" s="41"/>
      <c r="FPO2" s="41"/>
      <c r="FPP2" s="41"/>
      <c r="FPQ2" s="41"/>
      <c r="FPR2" s="41"/>
      <c r="FPS2" s="41"/>
      <c r="FPT2" s="41"/>
      <c r="FPU2" s="41"/>
      <c r="FPV2" s="41"/>
      <c r="FPW2" s="41"/>
      <c r="FPX2" s="41"/>
      <c r="FPY2" s="41"/>
      <c r="FPZ2" s="41"/>
      <c r="FQA2" s="41"/>
      <c r="FQB2" s="41"/>
      <c r="FQC2" s="41"/>
      <c r="FQD2" s="41"/>
      <c r="FQE2" s="41"/>
      <c r="FQF2" s="41"/>
      <c r="FQG2" s="41"/>
      <c r="FQH2" s="41"/>
      <c r="FQI2" s="41"/>
      <c r="FQJ2" s="41"/>
      <c r="FQK2" s="41"/>
      <c r="FQL2" s="41"/>
      <c r="FQM2" s="41"/>
      <c r="FQN2" s="41"/>
      <c r="FQO2" s="41"/>
      <c r="FQP2" s="41"/>
      <c r="FQQ2" s="41"/>
      <c r="FQR2" s="41"/>
      <c r="FQS2" s="41"/>
      <c r="FQT2" s="41"/>
      <c r="FQU2" s="41"/>
      <c r="FQV2" s="41"/>
      <c r="FQW2" s="41"/>
      <c r="FQX2" s="41"/>
      <c r="FQY2" s="41"/>
      <c r="FQZ2" s="41"/>
      <c r="FRA2" s="41"/>
      <c r="FRB2" s="41"/>
      <c r="FRC2" s="41"/>
      <c r="FRD2" s="41"/>
      <c r="FRE2" s="41"/>
      <c r="FRF2" s="41"/>
      <c r="FRG2" s="41"/>
      <c r="FRH2" s="41"/>
      <c r="FRI2" s="41"/>
      <c r="FRJ2" s="41"/>
      <c r="FRK2" s="41"/>
      <c r="FRL2" s="41"/>
      <c r="FRM2" s="41"/>
      <c r="FRN2" s="41"/>
      <c r="FRO2" s="41"/>
      <c r="FRP2" s="41"/>
      <c r="FRQ2" s="41"/>
      <c r="FRR2" s="41"/>
      <c r="FRS2" s="41"/>
      <c r="FRT2" s="41"/>
      <c r="FRU2" s="41"/>
      <c r="FRV2" s="41"/>
      <c r="FRW2" s="41"/>
      <c r="FRX2" s="41"/>
      <c r="FRY2" s="41"/>
      <c r="FRZ2" s="41"/>
      <c r="FSA2" s="41"/>
      <c r="FSB2" s="41"/>
      <c r="FSC2" s="41"/>
      <c r="FSD2" s="41"/>
      <c r="FSE2" s="41"/>
      <c r="FSF2" s="41"/>
      <c r="FSG2" s="41"/>
      <c r="FSH2" s="41"/>
      <c r="FSI2" s="41"/>
      <c r="FSJ2" s="41"/>
      <c r="FSK2" s="41"/>
      <c r="FSL2" s="41"/>
      <c r="FSM2" s="41"/>
      <c r="FSN2" s="41"/>
      <c r="FSO2" s="41"/>
      <c r="FSP2" s="41"/>
      <c r="FSQ2" s="41"/>
      <c r="FSR2" s="41"/>
      <c r="FSS2" s="41"/>
      <c r="FST2" s="41"/>
      <c r="FSU2" s="41"/>
      <c r="FSV2" s="41"/>
      <c r="FSW2" s="41"/>
      <c r="FSX2" s="41"/>
      <c r="FSY2" s="41"/>
      <c r="FSZ2" s="41"/>
      <c r="FTA2" s="41"/>
      <c r="FTB2" s="41"/>
      <c r="FTC2" s="41"/>
      <c r="FTD2" s="41"/>
      <c r="FTE2" s="41"/>
      <c r="FTF2" s="41"/>
      <c r="FTG2" s="41"/>
      <c r="FTH2" s="41"/>
      <c r="FTI2" s="41"/>
      <c r="FTJ2" s="41"/>
      <c r="FTK2" s="41"/>
      <c r="FTL2" s="41"/>
      <c r="FTM2" s="41"/>
      <c r="FTN2" s="41"/>
      <c r="FTO2" s="41"/>
      <c r="FTP2" s="41"/>
      <c r="FTQ2" s="41"/>
      <c r="FTR2" s="41"/>
      <c r="FTS2" s="41"/>
      <c r="FTT2" s="41"/>
      <c r="FTU2" s="41"/>
      <c r="FTV2" s="41"/>
      <c r="FTW2" s="41"/>
      <c r="FTX2" s="41"/>
      <c r="FTY2" s="41"/>
      <c r="FTZ2" s="41"/>
      <c r="FUA2" s="41"/>
      <c r="FUB2" s="41"/>
      <c r="FUC2" s="41"/>
      <c r="FUD2" s="41"/>
      <c r="FUE2" s="41"/>
      <c r="FUF2" s="41"/>
      <c r="FUG2" s="41"/>
      <c r="FUH2" s="41"/>
      <c r="FUI2" s="41"/>
      <c r="FUJ2" s="41"/>
      <c r="FUK2" s="41"/>
      <c r="FUL2" s="41"/>
      <c r="FUM2" s="41"/>
      <c r="FUN2" s="41"/>
      <c r="FUO2" s="41"/>
      <c r="FUP2" s="41"/>
      <c r="FUQ2" s="41"/>
      <c r="FUR2" s="41"/>
      <c r="FUS2" s="41"/>
      <c r="FUT2" s="41"/>
      <c r="FUU2" s="41"/>
      <c r="FUV2" s="41"/>
      <c r="FUW2" s="41"/>
      <c r="FUX2" s="41"/>
      <c r="FUY2" s="41"/>
      <c r="FUZ2" s="41"/>
      <c r="FVA2" s="41"/>
      <c r="FVB2" s="41"/>
      <c r="FVC2" s="41"/>
      <c r="FVD2" s="41"/>
      <c r="FVE2" s="41"/>
      <c r="FVF2" s="41"/>
      <c r="FVG2" s="41"/>
      <c r="FVH2" s="41"/>
      <c r="FVI2" s="41"/>
      <c r="FVJ2" s="41"/>
      <c r="FVK2" s="41"/>
      <c r="FVL2" s="41"/>
      <c r="FVM2" s="41"/>
      <c r="FVN2" s="41"/>
      <c r="FVO2" s="41"/>
      <c r="FVP2" s="41"/>
      <c r="FVQ2" s="41"/>
      <c r="FVR2" s="41"/>
      <c r="FVS2" s="41"/>
      <c r="FVT2" s="41"/>
      <c r="FVU2" s="41"/>
      <c r="FVV2" s="41"/>
      <c r="FVW2" s="41"/>
      <c r="FVX2" s="41"/>
      <c r="FVY2" s="41"/>
      <c r="FVZ2" s="41"/>
      <c r="FWA2" s="41"/>
      <c r="FWB2" s="41"/>
      <c r="FWC2" s="41"/>
      <c r="FWD2" s="41"/>
      <c r="FWE2" s="41"/>
      <c r="FWF2" s="41"/>
      <c r="FWG2" s="41"/>
      <c r="FWH2" s="41"/>
      <c r="FWI2" s="41"/>
      <c r="FWJ2" s="41"/>
      <c r="FWK2" s="41"/>
      <c r="FWL2" s="41"/>
      <c r="FWM2" s="41"/>
      <c r="FWN2" s="41"/>
      <c r="FWO2" s="41"/>
      <c r="FWP2" s="41"/>
      <c r="FWQ2" s="41"/>
      <c r="FWR2" s="41"/>
      <c r="FWS2" s="41"/>
      <c r="FWT2" s="41"/>
      <c r="FWU2" s="41"/>
      <c r="FWV2" s="41"/>
      <c r="FWW2" s="41"/>
      <c r="FWX2" s="41"/>
      <c r="FWY2" s="41"/>
      <c r="FWZ2" s="41"/>
      <c r="FXA2" s="41"/>
      <c r="FXB2" s="41"/>
      <c r="FXC2" s="41"/>
      <c r="FXD2" s="41"/>
      <c r="FXE2" s="41"/>
      <c r="FXF2" s="41"/>
      <c r="FXG2" s="41"/>
      <c r="FXH2" s="41"/>
      <c r="FXI2" s="41"/>
      <c r="FXJ2" s="41"/>
      <c r="FXK2" s="41"/>
      <c r="FXL2" s="41"/>
      <c r="FXM2" s="41"/>
      <c r="FXN2" s="41"/>
      <c r="FXO2" s="41"/>
      <c r="FXP2" s="41"/>
      <c r="FXQ2" s="41"/>
      <c r="FXR2" s="41"/>
      <c r="FXS2" s="41"/>
      <c r="FXT2" s="41"/>
      <c r="FXU2" s="41"/>
      <c r="FXV2" s="41"/>
      <c r="FXW2" s="41"/>
      <c r="FXX2" s="41"/>
      <c r="FXY2" s="41"/>
      <c r="FXZ2" s="41"/>
      <c r="FYA2" s="41"/>
      <c r="FYB2" s="41"/>
      <c r="FYC2" s="41"/>
      <c r="FYD2" s="41"/>
      <c r="FYE2" s="41"/>
      <c r="FYF2" s="41"/>
      <c r="FYG2" s="41"/>
      <c r="FYH2" s="41"/>
      <c r="FYI2" s="41"/>
      <c r="FYJ2" s="41"/>
      <c r="FYK2" s="41"/>
      <c r="FYL2" s="41"/>
      <c r="FYM2" s="41"/>
      <c r="FYN2" s="41"/>
      <c r="FYO2" s="41"/>
      <c r="FYP2" s="41"/>
      <c r="FYQ2" s="41"/>
      <c r="FYR2" s="41"/>
      <c r="FYS2" s="41"/>
      <c r="FYT2" s="41"/>
      <c r="FYU2" s="41"/>
      <c r="FYV2" s="41"/>
      <c r="FYW2" s="41"/>
      <c r="FYX2" s="41"/>
      <c r="FYY2" s="41"/>
      <c r="FYZ2" s="41"/>
      <c r="FZA2" s="41"/>
      <c r="FZB2" s="41"/>
      <c r="FZC2" s="41"/>
      <c r="FZD2" s="41"/>
      <c r="FZE2" s="41"/>
      <c r="FZF2" s="41"/>
      <c r="FZG2" s="41"/>
      <c r="FZH2" s="41"/>
      <c r="FZI2" s="41"/>
      <c r="FZJ2" s="41"/>
      <c r="FZK2" s="41"/>
      <c r="FZL2" s="41"/>
      <c r="FZM2" s="41"/>
      <c r="FZN2" s="41"/>
      <c r="FZO2" s="41"/>
      <c r="FZP2" s="41"/>
      <c r="FZQ2" s="41"/>
      <c r="FZR2" s="41"/>
      <c r="FZS2" s="41"/>
      <c r="FZT2" s="41"/>
      <c r="FZU2" s="41"/>
      <c r="FZV2" s="41"/>
      <c r="FZW2" s="41"/>
      <c r="FZX2" s="41"/>
      <c r="FZY2" s="41"/>
      <c r="FZZ2" s="41"/>
      <c r="GAA2" s="41"/>
      <c r="GAB2" s="41"/>
      <c r="GAC2" s="41"/>
      <c r="GAD2" s="41"/>
      <c r="GAE2" s="41"/>
      <c r="GAF2" s="41"/>
      <c r="GAG2" s="41"/>
      <c r="GAH2" s="41"/>
      <c r="GAI2" s="41"/>
      <c r="GAJ2" s="41"/>
      <c r="GAK2" s="41"/>
      <c r="GAL2" s="41"/>
      <c r="GAM2" s="41"/>
      <c r="GAN2" s="41"/>
      <c r="GAO2" s="41"/>
      <c r="GAP2" s="41"/>
      <c r="GAQ2" s="41"/>
      <c r="GAR2" s="41"/>
      <c r="GAS2" s="41"/>
      <c r="GAT2" s="41"/>
      <c r="GAU2" s="41"/>
      <c r="GAV2" s="41"/>
      <c r="GAW2" s="41"/>
      <c r="GAX2" s="41"/>
      <c r="GAY2" s="41"/>
      <c r="GAZ2" s="41"/>
      <c r="GBA2" s="41"/>
      <c r="GBB2" s="41"/>
      <c r="GBC2" s="41"/>
      <c r="GBD2" s="41"/>
      <c r="GBE2" s="41"/>
      <c r="GBF2" s="41"/>
      <c r="GBG2" s="41"/>
      <c r="GBH2" s="41"/>
      <c r="GBI2" s="41"/>
      <c r="GBJ2" s="41"/>
      <c r="GBK2" s="41"/>
      <c r="GBL2" s="41"/>
      <c r="GBM2" s="41"/>
      <c r="GBN2" s="41"/>
      <c r="GBO2" s="41"/>
      <c r="GBP2" s="41"/>
      <c r="GBQ2" s="41"/>
      <c r="GBR2" s="41"/>
      <c r="GBS2" s="41"/>
      <c r="GBT2" s="41"/>
      <c r="GBU2" s="41"/>
      <c r="GBV2" s="41"/>
      <c r="GBW2" s="41"/>
      <c r="GBX2" s="41"/>
      <c r="GBY2" s="41"/>
      <c r="GBZ2" s="41"/>
      <c r="GCA2" s="41"/>
      <c r="GCB2" s="41"/>
      <c r="GCC2" s="41"/>
      <c r="GCD2" s="41"/>
      <c r="GCE2" s="41"/>
      <c r="GCF2" s="41"/>
      <c r="GCG2" s="41"/>
      <c r="GCH2" s="41"/>
      <c r="GCI2" s="41"/>
      <c r="GCJ2" s="41"/>
      <c r="GCK2" s="41"/>
      <c r="GCL2" s="41"/>
      <c r="GCM2" s="41"/>
      <c r="GCN2" s="41"/>
      <c r="GCO2" s="41"/>
      <c r="GCP2" s="41"/>
      <c r="GCQ2" s="41"/>
      <c r="GCR2" s="41"/>
      <c r="GCS2" s="41"/>
      <c r="GCT2" s="41"/>
      <c r="GCU2" s="41"/>
      <c r="GCV2" s="41"/>
      <c r="GCW2" s="41"/>
      <c r="GCX2" s="41"/>
      <c r="GCY2" s="41"/>
      <c r="GCZ2" s="41"/>
      <c r="GDA2" s="41"/>
      <c r="GDB2" s="41"/>
      <c r="GDC2" s="41"/>
      <c r="GDD2" s="41"/>
      <c r="GDE2" s="41"/>
      <c r="GDF2" s="41"/>
      <c r="GDG2" s="41"/>
      <c r="GDH2" s="41"/>
      <c r="GDI2" s="41"/>
      <c r="GDJ2" s="41"/>
      <c r="GDK2" s="41"/>
      <c r="GDL2" s="41"/>
      <c r="GDM2" s="41"/>
      <c r="GDN2" s="41"/>
      <c r="GDO2" s="41"/>
      <c r="GDP2" s="41"/>
      <c r="GDQ2" s="41"/>
      <c r="GDR2" s="41"/>
      <c r="GDS2" s="41"/>
      <c r="GDT2" s="41"/>
      <c r="GDU2" s="41"/>
      <c r="GDV2" s="41"/>
      <c r="GDW2" s="41"/>
      <c r="GDX2" s="41"/>
      <c r="GDY2" s="41"/>
      <c r="GDZ2" s="41"/>
      <c r="GEA2" s="41"/>
      <c r="GEB2" s="41"/>
      <c r="GEC2" s="41"/>
      <c r="GED2" s="41"/>
      <c r="GEE2" s="41"/>
      <c r="GEF2" s="41"/>
      <c r="GEG2" s="41"/>
      <c r="GEH2" s="41"/>
      <c r="GEI2" s="41"/>
      <c r="GEJ2" s="41"/>
      <c r="GEK2" s="41"/>
      <c r="GEL2" s="41"/>
      <c r="GEM2" s="41"/>
      <c r="GEN2" s="41"/>
      <c r="GEO2" s="41"/>
      <c r="GEP2" s="41"/>
      <c r="GEQ2" s="41"/>
      <c r="GER2" s="41"/>
      <c r="GES2" s="41"/>
      <c r="GET2" s="41"/>
      <c r="GEU2" s="41"/>
      <c r="GEV2" s="41"/>
      <c r="GEW2" s="41"/>
      <c r="GEX2" s="41"/>
      <c r="GEY2" s="41"/>
      <c r="GEZ2" s="41"/>
      <c r="GFA2" s="41"/>
      <c r="GFB2" s="41"/>
      <c r="GFC2" s="41"/>
      <c r="GFD2" s="41"/>
      <c r="GFE2" s="41"/>
      <c r="GFF2" s="41"/>
      <c r="GFG2" s="41"/>
      <c r="GFH2" s="41"/>
      <c r="GFI2" s="41"/>
      <c r="GFJ2" s="41"/>
      <c r="GFK2" s="41"/>
      <c r="GFL2" s="41"/>
      <c r="GFM2" s="41"/>
      <c r="GFN2" s="41"/>
      <c r="GFO2" s="41"/>
      <c r="GFP2" s="41"/>
      <c r="GFQ2" s="41"/>
      <c r="GFR2" s="41"/>
      <c r="GFS2" s="41"/>
      <c r="GFT2" s="41"/>
      <c r="GFU2" s="41"/>
      <c r="GFV2" s="41"/>
      <c r="GFW2" s="41"/>
      <c r="GFX2" s="41"/>
      <c r="GFY2" s="41"/>
      <c r="GFZ2" s="41"/>
      <c r="GGA2" s="41"/>
      <c r="GGB2" s="41"/>
      <c r="GGC2" s="41"/>
      <c r="GGD2" s="41"/>
      <c r="GGE2" s="41"/>
      <c r="GGF2" s="41"/>
      <c r="GGG2" s="41"/>
      <c r="GGH2" s="41"/>
      <c r="GGI2" s="41"/>
      <c r="GGJ2" s="41"/>
      <c r="GGK2" s="41"/>
      <c r="GGL2" s="41"/>
      <c r="GGM2" s="41"/>
      <c r="GGN2" s="41"/>
      <c r="GGO2" s="41"/>
      <c r="GGP2" s="41"/>
      <c r="GGQ2" s="41"/>
      <c r="GGR2" s="41"/>
      <c r="GGS2" s="41"/>
      <c r="GGT2" s="41"/>
      <c r="GGU2" s="41"/>
      <c r="GGV2" s="41"/>
      <c r="GGW2" s="41"/>
      <c r="GGX2" s="41"/>
      <c r="GGY2" s="41"/>
      <c r="GGZ2" s="41"/>
      <c r="GHA2" s="41"/>
      <c r="GHB2" s="41"/>
      <c r="GHC2" s="41"/>
      <c r="GHD2" s="41"/>
      <c r="GHE2" s="41"/>
      <c r="GHF2" s="41"/>
      <c r="GHG2" s="41"/>
      <c r="GHH2" s="41"/>
      <c r="GHI2" s="41"/>
      <c r="GHJ2" s="41"/>
      <c r="GHK2" s="41"/>
      <c r="GHL2" s="41"/>
      <c r="GHM2" s="41"/>
      <c r="GHN2" s="41"/>
      <c r="GHO2" s="41"/>
      <c r="GHP2" s="41"/>
      <c r="GHQ2" s="41"/>
      <c r="GHR2" s="41"/>
      <c r="GHS2" s="41"/>
      <c r="GHT2" s="41"/>
      <c r="GHU2" s="41"/>
      <c r="GHV2" s="41"/>
      <c r="GHW2" s="41"/>
      <c r="GHX2" s="41"/>
      <c r="GHY2" s="41"/>
      <c r="GHZ2" s="41"/>
      <c r="GIA2" s="41"/>
      <c r="GIB2" s="41"/>
      <c r="GIC2" s="41"/>
      <c r="GID2" s="41"/>
      <c r="GIE2" s="41"/>
      <c r="GIF2" s="41"/>
      <c r="GIG2" s="41"/>
      <c r="GIH2" s="41"/>
      <c r="GII2" s="41"/>
      <c r="GIJ2" s="41"/>
      <c r="GIK2" s="41"/>
      <c r="GIL2" s="41"/>
      <c r="GIM2" s="41"/>
      <c r="GIN2" s="41"/>
      <c r="GIO2" s="41"/>
      <c r="GIP2" s="41"/>
      <c r="GIQ2" s="41"/>
      <c r="GIR2" s="41"/>
      <c r="GIS2" s="41"/>
      <c r="GIT2" s="41"/>
      <c r="GIU2" s="41"/>
      <c r="GIV2" s="41"/>
      <c r="GIW2" s="41"/>
      <c r="GIX2" s="41"/>
      <c r="GIY2" s="41"/>
      <c r="GIZ2" s="41"/>
      <c r="GJA2" s="41"/>
      <c r="GJB2" s="41"/>
      <c r="GJC2" s="41"/>
      <c r="GJD2" s="41"/>
      <c r="GJE2" s="41"/>
      <c r="GJF2" s="41"/>
      <c r="GJG2" s="41"/>
      <c r="GJH2" s="41"/>
      <c r="GJI2" s="41"/>
      <c r="GJJ2" s="41"/>
      <c r="GJK2" s="41"/>
      <c r="GJL2" s="41"/>
      <c r="GJM2" s="41"/>
      <c r="GJN2" s="41"/>
      <c r="GJO2" s="41"/>
      <c r="GJP2" s="41"/>
      <c r="GJQ2" s="41"/>
      <c r="GJR2" s="41"/>
      <c r="GJS2" s="41"/>
      <c r="GJT2" s="41"/>
      <c r="GJU2" s="41"/>
      <c r="GJV2" s="41"/>
      <c r="GJW2" s="41"/>
      <c r="GJX2" s="41"/>
      <c r="GJY2" s="41"/>
      <c r="GJZ2" s="41"/>
      <c r="GKA2" s="41"/>
      <c r="GKB2" s="41"/>
      <c r="GKC2" s="41"/>
      <c r="GKD2" s="41"/>
      <c r="GKE2" s="41"/>
      <c r="GKF2" s="41"/>
      <c r="GKG2" s="41"/>
      <c r="GKH2" s="41"/>
      <c r="GKI2" s="41"/>
      <c r="GKJ2" s="41"/>
      <c r="GKK2" s="41"/>
      <c r="GKL2" s="41"/>
      <c r="GKM2" s="41"/>
      <c r="GKN2" s="41"/>
      <c r="GKO2" s="41"/>
      <c r="GKP2" s="41"/>
      <c r="GKQ2" s="41"/>
      <c r="GKR2" s="41"/>
      <c r="GKS2" s="41"/>
      <c r="GKT2" s="41"/>
      <c r="GKU2" s="41"/>
      <c r="GKV2" s="41"/>
      <c r="GKW2" s="41"/>
      <c r="GKX2" s="41"/>
      <c r="GKY2" s="41"/>
      <c r="GKZ2" s="41"/>
      <c r="GLA2" s="41"/>
      <c r="GLB2" s="41"/>
      <c r="GLC2" s="41"/>
      <c r="GLD2" s="41"/>
      <c r="GLE2" s="41"/>
      <c r="GLF2" s="41"/>
      <c r="GLG2" s="41"/>
      <c r="GLH2" s="41"/>
      <c r="GLI2" s="41"/>
      <c r="GLJ2" s="41"/>
      <c r="GLK2" s="41"/>
      <c r="GLL2" s="41"/>
      <c r="GLM2" s="41"/>
      <c r="GLN2" s="41"/>
      <c r="GLO2" s="41"/>
      <c r="GLP2" s="41"/>
      <c r="GLQ2" s="41"/>
      <c r="GLR2" s="41"/>
      <c r="GLS2" s="41"/>
      <c r="GLT2" s="41"/>
      <c r="GLU2" s="41"/>
      <c r="GLV2" s="41"/>
      <c r="GLW2" s="41"/>
      <c r="GLX2" s="41"/>
      <c r="GLY2" s="41"/>
      <c r="GLZ2" s="41"/>
      <c r="GMA2" s="41"/>
      <c r="GMB2" s="41"/>
      <c r="GMC2" s="41"/>
      <c r="GMD2" s="41"/>
      <c r="GME2" s="41"/>
      <c r="GMF2" s="41"/>
      <c r="GMG2" s="41"/>
      <c r="GMH2" s="41"/>
      <c r="GMI2" s="41"/>
      <c r="GMJ2" s="41"/>
      <c r="GMK2" s="41"/>
      <c r="GML2" s="41"/>
      <c r="GMM2" s="41"/>
      <c r="GMN2" s="41"/>
      <c r="GMO2" s="41"/>
      <c r="GMP2" s="41"/>
      <c r="GMQ2" s="41"/>
      <c r="GMR2" s="41"/>
      <c r="GMS2" s="41"/>
      <c r="GMT2" s="41"/>
      <c r="GMU2" s="41"/>
      <c r="GMV2" s="41"/>
      <c r="GMW2" s="41"/>
      <c r="GMX2" s="41"/>
      <c r="GMY2" s="41"/>
      <c r="GMZ2" s="41"/>
      <c r="GNA2" s="41"/>
      <c r="GNB2" s="41"/>
      <c r="GNC2" s="41"/>
      <c r="GND2" s="41"/>
      <c r="GNE2" s="41"/>
      <c r="GNF2" s="41"/>
      <c r="GNG2" s="41"/>
      <c r="GNH2" s="41"/>
      <c r="GNI2" s="41"/>
      <c r="GNJ2" s="41"/>
      <c r="GNK2" s="41"/>
      <c r="GNL2" s="41"/>
      <c r="GNM2" s="41"/>
      <c r="GNN2" s="41"/>
      <c r="GNO2" s="41"/>
      <c r="GNP2" s="41"/>
      <c r="GNQ2" s="41"/>
      <c r="GNR2" s="41"/>
      <c r="GNS2" s="41"/>
      <c r="GNT2" s="41"/>
      <c r="GNU2" s="41"/>
      <c r="GNV2" s="41"/>
      <c r="GNW2" s="41"/>
      <c r="GNX2" s="41"/>
      <c r="GNY2" s="41"/>
      <c r="GNZ2" s="41"/>
      <c r="GOA2" s="41"/>
      <c r="GOB2" s="41"/>
      <c r="GOC2" s="41"/>
      <c r="GOD2" s="41"/>
      <c r="GOE2" s="41"/>
      <c r="GOF2" s="41"/>
      <c r="GOG2" s="41"/>
      <c r="GOH2" s="41"/>
      <c r="GOI2" s="41"/>
      <c r="GOJ2" s="41"/>
      <c r="GOK2" s="41"/>
      <c r="GOL2" s="41"/>
      <c r="GOM2" s="41"/>
      <c r="GON2" s="41"/>
      <c r="GOO2" s="41"/>
      <c r="GOP2" s="41"/>
      <c r="GOQ2" s="41"/>
      <c r="GOR2" s="41"/>
      <c r="GOS2" s="41"/>
      <c r="GOT2" s="41"/>
      <c r="GOU2" s="41"/>
      <c r="GOV2" s="41"/>
      <c r="GOW2" s="41"/>
      <c r="GOX2" s="41"/>
      <c r="GOY2" s="41"/>
      <c r="GOZ2" s="41"/>
      <c r="GPA2" s="41"/>
      <c r="GPB2" s="41"/>
      <c r="GPC2" s="41"/>
      <c r="GPD2" s="41"/>
      <c r="GPE2" s="41"/>
      <c r="GPF2" s="41"/>
      <c r="GPG2" s="41"/>
      <c r="GPH2" s="41"/>
      <c r="GPI2" s="41"/>
      <c r="GPJ2" s="41"/>
      <c r="GPK2" s="41"/>
      <c r="GPL2" s="41"/>
      <c r="GPM2" s="41"/>
      <c r="GPN2" s="41"/>
      <c r="GPO2" s="41"/>
      <c r="GPP2" s="41"/>
      <c r="GPQ2" s="41"/>
      <c r="GPR2" s="41"/>
      <c r="GPS2" s="41"/>
      <c r="GPT2" s="41"/>
      <c r="GPU2" s="41"/>
      <c r="GPV2" s="41"/>
      <c r="GPW2" s="41"/>
      <c r="GPX2" s="41"/>
      <c r="GPY2" s="41"/>
      <c r="GPZ2" s="41"/>
      <c r="GQA2" s="41"/>
      <c r="GQB2" s="41"/>
      <c r="GQC2" s="41"/>
      <c r="GQD2" s="41"/>
      <c r="GQE2" s="41"/>
      <c r="GQF2" s="41"/>
      <c r="GQG2" s="41"/>
      <c r="GQH2" s="41"/>
      <c r="GQI2" s="41"/>
      <c r="GQJ2" s="41"/>
      <c r="GQK2" s="41"/>
      <c r="GQL2" s="41"/>
      <c r="GQM2" s="41"/>
      <c r="GQN2" s="41"/>
      <c r="GQO2" s="41"/>
      <c r="GQP2" s="41"/>
      <c r="GQQ2" s="41"/>
      <c r="GQR2" s="41"/>
      <c r="GQS2" s="41"/>
      <c r="GQT2" s="41"/>
      <c r="GQU2" s="41"/>
      <c r="GQV2" s="41"/>
      <c r="GQW2" s="41"/>
      <c r="GQX2" s="41"/>
      <c r="GQY2" s="41"/>
      <c r="GQZ2" s="41"/>
      <c r="GRA2" s="41"/>
      <c r="GRB2" s="41"/>
      <c r="GRC2" s="41"/>
      <c r="GRD2" s="41"/>
      <c r="GRE2" s="41"/>
      <c r="GRF2" s="41"/>
      <c r="GRG2" s="41"/>
      <c r="GRH2" s="41"/>
      <c r="GRI2" s="41"/>
      <c r="GRJ2" s="41"/>
      <c r="GRK2" s="41"/>
      <c r="GRL2" s="41"/>
      <c r="GRM2" s="41"/>
      <c r="GRN2" s="41"/>
      <c r="GRO2" s="41"/>
      <c r="GRP2" s="41"/>
      <c r="GRQ2" s="41"/>
      <c r="GRR2" s="41"/>
      <c r="GRS2" s="41"/>
      <c r="GRT2" s="41"/>
      <c r="GRU2" s="41"/>
      <c r="GRV2" s="41"/>
      <c r="GRW2" s="41"/>
      <c r="GRX2" s="41"/>
      <c r="GRY2" s="41"/>
      <c r="GRZ2" s="41"/>
      <c r="GSA2" s="41"/>
      <c r="GSB2" s="41"/>
      <c r="GSC2" s="41"/>
      <c r="GSD2" s="41"/>
      <c r="GSE2" s="41"/>
      <c r="GSF2" s="41"/>
      <c r="GSG2" s="41"/>
      <c r="GSH2" s="41"/>
      <c r="GSI2" s="41"/>
      <c r="GSJ2" s="41"/>
      <c r="GSK2" s="41"/>
      <c r="GSL2" s="41"/>
      <c r="GSM2" s="41"/>
      <c r="GSN2" s="41"/>
      <c r="GSO2" s="41"/>
      <c r="GSP2" s="41"/>
      <c r="GSQ2" s="41"/>
      <c r="GSR2" s="41"/>
      <c r="GSS2" s="41"/>
      <c r="GST2" s="41"/>
      <c r="GSU2" s="41"/>
      <c r="GSV2" s="41"/>
      <c r="GSW2" s="41"/>
      <c r="GSX2" s="41"/>
      <c r="GSY2" s="41"/>
      <c r="GSZ2" s="41"/>
      <c r="GTA2" s="41"/>
      <c r="GTB2" s="41"/>
      <c r="GTC2" s="41"/>
      <c r="GTD2" s="41"/>
      <c r="GTE2" s="41"/>
      <c r="GTF2" s="41"/>
      <c r="GTG2" s="41"/>
      <c r="GTH2" s="41"/>
      <c r="GTI2" s="41"/>
      <c r="GTJ2" s="41"/>
      <c r="GTK2" s="41"/>
      <c r="GTL2" s="41"/>
      <c r="GTM2" s="41"/>
      <c r="GTN2" s="41"/>
      <c r="GTO2" s="41"/>
      <c r="GTP2" s="41"/>
      <c r="GTQ2" s="41"/>
      <c r="GTR2" s="41"/>
      <c r="GTS2" s="41"/>
      <c r="GTT2" s="41"/>
      <c r="GTU2" s="41"/>
      <c r="GTV2" s="41"/>
      <c r="GTW2" s="41"/>
      <c r="GTX2" s="41"/>
      <c r="GTY2" s="41"/>
      <c r="GTZ2" s="41"/>
      <c r="GUA2" s="41"/>
      <c r="GUB2" s="41"/>
      <c r="GUC2" s="41"/>
      <c r="GUD2" s="41"/>
      <c r="GUE2" s="41"/>
      <c r="GUF2" s="41"/>
      <c r="GUG2" s="41"/>
      <c r="GUH2" s="41"/>
      <c r="GUI2" s="41"/>
      <c r="GUJ2" s="41"/>
      <c r="GUK2" s="41"/>
      <c r="GUL2" s="41"/>
      <c r="GUM2" s="41"/>
      <c r="GUN2" s="41"/>
      <c r="GUO2" s="41"/>
      <c r="GUP2" s="41"/>
      <c r="GUQ2" s="41"/>
      <c r="GUR2" s="41"/>
      <c r="GUS2" s="41"/>
      <c r="GUT2" s="41"/>
      <c r="GUU2" s="41"/>
      <c r="GUV2" s="41"/>
      <c r="GUW2" s="41"/>
      <c r="GUX2" s="41"/>
      <c r="GUY2" s="41"/>
      <c r="GUZ2" s="41"/>
      <c r="GVA2" s="41"/>
      <c r="GVB2" s="41"/>
      <c r="GVC2" s="41"/>
      <c r="GVD2" s="41"/>
      <c r="GVE2" s="41"/>
      <c r="GVF2" s="41"/>
      <c r="GVG2" s="41"/>
      <c r="GVH2" s="41"/>
      <c r="GVI2" s="41"/>
      <c r="GVJ2" s="41"/>
      <c r="GVK2" s="41"/>
      <c r="GVL2" s="41"/>
      <c r="GVM2" s="41"/>
      <c r="GVN2" s="41"/>
      <c r="GVO2" s="41"/>
      <c r="GVP2" s="41"/>
      <c r="GVQ2" s="41"/>
      <c r="GVR2" s="41"/>
      <c r="GVS2" s="41"/>
      <c r="GVT2" s="41"/>
      <c r="GVU2" s="41"/>
      <c r="GVV2" s="41"/>
      <c r="GVW2" s="41"/>
      <c r="GVX2" s="41"/>
      <c r="GVY2" s="41"/>
      <c r="GVZ2" s="41"/>
      <c r="GWA2" s="41"/>
      <c r="GWB2" s="41"/>
      <c r="GWC2" s="41"/>
      <c r="GWD2" s="41"/>
      <c r="GWE2" s="41"/>
      <c r="GWF2" s="41"/>
      <c r="GWG2" s="41"/>
      <c r="GWH2" s="41"/>
      <c r="GWI2" s="41"/>
      <c r="GWJ2" s="41"/>
      <c r="GWK2" s="41"/>
      <c r="GWL2" s="41"/>
      <c r="GWM2" s="41"/>
      <c r="GWN2" s="41"/>
      <c r="GWO2" s="41"/>
      <c r="GWP2" s="41"/>
      <c r="GWQ2" s="41"/>
      <c r="GWR2" s="41"/>
      <c r="GWS2" s="41"/>
      <c r="GWT2" s="41"/>
      <c r="GWU2" s="41"/>
      <c r="GWV2" s="41"/>
      <c r="GWW2" s="41"/>
      <c r="GWX2" s="41"/>
      <c r="GWY2" s="41"/>
      <c r="GWZ2" s="41"/>
      <c r="GXA2" s="41"/>
      <c r="GXB2" s="41"/>
      <c r="GXC2" s="41"/>
      <c r="GXD2" s="41"/>
      <c r="GXE2" s="41"/>
      <c r="GXF2" s="41"/>
      <c r="GXG2" s="41"/>
      <c r="GXH2" s="41"/>
      <c r="GXI2" s="41"/>
      <c r="GXJ2" s="41"/>
      <c r="GXK2" s="41"/>
      <c r="GXL2" s="41"/>
      <c r="GXM2" s="41"/>
      <c r="GXN2" s="41"/>
      <c r="GXO2" s="41"/>
      <c r="GXP2" s="41"/>
      <c r="GXQ2" s="41"/>
      <c r="GXR2" s="41"/>
      <c r="GXS2" s="41"/>
      <c r="GXT2" s="41"/>
      <c r="GXU2" s="41"/>
      <c r="GXV2" s="41"/>
      <c r="GXW2" s="41"/>
      <c r="GXX2" s="41"/>
      <c r="GXY2" s="41"/>
      <c r="GXZ2" s="41"/>
      <c r="GYA2" s="41"/>
      <c r="GYB2" s="41"/>
      <c r="GYC2" s="41"/>
      <c r="GYD2" s="41"/>
      <c r="GYE2" s="41"/>
      <c r="GYF2" s="41"/>
      <c r="GYG2" s="41"/>
      <c r="GYH2" s="41"/>
      <c r="GYI2" s="41"/>
      <c r="GYJ2" s="41"/>
      <c r="GYK2" s="41"/>
      <c r="GYL2" s="41"/>
      <c r="GYM2" s="41"/>
      <c r="GYN2" s="41"/>
      <c r="GYO2" s="41"/>
      <c r="GYP2" s="41"/>
      <c r="GYQ2" s="41"/>
      <c r="GYR2" s="41"/>
      <c r="GYS2" s="41"/>
      <c r="GYT2" s="41"/>
      <c r="GYU2" s="41"/>
      <c r="GYV2" s="41"/>
      <c r="GYW2" s="41"/>
      <c r="GYX2" s="41"/>
      <c r="GYY2" s="41"/>
      <c r="GYZ2" s="41"/>
      <c r="GZA2" s="41"/>
      <c r="GZB2" s="41"/>
      <c r="GZC2" s="41"/>
      <c r="GZD2" s="41"/>
      <c r="GZE2" s="41"/>
      <c r="GZF2" s="41"/>
      <c r="GZG2" s="41"/>
      <c r="GZH2" s="41"/>
      <c r="GZI2" s="41"/>
      <c r="GZJ2" s="41"/>
      <c r="GZK2" s="41"/>
      <c r="GZL2" s="41"/>
      <c r="GZM2" s="41"/>
      <c r="GZN2" s="41"/>
      <c r="GZO2" s="41"/>
      <c r="GZP2" s="41"/>
      <c r="GZQ2" s="41"/>
      <c r="GZR2" s="41"/>
      <c r="GZS2" s="41"/>
      <c r="GZT2" s="41"/>
      <c r="GZU2" s="41"/>
      <c r="GZV2" s="41"/>
      <c r="GZW2" s="41"/>
      <c r="GZX2" s="41"/>
      <c r="GZY2" s="41"/>
      <c r="GZZ2" s="41"/>
      <c r="HAA2" s="41"/>
      <c r="HAB2" s="41"/>
      <c r="HAC2" s="41"/>
      <c r="HAD2" s="41"/>
      <c r="HAE2" s="41"/>
      <c r="HAF2" s="41"/>
      <c r="HAG2" s="41"/>
      <c r="HAH2" s="41"/>
      <c r="HAI2" s="41"/>
      <c r="HAJ2" s="41"/>
      <c r="HAK2" s="41"/>
      <c r="HAL2" s="41"/>
      <c r="HAM2" s="41"/>
      <c r="HAN2" s="41"/>
      <c r="HAO2" s="41"/>
      <c r="HAP2" s="41"/>
      <c r="HAQ2" s="41"/>
      <c r="HAR2" s="41"/>
      <c r="HAS2" s="41"/>
      <c r="HAT2" s="41"/>
      <c r="HAU2" s="41"/>
      <c r="HAV2" s="41"/>
      <c r="HAW2" s="41"/>
      <c r="HAX2" s="41"/>
      <c r="HAY2" s="41"/>
      <c r="HAZ2" s="41"/>
      <c r="HBA2" s="41"/>
      <c r="HBB2" s="41"/>
      <c r="HBC2" s="41"/>
      <c r="HBD2" s="41"/>
      <c r="HBE2" s="41"/>
      <c r="HBF2" s="41"/>
      <c r="HBG2" s="41"/>
      <c r="HBH2" s="41"/>
      <c r="HBI2" s="41"/>
      <c r="HBJ2" s="41"/>
      <c r="HBK2" s="41"/>
      <c r="HBL2" s="41"/>
      <c r="HBM2" s="41"/>
      <c r="HBN2" s="41"/>
      <c r="HBO2" s="41"/>
      <c r="HBP2" s="41"/>
      <c r="HBQ2" s="41"/>
      <c r="HBR2" s="41"/>
      <c r="HBS2" s="41"/>
      <c r="HBT2" s="41"/>
      <c r="HBU2" s="41"/>
      <c r="HBV2" s="41"/>
      <c r="HBW2" s="41"/>
      <c r="HBX2" s="41"/>
      <c r="HBY2" s="41"/>
      <c r="HBZ2" s="41"/>
      <c r="HCA2" s="41"/>
      <c r="HCB2" s="41"/>
      <c r="HCC2" s="41"/>
      <c r="HCD2" s="41"/>
      <c r="HCE2" s="41"/>
      <c r="HCF2" s="41"/>
      <c r="HCG2" s="41"/>
      <c r="HCH2" s="41"/>
      <c r="HCI2" s="41"/>
      <c r="HCJ2" s="41"/>
      <c r="HCK2" s="41"/>
      <c r="HCL2" s="41"/>
      <c r="HCM2" s="41"/>
      <c r="HCN2" s="41"/>
      <c r="HCO2" s="41"/>
      <c r="HCP2" s="41"/>
      <c r="HCQ2" s="41"/>
      <c r="HCR2" s="41"/>
      <c r="HCS2" s="41"/>
      <c r="HCT2" s="41"/>
      <c r="HCU2" s="41"/>
      <c r="HCV2" s="41"/>
      <c r="HCW2" s="41"/>
      <c r="HCX2" s="41"/>
      <c r="HCY2" s="41"/>
      <c r="HCZ2" s="41"/>
      <c r="HDA2" s="41"/>
      <c r="HDB2" s="41"/>
      <c r="HDC2" s="41"/>
      <c r="HDD2" s="41"/>
      <c r="HDE2" s="41"/>
      <c r="HDF2" s="41"/>
      <c r="HDG2" s="41"/>
      <c r="HDH2" s="41"/>
      <c r="HDI2" s="41"/>
      <c r="HDJ2" s="41"/>
      <c r="HDK2" s="41"/>
      <c r="HDL2" s="41"/>
      <c r="HDM2" s="41"/>
      <c r="HDN2" s="41"/>
      <c r="HDO2" s="41"/>
      <c r="HDP2" s="41"/>
      <c r="HDQ2" s="41"/>
      <c r="HDR2" s="41"/>
      <c r="HDS2" s="41"/>
      <c r="HDT2" s="41"/>
      <c r="HDU2" s="41"/>
      <c r="HDV2" s="41"/>
      <c r="HDW2" s="41"/>
      <c r="HDX2" s="41"/>
      <c r="HDY2" s="41"/>
      <c r="HDZ2" s="41"/>
      <c r="HEA2" s="41"/>
      <c r="HEB2" s="41"/>
      <c r="HEC2" s="41"/>
      <c r="HED2" s="41"/>
      <c r="HEE2" s="41"/>
      <c r="HEF2" s="41"/>
      <c r="HEG2" s="41"/>
      <c r="HEH2" s="41"/>
      <c r="HEI2" s="41"/>
      <c r="HEJ2" s="41"/>
      <c r="HEK2" s="41"/>
      <c r="HEL2" s="41"/>
      <c r="HEM2" s="41"/>
      <c r="HEN2" s="41"/>
      <c r="HEO2" s="41"/>
      <c r="HEP2" s="41"/>
      <c r="HEQ2" s="41"/>
      <c r="HER2" s="41"/>
      <c r="HES2" s="41"/>
      <c r="HET2" s="41"/>
      <c r="HEU2" s="41"/>
      <c r="HEV2" s="41"/>
      <c r="HEW2" s="41"/>
      <c r="HEX2" s="41"/>
      <c r="HEY2" s="41"/>
      <c r="HEZ2" s="41"/>
      <c r="HFA2" s="41"/>
      <c r="HFB2" s="41"/>
      <c r="HFC2" s="41"/>
      <c r="HFD2" s="41"/>
      <c r="HFE2" s="41"/>
      <c r="HFF2" s="41"/>
      <c r="HFG2" s="41"/>
      <c r="HFH2" s="41"/>
      <c r="HFI2" s="41"/>
      <c r="HFJ2" s="41"/>
      <c r="HFK2" s="41"/>
      <c r="HFL2" s="41"/>
      <c r="HFM2" s="41"/>
      <c r="HFN2" s="41"/>
      <c r="HFO2" s="41"/>
      <c r="HFP2" s="41"/>
      <c r="HFQ2" s="41"/>
      <c r="HFR2" s="41"/>
      <c r="HFS2" s="41"/>
      <c r="HFT2" s="41"/>
      <c r="HFU2" s="41"/>
      <c r="HFV2" s="41"/>
      <c r="HFW2" s="41"/>
      <c r="HFX2" s="41"/>
      <c r="HFY2" s="41"/>
      <c r="HFZ2" s="41"/>
      <c r="HGA2" s="41"/>
      <c r="HGB2" s="41"/>
      <c r="HGC2" s="41"/>
      <c r="HGD2" s="41"/>
      <c r="HGE2" s="41"/>
      <c r="HGF2" s="41"/>
      <c r="HGG2" s="41"/>
      <c r="HGH2" s="41"/>
      <c r="HGI2" s="41"/>
      <c r="HGJ2" s="41"/>
      <c r="HGK2" s="41"/>
      <c r="HGL2" s="41"/>
      <c r="HGM2" s="41"/>
      <c r="HGN2" s="41"/>
      <c r="HGO2" s="41"/>
      <c r="HGP2" s="41"/>
      <c r="HGQ2" s="41"/>
      <c r="HGR2" s="41"/>
      <c r="HGS2" s="41"/>
      <c r="HGT2" s="41"/>
      <c r="HGU2" s="41"/>
      <c r="HGV2" s="41"/>
      <c r="HGW2" s="41"/>
      <c r="HGX2" s="41"/>
      <c r="HGY2" s="41"/>
      <c r="HGZ2" s="41"/>
      <c r="HHA2" s="41"/>
      <c r="HHB2" s="41"/>
      <c r="HHC2" s="41"/>
      <c r="HHD2" s="41"/>
      <c r="HHE2" s="41"/>
      <c r="HHF2" s="41"/>
      <c r="HHG2" s="41"/>
      <c r="HHH2" s="41"/>
      <c r="HHI2" s="41"/>
      <c r="HHJ2" s="41"/>
      <c r="HHK2" s="41"/>
      <c r="HHL2" s="41"/>
      <c r="HHM2" s="41"/>
      <c r="HHN2" s="41"/>
      <c r="HHO2" s="41"/>
      <c r="HHP2" s="41"/>
      <c r="HHQ2" s="41"/>
      <c r="HHR2" s="41"/>
      <c r="HHS2" s="41"/>
      <c r="HHT2" s="41"/>
      <c r="HHU2" s="41"/>
      <c r="HHV2" s="41"/>
      <c r="HHW2" s="41"/>
      <c r="HHX2" s="41"/>
      <c r="HHY2" s="41"/>
      <c r="HHZ2" s="41"/>
      <c r="HIA2" s="41"/>
      <c r="HIB2" s="41"/>
      <c r="HIC2" s="41"/>
      <c r="HID2" s="41"/>
      <c r="HIE2" s="41"/>
      <c r="HIF2" s="41"/>
      <c r="HIG2" s="41"/>
      <c r="HIH2" s="41"/>
      <c r="HII2" s="41"/>
      <c r="HIJ2" s="41"/>
      <c r="HIK2" s="41"/>
      <c r="HIL2" s="41"/>
      <c r="HIM2" s="41"/>
      <c r="HIN2" s="41"/>
      <c r="HIO2" s="41"/>
      <c r="HIP2" s="41"/>
      <c r="HIQ2" s="41"/>
      <c r="HIR2" s="41"/>
      <c r="HIS2" s="41"/>
      <c r="HIT2" s="41"/>
      <c r="HIU2" s="41"/>
      <c r="HIV2" s="41"/>
      <c r="HIW2" s="41"/>
      <c r="HIX2" s="41"/>
      <c r="HIY2" s="41"/>
      <c r="HIZ2" s="41"/>
      <c r="HJA2" s="41"/>
      <c r="HJB2" s="41"/>
      <c r="HJC2" s="41"/>
      <c r="HJD2" s="41"/>
      <c r="HJE2" s="41"/>
      <c r="HJF2" s="41"/>
      <c r="HJG2" s="41"/>
      <c r="HJH2" s="41"/>
      <c r="HJI2" s="41"/>
      <c r="HJJ2" s="41"/>
      <c r="HJK2" s="41"/>
      <c r="HJL2" s="41"/>
      <c r="HJM2" s="41"/>
      <c r="HJN2" s="41"/>
      <c r="HJO2" s="41"/>
      <c r="HJP2" s="41"/>
      <c r="HJQ2" s="41"/>
      <c r="HJR2" s="41"/>
      <c r="HJS2" s="41"/>
      <c r="HJT2" s="41"/>
      <c r="HJU2" s="41"/>
      <c r="HJV2" s="41"/>
      <c r="HJW2" s="41"/>
      <c r="HJX2" s="41"/>
      <c r="HJY2" s="41"/>
      <c r="HJZ2" s="41"/>
      <c r="HKA2" s="41"/>
      <c r="HKB2" s="41"/>
      <c r="HKC2" s="41"/>
      <c r="HKD2" s="41"/>
      <c r="HKE2" s="41"/>
      <c r="HKF2" s="41"/>
      <c r="HKG2" s="41"/>
      <c r="HKH2" s="41"/>
      <c r="HKI2" s="41"/>
      <c r="HKJ2" s="41"/>
      <c r="HKK2" s="41"/>
      <c r="HKL2" s="41"/>
      <c r="HKM2" s="41"/>
      <c r="HKN2" s="41"/>
      <c r="HKO2" s="41"/>
      <c r="HKP2" s="41"/>
      <c r="HKQ2" s="41"/>
      <c r="HKR2" s="41"/>
      <c r="HKS2" s="41"/>
      <c r="HKT2" s="41"/>
      <c r="HKU2" s="41"/>
      <c r="HKV2" s="41"/>
      <c r="HKW2" s="41"/>
      <c r="HKX2" s="41"/>
      <c r="HKY2" s="41"/>
      <c r="HKZ2" s="41"/>
      <c r="HLA2" s="41"/>
      <c r="HLB2" s="41"/>
      <c r="HLC2" s="41"/>
      <c r="HLD2" s="41"/>
      <c r="HLE2" s="41"/>
      <c r="HLF2" s="41"/>
      <c r="HLG2" s="41"/>
      <c r="HLH2" s="41"/>
      <c r="HLI2" s="41"/>
      <c r="HLJ2" s="41"/>
      <c r="HLK2" s="41"/>
      <c r="HLL2" s="41"/>
      <c r="HLM2" s="41"/>
      <c r="HLN2" s="41"/>
      <c r="HLO2" s="41"/>
      <c r="HLP2" s="41"/>
      <c r="HLQ2" s="41"/>
      <c r="HLR2" s="41"/>
      <c r="HLS2" s="41"/>
      <c r="HLT2" s="41"/>
      <c r="HLU2" s="41"/>
      <c r="HLV2" s="41"/>
      <c r="HLW2" s="41"/>
      <c r="HLX2" s="41"/>
      <c r="HLY2" s="41"/>
      <c r="HLZ2" s="41"/>
      <c r="HMA2" s="41"/>
      <c r="HMB2" s="41"/>
      <c r="HMC2" s="41"/>
      <c r="HMD2" s="41"/>
      <c r="HME2" s="41"/>
      <c r="HMF2" s="41"/>
      <c r="HMG2" s="41"/>
      <c r="HMH2" s="41"/>
      <c r="HMI2" s="41"/>
      <c r="HMJ2" s="41"/>
      <c r="HMK2" s="41"/>
      <c r="HML2" s="41"/>
      <c r="HMM2" s="41"/>
      <c r="HMN2" s="41"/>
      <c r="HMO2" s="41"/>
      <c r="HMP2" s="41"/>
      <c r="HMQ2" s="41"/>
      <c r="HMR2" s="41"/>
      <c r="HMS2" s="41"/>
      <c r="HMT2" s="41"/>
      <c r="HMU2" s="41"/>
      <c r="HMV2" s="41"/>
      <c r="HMW2" s="41"/>
      <c r="HMX2" s="41"/>
      <c r="HMY2" s="41"/>
      <c r="HMZ2" s="41"/>
      <c r="HNA2" s="41"/>
      <c r="HNB2" s="41"/>
      <c r="HNC2" s="41"/>
      <c r="HND2" s="41"/>
      <c r="HNE2" s="41"/>
      <c r="HNF2" s="41"/>
      <c r="HNG2" s="41"/>
      <c r="HNH2" s="41"/>
      <c r="HNI2" s="41"/>
      <c r="HNJ2" s="41"/>
      <c r="HNK2" s="41"/>
      <c r="HNL2" s="41"/>
      <c r="HNM2" s="41"/>
      <c r="HNN2" s="41"/>
      <c r="HNO2" s="41"/>
      <c r="HNP2" s="41"/>
      <c r="HNQ2" s="41"/>
      <c r="HNR2" s="41"/>
      <c r="HNS2" s="41"/>
      <c r="HNT2" s="41"/>
      <c r="HNU2" s="41"/>
      <c r="HNV2" s="41"/>
      <c r="HNW2" s="41"/>
      <c r="HNX2" s="41"/>
      <c r="HNY2" s="41"/>
      <c r="HNZ2" s="41"/>
      <c r="HOA2" s="41"/>
      <c r="HOB2" s="41"/>
      <c r="HOC2" s="41"/>
      <c r="HOD2" s="41"/>
      <c r="HOE2" s="41"/>
      <c r="HOF2" s="41"/>
      <c r="HOG2" s="41"/>
      <c r="HOH2" s="41"/>
      <c r="HOI2" s="41"/>
      <c r="HOJ2" s="41"/>
      <c r="HOK2" s="41"/>
      <c r="HOL2" s="41"/>
      <c r="HOM2" s="41"/>
      <c r="HON2" s="41"/>
      <c r="HOO2" s="41"/>
      <c r="HOP2" s="41"/>
      <c r="HOQ2" s="41"/>
      <c r="HOR2" s="41"/>
      <c r="HOS2" s="41"/>
      <c r="HOT2" s="41"/>
      <c r="HOU2" s="41"/>
      <c r="HOV2" s="41"/>
      <c r="HOW2" s="41"/>
      <c r="HOX2" s="41"/>
      <c r="HOY2" s="41"/>
      <c r="HOZ2" s="41"/>
      <c r="HPA2" s="41"/>
      <c r="HPB2" s="41"/>
      <c r="HPC2" s="41"/>
      <c r="HPD2" s="41"/>
      <c r="HPE2" s="41"/>
      <c r="HPF2" s="41"/>
      <c r="HPG2" s="41"/>
      <c r="HPH2" s="41"/>
      <c r="HPI2" s="41"/>
      <c r="HPJ2" s="41"/>
      <c r="HPK2" s="41"/>
      <c r="HPL2" s="41"/>
      <c r="HPM2" s="41"/>
      <c r="HPN2" s="41"/>
      <c r="HPO2" s="41"/>
      <c r="HPP2" s="41"/>
      <c r="HPQ2" s="41"/>
      <c r="HPR2" s="41"/>
      <c r="HPS2" s="41"/>
      <c r="HPT2" s="41"/>
      <c r="HPU2" s="41"/>
      <c r="HPV2" s="41"/>
      <c r="HPW2" s="41"/>
      <c r="HPX2" s="41"/>
      <c r="HPY2" s="41"/>
      <c r="HPZ2" s="41"/>
      <c r="HQA2" s="41"/>
      <c r="HQB2" s="41"/>
      <c r="HQC2" s="41"/>
      <c r="HQD2" s="41"/>
      <c r="HQE2" s="41"/>
      <c r="HQF2" s="41"/>
      <c r="HQG2" s="41"/>
      <c r="HQH2" s="41"/>
      <c r="HQI2" s="41"/>
      <c r="HQJ2" s="41"/>
      <c r="HQK2" s="41"/>
      <c r="HQL2" s="41"/>
      <c r="HQM2" s="41"/>
      <c r="HQN2" s="41"/>
      <c r="HQO2" s="41"/>
      <c r="HQP2" s="41"/>
      <c r="HQQ2" s="41"/>
      <c r="HQR2" s="41"/>
      <c r="HQS2" s="41"/>
      <c r="HQT2" s="41"/>
      <c r="HQU2" s="41"/>
      <c r="HQV2" s="41"/>
      <c r="HQW2" s="41"/>
      <c r="HQX2" s="41"/>
      <c r="HQY2" s="41"/>
      <c r="HQZ2" s="41"/>
      <c r="HRA2" s="41"/>
      <c r="HRB2" s="41"/>
      <c r="HRC2" s="41"/>
      <c r="HRD2" s="41"/>
      <c r="HRE2" s="41"/>
      <c r="HRF2" s="41"/>
      <c r="HRG2" s="41"/>
      <c r="HRH2" s="41"/>
      <c r="HRI2" s="41"/>
      <c r="HRJ2" s="41"/>
      <c r="HRK2" s="41"/>
      <c r="HRL2" s="41"/>
      <c r="HRM2" s="41"/>
      <c r="HRN2" s="41"/>
      <c r="HRO2" s="41"/>
      <c r="HRP2" s="41"/>
      <c r="HRQ2" s="41"/>
      <c r="HRR2" s="41"/>
      <c r="HRS2" s="41"/>
      <c r="HRT2" s="41"/>
      <c r="HRU2" s="41"/>
      <c r="HRV2" s="41"/>
      <c r="HRW2" s="41"/>
      <c r="HRX2" s="41"/>
      <c r="HRY2" s="41"/>
      <c r="HRZ2" s="41"/>
      <c r="HSA2" s="41"/>
      <c r="HSB2" s="41"/>
      <c r="HSC2" s="41"/>
      <c r="HSD2" s="41"/>
      <c r="HSE2" s="41"/>
      <c r="HSF2" s="41"/>
      <c r="HSG2" s="41"/>
      <c r="HSH2" s="41"/>
      <c r="HSI2" s="41"/>
      <c r="HSJ2" s="41"/>
      <c r="HSK2" s="41"/>
      <c r="HSL2" s="41"/>
      <c r="HSM2" s="41"/>
      <c r="HSN2" s="41"/>
      <c r="HSO2" s="41"/>
      <c r="HSP2" s="41"/>
      <c r="HSQ2" s="41"/>
      <c r="HSR2" s="41"/>
      <c r="HSS2" s="41"/>
      <c r="HST2" s="41"/>
      <c r="HSU2" s="41"/>
      <c r="HSV2" s="41"/>
      <c r="HSW2" s="41"/>
      <c r="HSX2" s="41"/>
      <c r="HSY2" s="41"/>
      <c r="HSZ2" s="41"/>
      <c r="HTA2" s="41"/>
      <c r="HTB2" s="41"/>
      <c r="HTC2" s="41"/>
      <c r="HTD2" s="41"/>
      <c r="HTE2" s="41"/>
      <c r="HTF2" s="41"/>
      <c r="HTG2" s="41"/>
      <c r="HTH2" s="41"/>
      <c r="HTI2" s="41"/>
      <c r="HTJ2" s="41"/>
      <c r="HTK2" s="41"/>
      <c r="HTL2" s="41"/>
      <c r="HTM2" s="41"/>
      <c r="HTN2" s="41"/>
      <c r="HTO2" s="41"/>
      <c r="HTP2" s="41"/>
      <c r="HTQ2" s="41"/>
      <c r="HTR2" s="41"/>
      <c r="HTS2" s="41"/>
      <c r="HTT2" s="41"/>
      <c r="HTU2" s="41"/>
      <c r="HTV2" s="41"/>
      <c r="HTW2" s="41"/>
      <c r="HTX2" s="41"/>
      <c r="HTY2" s="41"/>
      <c r="HTZ2" s="41"/>
      <c r="HUA2" s="41"/>
      <c r="HUB2" s="41"/>
      <c r="HUC2" s="41"/>
      <c r="HUD2" s="41"/>
      <c r="HUE2" s="41"/>
      <c r="HUF2" s="41"/>
      <c r="HUG2" s="41"/>
      <c r="HUH2" s="41"/>
      <c r="HUI2" s="41"/>
      <c r="HUJ2" s="41"/>
      <c r="HUK2" s="41"/>
      <c r="HUL2" s="41"/>
      <c r="HUM2" s="41"/>
      <c r="HUN2" s="41"/>
      <c r="HUO2" s="41"/>
      <c r="HUP2" s="41"/>
      <c r="HUQ2" s="41"/>
      <c r="HUR2" s="41"/>
      <c r="HUS2" s="41"/>
      <c r="HUT2" s="41"/>
      <c r="HUU2" s="41"/>
      <c r="HUV2" s="41"/>
      <c r="HUW2" s="41"/>
      <c r="HUX2" s="41"/>
      <c r="HUY2" s="41"/>
      <c r="HUZ2" s="41"/>
      <c r="HVA2" s="41"/>
      <c r="HVB2" s="41"/>
      <c r="HVC2" s="41"/>
      <c r="HVD2" s="41"/>
      <c r="HVE2" s="41"/>
      <c r="HVF2" s="41"/>
      <c r="HVG2" s="41"/>
      <c r="HVH2" s="41"/>
      <c r="HVI2" s="41"/>
      <c r="HVJ2" s="41"/>
      <c r="HVK2" s="41"/>
      <c r="HVL2" s="41"/>
      <c r="HVM2" s="41"/>
      <c r="HVN2" s="41"/>
      <c r="HVO2" s="41"/>
      <c r="HVP2" s="41"/>
      <c r="HVQ2" s="41"/>
      <c r="HVR2" s="41"/>
      <c r="HVS2" s="41"/>
      <c r="HVT2" s="41"/>
      <c r="HVU2" s="41"/>
      <c r="HVV2" s="41"/>
      <c r="HVW2" s="41"/>
      <c r="HVX2" s="41"/>
      <c r="HVY2" s="41"/>
      <c r="HVZ2" s="41"/>
      <c r="HWA2" s="41"/>
      <c r="HWB2" s="41"/>
      <c r="HWC2" s="41"/>
      <c r="HWD2" s="41"/>
      <c r="HWE2" s="41"/>
      <c r="HWF2" s="41"/>
      <c r="HWG2" s="41"/>
      <c r="HWH2" s="41"/>
      <c r="HWI2" s="41"/>
      <c r="HWJ2" s="41"/>
      <c r="HWK2" s="41"/>
      <c r="HWL2" s="41"/>
      <c r="HWM2" s="41"/>
      <c r="HWN2" s="41"/>
      <c r="HWO2" s="41"/>
      <c r="HWP2" s="41"/>
      <c r="HWQ2" s="41"/>
      <c r="HWR2" s="41"/>
      <c r="HWS2" s="41"/>
      <c r="HWT2" s="41"/>
      <c r="HWU2" s="41"/>
      <c r="HWV2" s="41"/>
      <c r="HWW2" s="41"/>
      <c r="HWX2" s="41"/>
      <c r="HWY2" s="41"/>
      <c r="HWZ2" s="41"/>
      <c r="HXA2" s="41"/>
      <c r="HXB2" s="41"/>
      <c r="HXC2" s="41"/>
      <c r="HXD2" s="41"/>
      <c r="HXE2" s="41"/>
      <c r="HXF2" s="41"/>
      <c r="HXG2" s="41"/>
      <c r="HXH2" s="41"/>
      <c r="HXI2" s="41"/>
      <c r="HXJ2" s="41"/>
      <c r="HXK2" s="41"/>
      <c r="HXL2" s="41"/>
      <c r="HXM2" s="41"/>
      <c r="HXN2" s="41"/>
      <c r="HXO2" s="41"/>
      <c r="HXP2" s="41"/>
      <c r="HXQ2" s="41"/>
      <c r="HXR2" s="41"/>
      <c r="HXS2" s="41"/>
      <c r="HXT2" s="41"/>
      <c r="HXU2" s="41"/>
      <c r="HXV2" s="41"/>
      <c r="HXW2" s="41"/>
      <c r="HXX2" s="41"/>
      <c r="HXY2" s="41"/>
      <c r="HXZ2" s="41"/>
      <c r="HYA2" s="41"/>
      <c r="HYB2" s="41"/>
      <c r="HYC2" s="41"/>
      <c r="HYD2" s="41"/>
      <c r="HYE2" s="41"/>
      <c r="HYF2" s="41"/>
      <c r="HYG2" s="41"/>
      <c r="HYH2" s="41"/>
      <c r="HYI2" s="41"/>
      <c r="HYJ2" s="41"/>
      <c r="HYK2" s="41"/>
      <c r="HYL2" s="41"/>
      <c r="HYM2" s="41"/>
      <c r="HYN2" s="41"/>
      <c r="HYO2" s="41"/>
      <c r="HYP2" s="41"/>
      <c r="HYQ2" s="41"/>
      <c r="HYR2" s="41"/>
      <c r="HYS2" s="41"/>
      <c r="HYT2" s="41"/>
      <c r="HYU2" s="41"/>
      <c r="HYV2" s="41"/>
      <c r="HYW2" s="41"/>
      <c r="HYX2" s="41"/>
      <c r="HYY2" s="41"/>
      <c r="HYZ2" s="41"/>
      <c r="HZA2" s="41"/>
      <c r="HZB2" s="41"/>
      <c r="HZC2" s="41"/>
      <c r="HZD2" s="41"/>
      <c r="HZE2" s="41"/>
      <c r="HZF2" s="41"/>
      <c r="HZG2" s="41"/>
      <c r="HZH2" s="41"/>
      <c r="HZI2" s="41"/>
      <c r="HZJ2" s="41"/>
      <c r="HZK2" s="41"/>
      <c r="HZL2" s="41"/>
      <c r="HZM2" s="41"/>
      <c r="HZN2" s="41"/>
      <c r="HZO2" s="41"/>
      <c r="HZP2" s="41"/>
      <c r="HZQ2" s="41"/>
      <c r="HZR2" s="41"/>
      <c r="HZS2" s="41"/>
      <c r="HZT2" s="41"/>
      <c r="HZU2" s="41"/>
      <c r="HZV2" s="41"/>
      <c r="HZW2" s="41"/>
      <c r="HZX2" s="41"/>
      <c r="HZY2" s="41"/>
      <c r="HZZ2" s="41"/>
      <c r="IAA2" s="41"/>
      <c r="IAB2" s="41"/>
      <c r="IAC2" s="41"/>
      <c r="IAD2" s="41"/>
      <c r="IAE2" s="41"/>
      <c r="IAF2" s="41"/>
      <c r="IAG2" s="41"/>
      <c r="IAH2" s="41"/>
      <c r="IAI2" s="41"/>
      <c r="IAJ2" s="41"/>
      <c r="IAK2" s="41"/>
      <c r="IAL2" s="41"/>
      <c r="IAM2" s="41"/>
      <c r="IAN2" s="41"/>
      <c r="IAO2" s="41"/>
      <c r="IAP2" s="41"/>
      <c r="IAQ2" s="41"/>
      <c r="IAR2" s="41"/>
      <c r="IAS2" s="41"/>
      <c r="IAT2" s="41"/>
      <c r="IAU2" s="41"/>
      <c r="IAV2" s="41"/>
      <c r="IAW2" s="41"/>
      <c r="IAX2" s="41"/>
      <c r="IAY2" s="41"/>
      <c r="IAZ2" s="41"/>
      <c r="IBA2" s="41"/>
      <c r="IBB2" s="41"/>
      <c r="IBC2" s="41"/>
      <c r="IBD2" s="41"/>
      <c r="IBE2" s="41"/>
      <c r="IBF2" s="41"/>
      <c r="IBG2" s="41"/>
      <c r="IBH2" s="41"/>
      <c r="IBI2" s="41"/>
      <c r="IBJ2" s="41"/>
      <c r="IBK2" s="41"/>
      <c r="IBL2" s="41"/>
      <c r="IBM2" s="41"/>
      <c r="IBN2" s="41"/>
      <c r="IBO2" s="41"/>
      <c r="IBP2" s="41"/>
      <c r="IBQ2" s="41"/>
      <c r="IBR2" s="41"/>
      <c r="IBS2" s="41"/>
      <c r="IBT2" s="41"/>
      <c r="IBU2" s="41"/>
      <c r="IBV2" s="41"/>
      <c r="IBW2" s="41"/>
      <c r="IBX2" s="41"/>
      <c r="IBY2" s="41"/>
      <c r="IBZ2" s="41"/>
      <c r="ICA2" s="41"/>
      <c r="ICB2" s="41"/>
      <c r="ICC2" s="41"/>
      <c r="ICD2" s="41"/>
      <c r="ICE2" s="41"/>
      <c r="ICF2" s="41"/>
      <c r="ICG2" s="41"/>
      <c r="ICH2" s="41"/>
      <c r="ICI2" s="41"/>
      <c r="ICJ2" s="41"/>
      <c r="ICK2" s="41"/>
      <c r="ICL2" s="41"/>
      <c r="ICM2" s="41"/>
      <c r="ICN2" s="41"/>
      <c r="ICO2" s="41"/>
      <c r="ICP2" s="41"/>
      <c r="ICQ2" s="41"/>
      <c r="ICR2" s="41"/>
      <c r="ICS2" s="41"/>
      <c r="ICT2" s="41"/>
      <c r="ICU2" s="41"/>
      <c r="ICV2" s="41"/>
      <c r="ICW2" s="41"/>
      <c r="ICX2" s="41"/>
      <c r="ICY2" s="41"/>
      <c r="ICZ2" s="41"/>
      <c r="IDA2" s="41"/>
      <c r="IDB2" s="41"/>
      <c r="IDC2" s="41"/>
      <c r="IDD2" s="41"/>
      <c r="IDE2" s="41"/>
      <c r="IDF2" s="41"/>
      <c r="IDG2" s="41"/>
      <c r="IDH2" s="41"/>
      <c r="IDI2" s="41"/>
      <c r="IDJ2" s="41"/>
      <c r="IDK2" s="41"/>
      <c r="IDL2" s="41"/>
      <c r="IDM2" s="41"/>
      <c r="IDN2" s="41"/>
      <c r="IDO2" s="41"/>
      <c r="IDP2" s="41"/>
      <c r="IDQ2" s="41"/>
      <c r="IDR2" s="41"/>
      <c r="IDS2" s="41"/>
      <c r="IDT2" s="41"/>
      <c r="IDU2" s="41"/>
      <c r="IDV2" s="41"/>
      <c r="IDW2" s="41"/>
      <c r="IDX2" s="41"/>
      <c r="IDY2" s="41"/>
      <c r="IDZ2" s="41"/>
      <c r="IEA2" s="41"/>
      <c r="IEB2" s="41"/>
      <c r="IEC2" s="41"/>
      <c r="IED2" s="41"/>
      <c r="IEE2" s="41"/>
      <c r="IEF2" s="41"/>
      <c r="IEG2" s="41"/>
      <c r="IEH2" s="41"/>
      <c r="IEI2" s="41"/>
      <c r="IEJ2" s="41"/>
      <c r="IEK2" s="41"/>
      <c r="IEL2" s="41"/>
      <c r="IEM2" s="41"/>
      <c r="IEN2" s="41"/>
      <c r="IEO2" s="41"/>
      <c r="IEP2" s="41"/>
      <c r="IEQ2" s="41"/>
      <c r="IER2" s="41"/>
      <c r="IES2" s="41"/>
      <c r="IET2" s="41"/>
      <c r="IEU2" s="41"/>
      <c r="IEV2" s="41"/>
      <c r="IEW2" s="41"/>
      <c r="IEX2" s="41"/>
      <c r="IEY2" s="41"/>
      <c r="IEZ2" s="41"/>
      <c r="IFA2" s="41"/>
      <c r="IFB2" s="41"/>
      <c r="IFC2" s="41"/>
      <c r="IFD2" s="41"/>
      <c r="IFE2" s="41"/>
      <c r="IFF2" s="41"/>
      <c r="IFG2" s="41"/>
      <c r="IFH2" s="41"/>
      <c r="IFI2" s="41"/>
      <c r="IFJ2" s="41"/>
      <c r="IFK2" s="41"/>
      <c r="IFL2" s="41"/>
      <c r="IFM2" s="41"/>
      <c r="IFN2" s="41"/>
      <c r="IFO2" s="41"/>
      <c r="IFP2" s="41"/>
      <c r="IFQ2" s="41"/>
      <c r="IFR2" s="41"/>
      <c r="IFS2" s="41"/>
      <c r="IFT2" s="41"/>
      <c r="IFU2" s="41"/>
      <c r="IFV2" s="41"/>
      <c r="IFW2" s="41"/>
      <c r="IFX2" s="41"/>
      <c r="IFY2" s="41"/>
      <c r="IFZ2" s="41"/>
      <c r="IGA2" s="41"/>
      <c r="IGB2" s="41"/>
      <c r="IGC2" s="41"/>
      <c r="IGD2" s="41"/>
      <c r="IGE2" s="41"/>
      <c r="IGF2" s="41"/>
      <c r="IGG2" s="41"/>
      <c r="IGH2" s="41"/>
      <c r="IGI2" s="41"/>
      <c r="IGJ2" s="41"/>
      <c r="IGK2" s="41"/>
      <c r="IGL2" s="41"/>
      <c r="IGM2" s="41"/>
      <c r="IGN2" s="41"/>
      <c r="IGO2" s="41"/>
      <c r="IGP2" s="41"/>
      <c r="IGQ2" s="41"/>
      <c r="IGR2" s="41"/>
      <c r="IGS2" s="41"/>
      <c r="IGT2" s="41"/>
      <c r="IGU2" s="41"/>
      <c r="IGV2" s="41"/>
      <c r="IGW2" s="41"/>
      <c r="IGX2" s="41"/>
      <c r="IGY2" s="41"/>
      <c r="IGZ2" s="41"/>
      <c r="IHA2" s="41"/>
      <c r="IHB2" s="41"/>
      <c r="IHC2" s="41"/>
      <c r="IHD2" s="41"/>
      <c r="IHE2" s="41"/>
      <c r="IHF2" s="41"/>
      <c r="IHG2" s="41"/>
      <c r="IHH2" s="41"/>
      <c r="IHI2" s="41"/>
      <c r="IHJ2" s="41"/>
      <c r="IHK2" s="41"/>
      <c r="IHL2" s="41"/>
      <c r="IHM2" s="41"/>
      <c r="IHN2" s="41"/>
      <c r="IHO2" s="41"/>
      <c r="IHP2" s="41"/>
      <c r="IHQ2" s="41"/>
      <c r="IHR2" s="41"/>
      <c r="IHS2" s="41"/>
      <c r="IHT2" s="41"/>
      <c r="IHU2" s="41"/>
      <c r="IHV2" s="41"/>
      <c r="IHW2" s="41"/>
      <c r="IHX2" s="41"/>
      <c r="IHY2" s="41"/>
      <c r="IHZ2" s="41"/>
      <c r="IIA2" s="41"/>
      <c r="IIB2" s="41"/>
      <c r="IIC2" s="41"/>
      <c r="IID2" s="41"/>
      <c r="IIE2" s="41"/>
      <c r="IIF2" s="41"/>
      <c r="IIG2" s="41"/>
      <c r="IIH2" s="41"/>
      <c r="III2" s="41"/>
      <c r="IIJ2" s="41"/>
      <c r="IIK2" s="41"/>
      <c r="IIL2" s="41"/>
      <c r="IIM2" s="41"/>
      <c r="IIN2" s="41"/>
      <c r="IIO2" s="41"/>
      <c r="IIP2" s="41"/>
      <c r="IIQ2" s="41"/>
      <c r="IIR2" s="41"/>
      <c r="IIS2" s="41"/>
      <c r="IIT2" s="41"/>
      <c r="IIU2" s="41"/>
      <c r="IIV2" s="41"/>
      <c r="IIW2" s="41"/>
      <c r="IIX2" s="41"/>
      <c r="IIY2" s="41"/>
      <c r="IIZ2" s="41"/>
      <c r="IJA2" s="41"/>
      <c r="IJB2" s="41"/>
      <c r="IJC2" s="41"/>
      <c r="IJD2" s="41"/>
      <c r="IJE2" s="41"/>
      <c r="IJF2" s="41"/>
      <c r="IJG2" s="41"/>
      <c r="IJH2" s="41"/>
      <c r="IJI2" s="41"/>
      <c r="IJJ2" s="41"/>
      <c r="IJK2" s="41"/>
      <c r="IJL2" s="41"/>
      <c r="IJM2" s="41"/>
      <c r="IJN2" s="41"/>
      <c r="IJO2" s="41"/>
      <c r="IJP2" s="41"/>
      <c r="IJQ2" s="41"/>
      <c r="IJR2" s="41"/>
      <c r="IJS2" s="41"/>
      <c r="IJT2" s="41"/>
      <c r="IJU2" s="41"/>
      <c r="IJV2" s="41"/>
      <c r="IJW2" s="41"/>
      <c r="IJX2" s="41"/>
      <c r="IJY2" s="41"/>
      <c r="IJZ2" s="41"/>
      <c r="IKA2" s="41"/>
      <c r="IKB2" s="41"/>
      <c r="IKC2" s="41"/>
      <c r="IKD2" s="41"/>
      <c r="IKE2" s="41"/>
      <c r="IKF2" s="41"/>
      <c r="IKG2" s="41"/>
      <c r="IKH2" s="41"/>
      <c r="IKI2" s="41"/>
      <c r="IKJ2" s="41"/>
      <c r="IKK2" s="41"/>
      <c r="IKL2" s="41"/>
      <c r="IKM2" s="41"/>
      <c r="IKN2" s="41"/>
      <c r="IKO2" s="41"/>
      <c r="IKP2" s="41"/>
      <c r="IKQ2" s="41"/>
      <c r="IKR2" s="41"/>
      <c r="IKS2" s="41"/>
      <c r="IKT2" s="41"/>
      <c r="IKU2" s="41"/>
      <c r="IKV2" s="41"/>
      <c r="IKW2" s="41"/>
      <c r="IKX2" s="41"/>
      <c r="IKY2" s="41"/>
      <c r="IKZ2" s="41"/>
      <c r="ILA2" s="41"/>
      <c r="ILB2" s="41"/>
      <c r="ILC2" s="41"/>
      <c r="ILD2" s="41"/>
      <c r="ILE2" s="41"/>
      <c r="ILF2" s="41"/>
      <c r="ILG2" s="41"/>
      <c r="ILH2" s="41"/>
      <c r="ILI2" s="41"/>
      <c r="ILJ2" s="41"/>
      <c r="ILK2" s="41"/>
      <c r="ILL2" s="41"/>
      <c r="ILM2" s="41"/>
      <c r="ILN2" s="41"/>
      <c r="ILO2" s="41"/>
      <c r="ILP2" s="41"/>
      <c r="ILQ2" s="41"/>
      <c r="ILR2" s="41"/>
      <c r="ILS2" s="41"/>
      <c r="ILT2" s="41"/>
      <c r="ILU2" s="41"/>
      <c r="ILV2" s="41"/>
      <c r="ILW2" s="41"/>
      <c r="ILX2" s="41"/>
      <c r="ILY2" s="41"/>
      <c r="ILZ2" s="41"/>
      <c r="IMA2" s="41"/>
      <c r="IMB2" s="41"/>
      <c r="IMC2" s="41"/>
      <c r="IMD2" s="41"/>
      <c r="IME2" s="41"/>
      <c r="IMF2" s="41"/>
      <c r="IMG2" s="41"/>
      <c r="IMH2" s="41"/>
      <c r="IMI2" s="41"/>
      <c r="IMJ2" s="41"/>
      <c r="IMK2" s="41"/>
      <c r="IML2" s="41"/>
      <c r="IMM2" s="41"/>
      <c r="IMN2" s="41"/>
      <c r="IMO2" s="41"/>
      <c r="IMP2" s="41"/>
      <c r="IMQ2" s="41"/>
      <c r="IMR2" s="41"/>
      <c r="IMS2" s="41"/>
      <c r="IMT2" s="41"/>
      <c r="IMU2" s="41"/>
      <c r="IMV2" s="41"/>
      <c r="IMW2" s="41"/>
      <c r="IMX2" s="41"/>
      <c r="IMY2" s="41"/>
      <c r="IMZ2" s="41"/>
      <c r="INA2" s="41"/>
      <c r="INB2" s="41"/>
      <c r="INC2" s="41"/>
      <c r="IND2" s="41"/>
      <c r="INE2" s="41"/>
      <c r="INF2" s="41"/>
      <c r="ING2" s="41"/>
      <c r="INH2" s="41"/>
      <c r="INI2" s="41"/>
      <c r="INJ2" s="41"/>
      <c r="INK2" s="41"/>
      <c r="INL2" s="41"/>
      <c r="INM2" s="41"/>
      <c r="INN2" s="41"/>
      <c r="INO2" s="41"/>
      <c r="INP2" s="41"/>
      <c r="INQ2" s="41"/>
      <c r="INR2" s="41"/>
      <c r="INS2" s="41"/>
      <c r="INT2" s="41"/>
      <c r="INU2" s="41"/>
      <c r="INV2" s="41"/>
      <c r="INW2" s="41"/>
      <c r="INX2" s="41"/>
      <c r="INY2" s="41"/>
      <c r="INZ2" s="41"/>
      <c r="IOA2" s="41"/>
      <c r="IOB2" s="41"/>
      <c r="IOC2" s="41"/>
      <c r="IOD2" s="41"/>
      <c r="IOE2" s="41"/>
      <c r="IOF2" s="41"/>
      <c r="IOG2" s="41"/>
      <c r="IOH2" s="41"/>
      <c r="IOI2" s="41"/>
      <c r="IOJ2" s="41"/>
      <c r="IOK2" s="41"/>
      <c r="IOL2" s="41"/>
      <c r="IOM2" s="41"/>
      <c r="ION2" s="41"/>
      <c r="IOO2" s="41"/>
      <c r="IOP2" s="41"/>
      <c r="IOQ2" s="41"/>
      <c r="IOR2" s="41"/>
      <c r="IOS2" s="41"/>
      <c r="IOT2" s="41"/>
      <c r="IOU2" s="41"/>
      <c r="IOV2" s="41"/>
      <c r="IOW2" s="41"/>
      <c r="IOX2" s="41"/>
      <c r="IOY2" s="41"/>
      <c r="IOZ2" s="41"/>
      <c r="IPA2" s="41"/>
      <c r="IPB2" s="41"/>
      <c r="IPC2" s="41"/>
      <c r="IPD2" s="41"/>
      <c r="IPE2" s="41"/>
      <c r="IPF2" s="41"/>
      <c r="IPG2" s="41"/>
      <c r="IPH2" s="41"/>
      <c r="IPI2" s="41"/>
      <c r="IPJ2" s="41"/>
      <c r="IPK2" s="41"/>
      <c r="IPL2" s="41"/>
      <c r="IPM2" s="41"/>
      <c r="IPN2" s="41"/>
      <c r="IPO2" s="41"/>
      <c r="IPP2" s="41"/>
      <c r="IPQ2" s="41"/>
      <c r="IPR2" s="41"/>
      <c r="IPS2" s="41"/>
      <c r="IPT2" s="41"/>
      <c r="IPU2" s="41"/>
      <c r="IPV2" s="41"/>
      <c r="IPW2" s="41"/>
      <c r="IPX2" s="41"/>
      <c r="IPY2" s="41"/>
      <c r="IPZ2" s="41"/>
      <c r="IQA2" s="41"/>
      <c r="IQB2" s="41"/>
      <c r="IQC2" s="41"/>
      <c r="IQD2" s="41"/>
      <c r="IQE2" s="41"/>
      <c r="IQF2" s="41"/>
      <c r="IQG2" s="41"/>
      <c r="IQH2" s="41"/>
      <c r="IQI2" s="41"/>
      <c r="IQJ2" s="41"/>
      <c r="IQK2" s="41"/>
      <c r="IQL2" s="41"/>
      <c r="IQM2" s="41"/>
      <c r="IQN2" s="41"/>
      <c r="IQO2" s="41"/>
      <c r="IQP2" s="41"/>
      <c r="IQQ2" s="41"/>
      <c r="IQR2" s="41"/>
      <c r="IQS2" s="41"/>
      <c r="IQT2" s="41"/>
      <c r="IQU2" s="41"/>
      <c r="IQV2" s="41"/>
      <c r="IQW2" s="41"/>
      <c r="IQX2" s="41"/>
      <c r="IQY2" s="41"/>
      <c r="IQZ2" s="41"/>
      <c r="IRA2" s="41"/>
      <c r="IRB2" s="41"/>
      <c r="IRC2" s="41"/>
      <c r="IRD2" s="41"/>
      <c r="IRE2" s="41"/>
      <c r="IRF2" s="41"/>
      <c r="IRG2" s="41"/>
      <c r="IRH2" s="41"/>
      <c r="IRI2" s="41"/>
      <c r="IRJ2" s="41"/>
      <c r="IRK2" s="41"/>
      <c r="IRL2" s="41"/>
      <c r="IRM2" s="41"/>
      <c r="IRN2" s="41"/>
      <c r="IRO2" s="41"/>
      <c r="IRP2" s="41"/>
      <c r="IRQ2" s="41"/>
      <c r="IRR2" s="41"/>
      <c r="IRS2" s="41"/>
      <c r="IRT2" s="41"/>
      <c r="IRU2" s="41"/>
      <c r="IRV2" s="41"/>
      <c r="IRW2" s="41"/>
      <c r="IRX2" s="41"/>
      <c r="IRY2" s="41"/>
      <c r="IRZ2" s="41"/>
      <c r="ISA2" s="41"/>
      <c r="ISB2" s="41"/>
      <c r="ISC2" s="41"/>
      <c r="ISD2" s="41"/>
      <c r="ISE2" s="41"/>
      <c r="ISF2" s="41"/>
      <c r="ISG2" s="41"/>
      <c r="ISH2" s="41"/>
      <c r="ISI2" s="41"/>
      <c r="ISJ2" s="41"/>
      <c r="ISK2" s="41"/>
      <c r="ISL2" s="41"/>
      <c r="ISM2" s="41"/>
      <c r="ISN2" s="41"/>
      <c r="ISO2" s="41"/>
      <c r="ISP2" s="41"/>
      <c r="ISQ2" s="41"/>
      <c r="ISR2" s="41"/>
      <c r="ISS2" s="41"/>
      <c r="IST2" s="41"/>
      <c r="ISU2" s="41"/>
      <c r="ISV2" s="41"/>
      <c r="ISW2" s="41"/>
      <c r="ISX2" s="41"/>
      <c r="ISY2" s="41"/>
      <c r="ISZ2" s="41"/>
      <c r="ITA2" s="41"/>
      <c r="ITB2" s="41"/>
      <c r="ITC2" s="41"/>
      <c r="ITD2" s="41"/>
      <c r="ITE2" s="41"/>
      <c r="ITF2" s="41"/>
      <c r="ITG2" s="41"/>
      <c r="ITH2" s="41"/>
      <c r="ITI2" s="41"/>
      <c r="ITJ2" s="41"/>
      <c r="ITK2" s="41"/>
      <c r="ITL2" s="41"/>
      <c r="ITM2" s="41"/>
      <c r="ITN2" s="41"/>
      <c r="ITO2" s="41"/>
      <c r="ITP2" s="41"/>
      <c r="ITQ2" s="41"/>
      <c r="ITR2" s="41"/>
      <c r="ITS2" s="41"/>
      <c r="ITT2" s="41"/>
      <c r="ITU2" s="41"/>
      <c r="ITV2" s="41"/>
      <c r="ITW2" s="41"/>
      <c r="ITX2" s="41"/>
      <c r="ITY2" s="41"/>
      <c r="ITZ2" s="41"/>
      <c r="IUA2" s="41"/>
      <c r="IUB2" s="41"/>
      <c r="IUC2" s="41"/>
      <c r="IUD2" s="41"/>
      <c r="IUE2" s="41"/>
      <c r="IUF2" s="41"/>
      <c r="IUG2" s="41"/>
      <c r="IUH2" s="41"/>
      <c r="IUI2" s="41"/>
      <c r="IUJ2" s="41"/>
      <c r="IUK2" s="41"/>
      <c r="IUL2" s="41"/>
      <c r="IUM2" s="41"/>
      <c r="IUN2" s="41"/>
      <c r="IUO2" s="41"/>
      <c r="IUP2" s="41"/>
      <c r="IUQ2" s="41"/>
      <c r="IUR2" s="41"/>
      <c r="IUS2" s="41"/>
      <c r="IUT2" s="41"/>
      <c r="IUU2" s="41"/>
      <c r="IUV2" s="41"/>
      <c r="IUW2" s="41"/>
      <c r="IUX2" s="41"/>
      <c r="IUY2" s="41"/>
      <c r="IUZ2" s="41"/>
      <c r="IVA2" s="41"/>
      <c r="IVB2" s="41"/>
      <c r="IVC2" s="41"/>
      <c r="IVD2" s="41"/>
      <c r="IVE2" s="41"/>
      <c r="IVF2" s="41"/>
      <c r="IVG2" s="41"/>
      <c r="IVH2" s="41"/>
      <c r="IVI2" s="41"/>
      <c r="IVJ2" s="41"/>
      <c r="IVK2" s="41"/>
      <c r="IVL2" s="41"/>
      <c r="IVM2" s="41"/>
      <c r="IVN2" s="41"/>
      <c r="IVO2" s="41"/>
      <c r="IVP2" s="41"/>
      <c r="IVQ2" s="41"/>
      <c r="IVR2" s="41"/>
      <c r="IVS2" s="41"/>
      <c r="IVT2" s="41"/>
      <c r="IVU2" s="41"/>
      <c r="IVV2" s="41"/>
      <c r="IVW2" s="41"/>
      <c r="IVX2" s="41"/>
      <c r="IVY2" s="41"/>
      <c r="IVZ2" s="41"/>
      <c r="IWA2" s="41"/>
      <c r="IWB2" s="41"/>
      <c r="IWC2" s="41"/>
      <c r="IWD2" s="41"/>
      <c r="IWE2" s="41"/>
      <c r="IWF2" s="41"/>
      <c r="IWG2" s="41"/>
      <c r="IWH2" s="41"/>
      <c r="IWI2" s="41"/>
      <c r="IWJ2" s="41"/>
      <c r="IWK2" s="41"/>
      <c r="IWL2" s="41"/>
      <c r="IWM2" s="41"/>
      <c r="IWN2" s="41"/>
      <c r="IWO2" s="41"/>
      <c r="IWP2" s="41"/>
      <c r="IWQ2" s="41"/>
      <c r="IWR2" s="41"/>
      <c r="IWS2" s="41"/>
      <c r="IWT2" s="41"/>
      <c r="IWU2" s="41"/>
      <c r="IWV2" s="41"/>
      <c r="IWW2" s="41"/>
      <c r="IWX2" s="41"/>
      <c r="IWY2" s="41"/>
      <c r="IWZ2" s="41"/>
      <c r="IXA2" s="41"/>
      <c r="IXB2" s="41"/>
      <c r="IXC2" s="41"/>
      <c r="IXD2" s="41"/>
      <c r="IXE2" s="41"/>
      <c r="IXF2" s="41"/>
      <c r="IXG2" s="41"/>
      <c r="IXH2" s="41"/>
      <c r="IXI2" s="41"/>
      <c r="IXJ2" s="41"/>
      <c r="IXK2" s="41"/>
      <c r="IXL2" s="41"/>
      <c r="IXM2" s="41"/>
      <c r="IXN2" s="41"/>
      <c r="IXO2" s="41"/>
      <c r="IXP2" s="41"/>
      <c r="IXQ2" s="41"/>
      <c r="IXR2" s="41"/>
      <c r="IXS2" s="41"/>
      <c r="IXT2" s="41"/>
      <c r="IXU2" s="41"/>
      <c r="IXV2" s="41"/>
      <c r="IXW2" s="41"/>
      <c r="IXX2" s="41"/>
      <c r="IXY2" s="41"/>
      <c r="IXZ2" s="41"/>
      <c r="IYA2" s="41"/>
      <c r="IYB2" s="41"/>
      <c r="IYC2" s="41"/>
      <c r="IYD2" s="41"/>
      <c r="IYE2" s="41"/>
      <c r="IYF2" s="41"/>
      <c r="IYG2" s="41"/>
      <c r="IYH2" s="41"/>
      <c r="IYI2" s="41"/>
      <c r="IYJ2" s="41"/>
      <c r="IYK2" s="41"/>
      <c r="IYL2" s="41"/>
      <c r="IYM2" s="41"/>
      <c r="IYN2" s="41"/>
      <c r="IYO2" s="41"/>
      <c r="IYP2" s="41"/>
      <c r="IYQ2" s="41"/>
      <c r="IYR2" s="41"/>
      <c r="IYS2" s="41"/>
      <c r="IYT2" s="41"/>
      <c r="IYU2" s="41"/>
      <c r="IYV2" s="41"/>
      <c r="IYW2" s="41"/>
      <c r="IYX2" s="41"/>
      <c r="IYY2" s="41"/>
      <c r="IYZ2" s="41"/>
      <c r="IZA2" s="41"/>
      <c r="IZB2" s="41"/>
      <c r="IZC2" s="41"/>
      <c r="IZD2" s="41"/>
      <c r="IZE2" s="41"/>
      <c r="IZF2" s="41"/>
      <c r="IZG2" s="41"/>
      <c r="IZH2" s="41"/>
      <c r="IZI2" s="41"/>
      <c r="IZJ2" s="41"/>
      <c r="IZK2" s="41"/>
      <c r="IZL2" s="41"/>
      <c r="IZM2" s="41"/>
      <c r="IZN2" s="41"/>
      <c r="IZO2" s="41"/>
      <c r="IZP2" s="41"/>
      <c r="IZQ2" s="41"/>
      <c r="IZR2" s="41"/>
      <c r="IZS2" s="41"/>
      <c r="IZT2" s="41"/>
      <c r="IZU2" s="41"/>
      <c r="IZV2" s="41"/>
      <c r="IZW2" s="41"/>
      <c r="IZX2" s="41"/>
      <c r="IZY2" s="41"/>
      <c r="IZZ2" s="41"/>
      <c r="JAA2" s="41"/>
      <c r="JAB2" s="41"/>
      <c r="JAC2" s="41"/>
      <c r="JAD2" s="41"/>
      <c r="JAE2" s="41"/>
      <c r="JAF2" s="41"/>
      <c r="JAG2" s="41"/>
      <c r="JAH2" s="41"/>
      <c r="JAI2" s="41"/>
      <c r="JAJ2" s="41"/>
      <c r="JAK2" s="41"/>
      <c r="JAL2" s="41"/>
      <c r="JAM2" s="41"/>
      <c r="JAN2" s="41"/>
      <c r="JAO2" s="41"/>
      <c r="JAP2" s="41"/>
      <c r="JAQ2" s="41"/>
      <c r="JAR2" s="41"/>
      <c r="JAS2" s="41"/>
      <c r="JAT2" s="41"/>
      <c r="JAU2" s="41"/>
      <c r="JAV2" s="41"/>
      <c r="JAW2" s="41"/>
      <c r="JAX2" s="41"/>
      <c r="JAY2" s="41"/>
      <c r="JAZ2" s="41"/>
      <c r="JBA2" s="41"/>
      <c r="JBB2" s="41"/>
      <c r="JBC2" s="41"/>
      <c r="JBD2" s="41"/>
      <c r="JBE2" s="41"/>
      <c r="JBF2" s="41"/>
      <c r="JBG2" s="41"/>
      <c r="JBH2" s="41"/>
      <c r="JBI2" s="41"/>
      <c r="JBJ2" s="41"/>
      <c r="JBK2" s="41"/>
      <c r="JBL2" s="41"/>
      <c r="JBM2" s="41"/>
      <c r="JBN2" s="41"/>
      <c r="JBO2" s="41"/>
      <c r="JBP2" s="41"/>
      <c r="JBQ2" s="41"/>
      <c r="JBR2" s="41"/>
      <c r="JBS2" s="41"/>
      <c r="JBT2" s="41"/>
      <c r="JBU2" s="41"/>
      <c r="JBV2" s="41"/>
      <c r="JBW2" s="41"/>
      <c r="JBX2" s="41"/>
      <c r="JBY2" s="41"/>
      <c r="JBZ2" s="41"/>
      <c r="JCA2" s="41"/>
      <c r="JCB2" s="41"/>
      <c r="JCC2" s="41"/>
      <c r="JCD2" s="41"/>
      <c r="JCE2" s="41"/>
      <c r="JCF2" s="41"/>
      <c r="JCG2" s="41"/>
      <c r="JCH2" s="41"/>
      <c r="JCI2" s="41"/>
      <c r="JCJ2" s="41"/>
      <c r="JCK2" s="41"/>
      <c r="JCL2" s="41"/>
      <c r="JCM2" s="41"/>
      <c r="JCN2" s="41"/>
      <c r="JCO2" s="41"/>
      <c r="JCP2" s="41"/>
      <c r="JCQ2" s="41"/>
      <c r="JCR2" s="41"/>
      <c r="JCS2" s="41"/>
      <c r="JCT2" s="41"/>
      <c r="JCU2" s="41"/>
      <c r="JCV2" s="41"/>
      <c r="JCW2" s="41"/>
      <c r="JCX2" s="41"/>
      <c r="JCY2" s="41"/>
      <c r="JCZ2" s="41"/>
      <c r="JDA2" s="41"/>
      <c r="JDB2" s="41"/>
      <c r="JDC2" s="41"/>
      <c r="JDD2" s="41"/>
      <c r="JDE2" s="41"/>
      <c r="JDF2" s="41"/>
      <c r="JDG2" s="41"/>
      <c r="JDH2" s="41"/>
      <c r="JDI2" s="41"/>
      <c r="JDJ2" s="41"/>
      <c r="JDK2" s="41"/>
      <c r="JDL2" s="41"/>
      <c r="JDM2" s="41"/>
      <c r="JDN2" s="41"/>
      <c r="JDO2" s="41"/>
      <c r="JDP2" s="41"/>
      <c r="JDQ2" s="41"/>
      <c r="JDR2" s="41"/>
      <c r="JDS2" s="41"/>
      <c r="JDT2" s="41"/>
      <c r="JDU2" s="41"/>
      <c r="JDV2" s="41"/>
      <c r="JDW2" s="41"/>
      <c r="JDX2" s="41"/>
      <c r="JDY2" s="41"/>
      <c r="JDZ2" s="41"/>
      <c r="JEA2" s="41"/>
      <c r="JEB2" s="41"/>
      <c r="JEC2" s="41"/>
      <c r="JED2" s="41"/>
      <c r="JEE2" s="41"/>
      <c r="JEF2" s="41"/>
      <c r="JEG2" s="41"/>
      <c r="JEH2" s="41"/>
      <c r="JEI2" s="41"/>
      <c r="JEJ2" s="41"/>
      <c r="JEK2" s="41"/>
      <c r="JEL2" s="41"/>
      <c r="JEM2" s="41"/>
      <c r="JEN2" s="41"/>
      <c r="JEO2" s="41"/>
      <c r="JEP2" s="41"/>
      <c r="JEQ2" s="41"/>
      <c r="JER2" s="41"/>
      <c r="JES2" s="41"/>
      <c r="JET2" s="41"/>
      <c r="JEU2" s="41"/>
      <c r="JEV2" s="41"/>
      <c r="JEW2" s="41"/>
      <c r="JEX2" s="41"/>
      <c r="JEY2" s="41"/>
      <c r="JEZ2" s="41"/>
      <c r="JFA2" s="41"/>
      <c r="JFB2" s="41"/>
      <c r="JFC2" s="41"/>
      <c r="JFD2" s="41"/>
      <c r="JFE2" s="41"/>
      <c r="JFF2" s="41"/>
      <c r="JFG2" s="41"/>
      <c r="JFH2" s="41"/>
      <c r="JFI2" s="41"/>
      <c r="JFJ2" s="41"/>
      <c r="JFK2" s="41"/>
      <c r="JFL2" s="41"/>
      <c r="JFM2" s="41"/>
      <c r="JFN2" s="41"/>
      <c r="JFO2" s="41"/>
      <c r="JFP2" s="41"/>
      <c r="JFQ2" s="41"/>
      <c r="JFR2" s="41"/>
      <c r="JFS2" s="41"/>
      <c r="JFT2" s="41"/>
      <c r="JFU2" s="41"/>
      <c r="JFV2" s="41"/>
      <c r="JFW2" s="41"/>
      <c r="JFX2" s="41"/>
      <c r="JFY2" s="41"/>
      <c r="JFZ2" s="41"/>
      <c r="JGA2" s="41"/>
      <c r="JGB2" s="41"/>
      <c r="JGC2" s="41"/>
      <c r="JGD2" s="41"/>
      <c r="JGE2" s="41"/>
      <c r="JGF2" s="41"/>
      <c r="JGG2" s="41"/>
      <c r="JGH2" s="41"/>
      <c r="JGI2" s="41"/>
      <c r="JGJ2" s="41"/>
      <c r="JGK2" s="41"/>
      <c r="JGL2" s="41"/>
      <c r="JGM2" s="41"/>
      <c r="JGN2" s="41"/>
      <c r="JGO2" s="41"/>
      <c r="JGP2" s="41"/>
      <c r="JGQ2" s="41"/>
      <c r="JGR2" s="41"/>
      <c r="JGS2" s="41"/>
      <c r="JGT2" s="41"/>
      <c r="JGU2" s="41"/>
      <c r="JGV2" s="41"/>
      <c r="JGW2" s="41"/>
      <c r="JGX2" s="41"/>
      <c r="JGY2" s="41"/>
      <c r="JGZ2" s="41"/>
      <c r="JHA2" s="41"/>
      <c r="JHB2" s="41"/>
      <c r="JHC2" s="41"/>
      <c r="JHD2" s="41"/>
      <c r="JHE2" s="41"/>
      <c r="JHF2" s="41"/>
      <c r="JHG2" s="41"/>
      <c r="JHH2" s="41"/>
      <c r="JHI2" s="41"/>
      <c r="JHJ2" s="41"/>
      <c r="JHK2" s="41"/>
      <c r="JHL2" s="41"/>
      <c r="JHM2" s="41"/>
      <c r="JHN2" s="41"/>
      <c r="JHO2" s="41"/>
      <c r="JHP2" s="41"/>
      <c r="JHQ2" s="41"/>
      <c r="JHR2" s="41"/>
      <c r="JHS2" s="41"/>
      <c r="JHT2" s="41"/>
      <c r="JHU2" s="41"/>
      <c r="JHV2" s="41"/>
      <c r="JHW2" s="41"/>
      <c r="JHX2" s="41"/>
      <c r="JHY2" s="41"/>
      <c r="JHZ2" s="41"/>
      <c r="JIA2" s="41"/>
      <c r="JIB2" s="41"/>
      <c r="JIC2" s="41"/>
      <c r="JID2" s="41"/>
      <c r="JIE2" s="41"/>
      <c r="JIF2" s="41"/>
      <c r="JIG2" s="41"/>
      <c r="JIH2" s="41"/>
      <c r="JII2" s="41"/>
      <c r="JIJ2" s="41"/>
      <c r="JIK2" s="41"/>
      <c r="JIL2" s="41"/>
      <c r="JIM2" s="41"/>
      <c r="JIN2" s="41"/>
      <c r="JIO2" s="41"/>
      <c r="JIP2" s="41"/>
      <c r="JIQ2" s="41"/>
      <c r="JIR2" s="41"/>
      <c r="JIS2" s="41"/>
      <c r="JIT2" s="41"/>
      <c r="JIU2" s="41"/>
      <c r="JIV2" s="41"/>
      <c r="JIW2" s="41"/>
      <c r="JIX2" s="41"/>
      <c r="JIY2" s="41"/>
      <c r="JIZ2" s="41"/>
      <c r="JJA2" s="41"/>
      <c r="JJB2" s="41"/>
      <c r="JJC2" s="41"/>
      <c r="JJD2" s="41"/>
      <c r="JJE2" s="41"/>
      <c r="JJF2" s="41"/>
      <c r="JJG2" s="41"/>
      <c r="JJH2" s="41"/>
      <c r="JJI2" s="41"/>
      <c r="JJJ2" s="41"/>
      <c r="JJK2" s="41"/>
      <c r="JJL2" s="41"/>
      <c r="JJM2" s="41"/>
      <c r="JJN2" s="41"/>
      <c r="JJO2" s="41"/>
      <c r="JJP2" s="41"/>
      <c r="JJQ2" s="41"/>
      <c r="JJR2" s="41"/>
      <c r="JJS2" s="41"/>
      <c r="JJT2" s="41"/>
      <c r="JJU2" s="41"/>
      <c r="JJV2" s="41"/>
      <c r="JJW2" s="41"/>
      <c r="JJX2" s="41"/>
      <c r="JJY2" s="41"/>
      <c r="JJZ2" s="41"/>
      <c r="JKA2" s="41"/>
      <c r="JKB2" s="41"/>
      <c r="JKC2" s="41"/>
      <c r="JKD2" s="41"/>
      <c r="JKE2" s="41"/>
      <c r="JKF2" s="41"/>
      <c r="JKG2" s="41"/>
      <c r="JKH2" s="41"/>
      <c r="JKI2" s="41"/>
      <c r="JKJ2" s="41"/>
      <c r="JKK2" s="41"/>
      <c r="JKL2" s="41"/>
      <c r="JKM2" s="41"/>
      <c r="JKN2" s="41"/>
      <c r="JKO2" s="41"/>
      <c r="JKP2" s="41"/>
      <c r="JKQ2" s="41"/>
      <c r="JKR2" s="41"/>
      <c r="JKS2" s="41"/>
      <c r="JKT2" s="41"/>
      <c r="JKU2" s="41"/>
      <c r="JKV2" s="41"/>
      <c r="JKW2" s="41"/>
      <c r="JKX2" s="41"/>
      <c r="JKY2" s="41"/>
      <c r="JKZ2" s="41"/>
      <c r="JLA2" s="41"/>
      <c r="JLB2" s="41"/>
      <c r="JLC2" s="41"/>
      <c r="JLD2" s="41"/>
      <c r="JLE2" s="41"/>
      <c r="JLF2" s="41"/>
      <c r="JLG2" s="41"/>
      <c r="JLH2" s="41"/>
      <c r="JLI2" s="41"/>
      <c r="JLJ2" s="41"/>
      <c r="JLK2" s="41"/>
      <c r="JLL2" s="41"/>
      <c r="JLM2" s="41"/>
      <c r="JLN2" s="41"/>
      <c r="JLO2" s="41"/>
      <c r="JLP2" s="41"/>
      <c r="JLQ2" s="41"/>
      <c r="JLR2" s="41"/>
      <c r="JLS2" s="41"/>
      <c r="JLT2" s="41"/>
      <c r="JLU2" s="41"/>
      <c r="JLV2" s="41"/>
      <c r="JLW2" s="41"/>
      <c r="JLX2" s="41"/>
      <c r="JLY2" s="41"/>
      <c r="JLZ2" s="41"/>
      <c r="JMA2" s="41"/>
      <c r="JMB2" s="41"/>
      <c r="JMC2" s="41"/>
      <c r="JMD2" s="41"/>
      <c r="JME2" s="41"/>
      <c r="JMF2" s="41"/>
      <c r="JMG2" s="41"/>
      <c r="JMH2" s="41"/>
      <c r="JMI2" s="41"/>
      <c r="JMJ2" s="41"/>
      <c r="JMK2" s="41"/>
      <c r="JML2" s="41"/>
      <c r="JMM2" s="41"/>
      <c r="JMN2" s="41"/>
      <c r="JMO2" s="41"/>
      <c r="JMP2" s="41"/>
      <c r="JMQ2" s="41"/>
      <c r="JMR2" s="41"/>
      <c r="JMS2" s="41"/>
      <c r="JMT2" s="41"/>
      <c r="JMU2" s="41"/>
      <c r="JMV2" s="41"/>
      <c r="JMW2" s="41"/>
      <c r="JMX2" s="41"/>
      <c r="JMY2" s="41"/>
      <c r="JMZ2" s="41"/>
      <c r="JNA2" s="41"/>
      <c r="JNB2" s="41"/>
      <c r="JNC2" s="41"/>
      <c r="JND2" s="41"/>
      <c r="JNE2" s="41"/>
      <c r="JNF2" s="41"/>
      <c r="JNG2" s="41"/>
      <c r="JNH2" s="41"/>
      <c r="JNI2" s="41"/>
      <c r="JNJ2" s="41"/>
      <c r="JNK2" s="41"/>
      <c r="JNL2" s="41"/>
      <c r="JNM2" s="41"/>
      <c r="JNN2" s="41"/>
      <c r="JNO2" s="41"/>
      <c r="JNP2" s="41"/>
      <c r="JNQ2" s="41"/>
      <c r="JNR2" s="41"/>
      <c r="JNS2" s="41"/>
      <c r="JNT2" s="41"/>
      <c r="JNU2" s="41"/>
      <c r="JNV2" s="41"/>
      <c r="JNW2" s="41"/>
      <c r="JNX2" s="41"/>
      <c r="JNY2" s="41"/>
      <c r="JNZ2" s="41"/>
      <c r="JOA2" s="41"/>
      <c r="JOB2" s="41"/>
      <c r="JOC2" s="41"/>
      <c r="JOD2" s="41"/>
      <c r="JOE2" s="41"/>
      <c r="JOF2" s="41"/>
      <c r="JOG2" s="41"/>
      <c r="JOH2" s="41"/>
      <c r="JOI2" s="41"/>
      <c r="JOJ2" s="41"/>
      <c r="JOK2" s="41"/>
      <c r="JOL2" s="41"/>
      <c r="JOM2" s="41"/>
      <c r="JON2" s="41"/>
      <c r="JOO2" s="41"/>
      <c r="JOP2" s="41"/>
      <c r="JOQ2" s="41"/>
      <c r="JOR2" s="41"/>
      <c r="JOS2" s="41"/>
      <c r="JOT2" s="41"/>
      <c r="JOU2" s="41"/>
      <c r="JOV2" s="41"/>
      <c r="JOW2" s="41"/>
      <c r="JOX2" s="41"/>
      <c r="JOY2" s="41"/>
      <c r="JOZ2" s="41"/>
      <c r="JPA2" s="41"/>
      <c r="JPB2" s="41"/>
      <c r="JPC2" s="41"/>
      <c r="JPD2" s="41"/>
      <c r="JPE2" s="41"/>
      <c r="JPF2" s="41"/>
      <c r="JPG2" s="41"/>
      <c r="JPH2" s="41"/>
      <c r="JPI2" s="41"/>
      <c r="JPJ2" s="41"/>
      <c r="JPK2" s="41"/>
      <c r="JPL2" s="41"/>
      <c r="JPM2" s="41"/>
      <c r="JPN2" s="41"/>
      <c r="JPO2" s="41"/>
      <c r="JPP2" s="41"/>
      <c r="JPQ2" s="41"/>
      <c r="JPR2" s="41"/>
      <c r="JPS2" s="41"/>
      <c r="JPT2" s="41"/>
      <c r="JPU2" s="41"/>
      <c r="JPV2" s="41"/>
      <c r="JPW2" s="41"/>
      <c r="JPX2" s="41"/>
      <c r="JPY2" s="41"/>
      <c r="JPZ2" s="41"/>
      <c r="JQA2" s="41"/>
      <c r="JQB2" s="41"/>
      <c r="JQC2" s="41"/>
      <c r="JQD2" s="41"/>
      <c r="JQE2" s="41"/>
      <c r="JQF2" s="41"/>
      <c r="JQG2" s="41"/>
      <c r="JQH2" s="41"/>
      <c r="JQI2" s="41"/>
      <c r="JQJ2" s="41"/>
      <c r="JQK2" s="41"/>
      <c r="JQL2" s="41"/>
      <c r="JQM2" s="41"/>
      <c r="JQN2" s="41"/>
      <c r="JQO2" s="41"/>
      <c r="JQP2" s="41"/>
      <c r="JQQ2" s="41"/>
      <c r="JQR2" s="41"/>
      <c r="JQS2" s="41"/>
      <c r="JQT2" s="41"/>
      <c r="JQU2" s="41"/>
      <c r="JQV2" s="41"/>
      <c r="JQW2" s="41"/>
      <c r="JQX2" s="41"/>
      <c r="JQY2" s="41"/>
      <c r="JQZ2" s="41"/>
      <c r="JRA2" s="41"/>
      <c r="JRB2" s="41"/>
      <c r="JRC2" s="41"/>
      <c r="JRD2" s="41"/>
      <c r="JRE2" s="41"/>
      <c r="JRF2" s="41"/>
      <c r="JRG2" s="41"/>
      <c r="JRH2" s="41"/>
      <c r="JRI2" s="41"/>
      <c r="JRJ2" s="41"/>
      <c r="JRK2" s="41"/>
      <c r="JRL2" s="41"/>
      <c r="JRM2" s="41"/>
      <c r="JRN2" s="41"/>
      <c r="JRO2" s="41"/>
      <c r="JRP2" s="41"/>
      <c r="JRQ2" s="41"/>
      <c r="JRR2" s="41"/>
      <c r="JRS2" s="41"/>
      <c r="JRT2" s="41"/>
      <c r="JRU2" s="41"/>
      <c r="JRV2" s="41"/>
      <c r="JRW2" s="41"/>
      <c r="JRX2" s="41"/>
      <c r="JRY2" s="41"/>
      <c r="JRZ2" s="41"/>
      <c r="JSA2" s="41"/>
      <c r="JSB2" s="41"/>
      <c r="JSC2" s="41"/>
      <c r="JSD2" s="41"/>
      <c r="JSE2" s="41"/>
      <c r="JSF2" s="41"/>
      <c r="JSG2" s="41"/>
      <c r="JSH2" s="41"/>
      <c r="JSI2" s="41"/>
      <c r="JSJ2" s="41"/>
      <c r="JSK2" s="41"/>
      <c r="JSL2" s="41"/>
      <c r="JSM2" s="41"/>
      <c r="JSN2" s="41"/>
      <c r="JSO2" s="41"/>
      <c r="JSP2" s="41"/>
      <c r="JSQ2" s="41"/>
      <c r="JSR2" s="41"/>
      <c r="JSS2" s="41"/>
      <c r="JST2" s="41"/>
      <c r="JSU2" s="41"/>
      <c r="JSV2" s="41"/>
      <c r="JSW2" s="41"/>
      <c r="JSX2" s="41"/>
      <c r="JSY2" s="41"/>
      <c r="JSZ2" s="41"/>
      <c r="JTA2" s="41"/>
      <c r="JTB2" s="41"/>
      <c r="JTC2" s="41"/>
      <c r="JTD2" s="41"/>
      <c r="JTE2" s="41"/>
      <c r="JTF2" s="41"/>
      <c r="JTG2" s="41"/>
      <c r="JTH2" s="41"/>
      <c r="JTI2" s="41"/>
      <c r="JTJ2" s="41"/>
      <c r="JTK2" s="41"/>
      <c r="JTL2" s="41"/>
      <c r="JTM2" s="41"/>
      <c r="JTN2" s="41"/>
      <c r="JTO2" s="41"/>
      <c r="JTP2" s="41"/>
      <c r="JTQ2" s="41"/>
      <c r="JTR2" s="41"/>
      <c r="JTS2" s="41"/>
      <c r="JTT2" s="41"/>
      <c r="JTU2" s="41"/>
      <c r="JTV2" s="41"/>
      <c r="JTW2" s="41"/>
      <c r="JTX2" s="41"/>
      <c r="JTY2" s="41"/>
      <c r="JTZ2" s="41"/>
      <c r="JUA2" s="41"/>
      <c r="JUB2" s="41"/>
      <c r="JUC2" s="41"/>
      <c r="JUD2" s="41"/>
      <c r="JUE2" s="41"/>
      <c r="JUF2" s="41"/>
      <c r="JUG2" s="41"/>
      <c r="JUH2" s="41"/>
      <c r="JUI2" s="41"/>
      <c r="JUJ2" s="41"/>
      <c r="JUK2" s="41"/>
      <c r="JUL2" s="41"/>
      <c r="JUM2" s="41"/>
      <c r="JUN2" s="41"/>
      <c r="JUO2" s="41"/>
      <c r="JUP2" s="41"/>
      <c r="JUQ2" s="41"/>
      <c r="JUR2" s="41"/>
      <c r="JUS2" s="41"/>
      <c r="JUT2" s="41"/>
      <c r="JUU2" s="41"/>
      <c r="JUV2" s="41"/>
      <c r="JUW2" s="41"/>
      <c r="JUX2" s="41"/>
      <c r="JUY2" s="41"/>
      <c r="JUZ2" s="41"/>
      <c r="JVA2" s="41"/>
      <c r="JVB2" s="41"/>
      <c r="JVC2" s="41"/>
      <c r="JVD2" s="41"/>
      <c r="JVE2" s="41"/>
      <c r="JVF2" s="41"/>
      <c r="JVG2" s="41"/>
      <c r="JVH2" s="41"/>
      <c r="JVI2" s="41"/>
      <c r="JVJ2" s="41"/>
      <c r="JVK2" s="41"/>
      <c r="JVL2" s="41"/>
      <c r="JVM2" s="41"/>
      <c r="JVN2" s="41"/>
      <c r="JVO2" s="41"/>
      <c r="JVP2" s="41"/>
      <c r="JVQ2" s="41"/>
      <c r="JVR2" s="41"/>
      <c r="JVS2" s="41"/>
      <c r="JVT2" s="41"/>
      <c r="JVU2" s="41"/>
      <c r="JVV2" s="41"/>
      <c r="JVW2" s="41"/>
      <c r="JVX2" s="41"/>
      <c r="JVY2" s="41"/>
      <c r="JVZ2" s="41"/>
      <c r="JWA2" s="41"/>
      <c r="JWB2" s="41"/>
      <c r="JWC2" s="41"/>
      <c r="JWD2" s="41"/>
      <c r="JWE2" s="41"/>
      <c r="JWF2" s="41"/>
      <c r="JWG2" s="41"/>
      <c r="JWH2" s="41"/>
      <c r="JWI2" s="41"/>
      <c r="JWJ2" s="41"/>
      <c r="JWK2" s="41"/>
      <c r="JWL2" s="41"/>
      <c r="JWM2" s="41"/>
      <c r="JWN2" s="41"/>
      <c r="JWO2" s="41"/>
      <c r="JWP2" s="41"/>
      <c r="JWQ2" s="41"/>
      <c r="JWR2" s="41"/>
      <c r="JWS2" s="41"/>
      <c r="JWT2" s="41"/>
      <c r="JWU2" s="41"/>
      <c r="JWV2" s="41"/>
      <c r="JWW2" s="41"/>
      <c r="JWX2" s="41"/>
      <c r="JWY2" s="41"/>
      <c r="JWZ2" s="41"/>
      <c r="JXA2" s="41"/>
      <c r="JXB2" s="41"/>
      <c r="JXC2" s="41"/>
      <c r="JXD2" s="41"/>
      <c r="JXE2" s="41"/>
      <c r="JXF2" s="41"/>
      <c r="JXG2" s="41"/>
      <c r="JXH2" s="41"/>
      <c r="JXI2" s="41"/>
      <c r="JXJ2" s="41"/>
      <c r="JXK2" s="41"/>
      <c r="JXL2" s="41"/>
      <c r="JXM2" s="41"/>
      <c r="JXN2" s="41"/>
      <c r="JXO2" s="41"/>
      <c r="JXP2" s="41"/>
      <c r="JXQ2" s="41"/>
      <c r="JXR2" s="41"/>
      <c r="JXS2" s="41"/>
      <c r="JXT2" s="41"/>
      <c r="JXU2" s="41"/>
      <c r="JXV2" s="41"/>
      <c r="JXW2" s="41"/>
      <c r="JXX2" s="41"/>
      <c r="JXY2" s="41"/>
      <c r="JXZ2" s="41"/>
      <c r="JYA2" s="41"/>
      <c r="JYB2" s="41"/>
      <c r="JYC2" s="41"/>
      <c r="JYD2" s="41"/>
      <c r="JYE2" s="41"/>
      <c r="JYF2" s="41"/>
      <c r="JYG2" s="41"/>
      <c r="JYH2" s="41"/>
      <c r="JYI2" s="41"/>
      <c r="JYJ2" s="41"/>
      <c r="JYK2" s="41"/>
      <c r="JYL2" s="41"/>
      <c r="JYM2" s="41"/>
      <c r="JYN2" s="41"/>
      <c r="JYO2" s="41"/>
      <c r="JYP2" s="41"/>
      <c r="JYQ2" s="41"/>
      <c r="JYR2" s="41"/>
      <c r="JYS2" s="41"/>
      <c r="JYT2" s="41"/>
      <c r="JYU2" s="41"/>
      <c r="JYV2" s="41"/>
      <c r="JYW2" s="41"/>
      <c r="JYX2" s="41"/>
      <c r="JYY2" s="41"/>
      <c r="JYZ2" s="41"/>
      <c r="JZA2" s="41"/>
      <c r="JZB2" s="41"/>
      <c r="JZC2" s="41"/>
      <c r="JZD2" s="41"/>
      <c r="JZE2" s="41"/>
      <c r="JZF2" s="41"/>
      <c r="JZG2" s="41"/>
      <c r="JZH2" s="41"/>
      <c r="JZI2" s="41"/>
      <c r="JZJ2" s="41"/>
      <c r="JZK2" s="41"/>
      <c r="JZL2" s="41"/>
      <c r="JZM2" s="41"/>
      <c r="JZN2" s="41"/>
      <c r="JZO2" s="41"/>
      <c r="JZP2" s="41"/>
      <c r="JZQ2" s="41"/>
      <c r="JZR2" s="41"/>
      <c r="JZS2" s="41"/>
      <c r="JZT2" s="41"/>
      <c r="JZU2" s="41"/>
      <c r="JZV2" s="41"/>
      <c r="JZW2" s="41"/>
      <c r="JZX2" s="41"/>
      <c r="JZY2" s="41"/>
      <c r="JZZ2" s="41"/>
      <c r="KAA2" s="41"/>
      <c r="KAB2" s="41"/>
      <c r="KAC2" s="41"/>
      <c r="KAD2" s="41"/>
      <c r="KAE2" s="41"/>
      <c r="KAF2" s="41"/>
      <c r="KAG2" s="41"/>
      <c r="KAH2" s="41"/>
      <c r="KAI2" s="41"/>
      <c r="KAJ2" s="41"/>
      <c r="KAK2" s="41"/>
      <c r="KAL2" s="41"/>
      <c r="KAM2" s="41"/>
      <c r="KAN2" s="41"/>
      <c r="KAO2" s="41"/>
      <c r="KAP2" s="41"/>
      <c r="KAQ2" s="41"/>
      <c r="KAR2" s="41"/>
      <c r="KAS2" s="41"/>
      <c r="KAT2" s="41"/>
      <c r="KAU2" s="41"/>
      <c r="KAV2" s="41"/>
      <c r="KAW2" s="41"/>
      <c r="KAX2" s="41"/>
      <c r="KAY2" s="41"/>
      <c r="KAZ2" s="41"/>
      <c r="KBA2" s="41"/>
      <c r="KBB2" s="41"/>
      <c r="KBC2" s="41"/>
      <c r="KBD2" s="41"/>
      <c r="KBE2" s="41"/>
      <c r="KBF2" s="41"/>
      <c r="KBG2" s="41"/>
      <c r="KBH2" s="41"/>
      <c r="KBI2" s="41"/>
      <c r="KBJ2" s="41"/>
      <c r="KBK2" s="41"/>
      <c r="KBL2" s="41"/>
      <c r="KBM2" s="41"/>
      <c r="KBN2" s="41"/>
      <c r="KBO2" s="41"/>
      <c r="KBP2" s="41"/>
      <c r="KBQ2" s="41"/>
      <c r="KBR2" s="41"/>
      <c r="KBS2" s="41"/>
      <c r="KBT2" s="41"/>
      <c r="KBU2" s="41"/>
      <c r="KBV2" s="41"/>
      <c r="KBW2" s="41"/>
      <c r="KBX2" s="41"/>
      <c r="KBY2" s="41"/>
      <c r="KBZ2" s="41"/>
      <c r="KCA2" s="41"/>
      <c r="KCB2" s="41"/>
      <c r="KCC2" s="41"/>
      <c r="KCD2" s="41"/>
      <c r="KCE2" s="41"/>
      <c r="KCF2" s="41"/>
      <c r="KCG2" s="41"/>
      <c r="KCH2" s="41"/>
      <c r="KCI2" s="41"/>
      <c r="KCJ2" s="41"/>
      <c r="KCK2" s="41"/>
      <c r="KCL2" s="41"/>
      <c r="KCM2" s="41"/>
      <c r="KCN2" s="41"/>
      <c r="KCO2" s="41"/>
      <c r="KCP2" s="41"/>
      <c r="KCQ2" s="41"/>
      <c r="KCR2" s="41"/>
      <c r="KCS2" s="41"/>
      <c r="KCT2" s="41"/>
      <c r="KCU2" s="41"/>
      <c r="KCV2" s="41"/>
      <c r="KCW2" s="41"/>
      <c r="KCX2" s="41"/>
      <c r="KCY2" s="41"/>
      <c r="KCZ2" s="41"/>
      <c r="KDA2" s="41"/>
      <c r="KDB2" s="41"/>
      <c r="KDC2" s="41"/>
      <c r="KDD2" s="41"/>
      <c r="KDE2" s="41"/>
      <c r="KDF2" s="41"/>
      <c r="KDG2" s="41"/>
      <c r="KDH2" s="41"/>
      <c r="KDI2" s="41"/>
      <c r="KDJ2" s="41"/>
      <c r="KDK2" s="41"/>
      <c r="KDL2" s="41"/>
      <c r="KDM2" s="41"/>
      <c r="KDN2" s="41"/>
      <c r="KDO2" s="41"/>
      <c r="KDP2" s="41"/>
      <c r="KDQ2" s="41"/>
      <c r="KDR2" s="41"/>
      <c r="KDS2" s="41"/>
      <c r="KDT2" s="41"/>
      <c r="KDU2" s="41"/>
      <c r="KDV2" s="41"/>
      <c r="KDW2" s="41"/>
      <c r="KDX2" s="41"/>
      <c r="KDY2" s="41"/>
      <c r="KDZ2" s="41"/>
      <c r="KEA2" s="41"/>
      <c r="KEB2" s="41"/>
      <c r="KEC2" s="41"/>
      <c r="KED2" s="41"/>
      <c r="KEE2" s="41"/>
      <c r="KEF2" s="41"/>
      <c r="KEG2" s="41"/>
      <c r="KEH2" s="41"/>
      <c r="KEI2" s="41"/>
      <c r="KEJ2" s="41"/>
      <c r="KEK2" s="41"/>
      <c r="KEL2" s="41"/>
      <c r="KEM2" s="41"/>
      <c r="KEN2" s="41"/>
      <c r="KEO2" s="41"/>
      <c r="KEP2" s="41"/>
      <c r="KEQ2" s="41"/>
      <c r="KER2" s="41"/>
      <c r="KES2" s="41"/>
      <c r="KET2" s="41"/>
      <c r="KEU2" s="41"/>
      <c r="KEV2" s="41"/>
      <c r="KEW2" s="41"/>
      <c r="KEX2" s="41"/>
      <c r="KEY2" s="41"/>
      <c r="KEZ2" s="41"/>
      <c r="KFA2" s="41"/>
      <c r="KFB2" s="41"/>
      <c r="KFC2" s="41"/>
      <c r="KFD2" s="41"/>
      <c r="KFE2" s="41"/>
      <c r="KFF2" s="41"/>
      <c r="KFG2" s="41"/>
      <c r="KFH2" s="41"/>
      <c r="KFI2" s="41"/>
      <c r="KFJ2" s="41"/>
      <c r="KFK2" s="41"/>
      <c r="KFL2" s="41"/>
      <c r="KFM2" s="41"/>
      <c r="KFN2" s="41"/>
      <c r="KFO2" s="41"/>
      <c r="KFP2" s="41"/>
      <c r="KFQ2" s="41"/>
      <c r="KFR2" s="41"/>
      <c r="KFS2" s="41"/>
      <c r="KFT2" s="41"/>
      <c r="KFU2" s="41"/>
      <c r="KFV2" s="41"/>
      <c r="KFW2" s="41"/>
      <c r="KFX2" s="41"/>
      <c r="KFY2" s="41"/>
      <c r="KFZ2" s="41"/>
      <c r="KGA2" s="41"/>
      <c r="KGB2" s="41"/>
      <c r="KGC2" s="41"/>
      <c r="KGD2" s="41"/>
      <c r="KGE2" s="41"/>
      <c r="KGF2" s="41"/>
      <c r="KGG2" s="41"/>
      <c r="KGH2" s="41"/>
      <c r="KGI2" s="41"/>
      <c r="KGJ2" s="41"/>
      <c r="KGK2" s="41"/>
      <c r="KGL2" s="41"/>
      <c r="KGM2" s="41"/>
      <c r="KGN2" s="41"/>
      <c r="KGO2" s="41"/>
      <c r="KGP2" s="41"/>
      <c r="KGQ2" s="41"/>
      <c r="KGR2" s="41"/>
      <c r="KGS2" s="41"/>
      <c r="KGT2" s="41"/>
      <c r="KGU2" s="41"/>
      <c r="KGV2" s="41"/>
      <c r="KGW2" s="41"/>
      <c r="KGX2" s="41"/>
      <c r="KGY2" s="41"/>
      <c r="KGZ2" s="41"/>
      <c r="KHA2" s="41"/>
      <c r="KHB2" s="41"/>
      <c r="KHC2" s="41"/>
      <c r="KHD2" s="41"/>
      <c r="KHE2" s="41"/>
      <c r="KHF2" s="41"/>
      <c r="KHG2" s="41"/>
      <c r="KHH2" s="41"/>
      <c r="KHI2" s="41"/>
      <c r="KHJ2" s="41"/>
      <c r="KHK2" s="41"/>
      <c r="KHL2" s="41"/>
      <c r="KHM2" s="41"/>
      <c r="KHN2" s="41"/>
      <c r="KHO2" s="41"/>
      <c r="KHP2" s="41"/>
      <c r="KHQ2" s="41"/>
      <c r="KHR2" s="41"/>
      <c r="KHS2" s="41"/>
      <c r="KHT2" s="41"/>
      <c r="KHU2" s="41"/>
      <c r="KHV2" s="41"/>
      <c r="KHW2" s="41"/>
      <c r="KHX2" s="41"/>
      <c r="KHY2" s="41"/>
      <c r="KHZ2" s="41"/>
      <c r="KIA2" s="41"/>
      <c r="KIB2" s="41"/>
      <c r="KIC2" s="41"/>
      <c r="KID2" s="41"/>
      <c r="KIE2" s="41"/>
      <c r="KIF2" s="41"/>
      <c r="KIG2" s="41"/>
      <c r="KIH2" s="41"/>
      <c r="KII2" s="41"/>
      <c r="KIJ2" s="41"/>
      <c r="KIK2" s="41"/>
      <c r="KIL2" s="41"/>
      <c r="KIM2" s="41"/>
      <c r="KIN2" s="41"/>
      <c r="KIO2" s="41"/>
      <c r="KIP2" s="41"/>
      <c r="KIQ2" s="41"/>
      <c r="KIR2" s="41"/>
      <c r="KIS2" s="41"/>
      <c r="KIT2" s="41"/>
      <c r="KIU2" s="41"/>
      <c r="KIV2" s="41"/>
      <c r="KIW2" s="41"/>
      <c r="KIX2" s="41"/>
      <c r="KIY2" s="41"/>
      <c r="KIZ2" s="41"/>
      <c r="KJA2" s="41"/>
      <c r="KJB2" s="41"/>
      <c r="KJC2" s="41"/>
      <c r="KJD2" s="41"/>
      <c r="KJE2" s="41"/>
      <c r="KJF2" s="41"/>
      <c r="KJG2" s="41"/>
      <c r="KJH2" s="41"/>
      <c r="KJI2" s="41"/>
      <c r="KJJ2" s="41"/>
      <c r="KJK2" s="41"/>
      <c r="KJL2" s="41"/>
      <c r="KJM2" s="41"/>
      <c r="KJN2" s="41"/>
      <c r="KJO2" s="41"/>
      <c r="KJP2" s="41"/>
      <c r="KJQ2" s="41"/>
      <c r="KJR2" s="41"/>
      <c r="KJS2" s="41"/>
      <c r="KJT2" s="41"/>
      <c r="KJU2" s="41"/>
      <c r="KJV2" s="41"/>
      <c r="KJW2" s="41"/>
      <c r="KJX2" s="41"/>
      <c r="KJY2" s="41"/>
      <c r="KJZ2" s="41"/>
      <c r="KKA2" s="41"/>
      <c r="KKB2" s="41"/>
      <c r="KKC2" s="41"/>
      <c r="KKD2" s="41"/>
      <c r="KKE2" s="41"/>
      <c r="KKF2" s="41"/>
      <c r="KKG2" s="41"/>
      <c r="KKH2" s="41"/>
      <c r="KKI2" s="41"/>
      <c r="KKJ2" s="41"/>
      <c r="KKK2" s="41"/>
      <c r="KKL2" s="41"/>
      <c r="KKM2" s="41"/>
      <c r="KKN2" s="41"/>
      <c r="KKO2" s="41"/>
      <c r="KKP2" s="41"/>
      <c r="KKQ2" s="41"/>
      <c r="KKR2" s="41"/>
      <c r="KKS2" s="41"/>
      <c r="KKT2" s="41"/>
      <c r="KKU2" s="41"/>
      <c r="KKV2" s="41"/>
      <c r="KKW2" s="41"/>
      <c r="KKX2" s="41"/>
      <c r="KKY2" s="41"/>
      <c r="KKZ2" s="41"/>
      <c r="KLA2" s="41"/>
      <c r="KLB2" s="41"/>
      <c r="KLC2" s="41"/>
      <c r="KLD2" s="41"/>
      <c r="KLE2" s="41"/>
      <c r="KLF2" s="41"/>
      <c r="KLG2" s="41"/>
      <c r="KLH2" s="41"/>
      <c r="KLI2" s="41"/>
      <c r="KLJ2" s="41"/>
      <c r="KLK2" s="41"/>
      <c r="KLL2" s="41"/>
      <c r="KLM2" s="41"/>
      <c r="KLN2" s="41"/>
      <c r="KLO2" s="41"/>
      <c r="KLP2" s="41"/>
      <c r="KLQ2" s="41"/>
      <c r="KLR2" s="41"/>
      <c r="KLS2" s="41"/>
      <c r="KLT2" s="41"/>
      <c r="KLU2" s="41"/>
      <c r="KLV2" s="41"/>
      <c r="KLW2" s="41"/>
      <c r="KLX2" s="41"/>
      <c r="KLY2" s="41"/>
      <c r="KLZ2" s="41"/>
      <c r="KMA2" s="41"/>
      <c r="KMB2" s="41"/>
      <c r="KMC2" s="41"/>
      <c r="KMD2" s="41"/>
      <c r="KME2" s="41"/>
      <c r="KMF2" s="41"/>
      <c r="KMG2" s="41"/>
      <c r="KMH2" s="41"/>
      <c r="KMI2" s="41"/>
      <c r="KMJ2" s="41"/>
      <c r="KMK2" s="41"/>
      <c r="KML2" s="41"/>
      <c r="KMM2" s="41"/>
      <c r="KMN2" s="41"/>
      <c r="KMO2" s="41"/>
      <c r="KMP2" s="41"/>
      <c r="KMQ2" s="41"/>
      <c r="KMR2" s="41"/>
      <c r="KMS2" s="41"/>
      <c r="KMT2" s="41"/>
      <c r="KMU2" s="41"/>
      <c r="KMV2" s="41"/>
      <c r="KMW2" s="41"/>
      <c r="KMX2" s="41"/>
      <c r="KMY2" s="41"/>
      <c r="KMZ2" s="41"/>
      <c r="KNA2" s="41"/>
      <c r="KNB2" s="41"/>
      <c r="KNC2" s="41"/>
      <c r="KND2" s="41"/>
      <c r="KNE2" s="41"/>
      <c r="KNF2" s="41"/>
      <c r="KNG2" s="41"/>
      <c r="KNH2" s="41"/>
      <c r="KNI2" s="41"/>
      <c r="KNJ2" s="41"/>
      <c r="KNK2" s="41"/>
      <c r="KNL2" s="41"/>
      <c r="KNM2" s="41"/>
      <c r="KNN2" s="41"/>
      <c r="KNO2" s="41"/>
      <c r="KNP2" s="41"/>
      <c r="KNQ2" s="41"/>
      <c r="KNR2" s="41"/>
      <c r="KNS2" s="41"/>
      <c r="KNT2" s="41"/>
      <c r="KNU2" s="41"/>
      <c r="KNV2" s="41"/>
      <c r="KNW2" s="41"/>
      <c r="KNX2" s="41"/>
      <c r="KNY2" s="41"/>
      <c r="KNZ2" s="41"/>
      <c r="KOA2" s="41"/>
      <c r="KOB2" s="41"/>
      <c r="KOC2" s="41"/>
      <c r="KOD2" s="41"/>
      <c r="KOE2" s="41"/>
      <c r="KOF2" s="41"/>
      <c r="KOG2" s="41"/>
      <c r="KOH2" s="41"/>
      <c r="KOI2" s="41"/>
      <c r="KOJ2" s="41"/>
      <c r="KOK2" s="41"/>
      <c r="KOL2" s="41"/>
      <c r="KOM2" s="41"/>
      <c r="KON2" s="41"/>
      <c r="KOO2" s="41"/>
      <c r="KOP2" s="41"/>
      <c r="KOQ2" s="41"/>
      <c r="KOR2" s="41"/>
      <c r="KOS2" s="41"/>
      <c r="KOT2" s="41"/>
      <c r="KOU2" s="41"/>
      <c r="KOV2" s="41"/>
      <c r="KOW2" s="41"/>
      <c r="KOX2" s="41"/>
      <c r="KOY2" s="41"/>
      <c r="KOZ2" s="41"/>
      <c r="KPA2" s="41"/>
      <c r="KPB2" s="41"/>
      <c r="KPC2" s="41"/>
      <c r="KPD2" s="41"/>
      <c r="KPE2" s="41"/>
      <c r="KPF2" s="41"/>
      <c r="KPG2" s="41"/>
      <c r="KPH2" s="41"/>
      <c r="KPI2" s="41"/>
      <c r="KPJ2" s="41"/>
      <c r="KPK2" s="41"/>
      <c r="KPL2" s="41"/>
      <c r="KPM2" s="41"/>
      <c r="KPN2" s="41"/>
      <c r="KPO2" s="41"/>
      <c r="KPP2" s="41"/>
      <c r="KPQ2" s="41"/>
      <c r="KPR2" s="41"/>
      <c r="KPS2" s="41"/>
      <c r="KPT2" s="41"/>
      <c r="KPU2" s="41"/>
      <c r="KPV2" s="41"/>
      <c r="KPW2" s="41"/>
      <c r="KPX2" s="41"/>
      <c r="KPY2" s="41"/>
      <c r="KPZ2" s="41"/>
      <c r="KQA2" s="41"/>
      <c r="KQB2" s="41"/>
      <c r="KQC2" s="41"/>
      <c r="KQD2" s="41"/>
      <c r="KQE2" s="41"/>
      <c r="KQF2" s="41"/>
      <c r="KQG2" s="41"/>
      <c r="KQH2" s="41"/>
      <c r="KQI2" s="41"/>
      <c r="KQJ2" s="41"/>
      <c r="KQK2" s="41"/>
      <c r="KQL2" s="41"/>
      <c r="KQM2" s="41"/>
      <c r="KQN2" s="41"/>
      <c r="KQO2" s="41"/>
      <c r="KQP2" s="41"/>
      <c r="KQQ2" s="41"/>
      <c r="KQR2" s="41"/>
      <c r="KQS2" s="41"/>
      <c r="KQT2" s="41"/>
      <c r="KQU2" s="41"/>
      <c r="KQV2" s="41"/>
      <c r="KQW2" s="41"/>
      <c r="KQX2" s="41"/>
      <c r="KQY2" s="41"/>
      <c r="KQZ2" s="41"/>
      <c r="KRA2" s="41"/>
      <c r="KRB2" s="41"/>
      <c r="KRC2" s="41"/>
      <c r="KRD2" s="41"/>
      <c r="KRE2" s="41"/>
      <c r="KRF2" s="41"/>
      <c r="KRG2" s="41"/>
      <c r="KRH2" s="41"/>
      <c r="KRI2" s="41"/>
      <c r="KRJ2" s="41"/>
      <c r="KRK2" s="41"/>
      <c r="KRL2" s="41"/>
      <c r="KRM2" s="41"/>
      <c r="KRN2" s="41"/>
      <c r="KRO2" s="41"/>
      <c r="KRP2" s="41"/>
      <c r="KRQ2" s="41"/>
      <c r="KRR2" s="41"/>
      <c r="KRS2" s="41"/>
      <c r="KRT2" s="41"/>
      <c r="KRU2" s="41"/>
      <c r="KRV2" s="41"/>
      <c r="KRW2" s="41"/>
      <c r="KRX2" s="41"/>
      <c r="KRY2" s="41"/>
      <c r="KRZ2" s="41"/>
      <c r="KSA2" s="41"/>
      <c r="KSB2" s="41"/>
      <c r="KSC2" s="41"/>
      <c r="KSD2" s="41"/>
      <c r="KSE2" s="41"/>
      <c r="KSF2" s="41"/>
      <c r="KSG2" s="41"/>
      <c r="KSH2" s="41"/>
      <c r="KSI2" s="41"/>
      <c r="KSJ2" s="41"/>
      <c r="KSK2" s="41"/>
      <c r="KSL2" s="41"/>
      <c r="KSM2" s="41"/>
      <c r="KSN2" s="41"/>
      <c r="KSO2" s="41"/>
      <c r="KSP2" s="41"/>
      <c r="KSQ2" s="41"/>
      <c r="KSR2" s="41"/>
      <c r="KSS2" s="41"/>
      <c r="KST2" s="41"/>
      <c r="KSU2" s="41"/>
      <c r="KSV2" s="41"/>
      <c r="KSW2" s="41"/>
      <c r="KSX2" s="41"/>
      <c r="KSY2" s="41"/>
      <c r="KSZ2" s="41"/>
      <c r="KTA2" s="41"/>
      <c r="KTB2" s="41"/>
      <c r="KTC2" s="41"/>
      <c r="KTD2" s="41"/>
      <c r="KTE2" s="41"/>
      <c r="KTF2" s="41"/>
      <c r="KTG2" s="41"/>
      <c r="KTH2" s="41"/>
      <c r="KTI2" s="41"/>
      <c r="KTJ2" s="41"/>
      <c r="KTK2" s="41"/>
      <c r="KTL2" s="41"/>
      <c r="KTM2" s="41"/>
      <c r="KTN2" s="41"/>
      <c r="KTO2" s="41"/>
      <c r="KTP2" s="41"/>
      <c r="KTQ2" s="41"/>
      <c r="KTR2" s="41"/>
      <c r="KTS2" s="41"/>
      <c r="KTT2" s="41"/>
      <c r="KTU2" s="41"/>
      <c r="KTV2" s="41"/>
      <c r="KTW2" s="41"/>
      <c r="KTX2" s="41"/>
      <c r="KTY2" s="41"/>
      <c r="KTZ2" s="41"/>
      <c r="KUA2" s="41"/>
      <c r="KUB2" s="41"/>
      <c r="KUC2" s="41"/>
      <c r="KUD2" s="41"/>
      <c r="KUE2" s="41"/>
      <c r="KUF2" s="41"/>
      <c r="KUG2" s="41"/>
      <c r="KUH2" s="41"/>
      <c r="KUI2" s="41"/>
      <c r="KUJ2" s="41"/>
      <c r="KUK2" s="41"/>
      <c r="KUL2" s="41"/>
      <c r="KUM2" s="41"/>
      <c r="KUN2" s="41"/>
      <c r="KUO2" s="41"/>
      <c r="KUP2" s="41"/>
      <c r="KUQ2" s="41"/>
      <c r="KUR2" s="41"/>
      <c r="KUS2" s="41"/>
      <c r="KUT2" s="41"/>
      <c r="KUU2" s="41"/>
      <c r="KUV2" s="41"/>
      <c r="KUW2" s="41"/>
      <c r="KUX2" s="41"/>
      <c r="KUY2" s="41"/>
      <c r="KUZ2" s="41"/>
      <c r="KVA2" s="41"/>
      <c r="KVB2" s="41"/>
      <c r="KVC2" s="41"/>
      <c r="KVD2" s="41"/>
      <c r="KVE2" s="41"/>
      <c r="KVF2" s="41"/>
      <c r="KVG2" s="41"/>
      <c r="KVH2" s="41"/>
      <c r="KVI2" s="41"/>
      <c r="KVJ2" s="41"/>
      <c r="KVK2" s="41"/>
      <c r="KVL2" s="41"/>
      <c r="KVM2" s="41"/>
      <c r="KVN2" s="41"/>
      <c r="KVO2" s="41"/>
      <c r="KVP2" s="41"/>
      <c r="KVQ2" s="41"/>
      <c r="KVR2" s="41"/>
      <c r="KVS2" s="41"/>
      <c r="KVT2" s="41"/>
      <c r="KVU2" s="41"/>
      <c r="KVV2" s="41"/>
      <c r="KVW2" s="41"/>
      <c r="KVX2" s="41"/>
      <c r="KVY2" s="41"/>
      <c r="KVZ2" s="41"/>
      <c r="KWA2" s="41"/>
      <c r="KWB2" s="41"/>
      <c r="KWC2" s="41"/>
      <c r="KWD2" s="41"/>
      <c r="KWE2" s="41"/>
      <c r="KWF2" s="41"/>
      <c r="KWG2" s="41"/>
      <c r="KWH2" s="41"/>
      <c r="KWI2" s="41"/>
      <c r="KWJ2" s="41"/>
      <c r="KWK2" s="41"/>
      <c r="KWL2" s="41"/>
      <c r="KWM2" s="41"/>
      <c r="KWN2" s="41"/>
      <c r="KWO2" s="41"/>
      <c r="KWP2" s="41"/>
      <c r="KWQ2" s="41"/>
      <c r="KWR2" s="41"/>
      <c r="KWS2" s="41"/>
      <c r="KWT2" s="41"/>
      <c r="KWU2" s="41"/>
      <c r="KWV2" s="41"/>
      <c r="KWW2" s="41"/>
      <c r="KWX2" s="41"/>
      <c r="KWY2" s="41"/>
      <c r="KWZ2" s="41"/>
      <c r="KXA2" s="41"/>
      <c r="KXB2" s="41"/>
      <c r="KXC2" s="41"/>
      <c r="KXD2" s="41"/>
      <c r="KXE2" s="41"/>
      <c r="KXF2" s="41"/>
      <c r="KXG2" s="41"/>
      <c r="KXH2" s="41"/>
      <c r="KXI2" s="41"/>
      <c r="KXJ2" s="41"/>
      <c r="KXK2" s="41"/>
      <c r="KXL2" s="41"/>
      <c r="KXM2" s="41"/>
      <c r="KXN2" s="41"/>
      <c r="KXO2" s="41"/>
      <c r="KXP2" s="41"/>
      <c r="KXQ2" s="41"/>
      <c r="KXR2" s="41"/>
      <c r="KXS2" s="41"/>
      <c r="KXT2" s="41"/>
      <c r="KXU2" s="41"/>
      <c r="KXV2" s="41"/>
      <c r="KXW2" s="41"/>
      <c r="KXX2" s="41"/>
      <c r="KXY2" s="41"/>
      <c r="KXZ2" s="41"/>
      <c r="KYA2" s="41"/>
      <c r="KYB2" s="41"/>
      <c r="KYC2" s="41"/>
      <c r="KYD2" s="41"/>
      <c r="KYE2" s="41"/>
      <c r="KYF2" s="41"/>
      <c r="KYG2" s="41"/>
      <c r="KYH2" s="41"/>
      <c r="KYI2" s="41"/>
      <c r="KYJ2" s="41"/>
      <c r="KYK2" s="41"/>
      <c r="KYL2" s="41"/>
      <c r="KYM2" s="41"/>
      <c r="KYN2" s="41"/>
      <c r="KYO2" s="41"/>
      <c r="KYP2" s="41"/>
      <c r="KYQ2" s="41"/>
      <c r="KYR2" s="41"/>
      <c r="KYS2" s="41"/>
      <c r="KYT2" s="41"/>
      <c r="KYU2" s="41"/>
      <c r="KYV2" s="41"/>
      <c r="KYW2" s="41"/>
      <c r="KYX2" s="41"/>
      <c r="KYY2" s="41"/>
      <c r="KYZ2" s="41"/>
      <c r="KZA2" s="41"/>
      <c r="KZB2" s="41"/>
      <c r="KZC2" s="41"/>
      <c r="KZD2" s="41"/>
      <c r="KZE2" s="41"/>
      <c r="KZF2" s="41"/>
      <c r="KZG2" s="41"/>
      <c r="KZH2" s="41"/>
      <c r="KZI2" s="41"/>
      <c r="KZJ2" s="41"/>
      <c r="KZK2" s="41"/>
      <c r="KZL2" s="41"/>
      <c r="KZM2" s="41"/>
      <c r="KZN2" s="41"/>
      <c r="KZO2" s="41"/>
      <c r="KZP2" s="41"/>
      <c r="KZQ2" s="41"/>
      <c r="KZR2" s="41"/>
      <c r="KZS2" s="41"/>
      <c r="KZT2" s="41"/>
      <c r="KZU2" s="41"/>
      <c r="KZV2" s="41"/>
      <c r="KZW2" s="41"/>
      <c r="KZX2" s="41"/>
      <c r="KZY2" s="41"/>
      <c r="KZZ2" s="41"/>
      <c r="LAA2" s="41"/>
      <c r="LAB2" s="41"/>
      <c r="LAC2" s="41"/>
      <c r="LAD2" s="41"/>
      <c r="LAE2" s="41"/>
      <c r="LAF2" s="41"/>
      <c r="LAG2" s="41"/>
      <c r="LAH2" s="41"/>
      <c r="LAI2" s="41"/>
      <c r="LAJ2" s="41"/>
      <c r="LAK2" s="41"/>
      <c r="LAL2" s="41"/>
      <c r="LAM2" s="41"/>
      <c r="LAN2" s="41"/>
      <c r="LAO2" s="41"/>
      <c r="LAP2" s="41"/>
      <c r="LAQ2" s="41"/>
      <c r="LAR2" s="41"/>
      <c r="LAS2" s="41"/>
      <c r="LAT2" s="41"/>
      <c r="LAU2" s="41"/>
      <c r="LAV2" s="41"/>
      <c r="LAW2" s="41"/>
      <c r="LAX2" s="41"/>
      <c r="LAY2" s="41"/>
      <c r="LAZ2" s="41"/>
      <c r="LBA2" s="41"/>
      <c r="LBB2" s="41"/>
      <c r="LBC2" s="41"/>
      <c r="LBD2" s="41"/>
      <c r="LBE2" s="41"/>
      <c r="LBF2" s="41"/>
      <c r="LBG2" s="41"/>
      <c r="LBH2" s="41"/>
      <c r="LBI2" s="41"/>
      <c r="LBJ2" s="41"/>
      <c r="LBK2" s="41"/>
      <c r="LBL2" s="41"/>
      <c r="LBM2" s="41"/>
      <c r="LBN2" s="41"/>
      <c r="LBO2" s="41"/>
      <c r="LBP2" s="41"/>
      <c r="LBQ2" s="41"/>
      <c r="LBR2" s="41"/>
      <c r="LBS2" s="41"/>
      <c r="LBT2" s="41"/>
      <c r="LBU2" s="41"/>
      <c r="LBV2" s="41"/>
      <c r="LBW2" s="41"/>
      <c r="LBX2" s="41"/>
      <c r="LBY2" s="41"/>
      <c r="LBZ2" s="41"/>
      <c r="LCA2" s="41"/>
      <c r="LCB2" s="41"/>
      <c r="LCC2" s="41"/>
      <c r="LCD2" s="41"/>
      <c r="LCE2" s="41"/>
      <c r="LCF2" s="41"/>
      <c r="LCG2" s="41"/>
      <c r="LCH2" s="41"/>
      <c r="LCI2" s="41"/>
      <c r="LCJ2" s="41"/>
      <c r="LCK2" s="41"/>
      <c r="LCL2" s="41"/>
      <c r="LCM2" s="41"/>
      <c r="LCN2" s="41"/>
      <c r="LCO2" s="41"/>
      <c r="LCP2" s="41"/>
      <c r="LCQ2" s="41"/>
      <c r="LCR2" s="41"/>
      <c r="LCS2" s="41"/>
      <c r="LCT2" s="41"/>
      <c r="LCU2" s="41"/>
      <c r="LCV2" s="41"/>
      <c r="LCW2" s="41"/>
      <c r="LCX2" s="41"/>
      <c r="LCY2" s="41"/>
      <c r="LCZ2" s="41"/>
      <c r="LDA2" s="41"/>
      <c r="LDB2" s="41"/>
      <c r="LDC2" s="41"/>
      <c r="LDD2" s="41"/>
      <c r="LDE2" s="41"/>
      <c r="LDF2" s="41"/>
      <c r="LDG2" s="41"/>
      <c r="LDH2" s="41"/>
      <c r="LDI2" s="41"/>
      <c r="LDJ2" s="41"/>
      <c r="LDK2" s="41"/>
      <c r="LDL2" s="41"/>
      <c r="LDM2" s="41"/>
      <c r="LDN2" s="41"/>
      <c r="LDO2" s="41"/>
      <c r="LDP2" s="41"/>
      <c r="LDQ2" s="41"/>
      <c r="LDR2" s="41"/>
      <c r="LDS2" s="41"/>
      <c r="LDT2" s="41"/>
      <c r="LDU2" s="41"/>
      <c r="LDV2" s="41"/>
      <c r="LDW2" s="41"/>
      <c r="LDX2" s="41"/>
      <c r="LDY2" s="41"/>
      <c r="LDZ2" s="41"/>
      <c r="LEA2" s="41"/>
      <c r="LEB2" s="41"/>
      <c r="LEC2" s="41"/>
      <c r="LED2" s="41"/>
      <c r="LEE2" s="41"/>
      <c r="LEF2" s="41"/>
      <c r="LEG2" s="41"/>
      <c r="LEH2" s="41"/>
      <c r="LEI2" s="41"/>
      <c r="LEJ2" s="41"/>
      <c r="LEK2" s="41"/>
      <c r="LEL2" s="41"/>
      <c r="LEM2" s="41"/>
      <c r="LEN2" s="41"/>
      <c r="LEO2" s="41"/>
      <c r="LEP2" s="41"/>
      <c r="LEQ2" s="41"/>
      <c r="LER2" s="41"/>
      <c r="LES2" s="41"/>
      <c r="LET2" s="41"/>
      <c r="LEU2" s="41"/>
      <c r="LEV2" s="41"/>
      <c r="LEW2" s="41"/>
      <c r="LEX2" s="41"/>
      <c r="LEY2" s="41"/>
      <c r="LEZ2" s="41"/>
      <c r="LFA2" s="41"/>
      <c r="LFB2" s="41"/>
      <c r="LFC2" s="41"/>
      <c r="LFD2" s="41"/>
      <c r="LFE2" s="41"/>
      <c r="LFF2" s="41"/>
      <c r="LFG2" s="41"/>
      <c r="LFH2" s="41"/>
      <c r="LFI2" s="41"/>
      <c r="LFJ2" s="41"/>
      <c r="LFK2" s="41"/>
      <c r="LFL2" s="41"/>
      <c r="LFM2" s="41"/>
      <c r="LFN2" s="41"/>
      <c r="LFO2" s="41"/>
      <c r="LFP2" s="41"/>
      <c r="LFQ2" s="41"/>
      <c r="LFR2" s="41"/>
      <c r="LFS2" s="41"/>
      <c r="LFT2" s="41"/>
      <c r="LFU2" s="41"/>
      <c r="LFV2" s="41"/>
      <c r="LFW2" s="41"/>
      <c r="LFX2" s="41"/>
      <c r="LFY2" s="41"/>
      <c r="LFZ2" s="41"/>
      <c r="LGA2" s="41"/>
      <c r="LGB2" s="41"/>
      <c r="LGC2" s="41"/>
      <c r="LGD2" s="41"/>
      <c r="LGE2" s="41"/>
      <c r="LGF2" s="41"/>
      <c r="LGG2" s="41"/>
      <c r="LGH2" s="41"/>
      <c r="LGI2" s="41"/>
      <c r="LGJ2" s="41"/>
      <c r="LGK2" s="41"/>
      <c r="LGL2" s="41"/>
      <c r="LGM2" s="41"/>
      <c r="LGN2" s="41"/>
      <c r="LGO2" s="41"/>
      <c r="LGP2" s="41"/>
      <c r="LGQ2" s="41"/>
      <c r="LGR2" s="41"/>
      <c r="LGS2" s="41"/>
      <c r="LGT2" s="41"/>
      <c r="LGU2" s="41"/>
      <c r="LGV2" s="41"/>
      <c r="LGW2" s="41"/>
      <c r="LGX2" s="41"/>
      <c r="LGY2" s="41"/>
      <c r="LGZ2" s="41"/>
      <c r="LHA2" s="41"/>
      <c r="LHB2" s="41"/>
      <c r="LHC2" s="41"/>
      <c r="LHD2" s="41"/>
      <c r="LHE2" s="41"/>
      <c r="LHF2" s="41"/>
      <c r="LHG2" s="41"/>
      <c r="LHH2" s="41"/>
      <c r="LHI2" s="41"/>
      <c r="LHJ2" s="41"/>
      <c r="LHK2" s="41"/>
      <c r="LHL2" s="41"/>
      <c r="LHM2" s="41"/>
      <c r="LHN2" s="41"/>
      <c r="LHO2" s="41"/>
      <c r="LHP2" s="41"/>
      <c r="LHQ2" s="41"/>
      <c r="LHR2" s="41"/>
      <c r="LHS2" s="41"/>
      <c r="LHT2" s="41"/>
      <c r="LHU2" s="41"/>
      <c r="LHV2" s="41"/>
      <c r="LHW2" s="41"/>
      <c r="LHX2" s="41"/>
      <c r="LHY2" s="41"/>
      <c r="LHZ2" s="41"/>
      <c r="LIA2" s="41"/>
      <c r="LIB2" s="41"/>
      <c r="LIC2" s="41"/>
      <c r="LID2" s="41"/>
      <c r="LIE2" s="41"/>
      <c r="LIF2" s="41"/>
      <c r="LIG2" s="41"/>
      <c r="LIH2" s="41"/>
      <c r="LII2" s="41"/>
      <c r="LIJ2" s="41"/>
      <c r="LIK2" s="41"/>
      <c r="LIL2" s="41"/>
      <c r="LIM2" s="41"/>
      <c r="LIN2" s="41"/>
      <c r="LIO2" s="41"/>
      <c r="LIP2" s="41"/>
      <c r="LIQ2" s="41"/>
      <c r="LIR2" s="41"/>
      <c r="LIS2" s="41"/>
      <c r="LIT2" s="41"/>
      <c r="LIU2" s="41"/>
      <c r="LIV2" s="41"/>
      <c r="LIW2" s="41"/>
      <c r="LIX2" s="41"/>
      <c r="LIY2" s="41"/>
      <c r="LIZ2" s="41"/>
      <c r="LJA2" s="41"/>
      <c r="LJB2" s="41"/>
      <c r="LJC2" s="41"/>
      <c r="LJD2" s="41"/>
      <c r="LJE2" s="41"/>
      <c r="LJF2" s="41"/>
      <c r="LJG2" s="41"/>
      <c r="LJH2" s="41"/>
      <c r="LJI2" s="41"/>
      <c r="LJJ2" s="41"/>
      <c r="LJK2" s="41"/>
      <c r="LJL2" s="41"/>
      <c r="LJM2" s="41"/>
      <c r="LJN2" s="41"/>
      <c r="LJO2" s="41"/>
      <c r="LJP2" s="41"/>
      <c r="LJQ2" s="41"/>
      <c r="LJR2" s="41"/>
      <c r="LJS2" s="41"/>
      <c r="LJT2" s="41"/>
      <c r="LJU2" s="41"/>
      <c r="LJV2" s="41"/>
      <c r="LJW2" s="41"/>
      <c r="LJX2" s="41"/>
      <c r="LJY2" s="41"/>
      <c r="LJZ2" s="41"/>
      <c r="LKA2" s="41"/>
      <c r="LKB2" s="41"/>
      <c r="LKC2" s="41"/>
      <c r="LKD2" s="41"/>
      <c r="LKE2" s="41"/>
      <c r="LKF2" s="41"/>
      <c r="LKG2" s="41"/>
      <c r="LKH2" s="41"/>
      <c r="LKI2" s="41"/>
      <c r="LKJ2" s="41"/>
      <c r="LKK2" s="41"/>
      <c r="LKL2" s="41"/>
      <c r="LKM2" s="41"/>
      <c r="LKN2" s="41"/>
      <c r="LKO2" s="41"/>
      <c r="LKP2" s="41"/>
      <c r="LKQ2" s="41"/>
      <c r="LKR2" s="41"/>
      <c r="LKS2" s="41"/>
      <c r="LKT2" s="41"/>
      <c r="LKU2" s="41"/>
      <c r="LKV2" s="41"/>
      <c r="LKW2" s="41"/>
      <c r="LKX2" s="41"/>
      <c r="LKY2" s="41"/>
      <c r="LKZ2" s="41"/>
      <c r="LLA2" s="41"/>
      <c r="LLB2" s="41"/>
      <c r="LLC2" s="41"/>
      <c r="LLD2" s="41"/>
      <c r="LLE2" s="41"/>
      <c r="LLF2" s="41"/>
      <c r="LLG2" s="41"/>
      <c r="LLH2" s="41"/>
      <c r="LLI2" s="41"/>
      <c r="LLJ2" s="41"/>
      <c r="LLK2" s="41"/>
      <c r="LLL2" s="41"/>
      <c r="LLM2" s="41"/>
      <c r="LLN2" s="41"/>
      <c r="LLO2" s="41"/>
      <c r="LLP2" s="41"/>
      <c r="LLQ2" s="41"/>
      <c r="LLR2" s="41"/>
      <c r="LLS2" s="41"/>
      <c r="LLT2" s="41"/>
      <c r="LLU2" s="41"/>
      <c r="LLV2" s="41"/>
      <c r="LLW2" s="41"/>
      <c r="LLX2" s="41"/>
      <c r="LLY2" s="41"/>
      <c r="LLZ2" s="41"/>
      <c r="LMA2" s="41"/>
      <c r="LMB2" s="41"/>
      <c r="LMC2" s="41"/>
      <c r="LMD2" s="41"/>
      <c r="LME2" s="41"/>
      <c r="LMF2" s="41"/>
      <c r="LMG2" s="41"/>
      <c r="LMH2" s="41"/>
      <c r="LMI2" s="41"/>
      <c r="LMJ2" s="41"/>
      <c r="LMK2" s="41"/>
      <c r="LML2" s="41"/>
      <c r="LMM2" s="41"/>
      <c r="LMN2" s="41"/>
      <c r="LMO2" s="41"/>
      <c r="LMP2" s="41"/>
      <c r="LMQ2" s="41"/>
      <c r="LMR2" s="41"/>
      <c r="LMS2" s="41"/>
      <c r="LMT2" s="41"/>
      <c r="LMU2" s="41"/>
      <c r="LMV2" s="41"/>
      <c r="LMW2" s="41"/>
      <c r="LMX2" s="41"/>
      <c r="LMY2" s="41"/>
      <c r="LMZ2" s="41"/>
      <c r="LNA2" s="41"/>
      <c r="LNB2" s="41"/>
      <c r="LNC2" s="41"/>
      <c r="LND2" s="41"/>
      <c r="LNE2" s="41"/>
      <c r="LNF2" s="41"/>
      <c r="LNG2" s="41"/>
      <c r="LNH2" s="41"/>
      <c r="LNI2" s="41"/>
      <c r="LNJ2" s="41"/>
      <c r="LNK2" s="41"/>
      <c r="LNL2" s="41"/>
      <c r="LNM2" s="41"/>
      <c r="LNN2" s="41"/>
      <c r="LNO2" s="41"/>
      <c r="LNP2" s="41"/>
      <c r="LNQ2" s="41"/>
      <c r="LNR2" s="41"/>
      <c r="LNS2" s="41"/>
      <c r="LNT2" s="41"/>
      <c r="LNU2" s="41"/>
      <c r="LNV2" s="41"/>
      <c r="LNW2" s="41"/>
      <c r="LNX2" s="41"/>
      <c r="LNY2" s="41"/>
      <c r="LNZ2" s="41"/>
      <c r="LOA2" s="41"/>
      <c r="LOB2" s="41"/>
      <c r="LOC2" s="41"/>
      <c r="LOD2" s="41"/>
      <c r="LOE2" s="41"/>
      <c r="LOF2" s="41"/>
      <c r="LOG2" s="41"/>
      <c r="LOH2" s="41"/>
      <c r="LOI2" s="41"/>
      <c r="LOJ2" s="41"/>
      <c r="LOK2" s="41"/>
      <c r="LOL2" s="41"/>
      <c r="LOM2" s="41"/>
      <c r="LON2" s="41"/>
      <c r="LOO2" s="41"/>
      <c r="LOP2" s="41"/>
      <c r="LOQ2" s="41"/>
      <c r="LOR2" s="41"/>
      <c r="LOS2" s="41"/>
      <c r="LOT2" s="41"/>
      <c r="LOU2" s="41"/>
      <c r="LOV2" s="41"/>
      <c r="LOW2" s="41"/>
      <c r="LOX2" s="41"/>
      <c r="LOY2" s="41"/>
      <c r="LOZ2" s="41"/>
      <c r="LPA2" s="41"/>
      <c r="LPB2" s="41"/>
      <c r="LPC2" s="41"/>
      <c r="LPD2" s="41"/>
      <c r="LPE2" s="41"/>
      <c r="LPF2" s="41"/>
      <c r="LPG2" s="41"/>
      <c r="LPH2" s="41"/>
      <c r="LPI2" s="41"/>
      <c r="LPJ2" s="41"/>
      <c r="LPK2" s="41"/>
      <c r="LPL2" s="41"/>
      <c r="LPM2" s="41"/>
      <c r="LPN2" s="41"/>
      <c r="LPO2" s="41"/>
      <c r="LPP2" s="41"/>
      <c r="LPQ2" s="41"/>
      <c r="LPR2" s="41"/>
      <c r="LPS2" s="41"/>
      <c r="LPT2" s="41"/>
      <c r="LPU2" s="41"/>
      <c r="LPV2" s="41"/>
      <c r="LPW2" s="41"/>
      <c r="LPX2" s="41"/>
      <c r="LPY2" s="41"/>
      <c r="LPZ2" s="41"/>
      <c r="LQA2" s="41"/>
      <c r="LQB2" s="41"/>
      <c r="LQC2" s="41"/>
      <c r="LQD2" s="41"/>
      <c r="LQE2" s="41"/>
      <c r="LQF2" s="41"/>
      <c r="LQG2" s="41"/>
      <c r="LQH2" s="41"/>
      <c r="LQI2" s="41"/>
      <c r="LQJ2" s="41"/>
      <c r="LQK2" s="41"/>
      <c r="LQL2" s="41"/>
      <c r="LQM2" s="41"/>
      <c r="LQN2" s="41"/>
      <c r="LQO2" s="41"/>
      <c r="LQP2" s="41"/>
      <c r="LQQ2" s="41"/>
      <c r="LQR2" s="41"/>
      <c r="LQS2" s="41"/>
      <c r="LQT2" s="41"/>
      <c r="LQU2" s="41"/>
      <c r="LQV2" s="41"/>
      <c r="LQW2" s="41"/>
      <c r="LQX2" s="41"/>
      <c r="LQY2" s="41"/>
      <c r="LQZ2" s="41"/>
      <c r="LRA2" s="41"/>
      <c r="LRB2" s="41"/>
      <c r="LRC2" s="41"/>
      <c r="LRD2" s="41"/>
      <c r="LRE2" s="41"/>
      <c r="LRF2" s="41"/>
      <c r="LRG2" s="41"/>
      <c r="LRH2" s="41"/>
      <c r="LRI2" s="41"/>
      <c r="LRJ2" s="41"/>
      <c r="LRK2" s="41"/>
      <c r="LRL2" s="41"/>
      <c r="LRM2" s="41"/>
      <c r="LRN2" s="41"/>
      <c r="LRO2" s="41"/>
      <c r="LRP2" s="41"/>
      <c r="LRQ2" s="41"/>
      <c r="LRR2" s="41"/>
      <c r="LRS2" s="41"/>
      <c r="LRT2" s="41"/>
      <c r="LRU2" s="41"/>
      <c r="LRV2" s="41"/>
      <c r="LRW2" s="41"/>
      <c r="LRX2" s="41"/>
      <c r="LRY2" s="41"/>
      <c r="LRZ2" s="41"/>
      <c r="LSA2" s="41"/>
      <c r="LSB2" s="41"/>
      <c r="LSC2" s="41"/>
      <c r="LSD2" s="41"/>
      <c r="LSE2" s="41"/>
      <c r="LSF2" s="41"/>
      <c r="LSG2" s="41"/>
      <c r="LSH2" s="41"/>
      <c r="LSI2" s="41"/>
      <c r="LSJ2" s="41"/>
      <c r="LSK2" s="41"/>
      <c r="LSL2" s="41"/>
      <c r="LSM2" s="41"/>
      <c r="LSN2" s="41"/>
      <c r="LSO2" s="41"/>
      <c r="LSP2" s="41"/>
      <c r="LSQ2" s="41"/>
      <c r="LSR2" s="41"/>
      <c r="LSS2" s="41"/>
      <c r="LST2" s="41"/>
      <c r="LSU2" s="41"/>
      <c r="LSV2" s="41"/>
      <c r="LSW2" s="41"/>
      <c r="LSX2" s="41"/>
      <c r="LSY2" s="41"/>
      <c r="LSZ2" s="41"/>
      <c r="LTA2" s="41"/>
      <c r="LTB2" s="41"/>
      <c r="LTC2" s="41"/>
      <c r="LTD2" s="41"/>
      <c r="LTE2" s="41"/>
      <c r="LTF2" s="41"/>
      <c r="LTG2" s="41"/>
      <c r="LTH2" s="41"/>
      <c r="LTI2" s="41"/>
      <c r="LTJ2" s="41"/>
      <c r="LTK2" s="41"/>
      <c r="LTL2" s="41"/>
      <c r="LTM2" s="41"/>
      <c r="LTN2" s="41"/>
      <c r="LTO2" s="41"/>
      <c r="LTP2" s="41"/>
      <c r="LTQ2" s="41"/>
      <c r="LTR2" s="41"/>
      <c r="LTS2" s="41"/>
      <c r="LTT2" s="41"/>
      <c r="LTU2" s="41"/>
      <c r="LTV2" s="41"/>
      <c r="LTW2" s="41"/>
      <c r="LTX2" s="41"/>
      <c r="LTY2" s="41"/>
      <c r="LTZ2" s="41"/>
      <c r="LUA2" s="41"/>
      <c r="LUB2" s="41"/>
      <c r="LUC2" s="41"/>
      <c r="LUD2" s="41"/>
      <c r="LUE2" s="41"/>
      <c r="LUF2" s="41"/>
      <c r="LUG2" s="41"/>
      <c r="LUH2" s="41"/>
      <c r="LUI2" s="41"/>
      <c r="LUJ2" s="41"/>
      <c r="LUK2" s="41"/>
      <c r="LUL2" s="41"/>
      <c r="LUM2" s="41"/>
      <c r="LUN2" s="41"/>
      <c r="LUO2" s="41"/>
      <c r="LUP2" s="41"/>
      <c r="LUQ2" s="41"/>
      <c r="LUR2" s="41"/>
      <c r="LUS2" s="41"/>
      <c r="LUT2" s="41"/>
      <c r="LUU2" s="41"/>
      <c r="LUV2" s="41"/>
      <c r="LUW2" s="41"/>
      <c r="LUX2" s="41"/>
      <c r="LUY2" s="41"/>
      <c r="LUZ2" s="41"/>
      <c r="LVA2" s="41"/>
      <c r="LVB2" s="41"/>
      <c r="LVC2" s="41"/>
      <c r="LVD2" s="41"/>
      <c r="LVE2" s="41"/>
      <c r="LVF2" s="41"/>
      <c r="LVG2" s="41"/>
      <c r="LVH2" s="41"/>
      <c r="LVI2" s="41"/>
      <c r="LVJ2" s="41"/>
      <c r="LVK2" s="41"/>
      <c r="LVL2" s="41"/>
      <c r="LVM2" s="41"/>
      <c r="LVN2" s="41"/>
      <c r="LVO2" s="41"/>
      <c r="LVP2" s="41"/>
      <c r="LVQ2" s="41"/>
      <c r="LVR2" s="41"/>
      <c r="LVS2" s="41"/>
      <c r="LVT2" s="41"/>
      <c r="LVU2" s="41"/>
      <c r="LVV2" s="41"/>
      <c r="LVW2" s="41"/>
      <c r="LVX2" s="41"/>
      <c r="LVY2" s="41"/>
      <c r="LVZ2" s="41"/>
      <c r="LWA2" s="41"/>
      <c r="LWB2" s="41"/>
      <c r="LWC2" s="41"/>
      <c r="LWD2" s="41"/>
      <c r="LWE2" s="41"/>
      <c r="LWF2" s="41"/>
      <c r="LWG2" s="41"/>
      <c r="LWH2" s="41"/>
      <c r="LWI2" s="41"/>
      <c r="LWJ2" s="41"/>
      <c r="LWK2" s="41"/>
      <c r="LWL2" s="41"/>
      <c r="LWM2" s="41"/>
      <c r="LWN2" s="41"/>
      <c r="LWO2" s="41"/>
      <c r="LWP2" s="41"/>
      <c r="LWQ2" s="41"/>
      <c r="LWR2" s="41"/>
      <c r="LWS2" s="41"/>
      <c r="LWT2" s="41"/>
      <c r="LWU2" s="41"/>
      <c r="LWV2" s="41"/>
      <c r="LWW2" s="41"/>
      <c r="LWX2" s="41"/>
      <c r="LWY2" s="41"/>
      <c r="LWZ2" s="41"/>
      <c r="LXA2" s="41"/>
      <c r="LXB2" s="41"/>
      <c r="LXC2" s="41"/>
      <c r="LXD2" s="41"/>
      <c r="LXE2" s="41"/>
      <c r="LXF2" s="41"/>
      <c r="LXG2" s="41"/>
      <c r="LXH2" s="41"/>
      <c r="LXI2" s="41"/>
      <c r="LXJ2" s="41"/>
      <c r="LXK2" s="41"/>
      <c r="LXL2" s="41"/>
      <c r="LXM2" s="41"/>
      <c r="LXN2" s="41"/>
      <c r="LXO2" s="41"/>
      <c r="LXP2" s="41"/>
      <c r="LXQ2" s="41"/>
      <c r="LXR2" s="41"/>
      <c r="LXS2" s="41"/>
      <c r="LXT2" s="41"/>
      <c r="LXU2" s="41"/>
      <c r="LXV2" s="41"/>
      <c r="LXW2" s="41"/>
      <c r="LXX2" s="41"/>
      <c r="LXY2" s="41"/>
      <c r="LXZ2" s="41"/>
      <c r="LYA2" s="41"/>
      <c r="LYB2" s="41"/>
      <c r="LYC2" s="41"/>
      <c r="LYD2" s="41"/>
      <c r="LYE2" s="41"/>
      <c r="LYF2" s="41"/>
      <c r="LYG2" s="41"/>
      <c r="LYH2" s="41"/>
      <c r="LYI2" s="41"/>
      <c r="LYJ2" s="41"/>
      <c r="LYK2" s="41"/>
      <c r="LYL2" s="41"/>
      <c r="LYM2" s="41"/>
      <c r="LYN2" s="41"/>
      <c r="LYO2" s="41"/>
      <c r="LYP2" s="41"/>
      <c r="LYQ2" s="41"/>
      <c r="LYR2" s="41"/>
      <c r="LYS2" s="41"/>
      <c r="LYT2" s="41"/>
      <c r="LYU2" s="41"/>
      <c r="LYV2" s="41"/>
      <c r="LYW2" s="41"/>
      <c r="LYX2" s="41"/>
      <c r="LYY2" s="41"/>
      <c r="LYZ2" s="41"/>
      <c r="LZA2" s="41"/>
      <c r="LZB2" s="41"/>
      <c r="LZC2" s="41"/>
      <c r="LZD2" s="41"/>
      <c r="LZE2" s="41"/>
      <c r="LZF2" s="41"/>
      <c r="LZG2" s="41"/>
      <c r="LZH2" s="41"/>
      <c r="LZI2" s="41"/>
      <c r="LZJ2" s="41"/>
      <c r="LZK2" s="41"/>
      <c r="LZL2" s="41"/>
      <c r="LZM2" s="41"/>
      <c r="LZN2" s="41"/>
      <c r="LZO2" s="41"/>
      <c r="LZP2" s="41"/>
      <c r="LZQ2" s="41"/>
      <c r="LZR2" s="41"/>
      <c r="LZS2" s="41"/>
      <c r="LZT2" s="41"/>
      <c r="LZU2" s="41"/>
      <c r="LZV2" s="41"/>
      <c r="LZW2" s="41"/>
      <c r="LZX2" s="41"/>
      <c r="LZY2" s="41"/>
      <c r="LZZ2" s="41"/>
      <c r="MAA2" s="41"/>
      <c r="MAB2" s="41"/>
      <c r="MAC2" s="41"/>
      <c r="MAD2" s="41"/>
      <c r="MAE2" s="41"/>
      <c r="MAF2" s="41"/>
      <c r="MAG2" s="41"/>
      <c r="MAH2" s="41"/>
      <c r="MAI2" s="41"/>
      <c r="MAJ2" s="41"/>
      <c r="MAK2" s="41"/>
      <c r="MAL2" s="41"/>
      <c r="MAM2" s="41"/>
      <c r="MAN2" s="41"/>
      <c r="MAO2" s="41"/>
      <c r="MAP2" s="41"/>
      <c r="MAQ2" s="41"/>
      <c r="MAR2" s="41"/>
      <c r="MAS2" s="41"/>
      <c r="MAT2" s="41"/>
      <c r="MAU2" s="41"/>
      <c r="MAV2" s="41"/>
      <c r="MAW2" s="41"/>
      <c r="MAX2" s="41"/>
      <c r="MAY2" s="41"/>
      <c r="MAZ2" s="41"/>
      <c r="MBA2" s="41"/>
      <c r="MBB2" s="41"/>
      <c r="MBC2" s="41"/>
      <c r="MBD2" s="41"/>
      <c r="MBE2" s="41"/>
      <c r="MBF2" s="41"/>
      <c r="MBG2" s="41"/>
      <c r="MBH2" s="41"/>
      <c r="MBI2" s="41"/>
      <c r="MBJ2" s="41"/>
      <c r="MBK2" s="41"/>
      <c r="MBL2" s="41"/>
      <c r="MBM2" s="41"/>
      <c r="MBN2" s="41"/>
      <c r="MBO2" s="41"/>
      <c r="MBP2" s="41"/>
      <c r="MBQ2" s="41"/>
      <c r="MBR2" s="41"/>
      <c r="MBS2" s="41"/>
      <c r="MBT2" s="41"/>
      <c r="MBU2" s="41"/>
      <c r="MBV2" s="41"/>
      <c r="MBW2" s="41"/>
      <c r="MBX2" s="41"/>
      <c r="MBY2" s="41"/>
      <c r="MBZ2" s="41"/>
      <c r="MCA2" s="41"/>
      <c r="MCB2" s="41"/>
      <c r="MCC2" s="41"/>
      <c r="MCD2" s="41"/>
      <c r="MCE2" s="41"/>
      <c r="MCF2" s="41"/>
      <c r="MCG2" s="41"/>
      <c r="MCH2" s="41"/>
      <c r="MCI2" s="41"/>
      <c r="MCJ2" s="41"/>
      <c r="MCK2" s="41"/>
      <c r="MCL2" s="41"/>
      <c r="MCM2" s="41"/>
      <c r="MCN2" s="41"/>
      <c r="MCO2" s="41"/>
      <c r="MCP2" s="41"/>
      <c r="MCQ2" s="41"/>
      <c r="MCR2" s="41"/>
      <c r="MCS2" s="41"/>
      <c r="MCT2" s="41"/>
      <c r="MCU2" s="41"/>
      <c r="MCV2" s="41"/>
      <c r="MCW2" s="41"/>
      <c r="MCX2" s="41"/>
      <c r="MCY2" s="41"/>
      <c r="MCZ2" s="41"/>
      <c r="MDA2" s="41"/>
      <c r="MDB2" s="41"/>
      <c r="MDC2" s="41"/>
      <c r="MDD2" s="41"/>
      <c r="MDE2" s="41"/>
      <c r="MDF2" s="41"/>
      <c r="MDG2" s="41"/>
      <c r="MDH2" s="41"/>
      <c r="MDI2" s="41"/>
      <c r="MDJ2" s="41"/>
      <c r="MDK2" s="41"/>
      <c r="MDL2" s="41"/>
      <c r="MDM2" s="41"/>
      <c r="MDN2" s="41"/>
      <c r="MDO2" s="41"/>
      <c r="MDP2" s="41"/>
      <c r="MDQ2" s="41"/>
      <c r="MDR2" s="41"/>
      <c r="MDS2" s="41"/>
      <c r="MDT2" s="41"/>
      <c r="MDU2" s="41"/>
      <c r="MDV2" s="41"/>
      <c r="MDW2" s="41"/>
      <c r="MDX2" s="41"/>
      <c r="MDY2" s="41"/>
      <c r="MDZ2" s="41"/>
      <c r="MEA2" s="41"/>
      <c r="MEB2" s="41"/>
      <c r="MEC2" s="41"/>
      <c r="MED2" s="41"/>
      <c r="MEE2" s="41"/>
      <c r="MEF2" s="41"/>
      <c r="MEG2" s="41"/>
      <c r="MEH2" s="41"/>
      <c r="MEI2" s="41"/>
      <c r="MEJ2" s="41"/>
      <c r="MEK2" s="41"/>
      <c r="MEL2" s="41"/>
      <c r="MEM2" s="41"/>
      <c r="MEN2" s="41"/>
      <c r="MEO2" s="41"/>
      <c r="MEP2" s="41"/>
      <c r="MEQ2" s="41"/>
      <c r="MER2" s="41"/>
      <c r="MES2" s="41"/>
      <c r="MET2" s="41"/>
      <c r="MEU2" s="41"/>
      <c r="MEV2" s="41"/>
      <c r="MEW2" s="41"/>
      <c r="MEX2" s="41"/>
      <c r="MEY2" s="41"/>
      <c r="MEZ2" s="41"/>
      <c r="MFA2" s="41"/>
      <c r="MFB2" s="41"/>
      <c r="MFC2" s="41"/>
      <c r="MFD2" s="41"/>
      <c r="MFE2" s="41"/>
      <c r="MFF2" s="41"/>
      <c r="MFG2" s="41"/>
      <c r="MFH2" s="41"/>
      <c r="MFI2" s="41"/>
      <c r="MFJ2" s="41"/>
      <c r="MFK2" s="41"/>
      <c r="MFL2" s="41"/>
      <c r="MFM2" s="41"/>
      <c r="MFN2" s="41"/>
      <c r="MFO2" s="41"/>
      <c r="MFP2" s="41"/>
      <c r="MFQ2" s="41"/>
      <c r="MFR2" s="41"/>
      <c r="MFS2" s="41"/>
      <c r="MFT2" s="41"/>
      <c r="MFU2" s="41"/>
      <c r="MFV2" s="41"/>
      <c r="MFW2" s="41"/>
      <c r="MFX2" s="41"/>
      <c r="MFY2" s="41"/>
      <c r="MFZ2" s="41"/>
      <c r="MGA2" s="41"/>
      <c r="MGB2" s="41"/>
      <c r="MGC2" s="41"/>
      <c r="MGD2" s="41"/>
      <c r="MGE2" s="41"/>
      <c r="MGF2" s="41"/>
      <c r="MGG2" s="41"/>
      <c r="MGH2" s="41"/>
      <c r="MGI2" s="41"/>
      <c r="MGJ2" s="41"/>
      <c r="MGK2" s="41"/>
      <c r="MGL2" s="41"/>
      <c r="MGM2" s="41"/>
      <c r="MGN2" s="41"/>
      <c r="MGO2" s="41"/>
      <c r="MGP2" s="41"/>
      <c r="MGQ2" s="41"/>
      <c r="MGR2" s="41"/>
      <c r="MGS2" s="41"/>
      <c r="MGT2" s="41"/>
      <c r="MGU2" s="41"/>
      <c r="MGV2" s="41"/>
      <c r="MGW2" s="41"/>
      <c r="MGX2" s="41"/>
      <c r="MGY2" s="41"/>
      <c r="MGZ2" s="41"/>
      <c r="MHA2" s="41"/>
      <c r="MHB2" s="41"/>
      <c r="MHC2" s="41"/>
      <c r="MHD2" s="41"/>
      <c r="MHE2" s="41"/>
      <c r="MHF2" s="41"/>
      <c r="MHG2" s="41"/>
      <c r="MHH2" s="41"/>
      <c r="MHI2" s="41"/>
      <c r="MHJ2" s="41"/>
      <c r="MHK2" s="41"/>
      <c r="MHL2" s="41"/>
      <c r="MHM2" s="41"/>
      <c r="MHN2" s="41"/>
      <c r="MHO2" s="41"/>
      <c r="MHP2" s="41"/>
      <c r="MHQ2" s="41"/>
      <c r="MHR2" s="41"/>
      <c r="MHS2" s="41"/>
      <c r="MHT2" s="41"/>
      <c r="MHU2" s="41"/>
      <c r="MHV2" s="41"/>
      <c r="MHW2" s="41"/>
      <c r="MHX2" s="41"/>
      <c r="MHY2" s="41"/>
      <c r="MHZ2" s="41"/>
      <c r="MIA2" s="41"/>
      <c r="MIB2" s="41"/>
      <c r="MIC2" s="41"/>
      <c r="MID2" s="41"/>
      <c r="MIE2" s="41"/>
      <c r="MIF2" s="41"/>
      <c r="MIG2" s="41"/>
      <c r="MIH2" s="41"/>
      <c r="MII2" s="41"/>
      <c r="MIJ2" s="41"/>
      <c r="MIK2" s="41"/>
      <c r="MIL2" s="41"/>
      <c r="MIM2" s="41"/>
      <c r="MIN2" s="41"/>
      <c r="MIO2" s="41"/>
      <c r="MIP2" s="41"/>
      <c r="MIQ2" s="41"/>
      <c r="MIR2" s="41"/>
      <c r="MIS2" s="41"/>
      <c r="MIT2" s="41"/>
      <c r="MIU2" s="41"/>
      <c r="MIV2" s="41"/>
      <c r="MIW2" s="41"/>
      <c r="MIX2" s="41"/>
      <c r="MIY2" s="41"/>
      <c r="MIZ2" s="41"/>
      <c r="MJA2" s="41"/>
      <c r="MJB2" s="41"/>
      <c r="MJC2" s="41"/>
      <c r="MJD2" s="41"/>
      <c r="MJE2" s="41"/>
      <c r="MJF2" s="41"/>
      <c r="MJG2" s="41"/>
      <c r="MJH2" s="41"/>
      <c r="MJI2" s="41"/>
      <c r="MJJ2" s="41"/>
      <c r="MJK2" s="41"/>
      <c r="MJL2" s="41"/>
      <c r="MJM2" s="41"/>
      <c r="MJN2" s="41"/>
      <c r="MJO2" s="41"/>
      <c r="MJP2" s="41"/>
      <c r="MJQ2" s="41"/>
      <c r="MJR2" s="41"/>
      <c r="MJS2" s="41"/>
      <c r="MJT2" s="41"/>
      <c r="MJU2" s="41"/>
      <c r="MJV2" s="41"/>
      <c r="MJW2" s="41"/>
      <c r="MJX2" s="41"/>
      <c r="MJY2" s="41"/>
      <c r="MJZ2" s="41"/>
      <c r="MKA2" s="41"/>
      <c r="MKB2" s="41"/>
      <c r="MKC2" s="41"/>
      <c r="MKD2" s="41"/>
      <c r="MKE2" s="41"/>
      <c r="MKF2" s="41"/>
      <c r="MKG2" s="41"/>
      <c r="MKH2" s="41"/>
      <c r="MKI2" s="41"/>
      <c r="MKJ2" s="41"/>
      <c r="MKK2" s="41"/>
      <c r="MKL2" s="41"/>
      <c r="MKM2" s="41"/>
      <c r="MKN2" s="41"/>
      <c r="MKO2" s="41"/>
      <c r="MKP2" s="41"/>
      <c r="MKQ2" s="41"/>
      <c r="MKR2" s="41"/>
      <c r="MKS2" s="41"/>
      <c r="MKT2" s="41"/>
      <c r="MKU2" s="41"/>
      <c r="MKV2" s="41"/>
      <c r="MKW2" s="41"/>
      <c r="MKX2" s="41"/>
      <c r="MKY2" s="41"/>
      <c r="MKZ2" s="41"/>
      <c r="MLA2" s="41"/>
      <c r="MLB2" s="41"/>
      <c r="MLC2" s="41"/>
      <c r="MLD2" s="41"/>
      <c r="MLE2" s="41"/>
      <c r="MLF2" s="41"/>
      <c r="MLG2" s="41"/>
      <c r="MLH2" s="41"/>
      <c r="MLI2" s="41"/>
      <c r="MLJ2" s="41"/>
      <c r="MLK2" s="41"/>
      <c r="MLL2" s="41"/>
      <c r="MLM2" s="41"/>
      <c r="MLN2" s="41"/>
      <c r="MLO2" s="41"/>
      <c r="MLP2" s="41"/>
      <c r="MLQ2" s="41"/>
      <c r="MLR2" s="41"/>
      <c r="MLS2" s="41"/>
      <c r="MLT2" s="41"/>
      <c r="MLU2" s="41"/>
      <c r="MLV2" s="41"/>
      <c r="MLW2" s="41"/>
      <c r="MLX2" s="41"/>
      <c r="MLY2" s="41"/>
      <c r="MLZ2" s="41"/>
      <c r="MMA2" s="41"/>
      <c r="MMB2" s="41"/>
      <c r="MMC2" s="41"/>
      <c r="MMD2" s="41"/>
      <c r="MME2" s="41"/>
      <c r="MMF2" s="41"/>
      <c r="MMG2" s="41"/>
      <c r="MMH2" s="41"/>
      <c r="MMI2" s="41"/>
      <c r="MMJ2" s="41"/>
      <c r="MMK2" s="41"/>
      <c r="MML2" s="41"/>
      <c r="MMM2" s="41"/>
      <c r="MMN2" s="41"/>
      <c r="MMO2" s="41"/>
      <c r="MMP2" s="41"/>
      <c r="MMQ2" s="41"/>
      <c r="MMR2" s="41"/>
      <c r="MMS2" s="41"/>
      <c r="MMT2" s="41"/>
      <c r="MMU2" s="41"/>
      <c r="MMV2" s="41"/>
      <c r="MMW2" s="41"/>
      <c r="MMX2" s="41"/>
      <c r="MMY2" s="41"/>
      <c r="MMZ2" s="41"/>
      <c r="MNA2" s="41"/>
      <c r="MNB2" s="41"/>
      <c r="MNC2" s="41"/>
      <c r="MND2" s="41"/>
      <c r="MNE2" s="41"/>
      <c r="MNF2" s="41"/>
      <c r="MNG2" s="41"/>
      <c r="MNH2" s="41"/>
      <c r="MNI2" s="41"/>
      <c r="MNJ2" s="41"/>
      <c r="MNK2" s="41"/>
      <c r="MNL2" s="41"/>
      <c r="MNM2" s="41"/>
      <c r="MNN2" s="41"/>
      <c r="MNO2" s="41"/>
      <c r="MNP2" s="41"/>
      <c r="MNQ2" s="41"/>
      <c r="MNR2" s="41"/>
      <c r="MNS2" s="41"/>
      <c r="MNT2" s="41"/>
      <c r="MNU2" s="41"/>
      <c r="MNV2" s="41"/>
      <c r="MNW2" s="41"/>
      <c r="MNX2" s="41"/>
      <c r="MNY2" s="41"/>
      <c r="MNZ2" s="41"/>
      <c r="MOA2" s="41"/>
      <c r="MOB2" s="41"/>
      <c r="MOC2" s="41"/>
      <c r="MOD2" s="41"/>
      <c r="MOE2" s="41"/>
      <c r="MOF2" s="41"/>
      <c r="MOG2" s="41"/>
      <c r="MOH2" s="41"/>
      <c r="MOI2" s="41"/>
      <c r="MOJ2" s="41"/>
      <c r="MOK2" s="41"/>
      <c r="MOL2" s="41"/>
      <c r="MOM2" s="41"/>
      <c r="MON2" s="41"/>
      <c r="MOO2" s="41"/>
      <c r="MOP2" s="41"/>
      <c r="MOQ2" s="41"/>
      <c r="MOR2" s="41"/>
      <c r="MOS2" s="41"/>
      <c r="MOT2" s="41"/>
      <c r="MOU2" s="41"/>
      <c r="MOV2" s="41"/>
      <c r="MOW2" s="41"/>
      <c r="MOX2" s="41"/>
      <c r="MOY2" s="41"/>
      <c r="MOZ2" s="41"/>
      <c r="MPA2" s="41"/>
      <c r="MPB2" s="41"/>
      <c r="MPC2" s="41"/>
      <c r="MPD2" s="41"/>
      <c r="MPE2" s="41"/>
      <c r="MPF2" s="41"/>
      <c r="MPG2" s="41"/>
      <c r="MPH2" s="41"/>
      <c r="MPI2" s="41"/>
      <c r="MPJ2" s="41"/>
      <c r="MPK2" s="41"/>
      <c r="MPL2" s="41"/>
      <c r="MPM2" s="41"/>
      <c r="MPN2" s="41"/>
      <c r="MPO2" s="41"/>
      <c r="MPP2" s="41"/>
      <c r="MPQ2" s="41"/>
      <c r="MPR2" s="41"/>
      <c r="MPS2" s="41"/>
      <c r="MPT2" s="41"/>
      <c r="MPU2" s="41"/>
      <c r="MPV2" s="41"/>
      <c r="MPW2" s="41"/>
      <c r="MPX2" s="41"/>
      <c r="MPY2" s="41"/>
      <c r="MPZ2" s="41"/>
      <c r="MQA2" s="41"/>
      <c r="MQB2" s="41"/>
      <c r="MQC2" s="41"/>
      <c r="MQD2" s="41"/>
      <c r="MQE2" s="41"/>
      <c r="MQF2" s="41"/>
      <c r="MQG2" s="41"/>
      <c r="MQH2" s="41"/>
      <c r="MQI2" s="41"/>
      <c r="MQJ2" s="41"/>
      <c r="MQK2" s="41"/>
      <c r="MQL2" s="41"/>
      <c r="MQM2" s="41"/>
      <c r="MQN2" s="41"/>
      <c r="MQO2" s="41"/>
      <c r="MQP2" s="41"/>
      <c r="MQQ2" s="41"/>
      <c r="MQR2" s="41"/>
      <c r="MQS2" s="41"/>
      <c r="MQT2" s="41"/>
      <c r="MQU2" s="41"/>
      <c r="MQV2" s="41"/>
      <c r="MQW2" s="41"/>
      <c r="MQX2" s="41"/>
      <c r="MQY2" s="41"/>
      <c r="MQZ2" s="41"/>
      <c r="MRA2" s="41"/>
      <c r="MRB2" s="41"/>
      <c r="MRC2" s="41"/>
      <c r="MRD2" s="41"/>
      <c r="MRE2" s="41"/>
      <c r="MRF2" s="41"/>
      <c r="MRG2" s="41"/>
      <c r="MRH2" s="41"/>
      <c r="MRI2" s="41"/>
      <c r="MRJ2" s="41"/>
      <c r="MRK2" s="41"/>
      <c r="MRL2" s="41"/>
      <c r="MRM2" s="41"/>
      <c r="MRN2" s="41"/>
      <c r="MRO2" s="41"/>
      <c r="MRP2" s="41"/>
      <c r="MRQ2" s="41"/>
      <c r="MRR2" s="41"/>
      <c r="MRS2" s="41"/>
      <c r="MRT2" s="41"/>
      <c r="MRU2" s="41"/>
      <c r="MRV2" s="41"/>
      <c r="MRW2" s="41"/>
      <c r="MRX2" s="41"/>
      <c r="MRY2" s="41"/>
      <c r="MRZ2" s="41"/>
      <c r="MSA2" s="41"/>
      <c r="MSB2" s="41"/>
      <c r="MSC2" s="41"/>
      <c r="MSD2" s="41"/>
      <c r="MSE2" s="41"/>
      <c r="MSF2" s="41"/>
      <c r="MSG2" s="41"/>
      <c r="MSH2" s="41"/>
      <c r="MSI2" s="41"/>
      <c r="MSJ2" s="41"/>
      <c r="MSK2" s="41"/>
      <c r="MSL2" s="41"/>
      <c r="MSM2" s="41"/>
      <c r="MSN2" s="41"/>
      <c r="MSO2" s="41"/>
      <c r="MSP2" s="41"/>
      <c r="MSQ2" s="41"/>
      <c r="MSR2" s="41"/>
      <c r="MSS2" s="41"/>
      <c r="MST2" s="41"/>
      <c r="MSU2" s="41"/>
      <c r="MSV2" s="41"/>
      <c r="MSW2" s="41"/>
      <c r="MSX2" s="41"/>
      <c r="MSY2" s="41"/>
      <c r="MSZ2" s="41"/>
      <c r="MTA2" s="41"/>
      <c r="MTB2" s="41"/>
      <c r="MTC2" s="41"/>
      <c r="MTD2" s="41"/>
      <c r="MTE2" s="41"/>
      <c r="MTF2" s="41"/>
      <c r="MTG2" s="41"/>
      <c r="MTH2" s="41"/>
      <c r="MTI2" s="41"/>
      <c r="MTJ2" s="41"/>
      <c r="MTK2" s="41"/>
      <c r="MTL2" s="41"/>
      <c r="MTM2" s="41"/>
      <c r="MTN2" s="41"/>
      <c r="MTO2" s="41"/>
      <c r="MTP2" s="41"/>
      <c r="MTQ2" s="41"/>
      <c r="MTR2" s="41"/>
      <c r="MTS2" s="41"/>
      <c r="MTT2" s="41"/>
      <c r="MTU2" s="41"/>
      <c r="MTV2" s="41"/>
      <c r="MTW2" s="41"/>
      <c r="MTX2" s="41"/>
      <c r="MTY2" s="41"/>
      <c r="MTZ2" s="41"/>
      <c r="MUA2" s="41"/>
      <c r="MUB2" s="41"/>
      <c r="MUC2" s="41"/>
      <c r="MUD2" s="41"/>
      <c r="MUE2" s="41"/>
      <c r="MUF2" s="41"/>
      <c r="MUG2" s="41"/>
      <c r="MUH2" s="41"/>
      <c r="MUI2" s="41"/>
      <c r="MUJ2" s="41"/>
      <c r="MUK2" s="41"/>
      <c r="MUL2" s="41"/>
      <c r="MUM2" s="41"/>
      <c r="MUN2" s="41"/>
      <c r="MUO2" s="41"/>
      <c r="MUP2" s="41"/>
      <c r="MUQ2" s="41"/>
      <c r="MUR2" s="41"/>
      <c r="MUS2" s="41"/>
      <c r="MUT2" s="41"/>
      <c r="MUU2" s="41"/>
      <c r="MUV2" s="41"/>
      <c r="MUW2" s="41"/>
      <c r="MUX2" s="41"/>
      <c r="MUY2" s="41"/>
      <c r="MUZ2" s="41"/>
      <c r="MVA2" s="41"/>
      <c r="MVB2" s="41"/>
      <c r="MVC2" s="41"/>
      <c r="MVD2" s="41"/>
      <c r="MVE2" s="41"/>
      <c r="MVF2" s="41"/>
      <c r="MVG2" s="41"/>
      <c r="MVH2" s="41"/>
      <c r="MVI2" s="41"/>
      <c r="MVJ2" s="41"/>
      <c r="MVK2" s="41"/>
      <c r="MVL2" s="41"/>
      <c r="MVM2" s="41"/>
      <c r="MVN2" s="41"/>
      <c r="MVO2" s="41"/>
      <c r="MVP2" s="41"/>
      <c r="MVQ2" s="41"/>
      <c r="MVR2" s="41"/>
      <c r="MVS2" s="41"/>
      <c r="MVT2" s="41"/>
      <c r="MVU2" s="41"/>
      <c r="MVV2" s="41"/>
      <c r="MVW2" s="41"/>
      <c r="MVX2" s="41"/>
      <c r="MVY2" s="41"/>
      <c r="MVZ2" s="41"/>
      <c r="MWA2" s="41"/>
      <c r="MWB2" s="41"/>
      <c r="MWC2" s="41"/>
      <c r="MWD2" s="41"/>
      <c r="MWE2" s="41"/>
      <c r="MWF2" s="41"/>
      <c r="MWG2" s="41"/>
      <c r="MWH2" s="41"/>
      <c r="MWI2" s="41"/>
      <c r="MWJ2" s="41"/>
      <c r="MWK2" s="41"/>
      <c r="MWL2" s="41"/>
      <c r="MWM2" s="41"/>
      <c r="MWN2" s="41"/>
      <c r="MWO2" s="41"/>
      <c r="MWP2" s="41"/>
      <c r="MWQ2" s="41"/>
      <c r="MWR2" s="41"/>
      <c r="MWS2" s="41"/>
      <c r="MWT2" s="41"/>
      <c r="MWU2" s="41"/>
      <c r="MWV2" s="41"/>
      <c r="MWW2" s="41"/>
      <c r="MWX2" s="41"/>
      <c r="MWY2" s="41"/>
      <c r="MWZ2" s="41"/>
      <c r="MXA2" s="41"/>
      <c r="MXB2" s="41"/>
      <c r="MXC2" s="41"/>
      <c r="MXD2" s="41"/>
      <c r="MXE2" s="41"/>
      <c r="MXF2" s="41"/>
      <c r="MXG2" s="41"/>
      <c r="MXH2" s="41"/>
      <c r="MXI2" s="41"/>
      <c r="MXJ2" s="41"/>
      <c r="MXK2" s="41"/>
      <c r="MXL2" s="41"/>
      <c r="MXM2" s="41"/>
      <c r="MXN2" s="41"/>
      <c r="MXO2" s="41"/>
      <c r="MXP2" s="41"/>
      <c r="MXQ2" s="41"/>
      <c r="MXR2" s="41"/>
      <c r="MXS2" s="41"/>
      <c r="MXT2" s="41"/>
      <c r="MXU2" s="41"/>
      <c r="MXV2" s="41"/>
      <c r="MXW2" s="41"/>
      <c r="MXX2" s="41"/>
      <c r="MXY2" s="41"/>
      <c r="MXZ2" s="41"/>
      <c r="MYA2" s="41"/>
      <c r="MYB2" s="41"/>
      <c r="MYC2" s="41"/>
      <c r="MYD2" s="41"/>
      <c r="MYE2" s="41"/>
      <c r="MYF2" s="41"/>
      <c r="MYG2" s="41"/>
      <c r="MYH2" s="41"/>
      <c r="MYI2" s="41"/>
      <c r="MYJ2" s="41"/>
      <c r="MYK2" s="41"/>
      <c r="MYL2" s="41"/>
      <c r="MYM2" s="41"/>
      <c r="MYN2" s="41"/>
      <c r="MYO2" s="41"/>
      <c r="MYP2" s="41"/>
      <c r="MYQ2" s="41"/>
      <c r="MYR2" s="41"/>
      <c r="MYS2" s="41"/>
      <c r="MYT2" s="41"/>
      <c r="MYU2" s="41"/>
      <c r="MYV2" s="41"/>
      <c r="MYW2" s="41"/>
      <c r="MYX2" s="41"/>
      <c r="MYY2" s="41"/>
      <c r="MYZ2" s="41"/>
      <c r="MZA2" s="41"/>
      <c r="MZB2" s="41"/>
      <c r="MZC2" s="41"/>
      <c r="MZD2" s="41"/>
      <c r="MZE2" s="41"/>
      <c r="MZF2" s="41"/>
      <c r="MZG2" s="41"/>
      <c r="MZH2" s="41"/>
      <c r="MZI2" s="41"/>
      <c r="MZJ2" s="41"/>
      <c r="MZK2" s="41"/>
      <c r="MZL2" s="41"/>
      <c r="MZM2" s="41"/>
      <c r="MZN2" s="41"/>
      <c r="MZO2" s="41"/>
      <c r="MZP2" s="41"/>
      <c r="MZQ2" s="41"/>
      <c r="MZR2" s="41"/>
      <c r="MZS2" s="41"/>
      <c r="MZT2" s="41"/>
      <c r="MZU2" s="41"/>
      <c r="MZV2" s="41"/>
      <c r="MZW2" s="41"/>
      <c r="MZX2" s="41"/>
      <c r="MZY2" s="41"/>
      <c r="MZZ2" s="41"/>
      <c r="NAA2" s="41"/>
      <c r="NAB2" s="41"/>
      <c r="NAC2" s="41"/>
      <c r="NAD2" s="41"/>
      <c r="NAE2" s="41"/>
      <c r="NAF2" s="41"/>
      <c r="NAG2" s="41"/>
      <c r="NAH2" s="41"/>
      <c r="NAI2" s="41"/>
      <c r="NAJ2" s="41"/>
      <c r="NAK2" s="41"/>
      <c r="NAL2" s="41"/>
      <c r="NAM2" s="41"/>
      <c r="NAN2" s="41"/>
      <c r="NAO2" s="41"/>
      <c r="NAP2" s="41"/>
      <c r="NAQ2" s="41"/>
      <c r="NAR2" s="41"/>
      <c r="NAS2" s="41"/>
      <c r="NAT2" s="41"/>
      <c r="NAU2" s="41"/>
      <c r="NAV2" s="41"/>
      <c r="NAW2" s="41"/>
      <c r="NAX2" s="41"/>
      <c r="NAY2" s="41"/>
      <c r="NAZ2" s="41"/>
      <c r="NBA2" s="41"/>
      <c r="NBB2" s="41"/>
      <c r="NBC2" s="41"/>
      <c r="NBD2" s="41"/>
      <c r="NBE2" s="41"/>
      <c r="NBF2" s="41"/>
      <c r="NBG2" s="41"/>
      <c r="NBH2" s="41"/>
      <c r="NBI2" s="41"/>
      <c r="NBJ2" s="41"/>
      <c r="NBK2" s="41"/>
      <c r="NBL2" s="41"/>
      <c r="NBM2" s="41"/>
      <c r="NBN2" s="41"/>
      <c r="NBO2" s="41"/>
      <c r="NBP2" s="41"/>
      <c r="NBQ2" s="41"/>
      <c r="NBR2" s="41"/>
      <c r="NBS2" s="41"/>
      <c r="NBT2" s="41"/>
      <c r="NBU2" s="41"/>
      <c r="NBV2" s="41"/>
      <c r="NBW2" s="41"/>
      <c r="NBX2" s="41"/>
      <c r="NBY2" s="41"/>
      <c r="NBZ2" s="41"/>
      <c r="NCA2" s="41"/>
      <c r="NCB2" s="41"/>
      <c r="NCC2" s="41"/>
      <c r="NCD2" s="41"/>
      <c r="NCE2" s="41"/>
      <c r="NCF2" s="41"/>
      <c r="NCG2" s="41"/>
      <c r="NCH2" s="41"/>
      <c r="NCI2" s="41"/>
      <c r="NCJ2" s="41"/>
      <c r="NCK2" s="41"/>
      <c r="NCL2" s="41"/>
      <c r="NCM2" s="41"/>
      <c r="NCN2" s="41"/>
      <c r="NCO2" s="41"/>
      <c r="NCP2" s="41"/>
      <c r="NCQ2" s="41"/>
      <c r="NCR2" s="41"/>
      <c r="NCS2" s="41"/>
      <c r="NCT2" s="41"/>
      <c r="NCU2" s="41"/>
      <c r="NCV2" s="41"/>
      <c r="NCW2" s="41"/>
      <c r="NCX2" s="41"/>
      <c r="NCY2" s="41"/>
      <c r="NCZ2" s="41"/>
      <c r="NDA2" s="41"/>
      <c r="NDB2" s="41"/>
      <c r="NDC2" s="41"/>
      <c r="NDD2" s="41"/>
      <c r="NDE2" s="41"/>
      <c r="NDF2" s="41"/>
      <c r="NDG2" s="41"/>
      <c r="NDH2" s="41"/>
      <c r="NDI2" s="41"/>
      <c r="NDJ2" s="41"/>
      <c r="NDK2" s="41"/>
      <c r="NDL2" s="41"/>
      <c r="NDM2" s="41"/>
      <c r="NDN2" s="41"/>
      <c r="NDO2" s="41"/>
      <c r="NDP2" s="41"/>
      <c r="NDQ2" s="41"/>
      <c r="NDR2" s="41"/>
      <c r="NDS2" s="41"/>
      <c r="NDT2" s="41"/>
      <c r="NDU2" s="41"/>
      <c r="NDV2" s="41"/>
      <c r="NDW2" s="41"/>
      <c r="NDX2" s="41"/>
      <c r="NDY2" s="41"/>
      <c r="NDZ2" s="41"/>
      <c r="NEA2" s="41"/>
      <c r="NEB2" s="41"/>
      <c r="NEC2" s="41"/>
      <c r="NED2" s="41"/>
      <c r="NEE2" s="41"/>
      <c r="NEF2" s="41"/>
      <c r="NEG2" s="41"/>
      <c r="NEH2" s="41"/>
      <c r="NEI2" s="41"/>
      <c r="NEJ2" s="41"/>
      <c r="NEK2" s="41"/>
      <c r="NEL2" s="41"/>
      <c r="NEM2" s="41"/>
      <c r="NEN2" s="41"/>
      <c r="NEO2" s="41"/>
      <c r="NEP2" s="41"/>
      <c r="NEQ2" s="41"/>
      <c r="NER2" s="41"/>
      <c r="NES2" s="41"/>
      <c r="NET2" s="41"/>
      <c r="NEU2" s="41"/>
      <c r="NEV2" s="41"/>
      <c r="NEW2" s="41"/>
      <c r="NEX2" s="41"/>
      <c r="NEY2" s="41"/>
      <c r="NEZ2" s="41"/>
      <c r="NFA2" s="41"/>
      <c r="NFB2" s="41"/>
      <c r="NFC2" s="41"/>
      <c r="NFD2" s="41"/>
      <c r="NFE2" s="41"/>
      <c r="NFF2" s="41"/>
      <c r="NFG2" s="41"/>
      <c r="NFH2" s="41"/>
      <c r="NFI2" s="41"/>
      <c r="NFJ2" s="41"/>
      <c r="NFK2" s="41"/>
      <c r="NFL2" s="41"/>
      <c r="NFM2" s="41"/>
      <c r="NFN2" s="41"/>
      <c r="NFO2" s="41"/>
      <c r="NFP2" s="41"/>
      <c r="NFQ2" s="41"/>
      <c r="NFR2" s="41"/>
      <c r="NFS2" s="41"/>
      <c r="NFT2" s="41"/>
      <c r="NFU2" s="41"/>
      <c r="NFV2" s="41"/>
      <c r="NFW2" s="41"/>
      <c r="NFX2" s="41"/>
      <c r="NFY2" s="41"/>
      <c r="NFZ2" s="41"/>
      <c r="NGA2" s="41"/>
      <c r="NGB2" s="41"/>
      <c r="NGC2" s="41"/>
      <c r="NGD2" s="41"/>
      <c r="NGE2" s="41"/>
      <c r="NGF2" s="41"/>
      <c r="NGG2" s="41"/>
      <c r="NGH2" s="41"/>
      <c r="NGI2" s="41"/>
      <c r="NGJ2" s="41"/>
      <c r="NGK2" s="41"/>
      <c r="NGL2" s="41"/>
      <c r="NGM2" s="41"/>
      <c r="NGN2" s="41"/>
      <c r="NGO2" s="41"/>
      <c r="NGP2" s="41"/>
      <c r="NGQ2" s="41"/>
      <c r="NGR2" s="41"/>
      <c r="NGS2" s="41"/>
      <c r="NGT2" s="41"/>
      <c r="NGU2" s="41"/>
      <c r="NGV2" s="41"/>
      <c r="NGW2" s="41"/>
      <c r="NGX2" s="41"/>
      <c r="NGY2" s="41"/>
      <c r="NGZ2" s="41"/>
      <c r="NHA2" s="41"/>
      <c r="NHB2" s="41"/>
      <c r="NHC2" s="41"/>
      <c r="NHD2" s="41"/>
      <c r="NHE2" s="41"/>
      <c r="NHF2" s="41"/>
      <c r="NHG2" s="41"/>
      <c r="NHH2" s="41"/>
      <c r="NHI2" s="41"/>
      <c r="NHJ2" s="41"/>
      <c r="NHK2" s="41"/>
      <c r="NHL2" s="41"/>
      <c r="NHM2" s="41"/>
      <c r="NHN2" s="41"/>
      <c r="NHO2" s="41"/>
      <c r="NHP2" s="41"/>
      <c r="NHQ2" s="41"/>
      <c r="NHR2" s="41"/>
      <c r="NHS2" s="41"/>
      <c r="NHT2" s="41"/>
      <c r="NHU2" s="41"/>
      <c r="NHV2" s="41"/>
      <c r="NHW2" s="41"/>
      <c r="NHX2" s="41"/>
      <c r="NHY2" s="41"/>
      <c r="NHZ2" s="41"/>
      <c r="NIA2" s="41"/>
      <c r="NIB2" s="41"/>
      <c r="NIC2" s="41"/>
      <c r="NID2" s="41"/>
      <c r="NIE2" s="41"/>
      <c r="NIF2" s="41"/>
      <c r="NIG2" s="41"/>
      <c r="NIH2" s="41"/>
      <c r="NII2" s="41"/>
      <c r="NIJ2" s="41"/>
      <c r="NIK2" s="41"/>
      <c r="NIL2" s="41"/>
      <c r="NIM2" s="41"/>
      <c r="NIN2" s="41"/>
      <c r="NIO2" s="41"/>
      <c r="NIP2" s="41"/>
      <c r="NIQ2" s="41"/>
      <c r="NIR2" s="41"/>
      <c r="NIS2" s="41"/>
      <c r="NIT2" s="41"/>
      <c r="NIU2" s="41"/>
      <c r="NIV2" s="41"/>
      <c r="NIW2" s="41"/>
      <c r="NIX2" s="41"/>
      <c r="NIY2" s="41"/>
      <c r="NIZ2" s="41"/>
      <c r="NJA2" s="41"/>
      <c r="NJB2" s="41"/>
      <c r="NJC2" s="41"/>
      <c r="NJD2" s="41"/>
      <c r="NJE2" s="41"/>
      <c r="NJF2" s="41"/>
      <c r="NJG2" s="41"/>
      <c r="NJH2" s="41"/>
      <c r="NJI2" s="41"/>
      <c r="NJJ2" s="41"/>
      <c r="NJK2" s="41"/>
      <c r="NJL2" s="41"/>
      <c r="NJM2" s="41"/>
      <c r="NJN2" s="41"/>
      <c r="NJO2" s="41"/>
      <c r="NJP2" s="41"/>
      <c r="NJQ2" s="41"/>
      <c r="NJR2" s="41"/>
      <c r="NJS2" s="41"/>
      <c r="NJT2" s="41"/>
      <c r="NJU2" s="41"/>
      <c r="NJV2" s="41"/>
      <c r="NJW2" s="41"/>
      <c r="NJX2" s="41"/>
      <c r="NJY2" s="41"/>
      <c r="NJZ2" s="41"/>
      <c r="NKA2" s="41"/>
      <c r="NKB2" s="41"/>
      <c r="NKC2" s="41"/>
      <c r="NKD2" s="41"/>
      <c r="NKE2" s="41"/>
      <c r="NKF2" s="41"/>
      <c r="NKG2" s="41"/>
      <c r="NKH2" s="41"/>
      <c r="NKI2" s="41"/>
      <c r="NKJ2" s="41"/>
      <c r="NKK2" s="41"/>
      <c r="NKL2" s="41"/>
      <c r="NKM2" s="41"/>
      <c r="NKN2" s="41"/>
      <c r="NKO2" s="41"/>
      <c r="NKP2" s="41"/>
      <c r="NKQ2" s="41"/>
      <c r="NKR2" s="41"/>
      <c r="NKS2" s="41"/>
      <c r="NKT2" s="41"/>
      <c r="NKU2" s="41"/>
      <c r="NKV2" s="41"/>
      <c r="NKW2" s="41"/>
      <c r="NKX2" s="41"/>
      <c r="NKY2" s="41"/>
      <c r="NKZ2" s="41"/>
      <c r="NLA2" s="41"/>
      <c r="NLB2" s="41"/>
      <c r="NLC2" s="41"/>
      <c r="NLD2" s="41"/>
      <c r="NLE2" s="41"/>
      <c r="NLF2" s="41"/>
      <c r="NLG2" s="41"/>
      <c r="NLH2" s="41"/>
      <c r="NLI2" s="41"/>
      <c r="NLJ2" s="41"/>
      <c r="NLK2" s="41"/>
      <c r="NLL2" s="41"/>
      <c r="NLM2" s="41"/>
      <c r="NLN2" s="41"/>
      <c r="NLO2" s="41"/>
      <c r="NLP2" s="41"/>
      <c r="NLQ2" s="41"/>
      <c r="NLR2" s="41"/>
      <c r="NLS2" s="41"/>
      <c r="NLT2" s="41"/>
      <c r="NLU2" s="41"/>
      <c r="NLV2" s="41"/>
      <c r="NLW2" s="41"/>
      <c r="NLX2" s="41"/>
      <c r="NLY2" s="41"/>
      <c r="NLZ2" s="41"/>
      <c r="NMA2" s="41"/>
      <c r="NMB2" s="41"/>
      <c r="NMC2" s="41"/>
      <c r="NMD2" s="41"/>
      <c r="NME2" s="41"/>
      <c r="NMF2" s="41"/>
      <c r="NMG2" s="41"/>
      <c r="NMH2" s="41"/>
      <c r="NMI2" s="41"/>
      <c r="NMJ2" s="41"/>
      <c r="NMK2" s="41"/>
      <c r="NML2" s="41"/>
      <c r="NMM2" s="41"/>
      <c r="NMN2" s="41"/>
      <c r="NMO2" s="41"/>
      <c r="NMP2" s="41"/>
      <c r="NMQ2" s="41"/>
      <c r="NMR2" s="41"/>
      <c r="NMS2" s="41"/>
      <c r="NMT2" s="41"/>
      <c r="NMU2" s="41"/>
      <c r="NMV2" s="41"/>
      <c r="NMW2" s="41"/>
      <c r="NMX2" s="41"/>
      <c r="NMY2" s="41"/>
      <c r="NMZ2" s="41"/>
      <c r="NNA2" s="41"/>
      <c r="NNB2" s="41"/>
      <c r="NNC2" s="41"/>
      <c r="NND2" s="41"/>
      <c r="NNE2" s="41"/>
      <c r="NNF2" s="41"/>
      <c r="NNG2" s="41"/>
      <c r="NNH2" s="41"/>
      <c r="NNI2" s="41"/>
      <c r="NNJ2" s="41"/>
      <c r="NNK2" s="41"/>
      <c r="NNL2" s="41"/>
      <c r="NNM2" s="41"/>
      <c r="NNN2" s="41"/>
      <c r="NNO2" s="41"/>
      <c r="NNP2" s="41"/>
      <c r="NNQ2" s="41"/>
      <c r="NNR2" s="41"/>
      <c r="NNS2" s="41"/>
      <c r="NNT2" s="41"/>
      <c r="NNU2" s="41"/>
      <c r="NNV2" s="41"/>
      <c r="NNW2" s="41"/>
      <c r="NNX2" s="41"/>
      <c r="NNY2" s="41"/>
      <c r="NNZ2" s="41"/>
      <c r="NOA2" s="41"/>
      <c r="NOB2" s="41"/>
      <c r="NOC2" s="41"/>
      <c r="NOD2" s="41"/>
      <c r="NOE2" s="41"/>
      <c r="NOF2" s="41"/>
      <c r="NOG2" s="41"/>
      <c r="NOH2" s="41"/>
      <c r="NOI2" s="41"/>
      <c r="NOJ2" s="41"/>
      <c r="NOK2" s="41"/>
      <c r="NOL2" s="41"/>
      <c r="NOM2" s="41"/>
      <c r="NON2" s="41"/>
      <c r="NOO2" s="41"/>
      <c r="NOP2" s="41"/>
      <c r="NOQ2" s="41"/>
      <c r="NOR2" s="41"/>
      <c r="NOS2" s="41"/>
      <c r="NOT2" s="41"/>
      <c r="NOU2" s="41"/>
      <c r="NOV2" s="41"/>
      <c r="NOW2" s="41"/>
      <c r="NOX2" s="41"/>
      <c r="NOY2" s="41"/>
      <c r="NOZ2" s="41"/>
      <c r="NPA2" s="41"/>
      <c r="NPB2" s="41"/>
      <c r="NPC2" s="41"/>
      <c r="NPD2" s="41"/>
      <c r="NPE2" s="41"/>
      <c r="NPF2" s="41"/>
      <c r="NPG2" s="41"/>
      <c r="NPH2" s="41"/>
      <c r="NPI2" s="41"/>
      <c r="NPJ2" s="41"/>
      <c r="NPK2" s="41"/>
      <c r="NPL2" s="41"/>
      <c r="NPM2" s="41"/>
      <c r="NPN2" s="41"/>
      <c r="NPO2" s="41"/>
      <c r="NPP2" s="41"/>
      <c r="NPQ2" s="41"/>
      <c r="NPR2" s="41"/>
      <c r="NPS2" s="41"/>
      <c r="NPT2" s="41"/>
      <c r="NPU2" s="41"/>
      <c r="NPV2" s="41"/>
      <c r="NPW2" s="41"/>
      <c r="NPX2" s="41"/>
      <c r="NPY2" s="41"/>
      <c r="NPZ2" s="41"/>
      <c r="NQA2" s="41"/>
      <c r="NQB2" s="41"/>
      <c r="NQC2" s="41"/>
      <c r="NQD2" s="41"/>
      <c r="NQE2" s="41"/>
      <c r="NQF2" s="41"/>
      <c r="NQG2" s="41"/>
      <c r="NQH2" s="41"/>
      <c r="NQI2" s="41"/>
      <c r="NQJ2" s="41"/>
      <c r="NQK2" s="41"/>
      <c r="NQL2" s="41"/>
      <c r="NQM2" s="41"/>
      <c r="NQN2" s="41"/>
      <c r="NQO2" s="41"/>
      <c r="NQP2" s="41"/>
      <c r="NQQ2" s="41"/>
      <c r="NQR2" s="41"/>
      <c r="NQS2" s="41"/>
      <c r="NQT2" s="41"/>
      <c r="NQU2" s="41"/>
      <c r="NQV2" s="41"/>
      <c r="NQW2" s="41"/>
      <c r="NQX2" s="41"/>
      <c r="NQY2" s="41"/>
      <c r="NQZ2" s="41"/>
      <c r="NRA2" s="41"/>
      <c r="NRB2" s="41"/>
      <c r="NRC2" s="41"/>
      <c r="NRD2" s="41"/>
      <c r="NRE2" s="41"/>
      <c r="NRF2" s="41"/>
      <c r="NRG2" s="41"/>
      <c r="NRH2" s="41"/>
      <c r="NRI2" s="41"/>
      <c r="NRJ2" s="41"/>
      <c r="NRK2" s="41"/>
      <c r="NRL2" s="41"/>
      <c r="NRM2" s="41"/>
      <c r="NRN2" s="41"/>
      <c r="NRO2" s="41"/>
      <c r="NRP2" s="41"/>
      <c r="NRQ2" s="41"/>
      <c r="NRR2" s="41"/>
      <c r="NRS2" s="41"/>
      <c r="NRT2" s="41"/>
      <c r="NRU2" s="41"/>
      <c r="NRV2" s="41"/>
      <c r="NRW2" s="41"/>
      <c r="NRX2" s="41"/>
      <c r="NRY2" s="41"/>
      <c r="NRZ2" s="41"/>
      <c r="NSA2" s="41"/>
      <c r="NSB2" s="41"/>
      <c r="NSC2" s="41"/>
      <c r="NSD2" s="41"/>
      <c r="NSE2" s="41"/>
      <c r="NSF2" s="41"/>
      <c r="NSG2" s="41"/>
      <c r="NSH2" s="41"/>
      <c r="NSI2" s="41"/>
      <c r="NSJ2" s="41"/>
      <c r="NSK2" s="41"/>
      <c r="NSL2" s="41"/>
      <c r="NSM2" s="41"/>
      <c r="NSN2" s="41"/>
      <c r="NSO2" s="41"/>
      <c r="NSP2" s="41"/>
      <c r="NSQ2" s="41"/>
      <c r="NSR2" s="41"/>
      <c r="NSS2" s="41"/>
      <c r="NST2" s="41"/>
      <c r="NSU2" s="41"/>
      <c r="NSV2" s="41"/>
      <c r="NSW2" s="41"/>
      <c r="NSX2" s="41"/>
      <c r="NSY2" s="41"/>
      <c r="NSZ2" s="41"/>
      <c r="NTA2" s="41"/>
      <c r="NTB2" s="41"/>
      <c r="NTC2" s="41"/>
      <c r="NTD2" s="41"/>
      <c r="NTE2" s="41"/>
      <c r="NTF2" s="41"/>
      <c r="NTG2" s="41"/>
      <c r="NTH2" s="41"/>
      <c r="NTI2" s="41"/>
      <c r="NTJ2" s="41"/>
      <c r="NTK2" s="41"/>
      <c r="NTL2" s="41"/>
      <c r="NTM2" s="41"/>
      <c r="NTN2" s="41"/>
      <c r="NTO2" s="41"/>
      <c r="NTP2" s="41"/>
      <c r="NTQ2" s="41"/>
      <c r="NTR2" s="41"/>
      <c r="NTS2" s="41"/>
      <c r="NTT2" s="41"/>
      <c r="NTU2" s="41"/>
      <c r="NTV2" s="41"/>
      <c r="NTW2" s="41"/>
      <c r="NTX2" s="41"/>
      <c r="NTY2" s="41"/>
      <c r="NTZ2" s="41"/>
      <c r="NUA2" s="41"/>
      <c r="NUB2" s="41"/>
      <c r="NUC2" s="41"/>
      <c r="NUD2" s="41"/>
      <c r="NUE2" s="41"/>
      <c r="NUF2" s="41"/>
      <c r="NUG2" s="41"/>
      <c r="NUH2" s="41"/>
      <c r="NUI2" s="41"/>
      <c r="NUJ2" s="41"/>
      <c r="NUK2" s="41"/>
      <c r="NUL2" s="41"/>
      <c r="NUM2" s="41"/>
      <c r="NUN2" s="41"/>
      <c r="NUO2" s="41"/>
      <c r="NUP2" s="41"/>
      <c r="NUQ2" s="41"/>
      <c r="NUR2" s="41"/>
      <c r="NUS2" s="41"/>
      <c r="NUT2" s="41"/>
      <c r="NUU2" s="41"/>
      <c r="NUV2" s="41"/>
      <c r="NUW2" s="41"/>
      <c r="NUX2" s="41"/>
      <c r="NUY2" s="41"/>
      <c r="NUZ2" s="41"/>
      <c r="NVA2" s="41"/>
      <c r="NVB2" s="41"/>
      <c r="NVC2" s="41"/>
      <c r="NVD2" s="41"/>
      <c r="NVE2" s="41"/>
      <c r="NVF2" s="41"/>
      <c r="NVG2" s="41"/>
      <c r="NVH2" s="41"/>
      <c r="NVI2" s="41"/>
      <c r="NVJ2" s="41"/>
      <c r="NVK2" s="41"/>
      <c r="NVL2" s="41"/>
      <c r="NVM2" s="41"/>
      <c r="NVN2" s="41"/>
      <c r="NVO2" s="41"/>
      <c r="NVP2" s="41"/>
      <c r="NVQ2" s="41"/>
      <c r="NVR2" s="41"/>
      <c r="NVS2" s="41"/>
      <c r="NVT2" s="41"/>
      <c r="NVU2" s="41"/>
      <c r="NVV2" s="41"/>
      <c r="NVW2" s="41"/>
      <c r="NVX2" s="41"/>
      <c r="NVY2" s="41"/>
      <c r="NVZ2" s="41"/>
      <c r="NWA2" s="41"/>
      <c r="NWB2" s="41"/>
      <c r="NWC2" s="41"/>
      <c r="NWD2" s="41"/>
      <c r="NWE2" s="41"/>
      <c r="NWF2" s="41"/>
      <c r="NWG2" s="41"/>
      <c r="NWH2" s="41"/>
      <c r="NWI2" s="41"/>
      <c r="NWJ2" s="41"/>
      <c r="NWK2" s="41"/>
      <c r="NWL2" s="41"/>
      <c r="NWM2" s="41"/>
      <c r="NWN2" s="41"/>
      <c r="NWO2" s="41"/>
      <c r="NWP2" s="41"/>
      <c r="NWQ2" s="41"/>
      <c r="NWR2" s="41"/>
      <c r="NWS2" s="41"/>
      <c r="NWT2" s="41"/>
      <c r="NWU2" s="41"/>
      <c r="NWV2" s="41"/>
      <c r="NWW2" s="41"/>
      <c r="NWX2" s="41"/>
      <c r="NWY2" s="41"/>
      <c r="NWZ2" s="41"/>
      <c r="NXA2" s="41"/>
      <c r="NXB2" s="41"/>
      <c r="NXC2" s="41"/>
      <c r="NXD2" s="41"/>
      <c r="NXE2" s="41"/>
      <c r="NXF2" s="41"/>
      <c r="NXG2" s="41"/>
      <c r="NXH2" s="41"/>
      <c r="NXI2" s="41"/>
      <c r="NXJ2" s="41"/>
      <c r="NXK2" s="41"/>
      <c r="NXL2" s="41"/>
      <c r="NXM2" s="41"/>
      <c r="NXN2" s="41"/>
      <c r="NXO2" s="41"/>
      <c r="NXP2" s="41"/>
      <c r="NXQ2" s="41"/>
      <c r="NXR2" s="41"/>
      <c r="NXS2" s="41"/>
      <c r="NXT2" s="41"/>
      <c r="NXU2" s="41"/>
      <c r="NXV2" s="41"/>
      <c r="NXW2" s="41"/>
      <c r="NXX2" s="41"/>
      <c r="NXY2" s="41"/>
      <c r="NXZ2" s="41"/>
      <c r="NYA2" s="41"/>
      <c r="NYB2" s="41"/>
      <c r="NYC2" s="41"/>
      <c r="NYD2" s="41"/>
      <c r="NYE2" s="41"/>
      <c r="NYF2" s="41"/>
      <c r="NYG2" s="41"/>
      <c r="NYH2" s="41"/>
      <c r="NYI2" s="41"/>
      <c r="NYJ2" s="41"/>
      <c r="NYK2" s="41"/>
      <c r="NYL2" s="41"/>
      <c r="NYM2" s="41"/>
      <c r="NYN2" s="41"/>
      <c r="NYO2" s="41"/>
      <c r="NYP2" s="41"/>
      <c r="NYQ2" s="41"/>
      <c r="NYR2" s="41"/>
      <c r="NYS2" s="41"/>
      <c r="NYT2" s="41"/>
      <c r="NYU2" s="41"/>
      <c r="NYV2" s="41"/>
      <c r="NYW2" s="41"/>
      <c r="NYX2" s="41"/>
      <c r="NYY2" s="41"/>
      <c r="NYZ2" s="41"/>
      <c r="NZA2" s="41"/>
      <c r="NZB2" s="41"/>
      <c r="NZC2" s="41"/>
      <c r="NZD2" s="41"/>
      <c r="NZE2" s="41"/>
      <c r="NZF2" s="41"/>
      <c r="NZG2" s="41"/>
      <c r="NZH2" s="41"/>
      <c r="NZI2" s="41"/>
      <c r="NZJ2" s="41"/>
      <c r="NZK2" s="41"/>
      <c r="NZL2" s="41"/>
      <c r="NZM2" s="41"/>
      <c r="NZN2" s="41"/>
      <c r="NZO2" s="41"/>
      <c r="NZP2" s="41"/>
      <c r="NZQ2" s="41"/>
      <c r="NZR2" s="41"/>
      <c r="NZS2" s="41"/>
      <c r="NZT2" s="41"/>
      <c r="NZU2" s="41"/>
      <c r="NZV2" s="41"/>
      <c r="NZW2" s="41"/>
      <c r="NZX2" s="41"/>
      <c r="NZY2" s="41"/>
      <c r="NZZ2" s="41"/>
      <c r="OAA2" s="41"/>
      <c r="OAB2" s="41"/>
      <c r="OAC2" s="41"/>
      <c r="OAD2" s="41"/>
      <c r="OAE2" s="41"/>
      <c r="OAF2" s="41"/>
      <c r="OAG2" s="41"/>
      <c r="OAH2" s="41"/>
      <c r="OAI2" s="41"/>
      <c r="OAJ2" s="41"/>
      <c r="OAK2" s="41"/>
      <c r="OAL2" s="41"/>
      <c r="OAM2" s="41"/>
      <c r="OAN2" s="41"/>
      <c r="OAO2" s="41"/>
      <c r="OAP2" s="41"/>
      <c r="OAQ2" s="41"/>
      <c r="OAR2" s="41"/>
      <c r="OAS2" s="41"/>
      <c r="OAT2" s="41"/>
      <c r="OAU2" s="41"/>
      <c r="OAV2" s="41"/>
      <c r="OAW2" s="41"/>
      <c r="OAX2" s="41"/>
      <c r="OAY2" s="41"/>
      <c r="OAZ2" s="41"/>
      <c r="OBA2" s="41"/>
      <c r="OBB2" s="41"/>
      <c r="OBC2" s="41"/>
      <c r="OBD2" s="41"/>
      <c r="OBE2" s="41"/>
      <c r="OBF2" s="41"/>
      <c r="OBG2" s="41"/>
      <c r="OBH2" s="41"/>
      <c r="OBI2" s="41"/>
      <c r="OBJ2" s="41"/>
      <c r="OBK2" s="41"/>
      <c r="OBL2" s="41"/>
      <c r="OBM2" s="41"/>
      <c r="OBN2" s="41"/>
      <c r="OBO2" s="41"/>
      <c r="OBP2" s="41"/>
      <c r="OBQ2" s="41"/>
      <c r="OBR2" s="41"/>
      <c r="OBS2" s="41"/>
      <c r="OBT2" s="41"/>
      <c r="OBU2" s="41"/>
      <c r="OBV2" s="41"/>
      <c r="OBW2" s="41"/>
      <c r="OBX2" s="41"/>
      <c r="OBY2" s="41"/>
      <c r="OBZ2" s="41"/>
      <c r="OCA2" s="41"/>
      <c r="OCB2" s="41"/>
      <c r="OCC2" s="41"/>
      <c r="OCD2" s="41"/>
      <c r="OCE2" s="41"/>
      <c r="OCF2" s="41"/>
      <c r="OCG2" s="41"/>
      <c r="OCH2" s="41"/>
      <c r="OCI2" s="41"/>
      <c r="OCJ2" s="41"/>
      <c r="OCK2" s="41"/>
      <c r="OCL2" s="41"/>
      <c r="OCM2" s="41"/>
      <c r="OCN2" s="41"/>
      <c r="OCO2" s="41"/>
      <c r="OCP2" s="41"/>
      <c r="OCQ2" s="41"/>
      <c r="OCR2" s="41"/>
      <c r="OCS2" s="41"/>
      <c r="OCT2" s="41"/>
      <c r="OCU2" s="41"/>
      <c r="OCV2" s="41"/>
      <c r="OCW2" s="41"/>
      <c r="OCX2" s="41"/>
      <c r="OCY2" s="41"/>
      <c r="OCZ2" s="41"/>
      <c r="ODA2" s="41"/>
      <c r="ODB2" s="41"/>
      <c r="ODC2" s="41"/>
      <c r="ODD2" s="41"/>
      <c r="ODE2" s="41"/>
      <c r="ODF2" s="41"/>
      <c r="ODG2" s="41"/>
      <c r="ODH2" s="41"/>
      <c r="ODI2" s="41"/>
      <c r="ODJ2" s="41"/>
      <c r="ODK2" s="41"/>
      <c r="ODL2" s="41"/>
      <c r="ODM2" s="41"/>
      <c r="ODN2" s="41"/>
      <c r="ODO2" s="41"/>
      <c r="ODP2" s="41"/>
      <c r="ODQ2" s="41"/>
      <c r="ODR2" s="41"/>
      <c r="ODS2" s="41"/>
      <c r="ODT2" s="41"/>
      <c r="ODU2" s="41"/>
      <c r="ODV2" s="41"/>
      <c r="ODW2" s="41"/>
      <c r="ODX2" s="41"/>
      <c r="ODY2" s="41"/>
      <c r="ODZ2" s="41"/>
      <c r="OEA2" s="41"/>
      <c r="OEB2" s="41"/>
      <c r="OEC2" s="41"/>
      <c r="OED2" s="41"/>
      <c r="OEE2" s="41"/>
      <c r="OEF2" s="41"/>
      <c r="OEG2" s="41"/>
      <c r="OEH2" s="41"/>
      <c r="OEI2" s="41"/>
      <c r="OEJ2" s="41"/>
      <c r="OEK2" s="41"/>
      <c r="OEL2" s="41"/>
      <c r="OEM2" s="41"/>
      <c r="OEN2" s="41"/>
      <c r="OEO2" s="41"/>
      <c r="OEP2" s="41"/>
      <c r="OEQ2" s="41"/>
      <c r="OER2" s="41"/>
      <c r="OES2" s="41"/>
      <c r="OET2" s="41"/>
      <c r="OEU2" s="41"/>
      <c r="OEV2" s="41"/>
      <c r="OEW2" s="41"/>
      <c r="OEX2" s="41"/>
      <c r="OEY2" s="41"/>
      <c r="OEZ2" s="41"/>
      <c r="OFA2" s="41"/>
      <c r="OFB2" s="41"/>
      <c r="OFC2" s="41"/>
      <c r="OFD2" s="41"/>
      <c r="OFE2" s="41"/>
      <c r="OFF2" s="41"/>
      <c r="OFG2" s="41"/>
      <c r="OFH2" s="41"/>
      <c r="OFI2" s="41"/>
      <c r="OFJ2" s="41"/>
      <c r="OFK2" s="41"/>
      <c r="OFL2" s="41"/>
      <c r="OFM2" s="41"/>
      <c r="OFN2" s="41"/>
      <c r="OFO2" s="41"/>
      <c r="OFP2" s="41"/>
      <c r="OFQ2" s="41"/>
      <c r="OFR2" s="41"/>
      <c r="OFS2" s="41"/>
      <c r="OFT2" s="41"/>
      <c r="OFU2" s="41"/>
      <c r="OFV2" s="41"/>
      <c r="OFW2" s="41"/>
      <c r="OFX2" s="41"/>
      <c r="OFY2" s="41"/>
      <c r="OFZ2" s="41"/>
      <c r="OGA2" s="41"/>
      <c r="OGB2" s="41"/>
      <c r="OGC2" s="41"/>
      <c r="OGD2" s="41"/>
      <c r="OGE2" s="41"/>
      <c r="OGF2" s="41"/>
      <c r="OGG2" s="41"/>
      <c r="OGH2" s="41"/>
      <c r="OGI2" s="41"/>
      <c r="OGJ2" s="41"/>
      <c r="OGK2" s="41"/>
      <c r="OGL2" s="41"/>
      <c r="OGM2" s="41"/>
      <c r="OGN2" s="41"/>
      <c r="OGO2" s="41"/>
      <c r="OGP2" s="41"/>
      <c r="OGQ2" s="41"/>
      <c r="OGR2" s="41"/>
      <c r="OGS2" s="41"/>
      <c r="OGT2" s="41"/>
      <c r="OGU2" s="41"/>
      <c r="OGV2" s="41"/>
      <c r="OGW2" s="41"/>
      <c r="OGX2" s="41"/>
      <c r="OGY2" s="41"/>
      <c r="OGZ2" s="41"/>
      <c r="OHA2" s="41"/>
      <c r="OHB2" s="41"/>
      <c r="OHC2" s="41"/>
      <c r="OHD2" s="41"/>
      <c r="OHE2" s="41"/>
      <c r="OHF2" s="41"/>
      <c r="OHG2" s="41"/>
      <c r="OHH2" s="41"/>
      <c r="OHI2" s="41"/>
      <c r="OHJ2" s="41"/>
      <c r="OHK2" s="41"/>
      <c r="OHL2" s="41"/>
      <c r="OHM2" s="41"/>
      <c r="OHN2" s="41"/>
      <c r="OHO2" s="41"/>
      <c r="OHP2" s="41"/>
      <c r="OHQ2" s="41"/>
      <c r="OHR2" s="41"/>
      <c r="OHS2" s="41"/>
      <c r="OHT2" s="41"/>
      <c r="OHU2" s="41"/>
      <c r="OHV2" s="41"/>
      <c r="OHW2" s="41"/>
      <c r="OHX2" s="41"/>
      <c r="OHY2" s="41"/>
      <c r="OHZ2" s="41"/>
      <c r="OIA2" s="41"/>
      <c r="OIB2" s="41"/>
      <c r="OIC2" s="41"/>
      <c r="OID2" s="41"/>
      <c r="OIE2" s="41"/>
      <c r="OIF2" s="41"/>
      <c r="OIG2" s="41"/>
      <c r="OIH2" s="41"/>
      <c r="OII2" s="41"/>
      <c r="OIJ2" s="41"/>
      <c r="OIK2" s="41"/>
      <c r="OIL2" s="41"/>
      <c r="OIM2" s="41"/>
      <c r="OIN2" s="41"/>
      <c r="OIO2" s="41"/>
      <c r="OIP2" s="41"/>
      <c r="OIQ2" s="41"/>
      <c r="OIR2" s="41"/>
      <c r="OIS2" s="41"/>
      <c r="OIT2" s="41"/>
      <c r="OIU2" s="41"/>
      <c r="OIV2" s="41"/>
      <c r="OIW2" s="41"/>
      <c r="OIX2" s="41"/>
      <c r="OIY2" s="41"/>
      <c r="OIZ2" s="41"/>
      <c r="OJA2" s="41"/>
      <c r="OJB2" s="41"/>
      <c r="OJC2" s="41"/>
      <c r="OJD2" s="41"/>
      <c r="OJE2" s="41"/>
      <c r="OJF2" s="41"/>
      <c r="OJG2" s="41"/>
      <c r="OJH2" s="41"/>
      <c r="OJI2" s="41"/>
      <c r="OJJ2" s="41"/>
      <c r="OJK2" s="41"/>
      <c r="OJL2" s="41"/>
      <c r="OJM2" s="41"/>
      <c r="OJN2" s="41"/>
      <c r="OJO2" s="41"/>
      <c r="OJP2" s="41"/>
      <c r="OJQ2" s="41"/>
      <c r="OJR2" s="41"/>
      <c r="OJS2" s="41"/>
      <c r="OJT2" s="41"/>
      <c r="OJU2" s="41"/>
      <c r="OJV2" s="41"/>
      <c r="OJW2" s="41"/>
      <c r="OJX2" s="41"/>
      <c r="OJY2" s="41"/>
      <c r="OJZ2" s="41"/>
      <c r="OKA2" s="41"/>
      <c r="OKB2" s="41"/>
      <c r="OKC2" s="41"/>
      <c r="OKD2" s="41"/>
      <c r="OKE2" s="41"/>
      <c r="OKF2" s="41"/>
      <c r="OKG2" s="41"/>
      <c r="OKH2" s="41"/>
      <c r="OKI2" s="41"/>
      <c r="OKJ2" s="41"/>
      <c r="OKK2" s="41"/>
      <c r="OKL2" s="41"/>
      <c r="OKM2" s="41"/>
      <c r="OKN2" s="41"/>
      <c r="OKO2" s="41"/>
      <c r="OKP2" s="41"/>
      <c r="OKQ2" s="41"/>
      <c r="OKR2" s="41"/>
      <c r="OKS2" s="41"/>
      <c r="OKT2" s="41"/>
      <c r="OKU2" s="41"/>
      <c r="OKV2" s="41"/>
      <c r="OKW2" s="41"/>
      <c r="OKX2" s="41"/>
      <c r="OKY2" s="41"/>
      <c r="OKZ2" s="41"/>
      <c r="OLA2" s="41"/>
      <c r="OLB2" s="41"/>
      <c r="OLC2" s="41"/>
      <c r="OLD2" s="41"/>
      <c r="OLE2" s="41"/>
      <c r="OLF2" s="41"/>
      <c r="OLG2" s="41"/>
      <c r="OLH2" s="41"/>
      <c r="OLI2" s="41"/>
      <c r="OLJ2" s="41"/>
      <c r="OLK2" s="41"/>
      <c r="OLL2" s="41"/>
      <c r="OLM2" s="41"/>
      <c r="OLN2" s="41"/>
      <c r="OLO2" s="41"/>
      <c r="OLP2" s="41"/>
      <c r="OLQ2" s="41"/>
      <c r="OLR2" s="41"/>
      <c r="OLS2" s="41"/>
      <c r="OLT2" s="41"/>
      <c r="OLU2" s="41"/>
      <c r="OLV2" s="41"/>
      <c r="OLW2" s="41"/>
      <c r="OLX2" s="41"/>
      <c r="OLY2" s="41"/>
      <c r="OLZ2" s="41"/>
      <c r="OMA2" s="41"/>
      <c r="OMB2" s="41"/>
      <c r="OMC2" s="41"/>
      <c r="OMD2" s="41"/>
      <c r="OME2" s="41"/>
      <c r="OMF2" s="41"/>
      <c r="OMG2" s="41"/>
      <c r="OMH2" s="41"/>
      <c r="OMI2" s="41"/>
      <c r="OMJ2" s="41"/>
      <c r="OMK2" s="41"/>
      <c r="OML2" s="41"/>
      <c r="OMM2" s="41"/>
      <c r="OMN2" s="41"/>
      <c r="OMO2" s="41"/>
      <c r="OMP2" s="41"/>
      <c r="OMQ2" s="41"/>
      <c r="OMR2" s="41"/>
      <c r="OMS2" s="41"/>
      <c r="OMT2" s="41"/>
      <c r="OMU2" s="41"/>
      <c r="OMV2" s="41"/>
      <c r="OMW2" s="41"/>
      <c r="OMX2" s="41"/>
      <c r="OMY2" s="41"/>
      <c r="OMZ2" s="41"/>
      <c r="ONA2" s="41"/>
      <c r="ONB2" s="41"/>
      <c r="ONC2" s="41"/>
      <c r="OND2" s="41"/>
      <c r="ONE2" s="41"/>
      <c r="ONF2" s="41"/>
      <c r="ONG2" s="41"/>
      <c r="ONH2" s="41"/>
      <c r="ONI2" s="41"/>
      <c r="ONJ2" s="41"/>
      <c r="ONK2" s="41"/>
      <c r="ONL2" s="41"/>
      <c r="ONM2" s="41"/>
      <c r="ONN2" s="41"/>
      <c r="ONO2" s="41"/>
      <c r="ONP2" s="41"/>
      <c r="ONQ2" s="41"/>
      <c r="ONR2" s="41"/>
      <c r="ONS2" s="41"/>
      <c r="ONT2" s="41"/>
      <c r="ONU2" s="41"/>
      <c r="ONV2" s="41"/>
      <c r="ONW2" s="41"/>
      <c r="ONX2" s="41"/>
      <c r="ONY2" s="41"/>
      <c r="ONZ2" s="41"/>
      <c r="OOA2" s="41"/>
      <c r="OOB2" s="41"/>
      <c r="OOC2" s="41"/>
      <c r="OOD2" s="41"/>
      <c r="OOE2" s="41"/>
      <c r="OOF2" s="41"/>
      <c r="OOG2" s="41"/>
      <c r="OOH2" s="41"/>
      <c r="OOI2" s="41"/>
      <c r="OOJ2" s="41"/>
      <c r="OOK2" s="41"/>
      <c r="OOL2" s="41"/>
      <c r="OOM2" s="41"/>
      <c r="OON2" s="41"/>
      <c r="OOO2" s="41"/>
      <c r="OOP2" s="41"/>
      <c r="OOQ2" s="41"/>
      <c r="OOR2" s="41"/>
      <c r="OOS2" s="41"/>
      <c r="OOT2" s="41"/>
      <c r="OOU2" s="41"/>
      <c r="OOV2" s="41"/>
      <c r="OOW2" s="41"/>
      <c r="OOX2" s="41"/>
      <c r="OOY2" s="41"/>
      <c r="OOZ2" s="41"/>
      <c r="OPA2" s="41"/>
      <c r="OPB2" s="41"/>
      <c r="OPC2" s="41"/>
      <c r="OPD2" s="41"/>
      <c r="OPE2" s="41"/>
      <c r="OPF2" s="41"/>
      <c r="OPG2" s="41"/>
      <c r="OPH2" s="41"/>
      <c r="OPI2" s="41"/>
      <c r="OPJ2" s="41"/>
      <c r="OPK2" s="41"/>
      <c r="OPL2" s="41"/>
      <c r="OPM2" s="41"/>
      <c r="OPN2" s="41"/>
      <c r="OPO2" s="41"/>
      <c r="OPP2" s="41"/>
      <c r="OPQ2" s="41"/>
      <c r="OPR2" s="41"/>
      <c r="OPS2" s="41"/>
      <c r="OPT2" s="41"/>
      <c r="OPU2" s="41"/>
      <c r="OPV2" s="41"/>
      <c r="OPW2" s="41"/>
      <c r="OPX2" s="41"/>
      <c r="OPY2" s="41"/>
      <c r="OPZ2" s="41"/>
      <c r="OQA2" s="41"/>
      <c r="OQB2" s="41"/>
      <c r="OQC2" s="41"/>
      <c r="OQD2" s="41"/>
      <c r="OQE2" s="41"/>
      <c r="OQF2" s="41"/>
      <c r="OQG2" s="41"/>
      <c r="OQH2" s="41"/>
      <c r="OQI2" s="41"/>
      <c r="OQJ2" s="41"/>
      <c r="OQK2" s="41"/>
      <c r="OQL2" s="41"/>
      <c r="OQM2" s="41"/>
      <c r="OQN2" s="41"/>
      <c r="OQO2" s="41"/>
      <c r="OQP2" s="41"/>
      <c r="OQQ2" s="41"/>
      <c r="OQR2" s="41"/>
      <c r="OQS2" s="41"/>
      <c r="OQT2" s="41"/>
      <c r="OQU2" s="41"/>
      <c r="OQV2" s="41"/>
      <c r="OQW2" s="41"/>
      <c r="OQX2" s="41"/>
      <c r="OQY2" s="41"/>
      <c r="OQZ2" s="41"/>
      <c r="ORA2" s="41"/>
      <c r="ORB2" s="41"/>
      <c r="ORC2" s="41"/>
      <c r="ORD2" s="41"/>
      <c r="ORE2" s="41"/>
      <c r="ORF2" s="41"/>
      <c r="ORG2" s="41"/>
      <c r="ORH2" s="41"/>
      <c r="ORI2" s="41"/>
      <c r="ORJ2" s="41"/>
      <c r="ORK2" s="41"/>
      <c r="ORL2" s="41"/>
      <c r="ORM2" s="41"/>
      <c r="ORN2" s="41"/>
      <c r="ORO2" s="41"/>
      <c r="ORP2" s="41"/>
      <c r="ORQ2" s="41"/>
      <c r="ORR2" s="41"/>
      <c r="ORS2" s="41"/>
      <c r="ORT2" s="41"/>
      <c r="ORU2" s="41"/>
      <c r="ORV2" s="41"/>
      <c r="ORW2" s="41"/>
      <c r="ORX2" s="41"/>
      <c r="ORY2" s="41"/>
      <c r="ORZ2" s="41"/>
      <c r="OSA2" s="41"/>
      <c r="OSB2" s="41"/>
      <c r="OSC2" s="41"/>
      <c r="OSD2" s="41"/>
      <c r="OSE2" s="41"/>
      <c r="OSF2" s="41"/>
      <c r="OSG2" s="41"/>
      <c r="OSH2" s="41"/>
      <c r="OSI2" s="41"/>
      <c r="OSJ2" s="41"/>
      <c r="OSK2" s="41"/>
      <c r="OSL2" s="41"/>
      <c r="OSM2" s="41"/>
      <c r="OSN2" s="41"/>
      <c r="OSO2" s="41"/>
      <c r="OSP2" s="41"/>
      <c r="OSQ2" s="41"/>
      <c r="OSR2" s="41"/>
      <c r="OSS2" s="41"/>
      <c r="OST2" s="41"/>
      <c r="OSU2" s="41"/>
      <c r="OSV2" s="41"/>
      <c r="OSW2" s="41"/>
      <c r="OSX2" s="41"/>
      <c r="OSY2" s="41"/>
      <c r="OSZ2" s="41"/>
      <c r="OTA2" s="41"/>
      <c r="OTB2" s="41"/>
      <c r="OTC2" s="41"/>
      <c r="OTD2" s="41"/>
      <c r="OTE2" s="41"/>
      <c r="OTF2" s="41"/>
      <c r="OTG2" s="41"/>
      <c r="OTH2" s="41"/>
      <c r="OTI2" s="41"/>
      <c r="OTJ2" s="41"/>
      <c r="OTK2" s="41"/>
      <c r="OTL2" s="41"/>
      <c r="OTM2" s="41"/>
      <c r="OTN2" s="41"/>
      <c r="OTO2" s="41"/>
      <c r="OTP2" s="41"/>
      <c r="OTQ2" s="41"/>
      <c r="OTR2" s="41"/>
      <c r="OTS2" s="41"/>
      <c r="OTT2" s="41"/>
      <c r="OTU2" s="41"/>
      <c r="OTV2" s="41"/>
      <c r="OTW2" s="41"/>
      <c r="OTX2" s="41"/>
      <c r="OTY2" s="41"/>
      <c r="OTZ2" s="41"/>
      <c r="OUA2" s="41"/>
      <c r="OUB2" s="41"/>
      <c r="OUC2" s="41"/>
      <c r="OUD2" s="41"/>
      <c r="OUE2" s="41"/>
      <c r="OUF2" s="41"/>
      <c r="OUG2" s="41"/>
      <c r="OUH2" s="41"/>
      <c r="OUI2" s="41"/>
      <c r="OUJ2" s="41"/>
      <c r="OUK2" s="41"/>
      <c r="OUL2" s="41"/>
      <c r="OUM2" s="41"/>
      <c r="OUN2" s="41"/>
      <c r="OUO2" s="41"/>
      <c r="OUP2" s="41"/>
      <c r="OUQ2" s="41"/>
      <c r="OUR2" s="41"/>
      <c r="OUS2" s="41"/>
      <c r="OUT2" s="41"/>
      <c r="OUU2" s="41"/>
      <c r="OUV2" s="41"/>
      <c r="OUW2" s="41"/>
      <c r="OUX2" s="41"/>
      <c r="OUY2" s="41"/>
      <c r="OUZ2" s="41"/>
      <c r="OVA2" s="41"/>
      <c r="OVB2" s="41"/>
      <c r="OVC2" s="41"/>
      <c r="OVD2" s="41"/>
      <c r="OVE2" s="41"/>
      <c r="OVF2" s="41"/>
      <c r="OVG2" s="41"/>
      <c r="OVH2" s="41"/>
      <c r="OVI2" s="41"/>
      <c r="OVJ2" s="41"/>
      <c r="OVK2" s="41"/>
      <c r="OVL2" s="41"/>
      <c r="OVM2" s="41"/>
      <c r="OVN2" s="41"/>
      <c r="OVO2" s="41"/>
      <c r="OVP2" s="41"/>
      <c r="OVQ2" s="41"/>
      <c r="OVR2" s="41"/>
      <c r="OVS2" s="41"/>
      <c r="OVT2" s="41"/>
      <c r="OVU2" s="41"/>
      <c r="OVV2" s="41"/>
      <c r="OVW2" s="41"/>
      <c r="OVX2" s="41"/>
      <c r="OVY2" s="41"/>
      <c r="OVZ2" s="41"/>
      <c r="OWA2" s="41"/>
      <c r="OWB2" s="41"/>
      <c r="OWC2" s="41"/>
      <c r="OWD2" s="41"/>
      <c r="OWE2" s="41"/>
      <c r="OWF2" s="41"/>
      <c r="OWG2" s="41"/>
      <c r="OWH2" s="41"/>
      <c r="OWI2" s="41"/>
      <c r="OWJ2" s="41"/>
      <c r="OWK2" s="41"/>
      <c r="OWL2" s="41"/>
      <c r="OWM2" s="41"/>
      <c r="OWN2" s="41"/>
      <c r="OWO2" s="41"/>
      <c r="OWP2" s="41"/>
      <c r="OWQ2" s="41"/>
      <c r="OWR2" s="41"/>
      <c r="OWS2" s="41"/>
      <c r="OWT2" s="41"/>
      <c r="OWU2" s="41"/>
      <c r="OWV2" s="41"/>
      <c r="OWW2" s="41"/>
      <c r="OWX2" s="41"/>
      <c r="OWY2" s="41"/>
      <c r="OWZ2" s="41"/>
      <c r="OXA2" s="41"/>
      <c r="OXB2" s="41"/>
      <c r="OXC2" s="41"/>
      <c r="OXD2" s="41"/>
      <c r="OXE2" s="41"/>
      <c r="OXF2" s="41"/>
      <c r="OXG2" s="41"/>
      <c r="OXH2" s="41"/>
      <c r="OXI2" s="41"/>
      <c r="OXJ2" s="41"/>
      <c r="OXK2" s="41"/>
      <c r="OXL2" s="41"/>
      <c r="OXM2" s="41"/>
      <c r="OXN2" s="41"/>
      <c r="OXO2" s="41"/>
      <c r="OXP2" s="41"/>
      <c r="OXQ2" s="41"/>
      <c r="OXR2" s="41"/>
      <c r="OXS2" s="41"/>
      <c r="OXT2" s="41"/>
      <c r="OXU2" s="41"/>
      <c r="OXV2" s="41"/>
      <c r="OXW2" s="41"/>
      <c r="OXX2" s="41"/>
      <c r="OXY2" s="41"/>
      <c r="OXZ2" s="41"/>
      <c r="OYA2" s="41"/>
      <c r="OYB2" s="41"/>
      <c r="OYC2" s="41"/>
      <c r="OYD2" s="41"/>
      <c r="OYE2" s="41"/>
      <c r="OYF2" s="41"/>
      <c r="OYG2" s="41"/>
      <c r="OYH2" s="41"/>
      <c r="OYI2" s="41"/>
      <c r="OYJ2" s="41"/>
      <c r="OYK2" s="41"/>
      <c r="OYL2" s="41"/>
      <c r="OYM2" s="41"/>
      <c r="OYN2" s="41"/>
      <c r="OYO2" s="41"/>
      <c r="OYP2" s="41"/>
      <c r="OYQ2" s="41"/>
      <c r="OYR2" s="41"/>
      <c r="OYS2" s="41"/>
      <c r="OYT2" s="41"/>
      <c r="OYU2" s="41"/>
      <c r="OYV2" s="41"/>
      <c r="OYW2" s="41"/>
      <c r="OYX2" s="41"/>
      <c r="OYY2" s="41"/>
      <c r="OYZ2" s="41"/>
      <c r="OZA2" s="41"/>
      <c r="OZB2" s="41"/>
      <c r="OZC2" s="41"/>
      <c r="OZD2" s="41"/>
      <c r="OZE2" s="41"/>
      <c r="OZF2" s="41"/>
      <c r="OZG2" s="41"/>
      <c r="OZH2" s="41"/>
      <c r="OZI2" s="41"/>
      <c r="OZJ2" s="41"/>
      <c r="OZK2" s="41"/>
      <c r="OZL2" s="41"/>
      <c r="OZM2" s="41"/>
      <c r="OZN2" s="41"/>
      <c r="OZO2" s="41"/>
      <c r="OZP2" s="41"/>
      <c r="OZQ2" s="41"/>
      <c r="OZR2" s="41"/>
      <c r="OZS2" s="41"/>
      <c r="OZT2" s="41"/>
      <c r="OZU2" s="41"/>
      <c r="OZV2" s="41"/>
      <c r="OZW2" s="41"/>
      <c r="OZX2" s="41"/>
      <c r="OZY2" s="41"/>
      <c r="OZZ2" s="41"/>
      <c r="PAA2" s="41"/>
      <c r="PAB2" s="41"/>
      <c r="PAC2" s="41"/>
      <c r="PAD2" s="41"/>
      <c r="PAE2" s="41"/>
      <c r="PAF2" s="41"/>
      <c r="PAG2" s="41"/>
      <c r="PAH2" s="41"/>
      <c r="PAI2" s="41"/>
      <c r="PAJ2" s="41"/>
      <c r="PAK2" s="41"/>
      <c r="PAL2" s="41"/>
      <c r="PAM2" s="41"/>
      <c r="PAN2" s="41"/>
      <c r="PAO2" s="41"/>
      <c r="PAP2" s="41"/>
      <c r="PAQ2" s="41"/>
      <c r="PAR2" s="41"/>
      <c r="PAS2" s="41"/>
      <c r="PAT2" s="41"/>
      <c r="PAU2" s="41"/>
      <c r="PAV2" s="41"/>
      <c r="PAW2" s="41"/>
      <c r="PAX2" s="41"/>
      <c r="PAY2" s="41"/>
      <c r="PAZ2" s="41"/>
      <c r="PBA2" s="41"/>
      <c r="PBB2" s="41"/>
      <c r="PBC2" s="41"/>
      <c r="PBD2" s="41"/>
      <c r="PBE2" s="41"/>
      <c r="PBF2" s="41"/>
      <c r="PBG2" s="41"/>
      <c r="PBH2" s="41"/>
      <c r="PBI2" s="41"/>
      <c r="PBJ2" s="41"/>
      <c r="PBK2" s="41"/>
      <c r="PBL2" s="41"/>
      <c r="PBM2" s="41"/>
      <c r="PBN2" s="41"/>
      <c r="PBO2" s="41"/>
      <c r="PBP2" s="41"/>
      <c r="PBQ2" s="41"/>
      <c r="PBR2" s="41"/>
      <c r="PBS2" s="41"/>
      <c r="PBT2" s="41"/>
      <c r="PBU2" s="41"/>
      <c r="PBV2" s="41"/>
      <c r="PBW2" s="41"/>
      <c r="PBX2" s="41"/>
      <c r="PBY2" s="41"/>
      <c r="PBZ2" s="41"/>
      <c r="PCA2" s="41"/>
      <c r="PCB2" s="41"/>
      <c r="PCC2" s="41"/>
      <c r="PCD2" s="41"/>
      <c r="PCE2" s="41"/>
      <c r="PCF2" s="41"/>
      <c r="PCG2" s="41"/>
      <c r="PCH2" s="41"/>
      <c r="PCI2" s="41"/>
      <c r="PCJ2" s="41"/>
      <c r="PCK2" s="41"/>
      <c r="PCL2" s="41"/>
      <c r="PCM2" s="41"/>
      <c r="PCN2" s="41"/>
      <c r="PCO2" s="41"/>
      <c r="PCP2" s="41"/>
      <c r="PCQ2" s="41"/>
      <c r="PCR2" s="41"/>
      <c r="PCS2" s="41"/>
      <c r="PCT2" s="41"/>
      <c r="PCU2" s="41"/>
      <c r="PCV2" s="41"/>
      <c r="PCW2" s="41"/>
      <c r="PCX2" s="41"/>
      <c r="PCY2" s="41"/>
      <c r="PCZ2" s="41"/>
      <c r="PDA2" s="41"/>
      <c r="PDB2" s="41"/>
      <c r="PDC2" s="41"/>
      <c r="PDD2" s="41"/>
      <c r="PDE2" s="41"/>
      <c r="PDF2" s="41"/>
      <c r="PDG2" s="41"/>
      <c r="PDH2" s="41"/>
      <c r="PDI2" s="41"/>
      <c r="PDJ2" s="41"/>
      <c r="PDK2" s="41"/>
      <c r="PDL2" s="41"/>
      <c r="PDM2" s="41"/>
      <c r="PDN2" s="41"/>
      <c r="PDO2" s="41"/>
      <c r="PDP2" s="41"/>
      <c r="PDQ2" s="41"/>
      <c r="PDR2" s="41"/>
      <c r="PDS2" s="41"/>
      <c r="PDT2" s="41"/>
      <c r="PDU2" s="41"/>
      <c r="PDV2" s="41"/>
      <c r="PDW2" s="41"/>
      <c r="PDX2" s="41"/>
      <c r="PDY2" s="41"/>
      <c r="PDZ2" s="41"/>
      <c r="PEA2" s="41"/>
      <c r="PEB2" s="41"/>
      <c r="PEC2" s="41"/>
      <c r="PED2" s="41"/>
      <c r="PEE2" s="41"/>
      <c r="PEF2" s="41"/>
      <c r="PEG2" s="41"/>
      <c r="PEH2" s="41"/>
      <c r="PEI2" s="41"/>
      <c r="PEJ2" s="41"/>
      <c r="PEK2" s="41"/>
      <c r="PEL2" s="41"/>
      <c r="PEM2" s="41"/>
      <c r="PEN2" s="41"/>
      <c r="PEO2" s="41"/>
      <c r="PEP2" s="41"/>
      <c r="PEQ2" s="41"/>
      <c r="PER2" s="41"/>
      <c r="PES2" s="41"/>
      <c r="PET2" s="41"/>
      <c r="PEU2" s="41"/>
      <c r="PEV2" s="41"/>
      <c r="PEW2" s="41"/>
      <c r="PEX2" s="41"/>
      <c r="PEY2" s="41"/>
      <c r="PEZ2" s="41"/>
      <c r="PFA2" s="41"/>
      <c r="PFB2" s="41"/>
      <c r="PFC2" s="41"/>
      <c r="PFD2" s="41"/>
      <c r="PFE2" s="41"/>
      <c r="PFF2" s="41"/>
      <c r="PFG2" s="41"/>
      <c r="PFH2" s="41"/>
      <c r="PFI2" s="41"/>
      <c r="PFJ2" s="41"/>
      <c r="PFK2" s="41"/>
      <c r="PFL2" s="41"/>
      <c r="PFM2" s="41"/>
      <c r="PFN2" s="41"/>
      <c r="PFO2" s="41"/>
      <c r="PFP2" s="41"/>
      <c r="PFQ2" s="41"/>
      <c r="PFR2" s="41"/>
      <c r="PFS2" s="41"/>
      <c r="PFT2" s="41"/>
      <c r="PFU2" s="41"/>
      <c r="PFV2" s="41"/>
      <c r="PFW2" s="41"/>
      <c r="PFX2" s="41"/>
      <c r="PFY2" s="41"/>
      <c r="PFZ2" s="41"/>
      <c r="PGA2" s="41"/>
      <c r="PGB2" s="41"/>
      <c r="PGC2" s="41"/>
      <c r="PGD2" s="41"/>
      <c r="PGE2" s="41"/>
      <c r="PGF2" s="41"/>
      <c r="PGG2" s="41"/>
      <c r="PGH2" s="41"/>
      <c r="PGI2" s="41"/>
      <c r="PGJ2" s="41"/>
      <c r="PGK2" s="41"/>
      <c r="PGL2" s="41"/>
      <c r="PGM2" s="41"/>
      <c r="PGN2" s="41"/>
      <c r="PGO2" s="41"/>
      <c r="PGP2" s="41"/>
      <c r="PGQ2" s="41"/>
      <c r="PGR2" s="41"/>
      <c r="PGS2" s="41"/>
      <c r="PGT2" s="41"/>
      <c r="PGU2" s="41"/>
      <c r="PGV2" s="41"/>
      <c r="PGW2" s="41"/>
      <c r="PGX2" s="41"/>
      <c r="PGY2" s="41"/>
      <c r="PGZ2" s="41"/>
      <c r="PHA2" s="41"/>
      <c r="PHB2" s="41"/>
      <c r="PHC2" s="41"/>
      <c r="PHD2" s="41"/>
      <c r="PHE2" s="41"/>
      <c r="PHF2" s="41"/>
      <c r="PHG2" s="41"/>
      <c r="PHH2" s="41"/>
      <c r="PHI2" s="41"/>
      <c r="PHJ2" s="41"/>
      <c r="PHK2" s="41"/>
      <c r="PHL2" s="41"/>
      <c r="PHM2" s="41"/>
      <c r="PHN2" s="41"/>
      <c r="PHO2" s="41"/>
      <c r="PHP2" s="41"/>
      <c r="PHQ2" s="41"/>
      <c r="PHR2" s="41"/>
      <c r="PHS2" s="41"/>
      <c r="PHT2" s="41"/>
      <c r="PHU2" s="41"/>
      <c r="PHV2" s="41"/>
      <c r="PHW2" s="41"/>
      <c r="PHX2" s="41"/>
      <c r="PHY2" s="41"/>
      <c r="PHZ2" s="41"/>
      <c r="PIA2" s="41"/>
      <c r="PIB2" s="41"/>
      <c r="PIC2" s="41"/>
      <c r="PID2" s="41"/>
      <c r="PIE2" s="41"/>
      <c r="PIF2" s="41"/>
      <c r="PIG2" s="41"/>
      <c r="PIH2" s="41"/>
      <c r="PII2" s="41"/>
      <c r="PIJ2" s="41"/>
      <c r="PIK2" s="41"/>
      <c r="PIL2" s="41"/>
      <c r="PIM2" s="41"/>
      <c r="PIN2" s="41"/>
      <c r="PIO2" s="41"/>
      <c r="PIP2" s="41"/>
      <c r="PIQ2" s="41"/>
      <c r="PIR2" s="41"/>
      <c r="PIS2" s="41"/>
      <c r="PIT2" s="41"/>
      <c r="PIU2" s="41"/>
      <c r="PIV2" s="41"/>
      <c r="PIW2" s="41"/>
      <c r="PIX2" s="41"/>
      <c r="PIY2" s="41"/>
      <c r="PIZ2" s="41"/>
      <c r="PJA2" s="41"/>
      <c r="PJB2" s="41"/>
      <c r="PJC2" s="41"/>
      <c r="PJD2" s="41"/>
      <c r="PJE2" s="41"/>
      <c r="PJF2" s="41"/>
      <c r="PJG2" s="41"/>
      <c r="PJH2" s="41"/>
      <c r="PJI2" s="41"/>
      <c r="PJJ2" s="41"/>
      <c r="PJK2" s="41"/>
      <c r="PJL2" s="41"/>
      <c r="PJM2" s="41"/>
      <c r="PJN2" s="41"/>
      <c r="PJO2" s="41"/>
      <c r="PJP2" s="41"/>
      <c r="PJQ2" s="41"/>
      <c r="PJR2" s="41"/>
      <c r="PJS2" s="41"/>
      <c r="PJT2" s="41"/>
      <c r="PJU2" s="41"/>
      <c r="PJV2" s="41"/>
      <c r="PJW2" s="41"/>
      <c r="PJX2" s="41"/>
      <c r="PJY2" s="41"/>
      <c r="PJZ2" s="41"/>
      <c r="PKA2" s="41"/>
      <c r="PKB2" s="41"/>
      <c r="PKC2" s="41"/>
      <c r="PKD2" s="41"/>
      <c r="PKE2" s="41"/>
      <c r="PKF2" s="41"/>
      <c r="PKG2" s="41"/>
      <c r="PKH2" s="41"/>
      <c r="PKI2" s="41"/>
      <c r="PKJ2" s="41"/>
      <c r="PKK2" s="41"/>
      <c r="PKL2" s="41"/>
      <c r="PKM2" s="41"/>
      <c r="PKN2" s="41"/>
      <c r="PKO2" s="41"/>
      <c r="PKP2" s="41"/>
      <c r="PKQ2" s="41"/>
      <c r="PKR2" s="41"/>
      <c r="PKS2" s="41"/>
      <c r="PKT2" s="41"/>
      <c r="PKU2" s="41"/>
      <c r="PKV2" s="41"/>
      <c r="PKW2" s="41"/>
      <c r="PKX2" s="41"/>
      <c r="PKY2" s="41"/>
      <c r="PKZ2" s="41"/>
      <c r="PLA2" s="41"/>
      <c r="PLB2" s="41"/>
      <c r="PLC2" s="41"/>
      <c r="PLD2" s="41"/>
      <c r="PLE2" s="41"/>
      <c r="PLF2" s="41"/>
      <c r="PLG2" s="41"/>
      <c r="PLH2" s="41"/>
      <c r="PLI2" s="41"/>
      <c r="PLJ2" s="41"/>
      <c r="PLK2" s="41"/>
      <c r="PLL2" s="41"/>
      <c r="PLM2" s="41"/>
      <c r="PLN2" s="41"/>
      <c r="PLO2" s="41"/>
      <c r="PLP2" s="41"/>
      <c r="PLQ2" s="41"/>
      <c r="PLR2" s="41"/>
      <c r="PLS2" s="41"/>
      <c r="PLT2" s="41"/>
      <c r="PLU2" s="41"/>
      <c r="PLV2" s="41"/>
      <c r="PLW2" s="41"/>
      <c r="PLX2" s="41"/>
      <c r="PLY2" s="41"/>
      <c r="PLZ2" s="41"/>
      <c r="PMA2" s="41"/>
      <c r="PMB2" s="41"/>
      <c r="PMC2" s="41"/>
      <c r="PMD2" s="41"/>
      <c r="PME2" s="41"/>
      <c r="PMF2" s="41"/>
      <c r="PMG2" s="41"/>
      <c r="PMH2" s="41"/>
      <c r="PMI2" s="41"/>
      <c r="PMJ2" s="41"/>
      <c r="PMK2" s="41"/>
      <c r="PML2" s="41"/>
      <c r="PMM2" s="41"/>
      <c r="PMN2" s="41"/>
      <c r="PMO2" s="41"/>
      <c r="PMP2" s="41"/>
      <c r="PMQ2" s="41"/>
      <c r="PMR2" s="41"/>
      <c r="PMS2" s="41"/>
      <c r="PMT2" s="41"/>
      <c r="PMU2" s="41"/>
      <c r="PMV2" s="41"/>
      <c r="PMW2" s="41"/>
      <c r="PMX2" s="41"/>
      <c r="PMY2" s="41"/>
      <c r="PMZ2" s="41"/>
      <c r="PNA2" s="41"/>
      <c r="PNB2" s="41"/>
      <c r="PNC2" s="41"/>
      <c r="PND2" s="41"/>
      <c r="PNE2" s="41"/>
      <c r="PNF2" s="41"/>
      <c r="PNG2" s="41"/>
      <c r="PNH2" s="41"/>
      <c r="PNI2" s="41"/>
      <c r="PNJ2" s="41"/>
      <c r="PNK2" s="41"/>
      <c r="PNL2" s="41"/>
      <c r="PNM2" s="41"/>
      <c r="PNN2" s="41"/>
      <c r="PNO2" s="41"/>
      <c r="PNP2" s="41"/>
      <c r="PNQ2" s="41"/>
      <c r="PNR2" s="41"/>
      <c r="PNS2" s="41"/>
      <c r="PNT2" s="41"/>
      <c r="PNU2" s="41"/>
      <c r="PNV2" s="41"/>
      <c r="PNW2" s="41"/>
      <c r="PNX2" s="41"/>
      <c r="PNY2" s="41"/>
      <c r="PNZ2" s="41"/>
      <c r="POA2" s="41"/>
      <c r="POB2" s="41"/>
      <c r="POC2" s="41"/>
      <c r="POD2" s="41"/>
      <c r="POE2" s="41"/>
      <c r="POF2" s="41"/>
      <c r="POG2" s="41"/>
      <c r="POH2" s="41"/>
      <c r="POI2" s="41"/>
      <c r="POJ2" s="41"/>
      <c r="POK2" s="41"/>
      <c r="POL2" s="41"/>
      <c r="POM2" s="41"/>
      <c r="PON2" s="41"/>
      <c r="POO2" s="41"/>
      <c r="POP2" s="41"/>
      <c r="POQ2" s="41"/>
      <c r="POR2" s="41"/>
      <c r="POS2" s="41"/>
      <c r="POT2" s="41"/>
      <c r="POU2" s="41"/>
      <c r="POV2" s="41"/>
      <c r="POW2" s="41"/>
      <c r="POX2" s="41"/>
      <c r="POY2" s="41"/>
      <c r="POZ2" s="41"/>
      <c r="PPA2" s="41"/>
      <c r="PPB2" s="41"/>
      <c r="PPC2" s="41"/>
      <c r="PPD2" s="41"/>
      <c r="PPE2" s="41"/>
      <c r="PPF2" s="41"/>
      <c r="PPG2" s="41"/>
      <c r="PPH2" s="41"/>
      <c r="PPI2" s="41"/>
      <c r="PPJ2" s="41"/>
      <c r="PPK2" s="41"/>
      <c r="PPL2" s="41"/>
      <c r="PPM2" s="41"/>
      <c r="PPN2" s="41"/>
      <c r="PPO2" s="41"/>
      <c r="PPP2" s="41"/>
      <c r="PPQ2" s="41"/>
      <c r="PPR2" s="41"/>
      <c r="PPS2" s="41"/>
      <c r="PPT2" s="41"/>
      <c r="PPU2" s="41"/>
      <c r="PPV2" s="41"/>
      <c r="PPW2" s="41"/>
      <c r="PPX2" s="41"/>
      <c r="PPY2" s="41"/>
      <c r="PPZ2" s="41"/>
      <c r="PQA2" s="41"/>
      <c r="PQB2" s="41"/>
      <c r="PQC2" s="41"/>
      <c r="PQD2" s="41"/>
      <c r="PQE2" s="41"/>
      <c r="PQF2" s="41"/>
      <c r="PQG2" s="41"/>
      <c r="PQH2" s="41"/>
      <c r="PQI2" s="41"/>
      <c r="PQJ2" s="41"/>
      <c r="PQK2" s="41"/>
      <c r="PQL2" s="41"/>
      <c r="PQM2" s="41"/>
      <c r="PQN2" s="41"/>
      <c r="PQO2" s="41"/>
      <c r="PQP2" s="41"/>
      <c r="PQQ2" s="41"/>
      <c r="PQR2" s="41"/>
      <c r="PQS2" s="41"/>
      <c r="PQT2" s="41"/>
      <c r="PQU2" s="41"/>
      <c r="PQV2" s="41"/>
      <c r="PQW2" s="41"/>
      <c r="PQX2" s="41"/>
      <c r="PQY2" s="41"/>
      <c r="PQZ2" s="41"/>
      <c r="PRA2" s="41"/>
      <c r="PRB2" s="41"/>
      <c r="PRC2" s="41"/>
      <c r="PRD2" s="41"/>
      <c r="PRE2" s="41"/>
      <c r="PRF2" s="41"/>
      <c r="PRG2" s="41"/>
      <c r="PRH2" s="41"/>
      <c r="PRI2" s="41"/>
      <c r="PRJ2" s="41"/>
      <c r="PRK2" s="41"/>
      <c r="PRL2" s="41"/>
      <c r="PRM2" s="41"/>
      <c r="PRN2" s="41"/>
      <c r="PRO2" s="41"/>
      <c r="PRP2" s="41"/>
      <c r="PRQ2" s="41"/>
      <c r="PRR2" s="41"/>
      <c r="PRS2" s="41"/>
      <c r="PRT2" s="41"/>
      <c r="PRU2" s="41"/>
      <c r="PRV2" s="41"/>
      <c r="PRW2" s="41"/>
      <c r="PRX2" s="41"/>
      <c r="PRY2" s="41"/>
      <c r="PRZ2" s="41"/>
      <c r="PSA2" s="41"/>
      <c r="PSB2" s="41"/>
      <c r="PSC2" s="41"/>
      <c r="PSD2" s="41"/>
      <c r="PSE2" s="41"/>
      <c r="PSF2" s="41"/>
      <c r="PSG2" s="41"/>
      <c r="PSH2" s="41"/>
      <c r="PSI2" s="41"/>
      <c r="PSJ2" s="41"/>
      <c r="PSK2" s="41"/>
      <c r="PSL2" s="41"/>
      <c r="PSM2" s="41"/>
      <c r="PSN2" s="41"/>
      <c r="PSO2" s="41"/>
      <c r="PSP2" s="41"/>
      <c r="PSQ2" s="41"/>
      <c r="PSR2" s="41"/>
      <c r="PSS2" s="41"/>
      <c r="PST2" s="41"/>
      <c r="PSU2" s="41"/>
      <c r="PSV2" s="41"/>
      <c r="PSW2" s="41"/>
      <c r="PSX2" s="41"/>
      <c r="PSY2" s="41"/>
      <c r="PSZ2" s="41"/>
      <c r="PTA2" s="41"/>
      <c r="PTB2" s="41"/>
      <c r="PTC2" s="41"/>
      <c r="PTD2" s="41"/>
      <c r="PTE2" s="41"/>
      <c r="PTF2" s="41"/>
      <c r="PTG2" s="41"/>
      <c r="PTH2" s="41"/>
      <c r="PTI2" s="41"/>
      <c r="PTJ2" s="41"/>
      <c r="PTK2" s="41"/>
      <c r="PTL2" s="41"/>
      <c r="PTM2" s="41"/>
      <c r="PTN2" s="41"/>
      <c r="PTO2" s="41"/>
      <c r="PTP2" s="41"/>
      <c r="PTQ2" s="41"/>
      <c r="PTR2" s="41"/>
      <c r="PTS2" s="41"/>
      <c r="PTT2" s="41"/>
      <c r="PTU2" s="41"/>
      <c r="PTV2" s="41"/>
      <c r="PTW2" s="41"/>
      <c r="PTX2" s="41"/>
      <c r="PTY2" s="41"/>
      <c r="PTZ2" s="41"/>
      <c r="PUA2" s="41"/>
      <c r="PUB2" s="41"/>
      <c r="PUC2" s="41"/>
      <c r="PUD2" s="41"/>
      <c r="PUE2" s="41"/>
      <c r="PUF2" s="41"/>
      <c r="PUG2" s="41"/>
      <c r="PUH2" s="41"/>
      <c r="PUI2" s="41"/>
      <c r="PUJ2" s="41"/>
      <c r="PUK2" s="41"/>
      <c r="PUL2" s="41"/>
      <c r="PUM2" s="41"/>
      <c r="PUN2" s="41"/>
      <c r="PUO2" s="41"/>
      <c r="PUP2" s="41"/>
      <c r="PUQ2" s="41"/>
      <c r="PUR2" s="41"/>
      <c r="PUS2" s="41"/>
      <c r="PUT2" s="41"/>
      <c r="PUU2" s="41"/>
      <c r="PUV2" s="41"/>
      <c r="PUW2" s="41"/>
      <c r="PUX2" s="41"/>
      <c r="PUY2" s="41"/>
      <c r="PUZ2" s="41"/>
      <c r="PVA2" s="41"/>
      <c r="PVB2" s="41"/>
      <c r="PVC2" s="41"/>
      <c r="PVD2" s="41"/>
      <c r="PVE2" s="41"/>
      <c r="PVF2" s="41"/>
      <c r="PVG2" s="41"/>
      <c r="PVH2" s="41"/>
      <c r="PVI2" s="41"/>
      <c r="PVJ2" s="41"/>
      <c r="PVK2" s="41"/>
      <c r="PVL2" s="41"/>
      <c r="PVM2" s="41"/>
      <c r="PVN2" s="41"/>
      <c r="PVO2" s="41"/>
      <c r="PVP2" s="41"/>
      <c r="PVQ2" s="41"/>
      <c r="PVR2" s="41"/>
      <c r="PVS2" s="41"/>
      <c r="PVT2" s="41"/>
      <c r="PVU2" s="41"/>
      <c r="PVV2" s="41"/>
      <c r="PVW2" s="41"/>
      <c r="PVX2" s="41"/>
      <c r="PVY2" s="41"/>
      <c r="PVZ2" s="41"/>
      <c r="PWA2" s="41"/>
      <c r="PWB2" s="41"/>
      <c r="PWC2" s="41"/>
      <c r="PWD2" s="41"/>
      <c r="PWE2" s="41"/>
      <c r="PWF2" s="41"/>
      <c r="PWG2" s="41"/>
      <c r="PWH2" s="41"/>
      <c r="PWI2" s="41"/>
      <c r="PWJ2" s="41"/>
      <c r="PWK2" s="41"/>
      <c r="PWL2" s="41"/>
      <c r="PWM2" s="41"/>
      <c r="PWN2" s="41"/>
      <c r="PWO2" s="41"/>
      <c r="PWP2" s="41"/>
      <c r="PWQ2" s="41"/>
      <c r="PWR2" s="41"/>
      <c r="PWS2" s="41"/>
      <c r="PWT2" s="41"/>
      <c r="PWU2" s="41"/>
      <c r="PWV2" s="41"/>
      <c r="PWW2" s="41"/>
      <c r="PWX2" s="41"/>
      <c r="PWY2" s="41"/>
      <c r="PWZ2" s="41"/>
      <c r="PXA2" s="41"/>
      <c r="PXB2" s="41"/>
      <c r="PXC2" s="41"/>
      <c r="PXD2" s="41"/>
      <c r="PXE2" s="41"/>
      <c r="PXF2" s="41"/>
      <c r="PXG2" s="41"/>
      <c r="PXH2" s="41"/>
      <c r="PXI2" s="41"/>
      <c r="PXJ2" s="41"/>
      <c r="PXK2" s="41"/>
      <c r="PXL2" s="41"/>
      <c r="PXM2" s="41"/>
      <c r="PXN2" s="41"/>
      <c r="PXO2" s="41"/>
      <c r="PXP2" s="41"/>
      <c r="PXQ2" s="41"/>
      <c r="PXR2" s="41"/>
      <c r="PXS2" s="41"/>
      <c r="PXT2" s="41"/>
      <c r="PXU2" s="41"/>
      <c r="PXV2" s="41"/>
      <c r="PXW2" s="41"/>
      <c r="PXX2" s="41"/>
      <c r="PXY2" s="41"/>
      <c r="PXZ2" s="41"/>
      <c r="PYA2" s="41"/>
      <c r="PYB2" s="41"/>
      <c r="PYC2" s="41"/>
      <c r="PYD2" s="41"/>
      <c r="PYE2" s="41"/>
      <c r="PYF2" s="41"/>
      <c r="PYG2" s="41"/>
      <c r="PYH2" s="41"/>
      <c r="PYI2" s="41"/>
      <c r="PYJ2" s="41"/>
      <c r="PYK2" s="41"/>
      <c r="PYL2" s="41"/>
      <c r="PYM2" s="41"/>
      <c r="PYN2" s="41"/>
      <c r="PYO2" s="41"/>
      <c r="PYP2" s="41"/>
      <c r="PYQ2" s="41"/>
      <c r="PYR2" s="41"/>
      <c r="PYS2" s="41"/>
      <c r="PYT2" s="41"/>
      <c r="PYU2" s="41"/>
      <c r="PYV2" s="41"/>
      <c r="PYW2" s="41"/>
      <c r="PYX2" s="41"/>
      <c r="PYY2" s="41"/>
      <c r="PYZ2" s="41"/>
      <c r="PZA2" s="41"/>
      <c r="PZB2" s="41"/>
      <c r="PZC2" s="41"/>
      <c r="PZD2" s="41"/>
      <c r="PZE2" s="41"/>
      <c r="PZF2" s="41"/>
      <c r="PZG2" s="41"/>
      <c r="PZH2" s="41"/>
      <c r="PZI2" s="41"/>
      <c r="PZJ2" s="41"/>
      <c r="PZK2" s="41"/>
      <c r="PZL2" s="41"/>
      <c r="PZM2" s="41"/>
      <c r="PZN2" s="41"/>
      <c r="PZO2" s="41"/>
      <c r="PZP2" s="41"/>
      <c r="PZQ2" s="41"/>
      <c r="PZR2" s="41"/>
      <c r="PZS2" s="41"/>
      <c r="PZT2" s="41"/>
      <c r="PZU2" s="41"/>
      <c r="PZV2" s="41"/>
      <c r="PZW2" s="41"/>
      <c r="PZX2" s="41"/>
      <c r="PZY2" s="41"/>
      <c r="PZZ2" s="41"/>
      <c r="QAA2" s="41"/>
      <c r="QAB2" s="41"/>
      <c r="QAC2" s="41"/>
      <c r="QAD2" s="41"/>
      <c r="QAE2" s="41"/>
      <c r="QAF2" s="41"/>
      <c r="QAG2" s="41"/>
      <c r="QAH2" s="41"/>
      <c r="QAI2" s="41"/>
      <c r="QAJ2" s="41"/>
      <c r="QAK2" s="41"/>
      <c r="QAL2" s="41"/>
      <c r="QAM2" s="41"/>
      <c r="QAN2" s="41"/>
      <c r="QAO2" s="41"/>
      <c r="QAP2" s="41"/>
      <c r="QAQ2" s="41"/>
      <c r="QAR2" s="41"/>
      <c r="QAS2" s="41"/>
      <c r="QAT2" s="41"/>
      <c r="QAU2" s="41"/>
      <c r="QAV2" s="41"/>
      <c r="QAW2" s="41"/>
      <c r="QAX2" s="41"/>
      <c r="QAY2" s="41"/>
      <c r="QAZ2" s="41"/>
      <c r="QBA2" s="41"/>
      <c r="QBB2" s="41"/>
      <c r="QBC2" s="41"/>
      <c r="QBD2" s="41"/>
      <c r="QBE2" s="41"/>
      <c r="QBF2" s="41"/>
      <c r="QBG2" s="41"/>
      <c r="QBH2" s="41"/>
      <c r="QBI2" s="41"/>
      <c r="QBJ2" s="41"/>
      <c r="QBK2" s="41"/>
      <c r="QBL2" s="41"/>
      <c r="QBM2" s="41"/>
      <c r="QBN2" s="41"/>
      <c r="QBO2" s="41"/>
      <c r="QBP2" s="41"/>
      <c r="QBQ2" s="41"/>
      <c r="QBR2" s="41"/>
      <c r="QBS2" s="41"/>
      <c r="QBT2" s="41"/>
      <c r="QBU2" s="41"/>
      <c r="QBV2" s="41"/>
      <c r="QBW2" s="41"/>
      <c r="QBX2" s="41"/>
      <c r="QBY2" s="41"/>
      <c r="QBZ2" s="41"/>
      <c r="QCA2" s="41"/>
      <c r="QCB2" s="41"/>
      <c r="QCC2" s="41"/>
      <c r="QCD2" s="41"/>
      <c r="QCE2" s="41"/>
      <c r="QCF2" s="41"/>
      <c r="QCG2" s="41"/>
      <c r="QCH2" s="41"/>
      <c r="QCI2" s="41"/>
      <c r="QCJ2" s="41"/>
      <c r="QCK2" s="41"/>
      <c r="QCL2" s="41"/>
      <c r="QCM2" s="41"/>
      <c r="QCN2" s="41"/>
      <c r="QCO2" s="41"/>
      <c r="QCP2" s="41"/>
      <c r="QCQ2" s="41"/>
      <c r="QCR2" s="41"/>
      <c r="QCS2" s="41"/>
      <c r="QCT2" s="41"/>
      <c r="QCU2" s="41"/>
      <c r="QCV2" s="41"/>
      <c r="QCW2" s="41"/>
      <c r="QCX2" s="41"/>
      <c r="QCY2" s="41"/>
      <c r="QCZ2" s="41"/>
      <c r="QDA2" s="41"/>
      <c r="QDB2" s="41"/>
      <c r="QDC2" s="41"/>
      <c r="QDD2" s="41"/>
      <c r="QDE2" s="41"/>
      <c r="QDF2" s="41"/>
      <c r="QDG2" s="41"/>
      <c r="QDH2" s="41"/>
      <c r="QDI2" s="41"/>
      <c r="QDJ2" s="41"/>
      <c r="QDK2" s="41"/>
      <c r="QDL2" s="41"/>
      <c r="QDM2" s="41"/>
      <c r="QDN2" s="41"/>
      <c r="QDO2" s="41"/>
      <c r="QDP2" s="41"/>
      <c r="QDQ2" s="41"/>
      <c r="QDR2" s="41"/>
      <c r="QDS2" s="41"/>
      <c r="QDT2" s="41"/>
      <c r="QDU2" s="41"/>
      <c r="QDV2" s="41"/>
      <c r="QDW2" s="41"/>
      <c r="QDX2" s="41"/>
      <c r="QDY2" s="41"/>
      <c r="QDZ2" s="41"/>
      <c r="QEA2" s="41"/>
      <c r="QEB2" s="41"/>
      <c r="QEC2" s="41"/>
      <c r="QED2" s="41"/>
      <c r="QEE2" s="41"/>
      <c r="QEF2" s="41"/>
      <c r="QEG2" s="41"/>
      <c r="QEH2" s="41"/>
      <c r="QEI2" s="41"/>
      <c r="QEJ2" s="41"/>
      <c r="QEK2" s="41"/>
      <c r="QEL2" s="41"/>
      <c r="QEM2" s="41"/>
      <c r="QEN2" s="41"/>
      <c r="QEO2" s="41"/>
      <c r="QEP2" s="41"/>
      <c r="QEQ2" s="41"/>
      <c r="QER2" s="41"/>
      <c r="QES2" s="41"/>
      <c r="QET2" s="41"/>
      <c r="QEU2" s="41"/>
      <c r="QEV2" s="41"/>
      <c r="QEW2" s="41"/>
      <c r="QEX2" s="41"/>
      <c r="QEY2" s="41"/>
      <c r="QEZ2" s="41"/>
      <c r="QFA2" s="41"/>
      <c r="QFB2" s="41"/>
      <c r="QFC2" s="41"/>
      <c r="QFD2" s="41"/>
      <c r="QFE2" s="41"/>
      <c r="QFF2" s="41"/>
      <c r="QFG2" s="41"/>
      <c r="QFH2" s="41"/>
      <c r="QFI2" s="41"/>
      <c r="QFJ2" s="41"/>
      <c r="QFK2" s="41"/>
      <c r="QFL2" s="41"/>
      <c r="QFM2" s="41"/>
      <c r="QFN2" s="41"/>
      <c r="QFO2" s="41"/>
      <c r="QFP2" s="41"/>
      <c r="QFQ2" s="41"/>
      <c r="QFR2" s="41"/>
      <c r="QFS2" s="41"/>
      <c r="QFT2" s="41"/>
      <c r="QFU2" s="41"/>
      <c r="QFV2" s="41"/>
      <c r="QFW2" s="41"/>
      <c r="QFX2" s="41"/>
      <c r="QFY2" s="41"/>
      <c r="QFZ2" s="41"/>
      <c r="QGA2" s="41"/>
      <c r="QGB2" s="41"/>
      <c r="QGC2" s="41"/>
      <c r="QGD2" s="41"/>
      <c r="QGE2" s="41"/>
      <c r="QGF2" s="41"/>
      <c r="QGG2" s="41"/>
      <c r="QGH2" s="41"/>
      <c r="QGI2" s="41"/>
      <c r="QGJ2" s="41"/>
      <c r="QGK2" s="41"/>
      <c r="QGL2" s="41"/>
      <c r="QGM2" s="41"/>
      <c r="QGN2" s="41"/>
      <c r="QGO2" s="41"/>
      <c r="QGP2" s="41"/>
      <c r="QGQ2" s="41"/>
      <c r="QGR2" s="41"/>
      <c r="QGS2" s="41"/>
      <c r="QGT2" s="41"/>
      <c r="QGU2" s="41"/>
      <c r="QGV2" s="41"/>
      <c r="QGW2" s="41"/>
      <c r="QGX2" s="41"/>
      <c r="QGY2" s="41"/>
      <c r="QGZ2" s="41"/>
      <c r="QHA2" s="41"/>
      <c r="QHB2" s="41"/>
      <c r="QHC2" s="41"/>
      <c r="QHD2" s="41"/>
      <c r="QHE2" s="41"/>
      <c r="QHF2" s="41"/>
      <c r="QHG2" s="41"/>
      <c r="QHH2" s="41"/>
      <c r="QHI2" s="41"/>
      <c r="QHJ2" s="41"/>
      <c r="QHK2" s="41"/>
      <c r="QHL2" s="41"/>
      <c r="QHM2" s="41"/>
      <c r="QHN2" s="41"/>
      <c r="QHO2" s="41"/>
      <c r="QHP2" s="41"/>
      <c r="QHQ2" s="41"/>
      <c r="QHR2" s="41"/>
      <c r="QHS2" s="41"/>
      <c r="QHT2" s="41"/>
      <c r="QHU2" s="41"/>
      <c r="QHV2" s="41"/>
      <c r="QHW2" s="41"/>
      <c r="QHX2" s="41"/>
      <c r="QHY2" s="41"/>
      <c r="QHZ2" s="41"/>
      <c r="QIA2" s="41"/>
      <c r="QIB2" s="41"/>
      <c r="QIC2" s="41"/>
      <c r="QID2" s="41"/>
      <c r="QIE2" s="41"/>
      <c r="QIF2" s="41"/>
      <c r="QIG2" s="41"/>
      <c r="QIH2" s="41"/>
      <c r="QII2" s="41"/>
      <c r="QIJ2" s="41"/>
      <c r="QIK2" s="41"/>
      <c r="QIL2" s="41"/>
      <c r="QIM2" s="41"/>
      <c r="QIN2" s="41"/>
      <c r="QIO2" s="41"/>
      <c r="QIP2" s="41"/>
      <c r="QIQ2" s="41"/>
      <c r="QIR2" s="41"/>
      <c r="QIS2" s="41"/>
      <c r="QIT2" s="41"/>
      <c r="QIU2" s="41"/>
      <c r="QIV2" s="41"/>
      <c r="QIW2" s="41"/>
      <c r="QIX2" s="41"/>
      <c r="QIY2" s="41"/>
      <c r="QIZ2" s="41"/>
      <c r="QJA2" s="41"/>
      <c r="QJB2" s="41"/>
      <c r="QJC2" s="41"/>
      <c r="QJD2" s="41"/>
      <c r="QJE2" s="41"/>
      <c r="QJF2" s="41"/>
      <c r="QJG2" s="41"/>
      <c r="QJH2" s="41"/>
      <c r="QJI2" s="41"/>
      <c r="QJJ2" s="41"/>
      <c r="QJK2" s="41"/>
      <c r="QJL2" s="41"/>
      <c r="QJM2" s="41"/>
      <c r="QJN2" s="41"/>
      <c r="QJO2" s="41"/>
      <c r="QJP2" s="41"/>
      <c r="QJQ2" s="41"/>
      <c r="QJR2" s="41"/>
      <c r="QJS2" s="41"/>
      <c r="QJT2" s="41"/>
      <c r="QJU2" s="41"/>
      <c r="QJV2" s="41"/>
      <c r="QJW2" s="41"/>
      <c r="QJX2" s="41"/>
      <c r="QJY2" s="41"/>
      <c r="QJZ2" s="41"/>
      <c r="QKA2" s="41"/>
      <c r="QKB2" s="41"/>
      <c r="QKC2" s="41"/>
      <c r="QKD2" s="41"/>
      <c r="QKE2" s="41"/>
      <c r="QKF2" s="41"/>
      <c r="QKG2" s="41"/>
      <c r="QKH2" s="41"/>
      <c r="QKI2" s="41"/>
      <c r="QKJ2" s="41"/>
      <c r="QKK2" s="41"/>
      <c r="QKL2" s="41"/>
      <c r="QKM2" s="41"/>
      <c r="QKN2" s="41"/>
      <c r="QKO2" s="41"/>
      <c r="QKP2" s="41"/>
      <c r="QKQ2" s="41"/>
      <c r="QKR2" s="41"/>
      <c r="QKS2" s="41"/>
      <c r="QKT2" s="41"/>
      <c r="QKU2" s="41"/>
      <c r="QKV2" s="41"/>
      <c r="QKW2" s="41"/>
      <c r="QKX2" s="41"/>
      <c r="QKY2" s="41"/>
      <c r="QKZ2" s="41"/>
      <c r="QLA2" s="41"/>
      <c r="QLB2" s="41"/>
      <c r="QLC2" s="41"/>
      <c r="QLD2" s="41"/>
      <c r="QLE2" s="41"/>
      <c r="QLF2" s="41"/>
      <c r="QLG2" s="41"/>
      <c r="QLH2" s="41"/>
      <c r="QLI2" s="41"/>
      <c r="QLJ2" s="41"/>
      <c r="QLK2" s="41"/>
      <c r="QLL2" s="41"/>
      <c r="QLM2" s="41"/>
      <c r="QLN2" s="41"/>
      <c r="QLO2" s="41"/>
      <c r="QLP2" s="41"/>
      <c r="QLQ2" s="41"/>
      <c r="QLR2" s="41"/>
      <c r="QLS2" s="41"/>
      <c r="QLT2" s="41"/>
      <c r="QLU2" s="41"/>
      <c r="QLV2" s="41"/>
      <c r="QLW2" s="41"/>
      <c r="QLX2" s="41"/>
      <c r="QLY2" s="41"/>
      <c r="QLZ2" s="41"/>
      <c r="QMA2" s="41"/>
      <c r="QMB2" s="41"/>
      <c r="QMC2" s="41"/>
      <c r="QMD2" s="41"/>
      <c r="QME2" s="41"/>
      <c r="QMF2" s="41"/>
      <c r="QMG2" s="41"/>
      <c r="QMH2" s="41"/>
      <c r="QMI2" s="41"/>
      <c r="QMJ2" s="41"/>
      <c r="QMK2" s="41"/>
      <c r="QML2" s="41"/>
      <c r="QMM2" s="41"/>
      <c r="QMN2" s="41"/>
      <c r="QMO2" s="41"/>
      <c r="QMP2" s="41"/>
      <c r="QMQ2" s="41"/>
      <c r="QMR2" s="41"/>
      <c r="QMS2" s="41"/>
      <c r="QMT2" s="41"/>
      <c r="QMU2" s="41"/>
      <c r="QMV2" s="41"/>
      <c r="QMW2" s="41"/>
      <c r="QMX2" s="41"/>
      <c r="QMY2" s="41"/>
      <c r="QMZ2" s="41"/>
      <c r="QNA2" s="41"/>
      <c r="QNB2" s="41"/>
      <c r="QNC2" s="41"/>
      <c r="QND2" s="41"/>
      <c r="QNE2" s="41"/>
      <c r="QNF2" s="41"/>
      <c r="QNG2" s="41"/>
      <c r="QNH2" s="41"/>
      <c r="QNI2" s="41"/>
      <c r="QNJ2" s="41"/>
      <c r="QNK2" s="41"/>
      <c r="QNL2" s="41"/>
      <c r="QNM2" s="41"/>
      <c r="QNN2" s="41"/>
      <c r="QNO2" s="41"/>
      <c r="QNP2" s="41"/>
      <c r="QNQ2" s="41"/>
      <c r="QNR2" s="41"/>
      <c r="QNS2" s="41"/>
      <c r="QNT2" s="41"/>
      <c r="QNU2" s="41"/>
      <c r="QNV2" s="41"/>
      <c r="QNW2" s="41"/>
      <c r="QNX2" s="41"/>
      <c r="QNY2" s="41"/>
      <c r="QNZ2" s="41"/>
      <c r="QOA2" s="41"/>
      <c r="QOB2" s="41"/>
      <c r="QOC2" s="41"/>
      <c r="QOD2" s="41"/>
      <c r="QOE2" s="41"/>
      <c r="QOF2" s="41"/>
      <c r="QOG2" s="41"/>
      <c r="QOH2" s="41"/>
      <c r="QOI2" s="41"/>
      <c r="QOJ2" s="41"/>
      <c r="QOK2" s="41"/>
      <c r="QOL2" s="41"/>
      <c r="QOM2" s="41"/>
      <c r="QON2" s="41"/>
      <c r="QOO2" s="41"/>
      <c r="QOP2" s="41"/>
      <c r="QOQ2" s="41"/>
      <c r="QOR2" s="41"/>
      <c r="QOS2" s="41"/>
      <c r="QOT2" s="41"/>
      <c r="QOU2" s="41"/>
      <c r="QOV2" s="41"/>
      <c r="QOW2" s="41"/>
      <c r="QOX2" s="41"/>
      <c r="QOY2" s="41"/>
      <c r="QOZ2" s="41"/>
      <c r="QPA2" s="41"/>
      <c r="QPB2" s="41"/>
      <c r="QPC2" s="41"/>
      <c r="QPD2" s="41"/>
      <c r="QPE2" s="41"/>
      <c r="QPF2" s="41"/>
      <c r="QPG2" s="41"/>
      <c r="QPH2" s="41"/>
      <c r="QPI2" s="41"/>
      <c r="QPJ2" s="41"/>
      <c r="QPK2" s="41"/>
      <c r="QPL2" s="41"/>
      <c r="QPM2" s="41"/>
      <c r="QPN2" s="41"/>
      <c r="QPO2" s="41"/>
      <c r="QPP2" s="41"/>
      <c r="QPQ2" s="41"/>
      <c r="QPR2" s="41"/>
      <c r="QPS2" s="41"/>
      <c r="QPT2" s="41"/>
      <c r="QPU2" s="41"/>
      <c r="QPV2" s="41"/>
      <c r="QPW2" s="41"/>
      <c r="QPX2" s="41"/>
      <c r="QPY2" s="41"/>
      <c r="QPZ2" s="41"/>
      <c r="QQA2" s="41"/>
      <c r="QQB2" s="41"/>
      <c r="QQC2" s="41"/>
      <c r="QQD2" s="41"/>
      <c r="QQE2" s="41"/>
      <c r="QQF2" s="41"/>
      <c r="QQG2" s="41"/>
      <c r="QQH2" s="41"/>
      <c r="QQI2" s="41"/>
      <c r="QQJ2" s="41"/>
      <c r="QQK2" s="41"/>
      <c r="QQL2" s="41"/>
      <c r="QQM2" s="41"/>
      <c r="QQN2" s="41"/>
      <c r="QQO2" s="41"/>
      <c r="QQP2" s="41"/>
      <c r="QQQ2" s="41"/>
      <c r="QQR2" s="41"/>
      <c r="QQS2" s="41"/>
      <c r="QQT2" s="41"/>
      <c r="QQU2" s="41"/>
      <c r="QQV2" s="41"/>
      <c r="QQW2" s="41"/>
      <c r="QQX2" s="41"/>
      <c r="QQY2" s="41"/>
      <c r="QQZ2" s="41"/>
      <c r="QRA2" s="41"/>
      <c r="QRB2" s="41"/>
      <c r="QRC2" s="41"/>
      <c r="QRD2" s="41"/>
      <c r="QRE2" s="41"/>
      <c r="QRF2" s="41"/>
      <c r="QRG2" s="41"/>
      <c r="QRH2" s="41"/>
      <c r="QRI2" s="41"/>
      <c r="QRJ2" s="41"/>
      <c r="QRK2" s="41"/>
      <c r="QRL2" s="41"/>
      <c r="QRM2" s="41"/>
      <c r="QRN2" s="41"/>
      <c r="QRO2" s="41"/>
      <c r="QRP2" s="41"/>
      <c r="QRQ2" s="41"/>
      <c r="QRR2" s="41"/>
      <c r="QRS2" s="41"/>
      <c r="QRT2" s="41"/>
      <c r="QRU2" s="41"/>
      <c r="QRV2" s="41"/>
      <c r="QRW2" s="41"/>
      <c r="QRX2" s="41"/>
      <c r="QRY2" s="41"/>
      <c r="QRZ2" s="41"/>
      <c r="QSA2" s="41"/>
      <c r="QSB2" s="41"/>
      <c r="QSC2" s="41"/>
      <c r="QSD2" s="41"/>
      <c r="QSE2" s="41"/>
      <c r="QSF2" s="41"/>
      <c r="QSG2" s="41"/>
      <c r="QSH2" s="41"/>
      <c r="QSI2" s="41"/>
      <c r="QSJ2" s="41"/>
      <c r="QSK2" s="41"/>
      <c r="QSL2" s="41"/>
      <c r="QSM2" s="41"/>
      <c r="QSN2" s="41"/>
      <c r="QSO2" s="41"/>
      <c r="QSP2" s="41"/>
      <c r="QSQ2" s="41"/>
      <c r="QSR2" s="41"/>
      <c r="QSS2" s="41"/>
      <c r="QST2" s="41"/>
      <c r="QSU2" s="41"/>
      <c r="QSV2" s="41"/>
      <c r="QSW2" s="41"/>
      <c r="QSX2" s="41"/>
      <c r="QSY2" s="41"/>
      <c r="QSZ2" s="41"/>
      <c r="QTA2" s="41"/>
      <c r="QTB2" s="41"/>
      <c r="QTC2" s="41"/>
      <c r="QTD2" s="41"/>
      <c r="QTE2" s="41"/>
      <c r="QTF2" s="41"/>
      <c r="QTG2" s="41"/>
      <c r="QTH2" s="41"/>
      <c r="QTI2" s="41"/>
      <c r="QTJ2" s="41"/>
      <c r="QTK2" s="41"/>
      <c r="QTL2" s="41"/>
      <c r="QTM2" s="41"/>
      <c r="QTN2" s="41"/>
      <c r="QTO2" s="41"/>
      <c r="QTP2" s="41"/>
      <c r="QTQ2" s="41"/>
      <c r="QTR2" s="41"/>
      <c r="QTS2" s="41"/>
      <c r="QTT2" s="41"/>
      <c r="QTU2" s="41"/>
      <c r="QTV2" s="41"/>
      <c r="QTW2" s="41"/>
      <c r="QTX2" s="41"/>
      <c r="QTY2" s="41"/>
      <c r="QTZ2" s="41"/>
      <c r="QUA2" s="41"/>
      <c r="QUB2" s="41"/>
      <c r="QUC2" s="41"/>
      <c r="QUD2" s="41"/>
      <c r="QUE2" s="41"/>
      <c r="QUF2" s="41"/>
      <c r="QUG2" s="41"/>
      <c r="QUH2" s="41"/>
      <c r="QUI2" s="41"/>
      <c r="QUJ2" s="41"/>
      <c r="QUK2" s="41"/>
      <c r="QUL2" s="41"/>
      <c r="QUM2" s="41"/>
      <c r="QUN2" s="41"/>
      <c r="QUO2" s="41"/>
      <c r="QUP2" s="41"/>
      <c r="QUQ2" s="41"/>
      <c r="QUR2" s="41"/>
      <c r="QUS2" s="41"/>
      <c r="QUT2" s="41"/>
      <c r="QUU2" s="41"/>
      <c r="QUV2" s="41"/>
      <c r="QUW2" s="41"/>
      <c r="QUX2" s="41"/>
      <c r="QUY2" s="41"/>
      <c r="QUZ2" s="41"/>
      <c r="QVA2" s="41"/>
      <c r="QVB2" s="41"/>
      <c r="QVC2" s="41"/>
      <c r="QVD2" s="41"/>
      <c r="QVE2" s="41"/>
      <c r="QVF2" s="41"/>
      <c r="QVG2" s="41"/>
      <c r="QVH2" s="41"/>
      <c r="QVI2" s="41"/>
      <c r="QVJ2" s="41"/>
      <c r="QVK2" s="41"/>
      <c r="QVL2" s="41"/>
      <c r="QVM2" s="41"/>
      <c r="QVN2" s="41"/>
      <c r="QVO2" s="41"/>
      <c r="QVP2" s="41"/>
      <c r="QVQ2" s="41"/>
      <c r="QVR2" s="41"/>
      <c r="QVS2" s="41"/>
      <c r="QVT2" s="41"/>
      <c r="QVU2" s="41"/>
      <c r="QVV2" s="41"/>
      <c r="QVW2" s="41"/>
      <c r="QVX2" s="41"/>
      <c r="QVY2" s="41"/>
      <c r="QVZ2" s="41"/>
      <c r="QWA2" s="41"/>
      <c r="QWB2" s="41"/>
      <c r="QWC2" s="41"/>
      <c r="QWD2" s="41"/>
      <c r="QWE2" s="41"/>
      <c r="QWF2" s="41"/>
      <c r="QWG2" s="41"/>
      <c r="QWH2" s="41"/>
      <c r="QWI2" s="41"/>
      <c r="QWJ2" s="41"/>
      <c r="QWK2" s="41"/>
      <c r="QWL2" s="41"/>
      <c r="QWM2" s="41"/>
      <c r="QWN2" s="41"/>
      <c r="QWO2" s="41"/>
      <c r="QWP2" s="41"/>
      <c r="QWQ2" s="41"/>
      <c r="QWR2" s="41"/>
      <c r="QWS2" s="41"/>
      <c r="QWT2" s="41"/>
      <c r="QWU2" s="41"/>
      <c r="QWV2" s="41"/>
      <c r="QWW2" s="41"/>
      <c r="QWX2" s="41"/>
      <c r="QWY2" s="41"/>
      <c r="QWZ2" s="41"/>
      <c r="QXA2" s="41"/>
      <c r="QXB2" s="41"/>
      <c r="QXC2" s="41"/>
      <c r="QXD2" s="41"/>
      <c r="QXE2" s="41"/>
      <c r="QXF2" s="41"/>
      <c r="QXG2" s="41"/>
      <c r="QXH2" s="41"/>
      <c r="QXI2" s="41"/>
      <c r="QXJ2" s="41"/>
      <c r="QXK2" s="41"/>
      <c r="QXL2" s="41"/>
      <c r="QXM2" s="41"/>
      <c r="QXN2" s="41"/>
      <c r="QXO2" s="41"/>
      <c r="QXP2" s="41"/>
      <c r="QXQ2" s="41"/>
      <c r="QXR2" s="41"/>
      <c r="QXS2" s="41"/>
      <c r="QXT2" s="41"/>
      <c r="QXU2" s="41"/>
      <c r="QXV2" s="41"/>
      <c r="QXW2" s="41"/>
      <c r="QXX2" s="41"/>
      <c r="QXY2" s="41"/>
      <c r="QXZ2" s="41"/>
      <c r="QYA2" s="41"/>
      <c r="QYB2" s="41"/>
      <c r="QYC2" s="41"/>
      <c r="QYD2" s="41"/>
      <c r="QYE2" s="41"/>
      <c r="QYF2" s="41"/>
      <c r="QYG2" s="41"/>
      <c r="QYH2" s="41"/>
      <c r="QYI2" s="41"/>
      <c r="QYJ2" s="41"/>
      <c r="QYK2" s="41"/>
      <c r="QYL2" s="41"/>
      <c r="QYM2" s="41"/>
      <c r="QYN2" s="41"/>
      <c r="QYO2" s="41"/>
      <c r="QYP2" s="41"/>
      <c r="QYQ2" s="41"/>
      <c r="QYR2" s="41"/>
      <c r="QYS2" s="41"/>
      <c r="QYT2" s="41"/>
      <c r="QYU2" s="41"/>
      <c r="QYV2" s="41"/>
      <c r="QYW2" s="41"/>
      <c r="QYX2" s="41"/>
      <c r="QYY2" s="41"/>
      <c r="QYZ2" s="41"/>
      <c r="QZA2" s="41"/>
      <c r="QZB2" s="41"/>
      <c r="QZC2" s="41"/>
      <c r="QZD2" s="41"/>
      <c r="QZE2" s="41"/>
      <c r="QZF2" s="41"/>
      <c r="QZG2" s="41"/>
      <c r="QZH2" s="41"/>
      <c r="QZI2" s="41"/>
      <c r="QZJ2" s="41"/>
      <c r="QZK2" s="41"/>
      <c r="QZL2" s="41"/>
      <c r="QZM2" s="41"/>
      <c r="QZN2" s="41"/>
      <c r="QZO2" s="41"/>
      <c r="QZP2" s="41"/>
      <c r="QZQ2" s="41"/>
      <c r="QZR2" s="41"/>
      <c r="QZS2" s="41"/>
      <c r="QZT2" s="41"/>
      <c r="QZU2" s="41"/>
      <c r="QZV2" s="41"/>
      <c r="QZW2" s="41"/>
      <c r="QZX2" s="41"/>
      <c r="QZY2" s="41"/>
      <c r="QZZ2" s="41"/>
      <c r="RAA2" s="41"/>
      <c r="RAB2" s="41"/>
      <c r="RAC2" s="41"/>
      <c r="RAD2" s="41"/>
      <c r="RAE2" s="41"/>
      <c r="RAF2" s="41"/>
      <c r="RAG2" s="41"/>
      <c r="RAH2" s="41"/>
      <c r="RAI2" s="41"/>
      <c r="RAJ2" s="41"/>
      <c r="RAK2" s="41"/>
      <c r="RAL2" s="41"/>
      <c r="RAM2" s="41"/>
      <c r="RAN2" s="41"/>
      <c r="RAO2" s="41"/>
      <c r="RAP2" s="41"/>
      <c r="RAQ2" s="41"/>
      <c r="RAR2" s="41"/>
      <c r="RAS2" s="41"/>
      <c r="RAT2" s="41"/>
      <c r="RAU2" s="41"/>
      <c r="RAV2" s="41"/>
      <c r="RAW2" s="41"/>
      <c r="RAX2" s="41"/>
      <c r="RAY2" s="41"/>
      <c r="RAZ2" s="41"/>
      <c r="RBA2" s="41"/>
      <c r="RBB2" s="41"/>
      <c r="RBC2" s="41"/>
      <c r="RBD2" s="41"/>
      <c r="RBE2" s="41"/>
      <c r="RBF2" s="41"/>
      <c r="RBG2" s="41"/>
      <c r="RBH2" s="41"/>
      <c r="RBI2" s="41"/>
      <c r="RBJ2" s="41"/>
      <c r="RBK2" s="41"/>
      <c r="RBL2" s="41"/>
      <c r="RBM2" s="41"/>
      <c r="RBN2" s="41"/>
      <c r="RBO2" s="41"/>
      <c r="RBP2" s="41"/>
      <c r="RBQ2" s="41"/>
      <c r="RBR2" s="41"/>
      <c r="RBS2" s="41"/>
      <c r="RBT2" s="41"/>
      <c r="RBU2" s="41"/>
      <c r="RBV2" s="41"/>
      <c r="RBW2" s="41"/>
      <c r="RBX2" s="41"/>
      <c r="RBY2" s="41"/>
      <c r="RBZ2" s="41"/>
      <c r="RCA2" s="41"/>
      <c r="RCB2" s="41"/>
      <c r="RCC2" s="41"/>
      <c r="RCD2" s="41"/>
      <c r="RCE2" s="41"/>
      <c r="RCF2" s="41"/>
      <c r="RCG2" s="41"/>
      <c r="RCH2" s="41"/>
      <c r="RCI2" s="41"/>
      <c r="RCJ2" s="41"/>
      <c r="RCK2" s="41"/>
      <c r="RCL2" s="41"/>
      <c r="RCM2" s="41"/>
      <c r="RCN2" s="41"/>
      <c r="RCO2" s="41"/>
      <c r="RCP2" s="41"/>
      <c r="RCQ2" s="41"/>
      <c r="RCR2" s="41"/>
      <c r="RCS2" s="41"/>
      <c r="RCT2" s="41"/>
      <c r="RCU2" s="41"/>
      <c r="RCV2" s="41"/>
      <c r="RCW2" s="41"/>
      <c r="RCX2" s="41"/>
      <c r="RCY2" s="41"/>
      <c r="RCZ2" s="41"/>
      <c r="RDA2" s="41"/>
      <c r="RDB2" s="41"/>
      <c r="RDC2" s="41"/>
      <c r="RDD2" s="41"/>
      <c r="RDE2" s="41"/>
      <c r="RDF2" s="41"/>
      <c r="RDG2" s="41"/>
      <c r="RDH2" s="41"/>
      <c r="RDI2" s="41"/>
      <c r="RDJ2" s="41"/>
      <c r="RDK2" s="41"/>
      <c r="RDL2" s="41"/>
      <c r="RDM2" s="41"/>
      <c r="RDN2" s="41"/>
      <c r="RDO2" s="41"/>
      <c r="RDP2" s="41"/>
      <c r="RDQ2" s="41"/>
      <c r="RDR2" s="41"/>
      <c r="RDS2" s="41"/>
      <c r="RDT2" s="41"/>
      <c r="RDU2" s="41"/>
      <c r="RDV2" s="41"/>
      <c r="RDW2" s="41"/>
      <c r="RDX2" s="41"/>
      <c r="RDY2" s="41"/>
      <c r="RDZ2" s="41"/>
      <c r="REA2" s="41"/>
      <c r="REB2" s="41"/>
      <c r="REC2" s="41"/>
      <c r="RED2" s="41"/>
      <c r="REE2" s="41"/>
      <c r="REF2" s="41"/>
      <c r="REG2" s="41"/>
      <c r="REH2" s="41"/>
      <c r="REI2" s="41"/>
      <c r="REJ2" s="41"/>
      <c r="REK2" s="41"/>
      <c r="REL2" s="41"/>
      <c r="REM2" s="41"/>
      <c r="REN2" s="41"/>
      <c r="REO2" s="41"/>
      <c r="REP2" s="41"/>
      <c r="REQ2" s="41"/>
      <c r="RER2" s="41"/>
      <c r="RES2" s="41"/>
      <c r="RET2" s="41"/>
      <c r="REU2" s="41"/>
      <c r="REV2" s="41"/>
      <c r="REW2" s="41"/>
      <c r="REX2" s="41"/>
      <c r="REY2" s="41"/>
      <c r="REZ2" s="41"/>
      <c r="RFA2" s="41"/>
      <c r="RFB2" s="41"/>
      <c r="RFC2" s="41"/>
      <c r="RFD2" s="41"/>
      <c r="RFE2" s="41"/>
      <c r="RFF2" s="41"/>
      <c r="RFG2" s="41"/>
      <c r="RFH2" s="41"/>
      <c r="RFI2" s="41"/>
      <c r="RFJ2" s="41"/>
      <c r="RFK2" s="41"/>
      <c r="RFL2" s="41"/>
      <c r="RFM2" s="41"/>
      <c r="RFN2" s="41"/>
      <c r="RFO2" s="41"/>
      <c r="RFP2" s="41"/>
      <c r="RFQ2" s="41"/>
      <c r="RFR2" s="41"/>
      <c r="RFS2" s="41"/>
      <c r="RFT2" s="41"/>
      <c r="RFU2" s="41"/>
      <c r="RFV2" s="41"/>
      <c r="RFW2" s="41"/>
      <c r="RFX2" s="41"/>
      <c r="RFY2" s="41"/>
      <c r="RFZ2" s="41"/>
      <c r="RGA2" s="41"/>
      <c r="RGB2" s="41"/>
      <c r="RGC2" s="41"/>
      <c r="RGD2" s="41"/>
      <c r="RGE2" s="41"/>
      <c r="RGF2" s="41"/>
      <c r="RGG2" s="41"/>
      <c r="RGH2" s="41"/>
      <c r="RGI2" s="41"/>
      <c r="RGJ2" s="41"/>
      <c r="RGK2" s="41"/>
      <c r="RGL2" s="41"/>
      <c r="RGM2" s="41"/>
      <c r="RGN2" s="41"/>
      <c r="RGO2" s="41"/>
      <c r="RGP2" s="41"/>
      <c r="RGQ2" s="41"/>
      <c r="RGR2" s="41"/>
      <c r="RGS2" s="41"/>
      <c r="RGT2" s="41"/>
      <c r="RGU2" s="41"/>
      <c r="RGV2" s="41"/>
      <c r="RGW2" s="41"/>
      <c r="RGX2" s="41"/>
      <c r="RGY2" s="41"/>
      <c r="RGZ2" s="41"/>
      <c r="RHA2" s="41"/>
      <c r="RHB2" s="41"/>
      <c r="RHC2" s="41"/>
      <c r="RHD2" s="41"/>
      <c r="RHE2" s="41"/>
      <c r="RHF2" s="41"/>
      <c r="RHG2" s="41"/>
      <c r="RHH2" s="41"/>
      <c r="RHI2" s="41"/>
      <c r="RHJ2" s="41"/>
      <c r="RHK2" s="41"/>
      <c r="RHL2" s="41"/>
      <c r="RHM2" s="41"/>
      <c r="RHN2" s="41"/>
      <c r="RHO2" s="41"/>
      <c r="RHP2" s="41"/>
      <c r="RHQ2" s="41"/>
      <c r="RHR2" s="41"/>
      <c r="RHS2" s="41"/>
      <c r="RHT2" s="41"/>
      <c r="RHU2" s="41"/>
      <c r="RHV2" s="41"/>
      <c r="RHW2" s="41"/>
      <c r="RHX2" s="41"/>
      <c r="RHY2" s="41"/>
      <c r="RHZ2" s="41"/>
      <c r="RIA2" s="41"/>
      <c r="RIB2" s="41"/>
      <c r="RIC2" s="41"/>
      <c r="RID2" s="41"/>
      <c r="RIE2" s="41"/>
      <c r="RIF2" s="41"/>
      <c r="RIG2" s="41"/>
      <c r="RIH2" s="41"/>
      <c r="RII2" s="41"/>
      <c r="RIJ2" s="41"/>
      <c r="RIK2" s="41"/>
      <c r="RIL2" s="41"/>
      <c r="RIM2" s="41"/>
      <c r="RIN2" s="41"/>
      <c r="RIO2" s="41"/>
      <c r="RIP2" s="41"/>
      <c r="RIQ2" s="41"/>
      <c r="RIR2" s="41"/>
      <c r="RIS2" s="41"/>
      <c r="RIT2" s="41"/>
      <c r="RIU2" s="41"/>
      <c r="RIV2" s="41"/>
      <c r="RIW2" s="41"/>
      <c r="RIX2" s="41"/>
      <c r="RIY2" s="41"/>
      <c r="RIZ2" s="41"/>
      <c r="RJA2" s="41"/>
      <c r="RJB2" s="41"/>
      <c r="RJC2" s="41"/>
      <c r="RJD2" s="41"/>
      <c r="RJE2" s="41"/>
      <c r="RJF2" s="41"/>
      <c r="RJG2" s="41"/>
      <c r="RJH2" s="41"/>
      <c r="RJI2" s="41"/>
      <c r="RJJ2" s="41"/>
      <c r="RJK2" s="41"/>
      <c r="RJL2" s="41"/>
      <c r="RJM2" s="41"/>
      <c r="RJN2" s="41"/>
      <c r="RJO2" s="41"/>
      <c r="RJP2" s="41"/>
      <c r="RJQ2" s="41"/>
      <c r="RJR2" s="41"/>
      <c r="RJS2" s="41"/>
      <c r="RJT2" s="41"/>
      <c r="RJU2" s="41"/>
      <c r="RJV2" s="41"/>
      <c r="RJW2" s="41"/>
      <c r="RJX2" s="41"/>
      <c r="RJY2" s="41"/>
      <c r="RJZ2" s="41"/>
      <c r="RKA2" s="41"/>
      <c r="RKB2" s="41"/>
      <c r="RKC2" s="41"/>
      <c r="RKD2" s="41"/>
      <c r="RKE2" s="41"/>
      <c r="RKF2" s="41"/>
      <c r="RKG2" s="41"/>
      <c r="RKH2" s="41"/>
      <c r="RKI2" s="41"/>
      <c r="RKJ2" s="41"/>
      <c r="RKK2" s="41"/>
      <c r="RKL2" s="41"/>
      <c r="RKM2" s="41"/>
      <c r="RKN2" s="41"/>
      <c r="RKO2" s="41"/>
      <c r="RKP2" s="41"/>
      <c r="RKQ2" s="41"/>
      <c r="RKR2" s="41"/>
      <c r="RKS2" s="41"/>
      <c r="RKT2" s="41"/>
      <c r="RKU2" s="41"/>
      <c r="RKV2" s="41"/>
      <c r="RKW2" s="41"/>
      <c r="RKX2" s="41"/>
      <c r="RKY2" s="41"/>
      <c r="RKZ2" s="41"/>
      <c r="RLA2" s="41"/>
      <c r="RLB2" s="41"/>
      <c r="RLC2" s="41"/>
      <c r="RLD2" s="41"/>
      <c r="RLE2" s="41"/>
      <c r="RLF2" s="41"/>
      <c r="RLG2" s="41"/>
      <c r="RLH2" s="41"/>
      <c r="RLI2" s="41"/>
      <c r="RLJ2" s="41"/>
      <c r="RLK2" s="41"/>
      <c r="RLL2" s="41"/>
      <c r="RLM2" s="41"/>
      <c r="RLN2" s="41"/>
      <c r="RLO2" s="41"/>
      <c r="RLP2" s="41"/>
      <c r="RLQ2" s="41"/>
      <c r="RLR2" s="41"/>
      <c r="RLS2" s="41"/>
      <c r="RLT2" s="41"/>
      <c r="RLU2" s="41"/>
      <c r="RLV2" s="41"/>
      <c r="RLW2" s="41"/>
      <c r="RLX2" s="41"/>
      <c r="RLY2" s="41"/>
      <c r="RLZ2" s="41"/>
      <c r="RMA2" s="41"/>
      <c r="RMB2" s="41"/>
      <c r="RMC2" s="41"/>
      <c r="RMD2" s="41"/>
      <c r="RME2" s="41"/>
      <c r="RMF2" s="41"/>
      <c r="RMG2" s="41"/>
      <c r="RMH2" s="41"/>
      <c r="RMI2" s="41"/>
      <c r="RMJ2" s="41"/>
      <c r="RMK2" s="41"/>
      <c r="RML2" s="41"/>
      <c r="RMM2" s="41"/>
      <c r="RMN2" s="41"/>
      <c r="RMO2" s="41"/>
      <c r="RMP2" s="41"/>
      <c r="RMQ2" s="41"/>
      <c r="RMR2" s="41"/>
      <c r="RMS2" s="41"/>
      <c r="RMT2" s="41"/>
      <c r="RMU2" s="41"/>
      <c r="RMV2" s="41"/>
      <c r="RMW2" s="41"/>
      <c r="RMX2" s="41"/>
      <c r="RMY2" s="41"/>
      <c r="RMZ2" s="41"/>
      <c r="RNA2" s="41"/>
      <c r="RNB2" s="41"/>
      <c r="RNC2" s="41"/>
      <c r="RND2" s="41"/>
      <c r="RNE2" s="41"/>
      <c r="RNF2" s="41"/>
      <c r="RNG2" s="41"/>
      <c r="RNH2" s="41"/>
      <c r="RNI2" s="41"/>
      <c r="RNJ2" s="41"/>
      <c r="RNK2" s="41"/>
      <c r="RNL2" s="41"/>
      <c r="RNM2" s="41"/>
      <c r="RNN2" s="41"/>
      <c r="RNO2" s="41"/>
      <c r="RNP2" s="41"/>
      <c r="RNQ2" s="41"/>
      <c r="RNR2" s="41"/>
      <c r="RNS2" s="41"/>
      <c r="RNT2" s="41"/>
      <c r="RNU2" s="41"/>
      <c r="RNV2" s="41"/>
      <c r="RNW2" s="41"/>
      <c r="RNX2" s="41"/>
      <c r="RNY2" s="41"/>
      <c r="RNZ2" s="41"/>
      <c r="ROA2" s="41"/>
      <c r="ROB2" s="41"/>
      <c r="ROC2" s="41"/>
      <c r="ROD2" s="41"/>
      <c r="ROE2" s="41"/>
      <c r="ROF2" s="41"/>
      <c r="ROG2" s="41"/>
      <c r="ROH2" s="41"/>
      <c r="ROI2" s="41"/>
      <c r="ROJ2" s="41"/>
      <c r="ROK2" s="41"/>
      <c r="ROL2" s="41"/>
      <c r="ROM2" s="41"/>
      <c r="RON2" s="41"/>
      <c r="ROO2" s="41"/>
      <c r="ROP2" s="41"/>
      <c r="ROQ2" s="41"/>
      <c r="ROR2" s="41"/>
      <c r="ROS2" s="41"/>
      <c r="ROT2" s="41"/>
      <c r="ROU2" s="41"/>
      <c r="ROV2" s="41"/>
      <c r="ROW2" s="41"/>
      <c r="ROX2" s="41"/>
      <c r="ROY2" s="41"/>
      <c r="ROZ2" s="41"/>
      <c r="RPA2" s="41"/>
      <c r="RPB2" s="41"/>
      <c r="RPC2" s="41"/>
      <c r="RPD2" s="41"/>
      <c r="RPE2" s="41"/>
      <c r="RPF2" s="41"/>
      <c r="RPG2" s="41"/>
      <c r="RPH2" s="41"/>
      <c r="RPI2" s="41"/>
      <c r="RPJ2" s="41"/>
      <c r="RPK2" s="41"/>
      <c r="RPL2" s="41"/>
      <c r="RPM2" s="41"/>
      <c r="RPN2" s="41"/>
      <c r="RPO2" s="41"/>
      <c r="RPP2" s="41"/>
      <c r="RPQ2" s="41"/>
      <c r="RPR2" s="41"/>
      <c r="RPS2" s="41"/>
      <c r="RPT2" s="41"/>
      <c r="RPU2" s="41"/>
      <c r="RPV2" s="41"/>
      <c r="RPW2" s="41"/>
      <c r="RPX2" s="41"/>
      <c r="RPY2" s="41"/>
      <c r="RPZ2" s="41"/>
      <c r="RQA2" s="41"/>
      <c r="RQB2" s="41"/>
      <c r="RQC2" s="41"/>
      <c r="RQD2" s="41"/>
      <c r="RQE2" s="41"/>
      <c r="RQF2" s="41"/>
      <c r="RQG2" s="41"/>
      <c r="RQH2" s="41"/>
      <c r="RQI2" s="41"/>
      <c r="RQJ2" s="41"/>
      <c r="RQK2" s="41"/>
      <c r="RQL2" s="41"/>
      <c r="RQM2" s="41"/>
      <c r="RQN2" s="41"/>
      <c r="RQO2" s="41"/>
      <c r="RQP2" s="41"/>
      <c r="RQQ2" s="41"/>
      <c r="RQR2" s="41"/>
      <c r="RQS2" s="41"/>
      <c r="RQT2" s="41"/>
      <c r="RQU2" s="41"/>
      <c r="RQV2" s="41"/>
      <c r="RQW2" s="41"/>
      <c r="RQX2" s="41"/>
      <c r="RQY2" s="41"/>
      <c r="RQZ2" s="41"/>
      <c r="RRA2" s="41"/>
      <c r="RRB2" s="41"/>
      <c r="RRC2" s="41"/>
      <c r="RRD2" s="41"/>
      <c r="RRE2" s="41"/>
      <c r="RRF2" s="41"/>
      <c r="RRG2" s="41"/>
      <c r="RRH2" s="41"/>
      <c r="RRI2" s="41"/>
      <c r="RRJ2" s="41"/>
      <c r="RRK2" s="41"/>
      <c r="RRL2" s="41"/>
      <c r="RRM2" s="41"/>
      <c r="RRN2" s="41"/>
      <c r="RRO2" s="41"/>
      <c r="RRP2" s="41"/>
      <c r="RRQ2" s="41"/>
      <c r="RRR2" s="41"/>
      <c r="RRS2" s="41"/>
      <c r="RRT2" s="41"/>
      <c r="RRU2" s="41"/>
      <c r="RRV2" s="41"/>
      <c r="RRW2" s="41"/>
      <c r="RRX2" s="41"/>
      <c r="RRY2" s="41"/>
      <c r="RRZ2" s="41"/>
      <c r="RSA2" s="41"/>
      <c r="RSB2" s="41"/>
      <c r="RSC2" s="41"/>
      <c r="RSD2" s="41"/>
      <c r="RSE2" s="41"/>
      <c r="RSF2" s="41"/>
      <c r="RSG2" s="41"/>
      <c r="RSH2" s="41"/>
      <c r="RSI2" s="41"/>
      <c r="RSJ2" s="41"/>
      <c r="RSK2" s="41"/>
      <c r="RSL2" s="41"/>
      <c r="RSM2" s="41"/>
      <c r="RSN2" s="41"/>
      <c r="RSO2" s="41"/>
      <c r="RSP2" s="41"/>
      <c r="RSQ2" s="41"/>
      <c r="RSR2" s="41"/>
      <c r="RSS2" s="41"/>
      <c r="RST2" s="41"/>
      <c r="RSU2" s="41"/>
      <c r="RSV2" s="41"/>
      <c r="RSW2" s="41"/>
      <c r="RSX2" s="41"/>
      <c r="RSY2" s="41"/>
      <c r="RSZ2" s="41"/>
      <c r="RTA2" s="41"/>
      <c r="RTB2" s="41"/>
      <c r="RTC2" s="41"/>
      <c r="RTD2" s="41"/>
      <c r="RTE2" s="41"/>
      <c r="RTF2" s="41"/>
      <c r="RTG2" s="41"/>
      <c r="RTH2" s="41"/>
      <c r="RTI2" s="41"/>
      <c r="RTJ2" s="41"/>
      <c r="RTK2" s="41"/>
      <c r="RTL2" s="41"/>
      <c r="RTM2" s="41"/>
      <c r="RTN2" s="41"/>
      <c r="RTO2" s="41"/>
      <c r="RTP2" s="41"/>
      <c r="RTQ2" s="41"/>
      <c r="RTR2" s="41"/>
      <c r="RTS2" s="41"/>
      <c r="RTT2" s="41"/>
      <c r="RTU2" s="41"/>
      <c r="RTV2" s="41"/>
      <c r="RTW2" s="41"/>
      <c r="RTX2" s="41"/>
      <c r="RTY2" s="41"/>
      <c r="RTZ2" s="41"/>
      <c r="RUA2" s="41"/>
      <c r="RUB2" s="41"/>
      <c r="RUC2" s="41"/>
      <c r="RUD2" s="41"/>
      <c r="RUE2" s="41"/>
      <c r="RUF2" s="41"/>
      <c r="RUG2" s="41"/>
      <c r="RUH2" s="41"/>
      <c r="RUI2" s="41"/>
      <c r="RUJ2" s="41"/>
      <c r="RUK2" s="41"/>
      <c r="RUL2" s="41"/>
      <c r="RUM2" s="41"/>
      <c r="RUN2" s="41"/>
      <c r="RUO2" s="41"/>
      <c r="RUP2" s="41"/>
      <c r="RUQ2" s="41"/>
      <c r="RUR2" s="41"/>
      <c r="RUS2" s="41"/>
      <c r="RUT2" s="41"/>
      <c r="RUU2" s="41"/>
      <c r="RUV2" s="41"/>
      <c r="RUW2" s="41"/>
      <c r="RUX2" s="41"/>
      <c r="RUY2" s="41"/>
      <c r="RUZ2" s="41"/>
      <c r="RVA2" s="41"/>
      <c r="RVB2" s="41"/>
      <c r="RVC2" s="41"/>
      <c r="RVD2" s="41"/>
      <c r="RVE2" s="41"/>
      <c r="RVF2" s="41"/>
      <c r="RVG2" s="41"/>
      <c r="RVH2" s="41"/>
      <c r="RVI2" s="41"/>
      <c r="RVJ2" s="41"/>
      <c r="RVK2" s="41"/>
      <c r="RVL2" s="41"/>
      <c r="RVM2" s="41"/>
      <c r="RVN2" s="41"/>
      <c r="RVO2" s="41"/>
      <c r="RVP2" s="41"/>
      <c r="RVQ2" s="41"/>
      <c r="RVR2" s="41"/>
      <c r="RVS2" s="41"/>
      <c r="RVT2" s="41"/>
      <c r="RVU2" s="41"/>
      <c r="RVV2" s="41"/>
      <c r="RVW2" s="41"/>
      <c r="RVX2" s="41"/>
      <c r="RVY2" s="41"/>
      <c r="RVZ2" s="41"/>
      <c r="RWA2" s="41"/>
      <c r="RWB2" s="41"/>
      <c r="RWC2" s="41"/>
      <c r="RWD2" s="41"/>
      <c r="RWE2" s="41"/>
      <c r="RWF2" s="41"/>
      <c r="RWG2" s="41"/>
      <c r="RWH2" s="41"/>
      <c r="RWI2" s="41"/>
      <c r="RWJ2" s="41"/>
      <c r="RWK2" s="41"/>
      <c r="RWL2" s="41"/>
      <c r="RWM2" s="41"/>
      <c r="RWN2" s="41"/>
      <c r="RWO2" s="41"/>
      <c r="RWP2" s="41"/>
      <c r="RWQ2" s="41"/>
      <c r="RWR2" s="41"/>
      <c r="RWS2" s="41"/>
      <c r="RWT2" s="41"/>
      <c r="RWU2" s="41"/>
      <c r="RWV2" s="41"/>
      <c r="RWW2" s="41"/>
      <c r="RWX2" s="41"/>
      <c r="RWY2" s="41"/>
      <c r="RWZ2" s="41"/>
      <c r="RXA2" s="41"/>
      <c r="RXB2" s="41"/>
      <c r="RXC2" s="41"/>
      <c r="RXD2" s="41"/>
      <c r="RXE2" s="41"/>
      <c r="RXF2" s="41"/>
      <c r="RXG2" s="41"/>
      <c r="RXH2" s="41"/>
      <c r="RXI2" s="41"/>
      <c r="RXJ2" s="41"/>
      <c r="RXK2" s="41"/>
      <c r="RXL2" s="41"/>
      <c r="RXM2" s="41"/>
      <c r="RXN2" s="41"/>
      <c r="RXO2" s="41"/>
      <c r="RXP2" s="41"/>
      <c r="RXQ2" s="41"/>
      <c r="RXR2" s="41"/>
      <c r="RXS2" s="41"/>
      <c r="RXT2" s="41"/>
      <c r="RXU2" s="41"/>
      <c r="RXV2" s="41"/>
      <c r="RXW2" s="41"/>
      <c r="RXX2" s="41"/>
      <c r="RXY2" s="41"/>
      <c r="RXZ2" s="41"/>
      <c r="RYA2" s="41"/>
      <c r="RYB2" s="41"/>
      <c r="RYC2" s="41"/>
      <c r="RYD2" s="41"/>
      <c r="RYE2" s="41"/>
      <c r="RYF2" s="41"/>
      <c r="RYG2" s="41"/>
      <c r="RYH2" s="41"/>
      <c r="RYI2" s="41"/>
      <c r="RYJ2" s="41"/>
      <c r="RYK2" s="41"/>
      <c r="RYL2" s="41"/>
      <c r="RYM2" s="41"/>
      <c r="RYN2" s="41"/>
      <c r="RYO2" s="41"/>
      <c r="RYP2" s="41"/>
      <c r="RYQ2" s="41"/>
      <c r="RYR2" s="41"/>
      <c r="RYS2" s="41"/>
      <c r="RYT2" s="41"/>
      <c r="RYU2" s="41"/>
      <c r="RYV2" s="41"/>
      <c r="RYW2" s="41"/>
      <c r="RYX2" s="41"/>
      <c r="RYY2" s="41"/>
      <c r="RYZ2" s="41"/>
      <c r="RZA2" s="41"/>
      <c r="RZB2" s="41"/>
      <c r="RZC2" s="41"/>
      <c r="RZD2" s="41"/>
      <c r="RZE2" s="41"/>
      <c r="RZF2" s="41"/>
      <c r="RZG2" s="41"/>
      <c r="RZH2" s="41"/>
      <c r="RZI2" s="41"/>
      <c r="RZJ2" s="41"/>
      <c r="RZK2" s="41"/>
      <c r="RZL2" s="41"/>
      <c r="RZM2" s="41"/>
      <c r="RZN2" s="41"/>
      <c r="RZO2" s="41"/>
      <c r="RZP2" s="41"/>
      <c r="RZQ2" s="41"/>
      <c r="RZR2" s="41"/>
      <c r="RZS2" s="41"/>
      <c r="RZT2" s="41"/>
      <c r="RZU2" s="41"/>
      <c r="RZV2" s="41"/>
      <c r="RZW2" s="41"/>
      <c r="RZX2" s="41"/>
      <c r="RZY2" s="41"/>
      <c r="RZZ2" s="41"/>
      <c r="SAA2" s="41"/>
      <c r="SAB2" s="41"/>
      <c r="SAC2" s="41"/>
      <c r="SAD2" s="41"/>
      <c r="SAE2" s="41"/>
      <c r="SAF2" s="41"/>
      <c r="SAG2" s="41"/>
      <c r="SAH2" s="41"/>
      <c r="SAI2" s="41"/>
      <c r="SAJ2" s="41"/>
      <c r="SAK2" s="41"/>
      <c r="SAL2" s="41"/>
      <c r="SAM2" s="41"/>
      <c r="SAN2" s="41"/>
      <c r="SAO2" s="41"/>
      <c r="SAP2" s="41"/>
      <c r="SAQ2" s="41"/>
      <c r="SAR2" s="41"/>
      <c r="SAS2" s="41"/>
      <c r="SAT2" s="41"/>
      <c r="SAU2" s="41"/>
      <c r="SAV2" s="41"/>
      <c r="SAW2" s="41"/>
      <c r="SAX2" s="41"/>
      <c r="SAY2" s="41"/>
      <c r="SAZ2" s="41"/>
      <c r="SBA2" s="41"/>
      <c r="SBB2" s="41"/>
      <c r="SBC2" s="41"/>
      <c r="SBD2" s="41"/>
      <c r="SBE2" s="41"/>
      <c r="SBF2" s="41"/>
      <c r="SBG2" s="41"/>
      <c r="SBH2" s="41"/>
      <c r="SBI2" s="41"/>
      <c r="SBJ2" s="41"/>
      <c r="SBK2" s="41"/>
      <c r="SBL2" s="41"/>
      <c r="SBM2" s="41"/>
      <c r="SBN2" s="41"/>
      <c r="SBO2" s="41"/>
      <c r="SBP2" s="41"/>
      <c r="SBQ2" s="41"/>
      <c r="SBR2" s="41"/>
      <c r="SBS2" s="41"/>
      <c r="SBT2" s="41"/>
      <c r="SBU2" s="41"/>
      <c r="SBV2" s="41"/>
      <c r="SBW2" s="41"/>
      <c r="SBX2" s="41"/>
      <c r="SBY2" s="41"/>
      <c r="SBZ2" s="41"/>
      <c r="SCA2" s="41"/>
      <c r="SCB2" s="41"/>
      <c r="SCC2" s="41"/>
      <c r="SCD2" s="41"/>
      <c r="SCE2" s="41"/>
      <c r="SCF2" s="41"/>
      <c r="SCG2" s="41"/>
      <c r="SCH2" s="41"/>
      <c r="SCI2" s="41"/>
      <c r="SCJ2" s="41"/>
      <c r="SCK2" s="41"/>
      <c r="SCL2" s="41"/>
      <c r="SCM2" s="41"/>
      <c r="SCN2" s="41"/>
      <c r="SCO2" s="41"/>
      <c r="SCP2" s="41"/>
      <c r="SCQ2" s="41"/>
      <c r="SCR2" s="41"/>
      <c r="SCS2" s="41"/>
      <c r="SCT2" s="41"/>
      <c r="SCU2" s="41"/>
      <c r="SCV2" s="41"/>
      <c r="SCW2" s="41"/>
      <c r="SCX2" s="41"/>
      <c r="SCY2" s="41"/>
      <c r="SCZ2" s="41"/>
      <c r="SDA2" s="41"/>
      <c r="SDB2" s="41"/>
      <c r="SDC2" s="41"/>
      <c r="SDD2" s="41"/>
      <c r="SDE2" s="41"/>
      <c r="SDF2" s="41"/>
      <c r="SDG2" s="41"/>
      <c r="SDH2" s="41"/>
      <c r="SDI2" s="41"/>
      <c r="SDJ2" s="41"/>
      <c r="SDK2" s="41"/>
      <c r="SDL2" s="41"/>
      <c r="SDM2" s="41"/>
      <c r="SDN2" s="41"/>
      <c r="SDO2" s="41"/>
      <c r="SDP2" s="41"/>
      <c r="SDQ2" s="41"/>
      <c r="SDR2" s="41"/>
      <c r="SDS2" s="41"/>
      <c r="SDT2" s="41"/>
      <c r="SDU2" s="41"/>
      <c r="SDV2" s="41"/>
      <c r="SDW2" s="41"/>
      <c r="SDX2" s="41"/>
      <c r="SDY2" s="41"/>
      <c r="SDZ2" s="41"/>
      <c r="SEA2" s="41"/>
      <c r="SEB2" s="41"/>
      <c r="SEC2" s="41"/>
      <c r="SED2" s="41"/>
      <c r="SEE2" s="41"/>
      <c r="SEF2" s="41"/>
      <c r="SEG2" s="41"/>
      <c r="SEH2" s="41"/>
      <c r="SEI2" s="41"/>
      <c r="SEJ2" s="41"/>
      <c r="SEK2" s="41"/>
      <c r="SEL2" s="41"/>
      <c r="SEM2" s="41"/>
      <c r="SEN2" s="41"/>
      <c r="SEO2" s="41"/>
      <c r="SEP2" s="41"/>
      <c r="SEQ2" s="41"/>
      <c r="SER2" s="41"/>
      <c r="SES2" s="41"/>
      <c r="SET2" s="41"/>
      <c r="SEU2" s="41"/>
      <c r="SEV2" s="41"/>
      <c r="SEW2" s="41"/>
      <c r="SEX2" s="41"/>
      <c r="SEY2" s="41"/>
      <c r="SEZ2" s="41"/>
      <c r="SFA2" s="41"/>
      <c r="SFB2" s="41"/>
      <c r="SFC2" s="41"/>
      <c r="SFD2" s="41"/>
      <c r="SFE2" s="41"/>
      <c r="SFF2" s="41"/>
      <c r="SFG2" s="41"/>
      <c r="SFH2" s="41"/>
      <c r="SFI2" s="41"/>
      <c r="SFJ2" s="41"/>
      <c r="SFK2" s="41"/>
      <c r="SFL2" s="41"/>
      <c r="SFM2" s="41"/>
      <c r="SFN2" s="41"/>
      <c r="SFO2" s="41"/>
      <c r="SFP2" s="41"/>
      <c r="SFQ2" s="41"/>
      <c r="SFR2" s="41"/>
      <c r="SFS2" s="41"/>
      <c r="SFT2" s="41"/>
      <c r="SFU2" s="41"/>
      <c r="SFV2" s="41"/>
      <c r="SFW2" s="41"/>
      <c r="SFX2" s="41"/>
      <c r="SFY2" s="41"/>
      <c r="SFZ2" s="41"/>
      <c r="SGA2" s="41"/>
      <c r="SGB2" s="41"/>
      <c r="SGC2" s="41"/>
      <c r="SGD2" s="41"/>
      <c r="SGE2" s="41"/>
      <c r="SGF2" s="41"/>
      <c r="SGG2" s="41"/>
      <c r="SGH2" s="41"/>
      <c r="SGI2" s="41"/>
      <c r="SGJ2" s="41"/>
      <c r="SGK2" s="41"/>
      <c r="SGL2" s="41"/>
      <c r="SGM2" s="41"/>
      <c r="SGN2" s="41"/>
      <c r="SGO2" s="41"/>
      <c r="SGP2" s="41"/>
      <c r="SGQ2" s="41"/>
      <c r="SGR2" s="41"/>
      <c r="SGS2" s="41"/>
      <c r="SGT2" s="41"/>
      <c r="SGU2" s="41"/>
      <c r="SGV2" s="41"/>
      <c r="SGW2" s="41"/>
      <c r="SGX2" s="41"/>
      <c r="SGY2" s="41"/>
      <c r="SGZ2" s="41"/>
      <c r="SHA2" s="41"/>
      <c r="SHB2" s="41"/>
      <c r="SHC2" s="41"/>
      <c r="SHD2" s="41"/>
      <c r="SHE2" s="41"/>
      <c r="SHF2" s="41"/>
      <c r="SHG2" s="41"/>
      <c r="SHH2" s="41"/>
      <c r="SHI2" s="41"/>
      <c r="SHJ2" s="41"/>
      <c r="SHK2" s="41"/>
      <c r="SHL2" s="41"/>
      <c r="SHM2" s="41"/>
      <c r="SHN2" s="41"/>
      <c r="SHO2" s="41"/>
      <c r="SHP2" s="41"/>
      <c r="SHQ2" s="41"/>
      <c r="SHR2" s="41"/>
      <c r="SHS2" s="41"/>
      <c r="SHT2" s="41"/>
      <c r="SHU2" s="41"/>
      <c r="SHV2" s="41"/>
      <c r="SHW2" s="41"/>
      <c r="SHX2" s="41"/>
      <c r="SHY2" s="41"/>
      <c r="SHZ2" s="41"/>
      <c r="SIA2" s="41"/>
      <c r="SIB2" s="41"/>
      <c r="SIC2" s="41"/>
      <c r="SID2" s="41"/>
      <c r="SIE2" s="41"/>
      <c r="SIF2" s="41"/>
      <c r="SIG2" s="41"/>
      <c r="SIH2" s="41"/>
      <c r="SII2" s="41"/>
      <c r="SIJ2" s="41"/>
      <c r="SIK2" s="41"/>
      <c r="SIL2" s="41"/>
      <c r="SIM2" s="41"/>
      <c r="SIN2" s="41"/>
      <c r="SIO2" s="41"/>
      <c r="SIP2" s="41"/>
      <c r="SIQ2" s="41"/>
      <c r="SIR2" s="41"/>
      <c r="SIS2" s="41"/>
      <c r="SIT2" s="41"/>
      <c r="SIU2" s="41"/>
      <c r="SIV2" s="41"/>
      <c r="SIW2" s="41"/>
      <c r="SIX2" s="41"/>
      <c r="SIY2" s="41"/>
      <c r="SIZ2" s="41"/>
      <c r="SJA2" s="41"/>
      <c r="SJB2" s="41"/>
      <c r="SJC2" s="41"/>
      <c r="SJD2" s="41"/>
      <c r="SJE2" s="41"/>
      <c r="SJF2" s="41"/>
      <c r="SJG2" s="41"/>
      <c r="SJH2" s="41"/>
      <c r="SJI2" s="41"/>
      <c r="SJJ2" s="41"/>
      <c r="SJK2" s="41"/>
      <c r="SJL2" s="41"/>
      <c r="SJM2" s="41"/>
      <c r="SJN2" s="41"/>
      <c r="SJO2" s="41"/>
      <c r="SJP2" s="41"/>
      <c r="SJQ2" s="41"/>
      <c r="SJR2" s="41"/>
      <c r="SJS2" s="41"/>
      <c r="SJT2" s="41"/>
      <c r="SJU2" s="41"/>
      <c r="SJV2" s="41"/>
      <c r="SJW2" s="41"/>
      <c r="SJX2" s="41"/>
      <c r="SJY2" s="41"/>
      <c r="SJZ2" s="41"/>
      <c r="SKA2" s="41"/>
      <c r="SKB2" s="41"/>
      <c r="SKC2" s="41"/>
      <c r="SKD2" s="41"/>
      <c r="SKE2" s="41"/>
      <c r="SKF2" s="41"/>
      <c r="SKG2" s="41"/>
      <c r="SKH2" s="41"/>
      <c r="SKI2" s="41"/>
      <c r="SKJ2" s="41"/>
      <c r="SKK2" s="41"/>
      <c r="SKL2" s="41"/>
      <c r="SKM2" s="41"/>
      <c r="SKN2" s="41"/>
      <c r="SKO2" s="41"/>
      <c r="SKP2" s="41"/>
      <c r="SKQ2" s="41"/>
      <c r="SKR2" s="41"/>
      <c r="SKS2" s="41"/>
      <c r="SKT2" s="41"/>
      <c r="SKU2" s="41"/>
      <c r="SKV2" s="41"/>
      <c r="SKW2" s="41"/>
      <c r="SKX2" s="41"/>
      <c r="SKY2" s="41"/>
      <c r="SKZ2" s="41"/>
      <c r="SLA2" s="41"/>
      <c r="SLB2" s="41"/>
      <c r="SLC2" s="41"/>
      <c r="SLD2" s="41"/>
      <c r="SLE2" s="41"/>
      <c r="SLF2" s="41"/>
      <c r="SLG2" s="41"/>
      <c r="SLH2" s="41"/>
      <c r="SLI2" s="41"/>
      <c r="SLJ2" s="41"/>
      <c r="SLK2" s="41"/>
      <c r="SLL2" s="41"/>
      <c r="SLM2" s="41"/>
      <c r="SLN2" s="41"/>
      <c r="SLO2" s="41"/>
      <c r="SLP2" s="41"/>
      <c r="SLQ2" s="41"/>
      <c r="SLR2" s="41"/>
      <c r="SLS2" s="41"/>
      <c r="SLT2" s="41"/>
      <c r="SLU2" s="41"/>
      <c r="SLV2" s="41"/>
      <c r="SLW2" s="41"/>
      <c r="SLX2" s="41"/>
      <c r="SLY2" s="41"/>
      <c r="SLZ2" s="41"/>
      <c r="SMA2" s="41"/>
      <c r="SMB2" s="41"/>
      <c r="SMC2" s="41"/>
      <c r="SMD2" s="41"/>
      <c r="SME2" s="41"/>
      <c r="SMF2" s="41"/>
      <c r="SMG2" s="41"/>
      <c r="SMH2" s="41"/>
      <c r="SMI2" s="41"/>
      <c r="SMJ2" s="41"/>
      <c r="SMK2" s="41"/>
      <c r="SML2" s="41"/>
      <c r="SMM2" s="41"/>
      <c r="SMN2" s="41"/>
      <c r="SMO2" s="41"/>
      <c r="SMP2" s="41"/>
      <c r="SMQ2" s="41"/>
      <c r="SMR2" s="41"/>
      <c r="SMS2" s="41"/>
      <c r="SMT2" s="41"/>
      <c r="SMU2" s="41"/>
      <c r="SMV2" s="41"/>
      <c r="SMW2" s="41"/>
      <c r="SMX2" s="41"/>
      <c r="SMY2" s="41"/>
      <c r="SMZ2" s="41"/>
      <c r="SNA2" s="41"/>
      <c r="SNB2" s="41"/>
      <c r="SNC2" s="41"/>
      <c r="SND2" s="41"/>
      <c r="SNE2" s="41"/>
      <c r="SNF2" s="41"/>
      <c r="SNG2" s="41"/>
      <c r="SNH2" s="41"/>
      <c r="SNI2" s="41"/>
      <c r="SNJ2" s="41"/>
      <c r="SNK2" s="41"/>
      <c r="SNL2" s="41"/>
      <c r="SNM2" s="41"/>
      <c r="SNN2" s="41"/>
      <c r="SNO2" s="41"/>
      <c r="SNP2" s="41"/>
      <c r="SNQ2" s="41"/>
      <c r="SNR2" s="41"/>
      <c r="SNS2" s="41"/>
      <c r="SNT2" s="41"/>
      <c r="SNU2" s="41"/>
      <c r="SNV2" s="41"/>
      <c r="SNW2" s="41"/>
      <c r="SNX2" s="41"/>
      <c r="SNY2" s="41"/>
      <c r="SNZ2" s="41"/>
      <c r="SOA2" s="41"/>
      <c r="SOB2" s="41"/>
      <c r="SOC2" s="41"/>
      <c r="SOD2" s="41"/>
      <c r="SOE2" s="41"/>
      <c r="SOF2" s="41"/>
      <c r="SOG2" s="41"/>
      <c r="SOH2" s="41"/>
      <c r="SOI2" s="41"/>
      <c r="SOJ2" s="41"/>
      <c r="SOK2" s="41"/>
      <c r="SOL2" s="41"/>
      <c r="SOM2" s="41"/>
      <c r="SON2" s="41"/>
      <c r="SOO2" s="41"/>
      <c r="SOP2" s="41"/>
      <c r="SOQ2" s="41"/>
      <c r="SOR2" s="41"/>
      <c r="SOS2" s="41"/>
      <c r="SOT2" s="41"/>
      <c r="SOU2" s="41"/>
      <c r="SOV2" s="41"/>
      <c r="SOW2" s="41"/>
      <c r="SOX2" s="41"/>
      <c r="SOY2" s="41"/>
      <c r="SOZ2" s="41"/>
      <c r="SPA2" s="41"/>
      <c r="SPB2" s="41"/>
      <c r="SPC2" s="41"/>
      <c r="SPD2" s="41"/>
      <c r="SPE2" s="41"/>
      <c r="SPF2" s="41"/>
      <c r="SPG2" s="41"/>
      <c r="SPH2" s="41"/>
      <c r="SPI2" s="41"/>
      <c r="SPJ2" s="41"/>
      <c r="SPK2" s="41"/>
      <c r="SPL2" s="41"/>
      <c r="SPM2" s="41"/>
      <c r="SPN2" s="41"/>
      <c r="SPO2" s="41"/>
      <c r="SPP2" s="41"/>
      <c r="SPQ2" s="41"/>
      <c r="SPR2" s="41"/>
      <c r="SPS2" s="41"/>
      <c r="SPT2" s="41"/>
      <c r="SPU2" s="41"/>
      <c r="SPV2" s="41"/>
      <c r="SPW2" s="41"/>
      <c r="SPX2" s="41"/>
      <c r="SPY2" s="41"/>
      <c r="SPZ2" s="41"/>
      <c r="SQA2" s="41"/>
      <c r="SQB2" s="41"/>
      <c r="SQC2" s="41"/>
      <c r="SQD2" s="41"/>
      <c r="SQE2" s="41"/>
      <c r="SQF2" s="41"/>
      <c r="SQG2" s="41"/>
      <c r="SQH2" s="41"/>
      <c r="SQI2" s="41"/>
      <c r="SQJ2" s="41"/>
      <c r="SQK2" s="41"/>
      <c r="SQL2" s="41"/>
      <c r="SQM2" s="41"/>
      <c r="SQN2" s="41"/>
      <c r="SQO2" s="41"/>
      <c r="SQP2" s="41"/>
      <c r="SQQ2" s="41"/>
      <c r="SQR2" s="41"/>
      <c r="SQS2" s="41"/>
      <c r="SQT2" s="41"/>
      <c r="SQU2" s="41"/>
      <c r="SQV2" s="41"/>
      <c r="SQW2" s="41"/>
      <c r="SQX2" s="41"/>
      <c r="SQY2" s="41"/>
      <c r="SQZ2" s="41"/>
      <c r="SRA2" s="41"/>
      <c r="SRB2" s="41"/>
      <c r="SRC2" s="41"/>
      <c r="SRD2" s="41"/>
      <c r="SRE2" s="41"/>
      <c r="SRF2" s="41"/>
      <c r="SRG2" s="41"/>
      <c r="SRH2" s="41"/>
      <c r="SRI2" s="41"/>
      <c r="SRJ2" s="41"/>
      <c r="SRK2" s="41"/>
      <c r="SRL2" s="41"/>
      <c r="SRM2" s="41"/>
      <c r="SRN2" s="41"/>
      <c r="SRO2" s="41"/>
      <c r="SRP2" s="41"/>
      <c r="SRQ2" s="41"/>
      <c r="SRR2" s="41"/>
      <c r="SRS2" s="41"/>
      <c r="SRT2" s="41"/>
      <c r="SRU2" s="41"/>
      <c r="SRV2" s="41"/>
      <c r="SRW2" s="41"/>
      <c r="SRX2" s="41"/>
      <c r="SRY2" s="41"/>
      <c r="SRZ2" s="41"/>
      <c r="SSA2" s="41"/>
      <c r="SSB2" s="41"/>
      <c r="SSC2" s="41"/>
      <c r="SSD2" s="41"/>
      <c r="SSE2" s="41"/>
      <c r="SSF2" s="41"/>
      <c r="SSG2" s="41"/>
      <c r="SSH2" s="41"/>
      <c r="SSI2" s="41"/>
      <c r="SSJ2" s="41"/>
      <c r="SSK2" s="41"/>
      <c r="SSL2" s="41"/>
      <c r="SSM2" s="41"/>
      <c r="SSN2" s="41"/>
      <c r="SSO2" s="41"/>
      <c r="SSP2" s="41"/>
      <c r="SSQ2" s="41"/>
      <c r="SSR2" s="41"/>
      <c r="SSS2" s="41"/>
      <c r="SST2" s="41"/>
      <c r="SSU2" s="41"/>
      <c r="SSV2" s="41"/>
      <c r="SSW2" s="41"/>
      <c r="SSX2" s="41"/>
      <c r="SSY2" s="41"/>
      <c r="SSZ2" s="41"/>
      <c r="STA2" s="41"/>
      <c r="STB2" s="41"/>
      <c r="STC2" s="41"/>
      <c r="STD2" s="41"/>
      <c r="STE2" s="41"/>
      <c r="STF2" s="41"/>
      <c r="STG2" s="41"/>
      <c r="STH2" s="41"/>
      <c r="STI2" s="41"/>
      <c r="STJ2" s="41"/>
      <c r="STK2" s="41"/>
      <c r="STL2" s="41"/>
      <c r="STM2" s="41"/>
      <c r="STN2" s="41"/>
      <c r="STO2" s="41"/>
      <c r="STP2" s="41"/>
      <c r="STQ2" s="41"/>
      <c r="STR2" s="41"/>
      <c r="STS2" s="41"/>
      <c r="STT2" s="41"/>
      <c r="STU2" s="41"/>
      <c r="STV2" s="41"/>
      <c r="STW2" s="41"/>
      <c r="STX2" s="41"/>
      <c r="STY2" s="41"/>
      <c r="STZ2" s="41"/>
      <c r="SUA2" s="41"/>
      <c r="SUB2" s="41"/>
      <c r="SUC2" s="41"/>
      <c r="SUD2" s="41"/>
      <c r="SUE2" s="41"/>
      <c r="SUF2" s="41"/>
      <c r="SUG2" s="41"/>
      <c r="SUH2" s="41"/>
      <c r="SUI2" s="41"/>
      <c r="SUJ2" s="41"/>
      <c r="SUK2" s="41"/>
      <c r="SUL2" s="41"/>
      <c r="SUM2" s="41"/>
      <c r="SUN2" s="41"/>
      <c r="SUO2" s="41"/>
      <c r="SUP2" s="41"/>
      <c r="SUQ2" s="41"/>
      <c r="SUR2" s="41"/>
      <c r="SUS2" s="41"/>
      <c r="SUT2" s="41"/>
      <c r="SUU2" s="41"/>
      <c r="SUV2" s="41"/>
      <c r="SUW2" s="41"/>
      <c r="SUX2" s="41"/>
      <c r="SUY2" s="41"/>
      <c r="SUZ2" s="41"/>
      <c r="SVA2" s="41"/>
      <c r="SVB2" s="41"/>
      <c r="SVC2" s="41"/>
      <c r="SVD2" s="41"/>
      <c r="SVE2" s="41"/>
      <c r="SVF2" s="41"/>
      <c r="SVG2" s="41"/>
      <c r="SVH2" s="41"/>
      <c r="SVI2" s="41"/>
      <c r="SVJ2" s="41"/>
      <c r="SVK2" s="41"/>
      <c r="SVL2" s="41"/>
      <c r="SVM2" s="41"/>
      <c r="SVN2" s="41"/>
      <c r="SVO2" s="41"/>
      <c r="SVP2" s="41"/>
      <c r="SVQ2" s="41"/>
      <c r="SVR2" s="41"/>
      <c r="SVS2" s="41"/>
      <c r="SVT2" s="41"/>
      <c r="SVU2" s="41"/>
      <c r="SVV2" s="41"/>
      <c r="SVW2" s="41"/>
      <c r="SVX2" s="41"/>
      <c r="SVY2" s="41"/>
      <c r="SVZ2" s="41"/>
      <c r="SWA2" s="41"/>
      <c r="SWB2" s="41"/>
      <c r="SWC2" s="41"/>
      <c r="SWD2" s="41"/>
      <c r="SWE2" s="41"/>
      <c r="SWF2" s="41"/>
      <c r="SWG2" s="41"/>
      <c r="SWH2" s="41"/>
      <c r="SWI2" s="41"/>
      <c r="SWJ2" s="41"/>
      <c r="SWK2" s="41"/>
      <c r="SWL2" s="41"/>
      <c r="SWM2" s="41"/>
      <c r="SWN2" s="41"/>
      <c r="SWO2" s="41"/>
      <c r="SWP2" s="41"/>
      <c r="SWQ2" s="41"/>
      <c r="SWR2" s="41"/>
      <c r="SWS2" s="41"/>
      <c r="SWT2" s="41"/>
      <c r="SWU2" s="41"/>
      <c r="SWV2" s="41"/>
      <c r="SWW2" s="41"/>
      <c r="SWX2" s="41"/>
      <c r="SWY2" s="41"/>
      <c r="SWZ2" s="41"/>
      <c r="SXA2" s="41"/>
      <c r="SXB2" s="41"/>
      <c r="SXC2" s="41"/>
      <c r="SXD2" s="41"/>
      <c r="SXE2" s="41"/>
      <c r="SXF2" s="41"/>
      <c r="SXG2" s="41"/>
      <c r="SXH2" s="41"/>
      <c r="SXI2" s="41"/>
      <c r="SXJ2" s="41"/>
      <c r="SXK2" s="41"/>
      <c r="SXL2" s="41"/>
      <c r="SXM2" s="41"/>
      <c r="SXN2" s="41"/>
      <c r="SXO2" s="41"/>
      <c r="SXP2" s="41"/>
      <c r="SXQ2" s="41"/>
      <c r="SXR2" s="41"/>
      <c r="SXS2" s="41"/>
      <c r="SXT2" s="41"/>
      <c r="SXU2" s="41"/>
      <c r="SXV2" s="41"/>
      <c r="SXW2" s="41"/>
      <c r="SXX2" s="41"/>
      <c r="SXY2" s="41"/>
      <c r="SXZ2" s="41"/>
      <c r="SYA2" s="41"/>
      <c r="SYB2" s="41"/>
      <c r="SYC2" s="41"/>
      <c r="SYD2" s="41"/>
      <c r="SYE2" s="41"/>
      <c r="SYF2" s="41"/>
      <c r="SYG2" s="41"/>
      <c r="SYH2" s="41"/>
      <c r="SYI2" s="41"/>
      <c r="SYJ2" s="41"/>
      <c r="SYK2" s="41"/>
      <c r="SYL2" s="41"/>
      <c r="SYM2" s="41"/>
      <c r="SYN2" s="41"/>
      <c r="SYO2" s="41"/>
      <c r="SYP2" s="41"/>
      <c r="SYQ2" s="41"/>
      <c r="SYR2" s="41"/>
      <c r="SYS2" s="41"/>
      <c r="SYT2" s="41"/>
      <c r="SYU2" s="41"/>
      <c r="SYV2" s="41"/>
      <c r="SYW2" s="41"/>
      <c r="SYX2" s="41"/>
      <c r="SYY2" s="41"/>
      <c r="SYZ2" s="41"/>
      <c r="SZA2" s="41"/>
      <c r="SZB2" s="41"/>
      <c r="SZC2" s="41"/>
      <c r="SZD2" s="41"/>
      <c r="SZE2" s="41"/>
      <c r="SZF2" s="41"/>
      <c r="SZG2" s="41"/>
      <c r="SZH2" s="41"/>
      <c r="SZI2" s="41"/>
      <c r="SZJ2" s="41"/>
      <c r="SZK2" s="41"/>
      <c r="SZL2" s="41"/>
      <c r="SZM2" s="41"/>
      <c r="SZN2" s="41"/>
      <c r="SZO2" s="41"/>
      <c r="SZP2" s="41"/>
      <c r="SZQ2" s="41"/>
      <c r="SZR2" s="41"/>
      <c r="SZS2" s="41"/>
      <c r="SZT2" s="41"/>
      <c r="SZU2" s="41"/>
      <c r="SZV2" s="41"/>
      <c r="SZW2" s="41"/>
      <c r="SZX2" s="41"/>
      <c r="SZY2" s="41"/>
      <c r="SZZ2" s="41"/>
      <c r="TAA2" s="41"/>
      <c r="TAB2" s="41"/>
      <c r="TAC2" s="41"/>
      <c r="TAD2" s="41"/>
      <c r="TAE2" s="41"/>
      <c r="TAF2" s="41"/>
      <c r="TAG2" s="41"/>
      <c r="TAH2" s="41"/>
      <c r="TAI2" s="41"/>
      <c r="TAJ2" s="41"/>
      <c r="TAK2" s="41"/>
      <c r="TAL2" s="41"/>
      <c r="TAM2" s="41"/>
      <c r="TAN2" s="41"/>
      <c r="TAO2" s="41"/>
      <c r="TAP2" s="41"/>
      <c r="TAQ2" s="41"/>
      <c r="TAR2" s="41"/>
      <c r="TAS2" s="41"/>
      <c r="TAT2" s="41"/>
      <c r="TAU2" s="41"/>
      <c r="TAV2" s="41"/>
      <c r="TAW2" s="41"/>
      <c r="TAX2" s="41"/>
      <c r="TAY2" s="41"/>
      <c r="TAZ2" s="41"/>
      <c r="TBA2" s="41"/>
      <c r="TBB2" s="41"/>
      <c r="TBC2" s="41"/>
      <c r="TBD2" s="41"/>
      <c r="TBE2" s="41"/>
      <c r="TBF2" s="41"/>
      <c r="TBG2" s="41"/>
      <c r="TBH2" s="41"/>
      <c r="TBI2" s="41"/>
      <c r="TBJ2" s="41"/>
      <c r="TBK2" s="41"/>
      <c r="TBL2" s="41"/>
      <c r="TBM2" s="41"/>
      <c r="TBN2" s="41"/>
      <c r="TBO2" s="41"/>
      <c r="TBP2" s="41"/>
      <c r="TBQ2" s="41"/>
      <c r="TBR2" s="41"/>
      <c r="TBS2" s="41"/>
      <c r="TBT2" s="41"/>
      <c r="TBU2" s="41"/>
      <c r="TBV2" s="41"/>
      <c r="TBW2" s="41"/>
      <c r="TBX2" s="41"/>
      <c r="TBY2" s="41"/>
      <c r="TBZ2" s="41"/>
      <c r="TCA2" s="41"/>
      <c r="TCB2" s="41"/>
      <c r="TCC2" s="41"/>
      <c r="TCD2" s="41"/>
      <c r="TCE2" s="41"/>
      <c r="TCF2" s="41"/>
      <c r="TCG2" s="41"/>
      <c r="TCH2" s="41"/>
      <c r="TCI2" s="41"/>
      <c r="TCJ2" s="41"/>
      <c r="TCK2" s="41"/>
      <c r="TCL2" s="41"/>
      <c r="TCM2" s="41"/>
      <c r="TCN2" s="41"/>
      <c r="TCO2" s="41"/>
      <c r="TCP2" s="41"/>
      <c r="TCQ2" s="41"/>
      <c r="TCR2" s="41"/>
      <c r="TCS2" s="41"/>
      <c r="TCT2" s="41"/>
      <c r="TCU2" s="41"/>
      <c r="TCV2" s="41"/>
      <c r="TCW2" s="41"/>
      <c r="TCX2" s="41"/>
      <c r="TCY2" s="41"/>
      <c r="TCZ2" s="41"/>
      <c r="TDA2" s="41"/>
      <c r="TDB2" s="41"/>
      <c r="TDC2" s="41"/>
      <c r="TDD2" s="41"/>
      <c r="TDE2" s="41"/>
      <c r="TDF2" s="41"/>
      <c r="TDG2" s="41"/>
      <c r="TDH2" s="41"/>
      <c r="TDI2" s="41"/>
      <c r="TDJ2" s="41"/>
      <c r="TDK2" s="41"/>
      <c r="TDL2" s="41"/>
      <c r="TDM2" s="41"/>
      <c r="TDN2" s="41"/>
      <c r="TDO2" s="41"/>
      <c r="TDP2" s="41"/>
      <c r="TDQ2" s="41"/>
      <c r="TDR2" s="41"/>
      <c r="TDS2" s="41"/>
      <c r="TDT2" s="41"/>
      <c r="TDU2" s="41"/>
      <c r="TDV2" s="41"/>
      <c r="TDW2" s="41"/>
      <c r="TDX2" s="41"/>
      <c r="TDY2" s="41"/>
      <c r="TDZ2" s="41"/>
      <c r="TEA2" s="41"/>
      <c r="TEB2" s="41"/>
      <c r="TEC2" s="41"/>
      <c r="TED2" s="41"/>
      <c r="TEE2" s="41"/>
      <c r="TEF2" s="41"/>
      <c r="TEG2" s="41"/>
      <c r="TEH2" s="41"/>
      <c r="TEI2" s="41"/>
      <c r="TEJ2" s="41"/>
      <c r="TEK2" s="41"/>
      <c r="TEL2" s="41"/>
      <c r="TEM2" s="41"/>
      <c r="TEN2" s="41"/>
      <c r="TEO2" s="41"/>
      <c r="TEP2" s="41"/>
      <c r="TEQ2" s="41"/>
      <c r="TER2" s="41"/>
      <c r="TES2" s="41"/>
      <c r="TET2" s="41"/>
      <c r="TEU2" s="41"/>
      <c r="TEV2" s="41"/>
      <c r="TEW2" s="41"/>
      <c r="TEX2" s="41"/>
      <c r="TEY2" s="41"/>
      <c r="TEZ2" s="41"/>
      <c r="TFA2" s="41"/>
      <c r="TFB2" s="41"/>
      <c r="TFC2" s="41"/>
      <c r="TFD2" s="41"/>
      <c r="TFE2" s="41"/>
      <c r="TFF2" s="41"/>
      <c r="TFG2" s="41"/>
      <c r="TFH2" s="41"/>
      <c r="TFI2" s="41"/>
      <c r="TFJ2" s="41"/>
      <c r="TFK2" s="41"/>
      <c r="TFL2" s="41"/>
      <c r="TFM2" s="41"/>
      <c r="TFN2" s="41"/>
      <c r="TFO2" s="41"/>
      <c r="TFP2" s="41"/>
      <c r="TFQ2" s="41"/>
      <c r="TFR2" s="41"/>
      <c r="TFS2" s="41"/>
      <c r="TFT2" s="41"/>
      <c r="TFU2" s="41"/>
      <c r="TFV2" s="41"/>
      <c r="TFW2" s="41"/>
      <c r="TFX2" s="41"/>
      <c r="TFY2" s="41"/>
      <c r="TFZ2" s="41"/>
      <c r="TGA2" s="41"/>
      <c r="TGB2" s="41"/>
      <c r="TGC2" s="41"/>
      <c r="TGD2" s="41"/>
      <c r="TGE2" s="41"/>
      <c r="TGF2" s="41"/>
      <c r="TGG2" s="41"/>
      <c r="TGH2" s="41"/>
      <c r="TGI2" s="41"/>
      <c r="TGJ2" s="41"/>
      <c r="TGK2" s="41"/>
      <c r="TGL2" s="41"/>
      <c r="TGM2" s="41"/>
      <c r="TGN2" s="41"/>
      <c r="TGO2" s="41"/>
      <c r="TGP2" s="41"/>
      <c r="TGQ2" s="41"/>
      <c r="TGR2" s="41"/>
      <c r="TGS2" s="41"/>
      <c r="TGT2" s="41"/>
      <c r="TGU2" s="41"/>
      <c r="TGV2" s="41"/>
      <c r="TGW2" s="41"/>
      <c r="TGX2" s="41"/>
      <c r="TGY2" s="41"/>
      <c r="TGZ2" s="41"/>
      <c r="THA2" s="41"/>
      <c r="THB2" s="41"/>
      <c r="THC2" s="41"/>
      <c r="THD2" s="41"/>
      <c r="THE2" s="41"/>
      <c r="THF2" s="41"/>
      <c r="THG2" s="41"/>
      <c r="THH2" s="41"/>
      <c r="THI2" s="41"/>
      <c r="THJ2" s="41"/>
      <c r="THK2" s="41"/>
      <c r="THL2" s="41"/>
      <c r="THM2" s="41"/>
      <c r="THN2" s="41"/>
      <c r="THO2" s="41"/>
      <c r="THP2" s="41"/>
      <c r="THQ2" s="41"/>
      <c r="THR2" s="41"/>
      <c r="THS2" s="41"/>
      <c r="THT2" s="41"/>
      <c r="THU2" s="41"/>
      <c r="THV2" s="41"/>
      <c r="THW2" s="41"/>
      <c r="THX2" s="41"/>
      <c r="THY2" s="41"/>
      <c r="THZ2" s="41"/>
      <c r="TIA2" s="41"/>
      <c r="TIB2" s="41"/>
      <c r="TIC2" s="41"/>
      <c r="TID2" s="41"/>
      <c r="TIE2" s="41"/>
      <c r="TIF2" s="41"/>
      <c r="TIG2" s="41"/>
      <c r="TIH2" s="41"/>
      <c r="TII2" s="41"/>
      <c r="TIJ2" s="41"/>
      <c r="TIK2" s="41"/>
      <c r="TIL2" s="41"/>
      <c r="TIM2" s="41"/>
      <c r="TIN2" s="41"/>
      <c r="TIO2" s="41"/>
      <c r="TIP2" s="41"/>
      <c r="TIQ2" s="41"/>
      <c r="TIR2" s="41"/>
      <c r="TIS2" s="41"/>
      <c r="TIT2" s="41"/>
      <c r="TIU2" s="41"/>
      <c r="TIV2" s="41"/>
      <c r="TIW2" s="41"/>
      <c r="TIX2" s="41"/>
      <c r="TIY2" s="41"/>
      <c r="TIZ2" s="41"/>
      <c r="TJA2" s="41"/>
      <c r="TJB2" s="41"/>
      <c r="TJC2" s="41"/>
      <c r="TJD2" s="41"/>
      <c r="TJE2" s="41"/>
      <c r="TJF2" s="41"/>
      <c r="TJG2" s="41"/>
      <c r="TJH2" s="41"/>
      <c r="TJI2" s="41"/>
      <c r="TJJ2" s="41"/>
      <c r="TJK2" s="41"/>
      <c r="TJL2" s="41"/>
      <c r="TJM2" s="41"/>
      <c r="TJN2" s="41"/>
      <c r="TJO2" s="41"/>
      <c r="TJP2" s="41"/>
      <c r="TJQ2" s="41"/>
      <c r="TJR2" s="41"/>
      <c r="TJS2" s="41"/>
      <c r="TJT2" s="41"/>
      <c r="TJU2" s="41"/>
      <c r="TJV2" s="41"/>
      <c r="TJW2" s="41"/>
      <c r="TJX2" s="41"/>
      <c r="TJY2" s="41"/>
      <c r="TJZ2" s="41"/>
      <c r="TKA2" s="41"/>
      <c r="TKB2" s="41"/>
      <c r="TKC2" s="41"/>
      <c r="TKD2" s="41"/>
      <c r="TKE2" s="41"/>
      <c r="TKF2" s="41"/>
      <c r="TKG2" s="41"/>
      <c r="TKH2" s="41"/>
      <c r="TKI2" s="41"/>
      <c r="TKJ2" s="41"/>
      <c r="TKK2" s="41"/>
      <c r="TKL2" s="41"/>
      <c r="TKM2" s="41"/>
      <c r="TKN2" s="41"/>
      <c r="TKO2" s="41"/>
      <c r="TKP2" s="41"/>
      <c r="TKQ2" s="41"/>
      <c r="TKR2" s="41"/>
      <c r="TKS2" s="41"/>
      <c r="TKT2" s="41"/>
      <c r="TKU2" s="41"/>
      <c r="TKV2" s="41"/>
      <c r="TKW2" s="41"/>
      <c r="TKX2" s="41"/>
      <c r="TKY2" s="41"/>
      <c r="TKZ2" s="41"/>
      <c r="TLA2" s="41"/>
      <c r="TLB2" s="41"/>
      <c r="TLC2" s="41"/>
      <c r="TLD2" s="41"/>
      <c r="TLE2" s="41"/>
      <c r="TLF2" s="41"/>
      <c r="TLG2" s="41"/>
      <c r="TLH2" s="41"/>
      <c r="TLI2" s="41"/>
      <c r="TLJ2" s="41"/>
      <c r="TLK2" s="41"/>
      <c r="TLL2" s="41"/>
      <c r="TLM2" s="41"/>
      <c r="TLN2" s="41"/>
      <c r="TLO2" s="41"/>
      <c r="TLP2" s="41"/>
      <c r="TLQ2" s="41"/>
      <c r="TLR2" s="41"/>
      <c r="TLS2" s="41"/>
      <c r="TLT2" s="41"/>
      <c r="TLU2" s="41"/>
      <c r="TLV2" s="41"/>
      <c r="TLW2" s="41"/>
      <c r="TLX2" s="41"/>
      <c r="TLY2" s="41"/>
      <c r="TLZ2" s="41"/>
      <c r="TMA2" s="41"/>
      <c r="TMB2" s="41"/>
      <c r="TMC2" s="41"/>
      <c r="TMD2" s="41"/>
      <c r="TME2" s="41"/>
      <c r="TMF2" s="41"/>
      <c r="TMG2" s="41"/>
      <c r="TMH2" s="41"/>
      <c r="TMI2" s="41"/>
      <c r="TMJ2" s="41"/>
      <c r="TMK2" s="41"/>
      <c r="TML2" s="41"/>
      <c r="TMM2" s="41"/>
      <c r="TMN2" s="41"/>
      <c r="TMO2" s="41"/>
      <c r="TMP2" s="41"/>
      <c r="TMQ2" s="41"/>
      <c r="TMR2" s="41"/>
      <c r="TMS2" s="41"/>
      <c r="TMT2" s="41"/>
      <c r="TMU2" s="41"/>
      <c r="TMV2" s="41"/>
      <c r="TMW2" s="41"/>
      <c r="TMX2" s="41"/>
      <c r="TMY2" s="41"/>
      <c r="TMZ2" s="41"/>
      <c r="TNA2" s="41"/>
      <c r="TNB2" s="41"/>
      <c r="TNC2" s="41"/>
      <c r="TND2" s="41"/>
      <c r="TNE2" s="41"/>
      <c r="TNF2" s="41"/>
      <c r="TNG2" s="41"/>
      <c r="TNH2" s="41"/>
      <c r="TNI2" s="41"/>
      <c r="TNJ2" s="41"/>
      <c r="TNK2" s="41"/>
      <c r="TNL2" s="41"/>
      <c r="TNM2" s="41"/>
      <c r="TNN2" s="41"/>
      <c r="TNO2" s="41"/>
      <c r="TNP2" s="41"/>
      <c r="TNQ2" s="41"/>
      <c r="TNR2" s="41"/>
      <c r="TNS2" s="41"/>
      <c r="TNT2" s="41"/>
      <c r="TNU2" s="41"/>
      <c r="TNV2" s="41"/>
      <c r="TNW2" s="41"/>
      <c r="TNX2" s="41"/>
      <c r="TNY2" s="41"/>
      <c r="TNZ2" s="41"/>
      <c r="TOA2" s="41"/>
      <c r="TOB2" s="41"/>
      <c r="TOC2" s="41"/>
      <c r="TOD2" s="41"/>
      <c r="TOE2" s="41"/>
      <c r="TOF2" s="41"/>
      <c r="TOG2" s="41"/>
      <c r="TOH2" s="41"/>
      <c r="TOI2" s="41"/>
      <c r="TOJ2" s="41"/>
      <c r="TOK2" s="41"/>
      <c r="TOL2" s="41"/>
      <c r="TOM2" s="41"/>
      <c r="TON2" s="41"/>
      <c r="TOO2" s="41"/>
      <c r="TOP2" s="41"/>
      <c r="TOQ2" s="41"/>
      <c r="TOR2" s="41"/>
      <c r="TOS2" s="41"/>
      <c r="TOT2" s="41"/>
      <c r="TOU2" s="41"/>
      <c r="TOV2" s="41"/>
      <c r="TOW2" s="41"/>
      <c r="TOX2" s="41"/>
      <c r="TOY2" s="41"/>
      <c r="TOZ2" s="41"/>
      <c r="TPA2" s="41"/>
      <c r="TPB2" s="41"/>
      <c r="TPC2" s="41"/>
      <c r="TPD2" s="41"/>
      <c r="TPE2" s="41"/>
      <c r="TPF2" s="41"/>
      <c r="TPG2" s="41"/>
      <c r="TPH2" s="41"/>
      <c r="TPI2" s="41"/>
      <c r="TPJ2" s="41"/>
      <c r="TPK2" s="41"/>
      <c r="TPL2" s="41"/>
      <c r="TPM2" s="41"/>
      <c r="TPN2" s="41"/>
      <c r="TPO2" s="41"/>
      <c r="TPP2" s="41"/>
      <c r="TPQ2" s="41"/>
      <c r="TPR2" s="41"/>
      <c r="TPS2" s="41"/>
      <c r="TPT2" s="41"/>
      <c r="TPU2" s="41"/>
      <c r="TPV2" s="41"/>
      <c r="TPW2" s="41"/>
      <c r="TPX2" s="41"/>
      <c r="TPY2" s="41"/>
      <c r="TPZ2" s="41"/>
      <c r="TQA2" s="41"/>
      <c r="TQB2" s="41"/>
      <c r="TQC2" s="41"/>
      <c r="TQD2" s="41"/>
      <c r="TQE2" s="41"/>
      <c r="TQF2" s="41"/>
      <c r="TQG2" s="41"/>
      <c r="TQH2" s="41"/>
      <c r="TQI2" s="41"/>
      <c r="TQJ2" s="41"/>
      <c r="TQK2" s="41"/>
      <c r="TQL2" s="41"/>
      <c r="TQM2" s="41"/>
      <c r="TQN2" s="41"/>
      <c r="TQO2" s="41"/>
      <c r="TQP2" s="41"/>
      <c r="TQQ2" s="41"/>
      <c r="TQR2" s="41"/>
      <c r="TQS2" s="41"/>
      <c r="TQT2" s="41"/>
      <c r="TQU2" s="41"/>
      <c r="TQV2" s="41"/>
      <c r="TQW2" s="41"/>
      <c r="TQX2" s="41"/>
      <c r="TQY2" s="41"/>
      <c r="TQZ2" s="41"/>
      <c r="TRA2" s="41"/>
      <c r="TRB2" s="41"/>
      <c r="TRC2" s="41"/>
      <c r="TRD2" s="41"/>
      <c r="TRE2" s="41"/>
      <c r="TRF2" s="41"/>
      <c r="TRG2" s="41"/>
      <c r="TRH2" s="41"/>
      <c r="TRI2" s="41"/>
      <c r="TRJ2" s="41"/>
      <c r="TRK2" s="41"/>
      <c r="TRL2" s="41"/>
      <c r="TRM2" s="41"/>
      <c r="TRN2" s="41"/>
      <c r="TRO2" s="41"/>
      <c r="TRP2" s="41"/>
      <c r="TRQ2" s="41"/>
      <c r="TRR2" s="41"/>
      <c r="TRS2" s="41"/>
      <c r="TRT2" s="41"/>
      <c r="TRU2" s="41"/>
      <c r="TRV2" s="41"/>
      <c r="TRW2" s="41"/>
      <c r="TRX2" s="41"/>
      <c r="TRY2" s="41"/>
      <c r="TRZ2" s="41"/>
      <c r="TSA2" s="41"/>
      <c r="TSB2" s="41"/>
      <c r="TSC2" s="41"/>
      <c r="TSD2" s="41"/>
      <c r="TSE2" s="41"/>
      <c r="TSF2" s="41"/>
      <c r="TSG2" s="41"/>
      <c r="TSH2" s="41"/>
      <c r="TSI2" s="41"/>
      <c r="TSJ2" s="41"/>
      <c r="TSK2" s="41"/>
      <c r="TSL2" s="41"/>
      <c r="TSM2" s="41"/>
      <c r="TSN2" s="41"/>
      <c r="TSO2" s="41"/>
      <c r="TSP2" s="41"/>
      <c r="TSQ2" s="41"/>
      <c r="TSR2" s="41"/>
      <c r="TSS2" s="41"/>
      <c r="TST2" s="41"/>
      <c r="TSU2" s="41"/>
      <c r="TSV2" s="41"/>
      <c r="TSW2" s="41"/>
      <c r="TSX2" s="41"/>
      <c r="TSY2" s="41"/>
      <c r="TSZ2" s="41"/>
      <c r="TTA2" s="41"/>
      <c r="TTB2" s="41"/>
      <c r="TTC2" s="41"/>
      <c r="TTD2" s="41"/>
      <c r="TTE2" s="41"/>
      <c r="TTF2" s="41"/>
      <c r="TTG2" s="41"/>
      <c r="TTH2" s="41"/>
      <c r="TTI2" s="41"/>
      <c r="TTJ2" s="41"/>
      <c r="TTK2" s="41"/>
      <c r="TTL2" s="41"/>
      <c r="TTM2" s="41"/>
      <c r="TTN2" s="41"/>
      <c r="TTO2" s="41"/>
      <c r="TTP2" s="41"/>
      <c r="TTQ2" s="41"/>
      <c r="TTR2" s="41"/>
      <c r="TTS2" s="41"/>
      <c r="TTT2" s="41"/>
      <c r="TTU2" s="41"/>
      <c r="TTV2" s="41"/>
      <c r="TTW2" s="41"/>
      <c r="TTX2" s="41"/>
      <c r="TTY2" s="41"/>
      <c r="TTZ2" s="41"/>
      <c r="TUA2" s="41"/>
      <c r="TUB2" s="41"/>
      <c r="TUC2" s="41"/>
      <c r="TUD2" s="41"/>
      <c r="TUE2" s="41"/>
      <c r="TUF2" s="41"/>
      <c r="TUG2" s="41"/>
      <c r="TUH2" s="41"/>
      <c r="TUI2" s="41"/>
      <c r="TUJ2" s="41"/>
      <c r="TUK2" s="41"/>
      <c r="TUL2" s="41"/>
      <c r="TUM2" s="41"/>
      <c r="TUN2" s="41"/>
      <c r="TUO2" s="41"/>
      <c r="TUP2" s="41"/>
      <c r="TUQ2" s="41"/>
      <c r="TUR2" s="41"/>
      <c r="TUS2" s="41"/>
      <c r="TUT2" s="41"/>
      <c r="TUU2" s="41"/>
      <c r="TUV2" s="41"/>
      <c r="TUW2" s="41"/>
      <c r="TUX2" s="41"/>
      <c r="TUY2" s="41"/>
      <c r="TUZ2" s="41"/>
      <c r="TVA2" s="41"/>
      <c r="TVB2" s="41"/>
      <c r="TVC2" s="41"/>
      <c r="TVD2" s="41"/>
      <c r="TVE2" s="41"/>
      <c r="TVF2" s="41"/>
      <c r="TVG2" s="41"/>
      <c r="TVH2" s="41"/>
      <c r="TVI2" s="41"/>
      <c r="TVJ2" s="41"/>
      <c r="TVK2" s="41"/>
      <c r="TVL2" s="41"/>
      <c r="TVM2" s="41"/>
      <c r="TVN2" s="41"/>
      <c r="TVO2" s="41"/>
      <c r="TVP2" s="41"/>
      <c r="TVQ2" s="41"/>
      <c r="TVR2" s="41"/>
      <c r="TVS2" s="41"/>
      <c r="TVT2" s="41"/>
      <c r="TVU2" s="41"/>
      <c r="TVV2" s="41"/>
      <c r="TVW2" s="41"/>
      <c r="TVX2" s="41"/>
      <c r="TVY2" s="41"/>
      <c r="TVZ2" s="41"/>
      <c r="TWA2" s="41"/>
      <c r="TWB2" s="41"/>
      <c r="TWC2" s="41"/>
      <c r="TWD2" s="41"/>
      <c r="TWE2" s="41"/>
      <c r="TWF2" s="41"/>
      <c r="TWG2" s="41"/>
      <c r="TWH2" s="41"/>
      <c r="TWI2" s="41"/>
      <c r="TWJ2" s="41"/>
      <c r="TWK2" s="41"/>
      <c r="TWL2" s="41"/>
      <c r="TWM2" s="41"/>
      <c r="TWN2" s="41"/>
      <c r="TWO2" s="41"/>
      <c r="TWP2" s="41"/>
      <c r="TWQ2" s="41"/>
      <c r="TWR2" s="41"/>
      <c r="TWS2" s="41"/>
      <c r="TWT2" s="41"/>
      <c r="TWU2" s="41"/>
      <c r="TWV2" s="41"/>
      <c r="TWW2" s="41"/>
      <c r="TWX2" s="41"/>
      <c r="TWY2" s="41"/>
      <c r="TWZ2" s="41"/>
      <c r="TXA2" s="41"/>
      <c r="TXB2" s="41"/>
      <c r="TXC2" s="41"/>
      <c r="TXD2" s="41"/>
      <c r="TXE2" s="41"/>
      <c r="TXF2" s="41"/>
      <c r="TXG2" s="41"/>
      <c r="TXH2" s="41"/>
      <c r="TXI2" s="41"/>
      <c r="TXJ2" s="41"/>
      <c r="TXK2" s="41"/>
      <c r="TXL2" s="41"/>
      <c r="TXM2" s="41"/>
      <c r="TXN2" s="41"/>
      <c r="TXO2" s="41"/>
      <c r="TXP2" s="41"/>
      <c r="TXQ2" s="41"/>
      <c r="TXR2" s="41"/>
      <c r="TXS2" s="41"/>
      <c r="TXT2" s="41"/>
      <c r="TXU2" s="41"/>
      <c r="TXV2" s="41"/>
      <c r="TXW2" s="41"/>
      <c r="TXX2" s="41"/>
      <c r="TXY2" s="41"/>
      <c r="TXZ2" s="41"/>
      <c r="TYA2" s="41"/>
      <c r="TYB2" s="41"/>
      <c r="TYC2" s="41"/>
      <c r="TYD2" s="41"/>
      <c r="TYE2" s="41"/>
      <c r="TYF2" s="41"/>
      <c r="TYG2" s="41"/>
      <c r="TYH2" s="41"/>
      <c r="TYI2" s="41"/>
      <c r="TYJ2" s="41"/>
      <c r="TYK2" s="41"/>
      <c r="TYL2" s="41"/>
      <c r="TYM2" s="41"/>
      <c r="TYN2" s="41"/>
      <c r="TYO2" s="41"/>
      <c r="TYP2" s="41"/>
      <c r="TYQ2" s="41"/>
      <c r="TYR2" s="41"/>
      <c r="TYS2" s="41"/>
      <c r="TYT2" s="41"/>
      <c r="TYU2" s="41"/>
      <c r="TYV2" s="41"/>
      <c r="TYW2" s="41"/>
      <c r="TYX2" s="41"/>
      <c r="TYY2" s="41"/>
      <c r="TYZ2" s="41"/>
      <c r="TZA2" s="41"/>
      <c r="TZB2" s="41"/>
      <c r="TZC2" s="41"/>
      <c r="TZD2" s="41"/>
      <c r="TZE2" s="41"/>
      <c r="TZF2" s="41"/>
      <c r="TZG2" s="41"/>
      <c r="TZH2" s="41"/>
      <c r="TZI2" s="41"/>
      <c r="TZJ2" s="41"/>
      <c r="TZK2" s="41"/>
      <c r="TZL2" s="41"/>
      <c r="TZM2" s="41"/>
      <c r="TZN2" s="41"/>
      <c r="TZO2" s="41"/>
      <c r="TZP2" s="41"/>
      <c r="TZQ2" s="41"/>
      <c r="TZR2" s="41"/>
      <c r="TZS2" s="41"/>
      <c r="TZT2" s="41"/>
      <c r="TZU2" s="41"/>
      <c r="TZV2" s="41"/>
      <c r="TZW2" s="41"/>
      <c r="TZX2" s="41"/>
      <c r="TZY2" s="41"/>
      <c r="TZZ2" s="41"/>
      <c r="UAA2" s="41"/>
      <c r="UAB2" s="41"/>
      <c r="UAC2" s="41"/>
      <c r="UAD2" s="41"/>
      <c r="UAE2" s="41"/>
      <c r="UAF2" s="41"/>
      <c r="UAG2" s="41"/>
      <c r="UAH2" s="41"/>
      <c r="UAI2" s="41"/>
      <c r="UAJ2" s="41"/>
      <c r="UAK2" s="41"/>
      <c r="UAL2" s="41"/>
      <c r="UAM2" s="41"/>
      <c r="UAN2" s="41"/>
      <c r="UAO2" s="41"/>
      <c r="UAP2" s="41"/>
      <c r="UAQ2" s="41"/>
      <c r="UAR2" s="41"/>
      <c r="UAS2" s="41"/>
      <c r="UAT2" s="41"/>
      <c r="UAU2" s="41"/>
      <c r="UAV2" s="41"/>
      <c r="UAW2" s="41"/>
      <c r="UAX2" s="41"/>
      <c r="UAY2" s="41"/>
      <c r="UAZ2" s="41"/>
      <c r="UBA2" s="41"/>
      <c r="UBB2" s="41"/>
      <c r="UBC2" s="41"/>
      <c r="UBD2" s="41"/>
      <c r="UBE2" s="41"/>
      <c r="UBF2" s="41"/>
      <c r="UBG2" s="41"/>
      <c r="UBH2" s="41"/>
      <c r="UBI2" s="41"/>
      <c r="UBJ2" s="41"/>
      <c r="UBK2" s="41"/>
      <c r="UBL2" s="41"/>
      <c r="UBM2" s="41"/>
      <c r="UBN2" s="41"/>
      <c r="UBO2" s="41"/>
      <c r="UBP2" s="41"/>
      <c r="UBQ2" s="41"/>
      <c r="UBR2" s="41"/>
      <c r="UBS2" s="41"/>
      <c r="UBT2" s="41"/>
      <c r="UBU2" s="41"/>
      <c r="UBV2" s="41"/>
      <c r="UBW2" s="41"/>
      <c r="UBX2" s="41"/>
      <c r="UBY2" s="41"/>
      <c r="UBZ2" s="41"/>
      <c r="UCA2" s="41"/>
      <c r="UCB2" s="41"/>
      <c r="UCC2" s="41"/>
      <c r="UCD2" s="41"/>
      <c r="UCE2" s="41"/>
      <c r="UCF2" s="41"/>
      <c r="UCG2" s="41"/>
      <c r="UCH2" s="41"/>
      <c r="UCI2" s="41"/>
      <c r="UCJ2" s="41"/>
      <c r="UCK2" s="41"/>
      <c r="UCL2" s="41"/>
      <c r="UCM2" s="41"/>
      <c r="UCN2" s="41"/>
      <c r="UCO2" s="41"/>
      <c r="UCP2" s="41"/>
      <c r="UCQ2" s="41"/>
      <c r="UCR2" s="41"/>
      <c r="UCS2" s="41"/>
      <c r="UCT2" s="41"/>
      <c r="UCU2" s="41"/>
      <c r="UCV2" s="41"/>
      <c r="UCW2" s="41"/>
      <c r="UCX2" s="41"/>
      <c r="UCY2" s="41"/>
      <c r="UCZ2" s="41"/>
      <c r="UDA2" s="41"/>
      <c r="UDB2" s="41"/>
      <c r="UDC2" s="41"/>
      <c r="UDD2" s="41"/>
      <c r="UDE2" s="41"/>
      <c r="UDF2" s="41"/>
      <c r="UDG2" s="41"/>
      <c r="UDH2" s="41"/>
      <c r="UDI2" s="41"/>
      <c r="UDJ2" s="41"/>
      <c r="UDK2" s="41"/>
      <c r="UDL2" s="41"/>
      <c r="UDM2" s="41"/>
      <c r="UDN2" s="41"/>
      <c r="UDO2" s="41"/>
      <c r="UDP2" s="41"/>
      <c r="UDQ2" s="41"/>
      <c r="UDR2" s="41"/>
      <c r="UDS2" s="41"/>
      <c r="UDT2" s="41"/>
      <c r="UDU2" s="41"/>
      <c r="UDV2" s="41"/>
      <c r="UDW2" s="41"/>
      <c r="UDX2" s="41"/>
      <c r="UDY2" s="41"/>
      <c r="UDZ2" s="41"/>
      <c r="UEA2" s="41"/>
      <c r="UEB2" s="41"/>
      <c r="UEC2" s="41"/>
      <c r="UED2" s="41"/>
      <c r="UEE2" s="41"/>
      <c r="UEF2" s="41"/>
      <c r="UEG2" s="41"/>
      <c r="UEH2" s="41"/>
      <c r="UEI2" s="41"/>
      <c r="UEJ2" s="41"/>
      <c r="UEK2" s="41"/>
      <c r="UEL2" s="41"/>
      <c r="UEM2" s="41"/>
      <c r="UEN2" s="41"/>
      <c r="UEO2" s="41"/>
      <c r="UEP2" s="41"/>
      <c r="UEQ2" s="41"/>
      <c r="UER2" s="41"/>
      <c r="UES2" s="41"/>
      <c r="UET2" s="41"/>
      <c r="UEU2" s="41"/>
      <c r="UEV2" s="41"/>
      <c r="UEW2" s="41"/>
      <c r="UEX2" s="41"/>
      <c r="UEY2" s="41"/>
      <c r="UEZ2" s="41"/>
      <c r="UFA2" s="41"/>
      <c r="UFB2" s="41"/>
      <c r="UFC2" s="41"/>
      <c r="UFD2" s="41"/>
      <c r="UFE2" s="41"/>
      <c r="UFF2" s="41"/>
      <c r="UFG2" s="41"/>
      <c r="UFH2" s="41"/>
      <c r="UFI2" s="41"/>
      <c r="UFJ2" s="41"/>
      <c r="UFK2" s="41"/>
      <c r="UFL2" s="41"/>
      <c r="UFM2" s="41"/>
      <c r="UFN2" s="41"/>
      <c r="UFO2" s="41"/>
      <c r="UFP2" s="41"/>
      <c r="UFQ2" s="41"/>
      <c r="UFR2" s="41"/>
      <c r="UFS2" s="41"/>
      <c r="UFT2" s="41"/>
      <c r="UFU2" s="41"/>
      <c r="UFV2" s="41"/>
      <c r="UFW2" s="41"/>
      <c r="UFX2" s="41"/>
      <c r="UFY2" s="41"/>
      <c r="UFZ2" s="41"/>
      <c r="UGA2" s="41"/>
      <c r="UGB2" s="41"/>
      <c r="UGC2" s="41"/>
      <c r="UGD2" s="41"/>
      <c r="UGE2" s="41"/>
      <c r="UGF2" s="41"/>
      <c r="UGG2" s="41"/>
      <c r="UGH2" s="41"/>
      <c r="UGI2" s="41"/>
      <c r="UGJ2" s="41"/>
      <c r="UGK2" s="41"/>
      <c r="UGL2" s="41"/>
      <c r="UGM2" s="41"/>
      <c r="UGN2" s="41"/>
      <c r="UGO2" s="41"/>
      <c r="UGP2" s="41"/>
      <c r="UGQ2" s="41"/>
      <c r="UGR2" s="41"/>
      <c r="UGS2" s="41"/>
      <c r="UGT2" s="41"/>
      <c r="UGU2" s="41"/>
      <c r="UGV2" s="41"/>
      <c r="UGW2" s="41"/>
      <c r="UGX2" s="41"/>
      <c r="UGY2" s="41"/>
      <c r="UGZ2" s="41"/>
      <c r="UHA2" s="41"/>
      <c r="UHB2" s="41"/>
      <c r="UHC2" s="41"/>
      <c r="UHD2" s="41"/>
      <c r="UHE2" s="41"/>
      <c r="UHF2" s="41"/>
      <c r="UHG2" s="41"/>
      <c r="UHH2" s="41"/>
      <c r="UHI2" s="41"/>
      <c r="UHJ2" s="41"/>
      <c r="UHK2" s="41"/>
      <c r="UHL2" s="41"/>
      <c r="UHM2" s="41"/>
      <c r="UHN2" s="41"/>
      <c r="UHO2" s="41"/>
      <c r="UHP2" s="41"/>
      <c r="UHQ2" s="41"/>
      <c r="UHR2" s="41"/>
      <c r="UHS2" s="41"/>
      <c r="UHT2" s="41"/>
      <c r="UHU2" s="41"/>
      <c r="UHV2" s="41"/>
      <c r="UHW2" s="41"/>
      <c r="UHX2" s="41"/>
      <c r="UHY2" s="41"/>
      <c r="UHZ2" s="41"/>
      <c r="UIA2" s="41"/>
      <c r="UIB2" s="41"/>
      <c r="UIC2" s="41"/>
      <c r="UID2" s="41"/>
      <c r="UIE2" s="41"/>
      <c r="UIF2" s="41"/>
      <c r="UIG2" s="41"/>
      <c r="UIH2" s="41"/>
      <c r="UII2" s="41"/>
      <c r="UIJ2" s="41"/>
      <c r="UIK2" s="41"/>
      <c r="UIL2" s="41"/>
      <c r="UIM2" s="41"/>
      <c r="UIN2" s="41"/>
      <c r="UIO2" s="41"/>
      <c r="UIP2" s="41"/>
      <c r="UIQ2" s="41"/>
      <c r="UIR2" s="41"/>
      <c r="UIS2" s="41"/>
      <c r="UIT2" s="41"/>
      <c r="UIU2" s="41"/>
      <c r="UIV2" s="41"/>
      <c r="UIW2" s="41"/>
      <c r="UIX2" s="41"/>
      <c r="UIY2" s="41"/>
      <c r="UIZ2" s="41"/>
      <c r="UJA2" s="41"/>
      <c r="UJB2" s="41"/>
      <c r="UJC2" s="41"/>
      <c r="UJD2" s="41"/>
      <c r="UJE2" s="41"/>
      <c r="UJF2" s="41"/>
      <c r="UJG2" s="41"/>
      <c r="UJH2" s="41"/>
      <c r="UJI2" s="41"/>
      <c r="UJJ2" s="41"/>
      <c r="UJK2" s="41"/>
      <c r="UJL2" s="41"/>
      <c r="UJM2" s="41"/>
      <c r="UJN2" s="41"/>
      <c r="UJO2" s="41"/>
      <c r="UJP2" s="41"/>
      <c r="UJQ2" s="41"/>
      <c r="UJR2" s="41"/>
      <c r="UJS2" s="41"/>
      <c r="UJT2" s="41"/>
      <c r="UJU2" s="41"/>
      <c r="UJV2" s="41"/>
      <c r="UJW2" s="41"/>
      <c r="UJX2" s="41"/>
      <c r="UJY2" s="41"/>
      <c r="UJZ2" s="41"/>
      <c r="UKA2" s="41"/>
      <c r="UKB2" s="41"/>
      <c r="UKC2" s="41"/>
      <c r="UKD2" s="41"/>
      <c r="UKE2" s="41"/>
      <c r="UKF2" s="41"/>
      <c r="UKG2" s="41"/>
      <c r="UKH2" s="41"/>
      <c r="UKI2" s="41"/>
      <c r="UKJ2" s="41"/>
      <c r="UKK2" s="41"/>
      <c r="UKL2" s="41"/>
      <c r="UKM2" s="41"/>
      <c r="UKN2" s="41"/>
      <c r="UKO2" s="41"/>
      <c r="UKP2" s="41"/>
      <c r="UKQ2" s="41"/>
      <c r="UKR2" s="41"/>
      <c r="UKS2" s="41"/>
      <c r="UKT2" s="41"/>
      <c r="UKU2" s="41"/>
      <c r="UKV2" s="41"/>
      <c r="UKW2" s="41"/>
      <c r="UKX2" s="41"/>
      <c r="UKY2" s="41"/>
      <c r="UKZ2" s="41"/>
      <c r="ULA2" s="41"/>
      <c r="ULB2" s="41"/>
      <c r="ULC2" s="41"/>
      <c r="ULD2" s="41"/>
      <c r="ULE2" s="41"/>
      <c r="ULF2" s="41"/>
      <c r="ULG2" s="41"/>
      <c r="ULH2" s="41"/>
      <c r="ULI2" s="41"/>
      <c r="ULJ2" s="41"/>
      <c r="ULK2" s="41"/>
      <c r="ULL2" s="41"/>
      <c r="ULM2" s="41"/>
      <c r="ULN2" s="41"/>
      <c r="ULO2" s="41"/>
      <c r="ULP2" s="41"/>
      <c r="ULQ2" s="41"/>
      <c r="ULR2" s="41"/>
      <c r="ULS2" s="41"/>
      <c r="ULT2" s="41"/>
      <c r="ULU2" s="41"/>
      <c r="ULV2" s="41"/>
      <c r="ULW2" s="41"/>
      <c r="ULX2" s="41"/>
      <c r="ULY2" s="41"/>
      <c r="ULZ2" s="41"/>
      <c r="UMA2" s="41"/>
      <c r="UMB2" s="41"/>
      <c r="UMC2" s="41"/>
      <c r="UMD2" s="41"/>
      <c r="UME2" s="41"/>
      <c r="UMF2" s="41"/>
      <c r="UMG2" s="41"/>
      <c r="UMH2" s="41"/>
      <c r="UMI2" s="41"/>
      <c r="UMJ2" s="41"/>
      <c r="UMK2" s="41"/>
      <c r="UML2" s="41"/>
      <c r="UMM2" s="41"/>
      <c r="UMN2" s="41"/>
      <c r="UMO2" s="41"/>
      <c r="UMP2" s="41"/>
      <c r="UMQ2" s="41"/>
      <c r="UMR2" s="41"/>
      <c r="UMS2" s="41"/>
      <c r="UMT2" s="41"/>
      <c r="UMU2" s="41"/>
      <c r="UMV2" s="41"/>
      <c r="UMW2" s="41"/>
      <c r="UMX2" s="41"/>
      <c r="UMY2" s="41"/>
      <c r="UMZ2" s="41"/>
      <c r="UNA2" s="41"/>
      <c r="UNB2" s="41"/>
      <c r="UNC2" s="41"/>
      <c r="UND2" s="41"/>
      <c r="UNE2" s="41"/>
      <c r="UNF2" s="41"/>
      <c r="UNG2" s="41"/>
      <c r="UNH2" s="41"/>
      <c r="UNI2" s="41"/>
      <c r="UNJ2" s="41"/>
      <c r="UNK2" s="41"/>
      <c r="UNL2" s="41"/>
      <c r="UNM2" s="41"/>
      <c r="UNN2" s="41"/>
      <c r="UNO2" s="41"/>
      <c r="UNP2" s="41"/>
      <c r="UNQ2" s="41"/>
      <c r="UNR2" s="41"/>
      <c r="UNS2" s="41"/>
      <c r="UNT2" s="41"/>
      <c r="UNU2" s="41"/>
      <c r="UNV2" s="41"/>
      <c r="UNW2" s="41"/>
      <c r="UNX2" s="41"/>
      <c r="UNY2" s="41"/>
      <c r="UNZ2" s="41"/>
      <c r="UOA2" s="41"/>
      <c r="UOB2" s="41"/>
      <c r="UOC2" s="41"/>
      <c r="UOD2" s="41"/>
      <c r="UOE2" s="41"/>
      <c r="UOF2" s="41"/>
      <c r="UOG2" s="41"/>
      <c r="UOH2" s="41"/>
      <c r="UOI2" s="41"/>
      <c r="UOJ2" s="41"/>
      <c r="UOK2" s="41"/>
      <c r="UOL2" s="41"/>
      <c r="UOM2" s="41"/>
      <c r="UON2" s="41"/>
      <c r="UOO2" s="41"/>
      <c r="UOP2" s="41"/>
      <c r="UOQ2" s="41"/>
      <c r="UOR2" s="41"/>
      <c r="UOS2" s="41"/>
      <c r="UOT2" s="41"/>
      <c r="UOU2" s="41"/>
      <c r="UOV2" s="41"/>
      <c r="UOW2" s="41"/>
      <c r="UOX2" s="41"/>
      <c r="UOY2" s="41"/>
      <c r="UOZ2" s="41"/>
      <c r="UPA2" s="41"/>
      <c r="UPB2" s="41"/>
      <c r="UPC2" s="41"/>
      <c r="UPD2" s="41"/>
      <c r="UPE2" s="41"/>
      <c r="UPF2" s="41"/>
      <c r="UPG2" s="41"/>
      <c r="UPH2" s="41"/>
      <c r="UPI2" s="41"/>
      <c r="UPJ2" s="41"/>
      <c r="UPK2" s="41"/>
      <c r="UPL2" s="41"/>
      <c r="UPM2" s="41"/>
      <c r="UPN2" s="41"/>
      <c r="UPO2" s="41"/>
      <c r="UPP2" s="41"/>
      <c r="UPQ2" s="41"/>
      <c r="UPR2" s="41"/>
      <c r="UPS2" s="41"/>
      <c r="UPT2" s="41"/>
      <c r="UPU2" s="41"/>
      <c r="UPV2" s="41"/>
      <c r="UPW2" s="41"/>
      <c r="UPX2" s="41"/>
      <c r="UPY2" s="41"/>
      <c r="UPZ2" s="41"/>
      <c r="UQA2" s="41"/>
      <c r="UQB2" s="41"/>
      <c r="UQC2" s="41"/>
      <c r="UQD2" s="41"/>
      <c r="UQE2" s="41"/>
      <c r="UQF2" s="41"/>
      <c r="UQG2" s="41"/>
      <c r="UQH2" s="41"/>
      <c r="UQI2" s="41"/>
      <c r="UQJ2" s="41"/>
      <c r="UQK2" s="41"/>
      <c r="UQL2" s="41"/>
      <c r="UQM2" s="41"/>
      <c r="UQN2" s="41"/>
      <c r="UQO2" s="41"/>
      <c r="UQP2" s="41"/>
      <c r="UQQ2" s="41"/>
      <c r="UQR2" s="41"/>
      <c r="UQS2" s="41"/>
      <c r="UQT2" s="41"/>
      <c r="UQU2" s="41"/>
      <c r="UQV2" s="41"/>
      <c r="UQW2" s="41"/>
      <c r="UQX2" s="41"/>
      <c r="UQY2" s="41"/>
      <c r="UQZ2" s="41"/>
      <c r="URA2" s="41"/>
      <c r="URB2" s="41"/>
      <c r="URC2" s="41"/>
      <c r="URD2" s="41"/>
      <c r="URE2" s="41"/>
      <c r="URF2" s="41"/>
      <c r="URG2" s="41"/>
      <c r="URH2" s="41"/>
      <c r="URI2" s="41"/>
      <c r="URJ2" s="41"/>
      <c r="URK2" s="41"/>
      <c r="URL2" s="41"/>
      <c r="URM2" s="41"/>
      <c r="URN2" s="41"/>
      <c r="URO2" s="41"/>
      <c r="URP2" s="41"/>
      <c r="URQ2" s="41"/>
      <c r="URR2" s="41"/>
      <c r="URS2" s="41"/>
      <c r="URT2" s="41"/>
      <c r="URU2" s="41"/>
      <c r="URV2" s="41"/>
      <c r="URW2" s="41"/>
      <c r="URX2" s="41"/>
      <c r="URY2" s="41"/>
      <c r="URZ2" s="41"/>
      <c r="USA2" s="41"/>
      <c r="USB2" s="41"/>
      <c r="USC2" s="41"/>
      <c r="USD2" s="41"/>
      <c r="USE2" s="41"/>
      <c r="USF2" s="41"/>
      <c r="USG2" s="41"/>
      <c r="USH2" s="41"/>
      <c r="USI2" s="41"/>
      <c r="USJ2" s="41"/>
      <c r="USK2" s="41"/>
      <c r="USL2" s="41"/>
      <c r="USM2" s="41"/>
      <c r="USN2" s="41"/>
      <c r="USO2" s="41"/>
      <c r="USP2" s="41"/>
      <c r="USQ2" s="41"/>
      <c r="USR2" s="41"/>
      <c r="USS2" s="41"/>
      <c r="UST2" s="41"/>
      <c r="USU2" s="41"/>
      <c r="USV2" s="41"/>
      <c r="USW2" s="41"/>
      <c r="USX2" s="41"/>
      <c r="USY2" s="41"/>
      <c r="USZ2" s="41"/>
      <c r="UTA2" s="41"/>
      <c r="UTB2" s="41"/>
      <c r="UTC2" s="41"/>
      <c r="UTD2" s="41"/>
      <c r="UTE2" s="41"/>
      <c r="UTF2" s="41"/>
      <c r="UTG2" s="41"/>
      <c r="UTH2" s="41"/>
      <c r="UTI2" s="41"/>
      <c r="UTJ2" s="41"/>
      <c r="UTK2" s="41"/>
      <c r="UTL2" s="41"/>
      <c r="UTM2" s="41"/>
      <c r="UTN2" s="41"/>
      <c r="UTO2" s="41"/>
      <c r="UTP2" s="41"/>
      <c r="UTQ2" s="41"/>
      <c r="UTR2" s="41"/>
      <c r="UTS2" s="41"/>
      <c r="UTT2" s="41"/>
      <c r="UTU2" s="41"/>
      <c r="UTV2" s="41"/>
      <c r="UTW2" s="41"/>
      <c r="UTX2" s="41"/>
      <c r="UTY2" s="41"/>
      <c r="UTZ2" s="41"/>
      <c r="UUA2" s="41"/>
      <c r="UUB2" s="41"/>
      <c r="UUC2" s="41"/>
      <c r="UUD2" s="41"/>
      <c r="UUE2" s="41"/>
      <c r="UUF2" s="41"/>
      <c r="UUG2" s="41"/>
      <c r="UUH2" s="41"/>
      <c r="UUI2" s="41"/>
      <c r="UUJ2" s="41"/>
      <c r="UUK2" s="41"/>
      <c r="UUL2" s="41"/>
      <c r="UUM2" s="41"/>
      <c r="UUN2" s="41"/>
      <c r="UUO2" s="41"/>
      <c r="UUP2" s="41"/>
      <c r="UUQ2" s="41"/>
      <c r="UUR2" s="41"/>
      <c r="UUS2" s="41"/>
      <c r="UUT2" s="41"/>
      <c r="UUU2" s="41"/>
      <c r="UUV2" s="41"/>
      <c r="UUW2" s="41"/>
      <c r="UUX2" s="41"/>
      <c r="UUY2" s="41"/>
      <c r="UUZ2" s="41"/>
      <c r="UVA2" s="41"/>
      <c r="UVB2" s="41"/>
      <c r="UVC2" s="41"/>
      <c r="UVD2" s="41"/>
      <c r="UVE2" s="41"/>
      <c r="UVF2" s="41"/>
      <c r="UVG2" s="41"/>
      <c r="UVH2" s="41"/>
      <c r="UVI2" s="41"/>
      <c r="UVJ2" s="41"/>
      <c r="UVK2" s="41"/>
      <c r="UVL2" s="41"/>
      <c r="UVM2" s="41"/>
      <c r="UVN2" s="41"/>
      <c r="UVO2" s="41"/>
      <c r="UVP2" s="41"/>
      <c r="UVQ2" s="41"/>
      <c r="UVR2" s="41"/>
      <c r="UVS2" s="41"/>
      <c r="UVT2" s="41"/>
      <c r="UVU2" s="41"/>
      <c r="UVV2" s="41"/>
      <c r="UVW2" s="41"/>
      <c r="UVX2" s="41"/>
      <c r="UVY2" s="41"/>
      <c r="UVZ2" s="41"/>
      <c r="UWA2" s="41"/>
      <c r="UWB2" s="41"/>
      <c r="UWC2" s="41"/>
      <c r="UWD2" s="41"/>
      <c r="UWE2" s="41"/>
      <c r="UWF2" s="41"/>
      <c r="UWG2" s="41"/>
      <c r="UWH2" s="41"/>
      <c r="UWI2" s="41"/>
      <c r="UWJ2" s="41"/>
      <c r="UWK2" s="41"/>
      <c r="UWL2" s="41"/>
      <c r="UWM2" s="41"/>
      <c r="UWN2" s="41"/>
      <c r="UWO2" s="41"/>
      <c r="UWP2" s="41"/>
      <c r="UWQ2" s="41"/>
      <c r="UWR2" s="41"/>
      <c r="UWS2" s="41"/>
      <c r="UWT2" s="41"/>
      <c r="UWU2" s="41"/>
      <c r="UWV2" s="41"/>
      <c r="UWW2" s="41"/>
      <c r="UWX2" s="41"/>
      <c r="UWY2" s="41"/>
      <c r="UWZ2" s="41"/>
      <c r="UXA2" s="41"/>
      <c r="UXB2" s="41"/>
      <c r="UXC2" s="41"/>
      <c r="UXD2" s="41"/>
      <c r="UXE2" s="41"/>
      <c r="UXF2" s="41"/>
      <c r="UXG2" s="41"/>
      <c r="UXH2" s="41"/>
      <c r="UXI2" s="41"/>
      <c r="UXJ2" s="41"/>
      <c r="UXK2" s="41"/>
      <c r="UXL2" s="41"/>
      <c r="UXM2" s="41"/>
      <c r="UXN2" s="41"/>
      <c r="UXO2" s="41"/>
      <c r="UXP2" s="41"/>
      <c r="UXQ2" s="41"/>
      <c r="UXR2" s="41"/>
      <c r="UXS2" s="41"/>
      <c r="UXT2" s="41"/>
      <c r="UXU2" s="41"/>
      <c r="UXV2" s="41"/>
      <c r="UXW2" s="41"/>
      <c r="UXX2" s="41"/>
      <c r="UXY2" s="41"/>
      <c r="UXZ2" s="41"/>
      <c r="UYA2" s="41"/>
      <c r="UYB2" s="41"/>
      <c r="UYC2" s="41"/>
      <c r="UYD2" s="41"/>
      <c r="UYE2" s="41"/>
      <c r="UYF2" s="41"/>
      <c r="UYG2" s="41"/>
      <c r="UYH2" s="41"/>
      <c r="UYI2" s="41"/>
      <c r="UYJ2" s="41"/>
      <c r="UYK2" s="41"/>
      <c r="UYL2" s="41"/>
      <c r="UYM2" s="41"/>
      <c r="UYN2" s="41"/>
      <c r="UYO2" s="41"/>
      <c r="UYP2" s="41"/>
      <c r="UYQ2" s="41"/>
      <c r="UYR2" s="41"/>
      <c r="UYS2" s="41"/>
      <c r="UYT2" s="41"/>
      <c r="UYU2" s="41"/>
      <c r="UYV2" s="41"/>
      <c r="UYW2" s="41"/>
      <c r="UYX2" s="41"/>
      <c r="UYY2" s="41"/>
      <c r="UYZ2" s="41"/>
      <c r="UZA2" s="41"/>
      <c r="UZB2" s="41"/>
      <c r="UZC2" s="41"/>
      <c r="UZD2" s="41"/>
      <c r="UZE2" s="41"/>
      <c r="UZF2" s="41"/>
      <c r="UZG2" s="41"/>
      <c r="UZH2" s="41"/>
      <c r="UZI2" s="41"/>
      <c r="UZJ2" s="41"/>
      <c r="UZK2" s="41"/>
      <c r="UZL2" s="41"/>
      <c r="UZM2" s="41"/>
      <c r="UZN2" s="41"/>
      <c r="UZO2" s="41"/>
      <c r="UZP2" s="41"/>
      <c r="UZQ2" s="41"/>
      <c r="UZR2" s="41"/>
      <c r="UZS2" s="41"/>
      <c r="UZT2" s="41"/>
      <c r="UZU2" s="41"/>
      <c r="UZV2" s="41"/>
      <c r="UZW2" s="41"/>
      <c r="UZX2" s="41"/>
      <c r="UZY2" s="41"/>
      <c r="UZZ2" s="41"/>
      <c r="VAA2" s="41"/>
      <c r="VAB2" s="41"/>
      <c r="VAC2" s="41"/>
      <c r="VAD2" s="41"/>
      <c r="VAE2" s="41"/>
      <c r="VAF2" s="41"/>
      <c r="VAG2" s="41"/>
      <c r="VAH2" s="41"/>
      <c r="VAI2" s="41"/>
      <c r="VAJ2" s="41"/>
      <c r="VAK2" s="41"/>
      <c r="VAL2" s="41"/>
      <c r="VAM2" s="41"/>
      <c r="VAN2" s="41"/>
      <c r="VAO2" s="41"/>
      <c r="VAP2" s="41"/>
      <c r="VAQ2" s="41"/>
      <c r="VAR2" s="41"/>
      <c r="VAS2" s="41"/>
      <c r="VAT2" s="41"/>
      <c r="VAU2" s="41"/>
      <c r="VAV2" s="41"/>
      <c r="VAW2" s="41"/>
      <c r="VAX2" s="41"/>
      <c r="VAY2" s="41"/>
      <c r="VAZ2" s="41"/>
      <c r="VBA2" s="41"/>
      <c r="VBB2" s="41"/>
      <c r="VBC2" s="41"/>
      <c r="VBD2" s="41"/>
      <c r="VBE2" s="41"/>
      <c r="VBF2" s="41"/>
      <c r="VBG2" s="41"/>
      <c r="VBH2" s="41"/>
      <c r="VBI2" s="41"/>
      <c r="VBJ2" s="41"/>
      <c r="VBK2" s="41"/>
      <c r="VBL2" s="41"/>
      <c r="VBM2" s="41"/>
      <c r="VBN2" s="41"/>
      <c r="VBO2" s="41"/>
      <c r="VBP2" s="41"/>
      <c r="VBQ2" s="41"/>
      <c r="VBR2" s="41"/>
      <c r="VBS2" s="41"/>
      <c r="VBT2" s="41"/>
      <c r="VBU2" s="41"/>
      <c r="VBV2" s="41"/>
      <c r="VBW2" s="41"/>
      <c r="VBX2" s="41"/>
      <c r="VBY2" s="41"/>
      <c r="VBZ2" s="41"/>
      <c r="VCA2" s="41"/>
      <c r="VCB2" s="41"/>
      <c r="VCC2" s="41"/>
      <c r="VCD2" s="41"/>
      <c r="VCE2" s="41"/>
      <c r="VCF2" s="41"/>
      <c r="VCG2" s="41"/>
      <c r="VCH2" s="41"/>
      <c r="VCI2" s="41"/>
      <c r="VCJ2" s="41"/>
      <c r="VCK2" s="41"/>
      <c r="VCL2" s="41"/>
      <c r="VCM2" s="41"/>
      <c r="VCN2" s="41"/>
      <c r="VCO2" s="41"/>
      <c r="VCP2" s="41"/>
      <c r="VCQ2" s="41"/>
      <c r="VCR2" s="41"/>
      <c r="VCS2" s="41"/>
      <c r="VCT2" s="41"/>
      <c r="VCU2" s="41"/>
      <c r="VCV2" s="41"/>
      <c r="VCW2" s="41"/>
      <c r="VCX2" s="41"/>
      <c r="VCY2" s="41"/>
      <c r="VCZ2" s="41"/>
      <c r="VDA2" s="41"/>
      <c r="VDB2" s="41"/>
      <c r="VDC2" s="41"/>
      <c r="VDD2" s="41"/>
      <c r="VDE2" s="41"/>
      <c r="VDF2" s="41"/>
      <c r="VDG2" s="41"/>
      <c r="VDH2" s="41"/>
      <c r="VDI2" s="41"/>
      <c r="VDJ2" s="41"/>
      <c r="VDK2" s="41"/>
      <c r="VDL2" s="41"/>
      <c r="VDM2" s="41"/>
      <c r="VDN2" s="41"/>
      <c r="VDO2" s="41"/>
      <c r="VDP2" s="41"/>
      <c r="VDQ2" s="41"/>
      <c r="VDR2" s="41"/>
      <c r="VDS2" s="41"/>
      <c r="VDT2" s="41"/>
      <c r="VDU2" s="41"/>
      <c r="VDV2" s="41"/>
      <c r="VDW2" s="41"/>
      <c r="VDX2" s="41"/>
      <c r="VDY2" s="41"/>
      <c r="VDZ2" s="41"/>
      <c r="VEA2" s="41"/>
      <c r="VEB2" s="41"/>
      <c r="VEC2" s="41"/>
      <c r="VED2" s="41"/>
      <c r="VEE2" s="41"/>
      <c r="VEF2" s="41"/>
      <c r="VEG2" s="41"/>
      <c r="VEH2" s="41"/>
      <c r="VEI2" s="41"/>
      <c r="VEJ2" s="41"/>
      <c r="VEK2" s="41"/>
      <c r="VEL2" s="41"/>
      <c r="VEM2" s="41"/>
      <c r="VEN2" s="41"/>
      <c r="VEO2" s="41"/>
      <c r="VEP2" s="41"/>
      <c r="VEQ2" s="41"/>
      <c r="VER2" s="41"/>
      <c r="VES2" s="41"/>
      <c r="VET2" s="41"/>
      <c r="VEU2" s="41"/>
      <c r="VEV2" s="41"/>
      <c r="VEW2" s="41"/>
      <c r="VEX2" s="41"/>
      <c r="VEY2" s="41"/>
      <c r="VEZ2" s="41"/>
      <c r="VFA2" s="41"/>
      <c r="VFB2" s="41"/>
      <c r="VFC2" s="41"/>
      <c r="VFD2" s="41"/>
      <c r="VFE2" s="41"/>
      <c r="VFF2" s="41"/>
      <c r="VFG2" s="41"/>
      <c r="VFH2" s="41"/>
      <c r="VFI2" s="41"/>
      <c r="VFJ2" s="41"/>
      <c r="VFK2" s="41"/>
      <c r="VFL2" s="41"/>
      <c r="VFM2" s="41"/>
      <c r="VFN2" s="41"/>
      <c r="VFO2" s="41"/>
      <c r="VFP2" s="41"/>
      <c r="VFQ2" s="41"/>
      <c r="VFR2" s="41"/>
      <c r="VFS2" s="41"/>
      <c r="VFT2" s="41"/>
      <c r="VFU2" s="41"/>
      <c r="VFV2" s="41"/>
      <c r="VFW2" s="41"/>
      <c r="VFX2" s="41"/>
      <c r="VFY2" s="41"/>
      <c r="VFZ2" s="41"/>
      <c r="VGA2" s="41"/>
      <c r="VGB2" s="41"/>
      <c r="VGC2" s="41"/>
      <c r="VGD2" s="41"/>
      <c r="VGE2" s="41"/>
      <c r="VGF2" s="41"/>
      <c r="VGG2" s="41"/>
      <c r="VGH2" s="41"/>
      <c r="VGI2" s="41"/>
      <c r="VGJ2" s="41"/>
      <c r="VGK2" s="41"/>
      <c r="VGL2" s="41"/>
      <c r="VGM2" s="41"/>
      <c r="VGN2" s="41"/>
      <c r="VGO2" s="41"/>
      <c r="VGP2" s="41"/>
      <c r="VGQ2" s="41"/>
      <c r="VGR2" s="41"/>
      <c r="VGS2" s="41"/>
      <c r="VGT2" s="41"/>
      <c r="VGU2" s="41"/>
      <c r="VGV2" s="41"/>
      <c r="VGW2" s="41"/>
      <c r="VGX2" s="41"/>
      <c r="VGY2" s="41"/>
      <c r="VGZ2" s="41"/>
      <c r="VHA2" s="41"/>
      <c r="VHB2" s="41"/>
      <c r="VHC2" s="41"/>
      <c r="VHD2" s="41"/>
      <c r="VHE2" s="41"/>
      <c r="VHF2" s="41"/>
      <c r="VHG2" s="41"/>
      <c r="VHH2" s="41"/>
      <c r="VHI2" s="41"/>
      <c r="VHJ2" s="41"/>
      <c r="VHK2" s="41"/>
      <c r="VHL2" s="41"/>
      <c r="VHM2" s="41"/>
      <c r="VHN2" s="41"/>
      <c r="VHO2" s="41"/>
      <c r="VHP2" s="41"/>
      <c r="VHQ2" s="41"/>
      <c r="VHR2" s="41"/>
      <c r="VHS2" s="41"/>
      <c r="VHT2" s="41"/>
      <c r="VHU2" s="41"/>
      <c r="VHV2" s="41"/>
      <c r="VHW2" s="41"/>
      <c r="VHX2" s="41"/>
      <c r="VHY2" s="41"/>
      <c r="VHZ2" s="41"/>
      <c r="VIA2" s="41"/>
      <c r="VIB2" s="41"/>
      <c r="VIC2" s="41"/>
      <c r="VID2" s="41"/>
      <c r="VIE2" s="41"/>
      <c r="VIF2" s="41"/>
      <c r="VIG2" s="41"/>
      <c r="VIH2" s="41"/>
      <c r="VII2" s="41"/>
      <c r="VIJ2" s="41"/>
      <c r="VIK2" s="41"/>
      <c r="VIL2" s="41"/>
      <c r="VIM2" s="41"/>
      <c r="VIN2" s="41"/>
      <c r="VIO2" s="41"/>
      <c r="VIP2" s="41"/>
      <c r="VIQ2" s="41"/>
      <c r="VIR2" s="41"/>
      <c r="VIS2" s="41"/>
      <c r="VIT2" s="41"/>
      <c r="VIU2" s="41"/>
      <c r="VIV2" s="41"/>
      <c r="VIW2" s="41"/>
      <c r="VIX2" s="41"/>
      <c r="VIY2" s="41"/>
      <c r="VIZ2" s="41"/>
      <c r="VJA2" s="41"/>
      <c r="VJB2" s="41"/>
      <c r="VJC2" s="41"/>
      <c r="VJD2" s="41"/>
      <c r="VJE2" s="41"/>
      <c r="VJF2" s="41"/>
      <c r="VJG2" s="41"/>
      <c r="VJH2" s="41"/>
      <c r="VJI2" s="41"/>
      <c r="VJJ2" s="41"/>
      <c r="VJK2" s="41"/>
      <c r="VJL2" s="41"/>
      <c r="VJM2" s="41"/>
      <c r="VJN2" s="41"/>
      <c r="VJO2" s="41"/>
      <c r="VJP2" s="41"/>
      <c r="VJQ2" s="41"/>
      <c r="VJR2" s="41"/>
      <c r="VJS2" s="41"/>
      <c r="VJT2" s="41"/>
      <c r="VJU2" s="41"/>
      <c r="VJV2" s="41"/>
      <c r="VJW2" s="41"/>
      <c r="VJX2" s="41"/>
      <c r="VJY2" s="41"/>
      <c r="VJZ2" s="41"/>
      <c r="VKA2" s="41"/>
      <c r="VKB2" s="41"/>
      <c r="VKC2" s="41"/>
      <c r="VKD2" s="41"/>
      <c r="VKE2" s="41"/>
      <c r="VKF2" s="41"/>
      <c r="VKG2" s="41"/>
      <c r="VKH2" s="41"/>
      <c r="VKI2" s="41"/>
      <c r="VKJ2" s="41"/>
      <c r="VKK2" s="41"/>
      <c r="VKL2" s="41"/>
      <c r="VKM2" s="41"/>
      <c r="VKN2" s="41"/>
      <c r="VKO2" s="41"/>
      <c r="VKP2" s="41"/>
      <c r="VKQ2" s="41"/>
      <c r="VKR2" s="41"/>
      <c r="VKS2" s="41"/>
      <c r="VKT2" s="41"/>
      <c r="VKU2" s="41"/>
      <c r="VKV2" s="41"/>
      <c r="VKW2" s="41"/>
      <c r="VKX2" s="41"/>
      <c r="VKY2" s="41"/>
      <c r="VKZ2" s="41"/>
      <c r="VLA2" s="41"/>
      <c r="VLB2" s="41"/>
      <c r="VLC2" s="41"/>
      <c r="VLD2" s="41"/>
      <c r="VLE2" s="41"/>
      <c r="VLF2" s="41"/>
      <c r="VLG2" s="41"/>
      <c r="VLH2" s="41"/>
      <c r="VLI2" s="41"/>
      <c r="VLJ2" s="41"/>
      <c r="VLK2" s="41"/>
      <c r="VLL2" s="41"/>
      <c r="VLM2" s="41"/>
      <c r="VLN2" s="41"/>
      <c r="VLO2" s="41"/>
      <c r="VLP2" s="41"/>
      <c r="VLQ2" s="41"/>
      <c r="VLR2" s="41"/>
      <c r="VLS2" s="41"/>
      <c r="VLT2" s="41"/>
      <c r="VLU2" s="41"/>
      <c r="VLV2" s="41"/>
      <c r="VLW2" s="41"/>
      <c r="VLX2" s="41"/>
      <c r="VLY2" s="41"/>
      <c r="VLZ2" s="41"/>
      <c r="VMA2" s="41"/>
      <c r="VMB2" s="41"/>
      <c r="VMC2" s="41"/>
      <c r="VMD2" s="41"/>
      <c r="VME2" s="41"/>
      <c r="VMF2" s="41"/>
      <c r="VMG2" s="41"/>
      <c r="VMH2" s="41"/>
      <c r="VMI2" s="41"/>
      <c r="VMJ2" s="41"/>
      <c r="VMK2" s="41"/>
      <c r="VML2" s="41"/>
      <c r="VMM2" s="41"/>
      <c r="VMN2" s="41"/>
      <c r="VMO2" s="41"/>
      <c r="VMP2" s="41"/>
      <c r="VMQ2" s="41"/>
      <c r="VMR2" s="41"/>
      <c r="VMS2" s="41"/>
      <c r="VMT2" s="41"/>
      <c r="VMU2" s="41"/>
      <c r="VMV2" s="41"/>
      <c r="VMW2" s="41"/>
      <c r="VMX2" s="41"/>
      <c r="VMY2" s="41"/>
      <c r="VMZ2" s="41"/>
      <c r="VNA2" s="41"/>
      <c r="VNB2" s="41"/>
      <c r="VNC2" s="41"/>
      <c r="VND2" s="41"/>
      <c r="VNE2" s="41"/>
      <c r="VNF2" s="41"/>
      <c r="VNG2" s="41"/>
      <c r="VNH2" s="41"/>
      <c r="VNI2" s="41"/>
      <c r="VNJ2" s="41"/>
      <c r="VNK2" s="41"/>
      <c r="VNL2" s="41"/>
      <c r="VNM2" s="41"/>
      <c r="VNN2" s="41"/>
      <c r="VNO2" s="41"/>
      <c r="VNP2" s="41"/>
      <c r="VNQ2" s="41"/>
      <c r="VNR2" s="41"/>
      <c r="VNS2" s="41"/>
      <c r="VNT2" s="41"/>
      <c r="VNU2" s="41"/>
      <c r="VNV2" s="41"/>
      <c r="VNW2" s="41"/>
      <c r="VNX2" s="41"/>
      <c r="VNY2" s="41"/>
      <c r="VNZ2" s="41"/>
      <c r="VOA2" s="41"/>
      <c r="VOB2" s="41"/>
      <c r="VOC2" s="41"/>
      <c r="VOD2" s="41"/>
      <c r="VOE2" s="41"/>
      <c r="VOF2" s="41"/>
      <c r="VOG2" s="41"/>
      <c r="VOH2" s="41"/>
      <c r="VOI2" s="41"/>
      <c r="VOJ2" s="41"/>
      <c r="VOK2" s="41"/>
      <c r="VOL2" s="41"/>
      <c r="VOM2" s="41"/>
      <c r="VON2" s="41"/>
      <c r="VOO2" s="41"/>
      <c r="VOP2" s="41"/>
      <c r="VOQ2" s="41"/>
      <c r="VOR2" s="41"/>
      <c r="VOS2" s="41"/>
      <c r="VOT2" s="41"/>
      <c r="VOU2" s="41"/>
      <c r="VOV2" s="41"/>
      <c r="VOW2" s="41"/>
      <c r="VOX2" s="41"/>
      <c r="VOY2" s="41"/>
      <c r="VOZ2" s="41"/>
      <c r="VPA2" s="41"/>
      <c r="VPB2" s="41"/>
      <c r="VPC2" s="41"/>
      <c r="VPD2" s="41"/>
      <c r="VPE2" s="41"/>
      <c r="VPF2" s="41"/>
      <c r="VPG2" s="41"/>
      <c r="VPH2" s="41"/>
      <c r="VPI2" s="41"/>
      <c r="VPJ2" s="41"/>
      <c r="VPK2" s="41"/>
      <c r="VPL2" s="41"/>
      <c r="VPM2" s="41"/>
      <c r="VPN2" s="41"/>
      <c r="VPO2" s="41"/>
      <c r="VPP2" s="41"/>
      <c r="VPQ2" s="41"/>
      <c r="VPR2" s="41"/>
      <c r="VPS2" s="41"/>
      <c r="VPT2" s="41"/>
      <c r="VPU2" s="41"/>
      <c r="VPV2" s="41"/>
      <c r="VPW2" s="41"/>
      <c r="VPX2" s="41"/>
      <c r="VPY2" s="41"/>
      <c r="VPZ2" s="41"/>
      <c r="VQA2" s="41"/>
      <c r="VQB2" s="41"/>
      <c r="VQC2" s="41"/>
      <c r="VQD2" s="41"/>
      <c r="VQE2" s="41"/>
      <c r="VQF2" s="41"/>
      <c r="VQG2" s="41"/>
      <c r="VQH2" s="41"/>
      <c r="VQI2" s="41"/>
      <c r="VQJ2" s="41"/>
      <c r="VQK2" s="41"/>
      <c r="VQL2" s="41"/>
      <c r="VQM2" s="41"/>
      <c r="VQN2" s="41"/>
      <c r="VQO2" s="41"/>
      <c r="VQP2" s="41"/>
      <c r="VQQ2" s="41"/>
      <c r="VQR2" s="41"/>
      <c r="VQS2" s="41"/>
      <c r="VQT2" s="41"/>
      <c r="VQU2" s="41"/>
      <c r="VQV2" s="41"/>
      <c r="VQW2" s="41"/>
      <c r="VQX2" s="41"/>
      <c r="VQY2" s="41"/>
      <c r="VQZ2" s="41"/>
      <c r="VRA2" s="41"/>
      <c r="VRB2" s="41"/>
      <c r="VRC2" s="41"/>
      <c r="VRD2" s="41"/>
      <c r="VRE2" s="41"/>
      <c r="VRF2" s="41"/>
      <c r="VRG2" s="41"/>
      <c r="VRH2" s="41"/>
      <c r="VRI2" s="41"/>
      <c r="VRJ2" s="41"/>
      <c r="VRK2" s="41"/>
      <c r="VRL2" s="41"/>
      <c r="VRM2" s="41"/>
      <c r="VRN2" s="41"/>
      <c r="VRO2" s="41"/>
      <c r="VRP2" s="41"/>
      <c r="VRQ2" s="41"/>
      <c r="VRR2" s="41"/>
      <c r="VRS2" s="41"/>
      <c r="VRT2" s="41"/>
      <c r="VRU2" s="41"/>
      <c r="VRV2" s="41"/>
      <c r="VRW2" s="41"/>
      <c r="VRX2" s="41"/>
      <c r="VRY2" s="41"/>
      <c r="VRZ2" s="41"/>
      <c r="VSA2" s="41"/>
      <c r="VSB2" s="41"/>
      <c r="VSC2" s="41"/>
      <c r="VSD2" s="41"/>
      <c r="VSE2" s="41"/>
      <c r="VSF2" s="41"/>
      <c r="VSG2" s="41"/>
      <c r="VSH2" s="41"/>
      <c r="VSI2" s="41"/>
      <c r="VSJ2" s="41"/>
      <c r="VSK2" s="41"/>
      <c r="VSL2" s="41"/>
      <c r="VSM2" s="41"/>
      <c r="VSN2" s="41"/>
      <c r="VSO2" s="41"/>
      <c r="VSP2" s="41"/>
      <c r="VSQ2" s="41"/>
      <c r="VSR2" s="41"/>
      <c r="VSS2" s="41"/>
      <c r="VST2" s="41"/>
      <c r="VSU2" s="41"/>
      <c r="VSV2" s="41"/>
      <c r="VSW2" s="41"/>
      <c r="VSX2" s="41"/>
      <c r="VSY2" s="41"/>
      <c r="VSZ2" s="41"/>
      <c r="VTA2" s="41"/>
      <c r="VTB2" s="41"/>
      <c r="VTC2" s="41"/>
      <c r="VTD2" s="41"/>
      <c r="VTE2" s="41"/>
      <c r="VTF2" s="41"/>
      <c r="VTG2" s="41"/>
      <c r="VTH2" s="41"/>
      <c r="VTI2" s="41"/>
      <c r="VTJ2" s="41"/>
      <c r="VTK2" s="41"/>
      <c r="VTL2" s="41"/>
      <c r="VTM2" s="41"/>
      <c r="VTN2" s="41"/>
      <c r="VTO2" s="41"/>
      <c r="VTP2" s="41"/>
      <c r="VTQ2" s="41"/>
      <c r="VTR2" s="41"/>
      <c r="VTS2" s="41"/>
      <c r="VTT2" s="41"/>
      <c r="VTU2" s="41"/>
      <c r="VTV2" s="41"/>
      <c r="VTW2" s="41"/>
      <c r="VTX2" s="41"/>
      <c r="VTY2" s="41"/>
      <c r="VTZ2" s="41"/>
      <c r="VUA2" s="41"/>
      <c r="VUB2" s="41"/>
      <c r="VUC2" s="41"/>
      <c r="VUD2" s="41"/>
      <c r="VUE2" s="41"/>
      <c r="VUF2" s="41"/>
      <c r="VUG2" s="41"/>
      <c r="VUH2" s="41"/>
      <c r="VUI2" s="41"/>
      <c r="VUJ2" s="41"/>
      <c r="VUK2" s="41"/>
      <c r="VUL2" s="41"/>
      <c r="VUM2" s="41"/>
      <c r="VUN2" s="41"/>
      <c r="VUO2" s="41"/>
      <c r="VUP2" s="41"/>
      <c r="VUQ2" s="41"/>
      <c r="VUR2" s="41"/>
      <c r="VUS2" s="41"/>
      <c r="VUT2" s="41"/>
      <c r="VUU2" s="41"/>
      <c r="VUV2" s="41"/>
      <c r="VUW2" s="41"/>
      <c r="VUX2" s="41"/>
      <c r="VUY2" s="41"/>
      <c r="VUZ2" s="41"/>
      <c r="VVA2" s="41"/>
      <c r="VVB2" s="41"/>
      <c r="VVC2" s="41"/>
      <c r="VVD2" s="41"/>
      <c r="VVE2" s="41"/>
      <c r="VVF2" s="41"/>
      <c r="VVG2" s="41"/>
      <c r="VVH2" s="41"/>
      <c r="VVI2" s="41"/>
      <c r="VVJ2" s="41"/>
      <c r="VVK2" s="41"/>
      <c r="VVL2" s="41"/>
      <c r="VVM2" s="41"/>
      <c r="VVN2" s="41"/>
      <c r="VVO2" s="41"/>
      <c r="VVP2" s="41"/>
      <c r="VVQ2" s="41"/>
      <c r="VVR2" s="41"/>
      <c r="VVS2" s="41"/>
      <c r="VVT2" s="41"/>
      <c r="VVU2" s="41"/>
      <c r="VVV2" s="41"/>
      <c r="VVW2" s="41"/>
      <c r="VVX2" s="41"/>
      <c r="VVY2" s="41"/>
      <c r="VVZ2" s="41"/>
      <c r="VWA2" s="41"/>
      <c r="VWB2" s="41"/>
      <c r="VWC2" s="41"/>
      <c r="VWD2" s="41"/>
      <c r="VWE2" s="41"/>
      <c r="VWF2" s="41"/>
      <c r="VWG2" s="41"/>
      <c r="VWH2" s="41"/>
      <c r="VWI2" s="41"/>
      <c r="VWJ2" s="41"/>
      <c r="VWK2" s="41"/>
      <c r="VWL2" s="41"/>
      <c r="VWM2" s="41"/>
      <c r="VWN2" s="41"/>
      <c r="VWO2" s="41"/>
      <c r="VWP2" s="41"/>
      <c r="VWQ2" s="41"/>
      <c r="VWR2" s="41"/>
      <c r="VWS2" s="41"/>
      <c r="VWT2" s="41"/>
      <c r="VWU2" s="41"/>
      <c r="VWV2" s="41"/>
      <c r="VWW2" s="41"/>
      <c r="VWX2" s="41"/>
      <c r="VWY2" s="41"/>
      <c r="VWZ2" s="41"/>
      <c r="VXA2" s="41"/>
      <c r="VXB2" s="41"/>
      <c r="VXC2" s="41"/>
      <c r="VXD2" s="41"/>
      <c r="VXE2" s="41"/>
      <c r="VXF2" s="41"/>
      <c r="VXG2" s="41"/>
      <c r="VXH2" s="41"/>
      <c r="VXI2" s="41"/>
      <c r="VXJ2" s="41"/>
      <c r="VXK2" s="41"/>
      <c r="VXL2" s="41"/>
      <c r="VXM2" s="41"/>
      <c r="VXN2" s="41"/>
      <c r="VXO2" s="41"/>
      <c r="VXP2" s="41"/>
      <c r="VXQ2" s="41"/>
      <c r="VXR2" s="41"/>
      <c r="VXS2" s="41"/>
      <c r="VXT2" s="41"/>
      <c r="VXU2" s="41"/>
      <c r="VXV2" s="41"/>
      <c r="VXW2" s="41"/>
      <c r="VXX2" s="41"/>
      <c r="VXY2" s="41"/>
      <c r="VXZ2" s="41"/>
      <c r="VYA2" s="41"/>
      <c r="VYB2" s="41"/>
      <c r="VYC2" s="41"/>
      <c r="VYD2" s="41"/>
      <c r="VYE2" s="41"/>
      <c r="VYF2" s="41"/>
      <c r="VYG2" s="41"/>
      <c r="VYH2" s="41"/>
      <c r="VYI2" s="41"/>
      <c r="VYJ2" s="41"/>
      <c r="VYK2" s="41"/>
      <c r="VYL2" s="41"/>
      <c r="VYM2" s="41"/>
      <c r="VYN2" s="41"/>
      <c r="VYO2" s="41"/>
      <c r="VYP2" s="41"/>
      <c r="VYQ2" s="41"/>
      <c r="VYR2" s="41"/>
      <c r="VYS2" s="41"/>
      <c r="VYT2" s="41"/>
      <c r="VYU2" s="41"/>
      <c r="VYV2" s="41"/>
      <c r="VYW2" s="41"/>
      <c r="VYX2" s="41"/>
      <c r="VYY2" s="41"/>
      <c r="VYZ2" s="41"/>
      <c r="VZA2" s="41"/>
      <c r="VZB2" s="41"/>
      <c r="VZC2" s="41"/>
      <c r="VZD2" s="41"/>
      <c r="VZE2" s="41"/>
      <c r="VZF2" s="41"/>
      <c r="VZG2" s="41"/>
      <c r="VZH2" s="41"/>
      <c r="VZI2" s="41"/>
      <c r="VZJ2" s="41"/>
      <c r="VZK2" s="41"/>
      <c r="VZL2" s="41"/>
      <c r="VZM2" s="41"/>
      <c r="VZN2" s="41"/>
      <c r="VZO2" s="41"/>
      <c r="VZP2" s="41"/>
      <c r="VZQ2" s="41"/>
      <c r="VZR2" s="41"/>
      <c r="VZS2" s="41"/>
      <c r="VZT2" s="41"/>
      <c r="VZU2" s="41"/>
      <c r="VZV2" s="41"/>
      <c r="VZW2" s="41"/>
      <c r="VZX2" s="41"/>
      <c r="VZY2" s="41"/>
      <c r="VZZ2" s="41"/>
      <c r="WAA2" s="41"/>
      <c r="WAB2" s="41"/>
      <c r="WAC2" s="41"/>
      <c r="WAD2" s="41"/>
      <c r="WAE2" s="41"/>
      <c r="WAF2" s="41"/>
      <c r="WAG2" s="41"/>
      <c r="WAH2" s="41"/>
      <c r="WAI2" s="41"/>
      <c r="WAJ2" s="41"/>
      <c r="WAK2" s="41"/>
      <c r="WAL2" s="41"/>
      <c r="WAM2" s="41"/>
      <c r="WAN2" s="41"/>
      <c r="WAO2" s="41"/>
      <c r="WAP2" s="41"/>
      <c r="WAQ2" s="41"/>
      <c r="WAR2" s="41"/>
      <c r="WAS2" s="41"/>
      <c r="WAT2" s="41"/>
      <c r="WAU2" s="41"/>
      <c r="WAV2" s="41"/>
      <c r="WAW2" s="41"/>
      <c r="WAX2" s="41"/>
      <c r="WAY2" s="41"/>
      <c r="WAZ2" s="41"/>
      <c r="WBA2" s="41"/>
      <c r="WBB2" s="41"/>
      <c r="WBC2" s="41"/>
      <c r="WBD2" s="41"/>
      <c r="WBE2" s="41"/>
      <c r="WBF2" s="41"/>
      <c r="WBG2" s="41"/>
      <c r="WBH2" s="41"/>
      <c r="WBI2" s="41"/>
      <c r="WBJ2" s="41"/>
      <c r="WBK2" s="41"/>
      <c r="WBL2" s="41"/>
      <c r="WBM2" s="41"/>
      <c r="WBN2" s="41"/>
      <c r="WBO2" s="41"/>
      <c r="WBP2" s="41"/>
      <c r="WBQ2" s="41"/>
      <c r="WBR2" s="41"/>
      <c r="WBS2" s="41"/>
      <c r="WBT2" s="41"/>
      <c r="WBU2" s="41"/>
      <c r="WBV2" s="41"/>
      <c r="WBW2" s="41"/>
      <c r="WBX2" s="41"/>
      <c r="WBY2" s="41"/>
      <c r="WBZ2" s="41"/>
      <c r="WCA2" s="41"/>
      <c r="WCB2" s="41"/>
      <c r="WCC2" s="41"/>
      <c r="WCD2" s="41"/>
      <c r="WCE2" s="41"/>
      <c r="WCF2" s="41"/>
      <c r="WCG2" s="41"/>
      <c r="WCH2" s="41"/>
      <c r="WCI2" s="41"/>
      <c r="WCJ2" s="41"/>
      <c r="WCK2" s="41"/>
      <c r="WCL2" s="41"/>
      <c r="WCM2" s="41"/>
      <c r="WCN2" s="41"/>
      <c r="WCO2" s="41"/>
      <c r="WCP2" s="41"/>
      <c r="WCQ2" s="41"/>
      <c r="WCR2" s="41"/>
      <c r="WCS2" s="41"/>
      <c r="WCT2" s="41"/>
      <c r="WCU2" s="41"/>
      <c r="WCV2" s="41"/>
      <c r="WCW2" s="41"/>
      <c r="WCX2" s="41"/>
      <c r="WCY2" s="41"/>
      <c r="WCZ2" s="41"/>
      <c r="WDA2" s="41"/>
      <c r="WDB2" s="41"/>
      <c r="WDC2" s="41"/>
      <c r="WDD2" s="41"/>
      <c r="WDE2" s="41"/>
      <c r="WDF2" s="41"/>
      <c r="WDG2" s="41"/>
      <c r="WDH2" s="41"/>
      <c r="WDI2" s="41"/>
      <c r="WDJ2" s="41"/>
      <c r="WDK2" s="41"/>
      <c r="WDL2" s="41"/>
      <c r="WDM2" s="41"/>
      <c r="WDN2" s="41"/>
      <c r="WDO2" s="41"/>
      <c r="WDP2" s="41"/>
      <c r="WDQ2" s="41"/>
      <c r="WDR2" s="41"/>
      <c r="WDS2" s="41"/>
      <c r="WDT2" s="41"/>
      <c r="WDU2" s="41"/>
      <c r="WDV2" s="41"/>
      <c r="WDW2" s="41"/>
      <c r="WDX2" s="41"/>
      <c r="WDY2" s="41"/>
      <c r="WDZ2" s="41"/>
      <c r="WEA2" s="41"/>
      <c r="WEB2" s="41"/>
      <c r="WEC2" s="41"/>
      <c r="WED2" s="41"/>
      <c r="WEE2" s="41"/>
      <c r="WEF2" s="41"/>
      <c r="WEG2" s="41"/>
      <c r="WEH2" s="41"/>
      <c r="WEI2" s="41"/>
      <c r="WEJ2" s="41"/>
      <c r="WEK2" s="41"/>
      <c r="WEL2" s="41"/>
      <c r="WEM2" s="41"/>
      <c r="WEN2" s="41"/>
      <c r="WEO2" s="41"/>
      <c r="WEP2" s="41"/>
      <c r="WEQ2" s="41"/>
      <c r="WER2" s="41"/>
      <c r="WES2" s="41"/>
      <c r="WET2" s="41"/>
      <c r="WEU2" s="41"/>
      <c r="WEV2" s="41"/>
      <c r="WEW2" s="41"/>
      <c r="WEX2" s="41"/>
      <c r="WEY2" s="41"/>
      <c r="WEZ2" s="41"/>
      <c r="WFA2" s="41"/>
      <c r="WFB2" s="41"/>
      <c r="WFC2" s="41"/>
      <c r="WFD2" s="41"/>
      <c r="WFE2" s="41"/>
      <c r="WFF2" s="41"/>
      <c r="WFG2" s="41"/>
      <c r="WFH2" s="41"/>
      <c r="WFI2" s="41"/>
      <c r="WFJ2" s="41"/>
      <c r="WFK2" s="41"/>
      <c r="WFL2" s="41"/>
      <c r="WFM2" s="41"/>
      <c r="WFN2" s="41"/>
      <c r="WFO2" s="41"/>
      <c r="WFP2" s="41"/>
      <c r="WFQ2" s="41"/>
      <c r="WFR2" s="41"/>
      <c r="WFS2" s="41"/>
      <c r="WFT2" s="41"/>
      <c r="WFU2" s="41"/>
      <c r="WFV2" s="41"/>
      <c r="WFW2" s="41"/>
      <c r="WFX2" s="41"/>
      <c r="WFY2" s="41"/>
      <c r="WFZ2" s="41"/>
      <c r="WGA2" s="41"/>
      <c r="WGB2" s="41"/>
      <c r="WGC2" s="41"/>
      <c r="WGD2" s="41"/>
      <c r="WGE2" s="41"/>
      <c r="WGF2" s="41"/>
      <c r="WGG2" s="41"/>
      <c r="WGH2" s="41"/>
      <c r="WGI2" s="41"/>
      <c r="WGJ2" s="41"/>
      <c r="WGK2" s="41"/>
      <c r="WGL2" s="41"/>
      <c r="WGM2" s="41"/>
      <c r="WGN2" s="41"/>
      <c r="WGO2" s="41"/>
      <c r="WGP2" s="41"/>
      <c r="WGQ2" s="41"/>
      <c r="WGR2" s="41"/>
      <c r="WGS2" s="41"/>
      <c r="WGT2" s="41"/>
      <c r="WGU2" s="41"/>
      <c r="WGV2" s="41"/>
      <c r="WGW2" s="41"/>
      <c r="WGX2" s="41"/>
      <c r="WGY2" s="41"/>
      <c r="WGZ2" s="41"/>
      <c r="WHA2" s="41"/>
      <c r="WHB2" s="41"/>
      <c r="WHC2" s="41"/>
      <c r="WHD2" s="41"/>
      <c r="WHE2" s="41"/>
      <c r="WHF2" s="41"/>
      <c r="WHG2" s="41"/>
      <c r="WHH2" s="41"/>
      <c r="WHI2" s="41"/>
      <c r="WHJ2" s="41"/>
      <c r="WHK2" s="41"/>
      <c r="WHL2" s="41"/>
      <c r="WHM2" s="41"/>
      <c r="WHN2" s="41"/>
      <c r="WHO2" s="41"/>
      <c r="WHP2" s="41"/>
      <c r="WHQ2" s="41"/>
      <c r="WHR2" s="41"/>
      <c r="WHS2" s="41"/>
      <c r="WHT2" s="41"/>
      <c r="WHU2" s="41"/>
      <c r="WHV2" s="41"/>
      <c r="WHW2" s="41"/>
      <c r="WHX2" s="41"/>
      <c r="WHY2" s="41"/>
      <c r="WHZ2" s="41"/>
      <c r="WIA2" s="41"/>
      <c r="WIB2" s="41"/>
      <c r="WIC2" s="41"/>
      <c r="WID2" s="41"/>
      <c r="WIE2" s="41"/>
      <c r="WIF2" s="41"/>
      <c r="WIG2" s="41"/>
      <c r="WIH2" s="41"/>
      <c r="WII2" s="41"/>
      <c r="WIJ2" s="41"/>
      <c r="WIK2" s="41"/>
      <c r="WIL2" s="41"/>
      <c r="WIM2" s="41"/>
      <c r="WIN2" s="41"/>
      <c r="WIO2" s="41"/>
      <c r="WIP2" s="41"/>
      <c r="WIQ2" s="41"/>
      <c r="WIR2" s="41"/>
      <c r="WIS2" s="41"/>
      <c r="WIT2" s="41"/>
      <c r="WIU2" s="41"/>
      <c r="WIV2" s="41"/>
      <c r="WIW2" s="41"/>
      <c r="WIX2" s="41"/>
      <c r="WIY2" s="41"/>
      <c r="WIZ2" s="41"/>
      <c r="WJA2" s="41"/>
      <c r="WJB2" s="41"/>
      <c r="WJC2" s="41"/>
      <c r="WJD2" s="41"/>
      <c r="WJE2" s="41"/>
      <c r="WJF2" s="41"/>
      <c r="WJG2" s="41"/>
      <c r="WJH2" s="41"/>
      <c r="WJI2" s="41"/>
      <c r="WJJ2" s="41"/>
      <c r="WJK2" s="41"/>
      <c r="WJL2" s="41"/>
      <c r="WJM2" s="41"/>
      <c r="WJN2" s="41"/>
      <c r="WJO2" s="41"/>
      <c r="WJP2" s="41"/>
      <c r="WJQ2" s="41"/>
      <c r="WJR2" s="41"/>
      <c r="WJS2" s="41"/>
      <c r="WJT2" s="41"/>
      <c r="WJU2" s="41"/>
      <c r="WJV2" s="41"/>
      <c r="WJW2" s="41"/>
      <c r="WJX2" s="41"/>
      <c r="WJY2" s="41"/>
      <c r="WJZ2" s="41"/>
      <c r="WKA2" s="41"/>
      <c r="WKB2" s="41"/>
      <c r="WKC2" s="41"/>
      <c r="WKD2" s="41"/>
      <c r="WKE2" s="41"/>
      <c r="WKF2" s="41"/>
      <c r="WKG2" s="41"/>
      <c r="WKH2" s="41"/>
      <c r="WKI2" s="41"/>
      <c r="WKJ2" s="41"/>
      <c r="WKK2" s="41"/>
      <c r="WKL2" s="41"/>
      <c r="WKM2" s="41"/>
      <c r="WKN2" s="41"/>
      <c r="WKO2" s="41"/>
      <c r="WKP2" s="41"/>
      <c r="WKQ2" s="41"/>
      <c r="WKR2" s="41"/>
      <c r="WKS2" s="41"/>
      <c r="WKT2" s="41"/>
      <c r="WKU2" s="41"/>
      <c r="WKV2" s="41"/>
      <c r="WKW2" s="41"/>
      <c r="WKX2" s="41"/>
      <c r="WKY2" s="41"/>
      <c r="WKZ2" s="41"/>
      <c r="WLA2" s="41"/>
      <c r="WLB2" s="41"/>
      <c r="WLC2" s="41"/>
      <c r="WLD2" s="41"/>
      <c r="WLE2" s="41"/>
      <c r="WLF2" s="41"/>
      <c r="WLG2" s="41"/>
      <c r="WLH2" s="41"/>
      <c r="WLI2" s="41"/>
      <c r="WLJ2" s="41"/>
      <c r="WLK2" s="41"/>
      <c r="WLL2" s="41"/>
      <c r="WLM2" s="41"/>
      <c r="WLN2" s="41"/>
      <c r="WLO2" s="41"/>
      <c r="WLP2" s="41"/>
      <c r="WLQ2" s="41"/>
      <c r="WLR2" s="41"/>
      <c r="WLS2" s="41"/>
      <c r="WLT2" s="41"/>
      <c r="WLU2" s="41"/>
      <c r="WLV2" s="41"/>
      <c r="WLW2" s="41"/>
      <c r="WLX2" s="41"/>
      <c r="WLY2" s="41"/>
      <c r="WLZ2" s="41"/>
      <c r="WMA2" s="41"/>
      <c r="WMB2" s="41"/>
      <c r="WMC2" s="41"/>
      <c r="WMD2" s="41"/>
      <c r="WME2" s="41"/>
      <c r="WMF2" s="41"/>
      <c r="WMG2" s="41"/>
      <c r="WMH2" s="41"/>
      <c r="WMI2" s="41"/>
      <c r="WMJ2" s="41"/>
      <c r="WMK2" s="41"/>
      <c r="WML2" s="41"/>
      <c r="WMM2" s="41"/>
      <c r="WMN2" s="41"/>
      <c r="WMO2" s="41"/>
      <c r="WMP2" s="41"/>
      <c r="WMQ2" s="41"/>
      <c r="WMR2" s="41"/>
      <c r="WMS2" s="41"/>
      <c r="WMT2" s="41"/>
      <c r="WMU2" s="41"/>
      <c r="WMV2" s="41"/>
      <c r="WMW2" s="41"/>
      <c r="WMX2" s="41"/>
      <c r="WMY2" s="41"/>
      <c r="WMZ2" s="41"/>
      <c r="WNA2" s="41"/>
      <c r="WNB2" s="41"/>
      <c r="WNC2" s="41"/>
      <c r="WND2" s="41"/>
      <c r="WNE2" s="41"/>
      <c r="WNF2" s="41"/>
      <c r="WNG2" s="41"/>
      <c r="WNH2" s="41"/>
      <c r="WNI2" s="41"/>
      <c r="WNJ2" s="41"/>
      <c r="WNK2" s="41"/>
      <c r="WNL2" s="41"/>
      <c r="WNM2" s="41"/>
      <c r="WNN2" s="41"/>
      <c r="WNO2" s="41"/>
      <c r="WNP2" s="41"/>
      <c r="WNQ2" s="41"/>
      <c r="WNR2" s="41"/>
      <c r="WNS2" s="41"/>
      <c r="WNT2" s="41"/>
      <c r="WNU2" s="41"/>
      <c r="WNV2" s="41"/>
      <c r="WNW2" s="41"/>
      <c r="WNX2" s="41"/>
      <c r="WNY2" s="41"/>
      <c r="WNZ2" s="41"/>
      <c r="WOA2" s="41"/>
      <c r="WOB2" s="41"/>
      <c r="WOC2" s="41"/>
      <c r="WOD2" s="41"/>
      <c r="WOE2" s="41"/>
      <c r="WOF2" s="41"/>
      <c r="WOG2" s="41"/>
      <c r="WOH2" s="41"/>
      <c r="WOI2" s="41"/>
      <c r="WOJ2" s="41"/>
      <c r="WOK2" s="41"/>
      <c r="WOL2" s="41"/>
      <c r="WOM2" s="41"/>
      <c r="WON2" s="41"/>
      <c r="WOO2" s="41"/>
      <c r="WOP2" s="41"/>
      <c r="WOQ2" s="41"/>
      <c r="WOR2" s="41"/>
      <c r="WOS2" s="41"/>
      <c r="WOT2" s="41"/>
      <c r="WOU2" s="41"/>
      <c r="WOV2" s="41"/>
      <c r="WOW2" s="41"/>
      <c r="WOX2" s="41"/>
      <c r="WOY2" s="41"/>
      <c r="WOZ2" s="41"/>
      <c r="WPA2" s="41"/>
      <c r="WPB2" s="41"/>
      <c r="WPC2" s="41"/>
      <c r="WPD2" s="41"/>
      <c r="WPE2" s="41"/>
      <c r="WPF2" s="41"/>
      <c r="WPG2" s="41"/>
      <c r="WPH2" s="41"/>
      <c r="WPI2" s="41"/>
      <c r="WPJ2" s="41"/>
      <c r="WPK2" s="41"/>
      <c r="WPL2" s="41"/>
      <c r="WPM2" s="41"/>
      <c r="WPN2" s="41"/>
      <c r="WPO2" s="41"/>
      <c r="WPP2" s="41"/>
      <c r="WPQ2" s="41"/>
      <c r="WPR2" s="41"/>
      <c r="WPS2" s="41"/>
      <c r="WPT2" s="41"/>
      <c r="WPU2" s="41"/>
      <c r="WPV2" s="41"/>
      <c r="WPW2" s="41"/>
      <c r="WPX2" s="41"/>
      <c r="WPY2" s="41"/>
      <c r="WPZ2" s="41"/>
      <c r="WQA2" s="41"/>
      <c r="WQB2" s="41"/>
      <c r="WQC2" s="41"/>
      <c r="WQD2" s="41"/>
      <c r="WQE2" s="41"/>
      <c r="WQF2" s="41"/>
      <c r="WQG2" s="41"/>
      <c r="WQH2" s="41"/>
      <c r="WQI2" s="41"/>
      <c r="WQJ2" s="41"/>
      <c r="WQK2" s="41"/>
      <c r="WQL2" s="41"/>
      <c r="WQM2" s="41"/>
      <c r="WQN2" s="41"/>
      <c r="WQO2" s="41"/>
      <c r="WQP2" s="41"/>
      <c r="WQQ2" s="41"/>
      <c r="WQR2" s="41"/>
      <c r="WQS2" s="41"/>
      <c r="WQT2" s="41"/>
      <c r="WQU2" s="41"/>
      <c r="WQV2" s="41"/>
      <c r="WQW2" s="41"/>
      <c r="WQX2" s="41"/>
      <c r="WQY2" s="41"/>
      <c r="WQZ2" s="41"/>
      <c r="WRA2" s="41"/>
      <c r="WRB2" s="41"/>
      <c r="WRC2" s="41"/>
      <c r="WRD2" s="41"/>
      <c r="WRE2" s="41"/>
      <c r="WRF2" s="41"/>
      <c r="WRG2" s="41"/>
      <c r="WRH2" s="41"/>
      <c r="WRI2" s="41"/>
      <c r="WRJ2" s="41"/>
      <c r="WRK2" s="41"/>
      <c r="WRL2" s="41"/>
      <c r="WRM2" s="41"/>
      <c r="WRN2" s="41"/>
      <c r="WRO2" s="41"/>
      <c r="WRP2" s="41"/>
      <c r="WRQ2" s="41"/>
      <c r="WRR2" s="41"/>
      <c r="WRS2" s="41"/>
      <c r="WRT2" s="41"/>
      <c r="WRU2" s="41"/>
      <c r="WRV2" s="41"/>
      <c r="WRW2" s="41"/>
      <c r="WRX2" s="41"/>
      <c r="WRY2" s="41"/>
      <c r="WRZ2" s="41"/>
      <c r="WSA2" s="41"/>
      <c r="WSB2" s="41"/>
      <c r="WSC2" s="41"/>
      <c r="WSD2" s="41"/>
      <c r="WSE2" s="41"/>
      <c r="WSF2" s="41"/>
      <c r="WSG2" s="41"/>
      <c r="WSH2" s="41"/>
      <c r="WSI2" s="41"/>
      <c r="WSJ2" s="41"/>
      <c r="WSK2" s="41"/>
      <c r="WSL2" s="41"/>
      <c r="WSM2" s="41"/>
      <c r="WSN2" s="41"/>
      <c r="WSO2" s="41"/>
      <c r="WSP2" s="41"/>
      <c r="WSQ2" s="41"/>
      <c r="WSR2" s="41"/>
      <c r="WSS2" s="41"/>
      <c r="WST2" s="41"/>
      <c r="WSU2" s="41"/>
      <c r="WSV2" s="41"/>
      <c r="WSW2" s="41"/>
      <c r="WSX2" s="41"/>
      <c r="WSY2" s="41"/>
      <c r="WSZ2" s="41"/>
      <c r="WTA2" s="41"/>
      <c r="WTB2" s="41"/>
      <c r="WTC2" s="41"/>
      <c r="WTD2" s="41"/>
      <c r="WTE2" s="41"/>
      <c r="WTF2" s="41"/>
      <c r="WTG2" s="41"/>
      <c r="WTH2" s="41"/>
      <c r="WTI2" s="41"/>
      <c r="WTJ2" s="41"/>
      <c r="WTK2" s="41"/>
      <c r="WTL2" s="41"/>
      <c r="WTM2" s="41"/>
      <c r="WTN2" s="41"/>
      <c r="WTO2" s="41"/>
      <c r="WTP2" s="41"/>
      <c r="WTQ2" s="41"/>
      <c r="WTR2" s="41"/>
      <c r="WTS2" s="41"/>
      <c r="WTT2" s="41"/>
      <c r="WTU2" s="41"/>
      <c r="WTV2" s="41"/>
      <c r="WTW2" s="41"/>
      <c r="WTX2" s="41"/>
      <c r="WTY2" s="41"/>
      <c r="WTZ2" s="41"/>
      <c r="WUA2" s="41"/>
      <c r="WUB2" s="41"/>
      <c r="WUC2" s="41"/>
      <c r="WUD2" s="41"/>
      <c r="WUE2" s="41"/>
      <c r="WUF2" s="41"/>
      <c r="WUG2" s="41"/>
      <c r="WUH2" s="41"/>
      <c r="WUI2" s="41"/>
      <c r="WUJ2" s="41"/>
      <c r="WUK2" s="41"/>
      <c r="WUL2" s="41"/>
      <c r="WUM2" s="41"/>
      <c r="WUN2" s="41"/>
      <c r="WUO2" s="41"/>
      <c r="WUP2" s="41"/>
      <c r="WUQ2" s="41"/>
      <c r="WUR2" s="41"/>
      <c r="WUS2" s="41"/>
      <c r="WUT2" s="41"/>
      <c r="WUU2" s="41"/>
      <c r="WUV2" s="41"/>
      <c r="WUW2" s="41"/>
      <c r="WUX2" s="41"/>
      <c r="WUY2" s="41"/>
      <c r="WUZ2" s="41"/>
      <c r="WVA2" s="41"/>
      <c r="WVB2" s="41"/>
      <c r="WVC2" s="41"/>
      <c r="WVD2" s="41"/>
      <c r="WVE2" s="41"/>
      <c r="WVF2" s="41"/>
      <c r="WVG2" s="41"/>
      <c r="WVH2" s="41"/>
      <c r="WVI2" s="41"/>
      <c r="WVJ2" s="41"/>
      <c r="WVK2" s="41"/>
      <c r="WVL2" s="41"/>
      <c r="WVM2" s="41"/>
      <c r="WVN2" s="41"/>
      <c r="WVO2" s="41"/>
      <c r="WVP2" s="41"/>
      <c r="WVQ2" s="41"/>
      <c r="WVR2" s="41"/>
      <c r="WVS2" s="41"/>
      <c r="WVT2" s="41"/>
      <c r="WVU2" s="41"/>
      <c r="WVV2" s="41"/>
      <c r="WVW2" s="41"/>
      <c r="WVX2" s="41"/>
      <c r="WVY2" s="41"/>
      <c r="WVZ2" s="41"/>
      <c r="WWA2" s="41"/>
      <c r="WWB2" s="41"/>
      <c r="WWC2" s="41"/>
      <c r="WWD2" s="41"/>
      <c r="WWE2" s="41"/>
      <c r="WWF2" s="41"/>
      <c r="WWG2" s="41"/>
      <c r="WWH2" s="41"/>
      <c r="WWI2" s="41"/>
      <c r="WWJ2" s="41"/>
      <c r="WWK2" s="41"/>
      <c r="WWL2" s="41"/>
      <c r="WWM2" s="41"/>
      <c r="WWN2" s="41"/>
      <c r="WWO2" s="41"/>
      <c r="WWP2" s="41"/>
      <c r="WWQ2" s="41"/>
      <c r="WWR2" s="41"/>
      <c r="WWS2" s="41"/>
      <c r="WWT2" s="41"/>
      <c r="WWU2" s="41"/>
      <c r="WWV2" s="41"/>
      <c r="WWW2" s="41"/>
      <c r="WWX2" s="41"/>
      <c r="WWY2" s="41"/>
      <c r="WWZ2" s="41"/>
      <c r="WXA2" s="41"/>
      <c r="WXB2" s="41"/>
      <c r="WXC2" s="41"/>
      <c r="WXD2" s="41"/>
      <c r="WXE2" s="41"/>
      <c r="WXF2" s="41"/>
      <c r="WXG2" s="41"/>
      <c r="WXH2" s="41"/>
      <c r="WXI2" s="41"/>
      <c r="WXJ2" s="41"/>
      <c r="WXK2" s="41"/>
      <c r="WXL2" s="41"/>
      <c r="WXM2" s="41"/>
      <c r="WXN2" s="41"/>
      <c r="WXO2" s="41"/>
      <c r="WXP2" s="41"/>
      <c r="WXQ2" s="41"/>
      <c r="WXR2" s="41"/>
      <c r="WXS2" s="41"/>
      <c r="WXT2" s="41"/>
      <c r="WXU2" s="41"/>
      <c r="WXV2" s="41"/>
      <c r="WXW2" s="41"/>
      <c r="WXX2" s="41"/>
      <c r="WXY2" s="41"/>
      <c r="WXZ2" s="41"/>
      <c r="WYA2" s="41"/>
      <c r="WYB2" s="41"/>
      <c r="WYC2" s="41"/>
      <c r="WYD2" s="41"/>
      <c r="WYE2" s="41"/>
      <c r="WYF2" s="41"/>
      <c r="WYG2" s="41"/>
      <c r="WYH2" s="41"/>
      <c r="WYI2" s="41"/>
      <c r="WYJ2" s="41"/>
      <c r="WYK2" s="41"/>
      <c r="WYL2" s="41"/>
      <c r="WYM2" s="41"/>
      <c r="WYN2" s="41"/>
      <c r="WYO2" s="41"/>
      <c r="WYP2" s="41"/>
      <c r="WYQ2" s="41"/>
      <c r="WYR2" s="41"/>
      <c r="WYS2" s="41"/>
      <c r="WYT2" s="41"/>
      <c r="WYU2" s="41"/>
      <c r="WYV2" s="41"/>
      <c r="WYW2" s="41"/>
      <c r="WYX2" s="41"/>
      <c r="WYY2" s="41"/>
      <c r="WYZ2" s="41"/>
      <c r="WZA2" s="41"/>
      <c r="WZB2" s="41"/>
      <c r="WZC2" s="41"/>
      <c r="WZD2" s="41"/>
      <c r="WZE2" s="41"/>
      <c r="WZF2" s="41"/>
      <c r="WZG2" s="41"/>
      <c r="WZH2" s="41"/>
      <c r="WZI2" s="41"/>
      <c r="WZJ2" s="41"/>
      <c r="WZK2" s="41"/>
      <c r="WZL2" s="41"/>
      <c r="WZM2" s="41"/>
      <c r="WZN2" s="41"/>
      <c r="WZO2" s="41"/>
      <c r="WZP2" s="41"/>
      <c r="WZQ2" s="41"/>
      <c r="WZR2" s="41"/>
      <c r="WZS2" s="41"/>
      <c r="WZT2" s="41"/>
      <c r="WZU2" s="41"/>
      <c r="WZV2" s="41"/>
      <c r="WZW2" s="41"/>
      <c r="WZX2" s="41"/>
      <c r="WZY2" s="41"/>
      <c r="WZZ2" s="41"/>
      <c r="XAA2" s="41"/>
      <c r="XAB2" s="41"/>
      <c r="XAC2" s="41"/>
      <c r="XAD2" s="41"/>
      <c r="XAE2" s="41"/>
      <c r="XAF2" s="41"/>
      <c r="XAG2" s="41"/>
      <c r="XAH2" s="41"/>
      <c r="XAI2" s="41"/>
      <c r="XAJ2" s="41"/>
      <c r="XAK2" s="41"/>
      <c r="XAL2" s="41"/>
      <c r="XAM2" s="41"/>
      <c r="XAN2" s="41"/>
      <c r="XAO2" s="41"/>
      <c r="XAP2" s="41"/>
      <c r="XAQ2" s="41"/>
      <c r="XAR2" s="41"/>
      <c r="XAS2" s="41"/>
      <c r="XAT2" s="41"/>
      <c r="XAU2" s="41"/>
      <c r="XAV2" s="41"/>
      <c r="XAW2" s="41"/>
      <c r="XAX2" s="41"/>
      <c r="XAY2" s="41"/>
      <c r="XAZ2" s="41"/>
      <c r="XBA2" s="41"/>
      <c r="XBB2" s="41"/>
      <c r="XBC2" s="41"/>
      <c r="XBD2" s="41"/>
      <c r="XBE2" s="41"/>
      <c r="XBF2" s="41"/>
      <c r="XBG2" s="41"/>
      <c r="XBH2" s="41"/>
      <c r="XBI2" s="41"/>
      <c r="XBJ2" s="41"/>
      <c r="XBK2" s="41"/>
      <c r="XBL2" s="41"/>
      <c r="XBM2" s="41"/>
      <c r="XBN2" s="41"/>
      <c r="XBO2" s="41"/>
      <c r="XBP2" s="41"/>
      <c r="XBQ2" s="41"/>
      <c r="XBR2" s="41"/>
      <c r="XBS2" s="41"/>
      <c r="XBT2" s="41"/>
      <c r="XBU2" s="41"/>
      <c r="XBV2" s="41"/>
      <c r="XBW2" s="41"/>
      <c r="XBX2" s="41"/>
      <c r="XBY2" s="41"/>
      <c r="XBZ2" s="41"/>
      <c r="XCA2" s="41"/>
      <c r="XCB2" s="41"/>
      <c r="XCC2" s="41"/>
      <c r="XCD2" s="41"/>
      <c r="XCE2" s="41"/>
      <c r="XCF2" s="41"/>
      <c r="XCG2" s="41"/>
      <c r="XCH2" s="41"/>
      <c r="XCI2" s="41"/>
      <c r="XCJ2" s="41"/>
      <c r="XCK2" s="41"/>
      <c r="XCL2" s="41"/>
      <c r="XCM2" s="41"/>
      <c r="XCN2" s="41"/>
      <c r="XCO2" s="41"/>
      <c r="XCP2" s="41"/>
      <c r="XCQ2" s="41"/>
      <c r="XCR2" s="41"/>
      <c r="XCS2" s="41"/>
      <c r="XCT2" s="41"/>
      <c r="XCU2" s="41"/>
      <c r="XCV2" s="41"/>
      <c r="XCW2" s="41"/>
      <c r="XCX2" s="41"/>
      <c r="XCY2" s="41"/>
      <c r="XCZ2" s="41"/>
      <c r="XDA2" s="41"/>
      <c r="XDB2" s="41"/>
      <c r="XDC2" s="41"/>
      <c r="XDD2" s="41"/>
      <c r="XDE2" s="41"/>
      <c r="XDF2" s="41"/>
      <c r="XDG2" s="41"/>
      <c r="XDH2" s="41"/>
      <c r="XDI2" s="41"/>
      <c r="XDJ2" s="41"/>
      <c r="XDK2" s="41"/>
      <c r="XDL2" s="41"/>
      <c r="XDM2" s="41"/>
      <c r="XDN2" s="41"/>
      <c r="XDO2" s="41"/>
      <c r="XDP2" s="41"/>
      <c r="XDQ2" s="41"/>
      <c r="XDR2" s="41"/>
      <c r="XDS2" s="41"/>
      <c r="XDT2" s="41"/>
      <c r="XDU2" s="41"/>
      <c r="XDV2" s="41"/>
      <c r="XDW2" s="41"/>
      <c r="XDX2" s="41"/>
      <c r="XDY2" s="41"/>
      <c r="XDZ2" s="41"/>
      <c r="XEA2" s="41"/>
      <c r="XEB2" s="41"/>
      <c r="XEC2" s="41"/>
      <c r="XED2" s="41"/>
      <c r="XEE2" s="41"/>
      <c r="XEF2" s="41"/>
      <c r="XEG2" s="41"/>
      <c r="XEH2" s="41"/>
      <c r="XEI2" s="41"/>
      <c r="XEJ2" s="41"/>
      <c r="XEK2" s="41"/>
      <c r="XEL2" s="41"/>
      <c r="XEM2" s="41"/>
      <c r="XEN2" s="41"/>
      <c r="XEO2" s="41"/>
      <c r="XEP2" s="41"/>
    </row>
    <row r="3" spans="2:16370" ht="45" customHeight="1" thickBot="1">
      <c r="B3" s="244" t="s">
        <v>158</v>
      </c>
      <c r="C3" s="245" t="s">
        <v>159</v>
      </c>
      <c r="D3" s="245" t="s">
        <v>159</v>
      </c>
      <c r="E3" s="245" t="s">
        <v>159</v>
      </c>
      <c r="F3" s="245" t="s">
        <v>159</v>
      </c>
      <c r="G3" s="245" t="s">
        <v>159</v>
      </c>
      <c r="H3" s="245" t="s">
        <v>159</v>
      </c>
      <c r="I3" s="245" t="s">
        <v>159</v>
      </c>
      <c r="J3" s="245" t="s">
        <v>159</v>
      </c>
      <c r="K3" s="245" t="s">
        <v>159</v>
      </c>
      <c r="L3" s="245" t="s">
        <v>159</v>
      </c>
      <c r="M3" s="245" t="s">
        <v>159</v>
      </c>
      <c r="N3" s="245" t="s">
        <v>159</v>
      </c>
      <c r="O3" s="245" t="s">
        <v>159</v>
      </c>
      <c r="P3" s="245" t="s">
        <v>159</v>
      </c>
      <c r="Q3" s="245" t="s">
        <v>159</v>
      </c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1"/>
      <c r="IU3" s="41"/>
      <c r="IV3" s="41"/>
      <c r="IW3" s="41"/>
      <c r="IX3" s="41"/>
      <c r="IY3" s="41"/>
      <c r="IZ3" s="41"/>
      <c r="JA3" s="41"/>
      <c r="JB3" s="41"/>
      <c r="JC3" s="41"/>
      <c r="JD3" s="41"/>
      <c r="JE3" s="41"/>
      <c r="JF3" s="41"/>
      <c r="JG3" s="41"/>
      <c r="JH3" s="41"/>
      <c r="JI3" s="41"/>
      <c r="JJ3" s="41"/>
      <c r="JK3" s="41"/>
      <c r="JL3" s="41"/>
      <c r="JM3" s="41"/>
      <c r="JN3" s="41"/>
      <c r="JO3" s="41"/>
      <c r="JP3" s="41"/>
      <c r="JQ3" s="41"/>
      <c r="JR3" s="41"/>
      <c r="JS3" s="41"/>
      <c r="JT3" s="41"/>
      <c r="JU3" s="41"/>
      <c r="JV3" s="41"/>
      <c r="JW3" s="41"/>
      <c r="JX3" s="41"/>
      <c r="JY3" s="41"/>
      <c r="JZ3" s="41"/>
      <c r="KA3" s="41"/>
      <c r="KB3" s="41"/>
      <c r="KC3" s="41"/>
      <c r="KD3" s="41"/>
      <c r="KE3" s="41"/>
      <c r="KF3" s="41"/>
      <c r="KG3" s="41"/>
      <c r="KH3" s="41"/>
      <c r="KI3" s="41"/>
      <c r="KJ3" s="41"/>
      <c r="KK3" s="41"/>
      <c r="KL3" s="41"/>
      <c r="KM3" s="41"/>
      <c r="KN3" s="41"/>
      <c r="KO3" s="41"/>
      <c r="KP3" s="41"/>
      <c r="KQ3" s="41"/>
      <c r="KR3" s="41"/>
      <c r="KS3" s="41"/>
      <c r="KT3" s="41"/>
      <c r="KU3" s="41"/>
      <c r="KV3" s="41"/>
      <c r="KW3" s="41"/>
      <c r="KX3" s="41"/>
      <c r="KY3" s="41"/>
      <c r="KZ3" s="41"/>
      <c r="LA3" s="41"/>
      <c r="LB3" s="41"/>
      <c r="LC3" s="41"/>
      <c r="LD3" s="41"/>
      <c r="LE3" s="41"/>
      <c r="LF3" s="41"/>
      <c r="LG3" s="41"/>
      <c r="LH3" s="41"/>
      <c r="LI3" s="41"/>
      <c r="LJ3" s="41"/>
      <c r="LK3" s="41"/>
      <c r="LL3" s="41"/>
      <c r="LM3" s="41"/>
      <c r="LN3" s="41"/>
      <c r="LO3" s="41"/>
      <c r="LP3" s="41"/>
      <c r="LQ3" s="41"/>
      <c r="LR3" s="41"/>
      <c r="LS3" s="41"/>
      <c r="LT3" s="41"/>
      <c r="LU3" s="41"/>
      <c r="LV3" s="41"/>
      <c r="LW3" s="41"/>
      <c r="LX3" s="41"/>
      <c r="LY3" s="41"/>
      <c r="LZ3" s="41"/>
      <c r="MA3" s="41"/>
      <c r="MB3" s="41"/>
      <c r="MC3" s="41"/>
      <c r="MD3" s="41"/>
      <c r="ME3" s="41"/>
      <c r="MF3" s="41"/>
      <c r="MG3" s="41"/>
      <c r="MH3" s="41"/>
      <c r="MI3" s="41"/>
      <c r="MJ3" s="41"/>
      <c r="MK3" s="41"/>
      <c r="ML3" s="41"/>
      <c r="MM3" s="41"/>
      <c r="MN3" s="41"/>
      <c r="MO3" s="41"/>
      <c r="MP3" s="41"/>
      <c r="MQ3" s="41"/>
      <c r="MR3" s="41"/>
      <c r="MS3" s="41"/>
      <c r="MT3" s="41"/>
      <c r="MU3" s="41"/>
      <c r="MV3" s="41"/>
      <c r="MW3" s="41"/>
      <c r="MX3" s="41"/>
      <c r="MY3" s="41"/>
      <c r="MZ3" s="41"/>
      <c r="NA3" s="41"/>
      <c r="NB3" s="41"/>
      <c r="NC3" s="41"/>
      <c r="ND3" s="41"/>
      <c r="NE3" s="41"/>
      <c r="NF3" s="41"/>
      <c r="NG3" s="41"/>
      <c r="NH3" s="41"/>
      <c r="NI3" s="41"/>
      <c r="NJ3" s="41"/>
      <c r="NK3" s="41"/>
      <c r="NL3" s="41"/>
      <c r="NM3" s="41"/>
      <c r="NN3" s="41"/>
      <c r="NO3" s="41"/>
      <c r="NP3" s="41"/>
      <c r="NQ3" s="41"/>
      <c r="NR3" s="41"/>
      <c r="NS3" s="41"/>
      <c r="NT3" s="41"/>
      <c r="NU3" s="41"/>
      <c r="NV3" s="41"/>
      <c r="NW3" s="41"/>
      <c r="NX3" s="41"/>
      <c r="NY3" s="41"/>
      <c r="NZ3" s="41"/>
      <c r="OA3" s="41"/>
      <c r="OB3" s="41"/>
      <c r="OC3" s="41"/>
      <c r="OD3" s="41"/>
      <c r="OE3" s="41"/>
      <c r="OF3" s="41"/>
      <c r="OG3" s="41"/>
      <c r="OH3" s="41"/>
      <c r="OI3" s="41"/>
      <c r="OJ3" s="41"/>
      <c r="OK3" s="41"/>
      <c r="OL3" s="41"/>
      <c r="OM3" s="41"/>
      <c r="ON3" s="41"/>
      <c r="OO3" s="41"/>
      <c r="OP3" s="41"/>
      <c r="OQ3" s="41"/>
      <c r="OR3" s="41"/>
      <c r="OS3" s="41"/>
      <c r="OT3" s="41"/>
      <c r="OU3" s="41"/>
      <c r="OV3" s="41"/>
      <c r="OW3" s="41"/>
      <c r="OX3" s="41"/>
      <c r="OY3" s="41"/>
      <c r="OZ3" s="41"/>
      <c r="PA3" s="41"/>
      <c r="PB3" s="41"/>
      <c r="PC3" s="41"/>
      <c r="PD3" s="41"/>
      <c r="PE3" s="41"/>
      <c r="PF3" s="41"/>
      <c r="PG3" s="41"/>
      <c r="PH3" s="41"/>
      <c r="PI3" s="41"/>
      <c r="PJ3" s="41"/>
      <c r="PK3" s="41"/>
      <c r="PL3" s="41"/>
      <c r="PM3" s="41"/>
      <c r="PN3" s="41"/>
      <c r="PO3" s="41"/>
      <c r="PP3" s="41"/>
      <c r="PQ3" s="41"/>
      <c r="PR3" s="41"/>
      <c r="PS3" s="41"/>
      <c r="PT3" s="41"/>
      <c r="PU3" s="41"/>
      <c r="PV3" s="41"/>
      <c r="PW3" s="41"/>
      <c r="PX3" s="41"/>
      <c r="PY3" s="41"/>
      <c r="PZ3" s="41"/>
      <c r="QA3" s="41"/>
      <c r="QB3" s="41"/>
      <c r="QC3" s="41"/>
      <c r="QD3" s="41"/>
      <c r="QE3" s="41"/>
      <c r="QF3" s="41"/>
      <c r="QG3" s="41"/>
      <c r="QH3" s="41"/>
      <c r="QI3" s="41"/>
      <c r="QJ3" s="41"/>
      <c r="QK3" s="41"/>
      <c r="QL3" s="41"/>
      <c r="QM3" s="41"/>
      <c r="QN3" s="41"/>
      <c r="QO3" s="41"/>
      <c r="QP3" s="41"/>
      <c r="QQ3" s="41"/>
      <c r="QR3" s="41"/>
      <c r="QS3" s="41"/>
      <c r="QT3" s="41"/>
      <c r="QU3" s="41"/>
      <c r="QV3" s="41"/>
      <c r="QW3" s="41"/>
      <c r="QX3" s="41"/>
      <c r="QY3" s="41"/>
      <c r="QZ3" s="41"/>
      <c r="RA3" s="41"/>
      <c r="RB3" s="41"/>
      <c r="RC3" s="41"/>
      <c r="RD3" s="41"/>
      <c r="RE3" s="41"/>
      <c r="RF3" s="41"/>
      <c r="RG3" s="41"/>
      <c r="RH3" s="41"/>
      <c r="RI3" s="41"/>
      <c r="RJ3" s="41"/>
      <c r="RK3" s="41"/>
      <c r="RL3" s="41"/>
      <c r="RM3" s="41"/>
      <c r="RN3" s="41"/>
      <c r="RO3" s="41"/>
      <c r="RP3" s="41"/>
      <c r="RQ3" s="41"/>
      <c r="RR3" s="41"/>
      <c r="RS3" s="41"/>
      <c r="RT3" s="41"/>
      <c r="RU3" s="41"/>
      <c r="RV3" s="41"/>
      <c r="RW3" s="41"/>
      <c r="RX3" s="41"/>
      <c r="RY3" s="41"/>
      <c r="RZ3" s="41"/>
      <c r="SA3" s="41"/>
      <c r="SB3" s="41"/>
      <c r="SC3" s="41"/>
      <c r="SD3" s="41"/>
      <c r="SE3" s="41"/>
      <c r="SF3" s="41"/>
      <c r="SG3" s="41"/>
      <c r="SH3" s="41"/>
      <c r="SI3" s="41"/>
      <c r="SJ3" s="41"/>
      <c r="SK3" s="41"/>
      <c r="SL3" s="41"/>
      <c r="SM3" s="41"/>
      <c r="SN3" s="41"/>
      <c r="SO3" s="41"/>
      <c r="SP3" s="41"/>
      <c r="SQ3" s="41"/>
      <c r="SR3" s="41"/>
      <c r="SS3" s="41"/>
      <c r="ST3" s="41"/>
      <c r="SU3" s="41"/>
      <c r="SV3" s="41"/>
      <c r="SW3" s="41"/>
      <c r="SX3" s="41"/>
      <c r="SY3" s="41"/>
      <c r="SZ3" s="41"/>
      <c r="TA3" s="41"/>
      <c r="TB3" s="41"/>
      <c r="TC3" s="41"/>
      <c r="TD3" s="41"/>
      <c r="TE3" s="41"/>
      <c r="TF3" s="41"/>
      <c r="TG3" s="41"/>
      <c r="TH3" s="41"/>
      <c r="TI3" s="41"/>
      <c r="TJ3" s="41"/>
      <c r="TK3" s="41"/>
      <c r="TL3" s="41"/>
      <c r="TM3" s="41"/>
      <c r="TN3" s="41"/>
      <c r="TO3" s="41"/>
      <c r="TP3" s="41"/>
      <c r="TQ3" s="41"/>
      <c r="TR3" s="41"/>
      <c r="TS3" s="41"/>
      <c r="TT3" s="41"/>
      <c r="TU3" s="41"/>
      <c r="TV3" s="41"/>
      <c r="TW3" s="41"/>
      <c r="TX3" s="41"/>
      <c r="TY3" s="41"/>
      <c r="TZ3" s="41"/>
      <c r="UA3" s="41"/>
      <c r="UB3" s="41"/>
      <c r="UC3" s="41"/>
      <c r="UD3" s="41"/>
      <c r="UE3" s="41"/>
      <c r="UF3" s="41"/>
      <c r="UG3" s="41"/>
      <c r="UH3" s="41"/>
      <c r="UI3" s="41"/>
      <c r="UJ3" s="41"/>
      <c r="UK3" s="41"/>
      <c r="UL3" s="41"/>
      <c r="UM3" s="41"/>
      <c r="UN3" s="41"/>
      <c r="UO3" s="41"/>
      <c r="UP3" s="41"/>
      <c r="UQ3" s="41"/>
      <c r="UR3" s="41"/>
      <c r="US3" s="41"/>
      <c r="UT3" s="41"/>
      <c r="UU3" s="41"/>
      <c r="UV3" s="41"/>
      <c r="UW3" s="41"/>
      <c r="UX3" s="41"/>
      <c r="UY3" s="41"/>
      <c r="UZ3" s="41"/>
      <c r="VA3" s="41"/>
      <c r="VB3" s="41"/>
      <c r="VC3" s="41"/>
      <c r="VD3" s="41"/>
      <c r="VE3" s="41"/>
      <c r="VF3" s="41"/>
      <c r="VG3" s="41"/>
      <c r="VH3" s="41"/>
      <c r="VI3" s="41"/>
      <c r="VJ3" s="41"/>
      <c r="VK3" s="41"/>
      <c r="VL3" s="41"/>
      <c r="VM3" s="41"/>
      <c r="VN3" s="41"/>
      <c r="VO3" s="41"/>
      <c r="VP3" s="41"/>
      <c r="VQ3" s="41"/>
      <c r="VR3" s="41"/>
      <c r="VS3" s="41"/>
      <c r="VT3" s="41"/>
      <c r="VU3" s="41"/>
      <c r="VV3" s="41"/>
      <c r="VW3" s="41"/>
      <c r="VX3" s="41"/>
      <c r="VY3" s="41"/>
      <c r="VZ3" s="41"/>
      <c r="WA3" s="41"/>
      <c r="WB3" s="41"/>
      <c r="WC3" s="41"/>
      <c r="WD3" s="41"/>
      <c r="WE3" s="41"/>
      <c r="WF3" s="41"/>
      <c r="WG3" s="41"/>
      <c r="WH3" s="41"/>
      <c r="WI3" s="41"/>
      <c r="WJ3" s="41"/>
      <c r="WK3" s="41"/>
      <c r="WL3" s="41"/>
      <c r="WM3" s="41"/>
      <c r="WN3" s="41"/>
      <c r="WO3" s="41"/>
      <c r="WP3" s="41"/>
      <c r="WQ3" s="41"/>
      <c r="WR3" s="41"/>
      <c r="WS3" s="41"/>
      <c r="WT3" s="41"/>
      <c r="WU3" s="41"/>
      <c r="WV3" s="41"/>
      <c r="WW3" s="41"/>
      <c r="WX3" s="41"/>
      <c r="WY3" s="41"/>
      <c r="WZ3" s="41"/>
      <c r="XA3" s="41"/>
      <c r="XB3" s="41"/>
      <c r="XC3" s="41"/>
      <c r="XD3" s="41"/>
      <c r="XE3" s="41"/>
      <c r="XF3" s="41"/>
      <c r="XG3" s="41"/>
      <c r="XH3" s="41"/>
      <c r="XI3" s="41"/>
      <c r="XJ3" s="41"/>
      <c r="XK3" s="41"/>
      <c r="XL3" s="41"/>
      <c r="XM3" s="41"/>
      <c r="XN3" s="41"/>
      <c r="XO3" s="41"/>
      <c r="XP3" s="41"/>
      <c r="XQ3" s="41"/>
      <c r="XR3" s="41"/>
      <c r="XS3" s="41"/>
      <c r="XT3" s="41"/>
      <c r="XU3" s="41"/>
      <c r="XV3" s="41"/>
      <c r="XW3" s="41"/>
      <c r="XX3" s="41"/>
      <c r="XY3" s="41"/>
      <c r="XZ3" s="41"/>
      <c r="YA3" s="41"/>
      <c r="YB3" s="41"/>
      <c r="YC3" s="41"/>
      <c r="YD3" s="41"/>
      <c r="YE3" s="41"/>
      <c r="YF3" s="41"/>
      <c r="YG3" s="41"/>
      <c r="YH3" s="41"/>
      <c r="YI3" s="41"/>
      <c r="YJ3" s="41"/>
      <c r="YK3" s="41"/>
      <c r="YL3" s="41"/>
      <c r="YM3" s="41"/>
      <c r="YN3" s="41"/>
      <c r="YO3" s="41"/>
      <c r="YP3" s="41"/>
      <c r="YQ3" s="41"/>
      <c r="YR3" s="41"/>
      <c r="YS3" s="41"/>
      <c r="YT3" s="41"/>
      <c r="YU3" s="41"/>
      <c r="YV3" s="41"/>
      <c r="YW3" s="41"/>
      <c r="YX3" s="41"/>
      <c r="YY3" s="41"/>
      <c r="YZ3" s="41"/>
      <c r="ZA3" s="41"/>
      <c r="ZB3" s="41"/>
      <c r="ZC3" s="41"/>
      <c r="ZD3" s="41"/>
      <c r="ZE3" s="41"/>
      <c r="ZF3" s="41"/>
      <c r="ZG3" s="41"/>
      <c r="ZH3" s="41"/>
      <c r="ZI3" s="41"/>
      <c r="ZJ3" s="41"/>
      <c r="ZK3" s="41"/>
      <c r="ZL3" s="41"/>
      <c r="ZM3" s="41"/>
      <c r="ZN3" s="41"/>
      <c r="ZO3" s="41"/>
      <c r="ZP3" s="41"/>
      <c r="ZQ3" s="41"/>
      <c r="ZR3" s="41"/>
      <c r="ZS3" s="41"/>
      <c r="ZT3" s="41"/>
      <c r="ZU3" s="41"/>
      <c r="ZV3" s="41"/>
      <c r="ZW3" s="41"/>
      <c r="ZX3" s="41"/>
      <c r="ZY3" s="41"/>
      <c r="ZZ3" s="41"/>
      <c r="AAA3" s="41"/>
      <c r="AAB3" s="41"/>
      <c r="AAC3" s="41"/>
      <c r="AAD3" s="41"/>
      <c r="AAE3" s="41"/>
      <c r="AAF3" s="41"/>
      <c r="AAG3" s="41"/>
      <c r="AAH3" s="41"/>
      <c r="AAI3" s="41"/>
      <c r="AAJ3" s="41"/>
      <c r="AAK3" s="41"/>
      <c r="AAL3" s="41"/>
      <c r="AAM3" s="41"/>
      <c r="AAN3" s="41"/>
      <c r="AAO3" s="41"/>
      <c r="AAP3" s="41"/>
      <c r="AAQ3" s="41"/>
      <c r="AAR3" s="41"/>
      <c r="AAS3" s="41"/>
      <c r="AAT3" s="41"/>
      <c r="AAU3" s="41"/>
      <c r="AAV3" s="41"/>
      <c r="AAW3" s="41"/>
      <c r="AAX3" s="41"/>
      <c r="AAY3" s="41"/>
      <c r="AAZ3" s="41"/>
      <c r="ABA3" s="41"/>
      <c r="ABB3" s="41"/>
      <c r="ABC3" s="41"/>
      <c r="ABD3" s="41"/>
      <c r="ABE3" s="41"/>
      <c r="ABF3" s="41"/>
      <c r="ABG3" s="41"/>
      <c r="ABH3" s="41"/>
      <c r="ABI3" s="41"/>
      <c r="ABJ3" s="41"/>
      <c r="ABK3" s="41"/>
      <c r="ABL3" s="41"/>
      <c r="ABM3" s="41"/>
      <c r="ABN3" s="41"/>
      <c r="ABO3" s="41"/>
      <c r="ABP3" s="41"/>
      <c r="ABQ3" s="41"/>
      <c r="ABR3" s="41"/>
      <c r="ABS3" s="41"/>
      <c r="ABT3" s="41"/>
      <c r="ABU3" s="41"/>
      <c r="ABV3" s="41"/>
      <c r="ABW3" s="41"/>
      <c r="ABX3" s="41"/>
      <c r="ABY3" s="41"/>
      <c r="ABZ3" s="41"/>
      <c r="ACA3" s="41"/>
      <c r="ACB3" s="41"/>
      <c r="ACC3" s="41"/>
      <c r="ACD3" s="41"/>
      <c r="ACE3" s="41"/>
      <c r="ACF3" s="41"/>
      <c r="ACG3" s="41"/>
      <c r="ACH3" s="41"/>
      <c r="ACI3" s="41"/>
      <c r="ACJ3" s="41"/>
      <c r="ACK3" s="41"/>
      <c r="ACL3" s="41"/>
      <c r="ACM3" s="41"/>
      <c r="ACN3" s="41"/>
      <c r="ACO3" s="41"/>
      <c r="ACP3" s="41"/>
      <c r="ACQ3" s="41"/>
      <c r="ACR3" s="41"/>
      <c r="ACS3" s="41"/>
      <c r="ACT3" s="41"/>
      <c r="ACU3" s="41"/>
      <c r="ACV3" s="41"/>
      <c r="ACW3" s="41"/>
      <c r="ACX3" s="41"/>
      <c r="ACY3" s="41"/>
      <c r="ACZ3" s="41"/>
      <c r="ADA3" s="41"/>
      <c r="ADB3" s="41"/>
      <c r="ADC3" s="41"/>
      <c r="ADD3" s="41"/>
      <c r="ADE3" s="41"/>
      <c r="ADF3" s="41"/>
      <c r="ADG3" s="41"/>
      <c r="ADH3" s="41"/>
      <c r="ADI3" s="41"/>
      <c r="ADJ3" s="41"/>
      <c r="ADK3" s="41"/>
      <c r="ADL3" s="41"/>
      <c r="ADM3" s="41"/>
      <c r="ADN3" s="41"/>
      <c r="ADO3" s="41"/>
      <c r="ADP3" s="41"/>
      <c r="ADQ3" s="41"/>
      <c r="ADR3" s="41"/>
      <c r="ADS3" s="41"/>
      <c r="ADT3" s="41"/>
      <c r="ADU3" s="41"/>
      <c r="ADV3" s="41"/>
      <c r="ADW3" s="41"/>
      <c r="ADX3" s="41"/>
      <c r="ADY3" s="41"/>
      <c r="ADZ3" s="41"/>
      <c r="AEA3" s="41"/>
      <c r="AEB3" s="41"/>
      <c r="AEC3" s="41"/>
      <c r="AED3" s="41"/>
      <c r="AEE3" s="41"/>
      <c r="AEF3" s="41"/>
      <c r="AEG3" s="41"/>
      <c r="AEH3" s="41"/>
      <c r="AEI3" s="41"/>
      <c r="AEJ3" s="41"/>
      <c r="AEK3" s="41"/>
      <c r="AEL3" s="41"/>
      <c r="AEM3" s="41"/>
      <c r="AEN3" s="41"/>
      <c r="AEO3" s="41"/>
      <c r="AEP3" s="41"/>
      <c r="AEQ3" s="41"/>
      <c r="AER3" s="41"/>
      <c r="AES3" s="41"/>
      <c r="AET3" s="41"/>
      <c r="AEU3" s="41"/>
      <c r="AEV3" s="41"/>
      <c r="AEW3" s="41"/>
      <c r="AEX3" s="41"/>
      <c r="AEY3" s="41"/>
      <c r="AEZ3" s="41"/>
      <c r="AFA3" s="41"/>
      <c r="AFB3" s="41"/>
      <c r="AFC3" s="41"/>
      <c r="AFD3" s="41"/>
      <c r="AFE3" s="41"/>
      <c r="AFF3" s="41"/>
      <c r="AFG3" s="41"/>
      <c r="AFH3" s="41"/>
      <c r="AFI3" s="41"/>
      <c r="AFJ3" s="41"/>
      <c r="AFK3" s="41"/>
      <c r="AFL3" s="41"/>
      <c r="AFM3" s="41"/>
      <c r="AFN3" s="41"/>
      <c r="AFO3" s="41"/>
      <c r="AFP3" s="41"/>
      <c r="AFQ3" s="41"/>
      <c r="AFR3" s="41"/>
      <c r="AFS3" s="41"/>
      <c r="AFT3" s="41"/>
      <c r="AFU3" s="41"/>
      <c r="AFV3" s="41"/>
      <c r="AFW3" s="41"/>
      <c r="AFX3" s="41"/>
      <c r="AFY3" s="41"/>
      <c r="AFZ3" s="41"/>
      <c r="AGA3" s="41"/>
      <c r="AGB3" s="41"/>
      <c r="AGC3" s="41"/>
      <c r="AGD3" s="41"/>
      <c r="AGE3" s="41"/>
      <c r="AGF3" s="41"/>
      <c r="AGG3" s="41"/>
      <c r="AGH3" s="41"/>
      <c r="AGI3" s="41"/>
      <c r="AGJ3" s="41"/>
      <c r="AGK3" s="41"/>
      <c r="AGL3" s="41"/>
      <c r="AGM3" s="41"/>
      <c r="AGN3" s="41"/>
      <c r="AGO3" s="41"/>
      <c r="AGP3" s="41"/>
      <c r="AGQ3" s="41"/>
      <c r="AGR3" s="41"/>
      <c r="AGS3" s="41"/>
      <c r="AGT3" s="41"/>
      <c r="AGU3" s="41"/>
      <c r="AGV3" s="41"/>
      <c r="AGW3" s="41"/>
      <c r="AGX3" s="41"/>
      <c r="AGY3" s="41"/>
      <c r="AGZ3" s="41"/>
      <c r="AHA3" s="41"/>
      <c r="AHB3" s="41"/>
      <c r="AHC3" s="41"/>
      <c r="AHD3" s="41"/>
      <c r="AHE3" s="41"/>
      <c r="AHF3" s="41"/>
      <c r="AHG3" s="41"/>
      <c r="AHH3" s="41"/>
      <c r="AHI3" s="41"/>
      <c r="AHJ3" s="41"/>
      <c r="AHK3" s="41"/>
      <c r="AHL3" s="41"/>
      <c r="AHM3" s="41"/>
      <c r="AHN3" s="41"/>
      <c r="AHO3" s="41"/>
      <c r="AHP3" s="41"/>
      <c r="AHQ3" s="41"/>
      <c r="AHR3" s="41"/>
      <c r="AHS3" s="41"/>
      <c r="AHT3" s="41"/>
      <c r="AHU3" s="41"/>
      <c r="AHV3" s="41"/>
      <c r="AHW3" s="41"/>
      <c r="AHX3" s="41"/>
      <c r="AHY3" s="41"/>
      <c r="AHZ3" s="41"/>
      <c r="AIA3" s="41"/>
      <c r="AIB3" s="41"/>
      <c r="AIC3" s="41"/>
      <c r="AID3" s="41"/>
      <c r="AIE3" s="41"/>
      <c r="AIF3" s="41"/>
      <c r="AIG3" s="41"/>
      <c r="AIH3" s="41"/>
      <c r="AII3" s="41"/>
      <c r="AIJ3" s="41"/>
      <c r="AIK3" s="41"/>
      <c r="AIL3" s="41"/>
      <c r="AIM3" s="41"/>
      <c r="AIN3" s="41"/>
      <c r="AIO3" s="41"/>
      <c r="AIP3" s="41"/>
      <c r="AIQ3" s="41"/>
      <c r="AIR3" s="41"/>
      <c r="AIS3" s="41"/>
      <c r="AIT3" s="41"/>
      <c r="AIU3" s="41"/>
      <c r="AIV3" s="41"/>
      <c r="AIW3" s="41"/>
      <c r="AIX3" s="41"/>
      <c r="AIY3" s="41"/>
      <c r="AIZ3" s="41"/>
      <c r="AJA3" s="41"/>
      <c r="AJB3" s="41"/>
      <c r="AJC3" s="41"/>
      <c r="AJD3" s="41"/>
      <c r="AJE3" s="41"/>
      <c r="AJF3" s="41"/>
      <c r="AJG3" s="41"/>
      <c r="AJH3" s="41"/>
      <c r="AJI3" s="41"/>
      <c r="AJJ3" s="41"/>
      <c r="AJK3" s="41"/>
      <c r="AJL3" s="41"/>
      <c r="AJM3" s="41"/>
      <c r="AJN3" s="41"/>
      <c r="AJO3" s="41"/>
      <c r="AJP3" s="41"/>
      <c r="AJQ3" s="41"/>
      <c r="AJR3" s="41"/>
      <c r="AJS3" s="41"/>
      <c r="AJT3" s="41"/>
      <c r="AJU3" s="41"/>
      <c r="AJV3" s="41"/>
      <c r="AJW3" s="41"/>
      <c r="AJX3" s="41"/>
      <c r="AJY3" s="41"/>
      <c r="AJZ3" s="41"/>
      <c r="AKA3" s="41"/>
      <c r="AKB3" s="41"/>
      <c r="AKC3" s="41"/>
      <c r="AKD3" s="41"/>
      <c r="AKE3" s="41"/>
      <c r="AKF3" s="41"/>
      <c r="AKG3" s="41"/>
      <c r="AKH3" s="41"/>
      <c r="AKI3" s="41"/>
      <c r="AKJ3" s="41"/>
      <c r="AKK3" s="41"/>
      <c r="AKL3" s="41"/>
      <c r="AKM3" s="41"/>
      <c r="AKN3" s="41"/>
      <c r="AKO3" s="41"/>
      <c r="AKP3" s="41"/>
      <c r="AKQ3" s="41"/>
      <c r="AKR3" s="41"/>
      <c r="AKS3" s="41"/>
      <c r="AKT3" s="41"/>
      <c r="AKU3" s="41"/>
      <c r="AKV3" s="41"/>
      <c r="AKW3" s="41"/>
      <c r="AKX3" s="41"/>
      <c r="AKY3" s="41"/>
      <c r="AKZ3" s="41"/>
      <c r="ALA3" s="41"/>
      <c r="ALB3" s="41"/>
      <c r="ALC3" s="41"/>
      <c r="ALD3" s="41"/>
      <c r="ALE3" s="41"/>
      <c r="ALF3" s="41"/>
      <c r="ALG3" s="41"/>
      <c r="ALH3" s="41"/>
      <c r="ALI3" s="41"/>
      <c r="ALJ3" s="41"/>
      <c r="ALK3" s="41"/>
      <c r="ALL3" s="41"/>
      <c r="ALM3" s="41"/>
      <c r="ALN3" s="41"/>
      <c r="ALO3" s="41"/>
      <c r="ALP3" s="41"/>
      <c r="ALQ3" s="41"/>
      <c r="ALR3" s="41"/>
      <c r="ALS3" s="41"/>
      <c r="ALT3" s="41"/>
      <c r="ALU3" s="41"/>
      <c r="ALV3" s="41"/>
      <c r="ALW3" s="41"/>
      <c r="ALX3" s="41"/>
      <c r="ALY3" s="41"/>
      <c r="ALZ3" s="41"/>
      <c r="AMA3" s="41"/>
      <c r="AMB3" s="41"/>
      <c r="AMC3" s="41"/>
      <c r="AMD3" s="41"/>
      <c r="AME3" s="41"/>
      <c r="AMF3" s="41"/>
      <c r="AMG3" s="41"/>
      <c r="AMH3" s="41"/>
      <c r="AMI3" s="41"/>
      <c r="AMJ3" s="41"/>
      <c r="AMK3" s="41"/>
      <c r="AML3" s="41"/>
      <c r="AMM3" s="41"/>
      <c r="AMN3" s="41"/>
      <c r="AMO3" s="41"/>
      <c r="AMP3" s="41"/>
      <c r="AMQ3" s="41"/>
      <c r="AMR3" s="41"/>
      <c r="AMS3" s="41"/>
      <c r="AMT3" s="41"/>
      <c r="AMU3" s="41"/>
      <c r="AMV3" s="41"/>
      <c r="AMW3" s="41"/>
      <c r="AMX3" s="41"/>
      <c r="AMY3" s="41"/>
      <c r="AMZ3" s="41"/>
      <c r="ANA3" s="41"/>
      <c r="ANB3" s="41"/>
      <c r="ANC3" s="41"/>
      <c r="AND3" s="41"/>
      <c r="ANE3" s="41"/>
      <c r="ANF3" s="41"/>
      <c r="ANG3" s="41"/>
      <c r="ANH3" s="41"/>
      <c r="ANI3" s="41"/>
      <c r="ANJ3" s="41"/>
      <c r="ANK3" s="41"/>
      <c r="ANL3" s="41"/>
      <c r="ANM3" s="41"/>
      <c r="ANN3" s="41"/>
      <c r="ANO3" s="41"/>
      <c r="ANP3" s="41"/>
      <c r="ANQ3" s="41"/>
      <c r="ANR3" s="41"/>
      <c r="ANS3" s="41"/>
      <c r="ANT3" s="41"/>
      <c r="ANU3" s="41"/>
      <c r="ANV3" s="41"/>
      <c r="ANW3" s="41"/>
      <c r="ANX3" s="41"/>
      <c r="ANY3" s="41"/>
      <c r="ANZ3" s="41"/>
      <c r="AOA3" s="41"/>
      <c r="AOB3" s="41"/>
      <c r="AOC3" s="41"/>
      <c r="AOD3" s="41"/>
      <c r="AOE3" s="41"/>
      <c r="AOF3" s="41"/>
      <c r="AOG3" s="41"/>
      <c r="AOH3" s="41"/>
      <c r="AOI3" s="41"/>
      <c r="AOJ3" s="41"/>
      <c r="AOK3" s="41"/>
      <c r="AOL3" s="41"/>
      <c r="AOM3" s="41"/>
      <c r="AON3" s="41"/>
      <c r="AOO3" s="41"/>
      <c r="AOP3" s="41"/>
      <c r="AOQ3" s="41"/>
      <c r="AOR3" s="41"/>
      <c r="AOS3" s="41"/>
      <c r="AOT3" s="41"/>
      <c r="AOU3" s="41"/>
      <c r="AOV3" s="41"/>
      <c r="AOW3" s="41"/>
      <c r="AOX3" s="41"/>
      <c r="AOY3" s="41"/>
      <c r="AOZ3" s="41"/>
      <c r="APA3" s="41"/>
      <c r="APB3" s="41"/>
      <c r="APC3" s="41"/>
      <c r="APD3" s="41"/>
      <c r="APE3" s="41"/>
      <c r="APF3" s="41"/>
      <c r="APG3" s="41"/>
      <c r="APH3" s="41"/>
      <c r="API3" s="41"/>
      <c r="APJ3" s="41"/>
      <c r="APK3" s="41"/>
      <c r="APL3" s="41"/>
      <c r="APM3" s="41"/>
      <c r="APN3" s="41"/>
      <c r="APO3" s="41"/>
      <c r="APP3" s="41"/>
      <c r="APQ3" s="41"/>
      <c r="APR3" s="41"/>
      <c r="APS3" s="41"/>
      <c r="APT3" s="41"/>
      <c r="APU3" s="41"/>
      <c r="APV3" s="41"/>
      <c r="APW3" s="41"/>
      <c r="APX3" s="41"/>
      <c r="APY3" s="41"/>
      <c r="APZ3" s="41"/>
      <c r="AQA3" s="41"/>
      <c r="AQB3" s="41"/>
      <c r="AQC3" s="41"/>
      <c r="AQD3" s="41"/>
      <c r="AQE3" s="41"/>
      <c r="AQF3" s="41"/>
      <c r="AQG3" s="41"/>
      <c r="AQH3" s="41"/>
      <c r="AQI3" s="41"/>
      <c r="AQJ3" s="41"/>
      <c r="AQK3" s="41"/>
      <c r="AQL3" s="41"/>
      <c r="AQM3" s="41"/>
      <c r="AQN3" s="41"/>
      <c r="AQO3" s="41"/>
      <c r="AQP3" s="41"/>
      <c r="AQQ3" s="41"/>
      <c r="AQR3" s="41"/>
      <c r="AQS3" s="41"/>
      <c r="AQT3" s="41"/>
      <c r="AQU3" s="41"/>
      <c r="AQV3" s="41"/>
      <c r="AQW3" s="41"/>
      <c r="AQX3" s="41"/>
      <c r="AQY3" s="41"/>
      <c r="AQZ3" s="41"/>
      <c r="ARA3" s="41"/>
      <c r="ARB3" s="41"/>
      <c r="ARC3" s="41"/>
      <c r="ARD3" s="41"/>
      <c r="ARE3" s="41"/>
      <c r="ARF3" s="41"/>
      <c r="ARG3" s="41"/>
      <c r="ARH3" s="41"/>
      <c r="ARI3" s="41"/>
      <c r="ARJ3" s="41"/>
      <c r="ARK3" s="41"/>
      <c r="ARL3" s="41"/>
      <c r="ARM3" s="41"/>
      <c r="ARN3" s="41"/>
      <c r="ARO3" s="41"/>
      <c r="ARP3" s="41"/>
      <c r="ARQ3" s="41"/>
      <c r="ARR3" s="41"/>
      <c r="ARS3" s="41"/>
      <c r="ART3" s="41"/>
      <c r="ARU3" s="41"/>
      <c r="ARV3" s="41"/>
      <c r="ARW3" s="41"/>
      <c r="ARX3" s="41"/>
      <c r="ARY3" s="41"/>
      <c r="ARZ3" s="41"/>
      <c r="ASA3" s="41"/>
      <c r="ASB3" s="41"/>
      <c r="ASC3" s="41"/>
      <c r="ASD3" s="41"/>
      <c r="ASE3" s="41"/>
      <c r="ASF3" s="41"/>
      <c r="ASG3" s="41"/>
      <c r="ASH3" s="41"/>
      <c r="ASI3" s="41"/>
      <c r="ASJ3" s="41"/>
      <c r="ASK3" s="41"/>
      <c r="ASL3" s="41"/>
      <c r="ASM3" s="41"/>
      <c r="ASN3" s="41"/>
      <c r="ASO3" s="41"/>
      <c r="ASP3" s="41"/>
      <c r="ASQ3" s="41"/>
      <c r="ASR3" s="41"/>
      <c r="ASS3" s="41"/>
      <c r="AST3" s="41"/>
      <c r="ASU3" s="41"/>
      <c r="ASV3" s="41"/>
      <c r="ASW3" s="41"/>
      <c r="ASX3" s="41"/>
      <c r="ASY3" s="41"/>
      <c r="ASZ3" s="41"/>
      <c r="ATA3" s="41"/>
      <c r="ATB3" s="41"/>
      <c r="ATC3" s="41"/>
      <c r="ATD3" s="41"/>
      <c r="ATE3" s="41"/>
      <c r="ATF3" s="41"/>
      <c r="ATG3" s="41"/>
      <c r="ATH3" s="41"/>
      <c r="ATI3" s="41"/>
      <c r="ATJ3" s="41"/>
      <c r="ATK3" s="41"/>
      <c r="ATL3" s="41"/>
      <c r="ATM3" s="41"/>
      <c r="ATN3" s="41"/>
      <c r="ATO3" s="41"/>
      <c r="ATP3" s="41"/>
      <c r="ATQ3" s="41"/>
      <c r="ATR3" s="41"/>
      <c r="ATS3" s="41"/>
      <c r="ATT3" s="41"/>
      <c r="ATU3" s="41"/>
      <c r="ATV3" s="41"/>
      <c r="ATW3" s="41"/>
      <c r="ATX3" s="41"/>
      <c r="ATY3" s="41"/>
      <c r="ATZ3" s="41"/>
      <c r="AUA3" s="41"/>
      <c r="AUB3" s="41"/>
      <c r="AUC3" s="41"/>
      <c r="AUD3" s="41"/>
      <c r="AUE3" s="41"/>
      <c r="AUF3" s="41"/>
      <c r="AUG3" s="41"/>
      <c r="AUH3" s="41"/>
      <c r="AUI3" s="41"/>
      <c r="AUJ3" s="41"/>
      <c r="AUK3" s="41"/>
      <c r="AUL3" s="41"/>
      <c r="AUM3" s="41"/>
      <c r="AUN3" s="41"/>
      <c r="AUO3" s="41"/>
      <c r="AUP3" s="41"/>
      <c r="AUQ3" s="41"/>
      <c r="AUR3" s="41"/>
      <c r="AUS3" s="41"/>
      <c r="AUT3" s="41"/>
      <c r="AUU3" s="41"/>
      <c r="AUV3" s="41"/>
      <c r="AUW3" s="41"/>
      <c r="AUX3" s="41"/>
      <c r="AUY3" s="41"/>
      <c r="AUZ3" s="41"/>
      <c r="AVA3" s="41"/>
      <c r="AVB3" s="41"/>
      <c r="AVC3" s="41"/>
      <c r="AVD3" s="41"/>
      <c r="AVE3" s="41"/>
      <c r="AVF3" s="41"/>
      <c r="AVG3" s="41"/>
      <c r="AVH3" s="41"/>
      <c r="AVI3" s="41"/>
      <c r="AVJ3" s="41"/>
      <c r="AVK3" s="41"/>
      <c r="AVL3" s="41"/>
      <c r="AVM3" s="41"/>
      <c r="AVN3" s="41"/>
      <c r="AVO3" s="41"/>
      <c r="AVP3" s="41"/>
      <c r="AVQ3" s="41"/>
      <c r="AVR3" s="41"/>
      <c r="AVS3" s="41"/>
      <c r="AVT3" s="41"/>
      <c r="AVU3" s="41"/>
      <c r="AVV3" s="41"/>
      <c r="AVW3" s="41"/>
      <c r="AVX3" s="41"/>
      <c r="AVY3" s="41"/>
      <c r="AVZ3" s="41"/>
      <c r="AWA3" s="41"/>
      <c r="AWB3" s="41"/>
      <c r="AWC3" s="41"/>
      <c r="AWD3" s="41"/>
      <c r="AWE3" s="41"/>
      <c r="AWF3" s="41"/>
      <c r="AWG3" s="41"/>
      <c r="AWH3" s="41"/>
      <c r="AWI3" s="41"/>
      <c r="AWJ3" s="41"/>
      <c r="AWK3" s="41"/>
      <c r="AWL3" s="41"/>
      <c r="AWM3" s="41"/>
      <c r="AWN3" s="41"/>
      <c r="AWO3" s="41"/>
      <c r="AWP3" s="41"/>
      <c r="AWQ3" s="41"/>
      <c r="AWR3" s="41"/>
      <c r="AWS3" s="41"/>
      <c r="AWT3" s="41"/>
      <c r="AWU3" s="41"/>
      <c r="AWV3" s="41"/>
      <c r="AWW3" s="41"/>
      <c r="AWX3" s="41"/>
      <c r="AWY3" s="41"/>
      <c r="AWZ3" s="41"/>
      <c r="AXA3" s="41"/>
      <c r="AXB3" s="41"/>
      <c r="AXC3" s="41"/>
      <c r="AXD3" s="41"/>
      <c r="AXE3" s="41"/>
      <c r="AXF3" s="41"/>
      <c r="AXG3" s="41"/>
      <c r="AXH3" s="41"/>
      <c r="AXI3" s="41"/>
      <c r="AXJ3" s="41"/>
      <c r="AXK3" s="41"/>
      <c r="AXL3" s="41"/>
      <c r="AXM3" s="41"/>
      <c r="AXN3" s="41"/>
      <c r="AXO3" s="41"/>
      <c r="AXP3" s="41"/>
      <c r="AXQ3" s="41"/>
      <c r="AXR3" s="41"/>
      <c r="AXS3" s="41"/>
      <c r="AXT3" s="41"/>
      <c r="AXU3" s="41"/>
      <c r="AXV3" s="41"/>
      <c r="AXW3" s="41"/>
      <c r="AXX3" s="41"/>
      <c r="AXY3" s="41"/>
      <c r="AXZ3" s="41"/>
      <c r="AYA3" s="41"/>
      <c r="AYB3" s="41"/>
      <c r="AYC3" s="41"/>
      <c r="AYD3" s="41"/>
      <c r="AYE3" s="41"/>
      <c r="AYF3" s="41"/>
      <c r="AYG3" s="41"/>
      <c r="AYH3" s="41"/>
      <c r="AYI3" s="41"/>
      <c r="AYJ3" s="41"/>
      <c r="AYK3" s="41"/>
      <c r="AYL3" s="41"/>
      <c r="AYM3" s="41"/>
      <c r="AYN3" s="41"/>
      <c r="AYO3" s="41"/>
      <c r="AYP3" s="41"/>
      <c r="AYQ3" s="41"/>
      <c r="AYR3" s="41"/>
      <c r="AYS3" s="41"/>
      <c r="AYT3" s="41"/>
      <c r="AYU3" s="41"/>
      <c r="AYV3" s="41"/>
      <c r="AYW3" s="41"/>
      <c r="AYX3" s="41"/>
      <c r="AYY3" s="41"/>
      <c r="AYZ3" s="41"/>
      <c r="AZA3" s="41"/>
      <c r="AZB3" s="41"/>
      <c r="AZC3" s="41"/>
      <c r="AZD3" s="41"/>
      <c r="AZE3" s="41"/>
      <c r="AZF3" s="41"/>
      <c r="AZG3" s="41"/>
      <c r="AZH3" s="41"/>
      <c r="AZI3" s="41"/>
      <c r="AZJ3" s="41"/>
      <c r="AZK3" s="41"/>
      <c r="AZL3" s="41"/>
      <c r="AZM3" s="41"/>
      <c r="AZN3" s="41"/>
      <c r="AZO3" s="41"/>
      <c r="AZP3" s="41"/>
      <c r="AZQ3" s="41"/>
      <c r="AZR3" s="41"/>
      <c r="AZS3" s="41"/>
      <c r="AZT3" s="41"/>
      <c r="AZU3" s="41"/>
      <c r="AZV3" s="41"/>
      <c r="AZW3" s="41"/>
      <c r="AZX3" s="41"/>
      <c r="AZY3" s="41"/>
      <c r="AZZ3" s="41"/>
      <c r="BAA3" s="41"/>
      <c r="BAB3" s="41"/>
      <c r="BAC3" s="41"/>
      <c r="BAD3" s="41"/>
      <c r="BAE3" s="41"/>
      <c r="BAF3" s="41"/>
      <c r="BAG3" s="41"/>
      <c r="BAH3" s="41"/>
      <c r="BAI3" s="41"/>
      <c r="BAJ3" s="41"/>
      <c r="BAK3" s="41"/>
      <c r="BAL3" s="41"/>
      <c r="BAM3" s="41"/>
      <c r="BAN3" s="41"/>
      <c r="BAO3" s="41"/>
      <c r="BAP3" s="41"/>
      <c r="BAQ3" s="41"/>
      <c r="BAR3" s="41"/>
      <c r="BAS3" s="41"/>
      <c r="BAT3" s="41"/>
      <c r="BAU3" s="41"/>
      <c r="BAV3" s="41"/>
      <c r="BAW3" s="41"/>
      <c r="BAX3" s="41"/>
      <c r="BAY3" s="41"/>
      <c r="BAZ3" s="41"/>
      <c r="BBA3" s="41"/>
      <c r="BBB3" s="41"/>
      <c r="BBC3" s="41"/>
      <c r="BBD3" s="41"/>
      <c r="BBE3" s="41"/>
      <c r="BBF3" s="41"/>
      <c r="BBG3" s="41"/>
      <c r="BBH3" s="41"/>
      <c r="BBI3" s="41"/>
      <c r="BBJ3" s="41"/>
      <c r="BBK3" s="41"/>
      <c r="BBL3" s="41"/>
      <c r="BBM3" s="41"/>
      <c r="BBN3" s="41"/>
      <c r="BBO3" s="41"/>
      <c r="BBP3" s="41"/>
      <c r="BBQ3" s="41"/>
      <c r="BBR3" s="41"/>
      <c r="BBS3" s="41"/>
      <c r="BBT3" s="41"/>
      <c r="BBU3" s="41"/>
      <c r="BBV3" s="41"/>
      <c r="BBW3" s="41"/>
      <c r="BBX3" s="41"/>
      <c r="BBY3" s="41"/>
      <c r="BBZ3" s="41"/>
      <c r="BCA3" s="41"/>
      <c r="BCB3" s="41"/>
      <c r="BCC3" s="41"/>
      <c r="BCD3" s="41"/>
      <c r="BCE3" s="41"/>
      <c r="BCF3" s="41"/>
      <c r="BCG3" s="41"/>
      <c r="BCH3" s="41"/>
      <c r="BCI3" s="41"/>
      <c r="BCJ3" s="41"/>
      <c r="BCK3" s="41"/>
      <c r="BCL3" s="41"/>
      <c r="BCM3" s="41"/>
      <c r="BCN3" s="41"/>
      <c r="BCO3" s="41"/>
      <c r="BCP3" s="41"/>
      <c r="BCQ3" s="41"/>
      <c r="BCR3" s="41"/>
      <c r="BCS3" s="41"/>
      <c r="BCT3" s="41"/>
      <c r="BCU3" s="41"/>
      <c r="BCV3" s="41"/>
      <c r="BCW3" s="41"/>
      <c r="BCX3" s="41"/>
      <c r="BCY3" s="41"/>
      <c r="BCZ3" s="41"/>
      <c r="BDA3" s="41"/>
      <c r="BDB3" s="41"/>
      <c r="BDC3" s="41"/>
      <c r="BDD3" s="41"/>
      <c r="BDE3" s="41"/>
      <c r="BDF3" s="41"/>
      <c r="BDG3" s="41"/>
      <c r="BDH3" s="41"/>
      <c r="BDI3" s="41"/>
      <c r="BDJ3" s="41"/>
      <c r="BDK3" s="41"/>
      <c r="BDL3" s="41"/>
      <c r="BDM3" s="41"/>
      <c r="BDN3" s="41"/>
      <c r="BDO3" s="41"/>
      <c r="BDP3" s="41"/>
      <c r="BDQ3" s="41"/>
      <c r="BDR3" s="41"/>
      <c r="BDS3" s="41"/>
      <c r="BDT3" s="41"/>
      <c r="BDU3" s="41"/>
      <c r="BDV3" s="41"/>
      <c r="BDW3" s="41"/>
      <c r="BDX3" s="41"/>
      <c r="BDY3" s="41"/>
      <c r="BDZ3" s="41"/>
      <c r="BEA3" s="41"/>
      <c r="BEB3" s="41"/>
      <c r="BEC3" s="41"/>
      <c r="BED3" s="41"/>
      <c r="BEE3" s="41"/>
      <c r="BEF3" s="41"/>
      <c r="BEG3" s="41"/>
      <c r="BEH3" s="41"/>
      <c r="BEI3" s="41"/>
      <c r="BEJ3" s="41"/>
      <c r="BEK3" s="41"/>
      <c r="BEL3" s="41"/>
      <c r="BEM3" s="41"/>
      <c r="BEN3" s="41"/>
      <c r="BEO3" s="41"/>
      <c r="BEP3" s="41"/>
      <c r="BEQ3" s="41"/>
      <c r="BER3" s="41"/>
      <c r="BES3" s="41"/>
      <c r="BET3" s="41"/>
      <c r="BEU3" s="41"/>
      <c r="BEV3" s="41"/>
      <c r="BEW3" s="41"/>
      <c r="BEX3" s="41"/>
      <c r="BEY3" s="41"/>
      <c r="BEZ3" s="41"/>
      <c r="BFA3" s="41"/>
      <c r="BFB3" s="41"/>
      <c r="BFC3" s="41"/>
      <c r="BFD3" s="41"/>
      <c r="BFE3" s="41"/>
      <c r="BFF3" s="41"/>
      <c r="BFG3" s="41"/>
      <c r="BFH3" s="41"/>
      <c r="BFI3" s="41"/>
      <c r="BFJ3" s="41"/>
      <c r="BFK3" s="41"/>
      <c r="BFL3" s="41"/>
      <c r="BFM3" s="41"/>
      <c r="BFN3" s="41"/>
      <c r="BFO3" s="41"/>
      <c r="BFP3" s="41"/>
      <c r="BFQ3" s="41"/>
      <c r="BFR3" s="41"/>
      <c r="BFS3" s="41"/>
      <c r="BFT3" s="41"/>
      <c r="BFU3" s="41"/>
      <c r="BFV3" s="41"/>
      <c r="BFW3" s="41"/>
      <c r="BFX3" s="41"/>
      <c r="BFY3" s="41"/>
      <c r="BFZ3" s="41"/>
      <c r="BGA3" s="41"/>
      <c r="BGB3" s="41"/>
      <c r="BGC3" s="41"/>
      <c r="BGD3" s="41"/>
      <c r="BGE3" s="41"/>
      <c r="BGF3" s="41"/>
      <c r="BGG3" s="41"/>
      <c r="BGH3" s="41"/>
      <c r="BGI3" s="41"/>
      <c r="BGJ3" s="41"/>
      <c r="BGK3" s="41"/>
      <c r="BGL3" s="41"/>
      <c r="BGM3" s="41"/>
      <c r="BGN3" s="41"/>
      <c r="BGO3" s="41"/>
      <c r="BGP3" s="41"/>
      <c r="BGQ3" s="41"/>
      <c r="BGR3" s="41"/>
      <c r="BGS3" s="41"/>
      <c r="BGT3" s="41"/>
      <c r="BGU3" s="41"/>
      <c r="BGV3" s="41"/>
      <c r="BGW3" s="41"/>
      <c r="BGX3" s="41"/>
      <c r="BGY3" s="41"/>
      <c r="BGZ3" s="41"/>
      <c r="BHA3" s="41"/>
      <c r="BHB3" s="41"/>
      <c r="BHC3" s="41"/>
      <c r="BHD3" s="41"/>
      <c r="BHE3" s="41"/>
      <c r="BHF3" s="41"/>
      <c r="BHG3" s="41"/>
      <c r="BHH3" s="41"/>
      <c r="BHI3" s="41"/>
      <c r="BHJ3" s="41"/>
      <c r="BHK3" s="41"/>
      <c r="BHL3" s="41"/>
      <c r="BHM3" s="41"/>
      <c r="BHN3" s="41"/>
      <c r="BHO3" s="41"/>
      <c r="BHP3" s="41"/>
      <c r="BHQ3" s="41"/>
      <c r="BHR3" s="41"/>
      <c r="BHS3" s="41"/>
      <c r="BHT3" s="41"/>
      <c r="BHU3" s="41"/>
      <c r="BHV3" s="41"/>
      <c r="BHW3" s="41"/>
      <c r="BHX3" s="41"/>
      <c r="BHY3" s="41"/>
      <c r="BHZ3" s="41"/>
      <c r="BIA3" s="41"/>
      <c r="BIB3" s="41"/>
      <c r="BIC3" s="41"/>
      <c r="BID3" s="41"/>
      <c r="BIE3" s="41"/>
      <c r="BIF3" s="41"/>
      <c r="BIG3" s="41"/>
      <c r="BIH3" s="41"/>
      <c r="BII3" s="41"/>
      <c r="BIJ3" s="41"/>
      <c r="BIK3" s="41"/>
      <c r="BIL3" s="41"/>
      <c r="BIM3" s="41"/>
      <c r="BIN3" s="41"/>
      <c r="BIO3" s="41"/>
      <c r="BIP3" s="41"/>
      <c r="BIQ3" s="41"/>
      <c r="BIR3" s="41"/>
      <c r="BIS3" s="41"/>
      <c r="BIT3" s="41"/>
      <c r="BIU3" s="41"/>
      <c r="BIV3" s="41"/>
      <c r="BIW3" s="41"/>
      <c r="BIX3" s="41"/>
      <c r="BIY3" s="41"/>
      <c r="BIZ3" s="41"/>
      <c r="BJA3" s="41"/>
      <c r="BJB3" s="41"/>
      <c r="BJC3" s="41"/>
      <c r="BJD3" s="41"/>
      <c r="BJE3" s="41"/>
      <c r="BJF3" s="41"/>
      <c r="BJG3" s="41"/>
      <c r="BJH3" s="41"/>
      <c r="BJI3" s="41"/>
      <c r="BJJ3" s="41"/>
      <c r="BJK3" s="41"/>
      <c r="BJL3" s="41"/>
      <c r="BJM3" s="41"/>
      <c r="BJN3" s="41"/>
      <c r="BJO3" s="41"/>
      <c r="BJP3" s="41"/>
      <c r="BJQ3" s="41"/>
      <c r="BJR3" s="41"/>
      <c r="BJS3" s="41"/>
      <c r="BJT3" s="41"/>
      <c r="BJU3" s="41"/>
      <c r="BJV3" s="41"/>
      <c r="BJW3" s="41"/>
      <c r="BJX3" s="41"/>
      <c r="BJY3" s="41"/>
      <c r="BJZ3" s="41"/>
      <c r="BKA3" s="41"/>
      <c r="BKB3" s="41"/>
      <c r="BKC3" s="41"/>
      <c r="BKD3" s="41"/>
      <c r="BKE3" s="41"/>
      <c r="BKF3" s="41"/>
      <c r="BKG3" s="41"/>
      <c r="BKH3" s="41"/>
      <c r="BKI3" s="41"/>
      <c r="BKJ3" s="41"/>
      <c r="BKK3" s="41"/>
      <c r="BKL3" s="41"/>
      <c r="BKM3" s="41"/>
      <c r="BKN3" s="41"/>
      <c r="BKO3" s="41"/>
      <c r="BKP3" s="41"/>
      <c r="BKQ3" s="41"/>
      <c r="BKR3" s="41"/>
      <c r="BKS3" s="41"/>
      <c r="BKT3" s="41"/>
      <c r="BKU3" s="41"/>
      <c r="BKV3" s="41"/>
      <c r="BKW3" s="41"/>
      <c r="BKX3" s="41"/>
      <c r="BKY3" s="41"/>
      <c r="BKZ3" s="41"/>
      <c r="BLA3" s="41"/>
      <c r="BLB3" s="41"/>
      <c r="BLC3" s="41"/>
      <c r="BLD3" s="41"/>
      <c r="BLE3" s="41"/>
      <c r="BLF3" s="41"/>
      <c r="BLG3" s="41"/>
      <c r="BLH3" s="41"/>
      <c r="BLI3" s="41"/>
      <c r="BLJ3" s="41"/>
      <c r="BLK3" s="41"/>
      <c r="BLL3" s="41"/>
      <c r="BLM3" s="41"/>
      <c r="BLN3" s="41"/>
      <c r="BLO3" s="41"/>
      <c r="BLP3" s="41"/>
      <c r="BLQ3" s="41"/>
      <c r="BLR3" s="41"/>
      <c r="BLS3" s="41"/>
      <c r="BLT3" s="41"/>
      <c r="BLU3" s="41"/>
      <c r="BLV3" s="41"/>
      <c r="BLW3" s="41"/>
      <c r="BLX3" s="41"/>
      <c r="BLY3" s="41"/>
      <c r="BLZ3" s="41"/>
      <c r="BMA3" s="41"/>
      <c r="BMB3" s="41"/>
      <c r="BMC3" s="41"/>
      <c r="BMD3" s="41"/>
      <c r="BME3" s="41"/>
      <c r="BMF3" s="41"/>
      <c r="BMG3" s="41"/>
      <c r="BMH3" s="41"/>
      <c r="BMI3" s="41"/>
      <c r="BMJ3" s="41"/>
      <c r="BMK3" s="41"/>
      <c r="BML3" s="41"/>
      <c r="BMM3" s="41"/>
      <c r="BMN3" s="41"/>
      <c r="BMO3" s="41"/>
      <c r="BMP3" s="41"/>
      <c r="BMQ3" s="41"/>
      <c r="BMR3" s="41"/>
      <c r="BMS3" s="41"/>
      <c r="BMT3" s="41"/>
      <c r="BMU3" s="41"/>
      <c r="BMV3" s="41"/>
      <c r="BMW3" s="41"/>
      <c r="BMX3" s="41"/>
      <c r="BMY3" s="41"/>
      <c r="BMZ3" s="41"/>
      <c r="BNA3" s="41"/>
      <c r="BNB3" s="41"/>
      <c r="BNC3" s="41"/>
      <c r="BND3" s="41"/>
      <c r="BNE3" s="41"/>
      <c r="BNF3" s="41"/>
      <c r="BNG3" s="41"/>
      <c r="BNH3" s="41"/>
      <c r="BNI3" s="41"/>
      <c r="BNJ3" s="41"/>
      <c r="BNK3" s="41"/>
      <c r="BNL3" s="41"/>
      <c r="BNM3" s="41"/>
      <c r="BNN3" s="41"/>
      <c r="BNO3" s="41"/>
      <c r="BNP3" s="41"/>
      <c r="BNQ3" s="41"/>
      <c r="BNR3" s="41"/>
      <c r="BNS3" s="41"/>
      <c r="BNT3" s="41"/>
      <c r="BNU3" s="41"/>
      <c r="BNV3" s="41"/>
      <c r="BNW3" s="41"/>
      <c r="BNX3" s="41"/>
      <c r="BNY3" s="41"/>
      <c r="BNZ3" s="41"/>
      <c r="BOA3" s="41"/>
      <c r="BOB3" s="41"/>
      <c r="BOC3" s="41"/>
      <c r="BOD3" s="41"/>
      <c r="BOE3" s="41"/>
      <c r="BOF3" s="41"/>
      <c r="BOG3" s="41"/>
      <c r="BOH3" s="41"/>
      <c r="BOI3" s="41"/>
      <c r="BOJ3" s="41"/>
      <c r="BOK3" s="41"/>
      <c r="BOL3" s="41"/>
      <c r="BOM3" s="41"/>
      <c r="BON3" s="41"/>
      <c r="BOO3" s="41"/>
      <c r="BOP3" s="41"/>
      <c r="BOQ3" s="41"/>
      <c r="BOR3" s="41"/>
      <c r="BOS3" s="41"/>
      <c r="BOT3" s="41"/>
      <c r="BOU3" s="41"/>
      <c r="BOV3" s="41"/>
      <c r="BOW3" s="41"/>
      <c r="BOX3" s="41"/>
      <c r="BOY3" s="41"/>
      <c r="BOZ3" s="41"/>
      <c r="BPA3" s="41"/>
      <c r="BPB3" s="41"/>
      <c r="BPC3" s="41"/>
      <c r="BPD3" s="41"/>
      <c r="BPE3" s="41"/>
      <c r="BPF3" s="41"/>
      <c r="BPG3" s="41"/>
      <c r="BPH3" s="41"/>
      <c r="BPI3" s="41"/>
      <c r="BPJ3" s="41"/>
      <c r="BPK3" s="41"/>
      <c r="BPL3" s="41"/>
      <c r="BPM3" s="41"/>
      <c r="BPN3" s="41"/>
      <c r="BPO3" s="41"/>
      <c r="BPP3" s="41"/>
      <c r="BPQ3" s="41"/>
      <c r="BPR3" s="41"/>
      <c r="BPS3" s="41"/>
      <c r="BPT3" s="41"/>
      <c r="BPU3" s="41"/>
      <c r="BPV3" s="41"/>
      <c r="BPW3" s="41"/>
      <c r="BPX3" s="41"/>
      <c r="BPY3" s="41"/>
      <c r="BPZ3" s="41"/>
      <c r="BQA3" s="41"/>
      <c r="BQB3" s="41"/>
      <c r="BQC3" s="41"/>
      <c r="BQD3" s="41"/>
      <c r="BQE3" s="41"/>
      <c r="BQF3" s="41"/>
      <c r="BQG3" s="41"/>
      <c r="BQH3" s="41"/>
      <c r="BQI3" s="41"/>
      <c r="BQJ3" s="41"/>
      <c r="BQK3" s="41"/>
      <c r="BQL3" s="41"/>
      <c r="BQM3" s="41"/>
      <c r="BQN3" s="41"/>
      <c r="BQO3" s="41"/>
      <c r="BQP3" s="41"/>
      <c r="BQQ3" s="41"/>
      <c r="BQR3" s="41"/>
      <c r="BQS3" s="41"/>
      <c r="BQT3" s="41"/>
      <c r="BQU3" s="41"/>
      <c r="BQV3" s="41"/>
      <c r="BQW3" s="41"/>
      <c r="BQX3" s="41"/>
      <c r="BQY3" s="41"/>
      <c r="BQZ3" s="41"/>
      <c r="BRA3" s="41"/>
      <c r="BRB3" s="41"/>
      <c r="BRC3" s="41"/>
      <c r="BRD3" s="41"/>
      <c r="BRE3" s="41"/>
      <c r="BRF3" s="41"/>
      <c r="BRG3" s="41"/>
      <c r="BRH3" s="41"/>
      <c r="BRI3" s="41"/>
      <c r="BRJ3" s="41"/>
      <c r="BRK3" s="41"/>
      <c r="BRL3" s="41"/>
      <c r="BRM3" s="41"/>
      <c r="BRN3" s="41"/>
      <c r="BRO3" s="41"/>
      <c r="BRP3" s="41"/>
      <c r="BRQ3" s="41"/>
      <c r="BRR3" s="41"/>
      <c r="BRS3" s="41"/>
      <c r="BRT3" s="41"/>
      <c r="BRU3" s="41"/>
      <c r="BRV3" s="41"/>
      <c r="BRW3" s="41"/>
      <c r="BRX3" s="41"/>
      <c r="BRY3" s="41"/>
      <c r="BRZ3" s="41"/>
      <c r="BSA3" s="41"/>
      <c r="BSB3" s="41"/>
      <c r="BSC3" s="41"/>
      <c r="BSD3" s="41"/>
      <c r="BSE3" s="41"/>
      <c r="BSF3" s="41"/>
      <c r="BSG3" s="41"/>
      <c r="BSH3" s="41"/>
      <c r="BSI3" s="41"/>
      <c r="BSJ3" s="41"/>
      <c r="BSK3" s="41"/>
      <c r="BSL3" s="41"/>
      <c r="BSM3" s="41"/>
      <c r="BSN3" s="41"/>
      <c r="BSO3" s="41"/>
      <c r="BSP3" s="41"/>
      <c r="BSQ3" s="41"/>
      <c r="BSR3" s="41"/>
      <c r="BSS3" s="41"/>
      <c r="BST3" s="41"/>
      <c r="BSU3" s="41"/>
      <c r="BSV3" s="41"/>
      <c r="BSW3" s="41"/>
      <c r="BSX3" s="41"/>
      <c r="BSY3" s="41"/>
      <c r="BSZ3" s="41"/>
      <c r="BTA3" s="41"/>
      <c r="BTB3" s="41"/>
      <c r="BTC3" s="41"/>
      <c r="BTD3" s="41"/>
      <c r="BTE3" s="41"/>
      <c r="BTF3" s="41"/>
      <c r="BTG3" s="41"/>
      <c r="BTH3" s="41"/>
      <c r="BTI3" s="41"/>
      <c r="BTJ3" s="41"/>
      <c r="BTK3" s="41"/>
      <c r="BTL3" s="41"/>
      <c r="BTM3" s="41"/>
      <c r="BTN3" s="41"/>
      <c r="BTO3" s="41"/>
      <c r="BTP3" s="41"/>
      <c r="BTQ3" s="41"/>
      <c r="BTR3" s="41"/>
      <c r="BTS3" s="41"/>
      <c r="BTT3" s="41"/>
      <c r="BTU3" s="41"/>
      <c r="BTV3" s="41"/>
      <c r="BTW3" s="41"/>
      <c r="BTX3" s="41"/>
      <c r="BTY3" s="41"/>
      <c r="BTZ3" s="41"/>
      <c r="BUA3" s="41"/>
      <c r="BUB3" s="41"/>
      <c r="BUC3" s="41"/>
      <c r="BUD3" s="41"/>
      <c r="BUE3" s="41"/>
      <c r="BUF3" s="41"/>
      <c r="BUG3" s="41"/>
      <c r="BUH3" s="41"/>
      <c r="BUI3" s="41"/>
      <c r="BUJ3" s="41"/>
      <c r="BUK3" s="41"/>
      <c r="BUL3" s="41"/>
      <c r="BUM3" s="41"/>
      <c r="BUN3" s="41"/>
      <c r="BUO3" s="41"/>
      <c r="BUP3" s="41"/>
      <c r="BUQ3" s="41"/>
      <c r="BUR3" s="41"/>
      <c r="BUS3" s="41"/>
      <c r="BUT3" s="41"/>
      <c r="BUU3" s="41"/>
      <c r="BUV3" s="41"/>
      <c r="BUW3" s="41"/>
      <c r="BUX3" s="41"/>
      <c r="BUY3" s="41"/>
      <c r="BUZ3" s="41"/>
      <c r="BVA3" s="41"/>
      <c r="BVB3" s="41"/>
      <c r="BVC3" s="41"/>
      <c r="BVD3" s="41"/>
      <c r="BVE3" s="41"/>
      <c r="BVF3" s="41"/>
      <c r="BVG3" s="41"/>
      <c r="BVH3" s="41"/>
      <c r="BVI3" s="41"/>
      <c r="BVJ3" s="41"/>
      <c r="BVK3" s="41"/>
      <c r="BVL3" s="41"/>
      <c r="BVM3" s="41"/>
      <c r="BVN3" s="41"/>
      <c r="BVO3" s="41"/>
      <c r="BVP3" s="41"/>
      <c r="BVQ3" s="41"/>
      <c r="BVR3" s="41"/>
      <c r="BVS3" s="41"/>
      <c r="BVT3" s="41"/>
      <c r="BVU3" s="41"/>
      <c r="BVV3" s="41"/>
      <c r="BVW3" s="41"/>
      <c r="BVX3" s="41"/>
      <c r="BVY3" s="41"/>
      <c r="BVZ3" s="41"/>
      <c r="BWA3" s="41"/>
      <c r="BWB3" s="41"/>
      <c r="BWC3" s="41"/>
      <c r="BWD3" s="41"/>
      <c r="BWE3" s="41"/>
      <c r="BWF3" s="41"/>
      <c r="BWG3" s="41"/>
      <c r="BWH3" s="41"/>
      <c r="BWI3" s="41"/>
      <c r="BWJ3" s="41"/>
      <c r="BWK3" s="41"/>
      <c r="BWL3" s="41"/>
      <c r="BWM3" s="41"/>
      <c r="BWN3" s="41"/>
      <c r="BWO3" s="41"/>
      <c r="BWP3" s="41"/>
      <c r="BWQ3" s="41"/>
      <c r="BWR3" s="41"/>
      <c r="BWS3" s="41"/>
      <c r="BWT3" s="41"/>
      <c r="BWU3" s="41"/>
      <c r="BWV3" s="41"/>
      <c r="BWW3" s="41"/>
      <c r="BWX3" s="41"/>
      <c r="BWY3" s="41"/>
      <c r="BWZ3" s="41"/>
      <c r="BXA3" s="41"/>
      <c r="BXB3" s="41"/>
      <c r="BXC3" s="41"/>
      <c r="BXD3" s="41"/>
      <c r="BXE3" s="41"/>
      <c r="BXF3" s="41"/>
      <c r="BXG3" s="41"/>
      <c r="BXH3" s="41"/>
      <c r="BXI3" s="41"/>
      <c r="BXJ3" s="41"/>
      <c r="BXK3" s="41"/>
      <c r="BXL3" s="41"/>
      <c r="BXM3" s="41"/>
      <c r="BXN3" s="41"/>
      <c r="BXO3" s="41"/>
      <c r="BXP3" s="41"/>
      <c r="BXQ3" s="41"/>
      <c r="BXR3" s="41"/>
      <c r="BXS3" s="41"/>
      <c r="BXT3" s="41"/>
      <c r="BXU3" s="41"/>
      <c r="BXV3" s="41"/>
      <c r="BXW3" s="41"/>
      <c r="BXX3" s="41"/>
      <c r="BXY3" s="41"/>
      <c r="BXZ3" s="41"/>
      <c r="BYA3" s="41"/>
      <c r="BYB3" s="41"/>
      <c r="BYC3" s="41"/>
      <c r="BYD3" s="41"/>
      <c r="BYE3" s="41"/>
      <c r="BYF3" s="41"/>
      <c r="BYG3" s="41"/>
      <c r="BYH3" s="41"/>
      <c r="BYI3" s="41"/>
      <c r="BYJ3" s="41"/>
      <c r="BYK3" s="41"/>
      <c r="BYL3" s="41"/>
      <c r="BYM3" s="41"/>
      <c r="BYN3" s="41"/>
      <c r="BYO3" s="41"/>
      <c r="BYP3" s="41"/>
      <c r="BYQ3" s="41"/>
      <c r="BYR3" s="41"/>
      <c r="BYS3" s="41"/>
      <c r="BYT3" s="41"/>
      <c r="BYU3" s="41"/>
      <c r="BYV3" s="41"/>
      <c r="BYW3" s="41"/>
      <c r="BYX3" s="41"/>
      <c r="BYY3" s="41"/>
      <c r="BYZ3" s="41"/>
      <c r="BZA3" s="41"/>
      <c r="BZB3" s="41"/>
      <c r="BZC3" s="41"/>
      <c r="BZD3" s="41"/>
      <c r="BZE3" s="41"/>
      <c r="BZF3" s="41"/>
      <c r="BZG3" s="41"/>
      <c r="BZH3" s="41"/>
      <c r="BZI3" s="41"/>
      <c r="BZJ3" s="41"/>
      <c r="BZK3" s="41"/>
      <c r="BZL3" s="41"/>
      <c r="BZM3" s="41"/>
      <c r="BZN3" s="41"/>
      <c r="BZO3" s="41"/>
      <c r="BZP3" s="41"/>
      <c r="BZQ3" s="41"/>
      <c r="BZR3" s="41"/>
      <c r="BZS3" s="41"/>
      <c r="BZT3" s="41"/>
      <c r="BZU3" s="41"/>
      <c r="BZV3" s="41"/>
      <c r="BZW3" s="41"/>
      <c r="BZX3" s="41"/>
      <c r="BZY3" s="41"/>
      <c r="BZZ3" s="41"/>
      <c r="CAA3" s="41"/>
      <c r="CAB3" s="41"/>
      <c r="CAC3" s="41"/>
      <c r="CAD3" s="41"/>
      <c r="CAE3" s="41"/>
      <c r="CAF3" s="41"/>
      <c r="CAG3" s="41"/>
      <c r="CAH3" s="41"/>
      <c r="CAI3" s="41"/>
      <c r="CAJ3" s="41"/>
      <c r="CAK3" s="41"/>
      <c r="CAL3" s="41"/>
      <c r="CAM3" s="41"/>
      <c r="CAN3" s="41"/>
      <c r="CAO3" s="41"/>
      <c r="CAP3" s="41"/>
      <c r="CAQ3" s="41"/>
      <c r="CAR3" s="41"/>
      <c r="CAS3" s="41"/>
      <c r="CAT3" s="41"/>
      <c r="CAU3" s="41"/>
      <c r="CAV3" s="41"/>
      <c r="CAW3" s="41"/>
      <c r="CAX3" s="41"/>
      <c r="CAY3" s="41"/>
      <c r="CAZ3" s="41"/>
      <c r="CBA3" s="41"/>
      <c r="CBB3" s="41"/>
      <c r="CBC3" s="41"/>
      <c r="CBD3" s="41"/>
      <c r="CBE3" s="41"/>
      <c r="CBF3" s="41"/>
      <c r="CBG3" s="41"/>
      <c r="CBH3" s="41"/>
      <c r="CBI3" s="41"/>
      <c r="CBJ3" s="41"/>
      <c r="CBK3" s="41"/>
      <c r="CBL3" s="41"/>
      <c r="CBM3" s="41"/>
      <c r="CBN3" s="41"/>
      <c r="CBO3" s="41"/>
      <c r="CBP3" s="41"/>
      <c r="CBQ3" s="41"/>
      <c r="CBR3" s="41"/>
      <c r="CBS3" s="41"/>
      <c r="CBT3" s="41"/>
      <c r="CBU3" s="41"/>
      <c r="CBV3" s="41"/>
      <c r="CBW3" s="41"/>
      <c r="CBX3" s="41"/>
      <c r="CBY3" s="41"/>
      <c r="CBZ3" s="41"/>
      <c r="CCA3" s="41"/>
      <c r="CCB3" s="41"/>
      <c r="CCC3" s="41"/>
      <c r="CCD3" s="41"/>
      <c r="CCE3" s="41"/>
      <c r="CCF3" s="41"/>
      <c r="CCG3" s="41"/>
      <c r="CCH3" s="41"/>
      <c r="CCI3" s="41"/>
      <c r="CCJ3" s="41"/>
      <c r="CCK3" s="41"/>
      <c r="CCL3" s="41"/>
      <c r="CCM3" s="41"/>
      <c r="CCN3" s="41"/>
      <c r="CCO3" s="41"/>
      <c r="CCP3" s="41"/>
      <c r="CCQ3" s="41"/>
      <c r="CCR3" s="41"/>
      <c r="CCS3" s="41"/>
      <c r="CCT3" s="41"/>
      <c r="CCU3" s="41"/>
      <c r="CCV3" s="41"/>
      <c r="CCW3" s="41"/>
      <c r="CCX3" s="41"/>
      <c r="CCY3" s="41"/>
      <c r="CCZ3" s="41"/>
      <c r="CDA3" s="41"/>
      <c r="CDB3" s="41"/>
      <c r="CDC3" s="41"/>
      <c r="CDD3" s="41"/>
      <c r="CDE3" s="41"/>
      <c r="CDF3" s="41"/>
      <c r="CDG3" s="41"/>
      <c r="CDH3" s="41"/>
      <c r="CDI3" s="41"/>
      <c r="CDJ3" s="41"/>
      <c r="CDK3" s="41"/>
      <c r="CDL3" s="41"/>
      <c r="CDM3" s="41"/>
      <c r="CDN3" s="41"/>
      <c r="CDO3" s="41"/>
      <c r="CDP3" s="41"/>
      <c r="CDQ3" s="41"/>
      <c r="CDR3" s="41"/>
      <c r="CDS3" s="41"/>
      <c r="CDT3" s="41"/>
      <c r="CDU3" s="41"/>
      <c r="CDV3" s="41"/>
      <c r="CDW3" s="41"/>
      <c r="CDX3" s="41"/>
      <c r="CDY3" s="41"/>
      <c r="CDZ3" s="41"/>
      <c r="CEA3" s="41"/>
      <c r="CEB3" s="41"/>
      <c r="CEC3" s="41"/>
      <c r="CED3" s="41"/>
      <c r="CEE3" s="41"/>
      <c r="CEF3" s="41"/>
      <c r="CEG3" s="41"/>
      <c r="CEH3" s="41"/>
      <c r="CEI3" s="41"/>
      <c r="CEJ3" s="41"/>
      <c r="CEK3" s="41"/>
      <c r="CEL3" s="41"/>
      <c r="CEM3" s="41"/>
      <c r="CEN3" s="41"/>
      <c r="CEO3" s="41"/>
      <c r="CEP3" s="41"/>
      <c r="CEQ3" s="41"/>
      <c r="CER3" s="41"/>
      <c r="CES3" s="41"/>
      <c r="CET3" s="41"/>
      <c r="CEU3" s="41"/>
      <c r="CEV3" s="41"/>
      <c r="CEW3" s="41"/>
      <c r="CEX3" s="41"/>
      <c r="CEY3" s="41"/>
      <c r="CEZ3" s="41"/>
      <c r="CFA3" s="41"/>
      <c r="CFB3" s="41"/>
      <c r="CFC3" s="41"/>
      <c r="CFD3" s="41"/>
      <c r="CFE3" s="41"/>
      <c r="CFF3" s="41"/>
      <c r="CFG3" s="41"/>
      <c r="CFH3" s="41"/>
      <c r="CFI3" s="41"/>
      <c r="CFJ3" s="41"/>
      <c r="CFK3" s="41"/>
      <c r="CFL3" s="41"/>
      <c r="CFM3" s="41"/>
      <c r="CFN3" s="41"/>
      <c r="CFO3" s="41"/>
      <c r="CFP3" s="41"/>
      <c r="CFQ3" s="41"/>
      <c r="CFR3" s="41"/>
      <c r="CFS3" s="41"/>
      <c r="CFT3" s="41"/>
      <c r="CFU3" s="41"/>
      <c r="CFV3" s="41"/>
      <c r="CFW3" s="41"/>
      <c r="CFX3" s="41"/>
      <c r="CFY3" s="41"/>
      <c r="CFZ3" s="41"/>
      <c r="CGA3" s="41"/>
      <c r="CGB3" s="41"/>
      <c r="CGC3" s="41"/>
      <c r="CGD3" s="41"/>
      <c r="CGE3" s="41"/>
      <c r="CGF3" s="41"/>
      <c r="CGG3" s="41"/>
      <c r="CGH3" s="41"/>
      <c r="CGI3" s="41"/>
      <c r="CGJ3" s="41"/>
      <c r="CGK3" s="41"/>
      <c r="CGL3" s="41"/>
      <c r="CGM3" s="41"/>
      <c r="CGN3" s="41"/>
      <c r="CGO3" s="41"/>
      <c r="CGP3" s="41"/>
      <c r="CGQ3" s="41"/>
      <c r="CGR3" s="41"/>
      <c r="CGS3" s="41"/>
      <c r="CGT3" s="41"/>
      <c r="CGU3" s="41"/>
      <c r="CGV3" s="41"/>
      <c r="CGW3" s="41"/>
      <c r="CGX3" s="41"/>
      <c r="CGY3" s="41"/>
      <c r="CGZ3" s="41"/>
      <c r="CHA3" s="41"/>
      <c r="CHB3" s="41"/>
      <c r="CHC3" s="41"/>
      <c r="CHD3" s="41"/>
      <c r="CHE3" s="41"/>
      <c r="CHF3" s="41"/>
      <c r="CHG3" s="41"/>
      <c r="CHH3" s="41"/>
      <c r="CHI3" s="41"/>
      <c r="CHJ3" s="41"/>
      <c r="CHK3" s="41"/>
      <c r="CHL3" s="41"/>
      <c r="CHM3" s="41"/>
      <c r="CHN3" s="41"/>
      <c r="CHO3" s="41"/>
      <c r="CHP3" s="41"/>
      <c r="CHQ3" s="41"/>
      <c r="CHR3" s="41"/>
      <c r="CHS3" s="41"/>
      <c r="CHT3" s="41"/>
      <c r="CHU3" s="41"/>
      <c r="CHV3" s="41"/>
      <c r="CHW3" s="41"/>
      <c r="CHX3" s="41"/>
      <c r="CHY3" s="41"/>
      <c r="CHZ3" s="41"/>
      <c r="CIA3" s="41"/>
      <c r="CIB3" s="41"/>
      <c r="CIC3" s="41"/>
      <c r="CID3" s="41"/>
      <c r="CIE3" s="41"/>
      <c r="CIF3" s="41"/>
      <c r="CIG3" s="41"/>
      <c r="CIH3" s="41"/>
      <c r="CII3" s="41"/>
      <c r="CIJ3" s="41"/>
      <c r="CIK3" s="41"/>
      <c r="CIL3" s="41"/>
      <c r="CIM3" s="41"/>
      <c r="CIN3" s="41"/>
      <c r="CIO3" s="41"/>
      <c r="CIP3" s="41"/>
      <c r="CIQ3" s="41"/>
      <c r="CIR3" s="41"/>
      <c r="CIS3" s="41"/>
      <c r="CIT3" s="41"/>
      <c r="CIU3" s="41"/>
      <c r="CIV3" s="41"/>
      <c r="CIW3" s="41"/>
      <c r="CIX3" s="41"/>
      <c r="CIY3" s="41"/>
      <c r="CIZ3" s="41"/>
      <c r="CJA3" s="41"/>
      <c r="CJB3" s="41"/>
      <c r="CJC3" s="41"/>
      <c r="CJD3" s="41"/>
      <c r="CJE3" s="41"/>
      <c r="CJF3" s="41"/>
      <c r="CJG3" s="41"/>
      <c r="CJH3" s="41"/>
      <c r="CJI3" s="41"/>
      <c r="CJJ3" s="41"/>
      <c r="CJK3" s="41"/>
      <c r="CJL3" s="41"/>
      <c r="CJM3" s="41"/>
      <c r="CJN3" s="41"/>
      <c r="CJO3" s="41"/>
      <c r="CJP3" s="41"/>
      <c r="CJQ3" s="41"/>
      <c r="CJR3" s="41"/>
      <c r="CJS3" s="41"/>
      <c r="CJT3" s="41"/>
      <c r="CJU3" s="41"/>
      <c r="CJV3" s="41"/>
      <c r="CJW3" s="41"/>
      <c r="CJX3" s="41"/>
      <c r="CJY3" s="41"/>
      <c r="CJZ3" s="41"/>
      <c r="CKA3" s="41"/>
      <c r="CKB3" s="41"/>
      <c r="CKC3" s="41"/>
      <c r="CKD3" s="41"/>
      <c r="CKE3" s="41"/>
      <c r="CKF3" s="41"/>
      <c r="CKG3" s="41"/>
      <c r="CKH3" s="41"/>
      <c r="CKI3" s="41"/>
      <c r="CKJ3" s="41"/>
      <c r="CKK3" s="41"/>
      <c r="CKL3" s="41"/>
      <c r="CKM3" s="41"/>
      <c r="CKN3" s="41"/>
      <c r="CKO3" s="41"/>
      <c r="CKP3" s="41"/>
      <c r="CKQ3" s="41"/>
      <c r="CKR3" s="41"/>
      <c r="CKS3" s="41"/>
      <c r="CKT3" s="41"/>
      <c r="CKU3" s="41"/>
      <c r="CKV3" s="41"/>
      <c r="CKW3" s="41"/>
      <c r="CKX3" s="41"/>
      <c r="CKY3" s="41"/>
      <c r="CKZ3" s="41"/>
      <c r="CLA3" s="41"/>
      <c r="CLB3" s="41"/>
      <c r="CLC3" s="41"/>
      <c r="CLD3" s="41"/>
      <c r="CLE3" s="41"/>
      <c r="CLF3" s="41"/>
      <c r="CLG3" s="41"/>
      <c r="CLH3" s="41"/>
      <c r="CLI3" s="41"/>
      <c r="CLJ3" s="41"/>
      <c r="CLK3" s="41"/>
      <c r="CLL3" s="41"/>
      <c r="CLM3" s="41"/>
      <c r="CLN3" s="41"/>
      <c r="CLO3" s="41"/>
      <c r="CLP3" s="41"/>
      <c r="CLQ3" s="41"/>
      <c r="CLR3" s="41"/>
      <c r="CLS3" s="41"/>
      <c r="CLT3" s="41"/>
      <c r="CLU3" s="41"/>
      <c r="CLV3" s="41"/>
      <c r="CLW3" s="41"/>
      <c r="CLX3" s="41"/>
      <c r="CLY3" s="41"/>
      <c r="CLZ3" s="41"/>
      <c r="CMA3" s="41"/>
      <c r="CMB3" s="41"/>
      <c r="CMC3" s="41"/>
      <c r="CMD3" s="41"/>
      <c r="CME3" s="41"/>
      <c r="CMF3" s="41"/>
      <c r="CMG3" s="41"/>
      <c r="CMH3" s="41"/>
      <c r="CMI3" s="41"/>
      <c r="CMJ3" s="41"/>
      <c r="CMK3" s="41"/>
      <c r="CML3" s="41"/>
      <c r="CMM3" s="41"/>
      <c r="CMN3" s="41"/>
      <c r="CMO3" s="41"/>
      <c r="CMP3" s="41"/>
      <c r="CMQ3" s="41"/>
      <c r="CMR3" s="41"/>
      <c r="CMS3" s="41"/>
      <c r="CMT3" s="41"/>
      <c r="CMU3" s="41"/>
      <c r="CMV3" s="41"/>
      <c r="CMW3" s="41"/>
      <c r="CMX3" s="41"/>
      <c r="CMY3" s="41"/>
      <c r="CMZ3" s="41"/>
      <c r="CNA3" s="41"/>
      <c r="CNB3" s="41"/>
      <c r="CNC3" s="41"/>
      <c r="CND3" s="41"/>
      <c r="CNE3" s="41"/>
      <c r="CNF3" s="41"/>
      <c r="CNG3" s="41"/>
      <c r="CNH3" s="41"/>
      <c r="CNI3" s="41"/>
      <c r="CNJ3" s="41"/>
      <c r="CNK3" s="41"/>
      <c r="CNL3" s="41"/>
      <c r="CNM3" s="41"/>
      <c r="CNN3" s="41"/>
      <c r="CNO3" s="41"/>
      <c r="CNP3" s="41"/>
      <c r="CNQ3" s="41"/>
      <c r="CNR3" s="41"/>
      <c r="CNS3" s="41"/>
      <c r="CNT3" s="41"/>
      <c r="CNU3" s="41"/>
      <c r="CNV3" s="41"/>
      <c r="CNW3" s="41"/>
      <c r="CNX3" s="41"/>
      <c r="CNY3" s="41"/>
      <c r="CNZ3" s="41"/>
      <c r="COA3" s="41"/>
      <c r="COB3" s="41"/>
      <c r="COC3" s="41"/>
      <c r="COD3" s="41"/>
      <c r="COE3" s="41"/>
      <c r="COF3" s="41"/>
      <c r="COG3" s="41"/>
      <c r="COH3" s="41"/>
      <c r="COI3" s="41"/>
      <c r="COJ3" s="41"/>
      <c r="COK3" s="41"/>
      <c r="COL3" s="41"/>
      <c r="COM3" s="41"/>
      <c r="CON3" s="41"/>
      <c r="COO3" s="41"/>
      <c r="COP3" s="41"/>
      <c r="COQ3" s="41"/>
      <c r="COR3" s="41"/>
      <c r="COS3" s="41"/>
      <c r="COT3" s="41"/>
      <c r="COU3" s="41"/>
      <c r="COV3" s="41"/>
      <c r="COW3" s="41"/>
      <c r="COX3" s="41"/>
      <c r="COY3" s="41"/>
      <c r="COZ3" s="41"/>
      <c r="CPA3" s="41"/>
      <c r="CPB3" s="41"/>
      <c r="CPC3" s="41"/>
      <c r="CPD3" s="41"/>
      <c r="CPE3" s="41"/>
      <c r="CPF3" s="41"/>
      <c r="CPG3" s="41"/>
      <c r="CPH3" s="41"/>
      <c r="CPI3" s="41"/>
      <c r="CPJ3" s="41"/>
      <c r="CPK3" s="41"/>
      <c r="CPL3" s="41"/>
      <c r="CPM3" s="41"/>
      <c r="CPN3" s="41"/>
      <c r="CPO3" s="41"/>
      <c r="CPP3" s="41"/>
      <c r="CPQ3" s="41"/>
      <c r="CPR3" s="41"/>
      <c r="CPS3" s="41"/>
      <c r="CPT3" s="41"/>
      <c r="CPU3" s="41"/>
      <c r="CPV3" s="41"/>
      <c r="CPW3" s="41"/>
      <c r="CPX3" s="41"/>
      <c r="CPY3" s="41"/>
      <c r="CPZ3" s="41"/>
      <c r="CQA3" s="41"/>
      <c r="CQB3" s="41"/>
      <c r="CQC3" s="41"/>
      <c r="CQD3" s="41"/>
      <c r="CQE3" s="41"/>
      <c r="CQF3" s="41"/>
      <c r="CQG3" s="41"/>
      <c r="CQH3" s="41"/>
      <c r="CQI3" s="41"/>
      <c r="CQJ3" s="41"/>
      <c r="CQK3" s="41"/>
      <c r="CQL3" s="41"/>
      <c r="CQM3" s="41"/>
      <c r="CQN3" s="41"/>
      <c r="CQO3" s="41"/>
      <c r="CQP3" s="41"/>
      <c r="CQQ3" s="41"/>
      <c r="CQR3" s="41"/>
      <c r="CQS3" s="41"/>
      <c r="CQT3" s="41"/>
      <c r="CQU3" s="41"/>
      <c r="CQV3" s="41"/>
      <c r="CQW3" s="41"/>
      <c r="CQX3" s="41"/>
      <c r="CQY3" s="41"/>
      <c r="CQZ3" s="41"/>
      <c r="CRA3" s="41"/>
      <c r="CRB3" s="41"/>
      <c r="CRC3" s="41"/>
      <c r="CRD3" s="41"/>
      <c r="CRE3" s="41"/>
      <c r="CRF3" s="41"/>
      <c r="CRG3" s="41"/>
      <c r="CRH3" s="41"/>
      <c r="CRI3" s="41"/>
      <c r="CRJ3" s="41"/>
      <c r="CRK3" s="41"/>
      <c r="CRL3" s="41"/>
      <c r="CRM3" s="41"/>
      <c r="CRN3" s="41"/>
      <c r="CRO3" s="41"/>
      <c r="CRP3" s="41"/>
      <c r="CRQ3" s="41"/>
      <c r="CRR3" s="41"/>
      <c r="CRS3" s="41"/>
      <c r="CRT3" s="41"/>
      <c r="CRU3" s="41"/>
      <c r="CRV3" s="41"/>
      <c r="CRW3" s="41"/>
      <c r="CRX3" s="41"/>
      <c r="CRY3" s="41"/>
      <c r="CRZ3" s="41"/>
      <c r="CSA3" s="41"/>
      <c r="CSB3" s="41"/>
      <c r="CSC3" s="41"/>
      <c r="CSD3" s="41"/>
      <c r="CSE3" s="41"/>
      <c r="CSF3" s="41"/>
      <c r="CSG3" s="41"/>
      <c r="CSH3" s="41"/>
      <c r="CSI3" s="41"/>
      <c r="CSJ3" s="41"/>
      <c r="CSK3" s="41"/>
      <c r="CSL3" s="41"/>
      <c r="CSM3" s="41"/>
      <c r="CSN3" s="41"/>
      <c r="CSO3" s="41"/>
      <c r="CSP3" s="41"/>
      <c r="CSQ3" s="41"/>
      <c r="CSR3" s="41"/>
      <c r="CSS3" s="41"/>
      <c r="CST3" s="41"/>
      <c r="CSU3" s="41"/>
      <c r="CSV3" s="41"/>
      <c r="CSW3" s="41"/>
      <c r="CSX3" s="41"/>
      <c r="CSY3" s="41"/>
      <c r="CSZ3" s="41"/>
      <c r="CTA3" s="41"/>
      <c r="CTB3" s="41"/>
      <c r="CTC3" s="41"/>
      <c r="CTD3" s="41"/>
      <c r="CTE3" s="41"/>
      <c r="CTF3" s="41"/>
      <c r="CTG3" s="41"/>
      <c r="CTH3" s="41"/>
      <c r="CTI3" s="41"/>
      <c r="CTJ3" s="41"/>
      <c r="CTK3" s="41"/>
      <c r="CTL3" s="41"/>
      <c r="CTM3" s="41"/>
      <c r="CTN3" s="41"/>
      <c r="CTO3" s="41"/>
      <c r="CTP3" s="41"/>
      <c r="CTQ3" s="41"/>
      <c r="CTR3" s="41"/>
      <c r="CTS3" s="41"/>
      <c r="CTT3" s="41"/>
      <c r="CTU3" s="41"/>
      <c r="CTV3" s="41"/>
      <c r="CTW3" s="41"/>
      <c r="CTX3" s="41"/>
      <c r="CTY3" s="41"/>
      <c r="CTZ3" s="41"/>
      <c r="CUA3" s="41"/>
      <c r="CUB3" s="41"/>
      <c r="CUC3" s="41"/>
      <c r="CUD3" s="41"/>
      <c r="CUE3" s="41"/>
      <c r="CUF3" s="41"/>
      <c r="CUG3" s="41"/>
      <c r="CUH3" s="41"/>
      <c r="CUI3" s="41"/>
      <c r="CUJ3" s="41"/>
      <c r="CUK3" s="41"/>
      <c r="CUL3" s="41"/>
      <c r="CUM3" s="41"/>
      <c r="CUN3" s="41"/>
      <c r="CUO3" s="41"/>
      <c r="CUP3" s="41"/>
      <c r="CUQ3" s="41"/>
      <c r="CUR3" s="41"/>
      <c r="CUS3" s="41"/>
      <c r="CUT3" s="41"/>
      <c r="CUU3" s="41"/>
      <c r="CUV3" s="41"/>
      <c r="CUW3" s="41"/>
      <c r="CUX3" s="41"/>
      <c r="CUY3" s="41"/>
      <c r="CUZ3" s="41"/>
      <c r="CVA3" s="41"/>
      <c r="CVB3" s="41"/>
      <c r="CVC3" s="41"/>
      <c r="CVD3" s="41"/>
      <c r="CVE3" s="41"/>
      <c r="CVF3" s="41"/>
      <c r="CVG3" s="41"/>
      <c r="CVH3" s="41"/>
      <c r="CVI3" s="41"/>
      <c r="CVJ3" s="41"/>
      <c r="CVK3" s="41"/>
      <c r="CVL3" s="41"/>
      <c r="CVM3" s="41"/>
      <c r="CVN3" s="41"/>
      <c r="CVO3" s="41"/>
      <c r="CVP3" s="41"/>
      <c r="CVQ3" s="41"/>
      <c r="CVR3" s="41"/>
      <c r="CVS3" s="41"/>
      <c r="CVT3" s="41"/>
      <c r="CVU3" s="41"/>
      <c r="CVV3" s="41"/>
      <c r="CVW3" s="41"/>
      <c r="CVX3" s="41"/>
      <c r="CVY3" s="41"/>
      <c r="CVZ3" s="41"/>
      <c r="CWA3" s="41"/>
      <c r="CWB3" s="41"/>
      <c r="CWC3" s="41"/>
      <c r="CWD3" s="41"/>
      <c r="CWE3" s="41"/>
      <c r="CWF3" s="41"/>
      <c r="CWG3" s="41"/>
      <c r="CWH3" s="41"/>
      <c r="CWI3" s="41"/>
      <c r="CWJ3" s="41"/>
      <c r="CWK3" s="41"/>
      <c r="CWL3" s="41"/>
      <c r="CWM3" s="41"/>
      <c r="CWN3" s="41"/>
      <c r="CWO3" s="41"/>
      <c r="CWP3" s="41"/>
      <c r="CWQ3" s="41"/>
      <c r="CWR3" s="41"/>
      <c r="CWS3" s="41"/>
      <c r="CWT3" s="41"/>
      <c r="CWU3" s="41"/>
      <c r="CWV3" s="41"/>
      <c r="CWW3" s="41"/>
      <c r="CWX3" s="41"/>
      <c r="CWY3" s="41"/>
      <c r="CWZ3" s="41"/>
      <c r="CXA3" s="41"/>
      <c r="CXB3" s="41"/>
      <c r="CXC3" s="41"/>
      <c r="CXD3" s="41"/>
      <c r="CXE3" s="41"/>
      <c r="CXF3" s="41"/>
      <c r="CXG3" s="41"/>
      <c r="CXH3" s="41"/>
      <c r="CXI3" s="41"/>
      <c r="CXJ3" s="41"/>
      <c r="CXK3" s="41"/>
      <c r="CXL3" s="41"/>
      <c r="CXM3" s="41"/>
      <c r="CXN3" s="41"/>
      <c r="CXO3" s="41"/>
      <c r="CXP3" s="41"/>
      <c r="CXQ3" s="41"/>
      <c r="CXR3" s="41"/>
      <c r="CXS3" s="41"/>
      <c r="CXT3" s="41"/>
      <c r="CXU3" s="41"/>
      <c r="CXV3" s="41"/>
      <c r="CXW3" s="41"/>
      <c r="CXX3" s="41"/>
      <c r="CXY3" s="41"/>
      <c r="CXZ3" s="41"/>
      <c r="CYA3" s="41"/>
      <c r="CYB3" s="41"/>
      <c r="CYC3" s="41"/>
      <c r="CYD3" s="41"/>
      <c r="CYE3" s="41"/>
      <c r="CYF3" s="41"/>
      <c r="CYG3" s="41"/>
      <c r="CYH3" s="41"/>
      <c r="CYI3" s="41"/>
      <c r="CYJ3" s="41"/>
      <c r="CYK3" s="41"/>
      <c r="CYL3" s="41"/>
      <c r="CYM3" s="41"/>
      <c r="CYN3" s="41"/>
      <c r="CYO3" s="41"/>
      <c r="CYP3" s="41"/>
      <c r="CYQ3" s="41"/>
      <c r="CYR3" s="41"/>
      <c r="CYS3" s="41"/>
      <c r="CYT3" s="41"/>
      <c r="CYU3" s="41"/>
      <c r="CYV3" s="41"/>
      <c r="CYW3" s="41"/>
      <c r="CYX3" s="41"/>
      <c r="CYY3" s="41"/>
      <c r="CYZ3" s="41"/>
      <c r="CZA3" s="41"/>
      <c r="CZB3" s="41"/>
      <c r="CZC3" s="41"/>
      <c r="CZD3" s="41"/>
      <c r="CZE3" s="41"/>
      <c r="CZF3" s="41"/>
      <c r="CZG3" s="41"/>
      <c r="CZH3" s="41"/>
      <c r="CZI3" s="41"/>
      <c r="CZJ3" s="41"/>
      <c r="CZK3" s="41"/>
      <c r="CZL3" s="41"/>
      <c r="CZM3" s="41"/>
      <c r="CZN3" s="41"/>
      <c r="CZO3" s="41"/>
      <c r="CZP3" s="41"/>
      <c r="CZQ3" s="41"/>
      <c r="CZR3" s="41"/>
      <c r="CZS3" s="41"/>
      <c r="CZT3" s="41"/>
      <c r="CZU3" s="41"/>
      <c r="CZV3" s="41"/>
      <c r="CZW3" s="41"/>
      <c r="CZX3" s="41"/>
      <c r="CZY3" s="41"/>
      <c r="CZZ3" s="41"/>
      <c r="DAA3" s="41"/>
      <c r="DAB3" s="41"/>
      <c r="DAC3" s="41"/>
      <c r="DAD3" s="41"/>
      <c r="DAE3" s="41"/>
      <c r="DAF3" s="41"/>
      <c r="DAG3" s="41"/>
      <c r="DAH3" s="41"/>
      <c r="DAI3" s="41"/>
      <c r="DAJ3" s="41"/>
      <c r="DAK3" s="41"/>
      <c r="DAL3" s="41"/>
      <c r="DAM3" s="41"/>
      <c r="DAN3" s="41"/>
      <c r="DAO3" s="41"/>
      <c r="DAP3" s="41"/>
      <c r="DAQ3" s="41"/>
      <c r="DAR3" s="41"/>
      <c r="DAS3" s="41"/>
      <c r="DAT3" s="41"/>
      <c r="DAU3" s="41"/>
      <c r="DAV3" s="41"/>
      <c r="DAW3" s="41"/>
      <c r="DAX3" s="41"/>
      <c r="DAY3" s="41"/>
      <c r="DAZ3" s="41"/>
      <c r="DBA3" s="41"/>
      <c r="DBB3" s="41"/>
      <c r="DBC3" s="41"/>
      <c r="DBD3" s="41"/>
      <c r="DBE3" s="41"/>
      <c r="DBF3" s="41"/>
      <c r="DBG3" s="41"/>
      <c r="DBH3" s="41"/>
      <c r="DBI3" s="41"/>
      <c r="DBJ3" s="41"/>
      <c r="DBK3" s="41"/>
      <c r="DBL3" s="41"/>
      <c r="DBM3" s="41"/>
      <c r="DBN3" s="41"/>
      <c r="DBO3" s="41"/>
      <c r="DBP3" s="41"/>
      <c r="DBQ3" s="41"/>
      <c r="DBR3" s="41"/>
      <c r="DBS3" s="41"/>
      <c r="DBT3" s="41"/>
      <c r="DBU3" s="41"/>
      <c r="DBV3" s="41"/>
      <c r="DBW3" s="41"/>
      <c r="DBX3" s="41"/>
      <c r="DBY3" s="41"/>
      <c r="DBZ3" s="41"/>
      <c r="DCA3" s="41"/>
      <c r="DCB3" s="41"/>
      <c r="DCC3" s="41"/>
      <c r="DCD3" s="41"/>
      <c r="DCE3" s="41"/>
      <c r="DCF3" s="41"/>
      <c r="DCG3" s="41"/>
      <c r="DCH3" s="41"/>
      <c r="DCI3" s="41"/>
      <c r="DCJ3" s="41"/>
      <c r="DCK3" s="41"/>
      <c r="DCL3" s="41"/>
      <c r="DCM3" s="41"/>
      <c r="DCN3" s="41"/>
      <c r="DCO3" s="41"/>
      <c r="DCP3" s="41"/>
      <c r="DCQ3" s="41"/>
      <c r="DCR3" s="41"/>
      <c r="DCS3" s="41"/>
      <c r="DCT3" s="41"/>
      <c r="DCU3" s="41"/>
      <c r="DCV3" s="41"/>
      <c r="DCW3" s="41"/>
      <c r="DCX3" s="41"/>
      <c r="DCY3" s="41"/>
      <c r="DCZ3" s="41"/>
      <c r="DDA3" s="41"/>
      <c r="DDB3" s="41"/>
      <c r="DDC3" s="41"/>
      <c r="DDD3" s="41"/>
      <c r="DDE3" s="41"/>
      <c r="DDF3" s="41"/>
      <c r="DDG3" s="41"/>
      <c r="DDH3" s="41"/>
      <c r="DDI3" s="41"/>
      <c r="DDJ3" s="41"/>
      <c r="DDK3" s="41"/>
      <c r="DDL3" s="41"/>
      <c r="DDM3" s="41"/>
      <c r="DDN3" s="41"/>
      <c r="DDO3" s="41"/>
      <c r="DDP3" s="41"/>
      <c r="DDQ3" s="41"/>
      <c r="DDR3" s="41"/>
      <c r="DDS3" s="41"/>
      <c r="DDT3" s="41"/>
      <c r="DDU3" s="41"/>
      <c r="DDV3" s="41"/>
      <c r="DDW3" s="41"/>
      <c r="DDX3" s="41"/>
      <c r="DDY3" s="41"/>
      <c r="DDZ3" s="41"/>
      <c r="DEA3" s="41"/>
      <c r="DEB3" s="41"/>
      <c r="DEC3" s="41"/>
      <c r="DED3" s="41"/>
      <c r="DEE3" s="41"/>
      <c r="DEF3" s="41"/>
      <c r="DEG3" s="41"/>
      <c r="DEH3" s="41"/>
      <c r="DEI3" s="41"/>
      <c r="DEJ3" s="41"/>
      <c r="DEK3" s="41"/>
      <c r="DEL3" s="41"/>
      <c r="DEM3" s="41"/>
      <c r="DEN3" s="41"/>
      <c r="DEO3" s="41"/>
      <c r="DEP3" s="41"/>
      <c r="DEQ3" s="41"/>
      <c r="DER3" s="41"/>
      <c r="DES3" s="41"/>
      <c r="DET3" s="41"/>
      <c r="DEU3" s="41"/>
      <c r="DEV3" s="41"/>
      <c r="DEW3" s="41"/>
      <c r="DEX3" s="41"/>
      <c r="DEY3" s="41"/>
      <c r="DEZ3" s="41"/>
      <c r="DFA3" s="41"/>
      <c r="DFB3" s="41"/>
      <c r="DFC3" s="41"/>
      <c r="DFD3" s="41"/>
      <c r="DFE3" s="41"/>
      <c r="DFF3" s="41"/>
      <c r="DFG3" s="41"/>
      <c r="DFH3" s="41"/>
      <c r="DFI3" s="41"/>
      <c r="DFJ3" s="41"/>
      <c r="DFK3" s="41"/>
      <c r="DFL3" s="41"/>
      <c r="DFM3" s="41"/>
      <c r="DFN3" s="41"/>
      <c r="DFO3" s="41"/>
      <c r="DFP3" s="41"/>
      <c r="DFQ3" s="41"/>
      <c r="DFR3" s="41"/>
      <c r="DFS3" s="41"/>
      <c r="DFT3" s="41"/>
      <c r="DFU3" s="41"/>
      <c r="DFV3" s="41"/>
      <c r="DFW3" s="41"/>
      <c r="DFX3" s="41"/>
      <c r="DFY3" s="41"/>
      <c r="DFZ3" s="41"/>
      <c r="DGA3" s="41"/>
      <c r="DGB3" s="41"/>
      <c r="DGC3" s="41"/>
      <c r="DGD3" s="41"/>
      <c r="DGE3" s="41"/>
      <c r="DGF3" s="41"/>
      <c r="DGG3" s="41"/>
      <c r="DGH3" s="41"/>
      <c r="DGI3" s="41"/>
      <c r="DGJ3" s="41"/>
      <c r="DGK3" s="41"/>
      <c r="DGL3" s="41"/>
      <c r="DGM3" s="41"/>
      <c r="DGN3" s="41"/>
      <c r="DGO3" s="41"/>
      <c r="DGP3" s="41"/>
      <c r="DGQ3" s="41"/>
      <c r="DGR3" s="41"/>
      <c r="DGS3" s="41"/>
      <c r="DGT3" s="41"/>
      <c r="DGU3" s="41"/>
      <c r="DGV3" s="41"/>
      <c r="DGW3" s="41"/>
      <c r="DGX3" s="41"/>
      <c r="DGY3" s="41"/>
      <c r="DGZ3" s="41"/>
      <c r="DHA3" s="41"/>
      <c r="DHB3" s="41"/>
      <c r="DHC3" s="41"/>
      <c r="DHD3" s="41"/>
      <c r="DHE3" s="41"/>
      <c r="DHF3" s="41"/>
      <c r="DHG3" s="41"/>
      <c r="DHH3" s="41"/>
      <c r="DHI3" s="41"/>
      <c r="DHJ3" s="41"/>
      <c r="DHK3" s="41"/>
      <c r="DHL3" s="41"/>
      <c r="DHM3" s="41"/>
      <c r="DHN3" s="41"/>
      <c r="DHO3" s="41"/>
      <c r="DHP3" s="41"/>
      <c r="DHQ3" s="41"/>
      <c r="DHR3" s="41"/>
      <c r="DHS3" s="41"/>
      <c r="DHT3" s="41"/>
      <c r="DHU3" s="41"/>
      <c r="DHV3" s="41"/>
      <c r="DHW3" s="41"/>
      <c r="DHX3" s="41"/>
      <c r="DHY3" s="41"/>
      <c r="DHZ3" s="41"/>
      <c r="DIA3" s="41"/>
      <c r="DIB3" s="41"/>
      <c r="DIC3" s="41"/>
      <c r="DID3" s="41"/>
      <c r="DIE3" s="41"/>
      <c r="DIF3" s="41"/>
      <c r="DIG3" s="41"/>
      <c r="DIH3" s="41"/>
      <c r="DII3" s="41"/>
      <c r="DIJ3" s="41"/>
      <c r="DIK3" s="41"/>
      <c r="DIL3" s="41"/>
      <c r="DIM3" s="41"/>
      <c r="DIN3" s="41"/>
      <c r="DIO3" s="41"/>
      <c r="DIP3" s="41"/>
      <c r="DIQ3" s="41"/>
      <c r="DIR3" s="41"/>
      <c r="DIS3" s="41"/>
      <c r="DIT3" s="41"/>
      <c r="DIU3" s="41"/>
      <c r="DIV3" s="41"/>
      <c r="DIW3" s="41"/>
      <c r="DIX3" s="41"/>
      <c r="DIY3" s="41"/>
      <c r="DIZ3" s="41"/>
      <c r="DJA3" s="41"/>
      <c r="DJB3" s="41"/>
      <c r="DJC3" s="41"/>
      <c r="DJD3" s="41"/>
      <c r="DJE3" s="41"/>
      <c r="DJF3" s="41"/>
      <c r="DJG3" s="41"/>
      <c r="DJH3" s="41"/>
      <c r="DJI3" s="41"/>
      <c r="DJJ3" s="41"/>
      <c r="DJK3" s="41"/>
      <c r="DJL3" s="41"/>
      <c r="DJM3" s="41"/>
      <c r="DJN3" s="41"/>
      <c r="DJO3" s="41"/>
      <c r="DJP3" s="41"/>
      <c r="DJQ3" s="41"/>
      <c r="DJR3" s="41"/>
      <c r="DJS3" s="41"/>
      <c r="DJT3" s="41"/>
      <c r="DJU3" s="41"/>
      <c r="DJV3" s="41"/>
      <c r="DJW3" s="41"/>
      <c r="DJX3" s="41"/>
      <c r="DJY3" s="41"/>
      <c r="DJZ3" s="41"/>
      <c r="DKA3" s="41"/>
      <c r="DKB3" s="41"/>
      <c r="DKC3" s="41"/>
      <c r="DKD3" s="41"/>
      <c r="DKE3" s="41"/>
      <c r="DKF3" s="41"/>
      <c r="DKG3" s="41"/>
      <c r="DKH3" s="41"/>
      <c r="DKI3" s="41"/>
      <c r="DKJ3" s="41"/>
      <c r="DKK3" s="41"/>
      <c r="DKL3" s="41"/>
      <c r="DKM3" s="41"/>
      <c r="DKN3" s="41"/>
      <c r="DKO3" s="41"/>
      <c r="DKP3" s="41"/>
      <c r="DKQ3" s="41"/>
      <c r="DKR3" s="41"/>
      <c r="DKS3" s="41"/>
      <c r="DKT3" s="41"/>
      <c r="DKU3" s="41"/>
      <c r="DKV3" s="41"/>
      <c r="DKW3" s="41"/>
      <c r="DKX3" s="41"/>
      <c r="DKY3" s="41"/>
      <c r="DKZ3" s="41"/>
      <c r="DLA3" s="41"/>
      <c r="DLB3" s="41"/>
      <c r="DLC3" s="41"/>
      <c r="DLD3" s="41"/>
      <c r="DLE3" s="41"/>
      <c r="DLF3" s="41"/>
      <c r="DLG3" s="41"/>
      <c r="DLH3" s="41"/>
      <c r="DLI3" s="41"/>
      <c r="DLJ3" s="41"/>
      <c r="DLK3" s="41"/>
      <c r="DLL3" s="41"/>
      <c r="DLM3" s="41"/>
      <c r="DLN3" s="41"/>
      <c r="DLO3" s="41"/>
      <c r="DLP3" s="41"/>
      <c r="DLQ3" s="41"/>
      <c r="DLR3" s="41"/>
      <c r="DLS3" s="41"/>
      <c r="DLT3" s="41"/>
      <c r="DLU3" s="41"/>
      <c r="DLV3" s="41"/>
      <c r="DLW3" s="41"/>
      <c r="DLX3" s="41"/>
      <c r="DLY3" s="41"/>
      <c r="DLZ3" s="41"/>
      <c r="DMA3" s="41"/>
      <c r="DMB3" s="41"/>
      <c r="DMC3" s="41"/>
      <c r="DMD3" s="41"/>
      <c r="DME3" s="41"/>
      <c r="DMF3" s="41"/>
      <c r="DMG3" s="41"/>
      <c r="DMH3" s="41"/>
      <c r="DMI3" s="41"/>
      <c r="DMJ3" s="41"/>
      <c r="DMK3" s="41"/>
      <c r="DML3" s="41"/>
      <c r="DMM3" s="41"/>
      <c r="DMN3" s="41"/>
      <c r="DMO3" s="41"/>
      <c r="DMP3" s="41"/>
      <c r="DMQ3" s="41"/>
      <c r="DMR3" s="41"/>
      <c r="DMS3" s="41"/>
      <c r="DMT3" s="41"/>
      <c r="DMU3" s="41"/>
      <c r="DMV3" s="41"/>
      <c r="DMW3" s="41"/>
      <c r="DMX3" s="41"/>
      <c r="DMY3" s="41"/>
      <c r="DMZ3" s="41"/>
      <c r="DNA3" s="41"/>
      <c r="DNB3" s="41"/>
      <c r="DNC3" s="41"/>
      <c r="DND3" s="41"/>
      <c r="DNE3" s="41"/>
      <c r="DNF3" s="41"/>
      <c r="DNG3" s="41"/>
      <c r="DNH3" s="41"/>
      <c r="DNI3" s="41"/>
      <c r="DNJ3" s="41"/>
      <c r="DNK3" s="41"/>
      <c r="DNL3" s="41"/>
      <c r="DNM3" s="41"/>
      <c r="DNN3" s="41"/>
      <c r="DNO3" s="41"/>
      <c r="DNP3" s="41"/>
      <c r="DNQ3" s="41"/>
      <c r="DNR3" s="41"/>
      <c r="DNS3" s="41"/>
      <c r="DNT3" s="41"/>
      <c r="DNU3" s="41"/>
      <c r="DNV3" s="41"/>
      <c r="DNW3" s="41"/>
      <c r="DNX3" s="41"/>
      <c r="DNY3" s="41"/>
      <c r="DNZ3" s="41"/>
      <c r="DOA3" s="41"/>
      <c r="DOB3" s="41"/>
      <c r="DOC3" s="41"/>
      <c r="DOD3" s="41"/>
      <c r="DOE3" s="41"/>
      <c r="DOF3" s="41"/>
      <c r="DOG3" s="41"/>
      <c r="DOH3" s="41"/>
      <c r="DOI3" s="41"/>
      <c r="DOJ3" s="41"/>
      <c r="DOK3" s="41"/>
      <c r="DOL3" s="41"/>
      <c r="DOM3" s="41"/>
      <c r="DON3" s="41"/>
      <c r="DOO3" s="41"/>
      <c r="DOP3" s="41"/>
      <c r="DOQ3" s="41"/>
      <c r="DOR3" s="41"/>
      <c r="DOS3" s="41"/>
      <c r="DOT3" s="41"/>
      <c r="DOU3" s="41"/>
      <c r="DOV3" s="41"/>
      <c r="DOW3" s="41"/>
      <c r="DOX3" s="41"/>
      <c r="DOY3" s="41"/>
      <c r="DOZ3" s="41"/>
      <c r="DPA3" s="41"/>
      <c r="DPB3" s="41"/>
      <c r="DPC3" s="41"/>
      <c r="DPD3" s="41"/>
      <c r="DPE3" s="41"/>
      <c r="DPF3" s="41"/>
      <c r="DPG3" s="41"/>
      <c r="DPH3" s="41"/>
      <c r="DPI3" s="41"/>
      <c r="DPJ3" s="41"/>
      <c r="DPK3" s="41"/>
      <c r="DPL3" s="41"/>
      <c r="DPM3" s="41"/>
      <c r="DPN3" s="41"/>
      <c r="DPO3" s="41"/>
      <c r="DPP3" s="41"/>
      <c r="DPQ3" s="41"/>
      <c r="DPR3" s="41"/>
      <c r="DPS3" s="41"/>
      <c r="DPT3" s="41"/>
      <c r="DPU3" s="41"/>
      <c r="DPV3" s="41"/>
      <c r="DPW3" s="41"/>
      <c r="DPX3" s="41"/>
      <c r="DPY3" s="41"/>
      <c r="DPZ3" s="41"/>
      <c r="DQA3" s="41"/>
      <c r="DQB3" s="41"/>
      <c r="DQC3" s="41"/>
      <c r="DQD3" s="41"/>
      <c r="DQE3" s="41"/>
      <c r="DQF3" s="41"/>
      <c r="DQG3" s="41"/>
      <c r="DQH3" s="41"/>
      <c r="DQI3" s="41"/>
      <c r="DQJ3" s="41"/>
      <c r="DQK3" s="41"/>
      <c r="DQL3" s="41"/>
      <c r="DQM3" s="41"/>
      <c r="DQN3" s="41"/>
      <c r="DQO3" s="41"/>
      <c r="DQP3" s="41"/>
      <c r="DQQ3" s="41"/>
      <c r="DQR3" s="41"/>
      <c r="DQS3" s="41"/>
      <c r="DQT3" s="41"/>
      <c r="DQU3" s="41"/>
      <c r="DQV3" s="41"/>
      <c r="DQW3" s="41"/>
      <c r="DQX3" s="41"/>
      <c r="DQY3" s="41"/>
      <c r="DQZ3" s="41"/>
      <c r="DRA3" s="41"/>
      <c r="DRB3" s="41"/>
      <c r="DRC3" s="41"/>
      <c r="DRD3" s="41"/>
      <c r="DRE3" s="41"/>
      <c r="DRF3" s="41"/>
      <c r="DRG3" s="41"/>
      <c r="DRH3" s="41"/>
      <c r="DRI3" s="41"/>
      <c r="DRJ3" s="41"/>
      <c r="DRK3" s="41"/>
      <c r="DRL3" s="41"/>
      <c r="DRM3" s="41"/>
      <c r="DRN3" s="41"/>
      <c r="DRO3" s="41"/>
      <c r="DRP3" s="41"/>
      <c r="DRQ3" s="41"/>
      <c r="DRR3" s="41"/>
      <c r="DRS3" s="41"/>
      <c r="DRT3" s="41"/>
      <c r="DRU3" s="41"/>
      <c r="DRV3" s="41"/>
      <c r="DRW3" s="41"/>
      <c r="DRX3" s="41"/>
      <c r="DRY3" s="41"/>
      <c r="DRZ3" s="41"/>
      <c r="DSA3" s="41"/>
      <c r="DSB3" s="41"/>
      <c r="DSC3" s="41"/>
      <c r="DSD3" s="41"/>
      <c r="DSE3" s="41"/>
      <c r="DSF3" s="41"/>
      <c r="DSG3" s="41"/>
      <c r="DSH3" s="41"/>
      <c r="DSI3" s="41"/>
      <c r="DSJ3" s="41"/>
      <c r="DSK3" s="41"/>
      <c r="DSL3" s="41"/>
      <c r="DSM3" s="41"/>
      <c r="DSN3" s="41"/>
      <c r="DSO3" s="41"/>
      <c r="DSP3" s="41"/>
      <c r="DSQ3" s="41"/>
      <c r="DSR3" s="41"/>
      <c r="DSS3" s="41"/>
      <c r="DST3" s="41"/>
      <c r="DSU3" s="41"/>
      <c r="DSV3" s="41"/>
      <c r="DSW3" s="41"/>
      <c r="DSX3" s="41"/>
      <c r="DSY3" s="41"/>
      <c r="DSZ3" s="41"/>
      <c r="DTA3" s="41"/>
      <c r="DTB3" s="41"/>
      <c r="DTC3" s="41"/>
      <c r="DTD3" s="41"/>
      <c r="DTE3" s="41"/>
      <c r="DTF3" s="41"/>
      <c r="DTG3" s="41"/>
      <c r="DTH3" s="41"/>
      <c r="DTI3" s="41"/>
      <c r="DTJ3" s="41"/>
      <c r="DTK3" s="41"/>
      <c r="DTL3" s="41"/>
      <c r="DTM3" s="41"/>
      <c r="DTN3" s="41"/>
      <c r="DTO3" s="41"/>
      <c r="DTP3" s="41"/>
      <c r="DTQ3" s="41"/>
      <c r="DTR3" s="41"/>
      <c r="DTS3" s="41"/>
      <c r="DTT3" s="41"/>
      <c r="DTU3" s="41"/>
      <c r="DTV3" s="41"/>
      <c r="DTW3" s="41"/>
      <c r="DTX3" s="41"/>
      <c r="DTY3" s="41"/>
      <c r="DTZ3" s="41"/>
      <c r="DUA3" s="41"/>
      <c r="DUB3" s="41"/>
      <c r="DUC3" s="41"/>
      <c r="DUD3" s="41"/>
      <c r="DUE3" s="41"/>
      <c r="DUF3" s="41"/>
      <c r="DUG3" s="41"/>
      <c r="DUH3" s="41"/>
      <c r="DUI3" s="41"/>
      <c r="DUJ3" s="41"/>
      <c r="DUK3" s="41"/>
      <c r="DUL3" s="41"/>
      <c r="DUM3" s="41"/>
      <c r="DUN3" s="41"/>
      <c r="DUO3" s="41"/>
      <c r="DUP3" s="41"/>
      <c r="DUQ3" s="41"/>
      <c r="DUR3" s="41"/>
      <c r="DUS3" s="41"/>
      <c r="DUT3" s="41"/>
      <c r="DUU3" s="41"/>
      <c r="DUV3" s="41"/>
      <c r="DUW3" s="41"/>
      <c r="DUX3" s="41"/>
      <c r="DUY3" s="41"/>
      <c r="DUZ3" s="41"/>
      <c r="DVA3" s="41"/>
      <c r="DVB3" s="41"/>
      <c r="DVC3" s="41"/>
      <c r="DVD3" s="41"/>
      <c r="DVE3" s="41"/>
      <c r="DVF3" s="41"/>
      <c r="DVG3" s="41"/>
      <c r="DVH3" s="41"/>
      <c r="DVI3" s="41"/>
      <c r="DVJ3" s="41"/>
      <c r="DVK3" s="41"/>
      <c r="DVL3" s="41"/>
      <c r="DVM3" s="41"/>
      <c r="DVN3" s="41"/>
      <c r="DVO3" s="41"/>
      <c r="DVP3" s="41"/>
      <c r="DVQ3" s="41"/>
      <c r="DVR3" s="41"/>
      <c r="DVS3" s="41"/>
      <c r="DVT3" s="41"/>
      <c r="DVU3" s="41"/>
      <c r="DVV3" s="41"/>
      <c r="DVW3" s="41"/>
      <c r="DVX3" s="41"/>
      <c r="DVY3" s="41"/>
      <c r="DVZ3" s="41"/>
      <c r="DWA3" s="41"/>
      <c r="DWB3" s="41"/>
      <c r="DWC3" s="41"/>
      <c r="DWD3" s="41"/>
      <c r="DWE3" s="41"/>
      <c r="DWF3" s="41"/>
      <c r="DWG3" s="41"/>
      <c r="DWH3" s="41"/>
      <c r="DWI3" s="41"/>
      <c r="DWJ3" s="41"/>
      <c r="DWK3" s="41"/>
      <c r="DWL3" s="41"/>
      <c r="DWM3" s="41"/>
      <c r="DWN3" s="41"/>
      <c r="DWO3" s="41"/>
      <c r="DWP3" s="41"/>
      <c r="DWQ3" s="41"/>
      <c r="DWR3" s="41"/>
      <c r="DWS3" s="41"/>
      <c r="DWT3" s="41"/>
      <c r="DWU3" s="41"/>
      <c r="DWV3" s="41"/>
      <c r="DWW3" s="41"/>
      <c r="DWX3" s="41"/>
      <c r="DWY3" s="41"/>
      <c r="DWZ3" s="41"/>
      <c r="DXA3" s="41"/>
      <c r="DXB3" s="41"/>
      <c r="DXC3" s="41"/>
      <c r="DXD3" s="41"/>
      <c r="DXE3" s="41"/>
      <c r="DXF3" s="41"/>
      <c r="DXG3" s="41"/>
      <c r="DXH3" s="41"/>
      <c r="DXI3" s="41"/>
      <c r="DXJ3" s="41"/>
      <c r="DXK3" s="41"/>
      <c r="DXL3" s="41"/>
      <c r="DXM3" s="41"/>
      <c r="DXN3" s="41"/>
      <c r="DXO3" s="41"/>
      <c r="DXP3" s="41"/>
      <c r="DXQ3" s="41"/>
      <c r="DXR3" s="41"/>
      <c r="DXS3" s="41"/>
      <c r="DXT3" s="41"/>
      <c r="DXU3" s="41"/>
      <c r="DXV3" s="41"/>
      <c r="DXW3" s="41"/>
      <c r="DXX3" s="41"/>
      <c r="DXY3" s="41"/>
      <c r="DXZ3" s="41"/>
      <c r="DYA3" s="41"/>
      <c r="DYB3" s="41"/>
      <c r="DYC3" s="41"/>
      <c r="DYD3" s="41"/>
      <c r="DYE3" s="41"/>
      <c r="DYF3" s="41"/>
      <c r="DYG3" s="41"/>
      <c r="DYH3" s="41"/>
      <c r="DYI3" s="41"/>
      <c r="DYJ3" s="41"/>
      <c r="DYK3" s="41"/>
      <c r="DYL3" s="41"/>
      <c r="DYM3" s="41"/>
      <c r="DYN3" s="41"/>
      <c r="DYO3" s="41"/>
      <c r="DYP3" s="41"/>
      <c r="DYQ3" s="41"/>
      <c r="DYR3" s="41"/>
      <c r="DYS3" s="41"/>
      <c r="DYT3" s="41"/>
      <c r="DYU3" s="41"/>
      <c r="DYV3" s="41"/>
      <c r="DYW3" s="41"/>
      <c r="DYX3" s="41"/>
      <c r="DYY3" s="41"/>
      <c r="DYZ3" s="41"/>
      <c r="DZA3" s="41"/>
      <c r="DZB3" s="41"/>
      <c r="DZC3" s="41"/>
      <c r="DZD3" s="41"/>
      <c r="DZE3" s="41"/>
      <c r="DZF3" s="41"/>
      <c r="DZG3" s="41"/>
      <c r="DZH3" s="41"/>
      <c r="DZI3" s="41"/>
      <c r="DZJ3" s="41"/>
      <c r="DZK3" s="41"/>
      <c r="DZL3" s="41"/>
      <c r="DZM3" s="41"/>
      <c r="DZN3" s="41"/>
      <c r="DZO3" s="41"/>
      <c r="DZP3" s="41"/>
      <c r="DZQ3" s="41"/>
      <c r="DZR3" s="41"/>
      <c r="DZS3" s="41"/>
      <c r="DZT3" s="41"/>
      <c r="DZU3" s="41"/>
      <c r="DZV3" s="41"/>
      <c r="DZW3" s="41"/>
      <c r="DZX3" s="41"/>
      <c r="DZY3" s="41"/>
      <c r="DZZ3" s="41"/>
      <c r="EAA3" s="41"/>
      <c r="EAB3" s="41"/>
      <c r="EAC3" s="41"/>
      <c r="EAD3" s="41"/>
      <c r="EAE3" s="41"/>
      <c r="EAF3" s="41"/>
      <c r="EAG3" s="41"/>
      <c r="EAH3" s="41"/>
      <c r="EAI3" s="41"/>
      <c r="EAJ3" s="41"/>
      <c r="EAK3" s="41"/>
      <c r="EAL3" s="41"/>
      <c r="EAM3" s="41"/>
      <c r="EAN3" s="41"/>
      <c r="EAO3" s="41"/>
      <c r="EAP3" s="41"/>
      <c r="EAQ3" s="41"/>
      <c r="EAR3" s="41"/>
      <c r="EAS3" s="41"/>
      <c r="EAT3" s="41"/>
      <c r="EAU3" s="41"/>
      <c r="EAV3" s="41"/>
      <c r="EAW3" s="41"/>
      <c r="EAX3" s="41"/>
      <c r="EAY3" s="41"/>
      <c r="EAZ3" s="41"/>
      <c r="EBA3" s="41"/>
      <c r="EBB3" s="41"/>
      <c r="EBC3" s="41"/>
      <c r="EBD3" s="41"/>
      <c r="EBE3" s="41"/>
      <c r="EBF3" s="41"/>
      <c r="EBG3" s="41"/>
      <c r="EBH3" s="41"/>
      <c r="EBI3" s="41"/>
      <c r="EBJ3" s="41"/>
      <c r="EBK3" s="41"/>
      <c r="EBL3" s="41"/>
      <c r="EBM3" s="41"/>
      <c r="EBN3" s="41"/>
      <c r="EBO3" s="41"/>
      <c r="EBP3" s="41"/>
      <c r="EBQ3" s="41"/>
      <c r="EBR3" s="41"/>
      <c r="EBS3" s="41"/>
      <c r="EBT3" s="41"/>
      <c r="EBU3" s="41"/>
      <c r="EBV3" s="41"/>
      <c r="EBW3" s="41"/>
      <c r="EBX3" s="41"/>
      <c r="EBY3" s="41"/>
      <c r="EBZ3" s="41"/>
      <c r="ECA3" s="41"/>
      <c r="ECB3" s="41"/>
      <c r="ECC3" s="41"/>
      <c r="ECD3" s="41"/>
      <c r="ECE3" s="41"/>
      <c r="ECF3" s="41"/>
      <c r="ECG3" s="41"/>
      <c r="ECH3" s="41"/>
      <c r="ECI3" s="41"/>
      <c r="ECJ3" s="41"/>
      <c r="ECK3" s="41"/>
      <c r="ECL3" s="41"/>
      <c r="ECM3" s="41"/>
      <c r="ECN3" s="41"/>
      <c r="ECO3" s="41"/>
      <c r="ECP3" s="41"/>
      <c r="ECQ3" s="41"/>
      <c r="ECR3" s="41"/>
      <c r="ECS3" s="41"/>
      <c r="ECT3" s="41"/>
      <c r="ECU3" s="41"/>
      <c r="ECV3" s="41"/>
      <c r="ECW3" s="41"/>
      <c r="ECX3" s="41"/>
      <c r="ECY3" s="41"/>
      <c r="ECZ3" s="41"/>
      <c r="EDA3" s="41"/>
      <c r="EDB3" s="41"/>
      <c r="EDC3" s="41"/>
      <c r="EDD3" s="41"/>
      <c r="EDE3" s="41"/>
      <c r="EDF3" s="41"/>
      <c r="EDG3" s="41"/>
      <c r="EDH3" s="41"/>
      <c r="EDI3" s="41"/>
      <c r="EDJ3" s="41"/>
      <c r="EDK3" s="41"/>
      <c r="EDL3" s="41"/>
      <c r="EDM3" s="41"/>
      <c r="EDN3" s="41"/>
      <c r="EDO3" s="41"/>
      <c r="EDP3" s="41"/>
      <c r="EDQ3" s="41"/>
      <c r="EDR3" s="41"/>
      <c r="EDS3" s="41"/>
      <c r="EDT3" s="41"/>
      <c r="EDU3" s="41"/>
      <c r="EDV3" s="41"/>
      <c r="EDW3" s="41"/>
      <c r="EDX3" s="41"/>
      <c r="EDY3" s="41"/>
      <c r="EDZ3" s="41"/>
      <c r="EEA3" s="41"/>
      <c r="EEB3" s="41"/>
      <c r="EEC3" s="41"/>
      <c r="EED3" s="41"/>
      <c r="EEE3" s="41"/>
      <c r="EEF3" s="41"/>
      <c r="EEG3" s="41"/>
      <c r="EEH3" s="41"/>
      <c r="EEI3" s="41"/>
      <c r="EEJ3" s="41"/>
      <c r="EEK3" s="41"/>
      <c r="EEL3" s="41"/>
      <c r="EEM3" s="41"/>
      <c r="EEN3" s="41"/>
      <c r="EEO3" s="41"/>
      <c r="EEP3" s="41"/>
      <c r="EEQ3" s="41"/>
      <c r="EER3" s="41"/>
      <c r="EES3" s="41"/>
      <c r="EET3" s="41"/>
      <c r="EEU3" s="41"/>
      <c r="EEV3" s="41"/>
      <c r="EEW3" s="41"/>
      <c r="EEX3" s="41"/>
      <c r="EEY3" s="41"/>
      <c r="EEZ3" s="41"/>
      <c r="EFA3" s="41"/>
      <c r="EFB3" s="41"/>
      <c r="EFC3" s="41"/>
      <c r="EFD3" s="41"/>
      <c r="EFE3" s="41"/>
      <c r="EFF3" s="41"/>
      <c r="EFG3" s="41"/>
      <c r="EFH3" s="41"/>
      <c r="EFI3" s="41"/>
      <c r="EFJ3" s="41"/>
      <c r="EFK3" s="41"/>
      <c r="EFL3" s="41"/>
      <c r="EFM3" s="41"/>
      <c r="EFN3" s="41"/>
      <c r="EFO3" s="41"/>
      <c r="EFP3" s="41"/>
      <c r="EFQ3" s="41"/>
      <c r="EFR3" s="41"/>
      <c r="EFS3" s="41"/>
      <c r="EFT3" s="41"/>
      <c r="EFU3" s="41"/>
      <c r="EFV3" s="41"/>
      <c r="EFW3" s="41"/>
      <c r="EFX3" s="41"/>
      <c r="EFY3" s="41"/>
      <c r="EFZ3" s="41"/>
      <c r="EGA3" s="41"/>
      <c r="EGB3" s="41"/>
      <c r="EGC3" s="41"/>
      <c r="EGD3" s="41"/>
      <c r="EGE3" s="41"/>
      <c r="EGF3" s="41"/>
      <c r="EGG3" s="41"/>
      <c r="EGH3" s="41"/>
      <c r="EGI3" s="41"/>
      <c r="EGJ3" s="41"/>
      <c r="EGK3" s="41"/>
      <c r="EGL3" s="41"/>
      <c r="EGM3" s="41"/>
      <c r="EGN3" s="41"/>
      <c r="EGO3" s="41"/>
      <c r="EGP3" s="41"/>
      <c r="EGQ3" s="41"/>
      <c r="EGR3" s="41"/>
      <c r="EGS3" s="41"/>
      <c r="EGT3" s="41"/>
      <c r="EGU3" s="41"/>
      <c r="EGV3" s="41"/>
      <c r="EGW3" s="41"/>
      <c r="EGX3" s="41"/>
      <c r="EGY3" s="41"/>
      <c r="EGZ3" s="41"/>
      <c r="EHA3" s="41"/>
      <c r="EHB3" s="41"/>
      <c r="EHC3" s="41"/>
      <c r="EHD3" s="41"/>
      <c r="EHE3" s="41"/>
      <c r="EHF3" s="41"/>
      <c r="EHG3" s="41"/>
      <c r="EHH3" s="41"/>
      <c r="EHI3" s="41"/>
      <c r="EHJ3" s="41"/>
      <c r="EHK3" s="41"/>
      <c r="EHL3" s="41"/>
      <c r="EHM3" s="41"/>
      <c r="EHN3" s="41"/>
      <c r="EHO3" s="41"/>
      <c r="EHP3" s="41"/>
      <c r="EHQ3" s="41"/>
      <c r="EHR3" s="41"/>
      <c r="EHS3" s="41"/>
      <c r="EHT3" s="41"/>
      <c r="EHU3" s="41"/>
      <c r="EHV3" s="41"/>
      <c r="EHW3" s="41"/>
      <c r="EHX3" s="41"/>
      <c r="EHY3" s="41"/>
      <c r="EHZ3" s="41"/>
      <c r="EIA3" s="41"/>
      <c r="EIB3" s="41"/>
      <c r="EIC3" s="41"/>
      <c r="EID3" s="41"/>
      <c r="EIE3" s="41"/>
      <c r="EIF3" s="41"/>
      <c r="EIG3" s="41"/>
      <c r="EIH3" s="41"/>
      <c r="EII3" s="41"/>
      <c r="EIJ3" s="41"/>
      <c r="EIK3" s="41"/>
      <c r="EIL3" s="41"/>
      <c r="EIM3" s="41"/>
      <c r="EIN3" s="41"/>
      <c r="EIO3" s="41"/>
      <c r="EIP3" s="41"/>
      <c r="EIQ3" s="41"/>
      <c r="EIR3" s="41"/>
      <c r="EIS3" s="41"/>
      <c r="EIT3" s="41"/>
      <c r="EIU3" s="41"/>
      <c r="EIV3" s="41"/>
      <c r="EIW3" s="41"/>
      <c r="EIX3" s="41"/>
      <c r="EIY3" s="41"/>
      <c r="EIZ3" s="41"/>
      <c r="EJA3" s="41"/>
      <c r="EJB3" s="41"/>
      <c r="EJC3" s="41"/>
      <c r="EJD3" s="41"/>
      <c r="EJE3" s="41"/>
      <c r="EJF3" s="41"/>
      <c r="EJG3" s="41"/>
      <c r="EJH3" s="41"/>
      <c r="EJI3" s="41"/>
      <c r="EJJ3" s="41"/>
      <c r="EJK3" s="41"/>
      <c r="EJL3" s="41"/>
      <c r="EJM3" s="41"/>
      <c r="EJN3" s="41"/>
      <c r="EJO3" s="41"/>
      <c r="EJP3" s="41"/>
      <c r="EJQ3" s="41"/>
      <c r="EJR3" s="41"/>
      <c r="EJS3" s="41"/>
      <c r="EJT3" s="41"/>
      <c r="EJU3" s="41"/>
      <c r="EJV3" s="41"/>
      <c r="EJW3" s="41"/>
      <c r="EJX3" s="41"/>
      <c r="EJY3" s="41"/>
      <c r="EJZ3" s="41"/>
      <c r="EKA3" s="41"/>
      <c r="EKB3" s="41"/>
      <c r="EKC3" s="41"/>
      <c r="EKD3" s="41"/>
      <c r="EKE3" s="41"/>
      <c r="EKF3" s="41"/>
      <c r="EKG3" s="41"/>
      <c r="EKH3" s="41"/>
      <c r="EKI3" s="41"/>
      <c r="EKJ3" s="41"/>
      <c r="EKK3" s="41"/>
      <c r="EKL3" s="41"/>
      <c r="EKM3" s="41"/>
      <c r="EKN3" s="41"/>
      <c r="EKO3" s="41"/>
      <c r="EKP3" s="41"/>
      <c r="EKQ3" s="41"/>
      <c r="EKR3" s="41"/>
      <c r="EKS3" s="41"/>
      <c r="EKT3" s="41"/>
      <c r="EKU3" s="41"/>
      <c r="EKV3" s="41"/>
      <c r="EKW3" s="41"/>
      <c r="EKX3" s="41"/>
      <c r="EKY3" s="41"/>
      <c r="EKZ3" s="41"/>
      <c r="ELA3" s="41"/>
      <c r="ELB3" s="41"/>
      <c r="ELC3" s="41"/>
      <c r="ELD3" s="41"/>
      <c r="ELE3" s="41"/>
      <c r="ELF3" s="41"/>
      <c r="ELG3" s="41"/>
      <c r="ELH3" s="41"/>
      <c r="ELI3" s="41"/>
      <c r="ELJ3" s="41"/>
      <c r="ELK3" s="41"/>
      <c r="ELL3" s="41"/>
      <c r="ELM3" s="41"/>
      <c r="ELN3" s="41"/>
      <c r="ELO3" s="41"/>
      <c r="ELP3" s="41"/>
      <c r="ELQ3" s="41"/>
      <c r="ELR3" s="41"/>
      <c r="ELS3" s="41"/>
      <c r="ELT3" s="41"/>
      <c r="ELU3" s="41"/>
      <c r="ELV3" s="41"/>
      <c r="ELW3" s="41"/>
      <c r="ELX3" s="41"/>
      <c r="ELY3" s="41"/>
      <c r="ELZ3" s="41"/>
      <c r="EMA3" s="41"/>
      <c r="EMB3" s="41"/>
      <c r="EMC3" s="41"/>
      <c r="EMD3" s="41"/>
      <c r="EME3" s="41"/>
      <c r="EMF3" s="41"/>
      <c r="EMG3" s="41"/>
      <c r="EMH3" s="41"/>
      <c r="EMI3" s="41"/>
      <c r="EMJ3" s="41"/>
      <c r="EMK3" s="41"/>
      <c r="EML3" s="41"/>
      <c r="EMM3" s="41"/>
      <c r="EMN3" s="41"/>
      <c r="EMO3" s="41"/>
      <c r="EMP3" s="41"/>
      <c r="EMQ3" s="41"/>
      <c r="EMR3" s="41"/>
      <c r="EMS3" s="41"/>
      <c r="EMT3" s="41"/>
      <c r="EMU3" s="41"/>
      <c r="EMV3" s="41"/>
      <c r="EMW3" s="41"/>
      <c r="EMX3" s="41"/>
      <c r="EMY3" s="41"/>
      <c r="EMZ3" s="41"/>
      <c r="ENA3" s="41"/>
      <c r="ENB3" s="41"/>
      <c r="ENC3" s="41"/>
      <c r="END3" s="41"/>
      <c r="ENE3" s="41"/>
      <c r="ENF3" s="41"/>
      <c r="ENG3" s="41"/>
      <c r="ENH3" s="41"/>
      <c r="ENI3" s="41"/>
      <c r="ENJ3" s="41"/>
      <c r="ENK3" s="41"/>
      <c r="ENL3" s="41"/>
      <c r="ENM3" s="41"/>
      <c r="ENN3" s="41"/>
      <c r="ENO3" s="41"/>
      <c r="ENP3" s="41"/>
      <c r="ENQ3" s="41"/>
      <c r="ENR3" s="41"/>
      <c r="ENS3" s="41"/>
      <c r="ENT3" s="41"/>
      <c r="ENU3" s="41"/>
      <c r="ENV3" s="41"/>
      <c r="ENW3" s="41"/>
      <c r="ENX3" s="41"/>
      <c r="ENY3" s="41"/>
      <c r="ENZ3" s="41"/>
      <c r="EOA3" s="41"/>
      <c r="EOB3" s="41"/>
      <c r="EOC3" s="41"/>
      <c r="EOD3" s="41"/>
      <c r="EOE3" s="41"/>
      <c r="EOF3" s="41"/>
      <c r="EOG3" s="41"/>
      <c r="EOH3" s="41"/>
      <c r="EOI3" s="41"/>
      <c r="EOJ3" s="41"/>
      <c r="EOK3" s="41"/>
      <c r="EOL3" s="41"/>
      <c r="EOM3" s="41"/>
      <c r="EON3" s="41"/>
      <c r="EOO3" s="41"/>
      <c r="EOP3" s="41"/>
      <c r="EOQ3" s="41"/>
      <c r="EOR3" s="41"/>
      <c r="EOS3" s="41"/>
      <c r="EOT3" s="41"/>
      <c r="EOU3" s="41"/>
      <c r="EOV3" s="41"/>
      <c r="EOW3" s="41"/>
      <c r="EOX3" s="41"/>
      <c r="EOY3" s="41"/>
      <c r="EOZ3" s="41"/>
      <c r="EPA3" s="41"/>
      <c r="EPB3" s="41"/>
      <c r="EPC3" s="41"/>
      <c r="EPD3" s="41"/>
      <c r="EPE3" s="41"/>
      <c r="EPF3" s="41"/>
      <c r="EPG3" s="41"/>
      <c r="EPH3" s="41"/>
      <c r="EPI3" s="41"/>
      <c r="EPJ3" s="41"/>
      <c r="EPK3" s="41"/>
      <c r="EPL3" s="41"/>
      <c r="EPM3" s="41"/>
      <c r="EPN3" s="41"/>
      <c r="EPO3" s="41"/>
      <c r="EPP3" s="41"/>
      <c r="EPQ3" s="41"/>
      <c r="EPR3" s="41"/>
      <c r="EPS3" s="41"/>
      <c r="EPT3" s="41"/>
      <c r="EPU3" s="41"/>
      <c r="EPV3" s="41"/>
      <c r="EPW3" s="41"/>
      <c r="EPX3" s="41"/>
      <c r="EPY3" s="41"/>
      <c r="EPZ3" s="41"/>
      <c r="EQA3" s="41"/>
      <c r="EQB3" s="41"/>
      <c r="EQC3" s="41"/>
      <c r="EQD3" s="41"/>
      <c r="EQE3" s="41"/>
      <c r="EQF3" s="41"/>
      <c r="EQG3" s="41"/>
      <c r="EQH3" s="41"/>
      <c r="EQI3" s="41"/>
      <c r="EQJ3" s="41"/>
      <c r="EQK3" s="41"/>
      <c r="EQL3" s="41"/>
      <c r="EQM3" s="41"/>
      <c r="EQN3" s="41"/>
      <c r="EQO3" s="41"/>
      <c r="EQP3" s="41"/>
      <c r="EQQ3" s="41"/>
      <c r="EQR3" s="41"/>
      <c r="EQS3" s="41"/>
      <c r="EQT3" s="41"/>
      <c r="EQU3" s="41"/>
      <c r="EQV3" s="41"/>
      <c r="EQW3" s="41"/>
      <c r="EQX3" s="41"/>
      <c r="EQY3" s="41"/>
      <c r="EQZ3" s="41"/>
      <c r="ERA3" s="41"/>
      <c r="ERB3" s="41"/>
      <c r="ERC3" s="41"/>
      <c r="ERD3" s="41"/>
      <c r="ERE3" s="41"/>
      <c r="ERF3" s="41"/>
      <c r="ERG3" s="41"/>
      <c r="ERH3" s="41"/>
      <c r="ERI3" s="41"/>
      <c r="ERJ3" s="41"/>
      <c r="ERK3" s="41"/>
      <c r="ERL3" s="41"/>
      <c r="ERM3" s="41"/>
      <c r="ERN3" s="41"/>
      <c r="ERO3" s="41"/>
      <c r="ERP3" s="41"/>
      <c r="ERQ3" s="41"/>
      <c r="ERR3" s="41"/>
      <c r="ERS3" s="41"/>
      <c r="ERT3" s="41"/>
      <c r="ERU3" s="41"/>
      <c r="ERV3" s="41"/>
      <c r="ERW3" s="41"/>
      <c r="ERX3" s="41"/>
      <c r="ERY3" s="41"/>
      <c r="ERZ3" s="41"/>
      <c r="ESA3" s="41"/>
      <c r="ESB3" s="41"/>
      <c r="ESC3" s="41"/>
      <c r="ESD3" s="41"/>
      <c r="ESE3" s="41"/>
      <c r="ESF3" s="41"/>
      <c r="ESG3" s="41"/>
      <c r="ESH3" s="41"/>
      <c r="ESI3" s="41"/>
      <c r="ESJ3" s="41"/>
      <c r="ESK3" s="41"/>
      <c r="ESL3" s="41"/>
      <c r="ESM3" s="41"/>
      <c r="ESN3" s="41"/>
      <c r="ESO3" s="41"/>
      <c r="ESP3" s="41"/>
      <c r="ESQ3" s="41"/>
      <c r="ESR3" s="41"/>
      <c r="ESS3" s="41"/>
      <c r="EST3" s="41"/>
      <c r="ESU3" s="41"/>
      <c r="ESV3" s="41"/>
      <c r="ESW3" s="41"/>
      <c r="ESX3" s="41"/>
      <c r="ESY3" s="41"/>
      <c r="ESZ3" s="41"/>
      <c r="ETA3" s="41"/>
      <c r="ETB3" s="41"/>
      <c r="ETC3" s="41"/>
      <c r="ETD3" s="41"/>
      <c r="ETE3" s="41"/>
      <c r="ETF3" s="41"/>
      <c r="ETG3" s="41"/>
      <c r="ETH3" s="41"/>
      <c r="ETI3" s="41"/>
      <c r="ETJ3" s="41"/>
      <c r="ETK3" s="41"/>
      <c r="ETL3" s="41"/>
      <c r="ETM3" s="41"/>
      <c r="ETN3" s="41"/>
      <c r="ETO3" s="41"/>
      <c r="ETP3" s="41"/>
      <c r="ETQ3" s="41"/>
      <c r="ETR3" s="41"/>
      <c r="ETS3" s="41"/>
      <c r="ETT3" s="41"/>
      <c r="ETU3" s="41"/>
      <c r="ETV3" s="41"/>
      <c r="ETW3" s="41"/>
      <c r="ETX3" s="41"/>
      <c r="ETY3" s="41"/>
      <c r="ETZ3" s="41"/>
      <c r="EUA3" s="41"/>
      <c r="EUB3" s="41"/>
      <c r="EUC3" s="41"/>
      <c r="EUD3" s="41"/>
      <c r="EUE3" s="41"/>
      <c r="EUF3" s="41"/>
      <c r="EUG3" s="41"/>
      <c r="EUH3" s="41"/>
      <c r="EUI3" s="41"/>
      <c r="EUJ3" s="41"/>
      <c r="EUK3" s="41"/>
      <c r="EUL3" s="41"/>
      <c r="EUM3" s="41"/>
      <c r="EUN3" s="41"/>
      <c r="EUO3" s="41"/>
      <c r="EUP3" s="41"/>
      <c r="EUQ3" s="41"/>
      <c r="EUR3" s="41"/>
      <c r="EUS3" s="41"/>
      <c r="EUT3" s="41"/>
      <c r="EUU3" s="41"/>
      <c r="EUV3" s="41"/>
      <c r="EUW3" s="41"/>
      <c r="EUX3" s="41"/>
      <c r="EUY3" s="41"/>
      <c r="EUZ3" s="41"/>
      <c r="EVA3" s="41"/>
      <c r="EVB3" s="41"/>
      <c r="EVC3" s="41"/>
      <c r="EVD3" s="41"/>
      <c r="EVE3" s="41"/>
      <c r="EVF3" s="41"/>
      <c r="EVG3" s="41"/>
      <c r="EVH3" s="41"/>
      <c r="EVI3" s="41"/>
      <c r="EVJ3" s="41"/>
      <c r="EVK3" s="41"/>
      <c r="EVL3" s="41"/>
      <c r="EVM3" s="41"/>
      <c r="EVN3" s="41"/>
      <c r="EVO3" s="41"/>
      <c r="EVP3" s="41"/>
      <c r="EVQ3" s="41"/>
      <c r="EVR3" s="41"/>
      <c r="EVS3" s="41"/>
      <c r="EVT3" s="41"/>
      <c r="EVU3" s="41"/>
      <c r="EVV3" s="41"/>
      <c r="EVW3" s="41"/>
      <c r="EVX3" s="41"/>
      <c r="EVY3" s="41"/>
      <c r="EVZ3" s="41"/>
      <c r="EWA3" s="41"/>
      <c r="EWB3" s="41"/>
      <c r="EWC3" s="41"/>
      <c r="EWD3" s="41"/>
      <c r="EWE3" s="41"/>
      <c r="EWF3" s="41"/>
      <c r="EWG3" s="41"/>
      <c r="EWH3" s="41"/>
      <c r="EWI3" s="41"/>
      <c r="EWJ3" s="41"/>
      <c r="EWK3" s="41"/>
      <c r="EWL3" s="41"/>
      <c r="EWM3" s="41"/>
      <c r="EWN3" s="41"/>
      <c r="EWO3" s="41"/>
      <c r="EWP3" s="41"/>
      <c r="EWQ3" s="41"/>
      <c r="EWR3" s="41"/>
      <c r="EWS3" s="41"/>
      <c r="EWT3" s="41"/>
      <c r="EWU3" s="41"/>
      <c r="EWV3" s="41"/>
      <c r="EWW3" s="41"/>
      <c r="EWX3" s="41"/>
      <c r="EWY3" s="41"/>
      <c r="EWZ3" s="41"/>
      <c r="EXA3" s="41"/>
      <c r="EXB3" s="41"/>
      <c r="EXC3" s="41"/>
      <c r="EXD3" s="41"/>
      <c r="EXE3" s="41"/>
      <c r="EXF3" s="41"/>
      <c r="EXG3" s="41"/>
      <c r="EXH3" s="41"/>
      <c r="EXI3" s="41"/>
      <c r="EXJ3" s="41"/>
      <c r="EXK3" s="41"/>
      <c r="EXL3" s="41"/>
      <c r="EXM3" s="41"/>
      <c r="EXN3" s="41"/>
      <c r="EXO3" s="41"/>
      <c r="EXP3" s="41"/>
      <c r="EXQ3" s="41"/>
      <c r="EXR3" s="41"/>
      <c r="EXS3" s="41"/>
      <c r="EXT3" s="41"/>
      <c r="EXU3" s="41"/>
      <c r="EXV3" s="41"/>
      <c r="EXW3" s="41"/>
      <c r="EXX3" s="41"/>
      <c r="EXY3" s="41"/>
      <c r="EXZ3" s="41"/>
      <c r="EYA3" s="41"/>
      <c r="EYB3" s="41"/>
      <c r="EYC3" s="41"/>
      <c r="EYD3" s="41"/>
      <c r="EYE3" s="41"/>
      <c r="EYF3" s="41"/>
      <c r="EYG3" s="41"/>
      <c r="EYH3" s="41"/>
      <c r="EYI3" s="41"/>
      <c r="EYJ3" s="41"/>
      <c r="EYK3" s="41"/>
      <c r="EYL3" s="41"/>
      <c r="EYM3" s="41"/>
      <c r="EYN3" s="41"/>
      <c r="EYO3" s="41"/>
      <c r="EYP3" s="41"/>
      <c r="EYQ3" s="41"/>
      <c r="EYR3" s="41"/>
      <c r="EYS3" s="41"/>
      <c r="EYT3" s="41"/>
      <c r="EYU3" s="41"/>
      <c r="EYV3" s="41"/>
      <c r="EYW3" s="41"/>
      <c r="EYX3" s="41"/>
      <c r="EYY3" s="41"/>
      <c r="EYZ3" s="41"/>
      <c r="EZA3" s="41"/>
      <c r="EZB3" s="41"/>
      <c r="EZC3" s="41"/>
      <c r="EZD3" s="41"/>
      <c r="EZE3" s="41"/>
      <c r="EZF3" s="41"/>
      <c r="EZG3" s="41"/>
      <c r="EZH3" s="41"/>
      <c r="EZI3" s="41"/>
      <c r="EZJ3" s="41"/>
      <c r="EZK3" s="41"/>
      <c r="EZL3" s="41"/>
      <c r="EZM3" s="41"/>
      <c r="EZN3" s="41"/>
      <c r="EZO3" s="41"/>
      <c r="EZP3" s="41"/>
      <c r="EZQ3" s="41"/>
      <c r="EZR3" s="41"/>
      <c r="EZS3" s="41"/>
      <c r="EZT3" s="41"/>
      <c r="EZU3" s="41"/>
      <c r="EZV3" s="41"/>
      <c r="EZW3" s="41"/>
      <c r="EZX3" s="41"/>
      <c r="EZY3" s="41"/>
      <c r="EZZ3" s="41"/>
      <c r="FAA3" s="41"/>
      <c r="FAB3" s="41"/>
      <c r="FAC3" s="41"/>
      <c r="FAD3" s="41"/>
      <c r="FAE3" s="41"/>
      <c r="FAF3" s="41"/>
      <c r="FAG3" s="41"/>
      <c r="FAH3" s="41"/>
      <c r="FAI3" s="41"/>
      <c r="FAJ3" s="41"/>
      <c r="FAK3" s="41"/>
      <c r="FAL3" s="41"/>
      <c r="FAM3" s="41"/>
      <c r="FAN3" s="41"/>
      <c r="FAO3" s="41"/>
      <c r="FAP3" s="41"/>
      <c r="FAQ3" s="41"/>
      <c r="FAR3" s="41"/>
      <c r="FAS3" s="41"/>
      <c r="FAT3" s="41"/>
      <c r="FAU3" s="41"/>
      <c r="FAV3" s="41"/>
      <c r="FAW3" s="41"/>
      <c r="FAX3" s="41"/>
      <c r="FAY3" s="41"/>
      <c r="FAZ3" s="41"/>
      <c r="FBA3" s="41"/>
      <c r="FBB3" s="41"/>
      <c r="FBC3" s="41"/>
      <c r="FBD3" s="41"/>
      <c r="FBE3" s="41"/>
      <c r="FBF3" s="41"/>
      <c r="FBG3" s="41"/>
      <c r="FBH3" s="41"/>
      <c r="FBI3" s="41"/>
      <c r="FBJ3" s="41"/>
      <c r="FBK3" s="41"/>
      <c r="FBL3" s="41"/>
      <c r="FBM3" s="41"/>
      <c r="FBN3" s="41"/>
      <c r="FBO3" s="41"/>
      <c r="FBP3" s="41"/>
      <c r="FBQ3" s="41"/>
      <c r="FBR3" s="41"/>
      <c r="FBS3" s="41"/>
      <c r="FBT3" s="41"/>
      <c r="FBU3" s="41"/>
      <c r="FBV3" s="41"/>
      <c r="FBW3" s="41"/>
      <c r="FBX3" s="41"/>
      <c r="FBY3" s="41"/>
      <c r="FBZ3" s="41"/>
      <c r="FCA3" s="41"/>
      <c r="FCB3" s="41"/>
      <c r="FCC3" s="41"/>
      <c r="FCD3" s="41"/>
      <c r="FCE3" s="41"/>
      <c r="FCF3" s="41"/>
      <c r="FCG3" s="41"/>
      <c r="FCH3" s="41"/>
      <c r="FCI3" s="41"/>
      <c r="FCJ3" s="41"/>
      <c r="FCK3" s="41"/>
      <c r="FCL3" s="41"/>
      <c r="FCM3" s="41"/>
      <c r="FCN3" s="41"/>
      <c r="FCO3" s="41"/>
      <c r="FCP3" s="41"/>
      <c r="FCQ3" s="41"/>
      <c r="FCR3" s="41"/>
      <c r="FCS3" s="41"/>
      <c r="FCT3" s="41"/>
      <c r="FCU3" s="41"/>
      <c r="FCV3" s="41"/>
      <c r="FCW3" s="41"/>
      <c r="FCX3" s="41"/>
      <c r="FCY3" s="41"/>
      <c r="FCZ3" s="41"/>
      <c r="FDA3" s="41"/>
      <c r="FDB3" s="41"/>
      <c r="FDC3" s="41"/>
      <c r="FDD3" s="41"/>
      <c r="FDE3" s="41"/>
      <c r="FDF3" s="41"/>
      <c r="FDG3" s="41"/>
      <c r="FDH3" s="41"/>
      <c r="FDI3" s="41"/>
      <c r="FDJ3" s="41"/>
      <c r="FDK3" s="41"/>
      <c r="FDL3" s="41"/>
      <c r="FDM3" s="41"/>
      <c r="FDN3" s="41"/>
      <c r="FDO3" s="41"/>
      <c r="FDP3" s="41"/>
      <c r="FDQ3" s="41"/>
      <c r="FDR3" s="41"/>
      <c r="FDS3" s="41"/>
      <c r="FDT3" s="41"/>
      <c r="FDU3" s="41"/>
      <c r="FDV3" s="41"/>
      <c r="FDW3" s="41"/>
      <c r="FDX3" s="41"/>
      <c r="FDY3" s="41"/>
      <c r="FDZ3" s="41"/>
      <c r="FEA3" s="41"/>
      <c r="FEB3" s="41"/>
      <c r="FEC3" s="41"/>
      <c r="FED3" s="41"/>
      <c r="FEE3" s="41"/>
      <c r="FEF3" s="41"/>
      <c r="FEG3" s="41"/>
      <c r="FEH3" s="41"/>
      <c r="FEI3" s="41"/>
      <c r="FEJ3" s="41"/>
      <c r="FEK3" s="41"/>
      <c r="FEL3" s="41"/>
      <c r="FEM3" s="41"/>
      <c r="FEN3" s="41"/>
      <c r="FEO3" s="41"/>
      <c r="FEP3" s="41"/>
      <c r="FEQ3" s="41"/>
      <c r="FER3" s="41"/>
      <c r="FES3" s="41"/>
      <c r="FET3" s="41"/>
      <c r="FEU3" s="41"/>
      <c r="FEV3" s="41"/>
      <c r="FEW3" s="41"/>
      <c r="FEX3" s="41"/>
      <c r="FEY3" s="41"/>
      <c r="FEZ3" s="41"/>
      <c r="FFA3" s="41"/>
      <c r="FFB3" s="41"/>
      <c r="FFC3" s="41"/>
      <c r="FFD3" s="41"/>
      <c r="FFE3" s="41"/>
      <c r="FFF3" s="41"/>
      <c r="FFG3" s="41"/>
      <c r="FFH3" s="41"/>
      <c r="FFI3" s="41"/>
      <c r="FFJ3" s="41"/>
      <c r="FFK3" s="41"/>
      <c r="FFL3" s="41"/>
      <c r="FFM3" s="41"/>
      <c r="FFN3" s="41"/>
      <c r="FFO3" s="41"/>
      <c r="FFP3" s="41"/>
      <c r="FFQ3" s="41"/>
      <c r="FFR3" s="41"/>
      <c r="FFS3" s="41"/>
      <c r="FFT3" s="41"/>
      <c r="FFU3" s="41"/>
      <c r="FFV3" s="41"/>
      <c r="FFW3" s="41"/>
      <c r="FFX3" s="41"/>
      <c r="FFY3" s="41"/>
      <c r="FFZ3" s="41"/>
      <c r="FGA3" s="41"/>
      <c r="FGB3" s="41"/>
      <c r="FGC3" s="41"/>
      <c r="FGD3" s="41"/>
      <c r="FGE3" s="41"/>
      <c r="FGF3" s="41"/>
      <c r="FGG3" s="41"/>
      <c r="FGH3" s="41"/>
      <c r="FGI3" s="41"/>
      <c r="FGJ3" s="41"/>
      <c r="FGK3" s="41"/>
      <c r="FGL3" s="41"/>
      <c r="FGM3" s="41"/>
      <c r="FGN3" s="41"/>
      <c r="FGO3" s="41"/>
      <c r="FGP3" s="41"/>
      <c r="FGQ3" s="41"/>
      <c r="FGR3" s="41"/>
      <c r="FGS3" s="41"/>
      <c r="FGT3" s="41"/>
      <c r="FGU3" s="41"/>
      <c r="FGV3" s="41"/>
      <c r="FGW3" s="41"/>
      <c r="FGX3" s="41"/>
      <c r="FGY3" s="41"/>
      <c r="FGZ3" s="41"/>
      <c r="FHA3" s="41"/>
      <c r="FHB3" s="41"/>
      <c r="FHC3" s="41"/>
      <c r="FHD3" s="41"/>
      <c r="FHE3" s="41"/>
      <c r="FHF3" s="41"/>
      <c r="FHG3" s="41"/>
      <c r="FHH3" s="41"/>
      <c r="FHI3" s="41"/>
      <c r="FHJ3" s="41"/>
      <c r="FHK3" s="41"/>
      <c r="FHL3" s="41"/>
      <c r="FHM3" s="41"/>
      <c r="FHN3" s="41"/>
      <c r="FHO3" s="41"/>
      <c r="FHP3" s="41"/>
      <c r="FHQ3" s="41"/>
      <c r="FHR3" s="41"/>
      <c r="FHS3" s="41"/>
      <c r="FHT3" s="41"/>
      <c r="FHU3" s="41"/>
      <c r="FHV3" s="41"/>
      <c r="FHW3" s="41"/>
      <c r="FHX3" s="41"/>
      <c r="FHY3" s="41"/>
      <c r="FHZ3" s="41"/>
      <c r="FIA3" s="41"/>
      <c r="FIB3" s="41"/>
      <c r="FIC3" s="41"/>
      <c r="FID3" s="41"/>
      <c r="FIE3" s="41"/>
      <c r="FIF3" s="41"/>
      <c r="FIG3" s="41"/>
      <c r="FIH3" s="41"/>
      <c r="FII3" s="41"/>
      <c r="FIJ3" s="41"/>
      <c r="FIK3" s="41"/>
      <c r="FIL3" s="41"/>
      <c r="FIM3" s="41"/>
      <c r="FIN3" s="41"/>
      <c r="FIO3" s="41"/>
      <c r="FIP3" s="41"/>
      <c r="FIQ3" s="41"/>
      <c r="FIR3" s="41"/>
      <c r="FIS3" s="41"/>
      <c r="FIT3" s="41"/>
      <c r="FIU3" s="41"/>
      <c r="FIV3" s="41"/>
      <c r="FIW3" s="41"/>
      <c r="FIX3" s="41"/>
      <c r="FIY3" s="41"/>
      <c r="FIZ3" s="41"/>
      <c r="FJA3" s="41"/>
      <c r="FJB3" s="41"/>
      <c r="FJC3" s="41"/>
      <c r="FJD3" s="41"/>
      <c r="FJE3" s="41"/>
      <c r="FJF3" s="41"/>
      <c r="FJG3" s="41"/>
      <c r="FJH3" s="41"/>
      <c r="FJI3" s="41"/>
      <c r="FJJ3" s="41"/>
      <c r="FJK3" s="41"/>
      <c r="FJL3" s="41"/>
      <c r="FJM3" s="41"/>
      <c r="FJN3" s="41"/>
      <c r="FJO3" s="41"/>
      <c r="FJP3" s="41"/>
      <c r="FJQ3" s="41"/>
      <c r="FJR3" s="41"/>
      <c r="FJS3" s="41"/>
      <c r="FJT3" s="41"/>
      <c r="FJU3" s="41"/>
      <c r="FJV3" s="41"/>
      <c r="FJW3" s="41"/>
      <c r="FJX3" s="41"/>
      <c r="FJY3" s="41"/>
      <c r="FJZ3" s="41"/>
      <c r="FKA3" s="41"/>
      <c r="FKB3" s="41"/>
      <c r="FKC3" s="41"/>
      <c r="FKD3" s="41"/>
      <c r="FKE3" s="41"/>
      <c r="FKF3" s="41"/>
      <c r="FKG3" s="41"/>
      <c r="FKH3" s="41"/>
      <c r="FKI3" s="41"/>
      <c r="FKJ3" s="41"/>
      <c r="FKK3" s="41"/>
      <c r="FKL3" s="41"/>
      <c r="FKM3" s="41"/>
      <c r="FKN3" s="41"/>
      <c r="FKO3" s="41"/>
      <c r="FKP3" s="41"/>
      <c r="FKQ3" s="41"/>
      <c r="FKR3" s="41"/>
      <c r="FKS3" s="41"/>
      <c r="FKT3" s="41"/>
      <c r="FKU3" s="41"/>
      <c r="FKV3" s="41"/>
      <c r="FKW3" s="41"/>
      <c r="FKX3" s="41"/>
      <c r="FKY3" s="41"/>
      <c r="FKZ3" s="41"/>
      <c r="FLA3" s="41"/>
      <c r="FLB3" s="41"/>
      <c r="FLC3" s="41"/>
      <c r="FLD3" s="41"/>
      <c r="FLE3" s="41"/>
      <c r="FLF3" s="41"/>
      <c r="FLG3" s="41"/>
      <c r="FLH3" s="41"/>
      <c r="FLI3" s="41"/>
      <c r="FLJ3" s="41"/>
      <c r="FLK3" s="41"/>
      <c r="FLL3" s="41"/>
      <c r="FLM3" s="41"/>
      <c r="FLN3" s="41"/>
      <c r="FLO3" s="41"/>
      <c r="FLP3" s="41"/>
      <c r="FLQ3" s="41"/>
      <c r="FLR3" s="41"/>
      <c r="FLS3" s="41"/>
      <c r="FLT3" s="41"/>
      <c r="FLU3" s="41"/>
      <c r="FLV3" s="41"/>
      <c r="FLW3" s="41"/>
      <c r="FLX3" s="41"/>
      <c r="FLY3" s="41"/>
      <c r="FLZ3" s="41"/>
      <c r="FMA3" s="41"/>
      <c r="FMB3" s="41"/>
      <c r="FMC3" s="41"/>
      <c r="FMD3" s="41"/>
      <c r="FME3" s="41"/>
      <c r="FMF3" s="41"/>
      <c r="FMG3" s="41"/>
      <c r="FMH3" s="41"/>
      <c r="FMI3" s="41"/>
      <c r="FMJ3" s="41"/>
      <c r="FMK3" s="41"/>
      <c r="FML3" s="41"/>
      <c r="FMM3" s="41"/>
      <c r="FMN3" s="41"/>
      <c r="FMO3" s="41"/>
      <c r="FMP3" s="41"/>
      <c r="FMQ3" s="41"/>
      <c r="FMR3" s="41"/>
      <c r="FMS3" s="41"/>
      <c r="FMT3" s="41"/>
      <c r="FMU3" s="41"/>
      <c r="FMV3" s="41"/>
      <c r="FMW3" s="41"/>
      <c r="FMX3" s="41"/>
      <c r="FMY3" s="41"/>
      <c r="FMZ3" s="41"/>
      <c r="FNA3" s="41"/>
      <c r="FNB3" s="41"/>
      <c r="FNC3" s="41"/>
      <c r="FND3" s="41"/>
      <c r="FNE3" s="41"/>
      <c r="FNF3" s="41"/>
      <c r="FNG3" s="41"/>
      <c r="FNH3" s="41"/>
      <c r="FNI3" s="41"/>
      <c r="FNJ3" s="41"/>
      <c r="FNK3" s="41"/>
      <c r="FNL3" s="41"/>
      <c r="FNM3" s="41"/>
      <c r="FNN3" s="41"/>
      <c r="FNO3" s="41"/>
      <c r="FNP3" s="41"/>
      <c r="FNQ3" s="41"/>
      <c r="FNR3" s="41"/>
      <c r="FNS3" s="41"/>
      <c r="FNT3" s="41"/>
      <c r="FNU3" s="41"/>
      <c r="FNV3" s="41"/>
      <c r="FNW3" s="41"/>
      <c r="FNX3" s="41"/>
      <c r="FNY3" s="41"/>
      <c r="FNZ3" s="41"/>
      <c r="FOA3" s="41"/>
      <c r="FOB3" s="41"/>
      <c r="FOC3" s="41"/>
      <c r="FOD3" s="41"/>
      <c r="FOE3" s="41"/>
      <c r="FOF3" s="41"/>
      <c r="FOG3" s="41"/>
      <c r="FOH3" s="41"/>
      <c r="FOI3" s="41"/>
      <c r="FOJ3" s="41"/>
      <c r="FOK3" s="41"/>
      <c r="FOL3" s="41"/>
      <c r="FOM3" s="41"/>
      <c r="FON3" s="41"/>
      <c r="FOO3" s="41"/>
      <c r="FOP3" s="41"/>
      <c r="FOQ3" s="41"/>
      <c r="FOR3" s="41"/>
      <c r="FOS3" s="41"/>
      <c r="FOT3" s="41"/>
      <c r="FOU3" s="41"/>
      <c r="FOV3" s="41"/>
      <c r="FOW3" s="41"/>
      <c r="FOX3" s="41"/>
      <c r="FOY3" s="41"/>
      <c r="FOZ3" s="41"/>
      <c r="FPA3" s="41"/>
      <c r="FPB3" s="41"/>
      <c r="FPC3" s="41"/>
      <c r="FPD3" s="41"/>
      <c r="FPE3" s="41"/>
      <c r="FPF3" s="41"/>
      <c r="FPG3" s="41"/>
      <c r="FPH3" s="41"/>
      <c r="FPI3" s="41"/>
      <c r="FPJ3" s="41"/>
      <c r="FPK3" s="41"/>
      <c r="FPL3" s="41"/>
      <c r="FPM3" s="41"/>
      <c r="FPN3" s="41"/>
      <c r="FPO3" s="41"/>
      <c r="FPP3" s="41"/>
      <c r="FPQ3" s="41"/>
      <c r="FPR3" s="41"/>
      <c r="FPS3" s="41"/>
      <c r="FPT3" s="41"/>
      <c r="FPU3" s="41"/>
      <c r="FPV3" s="41"/>
      <c r="FPW3" s="41"/>
      <c r="FPX3" s="41"/>
      <c r="FPY3" s="41"/>
      <c r="FPZ3" s="41"/>
      <c r="FQA3" s="41"/>
      <c r="FQB3" s="41"/>
      <c r="FQC3" s="41"/>
      <c r="FQD3" s="41"/>
      <c r="FQE3" s="41"/>
      <c r="FQF3" s="41"/>
      <c r="FQG3" s="41"/>
      <c r="FQH3" s="41"/>
      <c r="FQI3" s="41"/>
      <c r="FQJ3" s="41"/>
      <c r="FQK3" s="41"/>
      <c r="FQL3" s="41"/>
      <c r="FQM3" s="41"/>
      <c r="FQN3" s="41"/>
      <c r="FQO3" s="41"/>
      <c r="FQP3" s="41"/>
      <c r="FQQ3" s="41"/>
      <c r="FQR3" s="41"/>
      <c r="FQS3" s="41"/>
      <c r="FQT3" s="41"/>
      <c r="FQU3" s="41"/>
      <c r="FQV3" s="41"/>
      <c r="FQW3" s="41"/>
      <c r="FQX3" s="41"/>
      <c r="FQY3" s="41"/>
      <c r="FQZ3" s="41"/>
      <c r="FRA3" s="41"/>
      <c r="FRB3" s="41"/>
      <c r="FRC3" s="41"/>
      <c r="FRD3" s="41"/>
      <c r="FRE3" s="41"/>
      <c r="FRF3" s="41"/>
      <c r="FRG3" s="41"/>
      <c r="FRH3" s="41"/>
      <c r="FRI3" s="41"/>
      <c r="FRJ3" s="41"/>
      <c r="FRK3" s="41"/>
      <c r="FRL3" s="41"/>
      <c r="FRM3" s="41"/>
      <c r="FRN3" s="41"/>
      <c r="FRO3" s="41"/>
      <c r="FRP3" s="41"/>
      <c r="FRQ3" s="41"/>
      <c r="FRR3" s="41"/>
      <c r="FRS3" s="41"/>
      <c r="FRT3" s="41"/>
      <c r="FRU3" s="41"/>
      <c r="FRV3" s="41"/>
      <c r="FRW3" s="41"/>
      <c r="FRX3" s="41"/>
      <c r="FRY3" s="41"/>
      <c r="FRZ3" s="41"/>
      <c r="FSA3" s="41"/>
      <c r="FSB3" s="41"/>
      <c r="FSC3" s="41"/>
      <c r="FSD3" s="41"/>
      <c r="FSE3" s="41"/>
      <c r="FSF3" s="41"/>
      <c r="FSG3" s="41"/>
      <c r="FSH3" s="41"/>
      <c r="FSI3" s="41"/>
      <c r="FSJ3" s="41"/>
      <c r="FSK3" s="41"/>
      <c r="FSL3" s="41"/>
      <c r="FSM3" s="41"/>
      <c r="FSN3" s="41"/>
      <c r="FSO3" s="41"/>
      <c r="FSP3" s="41"/>
      <c r="FSQ3" s="41"/>
      <c r="FSR3" s="41"/>
      <c r="FSS3" s="41"/>
      <c r="FST3" s="41"/>
      <c r="FSU3" s="41"/>
      <c r="FSV3" s="41"/>
      <c r="FSW3" s="41"/>
      <c r="FSX3" s="41"/>
      <c r="FSY3" s="41"/>
      <c r="FSZ3" s="41"/>
      <c r="FTA3" s="41"/>
      <c r="FTB3" s="41"/>
      <c r="FTC3" s="41"/>
      <c r="FTD3" s="41"/>
      <c r="FTE3" s="41"/>
      <c r="FTF3" s="41"/>
      <c r="FTG3" s="41"/>
      <c r="FTH3" s="41"/>
      <c r="FTI3" s="41"/>
      <c r="FTJ3" s="41"/>
      <c r="FTK3" s="41"/>
      <c r="FTL3" s="41"/>
      <c r="FTM3" s="41"/>
      <c r="FTN3" s="41"/>
      <c r="FTO3" s="41"/>
      <c r="FTP3" s="41"/>
      <c r="FTQ3" s="41"/>
      <c r="FTR3" s="41"/>
      <c r="FTS3" s="41"/>
      <c r="FTT3" s="41"/>
      <c r="FTU3" s="41"/>
      <c r="FTV3" s="41"/>
      <c r="FTW3" s="41"/>
      <c r="FTX3" s="41"/>
      <c r="FTY3" s="41"/>
      <c r="FTZ3" s="41"/>
      <c r="FUA3" s="41"/>
      <c r="FUB3" s="41"/>
      <c r="FUC3" s="41"/>
      <c r="FUD3" s="41"/>
      <c r="FUE3" s="41"/>
      <c r="FUF3" s="41"/>
      <c r="FUG3" s="41"/>
      <c r="FUH3" s="41"/>
      <c r="FUI3" s="41"/>
      <c r="FUJ3" s="41"/>
      <c r="FUK3" s="41"/>
      <c r="FUL3" s="41"/>
      <c r="FUM3" s="41"/>
      <c r="FUN3" s="41"/>
      <c r="FUO3" s="41"/>
      <c r="FUP3" s="41"/>
      <c r="FUQ3" s="41"/>
      <c r="FUR3" s="41"/>
      <c r="FUS3" s="41"/>
      <c r="FUT3" s="41"/>
      <c r="FUU3" s="41"/>
      <c r="FUV3" s="41"/>
      <c r="FUW3" s="41"/>
      <c r="FUX3" s="41"/>
      <c r="FUY3" s="41"/>
      <c r="FUZ3" s="41"/>
      <c r="FVA3" s="41"/>
      <c r="FVB3" s="41"/>
      <c r="FVC3" s="41"/>
      <c r="FVD3" s="41"/>
      <c r="FVE3" s="41"/>
      <c r="FVF3" s="41"/>
      <c r="FVG3" s="41"/>
      <c r="FVH3" s="41"/>
      <c r="FVI3" s="41"/>
      <c r="FVJ3" s="41"/>
      <c r="FVK3" s="41"/>
      <c r="FVL3" s="41"/>
      <c r="FVM3" s="41"/>
      <c r="FVN3" s="41"/>
      <c r="FVO3" s="41"/>
      <c r="FVP3" s="41"/>
      <c r="FVQ3" s="41"/>
      <c r="FVR3" s="41"/>
      <c r="FVS3" s="41"/>
      <c r="FVT3" s="41"/>
      <c r="FVU3" s="41"/>
      <c r="FVV3" s="41"/>
      <c r="FVW3" s="41"/>
      <c r="FVX3" s="41"/>
      <c r="FVY3" s="41"/>
      <c r="FVZ3" s="41"/>
      <c r="FWA3" s="41"/>
      <c r="FWB3" s="41"/>
      <c r="FWC3" s="41"/>
      <c r="FWD3" s="41"/>
      <c r="FWE3" s="41"/>
      <c r="FWF3" s="41"/>
      <c r="FWG3" s="41"/>
      <c r="FWH3" s="41"/>
      <c r="FWI3" s="41"/>
      <c r="FWJ3" s="41"/>
      <c r="FWK3" s="41"/>
      <c r="FWL3" s="41"/>
      <c r="FWM3" s="41"/>
      <c r="FWN3" s="41"/>
      <c r="FWO3" s="41"/>
      <c r="FWP3" s="41"/>
      <c r="FWQ3" s="41"/>
      <c r="FWR3" s="41"/>
      <c r="FWS3" s="41"/>
      <c r="FWT3" s="41"/>
      <c r="FWU3" s="41"/>
      <c r="FWV3" s="41"/>
      <c r="FWW3" s="41"/>
      <c r="FWX3" s="41"/>
      <c r="FWY3" s="41"/>
      <c r="FWZ3" s="41"/>
      <c r="FXA3" s="41"/>
      <c r="FXB3" s="41"/>
      <c r="FXC3" s="41"/>
      <c r="FXD3" s="41"/>
      <c r="FXE3" s="41"/>
      <c r="FXF3" s="41"/>
      <c r="FXG3" s="41"/>
      <c r="FXH3" s="41"/>
      <c r="FXI3" s="41"/>
      <c r="FXJ3" s="41"/>
      <c r="FXK3" s="41"/>
      <c r="FXL3" s="41"/>
      <c r="FXM3" s="41"/>
      <c r="FXN3" s="41"/>
      <c r="FXO3" s="41"/>
      <c r="FXP3" s="41"/>
      <c r="FXQ3" s="41"/>
      <c r="FXR3" s="41"/>
      <c r="FXS3" s="41"/>
      <c r="FXT3" s="41"/>
      <c r="FXU3" s="41"/>
      <c r="FXV3" s="41"/>
      <c r="FXW3" s="41"/>
      <c r="FXX3" s="41"/>
      <c r="FXY3" s="41"/>
      <c r="FXZ3" s="41"/>
      <c r="FYA3" s="41"/>
      <c r="FYB3" s="41"/>
      <c r="FYC3" s="41"/>
      <c r="FYD3" s="41"/>
      <c r="FYE3" s="41"/>
      <c r="FYF3" s="41"/>
      <c r="FYG3" s="41"/>
      <c r="FYH3" s="41"/>
      <c r="FYI3" s="41"/>
      <c r="FYJ3" s="41"/>
      <c r="FYK3" s="41"/>
      <c r="FYL3" s="41"/>
      <c r="FYM3" s="41"/>
      <c r="FYN3" s="41"/>
      <c r="FYO3" s="41"/>
      <c r="FYP3" s="41"/>
      <c r="FYQ3" s="41"/>
      <c r="FYR3" s="41"/>
      <c r="FYS3" s="41"/>
      <c r="FYT3" s="41"/>
      <c r="FYU3" s="41"/>
      <c r="FYV3" s="41"/>
      <c r="FYW3" s="41"/>
      <c r="FYX3" s="41"/>
      <c r="FYY3" s="41"/>
      <c r="FYZ3" s="41"/>
      <c r="FZA3" s="41"/>
      <c r="FZB3" s="41"/>
      <c r="FZC3" s="41"/>
      <c r="FZD3" s="41"/>
      <c r="FZE3" s="41"/>
      <c r="FZF3" s="41"/>
      <c r="FZG3" s="41"/>
      <c r="FZH3" s="41"/>
      <c r="FZI3" s="41"/>
      <c r="FZJ3" s="41"/>
      <c r="FZK3" s="41"/>
      <c r="FZL3" s="41"/>
      <c r="FZM3" s="41"/>
      <c r="FZN3" s="41"/>
      <c r="FZO3" s="41"/>
      <c r="FZP3" s="41"/>
      <c r="FZQ3" s="41"/>
      <c r="FZR3" s="41"/>
      <c r="FZS3" s="41"/>
      <c r="FZT3" s="41"/>
      <c r="FZU3" s="41"/>
      <c r="FZV3" s="41"/>
      <c r="FZW3" s="41"/>
      <c r="FZX3" s="41"/>
      <c r="FZY3" s="41"/>
      <c r="FZZ3" s="41"/>
      <c r="GAA3" s="41"/>
      <c r="GAB3" s="41"/>
      <c r="GAC3" s="41"/>
      <c r="GAD3" s="41"/>
      <c r="GAE3" s="41"/>
      <c r="GAF3" s="41"/>
      <c r="GAG3" s="41"/>
      <c r="GAH3" s="41"/>
      <c r="GAI3" s="41"/>
      <c r="GAJ3" s="41"/>
      <c r="GAK3" s="41"/>
      <c r="GAL3" s="41"/>
      <c r="GAM3" s="41"/>
      <c r="GAN3" s="41"/>
      <c r="GAO3" s="41"/>
      <c r="GAP3" s="41"/>
      <c r="GAQ3" s="41"/>
      <c r="GAR3" s="41"/>
      <c r="GAS3" s="41"/>
      <c r="GAT3" s="41"/>
      <c r="GAU3" s="41"/>
      <c r="GAV3" s="41"/>
      <c r="GAW3" s="41"/>
      <c r="GAX3" s="41"/>
      <c r="GAY3" s="41"/>
      <c r="GAZ3" s="41"/>
      <c r="GBA3" s="41"/>
      <c r="GBB3" s="41"/>
      <c r="GBC3" s="41"/>
      <c r="GBD3" s="41"/>
      <c r="GBE3" s="41"/>
      <c r="GBF3" s="41"/>
      <c r="GBG3" s="41"/>
      <c r="GBH3" s="41"/>
      <c r="GBI3" s="41"/>
      <c r="GBJ3" s="41"/>
      <c r="GBK3" s="41"/>
      <c r="GBL3" s="41"/>
      <c r="GBM3" s="41"/>
      <c r="GBN3" s="41"/>
      <c r="GBO3" s="41"/>
      <c r="GBP3" s="41"/>
      <c r="GBQ3" s="41"/>
      <c r="GBR3" s="41"/>
      <c r="GBS3" s="41"/>
      <c r="GBT3" s="41"/>
      <c r="GBU3" s="41"/>
      <c r="GBV3" s="41"/>
      <c r="GBW3" s="41"/>
      <c r="GBX3" s="41"/>
      <c r="GBY3" s="41"/>
      <c r="GBZ3" s="41"/>
      <c r="GCA3" s="41"/>
      <c r="GCB3" s="41"/>
      <c r="GCC3" s="41"/>
      <c r="GCD3" s="41"/>
      <c r="GCE3" s="41"/>
      <c r="GCF3" s="41"/>
      <c r="GCG3" s="41"/>
      <c r="GCH3" s="41"/>
      <c r="GCI3" s="41"/>
      <c r="GCJ3" s="41"/>
      <c r="GCK3" s="41"/>
      <c r="GCL3" s="41"/>
      <c r="GCM3" s="41"/>
      <c r="GCN3" s="41"/>
      <c r="GCO3" s="41"/>
      <c r="GCP3" s="41"/>
      <c r="GCQ3" s="41"/>
      <c r="GCR3" s="41"/>
      <c r="GCS3" s="41"/>
      <c r="GCT3" s="41"/>
      <c r="GCU3" s="41"/>
      <c r="GCV3" s="41"/>
      <c r="GCW3" s="41"/>
      <c r="GCX3" s="41"/>
      <c r="GCY3" s="41"/>
      <c r="GCZ3" s="41"/>
      <c r="GDA3" s="41"/>
      <c r="GDB3" s="41"/>
      <c r="GDC3" s="41"/>
      <c r="GDD3" s="41"/>
      <c r="GDE3" s="41"/>
      <c r="GDF3" s="41"/>
      <c r="GDG3" s="41"/>
      <c r="GDH3" s="41"/>
      <c r="GDI3" s="41"/>
      <c r="GDJ3" s="41"/>
      <c r="GDK3" s="41"/>
      <c r="GDL3" s="41"/>
      <c r="GDM3" s="41"/>
      <c r="GDN3" s="41"/>
      <c r="GDO3" s="41"/>
      <c r="GDP3" s="41"/>
      <c r="GDQ3" s="41"/>
      <c r="GDR3" s="41"/>
      <c r="GDS3" s="41"/>
      <c r="GDT3" s="41"/>
      <c r="GDU3" s="41"/>
      <c r="GDV3" s="41"/>
      <c r="GDW3" s="41"/>
      <c r="GDX3" s="41"/>
      <c r="GDY3" s="41"/>
      <c r="GDZ3" s="41"/>
      <c r="GEA3" s="41"/>
      <c r="GEB3" s="41"/>
      <c r="GEC3" s="41"/>
      <c r="GED3" s="41"/>
      <c r="GEE3" s="41"/>
      <c r="GEF3" s="41"/>
      <c r="GEG3" s="41"/>
      <c r="GEH3" s="41"/>
      <c r="GEI3" s="41"/>
      <c r="GEJ3" s="41"/>
      <c r="GEK3" s="41"/>
      <c r="GEL3" s="41"/>
      <c r="GEM3" s="41"/>
      <c r="GEN3" s="41"/>
      <c r="GEO3" s="41"/>
      <c r="GEP3" s="41"/>
      <c r="GEQ3" s="41"/>
      <c r="GER3" s="41"/>
      <c r="GES3" s="41"/>
      <c r="GET3" s="41"/>
      <c r="GEU3" s="41"/>
      <c r="GEV3" s="41"/>
      <c r="GEW3" s="41"/>
      <c r="GEX3" s="41"/>
      <c r="GEY3" s="41"/>
      <c r="GEZ3" s="41"/>
      <c r="GFA3" s="41"/>
      <c r="GFB3" s="41"/>
      <c r="GFC3" s="41"/>
      <c r="GFD3" s="41"/>
      <c r="GFE3" s="41"/>
      <c r="GFF3" s="41"/>
      <c r="GFG3" s="41"/>
      <c r="GFH3" s="41"/>
      <c r="GFI3" s="41"/>
      <c r="GFJ3" s="41"/>
      <c r="GFK3" s="41"/>
      <c r="GFL3" s="41"/>
      <c r="GFM3" s="41"/>
      <c r="GFN3" s="41"/>
      <c r="GFO3" s="41"/>
      <c r="GFP3" s="41"/>
      <c r="GFQ3" s="41"/>
      <c r="GFR3" s="41"/>
      <c r="GFS3" s="41"/>
      <c r="GFT3" s="41"/>
      <c r="GFU3" s="41"/>
      <c r="GFV3" s="41"/>
      <c r="GFW3" s="41"/>
      <c r="GFX3" s="41"/>
      <c r="GFY3" s="41"/>
      <c r="GFZ3" s="41"/>
      <c r="GGA3" s="41"/>
      <c r="GGB3" s="41"/>
      <c r="GGC3" s="41"/>
      <c r="GGD3" s="41"/>
      <c r="GGE3" s="41"/>
      <c r="GGF3" s="41"/>
      <c r="GGG3" s="41"/>
      <c r="GGH3" s="41"/>
      <c r="GGI3" s="41"/>
      <c r="GGJ3" s="41"/>
      <c r="GGK3" s="41"/>
      <c r="GGL3" s="41"/>
      <c r="GGM3" s="41"/>
      <c r="GGN3" s="41"/>
      <c r="GGO3" s="41"/>
      <c r="GGP3" s="41"/>
      <c r="GGQ3" s="41"/>
      <c r="GGR3" s="41"/>
      <c r="GGS3" s="41"/>
      <c r="GGT3" s="41"/>
      <c r="GGU3" s="41"/>
      <c r="GGV3" s="41"/>
      <c r="GGW3" s="41"/>
      <c r="GGX3" s="41"/>
      <c r="GGY3" s="41"/>
      <c r="GGZ3" s="41"/>
      <c r="GHA3" s="41"/>
      <c r="GHB3" s="41"/>
      <c r="GHC3" s="41"/>
      <c r="GHD3" s="41"/>
      <c r="GHE3" s="41"/>
      <c r="GHF3" s="41"/>
      <c r="GHG3" s="41"/>
      <c r="GHH3" s="41"/>
      <c r="GHI3" s="41"/>
      <c r="GHJ3" s="41"/>
      <c r="GHK3" s="41"/>
      <c r="GHL3" s="41"/>
      <c r="GHM3" s="41"/>
      <c r="GHN3" s="41"/>
      <c r="GHO3" s="41"/>
      <c r="GHP3" s="41"/>
      <c r="GHQ3" s="41"/>
      <c r="GHR3" s="41"/>
      <c r="GHS3" s="41"/>
      <c r="GHT3" s="41"/>
      <c r="GHU3" s="41"/>
      <c r="GHV3" s="41"/>
      <c r="GHW3" s="41"/>
      <c r="GHX3" s="41"/>
      <c r="GHY3" s="41"/>
      <c r="GHZ3" s="41"/>
      <c r="GIA3" s="41"/>
      <c r="GIB3" s="41"/>
      <c r="GIC3" s="41"/>
      <c r="GID3" s="41"/>
      <c r="GIE3" s="41"/>
      <c r="GIF3" s="41"/>
      <c r="GIG3" s="41"/>
      <c r="GIH3" s="41"/>
      <c r="GII3" s="41"/>
      <c r="GIJ3" s="41"/>
      <c r="GIK3" s="41"/>
      <c r="GIL3" s="41"/>
      <c r="GIM3" s="41"/>
      <c r="GIN3" s="41"/>
      <c r="GIO3" s="41"/>
      <c r="GIP3" s="41"/>
      <c r="GIQ3" s="41"/>
      <c r="GIR3" s="41"/>
      <c r="GIS3" s="41"/>
      <c r="GIT3" s="41"/>
      <c r="GIU3" s="41"/>
      <c r="GIV3" s="41"/>
      <c r="GIW3" s="41"/>
      <c r="GIX3" s="41"/>
      <c r="GIY3" s="41"/>
      <c r="GIZ3" s="41"/>
      <c r="GJA3" s="41"/>
      <c r="GJB3" s="41"/>
      <c r="GJC3" s="41"/>
      <c r="GJD3" s="41"/>
      <c r="GJE3" s="41"/>
      <c r="GJF3" s="41"/>
      <c r="GJG3" s="41"/>
      <c r="GJH3" s="41"/>
      <c r="GJI3" s="41"/>
      <c r="GJJ3" s="41"/>
      <c r="GJK3" s="41"/>
      <c r="GJL3" s="41"/>
      <c r="GJM3" s="41"/>
      <c r="GJN3" s="41"/>
      <c r="GJO3" s="41"/>
      <c r="GJP3" s="41"/>
      <c r="GJQ3" s="41"/>
      <c r="GJR3" s="41"/>
      <c r="GJS3" s="41"/>
      <c r="GJT3" s="41"/>
      <c r="GJU3" s="41"/>
      <c r="GJV3" s="41"/>
      <c r="GJW3" s="41"/>
      <c r="GJX3" s="41"/>
      <c r="GJY3" s="41"/>
      <c r="GJZ3" s="41"/>
      <c r="GKA3" s="41"/>
      <c r="GKB3" s="41"/>
      <c r="GKC3" s="41"/>
      <c r="GKD3" s="41"/>
      <c r="GKE3" s="41"/>
      <c r="GKF3" s="41"/>
      <c r="GKG3" s="41"/>
      <c r="GKH3" s="41"/>
      <c r="GKI3" s="41"/>
      <c r="GKJ3" s="41"/>
      <c r="GKK3" s="41"/>
      <c r="GKL3" s="41"/>
      <c r="GKM3" s="41"/>
      <c r="GKN3" s="41"/>
      <c r="GKO3" s="41"/>
      <c r="GKP3" s="41"/>
      <c r="GKQ3" s="41"/>
      <c r="GKR3" s="41"/>
      <c r="GKS3" s="41"/>
      <c r="GKT3" s="41"/>
      <c r="GKU3" s="41"/>
      <c r="GKV3" s="41"/>
      <c r="GKW3" s="41"/>
      <c r="GKX3" s="41"/>
      <c r="GKY3" s="41"/>
      <c r="GKZ3" s="41"/>
      <c r="GLA3" s="41"/>
      <c r="GLB3" s="41"/>
      <c r="GLC3" s="41"/>
      <c r="GLD3" s="41"/>
      <c r="GLE3" s="41"/>
      <c r="GLF3" s="41"/>
      <c r="GLG3" s="41"/>
      <c r="GLH3" s="41"/>
      <c r="GLI3" s="41"/>
      <c r="GLJ3" s="41"/>
      <c r="GLK3" s="41"/>
      <c r="GLL3" s="41"/>
      <c r="GLM3" s="41"/>
      <c r="GLN3" s="41"/>
      <c r="GLO3" s="41"/>
      <c r="GLP3" s="41"/>
      <c r="GLQ3" s="41"/>
      <c r="GLR3" s="41"/>
      <c r="GLS3" s="41"/>
      <c r="GLT3" s="41"/>
      <c r="GLU3" s="41"/>
      <c r="GLV3" s="41"/>
      <c r="GLW3" s="41"/>
      <c r="GLX3" s="41"/>
      <c r="GLY3" s="41"/>
      <c r="GLZ3" s="41"/>
      <c r="GMA3" s="41"/>
      <c r="GMB3" s="41"/>
      <c r="GMC3" s="41"/>
      <c r="GMD3" s="41"/>
      <c r="GME3" s="41"/>
      <c r="GMF3" s="41"/>
      <c r="GMG3" s="41"/>
      <c r="GMH3" s="41"/>
      <c r="GMI3" s="41"/>
      <c r="GMJ3" s="41"/>
      <c r="GMK3" s="41"/>
      <c r="GML3" s="41"/>
      <c r="GMM3" s="41"/>
      <c r="GMN3" s="41"/>
      <c r="GMO3" s="41"/>
      <c r="GMP3" s="41"/>
      <c r="GMQ3" s="41"/>
      <c r="GMR3" s="41"/>
      <c r="GMS3" s="41"/>
      <c r="GMT3" s="41"/>
      <c r="GMU3" s="41"/>
      <c r="GMV3" s="41"/>
      <c r="GMW3" s="41"/>
      <c r="GMX3" s="41"/>
      <c r="GMY3" s="41"/>
      <c r="GMZ3" s="41"/>
      <c r="GNA3" s="41"/>
      <c r="GNB3" s="41"/>
      <c r="GNC3" s="41"/>
      <c r="GND3" s="41"/>
      <c r="GNE3" s="41"/>
      <c r="GNF3" s="41"/>
      <c r="GNG3" s="41"/>
      <c r="GNH3" s="41"/>
      <c r="GNI3" s="41"/>
      <c r="GNJ3" s="41"/>
      <c r="GNK3" s="41"/>
      <c r="GNL3" s="41"/>
      <c r="GNM3" s="41"/>
      <c r="GNN3" s="41"/>
      <c r="GNO3" s="41"/>
      <c r="GNP3" s="41"/>
      <c r="GNQ3" s="41"/>
      <c r="GNR3" s="41"/>
      <c r="GNS3" s="41"/>
      <c r="GNT3" s="41"/>
      <c r="GNU3" s="41"/>
      <c r="GNV3" s="41"/>
      <c r="GNW3" s="41"/>
      <c r="GNX3" s="41"/>
      <c r="GNY3" s="41"/>
      <c r="GNZ3" s="41"/>
      <c r="GOA3" s="41"/>
      <c r="GOB3" s="41"/>
      <c r="GOC3" s="41"/>
      <c r="GOD3" s="41"/>
      <c r="GOE3" s="41"/>
      <c r="GOF3" s="41"/>
      <c r="GOG3" s="41"/>
      <c r="GOH3" s="41"/>
      <c r="GOI3" s="41"/>
      <c r="GOJ3" s="41"/>
      <c r="GOK3" s="41"/>
      <c r="GOL3" s="41"/>
      <c r="GOM3" s="41"/>
      <c r="GON3" s="41"/>
      <c r="GOO3" s="41"/>
      <c r="GOP3" s="41"/>
      <c r="GOQ3" s="41"/>
      <c r="GOR3" s="41"/>
      <c r="GOS3" s="41"/>
      <c r="GOT3" s="41"/>
      <c r="GOU3" s="41"/>
      <c r="GOV3" s="41"/>
      <c r="GOW3" s="41"/>
      <c r="GOX3" s="41"/>
      <c r="GOY3" s="41"/>
      <c r="GOZ3" s="41"/>
      <c r="GPA3" s="41"/>
      <c r="GPB3" s="41"/>
      <c r="GPC3" s="41"/>
      <c r="GPD3" s="41"/>
      <c r="GPE3" s="41"/>
      <c r="GPF3" s="41"/>
      <c r="GPG3" s="41"/>
      <c r="GPH3" s="41"/>
      <c r="GPI3" s="41"/>
      <c r="GPJ3" s="41"/>
      <c r="GPK3" s="41"/>
      <c r="GPL3" s="41"/>
      <c r="GPM3" s="41"/>
      <c r="GPN3" s="41"/>
      <c r="GPO3" s="41"/>
      <c r="GPP3" s="41"/>
      <c r="GPQ3" s="41"/>
      <c r="GPR3" s="41"/>
      <c r="GPS3" s="41"/>
      <c r="GPT3" s="41"/>
      <c r="GPU3" s="41"/>
      <c r="GPV3" s="41"/>
      <c r="GPW3" s="41"/>
      <c r="GPX3" s="41"/>
      <c r="GPY3" s="41"/>
      <c r="GPZ3" s="41"/>
      <c r="GQA3" s="41"/>
      <c r="GQB3" s="41"/>
      <c r="GQC3" s="41"/>
      <c r="GQD3" s="41"/>
      <c r="GQE3" s="41"/>
      <c r="GQF3" s="41"/>
      <c r="GQG3" s="41"/>
      <c r="GQH3" s="41"/>
      <c r="GQI3" s="41"/>
      <c r="GQJ3" s="41"/>
      <c r="GQK3" s="41"/>
      <c r="GQL3" s="41"/>
      <c r="GQM3" s="41"/>
      <c r="GQN3" s="41"/>
      <c r="GQO3" s="41"/>
      <c r="GQP3" s="41"/>
      <c r="GQQ3" s="41"/>
      <c r="GQR3" s="41"/>
      <c r="GQS3" s="41"/>
      <c r="GQT3" s="41"/>
      <c r="GQU3" s="41"/>
      <c r="GQV3" s="41"/>
      <c r="GQW3" s="41"/>
      <c r="GQX3" s="41"/>
      <c r="GQY3" s="41"/>
      <c r="GQZ3" s="41"/>
      <c r="GRA3" s="41"/>
      <c r="GRB3" s="41"/>
      <c r="GRC3" s="41"/>
      <c r="GRD3" s="41"/>
      <c r="GRE3" s="41"/>
      <c r="GRF3" s="41"/>
      <c r="GRG3" s="41"/>
      <c r="GRH3" s="41"/>
      <c r="GRI3" s="41"/>
      <c r="GRJ3" s="41"/>
      <c r="GRK3" s="41"/>
      <c r="GRL3" s="41"/>
      <c r="GRM3" s="41"/>
      <c r="GRN3" s="41"/>
      <c r="GRO3" s="41"/>
      <c r="GRP3" s="41"/>
      <c r="GRQ3" s="41"/>
      <c r="GRR3" s="41"/>
      <c r="GRS3" s="41"/>
      <c r="GRT3" s="41"/>
      <c r="GRU3" s="41"/>
      <c r="GRV3" s="41"/>
      <c r="GRW3" s="41"/>
      <c r="GRX3" s="41"/>
      <c r="GRY3" s="41"/>
      <c r="GRZ3" s="41"/>
      <c r="GSA3" s="41"/>
      <c r="GSB3" s="41"/>
      <c r="GSC3" s="41"/>
      <c r="GSD3" s="41"/>
      <c r="GSE3" s="41"/>
      <c r="GSF3" s="41"/>
      <c r="GSG3" s="41"/>
      <c r="GSH3" s="41"/>
      <c r="GSI3" s="41"/>
      <c r="GSJ3" s="41"/>
      <c r="GSK3" s="41"/>
      <c r="GSL3" s="41"/>
      <c r="GSM3" s="41"/>
      <c r="GSN3" s="41"/>
      <c r="GSO3" s="41"/>
      <c r="GSP3" s="41"/>
      <c r="GSQ3" s="41"/>
      <c r="GSR3" s="41"/>
      <c r="GSS3" s="41"/>
      <c r="GST3" s="41"/>
      <c r="GSU3" s="41"/>
      <c r="GSV3" s="41"/>
      <c r="GSW3" s="41"/>
      <c r="GSX3" s="41"/>
      <c r="GSY3" s="41"/>
      <c r="GSZ3" s="41"/>
      <c r="GTA3" s="41"/>
      <c r="GTB3" s="41"/>
      <c r="GTC3" s="41"/>
      <c r="GTD3" s="41"/>
      <c r="GTE3" s="41"/>
      <c r="GTF3" s="41"/>
      <c r="GTG3" s="41"/>
      <c r="GTH3" s="41"/>
      <c r="GTI3" s="41"/>
      <c r="GTJ3" s="41"/>
      <c r="GTK3" s="41"/>
      <c r="GTL3" s="41"/>
      <c r="GTM3" s="41"/>
      <c r="GTN3" s="41"/>
      <c r="GTO3" s="41"/>
      <c r="GTP3" s="41"/>
      <c r="GTQ3" s="41"/>
      <c r="GTR3" s="41"/>
      <c r="GTS3" s="41"/>
      <c r="GTT3" s="41"/>
      <c r="GTU3" s="41"/>
      <c r="GTV3" s="41"/>
      <c r="GTW3" s="41"/>
      <c r="GTX3" s="41"/>
      <c r="GTY3" s="41"/>
      <c r="GTZ3" s="41"/>
      <c r="GUA3" s="41"/>
      <c r="GUB3" s="41"/>
      <c r="GUC3" s="41"/>
      <c r="GUD3" s="41"/>
      <c r="GUE3" s="41"/>
      <c r="GUF3" s="41"/>
      <c r="GUG3" s="41"/>
      <c r="GUH3" s="41"/>
      <c r="GUI3" s="41"/>
      <c r="GUJ3" s="41"/>
      <c r="GUK3" s="41"/>
      <c r="GUL3" s="41"/>
      <c r="GUM3" s="41"/>
      <c r="GUN3" s="41"/>
      <c r="GUO3" s="41"/>
      <c r="GUP3" s="41"/>
      <c r="GUQ3" s="41"/>
      <c r="GUR3" s="41"/>
      <c r="GUS3" s="41"/>
      <c r="GUT3" s="41"/>
      <c r="GUU3" s="41"/>
      <c r="GUV3" s="41"/>
      <c r="GUW3" s="41"/>
      <c r="GUX3" s="41"/>
      <c r="GUY3" s="41"/>
      <c r="GUZ3" s="41"/>
      <c r="GVA3" s="41"/>
      <c r="GVB3" s="41"/>
      <c r="GVC3" s="41"/>
      <c r="GVD3" s="41"/>
      <c r="GVE3" s="41"/>
      <c r="GVF3" s="41"/>
      <c r="GVG3" s="41"/>
      <c r="GVH3" s="41"/>
      <c r="GVI3" s="41"/>
      <c r="GVJ3" s="41"/>
      <c r="GVK3" s="41"/>
      <c r="GVL3" s="41"/>
      <c r="GVM3" s="41"/>
      <c r="GVN3" s="41"/>
      <c r="GVO3" s="41"/>
      <c r="GVP3" s="41"/>
      <c r="GVQ3" s="41"/>
      <c r="GVR3" s="41"/>
      <c r="GVS3" s="41"/>
      <c r="GVT3" s="41"/>
      <c r="GVU3" s="41"/>
      <c r="GVV3" s="41"/>
      <c r="GVW3" s="41"/>
      <c r="GVX3" s="41"/>
      <c r="GVY3" s="41"/>
      <c r="GVZ3" s="41"/>
      <c r="GWA3" s="41"/>
      <c r="GWB3" s="41"/>
      <c r="GWC3" s="41"/>
      <c r="GWD3" s="41"/>
      <c r="GWE3" s="41"/>
      <c r="GWF3" s="41"/>
      <c r="GWG3" s="41"/>
      <c r="GWH3" s="41"/>
      <c r="GWI3" s="41"/>
      <c r="GWJ3" s="41"/>
      <c r="GWK3" s="41"/>
      <c r="GWL3" s="41"/>
      <c r="GWM3" s="41"/>
      <c r="GWN3" s="41"/>
      <c r="GWO3" s="41"/>
      <c r="GWP3" s="41"/>
      <c r="GWQ3" s="41"/>
      <c r="GWR3" s="41"/>
      <c r="GWS3" s="41"/>
      <c r="GWT3" s="41"/>
      <c r="GWU3" s="41"/>
      <c r="GWV3" s="41"/>
      <c r="GWW3" s="41"/>
      <c r="GWX3" s="41"/>
      <c r="GWY3" s="41"/>
      <c r="GWZ3" s="41"/>
      <c r="GXA3" s="41"/>
      <c r="GXB3" s="41"/>
      <c r="GXC3" s="41"/>
      <c r="GXD3" s="41"/>
      <c r="GXE3" s="41"/>
      <c r="GXF3" s="41"/>
      <c r="GXG3" s="41"/>
      <c r="GXH3" s="41"/>
      <c r="GXI3" s="41"/>
      <c r="GXJ3" s="41"/>
      <c r="GXK3" s="41"/>
      <c r="GXL3" s="41"/>
      <c r="GXM3" s="41"/>
      <c r="GXN3" s="41"/>
      <c r="GXO3" s="41"/>
      <c r="GXP3" s="41"/>
      <c r="GXQ3" s="41"/>
      <c r="GXR3" s="41"/>
      <c r="GXS3" s="41"/>
      <c r="GXT3" s="41"/>
      <c r="GXU3" s="41"/>
      <c r="GXV3" s="41"/>
      <c r="GXW3" s="41"/>
      <c r="GXX3" s="41"/>
      <c r="GXY3" s="41"/>
      <c r="GXZ3" s="41"/>
      <c r="GYA3" s="41"/>
      <c r="GYB3" s="41"/>
      <c r="GYC3" s="41"/>
      <c r="GYD3" s="41"/>
      <c r="GYE3" s="41"/>
      <c r="GYF3" s="41"/>
      <c r="GYG3" s="41"/>
      <c r="GYH3" s="41"/>
      <c r="GYI3" s="41"/>
      <c r="GYJ3" s="41"/>
      <c r="GYK3" s="41"/>
      <c r="GYL3" s="41"/>
      <c r="GYM3" s="41"/>
      <c r="GYN3" s="41"/>
      <c r="GYO3" s="41"/>
      <c r="GYP3" s="41"/>
      <c r="GYQ3" s="41"/>
      <c r="GYR3" s="41"/>
      <c r="GYS3" s="41"/>
      <c r="GYT3" s="41"/>
      <c r="GYU3" s="41"/>
      <c r="GYV3" s="41"/>
      <c r="GYW3" s="41"/>
      <c r="GYX3" s="41"/>
      <c r="GYY3" s="41"/>
      <c r="GYZ3" s="41"/>
      <c r="GZA3" s="41"/>
      <c r="GZB3" s="41"/>
      <c r="GZC3" s="41"/>
      <c r="GZD3" s="41"/>
      <c r="GZE3" s="41"/>
      <c r="GZF3" s="41"/>
      <c r="GZG3" s="41"/>
      <c r="GZH3" s="41"/>
      <c r="GZI3" s="41"/>
      <c r="GZJ3" s="41"/>
      <c r="GZK3" s="41"/>
      <c r="GZL3" s="41"/>
      <c r="GZM3" s="41"/>
      <c r="GZN3" s="41"/>
      <c r="GZO3" s="41"/>
      <c r="GZP3" s="41"/>
      <c r="GZQ3" s="41"/>
      <c r="GZR3" s="41"/>
      <c r="GZS3" s="41"/>
      <c r="GZT3" s="41"/>
      <c r="GZU3" s="41"/>
      <c r="GZV3" s="41"/>
      <c r="GZW3" s="41"/>
      <c r="GZX3" s="41"/>
      <c r="GZY3" s="41"/>
      <c r="GZZ3" s="41"/>
      <c r="HAA3" s="41"/>
      <c r="HAB3" s="41"/>
      <c r="HAC3" s="41"/>
      <c r="HAD3" s="41"/>
      <c r="HAE3" s="41"/>
      <c r="HAF3" s="41"/>
      <c r="HAG3" s="41"/>
      <c r="HAH3" s="41"/>
      <c r="HAI3" s="41"/>
      <c r="HAJ3" s="41"/>
      <c r="HAK3" s="41"/>
      <c r="HAL3" s="41"/>
      <c r="HAM3" s="41"/>
      <c r="HAN3" s="41"/>
      <c r="HAO3" s="41"/>
      <c r="HAP3" s="41"/>
      <c r="HAQ3" s="41"/>
      <c r="HAR3" s="41"/>
      <c r="HAS3" s="41"/>
      <c r="HAT3" s="41"/>
      <c r="HAU3" s="41"/>
      <c r="HAV3" s="41"/>
      <c r="HAW3" s="41"/>
      <c r="HAX3" s="41"/>
      <c r="HAY3" s="41"/>
      <c r="HAZ3" s="41"/>
      <c r="HBA3" s="41"/>
      <c r="HBB3" s="41"/>
      <c r="HBC3" s="41"/>
      <c r="HBD3" s="41"/>
      <c r="HBE3" s="41"/>
      <c r="HBF3" s="41"/>
      <c r="HBG3" s="41"/>
      <c r="HBH3" s="41"/>
      <c r="HBI3" s="41"/>
      <c r="HBJ3" s="41"/>
      <c r="HBK3" s="41"/>
      <c r="HBL3" s="41"/>
      <c r="HBM3" s="41"/>
      <c r="HBN3" s="41"/>
      <c r="HBO3" s="41"/>
      <c r="HBP3" s="41"/>
      <c r="HBQ3" s="41"/>
      <c r="HBR3" s="41"/>
      <c r="HBS3" s="41"/>
      <c r="HBT3" s="41"/>
      <c r="HBU3" s="41"/>
      <c r="HBV3" s="41"/>
      <c r="HBW3" s="41"/>
      <c r="HBX3" s="41"/>
      <c r="HBY3" s="41"/>
      <c r="HBZ3" s="41"/>
      <c r="HCA3" s="41"/>
      <c r="HCB3" s="41"/>
      <c r="HCC3" s="41"/>
      <c r="HCD3" s="41"/>
      <c r="HCE3" s="41"/>
      <c r="HCF3" s="41"/>
      <c r="HCG3" s="41"/>
      <c r="HCH3" s="41"/>
      <c r="HCI3" s="41"/>
      <c r="HCJ3" s="41"/>
      <c r="HCK3" s="41"/>
      <c r="HCL3" s="41"/>
      <c r="HCM3" s="41"/>
      <c r="HCN3" s="41"/>
      <c r="HCO3" s="41"/>
      <c r="HCP3" s="41"/>
      <c r="HCQ3" s="41"/>
      <c r="HCR3" s="41"/>
      <c r="HCS3" s="41"/>
      <c r="HCT3" s="41"/>
      <c r="HCU3" s="41"/>
      <c r="HCV3" s="41"/>
      <c r="HCW3" s="41"/>
      <c r="HCX3" s="41"/>
      <c r="HCY3" s="41"/>
      <c r="HCZ3" s="41"/>
      <c r="HDA3" s="41"/>
      <c r="HDB3" s="41"/>
      <c r="HDC3" s="41"/>
      <c r="HDD3" s="41"/>
      <c r="HDE3" s="41"/>
      <c r="HDF3" s="41"/>
      <c r="HDG3" s="41"/>
      <c r="HDH3" s="41"/>
      <c r="HDI3" s="41"/>
      <c r="HDJ3" s="41"/>
      <c r="HDK3" s="41"/>
      <c r="HDL3" s="41"/>
      <c r="HDM3" s="41"/>
      <c r="HDN3" s="41"/>
      <c r="HDO3" s="41"/>
      <c r="HDP3" s="41"/>
      <c r="HDQ3" s="41"/>
      <c r="HDR3" s="41"/>
      <c r="HDS3" s="41"/>
      <c r="HDT3" s="41"/>
      <c r="HDU3" s="41"/>
      <c r="HDV3" s="41"/>
      <c r="HDW3" s="41"/>
      <c r="HDX3" s="41"/>
      <c r="HDY3" s="41"/>
      <c r="HDZ3" s="41"/>
      <c r="HEA3" s="41"/>
      <c r="HEB3" s="41"/>
      <c r="HEC3" s="41"/>
      <c r="HED3" s="41"/>
      <c r="HEE3" s="41"/>
      <c r="HEF3" s="41"/>
      <c r="HEG3" s="41"/>
      <c r="HEH3" s="41"/>
      <c r="HEI3" s="41"/>
      <c r="HEJ3" s="41"/>
      <c r="HEK3" s="41"/>
      <c r="HEL3" s="41"/>
      <c r="HEM3" s="41"/>
      <c r="HEN3" s="41"/>
      <c r="HEO3" s="41"/>
      <c r="HEP3" s="41"/>
      <c r="HEQ3" s="41"/>
      <c r="HER3" s="41"/>
      <c r="HES3" s="41"/>
      <c r="HET3" s="41"/>
      <c r="HEU3" s="41"/>
      <c r="HEV3" s="41"/>
      <c r="HEW3" s="41"/>
      <c r="HEX3" s="41"/>
      <c r="HEY3" s="41"/>
      <c r="HEZ3" s="41"/>
      <c r="HFA3" s="41"/>
      <c r="HFB3" s="41"/>
      <c r="HFC3" s="41"/>
      <c r="HFD3" s="41"/>
      <c r="HFE3" s="41"/>
      <c r="HFF3" s="41"/>
      <c r="HFG3" s="41"/>
      <c r="HFH3" s="41"/>
      <c r="HFI3" s="41"/>
      <c r="HFJ3" s="41"/>
      <c r="HFK3" s="41"/>
      <c r="HFL3" s="41"/>
      <c r="HFM3" s="41"/>
      <c r="HFN3" s="41"/>
      <c r="HFO3" s="41"/>
      <c r="HFP3" s="41"/>
      <c r="HFQ3" s="41"/>
      <c r="HFR3" s="41"/>
      <c r="HFS3" s="41"/>
      <c r="HFT3" s="41"/>
      <c r="HFU3" s="41"/>
      <c r="HFV3" s="41"/>
      <c r="HFW3" s="41"/>
      <c r="HFX3" s="41"/>
      <c r="HFY3" s="41"/>
      <c r="HFZ3" s="41"/>
      <c r="HGA3" s="41"/>
      <c r="HGB3" s="41"/>
      <c r="HGC3" s="41"/>
      <c r="HGD3" s="41"/>
      <c r="HGE3" s="41"/>
      <c r="HGF3" s="41"/>
      <c r="HGG3" s="41"/>
      <c r="HGH3" s="41"/>
      <c r="HGI3" s="41"/>
      <c r="HGJ3" s="41"/>
      <c r="HGK3" s="41"/>
      <c r="HGL3" s="41"/>
      <c r="HGM3" s="41"/>
      <c r="HGN3" s="41"/>
      <c r="HGO3" s="41"/>
      <c r="HGP3" s="41"/>
      <c r="HGQ3" s="41"/>
      <c r="HGR3" s="41"/>
      <c r="HGS3" s="41"/>
      <c r="HGT3" s="41"/>
      <c r="HGU3" s="41"/>
      <c r="HGV3" s="41"/>
      <c r="HGW3" s="41"/>
      <c r="HGX3" s="41"/>
      <c r="HGY3" s="41"/>
      <c r="HGZ3" s="41"/>
      <c r="HHA3" s="41"/>
      <c r="HHB3" s="41"/>
      <c r="HHC3" s="41"/>
      <c r="HHD3" s="41"/>
      <c r="HHE3" s="41"/>
      <c r="HHF3" s="41"/>
      <c r="HHG3" s="41"/>
      <c r="HHH3" s="41"/>
      <c r="HHI3" s="41"/>
      <c r="HHJ3" s="41"/>
      <c r="HHK3" s="41"/>
      <c r="HHL3" s="41"/>
      <c r="HHM3" s="41"/>
      <c r="HHN3" s="41"/>
      <c r="HHO3" s="41"/>
      <c r="HHP3" s="41"/>
      <c r="HHQ3" s="41"/>
      <c r="HHR3" s="41"/>
      <c r="HHS3" s="41"/>
      <c r="HHT3" s="41"/>
      <c r="HHU3" s="41"/>
      <c r="HHV3" s="41"/>
      <c r="HHW3" s="41"/>
      <c r="HHX3" s="41"/>
      <c r="HHY3" s="41"/>
      <c r="HHZ3" s="41"/>
      <c r="HIA3" s="41"/>
      <c r="HIB3" s="41"/>
      <c r="HIC3" s="41"/>
      <c r="HID3" s="41"/>
      <c r="HIE3" s="41"/>
      <c r="HIF3" s="41"/>
      <c r="HIG3" s="41"/>
      <c r="HIH3" s="41"/>
      <c r="HII3" s="41"/>
      <c r="HIJ3" s="41"/>
      <c r="HIK3" s="41"/>
      <c r="HIL3" s="41"/>
      <c r="HIM3" s="41"/>
      <c r="HIN3" s="41"/>
      <c r="HIO3" s="41"/>
      <c r="HIP3" s="41"/>
      <c r="HIQ3" s="41"/>
      <c r="HIR3" s="41"/>
      <c r="HIS3" s="41"/>
      <c r="HIT3" s="41"/>
      <c r="HIU3" s="41"/>
      <c r="HIV3" s="41"/>
      <c r="HIW3" s="41"/>
      <c r="HIX3" s="41"/>
      <c r="HIY3" s="41"/>
      <c r="HIZ3" s="41"/>
      <c r="HJA3" s="41"/>
      <c r="HJB3" s="41"/>
      <c r="HJC3" s="41"/>
      <c r="HJD3" s="41"/>
      <c r="HJE3" s="41"/>
      <c r="HJF3" s="41"/>
      <c r="HJG3" s="41"/>
      <c r="HJH3" s="41"/>
      <c r="HJI3" s="41"/>
      <c r="HJJ3" s="41"/>
      <c r="HJK3" s="41"/>
      <c r="HJL3" s="41"/>
      <c r="HJM3" s="41"/>
      <c r="HJN3" s="41"/>
      <c r="HJO3" s="41"/>
      <c r="HJP3" s="41"/>
      <c r="HJQ3" s="41"/>
      <c r="HJR3" s="41"/>
      <c r="HJS3" s="41"/>
      <c r="HJT3" s="41"/>
      <c r="HJU3" s="41"/>
      <c r="HJV3" s="41"/>
      <c r="HJW3" s="41"/>
      <c r="HJX3" s="41"/>
      <c r="HJY3" s="41"/>
      <c r="HJZ3" s="41"/>
      <c r="HKA3" s="41"/>
      <c r="HKB3" s="41"/>
      <c r="HKC3" s="41"/>
      <c r="HKD3" s="41"/>
      <c r="HKE3" s="41"/>
      <c r="HKF3" s="41"/>
      <c r="HKG3" s="41"/>
      <c r="HKH3" s="41"/>
      <c r="HKI3" s="41"/>
      <c r="HKJ3" s="41"/>
      <c r="HKK3" s="41"/>
      <c r="HKL3" s="41"/>
      <c r="HKM3" s="41"/>
      <c r="HKN3" s="41"/>
      <c r="HKO3" s="41"/>
      <c r="HKP3" s="41"/>
      <c r="HKQ3" s="41"/>
      <c r="HKR3" s="41"/>
      <c r="HKS3" s="41"/>
      <c r="HKT3" s="41"/>
      <c r="HKU3" s="41"/>
      <c r="HKV3" s="41"/>
      <c r="HKW3" s="41"/>
      <c r="HKX3" s="41"/>
      <c r="HKY3" s="41"/>
      <c r="HKZ3" s="41"/>
      <c r="HLA3" s="41"/>
      <c r="HLB3" s="41"/>
      <c r="HLC3" s="41"/>
      <c r="HLD3" s="41"/>
      <c r="HLE3" s="41"/>
      <c r="HLF3" s="41"/>
      <c r="HLG3" s="41"/>
      <c r="HLH3" s="41"/>
      <c r="HLI3" s="41"/>
      <c r="HLJ3" s="41"/>
      <c r="HLK3" s="41"/>
      <c r="HLL3" s="41"/>
      <c r="HLM3" s="41"/>
      <c r="HLN3" s="41"/>
      <c r="HLO3" s="41"/>
      <c r="HLP3" s="41"/>
      <c r="HLQ3" s="41"/>
      <c r="HLR3" s="41"/>
      <c r="HLS3" s="41"/>
      <c r="HLT3" s="41"/>
      <c r="HLU3" s="41"/>
      <c r="HLV3" s="41"/>
      <c r="HLW3" s="41"/>
      <c r="HLX3" s="41"/>
      <c r="HLY3" s="41"/>
      <c r="HLZ3" s="41"/>
      <c r="HMA3" s="41"/>
      <c r="HMB3" s="41"/>
      <c r="HMC3" s="41"/>
      <c r="HMD3" s="41"/>
      <c r="HME3" s="41"/>
      <c r="HMF3" s="41"/>
      <c r="HMG3" s="41"/>
      <c r="HMH3" s="41"/>
      <c r="HMI3" s="41"/>
      <c r="HMJ3" s="41"/>
      <c r="HMK3" s="41"/>
      <c r="HML3" s="41"/>
      <c r="HMM3" s="41"/>
      <c r="HMN3" s="41"/>
      <c r="HMO3" s="41"/>
      <c r="HMP3" s="41"/>
      <c r="HMQ3" s="41"/>
      <c r="HMR3" s="41"/>
      <c r="HMS3" s="41"/>
      <c r="HMT3" s="41"/>
      <c r="HMU3" s="41"/>
      <c r="HMV3" s="41"/>
      <c r="HMW3" s="41"/>
      <c r="HMX3" s="41"/>
      <c r="HMY3" s="41"/>
      <c r="HMZ3" s="41"/>
      <c r="HNA3" s="41"/>
      <c r="HNB3" s="41"/>
      <c r="HNC3" s="41"/>
      <c r="HND3" s="41"/>
      <c r="HNE3" s="41"/>
      <c r="HNF3" s="41"/>
      <c r="HNG3" s="41"/>
      <c r="HNH3" s="41"/>
      <c r="HNI3" s="41"/>
      <c r="HNJ3" s="41"/>
      <c r="HNK3" s="41"/>
      <c r="HNL3" s="41"/>
      <c r="HNM3" s="41"/>
      <c r="HNN3" s="41"/>
      <c r="HNO3" s="41"/>
      <c r="HNP3" s="41"/>
      <c r="HNQ3" s="41"/>
      <c r="HNR3" s="41"/>
      <c r="HNS3" s="41"/>
      <c r="HNT3" s="41"/>
      <c r="HNU3" s="41"/>
      <c r="HNV3" s="41"/>
      <c r="HNW3" s="41"/>
      <c r="HNX3" s="41"/>
      <c r="HNY3" s="41"/>
      <c r="HNZ3" s="41"/>
      <c r="HOA3" s="41"/>
      <c r="HOB3" s="41"/>
      <c r="HOC3" s="41"/>
      <c r="HOD3" s="41"/>
      <c r="HOE3" s="41"/>
      <c r="HOF3" s="41"/>
      <c r="HOG3" s="41"/>
      <c r="HOH3" s="41"/>
      <c r="HOI3" s="41"/>
      <c r="HOJ3" s="41"/>
      <c r="HOK3" s="41"/>
      <c r="HOL3" s="41"/>
      <c r="HOM3" s="41"/>
      <c r="HON3" s="41"/>
      <c r="HOO3" s="41"/>
      <c r="HOP3" s="41"/>
      <c r="HOQ3" s="41"/>
      <c r="HOR3" s="41"/>
      <c r="HOS3" s="41"/>
      <c r="HOT3" s="41"/>
      <c r="HOU3" s="41"/>
      <c r="HOV3" s="41"/>
      <c r="HOW3" s="41"/>
      <c r="HOX3" s="41"/>
      <c r="HOY3" s="41"/>
      <c r="HOZ3" s="41"/>
      <c r="HPA3" s="41"/>
      <c r="HPB3" s="41"/>
      <c r="HPC3" s="41"/>
      <c r="HPD3" s="41"/>
      <c r="HPE3" s="41"/>
      <c r="HPF3" s="41"/>
      <c r="HPG3" s="41"/>
      <c r="HPH3" s="41"/>
      <c r="HPI3" s="41"/>
      <c r="HPJ3" s="41"/>
      <c r="HPK3" s="41"/>
      <c r="HPL3" s="41"/>
      <c r="HPM3" s="41"/>
      <c r="HPN3" s="41"/>
      <c r="HPO3" s="41"/>
      <c r="HPP3" s="41"/>
      <c r="HPQ3" s="41"/>
      <c r="HPR3" s="41"/>
      <c r="HPS3" s="41"/>
      <c r="HPT3" s="41"/>
      <c r="HPU3" s="41"/>
      <c r="HPV3" s="41"/>
      <c r="HPW3" s="41"/>
      <c r="HPX3" s="41"/>
      <c r="HPY3" s="41"/>
      <c r="HPZ3" s="41"/>
      <c r="HQA3" s="41"/>
      <c r="HQB3" s="41"/>
      <c r="HQC3" s="41"/>
      <c r="HQD3" s="41"/>
      <c r="HQE3" s="41"/>
      <c r="HQF3" s="41"/>
      <c r="HQG3" s="41"/>
      <c r="HQH3" s="41"/>
      <c r="HQI3" s="41"/>
      <c r="HQJ3" s="41"/>
      <c r="HQK3" s="41"/>
      <c r="HQL3" s="41"/>
      <c r="HQM3" s="41"/>
      <c r="HQN3" s="41"/>
      <c r="HQO3" s="41"/>
      <c r="HQP3" s="41"/>
      <c r="HQQ3" s="41"/>
      <c r="HQR3" s="41"/>
      <c r="HQS3" s="41"/>
      <c r="HQT3" s="41"/>
      <c r="HQU3" s="41"/>
      <c r="HQV3" s="41"/>
      <c r="HQW3" s="41"/>
      <c r="HQX3" s="41"/>
      <c r="HQY3" s="41"/>
      <c r="HQZ3" s="41"/>
      <c r="HRA3" s="41"/>
      <c r="HRB3" s="41"/>
      <c r="HRC3" s="41"/>
      <c r="HRD3" s="41"/>
      <c r="HRE3" s="41"/>
      <c r="HRF3" s="41"/>
      <c r="HRG3" s="41"/>
      <c r="HRH3" s="41"/>
      <c r="HRI3" s="41"/>
      <c r="HRJ3" s="41"/>
      <c r="HRK3" s="41"/>
      <c r="HRL3" s="41"/>
      <c r="HRM3" s="41"/>
      <c r="HRN3" s="41"/>
      <c r="HRO3" s="41"/>
      <c r="HRP3" s="41"/>
      <c r="HRQ3" s="41"/>
      <c r="HRR3" s="41"/>
      <c r="HRS3" s="41"/>
      <c r="HRT3" s="41"/>
      <c r="HRU3" s="41"/>
      <c r="HRV3" s="41"/>
      <c r="HRW3" s="41"/>
      <c r="HRX3" s="41"/>
      <c r="HRY3" s="41"/>
      <c r="HRZ3" s="41"/>
      <c r="HSA3" s="41"/>
      <c r="HSB3" s="41"/>
      <c r="HSC3" s="41"/>
      <c r="HSD3" s="41"/>
      <c r="HSE3" s="41"/>
      <c r="HSF3" s="41"/>
      <c r="HSG3" s="41"/>
      <c r="HSH3" s="41"/>
      <c r="HSI3" s="41"/>
      <c r="HSJ3" s="41"/>
      <c r="HSK3" s="41"/>
      <c r="HSL3" s="41"/>
      <c r="HSM3" s="41"/>
      <c r="HSN3" s="41"/>
      <c r="HSO3" s="41"/>
      <c r="HSP3" s="41"/>
      <c r="HSQ3" s="41"/>
      <c r="HSR3" s="41"/>
      <c r="HSS3" s="41"/>
      <c r="HST3" s="41"/>
      <c r="HSU3" s="41"/>
      <c r="HSV3" s="41"/>
      <c r="HSW3" s="41"/>
      <c r="HSX3" s="41"/>
      <c r="HSY3" s="41"/>
      <c r="HSZ3" s="41"/>
      <c r="HTA3" s="41"/>
      <c r="HTB3" s="41"/>
      <c r="HTC3" s="41"/>
      <c r="HTD3" s="41"/>
      <c r="HTE3" s="41"/>
      <c r="HTF3" s="41"/>
      <c r="HTG3" s="41"/>
      <c r="HTH3" s="41"/>
      <c r="HTI3" s="41"/>
      <c r="HTJ3" s="41"/>
      <c r="HTK3" s="41"/>
      <c r="HTL3" s="41"/>
      <c r="HTM3" s="41"/>
      <c r="HTN3" s="41"/>
      <c r="HTO3" s="41"/>
      <c r="HTP3" s="41"/>
      <c r="HTQ3" s="41"/>
      <c r="HTR3" s="41"/>
      <c r="HTS3" s="41"/>
      <c r="HTT3" s="41"/>
      <c r="HTU3" s="41"/>
      <c r="HTV3" s="41"/>
      <c r="HTW3" s="41"/>
      <c r="HTX3" s="41"/>
      <c r="HTY3" s="41"/>
      <c r="HTZ3" s="41"/>
      <c r="HUA3" s="41"/>
      <c r="HUB3" s="41"/>
      <c r="HUC3" s="41"/>
      <c r="HUD3" s="41"/>
      <c r="HUE3" s="41"/>
      <c r="HUF3" s="41"/>
      <c r="HUG3" s="41"/>
      <c r="HUH3" s="41"/>
      <c r="HUI3" s="41"/>
      <c r="HUJ3" s="41"/>
      <c r="HUK3" s="41"/>
      <c r="HUL3" s="41"/>
      <c r="HUM3" s="41"/>
      <c r="HUN3" s="41"/>
      <c r="HUO3" s="41"/>
      <c r="HUP3" s="41"/>
      <c r="HUQ3" s="41"/>
      <c r="HUR3" s="41"/>
      <c r="HUS3" s="41"/>
      <c r="HUT3" s="41"/>
      <c r="HUU3" s="41"/>
      <c r="HUV3" s="41"/>
      <c r="HUW3" s="41"/>
      <c r="HUX3" s="41"/>
      <c r="HUY3" s="41"/>
      <c r="HUZ3" s="41"/>
      <c r="HVA3" s="41"/>
      <c r="HVB3" s="41"/>
      <c r="HVC3" s="41"/>
      <c r="HVD3" s="41"/>
      <c r="HVE3" s="41"/>
      <c r="HVF3" s="41"/>
      <c r="HVG3" s="41"/>
      <c r="HVH3" s="41"/>
      <c r="HVI3" s="41"/>
      <c r="HVJ3" s="41"/>
      <c r="HVK3" s="41"/>
      <c r="HVL3" s="41"/>
      <c r="HVM3" s="41"/>
      <c r="HVN3" s="41"/>
      <c r="HVO3" s="41"/>
      <c r="HVP3" s="41"/>
      <c r="HVQ3" s="41"/>
      <c r="HVR3" s="41"/>
      <c r="HVS3" s="41"/>
      <c r="HVT3" s="41"/>
      <c r="HVU3" s="41"/>
      <c r="HVV3" s="41"/>
      <c r="HVW3" s="41"/>
      <c r="HVX3" s="41"/>
      <c r="HVY3" s="41"/>
      <c r="HVZ3" s="41"/>
      <c r="HWA3" s="41"/>
      <c r="HWB3" s="41"/>
      <c r="HWC3" s="41"/>
      <c r="HWD3" s="41"/>
      <c r="HWE3" s="41"/>
      <c r="HWF3" s="41"/>
      <c r="HWG3" s="41"/>
      <c r="HWH3" s="41"/>
      <c r="HWI3" s="41"/>
      <c r="HWJ3" s="41"/>
      <c r="HWK3" s="41"/>
      <c r="HWL3" s="41"/>
      <c r="HWM3" s="41"/>
      <c r="HWN3" s="41"/>
      <c r="HWO3" s="41"/>
      <c r="HWP3" s="41"/>
      <c r="HWQ3" s="41"/>
      <c r="HWR3" s="41"/>
      <c r="HWS3" s="41"/>
      <c r="HWT3" s="41"/>
      <c r="HWU3" s="41"/>
      <c r="HWV3" s="41"/>
      <c r="HWW3" s="41"/>
      <c r="HWX3" s="41"/>
      <c r="HWY3" s="41"/>
      <c r="HWZ3" s="41"/>
      <c r="HXA3" s="41"/>
      <c r="HXB3" s="41"/>
      <c r="HXC3" s="41"/>
      <c r="HXD3" s="41"/>
      <c r="HXE3" s="41"/>
      <c r="HXF3" s="41"/>
      <c r="HXG3" s="41"/>
      <c r="HXH3" s="41"/>
      <c r="HXI3" s="41"/>
      <c r="HXJ3" s="41"/>
      <c r="HXK3" s="41"/>
      <c r="HXL3" s="41"/>
      <c r="HXM3" s="41"/>
      <c r="HXN3" s="41"/>
      <c r="HXO3" s="41"/>
      <c r="HXP3" s="41"/>
      <c r="HXQ3" s="41"/>
      <c r="HXR3" s="41"/>
      <c r="HXS3" s="41"/>
      <c r="HXT3" s="41"/>
      <c r="HXU3" s="41"/>
      <c r="HXV3" s="41"/>
      <c r="HXW3" s="41"/>
      <c r="HXX3" s="41"/>
      <c r="HXY3" s="41"/>
      <c r="HXZ3" s="41"/>
      <c r="HYA3" s="41"/>
      <c r="HYB3" s="41"/>
      <c r="HYC3" s="41"/>
      <c r="HYD3" s="41"/>
      <c r="HYE3" s="41"/>
      <c r="HYF3" s="41"/>
      <c r="HYG3" s="41"/>
      <c r="HYH3" s="41"/>
      <c r="HYI3" s="41"/>
      <c r="HYJ3" s="41"/>
      <c r="HYK3" s="41"/>
      <c r="HYL3" s="41"/>
      <c r="HYM3" s="41"/>
      <c r="HYN3" s="41"/>
      <c r="HYO3" s="41"/>
      <c r="HYP3" s="41"/>
      <c r="HYQ3" s="41"/>
      <c r="HYR3" s="41"/>
      <c r="HYS3" s="41"/>
      <c r="HYT3" s="41"/>
      <c r="HYU3" s="41"/>
      <c r="HYV3" s="41"/>
      <c r="HYW3" s="41"/>
      <c r="HYX3" s="41"/>
      <c r="HYY3" s="41"/>
      <c r="HYZ3" s="41"/>
      <c r="HZA3" s="41"/>
      <c r="HZB3" s="41"/>
      <c r="HZC3" s="41"/>
      <c r="HZD3" s="41"/>
      <c r="HZE3" s="41"/>
      <c r="HZF3" s="41"/>
      <c r="HZG3" s="41"/>
      <c r="HZH3" s="41"/>
      <c r="HZI3" s="41"/>
      <c r="HZJ3" s="41"/>
      <c r="HZK3" s="41"/>
      <c r="HZL3" s="41"/>
      <c r="HZM3" s="41"/>
      <c r="HZN3" s="41"/>
      <c r="HZO3" s="41"/>
      <c r="HZP3" s="41"/>
      <c r="HZQ3" s="41"/>
      <c r="HZR3" s="41"/>
      <c r="HZS3" s="41"/>
      <c r="HZT3" s="41"/>
      <c r="HZU3" s="41"/>
      <c r="HZV3" s="41"/>
      <c r="HZW3" s="41"/>
      <c r="HZX3" s="41"/>
      <c r="HZY3" s="41"/>
      <c r="HZZ3" s="41"/>
      <c r="IAA3" s="41"/>
      <c r="IAB3" s="41"/>
      <c r="IAC3" s="41"/>
      <c r="IAD3" s="41"/>
      <c r="IAE3" s="41"/>
      <c r="IAF3" s="41"/>
      <c r="IAG3" s="41"/>
      <c r="IAH3" s="41"/>
      <c r="IAI3" s="41"/>
      <c r="IAJ3" s="41"/>
      <c r="IAK3" s="41"/>
      <c r="IAL3" s="41"/>
      <c r="IAM3" s="41"/>
      <c r="IAN3" s="41"/>
      <c r="IAO3" s="41"/>
      <c r="IAP3" s="41"/>
      <c r="IAQ3" s="41"/>
      <c r="IAR3" s="41"/>
      <c r="IAS3" s="41"/>
      <c r="IAT3" s="41"/>
      <c r="IAU3" s="41"/>
      <c r="IAV3" s="41"/>
      <c r="IAW3" s="41"/>
      <c r="IAX3" s="41"/>
      <c r="IAY3" s="41"/>
      <c r="IAZ3" s="41"/>
      <c r="IBA3" s="41"/>
      <c r="IBB3" s="41"/>
      <c r="IBC3" s="41"/>
      <c r="IBD3" s="41"/>
      <c r="IBE3" s="41"/>
      <c r="IBF3" s="41"/>
      <c r="IBG3" s="41"/>
      <c r="IBH3" s="41"/>
      <c r="IBI3" s="41"/>
      <c r="IBJ3" s="41"/>
      <c r="IBK3" s="41"/>
      <c r="IBL3" s="41"/>
      <c r="IBM3" s="41"/>
      <c r="IBN3" s="41"/>
      <c r="IBO3" s="41"/>
      <c r="IBP3" s="41"/>
      <c r="IBQ3" s="41"/>
      <c r="IBR3" s="41"/>
      <c r="IBS3" s="41"/>
      <c r="IBT3" s="41"/>
      <c r="IBU3" s="41"/>
      <c r="IBV3" s="41"/>
      <c r="IBW3" s="41"/>
      <c r="IBX3" s="41"/>
      <c r="IBY3" s="41"/>
      <c r="IBZ3" s="41"/>
      <c r="ICA3" s="41"/>
      <c r="ICB3" s="41"/>
      <c r="ICC3" s="41"/>
      <c r="ICD3" s="41"/>
      <c r="ICE3" s="41"/>
      <c r="ICF3" s="41"/>
      <c r="ICG3" s="41"/>
      <c r="ICH3" s="41"/>
      <c r="ICI3" s="41"/>
      <c r="ICJ3" s="41"/>
      <c r="ICK3" s="41"/>
      <c r="ICL3" s="41"/>
      <c r="ICM3" s="41"/>
      <c r="ICN3" s="41"/>
      <c r="ICO3" s="41"/>
      <c r="ICP3" s="41"/>
      <c r="ICQ3" s="41"/>
      <c r="ICR3" s="41"/>
      <c r="ICS3" s="41"/>
      <c r="ICT3" s="41"/>
      <c r="ICU3" s="41"/>
      <c r="ICV3" s="41"/>
      <c r="ICW3" s="41"/>
      <c r="ICX3" s="41"/>
      <c r="ICY3" s="41"/>
      <c r="ICZ3" s="41"/>
      <c r="IDA3" s="41"/>
      <c r="IDB3" s="41"/>
      <c r="IDC3" s="41"/>
      <c r="IDD3" s="41"/>
      <c r="IDE3" s="41"/>
      <c r="IDF3" s="41"/>
      <c r="IDG3" s="41"/>
      <c r="IDH3" s="41"/>
      <c r="IDI3" s="41"/>
      <c r="IDJ3" s="41"/>
      <c r="IDK3" s="41"/>
      <c r="IDL3" s="41"/>
      <c r="IDM3" s="41"/>
      <c r="IDN3" s="41"/>
      <c r="IDO3" s="41"/>
      <c r="IDP3" s="41"/>
      <c r="IDQ3" s="41"/>
      <c r="IDR3" s="41"/>
      <c r="IDS3" s="41"/>
      <c r="IDT3" s="41"/>
      <c r="IDU3" s="41"/>
      <c r="IDV3" s="41"/>
      <c r="IDW3" s="41"/>
      <c r="IDX3" s="41"/>
      <c r="IDY3" s="41"/>
      <c r="IDZ3" s="41"/>
      <c r="IEA3" s="41"/>
      <c r="IEB3" s="41"/>
      <c r="IEC3" s="41"/>
      <c r="IED3" s="41"/>
      <c r="IEE3" s="41"/>
      <c r="IEF3" s="41"/>
      <c r="IEG3" s="41"/>
      <c r="IEH3" s="41"/>
      <c r="IEI3" s="41"/>
      <c r="IEJ3" s="41"/>
      <c r="IEK3" s="41"/>
      <c r="IEL3" s="41"/>
      <c r="IEM3" s="41"/>
      <c r="IEN3" s="41"/>
      <c r="IEO3" s="41"/>
      <c r="IEP3" s="41"/>
      <c r="IEQ3" s="41"/>
      <c r="IER3" s="41"/>
      <c r="IES3" s="41"/>
      <c r="IET3" s="41"/>
      <c r="IEU3" s="41"/>
      <c r="IEV3" s="41"/>
      <c r="IEW3" s="41"/>
      <c r="IEX3" s="41"/>
      <c r="IEY3" s="41"/>
      <c r="IEZ3" s="41"/>
      <c r="IFA3" s="41"/>
      <c r="IFB3" s="41"/>
      <c r="IFC3" s="41"/>
      <c r="IFD3" s="41"/>
      <c r="IFE3" s="41"/>
      <c r="IFF3" s="41"/>
      <c r="IFG3" s="41"/>
      <c r="IFH3" s="41"/>
      <c r="IFI3" s="41"/>
      <c r="IFJ3" s="41"/>
      <c r="IFK3" s="41"/>
      <c r="IFL3" s="41"/>
      <c r="IFM3" s="41"/>
      <c r="IFN3" s="41"/>
      <c r="IFO3" s="41"/>
      <c r="IFP3" s="41"/>
      <c r="IFQ3" s="41"/>
      <c r="IFR3" s="41"/>
      <c r="IFS3" s="41"/>
      <c r="IFT3" s="41"/>
      <c r="IFU3" s="41"/>
      <c r="IFV3" s="41"/>
      <c r="IFW3" s="41"/>
      <c r="IFX3" s="41"/>
      <c r="IFY3" s="41"/>
      <c r="IFZ3" s="41"/>
      <c r="IGA3" s="41"/>
      <c r="IGB3" s="41"/>
      <c r="IGC3" s="41"/>
      <c r="IGD3" s="41"/>
      <c r="IGE3" s="41"/>
      <c r="IGF3" s="41"/>
      <c r="IGG3" s="41"/>
      <c r="IGH3" s="41"/>
      <c r="IGI3" s="41"/>
      <c r="IGJ3" s="41"/>
      <c r="IGK3" s="41"/>
      <c r="IGL3" s="41"/>
      <c r="IGM3" s="41"/>
      <c r="IGN3" s="41"/>
      <c r="IGO3" s="41"/>
      <c r="IGP3" s="41"/>
      <c r="IGQ3" s="41"/>
      <c r="IGR3" s="41"/>
      <c r="IGS3" s="41"/>
      <c r="IGT3" s="41"/>
      <c r="IGU3" s="41"/>
      <c r="IGV3" s="41"/>
      <c r="IGW3" s="41"/>
      <c r="IGX3" s="41"/>
      <c r="IGY3" s="41"/>
      <c r="IGZ3" s="41"/>
      <c r="IHA3" s="41"/>
      <c r="IHB3" s="41"/>
      <c r="IHC3" s="41"/>
      <c r="IHD3" s="41"/>
      <c r="IHE3" s="41"/>
      <c r="IHF3" s="41"/>
      <c r="IHG3" s="41"/>
      <c r="IHH3" s="41"/>
      <c r="IHI3" s="41"/>
      <c r="IHJ3" s="41"/>
      <c r="IHK3" s="41"/>
      <c r="IHL3" s="41"/>
      <c r="IHM3" s="41"/>
      <c r="IHN3" s="41"/>
      <c r="IHO3" s="41"/>
      <c r="IHP3" s="41"/>
      <c r="IHQ3" s="41"/>
      <c r="IHR3" s="41"/>
      <c r="IHS3" s="41"/>
      <c r="IHT3" s="41"/>
      <c r="IHU3" s="41"/>
      <c r="IHV3" s="41"/>
      <c r="IHW3" s="41"/>
      <c r="IHX3" s="41"/>
      <c r="IHY3" s="41"/>
      <c r="IHZ3" s="41"/>
      <c r="IIA3" s="41"/>
      <c r="IIB3" s="41"/>
      <c r="IIC3" s="41"/>
      <c r="IID3" s="41"/>
      <c r="IIE3" s="41"/>
      <c r="IIF3" s="41"/>
      <c r="IIG3" s="41"/>
      <c r="IIH3" s="41"/>
      <c r="III3" s="41"/>
      <c r="IIJ3" s="41"/>
      <c r="IIK3" s="41"/>
      <c r="IIL3" s="41"/>
      <c r="IIM3" s="41"/>
      <c r="IIN3" s="41"/>
      <c r="IIO3" s="41"/>
      <c r="IIP3" s="41"/>
      <c r="IIQ3" s="41"/>
      <c r="IIR3" s="41"/>
      <c r="IIS3" s="41"/>
      <c r="IIT3" s="41"/>
      <c r="IIU3" s="41"/>
      <c r="IIV3" s="41"/>
      <c r="IIW3" s="41"/>
      <c r="IIX3" s="41"/>
      <c r="IIY3" s="41"/>
      <c r="IIZ3" s="41"/>
      <c r="IJA3" s="41"/>
      <c r="IJB3" s="41"/>
      <c r="IJC3" s="41"/>
      <c r="IJD3" s="41"/>
      <c r="IJE3" s="41"/>
      <c r="IJF3" s="41"/>
      <c r="IJG3" s="41"/>
      <c r="IJH3" s="41"/>
      <c r="IJI3" s="41"/>
      <c r="IJJ3" s="41"/>
      <c r="IJK3" s="41"/>
      <c r="IJL3" s="41"/>
      <c r="IJM3" s="41"/>
      <c r="IJN3" s="41"/>
      <c r="IJO3" s="41"/>
      <c r="IJP3" s="41"/>
      <c r="IJQ3" s="41"/>
      <c r="IJR3" s="41"/>
      <c r="IJS3" s="41"/>
      <c r="IJT3" s="41"/>
      <c r="IJU3" s="41"/>
      <c r="IJV3" s="41"/>
      <c r="IJW3" s="41"/>
      <c r="IJX3" s="41"/>
      <c r="IJY3" s="41"/>
      <c r="IJZ3" s="41"/>
      <c r="IKA3" s="41"/>
      <c r="IKB3" s="41"/>
      <c r="IKC3" s="41"/>
      <c r="IKD3" s="41"/>
      <c r="IKE3" s="41"/>
      <c r="IKF3" s="41"/>
      <c r="IKG3" s="41"/>
      <c r="IKH3" s="41"/>
      <c r="IKI3" s="41"/>
      <c r="IKJ3" s="41"/>
      <c r="IKK3" s="41"/>
      <c r="IKL3" s="41"/>
      <c r="IKM3" s="41"/>
      <c r="IKN3" s="41"/>
      <c r="IKO3" s="41"/>
      <c r="IKP3" s="41"/>
      <c r="IKQ3" s="41"/>
      <c r="IKR3" s="41"/>
      <c r="IKS3" s="41"/>
      <c r="IKT3" s="41"/>
      <c r="IKU3" s="41"/>
      <c r="IKV3" s="41"/>
      <c r="IKW3" s="41"/>
      <c r="IKX3" s="41"/>
      <c r="IKY3" s="41"/>
      <c r="IKZ3" s="41"/>
      <c r="ILA3" s="41"/>
      <c r="ILB3" s="41"/>
      <c r="ILC3" s="41"/>
      <c r="ILD3" s="41"/>
      <c r="ILE3" s="41"/>
      <c r="ILF3" s="41"/>
      <c r="ILG3" s="41"/>
      <c r="ILH3" s="41"/>
      <c r="ILI3" s="41"/>
      <c r="ILJ3" s="41"/>
      <c r="ILK3" s="41"/>
      <c r="ILL3" s="41"/>
      <c r="ILM3" s="41"/>
      <c r="ILN3" s="41"/>
      <c r="ILO3" s="41"/>
      <c r="ILP3" s="41"/>
      <c r="ILQ3" s="41"/>
      <c r="ILR3" s="41"/>
      <c r="ILS3" s="41"/>
      <c r="ILT3" s="41"/>
      <c r="ILU3" s="41"/>
      <c r="ILV3" s="41"/>
      <c r="ILW3" s="41"/>
      <c r="ILX3" s="41"/>
      <c r="ILY3" s="41"/>
      <c r="ILZ3" s="41"/>
      <c r="IMA3" s="41"/>
      <c r="IMB3" s="41"/>
      <c r="IMC3" s="41"/>
      <c r="IMD3" s="41"/>
      <c r="IME3" s="41"/>
      <c r="IMF3" s="41"/>
      <c r="IMG3" s="41"/>
      <c r="IMH3" s="41"/>
      <c r="IMI3" s="41"/>
      <c r="IMJ3" s="41"/>
      <c r="IMK3" s="41"/>
      <c r="IML3" s="41"/>
      <c r="IMM3" s="41"/>
      <c r="IMN3" s="41"/>
      <c r="IMO3" s="41"/>
      <c r="IMP3" s="41"/>
      <c r="IMQ3" s="41"/>
      <c r="IMR3" s="41"/>
      <c r="IMS3" s="41"/>
      <c r="IMT3" s="41"/>
      <c r="IMU3" s="41"/>
      <c r="IMV3" s="41"/>
      <c r="IMW3" s="41"/>
      <c r="IMX3" s="41"/>
      <c r="IMY3" s="41"/>
      <c r="IMZ3" s="41"/>
      <c r="INA3" s="41"/>
      <c r="INB3" s="41"/>
      <c r="INC3" s="41"/>
      <c r="IND3" s="41"/>
      <c r="INE3" s="41"/>
      <c r="INF3" s="41"/>
      <c r="ING3" s="41"/>
      <c r="INH3" s="41"/>
      <c r="INI3" s="41"/>
      <c r="INJ3" s="41"/>
      <c r="INK3" s="41"/>
      <c r="INL3" s="41"/>
      <c r="INM3" s="41"/>
      <c r="INN3" s="41"/>
      <c r="INO3" s="41"/>
      <c r="INP3" s="41"/>
      <c r="INQ3" s="41"/>
      <c r="INR3" s="41"/>
      <c r="INS3" s="41"/>
      <c r="INT3" s="41"/>
      <c r="INU3" s="41"/>
      <c r="INV3" s="41"/>
      <c r="INW3" s="41"/>
      <c r="INX3" s="41"/>
      <c r="INY3" s="41"/>
      <c r="INZ3" s="41"/>
      <c r="IOA3" s="41"/>
      <c r="IOB3" s="41"/>
      <c r="IOC3" s="41"/>
      <c r="IOD3" s="41"/>
      <c r="IOE3" s="41"/>
      <c r="IOF3" s="41"/>
      <c r="IOG3" s="41"/>
      <c r="IOH3" s="41"/>
      <c r="IOI3" s="41"/>
      <c r="IOJ3" s="41"/>
      <c r="IOK3" s="41"/>
      <c r="IOL3" s="41"/>
      <c r="IOM3" s="41"/>
      <c r="ION3" s="41"/>
      <c r="IOO3" s="41"/>
      <c r="IOP3" s="41"/>
      <c r="IOQ3" s="41"/>
      <c r="IOR3" s="41"/>
      <c r="IOS3" s="41"/>
      <c r="IOT3" s="41"/>
      <c r="IOU3" s="41"/>
      <c r="IOV3" s="41"/>
      <c r="IOW3" s="41"/>
      <c r="IOX3" s="41"/>
      <c r="IOY3" s="41"/>
      <c r="IOZ3" s="41"/>
      <c r="IPA3" s="41"/>
      <c r="IPB3" s="41"/>
      <c r="IPC3" s="41"/>
      <c r="IPD3" s="41"/>
      <c r="IPE3" s="41"/>
      <c r="IPF3" s="41"/>
      <c r="IPG3" s="41"/>
      <c r="IPH3" s="41"/>
      <c r="IPI3" s="41"/>
      <c r="IPJ3" s="41"/>
      <c r="IPK3" s="41"/>
      <c r="IPL3" s="41"/>
      <c r="IPM3" s="41"/>
      <c r="IPN3" s="41"/>
      <c r="IPO3" s="41"/>
      <c r="IPP3" s="41"/>
      <c r="IPQ3" s="41"/>
      <c r="IPR3" s="41"/>
      <c r="IPS3" s="41"/>
      <c r="IPT3" s="41"/>
      <c r="IPU3" s="41"/>
      <c r="IPV3" s="41"/>
      <c r="IPW3" s="41"/>
      <c r="IPX3" s="41"/>
      <c r="IPY3" s="41"/>
      <c r="IPZ3" s="41"/>
      <c r="IQA3" s="41"/>
      <c r="IQB3" s="41"/>
      <c r="IQC3" s="41"/>
      <c r="IQD3" s="41"/>
      <c r="IQE3" s="41"/>
      <c r="IQF3" s="41"/>
      <c r="IQG3" s="41"/>
      <c r="IQH3" s="41"/>
      <c r="IQI3" s="41"/>
      <c r="IQJ3" s="41"/>
      <c r="IQK3" s="41"/>
      <c r="IQL3" s="41"/>
      <c r="IQM3" s="41"/>
      <c r="IQN3" s="41"/>
      <c r="IQO3" s="41"/>
      <c r="IQP3" s="41"/>
      <c r="IQQ3" s="41"/>
      <c r="IQR3" s="41"/>
      <c r="IQS3" s="41"/>
      <c r="IQT3" s="41"/>
      <c r="IQU3" s="41"/>
      <c r="IQV3" s="41"/>
      <c r="IQW3" s="41"/>
      <c r="IQX3" s="41"/>
      <c r="IQY3" s="41"/>
      <c r="IQZ3" s="41"/>
      <c r="IRA3" s="41"/>
      <c r="IRB3" s="41"/>
      <c r="IRC3" s="41"/>
      <c r="IRD3" s="41"/>
      <c r="IRE3" s="41"/>
      <c r="IRF3" s="41"/>
      <c r="IRG3" s="41"/>
      <c r="IRH3" s="41"/>
      <c r="IRI3" s="41"/>
      <c r="IRJ3" s="41"/>
      <c r="IRK3" s="41"/>
      <c r="IRL3" s="41"/>
      <c r="IRM3" s="41"/>
      <c r="IRN3" s="41"/>
      <c r="IRO3" s="41"/>
      <c r="IRP3" s="41"/>
      <c r="IRQ3" s="41"/>
      <c r="IRR3" s="41"/>
      <c r="IRS3" s="41"/>
      <c r="IRT3" s="41"/>
      <c r="IRU3" s="41"/>
      <c r="IRV3" s="41"/>
      <c r="IRW3" s="41"/>
      <c r="IRX3" s="41"/>
      <c r="IRY3" s="41"/>
      <c r="IRZ3" s="41"/>
      <c r="ISA3" s="41"/>
      <c r="ISB3" s="41"/>
      <c r="ISC3" s="41"/>
      <c r="ISD3" s="41"/>
      <c r="ISE3" s="41"/>
      <c r="ISF3" s="41"/>
      <c r="ISG3" s="41"/>
      <c r="ISH3" s="41"/>
      <c r="ISI3" s="41"/>
      <c r="ISJ3" s="41"/>
      <c r="ISK3" s="41"/>
      <c r="ISL3" s="41"/>
      <c r="ISM3" s="41"/>
      <c r="ISN3" s="41"/>
      <c r="ISO3" s="41"/>
      <c r="ISP3" s="41"/>
      <c r="ISQ3" s="41"/>
      <c r="ISR3" s="41"/>
      <c r="ISS3" s="41"/>
      <c r="IST3" s="41"/>
      <c r="ISU3" s="41"/>
      <c r="ISV3" s="41"/>
      <c r="ISW3" s="41"/>
      <c r="ISX3" s="41"/>
      <c r="ISY3" s="41"/>
      <c r="ISZ3" s="41"/>
      <c r="ITA3" s="41"/>
      <c r="ITB3" s="41"/>
      <c r="ITC3" s="41"/>
      <c r="ITD3" s="41"/>
      <c r="ITE3" s="41"/>
      <c r="ITF3" s="41"/>
      <c r="ITG3" s="41"/>
      <c r="ITH3" s="41"/>
      <c r="ITI3" s="41"/>
      <c r="ITJ3" s="41"/>
      <c r="ITK3" s="41"/>
      <c r="ITL3" s="41"/>
      <c r="ITM3" s="41"/>
      <c r="ITN3" s="41"/>
      <c r="ITO3" s="41"/>
      <c r="ITP3" s="41"/>
      <c r="ITQ3" s="41"/>
      <c r="ITR3" s="41"/>
      <c r="ITS3" s="41"/>
      <c r="ITT3" s="41"/>
      <c r="ITU3" s="41"/>
      <c r="ITV3" s="41"/>
      <c r="ITW3" s="41"/>
      <c r="ITX3" s="41"/>
      <c r="ITY3" s="41"/>
      <c r="ITZ3" s="41"/>
      <c r="IUA3" s="41"/>
      <c r="IUB3" s="41"/>
      <c r="IUC3" s="41"/>
      <c r="IUD3" s="41"/>
      <c r="IUE3" s="41"/>
      <c r="IUF3" s="41"/>
      <c r="IUG3" s="41"/>
      <c r="IUH3" s="41"/>
      <c r="IUI3" s="41"/>
      <c r="IUJ3" s="41"/>
      <c r="IUK3" s="41"/>
      <c r="IUL3" s="41"/>
      <c r="IUM3" s="41"/>
      <c r="IUN3" s="41"/>
      <c r="IUO3" s="41"/>
      <c r="IUP3" s="41"/>
      <c r="IUQ3" s="41"/>
      <c r="IUR3" s="41"/>
      <c r="IUS3" s="41"/>
      <c r="IUT3" s="41"/>
      <c r="IUU3" s="41"/>
      <c r="IUV3" s="41"/>
      <c r="IUW3" s="41"/>
      <c r="IUX3" s="41"/>
      <c r="IUY3" s="41"/>
      <c r="IUZ3" s="41"/>
      <c r="IVA3" s="41"/>
      <c r="IVB3" s="41"/>
      <c r="IVC3" s="41"/>
      <c r="IVD3" s="41"/>
      <c r="IVE3" s="41"/>
      <c r="IVF3" s="41"/>
      <c r="IVG3" s="41"/>
      <c r="IVH3" s="41"/>
      <c r="IVI3" s="41"/>
      <c r="IVJ3" s="41"/>
      <c r="IVK3" s="41"/>
      <c r="IVL3" s="41"/>
      <c r="IVM3" s="41"/>
      <c r="IVN3" s="41"/>
      <c r="IVO3" s="41"/>
      <c r="IVP3" s="41"/>
      <c r="IVQ3" s="41"/>
      <c r="IVR3" s="41"/>
      <c r="IVS3" s="41"/>
      <c r="IVT3" s="41"/>
      <c r="IVU3" s="41"/>
      <c r="IVV3" s="41"/>
      <c r="IVW3" s="41"/>
      <c r="IVX3" s="41"/>
      <c r="IVY3" s="41"/>
      <c r="IVZ3" s="41"/>
      <c r="IWA3" s="41"/>
      <c r="IWB3" s="41"/>
      <c r="IWC3" s="41"/>
      <c r="IWD3" s="41"/>
      <c r="IWE3" s="41"/>
      <c r="IWF3" s="41"/>
      <c r="IWG3" s="41"/>
      <c r="IWH3" s="41"/>
      <c r="IWI3" s="41"/>
      <c r="IWJ3" s="41"/>
      <c r="IWK3" s="41"/>
      <c r="IWL3" s="41"/>
      <c r="IWM3" s="41"/>
      <c r="IWN3" s="41"/>
      <c r="IWO3" s="41"/>
      <c r="IWP3" s="41"/>
      <c r="IWQ3" s="41"/>
      <c r="IWR3" s="41"/>
      <c r="IWS3" s="41"/>
      <c r="IWT3" s="41"/>
      <c r="IWU3" s="41"/>
      <c r="IWV3" s="41"/>
      <c r="IWW3" s="41"/>
      <c r="IWX3" s="41"/>
      <c r="IWY3" s="41"/>
      <c r="IWZ3" s="41"/>
      <c r="IXA3" s="41"/>
      <c r="IXB3" s="41"/>
      <c r="IXC3" s="41"/>
      <c r="IXD3" s="41"/>
      <c r="IXE3" s="41"/>
      <c r="IXF3" s="41"/>
      <c r="IXG3" s="41"/>
      <c r="IXH3" s="41"/>
      <c r="IXI3" s="41"/>
      <c r="IXJ3" s="41"/>
      <c r="IXK3" s="41"/>
      <c r="IXL3" s="41"/>
      <c r="IXM3" s="41"/>
      <c r="IXN3" s="41"/>
      <c r="IXO3" s="41"/>
      <c r="IXP3" s="41"/>
      <c r="IXQ3" s="41"/>
      <c r="IXR3" s="41"/>
      <c r="IXS3" s="41"/>
      <c r="IXT3" s="41"/>
      <c r="IXU3" s="41"/>
      <c r="IXV3" s="41"/>
      <c r="IXW3" s="41"/>
      <c r="IXX3" s="41"/>
      <c r="IXY3" s="41"/>
      <c r="IXZ3" s="41"/>
      <c r="IYA3" s="41"/>
      <c r="IYB3" s="41"/>
      <c r="IYC3" s="41"/>
      <c r="IYD3" s="41"/>
      <c r="IYE3" s="41"/>
      <c r="IYF3" s="41"/>
      <c r="IYG3" s="41"/>
      <c r="IYH3" s="41"/>
      <c r="IYI3" s="41"/>
      <c r="IYJ3" s="41"/>
      <c r="IYK3" s="41"/>
      <c r="IYL3" s="41"/>
      <c r="IYM3" s="41"/>
      <c r="IYN3" s="41"/>
      <c r="IYO3" s="41"/>
      <c r="IYP3" s="41"/>
      <c r="IYQ3" s="41"/>
      <c r="IYR3" s="41"/>
      <c r="IYS3" s="41"/>
      <c r="IYT3" s="41"/>
      <c r="IYU3" s="41"/>
      <c r="IYV3" s="41"/>
      <c r="IYW3" s="41"/>
      <c r="IYX3" s="41"/>
      <c r="IYY3" s="41"/>
      <c r="IYZ3" s="41"/>
      <c r="IZA3" s="41"/>
      <c r="IZB3" s="41"/>
      <c r="IZC3" s="41"/>
      <c r="IZD3" s="41"/>
      <c r="IZE3" s="41"/>
      <c r="IZF3" s="41"/>
      <c r="IZG3" s="41"/>
      <c r="IZH3" s="41"/>
      <c r="IZI3" s="41"/>
      <c r="IZJ3" s="41"/>
      <c r="IZK3" s="41"/>
      <c r="IZL3" s="41"/>
      <c r="IZM3" s="41"/>
      <c r="IZN3" s="41"/>
      <c r="IZO3" s="41"/>
      <c r="IZP3" s="41"/>
      <c r="IZQ3" s="41"/>
      <c r="IZR3" s="41"/>
      <c r="IZS3" s="41"/>
      <c r="IZT3" s="41"/>
      <c r="IZU3" s="41"/>
      <c r="IZV3" s="41"/>
      <c r="IZW3" s="41"/>
      <c r="IZX3" s="41"/>
      <c r="IZY3" s="41"/>
      <c r="IZZ3" s="41"/>
      <c r="JAA3" s="41"/>
      <c r="JAB3" s="41"/>
      <c r="JAC3" s="41"/>
      <c r="JAD3" s="41"/>
      <c r="JAE3" s="41"/>
      <c r="JAF3" s="41"/>
      <c r="JAG3" s="41"/>
      <c r="JAH3" s="41"/>
      <c r="JAI3" s="41"/>
      <c r="JAJ3" s="41"/>
      <c r="JAK3" s="41"/>
      <c r="JAL3" s="41"/>
      <c r="JAM3" s="41"/>
      <c r="JAN3" s="41"/>
      <c r="JAO3" s="41"/>
      <c r="JAP3" s="41"/>
      <c r="JAQ3" s="41"/>
      <c r="JAR3" s="41"/>
      <c r="JAS3" s="41"/>
      <c r="JAT3" s="41"/>
      <c r="JAU3" s="41"/>
      <c r="JAV3" s="41"/>
      <c r="JAW3" s="41"/>
      <c r="JAX3" s="41"/>
      <c r="JAY3" s="41"/>
      <c r="JAZ3" s="41"/>
      <c r="JBA3" s="41"/>
      <c r="JBB3" s="41"/>
      <c r="JBC3" s="41"/>
      <c r="JBD3" s="41"/>
      <c r="JBE3" s="41"/>
      <c r="JBF3" s="41"/>
      <c r="JBG3" s="41"/>
      <c r="JBH3" s="41"/>
      <c r="JBI3" s="41"/>
      <c r="JBJ3" s="41"/>
      <c r="JBK3" s="41"/>
      <c r="JBL3" s="41"/>
      <c r="JBM3" s="41"/>
      <c r="JBN3" s="41"/>
      <c r="JBO3" s="41"/>
      <c r="JBP3" s="41"/>
      <c r="JBQ3" s="41"/>
      <c r="JBR3" s="41"/>
      <c r="JBS3" s="41"/>
      <c r="JBT3" s="41"/>
      <c r="JBU3" s="41"/>
      <c r="JBV3" s="41"/>
      <c r="JBW3" s="41"/>
      <c r="JBX3" s="41"/>
      <c r="JBY3" s="41"/>
      <c r="JBZ3" s="41"/>
      <c r="JCA3" s="41"/>
      <c r="JCB3" s="41"/>
      <c r="JCC3" s="41"/>
      <c r="JCD3" s="41"/>
      <c r="JCE3" s="41"/>
      <c r="JCF3" s="41"/>
      <c r="JCG3" s="41"/>
      <c r="JCH3" s="41"/>
      <c r="JCI3" s="41"/>
      <c r="JCJ3" s="41"/>
      <c r="JCK3" s="41"/>
      <c r="JCL3" s="41"/>
      <c r="JCM3" s="41"/>
      <c r="JCN3" s="41"/>
      <c r="JCO3" s="41"/>
      <c r="JCP3" s="41"/>
      <c r="JCQ3" s="41"/>
      <c r="JCR3" s="41"/>
      <c r="JCS3" s="41"/>
      <c r="JCT3" s="41"/>
      <c r="JCU3" s="41"/>
      <c r="JCV3" s="41"/>
      <c r="JCW3" s="41"/>
      <c r="JCX3" s="41"/>
      <c r="JCY3" s="41"/>
      <c r="JCZ3" s="41"/>
      <c r="JDA3" s="41"/>
      <c r="JDB3" s="41"/>
      <c r="JDC3" s="41"/>
      <c r="JDD3" s="41"/>
      <c r="JDE3" s="41"/>
      <c r="JDF3" s="41"/>
      <c r="JDG3" s="41"/>
      <c r="JDH3" s="41"/>
      <c r="JDI3" s="41"/>
      <c r="JDJ3" s="41"/>
      <c r="JDK3" s="41"/>
      <c r="JDL3" s="41"/>
      <c r="JDM3" s="41"/>
      <c r="JDN3" s="41"/>
      <c r="JDO3" s="41"/>
      <c r="JDP3" s="41"/>
      <c r="JDQ3" s="41"/>
      <c r="JDR3" s="41"/>
      <c r="JDS3" s="41"/>
      <c r="JDT3" s="41"/>
      <c r="JDU3" s="41"/>
      <c r="JDV3" s="41"/>
      <c r="JDW3" s="41"/>
      <c r="JDX3" s="41"/>
      <c r="JDY3" s="41"/>
      <c r="JDZ3" s="41"/>
      <c r="JEA3" s="41"/>
      <c r="JEB3" s="41"/>
      <c r="JEC3" s="41"/>
      <c r="JED3" s="41"/>
      <c r="JEE3" s="41"/>
      <c r="JEF3" s="41"/>
      <c r="JEG3" s="41"/>
      <c r="JEH3" s="41"/>
      <c r="JEI3" s="41"/>
      <c r="JEJ3" s="41"/>
      <c r="JEK3" s="41"/>
      <c r="JEL3" s="41"/>
      <c r="JEM3" s="41"/>
      <c r="JEN3" s="41"/>
      <c r="JEO3" s="41"/>
      <c r="JEP3" s="41"/>
      <c r="JEQ3" s="41"/>
      <c r="JER3" s="41"/>
      <c r="JES3" s="41"/>
      <c r="JET3" s="41"/>
      <c r="JEU3" s="41"/>
      <c r="JEV3" s="41"/>
      <c r="JEW3" s="41"/>
      <c r="JEX3" s="41"/>
      <c r="JEY3" s="41"/>
      <c r="JEZ3" s="41"/>
      <c r="JFA3" s="41"/>
      <c r="JFB3" s="41"/>
      <c r="JFC3" s="41"/>
      <c r="JFD3" s="41"/>
      <c r="JFE3" s="41"/>
      <c r="JFF3" s="41"/>
      <c r="JFG3" s="41"/>
      <c r="JFH3" s="41"/>
      <c r="JFI3" s="41"/>
      <c r="JFJ3" s="41"/>
      <c r="JFK3" s="41"/>
      <c r="JFL3" s="41"/>
      <c r="JFM3" s="41"/>
      <c r="JFN3" s="41"/>
      <c r="JFO3" s="41"/>
      <c r="JFP3" s="41"/>
      <c r="JFQ3" s="41"/>
      <c r="JFR3" s="41"/>
      <c r="JFS3" s="41"/>
      <c r="JFT3" s="41"/>
      <c r="JFU3" s="41"/>
      <c r="JFV3" s="41"/>
      <c r="JFW3" s="41"/>
      <c r="JFX3" s="41"/>
      <c r="JFY3" s="41"/>
      <c r="JFZ3" s="41"/>
      <c r="JGA3" s="41"/>
      <c r="JGB3" s="41"/>
      <c r="JGC3" s="41"/>
      <c r="JGD3" s="41"/>
      <c r="JGE3" s="41"/>
      <c r="JGF3" s="41"/>
      <c r="JGG3" s="41"/>
      <c r="JGH3" s="41"/>
      <c r="JGI3" s="41"/>
      <c r="JGJ3" s="41"/>
      <c r="JGK3" s="41"/>
      <c r="JGL3" s="41"/>
      <c r="JGM3" s="41"/>
      <c r="JGN3" s="41"/>
      <c r="JGO3" s="41"/>
      <c r="JGP3" s="41"/>
      <c r="JGQ3" s="41"/>
      <c r="JGR3" s="41"/>
      <c r="JGS3" s="41"/>
      <c r="JGT3" s="41"/>
      <c r="JGU3" s="41"/>
      <c r="JGV3" s="41"/>
      <c r="JGW3" s="41"/>
      <c r="JGX3" s="41"/>
      <c r="JGY3" s="41"/>
      <c r="JGZ3" s="41"/>
      <c r="JHA3" s="41"/>
      <c r="JHB3" s="41"/>
      <c r="JHC3" s="41"/>
      <c r="JHD3" s="41"/>
      <c r="JHE3" s="41"/>
      <c r="JHF3" s="41"/>
      <c r="JHG3" s="41"/>
      <c r="JHH3" s="41"/>
      <c r="JHI3" s="41"/>
      <c r="JHJ3" s="41"/>
      <c r="JHK3" s="41"/>
      <c r="JHL3" s="41"/>
      <c r="JHM3" s="41"/>
      <c r="JHN3" s="41"/>
      <c r="JHO3" s="41"/>
      <c r="JHP3" s="41"/>
      <c r="JHQ3" s="41"/>
      <c r="JHR3" s="41"/>
      <c r="JHS3" s="41"/>
      <c r="JHT3" s="41"/>
      <c r="JHU3" s="41"/>
      <c r="JHV3" s="41"/>
      <c r="JHW3" s="41"/>
      <c r="JHX3" s="41"/>
      <c r="JHY3" s="41"/>
      <c r="JHZ3" s="41"/>
      <c r="JIA3" s="41"/>
      <c r="JIB3" s="41"/>
      <c r="JIC3" s="41"/>
      <c r="JID3" s="41"/>
      <c r="JIE3" s="41"/>
      <c r="JIF3" s="41"/>
      <c r="JIG3" s="41"/>
      <c r="JIH3" s="41"/>
      <c r="JII3" s="41"/>
      <c r="JIJ3" s="41"/>
      <c r="JIK3" s="41"/>
      <c r="JIL3" s="41"/>
      <c r="JIM3" s="41"/>
      <c r="JIN3" s="41"/>
      <c r="JIO3" s="41"/>
      <c r="JIP3" s="41"/>
      <c r="JIQ3" s="41"/>
      <c r="JIR3" s="41"/>
      <c r="JIS3" s="41"/>
      <c r="JIT3" s="41"/>
      <c r="JIU3" s="41"/>
      <c r="JIV3" s="41"/>
      <c r="JIW3" s="41"/>
      <c r="JIX3" s="41"/>
      <c r="JIY3" s="41"/>
      <c r="JIZ3" s="41"/>
      <c r="JJA3" s="41"/>
      <c r="JJB3" s="41"/>
      <c r="JJC3" s="41"/>
      <c r="JJD3" s="41"/>
      <c r="JJE3" s="41"/>
      <c r="JJF3" s="41"/>
      <c r="JJG3" s="41"/>
      <c r="JJH3" s="41"/>
      <c r="JJI3" s="41"/>
      <c r="JJJ3" s="41"/>
      <c r="JJK3" s="41"/>
      <c r="JJL3" s="41"/>
      <c r="JJM3" s="41"/>
      <c r="JJN3" s="41"/>
      <c r="JJO3" s="41"/>
      <c r="JJP3" s="41"/>
      <c r="JJQ3" s="41"/>
      <c r="JJR3" s="41"/>
      <c r="JJS3" s="41"/>
      <c r="JJT3" s="41"/>
      <c r="JJU3" s="41"/>
      <c r="JJV3" s="41"/>
      <c r="JJW3" s="41"/>
      <c r="JJX3" s="41"/>
      <c r="JJY3" s="41"/>
      <c r="JJZ3" s="41"/>
      <c r="JKA3" s="41"/>
      <c r="JKB3" s="41"/>
      <c r="JKC3" s="41"/>
      <c r="JKD3" s="41"/>
      <c r="JKE3" s="41"/>
      <c r="JKF3" s="41"/>
      <c r="JKG3" s="41"/>
      <c r="JKH3" s="41"/>
      <c r="JKI3" s="41"/>
      <c r="JKJ3" s="41"/>
      <c r="JKK3" s="41"/>
      <c r="JKL3" s="41"/>
      <c r="JKM3" s="41"/>
      <c r="JKN3" s="41"/>
      <c r="JKO3" s="41"/>
      <c r="JKP3" s="41"/>
      <c r="JKQ3" s="41"/>
      <c r="JKR3" s="41"/>
      <c r="JKS3" s="41"/>
      <c r="JKT3" s="41"/>
      <c r="JKU3" s="41"/>
      <c r="JKV3" s="41"/>
      <c r="JKW3" s="41"/>
      <c r="JKX3" s="41"/>
      <c r="JKY3" s="41"/>
      <c r="JKZ3" s="41"/>
      <c r="JLA3" s="41"/>
      <c r="JLB3" s="41"/>
      <c r="JLC3" s="41"/>
      <c r="JLD3" s="41"/>
      <c r="JLE3" s="41"/>
      <c r="JLF3" s="41"/>
      <c r="JLG3" s="41"/>
      <c r="JLH3" s="41"/>
      <c r="JLI3" s="41"/>
      <c r="JLJ3" s="41"/>
      <c r="JLK3" s="41"/>
      <c r="JLL3" s="41"/>
      <c r="JLM3" s="41"/>
      <c r="JLN3" s="41"/>
      <c r="JLO3" s="41"/>
      <c r="JLP3" s="41"/>
      <c r="JLQ3" s="41"/>
      <c r="JLR3" s="41"/>
      <c r="JLS3" s="41"/>
      <c r="JLT3" s="41"/>
      <c r="JLU3" s="41"/>
      <c r="JLV3" s="41"/>
      <c r="JLW3" s="41"/>
      <c r="JLX3" s="41"/>
      <c r="JLY3" s="41"/>
      <c r="JLZ3" s="41"/>
      <c r="JMA3" s="41"/>
      <c r="JMB3" s="41"/>
      <c r="JMC3" s="41"/>
      <c r="JMD3" s="41"/>
      <c r="JME3" s="41"/>
      <c r="JMF3" s="41"/>
      <c r="JMG3" s="41"/>
      <c r="JMH3" s="41"/>
      <c r="JMI3" s="41"/>
      <c r="JMJ3" s="41"/>
      <c r="JMK3" s="41"/>
      <c r="JML3" s="41"/>
      <c r="JMM3" s="41"/>
      <c r="JMN3" s="41"/>
      <c r="JMO3" s="41"/>
      <c r="JMP3" s="41"/>
      <c r="JMQ3" s="41"/>
      <c r="JMR3" s="41"/>
      <c r="JMS3" s="41"/>
      <c r="JMT3" s="41"/>
      <c r="JMU3" s="41"/>
      <c r="JMV3" s="41"/>
      <c r="JMW3" s="41"/>
      <c r="JMX3" s="41"/>
      <c r="JMY3" s="41"/>
      <c r="JMZ3" s="41"/>
      <c r="JNA3" s="41"/>
      <c r="JNB3" s="41"/>
      <c r="JNC3" s="41"/>
      <c r="JND3" s="41"/>
      <c r="JNE3" s="41"/>
      <c r="JNF3" s="41"/>
      <c r="JNG3" s="41"/>
      <c r="JNH3" s="41"/>
      <c r="JNI3" s="41"/>
      <c r="JNJ3" s="41"/>
      <c r="JNK3" s="41"/>
      <c r="JNL3" s="41"/>
      <c r="JNM3" s="41"/>
      <c r="JNN3" s="41"/>
      <c r="JNO3" s="41"/>
      <c r="JNP3" s="41"/>
      <c r="JNQ3" s="41"/>
      <c r="JNR3" s="41"/>
      <c r="JNS3" s="41"/>
      <c r="JNT3" s="41"/>
      <c r="JNU3" s="41"/>
      <c r="JNV3" s="41"/>
      <c r="JNW3" s="41"/>
      <c r="JNX3" s="41"/>
      <c r="JNY3" s="41"/>
      <c r="JNZ3" s="41"/>
      <c r="JOA3" s="41"/>
      <c r="JOB3" s="41"/>
      <c r="JOC3" s="41"/>
      <c r="JOD3" s="41"/>
      <c r="JOE3" s="41"/>
      <c r="JOF3" s="41"/>
      <c r="JOG3" s="41"/>
      <c r="JOH3" s="41"/>
      <c r="JOI3" s="41"/>
      <c r="JOJ3" s="41"/>
      <c r="JOK3" s="41"/>
      <c r="JOL3" s="41"/>
      <c r="JOM3" s="41"/>
      <c r="JON3" s="41"/>
      <c r="JOO3" s="41"/>
      <c r="JOP3" s="41"/>
      <c r="JOQ3" s="41"/>
      <c r="JOR3" s="41"/>
      <c r="JOS3" s="41"/>
      <c r="JOT3" s="41"/>
      <c r="JOU3" s="41"/>
      <c r="JOV3" s="41"/>
      <c r="JOW3" s="41"/>
      <c r="JOX3" s="41"/>
      <c r="JOY3" s="41"/>
      <c r="JOZ3" s="41"/>
      <c r="JPA3" s="41"/>
      <c r="JPB3" s="41"/>
      <c r="JPC3" s="41"/>
      <c r="JPD3" s="41"/>
      <c r="JPE3" s="41"/>
      <c r="JPF3" s="41"/>
      <c r="JPG3" s="41"/>
      <c r="JPH3" s="41"/>
      <c r="JPI3" s="41"/>
      <c r="JPJ3" s="41"/>
      <c r="JPK3" s="41"/>
      <c r="JPL3" s="41"/>
      <c r="JPM3" s="41"/>
      <c r="JPN3" s="41"/>
      <c r="JPO3" s="41"/>
      <c r="JPP3" s="41"/>
      <c r="JPQ3" s="41"/>
      <c r="JPR3" s="41"/>
      <c r="JPS3" s="41"/>
      <c r="JPT3" s="41"/>
      <c r="JPU3" s="41"/>
      <c r="JPV3" s="41"/>
      <c r="JPW3" s="41"/>
      <c r="JPX3" s="41"/>
      <c r="JPY3" s="41"/>
      <c r="JPZ3" s="41"/>
      <c r="JQA3" s="41"/>
      <c r="JQB3" s="41"/>
      <c r="JQC3" s="41"/>
      <c r="JQD3" s="41"/>
      <c r="JQE3" s="41"/>
      <c r="JQF3" s="41"/>
      <c r="JQG3" s="41"/>
      <c r="JQH3" s="41"/>
      <c r="JQI3" s="41"/>
      <c r="JQJ3" s="41"/>
      <c r="JQK3" s="41"/>
      <c r="JQL3" s="41"/>
      <c r="JQM3" s="41"/>
      <c r="JQN3" s="41"/>
      <c r="JQO3" s="41"/>
      <c r="JQP3" s="41"/>
      <c r="JQQ3" s="41"/>
      <c r="JQR3" s="41"/>
      <c r="JQS3" s="41"/>
      <c r="JQT3" s="41"/>
      <c r="JQU3" s="41"/>
      <c r="JQV3" s="41"/>
      <c r="JQW3" s="41"/>
      <c r="JQX3" s="41"/>
      <c r="JQY3" s="41"/>
      <c r="JQZ3" s="41"/>
      <c r="JRA3" s="41"/>
      <c r="JRB3" s="41"/>
      <c r="JRC3" s="41"/>
      <c r="JRD3" s="41"/>
      <c r="JRE3" s="41"/>
      <c r="JRF3" s="41"/>
      <c r="JRG3" s="41"/>
      <c r="JRH3" s="41"/>
      <c r="JRI3" s="41"/>
      <c r="JRJ3" s="41"/>
      <c r="JRK3" s="41"/>
      <c r="JRL3" s="41"/>
      <c r="JRM3" s="41"/>
      <c r="JRN3" s="41"/>
      <c r="JRO3" s="41"/>
      <c r="JRP3" s="41"/>
      <c r="JRQ3" s="41"/>
      <c r="JRR3" s="41"/>
      <c r="JRS3" s="41"/>
      <c r="JRT3" s="41"/>
      <c r="JRU3" s="41"/>
      <c r="JRV3" s="41"/>
      <c r="JRW3" s="41"/>
      <c r="JRX3" s="41"/>
      <c r="JRY3" s="41"/>
      <c r="JRZ3" s="41"/>
      <c r="JSA3" s="41"/>
      <c r="JSB3" s="41"/>
      <c r="JSC3" s="41"/>
      <c r="JSD3" s="41"/>
      <c r="JSE3" s="41"/>
      <c r="JSF3" s="41"/>
      <c r="JSG3" s="41"/>
      <c r="JSH3" s="41"/>
      <c r="JSI3" s="41"/>
      <c r="JSJ3" s="41"/>
      <c r="JSK3" s="41"/>
      <c r="JSL3" s="41"/>
      <c r="JSM3" s="41"/>
      <c r="JSN3" s="41"/>
      <c r="JSO3" s="41"/>
      <c r="JSP3" s="41"/>
      <c r="JSQ3" s="41"/>
      <c r="JSR3" s="41"/>
      <c r="JSS3" s="41"/>
      <c r="JST3" s="41"/>
      <c r="JSU3" s="41"/>
      <c r="JSV3" s="41"/>
      <c r="JSW3" s="41"/>
      <c r="JSX3" s="41"/>
      <c r="JSY3" s="41"/>
      <c r="JSZ3" s="41"/>
      <c r="JTA3" s="41"/>
      <c r="JTB3" s="41"/>
      <c r="JTC3" s="41"/>
      <c r="JTD3" s="41"/>
      <c r="JTE3" s="41"/>
      <c r="JTF3" s="41"/>
      <c r="JTG3" s="41"/>
      <c r="JTH3" s="41"/>
      <c r="JTI3" s="41"/>
      <c r="JTJ3" s="41"/>
      <c r="JTK3" s="41"/>
      <c r="JTL3" s="41"/>
      <c r="JTM3" s="41"/>
      <c r="JTN3" s="41"/>
      <c r="JTO3" s="41"/>
      <c r="JTP3" s="41"/>
      <c r="JTQ3" s="41"/>
      <c r="JTR3" s="41"/>
      <c r="JTS3" s="41"/>
      <c r="JTT3" s="41"/>
      <c r="JTU3" s="41"/>
      <c r="JTV3" s="41"/>
      <c r="JTW3" s="41"/>
      <c r="JTX3" s="41"/>
      <c r="JTY3" s="41"/>
      <c r="JTZ3" s="41"/>
      <c r="JUA3" s="41"/>
      <c r="JUB3" s="41"/>
      <c r="JUC3" s="41"/>
      <c r="JUD3" s="41"/>
      <c r="JUE3" s="41"/>
      <c r="JUF3" s="41"/>
      <c r="JUG3" s="41"/>
      <c r="JUH3" s="41"/>
      <c r="JUI3" s="41"/>
      <c r="JUJ3" s="41"/>
      <c r="JUK3" s="41"/>
      <c r="JUL3" s="41"/>
      <c r="JUM3" s="41"/>
      <c r="JUN3" s="41"/>
      <c r="JUO3" s="41"/>
      <c r="JUP3" s="41"/>
      <c r="JUQ3" s="41"/>
      <c r="JUR3" s="41"/>
      <c r="JUS3" s="41"/>
      <c r="JUT3" s="41"/>
      <c r="JUU3" s="41"/>
      <c r="JUV3" s="41"/>
      <c r="JUW3" s="41"/>
      <c r="JUX3" s="41"/>
      <c r="JUY3" s="41"/>
      <c r="JUZ3" s="41"/>
      <c r="JVA3" s="41"/>
      <c r="JVB3" s="41"/>
      <c r="JVC3" s="41"/>
      <c r="JVD3" s="41"/>
      <c r="JVE3" s="41"/>
      <c r="JVF3" s="41"/>
      <c r="JVG3" s="41"/>
      <c r="JVH3" s="41"/>
      <c r="JVI3" s="41"/>
      <c r="JVJ3" s="41"/>
      <c r="JVK3" s="41"/>
      <c r="JVL3" s="41"/>
      <c r="JVM3" s="41"/>
      <c r="JVN3" s="41"/>
      <c r="JVO3" s="41"/>
      <c r="JVP3" s="41"/>
      <c r="JVQ3" s="41"/>
      <c r="JVR3" s="41"/>
      <c r="JVS3" s="41"/>
      <c r="JVT3" s="41"/>
      <c r="JVU3" s="41"/>
      <c r="JVV3" s="41"/>
      <c r="JVW3" s="41"/>
      <c r="JVX3" s="41"/>
      <c r="JVY3" s="41"/>
      <c r="JVZ3" s="41"/>
      <c r="JWA3" s="41"/>
      <c r="JWB3" s="41"/>
      <c r="JWC3" s="41"/>
      <c r="JWD3" s="41"/>
      <c r="JWE3" s="41"/>
      <c r="JWF3" s="41"/>
      <c r="JWG3" s="41"/>
      <c r="JWH3" s="41"/>
      <c r="JWI3" s="41"/>
      <c r="JWJ3" s="41"/>
      <c r="JWK3" s="41"/>
      <c r="JWL3" s="41"/>
      <c r="JWM3" s="41"/>
      <c r="JWN3" s="41"/>
      <c r="JWO3" s="41"/>
      <c r="JWP3" s="41"/>
      <c r="JWQ3" s="41"/>
      <c r="JWR3" s="41"/>
      <c r="JWS3" s="41"/>
      <c r="JWT3" s="41"/>
      <c r="JWU3" s="41"/>
      <c r="JWV3" s="41"/>
      <c r="JWW3" s="41"/>
      <c r="JWX3" s="41"/>
      <c r="JWY3" s="41"/>
      <c r="JWZ3" s="41"/>
      <c r="JXA3" s="41"/>
      <c r="JXB3" s="41"/>
      <c r="JXC3" s="41"/>
      <c r="JXD3" s="41"/>
      <c r="JXE3" s="41"/>
      <c r="JXF3" s="41"/>
      <c r="JXG3" s="41"/>
      <c r="JXH3" s="41"/>
      <c r="JXI3" s="41"/>
      <c r="JXJ3" s="41"/>
      <c r="JXK3" s="41"/>
      <c r="JXL3" s="41"/>
      <c r="JXM3" s="41"/>
      <c r="JXN3" s="41"/>
      <c r="JXO3" s="41"/>
      <c r="JXP3" s="41"/>
      <c r="JXQ3" s="41"/>
      <c r="JXR3" s="41"/>
      <c r="JXS3" s="41"/>
      <c r="JXT3" s="41"/>
      <c r="JXU3" s="41"/>
      <c r="JXV3" s="41"/>
      <c r="JXW3" s="41"/>
      <c r="JXX3" s="41"/>
      <c r="JXY3" s="41"/>
      <c r="JXZ3" s="41"/>
      <c r="JYA3" s="41"/>
      <c r="JYB3" s="41"/>
      <c r="JYC3" s="41"/>
      <c r="JYD3" s="41"/>
      <c r="JYE3" s="41"/>
      <c r="JYF3" s="41"/>
      <c r="JYG3" s="41"/>
      <c r="JYH3" s="41"/>
      <c r="JYI3" s="41"/>
      <c r="JYJ3" s="41"/>
      <c r="JYK3" s="41"/>
      <c r="JYL3" s="41"/>
      <c r="JYM3" s="41"/>
      <c r="JYN3" s="41"/>
      <c r="JYO3" s="41"/>
      <c r="JYP3" s="41"/>
      <c r="JYQ3" s="41"/>
      <c r="JYR3" s="41"/>
      <c r="JYS3" s="41"/>
      <c r="JYT3" s="41"/>
      <c r="JYU3" s="41"/>
      <c r="JYV3" s="41"/>
      <c r="JYW3" s="41"/>
      <c r="JYX3" s="41"/>
      <c r="JYY3" s="41"/>
      <c r="JYZ3" s="41"/>
      <c r="JZA3" s="41"/>
      <c r="JZB3" s="41"/>
      <c r="JZC3" s="41"/>
      <c r="JZD3" s="41"/>
      <c r="JZE3" s="41"/>
      <c r="JZF3" s="41"/>
      <c r="JZG3" s="41"/>
      <c r="JZH3" s="41"/>
      <c r="JZI3" s="41"/>
      <c r="JZJ3" s="41"/>
      <c r="JZK3" s="41"/>
      <c r="JZL3" s="41"/>
      <c r="JZM3" s="41"/>
      <c r="JZN3" s="41"/>
      <c r="JZO3" s="41"/>
      <c r="JZP3" s="41"/>
      <c r="JZQ3" s="41"/>
      <c r="JZR3" s="41"/>
      <c r="JZS3" s="41"/>
      <c r="JZT3" s="41"/>
      <c r="JZU3" s="41"/>
      <c r="JZV3" s="41"/>
      <c r="JZW3" s="41"/>
      <c r="JZX3" s="41"/>
      <c r="JZY3" s="41"/>
      <c r="JZZ3" s="41"/>
      <c r="KAA3" s="41"/>
      <c r="KAB3" s="41"/>
      <c r="KAC3" s="41"/>
      <c r="KAD3" s="41"/>
      <c r="KAE3" s="41"/>
      <c r="KAF3" s="41"/>
      <c r="KAG3" s="41"/>
      <c r="KAH3" s="41"/>
      <c r="KAI3" s="41"/>
      <c r="KAJ3" s="41"/>
      <c r="KAK3" s="41"/>
      <c r="KAL3" s="41"/>
      <c r="KAM3" s="41"/>
      <c r="KAN3" s="41"/>
      <c r="KAO3" s="41"/>
      <c r="KAP3" s="41"/>
      <c r="KAQ3" s="41"/>
      <c r="KAR3" s="41"/>
      <c r="KAS3" s="41"/>
      <c r="KAT3" s="41"/>
      <c r="KAU3" s="41"/>
      <c r="KAV3" s="41"/>
      <c r="KAW3" s="41"/>
      <c r="KAX3" s="41"/>
      <c r="KAY3" s="41"/>
      <c r="KAZ3" s="41"/>
      <c r="KBA3" s="41"/>
      <c r="KBB3" s="41"/>
      <c r="KBC3" s="41"/>
      <c r="KBD3" s="41"/>
      <c r="KBE3" s="41"/>
      <c r="KBF3" s="41"/>
      <c r="KBG3" s="41"/>
      <c r="KBH3" s="41"/>
      <c r="KBI3" s="41"/>
      <c r="KBJ3" s="41"/>
      <c r="KBK3" s="41"/>
      <c r="KBL3" s="41"/>
      <c r="KBM3" s="41"/>
      <c r="KBN3" s="41"/>
      <c r="KBO3" s="41"/>
      <c r="KBP3" s="41"/>
      <c r="KBQ3" s="41"/>
      <c r="KBR3" s="41"/>
      <c r="KBS3" s="41"/>
      <c r="KBT3" s="41"/>
      <c r="KBU3" s="41"/>
      <c r="KBV3" s="41"/>
      <c r="KBW3" s="41"/>
      <c r="KBX3" s="41"/>
      <c r="KBY3" s="41"/>
      <c r="KBZ3" s="41"/>
      <c r="KCA3" s="41"/>
      <c r="KCB3" s="41"/>
      <c r="KCC3" s="41"/>
      <c r="KCD3" s="41"/>
      <c r="KCE3" s="41"/>
      <c r="KCF3" s="41"/>
      <c r="KCG3" s="41"/>
      <c r="KCH3" s="41"/>
      <c r="KCI3" s="41"/>
      <c r="KCJ3" s="41"/>
      <c r="KCK3" s="41"/>
      <c r="KCL3" s="41"/>
      <c r="KCM3" s="41"/>
      <c r="KCN3" s="41"/>
      <c r="KCO3" s="41"/>
      <c r="KCP3" s="41"/>
      <c r="KCQ3" s="41"/>
      <c r="KCR3" s="41"/>
      <c r="KCS3" s="41"/>
      <c r="KCT3" s="41"/>
      <c r="KCU3" s="41"/>
      <c r="KCV3" s="41"/>
      <c r="KCW3" s="41"/>
      <c r="KCX3" s="41"/>
      <c r="KCY3" s="41"/>
      <c r="KCZ3" s="41"/>
      <c r="KDA3" s="41"/>
      <c r="KDB3" s="41"/>
      <c r="KDC3" s="41"/>
      <c r="KDD3" s="41"/>
      <c r="KDE3" s="41"/>
      <c r="KDF3" s="41"/>
      <c r="KDG3" s="41"/>
      <c r="KDH3" s="41"/>
      <c r="KDI3" s="41"/>
      <c r="KDJ3" s="41"/>
      <c r="KDK3" s="41"/>
      <c r="KDL3" s="41"/>
      <c r="KDM3" s="41"/>
      <c r="KDN3" s="41"/>
      <c r="KDO3" s="41"/>
      <c r="KDP3" s="41"/>
      <c r="KDQ3" s="41"/>
      <c r="KDR3" s="41"/>
      <c r="KDS3" s="41"/>
      <c r="KDT3" s="41"/>
      <c r="KDU3" s="41"/>
      <c r="KDV3" s="41"/>
      <c r="KDW3" s="41"/>
      <c r="KDX3" s="41"/>
      <c r="KDY3" s="41"/>
      <c r="KDZ3" s="41"/>
      <c r="KEA3" s="41"/>
      <c r="KEB3" s="41"/>
      <c r="KEC3" s="41"/>
      <c r="KED3" s="41"/>
      <c r="KEE3" s="41"/>
      <c r="KEF3" s="41"/>
      <c r="KEG3" s="41"/>
      <c r="KEH3" s="41"/>
      <c r="KEI3" s="41"/>
      <c r="KEJ3" s="41"/>
      <c r="KEK3" s="41"/>
      <c r="KEL3" s="41"/>
      <c r="KEM3" s="41"/>
      <c r="KEN3" s="41"/>
      <c r="KEO3" s="41"/>
      <c r="KEP3" s="41"/>
      <c r="KEQ3" s="41"/>
      <c r="KER3" s="41"/>
      <c r="KES3" s="41"/>
      <c r="KET3" s="41"/>
      <c r="KEU3" s="41"/>
      <c r="KEV3" s="41"/>
      <c r="KEW3" s="41"/>
      <c r="KEX3" s="41"/>
      <c r="KEY3" s="41"/>
      <c r="KEZ3" s="41"/>
      <c r="KFA3" s="41"/>
      <c r="KFB3" s="41"/>
      <c r="KFC3" s="41"/>
      <c r="KFD3" s="41"/>
      <c r="KFE3" s="41"/>
      <c r="KFF3" s="41"/>
      <c r="KFG3" s="41"/>
      <c r="KFH3" s="41"/>
      <c r="KFI3" s="41"/>
      <c r="KFJ3" s="41"/>
      <c r="KFK3" s="41"/>
      <c r="KFL3" s="41"/>
      <c r="KFM3" s="41"/>
      <c r="KFN3" s="41"/>
      <c r="KFO3" s="41"/>
      <c r="KFP3" s="41"/>
      <c r="KFQ3" s="41"/>
      <c r="KFR3" s="41"/>
      <c r="KFS3" s="41"/>
      <c r="KFT3" s="41"/>
      <c r="KFU3" s="41"/>
      <c r="KFV3" s="41"/>
      <c r="KFW3" s="41"/>
      <c r="KFX3" s="41"/>
      <c r="KFY3" s="41"/>
      <c r="KFZ3" s="41"/>
      <c r="KGA3" s="41"/>
      <c r="KGB3" s="41"/>
      <c r="KGC3" s="41"/>
      <c r="KGD3" s="41"/>
      <c r="KGE3" s="41"/>
      <c r="KGF3" s="41"/>
      <c r="KGG3" s="41"/>
      <c r="KGH3" s="41"/>
      <c r="KGI3" s="41"/>
      <c r="KGJ3" s="41"/>
      <c r="KGK3" s="41"/>
      <c r="KGL3" s="41"/>
      <c r="KGM3" s="41"/>
      <c r="KGN3" s="41"/>
      <c r="KGO3" s="41"/>
      <c r="KGP3" s="41"/>
      <c r="KGQ3" s="41"/>
      <c r="KGR3" s="41"/>
      <c r="KGS3" s="41"/>
      <c r="KGT3" s="41"/>
      <c r="KGU3" s="41"/>
      <c r="KGV3" s="41"/>
      <c r="KGW3" s="41"/>
      <c r="KGX3" s="41"/>
      <c r="KGY3" s="41"/>
      <c r="KGZ3" s="41"/>
      <c r="KHA3" s="41"/>
      <c r="KHB3" s="41"/>
      <c r="KHC3" s="41"/>
      <c r="KHD3" s="41"/>
      <c r="KHE3" s="41"/>
      <c r="KHF3" s="41"/>
      <c r="KHG3" s="41"/>
      <c r="KHH3" s="41"/>
      <c r="KHI3" s="41"/>
      <c r="KHJ3" s="41"/>
      <c r="KHK3" s="41"/>
      <c r="KHL3" s="41"/>
      <c r="KHM3" s="41"/>
      <c r="KHN3" s="41"/>
      <c r="KHO3" s="41"/>
      <c r="KHP3" s="41"/>
      <c r="KHQ3" s="41"/>
      <c r="KHR3" s="41"/>
      <c r="KHS3" s="41"/>
      <c r="KHT3" s="41"/>
      <c r="KHU3" s="41"/>
      <c r="KHV3" s="41"/>
      <c r="KHW3" s="41"/>
      <c r="KHX3" s="41"/>
      <c r="KHY3" s="41"/>
      <c r="KHZ3" s="41"/>
      <c r="KIA3" s="41"/>
      <c r="KIB3" s="41"/>
      <c r="KIC3" s="41"/>
      <c r="KID3" s="41"/>
      <c r="KIE3" s="41"/>
      <c r="KIF3" s="41"/>
      <c r="KIG3" s="41"/>
      <c r="KIH3" s="41"/>
      <c r="KII3" s="41"/>
      <c r="KIJ3" s="41"/>
      <c r="KIK3" s="41"/>
      <c r="KIL3" s="41"/>
      <c r="KIM3" s="41"/>
      <c r="KIN3" s="41"/>
      <c r="KIO3" s="41"/>
      <c r="KIP3" s="41"/>
      <c r="KIQ3" s="41"/>
      <c r="KIR3" s="41"/>
      <c r="KIS3" s="41"/>
      <c r="KIT3" s="41"/>
      <c r="KIU3" s="41"/>
      <c r="KIV3" s="41"/>
      <c r="KIW3" s="41"/>
      <c r="KIX3" s="41"/>
      <c r="KIY3" s="41"/>
      <c r="KIZ3" s="41"/>
      <c r="KJA3" s="41"/>
      <c r="KJB3" s="41"/>
      <c r="KJC3" s="41"/>
      <c r="KJD3" s="41"/>
      <c r="KJE3" s="41"/>
      <c r="KJF3" s="41"/>
      <c r="KJG3" s="41"/>
      <c r="KJH3" s="41"/>
      <c r="KJI3" s="41"/>
      <c r="KJJ3" s="41"/>
      <c r="KJK3" s="41"/>
      <c r="KJL3" s="41"/>
      <c r="KJM3" s="41"/>
      <c r="KJN3" s="41"/>
      <c r="KJO3" s="41"/>
      <c r="KJP3" s="41"/>
      <c r="KJQ3" s="41"/>
      <c r="KJR3" s="41"/>
      <c r="KJS3" s="41"/>
      <c r="KJT3" s="41"/>
      <c r="KJU3" s="41"/>
      <c r="KJV3" s="41"/>
      <c r="KJW3" s="41"/>
      <c r="KJX3" s="41"/>
      <c r="KJY3" s="41"/>
      <c r="KJZ3" s="41"/>
      <c r="KKA3" s="41"/>
      <c r="KKB3" s="41"/>
      <c r="KKC3" s="41"/>
      <c r="KKD3" s="41"/>
      <c r="KKE3" s="41"/>
      <c r="KKF3" s="41"/>
      <c r="KKG3" s="41"/>
      <c r="KKH3" s="41"/>
      <c r="KKI3" s="41"/>
      <c r="KKJ3" s="41"/>
      <c r="KKK3" s="41"/>
      <c r="KKL3" s="41"/>
      <c r="KKM3" s="41"/>
      <c r="KKN3" s="41"/>
      <c r="KKO3" s="41"/>
      <c r="KKP3" s="41"/>
      <c r="KKQ3" s="41"/>
      <c r="KKR3" s="41"/>
      <c r="KKS3" s="41"/>
      <c r="KKT3" s="41"/>
      <c r="KKU3" s="41"/>
      <c r="KKV3" s="41"/>
      <c r="KKW3" s="41"/>
      <c r="KKX3" s="41"/>
      <c r="KKY3" s="41"/>
      <c r="KKZ3" s="41"/>
      <c r="KLA3" s="41"/>
      <c r="KLB3" s="41"/>
      <c r="KLC3" s="41"/>
      <c r="KLD3" s="41"/>
      <c r="KLE3" s="41"/>
      <c r="KLF3" s="41"/>
      <c r="KLG3" s="41"/>
      <c r="KLH3" s="41"/>
      <c r="KLI3" s="41"/>
      <c r="KLJ3" s="41"/>
      <c r="KLK3" s="41"/>
      <c r="KLL3" s="41"/>
      <c r="KLM3" s="41"/>
      <c r="KLN3" s="41"/>
      <c r="KLO3" s="41"/>
      <c r="KLP3" s="41"/>
      <c r="KLQ3" s="41"/>
      <c r="KLR3" s="41"/>
      <c r="KLS3" s="41"/>
      <c r="KLT3" s="41"/>
      <c r="KLU3" s="41"/>
      <c r="KLV3" s="41"/>
      <c r="KLW3" s="41"/>
      <c r="KLX3" s="41"/>
      <c r="KLY3" s="41"/>
      <c r="KLZ3" s="41"/>
      <c r="KMA3" s="41"/>
      <c r="KMB3" s="41"/>
      <c r="KMC3" s="41"/>
      <c r="KMD3" s="41"/>
      <c r="KME3" s="41"/>
      <c r="KMF3" s="41"/>
      <c r="KMG3" s="41"/>
      <c r="KMH3" s="41"/>
      <c r="KMI3" s="41"/>
      <c r="KMJ3" s="41"/>
      <c r="KMK3" s="41"/>
      <c r="KML3" s="41"/>
      <c r="KMM3" s="41"/>
      <c r="KMN3" s="41"/>
      <c r="KMO3" s="41"/>
      <c r="KMP3" s="41"/>
      <c r="KMQ3" s="41"/>
      <c r="KMR3" s="41"/>
      <c r="KMS3" s="41"/>
      <c r="KMT3" s="41"/>
      <c r="KMU3" s="41"/>
      <c r="KMV3" s="41"/>
      <c r="KMW3" s="41"/>
      <c r="KMX3" s="41"/>
      <c r="KMY3" s="41"/>
      <c r="KMZ3" s="41"/>
      <c r="KNA3" s="41"/>
      <c r="KNB3" s="41"/>
      <c r="KNC3" s="41"/>
      <c r="KND3" s="41"/>
      <c r="KNE3" s="41"/>
      <c r="KNF3" s="41"/>
      <c r="KNG3" s="41"/>
      <c r="KNH3" s="41"/>
      <c r="KNI3" s="41"/>
      <c r="KNJ3" s="41"/>
      <c r="KNK3" s="41"/>
      <c r="KNL3" s="41"/>
      <c r="KNM3" s="41"/>
      <c r="KNN3" s="41"/>
      <c r="KNO3" s="41"/>
      <c r="KNP3" s="41"/>
      <c r="KNQ3" s="41"/>
      <c r="KNR3" s="41"/>
      <c r="KNS3" s="41"/>
      <c r="KNT3" s="41"/>
      <c r="KNU3" s="41"/>
      <c r="KNV3" s="41"/>
      <c r="KNW3" s="41"/>
      <c r="KNX3" s="41"/>
      <c r="KNY3" s="41"/>
      <c r="KNZ3" s="41"/>
      <c r="KOA3" s="41"/>
      <c r="KOB3" s="41"/>
      <c r="KOC3" s="41"/>
      <c r="KOD3" s="41"/>
      <c r="KOE3" s="41"/>
      <c r="KOF3" s="41"/>
      <c r="KOG3" s="41"/>
      <c r="KOH3" s="41"/>
      <c r="KOI3" s="41"/>
      <c r="KOJ3" s="41"/>
      <c r="KOK3" s="41"/>
      <c r="KOL3" s="41"/>
      <c r="KOM3" s="41"/>
      <c r="KON3" s="41"/>
      <c r="KOO3" s="41"/>
      <c r="KOP3" s="41"/>
      <c r="KOQ3" s="41"/>
      <c r="KOR3" s="41"/>
      <c r="KOS3" s="41"/>
      <c r="KOT3" s="41"/>
      <c r="KOU3" s="41"/>
      <c r="KOV3" s="41"/>
      <c r="KOW3" s="41"/>
      <c r="KOX3" s="41"/>
      <c r="KOY3" s="41"/>
      <c r="KOZ3" s="41"/>
      <c r="KPA3" s="41"/>
      <c r="KPB3" s="41"/>
      <c r="KPC3" s="41"/>
      <c r="KPD3" s="41"/>
      <c r="KPE3" s="41"/>
      <c r="KPF3" s="41"/>
      <c r="KPG3" s="41"/>
      <c r="KPH3" s="41"/>
      <c r="KPI3" s="41"/>
      <c r="KPJ3" s="41"/>
      <c r="KPK3" s="41"/>
      <c r="KPL3" s="41"/>
      <c r="KPM3" s="41"/>
      <c r="KPN3" s="41"/>
      <c r="KPO3" s="41"/>
      <c r="KPP3" s="41"/>
      <c r="KPQ3" s="41"/>
      <c r="KPR3" s="41"/>
      <c r="KPS3" s="41"/>
      <c r="KPT3" s="41"/>
      <c r="KPU3" s="41"/>
      <c r="KPV3" s="41"/>
      <c r="KPW3" s="41"/>
      <c r="KPX3" s="41"/>
      <c r="KPY3" s="41"/>
      <c r="KPZ3" s="41"/>
      <c r="KQA3" s="41"/>
      <c r="KQB3" s="41"/>
      <c r="KQC3" s="41"/>
      <c r="KQD3" s="41"/>
      <c r="KQE3" s="41"/>
      <c r="KQF3" s="41"/>
      <c r="KQG3" s="41"/>
      <c r="KQH3" s="41"/>
      <c r="KQI3" s="41"/>
      <c r="KQJ3" s="41"/>
      <c r="KQK3" s="41"/>
      <c r="KQL3" s="41"/>
      <c r="KQM3" s="41"/>
      <c r="KQN3" s="41"/>
      <c r="KQO3" s="41"/>
      <c r="KQP3" s="41"/>
      <c r="KQQ3" s="41"/>
      <c r="KQR3" s="41"/>
      <c r="KQS3" s="41"/>
      <c r="KQT3" s="41"/>
      <c r="KQU3" s="41"/>
      <c r="KQV3" s="41"/>
      <c r="KQW3" s="41"/>
      <c r="KQX3" s="41"/>
      <c r="KQY3" s="41"/>
      <c r="KQZ3" s="41"/>
      <c r="KRA3" s="41"/>
      <c r="KRB3" s="41"/>
      <c r="KRC3" s="41"/>
      <c r="KRD3" s="41"/>
      <c r="KRE3" s="41"/>
      <c r="KRF3" s="41"/>
      <c r="KRG3" s="41"/>
      <c r="KRH3" s="41"/>
      <c r="KRI3" s="41"/>
      <c r="KRJ3" s="41"/>
      <c r="KRK3" s="41"/>
      <c r="KRL3" s="41"/>
      <c r="KRM3" s="41"/>
      <c r="KRN3" s="41"/>
      <c r="KRO3" s="41"/>
      <c r="KRP3" s="41"/>
      <c r="KRQ3" s="41"/>
      <c r="KRR3" s="41"/>
      <c r="KRS3" s="41"/>
      <c r="KRT3" s="41"/>
      <c r="KRU3" s="41"/>
      <c r="KRV3" s="41"/>
      <c r="KRW3" s="41"/>
      <c r="KRX3" s="41"/>
      <c r="KRY3" s="41"/>
      <c r="KRZ3" s="41"/>
      <c r="KSA3" s="41"/>
      <c r="KSB3" s="41"/>
      <c r="KSC3" s="41"/>
      <c r="KSD3" s="41"/>
      <c r="KSE3" s="41"/>
      <c r="KSF3" s="41"/>
      <c r="KSG3" s="41"/>
      <c r="KSH3" s="41"/>
      <c r="KSI3" s="41"/>
      <c r="KSJ3" s="41"/>
      <c r="KSK3" s="41"/>
      <c r="KSL3" s="41"/>
      <c r="KSM3" s="41"/>
      <c r="KSN3" s="41"/>
      <c r="KSO3" s="41"/>
      <c r="KSP3" s="41"/>
      <c r="KSQ3" s="41"/>
      <c r="KSR3" s="41"/>
      <c r="KSS3" s="41"/>
      <c r="KST3" s="41"/>
      <c r="KSU3" s="41"/>
      <c r="KSV3" s="41"/>
      <c r="KSW3" s="41"/>
      <c r="KSX3" s="41"/>
      <c r="KSY3" s="41"/>
      <c r="KSZ3" s="41"/>
      <c r="KTA3" s="41"/>
      <c r="KTB3" s="41"/>
      <c r="KTC3" s="41"/>
      <c r="KTD3" s="41"/>
      <c r="KTE3" s="41"/>
      <c r="KTF3" s="41"/>
      <c r="KTG3" s="41"/>
      <c r="KTH3" s="41"/>
      <c r="KTI3" s="41"/>
      <c r="KTJ3" s="41"/>
      <c r="KTK3" s="41"/>
      <c r="KTL3" s="41"/>
      <c r="KTM3" s="41"/>
      <c r="KTN3" s="41"/>
      <c r="KTO3" s="41"/>
      <c r="KTP3" s="41"/>
      <c r="KTQ3" s="41"/>
      <c r="KTR3" s="41"/>
      <c r="KTS3" s="41"/>
      <c r="KTT3" s="41"/>
      <c r="KTU3" s="41"/>
      <c r="KTV3" s="41"/>
      <c r="KTW3" s="41"/>
      <c r="KTX3" s="41"/>
      <c r="KTY3" s="41"/>
      <c r="KTZ3" s="41"/>
      <c r="KUA3" s="41"/>
      <c r="KUB3" s="41"/>
      <c r="KUC3" s="41"/>
      <c r="KUD3" s="41"/>
      <c r="KUE3" s="41"/>
      <c r="KUF3" s="41"/>
      <c r="KUG3" s="41"/>
      <c r="KUH3" s="41"/>
      <c r="KUI3" s="41"/>
      <c r="KUJ3" s="41"/>
      <c r="KUK3" s="41"/>
      <c r="KUL3" s="41"/>
      <c r="KUM3" s="41"/>
      <c r="KUN3" s="41"/>
      <c r="KUO3" s="41"/>
      <c r="KUP3" s="41"/>
      <c r="KUQ3" s="41"/>
      <c r="KUR3" s="41"/>
      <c r="KUS3" s="41"/>
      <c r="KUT3" s="41"/>
      <c r="KUU3" s="41"/>
      <c r="KUV3" s="41"/>
      <c r="KUW3" s="41"/>
      <c r="KUX3" s="41"/>
      <c r="KUY3" s="41"/>
      <c r="KUZ3" s="41"/>
      <c r="KVA3" s="41"/>
      <c r="KVB3" s="41"/>
      <c r="KVC3" s="41"/>
      <c r="KVD3" s="41"/>
      <c r="KVE3" s="41"/>
      <c r="KVF3" s="41"/>
      <c r="KVG3" s="41"/>
      <c r="KVH3" s="41"/>
      <c r="KVI3" s="41"/>
      <c r="KVJ3" s="41"/>
      <c r="KVK3" s="41"/>
      <c r="KVL3" s="41"/>
      <c r="KVM3" s="41"/>
      <c r="KVN3" s="41"/>
      <c r="KVO3" s="41"/>
      <c r="KVP3" s="41"/>
      <c r="KVQ3" s="41"/>
      <c r="KVR3" s="41"/>
      <c r="KVS3" s="41"/>
      <c r="KVT3" s="41"/>
      <c r="KVU3" s="41"/>
      <c r="KVV3" s="41"/>
      <c r="KVW3" s="41"/>
      <c r="KVX3" s="41"/>
      <c r="KVY3" s="41"/>
      <c r="KVZ3" s="41"/>
      <c r="KWA3" s="41"/>
      <c r="KWB3" s="41"/>
      <c r="KWC3" s="41"/>
      <c r="KWD3" s="41"/>
      <c r="KWE3" s="41"/>
      <c r="KWF3" s="41"/>
      <c r="KWG3" s="41"/>
      <c r="KWH3" s="41"/>
      <c r="KWI3" s="41"/>
      <c r="KWJ3" s="41"/>
      <c r="KWK3" s="41"/>
      <c r="KWL3" s="41"/>
      <c r="KWM3" s="41"/>
      <c r="KWN3" s="41"/>
      <c r="KWO3" s="41"/>
      <c r="KWP3" s="41"/>
      <c r="KWQ3" s="41"/>
      <c r="KWR3" s="41"/>
      <c r="KWS3" s="41"/>
      <c r="KWT3" s="41"/>
      <c r="KWU3" s="41"/>
      <c r="KWV3" s="41"/>
      <c r="KWW3" s="41"/>
      <c r="KWX3" s="41"/>
      <c r="KWY3" s="41"/>
      <c r="KWZ3" s="41"/>
      <c r="KXA3" s="41"/>
      <c r="KXB3" s="41"/>
      <c r="KXC3" s="41"/>
      <c r="KXD3" s="41"/>
      <c r="KXE3" s="41"/>
      <c r="KXF3" s="41"/>
      <c r="KXG3" s="41"/>
      <c r="KXH3" s="41"/>
      <c r="KXI3" s="41"/>
      <c r="KXJ3" s="41"/>
      <c r="KXK3" s="41"/>
      <c r="KXL3" s="41"/>
      <c r="KXM3" s="41"/>
      <c r="KXN3" s="41"/>
      <c r="KXO3" s="41"/>
      <c r="KXP3" s="41"/>
      <c r="KXQ3" s="41"/>
      <c r="KXR3" s="41"/>
      <c r="KXS3" s="41"/>
      <c r="KXT3" s="41"/>
      <c r="KXU3" s="41"/>
      <c r="KXV3" s="41"/>
      <c r="KXW3" s="41"/>
      <c r="KXX3" s="41"/>
      <c r="KXY3" s="41"/>
      <c r="KXZ3" s="41"/>
      <c r="KYA3" s="41"/>
      <c r="KYB3" s="41"/>
      <c r="KYC3" s="41"/>
      <c r="KYD3" s="41"/>
      <c r="KYE3" s="41"/>
      <c r="KYF3" s="41"/>
      <c r="KYG3" s="41"/>
      <c r="KYH3" s="41"/>
      <c r="KYI3" s="41"/>
      <c r="KYJ3" s="41"/>
      <c r="KYK3" s="41"/>
      <c r="KYL3" s="41"/>
      <c r="KYM3" s="41"/>
      <c r="KYN3" s="41"/>
      <c r="KYO3" s="41"/>
      <c r="KYP3" s="41"/>
      <c r="KYQ3" s="41"/>
      <c r="KYR3" s="41"/>
      <c r="KYS3" s="41"/>
      <c r="KYT3" s="41"/>
      <c r="KYU3" s="41"/>
      <c r="KYV3" s="41"/>
      <c r="KYW3" s="41"/>
      <c r="KYX3" s="41"/>
      <c r="KYY3" s="41"/>
      <c r="KYZ3" s="41"/>
      <c r="KZA3" s="41"/>
      <c r="KZB3" s="41"/>
      <c r="KZC3" s="41"/>
      <c r="KZD3" s="41"/>
      <c r="KZE3" s="41"/>
      <c r="KZF3" s="41"/>
      <c r="KZG3" s="41"/>
      <c r="KZH3" s="41"/>
      <c r="KZI3" s="41"/>
      <c r="KZJ3" s="41"/>
      <c r="KZK3" s="41"/>
      <c r="KZL3" s="41"/>
      <c r="KZM3" s="41"/>
      <c r="KZN3" s="41"/>
      <c r="KZO3" s="41"/>
      <c r="KZP3" s="41"/>
      <c r="KZQ3" s="41"/>
      <c r="KZR3" s="41"/>
      <c r="KZS3" s="41"/>
      <c r="KZT3" s="41"/>
      <c r="KZU3" s="41"/>
      <c r="KZV3" s="41"/>
      <c r="KZW3" s="41"/>
      <c r="KZX3" s="41"/>
      <c r="KZY3" s="41"/>
      <c r="KZZ3" s="41"/>
      <c r="LAA3" s="41"/>
      <c r="LAB3" s="41"/>
      <c r="LAC3" s="41"/>
      <c r="LAD3" s="41"/>
      <c r="LAE3" s="41"/>
      <c r="LAF3" s="41"/>
      <c r="LAG3" s="41"/>
      <c r="LAH3" s="41"/>
      <c r="LAI3" s="41"/>
      <c r="LAJ3" s="41"/>
      <c r="LAK3" s="41"/>
      <c r="LAL3" s="41"/>
      <c r="LAM3" s="41"/>
      <c r="LAN3" s="41"/>
      <c r="LAO3" s="41"/>
      <c r="LAP3" s="41"/>
      <c r="LAQ3" s="41"/>
      <c r="LAR3" s="41"/>
      <c r="LAS3" s="41"/>
      <c r="LAT3" s="41"/>
      <c r="LAU3" s="41"/>
      <c r="LAV3" s="41"/>
      <c r="LAW3" s="41"/>
      <c r="LAX3" s="41"/>
      <c r="LAY3" s="41"/>
      <c r="LAZ3" s="41"/>
      <c r="LBA3" s="41"/>
      <c r="LBB3" s="41"/>
      <c r="LBC3" s="41"/>
      <c r="LBD3" s="41"/>
      <c r="LBE3" s="41"/>
      <c r="LBF3" s="41"/>
      <c r="LBG3" s="41"/>
      <c r="LBH3" s="41"/>
      <c r="LBI3" s="41"/>
      <c r="LBJ3" s="41"/>
      <c r="LBK3" s="41"/>
      <c r="LBL3" s="41"/>
      <c r="LBM3" s="41"/>
      <c r="LBN3" s="41"/>
      <c r="LBO3" s="41"/>
      <c r="LBP3" s="41"/>
      <c r="LBQ3" s="41"/>
      <c r="LBR3" s="41"/>
      <c r="LBS3" s="41"/>
      <c r="LBT3" s="41"/>
      <c r="LBU3" s="41"/>
      <c r="LBV3" s="41"/>
      <c r="LBW3" s="41"/>
      <c r="LBX3" s="41"/>
      <c r="LBY3" s="41"/>
      <c r="LBZ3" s="41"/>
      <c r="LCA3" s="41"/>
      <c r="LCB3" s="41"/>
      <c r="LCC3" s="41"/>
      <c r="LCD3" s="41"/>
      <c r="LCE3" s="41"/>
      <c r="LCF3" s="41"/>
      <c r="LCG3" s="41"/>
      <c r="LCH3" s="41"/>
      <c r="LCI3" s="41"/>
      <c r="LCJ3" s="41"/>
      <c r="LCK3" s="41"/>
      <c r="LCL3" s="41"/>
      <c r="LCM3" s="41"/>
      <c r="LCN3" s="41"/>
      <c r="LCO3" s="41"/>
      <c r="LCP3" s="41"/>
      <c r="LCQ3" s="41"/>
      <c r="LCR3" s="41"/>
      <c r="LCS3" s="41"/>
      <c r="LCT3" s="41"/>
      <c r="LCU3" s="41"/>
      <c r="LCV3" s="41"/>
      <c r="LCW3" s="41"/>
      <c r="LCX3" s="41"/>
      <c r="LCY3" s="41"/>
      <c r="LCZ3" s="41"/>
      <c r="LDA3" s="41"/>
      <c r="LDB3" s="41"/>
      <c r="LDC3" s="41"/>
      <c r="LDD3" s="41"/>
      <c r="LDE3" s="41"/>
      <c r="LDF3" s="41"/>
      <c r="LDG3" s="41"/>
      <c r="LDH3" s="41"/>
      <c r="LDI3" s="41"/>
      <c r="LDJ3" s="41"/>
      <c r="LDK3" s="41"/>
      <c r="LDL3" s="41"/>
      <c r="LDM3" s="41"/>
      <c r="LDN3" s="41"/>
      <c r="LDO3" s="41"/>
      <c r="LDP3" s="41"/>
      <c r="LDQ3" s="41"/>
      <c r="LDR3" s="41"/>
      <c r="LDS3" s="41"/>
      <c r="LDT3" s="41"/>
      <c r="LDU3" s="41"/>
      <c r="LDV3" s="41"/>
      <c r="LDW3" s="41"/>
      <c r="LDX3" s="41"/>
      <c r="LDY3" s="41"/>
      <c r="LDZ3" s="41"/>
      <c r="LEA3" s="41"/>
      <c r="LEB3" s="41"/>
      <c r="LEC3" s="41"/>
      <c r="LED3" s="41"/>
      <c r="LEE3" s="41"/>
      <c r="LEF3" s="41"/>
      <c r="LEG3" s="41"/>
      <c r="LEH3" s="41"/>
      <c r="LEI3" s="41"/>
      <c r="LEJ3" s="41"/>
      <c r="LEK3" s="41"/>
      <c r="LEL3" s="41"/>
      <c r="LEM3" s="41"/>
      <c r="LEN3" s="41"/>
      <c r="LEO3" s="41"/>
      <c r="LEP3" s="41"/>
      <c r="LEQ3" s="41"/>
      <c r="LER3" s="41"/>
      <c r="LES3" s="41"/>
      <c r="LET3" s="41"/>
      <c r="LEU3" s="41"/>
      <c r="LEV3" s="41"/>
      <c r="LEW3" s="41"/>
      <c r="LEX3" s="41"/>
      <c r="LEY3" s="41"/>
      <c r="LEZ3" s="41"/>
      <c r="LFA3" s="41"/>
      <c r="LFB3" s="41"/>
      <c r="LFC3" s="41"/>
      <c r="LFD3" s="41"/>
      <c r="LFE3" s="41"/>
      <c r="LFF3" s="41"/>
      <c r="LFG3" s="41"/>
      <c r="LFH3" s="41"/>
      <c r="LFI3" s="41"/>
      <c r="LFJ3" s="41"/>
      <c r="LFK3" s="41"/>
      <c r="LFL3" s="41"/>
      <c r="LFM3" s="41"/>
      <c r="LFN3" s="41"/>
      <c r="LFO3" s="41"/>
      <c r="LFP3" s="41"/>
      <c r="LFQ3" s="41"/>
      <c r="LFR3" s="41"/>
      <c r="LFS3" s="41"/>
      <c r="LFT3" s="41"/>
      <c r="LFU3" s="41"/>
      <c r="LFV3" s="41"/>
      <c r="LFW3" s="41"/>
      <c r="LFX3" s="41"/>
      <c r="LFY3" s="41"/>
      <c r="LFZ3" s="41"/>
      <c r="LGA3" s="41"/>
      <c r="LGB3" s="41"/>
      <c r="LGC3" s="41"/>
      <c r="LGD3" s="41"/>
      <c r="LGE3" s="41"/>
      <c r="LGF3" s="41"/>
      <c r="LGG3" s="41"/>
      <c r="LGH3" s="41"/>
      <c r="LGI3" s="41"/>
      <c r="LGJ3" s="41"/>
      <c r="LGK3" s="41"/>
      <c r="LGL3" s="41"/>
      <c r="LGM3" s="41"/>
      <c r="LGN3" s="41"/>
      <c r="LGO3" s="41"/>
      <c r="LGP3" s="41"/>
      <c r="LGQ3" s="41"/>
      <c r="LGR3" s="41"/>
      <c r="LGS3" s="41"/>
      <c r="LGT3" s="41"/>
      <c r="LGU3" s="41"/>
      <c r="LGV3" s="41"/>
      <c r="LGW3" s="41"/>
      <c r="LGX3" s="41"/>
      <c r="LGY3" s="41"/>
      <c r="LGZ3" s="41"/>
      <c r="LHA3" s="41"/>
      <c r="LHB3" s="41"/>
      <c r="LHC3" s="41"/>
      <c r="LHD3" s="41"/>
      <c r="LHE3" s="41"/>
      <c r="LHF3" s="41"/>
      <c r="LHG3" s="41"/>
      <c r="LHH3" s="41"/>
      <c r="LHI3" s="41"/>
      <c r="LHJ3" s="41"/>
      <c r="LHK3" s="41"/>
      <c r="LHL3" s="41"/>
      <c r="LHM3" s="41"/>
      <c r="LHN3" s="41"/>
      <c r="LHO3" s="41"/>
      <c r="LHP3" s="41"/>
      <c r="LHQ3" s="41"/>
      <c r="LHR3" s="41"/>
      <c r="LHS3" s="41"/>
      <c r="LHT3" s="41"/>
      <c r="LHU3" s="41"/>
      <c r="LHV3" s="41"/>
      <c r="LHW3" s="41"/>
      <c r="LHX3" s="41"/>
      <c r="LHY3" s="41"/>
      <c r="LHZ3" s="41"/>
      <c r="LIA3" s="41"/>
      <c r="LIB3" s="41"/>
      <c r="LIC3" s="41"/>
      <c r="LID3" s="41"/>
      <c r="LIE3" s="41"/>
      <c r="LIF3" s="41"/>
      <c r="LIG3" s="41"/>
      <c r="LIH3" s="41"/>
      <c r="LII3" s="41"/>
      <c r="LIJ3" s="41"/>
      <c r="LIK3" s="41"/>
      <c r="LIL3" s="41"/>
      <c r="LIM3" s="41"/>
      <c r="LIN3" s="41"/>
      <c r="LIO3" s="41"/>
      <c r="LIP3" s="41"/>
      <c r="LIQ3" s="41"/>
      <c r="LIR3" s="41"/>
      <c r="LIS3" s="41"/>
      <c r="LIT3" s="41"/>
      <c r="LIU3" s="41"/>
      <c r="LIV3" s="41"/>
      <c r="LIW3" s="41"/>
      <c r="LIX3" s="41"/>
      <c r="LIY3" s="41"/>
      <c r="LIZ3" s="41"/>
      <c r="LJA3" s="41"/>
      <c r="LJB3" s="41"/>
      <c r="LJC3" s="41"/>
      <c r="LJD3" s="41"/>
      <c r="LJE3" s="41"/>
      <c r="LJF3" s="41"/>
      <c r="LJG3" s="41"/>
      <c r="LJH3" s="41"/>
      <c r="LJI3" s="41"/>
      <c r="LJJ3" s="41"/>
      <c r="LJK3" s="41"/>
      <c r="LJL3" s="41"/>
      <c r="LJM3" s="41"/>
      <c r="LJN3" s="41"/>
      <c r="LJO3" s="41"/>
      <c r="LJP3" s="41"/>
      <c r="LJQ3" s="41"/>
      <c r="LJR3" s="41"/>
      <c r="LJS3" s="41"/>
      <c r="LJT3" s="41"/>
      <c r="LJU3" s="41"/>
      <c r="LJV3" s="41"/>
      <c r="LJW3" s="41"/>
      <c r="LJX3" s="41"/>
      <c r="LJY3" s="41"/>
      <c r="LJZ3" s="41"/>
      <c r="LKA3" s="41"/>
      <c r="LKB3" s="41"/>
      <c r="LKC3" s="41"/>
      <c r="LKD3" s="41"/>
      <c r="LKE3" s="41"/>
      <c r="LKF3" s="41"/>
      <c r="LKG3" s="41"/>
      <c r="LKH3" s="41"/>
      <c r="LKI3" s="41"/>
      <c r="LKJ3" s="41"/>
      <c r="LKK3" s="41"/>
      <c r="LKL3" s="41"/>
      <c r="LKM3" s="41"/>
      <c r="LKN3" s="41"/>
      <c r="LKO3" s="41"/>
      <c r="LKP3" s="41"/>
      <c r="LKQ3" s="41"/>
      <c r="LKR3" s="41"/>
      <c r="LKS3" s="41"/>
      <c r="LKT3" s="41"/>
      <c r="LKU3" s="41"/>
      <c r="LKV3" s="41"/>
      <c r="LKW3" s="41"/>
      <c r="LKX3" s="41"/>
      <c r="LKY3" s="41"/>
      <c r="LKZ3" s="41"/>
      <c r="LLA3" s="41"/>
      <c r="LLB3" s="41"/>
      <c r="LLC3" s="41"/>
      <c r="LLD3" s="41"/>
      <c r="LLE3" s="41"/>
      <c r="LLF3" s="41"/>
      <c r="LLG3" s="41"/>
      <c r="LLH3" s="41"/>
      <c r="LLI3" s="41"/>
      <c r="LLJ3" s="41"/>
      <c r="LLK3" s="41"/>
      <c r="LLL3" s="41"/>
      <c r="LLM3" s="41"/>
      <c r="LLN3" s="41"/>
      <c r="LLO3" s="41"/>
      <c r="LLP3" s="41"/>
      <c r="LLQ3" s="41"/>
      <c r="LLR3" s="41"/>
      <c r="LLS3" s="41"/>
      <c r="LLT3" s="41"/>
      <c r="LLU3" s="41"/>
      <c r="LLV3" s="41"/>
      <c r="LLW3" s="41"/>
      <c r="LLX3" s="41"/>
      <c r="LLY3" s="41"/>
      <c r="LLZ3" s="41"/>
      <c r="LMA3" s="41"/>
      <c r="LMB3" s="41"/>
      <c r="LMC3" s="41"/>
      <c r="LMD3" s="41"/>
      <c r="LME3" s="41"/>
      <c r="LMF3" s="41"/>
      <c r="LMG3" s="41"/>
      <c r="LMH3" s="41"/>
      <c r="LMI3" s="41"/>
      <c r="LMJ3" s="41"/>
      <c r="LMK3" s="41"/>
      <c r="LML3" s="41"/>
      <c r="LMM3" s="41"/>
      <c r="LMN3" s="41"/>
      <c r="LMO3" s="41"/>
      <c r="LMP3" s="41"/>
      <c r="LMQ3" s="41"/>
      <c r="LMR3" s="41"/>
      <c r="LMS3" s="41"/>
      <c r="LMT3" s="41"/>
      <c r="LMU3" s="41"/>
      <c r="LMV3" s="41"/>
      <c r="LMW3" s="41"/>
      <c r="LMX3" s="41"/>
      <c r="LMY3" s="41"/>
      <c r="LMZ3" s="41"/>
      <c r="LNA3" s="41"/>
      <c r="LNB3" s="41"/>
      <c r="LNC3" s="41"/>
      <c r="LND3" s="41"/>
      <c r="LNE3" s="41"/>
      <c r="LNF3" s="41"/>
      <c r="LNG3" s="41"/>
      <c r="LNH3" s="41"/>
      <c r="LNI3" s="41"/>
      <c r="LNJ3" s="41"/>
      <c r="LNK3" s="41"/>
      <c r="LNL3" s="41"/>
      <c r="LNM3" s="41"/>
      <c r="LNN3" s="41"/>
      <c r="LNO3" s="41"/>
      <c r="LNP3" s="41"/>
      <c r="LNQ3" s="41"/>
      <c r="LNR3" s="41"/>
      <c r="LNS3" s="41"/>
      <c r="LNT3" s="41"/>
      <c r="LNU3" s="41"/>
      <c r="LNV3" s="41"/>
      <c r="LNW3" s="41"/>
      <c r="LNX3" s="41"/>
      <c r="LNY3" s="41"/>
      <c r="LNZ3" s="41"/>
      <c r="LOA3" s="41"/>
      <c r="LOB3" s="41"/>
      <c r="LOC3" s="41"/>
      <c r="LOD3" s="41"/>
      <c r="LOE3" s="41"/>
      <c r="LOF3" s="41"/>
      <c r="LOG3" s="41"/>
      <c r="LOH3" s="41"/>
      <c r="LOI3" s="41"/>
      <c r="LOJ3" s="41"/>
      <c r="LOK3" s="41"/>
      <c r="LOL3" s="41"/>
      <c r="LOM3" s="41"/>
      <c r="LON3" s="41"/>
      <c r="LOO3" s="41"/>
      <c r="LOP3" s="41"/>
      <c r="LOQ3" s="41"/>
      <c r="LOR3" s="41"/>
      <c r="LOS3" s="41"/>
      <c r="LOT3" s="41"/>
      <c r="LOU3" s="41"/>
      <c r="LOV3" s="41"/>
      <c r="LOW3" s="41"/>
      <c r="LOX3" s="41"/>
      <c r="LOY3" s="41"/>
      <c r="LOZ3" s="41"/>
      <c r="LPA3" s="41"/>
      <c r="LPB3" s="41"/>
      <c r="LPC3" s="41"/>
      <c r="LPD3" s="41"/>
      <c r="LPE3" s="41"/>
      <c r="LPF3" s="41"/>
      <c r="LPG3" s="41"/>
      <c r="LPH3" s="41"/>
      <c r="LPI3" s="41"/>
      <c r="LPJ3" s="41"/>
      <c r="LPK3" s="41"/>
      <c r="LPL3" s="41"/>
      <c r="LPM3" s="41"/>
      <c r="LPN3" s="41"/>
      <c r="LPO3" s="41"/>
      <c r="LPP3" s="41"/>
      <c r="LPQ3" s="41"/>
      <c r="LPR3" s="41"/>
      <c r="LPS3" s="41"/>
      <c r="LPT3" s="41"/>
      <c r="LPU3" s="41"/>
      <c r="LPV3" s="41"/>
      <c r="LPW3" s="41"/>
      <c r="LPX3" s="41"/>
      <c r="LPY3" s="41"/>
      <c r="LPZ3" s="41"/>
      <c r="LQA3" s="41"/>
      <c r="LQB3" s="41"/>
      <c r="LQC3" s="41"/>
      <c r="LQD3" s="41"/>
      <c r="LQE3" s="41"/>
      <c r="LQF3" s="41"/>
      <c r="LQG3" s="41"/>
      <c r="LQH3" s="41"/>
      <c r="LQI3" s="41"/>
      <c r="LQJ3" s="41"/>
      <c r="LQK3" s="41"/>
      <c r="LQL3" s="41"/>
      <c r="LQM3" s="41"/>
      <c r="LQN3" s="41"/>
      <c r="LQO3" s="41"/>
      <c r="LQP3" s="41"/>
      <c r="LQQ3" s="41"/>
      <c r="LQR3" s="41"/>
      <c r="LQS3" s="41"/>
      <c r="LQT3" s="41"/>
      <c r="LQU3" s="41"/>
      <c r="LQV3" s="41"/>
      <c r="LQW3" s="41"/>
      <c r="LQX3" s="41"/>
      <c r="LQY3" s="41"/>
      <c r="LQZ3" s="41"/>
      <c r="LRA3" s="41"/>
      <c r="LRB3" s="41"/>
      <c r="LRC3" s="41"/>
      <c r="LRD3" s="41"/>
      <c r="LRE3" s="41"/>
      <c r="LRF3" s="41"/>
      <c r="LRG3" s="41"/>
      <c r="LRH3" s="41"/>
      <c r="LRI3" s="41"/>
      <c r="LRJ3" s="41"/>
      <c r="LRK3" s="41"/>
      <c r="LRL3" s="41"/>
      <c r="LRM3" s="41"/>
      <c r="LRN3" s="41"/>
      <c r="LRO3" s="41"/>
      <c r="LRP3" s="41"/>
      <c r="LRQ3" s="41"/>
      <c r="LRR3" s="41"/>
      <c r="LRS3" s="41"/>
      <c r="LRT3" s="41"/>
      <c r="LRU3" s="41"/>
      <c r="LRV3" s="41"/>
      <c r="LRW3" s="41"/>
      <c r="LRX3" s="41"/>
      <c r="LRY3" s="41"/>
      <c r="LRZ3" s="41"/>
      <c r="LSA3" s="41"/>
      <c r="LSB3" s="41"/>
      <c r="LSC3" s="41"/>
      <c r="LSD3" s="41"/>
      <c r="LSE3" s="41"/>
      <c r="LSF3" s="41"/>
      <c r="LSG3" s="41"/>
      <c r="LSH3" s="41"/>
      <c r="LSI3" s="41"/>
      <c r="LSJ3" s="41"/>
      <c r="LSK3" s="41"/>
      <c r="LSL3" s="41"/>
      <c r="LSM3" s="41"/>
      <c r="LSN3" s="41"/>
      <c r="LSO3" s="41"/>
      <c r="LSP3" s="41"/>
      <c r="LSQ3" s="41"/>
      <c r="LSR3" s="41"/>
      <c r="LSS3" s="41"/>
      <c r="LST3" s="41"/>
      <c r="LSU3" s="41"/>
      <c r="LSV3" s="41"/>
      <c r="LSW3" s="41"/>
      <c r="LSX3" s="41"/>
      <c r="LSY3" s="41"/>
      <c r="LSZ3" s="41"/>
      <c r="LTA3" s="41"/>
      <c r="LTB3" s="41"/>
      <c r="LTC3" s="41"/>
      <c r="LTD3" s="41"/>
      <c r="LTE3" s="41"/>
      <c r="LTF3" s="41"/>
      <c r="LTG3" s="41"/>
      <c r="LTH3" s="41"/>
      <c r="LTI3" s="41"/>
      <c r="LTJ3" s="41"/>
      <c r="LTK3" s="41"/>
      <c r="LTL3" s="41"/>
      <c r="LTM3" s="41"/>
      <c r="LTN3" s="41"/>
      <c r="LTO3" s="41"/>
      <c r="LTP3" s="41"/>
      <c r="LTQ3" s="41"/>
      <c r="LTR3" s="41"/>
      <c r="LTS3" s="41"/>
      <c r="LTT3" s="41"/>
      <c r="LTU3" s="41"/>
      <c r="LTV3" s="41"/>
      <c r="LTW3" s="41"/>
      <c r="LTX3" s="41"/>
      <c r="LTY3" s="41"/>
      <c r="LTZ3" s="41"/>
      <c r="LUA3" s="41"/>
      <c r="LUB3" s="41"/>
      <c r="LUC3" s="41"/>
      <c r="LUD3" s="41"/>
      <c r="LUE3" s="41"/>
      <c r="LUF3" s="41"/>
      <c r="LUG3" s="41"/>
      <c r="LUH3" s="41"/>
      <c r="LUI3" s="41"/>
      <c r="LUJ3" s="41"/>
      <c r="LUK3" s="41"/>
      <c r="LUL3" s="41"/>
      <c r="LUM3" s="41"/>
      <c r="LUN3" s="41"/>
      <c r="LUO3" s="41"/>
      <c r="LUP3" s="41"/>
      <c r="LUQ3" s="41"/>
      <c r="LUR3" s="41"/>
      <c r="LUS3" s="41"/>
      <c r="LUT3" s="41"/>
      <c r="LUU3" s="41"/>
      <c r="LUV3" s="41"/>
      <c r="LUW3" s="41"/>
      <c r="LUX3" s="41"/>
      <c r="LUY3" s="41"/>
      <c r="LUZ3" s="41"/>
      <c r="LVA3" s="41"/>
      <c r="LVB3" s="41"/>
      <c r="LVC3" s="41"/>
      <c r="LVD3" s="41"/>
      <c r="LVE3" s="41"/>
      <c r="LVF3" s="41"/>
      <c r="LVG3" s="41"/>
      <c r="LVH3" s="41"/>
      <c r="LVI3" s="41"/>
      <c r="LVJ3" s="41"/>
      <c r="LVK3" s="41"/>
      <c r="LVL3" s="41"/>
      <c r="LVM3" s="41"/>
      <c r="LVN3" s="41"/>
      <c r="LVO3" s="41"/>
      <c r="LVP3" s="41"/>
      <c r="LVQ3" s="41"/>
      <c r="LVR3" s="41"/>
      <c r="LVS3" s="41"/>
      <c r="LVT3" s="41"/>
      <c r="LVU3" s="41"/>
      <c r="LVV3" s="41"/>
      <c r="LVW3" s="41"/>
      <c r="LVX3" s="41"/>
      <c r="LVY3" s="41"/>
      <c r="LVZ3" s="41"/>
      <c r="LWA3" s="41"/>
      <c r="LWB3" s="41"/>
      <c r="LWC3" s="41"/>
      <c r="LWD3" s="41"/>
      <c r="LWE3" s="41"/>
      <c r="LWF3" s="41"/>
      <c r="LWG3" s="41"/>
      <c r="LWH3" s="41"/>
      <c r="LWI3" s="41"/>
      <c r="LWJ3" s="41"/>
      <c r="LWK3" s="41"/>
      <c r="LWL3" s="41"/>
      <c r="LWM3" s="41"/>
      <c r="LWN3" s="41"/>
      <c r="LWO3" s="41"/>
      <c r="LWP3" s="41"/>
      <c r="LWQ3" s="41"/>
      <c r="LWR3" s="41"/>
      <c r="LWS3" s="41"/>
      <c r="LWT3" s="41"/>
      <c r="LWU3" s="41"/>
      <c r="LWV3" s="41"/>
      <c r="LWW3" s="41"/>
      <c r="LWX3" s="41"/>
      <c r="LWY3" s="41"/>
      <c r="LWZ3" s="41"/>
      <c r="LXA3" s="41"/>
      <c r="LXB3" s="41"/>
      <c r="LXC3" s="41"/>
      <c r="LXD3" s="41"/>
      <c r="LXE3" s="41"/>
      <c r="LXF3" s="41"/>
      <c r="LXG3" s="41"/>
      <c r="LXH3" s="41"/>
      <c r="LXI3" s="41"/>
      <c r="LXJ3" s="41"/>
      <c r="LXK3" s="41"/>
      <c r="LXL3" s="41"/>
      <c r="LXM3" s="41"/>
      <c r="LXN3" s="41"/>
      <c r="LXO3" s="41"/>
      <c r="LXP3" s="41"/>
      <c r="LXQ3" s="41"/>
      <c r="LXR3" s="41"/>
      <c r="LXS3" s="41"/>
      <c r="LXT3" s="41"/>
      <c r="LXU3" s="41"/>
      <c r="LXV3" s="41"/>
      <c r="LXW3" s="41"/>
      <c r="LXX3" s="41"/>
      <c r="LXY3" s="41"/>
      <c r="LXZ3" s="41"/>
      <c r="LYA3" s="41"/>
      <c r="LYB3" s="41"/>
      <c r="LYC3" s="41"/>
      <c r="LYD3" s="41"/>
      <c r="LYE3" s="41"/>
      <c r="LYF3" s="41"/>
      <c r="LYG3" s="41"/>
      <c r="LYH3" s="41"/>
      <c r="LYI3" s="41"/>
      <c r="LYJ3" s="41"/>
      <c r="LYK3" s="41"/>
      <c r="LYL3" s="41"/>
      <c r="LYM3" s="41"/>
      <c r="LYN3" s="41"/>
      <c r="LYO3" s="41"/>
      <c r="LYP3" s="41"/>
      <c r="LYQ3" s="41"/>
      <c r="LYR3" s="41"/>
      <c r="LYS3" s="41"/>
      <c r="LYT3" s="41"/>
      <c r="LYU3" s="41"/>
      <c r="LYV3" s="41"/>
      <c r="LYW3" s="41"/>
      <c r="LYX3" s="41"/>
      <c r="LYY3" s="41"/>
      <c r="LYZ3" s="41"/>
      <c r="LZA3" s="41"/>
      <c r="LZB3" s="41"/>
      <c r="LZC3" s="41"/>
      <c r="LZD3" s="41"/>
      <c r="LZE3" s="41"/>
      <c r="LZF3" s="41"/>
      <c r="LZG3" s="41"/>
      <c r="LZH3" s="41"/>
      <c r="LZI3" s="41"/>
      <c r="LZJ3" s="41"/>
      <c r="LZK3" s="41"/>
      <c r="LZL3" s="41"/>
      <c r="LZM3" s="41"/>
      <c r="LZN3" s="41"/>
      <c r="LZO3" s="41"/>
      <c r="LZP3" s="41"/>
      <c r="LZQ3" s="41"/>
      <c r="LZR3" s="41"/>
      <c r="LZS3" s="41"/>
      <c r="LZT3" s="41"/>
      <c r="LZU3" s="41"/>
      <c r="LZV3" s="41"/>
      <c r="LZW3" s="41"/>
      <c r="LZX3" s="41"/>
      <c r="LZY3" s="41"/>
      <c r="LZZ3" s="41"/>
      <c r="MAA3" s="41"/>
      <c r="MAB3" s="41"/>
      <c r="MAC3" s="41"/>
      <c r="MAD3" s="41"/>
      <c r="MAE3" s="41"/>
      <c r="MAF3" s="41"/>
      <c r="MAG3" s="41"/>
      <c r="MAH3" s="41"/>
      <c r="MAI3" s="41"/>
      <c r="MAJ3" s="41"/>
      <c r="MAK3" s="41"/>
      <c r="MAL3" s="41"/>
      <c r="MAM3" s="41"/>
      <c r="MAN3" s="41"/>
      <c r="MAO3" s="41"/>
      <c r="MAP3" s="41"/>
      <c r="MAQ3" s="41"/>
      <c r="MAR3" s="41"/>
      <c r="MAS3" s="41"/>
      <c r="MAT3" s="41"/>
      <c r="MAU3" s="41"/>
      <c r="MAV3" s="41"/>
      <c r="MAW3" s="41"/>
      <c r="MAX3" s="41"/>
      <c r="MAY3" s="41"/>
      <c r="MAZ3" s="41"/>
      <c r="MBA3" s="41"/>
      <c r="MBB3" s="41"/>
      <c r="MBC3" s="41"/>
      <c r="MBD3" s="41"/>
      <c r="MBE3" s="41"/>
      <c r="MBF3" s="41"/>
      <c r="MBG3" s="41"/>
      <c r="MBH3" s="41"/>
      <c r="MBI3" s="41"/>
      <c r="MBJ3" s="41"/>
      <c r="MBK3" s="41"/>
      <c r="MBL3" s="41"/>
      <c r="MBM3" s="41"/>
      <c r="MBN3" s="41"/>
      <c r="MBO3" s="41"/>
      <c r="MBP3" s="41"/>
      <c r="MBQ3" s="41"/>
      <c r="MBR3" s="41"/>
      <c r="MBS3" s="41"/>
      <c r="MBT3" s="41"/>
      <c r="MBU3" s="41"/>
      <c r="MBV3" s="41"/>
      <c r="MBW3" s="41"/>
      <c r="MBX3" s="41"/>
      <c r="MBY3" s="41"/>
      <c r="MBZ3" s="41"/>
      <c r="MCA3" s="41"/>
      <c r="MCB3" s="41"/>
      <c r="MCC3" s="41"/>
      <c r="MCD3" s="41"/>
      <c r="MCE3" s="41"/>
      <c r="MCF3" s="41"/>
      <c r="MCG3" s="41"/>
      <c r="MCH3" s="41"/>
      <c r="MCI3" s="41"/>
      <c r="MCJ3" s="41"/>
      <c r="MCK3" s="41"/>
      <c r="MCL3" s="41"/>
      <c r="MCM3" s="41"/>
      <c r="MCN3" s="41"/>
      <c r="MCO3" s="41"/>
      <c r="MCP3" s="41"/>
      <c r="MCQ3" s="41"/>
      <c r="MCR3" s="41"/>
      <c r="MCS3" s="41"/>
      <c r="MCT3" s="41"/>
      <c r="MCU3" s="41"/>
      <c r="MCV3" s="41"/>
      <c r="MCW3" s="41"/>
      <c r="MCX3" s="41"/>
      <c r="MCY3" s="41"/>
      <c r="MCZ3" s="41"/>
      <c r="MDA3" s="41"/>
      <c r="MDB3" s="41"/>
      <c r="MDC3" s="41"/>
      <c r="MDD3" s="41"/>
      <c r="MDE3" s="41"/>
      <c r="MDF3" s="41"/>
      <c r="MDG3" s="41"/>
      <c r="MDH3" s="41"/>
      <c r="MDI3" s="41"/>
      <c r="MDJ3" s="41"/>
      <c r="MDK3" s="41"/>
      <c r="MDL3" s="41"/>
      <c r="MDM3" s="41"/>
      <c r="MDN3" s="41"/>
      <c r="MDO3" s="41"/>
      <c r="MDP3" s="41"/>
      <c r="MDQ3" s="41"/>
      <c r="MDR3" s="41"/>
      <c r="MDS3" s="41"/>
      <c r="MDT3" s="41"/>
      <c r="MDU3" s="41"/>
      <c r="MDV3" s="41"/>
      <c r="MDW3" s="41"/>
      <c r="MDX3" s="41"/>
      <c r="MDY3" s="41"/>
      <c r="MDZ3" s="41"/>
      <c r="MEA3" s="41"/>
      <c r="MEB3" s="41"/>
      <c r="MEC3" s="41"/>
      <c r="MED3" s="41"/>
      <c r="MEE3" s="41"/>
      <c r="MEF3" s="41"/>
      <c r="MEG3" s="41"/>
      <c r="MEH3" s="41"/>
      <c r="MEI3" s="41"/>
      <c r="MEJ3" s="41"/>
      <c r="MEK3" s="41"/>
      <c r="MEL3" s="41"/>
      <c r="MEM3" s="41"/>
      <c r="MEN3" s="41"/>
      <c r="MEO3" s="41"/>
      <c r="MEP3" s="41"/>
      <c r="MEQ3" s="41"/>
      <c r="MER3" s="41"/>
      <c r="MES3" s="41"/>
      <c r="MET3" s="41"/>
      <c r="MEU3" s="41"/>
      <c r="MEV3" s="41"/>
      <c r="MEW3" s="41"/>
      <c r="MEX3" s="41"/>
      <c r="MEY3" s="41"/>
      <c r="MEZ3" s="41"/>
      <c r="MFA3" s="41"/>
      <c r="MFB3" s="41"/>
      <c r="MFC3" s="41"/>
      <c r="MFD3" s="41"/>
      <c r="MFE3" s="41"/>
      <c r="MFF3" s="41"/>
      <c r="MFG3" s="41"/>
      <c r="MFH3" s="41"/>
      <c r="MFI3" s="41"/>
      <c r="MFJ3" s="41"/>
      <c r="MFK3" s="41"/>
      <c r="MFL3" s="41"/>
      <c r="MFM3" s="41"/>
      <c r="MFN3" s="41"/>
      <c r="MFO3" s="41"/>
      <c r="MFP3" s="41"/>
      <c r="MFQ3" s="41"/>
      <c r="MFR3" s="41"/>
      <c r="MFS3" s="41"/>
      <c r="MFT3" s="41"/>
      <c r="MFU3" s="41"/>
      <c r="MFV3" s="41"/>
      <c r="MFW3" s="41"/>
      <c r="MFX3" s="41"/>
      <c r="MFY3" s="41"/>
      <c r="MFZ3" s="41"/>
      <c r="MGA3" s="41"/>
      <c r="MGB3" s="41"/>
      <c r="MGC3" s="41"/>
      <c r="MGD3" s="41"/>
      <c r="MGE3" s="41"/>
      <c r="MGF3" s="41"/>
      <c r="MGG3" s="41"/>
      <c r="MGH3" s="41"/>
      <c r="MGI3" s="41"/>
      <c r="MGJ3" s="41"/>
      <c r="MGK3" s="41"/>
      <c r="MGL3" s="41"/>
      <c r="MGM3" s="41"/>
      <c r="MGN3" s="41"/>
      <c r="MGO3" s="41"/>
      <c r="MGP3" s="41"/>
      <c r="MGQ3" s="41"/>
      <c r="MGR3" s="41"/>
      <c r="MGS3" s="41"/>
      <c r="MGT3" s="41"/>
      <c r="MGU3" s="41"/>
      <c r="MGV3" s="41"/>
      <c r="MGW3" s="41"/>
      <c r="MGX3" s="41"/>
      <c r="MGY3" s="41"/>
      <c r="MGZ3" s="41"/>
      <c r="MHA3" s="41"/>
      <c r="MHB3" s="41"/>
      <c r="MHC3" s="41"/>
      <c r="MHD3" s="41"/>
      <c r="MHE3" s="41"/>
      <c r="MHF3" s="41"/>
      <c r="MHG3" s="41"/>
      <c r="MHH3" s="41"/>
      <c r="MHI3" s="41"/>
      <c r="MHJ3" s="41"/>
      <c r="MHK3" s="41"/>
      <c r="MHL3" s="41"/>
      <c r="MHM3" s="41"/>
      <c r="MHN3" s="41"/>
      <c r="MHO3" s="41"/>
      <c r="MHP3" s="41"/>
      <c r="MHQ3" s="41"/>
      <c r="MHR3" s="41"/>
      <c r="MHS3" s="41"/>
      <c r="MHT3" s="41"/>
      <c r="MHU3" s="41"/>
      <c r="MHV3" s="41"/>
      <c r="MHW3" s="41"/>
      <c r="MHX3" s="41"/>
      <c r="MHY3" s="41"/>
      <c r="MHZ3" s="41"/>
      <c r="MIA3" s="41"/>
      <c r="MIB3" s="41"/>
      <c r="MIC3" s="41"/>
      <c r="MID3" s="41"/>
      <c r="MIE3" s="41"/>
      <c r="MIF3" s="41"/>
      <c r="MIG3" s="41"/>
      <c r="MIH3" s="41"/>
      <c r="MII3" s="41"/>
      <c r="MIJ3" s="41"/>
      <c r="MIK3" s="41"/>
      <c r="MIL3" s="41"/>
      <c r="MIM3" s="41"/>
      <c r="MIN3" s="41"/>
      <c r="MIO3" s="41"/>
      <c r="MIP3" s="41"/>
      <c r="MIQ3" s="41"/>
      <c r="MIR3" s="41"/>
      <c r="MIS3" s="41"/>
      <c r="MIT3" s="41"/>
      <c r="MIU3" s="41"/>
      <c r="MIV3" s="41"/>
      <c r="MIW3" s="41"/>
      <c r="MIX3" s="41"/>
      <c r="MIY3" s="41"/>
      <c r="MIZ3" s="41"/>
      <c r="MJA3" s="41"/>
      <c r="MJB3" s="41"/>
      <c r="MJC3" s="41"/>
      <c r="MJD3" s="41"/>
      <c r="MJE3" s="41"/>
      <c r="MJF3" s="41"/>
      <c r="MJG3" s="41"/>
      <c r="MJH3" s="41"/>
      <c r="MJI3" s="41"/>
      <c r="MJJ3" s="41"/>
      <c r="MJK3" s="41"/>
      <c r="MJL3" s="41"/>
      <c r="MJM3" s="41"/>
      <c r="MJN3" s="41"/>
      <c r="MJO3" s="41"/>
      <c r="MJP3" s="41"/>
      <c r="MJQ3" s="41"/>
      <c r="MJR3" s="41"/>
      <c r="MJS3" s="41"/>
      <c r="MJT3" s="41"/>
      <c r="MJU3" s="41"/>
      <c r="MJV3" s="41"/>
      <c r="MJW3" s="41"/>
      <c r="MJX3" s="41"/>
      <c r="MJY3" s="41"/>
      <c r="MJZ3" s="41"/>
      <c r="MKA3" s="41"/>
      <c r="MKB3" s="41"/>
      <c r="MKC3" s="41"/>
      <c r="MKD3" s="41"/>
      <c r="MKE3" s="41"/>
      <c r="MKF3" s="41"/>
      <c r="MKG3" s="41"/>
      <c r="MKH3" s="41"/>
      <c r="MKI3" s="41"/>
      <c r="MKJ3" s="41"/>
      <c r="MKK3" s="41"/>
      <c r="MKL3" s="41"/>
      <c r="MKM3" s="41"/>
      <c r="MKN3" s="41"/>
      <c r="MKO3" s="41"/>
      <c r="MKP3" s="41"/>
      <c r="MKQ3" s="41"/>
      <c r="MKR3" s="41"/>
      <c r="MKS3" s="41"/>
      <c r="MKT3" s="41"/>
      <c r="MKU3" s="41"/>
      <c r="MKV3" s="41"/>
      <c r="MKW3" s="41"/>
      <c r="MKX3" s="41"/>
      <c r="MKY3" s="41"/>
      <c r="MKZ3" s="41"/>
      <c r="MLA3" s="41"/>
      <c r="MLB3" s="41"/>
      <c r="MLC3" s="41"/>
      <c r="MLD3" s="41"/>
      <c r="MLE3" s="41"/>
      <c r="MLF3" s="41"/>
      <c r="MLG3" s="41"/>
      <c r="MLH3" s="41"/>
      <c r="MLI3" s="41"/>
      <c r="MLJ3" s="41"/>
      <c r="MLK3" s="41"/>
      <c r="MLL3" s="41"/>
      <c r="MLM3" s="41"/>
      <c r="MLN3" s="41"/>
      <c r="MLO3" s="41"/>
      <c r="MLP3" s="41"/>
      <c r="MLQ3" s="41"/>
      <c r="MLR3" s="41"/>
      <c r="MLS3" s="41"/>
      <c r="MLT3" s="41"/>
      <c r="MLU3" s="41"/>
      <c r="MLV3" s="41"/>
      <c r="MLW3" s="41"/>
      <c r="MLX3" s="41"/>
      <c r="MLY3" s="41"/>
      <c r="MLZ3" s="41"/>
      <c r="MMA3" s="41"/>
      <c r="MMB3" s="41"/>
      <c r="MMC3" s="41"/>
      <c r="MMD3" s="41"/>
      <c r="MME3" s="41"/>
      <c r="MMF3" s="41"/>
      <c r="MMG3" s="41"/>
      <c r="MMH3" s="41"/>
      <c r="MMI3" s="41"/>
      <c r="MMJ3" s="41"/>
      <c r="MMK3" s="41"/>
      <c r="MML3" s="41"/>
      <c r="MMM3" s="41"/>
      <c r="MMN3" s="41"/>
      <c r="MMO3" s="41"/>
      <c r="MMP3" s="41"/>
      <c r="MMQ3" s="41"/>
      <c r="MMR3" s="41"/>
      <c r="MMS3" s="41"/>
      <c r="MMT3" s="41"/>
      <c r="MMU3" s="41"/>
      <c r="MMV3" s="41"/>
      <c r="MMW3" s="41"/>
      <c r="MMX3" s="41"/>
      <c r="MMY3" s="41"/>
      <c r="MMZ3" s="41"/>
      <c r="MNA3" s="41"/>
      <c r="MNB3" s="41"/>
      <c r="MNC3" s="41"/>
      <c r="MND3" s="41"/>
      <c r="MNE3" s="41"/>
      <c r="MNF3" s="41"/>
      <c r="MNG3" s="41"/>
      <c r="MNH3" s="41"/>
      <c r="MNI3" s="41"/>
      <c r="MNJ3" s="41"/>
      <c r="MNK3" s="41"/>
      <c r="MNL3" s="41"/>
      <c r="MNM3" s="41"/>
      <c r="MNN3" s="41"/>
      <c r="MNO3" s="41"/>
      <c r="MNP3" s="41"/>
      <c r="MNQ3" s="41"/>
      <c r="MNR3" s="41"/>
      <c r="MNS3" s="41"/>
      <c r="MNT3" s="41"/>
      <c r="MNU3" s="41"/>
      <c r="MNV3" s="41"/>
      <c r="MNW3" s="41"/>
      <c r="MNX3" s="41"/>
      <c r="MNY3" s="41"/>
      <c r="MNZ3" s="41"/>
      <c r="MOA3" s="41"/>
      <c r="MOB3" s="41"/>
      <c r="MOC3" s="41"/>
      <c r="MOD3" s="41"/>
      <c r="MOE3" s="41"/>
      <c r="MOF3" s="41"/>
      <c r="MOG3" s="41"/>
      <c r="MOH3" s="41"/>
      <c r="MOI3" s="41"/>
      <c r="MOJ3" s="41"/>
      <c r="MOK3" s="41"/>
      <c r="MOL3" s="41"/>
      <c r="MOM3" s="41"/>
      <c r="MON3" s="41"/>
      <c r="MOO3" s="41"/>
      <c r="MOP3" s="41"/>
      <c r="MOQ3" s="41"/>
      <c r="MOR3" s="41"/>
      <c r="MOS3" s="41"/>
      <c r="MOT3" s="41"/>
      <c r="MOU3" s="41"/>
      <c r="MOV3" s="41"/>
      <c r="MOW3" s="41"/>
      <c r="MOX3" s="41"/>
      <c r="MOY3" s="41"/>
      <c r="MOZ3" s="41"/>
      <c r="MPA3" s="41"/>
      <c r="MPB3" s="41"/>
      <c r="MPC3" s="41"/>
      <c r="MPD3" s="41"/>
      <c r="MPE3" s="41"/>
      <c r="MPF3" s="41"/>
      <c r="MPG3" s="41"/>
      <c r="MPH3" s="41"/>
      <c r="MPI3" s="41"/>
      <c r="MPJ3" s="41"/>
      <c r="MPK3" s="41"/>
      <c r="MPL3" s="41"/>
      <c r="MPM3" s="41"/>
      <c r="MPN3" s="41"/>
      <c r="MPO3" s="41"/>
      <c r="MPP3" s="41"/>
      <c r="MPQ3" s="41"/>
      <c r="MPR3" s="41"/>
      <c r="MPS3" s="41"/>
      <c r="MPT3" s="41"/>
      <c r="MPU3" s="41"/>
      <c r="MPV3" s="41"/>
      <c r="MPW3" s="41"/>
      <c r="MPX3" s="41"/>
      <c r="MPY3" s="41"/>
      <c r="MPZ3" s="41"/>
      <c r="MQA3" s="41"/>
      <c r="MQB3" s="41"/>
      <c r="MQC3" s="41"/>
      <c r="MQD3" s="41"/>
      <c r="MQE3" s="41"/>
      <c r="MQF3" s="41"/>
      <c r="MQG3" s="41"/>
      <c r="MQH3" s="41"/>
      <c r="MQI3" s="41"/>
      <c r="MQJ3" s="41"/>
      <c r="MQK3" s="41"/>
      <c r="MQL3" s="41"/>
      <c r="MQM3" s="41"/>
      <c r="MQN3" s="41"/>
      <c r="MQO3" s="41"/>
      <c r="MQP3" s="41"/>
      <c r="MQQ3" s="41"/>
      <c r="MQR3" s="41"/>
      <c r="MQS3" s="41"/>
      <c r="MQT3" s="41"/>
      <c r="MQU3" s="41"/>
      <c r="MQV3" s="41"/>
      <c r="MQW3" s="41"/>
      <c r="MQX3" s="41"/>
      <c r="MQY3" s="41"/>
      <c r="MQZ3" s="41"/>
      <c r="MRA3" s="41"/>
      <c r="MRB3" s="41"/>
      <c r="MRC3" s="41"/>
      <c r="MRD3" s="41"/>
      <c r="MRE3" s="41"/>
      <c r="MRF3" s="41"/>
      <c r="MRG3" s="41"/>
      <c r="MRH3" s="41"/>
      <c r="MRI3" s="41"/>
      <c r="MRJ3" s="41"/>
      <c r="MRK3" s="41"/>
      <c r="MRL3" s="41"/>
      <c r="MRM3" s="41"/>
      <c r="MRN3" s="41"/>
      <c r="MRO3" s="41"/>
      <c r="MRP3" s="41"/>
      <c r="MRQ3" s="41"/>
      <c r="MRR3" s="41"/>
      <c r="MRS3" s="41"/>
      <c r="MRT3" s="41"/>
      <c r="MRU3" s="41"/>
      <c r="MRV3" s="41"/>
      <c r="MRW3" s="41"/>
      <c r="MRX3" s="41"/>
      <c r="MRY3" s="41"/>
      <c r="MRZ3" s="41"/>
      <c r="MSA3" s="41"/>
      <c r="MSB3" s="41"/>
      <c r="MSC3" s="41"/>
      <c r="MSD3" s="41"/>
      <c r="MSE3" s="41"/>
      <c r="MSF3" s="41"/>
      <c r="MSG3" s="41"/>
      <c r="MSH3" s="41"/>
      <c r="MSI3" s="41"/>
      <c r="MSJ3" s="41"/>
      <c r="MSK3" s="41"/>
      <c r="MSL3" s="41"/>
      <c r="MSM3" s="41"/>
      <c r="MSN3" s="41"/>
      <c r="MSO3" s="41"/>
      <c r="MSP3" s="41"/>
      <c r="MSQ3" s="41"/>
      <c r="MSR3" s="41"/>
      <c r="MSS3" s="41"/>
      <c r="MST3" s="41"/>
      <c r="MSU3" s="41"/>
      <c r="MSV3" s="41"/>
      <c r="MSW3" s="41"/>
      <c r="MSX3" s="41"/>
      <c r="MSY3" s="41"/>
      <c r="MSZ3" s="41"/>
      <c r="MTA3" s="41"/>
      <c r="MTB3" s="41"/>
      <c r="MTC3" s="41"/>
      <c r="MTD3" s="41"/>
      <c r="MTE3" s="41"/>
      <c r="MTF3" s="41"/>
      <c r="MTG3" s="41"/>
      <c r="MTH3" s="41"/>
      <c r="MTI3" s="41"/>
      <c r="MTJ3" s="41"/>
      <c r="MTK3" s="41"/>
      <c r="MTL3" s="41"/>
      <c r="MTM3" s="41"/>
      <c r="MTN3" s="41"/>
      <c r="MTO3" s="41"/>
      <c r="MTP3" s="41"/>
      <c r="MTQ3" s="41"/>
      <c r="MTR3" s="41"/>
      <c r="MTS3" s="41"/>
      <c r="MTT3" s="41"/>
      <c r="MTU3" s="41"/>
      <c r="MTV3" s="41"/>
      <c r="MTW3" s="41"/>
      <c r="MTX3" s="41"/>
      <c r="MTY3" s="41"/>
      <c r="MTZ3" s="41"/>
      <c r="MUA3" s="41"/>
      <c r="MUB3" s="41"/>
      <c r="MUC3" s="41"/>
      <c r="MUD3" s="41"/>
      <c r="MUE3" s="41"/>
      <c r="MUF3" s="41"/>
      <c r="MUG3" s="41"/>
      <c r="MUH3" s="41"/>
      <c r="MUI3" s="41"/>
      <c r="MUJ3" s="41"/>
      <c r="MUK3" s="41"/>
      <c r="MUL3" s="41"/>
      <c r="MUM3" s="41"/>
      <c r="MUN3" s="41"/>
      <c r="MUO3" s="41"/>
      <c r="MUP3" s="41"/>
      <c r="MUQ3" s="41"/>
      <c r="MUR3" s="41"/>
      <c r="MUS3" s="41"/>
      <c r="MUT3" s="41"/>
      <c r="MUU3" s="41"/>
      <c r="MUV3" s="41"/>
      <c r="MUW3" s="41"/>
      <c r="MUX3" s="41"/>
      <c r="MUY3" s="41"/>
      <c r="MUZ3" s="41"/>
      <c r="MVA3" s="41"/>
      <c r="MVB3" s="41"/>
      <c r="MVC3" s="41"/>
      <c r="MVD3" s="41"/>
      <c r="MVE3" s="41"/>
      <c r="MVF3" s="41"/>
      <c r="MVG3" s="41"/>
      <c r="MVH3" s="41"/>
      <c r="MVI3" s="41"/>
      <c r="MVJ3" s="41"/>
      <c r="MVK3" s="41"/>
      <c r="MVL3" s="41"/>
      <c r="MVM3" s="41"/>
      <c r="MVN3" s="41"/>
      <c r="MVO3" s="41"/>
      <c r="MVP3" s="41"/>
      <c r="MVQ3" s="41"/>
      <c r="MVR3" s="41"/>
      <c r="MVS3" s="41"/>
      <c r="MVT3" s="41"/>
      <c r="MVU3" s="41"/>
      <c r="MVV3" s="41"/>
      <c r="MVW3" s="41"/>
      <c r="MVX3" s="41"/>
      <c r="MVY3" s="41"/>
      <c r="MVZ3" s="41"/>
      <c r="MWA3" s="41"/>
      <c r="MWB3" s="41"/>
      <c r="MWC3" s="41"/>
      <c r="MWD3" s="41"/>
      <c r="MWE3" s="41"/>
      <c r="MWF3" s="41"/>
      <c r="MWG3" s="41"/>
      <c r="MWH3" s="41"/>
      <c r="MWI3" s="41"/>
      <c r="MWJ3" s="41"/>
      <c r="MWK3" s="41"/>
      <c r="MWL3" s="41"/>
      <c r="MWM3" s="41"/>
      <c r="MWN3" s="41"/>
      <c r="MWO3" s="41"/>
      <c r="MWP3" s="41"/>
      <c r="MWQ3" s="41"/>
      <c r="MWR3" s="41"/>
      <c r="MWS3" s="41"/>
      <c r="MWT3" s="41"/>
      <c r="MWU3" s="41"/>
      <c r="MWV3" s="41"/>
      <c r="MWW3" s="41"/>
      <c r="MWX3" s="41"/>
      <c r="MWY3" s="41"/>
      <c r="MWZ3" s="41"/>
      <c r="MXA3" s="41"/>
      <c r="MXB3" s="41"/>
      <c r="MXC3" s="41"/>
      <c r="MXD3" s="41"/>
      <c r="MXE3" s="41"/>
      <c r="MXF3" s="41"/>
      <c r="MXG3" s="41"/>
      <c r="MXH3" s="41"/>
      <c r="MXI3" s="41"/>
      <c r="MXJ3" s="41"/>
      <c r="MXK3" s="41"/>
      <c r="MXL3" s="41"/>
      <c r="MXM3" s="41"/>
      <c r="MXN3" s="41"/>
      <c r="MXO3" s="41"/>
      <c r="MXP3" s="41"/>
      <c r="MXQ3" s="41"/>
      <c r="MXR3" s="41"/>
      <c r="MXS3" s="41"/>
      <c r="MXT3" s="41"/>
      <c r="MXU3" s="41"/>
      <c r="MXV3" s="41"/>
      <c r="MXW3" s="41"/>
      <c r="MXX3" s="41"/>
      <c r="MXY3" s="41"/>
      <c r="MXZ3" s="41"/>
      <c r="MYA3" s="41"/>
      <c r="MYB3" s="41"/>
      <c r="MYC3" s="41"/>
      <c r="MYD3" s="41"/>
      <c r="MYE3" s="41"/>
      <c r="MYF3" s="41"/>
      <c r="MYG3" s="41"/>
      <c r="MYH3" s="41"/>
      <c r="MYI3" s="41"/>
      <c r="MYJ3" s="41"/>
      <c r="MYK3" s="41"/>
      <c r="MYL3" s="41"/>
      <c r="MYM3" s="41"/>
      <c r="MYN3" s="41"/>
      <c r="MYO3" s="41"/>
      <c r="MYP3" s="41"/>
      <c r="MYQ3" s="41"/>
      <c r="MYR3" s="41"/>
      <c r="MYS3" s="41"/>
      <c r="MYT3" s="41"/>
      <c r="MYU3" s="41"/>
      <c r="MYV3" s="41"/>
      <c r="MYW3" s="41"/>
      <c r="MYX3" s="41"/>
      <c r="MYY3" s="41"/>
      <c r="MYZ3" s="41"/>
      <c r="MZA3" s="41"/>
      <c r="MZB3" s="41"/>
      <c r="MZC3" s="41"/>
      <c r="MZD3" s="41"/>
      <c r="MZE3" s="41"/>
      <c r="MZF3" s="41"/>
      <c r="MZG3" s="41"/>
      <c r="MZH3" s="41"/>
      <c r="MZI3" s="41"/>
      <c r="MZJ3" s="41"/>
      <c r="MZK3" s="41"/>
      <c r="MZL3" s="41"/>
      <c r="MZM3" s="41"/>
      <c r="MZN3" s="41"/>
      <c r="MZO3" s="41"/>
      <c r="MZP3" s="41"/>
      <c r="MZQ3" s="41"/>
      <c r="MZR3" s="41"/>
      <c r="MZS3" s="41"/>
      <c r="MZT3" s="41"/>
      <c r="MZU3" s="41"/>
      <c r="MZV3" s="41"/>
      <c r="MZW3" s="41"/>
      <c r="MZX3" s="41"/>
      <c r="MZY3" s="41"/>
      <c r="MZZ3" s="41"/>
      <c r="NAA3" s="41"/>
      <c r="NAB3" s="41"/>
      <c r="NAC3" s="41"/>
      <c r="NAD3" s="41"/>
      <c r="NAE3" s="41"/>
      <c r="NAF3" s="41"/>
      <c r="NAG3" s="41"/>
      <c r="NAH3" s="41"/>
      <c r="NAI3" s="41"/>
      <c r="NAJ3" s="41"/>
      <c r="NAK3" s="41"/>
      <c r="NAL3" s="41"/>
      <c r="NAM3" s="41"/>
      <c r="NAN3" s="41"/>
      <c r="NAO3" s="41"/>
      <c r="NAP3" s="41"/>
      <c r="NAQ3" s="41"/>
      <c r="NAR3" s="41"/>
      <c r="NAS3" s="41"/>
      <c r="NAT3" s="41"/>
      <c r="NAU3" s="41"/>
      <c r="NAV3" s="41"/>
      <c r="NAW3" s="41"/>
      <c r="NAX3" s="41"/>
      <c r="NAY3" s="41"/>
      <c r="NAZ3" s="41"/>
      <c r="NBA3" s="41"/>
      <c r="NBB3" s="41"/>
      <c r="NBC3" s="41"/>
      <c r="NBD3" s="41"/>
      <c r="NBE3" s="41"/>
      <c r="NBF3" s="41"/>
      <c r="NBG3" s="41"/>
      <c r="NBH3" s="41"/>
      <c r="NBI3" s="41"/>
      <c r="NBJ3" s="41"/>
      <c r="NBK3" s="41"/>
      <c r="NBL3" s="41"/>
      <c r="NBM3" s="41"/>
      <c r="NBN3" s="41"/>
      <c r="NBO3" s="41"/>
      <c r="NBP3" s="41"/>
      <c r="NBQ3" s="41"/>
      <c r="NBR3" s="41"/>
      <c r="NBS3" s="41"/>
      <c r="NBT3" s="41"/>
      <c r="NBU3" s="41"/>
      <c r="NBV3" s="41"/>
      <c r="NBW3" s="41"/>
      <c r="NBX3" s="41"/>
      <c r="NBY3" s="41"/>
      <c r="NBZ3" s="41"/>
      <c r="NCA3" s="41"/>
      <c r="NCB3" s="41"/>
      <c r="NCC3" s="41"/>
      <c r="NCD3" s="41"/>
      <c r="NCE3" s="41"/>
      <c r="NCF3" s="41"/>
      <c r="NCG3" s="41"/>
      <c r="NCH3" s="41"/>
      <c r="NCI3" s="41"/>
      <c r="NCJ3" s="41"/>
      <c r="NCK3" s="41"/>
      <c r="NCL3" s="41"/>
      <c r="NCM3" s="41"/>
      <c r="NCN3" s="41"/>
      <c r="NCO3" s="41"/>
      <c r="NCP3" s="41"/>
      <c r="NCQ3" s="41"/>
      <c r="NCR3" s="41"/>
      <c r="NCS3" s="41"/>
      <c r="NCT3" s="41"/>
      <c r="NCU3" s="41"/>
      <c r="NCV3" s="41"/>
      <c r="NCW3" s="41"/>
      <c r="NCX3" s="41"/>
      <c r="NCY3" s="41"/>
      <c r="NCZ3" s="41"/>
      <c r="NDA3" s="41"/>
      <c r="NDB3" s="41"/>
      <c r="NDC3" s="41"/>
      <c r="NDD3" s="41"/>
      <c r="NDE3" s="41"/>
      <c r="NDF3" s="41"/>
      <c r="NDG3" s="41"/>
      <c r="NDH3" s="41"/>
      <c r="NDI3" s="41"/>
      <c r="NDJ3" s="41"/>
      <c r="NDK3" s="41"/>
      <c r="NDL3" s="41"/>
      <c r="NDM3" s="41"/>
      <c r="NDN3" s="41"/>
      <c r="NDO3" s="41"/>
      <c r="NDP3" s="41"/>
      <c r="NDQ3" s="41"/>
      <c r="NDR3" s="41"/>
      <c r="NDS3" s="41"/>
      <c r="NDT3" s="41"/>
      <c r="NDU3" s="41"/>
      <c r="NDV3" s="41"/>
      <c r="NDW3" s="41"/>
      <c r="NDX3" s="41"/>
      <c r="NDY3" s="41"/>
      <c r="NDZ3" s="41"/>
      <c r="NEA3" s="41"/>
      <c r="NEB3" s="41"/>
      <c r="NEC3" s="41"/>
      <c r="NED3" s="41"/>
      <c r="NEE3" s="41"/>
      <c r="NEF3" s="41"/>
      <c r="NEG3" s="41"/>
      <c r="NEH3" s="41"/>
      <c r="NEI3" s="41"/>
      <c r="NEJ3" s="41"/>
      <c r="NEK3" s="41"/>
      <c r="NEL3" s="41"/>
      <c r="NEM3" s="41"/>
      <c r="NEN3" s="41"/>
      <c r="NEO3" s="41"/>
      <c r="NEP3" s="41"/>
      <c r="NEQ3" s="41"/>
      <c r="NER3" s="41"/>
      <c r="NES3" s="41"/>
      <c r="NET3" s="41"/>
      <c r="NEU3" s="41"/>
      <c r="NEV3" s="41"/>
      <c r="NEW3" s="41"/>
      <c r="NEX3" s="41"/>
      <c r="NEY3" s="41"/>
      <c r="NEZ3" s="41"/>
      <c r="NFA3" s="41"/>
      <c r="NFB3" s="41"/>
      <c r="NFC3" s="41"/>
      <c r="NFD3" s="41"/>
      <c r="NFE3" s="41"/>
      <c r="NFF3" s="41"/>
      <c r="NFG3" s="41"/>
      <c r="NFH3" s="41"/>
      <c r="NFI3" s="41"/>
      <c r="NFJ3" s="41"/>
      <c r="NFK3" s="41"/>
      <c r="NFL3" s="41"/>
      <c r="NFM3" s="41"/>
      <c r="NFN3" s="41"/>
      <c r="NFO3" s="41"/>
      <c r="NFP3" s="41"/>
      <c r="NFQ3" s="41"/>
      <c r="NFR3" s="41"/>
      <c r="NFS3" s="41"/>
      <c r="NFT3" s="41"/>
      <c r="NFU3" s="41"/>
      <c r="NFV3" s="41"/>
      <c r="NFW3" s="41"/>
      <c r="NFX3" s="41"/>
      <c r="NFY3" s="41"/>
      <c r="NFZ3" s="41"/>
      <c r="NGA3" s="41"/>
      <c r="NGB3" s="41"/>
      <c r="NGC3" s="41"/>
      <c r="NGD3" s="41"/>
      <c r="NGE3" s="41"/>
      <c r="NGF3" s="41"/>
      <c r="NGG3" s="41"/>
      <c r="NGH3" s="41"/>
      <c r="NGI3" s="41"/>
      <c r="NGJ3" s="41"/>
      <c r="NGK3" s="41"/>
      <c r="NGL3" s="41"/>
      <c r="NGM3" s="41"/>
      <c r="NGN3" s="41"/>
      <c r="NGO3" s="41"/>
      <c r="NGP3" s="41"/>
      <c r="NGQ3" s="41"/>
      <c r="NGR3" s="41"/>
      <c r="NGS3" s="41"/>
      <c r="NGT3" s="41"/>
      <c r="NGU3" s="41"/>
      <c r="NGV3" s="41"/>
      <c r="NGW3" s="41"/>
      <c r="NGX3" s="41"/>
      <c r="NGY3" s="41"/>
      <c r="NGZ3" s="41"/>
      <c r="NHA3" s="41"/>
      <c r="NHB3" s="41"/>
      <c r="NHC3" s="41"/>
      <c r="NHD3" s="41"/>
      <c r="NHE3" s="41"/>
      <c r="NHF3" s="41"/>
      <c r="NHG3" s="41"/>
      <c r="NHH3" s="41"/>
      <c r="NHI3" s="41"/>
      <c r="NHJ3" s="41"/>
      <c r="NHK3" s="41"/>
      <c r="NHL3" s="41"/>
      <c r="NHM3" s="41"/>
      <c r="NHN3" s="41"/>
      <c r="NHO3" s="41"/>
      <c r="NHP3" s="41"/>
      <c r="NHQ3" s="41"/>
      <c r="NHR3" s="41"/>
      <c r="NHS3" s="41"/>
      <c r="NHT3" s="41"/>
      <c r="NHU3" s="41"/>
      <c r="NHV3" s="41"/>
      <c r="NHW3" s="41"/>
      <c r="NHX3" s="41"/>
      <c r="NHY3" s="41"/>
      <c r="NHZ3" s="41"/>
      <c r="NIA3" s="41"/>
      <c r="NIB3" s="41"/>
      <c r="NIC3" s="41"/>
      <c r="NID3" s="41"/>
      <c r="NIE3" s="41"/>
      <c r="NIF3" s="41"/>
      <c r="NIG3" s="41"/>
      <c r="NIH3" s="41"/>
      <c r="NII3" s="41"/>
      <c r="NIJ3" s="41"/>
      <c r="NIK3" s="41"/>
      <c r="NIL3" s="41"/>
      <c r="NIM3" s="41"/>
      <c r="NIN3" s="41"/>
      <c r="NIO3" s="41"/>
      <c r="NIP3" s="41"/>
      <c r="NIQ3" s="41"/>
      <c r="NIR3" s="41"/>
      <c r="NIS3" s="41"/>
      <c r="NIT3" s="41"/>
      <c r="NIU3" s="41"/>
      <c r="NIV3" s="41"/>
      <c r="NIW3" s="41"/>
      <c r="NIX3" s="41"/>
      <c r="NIY3" s="41"/>
      <c r="NIZ3" s="41"/>
      <c r="NJA3" s="41"/>
      <c r="NJB3" s="41"/>
      <c r="NJC3" s="41"/>
      <c r="NJD3" s="41"/>
      <c r="NJE3" s="41"/>
      <c r="NJF3" s="41"/>
      <c r="NJG3" s="41"/>
      <c r="NJH3" s="41"/>
      <c r="NJI3" s="41"/>
      <c r="NJJ3" s="41"/>
      <c r="NJK3" s="41"/>
      <c r="NJL3" s="41"/>
      <c r="NJM3" s="41"/>
      <c r="NJN3" s="41"/>
      <c r="NJO3" s="41"/>
      <c r="NJP3" s="41"/>
      <c r="NJQ3" s="41"/>
      <c r="NJR3" s="41"/>
      <c r="NJS3" s="41"/>
      <c r="NJT3" s="41"/>
      <c r="NJU3" s="41"/>
      <c r="NJV3" s="41"/>
      <c r="NJW3" s="41"/>
      <c r="NJX3" s="41"/>
      <c r="NJY3" s="41"/>
      <c r="NJZ3" s="41"/>
      <c r="NKA3" s="41"/>
      <c r="NKB3" s="41"/>
      <c r="NKC3" s="41"/>
      <c r="NKD3" s="41"/>
      <c r="NKE3" s="41"/>
      <c r="NKF3" s="41"/>
      <c r="NKG3" s="41"/>
      <c r="NKH3" s="41"/>
      <c r="NKI3" s="41"/>
      <c r="NKJ3" s="41"/>
      <c r="NKK3" s="41"/>
      <c r="NKL3" s="41"/>
      <c r="NKM3" s="41"/>
      <c r="NKN3" s="41"/>
      <c r="NKO3" s="41"/>
      <c r="NKP3" s="41"/>
      <c r="NKQ3" s="41"/>
      <c r="NKR3" s="41"/>
      <c r="NKS3" s="41"/>
      <c r="NKT3" s="41"/>
      <c r="NKU3" s="41"/>
      <c r="NKV3" s="41"/>
      <c r="NKW3" s="41"/>
      <c r="NKX3" s="41"/>
      <c r="NKY3" s="41"/>
      <c r="NKZ3" s="41"/>
      <c r="NLA3" s="41"/>
      <c r="NLB3" s="41"/>
      <c r="NLC3" s="41"/>
      <c r="NLD3" s="41"/>
      <c r="NLE3" s="41"/>
      <c r="NLF3" s="41"/>
      <c r="NLG3" s="41"/>
      <c r="NLH3" s="41"/>
      <c r="NLI3" s="41"/>
      <c r="NLJ3" s="41"/>
      <c r="NLK3" s="41"/>
      <c r="NLL3" s="41"/>
      <c r="NLM3" s="41"/>
      <c r="NLN3" s="41"/>
      <c r="NLO3" s="41"/>
      <c r="NLP3" s="41"/>
      <c r="NLQ3" s="41"/>
      <c r="NLR3" s="41"/>
      <c r="NLS3" s="41"/>
      <c r="NLT3" s="41"/>
      <c r="NLU3" s="41"/>
      <c r="NLV3" s="41"/>
      <c r="NLW3" s="41"/>
      <c r="NLX3" s="41"/>
      <c r="NLY3" s="41"/>
      <c r="NLZ3" s="41"/>
      <c r="NMA3" s="41"/>
      <c r="NMB3" s="41"/>
      <c r="NMC3" s="41"/>
      <c r="NMD3" s="41"/>
      <c r="NME3" s="41"/>
      <c r="NMF3" s="41"/>
      <c r="NMG3" s="41"/>
      <c r="NMH3" s="41"/>
      <c r="NMI3" s="41"/>
      <c r="NMJ3" s="41"/>
      <c r="NMK3" s="41"/>
      <c r="NML3" s="41"/>
      <c r="NMM3" s="41"/>
      <c r="NMN3" s="41"/>
      <c r="NMO3" s="41"/>
      <c r="NMP3" s="41"/>
      <c r="NMQ3" s="41"/>
      <c r="NMR3" s="41"/>
      <c r="NMS3" s="41"/>
      <c r="NMT3" s="41"/>
      <c r="NMU3" s="41"/>
      <c r="NMV3" s="41"/>
      <c r="NMW3" s="41"/>
      <c r="NMX3" s="41"/>
      <c r="NMY3" s="41"/>
      <c r="NMZ3" s="41"/>
      <c r="NNA3" s="41"/>
      <c r="NNB3" s="41"/>
      <c r="NNC3" s="41"/>
      <c r="NND3" s="41"/>
      <c r="NNE3" s="41"/>
      <c r="NNF3" s="41"/>
      <c r="NNG3" s="41"/>
      <c r="NNH3" s="41"/>
      <c r="NNI3" s="41"/>
      <c r="NNJ3" s="41"/>
      <c r="NNK3" s="41"/>
      <c r="NNL3" s="41"/>
      <c r="NNM3" s="41"/>
      <c r="NNN3" s="41"/>
      <c r="NNO3" s="41"/>
      <c r="NNP3" s="41"/>
      <c r="NNQ3" s="41"/>
      <c r="NNR3" s="41"/>
      <c r="NNS3" s="41"/>
      <c r="NNT3" s="41"/>
      <c r="NNU3" s="41"/>
      <c r="NNV3" s="41"/>
      <c r="NNW3" s="41"/>
      <c r="NNX3" s="41"/>
      <c r="NNY3" s="41"/>
      <c r="NNZ3" s="41"/>
      <c r="NOA3" s="41"/>
      <c r="NOB3" s="41"/>
      <c r="NOC3" s="41"/>
      <c r="NOD3" s="41"/>
      <c r="NOE3" s="41"/>
      <c r="NOF3" s="41"/>
      <c r="NOG3" s="41"/>
      <c r="NOH3" s="41"/>
      <c r="NOI3" s="41"/>
      <c r="NOJ3" s="41"/>
      <c r="NOK3" s="41"/>
      <c r="NOL3" s="41"/>
      <c r="NOM3" s="41"/>
      <c r="NON3" s="41"/>
      <c r="NOO3" s="41"/>
      <c r="NOP3" s="41"/>
      <c r="NOQ3" s="41"/>
      <c r="NOR3" s="41"/>
      <c r="NOS3" s="41"/>
      <c r="NOT3" s="41"/>
      <c r="NOU3" s="41"/>
      <c r="NOV3" s="41"/>
      <c r="NOW3" s="41"/>
      <c r="NOX3" s="41"/>
      <c r="NOY3" s="41"/>
      <c r="NOZ3" s="41"/>
      <c r="NPA3" s="41"/>
      <c r="NPB3" s="41"/>
      <c r="NPC3" s="41"/>
      <c r="NPD3" s="41"/>
      <c r="NPE3" s="41"/>
      <c r="NPF3" s="41"/>
      <c r="NPG3" s="41"/>
      <c r="NPH3" s="41"/>
      <c r="NPI3" s="41"/>
      <c r="NPJ3" s="41"/>
      <c r="NPK3" s="41"/>
      <c r="NPL3" s="41"/>
      <c r="NPM3" s="41"/>
      <c r="NPN3" s="41"/>
      <c r="NPO3" s="41"/>
      <c r="NPP3" s="41"/>
      <c r="NPQ3" s="41"/>
      <c r="NPR3" s="41"/>
      <c r="NPS3" s="41"/>
      <c r="NPT3" s="41"/>
      <c r="NPU3" s="41"/>
      <c r="NPV3" s="41"/>
      <c r="NPW3" s="41"/>
      <c r="NPX3" s="41"/>
      <c r="NPY3" s="41"/>
      <c r="NPZ3" s="41"/>
      <c r="NQA3" s="41"/>
      <c r="NQB3" s="41"/>
      <c r="NQC3" s="41"/>
      <c r="NQD3" s="41"/>
      <c r="NQE3" s="41"/>
      <c r="NQF3" s="41"/>
      <c r="NQG3" s="41"/>
      <c r="NQH3" s="41"/>
      <c r="NQI3" s="41"/>
      <c r="NQJ3" s="41"/>
      <c r="NQK3" s="41"/>
      <c r="NQL3" s="41"/>
      <c r="NQM3" s="41"/>
      <c r="NQN3" s="41"/>
      <c r="NQO3" s="41"/>
      <c r="NQP3" s="41"/>
      <c r="NQQ3" s="41"/>
      <c r="NQR3" s="41"/>
      <c r="NQS3" s="41"/>
      <c r="NQT3" s="41"/>
      <c r="NQU3" s="41"/>
      <c r="NQV3" s="41"/>
      <c r="NQW3" s="41"/>
      <c r="NQX3" s="41"/>
      <c r="NQY3" s="41"/>
      <c r="NQZ3" s="41"/>
      <c r="NRA3" s="41"/>
      <c r="NRB3" s="41"/>
      <c r="NRC3" s="41"/>
      <c r="NRD3" s="41"/>
      <c r="NRE3" s="41"/>
      <c r="NRF3" s="41"/>
      <c r="NRG3" s="41"/>
      <c r="NRH3" s="41"/>
      <c r="NRI3" s="41"/>
      <c r="NRJ3" s="41"/>
      <c r="NRK3" s="41"/>
      <c r="NRL3" s="41"/>
      <c r="NRM3" s="41"/>
      <c r="NRN3" s="41"/>
      <c r="NRO3" s="41"/>
      <c r="NRP3" s="41"/>
      <c r="NRQ3" s="41"/>
      <c r="NRR3" s="41"/>
      <c r="NRS3" s="41"/>
      <c r="NRT3" s="41"/>
      <c r="NRU3" s="41"/>
      <c r="NRV3" s="41"/>
      <c r="NRW3" s="41"/>
      <c r="NRX3" s="41"/>
      <c r="NRY3" s="41"/>
      <c r="NRZ3" s="41"/>
      <c r="NSA3" s="41"/>
      <c r="NSB3" s="41"/>
      <c r="NSC3" s="41"/>
      <c r="NSD3" s="41"/>
      <c r="NSE3" s="41"/>
      <c r="NSF3" s="41"/>
      <c r="NSG3" s="41"/>
      <c r="NSH3" s="41"/>
      <c r="NSI3" s="41"/>
      <c r="NSJ3" s="41"/>
      <c r="NSK3" s="41"/>
      <c r="NSL3" s="41"/>
      <c r="NSM3" s="41"/>
      <c r="NSN3" s="41"/>
      <c r="NSO3" s="41"/>
      <c r="NSP3" s="41"/>
      <c r="NSQ3" s="41"/>
      <c r="NSR3" s="41"/>
      <c r="NSS3" s="41"/>
      <c r="NST3" s="41"/>
      <c r="NSU3" s="41"/>
      <c r="NSV3" s="41"/>
      <c r="NSW3" s="41"/>
      <c r="NSX3" s="41"/>
      <c r="NSY3" s="41"/>
      <c r="NSZ3" s="41"/>
      <c r="NTA3" s="41"/>
      <c r="NTB3" s="41"/>
      <c r="NTC3" s="41"/>
      <c r="NTD3" s="41"/>
      <c r="NTE3" s="41"/>
      <c r="NTF3" s="41"/>
      <c r="NTG3" s="41"/>
      <c r="NTH3" s="41"/>
      <c r="NTI3" s="41"/>
      <c r="NTJ3" s="41"/>
      <c r="NTK3" s="41"/>
      <c r="NTL3" s="41"/>
      <c r="NTM3" s="41"/>
      <c r="NTN3" s="41"/>
      <c r="NTO3" s="41"/>
      <c r="NTP3" s="41"/>
      <c r="NTQ3" s="41"/>
      <c r="NTR3" s="41"/>
      <c r="NTS3" s="41"/>
      <c r="NTT3" s="41"/>
      <c r="NTU3" s="41"/>
      <c r="NTV3" s="41"/>
      <c r="NTW3" s="41"/>
      <c r="NTX3" s="41"/>
      <c r="NTY3" s="41"/>
      <c r="NTZ3" s="41"/>
      <c r="NUA3" s="41"/>
      <c r="NUB3" s="41"/>
      <c r="NUC3" s="41"/>
      <c r="NUD3" s="41"/>
      <c r="NUE3" s="41"/>
      <c r="NUF3" s="41"/>
      <c r="NUG3" s="41"/>
      <c r="NUH3" s="41"/>
      <c r="NUI3" s="41"/>
      <c r="NUJ3" s="41"/>
      <c r="NUK3" s="41"/>
      <c r="NUL3" s="41"/>
      <c r="NUM3" s="41"/>
      <c r="NUN3" s="41"/>
      <c r="NUO3" s="41"/>
      <c r="NUP3" s="41"/>
      <c r="NUQ3" s="41"/>
      <c r="NUR3" s="41"/>
      <c r="NUS3" s="41"/>
      <c r="NUT3" s="41"/>
      <c r="NUU3" s="41"/>
      <c r="NUV3" s="41"/>
      <c r="NUW3" s="41"/>
      <c r="NUX3" s="41"/>
      <c r="NUY3" s="41"/>
      <c r="NUZ3" s="41"/>
      <c r="NVA3" s="41"/>
      <c r="NVB3" s="41"/>
      <c r="NVC3" s="41"/>
      <c r="NVD3" s="41"/>
      <c r="NVE3" s="41"/>
      <c r="NVF3" s="41"/>
      <c r="NVG3" s="41"/>
      <c r="NVH3" s="41"/>
      <c r="NVI3" s="41"/>
      <c r="NVJ3" s="41"/>
      <c r="NVK3" s="41"/>
      <c r="NVL3" s="41"/>
      <c r="NVM3" s="41"/>
      <c r="NVN3" s="41"/>
      <c r="NVO3" s="41"/>
      <c r="NVP3" s="41"/>
      <c r="NVQ3" s="41"/>
      <c r="NVR3" s="41"/>
      <c r="NVS3" s="41"/>
      <c r="NVT3" s="41"/>
      <c r="NVU3" s="41"/>
      <c r="NVV3" s="41"/>
      <c r="NVW3" s="41"/>
      <c r="NVX3" s="41"/>
      <c r="NVY3" s="41"/>
      <c r="NVZ3" s="41"/>
      <c r="NWA3" s="41"/>
      <c r="NWB3" s="41"/>
      <c r="NWC3" s="41"/>
      <c r="NWD3" s="41"/>
      <c r="NWE3" s="41"/>
      <c r="NWF3" s="41"/>
      <c r="NWG3" s="41"/>
      <c r="NWH3" s="41"/>
      <c r="NWI3" s="41"/>
      <c r="NWJ3" s="41"/>
      <c r="NWK3" s="41"/>
      <c r="NWL3" s="41"/>
      <c r="NWM3" s="41"/>
      <c r="NWN3" s="41"/>
      <c r="NWO3" s="41"/>
      <c r="NWP3" s="41"/>
      <c r="NWQ3" s="41"/>
      <c r="NWR3" s="41"/>
      <c r="NWS3" s="41"/>
      <c r="NWT3" s="41"/>
      <c r="NWU3" s="41"/>
      <c r="NWV3" s="41"/>
      <c r="NWW3" s="41"/>
      <c r="NWX3" s="41"/>
      <c r="NWY3" s="41"/>
      <c r="NWZ3" s="41"/>
      <c r="NXA3" s="41"/>
      <c r="NXB3" s="41"/>
      <c r="NXC3" s="41"/>
      <c r="NXD3" s="41"/>
      <c r="NXE3" s="41"/>
      <c r="NXF3" s="41"/>
      <c r="NXG3" s="41"/>
      <c r="NXH3" s="41"/>
      <c r="NXI3" s="41"/>
      <c r="NXJ3" s="41"/>
      <c r="NXK3" s="41"/>
      <c r="NXL3" s="41"/>
      <c r="NXM3" s="41"/>
      <c r="NXN3" s="41"/>
      <c r="NXO3" s="41"/>
      <c r="NXP3" s="41"/>
      <c r="NXQ3" s="41"/>
      <c r="NXR3" s="41"/>
      <c r="NXS3" s="41"/>
      <c r="NXT3" s="41"/>
      <c r="NXU3" s="41"/>
      <c r="NXV3" s="41"/>
      <c r="NXW3" s="41"/>
      <c r="NXX3" s="41"/>
      <c r="NXY3" s="41"/>
      <c r="NXZ3" s="41"/>
      <c r="NYA3" s="41"/>
      <c r="NYB3" s="41"/>
      <c r="NYC3" s="41"/>
      <c r="NYD3" s="41"/>
      <c r="NYE3" s="41"/>
      <c r="NYF3" s="41"/>
      <c r="NYG3" s="41"/>
      <c r="NYH3" s="41"/>
      <c r="NYI3" s="41"/>
      <c r="NYJ3" s="41"/>
      <c r="NYK3" s="41"/>
      <c r="NYL3" s="41"/>
      <c r="NYM3" s="41"/>
      <c r="NYN3" s="41"/>
      <c r="NYO3" s="41"/>
      <c r="NYP3" s="41"/>
      <c r="NYQ3" s="41"/>
      <c r="NYR3" s="41"/>
      <c r="NYS3" s="41"/>
      <c r="NYT3" s="41"/>
      <c r="NYU3" s="41"/>
      <c r="NYV3" s="41"/>
      <c r="NYW3" s="41"/>
      <c r="NYX3" s="41"/>
      <c r="NYY3" s="41"/>
      <c r="NYZ3" s="41"/>
      <c r="NZA3" s="41"/>
      <c r="NZB3" s="41"/>
      <c r="NZC3" s="41"/>
      <c r="NZD3" s="41"/>
      <c r="NZE3" s="41"/>
      <c r="NZF3" s="41"/>
      <c r="NZG3" s="41"/>
      <c r="NZH3" s="41"/>
      <c r="NZI3" s="41"/>
      <c r="NZJ3" s="41"/>
      <c r="NZK3" s="41"/>
      <c r="NZL3" s="41"/>
      <c r="NZM3" s="41"/>
      <c r="NZN3" s="41"/>
      <c r="NZO3" s="41"/>
      <c r="NZP3" s="41"/>
      <c r="NZQ3" s="41"/>
      <c r="NZR3" s="41"/>
      <c r="NZS3" s="41"/>
      <c r="NZT3" s="41"/>
      <c r="NZU3" s="41"/>
      <c r="NZV3" s="41"/>
      <c r="NZW3" s="41"/>
      <c r="NZX3" s="41"/>
      <c r="NZY3" s="41"/>
      <c r="NZZ3" s="41"/>
      <c r="OAA3" s="41"/>
      <c r="OAB3" s="41"/>
      <c r="OAC3" s="41"/>
      <c r="OAD3" s="41"/>
      <c r="OAE3" s="41"/>
      <c r="OAF3" s="41"/>
      <c r="OAG3" s="41"/>
      <c r="OAH3" s="41"/>
      <c r="OAI3" s="41"/>
      <c r="OAJ3" s="41"/>
      <c r="OAK3" s="41"/>
      <c r="OAL3" s="41"/>
      <c r="OAM3" s="41"/>
      <c r="OAN3" s="41"/>
      <c r="OAO3" s="41"/>
      <c r="OAP3" s="41"/>
      <c r="OAQ3" s="41"/>
      <c r="OAR3" s="41"/>
      <c r="OAS3" s="41"/>
      <c r="OAT3" s="41"/>
      <c r="OAU3" s="41"/>
      <c r="OAV3" s="41"/>
      <c r="OAW3" s="41"/>
      <c r="OAX3" s="41"/>
      <c r="OAY3" s="41"/>
      <c r="OAZ3" s="41"/>
      <c r="OBA3" s="41"/>
      <c r="OBB3" s="41"/>
      <c r="OBC3" s="41"/>
      <c r="OBD3" s="41"/>
      <c r="OBE3" s="41"/>
      <c r="OBF3" s="41"/>
      <c r="OBG3" s="41"/>
      <c r="OBH3" s="41"/>
      <c r="OBI3" s="41"/>
      <c r="OBJ3" s="41"/>
      <c r="OBK3" s="41"/>
      <c r="OBL3" s="41"/>
      <c r="OBM3" s="41"/>
      <c r="OBN3" s="41"/>
      <c r="OBO3" s="41"/>
      <c r="OBP3" s="41"/>
      <c r="OBQ3" s="41"/>
      <c r="OBR3" s="41"/>
      <c r="OBS3" s="41"/>
      <c r="OBT3" s="41"/>
      <c r="OBU3" s="41"/>
      <c r="OBV3" s="41"/>
      <c r="OBW3" s="41"/>
      <c r="OBX3" s="41"/>
      <c r="OBY3" s="41"/>
      <c r="OBZ3" s="41"/>
      <c r="OCA3" s="41"/>
      <c r="OCB3" s="41"/>
      <c r="OCC3" s="41"/>
      <c r="OCD3" s="41"/>
      <c r="OCE3" s="41"/>
      <c r="OCF3" s="41"/>
      <c r="OCG3" s="41"/>
      <c r="OCH3" s="41"/>
      <c r="OCI3" s="41"/>
      <c r="OCJ3" s="41"/>
      <c r="OCK3" s="41"/>
      <c r="OCL3" s="41"/>
      <c r="OCM3" s="41"/>
      <c r="OCN3" s="41"/>
      <c r="OCO3" s="41"/>
      <c r="OCP3" s="41"/>
      <c r="OCQ3" s="41"/>
      <c r="OCR3" s="41"/>
      <c r="OCS3" s="41"/>
      <c r="OCT3" s="41"/>
      <c r="OCU3" s="41"/>
      <c r="OCV3" s="41"/>
      <c r="OCW3" s="41"/>
      <c r="OCX3" s="41"/>
      <c r="OCY3" s="41"/>
      <c r="OCZ3" s="41"/>
      <c r="ODA3" s="41"/>
      <c r="ODB3" s="41"/>
      <c r="ODC3" s="41"/>
      <c r="ODD3" s="41"/>
      <c r="ODE3" s="41"/>
      <c r="ODF3" s="41"/>
      <c r="ODG3" s="41"/>
      <c r="ODH3" s="41"/>
      <c r="ODI3" s="41"/>
      <c r="ODJ3" s="41"/>
      <c r="ODK3" s="41"/>
      <c r="ODL3" s="41"/>
      <c r="ODM3" s="41"/>
      <c r="ODN3" s="41"/>
      <c r="ODO3" s="41"/>
      <c r="ODP3" s="41"/>
      <c r="ODQ3" s="41"/>
      <c r="ODR3" s="41"/>
      <c r="ODS3" s="41"/>
      <c r="ODT3" s="41"/>
      <c r="ODU3" s="41"/>
      <c r="ODV3" s="41"/>
      <c r="ODW3" s="41"/>
      <c r="ODX3" s="41"/>
      <c r="ODY3" s="41"/>
      <c r="ODZ3" s="41"/>
      <c r="OEA3" s="41"/>
      <c r="OEB3" s="41"/>
      <c r="OEC3" s="41"/>
      <c r="OED3" s="41"/>
      <c r="OEE3" s="41"/>
      <c r="OEF3" s="41"/>
      <c r="OEG3" s="41"/>
      <c r="OEH3" s="41"/>
      <c r="OEI3" s="41"/>
      <c r="OEJ3" s="41"/>
      <c r="OEK3" s="41"/>
      <c r="OEL3" s="41"/>
      <c r="OEM3" s="41"/>
      <c r="OEN3" s="41"/>
      <c r="OEO3" s="41"/>
      <c r="OEP3" s="41"/>
      <c r="OEQ3" s="41"/>
      <c r="OER3" s="41"/>
      <c r="OES3" s="41"/>
      <c r="OET3" s="41"/>
      <c r="OEU3" s="41"/>
      <c r="OEV3" s="41"/>
      <c r="OEW3" s="41"/>
      <c r="OEX3" s="41"/>
      <c r="OEY3" s="41"/>
      <c r="OEZ3" s="41"/>
      <c r="OFA3" s="41"/>
      <c r="OFB3" s="41"/>
      <c r="OFC3" s="41"/>
      <c r="OFD3" s="41"/>
      <c r="OFE3" s="41"/>
      <c r="OFF3" s="41"/>
      <c r="OFG3" s="41"/>
      <c r="OFH3" s="41"/>
      <c r="OFI3" s="41"/>
      <c r="OFJ3" s="41"/>
      <c r="OFK3" s="41"/>
      <c r="OFL3" s="41"/>
      <c r="OFM3" s="41"/>
      <c r="OFN3" s="41"/>
      <c r="OFO3" s="41"/>
      <c r="OFP3" s="41"/>
      <c r="OFQ3" s="41"/>
      <c r="OFR3" s="41"/>
      <c r="OFS3" s="41"/>
      <c r="OFT3" s="41"/>
      <c r="OFU3" s="41"/>
      <c r="OFV3" s="41"/>
      <c r="OFW3" s="41"/>
      <c r="OFX3" s="41"/>
      <c r="OFY3" s="41"/>
      <c r="OFZ3" s="41"/>
      <c r="OGA3" s="41"/>
      <c r="OGB3" s="41"/>
      <c r="OGC3" s="41"/>
      <c r="OGD3" s="41"/>
      <c r="OGE3" s="41"/>
      <c r="OGF3" s="41"/>
      <c r="OGG3" s="41"/>
      <c r="OGH3" s="41"/>
      <c r="OGI3" s="41"/>
      <c r="OGJ3" s="41"/>
      <c r="OGK3" s="41"/>
      <c r="OGL3" s="41"/>
      <c r="OGM3" s="41"/>
      <c r="OGN3" s="41"/>
      <c r="OGO3" s="41"/>
      <c r="OGP3" s="41"/>
      <c r="OGQ3" s="41"/>
      <c r="OGR3" s="41"/>
      <c r="OGS3" s="41"/>
      <c r="OGT3" s="41"/>
      <c r="OGU3" s="41"/>
      <c r="OGV3" s="41"/>
      <c r="OGW3" s="41"/>
      <c r="OGX3" s="41"/>
      <c r="OGY3" s="41"/>
      <c r="OGZ3" s="41"/>
      <c r="OHA3" s="41"/>
      <c r="OHB3" s="41"/>
      <c r="OHC3" s="41"/>
      <c r="OHD3" s="41"/>
      <c r="OHE3" s="41"/>
      <c r="OHF3" s="41"/>
      <c r="OHG3" s="41"/>
      <c r="OHH3" s="41"/>
      <c r="OHI3" s="41"/>
      <c r="OHJ3" s="41"/>
      <c r="OHK3" s="41"/>
      <c r="OHL3" s="41"/>
      <c r="OHM3" s="41"/>
      <c r="OHN3" s="41"/>
      <c r="OHO3" s="41"/>
      <c r="OHP3" s="41"/>
      <c r="OHQ3" s="41"/>
      <c r="OHR3" s="41"/>
      <c r="OHS3" s="41"/>
      <c r="OHT3" s="41"/>
      <c r="OHU3" s="41"/>
      <c r="OHV3" s="41"/>
      <c r="OHW3" s="41"/>
      <c r="OHX3" s="41"/>
      <c r="OHY3" s="41"/>
      <c r="OHZ3" s="41"/>
      <c r="OIA3" s="41"/>
      <c r="OIB3" s="41"/>
      <c r="OIC3" s="41"/>
      <c r="OID3" s="41"/>
      <c r="OIE3" s="41"/>
      <c r="OIF3" s="41"/>
      <c r="OIG3" s="41"/>
      <c r="OIH3" s="41"/>
      <c r="OII3" s="41"/>
      <c r="OIJ3" s="41"/>
      <c r="OIK3" s="41"/>
      <c r="OIL3" s="41"/>
      <c r="OIM3" s="41"/>
      <c r="OIN3" s="41"/>
      <c r="OIO3" s="41"/>
      <c r="OIP3" s="41"/>
      <c r="OIQ3" s="41"/>
      <c r="OIR3" s="41"/>
      <c r="OIS3" s="41"/>
      <c r="OIT3" s="41"/>
      <c r="OIU3" s="41"/>
      <c r="OIV3" s="41"/>
      <c r="OIW3" s="41"/>
      <c r="OIX3" s="41"/>
      <c r="OIY3" s="41"/>
      <c r="OIZ3" s="41"/>
      <c r="OJA3" s="41"/>
      <c r="OJB3" s="41"/>
      <c r="OJC3" s="41"/>
      <c r="OJD3" s="41"/>
      <c r="OJE3" s="41"/>
      <c r="OJF3" s="41"/>
      <c r="OJG3" s="41"/>
      <c r="OJH3" s="41"/>
      <c r="OJI3" s="41"/>
      <c r="OJJ3" s="41"/>
      <c r="OJK3" s="41"/>
      <c r="OJL3" s="41"/>
      <c r="OJM3" s="41"/>
      <c r="OJN3" s="41"/>
      <c r="OJO3" s="41"/>
      <c r="OJP3" s="41"/>
      <c r="OJQ3" s="41"/>
      <c r="OJR3" s="41"/>
      <c r="OJS3" s="41"/>
      <c r="OJT3" s="41"/>
      <c r="OJU3" s="41"/>
      <c r="OJV3" s="41"/>
      <c r="OJW3" s="41"/>
      <c r="OJX3" s="41"/>
      <c r="OJY3" s="41"/>
      <c r="OJZ3" s="41"/>
      <c r="OKA3" s="41"/>
      <c r="OKB3" s="41"/>
      <c r="OKC3" s="41"/>
      <c r="OKD3" s="41"/>
      <c r="OKE3" s="41"/>
      <c r="OKF3" s="41"/>
      <c r="OKG3" s="41"/>
      <c r="OKH3" s="41"/>
      <c r="OKI3" s="41"/>
      <c r="OKJ3" s="41"/>
      <c r="OKK3" s="41"/>
      <c r="OKL3" s="41"/>
      <c r="OKM3" s="41"/>
      <c r="OKN3" s="41"/>
      <c r="OKO3" s="41"/>
      <c r="OKP3" s="41"/>
      <c r="OKQ3" s="41"/>
      <c r="OKR3" s="41"/>
      <c r="OKS3" s="41"/>
      <c r="OKT3" s="41"/>
      <c r="OKU3" s="41"/>
      <c r="OKV3" s="41"/>
      <c r="OKW3" s="41"/>
      <c r="OKX3" s="41"/>
      <c r="OKY3" s="41"/>
      <c r="OKZ3" s="41"/>
      <c r="OLA3" s="41"/>
      <c r="OLB3" s="41"/>
      <c r="OLC3" s="41"/>
      <c r="OLD3" s="41"/>
      <c r="OLE3" s="41"/>
      <c r="OLF3" s="41"/>
      <c r="OLG3" s="41"/>
      <c r="OLH3" s="41"/>
      <c r="OLI3" s="41"/>
      <c r="OLJ3" s="41"/>
      <c r="OLK3" s="41"/>
      <c r="OLL3" s="41"/>
      <c r="OLM3" s="41"/>
      <c r="OLN3" s="41"/>
      <c r="OLO3" s="41"/>
      <c r="OLP3" s="41"/>
      <c r="OLQ3" s="41"/>
      <c r="OLR3" s="41"/>
      <c r="OLS3" s="41"/>
      <c r="OLT3" s="41"/>
      <c r="OLU3" s="41"/>
      <c r="OLV3" s="41"/>
      <c r="OLW3" s="41"/>
      <c r="OLX3" s="41"/>
      <c r="OLY3" s="41"/>
      <c r="OLZ3" s="41"/>
      <c r="OMA3" s="41"/>
      <c r="OMB3" s="41"/>
      <c r="OMC3" s="41"/>
      <c r="OMD3" s="41"/>
      <c r="OME3" s="41"/>
      <c r="OMF3" s="41"/>
      <c r="OMG3" s="41"/>
      <c r="OMH3" s="41"/>
      <c r="OMI3" s="41"/>
      <c r="OMJ3" s="41"/>
      <c r="OMK3" s="41"/>
      <c r="OML3" s="41"/>
      <c r="OMM3" s="41"/>
      <c r="OMN3" s="41"/>
      <c r="OMO3" s="41"/>
      <c r="OMP3" s="41"/>
      <c r="OMQ3" s="41"/>
      <c r="OMR3" s="41"/>
      <c r="OMS3" s="41"/>
      <c r="OMT3" s="41"/>
      <c r="OMU3" s="41"/>
      <c r="OMV3" s="41"/>
      <c r="OMW3" s="41"/>
      <c r="OMX3" s="41"/>
      <c r="OMY3" s="41"/>
      <c r="OMZ3" s="41"/>
      <c r="ONA3" s="41"/>
      <c r="ONB3" s="41"/>
      <c r="ONC3" s="41"/>
      <c r="OND3" s="41"/>
      <c r="ONE3" s="41"/>
      <c r="ONF3" s="41"/>
      <c r="ONG3" s="41"/>
      <c r="ONH3" s="41"/>
      <c r="ONI3" s="41"/>
      <c r="ONJ3" s="41"/>
      <c r="ONK3" s="41"/>
      <c r="ONL3" s="41"/>
      <c r="ONM3" s="41"/>
      <c r="ONN3" s="41"/>
      <c r="ONO3" s="41"/>
      <c r="ONP3" s="41"/>
      <c r="ONQ3" s="41"/>
      <c r="ONR3" s="41"/>
      <c r="ONS3" s="41"/>
      <c r="ONT3" s="41"/>
      <c r="ONU3" s="41"/>
      <c r="ONV3" s="41"/>
      <c r="ONW3" s="41"/>
      <c r="ONX3" s="41"/>
      <c r="ONY3" s="41"/>
      <c r="ONZ3" s="41"/>
      <c r="OOA3" s="41"/>
      <c r="OOB3" s="41"/>
      <c r="OOC3" s="41"/>
      <c r="OOD3" s="41"/>
      <c r="OOE3" s="41"/>
      <c r="OOF3" s="41"/>
      <c r="OOG3" s="41"/>
      <c r="OOH3" s="41"/>
      <c r="OOI3" s="41"/>
      <c r="OOJ3" s="41"/>
      <c r="OOK3" s="41"/>
      <c r="OOL3" s="41"/>
      <c r="OOM3" s="41"/>
      <c r="OON3" s="41"/>
      <c r="OOO3" s="41"/>
      <c r="OOP3" s="41"/>
      <c r="OOQ3" s="41"/>
      <c r="OOR3" s="41"/>
      <c r="OOS3" s="41"/>
      <c r="OOT3" s="41"/>
      <c r="OOU3" s="41"/>
      <c r="OOV3" s="41"/>
      <c r="OOW3" s="41"/>
      <c r="OOX3" s="41"/>
      <c r="OOY3" s="41"/>
      <c r="OOZ3" s="41"/>
      <c r="OPA3" s="41"/>
      <c r="OPB3" s="41"/>
      <c r="OPC3" s="41"/>
      <c r="OPD3" s="41"/>
      <c r="OPE3" s="41"/>
      <c r="OPF3" s="41"/>
      <c r="OPG3" s="41"/>
      <c r="OPH3" s="41"/>
      <c r="OPI3" s="41"/>
      <c r="OPJ3" s="41"/>
      <c r="OPK3" s="41"/>
      <c r="OPL3" s="41"/>
      <c r="OPM3" s="41"/>
      <c r="OPN3" s="41"/>
      <c r="OPO3" s="41"/>
      <c r="OPP3" s="41"/>
      <c r="OPQ3" s="41"/>
      <c r="OPR3" s="41"/>
      <c r="OPS3" s="41"/>
      <c r="OPT3" s="41"/>
      <c r="OPU3" s="41"/>
      <c r="OPV3" s="41"/>
      <c r="OPW3" s="41"/>
      <c r="OPX3" s="41"/>
      <c r="OPY3" s="41"/>
      <c r="OPZ3" s="41"/>
      <c r="OQA3" s="41"/>
      <c r="OQB3" s="41"/>
      <c r="OQC3" s="41"/>
      <c r="OQD3" s="41"/>
      <c r="OQE3" s="41"/>
      <c r="OQF3" s="41"/>
      <c r="OQG3" s="41"/>
      <c r="OQH3" s="41"/>
      <c r="OQI3" s="41"/>
      <c r="OQJ3" s="41"/>
      <c r="OQK3" s="41"/>
      <c r="OQL3" s="41"/>
      <c r="OQM3" s="41"/>
      <c r="OQN3" s="41"/>
      <c r="OQO3" s="41"/>
      <c r="OQP3" s="41"/>
      <c r="OQQ3" s="41"/>
      <c r="OQR3" s="41"/>
      <c r="OQS3" s="41"/>
      <c r="OQT3" s="41"/>
      <c r="OQU3" s="41"/>
      <c r="OQV3" s="41"/>
      <c r="OQW3" s="41"/>
      <c r="OQX3" s="41"/>
      <c r="OQY3" s="41"/>
      <c r="OQZ3" s="41"/>
      <c r="ORA3" s="41"/>
      <c r="ORB3" s="41"/>
      <c r="ORC3" s="41"/>
      <c r="ORD3" s="41"/>
      <c r="ORE3" s="41"/>
      <c r="ORF3" s="41"/>
      <c r="ORG3" s="41"/>
      <c r="ORH3" s="41"/>
      <c r="ORI3" s="41"/>
      <c r="ORJ3" s="41"/>
      <c r="ORK3" s="41"/>
      <c r="ORL3" s="41"/>
      <c r="ORM3" s="41"/>
      <c r="ORN3" s="41"/>
      <c r="ORO3" s="41"/>
      <c r="ORP3" s="41"/>
      <c r="ORQ3" s="41"/>
      <c r="ORR3" s="41"/>
      <c r="ORS3" s="41"/>
      <c r="ORT3" s="41"/>
      <c r="ORU3" s="41"/>
      <c r="ORV3" s="41"/>
      <c r="ORW3" s="41"/>
      <c r="ORX3" s="41"/>
      <c r="ORY3" s="41"/>
      <c r="ORZ3" s="41"/>
      <c r="OSA3" s="41"/>
      <c r="OSB3" s="41"/>
      <c r="OSC3" s="41"/>
      <c r="OSD3" s="41"/>
      <c r="OSE3" s="41"/>
      <c r="OSF3" s="41"/>
      <c r="OSG3" s="41"/>
      <c r="OSH3" s="41"/>
      <c r="OSI3" s="41"/>
      <c r="OSJ3" s="41"/>
      <c r="OSK3" s="41"/>
      <c r="OSL3" s="41"/>
      <c r="OSM3" s="41"/>
      <c r="OSN3" s="41"/>
      <c r="OSO3" s="41"/>
      <c r="OSP3" s="41"/>
      <c r="OSQ3" s="41"/>
      <c r="OSR3" s="41"/>
      <c r="OSS3" s="41"/>
      <c r="OST3" s="41"/>
      <c r="OSU3" s="41"/>
      <c r="OSV3" s="41"/>
      <c r="OSW3" s="41"/>
      <c r="OSX3" s="41"/>
      <c r="OSY3" s="41"/>
      <c r="OSZ3" s="41"/>
      <c r="OTA3" s="41"/>
      <c r="OTB3" s="41"/>
      <c r="OTC3" s="41"/>
      <c r="OTD3" s="41"/>
      <c r="OTE3" s="41"/>
      <c r="OTF3" s="41"/>
      <c r="OTG3" s="41"/>
      <c r="OTH3" s="41"/>
      <c r="OTI3" s="41"/>
      <c r="OTJ3" s="41"/>
      <c r="OTK3" s="41"/>
      <c r="OTL3" s="41"/>
      <c r="OTM3" s="41"/>
      <c r="OTN3" s="41"/>
      <c r="OTO3" s="41"/>
      <c r="OTP3" s="41"/>
      <c r="OTQ3" s="41"/>
      <c r="OTR3" s="41"/>
      <c r="OTS3" s="41"/>
      <c r="OTT3" s="41"/>
      <c r="OTU3" s="41"/>
      <c r="OTV3" s="41"/>
      <c r="OTW3" s="41"/>
      <c r="OTX3" s="41"/>
      <c r="OTY3" s="41"/>
      <c r="OTZ3" s="41"/>
      <c r="OUA3" s="41"/>
      <c r="OUB3" s="41"/>
      <c r="OUC3" s="41"/>
      <c r="OUD3" s="41"/>
      <c r="OUE3" s="41"/>
      <c r="OUF3" s="41"/>
      <c r="OUG3" s="41"/>
      <c r="OUH3" s="41"/>
      <c r="OUI3" s="41"/>
      <c r="OUJ3" s="41"/>
      <c r="OUK3" s="41"/>
      <c r="OUL3" s="41"/>
      <c r="OUM3" s="41"/>
      <c r="OUN3" s="41"/>
      <c r="OUO3" s="41"/>
      <c r="OUP3" s="41"/>
      <c r="OUQ3" s="41"/>
      <c r="OUR3" s="41"/>
      <c r="OUS3" s="41"/>
      <c r="OUT3" s="41"/>
      <c r="OUU3" s="41"/>
      <c r="OUV3" s="41"/>
      <c r="OUW3" s="41"/>
      <c r="OUX3" s="41"/>
      <c r="OUY3" s="41"/>
      <c r="OUZ3" s="41"/>
      <c r="OVA3" s="41"/>
      <c r="OVB3" s="41"/>
      <c r="OVC3" s="41"/>
      <c r="OVD3" s="41"/>
      <c r="OVE3" s="41"/>
      <c r="OVF3" s="41"/>
      <c r="OVG3" s="41"/>
      <c r="OVH3" s="41"/>
      <c r="OVI3" s="41"/>
      <c r="OVJ3" s="41"/>
      <c r="OVK3" s="41"/>
      <c r="OVL3" s="41"/>
      <c r="OVM3" s="41"/>
      <c r="OVN3" s="41"/>
      <c r="OVO3" s="41"/>
      <c r="OVP3" s="41"/>
      <c r="OVQ3" s="41"/>
      <c r="OVR3" s="41"/>
      <c r="OVS3" s="41"/>
      <c r="OVT3" s="41"/>
      <c r="OVU3" s="41"/>
      <c r="OVV3" s="41"/>
      <c r="OVW3" s="41"/>
      <c r="OVX3" s="41"/>
      <c r="OVY3" s="41"/>
      <c r="OVZ3" s="41"/>
      <c r="OWA3" s="41"/>
      <c r="OWB3" s="41"/>
      <c r="OWC3" s="41"/>
      <c r="OWD3" s="41"/>
      <c r="OWE3" s="41"/>
      <c r="OWF3" s="41"/>
      <c r="OWG3" s="41"/>
      <c r="OWH3" s="41"/>
      <c r="OWI3" s="41"/>
      <c r="OWJ3" s="41"/>
      <c r="OWK3" s="41"/>
      <c r="OWL3" s="41"/>
      <c r="OWM3" s="41"/>
      <c r="OWN3" s="41"/>
      <c r="OWO3" s="41"/>
      <c r="OWP3" s="41"/>
      <c r="OWQ3" s="41"/>
      <c r="OWR3" s="41"/>
      <c r="OWS3" s="41"/>
      <c r="OWT3" s="41"/>
      <c r="OWU3" s="41"/>
      <c r="OWV3" s="41"/>
      <c r="OWW3" s="41"/>
      <c r="OWX3" s="41"/>
      <c r="OWY3" s="41"/>
      <c r="OWZ3" s="41"/>
      <c r="OXA3" s="41"/>
      <c r="OXB3" s="41"/>
      <c r="OXC3" s="41"/>
      <c r="OXD3" s="41"/>
      <c r="OXE3" s="41"/>
      <c r="OXF3" s="41"/>
      <c r="OXG3" s="41"/>
      <c r="OXH3" s="41"/>
      <c r="OXI3" s="41"/>
      <c r="OXJ3" s="41"/>
      <c r="OXK3" s="41"/>
      <c r="OXL3" s="41"/>
      <c r="OXM3" s="41"/>
      <c r="OXN3" s="41"/>
      <c r="OXO3" s="41"/>
      <c r="OXP3" s="41"/>
      <c r="OXQ3" s="41"/>
      <c r="OXR3" s="41"/>
      <c r="OXS3" s="41"/>
      <c r="OXT3" s="41"/>
      <c r="OXU3" s="41"/>
      <c r="OXV3" s="41"/>
      <c r="OXW3" s="41"/>
      <c r="OXX3" s="41"/>
      <c r="OXY3" s="41"/>
      <c r="OXZ3" s="41"/>
      <c r="OYA3" s="41"/>
      <c r="OYB3" s="41"/>
      <c r="OYC3" s="41"/>
      <c r="OYD3" s="41"/>
      <c r="OYE3" s="41"/>
      <c r="OYF3" s="41"/>
      <c r="OYG3" s="41"/>
      <c r="OYH3" s="41"/>
      <c r="OYI3" s="41"/>
      <c r="OYJ3" s="41"/>
      <c r="OYK3" s="41"/>
      <c r="OYL3" s="41"/>
      <c r="OYM3" s="41"/>
      <c r="OYN3" s="41"/>
      <c r="OYO3" s="41"/>
      <c r="OYP3" s="41"/>
      <c r="OYQ3" s="41"/>
      <c r="OYR3" s="41"/>
      <c r="OYS3" s="41"/>
      <c r="OYT3" s="41"/>
      <c r="OYU3" s="41"/>
      <c r="OYV3" s="41"/>
      <c r="OYW3" s="41"/>
      <c r="OYX3" s="41"/>
      <c r="OYY3" s="41"/>
      <c r="OYZ3" s="41"/>
      <c r="OZA3" s="41"/>
      <c r="OZB3" s="41"/>
      <c r="OZC3" s="41"/>
      <c r="OZD3" s="41"/>
      <c r="OZE3" s="41"/>
      <c r="OZF3" s="41"/>
      <c r="OZG3" s="41"/>
      <c r="OZH3" s="41"/>
      <c r="OZI3" s="41"/>
      <c r="OZJ3" s="41"/>
      <c r="OZK3" s="41"/>
      <c r="OZL3" s="41"/>
      <c r="OZM3" s="41"/>
      <c r="OZN3" s="41"/>
      <c r="OZO3" s="41"/>
      <c r="OZP3" s="41"/>
      <c r="OZQ3" s="41"/>
      <c r="OZR3" s="41"/>
      <c r="OZS3" s="41"/>
      <c r="OZT3" s="41"/>
      <c r="OZU3" s="41"/>
      <c r="OZV3" s="41"/>
      <c r="OZW3" s="41"/>
      <c r="OZX3" s="41"/>
      <c r="OZY3" s="41"/>
      <c r="OZZ3" s="41"/>
      <c r="PAA3" s="41"/>
      <c r="PAB3" s="41"/>
      <c r="PAC3" s="41"/>
      <c r="PAD3" s="41"/>
      <c r="PAE3" s="41"/>
      <c r="PAF3" s="41"/>
      <c r="PAG3" s="41"/>
      <c r="PAH3" s="41"/>
      <c r="PAI3" s="41"/>
      <c r="PAJ3" s="41"/>
      <c r="PAK3" s="41"/>
      <c r="PAL3" s="41"/>
      <c r="PAM3" s="41"/>
      <c r="PAN3" s="41"/>
      <c r="PAO3" s="41"/>
      <c r="PAP3" s="41"/>
      <c r="PAQ3" s="41"/>
      <c r="PAR3" s="41"/>
      <c r="PAS3" s="41"/>
      <c r="PAT3" s="41"/>
      <c r="PAU3" s="41"/>
      <c r="PAV3" s="41"/>
      <c r="PAW3" s="41"/>
      <c r="PAX3" s="41"/>
      <c r="PAY3" s="41"/>
      <c r="PAZ3" s="41"/>
      <c r="PBA3" s="41"/>
      <c r="PBB3" s="41"/>
      <c r="PBC3" s="41"/>
      <c r="PBD3" s="41"/>
      <c r="PBE3" s="41"/>
      <c r="PBF3" s="41"/>
      <c r="PBG3" s="41"/>
      <c r="PBH3" s="41"/>
      <c r="PBI3" s="41"/>
      <c r="PBJ3" s="41"/>
      <c r="PBK3" s="41"/>
      <c r="PBL3" s="41"/>
      <c r="PBM3" s="41"/>
      <c r="PBN3" s="41"/>
      <c r="PBO3" s="41"/>
      <c r="PBP3" s="41"/>
      <c r="PBQ3" s="41"/>
      <c r="PBR3" s="41"/>
      <c r="PBS3" s="41"/>
      <c r="PBT3" s="41"/>
      <c r="PBU3" s="41"/>
      <c r="PBV3" s="41"/>
      <c r="PBW3" s="41"/>
      <c r="PBX3" s="41"/>
      <c r="PBY3" s="41"/>
      <c r="PBZ3" s="41"/>
      <c r="PCA3" s="41"/>
      <c r="PCB3" s="41"/>
      <c r="PCC3" s="41"/>
      <c r="PCD3" s="41"/>
      <c r="PCE3" s="41"/>
      <c r="PCF3" s="41"/>
      <c r="PCG3" s="41"/>
      <c r="PCH3" s="41"/>
      <c r="PCI3" s="41"/>
      <c r="PCJ3" s="41"/>
      <c r="PCK3" s="41"/>
      <c r="PCL3" s="41"/>
      <c r="PCM3" s="41"/>
      <c r="PCN3" s="41"/>
      <c r="PCO3" s="41"/>
      <c r="PCP3" s="41"/>
      <c r="PCQ3" s="41"/>
      <c r="PCR3" s="41"/>
      <c r="PCS3" s="41"/>
      <c r="PCT3" s="41"/>
      <c r="PCU3" s="41"/>
      <c r="PCV3" s="41"/>
      <c r="PCW3" s="41"/>
      <c r="PCX3" s="41"/>
      <c r="PCY3" s="41"/>
      <c r="PCZ3" s="41"/>
      <c r="PDA3" s="41"/>
      <c r="PDB3" s="41"/>
      <c r="PDC3" s="41"/>
      <c r="PDD3" s="41"/>
      <c r="PDE3" s="41"/>
      <c r="PDF3" s="41"/>
      <c r="PDG3" s="41"/>
      <c r="PDH3" s="41"/>
      <c r="PDI3" s="41"/>
      <c r="PDJ3" s="41"/>
      <c r="PDK3" s="41"/>
      <c r="PDL3" s="41"/>
      <c r="PDM3" s="41"/>
      <c r="PDN3" s="41"/>
      <c r="PDO3" s="41"/>
      <c r="PDP3" s="41"/>
      <c r="PDQ3" s="41"/>
      <c r="PDR3" s="41"/>
      <c r="PDS3" s="41"/>
      <c r="PDT3" s="41"/>
      <c r="PDU3" s="41"/>
      <c r="PDV3" s="41"/>
      <c r="PDW3" s="41"/>
      <c r="PDX3" s="41"/>
      <c r="PDY3" s="41"/>
      <c r="PDZ3" s="41"/>
      <c r="PEA3" s="41"/>
      <c r="PEB3" s="41"/>
      <c r="PEC3" s="41"/>
      <c r="PED3" s="41"/>
      <c r="PEE3" s="41"/>
      <c r="PEF3" s="41"/>
      <c r="PEG3" s="41"/>
      <c r="PEH3" s="41"/>
      <c r="PEI3" s="41"/>
      <c r="PEJ3" s="41"/>
      <c r="PEK3" s="41"/>
      <c r="PEL3" s="41"/>
      <c r="PEM3" s="41"/>
      <c r="PEN3" s="41"/>
      <c r="PEO3" s="41"/>
      <c r="PEP3" s="41"/>
      <c r="PEQ3" s="41"/>
      <c r="PER3" s="41"/>
      <c r="PES3" s="41"/>
      <c r="PET3" s="41"/>
      <c r="PEU3" s="41"/>
      <c r="PEV3" s="41"/>
      <c r="PEW3" s="41"/>
      <c r="PEX3" s="41"/>
      <c r="PEY3" s="41"/>
      <c r="PEZ3" s="41"/>
      <c r="PFA3" s="41"/>
      <c r="PFB3" s="41"/>
      <c r="PFC3" s="41"/>
      <c r="PFD3" s="41"/>
      <c r="PFE3" s="41"/>
      <c r="PFF3" s="41"/>
      <c r="PFG3" s="41"/>
      <c r="PFH3" s="41"/>
      <c r="PFI3" s="41"/>
      <c r="PFJ3" s="41"/>
      <c r="PFK3" s="41"/>
      <c r="PFL3" s="41"/>
      <c r="PFM3" s="41"/>
      <c r="PFN3" s="41"/>
      <c r="PFO3" s="41"/>
      <c r="PFP3" s="41"/>
      <c r="PFQ3" s="41"/>
      <c r="PFR3" s="41"/>
      <c r="PFS3" s="41"/>
      <c r="PFT3" s="41"/>
      <c r="PFU3" s="41"/>
      <c r="PFV3" s="41"/>
      <c r="PFW3" s="41"/>
      <c r="PFX3" s="41"/>
      <c r="PFY3" s="41"/>
      <c r="PFZ3" s="41"/>
      <c r="PGA3" s="41"/>
      <c r="PGB3" s="41"/>
      <c r="PGC3" s="41"/>
      <c r="PGD3" s="41"/>
      <c r="PGE3" s="41"/>
      <c r="PGF3" s="41"/>
      <c r="PGG3" s="41"/>
      <c r="PGH3" s="41"/>
      <c r="PGI3" s="41"/>
      <c r="PGJ3" s="41"/>
      <c r="PGK3" s="41"/>
      <c r="PGL3" s="41"/>
      <c r="PGM3" s="41"/>
      <c r="PGN3" s="41"/>
      <c r="PGO3" s="41"/>
      <c r="PGP3" s="41"/>
      <c r="PGQ3" s="41"/>
      <c r="PGR3" s="41"/>
      <c r="PGS3" s="41"/>
      <c r="PGT3" s="41"/>
      <c r="PGU3" s="41"/>
      <c r="PGV3" s="41"/>
      <c r="PGW3" s="41"/>
      <c r="PGX3" s="41"/>
      <c r="PGY3" s="41"/>
      <c r="PGZ3" s="41"/>
      <c r="PHA3" s="41"/>
      <c r="PHB3" s="41"/>
      <c r="PHC3" s="41"/>
      <c r="PHD3" s="41"/>
      <c r="PHE3" s="41"/>
      <c r="PHF3" s="41"/>
      <c r="PHG3" s="41"/>
      <c r="PHH3" s="41"/>
      <c r="PHI3" s="41"/>
      <c r="PHJ3" s="41"/>
      <c r="PHK3" s="41"/>
      <c r="PHL3" s="41"/>
      <c r="PHM3" s="41"/>
      <c r="PHN3" s="41"/>
      <c r="PHO3" s="41"/>
      <c r="PHP3" s="41"/>
      <c r="PHQ3" s="41"/>
      <c r="PHR3" s="41"/>
      <c r="PHS3" s="41"/>
      <c r="PHT3" s="41"/>
      <c r="PHU3" s="41"/>
      <c r="PHV3" s="41"/>
      <c r="PHW3" s="41"/>
      <c r="PHX3" s="41"/>
      <c r="PHY3" s="41"/>
      <c r="PHZ3" s="41"/>
      <c r="PIA3" s="41"/>
      <c r="PIB3" s="41"/>
      <c r="PIC3" s="41"/>
      <c r="PID3" s="41"/>
      <c r="PIE3" s="41"/>
      <c r="PIF3" s="41"/>
      <c r="PIG3" s="41"/>
      <c r="PIH3" s="41"/>
      <c r="PII3" s="41"/>
      <c r="PIJ3" s="41"/>
      <c r="PIK3" s="41"/>
      <c r="PIL3" s="41"/>
      <c r="PIM3" s="41"/>
      <c r="PIN3" s="41"/>
      <c r="PIO3" s="41"/>
      <c r="PIP3" s="41"/>
      <c r="PIQ3" s="41"/>
      <c r="PIR3" s="41"/>
      <c r="PIS3" s="41"/>
      <c r="PIT3" s="41"/>
      <c r="PIU3" s="41"/>
      <c r="PIV3" s="41"/>
      <c r="PIW3" s="41"/>
      <c r="PIX3" s="41"/>
      <c r="PIY3" s="41"/>
      <c r="PIZ3" s="41"/>
      <c r="PJA3" s="41"/>
      <c r="PJB3" s="41"/>
      <c r="PJC3" s="41"/>
      <c r="PJD3" s="41"/>
      <c r="PJE3" s="41"/>
      <c r="PJF3" s="41"/>
      <c r="PJG3" s="41"/>
      <c r="PJH3" s="41"/>
      <c r="PJI3" s="41"/>
      <c r="PJJ3" s="41"/>
      <c r="PJK3" s="41"/>
      <c r="PJL3" s="41"/>
      <c r="PJM3" s="41"/>
      <c r="PJN3" s="41"/>
      <c r="PJO3" s="41"/>
      <c r="PJP3" s="41"/>
      <c r="PJQ3" s="41"/>
      <c r="PJR3" s="41"/>
      <c r="PJS3" s="41"/>
      <c r="PJT3" s="41"/>
      <c r="PJU3" s="41"/>
      <c r="PJV3" s="41"/>
      <c r="PJW3" s="41"/>
      <c r="PJX3" s="41"/>
      <c r="PJY3" s="41"/>
      <c r="PJZ3" s="41"/>
      <c r="PKA3" s="41"/>
      <c r="PKB3" s="41"/>
      <c r="PKC3" s="41"/>
      <c r="PKD3" s="41"/>
      <c r="PKE3" s="41"/>
      <c r="PKF3" s="41"/>
      <c r="PKG3" s="41"/>
      <c r="PKH3" s="41"/>
      <c r="PKI3" s="41"/>
      <c r="PKJ3" s="41"/>
      <c r="PKK3" s="41"/>
      <c r="PKL3" s="41"/>
      <c r="PKM3" s="41"/>
      <c r="PKN3" s="41"/>
      <c r="PKO3" s="41"/>
      <c r="PKP3" s="41"/>
      <c r="PKQ3" s="41"/>
      <c r="PKR3" s="41"/>
      <c r="PKS3" s="41"/>
      <c r="PKT3" s="41"/>
      <c r="PKU3" s="41"/>
      <c r="PKV3" s="41"/>
      <c r="PKW3" s="41"/>
      <c r="PKX3" s="41"/>
      <c r="PKY3" s="41"/>
      <c r="PKZ3" s="41"/>
      <c r="PLA3" s="41"/>
      <c r="PLB3" s="41"/>
      <c r="PLC3" s="41"/>
      <c r="PLD3" s="41"/>
      <c r="PLE3" s="41"/>
      <c r="PLF3" s="41"/>
      <c r="PLG3" s="41"/>
      <c r="PLH3" s="41"/>
      <c r="PLI3" s="41"/>
      <c r="PLJ3" s="41"/>
      <c r="PLK3" s="41"/>
      <c r="PLL3" s="41"/>
      <c r="PLM3" s="41"/>
      <c r="PLN3" s="41"/>
      <c r="PLO3" s="41"/>
      <c r="PLP3" s="41"/>
      <c r="PLQ3" s="41"/>
      <c r="PLR3" s="41"/>
      <c r="PLS3" s="41"/>
      <c r="PLT3" s="41"/>
      <c r="PLU3" s="41"/>
      <c r="PLV3" s="41"/>
      <c r="PLW3" s="41"/>
      <c r="PLX3" s="41"/>
      <c r="PLY3" s="41"/>
      <c r="PLZ3" s="41"/>
      <c r="PMA3" s="41"/>
      <c r="PMB3" s="41"/>
      <c r="PMC3" s="41"/>
      <c r="PMD3" s="41"/>
      <c r="PME3" s="41"/>
      <c r="PMF3" s="41"/>
      <c r="PMG3" s="41"/>
      <c r="PMH3" s="41"/>
      <c r="PMI3" s="41"/>
      <c r="PMJ3" s="41"/>
      <c r="PMK3" s="41"/>
      <c r="PML3" s="41"/>
      <c r="PMM3" s="41"/>
      <c r="PMN3" s="41"/>
      <c r="PMO3" s="41"/>
      <c r="PMP3" s="41"/>
      <c r="PMQ3" s="41"/>
      <c r="PMR3" s="41"/>
      <c r="PMS3" s="41"/>
      <c r="PMT3" s="41"/>
      <c r="PMU3" s="41"/>
      <c r="PMV3" s="41"/>
      <c r="PMW3" s="41"/>
      <c r="PMX3" s="41"/>
      <c r="PMY3" s="41"/>
      <c r="PMZ3" s="41"/>
      <c r="PNA3" s="41"/>
      <c r="PNB3" s="41"/>
      <c r="PNC3" s="41"/>
      <c r="PND3" s="41"/>
      <c r="PNE3" s="41"/>
      <c r="PNF3" s="41"/>
      <c r="PNG3" s="41"/>
      <c r="PNH3" s="41"/>
      <c r="PNI3" s="41"/>
      <c r="PNJ3" s="41"/>
      <c r="PNK3" s="41"/>
      <c r="PNL3" s="41"/>
      <c r="PNM3" s="41"/>
      <c r="PNN3" s="41"/>
      <c r="PNO3" s="41"/>
      <c r="PNP3" s="41"/>
      <c r="PNQ3" s="41"/>
      <c r="PNR3" s="41"/>
      <c r="PNS3" s="41"/>
      <c r="PNT3" s="41"/>
      <c r="PNU3" s="41"/>
      <c r="PNV3" s="41"/>
      <c r="PNW3" s="41"/>
      <c r="PNX3" s="41"/>
      <c r="PNY3" s="41"/>
      <c r="PNZ3" s="41"/>
      <c r="POA3" s="41"/>
      <c r="POB3" s="41"/>
      <c r="POC3" s="41"/>
      <c r="POD3" s="41"/>
      <c r="POE3" s="41"/>
      <c r="POF3" s="41"/>
      <c r="POG3" s="41"/>
      <c r="POH3" s="41"/>
      <c r="POI3" s="41"/>
      <c r="POJ3" s="41"/>
      <c r="POK3" s="41"/>
      <c r="POL3" s="41"/>
      <c r="POM3" s="41"/>
      <c r="PON3" s="41"/>
      <c r="POO3" s="41"/>
      <c r="POP3" s="41"/>
      <c r="POQ3" s="41"/>
      <c r="POR3" s="41"/>
      <c r="POS3" s="41"/>
      <c r="POT3" s="41"/>
      <c r="POU3" s="41"/>
      <c r="POV3" s="41"/>
      <c r="POW3" s="41"/>
      <c r="POX3" s="41"/>
      <c r="POY3" s="41"/>
      <c r="POZ3" s="41"/>
      <c r="PPA3" s="41"/>
      <c r="PPB3" s="41"/>
      <c r="PPC3" s="41"/>
      <c r="PPD3" s="41"/>
      <c r="PPE3" s="41"/>
      <c r="PPF3" s="41"/>
      <c r="PPG3" s="41"/>
      <c r="PPH3" s="41"/>
      <c r="PPI3" s="41"/>
      <c r="PPJ3" s="41"/>
      <c r="PPK3" s="41"/>
      <c r="PPL3" s="41"/>
      <c r="PPM3" s="41"/>
      <c r="PPN3" s="41"/>
      <c r="PPO3" s="41"/>
      <c r="PPP3" s="41"/>
      <c r="PPQ3" s="41"/>
      <c r="PPR3" s="41"/>
      <c r="PPS3" s="41"/>
      <c r="PPT3" s="41"/>
      <c r="PPU3" s="41"/>
      <c r="PPV3" s="41"/>
      <c r="PPW3" s="41"/>
      <c r="PPX3" s="41"/>
      <c r="PPY3" s="41"/>
      <c r="PPZ3" s="41"/>
      <c r="PQA3" s="41"/>
      <c r="PQB3" s="41"/>
      <c r="PQC3" s="41"/>
      <c r="PQD3" s="41"/>
      <c r="PQE3" s="41"/>
      <c r="PQF3" s="41"/>
      <c r="PQG3" s="41"/>
      <c r="PQH3" s="41"/>
      <c r="PQI3" s="41"/>
      <c r="PQJ3" s="41"/>
      <c r="PQK3" s="41"/>
      <c r="PQL3" s="41"/>
      <c r="PQM3" s="41"/>
      <c r="PQN3" s="41"/>
      <c r="PQO3" s="41"/>
      <c r="PQP3" s="41"/>
      <c r="PQQ3" s="41"/>
      <c r="PQR3" s="41"/>
      <c r="PQS3" s="41"/>
      <c r="PQT3" s="41"/>
      <c r="PQU3" s="41"/>
      <c r="PQV3" s="41"/>
      <c r="PQW3" s="41"/>
      <c r="PQX3" s="41"/>
      <c r="PQY3" s="41"/>
      <c r="PQZ3" s="41"/>
      <c r="PRA3" s="41"/>
      <c r="PRB3" s="41"/>
      <c r="PRC3" s="41"/>
      <c r="PRD3" s="41"/>
      <c r="PRE3" s="41"/>
      <c r="PRF3" s="41"/>
      <c r="PRG3" s="41"/>
      <c r="PRH3" s="41"/>
      <c r="PRI3" s="41"/>
      <c r="PRJ3" s="41"/>
      <c r="PRK3" s="41"/>
      <c r="PRL3" s="41"/>
      <c r="PRM3" s="41"/>
      <c r="PRN3" s="41"/>
      <c r="PRO3" s="41"/>
      <c r="PRP3" s="41"/>
      <c r="PRQ3" s="41"/>
      <c r="PRR3" s="41"/>
      <c r="PRS3" s="41"/>
      <c r="PRT3" s="41"/>
      <c r="PRU3" s="41"/>
      <c r="PRV3" s="41"/>
      <c r="PRW3" s="41"/>
      <c r="PRX3" s="41"/>
      <c r="PRY3" s="41"/>
      <c r="PRZ3" s="41"/>
      <c r="PSA3" s="41"/>
      <c r="PSB3" s="41"/>
      <c r="PSC3" s="41"/>
      <c r="PSD3" s="41"/>
      <c r="PSE3" s="41"/>
      <c r="PSF3" s="41"/>
      <c r="PSG3" s="41"/>
      <c r="PSH3" s="41"/>
      <c r="PSI3" s="41"/>
      <c r="PSJ3" s="41"/>
      <c r="PSK3" s="41"/>
      <c r="PSL3" s="41"/>
      <c r="PSM3" s="41"/>
      <c r="PSN3" s="41"/>
      <c r="PSO3" s="41"/>
      <c r="PSP3" s="41"/>
      <c r="PSQ3" s="41"/>
      <c r="PSR3" s="41"/>
      <c r="PSS3" s="41"/>
      <c r="PST3" s="41"/>
      <c r="PSU3" s="41"/>
      <c r="PSV3" s="41"/>
      <c r="PSW3" s="41"/>
      <c r="PSX3" s="41"/>
      <c r="PSY3" s="41"/>
      <c r="PSZ3" s="41"/>
      <c r="PTA3" s="41"/>
      <c r="PTB3" s="41"/>
      <c r="PTC3" s="41"/>
      <c r="PTD3" s="41"/>
      <c r="PTE3" s="41"/>
      <c r="PTF3" s="41"/>
      <c r="PTG3" s="41"/>
      <c r="PTH3" s="41"/>
      <c r="PTI3" s="41"/>
      <c r="PTJ3" s="41"/>
      <c r="PTK3" s="41"/>
      <c r="PTL3" s="41"/>
      <c r="PTM3" s="41"/>
      <c r="PTN3" s="41"/>
      <c r="PTO3" s="41"/>
      <c r="PTP3" s="41"/>
      <c r="PTQ3" s="41"/>
      <c r="PTR3" s="41"/>
      <c r="PTS3" s="41"/>
      <c r="PTT3" s="41"/>
      <c r="PTU3" s="41"/>
      <c r="PTV3" s="41"/>
      <c r="PTW3" s="41"/>
      <c r="PTX3" s="41"/>
      <c r="PTY3" s="41"/>
      <c r="PTZ3" s="41"/>
      <c r="PUA3" s="41"/>
      <c r="PUB3" s="41"/>
      <c r="PUC3" s="41"/>
      <c r="PUD3" s="41"/>
      <c r="PUE3" s="41"/>
      <c r="PUF3" s="41"/>
      <c r="PUG3" s="41"/>
      <c r="PUH3" s="41"/>
      <c r="PUI3" s="41"/>
      <c r="PUJ3" s="41"/>
      <c r="PUK3" s="41"/>
      <c r="PUL3" s="41"/>
      <c r="PUM3" s="41"/>
      <c r="PUN3" s="41"/>
      <c r="PUO3" s="41"/>
      <c r="PUP3" s="41"/>
      <c r="PUQ3" s="41"/>
      <c r="PUR3" s="41"/>
      <c r="PUS3" s="41"/>
      <c r="PUT3" s="41"/>
      <c r="PUU3" s="41"/>
      <c r="PUV3" s="41"/>
      <c r="PUW3" s="41"/>
      <c r="PUX3" s="41"/>
      <c r="PUY3" s="41"/>
      <c r="PUZ3" s="41"/>
      <c r="PVA3" s="41"/>
      <c r="PVB3" s="41"/>
      <c r="PVC3" s="41"/>
      <c r="PVD3" s="41"/>
      <c r="PVE3" s="41"/>
      <c r="PVF3" s="41"/>
      <c r="PVG3" s="41"/>
      <c r="PVH3" s="41"/>
      <c r="PVI3" s="41"/>
      <c r="PVJ3" s="41"/>
      <c r="PVK3" s="41"/>
      <c r="PVL3" s="41"/>
      <c r="PVM3" s="41"/>
      <c r="PVN3" s="41"/>
      <c r="PVO3" s="41"/>
      <c r="PVP3" s="41"/>
      <c r="PVQ3" s="41"/>
      <c r="PVR3" s="41"/>
      <c r="PVS3" s="41"/>
      <c r="PVT3" s="41"/>
      <c r="PVU3" s="41"/>
      <c r="PVV3" s="41"/>
      <c r="PVW3" s="41"/>
      <c r="PVX3" s="41"/>
      <c r="PVY3" s="41"/>
      <c r="PVZ3" s="41"/>
      <c r="PWA3" s="41"/>
      <c r="PWB3" s="41"/>
      <c r="PWC3" s="41"/>
      <c r="PWD3" s="41"/>
      <c r="PWE3" s="41"/>
      <c r="PWF3" s="41"/>
      <c r="PWG3" s="41"/>
      <c r="PWH3" s="41"/>
      <c r="PWI3" s="41"/>
      <c r="PWJ3" s="41"/>
      <c r="PWK3" s="41"/>
      <c r="PWL3" s="41"/>
      <c r="PWM3" s="41"/>
      <c r="PWN3" s="41"/>
      <c r="PWO3" s="41"/>
      <c r="PWP3" s="41"/>
      <c r="PWQ3" s="41"/>
      <c r="PWR3" s="41"/>
      <c r="PWS3" s="41"/>
      <c r="PWT3" s="41"/>
      <c r="PWU3" s="41"/>
      <c r="PWV3" s="41"/>
      <c r="PWW3" s="41"/>
      <c r="PWX3" s="41"/>
      <c r="PWY3" s="41"/>
      <c r="PWZ3" s="41"/>
      <c r="PXA3" s="41"/>
      <c r="PXB3" s="41"/>
      <c r="PXC3" s="41"/>
      <c r="PXD3" s="41"/>
      <c r="PXE3" s="41"/>
      <c r="PXF3" s="41"/>
      <c r="PXG3" s="41"/>
      <c r="PXH3" s="41"/>
      <c r="PXI3" s="41"/>
      <c r="PXJ3" s="41"/>
      <c r="PXK3" s="41"/>
      <c r="PXL3" s="41"/>
      <c r="PXM3" s="41"/>
      <c r="PXN3" s="41"/>
      <c r="PXO3" s="41"/>
      <c r="PXP3" s="41"/>
      <c r="PXQ3" s="41"/>
      <c r="PXR3" s="41"/>
      <c r="PXS3" s="41"/>
      <c r="PXT3" s="41"/>
      <c r="PXU3" s="41"/>
      <c r="PXV3" s="41"/>
      <c r="PXW3" s="41"/>
      <c r="PXX3" s="41"/>
      <c r="PXY3" s="41"/>
      <c r="PXZ3" s="41"/>
      <c r="PYA3" s="41"/>
      <c r="PYB3" s="41"/>
      <c r="PYC3" s="41"/>
      <c r="PYD3" s="41"/>
      <c r="PYE3" s="41"/>
      <c r="PYF3" s="41"/>
      <c r="PYG3" s="41"/>
      <c r="PYH3" s="41"/>
      <c r="PYI3" s="41"/>
      <c r="PYJ3" s="41"/>
      <c r="PYK3" s="41"/>
      <c r="PYL3" s="41"/>
      <c r="PYM3" s="41"/>
      <c r="PYN3" s="41"/>
      <c r="PYO3" s="41"/>
      <c r="PYP3" s="41"/>
      <c r="PYQ3" s="41"/>
      <c r="PYR3" s="41"/>
      <c r="PYS3" s="41"/>
      <c r="PYT3" s="41"/>
      <c r="PYU3" s="41"/>
      <c r="PYV3" s="41"/>
      <c r="PYW3" s="41"/>
      <c r="PYX3" s="41"/>
      <c r="PYY3" s="41"/>
      <c r="PYZ3" s="41"/>
      <c r="PZA3" s="41"/>
      <c r="PZB3" s="41"/>
      <c r="PZC3" s="41"/>
      <c r="PZD3" s="41"/>
      <c r="PZE3" s="41"/>
      <c r="PZF3" s="41"/>
      <c r="PZG3" s="41"/>
      <c r="PZH3" s="41"/>
      <c r="PZI3" s="41"/>
      <c r="PZJ3" s="41"/>
      <c r="PZK3" s="41"/>
      <c r="PZL3" s="41"/>
      <c r="PZM3" s="41"/>
      <c r="PZN3" s="41"/>
      <c r="PZO3" s="41"/>
      <c r="PZP3" s="41"/>
      <c r="PZQ3" s="41"/>
      <c r="PZR3" s="41"/>
      <c r="PZS3" s="41"/>
      <c r="PZT3" s="41"/>
      <c r="PZU3" s="41"/>
      <c r="PZV3" s="41"/>
      <c r="PZW3" s="41"/>
      <c r="PZX3" s="41"/>
      <c r="PZY3" s="41"/>
      <c r="PZZ3" s="41"/>
      <c r="QAA3" s="41"/>
      <c r="QAB3" s="41"/>
      <c r="QAC3" s="41"/>
      <c r="QAD3" s="41"/>
      <c r="QAE3" s="41"/>
      <c r="QAF3" s="41"/>
      <c r="QAG3" s="41"/>
      <c r="QAH3" s="41"/>
      <c r="QAI3" s="41"/>
      <c r="QAJ3" s="41"/>
      <c r="QAK3" s="41"/>
      <c r="QAL3" s="41"/>
      <c r="QAM3" s="41"/>
      <c r="QAN3" s="41"/>
      <c r="QAO3" s="41"/>
      <c r="QAP3" s="41"/>
      <c r="QAQ3" s="41"/>
      <c r="QAR3" s="41"/>
      <c r="QAS3" s="41"/>
      <c r="QAT3" s="41"/>
      <c r="QAU3" s="41"/>
      <c r="QAV3" s="41"/>
      <c r="QAW3" s="41"/>
      <c r="QAX3" s="41"/>
      <c r="QAY3" s="41"/>
      <c r="QAZ3" s="41"/>
      <c r="QBA3" s="41"/>
      <c r="QBB3" s="41"/>
      <c r="QBC3" s="41"/>
      <c r="QBD3" s="41"/>
      <c r="QBE3" s="41"/>
      <c r="QBF3" s="41"/>
      <c r="QBG3" s="41"/>
      <c r="QBH3" s="41"/>
      <c r="QBI3" s="41"/>
      <c r="QBJ3" s="41"/>
      <c r="QBK3" s="41"/>
      <c r="QBL3" s="41"/>
      <c r="QBM3" s="41"/>
      <c r="QBN3" s="41"/>
      <c r="QBO3" s="41"/>
      <c r="QBP3" s="41"/>
      <c r="QBQ3" s="41"/>
      <c r="QBR3" s="41"/>
      <c r="QBS3" s="41"/>
      <c r="QBT3" s="41"/>
      <c r="QBU3" s="41"/>
      <c r="QBV3" s="41"/>
      <c r="QBW3" s="41"/>
      <c r="QBX3" s="41"/>
      <c r="QBY3" s="41"/>
      <c r="QBZ3" s="41"/>
      <c r="QCA3" s="41"/>
      <c r="QCB3" s="41"/>
      <c r="QCC3" s="41"/>
      <c r="QCD3" s="41"/>
      <c r="QCE3" s="41"/>
      <c r="QCF3" s="41"/>
      <c r="QCG3" s="41"/>
      <c r="QCH3" s="41"/>
      <c r="QCI3" s="41"/>
      <c r="QCJ3" s="41"/>
      <c r="QCK3" s="41"/>
      <c r="QCL3" s="41"/>
      <c r="QCM3" s="41"/>
      <c r="QCN3" s="41"/>
      <c r="QCO3" s="41"/>
      <c r="QCP3" s="41"/>
      <c r="QCQ3" s="41"/>
      <c r="QCR3" s="41"/>
      <c r="QCS3" s="41"/>
      <c r="QCT3" s="41"/>
      <c r="QCU3" s="41"/>
      <c r="QCV3" s="41"/>
      <c r="QCW3" s="41"/>
      <c r="QCX3" s="41"/>
      <c r="QCY3" s="41"/>
      <c r="QCZ3" s="41"/>
      <c r="QDA3" s="41"/>
      <c r="QDB3" s="41"/>
      <c r="QDC3" s="41"/>
      <c r="QDD3" s="41"/>
      <c r="QDE3" s="41"/>
      <c r="QDF3" s="41"/>
      <c r="QDG3" s="41"/>
      <c r="QDH3" s="41"/>
      <c r="QDI3" s="41"/>
      <c r="QDJ3" s="41"/>
      <c r="QDK3" s="41"/>
      <c r="QDL3" s="41"/>
      <c r="QDM3" s="41"/>
      <c r="QDN3" s="41"/>
      <c r="QDO3" s="41"/>
      <c r="QDP3" s="41"/>
      <c r="QDQ3" s="41"/>
      <c r="QDR3" s="41"/>
      <c r="QDS3" s="41"/>
      <c r="QDT3" s="41"/>
      <c r="QDU3" s="41"/>
      <c r="QDV3" s="41"/>
      <c r="QDW3" s="41"/>
      <c r="QDX3" s="41"/>
      <c r="QDY3" s="41"/>
      <c r="QDZ3" s="41"/>
      <c r="QEA3" s="41"/>
      <c r="QEB3" s="41"/>
      <c r="QEC3" s="41"/>
      <c r="QED3" s="41"/>
      <c r="QEE3" s="41"/>
      <c r="QEF3" s="41"/>
      <c r="QEG3" s="41"/>
      <c r="QEH3" s="41"/>
      <c r="QEI3" s="41"/>
      <c r="QEJ3" s="41"/>
      <c r="QEK3" s="41"/>
      <c r="QEL3" s="41"/>
      <c r="QEM3" s="41"/>
      <c r="QEN3" s="41"/>
      <c r="QEO3" s="41"/>
      <c r="QEP3" s="41"/>
      <c r="QEQ3" s="41"/>
      <c r="QER3" s="41"/>
      <c r="QES3" s="41"/>
      <c r="QET3" s="41"/>
      <c r="QEU3" s="41"/>
      <c r="QEV3" s="41"/>
      <c r="QEW3" s="41"/>
      <c r="QEX3" s="41"/>
      <c r="QEY3" s="41"/>
      <c r="QEZ3" s="41"/>
      <c r="QFA3" s="41"/>
      <c r="QFB3" s="41"/>
      <c r="QFC3" s="41"/>
      <c r="QFD3" s="41"/>
      <c r="QFE3" s="41"/>
      <c r="QFF3" s="41"/>
      <c r="QFG3" s="41"/>
      <c r="QFH3" s="41"/>
      <c r="QFI3" s="41"/>
      <c r="QFJ3" s="41"/>
      <c r="QFK3" s="41"/>
      <c r="QFL3" s="41"/>
      <c r="QFM3" s="41"/>
      <c r="QFN3" s="41"/>
      <c r="QFO3" s="41"/>
      <c r="QFP3" s="41"/>
      <c r="QFQ3" s="41"/>
      <c r="QFR3" s="41"/>
      <c r="QFS3" s="41"/>
      <c r="QFT3" s="41"/>
      <c r="QFU3" s="41"/>
      <c r="QFV3" s="41"/>
      <c r="QFW3" s="41"/>
      <c r="QFX3" s="41"/>
      <c r="QFY3" s="41"/>
      <c r="QFZ3" s="41"/>
      <c r="QGA3" s="41"/>
      <c r="QGB3" s="41"/>
      <c r="QGC3" s="41"/>
      <c r="QGD3" s="41"/>
      <c r="QGE3" s="41"/>
      <c r="QGF3" s="41"/>
      <c r="QGG3" s="41"/>
      <c r="QGH3" s="41"/>
      <c r="QGI3" s="41"/>
      <c r="QGJ3" s="41"/>
      <c r="QGK3" s="41"/>
      <c r="QGL3" s="41"/>
      <c r="QGM3" s="41"/>
      <c r="QGN3" s="41"/>
      <c r="QGO3" s="41"/>
      <c r="QGP3" s="41"/>
      <c r="QGQ3" s="41"/>
      <c r="QGR3" s="41"/>
      <c r="QGS3" s="41"/>
      <c r="QGT3" s="41"/>
      <c r="QGU3" s="41"/>
      <c r="QGV3" s="41"/>
      <c r="QGW3" s="41"/>
      <c r="QGX3" s="41"/>
      <c r="QGY3" s="41"/>
      <c r="QGZ3" s="41"/>
      <c r="QHA3" s="41"/>
      <c r="QHB3" s="41"/>
      <c r="QHC3" s="41"/>
      <c r="QHD3" s="41"/>
      <c r="QHE3" s="41"/>
      <c r="QHF3" s="41"/>
      <c r="QHG3" s="41"/>
      <c r="QHH3" s="41"/>
      <c r="QHI3" s="41"/>
      <c r="QHJ3" s="41"/>
      <c r="QHK3" s="41"/>
      <c r="QHL3" s="41"/>
      <c r="QHM3" s="41"/>
      <c r="QHN3" s="41"/>
      <c r="QHO3" s="41"/>
      <c r="QHP3" s="41"/>
      <c r="QHQ3" s="41"/>
      <c r="QHR3" s="41"/>
      <c r="QHS3" s="41"/>
      <c r="QHT3" s="41"/>
      <c r="QHU3" s="41"/>
      <c r="QHV3" s="41"/>
      <c r="QHW3" s="41"/>
      <c r="QHX3" s="41"/>
      <c r="QHY3" s="41"/>
      <c r="QHZ3" s="41"/>
      <c r="QIA3" s="41"/>
      <c r="QIB3" s="41"/>
      <c r="QIC3" s="41"/>
      <c r="QID3" s="41"/>
      <c r="QIE3" s="41"/>
      <c r="QIF3" s="41"/>
      <c r="QIG3" s="41"/>
      <c r="QIH3" s="41"/>
      <c r="QII3" s="41"/>
      <c r="QIJ3" s="41"/>
      <c r="QIK3" s="41"/>
      <c r="QIL3" s="41"/>
      <c r="QIM3" s="41"/>
      <c r="QIN3" s="41"/>
      <c r="QIO3" s="41"/>
      <c r="QIP3" s="41"/>
      <c r="QIQ3" s="41"/>
      <c r="QIR3" s="41"/>
      <c r="QIS3" s="41"/>
      <c r="QIT3" s="41"/>
      <c r="QIU3" s="41"/>
      <c r="QIV3" s="41"/>
      <c r="QIW3" s="41"/>
      <c r="QIX3" s="41"/>
      <c r="QIY3" s="41"/>
      <c r="QIZ3" s="41"/>
      <c r="QJA3" s="41"/>
      <c r="QJB3" s="41"/>
      <c r="QJC3" s="41"/>
      <c r="QJD3" s="41"/>
      <c r="QJE3" s="41"/>
      <c r="QJF3" s="41"/>
      <c r="QJG3" s="41"/>
      <c r="QJH3" s="41"/>
      <c r="QJI3" s="41"/>
      <c r="QJJ3" s="41"/>
      <c r="QJK3" s="41"/>
      <c r="QJL3" s="41"/>
      <c r="QJM3" s="41"/>
      <c r="QJN3" s="41"/>
      <c r="QJO3" s="41"/>
      <c r="QJP3" s="41"/>
      <c r="QJQ3" s="41"/>
      <c r="QJR3" s="41"/>
      <c r="QJS3" s="41"/>
      <c r="QJT3" s="41"/>
      <c r="QJU3" s="41"/>
      <c r="QJV3" s="41"/>
      <c r="QJW3" s="41"/>
      <c r="QJX3" s="41"/>
      <c r="QJY3" s="41"/>
      <c r="QJZ3" s="41"/>
      <c r="QKA3" s="41"/>
      <c r="QKB3" s="41"/>
      <c r="QKC3" s="41"/>
      <c r="QKD3" s="41"/>
      <c r="QKE3" s="41"/>
      <c r="QKF3" s="41"/>
      <c r="QKG3" s="41"/>
      <c r="QKH3" s="41"/>
      <c r="QKI3" s="41"/>
      <c r="QKJ3" s="41"/>
      <c r="QKK3" s="41"/>
      <c r="QKL3" s="41"/>
      <c r="QKM3" s="41"/>
      <c r="QKN3" s="41"/>
      <c r="QKO3" s="41"/>
      <c r="QKP3" s="41"/>
      <c r="QKQ3" s="41"/>
      <c r="QKR3" s="41"/>
      <c r="QKS3" s="41"/>
      <c r="QKT3" s="41"/>
      <c r="QKU3" s="41"/>
      <c r="QKV3" s="41"/>
      <c r="QKW3" s="41"/>
      <c r="QKX3" s="41"/>
      <c r="QKY3" s="41"/>
      <c r="QKZ3" s="41"/>
      <c r="QLA3" s="41"/>
      <c r="QLB3" s="41"/>
      <c r="QLC3" s="41"/>
      <c r="QLD3" s="41"/>
      <c r="QLE3" s="41"/>
      <c r="QLF3" s="41"/>
      <c r="QLG3" s="41"/>
      <c r="QLH3" s="41"/>
      <c r="QLI3" s="41"/>
      <c r="QLJ3" s="41"/>
      <c r="QLK3" s="41"/>
      <c r="QLL3" s="41"/>
      <c r="QLM3" s="41"/>
      <c r="QLN3" s="41"/>
      <c r="QLO3" s="41"/>
      <c r="QLP3" s="41"/>
      <c r="QLQ3" s="41"/>
      <c r="QLR3" s="41"/>
      <c r="QLS3" s="41"/>
      <c r="QLT3" s="41"/>
      <c r="QLU3" s="41"/>
      <c r="QLV3" s="41"/>
      <c r="QLW3" s="41"/>
      <c r="QLX3" s="41"/>
      <c r="QLY3" s="41"/>
      <c r="QLZ3" s="41"/>
      <c r="QMA3" s="41"/>
      <c r="QMB3" s="41"/>
      <c r="QMC3" s="41"/>
      <c r="QMD3" s="41"/>
      <c r="QME3" s="41"/>
      <c r="QMF3" s="41"/>
      <c r="QMG3" s="41"/>
      <c r="QMH3" s="41"/>
      <c r="QMI3" s="41"/>
      <c r="QMJ3" s="41"/>
      <c r="QMK3" s="41"/>
      <c r="QML3" s="41"/>
      <c r="QMM3" s="41"/>
      <c r="QMN3" s="41"/>
      <c r="QMO3" s="41"/>
      <c r="QMP3" s="41"/>
      <c r="QMQ3" s="41"/>
      <c r="QMR3" s="41"/>
      <c r="QMS3" s="41"/>
      <c r="QMT3" s="41"/>
      <c r="QMU3" s="41"/>
      <c r="QMV3" s="41"/>
      <c r="QMW3" s="41"/>
      <c r="QMX3" s="41"/>
      <c r="QMY3" s="41"/>
      <c r="QMZ3" s="41"/>
      <c r="QNA3" s="41"/>
      <c r="QNB3" s="41"/>
      <c r="QNC3" s="41"/>
      <c r="QND3" s="41"/>
      <c r="QNE3" s="41"/>
      <c r="QNF3" s="41"/>
      <c r="QNG3" s="41"/>
      <c r="QNH3" s="41"/>
      <c r="QNI3" s="41"/>
      <c r="QNJ3" s="41"/>
      <c r="QNK3" s="41"/>
      <c r="QNL3" s="41"/>
      <c r="QNM3" s="41"/>
      <c r="QNN3" s="41"/>
      <c r="QNO3" s="41"/>
      <c r="QNP3" s="41"/>
      <c r="QNQ3" s="41"/>
      <c r="QNR3" s="41"/>
      <c r="QNS3" s="41"/>
      <c r="QNT3" s="41"/>
      <c r="QNU3" s="41"/>
      <c r="QNV3" s="41"/>
      <c r="QNW3" s="41"/>
      <c r="QNX3" s="41"/>
      <c r="QNY3" s="41"/>
      <c r="QNZ3" s="41"/>
      <c r="QOA3" s="41"/>
      <c r="QOB3" s="41"/>
      <c r="QOC3" s="41"/>
      <c r="QOD3" s="41"/>
      <c r="QOE3" s="41"/>
      <c r="QOF3" s="41"/>
      <c r="QOG3" s="41"/>
      <c r="QOH3" s="41"/>
      <c r="QOI3" s="41"/>
      <c r="QOJ3" s="41"/>
      <c r="QOK3" s="41"/>
      <c r="QOL3" s="41"/>
      <c r="QOM3" s="41"/>
      <c r="QON3" s="41"/>
      <c r="QOO3" s="41"/>
      <c r="QOP3" s="41"/>
      <c r="QOQ3" s="41"/>
      <c r="QOR3" s="41"/>
      <c r="QOS3" s="41"/>
      <c r="QOT3" s="41"/>
      <c r="QOU3" s="41"/>
      <c r="QOV3" s="41"/>
      <c r="QOW3" s="41"/>
      <c r="QOX3" s="41"/>
      <c r="QOY3" s="41"/>
      <c r="QOZ3" s="41"/>
      <c r="QPA3" s="41"/>
      <c r="QPB3" s="41"/>
      <c r="QPC3" s="41"/>
      <c r="QPD3" s="41"/>
      <c r="QPE3" s="41"/>
      <c r="QPF3" s="41"/>
      <c r="QPG3" s="41"/>
      <c r="QPH3" s="41"/>
      <c r="QPI3" s="41"/>
      <c r="QPJ3" s="41"/>
      <c r="QPK3" s="41"/>
      <c r="QPL3" s="41"/>
      <c r="QPM3" s="41"/>
      <c r="QPN3" s="41"/>
      <c r="QPO3" s="41"/>
      <c r="QPP3" s="41"/>
      <c r="QPQ3" s="41"/>
      <c r="QPR3" s="41"/>
      <c r="QPS3" s="41"/>
      <c r="QPT3" s="41"/>
      <c r="QPU3" s="41"/>
      <c r="QPV3" s="41"/>
      <c r="QPW3" s="41"/>
      <c r="QPX3" s="41"/>
      <c r="QPY3" s="41"/>
      <c r="QPZ3" s="41"/>
      <c r="QQA3" s="41"/>
      <c r="QQB3" s="41"/>
      <c r="QQC3" s="41"/>
      <c r="QQD3" s="41"/>
      <c r="QQE3" s="41"/>
      <c r="QQF3" s="41"/>
      <c r="QQG3" s="41"/>
      <c r="QQH3" s="41"/>
      <c r="QQI3" s="41"/>
      <c r="QQJ3" s="41"/>
      <c r="QQK3" s="41"/>
      <c r="QQL3" s="41"/>
      <c r="QQM3" s="41"/>
      <c r="QQN3" s="41"/>
      <c r="QQO3" s="41"/>
      <c r="QQP3" s="41"/>
      <c r="QQQ3" s="41"/>
      <c r="QQR3" s="41"/>
      <c r="QQS3" s="41"/>
      <c r="QQT3" s="41"/>
      <c r="QQU3" s="41"/>
      <c r="QQV3" s="41"/>
      <c r="QQW3" s="41"/>
      <c r="QQX3" s="41"/>
      <c r="QQY3" s="41"/>
      <c r="QQZ3" s="41"/>
      <c r="QRA3" s="41"/>
      <c r="QRB3" s="41"/>
      <c r="QRC3" s="41"/>
      <c r="QRD3" s="41"/>
      <c r="QRE3" s="41"/>
      <c r="QRF3" s="41"/>
      <c r="QRG3" s="41"/>
      <c r="QRH3" s="41"/>
      <c r="QRI3" s="41"/>
      <c r="QRJ3" s="41"/>
      <c r="QRK3" s="41"/>
      <c r="QRL3" s="41"/>
      <c r="QRM3" s="41"/>
      <c r="QRN3" s="41"/>
      <c r="QRO3" s="41"/>
      <c r="QRP3" s="41"/>
      <c r="QRQ3" s="41"/>
      <c r="QRR3" s="41"/>
      <c r="QRS3" s="41"/>
      <c r="QRT3" s="41"/>
      <c r="QRU3" s="41"/>
      <c r="QRV3" s="41"/>
      <c r="QRW3" s="41"/>
      <c r="QRX3" s="41"/>
      <c r="QRY3" s="41"/>
      <c r="QRZ3" s="41"/>
      <c r="QSA3" s="41"/>
      <c r="QSB3" s="41"/>
      <c r="QSC3" s="41"/>
      <c r="QSD3" s="41"/>
      <c r="QSE3" s="41"/>
      <c r="QSF3" s="41"/>
      <c r="QSG3" s="41"/>
      <c r="QSH3" s="41"/>
      <c r="QSI3" s="41"/>
      <c r="QSJ3" s="41"/>
      <c r="QSK3" s="41"/>
      <c r="QSL3" s="41"/>
      <c r="QSM3" s="41"/>
      <c r="QSN3" s="41"/>
      <c r="QSO3" s="41"/>
      <c r="QSP3" s="41"/>
      <c r="QSQ3" s="41"/>
      <c r="QSR3" s="41"/>
      <c r="QSS3" s="41"/>
      <c r="QST3" s="41"/>
      <c r="QSU3" s="41"/>
      <c r="QSV3" s="41"/>
      <c r="QSW3" s="41"/>
      <c r="QSX3" s="41"/>
      <c r="QSY3" s="41"/>
      <c r="QSZ3" s="41"/>
      <c r="QTA3" s="41"/>
      <c r="QTB3" s="41"/>
      <c r="QTC3" s="41"/>
      <c r="QTD3" s="41"/>
      <c r="QTE3" s="41"/>
      <c r="QTF3" s="41"/>
      <c r="QTG3" s="41"/>
      <c r="QTH3" s="41"/>
      <c r="QTI3" s="41"/>
      <c r="QTJ3" s="41"/>
      <c r="QTK3" s="41"/>
      <c r="QTL3" s="41"/>
      <c r="QTM3" s="41"/>
      <c r="QTN3" s="41"/>
      <c r="QTO3" s="41"/>
      <c r="QTP3" s="41"/>
      <c r="QTQ3" s="41"/>
      <c r="QTR3" s="41"/>
      <c r="QTS3" s="41"/>
      <c r="QTT3" s="41"/>
      <c r="QTU3" s="41"/>
      <c r="QTV3" s="41"/>
      <c r="QTW3" s="41"/>
      <c r="QTX3" s="41"/>
      <c r="QTY3" s="41"/>
      <c r="QTZ3" s="41"/>
      <c r="QUA3" s="41"/>
      <c r="QUB3" s="41"/>
      <c r="QUC3" s="41"/>
      <c r="QUD3" s="41"/>
      <c r="QUE3" s="41"/>
      <c r="QUF3" s="41"/>
      <c r="QUG3" s="41"/>
      <c r="QUH3" s="41"/>
      <c r="QUI3" s="41"/>
      <c r="QUJ3" s="41"/>
      <c r="QUK3" s="41"/>
      <c r="QUL3" s="41"/>
      <c r="QUM3" s="41"/>
      <c r="QUN3" s="41"/>
      <c r="QUO3" s="41"/>
      <c r="QUP3" s="41"/>
      <c r="QUQ3" s="41"/>
      <c r="QUR3" s="41"/>
      <c r="QUS3" s="41"/>
      <c r="QUT3" s="41"/>
      <c r="QUU3" s="41"/>
      <c r="QUV3" s="41"/>
      <c r="QUW3" s="41"/>
      <c r="QUX3" s="41"/>
      <c r="QUY3" s="41"/>
      <c r="QUZ3" s="41"/>
      <c r="QVA3" s="41"/>
      <c r="QVB3" s="41"/>
      <c r="QVC3" s="41"/>
      <c r="QVD3" s="41"/>
      <c r="QVE3" s="41"/>
      <c r="QVF3" s="41"/>
      <c r="QVG3" s="41"/>
      <c r="QVH3" s="41"/>
      <c r="QVI3" s="41"/>
      <c r="QVJ3" s="41"/>
      <c r="QVK3" s="41"/>
      <c r="QVL3" s="41"/>
      <c r="QVM3" s="41"/>
      <c r="QVN3" s="41"/>
      <c r="QVO3" s="41"/>
      <c r="QVP3" s="41"/>
      <c r="QVQ3" s="41"/>
      <c r="QVR3" s="41"/>
      <c r="QVS3" s="41"/>
      <c r="QVT3" s="41"/>
      <c r="QVU3" s="41"/>
      <c r="QVV3" s="41"/>
      <c r="QVW3" s="41"/>
      <c r="QVX3" s="41"/>
      <c r="QVY3" s="41"/>
      <c r="QVZ3" s="41"/>
      <c r="QWA3" s="41"/>
      <c r="QWB3" s="41"/>
      <c r="QWC3" s="41"/>
      <c r="QWD3" s="41"/>
      <c r="QWE3" s="41"/>
      <c r="QWF3" s="41"/>
      <c r="QWG3" s="41"/>
      <c r="QWH3" s="41"/>
      <c r="QWI3" s="41"/>
      <c r="QWJ3" s="41"/>
      <c r="QWK3" s="41"/>
      <c r="QWL3" s="41"/>
      <c r="QWM3" s="41"/>
      <c r="QWN3" s="41"/>
      <c r="QWO3" s="41"/>
      <c r="QWP3" s="41"/>
      <c r="QWQ3" s="41"/>
      <c r="QWR3" s="41"/>
      <c r="QWS3" s="41"/>
      <c r="QWT3" s="41"/>
      <c r="QWU3" s="41"/>
      <c r="QWV3" s="41"/>
      <c r="QWW3" s="41"/>
      <c r="QWX3" s="41"/>
      <c r="QWY3" s="41"/>
      <c r="QWZ3" s="41"/>
      <c r="QXA3" s="41"/>
      <c r="QXB3" s="41"/>
      <c r="QXC3" s="41"/>
      <c r="QXD3" s="41"/>
      <c r="QXE3" s="41"/>
      <c r="QXF3" s="41"/>
      <c r="QXG3" s="41"/>
      <c r="QXH3" s="41"/>
      <c r="QXI3" s="41"/>
      <c r="QXJ3" s="41"/>
      <c r="QXK3" s="41"/>
      <c r="QXL3" s="41"/>
      <c r="QXM3" s="41"/>
      <c r="QXN3" s="41"/>
      <c r="QXO3" s="41"/>
      <c r="QXP3" s="41"/>
      <c r="QXQ3" s="41"/>
      <c r="QXR3" s="41"/>
      <c r="QXS3" s="41"/>
      <c r="QXT3" s="41"/>
      <c r="QXU3" s="41"/>
      <c r="QXV3" s="41"/>
      <c r="QXW3" s="41"/>
      <c r="QXX3" s="41"/>
      <c r="QXY3" s="41"/>
      <c r="QXZ3" s="41"/>
      <c r="QYA3" s="41"/>
      <c r="QYB3" s="41"/>
      <c r="QYC3" s="41"/>
      <c r="QYD3" s="41"/>
      <c r="QYE3" s="41"/>
      <c r="QYF3" s="41"/>
      <c r="QYG3" s="41"/>
      <c r="QYH3" s="41"/>
      <c r="QYI3" s="41"/>
      <c r="QYJ3" s="41"/>
      <c r="QYK3" s="41"/>
      <c r="QYL3" s="41"/>
      <c r="QYM3" s="41"/>
      <c r="QYN3" s="41"/>
      <c r="QYO3" s="41"/>
      <c r="QYP3" s="41"/>
      <c r="QYQ3" s="41"/>
      <c r="QYR3" s="41"/>
      <c r="QYS3" s="41"/>
      <c r="QYT3" s="41"/>
      <c r="QYU3" s="41"/>
      <c r="QYV3" s="41"/>
      <c r="QYW3" s="41"/>
      <c r="QYX3" s="41"/>
      <c r="QYY3" s="41"/>
      <c r="QYZ3" s="41"/>
      <c r="QZA3" s="41"/>
      <c r="QZB3" s="41"/>
      <c r="QZC3" s="41"/>
      <c r="QZD3" s="41"/>
      <c r="QZE3" s="41"/>
      <c r="QZF3" s="41"/>
      <c r="QZG3" s="41"/>
      <c r="QZH3" s="41"/>
      <c r="QZI3" s="41"/>
      <c r="QZJ3" s="41"/>
      <c r="QZK3" s="41"/>
      <c r="QZL3" s="41"/>
      <c r="QZM3" s="41"/>
      <c r="QZN3" s="41"/>
      <c r="QZO3" s="41"/>
      <c r="QZP3" s="41"/>
      <c r="QZQ3" s="41"/>
      <c r="QZR3" s="41"/>
      <c r="QZS3" s="41"/>
      <c r="QZT3" s="41"/>
      <c r="QZU3" s="41"/>
      <c r="QZV3" s="41"/>
      <c r="QZW3" s="41"/>
      <c r="QZX3" s="41"/>
      <c r="QZY3" s="41"/>
      <c r="QZZ3" s="41"/>
      <c r="RAA3" s="41"/>
      <c r="RAB3" s="41"/>
      <c r="RAC3" s="41"/>
      <c r="RAD3" s="41"/>
      <c r="RAE3" s="41"/>
      <c r="RAF3" s="41"/>
      <c r="RAG3" s="41"/>
      <c r="RAH3" s="41"/>
      <c r="RAI3" s="41"/>
      <c r="RAJ3" s="41"/>
      <c r="RAK3" s="41"/>
      <c r="RAL3" s="41"/>
      <c r="RAM3" s="41"/>
      <c r="RAN3" s="41"/>
      <c r="RAO3" s="41"/>
      <c r="RAP3" s="41"/>
      <c r="RAQ3" s="41"/>
      <c r="RAR3" s="41"/>
      <c r="RAS3" s="41"/>
      <c r="RAT3" s="41"/>
      <c r="RAU3" s="41"/>
      <c r="RAV3" s="41"/>
      <c r="RAW3" s="41"/>
      <c r="RAX3" s="41"/>
      <c r="RAY3" s="41"/>
      <c r="RAZ3" s="41"/>
      <c r="RBA3" s="41"/>
      <c r="RBB3" s="41"/>
      <c r="RBC3" s="41"/>
      <c r="RBD3" s="41"/>
      <c r="RBE3" s="41"/>
      <c r="RBF3" s="41"/>
      <c r="RBG3" s="41"/>
      <c r="RBH3" s="41"/>
      <c r="RBI3" s="41"/>
      <c r="RBJ3" s="41"/>
      <c r="RBK3" s="41"/>
      <c r="RBL3" s="41"/>
      <c r="RBM3" s="41"/>
      <c r="RBN3" s="41"/>
      <c r="RBO3" s="41"/>
      <c r="RBP3" s="41"/>
      <c r="RBQ3" s="41"/>
      <c r="RBR3" s="41"/>
      <c r="RBS3" s="41"/>
      <c r="RBT3" s="41"/>
      <c r="RBU3" s="41"/>
      <c r="RBV3" s="41"/>
      <c r="RBW3" s="41"/>
      <c r="RBX3" s="41"/>
      <c r="RBY3" s="41"/>
      <c r="RBZ3" s="41"/>
      <c r="RCA3" s="41"/>
      <c r="RCB3" s="41"/>
      <c r="RCC3" s="41"/>
      <c r="RCD3" s="41"/>
      <c r="RCE3" s="41"/>
      <c r="RCF3" s="41"/>
      <c r="RCG3" s="41"/>
      <c r="RCH3" s="41"/>
      <c r="RCI3" s="41"/>
      <c r="RCJ3" s="41"/>
      <c r="RCK3" s="41"/>
      <c r="RCL3" s="41"/>
      <c r="RCM3" s="41"/>
      <c r="RCN3" s="41"/>
      <c r="RCO3" s="41"/>
      <c r="RCP3" s="41"/>
      <c r="RCQ3" s="41"/>
      <c r="RCR3" s="41"/>
      <c r="RCS3" s="41"/>
      <c r="RCT3" s="41"/>
      <c r="RCU3" s="41"/>
      <c r="RCV3" s="41"/>
      <c r="RCW3" s="41"/>
      <c r="RCX3" s="41"/>
      <c r="RCY3" s="41"/>
      <c r="RCZ3" s="41"/>
      <c r="RDA3" s="41"/>
      <c r="RDB3" s="41"/>
      <c r="RDC3" s="41"/>
      <c r="RDD3" s="41"/>
      <c r="RDE3" s="41"/>
      <c r="RDF3" s="41"/>
      <c r="RDG3" s="41"/>
      <c r="RDH3" s="41"/>
      <c r="RDI3" s="41"/>
      <c r="RDJ3" s="41"/>
      <c r="RDK3" s="41"/>
      <c r="RDL3" s="41"/>
      <c r="RDM3" s="41"/>
      <c r="RDN3" s="41"/>
      <c r="RDO3" s="41"/>
      <c r="RDP3" s="41"/>
      <c r="RDQ3" s="41"/>
      <c r="RDR3" s="41"/>
      <c r="RDS3" s="41"/>
      <c r="RDT3" s="41"/>
      <c r="RDU3" s="41"/>
      <c r="RDV3" s="41"/>
      <c r="RDW3" s="41"/>
      <c r="RDX3" s="41"/>
      <c r="RDY3" s="41"/>
      <c r="RDZ3" s="41"/>
      <c r="REA3" s="41"/>
      <c r="REB3" s="41"/>
      <c r="REC3" s="41"/>
      <c r="RED3" s="41"/>
      <c r="REE3" s="41"/>
      <c r="REF3" s="41"/>
      <c r="REG3" s="41"/>
      <c r="REH3" s="41"/>
      <c r="REI3" s="41"/>
      <c r="REJ3" s="41"/>
      <c r="REK3" s="41"/>
      <c r="REL3" s="41"/>
      <c r="REM3" s="41"/>
      <c r="REN3" s="41"/>
      <c r="REO3" s="41"/>
      <c r="REP3" s="41"/>
      <c r="REQ3" s="41"/>
      <c r="RER3" s="41"/>
      <c r="RES3" s="41"/>
      <c r="RET3" s="41"/>
      <c r="REU3" s="41"/>
      <c r="REV3" s="41"/>
      <c r="REW3" s="41"/>
      <c r="REX3" s="41"/>
      <c r="REY3" s="41"/>
      <c r="REZ3" s="41"/>
      <c r="RFA3" s="41"/>
      <c r="RFB3" s="41"/>
      <c r="RFC3" s="41"/>
      <c r="RFD3" s="41"/>
      <c r="RFE3" s="41"/>
      <c r="RFF3" s="41"/>
      <c r="RFG3" s="41"/>
      <c r="RFH3" s="41"/>
      <c r="RFI3" s="41"/>
      <c r="RFJ3" s="41"/>
      <c r="RFK3" s="41"/>
      <c r="RFL3" s="41"/>
      <c r="RFM3" s="41"/>
      <c r="RFN3" s="41"/>
      <c r="RFO3" s="41"/>
      <c r="RFP3" s="41"/>
      <c r="RFQ3" s="41"/>
      <c r="RFR3" s="41"/>
      <c r="RFS3" s="41"/>
      <c r="RFT3" s="41"/>
      <c r="RFU3" s="41"/>
      <c r="RFV3" s="41"/>
      <c r="RFW3" s="41"/>
      <c r="RFX3" s="41"/>
      <c r="RFY3" s="41"/>
      <c r="RFZ3" s="41"/>
      <c r="RGA3" s="41"/>
      <c r="RGB3" s="41"/>
      <c r="RGC3" s="41"/>
      <c r="RGD3" s="41"/>
      <c r="RGE3" s="41"/>
      <c r="RGF3" s="41"/>
      <c r="RGG3" s="41"/>
      <c r="RGH3" s="41"/>
      <c r="RGI3" s="41"/>
      <c r="RGJ3" s="41"/>
      <c r="RGK3" s="41"/>
      <c r="RGL3" s="41"/>
      <c r="RGM3" s="41"/>
      <c r="RGN3" s="41"/>
      <c r="RGO3" s="41"/>
      <c r="RGP3" s="41"/>
      <c r="RGQ3" s="41"/>
      <c r="RGR3" s="41"/>
      <c r="RGS3" s="41"/>
      <c r="RGT3" s="41"/>
      <c r="RGU3" s="41"/>
      <c r="RGV3" s="41"/>
      <c r="RGW3" s="41"/>
      <c r="RGX3" s="41"/>
      <c r="RGY3" s="41"/>
      <c r="RGZ3" s="41"/>
      <c r="RHA3" s="41"/>
      <c r="RHB3" s="41"/>
      <c r="RHC3" s="41"/>
      <c r="RHD3" s="41"/>
      <c r="RHE3" s="41"/>
      <c r="RHF3" s="41"/>
      <c r="RHG3" s="41"/>
      <c r="RHH3" s="41"/>
      <c r="RHI3" s="41"/>
      <c r="RHJ3" s="41"/>
      <c r="RHK3" s="41"/>
      <c r="RHL3" s="41"/>
      <c r="RHM3" s="41"/>
      <c r="RHN3" s="41"/>
      <c r="RHO3" s="41"/>
      <c r="RHP3" s="41"/>
      <c r="RHQ3" s="41"/>
      <c r="RHR3" s="41"/>
      <c r="RHS3" s="41"/>
      <c r="RHT3" s="41"/>
      <c r="RHU3" s="41"/>
      <c r="RHV3" s="41"/>
      <c r="RHW3" s="41"/>
      <c r="RHX3" s="41"/>
      <c r="RHY3" s="41"/>
      <c r="RHZ3" s="41"/>
      <c r="RIA3" s="41"/>
      <c r="RIB3" s="41"/>
      <c r="RIC3" s="41"/>
      <c r="RID3" s="41"/>
      <c r="RIE3" s="41"/>
      <c r="RIF3" s="41"/>
      <c r="RIG3" s="41"/>
      <c r="RIH3" s="41"/>
      <c r="RII3" s="41"/>
      <c r="RIJ3" s="41"/>
      <c r="RIK3" s="41"/>
      <c r="RIL3" s="41"/>
      <c r="RIM3" s="41"/>
      <c r="RIN3" s="41"/>
      <c r="RIO3" s="41"/>
      <c r="RIP3" s="41"/>
      <c r="RIQ3" s="41"/>
      <c r="RIR3" s="41"/>
      <c r="RIS3" s="41"/>
      <c r="RIT3" s="41"/>
      <c r="RIU3" s="41"/>
      <c r="RIV3" s="41"/>
      <c r="RIW3" s="41"/>
      <c r="RIX3" s="41"/>
      <c r="RIY3" s="41"/>
      <c r="RIZ3" s="41"/>
      <c r="RJA3" s="41"/>
      <c r="RJB3" s="41"/>
      <c r="RJC3" s="41"/>
      <c r="RJD3" s="41"/>
      <c r="RJE3" s="41"/>
      <c r="RJF3" s="41"/>
      <c r="RJG3" s="41"/>
      <c r="RJH3" s="41"/>
      <c r="RJI3" s="41"/>
      <c r="RJJ3" s="41"/>
      <c r="RJK3" s="41"/>
      <c r="RJL3" s="41"/>
      <c r="RJM3" s="41"/>
      <c r="RJN3" s="41"/>
      <c r="RJO3" s="41"/>
      <c r="RJP3" s="41"/>
      <c r="RJQ3" s="41"/>
      <c r="RJR3" s="41"/>
      <c r="RJS3" s="41"/>
      <c r="RJT3" s="41"/>
      <c r="RJU3" s="41"/>
      <c r="RJV3" s="41"/>
      <c r="RJW3" s="41"/>
      <c r="RJX3" s="41"/>
      <c r="RJY3" s="41"/>
      <c r="RJZ3" s="41"/>
      <c r="RKA3" s="41"/>
      <c r="RKB3" s="41"/>
      <c r="RKC3" s="41"/>
      <c r="RKD3" s="41"/>
      <c r="RKE3" s="41"/>
      <c r="RKF3" s="41"/>
      <c r="RKG3" s="41"/>
      <c r="RKH3" s="41"/>
      <c r="RKI3" s="41"/>
      <c r="RKJ3" s="41"/>
      <c r="RKK3" s="41"/>
      <c r="RKL3" s="41"/>
      <c r="RKM3" s="41"/>
      <c r="RKN3" s="41"/>
      <c r="RKO3" s="41"/>
      <c r="RKP3" s="41"/>
      <c r="RKQ3" s="41"/>
      <c r="RKR3" s="41"/>
      <c r="RKS3" s="41"/>
      <c r="RKT3" s="41"/>
      <c r="RKU3" s="41"/>
      <c r="RKV3" s="41"/>
      <c r="RKW3" s="41"/>
      <c r="RKX3" s="41"/>
      <c r="RKY3" s="41"/>
      <c r="RKZ3" s="41"/>
      <c r="RLA3" s="41"/>
      <c r="RLB3" s="41"/>
      <c r="RLC3" s="41"/>
      <c r="RLD3" s="41"/>
      <c r="RLE3" s="41"/>
      <c r="RLF3" s="41"/>
      <c r="RLG3" s="41"/>
      <c r="RLH3" s="41"/>
      <c r="RLI3" s="41"/>
      <c r="RLJ3" s="41"/>
      <c r="RLK3" s="41"/>
      <c r="RLL3" s="41"/>
      <c r="RLM3" s="41"/>
      <c r="RLN3" s="41"/>
      <c r="RLO3" s="41"/>
      <c r="RLP3" s="41"/>
      <c r="RLQ3" s="41"/>
      <c r="RLR3" s="41"/>
      <c r="RLS3" s="41"/>
      <c r="RLT3" s="41"/>
      <c r="RLU3" s="41"/>
      <c r="RLV3" s="41"/>
      <c r="RLW3" s="41"/>
      <c r="RLX3" s="41"/>
      <c r="RLY3" s="41"/>
      <c r="RLZ3" s="41"/>
      <c r="RMA3" s="41"/>
      <c r="RMB3" s="41"/>
      <c r="RMC3" s="41"/>
      <c r="RMD3" s="41"/>
      <c r="RME3" s="41"/>
      <c r="RMF3" s="41"/>
      <c r="RMG3" s="41"/>
      <c r="RMH3" s="41"/>
      <c r="RMI3" s="41"/>
      <c r="RMJ3" s="41"/>
      <c r="RMK3" s="41"/>
      <c r="RML3" s="41"/>
      <c r="RMM3" s="41"/>
      <c r="RMN3" s="41"/>
      <c r="RMO3" s="41"/>
      <c r="RMP3" s="41"/>
      <c r="RMQ3" s="41"/>
      <c r="RMR3" s="41"/>
      <c r="RMS3" s="41"/>
      <c r="RMT3" s="41"/>
      <c r="RMU3" s="41"/>
      <c r="RMV3" s="41"/>
      <c r="RMW3" s="41"/>
      <c r="RMX3" s="41"/>
      <c r="RMY3" s="41"/>
      <c r="RMZ3" s="41"/>
      <c r="RNA3" s="41"/>
      <c r="RNB3" s="41"/>
      <c r="RNC3" s="41"/>
      <c r="RND3" s="41"/>
      <c r="RNE3" s="41"/>
      <c r="RNF3" s="41"/>
      <c r="RNG3" s="41"/>
      <c r="RNH3" s="41"/>
      <c r="RNI3" s="41"/>
      <c r="RNJ3" s="41"/>
      <c r="RNK3" s="41"/>
      <c r="RNL3" s="41"/>
      <c r="RNM3" s="41"/>
      <c r="RNN3" s="41"/>
      <c r="RNO3" s="41"/>
      <c r="RNP3" s="41"/>
      <c r="RNQ3" s="41"/>
      <c r="RNR3" s="41"/>
      <c r="RNS3" s="41"/>
      <c r="RNT3" s="41"/>
      <c r="RNU3" s="41"/>
      <c r="RNV3" s="41"/>
      <c r="RNW3" s="41"/>
      <c r="RNX3" s="41"/>
      <c r="RNY3" s="41"/>
      <c r="RNZ3" s="41"/>
      <c r="ROA3" s="41"/>
      <c r="ROB3" s="41"/>
      <c r="ROC3" s="41"/>
      <c r="ROD3" s="41"/>
      <c r="ROE3" s="41"/>
      <c r="ROF3" s="41"/>
      <c r="ROG3" s="41"/>
      <c r="ROH3" s="41"/>
      <c r="ROI3" s="41"/>
      <c r="ROJ3" s="41"/>
      <c r="ROK3" s="41"/>
      <c r="ROL3" s="41"/>
      <c r="ROM3" s="41"/>
      <c r="RON3" s="41"/>
      <c r="ROO3" s="41"/>
      <c r="ROP3" s="41"/>
      <c r="ROQ3" s="41"/>
      <c r="ROR3" s="41"/>
      <c r="ROS3" s="41"/>
      <c r="ROT3" s="41"/>
      <c r="ROU3" s="41"/>
      <c r="ROV3" s="41"/>
      <c r="ROW3" s="41"/>
      <c r="ROX3" s="41"/>
      <c r="ROY3" s="41"/>
      <c r="ROZ3" s="41"/>
      <c r="RPA3" s="41"/>
      <c r="RPB3" s="41"/>
      <c r="RPC3" s="41"/>
      <c r="RPD3" s="41"/>
      <c r="RPE3" s="41"/>
      <c r="RPF3" s="41"/>
      <c r="RPG3" s="41"/>
      <c r="RPH3" s="41"/>
      <c r="RPI3" s="41"/>
      <c r="RPJ3" s="41"/>
      <c r="RPK3" s="41"/>
      <c r="RPL3" s="41"/>
      <c r="RPM3" s="41"/>
      <c r="RPN3" s="41"/>
      <c r="RPO3" s="41"/>
      <c r="RPP3" s="41"/>
      <c r="RPQ3" s="41"/>
      <c r="RPR3" s="41"/>
      <c r="RPS3" s="41"/>
      <c r="RPT3" s="41"/>
      <c r="RPU3" s="41"/>
      <c r="RPV3" s="41"/>
      <c r="RPW3" s="41"/>
      <c r="RPX3" s="41"/>
      <c r="RPY3" s="41"/>
      <c r="RPZ3" s="41"/>
      <c r="RQA3" s="41"/>
      <c r="RQB3" s="41"/>
      <c r="RQC3" s="41"/>
      <c r="RQD3" s="41"/>
      <c r="RQE3" s="41"/>
      <c r="RQF3" s="41"/>
      <c r="RQG3" s="41"/>
      <c r="RQH3" s="41"/>
      <c r="RQI3" s="41"/>
      <c r="RQJ3" s="41"/>
      <c r="RQK3" s="41"/>
      <c r="RQL3" s="41"/>
      <c r="RQM3" s="41"/>
      <c r="RQN3" s="41"/>
      <c r="RQO3" s="41"/>
      <c r="RQP3" s="41"/>
      <c r="RQQ3" s="41"/>
      <c r="RQR3" s="41"/>
      <c r="RQS3" s="41"/>
      <c r="RQT3" s="41"/>
      <c r="RQU3" s="41"/>
      <c r="RQV3" s="41"/>
      <c r="RQW3" s="41"/>
      <c r="RQX3" s="41"/>
      <c r="RQY3" s="41"/>
      <c r="RQZ3" s="41"/>
      <c r="RRA3" s="41"/>
      <c r="RRB3" s="41"/>
      <c r="RRC3" s="41"/>
      <c r="RRD3" s="41"/>
      <c r="RRE3" s="41"/>
      <c r="RRF3" s="41"/>
      <c r="RRG3" s="41"/>
      <c r="RRH3" s="41"/>
      <c r="RRI3" s="41"/>
      <c r="RRJ3" s="41"/>
      <c r="RRK3" s="41"/>
      <c r="RRL3" s="41"/>
      <c r="RRM3" s="41"/>
      <c r="RRN3" s="41"/>
      <c r="RRO3" s="41"/>
      <c r="RRP3" s="41"/>
      <c r="RRQ3" s="41"/>
      <c r="RRR3" s="41"/>
      <c r="RRS3" s="41"/>
      <c r="RRT3" s="41"/>
      <c r="RRU3" s="41"/>
      <c r="RRV3" s="41"/>
      <c r="RRW3" s="41"/>
      <c r="RRX3" s="41"/>
      <c r="RRY3" s="41"/>
      <c r="RRZ3" s="41"/>
      <c r="RSA3" s="41"/>
      <c r="RSB3" s="41"/>
      <c r="RSC3" s="41"/>
      <c r="RSD3" s="41"/>
      <c r="RSE3" s="41"/>
      <c r="RSF3" s="41"/>
      <c r="RSG3" s="41"/>
      <c r="RSH3" s="41"/>
      <c r="RSI3" s="41"/>
      <c r="RSJ3" s="41"/>
      <c r="RSK3" s="41"/>
      <c r="RSL3" s="41"/>
      <c r="RSM3" s="41"/>
      <c r="RSN3" s="41"/>
      <c r="RSO3" s="41"/>
      <c r="RSP3" s="41"/>
      <c r="RSQ3" s="41"/>
      <c r="RSR3" s="41"/>
      <c r="RSS3" s="41"/>
      <c r="RST3" s="41"/>
      <c r="RSU3" s="41"/>
      <c r="RSV3" s="41"/>
      <c r="RSW3" s="41"/>
      <c r="RSX3" s="41"/>
      <c r="RSY3" s="41"/>
      <c r="RSZ3" s="41"/>
      <c r="RTA3" s="41"/>
      <c r="RTB3" s="41"/>
      <c r="RTC3" s="41"/>
      <c r="RTD3" s="41"/>
      <c r="RTE3" s="41"/>
      <c r="RTF3" s="41"/>
      <c r="RTG3" s="41"/>
      <c r="RTH3" s="41"/>
      <c r="RTI3" s="41"/>
      <c r="RTJ3" s="41"/>
      <c r="RTK3" s="41"/>
      <c r="RTL3" s="41"/>
      <c r="RTM3" s="41"/>
      <c r="RTN3" s="41"/>
      <c r="RTO3" s="41"/>
      <c r="RTP3" s="41"/>
      <c r="RTQ3" s="41"/>
      <c r="RTR3" s="41"/>
      <c r="RTS3" s="41"/>
      <c r="RTT3" s="41"/>
      <c r="RTU3" s="41"/>
      <c r="RTV3" s="41"/>
      <c r="RTW3" s="41"/>
      <c r="RTX3" s="41"/>
      <c r="RTY3" s="41"/>
      <c r="RTZ3" s="41"/>
      <c r="RUA3" s="41"/>
      <c r="RUB3" s="41"/>
      <c r="RUC3" s="41"/>
      <c r="RUD3" s="41"/>
      <c r="RUE3" s="41"/>
      <c r="RUF3" s="41"/>
      <c r="RUG3" s="41"/>
      <c r="RUH3" s="41"/>
      <c r="RUI3" s="41"/>
      <c r="RUJ3" s="41"/>
      <c r="RUK3" s="41"/>
      <c r="RUL3" s="41"/>
      <c r="RUM3" s="41"/>
      <c r="RUN3" s="41"/>
      <c r="RUO3" s="41"/>
      <c r="RUP3" s="41"/>
      <c r="RUQ3" s="41"/>
      <c r="RUR3" s="41"/>
      <c r="RUS3" s="41"/>
      <c r="RUT3" s="41"/>
      <c r="RUU3" s="41"/>
      <c r="RUV3" s="41"/>
      <c r="RUW3" s="41"/>
      <c r="RUX3" s="41"/>
      <c r="RUY3" s="41"/>
      <c r="RUZ3" s="41"/>
      <c r="RVA3" s="41"/>
      <c r="RVB3" s="41"/>
      <c r="RVC3" s="41"/>
      <c r="RVD3" s="41"/>
      <c r="RVE3" s="41"/>
      <c r="RVF3" s="41"/>
      <c r="RVG3" s="41"/>
      <c r="RVH3" s="41"/>
      <c r="RVI3" s="41"/>
      <c r="RVJ3" s="41"/>
      <c r="RVK3" s="41"/>
      <c r="RVL3" s="41"/>
      <c r="RVM3" s="41"/>
      <c r="RVN3" s="41"/>
      <c r="RVO3" s="41"/>
      <c r="RVP3" s="41"/>
      <c r="RVQ3" s="41"/>
      <c r="RVR3" s="41"/>
      <c r="RVS3" s="41"/>
      <c r="RVT3" s="41"/>
      <c r="RVU3" s="41"/>
      <c r="RVV3" s="41"/>
      <c r="RVW3" s="41"/>
      <c r="RVX3" s="41"/>
      <c r="RVY3" s="41"/>
      <c r="RVZ3" s="41"/>
      <c r="RWA3" s="41"/>
      <c r="RWB3" s="41"/>
      <c r="RWC3" s="41"/>
      <c r="RWD3" s="41"/>
      <c r="RWE3" s="41"/>
      <c r="RWF3" s="41"/>
      <c r="RWG3" s="41"/>
      <c r="RWH3" s="41"/>
      <c r="RWI3" s="41"/>
      <c r="RWJ3" s="41"/>
      <c r="RWK3" s="41"/>
      <c r="RWL3" s="41"/>
      <c r="RWM3" s="41"/>
      <c r="RWN3" s="41"/>
      <c r="RWO3" s="41"/>
      <c r="RWP3" s="41"/>
      <c r="RWQ3" s="41"/>
      <c r="RWR3" s="41"/>
      <c r="RWS3" s="41"/>
      <c r="RWT3" s="41"/>
      <c r="RWU3" s="41"/>
      <c r="RWV3" s="41"/>
      <c r="RWW3" s="41"/>
      <c r="RWX3" s="41"/>
      <c r="RWY3" s="41"/>
      <c r="RWZ3" s="41"/>
      <c r="RXA3" s="41"/>
      <c r="RXB3" s="41"/>
      <c r="RXC3" s="41"/>
      <c r="RXD3" s="41"/>
      <c r="RXE3" s="41"/>
      <c r="RXF3" s="41"/>
      <c r="RXG3" s="41"/>
      <c r="RXH3" s="41"/>
      <c r="RXI3" s="41"/>
      <c r="RXJ3" s="41"/>
      <c r="RXK3" s="41"/>
      <c r="RXL3" s="41"/>
      <c r="RXM3" s="41"/>
      <c r="RXN3" s="41"/>
      <c r="RXO3" s="41"/>
      <c r="RXP3" s="41"/>
      <c r="RXQ3" s="41"/>
      <c r="RXR3" s="41"/>
      <c r="RXS3" s="41"/>
      <c r="RXT3" s="41"/>
      <c r="RXU3" s="41"/>
      <c r="RXV3" s="41"/>
      <c r="RXW3" s="41"/>
      <c r="RXX3" s="41"/>
      <c r="RXY3" s="41"/>
      <c r="RXZ3" s="41"/>
      <c r="RYA3" s="41"/>
      <c r="RYB3" s="41"/>
      <c r="RYC3" s="41"/>
      <c r="RYD3" s="41"/>
      <c r="RYE3" s="41"/>
      <c r="RYF3" s="41"/>
      <c r="RYG3" s="41"/>
      <c r="RYH3" s="41"/>
      <c r="RYI3" s="41"/>
      <c r="RYJ3" s="41"/>
      <c r="RYK3" s="41"/>
      <c r="RYL3" s="41"/>
      <c r="RYM3" s="41"/>
      <c r="RYN3" s="41"/>
      <c r="RYO3" s="41"/>
      <c r="RYP3" s="41"/>
      <c r="RYQ3" s="41"/>
      <c r="RYR3" s="41"/>
      <c r="RYS3" s="41"/>
      <c r="RYT3" s="41"/>
      <c r="RYU3" s="41"/>
      <c r="RYV3" s="41"/>
      <c r="RYW3" s="41"/>
      <c r="RYX3" s="41"/>
      <c r="RYY3" s="41"/>
      <c r="RYZ3" s="41"/>
      <c r="RZA3" s="41"/>
      <c r="RZB3" s="41"/>
      <c r="RZC3" s="41"/>
      <c r="RZD3" s="41"/>
      <c r="RZE3" s="41"/>
      <c r="RZF3" s="41"/>
      <c r="RZG3" s="41"/>
      <c r="RZH3" s="41"/>
      <c r="RZI3" s="41"/>
      <c r="RZJ3" s="41"/>
      <c r="RZK3" s="41"/>
      <c r="RZL3" s="41"/>
      <c r="RZM3" s="41"/>
      <c r="RZN3" s="41"/>
      <c r="RZO3" s="41"/>
      <c r="RZP3" s="41"/>
      <c r="RZQ3" s="41"/>
      <c r="RZR3" s="41"/>
      <c r="RZS3" s="41"/>
      <c r="RZT3" s="41"/>
      <c r="RZU3" s="41"/>
      <c r="RZV3" s="41"/>
      <c r="RZW3" s="41"/>
      <c r="RZX3" s="41"/>
      <c r="RZY3" s="41"/>
      <c r="RZZ3" s="41"/>
      <c r="SAA3" s="41"/>
      <c r="SAB3" s="41"/>
      <c r="SAC3" s="41"/>
      <c r="SAD3" s="41"/>
      <c r="SAE3" s="41"/>
      <c r="SAF3" s="41"/>
      <c r="SAG3" s="41"/>
      <c r="SAH3" s="41"/>
      <c r="SAI3" s="41"/>
      <c r="SAJ3" s="41"/>
      <c r="SAK3" s="41"/>
      <c r="SAL3" s="41"/>
      <c r="SAM3" s="41"/>
      <c r="SAN3" s="41"/>
      <c r="SAO3" s="41"/>
      <c r="SAP3" s="41"/>
      <c r="SAQ3" s="41"/>
      <c r="SAR3" s="41"/>
      <c r="SAS3" s="41"/>
      <c r="SAT3" s="41"/>
      <c r="SAU3" s="41"/>
      <c r="SAV3" s="41"/>
      <c r="SAW3" s="41"/>
      <c r="SAX3" s="41"/>
      <c r="SAY3" s="41"/>
      <c r="SAZ3" s="41"/>
      <c r="SBA3" s="41"/>
      <c r="SBB3" s="41"/>
      <c r="SBC3" s="41"/>
      <c r="SBD3" s="41"/>
      <c r="SBE3" s="41"/>
      <c r="SBF3" s="41"/>
      <c r="SBG3" s="41"/>
      <c r="SBH3" s="41"/>
      <c r="SBI3" s="41"/>
      <c r="SBJ3" s="41"/>
      <c r="SBK3" s="41"/>
      <c r="SBL3" s="41"/>
      <c r="SBM3" s="41"/>
      <c r="SBN3" s="41"/>
      <c r="SBO3" s="41"/>
      <c r="SBP3" s="41"/>
      <c r="SBQ3" s="41"/>
      <c r="SBR3" s="41"/>
      <c r="SBS3" s="41"/>
      <c r="SBT3" s="41"/>
      <c r="SBU3" s="41"/>
      <c r="SBV3" s="41"/>
      <c r="SBW3" s="41"/>
      <c r="SBX3" s="41"/>
      <c r="SBY3" s="41"/>
      <c r="SBZ3" s="41"/>
      <c r="SCA3" s="41"/>
      <c r="SCB3" s="41"/>
      <c r="SCC3" s="41"/>
      <c r="SCD3" s="41"/>
      <c r="SCE3" s="41"/>
      <c r="SCF3" s="41"/>
      <c r="SCG3" s="41"/>
      <c r="SCH3" s="41"/>
      <c r="SCI3" s="41"/>
      <c r="SCJ3" s="41"/>
      <c r="SCK3" s="41"/>
      <c r="SCL3" s="41"/>
      <c r="SCM3" s="41"/>
      <c r="SCN3" s="41"/>
      <c r="SCO3" s="41"/>
      <c r="SCP3" s="41"/>
      <c r="SCQ3" s="41"/>
      <c r="SCR3" s="41"/>
      <c r="SCS3" s="41"/>
      <c r="SCT3" s="41"/>
      <c r="SCU3" s="41"/>
      <c r="SCV3" s="41"/>
      <c r="SCW3" s="41"/>
      <c r="SCX3" s="41"/>
      <c r="SCY3" s="41"/>
      <c r="SCZ3" s="41"/>
      <c r="SDA3" s="41"/>
      <c r="SDB3" s="41"/>
      <c r="SDC3" s="41"/>
      <c r="SDD3" s="41"/>
      <c r="SDE3" s="41"/>
      <c r="SDF3" s="41"/>
      <c r="SDG3" s="41"/>
      <c r="SDH3" s="41"/>
      <c r="SDI3" s="41"/>
      <c r="SDJ3" s="41"/>
      <c r="SDK3" s="41"/>
      <c r="SDL3" s="41"/>
      <c r="SDM3" s="41"/>
      <c r="SDN3" s="41"/>
      <c r="SDO3" s="41"/>
      <c r="SDP3" s="41"/>
      <c r="SDQ3" s="41"/>
      <c r="SDR3" s="41"/>
      <c r="SDS3" s="41"/>
      <c r="SDT3" s="41"/>
      <c r="SDU3" s="41"/>
      <c r="SDV3" s="41"/>
      <c r="SDW3" s="41"/>
      <c r="SDX3" s="41"/>
      <c r="SDY3" s="41"/>
      <c r="SDZ3" s="41"/>
      <c r="SEA3" s="41"/>
      <c r="SEB3" s="41"/>
      <c r="SEC3" s="41"/>
      <c r="SED3" s="41"/>
      <c r="SEE3" s="41"/>
      <c r="SEF3" s="41"/>
      <c r="SEG3" s="41"/>
      <c r="SEH3" s="41"/>
      <c r="SEI3" s="41"/>
      <c r="SEJ3" s="41"/>
      <c r="SEK3" s="41"/>
      <c r="SEL3" s="41"/>
      <c r="SEM3" s="41"/>
      <c r="SEN3" s="41"/>
      <c r="SEO3" s="41"/>
      <c r="SEP3" s="41"/>
      <c r="SEQ3" s="41"/>
      <c r="SER3" s="41"/>
      <c r="SES3" s="41"/>
      <c r="SET3" s="41"/>
      <c r="SEU3" s="41"/>
      <c r="SEV3" s="41"/>
      <c r="SEW3" s="41"/>
      <c r="SEX3" s="41"/>
      <c r="SEY3" s="41"/>
      <c r="SEZ3" s="41"/>
      <c r="SFA3" s="41"/>
      <c r="SFB3" s="41"/>
      <c r="SFC3" s="41"/>
      <c r="SFD3" s="41"/>
      <c r="SFE3" s="41"/>
      <c r="SFF3" s="41"/>
      <c r="SFG3" s="41"/>
      <c r="SFH3" s="41"/>
      <c r="SFI3" s="41"/>
      <c r="SFJ3" s="41"/>
      <c r="SFK3" s="41"/>
      <c r="SFL3" s="41"/>
      <c r="SFM3" s="41"/>
      <c r="SFN3" s="41"/>
      <c r="SFO3" s="41"/>
      <c r="SFP3" s="41"/>
      <c r="SFQ3" s="41"/>
      <c r="SFR3" s="41"/>
      <c r="SFS3" s="41"/>
      <c r="SFT3" s="41"/>
      <c r="SFU3" s="41"/>
      <c r="SFV3" s="41"/>
      <c r="SFW3" s="41"/>
      <c r="SFX3" s="41"/>
      <c r="SFY3" s="41"/>
      <c r="SFZ3" s="41"/>
      <c r="SGA3" s="41"/>
      <c r="SGB3" s="41"/>
      <c r="SGC3" s="41"/>
      <c r="SGD3" s="41"/>
      <c r="SGE3" s="41"/>
      <c r="SGF3" s="41"/>
      <c r="SGG3" s="41"/>
      <c r="SGH3" s="41"/>
      <c r="SGI3" s="41"/>
      <c r="SGJ3" s="41"/>
      <c r="SGK3" s="41"/>
      <c r="SGL3" s="41"/>
      <c r="SGM3" s="41"/>
      <c r="SGN3" s="41"/>
      <c r="SGO3" s="41"/>
      <c r="SGP3" s="41"/>
      <c r="SGQ3" s="41"/>
      <c r="SGR3" s="41"/>
      <c r="SGS3" s="41"/>
      <c r="SGT3" s="41"/>
      <c r="SGU3" s="41"/>
      <c r="SGV3" s="41"/>
      <c r="SGW3" s="41"/>
      <c r="SGX3" s="41"/>
      <c r="SGY3" s="41"/>
      <c r="SGZ3" s="41"/>
      <c r="SHA3" s="41"/>
      <c r="SHB3" s="41"/>
      <c r="SHC3" s="41"/>
      <c r="SHD3" s="41"/>
      <c r="SHE3" s="41"/>
      <c r="SHF3" s="41"/>
      <c r="SHG3" s="41"/>
      <c r="SHH3" s="41"/>
      <c r="SHI3" s="41"/>
      <c r="SHJ3" s="41"/>
      <c r="SHK3" s="41"/>
      <c r="SHL3" s="41"/>
      <c r="SHM3" s="41"/>
      <c r="SHN3" s="41"/>
      <c r="SHO3" s="41"/>
      <c r="SHP3" s="41"/>
      <c r="SHQ3" s="41"/>
      <c r="SHR3" s="41"/>
      <c r="SHS3" s="41"/>
      <c r="SHT3" s="41"/>
      <c r="SHU3" s="41"/>
      <c r="SHV3" s="41"/>
      <c r="SHW3" s="41"/>
      <c r="SHX3" s="41"/>
      <c r="SHY3" s="41"/>
      <c r="SHZ3" s="41"/>
      <c r="SIA3" s="41"/>
      <c r="SIB3" s="41"/>
      <c r="SIC3" s="41"/>
      <c r="SID3" s="41"/>
      <c r="SIE3" s="41"/>
      <c r="SIF3" s="41"/>
      <c r="SIG3" s="41"/>
      <c r="SIH3" s="41"/>
      <c r="SII3" s="41"/>
      <c r="SIJ3" s="41"/>
      <c r="SIK3" s="41"/>
      <c r="SIL3" s="41"/>
      <c r="SIM3" s="41"/>
      <c r="SIN3" s="41"/>
      <c r="SIO3" s="41"/>
      <c r="SIP3" s="41"/>
      <c r="SIQ3" s="41"/>
      <c r="SIR3" s="41"/>
      <c r="SIS3" s="41"/>
      <c r="SIT3" s="41"/>
      <c r="SIU3" s="41"/>
      <c r="SIV3" s="41"/>
      <c r="SIW3" s="41"/>
      <c r="SIX3" s="41"/>
      <c r="SIY3" s="41"/>
      <c r="SIZ3" s="41"/>
      <c r="SJA3" s="41"/>
      <c r="SJB3" s="41"/>
      <c r="SJC3" s="41"/>
      <c r="SJD3" s="41"/>
      <c r="SJE3" s="41"/>
      <c r="SJF3" s="41"/>
      <c r="SJG3" s="41"/>
      <c r="SJH3" s="41"/>
      <c r="SJI3" s="41"/>
      <c r="SJJ3" s="41"/>
      <c r="SJK3" s="41"/>
      <c r="SJL3" s="41"/>
      <c r="SJM3" s="41"/>
      <c r="SJN3" s="41"/>
      <c r="SJO3" s="41"/>
      <c r="SJP3" s="41"/>
      <c r="SJQ3" s="41"/>
      <c r="SJR3" s="41"/>
      <c r="SJS3" s="41"/>
      <c r="SJT3" s="41"/>
      <c r="SJU3" s="41"/>
      <c r="SJV3" s="41"/>
      <c r="SJW3" s="41"/>
      <c r="SJX3" s="41"/>
      <c r="SJY3" s="41"/>
      <c r="SJZ3" s="41"/>
      <c r="SKA3" s="41"/>
      <c r="SKB3" s="41"/>
      <c r="SKC3" s="41"/>
      <c r="SKD3" s="41"/>
      <c r="SKE3" s="41"/>
      <c r="SKF3" s="41"/>
      <c r="SKG3" s="41"/>
      <c r="SKH3" s="41"/>
      <c r="SKI3" s="41"/>
      <c r="SKJ3" s="41"/>
      <c r="SKK3" s="41"/>
      <c r="SKL3" s="41"/>
      <c r="SKM3" s="41"/>
      <c r="SKN3" s="41"/>
      <c r="SKO3" s="41"/>
      <c r="SKP3" s="41"/>
      <c r="SKQ3" s="41"/>
      <c r="SKR3" s="41"/>
      <c r="SKS3" s="41"/>
      <c r="SKT3" s="41"/>
      <c r="SKU3" s="41"/>
      <c r="SKV3" s="41"/>
      <c r="SKW3" s="41"/>
      <c r="SKX3" s="41"/>
      <c r="SKY3" s="41"/>
      <c r="SKZ3" s="41"/>
      <c r="SLA3" s="41"/>
      <c r="SLB3" s="41"/>
      <c r="SLC3" s="41"/>
      <c r="SLD3" s="41"/>
      <c r="SLE3" s="41"/>
      <c r="SLF3" s="41"/>
      <c r="SLG3" s="41"/>
      <c r="SLH3" s="41"/>
      <c r="SLI3" s="41"/>
      <c r="SLJ3" s="41"/>
      <c r="SLK3" s="41"/>
      <c r="SLL3" s="41"/>
      <c r="SLM3" s="41"/>
      <c r="SLN3" s="41"/>
      <c r="SLO3" s="41"/>
      <c r="SLP3" s="41"/>
      <c r="SLQ3" s="41"/>
      <c r="SLR3" s="41"/>
      <c r="SLS3" s="41"/>
      <c r="SLT3" s="41"/>
      <c r="SLU3" s="41"/>
      <c r="SLV3" s="41"/>
      <c r="SLW3" s="41"/>
      <c r="SLX3" s="41"/>
      <c r="SLY3" s="41"/>
      <c r="SLZ3" s="41"/>
      <c r="SMA3" s="41"/>
      <c r="SMB3" s="41"/>
      <c r="SMC3" s="41"/>
      <c r="SMD3" s="41"/>
      <c r="SME3" s="41"/>
      <c r="SMF3" s="41"/>
      <c r="SMG3" s="41"/>
      <c r="SMH3" s="41"/>
      <c r="SMI3" s="41"/>
      <c r="SMJ3" s="41"/>
      <c r="SMK3" s="41"/>
      <c r="SML3" s="41"/>
      <c r="SMM3" s="41"/>
      <c r="SMN3" s="41"/>
      <c r="SMO3" s="41"/>
      <c r="SMP3" s="41"/>
      <c r="SMQ3" s="41"/>
      <c r="SMR3" s="41"/>
      <c r="SMS3" s="41"/>
      <c r="SMT3" s="41"/>
      <c r="SMU3" s="41"/>
      <c r="SMV3" s="41"/>
      <c r="SMW3" s="41"/>
      <c r="SMX3" s="41"/>
      <c r="SMY3" s="41"/>
      <c r="SMZ3" s="41"/>
      <c r="SNA3" s="41"/>
      <c r="SNB3" s="41"/>
      <c r="SNC3" s="41"/>
      <c r="SND3" s="41"/>
      <c r="SNE3" s="41"/>
      <c r="SNF3" s="41"/>
      <c r="SNG3" s="41"/>
      <c r="SNH3" s="41"/>
      <c r="SNI3" s="41"/>
      <c r="SNJ3" s="41"/>
      <c r="SNK3" s="41"/>
      <c r="SNL3" s="41"/>
      <c r="SNM3" s="41"/>
      <c r="SNN3" s="41"/>
      <c r="SNO3" s="41"/>
      <c r="SNP3" s="41"/>
      <c r="SNQ3" s="41"/>
      <c r="SNR3" s="41"/>
      <c r="SNS3" s="41"/>
      <c r="SNT3" s="41"/>
      <c r="SNU3" s="41"/>
      <c r="SNV3" s="41"/>
      <c r="SNW3" s="41"/>
      <c r="SNX3" s="41"/>
      <c r="SNY3" s="41"/>
      <c r="SNZ3" s="41"/>
      <c r="SOA3" s="41"/>
      <c r="SOB3" s="41"/>
      <c r="SOC3" s="41"/>
      <c r="SOD3" s="41"/>
      <c r="SOE3" s="41"/>
      <c r="SOF3" s="41"/>
      <c r="SOG3" s="41"/>
      <c r="SOH3" s="41"/>
      <c r="SOI3" s="41"/>
      <c r="SOJ3" s="41"/>
      <c r="SOK3" s="41"/>
      <c r="SOL3" s="41"/>
      <c r="SOM3" s="41"/>
      <c r="SON3" s="41"/>
      <c r="SOO3" s="41"/>
      <c r="SOP3" s="41"/>
      <c r="SOQ3" s="41"/>
      <c r="SOR3" s="41"/>
      <c r="SOS3" s="41"/>
      <c r="SOT3" s="41"/>
      <c r="SOU3" s="41"/>
      <c r="SOV3" s="41"/>
      <c r="SOW3" s="41"/>
      <c r="SOX3" s="41"/>
      <c r="SOY3" s="41"/>
      <c r="SOZ3" s="41"/>
      <c r="SPA3" s="41"/>
      <c r="SPB3" s="41"/>
      <c r="SPC3" s="41"/>
      <c r="SPD3" s="41"/>
      <c r="SPE3" s="41"/>
      <c r="SPF3" s="41"/>
      <c r="SPG3" s="41"/>
      <c r="SPH3" s="41"/>
      <c r="SPI3" s="41"/>
      <c r="SPJ3" s="41"/>
      <c r="SPK3" s="41"/>
      <c r="SPL3" s="41"/>
      <c r="SPM3" s="41"/>
      <c r="SPN3" s="41"/>
      <c r="SPO3" s="41"/>
      <c r="SPP3" s="41"/>
      <c r="SPQ3" s="41"/>
      <c r="SPR3" s="41"/>
      <c r="SPS3" s="41"/>
      <c r="SPT3" s="41"/>
      <c r="SPU3" s="41"/>
      <c r="SPV3" s="41"/>
      <c r="SPW3" s="41"/>
      <c r="SPX3" s="41"/>
      <c r="SPY3" s="41"/>
      <c r="SPZ3" s="41"/>
      <c r="SQA3" s="41"/>
      <c r="SQB3" s="41"/>
      <c r="SQC3" s="41"/>
      <c r="SQD3" s="41"/>
      <c r="SQE3" s="41"/>
      <c r="SQF3" s="41"/>
      <c r="SQG3" s="41"/>
      <c r="SQH3" s="41"/>
      <c r="SQI3" s="41"/>
      <c r="SQJ3" s="41"/>
      <c r="SQK3" s="41"/>
      <c r="SQL3" s="41"/>
      <c r="SQM3" s="41"/>
      <c r="SQN3" s="41"/>
      <c r="SQO3" s="41"/>
      <c r="SQP3" s="41"/>
      <c r="SQQ3" s="41"/>
      <c r="SQR3" s="41"/>
      <c r="SQS3" s="41"/>
      <c r="SQT3" s="41"/>
      <c r="SQU3" s="41"/>
      <c r="SQV3" s="41"/>
      <c r="SQW3" s="41"/>
      <c r="SQX3" s="41"/>
      <c r="SQY3" s="41"/>
      <c r="SQZ3" s="41"/>
      <c r="SRA3" s="41"/>
      <c r="SRB3" s="41"/>
      <c r="SRC3" s="41"/>
      <c r="SRD3" s="41"/>
      <c r="SRE3" s="41"/>
      <c r="SRF3" s="41"/>
      <c r="SRG3" s="41"/>
      <c r="SRH3" s="41"/>
      <c r="SRI3" s="41"/>
      <c r="SRJ3" s="41"/>
      <c r="SRK3" s="41"/>
      <c r="SRL3" s="41"/>
      <c r="SRM3" s="41"/>
      <c r="SRN3" s="41"/>
      <c r="SRO3" s="41"/>
      <c r="SRP3" s="41"/>
      <c r="SRQ3" s="41"/>
      <c r="SRR3" s="41"/>
      <c r="SRS3" s="41"/>
      <c r="SRT3" s="41"/>
      <c r="SRU3" s="41"/>
      <c r="SRV3" s="41"/>
      <c r="SRW3" s="41"/>
      <c r="SRX3" s="41"/>
      <c r="SRY3" s="41"/>
      <c r="SRZ3" s="41"/>
      <c r="SSA3" s="41"/>
      <c r="SSB3" s="41"/>
      <c r="SSC3" s="41"/>
      <c r="SSD3" s="41"/>
      <c r="SSE3" s="41"/>
      <c r="SSF3" s="41"/>
      <c r="SSG3" s="41"/>
      <c r="SSH3" s="41"/>
      <c r="SSI3" s="41"/>
      <c r="SSJ3" s="41"/>
      <c r="SSK3" s="41"/>
      <c r="SSL3" s="41"/>
      <c r="SSM3" s="41"/>
      <c r="SSN3" s="41"/>
      <c r="SSO3" s="41"/>
      <c r="SSP3" s="41"/>
      <c r="SSQ3" s="41"/>
      <c r="SSR3" s="41"/>
      <c r="SSS3" s="41"/>
      <c r="SST3" s="41"/>
      <c r="SSU3" s="41"/>
      <c r="SSV3" s="41"/>
      <c r="SSW3" s="41"/>
      <c r="SSX3" s="41"/>
      <c r="SSY3" s="41"/>
      <c r="SSZ3" s="41"/>
      <c r="STA3" s="41"/>
      <c r="STB3" s="41"/>
      <c r="STC3" s="41"/>
      <c r="STD3" s="41"/>
      <c r="STE3" s="41"/>
      <c r="STF3" s="41"/>
      <c r="STG3" s="41"/>
      <c r="STH3" s="41"/>
      <c r="STI3" s="41"/>
      <c r="STJ3" s="41"/>
      <c r="STK3" s="41"/>
      <c r="STL3" s="41"/>
      <c r="STM3" s="41"/>
      <c r="STN3" s="41"/>
      <c r="STO3" s="41"/>
      <c r="STP3" s="41"/>
      <c r="STQ3" s="41"/>
      <c r="STR3" s="41"/>
      <c r="STS3" s="41"/>
      <c r="STT3" s="41"/>
      <c r="STU3" s="41"/>
      <c r="STV3" s="41"/>
      <c r="STW3" s="41"/>
      <c r="STX3" s="41"/>
      <c r="STY3" s="41"/>
      <c r="STZ3" s="41"/>
      <c r="SUA3" s="41"/>
      <c r="SUB3" s="41"/>
      <c r="SUC3" s="41"/>
      <c r="SUD3" s="41"/>
      <c r="SUE3" s="41"/>
      <c r="SUF3" s="41"/>
      <c r="SUG3" s="41"/>
      <c r="SUH3" s="41"/>
      <c r="SUI3" s="41"/>
      <c r="SUJ3" s="41"/>
      <c r="SUK3" s="41"/>
      <c r="SUL3" s="41"/>
      <c r="SUM3" s="41"/>
      <c r="SUN3" s="41"/>
      <c r="SUO3" s="41"/>
      <c r="SUP3" s="41"/>
      <c r="SUQ3" s="41"/>
      <c r="SUR3" s="41"/>
      <c r="SUS3" s="41"/>
      <c r="SUT3" s="41"/>
      <c r="SUU3" s="41"/>
      <c r="SUV3" s="41"/>
      <c r="SUW3" s="41"/>
      <c r="SUX3" s="41"/>
      <c r="SUY3" s="41"/>
      <c r="SUZ3" s="41"/>
      <c r="SVA3" s="41"/>
      <c r="SVB3" s="41"/>
      <c r="SVC3" s="41"/>
      <c r="SVD3" s="41"/>
      <c r="SVE3" s="41"/>
      <c r="SVF3" s="41"/>
      <c r="SVG3" s="41"/>
      <c r="SVH3" s="41"/>
      <c r="SVI3" s="41"/>
      <c r="SVJ3" s="41"/>
      <c r="SVK3" s="41"/>
      <c r="SVL3" s="41"/>
      <c r="SVM3" s="41"/>
      <c r="SVN3" s="41"/>
      <c r="SVO3" s="41"/>
      <c r="SVP3" s="41"/>
      <c r="SVQ3" s="41"/>
      <c r="SVR3" s="41"/>
      <c r="SVS3" s="41"/>
      <c r="SVT3" s="41"/>
      <c r="SVU3" s="41"/>
      <c r="SVV3" s="41"/>
      <c r="SVW3" s="41"/>
      <c r="SVX3" s="41"/>
      <c r="SVY3" s="41"/>
      <c r="SVZ3" s="41"/>
      <c r="SWA3" s="41"/>
      <c r="SWB3" s="41"/>
      <c r="SWC3" s="41"/>
      <c r="SWD3" s="41"/>
      <c r="SWE3" s="41"/>
      <c r="SWF3" s="41"/>
      <c r="SWG3" s="41"/>
      <c r="SWH3" s="41"/>
      <c r="SWI3" s="41"/>
      <c r="SWJ3" s="41"/>
      <c r="SWK3" s="41"/>
      <c r="SWL3" s="41"/>
      <c r="SWM3" s="41"/>
      <c r="SWN3" s="41"/>
      <c r="SWO3" s="41"/>
      <c r="SWP3" s="41"/>
      <c r="SWQ3" s="41"/>
      <c r="SWR3" s="41"/>
      <c r="SWS3" s="41"/>
      <c r="SWT3" s="41"/>
      <c r="SWU3" s="41"/>
      <c r="SWV3" s="41"/>
      <c r="SWW3" s="41"/>
      <c r="SWX3" s="41"/>
      <c r="SWY3" s="41"/>
      <c r="SWZ3" s="41"/>
      <c r="SXA3" s="41"/>
      <c r="SXB3" s="41"/>
      <c r="SXC3" s="41"/>
      <c r="SXD3" s="41"/>
      <c r="SXE3" s="41"/>
      <c r="SXF3" s="41"/>
      <c r="SXG3" s="41"/>
      <c r="SXH3" s="41"/>
      <c r="SXI3" s="41"/>
      <c r="SXJ3" s="41"/>
      <c r="SXK3" s="41"/>
      <c r="SXL3" s="41"/>
      <c r="SXM3" s="41"/>
      <c r="SXN3" s="41"/>
      <c r="SXO3" s="41"/>
      <c r="SXP3" s="41"/>
      <c r="SXQ3" s="41"/>
      <c r="SXR3" s="41"/>
      <c r="SXS3" s="41"/>
      <c r="SXT3" s="41"/>
      <c r="SXU3" s="41"/>
      <c r="SXV3" s="41"/>
      <c r="SXW3" s="41"/>
      <c r="SXX3" s="41"/>
      <c r="SXY3" s="41"/>
      <c r="SXZ3" s="41"/>
      <c r="SYA3" s="41"/>
      <c r="SYB3" s="41"/>
      <c r="SYC3" s="41"/>
      <c r="SYD3" s="41"/>
      <c r="SYE3" s="41"/>
      <c r="SYF3" s="41"/>
      <c r="SYG3" s="41"/>
      <c r="SYH3" s="41"/>
      <c r="SYI3" s="41"/>
      <c r="SYJ3" s="41"/>
      <c r="SYK3" s="41"/>
      <c r="SYL3" s="41"/>
      <c r="SYM3" s="41"/>
      <c r="SYN3" s="41"/>
      <c r="SYO3" s="41"/>
      <c r="SYP3" s="41"/>
      <c r="SYQ3" s="41"/>
      <c r="SYR3" s="41"/>
      <c r="SYS3" s="41"/>
      <c r="SYT3" s="41"/>
      <c r="SYU3" s="41"/>
      <c r="SYV3" s="41"/>
      <c r="SYW3" s="41"/>
      <c r="SYX3" s="41"/>
      <c r="SYY3" s="41"/>
      <c r="SYZ3" s="41"/>
      <c r="SZA3" s="41"/>
      <c r="SZB3" s="41"/>
      <c r="SZC3" s="41"/>
      <c r="SZD3" s="41"/>
      <c r="SZE3" s="41"/>
      <c r="SZF3" s="41"/>
      <c r="SZG3" s="41"/>
      <c r="SZH3" s="41"/>
      <c r="SZI3" s="41"/>
      <c r="SZJ3" s="41"/>
      <c r="SZK3" s="41"/>
      <c r="SZL3" s="41"/>
      <c r="SZM3" s="41"/>
      <c r="SZN3" s="41"/>
      <c r="SZO3" s="41"/>
      <c r="SZP3" s="41"/>
      <c r="SZQ3" s="41"/>
      <c r="SZR3" s="41"/>
      <c r="SZS3" s="41"/>
      <c r="SZT3" s="41"/>
      <c r="SZU3" s="41"/>
      <c r="SZV3" s="41"/>
      <c r="SZW3" s="41"/>
      <c r="SZX3" s="41"/>
      <c r="SZY3" s="41"/>
      <c r="SZZ3" s="41"/>
      <c r="TAA3" s="41"/>
      <c r="TAB3" s="41"/>
      <c r="TAC3" s="41"/>
      <c r="TAD3" s="41"/>
      <c r="TAE3" s="41"/>
      <c r="TAF3" s="41"/>
      <c r="TAG3" s="41"/>
      <c r="TAH3" s="41"/>
      <c r="TAI3" s="41"/>
      <c r="TAJ3" s="41"/>
      <c r="TAK3" s="41"/>
      <c r="TAL3" s="41"/>
      <c r="TAM3" s="41"/>
      <c r="TAN3" s="41"/>
      <c r="TAO3" s="41"/>
      <c r="TAP3" s="41"/>
      <c r="TAQ3" s="41"/>
      <c r="TAR3" s="41"/>
      <c r="TAS3" s="41"/>
      <c r="TAT3" s="41"/>
      <c r="TAU3" s="41"/>
      <c r="TAV3" s="41"/>
      <c r="TAW3" s="41"/>
      <c r="TAX3" s="41"/>
      <c r="TAY3" s="41"/>
      <c r="TAZ3" s="41"/>
      <c r="TBA3" s="41"/>
      <c r="TBB3" s="41"/>
      <c r="TBC3" s="41"/>
      <c r="TBD3" s="41"/>
      <c r="TBE3" s="41"/>
      <c r="TBF3" s="41"/>
      <c r="TBG3" s="41"/>
      <c r="TBH3" s="41"/>
      <c r="TBI3" s="41"/>
      <c r="TBJ3" s="41"/>
      <c r="TBK3" s="41"/>
      <c r="TBL3" s="41"/>
      <c r="TBM3" s="41"/>
      <c r="TBN3" s="41"/>
      <c r="TBO3" s="41"/>
      <c r="TBP3" s="41"/>
      <c r="TBQ3" s="41"/>
      <c r="TBR3" s="41"/>
      <c r="TBS3" s="41"/>
      <c r="TBT3" s="41"/>
      <c r="TBU3" s="41"/>
      <c r="TBV3" s="41"/>
      <c r="TBW3" s="41"/>
      <c r="TBX3" s="41"/>
      <c r="TBY3" s="41"/>
      <c r="TBZ3" s="41"/>
      <c r="TCA3" s="41"/>
      <c r="TCB3" s="41"/>
      <c r="TCC3" s="41"/>
      <c r="TCD3" s="41"/>
      <c r="TCE3" s="41"/>
      <c r="TCF3" s="41"/>
      <c r="TCG3" s="41"/>
      <c r="TCH3" s="41"/>
      <c r="TCI3" s="41"/>
      <c r="TCJ3" s="41"/>
      <c r="TCK3" s="41"/>
      <c r="TCL3" s="41"/>
      <c r="TCM3" s="41"/>
      <c r="TCN3" s="41"/>
      <c r="TCO3" s="41"/>
      <c r="TCP3" s="41"/>
      <c r="TCQ3" s="41"/>
      <c r="TCR3" s="41"/>
      <c r="TCS3" s="41"/>
      <c r="TCT3" s="41"/>
      <c r="TCU3" s="41"/>
      <c r="TCV3" s="41"/>
      <c r="TCW3" s="41"/>
      <c r="TCX3" s="41"/>
      <c r="TCY3" s="41"/>
      <c r="TCZ3" s="41"/>
      <c r="TDA3" s="41"/>
      <c r="TDB3" s="41"/>
      <c r="TDC3" s="41"/>
      <c r="TDD3" s="41"/>
      <c r="TDE3" s="41"/>
      <c r="TDF3" s="41"/>
      <c r="TDG3" s="41"/>
      <c r="TDH3" s="41"/>
      <c r="TDI3" s="41"/>
      <c r="TDJ3" s="41"/>
      <c r="TDK3" s="41"/>
      <c r="TDL3" s="41"/>
      <c r="TDM3" s="41"/>
      <c r="TDN3" s="41"/>
      <c r="TDO3" s="41"/>
      <c r="TDP3" s="41"/>
      <c r="TDQ3" s="41"/>
      <c r="TDR3" s="41"/>
      <c r="TDS3" s="41"/>
      <c r="TDT3" s="41"/>
      <c r="TDU3" s="41"/>
      <c r="TDV3" s="41"/>
      <c r="TDW3" s="41"/>
      <c r="TDX3" s="41"/>
      <c r="TDY3" s="41"/>
      <c r="TDZ3" s="41"/>
      <c r="TEA3" s="41"/>
      <c r="TEB3" s="41"/>
      <c r="TEC3" s="41"/>
      <c r="TED3" s="41"/>
      <c r="TEE3" s="41"/>
      <c r="TEF3" s="41"/>
      <c r="TEG3" s="41"/>
      <c r="TEH3" s="41"/>
      <c r="TEI3" s="41"/>
      <c r="TEJ3" s="41"/>
      <c r="TEK3" s="41"/>
      <c r="TEL3" s="41"/>
      <c r="TEM3" s="41"/>
      <c r="TEN3" s="41"/>
      <c r="TEO3" s="41"/>
      <c r="TEP3" s="41"/>
      <c r="TEQ3" s="41"/>
      <c r="TER3" s="41"/>
      <c r="TES3" s="41"/>
      <c r="TET3" s="41"/>
      <c r="TEU3" s="41"/>
      <c r="TEV3" s="41"/>
      <c r="TEW3" s="41"/>
      <c r="TEX3" s="41"/>
      <c r="TEY3" s="41"/>
      <c r="TEZ3" s="41"/>
      <c r="TFA3" s="41"/>
      <c r="TFB3" s="41"/>
      <c r="TFC3" s="41"/>
      <c r="TFD3" s="41"/>
      <c r="TFE3" s="41"/>
      <c r="TFF3" s="41"/>
      <c r="TFG3" s="41"/>
      <c r="TFH3" s="41"/>
      <c r="TFI3" s="41"/>
      <c r="TFJ3" s="41"/>
      <c r="TFK3" s="41"/>
      <c r="TFL3" s="41"/>
      <c r="TFM3" s="41"/>
      <c r="TFN3" s="41"/>
      <c r="TFO3" s="41"/>
      <c r="TFP3" s="41"/>
      <c r="TFQ3" s="41"/>
      <c r="TFR3" s="41"/>
      <c r="TFS3" s="41"/>
      <c r="TFT3" s="41"/>
      <c r="TFU3" s="41"/>
      <c r="TFV3" s="41"/>
      <c r="TFW3" s="41"/>
      <c r="TFX3" s="41"/>
      <c r="TFY3" s="41"/>
      <c r="TFZ3" s="41"/>
      <c r="TGA3" s="41"/>
      <c r="TGB3" s="41"/>
      <c r="TGC3" s="41"/>
      <c r="TGD3" s="41"/>
      <c r="TGE3" s="41"/>
      <c r="TGF3" s="41"/>
      <c r="TGG3" s="41"/>
      <c r="TGH3" s="41"/>
      <c r="TGI3" s="41"/>
      <c r="TGJ3" s="41"/>
      <c r="TGK3" s="41"/>
      <c r="TGL3" s="41"/>
      <c r="TGM3" s="41"/>
      <c r="TGN3" s="41"/>
      <c r="TGO3" s="41"/>
      <c r="TGP3" s="41"/>
      <c r="TGQ3" s="41"/>
      <c r="TGR3" s="41"/>
      <c r="TGS3" s="41"/>
      <c r="TGT3" s="41"/>
      <c r="TGU3" s="41"/>
      <c r="TGV3" s="41"/>
      <c r="TGW3" s="41"/>
      <c r="TGX3" s="41"/>
      <c r="TGY3" s="41"/>
      <c r="TGZ3" s="41"/>
      <c r="THA3" s="41"/>
      <c r="THB3" s="41"/>
      <c r="THC3" s="41"/>
      <c r="THD3" s="41"/>
      <c r="THE3" s="41"/>
      <c r="THF3" s="41"/>
      <c r="THG3" s="41"/>
      <c r="THH3" s="41"/>
      <c r="THI3" s="41"/>
      <c r="THJ3" s="41"/>
      <c r="THK3" s="41"/>
      <c r="THL3" s="41"/>
      <c r="THM3" s="41"/>
      <c r="THN3" s="41"/>
      <c r="THO3" s="41"/>
      <c r="THP3" s="41"/>
      <c r="THQ3" s="41"/>
      <c r="THR3" s="41"/>
      <c r="THS3" s="41"/>
      <c r="THT3" s="41"/>
      <c r="THU3" s="41"/>
      <c r="THV3" s="41"/>
      <c r="THW3" s="41"/>
      <c r="THX3" s="41"/>
      <c r="THY3" s="41"/>
      <c r="THZ3" s="41"/>
      <c r="TIA3" s="41"/>
      <c r="TIB3" s="41"/>
      <c r="TIC3" s="41"/>
      <c r="TID3" s="41"/>
      <c r="TIE3" s="41"/>
      <c r="TIF3" s="41"/>
      <c r="TIG3" s="41"/>
      <c r="TIH3" s="41"/>
      <c r="TII3" s="41"/>
      <c r="TIJ3" s="41"/>
      <c r="TIK3" s="41"/>
      <c r="TIL3" s="41"/>
      <c r="TIM3" s="41"/>
      <c r="TIN3" s="41"/>
      <c r="TIO3" s="41"/>
      <c r="TIP3" s="41"/>
      <c r="TIQ3" s="41"/>
      <c r="TIR3" s="41"/>
      <c r="TIS3" s="41"/>
      <c r="TIT3" s="41"/>
      <c r="TIU3" s="41"/>
      <c r="TIV3" s="41"/>
      <c r="TIW3" s="41"/>
      <c r="TIX3" s="41"/>
      <c r="TIY3" s="41"/>
      <c r="TIZ3" s="41"/>
      <c r="TJA3" s="41"/>
      <c r="TJB3" s="41"/>
      <c r="TJC3" s="41"/>
      <c r="TJD3" s="41"/>
      <c r="TJE3" s="41"/>
      <c r="TJF3" s="41"/>
      <c r="TJG3" s="41"/>
      <c r="TJH3" s="41"/>
      <c r="TJI3" s="41"/>
      <c r="TJJ3" s="41"/>
      <c r="TJK3" s="41"/>
      <c r="TJL3" s="41"/>
      <c r="TJM3" s="41"/>
      <c r="TJN3" s="41"/>
      <c r="TJO3" s="41"/>
      <c r="TJP3" s="41"/>
      <c r="TJQ3" s="41"/>
      <c r="TJR3" s="41"/>
      <c r="TJS3" s="41"/>
      <c r="TJT3" s="41"/>
      <c r="TJU3" s="41"/>
      <c r="TJV3" s="41"/>
      <c r="TJW3" s="41"/>
      <c r="TJX3" s="41"/>
      <c r="TJY3" s="41"/>
      <c r="TJZ3" s="41"/>
      <c r="TKA3" s="41"/>
      <c r="TKB3" s="41"/>
      <c r="TKC3" s="41"/>
      <c r="TKD3" s="41"/>
      <c r="TKE3" s="41"/>
      <c r="TKF3" s="41"/>
      <c r="TKG3" s="41"/>
      <c r="TKH3" s="41"/>
      <c r="TKI3" s="41"/>
      <c r="TKJ3" s="41"/>
      <c r="TKK3" s="41"/>
      <c r="TKL3" s="41"/>
      <c r="TKM3" s="41"/>
      <c r="TKN3" s="41"/>
      <c r="TKO3" s="41"/>
      <c r="TKP3" s="41"/>
      <c r="TKQ3" s="41"/>
      <c r="TKR3" s="41"/>
      <c r="TKS3" s="41"/>
      <c r="TKT3" s="41"/>
      <c r="TKU3" s="41"/>
      <c r="TKV3" s="41"/>
      <c r="TKW3" s="41"/>
      <c r="TKX3" s="41"/>
      <c r="TKY3" s="41"/>
      <c r="TKZ3" s="41"/>
      <c r="TLA3" s="41"/>
      <c r="TLB3" s="41"/>
      <c r="TLC3" s="41"/>
      <c r="TLD3" s="41"/>
      <c r="TLE3" s="41"/>
      <c r="TLF3" s="41"/>
      <c r="TLG3" s="41"/>
      <c r="TLH3" s="41"/>
      <c r="TLI3" s="41"/>
      <c r="TLJ3" s="41"/>
      <c r="TLK3" s="41"/>
      <c r="TLL3" s="41"/>
      <c r="TLM3" s="41"/>
      <c r="TLN3" s="41"/>
      <c r="TLO3" s="41"/>
      <c r="TLP3" s="41"/>
      <c r="TLQ3" s="41"/>
      <c r="TLR3" s="41"/>
      <c r="TLS3" s="41"/>
      <c r="TLT3" s="41"/>
      <c r="TLU3" s="41"/>
      <c r="TLV3" s="41"/>
      <c r="TLW3" s="41"/>
      <c r="TLX3" s="41"/>
      <c r="TLY3" s="41"/>
      <c r="TLZ3" s="41"/>
      <c r="TMA3" s="41"/>
      <c r="TMB3" s="41"/>
      <c r="TMC3" s="41"/>
      <c r="TMD3" s="41"/>
      <c r="TME3" s="41"/>
      <c r="TMF3" s="41"/>
      <c r="TMG3" s="41"/>
      <c r="TMH3" s="41"/>
      <c r="TMI3" s="41"/>
      <c r="TMJ3" s="41"/>
      <c r="TMK3" s="41"/>
      <c r="TML3" s="41"/>
      <c r="TMM3" s="41"/>
      <c r="TMN3" s="41"/>
      <c r="TMO3" s="41"/>
      <c r="TMP3" s="41"/>
      <c r="TMQ3" s="41"/>
      <c r="TMR3" s="41"/>
      <c r="TMS3" s="41"/>
      <c r="TMT3" s="41"/>
      <c r="TMU3" s="41"/>
      <c r="TMV3" s="41"/>
      <c r="TMW3" s="41"/>
      <c r="TMX3" s="41"/>
      <c r="TMY3" s="41"/>
      <c r="TMZ3" s="41"/>
      <c r="TNA3" s="41"/>
      <c r="TNB3" s="41"/>
      <c r="TNC3" s="41"/>
      <c r="TND3" s="41"/>
      <c r="TNE3" s="41"/>
      <c r="TNF3" s="41"/>
      <c r="TNG3" s="41"/>
      <c r="TNH3" s="41"/>
      <c r="TNI3" s="41"/>
      <c r="TNJ3" s="41"/>
      <c r="TNK3" s="41"/>
      <c r="TNL3" s="41"/>
      <c r="TNM3" s="41"/>
      <c r="TNN3" s="41"/>
      <c r="TNO3" s="41"/>
      <c r="TNP3" s="41"/>
      <c r="TNQ3" s="41"/>
      <c r="TNR3" s="41"/>
      <c r="TNS3" s="41"/>
      <c r="TNT3" s="41"/>
      <c r="TNU3" s="41"/>
      <c r="TNV3" s="41"/>
      <c r="TNW3" s="41"/>
      <c r="TNX3" s="41"/>
      <c r="TNY3" s="41"/>
      <c r="TNZ3" s="41"/>
      <c r="TOA3" s="41"/>
      <c r="TOB3" s="41"/>
      <c r="TOC3" s="41"/>
      <c r="TOD3" s="41"/>
      <c r="TOE3" s="41"/>
      <c r="TOF3" s="41"/>
      <c r="TOG3" s="41"/>
      <c r="TOH3" s="41"/>
      <c r="TOI3" s="41"/>
      <c r="TOJ3" s="41"/>
      <c r="TOK3" s="41"/>
      <c r="TOL3" s="41"/>
      <c r="TOM3" s="41"/>
      <c r="TON3" s="41"/>
      <c r="TOO3" s="41"/>
      <c r="TOP3" s="41"/>
      <c r="TOQ3" s="41"/>
      <c r="TOR3" s="41"/>
      <c r="TOS3" s="41"/>
      <c r="TOT3" s="41"/>
      <c r="TOU3" s="41"/>
      <c r="TOV3" s="41"/>
      <c r="TOW3" s="41"/>
      <c r="TOX3" s="41"/>
      <c r="TOY3" s="41"/>
      <c r="TOZ3" s="41"/>
      <c r="TPA3" s="41"/>
      <c r="TPB3" s="41"/>
      <c r="TPC3" s="41"/>
      <c r="TPD3" s="41"/>
      <c r="TPE3" s="41"/>
      <c r="TPF3" s="41"/>
      <c r="TPG3" s="41"/>
      <c r="TPH3" s="41"/>
      <c r="TPI3" s="41"/>
      <c r="TPJ3" s="41"/>
      <c r="TPK3" s="41"/>
      <c r="TPL3" s="41"/>
      <c r="TPM3" s="41"/>
      <c r="TPN3" s="41"/>
      <c r="TPO3" s="41"/>
      <c r="TPP3" s="41"/>
      <c r="TPQ3" s="41"/>
      <c r="TPR3" s="41"/>
      <c r="TPS3" s="41"/>
      <c r="TPT3" s="41"/>
      <c r="TPU3" s="41"/>
      <c r="TPV3" s="41"/>
      <c r="TPW3" s="41"/>
      <c r="TPX3" s="41"/>
      <c r="TPY3" s="41"/>
      <c r="TPZ3" s="41"/>
      <c r="TQA3" s="41"/>
      <c r="TQB3" s="41"/>
      <c r="TQC3" s="41"/>
      <c r="TQD3" s="41"/>
      <c r="TQE3" s="41"/>
      <c r="TQF3" s="41"/>
      <c r="TQG3" s="41"/>
      <c r="TQH3" s="41"/>
      <c r="TQI3" s="41"/>
      <c r="TQJ3" s="41"/>
      <c r="TQK3" s="41"/>
      <c r="TQL3" s="41"/>
      <c r="TQM3" s="41"/>
      <c r="TQN3" s="41"/>
      <c r="TQO3" s="41"/>
      <c r="TQP3" s="41"/>
      <c r="TQQ3" s="41"/>
      <c r="TQR3" s="41"/>
      <c r="TQS3" s="41"/>
      <c r="TQT3" s="41"/>
      <c r="TQU3" s="41"/>
      <c r="TQV3" s="41"/>
      <c r="TQW3" s="41"/>
      <c r="TQX3" s="41"/>
      <c r="TQY3" s="41"/>
      <c r="TQZ3" s="41"/>
      <c r="TRA3" s="41"/>
      <c r="TRB3" s="41"/>
      <c r="TRC3" s="41"/>
      <c r="TRD3" s="41"/>
      <c r="TRE3" s="41"/>
      <c r="TRF3" s="41"/>
      <c r="TRG3" s="41"/>
      <c r="TRH3" s="41"/>
      <c r="TRI3" s="41"/>
      <c r="TRJ3" s="41"/>
      <c r="TRK3" s="41"/>
      <c r="TRL3" s="41"/>
      <c r="TRM3" s="41"/>
      <c r="TRN3" s="41"/>
      <c r="TRO3" s="41"/>
      <c r="TRP3" s="41"/>
      <c r="TRQ3" s="41"/>
      <c r="TRR3" s="41"/>
      <c r="TRS3" s="41"/>
      <c r="TRT3" s="41"/>
      <c r="TRU3" s="41"/>
      <c r="TRV3" s="41"/>
      <c r="TRW3" s="41"/>
      <c r="TRX3" s="41"/>
      <c r="TRY3" s="41"/>
      <c r="TRZ3" s="41"/>
      <c r="TSA3" s="41"/>
      <c r="TSB3" s="41"/>
      <c r="TSC3" s="41"/>
      <c r="TSD3" s="41"/>
      <c r="TSE3" s="41"/>
      <c r="TSF3" s="41"/>
      <c r="TSG3" s="41"/>
      <c r="TSH3" s="41"/>
      <c r="TSI3" s="41"/>
      <c r="TSJ3" s="41"/>
      <c r="TSK3" s="41"/>
      <c r="TSL3" s="41"/>
      <c r="TSM3" s="41"/>
      <c r="TSN3" s="41"/>
      <c r="TSO3" s="41"/>
      <c r="TSP3" s="41"/>
      <c r="TSQ3" s="41"/>
      <c r="TSR3" s="41"/>
      <c r="TSS3" s="41"/>
      <c r="TST3" s="41"/>
      <c r="TSU3" s="41"/>
      <c r="TSV3" s="41"/>
      <c r="TSW3" s="41"/>
      <c r="TSX3" s="41"/>
      <c r="TSY3" s="41"/>
      <c r="TSZ3" s="41"/>
      <c r="TTA3" s="41"/>
      <c r="TTB3" s="41"/>
      <c r="TTC3" s="41"/>
      <c r="TTD3" s="41"/>
      <c r="TTE3" s="41"/>
      <c r="TTF3" s="41"/>
      <c r="TTG3" s="41"/>
      <c r="TTH3" s="41"/>
      <c r="TTI3" s="41"/>
      <c r="TTJ3" s="41"/>
      <c r="TTK3" s="41"/>
      <c r="TTL3" s="41"/>
      <c r="TTM3" s="41"/>
      <c r="TTN3" s="41"/>
      <c r="TTO3" s="41"/>
      <c r="TTP3" s="41"/>
      <c r="TTQ3" s="41"/>
      <c r="TTR3" s="41"/>
      <c r="TTS3" s="41"/>
      <c r="TTT3" s="41"/>
      <c r="TTU3" s="41"/>
      <c r="TTV3" s="41"/>
      <c r="TTW3" s="41"/>
      <c r="TTX3" s="41"/>
      <c r="TTY3" s="41"/>
      <c r="TTZ3" s="41"/>
      <c r="TUA3" s="41"/>
      <c r="TUB3" s="41"/>
      <c r="TUC3" s="41"/>
      <c r="TUD3" s="41"/>
      <c r="TUE3" s="41"/>
      <c r="TUF3" s="41"/>
      <c r="TUG3" s="41"/>
      <c r="TUH3" s="41"/>
      <c r="TUI3" s="41"/>
      <c r="TUJ3" s="41"/>
      <c r="TUK3" s="41"/>
      <c r="TUL3" s="41"/>
      <c r="TUM3" s="41"/>
      <c r="TUN3" s="41"/>
      <c r="TUO3" s="41"/>
      <c r="TUP3" s="41"/>
      <c r="TUQ3" s="41"/>
      <c r="TUR3" s="41"/>
      <c r="TUS3" s="41"/>
      <c r="TUT3" s="41"/>
      <c r="TUU3" s="41"/>
      <c r="TUV3" s="41"/>
      <c r="TUW3" s="41"/>
      <c r="TUX3" s="41"/>
      <c r="TUY3" s="41"/>
      <c r="TUZ3" s="41"/>
      <c r="TVA3" s="41"/>
      <c r="TVB3" s="41"/>
      <c r="TVC3" s="41"/>
      <c r="TVD3" s="41"/>
      <c r="TVE3" s="41"/>
      <c r="TVF3" s="41"/>
      <c r="TVG3" s="41"/>
      <c r="TVH3" s="41"/>
      <c r="TVI3" s="41"/>
      <c r="TVJ3" s="41"/>
      <c r="TVK3" s="41"/>
      <c r="TVL3" s="41"/>
      <c r="TVM3" s="41"/>
      <c r="TVN3" s="41"/>
      <c r="TVO3" s="41"/>
      <c r="TVP3" s="41"/>
      <c r="TVQ3" s="41"/>
      <c r="TVR3" s="41"/>
      <c r="TVS3" s="41"/>
      <c r="TVT3" s="41"/>
      <c r="TVU3" s="41"/>
      <c r="TVV3" s="41"/>
      <c r="TVW3" s="41"/>
      <c r="TVX3" s="41"/>
      <c r="TVY3" s="41"/>
      <c r="TVZ3" s="41"/>
      <c r="TWA3" s="41"/>
      <c r="TWB3" s="41"/>
      <c r="TWC3" s="41"/>
      <c r="TWD3" s="41"/>
      <c r="TWE3" s="41"/>
      <c r="TWF3" s="41"/>
      <c r="TWG3" s="41"/>
      <c r="TWH3" s="41"/>
      <c r="TWI3" s="41"/>
      <c r="TWJ3" s="41"/>
      <c r="TWK3" s="41"/>
      <c r="TWL3" s="41"/>
      <c r="TWM3" s="41"/>
      <c r="TWN3" s="41"/>
      <c r="TWO3" s="41"/>
      <c r="TWP3" s="41"/>
      <c r="TWQ3" s="41"/>
      <c r="TWR3" s="41"/>
      <c r="TWS3" s="41"/>
      <c r="TWT3" s="41"/>
      <c r="TWU3" s="41"/>
      <c r="TWV3" s="41"/>
      <c r="TWW3" s="41"/>
      <c r="TWX3" s="41"/>
      <c r="TWY3" s="41"/>
      <c r="TWZ3" s="41"/>
      <c r="TXA3" s="41"/>
      <c r="TXB3" s="41"/>
      <c r="TXC3" s="41"/>
      <c r="TXD3" s="41"/>
      <c r="TXE3" s="41"/>
      <c r="TXF3" s="41"/>
      <c r="TXG3" s="41"/>
      <c r="TXH3" s="41"/>
      <c r="TXI3" s="41"/>
      <c r="TXJ3" s="41"/>
      <c r="TXK3" s="41"/>
      <c r="TXL3" s="41"/>
      <c r="TXM3" s="41"/>
      <c r="TXN3" s="41"/>
      <c r="TXO3" s="41"/>
      <c r="TXP3" s="41"/>
      <c r="TXQ3" s="41"/>
      <c r="TXR3" s="41"/>
      <c r="TXS3" s="41"/>
      <c r="TXT3" s="41"/>
      <c r="TXU3" s="41"/>
      <c r="TXV3" s="41"/>
      <c r="TXW3" s="41"/>
      <c r="TXX3" s="41"/>
      <c r="TXY3" s="41"/>
      <c r="TXZ3" s="41"/>
      <c r="TYA3" s="41"/>
      <c r="TYB3" s="41"/>
      <c r="TYC3" s="41"/>
      <c r="TYD3" s="41"/>
      <c r="TYE3" s="41"/>
      <c r="TYF3" s="41"/>
      <c r="TYG3" s="41"/>
      <c r="TYH3" s="41"/>
      <c r="TYI3" s="41"/>
      <c r="TYJ3" s="41"/>
      <c r="TYK3" s="41"/>
      <c r="TYL3" s="41"/>
      <c r="TYM3" s="41"/>
      <c r="TYN3" s="41"/>
      <c r="TYO3" s="41"/>
      <c r="TYP3" s="41"/>
      <c r="TYQ3" s="41"/>
      <c r="TYR3" s="41"/>
      <c r="TYS3" s="41"/>
      <c r="TYT3" s="41"/>
      <c r="TYU3" s="41"/>
      <c r="TYV3" s="41"/>
      <c r="TYW3" s="41"/>
      <c r="TYX3" s="41"/>
      <c r="TYY3" s="41"/>
      <c r="TYZ3" s="41"/>
      <c r="TZA3" s="41"/>
      <c r="TZB3" s="41"/>
      <c r="TZC3" s="41"/>
      <c r="TZD3" s="41"/>
      <c r="TZE3" s="41"/>
      <c r="TZF3" s="41"/>
      <c r="TZG3" s="41"/>
      <c r="TZH3" s="41"/>
      <c r="TZI3" s="41"/>
      <c r="TZJ3" s="41"/>
      <c r="TZK3" s="41"/>
      <c r="TZL3" s="41"/>
      <c r="TZM3" s="41"/>
      <c r="TZN3" s="41"/>
      <c r="TZO3" s="41"/>
      <c r="TZP3" s="41"/>
      <c r="TZQ3" s="41"/>
      <c r="TZR3" s="41"/>
      <c r="TZS3" s="41"/>
      <c r="TZT3" s="41"/>
      <c r="TZU3" s="41"/>
      <c r="TZV3" s="41"/>
      <c r="TZW3" s="41"/>
      <c r="TZX3" s="41"/>
      <c r="TZY3" s="41"/>
      <c r="TZZ3" s="41"/>
      <c r="UAA3" s="41"/>
      <c r="UAB3" s="41"/>
      <c r="UAC3" s="41"/>
      <c r="UAD3" s="41"/>
      <c r="UAE3" s="41"/>
      <c r="UAF3" s="41"/>
      <c r="UAG3" s="41"/>
      <c r="UAH3" s="41"/>
      <c r="UAI3" s="41"/>
      <c r="UAJ3" s="41"/>
      <c r="UAK3" s="41"/>
      <c r="UAL3" s="41"/>
      <c r="UAM3" s="41"/>
      <c r="UAN3" s="41"/>
      <c r="UAO3" s="41"/>
      <c r="UAP3" s="41"/>
      <c r="UAQ3" s="41"/>
      <c r="UAR3" s="41"/>
      <c r="UAS3" s="41"/>
      <c r="UAT3" s="41"/>
      <c r="UAU3" s="41"/>
      <c r="UAV3" s="41"/>
      <c r="UAW3" s="41"/>
      <c r="UAX3" s="41"/>
      <c r="UAY3" s="41"/>
      <c r="UAZ3" s="41"/>
      <c r="UBA3" s="41"/>
      <c r="UBB3" s="41"/>
      <c r="UBC3" s="41"/>
      <c r="UBD3" s="41"/>
      <c r="UBE3" s="41"/>
      <c r="UBF3" s="41"/>
      <c r="UBG3" s="41"/>
      <c r="UBH3" s="41"/>
      <c r="UBI3" s="41"/>
      <c r="UBJ3" s="41"/>
      <c r="UBK3" s="41"/>
      <c r="UBL3" s="41"/>
      <c r="UBM3" s="41"/>
      <c r="UBN3" s="41"/>
      <c r="UBO3" s="41"/>
      <c r="UBP3" s="41"/>
      <c r="UBQ3" s="41"/>
      <c r="UBR3" s="41"/>
      <c r="UBS3" s="41"/>
      <c r="UBT3" s="41"/>
      <c r="UBU3" s="41"/>
      <c r="UBV3" s="41"/>
      <c r="UBW3" s="41"/>
      <c r="UBX3" s="41"/>
      <c r="UBY3" s="41"/>
      <c r="UBZ3" s="41"/>
      <c r="UCA3" s="41"/>
      <c r="UCB3" s="41"/>
      <c r="UCC3" s="41"/>
      <c r="UCD3" s="41"/>
      <c r="UCE3" s="41"/>
      <c r="UCF3" s="41"/>
      <c r="UCG3" s="41"/>
      <c r="UCH3" s="41"/>
      <c r="UCI3" s="41"/>
      <c r="UCJ3" s="41"/>
      <c r="UCK3" s="41"/>
      <c r="UCL3" s="41"/>
      <c r="UCM3" s="41"/>
      <c r="UCN3" s="41"/>
      <c r="UCO3" s="41"/>
      <c r="UCP3" s="41"/>
      <c r="UCQ3" s="41"/>
      <c r="UCR3" s="41"/>
      <c r="UCS3" s="41"/>
      <c r="UCT3" s="41"/>
      <c r="UCU3" s="41"/>
      <c r="UCV3" s="41"/>
      <c r="UCW3" s="41"/>
      <c r="UCX3" s="41"/>
      <c r="UCY3" s="41"/>
      <c r="UCZ3" s="41"/>
      <c r="UDA3" s="41"/>
      <c r="UDB3" s="41"/>
      <c r="UDC3" s="41"/>
      <c r="UDD3" s="41"/>
      <c r="UDE3" s="41"/>
      <c r="UDF3" s="41"/>
      <c r="UDG3" s="41"/>
      <c r="UDH3" s="41"/>
      <c r="UDI3" s="41"/>
      <c r="UDJ3" s="41"/>
      <c r="UDK3" s="41"/>
      <c r="UDL3" s="41"/>
      <c r="UDM3" s="41"/>
      <c r="UDN3" s="41"/>
      <c r="UDO3" s="41"/>
      <c r="UDP3" s="41"/>
      <c r="UDQ3" s="41"/>
      <c r="UDR3" s="41"/>
      <c r="UDS3" s="41"/>
      <c r="UDT3" s="41"/>
      <c r="UDU3" s="41"/>
      <c r="UDV3" s="41"/>
      <c r="UDW3" s="41"/>
      <c r="UDX3" s="41"/>
      <c r="UDY3" s="41"/>
      <c r="UDZ3" s="41"/>
      <c r="UEA3" s="41"/>
      <c r="UEB3" s="41"/>
      <c r="UEC3" s="41"/>
      <c r="UED3" s="41"/>
      <c r="UEE3" s="41"/>
      <c r="UEF3" s="41"/>
      <c r="UEG3" s="41"/>
      <c r="UEH3" s="41"/>
      <c r="UEI3" s="41"/>
      <c r="UEJ3" s="41"/>
      <c r="UEK3" s="41"/>
      <c r="UEL3" s="41"/>
      <c r="UEM3" s="41"/>
      <c r="UEN3" s="41"/>
      <c r="UEO3" s="41"/>
      <c r="UEP3" s="41"/>
      <c r="UEQ3" s="41"/>
      <c r="UER3" s="41"/>
      <c r="UES3" s="41"/>
      <c r="UET3" s="41"/>
      <c r="UEU3" s="41"/>
      <c r="UEV3" s="41"/>
      <c r="UEW3" s="41"/>
      <c r="UEX3" s="41"/>
      <c r="UEY3" s="41"/>
      <c r="UEZ3" s="41"/>
      <c r="UFA3" s="41"/>
      <c r="UFB3" s="41"/>
      <c r="UFC3" s="41"/>
      <c r="UFD3" s="41"/>
      <c r="UFE3" s="41"/>
      <c r="UFF3" s="41"/>
      <c r="UFG3" s="41"/>
      <c r="UFH3" s="41"/>
      <c r="UFI3" s="41"/>
      <c r="UFJ3" s="41"/>
      <c r="UFK3" s="41"/>
      <c r="UFL3" s="41"/>
      <c r="UFM3" s="41"/>
      <c r="UFN3" s="41"/>
      <c r="UFO3" s="41"/>
      <c r="UFP3" s="41"/>
      <c r="UFQ3" s="41"/>
      <c r="UFR3" s="41"/>
      <c r="UFS3" s="41"/>
      <c r="UFT3" s="41"/>
      <c r="UFU3" s="41"/>
      <c r="UFV3" s="41"/>
      <c r="UFW3" s="41"/>
      <c r="UFX3" s="41"/>
      <c r="UFY3" s="41"/>
      <c r="UFZ3" s="41"/>
      <c r="UGA3" s="41"/>
      <c r="UGB3" s="41"/>
      <c r="UGC3" s="41"/>
      <c r="UGD3" s="41"/>
      <c r="UGE3" s="41"/>
      <c r="UGF3" s="41"/>
      <c r="UGG3" s="41"/>
      <c r="UGH3" s="41"/>
      <c r="UGI3" s="41"/>
      <c r="UGJ3" s="41"/>
      <c r="UGK3" s="41"/>
      <c r="UGL3" s="41"/>
      <c r="UGM3" s="41"/>
      <c r="UGN3" s="41"/>
      <c r="UGO3" s="41"/>
      <c r="UGP3" s="41"/>
      <c r="UGQ3" s="41"/>
      <c r="UGR3" s="41"/>
      <c r="UGS3" s="41"/>
      <c r="UGT3" s="41"/>
      <c r="UGU3" s="41"/>
      <c r="UGV3" s="41"/>
      <c r="UGW3" s="41"/>
      <c r="UGX3" s="41"/>
      <c r="UGY3" s="41"/>
      <c r="UGZ3" s="41"/>
      <c r="UHA3" s="41"/>
      <c r="UHB3" s="41"/>
      <c r="UHC3" s="41"/>
      <c r="UHD3" s="41"/>
      <c r="UHE3" s="41"/>
      <c r="UHF3" s="41"/>
      <c r="UHG3" s="41"/>
      <c r="UHH3" s="41"/>
      <c r="UHI3" s="41"/>
      <c r="UHJ3" s="41"/>
      <c r="UHK3" s="41"/>
      <c r="UHL3" s="41"/>
      <c r="UHM3" s="41"/>
      <c r="UHN3" s="41"/>
      <c r="UHO3" s="41"/>
      <c r="UHP3" s="41"/>
      <c r="UHQ3" s="41"/>
      <c r="UHR3" s="41"/>
      <c r="UHS3" s="41"/>
      <c r="UHT3" s="41"/>
      <c r="UHU3" s="41"/>
      <c r="UHV3" s="41"/>
      <c r="UHW3" s="41"/>
      <c r="UHX3" s="41"/>
      <c r="UHY3" s="41"/>
      <c r="UHZ3" s="41"/>
      <c r="UIA3" s="41"/>
      <c r="UIB3" s="41"/>
      <c r="UIC3" s="41"/>
      <c r="UID3" s="41"/>
      <c r="UIE3" s="41"/>
      <c r="UIF3" s="41"/>
      <c r="UIG3" s="41"/>
      <c r="UIH3" s="41"/>
      <c r="UII3" s="41"/>
      <c r="UIJ3" s="41"/>
      <c r="UIK3" s="41"/>
      <c r="UIL3" s="41"/>
      <c r="UIM3" s="41"/>
      <c r="UIN3" s="41"/>
      <c r="UIO3" s="41"/>
      <c r="UIP3" s="41"/>
      <c r="UIQ3" s="41"/>
      <c r="UIR3" s="41"/>
      <c r="UIS3" s="41"/>
      <c r="UIT3" s="41"/>
      <c r="UIU3" s="41"/>
      <c r="UIV3" s="41"/>
      <c r="UIW3" s="41"/>
      <c r="UIX3" s="41"/>
      <c r="UIY3" s="41"/>
      <c r="UIZ3" s="41"/>
      <c r="UJA3" s="41"/>
      <c r="UJB3" s="41"/>
      <c r="UJC3" s="41"/>
      <c r="UJD3" s="41"/>
      <c r="UJE3" s="41"/>
      <c r="UJF3" s="41"/>
      <c r="UJG3" s="41"/>
      <c r="UJH3" s="41"/>
      <c r="UJI3" s="41"/>
      <c r="UJJ3" s="41"/>
      <c r="UJK3" s="41"/>
      <c r="UJL3" s="41"/>
      <c r="UJM3" s="41"/>
      <c r="UJN3" s="41"/>
      <c r="UJO3" s="41"/>
      <c r="UJP3" s="41"/>
      <c r="UJQ3" s="41"/>
      <c r="UJR3" s="41"/>
      <c r="UJS3" s="41"/>
      <c r="UJT3" s="41"/>
      <c r="UJU3" s="41"/>
      <c r="UJV3" s="41"/>
      <c r="UJW3" s="41"/>
      <c r="UJX3" s="41"/>
      <c r="UJY3" s="41"/>
      <c r="UJZ3" s="41"/>
      <c r="UKA3" s="41"/>
      <c r="UKB3" s="41"/>
      <c r="UKC3" s="41"/>
      <c r="UKD3" s="41"/>
      <c r="UKE3" s="41"/>
      <c r="UKF3" s="41"/>
      <c r="UKG3" s="41"/>
      <c r="UKH3" s="41"/>
      <c r="UKI3" s="41"/>
      <c r="UKJ3" s="41"/>
      <c r="UKK3" s="41"/>
      <c r="UKL3" s="41"/>
      <c r="UKM3" s="41"/>
      <c r="UKN3" s="41"/>
      <c r="UKO3" s="41"/>
      <c r="UKP3" s="41"/>
      <c r="UKQ3" s="41"/>
      <c r="UKR3" s="41"/>
      <c r="UKS3" s="41"/>
      <c r="UKT3" s="41"/>
      <c r="UKU3" s="41"/>
      <c r="UKV3" s="41"/>
      <c r="UKW3" s="41"/>
      <c r="UKX3" s="41"/>
      <c r="UKY3" s="41"/>
      <c r="UKZ3" s="41"/>
      <c r="ULA3" s="41"/>
      <c r="ULB3" s="41"/>
      <c r="ULC3" s="41"/>
      <c r="ULD3" s="41"/>
      <c r="ULE3" s="41"/>
      <c r="ULF3" s="41"/>
      <c r="ULG3" s="41"/>
      <c r="ULH3" s="41"/>
      <c r="ULI3" s="41"/>
      <c r="ULJ3" s="41"/>
      <c r="ULK3" s="41"/>
      <c r="ULL3" s="41"/>
      <c r="ULM3" s="41"/>
      <c r="ULN3" s="41"/>
      <c r="ULO3" s="41"/>
      <c r="ULP3" s="41"/>
      <c r="ULQ3" s="41"/>
      <c r="ULR3" s="41"/>
      <c r="ULS3" s="41"/>
      <c r="ULT3" s="41"/>
      <c r="ULU3" s="41"/>
      <c r="ULV3" s="41"/>
      <c r="ULW3" s="41"/>
      <c r="ULX3" s="41"/>
      <c r="ULY3" s="41"/>
      <c r="ULZ3" s="41"/>
      <c r="UMA3" s="41"/>
      <c r="UMB3" s="41"/>
      <c r="UMC3" s="41"/>
      <c r="UMD3" s="41"/>
      <c r="UME3" s="41"/>
      <c r="UMF3" s="41"/>
      <c r="UMG3" s="41"/>
      <c r="UMH3" s="41"/>
      <c r="UMI3" s="41"/>
      <c r="UMJ3" s="41"/>
      <c r="UMK3" s="41"/>
      <c r="UML3" s="41"/>
      <c r="UMM3" s="41"/>
      <c r="UMN3" s="41"/>
      <c r="UMO3" s="41"/>
      <c r="UMP3" s="41"/>
      <c r="UMQ3" s="41"/>
      <c r="UMR3" s="41"/>
      <c r="UMS3" s="41"/>
      <c r="UMT3" s="41"/>
      <c r="UMU3" s="41"/>
      <c r="UMV3" s="41"/>
      <c r="UMW3" s="41"/>
      <c r="UMX3" s="41"/>
      <c r="UMY3" s="41"/>
      <c r="UMZ3" s="41"/>
      <c r="UNA3" s="41"/>
      <c r="UNB3" s="41"/>
      <c r="UNC3" s="41"/>
      <c r="UND3" s="41"/>
      <c r="UNE3" s="41"/>
      <c r="UNF3" s="41"/>
      <c r="UNG3" s="41"/>
      <c r="UNH3" s="41"/>
      <c r="UNI3" s="41"/>
      <c r="UNJ3" s="41"/>
      <c r="UNK3" s="41"/>
      <c r="UNL3" s="41"/>
      <c r="UNM3" s="41"/>
      <c r="UNN3" s="41"/>
      <c r="UNO3" s="41"/>
      <c r="UNP3" s="41"/>
      <c r="UNQ3" s="41"/>
      <c r="UNR3" s="41"/>
      <c r="UNS3" s="41"/>
      <c r="UNT3" s="41"/>
      <c r="UNU3" s="41"/>
      <c r="UNV3" s="41"/>
      <c r="UNW3" s="41"/>
      <c r="UNX3" s="41"/>
      <c r="UNY3" s="41"/>
      <c r="UNZ3" s="41"/>
      <c r="UOA3" s="41"/>
      <c r="UOB3" s="41"/>
      <c r="UOC3" s="41"/>
      <c r="UOD3" s="41"/>
      <c r="UOE3" s="41"/>
      <c r="UOF3" s="41"/>
      <c r="UOG3" s="41"/>
      <c r="UOH3" s="41"/>
      <c r="UOI3" s="41"/>
      <c r="UOJ3" s="41"/>
      <c r="UOK3" s="41"/>
      <c r="UOL3" s="41"/>
      <c r="UOM3" s="41"/>
      <c r="UON3" s="41"/>
      <c r="UOO3" s="41"/>
      <c r="UOP3" s="41"/>
      <c r="UOQ3" s="41"/>
      <c r="UOR3" s="41"/>
      <c r="UOS3" s="41"/>
      <c r="UOT3" s="41"/>
      <c r="UOU3" s="41"/>
      <c r="UOV3" s="41"/>
      <c r="UOW3" s="41"/>
      <c r="UOX3" s="41"/>
      <c r="UOY3" s="41"/>
      <c r="UOZ3" s="41"/>
      <c r="UPA3" s="41"/>
      <c r="UPB3" s="41"/>
      <c r="UPC3" s="41"/>
      <c r="UPD3" s="41"/>
      <c r="UPE3" s="41"/>
      <c r="UPF3" s="41"/>
      <c r="UPG3" s="41"/>
      <c r="UPH3" s="41"/>
      <c r="UPI3" s="41"/>
      <c r="UPJ3" s="41"/>
      <c r="UPK3" s="41"/>
      <c r="UPL3" s="41"/>
      <c r="UPM3" s="41"/>
      <c r="UPN3" s="41"/>
      <c r="UPO3" s="41"/>
      <c r="UPP3" s="41"/>
      <c r="UPQ3" s="41"/>
      <c r="UPR3" s="41"/>
      <c r="UPS3" s="41"/>
      <c r="UPT3" s="41"/>
      <c r="UPU3" s="41"/>
      <c r="UPV3" s="41"/>
      <c r="UPW3" s="41"/>
      <c r="UPX3" s="41"/>
      <c r="UPY3" s="41"/>
      <c r="UPZ3" s="41"/>
      <c r="UQA3" s="41"/>
      <c r="UQB3" s="41"/>
      <c r="UQC3" s="41"/>
      <c r="UQD3" s="41"/>
      <c r="UQE3" s="41"/>
      <c r="UQF3" s="41"/>
      <c r="UQG3" s="41"/>
      <c r="UQH3" s="41"/>
      <c r="UQI3" s="41"/>
      <c r="UQJ3" s="41"/>
      <c r="UQK3" s="41"/>
      <c r="UQL3" s="41"/>
      <c r="UQM3" s="41"/>
      <c r="UQN3" s="41"/>
      <c r="UQO3" s="41"/>
      <c r="UQP3" s="41"/>
      <c r="UQQ3" s="41"/>
      <c r="UQR3" s="41"/>
      <c r="UQS3" s="41"/>
      <c r="UQT3" s="41"/>
      <c r="UQU3" s="41"/>
      <c r="UQV3" s="41"/>
      <c r="UQW3" s="41"/>
      <c r="UQX3" s="41"/>
      <c r="UQY3" s="41"/>
      <c r="UQZ3" s="41"/>
      <c r="URA3" s="41"/>
      <c r="URB3" s="41"/>
      <c r="URC3" s="41"/>
      <c r="URD3" s="41"/>
      <c r="URE3" s="41"/>
      <c r="URF3" s="41"/>
      <c r="URG3" s="41"/>
      <c r="URH3" s="41"/>
      <c r="URI3" s="41"/>
      <c r="URJ3" s="41"/>
      <c r="URK3" s="41"/>
      <c r="URL3" s="41"/>
      <c r="URM3" s="41"/>
      <c r="URN3" s="41"/>
      <c r="URO3" s="41"/>
      <c r="URP3" s="41"/>
      <c r="URQ3" s="41"/>
      <c r="URR3" s="41"/>
      <c r="URS3" s="41"/>
      <c r="URT3" s="41"/>
      <c r="URU3" s="41"/>
      <c r="URV3" s="41"/>
      <c r="URW3" s="41"/>
      <c r="URX3" s="41"/>
      <c r="URY3" s="41"/>
      <c r="URZ3" s="41"/>
      <c r="USA3" s="41"/>
      <c r="USB3" s="41"/>
      <c r="USC3" s="41"/>
      <c r="USD3" s="41"/>
      <c r="USE3" s="41"/>
      <c r="USF3" s="41"/>
      <c r="USG3" s="41"/>
      <c r="USH3" s="41"/>
      <c r="USI3" s="41"/>
      <c r="USJ3" s="41"/>
      <c r="USK3" s="41"/>
      <c r="USL3" s="41"/>
      <c r="USM3" s="41"/>
      <c r="USN3" s="41"/>
      <c r="USO3" s="41"/>
      <c r="USP3" s="41"/>
      <c r="USQ3" s="41"/>
      <c r="USR3" s="41"/>
      <c r="USS3" s="41"/>
      <c r="UST3" s="41"/>
      <c r="USU3" s="41"/>
      <c r="USV3" s="41"/>
      <c r="USW3" s="41"/>
      <c r="USX3" s="41"/>
      <c r="USY3" s="41"/>
      <c r="USZ3" s="41"/>
      <c r="UTA3" s="41"/>
      <c r="UTB3" s="41"/>
      <c r="UTC3" s="41"/>
      <c r="UTD3" s="41"/>
      <c r="UTE3" s="41"/>
      <c r="UTF3" s="41"/>
      <c r="UTG3" s="41"/>
      <c r="UTH3" s="41"/>
      <c r="UTI3" s="41"/>
      <c r="UTJ3" s="41"/>
      <c r="UTK3" s="41"/>
      <c r="UTL3" s="41"/>
      <c r="UTM3" s="41"/>
      <c r="UTN3" s="41"/>
      <c r="UTO3" s="41"/>
      <c r="UTP3" s="41"/>
      <c r="UTQ3" s="41"/>
      <c r="UTR3" s="41"/>
      <c r="UTS3" s="41"/>
      <c r="UTT3" s="41"/>
      <c r="UTU3" s="41"/>
      <c r="UTV3" s="41"/>
      <c r="UTW3" s="41"/>
      <c r="UTX3" s="41"/>
      <c r="UTY3" s="41"/>
      <c r="UTZ3" s="41"/>
      <c r="UUA3" s="41"/>
      <c r="UUB3" s="41"/>
      <c r="UUC3" s="41"/>
      <c r="UUD3" s="41"/>
      <c r="UUE3" s="41"/>
      <c r="UUF3" s="41"/>
      <c r="UUG3" s="41"/>
      <c r="UUH3" s="41"/>
      <c r="UUI3" s="41"/>
      <c r="UUJ3" s="41"/>
      <c r="UUK3" s="41"/>
      <c r="UUL3" s="41"/>
      <c r="UUM3" s="41"/>
      <c r="UUN3" s="41"/>
      <c r="UUO3" s="41"/>
      <c r="UUP3" s="41"/>
      <c r="UUQ3" s="41"/>
      <c r="UUR3" s="41"/>
      <c r="UUS3" s="41"/>
      <c r="UUT3" s="41"/>
      <c r="UUU3" s="41"/>
      <c r="UUV3" s="41"/>
      <c r="UUW3" s="41"/>
      <c r="UUX3" s="41"/>
      <c r="UUY3" s="41"/>
      <c r="UUZ3" s="41"/>
      <c r="UVA3" s="41"/>
      <c r="UVB3" s="41"/>
      <c r="UVC3" s="41"/>
      <c r="UVD3" s="41"/>
      <c r="UVE3" s="41"/>
      <c r="UVF3" s="41"/>
      <c r="UVG3" s="41"/>
      <c r="UVH3" s="41"/>
      <c r="UVI3" s="41"/>
      <c r="UVJ3" s="41"/>
      <c r="UVK3" s="41"/>
      <c r="UVL3" s="41"/>
      <c r="UVM3" s="41"/>
      <c r="UVN3" s="41"/>
      <c r="UVO3" s="41"/>
      <c r="UVP3" s="41"/>
      <c r="UVQ3" s="41"/>
      <c r="UVR3" s="41"/>
      <c r="UVS3" s="41"/>
      <c r="UVT3" s="41"/>
      <c r="UVU3" s="41"/>
      <c r="UVV3" s="41"/>
      <c r="UVW3" s="41"/>
      <c r="UVX3" s="41"/>
      <c r="UVY3" s="41"/>
      <c r="UVZ3" s="41"/>
      <c r="UWA3" s="41"/>
      <c r="UWB3" s="41"/>
      <c r="UWC3" s="41"/>
      <c r="UWD3" s="41"/>
      <c r="UWE3" s="41"/>
      <c r="UWF3" s="41"/>
      <c r="UWG3" s="41"/>
      <c r="UWH3" s="41"/>
      <c r="UWI3" s="41"/>
      <c r="UWJ3" s="41"/>
      <c r="UWK3" s="41"/>
      <c r="UWL3" s="41"/>
      <c r="UWM3" s="41"/>
      <c r="UWN3" s="41"/>
      <c r="UWO3" s="41"/>
      <c r="UWP3" s="41"/>
      <c r="UWQ3" s="41"/>
      <c r="UWR3" s="41"/>
      <c r="UWS3" s="41"/>
      <c r="UWT3" s="41"/>
      <c r="UWU3" s="41"/>
      <c r="UWV3" s="41"/>
      <c r="UWW3" s="41"/>
      <c r="UWX3" s="41"/>
      <c r="UWY3" s="41"/>
      <c r="UWZ3" s="41"/>
      <c r="UXA3" s="41"/>
      <c r="UXB3" s="41"/>
      <c r="UXC3" s="41"/>
      <c r="UXD3" s="41"/>
      <c r="UXE3" s="41"/>
      <c r="UXF3" s="41"/>
      <c r="UXG3" s="41"/>
      <c r="UXH3" s="41"/>
      <c r="UXI3" s="41"/>
      <c r="UXJ3" s="41"/>
      <c r="UXK3" s="41"/>
      <c r="UXL3" s="41"/>
      <c r="UXM3" s="41"/>
      <c r="UXN3" s="41"/>
      <c r="UXO3" s="41"/>
      <c r="UXP3" s="41"/>
      <c r="UXQ3" s="41"/>
      <c r="UXR3" s="41"/>
      <c r="UXS3" s="41"/>
      <c r="UXT3" s="41"/>
      <c r="UXU3" s="41"/>
      <c r="UXV3" s="41"/>
      <c r="UXW3" s="41"/>
      <c r="UXX3" s="41"/>
      <c r="UXY3" s="41"/>
      <c r="UXZ3" s="41"/>
      <c r="UYA3" s="41"/>
      <c r="UYB3" s="41"/>
      <c r="UYC3" s="41"/>
      <c r="UYD3" s="41"/>
      <c r="UYE3" s="41"/>
      <c r="UYF3" s="41"/>
      <c r="UYG3" s="41"/>
      <c r="UYH3" s="41"/>
      <c r="UYI3" s="41"/>
      <c r="UYJ3" s="41"/>
      <c r="UYK3" s="41"/>
      <c r="UYL3" s="41"/>
      <c r="UYM3" s="41"/>
      <c r="UYN3" s="41"/>
      <c r="UYO3" s="41"/>
      <c r="UYP3" s="41"/>
      <c r="UYQ3" s="41"/>
      <c r="UYR3" s="41"/>
      <c r="UYS3" s="41"/>
      <c r="UYT3" s="41"/>
      <c r="UYU3" s="41"/>
      <c r="UYV3" s="41"/>
      <c r="UYW3" s="41"/>
      <c r="UYX3" s="41"/>
      <c r="UYY3" s="41"/>
      <c r="UYZ3" s="41"/>
      <c r="UZA3" s="41"/>
      <c r="UZB3" s="41"/>
      <c r="UZC3" s="41"/>
      <c r="UZD3" s="41"/>
      <c r="UZE3" s="41"/>
      <c r="UZF3" s="41"/>
      <c r="UZG3" s="41"/>
      <c r="UZH3" s="41"/>
      <c r="UZI3" s="41"/>
      <c r="UZJ3" s="41"/>
      <c r="UZK3" s="41"/>
      <c r="UZL3" s="41"/>
      <c r="UZM3" s="41"/>
      <c r="UZN3" s="41"/>
      <c r="UZO3" s="41"/>
      <c r="UZP3" s="41"/>
      <c r="UZQ3" s="41"/>
      <c r="UZR3" s="41"/>
      <c r="UZS3" s="41"/>
      <c r="UZT3" s="41"/>
      <c r="UZU3" s="41"/>
      <c r="UZV3" s="41"/>
      <c r="UZW3" s="41"/>
      <c r="UZX3" s="41"/>
      <c r="UZY3" s="41"/>
      <c r="UZZ3" s="41"/>
      <c r="VAA3" s="41"/>
      <c r="VAB3" s="41"/>
      <c r="VAC3" s="41"/>
      <c r="VAD3" s="41"/>
      <c r="VAE3" s="41"/>
      <c r="VAF3" s="41"/>
      <c r="VAG3" s="41"/>
      <c r="VAH3" s="41"/>
      <c r="VAI3" s="41"/>
      <c r="VAJ3" s="41"/>
      <c r="VAK3" s="41"/>
      <c r="VAL3" s="41"/>
      <c r="VAM3" s="41"/>
      <c r="VAN3" s="41"/>
      <c r="VAO3" s="41"/>
      <c r="VAP3" s="41"/>
      <c r="VAQ3" s="41"/>
      <c r="VAR3" s="41"/>
      <c r="VAS3" s="41"/>
      <c r="VAT3" s="41"/>
      <c r="VAU3" s="41"/>
      <c r="VAV3" s="41"/>
      <c r="VAW3" s="41"/>
      <c r="VAX3" s="41"/>
      <c r="VAY3" s="41"/>
      <c r="VAZ3" s="41"/>
      <c r="VBA3" s="41"/>
      <c r="VBB3" s="41"/>
      <c r="VBC3" s="41"/>
      <c r="VBD3" s="41"/>
      <c r="VBE3" s="41"/>
      <c r="VBF3" s="41"/>
      <c r="VBG3" s="41"/>
      <c r="VBH3" s="41"/>
      <c r="VBI3" s="41"/>
      <c r="VBJ3" s="41"/>
      <c r="VBK3" s="41"/>
      <c r="VBL3" s="41"/>
      <c r="VBM3" s="41"/>
      <c r="VBN3" s="41"/>
      <c r="VBO3" s="41"/>
      <c r="VBP3" s="41"/>
      <c r="VBQ3" s="41"/>
      <c r="VBR3" s="41"/>
      <c r="VBS3" s="41"/>
      <c r="VBT3" s="41"/>
      <c r="VBU3" s="41"/>
      <c r="VBV3" s="41"/>
      <c r="VBW3" s="41"/>
      <c r="VBX3" s="41"/>
      <c r="VBY3" s="41"/>
      <c r="VBZ3" s="41"/>
      <c r="VCA3" s="41"/>
      <c r="VCB3" s="41"/>
      <c r="VCC3" s="41"/>
      <c r="VCD3" s="41"/>
      <c r="VCE3" s="41"/>
      <c r="VCF3" s="41"/>
      <c r="VCG3" s="41"/>
      <c r="VCH3" s="41"/>
      <c r="VCI3" s="41"/>
      <c r="VCJ3" s="41"/>
      <c r="VCK3" s="41"/>
      <c r="VCL3" s="41"/>
      <c r="VCM3" s="41"/>
      <c r="VCN3" s="41"/>
      <c r="VCO3" s="41"/>
      <c r="VCP3" s="41"/>
      <c r="VCQ3" s="41"/>
      <c r="VCR3" s="41"/>
      <c r="VCS3" s="41"/>
      <c r="VCT3" s="41"/>
      <c r="VCU3" s="41"/>
      <c r="VCV3" s="41"/>
      <c r="VCW3" s="41"/>
      <c r="VCX3" s="41"/>
      <c r="VCY3" s="41"/>
      <c r="VCZ3" s="41"/>
      <c r="VDA3" s="41"/>
      <c r="VDB3" s="41"/>
      <c r="VDC3" s="41"/>
      <c r="VDD3" s="41"/>
      <c r="VDE3" s="41"/>
      <c r="VDF3" s="41"/>
      <c r="VDG3" s="41"/>
      <c r="VDH3" s="41"/>
      <c r="VDI3" s="41"/>
      <c r="VDJ3" s="41"/>
      <c r="VDK3" s="41"/>
      <c r="VDL3" s="41"/>
      <c r="VDM3" s="41"/>
      <c r="VDN3" s="41"/>
      <c r="VDO3" s="41"/>
      <c r="VDP3" s="41"/>
      <c r="VDQ3" s="41"/>
      <c r="VDR3" s="41"/>
      <c r="VDS3" s="41"/>
      <c r="VDT3" s="41"/>
      <c r="VDU3" s="41"/>
      <c r="VDV3" s="41"/>
      <c r="VDW3" s="41"/>
      <c r="VDX3" s="41"/>
      <c r="VDY3" s="41"/>
      <c r="VDZ3" s="41"/>
      <c r="VEA3" s="41"/>
      <c r="VEB3" s="41"/>
      <c r="VEC3" s="41"/>
      <c r="VED3" s="41"/>
      <c r="VEE3" s="41"/>
      <c r="VEF3" s="41"/>
      <c r="VEG3" s="41"/>
      <c r="VEH3" s="41"/>
      <c r="VEI3" s="41"/>
      <c r="VEJ3" s="41"/>
      <c r="VEK3" s="41"/>
      <c r="VEL3" s="41"/>
      <c r="VEM3" s="41"/>
      <c r="VEN3" s="41"/>
      <c r="VEO3" s="41"/>
      <c r="VEP3" s="41"/>
      <c r="VEQ3" s="41"/>
      <c r="VER3" s="41"/>
      <c r="VES3" s="41"/>
      <c r="VET3" s="41"/>
      <c r="VEU3" s="41"/>
      <c r="VEV3" s="41"/>
      <c r="VEW3" s="41"/>
      <c r="VEX3" s="41"/>
      <c r="VEY3" s="41"/>
      <c r="VEZ3" s="41"/>
      <c r="VFA3" s="41"/>
      <c r="VFB3" s="41"/>
      <c r="VFC3" s="41"/>
      <c r="VFD3" s="41"/>
      <c r="VFE3" s="41"/>
      <c r="VFF3" s="41"/>
      <c r="VFG3" s="41"/>
      <c r="VFH3" s="41"/>
      <c r="VFI3" s="41"/>
      <c r="VFJ3" s="41"/>
      <c r="VFK3" s="41"/>
      <c r="VFL3" s="41"/>
      <c r="VFM3" s="41"/>
      <c r="VFN3" s="41"/>
      <c r="VFO3" s="41"/>
      <c r="VFP3" s="41"/>
      <c r="VFQ3" s="41"/>
      <c r="VFR3" s="41"/>
      <c r="VFS3" s="41"/>
      <c r="VFT3" s="41"/>
      <c r="VFU3" s="41"/>
      <c r="VFV3" s="41"/>
      <c r="VFW3" s="41"/>
      <c r="VFX3" s="41"/>
      <c r="VFY3" s="41"/>
      <c r="VFZ3" s="41"/>
      <c r="VGA3" s="41"/>
      <c r="VGB3" s="41"/>
      <c r="VGC3" s="41"/>
      <c r="VGD3" s="41"/>
      <c r="VGE3" s="41"/>
      <c r="VGF3" s="41"/>
      <c r="VGG3" s="41"/>
      <c r="VGH3" s="41"/>
      <c r="VGI3" s="41"/>
      <c r="VGJ3" s="41"/>
      <c r="VGK3" s="41"/>
      <c r="VGL3" s="41"/>
      <c r="VGM3" s="41"/>
      <c r="VGN3" s="41"/>
      <c r="VGO3" s="41"/>
      <c r="VGP3" s="41"/>
      <c r="VGQ3" s="41"/>
      <c r="VGR3" s="41"/>
      <c r="VGS3" s="41"/>
      <c r="VGT3" s="41"/>
      <c r="VGU3" s="41"/>
      <c r="VGV3" s="41"/>
      <c r="VGW3" s="41"/>
      <c r="VGX3" s="41"/>
      <c r="VGY3" s="41"/>
      <c r="VGZ3" s="41"/>
      <c r="VHA3" s="41"/>
      <c r="VHB3" s="41"/>
      <c r="VHC3" s="41"/>
      <c r="VHD3" s="41"/>
      <c r="VHE3" s="41"/>
      <c r="VHF3" s="41"/>
      <c r="VHG3" s="41"/>
      <c r="VHH3" s="41"/>
      <c r="VHI3" s="41"/>
      <c r="VHJ3" s="41"/>
      <c r="VHK3" s="41"/>
      <c r="VHL3" s="41"/>
      <c r="VHM3" s="41"/>
      <c r="VHN3" s="41"/>
      <c r="VHO3" s="41"/>
      <c r="VHP3" s="41"/>
      <c r="VHQ3" s="41"/>
      <c r="VHR3" s="41"/>
      <c r="VHS3" s="41"/>
      <c r="VHT3" s="41"/>
      <c r="VHU3" s="41"/>
      <c r="VHV3" s="41"/>
      <c r="VHW3" s="41"/>
      <c r="VHX3" s="41"/>
      <c r="VHY3" s="41"/>
      <c r="VHZ3" s="41"/>
      <c r="VIA3" s="41"/>
      <c r="VIB3" s="41"/>
      <c r="VIC3" s="41"/>
      <c r="VID3" s="41"/>
      <c r="VIE3" s="41"/>
      <c r="VIF3" s="41"/>
      <c r="VIG3" s="41"/>
      <c r="VIH3" s="41"/>
      <c r="VII3" s="41"/>
      <c r="VIJ3" s="41"/>
      <c r="VIK3" s="41"/>
      <c r="VIL3" s="41"/>
      <c r="VIM3" s="41"/>
      <c r="VIN3" s="41"/>
      <c r="VIO3" s="41"/>
      <c r="VIP3" s="41"/>
      <c r="VIQ3" s="41"/>
      <c r="VIR3" s="41"/>
      <c r="VIS3" s="41"/>
      <c r="VIT3" s="41"/>
      <c r="VIU3" s="41"/>
      <c r="VIV3" s="41"/>
      <c r="VIW3" s="41"/>
      <c r="VIX3" s="41"/>
      <c r="VIY3" s="41"/>
      <c r="VIZ3" s="41"/>
      <c r="VJA3" s="41"/>
      <c r="VJB3" s="41"/>
      <c r="VJC3" s="41"/>
      <c r="VJD3" s="41"/>
      <c r="VJE3" s="41"/>
      <c r="VJF3" s="41"/>
      <c r="VJG3" s="41"/>
      <c r="VJH3" s="41"/>
      <c r="VJI3" s="41"/>
      <c r="VJJ3" s="41"/>
      <c r="VJK3" s="41"/>
      <c r="VJL3" s="41"/>
      <c r="VJM3" s="41"/>
      <c r="VJN3" s="41"/>
      <c r="VJO3" s="41"/>
      <c r="VJP3" s="41"/>
      <c r="VJQ3" s="41"/>
      <c r="VJR3" s="41"/>
      <c r="VJS3" s="41"/>
      <c r="VJT3" s="41"/>
      <c r="VJU3" s="41"/>
      <c r="VJV3" s="41"/>
      <c r="VJW3" s="41"/>
      <c r="VJX3" s="41"/>
      <c r="VJY3" s="41"/>
      <c r="VJZ3" s="41"/>
      <c r="VKA3" s="41"/>
      <c r="VKB3" s="41"/>
      <c r="VKC3" s="41"/>
      <c r="VKD3" s="41"/>
      <c r="VKE3" s="41"/>
      <c r="VKF3" s="41"/>
      <c r="VKG3" s="41"/>
      <c r="VKH3" s="41"/>
      <c r="VKI3" s="41"/>
      <c r="VKJ3" s="41"/>
      <c r="VKK3" s="41"/>
      <c r="VKL3" s="41"/>
      <c r="VKM3" s="41"/>
      <c r="VKN3" s="41"/>
      <c r="VKO3" s="41"/>
      <c r="VKP3" s="41"/>
      <c r="VKQ3" s="41"/>
      <c r="VKR3" s="41"/>
      <c r="VKS3" s="41"/>
      <c r="VKT3" s="41"/>
      <c r="VKU3" s="41"/>
      <c r="VKV3" s="41"/>
      <c r="VKW3" s="41"/>
      <c r="VKX3" s="41"/>
      <c r="VKY3" s="41"/>
      <c r="VKZ3" s="41"/>
      <c r="VLA3" s="41"/>
      <c r="VLB3" s="41"/>
      <c r="VLC3" s="41"/>
      <c r="VLD3" s="41"/>
      <c r="VLE3" s="41"/>
      <c r="VLF3" s="41"/>
      <c r="VLG3" s="41"/>
      <c r="VLH3" s="41"/>
      <c r="VLI3" s="41"/>
      <c r="VLJ3" s="41"/>
      <c r="VLK3" s="41"/>
      <c r="VLL3" s="41"/>
      <c r="VLM3" s="41"/>
      <c r="VLN3" s="41"/>
      <c r="VLO3" s="41"/>
      <c r="VLP3" s="41"/>
      <c r="VLQ3" s="41"/>
      <c r="VLR3" s="41"/>
      <c r="VLS3" s="41"/>
      <c r="VLT3" s="41"/>
      <c r="VLU3" s="41"/>
      <c r="VLV3" s="41"/>
      <c r="VLW3" s="41"/>
      <c r="VLX3" s="41"/>
      <c r="VLY3" s="41"/>
      <c r="VLZ3" s="41"/>
      <c r="VMA3" s="41"/>
      <c r="VMB3" s="41"/>
      <c r="VMC3" s="41"/>
      <c r="VMD3" s="41"/>
      <c r="VME3" s="41"/>
      <c r="VMF3" s="41"/>
      <c r="VMG3" s="41"/>
      <c r="VMH3" s="41"/>
      <c r="VMI3" s="41"/>
      <c r="VMJ3" s="41"/>
      <c r="VMK3" s="41"/>
      <c r="VML3" s="41"/>
      <c r="VMM3" s="41"/>
      <c r="VMN3" s="41"/>
      <c r="VMO3" s="41"/>
      <c r="VMP3" s="41"/>
      <c r="VMQ3" s="41"/>
      <c r="VMR3" s="41"/>
      <c r="VMS3" s="41"/>
      <c r="VMT3" s="41"/>
      <c r="VMU3" s="41"/>
      <c r="VMV3" s="41"/>
      <c r="VMW3" s="41"/>
      <c r="VMX3" s="41"/>
      <c r="VMY3" s="41"/>
      <c r="VMZ3" s="41"/>
      <c r="VNA3" s="41"/>
      <c r="VNB3" s="41"/>
      <c r="VNC3" s="41"/>
      <c r="VND3" s="41"/>
      <c r="VNE3" s="41"/>
      <c r="VNF3" s="41"/>
      <c r="VNG3" s="41"/>
      <c r="VNH3" s="41"/>
      <c r="VNI3" s="41"/>
      <c r="VNJ3" s="41"/>
      <c r="VNK3" s="41"/>
      <c r="VNL3" s="41"/>
      <c r="VNM3" s="41"/>
      <c r="VNN3" s="41"/>
      <c r="VNO3" s="41"/>
      <c r="VNP3" s="41"/>
      <c r="VNQ3" s="41"/>
      <c r="VNR3" s="41"/>
      <c r="VNS3" s="41"/>
      <c r="VNT3" s="41"/>
      <c r="VNU3" s="41"/>
      <c r="VNV3" s="41"/>
      <c r="VNW3" s="41"/>
      <c r="VNX3" s="41"/>
      <c r="VNY3" s="41"/>
      <c r="VNZ3" s="41"/>
      <c r="VOA3" s="41"/>
      <c r="VOB3" s="41"/>
      <c r="VOC3" s="41"/>
      <c r="VOD3" s="41"/>
      <c r="VOE3" s="41"/>
      <c r="VOF3" s="41"/>
      <c r="VOG3" s="41"/>
      <c r="VOH3" s="41"/>
      <c r="VOI3" s="41"/>
      <c r="VOJ3" s="41"/>
      <c r="VOK3" s="41"/>
      <c r="VOL3" s="41"/>
      <c r="VOM3" s="41"/>
      <c r="VON3" s="41"/>
      <c r="VOO3" s="41"/>
      <c r="VOP3" s="41"/>
      <c r="VOQ3" s="41"/>
      <c r="VOR3" s="41"/>
      <c r="VOS3" s="41"/>
      <c r="VOT3" s="41"/>
      <c r="VOU3" s="41"/>
      <c r="VOV3" s="41"/>
      <c r="VOW3" s="41"/>
      <c r="VOX3" s="41"/>
      <c r="VOY3" s="41"/>
      <c r="VOZ3" s="41"/>
      <c r="VPA3" s="41"/>
      <c r="VPB3" s="41"/>
      <c r="VPC3" s="41"/>
      <c r="VPD3" s="41"/>
      <c r="VPE3" s="41"/>
      <c r="VPF3" s="41"/>
      <c r="VPG3" s="41"/>
      <c r="VPH3" s="41"/>
      <c r="VPI3" s="41"/>
      <c r="VPJ3" s="41"/>
      <c r="VPK3" s="41"/>
      <c r="VPL3" s="41"/>
      <c r="VPM3" s="41"/>
      <c r="VPN3" s="41"/>
      <c r="VPO3" s="41"/>
      <c r="VPP3" s="41"/>
      <c r="VPQ3" s="41"/>
      <c r="VPR3" s="41"/>
      <c r="VPS3" s="41"/>
      <c r="VPT3" s="41"/>
      <c r="VPU3" s="41"/>
      <c r="VPV3" s="41"/>
      <c r="VPW3" s="41"/>
      <c r="VPX3" s="41"/>
      <c r="VPY3" s="41"/>
      <c r="VPZ3" s="41"/>
      <c r="VQA3" s="41"/>
      <c r="VQB3" s="41"/>
      <c r="VQC3" s="41"/>
      <c r="VQD3" s="41"/>
      <c r="VQE3" s="41"/>
      <c r="VQF3" s="41"/>
      <c r="VQG3" s="41"/>
      <c r="VQH3" s="41"/>
      <c r="VQI3" s="41"/>
      <c r="VQJ3" s="41"/>
      <c r="VQK3" s="41"/>
      <c r="VQL3" s="41"/>
      <c r="VQM3" s="41"/>
      <c r="VQN3" s="41"/>
      <c r="VQO3" s="41"/>
      <c r="VQP3" s="41"/>
      <c r="VQQ3" s="41"/>
      <c r="VQR3" s="41"/>
      <c r="VQS3" s="41"/>
      <c r="VQT3" s="41"/>
      <c r="VQU3" s="41"/>
      <c r="VQV3" s="41"/>
      <c r="VQW3" s="41"/>
      <c r="VQX3" s="41"/>
      <c r="VQY3" s="41"/>
      <c r="VQZ3" s="41"/>
      <c r="VRA3" s="41"/>
      <c r="VRB3" s="41"/>
      <c r="VRC3" s="41"/>
      <c r="VRD3" s="41"/>
      <c r="VRE3" s="41"/>
      <c r="VRF3" s="41"/>
      <c r="VRG3" s="41"/>
      <c r="VRH3" s="41"/>
      <c r="VRI3" s="41"/>
      <c r="VRJ3" s="41"/>
      <c r="VRK3" s="41"/>
      <c r="VRL3" s="41"/>
      <c r="VRM3" s="41"/>
      <c r="VRN3" s="41"/>
      <c r="VRO3" s="41"/>
      <c r="VRP3" s="41"/>
      <c r="VRQ3" s="41"/>
      <c r="VRR3" s="41"/>
      <c r="VRS3" s="41"/>
      <c r="VRT3" s="41"/>
      <c r="VRU3" s="41"/>
      <c r="VRV3" s="41"/>
      <c r="VRW3" s="41"/>
      <c r="VRX3" s="41"/>
      <c r="VRY3" s="41"/>
      <c r="VRZ3" s="41"/>
      <c r="VSA3" s="41"/>
      <c r="VSB3" s="41"/>
      <c r="VSC3" s="41"/>
      <c r="VSD3" s="41"/>
      <c r="VSE3" s="41"/>
      <c r="VSF3" s="41"/>
      <c r="VSG3" s="41"/>
      <c r="VSH3" s="41"/>
      <c r="VSI3" s="41"/>
      <c r="VSJ3" s="41"/>
      <c r="VSK3" s="41"/>
      <c r="VSL3" s="41"/>
      <c r="VSM3" s="41"/>
      <c r="VSN3" s="41"/>
      <c r="VSO3" s="41"/>
      <c r="VSP3" s="41"/>
      <c r="VSQ3" s="41"/>
      <c r="VSR3" s="41"/>
      <c r="VSS3" s="41"/>
      <c r="VST3" s="41"/>
      <c r="VSU3" s="41"/>
      <c r="VSV3" s="41"/>
      <c r="VSW3" s="41"/>
      <c r="VSX3" s="41"/>
      <c r="VSY3" s="41"/>
      <c r="VSZ3" s="41"/>
      <c r="VTA3" s="41"/>
      <c r="VTB3" s="41"/>
      <c r="VTC3" s="41"/>
      <c r="VTD3" s="41"/>
      <c r="VTE3" s="41"/>
      <c r="VTF3" s="41"/>
      <c r="VTG3" s="41"/>
      <c r="VTH3" s="41"/>
      <c r="VTI3" s="41"/>
      <c r="VTJ3" s="41"/>
      <c r="VTK3" s="41"/>
      <c r="VTL3" s="41"/>
      <c r="VTM3" s="41"/>
      <c r="VTN3" s="41"/>
      <c r="VTO3" s="41"/>
      <c r="VTP3" s="41"/>
      <c r="VTQ3" s="41"/>
      <c r="VTR3" s="41"/>
      <c r="VTS3" s="41"/>
      <c r="VTT3" s="41"/>
      <c r="VTU3" s="41"/>
      <c r="VTV3" s="41"/>
      <c r="VTW3" s="41"/>
      <c r="VTX3" s="41"/>
      <c r="VTY3" s="41"/>
      <c r="VTZ3" s="41"/>
      <c r="VUA3" s="41"/>
      <c r="VUB3" s="41"/>
      <c r="VUC3" s="41"/>
      <c r="VUD3" s="41"/>
      <c r="VUE3" s="41"/>
      <c r="VUF3" s="41"/>
      <c r="VUG3" s="41"/>
      <c r="VUH3" s="41"/>
      <c r="VUI3" s="41"/>
      <c r="VUJ3" s="41"/>
      <c r="VUK3" s="41"/>
      <c r="VUL3" s="41"/>
      <c r="VUM3" s="41"/>
      <c r="VUN3" s="41"/>
      <c r="VUO3" s="41"/>
      <c r="VUP3" s="41"/>
      <c r="VUQ3" s="41"/>
      <c r="VUR3" s="41"/>
      <c r="VUS3" s="41"/>
      <c r="VUT3" s="41"/>
      <c r="VUU3" s="41"/>
      <c r="VUV3" s="41"/>
      <c r="VUW3" s="41"/>
      <c r="VUX3" s="41"/>
      <c r="VUY3" s="41"/>
      <c r="VUZ3" s="41"/>
      <c r="VVA3" s="41"/>
      <c r="VVB3" s="41"/>
      <c r="VVC3" s="41"/>
      <c r="VVD3" s="41"/>
      <c r="VVE3" s="41"/>
      <c r="VVF3" s="41"/>
      <c r="VVG3" s="41"/>
      <c r="VVH3" s="41"/>
      <c r="VVI3" s="41"/>
      <c r="VVJ3" s="41"/>
      <c r="VVK3" s="41"/>
      <c r="VVL3" s="41"/>
      <c r="VVM3" s="41"/>
      <c r="VVN3" s="41"/>
      <c r="VVO3" s="41"/>
      <c r="VVP3" s="41"/>
      <c r="VVQ3" s="41"/>
      <c r="VVR3" s="41"/>
      <c r="VVS3" s="41"/>
      <c r="VVT3" s="41"/>
      <c r="VVU3" s="41"/>
      <c r="VVV3" s="41"/>
      <c r="VVW3" s="41"/>
      <c r="VVX3" s="41"/>
      <c r="VVY3" s="41"/>
      <c r="VVZ3" s="41"/>
      <c r="VWA3" s="41"/>
      <c r="VWB3" s="41"/>
      <c r="VWC3" s="41"/>
      <c r="VWD3" s="41"/>
      <c r="VWE3" s="41"/>
      <c r="VWF3" s="41"/>
      <c r="VWG3" s="41"/>
      <c r="VWH3" s="41"/>
      <c r="VWI3" s="41"/>
      <c r="VWJ3" s="41"/>
      <c r="VWK3" s="41"/>
      <c r="VWL3" s="41"/>
      <c r="VWM3" s="41"/>
      <c r="VWN3" s="41"/>
      <c r="VWO3" s="41"/>
      <c r="VWP3" s="41"/>
      <c r="VWQ3" s="41"/>
      <c r="VWR3" s="41"/>
      <c r="VWS3" s="41"/>
      <c r="VWT3" s="41"/>
      <c r="VWU3" s="41"/>
      <c r="VWV3" s="41"/>
      <c r="VWW3" s="41"/>
      <c r="VWX3" s="41"/>
      <c r="VWY3" s="41"/>
      <c r="VWZ3" s="41"/>
      <c r="VXA3" s="41"/>
      <c r="VXB3" s="41"/>
      <c r="VXC3" s="41"/>
      <c r="VXD3" s="41"/>
      <c r="VXE3" s="41"/>
      <c r="VXF3" s="41"/>
      <c r="VXG3" s="41"/>
      <c r="VXH3" s="41"/>
      <c r="VXI3" s="41"/>
      <c r="VXJ3" s="41"/>
      <c r="VXK3" s="41"/>
      <c r="VXL3" s="41"/>
      <c r="VXM3" s="41"/>
      <c r="VXN3" s="41"/>
      <c r="VXO3" s="41"/>
      <c r="VXP3" s="41"/>
      <c r="VXQ3" s="41"/>
      <c r="VXR3" s="41"/>
      <c r="VXS3" s="41"/>
      <c r="VXT3" s="41"/>
      <c r="VXU3" s="41"/>
      <c r="VXV3" s="41"/>
      <c r="VXW3" s="41"/>
      <c r="VXX3" s="41"/>
      <c r="VXY3" s="41"/>
      <c r="VXZ3" s="41"/>
      <c r="VYA3" s="41"/>
      <c r="VYB3" s="41"/>
      <c r="VYC3" s="41"/>
      <c r="VYD3" s="41"/>
      <c r="VYE3" s="41"/>
      <c r="VYF3" s="41"/>
      <c r="VYG3" s="41"/>
      <c r="VYH3" s="41"/>
      <c r="VYI3" s="41"/>
      <c r="VYJ3" s="41"/>
      <c r="VYK3" s="41"/>
      <c r="VYL3" s="41"/>
      <c r="VYM3" s="41"/>
      <c r="VYN3" s="41"/>
      <c r="VYO3" s="41"/>
      <c r="VYP3" s="41"/>
      <c r="VYQ3" s="41"/>
      <c r="VYR3" s="41"/>
      <c r="VYS3" s="41"/>
      <c r="VYT3" s="41"/>
      <c r="VYU3" s="41"/>
      <c r="VYV3" s="41"/>
      <c r="VYW3" s="41"/>
      <c r="VYX3" s="41"/>
      <c r="VYY3" s="41"/>
      <c r="VYZ3" s="41"/>
      <c r="VZA3" s="41"/>
      <c r="VZB3" s="41"/>
      <c r="VZC3" s="41"/>
      <c r="VZD3" s="41"/>
      <c r="VZE3" s="41"/>
      <c r="VZF3" s="41"/>
      <c r="VZG3" s="41"/>
      <c r="VZH3" s="41"/>
      <c r="VZI3" s="41"/>
      <c r="VZJ3" s="41"/>
      <c r="VZK3" s="41"/>
      <c r="VZL3" s="41"/>
      <c r="VZM3" s="41"/>
      <c r="VZN3" s="41"/>
      <c r="VZO3" s="41"/>
      <c r="VZP3" s="41"/>
      <c r="VZQ3" s="41"/>
      <c r="VZR3" s="41"/>
      <c r="VZS3" s="41"/>
      <c r="VZT3" s="41"/>
      <c r="VZU3" s="41"/>
      <c r="VZV3" s="41"/>
      <c r="VZW3" s="41"/>
      <c r="VZX3" s="41"/>
      <c r="VZY3" s="41"/>
      <c r="VZZ3" s="41"/>
      <c r="WAA3" s="41"/>
      <c r="WAB3" s="41"/>
      <c r="WAC3" s="41"/>
      <c r="WAD3" s="41"/>
      <c r="WAE3" s="41"/>
      <c r="WAF3" s="41"/>
      <c r="WAG3" s="41"/>
      <c r="WAH3" s="41"/>
      <c r="WAI3" s="41"/>
      <c r="WAJ3" s="41"/>
      <c r="WAK3" s="41"/>
      <c r="WAL3" s="41"/>
      <c r="WAM3" s="41"/>
      <c r="WAN3" s="41"/>
      <c r="WAO3" s="41"/>
      <c r="WAP3" s="41"/>
      <c r="WAQ3" s="41"/>
      <c r="WAR3" s="41"/>
      <c r="WAS3" s="41"/>
      <c r="WAT3" s="41"/>
      <c r="WAU3" s="41"/>
      <c r="WAV3" s="41"/>
      <c r="WAW3" s="41"/>
      <c r="WAX3" s="41"/>
      <c r="WAY3" s="41"/>
      <c r="WAZ3" s="41"/>
      <c r="WBA3" s="41"/>
      <c r="WBB3" s="41"/>
      <c r="WBC3" s="41"/>
      <c r="WBD3" s="41"/>
      <c r="WBE3" s="41"/>
      <c r="WBF3" s="41"/>
      <c r="WBG3" s="41"/>
      <c r="WBH3" s="41"/>
      <c r="WBI3" s="41"/>
      <c r="WBJ3" s="41"/>
      <c r="WBK3" s="41"/>
      <c r="WBL3" s="41"/>
      <c r="WBM3" s="41"/>
      <c r="WBN3" s="41"/>
      <c r="WBO3" s="41"/>
      <c r="WBP3" s="41"/>
      <c r="WBQ3" s="41"/>
      <c r="WBR3" s="41"/>
      <c r="WBS3" s="41"/>
      <c r="WBT3" s="41"/>
      <c r="WBU3" s="41"/>
      <c r="WBV3" s="41"/>
      <c r="WBW3" s="41"/>
      <c r="WBX3" s="41"/>
      <c r="WBY3" s="41"/>
      <c r="WBZ3" s="41"/>
      <c r="WCA3" s="41"/>
      <c r="WCB3" s="41"/>
      <c r="WCC3" s="41"/>
      <c r="WCD3" s="41"/>
      <c r="WCE3" s="41"/>
      <c r="WCF3" s="41"/>
      <c r="WCG3" s="41"/>
      <c r="WCH3" s="41"/>
      <c r="WCI3" s="41"/>
      <c r="WCJ3" s="41"/>
      <c r="WCK3" s="41"/>
      <c r="WCL3" s="41"/>
      <c r="WCM3" s="41"/>
      <c r="WCN3" s="41"/>
      <c r="WCO3" s="41"/>
      <c r="WCP3" s="41"/>
      <c r="WCQ3" s="41"/>
      <c r="WCR3" s="41"/>
      <c r="WCS3" s="41"/>
      <c r="WCT3" s="41"/>
      <c r="WCU3" s="41"/>
      <c r="WCV3" s="41"/>
      <c r="WCW3" s="41"/>
      <c r="WCX3" s="41"/>
      <c r="WCY3" s="41"/>
      <c r="WCZ3" s="41"/>
      <c r="WDA3" s="41"/>
      <c r="WDB3" s="41"/>
      <c r="WDC3" s="41"/>
      <c r="WDD3" s="41"/>
      <c r="WDE3" s="41"/>
      <c r="WDF3" s="41"/>
      <c r="WDG3" s="41"/>
      <c r="WDH3" s="41"/>
      <c r="WDI3" s="41"/>
      <c r="WDJ3" s="41"/>
      <c r="WDK3" s="41"/>
      <c r="WDL3" s="41"/>
      <c r="WDM3" s="41"/>
      <c r="WDN3" s="41"/>
      <c r="WDO3" s="41"/>
      <c r="WDP3" s="41"/>
      <c r="WDQ3" s="41"/>
      <c r="WDR3" s="41"/>
      <c r="WDS3" s="41"/>
      <c r="WDT3" s="41"/>
      <c r="WDU3" s="41"/>
      <c r="WDV3" s="41"/>
      <c r="WDW3" s="41"/>
      <c r="WDX3" s="41"/>
      <c r="WDY3" s="41"/>
      <c r="WDZ3" s="41"/>
      <c r="WEA3" s="41"/>
      <c r="WEB3" s="41"/>
      <c r="WEC3" s="41"/>
      <c r="WED3" s="41"/>
      <c r="WEE3" s="41"/>
      <c r="WEF3" s="41"/>
      <c r="WEG3" s="41"/>
      <c r="WEH3" s="41"/>
      <c r="WEI3" s="41"/>
      <c r="WEJ3" s="41"/>
      <c r="WEK3" s="41"/>
      <c r="WEL3" s="41"/>
      <c r="WEM3" s="41"/>
      <c r="WEN3" s="41"/>
      <c r="WEO3" s="41"/>
      <c r="WEP3" s="41"/>
      <c r="WEQ3" s="41"/>
      <c r="WER3" s="41"/>
      <c r="WES3" s="41"/>
      <c r="WET3" s="41"/>
      <c r="WEU3" s="41"/>
      <c r="WEV3" s="41"/>
      <c r="WEW3" s="41"/>
      <c r="WEX3" s="41"/>
      <c r="WEY3" s="41"/>
      <c r="WEZ3" s="41"/>
      <c r="WFA3" s="41"/>
      <c r="WFB3" s="41"/>
      <c r="WFC3" s="41"/>
      <c r="WFD3" s="41"/>
      <c r="WFE3" s="41"/>
      <c r="WFF3" s="41"/>
      <c r="WFG3" s="41"/>
      <c r="WFH3" s="41"/>
      <c r="WFI3" s="41"/>
      <c r="WFJ3" s="41"/>
      <c r="WFK3" s="41"/>
      <c r="WFL3" s="41"/>
      <c r="WFM3" s="41"/>
      <c r="WFN3" s="41"/>
      <c r="WFO3" s="41"/>
      <c r="WFP3" s="41"/>
      <c r="WFQ3" s="41"/>
      <c r="WFR3" s="41"/>
      <c r="WFS3" s="41"/>
      <c r="WFT3" s="41"/>
      <c r="WFU3" s="41"/>
      <c r="WFV3" s="41"/>
      <c r="WFW3" s="41"/>
      <c r="WFX3" s="41"/>
      <c r="WFY3" s="41"/>
      <c r="WFZ3" s="41"/>
      <c r="WGA3" s="41"/>
      <c r="WGB3" s="41"/>
      <c r="WGC3" s="41"/>
      <c r="WGD3" s="41"/>
      <c r="WGE3" s="41"/>
      <c r="WGF3" s="41"/>
      <c r="WGG3" s="41"/>
      <c r="WGH3" s="41"/>
      <c r="WGI3" s="41"/>
      <c r="WGJ3" s="41"/>
      <c r="WGK3" s="41"/>
      <c r="WGL3" s="41"/>
      <c r="WGM3" s="41"/>
      <c r="WGN3" s="41"/>
      <c r="WGO3" s="41"/>
      <c r="WGP3" s="41"/>
      <c r="WGQ3" s="41"/>
      <c r="WGR3" s="41"/>
      <c r="WGS3" s="41"/>
      <c r="WGT3" s="41"/>
      <c r="WGU3" s="41"/>
      <c r="WGV3" s="41"/>
      <c r="WGW3" s="41"/>
      <c r="WGX3" s="41"/>
      <c r="WGY3" s="41"/>
      <c r="WGZ3" s="41"/>
      <c r="WHA3" s="41"/>
      <c r="WHB3" s="41"/>
      <c r="WHC3" s="41"/>
      <c r="WHD3" s="41"/>
      <c r="WHE3" s="41"/>
      <c r="WHF3" s="41"/>
      <c r="WHG3" s="41"/>
      <c r="WHH3" s="41"/>
      <c r="WHI3" s="41"/>
      <c r="WHJ3" s="41"/>
      <c r="WHK3" s="41"/>
      <c r="WHL3" s="41"/>
      <c r="WHM3" s="41"/>
      <c r="WHN3" s="41"/>
      <c r="WHO3" s="41"/>
      <c r="WHP3" s="41"/>
      <c r="WHQ3" s="41"/>
      <c r="WHR3" s="41"/>
      <c r="WHS3" s="41"/>
      <c r="WHT3" s="41"/>
      <c r="WHU3" s="41"/>
      <c r="WHV3" s="41"/>
      <c r="WHW3" s="41"/>
      <c r="WHX3" s="41"/>
      <c r="WHY3" s="41"/>
      <c r="WHZ3" s="41"/>
      <c r="WIA3" s="41"/>
      <c r="WIB3" s="41"/>
      <c r="WIC3" s="41"/>
      <c r="WID3" s="41"/>
      <c r="WIE3" s="41"/>
      <c r="WIF3" s="41"/>
      <c r="WIG3" s="41"/>
      <c r="WIH3" s="41"/>
      <c r="WII3" s="41"/>
      <c r="WIJ3" s="41"/>
      <c r="WIK3" s="41"/>
      <c r="WIL3" s="41"/>
      <c r="WIM3" s="41"/>
      <c r="WIN3" s="41"/>
      <c r="WIO3" s="41"/>
      <c r="WIP3" s="41"/>
      <c r="WIQ3" s="41"/>
      <c r="WIR3" s="41"/>
      <c r="WIS3" s="41"/>
      <c r="WIT3" s="41"/>
      <c r="WIU3" s="41"/>
      <c r="WIV3" s="41"/>
      <c r="WIW3" s="41"/>
      <c r="WIX3" s="41"/>
      <c r="WIY3" s="41"/>
      <c r="WIZ3" s="41"/>
      <c r="WJA3" s="41"/>
      <c r="WJB3" s="41"/>
      <c r="WJC3" s="41"/>
      <c r="WJD3" s="41"/>
      <c r="WJE3" s="41"/>
      <c r="WJF3" s="41"/>
      <c r="WJG3" s="41"/>
      <c r="WJH3" s="41"/>
      <c r="WJI3" s="41"/>
      <c r="WJJ3" s="41"/>
      <c r="WJK3" s="41"/>
      <c r="WJL3" s="41"/>
      <c r="WJM3" s="41"/>
      <c r="WJN3" s="41"/>
      <c r="WJO3" s="41"/>
      <c r="WJP3" s="41"/>
      <c r="WJQ3" s="41"/>
      <c r="WJR3" s="41"/>
      <c r="WJS3" s="41"/>
      <c r="WJT3" s="41"/>
      <c r="WJU3" s="41"/>
      <c r="WJV3" s="41"/>
      <c r="WJW3" s="41"/>
      <c r="WJX3" s="41"/>
      <c r="WJY3" s="41"/>
      <c r="WJZ3" s="41"/>
      <c r="WKA3" s="41"/>
      <c r="WKB3" s="41"/>
      <c r="WKC3" s="41"/>
      <c r="WKD3" s="41"/>
      <c r="WKE3" s="41"/>
      <c r="WKF3" s="41"/>
      <c r="WKG3" s="41"/>
      <c r="WKH3" s="41"/>
      <c r="WKI3" s="41"/>
      <c r="WKJ3" s="41"/>
      <c r="WKK3" s="41"/>
      <c r="WKL3" s="41"/>
      <c r="WKM3" s="41"/>
      <c r="WKN3" s="41"/>
      <c r="WKO3" s="41"/>
      <c r="WKP3" s="41"/>
      <c r="WKQ3" s="41"/>
      <c r="WKR3" s="41"/>
      <c r="WKS3" s="41"/>
      <c r="WKT3" s="41"/>
      <c r="WKU3" s="41"/>
      <c r="WKV3" s="41"/>
      <c r="WKW3" s="41"/>
      <c r="WKX3" s="41"/>
      <c r="WKY3" s="41"/>
      <c r="WKZ3" s="41"/>
      <c r="WLA3" s="41"/>
      <c r="WLB3" s="41"/>
      <c r="WLC3" s="41"/>
      <c r="WLD3" s="41"/>
      <c r="WLE3" s="41"/>
      <c r="WLF3" s="41"/>
      <c r="WLG3" s="41"/>
      <c r="WLH3" s="41"/>
      <c r="WLI3" s="41"/>
      <c r="WLJ3" s="41"/>
      <c r="WLK3" s="41"/>
      <c r="WLL3" s="41"/>
      <c r="WLM3" s="41"/>
      <c r="WLN3" s="41"/>
      <c r="WLO3" s="41"/>
      <c r="WLP3" s="41"/>
      <c r="WLQ3" s="41"/>
      <c r="WLR3" s="41"/>
      <c r="WLS3" s="41"/>
      <c r="WLT3" s="41"/>
      <c r="WLU3" s="41"/>
      <c r="WLV3" s="41"/>
      <c r="WLW3" s="41"/>
      <c r="WLX3" s="41"/>
      <c r="WLY3" s="41"/>
      <c r="WLZ3" s="41"/>
      <c r="WMA3" s="41"/>
      <c r="WMB3" s="41"/>
      <c r="WMC3" s="41"/>
      <c r="WMD3" s="41"/>
      <c r="WME3" s="41"/>
      <c r="WMF3" s="41"/>
      <c r="WMG3" s="41"/>
      <c r="WMH3" s="41"/>
      <c r="WMI3" s="41"/>
      <c r="WMJ3" s="41"/>
      <c r="WMK3" s="41"/>
      <c r="WML3" s="41"/>
      <c r="WMM3" s="41"/>
      <c r="WMN3" s="41"/>
      <c r="WMO3" s="41"/>
      <c r="WMP3" s="41"/>
      <c r="WMQ3" s="41"/>
      <c r="WMR3" s="41"/>
      <c r="WMS3" s="41"/>
      <c r="WMT3" s="41"/>
      <c r="WMU3" s="41"/>
      <c r="WMV3" s="41"/>
      <c r="WMW3" s="41"/>
      <c r="WMX3" s="41"/>
      <c r="WMY3" s="41"/>
      <c r="WMZ3" s="41"/>
      <c r="WNA3" s="41"/>
      <c r="WNB3" s="41"/>
      <c r="WNC3" s="41"/>
      <c r="WND3" s="41"/>
      <c r="WNE3" s="41"/>
      <c r="WNF3" s="41"/>
      <c r="WNG3" s="41"/>
      <c r="WNH3" s="41"/>
      <c r="WNI3" s="41"/>
      <c r="WNJ3" s="41"/>
      <c r="WNK3" s="41"/>
      <c r="WNL3" s="41"/>
      <c r="WNM3" s="41"/>
      <c r="WNN3" s="41"/>
      <c r="WNO3" s="41"/>
      <c r="WNP3" s="41"/>
      <c r="WNQ3" s="41"/>
      <c r="WNR3" s="41"/>
      <c r="WNS3" s="41"/>
      <c r="WNT3" s="41"/>
      <c r="WNU3" s="41"/>
      <c r="WNV3" s="41"/>
      <c r="WNW3" s="41"/>
      <c r="WNX3" s="41"/>
      <c r="WNY3" s="41"/>
      <c r="WNZ3" s="41"/>
      <c r="WOA3" s="41"/>
      <c r="WOB3" s="41"/>
      <c r="WOC3" s="41"/>
      <c r="WOD3" s="41"/>
      <c r="WOE3" s="41"/>
      <c r="WOF3" s="41"/>
      <c r="WOG3" s="41"/>
      <c r="WOH3" s="41"/>
      <c r="WOI3" s="41"/>
      <c r="WOJ3" s="41"/>
      <c r="WOK3" s="41"/>
      <c r="WOL3" s="41"/>
      <c r="WOM3" s="41"/>
      <c r="WON3" s="41"/>
      <c r="WOO3" s="41"/>
      <c r="WOP3" s="41"/>
      <c r="WOQ3" s="41"/>
      <c r="WOR3" s="41"/>
      <c r="WOS3" s="41"/>
      <c r="WOT3" s="41"/>
      <c r="WOU3" s="41"/>
      <c r="WOV3" s="41"/>
      <c r="WOW3" s="41"/>
      <c r="WOX3" s="41"/>
      <c r="WOY3" s="41"/>
      <c r="WOZ3" s="41"/>
      <c r="WPA3" s="41"/>
      <c r="WPB3" s="41"/>
      <c r="WPC3" s="41"/>
      <c r="WPD3" s="41"/>
      <c r="WPE3" s="41"/>
      <c r="WPF3" s="41"/>
      <c r="WPG3" s="41"/>
      <c r="WPH3" s="41"/>
      <c r="WPI3" s="41"/>
      <c r="WPJ3" s="41"/>
      <c r="WPK3" s="41"/>
      <c r="WPL3" s="41"/>
      <c r="WPM3" s="41"/>
      <c r="WPN3" s="41"/>
      <c r="WPO3" s="41"/>
      <c r="WPP3" s="41"/>
      <c r="WPQ3" s="41"/>
      <c r="WPR3" s="41"/>
      <c r="WPS3" s="41"/>
      <c r="WPT3" s="41"/>
      <c r="WPU3" s="41"/>
      <c r="WPV3" s="41"/>
      <c r="WPW3" s="41"/>
      <c r="WPX3" s="41"/>
      <c r="WPY3" s="41"/>
      <c r="WPZ3" s="41"/>
      <c r="WQA3" s="41"/>
      <c r="WQB3" s="41"/>
      <c r="WQC3" s="41"/>
      <c r="WQD3" s="41"/>
      <c r="WQE3" s="41"/>
      <c r="WQF3" s="41"/>
      <c r="WQG3" s="41"/>
      <c r="WQH3" s="41"/>
      <c r="WQI3" s="41"/>
      <c r="WQJ3" s="41"/>
      <c r="WQK3" s="41"/>
      <c r="WQL3" s="41"/>
      <c r="WQM3" s="41"/>
      <c r="WQN3" s="41"/>
      <c r="WQO3" s="41"/>
      <c r="WQP3" s="41"/>
      <c r="WQQ3" s="41"/>
      <c r="WQR3" s="41"/>
      <c r="WQS3" s="41"/>
      <c r="WQT3" s="41"/>
      <c r="WQU3" s="41"/>
      <c r="WQV3" s="41"/>
      <c r="WQW3" s="41"/>
      <c r="WQX3" s="41"/>
      <c r="WQY3" s="41"/>
      <c r="WQZ3" s="41"/>
      <c r="WRA3" s="41"/>
      <c r="WRB3" s="41"/>
      <c r="WRC3" s="41"/>
      <c r="WRD3" s="41"/>
      <c r="WRE3" s="41"/>
      <c r="WRF3" s="41"/>
      <c r="WRG3" s="41"/>
      <c r="WRH3" s="41"/>
      <c r="WRI3" s="41"/>
      <c r="WRJ3" s="41"/>
      <c r="WRK3" s="41"/>
      <c r="WRL3" s="41"/>
      <c r="WRM3" s="41"/>
      <c r="WRN3" s="41"/>
      <c r="WRO3" s="41"/>
      <c r="WRP3" s="41"/>
      <c r="WRQ3" s="41"/>
      <c r="WRR3" s="41"/>
      <c r="WRS3" s="41"/>
      <c r="WRT3" s="41"/>
      <c r="WRU3" s="41"/>
      <c r="WRV3" s="41"/>
      <c r="WRW3" s="41"/>
      <c r="WRX3" s="41"/>
      <c r="WRY3" s="41"/>
      <c r="WRZ3" s="41"/>
      <c r="WSA3" s="41"/>
      <c r="WSB3" s="41"/>
      <c r="WSC3" s="41"/>
      <c r="WSD3" s="41"/>
      <c r="WSE3" s="41"/>
      <c r="WSF3" s="41"/>
      <c r="WSG3" s="41"/>
      <c r="WSH3" s="41"/>
      <c r="WSI3" s="41"/>
      <c r="WSJ3" s="41"/>
      <c r="WSK3" s="41"/>
      <c r="WSL3" s="41"/>
      <c r="WSM3" s="41"/>
      <c r="WSN3" s="41"/>
      <c r="WSO3" s="41"/>
      <c r="WSP3" s="41"/>
      <c r="WSQ3" s="41"/>
      <c r="WSR3" s="41"/>
      <c r="WSS3" s="41"/>
      <c r="WST3" s="41"/>
      <c r="WSU3" s="41"/>
      <c r="WSV3" s="41"/>
      <c r="WSW3" s="41"/>
      <c r="WSX3" s="41"/>
      <c r="WSY3" s="41"/>
      <c r="WSZ3" s="41"/>
      <c r="WTA3" s="41"/>
      <c r="WTB3" s="41"/>
      <c r="WTC3" s="41"/>
      <c r="WTD3" s="41"/>
      <c r="WTE3" s="41"/>
      <c r="WTF3" s="41"/>
      <c r="WTG3" s="41"/>
      <c r="WTH3" s="41"/>
      <c r="WTI3" s="41"/>
      <c r="WTJ3" s="41"/>
      <c r="WTK3" s="41"/>
      <c r="WTL3" s="41"/>
      <c r="WTM3" s="41"/>
      <c r="WTN3" s="41"/>
      <c r="WTO3" s="41"/>
      <c r="WTP3" s="41"/>
      <c r="WTQ3" s="41"/>
      <c r="WTR3" s="41"/>
      <c r="WTS3" s="41"/>
      <c r="WTT3" s="41"/>
      <c r="WTU3" s="41"/>
      <c r="WTV3" s="41"/>
      <c r="WTW3" s="41"/>
      <c r="WTX3" s="41"/>
      <c r="WTY3" s="41"/>
      <c r="WTZ3" s="41"/>
      <c r="WUA3" s="41"/>
      <c r="WUB3" s="41"/>
      <c r="WUC3" s="41"/>
      <c r="WUD3" s="41"/>
      <c r="WUE3" s="41"/>
      <c r="WUF3" s="41"/>
      <c r="WUG3" s="41"/>
      <c r="WUH3" s="41"/>
      <c r="WUI3" s="41"/>
      <c r="WUJ3" s="41"/>
      <c r="WUK3" s="41"/>
      <c r="WUL3" s="41"/>
      <c r="WUM3" s="41"/>
      <c r="WUN3" s="41"/>
      <c r="WUO3" s="41"/>
      <c r="WUP3" s="41"/>
      <c r="WUQ3" s="41"/>
      <c r="WUR3" s="41"/>
      <c r="WUS3" s="41"/>
      <c r="WUT3" s="41"/>
      <c r="WUU3" s="41"/>
      <c r="WUV3" s="41"/>
      <c r="WUW3" s="41"/>
      <c r="WUX3" s="41"/>
      <c r="WUY3" s="41"/>
      <c r="WUZ3" s="41"/>
      <c r="WVA3" s="41"/>
      <c r="WVB3" s="41"/>
      <c r="WVC3" s="41"/>
      <c r="WVD3" s="41"/>
      <c r="WVE3" s="41"/>
      <c r="WVF3" s="41"/>
      <c r="WVG3" s="41"/>
      <c r="WVH3" s="41"/>
      <c r="WVI3" s="41"/>
      <c r="WVJ3" s="41"/>
      <c r="WVK3" s="41"/>
      <c r="WVL3" s="41"/>
      <c r="WVM3" s="41"/>
      <c r="WVN3" s="41"/>
      <c r="WVO3" s="41"/>
      <c r="WVP3" s="41"/>
      <c r="WVQ3" s="41"/>
      <c r="WVR3" s="41"/>
      <c r="WVS3" s="41"/>
      <c r="WVT3" s="41"/>
      <c r="WVU3" s="41"/>
      <c r="WVV3" s="41"/>
      <c r="WVW3" s="41"/>
      <c r="WVX3" s="41"/>
      <c r="WVY3" s="41"/>
      <c r="WVZ3" s="41"/>
      <c r="WWA3" s="41"/>
      <c r="WWB3" s="41"/>
      <c r="WWC3" s="41"/>
      <c r="WWD3" s="41"/>
      <c r="WWE3" s="41"/>
      <c r="WWF3" s="41"/>
      <c r="WWG3" s="41"/>
      <c r="WWH3" s="41"/>
      <c r="WWI3" s="41"/>
      <c r="WWJ3" s="41"/>
      <c r="WWK3" s="41"/>
      <c r="WWL3" s="41"/>
      <c r="WWM3" s="41"/>
      <c r="WWN3" s="41"/>
      <c r="WWO3" s="41"/>
      <c r="WWP3" s="41"/>
      <c r="WWQ3" s="41"/>
      <c r="WWR3" s="41"/>
      <c r="WWS3" s="41"/>
      <c r="WWT3" s="41"/>
      <c r="WWU3" s="41"/>
      <c r="WWV3" s="41"/>
      <c r="WWW3" s="41"/>
      <c r="WWX3" s="41"/>
      <c r="WWY3" s="41"/>
      <c r="WWZ3" s="41"/>
      <c r="WXA3" s="41"/>
      <c r="WXB3" s="41"/>
      <c r="WXC3" s="41"/>
      <c r="WXD3" s="41"/>
      <c r="WXE3" s="41"/>
      <c r="WXF3" s="41"/>
      <c r="WXG3" s="41"/>
      <c r="WXH3" s="41"/>
      <c r="WXI3" s="41"/>
      <c r="WXJ3" s="41"/>
      <c r="WXK3" s="41"/>
      <c r="WXL3" s="41"/>
      <c r="WXM3" s="41"/>
      <c r="WXN3" s="41"/>
      <c r="WXO3" s="41"/>
      <c r="WXP3" s="41"/>
      <c r="WXQ3" s="41"/>
      <c r="WXR3" s="41"/>
      <c r="WXS3" s="41"/>
      <c r="WXT3" s="41"/>
      <c r="WXU3" s="41"/>
      <c r="WXV3" s="41"/>
      <c r="WXW3" s="41"/>
      <c r="WXX3" s="41"/>
      <c r="WXY3" s="41"/>
      <c r="WXZ3" s="41"/>
      <c r="WYA3" s="41"/>
      <c r="WYB3" s="41"/>
      <c r="WYC3" s="41"/>
      <c r="WYD3" s="41"/>
      <c r="WYE3" s="41"/>
      <c r="WYF3" s="41"/>
      <c r="WYG3" s="41"/>
      <c r="WYH3" s="41"/>
      <c r="WYI3" s="41"/>
      <c r="WYJ3" s="41"/>
      <c r="WYK3" s="41"/>
      <c r="WYL3" s="41"/>
      <c r="WYM3" s="41"/>
      <c r="WYN3" s="41"/>
      <c r="WYO3" s="41"/>
      <c r="WYP3" s="41"/>
      <c r="WYQ3" s="41"/>
      <c r="WYR3" s="41"/>
      <c r="WYS3" s="41"/>
      <c r="WYT3" s="41"/>
      <c r="WYU3" s="41"/>
      <c r="WYV3" s="41"/>
      <c r="WYW3" s="41"/>
      <c r="WYX3" s="41"/>
      <c r="WYY3" s="41"/>
      <c r="WYZ3" s="41"/>
      <c r="WZA3" s="41"/>
      <c r="WZB3" s="41"/>
      <c r="WZC3" s="41"/>
      <c r="WZD3" s="41"/>
      <c r="WZE3" s="41"/>
      <c r="WZF3" s="41"/>
      <c r="WZG3" s="41"/>
      <c r="WZH3" s="41"/>
      <c r="WZI3" s="41"/>
      <c r="WZJ3" s="41"/>
      <c r="WZK3" s="41"/>
      <c r="WZL3" s="41"/>
      <c r="WZM3" s="41"/>
      <c r="WZN3" s="41"/>
      <c r="WZO3" s="41"/>
      <c r="WZP3" s="41"/>
      <c r="WZQ3" s="41"/>
      <c r="WZR3" s="41"/>
      <c r="WZS3" s="41"/>
      <c r="WZT3" s="41"/>
      <c r="WZU3" s="41"/>
      <c r="WZV3" s="41"/>
      <c r="WZW3" s="41"/>
      <c r="WZX3" s="41"/>
      <c r="WZY3" s="41"/>
      <c r="WZZ3" s="41"/>
      <c r="XAA3" s="41"/>
      <c r="XAB3" s="41"/>
      <c r="XAC3" s="41"/>
      <c r="XAD3" s="41"/>
      <c r="XAE3" s="41"/>
      <c r="XAF3" s="41"/>
      <c r="XAG3" s="41"/>
      <c r="XAH3" s="41"/>
      <c r="XAI3" s="41"/>
      <c r="XAJ3" s="41"/>
      <c r="XAK3" s="41"/>
      <c r="XAL3" s="41"/>
      <c r="XAM3" s="41"/>
      <c r="XAN3" s="41"/>
      <c r="XAO3" s="41"/>
      <c r="XAP3" s="41"/>
      <c r="XAQ3" s="41"/>
      <c r="XAR3" s="41"/>
      <c r="XAS3" s="41"/>
      <c r="XAT3" s="41"/>
      <c r="XAU3" s="41"/>
      <c r="XAV3" s="41"/>
      <c r="XAW3" s="41"/>
      <c r="XAX3" s="41"/>
      <c r="XAY3" s="41"/>
      <c r="XAZ3" s="41"/>
      <c r="XBA3" s="41"/>
      <c r="XBB3" s="41"/>
      <c r="XBC3" s="41"/>
      <c r="XBD3" s="41"/>
      <c r="XBE3" s="41"/>
      <c r="XBF3" s="41"/>
      <c r="XBG3" s="41"/>
      <c r="XBH3" s="41"/>
      <c r="XBI3" s="41"/>
      <c r="XBJ3" s="41"/>
      <c r="XBK3" s="41"/>
      <c r="XBL3" s="41"/>
      <c r="XBM3" s="41"/>
      <c r="XBN3" s="41"/>
      <c r="XBO3" s="41"/>
      <c r="XBP3" s="41"/>
      <c r="XBQ3" s="41"/>
      <c r="XBR3" s="41"/>
      <c r="XBS3" s="41"/>
      <c r="XBT3" s="41"/>
      <c r="XBU3" s="41"/>
      <c r="XBV3" s="41"/>
      <c r="XBW3" s="41"/>
      <c r="XBX3" s="41"/>
      <c r="XBY3" s="41"/>
      <c r="XBZ3" s="41"/>
      <c r="XCA3" s="41"/>
      <c r="XCB3" s="41"/>
      <c r="XCC3" s="41"/>
      <c r="XCD3" s="41"/>
      <c r="XCE3" s="41"/>
      <c r="XCF3" s="41"/>
      <c r="XCG3" s="41"/>
      <c r="XCH3" s="41"/>
      <c r="XCI3" s="41"/>
      <c r="XCJ3" s="41"/>
      <c r="XCK3" s="41"/>
      <c r="XCL3" s="41"/>
      <c r="XCM3" s="41"/>
      <c r="XCN3" s="41"/>
      <c r="XCO3" s="41"/>
      <c r="XCP3" s="41"/>
      <c r="XCQ3" s="41"/>
      <c r="XCR3" s="41"/>
      <c r="XCS3" s="41"/>
      <c r="XCT3" s="41"/>
      <c r="XCU3" s="41"/>
      <c r="XCV3" s="41"/>
      <c r="XCW3" s="41"/>
      <c r="XCX3" s="41"/>
      <c r="XCY3" s="41"/>
      <c r="XCZ3" s="41"/>
      <c r="XDA3" s="41"/>
      <c r="XDB3" s="41"/>
      <c r="XDC3" s="41"/>
      <c r="XDD3" s="41"/>
      <c r="XDE3" s="41"/>
      <c r="XDF3" s="41"/>
      <c r="XDG3" s="41"/>
      <c r="XDH3" s="41"/>
      <c r="XDI3" s="41"/>
      <c r="XDJ3" s="41"/>
      <c r="XDK3" s="41"/>
      <c r="XDL3" s="41"/>
      <c r="XDM3" s="41"/>
      <c r="XDN3" s="41"/>
      <c r="XDO3" s="41"/>
      <c r="XDP3" s="41"/>
      <c r="XDQ3" s="41"/>
      <c r="XDR3" s="41"/>
      <c r="XDS3" s="41"/>
      <c r="XDT3" s="41"/>
      <c r="XDU3" s="41"/>
      <c r="XDV3" s="41"/>
      <c r="XDW3" s="41"/>
      <c r="XDX3" s="41"/>
      <c r="XDY3" s="41"/>
      <c r="XDZ3" s="41"/>
      <c r="XEA3" s="41"/>
      <c r="XEB3" s="41"/>
      <c r="XEC3" s="41"/>
      <c r="XED3" s="41"/>
      <c r="XEE3" s="41"/>
      <c r="XEF3" s="41"/>
      <c r="XEG3" s="41"/>
      <c r="XEH3" s="41"/>
      <c r="XEI3" s="41"/>
      <c r="XEJ3" s="41"/>
      <c r="XEK3" s="41"/>
      <c r="XEL3" s="41"/>
      <c r="XEM3" s="41"/>
      <c r="XEN3" s="41"/>
      <c r="XEO3" s="41"/>
      <c r="XEP3" s="41"/>
    </row>
    <row r="4" spans="2:16370" ht="45" customHeight="1" thickBot="1">
      <c r="B4" s="246" t="s">
        <v>224</v>
      </c>
      <c r="C4" s="286" t="s">
        <v>159</v>
      </c>
      <c r="D4" s="286" t="s">
        <v>159</v>
      </c>
      <c r="E4" s="286" t="s">
        <v>159</v>
      </c>
      <c r="F4" s="286" t="s">
        <v>159</v>
      </c>
      <c r="G4" s="286" t="s">
        <v>159</v>
      </c>
      <c r="H4" s="286" t="s">
        <v>159</v>
      </c>
      <c r="I4" s="286" t="s">
        <v>159</v>
      </c>
      <c r="J4" s="286" t="s">
        <v>159</v>
      </c>
      <c r="K4" s="286" t="s">
        <v>159</v>
      </c>
      <c r="L4" s="286" t="s">
        <v>159</v>
      </c>
      <c r="M4" s="286" t="s">
        <v>159</v>
      </c>
      <c r="N4" s="286" t="s">
        <v>159</v>
      </c>
      <c r="O4" s="286" t="s">
        <v>159</v>
      </c>
      <c r="P4" s="286" t="s">
        <v>159</v>
      </c>
      <c r="Q4" s="286" t="s">
        <v>159</v>
      </c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  <c r="IN4" s="41"/>
      <c r="IO4" s="41"/>
      <c r="IP4" s="41"/>
      <c r="IQ4" s="41"/>
      <c r="IR4" s="41"/>
      <c r="IS4" s="41"/>
      <c r="IT4" s="41"/>
      <c r="IU4" s="41"/>
      <c r="IV4" s="41"/>
      <c r="IW4" s="41"/>
      <c r="IX4" s="41"/>
      <c r="IY4" s="41"/>
      <c r="IZ4" s="41"/>
      <c r="JA4" s="41"/>
      <c r="JB4" s="41"/>
      <c r="JC4" s="41"/>
      <c r="JD4" s="41"/>
      <c r="JE4" s="41"/>
      <c r="JF4" s="41"/>
      <c r="JG4" s="41"/>
      <c r="JH4" s="41"/>
      <c r="JI4" s="41"/>
      <c r="JJ4" s="41"/>
      <c r="JK4" s="41"/>
      <c r="JL4" s="41"/>
      <c r="JM4" s="41"/>
      <c r="JN4" s="41"/>
      <c r="JO4" s="41"/>
      <c r="JP4" s="41"/>
      <c r="JQ4" s="41"/>
      <c r="JR4" s="41"/>
      <c r="JS4" s="41"/>
      <c r="JT4" s="41"/>
      <c r="JU4" s="41"/>
      <c r="JV4" s="41"/>
      <c r="JW4" s="41"/>
      <c r="JX4" s="41"/>
      <c r="JY4" s="41"/>
      <c r="JZ4" s="41"/>
      <c r="KA4" s="41"/>
      <c r="KB4" s="41"/>
      <c r="KC4" s="41"/>
      <c r="KD4" s="41"/>
      <c r="KE4" s="41"/>
      <c r="KF4" s="41"/>
      <c r="KG4" s="41"/>
      <c r="KH4" s="41"/>
      <c r="KI4" s="41"/>
      <c r="KJ4" s="41"/>
      <c r="KK4" s="41"/>
      <c r="KL4" s="41"/>
      <c r="KM4" s="41"/>
      <c r="KN4" s="41"/>
      <c r="KO4" s="41"/>
      <c r="KP4" s="41"/>
      <c r="KQ4" s="41"/>
      <c r="KR4" s="41"/>
      <c r="KS4" s="41"/>
      <c r="KT4" s="41"/>
      <c r="KU4" s="41"/>
      <c r="KV4" s="41"/>
      <c r="KW4" s="41"/>
      <c r="KX4" s="41"/>
      <c r="KY4" s="41"/>
      <c r="KZ4" s="41"/>
      <c r="LA4" s="41"/>
      <c r="LB4" s="41"/>
      <c r="LC4" s="41"/>
      <c r="LD4" s="41"/>
      <c r="LE4" s="41"/>
      <c r="LF4" s="41"/>
      <c r="LG4" s="41"/>
      <c r="LH4" s="41"/>
      <c r="LI4" s="41"/>
      <c r="LJ4" s="41"/>
      <c r="LK4" s="41"/>
      <c r="LL4" s="41"/>
      <c r="LM4" s="41"/>
      <c r="LN4" s="41"/>
      <c r="LO4" s="41"/>
      <c r="LP4" s="41"/>
      <c r="LQ4" s="41"/>
      <c r="LR4" s="41"/>
      <c r="LS4" s="41"/>
      <c r="LT4" s="41"/>
      <c r="LU4" s="41"/>
      <c r="LV4" s="41"/>
      <c r="LW4" s="41"/>
      <c r="LX4" s="41"/>
      <c r="LY4" s="41"/>
      <c r="LZ4" s="41"/>
      <c r="MA4" s="41"/>
      <c r="MB4" s="41"/>
      <c r="MC4" s="41"/>
      <c r="MD4" s="41"/>
      <c r="ME4" s="41"/>
      <c r="MF4" s="41"/>
      <c r="MG4" s="41"/>
      <c r="MH4" s="41"/>
      <c r="MI4" s="41"/>
      <c r="MJ4" s="41"/>
      <c r="MK4" s="41"/>
      <c r="ML4" s="41"/>
      <c r="MM4" s="41"/>
      <c r="MN4" s="41"/>
      <c r="MO4" s="41"/>
      <c r="MP4" s="41"/>
      <c r="MQ4" s="41"/>
      <c r="MR4" s="41"/>
      <c r="MS4" s="41"/>
      <c r="MT4" s="41"/>
      <c r="MU4" s="41"/>
      <c r="MV4" s="41"/>
      <c r="MW4" s="41"/>
      <c r="MX4" s="41"/>
      <c r="MY4" s="41"/>
      <c r="MZ4" s="41"/>
      <c r="NA4" s="41"/>
      <c r="NB4" s="41"/>
      <c r="NC4" s="41"/>
      <c r="ND4" s="41"/>
      <c r="NE4" s="41"/>
      <c r="NF4" s="41"/>
      <c r="NG4" s="41"/>
      <c r="NH4" s="41"/>
      <c r="NI4" s="41"/>
      <c r="NJ4" s="41"/>
      <c r="NK4" s="41"/>
      <c r="NL4" s="41"/>
      <c r="NM4" s="41"/>
      <c r="NN4" s="41"/>
      <c r="NO4" s="41"/>
      <c r="NP4" s="41"/>
      <c r="NQ4" s="41"/>
      <c r="NR4" s="41"/>
      <c r="NS4" s="41"/>
      <c r="NT4" s="41"/>
      <c r="NU4" s="41"/>
      <c r="NV4" s="41"/>
      <c r="NW4" s="41"/>
      <c r="NX4" s="41"/>
      <c r="NY4" s="41"/>
      <c r="NZ4" s="41"/>
      <c r="OA4" s="41"/>
      <c r="OB4" s="41"/>
      <c r="OC4" s="41"/>
      <c r="OD4" s="41"/>
      <c r="OE4" s="41"/>
      <c r="OF4" s="41"/>
      <c r="OG4" s="41"/>
      <c r="OH4" s="41"/>
      <c r="OI4" s="41"/>
      <c r="OJ4" s="41"/>
      <c r="OK4" s="41"/>
      <c r="OL4" s="41"/>
      <c r="OM4" s="41"/>
      <c r="ON4" s="41"/>
      <c r="OO4" s="41"/>
      <c r="OP4" s="41"/>
      <c r="OQ4" s="41"/>
      <c r="OR4" s="41"/>
      <c r="OS4" s="41"/>
      <c r="OT4" s="41"/>
      <c r="OU4" s="41"/>
      <c r="OV4" s="41"/>
      <c r="OW4" s="41"/>
      <c r="OX4" s="41"/>
      <c r="OY4" s="41"/>
      <c r="OZ4" s="41"/>
      <c r="PA4" s="41"/>
      <c r="PB4" s="41"/>
      <c r="PC4" s="41"/>
      <c r="PD4" s="41"/>
      <c r="PE4" s="41"/>
      <c r="PF4" s="41"/>
      <c r="PG4" s="41"/>
      <c r="PH4" s="41"/>
      <c r="PI4" s="41"/>
      <c r="PJ4" s="41"/>
      <c r="PK4" s="41"/>
      <c r="PL4" s="41"/>
      <c r="PM4" s="41"/>
      <c r="PN4" s="41"/>
      <c r="PO4" s="41"/>
      <c r="PP4" s="41"/>
      <c r="PQ4" s="41"/>
      <c r="PR4" s="41"/>
      <c r="PS4" s="41"/>
      <c r="PT4" s="41"/>
      <c r="PU4" s="41"/>
      <c r="PV4" s="41"/>
      <c r="PW4" s="41"/>
      <c r="PX4" s="41"/>
      <c r="PY4" s="41"/>
      <c r="PZ4" s="41"/>
      <c r="QA4" s="41"/>
      <c r="QB4" s="41"/>
      <c r="QC4" s="41"/>
      <c r="QD4" s="41"/>
      <c r="QE4" s="41"/>
      <c r="QF4" s="41"/>
      <c r="QG4" s="41"/>
      <c r="QH4" s="41"/>
      <c r="QI4" s="41"/>
      <c r="QJ4" s="41"/>
      <c r="QK4" s="41"/>
      <c r="QL4" s="41"/>
      <c r="QM4" s="41"/>
      <c r="QN4" s="41"/>
      <c r="QO4" s="41"/>
      <c r="QP4" s="41"/>
      <c r="QQ4" s="41"/>
      <c r="QR4" s="41"/>
      <c r="QS4" s="41"/>
      <c r="QT4" s="41"/>
      <c r="QU4" s="41"/>
      <c r="QV4" s="41"/>
      <c r="QW4" s="41"/>
      <c r="QX4" s="41"/>
      <c r="QY4" s="41"/>
      <c r="QZ4" s="41"/>
      <c r="RA4" s="41"/>
      <c r="RB4" s="41"/>
      <c r="RC4" s="41"/>
      <c r="RD4" s="41"/>
      <c r="RE4" s="41"/>
      <c r="RF4" s="41"/>
      <c r="RG4" s="41"/>
      <c r="RH4" s="41"/>
      <c r="RI4" s="41"/>
      <c r="RJ4" s="41"/>
      <c r="RK4" s="41"/>
      <c r="RL4" s="41"/>
      <c r="RM4" s="41"/>
      <c r="RN4" s="41"/>
      <c r="RO4" s="41"/>
      <c r="RP4" s="41"/>
      <c r="RQ4" s="41"/>
      <c r="RR4" s="41"/>
      <c r="RS4" s="41"/>
      <c r="RT4" s="41"/>
      <c r="RU4" s="41"/>
      <c r="RV4" s="41"/>
      <c r="RW4" s="41"/>
      <c r="RX4" s="41"/>
      <c r="RY4" s="41"/>
      <c r="RZ4" s="41"/>
      <c r="SA4" s="41"/>
      <c r="SB4" s="41"/>
      <c r="SC4" s="41"/>
      <c r="SD4" s="41"/>
      <c r="SE4" s="41"/>
      <c r="SF4" s="41"/>
      <c r="SG4" s="41"/>
      <c r="SH4" s="41"/>
      <c r="SI4" s="41"/>
      <c r="SJ4" s="41"/>
      <c r="SK4" s="41"/>
      <c r="SL4" s="41"/>
      <c r="SM4" s="41"/>
      <c r="SN4" s="41"/>
      <c r="SO4" s="41"/>
      <c r="SP4" s="41"/>
      <c r="SQ4" s="41"/>
      <c r="SR4" s="41"/>
      <c r="SS4" s="41"/>
      <c r="ST4" s="41"/>
      <c r="SU4" s="41"/>
      <c r="SV4" s="41"/>
      <c r="SW4" s="41"/>
      <c r="SX4" s="41"/>
      <c r="SY4" s="41"/>
      <c r="SZ4" s="41"/>
      <c r="TA4" s="41"/>
      <c r="TB4" s="41"/>
      <c r="TC4" s="41"/>
      <c r="TD4" s="41"/>
      <c r="TE4" s="41"/>
      <c r="TF4" s="41"/>
      <c r="TG4" s="41"/>
      <c r="TH4" s="41"/>
      <c r="TI4" s="41"/>
      <c r="TJ4" s="41"/>
      <c r="TK4" s="41"/>
      <c r="TL4" s="41"/>
      <c r="TM4" s="41"/>
      <c r="TN4" s="41"/>
      <c r="TO4" s="41"/>
      <c r="TP4" s="41"/>
      <c r="TQ4" s="41"/>
      <c r="TR4" s="41"/>
      <c r="TS4" s="41"/>
      <c r="TT4" s="41"/>
      <c r="TU4" s="41"/>
      <c r="TV4" s="41"/>
      <c r="TW4" s="41"/>
      <c r="TX4" s="41"/>
      <c r="TY4" s="41"/>
      <c r="TZ4" s="41"/>
      <c r="UA4" s="41"/>
      <c r="UB4" s="41"/>
      <c r="UC4" s="41"/>
      <c r="UD4" s="41"/>
      <c r="UE4" s="41"/>
      <c r="UF4" s="41"/>
      <c r="UG4" s="41"/>
      <c r="UH4" s="41"/>
      <c r="UI4" s="41"/>
      <c r="UJ4" s="41"/>
      <c r="UK4" s="41"/>
      <c r="UL4" s="41"/>
      <c r="UM4" s="41"/>
      <c r="UN4" s="41"/>
      <c r="UO4" s="41"/>
      <c r="UP4" s="41"/>
      <c r="UQ4" s="41"/>
      <c r="UR4" s="41"/>
      <c r="US4" s="41"/>
      <c r="UT4" s="41"/>
      <c r="UU4" s="41"/>
      <c r="UV4" s="41"/>
      <c r="UW4" s="41"/>
      <c r="UX4" s="41"/>
      <c r="UY4" s="41"/>
      <c r="UZ4" s="41"/>
      <c r="VA4" s="41"/>
      <c r="VB4" s="41"/>
      <c r="VC4" s="41"/>
      <c r="VD4" s="41"/>
      <c r="VE4" s="41"/>
      <c r="VF4" s="41"/>
      <c r="VG4" s="41"/>
      <c r="VH4" s="41"/>
      <c r="VI4" s="41"/>
      <c r="VJ4" s="41"/>
      <c r="VK4" s="41"/>
      <c r="VL4" s="41"/>
      <c r="VM4" s="41"/>
      <c r="VN4" s="41"/>
      <c r="VO4" s="41"/>
      <c r="VP4" s="41"/>
      <c r="VQ4" s="41"/>
      <c r="VR4" s="41"/>
      <c r="VS4" s="41"/>
      <c r="VT4" s="41"/>
      <c r="VU4" s="41"/>
      <c r="VV4" s="41"/>
      <c r="VW4" s="41"/>
      <c r="VX4" s="41"/>
      <c r="VY4" s="41"/>
      <c r="VZ4" s="41"/>
      <c r="WA4" s="41"/>
      <c r="WB4" s="41"/>
      <c r="WC4" s="41"/>
      <c r="WD4" s="41"/>
      <c r="WE4" s="41"/>
      <c r="WF4" s="41"/>
      <c r="WG4" s="41"/>
      <c r="WH4" s="41"/>
      <c r="WI4" s="41"/>
      <c r="WJ4" s="41"/>
      <c r="WK4" s="41"/>
      <c r="WL4" s="41"/>
      <c r="WM4" s="41"/>
      <c r="WN4" s="41"/>
      <c r="WO4" s="41"/>
      <c r="WP4" s="41"/>
      <c r="WQ4" s="41"/>
      <c r="WR4" s="41"/>
      <c r="WS4" s="41"/>
      <c r="WT4" s="41"/>
      <c r="WU4" s="41"/>
      <c r="WV4" s="41"/>
      <c r="WW4" s="41"/>
      <c r="WX4" s="41"/>
      <c r="WY4" s="41"/>
      <c r="WZ4" s="41"/>
      <c r="XA4" s="41"/>
      <c r="XB4" s="41"/>
      <c r="XC4" s="41"/>
      <c r="XD4" s="41"/>
      <c r="XE4" s="41"/>
      <c r="XF4" s="41"/>
      <c r="XG4" s="41"/>
      <c r="XH4" s="41"/>
      <c r="XI4" s="41"/>
      <c r="XJ4" s="41"/>
      <c r="XK4" s="41"/>
      <c r="XL4" s="41"/>
      <c r="XM4" s="41"/>
      <c r="XN4" s="41"/>
      <c r="XO4" s="41"/>
      <c r="XP4" s="41"/>
      <c r="XQ4" s="41"/>
      <c r="XR4" s="41"/>
      <c r="XS4" s="41"/>
      <c r="XT4" s="41"/>
      <c r="XU4" s="41"/>
      <c r="XV4" s="41"/>
      <c r="XW4" s="41"/>
      <c r="XX4" s="41"/>
      <c r="XY4" s="41"/>
      <c r="XZ4" s="41"/>
      <c r="YA4" s="41"/>
      <c r="YB4" s="41"/>
      <c r="YC4" s="41"/>
      <c r="YD4" s="41"/>
      <c r="YE4" s="41"/>
      <c r="YF4" s="41"/>
      <c r="YG4" s="41"/>
      <c r="YH4" s="41"/>
      <c r="YI4" s="41"/>
      <c r="YJ4" s="41"/>
      <c r="YK4" s="41"/>
      <c r="YL4" s="41"/>
      <c r="YM4" s="41"/>
      <c r="YN4" s="41"/>
      <c r="YO4" s="41"/>
      <c r="YP4" s="41"/>
      <c r="YQ4" s="41"/>
      <c r="YR4" s="41"/>
      <c r="YS4" s="41"/>
      <c r="YT4" s="41"/>
      <c r="YU4" s="41"/>
      <c r="YV4" s="41"/>
      <c r="YW4" s="41"/>
      <c r="YX4" s="41"/>
      <c r="YY4" s="41"/>
      <c r="YZ4" s="41"/>
      <c r="ZA4" s="41"/>
      <c r="ZB4" s="41"/>
      <c r="ZC4" s="41"/>
      <c r="ZD4" s="41"/>
      <c r="ZE4" s="41"/>
      <c r="ZF4" s="41"/>
      <c r="ZG4" s="41"/>
      <c r="ZH4" s="41"/>
      <c r="ZI4" s="41"/>
      <c r="ZJ4" s="41"/>
      <c r="ZK4" s="41"/>
      <c r="ZL4" s="41"/>
      <c r="ZM4" s="41"/>
      <c r="ZN4" s="41"/>
      <c r="ZO4" s="41"/>
      <c r="ZP4" s="41"/>
      <c r="ZQ4" s="41"/>
      <c r="ZR4" s="41"/>
      <c r="ZS4" s="41"/>
      <c r="ZT4" s="41"/>
      <c r="ZU4" s="41"/>
      <c r="ZV4" s="41"/>
      <c r="ZW4" s="41"/>
      <c r="ZX4" s="41"/>
      <c r="ZY4" s="41"/>
      <c r="ZZ4" s="41"/>
      <c r="AAA4" s="41"/>
      <c r="AAB4" s="41"/>
      <c r="AAC4" s="41"/>
      <c r="AAD4" s="41"/>
      <c r="AAE4" s="41"/>
      <c r="AAF4" s="41"/>
      <c r="AAG4" s="41"/>
      <c r="AAH4" s="41"/>
      <c r="AAI4" s="41"/>
      <c r="AAJ4" s="41"/>
      <c r="AAK4" s="41"/>
      <c r="AAL4" s="41"/>
      <c r="AAM4" s="41"/>
      <c r="AAN4" s="41"/>
      <c r="AAO4" s="41"/>
      <c r="AAP4" s="41"/>
      <c r="AAQ4" s="41"/>
      <c r="AAR4" s="41"/>
      <c r="AAS4" s="41"/>
      <c r="AAT4" s="41"/>
      <c r="AAU4" s="41"/>
      <c r="AAV4" s="41"/>
      <c r="AAW4" s="41"/>
      <c r="AAX4" s="41"/>
      <c r="AAY4" s="41"/>
      <c r="AAZ4" s="41"/>
      <c r="ABA4" s="41"/>
      <c r="ABB4" s="41"/>
      <c r="ABC4" s="41"/>
      <c r="ABD4" s="41"/>
      <c r="ABE4" s="41"/>
      <c r="ABF4" s="41"/>
      <c r="ABG4" s="41"/>
      <c r="ABH4" s="41"/>
      <c r="ABI4" s="41"/>
      <c r="ABJ4" s="41"/>
      <c r="ABK4" s="41"/>
      <c r="ABL4" s="41"/>
      <c r="ABM4" s="41"/>
      <c r="ABN4" s="41"/>
      <c r="ABO4" s="41"/>
      <c r="ABP4" s="41"/>
      <c r="ABQ4" s="41"/>
      <c r="ABR4" s="41"/>
      <c r="ABS4" s="41"/>
      <c r="ABT4" s="41"/>
      <c r="ABU4" s="41"/>
      <c r="ABV4" s="41"/>
      <c r="ABW4" s="41"/>
      <c r="ABX4" s="41"/>
      <c r="ABY4" s="41"/>
      <c r="ABZ4" s="41"/>
      <c r="ACA4" s="41"/>
      <c r="ACB4" s="41"/>
      <c r="ACC4" s="41"/>
      <c r="ACD4" s="41"/>
      <c r="ACE4" s="41"/>
      <c r="ACF4" s="41"/>
      <c r="ACG4" s="41"/>
      <c r="ACH4" s="41"/>
      <c r="ACI4" s="41"/>
      <c r="ACJ4" s="41"/>
      <c r="ACK4" s="41"/>
      <c r="ACL4" s="41"/>
      <c r="ACM4" s="41"/>
      <c r="ACN4" s="41"/>
      <c r="ACO4" s="41"/>
      <c r="ACP4" s="41"/>
      <c r="ACQ4" s="41"/>
      <c r="ACR4" s="41"/>
      <c r="ACS4" s="41"/>
      <c r="ACT4" s="41"/>
      <c r="ACU4" s="41"/>
      <c r="ACV4" s="41"/>
      <c r="ACW4" s="41"/>
      <c r="ACX4" s="41"/>
      <c r="ACY4" s="41"/>
      <c r="ACZ4" s="41"/>
      <c r="ADA4" s="41"/>
      <c r="ADB4" s="41"/>
      <c r="ADC4" s="41"/>
      <c r="ADD4" s="41"/>
      <c r="ADE4" s="41"/>
      <c r="ADF4" s="41"/>
      <c r="ADG4" s="41"/>
      <c r="ADH4" s="41"/>
      <c r="ADI4" s="41"/>
      <c r="ADJ4" s="41"/>
      <c r="ADK4" s="41"/>
      <c r="ADL4" s="41"/>
      <c r="ADM4" s="41"/>
      <c r="ADN4" s="41"/>
      <c r="ADO4" s="41"/>
      <c r="ADP4" s="41"/>
      <c r="ADQ4" s="41"/>
      <c r="ADR4" s="41"/>
      <c r="ADS4" s="41"/>
      <c r="ADT4" s="41"/>
      <c r="ADU4" s="41"/>
      <c r="ADV4" s="41"/>
      <c r="ADW4" s="41"/>
      <c r="ADX4" s="41"/>
      <c r="ADY4" s="41"/>
      <c r="ADZ4" s="41"/>
      <c r="AEA4" s="41"/>
      <c r="AEB4" s="41"/>
      <c r="AEC4" s="41"/>
      <c r="AED4" s="41"/>
      <c r="AEE4" s="41"/>
      <c r="AEF4" s="41"/>
      <c r="AEG4" s="41"/>
      <c r="AEH4" s="41"/>
      <c r="AEI4" s="41"/>
      <c r="AEJ4" s="41"/>
      <c r="AEK4" s="41"/>
      <c r="AEL4" s="41"/>
      <c r="AEM4" s="41"/>
      <c r="AEN4" s="41"/>
      <c r="AEO4" s="41"/>
      <c r="AEP4" s="41"/>
      <c r="AEQ4" s="41"/>
      <c r="AER4" s="41"/>
      <c r="AES4" s="41"/>
      <c r="AET4" s="41"/>
      <c r="AEU4" s="41"/>
      <c r="AEV4" s="41"/>
      <c r="AEW4" s="41"/>
      <c r="AEX4" s="41"/>
      <c r="AEY4" s="41"/>
      <c r="AEZ4" s="41"/>
      <c r="AFA4" s="41"/>
      <c r="AFB4" s="41"/>
      <c r="AFC4" s="41"/>
      <c r="AFD4" s="41"/>
      <c r="AFE4" s="41"/>
      <c r="AFF4" s="41"/>
      <c r="AFG4" s="41"/>
      <c r="AFH4" s="41"/>
      <c r="AFI4" s="41"/>
      <c r="AFJ4" s="41"/>
      <c r="AFK4" s="41"/>
      <c r="AFL4" s="41"/>
      <c r="AFM4" s="41"/>
      <c r="AFN4" s="41"/>
      <c r="AFO4" s="41"/>
      <c r="AFP4" s="41"/>
      <c r="AFQ4" s="41"/>
      <c r="AFR4" s="41"/>
      <c r="AFS4" s="41"/>
      <c r="AFT4" s="41"/>
      <c r="AFU4" s="41"/>
      <c r="AFV4" s="41"/>
      <c r="AFW4" s="41"/>
      <c r="AFX4" s="41"/>
      <c r="AFY4" s="41"/>
      <c r="AFZ4" s="41"/>
      <c r="AGA4" s="41"/>
      <c r="AGB4" s="41"/>
      <c r="AGC4" s="41"/>
      <c r="AGD4" s="41"/>
      <c r="AGE4" s="41"/>
      <c r="AGF4" s="41"/>
      <c r="AGG4" s="41"/>
      <c r="AGH4" s="41"/>
      <c r="AGI4" s="41"/>
      <c r="AGJ4" s="41"/>
      <c r="AGK4" s="41"/>
      <c r="AGL4" s="41"/>
      <c r="AGM4" s="41"/>
      <c r="AGN4" s="41"/>
      <c r="AGO4" s="41"/>
      <c r="AGP4" s="41"/>
      <c r="AGQ4" s="41"/>
      <c r="AGR4" s="41"/>
      <c r="AGS4" s="41"/>
      <c r="AGT4" s="41"/>
      <c r="AGU4" s="41"/>
      <c r="AGV4" s="41"/>
      <c r="AGW4" s="41"/>
      <c r="AGX4" s="41"/>
      <c r="AGY4" s="41"/>
      <c r="AGZ4" s="41"/>
      <c r="AHA4" s="41"/>
      <c r="AHB4" s="41"/>
      <c r="AHC4" s="41"/>
      <c r="AHD4" s="41"/>
      <c r="AHE4" s="41"/>
      <c r="AHF4" s="41"/>
      <c r="AHG4" s="41"/>
      <c r="AHH4" s="41"/>
      <c r="AHI4" s="41"/>
      <c r="AHJ4" s="41"/>
      <c r="AHK4" s="41"/>
      <c r="AHL4" s="41"/>
      <c r="AHM4" s="41"/>
      <c r="AHN4" s="41"/>
      <c r="AHO4" s="41"/>
      <c r="AHP4" s="41"/>
      <c r="AHQ4" s="41"/>
      <c r="AHR4" s="41"/>
      <c r="AHS4" s="41"/>
      <c r="AHT4" s="41"/>
      <c r="AHU4" s="41"/>
      <c r="AHV4" s="41"/>
      <c r="AHW4" s="41"/>
      <c r="AHX4" s="41"/>
      <c r="AHY4" s="41"/>
      <c r="AHZ4" s="41"/>
      <c r="AIA4" s="41"/>
      <c r="AIB4" s="41"/>
      <c r="AIC4" s="41"/>
      <c r="AID4" s="41"/>
      <c r="AIE4" s="41"/>
      <c r="AIF4" s="41"/>
      <c r="AIG4" s="41"/>
      <c r="AIH4" s="41"/>
      <c r="AII4" s="41"/>
      <c r="AIJ4" s="41"/>
      <c r="AIK4" s="41"/>
      <c r="AIL4" s="41"/>
      <c r="AIM4" s="41"/>
      <c r="AIN4" s="41"/>
      <c r="AIO4" s="41"/>
      <c r="AIP4" s="41"/>
      <c r="AIQ4" s="41"/>
      <c r="AIR4" s="41"/>
      <c r="AIS4" s="41"/>
      <c r="AIT4" s="41"/>
      <c r="AIU4" s="41"/>
      <c r="AIV4" s="41"/>
      <c r="AIW4" s="41"/>
      <c r="AIX4" s="41"/>
      <c r="AIY4" s="41"/>
      <c r="AIZ4" s="41"/>
      <c r="AJA4" s="41"/>
      <c r="AJB4" s="41"/>
      <c r="AJC4" s="41"/>
      <c r="AJD4" s="41"/>
      <c r="AJE4" s="41"/>
      <c r="AJF4" s="41"/>
      <c r="AJG4" s="41"/>
      <c r="AJH4" s="41"/>
      <c r="AJI4" s="41"/>
      <c r="AJJ4" s="41"/>
      <c r="AJK4" s="41"/>
      <c r="AJL4" s="41"/>
      <c r="AJM4" s="41"/>
      <c r="AJN4" s="41"/>
      <c r="AJO4" s="41"/>
      <c r="AJP4" s="41"/>
      <c r="AJQ4" s="41"/>
      <c r="AJR4" s="41"/>
      <c r="AJS4" s="41"/>
      <c r="AJT4" s="41"/>
      <c r="AJU4" s="41"/>
      <c r="AJV4" s="41"/>
      <c r="AJW4" s="41"/>
      <c r="AJX4" s="41"/>
      <c r="AJY4" s="41"/>
      <c r="AJZ4" s="41"/>
      <c r="AKA4" s="41"/>
      <c r="AKB4" s="41"/>
      <c r="AKC4" s="41"/>
      <c r="AKD4" s="41"/>
      <c r="AKE4" s="41"/>
      <c r="AKF4" s="41"/>
      <c r="AKG4" s="41"/>
      <c r="AKH4" s="41"/>
      <c r="AKI4" s="41"/>
      <c r="AKJ4" s="41"/>
      <c r="AKK4" s="41"/>
      <c r="AKL4" s="41"/>
      <c r="AKM4" s="41"/>
      <c r="AKN4" s="41"/>
      <c r="AKO4" s="41"/>
      <c r="AKP4" s="41"/>
      <c r="AKQ4" s="41"/>
      <c r="AKR4" s="41"/>
      <c r="AKS4" s="41"/>
      <c r="AKT4" s="41"/>
      <c r="AKU4" s="41"/>
      <c r="AKV4" s="41"/>
      <c r="AKW4" s="41"/>
      <c r="AKX4" s="41"/>
      <c r="AKY4" s="41"/>
      <c r="AKZ4" s="41"/>
      <c r="ALA4" s="41"/>
      <c r="ALB4" s="41"/>
      <c r="ALC4" s="41"/>
      <c r="ALD4" s="41"/>
      <c r="ALE4" s="41"/>
      <c r="ALF4" s="41"/>
      <c r="ALG4" s="41"/>
      <c r="ALH4" s="41"/>
      <c r="ALI4" s="41"/>
      <c r="ALJ4" s="41"/>
      <c r="ALK4" s="41"/>
      <c r="ALL4" s="41"/>
      <c r="ALM4" s="41"/>
      <c r="ALN4" s="41"/>
      <c r="ALO4" s="41"/>
      <c r="ALP4" s="41"/>
      <c r="ALQ4" s="41"/>
      <c r="ALR4" s="41"/>
      <c r="ALS4" s="41"/>
      <c r="ALT4" s="41"/>
      <c r="ALU4" s="41"/>
      <c r="ALV4" s="41"/>
      <c r="ALW4" s="41"/>
      <c r="ALX4" s="41"/>
      <c r="ALY4" s="41"/>
      <c r="ALZ4" s="41"/>
      <c r="AMA4" s="41"/>
      <c r="AMB4" s="41"/>
      <c r="AMC4" s="41"/>
      <c r="AMD4" s="41"/>
      <c r="AME4" s="41"/>
      <c r="AMF4" s="41"/>
      <c r="AMG4" s="41"/>
      <c r="AMH4" s="41"/>
      <c r="AMI4" s="41"/>
      <c r="AMJ4" s="41"/>
      <c r="AMK4" s="41"/>
      <c r="AML4" s="41"/>
      <c r="AMM4" s="41"/>
      <c r="AMN4" s="41"/>
      <c r="AMO4" s="41"/>
      <c r="AMP4" s="41"/>
      <c r="AMQ4" s="41"/>
      <c r="AMR4" s="41"/>
      <c r="AMS4" s="41"/>
      <c r="AMT4" s="41"/>
      <c r="AMU4" s="41"/>
      <c r="AMV4" s="41"/>
      <c r="AMW4" s="41"/>
      <c r="AMX4" s="41"/>
      <c r="AMY4" s="41"/>
      <c r="AMZ4" s="41"/>
      <c r="ANA4" s="41"/>
      <c r="ANB4" s="41"/>
      <c r="ANC4" s="41"/>
      <c r="AND4" s="41"/>
      <c r="ANE4" s="41"/>
      <c r="ANF4" s="41"/>
      <c r="ANG4" s="41"/>
      <c r="ANH4" s="41"/>
      <c r="ANI4" s="41"/>
      <c r="ANJ4" s="41"/>
      <c r="ANK4" s="41"/>
      <c r="ANL4" s="41"/>
      <c r="ANM4" s="41"/>
      <c r="ANN4" s="41"/>
      <c r="ANO4" s="41"/>
      <c r="ANP4" s="41"/>
      <c r="ANQ4" s="41"/>
      <c r="ANR4" s="41"/>
      <c r="ANS4" s="41"/>
      <c r="ANT4" s="41"/>
      <c r="ANU4" s="41"/>
      <c r="ANV4" s="41"/>
      <c r="ANW4" s="41"/>
      <c r="ANX4" s="41"/>
      <c r="ANY4" s="41"/>
      <c r="ANZ4" s="41"/>
      <c r="AOA4" s="41"/>
      <c r="AOB4" s="41"/>
      <c r="AOC4" s="41"/>
      <c r="AOD4" s="41"/>
      <c r="AOE4" s="41"/>
      <c r="AOF4" s="41"/>
      <c r="AOG4" s="41"/>
      <c r="AOH4" s="41"/>
      <c r="AOI4" s="41"/>
      <c r="AOJ4" s="41"/>
      <c r="AOK4" s="41"/>
      <c r="AOL4" s="41"/>
      <c r="AOM4" s="41"/>
      <c r="AON4" s="41"/>
      <c r="AOO4" s="41"/>
      <c r="AOP4" s="41"/>
      <c r="AOQ4" s="41"/>
      <c r="AOR4" s="41"/>
      <c r="AOS4" s="41"/>
      <c r="AOT4" s="41"/>
      <c r="AOU4" s="41"/>
      <c r="AOV4" s="41"/>
      <c r="AOW4" s="41"/>
      <c r="AOX4" s="41"/>
      <c r="AOY4" s="41"/>
      <c r="AOZ4" s="41"/>
      <c r="APA4" s="41"/>
      <c r="APB4" s="41"/>
      <c r="APC4" s="41"/>
      <c r="APD4" s="41"/>
      <c r="APE4" s="41"/>
      <c r="APF4" s="41"/>
      <c r="APG4" s="41"/>
      <c r="APH4" s="41"/>
      <c r="API4" s="41"/>
      <c r="APJ4" s="41"/>
      <c r="APK4" s="41"/>
      <c r="APL4" s="41"/>
      <c r="APM4" s="41"/>
      <c r="APN4" s="41"/>
      <c r="APO4" s="41"/>
      <c r="APP4" s="41"/>
      <c r="APQ4" s="41"/>
      <c r="APR4" s="41"/>
      <c r="APS4" s="41"/>
      <c r="APT4" s="41"/>
      <c r="APU4" s="41"/>
      <c r="APV4" s="41"/>
      <c r="APW4" s="41"/>
      <c r="APX4" s="41"/>
      <c r="APY4" s="41"/>
      <c r="APZ4" s="41"/>
      <c r="AQA4" s="41"/>
      <c r="AQB4" s="41"/>
      <c r="AQC4" s="41"/>
      <c r="AQD4" s="41"/>
      <c r="AQE4" s="41"/>
      <c r="AQF4" s="41"/>
      <c r="AQG4" s="41"/>
      <c r="AQH4" s="41"/>
      <c r="AQI4" s="41"/>
      <c r="AQJ4" s="41"/>
      <c r="AQK4" s="41"/>
      <c r="AQL4" s="41"/>
      <c r="AQM4" s="41"/>
      <c r="AQN4" s="41"/>
      <c r="AQO4" s="41"/>
      <c r="AQP4" s="41"/>
      <c r="AQQ4" s="41"/>
      <c r="AQR4" s="41"/>
      <c r="AQS4" s="41"/>
      <c r="AQT4" s="41"/>
      <c r="AQU4" s="41"/>
      <c r="AQV4" s="41"/>
      <c r="AQW4" s="41"/>
      <c r="AQX4" s="41"/>
      <c r="AQY4" s="41"/>
      <c r="AQZ4" s="41"/>
      <c r="ARA4" s="41"/>
      <c r="ARB4" s="41"/>
      <c r="ARC4" s="41"/>
      <c r="ARD4" s="41"/>
      <c r="ARE4" s="41"/>
      <c r="ARF4" s="41"/>
      <c r="ARG4" s="41"/>
      <c r="ARH4" s="41"/>
      <c r="ARI4" s="41"/>
      <c r="ARJ4" s="41"/>
      <c r="ARK4" s="41"/>
      <c r="ARL4" s="41"/>
      <c r="ARM4" s="41"/>
      <c r="ARN4" s="41"/>
      <c r="ARO4" s="41"/>
      <c r="ARP4" s="41"/>
      <c r="ARQ4" s="41"/>
      <c r="ARR4" s="41"/>
      <c r="ARS4" s="41"/>
      <c r="ART4" s="41"/>
      <c r="ARU4" s="41"/>
      <c r="ARV4" s="41"/>
      <c r="ARW4" s="41"/>
      <c r="ARX4" s="41"/>
      <c r="ARY4" s="41"/>
      <c r="ARZ4" s="41"/>
      <c r="ASA4" s="41"/>
      <c r="ASB4" s="41"/>
      <c r="ASC4" s="41"/>
      <c r="ASD4" s="41"/>
      <c r="ASE4" s="41"/>
      <c r="ASF4" s="41"/>
      <c r="ASG4" s="41"/>
      <c r="ASH4" s="41"/>
      <c r="ASI4" s="41"/>
      <c r="ASJ4" s="41"/>
      <c r="ASK4" s="41"/>
      <c r="ASL4" s="41"/>
      <c r="ASM4" s="41"/>
      <c r="ASN4" s="41"/>
      <c r="ASO4" s="41"/>
      <c r="ASP4" s="41"/>
      <c r="ASQ4" s="41"/>
      <c r="ASR4" s="41"/>
      <c r="ASS4" s="41"/>
      <c r="AST4" s="41"/>
      <c r="ASU4" s="41"/>
      <c r="ASV4" s="41"/>
      <c r="ASW4" s="41"/>
      <c r="ASX4" s="41"/>
      <c r="ASY4" s="41"/>
      <c r="ASZ4" s="41"/>
      <c r="ATA4" s="41"/>
      <c r="ATB4" s="41"/>
      <c r="ATC4" s="41"/>
      <c r="ATD4" s="41"/>
      <c r="ATE4" s="41"/>
      <c r="ATF4" s="41"/>
      <c r="ATG4" s="41"/>
      <c r="ATH4" s="41"/>
      <c r="ATI4" s="41"/>
      <c r="ATJ4" s="41"/>
      <c r="ATK4" s="41"/>
      <c r="ATL4" s="41"/>
      <c r="ATM4" s="41"/>
      <c r="ATN4" s="41"/>
      <c r="ATO4" s="41"/>
      <c r="ATP4" s="41"/>
      <c r="ATQ4" s="41"/>
      <c r="ATR4" s="41"/>
      <c r="ATS4" s="41"/>
      <c r="ATT4" s="41"/>
      <c r="ATU4" s="41"/>
      <c r="ATV4" s="41"/>
      <c r="ATW4" s="41"/>
      <c r="ATX4" s="41"/>
      <c r="ATY4" s="41"/>
      <c r="ATZ4" s="41"/>
      <c r="AUA4" s="41"/>
      <c r="AUB4" s="41"/>
      <c r="AUC4" s="41"/>
      <c r="AUD4" s="41"/>
      <c r="AUE4" s="41"/>
      <c r="AUF4" s="41"/>
      <c r="AUG4" s="41"/>
      <c r="AUH4" s="41"/>
      <c r="AUI4" s="41"/>
      <c r="AUJ4" s="41"/>
      <c r="AUK4" s="41"/>
      <c r="AUL4" s="41"/>
      <c r="AUM4" s="41"/>
      <c r="AUN4" s="41"/>
      <c r="AUO4" s="41"/>
      <c r="AUP4" s="41"/>
      <c r="AUQ4" s="41"/>
      <c r="AUR4" s="41"/>
      <c r="AUS4" s="41"/>
      <c r="AUT4" s="41"/>
      <c r="AUU4" s="41"/>
      <c r="AUV4" s="41"/>
      <c r="AUW4" s="41"/>
      <c r="AUX4" s="41"/>
      <c r="AUY4" s="41"/>
      <c r="AUZ4" s="41"/>
      <c r="AVA4" s="41"/>
      <c r="AVB4" s="41"/>
      <c r="AVC4" s="41"/>
      <c r="AVD4" s="41"/>
      <c r="AVE4" s="41"/>
      <c r="AVF4" s="41"/>
      <c r="AVG4" s="41"/>
      <c r="AVH4" s="41"/>
      <c r="AVI4" s="41"/>
      <c r="AVJ4" s="41"/>
      <c r="AVK4" s="41"/>
      <c r="AVL4" s="41"/>
      <c r="AVM4" s="41"/>
      <c r="AVN4" s="41"/>
      <c r="AVO4" s="41"/>
      <c r="AVP4" s="41"/>
      <c r="AVQ4" s="41"/>
      <c r="AVR4" s="41"/>
      <c r="AVS4" s="41"/>
      <c r="AVT4" s="41"/>
      <c r="AVU4" s="41"/>
      <c r="AVV4" s="41"/>
      <c r="AVW4" s="41"/>
      <c r="AVX4" s="41"/>
      <c r="AVY4" s="41"/>
      <c r="AVZ4" s="41"/>
      <c r="AWA4" s="41"/>
      <c r="AWB4" s="41"/>
      <c r="AWC4" s="41"/>
      <c r="AWD4" s="41"/>
      <c r="AWE4" s="41"/>
      <c r="AWF4" s="41"/>
      <c r="AWG4" s="41"/>
      <c r="AWH4" s="41"/>
      <c r="AWI4" s="41"/>
      <c r="AWJ4" s="41"/>
      <c r="AWK4" s="41"/>
      <c r="AWL4" s="41"/>
      <c r="AWM4" s="41"/>
      <c r="AWN4" s="41"/>
      <c r="AWO4" s="41"/>
      <c r="AWP4" s="41"/>
      <c r="AWQ4" s="41"/>
      <c r="AWR4" s="41"/>
      <c r="AWS4" s="41"/>
      <c r="AWT4" s="41"/>
      <c r="AWU4" s="41"/>
      <c r="AWV4" s="41"/>
      <c r="AWW4" s="41"/>
      <c r="AWX4" s="41"/>
      <c r="AWY4" s="41"/>
      <c r="AWZ4" s="41"/>
      <c r="AXA4" s="41"/>
      <c r="AXB4" s="41"/>
      <c r="AXC4" s="41"/>
      <c r="AXD4" s="41"/>
      <c r="AXE4" s="41"/>
      <c r="AXF4" s="41"/>
      <c r="AXG4" s="41"/>
      <c r="AXH4" s="41"/>
      <c r="AXI4" s="41"/>
      <c r="AXJ4" s="41"/>
      <c r="AXK4" s="41"/>
      <c r="AXL4" s="41"/>
      <c r="AXM4" s="41"/>
      <c r="AXN4" s="41"/>
      <c r="AXO4" s="41"/>
      <c r="AXP4" s="41"/>
      <c r="AXQ4" s="41"/>
      <c r="AXR4" s="41"/>
      <c r="AXS4" s="41"/>
      <c r="AXT4" s="41"/>
      <c r="AXU4" s="41"/>
      <c r="AXV4" s="41"/>
      <c r="AXW4" s="41"/>
      <c r="AXX4" s="41"/>
      <c r="AXY4" s="41"/>
      <c r="AXZ4" s="41"/>
      <c r="AYA4" s="41"/>
      <c r="AYB4" s="41"/>
      <c r="AYC4" s="41"/>
      <c r="AYD4" s="41"/>
      <c r="AYE4" s="41"/>
      <c r="AYF4" s="41"/>
      <c r="AYG4" s="41"/>
      <c r="AYH4" s="41"/>
      <c r="AYI4" s="41"/>
      <c r="AYJ4" s="41"/>
      <c r="AYK4" s="41"/>
      <c r="AYL4" s="41"/>
      <c r="AYM4" s="41"/>
      <c r="AYN4" s="41"/>
      <c r="AYO4" s="41"/>
      <c r="AYP4" s="41"/>
      <c r="AYQ4" s="41"/>
      <c r="AYR4" s="41"/>
      <c r="AYS4" s="41"/>
      <c r="AYT4" s="41"/>
      <c r="AYU4" s="41"/>
      <c r="AYV4" s="41"/>
      <c r="AYW4" s="41"/>
      <c r="AYX4" s="41"/>
      <c r="AYY4" s="41"/>
      <c r="AYZ4" s="41"/>
      <c r="AZA4" s="41"/>
      <c r="AZB4" s="41"/>
      <c r="AZC4" s="41"/>
      <c r="AZD4" s="41"/>
      <c r="AZE4" s="41"/>
      <c r="AZF4" s="41"/>
      <c r="AZG4" s="41"/>
      <c r="AZH4" s="41"/>
      <c r="AZI4" s="41"/>
      <c r="AZJ4" s="41"/>
      <c r="AZK4" s="41"/>
      <c r="AZL4" s="41"/>
      <c r="AZM4" s="41"/>
      <c r="AZN4" s="41"/>
      <c r="AZO4" s="41"/>
      <c r="AZP4" s="41"/>
      <c r="AZQ4" s="41"/>
      <c r="AZR4" s="41"/>
      <c r="AZS4" s="41"/>
      <c r="AZT4" s="41"/>
      <c r="AZU4" s="41"/>
      <c r="AZV4" s="41"/>
      <c r="AZW4" s="41"/>
      <c r="AZX4" s="41"/>
      <c r="AZY4" s="41"/>
      <c r="AZZ4" s="41"/>
      <c r="BAA4" s="41"/>
      <c r="BAB4" s="41"/>
      <c r="BAC4" s="41"/>
      <c r="BAD4" s="41"/>
      <c r="BAE4" s="41"/>
      <c r="BAF4" s="41"/>
      <c r="BAG4" s="41"/>
      <c r="BAH4" s="41"/>
      <c r="BAI4" s="41"/>
      <c r="BAJ4" s="41"/>
      <c r="BAK4" s="41"/>
      <c r="BAL4" s="41"/>
      <c r="BAM4" s="41"/>
      <c r="BAN4" s="41"/>
      <c r="BAO4" s="41"/>
      <c r="BAP4" s="41"/>
      <c r="BAQ4" s="41"/>
      <c r="BAR4" s="41"/>
      <c r="BAS4" s="41"/>
      <c r="BAT4" s="41"/>
      <c r="BAU4" s="41"/>
      <c r="BAV4" s="41"/>
      <c r="BAW4" s="41"/>
      <c r="BAX4" s="41"/>
      <c r="BAY4" s="41"/>
      <c r="BAZ4" s="41"/>
      <c r="BBA4" s="41"/>
      <c r="BBB4" s="41"/>
      <c r="BBC4" s="41"/>
      <c r="BBD4" s="41"/>
      <c r="BBE4" s="41"/>
      <c r="BBF4" s="41"/>
      <c r="BBG4" s="41"/>
      <c r="BBH4" s="41"/>
      <c r="BBI4" s="41"/>
      <c r="BBJ4" s="41"/>
      <c r="BBK4" s="41"/>
      <c r="BBL4" s="41"/>
      <c r="BBM4" s="41"/>
      <c r="BBN4" s="41"/>
      <c r="BBO4" s="41"/>
      <c r="BBP4" s="41"/>
      <c r="BBQ4" s="41"/>
      <c r="BBR4" s="41"/>
      <c r="BBS4" s="41"/>
      <c r="BBT4" s="41"/>
      <c r="BBU4" s="41"/>
      <c r="BBV4" s="41"/>
      <c r="BBW4" s="41"/>
      <c r="BBX4" s="41"/>
      <c r="BBY4" s="41"/>
      <c r="BBZ4" s="41"/>
      <c r="BCA4" s="41"/>
      <c r="BCB4" s="41"/>
      <c r="BCC4" s="41"/>
      <c r="BCD4" s="41"/>
      <c r="BCE4" s="41"/>
      <c r="BCF4" s="41"/>
      <c r="BCG4" s="41"/>
      <c r="BCH4" s="41"/>
      <c r="BCI4" s="41"/>
      <c r="BCJ4" s="41"/>
      <c r="BCK4" s="41"/>
      <c r="BCL4" s="41"/>
      <c r="BCM4" s="41"/>
      <c r="BCN4" s="41"/>
      <c r="BCO4" s="41"/>
      <c r="BCP4" s="41"/>
      <c r="BCQ4" s="41"/>
      <c r="BCR4" s="41"/>
      <c r="BCS4" s="41"/>
      <c r="BCT4" s="41"/>
      <c r="BCU4" s="41"/>
      <c r="BCV4" s="41"/>
      <c r="BCW4" s="41"/>
      <c r="BCX4" s="41"/>
      <c r="BCY4" s="41"/>
      <c r="BCZ4" s="41"/>
      <c r="BDA4" s="41"/>
      <c r="BDB4" s="41"/>
      <c r="BDC4" s="41"/>
      <c r="BDD4" s="41"/>
      <c r="BDE4" s="41"/>
      <c r="BDF4" s="41"/>
      <c r="BDG4" s="41"/>
      <c r="BDH4" s="41"/>
      <c r="BDI4" s="41"/>
      <c r="BDJ4" s="41"/>
      <c r="BDK4" s="41"/>
      <c r="BDL4" s="41"/>
      <c r="BDM4" s="41"/>
      <c r="BDN4" s="41"/>
      <c r="BDO4" s="41"/>
      <c r="BDP4" s="41"/>
      <c r="BDQ4" s="41"/>
      <c r="BDR4" s="41"/>
      <c r="BDS4" s="41"/>
      <c r="BDT4" s="41"/>
      <c r="BDU4" s="41"/>
      <c r="BDV4" s="41"/>
      <c r="BDW4" s="41"/>
      <c r="BDX4" s="41"/>
      <c r="BDY4" s="41"/>
      <c r="BDZ4" s="41"/>
      <c r="BEA4" s="41"/>
      <c r="BEB4" s="41"/>
      <c r="BEC4" s="41"/>
      <c r="BED4" s="41"/>
      <c r="BEE4" s="41"/>
      <c r="BEF4" s="41"/>
      <c r="BEG4" s="41"/>
      <c r="BEH4" s="41"/>
      <c r="BEI4" s="41"/>
      <c r="BEJ4" s="41"/>
      <c r="BEK4" s="41"/>
      <c r="BEL4" s="41"/>
      <c r="BEM4" s="41"/>
      <c r="BEN4" s="41"/>
      <c r="BEO4" s="41"/>
      <c r="BEP4" s="41"/>
      <c r="BEQ4" s="41"/>
      <c r="BER4" s="41"/>
      <c r="BES4" s="41"/>
      <c r="BET4" s="41"/>
      <c r="BEU4" s="41"/>
      <c r="BEV4" s="41"/>
      <c r="BEW4" s="41"/>
      <c r="BEX4" s="41"/>
      <c r="BEY4" s="41"/>
      <c r="BEZ4" s="41"/>
      <c r="BFA4" s="41"/>
      <c r="BFB4" s="41"/>
      <c r="BFC4" s="41"/>
      <c r="BFD4" s="41"/>
      <c r="BFE4" s="41"/>
      <c r="BFF4" s="41"/>
      <c r="BFG4" s="41"/>
      <c r="BFH4" s="41"/>
      <c r="BFI4" s="41"/>
      <c r="BFJ4" s="41"/>
      <c r="BFK4" s="41"/>
      <c r="BFL4" s="41"/>
      <c r="BFM4" s="41"/>
      <c r="BFN4" s="41"/>
      <c r="BFO4" s="41"/>
      <c r="BFP4" s="41"/>
      <c r="BFQ4" s="41"/>
      <c r="BFR4" s="41"/>
      <c r="BFS4" s="41"/>
      <c r="BFT4" s="41"/>
      <c r="BFU4" s="41"/>
      <c r="BFV4" s="41"/>
      <c r="BFW4" s="41"/>
      <c r="BFX4" s="41"/>
      <c r="BFY4" s="41"/>
      <c r="BFZ4" s="41"/>
      <c r="BGA4" s="41"/>
      <c r="BGB4" s="41"/>
      <c r="BGC4" s="41"/>
      <c r="BGD4" s="41"/>
      <c r="BGE4" s="41"/>
      <c r="BGF4" s="41"/>
      <c r="BGG4" s="41"/>
      <c r="BGH4" s="41"/>
      <c r="BGI4" s="41"/>
      <c r="BGJ4" s="41"/>
      <c r="BGK4" s="41"/>
      <c r="BGL4" s="41"/>
      <c r="BGM4" s="41"/>
      <c r="BGN4" s="41"/>
      <c r="BGO4" s="41"/>
      <c r="BGP4" s="41"/>
      <c r="BGQ4" s="41"/>
      <c r="BGR4" s="41"/>
      <c r="BGS4" s="41"/>
      <c r="BGT4" s="41"/>
      <c r="BGU4" s="41"/>
      <c r="BGV4" s="41"/>
      <c r="BGW4" s="41"/>
      <c r="BGX4" s="41"/>
      <c r="BGY4" s="41"/>
      <c r="BGZ4" s="41"/>
      <c r="BHA4" s="41"/>
      <c r="BHB4" s="41"/>
      <c r="BHC4" s="41"/>
      <c r="BHD4" s="41"/>
      <c r="BHE4" s="41"/>
      <c r="BHF4" s="41"/>
      <c r="BHG4" s="41"/>
      <c r="BHH4" s="41"/>
      <c r="BHI4" s="41"/>
      <c r="BHJ4" s="41"/>
      <c r="BHK4" s="41"/>
      <c r="BHL4" s="41"/>
      <c r="BHM4" s="41"/>
      <c r="BHN4" s="41"/>
      <c r="BHO4" s="41"/>
      <c r="BHP4" s="41"/>
      <c r="BHQ4" s="41"/>
      <c r="BHR4" s="41"/>
      <c r="BHS4" s="41"/>
      <c r="BHT4" s="41"/>
      <c r="BHU4" s="41"/>
      <c r="BHV4" s="41"/>
      <c r="BHW4" s="41"/>
      <c r="BHX4" s="41"/>
      <c r="BHY4" s="41"/>
      <c r="BHZ4" s="41"/>
      <c r="BIA4" s="41"/>
      <c r="BIB4" s="41"/>
      <c r="BIC4" s="41"/>
      <c r="BID4" s="41"/>
      <c r="BIE4" s="41"/>
      <c r="BIF4" s="41"/>
      <c r="BIG4" s="41"/>
      <c r="BIH4" s="41"/>
      <c r="BII4" s="41"/>
      <c r="BIJ4" s="41"/>
      <c r="BIK4" s="41"/>
      <c r="BIL4" s="41"/>
      <c r="BIM4" s="41"/>
      <c r="BIN4" s="41"/>
      <c r="BIO4" s="41"/>
      <c r="BIP4" s="41"/>
      <c r="BIQ4" s="41"/>
      <c r="BIR4" s="41"/>
      <c r="BIS4" s="41"/>
      <c r="BIT4" s="41"/>
      <c r="BIU4" s="41"/>
      <c r="BIV4" s="41"/>
      <c r="BIW4" s="41"/>
      <c r="BIX4" s="41"/>
      <c r="BIY4" s="41"/>
      <c r="BIZ4" s="41"/>
      <c r="BJA4" s="41"/>
      <c r="BJB4" s="41"/>
      <c r="BJC4" s="41"/>
      <c r="BJD4" s="41"/>
      <c r="BJE4" s="41"/>
      <c r="BJF4" s="41"/>
      <c r="BJG4" s="41"/>
      <c r="BJH4" s="41"/>
      <c r="BJI4" s="41"/>
      <c r="BJJ4" s="41"/>
      <c r="BJK4" s="41"/>
      <c r="BJL4" s="41"/>
      <c r="BJM4" s="41"/>
      <c r="BJN4" s="41"/>
      <c r="BJO4" s="41"/>
      <c r="BJP4" s="41"/>
      <c r="BJQ4" s="41"/>
      <c r="BJR4" s="41"/>
      <c r="BJS4" s="41"/>
      <c r="BJT4" s="41"/>
      <c r="BJU4" s="41"/>
      <c r="BJV4" s="41"/>
      <c r="BJW4" s="41"/>
      <c r="BJX4" s="41"/>
      <c r="BJY4" s="41"/>
      <c r="BJZ4" s="41"/>
      <c r="BKA4" s="41"/>
      <c r="BKB4" s="41"/>
      <c r="BKC4" s="41"/>
      <c r="BKD4" s="41"/>
      <c r="BKE4" s="41"/>
      <c r="BKF4" s="41"/>
      <c r="BKG4" s="41"/>
      <c r="BKH4" s="41"/>
      <c r="BKI4" s="41"/>
      <c r="BKJ4" s="41"/>
      <c r="BKK4" s="41"/>
      <c r="BKL4" s="41"/>
      <c r="BKM4" s="41"/>
      <c r="BKN4" s="41"/>
      <c r="BKO4" s="41"/>
      <c r="BKP4" s="41"/>
      <c r="BKQ4" s="41"/>
      <c r="BKR4" s="41"/>
      <c r="BKS4" s="41"/>
      <c r="BKT4" s="41"/>
      <c r="BKU4" s="41"/>
      <c r="BKV4" s="41"/>
      <c r="BKW4" s="41"/>
      <c r="BKX4" s="41"/>
      <c r="BKY4" s="41"/>
      <c r="BKZ4" s="41"/>
      <c r="BLA4" s="41"/>
      <c r="BLB4" s="41"/>
      <c r="BLC4" s="41"/>
      <c r="BLD4" s="41"/>
      <c r="BLE4" s="41"/>
      <c r="BLF4" s="41"/>
      <c r="BLG4" s="41"/>
      <c r="BLH4" s="41"/>
      <c r="BLI4" s="41"/>
      <c r="BLJ4" s="41"/>
      <c r="BLK4" s="41"/>
      <c r="BLL4" s="41"/>
      <c r="BLM4" s="41"/>
      <c r="BLN4" s="41"/>
      <c r="BLO4" s="41"/>
      <c r="BLP4" s="41"/>
      <c r="BLQ4" s="41"/>
      <c r="BLR4" s="41"/>
      <c r="BLS4" s="41"/>
      <c r="BLT4" s="41"/>
      <c r="BLU4" s="41"/>
      <c r="BLV4" s="41"/>
      <c r="BLW4" s="41"/>
      <c r="BLX4" s="41"/>
      <c r="BLY4" s="41"/>
      <c r="BLZ4" s="41"/>
      <c r="BMA4" s="41"/>
      <c r="BMB4" s="41"/>
      <c r="BMC4" s="41"/>
      <c r="BMD4" s="41"/>
      <c r="BME4" s="41"/>
      <c r="BMF4" s="41"/>
      <c r="BMG4" s="41"/>
      <c r="BMH4" s="41"/>
      <c r="BMI4" s="41"/>
      <c r="BMJ4" s="41"/>
      <c r="BMK4" s="41"/>
      <c r="BML4" s="41"/>
      <c r="BMM4" s="41"/>
      <c r="BMN4" s="41"/>
      <c r="BMO4" s="41"/>
      <c r="BMP4" s="41"/>
      <c r="BMQ4" s="41"/>
      <c r="BMR4" s="41"/>
      <c r="BMS4" s="41"/>
      <c r="BMT4" s="41"/>
      <c r="BMU4" s="41"/>
      <c r="BMV4" s="41"/>
      <c r="BMW4" s="41"/>
      <c r="BMX4" s="41"/>
      <c r="BMY4" s="41"/>
      <c r="BMZ4" s="41"/>
      <c r="BNA4" s="41"/>
      <c r="BNB4" s="41"/>
      <c r="BNC4" s="41"/>
      <c r="BND4" s="41"/>
      <c r="BNE4" s="41"/>
      <c r="BNF4" s="41"/>
      <c r="BNG4" s="41"/>
      <c r="BNH4" s="41"/>
      <c r="BNI4" s="41"/>
      <c r="BNJ4" s="41"/>
      <c r="BNK4" s="41"/>
      <c r="BNL4" s="41"/>
      <c r="BNM4" s="41"/>
      <c r="BNN4" s="41"/>
      <c r="BNO4" s="41"/>
      <c r="BNP4" s="41"/>
      <c r="BNQ4" s="41"/>
      <c r="BNR4" s="41"/>
      <c r="BNS4" s="41"/>
      <c r="BNT4" s="41"/>
      <c r="BNU4" s="41"/>
      <c r="BNV4" s="41"/>
      <c r="BNW4" s="41"/>
      <c r="BNX4" s="41"/>
      <c r="BNY4" s="41"/>
      <c r="BNZ4" s="41"/>
      <c r="BOA4" s="41"/>
      <c r="BOB4" s="41"/>
      <c r="BOC4" s="41"/>
      <c r="BOD4" s="41"/>
      <c r="BOE4" s="41"/>
      <c r="BOF4" s="41"/>
      <c r="BOG4" s="41"/>
      <c r="BOH4" s="41"/>
      <c r="BOI4" s="41"/>
      <c r="BOJ4" s="41"/>
      <c r="BOK4" s="41"/>
      <c r="BOL4" s="41"/>
      <c r="BOM4" s="41"/>
      <c r="BON4" s="41"/>
      <c r="BOO4" s="41"/>
      <c r="BOP4" s="41"/>
      <c r="BOQ4" s="41"/>
      <c r="BOR4" s="41"/>
      <c r="BOS4" s="41"/>
      <c r="BOT4" s="41"/>
      <c r="BOU4" s="41"/>
      <c r="BOV4" s="41"/>
      <c r="BOW4" s="41"/>
      <c r="BOX4" s="41"/>
      <c r="BOY4" s="41"/>
      <c r="BOZ4" s="41"/>
      <c r="BPA4" s="41"/>
      <c r="BPB4" s="41"/>
      <c r="BPC4" s="41"/>
      <c r="BPD4" s="41"/>
      <c r="BPE4" s="41"/>
      <c r="BPF4" s="41"/>
      <c r="BPG4" s="41"/>
      <c r="BPH4" s="41"/>
      <c r="BPI4" s="41"/>
      <c r="BPJ4" s="41"/>
      <c r="BPK4" s="41"/>
      <c r="BPL4" s="41"/>
      <c r="BPM4" s="41"/>
      <c r="BPN4" s="41"/>
      <c r="BPO4" s="41"/>
      <c r="BPP4" s="41"/>
      <c r="BPQ4" s="41"/>
      <c r="BPR4" s="41"/>
      <c r="BPS4" s="41"/>
      <c r="BPT4" s="41"/>
      <c r="BPU4" s="41"/>
      <c r="BPV4" s="41"/>
      <c r="BPW4" s="41"/>
      <c r="BPX4" s="41"/>
      <c r="BPY4" s="41"/>
      <c r="BPZ4" s="41"/>
      <c r="BQA4" s="41"/>
      <c r="BQB4" s="41"/>
      <c r="BQC4" s="41"/>
      <c r="BQD4" s="41"/>
      <c r="BQE4" s="41"/>
      <c r="BQF4" s="41"/>
      <c r="BQG4" s="41"/>
      <c r="BQH4" s="41"/>
      <c r="BQI4" s="41"/>
      <c r="BQJ4" s="41"/>
      <c r="BQK4" s="41"/>
      <c r="BQL4" s="41"/>
      <c r="BQM4" s="41"/>
      <c r="BQN4" s="41"/>
      <c r="BQO4" s="41"/>
      <c r="BQP4" s="41"/>
      <c r="BQQ4" s="41"/>
      <c r="BQR4" s="41"/>
      <c r="BQS4" s="41"/>
      <c r="BQT4" s="41"/>
      <c r="BQU4" s="41"/>
      <c r="BQV4" s="41"/>
      <c r="BQW4" s="41"/>
      <c r="BQX4" s="41"/>
      <c r="BQY4" s="41"/>
      <c r="BQZ4" s="41"/>
      <c r="BRA4" s="41"/>
      <c r="BRB4" s="41"/>
      <c r="BRC4" s="41"/>
      <c r="BRD4" s="41"/>
      <c r="BRE4" s="41"/>
      <c r="BRF4" s="41"/>
      <c r="BRG4" s="41"/>
      <c r="BRH4" s="41"/>
      <c r="BRI4" s="41"/>
      <c r="BRJ4" s="41"/>
      <c r="BRK4" s="41"/>
      <c r="BRL4" s="41"/>
      <c r="BRM4" s="41"/>
      <c r="BRN4" s="41"/>
      <c r="BRO4" s="41"/>
      <c r="BRP4" s="41"/>
      <c r="BRQ4" s="41"/>
      <c r="BRR4" s="41"/>
      <c r="BRS4" s="41"/>
      <c r="BRT4" s="41"/>
      <c r="BRU4" s="41"/>
      <c r="BRV4" s="41"/>
      <c r="BRW4" s="41"/>
      <c r="BRX4" s="41"/>
      <c r="BRY4" s="41"/>
      <c r="BRZ4" s="41"/>
      <c r="BSA4" s="41"/>
      <c r="BSB4" s="41"/>
      <c r="BSC4" s="41"/>
      <c r="BSD4" s="41"/>
      <c r="BSE4" s="41"/>
      <c r="BSF4" s="41"/>
      <c r="BSG4" s="41"/>
      <c r="BSH4" s="41"/>
      <c r="BSI4" s="41"/>
      <c r="BSJ4" s="41"/>
      <c r="BSK4" s="41"/>
      <c r="BSL4" s="41"/>
      <c r="BSM4" s="41"/>
      <c r="BSN4" s="41"/>
      <c r="BSO4" s="41"/>
      <c r="BSP4" s="41"/>
      <c r="BSQ4" s="41"/>
      <c r="BSR4" s="41"/>
      <c r="BSS4" s="41"/>
      <c r="BST4" s="41"/>
      <c r="BSU4" s="41"/>
      <c r="BSV4" s="41"/>
      <c r="BSW4" s="41"/>
      <c r="BSX4" s="41"/>
      <c r="BSY4" s="41"/>
      <c r="BSZ4" s="41"/>
      <c r="BTA4" s="41"/>
      <c r="BTB4" s="41"/>
      <c r="BTC4" s="41"/>
      <c r="BTD4" s="41"/>
      <c r="BTE4" s="41"/>
      <c r="BTF4" s="41"/>
      <c r="BTG4" s="41"/>
      <c r="BTH4" s="41"/>
      <c r="BTI4" s="41"/>
      <c r="BTJ4" s="41"/>
      <c r="BTK4" s="41"/>
      <c r="BTL4" s="41"/>
      <c r="BTM4" s="41"/>
      <c r="BTN4" s="41"/>
      <c r="BTO4" s="41"/>
      <c r="BTP4" s="41"/>
      <c r="BTQ4" s="41"/>
      <c r="BTR4" s="41"/>
      <c r="BTS4" s="41"/>
      <c r="BTT4" s="41"/>
      <c r="BTU4" s="41"/>
      <c r="BTV4" s="41"/>
      <c r="BTW4" s="41"/>
      <c r="BTX4" s="41"/>
      <c r="BTY4" s="41"/>
      <c r="BTZ4" s="41"/>
      <c r="BUA4" s="41"/>
      <c r="BUB4" s="41"/>
      <c r="BUC4" s="41"/>
      <c r="BUD4" s="41"/>
      <c r="BUE4" s="41"/>
      <c r="BUF4" s="41"/>
      <c r="BUG4" s="41"/>
      <c r="BUH4" s="41"/>
      <c r="BUI4" s="41"/>
      <c r="BUJ4" s="41"/>
      <c r="BUK4" s="41"/>
      <c r="BUL4" s="41"/>
      <c r="BUM4" s="41"/>
      <c r="BUN4" s="41"/>
      <c r="BUO4" s="41"/>
      <c r="BUP4" s="41"/>
      <c r="BUQ4" s="41"/>
      <c r="BUR4" s="41"/>
      <c r="BUS4" s="41"/>
      <c r="BUT4" s="41"/>
      <c r="BUU4" s="41"/>
      <c r="BUV4" s="41"/>
      <c r="BUW4" s="41"/>
      <c r="BUX4" s="41"/>
      <c r="BUY4" s="41"/>
      <c r="BUZ4" s="41"/>
      <c r="BVA4" s="41"/>
      <c r="BVB4" s="41"/>
      <c r="BVC4" s="41"/>
      <c r="BVD4" s="41"/>
      <c r="BVE4" s="41"/>
      <c r="BVF4" s="41"/>
      <c r="BVG4" s="41"/>
      <c r="BVH4" s="41"/>
      <c r="BVI4" s="41"/>
      <c r="BVJ4" s="41"/>
      <c r="BVK4" s="41"/>
      <c r="BVL4" s="41"/>
      <c r="BVM4" s="41"/>
      <c r="BVN4" s="41"/>
      <c r="BVO4" s="41"/>
      <c r="BVP4" s="41"/>
      <c r="BVQ4" s="41"/>
      <c r="BVR4" s="41"/>
      <c r="BVS4" s="41"/>
      <c r="BVT4" s="41"/>
      <c r="BVU4" s="41"/>
      <c r="BVV4" s="41"/>
      <c r="BVW4" s="41"/>
      <c r="BVX4" s="41"/>
      <c r="BVY4" s="41"/>
      <c r="BVZ4" s="41"/>
      <c r="BWA4" s="41"/>
      <c r="BWB4" s="41"/>
      <c r="BWC4" s="41"/>
      <c r="BWD4" s="41"/>
      <c r="BWE4" s="41"/>
      <c r="BWF4" s="41"/>
      <c r="BWG4" s="41"/>
      <c r="BWH4" s="41"/>
      <c r="BWI4" s="41"/>
      <c r="BWJ4" s="41"/>
      <c r="BWK4" s="41"/>
      <c r="BWL4" s="41"/>
      <c r="BWM4" s="41"/>
      <c r="BWN4" s="41"/>
      <c r="BWO4" s="41"/>
      <c r="BWP4" s="41"/>
      <c r="BWQ4" s="41"/>
      <c r="BWR4" s="41"/>
      <c r="BWS4" s="41"/>
      <c r="BWT4" s="41"/>
      <c r="BWU4" s="41"/>
      <c r="BWV4" s="41"/>
      <c r="BWW4" s="41"/>
      <c r="BWX4" s="41"/>
      <c r="BWY4" s="41"/>
      <c r="BWZ4" s="41"/>
      <c r="BXA4" s="41"/>
      <c r="BXB4" s="41"/>
      <c r="BXC4" s="41"/>
      <c r="BXD4" s="41"/>
      <c r="BXE4" s="41"/>
      <c r="BXF4" s="41"/>
      <c r="BXG4" s="41"/>
      <c r="BXH4" s="41"/>
      <c r="BXI4" s="41"/>
      <c r="BXJ4" s="41"/>
      <c r="BXK4" s="41"/>
      <c r="BXL4" s="41"/>
      <c r="BXM4" s="41"/>
      <c r="BXN4" s="41"/>
      <c r="BXO4" s="41"/>
      <c r="BXP4" s="41"/>
      <c r="BXQ4" s="41"/>
      <c r="BXR4" s="41"/>
      <c r="BXS4" s="41"/>
      <c r="BXT4" s="41"/>
      <c r="BXU4" s="41"/>
      <c r="BXV4" s="41"/>
      <c r="BXW4" s="41"/>
      <c r="BXX4" s="41"/>
      <c r="BXY4" s="41"/>
      <c r="BXZ4" s="41"/>
      <c r="BYA4" s="41"/>
      <c r="BYB4" s="41"/>
      <c r="BYC4" s="41"/>
      <c r="BYD4" s="41"/>
      <c r="BYE4" s="41"/>
      <c r="BYF4" s="41"/>
      <c r="BYG4" s="41"/>
      <c r="BYH4" s="41"/>
      <c r="BYI4" s="41"/>
      <c r="BYJ4" s="41"/>
      <c r="BYK4" s="41"/>
      <c r="BYL4" s="41"/>
      <c r="BYM4" s="41"/>
      <c r="BYN4" s="41"/>
      <c r="BYO4" s="41"/>
      <c r="BYP4" s="41"/>
      <c r="BYQ4" s="41"/>
      <c r="BYR4" s="41"/>
      <c r="BYS4" s="41"/>
      <c r="BYT4" s="41"/>
      <c r="BYU4" s="41"/>
      <c r="BYV4" s="41"/>
      <c r="BYW4" s="41"/>
      <c r="BYX4" s="41"/>
      <c r="BYY4" s="41"/>
      <c r="BYZ4" s="41"/>
      <c r="BZA4" s="41"/>
      <c r="BZB4" s="41"/>
      <c r="BZC4" s="41"/>
      <c r="BZD4" s="41"/>
      <c r="BZE4" s="41"/>
      <c r="BZF4" s="41"/>
      <c r="BZG4" s="41"/>
      <c r="BZH4" s="41"/>
      <c r="BZI4" s="41"/>
      <c r="BZJ4" s="41"/>
      <c r="BZK4" s="41"/>
      <c r="BZL4" s="41"/>
      <c r="BZM4" s="41"/>
      <c r="BZN4" s="41"/>
      <c r="BZO4" s="41"/>
      <c r="BZP4" s="41"/>
      <c r="BZQ4" s="41"/>
      <c r="BZR4" s="41"/>
      <c r="BZS4" s="41"/>
      <c r="BZT4" s="41"/>
      <c r="BZU4" s="41"/>
      <c r="BZV4" s="41"/>
      <c r="BZW4" s="41"/>
      <c r="BZX4" s="41"/>
      <c r="BZY4" s="41"/>
      <c r="BZZ4" s="41"/>
      <c r="CAA4" s="41"/>
      <c r="CAB4" s="41"/>
      <c r="CAC4" s="41"/>
      <c r="CAD4" s="41"/>
      <c r="CAE4" s="41"/>
      <c r="CAF4" s="41"/>
      <c r="CAG4" s="41"/>
      <c r="CAH4" s="41"/>
      <c r="CAI4" s="41"/>
      <c r="CAJ4" s="41"/>
      <c r="CAK4" s="41"/>
      <c r="CAL4" s="41"/>
      <c r="CAM4" s="41"/>
      <c r="CAN4" s="41"/>
      <c r="CAO4" s="41"/>
      <c r="CAP4" s="41"/>
      <c r="CAQ4" s="41"/>
      <c r="CAR4" s="41"/>
      <c r="CAS4" s="41"/>
      <c r="CAT4" s="41"/>
      <c r="CAU4" s="41"/>
      <c r="CAV4" s="41"/>
      <c r="CAW4" s="41"/>
      <c r="CAX4" s="41"/>
      <c r="CAY4" s="41"/>
      <c r="CAZ4" s="41"/>
      <c r="CBA4" s="41"/>
      <c r="CBB4" s="41"/>
      <c r="CBC4" s="41"/>
      <c r="CBD4" s="41"/>
      <c r="CBE4" s="41"/>
      <c r="CBF4" s="41"/>
      <c r="CBG4" s="41"/>
      <c r="CBH4" s="41"/>
      <c r="CBI4" s="41"/>
      <c r="CBJ4" s="41"/>
      <c r="CBK4" s="41"/>
      <c r="CBL4" s="41"/>
      <c r="CBM4" s="41"/>
      <c r="CBN4" s="41"/>
      <c r="CBO4" s="41"/>
      <c r="CBP4" s="41"/>
      <c r="CBQ4" s="41"/>
      <c r="CBR4" s="41"/>
      <c r="CBS4" s="41"/>
      <c r="CBT4" s="41"/>
      <c r="CBU4" s="41"/>
      <c r="CBV4" s="41"/>
      <c r="CBW4" s="41"/>
      <c r="CBX4" s="41"/>
      <c r="CBY4" s="41"/>
      <c r="CBZ4" s="41"/>
      <c r="CCA4" s="41"/>
      <c r="CCB4" s="41"/>
      <c r="CCC4" s="41"/>
      <c r="CCD4" s="41"/>
      <c r="CCE4" s="41"/>
      <c r="CCF4" s="41"/>
      <c r="CCG4" s="41"/>
      <c r="CCH4" s="41"/>
      <c r="CCI4" s="41"/>
      <c r="CCJ4" s="41"/>
      <c r="CCK4" s="41"/>
      <c r="CCL4" s="41"/>
      <c r="CCM4" s="41"/>
      <c r="CCN4" s="41"/>
      <c r="CCO4" s="41"/>
      <c r="CCP4" s="41"/>
      <c r="CCQ4" s="41"/>
      <c r="CCR4" s="41"/>
      <c r="CCS4" s="41"/>
      <c r="CCT4" s="41"/>
      <c r="CCU4" s="41"/>
      <c r="CCV4" s="41"/>
      <c r="CCW4" s="41"/>
      <c r="CCX4" s="41"/>
      <c r="CCY4" s="41"/>
      <c r="CCZ4" s="41"/>
      <c r="CDA4" s="41"/>
      <c r="CDB4" s="41"/>
      <c r="CDC4" s="41"/>
      <c r="CDD4" s="41"/>
      <c r="CDE4" s="41"/>
      <c r="CDF4" s="41"/>
      <c r="CDG4" s="41"/>
      <c r="CDH4" s="41"/>
      <c r="CDI4" s="41"/>
      <c r="CDJ4" s="41"/>
      <c r="CDK4" s="41"/>
      <c r="CDL4" s="41"/>
      <c r="CDM4" s="41"/>
      <c r="CDN4" s="41"/>
      <c r="CDO4" s="41"/>
      <c r="CDP4" s="41"/>
      <c r="CDQ4" s="41"/>
      <c r="CDR4" s="41"/>
      <c r="CDS4" s="41"/>
      <c r="CDT4" s="41"/>
      <c r="CDU4" s="41"/>
      <c r="CDV4" s="41"/>
      <c r="CDW4" s="41"/>
      <c r="CDX4" s="41"/>
      <c r="CDY4" s="41"/>
      <c r="CDZ4" s="41"/>
      <c r="CEA4" s="41"/>
      <c r="CEB4" s="41"/>
      <c r="CEC4" s="41"/>
      <c r="CED4" s="41"/>
      <c r="CEE4" s="41"/>
      <c r="CEF4" s="41"/>
      <c r="CEG4" s="41"/>
      <c r="CEH4" s="41"/>
      <c r="CEI4" s="41"/>
      <c r="CEJ4" s="41"/>
      <c r="CEK4" s="41"/>
      <c r="CEL4" s="41"/>
      <c r="CEM4" s="41"/>
      <c r="CEN4" s="41"/>
      <c r="CEO4" s="41"/>
      <c r="CEP4" s="41"/>
      <c r="CEQ4" s="41"/>
      <c r="CER4" s="41"/>
      <c r="CES4" s="41"/>
      <c r="CET4" s="41"/>
      <c r="CEU4" s="41"/>
      <c r="CEV4" s="41"/>
      <c r="CEW4" s="41"/>
      <c r="CEX4" s="41"/>
      <c r="CEY4" s="41"/>
      <c r="CEZ4" s="41"/>
      <c r="CFA4" s="41"/>
      <c r="CFB4" s="41"/>
      <c r="CFC4" s="41"/>
      <c r="CFD4" s="41"/>
      <c r="CFE4" s="41"/>
      <c r="CFF4" s="41"/>
      <c r="CFG4" s="41"/>
      <c r="CFH4" s="41"/>
      <c r="CFI4" s="41"/>
      <c r="CFJ4" s="41"/>
      <c r="CFK4" s="41"/>
      <c r="CFL4" s="41"/>
      <c r="CFM4" s="41"/>
      <c r="CFN4" s="41"/>
      <c r="CFO4" s="41"/>
      <c r="CFP4" s="41"/>
      <c r="CFQ4" s="41"/>
      <c r="CFR4" s="41"/>
      <c r="CFS4" s="41"/>
      <c r="CFT4" s="41"/>
      <c r="CFU4" s="41"/>
      <c r="CFV4" s="41"/>
      <c r="CFW4" s="41"/>
      <c r="CFX4" s="41"/>
      <c r="CFY4" s="41"/>
      <c r="CFZ4" s="41"/>
      <c r="CGA4" s="41"/>
      <c r="CGB4" s="41"/>
      <c r="CGC4" s="41"/>
      <c r="CGD4" s="41"/>
      <c r="CGE4" s="41"/>
      <c r="CGF4" s="41"/>
      <c r="CGG4" s="41"/>
      <c r="CGH4" s="41"/>
      <c r="CGI4" s="41"/>
      <c r="CGJ4" s="41"/>
      <c r="CGK4" s="41"/>
      <c r="CGL4" s="41"/>
      <c r="CGM4" s="41"/>
      <c r="CGN4" s="41"/>
      <c r="CGO4" s="41"/>
      <c r="CGP4" s="41"/>
      <c r="CGQ4" s="41"/>
      <c r="CGR4" s="41"/>
      <c r="CGS4" s="41"/>
      <c r="CGT4" s="41"/>
      <c r="CGU4" s="41"/>
      <c r="CGV4" s="41"/>
      <c r="CGW4" s="41"/>
      <c r="CGX4" s="41"/>
      <c r="CGY4" s="41"/>
      <c r="CGZ4" s="41"/>
      <c r="CHA4" s="41"/>
      <c r="CHB4" s="41"/>
      <c r="CHC4" s="41"/>
      <c r="CHD4" s="41"/>
      <c r="CHE4" s="41"/>
      <c r="CHF4" s="41"/>
      <c r="CHG4" s="41"/>
      <c r="CHH4" s="41"/>
      <c r="CHI4" s="41"/>
      <c r="CHJ4" s="41"/>
      <c r="CHK4" s="41"/>
      <c r="CHL4" s="41"/>
      <c r="CHM4" s="41"/>
      <c r="CHN4" s="41"/>
      <c r="CHO4" s="41"/>
      <c r="CHP4" s="41"/>
      <c r="CHQ4" s="41"/>
      <c r="CHR4" s="41"/>
      <c r="CHS4" s="41"/>
      <c r="CHT4" s="41"/>
      <c r="CHU4" s="41"/>
      <c r="CHV4" s="41"/>
      <c r="CHW4" s="41"/>
      <c r="CHX4" s="41"/>
      <c r="CHY4" s="41"/>
      <c r="CHZ4" s="41"/>
      <c r="CIA4" s="41"/>
      <c r="CIB4" s="41"/>
      <c r="CIC4" s="41"/>
      <c r="CID4" s="41"/>
      <c r="CIE4" s="41"/>
      <c r="CIF4" s="41"/>
      <c r="CIG4" s="41"/>
      <c r="CIH4" s="41"/>
      <c r="CII4" s="41"/>
      <c r="CIJ4" s="41"/>
      <c r="CIK4" s="41"/>
      <c r="CIL4" s="41"/>
      <c r="CIM4" s="41"/>
      <c r="CIN4" s="41"/>
      <c r="CIO4" s="41"/>
      <c r="CIP4" s="41"/>
      <c r="CIQ4" s="41"/>
      <c r="CIR4" s="41"/>
      <c r="CIS4" s="41"/>
      <c r="CIT4" s="41"/>
      <c r="CIU4" s="41"/>
      <c r="CIV4" s="41"/>
      <c r="CIW4" s="41"/>
      <c r="CIX4" s="41"/>
      <c r="CIY4" s="41"/>
      <c r="CIZ4" s="41"/>
      <c r="CJA4" s="41"/>
      <c r="CJB4" s="41"/>
      <c r="CJC4" s="41"/>
      <c r="CJD4" s="41"/>
      <c r="CJE4" s="41"/>
      <c r="CJF4" s="41"/>
      <c r="CJG4" s="41"/>
      <c r="CJH4" s="41"/>
      <c r="CJI4" s="41"/>
      <c r="CJJ4" s="41"/>
      <c r="CJK4" s="41"/>
      <c r="CJL4" s="41"/>
      <c r="CJM4" s="41"/>
      <c r="CJN4" s="41"/>
      <c r="CJO4" s="41"/>
      <c r="CJP4" s="41"/>
      <c r="CJQ4" s="41"/>
      <c r="CJR4" s="41"/>
      <c r="CJS4" s="41"/>
      <c r="CJT4" s="41"/>
      <c r="CJU4" s="41"/>
      <c r="CJV4" s="41"/>
      <c r="CJW4" s="41"/>
      <c r="CJX4" s="41"/>
      <c r="CJY4" s="41"/>
      <c r="CJZ4" s="41"/>
      <c r="CKA4" s="41"/>
      <c r="CKB4" s="41"/>
      <c r="CKC4" s="41"/>
      <c r="CKD4" s="41"/>
      <c r="CKE4" s="41"/>
      <c r="CKF4" s="41"/>
      <c r="CKG4" s="41"/>
      <c r="CKH4" s="41"/>
      <c r="CKI4" s="41"/>
      <c r="CKJ4" s="41"/>
      <c r="CKK4" s="41"/>
      <c r="CKL4" s="41"/>
      <c r="CKM4" s="41"/>
      <c r="CKN4" s="41"/>
      <c r="CKO4" s="41"/>
      <c r="CKP4" s="41"/>
      <c r="CKQ4" s="41"/>
      <c r="CKR4" s="41"/>
      <c r="CKS4" s="41"/>
      <c r="CKT4" s="41"/>
      <c r="CKU4" s="41"/>
      <c r="CKV4" s="41"/>
      <c r="CKW4" s="41"/>
      <c r="CKX4" s="41"/>
      <c r="CKY4" s="41"/>
      <c r="CKZ4" s="41"/>
      <c r="CLA4" s="41"/>
      <c r="CLB4" s="41"/>
      <c r="CLC4" s="41"/>
      <c r="CLD4" s="41"/>
      <c r="CLE4" s="41"/>
      <c r="CLF4" s="41"/>
      <c r="CLG4" s="41"/>
      <c r="CLH4" s="41"/>
      <c r="CLI4" s="41"/>
      <c r="CLJ4" s="41"/>
      <c r="CLK4" s="41"/>
      <c r="CLL4" s="41"/>
      <c r="CLM4" s="41"/>
      <c r="CLN4" s="41"/>
      <c r="CLO4" s="41"/>
      <c r="CLP4" s="41"/>
      <c r="CLQ4" s="41"/>
      <c r="CLR4" s="41"/>
      <c r="CLS4" s="41"/>
      <c r="CLT4" s="41"/>
      <c r="CLU4" s="41"/>
      <c r="CLV4" s="41"/>
      <c r="CLW4" s="41"/>
      <c r="CLX4" s="41"/>
      <c r="CLY4" s="41"/>
      <c r="CLZ4" s="41"/>
      <c r="CMA4" s="41"/>
      <c r="CMB4" s="41"/>
      <c r="CMC4" s="41"/>
      <c r="CMD4" s="41"/>
      <c r="CME4" s="41"/>
      <c r="CMF4" s="41"/>
      <c r="CMG4" s="41"/>
      <c r="CMH4" s="41"/>
      <c r="CMI4" s="41"/>
      <c r="CMJ4" s="41"/>
      <c r="CMK4" s="41"/>
      <c r="CML4" s="41"/>
      <c r="CMM4" s="41"/>
      <c r="CMN4" s="41"/>
      <c r="CMO4" s="41"/>
      <c r="CMP4" s="41"/>
      <c r="CMQ4" s="41"/>
      <c r="CMR4" s="41"/>
      <c r="CMS4" s="41"/>
      <c r="CMT4" s="41"/>
      <c r="CMU4" s="41"/>
      <c r="CMV4" s="41"/>
      <c r="CMW4" s="41"/>
      <c r="CMX4" s="41"/>
      <c r="CMY4" s="41"/>
      <c r="CMZ4" s="41"/>
      <c r="CNA4" s="41"/>
      <c r="CNB4" s="41"/>
      <c r="CNC4" s="41"/>
      <c r="CND4" s="41"/>
      <c r="CNE4" s="41"/>
      <c r="CNF4" s="41"/>
      <c r="CNG4" s="41"/>
      <c r="CNH4" s="41"/>
      <c r="CNI4" s="41"/>
      <c r="CNJ4" s="41"/>
      <c r="CNK4" s="41"/>
      <c r="CNL4" s="41"/>
      <c r="CNM4" s="41"/>
      <c r="CNN4" s="41"/>
      <c r="CNO4" s="41"/>
      <c r="CNP4" s="41"/>
      <c r="CNQ4" s="41"/>
      <c r="CNR4" s="41"/>
      <c r="CNS4" s="41"/>
      <c r="CNT4" s="41"/>
      <c r="CNU4" s="41"/>
      <c r="CNV4" s="41"/>
      <c r="CNW4" s="41"/>
      <c r="CNX4" s="41"/>
      <c r="CNY4" s="41"/>
      <c r="CNZ4" s="41"/>
      <c r="COA4" s="41"/>
      <c r="COB4" s="41"/>
      <c r="COC4" s="41"/>
      <c r="COD4" s="41"/>
      <c r="COE4" s="41"/>
      <c r="COF4" s="41"/>
      <c r="COG4" s="41"/>
      <c r="COH4" s="41"/>
      <c r="COI4" s="41"/>
      <c r="COJ4" s="41"/>
      <c r="COK4" s="41"/>
      <c r="COL4" s="41"/>
      <c r="COM4" s="41"/>
      <c r="CON4" s="41"/>
      <c r="COO4" s="41"/>
      <c r="COP4" s="41"/>
      <c r="COQ4" s="41"/>
      <c r="COR4" s="41"/>
      <c r="COS4" s="41"/>
      <c r="COT4" s="41"/>
      <c r="COU4" s="41"/>
      <c r="COV4" s="41"/>
      <c r="COW4" s="41"/>
      <c r="COX4" s="41"/>
      <c r="COY4" s="41"/>
      <c r="COZ4" s="41"/>
      <c r="CPA4" s="41"/>
      <c r="CPB4" s="41"/>
      <c r="CPC4" s="41"/>
      <c r="CPD4" s="41"/>
      <c r="CPE4" s="41"/>
      <c r="CPF4" s="41"/>
      <c r="CPG4" s="41"/>
      <c r="CPH4" s="41"/>
      <c r="CPI4" s="41"/>
      <c r="CPJ4" s="41"/>
      <c r="CPK4" s="41"/>
      <c r="CPL4" s="41"/>
      <c r="CPM4" s="41"/>
      <c r="CPN4" s="41"/>
      <c r="CPO4" s="41"/>
      <c r="CPP4" s="41"/>
      <c r="CPQ4" s="41"/>
      <c r="CPR4" s="41"/>
      <c r="CPS4" s="41"/>
      <c r="CPT4" s="41"/>
      <c r="CPU4" s="41"/>
      <c r="CPV4" s="41"/>
      <c r="CPW4" s="41"/>
      <c r="CPX4" s="41"/>
      <c r="CPY4" s="41"/>
      <c r="CPZ4" s="41"/>
      <c r="CQA4" s="41"/>
      <c r="CQB4" s="41"/>
      <c r="CQC4" s="41"/>
      <c r="CQD4" s="41"/>
      <c r="CQE4" s="41"/>
      <c r="CQF4" s="41"/>
      <c r="CQG4" s="41"/>
      <c r="CQH4" s="41"/>
      <c r="CQI4" s="41"/>
      <c r="CQJ4" s="41"/>
      <c r="CQK4" s="41"/>
      <c r="CQL4" s="41"/>
      <c r="CQM4" s="41"/>
      <c r="CQN4" s="41"/>
      <c r="CQO4" s="41"/>
      <c r="CQP4" s="41"/>
      <c r="CQQ4" s="41"/>
      <c r="CQR4" s="41"/>
      <c r="CQS4" s="41"/>
      <c r="CQT4" s="41"/>
      <c r="CQU4" s="41"/>
      <c r="CQV4" s="41"/>
      <c r="CQW4" s="41"/>
      <c r="CQX4" s="41"/>
      <c r="CQY4" s="41"/>
      <c r="CQZ4" s="41"/>
      <c r="CRA4" s="41"/>
      <c r="CRB4" s="41"/>
      <c r="CRC4" s="41"/>
      <c r="CRD4" s="41"/>
      <c r="CRE4" s="41"/>
      <c r="CRF4" s="41"/>
      <c r="CRG4" s="41"/>
      <c r="CRH4" s="41"/>
      <c r="CRI4" s="41"/>
      <c r="CRJ4" s="41"/>
      <c r="CRK4" s="41"/>
      <c r="CRL4" s="41"/>
      <c r="CRM4" s="41"/>
      <c r="CRN4" s="41"/>
      <c r="CRO4" s="41"/>
      <c r="CRP4" s="41"/>
      <c r="CRQ4" s="41"/>
      <c r="CRR4" s="41"/>
      <c r="CRS4" s="41"/>
      <c r="CRT4" s="41"/>
      <c r="CRU4" s="41"/>
      <c r="CRV4" s="41"/>
      <c r="CRW4" s="41"/>
      <c r="CRX4" s="41"/>
      <c r="CRY4" s="41"/>
      <c r="CRZ4" s="41"/>
      <c r="CSA4" s="41"/>
      <c r="CSB4" s="41"/>
      <c r="CSC4" s="41"/>
      <c r="CSD4" s="41"/>
      <c r="CSE4" s="41"/>
      <c r="CSF4" s="41"/>
      <c r="CSG4" s="41"/>
      <c r="CSH4" s="41"/>
      <c r="CSI4" s="41"/>
      <c r="CSJ4" s="41"/>
      <c r="CSK4" s="41"/>
      <c r="CSL4" s="41"/>
      <c r="CSM4" s="41"/>
      <c r="CSN4" s="41"/>
      <c r="CSO4" s="41"/>
      <c r="CSP4" s="41"/>
      <c r="CSQ4" s="41"/>
      <c r="CSR4" s="41"/>
      <c r="CSS4" s="41"/>
      <c r="CST4" s="41"/>
      <c r="CSU4" s="41"/>
      <c r="CSV4" s="41"/>
      <c r="CSW4" s="41"/>
      <c r="CSX4" s="41"/>
      <c r="CSY4" s="41"/>
      <c r="CSZ4" s="41"/>
      <c r="CTA4" s="41"/>
      <c r="CTB4" s="41"/>
      <c r="CTC4" s="41"/>
      <c r="CTD4" s="41"/>
      <c r="CTE4" s="41"/>
      <c r="CTF4" s="41"/>
      <c r="CTG4" s="41"/>
      <c r="CTH4" s="41"/>
      <c r="CTI4" s="41"/>
      <c r="CTJ4" s="41"/>
      <c r="CTK4" s="41"/>
      <c r="CTL4" s="41"/>
      <c r="CTM4" s="41"/>
      <c r="CTN4" s="41"/>
      <c r="CTO4" s="41"/>
      <c r="CTP4" s="41"/>
      <c r="CTQ4" s="41"/>
      <c r="CTR4" s="41"/>
      <c r="CTS4" s="41"/>
      <c r="CTT4" s="41"/>
      <c r="CTU4" s="41"/>
      <c r="CTV4" s="41"/>
      <c r="CTW4" s="41"/>
      <c r="CTX4" s="41"/>
      <c r="CTY4" s="41"/>
      <c r="CTZ4" s="41"/>
      <c r="CUA4" s="41"/>
      <c r="CUB4" s="41"/>
      <c r="CUC4" s="41"/>
      <c r="CUD4" s="41"/>
      <c r="CUE4" s="41"/>
      <c r="CUF4" s="41"/>
      <c r="CUG4" s="41"/>
      <c r="CUH4" s="41"/>
      <c r="CUI4" s="41"/>
      <c r="CUJ4" s="41"/>
      <c r="CUK4" s="41"/>
      <c r="CUL4" s="41"/>
      <c r="CUM4" s="41"/>
      <c r="CUN4" s="41"/>
      <c r="CUO4" s="41"/>
      <c r="CUP4" s="41"/>
      <c r="CUQ4" s="41"/>
      <c r="CUR4" s="41"/>
      <c r="CUS4" s="41"/>
      <c r="CUT4" s="41"/>
      <c r="CUU4" s="41"/>
      <c r="CUV4" s="41"/>
      <c r="CUW4" s="41"/>
      <c r="CUX4" s="41"/>
      <c r="CUY4" s="41"/>
      <c r="CUZ4" s="41"/>
      <c r="CVA4" s="41"/>
      <c r="CVB4" s="41"/>
      <c r="CVC4" s="41"/>
      <c r="CVD4" s="41"/>
      <c r="CVE4" s="41"/>
      <c r="CVF4" s="41"/>
      <c r="CVG4" s="41"/>
      <c r="CVH4" s="41"/>
      <c r="CVI4" s="41"/>
      <c r="CVJ4" s="41"/>
      <c r="CVK4" s="41"/>
      <c r="CVL4" s="41"/>
      <c r="CVM4" s="41"/>
      <c r="CVN4" s="41"/>
      <c r="CVO4" s="41"/>
      <c r="CVP4" s="41"/>
      <c r="CVQ4" s="41"/>
      <c r="CVR4" s="41"/>
      <c r="CVS4" s="41"/>
      <c r="CVT4" s="41"/>
      <c r="CVU4" s="41"/>
      <c r="CVV4" s="41"/>
      <c r="CVW4" s="41"/>
      <c r="CVX4" s="41"/>
      <c r="CVY4" s="41"/>
      <c r="CVZ4" s="41"/>
      <c r="CWA4" s="41"/>
      <c r="CWB4" s="41"/>
      <c r="CWC4" s="41"/>
      <c r="CWD4" s="41"/>
      <c r="CWE4" s="41"/>
      <c r="CWF4" s="41"/>
      <c r="CWG4" s="41"/>
      <c r="CWH4" s="41"/>
      <c r="CWI4" s="41"/>
      <c r="CWJ4" s="41"/>
      <c r="CWK4" s="41"/>
      <c r="CWL4" s="41"/>
      <c r="CWM4" s="41"/>
      <c r="CWN4" s="41"/>
      <c r="CWO4" s="41"/>
      <c r="CWP4" s="41"/>
      <c r="CWQ4" s="41"/>
      <c r="CWR4" s="41"/>
      <c r="CWS4" s="41"/>
      <c r="CWT4" s="41"/>
      <c r="CWU4" s="41"/>
      <c r="CWV4" s="41"/>
      <c r="CWW4" s="41"/>
      <c r="CWX4" s="41"/>
      <c r="CWY4" s="41"/>
      <c r="CWZ4" s="41"/>
      <c r="CXA4" s="41"/>
      <c r="CXB4" s="41"/>
      <c r="CXC4" s="41"/>
      <c r="CXD4" s="41"/>
      <c r="CXE4" s="41"/>
      <c r="CXF4" s="41"/>
      <c r="CXG4" s="41"/>
      <c r="CXH4" s="41"/>
      <c r="CXI4" s="41"/>
      <c r="CXJ4" s="41"/>
      <c r="CXK4" s="41"/>
      <c r="CXL4" s="41"/>
      <c r="CXM4" s="41"/>
      <c r="CXN4" s="41"/>
      <c r="CXO4" s="41"/>
      <c r="CXP4" s="41"/>
      <c r="CXQ4" s="41"/>
      <c r="CXR4" s="41"/>
      <c r="CXS4" s="41"/>
      <c r="CXT4" s="41"/>
      <c r="CXU4" s="41"/>
      <c r="CXV4" s="41"/>
      <c r="CXW4" s="41"/>
      <c r="CXX4" s="41"/>
      <c r="CXY4" s="41"/>
      <c r="CXZ4" s="41"/>
      <c r="CYA4" s="41"/>
      <c r="CYB4" s="41"/>
      <c r="CYC4" s="41"/>
      <c r="CYD4" s="41"/>
      <c r="CYE4" s="41"/>
      <c r="CYF4" s="41"/>
      <c r="CYG4" s="41"/>
      <c r="CYH4" s="41"/>
      <c r="CYI4" s="41"/>
      <c r="CYJ4" s="41"/>
      <c r="CYK4" s="41"/>
      <c r="CYL4" s="41"/>
      <c r="CYM4" s="41"/>
      <c r="CYN4" s="41"/>
      <c r="CYO4" s="41"/>
      <c r="CYP4" s="41"/>
      <c r="CYQ4" s="41"/>
      <c r="CYR4" s="41"/>
      <c r="CYS4" s="41"/>
      <c r="CYT4" s="41"/>
      <c r="CYU4" s="41"/>
      <c r="CYV4" s="41"/>
      <c r="CYW4" s="41"/>
      <c r="CYX4" s="41"/>
      <c r="CYY4" s="41"/>
      <c r="CYZ4" s="41"/>
      <c r="CZA4" s="41"/>
      <c r="CZB4" s="41"/>
      <c r="CZC4" s="41"/>
      <c r="CZD4" s="41"/>
      <c r="CZE4" s="41"/>
      <c r="CZF4" s="41"/>
      <c r="CZG4" s="41"/>
      <c r="CZH4" s="41"/>
      <c r="CZI4" s="41"/>
      <c r="CZJ4" s="41"/>
      <c r="CZK4" s="41"/>
      <c r="CZL4" s="41"/>
      <c r="CZM4" s="41"/>
      <c r="CZN4" s="41"/>
      <c r="CZO4" s="41"/>
      <c r="CZP4" s="41"/>
      <c r="CZQ4" s="41"/>
      <c r="CZR4" s="41"/>
      <c r="CZS4" s="41"/>
      <c r="CZT4" s="41"/>
      <c r="CZU4" s="41"/>
      <c r="CZV4" s="41"/>
      <c r="CZW4" s="41"/>
      <c r="CZX4" s="41"/>
      <c r="CZY4" s="41"/>
      <c r="CZZ4" s="41"/>
      <c r="DAA4" s="41"/>
      <c r="DAB4" s="41"/>
      <c r="DAC4" s="41"/>
      <c r="DAD4" s="41"/>
      <c r="DAE4" s="41"/>
      <c r="DAF4" s="41"/>
      <c r="DAG4" s="41"/>
      <c r="DAH4" s="41"/>
      <c r="DAI4" s="41"/>
      <c r="DAJ4" s="41"/>
      <c r="DAK4" s="41"/>
      <c r="DAL4" s="41"/>
      <c r="DAM4" s="41"/>
      <c r="DAN4" s="41"/>
      <c r="DAO4" s="41"/>
      <c r="DAP4" s="41"/>
      <c r="DAQ4" s="41"/>
      <c r="DAR4" s="41"/>
      <c r="DAS4" s="41"/>
      <c r="DAT4" s="41"/>
      <c r="DAU4" s="41"/>
      <c r="DAV4" s="41"/>
      <c r="DAW4" s="41"/>
      <c r="DAX4" s="41"/>
      <c r="DAY4" s="41"/>
      <c r="DAZ4" s="41"/>
      <c r="DBA4" s="41"/>
      <c r="DBB4" s="41"/>
      <c r="DBC4" s="41"/>
      <c r="DBD4" s="41"/>
      <c r="DBE4" s="41"/>
      <c r="DBF4" s="41"/>
      <c r="DBG4" s="41"/>
      <c r="DBH4" s="41"/>
      <c r="DBI4" s="41"/>
      <c r="DBJ4" s="41"/>
      <c r="DBK4" s="41"/>
      <c r="DBL4" s="41"/>
      <c r="DBM4" s="41"/>
      <c r="DBN4" s="41"/>
      <c r="DBO4" s="41"/>
      <c r="DBP4" s="41"/>
      <c r="DBQ4" s="41"/>
      <c r="DBR4" s="41"/>
      <c r="DBS4" s="41"/>
      <c r="DBT4" s="41"/>
      <c r="DBU4" s="41"/>
      <c r="DBV4" s="41"/>
      <c r="DBW4" s="41"/>
      <c r="DBX4" s="41"/>
      <c r="DBY4" s="41"/>
      <c r="DBZ4" s="41"/>
      <c r="DCA4" s="41"/>
      <c r="DCB4" s="41"/>
      <c r="DCC4" s="41"/>
      <c r="DCD4" s="41"/>
      <c r="DCE4" s="41"/>
      <c r="DCF4" s="41"/>
      <c r="DCG4" s="41"/>
      <c r="DCH4" s="41"/>
      <c r="DCI4" s="41"/>
      <c r="DCJ4" s="41"/>
      <c r="DCK4" s="41"/>
      <c r="DCL4" s="41"/>
      <c r="DCM4" s="41"/>
      <c r="DCN4" s="41"/>
      <c r="DCO4" s="41"/>
      <c r="DCP4" s="41"/>
      <c r="DCQ4" s="41"/>
      <c r="DCR4" s="41"/>
      <c r="DCS4" s="41"/>
      <c r="DCT4" s="41"/>
      <c r="DCU4" s="41"/>
      <c r="DCV4" s="41"/>
      <c r="DCW4" s="41"/>
      <c r="DCX4" s="41"/>
      <c r="DCY4" s="41"/>
      <c r="DCZ4" s="41"/>
      <c r="DDA4" s="41"/>
      <c r="DDB4" s="41"/>
      <c r="DDC4" s="41"/>
      <c r="DDD4" s="41"/>
      <c r="DDE4" s="41"/>
      <c r="DDF4" s="41"/>
      <c r="DDG4" s="41"/>
      <c r="DDH4" s="41"/>
      <c r="DDI4" s="41"/>
      <c r="DDJ4" s="41"/>
      <c r="DDK4" s="41"/>
      <c r="DDL4" s="41"/>
      <c r="DDM4" s="41"/>
      <c r="DDN4" s="41"/>
      <c r="DDO4" s="41"/>
      <c r="DDP4" s="41"/>
      <c r="DDQ4" s="41"/>
      <c r="DDR4" s="41"/>
      <c r="DDS4" s="41"/>
      <c r="DDT4" s="41"/>
      <c r="DDU4" s="41"/>
      <c r="DDV4" s="41"/>
      <c r="DDW4" s="41"/>
      <c r="DDX4" s="41"/>
      <c r="DDY4" s="41"/>
      <c r="DDZ4" s="41"/>
      <c r="DEA4" s="41"/>
      <c r="DEB4" s="41"/>
      <c r="DEC4" s="41"/>
      <c r="DED4" s="41"/>
      <c r="DEE4" s="41"/>
      <c r="DEF4" s="41"/>
      <c r="DEG4" s="41"/>
      <c r="DEH4" s="41"/>
      <c r="DEI4" s="41"/>
      <c r="DEJ4" s="41"/>
      <c r="DEK4" s="41"/>
      <c r="DEL4" s="41"/>
      <c r="DEM4" s="41"/>
      <c r="DEN4" s="41"/>
      <c r="DEO4" s="41"/>
      <c r="DEP4" s="41"/>
      <c r="DEQ4" s="41"/>
      <c r="DER4" s="41"/>
      <c r="DES4" s="41"/>
      <c r="DET4" s="41"/>
      <c r="DEU4" s="41"/>
      <c r="DEV4" s="41"/>
      <c r="DEW4" s="41"/>
      <c r="DEX4" s="41"/>
      <c r="DEY4" s="41"/>
      <c r="DEZ4" s="41"/>
      <c r="DFA4" s="41"/>
      <c r="DFB4" s="41"/>
      <c r="DFC4" s="41"/>
      <c r="DFD4" s="41"/>
      <c r="DFE4" s="41"/>
      <c r="DFF4" s="41"/>
      <c r="DFG4" s="41"/>
      <c r="DFH4" s="41"/>
      <c r="DFI4" s="41"/>
      <c r="DFJ4" s="41"/>
      <c r="DFK4" s="41"/>
      <c r="DFL4" s="41"/>
      <c r="DFM4" s="41"/>
      <c r="DFN4" s="41"/>
      <c r="DFO4" s="41"/>
      <c r="DFP4" s="41"/>
      <c r="DFQ4" s="41"/>
      <c r="DFR4" s="41"/>
      <c r="DFS4" s="41"/>
      <c r="DFT4" s="41"/>
      <c r="DFU4" s="41"/>
      <c r="DFV4" s="41"/>
      <c r="DFW4" s="41"/>
      <c r="DFX4" s="41"/>
      <c r="DFY4" s="41"/>
      <c r="DFZ4" s="41"/>
      <c r="DGA4" s="41"/>
      <c r="DGB4" s="41"/>
      <c r="DGC4" s="41"/>
      <c r="DGD4" s="41"/>
      <c r="DGE4" s="41"/>
      <c r="DGF4" s="41"/>
      <c r="DGG4" s="41"/>
      <c r="DGH4" s="41"/>
      <c r="DGI4" s="41"/>
      <c r="DGJ4" s="41"/>
      <c r="DGK4" s="41"/>
      <c r="DGL4" s="41"/>
      <c r="DGM4" s="41"/>
      <c r="DGN4" s="41"/>
      <c r="DGO4" s="41"/>
      <c r="DGP4" s="41"/>
      <c r="DGQ4" s="41"/>
      <c r="DGR4" s="41"/>
      <c r="DGS4" s="41"/>
      <c r="DGT4" s="41"/>
      <c r="DGU4" s="41"/>
      <c r="DGV4" s="41"/>
      <c r="DGW4" s="41"/>
      <c r="DGX4" s="41"/>
      <c r="DGY4" s="41"/>
      <c r="DGZ4" s="41"/>
      <c r="DHA4" s="41"/>
      <c r="DHB4" s="41"/>
      <c r="DHC4" s="41"/>
      <c r="DHD4" s="41"/>
      <c r="DHE4" s="41"/>
      <c r="DHF4" s="41"/>
      <c r="DHG4" s="41"/>
      <c r="DHH4" s="41"/>
      <c r="DHI4" s="41"/>
      <c r="DHJ4" s="41"/>
      <c r="DHK4" s="41"/>
      <c r="DHL4" s="41"/>
      <c r="DHM4" s="41"/>
      <c r="DHN4" s="41"/>
      <c r="DHO4" s="41"/>
      <c r="DHP4" s="41"/>
      <c r="DHQ4" s="41"/>
      <c r="DHR4" s="41"/>
      <c r="DHS4" s="41"/>
      <c r="DHT4" s="41"/>
      <c r="DHU4" s="41"/>
      <c r="DHV4" s="41"/>
      <c r="DHW4" s="41"/>
      <c r="DHX4" s="41"/>
      <c r="DHY4" s="41"/>
      <c r="DHZ4" s="41"/>
      <c r="DIA4" s="41"/>
      <c r="DIB4" s="41"/>
      <c r="DIC4" s="41"/>
      <c r="DID4" s="41"/>
      <c r="DIE4" s="41"/>
      <c r="DIF4" s="41"/>
      <c r="DIG4" s="41"/>
      <c r="DIH4" s="41"/>
      <c r="DII4" s="41"/>
      <c r="DIJ4" s="41"/>
      <c r="DIK4" s="41"/>
      <c r="DIL4" s="41"/>
      <c r="DIM4" s="41"/>
      <c r="DIN4" s="41"/>
      <c r="DIO4" s="41"/>
      <c r="DIP4" s="41"/>
      <c r="DIQ4" s="41"/>
      <c r="DIR4" s="41"/>
      <c r="DIS4" s="41"/>
      <c r="DIT4" s="41"/>
      <c r="DIU4" s="41"/>
      <c r="DIV4" s="41"/>
      <c r="DIW4" s="41"/>
      <c r="DIX4" s="41"/>
      <c r="DIY4" s="41"/>
      <c r="DIZ4" s="41"/>
      <c r="DJA4" s="41"/>
      <c r="DJB4" s="41"/>
      <c r="DJC4" s="41"/>
      <c r="DJD4" s="41"/>
      <c r="DJE4" s="41"/>
      <c r="DJF4" s="41"/>
      <c r="DJG4" s="41"/>
      <c r="DJH4" s="41"/>
      <c r="DJI4" s="41"/>
      <c r="DJJ4" s="41"/>
      <c r="DJK4" s="41"/>
      <c r="DJL4" s="41"/>
      <c r="DJM4" s="41"/>
      <c r="DJN4" s="41"/>
      <c r="DJO4" s="41"/>
      <c r="DJP4" s="41"/>
      <c r="DJQ4" s="41"/>
      <c r="DJR4" s="41"/>
      <c r="DJS4" s="41"/>
      <c r="DJT4" s="41"/>
      <c r="DJU4" s="41"/>
      <c r="DJV4" s="41"/>
      <c r="DJW4" s="41"/>
      <c r="DJX4" s="41"/>
      <c r="DJY4" s="41"/>
      <c r="DJZ4" s="41"/>
      <c r="DKA4" s="41"/>
      <c r="DKB4" s="41"/>
      <c r="DKC4" s="41"/>
      <c r="DKD4" s="41"/>
      <c r="DKE4" s="41"/>
      <c r="DKF4" s="41"/>
      <c r="DKG4" s="41"/>
      <c r="DKH4" s="41"/>
      <c r="DKI4" s="41"/>
      <c r="DKJ4" s="41"/>
      <c r="DKK4" s="41"/>
      <c r="DKL4" s="41"/>
      <c r="DKM4" s="41"/>
      <c r="DKN4" s="41"/>
      <c r="DKO4" s="41"/>
      <c r="DKP4" s="41"/>
      <c r="DKQ4" s="41"/>
      <c r="DKR4" s="41"/>
      <c r="DKS4" s="41"/>
      <c r="DKT4" s="41"/>
      <c r="DKU4" s="41"/>
      <c r="DKV4" s="41"/>
      <c r="DKW4" s="41"/>
      <c r="DKX4" s="41"/>
      <c r="DKY4" s="41"/>
      <c r="DKZ4" s="41"/>
      <c r="DLA4" s="41"/>
      <c r="DLB4" s="41"/>
      <c r="DLC4" s="41"/>
      <c r="DLD4" s="41"/>
      <c r="DLE4" s="41"/>
      <c r="DLF4" s="41"/>
      <c r="DLG4" s="41"/>
      <c r="DLH4" s="41"/>
      <c r="DLI4" s="41"/>
      <c r="DLJ4" s="41"/>
      <c r="DLK4" s="41"/>
      <c r="DLL4" s="41"/>
      <c r="DLM4" s="41"/>
      <c r="DLN4" s="41"/>
      <c r="DLO4" s="41"/>
      <c r="DLP4" s="41"/>
      <c r="DLQ4" s="41"/>
      <c r="DLR4" s="41"/>
      <c r="DLS4" s="41"/>
      <c r="DLT4" s="41"/>
      <c r="DLU4" s="41"/>
      <c r="DLV4" s="41"/>
      <c r="DLW4" s="41"/>
      <c r="DLX4" s="41"/>
      <c r="DLY4" s="41"/>
      <c r="DLZ4" s="41"/>
      <c r="DMA4" s="41"/>
      <c r="DMB4" s="41"/>
      <c r="DMC4" s="41"/>
      <c r="DMD4" s="41"/>
      <c r="DME4" s="41"/>
      <c r="DMF4" s="41"/>
      <c r="DMG4" s="41"/>
      <c r="DMH4" s="41"/>
      <c r="DMI4" s="41"/>
      <c r="DMJ4" s="41"/>
      <c r="DMK4" s="41"/>
      <c r="DML4" s="41"/>
      <c r="DMM4" s="41"/>
      <c r="DMN4" s="41"/>
      <c r="DMO4" s="41"/>
      <c r="DMP4" s="41"/>
      <c r="DMQ4" s="41"/>
      <c r="DMR4" s="41"/>
      <c r="DMS4" s="41"/>
      <c r="DMT4" s="41"/>
      <c r="DMU4" s="41"/>
      <c r="DMV4" s="41"/>
      <c r="DMW4" s="41"/>
      <c r="DMX4" s="41"/>
      <c r="DMY4" s="41"/>
      <c r="DMZ4" s="41"/>
      <c r="DNA4" s="41"/>
      <c r="DNB4" s="41"/>
      <c r="DNC4" s="41"/>
      <c r="DND4" s="41"/>
      <c r="DNE4" s="41"/>
      <c r="DNF4" s="41"/>
      <c r="DNG4" s="41"/>
      <c r="DNH4" s="41"/>
      <c r="DNI4" s="41"/>
      <c r="DNJ4" s="41"/>
      <c r="DNK4" s="41"/>
      <c r="DNL4" s="41"/>
      <c r="DNM4" s="41"/>
      <c r="DNN4" s="41"/>
      <c r="DNO4" s="41"/>
      <c r="DNP4" s="41"/>
      <c r="DNQ4" s="41"/>
      <c r="DNR4" s="41"/>
      <c r="DNS4" s="41"/>
      <c r="DNT4" s="41"/>
      <c r="DNU4" s="41"/>
      <c r="DNV4" s="41"/>
      <c r="DNW4" s="41"/>
      <c r="DNX4" s="41"/>
      <c r="DNY4" s="41"/>
      <c r="DNZ4" s="41"/>
      <c r="DOA4" s="41"/>
      <c r="DOB4" s="41"/>
      <c r="DOC4" s="41"/>
      <c r="DOD4" s="41"/>
      <c r="DOE4" s="41"/>
      <c r="DOF4" s="41"/>
      <c r="DOG4" s="41"/>
      <c r="DOH4" s="41"/>
      <c r="DOI4" s="41"/>
      <c r="DOJ4" s="41"/>
      <c r="DOK4" s="41"/>
      <c r="DOL4" s="41"/>
      <c r="DOM4" s="41"/>
      <c r="DON4" s="41"/>
      <c r="DOO4" s="41"/>
      <c r="DOP4" s="41"/>
      <c r="DOQ4" s="41"/>
      <c r="DOR4" s="41"/>
      <c r="DOS4" s="41"/>
      <c r="DOT4" s="41"/>
      <c r="DOU4" s="41"/>
      <c r="DOV4" s="41"/>
      <c r="DOW4" s="41"/>
      <c r="DOX4" s="41"/>
      <c r="DOY4" s="41"/>
      <c r="DOZ4" s="41"/>
      <c r="DPA4" s="41"/>
      <c r="DPB4" s="41"/>
      <c r="DPC4" s="41"/>
      <c r="DPD4" s="41"/>
      <c r="DPE4" s="41"/>
      <c r="DPF4" s="41"/>
      <c r="DPG4" s="41"/>
      <c r="DPH4" s="41"/>
      <c r="DPI4" s="41"/>
      <c r="DPJ4" s="41"/>
      <c r="DPK4" s="41"/>
      <c r="DPL4" s="41"/>
      <c r="DPM4" s="41"/>
      <c r="DPN4" s="41"/>
      <c r="DPO4" s="41"/>
      <c r="DPP4" s="41"/>
      <c r="DPQ4" s="41"/>
      <c r="DPR4" s="41"/>
      <c r="DPS4" s="41"/>
      <c r="DPT4" s="41"/>
      <c r="DPU4" s="41"/>
      <c r="DPV4" s="41"/>
      <c r="DPW4" s="41"/>
      <c r="DPX4" s="41"/>
      <c r="DPY4" s="41"/>
      <c r="DPZ4" s="41"/>
      <c r="DQA4" s="41"/>
      <c r="DQB4" s="41"/>
      <c r="DQC4" s="41"/>
      <c r="DQD4" s="41"/>
      <c r="DQE4" s="41"/>
      <c r="DQF4" s="41"/>
      <c r="DQG4" s="41"/>
      <c r="DQH4" s="41"/>
      <c r="DQI4" s="41"/>
      <c r="DQJ4" s="41"/>
      <c r="DQK4" s="41"/>
      <c r="DQL4" s="41"/>
      <c r="DQM4" s="41"/>
      <c r="DQN4" s="41"/>
      <c r="DQO4" s="41"/>
      <c r="DQP4" s="41"/>
      <c r="DQQ4" s="41"/>
      <c r="DQR4" s="41"/>
      <c r="DQS4" s="41"/>
      <c r="DQT4" s="41"/>
      <c r="DQU4" s="41"/>
      <c r="DQV4" s="41"/>
      <c r="DQW4" s="41"/>
      <c r="DQX4" s="41"/>
      <c r="DQY4" s="41"/>
      <c r="DQZ4" s="41"/>
      <c r="DRA4" s="41"/>
      <c r="DRB4" s="41"/>
      <c r="DRC4" s="41"/>
      <c r="DRD4" s="41"/>
      <c r="DRE4" s="41"/>
      <c r="DRF4" s="41"/>
      <c r="DRG4" s="41"/>
      <c r="DRH4" s="41"/>
      <c r="DRI4" s="41"/>
      <c r="DRJ4" s="41"/>
      <c r="DRK4" s="41"/>
      <c r="DRL4" s="41"/>
      <c r="DRM4" s="41"/>
      <c r="DRN4" s="41"/>
      <c r="DRO4" s="41"/>
      <c r="DRP4" s="41"/>
      <c r="DRQ4" s="41"/>
      <c r="DRR4" s="41"/>
      <c r="DRS4" s="41"/>
      <c r="DRT4" s="41"/>
      <c r="DRU4" s="41"/>
      <c r="DRV4" s="41"/>
      <c r="DRW4" s="41"/>
      <c r="DRX4" s="41"/>
      <c r="DRY4" s="41"/>
      <c r="DRZ4" s="41"/>
      <c r="DSA4" s="41"/>
      <c r="DSB4" s="41"/>
      <c r="DSC4" s="41"/>
      <c r="DSD4" s="41"/>
      <c r="DSE4" s="41"/>
      <c r="DSF4" s="41"/>
      <c r="DSG4" s="41"/>
      <c r="DSH4" s="41"/>
      <c r="DSI4" s="41"/>
      <c r="DSJ4" s="41"/>
      <c r="DSK4" s="41"/>
      <c r="DSL4" s="41"/>
      <c r="DSM4" s="41"/>
      <c r="DSN4" s="41"/>
      <c r="DSO4" s="41"/>
      <c r="DSP4" s="41"/>
      <c r="DSQ4" s="41"/>
      <c r="DSR4" s="41"/>
      <c r="DSS4" s="41"/>
      <c r="DST4" s="41"/>
      <c r="DSU4" s="41"/>
      <c r="DSV4" s="41"/>
      <c r="DSW4" s="41"/>
      <c r="DSX4" s="41"/>
      <c r="DSY4" s="41"/>
      <c r="DSZ4" s="41"/>
      <c r="DTA4" s="41"/>
      <c r="DTB4" s="41"/>
      <c r="DTC4" s="41"/>
      <c r="DTD4" s="41"/>
      <c r="DTE4" s="41"/>
      <c r="DTF4" s="41"/>
      <c r="DTG4" s="41"/>
      <c r="DTH4" s="41"/>
      <c r="DTI4" s="41"/>
      <c r="DTJ4" s="41"/>
      <c r="DTK4" s="41"/>
      <c r="DTL4" s="41"/>
      <c r="DTM4" s="41"/>
      <c r="DTN4" s="41"/>
      <c r="DTO4" s="41"/>
      <c r="DTP4" s="41"/>
      <c r="DTQ4" s="41"/>
      <c r="DTR4" s="41"/>
      <c r="DTS4" s="41"/>
      <c r="DTT4" s="41"/>
      <c r="DTU4" s="41"/>
      <c r="DTV4" s="41"/>
      <c r="DTW4" s="41"/>
      <c r="DTX4" s="41"/>
      <c r="DTY4" s="41"/>
      <c r="DTZ4" s="41"/>
      <c r="DUA4" s="41"/>
      <c r="DUB4" s="41"/>
      <c r="DUC4" s="41"/>
      <c r="DUD4" s="41"/>
      <c r="DUE4" s="41"/>
      <c r="DUF4" s="41"/>
      <c r="DUG4" s="41"/>
      <c r="DUH4" s="41"/>
      <c r="DUI4" s="41"/>
      <c r="DUJ4" s="41"/>
      <c r="DUK4" s="41"/>
      <c r="DUL4" s="41"/>
      <c r="DUM4" s="41"/>
      <c r="DUN4" s="41"/>
      <c r="DUO4" s="41"/>
      <c r="DUP4" s="41"/>
      <c r="DUQ4" s="41"/>
      <c r="DUR4" s="41"/>
      <c r="DUS4" s="41"/>
      <c r="DUT4" s="41"/>
      <c r="DUU4" s="41"/>
      <c r="DUV4" s="41"/>
      <c r="DUW4" s="41"/>
      <c r="DUX4" s="41"/>
      <c r="DUY4" s="41"/>
      <c r="DUZ4" s="41"/>
      <c r="DVA4" s="41"/>
      <c r="DVB4" s="41"/>
      <c r="DVC4" s="41"/>
      <c r="DVD4" s="41"/>
      <c r="DVE4" s="41"/>
      <c r="DVF4" s="41"/>
      <c r="DVG4" s="41"/>
      <c r="DVH4" s="41"/>
      <c r="DVI4" s="41"/>
      <c r="DVJ4" s="41"/>
      <c r="DVK4" s="41"/>
      <c r="DVL4" s="41"/>
      <c r="DVM4" s="41"/>
      <c r="DVN4" s="41"/>
      <c r="DVO4" s="41"/>
      <c r="DVP4" s="41"/>
      <c r="DVQ4" s="41"/>
      <c r="DVR4" s="41"/>
      <c r="DVS4" s="41"/>
      <c r="DVT4" s="41"/>
      <c r="DVU4" s="41"/>
      <c r="DVV4" s="41"/>
      <c r="DVW4" s="41"/>
      <c r="DVX4" s="41"/>
      <c r="DVY4" s="41"/>
      <c r="DVZ4" s="41"/>
      <c r="DWA4" s="41"/>
      <c r="DWB4" s="41"/>
      <c r="DWC4" s="41"/>
      <c r="DWD4" s="41"/>
      <c r="DWE4" s="41"/>
      <c r="DWF4" s="41"/>
      <c r="DWG4" s="41"/>
      <c r="DWH4" s="41"/>
      <c r="DWI4" s="41"/>
      <c r="DWJ4" s="41"/>
      <c r="DWK4" s="41"/>
      <c r="DWL4" s="41"/>
      <c r="DWM4" s="41"/>
      <c r="DWN4" s="41"/>
      <c r="DWO4" s="41"/>
      <c r="DWP4" s="41"/>
      <c r="DWQ4" s="41"/>
      <c r="DWR4" s="41"/>
      <c r="DWS4" s="41"/>
      <c r="DWT4" s="41"/>
      <c r="DWU4" s="41"/>
      <c r="DWV4" s="41"/>
      <c r="DWW4" s="41"/>
      <c r="DWX4" s="41"/>
      <c r="DWY4" s="41"/>
      <c r="DWZ4" s="41"/>
      <c r="DXA4" s="41"/>
      <c r="DXB4" s="41"/>
      <c r="DXC4" s="41"/>
      <c r="DXD4" s="41"/>
      <c r="DXE4" s="41"/>
      <c r="DXF4" s="41"/>
      <c r="DXG4" s="41"/>
      <c r="DXH4" s="41"/>
      <c r="DXI4" s="41"/>
      <c r="DXJ4" s="41"/>
      <c r="DXK4" s="41"/>
      <c r="DXL4" s="41"/>
      <c r="DXM4" s="41"/>
      <c r="DXN4" s="41"/>
      <c r="DXO4" s="41"/>
      <c r="DXP4" s="41"/>
      <c r="DXQ4" s="41"/>
      <c r="DXR4" s="41"/>
      <c r="DXS4" s="41"/>
      <c r="DXT4" s="41"/>
      <c r="DXU4" s="41"/>
      <c r="DXV4" s="41"/>
      <c r="DXW4" s="41"/>
      <c r="DXX4" s="41"/>
      <c r="DXY4" s="41"/>
      <c r="DXZ4" s="41"/>
      <c r="DYA4" s="41"/>
      <c r="DYB4" s="41"/>
      <c r="DYC4" s="41"/>
      <c r="DYD4" s="41"/>
      <c r="DYE4" s="41"/>
      <c r="DYF4" s="41"/>
      <c r="DYG4" s="41"/>
      <c r="DYH4" s="41"/>
      <c r="DYI4" s="41"/>
      <c r="DYJ4" s="41"/>
      <c r="DYK4" s="41"/>
      <c r="DYL4" s="41"/>
      <c r="DYM4" s="41"/>
      <c r="DYN4" s="41"/>
      <c r="DYO4" s="41"/>
      <c r="DYP4" s="41"/>
      <c r="DYQ4" s="41"/>
      <c r="DYR4" s="41"/>
      <c r="DYS4" s="41"/>
      <c r="DYT4" s="41"/>
      <c r="DYU4" s="41"/>
      <c r="DYV4" s="41"/>
      <c r="DYW4" s="41"/>
      <c r="DYX4" s="41"/>
      <c r="DYY4" s="41"/>
      <c r="DYZ4" s="41"/>
      <c r="DZA4" s="41"/>
      <c r="DZB4" s="41"/>
      <c r="DZC4" s="41"/>
      <c r="DZD4" s="41"/>
      <c r="DZE4" s="41"/>
      <c r="DZF4" s="41"/>
      <c r="DZG4" s="41"/>
      <c r="DZH4" s="41"/>
      <c r="DZI4" s="41"/>
      <c r="DZJ4" s="41"/>
      <c r="DZK4" s="41"/>
      <c r="DZL4" s="41"/>
      <c r="DZM4" s="41"/>
      <c r="DZN4" s="41"/>
      <c r="DZO4" s="41"/>
      <c r="DZP4" s="41"/>
      <c r="DZQ4" s="41"/>
      <c r="DZR4" s="41"/>
      <c r="DZS4" s="41"/>
      <c r="DZT4" s="41"/>
      <c r="DZU4" s="41"/>
      <c r="DZV4" s="41"/>
      <c r="DZW4" s="41"/>
      <c r="DZX4" s="41"/>
      <c r="DZY4" s="41"/>
      <c r="DZZ4" s="41"/>
      <c r="EAA4" s="41"/>
      <c r="EAB4" s="41"/>
      <c r="EAC4" s="41"/>
      <c r="EAD4" s="41"/>
      <c r="EAE4" s="41"/>
      <c r="EAF4" s="41"/>
      <c r="EAG4" s="41"/>
      <c r="EAH4" s="41"/>
      <c r="EAI4" s="41"/>
      <c r="EAJ4" s="41"/>
      <c r="EAK4" s="41"/>
      <c r="EAL4" s="41"/>
      <c r="EAM4" s="41"/>
      <c r="EAN4" s="41"/>
      <c r="EAO4" s="41"/>
      <c r="EAP4" s="41"/>
      <c r="EAQ4" s="41"/>
      <c r="EAR4" s="41"/>
      <c r="EAS4" s="41"/>
      <c r="EAT4" s="41"/>
      <c r="EAU4" s="41"/>
      <c r="EAV4" s="41"/>
      <c r="EAW4" s="41"/>
      <c r="EAX4" s="41"/>
      <c r="EAY4" s="41"/>
      <c r="EAZ4" s="41"/>
      <c r="EBA4" s="41"/>
      <c r="EBB4" s="41"/>
      <c r="EBC4" s="41"/>
      <c r="EBD4" s="41"/>
      <c r="EBE4" s="41"/>
      <c r="EBF4" s="41"/>
      <c r="EBG4" s="41"/>
      <c r="EBH4" s="41"/>
      <c r="EBI4" s="41"/>
      <c r="EBJ4" s="41"/>
      <c r="EBK4" s="41"/>
      <c r="EBL4" s="41"/>
      <c r="EBM4" s="41"/>
      <c r="EBN4" s="41"/>
      <c r="EBO4" s="41"/>
      <c r="EBP4" s="41"/>
      <c r="EBQ4" s="41"/>
      <c r="EBR4" s="41"/>
      <c r="EBS4" s="41"/>
      <c r="EBT4" s="41"/>
      <c r="EBU4" s="41"/>
      <c r="EBV4" s="41"/>
      <c r="EBW4" s="41"/>
      <c r="EBX4" s="41"/>
      <c r="EBY4" s="41"/>
      <c r="EBZ4" s="41"/>
      <c r="ECA4" s="41"/>
      <c r="ECB4" s="41"/>
      <c r="ECC4" s="41"/>
      <c r="ECD4" s="41"/>
      <c r="ECE4" s="41"/>
      <c r="ECF4" s="41"/>
      <c r="ECG4" s="41"/>
      <c r="ECH4" s="41"/>
      <c r="ECI4" s="41"/>
      <c r="ECJ4" s="41"/>
      <c r="ECK4" s="41"/>
      <c r="ECL4" s="41"/>
      <c r="ECM4" s="41"/>
      <c r="ECN4" s="41"/>
      <c r="ECO4" s="41"/>
      <c r="ECP4" s="41"/>
      <c r="ECQ4" s="41"/>
      <c r="ECR4" s="41"/>
      <c r="ECS4" s="41"/>
      <c r="ECT4" s="41"/>
      <c r="ECU4" s="41"/>
      <c r="ECV4" s="41"/>
      <c r="ECW4" s="41"/>
      <c r="ECX4" s="41"/>
      <c r="ECY4" s="41"/>
      <c r="ECZ4" s="41"/>
      <c r="EDA4" s="41"/>
      <c r="EDB4" s="41"/>
      <c r="EDC4" s="41"/>
      <c r="EDD4" s="41"/>
      <c r="EDE4" s="41"/>
      <c r="EDF4" s="41"/>
      <c r="EDG4" s="41"/>
      <c r="EDH4" s="41"/>
      <c r="EDI4" s="41"/>
      <c r="EDJ4" s="41"/>
      <c r="EDK4" s="41"/>
      <c r="EDL4" s="41"/>
      <c r="EDM4" s="41"/>
      <c r="EDN4" s="41"/>
      <c r="EDO4" s="41"/>
      <c r="EDP4" s="41"/>
      <c r="EDQ4" s="41"/>
      <c r="EDR4" s="41"/>
      <c r="EDS4" s="41"/>
      <c r="EDT4" s="41"/>
      <c r="EDU4" s="41"/>
      <c r="EDV4" s="41"/>
      <c r="EDW4" s="41"/>
      <c r="EDX4" s="41"/>
      <c r="EDY4" s="41"/>
      <c r="EDZ4" s="41"/>
      <c r="EEA4" s="41"/>
      <c r="EEB4" s="41"/>
      <c r="EEC4" s="41"/>
      <c r="EED4" s="41"/>
      <c r="EEE4" s="41"/>
      <c r="EEF4" s="41"/>
      <c r="EEG4" s="41"/>
      <c r="EEH4" s="41"/>
      <c r="EEI4" s="41"/>
      <c r="EEJ4" s="41"/>
      <c r="EEK4" s="41"/>
      <c r="EEL4" s="41"/>
      <c r="EEM4" s="41"/>
      <c r="EEN4" s="41"/>
      <c r="EEO4" s="41"/>
      <c r="EEP4" s="41"/>
      <c r="EEQ4" s="41"/>
      <c r="EER4" s="41"/>
      <c r="EES4" s="41"/>
      <c r="EET4" s="41"/>
      <c r="EEU4" s="41"/>
      <c r="EEV4" s="41"/>
      <c r="EEW4" s="41"/>
      <c r="EEX4" s="41"/>
      <c r="EEY4" s="41"/>
      <c r="EEZ4" s="41"/>
      <c r="EFA4" s="41"/>
      <c r="EFB4" s="41"/>
      <c r="EFC4" s="41"/>
      <c r="EFD4" s="41"/>
      <c r="EFE4" s="41"/>
      <c r="EFF4" s="41"/>
      <c r="EFG4" s="41"/>
      <c r="EFH4" s="41"/>
      <c r="EFI4" s="41"/>
      <c r="EFJ4" s="41"/>
      <c r="EFK4" s="41"/>
      <c r="EFL4" s="41"/>
      <c r="EFM4" s="41"/>
      <c r="EFN4" s="41"/>
      <c r="EFO4" s="41"/>
      <c r="EFP4" s="41"/>
      <c r="EFQ4" s="41"/>
      <c r="EFR4" s="41"/>
      <c r="EFS4" s="41"/>
      <c r="EFT4" s="41"/>
      <c r="EFU4" s="41"/>
      <c r="EFV4" s="41"/>
      <c r="EFW4" s="41"/>
      <c r="EFX4" s="41"/>
      <c r="EFY4" s="41"/>
      <c r="EFZ4" s="41"/>
      <c r="EGA4" s="41"/>
      <c r="EGB4" s="41"/>
      <c r="EGC4" s="41"/>
      <c r="EGD4" s="41"/>
      <c r="EGE4" s="41"/>
      <c r="EGF4" s="41"/>
      <c r="EGG4" s="41"/>
      <c r="EGH4" s="41"/>
      <c r="EGI4" s="41"/>
      <c r="EGJ4" s="41"/>
      <c r="EGK4" s="41"/>
      <c r="EGL4" s="41"/>
      <c r="EGM4" s="41"/>
      <c r="EGN4" s="41"/>
      <c r="EGO4" s="41"/>
      <c r="EGP4" s="41"/>
      <c r="EGQ4" s="41"/>
      <c r="EGR4" s="41"/>
      <c r="EGS4" s="41"/>
      <c r="EGT4" s="41"/>
      <c r="EGU4" s="41"/>
      <c r="EGV4" s="41"/>
      <c r="EGW4" s="41"/>
      <c r="EGX4" s="41"/>
      <c r="EGY4" s="41"/>
      <c r="EGZ4" s="41"/>
      <c r="EHA4" s="41"/>
      <c r="EHB4" s="41"/>
      <c r="EHC4" s="41"/>
      <c r="EHD4" s="41"/>
      <c r="EHE4" s="41"/>
      <c r="EHF4" s="41"/>
      <c r="EHG4" s="41"/>
      <c r="EHH4" s="41"/>
      <c r="EHI4" s="41"/>
      <c r="EHJ4" s="41"/>
      <c r="EHK4" s="41"/>
      <c r="EHL4" s="41"/>
      <c r="EHM4" s="41"/>
      <c r="EHN4" s="41"/>
      <c r="EHO4" s="41"/>
      <c r="EHP4" s="41"/>
      <c r="EHQ4" s="41"/>
      <c r="EHR4" s="41"/>
      <c r="EHS4" s="41"/>
      <c r="EHT4" s="41"/>
      <c r="EHU4" s="41"/>
      <c r="EHV4" s="41"/>
      <c r="EHW4" s="41"/>
      <c r="EHX4" s="41"/>
      <c r="EHY4" s="41"/>
      <c r="EHZ4" s="41"/>
      <c r="EIA4" s="41"/>
      <c r="EIB4" s="41"/>
      <c r="EIC4" s="41"/>
      <c r="EID4" s="41"/>
      <c r="EIE4" s="41"/>
      <c r="EIF4" s="41"/>
      <c r="EIG4" s="41"/>
      <c r="EIH4" s="41"/>
      <c r="EII4" s="41"/>
      <c r="EIJ4" s="41"/>
      <c r="EIK4" s="41"/>
      <c r="EIL4" s="41"/>
      <c r="EIM4" s="41"/>
      <c r="EIN4" s="41"/>
      <c r="EIO4" s="41"/>
      <c r="EIP4" s="41"/>
      <c r="EIQ4" s="41"/>
      <c r="EIR4" s="41"/>
      <c r="EIS4" s="41"/>
      <c r="EIT4" s="41"/>
      <c r="EIU4" s="41"/>
      <c r="EIV4" s="41"/>
      <c r="EIW4" s="41"/>
      <c r="EIX4" s="41"/>
      <c r="EIY4" s="41"/>
      <c r="EIZ4" s="41"/>
      <c r="EJA4" s="41"/>
      <c r="EJB4" s="41"/>
      <c r="EJC4" s="41"/>
      <c r="EJD4" s="41"/>
      <c r="EJE4" s="41"/>
      <c r="EJF4" s="41"/>
      <c r="EJG4" s="41"/>
      <c r="EJH4" s="41"/>
      <c r="EJI4" s="41"/>
      <c r="EJJ4" s="41"/>
      <c r="EJK4" s="41"/>
      <c r="EJL4" s="41"/>
      <c r="EJM4" s="41"/>
      <c r="EJN4" s="41"/>
      <c r="EJO4" s="41"/>
      <c r="EJP4" s="41"/>
      <c r="EJQ4" s="41"/>
      <c r="EJR4" s="41"/>
      <c r="EJS4" s="41"/>
      <c r="EJT4" s="41"/>
      <c r="EJU4" s="41"/>
      <c r="EJV4" s="41"/>
      <c r="EJW4" s="41"/>
      <c r="EJX4" s="41"/>
      <c r="EJY4" s="41"/>
      <c r="EJZ4" s="41"/>
      <c r="EKA4" s="41"/>
      <c r="EKB4" s="41"/>
      <c r="EKC4" s="41"/>
      <c r="EKD4" s="41"/>
      <c r="EKE4" s="41"/>
      <c r="EKF4" s="41"/>
      <c r="EKG4" s="41"/>
      <c r="EKH4" s="41"/>
      <c r="EKI4" s="41"/>
      <c r="EKJ4" s="41"/>
      <c r="EKK4" s="41"/>
      <c r="EKL4" s="41"/>
      <c r="EKM4" s="41"/>
      <c r="EKN4" s="41"/>
      <c r="EKO4" s="41"/>
      <c r="EKP4" s="41"/>
      <c r="EKQ4" s="41"/>
      <c r="EKR4" s="41"/>
      <c r="EKS4" s="41"/>
      <c r="EKT4" s="41"/>
      <c r="EKU4" s="41"/>
      <c r="EKV4" s="41"/>
      <c r="EKW4" s="41"/>
      <c r="EKX4" s="41"/>
      <c r="EKY4" s="41"/>
      <c r="EKZ4" s="41"/>
      <c r="ELA4" s="41"/>
      <c r="ELB4" s="41"/>
      <c r="ELC4" s="41"/>
      <c r="ELD4" s="41"/>
      <c r="ELE4" s="41"/>
      <c r="ELF4" s="41"/>
      <c r="ELG4" s="41"/>
      <c r="ELH4" s="41"/>
      <c r="ELI4" s="41"/>
      <c r="ELJ4" s="41"/>
      <c r="ELK4" s="41"/>
      <c r="ELL4" s="41"/>
      <c r="ELM4" s="41"/>
      <c r="ELN4" s="41"/>
      <c r="ELO4" s="41"/>
      <c r="ELP4" s="41"/>
      <c r="ELQ4" s="41"/>
      <c r="ELR4" s="41"/>
      <c r="ELS4" s="41"/>
      <c r="ELT4" s="41"/>
      <c r="ELU4" s="41"/>
      <c r="ELV4" s="41"/>
      <c r="ELW4" s="41"/>
      <c r="ELX4" s="41"/>
      <c r="ELY4" s="41"/>
      <c r="ELZ4" s="41"/>
      <c r="EMA4" s="41"/>
      <c r="EMB4" s="41"/>
      <c r="EMC4" s="41"/>
      <c r="EMD4" s="41"/>
      <c r="EME4" s="41"/>
      <c r="EMF4" s="41"/>
      <c r="EMG4" s="41"/>
      <c r="EMH4" s="41"/>
      <c r="EMI4" s="41"/>
      <c r="EMJ4" s="41"/>
      <c r="EMK4" s="41"/>
      <c r="EML4" s="41"/>
      <c r="EMM4" s="41"/>
      <c r="EMN4" s="41"/>
      <c r="EMO4" s="41"/>
      <c r="EMP4" s="41"/>
      <c r="EMQ4" s="41"/>
      <c r="EMR4" s="41"/>
      <c r="EMS4" s="41"/>
      <c r="EMT4" s="41"/>
      <c r="EMU4" s="41"/>
      <c r="EMV4" s="41"/>
      <c r="EMW4" s="41"/>
      <c r="EMX4" s="41"/>
      <c r="EMY4" s="41"/>
      <c r="EMZ4" s="41"/>
      <c r="ENA4" s="41"/>
      <c r="ENB4" s="41"/>
      <c r="ENC4" s="41"/>
      <c r="END4" s="41"/>
      <c r="ENE4" s="41"/>
      <c r="ENF4" s="41"/>
      <c r="ENG4" s="41"/>
      <c r="ENH4" s="41"/>
      <c r="ENI4" s="41"/>
      <c r="ENJ4" s="41"/>
      <c r="ENK4" s="41"/>
      <c r="ENL4" s="41"/>
      <c r="ENM4" s="41"/>
      <c r="ENN4" s="41"/>
      <c r="ENO4" s="41"/>
      <c r="ENP4" s="41"/>
      <c r="ENQ4" s="41"/>
      <c r="ENR4" s="41"/>
      <c r="ENS4" s="41"/>
      <c r="ENT4" s="41"/>
      <c r="ENU4" s="41"/>
      <c r="ENV4" s="41"/>
      <c r="ENW4" s="41"/>
      <c r="ENX4" s="41"/>
      <c r="ENY4" s="41"/>
      <c r="ENZ4" s="41"/>
      <c r="EOA4" s="41"/>
      <c r="EOB4" s="41"/>
      <c r="EOC4" s="41"/>
      <c r="EOD4" s="41"/>
      <c r="EOE4" s="41"/>
      <c r="EOF4" s="41"/>
      <c r="EOG4" s="41"/>
      <c r="EOH4" s="41"/>
      <c r="EOI4" s="41"/>
      <c r="EOJ4" s="41"/>
      <c r="EOK4" s="41"/>
      <c r="EOL4" s="41"/>
      <c r="EOM4" s="41"/>
      <c r="EON4" s="41"/>
      <c r="EOO4" s="41"/>
      <c r="EOP4" s="41"/>
      <c r="EOQ4" s="41"/>
      <c r="EOR4" s="41"/>
      <c r="EOS4" s="41"/>
      <c r="EOT4" s="41"/>
      <c r="EOU4" s="41"/>
      <c r="EOV4" s="41"/>
      <c r="EOW4" s="41"/>
      <c r="EOX4" s="41"/>
      <c r="EOY4" s="41"/>
      <c r="EOZ4" s="41"/>
      <c r="EPA4" s="41"/>
      <c r="EPB4" s="41"/>
      <c r="EPC4" s="41"/>
      <c r="EPD4" s="41"/>
      <c r="EPE4" s="41"/>
      <c r="EPF4" s="41"/>
      <c r="EPG4" s="41"/>
      <c r="EPH4" s="41"/>
      <c r="EPI4" s="41"/>
      <c r="EPJ4" s="41"/>
      <c r="EPK4" s="41"/>
      <c r="EPL4" s="41"/>
      <c r="EPM4" s="41"/>
      <c r="EPN4" s="41"/>
      <c r="EPO4" s="41"/>
      <c r="EPP4" s="41"/>
      <c r="EPQ4" s="41"/>
      <c r="EPR4" s="41"/>
      <c r="EPS4" s="41"/>
      <c r="EPT4" s="41"/>
      <c r="EPU4" s="41"/>
      <c r="EPV4" s="41"/>
      <c r="EPW4" s="41"/>
      <c r="EPX4" s="41"/>
      <c r="EPY4" s="41"/>
      <c r="EPZ4" s="41"/>
      <c r="EQA4" s="41"/>
      <c r="EQB4" s="41"/>
      <c r="EQC4" s="41"/>
      <c r="EQD4" s="41"/>
      <c r="EQE4" s="41"/>
      <c r="EQF4" s="41"/>
      <c r="EQG4" s="41"/>
      <c r="EQH4" s="41"/>
      <c r="EQI4" s="41"/>
      <c r="EQJ4" s="41"/>
      <c r="EQK4" s="41"/>
      <c r="EQL4" s="41"/>
      <c r="EQM4" s="41"/>
      <c r="EQN4" s="41"/>
      <c r="EQO4" s="41"/>
      <c r="EQP4" s="41"/>
      <c r="EQQ4" s="41"/>
      <c r="EQR4" s="41"/>
      <c r="EQS4" s="41"/>
      <c r="EQT4" s="41"/>
      <c r="EQU4" s="41"/>
      <c r="EQV4" s="41"/>
      <c r="EQW4" s="41"/>
      <c r="EQX4" s="41"/>
      <c r="EQY4" s="41"/>
      <c r="EQZ4" s="41"/>
      <c r="ERA4" s="41"/>
      <c r="ERB4" s="41"/>
      <c r="ERC4" s="41"/>
      <c r="ERD4" s="41"/>
      <c r="ERE4" s="41"/>
      <c r="ERF4" s="41"/>
      <c r="ERG4" s="41"/>
      <c r="ERH4" s="41"/>
      <c r="ERI4" s="41"/>
      <c r="ERJ4" s="41"/>
      <c r="ERK4" s="41"/>
      <c r="ERL4" s="41"/>
      <c r="ERM4" s="41"/>
      <c r="ERN4" s="41"/>
      <c r="ERO4" s="41"/>
      <c r="ERP4" s="41"/>
      <c r="ERQ4" s="41"/>
      <c r="ERR4" s="41"/>
      <c r="ERS4" s="41"/>
      <c r="ERT4" s="41"/>
      <c r="ERU4" s="41"/>
      <c r="ERV4" s="41"/>
      <c r="ERW4" s="41"/>
      <c r="ERX4" s="41"/>
      <c r="ERY4" s="41"/>
      <c r="ERZ4" s="41"/>
      <c r="ESA4" s="41"/>
      <c r="ESB4" s="41"/>
      <c r="ESC4" s="41"/>
      <c r="ESD4" s="41"/>
      <c r="ESE4" s="41"/>
      <c r="ESF4" s="41"/>
      <c r="ESG4" s="41"/>
      <c r="ESH4" s="41"/>
      <c r="ESI4" s="41"/>
      <c r="ESJ4" s="41"/>
      <c r="ESK4" s="41"/>
      <c r="ESL4" s="41"/>
      <c r="ESM4" s="41"/>
      <c r="ESN4" s="41"/>
      <c r="ESO4" s="41"/>
      <c r="ESP4" s="41"/>
      <c r="ESQ4" s="41"/>
      <c r="ESR4" s="41"/>
      <c r="ESS4" s="41"/>
      <c r="EST4" s="41"/>
      <c r="ESU4" s="41"/>
      <c r="ESV4" s="41"/>
      <c r="ESW4" s="41"/>
      <c r="ESX4" s="41"/>
      <c r="ESY4" s="41"/>
      <c r="ESZ4" s="41"/>
      <c r="ETA4" s="41"/>
      <c r="ETB4" s="41"/>
      <c r="ETC4" s="41"/>
      <c r="ETD4" s="41"/>
      <c r="ETE4" s="41"/>
      <c r="ETF4" s="41"/>
      <c r="ETG4" s="41"/>
      <c r="ETH4" s="41"/>
      <c r="ETI4" s="41"/>
      <c r="ETJ4" s="41"/>
      <c r="ETK4" s="41"/>
      <c r="ETL4" s="41"/>
      <c r="ETM4" s="41"/>
      <c r="ETN4" s="41"/>
      <c r="ETO4" s="41"/>
      <c r="ETP4" s="41"/>
      <c r="ETQ4" s="41"/>
      <c r="ETR4" s="41"/>
      <c r="ETS4" s="41"/>
      <c r="ETT4" s="41"/>
      <c r="ETU4" s="41"/>
      <c r="ETV4" s="41"/>
      <c r="ETW4" s="41"/>
      <c r="ETX4" s="41"/>
      <c r="ETY4" s="41"/>
      <c r="ETZ4" s="41"/>
      <c r="EUA4" s="41"/>
      <c r="EUB4" s="41"/>
      <c r="EUC4" s="41"/>
      <c r="EUD4" s="41"/>
      <c r="EUE4" s="41"/>
      <c r="EUF4" s="41"/>
      <c r="EUG4" s="41"/>
      <c r="EUH4" s="41"/>
      <c r="EUI4" s="41"/>
      <c r="EUJ4" s="41"/>
      <c r="EUK4" s="41"/>
      <c r="EUL4" s="41"/>
      <c r="EUM4" s="41"/>
      <c r="EUN4" s="41"/>
      <c r="EUO4" s="41"/>
      <c r="EUP4" s="41"/>
      <c r="EUQ4" s="41"/>
      <c r="EUR4" s="41"/>
      <c r="EUS4" s="41"/>
      <c r="EUT4" s="41"/>
      <c r="EUU4" s="41"/>
      <c r="EUV4" s="41"/>
      <c r="EUW4" s="41"/>
      <c r="EUX4" s="41"/>
      <c r="EUY4" s="41"/>
      <c r="EUZ4" s="41"/>
      <c r="EVA4" s="41"/>
      <c r="EVB4" s="41"/>
      <c r="EVC4" s="41"/>
      <c r="EVD4" s="41"/>
      <c r="EVE4" s="41"/>
      <c r="EVF4" s="41"/>
      <c r="EVG4" s="41"/>
      <c r="EVH4" s="41"/>
      <c r="EVI4" s="41"/>
      <c r="EVJ4" s="41"/>
      <c r="EVK4" s="41"/>
      <c r="EVL4" s="41"/>
      <c r="EVM4" s="41"/>
      <c r="EVN4" s="41"/>
      <c r="EVO4" s="41"/>
      <c r="EVP4" s="41"/>
      <c r="EVQ4" s="41"/>
      <c r="EVR4" s="41"/>
      <c r="EVS4" s="41"/>
      <c r="EVT4" s="41"/>
      <c r="EVU4" s="41"/>
      <c r="EVV4" s="41"/>
      <c r="EVW4" s="41"/>
      <c r="EVX4" s="41"/>
      <c r="EVY4" s="41"/>
      <c r="EVZ4" s="41"/>
      <c r="EWA4" s="41"/>
      <c r="EWB4" s="41"/>
      <c r="EWC4" s="41"/>
      <c r="EWD4" s="41"/>
      <c r="EWE4" s="41"/>
      <c r="EWF4" s="41"/>
      <c r="EWG4" s="41"/>
      <c r="EWH4" s="41"/>
      <c r="EWI4" s="41"/>
      <c r="EWJ4" s="41"/>
      <c r="EWK4" s="41"/>
      <c r="EWL4" s="41"/>
      <c r="EWM4" s="41"/>
      <c r="EWN4" s="41"/>
      <c r="EWO4" s="41"/>
      <c r="EWP4" s="41"/>
      <c r="EWQ4" s="41"/>
      <c r="EWR4" s="41"/>
      <c r="EWS4" s="41"/>
      <c r="EWT4" s="41"/>
      <c r="EWU4" s="41"/>
      <c r="EWV4" s="41"/>
      <c r="EWW4" s="41"/>
      <c r="EWX4" s="41"/>
      <c r="EWY4" s="41"/>
      <c r="EWZ4" s="41"/>
      <c r="EXA4" s="41"/>
      <c r="EXB4" s="41"/>
      <c r="EXC4" s="41"/>
      <c r="EXD4" s="41"/>
      <c r="EXE4" s="41"/>
      <c r="EXF4" s="41"/>
      <c r="EXG4" s="41"/>
      <c r="EXH4" s="41"/>
      <c r="EXI4" s="41"/>
      <c r="EXJ4" s="41"/>
      <c r="EXK4" s="41"/>
      <c r="EXL4" s="41"/>
      <c r="EXM4" s="41"/>
      <c r="EXN4" s="41"/>
      <c r="EXO4" s="41"/>
      <c r="EXP4" s="41"/>
      <c r="EXQ4" s="41"/>
      <c r="EXR4" s="41"/>
      <c r="EXS4" s="41"/>
      <c r="EXT4" s="41"/>
      <c r="EXU4" s="41"/>
      <c r="EXV4" s="41"/>
      <c r="EXW4" s="41"/>
      <c r="EXX4" s="41"/>
      <c r="EXY4" s="41"/>
      <c r="EXZ4" s="41"/>
      <c r="EYA4" s="41"/>
      <c r="EYB4" s="41"/>
      <c r="EYC4" s="41"/>
      <c r="EYD4" s="41"/>
      <c r="EYE4" s="41"/>
      <c r="EYF4" s="41"/>
      <c r="EYG4" s="41"/>
      <c r="EYH4" s="41"/>
      <c r="EYI4" s="41"/>
      <c r="EYJ4" s="41"/>
      <c r="EYK4" s="41"/>
      <c r="EYL4" s="41"/>
      <c r="EYM4" s="41"/>
      <c r="EYN4" s="41"/>
      <c r="EYO4" s="41"/>
      <c r="EYP4" s="41"/>
      <c r="EYQ4" s="41"/>
      <c r="EYR4" s="41"/>
      <c r="EYS4" s="41"/>
      <c r="EYT4" s="41"/>
      <c r="EYU4" s="41"/>
      <c r="EYV4" s="41"/>
      <c r="EYW4" s="41"/>
      <c r="EYX4" s="41"/>
      <c r="EYY4" s="41"/>
      <c r="EYZ4" s="41"/>
      <c r="EZA4" s="41"/>
      <c r="EZB4" s="41"/>
      <c r="EZC4" s="41"/>
      <c r="EZD4" s="41"/>
      <c r="EZE4" s="41"/>
      <c r="EZF4" s="41"/>
      <c r="EZG4" s="41"/>
      <c r="EZH4" s="41"/>
      <c r="EZI4" s="41"/>
      <c r="EZJ4" s="41"/>
      <c r="EZK4" s="41"/>
      <c r="EZL4" s="41"/>
      <c r="EZM4" s="41"/>
      <c r="EZN4" s="41"/>
      <c r="EZO4" s="41"/>
      <c r="EZP4" s="41"/>
      <c r="EZQ4" s="41"/>
      <c r="EZR4" s="41"/>
      <c r="EZS4" s="41"/>
      <c r="EZT4" s="41"/>
      <c r="EZU4" s="41"/>
      <c r="EZV4" s="41"/>
      <c r="EZW4" s="41"/>
      <c r="EZX4" s="41"/>
      <c r="EZY4" s="41"/>
      <c r="EZZ4" s="41"/>
      <c r="FAA4" s="41"/>
      <c r="FAB4" s="41"/>
      <c r="FAC4" s="41"/>
      <c r="FAD4" s="41"/>
      <c r="FAE4" s="41"/>
      <c r="FAF4" s="41"/>
      <c r="FAG4" s="41"/>
      <c r="FAH4" s="41"/>
      <c r="FAI4" s="41"/>
      <c r="FAJ4" s="41"/>
      <c r="FAK4" s="41"/>
      <c r="FAL4" s="41"/>
      <c r="FAM4" s="41"/>
      <c r="FAN4" s="41"/>
      <c r="FAO4" s="41"/>
      <c r="FAP4" s="41"/>
      <c r="FAQ4" s="41"/>
      <c r="FAR4" s="41"/>
      <c r="FAS4" s="41"/>
      <c r="FAT4" s="41"/>
      <c r="FAU4" s="41"/>
      <c r="FAV4" s="41"/>
      <c r="FAW4" s="41"/>
      <c r="FAX4" s="41"/>
      <c r="FAY4" s="41"/>
      <c r="FAZ4" s="41"/>
      <c r="FBA4" s="41"/>
      <c r="FBB4" s="41"/>
      <c r="FBC4" s="41"/>
      <c r="FBD4" s="41"/>
      <c r="FBE4" s="41"/>
      <c r="FBF4" s="41"/>
      <c r="FBG4" s="41"/>
      <c r="FBH4" s="41"/>
      <c r="FBI4" s="41"/>
      <c r="FBJ4" s="41"/>
      <c r="FBK4" s="41"/>
      <c r="FBL4" s="41"/>
      <c r="FBM4" s="41"/>
      <c r="FBN4" s="41"/>
      <c r="FBO4" s="41"/>
      <c r="FBP4" s="41"/>
      <c r="FBQ4" s="41"/>
      <c r="FBR4" s="41"/>
      <c r="FBS4" s="41"/>
      <c r="FBT4" s="41"/>
      <c r="FBU4" s="41"/>
      <c r="FBV4" s="41"/>
      <c r="FBW4" s="41"/>
      <c r="FBX4" s="41"/>
      <c r="FBY4" s="41"/>
      <c r="FBZ4" s="41"/>
      <c r="FCA4" s="41"/>
      <c r="FCB4" s="41"/>
      <c r="FCC4" s="41"/>
      <c r="FCD4" s="41"/>
      <c r="FCE4" s="41"/>
      <c r="FCF4" s="41"/>
      <c r="FCG4" s="41"/>
      <c r="FCH4" s="41"/>
      <c r="FCI4" s="41"/>
      <c r="FCJ4" s="41"/>
      <c r="FCK4" s="41"/>
      <c r="FCL4" s="41"/>
      <c r="FCM4" s="41"/>
      <c r="FCN4" s="41"/>
      <c r="FCO4" s="41"/>
      <c r="FCP4" s="41"/>
      <c r="FCQ4" s="41"/>
      <c r="FCR4" s="41"/>
      <c r="FCS4" s="41"/>
      <c r="FCT4" s="41"/>
      <c r="FCU4" s="41"/>
      <c r="FCV4" s="41"/>
      <c r="FCW4" s="41"/>
      <c r="FCX4" s="41"/>
      <c r="FCY4" s="41"/>
      <c r="FCZ4" s="41"/>
      <c r="FDA4" s="41"/>
      <c r="FDB4" s="41"/>
      <c r="FDC4" s="41"/>
      <c r="FDD4" s="41"/>
      <c r="FDE4" s="41"/>
      <c r="FDF4" s="41"/>
      <c r="FDG4" s="41"/>
      <c r="FDH4" s="41"/>
      <c r="FDI4" s="41"/>
      <c r="FDJ4" s="41"/>
      <c r="FDK4" s="41"/>
      <c r="FDL4" s="41"/>
      <c r="FDM4" s="41"/>
      <c r="FDN4" s="41"/>
      <c r="FDO4" s="41"/>
      <c r="FDP4" s="41"/>
      <c r="FDQ4" s="41"/>
      <c r="FDR4" s="41"/>
      <c r="FDS4" s="41"/>
      <c r="FDT4" s="41"/>
      <c r="FDU4" s="41"/>
      <c r="FDV4" s="41"/>
      <c r="FDW4" s="41"/>
      <c r="FDX4" s="41"/>
      <c r="FDY4" s="41"/>
      <c r="FDZ4" s="41"/>
      <c r="FEA4" s="41"/>
      <c r="FEB4" s="41"/>
      <c r="FEC4" s="41"/>
      <c r="FED4" s="41"/>
      <c r="FEE4" s="41"/>
      <c r="FEF4" s="41"/>
      <c r="FEG4" s="41"/>
      <c r="FEH4" s="41"/>
      <c r="FEI4" s="41"/>
      <c r="FEJ4" s="41"/>
      <c r="FEK4" s="41"/>
      <c r="FEL4" s="41"/>
      <c r="FEM4" s="41"/>
      <c r="FEN4" s="41"/>
      <c r="FEO4" s="41"/>
      <c r="FEP4" s="41"/>
      <c r="FEQ4" s="41"/>
      <c r="FER4" s="41"/>
      <c r="FES4" s="41"/>
      <c r="FET4" s="41"/>
      <c r="FEU4" s="41"/>
      <c r="FEV4" s="41"/>
      <c r="FEW4" s="41"/>
      <c r="FEX4" s="41"/>
      <c r="FEY4" s="41"/>
      <c r="FEZ4" s="41"/>
      <c r="FFA4" s="41"/>
      <c r="FFB4" s="41"/>
      <c r="FFC4" s="41"/>
      <c r="FFD4" s="41"/>
      <c r="FFE4" s="41"/>
      <c r="FFF4" s="41"/>
      <c r="FFG4" s="41"/>
      <c r="FFH4" s="41"/>
      <c r="FFI4" s="41"/>
      <c r="FFJ4" s="41"/>
      <c r="FFK4" s="41"/>
      <c r="FFL4" s="41"/>
      <c r="FFM4" s="41"/>
      <c r="FFN4" s="41"/>
      <c r="FFO4" s="41"/>
      <c r="FFP4" s="41"/>
      <c r="FFQ4" s="41"/>
      <c r="FFR4" s="41"/>
      <c r="FFS4" s="41"/>
      <c r="FFT4" s="41"/>
      <c r="FFU4" s="41"/>
      <c r="FFV4" s="41"/>
      <c r="FFW4" s="41"/>
      <c r="FFX4" s="41"/>
      <c r="FFY4" s="41"/>
      <c r="FFZ4" s="41"/>
      <c r="FGA4" s="41"/>
      <c r="FGB4" s="41"/>
      <c r="FGC4" s="41"/>
      <c r="FGD4" s="41"/>
      <c r="FGE4" s="41"/>
      <c r="FGF4" s="41"/>
      <c r="FGG4" s="41"/>
      <c r="FGH4" s="41"/>
      <c r="FGI4" s="41"/>
      <c r="FGJ4" s="41"/>
      <c r="FGK4" s="41"/>
      <c r="FGL4" s="41"/>
      <c r="FGM4" s="41"/>
      <c r="FGN4" s="41"/>
      <c r="FGO4" s="41"/>
      <c r="FGP4" s="41"/>
      <c r="FGQ4" s="41"/>
      <c r="FGR4" s="41"/>
      <c r="FGS4" s="41"/>
      <c r="FGT4" s="41"/>
      <c r="FGU4" s="41"/>
      <c r="FGV4" s="41"/>
      <c r="FGW4" s="41"/>
      <c r="FGX4" s="41"/>
      <c r="FGY4" s="41"/>
      <c r="FGZ4" s="41"/>
      <c r="FHA4" s="41"/>
      <c r="FHB4" s="41"/>
      <c r="FHC4" s="41"/>
      <c r="FHD4" s="41"/>
      <c r="FHE4" s="41"/>
      <c r="FHF4" s="41"/>
      <c r="FHG4" s="41"/>
      <c r="FHH4" s="41"/>
      <c r="FHI4" s="41"/>
      <c r="FHJ4" s="41"/>
      <c r="FHK4" s="41"/>
      <c r="FHL4" s="41"/>
      <c r="FHM4" s="41"/>
      <c r="FHN4" s="41"/>
      <c r="FHO4" s="41"/>
      <c r="FHP4" s="41"/>
      <c r="FHQ4" s="41"/>
      <c r="FHR4" s="41"/>
      <c r="FHS4" s="41"/>
      <c r="FHT4" s="41"/>
      <c r="FHU4" s="41"/>
      <c r="FHV4" s="41"/>
      <c r="FHW4" s="41"/>
      <c r="FHX4" s="41"/>
      <c r="FHY4" s="41"/>
      <c r="FHZ4" s="41"/>
      <c r="FIA4" s="41"/>
      <c r="FIB4" s="41"/>
      <c r="FIC4" s="41"/>
      <c r="FID4" s="41"/>
      <c r="FIE4" s="41"/>
      <c r="FIF4" s="41"/>
      <c r="FIG4" s="41"/>
      <c r="FIH4" s="41"/>
      <c r="FII4" s="41"/>
      <c r="FIJ4" s="41"/>
      <c r="FIK4" s="41"/>
      <c r="FIL4" s="41"/>
      <c r="FIM4" s="41"/>
      <c r="FIN4" s="41"/>
      <c r="FIO4" s="41"/>
      <c r="FIP4" s="41"/>
      <c r="FIQ4" s="41"/>
      <c r="FIR4" s="41"/>
      <c r="FIS4" s="41"/>
      <c r="FIT4" s="41"/>
      <c r="FIU4" s="41"/>
      <c r="FIV4" s="41"/>
      <c r="FIW4" s="41"/>
      <c r="FIX4" s="41"/>
      <c r="FIY4" s="41"/>
      <c r="FIZ4" s="41"/>
      <c r="FJA4" s="41"/>
      <c r="FJB4" s="41"/>
      <c r="FJC4" s="41"/>
      <c r="FJD4" s="41"/>
      <c r="FJE4" s="41"/>
      <c r="FJF4" s="41"/>
      <c r="FJG4" s="41"/>
      <c r="FJH4" s="41"/>
      <c r="FJI4" s="41"/>
      <c r="FJJ4" s="41"/>
      <c r="FJK4" s="41"/>
      <c r="FJL4" s="41"/>
      <c r="FJM4" s="41"/>
      <c r="FJN4" s="41"/>
      <c r="FJO4" s="41"/>
      <c r="FJP4" s="41"/>
      <c r="FJQ4" s="41"/>
      <c r="FJR4" s="41"/>
      <c r="FJS4" s="41"/>
      <c r="FJT4" s="41"/>
      <c r="FJU4" s="41"/>
      <c r="FJV4" s="41"/>
      <c r="FJW4" s="41"/>
      <c r="FJX4" s="41"/>
      <c r="FJY4" s="41"/>
      <c r="FJZ4" s="41"/>
      <c r="FKA4" s="41"/>
      <c r="FKB4" s="41"/>
      <c r="FKC4" s="41"/>
      <c r="FKD4" s="41"/>
      <c r="FKE4" s="41"/>
      <c r="FKF4" s="41"/>
      <c r="FKG4" s="41"/>
      <c r="FKH4" s="41"/>
      <c r="FKI4" s="41"/>
      <c r="FKJ4" s="41"/>
      <c r="FKK4" s="41"/>
      <c r="FKL4" s="41"/>
      <c r="FKM4" s="41"/>
      <c r="FKN4" s="41"/>
      <c r="FKO4" s="41"/>
      <c r="FKP4" s="41"/>
      <c r="FKQ4" s="41"/>
      <c r="FKR4" s="41"/>
      <c r="FKS4" s="41"/>
      <c r="FKT4" s="41"/>
      <c r="FKU4" s="41"/>
      <c r="FKV4" s="41"/>
      <c r="FKW4" s="41"/>
      <c r="FKX4" s="41"/>
      <c r="FKY4" s="41"/>
      <c r="FKZ4" s="41"/>
      <c r="FLA4" s="41"/>
      <c r="FLB4" s="41"/>
      <c r="FLC4" s="41"/>
      <c r="FLD4" s="41"/>
      <c r="FLE4" s="41"/>
      <c r="FLF4" s="41"/>
      <c r="FLG4" s="41"/>
      <c r="FLH4" s="41"/>
      <c r="FLI4" s="41"/>
      <c r="FLJ4" s="41"/>
      <c r="FLK4" s="41"/>
      <c r="FLL4" s="41"/>
      <c r="FLM4" s="41"/>
      <c r="FLN4" s="41"/>
      <c r="FLO4" s="41"/>
      <c r="FLP4" s="41"/>
      <c r="FLQ4" s="41"/>
      <c r="FLR4" s="41"/>
      <c r="FLS4" s="41"/>
      <c r="FLT4" s="41"/>
      <c r="FLU4" s="41"/>
      <c r="FLV4" s="41"/>
      <c r="FLW4" s="41"/>
      <c r="FLX4" s="41"/>
      <c r="FLY4" s="41"/>
      <c r="FLZ4" s="41"/>
      <c r="FMA4" s="41"/>
      <c r="FMB4" s="41"/>
      <c r="FMC4" s="41"/>
      <c r="FMD4" s="41"/>
      <c r="FME4" s="41"/>
      <c r="FMF4" s="41"/>
      <c r="FMG4" s="41"/>
      <c r="FMH4" s="41"/>
      <c r="FMI4" s="41"/>
      <c r="FMJ4" s="41"/>
      <c r="FMK4" s="41"/>
      <c r="FML4" s="41"/>
      <c r="FMM4" s="41"/>
      <c r="FMN4" s="41"/>
      <c r="FMO4" s="41"/>
      <c r="FMP4" s="41"/>
      <c r="FMQ4" s="41"/>
      <c r="FMR4" s="41"/>
      <c r="FMS4" s="41"/>
      <c r="FMT4" s="41"/>
      <c r="FMU4" s="41"/>
      <c r="FMV4" s="41"/>
      <c r="FMW4" s="41"/>
      <c r="FMX4" s="41"/>
      <c r="FMY4" s="41"/>
      <c r="FMZ4" s="41"/>
      <c r="FNA4" s="41"/>
      <c r="FNB4" s="41"/>
      <c r="FNC4" s="41"/>
      <c r="FND4" s="41"/>
      <c r="FNE4" s="41"/>
      <c r="FNF4" s="41"/>
      <c r="FNG4" s="41"/>
      <c r="FNH4" s="41"/>
      <c r="FNI4" s="41"/>
      <c r="FNJ4" s="41"/>
      <c r="FNK4" s="41"/>
      <c r="FNL4" s="41"/>
      <c r="FNM4" s="41"/>
      <c r="FNN4" s="41"/>
      <c r="FNO4" s="41"/>
      <c r="FNP4" s="41"/>
      <c r="FNQ4" s="41"/>
      <c r="FNR4" s="41"/>
      <c r="FNS4" s="41"/>
      <c r="FNT4" s="41"/>
      <c r="FNU4" s="41"/>
      <c r="FNV4" s="41"/>
      <c r="FNW4" s="41"/>
      <c r="FNX4" s="41"/>
      <c r="FNY4" s="41"/>
      <c r="FNZ4" s="41"/>
      <c r="FOA4" s="41"/>
      <c r="FOB4" s="41"/>
      <c r="FOC4" s="41"/>
      <c r="FOD4" s="41"/>
      <c r="FOE4" s="41"/>
      <c r="FOF4" s="41"/>
      <c r="FOG4" s="41"/>
      <c r="FOH4" s="41"/>
      <c r="FOI4" s="41"/>
      <c r="FOJ4" s="41"/>
      <c r="FOK4" s="41"/>
      <c r="FOL4" s="41"/>
      <c r="FOM4" s="41"/>
      <c r="FON4" s="41"/>
      <c r="FOO4" s="41"/>
      <c r="FOP4" s="41"/>
      <c r="FOQ4" s="41"/>
      <c r="FOR4" s="41"/>
      <c r="FOS4" s="41"/>
      <c r="FOT4" s="41"/>
      <c r="FOU4" s="41"/>
      <c r="FOV4" s="41"/>
      <c r="FOW4" s="41"/>
      <c r="FOX4" s="41"/>
      <c r="FOY4" s="41"/>
      <c r="FOZ4" s="41"/>
      <c r="FPA4" s="41"/>
      <c r="FPB4" s="41"/>
      <c r="FPC4" s="41"/>
      <c r="FPD4" s="41"/>
      <c r="FPE4" s="41"/>
      <c r="FPF4" s="41"/>
      <c r="FPG4" s="41"/>
      <c r="FPH4" s="41"/>
      <c r="FPI4" s="41"/>
      <c r="FPJ4" s="41"/>
      <c r="FPK4" s="41"/>
      <c r="FPL4" s="41"/>
      <c r="FPM4" s="41"/>
      <c r="FPN4" s="41"/>
      <c r="FPO4" s="41"/>
      <c r="FPP4" s="41"/>
      <c r="FPQ4" s="41"/>
      <c r="FPR4" s="41"/>
      <c r="FPS4" s="41"/>
      <c r="FPT4" s="41"/>
      <c r="FPU4" s="41"/>
      <c r="FPV4" s="41"/>
      <c r="FPW4" s="41"/>
      <c r="FPX4" s="41"/>
      <c r="FPY4" s="41"/>
      <c r="FPZ4" s="41"/>
      <c r="FQA4" s="41"/>
      <c r="FQB4" s="41"/>
      <c r="FQC4" s="41"/>
      <c r="FQD4" s="41"/>
      <c r="FQE4" s="41"/>
      <c r="FQF4" s="41"/>
      <c r="FQG4" s="41"/>
      <c r="FQH4" s="41"/>
      <c r="FQI4" s="41"/>
      <c r="FQJ4" s="41"/>
      <c r="FQK4" s="41"/>
      <c r="FQL4" s="41"/>
      <c r="FQM4" s="41"/>
      <c r="FQN4" s="41"/>
      <c r="FQO4" s="41"/>
      <c r="FQP4" s="41"/>
      <c r="FQQ4" s="41"/>
      <c r="FQR4" s="41"/>
      <c r="FQS4" s="41"/>
      <c r="FQT4" s="41"/>
      <c r="FQU4" s="41"/>
      <c r="FQV4" s="41"/>
      <c r="FQW4" s="41"/>
      <c r="FQX4" s="41"/>
      <c r="FQY4" s="41"/>
      <c r="FQZ4" s="41"/>
      <c r="FRA4" s="41"/>
      <c r="FRB4" s="41"/>
      <c r="FRC4" s="41"/>
      <c r="FRD4" s="41"/>
      <c r="FRE4" s="41"/>
      <c r="FRF4" s="41"/>
      <c r="FRG4" s="41"/>
      <c r="FRH4" s="41"/>
      <c r="FRI4" s="41"/>
      <c r="FRJ4" s="41"/>
      <c r="FRK4" s="41"/>
      <c r="FRL4" s="41"/>
      <c r="FRM4" s="41"/>
      <c r="FRN4" s="41"/>
      <c r="FRO4" s="41"/>
      <c r="FRP4" s="41"/>
      <c r="FRQ4" s="41"/>
      <c r="FRR4" s="41"/>
      <c r="FRS4" s="41"/>
      <c r="FRT4" s="41"/>
      <c r="FRU4" s="41"/>
      <c r="FRV4" s="41"/>
      <c r="FRW4" s="41"/>
      <c r="FRX4" s="41"/>
      <c r="FRY4" s="41"/>
      <c r="FRZ4" s="41"/>
      <c r="FSA4" s="41"/>
      <c r="FSB4" s="41"/>
      <c r="FSC4" s="41"/>
      <c r="FSD4" s="41"/>
      <c r="FSE4" s="41"/>
      <c r="FSF4" s="41"/>
      <c r="FSG4" s="41"/>
      <c r="FSH4" s="41"/>
      <c r="FSI4" s="41"/>
      <c r="FSJ4" s="41"/>
      <c r="FSK4" s="41"/>
      <c r="FSL4" s="41"/>
      <c r="FSM4" s="41"/>
      <c r="FSN4" s="41"/>
      <c r="FSO4" s="41"/>
      <c r="FSP4" s="41"/>
      <c r="FSQ4" s="41"/>
      <c r="FSR4" s="41"/>
      <c r="FSS4" s="41"/>
      <c r="FST4" s="41"/>
      <c r="FSU4" s="41"/>
      <c r="FSV4" s="41"/>
      <c r="FSW4" s="41"/>
      <c r="FSX4" s="41"/>
      <c r="FSY4" s="41"/>
      <c r="FSZ4" s="41"/>
      <c r="FTA4" s="41"/>
      <c r="FTB4" s="41"/>
      <c r="FTC4" s="41"/>
      <c r="FTD4" s="41"/>
      <c r="FTE4" s="41"/>
      <c r="FTF4" s="41"/>
      <c r="FTG4" s="41"/>
      <c r="FTH4" s="41"/>
      <c r="FTI4" s="41"/>
      <c r="FTJ4" s="41"/>
      <c r="FTK4" s="41"/>
      <c r="FTL4" s="41"/>
      <c r="FTM4" s="41"/>
      <c r="FTN4" s="41"/>
      <c r="FTO4" s="41"/>
      <c r="FTP4" s="41"/>
      <c r="FTQ4" s="41"/>
      <c r="FTR4" s="41"/>
      <c r="FTS4" s="41"/>
      <c r="FTT4" s="41"/>
      <c r="FTU4" s="41"/>
      <c r="FTV4" s="41"/>
      <c r="FTW4" s="41"/>
      <c r="FTX4" s="41"/>
      <c r="FTY4" s="41"/>
      <c r="FTZ4" s="41"/>
      <c r="FUA4" s="41"/>
      <c r="FUB4" s="41"/>
      <c r="FUC4" s="41"/>
      <c r="FUD4" s="41"/>
      <c r="FUE4" s="41"/>
      <c r="FUF4" s="41"/>
      <c r="FUG4" s="41"/>
      <c r="FUH4" s="41"/>
      <c r="FUI4" s="41"/>
      <c r="FUJ4" s="41"/>
      <c r="FUK4" s="41"/>
      <c r="FUL4" s="41"/>
      <c r="FUM4" s="41"/>
      <c r="FUN4" s="41"/>
      <c r="FUO4" s="41"/>
      <c r="FUP4" s="41"/>
      <c r="FUQ4" s="41"/>
      <c r="FUR4" s="41"/>
      <c r="FUS4" s="41"/>
      <c r="FUT4" s="41"/>
      <c r="FUU4" s="41"/>
      <c r="FUV4" s="41"/>
      <c r="FUW4" s="41"/>
      <c r="FUX4" s="41"/>
      <c r="FUY4" s="41"/>
      <c r="FUZ4" s="41"/>
      <c r="FVA4" s="41"/>
      <c r="FVB4" s="41"/>
      <c r="FVC4" s="41"/>
      <c r="FVD4" s="41"/>
      <c r="FVE4" s="41"/>
      <c r="FVF4" s="41"/>
      <c r="FVG4" s="41"/>
      <c r="FVH4" s="41"/>
      <c r="FVI4" s="41"/>
      <c r="FVJ4" s="41"/>
      <c r="FVK4" s="41"/>
      <c r="FVL4" s="41"/>
      <c r="FVM4" s="41"/>
      <c r="FVN4" s="41"/>
      <c r="FVO4" s="41"/>
      <c r="FVP4" s="41"/>
      <c r="FVQ4" s="41"/>
      <c r="FVR4" s="41"/>
      <c r="FVS4" s="41"/>
      <c r="FVT4" s="41"/>
      <c r="FVU4" s="41"/>
      <c r="FVV4" s="41"/>
      <c r="FVW4" s="41"/>
      <c r="FVX4" s="41"/>
      <c r="FVY4" s="41"/>
      <c r="FVZ4" s="41"/>
      <c r="FWA4" s="41"/>
      <c r="FWB4" s="41"/>
      <c r="FWC4" s="41"/>
      <c r="FWD4" s="41"/>
      <c r="FWE4" s="41"/>
      <c r="FWF4" s="41"/>
      <c r="FWG4" s="41"/>
      <c r="FWH4" s="41"/>
      <c r="FWI4" s="41"/>
      <c r="FWJ4" s="41"/>
      <c r="FWK4" s="41"/>
      <c r="FWL4" s="41"/>
      <c r="FWM4" s="41"/>
      <c r="FWN4" s="41"/>
      <c r="FWO4" s="41"/>
      <c r="FWP4" s="41"/>
      <c r="FWQ4" s="41"/>
      <c r="FWR4" s="41"/>
      <c r="FWS4" s="41"/>
      <c r="FWT4" s="41"/>
      <c r="FWU4" s="41"/>
      <c r="FWV4" s="41"/>
      <c r="FWW4" s="41"/>
      <c r="FWX4" s="41"/>
      <c r="FWY4" s="41"/>
      <c r="FWZ4" s="41"/>
      <c r="FXA4" s="41"/>
      <c r="FXB4" s="41"/>
      <c r="FXC4" s="41"/>
      <c r="FXD4" s="41"/>
      <c r="FXE4" s="41"/>
      <c r="FXF4" s="41"/>
      <c r="FXG4" s="41"/>
      <c r="FXH4" s="41"/>
      <c r="FXI4" s="41"/>
      <c r="FXJ4" s="41"/>
      <c r="FXK4" s="41"/>
      <c r="FXL4" s="41"/>
      <c r="FXM4" s="41"/>
      <c r="FXN4" s="41"/>
      <c r="FXO4" s="41"/>
      <c r="FXP4" s="41"/>
      <c r="FXQ4" s="41"/>
      <c r="FXR4" s="41"/>
      <c r="FXS4" s="41"/>
      <c r="FXT4" s="41"/>
      <c r="FXU4" s="41"/>
      <c r="FXV4" s="41"/>
      <c r="FXW4" s="41"/>
      <c r="FXX4" s="41"/>
      <c r="FXY4" s="41"/>
      <c r="FXZ4" s="41"/>
      <c r="FYA4" s="41"/>
      <c r="FYB4" s="41"/>
      <c r="FYC4" s="41"/>
      <c r="FYD4" s="41"/>
      <c r="FYE4" s="41"/>
      <c r="FYF4" s="41"/>
      <c r="FYG4" s="41"/>
      <c r="FYH4" s="41"/>
      <c r="FYI4" s="41"/>
      <c r="FYJ4" s="41"/>
      <c r="FYK4" s="41"/>
      <c r="FYL4" s="41"/>
      <c r="FYM4" s="41"/>
      <c r="FYN4" s="41"/>
      <c r="FYO4" s="41"/>
      <c r="FYP4" s="41"/>
      <c r="FYQ4" s="41"/>
      <c r="FYR4" s="41"/>
      <c r="FYS4" s="41"/>
      <c r="FYT4" s="41"/>
      <c r="FYU4" s="41"/>
      <c r="FYV4" s="41"/>
      <c r="FYW4" s="41"/>
      <c r="FYX4" s="41"/>
      <c r="FYY4" s="41"/>
      <c r="FYZ4" s="41"/>
      <c r="FZA4" s="41"/>
      <c r="FZB4" s="41"/>
      <c r="FZC4" s="41"/>
      <c r="FZD4" s="41"/>
      <c r="FZE4" s="41"/>
      <c r="FZF4" s="41"/>
      <c r="FZG4" s="41"/>
      <c r="FZH4" s="41"/>
      <c r="FZI4" s="41"/>
      <c r="FZJ4" s="41"/>
      <c r="FZK4" s="41"/>
      <c r="FZL4" s="41"/>
      <c r="FZM4" s="41"/>
      <c r="FZN4" s="41"/>
      <c r="FZO4" s="41"/>
      <c r="FZP4" s="41"/>
      <c r="FZQ4" s="41"/>
      <c r="FZR4" s="41"/>
      <c r="FZS4" s="41"/>
      <c r="FZT4" s="41"/>
      <c r="FZU4" s="41"/>
      <c r="FZV4" s="41"/>
      <c r="FZW4" s="41"/>
      <c r="FZX4" s="41"/>
      <c r="FZY4" s="41"/>
      <c r="FZZ4" s="41"/>
      <c r="GAA4" s="41"/>
      <c r="GAB4" s="41"/>
      <c r="GAC4" s="41"/>
      <c r="GAD4" s="41"/>
      <c r="GAE4" s="41"/>
      <c r="GAF4" s="41"/>
      <c r="GAG4" s="41"/>
      <c r="GAH4" s="41"/>
      <c r="GAI4" s="41"/>
      <c r="GAJ4" s="41"/>
      <c r="GAK4" s="41"/>
      <c r="GAL4" s="41"/>
      <c r="GAM4" s="41"/>
      <c r="GAN4" s="41"/>
      <c r="GAO4" s="41"/>
      <c r="GAP4" s="41"/>
      <c r="GAQ4" s="41"/>
      <c r="GAR4" s="41"/>
      <c r="GAS4" s="41"/>
      <c r="GAT4" s="41"/>
      <c r="GAU4" s="41"/>
      <c r="GAV4" s="41"/>
      <c r="GAW4" s="41"/>
      <c r="GAX4" s="41"/>
      <c r="GAY4" s="41"/>
      <c r="GAZ4" s="41"/>
      <c r="GBA4" s="41"/>
      <c r="GBB4" s="41"/>
      <c r="GBC4" s="41"/>
      <c r="GBD4" s="41"/>
      <c r="GBE4" s="41"/>
      <c r="GBF4" s="41"/>
      <c r="GBG4" s="41"/>
      <c r="GBH4" s="41"/>
      <c r="GBI4" s="41"/>
      <c r="GBJ4" s="41"/>
      <c r="GBK4" s="41"/>
      <c r="GBL4" s="41"/>
      <c r="GBM4" s="41"/>
      <c r="GBN4" s="41"/>
      <c r="GBO4" s="41"/>
      <c r="GBP4" s="41"/>
      <c r="GBQ4" s="41"/>
      <c r="GBR4" s="41"/>
      <c r="GBS4" s="41"/>
      <c r="GBT4" s="41"/>
      <c r="GBU4" s="41"/>
      <c r="GBV4" s="41"/>
      <c r="GBW4" s="41"/>
      <c r="GBX4" s="41"/>
      <c r="GBY4" s="41"/>
      <c r="GBZ4" s="41"/>
      <c r="GCA4" s="41"/>
      <c r="GCB4" s="41"/>
      <c r="GCC4" s="41"/>
      <c r="GCD4" s="41"/>
      <c r="GCE4" s="41"/>
      <c r="GCF4" s="41"/>
      <c r="GCG4" s="41"/>
      <c r="GCH4" s="41"/>
      <c r="GCI4" s="41"/>
      <c r="GCJ4" s="41"/>
      <c r="GCK4" s="41"/>
      <c r="GCL4" s="41"/>
      <c r="GCM4" s="41"/>
      <c r="GCN4" s="41"/>
      <c r="GCO4" s="41"/>
      <c r="GCP4" s="41"/>
      <c r="GCQ4" s="41"/>
      <c r="GCR4" s="41"/>
      <c r="GCS4" s="41"/>
      <c r="GCT4" s="41"/>
      <c r="GCU4" s="41"/>
      <c r="GCV4" s="41"/>
      <c r="GCW4" s="41"/>
      <c r="GCX4" s="41"/>
      <c r="GCY4" s="41"/>
      <c r="GCZ4" s="41"/>
      <c r="GDA4" s="41"/>
      <c r="GDB4" s="41"/>
      <c r="GDC4" s="41"/>
      <c r="GDD4" s="41"/>
      <c r="GDE4" s="41"/>
      <c r="GDF4" s="41"/>
      <c r="GDG4" s="41"/>
      <c r="GDH4" s="41"/>
      <c r="GDI4" s="41"/>
      <c r="GDJ4" s="41"/>
      <c r="GDK4" s="41"/>
      <c r="GDL4" s="41"/>
      <c r="GDM4" s="41"/>
      <c r="GDN4" s="41"/>
      <c r="GDO4" s="41"/>
      <c r="GDP4" s="41"/>
      <c r="GDQ4" s="41"/>
      <c r="GDR4" s="41"/>
      <c r="GDS4" s="41"/>
      <c r="GDT4" s="41"/>
      <c r="GDU4" s="41"/>
      <c r="GDV4" s="41"/>
      <c r="GDW4" s="41"/>
      <c r="GDX4" s="41"/>
      <c r="GDY4" s="41"/>
      <c r="GDZ4" s="41"/>
      <c r="GEA4" s="41"/>
      <c r="GEB4" s="41"/>
      <c r="GEC4" s="41"/>
      <c r="GED4" s="41"/>
      <c r="GEE4" s="41"/>
      <c r="GEF4" s="41"/>
      <c r="GEG4" s="41"/>
      <c r="GEH4" s="41"/>
      <c r="GEI4" s="41"/>
      <c r="GEJ4" s="41"/>
      <c r="GEK4" s="41"/>
      <c r="GEL4" s="41"/>
      <c r="GEM4" s="41"/>
      <c r="GEN4" s="41"/>
      <c r="GEO4" s="41"/>
      <c r="GEP4" s="41"/>
      <c r="GEQ4" s="41"/>
      <c r="GER4" s="41"/>
      <c r="GES4" s="41"/>
      <c r="GET4" s="41"/>
      <c r="GEU4" s="41"/>
      <c r="GEV4" s="41"/>
      <c r="GEW4" s="41"/>
      <c r="GEX4" s="41"/>
      <c r="GEY4" s="41"/>
      <c r="GEZ4" s="41"/>
      <c r="GFA4" s="41"/>
      <c r="GFB4" s="41"/>
      <c r="GFC4" s="41"/>
      <c r="GFD4" s="41"/>
      <c r="GFE4" s="41"/>
      <c r="GFF4" s="41"/>
      <c r="GFG4" s="41"/>
      <c r="GFH4" s="41"/>
      <c r="GFI4" s="41"/>
      <c r="GFJ4" s="41"/>
      <c r="GFK4" s="41"/>
      <c r="GFL4" s="41"/>
      <c r="GFM4" s="41"/>
      <c r="GFN4" s="41"/>
      <c r="GFO4" s="41"/>
      <c r="GFP4" s="41"/>
      <c r="GFQ4" s="41"/>
      <c r="GFR4" s="41"/>
      <c r="GFS4" s="41"/>
      <c r="GFT4" s="41"/>
      <c r="GFU4" s="41"/>
      <c r="GFV4" s="41"/>
      <c r="GFW4" s="41"/>
      <c r="GFX4" s="41"/>
      <c r="GFY4" s="41"/>
      <c r="GFZ4" s="41"/>
      <c r="GGA4" s="41"/>
      <c r="GGB4" s="41"/>
      <c r="GGC4" s="41"/>
      <c r="GGD4" s="41"/>
      <c r="GGE4" s="41"/>
      <c r="GGF4" s="41"/>
      <c r="GGG4" s="41"/>
      <c r="GGH4" s="41"/>
      <c r="GGI4" s="41"/>
      <c r="GGJ4" s="41"/>
      <c r="GGK4" s="41"/>
      <c r="GGL4" s="41"/>
      <c r="GGM4" s="41"/>
      <c r="GGN4" s="41"/>
      <c r="GGO4" s="41"/>
      <c r="GGP4" s="41"/>
      <c r="GGQ4" s="41"/>
      <c r="GGR4" s="41"/>
      <c r="GGS4" s="41"/>
      <c r="GGT4" s="41"/>
      <c r="GGU4" s="41"/>
      <c r="GGV4" s="41"/>
      <c r="GGW4" s="41"/>
      <c r="GGX4" s="41"/>
      <c r="GGY4" s="41"/>
      <c r="GGZ4" s="41"/>
      <c r="GHA4" s="41"/>
      <c r="GHB4" s="41"/>
      <c r="GHC4" s="41"/>
      <c r="GHD4" s="41"/>
      <c r="GHE4" s="41"/>
      <c r="GHF4" s="41"/>
      <c r="GHG4" s="41"/>
      <c r="GHH4" s="41"/>
      <c r="GHI4" s="41"/>
      <c r="GHJ4" s="41"/>
      <c r="GHK4" s="41"/>
      <c r="GHL4" s="41"/>
      <c r="GHM4" s="41"/>
      <c r="GHN4" s="41"/>
      <c r="GHO4" s="41"/>
      <c r="GHP4" s="41"/>
      <c r="GHQ4" s="41"/>
      <c r="GHR4" s="41"/>
      <c r="GHS4" s="41"/>
      <c r="GHT4" s="41"/>
      <c r="GHU4" s="41"/>
      <c r="GHV4" s="41"/>
      <c r="GHW4" s="41"/>
      <c r="GHX4" s="41"/>
      <c r="GHY4" s="41"/>
      <c r="GHZ4" s="41"/>
      <c r="GIA4" s="41"/>
      <c r="GIB4" s="41"/>
      <c r="GIC4" s="41"/>
      <c r="GID4" s="41"/>
      <c r="GIE4" s="41"/>
      <c r="GIF4" s="41"/>
      <c r="GIG4" s="41"/>
      <c r="GIH4" s="41"/>
      <c r="GII4" s="41"/>
      <c r="GIJ4" s="41"/>
      <c r="GIK4" s="41"/>
      <c r="GIL4" s="41"/>
      <c r="GIM4" s="41"/>
      <c r="GIN4" s="41"/>
      <c r="GIO4" s="41"/>
      <c r="GIP4" s="41"/>
      <c r="GIQ4" s="41"/>
      <c r="GIR4" s="41"/>
      <c r="GIS4" s="41"/>
      <c r="GIT4" s="41"/>
      <c r="GIU4" s="41"/>
      <c r="GIV4" s="41"/>
      <c r="GIW4" s="41"/>
      <c r="GIX4" s="41"/>
      <c r="GIY4" s="41"/>
      <c r="GIZ4" s="41"/>
      <c r="GJA4" s="41"/>
      <c r="GJB4" s="41"/>
      <c r="GJC4" s="41"/>
      <c r="GJD4" s="41"/>
      <c r="GJE4" s="41"/>
      <c r="GJF4" s="41"/>
      <c r="GJG4" s="41"/>
      <c r="GJH4" s="41"/>
      <c r="GJI4" s="41"/>
      <c r="GJJ4" s="41"/>
      <c r="GJK4" s="41"/>
      <c r="GJL4" s="41"/>
      <c r="GJM4" s="41"/>
      <c r="GJN4" s="41"/>
      <c r="GJO4" s="41"/>
      <c r="GJP4" s="41"/>
      <c r="GJQ4" s="41"/>
      <c r="GJR4" s="41"/>
      <c r="GJS4" s="41"/>
      <c r="GJT4" s="41"/>
      <c r="GJU4" s="41"/>
      <c r="GJV4" s="41"/>
      <c r="GJW4" s="41"/>
      <c r="GJX4" s="41"/>
      <c r="GJY4" s="41"/>
      <c r="GJZ4" s="41"/>
      <c r="GKA4" s="41"/>
      <c r="GKB4" s="41"/>
      <c r="GKC4" s="41"/>
      <c r="GKD4" s="41"/>
      <c r="GKE4" s="41"/>
      <c r="GKF4" s="41"/>
      <c r="GKG4" s="41"/>
      <c r="GKH4" s="41"/>
      <c r="GKI4" s="41"/>
      <c r="GKJ4" s="41"/>
      <c r="GKK4" s="41"/>
      <c r="GKL4" s="41"/>
      <c r="GKM4" s="41"/>
      <c r="GKN4" s="41"/>
      <c r="GKO4" s="41"/>
      <c r="GKP4" s="41"/>
      <c r="GKQ4" s="41"/>
      <c r="GKR4" s="41"/>
      <c r="GKS4" s="41"/>
      <c r="GKT4" s="41"/>
      <c r="GKU4" s="41"/>
      <c r="GKV4" s="41"/>
      <c r="GKW4" s="41"/>
      <c r="GKX4" s="41"/>
      <c r="GKY4" s="41"/>
      <c r="GKZ4" s="41"/>
      <c r="GLA4" s="41"/>
      <c r="GLB4" s="41"/>
      <c r="GLC4" s="41"/>
      <c r="GLD4" s="41"/>
      <c r="GLE4" s="41"/>
      <c r="GLF4" s="41"/>
      <c r="GLG4" s="41"/>
      <c r="GLH4" s="41"/>
      <c r="GLI4" s="41"/>
      <c r="GLJ4" s="41"/>
      <c r="GLK4" s="41"/>
      <c r="GLL4" s="41"/>
      <c r="GLM4" s="41"/>
      <c r="GLN4" s="41"/>
      <c r="GLO4" s="41"/>
      <c r="GLP4" s="41"/>
      <c r="GLQ4" s="41"/>
      <c r="GLR4" s="41"/>
      <c r="GLS4" s="41"/>
      <c r="GLT4" s="41"/>
      <c r="GLU4" s="41"/>
      <c r="GLV4" s="41"/>
      <c r="GLW4" s="41"/>
      <c r="GLX4" s="41"/>
      <c r="GLY4" s="41"/>
      <c r="GLZ4" s="41"/>
      <c r="GMA4" s="41"/>
      <c r="GMB4" s="41"/>
      <c r="GMC4" s="41"/>
      <c r="GMD4" s="41"/>
      <c r="GME4" s="41"/>
      <c r="GMF4" s="41"/>
      <c r="GMG4" s="41"/>
      <c r="GMH4" s="41"/>
      <c r="GMI4" s="41"/>
      <c r="GMJ4" s="41"/>
      <c r="GMK4" s="41"/>
      <c r="GML4" s="41"/>
      <c r="GMM4" s="41"/>
      <c r="GMN4" s="41"/>
      <c r="GMO4" s="41"/>
      <c r="GMP4" s="41"/>
      <c r="GMQ4" s="41"/>
      <c r="GMR4" s="41"/>
      <c r="GMS4" s="41"/>
      <c r="GMT4" s="41"/>
      <c r="GMU4" s="41"/>
      <c r="GMV4" s="41"/>
      <c r="GMW4" s="41"/>
      <c r="GMX4" s="41"/>
      <c r="GMY4" s="41"/>
      <c r="GMZ4" s="41"/>
      <c r="GNA4" s="41"/>
      <c r="GNB4" s="41"/>
      <c r="GNC4" s="41"/>
      <c r="GND4" s="41"/>
      <c r="GNE4" s="41"/>
      <c r="GNF4" s="41"/>
      <c r="GNG4" s="41"/>
      <c r="GNH4" s="41"/>
      <c r="GNI4" s="41"/>
      <c r="GNJ4" s="41"/>
      <c r="GNK4" s="41"/>
      <c r="GNL4" s="41"/>
      <c r="GNM4" s="41"/>
      <c r="GNN4" s="41"/>
      <c r="GNO4" s="41"/>
      <c r="GNP4" s="41"/>
      <c r="GNQ4" s="41"/>
      <c r="GNR4" s="41"/>
      <c r="GNS4" s="41"/>
      <c r="GNT4" s="41"/>
      <c r="GNU4" s="41"/>
      <c r="GNV4" s="41"/>
      <c r="GNW4" s="41"/>
      <c r="GNX4" s="41"/>
      <c r="GNY4" s="41"/>
      <c r="GNZ4" s="41"/>
      <c r="GOA4" s="41"/>
      <c r="GOB4" s="41"/>
      <c r="GOC4" s="41"/>
      <c r="GOD4" s="41"/>
      <c r="GOE4" s="41"/>
      <c r="GOF4" s="41"/>
      <c r="GOG4" s="41"/>
      <c r="GOH4" s="41"/>
      <c r="GOI4" s="41"/>
      <c r="GOJ4" s="41"/>
      <c r="GOK4" s="41"/>
      <c r="GOL4" s="41"/>
      <c r="GOM4" s="41"/>
      <c r="GON4" s="41"/>
      <c r="GOO4" s="41"/>
      <c r="GOP4" s="41"/>
      <c r="GOQ4" s="41"/>
      <c r="GOR4" s="41"/>
      <c r="GOS4" s="41"/>
      <c r="GOT4" s="41"/>
      <c r="GOU4" s="41"/>
      <c r="GOV4" s="41"/>
      <c r="GOW4" s="41"/>
      <c r="GOX4" s="41"/>
      <c r="GOY4" s="41"/>
      <c r="GOZ4" s="41"/>
      <c r="GPA4" s="41"/>
      <c r="GPB4" s="41"/>
      <c r="GPC4" s="41"/>
      <c r="GPD4" s="41"/>
      <c r="GPE4" s="41"/>
      <c r="GPF4" s="41"/>
      <c r="GPG4" s="41"/>
      <c r="GPH4" s="41"/>
      <c r="GPI4" s="41"/>
      <c r="GPJ4" s="41"/>
      <c r="GPK4" s="41"/>
      <c r="GPL4" s="41"/>
      <c r="GPM4" s="41"/>
      <c r="GPN4" s="41"/>
      <c r="GPO4" s="41"/>
      <c r="GPP4" s="41"/>
      <c r="GPQ4" s="41"/>
      <c r="GPR4" s="41"/>
      <c r="GPS4" s="41"/>
      <c r="GPT4" s="41"/>
      <c r="GPU4" s="41"/>
      <c r="GPV4" s="41"/>
      <c r="GPW4" s="41"/>
      <c r="GPX4" s="41"/>
      <c r="GPY4" s="41"/>
      <c r="GPZ4" s="41"/>
      <c r="GQA4" s="41"/>
      <c r="GQB4" s="41"/>
      <c r="GQC4" s="41"/>
      <c r="GQD4" s="41"/>
      <c r="GQE4" s="41"/>
      <c r="GQF4" s="41"/>
      <c r="GQG4" s="41"/>
      <c r="GQH4" s="41"/>
      <c r="GQI4" s="41"/>
      <c r="GQJ4" s="41"/>
      <c r="GQK4" s="41"/>
      <c r="GQL4" s="41"/>
      <c r="GQM4" s="41"/>
      <c r="GQN4" s="41"/>
      <c r="GQO4" s="41"/>
      <c r="GQP4" s="41"/>
      <c r="GQQ4" s="41"/>
      <c r="GQR4" s="41"/>
      <c r="GQS4" s="41"/>
      <c r="GQT4" s="41"/>
      <c r="GQU4" s="41"/>
      <c r="GQV4" s="41"/>
      <c r="GQW4" s="41"/>
      <c r="GQX4" s="41"/>
      <c r="GQY4" s="41"/>
      <c r="GQZ4" s="41"/>
      <c r="GRA4" s="41"/>
      <c r="GRB4" s="41"/>
      <c r="GRC4" s="41"/>
      <c r="GRD4" s="41"/>
      <c r="GRE4" s="41"/>
      <c r="GRF4" s="41"/>
      <c r="GRG4" s="41"/>
      <c r="GRH4" s="41"/>
      <c r="GRI4" s="41"/>
      <c r="GRJ4" s="41"/>
      <c r="GRK4" s="41"/>
      <c r="GRL4" s="41"/>
      <c r="GRM4" s="41"/>
      <c r="GRN4" s="41"/>
      <c r="GRO4" s="41"/>
      <c r="GRP4" s="41"/>
      <c r="GRQ4" s="41"/>
      <c r="GRR4" s="41"/>
      <c r="GRS4" s="41"/>
      <c r="GRT4" s="41"/>
      <c r="GRU4" s="41"/>
      <c r="GRV4" s="41"/>
      <c r="GRW4" s="41"/>
      <c r="GRX4" s="41"/>
      <c r="GRY4" s="41"/>
      <c r="GRZ4" s="41"/>
      <c r="GSA4" s="41"/>
      <c r="GSB4" s="41"/>
      <c r="GSC4" s="41"/>
      <c r="GSD4" s="41"/>
      <c r="GSE4" s="41"/>
      <c r="GSF4" s="41"/>
      <c r="GSG4" s="41"/>
      <c r="GSH4" s="41"/>
      <c r="GSI4" s="41"/>
      <c r="GSJ4" s="41"/>
      <c r="GSK4" s="41"/>
      <c r="GSL4" s="41"/>
      <c r="GSM4" s="41"/>
      <c r="GSN4" s="41"/>
      <c r="GSO4" s="41"/>
      <c r="GSP4" s="41"/>
      <c r="GSQ4" s="41"/>
      <c r="GSR4" s="41"/>
      <c r="GSS4" s="41"/>
      <c r="GST4" s="41"/>
      <c r="GSU4" s="41"/>
      <c r="GSV4" s="41"/>
      <c r="GSW4" s="41"/>
      <c r="GSX4" s="41"/>
      <c r="GSY4" s="41"/>
      <c r="GSZ4" s="41"/>
      <c r="GTA4" s="41"/>
      <c r="GTB4" s="41"/>
      <c r="GTC4" s="41"/>
      <c r="GTD4" s="41"/>
      <c r="GTE4" s="41"/>
      <c r="GTF4" s="41"/>
      <c r="GTG4" s="41"/>
      <c r="GTH4" s="41"/>
      <c r="GTI4" s="41"/>
      <c r="GTJ4" s="41"/>
      <c r="GTK4" s="41"/>
      <c r="GTL4" s="41"/>
      <c r="GTM4" s="41"/>
      <c r="GTN4" s="41"/>
      <c r="GTO4" s="41"/>
      <c r="GTP4" s="41"/>
      <c r="GTQ4" s="41"/>
      <c r="GTR4" s="41"/>
      <c r="GTS4" s="41"/>
      <c r="GTT4" s="41"/>
      <c r="GTU4" s="41"/>
      <c r="GTV4" s="41"/>
      <c r="GTW4" s="41"/>
      <c r="GTX4" s="41"/>
      <c r="GTY4" s="41"/>
      <c r="GTZ4" s="41"/>
      <c r="GUA4" s="41"/>
      <c r="GUB4" s="41"/>
      <c r="GUC4" s="41"/>
      <c r="GUD4" s="41"/>
      <c r="GUE4" s="41"/>
      <c r="GUF4" s="41"/>
      <c r="GUG4" s="41"/>
      <c r="GUH4" s="41"/>
      <c r="GUI4" s="41"/>
      <c r="GUJ4" s="41"/>
      <c r="GUK4" s="41"/>
      <c r="GUL4" s="41"/>
      <c r="GUM4" s="41"/>
      <c r="GUN4" s="41"/>
      <c r="GUO4" s="41"/>
      <c r="GUP4" s="41"/>
      <c r="GUQ4" s="41"/>
      <c r="GUR4" s="41"/>
      <c r="GUS4" s="41"/>
      <c r="GUT4" s="41"/>
      <c r="GUU4" s="41"/>
      <c r="GUV4" s="41"/>
      <c r="GUW4" s="41"/>
      <c r="GUX4" s="41"/>
      <c r="GUY4" s="41"/>
      <c r="GUZ4" s="41"/>
      <c r="GVA4" s="41"/>
      <c r="GVB4" s="41"/>
      <c r="GVC4" s="41"/>
      <c r="GVD4" s="41"/>
      <c r="GVE4" s="41"/>
      <c r="GVF4" s="41"/>
      <c r="GVG4" s="41"/>
      <c r="GVH4" s="41"/>
      <c r="GVI4" s="41"/>
      <c r="GVJ4" s="41"/>
      <c r="GVK4" s="41"/>
      <c r="GVL4" s="41"/>
      <c r="GVM4" s="41"/>
      <c r="GVN4" s="41"/>
      <c r="GVO4" s="41"/>
      <c r="GVP4" s="41"/>
      <c r="GVQ4" s="41"/>
      <c r="GVR4" s="41"/>
      <c r="GVS4" s="41"/>
      <c r="GVT4" s="41"/>
      <c r="GVU4" s="41"/>
      <c r="GVV4" s="41"/>
      <c r="GVW4" s="41"/>
      <c r="GVX4" s="41"/>
      <c r="GVY4" s="41"/>
      <c r="GVZ4" s="41"/>
      <c r="GWA4" s="41"/>
      <c r="GWB4" s="41"/>
      <c r="GWC4" s="41"/>
      <c r="GWD4" s="41"/>
      <c r="GWE4" s="41"/>
      <c r="GWF4" s="41"/>
      <c r="GWG4" s="41"/>
      <c r="GWH4" s="41"/>
      <c r="GWI4" s="41"/>
      <c r="GWJ4" s="41"/>
      <c r="GWK4" s="41"/>
      <c r="GWL4" s="41"/>
      <c r="GWM4" s="41"/>
      <c r="GWN4" s="41"/>
      <c r="GWO4" s="41"/>
      <c r="GWP4" s="41"/>
      <c r="GWQ4" s="41"/>
      <c r="GWR4" s="41"/>
      <c r="GWS4" s="41"/>
      <c r="GWT4" s="41"/>
      <c r="GWU4" s="41"/>
      <c r="GWV4" s="41"/>
      <c r="GWW4" s="41"/>
      <c r="GWX4" s="41"/>
      <c r="GWY4" s="41"/>
      <c r="GWZ4" s="41"/>
      <c r="GXA4" s="41"/>
      <c r="GXB4" s="41"/>
      <c r="GXC4" s="41"/>
      <c r="GXD4" s="41"/>
      <c r="GXE4" s="41"/>
      <c r="GXF4" s="41"/>
      <c r="GXG4" s="41"/>
      <c r="GXH4" s="41"/>
      <c r="GXI4" s="41"/>
      <c r="GXJ4" s="41"/>
      <c r="GXK4" s="41"/>
      <c r="GXL4" s="41"/>
      <c r="GXM4" s="41"/>
      <c r="GXN4" s="41"/>
      <c r="GXO4" s="41"/>
      <c r="GXP4" s="41"/>
      <c r="GXQ4" s="41"/>
      <c r="GXR4" s="41"/>
      <c r="GXS4" s="41"/>
      <c r="GXT4" s="41"/>
      <c r="GXU4" s="41"/>
      <c r="GXV4" s="41"/>
      <c r="GXW4" s="41"/>
      <c r="GXX4" s="41"/>
      <c r="GXY4" s="41"/>
      <c r="GXZ4" s="41"/>
      <c r="GYA4" s="41"/>
      <c r="GYB4" s="41"/>
      <c r="GYC4" s="41"/>
      <c r="GYD4" s="41"/>
      <c r="GYE4" s="41"/>
      <c r="GYF4" s="41"/>
      <c r="GYG4" s="41"/>
      <c r="GYH4" s="41"/>
      <c r="GYI4" s="41"/>
      <c r="GYJ4" s="41"/>
      <c r="GYK4" s="41"/>
      <c r="GYL4" s="41"/>
      <c r="GYM4" s="41"/>
      <c r="GYN4" s="41"/>
      <c r="GYO4" s="41"/>
      <c r="GYP4" s="41"/>
      <c r="GYQ4" s="41"/>
      <c r="GYR4" s="41"/>
      <c r="GYS4" s="41"/>
      <c r="GYT4" s="41"/>
      <c r="GYU4" s="41"/>
      <c r="GYV4" s="41"/>
      <c r="GYW4" s="41"/>
      <c r="GYX4" s="41"/>
      <c r="GYY4" s="41"/>
      <c r="GYZ4" s="41"/>
      <c r="GZA4" s="41"/>
      <c r="GZB4" s="41"/>
      <c r="GZC4" s="41"/>
      <c r="GZD4" s="41"/>
      <c r="GZE4" s="41"/>
      <c r="GZF4" s="41"/>
      <c r="GZG4" s="41"/>
      <c r="GZH4" s="41"/>
      <c r="GZI4" s="41"/>
      <c r="GZJ4" s="41"/>
      <c r="GZK4" s="41"/>
      <c r="GZL4" s="41"/>
      <c r="GZM4" s="41"/>
      <c r="GZN4" s="41"/>
      <c r="GZO4" s="41"/>
      <c r="GZP4" s="41"/>
      <c r="GZQ4" s="41"/>
      <c r="GZR4" s="41"/>
      <c r="GZS4" s="41"/>
      <c r="GZT4" s="41"/>
      <c r="GZU4" s="41"/>
      <c r="GZV4" s="41"/>
      <c r="GZW4" s="41"/>
      <c r="GZX4" s="41"/>
      <c r="GZY4" s="41"/>
      <c r="GZZ4" s="41"/>
      <c r="HAA4" s="41"/>
      <c r="HAB4" s="41"/>
      <c r="HAC4" s="41"/>
      <c r="HAD4" s="41"/>
      <c r="HAE4" s="41"/>
      <c r="HAF4" s="41"/>
      <c r="HAG4" s="41"/>
      <c r="HAH4" s="41"/>
      <c r="HAI4" s="41"/>
      <c r="HAJ4" s="41"/>
      <c r="HAK4" s="41"/>
      <c r="HAL4" s="41"/>
      <c r="HAM4" s="41"/>
      <c r="HAN4" s="41"/>
      <c r="HAO4" s="41"/>
      <c r="HAP4" s="41"/>
      <c r="HAQ4" s="41"/>
      <c r="HAR4" s="41"/>
      <c r="HAS4" s="41"/>
      <c r="HAT4" s="41"/>
      <c r="HAU4" s="41"/>
      <c r="HAV4" s="41"/>
      <c r="HAW4" s="41"/>
      <c r="HAX4" s="41"/>
      <c r="HAY4" s="41"/>
      <c r="HAZ4" s="41"/>
      <c r="HBA4" s="41"/>
      <c r="HBB4" s="41"/>
      <c r="HBC4" s="41"/>
      <c r="HBD4" s="41"/>
      <c r="HBE4" s="41"/>
      <c r="HBF4" s="41"/>
      <c r="HBG4" s="41"/>
      <c r="HBH4" s="41"/>
      <c r="HBI4" s="41"/>
      <c r="HBJ4" s="41"/>
      <c r="HBK4" s="41"/>
      <c r="HBL4" s="41"/>
      <c r="HBM4" s="41"/>
      <c r="HBN4" s="41"/>
      <c r="HBO4" s="41"/>
      <c r="HBP4" s="41"/>
      <c r="HBQ4" s="41"/>
      <c r="HBR4" s="41"/>
      <c r="HBS4" s="41"/>
      <c r="HBT4" s="41"/>
      <c r="HBU4" s="41"/>
      <c r="HBV4" s="41"/>
      <c r="HBW4" s="41"/>
      <c r="HBX4" s="41"/>
      <c r="HBY4" s="41"/>
      <c r="HBZ4" s="41"/>
      <c r="HCA4" s="41"/>
      <c r="HCB4" s="41"/>
      <c r="HCC4" s="41"/>
      <c r="HCD4" s="41"/>
      <c r="HCE4" s="41"/>
      <c r="HCF4" s="41"/>
      <c r="HCG4" s="41"/>
      <c r="HCH4" s="41"/>
      <c r="HCI4" s="41"/>
      <c r="HCJ4" s="41"/>
      <c r="HCK4" s="41"/>
      <c r="HCL4" s="41"/>
      <c r="HCM4" s="41"/>
      <c r="HCN4" s="41"/>
      <c r="HCO4" s="41"/>
      <c r="HCP4" s="41"/>
      <c r="HCQ4" s="41"/>
      <c r="HCR4" s="41"/>
      <c r="HCS4" s="41"/>
      <c r="HCT4" s="41"/>
      <c r="HCU4" s="41"/>
      <c r="HCV4" s="41"/>
      <c r="HCW4" s="41"/>
      <c r="HCX4" s="41"/>
      <c r="HCY4" s="41"/>
      <c r="HCZ4" s="41"/>
      <c r="HDA4" s="41"/>
      <c r="HDB4" s="41"/>
      <c r="HDC4" s="41"/>
      <c r="HDD4" s="41"/>
      <c r="HDE4" s="41"/>
      <c r="HDF4" s="41"/>
      <c r="HDG4" s="41"/>
      <c r="HDH4" s="41"/>
      <c r="HDI4" s="41"/>
      <c r="HDJ4" s="41"/>
      <c r="HDK4" s="41"/>
      <c r="HDL4" s="41"/>
      <c r="HDM4" s="41"/>
      <c r="HDN4" s="41"/>
      <c r="HDO4" s="41"/>
      <c r="HDP4" s="41"/>
      <c r="HDQ4" s="41"/>
      <c r="HDR4" s="41"/>
      <c r="HDS4" s="41"/>
      <c r="HDT4" s="41"/>
      <c r="HDU4" s="41"/>
      <c r="HDV4" s="41"/>
      <c r="HDW4" s="41"/>
      <c r="HDX4" s="41"/>
      <c r="HDY4" s="41"/>
      <c r="HDZ4" s="41"/>
      <c r="HEA4" s="41"/>
      <c r="HEB4" s="41"/>
      <c r="HEC4" s="41"/>
      <c r="HED4" s="41"/>
      <c r="HEE4" s="41"/>
      <c r="HEF4" s="41"/>
      <c r="HEG4" s="41"/>
      <c r="HEH4" s="41"/>
      <c r="HEI4" s="41"/>
      <c r="HEJ4" s="41"/>
      <c r="HEK4" s="41"/>
      <c r="HEL4" s="41"/>
      <c r="HEM4" s="41"/>
      <c r="HEN4" s="41"/>
      <c r="HEO4" s="41"/>
      <c r="HEP4" s="41"/>
      <c r="HEQ4" s="41"/>
      <c r="HER4" s="41"/>
      <c r="HES4" s="41"/>
      <c r="HET4" s="41"/>
      <c r="HEU4" s="41"/>
      <c r="HEV4" s="41"/>
      <c r="HEW4" s="41"/>
      <c r="HEX4" s="41"/>
      <c r="HEY4" s="41"/>
      <c r="HEZ4" s="41"/>
      <c r="HFA4" s="41"/>
      <c r="HFB4" s="41"/>
      <c r="HFC4" s="41"/>
      <c r="HFD4" s="41"/>
      <c r="HFE4" s="41"/>
      <c r="HFF4" s="41"/>
      <c r="HFG4" s="41"/>
      <c r="HFH4" s="41"/>
      <c r="HFI4" s="41"/>
      <c r="HFJ4" s="41"/>
      <c r="HFK4" s="41"/>
      <c r="HFL4" s="41"/>
      <c r="HFM4" s="41"/>
      <c r="HFN4" s="41"/>
      <c r="HFO4" s="41"/>
      <c r="HFP4" s="41"/>
      <c r="HFQ4" s="41"/>
      <c r="HFR4" s="41"/>
      <c r="HFS4" s="41"/>
      <c r="HFT4" s="41"/>
      <c r="HFU4" s="41"/>
      <c r="HFV4" s="41"/>
      <c r="HFW4" s="41"/>
      <c r="HFX4" s="41"/>
      <c r="HFY4" s="41"/>
      <c r="HFZ4" s="41"/>
      <c r="HGA4" s="41"/>
      <c r="HGB4" s="41"/>
      <c r="HGC4" s="41"/>
      <c r="HGD4" s="41"/>
      <c r="HGE4" s="41"/>
      <c r="HGF4" s="41"/>
      <c r="HGG4" s="41"/>
      <c r="HGH4" s="41"/>
      <c r="HGI4" s="41"/>
      <c r="HGJ4" s="41"/>
      <c r="HGK4" s="41"/>
      <c r="HGL4" s="41"/>
      <c r="HGM4" s="41"/>
      <c r="HGN4" s="41"/>
      <c r="HGO4" s="41"/>
      <c r="HGP4" s="41"/>
      <c r="HGQ4" s="41"/>
      <c r="HGR4" s="41"/>
      <c r="HGS4" s="41"/>
      <c r="HGT4" s="41"/>
      <c r="HGU4" s="41"/>
      <c r="HGV4" s="41"/>
      <c r="HGW4" s="41"/>
      <c r="HGX4" s="41"/>
      <c r="HGY4" s="41"/>
      <c r="HGZ4" s="41"/>
      <c r="HHA4" s="41"/>
      <c r="HHB4" s="41"/>
      <c r="HHC4" s="41"/>
      <c r="HHD4" s="41"/>
      <c r="HHE4" s="41"/>
      <c r="HHF4" s="41"/>
      <c r="HHG4" s="41"/>
      <c r="HHH4" s="41"/>
      <c r="HHI4" s="41"/>
      <c r="HHJ4" s="41"/>
      <c r="HHK4" s="41"/>
      <c r="HHL4" s="41"/>
      <c r="HHM4" s="41"/>
      <c r="HHN4" s="41"/>
      <c r="HHO4" s="41"/>
      <c r="HHP4" s="41"/>
      <c r="HHQ4" s="41"/>
      <c r="HHR4" s="41"/>
      <c r="HHS4" s="41"/>
      <c r="HHT4" s="41"/>
      <c r="HHU4" s="41"/>
      <c r="HHV4" s="41"/>
      <c r="HHW4" s="41"/>
      <c r="HHX4" s="41"/>
      <c r="HHY4" s="41"/>
      <c r="HHZ4" s="41"/>
      <c r="HIA4" s="41"/>
      <c r="HIB4" s="41"/>
      <c r="HIC4" s="41"/>
      <c r="HID4" s="41"/>
      <c r="HIE4" s="41"/>
      <c r="HIF4" s="41"/>
      <c r="HIG4" s="41"/>
      <c r="HIH4" s="41"/>
      <c r="HII4" s="41"/>
      <c r="HIJ4" s="41"/>
      <c r="HIK4" s="41"/>
      <c r="HIL4" s="41"/>
      <c r="HIM4" s="41"/>
      <c r="HIN4" s="41"/>
      <c r="HIO4" s="41"/>
      <c r="HIP4" s="41"/>
      <c r="HIQ4" s="41"/>
      <c r="HIR4" s="41"/>
      <c r="HIS4" s="41"/>
      <c r="HIT4" s="41"/>
      <c r="HIU4" s="41"/>
      <c r="HIV4" s="41"/>
      <c r="HIW4" s="41"/>
      <c r="HIX4" s="41"/>
      <c r="HIY4" s="41"/>
      <c r="HIZ4" s="41"/>
      <c r="HJA4" s="41"/>
      <c r="HJB4" s="41"/>
      <c r="HJC4" s="41"/>
      <c r="HJD4" s="41"/>
      <c r="HJE4" s="41"/>
      <c r="HJF4" s="41"/>
      <c r="HJG4" s="41"/>
      <c r="HJH4" s="41"/>
      <c r="HJI4" s="41"/>
      <c r="HJJ4" s="41"/>
      <c r="HJK4" s="41"/>
      <c r="HJL4" s="41"/>
      <c r="HJM4" s="41"/>
      <c r="HJN4" s="41"/>
      <c r="HJO4" s="41"/>
      <c r="HJP4" s="41"/>
      <c r="HJQ4" s="41"/>
      <c r="HJR4" s="41"/>
      <c r="HJS4" s="41"/>
      <c r="HJT4" s="41"/>
      <c r="HJU4" s="41"/>
      <c r="HJV4" s="41"/>
      <c r="HJW4" s="41"/>
      <c r="HJX4" s="41"/>
      <c r="HJY4" s="41"/>
      <c r="HJZ4" s="41"/>
      <c r="HKA4" s="41"/>
      <c r="HKB4" s="41"/>
      <c r="HKC4" s="41"/>
      <c r="HKD4" s="41"/>
      <c r="HKE4" s="41"/>
      <c r="HKF4" s="41"/>
      <c r="HKG4" s="41"/>
      <c r="HKH4" s="41"/>
      <c r="HKI4" s="41"/>
      <c r="HKJ4" s="41"/>
      <c r="HKK4" s="41"/>
      <c r="HKL4" s="41"/>
      <c r="HKM4" s="41"/>
      <c r="HKN4" s="41"/>
      <c r="HKO4" s="41"/>
      <c r="HKP4" s="41"/>
      <c r="HKQ4" s="41"/>
      <c r="HKR4" s="41"/>
      <c r="HKS4" s="41"/>
      <c r="HKT4" s="41"/>
      <c r="HKU4" s="41"/>
      <c r="HKV4" s="41"/>
      <c r="HKW4" s="41"/>
      <c r="HKX4" s="41"/>
      <c r="HKY4" s="41"/>
      <c r="HKZ4" s="41"/>
      <c r="HLA4" s="41"/>
      <c r="HLB4" s="41"/>
      <c r="HLC4" s="41"/>
      <c r="HLD4" s="41"/>
      <c r="HLE4" s="41"/>
      <c r="HLF4" s="41"/>
      <c r="HLG4" s="41"/>
      <c r="HLH4" s="41"/>
      <c r="HLI4" s="41"/>
      <c r="HLJ4" s="41"/>
      <c r="HLK4" s="41"/>
      <c r="HLL4" s="41"/>
      <c r="HLM4" s="41"/>
      <c r="HLN4" s="41"/>
      <c r="HLO4" s="41"/>
      <c r="HLP4" s="41"/>
      <c r="HLQ4" s="41"/>
      <c r="HLR4" s="41"/>
      <c r="HLS4" s="41"/>
      <c r="HLT4" s="41"/>
      <c r="HLU4" s="41"/>
      <c r="HLV4" s="41"/>
      <c r="HLW4" s="41"/>
      <c r="HLX4" s="41"/>
      <c r="HLY4" s="41"/>
      <c r="HLZ4" s="41"/>
      <c r="HMA4" s="41"/>
      <c r="HMB4" s="41"/>
      <c r="HMC4" s="41"/>
      <c r="HMD4" s="41"/>
      <c r="HME4" s="41"/>
      <c r="HMF4" s="41"/>
      <c r="HMG4" s="41"/>
      <c r="HMH4" s="41"/>
      <c r="HMI4" s="41"/>
      <c r="HMJ4" s="41"/>
      <c r="HMK4" s="41"/>
      <c r="HML4" s="41"/>
      <c r="HMM4" s="41"/>
      <c r="HMN4" s="41"/>
      <c r="HMO4" s="41"/>
      <c r="HMP4" s="41"/>
      <c r="HMQ4" s="41"/>
      <c r="HMR4" s="41"/>
      <c r="HMS4" s="41"/>
      <c r="HMT4" s="41"/>
      <c r="HMU4" s="41"/>
      <c r="HMV4" s="41"/>
      <c r="HMW4" s="41"/>
      <c r="HMX4" s="41"/>
      <c r="HMY4" s="41"/>
      <c r="HMZ4" s="41"/>
      <c r="HNA4" s="41"/>
      <c r="HNB4" s="41"/>
      <c r="HNC4" s="41"/>
      <c r="HND4" s="41"/>
      <c r="HNE4" s="41"/>
      <c r="HNF4" s="41"/>
      <c r="HNG4" s="41"/>
      <c r="HNH4" s="41"/>
      <c r="HNI4" s="41"/>
      <c r="HNJ4" s="41"/>
      <c r="HNK4" s="41"/>
      <c r="HNL4" s="41"/>
      <c r="HNM4" s="41"/>
      <c r="HNN4" s="41"/>
      <c r="HNO4" s="41"/>
      <c r="HNP4" s="41"/>
      <c r="HNQ4" s="41"/>
      <c r="HNR4" s="41"/>
      <c r="HNS4" s="41"/>
      <c r="HNT4" s="41"/>
      <c r="HNU4" s="41"/>
      <c r="HNV4" s="41"/>
      <c r="HNW4" s="41"/>
      <c r="HNX4" s="41"/>
      <c r="HNY4" s="41"/>
      <c r="HNZ4" s="41"/>
      <c r="HOA4" s="41"/>
      <c r="HOB4" s="41"/>
      <c r="HOC4" s="41"/>
      <c r="HOD4" s="41"/>
      <c r="HOE4" s="41"/>
      <c r="HOF4" s="41"/>
      <c r="HOG4" s="41"/>
      <c r="HOH4" s="41"/>
      <c r="HOI4" s="41"/>
      <c r="HOJ4" s="41"/>
      <c r="HOK4" s="41"/>
      <c r="HOL4" s="41"/>
      <c r="HOM4" s="41"/>
      <c r="HON4" s="41"/>
      <c r="HOO4" s="41"/>
      <c r="HOP4" s="41"/>
      <c r="HOQ4" s="41"/>
      <c r="HOR4" s="41"/>
      <c r="HOS4" s="41"/>
      <c r="HOT4" s="41"/>
      <c r="HOU4" s="41"/>
      <c r="HOV4" s="41"/>
      <c r="HOW4" s="41"/>
      <c r="HOX4" s="41"/>
      <c r="HOY4" s="41"/>
      <c r="HOZ4" s="41"/>
      <c r="HPA4" s="41"/>
      <c r="HPB4" s="41"/>
      <c r="HPC4" s="41"/>
      <c r="HPD4" s="41"/>
      <c r="HPE4" s="41"/>
      <c r="HPF4" s="41"/>
      <c r="HPG4" s="41"/>
      <c r="HPH4" s="41"/>
      <c r="HPI4" s="41"/>
      <c r="HPJ4" s="41"/>
      <c r="HPK4" s="41"/>
      <c r="HPL4" s="41"/>
      <c r="HPM4" s="41"/>
      <c r="HPN4" s="41"/>
      <c r="HPO4" s="41"/>
      <c r="HPP4" s="41"/>
      <c r="HPQ4" s="41"/>
      <c r="HPR4" s="41"/>
      <c r="HPS4" s="41"/>
      <c r="HPT4" s="41"/>
      <c r="HPU4" s="41"/>
      <c r="HPV4" s="41"/>
      <c r="HPW4" s="41"/>
      <c r="HPX4" s="41"/>
      <c r="HPY4" s="41"/>
      <c r="HPZ4" s="41"/>
      <c r="HQA4" s="41"/>
      <c r="HQB4" s="41"/>
      <c r="HQC4" s="41"/>
      <c r="HQD4" s="41"/>
      <c r="HQE4" s="41"/>
      <c r="HQF4" s="41"/>
      <c r="HQG4" s="41"/>
      <c r="HQH4" s="41"/>
      <c r="HQI4" s="41"/>
      <c r="HQJ4" s="41"/>
      <c r="HQK4" s="41"/>
      <c r="HQL4" s="41"/>
      <c r="HQM4" s="41"/>
      <c r="HQN4" s="41"/>
      <c r="HQO4" s="41"/>
      <c r="HQP4" s="41"/>
      <c r="HQQ4" s="41"/>
      <c r="HQR4" s="41"/>
      <c r="HQS4" s="41"/>
      <c r="HQT4" s="41"/>
      <c r="HQU4" s="41"/>
      <c r="HQV4" s="41"/>
      <c r="HQW4" s="41"/>
      <c r="HQX4" s="41"/>
      <c r="HQY4" s="41"/>
      <c r="HQZ4" s="41"/>
      <c r="HRA4" s="41"/>
      <c r="HRB4" s="41"/>
      <c r="HRC4" s="41"/>
      <c r="HRD4" s="41"/>
      <c r="HRE4" s="41"/>
      <c r="HRF4" s="41"/>
      <c r="HRG4" s="41"/>
      <c r="HRH4" s="41"/>
      <c r="HRI4" s="41"/>
      <c r="HRJ4" s="41"/>
      <c r="HRK4" s="41"/>
      <c r="HRL4" s="41"/>
      <c r="HRM4" s="41"/>
      <c r="HRN4" s="41"/>
      <c r="HRO4" s="41"/>
      <c r="HRP4" s="41"/>
      <c r="HRQ4" s="41"/>
      <c r="HRR4" s="41"/>
      <c r="HRS4" s="41"/>
      <c r="HRT4" s="41"/>
      <c r="HRU4" s="41"/>
      <c r="HRV4" s="41"/>
      <c r="HRW4" s="41"/>
      <c r="HRX4" s="41"/>
      <c r="HRY4" s="41"/>
      <c r="HRZ4" s="41"/>
      <c r="HSA4" s="41"/>
      <c r="HSB4" s="41"/>
      <c r="HSC4" s="41"/>
      <c r="HSD4" s="41"/>
      <c r="HSE4" s="41"/>
      <c r="HSF4" s="41"/>
      <c r="HSG4" s="41"/>
      <c r="HSH4" s="41"/>
      <c r="HSI4" s="41"/>
      <c r="HSJ4" s="41"/>
      <c r="HSK4" s="41"/>
      <c r="HSL4" s="41"/>
      <c r="HSM4" s="41"/>
      <c r="HSN4" s="41"/>
      <c r="HSO4" s="41"/>
      <c r="HSP4" s="41"/>
      <c r="HSQ4" s="41"/>
      <c r="HSR4" s="41"/>
      <c r="HSS4" s="41"/>
      <c r="HST4" s="41"/>
      <c r="HSU4" s="41"/>
      <c r="HSV4" s="41"/>
      <c r="HSW4" s="41"/>
      <c r="HSX4" s="41"/>
      <c r="HSY4" s="41"/>
      <c r="HSZ4" s="41"/>
      <c r="HTA4" s="41"/>
      <c r="HTB4" s="41"/>
      <c r="HTC4" s="41"/>
      <c r="HTD4" s="41"/>
      <c r="HTE4" s="41"/>
      <c r="HTF4" s="41"/>
      <c r="HTG4" s="41"/>
      <c r="HTH4" s="41"/>
      <c r="HTI4" s="41"/>
      <c r="HTJ4" s="41"/>
      <c r="HTK4" s="41"/>
      <c r="HTL4" s="41"/>
      <c r="HTM4" s="41"/>
      <c r="HTN4" s="41"/>
      <c r="HTO4" s="41"/>
      <c r="HTP4" s="41"/>
      <c r="HTQ4" s="41"/>
      <c r="HTR4" s="41"/>
      <c r="HTS4" s="41"/>
      <c r="HTT4" s="41"/>
      <c r="HTU4" s="41"/>
      <c r="HTV4" s="41"/>
      <c r="HTW4" s="41"/>
      <c r="HTX4" s="41"/>
      <c r="HTY4" s="41"/>
      <c r="HTZ4" s="41"/>
      <c r="HUA4" s="41"/>
      <c r="HUB4" s="41"/>
      <c r="HUC4" s="41"/>
      <c r="HUD4" s="41"/>
      <c r="HUE4" s="41"/>
      <c r="HUF4" s="41"/>
      <c r="HUG4" s="41"/>
      <c r="HUH4" s="41"/>
      <c r="HUI4" s="41"/>
      <c r="HUJ4" s="41"/>
      <c r="HUK4" s="41"/>
      <c r="HUL4" s="41"/>
      <c r="HUM4" s="41"/>
      <c r="HUN4" s="41"/>
      <c r="HUO4" s="41"/>
      <c r="HUP4" s="41"/>
      <c r="HUQ4" s="41"/>
      <c r="HUR4" s="41"/>
      <c r="HUS4" s="41"/>
      <c r="HUT4" s="41"/>
      <c r="HUU4" s="41"/>
      <c r="HUV4" s="41"/>
      <c r="HUW4" s="41"/>
      <c r="HUX4" s="41"/>
      <c r="HUY4" s="41"/>
      <c r="HUZ4" s="41"/>
      <c r="HVA4" s="41"/>
      <c r="HVB4" s="41"/>
      <c r="HVC4" s="41"/>
      <c r="HVD4" s="41"/>
      <c r="HVE4" s="41"/>
      <c r="HVF4" s="41"/>
      <c r="HVG4" s="41"/>
      <c r="HVH4" s="41"/>
      <c r="HVI4" s="41"/>
      <c r="HVJ4" s="41"/>
      <c r="HVK4" s="41"/>
      <c r="HVL4" s="41"/>
      <c r="HVM4" s="41"/>
      <c r="HVN4" s="41"/>
      <c r="HVO4" s="41"/>
      <c r="HVP4" s="41"/>
      <c r="HVQ4" s="41"/>
      <c r="HVR4" s="41"/>
      <c r="HVS4" s="41"/>
      <c r="HVT4" s="41"/>
      <c r="HVU4" s="41"/>
      <c r="HVV4" s="41"/>
      <c r="HVW4" s="41"/>
      <c r="HVX4" s="41"/>
      <c r="HVY4" s="41"/>
      <c r="HVZ4" s="41"/>
      <c r="HWA4" s="41"/>
      <c r="HWB4" s="41"/>
      <c r="HWC4" s="41"/>
      <c r="HWD4" s="41"/>
      <c r="HWE4" s="41"/>
      <c r="HWF4" s="41"/>
      <c r="HWG4" s="41"/>
      <c r="HWH4" s="41"/>
      <c r="HWI4" s="41"/>
      <c r="HWJ4" s="41"/>
      <c r="HWK4" s="41"/>
      <c r="HWL4" s="41"/>
      <c r="HWM4" s="41"/>
      <c r="HWN4" s="41"/>
      <c r="HWO4" s="41"/>
      <c r="HWP4" s="41"/>
      <c r="HWQ4" s="41"/>
      <c r="HWR4" s="41"/>
      <c r="HWS4" s="41"/>
      <c r="HWT4" s="41"/>
      <c r="HWU4" s="41"/>
      <c r="HWV4" s="41"/>
      <c r="HWW4" s="41"/>
      <c r="HWX4" s="41"/>
      <c r="HWY4" s="41"/>
      <c r="HWZ4" s="41"/>
      <c r="HXA4" s="41"/>
      <c r="HXB4" s="41"/>
      <c r="HXC4" s="41"/>
      <c r="HXD4" s="41"/>
      <c r="HXE4" s="41"/>
      <c r="HXF4" s="41"/>
      <c r="HXG4" s="41"/>
      <c r="HXH4" s="41"/>
      <c r="HXI4" s="41"/>
      <c r="HXJ4" s="41"/>
      <c r="HXK4" s="41"/>
      <c r="HXL4" s="41"/>
      <c r="HXM4" s="41"/>
      <c r="HXN4" s="41"/>
      <c r="HXO4" s="41"/>
      <c r="HXP4" s="41"/>
      <c r="HXQ4" s="41"/>
      <c r="HXR4" s="41"/>
      <c r="HXS4" s="41"/>
      <c r="HXT4" s="41"/>
      <c r="HXU4" s="41"/>
      <c r="HXV4" s="41"/>
      <c r="HXW4" s="41"/>
      <c r="HXX4" s="41"/>
      <c r="HXY4" s="41"/>
      <c r="HXZ4" s="41"/>
      <c r="HYA4" s="41"/>
      <c r="HYB4" s="41"/>
      <c r="HYC4" s="41"/>
      <c r="HYD4" s="41"/>
      <c r="HYE4" s="41"/>
      <c r="HYF4" s="41"/>
      <c r="HYG4" s="41"/>
      <c r="HYH4" s="41"/>
      <c r="HYI4" s="41"/>
      <c r="HYJ4" s="41"/>
      <c r="HYK4" s="41"/>
      <c r="HYL4" s="41"/>
      <c r="HYM4" s="41"/>
      <c r="HYN4" s="41"/>
      <c r="HYO4" s="41"/>
      <c r="HYP4" s="41"/>
      <c r="HYQ4" s="41"/>
      <c r="HYR4" s="41"/>
      <c r="HYS4" s="41"/>
      <c r="HYT4" s="41"/>
      <c r="HYU4" s="41"/>
      <c r="HYV4" s="41"/>
      <c r="HYW4" s="41"/>
      <c r="HYX4" s="41"/>
      <c r="HYY4" s="41"/>
      <c r="HYZ4" s="41"/>
      <c r="HZA4" s="41"/>
      <c r="HZB4" s="41"/>
      <c r="HZC4" s="41"/>
      <c r="HZD4" s="41"/>
      <c r="HZE4" s="41"/>
      <c r="HZF4" s="41"/>
      <c r="HZG4" s="41"/>
      <c r="HZH4" s="41"/>
      <c r="HZI4" s="41"/>
      <c r="HZJ4" s="41"/>
      <c r="HZK4" s="41"/>
      <c r="HZL4" s="41"/>
      <c r="HZM4" s="41"/>
      <c r="HZN4" s="41"/>
      <c r="HZO4" s="41"/>
      <c r="HZP4" s="41"/>
      <c r="HZQ4" s="41"/>
      <c r="HZR4" s="41"/>
      <c r="HZS4" s="41"/>
      <c r="HZT4" s="41"/>
      <c r="HZU4" s="41"/>
      <c r="HZV4" s="41"/>
      <c r="HZW4" s="41"/>
      <c r="HZX4" s="41"/>
      <c r="HZY4" s="41"/>
      <c r="HZZ4" s="41"/>
      <c r="IAA4" s="41"/>
      <c r="IAB4" s="41"/>
      <c r="IAC4" s="41"/>
      <c r="IAD4" s="41"/>
      <c r="IAE4" s="41"/>
      <c r="IAF4" s="41"/>
      <c r="IAG4" s="41"/>
      <c r="IAH4" s="41"/>
      <c r="IAI4" s="41"/>
      <c r="IAJ4" s="41"/>
      <c r="IAK4" s="41"/>
      <c r="IAL4" s="41"/>
      <c r="IAM4" s="41"/>
      <c r="IAN4" s="41"/>
      <c r="IAO4" s="41"/>
      <c r="IAP4" s="41"/>
      <c r="IAQ4" s="41"/>
      <c r="IAR4" s="41"/>
      <c r="IAS4" s="41"/>
      <c r="IAT4" s="41"/>
      <c r="IAU4" s="41"/>
      <c r="IAV4" s="41"/>
      <c r="IAW4" s="41"/>
      <c r="IAX4" s="41"/>
      <c r="IAY4" s="41"/>
      <c r="IAZ4" s="41"/>
      <c r="IBA4" s="41"/>
      <c r="IBB4" s="41"/>
      <c r="IBC4" s="41"/>
      <c r="IBD4" s="41"/>
      <c r="IBE4" s="41"/>
      <c r="IBF4" s="41"/>
      <c r="IBG4" s="41"/>
      <c r="IBH4" s="41"/>
      <c r="IBI4" s="41"/>
      <c r="IBJ4" s="41"/>
      <c r="IBK4" s="41"/>
      <c r="IBL4" s="41"/>
      <c r="IBM4" s="41"/>
      <c r="IBN4" s="41"/>
      <c r="IBO4" s="41"/>
      <c r="IBP4" s="41"/>
      <c r="IBQ4" s="41"/>
      <c r="IBR4" s="41"/>
      <c r="IBS4" s="41"/>
      <c r="IBT4" s="41"/>
      <c r="IBU4" s="41"/>
      <c r="IBV4" s="41"/>
      <c r="IBW4" s="41"/>
      <c r="IBX4" s="41"/>
      <c r="IBY4" s="41"/>
      <c r="IBZ4" s="41"/>
      <c r="ICA4" s="41"/>
      <c r="ICB4" s="41"/>
      <c r="ICC4" s="41"/>
      <c r="ICD4" s="41"/>
      <c r="ICE4" s="41"/>
      <c r="ICF4" s="41"/>
      <c r="ICG4" s="41"/>
      <c r="ICH4" s="41"/>
      <c r="ICI4" s="41"/>
      <c r="ICJ4" s="41"/>
      <c r="ICK4" s="41"/>
      <c r="ICL4" s="41"/>
      <c r="ICM4" s="41"/>
      <c r="ICN4" s="41"/>
      <c r="ICO4" s="41"/>
      <c r="ICP4" s="41"/>
      <c r="ICQ4" s="41"/>
      <c r="ICR4" s="41"/>
      <c r="ICS4" s="41"/>
      <c r="ICT4" s="41"/>
      <c r="ICU4" s="41"/>
      <c r="ICV4" s="41"/>
      <c r="ICW4" s="41"/>
      <c r="ICX4" s="41"/>
      <c r="ICY4" s="41"/>
      <c r="ICZ4" s="41"/>
      <c r="IDA4" s="41"/>
      <c r="IDB4" s="41"/>
      <c r="IDC4" s="41"/>
      <c r="IDD4" s="41"/>
      <c r="IDE4" s="41"/>
      <c r="IDF4" s="41"/>
      <c r="IDG4" s="41"/>
      <c r="IDH4" s="41"/>
      <c r="IDI4" s="41"/>
      <c r="IDJ4" s="41"/>
      <c r="IDK4" s="41"/>
      <c r="IDL4" s="41"/>
      <c r="IDM4" s="41"/>
      <c r="IDN4" s="41"/>
      <c r="IDO4" s="41"/>
      <c r="IDP4" s="41"/>
      <c r="IDQ4" s="41"/>
      <c r="IDR4" s="41"/>
      <c r="IDS4" s="41"/>
      <c r="IDT4" s="41"/>
      <c r="IDU4" s="41"/>
      <c r="IDV4" s="41"/>
      <c r="IDW4" s="41"/>
      <c r="IDX4" s="41"/>
      <c r="IDY4" s="41"/>
      <c r="IDZ4" s="41"/>
      <c r="IEA4" s="41"/>
      <c r="IEB4" s="41"/>
      <c r="IEC4" s="41"/>
      <c r="IED4" s="41"/>
      <c r="IEE4" s="41"/>
      <c r="IEF4" s="41"/>
      <c r="IEG4" s="41"/>
      <c r="IEH4" s="41"/>
      <c r="IEI4" s="41"/>
      <c r="IEJ4" s="41"/>
      <c r="IEK4" s="41"/>
      <c r="IEL4" s="41"/>
      <c r="IEM4" s="41"/>
      <c r="IEN4" s="41"/>
      <c r="IEO4" s="41"/>
      <c r="IEP4" s="41"/>
      <c r="IEQ4" s="41"/>
      <c r="IER4" s="41"/>
      <c r="IES4" s="41"/>
      <c r="IET4" s="41"/>
      <c r="IEU4" s="41"/>
      <c r="IEV4" s="41"/>
      <c r="IEW4" s="41"/>
      <c r="IEX4" s="41"/>
      <c r="IEY4" s="41"/>
      <c r="IEZ4" s="41"/>
      <c r="IFA4" s="41"/>
      <c r="IFB4" s="41"/>
      <c r="IFC4" s="41"/>
      <c r="IFD4" s="41"/>
      <c r="IFE4" s="41"/>
      <c r="IFF4" s="41"/>
      <c r="IFG4" s="41"/>
      <c r="IFH4" s="41"/>
      <c r="IFI4" s="41"/>
      <c r="IFJ4" s="41"/>
      <c r="IFK4" s="41"/>
      <c r="IFL4" s="41"/>
      <c r="IFM4" s="41"/>
      <c r="IFN4" s="41"/>
      <c r="IFO4" s="41"/>
      <c r="IFP4" s="41"/>
      <c r="IFQ4" s="41"/>
      <c r="IFR4" s="41"/>
      <c r="IFS4" s="41"/>
      <c r="IFT4" s="41"/>
      <c r="IFU4" s="41"/>
      <c r="IFV4" s="41"/>
      <c r="IFW4" s="41"/>
      <c r="IFX4" s="41"/>
      <c r="IFY4" s="41"/>
      <c r="IFZ4" s="41"/>
      <c r="IGA4" s="41"/>
      <c r="IGB4" s="41"/>
      <c r="IGC4" s="41"/>
      <c r="IGD4" s="41"/>
      <c r="IGE4" s="41"/>
      <c r="IGF4" s="41"/>
      <c r="IGG4" s="41"/>
      <c r="IGH4" s="41"/>
      <c r="IGI4" s="41"/>
      <c r="IGJ4" s="41"/>
      <c r="IGK4" s="41"/>
      <c r="IGL4" s="41"/>
      <c r="IGM4" s="41"/>
      <c r="IGN4" s="41"/>
      <c r="IGO4" s="41"/>
      <c r="IGP4" s="41"/>
      <c r="IGQ4" s="41"/>
      <c r="IGR4" s="41"/>
      <c r="IGS4" s="41"/>
      <c r="IGT4" s="41"/>
      <c r="IGU4" s="41"/>
      <c r="IGV4" s="41"/>
      <c r="IGW4" s="41"/>
      <c r="IGX4" s="41"/>
      <c r="IGY4" s="41"/>
      <c r="IGZ4" s="41"/>
      <c r="IHA4" s="41"/>
      <c r="IHB4" s="41"/>
      <c r="IHC4" s="41"/>
      <c r="IHD4" s="41"/>
      <c r="IHE4" s="41"/>
      <c r="IHF4" s="41"/>
      <c r="IHG4" s="41"/>
      <c r="IHH4" s="41"/>
      <c r="IHI4" s="41"/>
      <c r="IHJ4" s="41"/>
      <c r="IHK4" s="41"/>
      <c r="IHL4" s="41"/>
      <c r="IHM4" s="41"/>
      <c r="IHN4" s="41"/>
      <c r="IHO4" s="41"/>
      <c r="IHP4" s="41"/>
      <c r="IHQ4" s="41"/>
      <c r="IHR4" s="41"/>
      <c r="IHS4" s="41"/>
      <c r="IHT4" s="41"/>
      <c r="IHU4" s="41"/>
      <c r="IHV4" s="41"/>
      <c r="IHW4" s="41"/>
      <c r="IHX4" s="41"/>
      <c r="IHY4" s="41"/>
      <c r="IHZ4" s="41"/>
      <c r="IIA4" s="41"/>
      <c r="IIB4" s="41"/>
      <c r="IIC4" s="41"/>
      <c r="IID4" s="41"/>
      <c r="IIE4" s="41"/>
      <c r="IIF4" s="41"/>
      <c r="IIG4" s="41"/>
      <c r="IIH4" s="41"/>
      <c r="III4" s="41"/>
      <c r="IIJ4" s="41"/>
      <c r="IIK4" s="41"/>
      <c r="IIL4" s="41"/>
      <c r="IIM4" s="41"/>
      <c r="IIN4" s="41"/>
      <c r="IIO4" s="41"/>
      <c r="IIP4" s="41"/>
      <c r="IIQ4" s="41"/>
      <c r="IIR4" s="41"/>
      <c r="IIS4" s="41"/>
      <c r="IIT4" s="41"/>
      <c r="IIU4" s="41"/>
      <c r="IIV4" s="41"/>
      <c r="IIW4" s="41"/>
      <c r="IIX4" s="41"/>
      <c r="IIY4" s="41"/>
      <c r="IIZ4" s="41"/>
      <c r="IJA4" s="41"/>
      <c r="IJB4" s="41"/>
      <c r="IJC4" s="41"/>
      <c r="IJD4" s="41"/>
      <c r="IJE4" s="41"/>
      <c r="IJF4" s="41"/>
      <c r="IJG4" s="41"/>
      <c r="IJH4" s="41"/>
      <c r="IJI4" s="41"/>
      <c r="IJJ4" s="41"/>
      <c r="IJK4" s="41"/>
      <c r="IJL4" s="41"/>
      <c r="IJM4" s="41"/>
      <c r="IJN4" s="41"/>
      <c r="IJO4" s="41"/>
      <c r="IJP4" s="41"/>
      <c r="IJQ4" s="41"/>
      <c r="IJR4" s="41"/>
      <c r="IJS4" s="41"/>
      <c r="IJT4" s="41"/>
      <c r="IJU4" s="41"/>
      <c r="IJV4" s="41"/>
      <c r="IJW4" s="41"/>
      <c r="IJX4" s="41"/>
      <c r="IJY4" s="41"/>
      <c r="IJZ4" s="41"/>
      <c r="IKA4" s="41"/>
      <c r="IKB4" s="41"/>
      <c r="IKC4" s="41"/>
      <c r="IKD4" s="41"/>
      <c r="IKE4" s="41"/>
      <c r="IKF4" s="41"/>
      <c r="IKG4" s="41"/>
      <c r="IKH4" s="41"/>
      <c r="IKI4" s="41"/>
      <c r="IKJ4" s="41"/>
      <c r="IKK4" s="41"/>
      <c r="IKL4" s="41"/>
      <c r="IKM4" s="41"/>
      <c r="IKN4" s="41"/>
      <c r="IKO4" s="41"/>
      <c r="IKP4" s="41"/>
      <c r="IKQ4" s="41"/>
      <c r="IKR4" s="41"/>
      <c r="IKS4" s="41"/>
      <c r="IKT4" s="41"/>
      <c r="IKU4" s="41"/>
      <c r="IKV4" s="41"/>
      <c r="IKW4" s="41"/>
      <c r="IKX4" s="41"/>
      <c r="IKY4" s="41"/>
      <c r="IKZ4" s="41"/>
      <c r="ILA4" s="41"/>
      <c r="ILB4" s="41"/>
      <c r="ILC4" s="41"/>
      <c r="ILD4" s="41"/>
      <c r="ILE4" s="41"/>
      <c r="ILF4" s="41"/>
      <c r="ILG4" s="41"/>
      <c r="ILH4" s="41"/>
      <c r="ILI4" s="41"/>
      <c r="ILJ4" s="41"/>
      <c r="ILK4" s="41"/>
      <c r="ILL4" s="41"/>
      <c r="ILM4" s="41"/>
      <c r="ILN4" s="41"/>
      <c r="ILO4" s="41"/>
      <c r="ILP4" s="41"/>
      <c r="ILQ4" s="41"/>
      <c r="ILR4" s="41"/>
      <c r="ILS4" s="41"/>
      <c r="ILT4" s="41"/>
      <c r="ILU4" s="41"/>
      <c r="ILV4" s="41"/>
      <c r="ILW4" s="41"/>
      <c r="ILX4" s="41"/>
      <c r="ILY4" s="41"/>
      <c r="ILZ4" s="41"/>
      <c r="IMA4" s="41"/>
      <c r="IMB4" s="41"/>
      <c r="IMC4" s="41"/>
      <c r="IMD4" s="41"/>
      <c r="IME4" s="41"/>
      <c r="IMF4" s="41"/>
      <c r="IMG4" s="41"/>
      <c r="IMH4" s="41"/>
      <c r="IMI4" s="41"/>
      <c r="IMJ4" s="41"/>
      <c r="IMK4" s="41"/>
      <c r="IML4" s="41"/>
      <c r="IMM4" s="41"/>
      <c r="IMN4" s="41"/>
      <c r="IMO4" s="41"/>
      <c r="IMP4" s="41"/>
      <c r="IMQ4" s="41"/>
      <c r="IMR4" s="41"/>
      <c r="IMS4" s="41"/>
      <c r="IMT4" s="41"/>
      <c r="IMU4" s="41"/>
      <c r="IMV4" s="41"/>
      <c r="IMW4" s="41"/>
      <c r="IMX4" s="41"/>
      <c r="IMY4" s="41"/>
      <c r="IMZ4" s="41"/>
      <c r="INA4" s="41"/>
      <c r="INB4" s="41"/>
      <c r="INC4" s="41"/>
      <c r="IND4" s="41"/>
      <c r="INE4" s="41"/>
      <c r="INF4" s="41"/>
      <c r="ING4" s="41"/>
      <c r="INH4" s="41"/>
      <c r="INI4" s="41"/>
      <c r="INJ4" s="41"/>
      <c r="INK4" s="41"/>
      <c r="INL4" s="41"/>
      <c r="INM4" s="41"/>
      <c r="INN4" s="41"/>
      <c r="INO4" s="41"/>
      <c r="INP4" s="41"/>
      <c r="INQ4" s="41"/>
      <c r="INR4" s="41"/>
      <c r="INS4" s="41"/>
      <c r="INT4" s="41"/>
      <c r="INU4" s="41"/>
      <c r="INV4" s="41"/>
      <c r="INW4" s="41"/>
      <c r="INX4" s="41"/>
      <c r="INY4" s="41"/>
      <c r="INZ4" s="41"/>
      <c r="IOA4" s="41"/>
      <c r="IOB4" s="41"/>
      <c r="IOC4" s="41"/>
      <c r="IOD4" s="41"/>
      <c r="IOE4" s="41"/>
      <c r="IOF4" s="41"/>
      <c r="IOG4" s="41"/>
      <c r="IOH4" s="41"/>
      <c r="IOI4" s="41"/>
      <c r="IOJ4" s="41"/>
      <c r="IOK4" s="41"/>
      <c r="IOL4" s="41"/>
      <c r="IOM4" s="41"/>
      <c r="ION4" s="41"/>
      <c r="IOO4" s="41"/>
      <c r="IOP4" s="41"/>
      <c r="IOQ4" s="41"/>
      <c r="IOR4" s="41"/>
      <c r="IOS4" s="41"/>
      <c r="IOT4" s="41"/>
      <c r="IOU4" s="41"/>
      <c r="IOV4" s="41"/>
      <c r="IOW4" s="41"/>
      <c r="IOX4" s="41"/>
      <c r="IOY4" s="41"/>
      <c r="IOZ4" s="41"/>
      <c r="IPA4" s="41"/>
      <c r="IPB4" s="41"/>
      <c r="IPC4" s="41"/>
      <c r="IPD4" s="41"/>
      <c r="IPE4" s="41"/>
      <c r="IPF4" s="41"/>
      <c r="IPG4" s="41"/>
      <c r="IPH4" s="41"/>
      <c r="IPI4" s="41"/>
      <c r="IPJ4" s="41"/>
      <c r="IPK4" s="41"/>
      <c r="IPL4" s="41"/>
      <c r="IPM4" s="41"/>
      <c r="IPN4" s="41"/>
      <c r="IPO4" s="41"/>
      <c r="IPP4" s="41"/>
      <c r="IPQ4" s="41"/>
      <c r="IPR4" s="41"/>
      <c r="IPS4" s="41"/>
      <c r="IPT4" s="41"/>
      <c r="IPU4" s="41"/>
      <c r="IPV4" s="41"/>
      <c r="IPW4" s="41"/>
      <c r="IPX4" s="41"/>
      <c r="IPY4" s="41"/>
      <c r="IPZ4" s="41"/>
      <c r="IQA4" s="41"/>
      <c r="IQB4" s="41"/>
      <c r="IQC4" s="41"/>
      <c r="IQD4" s="41"/>
      <c r="IQE4" s="41"/>
      <c r="IQF4" s="41"/>
      <c r="IQG4" s="41"/>
      <c r="IQH4" s="41"/>
      <c r="IQI4" s="41"/>
      <c r="IQJ4" s="41"/>
      <c r="IQK4" s="41"/>
      <c r="IQL4" s="41"/>
      <c r="IQM4" s="41"/>
      <c r="IQN4" s="41"/>
      <c r="IQO4" s="41"/>
      <c r="IQP4" s="41"/>
      <c r="IQQ4" s="41"/>
      <c r="IQR4" s="41"/>
      <c r="IQS4" s="41"/>
      <c r="IQT4" s="41"/>
      <c r="IQU4" s="41"/>
      <c r="IQV4" s="41"/>
      <c r="IQW4" s="41"/>
      <c r="IQX4" s="41"/>
      <c r="IQY4" s="41"/>
      <c r="IQZ4" s="41"/>
      <c r="IRA4" s="41"/>
      <c r="IRB4" s="41"/>
      <c r="IRC4" s="41"/>
      <c r="IRD4" s="41"/>
      <c r="IRE4" s="41"/>
      <c r="IRF4" s="41"/>
      <c r="IRG4" s="41"/>
      <c r="IRH4" s="41"/>
      <c r="IRI4" s="41"/>
      <c r="IRJ4" s="41"/>
      <c r="IRK4" s="41"/>
      <c r="IRL4" s="41"/>
      <c r="IRM4" s="41"/>
      <c r="IRN4" s="41"/>
      <c r="IRO4" s="41"/>
      <c r="IRP4" s="41"/>
      <c r="IRQ4" s="41"/>
      <c r="IRR4" s="41"/>
      <c r="IRS4" s="41"/>
      <c r="IRT4" s="41"/>
      <c r="IRU4" s="41"/>
      <c r="IRV4" s="41"/>
      <c r="IRW4" s="41"/>
      <c r="IRX4" s="41"/>
      <c r="IRY4" s="41"/>
      <c r="IRZ4" s="41"/>
      <c r="ISA4" s="41"/>
      <c r="ISB4" s="41"/>
      <c r="ISC4" s="41"/>
      <c r="ISD4" s="41"/>
      <c r="ISE4" s="41"/>
      <c r="ISF4" s="41"/>
      <c r="ISG4" s="41"/>
      <c r="ISH4" s="41"/>
      <c r="ISI4" s="41"/>
      <c r="ISJ4" s="41"/>
      <c r="ISK4" s="41"/>
      <c r="ISL4" s="41"/>
      <c r="ISM4" s="41"/>
      <c r="ISN4" s="41"/>
      <c r="ISO4" s="41"/>
      <c r="ISP4" s="41"/>
      <c r="ISQ4" s="41"/>
      <c r="ISR4" s="41"/>
      <c r="ISS4" s="41"/>
      <c r="IST4" s="41"/>
      <c r="ISU4" s="41"/>
      <c r="ISV4" s="41"/>
      <c r="ISW4" s="41"/>
      <c r="ISX4" s="41"/>
      <c r="ISY4" s="41"/>
      <c r="ISZ4" s="41"/>
      <c r="ITA4" s="41"/>
      <c r="ITB4" s="41"/>
      <c r="ITC4" s="41"/>
      <c r="ITD4" s="41"/>
      <c r="ITE4" s="41"/>
      <c r="ITF4" s="41"/>
      <c r="ITG4" s="41"/>
      <c r="ITH4" s="41"/>
      <c r="ITI4" s="41"/>
      <c r="ITJ4" s="41"/>
      <c r="ITK4" s="41"/>
      <c r="ITL4" s="41"/>
      <c r="ITM4" s="41"/>
      <c r="ITN4" s="41"/>
      <c r="ITO4" s="41"/>
      <c r="ITP4" s="41"/>
      <c r="ITQ4" s="41"/>
      <c r="ITR4" s="41"/>
      <c r="ITS4" s="41"/>
      <c r="ITT4" s="41"/>
      <c r="ITU4" s="41"/>
      <c r="ITV4" s="41"/>
      <c r="ITW4" s="41"/>
      <c r="ITX4" s="41"/>
      <c r="ITY4" s="41"/>
      <c r="ITZ4" s="41"/>
      <c r="IUA4" s="41"/>
      <c r="IUB4" s="41"/>
      <c r="IUC4" s="41"/>
      <c r="IUD4" s="41"/>
      <c r="IUE4" s="41"/>
      <c r="IUF4" s="41"/>
      <c r="IUG4" s="41"/>
      <c r="IUH4" s="41"/>
      <c r="IUI4" s="41"/>
      <c r="IUJ4" s="41"/>
      <c r="IUK4" s="41"/>
      <c r="IUL4" s="41"/>
      <c r="IUM4" s="41"/>
      <c r="IUN4" s="41"/>
      <c r="IUO4" s="41"/>
      <c r="IUP4" s="41"/>
      <c r="IUQ4" s="41"/>
      <c r="IUR4" s="41"/>
      <c r="IUS4" s="41"/>
      <c r="IUT4" s="41"/>
      <c r="IUU4" s="41"/>
      <c r="IUV4" s="41"/>
      <c r="IUW4" s="41"/>
      <c r="IUX4" s="41"/>
      <c r="IUY4" s="41"/>
      <c r="IUZ4" s="41"/>
      <c r="IVA4" s="41"/>
      <c r="IVB4" s="41"/>
      <c r="IVC4" s="41"/>
      <c r="IVD4" s="41"/>
      <c r="IVE4" s="41"/>
      <c r="IVF4" s="41"/>
      <c r="IVG4" s="41"/>
      <c r="IVH4" s="41"/>
      <c r="IVI4" s="41"/>
      <c r="IVJ4" s="41"/>
      <c r="IVK4" s="41"/>
      <c r="IVL4" s="41"/>
      <c r="IVM4" s="41"/>
      <c r="IVN4" s="41"/>
      <c r="IVO4" s="41"/>
      <c r="IVP4" s="41"/>
      <c r="IVQ4" s="41"/>
      <c r="IVR4" s="41"/>
      <c r="IVS4" s="41"/>
      <c r="IVT4" s="41"/>
      <c r="IVU4" s="41"/>
      <c r="IVV4" s="41"/>
      <c r="IVW4" s="41"/>
      <c r="IVX4" s="41"/>
      <c r="IVY4" s="41"/>
      <c r="IVZ4" s="41"/>
      <c r="IWA4" s="41"/>
      <c r="IWB4" s="41"/>
      <c r="IWC4" s="41"/>
      <c r="IWD4" s="41"/>
      <c r="IWE4" s="41"/>
      <c r="IWF4" s="41"/>
      <c r="IWG4" s="41"/>
      <c r="IWH4" s="41"/>
      <c r="IWI4" s="41"/>
      <c r="IWJ4" s="41"/>
      <c r="IWK4" s="41"/>
      <c r="IWL4" s="41"/>
      <c r="IWM4" s="41"/>
      <c r="IWN4" s="41"/>
      <c r="IWO4" s="41"/>
      <c r="IWP4" s="41"/>
      <c r="IWQ4" s="41"/>
      <c r="IWR4" s="41"/>
      <c r="IWS4" s="41"/>
      <c r="IWT4" s="41"/>
      <c r="IWU4" s="41"/>
      <c r="IWV4" s="41"/>
      <c r="IWW4" s="41"/>
      <c r="IWX4" s="41"/>
      <c r="IWY4" s="41"/>
      <c r="IWZ4" s="41"/>
      <c r="IXA4" s="41"/>
      <c r="IXB4" s="41"/>
      <c r="IXC4" s="41"/>
      <c r="IXD4" s="41"/>
      <c r="IXE4" s="41"/>
      <c r="IXF4" s="41"/>
      <c r="IXG4" s="41"/>
      <c r="IXH4" s="41"/>
      <c r="IXI4" s="41"/>
      <c r="IXJ4" s="41"/>
      <c r="IXK4" s="41"/>
      <c r="IXL4" s="41"/>
      <c r="IXM4" s="41"/>
      <c r="IXN4" s="41"/>
      <c r="IXO4" s="41"/>
      <c r="IXP4" s="41"/>
      <c r="IXQ4" s="41"/>
      <c r="IXR4" s="41"/>
      <c r="IXS4" s="41"/>
      <c r="IXT4" s="41"/>
      <c r="IXU4" s="41"/>
      <c r="IXV4" s="41"/>
      <c r="IXW4" s="41"/>
      <c r="IXX4" s="41"/>
      <c r="IXY4" s="41"/>
      <c r="IXZ4" s="41"/>
      <c r="IYA4" s="41"/>
      <c r="IYB4" s="41"/>
      <c r="IYC4" s="41"/>
      <c r="IYD4" s="41"/>
      <c r="IYE4" s="41"/>
      <c r="IYF4" s="41"/>
      <c r="IYG4" s="41"/>
      <c r="IYH4" s="41"/>
      <c r="IYI4" s="41"/>
      <c r="IYJ4" s="41"/>
      <c r="IYK4" s="41"/>
      <c r="IYL4" s="41"/>
      <c r="IYM4" s="41"/>
      <c r="IYN4" s="41"/>
      <c r="IYO4" s="41"/>
      <c r="IYP4" s="41"/>
      <c r="IYQ4" s="41"/>
      <c r="IYR4" s="41"/>
      <c r="IYS4" s="41"/>
      <c r="IYT4" s="41"/>
      <c r="IYU4" s="41"/>
      <c r="IYV4" s="41"/>
      <c r="IYW4" s="41"/>
      <c r="IYX4" s="41"/>
      <c r="IYY4" s="41"/>
      <c r="IYZ4" s="41"/>
      <c r="IZA4" s="41"/>
      <c r="IZB4" s="41"/>
      <c r="IZC4" s="41"/>
      <c r="IZD4" s="41"/>
      <c r="IZE4" s="41"/>
      <c r="IZF4" s="41"/>
      <c r="IZG4" s="41"/>
      <c r="IZH4" s="41"/>
      <c r="IZI4" s="41"/>
      <c r="IZJ4" s="41"/>
      <c r="IZK4" s="41"/>
      <c r="IZL4" s="41"/>
      <c r="IZM4" s="41"/>
      <c r="IZN4" s="41"/>
      <c r="IZO4" s="41"/>
      <c r="IZP4" s="41"/>
      <c r="IZQ4" s="41"/>
      <c r="IZR4" s="41"/>
      <c r="IZS4" s="41"/>
      <c r="IZT4" s="41"/>
      <c r="IZU4" s="41"/>
      <c r="IZV4" s="41"/>
      <c r="IZW4" s="41"/>
      <c r="IZX4" s="41"/>
      <c r="IZY4" s="41"/>
      <c r="IZZ4" s="41"/>
      <c r="JAA4" s="41"/>
      <c r="JAB4" s="41"/>
      <c r="JAC4" s="41"/>
      <c r="JAD4" s="41"/>
      <c r="JAE4" s="41"/>
      <c r="JAF4" s="41"/>
      <c r="JAG4" s="41"/>
      <c r="JAH4" s="41"/>
      <c r="JAI4" s="41"/>
      <c r="JAJ4" s="41"/>
      <c r="JAK4" s="41"/>
      <c r="JAL4" s="41"/>
      <c r="JAM4" s="41"/>
      <c r="JAN4" s="41"/>
      <c r="JAO4" s="41"/>
      <c r="JAP4" s="41"/>
      <c r="JAQ4" s="41"/>
      <c r="JAR4" s="41"/>
      <c r="JAS4" s="41"/>
      <c r="JAT4" s="41"/>
      <c r="JAU4" s="41"/>
      <c r="JAV4" s="41"/>
      <c r="JAW4" s="41"/>
      <c r="JAX4" s="41"/>
      <c r="JAY4" s="41"/>
      <c r="JAZ4" s="41"/>
      <c r="JBA4" s="41"/>
      <c r="JBB4" s="41"/>
      <c r="JBC4" s="41"/>
      <c r="JBD4" s="41"/>
      <c r="JBE4" s="41"/>
      <c r="JBF4" s="41"/>
      <c r="JBG4" s="41"/>
      <c r="JBH4" s="41"/>
      <c r="JBI4" s="41"/>
      <c r="JBJ4" s="41"/>
      <c r="JBK4" s="41"/>
      <c r="JBL4" s="41"/>
      <c r="JBM4" s="41"/>
      <c r="JBN4" s="41"/>
      <c r="JBO4" s="41"/>
      <c r="JBP4" s="41"/>
      <c r="JBQ4" s="41"/>
      <c r="JBR4" s="41"/>
      <c r="JBS4" s="41"/>
      <c r="JBT4" s="41"/>
      <c r="JBU4" s="41"/>
      <c r="JBV4" s="41"/>
      <c r="JBW4" s="41"/>
      <c r="JBX4" s="41"/>
      <c r="JBY4" s="41"/>
      <c r="JBZ4" s="41"/>
      <c r="JCA4" s="41"/>
      <c r="JCB4" s="41"/>
      <c r="JCC4" s="41"/>
      <c r="JCD4" s="41"/>
      <c r="JCE4" s="41"/>
      <c r="JCF4" s="41"/>
      <c r="JCG4" s="41"/>
      <c r="JCH4" s="41"/>
      <c r="JCI4" s="41"/>
      <c r="JCJ4" s="41"/>
      <c r="JCK4" s="41"/>
      <c r="JCL4" s="41"/>
      <c r="JCM4" s="41"/>
      <c r="JCN4" s="41"/>
      <c r="JCO4" s="41"/>
      <c r="JCP4" s="41"/>
      <c r="JCQ4" s="41"/>
      <c r="JCR4" s="41"/>
      <c r="JCS4" s="41"/>
      <c r="JCT4" s="41"/>
      <c r="JCU4" s="41"/>
      <c r="JCV4" s="41"/>
      <c r="JCW4" s="41"/>
      <c r="JCX4" s="41"/>
      <c r="JCY4" s="41"/>
      <c r="JCZ4" s="41"/>
      <c r="JDA4" s="41"/>
      <c r="JDB4" s="41"/>
      <c r="JDC4" s="41"/>
      <c r="JDD4" s="41"/>
      <c r="JDE4" s="41"/>
      <c r="JDF4" s="41"/>
      <c r="JDG4" s="41"/>
      <c r="JDH4" s="41"/>
      <c r="JDI4" s="41"/>
      <c r="JDJ4" s="41"/>
      <c r="JDK4" s="41"/>
      <c r="JDL4" s="41"/>
      <c r="JDM4" s="41"/>
      <c r="JDN4" s="41"/>
      <c r="JDO4" s="41"/>
      <c r="JDP4" s="41"/>
      <c r="JDQ4" s="41"/>
      <c r="JDR4" s="41"/>
      <c r="JDS4" s="41"/>
      <c r="JDT4" s="41"/>
      <c r="JDU4" s="41"/>
      <c r="JDV4" s="41"/>
      <c r="JDW4" s="41"/>
      <c r="JDX4" s="41"/>
      <c r="JDY4" s="41"/>
      <c r="JDZ4" s="41"/>
      <c r="JEA4" s="41"/>
      <c r="JEB4" s="41"/>
      <c r="JEC4" s="41"/>
      <c r="JED4" s="41"/>
      <c r="JEE4" s="41"/>
      <c r="JEF4" s="41"/>
      <c r="JEG4" s="41"/>
      <c r="JEH4" s="41"/>
      <c r="JEI4" s="41"/>
      <c r="JEJ4" s="41"/>
      <c r="JEK4" s="41"/>
      <c r="JEL4" s="41"/>
      <c r="JEM4" s="41"/>
      <c r="JEN4" s="41"/>
      <c r="JEO4" s="41"/>
      <c r="JEP4" s="41"/>
      <c r="JEQ4" s="41"/>
      <c r="JER4" s="41"/>
      <c r="JES4" s="41"/>
      <c r="JET4" s="41"/>
      <c r="JEU4" s="41"/>
      <c r="JEV4" s="41"/>
      <c r="JEW4" s="41"/>
      <c r="JEX4" s="41"/>
      <c r="JEY4" s="41"/>
      <c r="JEZ4" s="41"/>
      <c r="JFA4" s="41"/>
      <c r="JFB4" s="41"/>
      <c r="JFC4" s="41"/>
      <c r="JFD4" s="41"/>
      <c r="JFE4" s="41"/>
      <c r="JFF4" s="41"/>
      <c r="JFG4" s="41"/>
      <c r="JFH4" s="41"/>
      <c r="JFI4" s="41"/>
      <c r="JFJ4" s="41"/>
      <c r="JFK4" s="41"/>
      <c r="JFL4" s="41"/>
      <c r="JFM4" s="41"/>
      <c r="JFN4" s="41"/>
      <c r="JFO4" s="41"/>
      <c r="JFP4" s="41"/>
      <c r="JFQ4" s="41"/>
      <c r="JFR4" s="41"/>
      <c r="JFS4" s="41"/>
      <c r="JFT4" s="41"/>
      <c r="JFU4" s="41"/>
      <c r="JFV4" s="41"/>
      <c r="JFW4" s="41"/>
      <c r="JFX4" s="41"/>
      <c r="JFY4" s="41"/>
      <c r="JFZ4" s="41"/>
      <c r="JGA4" s="41"/>
      <c r="JGB4" s="41"/>
      <c r="JGC4" s="41"/>
      <c r="JGD4" s="41"/>
      <c r="JGE4" s="41"/>
      <c r="JGF4" s="41"/>
      <c r="JGG4" s="41"/>
      <c r="JGH4" s="41"/>
      <c r="JGI4" s="41"/>
      <c r="JGJ4" s="41"/>
      <c r="JGK4" s="41"/>
      <c r="JGL4" s="41"/>
      <c r="JGM4" s="41"/>
      <c r="JGN4" s="41"/>
      <c r="JGO4" s="41"/>
      <c r="JGP4" s="41"/>
      <c r="JGQ4" s="41"/>
      <c r="JGR4" s="41"/>
      <c r="JGS4" s="41"/>
      <c r="JGT4" s="41"/>
      <c r="JGU4" s="41"/>
      <c r="JGV4" s="41"/>
      <c r="JGW4" s="41"/>
      <c r="JGX4" s="41"/>
      <c r="JGY4" s="41"/>
      <c r="JGZ4" s="41"/>
      <c r="JHA4" s="41"/>
      <c r="JHB4" s="41"/>
      <c r="JHC4" s="41"/>
      <c r="JHD4" s="41"/>
      <c r="JHE4" s="41"/>
      <c r="JHF4" s="41"/>
      <c r="JHG4" s="41"/>
      <c r="JHH4" s="41"/>
      <c r="JHI4" s="41"/>
      <c r="JHJ4" s="41"/>
      <c r="JHK4" s="41"/>
      <c r="JHL4" s="41"/>
      <c r="JHM4" s="41"/>
      <c r="JHN4" s="41"/>
      <c r="JHO4" s="41"/>
      <c r="JHP4" s="41"/>
      <c r="JHQ4" s="41"/>
      <c r="JHR4" s="41"/>
      <c r="JHS4" s="41"/>
      <c r="JHT4" s="41"/>
      <c r="JHU4" s="41"/>
      <c r="JHV4" s="41"/>
      <c r="JHW4" s="41"/>
      <c r="JHX4" s="41"/>
      <c r="JHY4" s="41"/>
      <c r="JHZ4" s="41"/>
      <c r="JIA4" s="41"/>
      <c r="JIB4" s="41"/>
      <c r="JIC4" s="41"/>
      <c r="JID4" s="41"/>
      <c r="JIE4" s="41"/>
      <c r="JIF4" s="41"/>
      <c r="JIG4" s="41"/>
      <c r="JIH4" s="41"/>
      <c r="JII4" s="41"/>
      <c r="JIJ4" s="41"/>
      <c r="JIK4" s="41"/>
      <c r="JIL4" s="41"/>
      <c r="JIM4" s="41"/>
      <c r="JIN4" s="41"/>
      <c r="JIO4" s="41"/>
      <c r="JIP4" s="41"/>
      <c r="JIQ4" s="41"/>
      <c r="JIR4" s="41"/>
      <c r="JIS4" s="41"/>
      <c r="JIT4" s="41"/>
      <c r="JIU4" s="41"/>
      <c r="JIV4" s="41"/>
      <c r="JIW4" s="41"/>
      <c r="JIX4" s="41"/>
      <c r="JIY4" s="41"/>
      <c r="JIZ4" s="41"/>
      <c r="JJA4" s="41"/>
      <c r="JJB4" s="41"/>
      <c r="JJC4" s="41"/>
      <c r="JJD4" s="41"/>
      <c r="JJE4" s="41"/>
      <c r="JJF4" s="41"/>
      <c r="JJG4" s="41"/>
      <c r="JJH4" s="41"/>
      <c r="JJI4" s="41"/>
      <c r="JJJ4" s="41"/>
      <c r="JJK4" s="41"/>
      <c r="JJL4" s="41"/>
      <c r="JJM4" s="41"/>
      <c r="JJN4" s="41"/>
      <c r="JJO4" s="41"/>
      <c r="JJP4" s="41"/>
      <c r="JJQ4" s="41"/>
      <c r="JJR4" s="41"/>
      <c r="JJS4" s="41"/>
      <c r="JJT4" s="41"/>
      <c r="JJU4" s="41"/>
      <c r="JJV4" s="41"/>
      <c r="JJW4" s="41"/>
      <c r="JJX4" s="41"/>
      <c r="JJY4" s="41"/>
      <c r="JJZ4" s="41"/>
      <c r="JKA4" s="41"/>
      <c r="JKB4" s="41"/>
      <c r="JKC4" s="41"/>
      <c r="JKD4" s="41"/>
      <c r="JKE4" s="41"/>
      <c r="JKF4" s="41"/>
      <c r="JKG4" s="41"/>
      <c r="JKH4" s="41"/>
      <c r="JKI4" s="41"/>
      <c r="JKJ4" s="41"/>
      <c r="JKK4" s="41"/>
      <c r="JKL4" s="41"/>
      <c r="JKM4" s="41"/>
      <c r="JKN4" s="41"/>
      <c r="JKO4" s="41"/>
      <c r="JKP4" s="41"/>
      <c r="JKQ4" s="41"/>
      <c r="JKR4" s="41"/>
      <c r="JKS4" s="41"/>
      <c r="JKT4" s="41"/>
      <c r="JKU4" s="41"/>
      <c r="JKV4" s="41"/>
      <c r="JKW4" s="41"/>
      <c r="JKX4" s="41"/>
      <c r="JKY4" s="41"/>
      <c r="JKZ4" s="41"/>
      <c r="JLA4" s="41"/>
      <c r="JLB4" s="41"/>
      <c r="JLC4" s="41"/>
      <c r="JLD4" s="41"/>
      <c r="JLE4" s="41"/>
      <c r="JLF4" s="41"/>
      <c r="JLG4" s="41"/>
      <c r="JLH4" s="41"/>
      <c r="JLI4" s="41"/>
      <c r="JLJ4" s="41"/>
      <c r="JLK4" s="41"/>
      <c r="JLL4" s="41"/>
      <c r="JLM4" s="41"/>
      <c r="JLN4" s="41"/>
      <c r="JLO4" s="41"/>
      <c r="JLP4" s="41"/>
      <c r="JLQ4" s="41"/>
      <c r="JLR4" s="41"/>
      <c r="JLS4" s="41"/>
      <c r="JLT4" s="41"/>
      <c r="JLU4" s="41"/>
      <c r="JLV4" s="41"/>
      <c r="JLW4" s="41"/>
      <c r="JLX4" s="41"/>
      <c r="JLY4" s="41"/>
      <c r="JLZ4" s="41"/>
      <c r="JMA4" s="41"/>
      <c r="JMB4" s="41"/>
      <c r="JMC4" s="41"/>
      <c r="JMD4" s="41"/>
      <c r="JME4" s="41"/>
      <c r="JMF4" s="41"/>
      <c r="JMG4" s="41"/>
      <c r="JMH4" s="41"/>
      <c r="JMI4" s="41"/>
      <c r="JMJ4" s="41"/>
      <c r="JMK4" s="41"/>
      <c r="JML4" s="41"/>
      <c r="JMM4" s="41"/>
      <c r="JMN4" s="41"/>
      <c r="JMO4" s="41"/>
      <c r="JMP4" s="41"/>
      <c r="JMQ4" s="41"/>
      <c r="JMR4" s="41"/>
      <c r="JMS4" s="41"/>
      <c r="JMT4" s="41"/>
      <c r="JMU4" s="41"/>
      <c r="JMV4" s="41"/>
      <c r="JMW4" s="41"/>
      <c r="JMX4" s="41"/>
      <c r="JMY4" s="41"/>
      <c r="JMZ4" s="41"/>
      <c r="JNA4" s="41"/>
      <c r="JNB4" s="41"/>
      <c r="JNC4" s="41"/>
      <c r="JND4" s="41"/>
      <c r="JNE4" s="41"/>
      <c r="JNF4" s="41"/>
      <c r="JNG4" s="41"/>
      <c r="JNH4" s="41"/>
      <c r="JNI4" s="41"/>
      <c r="JNJ4" s="41"/>
      <c r="JNK4" s="41"/>
      <c r="JNL4" s="41"/>
      <c r="JNM4" s="41"/>
      <c r="JNN4" s="41"/>
      <c r="JNO4" s="41"/>
      <c r="JNP4" s="41"/>
      <c r="JNQ4" s="41"/>
      <c r="JNR4" s="41"/>
      <c r="JNS4" s="41"/>
      <c r="JNT4" s="41"/>
      <c r="JNU4" s="41"/>
      <c r="JNV4" s="41"/>
      <c r="JNW4" s="41"/>
      <c r="JNX4" s="41"/>
      <c r="JNY4" s="41"/>
      <c r="JNZ4" s="41"/>
      <c r="JOA4" s="41"/>
      <c r="JOB4" s="41"/>
      <c r="JOC4" s="41"/>
      <c r="JOD4" s="41"/>
      <c r="JOE4" s="41"/>
      <c r="JOF4" s="41"/>
      <c r="JOG4" s="41"/>
      <c r="JOH4" s="41"/>
      <c r="JOI4" s="41"/>
      <c r="JOJ4" s="41"/>
      <c r="JOK4" s="41"/>
      <c r="JOL4" s="41"/>
      <c r="JOM4" s="41"/>
      <c r="JON4" s="41"/>
      <c r="JOO4" s="41"/>
      <c r="JOP4" s="41"/>
      <c r="JOQ4" s="41"/>
      <c r="JOR4" s="41"/>
      <c r="JOS4" s="41"/>
      <c r="JOT4" s="41"/>
      <c r="JOU4" s="41"/>
      <c r="JOV4" s="41"/>
      <c r="JOW4" s="41"/>
      <c r="JOX4" s="41"/>
      <c r="JOY4" s="41"/>
      <c r="JOZ4" s="41"/>
      <c r="JPA4" s="41"/>
      <c r="JPB4" s="41"/>
      <c r="JPC4" s="41"/>
      <c r="JPD4" s="41"/>
      <c r="JPE4" s="41"/>
      <c r="JPF4" s="41"/>
      <c r="JPG4" s="41"/>
      <c r="JPH4" s="41"/>
      <c r="JPI4" s="41"/>
      <c r="JPJ4" s="41"/>
      <c r="JPK4" s="41"/>
      <c r="JPL4" s="41"/>
      <c r="JPM4" s="41"/>
      <c r="JPN4" s="41"/>
      <c r="JPO4" s="41"/>
      <c r="JPP4" s="41"/>
      <c r="JPQ4" s="41"/>
      <c r="JPR4" s="41"/>
      <c r="JPS4" s="41"/>
      <c r="JPT4" s="41"/>
      <c r="JPU4" s="41"/>
      <c r="JPV4" s="41"/>
      <c r="JPW4" s="41"/>
      <c r="JPX4" s="41"/>
      <c r="JPY4" s="41"/>
      <c r="JPZ4" s="41"/>
      <c r="JQA4" s="41"/>
      <c r="JQB4" s="41"/>
      <c r="JQC4" s="41"/>
      <c r="JQD4" s="41"/>
      <c r="JQE4" s="41"/>
      <c r="JQF4" s="41"/>
      <c r="JQG4" s="41"/>
      <c r="JQH4" s="41"/>
      <c r="JQI4" s="41"/>
      <c r="JQJ4" s="41"/>
      <c r="JQK4" s="41"/>
      <c r="JQL4" s="41"/>
      <c r="JQM4" s="41"/>
      <c r="JQN4" s="41"/>
      <c r="JQO4" s="41"/>
      <c r="JQP4" s="41"/>
      <c r="JQQ4" s="41"/>
      <c r="JQR4" s="41"/>
      <c r="JQS4" s="41"/>
      <c r="JQT4" s="41"/>
      <c r="JQU4" s="41"/>
      <c r="JQV4" s="41"/>
      <c r="JQW4" s="41"/>
      <c r="JQX4" s="41"/>
      <c r="JQY4" s="41"/>
      <c r="JQZ4" s="41"/>
      <c r="JRA4" s="41"/>
      <c r="JRB4" s="41"/>
      <c r="JRC4" s="41"/>
      <c r="JRD4" s="41"/>
      <c r="JRE4" s="41"/>
      <c r="JRF4" s="41"/>
      <c r="JRG4" s="41"/>
      <c r="JRH4" s="41"/>
      <c r="JRI4" s="41"/>
      <c r="JRJ4" s="41"/>
      <c r="JRK4" s="41"/>
      <c r="JRL4" s="41"/>
      <c r="JRM4" s="41"/>
      <c r="JRN4" s="41"/>
      <c r="JRO4" s="41"/>
      <c r="JRP4" s="41"/>
      <c r="JRQ4" s="41"/>
      <c r="JRR4" s="41"/>
      <c r="JRS4" s="41"/>
      <c r="JRT4" s="41"/>
      <c r="JRU4" s="41"/>
      <c r="JRV4" s="41"/>
      <c r="JRW4" s="41"/>
      <c r="JRX4" s="41"/>
      <c r="JRY4" s="41"/>
      <c r="JRZ4" s="41"/>
      <c r="JSA4" s="41"/>
      <c r="JSB4" s="41"/>
      <c r="JSC4" s="41"/>
      <c r="JSD4" s="41"/>
      <c r="JSE4" s="41"/>
      <c r="JSF4" s="41"/>
      <c r="JSG4" s="41"/>
      <c r="JSH4" s="41"/>
      <c r="JSI4" s="41"/>
      <c r="JSJ4" s="41"/>
      <c r="JSK4" s="41"/>
      <c r="JSL4" s="41"/>
      <c r="JSM4" s="41"/>
      <c r="JSN4" s="41"/>
      <c r="JSO4" s="41"/>
      <c r="JSP4" s="41"/>
      <c r="JSQ4" s="41"/>
      <c r="JSR4" s="41"/>
      <c r="JSS4" s="41"/>
      <c r="JST4" s="41"/>
      <c r="JSU4" s="41"/>
      <c r="JSV4" s="41"/>
      <c r="JSW4" s="41"/>
      <c r="JSX4" s="41"/>
      <c r="JSY4" s="41"/>
      <c r="JSZ4" s="41"/>
      <c r="JTA4" s="41"/>
      <c r="JTB4" s="41"/>
      <c r="JTC4" s="41"/>
      <c r="JTD4" s="41"/>
      <c r="JTE4" s="41"/>
      <c r="JTF4" s="41"/>
      <c r="JTG4" s="41"/>
      <c r="JTH4" s="41"/>
      <c r="JTI4" s="41"/>
      <c r="JTJ4" s="41"/>
      <c r="JTK4" s="41"/>
      <c r="JTL4" s="41"/>
      <c r="JTM4" s="41"/>
      <c r="JTN4" s="41"/>
      <c r="JTO4" s="41"/>
      <c r="JTP4" s="41"/>
      <c r="JTQ4" s="41"/>
      <c r="JTR4" s="41"/>
      <c r="JTS4" s="41"/>
      <c r="JTT4" s="41"/>
      <c r="JTU4" s="41"/>
      <c r="JTV4" s="41"/>
      <c r="JTW4" s="41"/>
      <c r="JTX4" s="41"/>
      <c r="JTY4" s="41"/>
      <c r="JTZ4" s="41"/>
      <c r="JUA4" s="41"/>
      <c r="JUB4" s="41"/>
      <c r="JUC4" s="41"/>
      <c r="JUD4" s="41"/>
      <c r="JUE4" s="41"/>
      <c r="JUF4" s="41"/>
      <c r="JUG4" s="41"/>
      <c r="JUH4" s="41"/>
      <c r="JUI4" s="41"/>
      <c r="JUJ4" s="41"/>
      <c r="JUK4" s="41"/>
      <c r="JUL4" s="41"/>
      <c r="JUM4" s="41"/>
      <c r="JUN4" s="41"/>
      <c r="JUO4" s="41"/>
      <c r="JUP4" s="41"/>
      <c r="JUQ4" s="41"/>
      <c r="JUR4" s="41"/>
      <c r="JUS4" s="41"/>
      <c r="JUT4" s="41"/>
      <c r="JUU4" s="41"/>
      <c r="JUV4" s="41"/>
      <c r="JUW4" s="41"/>
      <c r="JUX4" s="41"/>
      <c r="JUY4" s="41"/>
      <c r="JUZ4" s="41"/>
      <c r="JVA4" s="41"/>
      <c r="JVB4" s="41"/>
      <c r="JVC4" s="41"/>
      <c r="JVD4" s="41"/>
      <c r="JVE4" s="41"/>
      <c r="JVF4" s="41"/>
      <c r="JVG4" s="41"/>
      <c r="JVH4" s="41"/>
      <c r="JVI4" s="41"/>
      <c r="JVJ4" s="41"/>
      <c r="JVK4" s="41"/>
      <c r="JVL4" s="41"/>
      <c r="JVM4" s="41"/>
      <c r="JVN4" s="41"/>
      <c r="JVO4" s="41"/>
      <c r="JVP4" s="41"/>
      <c r="JVQ4" s="41"/>
      <c r="JVR4" s="41"/>
      <c r="JVS4" s="41"/>
      <c r="JVT4" s="41"/>
      <c r="JVU4" s="41"/>
      <c r="JVV4" s="41"/>
      <c r="JVW4" s="41"/>
      <c r="JVX4" s="41"/>
      <c r="JVY4" s="41"/>
      <c r="JVZ4" s="41"/>
      <c r="JWA4" s="41"/>
      <c r="JWB4" s="41"/>
      <c r="JWC4" s="41"/>
      <c r="JWD4" s="41"/>
      <c r="JWE4" s="41"/>
      <c r="JWF4" s="41"/>
      <c r="JWG4" s="41"/>
      <c r="JWH4" s="41"/>
      <c r="JWI4" s="41"/>
      <c r="JWJ4" s="41"/>
      <c r="JWK4" s="41"/>
      <c r="JWL4" s="41"/>
      <c r="JWM4" s="41"/>
      <c r="JWN4" s="41"/>
      <c r="JWO4" s="41"/>
      <c r="JWP4" s="41"/>
      <c r="JWQ4" s="41"/>
      <c r="JWR4" s="41"/>
      <c r="JWS4" s="41"/>
      <c r="JWT4" s="41"/>
      <c r="JWU4" s="41"/>
      <c r="JWV4" s="41"/>
      <c r="JWW4" s="41"/>
      <c r="JWX4" s="41"/>
      <c r="JWY4" s="41"/>
      <c r="JWZ4" s="41"/>
      <c r="JXA4" s="41"/>
      <c r="JXB4" s="41"/>
      <c r="JXC4" s="41"/>
      <c r="JXD4" s="41"/>
      <c r="JXE4" s="41"/>
      <c r="JXF4" s="41"/>
      <c r="JXG4" s="41"/>
      <c r="JXH4" s="41"/>
      <c r="JXI4" s="41"/>
      <c r="JXJ4" s="41"/>
      <c r="JXK4" s="41"/>
      <c r="JXL4" s="41"/>
      <c r="JXM4" s="41"/>
      <c r="JXN4" s="41"/>
      <c r="JXO4" s="41"/>
      <c r="JXP4" s="41"/>
      <c r="JXQ4" s="41"/>
      <c r="JXR4" s="41"/>
      <c r="JXS4" s="41"/>
      <c r="JXT4" s="41"/>
      <c r="JXU4" s="41"/>
      <c r="JXV4" s="41"/>
      <c r="JXW4" s="41"/>
      <c r="JXX4" s="41"/>
      <c r="JXY4" s="41"/>
      <c r="JXZ4" s="41"/>
      <c r="JYA4" s="41"/>
      <c r="JYB4" s="41"/>
      <c r="JYC4" s="41"/>
      <c r="JYD4" s="41"/>
      <c r="JYE4" s="41"/>
      <c r="JYF4" s="41"/>
      <c r="JYG4" s="41"/>
      <c r="JYH4" s="41"/>
      <c r="JYI4" s="41"/>
      <c r="JYJ4" s="41"/>
      <c r="JYK4" s="41"/>
      <c r="JYL4" s="41"/>
      <c r="JYM4" s="41"/>
      <c r="JYN4" s="41"/>
      <c r="JYO4" s="41"/>
      <c r="JYP4" s="41"/>
      <c r="JYQ4" s="41"/>
      <c r="JYR4" s="41"/>
      <c r="JYS4" s="41"/>
      <c r="JYT4" s="41"/>
      <c r="JYU4" s="41"/>
      <c r="JYV4" s="41"/>
      <c r="JYW4" s="41"/>
      <c r="JYX4" s="41"/>
      <c r="JYY4" s="41"/>
      <c r="JYZ4" s="41"/>
      <c r="JZA4" s="41"/>
      <c r="JZB4" s="41"/>
      <c r="JZC4" s="41"/>
      <c r="JZD4" s="41"/>
      <c r="JZE4" s="41"/>
      <c r="JZF4" s="41"/>
      <c r="JZG4" s="41"/>
      <c r="JZH4" s="41"/>
      <c r="JZI4" s="41"/>
      <c r="JZJ4" s="41"/>
      <c r="JZK4" s="41"/>
      <c r="JZL4" s="41"/>
      <c r="JZM4" s="41"/>
      <c r="JZN4" s="41"/>
      <c r="JZO4" s="41"/>
      <c r="JZP4" s="41"/>
      <c r="JZQ4" s="41"/>
      <c r="JZR4" s="41"/>
      <c r="JZS4" s="41"/>
      <c r="JZT4" s="41"/>
      <c r="JZU4" s="41"/>
      <c r="JZV4" s="41"/>
      <c r="JZW4" s="41"/>
      <c r="JZX4" s="41"/>
      <c r="JZY4" s="41"/>
      <c r="JZZ4" s="41"/>
      <c r="KAA4" s="41"/>
      <c r="KAB4" s="41"/>
      <c r="KAC4" s="41"/>
      <c r="KAD4" s="41"/>
      <c r="KAE4" s="41"/>
      <c r="KAF4" s="41"/>
      <c r="KAG4" s="41"/>
      <c r="KAH4" s="41"/>
      <c r="KAI4" s="41"/>
      <c r="KAJ4" s="41"/>
      <c r="KAK4" s="41"/>
      <c r="KAL4" s="41"/>
      <c r="KAM4" s="41"/>
      <c r="KAN4" s="41"/>
      <c r="KAO4" s="41"/>
      <c r="KAP4" s="41"/>
      <c r="KAQ4" s="41"/>
      <c r="KAR4" s="41"/>
      <c r="KAS4" s="41"/>
      <c r="KAT4" s="41"/>
      <c r="KAU4" s="41"/>
      <c r="KAV4" s="41"/>
      <c r="KAW4" s="41"/>
      <c r="KAX4" s="41"/>
      <c r="KAY4" s="41"/>
      <c r="KAZ4" s="41"/>
      <c r="KBA4" s="41"/>
      <c r="KBB4" s="41"/>
      <c r="KBC4" s="41"/>
      <c r="KBD4" s="41"/>
      <c r="KBE4" s="41"/>
      <c r="KBF4" s="41"/>
      <c r="KBG4" s="41"/>
      <c r="KBH4" s="41"/>
      <c r="KBI4" s="41"/>
      <c r="KBJ4" s="41"/>
      <c r="KBK4" s="41"/>
      <c r="KBL4" s="41"/>
      <c r="KBM4" s="41"/>
      <c r="KBN4" s="41"/>
      <c r="KBO4" s="41"/>
      <c r="KBP4" s="41"/>
      <c r="KBQ4" s="41"/>
      <c r="KBR4" s="41"/>
      <c r="KBS4" s="41"/>
      <c r="KBT4" s="41"/>
      <c r="KBU4" s="41"/>
      <c r="KBV4" s="41"/>
      <c r="KBW4" s="41"/>
      <c r="KBX4" s="41"/>
      <c r="KBY4" s="41"/>
      <c r="KBZ4" s="41"/>
      <c r="KCA4" s="41"/>
      <c r="KCB4" s="41"/>
      <c r="KCC4" s="41"/>
      <c r="KCD4" s="41"/>
      <c r="KCE4" s="41"/>
      <c r="KCF4" s="41"/>
      <c r="KCG4" s="41"/>
      <c r="KCH4" s="41"/>
      <c r="KCI4" s="41"/>
      <c r="KCJ4" s="41"/>
      <c r="KCK4" s="41"/>
      <c r="KCL4" s="41"/>
      <c r="KCM4" s="41"/>
      <c r="KCN4" s="41"/>
      <c r="KCO4" s="41"/>
      <c r="KCP4" s="41"/>
      <c r="KCQ4" s="41"/>
      <c r="KCR4" s="41"/>
      <c r="KCS4" s="41"/>
      <c r="KCT4" s="41"/>
      <c r="KCU4" s="41"/>
      <c r="KCV4" s="41"/>
      <c r="KCW4" s="41"/>
      <c r="KCX4" s="41"/>
      <c r="KCY4" s="41"/>
      <c r="KCZ4" s="41"/>
      <c r="KDA4" s="41"/>
      <c r="KDB4" s="41"/>
      <c r="KDC4" s="41"/>
      <c r="KDD4" s="41"/>
      <c r="KDE4" s="41"/>
      <c r="KDF4" s="41"/>
      <c r="KDG4" s="41"/>
      <c r="KDH4" s="41"/>
      <c r="KDI4" s="41"/>
      <c r="KDJ4" s="41"/>
      <c r="KDK4" s="41"/>
      <c r="KDL4" s="41"/>
      <c r="KDM4" s="41"/>
      <c r="KDN4" s="41"/>
      <c r="KDO4" s="41"/>
      <c r="KDP4" s="41"/>
      <c r="KDQ4" s="41"/>
      <c r="KDR4" s="41"/>
      <c r="KDS4" s="41"/>
      <c r="KDT4" s="41"/>
      <c r="KDU4" s="41"/>
      <c r="KDV4" s="41"/>
      <c r="KDW4" s="41"/>
      <c r="KDX4" s="41"/>
      <c r="KDY4" s="41"/>
      <c r="KDZ4" s="41"/>
      <c r="KEA4" s="41"/>
      <c r="KEB4" s="41"/>
      <c r="KEC4" s="41"/>
      <c r="KED4" s="41"/>
      <c r="KEE4" s="41"/>
      <c r="KEF4" s="41"/>
      <c r="KEG4" s="41"/>
      <c r="KEH4" s="41"/>
      <c r="KEI4" s="41"/>
      <c r="KEJ4" s="41"/>
      <c r="KEK4" s="41"/>
      <c r="KEL4" s="41"/>
      <c r="KEM4" s="41"/>
      <c r="KEN4" s="41"/>
      <c r="KEO4" s="41"/>
      <c r="KEP4" s="41"/>
      <c r="KEQ4" s="41"/>
      <c r="KER4" s="41"/>
      <c r="KES4" s="41"/>
      <c r="KET4" s="41"/>
      <c r="KEU4" s="41"/>
      <c r="KEV4" s="41"/>
      <c r="KEW4" s="41"/>
      <c r="KEX4" s="41"/>
      <c r="KEY4" s="41"/>
      <c r="KEZ4" s="41"/>
      <c r="KFA4" s="41"/>
      <c r="KFB4" s="41"/>
      <c r="KFC4" s="41"/>
      <c r="KFD4" s="41"/>
      <c r="KFE4" s="41"/>
      <c r="KFF4" s="41"/>
      <c r="KFG4" s="41"/>
      <c r="KFH4" s="41"/>
      <c r="KFI4" s="41"/>
      <c r="KFJ4" s="41"/>
      <c r="KFK4" s="41"/>
      <c r="KFL4" s="41"/>
      <c r="KFM4" s="41"/>
      <c r="KFN4" s="41"/>
      <c r="KFO4" s="41"/>
      <c r="KFP4" s="41"/>
      <c r="KFQ4" s="41"/>
      <c r="KFR4" s="41"/>
      <c r="KFS4" s="41"/>
      <c r="KFT4" s="41"/>
      <c r="KFU4" s="41"/>
      <c r="KFV4" s="41"/>
      <c r="KFW4" s="41"/>
      <c r="KFX4" s="41"/>
      <c r="KFY4" s="41"/>
      <c r="KFZ4" s="41"/>
      <c r="KGA4" s="41"/>
      <c r="KGB4" s="41"/>
      <c r="KGC4" s="41"/>
      <c r="KGD4" s="41"/>
      <c r="KGE4" s="41"/>
      <c r="KGF4" s="41"/>
      <c r="KGG4" s="41"/>
      <c r="KGH4" s="41"/>
      <c r="KGI4" s="41"/>
      <c r="KGJ4" s="41"/>
      <c r="KGK4" s="41"/>
      <c r="KGL4" s="41"/>
      <c r="KGM4" s="41"/>
      <c r="KGN4" s="41"/>
      <c r="KGO4" s="41"/>
      <c r="KGP4" s="41"/>
      <c r="KGQ4" s="41"/>
      <c r="KGR4" s="41"/>
      <c r="KGS4" s="41"/>
      <c r="KGT4" s="41"/>
      <c r="KGU4" s="41"/>
      <c r="KGV4" s="41"/>
      <c r="KGW4" s="41"/>
      <c r="KGX4" s="41"/>
      <c r="KGY4" s="41"/>
      <c r="KGZ4" s="41"/>
      <c r="KHA4" s="41"/>
      <c r="KHB4" s="41"/>
      <c r="KHC4" s="41"/>
      <c r="KHD4" s="41"/>
      <c r="KHE4" s="41"/>
      <c r="KHF4" s="41"/>
      <c r="KHG4" s="41"/>
      <c r="KHH4" s="41"/>
      <c r="KHI4" s="41"/>
      <c r="KHJ4" s="41"/>
      <c r="KHK4" s="41"/>
      <c r="KHL4" s="41"/>
      <c r="KHM4" s="41"/>
      <c r="KHN4" s="41"/>
      <c r="KHO4" s="41"/>
      <c r="KHP4" s="41"/>
      <c r="KHQ4" s="41"/>
      <c r="KHR4" s="41"/>
      <c r="KHS4" s="41"/>
      <c r="KHT4" s="41"/>
      <c r="KHU4" s="41"/>
      <c r="KHV4" s="41"/>
      <c r="KHW4" s="41"/>
      <c r="KHX4" s="41"/>
      <c r="KHY4" s="41"/>
      <c r="KHZ4" s="41"/>
      <c r="KIA4" s="41"/>
      <c r="KIB4" s="41"/>
      <c r="KIC4" s="41"/>
      <c r="KID4" s="41"/>
      <c r="KIE4" s="41"/>
      <c r="KIF4" s="41"/>
      <c r="KIG4" s="41"/>
      <c r="KIH4" s="41"/>
      <c r="KII4" s="41"/>
      <c r="KIJ4" s="41"/>
      <c r="KIK4" s="41"/>
      <c r="KIL4" s="41"/>
      <c r="KIM4" s="41"/>
      <c r="KIN4" s="41"/>
      <c r="KIO4" s="41"/>
      <c r="KIP4" s="41"/>
      <c r="KIQ4" s="41"/>
      <c r="KIR4" s="41"/>
      <c r="KIS4" s="41"/>
      <c r="KIT4" s="41"/>
      <c r="KIU4" s="41"/>
      <c r="KIV4" s="41"/>
      <c r="KIW4" s="41"/>
      <c r="KIX4" s="41"/>
      <c r="KIY4" s="41"/>
      <c r="KIZ4" s="41"/>
      <c r="KJA4" s="41"/>
      <c r="KJB4" s="41"/>
      <c r="KJC4" s="41"/>
      <c r="KJD4" s="41"/>
      <c r="KJE4" s="41"/>
      <c r="KJF4" s="41"/>
      <c r="KJG4" s="41"/>
      <c r="KJH4" s="41"/>
      <c r="KJI4" s="41"/>
      <c r="KJJ4" s="41"/>
      <c r="KJK4" s="41"/>
      <c r="KJL4" s="41"/>
      <c r="KJM4" s="41"/>
      <c r="KJN4" s="41"/>
      <c r="KJO4" s="41"/>
      <c r="KJP4" s="41"/>
      <c r="KJQ4" s="41"/>
      <c r="KJR4" s="41"/>
      <c r="KJS4" s="41"/>
      <c r="KJT4" s="41"/>
      <c r="KJU4" s="41"/>
      <c r="KJV4" s="41"/>
      <c r="KJW4" s="41"/>
      <c r="KJX4" s="41"/>
      <c r="KJY4" s="41"/>
      <c r="KJZ4" s="41"/>
      <c r="KKA4" s="41"/>
      <c r="KKB4" s="41"/>
      <c r="KKC4" s="41"/>
      <c r="KKD4" s="41"/>
      <c r="KKE4" s="41"/>
      <c r="KKF4" s="41"/>
      <c r="KKG4" s="41"/>
      <c r="KKH4" s="41"/>
      <c r="KKI4" s="41"/>
      <c r="KKJ4" s="41"/>
      <c r="KKK4" s="41"/>
      <c r="KKL4" s="41"/>
      <c r="KKM4" s="41"/>
      <c r="KKN4" s="41"/>
      <c r="KKO4" s="41"/>
      <c r="KKP4" s="41"/>
      <c r="KKQ4" s="41"/>
      <c r="KKR4" s="41"/>
      <c r="KKS4" s="41"/>
      <c r="KKT4" s="41"/>
      <c r="KKU4" s="41"/>
      <c r="KKV4" s="41"/>
      <c r="KKW4" s="41"/>
      <c r="KKX4" s="41"/>
      <c r="KKY4" s="41"/>
      <c r="KKZ4" s="41"/>
      <c r="KLA4" s="41"/>
      <c r="KLB4" s="41"/>
      <c r="KLC4" s="41"/>
      <c r="KLD4" s="41"/>
      <c r="KLE4" s="41"/>
      <c r="KLF4" s="41"/>
      <c r="KLG4" s="41"/>
      <c r="KLH4" s="41"/>
      <c r="KLI4" s="41"/>
      <c r="KLJ4" s="41"/>
      <c r="KLK4" s="41"/>
      <c r="KLL4" s="41"/>
      <c r="KLM4" s="41"/>
      <c r="KLN4" s="41"/>
      <c r="KLO4" s="41"/>
      <c r="KLP4" s="41"/>
      <c r="KLQ4" s="41"/>
      <c r="KLR4" s="41"/>
      <c r="KLS4" s="41"/>
      <c r="KLT4" s="41"/>
      <c r="KLU4" s="41"/>
      <c r="KLV4" s="41"/>
      <c r="KLW4" s="41"/>
      <c r="KLX4" s="41"/>
      <c r="KLY4" s="41"/>
      <c r="KLZ4" s="41"/>
      <c r="KMA4" s="41"/>
      <c r="KMB4" s="41"/>
      <c r="KMC4" s="41"/>
      <c r="KMD4" s="41"/>
      <c r="KME4" s="41"/>
      <c r="KMF4" s="41"/>
      <c r="KMG4" s="41"/>
      <c r="KMH4" s="41"/>
      <c r="KMI4" s="41"/>
      <c r="KMJ4" s="41"/>
      <c r="KMK4" s="41"/>
      <c r="KML4" s="41"/>
      <c r="KMM4" s="41"/>
      <c r="KMN4" s="41"/>
      <c r="KMO4" s="41"/>
      <c r="KMP4" s="41"/>
      <c r="KMQ4" s="41"/>
      <c r="KMR4" s="41"/>
      <c r="KMS4" s="41"/>
      <c r="KMT4" s="41"/>
      <c r="KMU4" s="41"/>
      <c r="KMV4" s="41"/>
      <c r="KMW4" s="41"/>
      <c r="KMX4" s="41"/>
      <c r="KMY4" s="41"/>
      <c r="KMZ4" s="41"/>
      <c r="KNA4" s="41"/>
      <c r="KNB4" s="41"/>
      <c r="KNC4" s="41"/>
      <c r="KND4" s="41"/>
      <c r="KNE4" s="41"/>
      <c r="KNF4" s="41"/>
      <c r="KNG4" s="41"/>
      <c r="KNH4" s="41"/>
      <c r="KNI4" s="41"/>
      <c r="KNJ4" s="41"/>
      <c r="KNK4" s="41"/>
      <c r="KNL4" s="41"/>
      <c r="KNM4" s="41"/>
      <c r="KNN4" s="41"/>
      <c r="KNO4" s="41"/>
      <c r="KNP4" s="41"/>
      <c r="KNQ4" s="41"/>
      <c r="KNR4" s="41"/>
      <c r="KNS4" s="41"/>
      <c r="KNT4" s="41"/>
      <c r="KNU4" s="41"/>
      <c r="KNV4" s="41"/>
      <c r="KNW4" s="41"/>
      <c r="KNX4" s="41"/>
      <c r="KNY4" s="41"/>
      <c r="KNZ4" s="41"/>
      <c r="KOA4" s="41"/>
      <c r="KOB4" s="41"/>
      <c r="KOC4" s="41"/>
      <c r="KOD4" s="41"/>
      <c r="KOE4" s="41"/>
      <c r="KOF4" s="41"/>
      <c r="KOG4" s="41"/>
      <c r="KOH4" s="41"/>
      <c r="KOI4" s="41"/>
      <c r="KOJ4" s="41"/>
      <c r="KOK4" s="41"/>
      <c r="KOL4" s="41"/>
      <c r="KOM4" s="41"/>
      <c r="KON4" s="41"/>
      <c r="KOO4" s="41"/>
      <c r="KOP4" s="41"/>
      <c r="KOQ4" s="41"/>
      <c r="KOR4" s="41"/>
      <c r="KOS4" s="41"/>
      <c r="KOT4" s="41"/>
      <c r="KOU4" s="41"/>
      <c r="KOV4" s="41"/>
      <c r="KOW4" s="41"/>
      <c r="KOX4" s="41"/>
      <c r="KOY4" s="41"/>
      <c r="KOZ4" s="41"/>
      <c r="KPA4" s="41"/>
      <c r="KPB4" s="41"/>
      <c r="KPC4" s="41"/>
      <c r="KPD4" s="41"/>
      <c r="KPE4" s="41"/>
      <c r="KPF4" s="41"/>
      <c r="KPG4" s="41"/>
      <c r="KPH4" s="41"/>
      <c r="KPI4" s="41"/>
      <c r="KPJ4" s="41"/>
      <c r="KPK4" s="41"/>
      <c r="KPL4" s="41"/>
      <c r="KPM4" s="41"/>
      <c r="KPN4" s="41"/>
      <c r="KPO4" s="41"/>
      <c r="KPP4" s="41"/>
      <c r="KPQ4" s="41"/>
      <c r="KPR4" s="41"/>
      <c r="KPS4" s="41"/>
      <c r="KPT4" s="41"/>
      <c r="KPU4" s="41"/>
      <c r="KPV4" s="41"/>
      <c r="KPW4" s="41"/>
      <c r="KPX4" s="41"/>
      <c r="KPY4" s="41"/>
      <c r="KPZ4" s="41"/>
      <c r="KQA4" s="41"/>
      <c r="KQB4" s="41"/>
      <c r="KQC4" s="41"/>
      <c r="KQD4" s="41"/>
      <c r="KQE4" s="41"/>
      <c r="KQF4" s="41"/>
      <c r="KQG4" s="41"/>
      <c r="KQH4" s="41"/>
      <c r="KQI4" s="41"/>
      <c r="KQJ4" s="41"/>
      <c r="KQK4" s="41"/>
      <c r="KQL4" s="41"/>
      <c r="KQM4" s="41"/>
      <c r="KQN4" s="41"/>
      <c r="KQO4" s="41"/>
      <c r="KQP4" s="41"/>
      <c r="KQQ4" s="41"/>
      <c r="KQR4" s="41"/>
      <c r="KQS4" s="41"/>
      <c r="KQT4" s="41"/>
      <c r="KQU4" s="41"/>
      <c r="KQV4" s="41"/>
      <c r="KQW4" s="41"/>
      <c r="KQX4" s="41"/>
      <c r="KQY4" s="41"/>
      <c r="KQZ4" s="41"/>
      <c r="KRA4" s="41"/>
      <c r="KRB4" s="41"/>
      <c r="KRC4" s="41"/>
      <c r="KRD4" s="41"/>
      <c r="KRE4" s="41"/>
      <c r="KRF4" s="41"/>
      <c r="KRG4" s="41"/>
      <c r="KRH4" s="41"/>
      <c r="KRI4" s="41"/>
      <c r="KRJ4" s="41"/>
      <c r="KRK4" s="41"/>
      <c r="KRL4" s="41"/>
      <c r="KRM4" s="41"/>
      <c r="KRN4" s="41"/>
      <c r="KRO4" s="41"/>
      <c r="KRP4" s="41"/>
      <c r="KRQ4" s="41"/>
      <c r="KRR4" s="41"/>
      <c r="KRS4" s="41"/>
      <c r="KRT4" s="41"/>
      <c r="KRU4" s="41"/>
      <c r="KRV4" s="41"/>
      <c r="KRW4" s="41"/>
      <c r="KRX4" s="41"/>
      <c r="KRY4" s="41"/>
      <c r="KRZ4" s="41"/>
      <c r="KSA4" s="41"/>
      <c r="KSB4" s="41"/>
      <c r="KSC4" s="41"/>
      <c r="KSD4" s="41"/>
      <c r="KSE4" s="41"/>
      <c r="KSF4" s="41"/>
      <c r="KSG4" s="41"/>
      <c r="KSH4" s="41"/>
      <c r="KSI4" s="41"/>
      <c r="KSJ4" s="41"/>
      <c r="KSK4" s="41"/>
      <c r="KSL4" s="41"/>
      <c r="KSM4" s="41"/>
      <c r="KSN4" s="41"/>
      <c r="KSO4" s="41"/>
      <c r="KSP4" s="41"/>
      <c r="KSQ4" s="41"/>
      <c r="KSR4" s="41"/>
      <c r="KSS4" s="41"/>
      <c r="KST4" s="41"/>
      <c r="KSU4" s="41"/>
      <c r="KSV4" s="41"/>
      <c r="KSW4" s="41"/>
      <c r="KSX4" s="41"/>
      <c r="KSY4" s="41"/>
      <c r="KSZ4" s="41"/>
      <c r="KTA4" s="41"/>
      <c r="KTB4" s="41"/>
      <c r="KTC4" s="41"/>
      <c r="KTD4" s="41"/>
      <c r="KTE4" s="41"/>
      <c r="KTF4" s="41"/>
      <c r="KTG4" s="41"/>
      <c r="KTH4" s="41"/>
      <c r="KTI4" s="41"/>
      <c r="KTJ4" s="41"/>
      <c r="KTK4" s="41"/>
      <c r="KTL4" s="41"/>
      <c r="KTM4" s="41"/>
      <c r="KTN4" s="41"/>
      <c r="KTO4" s="41"/>
      <c r="KTP4" s="41"/>
      <c r="KTQ4" s="41"/>
      <c r="KTR4" s="41"/>
      <c r="KTS4" s="41"/>
      <c r="KTT4" s="41"/>
      <c r="KTU4" s="41"/>
      <c r="KTV4" s="41"/>
      <c r="KTW4" s="41"/>
      <c r="KTX4" s="41"/>
      <c r="KTY4" s="41"/>
      <c r="KTZ4" s="41"/>
      <c r="KUA4" s="41"/>
      <c r="KUB4" s="41"/>
      <c r="KUC4" s="41"/>
      <c r="KUD4" s="41"/>
      <c r="KUE4" s="41"/>
      <c r="KUF4" s="41"/>
      <c r="KUG4" s="41"/>
      <c r="KUH4" s="41"/>
      <c r="KUI4" s="41"/>
      <c r="KUJ4" s="41"/>
      <c r="KUK4" s="41"/>
      <c r="KUL4" s="41"/>
      <c r="KUM4" s="41"/>
      <c r="KUN4" s="41"/>
      <c r="KUO4" s="41"/>
      <c r="KUP4" s="41"/>
      <c r="KUQ4" s="41"/>
      <c r="KUR4" s="41"/>
      <c r="KUS4" s="41"/>
      <c r="KUT4" s="41"/>
      <c r="KUU4" s="41"/>
      <c r="KUV4" s="41"/>
      <c r="KUW4" s="41"/>
      <c r="KUX4" s="41"/>
      <c r="KUY4" s="41"/>
      <c r="KUZ4" s="41"/>
      <c r="KVA4" s="41"/>
      <c r="KVB4" s="41"/>
      <c r="KVC4" s="41"/>
      <c r="KVD4" s="41"/>
      <c r="KVE4" s="41"/>
      <c r="KVF4" s="41"/>
      <c r="KVG4" s="41"/>
      <c r="KVH4" s="41"/>
      <c r="KVI4" s="41"/>
      <c r="KVJ4" s="41"/>
      <c r="KVK4" s="41"/>
      <c r="KVL4" s="41"/>
      <c r="KVM4" s="41"/>
      <c r="KVN4" s="41"/>
      <c r="KVO4" s="41"/>
      <c r="KVP4" s="41"/>
      <c r="KVQ4" s="41"/>
      <c r="KVR4" s="41"/>
      <c r="KVS4" s="41"/>
      <c r="KVT4" s="41"/>
      <c r="KVU4" s="41"/>
      <c r="KVV4" s="41"/>
      <c r="KVW4" s="41"/>
      <c r="KVX4" s="41"/>
      <c r="KVY4" s="41"/>
      <c r="KVZ4" s="41"/>
      <c r="KWA4" s="41"/>
      <c r="KWB4" s="41"/>
      <c r="KWC4" s="41"/>
      <c r="KWD4" s="41"/>
      <c r="KWE4" s="41"/>
      <c r="KWF4" s="41"/>
      <c r="KWG4" s="41"/>
      <c r="KWH4" s="41"/>
      <c r="KWI4" s="41"/>
      <c r="KWJ4" s="41"/>
      <c r="KWK4" s="41"/>
      <c r="KWL4" s="41"/>
      <c r="KWM4" s="41"/>
      <c r="KWN4" s="41"/>
      <c r="KWO4" s="41"/>
      <c r="KWP4" s="41"/>
      <c r="KWQ4" s="41"/>
      <c r="KWR4" s="41"/>
      <c r="KWS4" s="41"/>
      <c r="KWT4" s="41"/>
      <c r="KWU4" s="41"/>
      <c r="KWV4" s="41"/>
      <c r="KWW4" s="41"/>
      <c r="KWX4" s="41"/>
      <c r="KWY4" s="41"/>
      <c r="KWZ4" s="41"/>
      <c r="KXA4" s="41"/>
      <c r="KXB4" s="41"/>
      <c r="KXC4" s="41"/>
      <c r="KXD4" s="41"/>
      <c r="KXE4" s="41"/>
      <c r="KXF4" s="41"/>
      <c r="KXG4" s="41"/>
      <c r="KXH4" s="41"/>
      <c r="KXI4" s="41"/>
      <c r="KXJ4" s="41"/>
      <c r="KXK4" s="41"/>
      <c r="KXL4" s="41"/>
      <c r="KXM4" s="41"/>
      <c r="KXN4" s="41"/>
      <c r="KXO4" s="41"/>
      <c r="KXP4" s="41"/>
      <c r="KXQ4" s="41"/>
      <c r="KXR4" s="41"/>
      <c r="KXS4" s="41"/>
      <c r="KXT4" s="41"/>
      <c r="KXU4" s="41"/>
      <c r="KXV4" s="41"/>
      <c r="KXW4" s="41"/>
      <c r="KXX4" s="41"/>
      <c r="KXY4" s="41"/>
      <c r="KXZ4" s="41"/>
      <c r="KYA4" s="41"/>
      <c r="KYB4" s="41"/>
      <c r="KYC4" s="41"/>
      <c r="KYD4" s="41"/>
      <c r="KYE4" s="41"/>
      <c r="KYF4" s="41"/>
      <c r="KYG4" s="41"/>
      <c r="KYH4" s="41"/>
      <c r="KYI4" s="41"/>
      <c r="KYJ4" s="41"/>
      <c r="KYK4" s="41"/>
      <c r="KYL4" s="41"/>
      <c r="KYM4" s="41"/>
      <c r="KYN4" s="41"/>
      <c r="KYO4" s="41"/>
      <c r="KYP4" s="41"/>
      <c r="KYQ4" s="41"/>
      <c r="KYR4" s="41"/>
      <c r="KYS4" s="41"/>
      <c r="KYT4" s="41"/>
      <c r="KYU4" s="41"/>
      <c r="KYV4" s="41"/>
      <c r="KYW4" s="41"/>
      <c r="KYX4" s="41"/>
      <c r="KYY4" s="41"/>
      <c r="KYZ4" s="41"/>
      <c r="KZA4" s="41"/>
      <c r="KZB4" s="41"/>
      <c r="KZC4" s="41"/>
      <c r="KZD4" s="41"/>
      <c r="KZE4" s="41"/>
      <c r="KZF4" s="41"/>
      <c r="KZG4" s="41"/>
      <c r="KZH4" s="41"/>
      <c r="KZI4" s="41"/>
      <c r="KZJ4" s="41"/>
      <c r="KZK4" s="41"/>
      <c r="KZL4" s="41"/>
      <c r="KZM4" s="41"/>
      <c r="KZN4" s="41"/>
      <c r="KZO4" s="41"/>
      <c r="KZP4" s="41"/>
      <c r="KZQ4" s="41"/>
      <c r="KZR4" s="41"/>
      <c r="KZS4" s="41"/>
      <c r="KZT4" s="41"/>
      <c r="KZU4" s="41"/>
      <c r="KZV4" s="41"/>
      <c r="KZW4" s="41"/>
      <c r="KZX4" s="41"/>
      <c r="KZY4" s="41"/>
      <c r="KZZ4" s="41"/>
      <c r="LAA4" s="41"/>
      <c r="LAB4" s="41"/>
      <c r="LAC4" s="41"/>
      <c r="LAD4" s="41"/>
      <c r="LAE4" s="41"/>
      <c r="LAF4" s="41"/>
      <c r="LAG4" s="41"/>
      <c r="LAH4" s="41"/>
      <c r="LAI4" s="41"/>
      <c r="LAJ4" s="41"/>
      <c r="LAK4" s="41"/>
      <c r="LAL4" s="41"/>
      <c r="LAM4" s="41"/>
      <c r="LAN4" s="41"/>
      <c r="LAO4" s="41"/>
      <c r="LAP4" s="41"/>
      <c r="LAQ4" s="41"/>
      <c r="LAR4" s="41"/>
      <c r="LAS4" s="41"/>
      <c r="LAT4" s="41"/>
      <c r="LAU4" s="41"/>
      <c r="LAV4" s="41"/>
      <c r="LAW4" s="41"/>
      <c r="LAX4" s="41"/>
      <c r="LAY4" s="41"/>
      <c r="LAZ4" s="41"/>
      <c r="LBA4" s="41"/>
      <c r="LBB4" s="41"/>
      <c r="LBC4" s="41"/>
      <c r="LBD4" s="41"/>
      <c r="LBE4" s="41"/>
      <c r="LBF4" s="41"/>
      <c r="LBG4" s="41"/>
      <c r="LBH4" s="41"/>
      <c r="LBI4" s="41"/>
      <c r="LBJ4" s="41"/>
      <c r="LBK4" s="41"/>
      <c r="LBL4" s="41"/>
      <c r="LBM4" s="41"/>
      <c r="LBN4" s="41"/>
      <c r="LBO4" s="41"/>
      <c r="LBP4" s="41"/>
      <c r="LBQ4" s="41"/>
      <c r="LBR4" s="41"/>
      <c r="LBS4" s="41"/>
      <c r="LBT4" s="41"/>
      <c r="LBU4" s="41"/>
      <c r="LBV4" s="41"/>
      <c r="LBW4" s="41"/>
      <c r="LBX4" s="41"/>
      <c r="LBY4" s="41"/>
      <c r="LBZ4" s="41"/>
      <c r="LCA4" s="41"/>
      <c r="LCB4" s="41"/>
      <c r="LCC4" s="41"/>
      <c r="LCD4" s="41"/>
      <c r="LCE4" s="41"/>
      <c r="LCF4" s="41"/>
      <c r="LCG4" s="41"/>
      <c r="LCH4" s="41"/>
      <c r="LCI4" s="41"/>
      <c r="LCJ4" s="41"/>
      <c r="LCK4" s="41"/>
      <c r="LCL4" s="41"/>
      <c r="LCM4" s="41"/>
      <c r="LCN4" s="41"/>
      <c r="LCO4" s="41"/>
      <c r="LCP4" s="41"/>
      <c r="LCQ4" s="41"/>
      <c r="LCR4" s="41"/>
      <c r="LCS4" s="41"/>
      <c r="LCT4" s="41"/>
      <c r="LCU4" s="41"/>
      <c r="LCV4" s="41"/>
      <c r="LCW4" s="41"/>
      <c r="LCX4" s="41"/>
      <c r="LCY4" s="41"/>
      <c r="LCZ4" s="41"/>
      <c r="LDA4" s="41"/>
      <c r="LDB4" s="41"/>
      <c r="LDC4" s="41"/>
      <c r="LDD4" s="41"/>
      <c r="LDE4" s="41"/>
      <c r="LDF4" s="41"/>
      <c r="LDG4" s="41"/>
      <c r="LDH4" s="41"/>
      <c r="LDI4" s="41"/>
      <c r="LDJ4" s="41"/>
      <c r="LDK4" s="41"/>
      <c r="LDL4" s="41"/>
      <c r="LDM4" s="41"/>
      <c r="LDN4" s="41"/>
      <c r="LDO4" s="41"/>
      <c r="LDP4" s="41"/>
      <c r="LDQ4" s="41"/>
      <c r="LDR4" s="41"/>
      <c r="LDS4" s="41"/>
      <c r="LDT4" s="41"/>
      <c r="LDU4" s="41"/>
      <c r="LDV4" s="41"/>
      <c r="LDW4" s="41"/>
      <c r="LDX4" s="41"/>
      <c r="LDY4" s="41"/>
      <c r="LDZ4" s="41"/>
      <c r="LEA4" s="41"/>
      <c r="LEB4" s="41"/>
      <c r="LEC4" s="41"/>
      <c r="LED4" s="41"/>
      <c r="LEE4" s="41"/>
      <c r="LEF4" s="41"/>
      <c r="LEG4" s="41"/>
      <c r="LEH4" s="41"/>
      <c r="LEI4" s="41"/>
      <c r="LEJ4" s="41"/>
      <c r="LEK4" s="41"/>
      <c r="LEL4" s="41"/>
      <c r="LEM4" s="41"/>
      <c r="LEN4" s="41"/>
      <c r="LEO4" s="41"/>
      <c r="LEP4" s="41"/>
      <c r="LEQ4" s="41"/>
      <c r="LER4" s="41"/>
      <c r="LES4" s="41"/>
      <c r="LET4" s="41"/>
      <c r="LEU4" s="41"/>
      <c r="LEV4" s="41"/>
      <c r="LEW4" s="41"/>
      <c r="LEX4" s="41"/>
      <c r="LEY4" s="41"/>
      <c r="LEZ4" s="41"/>
      <c r="LFA4" s="41"/>
      <c r="LFB4" s="41"/>
      <c r="LFC4" s="41"/>
      <c r="LFD4" s="41"/>
      <c r="LFE4" s="41"/>
      <c r="LFF4" s="41"/>
      <c r="LFG4" s="41"/>
      <c r="LFH4" s="41"/>
      <c r="LFI4" s="41"/>
      <c r="LFJ4" s="41"/>
      <c r="LFK4" s="41"/>
      <c r="LFL4" s="41"/>
      <c r="LFM4" s="41"/>
      <c r="LFN4" s="41"/>
      <c r="LFO4" s="41"/>
      <c r="LFP4" s="41"/>
      <c r="LFQ4" s="41"/>
      <c r="LFR4" s="41"/>
      <c r="LFS4" s="41"/>
      <c r="LFT4" s="41"/>
      <c r="LFU4" s="41"/>
      <c r="LFV4" s="41"/>
      <c r="LFW4" s="41"/>
      <c r="LFX4" s="41"/>
      <c r="LFY4" s="41"/>
      <c r="LFZ4" s="41"/>
      <c r="LGA4" s="41"/>
      <c r="LGB4" s="41"/>
      <c r="LGC4" s="41"/>
      <c r="LGD4" s="41"/>
      <c r="LGE4" s="41"/>
      <c r="LGF4" s="41"/>
      <c r="LGG4" s="41"/>
      <c r="LGH4" s="41"/>
      <c r="LGI4" s="41"/>
      <c r="LGJ4" s="41"/>
      <c r="LGK4" s="41"/>
      <c r="LGL4" s="41"/>
      <c r="LGM4" s="41"/>
      <c r="LGN4" s="41"/>
      <c r="LGO4" s="41"/>
      <c r="LGP4" s="41"/>
      <c r="LGQ4" s="41"/>
      <c r="LGR4" s="41"/>
      <c r="LGS4" s="41"/>
      <c r="LGT4" s="41"/>
      <c r="LGU4" s="41"/>
      <c r="LGV4" s="41"/>
      <c r="LGW4" s="41"/>
      <c r="LGX4" s="41"/>
      <c r="LGY4" s="41"/>
      <c r="LGZ4" s="41"/>
      <c r="LHA4" s="41"/>
      <c r="LHB4" s="41"/>
      <c r="LHC4" s="41"/>
      <c r="LHD4" s="41"/>
      <c r="LHE4" s="41"/>
      <c r="LHF4" s="41"/>
      <c r="LHG4" s="41"/>
      <c r="LHH4" s="41"/>
      <c r="LHI4" s="41"/>
      <c r="LHJ4" s="41"/>
      <c r="LHK4" s="41"/>
      <c r="LHL4" s="41"/>
      <c r="LHM4" s="41"/>
      <c r="LHN4" s="41"/>
      <c r="LHO4" s="41"/>
      <c r="LHP4" s="41"/>
      <c r="LHQ4" s="41"/>
      <c r="LHR4" s="41"/>
      <c r="LHS4" s="41"/>
      <c r="LHT4" s="41"/>
      <c r="LHU4" s="41"/>
      <c r="LHV4" s="41"/>
      <c r="LHW4" s="41"/>
      <c r="LHX4" s="41"/>
      <c r="LHY4" s="41"/>
      <c r="LHZ4" s="41"/>
      <c r="LIA4" s="41"/>
      <c r="LIB4" s="41"/>
      <c r="LIC4" s="41"/>
      <c r="LID4" s="41"/>
      <c r="LIE4" s="41"/>
      <c r="LIF4" s="41"/>
      <c r="LIG4" s="41"/>
      <c r="LIH4" s="41"/>
      <c r="LII4" s="41"/>
      <c r="LIJ4" s="41"/>
      <c r="LIK4" s="41"/>
      <c r="LIL4" s="41"/>
      <c r="LIM4" s="41"/>
      <c r="LIN4" s="41"/>
      <c r="LIO4" s="41"/>
      <c r="LIP4" s="41"/>
      <c r="LIQ4" s="41"/>
      <c r="LIR4" s="41"/>
      <c r="LIS4" s="41"/>
      <c r="LIT4" s="41"/>
      <c r="LIU4" s="41"/>
      <c r="LIV4" s="41"/>
      <c r="LIW4" s="41"/>
      <c r="LIX4" s="41"/>
      <c r="LIY4" s="41"/>
      <c r="LIZ4" s="41"/>
      <c r="LJA4" s="41"/>
      <c r="LJB4" s="41"/>
      <c r="LJC4" s="41"/>
      <c r="LJD4" s="41"/>
      <c r="LJE4" s="41"/>
      <c r="LJF4" s="41"/>
      <c r="LJG4" s="41"/>
      <c r="LJH4" s="41"/>
      <c r="LJI4" s="41"/>
      <c r="LJJ4" s="41"/>
      <c r="LJK4" s="41"/>
      <c r="LJL4" s="41"/>
      <c r="LJM4" s="41"/>
      <c r="LJN4" s="41"/>
      <c r="LJO4" s="41"/>
      <c r="LJP4" s="41"/>
      <c r="LJQ4" s="41"/>
      <c r="LJR4" s="41"/>
      <c r="LJS4" s="41"/>
      <c r="LJT4" s="41"/>
      <c r="LJU4" s="41"/>
      <c r="LJV4" s="41"/>
      <c r="LJW4" s="41"/>
      <c r="LJX4" s="41"/>
      <c r="LJY4" s="41"/>
      <c r="LJZ4" s="41"/>
      <c r="LKA4" s="41"/>
      <c r="LKB4" s="41"/>
      <c r="LKC4" s="41"/>
      <c r="LKD4" s="41"/>
      <c r="LKE4" s="41"/>
      <c r="LKF4" s="41"/>
      <c r="LKG4" s="41"/>
      <c r="LKH4" s="41"/>
      <c r="LKI4" s="41"/>
      <c r="LKJ4" s="41"/>
      <c r="LKK4" s="41"/>
      <c r="LKL4" s="41"/>
      <c r="LKM4" s="41"/>
      <c r="LKN4" s="41"/>
      <c r="LKO4" s="41"/>
      <c r="LKP4" s="41"/>
      <c r="LKQ4" s="41"/>
      <c r="LKR4" s="41"/>
      <c r="LKS4" s="41"/>
      <c r="LKT4" s="41"/>
      <c r="LKU4" s="41"/>
      <c r="LKV4" s="41"/>
      <c r="LKW4" s="41"/>
      <c r="LKX4" s="41"/>
      <c r="LKY4" s="41"/>
      <c r="LKZ4" s="41"/>
      <c r="LLA4" s="41"/>
      <c r="LLB4" s="41"/>
      <c r="LLC4" s="41"/>
      <c r="LLD4" s="41"/>
      <c r="LLE4" s="41"/>
      <c r="LLF4" s="41"/>
      <c r="LLG4" s="41"/>
      <c r="LLH4" s="41"/>
      <c r="LLI4" s="41"/>
      <c r="LLJ4" s="41"/>
      <c r="LLK4" s="41"/>
      <c r="LLL4" s="41"/>
      <c r="LLM4" s="41"/>
      <c r="LLN4" s="41"/>
      <c r="LLO4" s="41"/>
      <c r="LLP4" s="41"/>
      <c r="LLQ4" s="41"/>
      <c r="LLR4" s="41"/>
      <c r="LLS4" s="41"/>
      <c r="LLT4" s="41"/>
      <c r="LLU4" s="41"/>
      <c r="LLV4" s="41"/>
      <c r="LLW4" s="41"/>
      <c r="LLX4" s="41"/>
      <c r="LLY4" s="41"/>
      <c r="LLZ4" s="41"/>
      <c r="LMA4" s="41"/>
      <c r="LMB4" s="41"/>
      <c r="LMC4" s="41"/>
      <c r="LMD4" s="41"/>
      <c r="LME4" s="41"/>
      <c r="LMF4" s="41"/>
      <c r="LMG4" s="41"/>
      <c r="LMH4" s="41"/>
      <c r="LMI4" s="41"/>
      <c r="LMJ4" s="41"/>
      <c r="LMK4" s="41"/>
      <c r="LML4" s="41"/>
      <c r="LMM4" s="41"/>
      <c r="LMN4" s="41"/>
      <c r="LMO4" s="41"/>
      <c r="LMP4" s="41"/>
      <c r="LMQ4" s="41"/>
      <c r="LMR4" s="41"/>
      <c r="LMS4" s="41"/>
      <c r="LMT4" s="41"/>
      <c r="LMU4" s="41"/>
      <c r="LMV4" s="41"/>
      <c r="LMW4" s="41"/>
      <c r="LMX4" s="41"/>
      <c r="LMY4" s="41"/>
      <c r="LMZ4" s="41"/>
      <c r="LNA4" s="41"/>
      <c r="LNB4" s="41"/>
      <c r="LNC4" s="41"/>
      <c r="LND4" s="41"/>
      <c r="LNE4" s="41"/>
      <c r="LNF4" s="41"/>
      <c r="LNG4" s="41"/>
      <c r="LNH4" s="41"/>
      <c r="LNI4" s="41"/>
      <c r="LNJ4" s="41"/>
      <c r="LNK4" s="41"/>
      <c r="LNL4" s="41"/>
      <c r="LNM4" s="41"/>
      <c r="LNN4" s="41"/>
      <c r="LNO4" s="41"/>
      <c r="LNP4" s="41"/>
      <c r="LNQ4" s="41"/>
      <c r="LNR4" s="41"/>
      <c r="LNS4" s="41"/>
      <c r="LNT4" s="41"/>
      <c r="LNU4" s="41"/>
      <c r="LNV4" s="41"/>
      <c r="LNW4" s="41"/>
      <c r="LNX4" s="41"/>
      <c r="LNY4" s="41"/>
      <c r="LNZ4" s="41"/>
      <c r="LOA4" s="41"/>
      <c r="LOB4" s="41"/>
      <c r="LOC4" s="41"/>
      <c r="LOD4" s="41"/>
      <c r="LOE4" s="41"/>
      <c r="LOF4" s="41"/>
      <c r="LOG4" s="41"/>
      <c r="LOH4" s="41"/>
      <c r="LOI4" s="41"/>
      <c r="LOJ4" s="41"/>
      <c r="LOK4" s="41"/>
      <c r="LOL4" s="41"/>
      <c r="LOM4" s="41"/>
      <c r="LON4" s="41"/>
      <c r="LOO4" s="41"/>
      <c r="LOP4" s="41"/>
      <c r="LOQ4" s="41"/>
      <c r="LOR4" s="41"/>
      <c r="LOS4" s="41"/>
      <c r="LOT4" s="41"/>
      <c r="LOU4" s="41"/>
      <c r="LOV4" s="41"/>
      <c r="LOW4" s="41"/>
      <c r="LOX4" s="41"/>
      <c r="LOY4" s="41"/>
      <c r="LOZ4" s="41"/>
      <c r="LPA4" s="41"/>
      <c r="LPB4" s="41"/>
      <c r="LPC4" s="41"/>
      <c r="LPD4" s="41"/>
      <c r="LPE4" s="41"/>
      <c r="LPF4" s="41"/>
      <c r="LPG4" s="41"/>
      <c r="LPH4" s="41"/>
      <c r="LPI4" s="41"/>
      <c r="LPJ4" s="41"/>
      <c r="LPK4" s="41"/>
      <c r="LPL4" s="41"/>
      <c r="LPM4" s="41"/>
      <c r="LPN4" s="41"/>
      <c r="LPO4" s="41"/>
      <c r="LPP4" s="41"/>
      <c r="LPQ4" s="41"/>
      <c r="LPR4" s="41"/>
      <c r="LPS4" s="41"/>
      <c r="LPT4" s="41"/>
      <c r="LPU4" s="41"/>
      <c r="LPV4" s="41"/>
      <c r="LPW4" s="41"/>
      <c r="LPX4" s="41"/>
      <c r="LPY4" s="41"/>
      <c r="LPZ4" s="41"/>
      <c r="LQA4" s="41"/>
      <c r="LQB4" s="41"/>
      <c r="LQC4" s="41"/>
      <c r="LQD4" s="41"/>
      <c r="LQE4" s="41"/>
      <c r="LQF4" s="41"/>
      <c r="LQG4" s="41"/>
      <c r="LQH4" s="41"/>
      <c r="LQI4" s="41"/>
      <c r="LQJ4" s="41"/>
      <c r="LQK4" s="41"/>
      <c r="LQL4" s="41"/>
      <c r="LQM4" s="41"/>
      <c r="LQN4" s="41"/>
      <c r="LQO4" s="41"/>
      <c r="LQP4" s="41"/>
      <c r="LQQ4" s="41"/>
      <c r="LQR4" s="41"/>
      <c r="LQS4" s="41"/>
      <c r="LQT4" s="41"/>
      <c r="LQU4" s="41"/>
      <c r="LQV4" s="41"/>
      <c r="LQW4" s="41"/>
      <c r="LQX4" s="41"/>
      <c r="LQY4" s="41"/>
      <c r="LQZ4" s="41"/>
      <c r="LRA4" s="41"/>
      <c r="LRB4" s="41"/>
      <c r="LRC4" s="41"/>
      <c r="LRD4" s="41"/>
      <c r="LRE4" s="41"/>
      <c r="LRF4" s="41"/>
      <c r="LRG4" s="41"/>
      <c r="LRH4" s="41"/>
      <c r="LRI4" s="41"/>
      <c r="LRJ4" s="41"/>
      <c r="LRK4" s="41"/>
      <c r="LRL4" s="41"/>
      <c r="LRM4" s="41"/>
      <c r="LRN4" s="41"/>
      <c r="LRO4" s="41"/>
      <c r="LRP4" s="41"/>
      <c r="LRQ4" s="41"/>
      <c r="LRR4" s="41"/>
      <c r="LRS4" s="41"/>
      <c r="LRT4" s="41"/>
      <c r="LRU4" s="41"/>
      <c r="LRV4" s="41"/>
      <c r="LRW4" s="41"/>
      <c r="LRX4" s="41"/>
      <c r="LRY4" s="41"/>
      <c r="LRZ4" s="41"/>
      <c r="LSA4" s="41"/>
      <c r="LSB4" s="41"/>
      <c r="LSC4" s="41"/>
      <c r="LSD4" s="41"/>
      <c r="LSE4" s="41"/>
      <c r="LSF4" s="41"/>
      <c r="LSG4" s="41"/>
      <c r="LSH4" s="41"/>
      <c r="LSI4" s="41"/>
      <c r="LSJ4" s="41"/>
      <c r="LSK4" s="41"/>
      <c r="LSL4" s="41"/>
      <c r="LSM4" s="41"/>
      <c r="LSN4" s="41"/>
      <c r="LSO4" s="41"/>
      <c r="LSP4" s="41"/>
      <c r="LSQ4" s="41"/>
      <c r="LSR4" s="41"/>
      <c r="LSS4" s="41"/>
      <c r="LST4" s="41"/>
      <c r="LSU4" s="41"/>
      <c r="LSV4" s="41"/>
      <c r="LSW4" s="41"/>
      <c r="LSX4" s="41"/>
      <c r="LSY4" s="41"/>
      <c r="LSZ4" s="41"/>
      <c r="LTA4" s="41"/>
      <c r="LTB4" s="41"/>
      <c r="LTC4" s="41"/>
      <c r="LTD4" s="41"/>
      <c r="LTE4" s="41"/>
      <c r="LTF4" s="41"/>
      <c r="LTG4" s="41"/>
      <c r="LTH4" s="41"/>
      <c r="LTI4" s="41"/>
      <c r="LTJ4" s="41"/>
      <c r="LTK4" s="41"/>
      <c r="LTL4" s="41"/>
      <c r="LTM4" s="41"/>
      <c r="LTN4" s="41"/>
      <c r="LTO4" s="41"/>
      <c r="LTP4" s="41"/>
      <c r="LTQ4" s="41"/>
      <c r="LTR4" s="41"/>
      <c r="LTS4" s="41"/>
      <c r="LTT4" s="41"/>
      <c r="LTU4" s="41"/>
      <c r="LTV4" s="41"/>
      <c r="LTW4" s="41"/>
      <c r="LTX4" s="41"/>
      <c r="LTY4" s="41"/>
      <c r="LTZ4" s="41"/>
      <c r="LUA4" s="41"/>
      <c r="LUB4" s="41"/>
      <c r="LUC4" s="41"/>
      <c r="LUD4" s="41"/>
      <c r="LUE4" s="41"/>
      <c r="LUF4" s="41"/>
      <c r="LUG4" s="41"/>
      <c r="LUH4" s="41"/>
      <c r="LUI4" s="41"/>
      <c r="LUJ4" s="41"/>
      <c r="LUK4" s="41"/>
      <c r="LUL4" s="41"/>
      <c r="LUM4" s="41"/>
      <c r="LUN4" s="41"/>
      <c r="LUO4" s="41"/>
      <c r="LUP4" s="41"/>
      <c r="LUQ4" s="41"/>
      <c r="LUR4" s="41"/>
      <c r="LUS4" s="41"/>
      <c r="LUT4" s="41"/>
      <c r="LUU4" s="41"/>
      <c r="LUV4" s="41"/>
      <c r="LUW4" s="41"/>
      <c r="LUX4" s="41"/>
      <c r="LUY4" s="41"/>
      <c r="LUZ4" s="41"/>
      <c r="LVA4" s="41"/>
      <c r="LVB4" s="41"/>
      <c r="LVC4" s="41"/>
      <c r="LVD4" s="41"/>
      <c r="LVE4" s="41"/>
      <c r="LVF4" s="41"/>
      <c r="LVG4" s="41"/>
      <c r="LVH4" s="41"/>
      <c r="LVI4" s="41"/>
      <c r="LVJ4" s="41"/>
      <c r="LVK4" s="41"/>
      <c r="LVL4" s="41"/>
      <c r="LVM4" s="41"/>
      <c r="LVN4" s="41"/>
      <c r="LVO4" s="41"/>
      <c r="LVP4" s="41"/>
      <c r="LVQ4" s="41"/>
      <c r="LVR4" s="41"/>
      <c r="LVS4" s="41"/>
      <c r="LVT4" s="41"/>
      <c r="LVU4" s="41"/>
      <c r="LVV4" s="41"/>
      <c r="LVW4" s="41"/>
      <c r="LVX4" s="41"/>
      <c r="LVY4" s="41"/>
      <c r="LVZ4" s="41"/>
      <c r="LWA4" s="41"/>
      <c r="LWB4" s="41"/>
      <c r="LWC4" s="41"/>
      <c r="LWD4" s="41"/>
      <c r="LWE4" s="41"/>
      <c r="LWF4" s="41"/>
      <c r="LWG4" s="41"/>
      <c r="LWH4" s="41"/>
      <c r="LWI4" s="41"/>
      <c r="LWJ4" s="41"/>
      <c r="LWK4" s="41"/>
      <c r="LWL4" s="41"/>
      <c r="LWM4" s="41"/>
      <c r="LWN4" s="41"/>
      <c r="LWO4" s="41"/>
      <c r="LWP4" s="41"/>
      <c r="LWQ4" s="41"/>
      <c r="LWR4" s="41"/>
      <c r="LWS4" s="41"/>
      <c r="LWT4" s="41"/>
      <c r="LWU4" s="41"/>
      <c r="LWV4" s="41"/>
      <c r="LWW4" s="41"/>
      <c r="LWX4" s="41"/>
      <c r="LWY4" s="41"/>
      <c r="LWZ4" s="41"/>
      <c r="LXA4" s="41"/>
      <c r="LXB4" s="41"/>
      <c r="LXC4" s="41"/>
      <c r="LXD4" s="41"/>
      <c r="LXE4" s="41"/>
      <c r="LXF4" s="41"/>
      <c r="LXG4" s="41"/>
      <c r="LXH4" s="41"/>
      <c r="LXI4" s="41"/>
      <c r="LXJ4" s="41"/>
      <c r="LXK4" s="41"/>
      <c r="LXL4" s="41"/>
      <c r="LXM4" s="41"/>
      <c r="LXN4" s="41"/>
      <c r="LXO4" s="41"/>
      <c r="LXP4" s="41"/>
      <c r="LXQ4" s="41"/>
      <c r="LXR4" s="41"/>
      <c r="LXS4" s="41"/>
      <c r="LXT4" s="41"/>
      <c r="LXU4" s="41"/>
      <c r="LXV4" s="41"/>
      <c r="LXW4" s="41"/>
      <c r="LXX4" s="41"/>
      <c r="LXY4" s="41"/>
      <c r="LXZ4" s="41"/>
      <c r="LYA4" s="41"/>
      <c r="LYB4" s="41"/>
      <c r="LYC4" s="41"/>
      <c r="LYD4" s="41"/>
      <c r="LYE4" s="41"/>
      <c r="LYF4" s="41"/>
      <c r="LYG4" s="41"/>
      <c r="LYH4" s="41"/>
      <c r="LYI4" s="41"/>
      <c r="LYJ4" s="41"/>
      <c r="LYK4" s="41"/>
      <c r="LYL4" s="41"/>
      <c r="LYM4" s="41"/>
      <c r="LYN4" s="41"/>
      <c r="LYO4" s="41"/>
      <c r="LYP4" s="41"/>
      <c r="LYQ4" s="41"/>
      <c r="LYR4" s="41"/>
      <c r="LYS4" s="41"/>
      <c r="LYT4" s="41"/>
      <c r="LYU4" s="41"/>
      <c r="LYV4" s="41"/>
      <c r="LYW4" s="41"/>
      <c r="LYX4" s="41"/>
      <c r="LYY4" s="41"/>
      <c r="LYZ4" s="41"/>
      <c r="LZA4" s="41"/>
      <c r="LZB4" s="41"/>
      <c r="LZC4" s="41"/>
      <c r="LZD4" s="41"/>
      <c r="LZE4" s="41"/>
      <c r="LZF4" s="41"/>
      <c r="LZG4" s="41"/>
      <c r="LZH4" s="41"/>
      <c r="LZI4" s="41"/>
      <c r="LZJ4" s="41"/>
      <c r="LZK4" s="41"/>
      <c r="LZL4" s="41"/>
      <c r="LZM4" s="41"/>
      <c r="LZN4" s="41"/>
      <c r="LZO4" s="41"/>
      <c r="LZP4" s="41"/>
      <c r="LZQ4" s="41"/>
      <c r="LZR4" s="41"/>
      <c r="LZS4" s="41"/>
      <c r="LZT4" s="41"/>
      <c r="LZU4" s="41"/>
      <c r="LZV4" s="41"/>
      <c r="LZW4" s="41"/>
      <c r="LZX4" s="41"/>
      <c r="LZY4" s="41"/>
      <c r="LZZ4" s="41"/>
      <c r="MAA4" s="41"/>
      <c r="MAB4" s="41"/>
      <c r="MAC4" s="41"/>
      <c r="MAD4" s="41"/>
      <c r="MAE4" s="41"/>
      <c r="MAF4" s="41"/>
      <c r="MAG4" s="41"/>
      <c r="MAH4" s="41"/>
      <c r="MAI4" s="41"/>
      <c r="MAJ4" s="41"/>
      <c r="MAK4" s="41"/>
      <c r="MAL4" s="41"/>
      <c r="MAM4" s="41"/>
      <c r="MAN4" s="41"/>
      <c r="MAO4" s="41"/>
      <c r="MAP4" s="41"/>
      <c r="MAQ4" s="41"/>
      <c r="MAR4" s="41"/>
      <c r="MAS4" s="41"/>
      <c r="MAT4" s="41"/>
      <c r="MAU4" s="41"/>
      <c r="MAV4" s="41"/>
      <c r="MAW4" s="41"/>
      <c r="MAX4" s="41"/>
      <c r="MAY4" s="41"/>
      <c r="MAZ4" s="41"/>
      <c r="MBA4" s="41"/>
      <c r="MBB4" s="41"/>
      <c r="MBC4" s="41"/>
      <c r="MBD4" s="41"/>
      <c r="MBE4" s="41"/>
      <c r="MBF4" s="41"/>
      <c r="MBG4" s="41"/>
      <c r="MBH4" s="41"/>
      <c r="MBI4" s="41"/>
      <c r="MBJ4" s="41"/>
      <c r="MBK4" s="41"/>
      <c r="MBL4" s="41"/>
      <c r="MBM4" s="41"/>
      <c r="MBN4" s="41"/>
      <c r="MBO4" s="41"/>
      <c r="MBP4" s="41"/>
      <c r="MBQ4" s="41"/>
      <c r="MBR4" s="41"/>
      <c r="MBS4" s="41"/>
      <c r="MBT4" s="41"/>
      <c r="MBU4" s="41"/>
      <c r="MBV4" s="41"/>
      <c r="MBW4" s="41"/>
      <c r="MBX4" s="41"/>
      <c r="MBY4" s="41"/>
      <c r="MBZ4" s="41"/>
      <c r="MCA4" s="41"/>
      <c r="MCB4" s="41"/>
      <c r="MCC4" s="41"/>
      <c r="MCD4" s="41"/>
      <c r="MCE4" s="41"/>
      <c r="MCF4" s="41"/>
      <c r="MCG4" s="41"/>
      <c r="MCH4" s="41"/>
      <c r="MCI4" s="41"/>
      <c r="MCJ4" s="41"/>
      <c r="MCK4" s="41"/>
      <c r="MCL4" s="41"/>
      <c r="MCM4" s="41"/>
      <c r="MCN4" s="41"/>
      <c r="MCO4" s="41"/>
      <c r="MCP4" s="41"/>
      <c r="MCQ4" s="41"/>
      <c r="MCR4" s="41"/>
      <c r="MCS4" s="41"/>
      <c r="MCT4" s="41"/>
      <c r="MCU4" s="41"/>
      <c r="MCV4" s="41"/>
      <c r="MCW4" s="41"/>
      <c r="MCX4" s="41"/>
      <c r="MCY4" s="41"/>
      <c r="MCZ4" s="41"/>
      <c r="MDA4" s="41"/>
      <c r="MDB4" s="41"/>
      <c r="MDC4" s="41"/>
      <c r="MDD4" s="41"/>
      <c r="MDE4" s="41"/>
      <c r="MDF4" s="41"/>
      <c r="MDG4" s="41"/>
      <c r="MDH4" s="41"/>
      <c r="MDI4" s="41"/>
      <c r="MDJ4" s="41"/>
      <c r="MDK4" s="41"/>
      <c r="MDL4" s="41"/>
      <c r="MDM4" s="41"/>
      <c r="MDN4" s="41"/>
      <c r="MDO4" s="41"/>
      <c r="MDP4" s="41"/>
      <c r="MDQ4" s="41"/>
      <c r="MDR4" s="41"/>
      <c r="MDS4" s="41"/>
      <c r="MDT4" s="41"/>
      <c r="MDU4" s="41"/>
      <c r="MDV4" s="41"/>
      <c r="MDW4" s="41"/>
      <c r="MDX4" s="41"/>
      <c r="MDY4" s="41"/>
      <c r="MDZ4" s="41"/>
      <c r="MEA4" s="41"/>
      <c r="MEB4" s="41"/>
      <c r="MEC4" s="41"/>
      <c r="MED4" s="41"/>
      <c r="MEE4" s="41"/>
      <c r="MEF4" s="41"/>
      <c r="MEG4" s="41"/>
      <c r="MEH4" s="41"/>
      <c r="MEI4" s="41"/>
      <c r="MEJ4" s="41"/>
      <c r="MEK4" s="41"/>
      <c r="MEL4" s="41"/>
      <c r="MEM4" s="41"/>
      <c r="MEN4" s="41"/>
      <c r="MEO4" s="41"/>
      <c r="MEP4" s="41"/>
      <c r="MEQ4" s="41"/>
      <c r="MER4" s="41"/>
      <c r="MES4" s="41"/>
      <c r="MET4" s="41"/>
      <c r="MEU4" s="41"/>
      <c r="MEV4" s="41"/>
      <c r="MEW4" s="41"/>
      <c r="MEX4" s="41"/>
      <c r="MEY4" s="41"/>
      <c r="MEZ4" s="41"/>
      <c r="MFA4" s="41"/>
      <c r="MFB4" s="41"/>
      <c r="MFC4" s="41"/>
      <c r="MFD4" s="41"/>
      <c r="MFE4" s="41"/>
      <c r="MFF4" s="41"/>
      <c r="MFG4" s="41"/>
      <c r="MFH4" s="41"/>
      <c r="MFI4" s="41"/>
      <c r="MFJ4" s="41"/>
      <c r="MFK4" s="41"/>
      <c r="MFL4" s="41"/>
      <c r="MFM4" s="41"/>
      <c r="MFN4" s="41"/>
      <c r="MFO4" s="41"/>
      <c r="MFP4" s="41"/>
      <c r="MFQ4" s="41"/>
      <c r="MFR4" s="41"/>
      <c r="MFS4" s="41"/>
      <c r="MFT4" s="41"/>
      <c r="MFU4" s="41"/>
      <c r="MFV4" s="41"/>
      <c r="MFW4" s="41"/>
      <c r="MFX4" s="41"/>
      <c r="MFY4" s="41"/>
      <c r="MFZ4" s="41"/>
      <c r="MGA4" s="41"/>
      <c r="MGB4" s="41"/>
      <c r="MGC4" s="41"/>
      <c r="MGD4" s="41"/>
      <c r="MGE4" s="41"/>
      <c r="MGF4" s="41"/>
      <c r="MGG4" s="41"/>
      <c r="MGH4" s="41"/>
      <c r="MGI4" s="41"/>
      <c r="MGJ4" s="41"/>
      <c r="MGK4" s="41"/>
      <c r="MGL4" s="41"/>
      <c r="MGM4" s="41"/>
      <c r="MGN4" s="41"/>
      <c r="MGO4" s="41"/>
      <c r="MGP4" s="41"/>
      <c r="MGQ4" s="41"/>
      <c r="MGR4" s="41"/>
      <c r="MGS4" s="41"/>
      <c r="MGT4" s="41"/>
      <c r="MGU4" s="41"/>
      <c r="MGV4" s="41"/>
      <c r="MGW4" s="41"/>
      <c r="MGX4" s="41"/>
      <c r="MGY4" s="41"/>
      <c r="MGZ4" s="41"/>
      <c r="MHA4" s="41"/>
      <c r="MHB4" s="41"/>
      <c r="MHC4" s="41"/>
      <c r="MHD4" s="41"/>
      <c r="MHE4" s="41"/>
      <c r="MHF4" s="41"/>
      <c r="MHG4" s="41"/>
      <c r="MHH4" s="41"/>
      <c r="MHI4" s="41"/>
      <c r="MHJ4" s="41"/>
      <c r="MHK4" s="41"/>
      <c r="MHL4" s="41"/>
      <c r="MHM4" s="41"/>
      <c r="MHN4" s="41"/>
      <c r="MHO4" s="41"/>
      <c r="MHP4" s="41"/>
      <c r="MHQ4" s="41"/>
      <c r="MHR4" s="41"/>
      <c r="MHS4" s="41"/>
      <c r="MHT4" s="41"/>
      <c r="MHU4" s="41"/>
      <c r="MHV4" s="41"/>
      <c r="MHW4" s="41"/>
      <c r="MHX4" s="41"/>
      <c r="MHY4" s="41"/>
      <c r="MHZ4" s="41"/>
      <c r="MIA4" s="41"/>
      <c r="MIB4" s="41"/>
      <c r="MIC4" s="41"/>
      <c r="MID4" s="41"/>
      <c r="MIE4" s="41"/>
      <c r="MIF4" s="41"/>
      <c r="MIG4" s="41"/>
      <c r="MIH4" s="41"/>
      <c r="MII4" s="41"/>
      <c r="MIJ4" s="41"/>
      <c r="MIK4" s="41"/>
      <c r="MIL4" s="41"/>
      <c r="MIM4" s="41"/>
      <c r="MIN4" s="41"/>
      <c r="MIO4" s="41"/>
      <c r="MIP4" s="41"/>
      <c r="MIQ4" s="41"/>
      <c r="MIR4" s="41"/>
      <c r="MIS4" s="41"/>
      <c r="MIT4" s="41"/>
      <c r="MIU4" s="41"/>
      <c r="MIV4" s="41"/>
      <c r="MIW4" s="41"/>
      <c r="MIX4" s="41"/>
      <c r="MIY4" s="41"/>
      <c r="MIZ4" s="41"/>
      <c r="MJA4" s="41"/>
      <c r="MJB4" s="41"/>
      <c r="MJC4" s="41"/>
      <c r="MJD4" s="41"/>
      <c r="MJE4" s="41"/>
      <c r="MJF4" s="41"/>
      <c r="MJG4" s="41"/>
      <c r="MJH4" s="41"/>
      <c r="MJI4" s="41"/>
      <c r="MJJ4" s="41"/>
      <c r="MJK4" s="41"/>
      <c r="MJL4" s="41"/>
      <c r="MJM4" s="41"/>
      <c r="MJN4" s="41"/>
      <c r="MJO4" s="41"/>
      <c r="MJP4" s="41"/>
      <c r="MJQ4" s="41"/>
      <c r="MJR4" s="41"/>
      <c r="MJS4" s="41"/>
      <c r="MJT4" s="41"/>
      <c r="MJU4" s="41"/>
      <c r="MJV4" s="41"/>
      <c r="MJW4" s="41"/>
      <c r="MJX4" s="41"/>
      <c r="MJY4" s="41"/>
      <c r="MJZ4" s="41"/>
      <c r="MKA4" s="41"/>
      <c r="MKB4" s="41"/>
      <c r="MKC4" s="41"/>
      <c r="MKD4" s="41"/>
      <c r="MKE4" s="41"/>
      <c r="MKF4" s="41"/>
      <c r="MKG4" s="41"/>
      <c r="MKH4" s="41"/>
      <c r="MKI4" s="41"/>
      <c r="MKJ4" s="41"/>
      <c r="MKK4" s="41"/>
      <c r="MKL4" s="41"/>
      <c r="MKM4" s="41"/>
      <c r="MKN4" s="41"/>
      <c r="MKO4" s="41"/>
      <c r="MKP4" s="41"/>
      <c r="MKQ4" s="41"/>
      <c r="MKR4" s="41"/>
      <c r="MKS4" s="41"/>
      <c r="MKT4" s="41"/>
      <c r="MKU4" s="41"/>
      <c r="MKV4" s="41"/>
      <c r="MKW4" s="41"/>
      <c r="MKX4" s="41"/>
      <c r="MKY4" s="41"/>
      <c r="MKZ4" s="41"/>
      <c r="MLA4" s="41"/>
      <c r="MLB4" s="41"/>
      <c r="MLC4" s="41"/>
      <c r="MLD4" s="41"/>
      <c r="MLE4" s="41"/>
      <c r="MLF4" s="41"/>
      <c r="MLG4" s="41"/>
      <c r="MLH4" s="41"/>
      <c r="MLI4" s="41"/>
      <c r="MLJ4" s="41"/>
      <c r="MLK4" s="41"/>
      <c r="MLL4" s="41"/>
      <c r="MLM4" s="41"/>
      <c r="MLN4" s="41"/>
      <c r="MLO4" s="41"/>
      <c r="MLP4" s="41"/>
      <c r="MLQ4" s="41"/>
      <c r="MLR4" s="41"/>
      <c r="MLS4" s="41"/>
      <c r="MLT4" s="41"/>
      <c r="MLU4" s="41"/>
      <c r="MLV4" s="41"/>
      <c r="MLW4" s="41"/>
      <c r="MLX4" s="41"/>
      <c r="MLY4" s="41"/>
      <c r="MLZ4" s="41"/>
      <c r="MMA4" s="41"/>
      <c r="MMB4" s="41"/>
      <c r="MMC4" s="41"/>
      <c r="MMD4" s="41"/>
      <c r="MME4" s="41"/>
      <c r="MMF4" s="41"/>
      <c r="MMG4" s="41"/>
      <c r="MMH4" s="41"/>
      <c r="MMI4" s="41"/>
      <c r="MMJ4" s="41"/>
      <c r="MMK4" s="41"/>
      <c r="MML4" s="41"/>
      <c r="MMM4" s="41"/>
      <c r="MMN4" s="41"/>
      <c r="MMO4" s="41"/>
      <c r="MMP4" s="41"/>
      <c r="MMQ4" s="41"/>
      <c r="MMR4" s="41"/>
      <c r="MMS4" s="41"/>
      <c r="MMT4" s="41"/>
      <c r="MMU4" s="41"/>
      <c r="MMV4" s="41"/>
      <c r="MMW4" s="41"/>
      <c r="MMX4" s="41"/>
      <c r="MMY4" s="41"/>
      <c r="MMZ4" s="41"/>
      <c r="MNA4" s="41"/>
      <c r="MNB4" s="41"/>
      <c r="MNC4" s="41"/>
      <c r="MND4" s="41"/>
      <c r="MNE4" s="41"/>
      <c r="MNF4" s="41"/>
      <c r="MNG4" s="41"/>
      <c r="MNH4" s="41"/>
      <c r="MNI4" s="41"/>
      <c r="MNJ4" s="41"/>
      <c r="MNK4" s="41"/>
      <c r="MNL4" s="41"/>
      <c r="MNM4" s="41"/>
      <c r="MNN4" s="41"/>
      <c r="MNO4" s="41"/>
      <c r="MNP4" s="41"/>
      <c r="MNQ4" s="41"/>
      <c r="MNR4" s="41"/>
      <c r="MNS4" s="41"/>
      <c r="MNT4" s="41"/>
      <c r="MNU4" s="41"/>
      <c r="MNV4" s="41"/>
      <c r="MNW4" s="41"/>
      <c r="MNX4" s="41"/>
      <c r="MNY4" s="41"/>
      <c r="MNZ4" s="41"/>
      <c r="MOA4" s="41"/>
      <c r="MOB4" s="41"/>
      <c r="MOC4" s="41"/>
      <c r="MOD4" s="41"/>
      <c r="MOE4" s="41"/>
      <c r="MOF4" s="41"/>
      <c r="MOG4" s="41"/>
      <c r="MOH4" s="41"/>
      <c r="MOI4" s="41"/>
      <c r="MOJ4" s="41"/>
      <c r="MOK4" s="41"/>
      <c r="MOL4" s="41"/>
      <c r="MOM4" s="41"/>
      <c r="MON4" s="41"/>
      <c r="MOO4" s="41"/>
      <c r="MOP4" s="41"/>
      <c r="MOQ4" s="41"/>
      <c r="MOR4" s="41"/>
      <c r="MOS4" s="41"/>
      <c r="MOT4" s="41"/>
      <c r="MOU4" s="41"/>
      <c r="MOV4" s="41"/>
      <c r="MOW4" s="41"/>
      <c r="MOX4" s="41"/>
      <c r="MOY4" s="41"/>
      <c r="MOZ4" s="41"/>
      <c r="MPA4" s="41"/>
      <c r="MPB4" s="41"/>
      <c r="MPC4" s="41"/>
      <c r="MPD4" s="41"/>
      <c r="MPE4" s="41"/>
      <c r="MPF4" s="41"/>
      <c r="MPG4" s="41"/>
      <c r="MPH4" s="41"/>
      <c r="MPI4" s="41"/>
      <c r="MPJ4" s="41"/>
      <c r="MPK4" s="41"/>
      <c r="MPL4" s="41"/>
      <c r="MPM4" s="41"/>
      <c r="MPN4" s="41"/>
      <c r="MPO4" s="41"/>
      <c r="MPP4" s="41"/>
      <c r="MPQ4" s="41"/>
      <c r="MPR4" s="41"/>
      <c r="MPS4" s="41"/>
      <c r="MPT4" s="41"/>
      <c r="MPU4" s="41"/>
      <c r="MPV4" s="41"/>
      <c r="MPW4" s="41"/>
      <c r="MPX4" s="41"/>
      <c r="MPY4" s="41"/>
      <c r="MPZ4" s="41"/>
      <c r="MQA4" s="41"/>
      <c r="MQB4" s="41"/>
      <c r="MQC4" s="41"/>
      <c r="MQD4" s="41"/>
      <c r="MQE4" s="41"/>
      <c r="MQF4" s="41"/>
      <c r="MQG4" s="41"/>
      <c r="MQH4" s="41"/>
      <c r="MQI4" s="41"/>
      <c r="MQJ4" s="41"/>
      <c r="MQK4" s="41"/>
      <c r="MQL4" s="41"/>
      <c r="MQM4" s="41"/>
      <c r="MQN4" s="41"/>
      <c r="MQO4" s="41"/>
      <c r="MQP4" s="41"/>
      <c r="MQQ4" s="41"/>
      <c r="MQR4" s="41"/>
      <c r="MQS4" s="41"/>
      <c r="MQT4" s="41"/>
      <c r="MQU4" s="41"/>
      <c r="MQV4" s="41"/>
      <c r="MQW4" s="41"/>
      <c r="MQX4" s="41"/>
      <c r="MQY4" s="41"/>
      <c r="MQZ4" s="41"/>
      <c r="MRA4" s="41"/>
      <c r="MRB4" s="41"/>
      <c r="MRC4" s="41"/>
      <c r="MRD4" s="41"/>
      <c r="MRE4" s="41"/>
      <c r="MRF4" s="41"/>
      <c r="MRG4" s="41"/>
      <c r="MRH4" s="41"/>
      <c r="MRI4" s="41"/>
      <c r="MRJ4" s="41"/>
      <c r="MRK4" s="41"/>
      <c r="MRL4" s="41"/>
      <c r="MRM4" s="41"/>
      <c r="MRN4" s="41"/>
      <c r="MRO4" s="41"/>
      <c r="MRP4" s="41"/>
      <c r="MRQ4" s="41"/>
      <c r="MRR4" s="41"/>
      <c r="MRS4" s="41"/>
      <c r="MRT4" s="41"/>
      <c r="MRU4" s="41"/>
      <c r="MRV4" s="41"/>
      <c r="MRW4" s="41"/>
      <c r="MRX4" s="41"/>
      <c r="MRY4" s="41"/>
      <c r="MRZ4" s="41"/>
      <c r="MSA4" s="41"/>
      <c r="MSB4" s="41"/>
      <c r="MSC4" s="41"/>
      <c r="MSD4" s="41"/>
      <c r="MSE4" s="41"/>
      <c r="MSF4" s="41"/>
      <c r="MSG4" s="41"/>
      <c r="MSH4" s="41"/>
      <c r="MSI4" s="41"/>
      <c r="MSJ4" s="41"/>
      <c r="MSK4" s="41"/>
      <c r="MSL4" s="41"/>
      <c r="MSM4" s="41"/>
      <c r="MSN4" s="41"/>
      <c r="MSO4" s="41"/>
      <c r="MSP4" s="41"/>
      <c r="MSQ4" s="41"/>
      <c r="MSR4" s="41"/>
      <c r="MSS4" s="41"/>
      <c r="MST4" s="41"/>
      <c r="MSU4" s="41"/>
      <c r="MSV4" s="41"/>
      <c r="MSW4" s="41"/>
      <c r="MSX4" s="41"/>
      <c r="MSY4" s="41"/>
      <c r="MSZ4" s="41"/>
      <c r="MTA4" s="41"/>
      <c r="MTB4" s="41"/>
      <c r="MTC4" s="41"/>
      <c r="MTD4" s="41"/>
      <c r="MTE4" s="41"/>
      <c r="MTF4" s="41"/>
      <c r="MTG4" s="41"/>
      <c r="MTH4" s="41"/>
      <c r="MTI4" s="41"/>
      <c r="MTJ4" s="41"/>
      <c r="MTK4" s="41"/>
      <c r="MTL4" s="41"/>
      <c r="MTM4" s="41"/>
      <c r="MTN4" s="41"/>
      <c r="MTO4" s="41"/>
      <c r="MTP4" s="41"/>
      <c r="MTQ4" s="41"/>
      <c r="MTR4" s="41"/>
      <c r="MTS4" s="41"/>
      <c r="MTT4" s="41"/>
      <c r="MTU4" s="41"/>
      <c r="MTV4" s="41"/>
      <c r="MTW4" s="41"/>
      <c r="MTX4" s="41"/>
      <c r="MTY4" s="41"/>
      <c r="MTZ4" s="41"/>
      <c r="MUA4" s="41"/>
      <c r="MUB4" s="41"/>
      <c r="MUC4" s="41"/>
      <c r="MUD4" s="41"/>
      <c r="MUE4" s="41"/>
      <c r="MUF4" s="41"/>
      <c r="MUG4" s="41"/>
      <c r="MUH4" s="41"/>
      <c r="MUI4" s="41"/>
      <c r="MUJ4" s="41"/>
      <c r="MUK4" s="41"/>
      <c r="MUL4" s="41"/>
      <c r="MUM4" s="41"/>
      <c r="MUN4" s="41"/>
      <c r="MUO4" s="41"/>
      <c r="MUP4" s="41"/>
      <c r="MUQ4" s="41"/>
      <c r="MUR4" s="41"/>
      <c r="MUS4" s="41"/>
      <c r="MUT4" s="41"/>
      <c r="MUU4" s="41"/>
      <c r="MUV4" s="41"/>
      <c r="MUW4" s="41"/>
      <c r="MUX4" s="41"/>
      <c r="MUY4" s="41"/>
      <c r="MUZ4" s="41"/>
      <c r="MVA4" s="41"/>
      <c r="MVB4" s="41"/>
      <c r="MVC4" s="41"/>
      <c r="MVD4" s="41"/>
      <c r="MVE4" s="41"/>
      <c r="MVF4" s="41"/>
      <c r="MVG4" s="41"/>
      <c r="MVH4" s="41"/>
      <c r="MVI4" s="41"/>
      <c r="MVJ4" s="41"/>
      <c r="MVK4" s="41"/>
      <c r="MVL4" s="41"/>
      <c r="MVM4" s="41"/>
      <c r="MVN4" s="41"/>
      <c r="MVO4" s="41"/>
      <c r="MVP4" s="41"/>
      <c r="MVQ4" s="41"/>
      <c r="MVR4" s="41"/>
      <c r="MVS4" s="41"/>
      <c r="MVT4" s="41"/>
      <c r="MVU4" s="41"/>
      <c r="MVV4" s="41"/>
      <c r="MVW4" s="41"/>
      <c r="MVX4" s="41"/>
      <c r="MVY4" s="41"/>
      <c r="MVZ4" s="41"/>
      <c r="MWA4" s="41"/>
      <c r="MWB4" s="41"/>
      <c r="MWC4" s="41"/>
      <c r="MWD4" s="41"/>
      <c r="MWE4" s="41"/>
      <c r="MWF4" s="41"/>
      <c r="MWG4" s="41"/>
      <c r="MWH4" s="41"/>
      <c r="MWI4" s="41"/>
      <c r="MWJ4" s="41"/>
      <c r="MWK4" s="41"/>
      <c r="MWL4" s="41"/>
      <c r="MWM4" s="41"/>
      <c r="MWN4" s="41"/>
      <c r="MWO4" s="41"/>
      <c r="MWP4" s="41"/>
      <c r="MWQ4" s="41"/>
      <c r="MWR4" s="41"/>
      <c r="MWS4" s="41"/>
      <c r="MWT4" s="41"/>
      <c r="MWU4" s="41"/>
      <c r="MWV4" s="41"/>
      <c r="MWW4" s="41"/>
      <c r="MWX4" s="41"/>
      <c r="MWY4" s="41"/>
      <c r="MWZ4" s="41"/>
      <c r="MXA4" s="41"/>
      <c r="MXB4" s="41"/>
      <c r="MXC4" s="41"/>
      <c r="MXD4" s="41"/>
      <c r="MXE4" s="41"/>
      <c r="MXF4" s="41"/>
      <c r="MXG4" s="41"/>
      <c r="MXH4" s="41"/>
      <c r="MXI4" s="41"/>
      <c r="MXJ4" s="41"/>
      <c r="MXK4" s="41"/>
      <c r="MXL4" s="41"/>
      <c r="MXM4" s="41"/>
      <c r="MXN4" s="41"/>
      <c r="MXO4" s="41"/>
      <c r="MXP4" s="41"/>
      <c r="MXQ4" s="41"/>
      <c r="MXR4" s="41"/>
      <c r="MXS4" s="41"/>
      <c r="MXT4" s="41"/>
      <c r="MXU4" s="41"/>
      <c r="MXV4" s="41"/>
      <c r="MXW4" s="41"/>
      <c r="MXX4" s="41"/>
      <c r="MXY4" s="41"/>
      <c r="MXZ4" s="41"/>
      <c r="MYA4" s="41"/>
      <c r="MYB4" s="41"/>
      <c r="MYC4" s="41"/>
      <c r="MYD4" s="41"/>
      <c r="MYE4" s="41"/>
      <c r="MYF4" s="41"/>
      <c r="MYG4" s="41"/>
      <c r="MYH4" s="41"/>
      <c r="MYI4" s="41"/>
      <c r="MYJ4" s="41"/>
      <c r="MYK4" s="41"/>
      <c r="MYL4" s="41"/>
      <c r="MYM4" s="41"/>
      <c r="MYN4" s="41"/>
      <c r="MYO4" s="41"/>
      <c r="MYP4" s="41"/>
      <c r="MYQ4" s="41"/>
      <c r="MYR4" s="41"/>
      <c r="MYS4" s="41"/>
      <c r="MYT4" s="41"/>
      <c r="MYU4" s="41"/>
      <c r="MYV4" s="41"/>
      <c r="MYW4" s="41"/>
      <c r="MYX4" s="41"/>
      <c r="MYY4" s="41"/>
      <c r="MYZ4" s="41"/>
      <c r="MZA4" s="41"/>
      <c r="MZB4" s="41"/>
      <c r="MZC4" s="41"/>
      <c r="MZD4" s="41"/>
      <c r="MZE4" s="41"/>
      <c r="MZF4" s="41"/>
      <c r="MZG4" s="41"/>
      <c r="MZH4" s="41"/>
      <c r="MZI4" s="41"/>
      <c r="MZJ4" s="41"/>
      <c r="MZK4" s="41"/>
      <c r="MZL4" s="41"/>
      <c r="MZM4" s="41"/>
      <c r="MZN4" s="41"/>
      <c r="MZO4" s="41"/>
      <c r="MZP4" s="41"/>
      <c r="MZQ4" s="41"/>
      <c r="MZR4" s="41"/>
      <c r="MZS4" s="41"/>
      <c r="MZT4" s="41"/>
      <c r="MZU4" s="41"/>
      <c r="MZV4" s="41"/>
      <c r="MZW4" s="41"/>
      <c r="MZX4" s="41"/>
      <c r="MZY4" s="41"/>
      <c r="MZZ4" s="41"/>
      <c r="NAA4" s="41"/>
      <c r="NAB4" s="41"/>
      <c r="NAC4" s="41"/>
      <c r="NAD4" s="41"/>
      <c r="NAE4" s="41"/>
      <c r="NAF4" s="41"/>
      <c r="NAG4" s="41"/>
      <c r="NAH4" s="41"/>
      <c r="NAI4" s="41"/>
      <c r="NAJ4" s="41"/>
      <c r="NAK4" s="41"/>
      <c r="NAL4" s="41"/>
      <c r="NAM4" s="41"/>
      <c r="NAN4" s="41"/>
      <c r="NAO4" s="41"/>
      <c r="NAP4" s="41"/>
      <c r="NAQ4" s="41"/>
      <c r="NAR4" s="41"/>
      <c r="NAS4" s="41"/>
      <c r="NAT4" s="41"/>
      <c r="NAU4" s="41"/>
      <c r="NAV4" s="41"/>
      <c r="NAW4" s="41"/>
      <c r="NAX4" s="41"/>
      <c r="NAY4" s="41"/>
      <c r="NAZ4" s="41"/>
      <c r="NBA4" s="41"/>
      <c r="NBB4" s="41"/>
      <c r="NBC4" s="41"/>
      <c r="NBD4" s="41"/>
      <c r="NBE4" s="41"/>
      <c r="NBF4" s="41"/>
      <c r="NBG4" s="41"/>
      <c r="NBH4" s="41"/>
      <c r="NBI4" s="41"/>
      <c r="NBJ4" s="41"/>
      <c r="NBK4" s="41"/>
      <c r="NBL4" s="41"/>
      <c r="NBM4" s="41"/>
      <c r="NBN4" s="41"/>
      <c r="NBO4" s="41"/>
      <c r="NBP4" s="41"/>
      <c r="NBQ4" s="41"/>
      <c r="NBR4" s="41"/>
      <c r="NBS4" s="41"/>
      <c r="NBT4" s="41"/>
      <c r="NBU4" s="41"/>
      <c r="NBV4" s="41"/>
      <c r="NBW4" s="41"/>
      <c r="NBX4" s="41"/>
      <c r="NBY4" s="41"/>
      <c r="NBZ4" s="41"/>
      <c r="NCA4" s="41"/>
      <c r="NCB4" s="41"/>
      <c r="NCC4" s="41"/>
      <c r="NCD4" s="41"/>
      <c r="NCE4" s="41"/>
      <c r="NCF4" s="41"/>
      <c r="NCG4" s="41"/>
      <c r="NCH4" s="41"/>
      <c r="NCI4" s="41"/>
      <c r="NCJ4" s="41"/>
      <c r="NCK4" s="41"/>
      <c r="NCL4" s="41"/>
      <c r="NCM4" s="41"/>
      <c r="NCN4" s="41"/>
      <c r="NCO4" s="41"/>
      <c r="NCP4" s="41"/>
      <c r="NCQ4" s="41"/>
      <c r="NCR4" s="41"/>
      <c r="NCS4" s="41"/>
      <c r="NCT4" s="41"/>
      <c r="NCU4" s="41"/>
      <c r="NCV4" s="41"/>
      <c r="NCW4" s="41"/>
      <c r="NCX4" s="41"/>
      <c r="NCY4" s="41"/>
      <c r="NCZ4" s="41"/>
      <c r="NDA4" s="41"/>
      <c r="NDB4" s="41"/>
      <c r="NDC4" s="41"/>
      <c r="NDD4" s="41"/>
      <c r="NDE4" s="41"/>
      <c r="NDF4" s="41"/>
      <c r="NDG4" s="41"/>
      <c r="NDH4" s="41"/>
      <c r="NDI4" s="41"/>
      <c r="NDJ4" s="41"/>
      <c r="NDK4" s="41"/>
      <c r="NDL4" s="41"/>
      <c r="NDM4" s="41"/>
      <c r="NDN4" s="41"/>
      <c r="NDO4" s="41"/>
      <c r="NDP4" s="41"/>
      <c r="NDQ4" s="41"/>
      <c r="NDR4" s="41"/>
      <c r="NDS4" s="41"/>
      <c r="NDT4" s="41"/>
      <c r="NDU4" s="41"/>
      <c r="NDV4" s="41"/>
      <c r="NDW4" s="41"/>
      <c r="NDX4" s="41"/>
      <c r="NDY4" s="41"/>
      <c r="NDZ4" s="41"/>
      <c r="NEA4" s="41"/>
      <c r="NEB4" s="41"/>
      <c r="NEC4" s="41"/>
      <c r="NED4" s="41"/>
      <c r="NEE4" s="41"/>
      <c r="NEF4" s="41"/>
      <c r="NEG4" s="41"/>
      <c r="NEH4" s="41"/>
      <c r="NEI4" s="41"/>
      <c r="NEJ4" s="41"/>
      <c r="NEK4" s="41"/>
      <c r="NEL4" s="41"/>
      <c r="NEM4" s="41"/>
      <c r="NEN4" s="41"/>
      <c r="NEO4" s="41"/>
      <c r="NEP4" s="41"/>
      <c r="NEQ4" s="41"/>
      <c r="NER4" s="41"/>
      <c r="NES4" s="41"/>
      <c r="NET4" s="41"/>
      <c r="NEU4" s="41"/>
      <c r="NEV4" s="41"/>
      <c r="NEW4" s="41"/>
      <c r="NEX4" s="41"/>
      <c r="NEY4" s="41"/>
      <c r="NEZ4" s="41"/>
      <c r="NFA4" s="41"/>
      <c r="NFB4" s="41"/>
      <c r="NFC4" s="41"/>
      <c r="NFD4" s="41"/>
      <c r="NFE4" s="41"/>
      <c r="NFF4" s="41"/>
      <c r="NFG4" s="41"/>
      <c r="NFH4" s="41"/>
      <c r="NFI4" s="41"/>
      <c r="NFJ4" s="41"/>
      <c r="NFK4" s="41"/>
      <c r="NFL4" s="41"/>
      <c r="NFM4" s="41"/>
      <c r="NFN4" s="41"/>
      <c r="NFO4" s="41"/>
      <c r="NFP4" s="41"/>
      <c r="NFQ4" s="41"/>
      <c r="NFR4" s="41"/>
      <c r="NFS4" s="41"/>
      <c r="NFT4" s="41"/>
      <c r="NFU4" s="41"/>
      <c r="NFV4" s="41"/>
      <c r="NFW4" s="41"/>
      <c r="NFX4" s="41"/>
      <c r="NFY4" s="41"/>
      <c r="NFZ4" s="41"/>
      <c r="NGA4" s="41"/>
      <c r="NGB4" s="41"/>
      <c r="NGC4" s="41"/>
      <c r="NGD4" s="41"/>
      <c r="NGE4" s="41"/>
      <c r="NGF4" s="41"/>
      <c r="NGG4" s="41"/>
      <c r="NGH4" s="41"/>
      <c r="NGI4" s="41"/>
      <c r="NGJ4" s="41"/>
      <c r="NGK4" s="41"/>
      <c r="NGL4" s="41"/>
      <c r="NGM4" s="41"/>
      <c r="NGN4" s="41"/>
      <c r="NGO4" s="41"/>
      <c r="NGP4" s="41"/>
      <c r="NGQ4" s="41"/>
      <c r="NGR4" s="41"/>
      <c r="NGS4" s="41"/>
      <c r="NGT4" s="41"/>
      <c r="NGU4" s="41"/>
      <c r="NGV4" s="41"/>
      <c r="NGW4" s="41"/>
      <c r="NGX4" s="41"/>
      <c r="NGY4" s="41"/>
      <c r="NGZ4" s="41"/>
      <c r="NHA4" s="41"/>
      <c r="NHB4" s="41"/>
      <c r="NHC4" s="41"/>
      <c r="NHD4" s="41"/>
      <c r="NHE4" s="41"/>
      <c r="NHF4" s="41"/>
      <c r="NHG4" s="41"/>
      <c r="NHH4" s="41"/>
      <c r="NHI4" s="41"/>
      <c r="NHJ4" s="41"/>
      <c r="NHK4" s="41"/>
      <c r="NHL4" s="41"/>
      <c r="NHM4" s="41"/>
      <c r="NHN4" s="41"/>
      <c r="NHO4" s="41"/>
      <c r="NHP4" s="41"/>
      <c r="NHQ4" s="41"/>
      <c r="NHR4" s="41"/>
      <c r="NHS4" s="41"/>
      <c r="NHT4" s="41"/>
      <c r="NHU4" s="41"/>
      <c r="NHV4" s="41"/>
      <c r="NHW4" s="41"/>
      <c r="NHX4" s="41"/>
      <c r="NHY4" s="41"/>
      <c r="NHZ4" s="41"/>
      <c r="NIA4" s="41"/>
      <c r="NIB4" s="41"/>
      <c r="NIC4" s="41"/>
      <c r="NID4" s="41"/>
      <c r="NIE4" s="41"/>
      <c r="NIF4" s="41"/>
      <c r="NIG4" s="41"/>
      <c r="NIH4" s="41"/>
      <c r="NII4" s="41"/>
      <c r="NIJ4" s="41"/>
      <c r="NIK4" s="41"/>
      <c r="NIL4" s="41"/>
      <c r="NIM4" s="41"/>
      <c r="NIN4" s="41"/>
      <c r="NIO4" s="41"/>
      <c r="NIP4" s="41"/>
      <c r="NIQ4" s="41"/>
      <c r="NIR4" s="41"/>
      <c r="NIS4" s="41"/>
      <c r="NIT4" s="41"/>
      <c r="NIU4" s="41"/>
      <c r="NIV4" s="41"/>
      <c r="NIW4" s="41"/>
      <c r="NIX4" s="41"/>
      <c r="NIY4" s="41"/>
      <c r="NIZ4" s="41"/>
      <c r="NJA4" s="41"/>
      <c r="NJB4" s="41"/>
      <c r="NJC4" s="41"/>
      <c r="NJD4" s="41"/>
      <c r="NJE4" s="41"/>
      <c r="NJF4" s="41"/>
      <c r="NJG4" s="41"/>
      <c r="NJH4" s="41"/>
      <c r="NJI4" s="41"/>
      <c r="NJJ4" s="41"/>
      <c r="NJK4" s="41"/>
      <c r="NJL4" s="41"/>
      <c r="NJM4" s="41"/>
      <c r="NJN4" s="41"/>
      <c r="NJO4" s="41"/>
      <c r="NJP4" s="41"/>
      <c r="NJQ4" s="41"/>
      <c r="NJR4" s="41"/>
      <c r="NJS4" s="41"/>
      <c r="NJT4" s="41"/>
      <c r="NJU4" s="41"/>
      <c r="NJV4" s="41"/>
      <c r="NJW4" s="41"/>
      <c r="NJX4" s="41"/>
      <c r="NJY4" s="41"/>
      <c r="NJZ4" s="41"/>
      <c r="NKA4" s="41"/>
      <c r="NKB4" s="41"/>
      <c r="NKC4" s="41"/>
      <c r="NKD4" s="41"/>
      <c r="NKE4" s="41"/>
      <c r="NKF4" s="41"/>
      <c r="NKG4" s="41"/>
      <c r="NKH4" s="41"/>
      <c r="NKI4" s="41"/>
      <c r="NKJ4" s="41"/>
      <c r="NKK4" s="41"/>
      <c r="NKL4" s="41"/>
      <c r="NKM4" s="41"/>
      <c r="NKN4" s="41"/>
      <c r="NKO4" s="41"/>
      <c r="NKP4" s="41"/>
      <c r="NKQ4" s="41"/>
      <c r="NKR4" s="41"/>
      <c r="NKS4" s="41"/>
      <c r="NKT4" s="41"/>
      <c r="NKU4" s="41"/>
      <c r="NKV4" s="41"/>
      <c r="NKW4" s="41"/>
      <c r="NKX4" s="41"/>
      <c r="NKY4" s="41"/>
      <c r="NKZ4" s="41"/>
      <c r="NLA4" s="41"/>
      <c r="NLB4" s="41"/>
      <c r="NLC4" s="41"/>
      <c r="NLD4" s="41"/>
      <c r="NLE4" s="41"/>
      <c r="NLF4" s="41"/>
      <c r="NLG4" s="41"/>
      <c r="NLH4" s="41"/>
      <c r="NLI4" s="41"/>
      <c r="NLJ4" s="41"/>
      <c r="NLK4" s="41"/>
      <c r="NLL4" s="41"/>
      <c r="NLM4" s="41"/>
      <c r="NLN4" s="41"/>
      <c r="NLO4" s="41"/>
      <c r="NLP4" s="41"/>
      <c r="NLQ4" s="41"/>
      <c r="NLR4" s="41"/>
      <c r="NLS4" s="41"/>
      <c r="NLT4" s="41"/>
      <c r="NLU4" s="41"/>
      <c r="NLV4" s="41"/>
      <c r="NLW4" s="41"/>
      <c r="NLX4" s="41"/>
      <c r="NLY4" s="41"/>
      <c r="NLZ4" s="41"/>
      <c r="NMA4" s="41"/>
      <c r="NMB4" s="41"/>
      <c r="NMC4" s="41"/>
      <c r="NMD4" s="41"/>
      <c r="NME4" s="41"/>
      <c r="NMF4" s="41"/>
      <c r="NMG4" s="41"/>
      <c r="NMH4" s="41"/>
      <c r="NMI4" s="41"/>
      <c r="NMJ4" s="41"/>
      <c r="NMK4" s="41"/>
      <c r="NML4" s="41"/>
      <c r="NMM4" s="41"/>
      <c r="NMN4" s="41"/>
      <c r="NMO4" s="41"/>
      <c r="NMP4" s="41"/>
      <c r="NMQ4" s="41"/>
      <c r="NMR4" s="41"/>
      <c r="NMS4" s="41"/>
      <c r="NMT4" s="41"/>
      <c r="NMU4" s="41"/>
      <c r="NMV4" s="41"/>
      <c r="NMW4" s="41"/>
      <c r="NMX4" s="41"/>
      <c r="NMY4" s="41"/>
      <c r="NMZ4" s="41"/>
      <c r="NNA4" s="41"/>
      <c r="NNB4" s="41"/>
      <c r="NNC4" s="41"/>
      <c r="NND4" s="41"/>
      <c r="NNE4" s="41"/>
      <c r="NNF4" s="41"/>
      <c r="NNG4" s="41"/>
      <c r="NNH4" s="41"/>
      <c r="NNI4" s="41"/>
      <c r="NNJ4" s="41"/>
      <c r="NNK4" s="41"/>
      <c r="NNL4" s="41"/>
      <c r="NNM4" s="41"/>
      <c r="NNN4" s="41"/>
      <c r="NNO4" s="41"/>
      <c r="NNP4" s="41"/>
      <c r="NNQ4" s="41"/>
      <c r="NNR4" s="41"/>
      <c r="NNS4" s="41"/>
      <c r="NNT4" s="41"/>
      <c r="NNU4" s="41"/>
      <c r="NNV4" s="41"/>
      <c r="NNW4" s="41"/>
      <c r="NNX4" s="41"/>
      <c r="NNY4" s="41"/>
      <c r="NNZ4" s="41"/>
      <c r="NOA4" s="41"/>
      <c r="NOB4" s="41"/>
      <c r="NOC4" s="41"/>
      <c r="NOD4" s="41"/>
      <c r="NOE4" s="41"/>
      <c r="NOF4" s="41"/>
      <c r="NOG4" s="41"/>
      <c r="NOH4" s="41"/>
      <c r="NOI4" s="41"/>
      <c r="NOJ4" s="41"/>
      <c r="NOK4" s="41"/>
      <c r="NOL4" s="41"/>
      <c r="NOM4" s="41"/>
      <c r="NON4" s="41"/>
      <c r="NOO4" s="41"/>
      <c r="NOP4" s="41"/>
      <c r="NOQ4" s="41"/>
      <c r="NOR4" s="41"/>
      <c r="NOS4" s="41"/>
      <c r="NOT4" s="41"/>
      <c r="NOU4" s="41"/>
      <c r="NOV4" s="41"/>
      <c r="NOW4" s="41"/>
      <c r="NOX4" s="41"/>
      <c r="NOY4" s="41"/>
      <c r="NOZ4" s="41"/>
      <c r="NPA4" s="41"/>
      <c r="NPB4" s="41"/>
      <c r="NPC4" s="41"/>
      <c r="NPD4" s="41"/>
      <c r="NPE4" s="41"/>
      <c r="NPF4" s="41"/>
      <c r="NPG4" s="41"/>
      <c r="NPH4" s="41"/>
      <c r="NPI4" s="41"/>
      <c r="NPJ4" s="41"/>
      <c r="NPK4" s="41"/>
      <c r="NPL4" s="41"/>
      <c r="NPM4" s="41"/>
      <c r="NPN4" s="41"/>
      <c r="NPO4" s="41"/>
      <c r="NPP4" s="41"/>
      <c r="NPQ4" s="41"/>
      <c r="NPR4" s="41"/>
      <c r="NPS4" s="41"/>
      <c r="NPT4" s="41"/>
      <c r="NPU4" s="41"/>
      <c r="NPV4" s="41"/>
      <c r="NPW4" s="41"/>
      <c r="NPX4" s="41"/>
      <c r="NPY4" s="41"/>
      <c r="NPZ4" s="41"/>
      <c r="NQA4" s="41"/>
      <c r="NQB4" s="41"/>
      <c r="NQC4" s="41"/>
      <c r="NQD4" s="41"/>
      <c r="NQE4" s="41"/>
      <c r="NQF4" s="41"/>
      <c r="NQG4" s="41"/>
      <c r="NQH4" s="41"/>
      <c r="NQI4" s="41"/>
      <c r="NQJ4" s="41"/>
      <c r="NQK4" s="41"/>
      <c r="NQL4" s="41"/>
      <c r="NQM4" s="41"/>
      <c r="NQN4" s="41"/>
      <c r="NQO4" s="41"/>
      <c r="NQP4" s="41"/>
      <c r="NQQ4" s="41"/>
      <c r="NQR4" s="41"/>
      <c r="NQS4" s="41"/>
      <c r="NQT4" s="41"/>
      <c r="NQU4" s="41"/>
      <c r="NQV4" s="41"/>
      <c r="NQW4" s="41"/>
      <c r="NQX4" s="41"/>
      <c r="NQY4" s="41"/>
      <c r="NQZ4" s="41"/>
      <c r="NRA4" s="41"/>
      <c r="NRB4" s="41"/>
      <c r="NRC4" s="41"/>
      <c r="NRD4" s="41"/>
      <c r="NRE4" s="41"/>
      <c r="NRF4" s="41"/>
      <c r="NRG4" s="41"/>
      <c r="NRH4" s="41"/>
      <c r="NRI4" s="41"/>
      <c r="NRJ4" s="41"/>
      <c r="NRK4" s="41"/>
      <c r="NRL4" s="41"/>
      <c r="NRM4" s="41"/>
      <c r="NRN4" s="41"/>
      <c r="NRO4" s="41"/>
      <c r="NRP4" s="41"/>
      <c r="NRQ4" s="41"/>
      <c r="NRR4" s="41"/>
      <c r="NRS4" s="41"/>
      <c r="NRT4" s="41"/>
      <c r="NRU4" s="41"/>
      <c r="NRV4" s="41"/>
      <c r="NRW4" s="41"/>
      <c r="NRX4" s="41"/>
      <c r="NRY4" s="41"/>
      <c r="NRZ4" s="41"/>
      <c r="NSA4" s="41"/>
      <c r="NSB4" s="41"/>
      <c r="NSC4" s="41"/>
      <c r="NSD4" s="41"/>
      <c r="NSE4" s="41"/>
      <c r="NSF4" s="41"/>
      <c r="NSG4" s="41"/>
      <c r="NSH4" s="41"/>
      <c r="NSI4" s="41"/>
      <c r="NSJ4" s="41"/>
      <c r="NSK4" s="41"/>
      <c r="NSL4" s="41"/>
      <c r="NSM4" s="41"/>
      <c r="NSN4" s="41"/>
      <c r="NSO4" s="41"/>
      <c r="NSP4" s="41"/>
      <c r="NSQ4" s="41"/>
      <c r="NSR4" s="41"/>
      <c r="NSS4" s="41"/>
      <c r="NST4" s="41"/>
      <c r="NSU4" s="41"/>
      <c r="NSV4" s="41"/>
      <c r="NSW4" s="41"/>
      <c r="NSX4" s="41"/>
      <c r="NSY4" s="41"/>
      <c r="NSZ4" s="41"/>
      <c r="NTA4" s="41"/>
      <c r="NTB4" s="41"/>
      <c r="NTC4" s="41"/>
      <c r="NTD4" s="41"/>
      <c r="NTE4" s="41"/>
      <c r="NTF4" s="41"/>
      <c r="NTG4" s="41"/>
      <c r="NTH4" s="41"/>
      <c r="NTI4" s="41"/>
      <c r="NTJ4" s="41"/>
      <c r="NTK4" s="41"/>
      <c r="NTL4" s="41"/>
      <c r="NTM4" s="41"/>
      <c r="NTN4" s="41"/>
      <c r="NTO4" s="41"/>
      <c r="NTP4" s="41"/>
      <c r="NTQ4" s="41"/>
      <c r="NTR4" s="41"/>
      <c r="NTS4" s="41"/>
      <c r="NTT4" s="41"/>
      <c r="NTU4" s="41"/>
      <c r="NTV4" s="41"/>
      <c r="NTW4" s="41"/>
      <c r="NTX4" s="41"/>
      <c r="NTY4" s="41"/>
      <c r="NTZ4" s="41"/>
      <c r="NUA4" s="41"/>
      <c r="NUB4" s="41"/>
      <c r="NUC4" s="41"/>
      <c r="NUD4" s="41"/>
      <c r="NUE4" s="41"/>
      <c r="NUF4" s="41"/>
      <c r="NUG4" s="41"/>
      <c r="NUH4" s="41"/>
      <c r="NUI4" s="41"/>
      <c r="NUJ4" s="41"/>
      <c r="NUK4" s="41"/>
      <c r="NUL4" s="41"/>
      <c r="NUM4" s="41"/>
      <c r="NUN4" s="41"/>
      <c r="NUO4" s="41"/>
      <c r="NUP4" s="41"/>
      <c r="NUQ4" s="41"/>
      <c r="NUR4" s="41"/>
      <c r="NUS4" s="41"/>
      <c r="NUT4" s="41"/>
      <c r="NUU4" s="41"/>
      <c r="NUV4" s="41"/>
      <c r="NUW4" s="41"/>
      <c r="NUX4" s="41"/>
      <c r="NUY4" s="41"/>
      <c r="NUZ4" s="41"/>
      <c r="NVA4" s="41"/>
      <c r="NVB4" s="41"/>
      <c r="NVC4" s="41"/>
      <c r="NVD4" s="41"/>
      <c r="NVE4" s="41"/>
      <c r="NVF4" s="41"/>
      <c r="NVG4" s="41"/>
      <c r="NVH4" s="41"/>
      <c r="NVI4" s="41"/>
      <c r="NVJ4" s="41"/>
      <c r="NVK4" s="41"/>
      <c r="NVL4" s="41"/>
      <c r="NVM4" s="41"/>
      <c r="NVN4" s="41"/>
      <c r="NVO4" s="41"/>
      <c r="NVP4" s="41"/>
      <c r="NVQ4" s="41"/>
      <c r="NVR4" s="41"/>
      <c r="NVS4" s="41"/>
      <c r="NVT4" s="41"/>
      <c r="NVU4" s="41"/>
      <c r="NVV4" s="41"/>
      <c r="NVW4" s="41"/>
      <c r="NVX4" s="41"/>
      <c r="NVY4" s="41"/>
      <c r="NVZ4" s="41"/>
      <c r="NWA4" s="41"/>
      <c r="NWB4" s="41"/>
      <c r="NWC4" s="41"/>
      <c r="NWD4" s="41"/>
      <c r="NWE4" s="41"/>
      <c r="NWF4" s="41"/>
      <c r="NWG4" s="41"/>
      <c r="NWH4" s="41"/>
      <c r="NWI4" s="41"/>
      <c r="NWJ4" s="41"/>
      <c r="NWK4" s="41"/>
      <c r="NWL4" s="41"/>
      <c r="NWM4" s="41"/>
      <c r="NWN4" s="41"/>
      <c r="NWO4" s="41"/>
      <c r="NWP4" s="41"/>
      <c r="NWQ4" s="41"/>
      <c r="NWR4" s="41"/>
      <c r="NWS4" s="41"/>
      <c r="NWT4" s="41"/>
      <c r="NWU4" s="41"/>
      <c r="NWV4" s="41"/>
      <c r="NWW4" s="41"/>
      <c r="NWX4" s="41"/>
      <c r="NWY4" s="41"/>
      <c r="NWZ4" s="41"/>
      <c r="NXA4" s="41"/>
      <c r="NXB4" s="41"/>
      <c r="NXC4" s="41"/>
      <c r="NXD4" s="41"/>
      <c r="NXE4" s="41"/>
      <c r="NXF4" s="41"/>
      <c r="NXG4" s="41"/>
      <c r="NXH4" s="41"/>
      <c r="NXI4" s="41"/>
      <c r="NXJ4" s="41"/>
      <c r="NXK4" s="41"/>
      <c r="NXL4" s="41"/>
      <c r="NXM4" s="41"/>
      <c r="NXN4" s="41"/>
      <c r="NXO4" s="41"/>
      <c r="NXP4" s="41"/>
      <c r="NXQ4" s="41"/>
      <c r="NXR4" s="41"/>
      <c r="NXS4" s="41"/>
      <c r="NXT4" s="41"/>
      <c r="NXU4" s="41"/>
      <c r="NXV4" s="41"/>
      <c r="NXW4" s="41"/>
      <c r="NXX4" s="41"/>
      <c r="NXY4" s="41"/>
      <c r="NXZ4" s="41"/>
      <c r="NYA4" s="41"/>
      <c r="NYB4" s="41"/>
      <c r="NYC4" s="41"/>
      <c r="NYD4" s="41"/>
      <c r="NYE4" s="41"/>
      <c r="NYF4" s="41"/>
      <c r="NYG4" s="41"/>
      <c r="NYH4" s="41"/>
      <c r="NYI4" s="41"/>
      <c r="NYJ4" s="41"/>
      <c r="NYK4" s="41"/>
      <c r="NYL4" s="41"/>
      <c r="NYM4" s="41"/>
      <c r="NYN4" s="41"/>
      <c r="NYO4" s="41"/>
      <c r="NYP4" s="41"/>
      <c r="NYQ4" s="41"/>
      <c r="NYR4" s="41"/>
      <c r="NYS4" s="41"/>
      <c r="NYT4" s="41"/>
      <c r="NYU4" s="41"/>
      <c r="NYV4" s="41"/>
      <c r="NYW4" s="41"/>
      <c r="NYX4" s="41"/>
      <c r="NYY4" s="41"/>
      <c r="NYZ4" s="41"/>
      <c r="NZA4" s="41"/>
      <c r="NZB4" s="41"/>
      <c r="NZC4" s="41"/>
      <c r="NZD4" s="41"/>
      <c r="NZE4" s="41"/>
      <c r="NZF4" s="41"/>
      <c r="NZG4" s="41"/>
      <c r="NZH4" s="41"/>
      <c r="NZI4" s="41"/>
      <c r="NZJ4" s="41"/>
      <c r="NZK4" s="41"/>
      <c r="NZL4" s="41"/>
      <c r="NZM4" s="41"/>
      <c r="NZN4" s="41"/>
      <c r="NZO4" s="41"/>
      <c r="NZP4" s="41"/>
      <c r="NZQ4" s="41"/>
      <c r="NZR4" s="41"/>
      <c r="NZS4" s="41"/>
      <c r="NZT4" s="41"/>
      <c r="NZU4" s="41"/>
      <c r="NZV4" s="41"/>
      <c r="NZW4" s="41"/>
      <c r="NZX4" s="41"/>
      <c r="NZY4" s="41"/>
      <c r="NZZ4" s="41"/>
      <c r="OAA4" s="41"/>
      <c r="OAB4" s="41"/>
      <c r="OAC4" s="41"/>
      <c r="OAD4" s="41"/>
      <c r="OAE4" s="41"/>
      <c r="OAF4" s="41"/>
      <c r="OAG4" s="41"/>
      <c r="OAH4" s="41"/>
      <c r="OAI4" s="41"/>
      <c r="OAJ4" s="41"/>
      <c r="OAK4" s="41"/>
      <c r="OAL4" s="41"/>
      <c r="OAM4" s="41"/>
      <c r="OAN4" s="41"/>
      <c r="OAO4" s="41"/>
      <c r="OAP4" s="41"/>
      <c r="OAQ4" s="41"/>
      <c r="OAR4" s="41"/>
      <c r="OAS4" s="41"/>
      <c r="OAT4" s="41"/>
      <c r="OAU4" s="41"/>
      <c r="OAV4" s="41"/>
      <c r="OAW4" s="41"/>
      <c r="OAX4" s="41"/>
      <c r="OAY4" s="41"/>
      <c r="OAZ4" s="41"/>
      <c r="OBA4" s="41"/>
      <c r="OBB4" s="41"/>
      <c r="OBC4" s="41"/>
      <c r="OBD4" s="41"/>
      <c r="OBE4" s="41"/>
      <c r="OBF4" s="41"/>
      <c r="OBG4" s="41"/>
      <c r="OBH4" s="41"/>
      <c r="OBI4" s="41"/>
      <c r="OBJ4" s="41"/>
      <c r="OBK4" s="41"/>
      <c r="OBL4" s="41"/>
      <c r="OBM4" s="41"/>
      <c r="OBN4" s="41"/>
      <c r="OBO4" s="41"/>
      <c r="OBP4" s="41"/>
      <c r="OBQ4" s="41"/>
      <c r="OBR4" s="41"/>
      <c r="OBS4" s="41"/>
      <c r="OBT4" s="41"/>
      <c r="OBU4" s="41"/>
      <c r="OBV4" s="41"/>
      <c r="OBW4" s="41"/>
      <c r="OBX4" s="41"/>
      <c r="OBY4" s="41"/>
      <c r="OBZ4" s="41"/>
      <c r="OCA4" s="41"/>
      <c r="OCB4" s="41"/>
      <c r="OCC4" s="41"/>
      <c r="OCD4" s="41"/>
      <c r="OCE4" s="41"/>
      <c r="OCF4" s="41"/>
      <c r="OCG4" s="41"/>
      <c r="OCH4" s="41"/>
      <c r="OCI4" s="41"/>
      <c r="OCJ4" s="41"/>
      <c r="OCK4" s="41"/>
      <c r="OCL4" s="41"/>
      <c r="OCM4" s="41"/>
      <c r="OCN4" s="41"/>
      <c r="OCO4" s="41"/>
      <c r="OCP4" s="41"/>
      <c r="OCQ4" s="41"/>
      <c r="OCR4" s="41"/>
      <c r="OCS4" s="41"/>
      <c r="OCT4" s="41"/>
      <c r="OCU4" s="41"/>
      <c r="OCV4" s="41"/>
      <c r="OCW4" s="41"/>
      <c r="OCX4" s="41"/>
      <c r="OCY4" s="41"/>
      <c r="OCZ4" s="41"/>
      <c r="ODA4" s="41"/>
      <c r="ODB4" s="41"/>
      <c r="ODC4" s="41"/>
      <c r="ODD4" s="41"/>
      <c r="ODE4" s="41"/>
      <c r="ODF4" s="41"/>
      <c r="ODG4" s="41"/>
      <c r="ODH4" s="41"/>
      <c r="ODI4" s="41"/>
      <c r="ODJ4" s="41"/>
      <c r="ODK4" s="41"/>
      <c r="ODL4" s="41"/>
      <c r="ODM4" s="41"/>
      <c r="ODN4" s="41"/>
      <c r="ODO4" s="41"/>
      <c r="ODP4" s="41"/>
      <c r="ODQ4" s="41"/>
      <c r="ODR4" s="41"/>
      <c r="ODS4" s="41"/>
      <c r="ODT4" s="41"/>
      <c r="ODU4" s="41"/>
      <c r="ODV4" s="41"/>
      <c r="ODW4" s="41"/>
      <c r="ODX4" s="41"/>
      <c r="ODY4" s="41"/>
      <c r="ODZ4" s="41"/>
      <c r="OEA4" s="41"/>
      <c r="OEB4" s="41"/>
      <c r="OEC4" s="41"/>
      <c r="OED4" s="41"/>
      <c r="OEE4" s="41"/>
      <c r="OEF4" s="41"/>
      <c r="OEG4" s="41"/>
      <c r="OEH4" s="41"/>
      <c r="OEI4" s="41"/>
      <c r="OEJ4" s="41"/>
      <c r="OEK4" s="41"/>
      <c r="OEL4" s="41"/>
      <c r="OEM4" s="41"/>
      <c r="OEN4" s="41"/>
      <c r="OEO4" s="41"/>
      <c r="OEP4" s="41"/>
      <c r="OEQ4" s="41"/>
      <c r="OER4" s="41"/>
      <c r="OES4" s="41"/>
      <c r="OET4" s="41"/>
      <c r="OEU4" s="41"/>
      <c r="OEV4" s="41"/>
      <c r="OEW4" s="41"/>
      <c r="OEX4" s="41"/>
      <c r="OEY4" s="41"/>
      <c r="OEZ4" s="41"/>
      <c r="OFA4" s="41"/>
      <c r="OFB4" s="41"/>
      <c r="OFC4" s="41"/>
      <c r="OFD4" s="41"/>
      <c r="OFE4" s="41"/>
      <c r="OFF4" s="41"/>
      <c r="OFG4" s="41"/>
      <c r="OFH4" s="41"/>
      <c r="OFI4" s="41"/>
      <c r="OFJ4" s="41"/>
      <c r="OFK4" s="41"/>
      <c r="OFL4" s="41"/>
      <c r="OFM4" s="41"/>
      <c r="OFN4" s="41"/>
      <c r="OFO4" s="41"/>
      <c r="OFP4" s="41"/>
      <c r="OFQ4" s="41"/>
      <c r="OFR4" s="41"/>
      <c r="OFS4" s="41"/>
      <c r="OFT4" s="41"/>
      <c r="OFU4" s="41"/>
      <c r="OFV4" s="41"/>
      <c r="OFW4" s="41"/>
      <c r="OFX4" s="41"/>
      <c r="OFY4" s="41"/>
      <c r="OFZ4" s="41"/>
      <c r="OGA4" s="41"/>
      <c r="OGB4" s="41"/>
      <c r="OGC4" s="41"/>
      <c r="OGD4" s="41"/>
      <c r="OGE4" s="41"/>
      <c r="OGF4" s="41"/>
      <c r="OGG4" s="41"/>
      <c r="OGH4" s="41"/>
      <c r="OGI4" s="41"/>
      <c r="OGJ4" s="41"/>
      <c r="OGK4" s="41"/>
      <c r="OGL4" s="41"/>
      <c r="OGM4" s="41"/>
      <c r="OGN4" s="41"/>
      <c r="OGO4" s="41"/>
      <c r="OGP4" s="41"/>
      <c r="OGQ4" s="41"/>
      <c r="OGR4" s="41"/>
      <c r="OGS4" s="41"/>
      <c r="OGT4" s="41"/>
      <c r="OGU4" s="41"/>
      <c r="OGV4" s="41"/>
      <c r="OGW4" s="41"/>
      <c r="OGX4" s="41"/>
      <c r="OGY4" s="41"/>
      <c r="OGZ4" s="41"/>
      <c r="OHA4" s="41"/>
      <c r="OHB4" s="41"/>
      <c r="OHC4" s="41"/>
      <c r="OHD4" s="41"/>
      <c r="OHE4" s="41"/>
      <c r="OHF4" s="41"/>
      <c r="OHG4" s="41"/>
      <c r="OHH4" s="41"/>
      <c r="OHI4" s="41"/>
      <c r="OHJ4" s="41"/>
      <c r="OHK4" s="41"/>
      <c r="OHL4" s="41"/>
      <c r="OHM4" s="41"/>
      <c r="OHN4" s="41"/>
      <c r="OHO4" s="41"/>
      <c r="OHP4" s="41"/>
      <c r="OHQ4" s="41"/>
      <c r="OHR4" s="41"/>
      <c r="OHS4" s="41"/>
      <c r="OHT4" s="41"/>
      <c r="OHU4" s="41"/>
      <c r="OHV4" s="41"/>
      <c r="OHW4" s="41"/>
      <c r="OHX4" s="41"/>
      <c r="OHY4" s="41"/>
      <c r="OHZ4" s="41"/>
      <c r="OIA4" s="41"/>
      <c r="OIB4" s="41"/>
      <c r="OIC4" s="41"/>
      <c r="OID4" s="41"/>
      <c r="OIE4" s="41"/>
      <c r="OIF4" s="41"/>
      <c r="OIG4" s="41"/>
      <c r="OIH4" s="41"/>
      <c r="OII4" s="41"/>
      <c r="OIJ4" s="41"/>
      <c r="OIK4" s="41"/>
      <c r="OIL4" s="41"/>
      <c r="OIM4" s="41"/>
      <c r="OIN4" s="41"/>
      <c r="OIO4" s="41"/>
      <c r="OIP4" s="41"/>
      <c r="OIQ4" s="41"/>
      <c r="OIR4" s="41"/>
      <c r="OIS4" s="41"/>
      <c r="OIT4" s="41"/>
      <c r="OIU4" s="41"/>
      <c r="OIV4" s="41"/>
      <c r="OIW4" s="41"/>
      <c r="OIX4" s="41"/>
      <c r="OIY4" s="41"/>
      <c r="OIZ4" s="41"/>
      <c r="OJA4" s="41"/>
      <c r="OJB4" s="41"/>
      <c r="OJC4" s="41"/>
      <c r="OJD4" s="41"/>
      <c r="OJE4" s="41"/>
      <c r="OJF4" s="41"/>
      <c r="OJG4" s="41"/>
      <c r="OJH4" s="41"/>
      <c r="OJI4" s="41"/>
      <c r="OJJ4" s="41"/>
      <c r="OJK4" s="41"/>
      <c r="OJL4" s="41"/>
      <c r="OJM4" s="41"/>
      <c r="OJN4" s="41"/>
      <c r="OJO4" s="41"/>
      <c r="OJP4" s="41"/>
      <c r="OJQ4" s="41"/>
      <c r="OJR4" s="41"/>
      <c r="OJS4" s="41"/>
      <c r="OJT4" s="41"/>
      <c r="OJU4" s="41"/>
      <c r="OJV4" s="41"/>
      <c r="OJW4" s="41"/>
      <c r="OJX4" s="41"/>
      <c r="OJY4" s="41"/>
      <c r="OJZ4" s="41"/>
      <c r="OKA4" s="41"/>
      <c r="OKB4" s="41"/>
      <c r="OKC4" s="41"/>
      <c r="OKD4" s="41"/>
      <c r="OKE4" s="41"/>
      <c r="OKF4" s="41"/>
      <c r="OKG4" s="41"/>
      <c r="OKH4" s="41"/>
      <c r="OKI4" s="41"/>
      <c r="OKJ4" s="41"/>
      <c r="OKK4" s="41"/>
      <c r="OKL4" s="41"/>
      <c r="OKM4" s="41"/>
      <c r="OKN4" s="41"/>
      <c r="OKO4" s="41"/>
      <c r="OKP4" s="41"/>
      <c r="OKQ4" s="41"/>
      <c r="OKR4" s="41"/>
      <c r="OKS4" s="41"/>
      <c r="OKT4" s="41"/>
      <c r="OKU4" s="41"/>
      <c r="OKV4" s="41"/>
      <c r="OKW4" s="41"/>
      <c r="OKX4" s="41"/>
      <c r="OKY4" s="41"/>
      <c r="OKZ4" s="41"/>
      <c r="OLA4" s="41"/>
      <c r="OLB4" s="41"/>
      <c r="OLC4" s="41"/>
      <c r="OLD4" s="41"/>
      <c r="OLE4" s="41"/>
      <c r="OLF4" s="41"/>
      <c r="OLG4" s="41"/>
      <c r="OLH4" s="41"/>
      <c r="OLI4" s="41"/>
      <c r="OLJ4" s="41"/>
      <c r="OLK4" s="41"/>
      <c r="OLL4" s="41"/>
      <c r="OLM4" s="41"/>
      <c r="OLN4" s="41"/>
      <c r="OLO4" s="41"/>
      <c r="OLP4" s="41"/>
      <c r="OLQ4" s="41"/>
      <c r="OLR4" s="41"/>
      <c r="OLS4" s="41"/>
      <c r="OLT4" s="41"/>
      <c r="OLU4" s="41"/>
      <c r="OLV4" s="41"/>
      <c r="OLW4" s="41"/>
      <c r="OLX4" s="41"/>
      <c r="OLY4" s="41"/>
      <c r="OLZ4" s="41"/>
      <c r="OMA4" s="41"/>
      <c r="OMB4" s="41"/>
      <c r="OMC4" s="41"/>
      <c r="OMD4" s="41"/>
      <c r="OME4" s="41"/>
      <c r="OMF4" s="41"/>
      <c r="OMG4" s="41"/>
      <c r="OMH4" s="41"/>
      <c r="OMI4" s="41"/>
      <c r="OMJ4" s="41"/>
      <c r="OMK4" s="41"/>
      <c r="OML4" s="41"/>
      <c r="OMM4" s="41"/>
      <c r="OMN4" s="41"/>
      <c r="OMO4" s="41"/>
      <c r="OMP4" s="41"/>
      <c r="OMQ4" s="41"/>
      <c r="OMR4" s="41"/>
      <c r="OMS4" s="41"/>
      <c r="OMT4" s="41"/>
      <c r="OMU4" s="41"/>
      <c r="OMV4" s="41"/>
      <c r="OMW4" s="41"/>
      <c r="OMX4" s="41"/>
      <c r="OMY4" s="41"/>
      <c r="OMZ4" s="41"/>
      <c r="ONA4" s="41"/>
      <c r="ONB4" s="41"/>
      <c r="ONC4" s="41"/>
      <c r="OND4" s="41"/>
      <c r="ONE4" s="41"/>
      <c r="ONF4" s="41"/>
      <c r="ONG4" s="41"/>
      <c r="ONH4" s="41"/>
      <c r="ONI4" s="41"/>
      <c r="ONJ4" s="41"/>
      <c r="ONK4" s="41"/>
      <c r="ONL4" s="41"/>
      <c r="ONM4" s="41"/>
      <c r="ONN4" s="41"/>
      <c r="ONO4" s="41"/>
      <c r="ONP4" s="41"/>
      <c r="ONQ4" s="41"/>
      <c r="ONR4" s="41"/>
      <c r="ONS4" s="41"/>
      <c r="ONT4" s="41"/>
      <c r="ONU4" s="41"/>
      <c r="ONV4" s="41"/>
      <c r="ONW4" s="41"/>
      <c r="ONX4" s="41"/>
      <c r="ONY4" s="41"/>
      <c r="ONZ4" s="41"/>
      <c r="OOA4" s="41"/>
      <c r="OOB4" s="41"/>
      <c r="OOC4" s="41"/>
      <c r="OOD4" s="41"/>
      <c r="OOE4" s="41"/>
      <c r="OOF4" s="41"/>
      <c r="OOG4" s="41"/>
      <c r="OOH4" s="41"/>
      <c r="OOI4" s="41"/>
      <c r="OOJ4" s="41"/>
      <c r="OOK4" s="41"/>
      <c r="OOL4" s="41"/>
      <c r="OOM4" s="41"/>
      <c r="OON4" s="41"/>
      <c r="OOO4" s="41"/>
      <c r="OOP4" s="41"/>
      <c r="OOQ4" s="41"/>
      <c r="OOR4" s="41"/>
      <c r="OOS4" s="41"/>
      <c r="OOT4" s="41"/>
      <c r="OOU4" s="41"/>
      <c r="OOV4" s="41"/>
      <c r="OOW4" s="41"/>
      <c r="OOX4" s="41"/>
      <c r="OOY4" s="41"/>
      <c r="OOZ4" s="41"/>
      <c r="OPA4" s="41"/>
      <c r="OPB4" s="41"/>
      <c r="OPC4" s="41"/>
      <c r="OPD4" s="41"/>
      <c r="OPE4" s="41"/>
      <c r="OPF4" s="41"/>
      <c r="OPG4" s="41"/>
      <c r="OPH4" s="41"/>
      <c r="OPI4" s="41"/>
      <c r="OPJ4" s="41"/>
      <c r="OPK4" s="41"/>
      <c r="OPL4" s="41"/>
      <c r="OPM4" s="41"/>
      <c r="OPN4" s="41"/>
      <c r="OPO4" s="41"/>
      <c r="OPP4" s="41"/>
      <c r="OPQ4" s="41"/>
      <c r="OPR4" s="41"/>
      <c r="OPS4" s="41"/>
      <c r="OPT4" s="41"/>
      <c r="OPU4" s="41"/>
      <c r="OPV4" s="41"/>
      <c r="OPW4" s="41"/>
      <c r="OPX4" s="41"/>
      <c r="OPY4" s="41"/>
      <c r="OPZ4" s="41"/>
      <c r="OQA4" s="41"/>
      <c r="OQB4" s="41"/>
      <c r="OQC4" s="41"/>
      <c r="OQD4" s="41"/>
      <c r="OQE4" s="41"/>
      <c r="OQF4" s="41"/>
      <c r="OQG4" s="41"/>
      <c r="OQH4" s="41"/>
      <c r="OQI4" s="41"/>
      <c r="OQJ4" s="41"/>
      <c r="OQK4" s="41"/>
      <c r="OQL4" s="41"/>
      <c r="OQM4" s="41"/>
      <c r="OQN4" s="41"/>
      <c r="OQO4" s="41"/>
      <c r="OQP4" s="41"/>
      <c r="OQQ4" s="41"/>
      <c r="OQR4" s="41"/>
      <c r="OQS4" s="41"/>
      <c r="OQT4" s="41"/>
      <c r="OQU4" s="41"/>
      <c r="OQV4" s="41"/>
      <c r="OQW4" s="41"/>
      <c r="OQX4" s="41"/>
      <c r="OQY4" s="41"/>
      <c r="OQZ4" s="41"/>
      <c r="ORA4" s="41"/>
      <c r="ORB4" s="41"/>
      <c r="ORC4" s="41"/>
      <c r="ORD4" s="41"/>
      <c r="ORE4" s="41"/>
      <c r="ORF4" s="41"/>
      <c r="ORG4" s="41"/>
      <c r="ORH4" s="41"/>
      <c r="ORI4" s="41"/>
      <c r="ORJ4" s="41"/>
      <c r="ORK4" s="41"/>
      <c r="ORL4" s="41"/>
      <c r="ORM4" s="41"/>
      <c r="ORN4" s="41"/>
      <c r="ORO4" s="41"/>
      <c r="ORP4" s="41"/>
      <c r="ORQ4" s="41"/>
      <c r="ORR4" s="41"/>
      <c r="ORS4" s="41"/>
      <c r="ORT4" s="41"/>
      <c r="ORU4" s="41"/>
      <c r="ORV4" s="41"/>
      <c r="ORW4" s="41"/>
      <c r="ORX4" s="41"/>
      <c r="ORY4" s="41"/>
      <c r="ORZ4" s="41"/>
      <c r="OSA4" s="41"/>
      <c r="OSB4" s="41"/>
      <c r="OSC4" s="41"/>
      <c r="OSD4" s="41"/>
      <c r="OSE4" s="41"/>
      <c r="OSF4" s="41"/>
      <c r="OSG4" s="41"/>
      <c r="OSH4" s="41"/>
      <c r="OSI4" s="41"/>
      <c r="OSJ4" s="41"/>
      <c r="OSK4" s="41"/>
      <c r="OSL4" s="41"/>
      <c r="OSM4" s="41"/>
      <c r="OSN4" s="41"/>
      <c r="OSO4" s="41"/>
      <c r="OSP4" s="41"/>
      <c r="OSQ4" s="41"/>
      <c r="OSR4" s="41"/>
      <c r="OSS4" s="41"/>
      <c r="OST4" s="41"/>
      <c r="OSU4" s="41"/>
      <c r="OSV4" s="41"/>
      <c r="OSW4" s="41"/>
      <c r="OSX4" s="41"/>
      <c r="OSY4" s="41"/>
      <c r="OSZ4" s="41"/>
      <c r="OTA4" s="41"/>
      <c r="OTB4" s="41"/>
      <c r="OTC4" s="41"/>
      <c r="OTD4" s="41"/>
      <c r="OTE4" s="41"/>
      <c r="OTF4" s="41"/>
      <c r="OTG4" s="41"/>
      <c r="OTH4" s="41"/>
      <c r="OTI4" s="41"/>
      <c r="OTJ4" s="41"/>
      <c r="OTK4" s="41"/>
      <c r="OTL4" s="41"/>
      <c r="OTM4" s="41"/>
      <c r="OTN4" s="41"/>
      <c r="OTO4" s="41"/>
      <c r="OTP4" s="41"/>
      <c r="OTQ4" s="41"/>
      <c r="OTR4" s="41"/>
      <c r="OTS4" s="41"/>
      <c r="OTT4" s="41"/>
      <c r="OTU4" s="41"/>
      <c r="OTV4" s="41"/>
      <c r="OTW4" s="41"/>
      <c r="OTX4" s="41"/>
      <c r="OTY4" s="41"/>
      <c r="OTZ4" s="41"/>
      <c r="OUA4" s="41"/>
      <c r="OUB4" s="41"/>
      <c r="OUC4" s="41"/>
      <c r="OUD4" s="41"/>
      <c r="OUE4" s="41"/>
      <c r="OUF4" s="41"/>
      <c r="OUG4" s="41"/>
      <c r="OUH4" s="41"/>
      <c r="OUI4" s="41"/>
      <c r="OUJ4" s="41"/>
      <c r="OUK4" s="41"/>
      <c r="OUL4" s="41"/>
      <c r="OUM4" s="41"/>
      <c r="OUN4" s="41"/>
      <c r="OUO4" s="41"/>
      <c r="OUP4" s="41"/>
      <c r="OUQ4" s="41"/>
      <c r="OUR4" s="41"/>
      <c r="OUS4" s="41"/>
      <c r="OUT4" s="41"/>
      <c r="OUU4" s="41"/>
      <c r="OUV4" s="41"/>
      <c r="OUW4" s="41"/>
      <c r="OUX4" s="41"/>
      <c r="OUY4" s="41"/>
      <c r="OUZ4" s="41"/>
      <c r="OVA4" s="41"/>
      <c r="OVB4" s="41"/>
      <c r="OVC4" s="41"/>
      <c r="OVD4" s="41"/>
      <c r="OVE4" s="41"/>
      <c r="OVF4" s="41"/>
      <c r="OVG4" s="41"/>
      <c r="OVH4" s="41"/>
      <c r="OVI4" s="41"/>
      <c r="OVJ4" s="41"/>
      <c r="OVK4" s="41"/>
      <c r="OVL4" s="41"/>
      <c r="OVM4" s="41"/>
      <c r="OVN4" s="41"/>
      <c r="OVO4" s="41"/>
      <c r="OVP4" s="41"/>
      <c r="OVQ4" s="41"/>
      <c r="OVR4" s="41"/>
      <c r="OVS4" s="41"/>
      <c r="OVT4" s="41"/>
      <c r="OVU4" s="41"/>
      <c r="OVV4" s="41"/>
      <c r="OVW4" s="41"/>
      <c r="OVX4" s="41"/>
      <c r="OVY4" s="41"/>
      <c r="OVZ4" s="41"/>
      <c r="OWA4" s="41"/>
      <c r="OWB4" s="41"/>
      <c r="OWC4" s="41"/>
      <c r="OWD4" s="41"/>
      <c r="OWE4" s="41"/>
      <c r="OWF4" s="41"/>
      <c r="OWG4" s="41"/>
      <c r="OWH4" s="41"/>
      <c r="OWI4" s="41"/>
      <c r="OWJ4" s="41"/>
      <c r="OWK4" s="41"/>
      <c r="OWL4" s="41"/>
      <c r="OWM4" s="41"/>
      <c r="OWN4" s="41"/>
      <c r="OWO4" s="41"/>
      <c r="OWP4" s="41"/>
      <c r="OWQ4" s="41"/>
      <c r="OWR4" s="41"/>
      <c r="OWS4" s="41"/>
      <c r="OWT4" s="41"/>
      <c r="OWU4" s="41"/>
      <c r="OWV4" s="41"/>
      <c r="OWW4" s="41"/>
      <c r="OWX4" s="41"/>
      <c r="OWY4" s="41"/>
      <c r="OWZ4" s="41"/>
      <c r="OXA4" s="41"/>
      <c r="OXB4" s="41"/>
      <c r="OXC4" s="41"/>
      <c r="OXD4" s="41"/>
      <c r="OXE4" s="41"/>
      <c r="OXF4" s="41"/>
      <c r="OXG4" s="41"/>
      <c r="OXH4" s="41"/>
      <c r="OXI4" s="41"/>
      <c r="OXJ4" s="41"/>
      <c r="OXK4" s="41"/>
      <c r="OXL4" s="41"/>
      <c r="OXM4" s="41"/>
      <c r="OXN4" s="41"/>
      <c r="OXO4" s="41"/>
      <c r="OXP4" s="41"/>
      <c r="OXQ4" s="41"/>
      <c r="OXR4" s="41"/>
      <c r="OXS4" s="41"/>
      <c r="OXT4" s="41"/>
      <c r="OXU4" s="41"/>
      <c r="OXV4" s="41"/>
      <c r="OXW4" s="41"/>
      <c r="OXX4" s="41"/>
      <c r="OXY4" s="41"/>
      <c r="OXZ4" s="41"/>
      <c r="OYA4" s="41"/>
      <c r="OYB4" s="41"/>
      <c r="OYC4" s="41"/>
      <c r="OYD4" s="41"/>
      <c r="OYE4" s="41"/>
      <c r="OYF4" s="41"/>
      <c r="OYG4" s="41"/>
      <c r="OYH4" s="41"/>
      <c r="OYI4" s="41"/>
      <c r="OYJ4" s="41"/>
      <c r="OYK4" s="41"/>
      <c r="OYL4" s="41"/>
      <c r="OYM4" s="41"/>
      <c r="OYN4" s="41"/>
      <c r="OYO4" s="41"/>
      <c r="OYP4" s="41"/>
      <c r="OYQ4" s="41"/>
      <c r="OYR4" s="41"/>
      <c r="OYS4" s="41"/>
      <c r="OYT4" s="41"/>
      <c r="OYU4" s="41"/>
      <c r="OYV4" s="41"/>
      <c r="OYW4" s="41"/>
      <c r="OYX4" s="41"/>
      <c r="OYY4" s="41"/>
      <c r="OYZ4" s="41"/>
      <c r="OZA4" s="41"/>
      <c r="OZB4" s="41"/>
      <c r="OZC4" s="41"/>
      <c r="OZD4" s="41"/>
      <c r="OZE4" s="41"/>
      <c r="OZF4" s="41"/>
      <c r="OZG4" s="41"/>
      <c r="OZH4" s="41"/>
      <c r="OZI4" s="41"/>
      <c r="OZJ4" s="41"/>
      <c r="OZK4" s="41"/>
      <c r="OZL4" s="41"/>
      <c r="OZM4" s="41"/>
      <c r="OZN4" s="41"/>
      <c r="OZO4" s="41"/>
      <c r="OZP4" s="41"/>
      <c r="OZQ4" s="41"/>
      <c r="OZR4" s="41"/>
      <c r="OZS4" s="41"/>
      <c r="OZT4" s="41"/>
      <c r="OZU4" s="41"/>
      <c r="OZV4" s="41"/>
      <c r="OZW4" s="41"/>
      <c r="OZX4" s="41"/>
      <c r="OZY4" s="41"/>
      <c r="OZZ4" s="41"/>
      <c r="PAA4" s="41"/>
      <c r="PAB4" s="41"/>
      <c r="PAC4" s="41"/>
      <c r="PAD4" s="41"/>
      <c r="PAE4" s="41"/>
      <c r="PAF4" s="41"/>
      <c r="PAG4" s="41"/>
      <c r="PAH4" s="41"/>
      <c r="PAI4" s="41"/>
      <c r="PAJ4" s="41"/>
      <c r="PAK4" s="41"/>
      <c r="PAL4" s="41"/>
      <c r="PAM4" s="41"/>
      <c r="PAN4" s="41"/>
      <c r="PAO4" s="41"/>
      <c r="PAP4" s="41"/>
      <c r="PAQ4" s="41"/>
      <c r="PAR4" s="41"/>
      <c r="PAS4" s="41"/>
      <c r="PAT4" s="41"/>
      <c r="PAU4" s="41"/>
      <c r="PAV4" s="41"/>
      <c r="PAW4" s="41"/>
      <c r="PAX4" s="41"/>
      <c r="PAY4" s="41"/>
      <c r="PAZ4" s="41"/>
      <c r="PBA4" s="41"/>
      <c r="PBB4" s="41"/>
      <c r="PBC4" s="41"/>
      <c r="PBD4" s="41"/>
      <c r="PBE4" s="41"/>
      <c r="PBF4" s="41"/>
      <c r="PBG4" s="41"/>
      <c r="PBH4" s="41"/>
      <c r="PBI4" s="41"/>
      <c r="PBJ4" s="41"/>
      <c r="PBK4" s="41"/>
      <c r="PBL4" s="41"/>
      <c r="PBM4" s="41"/>
      <c r="PBN4" s="41"/>
      <c r="PBO4" s="41"/>
      <c r="PBP4" s="41"/>
      <c r="PBQ4" s="41"/>
      <c r="PBR4" s="41"/>
      <c r="PBS4" s="41"/>
      <c r="PBT4" s="41"/>
      <c r="PBU4" s="41"/>
      <c r="PBV4" s="41"/>
      <c r="PBW4" s="41"/>
      <c r="PBX4" s="41"/>
      <c r="PBY4" s="41"/>
      <c r="PBZ4" s="41"/>
      <c r="PCA4" s="41"/>
      <c r="PCB4" s="41"/>
      <c r="PCC4" s="41"/>
      <c r="PCD4" s="41"/>
      <c r="PCE4" s="41"/>
      <c r="PCF4" s="41"/>
      <c r="PCG4" s="41"/>
      <c r="PCH4" s="41"/>
      <c r="PCI4" s="41"/>
      <c r="PCJ4" s="41"/>
      <c r="PCK4" s="41"/>
      <c r="PCL4" s="41"/>
      <c r="PCM4" s="41"/>
      <c r="PCN4" s="41"/>
      <c r="PCO4" s="41"/>
      <c r="PCP4" s="41"/>
      <c r="PCQ4" s="41"/>
      <c r="PCR4" s="41"/>
      <c r="PCS4" s="41"/>
      <c r="PCT4" s="41"/>
      <c r="PCU4" s="41"/>
      <c r="PCV4" s="41"/>
      <c r="PCW4" s="41"/>
      <c r="PCX4" s="41"/>
      <c r="PCY4" s="41"/>
      <c r="PCZ4" s="41"/>
      <c r="PDA4" s="41"/>
      <c r="PDB4" s="41"/>
      <c r="PDC4" s="41"/>
      <c r="PDD4" s="41"/>
      <c r="PDE4" s="41"/>
      <c r="PDF4" s="41"/>
      <c r="PDG4" s="41"/>
      <c r="PDH4" s="41"/>
      <c r="PDI4" s="41"/>
      <c r="PDJ4" s="41"/>
      <c r="PDK4" s="41"/>
      <c r="PDL4" s="41"/>
      <c r="PDM4" s="41"/>
      <c r="PDN4" s="41"/>
      <c r="PDO4" s="41"/>
      <c r="PDP4" s="41"/>
      <c r="PDQ4" s="41"/>
      <c r="PDR4" s="41"/>
      <c r="PDS4" s="41"/>
      <c r="PDT4" s="41"/>
      <c r="PDU4" s="41"/>
      <c r="PDV4" s="41"/>
      <c r="PDW4" s="41"/>
      <c r="PDX4" s="41"/>
      <c r="PDY4" s="41"/>
      <c r="PDZ4" s="41"/>
      <c r="PEA4" s="41"/>
      <c r="PEB4" s="41"/>
      <c r="PEC4" s="41"/>
      <c r="PED4" s="41"/>
      <c r="PEE4" s="41"/>
      <c r="PEF4" s="41"/>
      <c r="PEG4" s="41"/>
      <c r="PEH4" s="41"/>
      <c r="PEI4" s="41"/>
      <c r="PEJ4" s="41"/>
      <c r="PEK4" s="41"/>
      <c r="PEL4" s="41"/>
      <c r="PEM4" s="41"/>
      <c r="PEN4" s="41"/>
      <c r="PEO4" s="41"/>
      <c r="PEP4" s="41"/>
      <c r="PEQ4" s="41"/>
      <c r="PER4" s="41"/>
      <c r="PES4" s="41"/>
      <c r="PET4" s="41"/>
      <c r="PEU4" s="41"/>
      <c r="PEV4" s="41"/>
      <c r="PEW4" s="41"/>
      <c r="PEX4" s="41"/>
      <c r="PEY4" s="41"/>
      <c r="PEZ4" s="41"/>
      <c r="PFA4" s="41"/>
      <c r="PFB4" s="41"/>
      <c r="PFC4" s="41"/>
      <c r="PFD4" s="41"/>
      <c r="PFE4" s="41"/>
      <c r="PFF4" s="41"/>
      <c r="PFG4" s="41"/>
      <c r="PFH4" s="41"/>
      <c r="PFI4" s="41"/>
      <c r="PFJ4" s="41"/>
      <c r="PFK4" s="41"/>
      <c r="PFL4" s="41"/>
      <c r="PFM4" s="41"/>
      <c r="PFN4" s="41"/>
      <c r="PFO4" s="41"/>
      <c r="PFP4" s="41"/>
      <c r="PFQ4" s="41"/>
      <c r="PFR4" s="41"/>
      <c r="PFS4" s="41"/>
      <c r="PFT4" s="41"/>
      <c r="PFU4" s="41"/>
      <c r="PFV4" s="41"/>
      <c r="PFW4" s="41"/>
      <c r="PFX4" s="41"/>
      <c r="PFY4" s="41"/>
      <c r="PFZ4" s="41"/>
      <c r="PGA4" s="41"/>
      <c r="PGB4" s="41"/>
      <c r="PGC4" s="41"/>
      <c r="PGD4" s="41"/>
      <c r="PGE4" s="41"/>
      <c r="PGF4" s="41"/>
      <c r="PGG4" s="41"/>
      <c r="PGH4" s="41"/>
      <c r="PGI4" s="41"/>
      <c r="PGJ4" s="41"/>
      <c r="PGK4" s="41"/>
      <c r="PGL4" s="41"/>
      <c r="PGM4" s="41"/>
      <c r="PGN4" s="41"/>
      <c r="PGO4" s="41"/>
      <c r="PGP4" s="41"/>
      <c r="PGQ4" s="41"/>
      <c r="PGR4" s="41"/>
      <c r="PGS4" s="41"/>
      <c r="PGT4" s="41"/>
      <c r="PGU4" s="41"/>
      <c r="PGV4" s="41"/>
      <c r="PGW4" s="41"/>
      <c r="PGX4" s="41"/>
      <c r="PGY4" s="41"/>
      <c r="PGZ4" s="41"/>
      <c r="PHA4" s="41"/>
      <c r="PHB4" s="41"/>
      <c r="PHC4" s="41"/>
      <c r="PHD4" s="41"/>
      <c r="PHE4" s="41"/>
      <c r="PHF4" s="41"/>
      <c r="PHG4" s="41"/>
      <c r="PHH4" s="41"/>
      <c r="PHI4" s="41"/>
      <c r="PHJ4" s="41"/>
      <c r="PHK4" s="41"/>
      <c r="PHL4" s="41"/>
      <c r="PHM4" s="41"/>
      <c r="PHN4" s="41"/>
      <c r="PHO4" s="41"/>
      <c r="PHP4" s="41"/>
      <c r="PHQ4" s="41"/>
      <c r="PHR4" s="41"/>
      <c r="PHS4" s="41"/>
      <c r="PHT4" s="41"/>
      <c r="PHU4" s="41"/>
      <c r="PHV4" s="41"/>
      <c r="PHW4" s="41"/>
      <c r="PHX4" s="41"/>
      <c r="PHY4" s="41"/>
      <c r="PHZ4" s="41"/>
      <c r="PIA4" s="41"/>
      <c r="PIB4" s="41"/>
      <c r="PIC4" s="41"/>
      <c r="PID4" s="41"/>
      <c r="PIE4" s="41"/>
      <c r="PIF4" s="41"/>
      <c r="PIG4" s="41"/>
      <c r="PIH4" s="41"/>
      <c r="PII4" s="41"/>
      <c r="PIJ4" s="41"/>
      <c r="PIK4" s="41"/>
      <c r="PIL4" s="41"/>
      <c r="PIM4" s="41"/>
      <c r="PIN4" s="41"/>
      <c r="PIO4" s="41"/>
      <c r="PIP4" s="41"/>
      <c r="PIQ4" s="41"/>
      <c r="PIR4" s="41"/>
      <c r="PIS4" s="41"/>
      <c r="PIT4" s="41"/>
      <c r="PIU4" s="41"/>
      <c r="PIV4" s="41"/>
      <c r="PIW4" s="41"/>
      <c r="PIX4" s="41"/>
      <c r="PIY4" s="41"/>
      <c r="PIZ4" s="41"/>
      <c r="PJA4" s="41"/>
      <c r="PJB4" s="41"/>
      <c r="PJC4" s="41"/>
      <c r="PJD4" s="41"/>
      <c r="PJE4" s="41"/>
      <c r="PJF4" s="41"/>
      <c r="PJG4" s="41"/>
      <c r="PJH4" s="41"/>
      <c r="PJI4" s="41"/>
      <c r="PJJ4" s="41"/>
      <c r="PJK4" s="41"/>
      <c r="PJL4" s="41"/>
      <c r="PJM4" s="41"/>
      <c r="PJN4" s="41"/>
      <c r="PJO4" s="41"/>
      <c r="PJP4" s="41"/>
      <c r="PJQ4" s="41"/>
      <c r="PJR4" s="41"/>
      <c r="PJS4" s="41"/>
      <c r="PJT4" s="41"/>
      <c r="PJU4" s="41"/>
      <c r="PJV4" s="41"/>
      <c r="PJW4" s="41"/>
      <c r="PJX4" s="41"/>
      <c r="PJY4" s="41"/>
      <c r="PJZ4" s="41"/>
      <c r="PKA4" s="41"/>
      <c r="PKB4" s="41"/>
      <c r="PKC4" s="41"/>
      <c r="PKD4" s="41"/>
      <c r="PKE4" s="41"/>
      <c r="PKF4" s="41"/>
      <c r="PKG4" s="41"/>
      <c r="PKH4" s="41"/>
      <c r="PKI4" s="41"/>
      <c r="PKJ4" s="41"/>
      <c r="PKK4" s="41"/>
      <c r="PKL4" s="41"/>
      <c r="PKM4" s="41"/>
      <c r="PKN4" s="41"/>
      <c r="PKO4" s="41"/>
      <c r="PKP4" s="41"/>
      <c r="PKQ4" s="41"/>
      <c r="PKR4" s="41"/>
      <c r="PKS4" s="41"/>
      <c r="PKT4" s="41"/>
      <c r="PKU4" s="41"/>
      <c r="PKV4" s="41"/>
      <c r="PKW4" s="41"/>
      <c r="PKX4" s="41"/>
      <c r="PKY4" s="41"/>
      <c r="PKZ4" s="41"/>
      <c r="PLA4" s="41"/>
      <c r="PLB4" s="41"/>
      <c r="PLC4" s="41"/>
      <c r="PLD4" s="41"/>
      <c r="PLE4" s="41"/>
      <c r="PLF4" s="41"/>
      <c r="PLG4" s="41"/>
      <c r="PLH4" s="41"/>
      <c r="PLI4" s="41"/>
      <c r="PLJ4" s="41"/>
      <c r="PLK4" s="41"/>
      <c r="PLL4" s="41"/>
      <c r="PLM4" s="41"/>
      <c r="PLN4" s="41"/>
      <c r="PLO4" s="41"/>
      <c r="PLP4" s="41"/>
      <c r="PLQ4" s="41"/>
      <c r="PLR4" s="41"/>
      <c r="PLS4" s="41"/>
      <c r="PLT4" s="41"/>
      <c r="PLU4" s="41"/>
      <c r="PLV4" s="41"/>
      <c r="PLW4" s="41"/>
      <c r="PLX4" s="41"/>
      <c r="PLY4" s="41"/>
      <c r="PLZ4" s="41"/>
      <c r="PMA4" s="41"/>
      <c r="PMB4" s="41"/>
      <c r="PMC4" s="41"/>
      <c r="PMD4" s="41"/>
      <c r="PME4" s="41"/>
      <c r="PMF4" s="41"/>
      <c r="PMG4" s="41"/>
      <c r="PMH4" s="41"/>
      <c r="PMI4" s="41"/>
      <c r="PMJ4" s="41"/>
      <c r="PMK4" s="41"/>
      <c r="PML4" s="41"/>
      <c r="PMM4" s="41"/>
      <c r="PMN4" s="41"/>
      <c r="PMO4" s="41"/>
      <c r="PMP4" s="41"/>
      <c r="PMQ4" s="41"/>
      <c r="PMR4" s="41"/>
      <c r="PMS4" s="41"/>
      <c r="PMT4" s="41"/>
      <c r="PMU4" s="41"/>
      <c r="PMV4" s="41"/>
      <c r="PMW4" s="41"/>
      <c r="PMX4" s="41"/>
      <c r="PMY4" s="41"/>
      <c r="PMZ4" s="41"/>
      <c r="PNA4" s="41"/>
      <c r="PNB4" s="41"/>
      <c r="PNC4" s="41"/>
      <c r="PND4" s="41"/>
      <c r="PNE4" s="41"/>
      <c r="PNF4" s="41"/>
      <c r="PNG4" s="41"/>
      <c r="PNH4" s="41"/>
      <c r="PNI4" s="41"/>
      <c r="PNJ4" s="41"/>
      <c r="PNK4" s="41"/>
      <c r="PNL4" s="41"/>
      <c r="PNM4" s="41"/>
      <c r="PNN4" s="41"/>
      <c r="PNO4" s="41"/>
      <c r="PNP4" s="41"/>
      <c r="PNQ4" s="41"/>
      <c r="PNR4" s="41"/>
      <c r="PNS4" s="41"/>
      <c r="PNT4" s="41"/>
      <c r="PNU4" s="41"/>
      <c r="PNV4" s="41"/>
      <c r="PNW4" s="41"/>
      <c r="PNX4" s="41"/>
      <c r="PNY4" s="41"/>
      <c r="PNZ4" s="41"/>
      <c r="POA4" s="41"/>
      <c r="POB4" s="41"/>
      <c r="POC4" s="41"/>
      <c r="POD4" s="41"/>
      <c r="POE4" s="41"/>
      <c r="POF4" s="41"/>
      <c r="POG4" s="41"/>
      <c r="POH4" s="41"/>
      <c r="POI4" s="41"/>
      <c r="POJ4" s="41"/>
      <c r="POK4" s="41"/>
      <c r="POL4" s="41"/>
      <c r="POM4" s="41"/>
      <c r="PON4" s="41"/>
      <c r="POO4" s="41"/>
      <c r="POP4" s="41"/>
      <c r="POQ4" s="41"/>
      <c r="POR4" s="41"/>
      <c r="POS4" s="41"/>
      <c r="POT4" s="41"/>
      <c r="POU4" s="41"/>
      <c r="POV4" s="41"/>
      <c r="POW4" s="41"/>
      <c r="POX4" s="41"/>
      <c r="POY4" s="41"/>
      <c r="POZ4" s="41"/>
      <c r="PPA4" s="41"/>
      <c r="PPB4" s="41"/>
      <c r="PPC4" s="41"/>
      <c r="PPD4" s="41"/>
      <c r="PPE4" s="41"/>
      <c r="PPF4" s="41"/>
      <c r="PPG4" s="41"/>
      <c r="PPH4" s="41"/>
      <c r="PPI4" s="41"/>
      <c r="PPJ4" s="41"/>
      <c r="PPK4" s="41"/>
      <c r="PPL4" s="41"/>
      <c r="PPM4" s="41"/>
      <c r="PPN4" s="41"/>
      <c r="PPO4" s="41"/>
      <c r="PPP4" s="41"/>
      <c r="PPQ4" s="41"/>
      <c r="PPR4" s="41"/>
      <c r="PPS4" s="41"/>
      <c r="PPT4" s="41"/>
      <c r="PPU4" s="41"/>
      <c r="PPV4" s="41"/>
      <c r="PPW4" s="41"/>
      <c r="PPX4" s="41"/>
      <c r="PPY4" s="41"/>
      <c r="PPZ4" s="41"/>
      <c r="PQA4" s="41"/>
      <c r="PQB4" s="41"/>
      <c r="PQC4" s="41"/>
      <c r="PQD4" s="41"/>
      <c r="PQE4" s="41"/>
      <c r="PQF4" s="41"/>
      <c r="PQG4" s="41"/>
      <c r="PQH4" s="41"/>
      <c r="PQI4" s="41"/>
      <c r="PQJ4" s="41"/>
      <c r="PQK4" s="41"/>
      <c r="PQL4" s="41"/>
      <c r="PQM4" s="41"/>
      <c r="PQN4" s="41"/>
      <c r="PQO4" s="41"/>
      <c r="PQP4" s="41"/>
      <c r="PQQ4" s="41"/>
      <c r="PQR4" s="41"/>
      <c r="PQS4" s="41"/>
      <c r="PQT4" s="41"/>
      <c r="PQU4" s="41"/>
      <c r="PQV4" s="41"/>
      <c r="PQW4" s="41"/>
      <c r="PQX4" s="41"/>
      <c r="PQY4" s="41"/>
      <c r="PQZ4" s="41"/>
      <c r="PRA4" s="41"/>
      <c r="PRB4" s="41"/>
      <c r="PRC4" s="41"/>
      <c r="PRD4" s="41"/>
      <c r="PRE4" s="41"/>
      <c r="PRF4" s="41"/>
      <c r="PRG4" s="41"/>
      <c r="PRH4" s="41"/>
      <c r="PRI4" s="41"/>
      <c r="PRJ4" s="41"/>
      <c r="PRK4" s="41"/>
      <c r="PRL4" s="41"/>
      <c r="PRM4" s="41"/>
      <c r="PRN4" s="41"/>
      <c r="PRO4" s="41"/>
      <c r="PRP4" s="41"/>
      <c r="PRQ4" s="41"/>
      <c r="PRR4" s="41"/>
      <c r="PRS4" s="41"/>
      <c r="PRT4" s="41"/>
      <c r="PRU4" s="41"/>
      <c r="PRV4" s="41"/>
      <c r="PRW4" s="41"/>
      <c r="PRX4" s="41"/>
      <c r="PRY4" s="41"/>
      <c r="PRZ4" s="41"/>
      <c r="PSA4" s="41"/>
      <c r="PSB4" s="41"/>
      <c r="PSC4" s="41"/>
      <c r="PSD4" s="41"/>
      <c r="PSE4" s="41"/>
      <c r="PSF4" s="41"/>
      <c r="PSG4" s="41"/>
      <c r="PSH4" s="41"/>
      <c r="PSI4" s="41"/>
      <c r="PSJ4" s="41"/>
      <c r="PSK4" s="41"/>
      <c r="PSL4" s="41"/>
      <c r="PSM4" s="41"/>
      <c r="PSN4" s="41"/>
      <c r="PSO4" s="41"/>
      <c r="PSP4" s="41"/>
      <c r="PSQ4" s="41"/>
      <c r="PSR4" s="41"/>
      <c r="PSS4" s="41"/>
      <c r="PST4" s="41"/>
      <c r="PSU4" s="41"/>
      <c r="PSV4" s="41"/>
      <c r="PSW4" s="41"/>
      <c r="PSX4" s="41"/>
      <c r="PSY4" s="41"/>
      <c r="PSZ4" s="41"/>
      <c r="PTA4" s="41"/>
      <c r="PTB4" s="41"/>
      <c r="PTC4" s="41"/>
      <c r="PTD4" s="41"/>
      <c r="PTE4" s="41"/>
      <c r="PTF4" s="41"/>
      <c r="PTG4" s="41"/>
      <c r="PTH4" s="41"/>
      <c r="PTI4" s="41"/>
      <c r="PTJ4" s="41"/>
      <c r="PTK4" s="41"/>
      <c r="PTL4" s="41"/>
      <c r="PTM4" s="41"/>
      <c r="PTN4" s="41"/>
      <c r="PTO4" s="41"/>
      <c r="PTP4" s="41"/>
      <c r="PTQ4" s="41"/>
      <c r="PTR4" s="41"/>
      <c r="PTS4" s="41"/>
      <c r="PTT4" s="41"/>
      <c r="PTU4" s="41"/>
      <c r="PTV4" s="41"/>
      <c r="PTW4" s="41"/>
      <c r="PTX4" s="41"/>
      <c r="PTY4" s="41"/>
      <c r="PTZ4" s="41"/>
      <c r="PUA4" s="41"/>
      <c r="PUB4" s="41"/>
      <c r="PUC4" s="41"/>
      <c r="PUD4" s="41"/>
      <c r="PUE4" s="41"/>
      <c r="PUF4" s="41"/>
      <c r="PUG4" s="41"/>
      <c r="PUH4" s="41"/>
      <c r="PUI4" s="41"/>
      <c r="PUJ4" s="41"/>
      <c r="PUK4" s="41"/>
      <c r="PUL4" s="41"/>
      <c r="PUM4" s="41"/>
      <c r="PUN4" s="41"/>
      <c r="PUO4" s="41"/>
      <c r="PUP4" s="41"/>
      <c r="PUQ4" s="41"/>
      <c r="PUR4" s="41"/>
      <c r="PUS4" s="41"/>
      <c r="PUT4" s="41"/>
      <c r="PUU4" s="41"/>
      <c r="PUV4" s="41"/>
      <c r="PUW4" s="41"/>
      <c r="PUX4" s="41"/>
      <c r="PUY4" s="41"/>
      <c r="PUZ4" s="41"/>
      <c r="PVA4" s="41"/>
      <c r="PVB4" s="41"/>
      <c r="PVC4" s="41"/>
      <c r="PVD4" s="41"/>
      <c r="PVE4" s="41"/>
      <c r="PVF4" s="41"/>
      <c r="PVG4" s="41"/>
      <c r="PVH4" s="41"/>
      <c r="PVI4" s="41"/>
      <c r="PVJ4" s="41"/>
      <c r="PVK4" s="41"/>
      <c r="PVL4" s="41"/>
      <c r="PVM4" s="41"/>
      <c r="PVN4" s="41"/>
      <c r="PVO4" s="41"/>
      <c r="PVP4" s="41"/>
      <c r="PVQ4" s="41"/>
      <c r="PVR4" s="41"/>
      <c r="PVS4" s="41"/>
      <c r="PVT4" s="41"/>
      <c r="PVU4" s="41"/>
      <c r="PVV4" s="41"/>
      <c r="PVW4" s="41"/>
      <c r="PVX4" s="41"/>
      <c r="PVY4" s="41"/>
      <c r="PVZ4" s="41"/>
      <c r="PWA4" s="41"/>
      <c r="PWB4" s="41"/>
      <c r="PWC4" s="41"/>
      <c r="PWD4" s="41"/>
      <c r="PWE4" s="41"/>
      <c r="PWF4" s="41"/>
      <c r="PWG4" s="41"/>
      <c r="PWH4" s="41"/>
      <c r="PWI4" s="41"/>
      <c r="PWJ4" s="41"/>
      <c r="PWK4" s="41"/>
      <c r="PWL4" s="41"/>
      <c r="PWM4" s="41"/>
      <c r="PWN4" s="41"/>
      <c r="PWO4" s="41"/>
      <c r="PWP4" s="41"/>
      <c r="PWQ4" s="41"/>
      <c r="PWR4" s="41"/>
      <c r="PWS4" s="41"/>
      <c r="PWT4" s="41"/>
      <c r="PWU4" s="41"/>
      <c r="PWV4" s="41"/>
      <c r="PWW4" s="41"/>
      <c r="PWX4" s="41"/>
      <c r="PWY4" s="41"/>
      <c r="PWZ4" s="41"/>
      <c r="PXA4" s="41"/>
      <c r="PXB4" s="41"/>
      <c r="PXC4" s="41"/>
      <c r="PXD4" s="41"/>
      <c r="PXE4" s="41"/>
      <c r="PXF4" s="41"/>
      <c r="PXG4" s="41"/>
      <c r="PXH4" s="41"/>
      <c r="PXI4" s="41"/>
      <c r="PXJ4" s="41"/>
      <c r="PXK4" s="41"/>
      <c r="PXL4" s="41"/>
      <c r="PXM4" s="41"/>
      <c r="PXN4" s="41"/>
      <c r="PXO4" s="41"/>
      <c r="PXP4" s="41"/>
      <c r="PXQ4" s="41"/>
      <c r="PXR4" s="41"/>
      <c r="PXS4" s="41"/>
      <c r="PXT4" s="41"/>
      <c r="PXU4" s="41"/>
      <c r="PXV4" s="41"/>
      <c r="PXW4" s="41"/>
      <c r="PXX4" s="41"/>
      <c r="PXY4" s="41"/>
      <c r="PXZ4" s="41"/>
      <c r="PYA4" s="41"/>
      <c r="PYB4" s="41"/>
      <c r="PYC4" s="41"/>
      <c r="PYD4" s="41"/>
      <c r="PYE4" s="41"/>
      <c r="PYF4" s="41"/>
      <c r="PYG4" s="41"/>
      <c r="PYH4" s="41"/>
      <c r="PYI4" s="41"/>
      <c r="PYJ4" s="41"/>
      <c r="PYK4" s="41"/>
      <c r="PYL4" s="41"/>
      <c r="PYM4" s="41"/>
      <c r="PYN4" s="41"/>
      <c r="PYO4" s="41"/>
      <c r="PYP4" s="41"/>
      <c r="PYQ4" s="41"/>
      <c r="PYR4" s="41"/>
      <c r="PYS4" s="41"/>
      <c r="PYT4" s="41"/>
      <c r="PYU4" s="41"/>
      <c r="PYV4" s="41"/>
      <c r="PYW4" s="41"/>
      <c r="PYX4" s="41"/>
      <c r="PYY4" s="41"/>
      <c r="PYZ4" s="41"/>
      <c r="PZA4" s="41"/>
      <c r="PZB4" s="41"/>
      <c r="PZC4" s="41"/>
      <c r="PZD4" s="41"/>
      <c r="PZE4" s="41"/>
      <c r="PZF4" s="41"/>
      <c r="PZG4" s="41"/>
      <c r="PZH4" s="41"/>
      <c r="PZI4" s="41"/>
      <c r="PZJ4" s="41"/>
      <c r="PZK4" s="41"/>
      <c r="PZL4" s="41"/>
      <c r="PZM4" s="41"/>
      <c r="PZN4" s="41"/>
      <c r="PZO4" s="41"/>
      <c r="PZP4" s="41"/>
      <c r="PZQ4" s="41"/>
      <c r="PZR4" s="41"/>
      <c r="PZS4" s="41"/>
      <c r="PZT4" s="41"/>
      <c r="PZU4" s="41"/>
      <c r="PZV4" s="41"/>
      <c r="PZW4" s="41"/>
      <c r="PZX4" s="41"/>
      <c r="PZY4" s="41"/>
      <c r="PZZ4" s="41"/>
      <c r="QAA4" s="41"/>
      <c r="QAB4" s="41"/>
      <c r="QAC4" s="41"/>
      <c r="QAD4" s="41"/>
      <c r="QAE4" s="41"/>
      <c r="QAF4" s="41"/>
      <c r="QAG4" s="41"/>
      <c r="QAH4" s="41"/>
      <c r="QAI4" s="41"/>
      <c r="QAJ4" s="41"/>
      <c r="QAK4" s="41"/>
      <c r="QAL4" s="41"/>
      <c r="QAM4" s="41"/>
      <c r="QAN4" s="41"/>
      <c r="QAO4" s="41"/>
      <c r="QAP4" s="41"/>
      <c r="QAQ4" s="41"/>
      <c r="QAR4" s="41"/>
      <c r="QAS4" s="41"/>
      <c r="QAT4" s="41"/>
      <c r="QAU4" s="41"/>
      <c r="QAV4" s="41"/>
      <c r="QAW4" s="41"/>
      <c r="QAX4" s="41"/>
      <c r="QAY4" s="41"/>
      <c r="QAZ4" s="41"/>
      <c r="QBA4" s="41"/>
      <c r="QBB4" s="41"/>
      <c r="QBC4" s="41"/>
      <c r="QBD4" s="41"/>
      <c r="QBE4" s="41"/>
      <c r="QBF4" s="41"/>
      <c r="QBG4" s="41"/>
      <c r="QBH4" s="41"/>
      <c r="QBI4" s="41"/>
      <c r="QBJ4" s="41"/>
      <c r="QBK4" s="41"/>
      <c r="QBL4" s="41"/>
      <c r="QBM4" s="41"/>
      <c r="QBN4" s="41"/>
      <c r="QBO4" s="41"/>
      <c r="QBP4" s="41"/>
      <c r="QBQ4" s="41"/>
      <c r="QBR4" s="41"/>
      <c r="QBS4" s="41"/>
      <c r="QBT4" s="41"/>
      <c r="QBU4" s="41"/>
      <c r="QBV4" s="41"/>
      <c r="QBW4" s="41"/>
      <c r="QBX4" s="41"/>
      <c r="QBY4" s="41"/>
      <c r="QBZ4" s="41"/>
      <c r="QCA4" s="41"/>
      <c r="QCB4" s="41"/>
      <c r="QCC4" s="41"/>
      <c r="QCD4" s="41"/>
      <c r="QCE4" s="41"/>
      <c r="QCF4" s="41"/>
      <c r="QCG4" s="41"/>
      <c r="QCH4" s="41"/>
      <c r="QCI4" s="41"/>
      <c r="QCJ4" s="41"/>
      <c r="QCK4" s="41"/>
      <c r="QCL4" s="41"/>
      <c r="QCM4" s="41"/>
      <c r="QCN4" s="41"/>
      <c r="QCO4" s="41"/>
      <c r="QCP4" s="41"/>
      <c r="QCQ4" s="41"/>
      <c r="QCR4" s="41"/>
      <c r="QCS4" s="41"/>
      <c r="QCT4" s="41"/>
      <c r="QCU4" s="41"/>
      <c r="QCV4" s="41"/>
      <c r="QCW4" s="41"/>
      <c r="QCX4" s="41"/>
      <c r="QCY4" s="41"/>
      <c r="QCZ4" s="41"/>
      <c r="QDA4" s="41"/>
      <c r="QDB4" s="41"/>
      <c r="QDC4" s="41"/>
      <c r="QDD4" s="41"/>
      <c r="QDE4" s="41"/>
      <c r="QDF4" s="41"/>
      <c r="QDG4" s="41"/>
      <c r="QDH4" s="41"/>
      <c r="QDI4" s="41"/>
      <c r="QDJ4" s="41"/>
      <c r="QDK4" s="41"/>
      <c r="QDL4" s="41"/>
      <c r="QDM4" s="41"/>
      <c r="QDN4" s="41"/>
      <c r="QDO4" s="41"/>
      <c r="QDP4" s="41"/>
      <c r="QDQ4" s="41"/>
      <c r="QDR4" s="41"/>
      <c r="QDS4" s="41"/>
      <c r="QDT4" s="41"/>
      <c r="QDU4" s="41"/>
      <c r="QDV4" s="41"/>
      <c r="QDW4" s="41"/>
      <c r="QDX4" s="41"/>
      <c r="QDY4" s="41"/>
      <c r="QDZ4" s="41"/>
      <c r="QEA4" s="41"/>
      <c r="QEB4" s="41"/>
      <c r="QEC4" s="41"/>
      <c r="QED4" s="41"/>
      <c r="QEE4" s="41"/>
      <c r="QEF4" s="41"/>
      <c r="QEG4" s="41"/>
      <c r="QEH4" s="41"/>
      <c r="QEI4" s="41"/>
      <c r="QEJ4" s="41"/>
      <c r="QEK4" s="41"/>
      <c r="QEL4" s="41"/>
      <c r="QEM4" s="41"/>
      <c r="QEN4" s="41"/>
      <c r="QEO4" s="41"/>
      <c r="QEP4" s="41"/>
      <c r="QEQ4" s="41"/>
      <c r="QER4" s="41"/>
      <c r="QES4" s="41"/>
      <c r="QET4" s="41"/>
      <c r="QEU4" s="41"/>
      <c r="QEV4" s="41"/>
      <c r="QEW4" s="41"/>
      <c r="QEX4" s="41"/>
      <c r="QEY4" s="41"/>
      <c r="QEZ4" s="41"/>
      <c r="QFA4" s="41"/>
      <c r="QFB4" s="41"/>
      <c r="QFC4" s="41"/>
      <c r="QFD4" s="41"/>
      <c r="QFE4" s="41"/>
      <c r="QFF4" s="41"/>
      <c r="QFG4" s="41"/>
      <c r="QFH4" s="41"/>
      <c r="QFI4" s="41"/>
      <c r="QFJ4" s="41"/>
      <c r="QFK4" s="41"/>
      <c r="QFL4" s="41"/>
      <c r="QFM4" s="41"/>
      <c r="QFN4" s="41"/>
      <c r="QFO4" s="41"/>
      <c r="QFP4" s="41"/>
      <c r="QFQ4" s="41"/>
      <c r="QFR4" s="41"/>
      <c r="QFS4" s="41"/>
      <c r="QFT4" s="41"/>
      <c r="QFU4" s="41"/>
      <c r="QFV4" s="41"/>
      <c r="QFW4" s="41"/>
      <c r="QFX4" s="41"/>
      <c r="QFY4" s="41"/>
      <c r="QFZ4" s="41"/>
      <c r="QGA4" s="41"/>
      <c r="QGB4" s="41"/>
      <c r="QGC4" s="41"/>
      <c r="QGD4" s="41"/>
      <c r="QGE4" s="41"/>
      <c r="QGF4" s="41"/>
      <c r="QGG4" s="41"/>
      <c r="QGH4" s="41"/>
      <c r="QGI4" s="41"/>
      <c r="QGJ4" s="41"/>
      <c r="QGK4" s="41"/>
      <c r="QGL4" s="41"/>
      <c r="QGM4" s="41"/>
      <c r="QGN4" s="41"/>
      <c r="QGO4" s="41"/>
      <c r="QGP4" s="41"/>
      <c r="QGQ4" s="41"/>
      <c r="QGR4" s="41"/>
      <c r="QGS4" s="41"/>
      <c r="QGT4" s="41"/>
      <c r="QGU4" s="41"/>
      <c r="QGV4" s="41"/>
      <c r="QGW4" s="41"/>
      <c r="QGX4" s="41"/>
      <c r="QGY4" s="41"/>
      <c r="QGZ4" s="41"/>
      <c r="QHA4" s="41"/>
      <c r="QHB4" s="41"/>
      <c r="QHC4" s="41"/>
      <c r="QHD4" s="41"/>
      <c r="QHE4" s="41"/>
      <c r="QHF4" s="41"/>
      <c r="QHG4" s="41"/>
      <c r="QHH4" s="41"/>
      <c r="QHI4" s="41"/>
      <c r="QHJ4" s="41"/>
      <c r="QHK4" s="41"/>
      <c r="QHL4" s="41"/>
      <c r="QHM4" s="41"/>
      <c r="QHN4" s="41"/>
      <c r="QHO4" s="41"/>
      <c r="QHP4" s="41"/>
      <c r="QHQ4" s="41"/>
      <c r="QHR4" s="41"/>
      <c r="QHS4" s="41"/>
      <c r="QHT4" s="41"/>
      <c r="QHU4" s="41"/>
      <c r="QHV4" s="41"/>
      <c r="QHW4" s="41"/>
      <c r="QHX4" s="41"/>
      <c r="QHY4" s="41"/>
      <c r="QHZ4" s="41"/>
      <c r="QIA4" s="41"/>
      <c r="QIB4" s="41"/>
      <c r="QIC4" s="41"/>
      <c r="QID4" s="41"/>
      <c r="QIE4" s="41"/>
      <c r="QIF4" s="41"/>
      <c r="QIG4" s="41"/>
      <c r="QIH4" s="41"/>
      <c r="QII4" s="41"/>
      <c r="QIJ4" s="41"/>
      <c r="QIK4" s="41"/>
      <c r="QIL4" s="41"/>
      <c r="QIM4" s="41"/>
      <c r="QIN4" s="41"/>
      <c r="QIO4" s="41"/>
      <c r="QIP4" s="41"/>
      <c r="QIQ4" s="41"/>
      <c r="QIR4" s="41"/>
      <c r="QIS4" s="41"/>
      <c r="QIT4" s="41"/>
      <c r="QIU4" s="41"/>
      <c r="QIV4" s="41"/>
      <c r="QIW4" s="41"/>
      <c r="QIX4" s="41"/>
      <c r="QIY4" s="41"/>
      <c r="QIZ4" s="41"/>
      <c r="QJA4" s="41"/>
      <c r="QJB4" s="41"/>
      <c r="QJC4" s="41"/>
      <c r="QJD4" s="41"/>
      <c r="QJE4" s="41"/>
      <c r="QJF4" s="41"/>
      <c r="QJG4" s="41"/>
      <c r="QJH4" s="41"/>
      <c r="QJI4" s="41"/>
      <c r="QJJ4" s="41"/>
      <c r="QJK4" s="41"/>
      <c r="QJL4" s="41"/>
      <c r="QJM4" s="41"/>
      <c r="QJN4" s="41"/>
      <c r="QJO4" s="41"/>
      <c r="QJP4" s="41"/>
      <c r="QJQ4" s="41"/>
      <c r="QJR4" s="41"/>
      <c r="QJS4" s="41"/>
      <c r="QJT4" s="41"/>
      <c r="QJU4" s="41"/>
      <c r="QJV4" s="41"/>
      <c r="QJW4" s="41"/>
      <c r="QJX4" s="41"/>
      <c r="QJY4" s="41"/>
      <c r="QJZ4" s="41"/>
      <c r="QKA4" s="41"/>
      <c r="QKB4" s="41"/>
      <c r="QKC4" s="41"/>
      <c r="QKD4" s="41"/>
      <c r="QKE4" s="41"/>
      <c r="QKF4" s="41"/>
      <c r="QKG4" s="41"/>
      <c r="QKH4" s="41"/>
      <c r="QKI4" s="41"/>
      <c r="QKJ4" s="41"/>
      <c r="QKK4" s="41"/>
      <c r="QKL4" s="41"/>
      <c r="QKM4" s="41"/>
      <c r="QKN4" s="41"/>
      <c r="QKO4" s="41"/>
      <c r="QKP4" s="41"/>
      <c r="QKQ4" s="41"/>
      <c r="QKR4" s="41"/>
      <c r="QKS4" s="41"/>
      <c r="QKT4" s="41"/>
      <c r="QKU4" s="41"/>
      <c r="QKV4" s="41"/>
      <c r="QKW4" s="41"/>
      <c r="QKX4" s="41"/>
      <c r="QKY4" s="41"/>
      <c r="QKZ4" s="41"/>
      <c r="QLA4" s="41"/>
      <c r="QLB4" s="41"/>
      <c r="QLC4" s="41"/>
      <c r="QLD4" s="41"/>
      <c r="QLE4" s="41"/>
      <c r="QLF4" s="41"/>
      <c r="QLG4" s="41"/>
      <c r="QLH4" s="41"/>
      <c r="QLI4" s="41"/>
      <c r="QLJ4" s="41"/>
      <c r="QLK4" s="41"/>
      <c r="QLL4" s="41"/>
      <c r="QLM4" s="41"/>
      <c r="QLN4" s="41"/>
      <c r="QLO4" s="41"/>
      <c r="QLP4" s="41"/>
      <c r="QLQ4" s="41"/>
      <c r="QLR4" s="41"/>
      <c r="QLS4" s="41"/>
      <c r="QLT4" s="41"/>
      <c r="QLU4" s="41"/>
      <c r="QLV4" s="41"/>
      <c r="QLW4" s="41"/>
      <c r="QLX4" s="41"/>
      <c r="QLY4" s="41"/>
      <c r="QLZ4" s="41"/>
      <c r="QMA4" s="41"/>
      <c r="QMB4" s="41"/>
      <c r="QMC4" s="41"/>
      <c r="QMD4" s="41"/>
      <c r="QME4" s="41"/>
      <c r="QMF4" s="41"/>
      <c r="QMG4" s="41"/>
      <c r="QMH4" s="41"/>
      <c r="QMI4" s="41"/>
      <c r="QMJ4" s="41"/>
      <c r="QMK4" s="41"/>
      <c r="QML4" s="41"/>
      <c r="QMM4" s="41"/>
      <c r="QMN4" s="41"/>
      <c r="QMO4" s="41"/>
      <c r="QMP4" s="41"/>
      <c r="QMQ4" s="41"/>
      <c r="QMR4" s="41"/>
      <c r="QMS4" s="41"/>
      <c r="QMT4" s="41"/>
      <c r="QMU4" s="41"/>
      <c r="QMV4" s="41"/>
      <c r="QMW4" s="41"/>
      <c r="QMX4" s="41"/>
      <c r="QMY4" s="41"/>
      <c r="QMZ4" s="41"/>
      <c r="QNA4" s="41"/>
      <c r="QNB4" s="41"/>
      <c r="QNC4" s="41"/>
      <c r="QND4" s="41"/>
      <c r="QNE4" s="41"/>
      <c r="QNF4" s="41"/>
      <c r="QNG4" s="41"/>
      <c r="QNH4" s="41"/>
      <c r="QNI4" s="41"/>
      <c r="QNJ4" s="41"/>
      <c r="QNK4" s="41"/>
      <c r="QNL4" s="41"/>
      <c r="QNM4" s="41"/>
      <c r="QNN4" s="41"/>
      <c r="QNO4" s="41"/>
      <c r="QNP4" s="41"/>
      <c r="QNQ4" s="41"/>
      <c r="QNR4" s="41"/>
      <c r="QNS4" s="41"/>
      <c r="QNT4" s="41"/>
      <c r="QNU4" s="41"/>
      <c r="QNV4" s="41"/>
      <c r="QNW4" s="41"/>
      <c r="QNX4" s="41"/>
      <c r="QNY4" s="41"/>
      <c r="QNZ4" s="41"/>
      <c r="QOA4" s="41"/>
      <c r="QOB4" s="41"/>
      <c r="QOC4" s="41"/>
      <c r="QOD4" s="41"/>
      <c r="QOE4" s="41"/>
      <c r="QOF4" s="41"/>
      <c r="QOG4" s="41"/>
      <c r="QOH4" s="41"/>
      <c r="QOI4" s="41"/>
      <c r="QOJ4" s="41"/>
      <c r="QOK4" s="41"/>
      <c r="QOL4" s="41"/>
      <c r="QOM4" s="41"/>
      <c r="QON4" s="41"/>
      <c r="QOO4" s="41"/>
      <c r="QOP4" s="41"/>
      <c r="QOQ4" s="41"/>
      <c r="QOR4" s="41"/>
      <c r="QOS4" s="41"/>
      <c r="QOT4" s="41"/>
      <c r="QOU4" s="41"/>
      <c r="QOV4" s="41"/>
      <c r="QOW4" s="41"/>
      <c r="QOX4" s="41"/>
      <c r="QOY4" s="41"/>
      <c r="QOZ4" s="41"/>
      <c r="QPA4" s="41"/>
      <c r="QPB4" s="41"/>
      <c r="QPC4" s="41"/>
      <c r="QPD4" s="41"/>
      <c r="QPE4" s="41"/>
      <c r="QPF4" s="41"/>
      <c r="QPG4" s="41"/>
      <c r="QPH4" s="41"/>
      <c r="QPI4" s="41"/>
      <c r="QPJ4" s="41"/>
      <c r="QPK4" s="41"/>
      <c r="QPL4" s="41"/>
      <c r="QPM4" s="41"/>
      <c r="QPN4" s="41"/>
      <c r="QPO4" s="41"/>
      <c r="QPP4" s="41"/>
      <c r="QPQ4" s="41"/>
      <c r="QPR4" s="41"/>
      <c r="QPS4" s="41"/>
      <c r="QPT4" s="41"/>
      <c r="QPU4" s="41"/>
      <c r="QPV4" s="41"/>
      <c r="QPW4" s="41"/>
      <c r="QPX4" s="41"/>
      <c r="QPY4" s="41"/>
      <c r="QPZ4" s="41"/>
      <c r="QQA4" s="41"/>
      <c r="QQB4" s="41"/>
      <c r="QQC4" s="41"/>
      <c r="QQD4" s="41"/>
      <c r="QQE4" s="41"/>
      <c r="QQF4" s="41"/>
      <c r="QQG4" s="41"/>
      <c r="QQH4" s="41"/>
      <c r="QQI4" s="41"/>
      <c r="QQJ4" s="41"/>
      <c r="QQK4" s="41"/>
      <c r="QQL4" s="41"/>
      <c r="QQM4" s="41"/>
      <c r="QQN4" s="41"/>
      <c r="QQO4" s="41"/>
      <c r="QQP4" s="41"/>
      <c r="QQQ4" s="41"/>
      <c r="QQR4" s="41"/>
      <c r="QQS4" s="41"/>
      <c r="QQT4" s="41"/>
      <c r="QQU4" s="41"/>
      <c r="QQV4" s="41"/>
      <c r="QQW4" s="41"/>
      <c r="QQX4" s="41"/>
      <c r="QQY4" s="41"/>
      <c r="QQZ4" s="41"/>
      <c r="QRA4" s="41"/>
      <c r="QRB4" s="41"/>
      <c r="QRC4" s="41"/>
      <c r="QRD4" s="41"/>
      <c r="QRE4" s="41"/>
      <c r="QRF4" s="41"/>
      <c r="QRG4" s="41"/>
      <c r="QRH4" s="41"/>
      <c r="QRI4" s="41"/>
      <c r="QRJ4" s="41"/>
      <c r="QRK4" s="41"/>
      <c r="QRL4" s="41"/>
      <c r="QRM4" s="41"/>
      <c r="QRN4" s="41"/>
      <c r="QRO4" s="41"/>
      <c r="QRP4" s="41"/>
      <c r="QRQ4" s="41"/>
      <c r="QRR4" s="41"/>
      <c r="QRS4" s="41"/>
      <c r="QRT4" s="41"/>
      <c r="QRU4" s="41"/>
      <c r="QRV4" s="41"/>
      <c r="QRW4" s="41"/>
      <c r="QRX4" s="41"/>
      <c r="QRY4" s="41"/>
      <c r="QRZ4" s="41"/>
      <c r="QSA4" s="41"/>
      <c r="QSB4" s="41"/>
      <c r="QSC4" s="41"/>
      <c r="QSD4" s="41"/>
      <c r="QSE4" s="41"/>
      <c r="QSF4" s="41"/>
      <c r="QSG4" s="41"/>
      <c r="QSH4" s="41"/>
      <c r="QSI4" s="41"/>
      <c r="QSJ4" s="41"/>
      <c r="QSK4" s="41"/>
      <c r="QSL4" s="41"/>
      <c r="QSM4" s="41"/>
      <c r="QSN4" s="41"/>
      <c r="QSO4" s="41"/>
      <c r="QSP4" s="41"/>
      <c r="QSQ4" s="41"/>
      <c r="QSR4" s="41"/>
      <c r="QSS4" s="41"/>
      <c r="QST4" s="41"/>
      <c r="QSU4" s="41"/>
      <c r="QSV4" s="41"/>
      <c r="QSW4" s="41"/>
      <c r="QSX4" s="41"/>
      <c r="QSY4" s="41"/>
      <c r="QSZ4" s="41"/>
      <c r="QTA4" s="41"/>
      <c r="QTB4" s="41"/>
      <c r="QTC4" s="41"/>
      <c r="QTD4" s="41"/>
      <c r="QTE4" s="41"/>
      <c r="QTF4" s="41"/>
      <c r="QTG4" s="41"/>
      <c r="QTH4" s="41"/>
      <c r="QTI4" s="41"/>
      <c r="QTJ4" s="41"/>
      <c r="QTK4" s="41"/>
      <c r="QTL4" s="41"/>
      <c r="QTM4" s="41"/>
      <c r="QTN4" s="41"/>
      <c r="QTO4" s="41"/>
      <c r="QTP4" s="41"/>
      <c r="QTQ4" s="41"/>
      <c r="QTR4" s="41"/>
      <c r="QTS4" s="41"/>
      <c r="QTT4" s="41"/>
      <c r="QTU4" s="41"/>
      <c r="QTV4" s="41"/>
      <c r="QTW4" s="41"/>
      <c r="QTX4" s="41"/>
      <c r="QTY4" s="41"/>
      <c r="QTZ4" s="41"/>
      <c r="QUA4" s="41"/>
      <c r="QUB4" s="41"/>
      <c r="QUC4" s="41"/>
      <c r="QUD4" s="41"/>
      <c r="QUE4" s="41"/>
      <c r="QUF4" s="41"/>
      <c r="QUG4" s="41"/>
      <c r="QUH4" s="41"/>
      <c r="QUI4" s="41"/>
      <c r="QUJ4" s="41"/>
      <c r="QUK4" s="41"/>
      <c r="QUL4" s="41"/>
      <c r="QUM4" s="41"/>
      <c r="QUN4" s="41"/>
      <c r="QUO4" s="41"/>
      <c r="QUP4" s="41"/>
      <c r="QUQ4" s="41"/>
      <c r="QUR4" s="41"/>
      <c r="QUS4" s="41"/>
      <c r="QUT4" s="41"/>
      <c r="QUU4" s="41"/>
      <c r="QUV4" s="41"/>
      <c r="QUW4" s="41"/>
      <c r="QUX4" s="41"/>
      <c r="QUY4" s="41"/>
      <c r="QUZ4" s="41"/>
      <c r="QVA4" s="41"/>
      <c r="QVB4" s="41"/>
      <c r="QVC4" s="41"/>
      <c r="QVD4" s="41"/>
      <c r="QVE4" s="41"/>
      <c r="QVF4" s="41"/>
      <c r="QVG4" s="41"/>
      <c r="QVH4" s="41"/>
      <c r="QVI4" s="41"/>
      <c r="QVJ4" s="41"/>
      <c r="QVK4" s="41"/>
      <c r="QVL4" s="41"/>
      <c r="QVM4" s="41"/>
      <c r="QVN4" s="41"/>
      <c r="QVO4" s="41"/>
      <c r="QVP4" s="41"/>
      <c r="QVQ4" s="41"/>
      <c r="QVR4" s="41"/>
      <c r="QVS4" s="41"/>
      <c r="QVT4" s="41"/>
      <c r="QVU4" s="41"/>
      <c r="QVV4" s="41"/>
      <c r="QVW4" s="41"/>
      <c r="QVX4" s="41"/>
      <c r="QVY4" s="41"/>
      <c r="QVZ4" s="41"/>
      <c r="QWA4" s="41"/>
      <c r="QWB4" s="41"/>
      <c r="QWC4" s="41"/>
      <c r="QWD4" s="41"/>
      <c r="QWE4" s="41"/>
      <c r="QWF4" s="41"/>
      <c r="QWG4" s="41"/>
      <c r="QWH4" s="41"/>
      <c r="QWI4" s="41"/>
      <c r="QWJ4" s="41"/>
      <c r="QWK4" s="41"/>
      <c r="QWL4" s="41"/>
      <c r="QWM4" s="41"/>
      <c r="QWN4" s="41"/>
      <c r="QWO4" s="41"/>
      <c r="QWP4" s="41"/>
      <c r="QWQ4" s="41"/>
      <c r="QWR4" s="41"/>
      <c r="QWS4" s="41"/>
      <c r="QWT4" s="41"/>
      <c r="QWU4" s="41"/>
      <c r="QWV4" s="41"/>
      <c r="QWW4" s="41"/>
      <c r="QWX4" s="41"/>
      <c r="QWY4" s="41"/>
      <c r="QWZ4" s="41"/>
      <c r="QXA4" s="41"/>
      <c r="QXB4" s="41"/>
      <c r="QXC4" s="41"/>
      <c r="QXD4" s="41"/>
      <c r="QXE4" s="41"/>
      <c r="QXF4" s="41"/>
      <c r="QXG4" s="41"/>
      <c r="QXH4" s="41"/>
      <c r="QXI4" s="41"/>
      <c r="QXJ4" s="41"/>
      <c r="QXK4" s="41"/>
      <c r="QXL4" s="41"/>
      <c r="QXM4" s="41"/>
      <c r="QXN4" s="41"/>
      <c r="QXO4" s="41"/>
      <c r="QXP4" s="41"/>
      <c r="QXQ4" s="41"/>
      <c r="QXR4" s="41"/>
      <c r="QXS4" s="41"/>
      <c r="QXT4" s="41"/>
      <c r="QXU4" s="41"/>
      <c r="QXV4" s="41"/>
      <c r="QXW4" s="41"/>
      <c r="QXX4" s="41"/>
      <c r="QXY4" s="41"/>
      <c r="QXZ4" s="41"/>
      <c r="QYA4" s="41"/>
      <c r="QYB4" s="41"/>
      <c r="QYC4" s="41"/>
      <c r="QYD4" s="41"/>
      <c r="QYE4" s="41"/>
      <c r="QYF4" s="41"/>
      <c r="QYG4" s="41"/>
      <c r="QYH4" s="41"/>
      <c r="QYI4" s="41"/>
      <c r="QYJ4" s="41"/>
      <c r="QYK4" s="41"/>
      <c r="QYL4" s="41"/>
      <c r="QYM4" s="41"/>
      <c r="QYN4" s="41"/>
      <c r="QYO4" s="41"/>
      <c r="QYP4" s="41"/>
      <c r="QYQ4" s="41"/>
      <c r="QYR4" s="41"/>
      <c r="QYS4" s="41"/>
      <c r="QYT4" s="41"/>
      <c r="QYU4" s="41"/>
      <c r="QYV4" s="41"/>
      <c r="QYW4" s="41"/>
      <c r="QYX4" s="41"/>
      <c r="QYY4" s="41"/>
      <c r="QYZ4" s="41"/>
      <c r="QZA4" s="41"/>
      <c r="QZB4" s="41"/>
      <c r="QZC4" s="41"/>
      <c r="QZD4" s="41"/>
      <c r="QZE4" s="41"/>
      <c r="QZF4" s="41"/>
      <c r="QZG4" s="41"/>
      <c r="QZH4" s="41"/>
      <c r="QZI4" s="41"/>
      <c r="QZJ4" s="41"/>
      <c r="QZK4" s="41"/>
      <c r="QZL4" s="41"/>
      <c r="QZM4" s="41"/>
      <c r="QZN4" s="41"/>
      <c r="QZO4" s="41"/>
      <c r="QZP4" s="41"/>
      <c r="QZQ4" s="41"/>
      <c r="QZR4" s="41"/>
      <c r="QZS4" s="41"/>
      <c r="QZT4" s="41"/>
      <c r="QZU4" s="41"/>
      <c r="QZV4" s="41"/>
      <c r="QZW4" s="41"/>
      <c r="QZX4" s="41"/>
      <c r="QZY4" s="41"/>
      <c r="QZZ4" s="41"/>
      <c r="RAA4" s="41"/>
      <c r="RAB4" s="41"/>
      <c r="RAC4" s="41"/>
      <c r="RAD4" s="41"/>
      <c r="RAE4" s="41"/>
      <c r="RAF4" s="41"/>
      <c r="RAG4" s="41"/>
      <c r="RAH4" s="41"/>
      <c r="RAI4" s="41"/>
      <c r="RAJ4" s="41"/>
      <c r="RAK4" s="41"/>
      <c r="RAL4" s="41"/>
      <c r="RAM4" s="41"/>
      <c r="RAN4" s="41"/>
      <c r="RAO4" s="41"/>
      <c r="RAP4" s="41"/>
      <c r="RAQ4" s="41"/>
      <c r="RAR4" s="41"/>
      <c r="RAS4" s="41"/>
      <c r="RAT4" s="41"/>
      <c r="RAU4" s="41"/>
      <c r="RAV4" s="41"/>
      <c r="RAW4" s="41"/>
      <c r="RAX4" s="41"/>
      <c r="RAY4" s="41"/>
      <c r="RAZ4" s="41"/>
      <c r="RBA4" s="41"/>
      <c r="RBB4" s="41"/>
      <c r="RBC4" s="41"/>
      <c r="RBD4" s="41"/>
      <c r="RBE4" s="41"/>
      <c r="RBF4" s="41"/>
      <c r="RBG4" s="41"/>
      <c r="RBH4" s="41"/>
      <c r="RBI4" s="41"/>
      <c r="RBJ4" s="41"/>
      <c r="RBK4" s="41"/>
      <c r="RBL4" s="41"/>
      <c r="RBM4" s="41"/>
      <c r="RBN4" s="41"/>
      <c r="RBO4" s="41"/>
      <c r="RBP4" s="41"/>
      <c r="RBQ4" s="41"/>
      <c r="RBR4" s="41"/>
      <c r="RBS4" s="41"/>
      <c r="RBT4" s="41"/>
      <c r="RBU4" s="41"/>
      <c r="RBV4" s="41"/>
      <c r="RBW4" s="41"/>
      <c r="RBX4" s="41"/>
      <c r="RBY4" s="41"/>
      <c r="RBZ4" s="41"/>
      <c r="RCA4" s="41"/>
      <c r="RCB4" s="41"/>
      <c r="RCC4" s="41"/>
      <c r="RCD4" s="41"/>
      <c r="RCE4" s="41"/>
      <c r="RCF4" s="41"/>
      <c r="RCG4" s="41"/>
      <c r="RCH4" s="41"/>
      <c r="RCI4" s="41"/>
      <c r="RCJ4" s="41"/>
      <c r="RCK4" s="41"/>
      <c r="RCL4" s="41"/>
      <c r="RCM4" s="41"/>
      <c r="RCN4" s="41"/>
      <c r="RCO4" s="41"/>
      <c r="RCP4" s="41"/>
      <c r="RCQ4" s="41"/>
      <c r="RCR4" s="41"/>
      <c r="RCS4" s="41"/>
      <c r="RCT4" s="41"/>
      <c r="RCU4" s="41"/>
      <c r="RCV4" s="41"/>
      <c r="RCW4" s="41"/>
      <c r="RCX4" s="41"/>
      <c r="RCY4" s="41"/>
      <c r="RCZ4" s="41"/>
      <c r="RDA4" s="41"/>
      <c r="RDB4" s="41"/>
      <c r="RDC4" s="41"/>
      <c r="RDD4" s="41"/>
      <c r="RDE4" s="41"/>
      <c r="RDF4" s="41"/>
      <c r="RDG4" s="41"/>
      <c r="RDH4" s="41"/>
      <c r="RDI4" s="41"/>
      <c r="RDJ4" s="41"/>
      <c r="RDK4" s="41"/>
      <c r="RDL4" s="41"/>
      <c r="RDM4" s="41"/>
      <c r="RDN4" s="41"/>
      <c r="RDO4" s="41"/>
      <c r="RDP4" s="41"/>
      <c r="RDQ4" s="41"/>
      <c r="RDR4" s="41"/>
      <c r="RDS4" s="41"/>
      <c r="RDT4" s="41"/>
      <c r="RDU4" s="41"/>
      <c r="RDV4" s="41"/>
      <c r="RDW4" s="41"/>
      <c r="RDX4" s="41"/>
      <c r="RDY4" s="41"/>
      <c r="RDZ4" s="41"/>
      <c r="REA4" s="41"/>
      <c r="REB4" s="41"/>
      <c r="REC4" s="41"/>
      <c r="RED4" s="41"/>
      <c r="REE4" s="41"/>
      <c r="REF4" s="41"/>
      <c r="REG4" s="41"/>
      <c r="REH4" s="41"/>
      <c r="REI4" s="41"/>
      <c r="REJ4" s="41"/>
      <c r="REK4" s="41"/>
      <c r="REL4" s="41"/>
      <c r="REM4" s="41"/>
      <c r="REN4" s="41"/>
      <c r="REO4" s="41"/>
      <c r="REP4" s="41"/>
      <c r="REQ4" s="41"/>
      <c r="RER4" s="41"/>
      <c r="RES4" s="41"/>
      <c r="RET4" s="41"/>
      <c r="REU4" s="41"/>
      <c r="REV4" s="41"/>
      <c r="REW4" s="41"/>
      <c r="REX4" s="41"/>
      <c r="REY4" s="41"/>
      <c r="REZ4" s="41"/>
      <c r="RFA4" s="41"/>
      <c r="RFB4" s="41"/>
      <c r="RFC4" s="41"/>
      <c r="RFD4" s="41"/>
      <c r="RFE4" s="41"/>
      <c r="RFF4" s="41"/>
      <c r="RFG4" s="41"/>
      <c r="RFH4" s="41"/>
      <c r="RFI4" s="41"/>
      <c r="RFJ4" s="41"/>
      <c r="RFK4" s="41"/>
      <c r="RFL4" s="41"/>
      <c r="RFM4" s="41"/>
      <c r="RFN4" s="41"/>
      <c r="RFO4" s="41"/>
      <c r="RFP4" s="41"/>
      <c r="RFQ4" s="41"/>
      <c r="RFR4" s="41"/>
      <c r="RFS4" s="41"/>
      <c r="RFT4" s="41"/>
      <c r="RFU4" s="41"/>
      <c r="RFV4" s="41"/>
      <c r="RFW4" s="41"/>
      <c r="RFX4" s="41"/>
      <c r="RFY4" s="41"/>
      <c r="RFZ4" s="41"/>
      <c r="RGA4" s="41"/>
      <c r="RGB4" s="41"/>
      <c r="RGC4" s="41"/>
      <c r="RGD4" s="41"/>
      <c r="RGE4" s="41"/>
      <c r="RGF4" s="41"/>
      <c r="RGG4" s="41"/>
      <c r="RGH4" s="41"/>
      <c r="RGI4" s="41"/>
      <c r="RGJ4" s="41"/>
      <c r="RGK4" s="41"/>
      <c r="RGL4" s="41"/>
      <c r="RGM4" s="41"/>
      <c r="RGN4" s="41"/>
      <c r="RGO4" s="41"/>
      <c r="RGP4" s="41"/>
      <c r="RGQ4" s="41"/>
      <c r="RGR4" s="41"/>
      <c r="RGS4" s="41"/>
      <c r="RGT4" s="41"/>
      <c r="RGU4" s="41"/>
      <c r="RGV4" s="41"/>
      <c r="RGW4" s="41"/>
      <c r="RGX4" s="41"/>
      <c r="RGY4" s="41"/>
      <c r="RGZ4" s="41"/>
      <c r="RHA4" s="41"/>
      <c r="RHB4" s="41"/>
      <c r="RHC4" s="41"/>
      <c r="RHD4" s="41"/>
      <c r="RHE4" s="41"/>
      <c r="RHF4" s="41"/>
      <c r="RHG4" s="41"/>
      <c r="RHH4" s="41"/>
      <c r="RHI4" s="41"/>
      <c r="RHJ4" s="41"/>
      <c r="RHK4" s="41"/>
      <c r="RHL4" s="41"/>
      <c r="RHM4" s="41"/>
      <c r="RHN4" s="41"/>
      <c r="RHO4" s="41"/>
      <c r="RHP4" s="41"/>
      <c r="RHQ4" s="41"/>
      <c r="RHR4" s="41"/>
      <c r="RHS4" s="41"/>
      <c r="RHT4" s="41"/>
      <c r="RHU4" s="41"/>
      <c r="RHV4" s="41"/>
      <c r="RHW4" s="41"/>
      <c r="RHX4" s="41"/>
      <c r="RHY4" s="41"/>
      <c r="RHZ4" s="41"/>
      <c r="RIA4" s="41"/>
      <c r="RIB4" s="41"/>
      <c r="RIC4" s="41"/>
      <c r="RID4" s="41"/>
      <c r="RIE4" s="41"/>
      <c r="RIF4" s="41"/>
      <c r="RIG4" s="41"/>
      <c r="RIH4" s="41"/>
      <c r="RII4" s="41"/>
      <c r="RIJ4" s="41"/>
      <c r="RIK4" s="41"/>
      <c r="RIL4" s="41"/>
      <c r="RIM4" s="41"/>
      <c r="RIN4" s="41"/>
      <c r="RIO4" s="41"/>
      <c r="RIP4" s="41"/>
      <c r="RIQ4" s="41"/>
      <c r="RIR4" s="41"/>
      <c r="RIS4" s="41"/>
      <c r="RIT4" s="41"/>
      <c r="RIU4" s="41"/>
      <c r="RIV4" s="41"/>
      <c r="RIW4" s="41"/>
      <c r="RIX4" s="41"/>
      <c r="RIY4" s="41"/>
      <c r="RIZ4" s="41"/>
      <c r="RJA4" s="41"/>
      <c r="RJB4" s="41"/>
      <c r="RJC4" s="41"/>
      <c r="RJD4" s="41"/>
      <c r="RJE4" s="41"/>
      <c r="RJF4" s="41"/>
      <c r="RJG4" s="41"/>
      <c r="RJH4" s="41"/>
      <c r="RJI4" s="41"/>
      <c r="RJJ4" s="41"/>
      <c r="RJK4" s="41"/>
      <c r="RJL4" s="41"/>
      <c r="RJM4" s="41"/>
      <c r="RJN4" s="41"/>
      <c r="RJO4" s="41"/>
      <c r="RJP4" s="41"/>
      <c r="RJQ4" s="41"/>
      <c r="RJR4" s="41"/>
      <c r="RJS4" s="41"/>
      <c r="RJT4" s="41"/>
      <c r="RJU4" s="41"/>
      <c r="RJV4" s="41"/>
      <c r="RJW4" s="41"/>
      <c r="RJX4" s="41"/>
      <c r="RJY4" s="41"/>
      <c r="RJZ4" s="41"/>
      <c r="RKA4" s="41"/>
      <c r="RKB4" s="41"/>
      <c r="RKC4" s="41"/>
      <c r="RKD4" s="41"/>
      <c r="RKE4" s="41"/>
      <c r="RKF4" s="41"/>
      <c r="RKG4" s="41"/>
      <c r="RKH4" s="41"/>
      <c r="RKI4" s="41"/>
      <c r="RKJ4" s="41"/>
      <c r="RKK4" s="41"/>
      <c r="RKL4" s="41"/>
      <c r="RKM4" s="41"/>
      <c r="RKN4" s="41"/>
      <c r="RKO4" s="41"/>
      <c r="RKP4" s="41"/>
      <c r="RKQ4" s="41"/>
      <c r="RKR4" s="41"/>
      <c r="RKS4" s="41"/>
      <c r="RKT4" s="41"/>
      <c r="RKU4" s="41"/>
      <c r="RKV4" s="41"/>
      <c r="RKW4" s="41"/>
      <c r="RKX4" s="41"/>
      <c r="RKY4" s="41"/>
      <c r="RKZ4" s="41"/>
      <c r="RLA4" s="41"/>
      <c r="RLB4" s="41"/>
      <c r="RLC4" s="41"/>
      <c r="RLD4" s="41"/>
      <c r="RLE4" s="41"/>
      <c r="RLF4" s="41"/>
      <c r="RLG4" s="41"/>
      <c r="RLH4" s="41"/>
      <c r="RLI4" s="41"/>
      <c r="RLJ4" s="41"/>
      <c r="RLK4" s="41"/>
      <c r="RLL4" s="41"/>
      <c r="RLM4" s="41"/>
      <c r="RLN4" s="41"/>
      <c r="RLO4" s="41"/>
      <c r="RLP4" s="41"/>
      <c r="RLQ4" s="41"/>
      <c r="RLR4" s="41"/>
      <c r="RLS4" s="41"/>
      <c r="RLT4" s="41"/>
      <c r="RLU4" s="41"/>
      <c r="RLV4" s="41"/>
      <c r="RLW4" s="41"/>
      <c r="RLX4" s="41"/>
      <c r="RLY4" s="41"/>
      <c r="RLZ4" s="41"/>
      <c r="RMA4" s="41"/>
      <c r="RMB4" s="41"/>
      <c r="RMC4" s="41"/>
      <c r="RMD4" s="41"/>
      <c r="RME4" s="41"/>
      <c r="RMF4" s="41"/>
      <c r="RMG4" s="41"/>
      <c r="RMH4" s="41"/>
      <c r="RMI4" s="41"/>
      <c r="RMJ4" s="41"/>
      <c r="RMK4" s="41"/>
      <c r="RML4" s="41"/>
      <c r="RMM4" s="41"/>
      <c r="RMN4" s="41"/>
      <c r="RMO4" s="41"/>
      <c r="RMP4" s="41"/>
      <c r="RMQ4" s="41"/>
      <c r="RMR4" s="41"/>
      <c r="RMS4" s="41"/>
      <c r="RMT4" s="41"/>
      <c r="RMU4" s="41"/>
      <c r="RMV4" s="41"/>
      <c r="RMW4" s="41"/>
      <c r="RMX4" s="41"/>
      <c r="RMY4" s="41"/>
      <c r="RMZ4" s="41"/>
      <c r="RNA4" s="41"/>
      <c r="RNB4" s="41"/>
      <c r="RNC4" s="41"/>
      <c r="RND4" s="41"/>
      <c r="RNE4" s="41"/>
      <c r="RNF4" s="41"/>
      <c r="RNG4" s="41"/>
      <c r="RNH4" s="41"/>
      <c r="RNI4" s="41"/>
      <c r="RNJ4" s="41"/>
      <c r="RNK4" s="41"/>
      <c r="RNL4" s="41"/>
      <c r="RNM4" s="41"/>
      <c r="RNN4" s="41"/>
      <c r="RNO4" s="41"/>
      <c r="RNP4" s="41"/>
      <c r="RNQ4" s="41"/>
      <c r="RNR4" s="41"/>
      <c r="RNS4" s="41"/>
      <c r="RNT4" s="41"/>
      <c r="RNU4" s="41"/>
      <c r="RNV4" s="41"/>
      <c r="RNW4" s="41"/>
      <c r="RNX4" s="41"/>
      <c r="RNY4" s="41"/>
      <c r="RNZ4" s="41"/>
      <c r="ROA4" s="41"/>
      <c r="ROB4" s="41"/>
      <c r="ROC4" s="41"/>
      <c r="ROD4" s="41"/>
      <c r="ROE4" s="41"/>
      <c r="ROF4" s="41"/>
      <c r="ROG4" s="41"/>
      <c r="ROH4" s="41"/>
      <c r="ROI4" s="41"/>
      <c r="ROJ4" s="41"/>
      <c r="ROK4" s="41"/>
      <c r="ROL4" s="41"/>
      <c r="ROM4" s="41"/>
      <c r="RON4" s="41"/>
      <c r="ROO4" s="41"/>
      <c r="ROP4" s="41"/>
      <c r="ROQ4" s="41"/>
      <c r="ROR4" s="41"/>
      <c r="ROS4" s="41"/>
      <c r="ROT4" s="41"/>
      <c r="ROU4" s="41"/>
      <c r="ROV4" s="41"/>
      <c r="ROW4" s="41"/>
      <c r="ROX4" s="41"/>
      <c r="ROY4" s="41"/>
      <c r="ROZ4" s="41"/>
      <c r="RPA4" s="41"/>
      <c r="RPB4" s="41"/>
      <c r="RPC4" s="41"/>
      <c r="RPD4" s="41"/>
      <c r="RPE4" s="41"/>
      <c r="RPF4" s="41"/>
      <c r="RPG4" s="41"/>
      <c r="RPH4" s="41"/>
      <c r="RPI4" s="41"/>
      <c r="RPJ4" s="41"/>
      <c r="RPK4" s="41"/>
      <c r="RPL4" s="41"/>
      <c r="RPM4" s="41"/>
      <c r="RPN4" s="41"/>
      <c r="RPO4" s="41"/>
      <c r="RPP4" s="41"/>
      <c r="RPQ4" s="41"/>
      <c r="RPR4" s="41"/>
      <c r="RPS4" s="41"/>
      <c r="RPT4" s="41"/>
      <c r="RPU4" s="41"/>
      <c r="RPV4" s="41"/>
      <c r="RPW4" s="41"/>
      <c r="RPX4" s="41"/>
      <c r="RPY4" s="41"/>
      <c r="RPZ4" s="41"/>
      <c r="RQA4" s="41"/>
      <c r="RQB4" s="41"/>
      <c r="RQC4" s="41"/>
      <c r="RQD4" s="41"/>
      <c r="RQE4" s="41"/>
      <c r="RQF4" s="41"/>
      <c r="RQG4" s="41"/>
      <c r="RQH4" s="41"/>
      <c r="RQI4" s="41"/>
      <c r="RQJ4" s="41"/>
      <c r="RQK4" s="41"/>
      <c r="RQL4" s="41"/>
      <c r="RQM4" s="41"/>
      <c r="RQN4" s="41"/>
      <c r="RQO4" s="41"/>
      <c r="RQP4" s="41"/>
      <c r="RQQ4" s="41"/>
      <c r="RQR4" s="41"/>
      <c r="RQS4" s="41"/>
      <c r="RQT4" s="41"/>
      <c r="RQU4" s="41"/>
      <c r="RQV4" s="41"/>
      <c r="RQW4" s="41"/>
      <c r="RQX4" s="41"/>
      <c r="RQY4" s="41"/>
      <c r="RQZ4" s="41"/>
      <c r="RRA4" s="41"/>
      <c r="RRB4" s="41"/>
      <c r="RRC4" s="41"/>
      <c r="RRD4" s="41"/>
      <c r="RRE4" s="41"/>
      <c r="RRF4" s="41"/>
      <c r="RRG4" s="41"/>
      <c r="RRH4" s="41"/>
      <c r="RRI4" s="41"/>
      <c r="RRJ4" s="41"/>
      <c r="RRK4" s="41"/>
      <c r="RRL4" s="41"/>
      <c r="RRM4" s="41"/>
      <c r="RRN4" s="41"/>
      <c r="RRO4" s="41"/>
      <c r="RRP4" s="41"/>
      <c r="RRQ4" s="41"/>
      <c r="RRR4" s="41"/>
      <c r="RRS4" s="41"/>
      <c r="RRT4" s="41"/>
      <c r="RRU4" s="41"/>
      <c r="RRV4" s="41"/>
      <c r="RRW4" s="41"/>
      <c r="RRX4" s="41"/>
      <c r="RRY4" s="41"/>
      <c r="RRZ4" s="41"/>
      <c r="RSA4" s="41"/>
      <c r="RSB4" s="41"/>
      <c r="RSC4" s="41"/>
      <c r="RSD4" s="41"/>
      <c r="RSE4" s="41"/>
      <c r="RSF4" s="41"/>
      <c r="RSG4" s="41"/>
      <c r="RSH4" s="41"/>
      <c r="RSI4" s="41"/>
      <c r="RSJ4" s="41"/>
      <c r="RSK4" s="41"/>
      <c r="RSL4" s="41"/>
      <c r="RSM4" s="41"/>
      <c r="RSN4" s="41"/>
      <c r="RSO4" s="41"/>
      <c r="RSP4" s="41"/>
      <c r="RSQ4" s="41"/>
      <c r="RSR4" s="41"/>
      <c r="RSS4" s="41"/>
      <c r="RST4" s="41"/>
      <c r="RSU4" s="41"/>
      <c r="RSV4" s="41"/>
      <c r="RSW4" s="41"/>
      <c r="RSX4" s="41"/>
      <c r="RSY4" s="41"/>
      <c r="RSZ4" s="41"/>
      <c r="RTA4" s="41"/>
      <c r="RTB4" s="41"/>
      <c r="RTC4" s="41"/>
      <c r="RTD4" s="41"/>
      <c r="RTE4" s="41"/>
      <c r="RTF4" s="41"/>
      <c r="RTG4" s="41"/>
      <c r="RTH4" s="41"/>
      <c r="RTI4" s="41"/>
      <c r="RTJ4" s="41"/>
      <c r="RTK4" s="41"/>
      <c r="RTL4" s="41"/>
      <c r="RTM4" s="41"/>
      <c r="RTN4" s="41"/>
      <c r="RTO4" s="41"/>
      <c r="RTP4" s="41"/>
      <c r="RTQ4" s="41"/>
      <c r="RTR4" s="41"/>
      <c r="RTS4" s="41"/>
      <c r="RTT4" s="41"/>
      <c r="RTU4" s="41"/>
      <c r="RTV4" s="41"/>
      <c r="RTW4" s="41"/>
      <c r="RTX4" s="41"/>
      <c r="RTY4" s="41"/>
      <c r="RTZ4" s="41"/>
      <c r="RUA4" s="41"/>
      <c r="RUB4" s="41"/>
      <c r="RUC4" s="41"/>
      <c r="RUD4" s="41"/>
      <c r="RUE4" s="41"/>
      <c r="RUF4" s="41"/>
      <c r="RUG4" s="41"/>
      <c r="RUH4" s="41"/>
      <c r="RUI4" s="41"/>
      <c r="RUJ4" s="41"/>
      <c r="RUK4" s="41"/>
      <c r="RUL4" s="41"/>
      <c r="RUM4" s="41"/>
      <c r="RUN4" s="41"/>
      <c r="RUO4" s="41"/>
      <c r="RUP4" s="41"/>
      <c r="RUQ4" s="41"/>
      <c r="RUR4" s="41"/>
      <c r="RUS4" s="41"/>
      <c r="RUT4" s="41"/>
      <c r="RUU4" s="41"/>
      <c r="RUV4" s="41"/>
      <c r="RUW4" s="41"/>
      <c r="RUX4" s="41"/>
      <c r="RUY4" s="41"/>
      <c r="RUZ4" s="41"/>
      <c r="RVA4" s="41"/>
      <c r="RVB4" s="41"/>
      <c r="RVC4" s="41"/>
      <c r="RVD4" s="41"/>
      <c r="RVE4" s="41"/>
      <c r="RVF4" s="41"/>
      <c r="RVG4" s="41"/>
      <c r="RVH4" s="41"/>
      <c r="RVI4" s="41"/>
      <c r="RVJ4" s="41"/>
      <c r="RVK4" s="41"/>
      <c r="RVL4" s="41"/>
      <c r="RVM4" s="41"/>
      <c r="RVN4" s="41"/>
      <c r="RVO4" s="41"/>
      <c r="RVP4" s="41"/>
      <c r="RVQ4" s="41"/>
      <c r="RVR4" s="41"/>
      <c r="RVS4" s="41"/>
      <c r="RVT4" s="41"/>
      <c r="RVU4" s="41"/>
      <c r="RVV4" s="41"/>
      <c r="RVW4" s="41"/>
      <c r="RVX4" s="41"/>
      <c r="RVY4" s="41"/>
      <c r="RVZ4" s="41"/>
      <c r="RWA4" s="41"/>
      <c r="RWB4" s="41"/>
      <c r="RWC4" s="41"/>
      <c r="RWD4" s="41"/>
      <c r="RWE4" s="41"/>
      <c r="RWF4" s="41"/>
      <c r="RWG4" s="41"/>
      <c r="RWH4" s="41"/>
      <c r="RWI4" s="41"/>
      <c r="RWJ4" s="41"/>
      <c r="RWK4" s="41"/>
      <c r="RWL4" s="41"/>
      <c r="RWM4" s="41"/>
      <c r="RWN4" s="41"/>
      <c r="RWO4" s="41"/>
      <c r="RWP4" s="41"/>
      <c r="RWQ4" s="41"/>
      <c r="RWR4" s="41"/>
      <c r="RWS4" s="41"/>
      <c r="RWT4" s="41"/>
      <c r="RWU4" s="41"/>
      <c r="RWV4" s="41"/>
      <c r="RWW4" s="41"/>
      <c r="RWX4" s="41"/>
      <c r="RWY4" s="41"/>
      <c r="RWZ4" s="41"/>
      <c r="RXA4" s="41"/>
      <c r="RXB4" s="41"/>
      <c r="RXC4" s="41"/>
      <c r="RXD4" s="41"/>
      <c r="RXE4" s="41"/>
      <c r="RXF4" s="41"/>
      <c r="RXG4" s="41"/>
      <c r="RXH4" s="41"/>
      <c r="RXI4" s="41"/>
      <c r="RXJ4" s="41"/>
      <c r="RXK4" s="41"/>
      <c r="RXL4" s="41"/>
      <c r="RXM4" s="41"/>
      <c r="RXN4" s="41"/>
      <c r="RXO4" s="41"/>
      <c r="RXP4" s="41"/>
      <c r="RXQ4" s="41"/>
      <c r="RXR4" s="41"/>
      <c r="RXS4" s="41"/>
      <c r="RXT4" s="41"/>
      <c r="RXU4" s="41"/>
      <c r="RXV4" s="41"/>
      <c r="RXW4" s="41"/>
      <c r="RXX4" s="41"/>
      <c r="RXY4" s="41"/>
      <c r="RXZ4" s="41"/>
      <c r="RYA4" s="41"/>
      <c r="RYB4" s="41"/>
      <c r="RYC4" s="41"/>
      <c r="RYD4" s="41"/>
      <c r="RYE4" s="41"/>
      <c r="RYF4" s="41"/>
      <c r="RYG4" s="41"/>
      <c r="RYH4" s="41"/>
      <c r="RYI4" s="41"/>
      <c r="RYJ4" s="41"/>
      <c r="RYK4" s="41"/>
      <c r="RYL4" s="41"/>
      <c r="RYM4" s="41"/>
      <c r="RYN4" s="41"/>
      <c r="RYO4" s="41"/>
      <c r="RYP4" s="41"/>
      <c r="RYQ4" s="41"/>
      <c r="RYR4" s="41"/>
      <c r="RYS4" s="41"/>
      <c r="RYT4" s="41"/>
      <c r="RYU4" s="41"/>
      <c r="RYV4" s="41"/>
      <c r="RYW4" s="41"/>
      <c r="RYX4" s="41"/>
      <c r="RYY4" s="41"/>
      <c r="RYZ4" s="41"/>
      <c r="RZA4" s="41"/>
      <c r="RZB4" s="41"/>
      <c r="RZC4" s="41"/>
      <c r="RZD4" s="41"/>
      <c r="RZE4" s="41"/>
      <c r="RZF4" s="41"/>
      <c r="RZG4" s="41"/>
      <c r="RZH4" s="41"/>
      <c r="RZI4" s="41"/>
      <c r="RZJ4" s="41"/>
      <c r="RZK4" s="41"/>
      <c r="RZL4" s="41"/>
      <c r="RZM4" s="41"/>
      <c r="RZN4" s="41"/>
      <c r="RZO4" s="41"/>
      <c r="RZP4" s="41"/>
      <c r="RZQ4" s="41"/>
      <c r="RZR4" s="41"/>
      <c r="RZS4" s="41"/>
      <c r="RZT4" s="41"/>
      <c r="RZU4" s="41"/>
      <c r="RZV4" s="41"/>
      <c r="RZW4" s="41"/>
      <c r="RZX4" s="41"/>
      <c r="RZY4" s="41"/>
      <c r="RZZ4" s="41"/>
      <c r="SAA4" s="41"/>
      <c r="SAB4" s="41"/>
      <c r="SAC4" s="41"/>
      <c r="SAD4" s="41"/>
      <c r="SAE4" s="41"/>
      <c r="SAF4" s="41"/>
      <c r="SAG4" s="41"/>
      <c r="SAH4" s="41"/>
      <c r="SAI4" s="41"/>
      <c r="SAJ4" s="41"/>
      <c r="SAK4" s="41"/>
      <c r="SAL4" s="41"/>
      <c r="SAM4" s="41"/>
      <c r="SAN4" s="41"/>
      <c r="SAO4" s="41"/>
      <c r="SAP4" s="41"/>
      <c r="SAQ4" s="41"/>
      <c r="SAR4" s="41"/>
      <c r="SAS4" s="41"/>
      <c r="SAT4" s="41"/>
      <c r="SAU4" s="41"/>
      <c r="SAV4" s="41"/>
      <c r="SAW4" s="41"/>
      <c r="SAX4" s="41"/>
      <c r="SAY4" s="41"/>
      <c r="SAZ4" s="41"/>
      <c r="SBA4" s="41"/>
      <c r="SBB4" s="41"/>
      <c r="SBC4" s="41"/>
      <c r="SBD4" s="41"/>
      <c r="SBE4" s="41"/>
      <c r="SBF4" s="41"/>
      <c r="SBG4" s="41"/>
      <c r="SBH4" s="41"/>
      <c r="SBI4" s="41"/>
      <c r="SBJ4" s="41"/>
      <c r="SBK4" s="41"/>
      <c r="SBL4" s="41"/>
      <c r="SBM4" s="41"/>
      <c r="SBN4" s="41"/>
      <c r="SBO4" s="41"/>
      <c r="SBP4" s="41"/>
      <c r="SBQ4" s="41"/>
      <c r="SBR4" s="41"/>
      <c r="SBS4" s="41"/>
      <c r="SBT4" s="41"/>
      <c r="SBU4" s="41"/>
      <c r="SBV4" s="41"/>
      <c r="SBW4" s="41"/>
      <c r="SBX4" s="41"/>
      <c r="SBY4" s="41"/>
      <c r="SBZ4" s="41"/>
      <c r="SCA4" s="41"/>
      <c r="SCB4" s="41"/>
      <c r="SCC4" s="41"/>
      <c r="SCD4" s="41"/>
      <c r="SCE4" s="41"/>
      <c r="SCF4" s="41"/>
      <c r="SCG4" s="41"/>
      <c r="SCH4" s="41"/>
      <c r="SCI4" s="41"/>
      <c r="SCJ4" s="41"/>
      <c r="SCK4" s="41"/>
      <c r="SCL4" s="41"/>
      <c r="SCM4" s="41"/>
      <c r="SCN4" s="41"/>
      <c r="SCO4" s="41"/>
      <c r="SCP4" s="41"/>
      <c r="SCQ4" s="41"/>
      <c r="SCR4" s="41"/>
      <c r="SCS4" s="41"/>
      <c r="SCT4" s="41"/>
      <c r="SCU4" s="41"/>
      <c r="SCV4" s="41"/>
      <c r="SCW4" s="41"/>
      <c r="SCX4" s="41"/>
      <c r="SCY4" s="41"/>
      <c r="SCZ4" s="41"/>
      <c r="SDA4" s="41"/>
      <c r="SDB4" s="41"/>
      <c r="SDC4" s="41"/>
      <c r="SDD4" s="41"/>
      <c r="SDE4" s="41"/>
      <c r="SDF4" s="41"/>
      <c r="SDG4" s="41"/>
      <c r="SDH4" s="41"/>
      <c r="SDI4" s="41"/>
      <c r="SDJ4" s="41"/>
      <c r="SDK4" s="41"/>
      <c r="SDL4" s="41"/>
      <c r="SDM4" s="41"/>
      <c r="SDN4" s="41"/>
      <c r="SDO4" s="41"/>
      <c r="SDP4" s="41"/>
      <c r="SDQ4" s="41"/>
      <c r="SDR4" s="41"/>
      <c r="SDS4" s="41"/>
      <c r="SDT4" s="41"/>
      <c r="SDU4" s="41"/>
      <c r="SDV4" s="41"/>
      <c r="SDW4" s="41"/>
      <c r="SDX4" s="41"/>
      <c r="SDY4" s="41"/>
      <c r="SDZ4" s="41"/>
      <c r="SEA4" s="41"/>
      <c r="SEB4" s="41"/>
      <c r="SEC4" s="41"/>
      <c r="SED4" s="41"/>
      <c r="SEE4" s="41"/>
      <c r="SEF4" s="41"/>
      <c r="SEG4" s="41"/>
      <c r="SEH4" s="41"/>
      <c r="SEI4" s="41"/>
      <c r="SEJ4" s="41"/>
      <c r="SEK4" s="41"/>
      <c r="SEL4" s="41"/>
      <c r="SEM4" s="41"/>
      <c r="SEN4" s="41"/>
      <c r="SEO4" s="41"/>
      <c r="SEP4" s="41"/>
      <c r="SEQ4" s="41"/>
      <c r="SER4" s="41"/>
      <c r="SES4" s="41"/>
      <c r="SET4" s="41"/>
      <c r="SEU4" s="41"/>
      <c r="SEV4" s="41"/>
      <c r="SEW4" s="41"/>
      <c r="SEX4" s="41"/>
      <c r="SEY4" s="41"/>
      <c r="SEZ4" s="41"/>
      <c r="SFA4" s="41"/>
      <c r="SFB4" s="41"/>
      <c r="SFC4" s="41"/>
      <c r="SFD4" s="41"/>
      <c r="SFE4" s="41"/>
      <c r="SFF4" s="41"/>
      <c r="SFG4" s="41"/>
      <c r="SFH4" s="41"/>
      <c r="SFI4" s="41"/>
      <c r="SFJ4" s="41"/>
      <c r="SFK4" s="41"/>
      <c r="SFL4" s="41"/>
      <c r="SFM4" s="41"/>
      <c r="SFN4" s="41"/>
      <c r="SFO4" s="41"/>
      <c r="SFP4" s="41"/>
      <c r="SFQ4" s="41"/>
      <c r="SFR4" s="41"/>
      <c r="SFS4" s="41"/>
      <c r="SFT4" s="41"/>
      <c r="SFU4" s="41"/>
      <c r="SFV4" s="41"/>
      <c r="SFW4" s="41"/>
      <c r="SFX4" s="41"/>
      <c r="SFY4" s="41"/>
      <c r="SFZ4" s="41"/>
      <c r="SGA4" s="41"/>
      <c r="SGB4" s="41"/>
      <c r="SGC4" s="41"/>
      <c r="SGD4" s="41"/>
      <c r="SGE4" s="41"/>
      <c r="SGF4" s="41"/>
      <c r="SGG4" s="41"/>
      <c r="SGH4" s="41"/>
      <c r="SGI4" s="41"/>
      <c r="SGJ4" s="41"/>
      <c r="SGK4" s="41"/>
      <c r="SGL4" s="41"/>
      <c r="SGM4" s="41"/>
      <c r="SGN4" s="41"/>
      <c r="SGO4" s="41"/>
      <c r="SGP4" s="41"/>
      <c r="SGQ4" s="41"/>
      <c r="SGR4" s="41"/>
      <c r="SGS4" s="41"/>
      <c r="SGT4" s="41"/>
      <c r="SGU4" s="41"/>
      <c r="SGV4" s="41"/>
      <c r="SGW4" s="41"/>
      <c r="SGX4" s="41"/>
      <c r="SGY4" s="41"/>
      <c r="SGZ4" s="41"/>
      <c r="SHA4" s="41"/>
      <c r="SHB4" s="41"/>
      <c r="SHC4" s="41"/>
      <c r="SHD4" s="41"/>
      <c r="SHE4" s="41"/>
      <c r="SHF4" s="41"/>
      <c r="SHG4" s="41"/>
      <c r="SHH4" s="41"/>
      <c r="SHI4" s="41"/>
      <c r="SHJ4" s="41"/>
      <c r="SHK4" s="41"/>
      <c r="SHL4" s="41"/>
      <c r="SHM4" s="41"/>
      <c r="SHN4" s="41"/>
      <c r="SHO4" s="41"/>
      <c r="SHP4" s="41"/>
      <c r="SHQ4" s="41"/>
      <c r="SHR4" s="41"/>
      <c r="SHS4" s="41"/>
      <c r="SHT4" s="41"/>
      <c r="SHU4" s="41"/>
      <c r="SHV4" s="41"/>
      <c r="SHW4" s="41"/>
      <c r="SHX4" s="41"/>
      <c r="SHY4" s="41"/>
      <c r="SHZ4" s="41"/>
      <c r="SIA4" s="41"/>
      <c r="SIB4" s="41"/>
      <c r="SIC4" s="41"/>
      <c r="SID4" s="41"/>
      <c r="SIE4" s="41"/>
      <c r="SIF4" s="41"/>
      <c r="SIG4" s="41"/>
      <c r="SIH4" s="41"/>
      <c r="SII4" s="41"/>
      <c r="SIJ4" s="41"/>
      <c r="SIK4" s="41"/>
      <c r="SIL4" s="41"/>
      <c r="SIM4" s="41"/>
      <c r="SIN4" s="41"/>
      <c r="SIO4" s="41"/>
      <c r="SIP4" s="41"/>
      <c r="SIQ4" s="41"/>
      <c r="SIR4" s="41"/>
      <c r="SIS4" s="41"/>
      <c r="SIT4" s="41"/>
      <c r="SIU4" s="41"/>
      <c r="SIV4" s="41"/>
      <c r="SIW4" s="41"/>
      <c r="SIX4" s="41"/>
      <c r="SIY4" s="41"/>
      <c r="SIZ4" s="41"/>
      <c r="SJA4" s="41"/>
      <c r="SJB4" s="41"/>
      <c r="SJC4" s="41"/>
      <c r="SJD4" s="41"/>
      <c r="SJE4" s="41"/>
      <c r="SJF4" s="41"/>
      <c r="SJG4" s="41"/>
      <c r="SJH4" s="41"/>
      <c r="SJI4" s="41"/>
      <c r="SJJ4" s="41"/>
      <c r="SJK4" s="41"/>
      <c r="SJL4" s="41"/>
      <c r="SJM4" s="41"/>
      <c r="SJN4" s="41"/>
      <c r="SJO4" s="41"/>
      <c r="SJP4" s="41"/>
      <c r="SJQ4" s="41"/>
      <c r="SJR4" s="41"/>
      <c r="SJS4" s="41"/>
      <c r="SJT4" s="41"/>
      <c r="SJU4" s="41"/>
      <c r="SJV4" s="41"/>
      <c r="SJW4" s="41"/>
      <c r="SJX4" s="41"/>
      <c r="SJY4" s="41"/>
      <c r="SJZ4" s="41"/>
      <c r="SKA4" s="41"/>
      <c r="SKB4" s="41"/>
      <c r="SKC4" s="41"/>
      <c r="SKD4" s="41"/>
      <c r="SKE4" s="41"/>
      <c r="SKF4" s="41"/>
      <c r="SKG4" s="41"/>
      <c r="SKH4" s="41"/>
      <c r="SKI4" s="41"/>
      <c r="SKJ4" s="41"/>
      <c r="SKK4" s="41"/>
      <c r="SKL4" s="41"/>
      <c r="SKM4" s="41"/>
      <c r="SKN4" s="41"/>
      <c r="SKO4" s="41"/>
      <c r="SKP4" s="41"/>
      <c r="SKQ4" s="41"/>
      <c r="SKR4" s="41"/>
      <c r="SKS4" s="41"/>
      <c r="SKT4" s="41"/>
      <c r="SKU4" s="41"/>
      <c r="SKV4" s="41"/>
      <c r="SKW4" s="41"/>
      <c r="SKX4" s="41"/>
      <c r="SKY4" s="41"/>
      <c r="SKZ4" s="41"/>
      <c r="SLA4" s="41"/>
      <c r="SLB4" s="41"/>
      <c r="SLC4" s="41"/>
      <c r="SLD4" s="41"/>
      <c r="SLE4" s="41"/>
      <c r="SLF4" s="41"/>
      <c r="SLG4" s="41"/>
      <c r="SLH4" s="41"/>
      <c r="SLI4" s="41"/>
      <c r="SLJ4" s="41"/>
      <c r="SLK4" s="41"/>
      <c r="SLL4" s="41"/>
      <c r="SLM4" s="41"/>
      <c r="SLN4" s="41"/>
      <c r="SLO4" s="41"/>
      <c r="SLP4" s="41"/>
      <c r="SLQ4" s="41"/>
      <c r="SLR4" s="41"/>
      <c r="SLS4" s="41"/>
      <c r="SLT4" s="41"/>
      <c r="SLU4" s="41"/>
      <c r="SLV4" s="41"/>
      <c r="SLW4" s="41"/>
      <c r="SLX4" s="41"/>
      <c r="SLY4" s="41"/>
      <c r="SLZ4" s="41"/>
      <c r="SMA4" s="41"/>
      <c r="SMB4" s="41"/>
      <c r="SMC4" s="41"/>
      <c r="SMD4" s="41"/>
      <c r="SME4" s="41"/>
      <c r="SMF4" s="41"/>
      <c r="SMG4" s="41"/>
      <c r="SMH4" s="41"/>
      <c r="SMI4" s="41"/>
      <c r="SMJ4" s="41"/>
      <c r="SMK4" s="41"/>
      <c r="SML4" s="41"/>
      <c r="SMM4" s="41"/>
      <c r="SMN4" s="41"/>
      <c r="SMO4" s="41"/>
      <c r="SMP4" s="41"/>
      <c r="SMQ4" s="41"/>
      <c r="SMR4" s="41"/>
      <c r="SMS4" s="41"/>
      <c r="SMT4" s="41"/>
      <c r="SMU4" s="41"/>
      <c r="SMV4" s="41"/>
      <c r="SMW4" s="41"/>
      <c r="SMX4" s="41"/>
      <c r="SMY4" s="41"/>
      <c r="SMZ4" s="41"/>
      <c r="SNA4" s="41"/>
      <c r="SNB4" s="41"/>
      <c r="SNC4" s="41"/>
      <c r="SND4" s="41"/>
      <c r="SNE4" s="41"/>
      <c r="SNF4" s="41"/>
      <c r="SNG4" s="41"/>
      <c r="SNH4" s="41"/>
      <c r="SNI4" s="41"/>
      <c r="SNJ4" s="41"/>
      <c r="SNK4" s="41"/>
      <c r="SNL4" s="41"/>
      <c r="SNM4" s="41"/>
      <c r="SNN4" s="41"/>
      <c r="SNO4" s="41"/>
      <c r="SNP4" s="41"/>
      <c r="SNQ4" s="41"/>
      <c r="SNR4" s="41"/>
      <c r="SNS4" s="41"/>
      <c r="SNT4" s="41"/>
      <c r="SNU4" s="41"/>
      <c r="SNV4" s="41"/>
      <c r="SNW4" s="41"/>
      <c r="SNX4" s="41"/>
      <c r="SNY4" s="41"/>
      <c r="SNZ4" s="41"/>
      <c r="SOA4" s="41"/>
      <c r="SOB4" s="41"/>
      <c r="SOC4" s="41"/>
      <c r="SOD4" s="41"/>
      <c r="SOE4" s="41"/>
      <c r="SOF4" s="41"/>
      <c r="SOG4" s="41"/>
      <c r="SOH4" s="41"/>
      <c r="SOI4" s="41"/>
      <c r="SOJ4" s="41"/>
      <c r="SOK4" s="41"/>
      <c r="SOL4" s="41"/>
      <c r="SOM4" s="41"/>
      <c r="SON4" s="41"/>
      <c r="SOO4" s="41"/>
      <c r="SOP4" s="41"/>
      <c r="SOQ4" s="41"/>
      <c r="SOR4" s="41"/>
      <c r="SOS4" s="41"/>
      <c r="SOT4" s="41"/>
      <c r="SOU4" s="41"/>
      <c r="SOV4" s="41"/>
      <c r="SOW4" s="41"/>
      <c r="SOX4" s="41"/>
      <c r="SOY4" s="41"/>
      <c r="SOZ4" s="41"/>
      <c r="SPA4" s="41"/>
      <c r="SPB4" s="41"/>
      <c r="SPC4" s="41"/>
      <c r="SPD4" s="41"/>
      <c r="SPE4" s="41"/>
      <c r="SPF4" s="41"/>
      <c r="SPG4" s="41"/>
      <c r="SPH4" s="41"/>
      <c r="SPI4" s="41"/>
      <c r="SPJ4" s="41"/>
      <c r="SPK4" s="41"/>
      <c r="SPL4" s="41"/>
      <c r="SPM4" s="41"/>
      <c r="SPN4" s="41"/>
      <c r="SPO4" s="41"/>
      <c r="SPP4" s="41"/>
      <c r="SPQ4" s="41"/>
      <c r="SPR4" s="41"/>
      <c r="SPS4" s="41"/>
      <c r="SPT4" s="41"/>
      <c r="SPU4" s="41"/>
      <c r="SPV4" s="41"/>
      <c r="SPW4" s="41"/>
      <c r="SPX4" s="41"/>
      <c r="SPY4" s="41"/>
      <c r="SPZ4" s="41"/>
      <c r="SQA4" s="41"/>
      <c r="SQB4" s="41"/>
      <c r="SQC4" s="41"/>
      <c r="SQD4" s="41"/>
      <c r="SQE4" s="41"/>
      <c r="SQF4" s="41"/>
      <c r="SQG4" s="41"/>
      <c r="SQH4" s="41"/>
      <c r="SQI4" s="41"/>
      <c r="SQJ4" s="41"/>
      <c r="SQK4" s="41"/>
      <c r="SQL4" s="41"/>
      <c r="SQM4" s="41"/>
      <c r="SQN4" s="41"/>
      <c r="SQO4" s="41"/>
      <c r="SQP4" s="41"/>
      <c r="SQQ4" s="41"/>
      <c r="SQR4" s="41"/>
      <c r="SQS4" s="41"/>
      <c r="SQT4" s="41"/>
      <c r="SQU4" s="41"/>
      <c r="SQV4" s="41"/>
      <c r="SQW4" s="41"/>
      <c r="SQX4" s="41"/>
      <c r="SQY4" s="41"/>
      <c r="SQZ4" s="41"/>
      <c r="SRA4" s="41"/>
      <c r="SRB4" s="41"/>
      <c r="SRC4" s="41"/>
      <c r="SRD4" s="41"/>
      <c r="SRE4" s="41"/>
      <c r="SRF4" s="41"/>
      <c r="SRG4" s="41"/>
      <c r="SRH4" s="41"/>
      <c r="SRI4" s="41"/>
      <c r="SRJ4" s="41"/>
      <c r="SRK4" s="41"/>
      <c r="SRL4" s="41"/>
      <c r="SRM4" s="41"/>
      <c r="SRN4" s="41"/>
      <c r="SRO4" s="41"/>
      <c r="SRP4" s="41"/>
      <c r="SRQ4" s="41"/>
      <c r="SRR4" s="41"/>
      <c r="SRS4" s="41"/>
      <c r="SRT4" s="41"/>
      <c r="SRU4" s="41"/>
      <c r="SRV4" s="41"/>
      <c r="SRW4" s="41"/>
      <c r="SRX4" s="41"/>
      <c r="SRY4" s="41"/>
      <c r="SRZ4" s="41"/>
      <c r="SSA4" s="41"/>
      <c r="SSB4" s="41"/>
      <c r="SSC4" s="41"/>
      <c r="SSD4" s="41"/>
      <c r="SSE4" s="41"/>
      <c r="SSF4" s="41"/>
      <c r="SSG4" s="41"/>
      <c r="SSH4" s="41"/>
      <c r="SSI4" s="41"/>
      <c r="SSJ4" s="41"/>
      <c r="SSK4" s="41"/>
      <c r="SSL4" s="41"/>
      <c r="SSM4" s="41"/>
      <c r="SSN4" s="41"/>
      <c r="SSO4" s="41"/>
      <c r="SSP4" s="41"/>
      <c r="SSQ4" s="41"/>
      <c r="SSR4" s="41"/>
      <c r="SSS4" s="41"/>
      <c r="SST4" s="41"/>
      <c r="SSU4" s="41"/>
      <c r="SSV4" s="41"/>
      <c r="SSW4" s="41"/>
      <c r="SSX4" s="41"/>
      <c r="SSY4" s="41"/>
      <c r="SSZ4" s="41"/>
      <c r="STA4" s="41"/>
      <c r="STB4" s="41"/>
      <c r="STC4" s="41"/>
      <c r="STD4" s="41"/>
      <c r="STE4" s="41"/>
      <c r="STF4" s="41"/>
      <c r="STG4" s="41"/>
      <c r="STH4" s="41"/>
      <c r="STI4" s="41"/>
      <c r="STJ4" s="41"/>
      <c r="STK4" s="41"/>
      <c r="STL4" s="41"/>
      <c r="STM4" s="41"/>
      <c r="STN4" s="41"/>
      <c r="STO4" s="41"/>
      <c r="STP4" s="41"/>
      <c r="STQ4" s="41"/>
      <c r="STR4" s="41"/>
      <c r="STS4" s="41"/>
      <c r="STT4" s="41"/>
      <c r="STU4" s="41"/>
      <c r="STV4" s="41"/>
      <c r="STW4" s="41"/>
      <c r="STX4" s="41"/>
      <c r="STY4" s="41"/>
      <c r="STZ4" s="41"/>
      <c r="SUA4" s="41"/>
      <c r="SUB4" s="41"/>
      <c r="SUC4" s="41"/>
      <c r="SUD4" s="41"/>
      <c r="SUE4" s="41"/>
      <c r="SUF4" s="41"/>
      <c r="SUG4" s="41"/>
      <c r="SUH4" s="41"/>
      <c r="SUI4" s="41"/>
      <c r="SUJ4" s="41"/>
      <c r="SUK4" s="41"/>
      <c r="SUL4" s="41"/>
      <c r="SUM4" s="41"/>
      <c r="SUN4" s="41"/>
      <c r="SUO4" s="41"/>
      <c r="SUP4" s="41"/>
      <c r="SUQ4" s="41"/>
      <c r="SUR4" s="41"/>
      <c r="SUS4" s="41"/>
      <c r="SUT4" s="41"/>
      <c r="SUU4" s="41"/>
      <c r="SUV4" s="41"/>
      <c r="SUW4" s="41"/>
      <c r="SUX4" s="41"/>
      <c r="SUY4" s="41"/>
      <c r="SUZ4" s="41"/>
      <c r="SVA4" s="41"/>
      <c r="SVB4" s="41"/>
      <c r="SVC4" s="41"/>
      <c r="SVD4" s="41"/>
      <c r="SVE4" s="41"/>
      <c r="SVF4" s="41"/>
      <c r="SVG4" s="41"/>
      <c r="SVH4" s="41"/>
      <c r="SVI4" s="41"/>
      <c r="SVJ4" s="41"/>
      <c r="SVK4" s="41"/>
      <c r="SVL4" s="41"/>
      <c r="SVM4" s="41"/>
      <c r="SVN4" s="41"/>
      <c r="SVO4" s="41"/>
      <c r="SVP4" s="41"/>
      <c r="SVQ4" s="41"/>
      <c r="SVR4" s="41"/>
      <c r="SVS4" s="41"/>
      <c r="SVT4" s="41"/>
      <c r="SVU4" s="41"/>
      <c r="SVV4" s="41"/>
      <c r="SVW4" s="41"/>
      <c r="SVX4" s="41"/>
      <c r="SVY4" s="41"/>
      <c r="SVZ4" s="41"/>
      <c r="SWA4" s="41"/>
      <c r="SWB4" s="41"/>
      <c r="SWC4" s="41"/>
      <c r="SWD4" s="41"/>
      <c r="SWE4" s="41"/>
      <c r="SWF4" s="41"/>
      <c r="SWG4" s="41"/>
      <c r="SWH4" s="41"/>
      <c r="SWI4" s="41"/>
      <c r="SWJ4" s="41"/>
      <c r="SWK4" s="41"/>
      <c r="SWL4" s="41"/>
      <c r="SWM4" s="41"/>
      <c r="SWN4" s="41"/>
      <c r="SWO4" s="41"/>
      <c r="SWP4" s="41"/>
      <c r="SWQ4" s="41"/>
      <c r="SWR4" s="41"/>
      <c r="SWS4" s="41"/>
      <c r="SWT4" s="41"/>
      <c r="SWU4" s="41"/>
      <c r="SWV4" s="41"/>
      <c r="SWW4" s="41"/>
      <c r="SWX4" s="41"/>
      <c r="SWY4" s="41"/>
      <c r="SWZ4" s="41"/>
      <c r="SXA4" s="41"/>
      <c r="SXB4" s="41"/>
      <c r="SXC4" s="41"/>
      <c r="SXD4" s="41"/>
      <c r="SXE4" s="41"/>
      <c r="SXF4" s="41"/>
      <c r="SXG4" s="41"/>
      <c r="SXH4" s="41"/>
      <c r="SXI4" s="41"/>
      <c r="SXJ4" s="41"/>
      <c r="SXK4" s="41"/>
      <c r="SXL4" s="41"/>
      <c r="SXM4" s="41"/>
      <c r="SXN4" s="41"/>
      <c r="SXO4" s="41"/>
      <c r="SXP4" s="41"/>
      <c r="SXQ4" s="41"/>
      <c r="SXR4" s="41"/>
      <c r="SXS4" s="41"/>
      <c r="SXT4" s="41"/>
      <c r="SXU4" s="41"/>
      <c r="SXV4" s="41"/>
      <c r="SXW4" s="41"/>
      <c r="SXX4" s="41"/>
      <c r="SXY4" s="41"/>
      <c r="SXZ4" s="41"/>
      <c r="SYA4" s="41"/>
      <c r="SYB4" s="41"/>
      <c r="SYC4" s="41"/>
      <c r="SYD4" s="41"/>
      <c r="SYE4" s="41"/>
      <c r="SYF4" s="41"/>
      <c r="SYG4" s="41"/>
      <c r="SYH4" s="41"/>
      <c r="SYI4" s="41"/>
      <c r="SYJ4" s="41"/>
      <c r="SYK4" s="41"/>
      <c r="SYL4" s="41"/>
      <c r="SYM4" s="41"/>
      <c r="SYN4" s="41"/>
      <c r="SYO4" s="41"/>
      <c r="SYP4" s="41"/>
      <c r="SYQ4" s="41"/>
      <c r="SYR4" s="41"/>
      <c r="SYS4" s="41"/>
      <c r="SYT4" s="41"/>
      <c r="SYU4" s="41"/>
      <c r="SYV4" s="41"/>
      <c r="SYW4" s="41"/>
      <c r="SYX4" s="41"/>
      <c r="SYY4" s="41"/>
      <c r="SYZ4" s="41"/>
      <c r="SZA4" s="41"/>
      <c r="SZB4" s="41"/>
      <c r="SZC4" s="41"/>
      <c r="SZD4" s="41"/>
      <c r="SZE4" s="41"/>
      <c r="SZF4" s="41"/>
      <c r="SZG4" s="41"/>
      <c r="SZH4" s="41"/>
      <c r="SZI4" s="41"/>
      <c r="SZJ4" s="41"/>
      <c r="SZK4" s="41"/>
      <c r="SZL4" s="41"/>
      <c r="SZM4" s="41"/>
      <c r="SZN4" s="41"/>
      <c r="SZO4" s="41"/>
      <c r="SZP4" s="41"/>
      <c r="SZQ4" s="41"/>
      <c r="SZR4" s="41"/>
      <c r="SZS4" s="41"/>
      <c r="SZT4" s="41"/>
      <c r="SZU4" s="41"/>
      <c r="SZV4" s="41"/>
      <c r="SZW4" s="41"/>
      <c r="SZX4" s="41"/>
      <c r="SZY4" s="41"/>
      <c r="SZZ4" s="41"/>
      <c r="TAA4" s="41"/>
      <c r="TAB4" s="41"/>
      <c r="TAC4" s="41"/>
      <c r="TAD4" s="41"/>
      <c r="TAE4" s="41"/>
      <c r="TAF4" s="41"/>
      <c r="TAG4" s="41"/>
      <c r="TAH4" s="41"/>
      <c r="TAI4" s="41"/>
      <c r="TAJ4" s="41"/>
      <c r="TAK4" s="41"/>
      <c r="TAL4" s="41"/>
      <c r="TAM4" s="41"/>
      <c r="TAN4" s="41"/>
      <c r="TAO4" s="41"/>
      <c r="TAP4" s="41"/>
      <c r="TAQ4" s="41"/>
      <c r="TAR4" s="41"/>
      <c r="TAS4" s="41"/>
      <c r="TAT4" s="41"/>
      <c r="TAU4" s="41"/>
      <c r="TAV4" s="41"/>
      <c r="TAW4" s="41"/>
      <c r="TAX4" s="41"/>
      <c r="TAY4" s="41"/>
      <c r="TAZ4" s="41"/>
      <c r="TBA4" s="41"/>
      <c r="TBB4" s="41"/>
      <c r="TBC4" s="41"/>
      <c r="TBD4" s="41"/>
      <c r="TBE4" s="41"/>
      <c r="TBF4" s="41"/>
      <c r="TBG4" s="41"/>
      <c r="TBH4" s="41"/>
      <c r="TBI4" s="41"/>
      <c r="TBJ4" s="41"/>
      <c r="TBK4" s="41"/>
      <c r="TBL4" s="41"/>
      <c r="TBM4" s="41"/>
      <c r="TBN4" s="41"/>
      <c r="TBO4" s="41"/>
      <c r="TBP4" s="41"/>
      <c r="TBQ4" s="41"/>
      <c r="TBR4" s="41"/>
      <c r="TBS4" s="41"/>
      <c r="TBT4" s="41"/>
      <c r="TBU4" s="41"/>
      <c r="TBV4" s="41"/>
      <c r="TBW4" s="41"/>
      <c r="TBX4" s="41"/>
      <c r="TBY4" s="41"/>
      <c r="TBZ4" s="41"/>
      <c r="TCA4" s="41"/>
      <c r="TCB4" s="41"/>
      <c r="TCC4" s="41"/>
      <c r="TCD4" s="41"/>
      <c r="TCE4" s="41"/>
      <c r="TCF4" s="41"/>
      <c r="TCG4" s="41"/>
      <c r="TCH4" s="41"/>
      <c r="TCI4" s="41"/>
      <c r="TCJ4" s="41"/>
      <c r="TCK4" s="41"/>
      <c r="TCL4" s="41"/>
      <c r="TCM4" s="41"/>
      <c r="TCN4" s="41"/>
      <c r="TCO4" s="41"/>
      <c r="TCP4" s="41"/>
      <c r="TCQ4" s="41"/>
      <c r="TCR4" s="41"/>
      <c r="TCS4" s="41"/>
      <c r="TCT4" s="41"/>
      <c r="TCU4" s="41"/>
      <c r="TCV4" s="41"/>
      <c r="TCW4" s="41"/>
      <c r="TCX4" s="41"/>
      <c r="TCY4" s="41"/>
      <c r="TCZ4" s="41"/>
      <c r="TDA4" s="41"/>
      <c r="TDB4" s="41"/>
      <c r="TDC4" s="41"/>
      <c r="TDD4" s="41"/>
      <c r="TDE4" s="41"/>
      <c r="TDF4" s="41"/>
      <c r="TDG4" s="41"/>
      <c r="TDH4" s="41"/>
      <c r="TDI4" s="41"/>
      <c r="TDJ4" s="41"/>
      <c r="TDK4" s="41"/>
      <c r="TDL4" s="41"/>
      <c r="TDM4" s="41"/>
      <c r="TDN4" s="41"/>
      <c r="TDO4" s="41"/>
      <c r="TDP4" s="41"/>
      <c r="TDQ4" s="41"/>
      <c r="TDR4" s="41"/>
      <c r="TDS4" s="41"/>
      <c r="TDT4" s="41"/>
      <c r="TDU4" s="41"/>
      <c r="TDV4" s="41"/>
      <c r="TDW4" s="41"/>
      <c r="TDX4" s="41"/>
      <c r="TDY4" s="41"/>
      <c r="TDZ4" s="41"/>
      <c r="TEA4" s="41"/>
      <c r="TEB4" s="41"/>
      <c r="TEC4" s="41"/>
      <c r="TED4" s="41"/>
      <c r="TEE4" s="41"/>
      <c r="TEF4" s="41"/>
      <c r="TEG4" s="41"/>
      <c r="TEH4" s="41"/>
      <c r="TEI4" s="41"/>
      <c r="TEJ4" s="41"/>
      <c r="TEK4" s="41"/>
      <c r="TEL4" s="41"/>
      <c r="TEM4" s="41"/>
      <c r="TEN4" s="41"/>
      <c r="TEO4" s="41"/>
      <c r="TEP4" s="41"/>
      <c r="TEQ4" s="41"/>
      <c r="TER4" s="41"/>
      <c r="TES4" s="41"/>
      <c r="TET4" s="41"/>
      <c r="TEU4" s="41"/>
      <c r="TEV4" s="41"/>
      <c r="TEW4" s="41"/>
      <c r="TEX4" s="41"/>
      <c r="TEY4" s="41"/>
      <c r="TEZ4" s="41"/>
      <c r="TFA4" s="41"/>
      <c r="TFB4" s="41"/>
      <c r="TFC4" s="41"/>
      <c r="TFD4" s="41"/>
      <c r="TFE4" s="41"/>
      <c r="TFF4" s="41"/>
      <c r="TFG4" s="41"/>
      <c r="TFH4" s="41"/>
      <c r="TFI4" s="41"/>
      <c r="TFJ4" s="41"/>
      <c r="TFK4" s="41"/>
      <c r="TFL4" s="41"/>
      <c r="TFM4" s="41"/>
      <c r="TFN4" s="41"/>
      <c r="TFO4" s="41"/>
      <c r="TFP4" s="41"/>
      <c r="TFQ4" s="41"/>
      <c r="TFR4" s="41"/>
      <c r="TFS4" s="41"/>
      <c r="TFT4" s="41"/>
      <c r="TFU4" s="41"/>
      <c r="TFV4" s="41"/>
      <c r="TFW4" s="41"/>
      <c r="TFX4" s="41"/>
      <c r="TFY4" s="41"/>
      <c r="TFZ4" s="41"/>
      <c r="TGA4" s="41"/>
      <c r="TGB4" s="41"/>
      <c r="TGC4" s="41"/>
      <c r="TGD4" s="41"/>
      <c r="TGE4" s="41"/>
      <c r="TGF4" s="41"/>
      <c r="TGG4" s="41"/>
      <c r="TGH4" s="41"/>
      <c r="TGI4" s="41"/>
      <c r="TGJ4" s="41"/>
      <c r="TGK4" s="41"/>
      <c r="TGL4" s="41"/>
      <c r="TGM4" s="41"/>
      <c r="TGN4" s="41"/>
      <c r="TGO4" s="41"/>
      <c r="TGP4" s="41"/>
      <c r="TGQ4" s="41"/>
      <c r="TGR4" s="41"/>
      <c r="TGS4" s="41"/>
      <c r="TGT4" s="41"/>
      <c r="TGU4" s="41"/>
      <c r="TGV4" s="41"/>
      <c r="TGW4" s="41"/>
      <c r="TGX4" s="41"/>
      <c r="TGY4" s="41"/>
      <c r="TGZ4" s="41"/>
      <c r="THA4" s="41"/>
      <c r="THB4" s="41"/>
      <c r="THC4" s="41"/>
      <c r="THD4" s="41"/>
      <c r="THE4" s="41"/>
      <c r="THF4" s="41"/>
      <c r="THG4" s="41"/>
      <c r="THH4" s="41"/>
      <c r="THI4" s="41"/>
      <c r="THJ4" s="41"/>
      <c r="THK4" s="41"/>
      <c r="THL4" s="41"/>
      <c r="THM4" s="41"/>
      <c r="THN4" s="41"/>
      <c r="THO4" s="41"/>
      <c r="THP4" s="41"/>
      <c r="THQ4" s="41"/>
      <c r="THR4" s="41"/>
      <c r="THS4" s="41"/>
      <c r="THT4" s="41"/>
      <c r="THU4" s="41"/>
      <c r="THV4" s="41"/>
      <c r="THW4" s="41"/>
      <c r="THX4" s="41"/>
      <c r="THY4" s="41"/>
      <c r="THZ4" s="41"/>
      <c r="TIA4" s="41"/>
      <c r="TIB4" s="41"/>
      <c r="TIC4" s="41"/>
      <c r="TID4" s="41"/>
      <c r="TIE4" s="41"/>
      <c r="TIF4" s="41"/>
      <c r="TIG4" s="41"/>
      <c r="TIH4" s="41"/>
      <c r="TII4" s="41"/>
      <c r="TIJ4" s="41"/>
      <c r="TIK4" s="41"/>
      <c r="TIL4" s="41"/>
      <c r="TIM4" s="41"/>
      <c r="TIN4" s="41"/>
      <c r="TIO4" s="41"/>
      <c r="TIP4" s="41"/>
      <c r="TIQ4" s="41"/>
      <c r="TIR4" s="41"/>
      <c r="TIS4" s="41"/>
      <c r="TIT4" s="41"/>
      <c r="TIU4" s="41"/>
      <c r="TIV4" s="41"/>
      <c r="TIW4" s="41"/>
      <c r="TIX4" s="41"/>
      <c r="TIY4" s="41"/>
      <c r="TIZ4" s="41"/>
      <c r="TJA4" s="41"/>
      <c r="TJB4" s="41"/>
      <c r="TJC4" s="41"/>
      <c r="TJD4" s="41"/>
      <c r="TJE4" s="41"/>
      <c r="TJF4" s="41"/>
      <c r="TJG4" s="41"/>
      <c r="TJH4" s="41"/>
      <c r="TJI4" s="41"/>
      <c r="TJJ4" s="41"/>
      <c r="TJK4" s="41"/>
      <c r="TJL4" s="41"/>
      <c r="TJM4" s="41"/>
      <c r="TJN4" s="41"/>
      <c r="TJO4" s="41"/>
      <c r="TJP4" s="41"/>
      <c r="TJQ4" s="41"/>
      <c r="TJR4" s="41"/>
      <c r="TJS4" s="41"/>
      <c r="TJT4" s="41"/>
      <c r="TJU4" s="41"/>
      <c r="TJV4" s="41"/>
      <c r="TJW4" s="41"/>
      <c r="TJX4" s="41"/>
      <c r="TJY4" s="41"/>
      <c r="TJZ4" s="41"/>
      <c r="TKA4" s="41"/>
      <c r="TKB4" s="41"/>
      <c r="TKC4" s="41"/>
      <c r="TKD4" s="41"/>
      <c r="TKE4" s="41"/>
      <c r="TKF4" s="41"/>
      <c r="TKG4" s="41"/>
      <c r="TKH4" s="41"/>
      <c r="TKI4" s="41"/>
      <c r="TKJ4" s="41"/>
      <c r="TKK4" s="41"/>
      <c r="TKL4" s="41"/>
      <c r="TKM4" s="41"/>
      <c r="TKN4" s="41"/>
      <c r="TKO4" s="41"/>
      <c r="TKP4" s="41"/>
      <c r="TKQ4" s="41"/>
      <c r="TKR4" s="41"/>
      <c r="TKS4" s="41"/>
      <c r="TKT4" s="41"/>
      <c r="TKU4" s="41"/>
      <c r="TKV4" s="41"/>
      <c r="TKW4" s="41"/>
      <c r="TKX4" s="41"/>
      <c r="TKY4" s="41"/>
      <c r="TKZ4" s="41"/>
      <c r="TLA4" s="41"/>
      <c r="TLB4" s="41"/>
      <c r="TLC4" s="41"/>
      <c r="TLD4" s="41"/>
      <c r="TLE4" s="41"/>
      <c r="TLF4" s="41"/>
      <c r="TLG4" s="41"/>
      <c r="TLH4" s="41"/>
      <c r="TLI4" s="41"/>
      <c r="TLJ4" s="41"/>
      <c r="TLK4" s="41"/>
      <c r="TLL4" s="41"/>
      <c r="TLM4" s="41"/>
      <c r="TLN4" s="41"/>
      <c r="TLO4" s="41"/>
      <c r="TLP4" s="41"/>
      <c r="TLQ4" s="41"/>
      <c r="TLR4" s="41"/>
      <c r="TLS4" s="41"/>
      <c r="TLT4" s="41"/>
      <c r="TLU4" s="41"/>
      <c r="TLV4" s="41"/>
      <c r="TLW4" s="41"/>
      <c r="TLX4" s="41"/>
      <c r="TLY4" s="41"/>
      <c r="TLZ4" s="41"/>
      <c r="TMA4" s="41"/>
      <c r="TMB4" s="41"/>
      <c r="TMC4" s="41"/>
      <c r="TMD4" s="41"/>
      <c r="TME4" s="41"/>
      <c r="TMF4" s="41"/>
      <c r="TMG4" s="41"/>
      <c r="TMH4" s="41"/>
      <c r="TMI4" s="41"/>
      <c r="TMJ4" s="41"/>
      <c r="TMK4" s="41"/>
      <c r="TML4" s="41"/>
      <c r="TMM4" s="41"/>
      <c r="TMN4" s="41"/>
      <c r="TMO4" s="41"/>
      <c r="TMP4" s="41"/>
      <c r="TMQ4" s="41"/>
      <c r="TMR4" s="41"/>
      <c r="TMS4" s="41"/>
      <c r="TMT4" s="41"/>
      <c r="TMU4" s="41"/>
      <c r="TMV4" s="41"/>
      <c r="TMW4" s="41"/>
      <c r="TMX4" s="41"/>
      <c r="TMY4" s="41"/>
      <c r="TMZ4" s="41"/>
      <c r="TNA4" s="41"/>
      <c r="TNB4" s="41"/>
      <c r="TNC4" s="41"/>
      <c r="TND4" s="41"/>
      <c r="TNE4" s="41"/>
      <c r="TNF4" s="41"/>
      <c r="TNG4" s="41"/>
      <c r="TNH4" s="41"/>
      <c r="TNI4" s="41"/>
      <c r="TNJ4" s="41"/>
      <c r="TNK4" s="41"/>
      <c r="TNL4" s="41"/>
      <c r="TNM4" s="41"/>
      <c r="TNN4" s="41"/>
      <c r="TNO4" s="41"/>
      <c r="TNP4" s="41"/>
      <c r="TNQ4" s="41"/>
      <c r="TNR4" s="41"/>
      <c r="TNS4" s="41"/>
      <c r="TNT4" s="41"/>
      <c r="TNU4" s="41"/>
      <c r="TNV4" s="41"/>
      <c r="TNW4" s="41"/>
      <c r="TNX4" s="41"/>
      <c r="TNY4" s="41"/>
      <c r="TNZ4" s="41"/>
      <c r="TOA4" s="41"/>
      <c r="TOB4" s="41"/>
      <c r="TOC4" s="41"/>
      <c r="TOD4" s="41"/>
      <c r="TOE4" s="41"/>
      <c r="TOF4" s="41"/>
      <c r="TOG4" s="41"/>
      <c r="TOH4" s="41"/>
      <c r="TOI4" s="41"/>
      <c r="TOJ4" s="41"/>
      <c r="TOK4" s="41"/>
      <c r="TOL4" s="41"/>
      <c r="TOM4" s="41"/>
      <c r="TON4" s="41"/>
      <c r="TOO4" s="41"/>
      <c r="TOP4" s="41"/>
      <c r="TOQ4" s="41"/>
      <c r="TOR4" s="41"/>
      <c r="TOS4" s="41"/>
      <c r="TOT4" s="41"/>
      <c r="TOU4" s="41"/>
      <c r="TOV4" s="41"/>
      <c r="TOW4" s="41"/>
      <c r="TOX4" s="41"/>
      <c r="TOY4" s="41"/>
      <c r="TOZ4" s="41"/>
      <c r="TPA4" s="41"/>
      <c r="TPB4" s="41"/>
      <c r="TPC4" s="41"/>
      <c r="TPD4" s="41"/>
      <c r="TPE4" s="41"/>
      <c r="TPF4" s="41"/>
      <c r="TPG4" s="41"/>
      <c r="TPH4" s="41"/>
      <c r="TPI4" s="41"/>
      <c r="TPJ4" s="41"/>
      <c r="TPK4" s="41"/>
      <c r="TPL4" s="41"/>
      <c r="TPM4" s="41"/>
      <c r="TPN4" s="41"/>
      <c r="TPO4" s="41"/>
      <c r="TPP4" s="41"/>
      <c r="TPQ4" s="41"/>
      <c r="TPR4" s="41"/>
      <c r="TPS4" s="41"/>
      <c r="TPT4" s="41"/>
      <c r="TPU4" s="41"/>
      <c r="TPV4" s="41"/>
      <c r="TPW4" s="41"/>
      <c r="TPX4" s="41"/>
      <c r="TPY4" s="41"/>
      <c r="TPZ4" s="41"/>
      <c r="TQA4" s="41"/>
      <c r="TQB4" s="41"/>
      <c r="TQC4" s="41"/>
      <c r="TQD4" s="41"/>
      <c r="TQE4" s="41"/>
      <c r="TQF4" s="41"/>
      <c r="TQG4" s="41"/>
      <c r="TQH4" s="41"/>
      <c r="TQI4" s="41"/>
      <c r="TQJ4" s="41"/>
      <c r="TQK4" s="41"/>
      <c r="TQL4" s="41"/>
      <c r="TQM4" s="41"/>
      <c r="TQN4" s="41"/>
      <c r="TQO4" s="41"/>
      <c r="TQP4" s="41"/>
      <c r="TQQ4" s="41"/>
      <c r="TQR4" s="41"/>
      <c r="TQS4" s="41"/>
      <c r="TQT4" s="41"/>
      <c r="TQU4" s="41"/>
      <c r="TQV4" s="41"/>
      <c r="TQW4" s="41"/>
      <c r="TQX4" s="41"/>
      <c r="TQY4" s="41"/>
      <c r="TQZ4" s="41"/>
      <c r="TRA4" s="41"/>
      <c r="TRB4" s="41"/>
      <c r="TRC4" s="41"/>
      <c r="TRD4" s="41"/>
      <c r="TRE4" s="41"/>
      <c r="TRF4" s="41"/>
      <c r="TRG4" s="41"/>
      <c r="TRH4" s="41"/>
      <c r="TRI4" s="41"/>
      <c r="TRJ4" s="41"/>
      <c r="TRK4" s="41"/>
      <c r="TRL4" s="41"/>
      <c r="TRM4" s="41"/>
      <c r="TRN4" s="41"/>
      <c r="TRO4" s="41"/>
      <c r="TRP4" s="41"/>
      <c r="TRQ4" s="41"/>
      <c r="TRR4" s="41"/>
      <c r="TRS4" s="41"/>
      <c r="TRT4" s="41"/>
      <c r="TRU4" s="41"/>
      <c r="TRV4" s="41"/>
      <c r="TRW4" s="41"/>
      <c r="TRX4" s="41"/>
      <c r="TRY4" s="41"/>
      <c r="TRZ4" s="41"/>
      <c r="TSA4" s="41"/>
      <c r="TSB4" s="41"/>
      <c r="TSC4" s="41"/>
      <c r="TSD4" s="41"/>
      <c r="TSE4" s="41"/>
      <c r="TSF4" s="41"/>
      <c r="TSG4" s="41"/>
      <c r="TSH4" s="41"/>
      <c r="TSI4" s="41"/>
      <c r="TSJ4" s="41"/>
      <c r="TSK4" s="41"/>
      <c r="TSL4" s="41"/>
      <c r="TSM4" s="41"/>
      <c r="TSN4" s="41"/>
      <c r="TSO4" s="41"/>
      <c r="TSP4" s="41"/>
      <c r="TSQ4" s="41"/>
      <c r="TSR4" s="41"/>
      <c r="TSS4" s="41"/>
      <c r="TST4" s="41"/>
      <c r="TSU4" s="41"/>
      <c r="TSV4" s="41"/>
      <c r="TSW4" s="41"/>
      <c r="TSX4" s="41"/>
      <c r="TSY4" s="41"/>
      <c r="TSZ4" s="41"/>
      <c r="TTA4" s="41"/>
      <c r="TTB4" s="41"/>
      <c r="TTC4" s="41"/>
      <c r="TTD4" s="41"/>
      <c r="TTE4" s="41"/>
      <c r="TTF4" s="41"/>
      <c r="TTG4" s="41"/>
      <c r="TTH4" s="41"/>
      <c r="TTI4" s="41"/>
      <c r="TTJ4" s="41"/>
      <c r="TTK4" s="41"/>
      <c r="TTL4" s="41"/>
      <c r="TTM4" s="41"/>
      <c r="TTN4" s="41"/>
      <c r="TTO4" s="41"/>
      <c r="TTP4" s="41"/>
      <c r="TTQ4" s="41"/>
      <c r="TTR4" s="41"/>
      <c r="TTS4" s="41"/>
      <c r="TTT4" s="41"/>
      <c r="TTU4" s="41"/>
      <c r="TTV4" s="41"/>
      <c r="TTW4" s="41"/>
      <c r="TTX4" s="41"/>
      <c r="TTY4" s="41"/>
      <c r="TTZ4" s="41"/>
      <c r="TUA4" s="41"/>
      <c r="TUB4" s="41"/>
      <c r="TUC4" s="41"/>
      <c r="TUD4" s="41"/>
      <c r="TUE4" s="41"/>
      <c r="TUF4" s="41"/>
      <c r="TUG4" s="41"/>
      <c r="TUH4" s="41"/>
      <c r="TUI4" s="41"/>
      <c r="TUJ4" s="41"/>
      <c r="TUK4" s="41"/>
      <c r="TUL4" s="41"/>
      <c r="TUM4" s="41"/>
      <c r="TUN4" s="41"/>
      <c r="TUO4" s="41"/>
      <c r="TUP4" s="41"/>
      <c r="TUQ4" s="41"/>
      <c r="TUR4" s="41"/>
      <c r="TUS4" s="41"/>
      <c r="TUT4" s="41"/>
      <c r="TUU4" s="41"/>
      <c r="TUV4" s="41"/>
      <c r="TUW4" s="41"/>
      <c r="TUX4" s="41"/>
      <c r="TUY4" s="41"/>
      <c r="TUZ4" s="41"/>
      <c r="TVA4" s="41"/>
      <c r="TVB4" s="41"/>
      <c r="TVC4" s="41"/>
      <c r="TVD4" s="41"/>
      <c r="TVE4" s="41"/>
      <c r="TVF4" s="41"/>
      <c r="TVG4" s="41"/>
      <c r="TVH4" s="41"/>
      <c r="TVI4" s="41"/>
      <c r="TVJ4" s="41"/>
      <c r="TVK4" s="41"/>
      <c r="TVL4" s="41"/>
      <c r="TVM4" s="41"/>
      <c r="TVN4" s="41"/>
      <c r="TVO4" s="41"/>
      <c r="TVP4" s="41"/>
      <c r="TVQ4" s="41"/>
      <c r="TVR4" s="41"/>
      <c r="TVS4" s="41"/>
      <c r="TVT4" s="41"/>
      <c r="TVU4" s="41"/>
      <c r="TVV4" s="41"/>
      <c r="TVW4" s="41"/>
      <c r="TVX4" s="41"/>
      <c r="TVY4" s="41"/>
      <c r="TVZ4" s="41"/>
      <c r="TWA4" s="41"/>
      <c r="TWB4" s="41"/>
      <c r="TWC4" s="41"/>
      <c r="TWD4" s="41"/>
      <c r="TWE4" s="41"/>
      <c r="TWF4" s="41"/>
      <c r="TWG4" s="41"/>
      <c r="TWH4" s="41"/>
      <c r="TWI4" s="41"/>
      <c r="TWJ4" s="41"/>
      <c r="TWK4" s="41"/>
      <c r="TWL4" s="41"/>
      <c r="TWM4" s="41"/>
      <c r="TWN4" s="41"/>
      <c r="TWO4" s="41"/>
      <c r="TWP4" s="41"/>
      <c r="TWQ4" s="41"/>
      <c r="TWR4" s="41"/>
      <c r="TWS4" s="41"/>
      <c r="TWT4" s="41"/>
      <c r="TWU4" s="41"/>
      <c r="TWV4" s="41"/>
      <c r="TWW4" s="41"/>
      <c r="TWX4" s="41"/>
      <c r="TWY4" s="41"/>
      <c r="TWZ4" s="41"/>
      <c r="TXA4" s="41"/>
      <c r="TXB4" s="41"/>
      <c r="TXC4" s="41"/>
      <c r="TXD4" s="41"/>
      <c r="TXE4" s="41"/>
      <c r="TXF4" s="41"/>
      <c r="TXG4" s="41"/>
      <c r="TXH4" s="41"/>
      <c r="TXI4" s="41"/>
      <c r="TXJ4" s="41"/>
      <c r="TXK4" s="41"/>
      <c r="TXL4" s="41"/>
      <c r="TXM4" s="41"/>
      <c r="TXN4" s="41"/>
      <c r="TXO4" s="41"/>
      <c r="TXP4" s="41"/>
      <c r="TXQ4" s="41"/>
      <c r="TXR4" s="41"/>
      <c r="TXS4" s="41"/>
      <c r="TXT4" s="41"/>
      <c r="TXU4" s="41"/>
      <c r="TXV4" s="41"/>
      <c r="TXW4" s="41"/>
      <c r="TXX4" s="41"/>
      <c r="TXY4" s="41"/>
      <c r="TXZ4" s="41"/>
      <c r="TYA4" s="41"/>
      <c r="TYB4" s="41"/>
      <c r="TYC4" s="41"/>
      <c r="TYD4" s="41"/>
      <c r="TYE4" s="41"/>
      <c r="TYF4" s="41"/>
      <c r="TYG4" s="41"/>
      <c r="TYH4" s="41"/>
      <c r="TYI4" s="41"/>
      <c r="TYJ4" s="41"/>
      <c r="TYK4" s="41"/>
      <c r="TYL4" s="41"/>
      <c r="TYM4" s="41"/>
      <c r="TYN4" s="41"/>
      <c r="TYO4" s="41"/>
      <c r="TYP4" s="41"/>
      <c r="TYQ4" s="41"/>
      <c r="TYR4" s="41"/>
      <c r="TYS4" s="41"/>
      <c r="TYT4" s="41"/>
      <c r="TYU4" s="41"/>
      <c r="TYV4" s="41"/>
      <c r="TYW4" s="41"/>
      <c r="TYX4" s="41"/>
      <c r="TYY4" s="41"/>
      <c r="TYZ4" s="41"/>
      <c r="TZA4" s="41"/>
      <c r="TZB4" s="41"/>
      <c r="TZC4" s="41"/>
      <c r="TZD4" s="41"/>
      <c r="TZE4" s="41"/>
      <c r="TZF4" s="41"/>
      <c r="TZG4" s="41"/>
      <c r="TZH4" s="41"/>
      <c r="TZI4" s="41"/>
      <c r="TZJ4" s="41"/>
      <c r="TZK4" s="41"/>
      <c r="TZL4" s="41"/>
      <c r="TZM4" s="41"/>
      <c r="TZN4" s="41"/>
      <c r="TZO4" s="41"/>
      <c r="TZP4" s="41"/>
      <c r="TZQ4" s="41"/>
      <c r="TZR4" s="41"/>
      <c r="TZS4" s="41"/>
      <c r="TZT4" s="41"/>
      <c r="TZU4" s="41"/>
      <c r="TZV4" s="41"/>
      <c r="TZW4" s="41"/>
      <c r="TZX4" s="41"/>
      <c r="TZY4" s="41"/>
      <c r="TZZ4" s="41"/>
      <c r="UAA4" s="41"/>
      <c r="UAB4" s="41"/>
      <c r="UAC4" s="41"/>
      <c r="UAD4" s="41"/>
      <c r="UAE4" s="41"/>
      <c r="UAF4" s="41"/>
      <c r="UAG4" s="41"/>
      <c r="UAH4" s="41"/>
      <c r="UAI4" s="41"/>
      <c r="UAJ4" s="41"/>
      <c r="UAK4" s="41"/>
      <c r="UAL4" s="41"/>
      <c r="UAM4" s="41"/>
      <c r="UAN4" s="41"/>
      <c r="UAO4" s="41"/>
      <c r="UAP4" s="41"/>
      <c r="UAQ4" s="41"/>
      <c r="UAR4" s="41"/>
      <c r="UAS4" s="41"/>
      <c r="UAT4" s="41"/>
      <c r="UAU4" s="41"/>
      <c r="UAV4" s="41"/>
      <c r="UAW4" s="41"/>
      <c r="UAX4" s="41"/>
      <c r="UAY4" s="41"/>
      <c r="UAZ4" s="41"/>
      <c r="UBA4" s="41"/>
      <c r="UBB4" s="41"/>
      <c r="UBC4" s="41"/>
      <c r="UBD4" s="41"/>
      <c r="UBE4" s="41"/>
      <c r="UBF4" s="41"/>
      <c r="UBG4" s="41"/>
      <c r="UBH4" s="41"/>
      <c r="UBI4" s="41"/>
      <c r="UBJ4" s="41"/>
      <c r="UBK4" s="41"/>
      <c r="UBL4" s="41"/>
      <c r="UBM4" s="41"/>
      <c r="UBN4" s="41"/>
      <c r="UBO4" s="41"/>
      <c r="UBP4" s="41"/>
      <c r="UBQ4" s="41"/>
      <c r="UBR4" s="41"/>
      <c r="UBS4" s="41"/>
      <c r="UBT4" s="41"/>
      <c r="UBU4" s="41"/>
      <c r="UBV4" s="41"/>
      <c r="UBW4" s="41"/>
      <c r="UBX4" s="41"/>
      <c r="UBY4" s="41"/>
      <c r="UBZ4" s="41"/>
      <c r="UCA4" s="41"/>
      <c r="UCB4" s="41"/>
      <c r="UCC4" s="41"/>
      <c r="UCD4" s="41"/>
      <c r="UCE4" s="41"/>
      <c r="UCF4" s="41"/>
      <c r="UCG4" s="41"/>
      <c r="UCH4" s="41"/>
      <c r="UCI4" s="41"/>
      <c r="UCJ4" s="41"/>
      <c r="UCK4" s="41"/>
      <c r="UCL4" s="41"/>
      <c r="UCM4" s="41"/>
      <c r="UCN4" s="41"/>
      <c r="UCO4" s="41"/>
      <c r="UCP4" s="41"/>
      <c r="UCQ4" s="41"/>
      <c r="UCR4" s="41"/>
      <c r="UCS4" s="41"/>
      <c r="UCT4" s="41"/>
      <c r="UCU4" s="41"/>
      <c r="UCV4" s="41"/>
      <c r="UCW4" s="41"/>
      <c r="UCX4" s="41"/>
      <c r="UCY4" s="41"/>
      <c r="UCZ4" s="41"/>
      <c r="UDA4" s="41"/>
      <c r="UDB4" s="41"/>
      <c r="UDC4" s="41"/>
      <c r="UDD4" s="41"/>
      <c r="UDE4" s="41"/>
      <c r="UDF4" s="41"/>
      <c r="UDG4" s="41"/>
      <c r="UDH4" s="41"/>
      <c r="UDI4" s="41"/>
      <c r="UDJ4" s="41"/>
      <c r="UDK4" s="41"/>
      <c r="UDL4" s="41"/>
      <c r="UDM4" s="41"/>
      <c r="UDN4" s="41"/>
      <c r="UDO4" s="41"/>
      <c r="UDP4" s="41"/>
      <c r="UDQ4" s="41"/>
      <c r="UDR4" s="41"/>
      <c r="UDS4" s="41"/>
      <c r="UDT4" s="41"/>
      <c r="UDU4" s="41"/>
      <c r="UDV4" s="41"/>
      <c r="UDW4" s="41"/>
      <c r="UDX4" s="41"/>
      <c r="UDY4" s="41"/>
      <c r="UDZ4" s="41"/>
      <c r="UEA4" s="41"/>
      <c r="UEB4" s="41"/>
      <c r="UEC4" s="41"/>
      <c r="UED4" s="41"/>
      <c r="UEE4" s="41"/>
      <c r="UEF4" s="41"/>
      <c r="UEG4" s="41"/>
      <c r="UEH4" s="41"/>
      <c r="UEI4" s="41"/>
      <c r="UEJ4" s="41"/>
      <c r="UEK4" s="41"/>
      <c r="UEL4" s="41"/>
      <c r="UEM4" s="41"/>
      <c r="UEN4" s="41"/>
      <c r="UEO4" s="41"/>
      <c r="UEP4" s="41"/>
      <c r="UEQ4" s="41"/>
      <c r="UER4" s="41"/>
      <c r="UES4" s="41"/>
      <c r="UET4" s="41"/>
      <c r="UEU4" s="41"/>
      <c r="UEV4" s="41"/>
      <c r="UEW4" s="41"/>
      <c r="UEX4" s="41"/>
      <c r="UEY4" s="41"/>
      <c r="UEZ4" s="41"/>
      <c r="UFA4" s="41"/>
      <c r="UFB4" s="41"/>
      <c r="UFC4" s="41"/>
      <c r="UFD4" s="41"/>
      <c r="UFE4" s="41"/>
      <c r="UFF4" s="41"/>
      <c r="UFG4" s="41"/>
      <c r="UFH4" s="41"/>
      <c r="UFI4" s="41"/>
      <c r="UFJ4" s="41"/>
      <c r="UFK4" s="41"/>
      <c r="UFL4" s="41"/>
      <c r="UFM4" s="41"/>
      <c r="UFN4" s="41"/>
      <c r="UFO4" s="41"/>
      <c r="UFP4" s="41"/>
      <c r="UFQ4" s="41"/>
      <c r="UFR4" s="41"/>
      <c r="UFS4" s="41"/>
      <c r="UFT4" s="41"/>
      <c r="UFU4" s="41"/>
      <c r="UFV4" s="41"/>
      <c r="UFW4" s="41"/>
      <c r="UFX4" s="41"/>
      <c r="UFY4" s="41"/>
      <c r="UFZ4" s="41"/>
      <c r="UGA4" s="41"/>
      <c r="UGB4" s="41"/>
      <c r="UGC4" s="41"/>
      <c r="UGD4" s="41"/>
      <c r="UGE4" s="41"/>
      <c r="UGF4" s="41"/>
      <c r="UGG4" s="41"/>
      <c r="UGH4" s="41"/>
      <c r="UGI4" s="41"/>
      <c r="UGJ4" s="41"/>
      <c r="UGK4" s="41"/>
      <c r="UGL4" s="41"/>
      <c r="UGM4" s="41"/>
      <c r="UGN4" s="41"/>
      <c r="UGO4" s="41"/>
      <c r="UGP4" s="41"/>
      <c r="UGQ4" s="41"/>
      <c r="UGR4" s="41"/>
      <c r="UGS4" s="41"/>
      <c r="UGT4" s="41"/>
      <c r="UGU4" s="41"/>
      <c r="UGV4" s="41"/>
      <c r="UGW4" s="41"/>
      <c r="UGX4" s="41"/>
      <c r="UGY4" s="41"/>
      <c r="UGZ4" s="41"/>
      <c r="UHA4" s="41"/>
      <c r="UHB4" s="41"/>
      <c r="UHC4" s="41"/>
      <c r="UHD4" s="41"/>
      <c r="UHE4" s="41"/>
      <c r="UHF4" s="41"/>
      <c r="UHG4" s="41"/>
      <c r="UHH4" s="41"/>
      <c r="UHI4" s="41"/>
      <c r="UHJ4" s="41"/>
      <c r="UHK4" s="41"/>
      <c r="UHL4" s="41"/>
      <c r="UHM4" s="41"/>
      <c r="UHN4" s="41"/>
      <c r="UHO4" s="41"/>
      <c r="UHP4" s="41"/>
      <c r="UHQ4" s="41"/>
      <c r="UHR4" s="41"/>
      <c r="UHS4" s="41"/>
      <c r="UHT4" s="41"/>
      <c r="UHU4" s="41"/>
      <c r="UHV4" s="41"/>
      <c r="UHW4" s="41"/>
      <c r="UHX4" s="41"/>
      <c r="UHY4" s="41"/>
      <c r="UHZ4" s="41"/>
      <c r="UIA4" s="41"/>
      <c r="UIB4" s="41"/>
      <c r="UIC4" s="41"/>
      <c r="UID4" s="41"/>
      <c r="UIE4" s="41"/>
      <c r="UIF4" s="41"/>
      <c r="UIG4" s="41"/>
      <c r="UIH4" s="41"/>
      <c r="UII4" s="41"/>
      <c r="UIJ4" s="41"/>
      <c r="UIK4" s="41"/>
      <c r="UIL4" s="41"/>
      <c r="UIM4" s="41"/>
      <c r="UIN4" s="41"/>
      <c r="UIO4" s="41"/>
      <c r="UIP4" s="41"/>
      <c r="UIQ4" s="41"/>
      <c r="UIR4" s="41"/>
      <c r="UIS4" s="41"/>
      <c r="UIT4" s="41"/>
      <c r="UIU4" s="41"/>
      <c r="UIV4" s="41"/>
      <c r="UIW4" s="41"/>
      <c r="UIX4" s="41"/>
      <c r="UIY4" s="41"/>
      <c r="UIZ4" s="41"/>
      <c r="UJA4" s="41"/>
      <c r="UJB4" s="41"/>
      <c r="UJC4" s="41"/>
      <c r="UJD4" s="41"/>
      <c r="UJE4" s="41"/>
      <c r="UJF4" s="41"/>
      <c r="UJG4" s="41"/>
      <c r="UJH4" s="41"/>
      <c r="UJI4" s="41"/>
      <c r="UJJ4" s="41"/>
      <c r="UJK4" s="41"/>
      <c r="UJL4" s="41"/>
      <c r="UJM4" s="41"/>
      <c r="UJN4" s="41"/>
      <c r="UJO4" s="41"/>
      <c r="UJP4" s="41"/>
      <c r="UJQ4" s="41"/>
      <c r="UJR4" s="41"/>
      <c r="UJS4" s="41"/>
      <c r="UJT4" s="41"/>
      <c r="UJU4" s="41"/>
      <c r="UJV4" s="41"/>
      <c r="UJW4" s="41"/>
      <c r="UJX4" s="41"/>
      <c r="UJY4" s="41"/>
      <c r="UJZ4" s="41"/>
      <c r="UKA4" s="41"/>
      <c r="UKB4" s="41"/>
      <c r="UKC4" s="41"/>
      <c r="UKD4" s="41"/>
      <c r="UKE4" s="41"/>
      <c r="UKF4" s="41"/>
      <c r="UKG4" s="41"/>
      <c r="UKH4" s="41"/>
      <c r="UKI4" s="41"/>
      <c r="UKJ4" s="41"/>
      <c r="UKK4" s="41"/>
      <c r="UKL4" s="41"/>
      <c r="UKM4" s="41"/>
      <c r="UKN4" s="41"/>
      <c r="UKO4" s="41"/>
      <c r="UKP4" s="41"/>
      <c r="UKQ4" s="41"/>
      <c r="UKR4" s="41"/>
      <c r="UKS4" s="41"/>
      <c r="UKT4" s="41"/>
      <c r="UKU4" s="41"/>
      <c r="UKV4" s="41"/>
      <c r="UKW4" s="41"/>
      <c r="UKX4" s="41"/>
      <c r="UKY4" s="41"/>
      <c r="UKZ4" s="41"/>
      <c r="ULA4" s="41"/>
      <c r="ULB4" s="41"/>
      <c r="ULC4" s="41"/>
      <c r="ULD4" s="41"/>
      <c r="ULE4" s="41"/>
      <c r="ULF4" s="41"/>
      <c r="ULG4" s="41"/>
      <c r="ULH4" s="41"/>
      <c r="ULI4" s="41"/>
      <c r="ULJ4" s="41"/>
      <c r="ULK4" s="41"/>
      <c r="ULL4" s="41"/>
      <c r="ULM4" s="41"/>
      <c r="ULN4" s="41"/>
      <c r="ULO4" s="41"/>
      <c r="ULP4" s="41"/>
      <c r="ULQ4" s="41"/>
      <c r="ULR4" s="41"/>
      <c r="ULS4" s="41"/>
      <c r="ULT4" s="41"/>
      <c r="ULU4" s="41"/>
      <c r="ULV4" s="41"/>
      <c r="ULW4" s="41"/>
      <c r="ULX4" s="41"/>
      <c r="ULY4" s="41"/>
      <c r="ULZ4" s="41"/>
      <c r="UMA4" s="41"/>
      <c r="UMB4" s="41"/>
      <c r="UMC4" s="41"/>
      <c r="UMD4" s="41"/>
      <c r="UME4" s="41"/>
      <c r="UMF4" s="41"/>
      <c r="UMG4" s="41"/>
      <c r="UMH4" s="41"/>
      <c r="UMI4" s="41"/>
      <c r="UMJ4" s="41"/>
      <c r="UMK4" s="41"/>
      <c r="UML4" s="41"/>
      <c r="UMM4" s="41"/>
      <c r="UMN4" s="41"/>
      <c r="UMO4" s="41"/>
      <c r="UMP4" s="41"/>
      <c r="UMQ4" s="41"/>
      <c r="UMR4" s="41"/>
      <c r="UMS4" s="41"/>
      <c r="UMT4" s="41"/>
      <c r="UMU4" s="41"/>
      <c r="UMV4" s="41"/>
      <c r="UMW4" s="41"/>
      <c r="UMX4" s="41"/>
      <c r="UMY4" s="41"/>
      <c r="UMZ4" s="41"/>
      <c r="UNA4" s="41"/>
      <c r="UNB4" s="41"/>
      <c r="UNC4" s="41"/>
      <c r="UND4" s="41"/>
      <c r="UNE4" s="41"/>
      <c r="UNF4" s="41"/>
      <c r="UNG4" s="41"/>
      <c r="UNH4" s="41"/>
      <c r="UNI4" s="41"/>
      <c r="UNJ4" s="41"/>
      <c r="UNK4" s="41"/>
      <c r="UNL4" s="41"/>
      <c r="UNM4" s="41"/>
      <c r="UNN4" s="41"/>
      <c r="UNO4" s="41"/>
      <c r="UNP4" s="41"/>
      <c r="UNQ4" s="41"/>
      <c r="UNR4" s="41"/>
      <c r="UNS4" s="41"/>
      <c r="UNT4" s="41"/>
      <c r="UNU4" s="41"/>
      <c r="UNV4" s="41"/>
      <c r="UNW4" s="41"/>
      <c r="UNX4" s="41"/>
      <c r="UNY4" s="41"/>
      <c r="UNZ4" s="41"/>
      <c r="UOA4" s="41"/>
      <c r="UOB4" s="41"/>
      <c r="UOC4" s="41"/>
      <c r="UOD4" s="41"/>
      <c r="UOE4" s="41"/>
      <c r="UOF4" s="41"/>
      <c r="UOG4" s="41"/>
      <c r="UOH4" s="41"/>
      <c r="UOI4" s="41"/>
      <c r="UOJ4" s="41"/>
      <c r="UOK4" s="41"/>
      <c r="UOL4" s="41"/>
      <c r="UOM4" s="41"/>
      <c r="UON4" s="41"/>
      <c r="UOO4" s="41"/>
      <c r="UOP4" s="41"/>
      <c r="UOQ4" s="41"/>
      <c r="UOR4" s="41"/>
      <c r="UOS4" s="41"/>
      <c r="UOT4" s="41"/>
      <c r="UOU4" s="41"/>
      <c r="UOV4" s="41"/>
      <c r="UOW4" s="41"/>
      <c r="UOX4" s="41"/>
      <c r="UOY4" s="41"/>
      <c r="UOZ4" s="41"/>
      <c r="UPA4" s="41"/>
      <c r="UPB4" s="41"/>
      <c r="UPC4" s="41"/>
      <c r="UPD4" s="41"/>
      <c r="UPE4" s="41"/>
      <c r="UPF4" s="41"/>
      <c r="UPG4" s="41"/>
      <c r="UPH4" s="41"/>
      <c r="UPI4" s="41"/>
      <c r="UPJ4" s="41"/>
      <c r="UPK4" s="41"/>
      <c r="UPL4" s="41"/>
      <c r="UPM4" s="41"/>
      <c r="UPN4" s="41"/>
      <c r="UPO4" s="41"/>
      <c r="UPP4" s="41"/>
      <c r="UPQ4" s="41"/>
      <c r="UPR4" s="41"/>
      <c r="UPS4" s="41"/>
      <c r="UPT4" s="41"/>
      <c r="UPU4" s="41"/>
      <c r="UPV4" s="41"/>
      <c r="UPW4" s="41"/>
      <c r="UPX4" s="41"/>
      <c r="UPY4" s="41"/>
      <c r="UPZ4" s="41"/>
      <c r="UQA4" s="41"/>
      <c r="UQB4" s="41"/>
      <c r="UQC4" s="41"/>
      <c r="UQD4" s="41"/>
      <c r="UQE4" s="41"/>
      <c r="UQF4" s="41"/>
      <c r="UQG4" s="41"/>
      <c r="UQH4" s="41"/>
      <c r="UQI4" s="41"/>
      <c r="UQJ4" s="41"/>
      <c r="UQK4" s="41"/>
      <c r="UQL4" s="41"/>
      <c r="UQM4" s="41"/>
      <c r="UQN4" s="41"/>
      <c r="UQO4" s="41"/>
      <c r="UQP4" s="41"/>
      <c r="UQQ4" s="41"/>
      <c r="UQR4" s="41"/>
      <c r="UQS4" s="41"/>
      <c r="UQT4" s="41"/>
      <c r="UQU4" s="41"/>
      <c r="UQV4" s="41"/>
      <c r="UQW4" s="41"/>
      <c r="UQX4" s="41"/>
      <c r="UQY4" s="41"/>
      <c r="UQZ4" s="41"/>
      <c r="URA4" s="41"/>
      <c r="URB4" s="41"/>
      <c r="URC4" s="41"/>
      <c r="URD4" s="41"/>
      <c r="URE4" s="41"/>
      <c r="URF4" s="41"/>
      <c r="URG4" s="41"/>
      <c r="URH4" s="41"/>
      <c r="URI4" s="41"/>
      <c r="URJ4" s="41"/>
      <c r="URK4" s="41"/>
      <c r="URL4" s="41"/>
      <c r="URM4" s="41"/>
      <c r="URN4" s="41"/>
      <c r="URO4" s="41"/>
      <c r="URP4" s="41"/>
      <c r="URQ4" s="41"/>
      <c r="URR4" s="41"/>
      <c r="URS4" s="41"/>
      <c r="URT4" s="41"/>
      <c r="URU4" s="41"/>
      <c r="URV4" s="41"/>
      <c r="URW4" s="41"/>
      <c r="URX4" s="41"/>
      <c r="URY4" s="41"/>
      <c r="URZ4" s="41"/>
      <c r="USA4" s="41"/>
      <c r="USB4" s="41"/>
      <c r="USC4" s="41"/>
      <c r="USD4" s="41"/>
      <c r="USE4" s="41"/>
      <c r="USF4" s="41"/>
      <c r="USG4" s="41"/>
      <c r="USH4" s="41"/>
      <c r="USI4" s="41"/>
      <c r="USJ4" s="41"/>
      <c r="USK4" s="41"/>
      <c r="USL4" s="41"/>
      <c r="USM4" s="41"/>
      <c r="USN4" s="41"/>
      <c r="USO4" s="41"/>
      <c r="USP4" s="41"/>
      <c r="USQ4" s="41"/>
      <c r="USR4" s="41"/>
      <c r="USS4" s="41"/>
      <c r="UST4" s="41"/>
      <c r="USU4" s="41"/>
      <c r="USV4" s="41"/>
      <c r="USW4" s="41"/>
      <c r="USX4" s="41"/>
      <c r="USY4" s="41"/>
      <c r="USZ4" s="41"/>
      <c r="UTA4" s="41"/>
      <c r="UTB4" s="41"/>
      <c r="UTC4" s="41"/>
      <c r="UTD4" s="41"/>
      <c r="UTE4" s="41"/>
      <c r="UTF4" s="41"/>
      <c r="UTG4" s="41"/>
      <c r="UTH4" s="41"/>
      <c r="UTI4" s="41"/>
      <c r="UTJ4" s="41"/>
      <c r="UTK4" s="41"/>
      <c r="UTL4" s="41"/>
      <c r="UTM4" s="41"/>
      <c r="UTN4" s="41"/>
      <c r="UTO4" s="41"/>
      <c r="UTP4" s="41"/>
      <c r="UTQ4" s="41"/>
      <c r="UTR4" s="41"/>
      <c r="UTS4" s="41"/>
      <c r="UTT4" s="41"/>
      <c r="UTU4" s="41"/>
      <c r="UTV4" s="41"/>
      <c r="UTW4" s="41"/>
      <c r="UTX4" s="41"/>
      <c r="UTY4" s="41"/>
      <c r="UTZ4" s="41"/>
      <c r="UUA4" s="41"/>
      <c r="UUB4" s="41"/>
      <c r="UUC4" s="41"/>
      <c r="UUD4" s="41"/>
      <c r="UUE4" s="41"/>
      <c r="UUF4" s="41"/>
      <c r="UUG4" s="41"/>
      <c r="UUH4" s="41"/>
      <c r="UUI4" s="41"/>
      <c r="UUJ4" s="41"/>
      <c r="UUK4" s="41"/>
      <c r="UUL4" s="41"/>
      <c r="UUM4" s="41"/>
      <c r="UUN4" s="41"/>
      <c r="UUO4" s="41"/>
      <c r="UUP4" s="41"/>
      <c r="UUQ4" s="41"/>
      <c r="UUR4" s="41"/>
      <c r="UUS4" s="41"/>
      <c r="UUT4" s="41"/>
      <c r="UUU4" s="41"/>
      <c r="UUV4" s="41"/>
      <c r="UUW4" s="41"/>
      <c r="UUX4" s="41"/>
      <c r="UUY4" s="41"/>
      <c r="UUZ4" s="41"/>
      <c r="UVA4" s="41"/>
      <c r="UVB4" s="41"/>
      <c r="UVC4" s="41"/>
      <c r="UVD4" s="41"/>
      <c r="UVE4" s="41"/>
      <c r="UVF4" s="41"/>
      <c r="UVG4" s="41"/>
      <c r="UVH4" s="41"/>
      <c r="UVI4" s="41"/>
      <c r="UVJ4" s="41"/>
      <c r="UVK4" s="41"/>
      <c r="UVL4" s="41"/>
      <c r="UVM4" s="41"/>
      <c r="UVN4" s="41"/>
      <c r="UVO4" s="41"/>
      <c r="UVP4" s="41"/>
      <c r="UVQ4" s="41"/>
      <c r="UVR4" s="41"/>
      <c r="UVS4" s="41"/>
      <c r="UVT4" s="41"/>
      <c r="UVU4" s="41"/>
      <c r="UVV4" s="41"/>
      <c r="UVW4" s="41"/>
      <c r="UVX4" s="41"/>
      <c r="UVY4" s="41"/>
      <c r="UVZ4" s="41"/>
      <c r="UWA4" s="41"/>
      <c r="UWB4" s="41"/>
      <c r="UWC4" s="41"/>
      <c r="UWD4" s="41"/>
      <c r="UWE4" s="41"/>
      <c r="UWF4" s="41"/>
      <c r="UWG4" s="41"/>
      <c r="UWH4" s="41"/>
      <c r="UWI4" s="41"/>
      <c r="UWJ4" s="41"/>
      <c r="UWK4" s="41"/>
      <c r="UWL4" s="41"/>
      <c r="UWM4" s="41"/>
      <c r="UWN4" s="41"/>
      <c r="UWO4" s="41"/>
      <c r="UWP4" s="41"/>
      <c r="UWQ4" s="41"/>
      <c r="UWR4" s="41"/>
      <c r="UWS4" s="41"/>
      <c r="UWT4" s="41"/>
      <c r="UWU4" s="41"/>
      <c r="UWV4" s="41"/>
      <c r="UWW4" s="41"/>
      <c r="UWX4" s="41"/>
      <c r="UWY4" s="41"/>
      <c r="UWZ4" s="41"/>
      <c r="UXA4" s="41"/>
      <c r="UXB4" s="41"/>
      <c r="UXC4" s="41"/>
      <c r="UXD4" s="41"/>
      <c r="UXE4" s="41"/>
      <c r="UXF4" s="41"/>
      <c r="UXG4" s="41"/>
      <c r="UXH4" s="41"/>
      <c r="UXI4" s="41"/>
      <c r="UXJ4" s="41"/>
      <c r="UXK4" s="41"/>
      <c r="UXL4" s="41"/>
      <c r="UXM4" s="41"/>
      <c r="UXN4" s="41"/>
      <c r="UXO4" s="41"/>
      <c r="UXP4" s="41"/>
      <c r="UXQ4" s="41"/>
      <c r="UXR4" s="41"/>
      <c r="UXS4" s="41"/>
      <c r="UXT4" s="41"/>
      <c r="UXU4" s="41"/>
      <c r="UXV4" s="41"/>
      <c r="UXW4" s="41"/>
      <c r="UXX4" s="41"/>
      <c r="UXY4" s="41"/>
      <c r="UXZ4" s="41"/>
      <c r="UYA4" s="41"/>
      <c r="UYB4" s="41"/>
      <c r="UYC4" s="41"/>
      <c r="UYD4" s="41"/>
      <c r="UYE4" s="41"/>
      <c r="UYF4" s="41"/>
      <c r="UYG4" s="41"/>
      <c r="UYH4" s="41"/>
      <c r="UYI4" s="41"/>
      <c r="UYJ4" s="41"/>
      <c r="UYK4" s="41"/>
      <c r="UYL4" s="41"/>
      <c r="UYM4" s="41"/>
      <c r="UYN4" s="41"/>
      <c r="UYO4" s="41"/>
      <c r="UYP4" s="41"/>
      <c r="UYQ4" s="41"/>
      <c r="UYR4" s="41"/>
      <c r="UYS4" s="41"/>
      <c r="UYT4" s="41"/>
      <c r="UYU4" s="41"/>
      <c r="UYV4" s="41"/>
      <c r="UYW4" s="41"/>
      <c r="UYX4" s="41"/>
      <c r="UYY4" s="41"/>
      <c r="UYZ4" s="41"/>
      <c r="UZA4" s="41"/>
      <c r="UZB4" s="41"/>
      <c r="UZC4" s="41"/>
      <c r="UZD4" s="41"/>
      <c r="UZE4" s="41"/>
      <c r="UZF4" s="41"/>
      <c r="UZG4" s="41"/>
      <c r="UZH4" s="41"/>
      <c r="UZI4" s="41"/>
      <c r="UZJ4" s="41"/>
      <c r="UZK4" s="41"/>
      <c r="UZL4" s="41"/>
      <c r="UZM4" s="41"/>
      <c r="UZN4" s="41"/>
      <c r="UZO4" s="41"/>
      <c r="UZP4" s="41"/>
      <c r="UZQ4" s="41"/>
      <c r="UZR4" s="41"/>
      <c r="UZS4" s="41"/>
      <c r="UZT4" s="41"/>
      <c r="UZU4" s="41"/>
      <c r="UZV4" s="41"/>
      <c r="UZW4" s="41"/>
      <c r="UZX4" s="41"/>
      <c r="UZY4" s="41"/>
      <c r="UZZ4" s="41"/>
      <c r="VAA4" s="41"/>
      <c r="VAB4" s="41"/>
      <c r="VAC4" s="41"/>
      <c r="VAD4" s="41"/>
      <c r="VAE4" s="41"/>
      <c r="VAF4" s="41"/>
      <c r="VAG4" s="41"/>
      <c r="VAH4" s="41"/>
      <c r="VAI4" s="41"/>
      <c r="VAJ4" s="41"/>
      <c r="VAK4" s="41"/>
      <c r="VAL4" s="41"/>
      <c r="VAM4" s="41"/>
      <c r="VAN4" s="41"/>
      <c r="VAO4" s="41"/>
      <c r="VAP4" s="41"/>
      <c r="VAQ4" s="41"/>
      <c r="VAR4" s="41"/>
      <c r="VAS4" s="41"/>
      <c r="VAT4" s="41"/>
      <c r="VAU4" s="41"/>
      <c r="VAV4" s="41"/>
      <c r="VAW4" s="41"/>
      <c r="VAX4" s="41"/>
      <c r="VAY4" s="41"/>
      <c r="VAZ4" s="41"/>
      <c r="VBA4" s="41"/>
      <c r="VBB4" s="41"/>
      <c r="VBC4" s="41"/>
      <c r="VBD4" s="41"/>
      <c r="VBE4" s="41"/>
      <c r="VBF4" s="41"/>
      <c r="VBG4" s="41"/>
      <c r="VBH4" s="41"/>
      <c r="VBI4" s="41"/>
      <c r="VBJ4" s="41"/>
      <c r="VBK4" s="41"/>
      <c r="VBL4" s="41"/>
      <c r="VBM4" s="41"/>
      <c r="VBN4" s="41"/>
      <c r="VBO4" s="41"/>
      <c r="VBP4" s="41"/>
      <c r="VBQ4" s="41"/>
      <c r="VBR4" s="41"/>
      <c r="VBS4" s="41"/>
      <c r="VBT4" s="41"/>
      <c r="VBU4" s="41"/>
      <c r="VBV4" s="41"/>
      <c r="VBW4" s="41"/>
      <c r="VBX4" s="41"/>
      <c r="VBY4" s="41"/>
      <c r="VBZ4" s="41"/>
      <c r="VCA4" s="41"/>
      <c r="VCB4" s="41"/>
      <c r="VCC4" s="41"/>
      <c r="VCD4" s="41"/>
      <c r="VCE4" s="41"/>
      <c r="VCF4" s="41"/>
      <c r="VCG4" s="41"/>
      <c r="VCH4" s="41"/>
      <c r="VCI4" s="41"/>
      <c r="VCJ4" s="41"/>
      <c r="VCK4" s="41"/>
      <c r="VCL4" s="41"/>
      <c r="VCM4" s="41"/>
      <c r="VCN4" s="41"/>
      <c r="VCO4" s="41"/>
      <c r="VCP4" s="41"/>
      <c r="VCQ4" s="41"/>
      <c r="VCR4" s="41"/>
      <c r="VCS4" s="41"/>
      <c r="VCT4" s="41"/>
      <c r="VCU4" s="41"/>
      <c r="VCV4" s="41"/>
      <c r="VCW4" s="41"/>
      <c r="VCX4" s="41"/>
      <c r="VCY4" s="41"/>
      <c r="VCZ4" s="41"/>
      <c r="VDA4" s="41"/>
      <c r="VDB4" s="41"/>
      <c r="VDC4" s="41"/>
      <c r="VDD4" s="41"/>
      <c r="VDE4" s="41"/>
      <c r="VDF4" s="41"/>
      <c r="VDG4" s="41"/>
      <c r="VDH4" s="41"/>
      <c r="VDI4" s="41"/>
      <c r="VDJ4" s="41"/>
      <c r="VDK4" s="41"/>
      <c r="VDL4" s="41"/>
      <c r="VDM4" s="41"/>
      <c r="VDN4" s="41"/>
      <c r="VDO4" s="41"/>
      <c r="VDP4" s="41"/>
      <c r="VDQ4" s="41"/>
      <c r="VDR4" s="41"/>
      <c r="VDS4" s="41"/>
      <c r="VDT4" s="41"/>
      <c r="VDU4" s="41"/>
      <c r="VDV4" s="41"/>
      <c r="VDW4" s="41"/>
      <c r="VDX4" s="41"/>
      <c r="VDY4" s="41"/>
      <c r="VDZ4" s="41"/>
      <c r="VEA4" s="41"/>
      <c r="VEB4" s="41"/>
      <c r="VEC4" s="41"/>
      <c r="VED4" s="41"/>
      <c r="VEE4" s="41"/>
      <c r="VEF4" s="41"/>
      <c r="VEG4" s="41"/>
      <c r="VEH4" s="41"/>
      <c r="VEI4" s="41"/>
      <c r="VEJ4" s="41"/>
      <c r="VEK4" s="41"/>
      <c r="VEL4" s="41"/>
      <c r="VEM4" s="41"/>
      <c r="VEN4" s="41"/>
      <c r="VEO4" s="41"/>
      <c r="VEP4" s="41"/>
      <c r="VEQ4" s="41"/>
      <c r="VER4" s="41"/>
      <c r="VES4" s="41"/>
      <c r="VET4" s="41"/>
      <c r="VEU4" s="41"/>
      <c r="VEV4" s="41"/>
      <c r="VEW4" s="41"/>
      <c r="VEX4" s="41"/>
      <c r="VEY4" s="41"/>
      <c r="VEZ4" s="41"/>
      <c r="VFA4" s="41"/>
      <c r="VFB4" s="41"/>
      <c r="VFC4" s="41"/>
      <c r="VFD4" s="41"/>
      <c r="VFE4" s="41"/>
      <c r="VFF4" s="41"/>
      <c r="VFG4" s="41"/>
      <c r="VFH4" s="41"/>
      <c r="VFI4" s="41"/>
      <c r="VFJ4" s="41"/>
      <c r="VFK4" s="41"/>
      <c r="VFL4" s="41"/>
      <c r="VFM4" s="41"/>
      <c r="VFN4" s="41"/>
      <c r="VFO4" s="41"/>
      <c r="VFP4" s="41"/>
      <c r="VFQ4" s="41"/>
      <c r="VFR4" s="41"/>
      <c r="VFS4" s="41"/>
      <c r="VFT4" s="41"/>
      <c r="VFU4" s="41"/>
      <c r="VFV4" s="41"/>
      <c r="VFW4" s="41"/>
      <c r="VFX4" s="41"/>
      <c r="VFY4" s="41"/>
      <c r="VFZ4" s="41"/>
      <c r="VGA4" s="41"/>
      <c r="VGB4" s="41"/>
      <c r="VGC4" s="41"/>
      <c r="VGD4" s="41"/>
      <c r="VGE4" s="41"/>
      <c r="VGF4" s="41"/>
      <c r="VGG4" s="41"/>
      <c r="VGH4" s="41"/>
      <c r="VGI4" s="41"/>
      <c r="VGJ4" s="41"/>
      <c r="VGK4" s="41"/>
      <c r="VGL4" s="41"/>
      <c r="VGM4" s="41"/>
      <c r="VGN4" s="41"/>
      <c r="VGO4" s="41"/>
      <c r="VGP4" s="41"/>
      <c r="VGQ4" s="41"/>
      <c r="VGR4" s="41"/>
      <c r="VGS4" s="41"/>
      <c r="VGT4" s="41"/>
      <c r="VGU4" s="41"/>
      <c r="VGV4" s="41"/>
      <c r="VGW4" s="41"/>
      <c r="VGX4" s="41"/>
      <c r="VGY4" s="41"/>
      <c r="VGZ4" s="41"/>
      <c r="VHA4" s="41"/>
      <c r="VHB4" s="41"/>
      <c r="VHC4" s="41"/>
      <c r="VHD4" s="41"/>
      <c r="VHE4" s="41"/>
      <c r="VHF4" s="41"/>
      <c r="VHG4" s="41"/>
      <c r="VHH4" s="41"/>
      <c r="VHI4" s="41"/>
      <c r="VHJ4" s="41"/>
      <c r="VHK4" s="41"/>
      <c r="VHL4" s="41"/>
      <c r="VHM4" s="41"/>
      <c r="VHN4" s="41"/>
      <c r="VHO4" s="41"/>
      <c r="VHP4" s="41"/>
      <c r="VHQ4" s="41"/>
      <c r="VHR4" s="41"/>
      <c r="VHS4" s="41"/>
      <c r="VHT4" s="41"/>
      <c r="VHU4" s="41"/>
      <c r="VHV4" s="41"/>
      <c r="VHW4" s="41"/>
      <c r="VHX4" s="41"/>
      <c r="VHY4" s="41"/>
      <c r="VHZ4" s="41"/>
      <c r="VIA4" s="41"/>
      <c r="VIB4" s="41"/>
      <c r="VIC4" s="41"/>
      <c r="VID4" s="41"/>
      <c r="VIE4" s="41"/>
      <c r="VIF4" s="41"/>
      <c r="VIG4" s="41"/>
      <c r="VIH4" s="41"/>
      <c r="VII4" s="41"/>
      <c r="VIJ4" s="41"/>
      <c r="VIK4" s="41"/>
      <c r="VIL4" s="41"/>
      <c r="VIM4" s="41"/>
      <c r="VIN4" s="41"/>
      <c r="VIO4" s="41"/>
      <c r="VIP4" s="41"/>
      <c r="VIQ4" s="41"/>
      <c r="VIR4" s="41"/>
      <c r="VIS4" s="41"/>
      <c r="VIT4" s="41"/>
      <c r="VIU4" s="41"/>
      <c r="VIV4" s="41"/>
      <c r="VIW4" s="41"/>
      <c r="VIX4" s="41"/>
      <c r="VIY4" s="41"/>
      <c r="VIZ4" s="41"/>
      <c r="VJA4" s="41"/>
      <c r="VJB4" s="41"/>
      <c r="VJC4" s="41"/>
      <c r="VJD4" s="41"/>
      <c r="VJE4" s="41"/>
      <c r="VJF4" s="41"/>
      <c r="VJG4" s="41"/>
      <c r="VJH4" s="41"/>
      <c r="VJI4" s="41"/>
      <c r="VJJ4" s="41"/>
      <c r="VJK4" s="41"/>
      <c r="VJL4" s="41"/>
      <c r="VJM4" s="41"/>
      <c r="VJN4" s="41"/>
      <c r="VJO4" s="41"/>
      <c r="VJP4" s="41"/>
      <c r="VJQ4" s="41"/>
      <c r="VJR4" s="41"/>
      <c r="VJS4" s="41"/>
      <c r="VJT4" s="41"/>
      <c r="VJU4" s="41"/>
      <c r="VJV4" s="41"/>
      <c r="VJW4" s="41"/>
      <c r="VJX4" s="41"/>
      <c r="VJY4" s="41"/>
      <c r="VJZ4" s="41"/>
      <c r="VKA4" s="41"/>
      <c r="VKB4" s="41"/>
      <c r="VKC4" s="41"/>
      <c r="VKD4" s="41"/>
      <c r="VKE4" s="41"/>
      <c r="VKF4" s="41"/>
      <c r="VKG4" s="41"/>
      <c r="VKH4" s="41"/>
      <c r="VKI4" s="41"/>
      <c r="VKJ4" s="41"/>
      <c r="VKK4" s="41"/>
      <c r="VKL4" s="41"/>
      <c r="VKM4" s="41"/>
      <c r="VKN4" s="41"/>
      <c r="VKO4" s="41"/>
      <c r="VKP4" s="41"/>
      <c r="VKQ4" s="41"/>
      <c r="VKR4" s="41"/>
      <c r="VKS4" s="41"/>
      <c r="VKT4" s="41"/>
      <c r="VKU4" s="41"/>
      <c r="VKV4" s="41"/>
      <c r="VKW4" s="41"/>
      <c r="VKX4" s="41"/>
      <c r="VKY4" s="41"/>
      <c r="VKZ4" s="41"/>
      <c r="VLA4" s="41"/>
      <c r="VLB4" s="41"/>
      <c r="VLC4" s="41"/>
      <c r="VLD4" s="41"/>
      <c r="VLE4" s="41"/>
      <c r="VLF4" s="41"/>
      <c r="VLG4" s="41"/>
      <c r="VLH4" s="41"/>
      <c r="VLI4" s="41"/>
      <c r="VLJ4" s="41"/>
      <c r="VLK4" s="41"/>
      <c r="VLL4" s="41"/>
      <c r="VLM4" s="41"/>
      <c r="VLN4" s="41"/>
      <c r="VLO4" s="41"/>
      <c r="VLP4" s="41"/>
      <c r="VLQ4" s="41"/>
      <c r="VLR4" s="41"/>
      <c r="VLS4" s="41"/>
      <c r="VLT4" s="41"/>
      <c r="VLU4" s="41"/>
      <c r="VLV4" s="41"/>
      <c r="VLW4" s="41"/>
      <c r="VLX4" s="41"/>
      <c r="VLY4" s="41"/>
      <c r="VLZ4" s="41"/>
      <c r="VMA4" s="41"/>
      <c r="VMB4" s="41"/>
      <c r="VMC4" s="41"/>
      <c r="VMD4" s="41"/>
      <c r="VME4" s="41"/>
      <c r="VMF4" s="41"/>
      <c r="VMG4" s="41"/>
      <c r="VMH4" s="41"/>
      <c r="VMI4" s="41"/>
      <c r="VMJ4" s="41"/>
      <c r="VMK4" s="41"/>
      <c r="VML4" s="41"/>
      <c r="VMM4" s="41"/>
      <c r="VMN4" s="41"/>
      <c r="VMO4" s="41"/>
      <c r="VMP4" s="41"/>
      <c r="VMQ4" s="41"/>
      <c r="VMR4" s="41"/>
      <c r="VMS4" s="41"/>
      <c r="VMT4" s="41"/>
      <c r="VMU4" s="41"/>
      <c r="VMV4" s="41"/>
      <c r="VMW4" s="41"/>
      <c r="VMX4" s="41"/>
      <c r="VMY4" s="41"/>
      <c r="VMZ4" s="41"/>
      <c r="VNA4" s="41"/>
      <c r="VNB4" s="41"/>
      <c r="VNC4" s="41"/>
      <c r="VND4" s="41"/>
      <c r="VNE4" s="41"/>
      <c r="VNF4" s="41"/>
      <c r="VNG4" s="41"/>
      <c r="VNH4" s="41"/>
      <c r="VNI4" s="41"/>
      <c r="VNJ4" s="41"/>
      <c r="VNK4" s="41"/>
      <c r="VNL4" s="41"/>
      <c r="VNM4" s="41"/>
      <c r="VNN4" s="41"/>
      <c r="VNO4" s="41"/>
      <c r="VNP4" s="41"/>
      <c r="VNQ4" s="41"/>
      <c r="VNR4" s="41"/>
      <c r="VNS4" s="41"/>
      <c r="VNT4" s="41"/>
      <c r="VNU4" s="41"/>
      <c r="VNV4" s="41"/>
      <c r="VNW4" s="41"/>
      <c r="VNX4" s="41"/>
      <c r="VNY4" s="41"/>
      <c r="VNZ4" s="41"/>
      <c r="VOA4" s="41"/>
      <c r="VOB4" s="41"/>
      <c r="VOC4" s="41"/>
      <c r="VOD4" s="41"/>
      <c r="VOE4" s="41"/>
      <c r="VOF4" s="41"/>
      <c r="VOG4" s="41"/>
      <c r="VOH4" s="41"/>
      <c r="VOI4" s="41"/>
      <c r="VOJ4" s="41"/>
      <c r="VOK4" s="41"/>
      <c r="VOL4" s="41"/>
      <c r="VOM4" s="41"/>
      <c r="VON4" s="41"/>
      <c r="VOO4" s="41"/>
      <c r="VOP4" s="41"/>
      <c r="VOQ4" s="41"/>
      <c r="VOR4" s="41"/>
      <c r="VOS4" s="41"/>
      <c r="VOT4" s="41"/>
      <c r="VOU4" s="41"/>
      <c r="VOV4" s="41"/>
      <c r="VOW4" s="41"/>
      <c r="VOX4" s="41"/>
      <c r="VOY4" s="41"/>
      <c r="VOZ4" s="41"/>
      <c r="VPA4" s="41"/>
      <c r="VPB4" s="41"/>
      <c r="VPC4" s="41"/>
      <c r="VPD4" s="41"/>
      <c r="VPE4" s="41"/>
      <c r="VPF4" s="41"/>
      <c r="VPG4" s="41"/>
      <c r="VPH4" s="41"/>
      <c r="VPI4" s="41"/>
      <c r="VPJ4" s="41"/>
      <c r="VPK4" s="41"/>
      <c r="VPL4" s="41"/>
      <c r="VPM4" s="41"/>
      <c r="VPN4" s="41"/>
      <c r="VPO4" s="41"/>
      <c r="VPP4" s="41"/>
      <c r="VPQ4" s="41"/>
      <c r="VPR4" s="41"/>
      <c r="VPS4" s="41"/>
      <c r="VPT4" s="41"/>
      <c r="VPU4" s="41"/>
      <c r="VPV4" s="41"/>
      <c r="VPW4" s="41"/>
      <c r="VPX4" s="41"/>
      <c r="VPY4" s="41"/>
      <c r="VPZ4" s="41"/>
      <c r="VQA4" s="41"/>
      <c r="VQB4" s="41"/>
      <c r="VQC4" s="41"/>
      <c r="VQD4" s="41"/>
      <c r="VQE4" s="41"/>
      <c r="VQF4" s="41"/>
      <c r="VQG4" s="41"/>
      <c r="VQH4" s="41"/>
      <c r="VQI4" s="41"/>
      <c r="VQJ4" s="41"/>
      <c r="VQK4" s="41"/>
      <c r="VQL4" s="41"/>
      <c r="VQM4" s="41"/>
      <c r="VQN4" s="41"/>
      <c r="VQO4" s="41"/>
      <c r="VQP4" s="41"/>
      <c r="VQQ4" s="41"/>
      <c r="VQR4" s="41"/>
      <c r="VQS4" s="41"/>
      <c r="VQT4" s="41"/>
      <c r="VQU4" s="41"/>
      <c r="VQV4" s="41"/>
      <c r="VQW4" s="41"/>
      <c r="VQX4" s="41"/>
      <c r="VQY4" s="41"/>
      <c r="VQZ4" s="41"/>
      <c r="VRA4" s="41"/>
      <c r="VRB4" s="41"/>
      <c r="VRC4" s="41"/>
      <c r="VRD4" s="41"/>
      <c r="VRE4" s="41"/>
      <c r="VRF4" s="41"/>
      <c r="VRG4" s="41"/>
      <c r="VRH4" s="41"/>
      <c r="VRI4" s="41"/>
      <c r="VRJ4" s="41"/>
      <c r="VRK4" s="41"/>
      <c r="VRL4" s="41"/>
      <c r="VRM4" s="41"/>
      <c r="VRN4" s="41"/>
      <c r="VRO4" s="41"/>
      <c r="VRP4" s="41"/>
      <c r="VRQ4" s="41"/>
      <c r="VRR4" s="41"/>
      <c r="VRS4" s="41"/>
      <c r="VRT4" s="41"/>
      <c r="VRU4" s="41"/>
      <c r="VRV4" s="41"/>
      <c r="VRW4" s="41"/>
      <c r="VRX4" s="41"/>
      <c r="VRY4" s="41"/>
      <c r="VRZ4" s="41"/>
      <c r="VSA4" s="41"/>
      <c r="VSB4" s="41"/>
      <c r="VSC4" s="41"/>
      <c r="VSD4" s="41"/>
      <c r="VSE4" s="41"/>
      <c r="VSF4" s="41"/>
      <c r="VSG4" s="41"/>
      <c r="VSH4" s="41"/>
      <c r="VSI4" s="41"/>
      <c r="VSJ4" s="41"/>
      <c r="VSK4" s="41"/>
      <c r="VSL4" s="41"/>
      <c r="VSM4" s="41"/>
      <c r="VSN4" s="41"/>
      <c r="VSO4" s="41"/>
      <c r="VSP4" s="41"/>
      <c r="VSQ4" s="41"/>
      <c r="VSR4" s="41"/>
      <c r="VSS4" s="41"/>
      <c r="VST4" s="41"/>
      <c r="VSU4" s="41"/>
      <c r="VSV4" s="41"/>
      <c r="VSW4" s="41"/>
      <c r="VSX4" s="41"/>
      <c r="VSY4" s="41"/>
      <c r="VSZ4" s="41"/>
      <c r="VTA4" s="41"/>
      <c r="VTB4" s="41"/>
      <c r="VTC4" s="41"/>
      <c r="VTD4" s="41"/>
      <c r="VTE4" s="41"/>
      <c r="VTF4" s="41"/>
      <c r="VTG4" s="41"/>
      <c r="VTH4" s="41"/>
      <c r="VTI4" s="41"/>
      <c r="VTJ4" s="41"/>
      <c r="VTK4" s="41"/>
      <c r="VTL4" s="41"/>
      <c r="VTM4" s="41"/>
      <c r="VTN4" s="41"/>
      <c r="VTO4" s="41"/>
      <c r="VTP4" s="41"/>
      <c r="VTQ4" s="41"/>
      <c r="VTR4" s="41"/>
      <c r="VTS4" s="41"/>
      <c r="VTT4" s="41"/>
      <c r="VTU4" s="41"/>
      <c r="VTV4" s="41"/>
      <c r="VTW4" s="41"/>
      <c r="VTX4" s="41"/>
      <c r="VTY4" s="41"/>
      <c r="VTZ4" s="41"/>
      <c r="VUA4" s="41"/>
      <c r="VUB4" s="41"/>
      <c r="VUC4" s="41"/>
      <c r="VUD4" s="41"/>
      <c r="VUE4" s="41"/>
      <c r="VUF4" s="41"/>
      <c r="VUG4" s="41"/>
      <c r="VUH4" s="41"/>
      <c r="VUI4" s="41"/>
      <c r="VUJ4" s="41"/>
      <c r="VUK4" s="41"/>
      <c r="VUL4" s="41"/>
      <c r="VUM4" s="41"/>
      <c r="VUN4" s="41"/>
      <c r="VUO4" s="41"/>
      <c r="VUP4" s="41"/>
      <c r="VUQ4" s="41"/>
      <c r="VUR4" s="41"/>
      <c r="VUS4" s="41"/>
      <c r="VUT4" s="41"/>
      <c r="VUU4" s="41"/>
      <c r="VUV4" s="41"/>
      <c r="VUW4" s="41"/>
      <c r="VUX4" s="41"/>
      <c r="VUY4" s="41"/>
      <c r="VUZ4" s="41"/>
      <c r="VVA4" s="41"/>
      <c r="VVB4" s="41"/>
      <c r="VVC4" s="41"/>
      <c r="VVD4" s="41"/>
      <c r="VVE4" s="41"/>
      <c r="VVF4" s="41"/>
      <c r="VVG4" s="41"/>
      <c r="VVH4" s="41"/>
      <c r="VVI4" s="41"/>
      <c r="VVJ4" s="41"/>
      <c r="VVK4" s="41"/>
      <c r="VVL4" s="41"/>
      <c r="VVM4" s="41"/>
      <c r="VVN4" s="41"/>
      <c r="VVO4" s="41"/>
      <c r="VVP4" s="41"/>
      <c r="VVQ4" s="41"/>
      <c r="VVR4" s="41"/>
      <c r="VVS4" s="41"/>
      <c r="VVT4" s="41"/>
      <c r="VVU4" s="41"/>
      <c r="VVV4" s="41"/>
      <c r="VVW4" s="41"/>
      <c r="VVX4" s="41"/>
      <c r="VVY4" s="41"/>
      <c r="VVZ4" s="41"/>
      <c r="VWA4" s="41"/>
      <c r="VWB4" s="41"/>
      <c r="VWC4" s="41"/>
      <c r="VWD4" s="41"/>
      <c r="VWE4" s="41"/>
      <c r="VWF4" s="41"/>
      <c r="VWG4" s="41"/>
      <c r="VWH4" s="41"/>
      <c r="VWI4" s="41"/>
      <c r="VWJ4" s="41"/>
      <c r="VWK4" s="41"/>
      <c r="VWL4" s="41"/>
      <c r="VWM4" s="41"/>
      <c r="VWN4" s="41"/>
      <c r="VWO4" s="41"/>
      <c r="VWP4" s="41"/>
      <c r="VWQ4" s="41"/>
      <c r="VWR4" s="41"/>
      <c r="VWS4" s="41"/>
      <c r="VWT4" s="41"/>
      <c r="VWU4" s="41"/>
      <c r="VWV4" s="41"/>
      <c r="VWW4" s="41"/>
      <c r="VWX4" s="41"/>
      <c r="VWY4" s="41"/>
      <c r="VWZ4" s="41"/>
      <c r="VXA4" s="41"/>
      <c r="VXB4" s="41"/>
      <c r="VXC4" s="41"/>
      <c r="VXD4" s="41"/>
      <c r="VXE4" s="41"/>
      <c r="VXF4" s="41"/>
      <c r="VXG4" s="41"/>
      <c r="VXH4" s="41"/>
      <c r="VXI4" s="41"/>
      <c r="VXJ4" s="41"/>
      <c r="VXK4" s="41"/>
      <c r="VXL4" s="41"/>
      <c r="VXM4" s="41"/>
      <c r="VXN4" s="41"/>
      <c r="VXO4" s="41"/>
      <c r="VXP4" s="41"/>
      <c r="VXQ4" s="41"/>
      <c r="VXR4" s="41"/>
      <c r="VXS4" s="41"/>
      <c r="VXT4" s="41"/>
      <c r="VXU4" s="41"/>
      <c r="VXV4" s="41"/>
      <c r="VXW4" s="41"/>
      <c r="VXX4" s="41"/>
      <c r="VXY4" s="41"/>
      <c r="VXZ4" s="41"/>
      <c r="VYA4" s="41"/>
      <c r="VYB4" s="41"/>
      <c r="VYC4" s="41"/>
      <c r="VYD4" s="41"/>
      <c r="VYE4" s="41"/>
      <c r="VYF4" s="41"/>
      <c r="VYG4" s="41"/>
      <c r="VYH4" s="41"/>
      <c r="VYI4" s="41"/>
      <c r="VYJ4" s="41"/>
      <c r="VYK4" s="41"/>
      <c r="VYL4" s="41"/>
      <c r="VYM4" s="41"/>
      <c r="VYN4" s="41"/>
      <c r="VYO4" s="41"/>
      <c r="VYP4" s="41"/>
      <c r="VYQ4" s="41"/>
      <c r="VYR4" s="41"/>
      <c r="VYS4" s="41"/>
      <c r="VYT4" s="41"/>
      <c r="VYU4" s="41"/>
      <c r="VYV4" s="41"/>
      <c r="VYW4" s="41"/>
      <c r="VYX4" s="41"/>
      <c r="VYY4" s="41"/>
      <c r="VYZ4" s="41"/>
      <c r="VZA4" s="41"/>
      <c r="VZB4" s="41"/>
      <c r="VZC4" s="41"/>
      <c r="VZD4" s="41"/>
      <c r="VZE4" s="41"/>
      <c r="VZF4" s="41"/>
      <c r="VZG4" s="41"/>
      <c r="VZH4" s="41"/>
      <c r="VZI4" s="41"/>
      <c r="VZJ4" s="41"/>
      <c r="VZK4" s="41"/>
      <c r="VZL4" s="41"/>
      <c r="VZM4" s="41"/>
      <c r="VZN4" s="41"/>
      <c r="VZO4" s="41"/>
      <c r="VZP4" s="41"/>
      <c r="VZQ4" s="41"/>
      <c r="VZR4" s="41"/>
      <c r="VZS4" s="41"/>
      <c r="VZT4" s="41"/>
      <c r="VZU4" s="41"/>
      <c r="VZV4" s="41"/>
      <c r="VZW4" s="41"/>
      <c r="VZX4" s="41"/>
      <c r="VZY4" s="41"/>
      <c r="VZZ4" s="41"/>
      <c r="WAA4" s="41"/>
      <c r="WAB4" s="41"/>
      <c r="WAC4" s="41"/>
      <c r="WAD4" s="41"/>
      <c r="WAE4" s="41"/>
      <c r="WAF4" s="41"/>
      <c r="WAG4" s="41"/>
      <c r="WAH4" s="41"/>
      <c r="WAI4" s="41"/>
      <c r="WAJ4" s="41"/>
      <c r="WAK4" s="41"/>
      <c r="WAL4" s="41"/>
      <c r="WAM4" s="41"/>
      <c r="WAN4" s="41"/>
      <c r="WAO4" s="41"/>
      <c r="WAP4" s="41"/>
      <c r="WAQ4" s="41"/>
      <c r="WAR4" s="41"/>
      <c r="WAS4" s="41"/>
      <c r="WAT4" s="41"/>
      <c r="WAU4" s="41"/>
      <c r="WAV4" s="41"/>
      <c r="WAW4" s="41"/>
      <c r="WAX4" s="41"/>
      <c r="WAY4" s="41"/>
      <c r="WAZ4" s="41"/>
      <c r="WBA4" s="41"/>
      <c r="WBB4" s="41"/>
      <c r="WBC4" s="41"/>
      <c r="WBD4" s="41"/>
      <c r="WBE4" s="41"/>
      <c r="WBF4" s="41"/>
      <c r="WBG4" s="41"/>
      <c r="WBH4" s="41"/>
      <c r="WBI4" s="41"/>
      <c r="WBJ4" s="41"/>
      <c r="WBK4" s="41"/>
      <c r="WBL4" s="41"/>
      <c r="WBM4" s="41"/>
      <c r="WBN4" s="41"/>
      <c r="WBO4" s="41"/>
      <c r="WBP4" s="41"/>
      <c r="WBQ4" s="41"/>
      <c r="WBR4" s="41"/>
      <c r="WBS4" s="41"/>
      <c r="WBT4" s="41"/>
      <c r="WBU4" s="41"/>
      <c r="WBV4" s="41"/>
      <c r="WBW4" s="41"/>
      <c r="WBX4" s="41"/>
      <c r="WBY4" s="41"/>
      <c r="WBZ4" s="41"/>
      <c r="WCA4" s="41"/>
      <c r="WCB4" s="41"/>
      <c r="WCC4" s="41"/>
      <c r="WCD4" s="41"/>
      <c r="WCE4" s="41"/>
      <c r="WCF4" s="41"/>
      <c r="WCG4" s="41"/>
      <c r="WCH4" s="41"/>
      <c r="WCI4" s="41"/>
      <c r="WCJ4" s="41"/>
      <c r="WCK4" s="41"/>
      <c r="WCL4" s="41"/>
      <c r="WCM4" s="41"/>
      <c r="WCN4" s="41"/>
      <c r="WCO4" s="41"/>
      <c r="WCP4" s="41"/>
      <c r="WCQ4" s="41"/>
      <c r="WCR4" s="41"/>
      <c r="WCS4" s="41"/>
      <c r="WCT4" s="41"/>
      <c r="WCU4" s="41"/>
      <c r="WCV4" s="41"/>
      <c r="WCW4" s="41"/>
      <c r="WCX4" s="41"/>
      <c r="WCY4" s="41"/>
      <c r="WCZ4" s="41"/>
      <c r="WDA4" s="41"/>
      <c r="WDB4" s="41"/>
      <c r="WDC4" s="41"/>
      <c r="WDD4" s="41"/>
      <c r="WDE4" s="41"/>
      <c r="WDF4" s="41"/>
      <c r="WDG4" s="41"/>
      <c r="WDH4" s="41"/>
      <c r="WDI4" s="41"/>
      <c r="WDJ4" s="41"/>
      <c r="WDK4" s="41"/>
      <c r="WDL4" s="41"/>
      <c r="WDM4" s="41"/>
      <c r="WDN4" s="41"/>
      <c r="WDO4" s="41"/>
      <c r="WDP4" s="41"/>
      <c r="WDQ4" s="41"/>
      <c r="WDR4" s="41"/>
      <c r="WDS4" s="41"/>
      <c r="WDT4" s="41"/>
      <c r="WDU4" s="41"/>
      <c r="WDV4" s="41"/>
      <c r="WDW4" s="41"/>
      <c r="WDX4" s="41"/>
      <c r="WDY4" s="41"/>
      <c r="WDZ4" s="41"/>
      <c r="WEA4" s="41"/>
      <c r="WEB4" s="41"/>
      <c r="WEC4" s="41"/>
      <c r="WED4" s="41"/>
      <c r="WEE4" s="41"/>
      <c r="WEF4" s="41"/>
      <c r="WEG4" s="41"/>
      <c r="WEH4" s="41"/>
      <c r="WEI4" s="41"/>
      <c r="WEJ4" s="41"/>
      <c r="WEK4" s="41"/>
      <c r="WEL4" s="41"/>
      <c r="WEM4" s="41"/>
      <c r="WEN4" s="41"/>
      <c r="WEO4" s="41"/>
      <c r="WEP4" s="41"/>
      <c r="WEQ4" s="41"/>
      <c r="WER4" s="41"/>
      <c r="WES4" s="41"/>
      <c r="WET4" s="41"/>
      <c r="WEU4" s="41"/>
      <c r="WEV4" s="41"/>
      <c r="WEW4" s="41"/>
      <c r="WEX4" s="41"/>
      <c r="WEY4" s="41"/>
      <c r="WEZ4" s="41"/>
      <c r="WFA4" s="41"/>
      <c r="WFB4" s="41"/>
      <c r="WFC4" s="41"/>
      <c r="WFD4" s="41"/>
      <c r="WFE4" s="41"/>
      <c r="WFF4" s="41"/>
      <c r="WFG4" s="41"/>
      <c r="WFH4" s="41"/>
      <c r="WFI4" s="41"/>
      <c r="WFJ4" s="41"/>
      <c r="WFK4" s="41"/>
      <c r="WFL4" s="41"/>
      <c r="WFM4" s="41"/>
      <c r="WFN4" s="41"/>
      <c r="WFO4" s="41"/>
      <c r="WFP4" s="41"/>
      <c r="WFQ4" s="41"/>
      <c r="WFR4" s="41"/>
      <c r="WFS4" s="41"/>
      <c r="WFT4" s="41"/>
      <c r="WFU4" s="41"/>
      <c r="WFV4" s="41"/>
      <c r="WFW4" s="41"/>
      <c r="WFX4" s="41"/>
      <c r="WFY4" s="41"/>
      <c r="WFZ4" s="41"/>
      <c r="WGA4" s="41"/>
      <c r="WGB4" s="41"/>
      <c r="WGC4" s="41"/>
      <c r="WGD4" s="41"/>
      <c r="WGE4" s="41"/>
      <c r="WGF4" s="41"/>
      <c r="WGG4" s="41"/>
      <c r="WGH4" s="41"/>
      <c r="WGI4" s="41"/>
      <c r="WGJ4" s="41"/>
      <c r="WGK4" s="41"/>
      <c r="WGL4" s="41"/>
      <c r="WGM4" s="41"/>
      <c r="WGN4" s="41"/>
      <c r="WGO4" s="41"/>
      <c r="WGP4" s="41"/>
      <c r="WGQ4" s="41"/>
      <c r="WGR4" s="41"/>
      <c r="WGS4" s="41"/>
      <c r="WGT4" s="41"/>
      <c r="WGU4" s="41"/>
      <c r="WGV4" s="41"/>
      <c r="WGW4" s="41"/>
      <c r="WGX4" s="41"/>
      <c r="WGY4" s="41"/>
      <c r="WGZ4" s="41"/>
      <c r="WHA4" s="41"/>
      <c r="WHB4" s="41"/>
      <c r="WHC4" s="41"/>
      <c r="WHD4" s="41"/>
      <c r="WHE4" s="41"/>
      <c r="WHF4" s="41"/>
      <c r="WHG4" s="41"/>
      <c r="WHH4" s="41"/>
      <c r="WHI4" s="41"/>
      <c r="WHJ4" s="41"/>
      <c r="WHK4" s="41"/>
      <c r="WHL4" s="41"/>
      <c r="WHM4" s="41"/>
      <c r="WHN4" s="41"/>
      <c r="WHO4" s="41"/>
      <c r="WHP4" s="41"/>
      <c r="WHQ4" s="41"/>
      <c r="WHR4" s="41"/>
      <c r="WHS4" s="41"/>
      <c r="WHT4" s="41"/>
      <c r="WHU4" s="41"/>
      <c r="WHV4" s="41"/>
      <c r="WHW4" s="41"/>
      <c r="WHX4" s="41"/>
      <c r="WHY4" s="41"/>
      <c r="WHZ4" s="41"/>
      <c r="WIA4" s="41"/>
      <c r="WIB4" s="41"/>
      <c r="WIC4" s="41"/>
      <c r="WID4" s="41"/>
      <c r="WIE4" s="41"/>
      <c r="WIF4" s="41"/>
      <c r="WIG4" s="41"/>
      <c r="WIH4" s="41"/>
      <c r="WII4" s="41"/>
      <c r="WIJ4" s="41"/>
      <c r="WIK4" s="41"/>
      <c r="WIL4" s="41"/>
      <c r="WIM4" s="41"/>
      <c r="WIN4" s="41"/>
      <c r="WIO4" s="41"/>
      <c r="WIP4" s="41"/>
      <c r="WIQ4" s="41"/>
      <c r="WIR4" s="41"/>
      <c r="WIS4" s="41"/>
      <c r="WIT4" s="41"/>
      <c r="WIU4" s="41"/>
      <c r="WIV4" s="41"/>
      <c r="WIW4" s="41"/>
      <c r="WIX4" s="41"/>
      <c r="WIY4" s="41"/>
      <c r="WIZ4" s="41"/>
      <c r="WJA4" s="41"/>
      <c r="WJB4" s="41"/>
      <c r="WJC4" s="41"/>
      <c r="WJD4" s="41"/>
      <c r="WJE4" s="41"/>
      <c r="WJF4" s="41"/>
      <c r="WJG4" s="41"/>
      <c r="WJH4" s="41"/>
      <c r="WJI4" s="41"/>
      <c r="WJJ4" s="41"/>
      <c r="WJK4" s="41"/>
      <c r="WJL4" s="41"/>
      <c r="WJM4" s="41"/>
      <c r="WJN4" s="41"/>
      <c r="WJO4" s="41"/>
      <c r="WJP4" s="41"/>
      <c r="WJQ4" s="41"/>
      <c r="WJR4" s="41"/>
      <c r="WJS4" s="41"/>
      <c r="WJT4" s="41"/>
      <c r="WJU4" s="41"/>
      <c r="WJV4" s="41"/>
      <c r="WJW4" s="41"/>
      <c r="WJX4" s="41"/>
      <c r="WJY4" s="41"/>
      <c r="WJZ4" s="41"/>
      <c r="WKA4" s="41"/>
      <c r="WKB4" s="41"/>
      <c r="WKC4" s="41"/>
      <c r="WKD4" s="41"/>
      <c r="WKE4" s="41"/>
      <c r="WKF4" s="41"/>
      <c r="WKG4" s="41"/>
      <c r="WKH4" s="41"/>
      <c r="WKI4" s="41"/>
      <c r="WKJ4" s="41"/>
      <c r="WKK4" s="41"/>
      <c r="WKL4" s="41"/>
      <c r="WKM4" s="41"/>
      <c r="WKN4" s="41"/>
      <c r="WKO4" s="41"/>
      <c r="WKP4" s="41"/>
      <c r="WKQ4" s="41"/>
      <c r="WKR4" s="41"/>
      <c r="WKS4" s="41"/>
      <c r="WKT4" s="41"/>
      <c r="WKU4" s="41"/>
      <c r="WKV4" s="41"/>
      <c r="WKW4" s="41"/>
      <c r="WKX4" s="41"/>
      <c r="WKY4" s="41"/>
      <c r="WKZ4" s="41"/>
      <c r="WLA4" s="41"/>
      <c r="WLB4" s="41"/>
      <c r="WLC4" s="41"/>
      <c r="WLD4" s="41"/>
      <c r="WLE4" s="41"/>
      <c r="WLF4" s="41"/>
      <c r="WLG4" s="41"/>
      <c r="WLH4" s="41"/>
      <c r="WLI4" s="41"/>
      <c r="WLJ4" s="41"/>
      <c r="WLK4" s="41"/>
      <c r="WLL4" s="41"/>
      <c r="WLM4" s="41"/>
      <c r="WLN4" s="41"/>
      <c r="WLO4" s="41"/>
      <c r="WLP4" s="41"/>
      <c r="WLQ4" s="41"/>
      <c r="WLR4" s="41"/>
      <c r="WLS4" s="41"/>
      <c r="WLT4" s="41"/>
      <c r="WLU4" s="41"/>
      <c r="WLV4" s="41"/>
      <c r="WLW4" s="41"/>
      <c r="WLX4" s="41"/>
      <c r="WLY4" s="41"/>
      <c r="WLZ4" s="41"/>
      <c r="WMA4" s="41"/>
      <c r="WMB4" s="41"/>
      <c r="WMC4" s="41"/>
      <c r="WMD4" s="41"/>
      <c r="WME4" s="41"/>
      <c r="WMF4" s="41"/>
      <c r="WMG4" s="41"/>
      <c r="WMH4" s="41"/>
      <c r="WMI4" s="41"/>
      <c r="WMJ4" s="41"/>
      <c r="WMK4" s="41"/>
      <c r="WML4" s="41"/>
      <c r="WMM4" s="41"/>
      <c r="WMN4" s="41"/>
      <c r="WMO4" s="41"/>
      <c r="WMP4" s="41"/>
      <c r="WMQ4" s="41"/>
      <c r="WMR4" s="41"/>
      <c r="WMS4" s="41"/>
      <c r="WMT4" s="41"/>
      <c r="WMU4" s="41"/>
      <c r="WMV4" s="41"/>
      <c r="WMW4" s="41"/>
      <c r="WMX4" s="41"/>
      <c r="WMY4" s="41"/>
      <c r="WMZ4" s="41"/>
      <c r="WNA4" s="41"/>
      <c r="WNB4" s="41"/>
      <c r="WNC4" s="41"/>
      <c r="WND4" s="41"/>
      <c r="WNE4" s="41"/>
      <c r="WNF4" s="41"/>
      <c r="WNG4" s="41"/>
      <c r="WNH4" s="41"/>
      <c r="WNI4" s="41"/>
      <c r="WNJ4" s="41"/>
      <c r="WNK4" s="41"/>
      <c r="WNL4" s="41"/>
      <c r="WNM4" s="41"/>
      <c r="WNN4" s="41"/>
      <c r="WNO4" s="41"/>
      <c r="WNP4" s="41"/>
      <c r="WNQ4" s="41"/>
      <c r="WNR4" s="41"/>
      <c r="WNS4" s="41"/>
      <c r="WNT4" s="41"/>
      <c r="WNU4" s="41"/>
      <c r="WNV4" s="41"/>
      <c r="WNW4" s="41"/>
      <c r="WNX4" s="41"/>
      <c r="WNY4" s="41"/>
      <c r="WNZ4" s="41"/>
      <c r="WOA4" s="41"/>
      <c r="WOB4" s="41"/>
      <c r="WOC4" s="41"/>
      <c r="WOD4" s="41"/>
      <c r="WOE4" s="41"/>
      <c r="WOF4" s="41"/>
      <c r="WOG4" s="41"/>
      <c r="WOH4" s="41"/>
      <c r="WOI4" s="41"/>
      <c r="WOJ4" s="41"/>
      <c r="WOK4" s="41"/>
      <c r="WOL4" s="41"/>
      <c r="WOM4" s="41"/>
      <c r="WON4" s="41"/>
      <c r="WOO4" s="41"/>
      <c r="WOP4" s="41"/>
      <c r="WOQ4" s="41"/>
      <c r="WOR4" s="41"/>
      <c r="WOS4" s="41"/>
      <c r="WOT4" s="41"/>
      <c r="WOU4" s="41"/>
      <c r="WOV4" s="41"/>
      <c r="WOW4" s="41"/>
      <c r="WOX4" s="41"/>
      <c r="WOY4" s="41"/>
      <c r="WOZ4" s="41"/>
      <c r="WPA4" s="41"/>
      <c r="WPB4" s="41"/>
      <c r="WPC4" s="41"/>
      <c r="WPD4" s="41"/>
      <c r="WPE4" s="41"/>
      <c r="WPF4" s="41"/>
      <c r="WPG4" s="41"/>
      <c r="WPH4" s="41"/>
      <c r="WPI4" s="41"/>
      <c r="WPJ4" s="41"/>
      <c r="WPK4" s="41"/>
      <c r="WPL4" s="41"/>
      <c r="WPM4" s="41"/>
      <c r="WPN4" s="41"/>
      <c r="WPO4" s="41"/>
      <c r="WPP4" s="41"/>
      <c r="WPQ4" s="41"/>
      <c r="WPR4" s="41"/>
      <c r="WPS4" s="41"/>
      <c r="WPT4" s="41"/>
      <c r="WPU4" s="41"/>
      <c r="WPV4" s="41"/>
      <c r="WPW4" s="41"/>
      <c r="WPX4" s="41"/>
      <c r="WPY4" s="41"/>
      <c r="WPZ4" s="41"/>
      <c r="WQA4" s="41"/>
      <c r="WQB4" s="41"/>
      <c r="WQC4" s="41"/>
      <c r="WQD4" s="41"/>
      <c r="WQE4" s="41"/>
      <c r="WQF4" s="41"/>
      <c r="WQG4" s="41"/>
      <c r="WQH4" s="41"/>
      <c r="WQI4" s="41"/>
      <c r="WQJ4" s="41"/>
      <c r="WQK4" s="41"/>
      <c r="WQL4" s="41"/>
      <c r="WQM4" s="41"/>
      <c r="WQN4" s="41"/>
      <c r="WQO4" s="41"/>
      <c r="WQP4" s="41"/>
      <c r="WQQ4" s="41"/>
      <c r="WQR4" s="41"/>
      <c r="WQS4" s="41"/>
      <c r="WQT4" s="41"/>
      <c r="WQU4" s="41"/>
      <c r="WQV4" s="41"/>
      <c r="WQW4" s="41"/>
      <c r="WQX4" s="41"/>
      <c r="WQY4" s="41"/>
      <c r="WQZ4" s="41"/>
      <c r="WRA4" s="41"/>
      <c r="WRB4" s="41"/>
      <c r="WRC4" s="41"/>
      <c r="WRD4" s="41"/>
      <c r="WRE4" s="41"/>
      <c r="WRF4" s="41"/>
      <c r="WRG4" s="41"/>
      <c r="WRH4" s="41"/>
      <c r="WRI4" s="41"/>
      <c r="WRJ4" s="41"/>
      <c r="WRK4" s="41"/>
      <c r="WRL4" s="41"/>
      <c r="WRM4" s="41"/>
      <c r="WRN4" s="41"/>
      <c r="WRO4" s="41"/>
      <c r="WRP4" s="41"/>
      <c r="WRQ4" s="41"/>
      <c r="WRR4" s="41"/>
      <c r="WRS4" s="41"/>
      <c r="WRT4" s="41"/>
      <c r="WRU4" s="41"/>
      <c r="WRV4" s="41"/>
      <c r="WRW4" s="41"/>
      <c r="WRX4" s="41"/>
      <c r="WRY4" s="41"/>
      <c r="WRZ4" s="41"/>
      <c r="WSA4" s="41"/>
      <c r="WSB4" s="41"/>
      <c r="WSC4" s="41"/>
      <c r="WSD4" s="41"/>
      <c r="WSE4" s="41"/>
      <c r="WSF4" s="41"/>
      <c r="WSG4" s="41"/>
      <c r="WSH4" s="41"/>
      <c r="WSI4" s="41"/>
      <c r="WSJ4" s="41"/>
      <c r="WSK4" s="41"/>
      <c r="WSL4" s="41"/>
      <c r="WSM4" s="41"/>
      <c r="WSN4" s="41"/>
      <c r="WSO4" s="41"/>
      <c r="WSP4" s="41"/>
      <c r="WSQ4" s="41"/>
      <c r="WSR4" s="41"/>
      <c r="WSS4" s="41"/>
      <c r="WST4" s="41"/>
      <c r="WSU4" s="41"/>
      <c r="WSV4" s="41"/>
      <c r="WSW4" s="41"/>
      <c r="WSX4" s="41"/>
      <c r="WSY4" s="41"/>
      <c r="WSZ4" s="41"/>
      <c r="WTA4" s="41"/>
      <c r="WTB4" s="41"/>
      <c r="WTC4" s="41"/>
      <c r="WTD4" s="41"/>
      <c r="WTE4" s="41"/>
      <c r="WTF4" s="41"/>
      <c r="WTG4" s="41"/>
      <c r="WTH4" s="41"/>
      <c r="WTI4" s="41"/>
      <c r="WTJ4" s="41"/>
      <c r="WTK4" s="41"/>
      <c r="WTL4" s="41"/>
      <c r="WTM4" s="41"/>
      <c r="WTN4" s="41"/>
      <c r="WTO4" s="41"/>
      <c r="WTP4" s="41"/>
      <c r="WTQ4" s="41"/>
      <c r="WTR4" s="41"/>
      <c r="WTS4" s="41"/>
      <c r="WTT4" s="41"/>
      <c r="WTU4" s="41"/>
      <c r="WTV4" s="41"/>
      <c r="WTW4" s="41"/>
      <c r="WTX4" s="41"/>
      <c r="WTY4" s="41"/>
      <c r="WTZ4" s="41"/>
      <c r="WUA4" s="41"/>
      <c r="WUB4" s="41"/>
      <c r="WUC4" s="41"/>
      <c r="WUD4" s="41"/>
      <c r="WUE4" s="41"/>
      <c r="WUF4" s="41"/>
      <c r="WUG4" s="41"/>
      <c r="WUH4" s="41"/>
      <c r="WUI4" s="41"/>
      <c r="WUJ4" s="41"/>
      <c r="WUK4" s="41"/>
      <c r="WUL4" s="41"/>
      <c r="WUM4" s="41"/>
      <c r="WUN4" s="41"/>
      <c r="WUO4" s="41"/>
      <c r="WUP4" s="41"/>
      <c r="WUQ4" s="41"/>
      <c r="WUR4" s="41"/>
      <c r="WUS4" s="41"/>
      <c r="WUT4" s="41"/>
      <c r="WUU4" s="41"/>
      <c r="WUV4" s="41"/>
      <c r="WUW4" s="41"/>
      <c r="WUX4" s="41"/>
      <c r="WUY4" s="41"/>
      <c r="WUZ4" s="41"/>
      <c r="WVA4" s="41"/>
      <c r="WVB4" s="41"/>
      <c r="WVC4" s="41"/>
      <c r="WVD4" s="41"/>
      <c r="WVE4" s="41"/>
      <c r="WVF4" s="41"/>
      <c r="WVG4" s="41"/>
      <c r="WVH4" s="41"/>
      <c r="WVI4" s="41"/>
      <c r="WVJ4" s="41"/>
      <c r="WVK4" s="41"/>
      <c r="WVL4" s="41"/>
      <c r="WVM4" s="41"/>
      <c r="WVN4" s="41"/>
      <c r="WVO4" s="41"/>
      <c r="WVP4" s="41"/>
      <c r="WVQ4" s="41"/>
      <c r="WVR4" s="41"/>
      <c r="WVS4" s="41"/>
      <c r="WVT4" s="41"/>
      <c r="WVU4" s="41"/>
      <c r="WVV4" s="41"/>
      <c r="WVW4" s="41"/>
      <c r="WVX4" s="41"/>
      <c r="WVY4" s="41"/>
      <c r="WVZ4" s="41"/>
      <c r="WWA4" s="41"/>
      <c r="WWB4" s="41"/>
      <c r="WWC4" s="41"/>
      <c r="WWD4" s="41"/>
      <c r="WWE4" s="41"/>
      <c r="WWF4" s="41"/>
      <c r="WWG4" s="41"/>
      <c r="WWH4" s="41"/>
      <c r="WWI4" s="41"/>
      <c r="WWJ4" s="41"/>
      <c r="WWK4" s="41"/>
      <c r="WWL4" s="41"/>
      <c r="WWM4" s="41"/>
      <c r="WWN4" s="41"/>
      <c r="WWO4" s="41"/>
      <c r="WWP4" s="41"/>
      <c r="WWQ4" s="41"/>
      <c r="WWR4" s="41"/>
      <c r="WWS4" s="41"/>
      <c r="WWT4" s="41"/>
      <c r="WWU4" s="41"/>
      <c r="WWV4" s="41"/>
      <c r="WWW4" s="41"/>
      <c r="WWX4" s="41"/>
      <c r="WWY4" s="41"/>
      <c r="WWZ4" s="41"/>
      <c r="WXA4" s="41"/>
      <c r="WXB4" s="41"/>
      <c r="WXC4" s="41"/>
      <c r="WXD4" s="41"/>
      <c r="WXE4" s="41"/>
      <c r="WXF4" s="41"/>
      <c r="WXG4" s="41"/>
      <c r="WXH4" s="41"/>
      <c r="WXI4" s="41"/>
      <c r="WXJ4" s="41"/>
      <c r="WXK4" s="41"/>
      <c r="WXL4" s="41"/>
      <c r="WXM4" s="41"/>
      <c r="WXN4" s="41"/>
      <c r="WXO4" s="41"/>
      <c r="WXP4" s="41"/>
      <c r="WXQ4" s="41"/>
      <c r="WXR4" s="41"/>
      <c r="WXS4" s="41"/>
      <c r="WXT4" s="41"/>
      <c r="WXU4" s="41"/>
      <c r="WXV4" s="41"/>
      <c r="WXW4" s="41"/>
      <c r="WXX4" s="41"/>
      <c r="WXY4" s="41"/>
      <c r="WXZ4" s="41"/>
      <c r="WYA4" s="41"/>
      <c r="WYB4" s="41"/>
      <c r="WYC4" s="41"/>
      <c r="WYD4" s="41"/>
      <c r="WYE4" s="41"/>
      <c r="WYF4" s="41"/>
      <c r="WYG4" s="41"/>
      <c r="WYH4" s="41"/>
      <c r="WYI4" s="41"/>
      <c r="WYJ4" s="41"/>
      <c r="WYK4" s="41"/>
      <c r="WYL4" s="41"/>
      <c r="WYM4" s="41"/>
      <c r="WYN4" s="41"/>
      <c r="WYO4" s="41"/>
      <c r="WYP4" s="41"/>
      <c r="WYQ4" s="41"/>
      <c r="WYR4" s="41"/>
      <c r="WYS4" s="41"/>
      <c r="WYT4" s="41"/>
      <c r="WYU4" s="41"/>
      <c r="WYV4" s="41"/>
      <c r="WYW4" s="41"/>
      <c r="WYX4" s="41"/>
      <c r="WYY4" s="41"/>
      <c r="WYZ4" s="41"/>
      <c r="WZA4" s="41"/>
      <c r="WZB4" s="41"/>
      <c r="WZC4" s="41"/>
      <c r="WZD4" s="41"/>
      <c r="WZE4" s="41"/>
      <c r="WZF4" s="41"/>
      <c r="WZG4" s="41"/>
      <c r="WZH4" s="41"/>
      <c r="WZI4" s="41"/>
      <c r="WZJ4" s="41"/>
      <c r="WZK4" s="41"/>
      <c r="WZL4" s="41"/>
      <c r="WZM4" s="41"/>
      <c r="WZN4" s="41"/>
      <c r="WZO4" s="41"/>
      <c r="WZP4" s="41"/>
      <c r="WZQ4" s="41"/>
      <c r="WZR4" s="41"/>
      <c r="WZS4" s="41"/>
      <c r="WZT4" s="41"/>
      <c r="WZU4" s="41"/>
      <c r="WZV4" s="41"/>
      <c r="WZW4" s="41"/>
      <c r="WZX4" s="41"/>
      <c r="WZY4" s="41"/>
      <c r="WZZ4" s="41"/>
      <c r="XAA4" s="41"/>
      <c r="XAB4" s="41"/>
      <c r="XAC4" s="41"/>
      <c r="XAD4" s="41"/>
      <c r="XAE4" s="41"/>
      <c r="XAF4" s="41"/>
      <c r="XAG4" s="41"/>
      <c r="XAH4" s="41"/>
      <c r="XAI4" s="41"/>
      <c r="XAJ4" s="41"/>
      <c r="XAK4" s="41"/>
      <c r="XAL4" s="41"/>
      <c r="XAM4" s="41"/>
      <c r="XAN4" s="41"/>
      <c r="XAO4" s="41"/>
      <c r="XAP4" s="41"/>
      <c r="XAQ4" s="41"/>
      <c r="XAR4" s="41"/>
      <c r="XAS4" s="41"/>
      <c r="XAT4" s="41"/>
      <c r="XAU4" s="41"/>
      <c r="XAV4" s="41"/>
      <c r="XAW4" s="41"/>
      <c r="XAX4" s="41"/>
      <c r="XAY4" s="41"/>
      <c r="XAZ4" s="41"/>
      <c r="XBA4" s="41"/>
      <c r="XBB4" s="41"/>
      <c r="XBC4" s="41"/>
      <c r="XBD4" s="41"/>
      <c r="XBE4" s="41"/>
      <c r="XBF4" s="41"/>
      <c r="XBG4" s="41"/>
      <c r="XBH4" s="41"/>
      <c r="XBI4" s="41"/>
      <c r="XBJ4" s="41"/>
      <c r="XBK4" s="41"/>
      <c r="XBL4" s="41"/>
      <c r="XBM4" s="41"/>
      <c r="XBN4" s="41"/>
      <c r="XBO4" s="41"/>
      <c r="XBP4" s="41"/>
      <c r="XBQ4" s="41"/>
      <c r="XBR4" s="41"/>
      <c r="XBS4" s="41"/>
      <c r="XBT4" s="41"/>
      <c r="XBU4" s="41"/>
      <c r="XBV4" s="41"/>
      <c r="XBW4" s="41"/>
      <c r="XBX4" s="41"/>
      <c r="XBY4" s="41"/>
      <c r="XBZ4" s="41"/>
      <c r="XCA4" s="41"/>
      <c r="XCB4" s="41"/>
      <c r="XCC4" s="41"/>
      <c r="XCD4" s="41"/>
      <c r="XCE4" s="41"/>
      <c r="XCF4" s="41"/>
      <c r="XCG4" s="41"/>
      <c r="XCH4" s="41"/>
      <c r="XCI4" s="41"/>
      <c r="XCJ4" s="41"/>
      <c r="XCK4" s="41"/>
      <c r="XCL4" s="41"/>
      <c r="XCM4" s="41"/>
      <c r="XCN4" s="41"/>
      <c r="XCO4" s="41"/>
      <c r="XCP4" s="41"/>
      <c r="XCQ4" s="41"/>
      <c r="XCR4" s="41"/>
      <c r="XCS4" s="41"/>
      <c r="XCT4" s="41"/>
      <c r="XCU4" s="41"/>
      <c r="XCV4" s="41"/>
      <c r="XCW4" s="41"/>
      <c r="XCX4" s="41"/>
      <c r="XCY4" s="41"/>
      <c r="XCZ4" s="41"/>
      <c r="XDA4" s="41"/>
      <c r="XDB4" s="41"/>
      <c r="XDC4" s="41"/>
      <c r="XDD4" s="41"/>
      <c r="XDE4" s="41"/>
      <c r="XDF4" s="41"/>
      <c r="XDG4" s="41"/>
      <c r="XDH4" s="41"/>
      <c r="XDI4" s="41"/>
      <c r="XDJ4" s="41"/>
      <c r="XDK4" s="41"/>
      <c r="XDL4" s="41"/>
      <c r="XDM4" s="41"/>
      <c r="XDN4" s="41"/>
      <c r="XDO4" s="41"/>
      <c r="XDP4" s="41"/>
      <c r="XDQ4" s="41"/>
      <c r="XDR4" s="41"/>
      <c r="XDS4" s="41"/>
      <c r="XDT4" s="41"/>
      <c r="XDU4" s="41"/>
      <c r="XDV4" s="41"/>
      <c r="XDW4" s="41"/>
      <c r="XDX4" s="41"/>
      <c r="XDY4" s="41"/>
      <c r="XDZ4" s="41"/>
      <c r="XEA4" s="41"/>
      <c r="XEB4" s="41"/>
      <c r="XEC4" s="41"/>
      <c r="XED4" s="41"/>
      <c r="XEE4" s="41"/>
      <c r="XEF4" s="41"/>
      <c r="XEG4" s="41"/>
      <c r="XEH4" s="41"/>
      <c r="XEI4" s="41"/>
      <c r="XEJ4" s="41"/>
      <c r="XEK4" s="41"/>
      <c r="XEL4" s="41"/>
      <c r="XEM4" s="41"/>
      <c r="XEN4" s="41"/>
      <c r="XEO4" s="41"/>
      <c r="XEP4" s="41"/>
    </row>
    <row r="5" spans="2:16370" s="41" customFormat="1" ht="45" customHeight="1" thickBot="1">
      <c r="B5" s="244" t="s">
        <v>225</v>
      </c>
      <c r="C5" s="245" t="s">
        <v>159</v>
      </c>
      <c r="D5" s="245" t="s">
        <v>159</v>
      </c>
      <c r="E5" s="245" t="s">
        <v>159</v>
      </c>
      <c r="F5" s="245" t="s">
        <v>159</v>
      </c>
      <c r="G5" s="245" t="s">
        <v>159</v>
      </c>
      <c r="H5" s="245" t="s">
        <v>159</v>
      </c>
      <c r="I5" s="245" t="s">
        <v>159</v>
      </c>
      <c r="J5" s="245" t="s">
        <v>159</v>
      </c>
      <c r="K5" s="245" t="s">
        <v>159</v>
      </c>
      <c r="L5" s="245" t="s">
        <v>159</v>
      </c>
      <c r="M5" s="245" t="s">
        <v>159</v>
      </c>
      <c r="N5" s="245" t="s">
        <v>159</v>
      </c>
      <c r="O5" s="245" t="s">
        <v>159</v>
      </c>
      <c r="P5" s="245" t="s">
        <v>159</v>
      </c>
      <c r="Q5" s="245" t="s">
        <v>159</v>
      </c>
    </row>
    <row r="6" spans="2:16370" s="41" customFormat="1" ht="45" customHeight="1" thickBot="1">
      <c r="B6" s="246" t="s">
        <v>226</v>
      </c>
      <c r="C6" s="246" t="s">
        <v>159</v>
      </c>
      <c r="D6" s="246" t="s">
        <v>159</v>
      </c>
      <c r="E6" s="246" t="s">
        <v>159</v>
      </c>
      <c r="F6" s="246" t="s">
        <v>159</v>
      </c>
      <c r="G6" s="246" t="s">
        <v>159</v>
      </c>
      <c r="H6" s="246" t="s">
        <v>159</v>
      </c>
      <c r="I6" s="246" t="s">
        <v>159</v>
      </c>
      <c r="J6" s="246" t="s">
        <v>159</v>
      </c>
      <c r="K6" s="246" t="s">
        <v>159</v>
      </c>
      <c r="L6" s="246" t="s">
        <v>159</v>
      </c>
      <c r="M6" s="246" t="s">
        <v>159</v>
      </c>
      <c r="N6" s="246" t="s">
        <v>159</v>
      </c>
      <c r="O6" s="246" t="s">
        <v>159</v>
      </c>
      <c r="P6" s="246" t="s">
        <v>159</v>
      </c>
      <c r="Q6" s="246" t="s">
        <v>159</v>
      </c>
    </row>
    <row r="7" spans="2:16370" ht="45" customHeight="1" thickBot="1">
      <c r="B7" s="244" t="s">
        <v>222</v>
      </c>
      <c r="C7" s="245" t="s">
        <v>159</v>
      </c>
      <c r="D7" s="245" t="s">
        <v>159</v>
      </c>
      <c r="E7" s="245" t="s">
        <v>159</v>
      </c>
      <c r="F7" s="245" t="s">
        <v>159</v>
      </c>
      <c r="G7" s="245" t="s">
        <v>159</v>
      </c>
      <c r="H7" s="245" t="s">
        <v>159</v>
      </c>
      <c r="I7" s="245" t="s">
        <v>159</v>
      </c>
      <c r="J7" s="245" t="s">
        <v>159</v>
      </c>
      <c r="K7" s="245" t="s">
        <v>159</v>
      </c>
      <c r="L7" s="245" t="s">
        <v>159</v>
      </c>
      <c r="M7" s="245" t="s">
        <v>159</v>
      </c>
      <c r="N7" s="245" t="s">
        <v>159</v>
      </c>
      <c r="O7" s="245" t="s">
        <v>159</v>
      </c>
      <c r="P7" s="245" t="s">
        <v>159</v>
      </c>
      <c r="Q7" s="245" t="s">
        <v>159</v>
      </c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  <c r="IU7" s="41"/>
      <c r="IV7" s="41"/>
      <c r="IW7" s="41"/>
      <c r="IX7" s="41"/>
      <c r="IY7" s="41"/>
      <c r="IZ7" s="41"/>
      <c r="JA7" s="41"/>
      <c r="JB7" s="41"/>
      <c r="JC7" s="41"/>
      <c r="JD7" s="41"/>
      <c r="JE7" s="41"/>
      <c r="JF7" s="41"/>
      <c r="JG7" s="41"/>
      <c r="JH7" s="41"/>
      <c r="JI7" s="41"/>
      <c r="JJ7" s="41"/>
      <c r="JK7" s="41"/>
      <c r="JL7" s="41"/>
      <c r="JM7" s="41"/>
      <c r="JN7" s="41"/>
      <c r="JO7" s="41"/>
      <c r="JP7" s="41"/>
      <c r="JQ7" s="41"/>
      <c r="JR7" s="41"/>
      <c r="JS7" s="41"/>
      <c r="JT7" s="41"/>
      <c r="JU7" s="41"/>
      <c r="JV7" s="41"/>
      <c r="JW7" s="41"/>
      <c r="JX7" s="41"/>
      <c r="JY7" s="41"/>
      <c r="JZ7" s="41"/>
      <c r="KA7" s="41"/>
      <c r="KB7" s="41"/>
      <c r="KC7" s="41"/>
      <c r="KD7" s="41"/>
      <c r="KE7" s="41"/>
      <c r="KF7" s="41"/>
      <c r="KG7" s="41"/>
      <c r="KH7" s="41"/>
      <c r="KI7" s="41"/>
      <c r="KJ7" s="41"/>
      <c r="KK7" s="41"/>
      <c r="KL7" s="41"/>
      <c r="KM7" s="41"/>
      <c r="KN7" s="41"/>
      <c r="KO7" s="41"/>
      <c r="KP7" s="41"/>
      <c r="KQ7" s="41"/>
      <c r="KR7" s="41"/>
      <c r="KS7" s="41"/>
      <c r="KT7" s="41"/>
      <c r="KU7" s="41"/>
      <c r="KV7" s="41"/>
      <c r="KW7" s="41"/>
      <c r="KX7" s="41"/>
      <c r="KY7" s="41"/>
      <c r="KZ7" s="41"/>
      <c r="LA7" s="41"/>
      <c r="LB7" s="41"/>
      <c r="LC7" s="41"/>
      <c r="LD7" s="41"/>
      <c r="LE7" s="41"/>
      <c r="LF7" s="41"/>
      <c r="LG7" s="41"/>
      <c r="LH7" s="41"/>
      <c r="LI7" s="41"/>
      <c r="LJ7" s="41"/>
      <c r="LK7" s="41"/>
      <c r="LL7" s="41"/>
      <c r="LM7" s="41"/>
      <c r="LN7" s="41"/>
      <c r="LO7" s="41"/>
      <c r="LP7" s="41"/>
      <c r="LQ7" s="41"/>
      <c r="LR7" s="41"/>
      <c r="LS7" s="41"/>
      <c r="LT7" s="41"/>
      <c r="LU7" s="41"/>
      <c r="LV7" s="41"/>
      <c r="LW7" s="41"/>
      <c r="LX7" s="41"/>
      <c r="LY7" s="41"/>
      <c r="LZ7" s="41"/>
      <c r="MA7" s="41"/>
      <c r="MB7" s="41"/>
      <c r="MC7" s="41"/>
      <c r="MD7" s="41"/>
      <c r="ME7" s="41"/>
      <c r="MF7" s="41"/>
      <c r="MG7" s="41"/>
      <c r="MH7" s="41"/>
      <c r="MI7" s="41"/>
      <c r="MJ7" s="41"/>
      <c r="MK7" s="41"/>
      <c r="ML7" s="41"/>
      <c r="MM7" s="41"/>
      <c r="MN7" s="41"/>
      <c r="MO7" s="41"/>
      <c r="MP7" s="41"/>
      <c r="MQ7" s="41"/>
      <c r="MR7" s="41"/>
      <c r="MS7" s="41"/>
      <c r="MT7" s="41"/>
      <c r="MU7" s="41"/>
      <c r="MV7" s="41"/>
      <c r="MW7" s="41"/>
      <c r="MX7" s="41"/>
      <c r="MY7" s="41"/>
      <c r="MZ7" s="41"/>
      <c r="NA7" s="41"/>
      <c r="NB7" s="41"/>
      <c r="NC7" s="41"/>
      <c r="ND7" s="41"/>
      <c r="NE7" s="41"/>
      <c r="NF7" s="41"/>
      <c r="NG7" s="41"/>
      <c r="NH7" s="41"/>
      <c r="NI7" s="41"/>
      <c r="NJ7" s="41"/>
      <c r="NK7" s="41"/>
      <c r="NL7" s="41"/>
      <c r="NM7" s="41"/>
      <c r="NN7" s="41"/>
      <c r="NO7" s="41"/>
      <c r="NP7" s="41"/>
      <c r="NQ7" s="41"/>
      <c r="NR7" s="41"/>
      <c r="NS7" s="41"/>
      <c r="NT7" s="41"/>
      <c r="NU7" s="41"/>
      <c r="NV7" s="41"/>
      <c r="NW7" s="41"/>
      <c r="NX7" s="41"/>
      <c r="NY7" s="41"/>
      <c r="NZ7" s="41"/>
      <c r="OA7" s="41"/>
      <c r="OB7" s="41"/>
      <c r="OC7" s="41"/>
      <c r="OD7" s="41"/>
      <c r="OE7" s="41"/>
      <c r="OF7" s="41"/>
      <c r="OG7" s="41"/>
      <c r="OH7" s="41"/>
      <c r="OI7" s="41"/>
      <c r="OJ7" s="41"/>
      <c r="OK7" s="41"/>
      <c r="OL7" s="41"/>
      <c r="OM7" s="41"/>
      <c r="ON7" s="41"/>
      <c r="OO7" s="41"/>
      <c r="OP7" s="41"/>
      <c r="OQ7" s="41"/>
      <c r="OR7" s="41"/>
      <c r="OS7" s="41"/>
      <c r="OT7" s="41"/>
      <c r="OU7" s="41"/>
      <c r="OV7" s="41"/>
      <c r="OW7" s="41"/>
      <c r="OX7" s="41"/>
      <c r="OY7" s="41"/>
      <c r="OZ7" s="41"/>
      <c r="PA7" s="41"/>
      <c r="PB7" s="41"/>
      <c r="PC7" s="41"/>
      <c r="PD7" s="41"/>
      <c r="PE7" s="41"/>
      <c r="PF7" s="41"/>
      <c r="PG7" s="41"/>
      <c r="PH7" s="41"/>
      <c r="PI7" s="41"/>
      <c r="PJ7" s="41"/>
      <c r="PK7" s="41"/>
      <c r="PL7" s="41"/>
      <c r="PM7" s="41"/>
      <c r="PN7" s="41"/>
      <c r="PO7" s="41"/>
      <c r="PP7" s="41"/>
      <c r="PQ7" s="41"/>
      <c r="PR7" s="41"/>
      <c r="PS7" s="41"/>
      <c r="PT7" s="41"/>
      <c r="PU7" s="41"/>
      <c r="PV7" s="41"/>
      <c r="PW7" s="41"/>
      <c r="PX7" s="41"/>
      <c r="PY7" s="41"/>
      <c r="PZ7" s="41"/>
      <c r="QA7" s="41"/>
      <c r="QB7" s="41"/>
      <c r="QC7" s="41"/>
      <c r="QD7" s="41"/>
      <c r="QE7" s="41"/>
      <c r="QF7" s="41"/>
      <c r="QG7" s="41"/>
      <c r="QH7" s="41"/>
      <c r="QI7" s="41"/>
      <c r="QJ7" s="41"/>
      <c r="QK7" s="41"/>
      <c r="QL7" s="41"/>
      <c r="QM7" s="41"/>
      <c r="QN7" s="41"/>
      <c r="QO7" s="41"/>
      <c r="QP7" s="41"/>
      <c r="QQ7" s="41"/>
      <c r="QR7" s="41"/>
      <c r="QS7" s="41"/>
      <c r="QT7" s="41"/>
      <c r="QU7" s="41"/>
      <c r="QV7" s="41"/>
      <c r="QW7" s="41"/>
      <c r="QX7" s="41"/>
      <c r="QY7" s="41"/>
      <c r="QZ7" s="41"/>
      <c r="RA7" s="41"/>
      <c r="RB7" s="41"/>
      <c r="RC7" s="41"/>
      <c r="RD7" s="41"/>
      <c r="RE7" s="41"/>
      <c r="RF7" s="41"/>
      <c r="RG7" s="41"/>
      <c r="RH7" s="41"/>
      <c r="RI7" s="41"/>
      <c r="RJ7" s="41"/>
      <c r="RK7" s="41"/>
      <c r="RL7" s="41"/>
      <c r="RM7" s="41"/>
      <c r="RN7" s="41"/>
      <c r="RO7" s="41"/>
      <c r="RP7" s="41"/>
      <c r="RQ7" s="41"/>
      <c r="RR7" s="41"/>
      <c r="RS7" s="41"/>
      <c r="RT7" s="41"/>
      <c r="RU7" s="41"/>
      <c r="RV7" s="41"/>
      <c r="RW7" s="41"/>
      <c r="RX7" s="41"/>
      <c r="RY7" s="41"/>
      <c r="RZ7" s="41"/>
      <c r="SA7" s="41"/>
      <c r="SB7" s="41"/>
      <c r="SC7" s="41"/>
      <c r="SD7" s="41"/>
      <c r="SE7" s="41"/>
      <c r="SF7" s="41"/>
      <c r="SG7" s="41"/>
      <c r="SH7" s="41"/>
      <c r="SI7" s="41"/>
      <c r="SJ7" s="41"/>
      <c r="SK7" s="41"/>
      <c r="SL7" s="41"/>
      <c r="SM7" s="41"/>
      <c r="SN7" s="41"/>
      <c r="SO7" s="41"/>
      <c r="SP7" s="41"/>
      <c r="SQ7" s="41"/>
      <c r="SR7" s="41"/>
      <c r="SS7" s="41"/>
      <c r="ST7" s="41"/>
      <c r="SU7" s="41"/>
      <c r="SV7" s="41"/>
      <c r="SW7" s="41"/>
      <c r="SX7" s="41"/>
      <c r="SY7" s="41"/>
      <c r="SZ7" s="41"/>
      <c r="TA7" s="41"/>
      <c r="TB7" s="41"/>
      <c r="TC7" s="41"/>
      <c r="TD7" s="41"/>
      <c r="TE7" s="41"/>
      <c r="TF7" s="41"/>
      <c r="TG7" s="41"/>
      <c r="TH7" s="41"/>
      <c r="TI7" s="41"/>
      <c r="TJ7" s="41"/>
      <c r="TK7" s="41"/>
      <c r="TL7" s="41"/>
      <c r="TM7" s="41"/>
      <c r="TN7" s="41"/>
      <c r="TO7" s="41"/>
      <c r="TP7" s="41"/>
      <c r="TQ7" s="41"/>
      <c r="TR7" s="41"/>
      <c r="TS7" s="41"/>
      <c r="TT7" s="41"/>
      <c r="TU7" s="41"/>
      <c r="TV7" s="41"/>
      <c r="TW7" s="41"/>
      <c r="TX7" s="41"/>
      <c r="TY7" s="41"/>
      <c r="TZ7" s="41"/>
      <c r="UA7" s="41"/>
      <c r="UB7" s="41"/>
      <c r="UC7" s="41"/>
      <c r="UD7" s="41"/>
      <c r="UE7" s="41"/>
      <c r="UF7" s="41"/>
      <c r="UG7" s="41"/>
      <c r="UH7" s="41"/>
      <c r="UI7" s="41"/>
      <c r="UJ7" s="41"/>
      <c r="UK7" s="41"/>
      <c r="UL7" s="41"/>
      <c r="UM7" s="41"/>
      <c r="UN7" s="41"/>
      <c r="UO7" s="41"/>
      <c r="UP7" s="41"/>
      <c r="UQ7" s="41"/>
      <c r="UR7" s="41"/>
      <c r="US7" s="41"/>
      <c r="UT7" s="41"/>
      <c r="UU7" s="41"/>
      <c r="UV7" s="41"/>
      <c r="UW7" s="41"/>
      <c r="UX7" s="41"/>
      <c r="UY7" s="41"/>
      <c r="UZ7" s="41"/>
      <c r="VA7" s="41"/>
      <c r="VB7" s="41"/>
      <c r="VC7" s="41"/>
      <c r="VD7" s="41"/>
      <c r="VE7" s="41"/>
      <c r="VF7" s="41"/>
      <c r="VG7" s="41"/>
      <c r="VH7" s="41"/>
      <c r="VI7" s="41"/>
      <c r="VJ7" s="41"/>
      <c r="VK7" s="41"/>
      <c r="VL7" s="41"/>
      <c r="VM7" s="41"/>
      <c r="VN7" s="41"/>
      <c r="VO7" s="41"/>
      <c r="VP7" s="41"/>
      <c r="VQ7" s="41"/>
      <c r="VR7" s="41"/>
      <c r="VS7" s="41"/>
      <c r="VT7" s="41"/>
      <c r="VU7" s="41"/>
      <c r="VV7" s="41"/>
      <c r="VW7" s="41"/>
      <c r="VX7" s="41"/>
      <c r="VY7" s="41"/>
      <c r="VZ7" s="41"/>
      <c r="WA7" s="41"/>
      <c r="WB7" s="41"/>
      <c r="WC7" s="41"/>
      <c r="WD7" s="41"/>
      <c r="WE7" s="41"/>
      <c r="WF7" s="41"/>
      <c r="WG7" s="41"/>
      <c r="WH7" s="41"/>
      <c r="WI7" s="41"/>
      <c r="WJ7" s="41"/>
      <c r="WK7" s="41"/>
      <c r="WL7" s="41"/>
      <c r="WM7" s="41"/>
      <c r="WN7" s="41"/>
      <c r="WO7" s="41"/>
      <c r="WP7" s="41"/>
      <c r="WQ7" s="41"/>
      <c r="WR7" s="41"/>
      <c r="WS7" s="41"/>
      <c r="WT7" s="41"/>
      <c r="WU7" s="41"/>
      <c r="WV7" s="41"/>
      <c r="WW7" s="41"/>
      <c r="WX7" s="41"/>
      <c r="WY7" s="41"/>
      <c r="WZ7" s="41"/>
      <c r="XA7" s="41"/>
      <c r="XB7" s="41"/>
      <c r="XC7" s="41"/>
      <c r="XD7" s="41"/>
      <c r="XE7" s="41"/>
      <c r="XF7" s="41"/>
      <c r="XG7" s="41"/>
      <c r="XH7" s="41"/>
      <c r="XI7" s="41"/>
      <c r="XJ7" s="41"/>
      <c r="XK7" s="41"/>
      <c r="XL7" s="41"/>
      <c r="XM7" s="41"/>
      <c r="XN7" s="41"/>
      <c r="XO7" s="41"/>
      <c r="XP7" s="41"/>
      <c r="XQ7" s="41"/>
      <c r="XR7" s="41"/>
      <c r="XS7" s="41"/>
      <c r="XT7" s="41"/>
      <c r="XU7" s="41"/>
      <c r="XV7" s="41"/>
      <c r="XW7" s="41"/>
      <c r="XX7" s="41"/>
      <c r="XY7" s="41"/>
      <c r="XZ7" s="41"/>
      <c r="YA7" s="41"/>
      <c r="YB7" s="41"/>
      <c r="YC7" s="41"/>
      <c r="YD7" s="41"/>
      <c r="YE7" s="41"/>
      <c r="YF7" s="41"/>
      <c r="YG7" s="41"/>
      <c r="YH7" s="41"/>
      <c r="YI7" s="41"/>
      <c r="YJ7" s="41"/>
      <c r="YK7" s="41"/>
      <c r="YL7" s="41"/>
      <c r="YM7" s="41"/>
      <c r="YN7" s="41"/>
      <c r="YO7" s="41"/>
      <c r="YP7" s="41"/>
      <c r="YQ7" s="41"/>
      <c r="YR7" s="41"/>
      <c r="YS7" s="41"/>
      <c r="YT7" s="41"/>
      <c r="YU7" s="41"/>
      <c r="YV7" s="41"/>
      <c r="YW7" s="41"/>
      <c r="YX7" s="41"/>
      <c r="YY7" s="41"/>
      <c r="YZ7" s="41"/>
      <c r="ZA7" s="41"/>
      <c r="ZB7" s="41"/>
      <c r="ZC7" s="41"/>
      <c r="ZD7" s="41"/>
      <c r="ZE7" s="41"/>
      <c r="ZF7" s="41"/>
      <c r="ZG7" s="41"/>
      <c r="ZH7" s="41"/>
      <c r="ZI7" s="41"/>
      <c r="ZJ7" s="41"/>
      <c r="ZK7" s="41"/>
      <c r="ZL7" s="41"/>
      <c r="ZM7" s="41"/>
      <c r="ZN7" s="41"/>
      <c r="ZO7" s="41"/>
      <c r="ZP7" s="41"/>
      <c r="ZQ7" s="41"/>
      <c r="ZR7" s="41"/>
      <c r="ZS7" s="41"/>
      <c r="ZT7" s="41"/>
      <c r="ZU7" s="41"/>
      <c r="ZV7" s="41"/>
      <c r="ZW7" s="41"/>
      <c r="ZX7" s="41"/>
      <c r="ZY7" s="41"/>
      <c r="ZZ7" s="41"/>
      <c r="AAA7" s="41"/>
      <c r="AAB7" s="41"/>
      <c r="AAC7" s="41"/>
      <c r="AAD7" s="41"/>
      <c r="AAE7" s="41"/>
      <c r="AAF7" s="41"/>
      <c r="AAG7" s="41"/>
      <c r="AAH7" s="41"/>
      <c r="AAI7" s="41"/>
      <c r="AAJ7" s="41"/>
      <c r="AAK7" s="41"/>
      <c r="AAL7" s="41"/>
      <c r="AAM7" s="41"/>
      <c r="AAN7" s="41"/>
      <c r="AAO7" s="41"/>
      <c r="AAP7" s="41"/>
      <c r="AAQ7" s="41"/>
      <c r="AAR7" s="41"/>
      <c r="AAS7" s="41"/>
      <c r="AAT7" s="41"/>
      <c r="AAU7" s="41"/>
      <c r="AAV7" s="41"/>
      <c r="AAW7" s="41"/>
      <c r="AAX7" s="41"/>
      <c r="AAY7" s="41"/>
      <c r="AAZ7" s="41"/>
      <c r="ABA7" s="41"/>
      <c r="ABB7" s="41"/>
      <c r="ABC7" s="41"/>
      <c r="ABD7" s="41"/>
      <c r="ABE7" s="41"/>
      <c r="ABF7" s="41"/>
      <c r="ABG7" s="41"/>
      <c r="ABH7" s="41"/>
      <c r="ABI7" s="41"/>
      <c r="ABJ7" s="41"/>
      <c r="ABK7" s="41"/>
      <c r="ABL7" s="41"/>
      <c r="ABM7" s="41"/>
      <c r="ABN7" s="41"/>
      <c r="ABO7" s="41"/>
      <c r="ABP7" s="41"/>
      <c r="ABQ7" s="41"/>
      <c r="ABR7" s="41"/>
      <c r="ABS7" s="41"/>
      <c r="ABT7" s="41"/>
      <c r="ABU7" s="41"/>
      <c r="ABV7" s="41"/>
      <c r="ABW7" s="41"/>
      <c r="ABX7" s="41"/>
      <c r="ABY7" s="41"/>
      <c r="ABZ7" s="41"/>
      <c r="ACA7" s="41"/>
      <c r="ACB7" s="41"/>
      <c r="ACC7" s="41"/>
      <c r="ACD7" s="41"/>
      <c r="ACE7" s="41"/>
      <c r="ACF7" s="41"/>
      <c r="ACG7" s="41"/>
      <c r="ACH7" s="41"/>
      <c r="ACI7" s="41"/>
      <c r="ACJ7" s="41"/>
      <c r="ACK7" s="41"/>
      <c r="ACL7" s="41"/>
      <c r="ACM7" s="41"/>
      <c r="ACN7" s="41"/>
      <c r="ACO7" s="41"/>
      <c r="ACP7" s="41"/>
      <c r="ACQ7" s="41"/>
      <c r="ACR7" s="41"/>
      <c r="ACS7" s="41"/>
      <c r="ACT7" s="41"/>
      <c r="ACU7" s="41"/>
      <c r="ACV7" s="41"/>
      <c r="ACW7" s="41"/>
      <c r="ACX7" s="41"/>
      <c r="ACY7" s="41"/>
      <c r="ACZ7" s="41"/>
      <c r="ADA7" s="41"/>
      <c r="ADB7" s="41"/>
      <c r="ADC7" s="41"/>
      <c r="ADD7" s="41"/>
      <c r="ADE7" s="41"/>
      <c r="ADF7" s="41"/>
      <c r="ADG7" s="41"/>
      <c r="ADH7" s="41"/>
      <c r="ADI7" s="41"/>
      <c r="ADJ7" s="41"/>
      <c r="ADK7" s="41"/>
      <c r="ADL7" s="41"/>
      <c r="ADM7" s="41"/>
      <c r="ADN7" s="41"/>
      <c r="ADO7" s="41"/>
      <c r="ADP7" s="41"/>
      <c r="ADQ7" s="41"/>
      <c r="ADR7" s="41"/>
      <c r="ADS7" s="41"/>
      <c r="ADT7" s="41"/>
      <c r="ADU7" s="41"/>
      <c r="ADV7" s="41"/>
      <c r="ADW7" s="41"/>
      <c r="ADX7" s="41"/>
      <c r="ADY7" s="41"/>
      <c r="ADZ7" s="41"/>
      <c r="AEA7" s="41"/>
      <c r="AEB7" s="41"/>
      <c r="AEC7" s="41"/>
      <c r="AED7" s="41"/>
      <c r="AEE7" s="41"/>
      <c r="AEF7" s="41"/>
      <c r="AEG7" s="41"/>
      <c r="AEH7" s="41"/>
      <c r="AEI7" s="41"/>
      <c r="AEJ7" s="41"/>
      <c r="AEK7" s="41"/>
      <c r="AEL7" s="41"/>
      <c r="AEM7" s="41"/>
      <c r="AEN7" s="41"/>
      <c r="AEO7" s="41"/>
      <c r="AEP7" s="41"/>
      <c r="AEQ7" s="41"/>
      <c r="AER7" s="41"/>
      <c r="AES7" s="41"/>
      <c r="AET7" s="41"/>
      <c r="AEU7" s="41"/>
      <c r="AEV7" s="41"/>
      <c r="AEW7" s="41"/>
      <c r="AEX7" s="41"/>
      <c r="AEY7" s="41"/>
      <c r="AEZ7" s="41"/>
      <c r="AFA7" s="41"/>
      <c r="AFB7" s="41"/>
      <c r="AFC7" s="41"/>
      <c r="AFD7" s="41"/>
      <c r="AFE7" s="41"/>
      <c r="AFF7" s="41"/>
      <c r="AFG7" s="41"/>
      <c r="AFH7" s="41"/>
      <c r="AFI7" s="41"/>
      <c r="AFJ7" s="41"/>
      <c r="AFK7" s="41"/>
      <c r="AFL7" s="41"/>
      <c r="AFM7" s="41"/>
      <c r="AFN7" s="41"/>
      <c r="AFO7" s="41"/>
      <c r="AFP7" s="41"/>
      <c r="AFQ7" s="41"/>
      <c r="AFR7" s="41"/>
      <c r="AFS7" s="41"/>
      <c r="AFT7" s="41"/>
      <c r="AFU7" s="41"/>
      <c r="AFV7" s="41"/>
      <c r="AFW7" s="41"/>
      <c r="AFX7" s="41"/>
      <c r="AFY7" s="41"/>
      <c r="AFZ7" s="41"/>
      <c r="AGA7" s="41"/>
      <c r="AGB7" s="41"/>
      <c r="AGC7" s="41"/>
      <c r="AGD7" s="41"/>
      <c r="AGE7" s="41"/>
      <c r="AGF7" s="41"/>
      <c r="AGG7" s="41"/>
      <c r="AGH7" s="41"/>
      <c r="AGI7" s="41"/>
      <c r="AGJ7" s="41"/>
      <c r="AGK7" s="41"/>
      <c r="AGL7" s="41"/>
      <c r="AGM7" s="41"/>
      <c r="AGN7" s="41"/>
      <c r="AGO7" s="41"/>
      <c r="AGP7" s="41"/>
      <c r="AGQ7" s="41"/>
      <c r="AGR7" s="41"/>
      <c r="AGS7" s="41"/>
      <c r="AGT7" s="41"/>
      <c r="AGU7" s="41"/>
      <c r="AGV7" s="41"/>
      <c r="AGW7" s="41"/>
      <c r="AGX7" s="41"/>
      <c r="AGY7" s="41"/>
      <c r="AGZ7" s="41"/>
      <c r="AHA7" s="41"/>
      <c r="AHB7" s="41"/>
      <c r="AHC7" s="41"/>
      <c r="AHD7" s="41"/>
      <c r="AHE7" s="41"/>
      <c r="AHF7" s="41"/>
      <c r="AHG7" s="41"/>
      <c r="AHH7" s="41"/>
      <c r="AHI7" s="41"/>
      <c r="AHJ7" s="41"/>
      <c r="AHK7" s="41"/>
      <c r="AHL7" s="41"/>
      <c r="AHM7" s="41"/>
      <c r="AHN7" s="41"/>
      <c r="AHO7" s="41"/>
      <c r="AHP7" s="41"/>
      <c r="AHQ7" s="41"/>
      <c r="AHR7" s="41"/>
      <c r="AHS7" s="41"/>
      <c r="AHT7" s="41"/>
      <c r="AHU7" s="41"/>
      <c r="AHV7" s="41"/>
      <c r="AHW7" s="41"/>
      <c r="AHX7" s="41"/>
      <c r="AHY7" s="41"/>
      <c r="AHZ7" s="41"/>
      <c r="AIA7" s="41"/>
      <c r="AIB7" s="41"/>
      <c r="AIC7" s="41"/>
      <c r="AID7" s="41"/>
      <c r="AIE7" s="41"/>
      <c r="AIF7" s="41"/>
      <c r="AIG7" s="41"/>
      <c r="AIH7" s="41"/>
      <c r="AII7" s="41"/>
      <c r="AIJ7" s="41"/>
      <c r="AIK7" s="41"/>
      <c r="AIL7" s="41"/>
      <c r="AIM7" s="41"/>
      <c r="AIN7" s="41"/>
      <c r="AIO7" s="41"/>
      <c r="AIP7" s="41"/>
      <c r="AIQ7" s="41"/>
      <c r="AIR7" s="41"/>
      <c r="AIS7" s="41"/>
      <c r="AIT7" s="41"/>
      <c r="AIU7" s="41"/>
      <c r="AIV7" s="41"/>
      <c r="AIW7" s="41"/>
      <c r="AIX7" s="41"/>
      <c r="AIY7" s="41"/>
      <c r="AIZ7" s="41"/>
      <c r="AJA7" s="41"/>
      <c r="AJB7" s="41"/>
      <c r="AJC7" s="41"/>
      <c r="AJD7" s="41"/>
      <c r="AJE7" s="41"/>
      <c r="AJF7" s="41"/>
      <c r="AJG7" s="41"/>
      <c r="AJH7" s="41"/>
      <c r="AJI7" s="41"/>
      <c r="AJJ7" s="41"/>
      <c r="AJK7" s="41"/>
      <c r="AJL7" s="41"/>
      <c r="AJM7" s="41"/>
      <c r="AJN7" s="41"/>
      <c r="AJO7" s="41"/>
      <c r="AJP7" s="41"/>
      <c r="AJQ7" s="41"/>
      <c r="AJR7" s="41"/>
      <c r="AJS7" s="41"/>
      <c r="AJT7" s="41"/>
      <c r="AJU7" s="41"/>
      <c r="AJV7" s="41"/>
      <c r="AJW7" s="41"/>
      <c r="AJX7" s="41"/>
      <c r="AJY7" s="41"/>
      <c r="AJZ7" s="41"/>
      <c r="AKA7" s="41"/>
      <c r="AKB7" s="41"/>
      <c r="AKC7" s="41"/>
      <c r="AKD7" s="41"/>
      <c r="AKE7" s="41"/>
      <c r="AKF7" s="41"/>
      <c r="AKG7" s="41"/>
      <c r="AKH7" s="41"/>
      <c r="AKI7" s="41"/>
      <c r="AKJ7" s="41"/>
      <c r="AKK7" s="41"/>
      <c r="AKL7" s="41"/>
      <c r="AKM7" s="41"/>
      <c r="AKN7" s="41"/>
      <c r="AKO7" s="41"/>
      <c r="AKP7" s="41"/>
      <c r="AKQ7" s="41"/>
      <c r="AKR7" s="41"/>
      <c r="AKS7" s="41"/>
      <c r="AKT7" s="41"/>
      <c r="AKU7" s="41"/>
      <c r="AKV7" s="41"/>
      <c r="AKW7" s="41"/>
      <c r="AKX7" s="41"/>
      <c r="AKY7" s="41"/>
      <c r="AKZ7" s="41"/>
      <c r="ALA7" s="41"/>
      <c r="ALB7" s="41"/>
      <c r="ALC7" s="41"/>
      <c r="ALD7" s="41"/>
      <c r="ALE7" s="41"/>
      <c r="ALF7" s="41"/>
      <c r="ALG7" s="41"/>
      <c r="ALH7" s="41"/>
      <c r="ALI7" s="41"/>
      <c r="ALJ7" s="41"/>
      <c r="ALK7" s="41"/>
      <c r="ALL7" s="41"/>
      <c r="ALM7" s="41"/>
      <c r="ALN7" s="41"/>
      <c r="ALO7" s="41"/>
      <c r="ALP7" s="41"/>
      <c r="ALQ7" s="41"/>
      <c r="ALR7" s="41"/>
      <c r="ALS7" s="41"/>
      <c r="ALT7" s="41"/>
      <c r="ALU7" s="41"/>
      <c r="ALV7" s="41"/>
      <c r="ALW7" s="41"/>
      <c r="ALX7" s="41"/>
      <c r="ALY7" s="41"/>
      <c r="ALZ7" s="41"/>
      <c r="AMA7" s="41"/>
      <c r="AMB7" s="41"/>
      <c r="AMC7" s="41"/>
      <c r="AMD7" s="41"/>
      <c r="AME7" s="41"/>
      <c r="AMF7" s="41"/>
      <c r="AMG7" s="41"/>
      <c r="AMH7" s="41"/>
      <c r="AMI7" s="41"/>
      <c r="AMJ7" s="41"/>
      <c r="AMK7" s="41"/>
      <c r="AML7" s="41"/>
      <c r="AMM7" s="41"/>
      <c r="AMN7" s="41"/>
      <c r="AMO7" s="41"/>
      <c r="AMP7" s="41"/>
      <c r="AMQ7" s="41"/>
      <c r="AMR7" s="41"/>
      <c r="AMS7" s="41"/>
      <c r="AMT7" s="41"/>
      <c r="AMU7" s="41"/>
      <c r="AMV7" s="41"/>
      <c r="AMW7" s="41"/>
      <c r="AMX7" s="41"/>
      <c r="AMY7" s="41"/>
      <c r="AMZ7" s="41"/>
      <c r="ANA7" s="41"/>
      <c r="ANB7" s="41"/>
      <c r="ANC7" s="41"/>
      <c r="AND7" s="41"/>
      <c r="ANE7" s="41"/>
      <c r="ANF7" s="41"/>
      <c r="ANG7" s="41"/>
      <c r="ANH7" s="41"/>
      <c r="ANI7" s="41"/>
      <c r="ANJ7" s="41"/>
      <c r="ANK7" s="41"/>
      <c r="ANL7" s="41"/>
      <c r="ANM7" s="41"/>
      <c r="ANN7" s="41"/>
      <c r="ANO7" s="41"/>
      <c r="ANP7" s="41"/>
      <c r="ANQ7" s="41"/>
      <c r="ANR7" s="41"/>
      <c r="ANS7" s="41"/>
      <c r="ANT7" s="41"/>
      <c r="ANU7" s="41"/>
      <c r="ANV7" s="41"/>
      <c r="ANW7" s="41"/>
      <c r="ANX7" s="41"/>
      <c r="ANY7" s="41"/>
      <c r="ANZ7" s="41"/>
      <c r="AOA7" s="41"/>
      <c r="AOB7" s="41"/>
      <c r="AOC7" s="41"/>
      <c r="AOD7" s="41"/>
      <c r="AOE7" s="41"/>
      <c r="AOF7" s="41"/>
      <c r="AOG7" s="41"/>
      <c r="AOH7" s="41"/>
      <c r="AOI7" s="41"/>
      <c r="AOJ7" s="41"/>
      <c r="AOK7" s="41"/>
      <c r="AOL7" s="41"/>
      <c r="AOM7" s="41"/>
      <c r="AON7" s="41"/>
      <c r="AOO7" s="41"/>
      <c r="AOP7" s="41"/>
      <c r="AOQ7" s="41"/>
      <c r="AOR7" s="41"/>
      <c r="AOS7" s="41"/>
      <c r="AOT7" s="41"/>
      <c r="AOU7" s="41"/>
      <c r="AOV7" s="41"/>
      <c r="AOW7" s="41"/>
      <c r="AOX7" s="41"/>
      <c r="AOY7" s="41"/>
      <c r="AOZ7" s="41"/>
      <c r="APA7" s="41"/>
      <c r="APB7" s="41"/>
      <c r="APC7" s="41"/>
      <c r="APD7" s="41"/>
      <c r="APE7" s="41"/>
      <c r="APF7" s="41"/>
      <c r="APG7" s="41"/>
      <c r="APH7" s="41"/>
      <c r="API7" s="41"/>
      <c r="APJ7" s="41"/>
      <c r="APK7" s="41"/>
      <c r="APL7" s="41"/>
      <c r="APM7" s="41"/>
      <c r="APN7" s="41"/>
      <c r="APO7" s="41"/>
      <c r="APP7" s="41"/>
      <c r="APQ7" s="41"/>
      <c r="APR7" s="41"/>
      <c r="APS7" s="41"/>
      <c r="APT7" s="41"/>
      <c r="APU7" s="41"/>
      <c r="APV7" s="41"/>
      <c r="APW7" s="41"/>
      <c r="APX7" s="41"/>
      <c r="APY7" s="41"/>
      <c r="APZ7" s="41"/>
      <c r="AQA7" s="41"/>
      <c r="AQB7" s="41"/>
      <c r="AQC7" s="41"/>
      <c r="AQD7" s="41"/>
      <c r="AQE7" s="41"/>
      <c r="AQF7" s="41"/>
      <c r="AQG7" s="41"/>
      <c r="AQH7" s="41"/>
      <c r="AQI7" s="41"/>
      <c r="AQJ7" s="41"/>
      <c r="AQK7" s="41"/>
      <c r="AQL7" s="41"/>
      <c r="AQM7" s="41"/>
      <c r="AQN7" s="41"/>
      <c r="AQO7" s="41"/>
      <c r="AQP7" s="41"/>
      <c r="AQQ7" s="41"/>
      <c r="AQR7" s="41"/>
      <c r="AQS7" s="41"/>
      <c r="AQT7" s="41"/>
      <c r="AQU7" s="41"/>
      <c r="AQV7" s="41"/>
      <c r="AQW7" s="41"/>
      <c r="AQX7" s="41"/>
      <c r="AQY7" s="41"/>
      <c r="AQZ7" s="41"/>
      <c r="ARA7" s="41"/>
      <c r="ARB7" s="41"/>
      <c r="ARC7" s="41"/>
      <c r="ARD7" s="41"/>
      <c r="ARE7" s="41"/>
      <c r="ARF7" s="41"/>
      <c r="ARG7" s="41"/>
      <c r="ARH7" s="41"/>
      <c r="ARI7" s="41"/>
      <c r="ARJ7" s="41"/>
      <c r="ARK7" s="41"/>
      <c r="ARL7" s="41"/>
      <c r="ARM7" s="41"/>
      <c r="ARN7" s="41"/>
      <c r="ARO7" s="41"/>
      <c r="ARP7" s="41"/>
      <c r="ARQ7" s="41"/>
      <c r="ARR7" s="41"/>
      <c r="ARS7" s="41"/>
      <c r="ART7" s="41"/>
      <c r="ARU7" s="41"/>
      <c r="ARV7" s="41"/>
      <c r="ARW7" s="41"/>
      <c r="ARX7" s="41"/>
      <c r="ARY7" s="41"/>
      <c r="ARZ7" s="41"/>
      <c r="ASA7" s="41"/>
      <c r="ASB7" s="41"/>
      <c r="ASC7" s="41"/>
      <c r="ASD7" s="41"/>
      <c r="ASE7" s="41"/>
      <c r="ASF7" s="41"/>
      <c r="ASG7" s="41"/>
      <c r="ASH7" s="41"/>
      <c r="ASI7" s="41"/>
      <c r="ASJ7" s="41"/>
      <c r="ASK7" s="41"/>
      <c r="ASL7" s="41"/>
      <c r="ASM7" s="41"/>
      <c r="ASN7" s="41"/>
      <c r="ASO7" s="41"/>
      <c r="ASP7" s="41"/>
      <c r="ASQ7" s="41"/>
      <c r="ASR7" s="41"/>
      <c r="ASS7" s="41"/>
      <c r="AST7" s="41"/>
      <c r="ASU7" s="41"/>
      <c r="ASV7" s="41"/>
      <c r="ASW7" s="41"/>
      <c r="ASX7" s="41"/>
      <c r="ASY7" s="41"/>
      <c r="ASZ7" s="41"/>
      <c r="ATA7" s="41"/>
      <c r="ATB7" s="41"/>
      <c r="ATC7" s="41"/>
      <c r="ATD7" s="41"/>
      <c r="ATE7" s="41"/>
      <c r="ATF7" s="41"/>
      <c r="ATG7" s="41"/>
      <c r="ATH7" s="41"/>
      <c r="ATI7" s="41"/>
      <c r="ATJ7" s="41"/>
      <c r="ATK7" s="41"/>
      <c r="ATL7" s="41"/>
      <c r="ATM7" s="41"/>
      <c r="ATN7" s="41"/>
      <c r="ATO7" s="41"/>
      <c r="ATP7" s="41"/>
      <c r="ATQ7" s="41"/>
      <c r="ATR7" s="41"/>
      <c r="ATS7" s="41"/>
      <c r="ATT7" s="41"/>
      <c r="ATU7" s="41"/>
      <c r="ATV7" s="41"/>
      <c r="ATW7" s="41"/>
      <c r="ATX7" s="41"/>
      <c r="ATY7" s="41"/>
      <c r="ATZ7" s="41"/>
      <c r="AUA7" s="41"/>
      <c r="AUB7" s="41"/>
      <c r="AUC7" s="41"/>
      <c r="AUD7" s="41"/>
      <c r="AUE7" s="41"/>
      <c r="AUF7" s="41"/>
      <c r="AUG7" s="41"/>
      <c r="AUH7" s="41"/>
      <c r="AUI7" s="41"/>
      <c r="AUJ7" s="41"/>
      <c r="AUK7" s="41"/>
      <c r="AUL7" s="41"/>
      <c r="AUM7" s="41"/>
      <c r="AUN7" s="41"/>
      <c r="AUO7" s="41"/>
      <c r="AUP7" s="41"/>
      <c r="AUQ7" s="41"/>
      <c r="AUR7" s="41"/>
      <c r="AUS7" s="41"/>
      <c r="AUT7" s="41"/>
      <c r="AUU7" s="41"/>
      <c r="AUV7" s="41"/>
      <c r="AUW7" s="41"/>
      <c r="AUX7" s="41"/>
      <c r="AUY7" s="41"/>
      <c r="AUZ7" s="41"/>
      <c r="AVA7" s="41"/>
      <c r="AVB7" s="41"/>
      <c r="AVC7" s="41"/>
      <c r="AVD7" s="41"/>
      <c r="AVE7" s="41"/>
      <c r="AVF7" s="41"/>
      <c r="AVG7" s="41"/>
      <c r="AVH7" s="41"/>
      <c r="AVI7" s="41"/>
      <c r="AVJ7" s="41"/>
      <c r="AVK7" s="41"/>
      <c r="AVL7" s="41"/>
      <c r="AVM7" s="41"/>
      <c r="AVN7" s="41"/>
      <c r="AVO7" s="41"/>
      <c r="AVP7" s="41"/>
      <c r="AVQ7" s="41"/>
      <c r="AVR7" s="41"/>
      <c r="AVS7" s="41"/>
      <c r="AVT7" s="41"/>
      <c r="AVU7" s="41"/>
      <c r="AVV7" s="41"/>
      <c r="AVW7" s="41"/>
      <c r="AVX7" s="41"/>
      <c r="AVY7" s="41"/>
      <c r="AVZ7" s="41"/>
      <c r="AWA7" s="41"/>
      <c r="AWB7" s="41"/>
      <c r="AWC7" s="41"/>
      <c r="AWD7" s="41"/>
      <c r="AWE7" s="41"/>
      <c r="AWF7" s="41"/>
      <c r="AWG7" s="41"/>
      <c r="AWH7" s="41"/>
      <c r="AWI7" s="41"/>
      <c r="AWJ7" s="41"/>
      <c r="AWK7" s="41"/>
      <c r="AWL7" s="41"/>
      <c r="AWM7" s="41"/>
      <c r="AWN7" s="41"/>
      <c r="AWO7" s="41"/>
      <c r="AWP7" s="41"/>
      <c r="AWQ7" s="41"/>
      <c r="AWR7" s="41"/>
      <c r="AWS7" s="41"/>
      <c r="AWT7" s="41"/>
      <c r="AWU7" s="41"/>
      <c r="AWV7" s="41"/>
      <c r="AWW7" s="41"/>
      <c r="AWX7" s="41"/>
      <c r="AWY7" s="41"/>
      <c r="AWZ7" s="41"/>
      <c r="AXA7" s="41"/>
      <c r="AXB7" s="41"/>
      <c r="AXC7" s="41"/>
      <c r="AXD7" s="41"/>
      <c r="AXE7" s="41"/>
      <c r="AXF7" s="41"/>
      <c r="AXG7" s="41"/>
      <c r="AXH7" s="41"/>
      <c r="AXI7" s="41"/>
      <c r="AXJ7" s="41"/>
      <c r="AXK7" s="41"/>
      <c r="AXL7" s="41"/>
      <c r="AXM7" s="41"/>
      <c r="AXN7" s="41"/>
      <c r="AXO7" s="41"/>
      <c r="AXP7" s="41"/>
      <c r="AXQ7" s="41"/>
      <c r="AXR7" s="41"/>
      <c r="AXS7" s="41"/>
      <c r="AXT7" s="41"/>
      <c r="AXU7" s="41"/>
      <c r="AXV7" s="41"/>
      <c r="AXW7" s="41"/>
      <c r="AXX7" s="41"/>
      <c r="AXY7" s="41"/>
      <c r="AXZ7" s="41"/>
      <c r="AYA7" s="41"/>
      <c r="AYB7" s="41"/>
      <c r="AYC7" s="41"/>
      <c r="AYD7" s="41"/>
      <c r="AYE7" s="41"/>
      <c r="AYF7" s="41"/>
      <c r="AYG7" s="41"/>
      <c r="AYH7" s="41"/>
      <c r="AYI7" s="41"/>
      <c r="AYJ7" s="41"/>
      <c r="AYK7" s="41"/>
      <c r="AYL7" s="41"/>
      <c r="AYM7" s="41"/>
      <c r="AYN7" s="41"/>
      <c r="AYO7" s="41"/>
      <c r="AYP7" s="41"/>
      <c r="AYQ7" s="41"/>
      <c r="AYR7" s="41"/>
      <c r="AYS7" s="41"/>
      <c r="AYT7" s="41"/>
      <c r="AYU7" s="41"/>
      <c r="AYV7" s="41"/>
      <c r="AYW7" s="41"/>
      <c r="AYX7" s="41"/>
      <c r="AYY7" s="41"/>
      <c r="AYZ7" s="41"/>
      <c r="AZA7" s="41"/>
      <c r="AZB7" s="41"/>
      <c r="AZC7" s="41"/>
      <c r="AZD7" s="41"/>
      <c r="AZE7" s="41"/>
      <c r="AZF7" s="41"/>
      <c r="AZG7" s="41"/>
      <c r="AZH7" s="41"/>
      <c r="AZI7" s="41"/>
      <c r="AZJ7" s="41"/>
      <c r="AZK7" s="41"/>
      <c r="AZL7" s="41"/>
      <c r="AZM7" s="41"/>
      <c r="AZN7" s="41"/>
      <c r="AZO7" s="41"/>
      <c r="AZP7" s="41"/>
      <c r="AZQ7" s="41"/>
      <c r="AZR7" s="41"/>
      <c r="AZS7" s="41"/>
      <c r="AZT7" s="41"/>
      <c r="AZU7" s="41"/>
      <c r="AZV7" s="41"/>
      <c r="AZW7" s="41"/>
      <c r="AZX7" s="41"/>
      <c r="AZY7" s="41"/>
      <c r="AZZ7" s="41"/>
      <c r="BAA7" s="41"/>
      <c r="BAB7" s="41"/>
      <c r="BAC7" s="41"/>
      <c r="BAD7" s="41"/>
      <c r="BAE7" s="41"/>
      <c r="BAF7" s="41"/>
      <c r="BAG7" s="41"/>
      <c r="BAH7" s="41"/>
      <c r="BAI7" s="41"/>
      <c r="BAJ7" s="41"/>
      <c r="BAK7" s="41"/>
      <c r="BAL7" s="41"/>
      <c r="BAM7" s="41"/>
      <c r="BAN7" s="41"/>
      <c r="BAO7" s="41"/>
      <c r="BAP7" s="41"/>
      <c r="BAQ7" s="41"/>
      <c r="BAR7" s="41"/>
      <c r="BAS7" s="41"/>
      <c r="BAT7" s="41"/>
      <c r="BAU7" s="41"/>
      <c r="BAV7" s="41"/>
      <c r="BAW7" s="41"/>
      <c r="BAX7" s="41"/>
      <c r="BAY7" s="41"/>
      <c r="BAZ7" s="41"/>
      <c r="BBA7" s="41"/>
      <c r="BBB7" s="41"/>
      <c r="BBC7" s="41"/>
      <c r="BBD7" s="41"/>
      <c r="BBE7" s="41"/>
      <c r="BBF7" s="41"/>
      <c r="BBG7" s="41"/>
      <c r="BBH7" s="41"/>
      <c r="BBI7" s="41"/>
      <c r="BBJ7" s="41"/>
      <c r="BBK7" s="41"/>
      <c r="BBL7" s="41"/>
      <c r="BBM7" s="41"/>
      <c r="BBN7" s="41"/>
      <c r="BBO7" s="41"/>
      <c r="BBP7" s="41"/>
      <c r="BBQ7" s="41"/>
      <c r="BBR7" s="41"/>
      <c r="BBS7" s="41"/>
      <c r="BBT7" s="41"/>
      <c r="BBU7" s="41"/>
      <c r="BBV7" s="41"/>
      <c r="BBW7" s="41"/>
      <c r="BBX7" s="41"/>
      <c r="BBY7" s="41"/>
      <c r="BBZ7" s="41"/>
      <c r="BCA7" s="41"/>
      <c r="BCB7" s="41"/>
      <c r="BCC7" s="41"/>
      <c r="BCD7" s="41"/>
      <c r="BCE7" s="41"/>
      <c r="BCF7" s="41"/>
      <c r="BCG7" s="41"/>
      <c r="BCH7" s="41"/>
      <c r="BCI7" s="41"/>
      <c r="BCJ7" s="41"/>
      <c r="BCK7" s="41"/>
      <c r="BCL7" s="41"/>
      <c r="BCM7" s="41"/>
      <c r="BCN7" s="41"/>
      <c r="BCO7" s="41"/>
      <c r="BCP7" s="41"/>
      <c r="BCQ7" s="41"/>
      <c r="BCR7" s="41"/>
      <c r="BCS7" s="41"/>
      <c r="BCT7" s="41"/>
      <c r="BCU7" s="41"/>
      <c r="BCV7" s="41"/>
      <c r="BCW7" s="41"/>
      <c r="BCX7" s="41"/>
      <c r="BCY7" s="41"/>
      <c r="BCZ7" s="41"/>
      <c r="BDA7" s="41"/>
      <c r="BDB7" s="41"/>
      <c r="BDC7" s="41"/>
      <c r="BDD7" s="41"/>
      <c r="BDE7" s="41"/>
      <c r="BDF7" s="41"/>
      <c r="BDG7" s="41"/>
      <c r="BDH7" s="41"/>
      <c r="BDI7" s="41"/>
      <c r="BDJ7" s="41"/>
      <c r="BDK7" s="41"/>
      <c r="BDL7" s="41"/>
      <c r="BDM7" s="41"/>
      <c r="BDN7" s="41"/>
      <c r="BDO7" s="41"/>
      <c r="BDP7" s="41"/>
      <c r="BDQ7" s="41"/>
      <c r="BDR7" s="41"/>
      <c r="BDS7" s="41"/>
      <c r="BDT7" s="41"/>
      <c r="BDU7" s="41"/>
      <c r="BDV7" s="41"/>
      <c r="BDW7" s="41"/>
      <c r="BDX7" s="41"/>
      <c r="BDY7" s="41"/>
      <c r="BDZ7" s="41"/>
      <c r="BEA7" s="41"/>
      <c r="BEB7" s="41"/>
      <c r="BEC7" s="41"/>
      <c r="BED7" s="41"/>
      <c r="BEE7" s="41"/>
      <c r="BEF7" s="41"/>
      <c r="BEG7" s="41"/>
      <c r="BEH7" s="41"/>
      <c r="BEI7" s="41"/>
      <c r="BEJ7" s="41"/>
      <c r="BEK7" s="41"/>
      <c r="BEL7" s="41"/>
      <c r="BEM7" s="41"/>
      <c r="BEN7" s="41"/>
      <c r="BEO7" s="41"/>
      <c r="BEP7" s="41"/>
      <c r="BEQ7" s="41"/>
      <c r="BER7" s="41"/>
      <c r="BES7" s="41"/>
      <c r="BET7" s="41"/>
      <c r="BEU7" s="41"/>
      <c r="BEV7" s="41"/>
      <c r="BEW7" s="41"/>
      <c r="BEX7" s="41"/>
      <c r="BEY7" s="41"/>
      <c r="BEZ7" s="41"/>
      <c r="BFA7" s="41"/>
      <c r="BFB7" s="41"/>
      <c r="BFC7" s="41"/>
      <c r="BFD7" s="41"/>
      <c r="BFE7" s="41"/>
      <c r="BFF7" s="41"/>
      <c r="BFG7" s="41"/>
      <c r="BFH7" s="41"/>
      <c r="BFI7" s="41"/>
      <c r="BFJ7" s="41"/>
      <c r="BFK7" s="41"/>
      <c r="BFL7" s="41"/>
      <c r="BFM7" s="41"/>
      <c r="BFN7" s="41"/>
      <c r="BFO7" s="41"/>
      <c r="BFP7" s="41"/>
      <c r="BFQ7" s="41"/>
      <c r="BFR7" s="41"/>
      <c r="BFS7" s="41"/>
      <c r="BFT7" s="41"/>
      <c r="BFU7" s="41"/>
      <c r="BFV7" s="41"/>
      <c r="BFW7" s="41"/>
      <c r="BFX7" s="41"/>
      <c r="BFY7" s="41"/>
      <c r="BFZ7" s="41"/>
      <c r="BGA7" s="41"/>
      <c r="BGB7" s="41"/>
      <c r="BGC7" s="41"/>
      <c r="BGD7" s="41"/>
      <c r="BGE7" s="41"/>
      <c r="BGF7" s="41"/>
      <c r="BGG7" s="41"/>
      <c r="BGH7" s="41"/>
      <c r="BGI7" s="41"/>
      <c r="BGJ7" s="41"/>
      <c r="BGK7" s="41"/>
      <c r="BGL7" s="41"/>
      <c r="BGM7" s="41"/>
      <c r="BGN7" s="41"/>
      <c r="BGO7" s="41"/>
      <c r="BGP7" s="41"/>
      <c r="BGQ7" s="41"/>
      <c r="BGR7" s="41"/>
      <c r="BGS7" s="41"/>
      <c r="BGT7" s="41"/>
      <c r="BGU7" s="41"/>
      <c r="BGV7" s="41"/>
      <c r="BGW7" s="41"/>
      <c r="BGX7" s="41"/>
      <c r="BGY7" s="41"/>
      <c r="BGZ7" s="41"/>
      <c r="BHA7" s="41"/>
      <c r="BHB7" s="41"/>
      <c r="BHC7" s="41"/>
      <c r="BHD7" s="41"/>
      <c r="BHE7" s="41"/>
      <c r="BHF7" s="41"/>
      <c r="BHG7" s="41"/>
      <c r="BHH7" s="41"/>
      <c r="BHI7" s="41"/>
      <c r="BHJ7" s="41"/>
      <c r="BHK7" s="41"/>
      <c r="BHL7" s="41"/>
      <c r="BHM7" s="41"/>
      <c r="BHN7" s="41"/>
      <c r="BHO7" s="41"/>
      <c r="BHP7" s="41"/>
      <c r="BHQ7" s="41"/>
      <c r="BHR7" s="41"/>
      <c r="BHS7" s="41"/>
      <c r="BHT7" s="41"/>
      <c r="BHU7" s="41"/>
      <c r="BHV7" s="41"/>
      <c r="BHW7" s="41"/>
      <c r="BHX7" s="41"/>
      <c r="BHY7" s="41"/>
      <c r="BHZ7" s="41"/>
      <c r="BIA7" s="41"/>
      <c r="BIB7" s="41"/>
      <c r="BIC7" s="41"/>
      <c r="BID7" s="41"/>
      <c r="BIE7" s="41"/>
      <c r="BIF7" s="41"/>
      <c r="BIG7" s="41"/>
      <c r="BIH7" s="41"/>
      <c r="BII7" s="41"/>
      <c r="BIJ7" s="41"/>
      <c r="BIK7" s="41"/>
      <c r="BIL7" s="41"/>
      <c r="BIM7" s="41"/>
      <c r="BIN7" s="41"/>
      <c r="BIO7" s="41"/>
      <c r="BIP7" s="41"/>
      <c r="BIQ7" s="41"/>
      <c r="BIR7" s="41"/>
      <c r="BIS7" s="41"/>
      <c r="BIT7" s="41"/>
      <c r="BIU7" s="41"/>
      <c r="BIV7" s="41"/>
      <c r="BIW7" s="41"/>
      <c r="BIX7" s="41"/>
      <c r="BIY7" s="41"/>
      <c r="BIZ7" s="41"/>
      <c r="BJA7" s="41"/>
      <c r="BJB7" s="41"/>
      <c r="BJC7" s="41"/>
      <c r="BJD7" s="41"/>
      <c r="BJE7" s="41"/>
      <c r="BJF7" s="41"/>
      <c r="BJG7" s="41"/>
      <c r="BJH7" s="41"/>
      <c r="BJI7" s="41"/>
      <c r="BJJ7" s="41"/>
      <c r="BJK7" s="41"/>
      <c r="BJL7" s="41"/>
      <c r="BJM7" s="41"/>
      <c r="BJN7" s="41"/>
      <c r="BJO7" s="41"/>
      <c r="BJP7" s="41"/>
      <c r="BJQ7" s="41"/>
      <c r="BJR7" s="41"/>
      <c r="BJS7" s="41"/>
      <c r="BJT7" s="41"/>
      <c r="BJU7" s="41"/>
      <c r="BJV7" s="41"/>
      <c r="BJW7" s="41"/>
      <c r="BJX7" s="41"/>
      <c r="BJY7" s="41"/>
      <c r="BJZ7" s="41"/>
      <c r="BKA7" s="41"/>
      <c r="BKB7" s="41"/>
      <c r="BKC7" s="41"/>
      <c r="BKD7" s="41"/>
      <c r="BKE7" s="41"/>
      <c r="BKF7" s="41"/>
      <c r="BKG7" s="41"/>
      <c r="BKH7" s="41"/>
      <c r="BKI7" s="41"/>
      <c r="BKJ7" s="41"/>
      <c r="BKK7" s="41"/>
      <c r="BKL7" s="41"/>
      <c r="BKM7" s="41"/>
      <c r="BKN7" s="41"/>
      <c r="BKO7" s="41"/>
      <c r="BKP7" s="41"/>
      <c r="BKQ7" s="41"/>
      <c r="BKR7" s="41"/>
      <c r="BKS7" s="41"/>
      <c r="BKT7" s="41"/>
      <c r="BKU7" s="41"/>
      <c r="BKV7" s="41"/>
      <c r="BKW7" s="41"/>
      <c r="BKX7" s="41"/>
      <c r="BKY7" s="41"/>
      <c r="BKZ7" s="41"/>
      <c r="BLA7" s="41"/>
      <c r="BLB7" s="41"/>
      <c r="BLC7" s="41"/>
      <c r="BLD7" s="41"/>
      <c r="BLE7" s="41"/>
      <c r="BLF7" s="41"/>
      <c r="BLG7" s="41"/>
      <c r="BLH7" s="41"/>
      <c r="BLI7" s="41"/>
      <c r="BLJ7" s="41"/>
      <c r="BLK7" s="41"/>
      <c r="BLL7" s="41"/>
      <c r="BLM7" s="41"/>
      <c r="BLN7" s="41"/>
      <c r="BLO7" s="41"/>
      <c r="BLP7" s="41"/>
      <c r="BLQ7" s="41"/>
      <c r="BLR7" s="41"/>
      <c r="BLS7" s="41"/>
      <c r="BLT7" s="41"/>
      <c r="BLU7" s="41"/>
      <c r="BLV7" s="41"/>
      <c r="BLW7" s="41"/>
      <c r="BLX7" s="41"/>
      <c r="BLY7" s="41"/>
      <c r="BLZ7" s="41"/>
      <c r="BMA7" s="41"/>
      <c r="BMB7" s="41"/>
      <c r="BMC7" s="41"/>
      <c r="BMD7" s="41"/>
      <c r="BME7" s="41"/>
      <c r="BMF7" s="41"/>
      <c r="BMG7" s="41"/>
      <c r="BMH7" s="41"/>
      <c r="BMI7" s="41"/>
      <c r="BMJ7" s="41"/>
      <c r="BMK7" s="41"/>
      <c r="BML7" s="41"/>
      <c r="BMM7" s="41"/>
      <c r="BMN7" s="41"/>
      <c r="BMO7" s="41"/>
      <c r="BMP7" s="41"/>
      <c r="BMQ7" s="41"/>
      <c r="BMR7" s="41"/>
      <c r="BMS7" s="41"/>
      <c r="BMT7" s="41"/>
      <c r="BMU7" s="41"/>
      <c r="BMV7" s="41"/>
      <c r="BMW7" s="41"/>
      <c r="BMX7" s="41"/>
      <c r="BMY7" s="41"/>
      <c r="BMZ7" s="41"/>
      <c r="BNA7" s="41"/>
      <c r="BNB7" s="41"/>
      <c r="BNC7" s="41"/>
      <c r="BND7" s="41"/>
      <c r="BNE7" s="41"/>
      <c r="BNF7" s="41"/>
      <c r="BNG7" s="41"/>
      <c r="BNH7" s="41"/>
      <c r="BNI7" s="41"/>
      <c r="BNJ7" s="41"/>
      <c r="BNK7" s="41"/>
      <c r="BNL7" s="41"/>
      <c r="BNM7" s="41"/>
      <c r="BNN7" s="41"/>
      <c r="BNO7" s="41"/>
      <c r="BNP7" s="41"/>
      <c r="BNQ7" s="41"/>
      <c r="BNR7" s="41"/>
      <c r="BNS7" s="41"/>
      <c r="BNT7" s="41"/>
      <c r="BNU7" s="41"/>
      <c r="BNV7" s="41"/>
      <c r="BNW7" s="41"/>
      <c r="BNX7" s="41"/>
      <c r="BNY7" s="41"/>
      <c r="BNZ7" s="41"/>
      <c r="BOA7" s="41"/>
      <c r="BOB7" s="41"/>
      <c r="BOC7" s="41"/>
      <c r="BOD7" s="41"/>
      <c r="BOE7" s="41"/>
      <c r="BOF7" s="41"/>
      <c r="BOG7" s="41"/>
      <c r="BOH7" s="41"/>
      <c r="BOI7" s="41"/>
      <c r="BOJ7" s="41"/>
      <c r="BOK7" s="41"/>
      <c r="BOL7" s="41"/>
      <c r="BOM7" s="41"/>
      <c r="BON7" s="41"/>
      <c r="BOO7" s="41"/>
      <c r="BOP7" s="41"/>
      <c r="BOQ7" s="41"/>
      <c r="BOR7" s="41"/>
      <c r="BOS7" s="41"/>
      <c r="BOT7" s="41"/>
      <c r="BOU7" s="41"/>
      <c r="BOV7" s="41"/>
      <c r="BOW7" s="41"/>
      <c r="BOX7" s="41"/>
      <c r="BOY7" s="41"/>
      <c r="BOZ7" s="41"/>
      <c r="BPA7" s="41"/>
      <c r="BPB7" s="41"/>
      <c r="BPC7" s="41"/>
      <c r="BPD7" s="41"/>
      <c r="BPE7" s="41"/>
      <c r="BPF7" s="41"/>
      <c r="BPG7" s="41"/>
      <c r="BPH7" s="41"/>
      <c r="BPI7" s="41"/>
      <c r="BPJ7" s="41"/>
      <c r="BPK7" s="41"/>
      <c r="BPL7" s="41"/>
      <c r="BPM7" s="41"/>
      <c r="BPN7" s="41"/>
      <c r="BPO7" s="41"/>
      <c r="BPP7" s="41"/>
      <c r="BPQ7" s="41"/>
      <c r="BPR7" s="41"/>
      <c r="BPS7" s="41"/>
      <c r="BPT7" s="41"/>
      <c r="BPU7" s="41"/>
      <c r="BPV7" s="41"/>
      <c r="BPW7" s="41"/>
      <c r="BPX7" s="41"/>
      <c r="BPY7" s="41"/>
      <c r="BPZ7" s="41"/>
      <c r="BQA7" s="41"/>
      <c r="BQB7" s="41"/>
      <c r="BQC7" s="41"/>
      <c r="BQD7" s="41"/>
      <c r="BQE7" s="41"/>
      <c r="BQF7" s="41"/>
      <c r="BQG7" s="41"/>
      <c r="BQH7" s="41"/>
      <c r="BQI7" s="41"/>
      <c r="BQJ7" s="41"/>
      <c r="BQK7" s="41"/>
      <c r="BQL7" s="41"/>
      <c r="BQM7" s="41"/>
      <c r="BQN7" s="41"/>
      <c r="BQO7" s="41"/>
      <c r="BQP7" s="41"/>
      <c r="BQQ7" s="41"/>
      <c r="BQR7" s="41"/>
      <c r="BQS7" s="41"/>
      <c r="BQT7" s="41"/>
      <c r="BQU7" s="41"/>
      <c r="BQV7" s="41"/>
      <c r="BQW7" s="41"/>
      <c r="BQX7" s="41"/>
      <c r="BQY7" s="41"/>
      <c r="BQZ7" s="41"/>
      <c r="BRA7" s="41"/>
      <c r="BRB7" s="41"/>
      <c r="BRC7" s="41"/>
      <c r="BRD7" s="41"/>
      <c r="BRE7" s="41"/>
      <c r="BRF7" s="41"/>
      <c r="BRG7" s="41"/>
      <c r="BRH7" s="41"/>
      <c r="BRI7" s="41"/>
      <c r="BRJ7" s="41"/>
      <c r="BRK7" s="41"/>
      <c r="BRL7" s="41"/>
      <c r="BRM7" s="41"/>
      <c r="BRN7" s="41"/>
      <c r="BRO7" s="41"/>
      <c r="BRP7" s="41"/>
      <c r="BRQ7" s="41"/>
      <c r="BRR7" s="41"/>
      <c r="BRS7" s="41"/>
      <c r="BRT7" s="41"/>
      <c r="BRU7" s="41"/>
      <c r="BRV7" s="41"/>
      <c r="BRW7" s="41"/>
      <c r="BRX7" s="41"/>
      <c r="BRY7" s="41"/>
      <c r="BRZ7" s="41"/>
      <c r="BSA7" s="41"/>
      <c r="BSB7" s="41"/>
      <c r="BSC7" s="41"/>
      <c r="BSD7" s="41"/>
      <c r="BSE7" s="41"/>
      <c r="BSF7" s="41"/>
      <c r="BSG7" s="41"/>
      <c r="BSH7" s="41"/>
      <c r="BSI7" s="41"/>
      <c r="BSJ7" s="41"/>
      <c r="BSK7" s="41"/>
      <c r="BSL7" s="41"/>
      <c r="BSM7" s="41"/>
      <c r="BSN7" s="41"/>
      <c r="BSO7" s="41"/>
      <c r="BSP7" s="41"/>
      <c r="BSQ7" s="41"/>
      <c r="BSR7" s="41"/>
      <c r="BSS7" s="41"/>
      <c r="BST7" s="41"/>
      <c r="BSU7" s="41"/>
      <c r="BSV7" s="41"/>
      <c r="BSW7" s="41"/>
      <c r="BSX7" s="41"/>
      <c r="BSY7" s="41"/>
      <c r="BSZ7" s="41"/>
      <c r="BTA7" s="41"/>
      <c r="BTB7" s="41"/>
      <c r="BTC7" s="41"/>
      <c r="BTD7" s="41"/>
      <c r="BTE7" s="41"/>
      <c r="BTF7" s="41"/>
      <c r="BTG7" s="41"/>
      <c r="BTH7" s="41"/>
      <c r="BTI7" s="41"/>
      <c r="BTJ7" s="41"/>
      <c r="BTK7" s="41"/>
      <c r="BTL7" s="41"/>
      <c r="BTM7" s="41"/>
      <c r="BTN7" s="41"/>
      <c r="BTO7" s="41"/>
      <c r="BTP7" s="41"/>
      <c r="BTQ7" s="41"/>
      <c r="BTR7" s="41"/>
      <c r="BTS7" s="41"/>
      <c r="BTT7" s="41"/>
      <c r="BTU7" s="41"/>
      <c r="BTV7" s="41"/>
      <c r="BTW7" s="41"/>
      <c r="BTX7" s="41"/>
      <c r="BTY7" s="41"/>
      <c r="BTZ7" s="41"/>
      <c r="BUA7" s="41"/>
      <c r="BUB7" s="41"/>
      <c r="BUC7" s="41"/>
      <c r="BUD7" s="41"/>
      <c r="BUE7" s="41"/>
      <c r="BUF7" s="41"/>
      <c r="BUG7" s="41"/>
      <c r="BUH7" s="41"/>
      <c r="BUI7" s="41"/>
      <c r="BUJ7" s="41"/>
      <c r="BUK7" s="41"/>
      <c r="BUL7" s="41"/>
      <c r="BUM7" s="41"/>
      <c r="BUN7" s="41"/>
      <c r="BUO7" s="41"/>
      <c r="BUP7" s="41"/>
      <c r="BUQ7" s="41"/>
      <c r="BUR7" s="41"/>
      <c r="BUS7" s="41"/>
      <c r="BUT7" s="41"/>
      <c r="BUU7" s="41"/>
      <c r="BUV7" s="41"/>
      <c r="BUW7" s="41"/>
      <c r="BUX7" s="41"/>
      <c r="BUY7" s="41"/>
      <c r="BUZ7" s="41"/>
      <c r="BVA7" s="41"/>
      <c r="BVB7" s="41"/>
      <c r="BVC7" s="41"/>
      <c r="BVD7" s="41"/>
      <c r="BVE7" s="41"/>
      <c r="BVF7" s="41"/>
      <c r="BVG7" s="41"/>
      <c r="BVH7" s="41"/>
      <c r="BVI7" s="41"/>
      <c r="BVJ7" s="41"/>
      <c r="BVK7" s="41"/>
      <c r="BVL7" s="41"/>
      <c r="BVM7" s="41"/>
      <c r="BVN7" s="41"/>
      <c r="BVO7" s="41"/>
      <c r="BVP7" s="41"/>
      <c r="BVQ7" s="41"/>
      <c r="BVR7" s="41"/>
      <c r="BVS7" s="41"/>
      <c r="BVT7" s="41"/>
      <c r="BVU7" s="41"/>
      <c r="BVV7" s="41"/>
      <c r="BVW7" s="41"/>
      <c r="BVX7" s="41"/>
      <c r="BVY7" s="41"/>
      <c r="BVZ7" s="41"/>
      <c r="BWA7" s="41"/>
      <c r="BWB7" s="41"/>
      <c r="BWC7" s="41"/>
      <c r="BWD7" s="41"/>
      <c r="BWE7" s="41"/>
      <c r="BWF7" s="41"/>
      <c r="BWG7" s="41"/>
      <c r="BWH7" s="41"/>
      <c r="BWI7" s="41"/>
      <c r="BWJ7" s="41"/>
      <c r="BWK7" s="41"/>
      <c r="BWL7" s="41"/>
      <c r="BWM7" s="41"/>
      <c r="BWN7" s="41"/>
      <c r="BWO7" s="41"/>
      <c r="BWP7" s="41"/>
      <c r="BWQ7" s="41"/>
      <c r="BWR7" s="41"/>
      <c r="BWS7" s="41"/>
      <c r="BWT7" s="41"/>
      <c r="BWU7" s="41"/>
      <c r="BWV7" s="41"/>
      <c r="BWW7" s="41"/>
      <c r="BWX7" s="41"/>
      <c r="BWY7" s="41"/>
      <c r="BWZ7" s="41"/>
      <c r="BXA7" s="41"/>
      <c r="BXB7" s="41"/>
      <c r="BXC7" s="41"/>
      <c r="BXD7" s="41"/>
      <c r="BXE7" s="41"/>
      <c r="BXF7" s="41"/>
      <c r="BXG7" s="41"/>
      <c r="BXH7" s="41"/>
      <c r="BXI7" s="41"/>
      <c r="BXJ7" s="41"/>
      <c r="BXK7" s="41"/>
      <c r="BXL7" s="41"/>
      <c r="BXM7" s="41"/>
      <c r="BXN7" s="41"/>
      <c r="BXO7" s="41"/>
      <c r="BXP7" s="41"/>
      <c r="BXQ7" s="41"/>
      <c r="BXR7" s="41"/>
      <c r="BXS7" s="41"/>
      <c r="BXT7" s="41"/>
      <c r="BXU7" s="41"/>
      <c r="BXV7" s="41"/>
      <c r="BXW7" s="41"/>
      <c r="BXX7" s="41"/>
      <c r="BXY7" s="41"/>
      <c r="BXZ7" s="41"/>
      <c r="BYA7" s="41"/>
      <c r="BYB7" s="41"/>
      <c r="BYC7" s="41"/>
      <c r="BYD7" s="41"/>
      <c r="BYE7" s="41"/>
      <c r="BYF7" s="41"/>
      <c r="BYG7" s="41"/>
      <c r="BYH7" s="41"/>
      <c r="BYI7" s="41"/>
      <c r="BYJ7" s="41"/>
      <c r="BYK7" s="41"/>
      <c r="BYL7" s="41"/>
      <c r="BYM7" s="41"/>
      <c r="BYN7" s="41"/>
      <c r="BYO7" s="41"/>
      <c r="BYP7" s="41"/>
      <c r="BYQ7" s="41"/>
      <c r="BYR7" s="41"/>
      <c r="BYS7" s="41"/>
      <c r="BYT7" s="41"/>
      <c r="BYU7" s="41"/>
      <c r="BYV7" s="41"/>
      <c r="BYW7" s="41"/>
      <c r="BYX7" s="41"/>
      <c r="BYY7" s="41"/>
      <c r="BYZ7" s="41"/>
      <c r="BZA7" s="41"/>
      <c r="BZB7" s="41"/>
      <c r="BZC7" s="41"/>
      <c r="BZD7" s="41"/>
      <c r="BZE7" s="41"/>
      <c r="BZF7" s="41"/>
      <c r="BZG7" s="41"/>
      <c r="BZH7" s="41"/>
      <c r="BZI7" s="41"/>
      <c r="BZJ7" s="41"/>
      <c r="BZK7" s="41"/>
      <c r="BZL7" s="41"/>
      <c r="BZM7" s="41"/>
      <c r="BZN7" s="41"/>
      <c r="BZO7" s="41"/>
      <c r="BZP7" s="41"/>
      <c r="BZQ7" s="41"/>
      <c r="BZR7" s="41"/>
      <c r="BZS7" s="41"/>
      <c r="BZT7" s="41"/>
      <c r="BZU7" s="41"/>
      <c r="BZV7" s="41"/>
      <c r="BZW7" s="41"/>
      <c r="BZX7" s="41"/>
      <c r="BZY7" s="41"/>
      <c r="BZZ7" s="41"/>
      <c r="CAA7" s="41"/>
      <c r="CAB7" s="41"/>
      <c r="CAC7" s="41"/>
      <c r="CAD7" s="41"/>
      <c r="CAE7" s="41"/>
      <c r="CAF7" s="41"/>
      <c r="CAG7" s="41"/>
      <c r="CAH7" s="41"/>
      <c r="CAI7" s="41"/>
      <c r="CAJ7" s="41"/>
      <c r="CAK7" s="41"/>
      <c r="CAL7" s="41"/>
      <c r="CAM7" s="41"/>
      <c r="CAN7" s="41"/>
      <c r="CAO7" s="41"/>
      <c r="CAP7" s="41"/>
      <c r="CAQ7" s="41"/>
      <c r="CAR7" s="41"/>
      <c r="CAS7" s="41"/>
      <c r="CAT7" s="41"/>
      <c r="CAU7" s="41"/>
      <c r="CAV7" s="41"/>
      <c r="CAW7" s="41"/>
      <c r="CAX7" s="41"/>
      <c r="CAY7" s="41"/>
      <c r="CAZ7" s="41"/>
      <c r="CBA7" s="41"/>
      <c r="CBB7" s="41"/>
      <c r="CBC7" s="41"/>
      <c r="CBD7" s="41"/>
      <c r="CBE7" s="41"/>
      <c r="CBF7" s="41"/>
      <c r="CBG7" s="41"/>
      <c r="CBH7" s="41"/>
      <c r="CBI7" s="41"/>
      <c r="CBJ7" s="41"/>
      <c r="CBK7" s="41"/>
      <c r="CBL7" s="41"/>
      <c r="CBM7" s="41"/>
      <c r="CBN7" s="41"/>
      <c r="CBO7" s="41"/>
      <c r="CBP7" s="41"/>
      <c r="CBQ7" s="41"/>
      <c r="CBR7" s="41"/>
      <c r="CBS7" s="41"/>
      <c r="CBT7" s="41"/>
      <c r="CBU7" s="41"/>
      <c r="CBV7" s="41"/>
      <c r="CBW7" s="41"/>
      <c r="CBX7" s="41"/>
      <c r="CBY7" s="41"/>
      <c r="CBZ7" s="41"/>
      <c r="CCA7" s="41"/>
      <c r="CCB7" s="41"/>
      <c r="CCC7" s="41"/>
      <c r="CCD7" s="41"/>
      <c r="CCE7" s="41"/>
      <c r="CCF7" s="41"/>
      <c r="CCG7" s="41"/>
      <c r="CCH7" s="41"/>
      <c r="CCI7" s="41"/>
      <c r="CCJ7" s="41"/>
      <c r="CCK7" s="41"/>
      <c r="CCL7" s="41"/>
      <c r="CCM7" s="41"/>
      <c r="CCN7" s="41"/>
      <c r="CCO7" s="41"/>
      <c r="CCP7" s="41"/>
      <c r="CCQ7" s="41"/>
      <c r="CCR7" s="41"/>
      <c r="CCS7" s="41"/>
      <c r="CCT7" s="41"/>
      <c r="CCU7" s="41"/>
      <c r="CCV7" s="41"/>
      <c r="CCW7" s="41"/>
      <c r="CCX7" s="41"/>
      <c r="CCY7" s="41"/>
      <c r="CCZ7" s="41"/>
      <c r="CDA7" s="41"/>
      <c r="CDB7" s="41"/>
      <c r="CDC7" s="41"/>
      <c r="CDD7" s="41"/>
      <c r="CDE7" s="41"/>
      <c r="CDF7" s="41"/>
      <c r="CDG7" s="41"/>
      <c r="CDH7" s="41"/>
      <c r="CDI7" s="41"/>
      <c r="CDJ7" s="41"/>
      <c r="CDK7" s="41"/>
      <c r="CDL7" s="41"/>
      <c r="CDM7" s="41"/>
      <c r="CDN7" s="41"/>
      <c r="CDO7" s="41"/>
      <c r="CDP7" s="41"/>
      <c r="CDQ7" s="41"/>
      <c r="CDR7" s="41"/>
      <c r="CDS7" s="41"/>
      <c r="CDT7" s="41"/>
      <c r="CDU7" s="41"/>
      <c r="CDV7" s="41"/>
      <c r="CDW7" s="41"/>
      <c r="CDX7" s="41"/>
      <c r="CDY7" s="41"/>
      <c r="CDZ7" s="41"/>
      <c r="CEA7" s="41"/>
      <c r="CEB7" s="41"/>
      <c r="CEC7" s="41"/>
      <c r="CED7" s="41"/>
      <c r="CEE7" s="41"/>
      <c r="CEF7" s="41"/>
      <c r="CEG7" s="41"/>
      <c r="CEH7" s="41"/>
      <c r="CEI7" s="41"/>
      <c r="CEJ7" s="41"/>
      <c r="CEK7" s="41"/>
      <c r="CEL7" s="41"/>
      <c r="CEM7" s="41"/>
      <c r="CEN7" s="41"/>
      <c r="CEO7" s="41"/>
      <c r="CEP7" s="41"/>
      <c r="CEQ7" s="41"/>
      <c r="CER7" s="41"/>
      <c r="CES7" s="41"/>
      <c r="CET7" s="41"/>
      <c r="CEU7" s="41"/>
      <c r="CEV7" s="41"/>
      <c r="CEW7" s="41"/>
      <c r="CEX7" s="41"/>
      <c r="CEY7" s="41"/>
      <c r="CEZ7" s="41"/>
      <c r="CFA7" s="41"/>
      <c r="CFB7" s="41"/>
      <c r="CFC7" s="41"/>
      <c r="CFD7" s="41"/>
      <c r="CFE7" s="41"/>
      <c r="CFF7" s="41"/>
      <c r="CFG7" s="41"/>
      <c r="CFH7" s="41"/>
      <c r="CFI7" s="41"/>
      <c r="CFJ7" s="41"/>
      <c r="CFK7" s="41"/>
      <c r="CFL7" s="41"/>
      <c r="CFM7" s="41"/>
      <c r="CFN7" s="41"/>
      <c r="CFO7" s="41"/>
      <c r="CFP7" s="41"/>
      <c r="CFQ7" s="41"/>
      <c r="CFR7" s="41"/>
      <c r="CFS7" s="41"/>
      <c r="CFT7" s="41"/>
      <c r="CFU7" s="41"/>
      <c r="CFV7" s="41"/>
      <c r="CFW7" s="41"/>
      <c r="CFX7" s="41"/>
      <c r="CFY7" s="41"/>
      <c r="CFZ7" s="41"/>
      <c r="CGA7" s="41"/>
      <c r="CGB7" s="41"/>
      <c r="CGC7" s="41"/>
      <c r="CGD7" s="41"/>
      <c r="CGE7" s="41"/>
      <c r="CGF7" s="41"/>
      <c r="CGG7" s="41"/>
      <c r="CGH7" s="41"/>
      <c r="CGI7" s="41"/>
      <c r="CGJ7" s="41"/>
      <c r="CGK7" s="41"/>
      <c r="CGL7" s="41"/>
      <c r="CGM7" s="41"/>
      <c r="CGN7" s="41"/>
      <c r="CGO7" s="41"/>
      <c r="CGP7" s="41"/>
      <c r="CGQ7" s="41"/>
      <c r="CGR7" s="41"/>
      <c r="CGS7" s="41"/>
      <c r="CGT7" s="41"/>
      <c r="CGU7" s="41"/>
      <c r="CGV7" s="41"/>
      <c r="CGW7" s="41"/>
      <c r="CGX7" s="41"/>
      <c r="CGY7" s="41"/>
      <c r="CGZ7" s="41"/>
      <c r="CHA7" s="41"/>
      <c r="CHB7" s="41"/>
      <c r="CHC7" s="41"/>
      <c r="CHD7" s="41"/>
      <c r="CHE7" s="41"/>
      <c r="CHF7" s="41"/>
      <c r="CHG7" s="41"/>
      <c r="CHH7" s="41"/>
      <c r="CHI7" s="41"/>
      <c r="CHJ7" s="41"/>
      <c r="CHK7" s="41"/>
      <c r="CHL7" s="41"/>
      <c r="CHM7" s="41"/>
      <c r="CHN7" s="41"/>
      <c r="CHO7" s="41"/>
      <c r="CHP7" s="41"/>
      <c r="CHQ7" s="41"/>
      <c r="CHR7" s="41"/>
      <c r="CHS7" s="41"/>
      <c r="CHT7" s="41"/>
      <c r="CHU7" s="41"/>
      <c r="CHV7" s="41"/>
      <c r="CHW7" s="41"/>
      <c r="CHX7" s="41"/>
      <c r="CHY7" s="41"/>
      <c r="CHZ7" s="41"/>
      <c r="CIA7" s="41"/>
      <c r="CIB7" s="41"/>
      <c r="CIC7" s="41"/>
      <c r="CID7" s="41"/>
      <c r="CIE7" s="41"/>
      <c r="CIF7" s="41"/>
      <c r="CIG7" s="41"/>
      <c r="CIH7" s="41"/>
      <c r="CII7" s="41"/>
      <c r="CIJ7" s="41"/>
      <c r="CIK7" s="41"/>
      <c r="CIL7" s="41"/>
      <c r="CIM7" s="41"/>
      <c r="CIN7" s="41"/>
      <c r="CIO7" s="41"/>
      <c r="CIP7" s="41"/>
      <c r="CIQ7" s="41"/>
      <c r="CIR7" s="41"/>
      <c r="CIS7" s="41"/>
      <c r="CIT7" s="41"/>
      <c r="CIU7" s="41"/>
      <c r="CIV7" s="41"/>
      <c r="CIW7" s="41"/>
      <c r="CIX7" s="41"/>
      <c r="CIY7" s="41"/>
      <c r="CIZ7" s="41"/>
      <c r="CJA7" s="41"/>
      <c r="CJB7" s="41"/>
      <c r="CJC7" s="41"/>
      <c r="CJD7" s="41"/>
      <c r="CJE7" s="41"/>
      <c r="CJF7" s="41"/>
      <c r="CJG7" s="41"/>
      <c r="CJH7" s="41"/>
      <c r="CJI7" s="41"/>
      <c r="CJJ7" s="41"/>
      <c r="CJK7" s="41"/>
      <c r="CJL7" s="41"/>
      <c r="CJM7" s="41"/>
      <c r="CJN7" s="41"/>
      <c r="CJO7" s="41"/>
      <c r="CJP7" s="41"/>
      <c r="CJQ7" s="41"/>
      <c r="CJR7" s="41"/>
      <c r="CJS7" s="41"/>
      <c r="CJT7" s="41"/>
      <c r="CJU7" s="41"/>
      <c r="CJV7" s="41"/>
      <c r="CJW7" s="41"/>
      <c r="CJX7" s="41"/>
      <c r="CJY7" s="41"/>
      <c r="CJZ7" s="41"/>
      <c r="CKA7" s="41"/>
      <c r="CKB7" s="41"/>
      <c r="CKC7" s="41"/>
      <c r="CKD7" s="41"/>
      <c r="CKE7" s="41"/>
      <c r="CKF7" s="41"/>
      <c r="CKG7" s="41"/>
      <c r="CKH7" s="41"/>
      <c r="CKI7" s="41"/>
      <c r="CKJ7" s="41"/>
      <c r="CKK7" s="41"/>
      <c r="CKL7" s="41"/>
      <c r="CKM7" s="41"/>
      <c r="CKN7" s="41"/>
      <c r="CKO7" s="41"/>
      <c r="CKP7" s="41"/>
      <c r="CKQ7" s="41"/>
      <c r="CKR7" s="41"/>
      <c r="CKS7" s="41"/>
      <c r="CKT7" s="41"/>
      <c r="CKU7" s="41"/>
      <c r="CKV7" s="41"/>
      <c r="CKW7" s="41"/>
      <c r="CKX7" s="41"/>
      <c r="CKY7" s="41"/>
      <c r="CKZ7" s="41"/>
      <c r="CLA7" s="41"/>
      <c r="CLB7" s="41"/>
      <c r="CLC7" s="41"/>
      <c r="CLD7" s="41"/>
      <c r="CLE7" s="41"/>
      <c r="CLF7" s="41"/>
      <c r="CLG7" s="41"/>
      <c r="CLH7" s="41"/>
      <c r="CLI7" s="41"/>
      <c r="CLJ7" s="41"/>
      <c r="CLK7" s="41"/>
      <c r="CLL7" s="41"/>
      <c r="CLM7" s="41"/>
      <c r="CLN7" s="41"/>
      <c r="CLO7" s="41"/>
      <c r="CLP7" s="41"/>
      <c r="CLQ7" s="41"/>
      <c r="CLR7" s="41"/>
      <c r="CLS7" s="41"/>
      <c r="CLT7" s="41"/>
      <c r="CLU7" s="41"/>
      <c r="CLV7" s="41"/>
      <c r="CLW7" s="41"/>
      <c r="CLX7" s="41"/>
      <c r="CLY7" s="41"/>
      <c r="CLZ7" s="41"/>
      <c r="CMA7" s="41"/>
      <c r="CMB7" s="41"/>
      <c r="CMC7" s="41"/>
      <c r="CMD7" s="41"/>
      <c r="CME7" s="41"/>
      <c r="CMF7" s="41"/>
      <c r="CMG7" s="41"/>
      <c r="CMH7" s="41"/>
      <c r="CMI7" s="41"/>
      <c r="CMJ7" s="41"/>
      <c r="CMK7" s="41"/>
      <c r="CML7" s="41"/>
      <c r="CMM7" s="41"/>
      <c r="CMN7" s="41"/>
      <c r="CMO7" s="41"/>
      <c r="CMP7" s="41"/>
      <c r="CMQ7" s="41"/>
      <c r="CMR7" s="41"/>
      <c r="CMS7" s="41"/>
      <c r="CMT7" s="41"/>
      <c r="CMU7" s="41"/>
      <c r="CMV7" s="41"/>
      <c r="CMW7" s="41"/>
      <c r="CMX7" s="41"/>
      <c r="CMY7" s="41"/>
      <c r="CMZ7" s="41"/>
      <c r="CNA7" s="41"/>
      <c r="CNB7" s="41"/>
      <c r="CNC7" s="41"/>
      <c r="CND7" s="41"/>
      <c r="CNE7" s="41"/>
      <c r="CNF7" s="41"/>
      <c r="CNG7" s="41"/>
      <c r="CNH7" s="41"/>
      <c r="CNI7" s="41"/>
      <c r="CNJ7" s="41"/>
      <c r="CNK7" s="41"/>
      <c r="CNL7" s="41"/>
      <c r="CNM7" s="41"/>
      <c r="CNN7" s="41"/>
      <c r="CNO7" s="41"/>
      <c r="CNP7" s="41"/>
      <c r="CNQ7" s="41"/>
      <c r="CNR7" s="41"/>
      <c r="CNS7" s="41"/>
      <c r="CNT7" s="41"/>
      <c r="CNU7" s="41"/>
      <c r="CNV7" s="41"/>
      <c r="CNW7" s="41"/>
      <c r="CNX7" s="41"/>
      <c r="CNY7" s="41"/>
      <c r="CNZ7" s="41"/>
      <c r="COA7" s="41"/>
      <c r="COB7" s="41"/>
      <c r="COC7" s="41"/>
      <c r="COD7" s="41"/>
      <c r="COE7" s="41"/>
      <c r="COF7" s="41"/>
      <c r="COG7" s="41"/>
      <c r="COH7" s="41"/>
      <c r="COI7" s="41"/>
      <c r="COJ7" s="41"/>
      <c r="COK7" s="41"/>
      <c r="COL7" s="41"/>
      <c r="COM7" s="41"/>
      <c r="CON7" s="41"/>
      <c r="COO7" s="41"/>
      <c r="COP7" s="41"/>
      <c r="COQ7" s="41"/>
      <c r="COR7" s="41"/>
      <c r="COS7" s="41"/>
      <c r="COT7" s="41"/>
      <c r="COU7" s="41"/>
      <c r="COV7" s="41"/>
      <c r="COW7" s="41"/>
      <c r="COX7" s="41"/>
      <c r="COY7" s="41"/>
      <c r="COZ7" s="41"/>
      <c r="CPA7" s="41"/>
      <c r="CPB7" s="41"/>
      <c r="CPC7" s="41"/>
      <c r="CPD7" s="41"/>
      <c r="CPE7" s="41"/>
      <c r="CPF7" s="41"/>
      <c r="CPG7" s="41"/>
      <c r="CPH7" s="41"/>
      <c r="CPI7" s="41"/>
      <c r="CPJ7" s="41"/>
      <c r="CPK7" s="41"/>
      <c r="CPL7" s="41"/>
      <c r="CPM7" s="41"/>
      <c r="CPN7" s="41"/>
      <c r="CPO7" s="41"/>
      <c r="CPP7" s="41"/>
      <c r="CPQ7" s="41"/>
      <c r="CPR7" s="41"/>
      <c r="CPS7" s="41"/>
      <c r="CPT7" s="41"/>
      <c r="CPU7" s="41"/>
      <c r="CPV7" s="41"/>
      <c r="CPW7" s="41"/>
      <c r="CPX7" s="41"/>
      <c r="CPY7" s="41"/>
      <c r="CPZ7" s="41"/>
      <c r="CQA7" s="41"/>
      <c r="CQB7" s="41"/>
      <c r="CQC7" s="41"/>
      <c r="CQD7" s="41"/>
      <c r="CQE7" s="41"/>
      <c r="CQF7" s="41"/>
      <c r="CQG7" s="41"/>
      <c r="CQH7" s="41"/>
      <c r="CQI7" s="41"/>
      <c r="CQJ7" s="41"/>
      <c r="CQK7" s="41"/>
      <c r="CQL7" s="41"/>
      <c r="CQM7" s="41"/>
      <c r="CQN7" s="41"/>
      <c r="CQO7" s="41"/>
      <c r="CQP7" s="41"/>
      <c r="CQQ7" s="41"/>
      <c r="CQR7" s="41"/>
      <c r="CQS7" s="41"/>
      <c r="CQT7" s="41"/>
      <c r="CQU7" s="41"/>
      <c r="CQV7" s="41"/>
      <c r="CQW7" s="41"/>
      <c r="CQX7" s="41"/>
      <c r="CQY7" s="41"/>
      <c r="CQZ7" s="41"/>
      <c r="CRA7" s="41"/>
      <c r="CRB7" s="41"/>
      <c r="CRC7" s="41"/>
      <c r="CRD7" s="41"/>
      <c r="CRE7" s="41"/>
      <c r="CRF7" s="41"/>
      <c r="CRG7" s="41"/>
      <c r="CRH7" s="41"/>
      <c r="CRI7" s="41"/>
      <c r="CRJ7" s="41"/>
      <c r="CRK7" s="41"/>
      <c r="CRL7" s="41"/>
      <c r="CRM7" s="41"/>
      <c r="CRN7" s="41"/>
      <c r="CRO7" s="41"/>
      <c r="CRP7" s="41"/>
      <c r="CRQ7" s="41"/>
      <c r="CRR7" s="41"/>
      <c r="CRS7" s="41"/>
      <c r="CRT7" s="41"/>
      <c r="CRU7" s="41"/>
      <c r="CRV7" s="41"/>
      <c r="CRW7" s="41"/>
      <c r="CRX7" s="41"/>
      <c r="CRY7" s="41"/>
      <c r="CRZ7" s="41"/>
      <c r="CSA7" s="41"/>
      <c r="CSB7" s="41"/>
      <c r="CSC7" s="41"/>
      <c r="CSD7" s="41"/>
      <c r="CSE7" s="41"/>
      <c r="CSF7" s="41"/>
      <c r="CSG7" s="41"/>
      <c r="CSH7" s="41"/>
      <c r="CSI7" s="41"/>
      <c r="CSJ7" s="41"/>
      <c r="CSK7" s="41"/>
      <c r="CSL7" s="41"/>
      <c r="CSM7" s="41"/>
      <c r="CSN7" s="41"/>
      <c r="CSO7" s="41"/>
      <c r="CSP7" s="41"/>
      <c r="CSQ7" s="41"/>
      <c r="CSR7" s="41"/>
      <c r="CSS7" s="41"/>
      <c r="CST7" s="41"/>
      <c r="CSU7" s="41"/>
      <c r="CSV7" s="41"/>
      <c r="CSW7" s="41"/>
      <c r="CSX7" s="41"/>
      <c r="CSY7" s="41"/>
      <c r="CSZ7" s="41"/>
      <c r="CTA7" s="41"/>
      <c r="CTB7" s="41"/>
      <c r="CTC7" s="41"/>
      <c r="CTD7" s="41"/>
      <c r="CTE7" s="41"/>
      <c r="CTF7" s="41"/>
      <c r="CTG7" s="41"/>
      <c r="CTH7" s="41"/>
      <c r="CTI7" s="41"/>
      <c r="CTJ7" s="41"/>
      <c r="CTK7" s="41"/>
      <c r="CTL7" s="41"/>
      <c r="CTM7" s="41"/>
      <c r="CTN7" s="41"/>
      <c r="CTO7" s="41"/>
      <c r="CTP7" s="41"/>
      <c r="CTQ7" s="41"/>
      <c r="CTR7" s="41"/>
      <c r="CTS7" s="41"/>
      <c r="CTT7" s="41"/>
      <c r="CTU7" s="41"/>
      <c r="CTV7" s="41"/>
      <c r="CTW7" s="41"/>
      <c r="CTX7" s="41"/>
      <c r="CTY7" s="41"/>
      <c r="CTZ7" s="41"/>
      <c r="CUA7" s="41"/>
      <c r="CUB7" s="41"/>
      <c r="CUC7" s="41"/>
      <c r="CUD7" s="41"/>
      <c r="CUE7" s="41"/>
      <c r="CUF7" s="41"/>
      <c r="CUG7" s="41"/>
      <c r="CUH7" s="41"/>
      <c r="CUI7" s="41"/>
      <c r="CUJ7" s="41"/>
      <c r="CUK7" s="41"/>
      <c r="CUL7" s="41"/>
      <c r="CUM7" s="41"/>
      <c r="CUN7" s="41"/>
      <c r="CUO7" s="41"/>
      <c r="CUP7" s="41"/>
      <c r="CUQ7" s="41"/>
      <c r="CUR7" s="41"/>
      <c r="CUS7" s="41"/>
      <c r="CUT7" s="41"/>
      <c r="CUU7" s="41"/>
      <c r="CUV7" s="41"/>
      <c r="CUW7" s="41"/>
      <c r="CUX7" s="41"/>
      <c r="CUY7" s="41"/>
      <c r="CUZ7" s="41"/>
      <c r="CVA7" s="41"/>
      <c r="CVB7" s="41"/>
      <c r="CVC7" s="41"/>
      <c r="CVD7" s="41"/>
      <c r="CVE7" s="41"/>
      <c r="CVF7" s="41"/>
      <c r="CVG7" s="41"/>
      <c r="CVH7" s="41"/>
      <c r="CVI7" s="41"/>
      <c r="CVJ7" s="41"/>
      <c r="CVK7" s="41"/>
      <c r="CVL7" s="41"/>
      <c r="CVM7" s="41"/>
      <c r="CVN7" s="41"/>
      <c r="CVO7" s="41"/>
      <c r="CVP7" s="41"/>
      <c r="CVQ7" s="41"/>
      <c r="CVR7" s="41"/>
      <c r="CVS7" s="41"/>
      <c r="CVT7" s="41"/>
      <c r="CVU7" s="41"/>
      <c r="CVV7" s="41"/>
      <c r="CVW7" s="41"/>
      <c r="CVX7" s="41"/>
      <c r="CVY7" s="41"/>
      <c r="CVZ7" s="41"/>
      <c r="CWA7" s="41"/>
      <c r="CWB7" s="41"/>
      <c r="CWC7" s="41"/>
      <c r="CWD7" s="41"/>
      <c r="CWE7" s="41"/>
      <c r="CWF7" s="41"/>
      <c r="CWG7" s="41"/>
      <c r="CWH7" s="41"/>
      <c r="CWI7" s="41"/>
      <c r="CWJ7" s="41"/>
      <c r="CWK7" s="41"/>
      <c r="CWL7" s="41"/>
      <c r="CWM7" s="41"/>
      <c r="CWN7" s="41"/>
      <c r="CWO7" s="41"/>
      <c r="CWP7" s="41"/>
      <c r="CWQ7" s="41"/>
      <c r="CWR7" s="41"/>
      <c r="CWS7" s="41"/>
      <c r="CWT7" s="41"/>
      <c r="CWU7" s="41"/>
      <c r="CWV7" s="41"/>
      <c r="CWW7" s="41"/>
      <c r="CWX7" s="41"/>
      <c r="CWY7" s="41"/>
      <c r="CWZ7" s="41"/>
      <c r="CXA7" s="41"/>
      <c r="CXB7" s="41"/>
      <c r="CXC7" s="41"/>
      <c r="CXD7" s="41"/>
      <c r="CXE7" s="41"/>
      <c r="CXF7" s="41"/>
      <c r="CXG7" s="41"/>
      <c r="CXH7" s="41"/>
      <c r="CXI7" s="41"/>
      <c r="CXJ7" s="41"/>
      <c r="CXK7" s="41"/>
      <c r="CXL7" s="41"/>
      <c r="CXM7" s="41"/>
      <c r="CXN7" s="41"/>
      <c r="CXO7" s="41"/>
      <c r="CXP7" s="41"/>
      <c r="CXQ7" s="41"/>
      <c r="CXR7" s="41"/>
      <c r="CXS7" s="41"/>
      <c r="CXT7" s="41"/>
      <c r="CXU7" s="41"/>
      <c r="CXV7" s="41"/>
      <c r="CXW7" s="41"/>
      <c r="CXX7" s="41"/>
      <c r="CXY7" s="41"/>
      <c r="CXZ7" s="41"/>
      <c r="CYA7" s="41"/>
      <c r="CYB7" s="41"/>
      <c r="CYC7" s="41"/>
      <c r="CYD7" s="41"/>
      <c r="CYE7" s="41"/>
      <c r="CYF7" s="41"/>
      <c r="CYG7" s="41"/>
      <c r="CYH7" s="41"/>
      <c r="CYI7" s="41"/>
      <c r="CYJ7" s="41"/>
      <c r="CYK7" s="41"/>
      <c r="CYL7" s="41"/>
      <c r="CYM7" s="41"/>
      <c r="CYN7" s="41"/>
      <c r="CYO7" s="41"/>
      <c r="CYP7" s="41"/>
      <c r="CYQ7" s="41"/>
      <c r="CYR7" s="41"/>
      <c r="CYS7" s="41"/>
      <c r="CYT7" s="41"/>
      <c r="CYU7" s="41"/>
      <c r="CYV7" s="41"/>
      <c r="CYW7" s="41"/>
      <c r="CYX7" s="41"/>
      <c r="CYY7" s="41"/>
      <c r="CYZ7" s="41"/>
      <c r="CZA7" s="41"/>
      <c r="CZB7" s="41"/>
      <c r="CZC7" s="41"/>
      <c r="CZD7" s="41"/>
      <c r="CZE7" s="41"/>
      <c r="CZF7" s="41"/>
      <c r="CZG7" s="41"/>
      <c r="CZH7" s="41"/>
      <c r="CZI7" s="41"/>
      <c r="CZJ7" s="41"/>
      <c r="CZK7" s="41"/>
      <c r="CZL7" s="41"/>
      <c r="CZM7" s="41"/>
      <c r="CZN7" s="41"/>
      <c r="CZO7" s="41"/>
      <c r="CZP7" s="41"/>
      <c r="CZQ7" s="41"/>
      <c r="CZR7" s="41"/>
      <c r="CZS7" s="41"/>
      <c r="CZT7" s="41"/>
      <c r="CZU7" s="41"/>
      <c r="CZV7" s="41"/>
      <c r="CZW7" s="41"/>
      <c r="CZX7" s="41"/>
      <c r="CZY7" s="41"/>
      <c r="CZZ7" s="41"/>
      <c r="DAA7" s="41"/>
      <c r="DAB7" s="41"/>
      <c r="DAC7" s="41"/>
      <c r="DAD7" s="41"/>
      <c r="DAE7" s="41"/>
      <c r="DAF7" s="41"/>
      <c r="DAG7" s="41"/>
      <c r="DAH7" s="41"/>
      <c r="DAI7" s="41"/>
      <c r="DAJ7" s="41"/>
      <c r="DAK7" s="41"/>
      <c r="DAL7" s="41"/>
      <c r="DAM7" s="41"/>
      <c r="DAN7" s="41"/>
      <c r="DAO7" s="41"/>
      <c r="DAP7" s="41"/>
      <c r="DAQ7" s="41"/>
      <c r="DAR7" s="41"/>
      <c r="DAS7" s="41"/>
      <c r="DAT7" s="41"/>
      <c r="DAU7" s="41"/>
      <c r="DAV7" s="41"/>
      <c r="DAW7" s="41"/>
      <c r="DAX7" s="41"/>
      <c r="DAY7" s="41"/>
      <c r="DAZ7" s="41"/>
      <c r="DBA7" s="41"/>
      <c r="DBB7" s="41"/>
      <c r="DBC7" s="41"/>
      <c r="DBD7" s="41"/>
      <c r="DBE7" s="41"/>
      <c r="DBF7" s="41"/>
      <c r="DBG7" s="41"/>
      <c r="DBH7" s="41"/>
      <c r="DBI7" s="41"/>
      <c r="DBJ7" s="41"/>
      <c r="DBK7" s="41"/>
      <c r="DBL7" s="41"/>
      <c r="DBM7" s="41"/>
      <c r="DBN7" s="41"/>
      <c r="DBO7" s="41"/>
      <c r="DBP7" s="41"/>
      <c r="DBQ7" s="41"/>
      <c r="DBR7" s="41"/>
      <c r="DBS7" s="41"/>
      <c r="DBT7" s="41"/>
      <c r="DBU7" s="41"/>
      <c r="DBV7" s="41"/>
      <c r="DBW7" s="41"/>
      <c r="DBX7" s="41"/>
      <c r="DBY7" s="41"/>
      <c r="DBZ7" s="41"/>
      <c r="DCA7" s="41"/>
      <c r="DCB7" s="41"/>
      <c r="DCC7" s="41"/>
      <c r="DCD7" s="41"/>
      <c r="DCE7" s="41"/>
      <c r="DCF7" s="41"/>
      <c r="DCG7" s="41"/>
      <c r="DCH7" s="41"/>
      <c r="DCI7" s="41"/>
      <c r="DCJ7" s="41"/>
      <c r="DCK7" s="41"/>
      <c r="DCL7" s="41"/>
      <c r="DCM7" s="41"/>
      <c r="DCN7" s="41"/>
      <c r="DCO7" s="41"/>
      <c r="DCP7" s="41"/>
      <c r="DCQ7" s="41"/>
      <c r="DCR7" s="41"/>
      <c r="DCS7" s="41"/>
      <c r="DCT7" s="41"/>
      <c r="DCU7" s="41"/>
      <c r="DCV7" s="41"/>
      <c r="DCW7" s="41"/>
      <c r="DCX7" s="41"/>
      <c r="DCY7" s="41"/>
      <c r="DCZ7" s="41"/>
      <c r="DDA7" s="41"/>
      <c r="DDB7" s="41"/>
      <c r="DDC7" s="41"/>
      <c r="DDD7" s="41"/>
      <c r="DDE7" s="41"/>
      <c r="DDF7" s="41"/>
      <c r="DDG7" s="41"/>
      <c r="DDH7" s="41"/>
      <c r="DDI7" s="41"/>
      <c r="DDJ7" s="41"/>
      <c r="DDK7" s="41"/>
      <c r="DDL7" s="41"/>
      <c r="DDM7" s="41"/>
      <c r="DDN7" s="41"/>
      <c r="DDO7" s="41"/>
      <c r="DDP7" s="41"/>
      <c r="DDQ7" s="41"/>
      <c r="DDR7" s="41"/>
      <c r="DDS7" s="41"/>
      <c r="DDT7" s="41"/>
      <c r="DDU7" s="41"/>
      <c r="DDV7" s="41"/>
      <c r="DDW7" s="41"/>
      <c r="DDX7" s="41"/>
      <c r="DDY7" s="41"/>
      <c r="DDZ7" s="41"/>
      <c r="DEA7" s="41"/>
      <c r="DEB7" s="41"/>
      <c r="DEC7" s="41"/>
      <c r="DED7" s="41"/>
      <c r="DEE7" s="41"/>
      <c r="DEF7" s="41"/>
      <c r="DEG7" s="41"/>
      <c r="DEH7" s="41"/>
      <c r="DEI7" s="41"/>
      <c r="DEJ7" s="41"/>
      <c r="DEK7" s="41"/>
      <c r="DEL7" s="41"/>
      <c r="DEM7" s="41"/>
      <c r="DEN7" s="41"/>
      <c r="DEO7" s="41"/>
      <c r="DEP7" s="41"/>
      <c r="DEQ7" s="41"/>
      <c r="DER7" s="41"/>
      <c r="DES7" s="41"/>
      <c r="DET7" s="41"/>
      <c r="DEU7" s="41"/>
      <c r="DEV7" s="41"/>
      <c r="DEW7" s="41"/>
      <c r="DEX7" s="41"/>
      <c r="DEY7" s="41"/>
      <c r="DEZ7" s="41"/>
      <c r="DFA7" s="41"/>
      <c r="DFB7" s="41"/>
      <c r="DFC7" s="41"/>
      <c r="DFD7" s="41"/>
      <c r="DFE7" s="41"/>
      <c r="DFF7" s="41"/>
      <c r="DFG7" s="41"/>
      <c r="DFH7" s="41"/>
      <c r="DFI7" s="41"/>
      <c r="DFJ7" s="41"/>
      <c r="DFK7" s="41"/>
      <c r="DFL7" s="41"/>
      <c r="DFM7" s="41"/>
      <c r="DFN7" s="41"/>
      <c r="DFO7" s="41"/>
      <c r="DFP7" s="41"/>
      <c r="DFQ7" s="41"/>
      <c r="DFR7" s="41"/>
      <c r="DFS7" s="41"/>
      <c r="DFT7" s="41"/>
      <c r="DFU7" s="41"/>
      <c r="DFV7" s="41"/>
      <c r="DFW7" s="41"/>
      <c r="DFX7" s="41"/>
      <c r="DFY7" s="41"/>
      <c r="DFZ7" s="41"/>
      <c r="DGA7" s="41"/>
      <c r="DGB7" s="41"/>
      <c r="DGC7" s="41"/>
      <c r="DGD7" s="41"/>
      <c r="DGE7" s="41"/>
      <c r="DGF7" s="41"/>
      <c r="DGG7" s="41"/>
      <c r="DGH7" s="41"/>
      <c r="DGI7" s="41"/>
      <c r="DGJ7" s="41"/>
      <c r="DGK7" s="41"/>
      <c r="DGL7" s="41"/>
      <c r="DGM7" s="41"/>
      <c r="DGN7" s="41"/>
      <c r="DGO7" s="41"/>
      <c r="DGP7" s="41"/>
      <c r="DGQ7" s="41"/>
      <c r="DGR7" s="41"/>
      <c r="DGS7" s="41"/>
      <c r="DGT7" s="41"/>
      <c r="DGU7" s="41"/>
      <c r="DGV7" s="41"/>
      <c r="DGW7" s="41"/>
      <c r="DGX7" s="41"/>
      <c r="DGY7" s="41"/>
      <c r="DGZ7" s="41"/>
      <c r="DHA7" s="41"/>
      <c r="DHB7" s="41"/>
      <c r="DHC7" s="41"/>
      <c r="DHD7" s="41"/>
      <c r="DHE7" s="41"/>
      <c r="DHF7" s="41"/>
      <c r="DHG7" s="41"/>
      <c r="DHH7" s="41"/>
      <c r="DHI7" s="41"/>
      <c r="DHJ7" s="41"/>
      <c r="DHK7" s="41"/>
      <c r="DHL7" s="41"/>
      <c r="DHM7" s="41"/>
      <c r="DHN7" s="41"/>
      <c r="DHO7" s="41"/>
      <c r="DHP7" s="41"/>
      <c r="DHQ7" s="41"/>
      <c r="DHR7" s="41"/>
      <c r="DHS7" s="41"/>
      <c r="DHT7" s="41"/>
      <c r="DHU7" s="41"/>
      <c r="DHV7" s="41"/>
      <c r="DHW7" s="41"/>
      <c r="DHX7" s="41"/>
      <c r="DHY7" s="41"/>
      <c r="DHZ7" s="41"/>
      <c r="DIA7" s="41"/>
      <c r="DIB7" s="41"/>
      <c r="DIC7" s="41"/>
      <c r="DID7" s="41"/>
      <c r="DIE7" s="41"/>
      <c r="DIF7" s="41"/>
      <c r="DIG7" s="41"/>
      <c r="DIH7" s="41"/>
      <c r="DII7" s="41"/>
      <c r="DIJ7" s="41"/>
      <c r="DIK7" s="41"/>
      <c r="DIL7" s="41"/>
      <c r="DIM7" s="41"/>
      <c r="DIN7" s="41"/>
      <c r="DIO7" s="41"/>
      <c r="DIP7" s="41"/>
      <c r="DIQ7" s="41"/>
      <c r="DIR7" s="41"/>
      <c r="DIS7" s="41"/>
      <c r="DIT7" s="41"/>
      <c r="DIU7" s="41"/>
      <c r="DIV7" s="41"/>
      <c r="DIW7" s="41"/>
      <c r="DIX7" s="41"/>
      <c r="DIY7" s="41"/>
      <c r="DIZ7" s="41"/>
      <c r="DJA7" s="41"/>
      <c r="DJB7" s="41"/>
      <c r="DJC7" s="41"/>
      <c r="DJD7" s="41"/>
      <c r="DJE7" s="41"/>
      <c r="DJF7" s="41"/>
      <c r="DJG7" s="41"/>
      <c r="DJH7" s="41"/>
      <c r="DJI7" s="41"/>
      <c r="DJJ7" s="41"/>
      <c r="DJK7" s="41"/>
      <c r="DJL7" s="41"/>
      <c r="DJM7" s="41"/>
      <c r="DJN7" s="41"/>
      <c r="DJO7" s="41"/>
      <c r="DJP7" s="41"/>
      <c r="DJQ7" s="41"/>
      <c r="DJR7" s="41"/>
      <c r="DJS7" s="41"/>
      <c r="DJT7" s="41"/>
      <c r="DJU7" s="41"/>
      <c r="DJV7" s="41"/>
      <c r="DJW7" s="41"/>
      <c r="DJX7" s="41"/>
      <c r="DJY7" s="41"/>
      <c r="DJZ7" s="41"/>
      <c r="DKA7" s="41"/>
      <c r="DKB7" s="41"/>
      <c r="DKC7" s="41"/>
      <c r="DKD7" s="41"/>
      <c r="DKE7" s="41"/>
      <c r="DKF7" s="41"/>
      <c r="DKG7" s="41"/>
      <c r="DKH7" s="41"/>
      <c r="DKI7" s="41"/>
      <c r="DKJ7" s="41"/>
      <c r="DKK7" s="41"/>
      <c r="DKL7" s="41"/>
      <c r="DKM7" s="41"/>
      <c r="DKN7" s="41"/>
      <c r="DKO7" s="41"/>
      <c r="DKP7" s="41"/>
      <c r="DKQ7" s="41"/>
      <c r="DKR7" s="41"/>
      <c r="DKS7" s="41"/>
      <c r="DKT7" s="41"/>
      <c r="DKU7" s="41"/>
      <c r="DKV7" s="41"/>
      <c r="DKW7" s="41"/>
      <c r="DKX7" s="41"/>
      <c r="DKY7" s="41"/>
      <c r="DKZ7" s="41"/>
      <c r="DLA7" s="41"/>
      <c r="DLB7" s="41"/>
      <c r="DLC7" s="41"/>
      <c r="DLD7" s="41"/>
      <c r="DLE7" s="41"/>
      <c r="DLF7" s="41"/>
      <c r="DLG7" s="41"/>
      <c r="DLH7" s="41"/>
      <c r="DLI7" s="41"/>
      <c r="DLJ7" s="41"/>
      <c r="DLK7" s="41"/>
      <c r="DLL7" s="41"/>
      <c r="DLM7" s="41"/>
      <c r="DLN7" s="41"/>
      <c r="DLO7" s="41"/>
      <c r="DLP7" s="41"/>
      <c r="DLQ7" s="41"/>
      <c r="DLR7" s="41"/>
      <c r="DLS7" s="41"/>
      <c r="DLT7" s="41"/>
      <c r="DLU7" s="41"/>
      <c r="DLV7" s="41"/>
      <c r="DLW7" s="41"/>
      <c r="DLX7" s="41"/>
      <c r="DLY7" s="41"/>
      <c r="DLZ7" s="41"/>
      <c r="DMA7" s="41"/>
      <c r="DMB7" s="41"/>
      <c r="DMC7" s="41"/>
      <c r="DMD7" s="41"/>
      <c r="DME7" s="41"/>
      <c r="DMF7" s="41"/>
      <c r="DMG7" s="41"/>
      <c r="DMH7" s="41"/>
      <c r="DMI7" s="41"/>
      <c r="DMJ7" s="41"/>
      <c r="DMK7" s="41"/>
      <c r="DML7" s="41"/>
      <c r="DMM7" s="41"/>
      <c r="DMN7" s="41"/>
      <c r="DMO7" s="41"/>
      <c r="DMP7" s="41"/>
      <c r="DMQ7" s="41"/>
      <c r="DMR7" s="41"/>
      <c r="DMS7" s="41"/>
      <c r="DMT7" s="41"/>
      <c r="DMU7" s="41"/>
      <c r="DMV7" s="41"/>
      <c r="DMW7" s="41"/>
      <c r="DMX7" s="41"/>
      <c r="DMY7" s="41"/>
      <c r="DMZ7" s="41"/>
      <c r="DNA7" s="41"/>
      <c r="DNB7" s="41"/>
      <c r="DNC7" s="41"/>
      <c r="DND7" s="41"/>
      <c r="DNE7" s="41"/>
      <c r="DNF7" s="41"/>
      <c r="DNG7" s="41"/>
      <c r="DNH7" s="41"/>
      <c r="DNI7" s="41"/>
      <c r="DNJ7" s="41"/>
      <c r="DNK7" s="41"/>
      <c r="DNL7" s="41"/>
      <c r="DNM7" s="41"/>
      <c r="DNN7" s="41"/>
      <c r="DNO7" s="41"/>
      <c r="DNP7" s="41"/>
      <c r="DNQ7" s="41"/>
      <c r="DNR7" s="41"/>
      <c r="DNS7" s="41"/>
      <c r="DNT7" s="41"/>
      <c r="DNU7" s="41"/>
      <c r="DNV7" s="41"/>
      <c r="DNW7" s="41"/>
      <c r="DNX7" s="41"/>
      <c r="DNY7" s="41"/>
      <c r="DNZ7" s="41"/>
      <c r="DOA7" s="41"/>
      <c r="DOB7" s="41"/>
      <c r="DOC7" s="41"/>
      <c r="DOD7" s="41"/>
      <c r="DOE7" s="41"/>
      <c r="DOF7" s="41"/>
      <c r="DOG7" s="41"/>
      <c r="DOH7" s="41"/>
      <c r="DOI7" s="41"/>
      <c r="DOJ7" s="41"/>
      <c r="DOK7" s="41"/>
      <c r="DOL7" s="41"/>
      <c r="DOM7" s="41"/>
      <c r="DON7" s="41"/>
      <c r="DOO7" s="41"/>
      <c r="DOP7" s="41"/>
      <c r="DOQ7" s="41"/>
      <c r="DOR7" s="41"/>
      <c r="DOS7" s="41"/>
      <c r="DOT7" s="41"/>
      <c r="DOU7" s="41"/>
      <c r="DOV7" s="41"/>
      <c r="DOW7" s="41"/>
      <c r="DOX7" s="41"/>
      <c r="DOY7" s="41"/>
      <c r="DOZ7" s="41"/>
      <c r="DPA7" s="41"/>
      <c r="DPB7" s="41"/>
      <c r="DPC7" s="41"/>
      <c r="DPD7" s="41"/>
      <c r="DPE7" s="41"/>
      <c r="DPF7" s="41"/>
      <c r="DPG7" s="41"/>
      <c r="DPH7" s="41"/>
      <c r="DPI7" s="41"/>
      <c r="DPJ7" s="41"/>
      <c r="DPK7" s="41"/>
      <c r="DPL7" s="41"/>
      <c r="DPM7" s="41"/>
      <c r="DPN7" s="41"/>
      <c r="DPO7" s="41"/>
      <c r="DPP7" s="41"/>
      <c r="DPQ7" s="41"/>
      <c r="DPR7" s="41"/>
      <c r="DPS7" s="41"/>
      <c r="DPT7" s="41"/>
      <c r="DPU7" s="41"/>
      <c r="DPV7" s="41"/>
      <c r="DPW7" s="41"/>
      <c r="DPX7" s="41"/>
      <c r="DPY7" s="41"/>
      <c r="DPZ7" s="41"/>
      <c r="DQA7" s="41"/>
      <c r="DQB7" s="41"/>
      <c r="DQC7" s="41"/>
      <c r="DQD7" s="41"/>
      <c r="DQE7" s="41"/>
      <c r="DQF7" s="41"/>
      <c r="DQG7" s="41"/>
      <c r="DQH7" s="41"/>
      <c r="DQI7" s="41"/>
      <c r="DQJ7" s="41"/>
      <c r="DQK7" s="41"/>
      <c r="DQL7" s="41"/>
      <c r="DQM7" s="41"/>
      <c r="DQN7" s="41"/>
      <c r="DQO7" s="41"/>
      <c r="DQP7" s="41"/>
      <c r="DQQ7" s="41"/>
      <c r="DQR7" s="41"/>
      <c r="DQS7" s="41"/>
      <c r="DQT7" s="41"/>
      <c r="DQU7" s="41"/>
      <c r="DQV7" s="41"/>
      <c r="DQW7" s="41"/>
      <c r="DQX7" s="41"/>
      <c r="DQY7" s="41"/>
      <c r="DQZ7" s="41"/>
      <c r="DRA7" s="41"/>
      <c r="DRB7" s="41"/>
      <c r="DRC7" s="41"/>
      <c r="DRD7" s="41"/>
      <c r="DRE7" s="41"/>
      <c r="DRF7" s="41"/>
      <c r="DRG7" s="41"/>
      <c r="DRH7" s="41"/>
      <c r="DRI7" s="41"/>
      <c r="DRJ7" s="41"/>
      <c r="DRK7" s="41"/>
      <c r="DRL7" s="41"/>
      <c r="DRM7" s="41"/>
      <c r="DRN7" s="41"/>
      <c r="DRO7" s="41"/>
      <c r="DRP7" s="41"/>
      <c r="DRQ7" s="41"/>
      <c r="DRR7" s="41"/>
      <c r="DRS7" s="41"/>
      <c r="DRT7" s="41"/>
      <c r="DRU7" s="41"/>
      <c r="DRV7" s="41"/>
      <c r="DRW7" s="41"/>
      <c r="DRX7" s="41"/>
      <c r="DRY7" s="41"/>
      <c r="DRZ7" s="41"/>
      <c r="DSA7" s="41"/>
      <c r="DSB7" s="41"/>
      <c r="DSC7" s="41"/>
      <c r="DSD7" s="41"/>
      <c r="DSE7" s="41"/>
      <c r="DSF7" s="41"/>
      <c r="DSG7" s="41"/>
      <c r="DSH7" s="41"/>
      <c r="DSI7" s="41"/>
      <c r="DSJ7" s="41"/>
      <c r="DSK7" s="41"/>
      <c r="DSL7" s="41"/>
      <c r="DSM7" s="41"/>
      <c r="DSN7" s="41"/>
      <c r="DSO7" s="41"/>
      <c r="DSP7" s="41"/>
      <c r="DSQ7" s="41"/>
      <c r="DSR7" s="41"/>
      <c r="DSS7" s="41"/>
      <c r="DST7" s="41"/>
      <c r="DSU7" s="41"/>
      <c r="DSV7" s="41"/>
      <c r="DSW7" s="41"/>
      <c r="DSX7" s="41"/>
      <c r="DSY7" s="41"/>
      <c r="DSZ7" s="41"/>
      <c r="DTA7" s="41"/>
      <c r="DTB7" s="41"/>
      <c r="DTC7" s="41"/>
      <c r="DTD7" s="41"/>
      <c r="DTE7" s="41"/>
      <c r="DTF7" s="41"/>
      <c r="DTG7" s="41"/>
      <c r="DTH7" s="41"/>
      <c r="DTI7" s="41"/>
      <c r="DTJ7" s="41"/>
      <c r="DTK7" s="41"/>
      <c r="DTL7" s="41"/>
      <c r="DTM7" s="41"/>
      <c r="DTN7" s="41"/>
      <c r="DTO7" s="41"/>
      <c r="DTP7" s="41"/>
      <c r="DTQ7" s="41"/>
      <c r="DTR7" s="41"/>
      <c r="DTS7" s="41"/>
      <c r="DTT7" s="41"/>
      <c r="DTU7" s="41"/>
      <c r="DTV7" s="41"/>
      <c r="DTW7" s="41"/>
      <c r="DTX7" s="41"/>
      <c r="DTY7" s="41"/>
      <c r="DTZ7" s="41"/>
      <c r="DUA7" s="41"/>
      <c r="DUB7" s="41"/>
      <c r="DUC7" s="41"/>
      <c r="DUD7" s="41"/>
      <c r="DUE7" s="41"/>
      <c r="DUF7" s="41"/>
      <c r="DUG7" s="41"/>
      <c r="DUH7" s="41"/>
      <c r="DUI7" s="41"/>
      <c r="DUJ7" s="41"/>
      <c r="DUK7" s="41"/>
      <c r="DUL7" s="41"/>
      <c r="DUM7" s="41"/>
      <c r="DUN7" s="41"/>
      <c r="DUO7" s="41"/>
      <c r="DUP7" s="41"/>
      <c r="DUQ7" s="41"/>
      <c r="DUR7" s="41"/>
      <c r="DUS7" s="41"/>
      <c r="DUT7" s="41"/>
      <c r="DUU7" s="41"/>
      <c r="DUV7" s="41"/>
      <c r="DUW7" s="41"/>
      <c r="DUX7" s="41"/>
      <c r="DUY7" s="41"/>
      <c r="DUZ7" s="41"/>
      <c r="DVA7" s="41"/>
      <c r="DVB7" s="41"/>
      <c r="DVC7" s="41"/>
      <c r="DVD7" s="41"/>
      <c r="DVE7" s="41"/>
      <c r="DVF7" s="41"/>
      <c r="DVG7" s="41"/>
      <c r="DVH7" s="41"/>
      <c r="DVI7" s="41"/>
      <c r="DVJ7" s="41"/>
      <c r="DVK7" s="41"/>
      <c r="DVL7" s="41"/>
      <c r="DVM7" s="41"/>
      <c r="DVN7" s="41"/>
      <c r="DVO7" s="41"/>
      <c r="DVP7" s="41"/>
      <c r="DVQ7" s="41"/>
      <c r="DVR7" s="41"/>
      <c r="DVS7" s="41"/>
      <c r="DVT7" s="41"/>
      <c r="DVU7" s="41"/>
      <c r="DVV7" s="41"/>
      <c r="DVW7" s="41"/>
      <c r="DVX7" s="41"/>
      <c r="DVY7" s="41"/>
      <c r="DVZ7" s="41"/>
      <c r="DWA7" s="41"/>
      <c r="DWB7" s="41"/>
      <c r="DWC7" s="41"/>
      <c r="DWD7" s="41"/>
      <c r="DWE7" s="41"/>
      <c r="DWF7" s="41"/>
      <c r="DWG7" s="41"/>
      <c r="DWH7" s="41"/>
      <c r="DWI7" s="41"/>
      <c r="DWJ7" s="41"/>
      <c r="DWK7" s="41"/>
      <c r="DWL7" s="41"/>
      <c r="DWM7" s="41"/>
      <c r="DWN7" s="41"/>
      <c r="DWO7" s="41"/>
      <c r="DWP7" s="41"/>
      <c r="DWQ7" s="41"/>
      <c r="DWR7" s="41"/>
      <c r="DWS7" s="41"/>
      <c r="DWT7" s="41"/>
      <c r="DWU7" s="41"/>
      <c r="DWV7" s="41"/>
      <c r="DWW7" s="41"/>
      <c r="DWX7" s="41"/>
      <c r="DWY7" s="41"/>
      <c r="DWZ7" s="41"/>
      <c r="DXA7" s="41"/>
      <c r="DXB7" s="41"/>
      <c r="DXC7" s="41"/>
      <c r="DXD7" s="41"/>
      <c r="DXE7" s="41"/>
      <c r="DXF7" s="41"/>
      <c r="DXG7" s="41"/>
      <c r="DXH7" s="41"/>
      <c r="DXI7" s="41"/>
      <c r="DXJ7" s="41"/>
      <c r="DXK7" s="41"/>
      <c r="DXL7" s="41"/>
      <c r="DXM7" s="41"/>
      <c r="DXN7" s="41"/>
      <c r="DXO7" s="41"/>
      <c r="DXP7" s="41"/>
      <c r="DXQ7" s="41"/>
      <c r="DXR7" s="41"/>
      <c r="DXS7" s="41"/>
      <c r="DXT7" s="41"/>
      <c r="DXU7" s="41"/>
      <c r="DXV7" s="41"/>
      <c r="DXW7" s="41"/>
      <c r="DXX7" s="41"/>
      <c r="DXY7" s="41"/>
      <c r="DXZ7" s="41"/>
      <c r="DYA7" s="41"/>
      <c r="DYB7" s="41"/>
      <c r="DYC7" s="41"/>
      <c r="DYD7" s="41"/>
      <c r="DYE7" s="41"/>
      <c r="DYF7" s="41"/>
      <c r="DYG7" s="41"/>
      <c r="DYH7" s="41"/>
      <c r="DYI7" s="41"/>
      <c r="DYJ7" s="41"/>
      <c r="DYK7" s="41"/>
      <c r="DYL7" s="41"/>
      <c r="DYM7" s="41"/>
      <c r="DYN7" s="41"/>
      <c r="DYO7" s="41"/>
      <c r="DYP7" s="41"/>
      <c r="DYQ7" s="41"/>
      <c r="DYR7" s="41"/>
      <c r="DYS7" s="41"/>
      <c r="DYT7" s="41"/>
      <c r="DYU7" s="41"/>
      <c r="DYV7" s="41"/>
      <c r="DYW7" s="41"/>
      <c r="DYX7" s="41"/>
      <c r="DYY7" s="41"/>
      <c r="DYZ7" s="41"/>
      <c r="DZA7" s="41"/>
      <c r="DZB7" s="41"/>
      <c r="DZC7" s="41"/>
      <c r="DZD7" s="41"/>
      <c r="DZE7" s="41"/>
      <c r="DZF7" s="41"/>
      <c r="DZG7" s="41"/>
      <c r="DZH7" s="41"/>
      <c r="DZI7" s="41"/>
      <c r="DZJ7" s="41"/>
      <c r="DZK7" s="41"/>
      <c r="DZL7" s="41"/>
      <c r="DZM7" s="41"/>
      <c r="DZN7" s="41"/>
      <c r="DZO7" s="41"/>
      <c r="DZP7" s="41"/>
      <c r="DZQ7" s="41"/>
      <c r="DZR7" s="41"/>
      <c r="DZS7" s="41"/>
      <c r="DZT7" s="41"/>
      <c r="DZU7" s="41"/>
      <c r="DZV7" s="41"/>
      <c r="DZW7" s="41"/>
      <c r="DZX7" s="41"/>
      <c r="DZY7" s="41"/>
      <c r="DZZ7" s="41"/>
      <c r="EAA7" s="41"/>
      <c r="EAB7" s="41"/>
      <c r="EAC7" s="41"/>
      <c r="EAD7" s="41"/>
      <c r="EAE7" s="41"/>
      <c r="EAF7" s="41"/>
      <c r="EAG7" s="41"/>
      <c r="EAH7" s="41"/>
      <c r="EAI7" s="41"/>
      <c r="EAJ7" s="41"/>
      <c r="EAK7" s="41"/>
      <c r="EAL7" s="41"/>
      <c r="EAM7" s="41"/>
      <c r="EAN7" s="41"/>
      <c r="EAO7" s="41"/>
      <c r="EAP7" s="41"/>
      <c r="EAQ7" s="41"/>
      <c r="EAR7" s="41"/>
      <c r="EAS7" s="41"/>
      <c r="EAT7" s="41"/>
      <c r="EAU7" s="41"/>
      <c r="EAV7" s="41"/>
      <c r="EAW7" s="41"/>
      <c r="EAX7" s="41"/>
      <c r="EAY7" s="41"/>
      <c r="EAZ7" s="41"/>
      <c r="EBA7" s="41"/>
      <c r="EBB7" s="41"/>
      <c r="EBC7" s="41"/>
      <c r="EBD7" s="41"/>
      <c r="EBE7" s="41"/>
      <c r="EBF7" s="41"/>
      <c r="EBG7" s="41"/>
      <c r="EBH7" s="41"/>
      <c r="EBI7" s="41"/>
      <c r="EBJ7" s="41"/>
      <c r="EBK7" s="41"/>
      <c r="EBL7" s="41"/>
      <c r="EBM7" s="41"/>
      <c r="EBN7" s="41"/>
      <c r="EBO7" s="41"/>
      <c r="EBP7" s="41"/>
      <c r="EBQ7" s="41"/>
      <c r="EBR7" s="41"/>
      <c r="EBS7" s="41"/>
      <c r="EBT7" s="41"/>
      <c r="EBU7" s="41"/>
      <c r="EBV7" s="41"/>
      <c r="EBW7" s="41"/>
      <c r="EBX7" s="41"/>
      <c r="EBY7" s="41"/>
      <c r="EBZ7" s="41"/>
      <c r="ECA7" s="41"/>
      <c r="ECB7" s="41"/>
      <c r="ECC7" s="41"/>
      <c r="ECD7" s="41"/>
      <c r="ECE7" s="41"/>
      <c r="ECF7" s="41"/>
      <c r="ECG7" s="41"/>
      <c r="ECH7" s="41"/>
      <c r="ECI7" s="41"/>
      <c r="ECJ7" s="41"/>
      <c r="ECK7" s="41"/>
      <c r="ECL7" s="41"/>
      <c r="ECM7" s="41"/>
      <c r="ECN7" s="41"/>
      <c r="ECO7" s="41"/>
      <c r="ECP7" s="41"/>
      <c r="ECQ7" s="41"/>
      <c r="ECR7" s="41"/>
      <c r="ECS7" s="41"/>
      <c r="ECT7" s="41"/>
      <c r="ECU7" s="41"/>
      <c r="ECV7" s="41"/>
      <c r="ECW7" s="41"/>
      <c r="ECX7" s="41"/>
      <c r="ECY7" s="41"/>
      <c r="ECZ7" s="41"/>
      <c r="EDA7" s="41"/>
      <c r="EDB7" s="41"/>
      <c r="EDC7" s="41"/>
      <c r="EDD7" s="41"/>
      <c r="EDE7" s="41"/>
      <c r="EDF7" s="41"/>
      <c r="EDG7" s="41"/>
      <c r="EDH7" s="41"/>
      <c r="EDI7" s="41"/>
      <c r="EDJ7" s="41"/>
      <c r="EDK7" s="41"/>
      <c r="EDL7" s="41"/>
      <c r="EDM7" s="41"/>
      <c r="EDN7" s="41"/>
      <c r="EDO7" s="41"/>
      <c r="EDP7" s="41"/>
      <c r="EDQ7" s="41"/>
      <c r="EDR7" s="41"/>
      <c r="EDS7" s="41"/>
      <c r="EDT7" s="41"/>
      <c r="EDU7" s="41"/>
      <c r="EDV7" s="41"/>
      <c r="EDW7" s="41"/>
      <c r="EDX7" s="41"/>
      <c r="EDY7" s="41"/>
      <c r="EDZ7" s="41"/>
      <c r="EEA7" s="41"/>
      <c r="EEB7" s="41"/>
      <c r="EEC7" s="41"/>
      <c r="EED7" s="41"/>
      <c r="EEE7" s="41"/>
      <c r="EEF7" s="41"/>
      <c r="EEG7" s="41"/>
      <c r="EEH7" s="41"/>
      <c r="EEI7" s="41"/>
      <c r="EEJ7" s="41"/>
      <c r="EEK7" s="41"/>
      <c r="EEL7" s="41"/>
      <c r="EEM7" s="41"/>
      <c r="EEN7" s="41"/>
      <c r="EEO7" s="41"/>
      <c r="EEP7" s="41"/>
      <c r="EEQ7" s="41"/>
      <c r="EER7" s="41"/>
      <c r="EES7" s="41"/>
      <c r="EET7" s="41"/>
      <c r="EEU7" s="41"/>
      <c r="EEV7" s="41"/>
      <c r="EEW7" s="41"/>
      <c r="EEX7" s="41"/>
      <c r="EEY7" s="41"/>
      <c r="EEZ7" s="41"/>
      <c r="EFA7" s="41"/>
      <c r="EFB7" s="41"/>
      <c r="EFC7" s="41"/>
      <c r="EFD7" s="41"/>
      <c r="EFE7" s="41"/>
      <c r="EFF7" s="41"/>
      <c r="EFG7" s="41"/>
      <c r="EFH7" s="41"/>
      <c r="EFI7" s="41"/>
      <c r="EFJ7" s="41"/>
      <c r="EFK7" s="41"/>
      <c r="EFL7" s="41"/>
      <c r="EFM7" s="41"/>
      <c r="EFN7" s="41"/>
      <c r="EFO7" s="41"/>
      <c r="EFP7" s="41"/>
      <c r="EFQ7" s="41"/>
      <c r="EFR7" s="41"/>
      <c r="EFS7" s="41"/>
      <c r="EFT7" s="41"/>
      <c r="EFU7" s="41"/>
      <c r="EFV7" s="41"/>
      <c r="EFW7" s="41"/>
      <c r="EFX7" s="41"/>
      <c r="EFY7" s="41"/>
      <c r="EFZ7" s="41"/>
      <c r="EGA7" s="41"/>
      <c r="EGB7" s="41"/>
      <c r="EGC7" s="41"/>
      <c r="EGD7" s="41"/>
      <c r="EGE7" s="41"/>
      <c r="EGF7" s="41"/>
      <c r="EGG7" s="41"/>
      <c r="EGH7" s="41"/>
      <c r="EGI7" s="41"/>
      <c r="EGJ7" s="41"/>
      <c r="EGK7" s="41"/>
      <c r="EGL7" s="41"/>
      <c r="EGM7" s="41"/>
      <c r="EGN7" s="41"/>
      <c r="EGO7" s="41"/>
      <c r="EGP7" s="41"/>
      <c r="EGQ7" s="41"/>
      <c r="EGR7" s="41"/>
      <c r="EGS7" s="41"/>
      <c r="EGT7" s="41"/>
      <c r="EGU7" s="41"/>
      <c r="EGV7" s="41"/>
      <c r="EGW7" s="41"/>
      <c r="EGX7" s="41"/>
      <c r="EGY7" s="41"/>
      <c r="EGZ7" s="41"/>
      <c r="EHA7" s="41"/>
      <c r="EHB7" s="41"/>
      <c r="EHC7" s="41"/>
      <c r="EHD7" s="41"/>
      <c r="EHE7" s="41"/>
      <c r="EHF7" s="41"/>
      <c r="EHG7" s="41"/>
      <c r="EHH7" s="41"/>
      <c r="EHI7" s="41"/>
      <c r="EHJ7" s="41"/>
      <c r="EHK7" s="41"/>
      <c r="EHL7" s="41"/>
      <c r="EHM7" s="41"/>
      <c r="EHN7" s="41"/>
      <c r="EHO7" s="41"/>
      <c r="EHP7" s="41"/>
      <c r="EHQ7" s="41"/>
      <c r="EHR7" s="41"/>
      <c r="EHS7" s="41"/>
      <c r="EHT7" s="41"/>
      <c r="EHU7" s="41"/>
      <c r="EHV7" s="41"/>
      <c r="EHW7" s="41"/>
      <c r="EHX7" s="41"/>
      <c r="EHY7" s="41"/>
      <c r="EHZ7" s="41"/>
      <c r="EIA7" s="41"/>
      <c r="EIB7" s="41"/>
      <c r="EIC7" s="41"/>
      <c r="EID7" s="41"/>
      <c r="EIE7" s="41"/>
      <c r="EIF7" s="41"/>
      <c r="EIG7" s="41"/>
      <c r="EIH7" s="41"/>
      <c r="EII7" s="41"/>
      <c r="EIJ7" s="41"/>
      <c r="EIK7" s="41"/>
      <c r="EIL7" s="41"/>
      <c r="EIM7" s="41"/>
      <c r="EIN7" s="41"/>
      <c r="EIO7" s="41"/>
      <c r="EIP7" s="41"/>
      <c r="EIQ7" s="41"/>
      <c r="EIR7" s="41"/>
      <c r="EIS7" s="41"/>
      <c r="EIT7" s="41"/>
      <c r="EIU7" s="41"/>
      <c r="EIV7" s="41"/>
      <c r="EIW7" s="41"/>
      <c r="EIX7" s="41"/>
      <c r="EIY7" s="41"/>
      <c r="EIZ7" s="41"/>
      <c r="EJA7" s="41"/>
      <c r="EJB7" s="41"/>
      <c r="EJC7" s="41"/>
      <c r="EJD7" s="41"/>
      <c r="EJE7" s="41"/>
      <c r="EJF7" s="41"/>
      <c r="EJG7" s="41"/>
      <c r="EJH7" s="41"/>
      <c r="EJI7" s="41"/>
      <c r="EJJ7" s="41"/>
      <c r="EJK7" s="41"/>
      <c r="EJL7" s="41"/>
      <c r="EJM7" s="41"/>
      <c r="EJN7" s="41"/>
      <c r="EJO7" s="41"/>
      <c r="EJP7" s="41"/>
      <c r="EJQ7" s="41"/>
      <c r="EJR7" s="41"/>
      <c r="EJS7" s="41"/>
      <c r="EJT7" s="41"/>
      <c r="EJU7" s="41"/>
      <c r="EJV7" s="41"/>
      <c r="EJW7" s="41"/>
      <c r="EJX7" s="41"/>
      <c r="EJY7" s="41"/>
      <c r="EJZ7" s="41"/>
      <c r="EKA7" s="41"/>
      <c r="EKB7" s="41"/>
      <c r="EKC7" s="41"/>
      <c r="EKD7" s="41"/>
      <c r="EKE7" s="41"/>
      <c r="EKF7" s="41"/>
      <c r="EKG7" s="41"/>
      <c r="EKH7" s="41"/>
      <c r="EKI7" s="41"/>
      <c r="EKJ7" s="41"/>
      <c r="EKK7" s="41"/>
      <c r="EKL7" s="41"/>
      <c r="EKM7" s="41"/>
      <c r="EKN7" s="41"/>
      <c r="EKO7" s="41"/>
      <c r="EKP7" s="41"/>
      <c r="EKQ7" s="41"/>
      <c r="EKR7" s="41"/>
      <c r="EKS7" s="41"/>
      <c r="EKT7" s="41"/>
      <c r="EKU7" s="41"/>
      <c r="EKV7" s="41"/>
      <c r="EKW7" s="41"/>
      <c r="EKX7" s="41"/>
      <c r="EKY7" s="41"/>
      <c r="EKZ7" s="41"/>
      <c r="ELA7" s="41"/>
      <c r="ELB7" s="41"/>
      <c r="ELC7" s="41"/>
      <c r="ELD7" s="41"/>
      <c r="ELE7" s="41"/>
      <c r="ELF7" s="41"/>
      <c r="ELG7" s="41"/>
      <c r="ELH7" s="41"/>
      <c r="ELI7" s="41"/>
      <c r="ELJ7" s="41"/>
      <c r="ELK7" s="41"/>
      <c r="ELL7" s="41"/>
      <c r="ELM7" s="41"/>
      <c r="ELN7" s="41"/>
      <c r="ELO7" s="41"/>
      <c r="ELP7" s="41"/>
      <c r="ELQ7" s="41"/>
      <c r="ELR7" s="41"/>
      <c r="ELS7" s="41"/>
      <c r="ELT7" s="41"/>
      <c r="ELU7" s="41"/>
      <c r="ELV7" s="41"/>
      <c r="ELW7" s="41"/>
      <c r="ELX7" s="41"/>
      <c r="ELY7" s="41"/>
      <c r="ELZ7" s="41"/>
      <c r="EMA7" s="41"/>
      <c r="EMB7" s="41"/>
      <c r="EMC7" s="41"/>
      <c r="EMD7" s="41"/>
      <c r="EME7" s="41"/>
      <c r="EMF7" s="41"/>
      <c r="EMG7" s="41"/>
      <c r="EMH7" s="41"/>
      <c r="EMI7" s="41"/>
      <c r="EMJ7" s="41"/>
      <c r="EMK7" s="41"/>
      <c r="EML7" s="41"/>
      <c r="EMM7" s="41"/>
      <c r="EMN7" s="41"/>
      <c r="EMO7" s="41"/>
      <c r="EMP7" s="41"/>
      <c r="EMQ7" s="41"/>
      <c r="EMR7" s="41"/>
      <c r="EMS7" s="41"/>
      <c r="EMT7" s="41"/>
      <c r="EMU7" s="41"/>
      <c r="EMV7" s="41"/>
      <c r="EMW7" s="41"/>
      <c r="EMX7" s="41"/>
      <c r="EMY7" s="41"/>
      <c r="EMZ7" s="41"/>
      <c r="ENA7" s="41"/>
      <c r="ENB7" s="41"/>
      <c r="ENC7" s="41"/>
      <c r="END7" s="41"/>
      <c r="ENE7" s="41"/>
      <c r="ENF7" s="41"/>
      <c r="ENG7" s="41"/>
      <c r="ENH7" s="41"/>
      <c r="ENI7" s="41"/>
      <c r="ENJ7" s="41"/>
      <c r="ENK7" s="41"/>
      <c r="ENL7" s="41"/>
      <c r="ENM7" s="41"/>
      <c r="ENN7" s="41"/>
      <c r="ENO7" s="41"/>
      <c r="ENP7" s="41"/>
      <c r="ENQ7" s="41"/>
      <c r="ENR7" s="41"/>
      <c r="ENS7" s="41"/>
      <c r="ENT7" s="41"/>
      <c r="ENU7" s="41"/>
      <c r="ENV7" s="41"/>
      <c r="ENW7" s="41"/>
      <c r="ENX7" s="41"/>
      <c r="ENY7" s="41"/>
      <c r="ENZ7" s="41"/>
      <c r="EOA7" s="41"/>
      <c r="EOB7" s="41"/>
      <c r="EOC7" s="41"/>
      <c r="EOD7" s="41"/>
      <c r="EOE7" s="41"/>
      <c r="EOF7" s="41"/>
      <c r="EOG7" s="41"/>
      <c r="EOH7" s="41"/>
      <c r="EOI7" s="41"/>
      <c r="EOJ7" s="41"/>
      <c r="EOK7" s="41"/>
      <c r="EOL7" s="41"/>
      <c r="EOM7" s="41"/>
      <c r="EON7" s="41"/>
      <c r="EOO7" s="41"/>
      <c r="EOP7" s="41"/>
      <c r="EOQ7" s="41"/>
      <c r="EOR7" s="41"/>
      <c r="EOS7" s="41"/>
      <c r="EOT7" s="41"/>
      <c r="EOU7" s="41"/>
      <c r="EOV7" s="41"/>
      <c r="EOW7" s="41"/>
      <c r="EOX7" s="41"/>
      <c r="EOY7" s="41"/>
      <c r="EOZ7" s="41"/>
      <c r="EPA7" s="41"/>
      <c r="EPB7" s="41"/>
      <c r="EPC7" s="41"/>
      <c r="EPD7" s="41"/>
      <c r="EPE7" s="41"/>
      <c r="EPF7" s="41"/>
      <c r="EPG7" s="41"/>
      <c r="EPH7" s="41"/>
      <c r="EPI7" s="41"/>
      <c r="EPJ7" s="41"/>
      <c r="EPK7" s="41"/>
      <c r="EPL7" s="41"/>
      <c r="EPM7" s="41"/>
      <c r="EPN7" s="41"/>
      <c r="EPO7" s="41"/>
      <c r="EPP7" s="41"/>
      <c r="EPQ7" s="41"/>
      <c r="EPR7" s="41"/>
      <c r="EPS7" s="41"/>
      <c r="EPT7" s="41"/>
      <c r="EPU7" s="41"/>
      <c r="EPV7" s="41"/>
      <c r="EPW7" s="41"/>
      <c r="EPX7" s="41"/>
      <c r="EPY7" s="41"/>
      <c r="EPZ7" s="41"/>
      <c r="EQA7" s="41"/>
      <c r="EQB7" s="41"/>
      <c r="EQC7" s="41"/>
      <c r="EQD7" s="41"/>
      <c r="EQE7" s="41"/>
      <c r="EQF7" s="41"/>
      <c r="EQG7" s="41"/>
      <c r="EQH7" s="41"/>
      <c r="EQI7" s="41"/>
      <c r="EQJ7" s="41"/>
      <c r="EQK7" s="41"/>
      <c r="EQL7" s="41"/>
      <c r="EQM7" s="41"/>
      <c r="EQN7" s="41"/>
      <c r="EQO7" s="41"/>
      <c r="EQP7" s="41"/>
      <c r="EQQ7" s="41"/>
      <c r="EQR7" s="41"/>
      <c r="EQS7" s="41"/>
      <c r="EQT7" s="41"/>
      <c r="EQU7" s="41"/>
      <c r="EQV7" s="41"/>
      <c r="EQW7" s="41"/>
      <c r="EQX7" s="41"/>
      <c r="EQY7" s="41"/>
      <c r="EQZ7" s="41"/>
      <c r="ERA7" s="41"/>
      <c r="ERB7" s="41"/>
      <c r="ERC7" s="41"/>
      <c r="ERD7" s="41"/>
      <c r="ERE7" s="41"/>
      <c r="ERF7" s="41"/>
      <c r="ERG7" s="41"/>
      <c r="ERH7" s="41"/>
      <c r="ERI7" s="41"/>
      <c r="ERJ7" s="41"/>
      <c r="ERK7" s="41"/>
      <c r="ERL7" s="41"/>
      <c r="ERM7" s="41"/>
      <c r="ERN7" s="41"/>
      <c r="ERO7" s="41"/>
      <c r="ERP7" s="41"/>
      <c r="ERQ7" s="41"/>
      <c r="ERR7" s="41"/>
      <c r="ERS7" s="41"/>
      <c r="ERT7" s="41"/>
      <c r="ERU7" s="41"/>
      <c r="ERV7" s="41"/>
      <c r="ERW7" s="41"/>
      <c r="ERX7" s="41"/>
      <c r="ERY7" s="41"/>
      <c r="ERZ7" s="41"/>
      <c r="ESA7" s="41"/>
      <c r="ESB7" s="41"/>
      <c r="ESC7" s="41"/>
      <c r="ESD7" s="41"/>
      <c r="ESE7" s="41"/>
      <c r="ESF7" s="41"/>
      <c r="ESG7" s="41"/>
      <c r="ESH7" s="41"/>
      <c r="ESI7" s="41"/>
      <c r="ESJ7" s="41"/>
      <c r="ESK7" s="41"/>
      <c r="ESL7" s="41"/>
      <c r="ESM7" s="41"/>
      <c r="ESN7" s="41"/>
      <c r="ESO7" s="41"/>
      <c r="ESP7" s="41"/>
      <c r="ESQ7" s="41"/>
      <c r="ESR7" s="41"/>
      <c r="ESS7" s="41"/>
      <c r="EST7" s="41"/>
      <c r="ESU7" s="41"/>
      <c r="ESV7" s="41"/>
      <c r="ESW7" s="41"/>
      <c r="ESX7" s="41"/>
      <c r="ESY7" s="41"/>
      <c r="ESZ7" s="41"/>
      <c r="ETA7" s="41"/>
      <c r="ETB7" s="41"/>
      <c r="ETC7" s="41"/>
      <c r="ETD7" s="41"/>
      <c r="ETE7" s="41"/>
      <c r="ETF7" s="41"/>
      <c r="ETG7" s="41"/>
      <c r="ETH7" s="41"/>
      <c r="ETI7" s="41"/>
      <c r="ETJ7" s="41"/>
      <c r="ETK7" s="41"/>
      <c r="ETL7" s="41"/>
      <c r="ETM7" s="41"/>
      <c r="ETN7" s="41"/>
      <c r="ETO7" s="41"/>
      <c r="ETP7" s="41"/>
      <c r="ETQ7" s="41"/>
      <c r="ETR7" s="41"/>
      <c r="ETS7" s="41"/>
      <c r="ETT7" s="41"/>
      <c r="ETU7" s="41"/>
      <c r="ETV7" s="41"/>
      <c r="ETW7" s="41"/>
      <c r="ETX7" s="41"/>
      <c r="ETY7" s="41"/>
      <c r="ETZ7" s="41"/>
      <c r="EUA7" s="41"/>
      <c r="EUB7" s="41"/>
      <c r="EUC7" s="41"/>
      <c r="EUD7" s="41"/>
      <c r="EUE7" s="41"/>
      <c r="EUF7" s="41"/>
      <c r="EUG7" s="41"/>
      <c r="EUH7" s="41"/>
      <c r="EUI7" s="41"/>
      <c r="EUJ7" s="41"/>
      <c r="EUK7" s="41"/>
      <c r="EUL7" s="41"/>
      <c r="EUM7" s="41"/>
      <c r="EUN7" s="41"/>
      <c r="EUO7" s="41"/>
      <c r="EUP7" s="41"/>
      <c r="EUQ7" s="41"/>
      <c r="EUR7" s="41"/>
      <c r="EUS7" s="41"/>
      <c r="EUT7" s="41"/>
      <c r="EUU7" s="41"/>
      <c r="EUV7" s="41"/>
      <c r="EUW7" s="41"/>
      <c r="EUX7" s="41"/>
      <c r="EUY7" s="41"/>
      <c r="EUZ7" s="41"/>
      <c r="EVA7" s="41"/>
      <c r="EVB7" s="41"/>
      <c r="EVC7" s="41"/>
      <c r="EVD7" s="41"/>
      <c r="EVE7" s="41"/>
      <c r="EVF7" s="41"/>
      <c r="EVG7" s="41"/>
      <c r="EVH7" s="41"/>
      <c r="EVI7" s="41"/>
      <c r="EVJ7" s="41"/>
      <c r="EVK7" s="41"/>
      <c r="EVL7" s="41"/>
      <c r="EVM7" s="41"/>
      <c r="EVN7" s="41"/>
      <c r="EVO7" s="41"/>
      <c r="EVP7" s="41"/>
      <c r="EVQ7" s="41"/>
      <c r="EVR7" s="41"/>
      <c r="EVS7" s="41"/>
      <c r="EVT7" s="41"/>
      <c r="EVU7" s="41"/>
      <c r="EVV7" s="41"/>
      <c r="EVW7" s="41"/>
      <c r="EVX7" s="41"/>
      <c r="EVY7" s="41"/>
      <c r="EVZ7" s="41"/>
      <c r="EWA7" s="41"/>
      <c r="EWB7" s="41"/>
      <c r="EWC7" s="41"/>
      <c r="EWD7" s="41"/>
      <c r="EWE7" s="41"/>
      <c r="EWF7" s="41"/>
      <c r="EWG7" s="41"/>
      <c r="EWH7" s="41"/>
      <c r="EWI7" s="41"/>
      <c r="EWJ7" s="41"/>
      <c r="EWK7" s="41"/>
      <c r="EWL7" s="41"/>
      <c r="EWM7" s="41"/>
      <c r="EWN7" s="41"/>
      <c r="EWO7" s="41"/>
      <c r="EWP7" s="41"/>
      <c r="EWQ7" s="41"/>
      <c r="EWR7" s="41"/>
      <c r="EWS7" s="41"/>
      <c r="EWT7" s="41"/>
      <c r="EWU7" s="41"/>
      <c r="EWV7" s="41"/>
      <c r="EWW7" s="41"/>
      <c r="EWX7" s="41"/>
      <c r="EWY7" s="41"/>
      <c r="EWZ7" s="41"/>
      <c r="EXA7" s="41"/>
      <c r="EXB7" s="41"/>
      <c r="EXC7" s="41"/>
      <c r="EXD7" s="41"/>
      <c r="EXE7" s="41"/>
      <c r="EXF7" s="41"/>
      <c r="EXG7" s="41"/>
      <c r="EXH7" s="41"/>
      <c r="EXI7" s="41"/>
      <c r="EXJ7" s="41"/>
      <c r="EXK7" s="41"/>
      <c r="EXL7" s="41"/>
      <c r="EXM7" s="41"/>
      <c r="EXN7" s="41"/>
      <c r="EXO7" s="41"/>
      <c r="EXP7" s="41"/>
      <c r="EXQ7" s="41"/>
      <c r="EXR7" s="41"/>
      <c r="EXS7" s="41"/>
      <c r="EXT7" s="41"/>
      <c r="EXU7" s="41"/>
      <c r="EXV7" s="41"/>
      <c r="EXW7" s="41"/>
      <c r="EXX7" s="41"/>
      <c r="EXY7" s="41"/>
      <c r="EXZ7" s="41"/>
      <c r="EYA7" s="41"/>
      <c r="EYB7" s="41"/>
      <c r="EYC7" s="41"/>
      <c r="EYD7" s="41"/>
      <c r="EYE7" s="41"/>
      <c r="EYF7" s="41"/>
      <c r="EYG7" s="41"/>
      <c r="EYH7" s="41"/>
      <c r="EYI7" s="41"/>
      <c r="EYJ7" s="41"/>
      <c r="EYK7" s="41"/>
      <c r="EYL7" s="41"/>
      <c r="EYM7" s="41"/>
      <c r="EYN7" s="41"/>
      <c r="EYO7" s="41"/>
      <c r="EYP7" s="41"/>
      <c r="EYQ7" s="41"/>
      <c r="EYR7" s="41"/>
      <c r="EYS7" s="41"/>
      <c r="EYT7" s="41"/>
      <c r="EYU7" s="41"/>
      <c r="EYV7" s="41"/>
      <c r="EYW7" s="41"/>
      <c r="EYX7" s="41"/>
      <c r="EYY7" s="41"/>
      <c r="EYZ7" s="41"/>
      <c r="EZA7" s="41"/>
      <c r="EZB7" s="41"/>
      <c r="EZC7" s="41"/>
      <c r="EZD7" s="41"/>
      <c r="EZE7" s="41"/>
      <c r="EZF7" s="41"/>
      <c r="EZG7" s="41"/>
      <c r="EZH7" s="41"/>
      <c r="EZI7" s="41"/>
      <c r="EZJ7" s="41"/>
      <c r="EZK7" s="41"/>
      <c r="EZL7" s="41"/>
      <c r="EZM7" s="41"/>
      <c r="EZN7" s="41"/>
      <c r="EZO7" s="41"/>
      <c r="EZP7" s="41"/>
      <c r="EZQ7" s="41"/>
      <c r="EZR7" s="41"/>
      <c r="EZS7" s="41"/>
      <c r="EZT7" s="41"/>
      <c r="EZU7" s="41"/>
      <c r="EZV7" s="41"/>
      <c r="EZW7" s="41"/>
      <c r="EZX7" s="41"/>
      <c r="EZY7" s="41"/>
      <c r="EZZ7" s="41"/>
      <c r="FAA7" s="41"/>
      <c r="FAB7" s="41"/>
      <c r="FAC7" s="41"/>
      <c r="FAD7" s="41"/>
      <c r="FAE7" s="41"/>
      <c r="FAF7" s="41"/>
      <c r="FAG7" s="41"/>
      <c r="FAH7" s="41"/>
      <c r="FAI7" s="41"/>
      <c r="FAJ7" s="41"/>
      <c r="FAK7" s="41"/>
      <c r="FAL7" s="41"/>
      <c r="FAM7" s="41"/>
      <c r="FAN7" s="41"/>
      <c r="FAO7" s="41"/>
      <c r="FAP7" s="41"/>
      <c r="FAQ7" s="41"/>
      <c r="FAR7" s="41"/>
      <c r="FAS7" s="41"/>
      <c r="FAT7" s="41"/>
      <c r="FAU7" s="41"/>
      <c r="FAV7" s="41"/>
      <c r="FAW7" s="41"/>
      <c r="FAX7" s="41"/>
      <c r="FAY7" s="41"/>
      <c r="FAZ7" s="41"/>
      <c r="FBA7" s="41"/>
      <c r="FBB7" s="41"/>
      <c r="FBC7" s="41"/>
      <c r="FBD7" s="41"/>
      <c r="FBE7" s="41"/>
      <c r="FBF7" s="41"/>
      <c r="FBG7" s="41"/>
      <c r="FBH7" s="41"/>
      <c r="FBI7" s="41"/>
      <c r="FBJ7" s="41"/>
      <c r="FBK7" s="41"/>
      <c r="FBL7" s="41"/>
      <c r="FBM7" s="41"/>
      <c r="FBN7" s="41"/>
      <c r="FBO7" s="41"/>
      <c r="FBP7" s="41"/>
      <c r="FBQ7" s="41"/>
      <c r="FBR7" s="41"/>
      <c r="FBS7" s="41"/>
      <c r="FBT7" s="41"/>
      <c r="FBU7" s="41"/>
      <c r="FBV7" s="41"/>
      <c r="FBW7" s="41"/>
      <c r="FBX7" s="41"/>
      <c r="FBY7" s="41"/>
      <c r="FBZ7" s="41"/>
      <c r="FCA7" s="41"/>
      <c r="FCB7" s="41"/>
      <c r="FCC7" s="41"/>
      <c r="FCD7" s="41"/>
      <c r="FCE7" s="41"/>
      <c r="FCF7" s="41"/>
      <c r="FCG7" s="41"/>
      <c r="FCH7" s="41"/>
      <c r="FCI7" s="41"/>
      <c r="FCJ7" s="41"/>
      <c r="FCK7" s="41"/>
      <c r="FCL7" s="41"/>
      <c r="FCM7" s="41"/>
      <c r="FCN7" s="41"/>
      <c r="FCO7" s="41"/>
      <c r="FCP7" s="41"/>
      <c r="FCQ7" s="41"/>
      <c r="FCR7" s="41"/>
      <c r="FCS7" s="41"/>
      <c r="FCT7" s="41"/>
      <c r="FCU7" s="41"/>
      <c r="FCV7" s="41"/>
      <c r="FCW7" s="41"/>
      <c r="FCX7" s="41"/>
      <c r="FCY7" s="41"/>
      <c r="FCZ7" s="41"/>
      <c r="FDA7" s="41"/>
      <c r="FDB7" s="41"/>
      <c r="FDC7" s="41"/>
      <c r="FDD7" s="41"/>
      <c r="FDE7" s="41"/>
      <c r="FDF7" s="41"/>
      <c r="FDG7" s="41"/>
      <c r="FDH7" s="41"/>
      <c r="FDI7" s="41"/>
      <c r="FDJ7" s="41"/>
      <c r="FDK7" s="41"/>
      <c r="FDL7" s="41"/>
      <c r="FDM7" s="41"/>
      <c r="FDN7" s="41"/>
      <c r="FDO7" s="41"/>
      <c r="FDP7" s="41"/>
      <c r="FDQ7" s="41"/>
      <c r="FDR7" s="41"/>
      <c r="FDS7" s="41"/>
      <c r="FDT7" s="41"/>
      <c r="FDU7" s="41"/>
      <c r="FDV7" s="41"/>
      <c r="FDW7" s="41"/>
      <c r="FDX7" s="41"/>
      <c r="FDY7" s="41"/>
      <c r="FDZ7" s="41"/>
      <c r="FEA7" s="41"/>
      <c r="FEB7" s="41"/>
      <c r="FEC7" s="41"/>
      <c r="FED7" s="41"/>
      <c r="FEE7" s="41"/>
      <c r="FEF7" s="41"/>
      <c r="FEG7" s="41"/>
      <c r="FEH7" s="41"/>
      <c r="FEI7" s="41"/>
      <c r="FEJ7" s="41"/>
      <c r="FEK7" s="41"/>
      <c r="FEL7" s="41"/>
      <c r="FEM7" s="41"/>
      <c r="FEN7" s="41"/>
      <c r="FEO7" s="41"/>
      <c r="FEP7" s="41"/>
      <c r="FEQ7" s="41"/>
      <c r="FER7" s="41"/>
      <c r="FES7" s="41"/>
      <c r="FET7" s="41"/>
      <c r="FEU7" s="41"/>
      <c r="FEV7" s="41"/>
      <c r="FEW7" s="41"/>
      <c r="FEX7" s="41"/>
      <c r="FEY7" s="41"/>
      <c r="FEZ7" s="41"/>
      <c r="FFA7" s="41"/>
      <c r="FFB7" s="41"/>
      <c r="FFC7" s="41"/>
      <c r="FFD7" s="41"/>
      <c r="FFE7" s="41"/>
      <c r="FFF7" s="41"/>
      <c r="FFG7" s="41"/>
      <c r="FFH7" s="41"/>
      <c r="FFI7" s="41"/>
      <c r="FFJ7" s="41"/>
      <c r="FFK7" s="41"/>
      <c r="FFL7" s="41"/>
      <c r="FFM7" s="41"/>
      <c r="FFN7" s="41"/>
      <c r="FFO7" s="41"/>
      <c r="FFP7" s="41"/>
      <c r="FFQ7" s="41"/>
      <c r="FFR7" s="41"/>
      <c r="FFS7" s="41"/>
      <c r="FFT7" s="41"/>
      <c r="FFU7" s="41"/>
      <c r="FFV7" s="41"/>
      <c r="FFW7" s="41"/>
      <c r="FFX7" s="41"/>
      <c r="FFY7" s="41"/>
      <c r="FFZ7" s="41"/>
      <c r="FGA7" s="41"/>
      <c r="FGB7" s="41"/>
      <c r="FGC7" s="41"/>
      <c r="FGD7" s="41"/>
      <c r="FGE7" s="41"/>
      <c r="FGF7" s="41"/>
      <c r="FGG7" s="41"/>
      <c r="FGH7" s="41"/>
      <c r="FGI7" s="41"/>
      <c r="FGJ7" s="41"/>
      <c r="FGK7" s="41"/>
      <c r="FGL7" s="41"/>
      <c r="FGM7" s="41"/>
      <c r="FGN7" s="41"/>
      <c r="FGO7" s="41"/>
      <c r="FGP7" s="41"/>
      <c r="FGQ7" s="41"/>
      <c r="FGR7" s="41"/>
      <c r="FGS7" s="41"/>
      <c r="FGT7" s="41"/>
      <c r="FGU7" s="41"/>
      <c r="FGV7" s="41"/>
      <c r="FGW7" s="41"/>
      <c r="FGX7" s="41"/>
      <c r="FGY7" s="41"/>
      <c r="FGZ7" s="41"/>
      <c r="FHA7" s="41"/>
      <c r="FHB7" s="41"/>
      <c r="FHC7" s="41"/>
      <c r="FHD7" s="41"/>
      <c r="FHE7" s="41"/>
      <c r="FHF7" s="41"/>
      <c r="FHG7" s="41"/>
      <c r="FHH7" s="41"/>
      <c r="FHI7" s="41"/>
      <c r="FHJ7" s="41"/>
      <c r="FHK7" s="41"/>
      <c r="FHL7" s="41"/>
      <c r="FHM7" s="41"/>
      <c r="FHN7" s="41"/>
      <c r="FHO7" s="41"/>
      <c r="FHP7" s="41"/>
      <c r="FHQ7" s="41"/>
      <c r="FHR7" s="41"/>
      <c r="FHS7" s="41"/>
      <c r="FHT7" s="41"/>
      <c r="FHU7" s="41"/>
      <c r="FHV7" s="41"/>
      <c r="FHW7" s="41"/>
      <c r="FHX7" s="41"/>
      <c r="FHY7" s="41"/>
      <c r="FHZ7" s="41"/>
      <c r="FIA7" s="41"/>
      <c r="FIB7" s="41"/>
      <c r="FIC7" s="41"/>
      <c r="FID7" s="41"/>
      <c r="FIE7" s="41"/>
      <c r="FIF7" s="41"/>
      <c r="FIG7" s="41"/>
      <c r="FIH7" s="41"/>
      <c r="FII7" s="41"/>
      <c r="FIJ7" s="41"/>
      <c r="FIK7" s="41"/>
      <c r="FIL7" s="41"/>
      <c r="FIM7" s="41"/>
      <c r="FIN7" s="41"/>
      <c r="FIO7" s="41"/>
      <c r="FIP7" s="41"/>
      <c r="FIQ7" s="41"/>
      <c r="FIR7" s="41"/>
      <c r="FIS7" s="41"/>
      <c r="FIT7" s="41"/>
      <c r="FIU7" s="41"/>
      <c r="FIV7" s="41"/>
      <c r="FIW7" s="41"/>
      <c r="FIX7" s="41"/>
      <c r="FIY7" s="41"/>
      <c r="FIZ7" s="41"/>
      <c r="FJA7" s="41"/>
      <c r="FJB7" s="41"/>
      <c r="FJC7" s="41"/>
      <c r="FJD7" s="41"/>
      <c r="FJE7" s="41"/>
      <c r="FJF7" s="41"/>
      <c r="FJG7" s="41"/>
      <c r="FJH7" s="41"/>
      <c r="FJI7" s="41"/>
      <c r="FJJ7" s="41"/>
      <c r="FJK7" s="41"/>
      <c r="FJL7" s="41"/>
      <c r="FJM7" s="41"/>
      <c r="FJN7" s="41"/>
      <c r="FJO7" s="41"/>
      <c r="FJP7" s="41"/>
      <c r="FJQ7" s="41"/>
      <c r="FJR7" s="41"/>
      <c r="FJS7" s="41"/>
      <c r="FJT7" s="41"/>
      <c r="FJU7" s="41"/>
      <c r="FJV7" s="41"/>
      <c r="FJW7" s="41"/>
      <c r="FJX7" s="41"/>
      <c r="FJY7" s="41"/>
      <c r="FJZ7" s="41"/>
      <c r="FKA7" s="41"/>
      <c r="FKB7" s="41"/>
      <c r="FKC7" s="41"/>
      <c r="FKD7" s="41"/>
      <c r="FKE7" s="41"/>
      <c r="FKF7" s="41"/>
      <c r="FKG7" s="41"/>
      <c r="FKH7" s="41"/>
      <c r="FKI7" s="41"/>
      <c r="FKJ7" s="41"/>
      <c r="FKK7" s="41"/>
      <c r="FKL7" s="41"/>
      <c r="FKM7" s="41"/>
      <c r="FKN7" s="41"/>
      <c r="FKO7" s="41"/>
      <c r="FKP7" s="41"/>
      <c r="FKQ7" s="41"/>
      <c r="FKR7" s="41"/>
      <c r="FKS7" s="41"/>
      <c r="FKT7" s="41"/>
      <c r="FKU7" s="41"/>
      <c r="FKV7" s="41"/>
      <c r="FKW7" s="41"/>
      <c r="FKX7" s="41"/>
      <c r="FKY7" s="41"/>
      <c r="FKZ7" s="41"/>
      <c r="FLA7" s="41"/>
      <c r="FLB7" s="41"/>
      <c r="FLC7" s="41"/>
      <c r="FLD7" s="41"/>
      <c r="FLE7" s="41"/>
      <c r="FLF7" s="41"/>
      <c r="FLG7" s="41"/>
      <c r="FLH7" s="41"/>
      <c r="FLI7" s="41"/>
      <c r="FLJ7" s="41"/>
      <c r="FLK7" s="41"/>
      <c r="FLL7" s="41"/>
      <c r="FLM7" s="41"/>
      <c r="FLN7" s="41"/>
      <c r="FLO7" s="41"/>
      <c r="FLP7" s="41"/>
      <c r="FLQ7" s="41"/>
      <c r="FLR7" s="41"/>
      <c r="FLS7" s="41"/>
      <c r="FLT7" s="41"/>
      <c r="FLU7" s="41"/>
      <c r="FLV7" s="41"/>
      <c r="FLW7" s="41"/>
      <c r="FLX7" s="41"/>
      <c r="FLY7" s="41"/>
      <c r="FLZ7" s="41"/>
      <c r="FMA7" s="41"/>
      <c r="FMB7" s="41"/>
      <c r="FMC7" s="41"/>
      <c r="FMD7" s="41"/>
      <c r="FME7" s="41"/>
      <c r="FMF7" s="41"/>
      <c r="FMG7" s="41"/>
      <c r="FMH7" s="41"/>
      <c r="FMI7" s="41"/>
      <c r="FMJ7" s="41"/>
      <c r="FMK7" s="41"/>
      <c r="FML7" s="41"/>
      <c r="FMM7" s="41"/>
      <c r="FMN7" s="41"/>
      <c r="FMO7" s="41"/>
      <c r="FMP7" s="41"/>
      <c r="FMQ7" s="41"/>
      <c r="FMR7" s="41"/>
      <c r="FMS7" s="41"/>
      <c r="FMT7" s="41"/>
      <c r="FMU7" s="41"/>
      <c r="FMV7" s="41"/>
      <c r="FMW7" s="41"/>
      <c r="FMX7" s="41"/>
      <c r="FMY7" s="41"/>
      <c r="FMZ7" s="41"/>
      <c r="FNA7" s="41"/>
      <c r="FNB7" s="41"/>
      <c r="FNC7" s="41"/>
      <c r="FND7" s="41"/>
      <c r="FNE7" s="41"/>
      <c r="FNF7" s="41"/>
      <c r="FNG7" s="41"/>
      <c r="FNH7" s="41"/>
      <c r="FNI7" s="41"/>
      <c r="FNJ7" s="41"/>
      <c r="FNK7" s="41"/>
      <c r="FNL7" s="41"/>
      <c r="FNM7" s="41"/>
      <c r="FNN7" s="41"/>
      <c r="FNO7" s="41"/>
      <c r="FNP7" s="41"/>
      <c r="FNQ7" s="41"/>
      <c r="FNR7" s="41"/>
      <c r="FNS7" s="41"/>
      <c r="FNT7" s="41"/>
      <c r="FNU7" s="41"/>
      <c r="FNV7" s="41"/>
      <c r="FNW7" s="41"/>
      <c r="FNX7" s="41"/>
      <c r="FNY7" s="41"/>
      <c r="FNZ7" s="41"/>
      <c r="FOA7" s="41"/>
      <c r="FOB7" s="41"/>
      <c r="FOC7" s="41"/>
      <c r="FOD7" s="41"/>
      <c r="FOE7" s="41"/>
      <c r="FOF7" s="41"/>
      <c r="FOG7" s="41"/>
      <c r="FOH7" s="41"/>
      <c r="FOI7" s="41"/>
      <c r="FOJ7" s="41"/>
      <c r="FOK7" s="41"/>
      <c r="FOL7" s="41"/>
      <c r="FOM7" s="41"/>
      <c r="FON7" s="41"/>
      <c r="FOO7" s="41"/>
      <c r="FOP7" s="41"/>
      <c r="FOQ7" s="41"/>
      <c r="FOR7" s="41"/>
      <c r="FOS7" s="41"/>
      <c r="FOT7" s="41"/>
      <c r="FOU7" s="41"/>
      <c r="FOV7" s="41"/>
      <c r="FOW7" s="41"/>
      <c r="FOX7" s="41"/>
      <c r="FOY7" s="41"/>
      <c r="FOZ7" s="41"/>
      <c r="FPA7" s="41"/>
      <c r="FPB7" s="41"/>
      <c r="FPC7" s="41"/>
      <c r="FPD7" s="41"/>
      <c r="FPE7" s="41"/>
      <c r="FPF7" s="41"/>
      <c r="FPG7" s="41"/>
      <c r="FPH7" s="41"/>
      <c r="FPI7" s="41"/>
      <c r="FPJ7" s="41"/>
      <c r="FPK7" s="41"/>
      <c r="FPL7" s="41"/>
      <c r="FPM7" s="41"/>
      <c r="FPN7" s="41"/>
      <c r="FPO7" s="41"/>
      <c r="FPP7" s="41"/>
      <c r="FPQ7" s="41"/>
      <c r="FPR7" s="41"/>
      <c r="FPS7" s="41"/>
      <c r="FPT7" s="41"/>
      <c r="FPU7" s="41"/>
      <c r="FPV7" s="41"/>
      <c r="FPW7" s="41"/>
      <c r="FPX7" s="41"/>
      <c r="FPY7" s="41"/>
      <c r="FPZ7" s="41"/>
      <c r="FQA7" s="41"/>
      <c r="FQB7" s="41"/>
      <c r="FQC7" s="41"/>
      <c r="FQD7" s="41"/>
      <c r="FQE7" s="41"/>
      <c r="FQF7" s="41"/>
      <c r="FQG7" s="41"/>
      <c r="FQH7" s="41"/>
      <c r="FQI7" s="41"/>
      <c r="FQJ7" s="41"/>
      <c r="FQK7" s="41"/>
      <c r="FQL7" s="41"/>
      <c r="FQM7" s="41"/>
      <c r="FQN7" s="41"/>
      <c r="FQO7" s="41"/>
      <c r="FQP7" s="41"/>
      <c r="FQQ7" s="41"/>
      <c r="FQR7" s="41"/>
      <c r="FQS7" s="41"/>
      <c r="FQT7" s="41"/>
      <c r="FQU7" s="41"/>
      <c r="FQV7" s="41"/>
      <c r="FQW7" s="41"/>
      <c r="FQX7" s="41"/>
      <c r="FQY7" s="41"/>
      <c r="FQZ7" s="41"/>
      <c r="FRA7" s="41"/>
      <c r="FRB7" s="41"/>
      <c r="FRC7" s="41"/>
      <c r="FRD7" s="41"/>
      <c r="FRE7" s="41"/>
      <c r="FRF7" s="41"/>
      <c r="FRG7" s="41"/>
      <c r="FRH7" s="41"/>
      <c r="FRI7" s="41"/>
      <c r="FRJ7" s="41"/>
      <c r="FRK7" s="41"/>
      <c r="FRL7" s="41"/>
      <c r="FRM7" s="41"/>
      <c r="FRN7" s="41"/>
      <c r="FRO7" s="41"/>
      <c r="FRP7" s="41"/>
      <c r="FRQ7" s="41"/>
      <c r="FRR7" s="41"/>
      <c r="FRS7" s="41"/>
      <c r="FRT7" s="41"/>
      <c r="FRU7" s="41"/>
      <c r="FRV7" s="41"/>
      <c r="FRW7" s="41"/>
      <c r="FRX7" s="41"/>
      <c r="FRY7" s="41"/>
      <c r="FRZ7" s="41"/>
      <c r="FSA7" s="41"/>
      <c r="FSB7" s="41"/>
      <c r="FSC7" s="41"/>
      <c r="FSD7" s="41"/>
      <c r="FSE7" s="41"/>
      <c r="FSF7" s="41"/>
      <c r="FSG7" s="41"/>
      <c r="FSH7" s="41"/>
      <c r="FSI7" s="41"/>
      <c r="FSJ7" s="41"/>
      <c r="FSK7" s="41"/>
      <c r="FSL7" s="41"/>
      <c r="FSM7" s="41"/>
      <c r="FSN7" s="41"/>
      <c r="FSO7" s="41"/>
      <c r="FSP7" s="41"/>
      <c r="FSQ7" s="41"/>
      <c r="FSR7" s="41"/>
      <c r="FSS7" s="41"/>
      <c r="FST7" s="41"/>
      <c r="FSU7" s="41"/>
      <c r="FSV7" s="41"/>
      <c r="FSW7" s="41"/>
      <c r="FSX7" s="41"/>
      <c r="FSY7" s="41"/>
      <c r="FSZ7" s="41"/>
      <c r="FTA7" s="41"/>
      <c r="FTB7" s="41"/>
      <c r="FTC7" s="41"/>
      <c r="FTD7" s="41"/>
      <c r="FTE7" s="41"/>
      <c r="FTF7" s="41"/>
      <c r="FTG7" s="41"/>
      <c r="FTH7" s="41"/>
      <c r="FTI7" s="41"/>
      <c r="FTJ7" s="41"/>
      <c r="FTK7" s="41"/>
      <c r="FTL7" s="41"/>
      <c r="FTM7" s="41"/>
      <c r="FTN7" s="41"/>
      <c r="FTO7" s="41"/>
      <c r="FTP7" s="41"/>
      <c r="FTQ7" s="41"/>
      <c r="FTR7" s="41"/>
      <c r="FTS7" s="41"/>
      <c r="FTT7" s="41"/>
      <c r="FTU7" s="41"/>
      <c r="FTV7" s="41"/>
      <c r="FTW7" s="41"/>
      <c r="FTX7" s="41"/>
      <c r="FTY7" s="41"/>
      <c r="FTZ7" s="41"/>
      <c r="FUA7" s="41"/>
      <c r="FUB7" s="41"/>
      <c r="FUC7" s="41"/>
      <c r="FUD7" s="41"/>
      <c r="FUE7" s="41"/>
      <c r="FUF7" s="41"/>
      <c r="FUG7" s="41"/>
      <c r="FUH7" s="41"/>
      <c r="FUI7" s="41"/>
      <c r="FUJ7" s="41"/>
      <c r="FUK7" s="41"/>
      <c r="FUL7" s="41"/>
      <c r="FUM7" s="41"/>
      <c r="FUN7" s="41"/>
      <c r="FUO7" s="41"/>
      <c r="FUP7" s="41"/>
      <c r="FUQ7" s="41"/>
      <c r="FUR7" s="41"/>
      <c r="FUS7" s="41"/>
      <c r="FUT7" s="41"/>
      <c r="FUU7" s="41"/>
      <c r="FUV7" s="41"/>
      <c r="FUW7" s="41"/>
      <c r="FUX7" s="41"/>
      <c r="FUY7" s="41"/>
      <c r="FUZ7" s="41"/>
      <c r="FVA7" s="41"/>
      <c r="FVB7" s="41"/>
      <c r="FVC7" s="41"/>
      <c r="FVD7" s="41"/>
      <c r="FVE7" s="41"/>
      <c r="FVF7" s="41"/>
      <c r="FVG7" s="41"/>
      <c r="FVH7" s="41"/>
      <c r="FVI7" s="41"/>
      <c r="FVJ7" s="41"/>
      <c r="FVK7" s="41"/>
      <c r="FVL7" s="41"/>
      <c r="FVM7" s="41"/>
      <c r="FVN7" s="41"/>
      <c r="FVO7" s="41"/>
      <c r="FVP7" s="41"/>
      <c r="FVQ7" s="41"/>
      <c r="FVR7" s="41"/>
      <c r="FVS7" s="41"/>
      <c r="FVT7" s="41"/>
      <c r="FVU7" s="41"/>
      <c r="FVV7" s="41"/>
      <c r="FVW7" s="41"/>
      <c r="FVX7" s="41"/>
      <c r="FVY7" s="41"/>
      <c r="FVZ7" s="41"/>
      <c r="FWA7" s="41"/>
      <c r="FWB7" s="41"/>
      <c r="FWC7" s="41"/>
      <c r="FWD7" s="41"/>
      <c r="FWE7" s="41"/>
      <c r="FWF7" s="41"/>
      <c r="FWG7" s="41"/>
      <c r="FWH7" s="41"/>
      <c r="FWI7" s="41"/>
      <c r="FWJ7" s="41"/>
      <c r="FWK7" s="41"/>
      <c r="FWL7" s="41"/>
      <c r="FWM7" s="41"/>
      <c r="FWN7" s="41"/>
      <c r="FWO7" s="41"/>
      <c r="FWP7" s="41"/>
      <c r="FWQ7" s="41"/>
      <c r="FWR7" s="41"/>
      <c r="FWS7" s="41"/>
      <c r="FWT7" s="41"/>
      <c r="FWU7" s="41"/>
      <c r="FWV7" s="41"/>
      <c r="FWW7" s="41"/>
      <c r="FWX7" s="41"/>
      <c r="FWY7" s="41"/>
      <c r="FWZ7" s="41"/>
      <c r="FXA7" s="41"/>
      <c r="FXB7" s="41"/>
      <c r="FXC7" s="41"/>
      <c r="FXD7" s="41"/>
      <c r="FXE7" s="41"/>
      <c r="FXF7" s="41"/>
      <c r="FXG7" s="41"/>
      <c r="FXH7" s="41"/>
      <c r="FXI7" s="41"/>
      <c r="FXJ7" s="41"/>
      <c r="FXK7" s="41"/>
      <c r="FXL7" s="41"/>
      <c r="FXM7" s="41"/>
      <c r="FXN7" s="41"/>
      <c r="FXO7" s="41"/>
      <c r="FXP7" s="41"/>
      <c r="FXQ7" s="41"/>
      <c r="FXR7" s="41"/>
      <c r="FXS7" s="41"/>
      <c r="FXT7" s="41"/>
      <c r="FXU7" s="41"/>
      <c r="FXV7" s="41"/>
      <c r="FXW7" s="41"/>
      <c r="FXX7" s="41"/>
      <c r="FXY7" s="41"/>
      <c r="FXZ7" s="41"/>
      <c r="FYA7" s="41"/>
      <c r="FYB7" s="41"/>
      <c r="FYC7" s="41"/>
      <c r="FYD7" s="41"/>
      <c r="FYE7" s="41"/>
      <c r="FYF7" s="41"/>
      <c r="FYG7" s="41"/>
      <c r="FYH7" s="41"/>
      <c r="FYI7" s="41"/>
      <c r="FYJ7" s="41"/>
      <c r="FYK7" s="41"/>
      <c r="FYL7" s="41"/>
      <c r="FYM7" s="41"/>
      <c r="FYN7" s="41"/>
      <c r="FYO7" s="41"/>
      <c r="FYP7" s="41"/>
      <c r="FYQ7" s="41"/>
      <c r="FYR7" s="41"/>
      <c r="FYS7" s="41"/>
      <c r="FYT7" s="41"/>
      <c r="FYU7" s="41"/>
      <c r="FYV7" s="41"/>
      <c r="FYW7" s="41"/>
      <c r="FYX7" s="41"/>
      <c r="FYY7" s="41"/>
      <c r="FYZ7" s="41"/>
      <c r="FZA7" s="41"/>
      <c r="FZB7" s="41"/>
      <c r="FZC7" s="41"/>
      <c r="FZD7" s="41"/>
      <c r="FZE7" s="41"/>
      <c r="FZF7" s="41"/>
      <c r="FZG7" s="41"/>
      <c r="FZH7" s="41"/>
      <c r="FZI7" s="41"/>
      <c r="FZJ7" s="41"/>
      <c r="FZK7" s="41"/>
      <c r="FZL7" s="41"/>
      <c r="FZM7" s="41"/>
      <c r="FZN7" s="41"/>
      <c r="FZO7" s="41"/>
      <c r="FZP7" s="41"/>
      <c r="FZQ7" s="41"/>
      <c r="FZR7" s="41"/>
      <c r="FZS7" s="41"/>
      <c r="FZT7" s="41"/>
      <c r="FZU7" s="41"/>
      <c r="FZV7" s="41"/>
      <c r="FZW7" s="41"/>
      <c r="FZX7" s="41"/>
      <c r="FZY7" s="41"/>
      <c r="FZZ7" s="41"/>
      <c r="GAA7" s="41"/>
      <c r="GAB7" s="41"/>
      <c r="GAC7" s="41"/>
      <c r="GAD7" s="41"/>
      <c r="GAE7" s="41"/>
      <c r="GAF7" s="41"/>
      <c r="GAG7" s="41"/>
      <c r="GAH7" s="41"/>
      <c r="GAI7" s="41"/>
      <c r="GAJ7" s="41"/>
      <c r="GAK7" s="41"/>
      <c r="GAL7" s="41"/>
      <c r="GAM7" s="41"/>
      <c r="GAN7" s="41"/>
      <c r="GAO7" s="41"/>
      <c r="GAP7" s="41"/>
      <c r="GAQ7" s="41"/>
      <c r="GAR7" s="41"/>
      <c r="GAS7" s="41"/>
      <c r="GAT7" s="41"/>
      <c r="GAU7" s="41"/>
      <c r="GAV7" s="41"/>
      <c r="GAW7" s="41"/>
      <c r="GAX7" s="41"/>
      <c r="GAY7" s="41"/>
      <c r="GAZ7" s="41"/>
      <c r="GBA7" s="41"/>
      <c r="GBB7" s="41"/>
      <c r="GBC7" s="41"/>
      <c r="GBD7" s="41"/>
      <c r="GBE7" s="41"/>
      <c r="GBF7" s="41"/>
      <c r="GBG7" s="41"/>
      <c r="GBH7" s="41"/>
      <c r="GBI7" s="41"/>
      <c r="GBJ7" s="41"/>
      <c r="GBK7" s="41"/>
      <c r="GBL7" s="41"/>
      <c r="GBM7" s="41"/>
      <c r="GBN7" s="41"/>
      <c r="GBO7" s="41"/>
      <c r="GBP7" s="41"/>
      <c r="GBQ7" s="41"/>
      <c r="GBR7" s="41"/>
      <c r="GBS7" s="41"/>
      <c r="GBT7" s="41"/>
      <c r="GBU7" s="41"/>
      <c r="GBV7" s="41"/>
      <c r="GBW7" s="41"/>
      <c r="GBX7" s="41"/>
      <c r="GBY7" s="41"/>
      <c r="GBZ7" s="41"/>
      <c r="GCA7" s="41"/>
      <c r="GCB7" s="41"/>
      <c r="GCC7" s="41"/>
      <c r="GCD7" s="41"/>
      <c r="GCE7" s="41"/>
      <c r="GCF7" s="41"/>
      <c r="GCG7" s="41"/>
      <c r="GCH7" s="41"/>
      <c r="GCI7" s="41"/>
      <c r="GCJ7" s="41"/>
      <c r="GCK7" s="41"/>
      <c r="GCL7" s="41"/>
      <c r="GCM7" s="41"/>
      <c r="GCN7" s="41"/>
      <c r="GCO7" s="41"/>
      <c r="GCP7" s="41"/>
      <c r="GCQ7" s="41"/>
      <c r="GCR7" s="41"/>
      <c r="GCS7" s="41"/>
      <c r="GCT7" s="41"/>
      <c r="GCU7" s="41"/>
      <c r="GCV7" s="41"/>
      <c r="GCW7" s="41"/>
      <c r="GCX7" s="41"/>
      <c r="GCY7" s="41"/>
      <c r="GCZ7" s="41"/>
      <c r="GDA7" s="41"/>
      <c r="GDB7" s="41"/>
      <c r="GDC7" s="41"/>
      <c r="GDD7" s="41"/>
      <c r="GDE7" s="41"/>
      <c r="GDF7" s="41"/>
      <c r="GDG7" s="41"/>
      <c r="GDH7" s="41"/>
      <c r="GDI7" s="41"/>
      <c r="GDJ7" s="41"/>
      <c r="GDK7" s="41"/>
      <c r="GDL7" s="41"/>
      <c r="GDM7" s="41"/>
      <c r="GDN7" s="41"/>
      <c r="GDO7" s="41"/>
      <c r="GDP7" s="41"/>
      <c r="GDQ7" s="41"/>
      <c r="GDR7" s="41"/>
      <c r="GDS7" s="41"/>
      <c r="GDT7" s="41"/>
      <c r="GDU7" s="41"/>
      <c r="GDV7" s="41"/>
      <c r="GDW7" s="41"/>
      <c r="GDX7" s="41"/>
      <c r="GDY7" s="41"/>
      <c r="GDZ7" s="41"/>
      <c r="GEA7" s="41"/>
      <c r="GEB7" s="41"/>
      <c r="GEC7" s="41"/>
      <c r="GED7" s="41"/>
      <c r="GEE7" s="41"/>
      <c r="GEF7" s="41"/>
      <c r="GEG7" s="41"/>
      <c r="GEH7" s="41"/>
      <c r="GEI7" s="41"/>
      <c r="GEJ7" s="41"/>
      <c r="GEK7" s="41"/>
      <c r="GEL7" s="41"/>
      <c r="GEM7" s="41"/>
      <c r="GEN7" s="41"/>
      <c r="GEO7" s="41"/>
      <c r="GEP7" s="41"/>
      <c r="GEQ7" s="41"/>
      <c r="GER7" s="41"/>
      <c r="GES7" s="41"/>
      <c r="GET7" s="41"/>
      <c r="GEU7" s="41"/>
      <c r="GEV7" s="41"/>
      <c r="GEW7" s="41"/>
      <c r="GEX7" s="41"/>
      <c r="GEY7" s="41"/>
      <c r="GEZ7" s="41"/>
      <c r="GFA7" s="41"/>
      <c r="GFB7" s="41"/>
      <c r="GFC7" s="41"/>
      <c r="GFD7" s="41"/>
      <c r="GFE7" s="41"/>
      <c r="GFF7" s="41"/>
      <c r="GFG7" s="41"/>
      <c r="GFH7" s="41"/>
      <c r="GFI7" s="41"/>
      <c r="GFJ7" s="41"/>
      <c r="GFK7" s="41"/>
      <c r="GFL7" s="41"/>
      <c r="GFM7" s="41"/>
      <c r="GFN7" s="41"/>
      <c r="GFO7" s="41"/>
      <c r="GFP7" s="41"/>
      <c r="GFQ7" s="41"/>
      <c r="GFR7" s="41"/>
      <c r="GFS7" s="41"/>
      <c r="GFT7" s="41"/>
      <c r="GFU7" s="41"/>
      <c r="GFV7" s="41"/>
      <c r="GFW7" s="41"/>
      <c r="GFX7" s="41"/>
      <c r="GFY7" s="41"/>
      <c r="GFZ7" s="41"/>
      <c r="GGA7" s="41"/>
      <c r="GGB7" s="41"/>
      <c r="GGC7" s="41"/>
      <c r="GGD7" s="41"/>
      <c r="GGE7" s="41"/>
      <c r="GGF7" s="41"/>
      <c r="GGG7" s="41"/>
      <c r="GGH7" s="41"/>
      <c r="GGI7" s="41"/>
      <c r="GGJ7" s="41"/>
      <c r="GGK7" s="41"/>
      <c r="GGL7" s="41"/>
      <c r="GGM7" s="41"/>
      <c r="GGN7" s="41"/>
      <c r="GGO7" s="41"/>
      <c r="GGP7" s="41"/>
      <c r="GGQ7" s="41"/>
      <c r="GGR7" s="41"/>
      <c r="GGS7" s="41"/>
      <c r="GGT7" s="41"/>
      <c r="GGU7" s="41"/>
      <c r="GGV7" s="41"/>
      <c r="GGW7" s="41"/>
      <c r="GGX7" s="41"/>
      <c r="GGY7" s="41"/>
      <c r="GGZ7" s="41"/>
      <c r="GHA7" s="41"/>
      <c r="GHB7" s="41"/>
      <c r="GHC7" s="41"/>
      <c r="GHD7" s="41"/>
      <c r="GHE7" s="41"/>
      <c r="GHF7" s="41"/>
      <c r="GHG7" s="41"/>
      <c r="GHH7" s="41"/>
      <c r="GHI7" s="41"/>
      <c r="GHJ7" s="41"/>
      <c r="GHK7" s="41"/>
      <c r="GHL7" s="41"/>
      <c r="GHM7" s="41"/>
      <c r="GHN7" s="41"/>
      <c r="GHO7" s="41"/>
      <c r="GHP7" s="41"/>
      <c r="GHQ7" s="41"/>
      <c r="GHR7" s="41"/>
      <c r="GHS7" s="41"/>
      <c r="GHT7" s="41"/>
      <c r="GHU7" s="41"/>
      <c r="GHV7" s="41"/>
      <c r="GHW7" s="41"/>
      <c r="GHX7" s="41"/>
      <c r="GHY7" s="41"/>
      <c r="GHZ7" s="41"/>
      <c r="GIA7" s="41"/>
      <c r="GIB7" s="41"/>
      <c r="GIC7" s="41"/>
      <c r="GID7" s="41"/>
      <c r="GIE7" s="41"/>
      <c r="GIF7" s="41"/>
      <c r="GIG7" s="41"/>
      <c r="GIH7" s="41"/>
      <c r="GII7" s="41"/>
      <c r="GIJ7" s="41"/>
      <c r="GIK7" s="41"/>
      <c r="GIL7" s="41"/>
      <c r="GIM7" s="41"/>
      <c r="GIN7" s="41"/>
      <c r="GIO7" s="41"/>
      <c r="GIP7" s="41"/>
      <c r="GIQ7" s="41"/>
      <c r="GIR7" s="41"/>
      <c r="GIS7" s="41"/>
      <c r="GIT7" s="41"/>
      <c r="GIU7" s="41"/>
      <c r="GIV7" s="41"/>
      <c r="GIW7" s="41"/>
      <c r="GIX7" s="41"/>
      <c r="GIY7" s="41"/>
      <c r="GIZ7" s="41"/>
      <c r="GJA7" s="41"/>
      <c r="GJB7" s="41"/>
      <c r="GJC7" s="41"/>
      <c r="GJD7" s="41"/>
      <c r="GJE7" s="41"/>
      <c r="GJF7" s="41"/>
      <c r="GJG7" s="41"/>
      <c r="GJH7" s="41"/>
      <c r="GJI7" s="41"/>
      <c r="GJJ7" s="41"/>
      <c r="GJK7" s="41"/>
      <c r="GJL7" s="41"/>
      <c r="GJM7" s="41"/>
      <c r="GJN7" s="41"/>
      <c r="GJO7" s="41"/>
      <c r="GJP7" s="41"/>
      <c r="GJQ7" s="41"/>
      <c r="GJR7" s="41"/>
      <c r="GJS7" s="41"/>
      <c r="GJT7" s="41"/>
      <c r="GJU7" s="41"/>
      <c r="GJV7" s="41"/>
      <c r="GJW7" s="41"/>
      <c r="GJX7" s="41"/>
      <c r="GJY7" s="41"/>
      <c r="GJZ7" s="41"/>
      <c r="GKA7" s="41"/>
      <c r="GKB7" s="41"/>
      <c r="GKC7" s="41"/>
      <c r="GKD7" s="41"/>
      <c r="GKE7" s="41"/>
      <c r="GKF7" s="41"/>
      <c r="GKG7" s="41"/>
      <c r="GKH7" s="41"/>
      <c r="GKI7" s="41"/>
      <c r="GKJ7" s="41"/>
      <c r="GKK7" s="41"/>
      <c r="GKL7" s="41"/>
      <c r="GKM7" s="41"/>
      <c r="GKN7" s="41"/>
      <c r="GKO7" s="41"/>
      <c r="GKP7" s="41"/>
      <c r="GKQ7" s="41"/>
      <c r="GKR7" s="41"/>
      <c r="GKS7" s="41"/>
      <c r="GKT7" s="41"/>
      <c r="GKU7" s="41"/>
      <c r="GKV7" s="41"/>
      <c r="GKW7" s="41"/>
      <c r="GKX7" s="41"/>
      <c r="GKY7" s="41"/>
      <c r="GKZ7" s="41"/>
      <c r="GLA7" s="41"/>
      <c r="GLB7" s="41"/>
      <c r="GLC7" s="41"/>
      <c r="GLD7" s="41"/>
      <c r="GLE7" s="41"/>
      <c r="GLF7" s="41"/>
      <c r="GLG7" s="41"/>
      <c r="GLH7" s="41"/>
      <c r="GLI7" s="41"/>
      <c r="GLJ7" s="41"/>
      <c r="GLK7" s="41"/>
      <c r="GLL7" s="41"/>
      <c r="GLM7" s="41"/>
      <c r="GLN7" s="41"/>
      <c r="GLO7" s="41"/>
      <c r="GLP7" s="41"/>
      <c r="GLQ7" s="41"/>
      <c r="GLR7" s="41"/>
      <c r="GLS7" s="41"/>
      <c r="GLT7" s="41"/>
      <c r="GLU7" s="41"/>
      <c r="GLV7" s="41"/>
      <c r="GLW7" s="41"/>
      <c r="GLX7" s="41"/>
      <c r="GLY7" s="41"/>
      <c r="GLZ7" s="41"/>
      <c r="GMA7" s="41"/>
      <c r="GMB7" s="41"/>
      <c r="GMC7" s="41"/>
      <c r="GMD7" s="41"/>
      <c r="GME7" s="41"/>
      <c r="GMF7" s="41"/>
      <c r="GMG7" s="41"/>
      <c r="GMH7" s="41"/>
      <c r="GMI7" s="41"/>
      <c r="GMJ7" s="41"/>
      <c r="GMK7" s="41"/>
      <c r="GML7" s="41"/>
      <c r="GMM7" s="41"/>
      <c r="GMN7" s="41"/>
      <c r="GMO7" s="41"/>
      <c r="GMP7" s="41"/>
      <c r="GMQ7" s="41"/>
      <c r="GMR7" s="41"/>
      <c r="GMS7" s="41"/>
      <c r="GMT7" s="41"/>
      <c r="GMU7" s="41"/>
      <c r="GMV7" s="41"/>
      <c r="GMW7" s="41"/>
      <c r="GMX7" s="41"/>
      <c r="GMY7" s="41"/>
      <c r="GMZ7" s="41"/>
      <c r="GNA7" s="41"/>
      <c r="GNB7" s="41"/>
      <c r="GNC7" s="41"/>
      <c r="GND7" s="41"/>
      <c r="GNE7" s="41"/>
      <c r="GNF7" s="41"/>
      <c r="GNG7" s="41"/>
      <c r="GNH7" s="41"/>
      <c r="GNI7" s="41"/>
      <c r="GNJ7" s="41"/>
      <c r="GNK7" s="41"/>
      <c r="GNL7" s="41"/>
      <c r="GNM7" s="41"/>
      <c r="GNN7" s="41"/>
      <c r="GNO7" s="41"/>
      <c r="GNP7" s="41"/>
      <c r="GNQ7" s="41"/>
      <c r="GNR7" s="41"/>
      <c r="GNS7" s="41"/>
      <c r="GNT7" s="41"/>
      <c r="GNU7" s="41"/>
      <c r="GNV7" s="41"/>
      <c r="GNW7" s="41"/>
      <c r="GNX7" s="41"/>
      <c r="GNY7" s="41"/>
      <c r="GNZ7" s="41"/>
      <c r="GOA7" s="41"/>
      <c r="GOB7" s="41"/>
      <c r="GOC7" s="41"/>
      <c r="GOD7" s="41"/>
      <c r="GOE7" s="41"/>
      <c r="GOF7" s="41"/>
      <c r="GOG7" s="41"/>
      <c r="GOH7" s="41"/>
      <c r="GOI7" s="41"/>
      <c r="GOJ7" s="41"/>
      <c r="GOK7" s="41"/>
      <c r="GOL7" s="41"/>
      <c r="GOM7" s="41"/>
      <c r="GON7" s="41"/>
      <c r="GOO7" s="41"/>
      <c r="GOP7" s="41"/>
      <c r="GOQ7" s="41"/>
      <c r="GOR7" s="41"/>
      <c r="GOS7" s="41"/>
      <c r="GOT7" s="41"/>
      <c r="GOU7" s="41"/>
      <c r="GOV7" s="41"/>
      <c r="GOW7" s="41"/>
      <c r="GOX7" s="41"/>
      <c r="GOY7" s="41"/>
      <c r="GOZ7" s="41"/>
      <c r="GPA7" s="41"/>
      <c r="GPB7" s="41"/>
      <c r="GPC7" s="41"/>
      <c r="GPD7" s="41"/>
      <c r="GPE7" s="41"/>
      <c r="GPF7" s="41"/>
      <c r="GPG7" s="41"/>
      <c r="GPH7" s="41"/>
      <c r="GPI7" s="41"/>
      <c r="GPJ7" s="41"/>
      <c r="GPK7" s="41"/>
      <c r="GPL7" s="41"/>
      <c r="GPM7" s="41"/>
      <c r="GPN7" s="41"/>
      <c r="GPO7" s="41"/>
      <c r="GPP7" s="41"/>
      <c r="GPQ7" s="41"/>
      <c r="GPR7" s="41"/>
      <c r="GPS7" s="41"/>
      <c r="GPT7" s="41"/>
      <c r="GPU7" s="41"/>
      <c r="GPV7" s="41"/>
      <c r="GPW7" s="41"/>
      <c r="GPX7" s="41"/>
      <c r="GPY7" s="41"/>
      <c r="GPZ7" s="41"/>
      <c r="GQA7" s="41"/>
      <c r="GQB7" s="41"/>
      <c r="GQC7" s="41"/>
      <c r="GQD7" s="41"/>
      <c r="GQE7" s="41"/>
      <c r="GQF7" s="41"/>
      <c r="GQG7" s="41"/>
      <c r="GQH7" s="41"/>
      <c r="GQI7" s="41"/>
      <c r="GQJ7" s="41"/>
      <c r="GQK7" s="41"/>
      <c r="GQL7" s="41"/>
      <c r="GQM7" s="41"/>
      <c r="GQN7" s="41"/>
      <c r="GQO7" s="41"/>
      <c r="GQP7" s="41"/>
      <c r="GQQ7" s="41"/>
      <c r="GQR7" s="41"/>
      <c r="GQS7" s="41"/>
      <c r="GQT7" s="41"/>
      <c r="GQU7" s="41"/>
      <c r="GQV7" s="41"/>
      <c r="GQW7" s="41"/>
      <c r="GQX7" s="41"/>
      <c r="GQY7" s="41"/>
      <c r="GQZ7" s="41"/>
      <c r="GRA7" s="41"/>
      <c r="GRB7" s="41"/>
      <c r="GRC7" s="41"/>
      <c r="GRD7" s="41"/>
      <c r="GRE7" s="41"/>
      <c r="GRF7" s="41"/>
      <c r="GRG7" s="41"/>
      <c r="GRH7" s="41"/>
      <c r="GRI7" s="41"/>
      <c r="GRJ7" s="41"/>
      <c r="GRK7" s="41"/>
      <c r="GRL7" s="41"/>
      <c r="GRM7" s="41"/>
      <c r="GRN7" s="41"/>
      <c r="GRO7" s="41"/>
      <c r="GRP7" s="41"/>
      <c r="GRQ7" s="41"/>
      <c r="GRR7" s="41"/>
      <c r="GRS7" s="41"/>
      <c r="GRT7" s="41"/>
      <c r="GRU7" s="41"/>
      <c r="GRV7" s="41"/>
      <c r="GRW7" s="41"/>
      <c r="GRX7" s="41"/>
      <c r="GRY7" s="41"/>
      <c r="GRZ7" s="41"/>
      <c r="GSA7" s="41"/>
      <c r="GSB7" s="41"/>
      <c r="GSC7" s="41"/>
      <c r="GSD7" s="41"/>
      <c r="GSE7" s="41"/>
      <c r="GSF7" s="41"/>
      <c r="GSG7" s="41"/>
      <c r="GSH7" s="41"/>
      <c r="GSI7" s="41"/>
      <c r="GSJ7" s="41"/>
      <c r="GSK7" s="41"/>
      <c r="GSL7" s="41"/>
      <c r="GSM7" s="41"/>
      <c r="GSN7" s="41"/>
      <c r="GSO7" s="41"/>
      <c r="GSP7" s="41"/>
      <c r="GSQ7" s="41"/>
      <c r="GSR7" s="41"/>
      <c r="GSS7" s="41"/>
      <c r="GST7" s="41"/>
      <c r="GSU7" s="41"/>
      <c r="GSV7" s="41"/>
      <c r="GSW7" s="41"/>
      <c r="GSX7" s="41"/>
      <c r="GSY7" s="41"/>
      <c r="GSZ7" s="41"/>
      <c r="GTA7" s="41"/>
      <c r="GTB7" s="41"/>
      <c r="GTC7" s="41"/>
      <c r="GTD7" s="41"/>
      <c r="GTE7" s="41"/>
      <c r="GTF7" s="41"/>
      <c r="GTG7" s="41"/>
      <c r="GTH7" s="41"/>
      <c r="GTI7" s="41"/>
      <c r="GTJ7" s="41"/>
      <c r="GTK7" s="41"/>
      <c r="GTL7" s="41"/>
      <c r="GTM7" s="41"/>
      <c r="GTN7" s="41"/>
      <c r="GTO7" s="41"/>
      <c r="GTP7" s="41"/>
      <c r="GTQ7" s="41"/>
      <c r="GTR7" s="41"/>
      <c r="GTS7" s="41"/>
      <c r="GTT7" s="41"/>
      <c r="GTU7" s="41"/>
      <c r="GTV7" s="41"/>
      <c r="GTW7" s="41"/>
      <c r="GTX7" s="41"/>
      <c r="GTY7" s="41"/>
      <c r="GTZ7" s="41"/>
      <c r="GUA7" s="41"/>
      <c r="GUB7" s="41"/>
      <c r="GUC7" s="41"/>
      <c r="GUD7" s="41"/>
      <c r="GUE7" s="41"/>
      <c r="GUF7" s="41"/>
      <c r="GUG7" s="41"/>
      <c r="GUH7" s="41"/>
      <c r="GUI7" s="41"/>
      <c r="GUJ7" s="41"/>
      <c r="GUK7" s="41"/>
      <c r="GUL7" s="41"/>
      <c r="GUM7" s="41"/>
      <c r="GUN7" s="41"/>
      <c r="GUO7" s="41"/>
      <c r="GUP7" s="41"/>
      <c r="GUQ7" s="41"/>
      <c r="GUR7" s="41"/>
      <c r="GUS7" s="41"/>
      <c r="GUT7" s="41"/>
      <c r="GUU7" s="41"/>
      <c r="GUV7" s="41"/>
      <c r="GUW7" s="41"/>
      <c r="GUX7" s="41"/>
      <c r="GUY7" s="41"/>
      <c r="GUZ7" s="41"/>
      <c r="GVA7" s="41"/>
      <c r="GVB7" s="41"/>
      <c r="GVC7" s="41"/>
      <c r="GVD7" s="41"/>
      <c r="GVE7" s="41"/>
      <c r="GVF7" s="41"/>
      <c r="GVG7" s="41"/>
      <c r="GVH7" s="41"/>
      <c r="GVI7" s="41"/>
      <c r="GVJ7" s="41"/>
      <c r="GVK7" s="41"/>
      <c r="GVL7" s="41"/>
      <c r="GVM7" s="41"/>
      <c r="GVN7" s="41"/>
      <c r="GVO7" s="41"/>
      <c r="GVP7" s="41"/>
      <c r="GVQ7" s="41"/>
      <c r="GVR7" s="41"/>
      <c r="GVS7" s="41"/>
      <c r="GVT7" s="41"/>
      <c r="GVU7" s="41"/>
      <c r="GVV7" s="41"/>
      <c r="GVW7" s="41"/>
      <c r="GVX7" s="41"/>
      <c r="GVY7" s="41"/>
      <c r="GVZ7" s="41"/>
      <c r="GWA7" s="41"/>
      <c r="GWB7" s="41"/>
      <c r="GWC7" s="41"/>
      <c r="GWD7" s="41"/>
      <c r="GWE7" s="41"/>
      <c r="GWF7" s="41"/>
      <c r="GWG7" s="41"/>
      <c r="GWH7" s="41"/>
      <c r="GWI7" s="41"/>
      <c r="GWJ7" s="41"/>
      <c r="GWK7" s="41"/>
      <c r="GWL7" s="41"/>
      <c r="GWM7" s="41"/>
      <c r="GWN7" s="41"/>
      <c r="GWO7" s="41"/>
      <c r="GWP7" s="41"/>
      <c r="GWQ7" s="41"/>
      <c r="GWR7" s="41"/>
      <c r="GWS7" s="41"/>
      <c r="GWT7" s="41"/>
      <c r="GWU7" s="41"/>
      <c r="GWV7" s="41"/>
      <c r="GWW7" s="41"/>
      <c r="GWX7" s="41"/>
      <c r="GWY7" s="41"/>
      <c r="GWZ7" s="41"/>
      <c r="GXA7" s="41"/>
      <c r="GXB7" s="41"/>
      <c r="GXC7" s="41"/>
      <c r="GXD7" s="41"/>
      <c r="GXE7" s="41"/>
      <c r="GXF7" s="41"/>
      <c r="GXG7" s="41"/>
      <c r="GXH7" s="41"/>
      <c r="GXI7" s="41"/>
      <c r="GXJ7" s="41"/>
      <c r="GXK7" s="41"/>
      <c r="GXL7" s="41"/>
      <c r="GXM7" s="41"/>
      <c r="GXN7" s="41"/>
      <c r="GXO7" s="41"/>
      <c r="GXP7" s="41"/>
      <c r="GXQ7" s="41"/>
      <c r="GXR7" s="41"/>
      <c r="GXS7" s="41"/>
      <c r="GXT7" s="41"/>
      <c r="GXU7" s="41"/>
      <c r="GXV7" s="41"/>
      <c r="GXW7" s="41"/>
      <c r="GXX7" s="41"/>
      <c r="GXY7" s="41"/>
      <c r="GXZ7" s="41"/>
      <c r="GYA7" s="41"/>
      <c r="GYB7" s="41"/>
      <c r="GYC7" s="41"/>
      <c r="GYD7" s="41"/>
      <c r="GYE7" s="41"/>
      <c r="GYF7" s="41"/>
      <c r="GYG7" s="41"/>
      <c r="GYH7" s="41"/>
      <c r="GYI7" s="41"/>
      <c r="GYJ7" s="41"/>
      <c r="GYK7" s="41"/>
      <c r="GYL7" s="41"/>
      <c r="GYM7" s="41"/>
      <c r="GYN7" s="41"/>
      <c r="GYO7" s="41"/>
      <c r="GYP7" s="41"/>
      <c r="GYQ7" s="41"/>
      <c r="GYR7" s="41"/>
      <c r="GYS7" s="41"/>
      <c r="GYT7" s="41"/>
      <c r="GYU7" s="41"/>
      <c r="GYV7" s="41"/>
      <c r="GYW7" s="41"/>
      <c r="GYX7" s="41"/>
      <c r="GYY7" s="41"/>
      <c r="GYZ7" s="41"/>
      <c r="GZA7" s="41"/>
      <c r="GZB7" s="41"/>
      <c r="GZC7" s="41"/>
      <c r="GZD7" s="41"/>
      <c r="GZE7" s="41"/>
      <c r="GZF7" s="41"/>
      <c r="GZG7" s="41"/>
      <c r="GZH7" s="41"/>
      <c r="GZI7" s="41"/>
      <c r="GZJ7" s="41"/>
      <c r="GZK7" s="41"/>
      <c r="GZL7" s="41"/>
      <c r="GZM7" s="41"/>
      <c r="GZN7" s="41"/>
      <c r="GZO7" s="41"/>
      <c r="GZP7" s="41"/>
      <c r="GZQ7" s="41"/>
      <c r="GZR7" s="41"/>
      <c r="GZS7" s="41"/>
      <c r="GZT7" s="41"/>
      <c r="GZU7" s="41"/>
      <c r="GZV7" s="41"/>
      <c r="GZW7" s="41"/>
      <c r="GZX7" s="41"/>
      <c r="GZY7" s="41"/>
      <c r="GZZ7" s="41"/>
      <c r="HAA7" s="41"/>
      <c r="HAB7" s="41"/>
      <c r="HAC7" s="41"/>
      <c r="HAD7" s="41"/>
      <c r="HAE7" s="41"/>
      <c r="HAF7" s="41"/>
      <c r="HAG7" s="41"/>
      <c r="HAH7" s="41"/>
      <c r="HAI7" s="41"/>
      <c r="HAJ7" s="41"/>
      <c r="HAK7" s="41"/>
      <c r="HAL7" s="41"/>
      <c r="HAM7" s="41"/>
      <c r="HAN7" s="41"/>
      <c r="HAO7" s="41"/>
      <c r="HAP7" s="41"/>
      <c r="HAQ7" s="41"/>
      <c r="HAR7" s="41"/>
      <c r="HAS7" s="41"/>
      <c r="HAT7" s="41"/>
      <c r="HAU7" s="41"/>
      <c r="HAV7" s="41"/>
      <c r="HAW7" s="41"/>
      <c r="HAX7" s="41"/>
      <c r="HAY7" s="41"/>
      <c r="HAZ7" s="41"/>
      <c r="HBA7" s="41"/>
      <c r="HBB7" s="41"/>
      <c r="HBC7" s="41"/>
      <c r="HBD7" s="41"/>
      <c r="HBE7" s="41"/>
      <c r="HBF7" s="41"/>
      <c r="HBG7" s="41"/>
      <c r="HBH7" s="41"/>
      <c r="HBI7" s="41"/>
      <c r="HBJ7" s="41"/>
      <c r="HBK7" s="41"/>
      <c r="HBL7" s="41"/>
      <c r="HBM7" s="41"/>
      <c r="HBN7" s="41"/>
      <c r="HBO7" s="41"/>
      <c r="HBP7" s="41"/>
      <c r="HBQ7" s="41"/>
      <c r="HBR7" s="41"/>
      <c r="HBS7" s="41"/>
      <c r="HBT7" s="41"/>
      <c r="HBU7" s="41"/>
      <c r="HBV7" s="41"/>
      <c r="HBW7" s="41"/>
      <c r="HBX7" s="41"/>
      <c r="HBY7" s="41"/>
      <c r="HBZ7" s="41"/>
      <c r="HCA7" s="41"/>
      <c r="HCB7" s="41"/>
      <c r="HCC7" s="41"/>
      <c r="HCD7" s="41"/>
      <c r="HCE7" s="41"/>
      <c r="HCF7" s="41"/>
      <c r="HCG7" s="41"/>
      <c r="HCH7" s="41"/>
      <c r="HCI7" s="41"/>
      <c r="HCJ7" s="41"/>
      <c r="HCK7" s="41"/>
      <c r="HCL7" s="41"/>
      <c r="HCM7" s="41"/>
      <c r="HCN7" s="41"/>
      <c r="HCO7" s="41"/>
      <c r="HCP7" s="41"/>
      <c r="HCQ7" s="41"/>
      <c r="HCR7" s="41"/>
      <c r="HCS7" s="41"/>
      <c r="HCT7" s="41"/>
      <c r="HCU7" s="41"/>
      <c r="HCV7" s="41"/>
      <c r="HCW7" s="41"/>
      <c r="HCX7" s="41"/>
      <c r="HCY7" s="41"/>
      <c r="HCZ7" s="41"/>
      <c r="HDA7" s="41"/>
      <c r="HDB7" s="41"/>
      <c r="HDC7" s="41"/>
      <c r="HDD7" s="41"/>
      <c r="HDE7" s="41"/>
      <c r="HDF7" s="41"/>
      <c r="HDG7" s="41"/>
      <c r="HDH7" s="41"/>
      <c r="HDI7" s="41"/>
      <c r="HDJ7" s="41"/>
      <c r="HDK7" s="41"/>
      <c r="HDL7" s="41"/>
      <c r="HDM7" s="41"/>
      <c r="HDN7" s="41"/>
      <c r="HDO7" s="41"/>
      <c r="HDP7" s="41"/>
      <c r="HDQ7" s="41"/>
      <c r="HDR7" s="41"/>
      <c r="HDS7" s="41"/>
      <c r="HDT7" s="41"/>
      <c r="HDU7" s="41"/>
      <c r="HDV7" s="41"/>
      <c r="HDW7" s="41"/>
      <c r="HDX7" s="41"/>
      <c r="HDY7" s="41"/>
      <c r="HDZ7" s="41"/>
      <c r="HEA7" s="41"/>
      <c r="HEB7" s="41"/>
      <c r="HEC7" s="41"/>
      <c r="HED7" s="41"/>
      <c r="HEE7" s="41"/>
      <c r="HEF7" s="41"/>
      <c r="HEG7" s="41"/>
      <c r="HEH7" s="41"/>
      <c r="HEI7" s="41"/>
      <c r="HEJ7" s="41"/>
      <c r="HEK7" s="41"/>
      <c r="HEL7" s="41"/>
      <c r="HEM7" s="41"/>
      <c r="HEN7" s="41"/>
      <c r="HEO7" s="41"/>
      <c r="HEP7" s="41"/>
      <c r="HEQ7" s="41"/>
      <c r="HER7" s="41"/>
      <c r="HES7" s="41"/>
      <c r="HET7" s="41"/>
      <c r="HEU7" s="41"/>
      <c r="HEV7" s="41"/>
      <c r="HEW7" s="41"/>
      <c r="HEX7" s="41"/>
      <c r="HEY7" s="41"/>
      <c r="HEZ7" s="41"/>
      <c r="HFA7" s="41"/>
      <c r="HFB7" s="41"/>
      <c r="HFC7" s="41"/>
      <c r="HFD7" s="41"/>
      <c r="HFE7" s="41"/>
      <c r="HFF7" s="41"/>
      <c r="HFG7" s="41"/>
      <c r="HFH7" s="41"/>
      <c r="HFI7" s="41"/>
      <c r="HFJ7" s="41"/>
      <c r="HFK7" s="41"/>
      <c r="HFL7" s="41"/>
      <c r="HFM7" s="41"/>
      <c r="HFN7" s="41"/>
      <c r="HFO7" s="41"/>
      <c r="HFP7" s="41"/>
      <c r="HFQ7" s="41"/>
      <c r="HFR7" s="41"/>
      <c r="HFS7" s="41"/>
      <c r="HFT7" s="41"/>
      <c r="HFU7" s="41"/>
      <c r="HFV7" s="41"/>
      <c r="HFW7" s="41"/>
      <c r="HFX7" s="41"/>
      <c r="HFY7" s="41"/>
      <c r="HFZ7" s="41"/>
      <c r="HGA7" s="41"/>
      <c r="HGB7" s="41"/>
      <c r="HGC7" s="41"/>
      <c r="HGD7" s="41"/>
      <c r="HGE7" s="41"/>
      <c r="HGF7" s="41"/>
      <c r="HGG7" s="41"/>
      <c r="HGH7" s="41"/>
      <c r="HGI7" s="41"/>
      <c r="HGJ7" s="41"/>
      <c r="HGK7" s="41"/>
      <c r="HGL7" s="41"/>
      <c r="HGM7" s="41"/>
      <c r="HGN7" s="41"/>
      <c r="HGO7" s="41"/>
      <c r="HGP7" s="41"/>
      <c r="HGQ7" s="41"/>
      <c r="HGR7" s="41"/>
      <c r="HGS7" s="41"/>
      <c r="HGT7" s="41"/>
      <c r="HGU7" s="41"/>
      <c r="HGV7" s="41"/>
      <c r="HGW7" s="41"/>
      <c r="HGX7" s="41"/>
      <c r="HGY7" s="41"/>
      <c r="HGZ7" s="41"/>
      <c r="HHA7" s="41"/>
      <c r="HHB7" s="41"/>
      <c r="HHC7" s="41"/>
      <c r="HHD7" s="41"/>
      <c r="HHE7" s="41"/>
      <c r="HHF7" s="41"/>
      <c r="HHG7" s="41"/>
      <c r="HHH7" s="41"/>
      <c r="HHI7" s="41"/>
      <c r="HHJ7" s="41"/>
      <c r="HHK7" s="41"/>
      <c r="HHL7" s="41"/>
      <c r="HHM7" s="41"/>
      <c r="HHN7" s="41"/>
      <c r="HHO7" s="41"/>
      <c r="HHP7" s="41"/>
      <c r="HHQ7" s="41"/>
      <c r="HHR7" s="41"/>
      <c r="HHS7" s="41"/>
      <c r="HHT7" s="41"/>
      <c r="HHU7" s="41"/>
      <c r="HHV7" s="41"/>
      <c r="HHW7" s="41"/>
      <c r="HHX7" s="41"/>
      <c r="HHY7" s="41"/>
      <c r="HHZ7" s="41"/>
      <c r="HIA7" s="41"/>
      <c r="HIB7" s="41"/>
      <c r="HIC7" s="41"/>
      <c r="HID7" s="41"/>
      <c r="HIE7" s="41"/>
      <c r="HIF7" s="41"/>
      <c r="HIG7" s="41"/>
      <c r="HIH7" s="41"/>
      <c r="HII7" s="41"/>
      <c r="HIJ7" s="41"/>
      <c r="HIK7" s="41"/>
      <c r="HIL7" s="41"/>
      <c r="HIM7" s="41"/>
      <c r="HIN7" s="41"/>
      <c r="HIO7" s="41"/>
      <c r="HIP7" s="41"/>
      <c r="HIQ7" s="41"/>
      <c r="HIR7" s="41"/>
      <c r="HIS7" s="41"/>
      <c r="HIT7" s="41"/>
      <c r="HIU7" s="41"/>
      <c r="HIV7" s="41"/>
      <c r="HIW7" s="41"/>
      <c r="HIX7" s="41"/>
      <c r="HIY7" s="41"/>
      <c r="HIZ7" s="41"/>
      <c r="HJA7" s="41"/>
      <c r="HJB7" s="41"/>
      <c r="HJC7" s="41"/>
      <c r="HJD7" s="41"/>
      <c r="HJE7" s="41"/>
      <c r="HJF7" s="41"/>
      <c r="HJG7" s="41"/>
      <c r="HJH7" s="41"/>
      <c r="HJI7" s="41"/>
      <c r="HJJ7" s="41"/>
      <c r="HJK7" s="41"/>
      <c r="HJL7" s="41"/>
      <c r="HJM7" s="41"/>
      <c r="HJN7" s="41"/>
      <c r="HJO7" s="41"/>
      <c r="HJP7" s="41"/>
      <c r="HJQ7" s="41"/>
      <c r="HJR7" s="41"/>
      <c r="HJS7" s="41"/>
      <c r="HJT7" s="41"/>
      <c r="HJU7" s="41"/>
      <c r="HJV7" s="41"/>
      <c r="HJW7" s="41"/>
      <c r="HJX7" s="41"/>
      <c r="HJY7" s="41"/>
      <c r="HJZ7" s="41"/>
      <c r="HKA7" s="41"/>
      <c r="HKB7" s="41"/>
      <c r="HKC7" s="41"/>
      <c r="HKD7" s="41"/>
      <c r="HKE7" s="41"/>
      <c r="HKF7" s="41"/>
      <c r="HKG7" s="41"/>
      <c r="HKH7" s="41"/>
      <c r="HKI7" s="41"/>
      <c r="HKJ7" s="41"/>
      <c r="HKK7" s="41"/>
      <c r="HKL7" s="41"/>
      <c r="HKM7" s="41"/>
      <c r="HKN7" s="41"/>
      <c r="HKO7" s="41"/>
      <c r="HKP7" s="41"/>
      <c r="HKQ7" s="41"/>
      <c r="HKR7" s="41"/>
      <c r="HKS7" s="41"/>
      <c r="HKT7" s="41"/>
      <c r="HKU7" s="41"/>
      <c r="HKV7" s="41"/>
      <c r="HKW7" s="41"/>
      <c r="HKX7" s="41"/>
      <c r="HKY7" s="41"/>
      <c r="HKZ7" s="41"/>
      <c r="HLA7" s="41"/>
      <c r="HLB7" s="41"/>
      <c r="HLC7" s="41"/>
      <c r="HLD7" s="41"/>
      <c r="HLE7" s="41"/>
      <c r="HLF7" s="41"/>
      <c r="HLG7" s="41"/>
      <c r="HLH7" s="41"/>
      <c r="HLI7" s="41"/>
      <c r="HLJ7" s="41"/>
      <c r="HLK7" s="41"/>
      <c r="HLL7" s="41"/>
      <c r="HLM7" s="41"/>
      <c r="HLN7" s="41"/>
      <c r="HLO7" s="41"/>
      <c r="HLP7" s="41"/>
      <c r="HLQ7" s="41"/>
      <c r="HLR7" s="41"/>
      <c r="HLS7" s="41"/>
      <c r="HLT7" s="41"/>
      <c r="HLU7" s="41"/>
      <c r="HLV7" s="41"/>
      <c r="HLW7" s="41"/>
      <c r="HLX7" s="41"/>
      <c r="HLY7" s="41"/>
      <c r="HLZ7" s="41"/>
      <c r="HMA7" s="41"/>
      <c r="HMB7" s="41"/>
      <c r="HMC7" s="41"/>
      <c r="HMD7" s="41"/>
      <c r="HME7" s="41"/>
      <c r="HMF7" s="41"/>
      <c r="HMG7" s="41"/>
      <c r="HMH7" s="41"/>
      <c r="HMI7" s="41"/>
      <c r="HMJ7" s="41"/>
      <c r="HMK7" s="41"/>
      <c r="HML7" s="41"/>
      <c r="HMM7" s="41"/>
      <c r="HMN7" s="41"/>
      <c r="HMO7" s="41"/>
      <c r="HMP7" s="41"/>
      <c r="HMQ7" s="41"/>
      <c r="HMR7" s="41"/>
      <c r="HMS7" s="41"/>
      <c r="HMT7" s="41"/>
      <c r="HMU7" s="41"/>
      <c r="HMV7" s="41"/>
      <c r="HMW7" s="41"/>
      <c r="HMX7" s="41"/>
      <c r="HMY7" s="41"/>
      <c r="HMZ7" s="41"/>
      <c r="HNA7" s="41"/>
      <c r="HNB7" s="41"/>
      <c r="HNC7" s="41"/>
      <c r="HND7" s="41"/>
      <c r="HNE7" s="41"/>
      <c r="HNF7" s="41"/>
      <c r="HNG7" s="41"/>
      <c r="HNH7" s="41"/>
      <c r="HNI7" s="41"/>
      <c r="HNJ7" s="41"/>
      <c r="HNK7" s="41"/>
      <c r="HNL7" s="41"/>
      <c r="HNM7" s="41"/>
      <c r="HNN7" s="41"/>
      <c r="HNO7" s="41"/>
      <c r="HNP7" s="41"/>
      <c r="HNQ7" s="41"/>
      <c r="HNR7" s="41"/>
      <c r="HNS7" s="41"/>
      <c r="HNT7" s="41"/>
      <c r="HNU7" s="41"/>
      <c r="HNV7" s="41"/>
      <c r="HNW7" s="41"/>
      <c r="HNX7" s="41"/>
      <c r="HNY7" s="41"/>
      <c r="HNZ7" s="41"/>
      <c r="HOA7" s="41"/>
      <c r="HOB7" s="41"/>
      <c r="HOC7" s="41"/>
      <c r="HOD7" s="41"/>
      <c r="HOE7" s="41"/>
      <c r="HOF7" s="41"/>
      <c r="HOG7" s="41"/>
      <c r="HOH7" s="41"/>
      <c r="HOI7" s="41"/>
      <c r="HOJ7" s="41"/>
      <c r="HOK7" s="41"/>
      <c r="HOL7" s="41"/>
      <c r="HOM7" s="41"/>
      <c r="HON7" s="41"/>
      <c r="HOO7" s="41"/>
      <c r="HOP7" s="41"/>
      <c r="HOQ7" s="41"/>
      <c r="HOR7" s="41"/>
      <c r="HOS7" s="41"/>
      <c r="HOT7" s="41"/>
      <c r="HOU7" s="41"/>
      <c r="HOV7" s="41"/>
      <c r="HOW7" s="41"/>
      <c r="HOX7" s="41"/>
      <c r="HOY7" s="41"/>
      <c r="HOZ7" s="41"/>
      <c r="HPA7" s="41"/>
      <c r="HPB7" s="41"/>
      <c r="HPC7" s="41"/>
      <c r="HPD7" s="41"/>
      <c r="HPE7" s="41"/>
      <c r="HPF7" s="41"/>
      <c r="HPG7" s="41"/>
      <c r="HPH7" s="41"/>
      <c r="HPI7" s="41"/>
      <c r="HPJ7" s="41"/>
      <c r="HPK7" s="41"/>
      <c r="HPL7" s="41"/>
      <c r="HPM7" s="41"/>
      <c r="HPN7" s="41"/>
      <c r="HPO7" s="41"/>
      <c r="HPP7" s="41"/>
      <c r="HPQ7" s="41"/>
      <c r="HPR7" s="41"/>
      <c r="HPS7" s="41"/>
      <c r="HPT7" s="41"/>
      <c r="HPU7" s="41"/>
      <c r="HPV7" s="41"/>
      <c r="HPW7" s="41"/>
      <c r="HPX7" s="41"/>
      <c r="HPY7" s="41"/>
      <c r="HPZ7" s="41"/>
      <c r="HQA7" s="41"/>
      <c r="HQB7" s="41"/>
      <c r="HQC7" s="41"/>
      <c r="HQD7" s="41"/>
      <c r="HQE7" s="41"/>
      <c r="HQF7" s="41"/>
      <c r="HQG7" s="41"/>
      <c r="HQH7" s="41"/>
      <c r="HQI7" s="41"/>
      <c r="HQJ7" s="41"/>
      <c r="HQK7" s="41"/>
      <c r="HQL7" s="41"/>
      <c r="HQM7" s="41"/>
      <c r="HQN7" s="41"/>
      <c r="HQO7" s="41"/>
      <c r="HQP7" s="41"/>
      <c r="HQQ7" s="41"/>
      <c r="HQR7" s="41"/>
      <c r="HQS7" s="41"/>
      <c r="HQT7" s="41"/>
      <c r="HQU7" s="41"/>
      <c r="HQV7" s="41"/>
      <c r="HQW7" s="41"/>
      <c r="HQX7" s="41"/>
      <c r="HQY7" s="41"/>
      <c r="HQZ7" s="41"/>
      <c r="HRA7" s="41"/>
      <c r="HRB7" s="41"/>
      <c r="HRC7" s="41"/>
      <c r="HRD7" s="41"/>
      <c r="HRE7" s="41"/>
      <c r="HRF7" s="41"/>
      <c r="HRG7" s="41"/>
      <c r="HRH7" s="41"/>
      <c r="HRI7" s="41"/>
      <c r="HRJ7" s="41"/>
      <c r="HRK7" s="41"/>
      <c r="HRL7" s="41"/>
      <c r="HRM7" s="41"/>
      <c r="HRN7" s="41"/>
      <c r="HRO7" s="41"/>
      <c r="HRP7" s="41"/>
      <c r="HRQ7" s="41"/>
      <c r="HRR7" s="41"/>
      <c r="HRS7" s="41"/>
      <c r="HRT7" s="41"/>
      <c r="HRU7" s="41"/>
      <c r="HRV7" s="41"/>
      <c r="HRW7" s="41"/>
      <c r="HRX7" s="41"/>
      <c r="HRY7" s="41"/>
      <c r="HRZ7" s="41"/>
      <c r="HSA7" s="41"/>
      <c r="HSB7" s="41"/>
      <c r="HSC7" s="41"/>
      <c r="HSD7" s="41"/>
      <c r="HSE7" s="41"/>
      <c r="HSF7" s="41"/>
      <c r="HSG7" s="41"/>
      <c r="HSH7" s="41"/>
      <c r="HSI7" s="41"/>
      <c r="HSJ7" s="41"/>
      <c r="HSK7" s="41"/>
      <c r="HSL7" s="41"/>
      <c r="HSM7" s="41"/>
      <c r="HSN7" s="41"/>
      <c r="HSO7" s="41"/>
      <c r="HSP7" s="41"/>
      <c r="HSQ7" s="41"/>
      <c r="HSR7" s="41"/>
      <c r="HSS7" s="41"/>
      <c r="HST7" s="41"/>
      <c r="HSU7" s="41"/>
      <c r="HSV7" s="41"/>
      <c r="HSW7" s="41"/>
      <c r="HSX7" s="41"/>
      <c r="HSY7" s="41"/>
      <c r="HSZ7" s="41"/>
      <c r="HTA7" s="41"/>
      <c r="HTB7" s="41"/>
      <c r="HTC7" s="41"/>
      <c r="HTD7" s="41"/>
      <c r="HTE7" s="41"/>
      <c r="HTF7" s="41"/>
      <c r="HTG7" s="41"/>
      <c r="HTH7" s="41"/>
      <c r="HTI7" s="41"/>
      <c r="HTJ7" s="41"/>
      <c r="HTK7" s="41"/>
      <c r="HTL7" s="41"/>
      <c r="HTM7" s="41"/>
      <c r="HTN7" s="41"/>
      <c r="HTO7" s="41"/>
      <c r="HTP7" s="41"/>
      <c r="HTQ7" s="41"/>
      <c r="HTR7" s="41"/>
      <c r="HTS7" s="41"/>
      <c r="HTT7" s="41"/>
      <c r="HTU7" s="41"/>
      <c r="HTV7" s="41"/>
      <c r="HTW7" s="41"/>
      <c r="HTX7" s="41"/>
      <c r="HTY7" s="41"/>
      <c r="HTZ7" s="41"/>
      <c r="HUA7" s="41"/>
      <c r="HUB7" s="41"/>
      <c r="HUC7" s="41"/>
      <c r="HUD7" s="41"/>
      <c r="HUE7" s="41"/>
      <c r="HUF7" s="41"/>
      <c r="HUG7" s="41"/>
      <c r="HUH7" s="41"/>
      <c r="HUI7" s="41"/>
      <c r="HUJ7" s="41"/>
      <c r="HUK7" s="41"/>
      <c r="HUL7" s="41"/>
      <c r="HUM7" s="41"/>
      <c r="HUN7" s="41"/>
      <c r="HUO7" s="41"/>
      <c r="HUP7" s="41"/>
      <c r="HUQ7" s="41"/>
      <c r="HUR7" s="41"/>
      <c r="HUS7" s="41"/>
      <c r="HUT7" s="41"/>
      <c r="HUU7" s="41"/>
      <c r="HUV7" s="41"/>
      <c r="HUW7" s="41"/>
      <c r="HUX7" s="41"/>
      <c r="HUY7" s="41"/>
      <c r="HUZ7" s="41"/>
      <c r="HVA7" s="41"/>
      <c r="HVB7" s="41"/>
      <c r="HVC7" s="41"/>
      <c r="HVD7" s="41"/>
      <c r="HVE7" s="41"/>
      <c r="HVF7" s="41"/>
      <c r="HVG7" s="41"/>
      <c r="HVH7" s="41"/>
      <c r="HVI7" s="41"/>
      <c r="HVJ7" s="41"/>
      <c r="HVK7" s="41"/>
      <c r="HVL7" s="41"/>
      <c r="HVM7" s="41"/>
      <c r="HVN7" s="41"/>
      <c r="HVO7" s="41"/>
      <c r="HVP7" s="41"/>
      <c r="HVQ7" s="41"/>
      <c r="HVR7" s="41"/>
      <c r="HVS7" s="41"/>
      <c r="HVT7" s="41"/>
      <c r="HVU7" s="41"/>
      <c r="HVV7" s="41"/>
      <c r="HVW7" s="41"/>
      <c r="HVX7" s="41"/>
      <c r="HVY7" s="41"/>
      <c r="HVZ7" s="41"/>
      <c r="HWA7" s="41"/>
      <c r="HWB7" s="41"/>
      <c r="HWC7" s="41"/>
      <c r="HWD7" s="41"/>
      <c r="HWE7" s="41"/>
      <c r="HWF7" s="41"/>
      <c r="HWG7" s="41"/>
      <c r="HWH7" s="41"/>
      <c r="HWI7" s="41"/>
      <c r="HWJ7" s="41"/>
      <c r="HWK7" s="41"/>
      <c r="HWL7" s="41"/>
      <c r="HWM7" s="41"/>
      <c r="HWN7" s="41"/>
      <c r="HWO7" s="41"/>
      <c r="HWP7" s="41"/>
      <c r="HWQ7" s="41"/>
      <c r="HWR7" s="41"/>
      <c r="HWS7" s="41"/>
      <c r="HWT7" s="41"/>
      <c r="HWU7" s="41"/>
      <c r="HWV7" s="41"/>
      <c r="HWW7" s="41"/>
      <c r="HWX7" s="41"/>
      <c r="HWY7" s="41"/>
      <c r="HWZ7" s="41"/>
      <c r="HXA7" s="41"/>
      <c r="HXB7" s="41"/>
      <c r="HXC7" s="41"/>
      <c r="HXD7" s="41"/>
      <c r="HXE7" s="41"/>
      <c r="HXF7" s="41"/>
      <c r="HXG7" s="41"/>
      <c r="HXH7" s="41"/>
      <c r="HXI7" s="41"/>
      <c r="HXJ7" s="41"/>
      <c r="HXK7" s="41"/>
      <c r="HXL7" s="41"/>
      <c r="HXM7" s="41"/>
      <c r="HXN7" s="41"/>
      <c r="HXO7" s="41"/>
      <c r="HXP7" s="41"/>
      <c r="HXQ7" s="41"/>
      <c r="HXR7" s="41"/>
      <c r="HXS7" s="41"/>
      <c r="HXT7" s="41"/>
      <c r="HXU7" s="41"/>
      <c r="HXV7" s="41"/>
      <c r="HXW7" s="41"/>
      <c r="HXX7" s="41"/>
      <c r="HXY7" s="41"/>
      <c r="HXZ7" s="41"/>
      <c r="HYA7" s="41"/>
      <c r="HYB7" s="41"/>
      <c r="HYC7" s="41"/>
      <c r="HYD7" s="41"/>
      <c r="HYE7" s="41"/>
      <c r="HYF7" s="41"/>
      <c r="HYG7" s="41"/>
      <c r="HYH7" s="41"/>
      <c r="HYI7" s="41"/>
      <c r="HYJ7" s="41"/>
      <c r="HYK7" s="41"/>
      <c r="HYL7" s="41"/>
      <c r="HYM7" s="41"/>
      <c r="HYN7" s="41"/>
      <c r="HYO7" s="41"/>
      <c r="HYP7" s="41"/>
      <c r="HYQ7" s="41"/>
      <c r="HYR7" s="41"/>
      <c r="HYS7" s="41"/>
      <c r="HYT7" s="41"/>
      <c r="HYU7" s="41"/>
      <c r="HYV7" s="41"/>
      <c r="HYW7" s="41"/>
      <c r="HYX7" s="41"/>
      <c r="HYY7" s="41"/>
      <c r="HYZ7" s="41"/>
      <c r="HZA7" s="41"/>
      <c r="HZB7" s="41"/>
      <c r="HZC7" s="41"/>
      <c r="HZD7" s="41"/>
      <c r="HZE7" s="41"/>
      <c r="HZF7" s="41"/>
      <c r="HZG7" s="41"/>
      <c r="HZH7" s="41"/>
      <c r="HZI7" s="41"/>
      <c r="HZJ7" s="41"/>
      <c r="HZK7" s="41"/>
      <c r="HZL7" s="41"/>
      <c r="HZM7" s="41"/>
      <c r="HZN7" s="41"/>
      <c r="HZO7" s="41"/>
      <c r="HZP7" s="41"/>
      <c r="HZQ7" s="41"/>
      <c r="HZR7" s="41"/>
      <c r="HZS7" s="41"/>
      <c r="HZT7" s="41"/>
      <c r="HZU7" s="41"/>
      <c r="HZV7" s="41"/>
      <c r="HZW7" s="41"/>
      <c r="HZX7" s="41"/>
      <c r="HZY7" s="41"/>
      <c r="HZZ7" s="41"/>
      <c r="IAA7" s="41"/>
      <c r="IAB7" s="41"/>
      <c r="IAC7" s="41"/>
      <c r="IAD7" s="41"/>
      <c r="IAE7" s="41"/>
      <c r="IAF7" s="41"/>
      <c r="IAG7" s="41"/>
      <c r="IAH7" s="41"/>
      <c r="IAI7" s="41"/>
      <c r="IAJ7" s="41"/>
      <c r="IAK7" s="41"/>
      <c r="IAL7" s="41"/>
      <c r="IAM7" s="41"/>
      <c r="IAN7" s="41"/>
      <c r="IAO7" s="41"/>
      <c r="IAP7" s="41"/>
      <c r="IAQ7" s="41"/>
      <c r="IAR7" s="41"/>
      <c r="IAS7" s="41"/>
      <c r="IAT7" s="41"/>
      <c r="IAU7" s="41"/>
      <c r="IAV7" s="41"/>
      <c r="IAW7" s="41"/>
      <c r="IAX7" s="41"/>
      <c r="IAY7" s="41"/>
      <c r="IAZ7" s="41"/>
      <c r="IBA7" s="41"/>
      <c r="IBB7" s="41"/>
      <c r="IBC7" s="41"/>
      <c r="IBD7" s="41"/>
      <c r="IBE7" s="41"/>
      <c r="IBF7" s="41"/>
      <c r="IBG7" s="41"/>
      <c r="IBH7" s="41"/>
      <c r="IBI7" s="41"/>
      <c r="IBJ7" s="41"/>
      <c r="IBK7" s="41"/>
      <c r="IBL7" s="41"/>
      <c r="IBM7" s="41"/>
      <c r="IBN7" s="41"/>
      <c r="IBO7" s="41"/>
      <c r="IBP7" s="41"/>
      <c r="IBQ7" s="41"/>
      <c r="IBR7" s="41"/>
      <c r="IBS7" s="41"/>
      <c r="IBT7" s="41"/>
      <c r="IBU7" s="41"/>
      <c r="IBV7" s="41"/>
      <c r="IBW7" s="41"/>
      <c r="IBX7" s="41"/>
      <c r="IBY7" s="41"/>
      <c r="IBZ7" s="41"/>
      <c r="ICA7" s="41"/>
      <c r="ICB7" s="41"/>
      <c r="ICC7" s="41"/>
      <c r="ICD7" s="41"/>
      <c r="ICE7" s="41"/>
      <c r="ICF7" s="41"/>
      <c r="ICG7" s="41"/>
      <c r="ICH7" s="41"/>
      <c r="ICI7" s="41"/>
      <c r="ICJ7" s="41"/>
      <c r="ICK7" s="41"/>
      <c r="ICL7" s="41"/>
      <c r="ICM7" s="41"/>
      <c r="ICN7" s="41"/>
      <c r="ICO7" s="41"/>
      <c r="ICP7" s="41"/>
      <c r="ICQ7" s="41"/>
      <c r="ICR7" s="41"/>
      <c r="ICS7" s="41"/>
      <c r="ICT7" s="41"/>
      <c r="ICU7" s="41"/>
      <c r="ICV7" s="41"/>
      <c r="ICW7" s="41"/>
      <c r="ICX7" s="41"/>
      <c r="ICY7" s="41"/>
      <c r="ICZ7" s="41"/>
      <c r="IDA7" s="41"/>
      <c r="IDB7" s="41"/>
      <c r="IDC7" s="41"/>
      <c r="IDD7" s="41"/>
      <c r="IDE7" s="41"/>
      <c r="IDF7" s="41"/>
      <c r="IDG7" s="41"/>
      <c r="IDH7" s="41"/>
      <c r="IDI7" s="41"/>
      <c r="IDJ7" s="41"/>
      <c r="IDK7" s="41"/>
      <c r="IDL7" s="41"/>
      <c r="IDM7" s="41"/>
      <c r="IDN7" s="41"/>
      <c r="IDO7" s="41"/>
      <c r="IDP7" s="41"/>
      <c r="IDQ7" s="41"/>
      <c r="IDR7" s="41"/>
      <c r="IDS7" s="41"/>
      <c r="IDT7" s="41"/>
      <c r="IDU7" s="41"/>
      <c r="IDV7" s="41"/>
      <c r="IDW7" s="41"/>
      <c r="IDX7" s="41"/>
      <c r="IDY7" s="41"/>
      <c r="IDZ7" s="41"/>
      <c r="IEA7" s="41"/>
      <c r="IEB7" s="41"/>
      <c r="IEC7" s="41"/>
      <c r="IED7" s="41"/>
      <c r="IEE7" s="41"/>
      <c r="IEF7" s="41"/>
      <c r="IEG7" s="41"/>
      <c r="IEH7" s="41"/>
      <c r="IEI7" s="41"/>
      <c r="IEJ7" s="41"/>
      <c r="IEK7" s="41"/>
      <c r="IEL7" s="41"/>
      <c r="IEM7" s="41"/>
      <c r="IEN7" s="41"/>
      <c r="IEO7" s="41"/>
      <c r="IEP7" s="41"/>
      <c r="IEQ7" s="41"/>
      <c r="IER7" s="41"/>
      <c r="IES7" s="41"/>
      <c r="IET7" s="41"/>
      <c r="IEU7" s="41"/>
      <c r="IEV7" s="41"/>
      <c r="IEW7" s="41"/>
      <c r="IEX7" s="41"/>
      <c r="IEY7" s="41"/>
      <c r="IEZ7" s="41"/>
      <c r="IFA7" s="41"/>
      <c r="IFB7" s="41"/>
      <c r="IFC7" s="41"/>
      <c r="IFD7" s="41"/>
      <c r="IFE7" s="41"/>
      <c r="IFF7" s="41"/>
      <c r="IFG7" s="41"/>
      <c r="IFH7" s="41"/>
      <c r="IFI7" s="41"/>
      <c r="IFJ7" s="41"/>
      <c r="IFK7" s="41"/>
      <c r="IFL7" s="41"/>
      <c r="IFM7" s="41"/>
      <c r="IFN7" s="41"/>
      <c r="IFO7" s="41"/>
      <c r="IFP7" s="41"/>
      <c r="IFQ7" s="41"/>
      <c r="IFR7" s="41"/>
      <c r="IFS7" s="41"/>
      <c r="IFT7" s="41"/>
      <c r="IFU7" s="41"/>
      <c r="IFV7" s="41"/>
      <c r="IFW7" s="41"/>
      <c r="IFX7" s="41"/>
      <c r="IFY7" s="41"/>
      <c r="IFZ7" s="41"/>
      <c r="IGA7" s="41"/>
      <c r="IGB7" s="41"/>
      <c r="IGC7" s="41"/>
      <c r="IGD7" s="41"/>
      <c r="IGE7" s="41"/>
      <c r="IGF7" s="41"/>
      <c r="IGG7" s="41"/>
      <c r="IGH7" s="41"/>
      <c r="IGI7" s="41"/>
      <c r="IGJ7" s="41"/>
      <c r="IGK7" s="41"/>
      <c r="IGL7" s="41"/>
      <c r="IGM7" s="41"/>
      <c r="IGN7" s="41"/>
      <c r="IGO7" s="41"/>
      <c r="IGP7" s="41"/>
      <c r="IGQ7" s="41"/>
      <c r="IGR7" s="41"/>
      <c r="IGS7" s="41"/>
      <c r="IGT7" s="41"/>
      <c r="IGU7" s="41"/>
      <c r="IGV7" s="41"/>
      <c r="IGW7" s="41"/>
      <c r="IGX7" s="41"/>
      <c r="IGY7" s="41"/>
      <c r="IGZ7" s="41"/>
      <c r="IHA7" s="41"/>
      <c r="IHB7" s="41"/>
      <c r="IHC7" s="41"/>
      <c r="IHD7" s="41"/>
      <c r="IHE7" s="41"/>
      <c r="IHF7" s="41"/>
      <c r="IHG7" s="41"/>
      <c r="IHH7" s="41"/>
      <c r="IHI7" s="41"/>
      <c r="IHJ7" s="41"/>
      <c r="IHK7" s="41"/>
      <c r="IHL7" s="41"/>
      <c r="IHM7" s="41"/>
      <c r="IHN7" s="41"/>
      <c r="IHO7" s="41"/>
      <c r="IHP7" s="41"/>
      <c r="IHQ7" s="41"/>
      <c r="IHR7" s="41"/>
      <c r="IHS7" s="41"/>
      <c r="IHT7" s="41"/>
      <c r="IHU7" s="41"/>
      <c r="IHV7" s="41"/>
      <c r="IHW7" s="41"/>
      <c r="IHX7" s="41"/>
      <c r="IHY7" s="41"/>
      <c r="IHZ7" s="41"/>
      <c r="IIA7" s="41"/>
      <c r="IIB7" s="41"/>
      <c r="IIC7" s="41"/>
      <c r="IID7" s="41"/>
      <c r="IIE7" s="41"/>
      <c r="IIF7" s="41"/>
      <c r="IIG7" s="41"/>
      <c r="IIH7" s="41"/>
      <c r="III7" s="41"/>
      <c r="IIJ7" s="41"/>
      <c r="IIK7" s="41"/>
      <c r="IIL7" s="41"/>
      <c r="IIM7" s="41"/>
      <c r="IIN7" s="41"/>
      <c r="IIO7" s="41"/>
      <c r="IIP7" s="41"/>
      <c r="IIQ7" s="41"/>
      <c r="IIR7" s="41"/>
      <c r="IIS7" s="41"/>
      <c r="IIT7" s="41"/>
      <c r="IIU7" s="41"/>
      <c r="IIV7" s="41"/>
      <c r="IIW7" s="41"/>
      <c r="IIX7" s="41"/>
      <c r="IIY7" s="41"/>
      <c r="IIZ7" s="41"/>
      <c r="IJA7" s="41"/>
      <c r="IJB7" s="41"/>
      <c r="IJC7" s="41"/>
      <c r="IJD7" s="41"/>
      <c r="IJE7" s="41"/>
      <c r="IJF7" s="41"/>
      <c r="IJG7" s="41"/>
      <c r="IJH7" s="41"/>
      <c r="IJI7" s="41"/>
      <c r="IJJ7" s="41"/>
      <c r="IJK7" s="41"/>
      <c r="IJL7" s="41"/>
      <c r="IJM7" s="41"/>
      <c r="IJN7" s="41"/>
      <c r="IJO7" s="41"/>
      <c r="IJP7" s="41"/>
      <c r="IJQ7" s="41"/>
      <c r="IJR7" s="41"/>
      <c r="IJS7" s="41"/>
      <c r="IJT7" s="41"/>
      <c r="IJU7" s="41"/>
      <c r="IJV7" s="41"/>
      <c r="IJW7" s="41"/>
      <c r="IJX7" s="41"/>
      <c r="IJY7" s="41"/>
      <c r="IJZ7" s="41"/>
      <c r="IKA7" s="41"/>
      <c r="IKB7" s="41"/>
      <c r="IKC7" s="41"/>
      <c r="IKD7" s="41"/>
      <c r="IKE7" s="41"/>
      <c r="IKF7" s="41"/>
      <c r="IKG7" s="41"/>
      <c r="IKH7" s="41"/>
      <c r="IKI7" s="41"/>
      <c r="IKJ7" s="41"/>
      <c r="IKK7" s="41"/>
      <c r="IKL7" s="41"/>
      <c r="IKM7" s="41"/>
      <c r="IKN7" s="41"/>
      <c r="IKO7" s="41"/>
      <c r="IKP7" s="41"/>
      <c r="IKQ7" s="41"/>
      <c r="IKR7" s="41"/>
      <c r="IKS7" s="41"/>
      <c r="IKT7" s="41"/>
      <c r="IKU7" s="41"/>
      <c r="IKV7" s="41"/>
      <c r="IKW7" s="41"/>
      <c r="IKX7" s="41"/>
      <c r="IKY7" s="41"/>
      <c r="IKZ7" s="41"/>
      <c r="ILA7" s="41"/>
      <c r="ILB7" s="41"/>
      <c r="ILC7" s="41"/>
      <c r="ILD7" s="41"/>
      <c r="ILE7" s="41"/>
      <c r="ILF7" s="41"/>
      <c r="ILG7" s="41"/>
      <c r="ILH7" s="41"/>
      <c r="ILI7" s="41"/>
      <c r="ILJ7" s="41"/>
      <c r="ILK7" s="41"/>
      <c r="ILL7" s="41"/>
      <c r="ILM7" s="41"/>
      <c r="ILN7" s="41"/>
      <c r="ILO7" s="41"/>
      <c r="ILP7" s="41"/>
      <c r="ILQ7" s="41"/>
      <c r="ILR7" s="41"/>
      <c r="ILS7" s="41"/>
      <c r="ILT7" s="41"/>
      <c r="ILU7" s="41"/>
      <c r="ILV7" s="41"/>
      <c r="ILW7" s="41"/>
      <c r="ILX7" s="41"/>
      <c r="ILY7" s="41"/>
      <c r="ILZ7" s="41"/>
      <c r="IMA7" s="41"/>
      <c r="IMB7" s="41"/>
      <c r="IMC7" s="41"/>
      <c r="IMD7" s="41"/>
      <c r="IME7" s="41"/>
      <c r="IMF7" s="41"/>
      <c r="IMG7" s="41"/>
      <c r="IMH7" s="41"/>
      <c r="IMI7" s="41"/>
      <c r="IMJ7" s="41"/>
      <c r="IMK7" s="41"/>
      <c r="IML7" s="41"/>
      <c r="IMM7" s="41"/>
      <c r="IMN7" s="41"/>
      <c r="IMO7" s="41"/>
      <c r="IMP7" s="41"/>
      <c r="IMQ7" s="41"/>
      <c r="IMR7" s="41"/>
      <c r="IMS7" s="41"/>
      <c r="IMT7" s="41"/>
      <c r="IMU7" s="41"/>
      <c r="IMV7" s="41"/>
      <c r="IMW7" s="41"/>
      <c r="IMX7" s="41"/>
      <c r="IMY7" s="41"/>
      <c r="IMZ7" s="41"/>
      <c r="INA7" s="41"/>
      <c r="INB7" s="41"/>
      <c r="INC7" s="41"/>
      <c r="IND7" s="41"/>
      <c r="INE7" s="41"/>
      <c r="INF7" s="41"/>
      <c r="ING7" s="41"/>
      <c r="INH7" s="41"/>
      <c r="INI7" s="41"/>
      <c r="INJ7" s="41"/>
      <c r="INK7" s="41"/>
      <c r="INL7" s="41"/>
      <c r="INM7" s="41"/>
      <c r="INN7" s="41"/>
      <c r="INO7" s="41"/>
      <c r="INP7" s="41"/>
      <c r="INQ7" s="41"/>
      <c r="INR7" s="41"/>
      <c r="INS7" s="41"/>
      <c r="INT7" s="41"/>
      <c r="INU7" s="41"/>
      <c r="INV7" s="41"/>
      <c r="INW7" s="41"/>
      <c r="INX7" s="41"/>
      <c r="INY7" s="41"/>
      <c r="INZ7" s="41"/>
      <c r="IOA7" s="41"/>
      <c r="IOB7" s="41"/>
      <c r="IOC7" s="41"/>
      <c r="IOD7" s="41"/>
      <c r="IOE7" s="41"/>
      <c r="IOF7" s="41"/>
      <c r="IOG7" s="41"/>
      <c r="IOH7" s="41"/>
      <c r="IOI7" s="41"/>
      <c r="IOJ7" s="41"/>
      <c r="IOK7" s="41"/>
      <c r="IOL7" s="41"/>
      <c r="IOM7" s="41"/>
      <c r="ION7" s="41"/>
      <c r="IOO7" s="41"/>
      <c r="IOP7" s="41"/>
      <c r="IOQ7" s="41"/>
      <c r="IOR7" s="41"/>
      <c r="IOS7" s="41"/>
      <c r="IOT7" s="41"/>
      <c r="IOU7" s="41"/>
      <c r="IOV7" s="41"/>
      <c r="IOW7" s="41"/>
      <c r="IOX7" s="41"/>
      <c r="IOY7" s="41"/>
      <c r="IOZ7" s="41"/>
      <c r="IPA7" s="41"/>
      <c r="IPB7" s="41"/>
      <c r="IPC7" s="41"/>
      <c r="IPD7" s="41"/>
      <c r="IPE7" s="41"/>
      <c r="IPF7" s="41"/>
      <c r="IPG7" s="41"/>
      <c r="IPH7" s="41"/>
      <c r="IPI7" s="41"/>
      <c r="IPJ7" s="41"/>
      <c r="IPK7" s="41"/>
      <c r="IPL7" s="41"/>
      <c r="IPM7" s="41"/>
      <c r="IPN7" s="41"/>
      <c r="IPO7" s="41"/>
      <c r="IPP7" s="41"/>
      <c r="IPQ7" s="41"/>
      <c r="IPR7" s="41"/>
      <c r="IPS7" s="41"/>
      <c r="IPT7" s="41"/>
      <c r="IPU7" s="41"/>
      <c r="IPV7" s="41"/>
      <c r="IPW7" s="41"/>
      <c r="IPX7" s="41"/>
      <c r="IPY7" s="41"/>
      <c r="IPZ7" s="41"/>
      <c r="IQA7" s="41"/>
      <c r="IQB7" s="41"/>
      <c r="IQC7" s="41"/>
      <c r="IQD7" s="41"/>
      <c r="IQE7" s="41"/>
      <c r="IQF7" s="41"/>
      <c r="IQG7" s="41"/>
      <c r="IQH7" s="41"/>
      <c r="IQI7" s="41"/>
      <c r="IQJ7" s="41"/>
      <c r="IQK7" s="41"/>
      <c r="IQL7" s="41"/>
      <c r="IQM7" s="41"/>
      <c r="IQN7" s="41"/>
      <c r="IQO7" s="41"/>
      <c r="IQP7" s="41"/>
      <c r="IQQ7" s="41"/>
      <c r="IQR7" s="41"/>
      <c r="IQS7" s="41"/>
      <c r="IQT7" s="41"/>
      <c r="IQU7" s="41"/>
      <c r="IQV7" s="41"/>
      <c r="IQW7" s="41"/>
      <c r="IQX7" s="41"/>
      <c r="IQY7" s="41"/>
      <c r="IQZ7" s="41"/>
      <c r="IRA7" s="41"/>
      <c r="IRB7" s="41"/>
      <c r="IRC7" s="41"/>
      <c r="IRD7" s="41"/>
      <c r="IRE7" s="41"/>
      <c r="IRF7" s="41"/>
      <c r="IRG7" s="41"/>
      <c r="IRH7" s="41"/>
      <c r="IRI7" s="41"/>
      <c r="IRJ7" s="41"/>
      <c r="IRK7" s="41"/>
      <c r="IRL7" s="41"/>
      <c r="IRM7" s="41"/>
      <c r="IRN7" s="41"/>
      <c r="IRO7" s="41"/>
      <c r="IRP7" s="41"/>
      <c r="IRQ7" s="41"/>
      <c r="IRR7" s="41"/>
      <c r="IRS7" s="41"/>
      <c r="IRT7" s="41"/>
      <c r="IRU7" s="41"/>
      <c r="IRV7" s="41"/>
      <c r="IRW7" s="41"/>
      <c r="IRX7" s="41"/>
      <c r="IRY7" s="41"/>
      <c r="IRZ7" s="41"/>
      <c r="ISA7" s="41"/>
      <c r="ISB7" s="41"/>
      <c r="ISC7" s="41"/>
      <c r="ISD7" s="41"/>
      <c r="ISE7" s="41"/>
      <c r="ISF7" s="41"/>
      <c r="ISG7" s="41"/>
      <c r="ISH7" s="41"/>
      <c r="ISI7" s="41"/>
      <c r="ISJ7" s="41"/>
      <c r="ISK7" s="41"/>
      <c r="ISL7" s="41"/>
      <c r="ISM7" s="41"/>
      <c r="ISN7" s="41"/>
      <c r="ISO7" s="41"/>
      <c r="ISP7" s="41"/>
      <c r="ISQ7" s="41"/>
      <c r="ISR7" s="41"/>
      <c r="ISS7" s="41"/>
      <c r="IST7" s="41"/>
      <c r="ISU7" s="41"/>
      <c r="ISV7" s="41"/>
      <c r="ISW7" s="41"/>
      <c r="ISX7" s="41"/>
      <c r="ISY7" s="41"/>
      <c r="ISZ7" s="41"/>
      <c r="ITA7" s="41"/>
      <c r="ITB7" s="41"/>
      <c r="ITC7" s="41"/>
      <c r="ITD7" s="41"/>
      <c r="ITE7" s="41"/>
      <c r="ITF7" s="41"/>
      <c r="ITG7" s="41"/>
      <c r="ITH7" s="41"/>
      <c r="ITI7" s="41"/>
      <c r="ITJ7" s="41"/>
      <c r="ITK7" s="41"/>
      <c r="ITL7" s="41"/>
      <c r="ITM7" s="41"/>
      <c r="ITN7" s="41"/>
      <c r="ITO7" s="41"/>
      <c r="ITP7" s="41"/>
      <c r="ITQ7" s="41"/>
      <c r="ITR7" s="41"/>
      <c r="ITS7" s="41"/>
      <c r="ITT7" s="41"/>
      <c r="ITU7" s="41"/>
      <c r="ITV7" s="41"/>
      <c r="ITW7" s="41"/>
      <c r="ITX7" s="41"/>
      <c r="ITY7" s="41"/>
      <c r="ITZ7" s="41"/>
      <c r="IUA7" s="41"/>
      <c r="IUB7" s="41"/>
      <c r="IUC7" s="41"/>
      <c r="IUD7" s="41"/>
      <c r="IUE7" s="41"/>
      <c r="IUF7" s="41"/>
      <c r="IUG7" s="41"/>
      <c r="IUH7" s="41"/>
      <c r="IUI7" s="41"/>
      <c r="IUJ7" s="41"/>
      <c r="IUK7" s="41"/>
      <c r="IUL7" s="41"/>
      <c r="IUM7" s="41"/>
      <c r="IUN7" s="41"/>
      <c r="IUO7" s="41"/>
      <c r="IUP7" s="41"/>
      <c r="IUQ7" s="41"/>
      <c r="IUR7" s="41"/>
      <c r="IUS7" s="41"/>
      <c r="IUT7" s="41"/>
      <c r="IUU7" s="41"/>
      <c r="IUV7" s="41"/>
      <c r="IUW7" s="41"/>
      <c r="IUX7" s="41"/>
      <c r="IUY7" s="41"/>
      <c r="IUZ7" s="41"/>
      <c r="IVA7" s="41"/>
      <c r="IVB7" s="41"/>
      <c r="IVC7" s="41"/>
      <c r="IVD7" s="41"/>
      <c r="IVE7" s="41"/>
      <c r="IVF7" s="41"/>
      <c r="IVG7" s="41"/>
      <c r="IVH7" s="41"/>
      <c r="IVI7" s="41"/>
      <c r="IVJ7" s="41"/>
      <c r="IVK7" s="41"/>
      <c r="IVL7" s="41"/>
      <c r="IVM7" s="41"/>
      <c r="IVN7" s="41"/>
      <c r="IVO7" s="41"/>
      <c r="IVP7" s="41"/>
      <c r="IVQ7" s="41"/>
      <c r="IVR7" s="41"/>
      <c r="IVS7" s="41"/>
      <c r="IVT7" s="41"/>
      <c r="IVU7" s="41"/>
      <c r="IVV7" s="41"/>
      <c r="IVW7" s="41"/>
      <c r="IVX7" s="41"/>
      <c r="IVY7" s="41"/>
      <c r="IVZ7" s="41"/>
      <c r="IWA7" s="41"/>
      <c r="IWB7" s="41"/>
      <c r="IWC7" s="41"/>
      <c r="IWD7" s="41"/>
      <c r="IWE7" s="41"/>
      <c r="IWF7" s="41"/>
      <c r="IWG7" s="41"/>
      <c r="IWH7" s="41"/>
      <c r="IWI7" s="41"/>
      <c r="IWJ7" s="41"/>
      <c r="IWK7" s="41"/>
      <c r="IWL7" s="41"/>
      <c r="IWM7" s="41"/>
      <c r="IWN7" s="41"/>
      <c r="IWO7" s="41"/>
      <c r="IWP7" s="41"/>
      <c r="IWQ7" s="41"/>
      <c r="IWR7" s="41"/>
      <c r="IWS7" s="41"/>
      <c r="IWT7" s="41"/>
      <c r="IWU7" s="41"/>
      <c r="IWV7" s="41"/>
      <c r="IWW7" s="41"/>
      <c r="IWX7" s="41"/>
      <c r="IWY7" s="41"/>
      <c r="IWZ7" s="41"/>
      <c r="IXA7" s="41"/>
      <c r="IXB7" s="41"/>
      <c r="IXC7" s="41"/>
      <c r="IXD7" s="41"/>
      <c r="IXE7" s="41"/>
      <c r="IXF7" s="41"/>
      <c r="IXG7" s="41"/>
      <c r="IXH7" s="41"/>
      <c r="IXI7" s="41"/>
      <c r="IXJ7" s="41"/>
      <c r="IXK7" s="41"/>
      <c r="IXL7" s="41"/>
      <c r="IXM7" s="41"/>
      <c r="IXN7" s="41"/>
      <c r="IXO7" s="41"/>
      <c r="IXP7" s="41"/>
      <c r="IXQ7" s="41"/>
      <c r="IXR7" s="41"/>
      <c r="IXS7" s="41"/>
      <c r="IXT7" s="41"/>
      <c r="IXU7" s="41"/>
      <c r="IXV7" s="41"/>
      <c r="IXW7" s="41"/>
      <c r="IXX7" s="41"/>
      <c r="IXY7" s="41"/>
      <c r="IXZ7" s="41"/>
      <c r="IYA7" s="41"/>
      <c r="IYB7" s="41"/>
      <c r="IYC7" s="41"/>
      <c r="IYD7" s="41"/>
      <c r="IYE7" s="41"/>
      <c r="IYF7" s="41"/>
      <c r="IYG7" s="41"/>
      <c r="IYH7" s="41"/>
      <c r="IYI7" s="41"/>
      <c r="IYJ7" s="41"/>
      <c r="IYK7" s="41"/>
      <c r="IYL7" s="41"/>
      <c r="IYM7" s="41"/>
      <c r="IYN7" s="41"/>
      <c r="IYO7" s="41"/>
      <c r="IYP7" s="41"/>
      <c r="IYQ7" s="41"/>
      <c r="IYR7" s="41"/>
      <c r="IYS7" s="41"/>
      <c r="IYT7" s="41"/>
      <c r="IYU7" s="41"/>
      <c r="IYV7" s="41"/>
      <c r="IYW7" s="41"/>
      <c r="IYX7" s="41"/>
      <c r="IYY7" s="41"/>
      <c r="IYZ7" s="41"/>
      <c r="IZA7" s="41"/>
      <c r="IZB7" s="41"/>
      <c r="IZC7" s="41"/>
      <c r="IZD7" s="41"/>
      <c r="IZE7" s="41"/>
      <c r="IZF7" s="41"/>
      <c r="IZG7" s="41"/>
      <c r="IZH7" s="41"/>
      <c r="IZI7" s="41"/>
      <c r="IZJ7" s="41"/>
      <c r="IZK7" s="41"/>
      <c r="IZL7" s="41"/>
      <c r="IZM7" s="41"/>
      <c r="IZN7" s="41"/>
      <c r="IZO7" s="41"/>
      <c r="IZP7" s="41"/>
      <c r="IZQ7" s="41"/>
      <c r="IZR7" s="41"/>
      <c r="IZS7" s="41"/>
      <c r="IZT7" s="41"/>
      <c r="IZU7" s="41"/>
      <c r="IZV7" s="41"/>
      <c r="IZW7" s="41"/>
      <c r="IZX7" s="41"/>
      <c r="IZY7" s="41"/>
      <c r="IZZ7" s="41"/>
      <c r="JAA7" s="41"/>
      <c r="JAB7" s="41"/>
      <c r="JAC7" s="41"/>
      <c r="JAD7" s="41"/>
      <c r="JAE7" s="41"/>
      <c r="JAF7" s="41"/>
      <c r="JAG7" s="41"/>
      <c r="JAH7" s="41"/>
      <c r="JAI7" s="41"/>
      <c r="JAJ7" s="41"/>
      <c r="JAK7" s="41"/>
      <c r="JAL7" s="41"/>
      <c r="JAM7" s="41"/>
      <c r="JAN7" s="41"/>
      <c r="JAO7" s="41"/>
      <c r="JAP7" s="41"/>
      <c r="JAQ7" s="41"/>
      <c r="JAR7" s="41"/>
      <c r="JAS7" s="41"/>
      <c r="JAT7" s="41"/>
      <c r="JAU7" s="41"/>
      <c r="JAV7" s="41"/>
      <c r="JAW7" s="41"/>
      <c r="JAX7" s="41"/>
      <c r="JAY7" s="41"/>
      <c r="JAZ7" s="41"/>
      <c r="JBA7" s="41"/>
      <c r="JBB7" s="41"/>
      <c r="JBC7" s="41"/>
      <c r="JBD7" s="41"/>
      <c r="JBE7" s="41"/>
      <c r="JBF7" s="41"/>
      <c r="JBG7" s="41"/>
      <c r="JBH7" s="41"/>
      <c r="JBI7" s="41"/>
      <c r="JBJ7" s="41"/>
      <c r="JBK7" s="41"/>
      <c r="JBL7" s="41"/>
      <c r="JBM7" s="41"/>
      <c r="JBN7" s="41"/>
      <c r="JBO7" s="41"/>
      <c r="JBP7" s="41"/>
      <c r="JBQ7" s="41"/>
      <c r="JBR7" s="41"/>
      <c r="JBS7" s="41"/>
      <c r="JBT7" s="41"/>
      <c r="JBU7" s="41"/>
      <c r="JBV7" s="41"/>
      <c r="JBW7" s="41"/>
      <c r="JBX7" s="41"/>
      <c r="JBY7" s="41"/>
      <c r="JBZ7" s="41"/>
      <c r="JCA7" s="41"/>
      <c r="JCB7" s="41"/>
      <c r="JCC7" s="41"/>
      <c r="JCD7" s="41"/>
      <c r="JCE7" s="41"/>
      <c r="JCF7" s="41"/>
      <c r="JCG7" s="41"/>
      <c r="JCH7" s="41"/>
      <c r="JCI7" s="41"/>
      <c r="JCJ7" s="41"/>
      <c r="JCK7" s="41"/>
      <c r="JCL7" s="41"/>
      <c r="JCM7" s="41"/>
      <c r="JCN7" s="41"/>
      <c r="JCO7" s="41"/>
      <c r="JCP7" s="41"/>
      <c r="JCQ7" s="41"/>
      <c r="JCR7" s="41"/>
      <c r="JCS7" s="41"/>
      <c r="JCT7" s="41"/>
      <c r="JCU7" s="41"/>
      <c r="JCV7" s="41"/>
      <c r="JCW7" s="41"/>
      <c r="JCX7" s="41"/>
      <c r="JCY7" s="41"/>
      <c r="JCZ7" s="41"/>
      <c r="JDA7" s="41"/>
      <c r="JDB7" s="41"/>
      <c r="JDC7" s="41"/>
      <c r="JDD7" s="41"/>
      <c r="JDE7" s="41"/>
      <c r="JDF7" s="41"/>
      <c r="JDG7" s="41"/>
      <c r="JDH7" s="41"/>
      <c r="JDI7" s="41"/>
      <c r="JDJ7" s="41"/>
      <c r="JDK7" s="41"/>
      <c r="JDL7" s="41"/>
      <c r="JDM7" s="41"/>
      <c r="JDN7" s="41"/>
      <c r="JDO7" s="41"/>
      <c r="JDP7" s="41"/>
      <c r="JDQ7" s="41"/>
      <c r="JDR7" s="41"/>
      <c r="JDS7" s="41"/>
      <c r="JDT7" s="41"/>
      <c r="JDU7" s="41"/>
      <c r="JDV7" s="41"/>
      <c r="JDW7" s="41"/>
      <c r="JDX7" s="41"/>
      <c r="JDY7" s="41"/>
      <c r="JDZ7" s="41"/>
      <c r="JEA7" s="41"/>
      <c r="JEB7" s="41"/>
      <c r="JEC7" s="41"/>
      <c r="JED7" s="41"/>
      <c r="JEE7" s="41"/>
      <c r="JEF7" s="41"/>
      <c r="JEG7" s="41"/>
      <c r="JEH7" s="41"/>
      <c r="JEI7" s="41"/>
      <c r="JEJ7" s="41"/>
      <c r="JEK7" s="41"/>
      <c r="JEL7" s="41"/>
      <c r="JEM7" s="41"/>
      <c r="JEN7" s="41"/>
      <c r="JEO7" s="41"/>
      <c r="JEP7" s="41"/>
      <c r="JEQ7" s="41"/>
      <c r="JER7" s="41"/>
      <c r="JES7" s="41"/>
      <c r="JET7" s="41"/>
      <c r="JEU7" s="41"/>
      <c r="JEV7" s="41"/>
      <c r="JEW7" s="41"/>
      <c r="JEX7" s="41"/>
      <c r="JEY7" s="41"/>
      <c r="JEZ7" s="41"/>
      <c r="JFA7" s="41"/>
      <c r="JFB7" s="41"/>
      <c r="JFC7" s="41"/>
      <c r="JFD7" s="41"/>
      <c r="JFE7" s="41"/>
      <c r="JFF7" s="41"/>
      <c r="JFG7" s="41"/>
      <c r="JFH7" s="41"/>
      <c r="JFI7" s="41"/>
      <c r="JFJ7" s="41"/>
      <c r="JFK7" s="41"/>
      <c r="JFL7" s="41"/>
      <c r="JFM7" s="41"/>
      <c r="JFN7" s="41"/>
      <c r="JFO7" s="41"/>
      <c r="JFP7" s="41"/>
      <c r="JFQ7" s="41"/>
      <c r="JFR7" s="41"/>
      <c r="JFS7" s="41"/>
      <c r="JFT7" s="41"/>
      <c r="JFU7" s="41"/>
      <c r="JFV7" s="41"/>
      <c r="JFW7" s="41"/>
      <c r="JFX7" s="41"/>
      <c r="JFY7" s="41"/>
      <c r="JFZ7" s="41"/>
      <c r="JGA7" s="41"/>
      <c r="JGB7" s="41"/>
      <c r="JGC7" s="41"/>
      <c r="JGD7" s="41"/>
      <c r="JGE7" s="41"/>
      <c r="JGF7" s="41"/>
      <c r="JGG7" s="41"/>
      <c r="JGH7" s="41"/>
      <c r="JGI7" s="41"/>
      <c r="JGJ7" s="41"/>
      <c r="JGK7" s="41"/>
      <c r="JGL7" s="41"/>
      <c r="JGM7" s="41"/>
      <c r="JGN7" s="41"/>
      <c r="JGO7" s="41"/>
      <c r="JGP7" s="41"/>
      <c r="JGQ7" s="41"/>
      <c r="JGR7" s="41"/>
      <c r="JGS7" s="41"/>
      <c r="JGT7" s="41"/>
      <c r="JGU7" s="41"/>
      <c r="JGV7" s="41"/>
      <c r="JGW7" s="41"/>
      <c r="JGX7" s="41"/>
      <c r="JGY7" s="41"/>
      <c r="JGZ7" s="41"/>
      <c r="JHA7" s="41"/>
      <c r="JHB7" s="41"/>
      <c r="JHC7" s="41"/>
      <c r="JHD7" s="41"/>
      <c r="JHE7" s="41"/>
      <c r="JHF7" s="41"/>
      <c r="JHG7" s="41"/>
      <c r="JHH7" s="41"/>
      <c r="JHI7" s="41"/>
      <c r="JHJ7" s="41"/>
      <c r="JHK7" s="41"/>
      <c r="JHL7" s="41"/>
      <c r="JHM7" s="41"/>
      <c r="JHN7" s="41"/>
      <c r="JHO7" s="41"/>
      <c r="JHP7" s="41"/>
      <c r="JHQ7" s="41"/>
      <c r="JHR7" s="41"/>
      <c r="JHS7" s="41"/>
      <c r="JHT7" s="41"/>
      <c r="JHU7" s="41"/>
      <c r="JHV7" s="41"/>
      <c r="JHW7" s="41"/>
      <c r="JHX7" s="41"/>
      <c r="JHY7" s="41"/>
      <c r="JHZ7" s="41"/>
      <c r="JIA7" s="41"/>
      <c r="JIB7" s="41"/>
      <c r="JIC7" s="41"/>
      <c r="JID7" s="41"/>
      <c r="JIE7" s="41"/>
      <c r="JIF7" s="41"/>
      <c r="JIG7" s="41"/>
      <c r="JIH7" s="41"/>
      <c r="JII7" s="41"/>
      <c r="JIJ7" s="41"/>
      <c r="JIK7" s="41"/>
      <c r="JIL7" s="41"/>
      <c r="JIM7" s="41"/>
      <c r="JIN7" s="41"/>
      <c r="JIO7" s="41"/>
      <c r="JIP7" s="41"/>
      <c r="JIQ7" s="41"/>
      <c r="JIR7" s="41"/>
      <c r="JIS7" s="41"/>
      <c r="JIT7" s="41"/>
      <c r="JIU7" s="41"/>
      <c r="JIV7" s="41"/>
      <c r="JIW7" s="41"/>
      <c r="JIX7" s="41"/>
      <c r="JIY7" s="41"/>
      <c r="JIZ7" s="41"/>
      <c r="JJA7" s="41"/>
      <c r="JJB7" s="41"/>
      <c r="JJC7" s="41"/>
      <c r="JJD7" s="41"/>
      <c r="JJE7" s="41"/>
      <c r="JJF7" s="41"/>
      <c r="JJG7" s="41"/>
      <c r="JJH7" s="41"/>
      <c r="JJI7" s="41"/>
      <c r="JJJ7" s="41"/>
      <c r="JJK7" s="41"/>
      <c r="JJL7" s="41"/>
      <c r="JJM7" s="41"/>
      <c r="JJN7" s="41"/>
      <c r="JJO7" s="41"/>
      <c r="JJP7" s="41"/>
      <c r="JJQ7" s="41"/>
      <c r="JJR7" s="41"/>
      <c r="JJS7" s="41"/>
      <c r="JJT7" s="41"/>
      <c r="JJU7" s="41"/>
      <c r="JJV7" s="41"/>
      <c r="JJW7" s="41"/>
      <c r="JJX7" s="41"/>
      <c r="JJY7" s="41"/>
      <c r="JJZ7" s="41"/>
      <c r="JKA7" s="41"/>
      <c r="JKB7" s="41"/>
      <c r="JKC7" s="41"/>
      <c r="JKD7" s="41"/>
      <c r="JKE7" s="41"/>
      <c r="JKF7" s="41"/>
      <c r="JKG7" s="41"/>
      <c r="JKH7" s="41"/>
      <c r="JKI7" s="41"/>
      <c r="JKJ7" s="41"/>
      <c r="JKK7" s="41"/>
      <c r="JKL7" s="41"/>
      <c r="JKM7" s="41"/>
      <c r="JKN7" s="41"/>
      <c r="JKO7" s="41"/>
      <c r="JKP7" s="41"/>
      <c r="JKQ7" s="41"/>
      <c r="JKR7" s="41"/>
      <c r="JKS7" s="41"/>
      <c r="JKT7" s="41"/>
      <c r="JKU7" s="41"/>
      <c r="JKV7" s="41"/>
      <c r="JKW7" s="41"/>
      <c r="JKX7" s="41"/>
      <c r="JKY7" s="41"/>
      <c r="JKZ7" s="41"/>
      <c r="JLA7" s="41"/>
      <c r="JLB7" s="41"/>
      <c r="JLC7" s="41"/>
      <c r="JLD7" s="41"/>
      <c r="JLE7" s="41"/>
      <c r="JLF7" s="41"/>
      <c r="JLG7" s="41"/>
      <c r="JLH7" s="41"/>
      <c r="JLI7" s="41"/>
      <c r="JLJ7" s="41"/>
      <c r="JLK7" s="41"/>
      <c r="JLL7" s="41"/>
      <c r="JLM7" s="41"/>
      <c r="JLN7" s="41"/>
      <c r="JLO7" s="41"/>
      <c r="JLP7" s="41"/>
      <c r="JLQ7" s="41"/>
      <c r="JLR7" s="41"/>
      <c r="JLS7" s="41"/>
      <c r="JLT7" s="41"/>
      <c r="JLU7" s="41"/>
      <c r="JLV7" s="41"/>
      <c r="JLW7" s="41"/>
      <c r="JLX7" s="41"/>
      <c r="JLY7" s="41"/>
      <c r="JLZ7" s="41"/>
      <c r="JMA7" s="41"/>
      <c r="JMB7" s="41"/>
      <c r="JMC7" s="41"/>
      <c r="JMD7" s="41"/>
      <c r="JME7" s="41"/>
      <c r="JMF7" s="41"/>
      <c r="JMG7" s="41"/>
      <c r="JMH7" s="41"/>
      <c r="JMI7" s="41"/>
      <c r="JMJ7" s="41"/>
      <c r="JMK7" s="41"/>
      <c r="JML7" s="41"/>
      <c r="JMM7" s="41"/>
      <c r="JMN7" s="41"/>
      <c r="JMO7" s="41"/>
      <c r="JMP7" s="41"/>
      <c r="JMQ7" s="41"/>
      <c r="JMR7" s="41"/>
      <c r="JMS7" s="41"/>
      <c r="JMT7" s="41"/>
      <c r="JMU7" s="41"/>
      <c r="JMV7" s="41"/>
      <c r="JMW7" s="41"/>
      <c r="JMX7" s="41"/>
      <c r="JMY7" s="41"/>
      <c r="JMZ7" s="41"/>
      <c r="JNA7" s="41"/>
      <c r="JNB7" s="41"/>
      <c r="JNC7" s="41"/>
      <c r="JND7" s="41"/>
      <c r="JNE7" s="41"/>
      <c r="JNF7" s="41"/>
      <c r="JNG7" s="41"/>
      <c r="JNH7" s="41"/>
      <c r="JNI7" s="41"/>
      <c r="JNJ7" s="41"/>
      <c r="JNK7" s="41"/>
      <c r="JNL7" s="41"/>
      <c r="JNM7" s="41"/>
      <c r="JNN7" s="41"/>
      <c r="JNO7" s="41"/>
      <c r="JNP7" s="41"/>
      <c r="JNQ7" s="41"/>
      <c r="JNR7" s="41"/>
      <c r="JNS7" s="41"/>
      <c r="JNT7" s="41"/>
      <c r="JNU7" s="41"/>
      <c r="JNV7" s="41"/>
      <c r="JNW7" s="41"/>
      <c r="JNX7" s="41"/>
      <c r="JNY7" s="41"/>
      <c r="JNZ7" s="41"/>
      <c r="JOA7" s="41"/>
      <c r="JOB7" s="41"/>
      <c r="JOC7" s="41"/>
      <c r="JOD7" s="41"/>
      <c r="JOE7" s="41"/>
      <c r="JOF7" s="41"/>
      <c r="JOG7" s="41"/>
      <c r="JOH7" s="41"/>
      <c r="JOI7" s="41"/>
      <c r="JOJ7" s="41"/>
      <c r="JOK7" s="41"/>
      <c r="JOL7" s="41"/>
      <c r="JOM7" s="41"/>
      <c r="JON7" s="41"/>
      <c r="JOO7" s="41"/>
      <c r="JOP7" s="41"/>
      <c r="JOQ7" s="41"/>
      <c r="JOR7" s="41"/>
      <c r="JOS7" s="41"/>
      <c r="JOT7" s="41"/>
      <c r="JOU7" s="41"/>
      <c r="JOV7" s="41"/>
      <c r="JOW7" s="41"/>
      <c r="JOX7" s="41"/>
      <c r="JOY7" s="41"/>
      <c r="JOZ7" s="41"/>
      <c r="JPA7" s="41"/>
      <c r="JPB7" s="41"/>
      <c r="JPC7" s="41"/>
      <c r="JPD7" s="41"/>
      <c r="JPE7" s="41"/>
      <c r="JPF7" s="41"/>
      <c r="JPG7" s="41"/>
      <c r="JPH7" s="41"/>
      <c r="JPI7" s="41"/>
      <c r="JPJ7" s="41"/>
      <c r="JPK7" s="41"/>
      <c r="JPL7" s="41"/>
      <c r="JPM7" s="41"/>
      <c r="JPN7" s="41"/>
      <c r="JPO7" s="41"/>
      <c r="JPP7" s="41"/>
      <c r="JPQ7" s="41"/>
      <c r="JPR7" s="41"/>
      <c r="JPS7" s="41"/>
      <c r="JPT7" s="41"/>
      <c r="JPU7" s="41"/>
      <c r="JPV7" s="41"/>
      <c r="JPW7" s="41"/>
      <c r="JPX7" s="41"/>
      <c r="JPY7" s="41"/>
      <c r="JPZ7" s="41"/>
      <c r="JQA7" s="41"/>
      <c r="JQB7" s="41"/>
      <c r="JQC7" s="41"/>
      <c r="JQD7" s="41"/>
      <c r="JQE7" s="41"/>
      <c r="JQF7" s="41"/>
      <c r="JQG7" s="41"/>
      <c r="JQH7" s="41"/>
      <c r="JQI7" s="41"/>
      <c r="JQJ7" s="41"/>
      <c r="JQK7" s="41"/>
      <c r="JQL7" s="41"/>
      <c r="JQM7" s="41"/>
      <c r="JQN7" s="41"/>
      <c r="JQO7" s="41"/>
      <c r="JQP7" s="41"/>
      <c r="JQQ7" s="41"/>
      <c r="JQR7" s="41"/>
      <c r="JQS7" s="41"/>
      <c r="JQT7" s="41"/>
      <c r="JQU7" s="41"/>
      <c r="JQV7" s="41"/>
      <c r="JQW7" s="41"/>
      <c r="JQX7" s="41"/>
      <c r="JQY7" s="41"/>
      <c r="JQZ7" s="41"/>
      <c r="JRA7" s="41"/>
      <c r="JRB7" s="41"/>
      <c r="JRC7" s="41"/>
      <c r="JRD7" s="41"/>
      <c r="JRE7" s="41"/>
      <c r="JRF7" s="41"/>
      <c r="JRG7" s="41"/>
      <c r="JRH7" s="41"/>
      <c r="JRI7" s="41"/>
      <c r="JRJ7" s="41"/>
      <c r="JRK7" s="41"/>
      <c r="JRL7" s="41"/>
      <c r="JRM7" s="41"/>
      <c r="JRN7" s="41"/>
      <c r="JRO7" s="41"/>
      <c r="JRP7" s="41"/>
      <c r="JRQ7" s="41"/>
      <c r="JRR7" s="41"/>
      <c r="JRS7" s="41"/>
      <c r="JRT7" s="41"/>
      <c r="JRU7" s="41"/>
      <c r="JRV7" s="41"/>
      <c r="JRW7" s="41"/>
      <c r="JRX7" s="41"/>
      <c r="JRY7" s="41"/>
      <c r="JRZ7" s="41"/>
      <c r="JSA7" s="41"/>
      <c r="JSB7" s="41"/>
      <c r="JSC7" s="41"/>
      <c r="JSD7" s="41"/>
      <c r="JSE7" s="41"/>
      <c r="JSF7" s="41"/>
      <c r="JSG7" s="41"/>
      <c r="JSH7" s="41"/>
      <c r="JSI7" s="41"/>
      <c r="JSJ7" s="41"/>
      <c r="JSK7" s="41"/>
      <c r="JSL7" s="41"/>
      <c r="JSM7" s="41"/>
      <c r="JSN7" s="41"/>
      <c r="JSO7" s="41"/>
      <c r="JSP7" s="41"/>
      <c r="JSQ7" s="41"/>
      <c r="JSR7" s="41"/>
      <c r="JSS7" s="41"/>
      <c r="JST7" s="41"/>
      <c r="JSU7" s="41"/>
      <c r="JSV7" s="41"/>
      <c r="JSW7" s="41"/>
      <c r="JSX7" s="41"/>
      <c r="JSY7" s="41"/>
      <c r="JSZ7" s="41"/>
      <c r="JTA7" s="41"/>
      <c r="JTB7" s="41"/>
      <c r="JTC7" s="41"/>
      <c r="JTD7" s="41"/>
      <c r="JTE7" s="41"/>
      <c r="JTF7" s="41"/>
      <c r="JTG7" s="41"/>
      <c r="JTH7" s="41"/>
      <c r="JTI7" s="41"/>
      <c r="JTJ7" s="41"/>
      <c r="JTK7" s="41"/>
      <c r="JTL7" s="41"/>
      <c r="JTM7" s="41"/>
      <c r="JTN7" s="41"/>
      <c r="JTO7" s="41"/>
      <c r="JTP7" s="41"/>
      <c r="JTQ7" s="41"/>
      <c r="JTR7" s="41"/>
      <c r="JTS7" s="41"/>
      <c r="JTT7" s="41"/>
      <c r="JTU7" s="41"/>
      <c r="JTV7" s="41"/>
      <c r="JTW7" s="41"/>
      <c r="JTX7" s="41"/>
      <c r="JTY7" s="41"/>
      <c r="JTZ7" s="41"/>
      <c r="JUA7" s="41"/>
      <c r="JUB7" s="41"/>
      <c r="JUC7" s="41"/>
      <c r="JUD7" s="41"/>
      <c r="JUE7" s="41"/>
      <c r="JUF7" s="41"/>
      <c r="JUG7" s="41"/>
      <c r="JUH7" s="41"/>
      <c r="JUI7" s="41"/>
      <c r="JUJ7" s="41"/>
      <c r="JUK7" s="41"/>
      <c r="JUL7" s="41"/>
      <c r="JUM7" s="41"/>
      <c r="JUN7" s="41"/>
      <c r="JUO7" s="41"/>
      <c r="JUP7" s="41"/>
      <c r="JUQ7" s="41"/>
      <c r="JUR7" s="41"/>
      <c r="JUS7" s="41"/>
      <c r="JUT7" s="41"/>
      <c r="JUU7" s="41"/>
      <c r="JUV7" s="41"/>
      <c r="JUW7" s="41"/>
      <c r="JUX7" s="41"/>
      <c r="JUY7" s="41"/>
      <c r="JUZ7" s="41"/>
      <c r="JVA7" s="41"/>
      <c r="JVB7" s="41"/>
      <c r="JVC7" s="41"/>
      <c r="JVD7" s="41"/>
      <c r="JVE7" s="41"/>
      <c r="JVF7" s="41"/>
      <c r="JVG7" s="41"/>
      <c r="JVH7" s="41"/>
      <c r="JVI7" s="41"/>
      <c r="JVJ7" s="41"/>
      <c r="JVK7" s="41"/>
      <c r="JVL7" s="41"/>
      <c r="JVM7" s="41"/>
      <c r="JVN7" s="41"/>
      <c r="JVO7" s="41"/>
      <c r="JVP7" s="41"/>
      <c r="JVQ7" s="41"/>
      <c r="JVR7" s="41"/>
      <c r="JVS7" s="41"/>
      <c r="JVT7" s="41"/>
      <c r="JVU7" s="41"/>
      <c r="JVV7" s="41"/>
      <c r="JVW7" s="41"/>
      <c r="JVX7" s="41"/>
      <c r="JVY7" s="41"/>
      <c r="JVZ7" s="41"/>
      <c r="JWA7" s="41"/>
      <c r="JWB7" s="41"/>
      <c r="JWC7" s="41"/>
      <c r="JWD7" s="41"/>
      <c r="JWE7" s="41"/>
      <c r="JWF7" s="41"/>
      <c r="JWG7" s="41"/>
      <c r="JWH7" s="41"/>
      <c r="JWI7" s="41"/>
      <c r="JWJ7" s="41"/>
      <c r="JWK7" s="41"/>
      <c r="JWL7" s="41"/>
      <c r="JWM7" s="41"/>
      <c r="JWN7" s="41"/>
      <c r="JWO7" s="41"/>
      <c r="JWP7" s="41"/>
      <c r="JWQ7" s="41"/>
      <c r="JWR7" s="41"/>
      <c r="JWS7" s="41"/>
      <c r="JWT7" s="41"/>
      <c r="JWU7" s="41"/>
      <c r="JWV7" s="41"/>
      <c r="JWW7" s="41"/>
      <c r="JWX7" s="41"/>
      <c r="JWY7" s="41"/>
      <c r="JWZ7" s="41"/>
      <c r="JXA7" s="41"/>
      <c r="JXB7" s="41"/>
      <c r="JXC7" s="41"/>
      <c r="JXD7" s="41"/>
      <c r="JXE7" s="41"/>
      <c r="JXF7" s="41"/>
      <c r="JXG7" s="41"/>
      <c r="JXH7" s="41"/>
      <c r="JXI7" s="41"/>
      <c r="JXJ7" s="41"/>
      <c r="JXK7" s="41"/>
      <c r="JXL7" s="41"/>
      <c r="JXM7" s="41"/>
      <c r="JXN7" s="41"/>
      <c r="JXO7" s="41"/>
      <c r="JXP7" s="41"/>
      <c r="JXQ7" s="41"/>
      <c r="JXR7" s="41"/>
      <c r="JXS7" s="41"/>
      <c r="JXT7" s="41"/>
      <c r="JXU7" s="41"/>
      <c r="JXV7" s="41"/>
      <c r="JXW7" s="41"/>
      <c r="JXX7" s="41"/>
      <c r="JXY7" s="41"/>
      <c r="JXZ7" s="41"/>
      <c r="JYA7" s="41"/>
      <c r="JYB7" s="41"/>
      <c r="JYC7" s="41"/>
      <c r="JYD7" s="41"/>
      <c r="JYE7" s="41"/>
      <c r="JYF7" s="41"/>
      <c r="JYG7" s="41"/>
      <c r="JYH7" s="41"/>
      <c r="JYI7" s="41"/>
      <c r="JYJ7" s="41"/>
      <c r="JYK7" s="41"/>
      <c r="JYL7" s="41"/>
      <c r="JYM7" s="41"/>
      <c r="JYN7" s="41"/>
      <c r="JYO7" s="41"/>
      <c r="JYP7" s="41"/>
      <c r="JYQ7" s="41"/>
      <c r="JYR7" s="41"/>
      <c r="JYS7" s="41"/>
      <c r="JYT7" s="41"/>
      <c r="JYU7" s="41"/>
      <c r="JYV7" s="41"/>
      <c r="JYW7" s="41"/>
      <c r="JYX7" s="41"/>
      <c r="JYY7" s="41"/>
      <c r="JYZ7" s="41"/>
      <c r="JZA7" s="41"/>
      <c r="JZB7" s="41"/>
      <c r="JZC7" s="41"/>
      <c r="JZD7" s="41"/>
      <c r="JZE7" s="41"/>
      <c r="JZF7" s="41"/>
      <c r="JZG7" s="41"/>
      <c r="JZH7" s="41"/>
      <c r="JZI7" s="41"/>
      <c r="JZJ7" s="41"/>
      <c r="JZK7" s="41"/>
      <c r="JZL7" s="41"/>
      <c r="JZM7" s="41"/>
      <c r="JZN7" s="41"/>
      <c r="JZO7" s="41"/>
      <c r="JZP7" s="41"/>
      <c r="JZQ7" s="41"/>
      <c r="JZR7" s="41"/>
      <c r="JZS7" s="41"/>
      <c r="JZT7" s="41"/>
      <c r="JZU7" s="41"/>
      <c r="JZV7" s="41"/>
      <c r="JZW7" s="41"/>
      <c r="JZX7" s="41"/>
      <c r="JZY7" s="41"/>
      <c r="JZZ7" s="41"/>
      <c r="KAA7" s="41"/>
      <c r="KAB7" s="41"/>
      <c r="KAC7" s="41"/>
      <c r="KAD7" s="41"/>
      <c r="KAE7" s="41"/>
      <c r="KAF7" s="41"/>
      <c r="KAG7" s="41"/>
      <c r="KAH7" s="41"/>
      <c r="KAI7" s="41"/>
      <c r="KAJ7" s="41"/>
      <c r="KAK7" s="41"/>
      <c r="KAL7" s="41"/>
      <c r="KAM7" s="41"/>
      <c r="KAN7" s="41"/>
      <c r="KAO7" s="41"/>
      <c r="KAP7" s="41"/>
      <c r="KAQ7" s="41"/>
      <c r="KAR7" s="41"/>
      <c r="KAS7" s="41"/>
      <c r="KAT7" s="41"/>
      <c r="KAU7" s="41"/>
      <c r="KAV7" s="41"/>
      <c r="KAW7" s="41"/>
      <c r="KAX7" s="41"/>
      <c r="KAY7" s="41"/>
      <c r="KAZ7" s="41"/>
      <c r="KBA7" s="41"/>
      <c r="KBB7" s="41"/>
      <c r="KBC7" s="41"/>
      <c r="KBD7" s="41"/>
      <c r="KBE7" s="41"/>
      <c r="KBF7" s="41"/>
      <c r="KBG7" s="41"/>
      <c r="KBH7" s="41"/>
      <c r="KBI7" s="41"/>
      <c r="KBJ7" s="41"/>
      <c r="KBK7" s="41"/>
      <c r="KBL7" s="41"/>
      <c r="KBM7" s="41"/>
      <c r="KBN7" s="41"/>
      <c r="KBO7" s="41"/>
      <c r="KBP7" s="41"/>
      <c r="KBQ7" s="41"/>
      <c r="KBR7" s="41"/>
      <c r="KBS7" s="41"/>
      <c r="KBT7" s="41"/>
      <c r="KBU7" s="41"/>
      <c r="KBV7" s="41"/>
      <c r="KBW7" s="41"/>
      <c r="KBX7" s="41"/>
      <c r="KBY7" s="41"/>
      <c r="KBZ7" s="41"/>
      <c r="KCA7" s="41"/>
      <c r="KCB7" s="41"/>
      <c r="KCC7" s="41"/>
      <c r="KCD7" s="41"/>
      <c r="KCE7" s="41"/>
      <c r="KCF7" s="41"/>
      <c r="KCG7" s="41"/>
      <c r="KCH7" s="41"/>
      <c r="KCI7" s="41"/>
      <c r="KCJ7" s="41"/>
      <c r="KCK7" s="41"/>
      <c r="KCL7" s="41"/>
      <c r="KCM7" s="41"/>
      <c r="KCN7" s="41"/>
      <c r="KCO7" s="41"/>
      <c r="KCP7" s="41"/>
      <c r="KCQ7" s="41"/>
      <c r="KCR7" s="41"/>
      <c r="KCS7" s="41"/>
      <c r="KCT7" s="41"/>
      <c r="KCU7" s="41"/>
      <c r="KCV7" s="41"/>
      <c r="KCW7" s="41"/>
      <c r="KCX7" s="41"/>
      <c r="KCY7" s="41"/>
      <c r="KCZ7" s="41"/>
      <c r="KDA7" s="41"/>
      <c r="KDB7" s="41"/>
      <c r="KDC7" s="41"/>
      <c r="KDD7" s="41"/>
      <c r="KDE7" s="41"/>
      <c r="KDF7" s="41"/>
      <c r="KDG7" s="41"/>
      <c r="KDH7" s="41"/>
      <c r="KDI7" s="41"/>
      <c r="KDJ7" s="41"/>
      <c r="KDK7" s="41"/>
      <c r="KDL7" s="41"/>
      <c r="KDM7" s="41"/>
      <c r="KDN7" s="41"/>
      <c r="KDO7" s="41"/>
      <c r="KDP7" s="41"/>
      <c r="KDQ7" s="41"/>
      <c r="KDR7" s="41"/>
      <c r="KDS7" s="41"/>
      <c r="KDT7" s="41"/>
      <c r="KDU7" s="41"/>
      <c r="KDV7" s="41"/>
      <c r="KDW7" s="41"/>
      <c r="KDX7" s="41"/>
      <c r="KDY7" s="41"/>
      <c r="KDZ7" s="41"/>
      <c r="KEA7" s="41"/>
      <c r="KEB7" s="41"/>
      <c r="KEC7" s="41"/>
      <c r="KED7" s="41"/>
      <c r="KEE7" s="41"/>
      <c r="KEF7" s="41"/>
      <c r="KEG7" s="41"/>
      <c r="KEH7" s="41"/>
      <c r="KEI7" s="41"/>
      <c r="KEJ7" s="41"/>
      <c r="KEK7" s="41"/>
      <c r="KEL7" s="41"/>
      <c r="KEM7" s="41"/>
      <c r="KEN7" s="41"/>
      <c r="KEO7" s="41"/>
      <c r="KEP7" s="41"/>
      <c r="KEQ7" s="41"/>
      <c r="KER7" s="41"/>
      <c r="KES7" s="41"/>
      <c r="KET7" s="41"/>
      <c r="KEU7" s="41"/>
      <c r="KEV7" s="41"/>
      <c r="KEW7" s="41"/>
      <c r="KEX7" s="41"/>
      <c r="KEY7" s="41"/>
      <c r="KEZ7" s="41"/>
      <c r="KFA7" s="41"/>
      <c r="KFB7" s="41"/>
      <c r="KFC7" s="41"/>
      <c r="KFD7" s="41"/>
      <c r="KFE7" s="41"/>
      <c r="KFF7" s="41"/>
      <c r="KFG7" s="41"/>
      <c r="KFH7" s="41"/>
      <c r="KFI7" s="41"/>
      <c r="KFJ7" s="41"/>
      <c r="KFK7" s="41"/>
      <c r="KFL7" s="41"/>
      <c r="KFM7" s="41"/>
      <c r="KFN7" s="41"/>
      <c r="KFO7" s="41"/>
      <c r="KFP7" s="41"/>
      <c r="KFQ7" s="41"/>
      <c r="KFR7" s="41"/>
      <c r="KFS7" s="41"/>
      <c r="KFT7" s="41"/>
      <c r="KFU7" s="41"/>
      <c r="KFV7" s="41"/>
      <c r="KFW7" s="41"/>
      <c r="KFX7" s="41"/>
      <c r="KFY7" s="41"/>
      <c r="KFZ7" s="41"/>
      <c r="KGA7" s="41"/>
      <c r="KGB7" s="41"/>
      <c r="KGC7" s="41"/>
      <c r="KGD7" s="41"/>
      <c r="KGE7" s="41"/>
      <c r="KGF7" s="41"/>
      <c r="KGG7" s="41"/>
      <c r="KGH7" s="41"/>
      <c r="KGI7" s="41"/>
      <c r="KGJ7" s="41"/>
      <c r="KGK7" s="41"/>
      <c r="KGL7" s="41"/>
      <c r="KGM7" s="41"/>
      <c r="KGN7" s="41"/>
      <c r="KGO7" s="41"/>
      <c r="KGP7" s="41"/>
      <c r="KGQ7" s="41"/>
      <c r="KGR7" s="41"/>
      <c r="KGS7" s="41"/>
      <c r="KGT7" s="41"/>
      <c r="KGU7" s="41"/>
      <c r="KGV7" s="41"/>
      <c r="KGW7" s="41"/>
      <c r="KGX7" s="41"/>
      <c r="KGY7" s="41"/>
      <c r="KGZ7" s="41"/>
      <c r="KHA7" s="41"/>
      <c r="KHB7" s="41"/>
      <c r="KHC7" s="41"/>
      <c r="KHD7" s="41"/>
      <c r="KHE7" s="41"/>
      <c r="KHF7" s="41"/>
      <c r="KHG7" s="41"/>
      <c r="KHH7" s="41"/>
      <c r="KHI7" s="41"/>
      <c r="KHJ7" s="41"/>
      <c r="KHK7" s="41"/>
      <c r="KHL7" s="41"/>
      <c r="KHM7" s="41"/>
      <c r="KHN7" s="41"/>
      <c r="KHO7" s="41"/>
      <c r="KHP7" s="41"/>
      <c r="KHQ7" s="41"/>
      <c r="KHR7" s="41"/>
      <c r="KHS7" s="41"/>
      <c r="KHT7" s="41"/>
      <c r="KHU7" s="41"/>
      <c r="KHV7" s="41"/>
      <c r="KHW7" s="41"/>
      <c r="KHX7" s="41"/>
      <c r="KHY7" s="41"/>
      <c r="KHZ7" s="41"/>
      <c r="KIA7" s="41"/>
      <c r="KIB7" s="41"/>
      <c r="KIC7" s="41"/>
      <c r="KID7" s="41"/>
      <c r="KIE7" s="41"/>
      <c r="KIF7" s="41"/>
      <c r="KIG7" s="41"/>
      <c r="KIH7" s="41"/>
      <c r="KII7" s="41"/>
      <c r="KIJ7" s="41"/>
      <c r="KIK7" s="41"/>
      <c r="KIL7" s="41"/>
      <c r="KIM7" s="41"/>
      <c r="KIN7" s="41"/>
      <c r="KIO7" s="41"/>
      <c r="KIP7" s="41"/>
      <c r="KIQ7" s="41"/>
      <c r="KIR7" s="41"/>
      <c r="KIS7" s="41"/>
      <c r="KIT7" s="41"/>
      <c r="KIU7" s="41"/>
      <c r="KIV7" s="41"/>
      <c r="KIW7" s="41"/>
      <c r="KIX7" s="41"/>
      <c r="KIY7" s="41"/>
      <c r="KIZ7" s="41"/>
      <c r="KJA7" s="41"/>
      <c r="KJB7" s="41"/>
      <c r="KJC7" s="41"/>
      <c r="KJD7" s="41"/>
      <c r="KJE7" s="41"/>
      <c r="KJF7" s="41"/>
      <c r="KJG7" s="41"/>
      <c r="KJH7" s="41"/>
      <c r="KJI7" s="41"/>
      <c r="KJJ7" s="41"/>
      <c r="KJK7" s="41"/>
      <c r="KJL7" s="41"/>
      <c r="KJM7" s="41"/>
      <c r="KJN7" s="41"/>
      <c r="KJO7" s="41"/>
      <c r="KJP7" s="41"/>
      <c r="KJQ7" s="41"/>
      <c r="KJR7" s="41"/>
      <c r="KJS7" s="41"/>
      <c r="KJT7" s="41"/>
      <c r="KJU7" s="41"/>
      <c r="KJV7" s="41"/>
      <c r="KJW7" s="41"/>
      <c r="KJX7" s="41"/>
      <c r="KJY7" s="41"/>
      <c r="KJZ7" s="41"/>
      <c r="KKA7" s="41"/>
      <c r="KKB7" s="41"/>
      <c r="KKC7" s="41"/>
      <c r="KKD7" s="41"/>
      <c r="KKE7" s="41"/>
      <c r="KKF7" s="41"/>
      <c r="KKG7" s="41"/>
      <c r="KKH7" s="41"/>
      <c r="KKI7" s="41"/>
      <c r="KKJ7" s="41"/>
      <c r="KKK7" s="41"/>
      <c r="KKL7" s="41"/>
      <c r="KKM7" s="41"/>
      <c r="KKN7" s="41"/>
      <c r="KKO7" s="41"/>
      <c r="KKP7" s="41"/>
      <c r="KKQ7" s="41"/>
      <c r="KKR7" s="41"/>
      <c r="KKS7" s="41"/>
      <c r="KKT7" s="41"/>
      <c r="KKU7" s="41"/>
      <c r="KKV7" s="41"/>
      <c r="KKW7" s="41"/>
      <c r="KKX7" s="41"/>
      <c r="KKY7" s="41"/>
      <c r="KKZ7" s="41"/>
      <c r="KLA7" s="41"/>
      <c r="KLB7" s="41"/>
      <c r="KLC7" s="41"/>
      <c r="KLD7" s="41"/>
      <c r="KLE7" s="41"/>
      <c r="KLF7" s="41"/>
      <c r="KLG7" s="41"/>
      <c r="KLH7" s="41"/>
      <c r="KLI7" s="41"/>
      <c r="KLJ7" s="41"/>
      <c r="KLK7" s="41"/>
      <c r="KLL7" s="41"/>
      <c r="KLM7" s="41"/>
      <c r="KLN7" s="41"/>
      <c r="KLO7" s="41"/>
      <c r="KLP7" s="41"/>
      <c r="KLQ7" s="41"/>
      <c r="KLR7" s="41"/>
      <c r="KLS7" s="41"/>
      <c r="KLT7" s="41"/>
      <c r="KLU7" s="41"/>
      <c r="KLV7" s="41"/>
      <c r="KLW7" s="41"/>
      <c r="KLX7" s="41"/>
      <c r="KLY7" s="41"/>
      <c r="KLZ7" s="41"/>
      <c r="KMA7" s="41"/>
      <c r="KMB7" s="41"/>
      <c r="KMC7" s="41"/>
      <c r="KMD7" s="41"/>
      <c r="KME7" s="41"/>
      <c r="KMF7" s="41"/>
      <c r="KMG7" s="41"/>
      <c r="KMH7" s="41"/>
      <c r="KMI7" s="41"/>
      <c r="KMJ7" s="41"/>
      <c r="KMK7" s="41"/>
      <c r="KML7" s="41"/>
      <c r="KMM7" s="41"/>
      <c r="KMN7" s="41"/>
      <c r="KMO7" s="41"/>
      <c r="KMP7" s="41"/>
      <c r="KMQ7" s="41"/>
      <c r="KMR7" s="41"/>
      <c r="KMS7" s="41"/>
      <c r="KMT7" s="41"/>
      <c r="KMU7" s="41"/>
      <c r="KMV7" s="41"/>
      <c r="KMW7" s="41"/>
      <c r="KMX7" s="41"/>
      <c r="KMY7" s="41"/>
      <c r="KMZ7" s="41"/>
      <c r="KNA7" s="41"/>
      <c r="KNB7" s="41"/>
      <c r="KNC7" s="41"/>
      <c r="KND7" s="41"/>
      <c r="KNE7" s="41"/>
      <c r="KNF7" s="41"/>
      <c r="KNG7" s="41"/>
      <c r="KNH7" s="41"/>
      <c r="KNI7" s="41"/>
      <c r="KNJ7" s="41"/>
      <c r="KNK7" s="41"/>
      <c r="KNL7" s="41"/>
      <c r="KNM7" s="41"/>
      <c r="KNN7" s="41"/>
      <c r="KNO7" s="41"/>
      <c r="KNP7" s="41"/>
      <c r="KNQ7" s="41"/>
      <c r="KNR7" s="41"/>
      <c r="KNS7" s="41"/>
      <c r="KNT7" s="41"/>
      <c r="KNU7" s="41"/>
      <c r="KNV7" s="41"/>
      <c r="KNW7" s="41"/>
      <c r="KNX7" s="41"/>
      <c r="KNY7" s="41"/>
      <c r="KNZ7" s="41"/>
      <c r="KOA7" s="41"/>
      <c r="KOB7" s="41"/>
      <c r="KOC7" s="41"/>
      <c r="KOD7" s="41"/>
      <c r="KOE7" s="41"/>
      <c r="KOF7" s="41"/>
      <c r="KOG7" s="41"/>
      <c r="KOH7" s="41"/>
      <c r="KOI7" s="41"/>
      <c r="KOJ7" s="41"/>
      <c r="KOK7" s="41"/>
      <c r="KOL7" s="41"/>
      <c r="KOM7" s="41"/>
      <c r="KON7" s="41"/>
      <c r="KOO7" s="41"/>
      <c r="KOP7" s="41"/>
      <c r="KOQ7" s="41"/>
      <c r="KOR7" s="41"/>
      <c r="KOS7" s="41"/>
      <c r="KOT7" s="41"/>
      <c r="KOU7" s="41"/>
      <c r="KOV7" s="41"/>
      <c r="KOW7" s="41"/>
      <c r="KOX7" s="41"/>
      <c r="KOY7" s="41"/>
      <c r="KOZ7" s="41"/>
      <c r="KPA7" s="41"/>
      <c r="KPB7" s="41"/>
      <c r="KPC7" s="41"/>
      <c r="KPD7" s="41"/>
      <c r="KPE7" s="41"/>
      <c r="KPF7" s="41"/>
      <c r="KPG7" s="41"/>
      <c r="KPH7" s="41"/>
      <c r="KPI7" s="41"/>
      <c r="KPJ7" s="41"/>
      <c r="KPK7" s="41"/>
      <c r="KPL7" s="41"/>
      <c r="KPM7" s="41"/>
      <c r="KPN7" s="41"/>
      <c r="KPO7" s="41"/>
      <c r="KPP7" s="41"/>
      <c r="KPQ7" s="41"/>
      <c r="KPR7" s="41"/>
      <c r="KPS7" s="41"/>
      <c r="KPT7" s="41"/>
      <c r="KPU7" s="41"/>
      <c r="KPV7" s="41"/>
      <c r="KPW7" s="41"/>
      <c r="KPX7" s="41"/>
      <c r="KPY7" s="41"/>
      <c r="KPZ7" s="41"/>
      <c r="KQA7" s="41"/>
      <c r="KQB7" s="41"/>
      <c r="KQC7" s="41"/>
      <c r="KQD7" s="41"/>
      <c r="KQE7" s="41"/>
      <c r="KQF7" s="41"/>
      <c r="KQG7" s="41"/>
      <c r="KQH7" s="41"/>
      <c r="KQI7" s="41"/>
      <c r="KQJ7" s="41"/>
      <c r="KQK7" s="41"/>
      <c r="KQL7" s="41"/>
      <c r="KQM7" s="41"/>
      <c r="KQN7" s="41"/>
      <c r="KQO7" s="41"/>
      <c r="KQP7" s="41"/>
      <c r="KQQ7" s="41"/>
      <c r="KQR7" s="41"/>
      <c r="KQS7" s="41"/>
      <c r="KQT7" s="41"/>
      <c r="KQU7" s="41"/>
      <c r="KQV7" s="41"/>
      <c r="KQW7" s="41"/>
      <c r="KQX7" s="41"/>
      <c r="KQY7" s="41"/>
      <c r="KQZ7" s="41"/>
      <c r="KRA7" s="41"/>
      <c r="KRB7" s="41"/>
      <c r="KRC7" s="41"/>
      <c r="KRD7" s="41"/>
      <c r="KRE7" s="41"/>
      <c r="KRF7" s="41"/>
      <c r="KRG7" s="41"/>
      <c r="KRH7" s="41"/>
      <c r="KRI7" s="41"/>
      <c r="KRJ7" s="41"/>
      <c r="KRK7" s="41"/>
      <c r="KRL7" s="41"/>
      <c r="KRM7" s="41"/>
      <c r="KRN7" s="41"/>
      <c r="KRO7" s="41"/>
      <c r="KRP7" s="41"/>
      <c r="KRQ7" s="41"/>
      <c r="KRR7" s="41"/>
      <c r="KRS7" s="41"/>
      <c r="KRT7" s="41"/>
      <c r="KRU7" s="41"/>
      <c r="KRV7" s="41"/>
      <c r="KRW7" s="41"/>
      <c r="KRX7" s="41"/>
      <c r="KRY7" s="41"/>
      <c r="KRZ7" s="41"/>
      <c r="KSA7" s="41"/>
      <c r="KSB7" s="41"/>
      <c r="KSC7" s="41"/>
      <c r="KSD7" s="41"/>
      <c r="KSE7" s="41"/>
      <c r="KSF7" s="41"/>
      <c r="KSG7" s="41"/>
      <c r="KSH7" s="41"/>
      <c r="KSI7" s="41"/>
      <c r="KSJ7" s="41"/>
      <c r="KSK7" s="41"/>
      <c r="KSL7" s="41"/>
      <c r="KSM7" s="41"/>
      <c r="KSN7" s="41"/>
      <c r="KSO7" s="41"/>
      <c r="KSP7" s="41"/>
      <c r="KSQ7" s="41"/>
      <c r="KSR7" s="41"/>
      <c r="KSS7" s="41"/>
      <c r="KST7" s="41"/>
      <c r="KSU7" s="41"/>
      <c r="KSV7" s="41"/>
      <c r="KSW7" s="41"/>
      <c r="KSX7" s="41"/>
      <c r="KSY7" s="41"/>
      <c r="KSZ7" s="41"/>
      <c r="KTA7" s="41"/>
      <c r="KTB7" s="41"/>
      <c r="KTC7" s="41"/>
      <c r="KTD7" s="41"/>
      <c r="KTE7" s="41"/>
      <c r="KTF7" s="41"/>
      <c r="KTG7" s="41"/>
      <c r="KTH7" s="41"/>
      <c r="KTI7" s="41"/>
      <c r="KTJ7" s="41"/>
      <c r="KTK7" s="41"/>
      <c r="KTL7" s="41"/>
      <c r="KTM7" s="41"/>
      <c r="KTN7" s="41"/>
      <c r="KTO7" s="41"/>
      <c r="KTP7" s="41"/>
      <c r="KTQ7" s="41"/>
      <c r="KTR7" s="41"/>
      <c r="KTS7" s="41"/>
      <c r="KTT7" s="41"/>
      <c r="KTU7" s="41"/>
      <c r="KTV7" s="41"/>
      <c r="KTW7" s="41"/>
      <c r="KTX7" s="41"/>
      <c r="KTY7" s="41"/>
      <c r="KTZ7" s="41"/>
      <c r="KUA7" s="41"/>
      <c r="KUB7" s="41"/>
      <c r="KUC7" s="41"/>
      <c r="KUD7" s="41"/>
      <c r="KUE7" s="41"/>
      <c r="KUF7" s="41"/>
      <c r="KUG7" s="41"/>
      <c r="KUH7" s="41"/>
      <c r="KUI7" s="41"/>
      <c r="KUJ7" s="41"/>
      <c r="KUK7" s="41"/>
      <c r="KUL7" s="41"/>
      <c r="KUM7" s="41"/>
      <c r="KUN7" s="41"/>
      <c r="KUO7" s="41"/>
      <c r="KUP7" s="41"/>
      <c r="KUQ7" s="41"/>
      <c r="KUR7" s="41"/>
      <c r="KUS7" s="41"/>
      <c r="KUT7" s="41"/>
      <c r="KUU7" s="41"/>
      <c r="KUV7" s="41"/>
      <c r="KUW7" s="41"/>
      <c r="KUX7" s="41"/>
      <c r="KUY7" s="41"/>
      <c r="KUZ7" s="41"/>
      <c r="KVA7" s="41"/>
      <c r="KVB7" s="41"/>
      <c r="KVC7" s="41"/>
      <c r="KVD7" s="41"/>
      <c r="KVE7" s="41"/>
      <c r="KVF7" s="41"/>
      <c r="KVG7" s="41"/>
      <c r="KVH7" s="41"/>
      <c r="KVI7" s="41"/>
      <c r="KVJ7" s="41"/>
      <c r="KVK7" s="41"/>
      <c r="KVL7" s="41"/>
      <c r="KVM7" s="41"/>
      <c r="KVN7" s="41"/>
      <c r="KVO7" s="41"/>
      <c r="KVP7" s="41"/>
      <c r="KVQ7" s="41"/>
      <c r="KVR7" s="41"/>
      <c r="KVS7" s="41"/>
      <c r="KVT7" s="41"/>
      <c r="KVU7" s="41"/>
      <c r="KVV7" s="41"/>
      <c r="KVW7" s="41"/>
      <c r="KVX7" s="41"/>
      <c r="KVY7" s="41"/>
      <c r="KVZ7" s="41"/>
      <c r="KWA7" s="41"/>
      <c r="KWB7" s="41"/>
      <c r="KWC7" s="41"/>
      <c r="KWD7" s="41"/>
      <c r="KWE7" s="41"/>
      <c r="KWF7" s="41"/>
      <c r="KWG7" s="41"/>
      <c r="KWH7" s="41"/>
      <c r="KWI7" s="41"/>
      <c r="KWJ7" s="41"/>
      <c r="KWK7" s="41"/>
      <c r="KWL7" s="41"/>
      <c r="KWM7" s="41"/>
      <c r="KWN7" s="41"/>
      <c r="KWO7" s="41"/>
      <c r="KWP7" s="41"/>
      <c r="KWQ7" s="41"/>
      <c r="KWR7" s="41"/>
      <c r="KWS7" s="41"/>
      <c r="KWT7" s="41"/>
      <c r="KWU7" s="41"/>
      <c r="KWV7" s="41"/>
      <c r="KWW7" s="41"/>
      <c r="KWX7" s="41"/>
      <c r="KWY7" s="41"/>
      <c r="KWZ7" s="41"/>
      <c r="KXA7" s="41"/>
      <c r="KXB7" s="41"/>
      <c r="KXC7" s="41"/>
      <c r="KXD7" s="41"/>
      <c r="KXE7" s="41"/>
      <c r="KXF7" s="41"/>
      <c r="KXG7" s="41"/>
      <c r="KXH7" s="41"/>
      <c r="KXI7" s="41"/>
      <c r="KXJ7" s="41"/>
      <c r="KXK7" s="41"/>
      <c r="KXL7" s="41"/>
      <c r="KXM7" s="41"/>
      <c r="KXN7" s="41"/>
      <c r="KXO7" s="41"/>
      <c r="KXP7" s="41"/>
      <c r="KXQ7" s="41"/>
      <c r="KXR7" s="41"/>
      <c r="KXS7" s="41"/>
      <c r="KXT7" s="41"/>
      <c r="KXU7" s="41"/>
      <c r="KXV7" s="41"/>
      <c r="KXW7" s="41"/>
      <c r="KXX7" s="41"/>
      <c r="KXY7" s="41"/>
      <c r="KXZ7" s="41"/>
      <c r="KYA7" s="41"/>
      <c r="KYB7" s="41"/>
      <c r="KYC7" s="41"/>
      <c r="KYD7" s="41"/>
      <c r="KYE7" s="41"/>
      <c r="KYF7" s="41"/>
      <c r="KYG7" s="41"/>
      <c r="KYH7" s="41"/>
      <c r="KYI7" s="41"/>
      <c r="KYJ7" s="41"/>
      <c r="KYK7" s="41"/>
      <c r="KYL7" s="41"/>
      <c r="KYM7" s="41"/>
      <c r="KYN7" s="41"/>
      <c r="KYO7" s="41"/>
      <c r="KYP7" s="41"/>
      <c r="KYQ7" s="41"/>
      <c r="KYR7" s="41"/>
      <c r="KYS7" s="41"/>
      <c r="KYT7" s="41"/>
      <c r="KYU7" s="41"/>
      <c r="KYV7" s="41"/>
      <c r="KYW7" s="41"/>
      <c r="KYX7" s="41"/>
      <c r="KYY7" s="41"/>
      <c r="KYZ7" s="41"/>
      <c r="KZA7" s="41"/>
      <c r="KZB7" s="41"/>
      <c r="KZC7" s="41"/>
      <c r="KZD7" s="41"/>
      <c r="KZE7" s="41"/>
      <c r="KZF7" s="41"/>
      <c r="KZG7" s="41"/>
      <c r="KZH7" s="41"/>
      <c r="KZI7" s="41"/>
      <c r="KZJ7" s="41"/>
      <c r="KZK7" s="41"/>
      <c r="KZL7" s="41"/>
      <c r="KZM7" s="41"/>
      <c r="KZN7" s="41"/>
      <c r="KZO7" s="41"/>
      <c r="KZP7" s="41"/>
      <c r="KZQ7" s="41"/>
      <c r="KZR7" s="41"/>
      <c r="KZS7" s="41"/>
      <c r="KZT7" s="41"/>
      <c r="KZU7" s="41"/>
      <c r="KZV7" s="41"/>
      <c r="KZW7" s="41"/>
      <c r="KZX7" s="41"/>
      <c r="KZY7" s="41"/>
      <c r="KZZ7" s="41"/>
      <c r="LAA7" s="41"/>
      <c r="LAB7" s="41"/>
      <c r="LAC7" s="41"/>
      <c r="LAD7" s="41"/>
      <c r="LAE7" s="41"/>
      <c r="LAF7" s="41"/>
      <c r="LAG7" s="41"/>
      <c r="LAH7" s="41"/>
      <c r="LAI7" s="41"/>
      <c r="LAJ7" s="41"/>
      <c r="LAK7" s="41"/>
      <c r="LAL7" s="41"/>
      <c r="LAM7" s="41"/>
      <c r="LAN7" s="41"/>
      <c r="LAO7" s="41"/>
      <c r="LAP7" s="41"/>
      <c r="LAQ7" s="41"/>
      <c r="LAR7" s="41"/>
      <c r="LAS7" s="41"/>
      <c r="LAT7" s="41"/>
      <c r="LAU7" s="41"/>
      <c r="LAV7" s="41"/>
      <c r="LAW7" s="41"/>
      <c r="LAX7" s="41"/>
      <c r="LAY7" s="41"/>
      <c r="LAZ7" s="41"/>
      <c r="LBA7" s="41"/>
      <c r="LBB7" s="41"/>
      <c r="LBC7" s="41"/>
      <c r="LBD7" s="41"/>
      <c r="LBE7" s="41"/>
      <c r="LBF7" s="41"/>
      <c r="LBG7" s="41"/>
      <c r="LBH7" s="41"/>
      <c r="LBI7" s="41"/>
      <c r="LBJ7" s="41"/>
      <c r="LBK7" s="41"/>
      <c r="LBL7" s="41"/>
      <c r="LBM7" s="41"/>
      <c r="LBN7" s="41"/>
      <c r="LBO7" s="41"/>
      <c r="LBP7" s="41"/>
      <c r="LBQ7" s="41"/>
      <c r="LBR7" s="41"/>
      <c r="LBS7" s="41"/>
      <c r="LBT7" s="41"/>
      <c r="LBU7" s="41"/>
      <c r="LBV7" s="41"/>
      <c r="LBW7" s="41"/>
      <c r="LBX7" s="41"/>
      <c r="LBY7" s="41"/>
      <c r="LBZ7" s="41"/>
      <c r="LCA7" s="41"/>
      <c r="LCB7" s="41"/>
      <c r="LCC7" s="41"/>
      <c r="LCD7" s="41"/>
      <c r="LCE7" s="41"/>
      <c r="LCF7" s="41"/>
      <c r="LCG7" s="41"/>
      <c r="LCH7" s="41"/>
      <c r="LCI7" s="41"/>
      <c r="LCJ7" s="41"/>
      <c r="LCK7" s="41"/>
      <c r="LCL7" s="41"/>
      <c r="LCM7" s="41"/>
      <c r="LCN7" s="41"/>
      <c r="LCO7" s="41"/>
      <c r="LCP7" s="41"/>
      <c r="LCQ7" s="41"/>
      <c r="LCR7" s="41"/>
      <c r="LCS7" s="41"/>
      <c r="LCT7" s="41"/>
      <c r="LCU7" s="41"/>
      <c r="LCV7" s="41"/>
      <c r="LCW7" s="41"/>
      <c r="LCX7" s="41"/>
      <c r="LCY7" s="41"/>
      <c r="LCZ7" s="41"/>
      <c r="LDA7" s="41"/>
      <c r="LDB7" s="41"/>
      <c r="LDC7" s="41"/>
      <c r="LDD7" s="41"/>
      <c r="LDE7" s="41"/>
      <c r="LDF7" s="41"/>
      <c r="LDG7" s="41"/>
      <c r="LDH7" s="41"/>
      <c r="LDI7" s="41"/>
      <c r="LDJ7" s="41"/>
      <c r="LDK7" s="41"/>
      <c r="LDL7" s="41"/>
      <c r="LDM7" s="41"/>
      <c r="LDN7" s="41"/>
      <c r="LDO7" s="41"/>
      <c r="LDP7" s="41"/>
      <c r="LDQ7" s="41"/>
      <c r="LDR7" s="41"/>
      <c r="LDS7" s="41"/>
      <c r="LDT7" s="41"/>
      <c r="LDU7" s="41"/>
      <c r="LDV7" s="41"/>
      <c r="LDW7" s="41"/>
      <c r="LDX7" s="41"/>
      <c r="LDY7" s="41"/>
      <c r="LDZ7" s="41"/>
      <c r="LEA7" s="41"/>
      <c r="LEB7" s="41"/>
      <c r="LEC7" s="41"/>
      <c r="LED7" s="41"/>
      <c r="LEE7" s="41"/>
      <c r="LEF7" s="41"/>
      <c r="LEG7" s="41"/>
      <c r="LEH7" s="41"/>
      <c r="LEI7" s="41"/>
      <c r="LEJ7" s="41"/>
      <c r="LEK7" s="41"/>
      <c r="LEL7" s="41"/>
      <c r="LEM7" s="41"/>
      <c r="LEN7" s="41"/>
      <c r="LEO7" s="41"/>
      <c r="LEP7" s="41"/>
      <c r="LEQ7" s="41"/>
      <c r="LER7" s="41"/>
      <c r="LES7" s="41"/>
      <c r="LET7" s="41"/>
      <c r="LEU7" s="41"/>
      <c r="LEV7" s="41"/>
      <c r="LEW7" s="41"/>
      <c r="LEX7" s="41"/>
      <c r="LEY7" s="41"/>
      <c r="LEZ7" s="41"/>
      <c r="LFA7" s="41"/>
      <c r="LFB7" s="41"/>
      <c r="LFC7" s="41"/>
      <c r="LFD7" s="41"/>
      <c r="LFE7" s="41"/>
      <c r="LFF7" s="41"/>
      <c r="LFG7" s="41"/>
      <c r="LFH7" s="41"/>
      <c r="LFI7" s="41"/>
      <c r="LFJ7" s="41"/>
      <c r="LFK7" s="41"/>
      <c r="LFL7" s="41"/>
      <c r="LFM7" s="41"/>
      <c r="LFN7" s="41"/>
      <c r="LFO7" s="41"/>
      <c r="LFP7" s="41"/>
      <c r="LFQ7" s="41"/>
      <c r="LFR7" s="41"/>
      <c r="LFS7" s="41"/>
      <c r="LFT7" s="41"/>
      <c r="LFU7" s="41"/>
      <c r="LFV7" s="41"/>
      <c r="LFW7" s="41"/>
      <c r="LFX7" s="41"/>
      <c r="LFY7" s="41"/>
      <c r="LFZ7" s="41"/>
      <c r="LGA7" s="41"/>
      <c r="LGB7" s="41"/>
      <c r="LGC7" s="41"/>
      <c r="LGD7" s="41"/>
      <c r="LGE7" s="41"/>
      <c r="LGF7" s="41"/>
      <c r="LGG7" s="41"/>
      <c r="LGH7" s="41"/>
      <c r="LGI7" s="41"/>
      <c r="LGJ7" s="41"/>
      <c r="LGK7" s="41"/>
      <c r="LGL7" s="41"/>
      <c r="LGM7" s="41"/>
      <c r="LGN7" s="41"/>
      <c r="LGO7" s="41"/>
      <c r="LGP7" s="41"/>
      <c r="LGQ7" s="41"/>
      <c r="LGR7" s="41"/>
      <c r="LGS7" s="41"/>
      <c r="LGT7" s="41"/>
      <c r="LGU7" s="41"/>
      <c r="LGV7" s="41"/>
      <c r="LGW7" s="41"/>
      <c r="LGX7" s="41"/>
      <c r="LGY7" s="41"/>
      <c r="LGZ7" s="41"/>
      <c r="LHA7" s="41"/>
      <c r="LHB7" s="41"/>
      <c r="LHC7" s="41"/>
      <c r="LHD7" s="41"/>
      <c r="LHE7" s="41"/>
      <c r="LHF7" s="41"/>
      <c r="LHG7" s="41"/>
      <c r="LHH7" s="41"/>
      <c r="LHI7" s="41"/>
      <c r="LHJ7" s="41"/>
      <c r="LHK7" s="41"/>
      <c r="LHL7" s="41"/>
      <c r="LHM7" s="41"/>
      <c r="LHN7" s="41"/>
      <c r="LHO7" s="41"/>
      <c r="LHP7" s="41"/>
      <c r="LHQ7" s="41"/>
      <c r="LHR7" s="41"/>
      <c r="LHS7" s="41"/>
      <c r="LHT7" s="41"/>
      <c r="LHU7" s="41"/>
      <c r="LHV7" s="41"/>
      <c r="LHW7" s="41"/>
      <c r="LHX7" s="41"/>
      <c r="LHY7" s="41"/>
      <c r="LHZ7" s="41"/>
      <c r="LIA7" s="41"/>
      <c r="LIB7" s="41"/>
      <c r="LIC7" s="41"/>
      <c r="LID7" s="41"/>
      <c r="LIE7" s="41"/>
      <c r="LIF7" s="41"/>
      <c r="LIG7" s="41"/>
      <c r="LIH7" s="41"/>
      <c r="LII7" s="41"/>
      <c r="LIJ7" s="41"/>
      <c r="LIK7" s="41"/>
      <c r="LIL7" s="41"/>
      <c r="LIM7" s="41"/>
      <c r="LIN7" s="41"/>
      <c r="LIO7" s="41"/>
      <c r="LIP7" s="41"/>
      <c r="LIQ7" s="41"/>
      <c r="LIR7" s="41"/>
      <c r="LIS7" s="41"/>
      <c r="LIT7" s="41"/>
      <c r="LIU7" s="41"/>
      <c r="LIV7" s="41"/>
      <c r="LIW7" s="41"/>
      <c r="LIX7" s="41"/>
      <c r="LIY7" s="41"/>
      <c r="LIZ7" s="41"/>
      <c r="LJA7" s="41"/>
      <c r="LJB7" s="41"/>
      <c r="LJC7" s="41"/>
      <c r="LJD7" s="41"/>
      <c r="LJE7" s="41"/>
      <c r="LJF7" s="41"/>
      <c r="LJG7" s="41"/>
      <c r="LJH7" s="41"/>
      <c r="LJI7" s="41"/>
      <c r="LJJ7" s="41"/>
      <c r="LJK7" s="41"/>
      <c r="LJL7" s="41"/>
      <c r="LJM7" s="41"/>
      <c r="LJN7" s="41"/>
      <c r="LJO7" s="41"/>
      <c r="LJP7" s="41"/>
      <c r="LJQ7" s="41"/>
      <c r="LJR7" s="41"/>
      <c r="LJS7" s="41"/>
      <c r="LJT7" s="41"/>
      <c r="LJU7" s="41"/>
      <c r="LJV7" s="41"/>
      <c r="LJW7" s="41"/>
      <c r="LJX7" s="41"/>
      <c r="LJY7" s="41"/>
      <c r="LJZ7" s="41"/>
      <c r="LKA7" s="41"/>
      <c r="LKB7" s="41"/>
      <c r="LKC7" s="41"/>
      <c r="LKD7" s="41"/>
      <c r="LKE7" s="41"/>
      <c r="LKF7" s="41"/>
      <c r="LKG7" s="41"/>
      <c r="LKH7" s="41"/>
      <c r="LKI7" s="41"/>
      <c r="LKJ7" s="41"/>
      <c r="LKK7" s="41"/>
      <c r="LKL7" s="41"/>
      <c r="LKM7" s="41"/>
      <c r="LKN7" s="41"/>
      <c r="LKO7" s="41"/>
      <c r="LKP7" s="41"/>
      <c r="LKQ7" s="41"/>
      <c r="LKR7" s="41"/>
      <c r="LKS7" s="41"/>
      <c r="LKT7" s="41"/>
      <c r="LKU7" s="41"/>
      <c r="LKV7" s="41"/>
      <c r="LKW7" s="41"/>
      <c r="LKX7" s="41"/>
      <c r="LKY7" s="41"/>
      <c r="LKZ7" s="41"/>
      <c r="LLA7" s="41"/>
      <c r="LLB7" s="41"/>
      <c r="LLC7" s="41"/>
      <c r="LLD7" s="41"/>
      <c r="LLE7" s="41"/>
      <c r="LLF7" s="41"/>
      <c r="LLG7" s="41"/>
      <c r="LLH7" s="41"/>
      <c r="LLI7" s="41"/>
      <c r="LLJ7" s="41"/>
      <c r="LLK7" s="41"/>
      <c r="LLL7" s="41"/>
      <c r="LLM7" s="41"/>
      <c r="LLN7" s="41"/>
      <c r="LLO7" s="41"/>
      <c r="LLP7" s="41"/>
      <c r="LLQ7" s="41"/>
      <c r="LLR7" s="41"/>
      <c r="LLS7" s="41"/>
      <c r="LLT7" s="41"/>
      <c r="LLU7" s="41"/>
      <c r="LLV7" s="41"/>
      <c r="LLW7" s="41"/>
      <c r="LLX7" s="41"/>
      <c r="LLY7" s="41"/>
      <c r="LLZ7" s="41"/>
      <c r="LMA7" s="41"/>
      <c r="LMB7" s="41"/>
      <c r="LMC7" s="41"/>
      <c r="LMD7" s="41"/>
      <c r="LME7" s="41"/>
      <c r="LMF7" s="41"/>
      <c r="LMG7" s="41"/>
      <c r="LMH7" s="41"/>
      <c r="LMI7" s="41"/>
      <c r="LMJ7" s="41"/>
      <c r="LMK7" s="41"/>
      <c r="LML7" s="41"/>
      <c r="LMM7" s="41"/>
      <c r="LMN7" s="41"/>
      <c r="LMO7" s="41"/>
      <c r="LMP7" s="41"/>
      <c r="LMQ7" s="41"/>
      <c r="LMR7" s="41"/>
      <c r="LMS7" s="41"/>
      <c r="LMT7" s="41"/>
      <c r="LMU7" s="41"/>
      <c r="LMV7" s="41"/>
      <c r="LMW7" s="41"/>
      <c r="LMX7" s="41"/>
      <c r="LMY7" s="41"/>
      <c r="LMZ7" s="41"/>
      <c r="LNA7" s="41"/>
      <c r="LNB7" s="41"/>
      <c r="LNC7" s="41"/>
      <c r="LND7" s="41"/>
      <c r="LNE7" s="41"/>
      <c r="LNF7" s="41"/>
      <c r="LNG7" s="41"/>
      <c r="LNH7" s="41"/>
      <c r="LNI7" s="41"/>
      <c r="LNJ7" s="41"/>
      <c r="LNK7" s="41"/>
      <c r="LNL7" s="41"/>
      <c r="LNM7" s="41"/>
      <c r="LNN7" s="41"/>
      <c r="LNO7" s="41"/>
      <c r="LNP7" s="41"/>
      <c r="LNQ7" s="41"/>
      <c r="LNR7" s="41"/>
      <c r="LNS7" s="41"/>
      <c r="LNT7" s="41"/>
      <c r="LNU7" s="41"/>
      <c r="LNV7" s="41"/>
      <c r="LNW7" s="41"/>
      <c r="LNX7" s="41"/>
      <c r="LNY7" s="41"/>
      <c r="LNZ7" s="41"/>
      <c r="LOA7" s="41"/>
      <c r="LOB7" s="41"/>
      <c r="LOC7" s="41"/>
      <c r="LOD7" s="41"/>
      <c r="LOE7" s="41"/>
      <c r="LOF7" s="41"/>
      <c r="LOG7" s="41"/>
      <c r="LOH7" s="41"/>
      <c r="LOI7" s="41"/>
      <c r="LOJ7" s="41"/>
      <c r="LOK7" s="41"/>
      <c r="LOL7" s="41"/>
      <c r="LOM7" s="41"/>
      <c r="LON7" s="41"/>
      <c r="LOO7" s="41"/>
      <c r="LOP7" s="41"/>
      <c r="LOQ7" s="41"/>
      <c r="LOR7" s="41"/>
      <c r="LOS7" s="41"/>
      <c r="LOT7" s="41"/>
      <c r="LOU7" s="41"/>
      <c r="LOV7" s="41"/>
      <c r="LOW7" s="41"/>
      <c r="LOX7" s="41"/>
      <c r="LOY7" s="41"/>
      <c r="LOZ7" s="41"/>
      <c r="LPA7" s="41"/>
      <c r="LPB7" s="41"/>
      <c r="LPC7" s="41"/>
      <c r="LPD7" s="41"/>
      <c r="LPE7" s="41"/>
      <c r="LPF7" s="41"/>
      <c r="LPG7" s="41"/>
      <c r="LPH7" s="41"/>
      <c r="LPI7" s="41"/>
      <c r="LPJ7" s="41"/>
      <c r="LPK7" s="41"/>
      <c r="LPL7" s="41"/>
      <c r="LPM7" s="41"/>
      <c r="LPN7" s="41"/>
      <c r="LPO7" s="41"/>
      <c r="LPP7" s="41"/>
      <c r="LPQ7" s="41"/>
      <c r="LPR7" s="41"/>
      <c r="LPS7" s="41"/>
      <c r="LPT7" s="41"/>
      <c r="LPU7" s="41"/>
      <c r="LPV7" s="41"/>
      <c r="LPW7" s="41"/>
      <c r="LPX7" s="41"/>
      <c r="LPY7" s="41"/>
      <c r="LPZ7" s="41"/>
      <c r="LQA7" s="41"/>
      <c r="LQB7" s="41"/>
      <c r="LQC7" s="41"/>
      <c r="LQD7" s="41"/>
      <c r="LQE7" s="41"/>
      <c r="LQF7" s="41"/>
      <c r="LQG7" s="41"/>
      <c r="LQH7" s="41"/>
      <c r="LQI7" s="41"/>
      <c r="LQJ7" s="41"/>
      <c r="LQK7" s="41"/>
      <c r="LQL7" s="41"/>
      <c r="LQM7" s="41"/>
      <c r="LQN7" s="41"/>
      <c r="LQO7" s="41"/>
      <c r="LQP7" s="41"/>
      <c r="LQQ7" s="41"/>
      <c r="LQR7" s="41"/>
      <c r="LQS7" s="41"/>
      <c r="LQT7" s="41"/>
      <c r="LQU7" s="41"/>
      <c r="LQV7" s="41"/>
      <c r="LQW7" s="41"/>
      <c r="LQX7" s="41"/>
      <c r="LQY7" s="41"/>
      <c r="LQZ7" s="41"/>
      <c r="LRA7" s="41"/>
      <c r="LRB7" s="41"/>
      <c r="LRC7" s="41"/>
      <c r="LRD7" s="41"/>
      <c r="LRE7" s="41"/>
      <c r="LRF7" s="41"/>
      <c r="LRG7" s="41"/>
      <c r="LRH7" s="41"/>
      <c r="LRI7" s="41"/>
      <c r="LRJ7" s="41"/>
      <c r="LRK7" s="41"/>
      <c r="LRL7" s="41"/>
      <c r="LRM7" s="41"/>
      <c r="LRN7" s="41"/>
      <c r="LRO7" s="41"/>
      <c r="LRP7" s="41"/>
      <c r="LRQ7" s="41"/>
      <c r="LRR7" s="41"/>
      <c r="LRS7" s="41"/>
      <c r="LRT7" s="41"/>
      <c r="LRU7" s="41"/>
      <c r="LRV7" s="41"/>
      <c r="LRW7" s="41"/>
      <c r="LRX7" s="41"/>
      <c r="LRY7" s="41"/>
      <c r="LRZ7" s="41"/>
      <c r="LSA7" s="41"/>
      <c r="LSB7" s="41"/>
      <c r="LSC7" s="41"/>
      <c r="LSD7" s="41"/>
      <c r="LSE7" s="41"/>
      <c r="LSF7" s="41"/>
      <c r="LSG7" s="41"/>
      <c r="LSH7" s="41"/>
      <c r="LSI7" s="41"/>
      <c r="LSJ7" s="41"/>
      <c r="LSK7" s="41"/>
      <c r="LSL7" s="41"/>
      <c r="LSM7" s="41"/>
      <c r="LSN7" s="41"/>
      <c r="LSO7" s="41"/>
      <c r="LSP7" s="41"/>
      <c r="LSQ7" s="41"/>
      <c r="LSR7" s="41"/>
      <c r="LSS7" s="41"/>
      <c r="LST7" s="41"/>
      <c r="LSU7" s="41"/>
      <c r="LSV7" s="41"/>
      <c r="LSW7" s="41"/>
      <c r="LSX7" s="41"/>
      <c r="LSY7" s="41"/>
      <c r="LSZ7" s="41"/>
      <c r="LTA7" s="41"/>
      <c r="LTB7" s="41"/>
      <c r="LTC7" s="41"/>
      <c r="LTD7" s="41"/>
      <c r="LTE7" s="41"/>
      <c r="LTF7" s="41"/>
      <c r="LTG7" s="41"/>
      <c r="LTH7" s="41"/>
      <c r="LTI7" s="41"/>
      <c r="LTJ7" s="41"/>
      <c r="LTK7" s="41"/>
      <c r="LTL7" s="41"/>
      <c r="LTM7" s="41"/>
      <c r="LTN7" s="41"/>
      <c r="LTO7" s="41"/>
      <c r="LTP7" s="41"/>
      <c r="LTQ7" s="41"/>
      <c r="LTR7" s="41"/>
      <c r="LTS7" s="41"/>
      <c r="LTT7" s="41"/>
      <c r="LTU7" s="41"/>
      <c r="LTV7" s="41"/>
      <c r="LTW7" s="41"/>
      <c r="LTX7" s="41"/>
      <c r="LTY7" s="41"/>
      <c r="LTZ7" s="41"/>
      <c r="LUA7" s="41"/>
      <c r="LUB7" s="41"/>
      <c r="LUC7" s="41"/>
      <c r="LUD7" s="41"/>
      <c r="LUE7" s="41"/>
      <c r="LUF7" s="41"/>
      <c r="LUG7" s="41"/>
      <c r="LUH7" s="41"/>
      <c r="LUI7" s="41"/>
      <c r="LUJ7" s="41"/>
      <c r="LUK7" s="41"/>
      <c r="LUL7" s="41"/>
      <c r="LUM7" s="41"/>
      <c r="LUN7" s="41"/>
      <c r="LUO7" s="41"/>
      <c r="LUP7" s="41"/>
      <c r="LUQ7" s="41"/>
      <c r="LUR7" s="41"/>
      <c r="LUS7" s="41"/>
      <c r="LUT7" s="41"/>
      <c r="LUU7" s="41"/>
      <c r="LUV7" s="41"/>
      <c r="LUW7" s="41"/>
      <c r="LUX7" s="41"/>
      <c r="LUY7" s="41"/>
      <c r="LUZ7" s="41"/>
      <c r="LVA7" s="41"/>
      <c r="LVB7" s="41"/>
      <c r="LVC7" s="41"/>
      <c r="LVD7" s="41"/>
      <c r="LVE7" s="41"/>
      <c r="LVF7" s="41"/>
      <c r="LVG7" s="41"/>
      <c r="LVH7" s="41"/>
      <c r="LVI7" s="41"/>
      <c r="LVJ7" s="41"/>
      <c r="LVK7" s="41"/>
      <c r="LVL7" s="41"/>
      <c r="LVM7" s="41"/>
      <c r="LVN7" s="41"/>
      <c r="LVO7" s="41"/>
      <c r="LVP7" s="41"/>
      <c r="LVQ7" s="41"/>
      <c r="LVR7" s="41"/>
      <c r="LVS7" s="41"/>
      <c r="LVT7" s="41"/>
      <c r="LVU7" s="41"/>
      <c r="LVV7" s="41"/>
      <c r="LVW7" s="41"/>
      <c r="LVX7" s="41"/>
      <c r="LVY7" s="41"/>
      <c r="LVZ7" s="41"/>
      <c r="LWA7" s="41"/>
      <c r="LWB7" s="41"/>
      <c r="LWC7" s="41"/>
      <c r="LWD7" s="41"/>
      <c r="LWE7" s="41"/>
      <c r="LWF7" s="41"/>
      <c r="LWG7" s="41"/>
      <c r="LWH7" s="41"/>
      <c r="LWI7" s="41"/>
      <c r="LWJ7" s="41"/>
      <c r="LWK7" s="41"/>
      <c r="LWL7" s="41"/>
      <c r="LWM7" s="41"/>
      <c r="LWN7" s="41"/>
      <c r="LWO7" s="41"/>
      <c r="LWP7" s="41"/>
      <c r="LWQ7" s="41"/>
      <c r="LWR7" s="41"/>
      <c r="LWS7" s="41"/>
      <c r="LWT7" s="41"/>
      <c r="LWU7" s="41"/>
      <c r="LWV7" s="41"/>
      <c r="LWW7" s="41"/>
      <c r="LWX7" s="41"/>
      <c r="LWY7" s="41"/>
      <c r="LWZ7" s="41"/>
      <c r="LXA7" s="41"/>
      <c r="LXB7" s="41"/>
      <c r="LXC7" s="41"/>
      <c r="LXD7" s="41"/>
      <c r="LXE7" s="41"/>
      <c r="LXF7" s="41"/>
      <c r="LXG7" s="41"/>
      <c r="LXH7" s="41"/>
      <c r="LXI7" s="41"/>
      <c r="LXJ7" s="41"/>
      <c r="LXK7" s="41"/>
      <c r="LXL7" s="41"/>
      <c r="LXM7" s="41"/>
      <c r="LXN7" s="41"/>
      <c r="LXO7" s="41"/>
      <c r="LXP7" s="41"/>
      <c r="LXQ7" s="41"/>
      <c r="LXR7" s="41"/>
      <c r="LXS7" s="41"/>
      <c r="LXT7" s="41"/>
      <c r="LXU7" s="41"/>
      <c r="LXV7" s="41"/>
      <c r="LXW7" s="41"/>
      <c r="LXX7" s="41"/>
      <c r="LXY7" s="41"/>
      <c r="LXZ7" s="41"/>
      <c r="LYA7" s="41"/>
      <c r="LYB7" s="41"/>
      <c r="LYC7" s="41"/>
      <c r="LYD7" s="41"/>
      <c r="LYE7" s="41"/>
      <c r="LYF7" s="41"/>
      <c r="LYG7" s="41"/>
      <c r="LYH7" s="41"/>
      <c r="LYI7" s="41"/>
      <c r="LYJ7" s="41"/>
      <c r="LYK7" s="41"/>
      <c r="LYL7" s="41"/>
      <c r="LYM7" s="41"/>
      <c r="LYN7" s="41"/>
      <c r="LYO7" s="41"/>
      <c r="LYP7" s="41"/>
      <c r="LYQ7" s="41"/>
      <c r="LYR7" s="41"/>
      <c r="LYS7" s="41"/>
      <c r="LYT7" s="41"/>
      <c r="LYU7" s="41"/>
      <c r="LYV7" s="41"/>
      <c r="LYW7" s="41"/>
      <c r="LYX7" s="41"/>
      <c r="LYY7" s="41"/>
      <c r="LYZ7" s="41"/>
      <c r="LZA7" s="41"/>
      <c r="LZB7" s="41"/>
      <c r="LZC7" s="41"/>
      <c r="LZD7" s="41"/>
      <c r="LZE7" s="41"/>
      <c r="LZF7" s="41"/>
      <c r="LZG7" s="41"/>
      <c r="LZH7" s="41"/>
      <c r="LZI7" s="41"/>
      <c r="LZJ7" s="41"/>
      <c r="LZK7" s="41"/>
      <c r="LZL7" s="41"/>
      <c r="LZM7" s="41"/>
      <c r="LZN7" s="41"/>
      <c r="LZO7" s="41"/>
      <c r="LZP7" s="41"/>
      <c r="LZQ7" s="41"/>
      <c r="LZR7" s="41"/>
      <c r="LZS7" s="41"/>
      <c r="LZT7" s="41"/>
      <c r="LZU7" s="41"/>
      <c r="LZV7" s="41"/>
      <c r="LZW7" s="41"/>
      <c r="LZX7" s="41"/>
      <c r="LZY7" s="41"/>
      <c r="LZZ7" s="41"/>
      <c r="MAA7" s="41"/>
      <c r="MAB7" s="41"/>
      <c r="MAC7" s="41"/>
      <c r="MAD7" s="41"/>
      <c r="MAE7" s="41"/>
      <c r="MAF7" s="41"/>
      <c r="MAG7" s="41"/>
      <c r="MAH7" s="41"/>
      <c r="MAI7" s="41"/>
      <c r="MAJ7" s="41"/>
      <c r="MAK7" s="41"/>
      <c r="MAL7" s="41"/>
      <c r="MAM7" s="41"/>
      <c r="MAN7" s="41"/>
      <c r="MAO7" s="41"/>
      <c r="MAP7" s="41"/>
      <c r="MAQ7" s="41"/>
      <c r="MAR7" s="41"/>
      <c r="MAS7" s="41"/>
      <c r="MAT7" s="41"/>
      <c r="MAU7" s="41"/>
      <c r="MAV7" s="41"/>
      <c r="MAW7" s="41"/>
      <c r="MAX7" s="41"/>
      <c r="MAY7" s="41"/>
      <c r="MAZ7" s="41"/>
      <c r="MBA7" s="41"/>
      <c r="MBB7" s="41"/>
      <c r="MBC7" s="41"/>
      <c r="MBD7" s="41"/>
      <c r="MBE7" s="41"/>
      <c r="MBF7" s="41"/>
      <c r="MBG7" s="41"/>
      <c r="MBH7" s="41"/>
      <c r="MBI7" s="41"/>
      <c r="MBJ7" s="41"/>
      <c r="MBK7" s="41"/>
      <c r="MBL7" s="41"/>
      <c r="MBM7" s="41"/>
      <c r="MBN7" s="41"/>
      <c r="MBO7" s="41"/>
      <c r="MBP7" s="41"/>
      <c r="MBQ7" s="41"/>
      <c r="MBR7" s="41"/>
      <c r="MBS7" s="41"/>
      <c r="MBT7" s="41"/>
      <c r="MBU7" s="41"/>
      <c r="MBV7" s="41"/>
      <c r="MBW7" s="41"/>
      <c r="MBX7" s="41"/>
      <c r="MBY7" s="41"/>
      <c r="MBZ7" s="41"/>
      <c r="MCA7" s="41"/>
      <c r="MCB7" s="41"/>
      <c r="MCC7" s="41"/>
      <c r="MCD7" s="41"/>
      <c r="MCE7" s="41"/>
      <c r="MCF7" s="41"/>
      <c r="MCG7" s="41"/>
      <c r="MCH7" s="41"/>
      <c r="MCI7" s="41"/>
      <c r="MCJ7" s="41"/>
      <c r="MCK7" s="41"/>
      <c r="MCL7" s="41"/>
      <c r="MCM7" s="41"/>
      <c r="MCN7" s="41"/>
      <c r="MCO7" s="41"/>
      <c r="MCP7" s="41"/>
      <c r="MCQ7" s="41"/>
      <c r="MCR7" s="41"/>
      <c r="MCS7" s="41"/>
      <c r="MCT7" s="41"/>
      <c r="MCU7" s="41"/>
      <c r="MCV7" s="41"/>
      <c r="MCW7" s="41"/>
      <c r="MCX7" s="41"/>
      <c r="MCY7" s="41"/>
      <c r="MCZ7" s="41"/>
      <c r="MDA7" s="41"/>
      <c r="MDB7" s="41"/>
      <c r="MDC7" s="41"/>
      <c r="MDD7" s="41"/>
      <c r="MDE7" s="41"/>
      <c r="MDF7" s="41"/>
      <c r="MDG7" s="41"/>
      <c r="MDH7" s="41"/>
      <c r="MDI7" s="41"/>
      <c r="MDJ7" s="41"/>
      <c r="MDK7" s="41"/>
      <c r="MDL7" s="41"/>
      <c r="MDM7" s="41"/>
      <c r="MDN7" s="41"/>
      <c r="MDO7" s="41"/>
      <c r="MDP7" s="41"/>
      <c r="MDQ7" s="41"/>
      <c r="MDR7" s="41"/>
      <c r="MDS7" s="41"/>
      <c r="MDT7" s="41"/>
      <c r="MDU7" s="41"/>
      <c r="MDV7" s="41"/>
      <c r="MDW7" s="41"/>
      <c r="MDX7" s="41"/>
      <c r="MDY7" s="41"/>
      <c r="MDZ7" s="41"/>
      <c r="MEA7" s="41"/>
      <c r="MEB7" s="41"/>
      <c r="MEC7" s="41"/>
      <c r="MED7" s="41"/>
      <c r="MEE7" s="41"/>
      <c r="MEF7" s="41"/>
      <c r="MEG7" s="41"/>
      <c r="MEH7" s="41"/>
      <c r="MEI7" s="41"/>
      <c r="MEJ7" s="41"/>
      <c r="MEK7" s="41"/>
      <c r="MEL7" s="41"/>
      <c r="MEM7" s="41"/>
      <c r="MEN7" s="41"/>
      <c r="MEO7" s="41"/>
      <c r="MEP7" s="41"/>
      <c r="MEQ7" s="41"/>
      <c r="MER7" s="41"/>
      <c r="MES7" s="41"/>
      <c r="MET7" s="41"/>
      <c r="MEU7" s="41"/>
      <c r="MEV7" s="41"/>
      <c r="MEW7" s="41"/>
      <c r="MEX7" s="41"/>
      <c r="MEY7" s="41"/>
      <c r="MEZ7" s="41"/>
      <c r="MFA7" s="41"/>
      <c r="MFB7" s="41"/>
      <c r="MFC7" s="41"/>
      <c r="MFD7" s="41"/>
      <c r="MFE7" s="41"/>
      <c r="MFF7" s="41"/>
      <c r="MFG7" s="41"/>
      <c r="MFH7" s="41"/>
      <c r="MFI7" s="41"/>
      <c r="MFJ7" s="41"/>
      <c r="MFK7" s="41"/>
      <c r="MFL7" s="41"/>
      <c r="MFM7" s="41"/>
      <c r="MFN7" s="41"/>
      <c r="MFO7" s="41"/>
      <c r="MFP7" s="41"/>
      <c r="MFQ7" s="41"/>
      <c r="MFR7" s="41"/>
      <c r="MFS7" s="41"/>
      <c r="MFT7" s="41"/>
      <c r="MFU7" s="41"/>
      <c r="MFV7" s="41"/>
      <c r="MFW7" s="41"/>
      <c r="MFX7" s="41"/>
      <c r="MFY7" s="41"/>
      <c r="MFZ7" s="41"/>
      <c r="MGA7" s="41"/>
      <c r="MGB7" s="41"/>
      <c r="MGC7" s="41"/>
      <c r="MGD7" s="41"/>
      <c r="MGE7" s="41"/>
      <c r="MGF7" s="41"/>
      <c r="MGG7" s="41"/>
      <c r="MGH7" s="41"/>
      <c r="MGI7" s="41"/>
      <c r="MGJ7" s="41"/>
      <c r="MGK7" s="41"/>
      <c r="MGL7" s="41"/>
      <c r="MGM7" s="41"/>
      <c r="MGN7" s="41"/>
      <c r="MGO7" s="41"/>
      <c r="MGP7" s="41"/>
      <c r="MGQ7" s="41"/>
      <c r="MGR7" s="41"/>
      <c r="MGS7" s="41"/>
      <c r="MGT7" s="41"/>
      <c r="MGU7" s="41"/>
      <c r="MGV7" s="41"/>
      <c r="MGW7" s="41"/>
      <c r="MGX7" s="41"/>
      <c r="MGY7" s="41"/>
      <c r="MGZ7" s="41"/>
      <c r="MHA7" s="41"/>
      <c r="MHB7" s="41"/>
      <c r="MHC7" s="41"/>
      <c r="MHD7" s="41"/>
      <c r="MHE7" s="41"/>
      <c r="MHF7" s="41"/>
      <c r="MHG7" s="41"/>
      <c r="MHH7" s="41"/>
      <c r="MHI7" s="41"/>
      <c r="MHJ7" s="41"/>
      <c r="MHK7" s="41"/>
      <c r="MHL7" s="41"/>
      <c r="MHM7" s="41"/>
      <c r="MHN7" s="41"/>
      <c r="MHO7" s="41"/>
      <c r="MHP7" s="41"/>
      <c r="MHQ7" s="41"/>
      <c r="MHR7" s="41"/>
      <c r="MHS7" s="41"/>
      <c r="MHT7" s="41"/>
      <c r="MHU7" s="41"/>
      <c r="MHV7" s="41"/>
      <c r="MHW7" s="41"/>
      <c r="MHX7" s="41"/>
      <c r="MHY7" s="41"/>
      <c r="MHZ7" s="41"/>
      <c r="MIA7" s="41"/>
      <c r="MIB7" s="41"/>
      <c r="MIC7" s="41"/>
      <c r="MID7" s="41"/>
      <c r="MIE7" s="41"/>
      <c r="MIF7" s="41"/>
      <c r="MIG7" s="41"/>
      <c r="MIH7" s="41"/>
      <c r="MII7" s="41"/>
      <c r="MIJ7" s="41"/>
      <c r="MIK7" s="41"/>
      <c r="MIL7" s="41"/>
      <c r="MIM7" s="41"/>
      <c r="MIN7" s="41"/>
      <c r="MIO7" s="41"/>
      <c r="MIP7" s="41"/>
      <c r="MIQ7" s="41"/>
      <c r="MIR7" s="41"/>
      <c r="MIS7" s="41"/>
      <c r="MIT7" s="41"/>
      <c r="MIU7" s="41"/>
      <c r="MIV7" s="41"/>
      <c r="MIW7" s="41"/>
      <c r="MIX7" s="41"/>
      <c r="MIY7" s="41"/>
      <c r="MIZ7" s="41"/>
      <c r="MJA7" s="41"/>
      <c r="MJB7" s="41"/>
      <c r="MJC7" s="41"/>
      <c r="MJD7" s="41"/>
      <c r="MJE7" s="41"/>
      <c r="MJF7" s="41"/>
      <c r="MJG7" s="41"/>
      <c r="MJH7" s="41"/>
      <c r="MJI7" s="41"/>
      <c r="MJJ7" s="41"/>
      <c r="MJK7" s="41"/>
      <c r="MJL7" s="41"/>
      <c r="MJM7" s="41"/>
      <c r="MJN7" s="41"/>
      <c r="MJO7" s="41"/>
      <c r="MJP7" s="41"/>
      <c r="MJQ7" s="41"/>
      <c r="MJR7" s="41"/>
      <c r="MJS7" s="41"/>
      <c r="MJT7" s="41"/>
      <c r="MJU7" s="41"/>
      <c r="MJV7" s="41"/>
      <c r="MJW7" s="41"/>
      <c r="MJX7" s="41"/>
      <c r="MJY7" s="41"/>
      <c r="MJZ7" s="41"/>
      <c r="MKA7" s="41"/>
      <c r="MKB7" s="41"/>
      <c r="MKC7" s="41"/>
      <c r="MKD7" s="41"/>
      <c r="MKE7" s="41"/>
      <c r="MKF7" s="41"/>
      <c r="MKG7" s="41"/>
      <c r="MKH7" s="41"/>
      <c r="MKI7" s="41"/>
      <c r="MKJ7" s="41"/>
      <c r="MKK7" s="41"/>
      <c r="MKL7" s="41"/>
      <c r="MKM7" s="41"/>
      <c r="MKN7" s="41"/>
      <c r="MKO7" s="41"/>
      <c r="MKP7" s="41"/>
      <c r="MKQ7" s="41"/>
      <c r="MKR7" s="41"/>
      <c r="MKS7" s="41"/>
      <c r="MKT7" s="41"/>
      <c r="MKU7" s="41"/>
      <c r="MKV7" s="41"/>
      <c r="MKW7" s="41"/>
      <c r="MKX7" s="41"/>
      <c r="MKY7" s="41"/>
      <c r="MKZ7" s="41"/>
      <c r="MLA7" s="41"/>
      <c r="MLB7" s="41"/>
      <c r="MLC7" s="41"/>
      <c r="MLD7" s="41"/>
      <c r="MLE7" s="41"/>
      <c r="MLF7" s="41"/>
      <c r="MLG7" s="41"/>
      <c r="MLH7" s="41"/>
      <c r="MLI7" s="41"/>
      <c r="MLJ7" s="41"/>
      <c r="MLK7" s="41"/>
      <c r="MLL7" s="41"/>
      <c r="MLM7" s="41"/>
      <c r="MLN7" s="41"/>
      <c r="MLO7" s="41"/>
      <c r="MLP7" s="41"/>
      <c r="MLQ7" s="41"/>
      <c r="MLR7" s="41"/>
      <c r="MLS7" s="41"/>
      <c r="MLT7" s="41"/>
      <c r="MLU7" s="41"/>
      <c r="MLV7" s="41"/>
      <c r="MLW7" s="41"/>
      <c r="MLX7" s="41"/>
      <c r="MLY7" s="41"/>
      <c r="MLZ7" s="41"/>
      <c r="MMA7" s="41"/>
      <c r="MMB7" s="41"/>
      <c r="MMC7" s="41"/>
      <c r="MMD7" s="41"/>
      <c r="MME7" s="41"/>
      <c r="MMF7" s="41"/>
      <c r="MMG7" s="41"/>
      <c r="MMH7" s="41"/>
      <c r="MMI7" s="41"/>
      <c r="MMJ7" s="41"/>
      <c r="MMK7" s="41"/>
      <c r="MML7" s="41"/>
      <c r="MMM7" s="41"/>
      <c r="MMN7" s="41"/>
      <c r="MMO7" s="41"/>
      <c r="MMP7" s="41"/>
      <c r="MMQ7" s="41"/>
      <c r="MMR7" s="41"/>
      <c r="MMS7" s="41"/>
      <c r="MMT7" s="41"/>
      <c r="MMU7" s="41"/>
      <c r="MMV7" s="41"/>
      <c r="MMW7" s="41"/>
      <c r="MMX7" s="41"/>
      <c r="MMY7" s="41"/>
      <c r="MMZ7" s="41"/>
      <c r="MNA7" s="41"/>
      <c r="MNB7" s="41"/>
      <c r="MNC7" s="41"/>
      <c r="MND7" s="41"/>
      <c r="MNE7" s="41"/>
      <c r="MNF7" s="41"/>
      <c r="MNG7" s="41"/>
      <c r="MNH7" s="41"/>
      <c r="MNI7" s="41"/>
      <c r="MNJ7" s="41"/>
      <c r="MNK7" s="41"/>
      <c r="MNL7" s="41"/>
      <c r="MNM7" s="41"/>
      <c r="MNN7" s="41"/>
      <c r="MNO7" s="41"/>
      <c r="MNP7" s="41"/>
      <c r="MNQ7" s="41"/>
      <c r="MNR7" s="41"/>
      <c r="MNS7" s="41"/>
      <c r="MNT7" s="41"/>
      <c r="MNU7" s="41"/>
      <c r="MNV7" s="41"/>
      <c r="MNW7" s="41"/>
      <c r="MNX7" s="41"/>
      <c r="MNY7" s="41"/>
      <c r="MNZ7" s="41"/>
      <c r="MOA7" s="41"/>
      <c r="MOB7" s="41"/>
      <c r="MOC7" s="41"/>
      <c r="MOD7" s="41"/>
      <c r="MOE7" s="41"/>
      <c r="MOF7" s="41"/>
      <c r="MOG7" s="41"/>
      <c r="MOH7" s="41"/>
      <c r="MOI7" s="41"/>
      <c r="MOJ7" s="41"/>
      <c r="MOK7" s="41"/>
      <c r="MOL7" s="41"/>
      <c r="MOM7" s="41"/>
      <c r="MON7" s="41"/>
      <c r="MOO7" s="41"/>
      <c r="MOP7" s="41"/>
      <c r="MOQ7" s="41"/>
      <c r="MOR7" s="41"/>
      <c r="MOS7" s="41"/>
      <c r="MOT7" s="41"/>
      <c r="MOU7" s="41"/>
      <c r="MOV7" s="41"/>
      <c r="MOW7" s="41"/>
      <c r="MOX7" s="41"/>
      <c r="MOY7" s="41"/>
      <c r="MOZ7" s="41"/>
      <c r="MPA7" s="41"/>
      <c r="MPB7" s="41"/>
      <c r="MPC7" s="41"/>
      <c r="MPD7" s="41"/>
      <c r="MPE7" s="41"/>
      <c r="MPF7" s="41"/>
      <c r="MPG7" s="41"/>
      <c r="MPH7" s="41"/>
      <c r="MPI7" s="41"/>
      <c r="MPJ7" s="41"/>
      <c r="MPK7" s="41"/>
      <c r="MPL7" s="41"/>
      <c r="MPM7" s="41"/>
      <c r="MPN7" s="41"/>
      <c r="MPO7" s="41"/>
      <c r="MPP7" s="41"/>
      <c r="MPQ7" s="41"/>
      <c r="MPR7" s="41"/>
      <c r="MPS7" s="41"/>
      <c r="MPT7" s="41"/>
      <c r="MPU7" s="41"/>
      <c r="MPV7" s="41"/>
      <c r="MPW7" s="41"/>
      <c r="MPX7" s="41"/>
      <c r="MPY7" s="41"/>
      <c r="MPZ7" s="41"/>
      <c r="MQA7" s="41"/>
      <c r="MQB7" s="41"/>
      <c r="MQC7" s="41"/>
      <c r="MQD7" s="41"/>
      <c r="MQE7" s="41"/>
      <c r="MQF7" s="41"/>
      <c r="MQG7" s="41"/>
      <c r="MQH7" s="41"/>
      <c r="MQI7" s="41"/>
      <c r="MQJ7" s="41"/>
      <c r="MQK7" s="41"/>
      <c r="MQL7" s="41"/>
      <c r="MQM7" s="41"/>
      <c r="MQN7" s="41"/>
      <c r="MQO7" s="41"/>
      <c r="MQP7" s="41"/>
      <c r="MQQ7" s="41"/>
      <c r="MQR7" s="41"/>
      <c r="MQS7" s="41"/>
      <c r="MQT7" s="41"/>
      <c r="MQU7" s="41"/>
      <c r="MQV7" s="41"/>
      <c r="MQW7" s="41"/>
      <c r="MQX7" s="41"/>
      <c r="MQY7" s="41"/>
      <c r="MQZ7" s="41"/>
      <c r="MRA7" s="41"/>
      <c r="MRB7" s="41"/>
      <c r="MRC7" s="41"/>
      <c r="MRD7" s="41"/>
      <c r="MRE7" s="41"/>
      <c r="MRF7" s="41"/>
      <c r="MRG7" s="41"/>
      <c r="MRH7" s="41"/>
      <c r="MRI7" s="41"/>
      <c r="MRJ7" s="41"/>
      <c r="MRK7" s="41"/>
      <c r="MRL7" s="41"/>
      <c r="MRM7" s="41"/>
      <c r="MRN7" s="41"/>
      <c r="MRO7" s="41"/>
      <c r="MRP7" s="41"/>
      <c r="MRQ7" s="41"/>
      <c r="MRR7" s="41"/>
      <c r="MRS7" s="41"/>
      <c r="MRT7" s="41"/>
      <c r="MRU7" s="41"/>
      <c r="MRV7" s="41"/>
      <c r="MRW7" s="41"/>
      <c r="MRX7" s="41"/>
      <c r="MRY7" s="41"/>
      <c r="MRZ7" s="41"/>
      <c r="MSA7" s="41"/>
      <c r="MSB7" s="41"/>
      <c r="MSC7" s="41"/>
      <c r="MSD7" s="41"/>
      <c r="MSE7" s="41"/>
      <c r="MSF7" s="41"/>
      <c r="MSG7" s="41"/>
      <c r="MSH7" s="41"/>
      <c r="MSI7" s="41"/>
      <c r="MSJ7" s="41"/>
      <c r="MSK7" s="41"/>
      <c r="MSL7" s="41"/>
      <c r="MSM7" s="41"/>
      <c r="MSN7" s="41"/>
      <c r="MSO7" s="41"/>
      <c r="MSP7" s="41"/>
      <c r="MSQ7" s="41"/>
      <c r="MSR7" s="41"/>
      <c r="MSS7" s="41"/>
      <c r="MST7" s="41"/>
      <c r="MSU7" s="41"/>
      <c r="MSV7" s="41"/>
      <c r="MSW7" s="41"/>
      <c r="MSX7" s="41"/>
      <c r="MSY7" s="41"/>
      <c r="MSZ7" s="41"/>
      <c r="MTA7" s="41"/>
      <c r="MTB7" s="41"/>
      <c r="MTC7" s="41"/>
      <c r="MTD7" s="41"/>
      <c r="MTE7" s="41"/>
      <c r="MTF7" s="41"/>
      <c r="MTG7" s="41"/>
      <c r="MTH7" s="41"/>
      <c r="MTI7" s="41"/>
      <c r="MTJ7" s="41"/>
      <c r="MTK7" s="41"/>
      <c r="MTL7" s="41"/>
      <c r="MTM7" s="41"/>
      <c r="MTN7" s="41"/>
      <c r="MTO7" s="41"/>
      <c r="MTP7" s="41"/>
      <c r="MTQ7" s="41"/>
      <c r="MTR7" s="41"/>
      <c r="MTS7" s="41"/>
      <c r="MTT7" s="41"/>
      <c r="MTU7" s="41"/>
      <c r="MTV7" s="41"/>
      <c r="MTW7" s="41"/>
      <c r="MTX7" s="41"/>
      <c r="MTY7" s="41"/>
      <c r="MTZ7" s="41"/>
      <c r="MUA7" s="41"/>
      <c r="MUB7" s="41"/>
      <c r="MUC7" s="41"/>
      <c r="MUD7" s="41"/>
      <c r="MUE7" s="41"/>
      <c r="MUF7" s="41"/>
      <c r="MUG7" s="41"/>
      <c r="MUH7" s="41"/>
      <c r="MUI7" s="41"/>
      <c r="MUJ7" s="41"/>
      <c r="MUK7" s="41"/>
      <c r="MUL7" s="41"/>
      <c r="MUM7" s="41"/>
      <c r="MUN7" s="41"/>
      <c r="MUO7" s="41"/>
      <c r="MUP7" s="41"/>
      <c r="MUQ7" s="41"/>
      <c r="MUR7" s="41"/>
      <c r="MUS7" s="41"/>
      <c r="MUT7" s="41"/>
      <c r="MUU7" s="41"/>
      <c r="MUV7" s="41"/>
      <c r="MUW7" s="41"/>
      <c r="MUX7" s="41"/>
      <c r="MUY7" s="41"/>
      <c r="MUZ7" s="41"/>
      <c r="MVA7" s="41"/>
      <c r="MVB7" s="41"/>
      <c r="MVC7" s="41"/>
      <c r="MVD7" s="41"/>
      <c r="MVE7" s="41"/>
      <c r="MVF7" s="41"/>
      <c r="MVG7" s="41"/>
      <c r="MVH7" s="41"/>
      <c r="MVI7" s="41"/>
      <c r="MVJ7" s="41"/>
      <c r="MVK7" s="41"/>
      <c r="MVL7" s="41"/>
      <c r="MVM7" s="41"/>
      <c r="MVN7" s="41"/>
      <c r="MVO7" s="41"/>
      <c r="MVP7" s="41"/>
      <c r="MVQ7" s="41"/>
      <c r="MVR7" s="41"/>
      <c r="MVS7" s="41"/>
      <c r="MVT7" s="41"/>
      <c r="MVU7" s="41"/>
      <c r="MVV7" s="41"/>
      <c r="MVW7" s="41"/>
      <c r="MVX7" s="41"/>
      <c r="MVY7" s="41"/>
      <c r="MVZ7" s="41"/>
      <c r="MWA7" s="41"/>
      <c r="MWB7" s="41"/>
      <c r="MWC7" s="41"/>
      <c r="MWD7" s="41"/>
      <c r="MWE7" s="41"/>
      <c r="MWF7" s="41"/>
      <c r="MWG7" s="41"/>
      <c r="MWH7" s="41"/>
      <c r="MWI7" s="41"/>
      <c r="MWJ7" s="41"/>
      <c r="MWK7" s="41"/>
      <c r="MWL7" s="41"/>
      <c r="MWM7" s="41"/>
      <c r="MWN7" s="41"/>
      <c r="MWO7" s="41"/>
      <c r="MWP7" s="41"/>
      <c r="MWQ7" s="41"/>
      <c r="MWR7" s="41"/>
      <c r="MWS7" s="41"/>
      <c r="MWT7" s="41"/>
      <c r="MWU7" s="41"/>
      <c r="MWV7" s="41"/>
      <c r="MWW7" s="41"/>
      <c r="MWX7" s="41"/>
      <c r="MWY7" s="41"/>
      <c r="MWZ7" s="41"/>
      <c r="MXA7" s="41"/>
      <c r="MXB7" s="41"/>
      <c r="MXC7" s="41"/>
      <c r="MXD7" s="41"/>
      <c r="MXE7" s="41"/>
      <c r="MXF7" s="41"/>
      <c r="MXG7" s="41"/>
      <c r="MXH7" s="41"/>
      <c r="MXI7" s="41"/>
      <c r="MXJ7" s="41"/>
      <c r="MXK7" s="41"/>
      <c r="MXL7" s="41"/>
      <c r="MXM7" s="41"/>
      <c r="MXN7" s="41"/>
      <c r="MXO7" s="41"/>
      <c r="MXP7" s="41"/>
      <c r="MXQ7" s="41"/>
      <c r="MXR7" s="41"/>
      <c r="MXS7" s="41"/>
      <c r="MXT7" s="41"/>
      <c r="MXU7" s="41"/>
      <c r="MXV7" s="41"/>
      <c r="MXW7" s="41"/>
      <c r="MXX7" s="41"/>
      <c r="MXY7" s="41"/>
      <c r="MXZ7" s="41"/>
      <c r="MYA7" s="41"/>
      <c r="MYB7" s="41"/>
      <c r="MYC7" s="41"/>
      <c r="MYD7" s="41"/>
      <c r="MYE7" s="41"/>
      <c r="MYF7" s="41"/>
      <c r="MYG7" s="41"/>
      <c r="MYH7" s="41"/>
      <c r="MYI7" s="41"/>
      <c r="MYJ7" s="41"/>
      <c r="MYK7" s="41"/>
      <c r="MYL7" s="41"/>
      <c r="MYM7" s="41"/>
      <c r="MYN7" s="41"/>
      <c r="MYO7" s="41"/>
      <c r="MYP7" s="41"/>
      <c r="MYQ7" s="41"/>
      <c r="MYR7" s="41"/>
      <c r="MYS7" s="41"/>
      <c r="MYT7" s="41"/>
      <c r="MYU7" s="41"/>
      <c r="MYV7" s="41"/>
      <c r="MYW7" s="41"/>
      <c r="MYX7" s="41"/>
      <c r="MYY7" s="41"/>
      <c r="MYZ7" s="41"/>
      <c r="MZA7" s="41"/>
      <c r="MZB7" s="41"/>
      <c r="MZC7" s="41"/>
      <c r="MZD7" s="41"/>
      <c r="MZE7" s="41"/>
      <c r="MZF7" s="41"/>
      <c r="MZG7" s="41"/>
      <c r="MZH7" s="41"/>
      <c r="MZI7" s="41"/>
      <c r="MZJ7" s="41"/>
      <c r="MZK7" s="41"/>
      <c r="MZL7" s="41"/>
      <c r="MZM7" s="41"/>
      <c r="MZN7" s="41"/>
      <c r="MZO7" s="41"/>
      <c r="MZP7" s="41"/>
      <c r="MZQ7" s="41"/>
      <c r="MZR7" s="41"/>
      <c r="MZS7" s="41"/>
      <c r="MZT7" s="41"/>
      <c r="MZU7" s="41"/>
      <c r="MZV7" s="41"/>
      <c r="MZW7" s="41"/>
      <c r="MZX7" s="41"/>
      <c r="MZY7" s="41"/>
      <c r="MZZ7" s="41"/>
      <c r="NAA7" s="41"/>
      <c r="NAB7" s="41"/>
      <c r="NAC7" s="41"/>
      <c r="NAD7" s="41"/>
      <c r="NAE7" s="41"/>
      <c r="NAF7" s="41"/>
      <c r="NAG7" s="41"/>
      <c r="NAH7" s="41"/>
      <c r="NAI7" s="41"/>
      <c r="NAJ7" s="41"/>
      <c r="NAK7" s="41"/>
      <c r="NAL7" s="41"/>
      <c r="NAM7" s="41"/>
      <c r="NAN7" s="41"/>
      <c r="NAO7" s="41"/>
      <c r="NAP7" s="41"/>
      <c r="NAQ7" s="41"/>
      <c r="NAR7" s="41"/>
      <c r="NAS7" s="41"/>
      <c r="NAT7" s="41"/>
      <c r="NAU7" s="41"/>
      <c r="NAV7" s="41"/>
      <c r="NAW7" s="41"/>
      <c r="NAX7" s="41"/>
      <c r="NAY7" s="41"/>
      <c r="NAZ7" s="41"/>
      <c r="NBA7" s="41"/>
      <c r="NBB7" s="41"/>
      <c r="NBC7" s="41"/>
      <c r="NBD7" s="41"/>
      <c r="NBE7" s="41"/>
      <c r="NBF7" s="41"/>
      <c r="NBG7" s="41"/>
      <c r="NBH7" s="41"/>
      <c r="NBI7" s="41"/>
      <c r="NBJ7" s="41"/>
      <c r="NBK7" s="41"/>
      <c r="NBL7" s="41"/>
      <c r="NBM7" s="41"/>
      <c r="NBN7" s="41"/>
      <c r="NBO7" s="41"/>
      <c r="NBP7" s="41"/>
      <c r="NBQ7" s="41"/>
      <c r="NBR7" s="41"/>
      <c r="NBS7" s="41"/>
      <c r="NBT7" s="41"/>
      <c r="NBU7" s="41"/>
      <c r="NBV7" s="41"/>
      <c r="NBW7" s="41"/>
      <c r="NBX7" s="41"/>
      <c r="NBY7" s="41"/>
      <c r="NBZ7" s="41"/>
      <c r="NCA7" s="41"/>
      <c r="NCB7" s="41"/>
      <c r="NCC7" s="41"/>
      <c r="NCD7" s="41"/>
      <c r="NCE7" s="41"/>
      <c r="NCF7" s="41"/>
      <c r="NCG7" s="41"/>
      <c r="NCH7" s="41"/>
      <c r="NCI7" s="41"/>
      <c r="NCJ7" s="41"/>
      <c r="NCK7" s="41"/>
      <c r="NCL7" s="41"/>
      <c r="NCM7" s="41"/>
      <c r="NCN7" s="41"/>
      <c r="NCO7" s="41"/>
      <c r="NCP7" s="41"/>
      <c r="NCQ7" s="41"/>
      <c r="NCR7" s="41"/>
      <c r="NCS7" s="41"/>
      <c r="NCT7" s="41"/>
      <c r="NCU7" s="41"/>
      <c r="NCV7" s="41"/>
      <c r="NCW7" s="41"/>
      <c r="NCX7" s="41"/>
      <c r="NCY7" s="41"/>
      <c r="NCZ7" s="41"/>
      <c r="NDA7" s="41"/>
      <c r="NDB7" s="41"/>
      <c r="NDC7" s="41"/>
      <c r="NDD7" s="41"/>
      <c r="NDE7" s="41"/>
      <c r="NDF7" s="41"/>
      <c r="NDG7" s="41"/>
      <c r="NDH7" s="41"/>
      <c r="NDI7" s="41"/>
      <c r="NDJ7" s="41"/>
      <c r="NDK7" s="41"/>
      <c r="NDL7" s="41"/>
      <c r="NDM7" s="41"/>
      <c r="NDN7" s="41"/>
      <c r="NDO7" s="41"/>
      <c r="NDP7" s="41"/>
      <c r="NDQ7" s="41"/>
      <c r="NDR7" s="41"/>
      <c r="NDS7" s="41"/>
      <c r="NDT7" s="41"/>
      <c r="NDU7" s="41"/>
      <c r="NDV7" s="41"/>
      <c r="NDW7" s="41"/>
      <c r="NDX7" s="41"/>
      <c r="NDY7" s="41"/>
      <c r="NDZ7" s="41"/>
      <c r="NEA7" s="41"/>
      <c r="NEB7" s="41"/>
      <c r="NEC7" s="41"/>
      <c r="NED7" s="41"/>
      <c r="NEE7" s="41"/>
      <c r="NEF7" s="41"/>
      <c r="NEG7" s="41"/>
      <c r="NEH7" s="41"/>
      <c r="NEI7" s="41"/>
      <c r="NEJ7" s="41"/>
      <c r="NEK7" s="41"/>
      <c r="NEL7" s="41"/>
      <c r="NEM7" s="41"/>
      <c r="NEN7" s="41"/>
      <c r="NEO7" s="41"/>
      <c r="NEP7" s="41"/>
      <c r="NEQ7" s="41"/>
      <c r="NER7" s="41"/>
      <c r="NES7" s="41"/>
      <c r="NET7" s="41"/>
      <c r="NEU7" s="41"/>
      <c r="NEV7" s="41"/>
      <c r="NEW7" s="41"/>
      <c r="NEX7" s="41"/>
      <c r="NEY7" s="41"/>
      <c r="NEZ7" s="41"/>
      <c r="NFA7" s="41"/>
      <c r="NFB7" s="41"/>
      <c r="NFC7" s="41"/>
      <c r="NFD7" s="41"/>
      <c r="NFE7" s="41"/>
      <c r="NFF7" s="41"/>
      <c r="NFG7" s="41"/>
      <c r="NFH7" s="41"/>
      <c r="NFI7" s="41"/>
      <c r="NFJ7" s="41"/>
      <c r="NFK7" s="41"/>
      <c r="NFL7" s="41"/>
      <c r="NFM7" s="41"/>
      <c r="NFN7" s="41"/>
      <c r="NFO7" s="41"/>
      <c r="NFP7" s="41"/>
      <c r="NFQ7" s="41"/>
      <c r="NFR7" s="41"/>
      <c r="NFS7" s="41"/>
      <c r="NFT7" s="41"/>
      <c r="NFU7" s="41"/>
      <c r="NFV7" s="41"/>
      <c r="NFW7" s="41"/>
      <c r="NFX7" s="41"/>
      <c r="NFY7" s="41"/>
      <c r="NFZ7" s="41"/>
      <c r="NGA7" s="41"/>
      <c r="NGB7" s="41"/>
      <c r="NGC7" s="41"/>
      <c r="NGD7" s="41"/>
      <c r="NGE7" s="41"/>
      <c r="NGF7" s="41"/>
      <c r="NGG7" s="41"/>
      <c r="NGH7" s="41"/>
      <c r="NGI7" s="41"/>
      <c r="NGJ7" s="41"/>
      <c r="NGK7" s="41"/>
      <c r="NGL7" s="41"/>
      <c r="NGM7" s="41"/>
      <c r="NGN7" s="41"/>
      <c r="NGO7" s="41"/>
      <c r="NGP7" s="41"/>
      <c r="NGQ7" s="41"/>
      <c r="NGR7" s="41"/>
      <c r="NGS7" s="41"/>
      <c r="NGT7" s="41"/>
      <c r="NGU7" s="41"/>
      <c r="NGV7" s="41"/>
      <c r="NGW7" s="41"/>
      <c r="NGX7" s="41"/>
      <c r="NGY7" s="41"/>
      <c r="NGZ7" s="41"/>
      <c r="NHA7" s="41"/>
      <c r="NHB7" s="41"/>
      <c r="NHC7" s="41"/>
      <c r="NHD7" s="41"/>
      <c r="NHE7" s="41"/>
      <c r="NHF7" s="41"/>
      <c r="NHG7" s="41"/>
      <c r="NHH7" s="41"/>
      <c r="NHI7" s="41"/>
      <c r="NHJ7" s="41"/>
      <c r="NHK7" s="41"/>
      <c r="NHL7" s="41"/>
      <c r="NHM7" s="41"/>
      <c r="NHN7" s="41"/>
      <c r="NHO7" s="41"/>
      <c r="NHP7" s="41"/>
      <c r="NHQ7" s="41"/>
      <c r="NHR7" s="41"/>
      <c r="NHS7" s="41"/>
      <c r="NHT7" s="41"/>
      <c r="NHU7" s="41"/>
      <c r="NHV7" s="41"/>
      <c r="NHW7" s="41"/>
      <c r="NHX7" s="41"/>
      <c r="NHY7" s="41"/>
      <c r="NHZ7" s="41"/>
      <c r="NIA7" s="41"/>
      <c r="NIB7" s="41"/>
      <c r="NIC7" s="41"/>
      <c r="NID7" s="41"/>
      <c r="NIE7" s="41"/>
      <c r="NIF7" s="41"/>
      <c r="NIG7" s="41"/>
      <c r="NIH7" s="41"/>
      <c r="NII7" s="41"/>
      <c r="NIJ7" s="41"/>
      <c r="NIK7" s="41"/>
      <c r="NIL7" s="41"/>
      <c r="NIM7" s="41"/>
      <c r="NIN7" s="41"/>
      <c r="NIO7" s="41"/>
      <c r="NIP7" s="41"/>
      <c r="NIQ7" s="41"/>
      <c r="NIR7" s="41"/>
      <c r="NIS7" s="41"/>
      <c r="NIT7" s="41"/>
      <c r="NIU7" s="41"/>
      <c r="NIV7" s="41"/>
      <c r="NIW7" s="41"/>
      <c r="NIX7" s="41"/>
      <c r="NIY7" s="41"/>
      <c r="NIZ7" s="41"/>
      <c r="NJA7" s="41"/>
      <c r="NJB7" s="41"/>
      <c r="NJC7" s="41"/>
      <c r="NJD7" s="41"/>
      <c r="NJE7" s="41"/>
      <c r="NJF7" s="41"/>
      <c r="NJG7" s="41"/>
      <c r="NJH7" s="41"/>
      <c r="NJI7" s="41"/>
      <c r="NJJ7" s="41"/>
      <c r="NJK7" s="41"/>
      <c r="NJL7" s="41"/>
      <c r="NJM7" s="41"/>
      <c r="NJN7" s="41"/>
      <c r="NJO7" s="41"/>
      <c r="NJP7" s="41"/>
      <c r="NJQ7" s="41"/>
      <c r="NJR7" s="41"/>
      <c r="NJS7" s="41"/>
      <c r="NJT7" s="41"/>
      <c r="NJU7" s="41"/>
      <c r="NJV7" s="41"/>
      <c r="NJW7" s="41"/>
      <c r="NJX7" s="41"/>
      <c r="NJY7" s="41"/>
      <c r="NJZ7" s="41"/>
      <c r="NKA7" s="41"/>
      <c r="NKB7" s="41"/>
      <c r="NKC7" s="41"/>
      <c r="NKD7" s="41"/>
      <c r="NKE7" s="41"/>
      <c r="NKF7" s="41"/>
      <c r="NKG7" s="41"/>
      <c r="NKH7" s="41"/>
      <c r="NKI7" s="41"/>
      <c r="NKJ7" s="41"/>
      <c r="NKK7" s="41"/>
      <c r="NKL7" s="41"/>
      <c r="NKM7" s="41"/>
      <c r="NKN7" s="41"/>
      <c r="NKO7" s="41"/>
      <c r="NKP7" s="41"/>
      <c r="NKQ7" s="41"/>
      <c r="NKR7" s="41"/>
      <c r="NKS7" s="41"/>
      <c r="NKT7" s="41"/>
      <c r="NKU7" s="41"/>
      <c r="NKV7" s="41"/>
      <c r="NKW7" s="41"/>
      <c r="NKX7" s="41"/>
      <c r="NKY7" s="41"/>
      <c r="NKZ7" s="41"/>
      <c r="NLA7" s="41"/>
      <c r="NLB7" s="41"/>
      <c r="NLC7" s="41"/>
      <c r="NLD7" s="41"/>
      <c r="NLE7" s="41"/>
      <c r="NLF7" s="41"/>
      <c r="NLG7" s="41"/>
      <c r="NLH7" s="41"/>
      <c r="NLI7" s="41"/>
      <c r="NLJ7" s="41"/>
      <c r="NLK7" s="41"/>
      <c r="NLL7" s="41"/>
      <c r="NLM7" s="41"/>
      <c r="NLN7" s="41"/>
      <c r="NLO7" s="41"/>
      <c r="NLP7" s="41"/>
      <c r="NLQ7" s="41"/>
      <c r="NLR7" s="41"/>
      <c r="NLS7" s="41"/>
      <c r="NLT7" s="41"/>
      <c r="NLU7" s="41"/>
      <c r="NLV7" s="41"/>
      <c r="NLW7" s="41"/>
      <c r="NLX7" s="41"/>
      <c r="NLY7" s="41"/>
      <c r="NLZ7" s="41"/>
      <c r="NMA7" s="41"/>
      <c r="NMB7" s="41"/>
      <c r="NMC7" s="41"/>
      <c r="NMD7" s="41"/>
      <c r="NME7" s="41"/>
      <c r="NMF7" s="41"/>
      <c r="NMG7" s="41"/>
      <c r="NMH7" s="41"/>
      <c r="NMI7" s="41"/>
      <c r="NMJ7" s="41"/>
      <c r="NMK7" s="41"/>
      <c r="NML7" s="41"/>
      <c r="NMM7" s="41"/>
      <c r="NMN7" s="41"/>
      <c r="NMO7" s="41"/>
      <c r="NMP7" s="41"/>
      <c r="NMQ7" s="41"/>
      <c r="NMR7" s="41"/>
      <c r="NMS7" s="41"/>
      <c r="NMT7" s="41"/>
      <c r="NMU7" s="41"/>
      <c r="NMV7" s="41"/>
      <c r="NMW7" s="41"/>
      <c r="NMX7" s="41"/>
      <c r="NMY7" s="41"/>
      <c r="NMZ7" s="41"/>
      <c r="NNA7" s="41"/>
      <c r="NNB7" s="41"/>
      <c r="NNC7" s="41"/>
      <c r="NND7" s="41"/>
      <c r="NNE7" s="41"/>
      <c r="NNF7" s="41"/>
      <c r="NNG7" s="41"/>
      <c r="NNH7" s="41"/>
      <c r="NNI7" s="41"/>
      <c r="NNJ7" s="41"/>
      <c r="NNK7" s="41"/>
      <c r="NNL7" s="41"/>
      <c r="NNM7" s="41"/>
      <c r="NNN7" s="41"/>
      <c r="NNO7" s="41"/>
      <c r="NNP7" s="41"/>
      <c r="NNQ7" s="41"/>
      <c r="NNR7" s="41"/>
      <c r="NNS7" s="41"/>
      <c r="NNT7" s="41"/>
      <c r="NNU7" s="41"/>
      <c r="NNV7" s="41"/>
      <c r="NNW7" s="41"/>
      <c r="NNX7" s="41"/>
      <c r="NNY7" s="41"/>
      <c r="NNZ7" s="41"/>
      <c r="NOA7" s="41"/>
      <c r="NOB7" s="41"/>
      <c r="NOC7" s="41"/>
      <c r="NOD7" s="41"/>
      <c r="NOE7" s="41"/>
      <c r="NOF7" s="41"/>
      <c r="NOG7" s="41"/>
      <c r="NOH7" s="41"/>
      <c r="NOI7" s="41"/>
      <c r="NOJ7" s="41"/>
      <c r="NOK7" s="41"/>
      <c r="NOL7" s="41"/>
      <c r="NOM7" s="41"/>
      <c r="NON7" s="41"/>
      <c r="NOO7" s="41"/>
      <c r="NOP7" s="41"/>
      <c r="NOQ7" s="41"/>
      <c r="NOR7" s="41"/>
      <c r="NOS7" s="41"/>
      <c r="NOT7" s="41"/>
      <c r="NOU7" s="41"/>
      <c r="NOV7" s="41"/>
      <c r="NOW7" s="41"/>
      <c r="NOX7" s="41"/>
      <c r="NOY7" s="41"/>
      <c r="NOZ7" s="41"/>
      <c r="NPA7" s="41"/>
      <c r="NPB7" s="41"/>
      <c r="NPC7" s="41"/>
      <c r="NPD7" s="41"/>
      <c r="NPE7" s="41"/>
      <c r="NPF7" s="41"/>
      <c r="NPG7" s="41"/>
      <c r="NPH7" s="41"/>
      <c r="NPI7" s="41"/>
      <c r="NPJ7" s="41"/>
      <c r="NPK7" s="41"/>
      <c r="NPL7" s="41"/>
      <c r="NPM7" s="41"/>
      <c r="NPN7" s="41"/>
      <c r="NPO7" s="41"/>
      <c r="NPP7" s="41"/>
      <c r="NPQ7" s="41"/>
      <c r="NPR7" s="41"/>
      <c r="NPS7" s="41"/>
      <c r="NPT7" s="41"/>
      <c r="NPU7" s="41"/>
      <c r="NPV7" s="41"/>
      <c r="NPW7" s="41"/>
      <c r="NPX7" s="41"/>
      <c r="NPY7" s="41"/>
      <c r="NPZ7" s="41"/>
      <c r="NQA7" s="41"/>
      <c r="NQB7" s="41"/>
      <c r="NQC7" s="41"/>
      <c r="NQD7" s="41"/>
      <c r="NQE7" s="41"/>
      <c r="NQF7" s="41"/>
      <c r="NQG7" s="41"/>
      <c r="NQH7" s="41"/>
      <c r="NQI7" s="41"/>
      <c r="NQJ7" s="41"/>
      <c r="NQK7" s="41"/>
      <c r="NQL7" s="41"/>
      <c r="NQM7" s="41"/>
      <c r="NQN7" s="41"/>
      <c r="NQO7" s="41"/>
      <c r="NQP7" s="41"/>
      <c r="NQQ7" s="41"/>
      <c r="NQR7" s="41"/>
      <c r="NQS7" s="41"/>
      <c r="NQT7" s="41"/>
      <c r="NQU7" s="41"/>
      <c r="NQV7" s="41"/>
      <c r="NQW7" s="41"/>
      <c r="NQX7" s="41"/>
      <c r="NQY7" s="41"/>
      <c r="NQZ7" s="41"/>
      <c r="NRA7" s="41"/>
      <c r="NRB7" s="41"/>
      <c r="NRC7" s="41"/>
      <c r="NRD7" s="41"/>
      <c r="NRE7" s="41"/>
      <c r="NRF7" s="41"/>
      <c r="NRG7" s="41"/>
      <c r="NRH7" s="41"/>
      <c r="NRI7" s="41"/>
      <c r="NRJ7" s="41"/>
      <c r="NRK7" s="41"/>
      <c r="NRL7" s="41"/>
      <c r="NRM7" s="41"/>
      <c r="NRN7" s="41"/>
      <c r="NRO7" s="41"/>
      <c r="NRP7" s="41"/>
      <c r="NRQ7" s="41"/>
      <c r="NRR7" s="41"/>
      <c r="NRS7" s="41"/>
      <c r="NRT7" s="41"/>
      <c r="NRU7" s="41"/>
      <c r="NRV7" s="41"/>
      <c r="NRW7" s="41"/>
      <c r="NRX7" s="41"/>
      <c r="NRY7" s="41"/>
      <c r="NRZ7" s="41"/>
      <c r="NSA7" s="41"/>
      <c r="NSB7" s="41"/>
      <c r="NSC7" s="41"/>
      <c r="NSD7" s="41"/>
      <c r="NSE7" s="41"/>
      <c r="NSF7" s="41"/>
      <c r="NSG7" s="41"/>
      <c r="NSH7" s="41"/>
      <c r="NSI7" s="41"/>
      <c r="NSJ7" s="41"/>
      <c r="NSK7" s="41"/>
      <c r="NSL7" s="41"/>
      <c r="NSM7" s="41"/>
      <c r="NSN7" s="41"/>
      <c r="NSO7" s="41"/>
      <c r="NSP7" s="41"/>
      <c r="NSQ7" s="41"/>
      <c r="NSR7" s="41"/>
      <c r="NSS7" s="41"/>
      <c r="NST7" s="41"/>
      <c r="NSU7" s="41"/>
      <c r="NSV7" s="41"/>
      <c r="NSW7" s="41"/>
      <c r="NSX7" s="41"/>
      <c r="NSY7" s="41"/>
      <c r="NSZ7" s="41"/>
      <c r="NTA7" s="41"/>
      <c r="NTB7" s="41"/>
      <c r="NTC7" s="41"/>
      <c r="NTD7" s="41"/>
      <c r="NTE7" s="41"/>
      <c r="NTF7" s="41"/>
      <c r="NTG7" s="41"/>
      <c r="NTH7" s="41"/>
      <c r="NTI7" s="41"/>
      <c r="NTJ7" s="41"/>
      <c r="NTK7" s="41"/>
      <c r="NTL7" s="41"/>
      <c r="NTM7" s="41"/>
      <c r="NTN7" s="41"/>
      <c r="NTO7" s="41"/>
      <c r="NTP7" s="41"/>
      <c r="NTQ7" s="41"/>
      <c r="NTR7" s="41"/>
      <c r="NTS7" s="41"/>
      <c r="NTT7" s="41"/>
      <c r="NTU7" s="41"/>
      <c r="NTV7" s="41"/>
      <c r="NTW7" s="41"/>
      <c r="NTX7" s="41"/>
      <c r="NTY7" s="41"/>
      <c r="NTZ7" s="41"/>
      <c r="NUA7" s="41"/>
      <c r="NUB7" s="41"/>
      <c r="NUC7" s="41"/>
      <c r="NUD7" s="41"/>
      <c r="NUE7" s="41"/>
      <c r="NUF7" s="41"/>
      <c r="NUG7" s="41"/>
      <c r="NUH7" s="41"/>
      <c r="NUI7" s="41"/>
      <c r="NUJ7" s="41"/>
      <c r="NUK7" s="41"/>
      <c r="NUL7" s="41"/>
      <c r="NUM7" s="41"/>
      <c r="NUN7" s="41"/>
      <c r="NUO7" s="41"/>
      <c r="NUP7" s="41"/>
      <c r="NUQ7" s="41"/>
      <c r="NUR7" s="41"/>
      <c r="NUS7" s="41"/>
      <c r="NUT7" s="41"/>
      <c r="NUU7" s="41"/>
      <c r="NUV7" s="41"/>
      <c r="NUW7" s="41"/>
      <c r="NUX7" s="41"/>
      <c r="NUY7" s="41"/>
      <c r="NUZ7" s="41"/>
      <c r="NVA7" s="41"/>
      <c r="NVB7" s="41"/>
      <c r="NVC7" s="41"/>
      <c r="NVD7" s="41"/>
      <c r="NVE7" s="41"/>
      <c r="NVF7" s="41"/>
      <c r="NVG7" s="41"/>
      <c r="NVH7" s="41"/>
      <c r="NVI7" s="41"/>
      <c r="NVJ7" s="41"/>
      <c r="NVK7" s="41"/>
      <c r="NVL7" s="41"/>
      <c r="NVM7" s="41"/>
      <c r="NVN7" s="41"/>
      <c r="NVO7" s="41"/>
      <c r="NVP7" s="41"/>
      <c r="NVQ7" s="41"/>
      <c r="NVR7" s="41"/>
      <c r="NVS7" s="41"/>
      <c r="NVT7" s="41"/>
      <c r="NVU7" s="41"/>
      <c r="NVV7" s="41"/>
      <c r="NVW7" s="41"/>
      <c r="NVX7" s="41"/>
      <c r="NVY7" s="41"/>
      <c r="NVZ7" s="41"/>
      <c r="NWA7" s="41"/>
      <c r="NWB7" s="41"/>
      <c r="NWC7" s="41"/>
      <c r="NWD7" s="41"/>
      <c r="NWE7" s="41"/>
      <c r="NWF7" s="41"/>
      <c r="NWG7" s="41"/>
      <c r="NWH7" s="41"/>
      <c r="NWI7" s="41"/>
      <c r="NWJ7" s="41"/>
      <c r="NWK7" s="41"/>
      <c r="NWL7" s="41"/>
      <c r="NWM7" s="41"/>
      <c r="NWN7" s="41"/>
      <c r="NWO7" s="41"/>
      <c r="NWP7" s="41"/>
      <c r="NWQ7" s="41"/>
      <c r="NWR7" s="41"/>
      <c r="NWS7" s="41"/>
      <c r="NWT7" s="41"/>
      <c r="NWU7" s="41"/>
      <c r="NWV7" s="41"/>
      <c r="NWW7" s="41"/>
      <c r="NWX7" s="41"/>
      <c r="NWY7" s="41"/>
      <c r="NWZ7" s="41"/>
      <c r="NXA7" s="41"/>
      <c r="NXB7" s="41"/>
      <c r="NXC7" s="41"/>
      <c r="NXD7" s="41"/>
      <c r="NXE7" s="41"/>
      <c r="NXF7" s="41"/>
      <c r="NXG7" s="41"/>
      <c r="NXH7" s="41"/>
      <c r="NXI7" s="41"/>
      <c r="NXJ7" s="41"/>
      <c r="NXK7" s="41"/>
      <c r="NXL7" s="41"/>
      <c r="NXM7" s="41"/>
      <c r="NXN7" s="41"/>
      <c r="NXO7" s="41"/>
      <c r="NXP7" s="41"/>
      <c r="NXQ7" s="41"/>
      <c r="NXR7" s="41"/>
      <c r="NXS7" s="41"/>
      <c r="NXT7" s="41"/>
      <c r="NXU7" s="41"/>
      <c r="NXV7" s="41"/>
      <c r="NXW7" s="41"/>
      <c r="NXX7" s="41"/>
      <c r="NXY7" s="41"/>
      <c r="NXZ7" s="41"/>
      <c r="NYA7" s="41"/>
      <c r="NYB7" s="41"/>
      <c r="NYC7" s="41"/>
      <c r="NYD7" s="41"/>
      <c r="NYE7" s="41"/>
      <c r="NYF7" s="41"/>
      <c r="NYG7" s="41"/>
      <c r="NYH7" s="41"/>
      <c r="NYI7" s="41"/>
      <c r="NYJ7" s="41"/>
      <c r="NYK7" s="41"/>
      <c r="NYL7" s="41"/>
      <c r="NYM7" s="41"/>
      <c r="NYN7" s="41"/>
      <c r="NYO7" s="41"/>
      <c r="NYP7" s="41"/>
      <c r="NYQ7" s="41"/>
      <c r="NYR7" s="41"/>
      <c r="NYS7" s="41"/>
      <c r="NYT7" s="41"/>
      <c r="NYU7" s="41"/>
      <c r="NYV7" s="41"/>
      <c r="NYW7" s="41"/>
      <c r="NYX7" s="41"/>
      <c r="NYY7" s="41"/>
      <c r="NYZ7" s="41"/>
      <c r="NZA7" s="41"/>
      <c r="NZB7" s="41"/>
      <c r="NZC7" s="41"/>
      <c r="NZD7" s="41"/>
      <c r="NZE7" s="41"/>
      <c r="NZF7" s="41"/>
      <c r="NZG7" s="41"/>
      <c r="NZH7" s="41"/>
      <c r="NZI7" s="41"/>
      <c r="NZJ7" s="41"/>
      <c r="NZK7" s="41"/>
      <c r="NZL7" s="41"/>
      <c r="NZM7" s="41"/>
      <c r="NZN7" s="41"/>
      <c r="NZO7" s="41"/>
      <c r="NZP7" s="41"/>
      <c r="NZQ7" s="41"/>
      <c r="NZR7" s="41"/>
      <c r="NZS7" s="41"/>
      <c r="NZT7" s="41"/>
      <c r="NZU7" s="41"/>
      <c r="NZV7" s="41"/>
      <c r="NZW7" s="41"/>
      <c r="NZX7" s="41"/>
      <c r="NZY7" s="41"/>
      <c r="NZZ7" s="41"/>
      <c r="OAA7" s="41"/>
      <c r="OAB7" s="41"/>
      <c r="OAC7" s="41"/>
      <c r="OAD7" s="41"/>
      <c r="OAE7" s="41"/>
      <c r="OAF7" s="41"/>
      <c r="OAG7" s="41"/>
      <c r="OAH7" s="41"/>
      <c r="OAI7" s="41"/>
      <c r="OAJ7" s="41"/>
      <c r="OAK7" s="41"/>
      <c r="OAL7" s="41"/>
      <c r="OAM7" s="41"/>
      <c r="OAN7" s="41"/>
      <c r="OAO7" s="41"/>
      <c r="OAP7" s="41"/>
      <c r="OAQ7" s="41"/>
      <c r="OAR7" s="41"/>
      <c r="OAS7" s="41"/>
      <c r="OAT7" s="41"/>
      <c r="OAU7" s="41"/>
      <c r="OAV7" s="41"/>
      <c r="OAW7" s="41"/>
      <c r="OAX7" s="41"/>
      <c r="OAY7" s="41"/>
      <c r="OAZ7" s="41"/>
      <c r="OBA7" s="41"/>
      <c r="OBB7" s="41"/>
      <c r="OBC7" s="41"/>
      <c r="OBD7" s="41"/>
      <c r="OBE7" s="41"/>
      <c r="OBF7" s="41"/>
      <c r="OBG7" s="41"/>
      <c r="OBH7" s="41"/>
      <c r="OBI7" s="41"/>
      <c r="OBJ7" s="41"/>
      <c r="OBK7" s="41"/>
      <c r="OBL7" s="41"/>
      <c r="OBM7" s="41"/>
      <c r="OBN7" s="41"/>
      <c r="OBO7" s="41"/>
      <c r="OBP7" s="41"/>
      <c r="OBQ7" s="41"/>
      <c r="OBR7" s="41"/>
      <c r="OBS7" s="41"/>
      <c r="OBT7" s="41"/>
      <c r="OBU7" s="41"/>
      <c r="OBV7" s="41"/>
      <c r="OBW7" s="41"/>
      <c r="OBX7" s="41"/>
      <c r="OBY7" s="41"/>
      <c r="OBZ7" s="41"/>
      <c r="OCA7" s="41"/>
      <c r="OCB7" s="41"/>
      <c r="OCC7" s="41"/>
      <c r="OCD7" s="41"/>
      <c r="OCE7" s="41"/>
      <c r="OCF7" s="41"/>
      <c r="OCG7" s="41"/>
      <c r="OCH7" s="41"/>
      <c r="OCI7" s="41"/>
      <c r="OCJ7" s="41"/>
      <c r="OCK7" s="41"/>
      <c r="OCL7" s="41"/>
      <c r="OCM7" s="41"/>
      <c r="OCN7" s="41"/>
      <c r="OCO7" s="41"/>
      <c r="OCP7" s="41"/>
      <c r="OCQ7" s="41"/>
      <c r="OCR7" s="41"/>
      <c r="OCS7" s="41"/>
      <c r="OCT7" s="41"/>
      <c r="OCU7" s="41"/>
      <c r="OCV7" s="41"/>
      <c r="OCW7" s="41"/>
      <c r="OCX7" s="41"/>
      <c r="OCY7" s="41"/>
      <c r="OCZ7" s="41"/>
      <c r="ODA7" s="41"/>
      <c r="ODB7" s="41"/>
      <c r="ODC7" s="41"/>
      <c r="ODD7" s="41"/>
      <c r="ODE7" s="41"/>
      <c r="ODF7" s="41"/>
      <c r="ODG7" s="41"/>
      <c r="ODH7" s="41"/>
      <c r="ODI7" s="41"/>
      <c r="ODJ7" s="41"/>
      <c r="ODK7" s="41"/>
      <c r="ODL7" s="41"/>
      <c r="ODM7" s="41"/>
      <c r="ODN7" s="41"/>
      <c r="ODO7" s="41"/>
      <c r="ODP7" s="41"/>
      <c r="ODQ7" s="41"/>
      <c r="ODR7" s="41"/>
      <c r="ODS7" s="41"/>
      <c r="ODT7" s="41"/>
      <c r="ODU7" s="41"/>
      <c r="ODV7" s="41"/>
      <c r="ODW7" s="41"/>
      <c r="ODX7" s="41"/>
      <c r="ODY7" s="41"/>
      <c r="ODZ7" s="41"/>
      <c r="OEA7" s="41"/>
      <c r="OEB7" s="41"/>
      <c r="OEC7" s="41"/>
      <c r="OED7" s="41"/>
      <c r="OEE7" s="41"/>
      <c r="OEF7" s="41"/>
      <c r="OEG7" s="41"/>
      <c r="OEH7" s="41"/>
      <c r="OEI7" s="41"/>
      <c r="OEJ7" s="41"/>
      <c r="OEK7" s="41"/>
      <c r="OEL7" s="41"/>
      <c r="OEM7" s="41"/>
      <c r="OEN7" s="41"/>
      <c r="OEO7" s="41"/>
      <c r="OEP7" s="41"/>
      <c r="OEQ7" s="41"/>
      <c r="OER7" s="41"/>
      <c r="OES7" s="41"/>
      <c r="OET7" s="41"/>
      <c r="OEU7" s="41"/>
      <c r="OEV7" s="41"/>
      <c r="OEW7" s="41"/>
      <c r="OEX7" s="41"/>
      <c r="OEY7" s="41"/>
      <c r="OEZ7" s="41"/>
      <c r="OFA7" s="41"/>
      <c r="OFB7" s="41"/>
      <c r="OFC7" s="41"/>
      <c r="OFD7" s="41"/>
      <c r="OFE7" s="41"/>
      <c r="OFF7" s="41"/>
      <c r="OFG7" s="41"/>
      <c r="OFH7" s="41"/>
      <c r="OFI7" s="41"/>
      <c r="OFJ7" s="41"/>
      <c r="OFK7" s="41"/>
      <c r="OFL7" s="41"/>
      <c r="OFM7" s="41"/>
      <c r="OFN7" s="41"/>
      <c r="OFO7" s="41"/>
      <c r="OFP7" s="41"/>
      <c r="OFQ7" s="41"/>
      <c r="OFR7" s="41"/>
      <c r="OFS7" s="41"/>
      <c r="OFT7" s="41"/>
      <c r="OFU7" s="41"/>
      <c r="OFV7" s="41"/>
      <c r="OFW7" s="41"/>
      <c r="OFX7" s="41"/>
      <c r="OFY7" s="41"/>
      <c r="OFZ7" s="41"/>
      <c r="OGA7" s="41"/>
      <c r="OGB7" s="41"/>
      <c r="OGC7" s="41"/>
      <c r="OGD7" s="41"/>
      <c r="OGE7" s="41"/>
      <c r="OGF7" s="41"/>
      <c r="OGG7" s="41"/>
      <c r="OGH7" s="41"/>
      <c r="OGI7" s="41"/>
      <c r="OGJ7" s="41"/>
      <c r="OGK7" s="41"/>
      <c r="OGL7" s="41"/>
      <c r="OGM7" s="41"/>
      <c r="OGN7" s="41"/>
      <c r="OGO7" s="41"/>
      <c r="OGP7" s="41"/>
      <c r="OGQ7" s="41"/>
      <c r="OGR7" s="41"/>
      <c r="OGS7" s="41"/>
      <c r="OGT7" s="41"/>
      <c r="OGU7" s="41"/>
      <c r="OGV7" s="41"/>
      <c r="OGW7" s="41"/>
      <c r="OGX7" s="41"/>
      <c r="OGY7" s="41"/>
      <c r="OGZ7" s="41"/>
      <c r="OHA7" s="41"/>
      <c r="OHB7" s="41"/>
      <c r="OHC7" s="41"/>
      <c r="OHD7" s="41"/>
      <c r="OHE7" s="41"/>
      <c r="OHF7" s="41"/>
      <c r="OHG7" s="41"/>
      <c r="OHH7" s="41"/>
      <c r="OHI7" s="41"/>
      <c r="OHJ7" s="41"/>
      <c r="OHK7" s="41"/>
      <c r="OHL7" s="41"/>
      <c r="OHM7" s="41"/>
      <c r="OHN7" s="41"/>
      <c r="OHO7" s="41"/>
      <c r="OHP7" s="41"/>
      <c r="OHQ7" s="41"/>
      <c r="OHR7" s="41"/>
      <c r="OHS7" s="41"/>
      <c r="OHT7" s="41"/>
      <c r="OHU7" s="41"/>
      <c r="OHV7" s="41"/>
      <c r="OHW7" s="41"/>
      <c r="OHX7" s="41"/>
      <c r="OHY7" s="41"/>
      <c r="OHZ7" s="41"/>
      <c r="OIA7" s="41"/>
      <c r="OIB7" s="41"/>
      <c r="OIC7" s="41"/>
      <c r="OID7" s="41"/>
      <c r="OIE7" s="41"/>
      <c r="OIF7" s="41"/>
      <c r="OIG7" s="41"/>
      <c r="OIH7" s="41"/>
      <c r="OII7" s="41"/>
      <c r="OIJ7" s="41"/>
      <c r="OIK7" s="41"/>
      <c r="OIL7" s="41"/>
      <c r="OIM7" s="41"/>
      <c r="OIN7" s="41"/>
      <c r="OIO7" s="41"/>
      <c r="OIP7" s="41"/>
      <c r="OIQ7" s="41"/>
      <c r="OIR7" s="41"/>
      <c r="OIS7" s="41"/>
      <c r="OIT7" s="41"/>
      <c r="OIU7" s="41"/>
      <c r="OIV7" s="41"/>
      <c r="OIW7" s="41"/>
      <c r="OIX7" s="41"/>
      <c r="OIY7" s="41"/>
      <c r="OIZ7" s="41"/>
      <c r="OJA7" s="41"/>
      <c r="OJB7" s="41"/>
      <c r="OJC7" s="41"/>
      <c r="OJD7" s="41"/>
      <c r="OJE7" s="41"/>
      <c r="OJF7" s="41"/>
      <c r="OJG7" s="41"/>
      <c r="OJH7" s="41"/>
      <c r="OJI7" s="41"/>
      <c r="OJJ7" s="41"/>
      <c r="OJK7" s="41"/>
      <c r="OJL7" s="41"/>
      <c r="OJM7" s="41"/>
      <c r="OJN7" s="41"/>
      <c r="OJO7" s="41"/>
      <c r="OJP7" s="41"/>
      <c r="OJQ7" s="41"/>
      <c r="OJR7" s="41"/>
      <c r="OJS7" s="41"/>
      <c r="OJT7" s="41"/>
      <c r="OJU7" s="41"/>
      <c r="OJV7" s="41"/>
      <c r="OJW7" s="41"/>
      <c r="OJX7" s="41"/>
      <c r="OJY7" s="41"/>
      <c r="OJZ7" s="41"/>
      <c r="OKA7" s="41"/>
      <c r="OKB7" s="41"/>
      <c r="OKC7" s="41"/>
      <c r="OKD7" s="41"/>
      <c r="OKE7" s="41"/>
      <c r="OKF7" s="41"/>
      <c r="OKG7" s="41"/>
      <c r="OKH7" s="41"/>
      <c r="OKI7" s="41"/>
      <c r="OKJ7" s="41"/>
      <c r="OKK7" s="41"/>
      <c r="OKL7" s="41"/>
      <c r="OKM7" s="41"/>
      <c r="OKN7" s="41"/>
      <c r="OKO7" s="41"/>
      <c r="OKP7" s="41"/>
      <c r="OKQ7" s="41"/>
      <c r="OKR7" s="41"/>
      <c r="OKS7" s="41"/>
      <c r="OKT7" s="41"/>
      <c r="OKU7" s="41"/>
      <c r="OKV7" s="41"/>
      <c r="OKW7" s="41"/>
      <c r="OKX7" s="41"/>
      <c r="OKY7" s="41"/>
      <c r="OKZ7" s="41"/>
      <c r="OLA7" s="41"/>
      <c r="OLB7" s="41"/>
      <c r="OLC7" s="41"/>
      <c r="OLD7" s="41"/>
      <c r="OLE7" s="41"/>
      <c r="OLF7" s="41"/>
      <c r="OLG7" s="41"/>
      <c r="OLH7" s="41"/>
      <c r="OLI7" s="41"/>
      <c r="OLJ7" s="41"/>
      <c r="OLK7" s="41"/>
      <c r="OLL7" s="41"/>
      <c r="OLM7" s="41"/>
      <c r="OLN7" s="41"/>
      <c r="OLO7" s="41"/>
      <c r="OLP7" s="41"/>
      <c r="OLQ7" s="41"/>
      <c r="OLR7" s="41"/>
      <c r="OLS7" s="41"/>
      <c r="OLT7" s="41"/>
      <c r="OLU7" s="41"/>
      <c r="OLV7" s="41"/>
      <c r="OLW7" s="41"/>
      <c r="OLX7" s="41"/>
      <c r="OLY7" s="41"/>
      <c r="OLZ7" s="41"/>
      <c r="OMA7" s="41"/>
      <c r="OMB7" s="41"/>
      <c r="OMC7" s="41"/>
      <c r="OMD7" s="41"/>
      <c r="OME7" s="41"/>
      <c r="OMF7" s="41"/>
      <c r="OMG7" s="41"/>
      <c r="OMH7" s="41"/>
      <c r="OMI7" s="41"/>
      <c r="OMJ7" s="41"/>
      <c r="OMK7" s="41"/>
      <c r="OML7" s="41"/>
      <c r="OMM7" s="41"/>
      <c r="OMN7" s="41"/>
      <c r="OMO7" s="41"/>
      <c r="OMP7" s="41"/>
      <c r="OMQ7" s="41"/>
      <c r="OMR7" s="41"/>
      <c r="OMS7" s="41"/>
      <c r="OMT7" s="41"/>
      <c r="OMU7" s="41"/>
      <c r="OMV7" s="41"/>
      <c r="OMW7" s="41"/>
      <c r="OMX7" s="41"/>
      <c r="OMY7" s="41"/>
      <c r="OMZ7" s="41"/>
      <c r="ONA7" s="41"/>
      <c r="ONB7" s="41"/>
      <c r="ONC7" s="41"/>
      <c r="OND7" s="41"/>
      <c r="ONE7" s="41"/>
      <c r="ONF7" s="41"/>
      <c r="ONG7" s="41"/>
      <c r="ONH7" s="41"/>
      <c r="ONI7" s="41"/>
      <c r="ONJ7" s="41"/>
      <c r="ONK7" s="41"/>
      <c r="ONL7" s="41"/>
      <c r="ONM7" s="41"/>
      <c r="ONN7" s="41"/>
      <c r="ONO7" s="41"/>
      <c r="ONP7" s="41"/>
      <c r="ONQ7" s="41"/>
      <c r="ONR7" s="41"/>
      <c r="ONS7" s="41"/>
      <c r="ONT7" s="41"/>
      <c r="ONU7" s="41"/>
      <c r="ONV7" s="41"/>
      <c r="ONW7" s="41"/>
      <c r="ONX7" s="41"/>
      <c r="ONY7" s="41"/>
      <c r="ONZ7" s="41"/>
      <c r="OOA7" s="41"/>
      <c r="OOB7" s="41"/>
      <c r="OOC7" s="41"/>
      <c r="OOD7" s="41"/>
      <c r="OOE7" s="41"/>
      <c r="OOF7" s="41"/>
      <c r="OOG7" s="41"/>
      <c r="OOH7" s="41"/>
      <c r="OOI7" s="41"/>
      <c r="OOJ7" s="41"/>
      <c r="OOK7" s="41"/>
      <c r="OOL7" s="41"/>
      <c r="OOM7" s="41"/>
      <c r="OON7" s="41"/>
      <c r="OOO7" s="41"/>
      <c r="OOP7" s="41"/>
      <c r="OOQ7" s="41"/>
      <c r="OOR7" s="41"/>
      <c r="OOS7" s="41"/>
      <c r="OOT7" s="41"/>
      <c r="OOU7" s="41"/>
      <c r="OOV7" s="41"/>
      <c r="OOW7" s="41"/>
      <c r="OOX7" s="41"/>
      <c r="OOY7" s="41"/>
      <c r="OOZ7" s="41"/>
      <c r="OPA7" s="41"/>
      <c r="OPB7" s="41"/>
      <c r="OPC7" s="41"/>
      <c r="OPD7" s="41"/>
      <c r="OPE7" s="41"/>
      <c r="OPF7" s="41"/>
      <c r="OPG7" s="41"/>
      <c r="OPH7" s="41"/>
      <c r="OPI7" s="41"/>
      <c r="OPJ7" s="41"/>
      <c r="OPK7" s="41"/>
      <c r="OPL7" s="41"/>
      <c r="OPM7" s="41"/>
      <c r="OPN7" s="41"/>
      <c r="OPO7" s="41"/>
      <c r="OPP7" s="41"/>
      <c r="OPQ7" s="41"/>
      <c r="OPR7" s="41"/>
      <c r="OPS7" s="41"/>
      <c r="OPT7" s="41"/>
      <c r="OPU7" s="41"/>
      <c r="OPV7" s="41"/>
      <c r="OPW7" s="41"/>
      <c r="OPX7" s="41"/>
      <c r="OPY7" s="41"/>
      <c r="OPZ7" s="41"/>
      <c r="OQA7" s="41"/>
      <c r="OQB7" s="41"/>
      <c r="OQC7" s="41"/>
      <c r="OQD7" s="41"/>
      <c r="OQE7" s="41"/>
      <c r="OQF7" s="41"/>
      <c r="OQG7" s="41"/>
      <c r="OQH7" s="41"/>
      <c r="OQI7" s="41"/>
      <c r="OQJ7" s="41"/>
      <c r="OQK7" s="41"/>
      <c r="OQL7" s="41"/>
      <c r="OQM7" s="41"/>
      <c r="OQN7" s="41"/>
      <c r="OQO7" s="41"/>
      <c r="OQP7" s="41"/>
      <c r="OQQ7" s="41"/>
      <c r="OQR7" s="41"/>
      <c r="OQS7" s="41"/>
      <c r="OQT7" s="41"/>
      <c r="OQU7" s="41"/>
      <c r="OQV7" s="41"/>
      <c r="OQW7" s="41"/>
      <c r="OQX7" s="41"/>
      <c r="OQY7" s="41"/>
      <c r="OQZ7" s="41"/>
      <c r="ORA7" s="41"/>
      <c r="ORB7" s="41"/>
      <c r="ORC7" s="41"/>
      <c r="ORD7" s="41"/>
      <c r="ORE7" s="41"/>
      <c r="ORF7" s="41"/>
      <c r="ORG7" s="41"/>
      <c r="ORH7" s="41"/>
      <c r="ORI7" s="41"/>
      <c r="ORJ7" s="41"/>
      <c r="ORK7" s="41"/>
      <c r="ORL7" s="41"/>
      <c r="ORM7" s="41"/>
      <c r="ORN7" s="41"/>
      <c r="ORO7" s="41"/>
      <c r="ORP7" s="41"/>
      <c r="ORQ7" s="41"/>
      <c r="ORR7" s="41"/>
      <c r="ORS7" s="41"/>
      <c r="ORT7" s="41"/>
      <c r="ORU7" s="41"/>
      <c r="ORV7" s="41"/>
      <c r="ORW7" s="41"/>
      <c r="ORX7" s="41"/>
      <c r="ORY7" s="41"/>
      <c r="ORZ7" s="41"/>
      <c r="OSA7" s="41"/>
      <c r="OSB7" s="41"/>
      <c r="OSC7" s="41"/>
      <c r="OSD7" s="41"/>
      <c r="OSE7" s="41"/>
      <c r="OSF7" s="41"/>
      <c r="OSG7" s="41"/>
      <c r="OSH7" s="41"/>
      <c r="OSI7" s="41"/>
      <c r="OSJ7" s="41"/>
      <c r="OSK7" s="41"/>
      <c r="OSL7" s="41"/>
      <c r="OSM7" s="41"/>
      <c r="OSN7" s="41"/>
      <c r="OSO7" s="41"/>
      <c r="OSP7" s="41"/>
      <c r="OSQ7" s="41"/>
      <c r="OSR7" s="41"/>
      <c r="OSS7" s="41"/>
      <c r="OST7" s="41"/>
      <c r="OSU7" s="41"/>
      <c r="OSV7" s="41"/>
      <c r="OSW7" s="41"/>
      <c r="OSX7" s="41"/>
      <c r="OSY7" s="41"/>
      <c r="OSZ7" s="41"/>
      <c r="OTA7" s="41"/>
      <c r="OTB7" s="41"/>
      <c r="OTC7" s="41"/>
      <c r="OTD7" s="41"/>
      <c r="OTE7" s="41"/>
      <c r="OTF7" s="41"/>
      <c r="OTG7" s="41"/>
      <c r="OTH7" s="41"/>
      <c r="OTI7" s="41"/>
      <c r="OTJ7" s="41"/>
      <c r="OTK7" s="41"/>
      <c r="OTL7" s="41"/>
      <c r="OTM7" s="41"/>
      <c r="OTN7" s="41"/>
      <c r="OTO7" s="41"/>
      <c r="OTP7" s="41"/>
      <c r="OTQ7" s="41"/>
      <c r="OTR7" s="41"/>
      <c r="OTS7" s="41"/>
      <c r="OTT7" s="41"/>
      <c r="OTU7" s="41"/>
      <c r="OTV7" s="41"/>
      <c r="OTW7" s="41"/>
      <c r="OTX7" s="41"/>
      <c r="OTY7" s="41"/>
      <c r="OTZ7" s="41"/>
      <c r="OUA7" s="41"/>
      <c r="OUB7" s="41"/>
      <c r="OUC7" s="41"/>
      <c r="OUD7" s="41"/>
      <c r="OUE7" s="41"/>
      <c r="OUF7" s="41"/>
      <c r="OUG7" s="41"/>
      <c r="OUH7" s="41"/>
      <c r="OUI7" s="41"/>
      <c r="OUJ7" s="41"/>
      <c r="OUK7" s="41"/>
      <c r="OUL7" s="41"/>
      <c r="OUM7" s="41"/>
      <c r="OUN7" s="41"/>
      <c r="OUO7" s="41"/>
      <c r="OUP7" s="41"/>
      <c r="OUQ7" s="41"/>
      <c r="OUR7" s="41"/>
      <c r="OUS7" s="41"/>
      <c r="OUT7" s="41"/>
      <c r="OUU7" s="41"/>
      <c r="OUV7" s="41"/>
      <c r="OUW7" s="41"/>
      <c r="OUX7" s="41"/>
      <c r="OUY7" s="41"/>
      <c r="OUZ7" s="41"/>
      <c r="OVA7" s="41"/>
      <c r="OVB7" s="41"/>
      <c r="OVC7" s="41"/>
      <c r="OVD7" s="41"/>
      <c r="OVE7" s="41"/>
      <c r="OVF7" s="41"/>
      <c r="OVG7" s="41"/>
      <c r="OVH7" s="41"/>
      <c r="OVI7" s="41"/>
      <c r="OVJ7" s="41"/>
      <c r="OVK7" s="41"/>
      <c r="OVL7" s="41"/>
      <c r="OVM7" s="41"/>
      <c r="OVN7" s="41"/>
      <c r="OVO7" s="41"/>
      <c r="OVP7" s="41"/>
      <c r="OVQ7" s="41"/>
      <c r="OVR7" s="41"/>
      <c r="OVS7" s="41"/>
      <c r="OVT7" s="41"/>
      <c r="OVU7" s="41"/>
      <c r="OVV7" s="41"/>
      <c r="OVW7" s="41"/>
      <c r="OVX7" s="41"/>
      <c r="OVY7" s="41"/>
      <c r="OVZ7" s="41"/>
      <c r="OWA7" s="41"/>
      <c r="OWB7" s="41"/>
      <c r="OWC7" s="41"/>
      <c r="OWD7" s="41"/>
      <c r="OWE7" s="41"/>
      <c r="OWF7" s="41"/>
      <c r="OWG7" s="41"/>
      <c r="OWH7" s="41"/>
      <c r="OWI7" s="41"/>
      <c r="OWJ7" s="41"/>
      <c r="OWK7" s="41"/>
      <c r="OWL7" s="41"/>
      <c r="OWM7" s="41"/>
      <c r="OWN7" s="41"/>
      <c r="OWO7" s="41"/>
      <c r="OWP7" s="41"/>
      <c r="OWQ7" s="41"/>
      <c r="OWR7" s="41"/>
      <c r="OWS7" s="41"/>
      <c r="OWT7" s="41"/>
      <c r="OWU7" s="41"/>
      <c r="OWV7" s="41"/>
      <c r="OWW7" s="41"/>
      <c r="OWX7" s="41"/>
      <c r="OWY7" s="41"/>
      <c r="OWZ7" s="41"/>
      <c r="OXA7" s="41"/>
      <c r="OXB7" s="41"/>
      <c r="OXC7" s="41"/>
      <c r="OXD7" s="41"/>
      <c r="OXE7" s="41"/>
      <c r="OXF7" s="41"/>
      <c r="OXG7" s="41"/>
      <c r="OXH7" s="41"/>
      <c r="OXI7" s="41"/>
      <c r="OXJ7" s="41"/>
      <c r="OXK7" s="41"/>
      <c r="OXL7" s="41"/>
      <c r="OXM7" s="41"/>
      <c r="OXN7" s="41"/>
      <c r="OXO7" s="41"/>
      <c r="OXP7" s="41"/>
      <c r="OXQ7" s="41"/>
      <c r="OXR7" s="41"/>
      <c r="OXS7" s="41"/>
      <c r="OXT7" s="41"/>
      <c r="OXU7" s="41"/>
      <c r="OXV7" s="41"/>
      <c r="OXW7" s="41"/>
      <c r="OXX7" s="41"/>
      <c r="OXY7" s="41"/>
      <c r="OXZ7" s="41"/>
      <c r="OYA7" s="41"/>
      <c r="OYB7" s="41"/>
      <c r="OYC7" s="41"/>
      <c r="OYD7" s="41"/>
      <c r="OYE7" s="41"/>
      <c r="OYF7" s="41"/>
      <c r="OYG7" s="41"/>
      <c r="OYH7" s="41"/>
      <c r="OYI7" s="41"/>
      <c r="OYJ7" s="41"/>
      <c r="OYK7" s="41"/>
      <c r="OYL7" s="41"/>
      <c r="OYM7" s="41"/>
      <c r="OYN7" s="41"/>
      <c r="OYO7" s="41"/>
      <c r="OYP7" s="41"/>
      <c r="OYQ7" s="41"/>
      <c r="OYR7" s="41"/>
      <c r="OYS7" s="41"/>
      <c r="OYT7" s="41"/>
      <c r="OYU7" s="41"/>
      <c r="OYV7" s="41"/>
      <c r="OYW7" s="41"/>
      <c r="OYX7" s="41"/>
      <c r="OYY7" s="41"/>
      <c r="OYZ7" s="41"/>
      <c r="OZA7" s="41"/>
      <c r="OZB7" s="41"/>
      <c r="OZC7" s="41"/>
      <c r="OZD7" s="41"/>
      <c r="OZE7" s="41"/>
      <c r="OZF7" s="41"/>
      <c r="OZG7" s="41"/>
      <c r="OZH7" s="41"/>
      <c r="OZI7" s="41"/>
      <c r="OZJ7" s="41"/>
      <c r="OZK7" s="41"/>
      <c r="OZL7" s="41"/>
      <c r="OZM7" s="41"/>
      <c r="OZN7" s="41"/>
      <c r="OZO7" s="41"/>
      <c r="OZP7" s="41"/>
      <c r="OZQ7" s="41"/>
      <c r="OZR7" s="41"/>
      <c r="OZS7" s="41"/>
      <c r="OZT7" s="41"/>
      <c r="OZU7" s="41"/>
      <c r="OZV7" s="41"/>
      <c r="OZW7" s="41"/>
      <c r="OZX7" s="41"/>
      <c r="OZY7" s="41"/>
      <c r="OZZ7" s="41"/>
      <c r="PAA7" s="41"/>
      <c r="PAB7" s="41"/>
      <c r="PAC7" s="41"/>
      <c r="PAD7" s="41"/>
      <c r="PAE7" s="41"/>
      <c r="PAF7" s="41"/>
      <c r="PAG7" s="41"/>
      <c r="PAH7" s="41"/>
      <c r="PAI7" s="41"/>
      <c r="PAJ7" s="41"/>
      <c r="PAK7" s="41"/>
      <c r="PAL7" s="41"/>
      <c r="PAM7" s="41"/>
      <c r="PAN7" s="41"/>
      <c r="PAO7" s="41"/>
      <c r="PAP7" s="41"/>
      <c r="PAQ7" s="41"/>
      <c r="PAR7" s="41"/>
      <c r="PAS7" s="41"/>
      <c r="PAT7" s="41"/>
      <c r="PAU7" s="41"/>
      <c r="PAV7" s="41"/>
      <c r="PAW7" s="41"/>
      <c r="PAX7" s="41"/>
      <c r="PAY7" s="41"/>
      <c r="PAZ7" s="41"/>
      <c r="PBA7" s="41"/>
      <c r="PBB7" s="41"/>
      <c r="PBC7" s="41"/>
      <c r="PBD7" s="41"/>
      <c r="PBE7" s="41"/>
      <c r="PBF7" s="41"/>
      <c r="PBG7" s="41"/>
      <c r="PBH7" s="41"/>
      <c r="PBI7" s="41"/>
      <c r="PBJ7" s="41"/>
      <c r="PBK7" s="41"/>
      <c r="PBL7" s="41"/>
      <c r="PBM7" s="41"/>
      <c r="PBN7" s="41"/>
      <c r="PBO7" s="41"/>
      <c r="PBP7" s="41"/>
      <c r="PBQ7" s="41"/>
      <c r="PBR7" s="41"/>
      <c r="PBS7" s="41"/>
      <c r="PBT7" s="41"/>
      <c r="PBU7" s="41"/>
      <c r="PBV7" s="41"/>
      <c r="PBW7" s="41"/>
      <c r="PBX7" s="41"/>
      <c r="PBY7" s="41"/>
      <c r="PBZ7" s="41"/>
      <c r="PCA7" s="41"/>
      <c r="PCB7" s="41"/>
      <c r="PCC7" s="41"/>
      <c r="PCD7" s="41"/>
      <c r="PCE7" s="41"/>
      <c r="PCF7" s="41"/>
      <c r="PCG7" s="41"/>
      <c r="PCH7" s="41"/>
      <c r="PCI7" s="41"/>
      <c r="PCJ7" s="41"/>
      <c r="PCK7" s="41"/>
      <c r="PCL7" s="41"/>
      <c r="PCM7" s="41"/>
      <c r="PCN7" s="41"/>
      <c r="PCO7" s="41"/>
      <c r="PCP7" s="41"/>
      <c r="PCQ7" s="41"/>
      <c r="PCR7" s="41"/>
      <c r="PCS7" s="41"/>
      <c r="PCT7" s="41"/>
      <c r="PCU7" s="41"/>
      <c r="PCV7" s="41"/>
      <c r="PCW7" s="41"/>
      <c r="PCX7" s="41"/>
      <c r="PCY7" s="41"/>
      <c r="PCZ7" s="41"/>
      <c r="PDA7" s="41"/>
      <c r="PDB7" s="41"/>
      <c r="PDC7" s="41"/>
      <c r="PDD7" s="41"/>
      <c r="PDE7" s="41"/>
      <c r="PDF7" s="41"/>
      <c r="PDG7" s="41"/>
      <c r="PDH7" s="41"/>
      <c r="PDI7" s="41"/>
      <c r="PDJ7" s="41"/>
      <c r="PDK7" s="41"/>
      <c r="PDL7" s="41"/>
      <c r="PDM7" s="41"/>
      <c r="PDN7" s="41"/>
      <c r="PDO7" s="41"/>
      <c r="PDP7" s="41"/>
      <c r="PDQ7" s="41"/>
      <c r="PDR7" s="41"/>
      <c r="PDS7" s="41"/>
      <c r="PDT7" s="41"/>
      <c r="PDU7" s="41"/>
      <c r="PDV7" s="41"/>
      <c r="PDW7" s="41"/>
      <c r="PDX7" s="41"/>
      <c r="PDY7" s="41"/>
      <c r="PDZ7" s="41"/>
      <c r="PEA7" s="41"/>
      <c r="PEB7" s="41"/>
      <c r="PEC7" s="41"/>
      <c r="PED7" s="41"/>
      <c r="PEE7" s="41"/>
      <c r="PEF7" s="41"/>
      <c r="PEG7" s="41"/>
      <c r="PEH7" s="41"/>
      <c r="PEI7" s="41"/>
      <c r="PEJ7" s="41"/>
      <c r="PEK7" s="41"/>
      <c r="PEL7" s="41"/>
      <c r="PEM7" s="41"/>
      <c r="PEN7" s="41"/>
      <c r="PEO7" s="41"/>
      <c r="PEP7" s="41"/>
      <c r="PEQ7" s="41"/>
      <c r="PER7" s="41"/>
      <c r="PES7" s="41"/>
      <c r="PET7" s="41"/>
      <c r="PEU7" s="41"/>
      <c r="PEV7" s="41"/>
      <c r="PEW7" s="41"/>
      <c r="PEX7" s="41"/>
      <c r="PEY7" s="41"/>
      <c r="PEZ7" s="41"/>
      <c r="PFA7" s="41"/>
      <c r="PFB7" s="41"/>
      <c r="PFC7" s="41"/>
      <c r="PFD7" s="41"/>
      <c r="PFE7" s="41"/>
      <c r="PFF7" s="41"/>
      <c r="PFG7" s="41"/>
      <c r="PFH7" s="41"/>
      <c r="PFI7" s="41"/>
      <c r="PFJ7" s="41"/>
      <c r="PFK7" s="41"/>
      <c r="PFL7" s="41"/>
      <c r="PFM7" s="41"/>
      <c r="PFN7" s="41"/>
      <c r="PFO7" s="41"/>
      <c r="PFP7" s="41"/>
      <c r="PFQ7" s="41"/>
      <c r="PFR7" s="41"/>
      <c r="PFS7" s="41"/>
      <c r="PFT7" s="41"/>
      <c r="PFU7" s="41"/>
      <c r="PFV7" s="41"/>
      <c r="PFW7" s="41"/>
      <c r="PFX7" s="41"/>
      <c r="PFY7" s="41"/>
      <c r="PFZ7" s="41"/>
      <c r="PGA7" s="41"/>
      <c r="PGB7" s="41"/>
      <c r="PGC7" s="41"/>
      <c r="PGD7" s="41"/>
      <c r="PGE7" s="41"/>
      <c r="PGF7" s="41"/>
      <c r="PGG7" s="41"/>
      <c r="PGH7" s="41"/>
      <c r="PGI7" s="41"/>
      <c r="PGJ7" s="41"/>
      <c r="PGK7" s="41"/>
      <c r="PGL7" s="41"/>
      <c r="PGM7" s="41"/>
      <c r="PGN7" s="41"/>
      <c r="PGO7" s="41"/>
      <c r="PGP7" s="41"/>
      <c r="PGQ7" s="41"/>
      <c r="PGR7" s="41"/>
      <c r="PGS7" s="41"/>
      <c r="PGT7" s="41"/>
      <c r="PGU7" s="41"/>
      <c r="PGV7" s="41"/>
      <c r="PGW7" s="41"/>
      <c r="PGX7" s="41"/>
      <c r="PGY7" s="41"/>
      <c r="PGZ7" s="41"/>
      <c r="PHA7" s="41"/>
      <c r="PHB7" s="41"/>
      <c r="PHC7" s="41"/>
      <c r="PHD7" s="41"/>
      <c r="PHE7" s="41"/>
      <c r="PHF7" s="41"/>
      <c r="PHG7" s="41"/>
      <c r="PHH7" s="41"/>
      <c r="PHI7" s="41"/>
      <c r="PHJ7" s="41"/>
      <c r="PHK7" s="41"/>
      <c r="PHL7" s="41"/>
      <c r="PHM7" s="41"/>
      <c r="PHN7" s="41"/>
      <c r="PHO7" s="41"/>
      <c r="PHP7" s="41"/>
      <c r="PHQ7" s="41"/>
      <c r="PHR7" s="41"/>
      <c r="PHS7" s="41"/>
      <c r="PHT7" s="41"/>
      <c r="PHU7" s="41"/>
      <c r="PHV7" s="41"/>
      <c r="PHW7" s="41"/>
      <c r="PHX7" s="41"/>
      <c r="PHY7" s="41"/>
      <c r="PHZ7" s="41"/>
      <c r="PIA7" s="41"/>
      <c r="PIB7" s="41"/>
      <c r="PIC7" s="41"/>
      <c r="PID7" s="41"/>
      <c r="PIE7" s="41"/>
      <c r="PIF7" s="41"/>
      <c r="PIG7" s="41"/>
      <c r="PIH7" s="41"/>
      <c r="PII7" s="41"/>
      <c r="PIJ7" s="41"/>
      <c r="PIK7" s="41"/>
      <c r="PIL7" s="41"/>
      <c r="PIM7" s="41"/>
      <c r="PIN7" s="41"/>
      <c r="PIO7" s="41"/>
      <c r="PIP7" s="41"/>
      <c r="PIQ7" s="41"/>
      <c r="PIR7" s="41"/>
      <c r="PIS7" s="41"/>
      <c r="PIT7" s="41"/>
      <c r="PIU7" s="41"/>
      <c r="PIV7" s="41"/>
      <c r="PIW7" s="41"/>
      <c r="PIX7" s="41"/>
      <c r="PIY7" s="41"/>
      <c r="PIZ7" s="41"/>
      <c r="PJA7" s="41"/>
      <c r="PJB7" s="41"/>
      <c r="PJC7" s="41"/>
      <c r="PJD7" s="41"/>
      <c r="PJE7" s="41"/>
      <c r="PJF7" s="41"/>
      <c r="PJG7" s="41"/>
      <c r="PJH7" s="41"/>
      <c r="PJI7" s="41"/>
      <c r="PJJ7" s="41"/>
      <c r="PJK7" s="41"/>
      <c r="PJL7" s="41"/>
      <c r="PJM7" s="41"/>
      <c r="PJN7" s="41"/>
      <c r="PJO7" s="41"/>
      <c r="PJP7" s="41"/>
      <c r="PJQ7" s="41"/>
      <c r="PJR7" s="41"/>
      <c r="PJS7" s="41"/>
      <c r="PJT7" s="41"/>
      <c r="PJU7" s="41"/>
      <c r="PJV7" s="41"/>
      <c r="PJW7" s="41"/>
      <c r="PJX7" s="41"/>
      <c r="PJY7" s="41"/>
      <c r="PJZ7" s="41"/>
      <c r="PKA7" s="41"/>
      <c r="PKB7" s="41"/>
      <c r="PKC7" s="41"/>
      <c r="PKD7" s="41"/>
      <c r="PKE7" s="41"/>
      <c r="PKF7" s="41"/>
      <c r="PKG7" s="41"/>
      <c r="PKH7" s="41"/>
      <c r="PKI7" s="41"/>
      <c r="PKJ7" s="41"/>
      <c r="PKK7" s="41"/>
      <c r="PKL7" s="41"/>
      <c r="PKM7" s="41"/>
      <c r="PKN7" s="41"/>
      <c r="PKO7" s="41"/>
      <c r="PKP7" s="41"/>
      <c r="PKQ7" s="41"/>
      <c r="PKR7" s="41"/>
      <c r="PKS7" s="41"/>
      <c r="PKT7" s="41"/>
      <c r="PKU7" s="41"/>
      <c r="PKV7" s="41"/>
      <c r="PKW7" s="41"/>
      <c r="PKX7" s="41"/>
      <c r="PKY7" s="41"/>
      <c r="PKZ7" s="41"/>
      <c r="PLA7" s="41"/>
      <c r="PLB7" s="41"/>
      <c r="PLC7" s="41"/>
      <c r="PLD7" s="41"/>
      <c r="PLE7" s="41"/>
      <c r="PLF7" s="41"/>
      <c r="PLG7" s="41"/>
      <c r="PLH7" s="41"/>
      <c r="PLI7" s="41"/>
      <c r="PLJ7" s="41"/>
      <c r="PLK7" s="41"/>
      <c r="PLL7" s="41"/>
      <c r="PLM7" s="41"/>
      <c r="PLN7" s="41"/>
      <c r="PLO7" s="41"/>
      <c r="PLP7" s="41"/>
      <c r="PLQ7" s="41"/>
      <c r="PLR7" s="41"/>
      <c r="PLS7" s="41"/>
      <c r="PLT7" s="41"/>
      <c r="PLU7" s="41"/>
      <c r="PLV7" s="41"/>
      <c r="PLW7" s="41"/>
      <c r="PLX7" s="41"/>
      <c r="PLY7" s="41"/>
      <c r="PLZ7" s="41"/>
      <c r="PMA7" s="41"/>
      <c r="PMB7" s="41"/>
      <c r="PMC7" s="41"/>
      <c r="PMD7" s="41"/>
      <c r="PME7" s="41"/>
      <c r="PMF7" s="41"/>
      <c r="PMG7" s="41"/>
      <c r="PMH7" s="41"/>
      <c r="PMI7" s="41"/>
      <c r="PMJ7" s="41"/>
      <c r="PMK7" s="41"/>
      <c r="PML7" s="41"/>
      <c r="PMM7" s="41"/>
      <c r="PMN7" s="41"/>
      <c r="PMO7" s="41"/>
      <c r="PMP7" s="41"/>
      <c r="PMQ7" s="41"/>
      <c r="PMR7" s="41"/>
      <c r="PMS7" s="41"/>
      <c r="PMT7" s="41"/>
      <c r="PMU7" s="41"/>
      <c r="PMV7" s="41"/>
      <c r="PMW7" s="41"/>
      <c r="PMX7" s="41"/>
      <c r="PMY7" s="41"/>
      <c r="PMZ7" s="41"/>
      <c r="PNA7" s="41"/>
      <c r="PNB7" s="41"/>
      <c r="PNC7" s="41"/>
      <c r="PND7" s="41"/>
      <c r="PNE7" s="41"/>
      <c r="PNF7" s="41"/>
      <c r="PNG7" s="41"/>
      <c r="PNH7" s="41"/>
      <c r="PNI7" s="41"/>
      <c r="PNJ7" s="41"/>
      <c r="PNK7" s="41"/>
      <c r="PNL7" s="41"/>
      <c r="PNM7" s="41"/>
      <c r="PNN7" s="41"/>
      <c r="PNO7" s="41"/>
      <c r="PNP7" s="41"/>
      <c r="PNQ7" s="41"/>
      <c r="PNR7" s="41"/>
      <c r="PNS7" s="41"/>
      <c r="PNT7" s="41"/>
      <c r="PNU7" s="41"/>
      <c r="PNV7" s="41"/>
      <c r="PNW7" s="41"/>
      <c r="PNX7" s="41"/>
      <c r="PNY7" s="41"/>
      <c r="PNZ7" s="41"/>
      <c r="POA7" s="41"/>
      <c r="POB7" s="41"/>
      <c r="POC7" s="41"/>
      <c r="POD7" s="41"/>
      <c r="POE7" s="41"/>
      <c r="POF7" s="41"/>
      <c r="POG7" s="41"/>
      <c r="POH7" s="41"/>
      <c r="POI7" s="41"/>
      <c r="POJ7" s="41"/>
      <c r="POK7" s="41"/>
      <c r="POL7" s="41"/>
      <c r="POM7" s="41"/>
      <c r="PON7" s="41"/>
      <c r="POO7" s="41"/>
      <c r="POP7" s="41"/>
      <c r="POQ7" s="41"/>
      <c r="POR7" s="41"/>
      <c r="POS7" s="41"/>
      <c r="POT7" s="41"/>
      <c r="POU7" s="41"/>
      <c r="POV7" s="41"/>
      <c r="POW7" s="41"/>
      <c r="POX7" s="41"/>
      <c r="POY7" s="41"/>
      <c r="POZ7" s="41"/>
      <c r="PPA7" s="41"/>
      <c r="PPB7" s="41"/>
      <c r="PPC7" s="41"/>
      <c r="PPD7" s="41"/>
      <c r="PPE7" s="41"/>
      <c r="PPF7" s="41"/>
      <c r="PPG7" s="41"/>
      <c r="PPH7" s="41"/>
      <c r="PPI7" s="41"/>
      <c r="PPJ7" s="41"/>
      <c r="PPK7" s="41"/>
      <c r="PPL7" s="41"/>
      <c r="PPM7" s="41"/>
      <c r="PPN7" s="41"/>
      <c r="PPO7" s="41"/>
      <c r="PPP7" s="41"/>
      <c r="PPQ7" s="41"/>
      <c r="PPR7" s="41"/>
      <c r="PPS7" s="41"/>
      <c r="PPT7" s="41"/>
      <c r="PPU7" s="41"/>
      <c r="PPV7" s="41"/>
      <c r="PPW7" s="41"/>
      <c r="PPX7" s="41"/>
      <c r="PPY7" s="41"/>
      <c r="PPZ7" s="41"/>
      <c r="PQA7" s="41"/>
      <c r="PQB7" s="41"/>
      <c r="PQC7" s="41"/>
      <c r="PQD7" s="41"/>
      <c r="PQE7" s="41"/>
      <c r="PQF7" s="41"/>
      <c r="PQG7" s="41"/>
      <c r="PQH7" s="41"/>
      <c r="PQI7" s="41"/>
      <c r="PQJ7" s="41"/>
      <c r="PQK7" s="41"/>
      <c r="PQL7" s="41"/>
      <c r="PQM7" s="41"/>
      <c r="PQN7" s="41"/>
      <c r="PQO7" s="41"/>
      <c r="PQP7" s="41"/>
      <c r="PQQ7" s="41"/>
      <c r="PQR7" s="41"/>
      <c r="PQS7" s="41"/>
      <c r="PQT7" s="41"/>
      <c r="PQU7" s="41"/>
      <c r="PQV7" s="41"/>
      <c r="PQW7" s="41"/>
      <c r="PQX7" s="41"/>
      <c r="PQY7" s="41"/>
      <c r="PQZ7" s="41"/>
      <c r="PRA7" s="41"/>
      <c r="PRB7" s="41"/>
      <c r="PRC7" s="41"/>
      <c r="PRD7" s="41"/>
      <c r="PRE7" s="41"/>
      <c r="PRF7" s="41"/>
      <c r="PRG7" s="41"/>
      <c r="PRH7" s="41"/>
      <c r="PRI7" s="41"/>
      <c r="PRJ7" s="41"/>
      <c r="PRK7" s="41"/>
      <c r="PRL7" s="41"/>
      <c r="PRM7" s="41"/>
      <c r="PRN7" s="41"/>
      <c r="PRO7" s="41"/>
      <c r="PRP7" s="41"/>
      <c r="PRQ7" s="41"/>
      <c r="PRR7" s="41"/>
      <c r="PRS7" s="41"/>
      <c r="PRT7" s="41"/>
      <c r="PRU7" s="41"/>
      <c r="PRV7" s="41"/>
      <c r="PRW7" s="41"/>
      <c r="PRX7" s="41"/>
      <c r="PRY7" s="41"/>
      <c r="PRZ7" s="41"/>
      <c r="PSA7" s="41"/>
      <c r="PSB7" s="41"/>
      <c r="PSC7" s="41"/>
      <c r="PSD7" s="41"/>
      <c r="PSE7" s="41"/>
      <c r="PSF7" s="41"/>
      <c r="PSG7" s="41"/>
      <c r="PSH7" s="41"/>
      <c r="PSI7" s="41"/>
      <c r="PSJ7" s="41"/>
      <c r="PSK7" s="41"/>
      <c r="PSL7" s="41"/>
      <c r="PSM7" s="41"/>
      <c r="PSN7" s="41"/>
      <c r="PSO7" s="41"/>
      <c r="PSP7" s="41"/>
      <c r="PSQ7" s="41"/>
      <c r="PSR7" s="41"/>
      <c r="PSS7" s="41"/>
      <c r="PST7" s="41"/>
      <c r="PSU7" s="41"/>
      <c r="PSV7" s="41"/>
      <c r="PSW7" s="41"/>
      <c r="PSX7" s="41"/>
      <c r="PSY7" s="41"/>
      <c r="PSZ7" s="41"/>
      <c r="PTA7" s="41"/>
      <c r="PTB7" s="41"/>
      <c r="PTC7" s="41"/>
      <c r="PTD7" s="41"/>
      <c r="PTE7" s="41"/>
      <c r="PTF7" s="41"/>
      <c r="PTG7" s="41"/>
      <c r="PTH7" s="41"/>
      <c r="PTI7" s="41"/>
      <c r="PTJ7" s="41"/>
      <c r="PTK7" s="41"/>
      <c r="PTL7" s="41"/>
      <c r="PTM7" s="41"/>
      <c r="PTN7" s="41"/>
      <c r="PTO7" s="41"/>
      <c r="PTP7" s="41"/>
      <c r="PTQ7" s="41"/>
      <c r="PTR7" s="41"/>
      <c r="PTS7" s="41"/>
      <c r="PTT7" s="41"/>
      <c r="PTU7" s="41"/>
      <c r="PTV7" s="41"/>
      <c r="PTW7" s="41"/>
      <c r="PTX7" s="41"/>
      <c r="PTY7" s="41"/>
      <c r="PTZ7" s="41"/>
      <c r="PUA7" s="41"/>
      <c r="PUB7" s="41"/>
      <c r="PUC7" s="41"/>
      <c r="PUD7" s="41"/>
      <c r="PUE7" s="41"/>
      <c r="PUF7" s="41"/>
      <c r="PUG7" s="41"/>
      <c r="PUH7" s="41"/>
      <c r="PUI7" s="41"/>
      <c r="PUJ7" s="41"/>
      <c r="PUK7" s="41"/>
      <c r="PUL7" s="41"/>
      <c r="PUM7" s="41"/>
      <c r="PUN7" s="41"/>
      <c r="PUO7" s="41"/>
      <c r="PUP7" s="41"/>
      <c r="PUQ7" s="41"/>
      <c r="PUR7" s="41"/>
      <c r="PUS7" s="41"/>
      <c r="PUT7" s="41"/>
      <c r="PUU7" s="41"/>
      <c r="PUV7" s="41"/>
      <c r="PUW7" s="41"/>
      <c r="PUX7" s="41"/>
      <c r="PUY7" s="41"/>
      <c r="PUZ7" s="41"/>
      <c r="PVA7" s="41"/>
      <c r="PVB7" s="41"/>
      <c r="PVC7" s="41"/>
      <c r="PVD7" s="41"/>
      <c r="PVE7" s="41"/>
      <c r="PVF7" s="41"/>
      <c r="PVG7" s="41"/>
      <c r="PVH7" s="41"/>
      <c r="PVI7" s="41"/>
      <c r="PVJ7" s="41"/>
      <c r="PVK7" s="41"/>
      <c r="PVL7" s="41"/>
      <c r="PVM7" s="41"/>
      <c r="PVN7" s="41"/>
      <c r="PVO7" s="41"/>
      <c r="PVP7" s="41"/>
      <c r="PVQ7" s="41"/>
      <c r="PVR7" s="41"/>
      <c r="PVS7" s="41"/>
      <c r="PVT7" s="41"/>
      <c r="PVU7" s="41"/>
      <c r="PVV7" s="41"/>
      <c r="PVW7" s="41"/>
      <c r="PVX7" s="41"/>
      <c r="PVY7" s="41"/>
      <c r="PVZ7" s="41"/>
      <c r="PWA7" s="41"/>
      <c r="PWB7" s="41"/>
      <c r="PWC7" s="41"/>
      <c r="PWD7" s="41"/>
      <c r="PWE7" s="41"/>
      <c r="PWF7" s="41"/>
      <c r="PWG7" s="41"/>
      <c r="PWH7" s="41"/>
      <c r="PWI7" s="41"/>
      <c r="PWJ7" s="41"/>
      <c r="PWK7" s="41"/>
      <c r="PWL7" s="41"/>
      <c r="PWM7" s="41"/>
      <c r="PWN7" s="41"/>
      <c r="PWO7" s="41"/>
      <c r="PWP7" s="41"/>
      <c r="PWQ7" s="41"/>
      <c r="PWR7" s="41"/>
      <c r="PWS7" s="41"/>
      <c r="PWT7" s="41"/>
      <c r="PWU7" s="41"/>
      <c r="PWV7" s="41"/>
      <c r="PWW7" s="41"/>
      <c r="PWX7" s="41"/>
      <c r="PWY7" s="41"/>
      <c r="PWZ7" s="41"/>
      <c r="PXA7" s="41"/>
      <c r="PXB7" s="41"/>
      <c r="PXC7" s="41"/>
      <c r="PXD7" s="41"/>
      <c r="PXE7" s="41"/>
      <c r="PXF7" s="41"/>
      <c r="PXG7" s="41"/>
      <c r="PXH7" s="41"/>
      <c r="PXI7" s="41"/>
      <c r="PXJ7" s="41"/>
      <c r="PXK7" s="41"/>
      <c r="PXL7" s="41"/>
      <c r="PXM7" s="41"/>
      <c r="PXN7" s="41"/>
      <c r="PXO7" s="41"/>
      <c r="PXP7" s="41"/>
      <c r="PXQ7" s="41"/>
      <c r="PXR7" s="41"/>
      <c r="PXS7" s="41"/>
      <c r="PXT7" s="41"/>
      <c r="PXU7" s="41"/>
      <c r="PXV7" s="41"/>
      <c r="PXW7" s="41"/>
      <c r="PXX7" s="41"/>
      <c r="PXY7" s="41"/>
      <c r="PXZ7" s="41"/>
      <c r="PYA7" s="41"/>
      <c r="PYB7" s="41"/>
      <c r="PYC7" s="41"/>
      <c r="PYD7" s="41"/>
      <c r="PYE7" s="41"/>
      <c r="PYF7" s="41"/>
      <c r="PYG7" s="41"/>
      <c r="PYH7" s="41"/>
      <c r="PYI7" s="41"/>
      <c r="PYJ7" s="41"/>
      <c r="PYK7" s="41"/>
      <c r="PYL7" s="41"/>
      <c r="PYM7" s="41"/>
      <c r="PYN7" s="41"/>
      <c r="PYO7" s="41"/>
      <c r="PYP7" s="41"/>
      <c r="PYQ7" s="41"/>
      <c r="PYR7" s="41"/>
      <c r="PYS7" s="41"/>
      <c r="PYT7" s="41"/>
      <c r="PYU7" s="41"/>
      <c r="PYV7" s="41"/>
      <c r="PYW7" s="41"/>
      <c r="PYX7" s="41"/>
      <c r="PYY7" s="41"/>
      <c r="PYZ7" s="41"/>
      <c r="PZA7" s="41"/>
      <c r="PZB7" s="41"/>
      <c r="PZC7" s="41"/>
      <c r="PZD7" s="41"/>
      <c r="PZE7" s="41"/>
      <c r="PZF7" s="41"/>
      <c r="PZG7" s="41"/>
      <c r="PZH7" s="41"/>
      <c r="PZI7" s="41"/>
      <c r="PZJ7" s="41"/>
      <c r="PZK7" s="41"/>
      <c r="PZL7" s="41"/>
      <c r="PZM7" s="41"/>
      <c r="PZN7" s="41"/>
      <c r="PZO7" s="41"/>
      <c r="PZP7" s="41"/>
      <c r="PZQ7" s="41"/>
      <c r="PZR7" s="41"/>
      <c r="PZS7" s="41"/>
      <c r="PZT7" s="41"/>
      <c r="PZU7" s="41"/>
      <c r="PZV7" s="41"/>
      <c r="PZW7" s="41"/>
      <c r="PZX7" s="41"/>
      <c r="PZY7" s="41"/>
      <c r="PZZ7" s="41"/>
      <c r="QAA7" s="41"/>
      <c r="QAB7" s="41"/>
      <c r="QAC7" s="41"/>
      <c r="QAD7" s="41"/>
      <c r="QAE7" s="41"/>
      <c r="QAF7" s="41"/>
      <c r="QAG7" s="41"/>
      <c r="QAH7" s="41"/>
      <c r="QAI7" s="41"/>
      <c r="QAJ7" s="41"/>
      <c r="QAK7" s="41"/>
      <c r="QAL7" s="41"/>
      <c r="QAM7" s="41"/>
      <c r="QAN7" s="41"/>
      <c r="QAO7" s="41"/>
      <c r="QAP7" s="41"/>
      <c r="QAQ7" s="41"/>
      <c r="QAR7" s="41"/>
      <c r="QAS7" s="41"/>
      <c r="QAT7" s="41"/>
      <c r="QAU7" s="41"/>
      <c r="QAV7" s="41"/>
      <c r="QAW7" s="41"/>
      <c r="QAX7" s="41"/>
      <c r="QAY7" s="41"/>
      <c r="QAZ7" s="41"/>
      <c r="QBA7" s="41"/>
      <c r="QBB7" s="41"/>
      <c r="QBC7" s="41"/>
      <c r="QBD7" s="41"/>
      <c r="QBE7" s="41"/>
      <c r="QBF7" s="41"/>
      <c r="QBG7" s="41"/>
      <c r="QBH7" s="41"/>
      <c r="QBI7" s="41"/>
      <c r="QBJ7" s="41"/>
      <c r="QBK7" s="41"/>
      <c r="QBL7" s="41"/>
      <c r="QBM7" s="41"/>
      <c r="QBN7" s="41"/>
      <c r="QBO7" s="41"/>
      <c r="QBP7" s="41"/>
      <c r="QBQ7" s="41"/>
      <c r="QBR7" s="41"/>
      <c r="QBS7" s="41"/>
      <c r="QBT7" s="41"/>
      <c r="QBU7" s="41"/>
      <c r="QBV7" s="41"/>
      <c r="QBW7" s="41"/>
      <c r="QBX7" s="41"/>
      <c r="QBY7" s="41"/>
      <c r="QBZ7" s="41"/>
      <c r="QCA7" s="41"/>
      <c r="QCB7" s="41"/>
      <c r="QCC7" s="41"/>
      <c r="QCD7" s="41"/>
      <c r="QCE7" s="41"/>
      <c r="QCF7" s="41"/>
      <c r="QCG7" s="41"/>
      <c r="QCH7" s="41"/>
      <c r="QCI7" s="41"/>
      <c r="QCJ7" s="41"/>
      <c r="QCK7" s="41"/>
      <c r="QCL7" s="41"/>
      <c r="QCM7" s="41"/>
      <c r="QCN7" s="41"/>
      <c r="QCO7" s="41"/>
      <c r="QCP7" s="41"/>
      <c r="QCQ7" s="41"/>
      <c r="QCR7" s="41"/>
      <c r="QCS7" s="41"/>
      <c r="QCT7" s="41"/>
      <c r="QCU7" s="41"/>
      <c r="QCV7" s="41"/>
      <c r="QCW7" s="41"/>
      <c r="QCX7" s="41"/>
      <c r="QCY7" s="41"/>
      <c r="QCZ7" s="41"/>
      <c r="QDA7" s="41"/>
      <c r="QDB7" s="41"/>
      <c r="QDC7" s="41"/>
      <c r="QDD7" s="41"/>
      <c r="QDE7" s="41"/>
      <c r="QDF7" s="41"/>
      <c r="QDG7" s="41"/>
      <c r="QDH7" s="41"/>
      <c r="QDI7" s="41"/>
      <c r="QDJ7" s="41"/>
      <c r="QDK7" s="41"/>
      <c r="QDL7" s="41"/>
      <c r="QDM7" s="41"/>
      <c r="QDN7" s="41"/>
      <c r="QDO7" s="41"/>
      <c r="QDP7" s="41"/>
      <c r="QDQ7" s="41"/>
      <c r="QDR7" s="41"/>
      <c r="QDS7" s="41"/>
      <c r="QDT7" s="41"/>
      <c r="QDU7" s="41"/>
      <c r="QDV7" s="41"/>
      <c r="QDW7" s="41"/>
      <c r="QDX7" s="41"/>
      <c r="QDY7" s="41"/>
      <c r="QDZ7" s="41"/>
      <c r="QEA7" s="41"/>
      <c r="QEB7" s="41"/>
      <c r="QEC7" s="41"/>
      <c r="QED7" s="41"/>
      <c r="QEE7" s="41"/>
      <c r="QEF7" s="41"/>
      <c r="QEG7" s="41"/>
      <c r="QEH7" s="41"/>
      <c r="QEI7" s="41"/>
      <c r="QEJ7" s="41"/>
      <c r="QEK7" s="41"/>
      <c r="QEL7" s="41"/>
      <c r="QEM7" s="41"/>
      <c r="QEN7" s="41"/>
      <c r="QEO7" s="41"/>
      <c r="QEP7" s="41"/>
      <c r="QEQ7" s="41"/>
      <c r="QER7" s="41"/>
      <c r="QES7" s="41"/>
      <c r="QET7" s="41"/>
      <c r="QEU7" s="41"/>
      <c r="QEV7" s="41"/>
      <c r="QEW7" s="41"/>
      <c r="QEX7" s="41"/>
      <c r="QEY7" s="41"/>
      <c r="QEZ7" s="41"/>
      <c r="QFA7" s="41"/>
      <c r="QFB7" s="41"/>
      <c r="QFC7" s="41"/>
      <c r="QFD7" s="41"/>
      <c r="QFE7" s="41"/>
      <c r="QFF7" s="41"/>
      <c r="QFG7" s="41"/>
      <c r="QFH7" s="41"/>
      <c r="QFI7" s="41"/>
      <c r="QFJ7" s="41"/>
      <c r="QFK7" s="41"/>
      <c r="QFL7" s="41"/>
      <c r="QFM7" s="41"/>
      <c r="QFN7" s="41"/>
      <c r="QFO7" s="41"/>
      <c r="QFP7" s="41"/>
      <c r="QFQ7" s="41"/>
      <c r="QFR7" s="41"/>
      <c r="QFS7" s="41"/>
      <c r="QFT7" s="41"/>
      <c r="QFU7" s="41"/>
      <c r="QFV7" s="41"/>
      <c r="QFW7" s="41"/>
      <c r="QFX7" s="41"/>
      <c r="QFY7" s="41"/>
      <c r="QFZ7" s="41"/>
      <c r="QGA7" s="41"/>
      <c r="QGB7" s="41"/>
      <c r="QGC7" s="41"/>
      <c r="QGD7" s="41"/>
      <c r="QGE7" s="41"/>
      <c r="QGF7" s="41"/>
      <c r="QGG7" s="41"/>
      <c r="QGH7" s="41"/>
      <c r="QGI7" s="41"/>
      <c r="QGJ7" s="41"/>
      <c r="QGK7" s="41"/>
      <c r="QGL7" s="41"/>
      <c r="QGM7" s="41"/>
      <c r="QGN7" s="41"/>
      <c r="QGO7" s="41"/>
      <c r="QGP7" s="41"/>
      <c r="QGQ7" s="41"/>
      <c r="QGR7" s="41"/>
      <c r="QGS7" s="41"/>
      <c r="QGT7" s="41"/>
      <c r="QGU7" s="41"/>
      <c r="QGV7" s="41"/>
      <c r="QGW7" s="41"/>
      <c r="QGX7" s="41"/>
      <c r="QGY7" s="41"/>
      <c r="QGZ7" s="41"/>
      <c r="QHA7" s="41"/>
      <c r="QHB7" s="41"/>
      <c r="QHC7" s="41"/>
      <c r="QHD7" s="41"/>
      <c r="QHE7" s="41"/>
      <c r="QHF7" s="41"/>
      <c r="QHG7" s="41"/>
      <c r="QHH7" s="41"/>
      <c r="QHI7" s="41"/>
      <c r="QHJ7" s="41"/>
      <c r="QHK7" s="41"/>
      <c r="QHL7" s="41"/>
      <c r="QHM7" s="41"/>
      <c r="QHN7" s="41"/>
      <c r="QHO7" s="41"/>
      <c r="QHP7" s="41"/>
      <c r="QHQ7" s="41"/>
      <c r="QHR7" s="41"/>
      <c r="QHS7" s="41"/>
      <c r="QHT7" s="41"/>
      <c r="QHU7" s="41"/>
      <c r="QHV7" s="41"/>
      <c r="QHW7" s="41"/>
      <c r="QHX7" s="41"/>
      <c r="QHY7" s="41"/>
      <c r="QHZ7" s="41"/>
      <c r="QIA7" s="41"/>
      <c r="QIB7" s="41"/>
      <c r="QIC7" s="41"/>
      <c r="QID7" s="41"/>
      <c r="QIE7" s="41"/>
      <c r="QIF7" s="41"/>
      <c r="QIG7" s="41"/>
      <c r="QIH7" s="41"/>
      <c r="QII7" s="41"/>
      <c r="QIJ7" s="41"/>
      <c r="QIK7" s="41"/>
      <c r="QIL7" s="41"/>
      <c r="QIM7" s="41"/>
      <c r="QIN7" s="41"/>
      <c r="QIO7" s="41"/>
      <c r="QIP7" s="41"/>
      <c r="QIQ7" s="41"/>
      <c r="QIR7" s="41"/>
      <c r="QIS7" s="41"/>
      <c r="QIT7" s="41"/>
      <c r="QIU7" s="41"/>
      <c r="QIV7" s="41"/>
      <c r="QIW7" s="41"/>
      <c r="QIX7" s="41"/>
      <c r="QIY7" s="41"/>
      <c r="QIZ7" s="41"/>
      <c r="QJA7" s="41"/>
      <c r="QJB7" s="41"/>
      <c r="QJC7" s="41"/>
      <c r="QJD7" s="41"/>
      <c r="QJE7" s="41"/>
      <c r="QJF7" s="41"/>
      <c r="QJG7" s="41"/>
      <c r="QJH7" s="41"/>
      <c r="QJI7" s="41"/>
      <c r="QJJ7" s="41"/>
      <c r="QJK7" s="41"/>
      <c r="QJL7" s="41"/>
      <c r="QJM7" s="41"/>
      <c r="QJN7" s="41"/>
      <c r="QJO7" s="41"/>
      <c r="QJP7" s="41"/>
      <c r="QJQ7" s="41"/>
      <c r="QJR7" s="41"/>
      <c r="QJS7" s="41"/>
      <c r="QJT7" s="41"/>
      <c r="QJU7" s="41"/>
      <c r="QJV7" s="41"/>
      <c r="QJW7" s="41"/>
      <c r="QJX7" s="41"/>
      <c r="QJY7" s="41"/>
      <c r="QJZ7" s="41"/>
      <c r="QKA7" s="41"/>
      <c r="QKB7" s="41"/>
      <c r="QKC7" s="41"/>
      <c r="QKD7" s="41"/>
      <c r="QKE7" s="41"/>
      <c r="QKF7" s="41"/>
      <c r="QKG7" s="41"/>
      <c r="QKH7" s="41"/>
      <c r="QKI7" s="41"/>
      <c r="QKJ7" s="41"/>
      <c r="QKK7" s="41"/>
      <c r="QKL7" s="41"/>
      <c r="QKM7" s="41"/>
      <c r="QKN7" s="41"/>
      <c r="QKO7" s="41"/>
      <c r="QKP7" s="41"/>
      <c r="QKQ7" s="41"/>
      <c r="QKR7" s="41"/>
      <c r="QKS7" s="41"/>
      <c r="QKT7" s="41"/>
      <c r="QKU7" s="41"/>
      <c r="QKV7" s="41"/>
      <c r="QKW7" s="41"/>
      <c r="QKX7" s="41"/>
      <c r="QKY7" s="41"/>
      <c r="QKZ7" s="41"/>
      <c r="QLA7" s="41"/>
      <c r="QLB7" s="41"/>
      <c r="QLC7" s="41"/>
      <c r="QLD7" s="41"/>
      <c r="QLE7" s="41"/>
      <c r="QLF7" s="41"/>
      <c r="QLG7" s="41"/>
      <c r="QLH7" s="41"/>
      <c r="QLI7" s="41"/>
      <c r="QLJ7" s="41"/>
      <c r="QLK7" s="41"/>
      <c r="QLL7" s="41"/>
      <c r="QLM7" s="41"/>
      <c r="QLN7" s="41"/>
      <c r="QLO7" s="41"/>
      <c r="QLP7" s="41"/>
      <c r="QLQ7" s="41"/>
      <c r="QLR7" s="41"/>
      <c r="QLS7" s="41"/>
      <c r="QLT7" s="41"/>
      <c r="QLU7" s="41"/>
      <c r="QLV7" s="41"/>
      <c r="QLW7" s="41"/>
      <c r="QLX7" s="41"/>
      <c r="QLY7" s="41"/>
      <c r="QLZ7" s="41"/>
      <c r="QMA7" s="41"/>
      <c r="QMB7" s="41"/>
      <c r="QMC7" s="41"/>
      <c r="QMD7" s="41"/>
      <c r="QME7" s="41"/>
      <c r="QMF7" s="41"/>
      <c r="QMG7" s="41"/>
      <c r="QMH7" s="41"/>
      <c r="QMI7" s="41"/>
      <c r="QMJ7" s="41"/>
      <c r="QMK7" s="41"/>
      <c r="QML7" s="41"/>
      <c r="QMM7" s="41"/>
      <c r="QMN7" s="41"/>
      <c r="QMO7" s="41"/>
      <c r="QMP7" s="41"/>
      <c r="QMQ7" s="41"/>
      <c r="QMR7" s="41"/>
      <c r="QMS7" s="41"/>
      <c r="QMT7" s="41"/>
      <c r="QMU7" s="41"/>
      <c r="QMV7" s="41"/>
      <c r="QMW7" s="41"/>
      <c r="QMX7" s="41"/>
      <c r="QMY7" s="41"/>
      <c r="QMZ7" s="41"/>
      <c r="QNA7" s="41"/>
      <c r="QNB7" s="41"/>
      <c r="QNC7" s="41"/>
      <c r="QND7" s="41"/>
      <c r="QNE7" s="41"/>
      <c r="QNF7" s="41"/>
      <c r="QNG7" s="41"/>
      <c r="QNH7" s="41"/>
      <c r="QNI7" s="41"/>
      <c r="QNJ7" s="41"/>
      <c r="QNK7" s="41"/>
      <c r="QNL7" s="41"/>
      <c r="QNM7" s="41"/>
      <c r="QNN7" s="41"/>
      <c r="QNO7" s="41"/>
      <c r="QNP7" s="41"/>
      <c r="QNQ7" s="41"/>
      <c r="QNR7" s="41"/>
      <c r="QNS7" s="41"/>
      <c r="QNT7" s="41"/>
      <c r="QNU7" s="41"/>
      <c r="QNV7" s="41"/>
      <c r="QNW7" s="41"/>
      <c r="QNX7" s="41"/>
      <c r="QNY7" s="41"/>
      <c r="QNZ7" s="41"/>
      <c r="QOA7" s="41"/>
      <c r="QOB7" s="41"/>
      <c r="QOC7" s="41"/>
      <c r="QOD7" s="41"/>
      <c r="QOE7" s="41"/>
      <c r="QOF7" s="41"/>
      <c r="QOG7" s="41"/>
      <c r="QOH7" s="41"/>
      <c r="QOI7" s="41"/>
      <c r="QOJ7" s="41"/>
      <c r="QOK7" s="41"/>
      <c r="QOL7" s="41"/>
      <c r="QOM7" s="41"/>
      <c r="QON7" s="41"/>
      <c r="QOO7" s="41"/>
      <c r="QOP7" s="41"/>
      <c r="QOQ7" s="41"/>
      <c r="QOR7" s="41"/>
      <c r="QOS7" s="41"/>
      <c r="QOT7" s="41"/>
      <c r="QOU7" s="41"/>
      <c r="QOV7" s="41"/>
      <c r="QOW7" s="41"/>
      <c r="QOX7" s="41"/>
      <c r="QOY7" s="41"/>
      <c r="QOZ7" s="41"/>
      <c r="QPA7" s="41"/>
      <c r="QPB7" s="41"/>
      <c r="QPC7" s="41"/>
      <c r="QPD7" s="41"/>
      <c r="QPE7" s="41"/>
      <c r="QPF7" s="41"/>
      <c r="QPG7" s="41"/>
      <c r="QPH7" s="41"/>
      <c r="QPI7" s="41"/>
      <c r="QPJ7" s="41"/>
      <c r="QPK7" s="41"/>
      <c r="QPL7" s="41"/>
      <c r="QPM7" s="41"/>
      <c r="QPN7" s="41"/>
      <c r="QPO7" s="41"/>
      <c r="QPP7" s="41"/>
      <c r="QPQ7" s="41"/>
      <c r="QPR7" s="41"/>
      <c r="QPS7" s="41"/>
      <c r="QPT7" s="41"/>
      <c r="QPU7" s="41"/>
      <c r="QPV7" s="41"/>
      <c r="QPW7" s="41"/>
      <c r="QPX7" s="41"/>
      <c r="QPY7" s="41"/>
      <c r="QPZ7" s="41"/>
      <c r="QQA7" s="41"/>
      <c r="QQB7" s="41"/>
      <c r="QQC7" s="41"/>
      <c r="QQD7" s="41"/>
      <c r="QQE7" s="41"/>
      <c r="QQF7" s="41"/>
      <c r="QQG7" s="41"/>
      <c r="QQH7" s="41"/>
      <c r="QQI7" s="41"/>
      <c r="QQJ7" s="41"/>
      <c r="QQK7" s="41"/>
      <c r="QQL7" s="41"/>
      <c r="QQM7" s="41"/>
      <c r="QQN7" s="41"/>
      <c r="QQO7" s="41"/>
      <c r="QQP7" s="41"/>
      <c r="QQQ7" s="41"/>
      <c r="QQR7" s="41"/>
      <c r="QQS7" s="41"/>
      <c r="QQT7" s="41"/>
      <c r="QQU7" s="41"/>
      <c r="QQV7" s="41"/>
      <c r="QQW7" s="41"/>
      <c r="QQX7" s="41"/>
      <c r="QQY7" s="41"/>
      <c r="QQZ7" s="41"/>
      <c r="QRA7" s="41"/>
      <c r="QRB7" s="41"/>
      <c r="QRC7" s="41"/>
      <c r="QRD7" s="41"/>
      <c r="QRE7" s="41"/>
      <c r="QRF7" s="41"/>
      <c r="QRG7" s="41"/>
      <c r="QRH7" s="41"/>
      <c r="QRI7" s="41"/>
      <c r="QRJ7" s="41"/>
      <c r="QRK7" s="41"/>
      <c r="QRL7" s="41"/>
      <c r="QRM7" s="41"/>
      <c r="QRN7" s="41"/>
      <c r="QRO7" s="41"/>
      <c r="QRP7" s="41"/>
      <c r="QRQ7" s="41"/>
      <c r="QRR7" s="41"/>
      <c r="QRS7" s="41"/>
      <c r="QRT7" s="41"/>
      <c r="QRU7" s="41"/>
      <c r="QRV7" s="41"/>
      <c r="QRW7" s="41"/>
      <c r="QRX7" s="41"/>
      <c r="QRY7" s="41"/>
      <c r="QRZ7" s="41"/>
      <c r="QSA7" s="41"/>
      <c r="QSB7" s="41"/>
      <c r="QSC7" s="41"/>
      <c r="QSD7" s="41"/>
      <c r="QSE7" s="41"/>
      <c r="QSF7" s="41"/>
      <c r="QSG7" s="41"/>
      <c r="QSH7" s="41"/>
      <c r="QSI7" s="41"/>
      <c r="QSJ7" s="41"/>
      <c r="QSK7" s="41"/>
      <c r="QSL7" s="41"/>
      <c r="QSM7" s="41"/>
      <c r="QSN7" s="41"/>
      <c r="QSO7" s="41"/>
      <c r="QSP7" s="41"/>
      <c r="QSQ7" s="41"/>
      <c r="QSR7" s="41"/>
      <c r="QSS7" s="41"/>
      <c r="QST7" s="41"/>
      <c r="QSU7" s="41"/>
      <c r="QSV7" s="41"/>
      <c r="QSW7" s="41"/>
      <c r="QSX7" s="41"/>
      <c r="QSY7" s="41"/>
      <c r="QSZ7" s="41"/>
      <c r="QTA7" s="41"/>
      <c r="QTB7" s="41"/>
      <c r="QTC7" s="41"/>
      <c r="QTD7" s="41"/>
      <c r="QTE7" s="41"/>
      <c r="QTF7" s="41"/>
      <c r="QTG7" s="41"/>
      <c r="QTH7" s="41"/>
      <c r="QTI7" s="41"/>
      <c r="QTJ7" s="41"/>
      <c r="QTK7" s="41"/>
      <c r="QTL7" s="41"/>
      <c r="QTM7" s="41"/>
      <c r="QTN7" s="41"/>
      <c r="QTO7" s="41"/>
      <c r="QTP7" s="41"/>
      <c r="QTQ7" s="41"/>
      <c r="QTR7" s="41"/>
      <c r="QTS7" s="41"/>
      <c r="QTT7" s="41"/>
      <c r="QTU7" s="41"/>
      <c r="QTV7" s="41"/>
      <c r="QTW7" s="41"/>
      <c r="QTX7" s="41"/>
      <c r="QTY7" s="41"/>
      <c r="QTZ7" s="41"/>
      <c r="QUA7" s="41"/>
      <c r="QUB7" s="41"/>
      <c r="QUC7" s="41"/>
      <c r="QUD7" s="41"/>
      <c r="QUE7" s="41"/>
      <c r="QUF7" s="41"/>
      <c r="QUG7" s="41"/>
      <c r="QUH7" s="41"/>
      <c r="QUI7" s="41"/>
      <c r="QUJ7" s="41"/>
      <c r="QUK7" s="41"/>
      <c r="QUL7" s="41"/>
      <c r="QUM7" s="41"/>
      <c r="QUN7" s="41"/>
      <c r="QUO7" s="41"/>
      <c r="QUP7" s="41"/>
      <c r="QUQ7" s="41"/>
      <c r="QUR7" s="41"/>
      <c r="QUS7" s="41"/>
      <c r="QUT7" s="41"/>
      <c r="QUU7" s="41"/>
      <c r="QUV7" s="41"/>
      <c r="QUW7" s="41"/>
      <c r="QUX7" s="41"/>
      <c r="QUY7" s="41"/>
      <c r="QUZ7" s="41"/>
      <c r="QVA7" s="41"/>
      <c r="QVB7" s="41"/>
      <c r="QVC7" s="41"/>
      <c r="QVD7" s="41"/>
      <c r="QVE7" s="41"/>
      <c r="QVF7" s="41"/>
      <c r="QVG7" s="41"/>
      <c r="QVH7" s="41"/>
      <c r="QVI7" s="41"/>
      <c r="QVJ7" s="41"/>
      <c r="QVK7" s="41"/>
      <c r="QVL7" s="41"/>
      <c r="QVM7" s="41"/>
      <c r="QVN7" s="41"/>
      <c r="QVO7" s="41"/>
      <c r="QVP7" s="41"/>
      <c r="QVQ7" s="41"/>
      <c r="QVR7" s="41"/>
      <c r="QVS7" s="41"/>
      <c r="QVT7" s="41"/>
      <c r="QVU7" s="41"/>
      <c r="QVV7" s="41"/>
      <c r="QVW7" s="41"/>
      <c r="QVX7" s="41"/>
      <c r="QVY7" s="41"/>
      <c r="QVZ7" s="41"/>
      <c r="QWA7" s="41"/>
      <c r="QWB7" s="41"/>
      <c r="QWC7" s="41"/>
      <c r="QWD7" s="41"/>
      <c r="QWE7" s="41"/>
      <c r="QWF7" s="41"/>
      <c r="QWG7" s="41"/>
      <c r="QWH7" s="41"/>
      <c r="QWI7" s="41"/>
      <c r="QWJ7" s="41"/>
      <c r="QWK7" s="41"/>
      <c r="QWL7" s="41"/>
      <c r="QWM7" s="41"/>
      <c r="QWN7" s="41"/>
      <c r="QWO7" s="41"/>
      <c r="QWP7" s="41"/>
      <c r="QWQ7" s="41"/>
      <c r="QWR7" s="41"/>
      <c r="QWS7" s="41"/>
      <c r="QWT7" s="41"/>
      <c r="QWU7" s="41"/>
      <c r="QWV7" s="41"/>
      <c r="QWW7" s="41"/>
      <c r="QWX7" s="41"/>
      <c r="QWY7" s="41"/>
      <c r="QWZ7" s="41"/>
      <c r="QXA7" s="41"/>
      <c r="QXB7" s="41"/>
      <c r="QXC7" s="41"/>
      <c r="QXD7" s="41"/>
      <c r="QXE7" s="41"/>
      <c r="QXF7" s="41"/>
      <c r="QXG7" s="41"/>
      <c r="QXH7" s="41"/>
      <c r="QXI7" s="41"/>
      <c r="QXJ7" s="41"/>
      <c r="QXK7" s="41"/>
      <c r="QXL7" s="41"/>
      <c r="QXM7" s="41"/>
      <c r="QXN7" s="41"/>
      <c r="QXO7" s="41"/>
      <c r="QXP7" s="41"/>
      <c r="QXQ7" s="41"/>
      <c r="QXR7" s="41"/>
      <c r="QXS7" s="41"/>
      <c r="QXT7" s="41"/>
      <c r="QXU7" s="41"/>
      <c r="QXV7" s="41"/>
      <c r="QXW7" s="41"/>
      <c r="QXX7" s="41"/>
      <c r="QXY7" s="41"/>
      <c r="QXZ7" s="41"/>
      <c r="QYA7" s="41"/>
      <c r="QYB7" s="41"/>
      <c r="QYC7" s="41"/>
      <c r="QYD7" s="41"/>
      <c r="QYE7" s="41"/>
      <c r="QYF7" s="41"/>
      <c r="QYG7" s="41"/>
      <c r="QYH7" s="41"/>
      <c r="QYI7" s="41"/>
      <c r="QYJ7" s="41"/>
      <c r="QYK7" s="41"/>
      <c r="QYL7" s="41"/>
      <c r="QYM7" s="41"/>
      <c r="QYN7" s="41"/>
      <c r="QYO7" s="41"/>
      <c r="QYP7" s="41"/>
      <c r="QYQ7" s="41"/>
      <c r="QYR7" s="41"/>
      <c r="QYS7" s="41"/>
      <c r="QYT7" s="41"/>
      <c r="QYU7" s="41"/>
      <c r="QYV7" s="41"/>
      <c r="QYW7" s="41"/>
      <c r="QYX7" s="41"/>
      <c r="QYY7" s="41"/>
      <c r="QYZ7" s="41"/>
      <c r="QZA7" s="41"/>
      <c r="QZB7" s="41"/>
      <c r="QZC7" s="41"/>
      <c r="QZD7" s="41"/>
      <c r="QZE7" s="41"/>
      <c r="QZF7" s="41"/>
      <c r="QZG7" s="41"/>
      <c r="QZH7" s="41"/>
      <c r="QZI7" s="41"/>
      <c r="QZJ7" s="41"/>
      <c r="QZK7" s="41"/>
      <c r="QZL7" s="41"/>
      <c r="QZM7" s="41"/>
      <c r="QZN7" s="41"/>
      <c r="QZO7" s="41"/>
      <c r="QZP7" s="41"/>
      <c r="QZQ7" s="41"/>
      <c r="QZR7" s="41"/>
      <c r="QZS7" s="41"/>
      <c r="QZT7" s="41"/>
      <c r="QZU7" s="41"/>
      <c r="QZV7" s="41"/>
      <c r="QZW7" s="41"/>
      <c r="QZX7" s="41"/>
      <c r="QZY7" s="41"/>
      <c r="QZZ7" s="41"/>
      <c r="RAA7" s="41"/>
      <c r="RAB7" s="41"/>
      <c r="RAC7" s="41"/>
      <c r="RAD7" s="41"/>
      <c r="RAE7" s="41"/>
      <c r="RAF7" s="41"/>
      <c r="RAG7" s="41"/>
      <c r="RAH7" s="41"/>
      <c r="RAI7" s="41"/>
      <c r="RAJ7" s="41"/>
      <c r="RAK7" s="41"/>
      <c r="RAL7" s="41"/>
      <c r="RAM7" s="41"/>
      <c r="RAN7" s="41"/>
      <c r="RAO7" s="41"/>
      <c r="RAP7" s="41"/>
      <c r="RAQ7" s="41"/>
      <c r="RAR7" s="41"/>
      <c r="RAS7" s="41"/>
      <c r="RAT7" s="41"/>
      <c r="RAU7" s="41"/>
      <c r="RAV7" s="41"/>
      <c r="RAW7" s="41"/>
      <c r="RAX7" s="41"/>
      <c r="RAY7" s="41"/>
      <c r="RAZ7" s="41"/>
      <c r="RBA7" s="41"/>
      <c r="RBB7" s="41"/>
      <c r="RBC7" s="41"/>
      <c r="RBD7" s="41"/>
      <c r="RBE7" s="41"/>
      <c r="RBF7" s="41"/>
      <c r="RBG7" s="41"/>
      <c r="RBH7" s="41"/>
      <c r="RBI7" s="41"/>
      <c r="RBJ7" s="41"/>
      <c r="RBK7" s="41"/>
      <c r="RBL7" s="41"/>
      <c r="RBM7" s="41"/>
      <c r="RBN7" s="41"/>
      <c r="RBO7" s="41"/>
      <c r="RBP7" s="41"/>
      <c r="RBQ7" s="41"/>
      <c r="RBR7" s="41"/>
      <c r="RBS7" s="41"/>
      <c r="RBT7" s="41"/>
      <c r="RBU7" s="41"/>
      <c r="RBV7" s="41"/>
      <c r="RBW7" s="41"/>
      <c r="RBX7" s="41"/>
      <c r="RBY7" s="41"/>
      <c r="RBZ7" s="41"/>
      <c r="RCA7" s="41"/>
      <c r="RCB7" s="41"/>
      <c r="RCC7" s="41"/>
      <c r="RCD7" s="41"/>
      <c r="RCE7" s="41"/>
      <c r="RCF7" s="41"/>
      <c r="RCG7" s="41"/>
      <c r="RCH7" s="41"/>
      <c r="RCI7" s="41"/>
      <c r="RCJ7" s="41"/>
      <c r="RCK7" s="41"/>
      <c r="RCL7" s="41"/>
      <c r="RCM7" s="41"/>
      <c r="RCN7" s="41"/>
      <c r="RCO7" s="41"/>
      <c r="RCP7" s="41"/>
      <c r="RCQ7" s="41"/>
      <c r="RCR7" s="41"/>
      <c r="RCS7" s="41"/>
      <c r="RCT7" s="41"/>
      <c r="RCU7" s="41"/>
      <c r="RCV7" s="41"/>
      <c r="RCW7" s="41"/>
      <c r="RCX7" s="41"/>
      <c r="RCY7" s="41"/>
      <c r="RCZ7" s="41"/>
      <c r="RDA7" s="41"/>
      <c r="RDB7" s="41"/>
      <c r="RDC7" s="41"/>
      <c r="RDD7" s="41"/>
      <c r="RDE7" s="41"/>
      <c r="RDF7" s="41"/>
      <c r="RDG7" s="41"/>
      <c r="RDH7" s="41"/>
      <c r="RDI7" s="41"/>
      <c r="RDJ7" s="41"/>
      <c r="RDK7" s="41"/>
      <c r="RDL7" s="41"/>
      <c r="RDM7" s="41"/>
      <c r="RDN7" s="41"/>
      <c r="RDO7" s="41"/>
      <c r="RDP7" s="41"/>
      <c r="RDQ7" s="41"/>
      <c r="RDR7" s="41"/>
      <c r="RDS7" s="41"/>
      <c r="RDT7" s="41"/>
      <c r="RDU7" s="41"/>
      <c r="RDV7" s="41"/>
      <c r="RDW7" s="41"/>
      <c r="RDX7" s="41"/>
      <c r="RDY7" s="41"/>
      <c r="RDZ7" s="41"/>
      <c r="REA7" s="41"/>
      <c r="REB7" s="41"/>
      <c r="REC7" s="41"/>
      <c r="RED7" s="41"/>
      <c r="REE7" s="41"/>
      <c r="REF7" s="41"/>
      <c r="REG7" s="41"/>
      <c r="REH7" s="41"/>
      <c r="REI7" s="41"/>
      <c r="REJ7" s="41"/>
      <c r="REK7" s="41"/>
      <c r="REL7" s="41"/>
      <c r="REM7" s="41"/>
      <c r="REN7" s="41"/>
      <c r="REO7" s="41"/>
      <c r="REP7" s="41"/>
      <c r="REQ7" s="41"/>
      <c r="RER7" s="41"/>
      <c r="RES7" s="41"/>
      <c r="RET7" s="41"/>
      <c r="REU7" s="41"/>
      <c r="REV7" s="41"/>
      <c r="REW7" s="41"/>
      <c r="REX7" s="41"/>
      <c r="REY7" s="41"/>
      <c r="REZ7" s="41"/>
      <c r="RFA7" s="41"/>
      <c r="RFB7" s="41"/>
      <c r="RFC7" s="41"/>
      <c r="RFD7" s="41"/>
      <c r="RFE7" s="41"/>
      <c r="RFF7" s="41"/>
      <c r="RFG7" s="41"/>
      <c r="RFH7" s="41"/>
      <c r="RFI7" s="41"/>
      <c r="RFJ7" s="41"/>
      <c r="RFK7" s="41"/>
      <c r="RFL7" s="41"/>
      <c r="RFM7" s="41"/>
      <c r="RFN7" s="41"/>
      <c r="RFO7" s="41"/>
      <c r="RFP7" s="41"/>
      <c r="RFQ7" s="41"/>
      <c r="RFR7" s="41"/>
      <c r="RFS7" s="41"/>
      <c r="RFT7" s="41"/>
      <c r="RFU7" s="41"/>
      <c r="RFV7" s="41"/>
      <c r="RFW7" s="41"/>
      <c r="RFX7" s="41"/>
      <c r="RFY7" s="41"/>
      <c r="RFZ7" s="41"/>
      <c r="RGA7" s="41"/>
      <c r="RGB7" s="41"/>
      <c r="RGC7" s="41"/>
      <c r="RGD7" s="41"/>
      <c r="RGE7" s="41"/>
      <c r="RGF7" s="41"/>
      <c r="RGG7" s="41"/>
      <c r="RGH7" s="41"/>
      <c r="RGI7" s="41"/>
      <c r="RGJ7" s="41"/>
      <c r="RGK7" s="41"/>
      <c r="RGL7" s="41"/>
      <c r="RGM7" s="41"/>
      <c r="RGN7" s="41"/>
      <c r="RGO7" s="41"/>
      <c r="RGP7" s="41"/>
      <c r="RGQ7" s="41"/>
      <c r="RGR7" s="41"/>
      <c r="RGS7" s="41"/>
      <c r="RGT7" s="41"/>
      <c r="RGU7" s="41"/>
      <c r="RGV7" s="41"/>
      <c r="RGW7" s="41"/>
      <c r="RGX7" s="41"/>
      <c r="RGY7" s="41"/>
      <c r="RGZ7" s="41"/>
      <c r="RHA7" s="41"/>
      <c r="RHB7" s="41"/>
      <c r="RHC7" s="41"/>
      <c r="RHD7" s="41"/>
      <c r="RHE7" s="41"/>
      <c r="RHF7" s="41"/>
      <c r="RHG7" s="41"/>
      <c r="RHH7" s="41"/>
      <c r="RHI7" s="41"/>
      <c r="RHJ7" s="41"/>
      <c r="RHK7" s="41"/>
      <c r="RHL7" s="41"/>
      <c r="RHM7" s="41"/>
      <c r="RHN7" s="41"/>
      <c r="RHO7" s="41"/>
      <c r="RHP7" s="41"/>
      <c r="RHQ7" s="41"/>
      <c r="RHR7" s="41"/>
      <c r="RHS7" s="41"/>
      <c r="RHT7" s="41"/>
      <c r="RHU7" s="41"/>
      <c r="RHV7" s="41"/>
      <c r="RHW7" s="41"/>
      <c r="RHX7" s="41"/>
      <c r="RHY7" s="41"/>
      <c r="RHZ7" s="41"/>
      <c r="RIA7" s="41"/>
      <c r="RIB7" s="41"/>
      <c r="RIC7" s="41"/>
      <c r="RID7" s="41"/>
      <c r="RIE7" s="41"/>
      <c r="RIF7" s="41"/>
      <c r="RIG7" s="41"/>
      <c r="RIH7" s="41"/>
      <c r="RII7" s="41"/>
      <c r="RIJ7" s="41"/>
      <c r="RIK7" s="41"/>
      <c r="RIL7" s="41"/>
      <c r="RIM7" s="41"/>
      <c r="RIN7" s="41"/>
      <c r="RIO7" s="41"/>
      <c r="RIP7" s="41"/>
      <c r="RIQ7" s="41"/>
      <c r="RIR7" s="41"/>
      <c r="RIS7" s="41"/>
      <c r="RIT7" s="41"/>
      <c r="RIU7" s="41"/>
      <c r="RIV7" s="41"/>
      <c r="RIW7" s="41"/>
      <c r="RIX7" s="41"/>
      <c r="RIY7" s="41"/>
      <c r="RIZ7" s="41"/>
      <c r="RJA7" s="41"/>
      <c r="RJB7" s="41"/>
      <c r="RJC7" s="41"/>
      <c r="RJD7" s="41"/>
      <c r="RJE7" s="41"/>
      <c r="RJF7" s="41"/>
      <c r="RJG7" s="41"/>
      <c r="RJH7" s="41"/>
      <c r="RJI7" s="41"/>
      <c r="RJJ7" s="41"/>
      <c r="RJK7" s="41"/>
      <c r="RJL7" s="41"/>
      <c r="RJM7" s="41"/>
      <c r="RJN7" s="41"/>
      <c r="RJO7" s="41"/>
      <c r="RJP7" s="41"/>
      <c r="RJQ7" s="41"/>
      <c r="RJR7" s="41"/>
      <c r="RJS7" s="41"/>
      <c r="RJT7" s="41"/>
      <c r="RJU7" s="41"/>
      <c r="RJV7" s="41"/>
      <c r="RJW7" s="41"/>
      <c r="RJX7" s="41"/>
      <c r="RJY7" s="41"/>
      <c r="RJZ7" s="41"/>
      <c r="RKA7" s="41"/>
      <c r="RKB7" s="41"/>
      <c r="RKC7" s="41"/>
      <c r="RKD7" s="41"/>
      <c r="RKE7" s="41"/>
      <c r="RKF7" s="41"/>
      <c r="RKG7" s="41"/>
      <c r="RKH7" s="41"/>
      <c r="RKI7" s="41"/>
      <c r="RKJ7" s="41"/>
      <c r="RKK7" s="41"/>
      <c r="RKL7" s="41"/>
      <c r="RKM7" s="41"/>
      <c r="RKN7" s="41"/>
      <c r="RKO7" s="41"/>
      <c r="RKP7" s="41"/>
      <c r="RKQ7" s="41"/>
      <c r="RKR7" s="41"/>
      <c r="RKS7" s="41"/>
      <c r="RKT7" s="41"/>
      <c r="RKU7" s="41"/>
      <c r="RKV7" s="41"/>
      <c r="RKW7" s="41"/>
      <c r="RKX7" s="41"/>
      <c r="RKY7" s="41"/>
      <c r="RKZ7" s="41"/>
      <c r="RLA7" s="41"/>
      <c r="RLB7" s="41"/>
      <c r="RLC7" s="41"/>
      <c r="RLD7" s="41"/>
      <c r="RLE7" s="41"/>
      <c r="RLF7" s="41"/>
      <c r="RLG7" s="41"/>
      <c r="RLH7" s="41"/>
      <c r="RLI7" s="41"/>
      <c r="RLJ7" s="41"/>
      <c r="RLK7" s="41"/>
      <c r="RLL7" s="41"/>
      <c r="RLM7" s="41"/>
      <c r="RLN7" s="41"/>
      <c r="RLO7" s="41"/>
      <c r="RLP7" s="41"/>
      <c r="RLQ7" s="41"/>
      <c r="RLR7" s="41"/>
      <c r="RLS7" s="41"/>
      <c r="RLT7" s="41"/>
      <c r="RLU7" s="41"/>
      <c r="RLV7" s="41"/>
      <c r="RLW7" s="41"/>
      <c r="RLX7" s="41"/>
      <c r="RLY7" s="41"/>
      <c r="RLZ7" s="41"/>
      <c r="RMA7" s="41"/>
      <c r="RMB7" s="41"/>
      <c r="RMC7" s="41"/>
      <c r="RMD7" s="41"/>
      <c r="RME7" s="41"/>
      <c r="RMF7" s="41"/>
      <c r="RMG7" s="41"/>
      <c r="RMH7" s="41"/>
      <c r="RMI7" s="41"/>
      <c r="RMJ7" s="41"/>
      <c r="RMK7" s="41"/>
      <c r="RML7" s="41"/>
      <c r="RMM7" s="41"/>
      <c r="RMN7" s="41"/>
      <c r="RMO7" s="41"/>
      <c r="RMP7" s="41"/>
      <c r="RMQ7" s="41"/>
      <c r="RMR7" s="41"/>
      <c r="RMS7" s="41"/>
      <c r="RMT7" s="41"/>
      <c r="RMU7" s="41"/>
      <c r="RMV7" s="41"/>
      <c r="RMW7" s="41"/>
      <c r="RMX7" s="41"/>
      <c r="RMY7" s="41"/>
      <c r="RMZ7" s="41"/>
      <c r="RNA7" s="41"/>
      <c r="RNB7" s="41"/>
      <c r="RNC7" s="41"/>
      <c r="RND7" s="41"/>
      <c r="RNE7" s="41"/>
      <c r="RNF7" s="41"/>
      <c r="RNG7" s="41"/>
      <c r="RNH7" s="41"/>
      <c r="RNI7" s="41"/>
      <c r="RNJ7" s="41"/>
      <c r="RNK7" s="41"/>
      <c r="RNL7" s="41"/>
      <c r="RNM7" s="41"/>
      <c r="RNN7" s="41"/>
      <c r="RNO7" s="41"/>
      <c r="RNP7" s="41"/>
      <c r="RNQ7" s="41"/>
      <c r="RNR7" s="41"/>
      <c r="RNS7" s="41"/>
      <c r="RNT7" s="41"/>
      <c r="RNU7" s="41"/>
      <c r="RNV7" s="41"/>
      <c r="RNW7" s="41"/>
      <c r="RNX7" s="41"/>
      <c r="RNY7" s="41"/>
      <c r="RNZ7" s="41"/>
      <c r="ROA7" s="41"/>
      <c r="ROB7" s="41"/>
      <c r="ROC7" s="41"/>
      <c r="ROD7" s="41"/>
      <c r="ROE7" s="41"/>
      <c r="ROF7" s="41"/>
      <c r="ROG7" s="41"/>
      <c r="ROH7" s="41"/>
      <c r="ROI7" s="41"/>
      <c r="ROJ7" s="41"/>
      <c r="ROK7" s="41"/>
      <c r="ROL7" s="41"/>
      <c r="ROM7" s="41"/>
      <c r="RON7" s="41"/>
      <c r="ROO7" s="41"/>
      <c r="ROP7" s="41"/>
      <c r="ROQ7" s="41"/>
      <c r="ROR7" s="41"/>
      <c r="ROS7" s="41"/>
      <c r="ROT7" s="41"/>
      <c r="ROU7" s="41"/>
      <c r="ROV7" s="41"/>
      <c r="ROW7" s="41"/>
      <c r="ROX7" s="41"/>
      <c r="ROY7" s="41"/>
      <c r="ROZ7" s="41"/>
      <c r="RPA7" s="41"/>
      <c r="RPB7" s="41"/>
      <c r="RPC7" s="41"/>
      <c r="RPD7" s="41"/>
      <c r="RPE7" s="41"/>
      <c r="RPF7" s="41"/>
      <c r="RPG7" s="41"/>
      <c r="RPH7" s="41"/>
      <c r="RPI7" s="41"/>
      <c r="RPJ7" s="41"/>
      <c r="RPK7" s="41"/>
      <c r="RPL7" s="41"/>
      <c r="RPM7" s="41"/>
      <c r="RPN7" s="41"/>
      <c r="RPO7" s="41"/>
      <c r="RPP7" s="41"/>
      <c r="RPQ7" s="41"/>
      <c r="RPR7" s="41"/>
      <c r="RPS7" s="41"/>
      <c r="RPT7" s="41"/>
      <c r="RPU7" s="41"/>
      <c r="RPV7" s="41"/>
      <c r="RPW7" s="41"/>
      <c r="RPX7" s="41"/>
      <c r="RPY7" s="41"/>
      <c r="RPZ7" s="41"/>
      <c r="RQA7" s="41"/>
      <c r="RQB7" s="41"/>
      <c r="RQC7" s="41"/>
      <c r="RQD7" s="41"/>
      <c r="RQE7" s="41"/>
      <c r="RQF7" s="41"/>
      <c r="RQG7" s="41"/>
      <c r="RQH7" s="41"/>
      <c r="RQI7" s="41"/>
      <c r="RQJ7" s="41"/>
      <c r="RQK7" s="41"/>
      <c r="RQL7" s="41"/>
      <c r="RQM7" s="41"/>
      <c r="RQN7" s="41"/>
      <c r="RQO7" s="41"/>
      <c r="RQP7" s="41"/>
      <c r="RQQ7" s="41"/>
      <c r="RQR7" s="41"/>
      <c r="RQS7" s="41"/>
      <c r="RQT7" s="41"/>
      <c r="RQU7" s="41"/>
      <c r="RQV7" s="41"/>
      <c r="RQW7" s="41"/>
      <c r="RQX7" s="41"/>
      <c r="RQY7" s="41"/>
      <c r="RQZ7" s="41"/>
      <c r="RRA7" s="41"/>
      <c r="RRB7" s="41"/>
      <c r="RRC7" s="41"/>
      <c r="RRD7" s="41"/>
      <c r="RRE7" s="41"/>
      <c r="RRF7" s="41"/>
      <c r="RRG7" s="41"/>
      <c r="RRH7" s="41"/>
      <c r="RRI7" s="41"/>
      <c r="RRJ7" s="41"/>
      <c r="RRK7" s="41"/>
      <c r="RRL7" s="41"/>
      <c r="RRM7" s="41"/>
      <c r="RRN7" s="41"/>
      <c r="RRO7" s="41"/>
      <c r="RRP7" s="41"/>
      <c r="RRQ7" s="41"/>
      <c r="RRR7" s="41"/>
      <c r="RRS7" s="41"/>
      <c r="RRT7" s="41"/>
      <c r="RRU7" s="41"/>
      <c r="RRV7" s="41"/>
      <c r="RRW7" s="41"/>
      <c r="RRX7" s="41"/>
      <c r="RRY7" s="41"/>
      <c r="RRZ7" s="41"/>
      <c r="RSA7" s="41"/>
      <c r="RSB7" s="41"/>
      <c r="RSC7" s="41"/>
      <c r="RSD7" s="41"/>
      <c r="RSE7" s="41"/>
      <c r="RSF7" s="41"/>
      <c r="RSG7" s="41"/>
      <c r="RSH7" s="41"/>
      <c r="RSI7" s="41"/>
      <c r="RSJ7" s="41"/>
      <c r="RSK7" s="41"/>
      <c r="RSL7" s="41"/>
      <c r="RSM7" s="41"/>
      <c r="RSN7" s="41"/>
      <c r="RSO7" s="41"/>
      <c r="RSP7" s="41"/>
      <c r="RSQ7" s="41"/>
      <c r="RSR7" s="41"/>
      <c r="RSS7" s="41"/>
      <c r="RST7" s="41"/>
      <c r="RSU7" s="41"/>
      <c r="RSV7" s="41"/>
      <c r="RSW7" s="41"/>
      <c r="RSX7" s="41"/>
      <c r="RSY7" s="41"/>
      <c r="RSZ7" s="41"/>
      <c r="RTA7" s="41"/>
      <c r="RTB7" s="41"/>
      <c r="RTC7" s="41"/>
      <c r="RTD7" s="41"/>
      <c r="RTE7" s="41"/>
      <c r="RTF7" s="41"/>
      <c r="RTG7" s="41"/>
      <c r="RTH7" s="41"/>
      <c r="RTI7" s="41"/>
      <c r="RTJ7" s="41"/>
      <c r="RTK7" s="41"/>
      <c r="RTL7" s="41"/>
      <c r="RTM7" s="41"/>
      <c r="RTN7" s="41"/>
      <c r="RTO7" s="41"/>
      <c r="RTP7" s="41"/>
      <c r="RTQ7" s="41"/>
      <c r="RTR7" s="41"/>
      <c r="RTS7" s="41"/>
      <c r="RTT7" s="41"/>
      <c r="RTU7" s="41"/>
      <c r="RTV7" s="41"/>
      <c r="RTW7" s="41"/>
      <c r="RTX7" s="41"/>
      <c r="RTY7" s="41"/>
      <c r="RTZ7" s="41"/>
      <c r="RUA7" s="41"/>
      <c r="RUB7" s="41"/>
      <c r="RUC7" s="41"/>
      <c r="RUD7" s="41"/>
      <c r="RUE7" s="41"/>
      <c r="RUF7" s="41"/>
      <c r="RUG7" s="41"/>
      <c r="RUH7" s="41"/>
      <c r="RUI7" s="41"/>
      <c r="RUJ7" s="41"/>
      <c r="RUK7" s="41"/>
      <c r="RUL7" s="41"/>
      <c r="RUM7" s="41"/>
      <c r="RUN7" s="41"/>
      <c r="RUO7" s="41"/>
      <c r="RUP7" s="41"/>
      <c r="RUQ7" s="41"/>
      <c r="RUR7" s="41"/>
      <c r="RUS7" s="41"/>
      <c r="RUT7" s="41"/>
      <c r="RUU7" s="41"/>
      <c r="RUV7" s="41"/>
      <c r="RUW7" s="41"/>
      <c r="RUX7" s="41"/>
      <c r="RUY7" s="41"/>
      <c r="RUZ7" s="41"/>
      <c r="RVA7" s="41"/>
      <c r="RVB7" s="41"/>
      <c r="RVC7" s="41"/>
      <c r="RVD7" s="41"/>
      <c r="RVE7" s="41"/>
      <c r="RVF7" s="41"/>
      <c r="RVG7" s="41"/>
      <c r="RVH7" s="41"/>
      <c r="RVI7" s="41"/>
      <c r="RVJ7" s="41"/>
      <c r="RVK7" s="41"/>
      <c r="RVL7" s="41"/>
      <c r="RVM7" s="41"/>
      <c r="RVN7" s="41"/>
      <c r="RVO7" s="41"/>
      <c r="RVP7" s="41"/>
      <c r="RVQ7" s="41"/>
      <c r="RVR7" s="41"/>
      <c r="RVS7" s="41"/>
      <c r="RVT7" s="41"/>
      <c r="RVU7" s="41"/>
      <c r="RVV7" s="41"/>
      <c r="RVW7" s="41"/>
      <c r="RVX7" s="41"/>
      <c r="RVY7" s="41"/>
      <c r="RVZ7" s="41"/>
      <c r="RWA7" s="41"/>
      <c r="RWB7" s="41"/>
      <c r="RWC7" s="41"/>
      <c r="RWD7" s="41"/>
      <c r="RWE7" s="41"/>
      <c r="RWF7" s="41"/>
      <c r="RWG7" s="41"/>
      <c r="RWH7" s="41"/>
      <c r="RWI7" s="41"/>
      <c r="RWJ7" s="41"/>
      <c r="RWK7" s="41"/>
      <c r="RWL7" s="41"/>
      <c r="RWM7" s="41"/>
      <c r="RWN7" s="41"/>
      <c r="RWO7" s="41"/>
      <c r="RWP7" s="41"/>
      <c r="RWQ7" s="41"/>
      <c r="RWR7" s="41"/>
      <c r="RWS7" s="41"/>
      <c r="RWT7" s="41"/>
      <c r="RWU7" s="41"/>
      <c r="RWV7" s="41"/>
      <c r="RWW7" s="41"/>
      <c r="RWX7" s="41"/>
      <c r="RWY7" s="41"/>
      <c r="RWZ7" s="41"/>
      <c r="RXA7" s="41"/>
      <c r="RXB7" s="41"/>
      <c r="RXC7" s="41"/>
      <c r="RXD7" s="41"/>
      <c r="RXE7" s="41"/>
      <c r="RXF7" s="41"/>
      <c r="RXG7" s="41"/>
      <c r="RXH7" s="41"/>
      <c r="RXI7" s="41"/>
      <c r="RXJ7" s="41"/>
      <c r="RXK7" s="41"/>
      <c r="RXL7" s="41"/>
      <c r="RXM7" s="41"/>
      <c r="RXN7" s="41"/>
      <c r="RXO7" s="41"/>
      <c r="RXP7" s="41"/>
      <c r="RXQ7" s="41"/>
      <c r="RXR7" s="41"/>
      <c r="RXS7" s="41"/>
      <c r="RXT7" s="41"/>
      <c r="RXU7" s="41"/>
      <c r="RXV7" s="41"/>
      <c r="RXW7" s="41"/>
      <c r="RXX7" s="41"/>
      <c r="RXY7" s="41"/>
      <c r="RXZ7" s="41"/>
      <c r="RYA7" s="41"/>
      <c r="RYB7" s="41"/>
      <c r="RYC7" s="41"/>
      <c r="RYD7" s="41"/>
      <c r="RYE7" s="41"/>
      <c r="RYF7" s="41"/>
      <c r="RYG7" s="41"/>
      <c r="RYH7" s="41"/>
      <c r="RYI7" s="41"/>
      <c r="RYJ7" s="41"/>
      <c r="RYK7" s="41"/>
      <c r="RYL7" s="41"/>
      <c r="RYM7" s="41"/>
      <c r="RYN7" s="41"/>
      <c r="RYO7" s="41"/>
      <c r="RYP7" s="41"/>
      <c r="RYQ7" s="41"/>
      <c r="RYR7" s="41"/>
      <c r="RYS7" s="41"/>
      <c r="RYT7" s="41"/>
      <c r="RYU7" s="41"/>
      <c r="RYV7" s="41"/>
      <c r="RYW7" s="41"/>
      <c r="RYX7" s="41"/>
      <c r="RYY7" s="41"/>
      <c r="RYZ7" s="41"/>
      <c r="RZA7" s="41"/>
      <c r="RZB7" s="41"/>
      <c r="RZC7" s="41"/>
      <c r="RZD7" s="41"/>
      <c r="RZE7" s="41"/>
      <c r="RZF7" s="41"/>
      <c r="RZG7" s="41"/>
      <c r="RZH7" s="41"/>
      <c r="RZI7" s="41"/>
      <c r="RZJ7" s="41"/>
      <c r="RZK7" s="41"/>
      <c r="RZL7" s="41"/>
      <c r="RZM7" s="41"/>
      <c r="RZN7" s="41"/>
      <c r="RZO7" s="41"/>
      <c r="RZP7" s="41"/>
      <c r="RZQ7" s="41"/>
      <c r="RZR7" s="41"/>
      <c r="RZS7" s="41"/>
      <c r="RZT7" s="41"/>
      <c r="RZU7" s="41"/>
      <c r="RZV7" s="41"/>
      <c r="RZW7" s="41"/>
      <c r="RZX7" s="41"/>
      <c r="RZY7" s="41"/>
      <c r="RZZ7" s="41"/>
      <c r="SAA7" s="41"/>
      <c r="SAB7" s="41"/>
      <c r="SAC7" s="41"/>
      <c r="SAD7" s="41"/>
      <c r="SAE7" s="41"/>
      <c r="SAF7" s="41"/>
      <c r="SAG7" s="41"/>
      <c r="SAH7" s="41"/>
      <c r="SAI7" s="41"/>
      <c r="SAJ7" s="41"/>
      <c r="SAK7" s="41"/>
      <c r="SAL7" s="41"/>
      <c r="SAM7" s="41"/>
      <c r="SAN7" s="41"/>
      <c r="SAO7" s="41"/>
      <c r="SAP7" s="41"/>
      <c r="SAQ7" s="41"/>
      <c r="SAR7" s="41"/>
      <c r="SAS7" s="41"/>
      <c r="SAT7" s="41"/>
      <c r="SAU7" s="41"/>
      <c r="SAV7" s="41"/>
      <c r="SAW7" s="41"/>
      <c r="SAX7" s="41"/>
      <c r="SAY7" s="41"/>
      <c r="SAZ7" s="41"/>
      <c r="SBA7" s="41"/>
      <c r="SBB7" s="41"/>
      <c r="SBC7" s="41"/>
      <c r="SBD7" s="41"/>
      <c r="SBE7" s="41"/>
      <c r="SBF7" s="41"/>
      <c r="SBG7" s="41"/>
      <c r="SBH7" s="41"/>
      <c r="SBI7" s="41"/>
      <c r="SBJ7" s="41"/>
      <c r="SBK7" s="41"/>
      <c r="SBL7" s="41"/>
      <c r="SBM7" s="41"/>
      <c r="SBN7" s="41"/>
      <c r="SBO7" s="41"/>
      <c r="SBP7" s="41"/>
      <c r="SBQ7" s="41"/>
      <c r="SBR7" s="41"/>
      <c r="SBS7" s="41"/>
      <c r="SBT7" s="41"/>
      <c r="SBU7" s="41"/>
      <c r="SBV7" s="41"/>
      <c r="SBW7" s="41"/>
      <c r="SBX7" s="41"/>
      <c r="SBY7" s="41"/>
      <c r="SBZ7" s="41"/>
      <c r="SCA7" s="41"/>
      <c r="SCB7" s="41"/>
      <c r="SCC7" s="41"/>
      <c r="SCD7" s="41"/>
      <c r="SCE7" s="41"/>
      <c r="SCF7" s="41"/>
      <c r="SCG7" s="41"/>
      <c r="SCH7" s="41"/>
      <c r="SCI7" s="41"/>
      <c r="SCJ7" s="41"/>
      <c r="SCK7" s="41"/>
      <c r="SCL7" s="41"/>
      <c r="SCM7" s="41"/>
      <c r="SCN7" s="41"/>
      <c r="SCO7" s="41"/>
      <c r="SCP7" s="41"/>
      <c r="SCQ7" s="41"/>
      <c r="SCR7" s="41"/>
      <c r="SCS7" s="41"/>
      <c r="SCT7" s="41"/>
      <c r="SCU7" s="41"/>
      <c r="SCV7" s="41"/>
      <c r="SCW7" s="41"/>
      <c r="SCX7" s="41"/>
      <c r="SCY7" s="41"/>
      <c r="SCZ7" s="41"/>
      <c r="SDA7" s="41"/>
      <c r="SDB7" s="41"/>
      <c r="SDC7" s="41"/>
      <c r="SDD7" s="41"/>
      <c r="SDE7" s="41"/>
      <c r="SDF7" s="41"/>
      <c r="SDG7" s="41"/>
      <c r="SDH7" s="41"/>
      <c r="SDI7" s="41"/>
      <c r="SDJ7" s="41"/>
      <c r="SDK7" s="41"/>
      <c r="SDL7" s="41"/>
      <c r="SDM7" s="41"/>
      <c r="SDN7" s="41"/>
      <c r="SDO7" s="41"/>
      <c r="SDP7" s="41"/>
      <c r="SDQ7" s="41"/>
      <c r="SDR7" s="41"/>
      <c r="SDS7" s="41"/>
      <c r="SDT7" s="41"/>
      <c r="SDU7" s="41"/>
      <c r="SDV7" s="41"/>
      <c r="SDW7" s="41"/>
      <c r="SDX7" s="41"/>
      <c r="SDY7" s="41"/>
      <c r="SDZ7" s="41"/>
      <c r="SEA7" s="41"/>
      <c r="SEB7" s="41"/>
      <c r="SEC7" s="41"/>
      <c r="SED7" s="41"/>
      <c r="SEE7" s="41"/>
      <c r="SEF7" s="41"/>
      <c r="SEG7" s="41"/>
      <c r="SEH7" s="41"/>
      <c r="SEI7" s="41"/>
      <c r="SEJ7" s="41"/>
      <c r="SEK7" s="41"/>
      <c r="SEL7" s="41"/>
      <c r="SEM7" s="41"/>
      <c r="SEN7" s="41"/>
      <c r="SEO7" s="41"/>
      <c r="SEP7" s="41"/>
      <c r="SEQ7" s="41"/>
      <c r="SER7" s="41"/>
      <c r="SES7" s="41"/>
      <c r="SET7" s="41"/>
      <c r="SEU7" s="41"/>
      <c r="SEV7" s="41"/>
      <c r="SEW7" s="41"/>
      <c r="SEX7" s="41"/>
      <c r="SEY7" s="41"/>
      <c r="SEZ7" s="41"/>
      <c r="SFA7" s="41"/>
      <c r="SFB7" s="41"/>
      <c r="SFC7" s="41"/>
      <c r="SFD7" s="41"/>
      <c r="SFE7" s="41"/>
      <c r="SFF7" s="41"/>
      <c r="SFG7" s="41"/>
      <c r="SFH7" s="41"/>
      <c r="SFI7" s="41"/>
      <c r="SFJ7" s="41"/>
      <c r="SFK7" s="41"/>
      <c r="SFL7" s="41"/>
      <c r="SFM7" s="41"/>
      <c r="SFN7" s="41"/>
      <c r="SFO7" s="41"/>
      <c r="SFP7" s="41"/>
      <c r="SFQ7" s="41"/>
      <c r="SFR7" s="41"/>
      <c r="SFS7" s="41"/>
      <c r="SFT7" s="41"/>
      <c r="SFU7" s="41"/>
      <c r="SFV7" s="41"/>
      <c r="SFW7" s="41"/>
      <c r="SFX7" s="41"/>
      <c r="SFY7" s="41"/>
      <c r="SFZ7" s="41"/>
      <c r="SGA7" s="41"/>
      <c r="SGB7" s="41"/>
      <c r="SGC7" s="41"/>
      <c r="SGD7" s="41"/>
      <c r="SGE7" s="41"/>
      <c r="SGF7" s="41"/>
      <c r="SGG7" s="41"/>
      <c r="SGH7" s="41"/>
      <c r="SGI7" s="41"/>
      <c r="SGJ7" s="41"/>
      <c r="SGK7" s="41"/>
      <c r="SGL7" s="41"/>
      <c r="SGM7" s="41"/>
      <c r="SGN7" s="41"/>
      <c r="SGO7" s="41"/>
      <c r="SGP7" s="41"/>
      <c r="SGQ7" s="41"/>
      <c r="SGR7" s="41"/>
      <c r="SGS7" s="41"/>
      <c r="SGT7" s="41"/>
      <c r="SGU7" s="41"/>
      <c r="SGV7" s="41"/>
      <c r="SGW7" s="41"/>
      <c r="SGX7" s="41"/>
      <c r="SGY7" s="41"/>
      <c r="SGZ7" s="41"/>
      <c r="SHA7" s="41"/>
      <c r="SHB7" s="41"/>
      <c r="SHC7" s="41"/>
      <c r="SHD7" s="41"/>
      <c r="SHE7" s="41"/>
      <c r="SHF7" s="41"/>
      <c r="SHG7" s="41"/>
      <c r="SHH7" s="41"/>
      <c r="SHI7" s="41"/>
      <c r="SHJ7" s="41"/>
      <c r="SHK7" s="41"/>
      <c r="SHL7" s="41"/>
      <c r="SHM7" s="41"/>
      <c r="SHN7" s="41"/>
      <c r="SHO7" s="41"/>
      <c r="SHP7" s="41"/>
      <c r="SHQ7" s="41"/>
      <c r="SHR7" s="41"/>
      <c r="SHS7" s="41"/>
      <c r="SHT7" s="41"/>
      <c r="SHU7" s="41"/>
      <c r="SHV7" s="41"/>
      <c r="SHW7" s="41"/>
      <c r="SHX7" s="41"/>
      <c r="SHY7" s="41"/>
      <c r="SHZ7" s="41"/>
      <c r="SIA7" s="41"/>
      <c r="SIB7" s="41"/>
      <c r="SIC7" s="41"/>
      <c r="SID7" s="41"/>
      <c r="SIE7" s="41"/>
      <c r="SIF7" s="41"/>
      <c r="SIG7" s="41"/>
      <c r="SIH7" s="41"/>
      <c r="SII7" s="41"/>
      <c r="SIJ7" s="41"/>
      <c r="SIK7" s="41"/>
      <c r="SIL7" s="41"/>
      <c r="SIM7" s="41"/>
      <c r="SIN7" s="41"/>
      <c r="SIO7" s="41"/>
      <c r="SIP7" s="41"/>
      <c r="SIQ7" s="41"/>
      <c r="SIR7" s="41"/>
      <c r="SIS7" s="41"/>
      <c r="SIT7" s="41"/>
      <c r="SIU7" s="41"/>
      <c r="SIV7" s="41"/>
      <c r="SIW7" s="41"/>
      <c r="SIX7" s="41"/>
      <c r="SIY7" s="41"/>
      <c r="SIZ7" s="41"/>
      <c r="SJA7" s="41"/>
      <c r="SJB7" s="41"/>
      <c r="SJC7" s="41"/>
      <c r="SJD7" s="41"/>
      <c r="SJE7" s="41"/>
      <c r="SJF7" s="41"/>
      <c r="SJG7" s="41"/>
      <c r="SJH7" s="41"/>
      <c r="SJI7" s="41"/>
      <c r="SJJ7" s="41"/>
      <c r="SJK7" s="41"/>
      <c r="SJL7" s="41"/>
      <c r="SJM7" s="41"/>
      <c r="SJN7" s="41"/>
      <c r="SJO7" s="41"/>
      <c r="SJP7" s="41"/>
      <c r="SJQ7" s="41"/>
      <c r="SJR7" s="41"/>
      <c r="SJS7" s="41"/>
      <c r="SJT7" s="41"/>
      <c r="SJU7" s="41"/>
      <c r="SJV7" s="41"/>
      <c r="SJW7" s="41"/>
      <c r="SJX7" s="41"/>
      <c r="SJY7" s="41"/>
      <c r="SJZ7" s="41"/>
      <c r="SKA7" s="41"/>
      <c r="SKB7" s="41"/>
      <c r="SKC7" s="41"/>
      <c r="SKD7" s="41"/>
      <c r="SKE7" s="41"/>
      <c r="SKF7" s="41"/>
      <c r="SKG7" s="41"/>
      <c r="SKH7" s="41"/>
      <c r="SKI7" s="41"/>
      <c r="SKJ7" s="41"/>
      <c r="SKK7" s="41"/>
      <c r="SKL7" s="41"/>
      <c r="SKM7" s="41"/>
      <c r="SKN7" s="41"/>
      <c r="SKO7" s="41"/>
      <c r="SKP7" s="41"/>
      <c r="SKQ7" s="41"/>
      <c r="SKR7" s="41"/>
      <c r="SKS7" s="41"/>
      <c r="SKT7" s="41"/>
      <c r="SKU7" s="41"/>
      <c r="SKV7" s="41"/>
      <c r="SKW7" s="41"/>
      <c r="SKX7" s="41"/>
      <c r="SKY7" s="41"/>
      <c r="SKZ7" s="41"/>
      <c r="SLA7" s="41"/>
      <c r="SLB7" s="41"/>
      <c r="SLC7" s="41"/>
      <c r="SLD7" s="41"/>
      <c r="SLE7" s="41"/>
      <c r="SLF7" s="41"/>
      <c r="SLG7" s="41"/>
      <c r="SLH7" s="41"/>
      <c r="SLI7" s="41"/>
      <c r="SLJ7" s="41"/>
      <c r="SLK7" s="41"/>
      <c r="SLL7" s="41"/>
      <c r="SLM7" s="41"/>
      <c r="SLN7" s="41"/>
      <c r="SLO7" s="41"/>
      <c r="SLP7" s="41"/>
      <c r="SLQ7" s="41"/>
      <c r="SLR7" s="41"/>
      <c r="SLS7" s="41"/>
      <c r="SLT7" s="41"/>
      <c r="SLU7" s="41"/>
      <c r="SLV7" s="41"/>
      <c r="SLW7" s="41"/>
      <c r="SLX7" s="41"/>
      <c r="SLY7" s="41"/>
      <c r="SLZ7" s="41"/>
      <c r="SMA7" s="41"/>
      <c r="SMB7" s="41"/>
      <c r="SMC7" s="41"/>
      <c r="SMD7" s="41"/>
      <c r="SME7" s="41"/>
      <c r="SMF7" s="41"/>
      <c r="SMG7" s="41"/>
      <c r="SMH7" s="41"/>
      <c r="SMI7" s="41"/>
      <c r="SMJ7" s="41"/>
      <c r="SMK7" s="41"/>
      <c r="SML7" s="41"/>
      <c r="SMM7" s="41"/>
      <c r="SMN7" s="41"/>
      <c r="SMO7" s="41"/>
      <c r="SMP7" s="41"/>
      <c r="SMQ7" s="41"/>
      <c r="SMR7" s="41"/>
      <c r="SMS7" s="41"/>
      <c r="SMT7" s="41"/>
      <c r="SMU7" s="41"/>
      <c r="SMV7" s="41"/>
      <c r="SMW7" s="41"/>
      <c r="SMX7" s="41"/>
      <c r="SMY7" s="41"/>
      <c r="SMZ7" s="41"/>
      <c r="SNA7" s="41"/>
      <c r="SNB7" s="41"/>
      <c r="SNC7" s="41"/>
      <c r="SND7" s="41"/>
      <c r="SNE7" s="41"/>
      <c r="SNF7" s="41"/>
      <c r="SNG7" s="41"/>
      <c r="SNH7" s="41"/>
      <c r="SNI7" s="41"/>
      <c r="SNJ7" s="41"/>
      <c r="SNK7" s="41"/>
      <c r="SNL7" s="41"/>
      <c r="SNM7" s="41"/>
      <c r="SNN7" s="41"/>
      <c r="SNO7" s="41"/>
      <c r="SNP7" s="41"/>
      <c r="SNQ7" s="41"/>
      <c r="SNR7" s="41"/>
      <c r="SNS7" s="41"/>
      <c r="SNT7" s="41"/>
      <c r="SNU7" s="41"/>
      <c r="SNV7" s="41"/>
      <c r="SNW7" s="41"/>
      <c r="SNX7" s="41"/>
      <c r="SNY7" s="41"/>
      <c r="SNZ7" s="41"/>
      <c r="SOA7" s="41"/>
      <c r="SOB7" s="41"/>
      <c r="SOC7" s="41"/>
      <c r="SOD7" s="41"/>
      <c r="SOE7" s="41"/>
      <c r="SOF7" s="41"/>
      <c r="SOG7" s="41"/>
      <c r="SOH7" s="41"/>
      <c r="SOI7" s="41"/>
      <c r="SOJ7" s="41"/>
      <c r="SOK7" s="41"/>
      <c r="SOL7" s="41"/>
      <c r="SOM7" s="41"/>
      <c r="SON7" s="41"/>
      <c r="SOO7" s="41"/>
      <c r="SOP7" s="41"/>
      <c r="SOQ7" s="41"/>
      <c r="SOR7" s="41"/>
      <c r="SOS7" s="41"/>
      <c r="SOT7" s="41"/>
      <c r="SOU7" s="41"/>
      <c r="SOV7" s="41"/>
      <c r="SOW7" s="41"/>
      <c r="SOX7" s="41"/>
      <c r="SOY7" s="41"/>
      <c r="SOZ7" s="41"/>
      <c r="SPA7" s="41"/>
      <c r="SPB7" s="41"/>
      <c r="SPC7" s="41"/>
      <c r="SPD7" s="41"/>
      <c r="SPE7" s="41"/>
      <c r="SPF7" s="41"/>
      <c r="SPG7" s="41"/>
      <c r="SPH7" s="41"/>
      <c r="SPI7" s="41"/>
      <c r="SPJ7" s="41"/>
      <c r="SPK7" s="41"/>
      <c r="SPL7" s="41"/>
      <c r="SPM7" s="41"/>
      <c r="SPN7" s="41"/>
      <c r="SPO7" s="41"/>
      <c r="SPP7" s="41"/>
      <c r="SPQ7" s="41"/>
      <c r="SPR7" s="41"/>
      <c r="SPS7" s="41"/>
      <c r="SPT7" s="41"/>
      <c r="SPU7" s="41"/>
      <c r="SPV7" s="41"/>
      <c r="SPW7" s="41"/>
      <c r="SPX7" s="41"/>
      <c r="SPY7" s="41"/>
      <c r="SPZ7" s="41"/>
      <c r="SQA7" s="41"/>
      <c r="SQB7" s="41"/>
      <c r="SQC7" s="41"/>
      <c r="SQD7" s="41"/>
      <c r="SQE7" s="41"/>
      <c r="SQF7" s="41"/>
      <c r="SQG7" s="41"/>
      <c r="SQH7" s="41"/>
      <c r="SQI7" s="41"/>
      <c r="SQJ7" s="41"/>
      <c r="SQK7" s="41"/>
      <c r="SQL7" s="41"/>
      <c r="SQM7" s="41"/>
      <c r="SQN7" s="41"/>
      <c r="SQO7" s="41"/>
      <c r="SQP7" s="41"/>
      <c r="SQQ7" s="41"/>
      <c r="SQR7" s="41"/>
      <c r="SQS7" s="41"/>
      <c r="SQT7" s="41"/>
      <c r="SQU7" s="41"/>
      <c r="SQV7" s="41"/>
      <c r="SQW7" s="41"/>
      <c r="SQX7" s="41"/>
      <c r="SQY7" s="41"/>
      <c r="SQZ7" s="41"/>
      <c r="SRA7" s="41"/>
      <c r="SRB7" s="41"/>
      <c r="SRC7" s="41"/>
      <c r="SRD7" s="41"/>
      <c r="SRE7" s="41"/>
      <c r="SRF7" s="41"/>
      <c r="SRG7" s="41"/>
      <c r="SRH7" s="41"/>
      <c r="SRI7" s="41"/>
      <c r="SRJ7" s="41"/>
      <c r="SRK7" s="41"/>
      <c r="SRL7" s="41"/>
      <c r="SRM7" s="41"/>
      <c r="SRN7" s="41"/>
      <c r="SRO7" s="41"/>
      <c r="SRP7" s="41"/>
      <c r="SRQ7" s="41"/>
      <c r="SRR7" s="41"/>
      <c r="SRS7" s="41"/>
      <c r="SRT7" s="41"/>
      <c r="SRU7" s="41"/>
      <c r="SRV7" s="41"/>
      <c r="SRW7" s="41"/>
      <c r="SRX7" s="41"/>
      <c r="SRY7" s="41"/>
      <c r="SRZ7" s="41"/>
      <c r="SSA7" s="41"/>
      <c r="SSB7" s="41"/>
      <c r="SSC7" s="41"/>
      <c r="SSD7" s="41"/>
      <c r="SSE7" s="41"/>
      <c r="SSF7" s="41"/>
      <c r="SSG7" s="41"/>
      <c r="SSH7" s="41"/>
      <c r="SSI7" s="41"/>
      <c r="SSJ7" s="41"/>
      <c r="SSK7" s="41"/>
      <c r="SSL7" s="41"/>
      <c r="SSM7" s="41"/>
      <c r="SSN7" s="41"/>
      <c r="SSO7" s="41"/>
      <c r="SSP7" s="41"/>
      <c r="SSQ7" s="41"/>
      <c r="SSR7" s="41"/>
      <c r="SSS7" s="41"/>
      <c r="SST7" s="41"/>
      <c r="SSU7" s="41"/>
      <c r="SSV7" s="41"/>
      <c r="SSW7" s="41"/>
      <c r="SSX7" s="41"/>
      <c r="SSY7" s="41"/>
      <c r="SSZ7" s="41"/>
      <c r="STA7" s="41"/>
      <c r="STB7" s="41"/>
      <c r="STC7" s="41"/>
      <c r="STD7" s="41"/>
      <c r="STE7" s="41"/>
      <c r="STF7" s="41"/>
      <c r="STG7" s="41"/>
      <c r="STH7" s="41"/>
      <c r="STI7" s="41"/>
      <c r="STJ7" s="41"/>
      <c r="STK7" s="41"/>
      <c r="STL7" s="41"/>
      <c r="STM7" s="41"/>
      <c r="STN7" s="41"/>
      <c r="STO7" s="41"/>
      <c r="STP7" s="41"/>
      <c r="STQ7" s="41"/>
      <c r="STR7" s="41"/>
      <c r="STS7" s="41"/>
      <c r="STT7" s="41"/>
      <c r="STU7" s="41"/>
      <c r="STV7" s="41"/>
      <c r="STW7" s="41"/>
      <c r="STX7" s="41"/>
      <c r="STY7" s="41"/>
      <c r="STZ7" s="41"/>
      <c r="SUA7" s="41"/>
      <c r="SUB7" s="41"/>
      <c r="SUC7" s="41"/>
      <c r="SUD7" s="41"/>
      <c r="SUE7" s="41"/>
      <c r="SUF7" s="41"/>
      <c r="SUG7" s="41"/>
      <c r="SUH7" s="41"/>
      <c r="SUI7" s="41"/>
      <c r="SUJ7" s="41"/>
      <c r="SUK7" s="41"/>
      <c r="SUL7" s="41"/>
      <c r="SUM7" s="41"/>
      <c r="SUN7" s="41"/>
      <c r="SUO7" s="41"/>
      <c r="SUP7" s="41"/>
      <c r="SUQ7" s="41"/>
      <c r="SUR7" s="41"/>
      <c r="SUS7" s="41"/>
      <c r="SUT7" s="41"/>
      <c r="SUU7" s="41"/>
      <c r="SUV7" s="41"/>
      <c r="SUW7" s="41"/>
      <c r="SUX7" s="41"/>
      <c r="SUY7" s="41"/>
      <c r="SUZ7" s="41"/>
      <c r="SVA7" s="41"/>
      <c r="SVB7" s="41"/>
      <c r="SVC7" s="41"/>
      <c r="SVD7" s="41"/>
      <c r="SVE7" s="41"/>
      <c r="SVF7" s="41"/>
      <c r="SVG7" s="41"/>
      <c r="SVH7" s="41"/>
      <c r="SVI7" s="41"/>
      <c r="SVJ7" s="41"/>
      <c r="SVK7" s="41"/>
      <c r="SVL7" s="41"/>
      <c r="SVM7" s="41"/>
      <c r="SVN7" s="41"/>
      <c r="SVO7" s="41"/>
      <c r="SVP7" s="41"/>
      <c r="SVQ7" s="41"/>
      <c r="SVR7" s="41"/>
      <c r="SVS7" s="41"/>
      <c r="SVT7" s="41"/>
      <c r="SVU7" s="41"/>
      <c r="SVV7" s="41"/>
      <c r="SVW7" s="41"/>
      <c r="SVX7" s="41"/>
      <c r="SVY7" s="41"/>
      <c r="SVZ7" s="41"/>
      <c r="SWA7" s="41"/>
      <c r="SWB7" s="41"/>
      <c r="SWC7" s="41"/>
      <c r="SWD7" s="41"/>
      <c r="SWE7" s="41"/>
      <c r="SWF7" s="41"/>
      <c r="SWG7" s="41"/>
      <c r="SWH7" s="41"/>
      <c r="SWI7" s="41"/>
      <c r="SWJ7" s="41"/>
      <c r="SWK7" s="41"/>
      <c r="SWL7" s="41"/>
      <c r="SWM7" s="41"/>
      <c r="SWN7" s="41"/>
      <c r="SWO7" s="41"/>
      <c r="SWP7" s="41"/>
      <c r="SWQ7" s="41"/>
      <c r="SWR7" s="41"/>
      <c r="SWS7" s="41"/>
      <c r="SWT7" s="41"/>
      <c r="SWU7" s="41"/>
      <c r="SWV7" s="41"/>
      <c r="SWW7" s="41"/>
      <c r="SWX7" s="41"/>
      <c r="SWY7" s="41"/>
      <c r="SWZ7" s="41"/>
      <c r="SXA7" s="41"/>
      <c r="SXB7" s="41"/>
      <c r="SXC7" s="41"/>
      <c r="SXD7" s="41"/>
      <c r="SXE7" s="41"/>
      <c r="SXF7" s="41"/>
      <c r="SXG7" s="41"/>
      <c r="SXH7" s="41"/>
      <c r="SXI7" s="41"/>
      <c r="SXJ7" s="41"/>
      <c r="SXK7" s="41"/>
      <c r="SXL7" s="41"/>
      <c r="SXM7" s="41"/>
      <c r="SXN7" s="41"/>
      <c r="SXO7" s="41"/>
      <c r="SXP7" s="41"/>
      <c r="SXQ7" s="41"/>
      <c r="SXR7" s="41"/>
      <c r="SXS7" s="41"/>
      <c r="SXT7" s="41"/>
      <c r="SXU7" s="41"/>
      <c r="SXV7" s="41"/>
      <c r="SXW7" s="41"/>
      <c r="SXX7" s="41"/>
      <c r="SXY7" s="41"/>
      <c r="SXZ7" s="41"/>
      <c r="SYA7" s="41"/>
      <c r="SYB7" s="41"/>
      <c r="SYC7" s="41"/>
      <c r="SYD7" s="41"/>
      <c r="SYE7" s="41"/>
      <c r="SYF7" s="41"/>
      <c r="SYG7" s="41"/>
      <c r="SYH7" s="41"/>
      <c r="SYI7" s="41"/>
      <c r="SYJ7" s="41"/>
      <c r="SYK7" s="41"/>
      <c r="SYL7" s="41"/>
      <c r="SYM7" s="41"/>
      <c r="SYN7" s="41"/>
      <c r="SYO7" s="41"/>
      <c r="SYP7" s="41"/>
      <c r="SYQ7" s="41"/>
      <c r="SYR7" s="41"/>
      <c r="SYS7" s="41"/>
      <c r="SYT7" s="41"/>
      <c r="SYU7" s="41"/>
      <c r="SYV7" s="41"/>
      <c r="SYW7" s="41"/>
      <c r="SYX7" s="41"/>
      <c r="SYY7" s="41"/>
      <c r="SYZ7" s="41"/>
      <c r="SZA7" s="41"/>
      <c r="SZB7" s="41"/>
      <c r="SZC7" s="41"/>
      <c r="SZD7" s="41"/>
      <c r="SZE7" s="41"/>
      <c r="SZF7" s="41"/>
      <c r="SZG7" s="41"/>
      <c r="SZH7" s="41"/>
      <c r="SZI7" s="41"/>
      <c r="SZJ7" s="41"/>
      <c r="SZK7" s="41"/>
      <c r="SZL7" s="41"/>
      <c r="SZM7" s="41"/>
      <c r="SZN7" s="41"/>
      <c r="SZO7" s="41"/>
      <c r="SZP7" s="41"/>
      <c r="SZQ7" s="41"/>
      <c r="SZR7" s="41"/>
      <c r="SZS7" s="41"/>
      <c r="SZT7" s="41"/>
      <c r="SZU7" s="41"/>
      <c r="SZV7" s="41"/>
      <c r="SZW7" s="41"/>
      <c r="SZX7" s="41"/>
      <c r="SZY7" s="41"/>
      <c r="SZZ7" s="41"/>
      <c r="TAA7" s="41"/>
      <c r="TAB7" s="41"/>
      <c r="TAC7" s="41"/>
      <c r="TAD7" s="41"/>
      <c r="TAE7" s="41"/>
      <c r="TAF7" s="41"/>
      <c r="TAG7" s="41"/>
      <c r="TAH7" s="41"/>
      <c r="TAI7" s="41"/>
      <c r="TAJ7" s="41"/>
      <c r="TAK7" s="41"/>
      <c r="TAL7" s="41"/>
      <c r="TAM7" s="41"/>
      <c r="TAN7" s="41"/>
      <c r="TAO7" s="41"/>
      <c r="TAP7" s="41"/>
      <c r="TAQ7" s="41"/>
      <c r="TAR7" s="41"/>
      <c r="TAS7" s="41"/>
      <c r="TAT7" s="41"/>
      <c r="TAU7" s="41"/>
      <c r="TAV7" s="41"/>
      <c r="TAW7" s="41"/>
      <c r="TAX7" s="41"/>
      <c r="TAY7" s="41"/>
      <c r="TAZ7" s="41"/>
      <c r="TBA7" s="41"/>
      <c r="TBB7" s="41"/>
      <c r="TBC7" s="41"/>
      <c r="TBD7" s="41"/>
      <c r="TBE7" s="41"/>
      <c r="TBF7" s="41"/>
      <c r="TBG7" s="41"/>
      <c r="TBH7" s="41"/>
      <c r="TBI7" s="41"/>
      <c r="TBJ7" s="41"/>
      <c r="TBK7" s="41"/>
      <c r="TBL7" s="41"/>
      <c r="TBM7" s="41"/>
      <c r="TBN7" s="41"/>
      <c r="TBO7" s="41"/>
      <c r="TBP7" s="41"/>
      <c r="TBQ7" s="41"/>
      <c r="TBR7" s="41"/>
      <c r="TBS7" s="41"/>
      <c r="TBT7" s="41"/>
      <c r="TBU7" s="41"/>
      <c r="TBV7" s="41"/>
      <c r="TBW7" s="41"/>
      <c r="TBX7" s="41"/>
      <c r="TBY7" s="41"/>
      <c r="TBZ7" s="41"/>
      <c r="TCA7" s="41"/>
      <c r="TCB7" s="41"/>
      <c r="TCC7" s="41"/>
      <c r="TCD7" s="41"/>
      <c r="TCE7" s="41"/>
      <c r="TCF7" s="41"/>
      <c r="TCG7" s="41"/>
      <c r="TCH7" s="41"/>
      <c r="TCI7" s="41"/>
      <c r="TCJ7" s="41"/>
      <c r="TCK7" s="41"/>
      <c r="TCL7" s="41"/>
      <c r="TCM7" s="41"/>
      <c r="TCN7" s="41"/>
      <c r="TCO7" s="41"/>
      <c r="TCP7" s="41"/>
      <c r="TCQ7" s="41"/>
      <c r="TCR7" s="41"/>
      <c r="TCS7" s="41"/>
      <c r="TCT7" s="41"/>
      <c r="TCU7" s="41"/>
      <c r="TCV7" s="41"/>
      <c r="TCW7" s="41"/>
      <c r="TCX7" s="41"/>
      <c r="TCY7" s="41"/>
      <c r="TCZ7" s="41"/>
      <c r="TDA7" s="41"/>
      <c r="TDB7" s="41"/>
      <c r="TDC7" s="41"/>
      <c r="TDD7" s="41"/>
      <c r="TDE7" s="41"/>
      <c r="TDF7" s="41"/>
      <c r="TDG7" s="41"/>
      <c r="TDH7" s="41"/>
      <c r="TDI7" s="41"/>
      <c r="TDJ7" s="41"/>
      <c r="TDK7" s="41"/>
      <c r="TDL7" s="41"/>
      <c r="TDM7" s="41"/>
      <c r="TDN7" s="41"/>
      <c r="TDO7" s="41"/>
      <c r="TDP7" s="41"/>
      <c r="TDQ7" s="41"/>
      <c r="TDR7" s="41"/>
      <c r="TDS7" s="41"/>
      <c r="TDT7" s="41"/>
      <c r="TDU7" s="41"/>
      <c r="TDV7" s="41"/>
      <c r="TDW7" s="41"/>
      <c r="TDX7" s="41"/>
      <c r="TDY7" s="41"/>
      <c r="TDZ7" s="41"/>
      <c r="TEA7" s="41"/>
      <c r="TEB7" s="41"/>
      <c r="TEC7" s="41"/>
      <c r="TED7" s="41"/>
      <c r="TEE7" s="41"/>
      <c r="TEF7" s="41"/>
      <c r="TEG7" s="41"/>
      <c r="TEH7" s="41"/>
      <c r="TEI7" s="41"/>
      <c r="TEJ7" s="41"/>
      <c r="TEK7" s="41"/>
      <c r="TEL7" s="41"/>
      <c r="TEM7" s="41"/>
      <c r="TEN7" s="41"/>
      <c r="TEO7" s="41"/>
      <c r="TEP7" s="41"/>
      <c r="TEQ7" s="41"/>
      <c r="TER7" s="41"/>
      <c r="TES7" s="41"/>
      <c r="TET7" s="41"/>
      <c r="TEU7" s="41"/>
      <c r="TEV7" s="41"/>
      <c r="TEW7" s="41"/>
      <c r="TEX7" s="41"/>
      <c r="TEY7" s="41"/>
      <c r="TEZ7" s="41"/>
      <c r="TFA7" s="41"/>
      <c r="TFB7" s="41"/>
      <c r="TFC7" s="41"/>
      <c r="TFD7" s="41"/>
      <c r="TFE7" s="41"/>
      <c r="TFF7" s="41"/>
      <c r="TFG7" s="41"/>
      <c r="TFH7" s="41"/>
      <c r="TFI7" s="41"/>
      <c r="TFJ7" s="41"/>
      <c r="TFK7" s="41"/>
      <c r="TFL7" s="41"/>
      <c r="TFM7" s="41"/>
      <c r="TFN7" s="41"/>
      <c r="TFO7" s="41"/>
      <c r="TFP7" s="41"/>
      <c r="TFQ7" s="41"/>
      <c r="TFR7" s="41"/>
      <c r="TFS7" s="41"/>
      <c r="TFT7" s="41"/>
      <c r="TFU7" s="41"/>
      <c r="TFV7" s="41"/>
      <c r="TFW7" s="41"/>
      <c r="TFX7" s="41"/>
      <c r="TFY7" s="41"/>
      <c r="TFZ7" s="41"/>
      <c r="TGA7" s="41"/>
      <c r="TGB7" s="41"/>
      <c r="TGC7" s="41"/>
      <c r="TGD7" s="41"/>
      <c r="TGE7" s="41"/>
      <c r="TGF7" s="41"/>
      <c r="TGG7" s="41"/>
      <c r="TGH7" s="41"/>
      <c r="TGI7" s="41"/>
      <c r="TGJ7" s="41"/>
      <c r="TGK7" s="41"/>
      <c r="TGL7" s="41"/>
      <c r="TGM7" s="41"/>
      <c r="TGN7" s="41"/>
      <c r="TGO7" s="41"/>
      <c r="TGP7" s="41"/>
      <c r="TGQ7" s="41"/>
      <c r="TGR7" s="41"/>
      <c r="TGS7" s="41"/>
      <c r="TGT7" s="41"/>
      <c r="TGU7" s="41"/>
      <c r="TGV7" s="41"/>
      <c r="TGW7" s="41"/>
      <c r="TGX7" s="41"/>
      <c r="TGY7" s="41"/>
      <c r="TGZ7" s="41"/>
      <c r="THA7" s="41"/>
      <c r="THB7" s="41"/>
      <c r="THC7" s="41"/>
      <c r="THD7" s="41"/>
      <c r="THE7" s="41"/>
      <c r="THF7" s="41"/>
      <c r="THG7" s="41"/>
      <c r="THH7" s="41"/>
      <c r="THI7" s="41"/>
      <c r="THJ7" s="41"/>
      <c r="THK7" s="41"/>
      <c r="THL7" s="41"/>
      <c r="THM7" s="41"/>
      <c r="THN7" s="41"/>
      <c r="THO7" s="41"/>
      <c r="THP7" s="41"/>
      <c r="THQ7" s="41"/>
      <c r="THR7" s="41"/>
      <c r="THS7" s="41"/>
      <c r="THT7" s="41"/>
      <c r="THU7" s="41"/>
      <c r="THV7" s="41"/>
      <c r="THW7" s="41"/>
      <c r="THX7" s="41"/>
      <c r="THY7" s="41"/>
      <c r="THZ7" s="41"/>
      <c r="TIA7" s="41"/>
      <c r="TIB7" s="41"/>
      <c r="TIC7" s="41"/>
      <c r="TID7" s="41"/>
      <c r="TIE7" s="41"/>
      <c r="TIF7" s="41"/>
      <c r="TIG7" s="41"/>
      <c r="TIH7" s="41"/>
      <c r="TII7" s="41"/>
      <c r="TIJ7" s="41"/>
      <c r="TIK7" s="41"/>
      <c r="TIL7" s="41"/>
      <c r="TIM7" s="41"/>
      <c r="TIN7" s="41"/>
      <c r="TIO7" s="41"/>
      <c r="TIP7" s="41"/>
      <c r="TIQ7" s="41"/>
      <c r="TIR7" s="41"/>
      <c r="TIS7" s="41"/>
      <c r="TIT7" s="41"/>
      <c r="TIU7" s="41"/>
      <c r="TIV7" s="41"/>
      <c r="TIW7" s="41"/>
      <c r="TIX7" s="41"/>
      <c r="TIY7" s="41"/>
      <c r="TIZ7" s="41"/>
      <c r="TJA7" s="41"/>
      <c r="TJB7" s="41"/>
      <c r="TJC7" s="41"/>
      <c r="TJD7" s="41"/>
      <c r="TJE7" s="41"/>
      <c r="TJF7" s="41"/>
      <c r="TJG7" s="41"/>
      <c r="TJH7" s="41"/>
      <c r="TJI7" s="41"/>
      <c r="TJJ7" s="41"/>
      <c r="TJK7" s="41"/>
      <c r="TJL7" s="41"/>
      <c r="TJM7" s="41"/>
      <c r="TJN7" s="41"/>
      <c r="TJO7" s="41"/>
      <c r="TJP7" s="41"/>
      <c r="TJQ7" s="41"/>
      <c r="TJR7" s="41"/>
      <c r="TJS7" s="41"/>
      <c r="TJT7" s="41"/>
      <c r="TJU7" s="41"/>
      <c r="TJV7" s="41"/>
      <c r="TJW7" s="41"/>
      <c r="TJX7" s="41"/>
      <c r="TJY7" s="41"/>
      <c r="TJZ7" s="41"/>
      <c r="TKA7" s="41"/>
      <c r="TKB7" s="41"/>
      <c r="TKC7" s="41"/>
      <c r="TKD7" s="41"/>
      <c r="TKE7" s="41"/>
      <c r="TKF7" s="41"/>
      <c r="TKG7" s="41"/>
      <c r="TKH7" s="41"/>
      <c r="TKI7" s="41"/>
      <c r="TKJ7" s="41"/>
      <c r="TKK7" s="41"/>
      <c r="TKL7" s="41"/>
      <c r="TKM7" s="41"/>
      <c r="TKN7" s="41"/>
      <c r="TKO7" s="41"/>
      <c r="TKP7" s="41"/>
      <c r="TKQ7" s="41"/>
      <c r="TKR7" s="41"/>
      <c r="TKS7" s="41"/>
      <c r="TKT7" s="41"/>
      <c r="TKU7" s="41"/>
      <c r="TKV7" s="41"/>
      <c r="TKW7" s="41"/>
      <c r="TKX7" s="41"/>
      <c r="TKY7" s="41"/>
      <c r="TKZ7" s="41"/>
      <c r="TLA7" s="41"/>
      <c r="TLB7" s="41"/>
      <c r="TLC7" s="41"/>
      <c r="TLD7" s="41"/>
      <c r="TLE7" s="41"/>
      <c r="TLF7" s="41"/>
      <c r="TLG7" s="41"/>
      <c r="TLH7" s="41"/>
      <c r="TLI7" s="41"/>
      <c r="TLJ7" s="41"/>
      <c r="TLK7" s="41"/>
      <c r="TLL7" s="41"/>
      <c r="TLM7" s="41"/>
      <c r="TLN7" s="41"/>
      <c r="TLO7" s="41"/>
      <c r="TLP7" s="41"/>
      <c r="TLQ7" s="41"/>
      <c r="TLR7" s="41"/>
      <c r="TLS7" s="41"/>
      <c r="TLT7" s="41"/>
      <c r="TLU7" s="41"/>
      <c r="TLV7" s="41"/>
      <c r="TLW7" s="41"/>
      <c r="TLX7" s="41"/>
      <c r="TLY7" s="41"/>
      <c r="TLZ7" s="41"/>
      <c r="TMA7" s="41"/>
      <c r="TMB7" s="41"/>
      <c r="TMC7" s="41"/>
      <c r="TMD7" s="41"/>
      <c r="TME7" s="41"/>
      <c r="TMF7" s="41"/>
      <c r="TMG7" s="41"/>
      <c r="TMH7" s="41"/>
      <c r="TMI7" s="41"/>
      <c r="TMJ7" s="41"/>
      <c r="TMK7" s="41"/>
      <c r="TML7" s="41"/>
      <c r="TMM7" s="41"/>
      <c r="TMN7" s="41"/>
      <c r="TMO7" s="41"/>
      <c r="TMP7" s="41"/>
      <c r="TMQ7" s="41"/>
      <c r="TMR7" s="41"/>
      <c r="TMS7" s="41"/>
      <c r="TMT7" s="41"/>
      <c r="TMU7" s="41"/>
      <c r="TMV7" s="41"/>
      <c r="TMW7" s="41"/>
      <c r="TMX7" s="41"/>
      <c r="TMY7" s="41"/>
      <c r="TMZ7" s="41"/>
      <c r="TNA7" s="41"/>
      <c r="TNB7" s="41"/>
      <c r="TNC7" s="41"/>
      <c r="TND7" s="41"/>
      <c r="TNE7" s="41"/>
      <c r="TNF7" s="41"/>
      <c r="TNG7" s="41"/>
      <c r="TNH7" s="41"/>
      <c r="TNI7" s="41"/>
      <c r="TNJ7" s="41"/>
      <c r="TNK7" s="41"/>
      <c r="TNL7" s="41"/>
      <c r="TNM7" s="41"/>
      <c r="TNN7" s="41"/>
      <c r="TNO7" s="41"/>
      <c r="TNP7" s="41"/>
      <c r="TNQ7" s="41"/>
      <c r="TNR7" s="41"/>
      <c r="TNS7" s="41"/>
      <c r="TNT7" s="41"/>
      <c r="TNU7" s="41"/>
      <c r="TNV7" s="41"/>
      <c r="TNW7" s="41"/>
      <c r="TNX7" s="41"/>
      <c r="TNY7" s="41"/>
      <c r="TNZ7" s="41"/>
      <c r="TOA7" s="41"/>
      <c r="TOB7" s="41"/>
      <c r="TOC7" s="41"/>
      <c r="TOD7" s="41"/>
      <c r="TOE7" s="41"/>
      <c r="TOF7" s="41"/>
      <c r="TOG7" s="41"/>
      <c r="TOH7" s="41"/>
      <c r="TOI7" s="41"/>
      <c r="TOJ7" s="41"/>
      <c r="TOK7" s="41"/>
      <c r="TOL7" s="41"/>
      <c r="TOM7" s="41"/>
      <c r="TON7" s="41"/>
      <c r="TOO7" s="41"/>
      <c r="TOP7" s="41"/>
      <c r="TOQ7" s="41"/>
      <c r="TOR7" s="41"/>
      <c r="TOS7" s="41"/>
      <c r="TOT7" s="41"/>
      <c r="TOU7" s="41"/>
      <c r="TOV7" s="41"/>
      <c r="TOW7" s="41"/>
      <c r="TOX7" s="41"/>
      <c r="TOY7" s="41"/>
      <c r="TOZ7" s="41"/>
      <c r="TPA7" s="41"/>
      <c r="TPB7" s="41"/>
      <c r="TPC7" s="41"/>
      <c r="TPD7" s="41"/>
      <c r="TPE7" s="41"/>
      <c r="TPF7" s="41"/>
      <c r="TPG7" s="41"/>
      <c r="TPH7" s="41"/>
      <c r="TPI7" s="41"/>
      <c r="TPJ7" s="41"/>
      <c r="TPK7" s="41"/>
      <c r="TPL7" s="41"/>
      <c r="TPM7" s="41"/>
      <c r="TPN7" s="41"/>
      <c r="TPO7" s="41"/>
      <c r="TPP7" s="41"/>
      <c r="TPQ7" s="41"/>
      <c r="TPR7" s="41"/>
      <c r="TPS7" s="41"/>
      <c r="TPT7" s="41"/>
      <c r="TPU7" s="41"/>
      <c r="TPV7" s="41"/>
      <c r="TPW7" s="41"/>
      <c r="TPX7" s="41"/>
      <c r="TPY7" s="41"/>
      <c r="TPZ7" s="41"/>
      <c r="TQA7" s="41"/>
      <c r="TQB7" s="41"/>
      <c r="TQC7" s="41"/>
      <c r="TQD7" s="41"/>
      <c r="TQE7" s="41"/>
      <c r="TQF7" s="41"/>
      <c r="TQG7" s="41"/>
      <c r="TQH7" s="41"/>
      <c r="TQI7" s="41"/>
      <c r="TQJ7" s="41"/>
      <c r="TQK7" s="41"/>
      <c r="TQL7" s="41"/>
      <c r="TQM7" s="41"/>
      <c r="TQN7" s="41"/>
      <c r="TQO7" s="41"/>
      <c r="TQP7" s="41"/>
      <c r="TQQ7" s="41"/>
      <c r="TQR7" s="41"/>
      <c r="TQS7" s="41"/>
      <c r="TQT7" s="41"/>
      <c r="TQU7" s="41"/>
      <c r="TQV7" s="41"/>
      <c r="TQW7" s="41"/>
      <c r="TQX7" s="41"/>
      <c r="TQY7" s="41"/>
      <c r="TQZ7" s="41"/>
      <c r="TRA7" s="41"/>
      <c r="TRB7" s="41"/>
      <c r="TRC7" s="41"/>
      <c r="TRD7" s="41"/>
      <c r="TRE7" s="41"/>
      <c r="TRF7" s="41"/>
      <c r="TRG7" s="41"/>
      <c r="TRH7" s="41"/>
      <c r="TRI7" s="41"/>
      <c r="TRJ7" s="41"/>
      <c r="TRK7" s="41"/>
      <c r="TRL7" s="41"/>
      <c r="TRM7" s="41"/>
      <c r="TRN7" s="41"/>
      <c r="TRO7" s="41"/>
      <c r="TRP7" s="41"/>
      <c r="TRQ7" s="41"/>
      <c r="TRR7" s="41"/>
      <c r="TRS7" s="41"/>
      <c r="TRT7" s="41"/>
      <c r="TRU7" s="41"/>
      <c r="TRV7" s="41"/>
      <c r="TRW7" s="41"/>
      <c r="TRX7" s="41"/>
      <c r="TRY7" s="41"/>
      <c r="TRZ7" s="41"/>
      <c r="TSA7" s="41"/>
      <c r="TSB7" s="41"/>
      <c r="TSC7" s="41"/>
      <c r="TSD7" s="41"/>
      <c r="TSE7" s="41"/>
      <c r="TSF7" s="41"/>
      <c r="TSG7" s="41"/>
      <c r="TSH7" s="41"/>
      <c r="TSI7" s="41"/>
      <c r="TSJ7" s="41"/>
      <c r="TSK7" s="41"/>
      <c r="TSL7" s="41"/>
      <c r="TSM7" s="41"/>
      <c r="TSN7" s="41"/>
      <c r="TSO7" s="41"/>
      <c r="TSP7" s="41"/>
      <c r="TSQ7" s="41"/>
      <c r="TSR7" s="41"/>
      <c r="TSS7" s="41"/>
      <c r="TST7" s="41"/>
      <c r="TSU7" s="41"/>
      <c r="TSV7" s="41"/>
      <c r="TSW7" s="41"/>
      <c r="TSX7" s="41"/>
      <c r="TSY7" s="41"/>
      <c r="TSZ7" s="41"/>
      <c r="TTA7" s="41"/>
      <c r="TTB7" s="41"/>
      <c r="TTC7" s="41"/>
      <c r="TTD7" s="41"/>
      <c r="TTE7" s="41"/>
      <c r="TTF7" s="41"/>
      <c r="TTG7" s="41"/>
      <c r="TTH7" s="41"/>
      <c r="TTI7" s="41"/>
      <c r="TTJ7" s="41"/>
      <c r="TTK7" s="41"/>
      <c r="TTL7" s="41"/>
      <c r="TTM7" s="41"/>
      <c r="TTN7" s="41"/>
      <c r="TTO7" s="41"/>
      <c r="TTP7" s="41"/>
      <c r="TTQ7" s="41"/>
      <c r="TTR7" s="41"/>
      <c r="TTS7" s="41"/>
      <c r="TTT7" s="41"/>
      <c r="TTU7" s="41"/>
      <c r="TTV7" s="41"/>
      <c r="TTW7" s="41"/>
      <c r="TTX7" s="41"/>
      <c r="TTY7" s="41"/>
      <c r="TTZ7" s="41"/>
      <c r="TUA7" s="41"/>
      <c r="TUB7" s="41"/>
      <c r="TUC7" s="41"/>
      <c r="TUD7" s="41"/>
      <c r="TUE7" s="41"/>
      <c r="TUF7" s="41"/>
      <c r="TUG7" s="41"/>
      <c r="TUH7" s="41"/>
      <c r="TUI7" s="41"/>
      <c r="TUJ7" s="41"/>
      <c r="TUK7" s="41"/>
      <c r="TUL7" s="41"/>
      <c r="TUM7" s="41"/>
      <c r="TUN7" s="41"/>
      <c r="TUO7" s="41"/>
      <c r="TUP7" s="41"/>
      <c r="TUQ7" s="41"/>
      <c r="TUR7" s="41"/>
      <c r="TUS7" s="41"/>
      <c r="TUT7" s="41"/>
      <c r="TUU7" s="41"/>
      <c r="TUV7" s="41"/>
      <c r="TUW7" s="41"/>
      <c r="TUX7" s="41"/>
      <c r="TUY7" s="41"/>
      <c r="TUZ7" s="41"/>
      <c r="TVA7" s="41"/>
      <c r="TVB7" s="41"/>
      <c r="TVC7" s="41"/>
      <c r="TVD7" s="41"/>
      <c r="TVE7" s="41"/>
      <c r="TVF7" s="41"/>
      <c r="TVG7" s="41"/>
      <c r="TVH7" s="41"/>
      <c r="TVI7" s="41"/>
      <c r="TVJ7" s="41"/>
      <c r="TVK7" s="41"/>
      <c r="TVL7" s="41"/>
      <c r="TVM7" s="41"/>
      <c r="TVN7" s="41"/>
      <c r="TVO7" s="41"/>
      <c r="TVP7" s="41"/>
      <c r="TVQ7" s="41"/>
      <c r="TVR7" s="41"/>
      <c r="TVS7" s="41"/>
      <c r="TVT7" s="41"/>
      <c r="TVU7" s="41"/>
      <c r="TVV7" s="41"/>
      <c r="TVW7" s="41"/>
      <c r="TVX7" s="41"/>
      <c r="TVY7" s="41"/>
      <c r="TVZ7" s="41"/>
      <c r="TWA7" s="41"/>
      <c r="TWB7" s="41"/>
      <c r="TWC7" s="41"/>
      <c r="TWD7" s="41"/>
      <c r="TWE7" s="41"/>
      <c r="TWF7" s="41"/>
      <c r="TWG7" s="41"/>
      <c r="TWH7" s="41"/>
      <c r="TWI7" s="41"/>
      <c r="TWJ7" s="41"/>
      <c r="TWK7" s="41"/>
      <c r="TWL7" s="41"/>
      <c r="TWM7" s="41"/>
      <c r="TWN7" s="41"/>
      <c r="TWO7" s="41"/>
      <c r="TWP7" s="41"/>
      <c r="TWQ7" s="41"/>
      <c r="TWR7" s="41"/>
      <c r="TWS7" s="41"/>
      <c r="TWT7" s="41"/>
      <c r="TWU7" s="41"/>
      <c r="TWV7" s="41"/>
      <c r="TWW7" s="41"/>
      <c r="TWX7" s="41"/>
      <c r="TWY7" s="41"/>
      <c r="TWZ7" s="41"/>
      <c r="TXA7" s="41"/>
      <c r="TXB7" s="41"/>
      <c r="TXC7" s="41"/>
      <c r="TXD7" s="41"/>
      <c r="TXE7" s="41"/>
      <c r="TXF7" s="41"/>
      <c r="TXG7" s="41"/>
      <c r="TXH7" s="41"/>
      <c r="TXI7" s="41"/>
      <c r="TXJ7" s="41"/>
      <c r="TXK7" s="41"/>
      <c r="TXL7" s="41"/>
      <c r="TXM7" s="41"/>
      <c r="TXN7" s="41"/>
      <c r="TXO7" s="41"/>
      <c r="TXP7" s="41"/>
      <c r="TXQ7" s="41"/>
      <c r="TXR7" s="41"/>
      <c r="TXS7" s="41"/>
      <c r="TXT7" s="41"/>
      <c r="TXU7" s="41"/>
      <c r="TXV7" s="41"/>
      <c r="TXW7" s="41"/>
      <c r="TXX7" s="41"/>
      <c r="TXY7" s="41"/>
      <c r="TXZ7" s="41"/>
      <c r="TYA7" s="41"/>
      <c r="TYB7" s="41"/>
      <c r="TYC7" s="41"/>
      <c r="TYD7" s="41"/>
      <c r="TYE7" s="41"/>
      <c r="TYF7" s="41"/>
      <c r="TYG7" s="41"/>
      <c r="TYH7" s="41"/>
      <c r="TYI7" s="41"/>
      <c r="TYJ7" s="41"/>
      <c r="TYK7" s="41"/>
      <c r="TYL7" s="41"/>
      <c r="TYM7" s="41"/>
      <c r="TYN7" s="41"/>
      <c r="TYO7" s="41"/>
      <c r="TYP7" s="41"/>
      <c r="TYQ7" s="41"/>
      <c r="TYR7" s="41"/>
      <c r="TYS7" s="41"/>
      <c r="TYT7" s="41"/>
      <c r="TYU7" s="41"/>
      <c r="TYV7" s="41"/>
      <c r="TYW7" s="41"/>
      <c r="TYX7" s="41"/>
      <c r="TYY7" s="41"/>
      <c r="TYZ7" s="41"/>
      <c r="TZA7" s="41"/>
      <c r="TZB7" s="41"/>
      <c r="TZC7" s="41"/>
      <c r="TZD7" s="41"/>
      <c r="TZE7" s="41"/>
      <c r="TZF7" s="41"/>
      <c r="TZG7" s="41"/>
      <c r="TZH7" s="41"/>
      <c r="TZI7" s="41"/>
      <c r="TZJ7" s="41"/>
      <c r="TZK7" s="41"/>
      <c r="TZL7" s="41"/>
      <c r="TZM7" s="41"/>
      <c r="TZN7" s="41"/>
      <c r="TZO7" s="41"/>
      <c r="TZP7" s="41"/>
      <c r="TZQ7" s="41"/>
      <c r="TZR7" s="41"/>
      <c r="TZS7" s="41"/>
      <c r="TZT7" s="41"/>
      <c r="TZU7" s="41"/>
      <c r="TZV7" s="41"/>
      <c r="TZW7" s="41"/>
      <c r="TZX7" s="41"/>
      <c r="TZY7" s="41"/>
      <c r="TZZ7" s="41"/>
      <c r="UAA7" s="41"/>
      <c r="UAB7" s="41"/>
      <c r="UAC7" s="41"/>
      <c r="UAD7" s="41"/>
      <c r="UAE7" s="41"/>
      <c r="UAF7" s="41"/>
      <c r="UAG7" s="41"/>
      <c r="UAH7" s="41"/>
      <c r="UAI7" s="41"/>
      <c r="UAJ7" s="41"/>
      <c r="UAK7" s="41"/>
      <c r="UAL7" s="41"/>
      <c r="UAM7" s="41"/>
      <c r="UAN7" s="41"/>
      <c r="UAO7" s="41"/>
      <c r="UAP7" s="41"/>
      <c r="UAQ7" s="41"/>
      <c r="UAR7" s="41"/>
      <c r="UAS7" s="41"/>
      <c r="UAT7" s="41"/>
      <c r="UAU7" s="41"/>
      <c r="UAV7" s="41"/>
      <c r="UAW7" s="41"/>
      <c r="UAX7" s="41"/>
      <c r="UAY7" s="41"/>
      <c r="UAZ7" s="41"/>
      <c r="UBA7" s="41"/>
      <c r="UBB7" s="41"/>
      <c r="UBC7" s="41"/>
      <c r="UBD7" s="41"/>
      <c r="UBE7" s="41"/>
      <c r="UBF7" s="41"/>
      <c r="UBG7" s="41"/>
      <c r="UBH7" s="41"/>
      <c r="UBI7" s="41"/>
      <c r="UBJ7" s="41"/>
      <c r="UBK7" s="41"/>
      <c r="UBL7" s="41"/>
      <c r="UBM7" s="41"/>
      <c r="UBN7" s="41"/>
      <c r="UBO7" s="41"/>
      <c r="UBP7" s="41"/>
      <c r="UBQ7" s="41"/>
      <c r="UBR7" s="41"/>
      <c r="UBS7" s="41"/>
      <c r="UBT7" s="41"/>
      <c r="UBU7" s="41"/>
      <c r="UBV7" s="41"/>
      <c r="UBW7" s="41"/>
      <c r="UBX7" s="41"/>
      <c r="UBY7" s="41"/>
      <c r="UBZ7" s="41"/>
      <c r="UCA7" s="41"/>
      <c r="UCB7" s="41"/>
      <c r="UCC7" s="41"/>
      <c r="UCD7" s="41"/>
      <c r="UCE7" s="41"/>
      <c r="UCF7" s="41"/>
      <c r="UCG7" s="41"/>
      <c r="UCH7" s="41"/>
      <c r="UCI7" s="41"/>
      <c r="UCJ7" s="41"/>
      <c r="UCK7" s="41"/>
      <c r="UCL7" s="41"/>
      <c r="UCM7" s="41"/>
      <c r="UCN7" s="41"/>
      <c r="UCO7" s="41"/>
      <c r="UCP7" s="41"/>
      <c r="UCQ7" s="41"/>
      <c r="UCR7" s="41"/>
      <c r="UCS7" s="41"/>
      <c r="UCT7" s="41"/>
      <c r="UCU7" s="41"/>
      <c r="UCV7" s="41"/>
      <c r="UCW7" s="41"/>
      <c r="UCX7" s="41"/>
      <c r="UCY7" s="41"/>
      <c r="UCZ7" s="41"/>
      <c r="UDA7" s="41"/>
      <c r="UDB7" s="41"/>
      <c r="UDC7" s="41"/>
      <c r="UDD7" s="41"/>
      <c r="UDE7" s="41"/>
      <c r="UDF7" s="41"/>
      <c r="UDG7" s="41"/>
      <c r="UDH7" s="41"/>
      <c r="UDI7" s="41"/>
      <c r="UDJ7" s="41"/>
      <c r="UDK7" s="41"/>
      <c r="UDL7" s="41"/>
      <c r="UDM7" s="41"/>
      <c r="UDN7" s="41"/>
      <c r="UDO7" s="41"/>
      <c r="UDP7" s="41"/>
      <c r="UDQ7" s="41"/>
      <c r="UDR7" s="41"/>
      <c r="UDS7" s="41"/>
      <c r="UDT7" s="41"/>
      <c r="UDU7" s="41"/>
      <c r="UDV7" s="41"/>
      <c r="UDW7" s="41"/>
      <c r="UDX7" s="41"/>
      <c r="UDY7" s="41"/>
      <c r="UDZ7" s="41"/>
      <c r="UEA7" s="41"/>
      <c r="UEB7" s="41"/>
      <c r="UEC7" s="41"/>
      <c r="UED7" s="41"/>
      <c r="UEE7" s="41"/>
      <c r="UEF7" s="41"/>
      <c r="UEG7" s="41"/>
      <c r="UEH7" s="41"/>
      <c r="UEI7" s="41"/>
      <c r="UEJ7" s="41"/>
      <c r="UEK7" s="41"/>
      <c r="UEL7" s="41"/>
      <c r="UEM7" s="41"/>
      <c r="UEN7" s="41"/>
      <c r="UEO7" s="41"/>
      <c r="UEP7" s="41"/>
      <c r="UEQ7" s="41"/>
      <c r="UER7" s="41"/>
      <c r="UES7" s="41"/>
      <c r="UET7" s="41"/>
      <c r="UEU7" s="41"/>
      <c r="UEV7" s="41"/>
      <c r="UEW7" s="41"/>
      <c r="UEX7" s="41"/>
      <c r="UEY7" s="41"/>
      <c r="UEZ7" s="41"/>
      <c r="UFA7" s="41"/>
      <c r="UFB7" s="41"/>
      <c r="UFC7" s="41"/>
      <c r="UFD7" s="41"/>
      <c r="UFE7" s="41"/>
      <c r="UFF7" s="41"/>
      <c r="UFG7" s="41"/>
      <c r="UFH7" s="41"/>
      <c r="UFI7" s="41"/>
      <c r="UFJ7" s="41"/>
      <c r="UFK7" s="41"/>
      <c r="UFL7" s="41"/>
      <c r="UFM7" s="41"/>
      <c r="UFN7" s="41"/>
      <c r="UFO7" s="41"/>
      <c r="UFP7" s="41"/>
      <c r="UFQ7" s="41"/>
      <c r="UFR7" s="41"/>
      <c r="UFS7" s="41"/>
      <c r="UFT7" s="41"/>
      <c r="UFU7" s="41"/>
      <c r="UFV7" s="41"/>
      <c r="UFW7" s="41"/>
      <c r="UFX7" s="41"/>
      <c r="UFY7" s="41"/>
      <c r="UFZ7" s="41"/>
      <c r="UGA7" s="41"/>
      <c r="UGB7" s="41"/>
      <c r="UGC7" s="41"/>
      <c r="UGD7" s="41"/>
      <c r="UGE7" s="41"/>
      <c r="UGF7" s="41"/>
      <c r="UGG7" s="41"/>
      <c r="UGH7" s="41"/>
      <c r="UGI7" s="41"/>
      <c r="UGJ7" s="41"/>
      <c r="UGK7" s="41"/>
      <c r="UGL7" s="41"/>
      <c r="UGM7" s="41"/>
      <c r="UGN7" s="41"/>
      <c r="UGO7" s="41"/>
      <c r="UGP7" s="41"/>
      <c r="UGQ7" s="41"/>
      <c r="UGR7" s="41"/>
      <c r="UGS7" s="41"/>
      <c r="UGT7" s="41"/>
      <c r="UGU7" s="41"/>
      <c r="UGV7" s="41"/>
      <c r="UGW7" s="41"/>
      <c r="UGX7" s="41"/>
      <c r="UGY7" s="41"/>
      <c r="UGZ7" s="41"/>
      <c r="UHA7" s="41"/>
      <c r="UHB7" s="41"/>
      <c r="UHC7" s="41"/>
      <c r="UHD7" s="41"/>
      <c r="UHE7" s="41"/>
      <c r="UHF7" s="41"/>
      <c r="UHG7" s="41"/>
      <c r="UHH7" s="41"/>
      <c r="UHI7" s="41"/>
      <c r="UHJ7" s="41"/>
      <c r="UHK7" s="41"/>
      <c r="UHL7" s="41"/>
      <c r="UHM7" s="41"/>
      <c r="UHN7" s="41"/>
      <c r="UHO7" s="41"/>
      <c r="UHP7" s="41"/>
      <c r="UHQ7" s="41"/>
      <c r="UHR7" s="41"/>
      <c r="UHS7" s="41"/>
      <c r="UHT7" s="41"/>
      <c r="UHU7" s="41"/>
      <c r="UHV7" s="41"/>
      <c r="UHW7" s="41"/>
      <c r="UHX7" s="41"/>
      <c r="UHY7" s="41"/>
      <c r="UHZ7" s="41"/>
      <c r="UIA7" s="41"/>
      <c r="UIB7" s="41"/>
      <c r="UIC7" s="41"/>
      <c r="UID7" s="41"/>
      <c r="UIE7" s="41"/>
      <c r="UIF7" s="41"/>
      <c r="UIG7" s="41"/>
      <c r="UIH7" s="41"/>
      <c r="UII7" s="41"/>
      <c r="UIJ7" s="41"/>
      <c r="UIK7" s="41"/>
      <c r="UIL7" s="41"/>
      <c r="UIM7" s="41"/>
      <c r="UIN7" s="41"/>
      <c r="UIO7" s="41"/>
      <c r="UIP7" s="41"/>
      <c r="UIQ7" s="41"/>
      <c r="UIR7" s="41"/>
      <c r="UIS7" s="41"/>
      <c r="UIT7" s="41"/>
      <c r="UIU7" s="41"/>
      <c r="UIV7" s="41"/>
      <c r="UIW7" s="41"/>
      <c r="UIX7" s="41"/>
      <c r="UIY7" s="41"/>
      <c r="UIZ7" s="41"/>
      <c r="UJA7" s="41"/>
      <c r="UJB7" s="41"/>
      <c r="UJC7" s="41"/>
      <c r="UJD7" s="41"/>
      <c r="UJE7" s="41"/>
      <c r="UJF7" s="41"/>
      <c r="UJG7" s="41"/>
      <c r="UJH7" s="41"/>
      <c r="UJI7" s="41"/>
      <c r="UJJ7" s="41"/>
      <c r="UJK7" s="41"/>
      <c r="UJL7" s="41"/>
      <c r="UJM7" s="41"/>
      <c r="UJN7" s="41"/>
      <c r="UJO7" s="41"/>
      <c r="UJP7" s="41"/>
      <c r="UJQ7" s="41"/>
      <c r="UJR7" s="41"/>
      <c r="UJS7" s="41"/>
      <c r="UJT7" s="41"/>
      <c r="UJU7" s="41"/>
      <c r="UJV7" s="41"/>
      <c r="UJW7" s="41"/>
      <c r="UJX7" s="41"/>
      <c r="UJY7" s="41"/>
      <c r="UJZ7" s="41"/>
      <c r="UKA7" s="41"/>
      <c r="UKB7" s="41"/>
      <c r="UKC7" s="41"/>
      <c r="UKD7" s="41"/>
      <c r="UKE7" s="41"/>
      <c r="UKF7" s="41"/>
      <c r="UKG7" s="41"/>
      <c r="UKH7" s="41"/>
      <c r="UKI7" s="41"/>
      <c r="UKJ7" s="41"/>
      <c r="UKK7" s="41"/>
      <c r="UKL7" s="41"/>
      <c r="UKM7" s="41"/>
      <c r="UKN7" s="41"/>
      <c r="UKO7" s="41"/>
      <c r="UKP7" s="41"/>
      <c r="UKQ7" s="41"/>
      <c r="UKR7" s="41"/>
      <c r="UKS7" s="41"/>
      <c r="UKT7" s="41"/>
      <c r="UKU7" s="41"/>
      <c r="UKV7" s="41"/>
      <c r="UKW7" s="41"/>
      <c r="UKX7" s="41"/>
      <c r="UKY7" s="41"/>
      <c r="UKZ7" s="41"/>
      <c r="ULA7" s="41"/>
      <c r="ULB7" s="41"/>
      <c r="ULC7" s="41"/>
      <c r="ULD7" s="41"/>
      <c r="ULE7" s="41"/>
      <c r="ULF7" s="41"/>
      <c r="ULG7" s="41"/>
      <c r="ULH7" s="41"/>
      <c r="ULI7" s="41"/>
      <c r="ULJ7" s="41"/>
      <c r="ULK7" s="41"/>
      <c r="ULL7" s="41"/>
      <c r="ULM7" s="41"/>
      <c r="ULN7" s="41"/>
      <c r="ULO7" s="41"/>
      <c r="ULP7" s="41"/>
      <c r="ULQ7" s="41"/>
      <c r="ULR7" s="41"/>
      <c r="ULS7" s="41"/>
      <c r="ULT7" s="41"/>
      <c r="ULU7" s="41"/>
      <c r="ULV7" s="41"/>
      <c r="ULW7" s="41"/>
      <c r="ULX7" s="41"/>
      <c r="ULY7" s="41"/>
      <c r="ULZ7" s="41"/>
      <c r="UMA7" s="41"/>
      <c r="UMB7" s="41"/>
      <c r="UMC7" s="41"/>
      <c r="UMD7" s="41"/>
      <c r="UME7" s="41"/>
      <c r="UMF7" s="41"/>
      <c r="UMG7" s="41"/>
      <c r="UMH7" s="41"/>
      <c r="UMI7" s="41"/>
      <c r="UMJ7" s="41"/>
      <c r="UMK7" s="41"/>
      <c r="UML7" s="41"/>
      <c r="UMM7" s="41"/>
      <c r="UMN7" s="41"/>
      <c r="UMO7" s="41"/>
      <c r="UMP7" s="41"/>
      <c r="UMQ7" s="41"/>
      <c r="UMR7" s="41"/>
      <c r="UMS7" s="41"/>
      <c r="UMT7" s="41"/>
      <c r="UMU7" s="41"/>
      <c r="UMV7" s="41"/>
      <c r="UMW7" s="41"/>
      <c r="UMX7" s="41"/>
      <c r="UMY7" s="41"/>
      <c r="UMZ7" s="41"/>
      <c r="UNA7" s="41"/>
      <c r="UNB7" s="41"/>
      <c r="UNC7" s="41"/>
      <c r="UND7" s="41"/>
      <c r="UNE7" s="41"/>
      <c r="UNF7" s="41"/>
      <c r="UNG7" s="41"/>
      <c r="UNH7" s="41"/>
      <c r="UNI7" s="41"/>
      <c r="UNJ7" s="41"/>
      <c r="UNK7" s="41"/>
      <c r="UNL7" s="41"/>
      <c r="UNM7" s="41"/>
      <c r="UNN7" s="41"/>
      <c r="UNO7" s="41"/>
      <c r="UNP7" s="41"/>
      <c r="UNQ7" s="41"/>
      <c r="UNR7" s="41"/>
      <c r="UNS7" s="41"/>
      <c r="UNT7" s="41"/>
      <c r="UNU7" s="41"/>
      <c r="UNV7" s="41"/>
      <c r="UNW7" s="41"/>
      <c r="UNX7" s="41"/>
      <c r="UNY7" s="41"/>
      <c r="UNZ7" s="41"/>
      <c r="UOA7" s="41"/>
      <c r="UOB7" s="41"/>
      <c r="UOC7" s="41"/>
      <c r="UOD7" s="41"/>
      <c r="UOE7" s="41"/>
      <c r="UOF7" s="41"/>
      <c r="UOG7" s="41"/>
      <c r="UOH7" s="41"/>
      <c r="UOI7" s="41"/>
      <c r="UOJ7" s="41"/>
      <c r="UOK7" s="41"/>
      <c r="UOL7" s="41"/>
      <c r="UOM7" s="41"/>
      <c r="UON7" s="41"/>
      <c r="UOO7" s="41"/>
      <c r="UOP7" s="41"/>
      <c r="UOQ7" s="41"/>
      <c r="UOR7" s="41"/>
      <c r="UOS7" s="41"/>
      <c r="UOT7" s="41"/>
      <c r="UOU7" s="41"/>
      <c r="UOV7" s="41"/>
      <c r="UOW7" s="41"/>
      <c r="UOX7" s="41"/>
      <c r="UOY7" s="41"/>
      <c r="UOZ7" s="41"/>
      <c r="UPA7" s="41"/>
      <c r="UPB7" s="41"/>
      <c r="UPC7" s="41"/>
      <c r="UPD7" s="41"/>
      <c r="UPE7" s="41"/>
      <c r="UPF7" s="41"/>
      <c r="UPG7" s="41"/>
      <c r="UPH7" s="41"/>
      <c r="UPI7" s="41"/>
      <c r="UPJ7" s="41"/>
      <c r="UPK7" s="41"/>
      <c r="UPL7" s="41"/>
      <c r="UPM7" s="41"/>
      <c r="UPN7" s="41"/>
      <c r="UPO7" s="41"/>
      <c r="UPP7" s="41"/>
      <c r="UPQ7" s="41"/>
      <c r="UPR7" s="41"/>
      <c r="UPS7" s="41"/>
      <c r="UPT7" s="41"/>
      <c r="UPU7" s="41"/>
      <c r="UPV7" s="41"/>
      <c r="UPW7" s="41"/>
      <c r="UPX7" s="41"/>
      <c r="UPY7" s="41"/>
      <c r="UPZ7" s="41"/>
      <c r="UQA7" s="41"/>
      <c r="UQB7" s="41"/>
      <c r="UQC7" s="41"/>
      <c r="UQD7" s="41"/>
      <c r="UQE7" s="41"/>
      <c r="UQF7" s="41"/>
      <c r="UQG7" s="41"/>
      <c r="UQH7" s="41"/>
      <c r="UQI7" s="41"/>
      <c r="UQJ7" s="41"/>
      <c r="UQK7" s="41"/>
      <c r="UQL7" s="41"/>
      <c r="UQM7" s="41"/>
      <c r="UQN7" s="41"/>
      <c r="UQO7" s="41"/>
      <c r="UQP7" s="41"/>
      <c r="UQQ7" s="41"/>
      <c r="UQR7" s="41"/>
      <c r="UQS7" s="41"/>
      <c r="UQT7" s="41"/>
      <c r="UQU7" s="41"/>
      <c r="UQV7" s="41"/>
      <c r="UQW7" s="41"/>
      <c r="UQX7" s="41"/>
      <c r="UQY7" s="41"/>
      <c r="UQZ7" s="41"/>
      <c r="URA7" s="41"/>
      <c r="URB7" s="41"/>
      <c r="URC7" s="41"/>
      <c r="URD7" s="41"/>
      <c r="URE7" s="41"/>
      <c r="URF7" s="41"/>
      <c r="URG7" s="41"/>
      <c r="URH7" s="41"/>
      <c r="URI7" s="41"/>
      <c r="URJ7" s="41"/>
      <c r="URK7" s="41"/>
      <c r="URL7" s="41"/>
      <c r="URM7" s="41"/>
      <c r="URN7" s="41"/>
      <c r="URO7" s="41"/>
      <c r="URP7" s="41"/>
      <c r="URQ7" s="41"/>
      <c r="URR7" s="41"/>
      <c r="URS7" s="41"/>
      <c r="URT7" s="41"/>
      <c r="URU7" s="41"/>
      <c r="URV7" s="41"/>
      <c r="URW7" s="41"/>
      <c r="URX7" s="41"/>
      <c r="URY7" s="41"/>
      <c r="URZ7" s="41"/>
      <c r="USA7" s="41"/>
      <c r="USB7" s="41"/>
      <c r="USC7" s="41"/>
      <c r="USD7" s="41"/>
      <c r="USE7" s="41"/>
      <c r="USF7" s="41"/>
      <c r="USG7" s="41"/>
      <c r="USH7" s="41"/>
      <c r="USI7" s="41"/>
      <c r="USJ7" s="41"/>
      <c r="USK7" s="41"/>
      <c r="USL7" s="41"/>
      <c r="USM7" s="41"/>
      <c r="USN7" s="41"/>
      <c r="USO7" s="41"/>
      <c r="USP7" s="41"/>
      <c r="USQ7" s="41"/>
      <c r="USR7" s="41"/>
      <c r="USS7" s="41"/>
      <c r="UST7" s="41"/>
      <c r="USU7" s="41"/>
      <c r="USV7" s="41"/>
      <c r="USW7" s="41"/>
      <c r="USX7" s="41"/>
      <c r="USY7" s="41"/>
      <c r="USZ7" s="41"/>
      <c r="UTA7" s="41"/>
      <c r="UTB7" s="41"/>
      <c r="UTC7" s="41"/>
      <c r="UTD7" s="41"/>
      <c r="UTE7" s="41"/>
      <c r="UTF7" s="41"/>
      <c r="UTG7" s="41"/>
      <c r="UTH7" s="41"/>
      <c r="UTI7" s="41"/>
      <c r="UTJ7" s="41"/>
      <c r="UTK7" s="41"/>
      <c r="UTL7" s="41"/>
      <c r="UTM7" s="41"/>
      <c r="UTN7" s="41"/>
      <c r="UTO7" s="41"/>
      <c r="UTP7" s="41"/>
      <c r="UTQ7" s="41"/>
      <c r="UTR7" s="41"/>
      <c r="UTS7" s="41"/>
      <c r="UTT7" s="41"/>
      <c r="UTU7" s="41"/>
      <c r="UTV7" s="41"/>
      <c r="UTW7" s="41"/>
      <c r="UTX7" s="41"/>
      <c r="UTY7" s="41"/>
      <c r="UTZ7" s="41"/>
      <c r="UUA7" s="41"/>
      <c r="UUB7" s="41"/>
      <c r="UUC7" s="41"/>
      <c r="UUD7" s="41"/>
      <c r="UUE7" s="41"/>
      <c r="UUF7" s="41"/>
      <c r="UUG7" s="41"/>
      <c r="UUH7" s="41"/>
      <c r="UUI7" s="41"/>
      <c r="UUJ7" s="41"/>
      <c r="UUK7" s="41"/>
      <c r="UUL7" s="41"/>
      <c r="UUM7" s="41"/>
      <c r="UUN7" s="41"/>
      <c r="UUO7" s="41"/>
      <c r="UUP7" s="41"/>
      <c r="UUQ7" s="41"/>
      <c r="UUR7" s="41"/>
      <c r="UUS7" s="41"/>
      <c r="UUT7" s="41"/>
      <c r="UUU7" s="41"/>
      <c r="UUV7" s="41"/>
      <c r="UUW7" s="41"/>
      <c r="UUX7" s="41"/>
      <c r="UUY7" s="41"/>
      <c r="UUZ7" s="41"/>
      <c r="UVA7" s="41"/>
      <c r="UVB7" s="41"/>
      <c r="UVC7" s="41"/>
      <c r="UVD7" s="41"/>
      <c r="UVE7" s="41"/>
      <c r="UVF7" s="41"/>
      <c r="UVG7" s="41"/>
      <c r="UVH7" s="41"/>
      <c r="UVI7" s="41"/>
      <c r="UVJ7" s="41"/>
      <c r="UVK7" s="41"/>
      <c r="UVL7" s="41"/>
      <c r="UVM7" s="41"/>
      <c r="UVN7" s="41"/>
      <c r="UVO7" s="41"/>
      <c r="UVP7" s="41"/>
      <c r="UVQ7" s="41"/>
      <c r="UVR7" s="41"/>
      <c r="UVS7" s="41"/>
      <c r="UVT7" s="41"/>
      <c r="UVU7" s="41"/>
      <c r="UVV7" s="41"/>
      <c r="UVW7" s="41"/>
      <c r="UVX7" s="41"/>
      <c r="UVY7" s="41"/>
      <c r="UVZ7" s="41"/>
      <c r="UWA7" s="41"/>
      <c r="UWB7" s="41"/>
      <c r="UWC7" s="41"/>
      <c r="UWD7" s="41"/>
      <c r="UWE7" s="41"/>
      <c r="UWF7" s="41"/>
      <c r="UWG7" s="41"/>
      <c r="UWH7" s="41"/>
      <c r="UWI7" s="41"/>
      <c r="UWJ7" s="41"/>
      <c r="UWK7" s="41"/>
      <c r="UWL7" s="41"/>
      <c r="UWM7" s="41"/>
      <c r="UWN7" s="41"/>
      <c r="UWO7" s="41"/>
      <c r="UWP7" s="41"/>
      <c r="UWQ7" s="41"/>
      <c r="UWR7" s="41"/>
      <c r="UWS7" s="41"/>
      <c r="UWT7" s="41"/>
      <c r="UWU7" s="41"/>
      <c r="UWV7" s="41"/>
      <c r="UWW7" s="41"/>
      <c r="UWX7" s="41"/>
      <c r="UWY7" s="41"/>
      <c r="UWZ7" s="41"/>
      <c r="UXA7" s="41"/>
      <c r="UXB7" s="41"/>
      <c r="UXC7" s="41"/>
      <c r="UXD7" s="41"/>
      <c r="UXE7" s="41"/>
      <c r="UXF7" s="41"/>
      <c r="UXG7" s="41"/>
      <c r="UXH7" s="41"/>
      <c r="UXI7" s="41"/>
      <c r="UXJ7" s="41"/>
      <c r="UXK7" s="41"/>
      <c r="UXL7" s="41"/>
      <c r="UXM7" s="41"/>
      <c r="UXN7" s="41"/>
      <c r="UXO7" s="41"/>
      <c r="UXP7" s="41"/>
      <c r="UXQ7" s="41"/>
      <c r="UXR7" s="41"/>
      <c r="UXS7" s="41"/>
      <c r="UXT7" s="41"/>
      <c r="UXU7" s="41"/>
      <c r="UXV7" s="41"/>
      <c r="UXW7" s="41"/>
      <c r="UXX7" s="41"/>
      <c r="UXY7" s="41"/>
      <c r="UXZ7" s="41"/>
      <c r="UYA7" s="41"/>
      <c r="UYB7" s="41"/>
      <c r="UYC7" s="41"/>
      <c r="UYD7" s="41"/>
      <c r="UYE7" s="41"/>
      <c r="UYF7" s="41"/>
      <c r="UYG7" s="41"/>
      <c r="UYH7" s="41"/>
      <c r="UYI7" s="41"/>
      <c r="UYJ7" s="41"/>
      <c r="UYK7" s="41"/>
      <c r="UYL7" s="41"/>
      <c r="UYM7" s="41"/>
      <c r="UYN7" s="41"/>
      <c r="UYO7" s="41"/>
      <c r="UYP7" s="41"/>
      <c r="UYQ7" s="41"/>
      <c r="UYR7" s="41"/>
      <c r="UYS7" s="41"/>
      <c r="UYT7" s="41"/>
      <c r="UYU7" s="41"/>
      <c r="UYV7" s="41"/>
      <c r="UYW7" s="41"/>
      <c r="UYX7" s="41"/>
      <c r="UYY7" s="41"/>
      <c r="UYZ7" s="41"/>
      <c r="UZA7" s="41"/>
      <c r="UZB7" s="41"/>
      <c r="UZC7" s="41"/>
      <c r="UZD7" s="41"/>
      <c r="UZE7" s="41"/>
      <c r="UZF7" s="41"/>
      <c r="UZG7" s="41"/>
      <c r="UZH7" s="41"/>
      <c r="UZI7" s="41"/>
      <c r="UZJ7" s="41"/>
      <c r="UZK7" s="41"/>
      <c r="UZL7" s="41"/>
      <c r="UZM7" s="41"/>
      <c r="UZN7" s="41"/>
      <c r="UZO7" s="41"/>
      <c r="UZP7" s="41"/>
      <c r="UZQ7" s="41"/>
      <c r="UZR7" s="41"/>
      <c r="UZS7" s="41"/>
      <c r="UZT7" s="41"/>
      <c r="UZU7" s="41"/>
      <c r="UZV7" s="41"/>
      <c r="UZW7" s="41"/>
      <c r="UZX7" s="41"/>
      <c r="UZY7" s="41"/>
      <c r="UZZ7" s="41"/>
      <c r="VAA7" s="41"/>
      <c r="VAB7" s="41"/>
      <c r="VAC7" s="41"/>
      <c r="VAD7" s="41"/>
      <c r="VAE7" s="41"/>
      <c r="VAF7" s="41"/>
      <c r="VAG7" s="41"/>
      <c r="VAH7" s="41"/>
      <c r="VAI7" s="41"/>
      <c r="VAJ7" s="41"/>
      <c r="VAK7" s="41"/>
      <c r="VAL7" s="41"/>
      <c r="VAM7" s="41"/>
      <c r="VAN7" s="41"/>
      <c r="VAO7" s="41"/>
      <c r="VAP7" s="41"/>
      <c r="VAQ7" s="41"/>
      <c r="VAR7" s="41"/>
      <c r="VAS7" s="41"/>
      <c r="VAT7" s="41"/>
      <c r="VAU7" s="41"/>
      <c r="VAV7" s="41"/>
      <c r="VAW7" s="41"/>
      <c r="VAX7" s="41"/>
      <c r="VAY7" s="41"/>
      <c r="VAZ7" s="41"/>
      <c r="VBA7" s="41"/>
      <c r="VBB7" s="41"/>
      <c r="VBC7" s="41"/>
      <c r="VBD7" s="41"/>
      <c r="VBE7" s="41"/>
      <c r="VBF7" s="41"/>
      <c r="VBG7" s="41"/>
      <c r="VBH7" s="41"/>
      <c r="VBI7" s="41"/>
      <c r="VBJ7" s="41"/>
      <c r="VBK7" s="41"/>
      <c r="VBL7" s="41"/>
      <c r="VBM7" s="41"/>
      <c r="VBN7" s="41"/>
      <c r="VBO7" s="41"/>
      <c r="VBP7" s="41"/>
      <c r="VBQ7" s="41"/>
      <c r="VBR7" s="41"/>
      <c r="VBS7" s="41"/>
      <c r="VBT7" s="41"/>
      <c r="VBU7" s="41"/>
      <c r="VBV7" s="41"/>
      <c r="VBW7" s="41"/>
      <c r="VBX7" s="41"/>
      <c r="VBY7" s="41"/>
      <c r="VBZ7" s="41"/>
      <c r="VCA7" s="41"/>
      <c r="VCB7" s="41"/>
      <c r="VCC7" s="41"/>
      <c r="VCD7" s="41"/>
      <c r="VCE7" s="41"/>
      <c r="VCF7" s="41"/>
      <c r="VCG7" s="41"/>
      <c r="VCH7" s="41"/>
      <c r="VCI7" s="41"/>
      <c r="VCJ7" s="41"/>
      <c r="VCK7" s="41"/>
      <c r="VCL7" s="41"/>
      <c r="VCM7" s="41"/>
      <c r="VCN7" s="41"/>
      <c r="VCO7" s="41"/>
      <c r="VCP7" s="41"/>
      <c r="VCQ7" s="41"/>
      <c r="VCR7" s="41"/>
      <c r="VCS7" s="41"/>
      <c r="VCT7" s="41"/>
      <c r="VCU7" s="41"/>
      <c r="VCV7" s="41"/>
      <c r="VCW7" s="41"/>
      <c r="VCX7" s="41"/>
      <c r="VCY7" s="41"/>
      <c r="VCZ7" s="41"/>
      <c r="VDA7" s="41"/>
      <c r="VDB7" s="41"/>
      <c r="VDC7" s="41"/>
      <c r="VDD7" s="41"/>
      <c r="VDE7" s="41"/>
      <c r="VDF7" s="41"/>
      <c r="VDG7" s="41"/>
      <c r="VDH7" s="41"/>
      <c r="VDI7" s="41"/>
      <c r="VDJ7" s="41"/>
      <c r="VDK7" s="41"/>
      <c r="VDL7" s="41"/>
      <c r="VDM7" s="41"/>
      <c r="VDN7" s="41"/>
      <c r="VDO7" s="41"/>
      <c r="VDP7" s="41"/>
      <c r="VDQ7" s="41"/>
      <c r="VDR7" s="41"/>
      <c r="VDS7" s="41"/>
      <c r="VDT7" s="41"/>
      <c r="VDU7" s="41"/>
      <c r="VDV7" s="41"/>
      <c r="VDW7" s="41"/>
      <c r="VDX7" s="41"/>
      <c r="VDY7" s="41"/>
      <c r="VDZ7" s="41"/>
      <c r="VEA7" s="41"/>
      <c r="VEB7" s="41"/>
      <c r="VEC7" s="41"/>
      <c r="VED7" s="41"/>
      <c r="VEE7" s="41"/>
      <c r="VEF7" s="41"/>
      <c r="VEG7" s="41"/>
      <c r="VEH7" s="41"/>
      <c r="VEI7" s="41"/>
      <c r="VEJ7" s="41"/>
      <c r="VEK7" s="41"/>
      <c r="VEL7" s="41"/>
      <c r="VEM7" s="41"/>
      <c r="VEN7" s="41"/>
      <c r="VEO7" s="41"/>
      <c r="VEP7" s="41"/>
      <c r="VEQ7" s="41"/>
      <c r="VER7" s="41"/>
      <c r="VES7" s="41"/>
      <c r="VET7" s="41"/>
      <c r="VEU7" s="41"/>
      <c r="VEV7" s="41"/>
      <c r="VEW7" s="41"/>
      <c r="VEX7" s="41"/>
      <c r="VEY7" s="41"/>
      <c r="VEZ7" s="41"/>
      <c r="VFA7" s="41"/>
      <c r="VFB7" s="41"/>
      <c r="VFC7" s="41"/>
      <c r="VFD7" s="41"/>
      <c r="VFE7" s="41"/>
      <c r="VFF7" s="41"/>
      <c r="VFG7" s="41"/>
      <c r="VFH7" s="41"/>
      <c r="VFI7" s="41"/>
      <c r="VFJ7" s="41"/>
      <c r="VFK7" s="41"/>
      <c r="VFL7" s="41"/>
      <c r="VFM7" s="41"/>
      <c r="VFN7" s="41"/>
      <c r="VFO7" s="41"/>
      <c r="VFP7" s="41"/>
      <c r="VFQ7" s="41"/>
      <c r="VFR7" s="41"/>
      <c r="VFS7" s="41"/>
      <c r="VFT7" s="41"/>
      <c r="VFU7" s="41"/>
      <c r="VFV7" s="41"/>
      <c r="VFW7" s="41"/>
      <c r="VFX7" s="41"/>
      <c r="VFY7" s="41"/>
      <c r="VFZ7" s="41"/>
      <c r="VGA7" s="41"/>
      <c r="VGB7" s="41"/>
      <c r="VGC7" s="41"/>
      <c r="VGD7" s="41"/>
      <c r="VGE7" s="41"/>
      <c r="VGF7" s="41"/>
      <c r="VGG7" s="41"/>
      <c r="VGH7" s="41"/>
      <c r="VGI7" s="41"/>
      <c r="VGJ7" s="41"/>
      <c r="VGK7" s="41"/>
      <c r="VGL7" s="41"/>
      <c r="VGM7" s="41"/>
      <c r="VGN7" s="41"/>
      <c r="VGO7" s="41"/>
      <c r="VGP7" s="41"/>
      <c r="VGQ7" s="41"/>
      <c r="VGR7" s="41"/>
      <c r="VGS7" s="41"/>
      <c r="VGT7" s="41"/>
      <c r="VGU7" s="41"/>
      <c r="VGV7" s="41"/>
      <c r="VGW7" s="41"/>
      <c r="VGX7" s="41"/>
      <c r="VGY7" s="41"/>
      <c r="VGZ7" s="41"/>
      <c r="VHA7" s="41"/>
      <c r="VHB7" s="41"/>
      <c r="VHC7" s="41"/>
      <c r="VHD7" s="41"/>
      <c r="VHE7" s="41"/>
      <c r="VHF7" s="41"/>
      <c r="VHG7" s="41"/>
      <c r="VHH7" s="41"/>
      <c r="VHI7" s="41"/>
      <c r="VHJ7" s="41"/>
      <c r="VHK7" s="41"/>
      <c r="VHL7" s="41"/>
      <c r="VHM7" s="41"/>
      <c r="VHN7" s="41"/>
      <c r="VHO7" s="41"/>
      <c r="VHP7" s="41"/>
      <c r="VHQ7" s="41"/>
      <c r="VHR7" s="41"/>
      <c r="VHS7" s="41"/>
      <c r="VHT7" s="41"/>
      <c r="VHU7" s="41"/>
      <c r="VHV7" s="41"/>
      <c r="VHW7" s="41"/>
      <c r="VHX7" s="41"/>
      <c r="VHY7" s="41"/>
      <c r="VHZ7" s="41"/>
      <c r="VIA7" s="41"/>
      <c r="VIB7" s="41"/>
      <c r="VIC7" s="41"/>
      <c r="VID7" s="41"/>
      <c r="VIE7" s="41"/>
      <c r="VIF7" s="41"/>
      <c r="VIG7" s="41"/>
      <c r="VIH7" s="41"/>
      <c r="VII7" s="41"/>
      <c r="VIJ7" s="41"/>
      <c r="VIK7" s="41"/>
      <c r="VIL7" s="41"/>
      <c r="VIM7" s="41"/>
      <c r="VIN7" s="41"/>
      <c r="VIO7" s="41"/>
      <c r="VIP7" s="41"/>
      <c r="VIQ7" s="41"/>
      <c r="VIR7" s="41"/>
      <c r="VIS7" s="41"/>
      <c r="VIT7" s="41"/>
      <c r="VIU7" s="41"/>
      <c r="VIV7" s="41"/>
      <c r="VIW7" s="41"/>
      <c r="VIX7" s="41"/>
      <c r="VIY7" s="41"/>
      <c r="VIZ7" s="41"/>
      <c r="VJA7" s="41"/>
      <c r="VJB7" s="41"/>
      <c r="VJC7" s="41"/>
      <c r="VJD7" s="41"/>
      <c r="VJE7" s="41"/>
      <c r="VJF7" s="41"/>
      <c r="VJG7" s="41"/>
      <c r="VJH7" s="41"/>
      <c r="VJI7" s="41"/>
      <c r="VJJ7" s="41"/>
      <c r="VJK7" s="41"/>
      <c r="VJL7" s="41"/>
      <c r="VJM7" s="41"/>
      <c r="VJN7" s="41"/>
      <c r="VJO7" s="41"/>
      <c r="VJP7" s="41"/>
      <c r="VJQ7" s="41"/>
      <c r="VJR7" s="41"/>
      <c r="VJS7" s="41"/>
      <c r="VJT7" s="41"/>
      <c r="VJU7" s="41"/>
      <c r="VJV7" s="41"/>
      <c r="VJW7" s="41"/>
      <c r="VJX7" s="41"/>
      <c r="VJY7" s="41"/>
      <c r="VJZ7" s="41"/>
      <c r="VKA7" s="41"/>
      <c r="VKB7" s="41"/>
      <c r="VKC7" s="41"/>
      <c r="VKD7" s="41"/>
      <c r="VKE7" s="41"/>
      <c r="VKF7" s="41"/>
      <c r="VKG7" s="41"/>
      <c r="VKH7" s="41"/>
      <c r="VKI7" s="41"/>
      <c r="VKJ7" s="41"/>
      <c r="VKK7" s="41"/>
      <c r="VKL7" s="41"/>
      <c r="VKM7" s="41"/>
      <c r="VKN7" s="41"/>
      <c r="VKO7" s="41"/>
      <c r="VKP7" s="41"/>
      <c r="VKQ7" s="41"/>
      <c r="VKR7" s="41"/>
      <c r="VKS7" s="41"/>
      <c r="VKT7" s="41"/>
      <c r="VKU7" s="41"/>
      <c r="VKV7" s="41"/>
      <c r="VKW7" s="41"/>
      <c r="VKX7" s="41"/>
      <c r="VKY7" s="41"/>
      <c r="VKZ7" s="41"/>
      <c r="VLA7" s="41"/>
      <c r="VLB7" s="41"/>
      <c r="VLC7" s="41"/>
      <c r="VLD7" s="41"/>
      <c r="VLE7" s="41"/>
      <c r="VLF7" s="41"/>
      <c r="VLG7" s="41"/>
      <c r="VLH7" s="41"/>
      <c r="VLI7" s="41"/>
      <c r="VLJ7" s="41"/>
      <c r="VLK7" s="41"/>
      <c r="VLL7" s="41"/>
      <c r="VLM7" s="41"/>
      <c r="VLN7" s="41"/>
      <c r="VLO7" s="41"/>
      <c r="VLP7" s="41"/>
      <c r="VLQ7" s="41"/>
      <c r="VLR7" s="41"/>
      <c r="VLS7" s="41"/>
      <c r="VLT7" s="41"/>
      <c r="VLU7" s="41"/>
      <c r="VLV7" s="41"/>
      <c r="VLW7" s="41"/>
      <c r="VLX7" s="41"/>
      <c r="VLY7" s="41"/>
      <c r="VLZ7" s="41"/>
      <c r="VMA7" s="41"/>
      <c r="VMB7" s="41"/>
      <c r="VMC7" s="41"/>
      <c r="VMD7" s="41"/>
      <c r="VME7" s="41"/>
      <c r="VMF7" s="41"/>
      <c r="VMG7" s="41"/>
      <c r="VMH7" s="41"/>
      <c r="VMI7" s="41"/>
      <c r="VMJ7" s="41"/>
      <c r="VMK7" s="41"/>
      <c r="VML7" s="41"/>
      <c r="VMM7" s="41"/>
      <c r="VMN7" s="41"/>
      <c r="VMO7" s="41"/>
      <c r="VMP7" s="41"/>
      <c r="VMQ7" s="41"/>
      <c r="VMR7" s="41"/>
      <c r="VMS7" s="41"/>
      <c r="VMT7" s="41"/>
      <c r="VMU7" s="41"/>
      <c r="VMV7" s="41"/>
      <c r="VMW7" s="41"/>
      <c r="VMX7" s="41"/>
      <c r="VMY7" s="41"/>
      <c r="VMZ7" s="41"/>
      <c r="VNA7" s="41"/>
      <c r="VNB7" s="41"/>
      <c r="VNC7" s="41"/>
      <c r="VND7" s="41"/>
      <c r="VNE7" s="41"/>
      <c r="VNF7" s="41"/>
      <c r="VNG7" s="41"/>
      <c r="VNH7" s="41"/>
      <c r="VNI7" s="41"/>
      <c r="VNJ7" s="41"/>
      <c r="VNK7" s="41"/>
      <c r="VNL7" s="41"/>
      <c r="VNM7" s="41"/>
      <c r="VNN7" s="41"/>
      <c r="VNO7" s="41"/>
      <c r="VNP7" s="41"/>
      <c r="VNQ7" s="41"/>
      <c r="VNR7" s="41"/>
      <c r="VNS7" s="41"/>
      <c r="VNT7" s="41"/>
      <c r="VNU7" s="41"/>
      <c r="VNV7" s="41"/>
      <c r="VNW7" s="41"/>
      <c r="VNX7" s="41"/>
      <c r="VNY7" s="41"/>
      <c r="VNZ7" s="41"/>
      <c r="VOA7" s="41"/>
      <c r="VOB7" s="41"/>
      <c r="VOC7" s="41"/>
      <c r="VOD7" s="41"/>
      <c r="VOE7" s="41"/>
      <c r="VOF7" s="41"/>
      <c r="VOG7" s="41"/>
      <c r="VOH7" s="41"/>
      <c r="VOI7" s="41"/>
      <c r="VOJ7" s="41"/>
      <c r="VOK7" s="41"/>
      <c r="VOL7" s="41"/>
      <c r="VOM7" s="41"/>
      <c r="VON7" s="41"/>
      <c r="VOO7" s="41"/>
      <c r="VOP7" s="41"/>
      <c r="VOQ7" s="41"/>
      <c r="VOR7" s="41"/>
      <c r="VOS7" s="41"/>
      <c r="VOT7" s="41"/>
      <c r="VOU7" s="41"/>
      <c r="VOV7" s="41"/>
      <c r="VOW7" s="41"/>
      <c r="VOX7" s="41"/>
      <c r="VOY7" s="41"/>
      <c r="VOZ7" s="41"/>
      <c r="VPA7" s="41"/>
      <c r="VPB7" s="41"/>
      <c r="VPC7" s="41"/>
      <c r="VPD7" s="41"/>
      <c r="VPE7" s="41"/>
      <c r="VPF7" s="41"/>
      <c r="VPG7" s="41"/>
      <c r="VPH7" s="41"/>
      <c r="VPI7" s="41"/>
      <c r="VPJ7" s="41"/>
      <c r="VPK7" s="41"/>
      <c r="VPL7" s="41"/>
      <c r="VPM7" s="41"/>
      <c r="VPN7" s="41"/>
      <c r="VPO7" s="41"/>
      <c r="VPP7" s="41"/>
      <c r="VPQ7" s="41"/>
      <c r="VPR7" s="41"/>
      <c r="VPS7" s="41"/>
      <c r="VPT7" s="41"/>
      <c r="VPU7" s="41"/>
      <c r="VPV7" s="41"/>
      <c r="VPW7" s="41"/>
      <c r="VPX7" s="41"/>
      <c r="VPY7" s="41"/>
      <c r="VPZ7" s="41"/>
      <c r="VQA7" s="41"/>
      <c r="VQB7" s="41"/>
      <c r="VQC7" s="41"/>
      <c r="VQD7" s="41"/>
      <c r="VQE7" s="41"/>
      <c r="VQF7" s="41"/>
      <c r="VQG7" s="41"/>
      <c r="VQH7" s="41"/>
      <c r="VQI7" s="41"/>
      <c r="VQJ7" s="41"/>
      <c r="VQK7" s="41"/>
      <c r="VQL7" s="41"/>
      <c r="VQM7" s="41"/>
      <c r="VQN7" s="41"/>
      <c r="VQO7" s="41"/>
      <c r="VQP7" s="41"/>
      <c r="VQQ7" s="41"/>
      <c r="VQR7" s="41"/>
      <c r="VQS7" s="41"/>
      <c r="VQT7" s="41"/>
      <c r="VQU7" s="41"/>
      <c r="VQV7" s="41"/>
      <c r="VQW7" s="41"/>
      <c r="VQX7" s="41"/>
      <c r="VQY7" s="41"/>
      <c r="VQZ7" s="41"/>
      <c r="VRA7" s="41"/>
      <c r="VRB7" s="41"/>
      <c r="VRC7" s="41"/>
      <c r="VRD7" s="41"/>
      <c r="VRE7" s="41"/>
      <c r="VRF7" s="41"/>
      <c r="VRG7" s="41"/>
      <c r="VRH7" s="41"/>
      <c r="VRI7" s="41"/>
      <c r="VRJ7" s="41"/>
      <c r="VRK7" s="41"/>
      <c r="VRL7" s="41"/>
      <c r="VRM7" s="41"/>
      <c r="VRN7" s="41"/>
      <c r="VRO7" s="41"/>
      <c r="VRP7" s="41"/>
      <c r="VRQ7" s="41"/>
      <c r="VRR7" s="41"/>
      <c r="VRS7" s="41"/>
      <c r="VRT7" s="41"/>
      <c r="VRU7" s="41"/>
      <c r="VRV7" s="41"/>
      <c r="VRW7" s="41"/>
      <c r="VRX7" s="41"/>
      <c r="VRY7" s="41"/>
      <c r="VRZ7" s="41"/>
      <c r="VSA7" s="41"/>
      <c r="VSB7" s="41"/>
      <c r="VSC7" s="41"/>
      <c r="VSD7" s="41"/>
      <c r="VSE7" s="41"/>
      <c r="VSF7" s="41"/>
      <c r="VSG7" s="41"/>
      <c r="VSH7" s="41"/>
      <c r="VSI7" s="41"/>
      <c r="VSJ7" s="41"/>
      <c r="VSK7" s="41"/>
      <c r="VSL7" s="41"/>
      <c r="VSM7" s="41"/>
      <c r="VSN7" s="41"/>
      <c r="VSO7" s="41"/>
      <c r="VSP7" s="41"/>
      <c r="VSQ7" s="41"/>
      <c r="VSR7" s="41"/>
      <c r="VSS7" s="41"/>
      <c r="VST7" s="41"/>
      <c r="VSU7" s="41"/>
      <c r="VSV7" s="41"/>
      <c r="VSW7" s="41"/>
      <c r="VSX7" s="41"/>
      <c r="VSY7" s="41"/>
      <c r="VSZ7" s="41"/>
      <c r="VTA7" s="41"/>
      <c r="VTB7" s="41"/>
      <c r="VTC7" s="41"/>
      <c r="VTD7" s="41"/>
      <c r="VTE7" s="41"/>
      <c r="VTF7" s="41"/>
      <c r="VTG7" s="41"/>
      <c r="VTH7" s="41"/>
      <c r="VTI7" s="41"/>
      <c r="VTJ7" s="41"/>
      <c r="VTK7" s="41"/>
      <c r="VTL7" s="41"/>
      <c r="VTM7" s="41"/>
      <c r="VTN7" s="41"/>
      <c r="VTO7" s="41"/>
      <c r="VTP7" s="41"/>
      <c r="VTQ7" s="41"/>
      <c r="VTR7" s="41"/>
      <c r="VTS7" s="41"/>
      <c r="VTT7" s="41"/>
      <c r="VTU7" s="41"/>
      <c r="VTV7" s="41"/>
      <c r="VTW7" s="41"/>
      <c r="VTX7" s="41"/>
      <c r="VTY7" s="41"/>
      <c r="VTZ7" s="41"/>
      <c r="VUA7" s="41"/>
      <c r="VUB7" s="41"/>
      <c r="VUC7" s="41"/>
      <c r="VUD7" s="41"/>
      <c r="VUE7" s="41"/>
      <c r="VUF7" s="41"/>
      <c r="VUG7" s="41"/>
      <c r="VUH7" s="41"/>
      <c r="VUI7" s="41"/>
      <c r="VUJ7" s="41"/>
      <c r="VUK7" s="41"/>
      <c r="VUL7" s="41"/>
      <c r="VUM7" s="41"/>
      <c r="VUN7" s="41"/>
      <c r="VUO7" s="41"/>
      <c r="VUP7" s="41"/>
      <c r="VUQ7" s="41"/>
      <c r="VUR7" s="41"/>
      <c r="VUS7" s="41"/>
      <c r="VUT7" s="41"/>
      <c r="VUU7" s="41"/>
      <c r="VUV7" s="41"/>
      <c r="VUW7" s="41"/>
      <c r="VUX7" s="41"/>
      <c r="VUY7" s="41"/>
      <c r="VUZ7" s="41"/>
      <c r="VVA7" s="41"/>
      <c r="VVB7" s="41"/>
      <c r="VVC7" s="41"/>
      <c r="VVD7" s="41"/>
      <c r="VVE7" s="41"/>
      <c r="VVF7" s="41"/>
      <c r="VVG7" s="41"/>
      <c r="VVH7" s="41"/>
      <c r="VVI7" s="41"/>
      <c r="VVJ7" s="41"/>
      <c r="VVK7" s="41"/>
      <c r="VVL7" s="41"/>
      <c r="VVM7" s="41"/>
      <c r="VVN7" s="41"/>
      <c r="VVO7" s="41"/>
      <c r="VVP7" s="41"/>
      <c r="VVQ7" s="41"/>
      <c r="VVR7" s="41"/>
      <c r="VVS7" s="41"/>
      <c r="VVT7" s="41"/>
      <c r="VVU7" s="41"/>
      <c r="VVV7" s="41"/>
      <c r="VVW7" s="41"/>
      <c r="VVX7" s="41"/>
      <c r="VVY7" s="41"/>
      <c r="VVZ7" s="41"/>
      <c r="VWA7" s="41"/>
      <c r="VWB7" s="41"/>
      <c r="VWC7" s="41"/>
      <c r="VWD7" s="41"/>
      <c r="VWE7" s="41"/>
      <c r="VWF7" s="41"/>
      <c r="VWG7" s="41"/>
      <c r="VWH7" s="41"/>
      <c r="VWI7" s="41"/>
      <c r="VWJ7" s="41"/>
      <c r="VWK7" s="41"/>
      <c r="VWL7" s="41"/>
      <c r="VWM7" s="41"/>
      <c r="VWN7" s="41"/>
      <c r="VWO7" s="41"/>
      <c r="VWP7" s="41"/>
      <c r="VWQ7" s="41"/>
      <c r="VWR7" s="41"/>
      <c r="VWS7" s="41"/>
      <c r="VWT7" s="41"/>
      <c r="VWU7" s="41"/>
      <c r="VWV7" s="41"/>
      <c r="VWW7" s="41"/>
      <c r="VWX7" s="41"/>
      <c r="VWY7" s="41"/>
      <c r="VWZ7" s="41"/>
      <c r="VXA7" s="41"/>
      <c r="VXB7" s="41"/>
      <c r="VXC7" s="41"/>
      <c r="VXD7" s="41"/>
      <c r="VXE7" s="41"/>
      <c r="VXF7" s="41"/>
      <c r="VXG7" s="41"/>
      <c r="VXH7" s="41"/>
      <c r="VXI7" s="41"/>
      <c r="VXJ7" s="41"/>
      <c r="VXK7" s="41"/>
      <c r="VXL7" s="41"/>
      <c r="VXM7" s="41"/>
      <c r="VXN7" s="41"/>
      <c r="VXO7" s="41"/>
      <c r="VXP7" s="41"/>
      <c r="VXQ7" s="41"/>
      <c r="VXR7" s="41"/>
      <c r="VXS7" s="41"/>
      <c r="VXT7" s="41"/>
      <c r="VXU7" s="41"/>
      <c r="VXV7" s="41"/>
      <c r="VXW7" s="41"/>
      <c r="VXX7" s="41"/>
      <c r="VXY7" s="41"/>
      <c r="VXZ7" s="41"/>
      <c r="VYA7" s="41"/>
      <c r="VYB7" s="41"/>
      <c r="VYC7" s="41"/>
      <c r="VYD7" s="41"/>
      <c r="VYE7" s="41"/>
      <c r="VYF7" s="41"/>
      <c r="VYG7" s="41"/>
      <c r="VYH7" s="41"/>
      <c r="VYI7" s="41"/>
      <c r="VYJ7" s="41"/>
      <c r="VYK7" s="41"/>
      <c r="VYL7" s="41"/>
      <c r="VYM7" s="41"/>
      <c r="VYN7" s="41"/>
      <c r="VYO7" s="41"/>
      <c r="VYP7" s="41"/>
      <c r="VYQ7" s="41"/>
      <c r="VYR7" s="41"/>
      <c r="VYS7" s="41"/>
      <c r="VYT7" s="41"/>
      <c r="VYU7" s="41"/>
      <c r="VYV7" s="41"/>
      <c r="VYW7" s="41"/>
      <c r="VYX7" s="41"/>
      <c r="VYY7" s="41"/>
      <c r="VYZ7" s="41"/>
      <c r="VZA7" s="41"/>
      <c r="VZB7" s="41"/>
      <c r="VZC7" s="41"/>
      <c r="VZD7" s="41"/>
      <c r="VZE7" s="41"/>
      <c r="VZF7" s="41"/>
      <c r="VZG7" s="41"/>
      <c r="VZH7" s="41"/>
      <c r="VZI7" s="41"/>
      <c r="VZJ7" s="41"/>
      <c r="VZK7" s="41"/>
      <c r="VZL7" s="41"/>
      <c r="VZM7" s="41"/>
      <c r="VZN7" s="41"/>
      <c r="VZO7" s="41"/>
      <c r="VZP7" s="41"/>
      <c r="VZQ7" s="41"/>
      <c r="VZR7" s="41"/>
      <c r="VZS7" s="41"/>
      <c r="VZT7" s="41"/>
      <c r="VZU7" s="41"/>
      <c r="VZV7" s="41"/>
      <c r="VZW7" s="41"/>
      <c r="VZX7" s="41"/>
      <c r="VZY7" s="41"/>
      <c r="VZZ7" s="41"/>
      <c r="WAA7" s="41"/>
      <c r="WAB7" s="41"/>
      <c r="WAC7" s="41"/>
      <c r="WAD7" s="41"/>
      <c r="WAE7" s="41"/>
      <c r="WAF7" s="41"/>
      <c r="WAG7" s="41"/>
      <c r="WAH7" s="41"/>
      <c r="WAI7" s="41"/>
      <c r="WAJ7" s="41"/>
      <c r="WAK7" s="41"/>
      <c r="WAL7" s="41"/>
      <c r="WAM7" s="41"/>
      <c r="WAN7" s="41"/>
      <c r="WAO7" s="41"/>
      <c r="WAP7" s="41"/>
      <c r="WAQ7" s="41"/>
      <c r="WAR7" s="41"/>
      <c r="WAS7" s="41"/>
      <c r="WAT7" s="41"/>
      <c r="WAU7" s="41"/>
      <c r="WAV7" s="41"/>
      <c r="WAW7" s="41"/>
      <c r="WAX7" s="41"/>
      <c r="WAY7" s="41"/>
      <c r="WAZ7" s="41"/>
      <c r="WBA7" s="41"/>
      <c r="WBB7" s="41"/>
      <c r="WBC7" s="41"/>
      <c r="WBD7" s="41"/>
      <c r="WBE7" s="41"/>
      <c r="WBF7" s="41"/>
      <c r="WBG7" s="41"/>
      <c r="WBH7" s="41"/>
      <c r="WBI7" s="41"/>
      <c r="WBJ7" s="41"/>
      <c r="WBK7" s="41"/>
      <c r="WBL7" s="41"/>
      <c r="WBM7" s="41"/>
      <c r="WBN7" s="41"/>
      <c r="WBO7" s="41"/>
      <c r="WBP7" s="41"/>
      <c r="WBQ7" s="41"/>
      <c r="WBR7" s="41"/>
      <c r="WBS7" s="41"/>
      <c r="WBT7" s="41"/>
      <c r="WBU7" s="41"/>
      <c r="WBV7" s="41"/>
      <c r="WBW7" s="41"/>
      <c r="WBX7" s="41"/>
      <c r="WBY7" s="41"/>
      <c r="WBZ7" s="41"/>
      <c r="WCA7" s="41"/>
      <c r="WCB7" s="41"/>
      <c r="WCC7" s="41"/>
      <c r="WCD7" s="41"/>
      <c r="WCE7" s="41"/>
      <c r="WCF7" s="41"/>
      <c r="WCG7" s="41"/>
      <c r="WCH7" s="41"/>
      <c r="WCI7" s="41"/>
      <c r="WCJ7" s="41"/>
      <c r="WCK7" s="41"/>
      <c r="WCL7" s="41"/>
      <c r="WCM7" s="41"/>
      <c r="WCN7" s="41"/>
      <c r="WCO7" s="41"/>
      <c r="WCP7" s="41"/>
      <c r="WCQ7" s="41"/>
      <c r="WCR7" s="41"/>
      <c r="WCS7" s="41"/>
      <c r="WCT7" s="41"/>
      <c r="WCU7" s="41"/>
      <c r="WCV7" s="41"/>
      <c r="WCW7" s="41"/>
      <c r="WCX7" s="41"/>
      <c r="WCY7" s="41"/>
      <c r="WCZ7" s="41"/>
      <c r="WDA7" s="41"/>
      <c r="WDB7" s="41"/>
      <c r="WDC7" s="41"/>
      <c r="WDD7" s="41"/>
      <c r="WDE7" s="41"/>
      <c r="WDF7" s="41"/>
      <c r="WDG7" s="41"/>
      <c r="WDH7" s="41"/>
      <c r="WDI7" s="41"/>
      <c r="WDJ7" s="41"/>
      <c r="WDK7" s="41"/>
      <c r="WDL7" s="41"/>
      <c r="WDM7" s="41"/>
      <c r="WDN7" s="41"/>
      <c r="WDO7" s="41"/>
      <c r="WDP7" s="41"/>
      <c r="WDQ7" s="41"/>
      <c r="WDR7" s="41"/>
      <c r="WDS7" s="41"/>
      <c r="WDT7" s="41"/>
      <c r="WDU7" s="41"/>
      <c r="WDV7" s="41"/>
      <c r="WDW7" s="41"/>
      <c r="WDX7" s="41"/>
      <c r="WDY7" s="41"/>
      <c r="WDZ7" s="41"/>
      <c r="WEA7" s="41"/>
      <c r="WEB7" s="41"/>
      <c r="WEC7" s="41"/>
      <c r="WED7" s="41"/>
      <c r="WEE7" s="41"/>
      <c r="WEF7" s="41"/>
      <c r="WEG7" s="41"/>
      <c r="WEH7" s="41"/>
      <c r="WEI7" s="41"/>
      <c r="WEJ7" s="41"/>
      <c r="WEK7" s="41"/>
      <c r="WEL7" s="41"/>
      <c r="WEM7" s="41"/>
      <c r="WEN7" s="41"/>
      <c r="WEO7" s="41"/>
      <c r="WEP7" s="41"/>
      <c r="WEQ7" s="41"/>
      <c r="WER7" s="41"/>
      <c r="WES7" s="41"/>
      <c r="WET7" s="41"/>
      <c r="WEU7" s="41"/>
      <c r="WEV7" s="41"/>
      <c r="WEW7" s="41"/>
      <c r="WEX7" s="41"/>
      <c r="WEY7" s="41"/>
      <c r="WEZ7" s="41"/>
      <c r="WFA7" s="41"/>
      <c r="WFB7" s="41"/>
      <c r="WFC7" s="41"/>
      <c r="WFD7" s="41"/>
      <c r="WFE7" s="41"/>
      <c r="WFF7" s="41"/>
      <c r="WFG7" s="41"/>
      <c r="WFH7" s="41"/>
      <c r="WFI7" s="41"/>
      <c r="WFJ7" s="41"/>
      <c r="WFK7" s="41"/>
      <c r="WFL7" s="41"/>
      <c r="WFM7" s="41"/>
      <c r="WFN7" s="41"/>
      <c r="WFO7" s="41"/>
      <c r="WFP7" s="41"/>
      <c r="WFQ7" s="41"/>
      <c r="WFR7" s="41"/>
      <c r="WFS7" s="41"/>
      <c r="WFT7" s="41"/>
      <c r="WFU7" s="41"/>
      <c r="WFV7" s="41"/>
      <c r="WFW7" s="41"/>
      <c r="WFX7" s="41"/>
      <c r="WFY7" s="41"/>
      <c r="WFZ7" s="41"/>
      <c r="WGA7" s="41"/>
      <c r="WGB7" s="41"/>
      <c r="WGC7" s="41"/>
      <c r="WGD7" s="41"/>
      <c r="WGE7" s="41"/>
      <c r="WGF7" s="41"/>
      <c r="WGG7" s="41"/>
      <c r="WGH7" s="41"/>
      <c r="WGI7" s="41"/>
      <c r="WGJ7" s="41"/>
      <c r="WGK7" s="41"/>
      <c r="WGL7" s="41"/>
      <c r="WGM7" s="41"/>
      <c r="WGN7" s="41"/>
      <c r="WGO7" s="41"/>
      <c r="WGP7" s="41"/>
      <c r="WGQ7" s="41"/>
      <c r="WGR7" s="41"/>
      <c r="WGS7" s="41"/>
      <c r="WGT7" s="41"/>
      <c r="WGU7" s="41"/>
      <c r="WGV7" s="41"/>
      <c r="WGW7" s="41"/>
      <c r="WGX7" s="41"/>
      <c r="WGY7" s="41"/>
      <c r="WGZ7" s="41"/>
      <c r="WHA7" s="41"/>
      <c r="WHB7" s="41"/>
      <c r="WHC7" s="41"/>
      <c r="WHD7" s="41"/>
      <c r="WHE7" s="41"/>
      <c r="WHF7" s="41"/>
      <c r="WHG7" s="41"/>
      <c r="WHH7" s="41"/>
      <c r="WHI7" s="41"/>
      <c r="WHJ7" s="41"/>
      <c r="WHK7" s="41"/>
      <c r="WHL7" s="41"/>
      <c r="WHM7" s="41"/>
      <c r="WHN7" s="41"/>
      <c r="WHO7" s="41"/>
      <c r="WHP7" s="41"/>
      <c r="WHQ7" s="41"/>
      <c r="WHR7" s="41"/>
      <c r="WHS7" s="41"/>
      <c r="WHT7" s="41"/>
      <c r="WHU7" s="41"/>
      <c r="WHV7" s="41"/>
      <c r="WHW7" s="41"/>
      <c r="WHX7" s="41"/>
      <c r="WHY7" s="41"/>
      <c r="WHZ7" s="41"/>
      <c r="WIA7" s="41"/>
      <c r="WIB7" s="41"/>
      <c r="WIC7" s="41"/>
      <c r="WID7" s="41"/>
      <c r="WIE7" s="41"/>
      <c r="WIF7" s="41"/>
      <c r="WIG7" s="41"/>
      <c r="WIH7" s="41"/>
      <c r="WII7" s="41"/>
      <c r="WIJ7" s="41"/>
      <c r="WIK7" s="41"/>
      <c r="WIL7" s="41"/>
      <c r="WIM7" s="41"/>
      <c r="WIN7" s="41"/>
      <c r="WIO7" s="41"/>
      <c r="WIP7" s="41"/>
      <c r="WIQ7" s="41"/>
      <c r="WIR7" s="41"/>
      <c r="WIS7" s="41"/>
      <c r="WIT7" s="41"/>
      <c r="WIU7" s="41"/>
      <c r="WIV7" s="41"/>
      <c r="WIW7" s="41"/>
      <c r="WIX7" s="41"/>
      <c r="WIY7" s="41"/>
      <c r="WIZ7" s="41"/>
      <c r="WJA7" s="41"/>
      <c r="WJB7" s="41"/>
      <c r="WJC7" s="41"/>
      <c r="WJD7" s="41"/>
      <c r="WJE7" s="41"/>
      <c r="WJF7" s="41"/>
      <c r="WJG7" s="41"/>
      <c r="WJH7" s="41"/>
      <c r="WJI7" s="41"/>
      <c r="WJJ7" s="41"/>
      <c r="WJK7" s="41"/>
      <c r="WJL7" s="41"/>
      <c r="WJM7" s="41"/>
      <c r="WJN7" s="41"/>
      <c r="WJO7" s="41"/>
      <c r="WJP7" s="41"/>
      <c r="WJQ7" s="41"/>
      <c r="WJR7" s="41"/>
      <c r="WJS7" s="41"/>
      <c r="WJT7" s="41"/>
      <c r="WJU7" s="41"/>
      <c r="WJV7" s="41"/>
      <c r="WJW7" s="41"/>
      <c r="WJX7" s="41"/>
      <c r="WJY7" s="41"/>
      <c r="WJZ7" s="41"/>
      <c r="WKA7" s="41"/>
      <c r="WKB7" s="41"/>
      <c r="WKC7" s="41"/>
      <c r="WKD7" s="41"/>
      <c r="WKE7" s="41"/>
      <c r="WKF7" s="41"/>
      <c r="WKG7" s="41"/>
      <c r="WKH7" s="41"/>
      <c r="WKI7" s="41"/>
      <c r="WKJ7" s="41"/>
      <c r="WKK7" s="41"/>
      <c r="WKL7" s="41"/>
      <c r="WKM7" s="41"/>
      <c r="WKN7" s="41"/>
      <c r="WKO7" s="41"/>
      <c r="WKP7" s="41"/>
      <c r="WKQ7" s="41"/>
      <c r="WKR7" s="41"/>
      <c r="WKS7" s="41"/>
      <c r="WKT7" s="41"/>
      <c r="WKU7" s="41"/>
      <c r="WKV7" s="41"/>
      <c r="WKW7" s="41"/>
      <c r="WKX7" s="41"/>
      <c r="WKY7" s="41"/>
      <c r="WKZ7" s="41"/>
      <c r="WLA7" s="41"/>
      <c r="WLB7" s="41"/>
      <c r="WLC7" s="41"/>
      <c r="WLD7" s="41"/>
      <c r="WLE7" s="41"/>
      <c r="WLF7" s="41"/>
      <c r="WLG7" s="41"/>
      <c r="WLH7" s="41"/>
      <c r="WLI7" s="41"/>
      <c r="WLJ7" s="41"/>
      <c r="WLK7" s="41"/>
      <c r="WLL7" s="41"/>
      <c r="WLM7" s="41"/>
      <c r="WLN7" s="41"/>
      <c r="WLO7" s="41"/>
      <c r="WLP7" s="41"/>
      <c r="WLQ7" s="41"/>
      <c r="WLR7" s="41"/>
      <c r="WLS7" s="41"/>
      <c r="WLT7" s="41"/>
      <c r="WLU7" s="41"/>
      <c r="WLV7" s="41"/>
      <c r="WLW7" s="41"/>
      <c r="WLX7" s="41"/>
      <c r="WLY7" s="41"/>
      <c r="WLZ7" s="41"/>
      <c r="WMA7" s="41"/>
      <c r="WMB7" s="41"/>
      <c r="WMC7" s="41"/>
      <c r="WMD7" s="41"/>
      <c r="WME7" s="41"/>
      <c r="WMF7" s="41"/>
      <c r="WMG7" s="41"/>
      <c r="WMH7" s="41"/>
      <c r="WMI7" s="41"/>
      <c r="WMJ7" s="41"/>
      <c r="WMK7" s="41"/>
      <c r="WML7" s="41"/>
      <c r="WMM7" s="41"/>
      <c r="WMN7" s="41"/>
      <c r="WMO7" s="41"/>
      <c r="WMP7" s="41"/>
      <c r="WMQ7" s="41"/>
      <c r="WMR7" s="41"/>
      <c r="WMS7" s="41"/>
      <c r="WMT7" s="41"/>
      <c r="WMU7" s="41"/>
      <c r="WMV7" s="41"/>
      <c r="WMW7" s="41"/>
      <c r="WMX7" s="41"/>
      <c r="WMY7" s="41"/>
      <c r="WMZ7" s="41"/>
      <c r="WNA7" s="41"/>
      <c r="WNB7" s="41"/>
      <c r="WNC7" s="41"/>
      <c r="WND7" s="41"/>
      <c r="WNE7" s="41"/>
      <c r="WNF7" s="41"/>
      <c r="WNG7" s="41"/>
      <c r="WNH7" s="41"/>
      <c r="WNI7" s="41"/>
      <c r="WNJ7" s="41"/>
      <c r="WNK7" s="41"/>
      <c r="WNL7" s="41"/>
      <c r="WNM7" s="41"/>
      <c r="WNN7" s="41"/>
      <c r="WNO7" s="41"/>
      <c r="WNP7" s="41"/>
      <c r="WNQ7" s="41"/>
      <c r="WNR7" s="41"/>
      <c r="WNS7" s="41"/>
      <c r="WNT7" s="41"/>
      <c r="WNU7" s="41"/>
      <c r="WNV7" s="41"/>
      <c r="WNW7" s="41"/>
      <c r="WNX7" s="41"/>
      <c r="WNY7" s="41"/>
      <c r="WNZ7" s="41"/>
      <c r="WOA7" s="41"/>
      <c r="WOB7" s="41"/>
      <c r="WOC7" s="41"/>
      <c r="WOD7" s="41"/>
      <c r="WOE7" s="41"/>
      <c r="WOF7" s="41"/>
      <c r="WOG7" s="41"/>
      <c r="WOH7" s="41"/>
      <c r="WOI7" s="41"/>
      <c r="WOJ7" s="41"/>
      <c r="WOK7" s="41"/>
      <c r="WOL7" s="41"/>
      <c r="WOM7" s="41"/>
      <c r="WON7" s="41"/>
      <c r="WOO7" s="41"/>
      <c r="WOP7" s="41"/>
      <c r="WOQ7" s="41"/>
      <c r="WOR7" s="41"/>
      <c r="WOS7" s="41"/>
      <c r="WOT7" s="41"/>
      <c r="WOU7" s="41"/>
      <c r="WOV7" s="41"/>
      <c r="WOW7" s="41"/>
      <c r="WOX7" s="41"/>
      <c r="WOY7" s="41"/>
      <c r="WOZ7" s="41"/>
      <c r="WPA7" s="41"/>
      <c r="WPB7" s="41"/>
      <c r="WPC7" s="41"/>
      <c r="WPD7" s="41"/>
      <c r="WPE7" s="41"/>
      <c r="WPF7" s="41"/>
      <c r="WPG7" s="41"/>
      <c r="WPH7" s="41"/>
      <c r="WPI7" s="41"/>
      <c r="WPJ7" s="41"/>
      <c r="WPK7" s="41"/>
      <c r="WPL7" s="41"/>
      <c r="WPM7" s="41"/>
      <c r="WPN7" s="41"/>
      <c r="WPO7" s="41"/>
      <c r="WPP7" s="41"/>
      <c r="WPQ7" s="41"/>
      <c r="WPR7" s="41"/>
      <c r="WPS7" s="41"/>
      <c r="WPT7" s="41"/>
      <c r="WPU7" s="41"/>
      <c r="WPV7" s="41"/>
      <c r="WPW7" s="41"/>
      <c r="WPX7" s="41"/>
      <c r="WPY7" s="41"/>
      <c r="WPZ7" s="41"/>
      <c r="WQA7" s="41"/>
      <c r="WQB7" s="41"/>
      <c r="WQC7" s="41"/>
      <c r="WQD7" s="41"/>
      <c r="WQE7" s="41"/>
      <c r="WQF7" s="41"/>
      <c r="WQG7" s="41"/>
      <c r="WQH7" s="41"/>
      <c r="WQI7" s="41"/>
      <c r="WQJ7" s="41"/>
      <c r="WQK7" s="41"/>
      <c r="WQL7" s="41"/>
      <c r="WQM7" s="41"/>
      <c r="WQN7" s="41"/>
      <c r="WQO7" s="41"/>
      <c r="WQP7" s="41"/>
      <c r="WQQ7" s="41"/>
      <c r="WQR7" s="41"/>
      <c r="WQS7" s="41"/>
      <c r="WQT7" s="41"/>
      <c r="WQU7" s="41"/>
      <c r="WQV7" s="41"/>
      <c r="WQW7" s="41"/>
      <c r="WQX7" s="41"/>
      <c r="WQY7" s="41"/>
      <c r="WQZ7" s="41"/>
      <c r="WRA7" s="41"/>
      <c r="WRB7" s="41"/>
      <c r="WRC7" s="41"/>
      <c r="WRD7" s="41"/>
      <c r="WRE7" s="41"/>
      <c r="WRF7" s="41"/>
      <c r="WRG7" s="41"/>
      <c r="WRH7" s="41"/>
      <c r="WRI7" s="41"/>
      <c r="WRJ7" s="41"/>
      <c r="WRK7" s="41"/>
      <c r="WRL7" s="41"/>
      <c r="WRM7" s="41"/>
      <c r="WRN7" s="41"/>
      <c r="WRO7" s="41"/>
      <c r="WRP7" s="41"/>
      <c r="WRQ7" s="41"/>
      <c r="WRR7" s="41"/>
      <c r="WRS7" s="41"/>
      <c r="WRT7" s="41"/>
      <c r="WRU7" s="41"/>
      <c r="WRV7" s="41"/>
      <c r="WRW7" s="41"/>
      <c r="WRX7" s="41"/>
      <c r="WRY7" s="41"/>
      <c r="WRZ7" s="41"/>
      <c r="WSA7" s="41"/>
      <c r="WSB7" s="41"/>
      <c r="WSC7" s="41"/>
      <c r="WSD7" s="41"/>
      <c r="WSE7" s="41"/>
      <c r="WSF7" s="41"/>
      <c r="WSG7" s="41"/>
      <c r="WSH7" s="41"/>
      <c r="WSI7" s="41"/>
      <c r="WSJ7" s="41"/>
      <c r="WSK7" s="41"/>
      <c r="WSL7" s="41"/>
      <c r="WSM7" s="41"/>
      <c r="WSN7" s="41"/>
      <c r="WSO7" s="41"/>
      <c r="WSP7" s="41"/>
      <c r="WSQ7" s="41"/>
      <c r="WSR7" s="41"/>
      <c r="WSS7" s="41"/>
      <c r="WST7" s="41"/>
      <c r="WSU7" s="41"/>
      <c r="WSV7" s="41"/>
      <c r="WSW7" s="41"/>
      <c r="WSX7" s="41"/>
      <c r="WSY7" s="41"/>
      <c r="WSZ7" s="41"/>
      <c r="WTA7" s="41"/>
      <c r="WTB7" s="41"/>
      <c r="WTC7" s="41"/>
      <c r="WTD7" s="41"/>
      <c r="WTE7" s="41"/>
      <c r="WTF7" s="41"/>
      <c r="WTG7" s="41"/>
      <c r="WTH7" s="41"/>
      <c r="WTI7" s="41"/>
      <c r="WTJ7" s="41"/>
      <c r="WTK7" s="41"/>
      <c r="WTL7" s="41"/>
      <c r="WTM7" s="41"/>
      <c r="WTN7" s="41"/>
      <c r="WTO7" s="41"/>
      <c r="WTP7" s="41"/>
      <c r="WTQ7" s="41"/>
      <c r="WTR7" s="41"/>
      <c r="WTS7" s="41"/>
      <c r="WTT7" s="41"/>
      <c r="WTU7" s="41"/>
      <c r="WTV7" s="41"/>
      <c r="WTW7" s="41"/>
      <c r="WTX7" s="41"/>
      <c r="WTY7" s="41"/>
      <c r="WTZ7" s="41"/>
      <c r="WUA7" s="41"/>
      <c r="WUB7" s="41"/>
      <c r="WUC7" s="41"/>
      <c r="WUD7" s="41"/>
      <c r="WUE7" s="41"/>
      <c r="WUF7" s="41"/>
      <c r="WUG7" s="41"/>
      <c r="WUH7" s="41"/>
      <c r="WUI7" s="41"/>
      <c r="WUJ7" s="41"/>
      <c r="WUK7" s="41"/>
      <c r="WUL7" s="41"/>
      <c r="WUM7" s="41"/>
      <c r="WUN7" s="41"/>
      <c r="WUO7" s="41"/>
      <c r="WUP7" s="41"/>
      <c r="WUQ7" s="41"/>
      <c r="WUR7" s="41"/>
      <c r="WUS7" s="41"/>
      <c r="WUT7" s="41"/>
      <c r="WUU7" s="41"/>
      <c r="WUV7" s="41"/>
      <c r="WUW7" s="41"/>
      <c r="WUX7" s="41"/>
      <c r="WUY7" s="41"/>
      <c r="WUZ7" s="41"/>
      <c r="WVA7" s="41"/>
      <c r="WVB7" s="41"/>
      <c r="WVC7" s="41"/>
      <c r="WVD7" s="41"/>
      <c r="WVE7" s="41"/>
      <c r="WVF7" s="41"/>
      <c r="WVG7" s="41"/>
      <c r="WVH7" s="41"/>
      <c r="WVI7" s="41"/>
      <c r="WVJ7" s="41"/>
      <c r="WVK7" s="41"/>
      <c r="WVL7" s="41"/>
      <c r="WVM7" s="41"/>
      <c r="WVN7" s="41"/>
      <c r="WVO7" s="41"/>
      <c r="WVP7" s="41"/>
      <c r="WVQ7" s="41"/>
      <c r="WVR7" s="41"/>
      <c r="WVS7" s="41"/>
      <c r="WVT7" s="41"/>
      <c r="WVU7" s="41"/>
      <c r="WVV7" s="41"/>
      <c r="WVW7" s="41"/>
      <c r="WVX7" s="41"/>
      <c r="WVY7" s="41"/>
      <c r="WVZ7" s="41"/>
      <c r="WWA7" s="41"/>
      <c r="WWB7" s="41"/>
      <c r="WWC7" s="41"/>
      <c r="WWD7" s="41"/>
      <c r="WWE7" s="41"/>
      <c r="WWF7" s="41"/>
      <c r="WWG7" s="41"/>
      <c r="WWH7" s="41"/>
      <c r="WWI7" s="41"/>
      <c r="WWJ7" s="41"/>
      <c r="WWK7" s="41"/>
      <c r="WWL7" s="41"/>
      <c r="WWM7" s="41"/>
      <c r="WWN7" s="41"/>
      <c r="WWO7" s="41"/>
      <c r="WWP7" s="41"/>
      <c r="WWQ7" s="41"/>
      <c r="WWR7" s="41"/>
      <c r="WWS7" s="41"/>
      <c r="WWT7" s="41"/>
      <c r="WWU7" s="41"/>
      <c r="WWV7" s="41"/>
      <c r="WWW7" s="41"/>
      <c r="WWX7" s="41"/>
      <c r="WWY7" s="41"/>
      <c r="WWZ7" s="41"/>
      <c r="WXA7" s="41"/>
      <c r="WXB7" s="41"/>
      <c r="WXC7" s="41"/>
      <c r="WXD7" s="41"/>
      <c r="WXE7" s="41"/>
      <c r="WXF7" s="41"/>
      <c r="WXG7" s="41"/>
      <c r="WXH7" s="41"/>
      <c r="WXI7" s="41"/>
      <c r="WXJ7" s="41"/>
      <c r="WXK7" s="41"/>
      <c r="WXL7" s="41"/>
      <c r="WXM7" s="41"/>
      <c r="WXN7" s="41"/>
      <c r="WXO7" s="41"/>
      <c r="WXP7" s="41"/>
      <c r="WXQ7" s="41"/>
      <c r="WXR7" s="41"/>
      <c r="WXS7" s="41"/>
      <c r="WXT7" s="41"/>
      <c r="WXU7" s="41"/>
      <c r="WXV7" s="41"/>
      <c r="WXW7" s="41"/>
      <c r="WXX7" s="41"/>
      <c r="WXY7" s="41"/>
      <c r="WXZ7" s="41"/>
      <c r="WYA7" s="41"/>
      <c r="WYB7" s="41"/>
      <c r="WYC7" s="41"/>
      <c r="WYD7" s="41"/>
      <c r="WYE7" s="41"/>
      <c r="WYF7" s="41"/>
      <c r="WYG7" s="41"/>
      <c r="WYH7" s="41"/>
      <c r="WYI7" s="41"/>
      <c r="WYJ7" s="41"/>
      <c r="WYK7" s="41"/>
      <c r="WYL7" s="41"/>
      <c r="WYM7" s="41"/>
      <c r="WYN7" s="41"/>
      <c r="WYO7" s="41"/>
      <c r="WYP7" s="41"/>
      <c r="WYQ7" s="41"/>
      <c r="WYR7" s="41"/>
      <c r="WYS7" s="41"/>
      <c r="WYT7" s="41"/>
      <c r="WYU7" s="41"/>
      <c r="WYV7" s="41"/>
      <c r="WYW7" s="41"/>
      <c r="WYX7" s="41"/>
      <c r="WYY7" s="41"/>
      <c r="WYZ7" s="41"/>
      <c r="WZA7" s="41"/>
      <c r="WZB7" s="41"/>
      <c r="WZC7" s="41"/>
      <c r="WZD7" s="41"/>
      <c r="WZE7" s="41"/>
      <c r="WZF7" s="41"/>
      <c r="WZG7" s="41"/>
      <c r="WZH7" s="41"/>
      <c r="WZI7" s="41"/>
      <c r="WZJ7" s="41"/>
      <c r="WZK7" s="41"/>
      <c r="WZL7" s="41"/>
      <c r="WZM7" s="41"/>
      <c r="WZN7" s="41"/>
      <c r="WZO7" s="41"/>
      <c r="WZP7" s="41"/>
      <c r="WZQ7" s="41"/>
      <c r="WZR7" s="41"/>
      <c r="WZS7" s="41"/>
      <c r="WZT7" s="41"/>
      <c r="WZU7" s="41"/>
      <c r="WZV7" s="41"/>
      <c r="WZW7" s="41"/>
      <c r="WZX7" s="41"/>
      <c r="WZY7" s="41"/>
      <c r="WZZ7" s="41"/>
      <c r="XAA7" s="41"/>
      <c r="XAB7" s="41"/>
      <c r="XAC7" s="41"/>
      <c r="XAD7" s="41"/>
      <c r="XAE7" s="41"/>
      <c r="XAF7" s="41"/>
      <c r="XAG7" s="41"/>
      <c r="XAH7" s="41"/>
      <c r="XAI7" s="41"/>
      <c r="XAJ7" s="41"/>
      <c r="XAK7" s="41"/>
      <c r="XAL7" s="41"/>
      <c r="XAM7" s="41"/>
      <c r="XAN7" s="41"/>
      <c r="XAO7" s="41"/>
      <c r="XAP7" s="41"/>
      <c r="XAQ7" s="41"/>
      <c r="XAR7" s="41"/>
      <c r="XAS7" s="41"/>
      <c r="XAT7" s="41"/>
      <c r="XAU7" s="41"/>
      <c r="XAV7" s="41"/>
      <c r="XAW7" s="41"/>
      <c r="XAX7" s="41"/>
      <c r="XAY7" s="41"/>
      <c r="XAZ7" s="41"/>
      <c r="XBA7" s="41"/>
      <c r="XBB7" s="41"/>
      <c r="XBC7" s="41"/>
      <c r="XBD7" s="41"/>
      <c r="XBE7" s="41"/>
      <c r="XBF7" s="41"/>
      <c r="XBG7" s="41"/>
      <c r="XBH7" s="41"/>
      <c r="XBI7" s="41"/>
      <c r="XBJ7" s="41"/>
      <c r="XBK7" s="41"/>
      <c r="XBL7" s="41"/>
      <c r="XBM7" s="41"/>
      <c r="XBN7" s="41"/>
      <c r="XBO7" s="41"/>
      <c r="XBP7" s="41"/>
      <c r="XBQ7" s="41"/>
      <c r="XBR7" s="41"/>
      <c r="XBS7" s="41"/>
      <c r="XBT7" s="41"/>
      <c r="XBU7" s="41"/>
      <c r="XBV7" s="41"/>
      <c r="XBW7" s="41"/>
      <c r="XBX7" s="41"/>
      <c r="XBY7" s="41"/>
      <c r="XBZ7" s="41"/>
      <c r="XCA7" s="41"/>
      <c r="XCB7" s="41"/>
      <c r="XCC7" s="41"/>
      <c r="XCD7" s="41"/>
      <c r="XCE7" s="41"/>
      <c r="XCF7" s="41"/>
      <c r="XCG7" s="41"/>
      <c r="XCH7" s="41"/>
      <c r="XCI7" s="41"/>
      <c r="XCJ7" s="41"/>
      <c r="XCK7" s="41"/>
      <c r="XCL7" s="41"/>
      <c r="XCM7" s="41"/>
      <c r="XCN7" s="41"/>
      <c r="XCO7" s="41"/>
      <c r="XCP7" s="41"/>
      <c r="XCQ7" s="41"/>
      <c r="XCR7" s="41"/>
      <c r="XCS7" s="41"/>
      <c r="XCT7" s="41"/>
      <c r="XCU7" s="41"/>
      <c r="XCV7" s="41"/>
      <c r="XCW7" s="41"/>
      <c r="XCX7" s="41"/>
      <c r="XCY7" s="41"/>
      <c r="XCZ7" s="41"/>
      <c r="XDA7" s="41"/>
      <c r="XDB7" s="41"/>
      <c r="XDC7" s="41"/>
      <c r="XDD7" s="41"/>
      <c r="XDE7" s="41"/>
      <c r="XDF7" s="41"/>
      <c r="XDG7" s="41"/>
      <c r="XDH7" s="41"/>
      <c r="XDI7" s="41"/>
      <c r="XDJ7" s="41"/>
      <c r="XDK7" s="41"/>
      <c r="XDL7" s="41"/>
      <c r="XDM7" s="41"/>
      <c r="XDN7" s="41"/>
      <c r="XDO7" s="41"/>
      <c r="XDP7" s="41"/>
      <c r="XDQ7" s="41"/>
      <c r="XDR7" s="41"/>
      <c r="XDS7" s="41"/>
      <c r="XDT7" s="41"/>
      <c r="XDU7" s="41"/>
      <c r="XDV7" s="41"/>
      <c r="XDW7" s="41"/>
      <c r="XDX7" s="41"/>
      <c r="XDY7" s="41"/>
      <c r="XDZ7" s="41"/>
      <c r="XEA7" s="41"/>
      <c r="XEB7" s="41"/>
      <c r="XEC7" s="41"/>
      <c r="XED7" s="41"/>
      <c r="XEE7" s="41"/>
      <c r="XEF7" s="41"/>
      <c r="XEG7" s="41"/>
      <c r="XEH7" s="41"/>
      <c r="XEI7" s="41"/>
      <c r="XEJ7" s="41"/>
      <c r="XEK7" s="41"/>
      <c r="XEL7" s="41"/>
      <c r="XEM7" s="41"/>
      <c r="XEN7" s="41"/>
      <c r="XEO7" s="41"/>
      <c r="XEP7" s="41"/>
    </row>
    <row r="8" spans="2:16370" s="41" customFormat="1" ht="45" customHeight="1" thickBot="1">
      <c r="B8" s="246" t="s">
        <v>223</v>
      </c>
      <c r="C8" s="286" t="s">
        <v>159</v>
      </c>
      <c r="D8" s="286" t="s">
        <v>159</v>
      </c>
      <c r="E8" s="286" t="s">
        <v>159</v>
      </c>
      <c r="F8" s="286" t="s">
        <v>159</v>
      </c>
      <c r="G8" s="286" t="s">
        <v>159</v>
      </c>
      <c r="H8" s="286" t="s">
        <v>159</v>
      </c>
      <c r="I8" s="286" t="s">
        <v>159</v>
      </c>
      <c r="J8" s="286" t="s">
        <v>159</v>
      </c>
      <c r="K8" s="286" t="s">
        <v>159</v>
      </c>
      <c r="L8" s="286" t="s">
        <v>159</v>
      </c>
      <c r="M8" s="286" t="s">
        <v>159</v>
      </c>
      <c r="N8" s="286" t="s">
        <v>159</v>
      </c>
      <c r="O8" s="286" t="s">
        <v>159</v>
      </c>
      <c r="P8" s="286" t="s">
        <v>159</v>
      </c>
      <c r="Q8" s="286" t="s">
        <v>159</v>
      </c>
    </row>
    <row r="9" spans="2:16370" s="41" customFormat="1" ht="45" customHeight="1" thickBot="1">
      <c r="B9" s="244" t="s">
        <v>160</v>
      </c>
      <c r="C9" s="245" t="s">
        <v>159</v>
      </c>
      <c r="D9" s="245" t="s">
        <v>159</v>
      </c>
      <c r="E9" s="245" t="s">
        <v>159</v>
      </c>
      <c r="F9" s="245" t="s">
        <v>159</v>
      </c>
      <c r="G9" s="245" t="s">
        <v>159</v>
      </c>
      <c r="H9" s="245" t="s">
        <v>159</v>
      </c>
      <c r="I9" s="245" t="s">
        <v>159</v>
      </c>
      <c r="J9" s="245" t="s">
        <v>159</v>
      </c>
      <c r="K9" s="245" t="s">
        <v>159</v>
      </c>
      <c r="L9" s="245" t="s">
        <v>159</v>
      </c>
      <c r="M9" s="245" t="s">
        <v>159</v>
      </c>
      <c r="N9" s="245" t="s">
        <v>159</v>
      </c>
      <c r="O9" s="245" t="s">
        <v>159</v>
      </c>
      <c r="P9" s="245" t="s">
        <v>159</v>
      </c>
      <c r="Q9" s="245" t="s">
        <v>159</v>
      </c>
    </row>
    <row r="10" spans="2:16370" ht="45" customHeight="1" thickBot="1">
      <c r="B10" s="246" t="s">
        <v>161</v>
      </c>
      <c r="C10" s="286" t="s">
        <v>159</v>
      </c>
      <c r="D10" s="286" t="s">
        <v>159</v>
      </c>
      <c r="E10" s="286" t="s">
        <v>159</v>
      </c>
      <c r="F10" s="286" t="s">
        <v>159</v>
      </c>
      <c r="G10" s="286" t="s">
        <v>159</v>
      </c>
      <c r="H10" s="286" t="s">
        <v>159</v>
      </c>
      <c r="I10" s="286" t="s">
        <v>159</v>
      </c>
      <c r="J10" s="286" t="s">
        <v>159</v>
      </c>
      <c r="K10" s="286" t="s">
        <v>159</v>
      </c>
      <c r="L10" s="286" t="s">
        <v>159</v>
      </c>
      <c r="M10" s="286" t="s">
        <v>159</v>
      </c>
      <c r="N10" s="286" t="s">
        <v>159</v>
      </c>
      <c r="O10" s="286" t="s">
        <v>159</v>
      </c>
      <c r="P10" s="286" t="s">
        <v>159</v>
      </c>
      <c r="Q10" s="286" t="s">
        <v>159</v>
      </c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/>
      <c r="XT10" s="41"/>
      <c r="XU10" s="41"/>
      <c r="XV10" s="41"/>
      <c r="XW10" s="41"/>
      <c r="XX10" s="41"/>
      <c r="XY10" s="41"/>
      <c r="XZ10" s="41"/>
      <c r="YA10" s="41"/>
      <c r="YB10" s="41"/>
      <c r="YC10" s="41"/>
      <c r="YD10" s="41"/>
      <c r="YE10" s="41"/>
      <c r="YF10" s="41"/>
      <c r="YG10" s="41"/>
      <c r="YH10" s="41"/>
      <c r="YI10" s="41"/>
      <c r="YJ10" s="41"/>
      <c r="YK10" s="41"/>
      <c r="YL10" s="41"/>
      <c r="YM10" s="41"/>
      <c r="YN10" s="41"/>
      <c r="YO10" s="41"/>
      <c r="YP10" s="41"/>
      <c r="YQ10" s="41"/>
      <c r="YR10" s="41"/>
      <c r="YS10" s="41"/>
      <c r="YT10" s="41"/>
      <c r="YU10" s="41"/>
      <c r="YV10" s="41"/>
      <c r="YW10" s="41"/>
      <c r="YX10" s="41"/>
      <c r="YY10" s="41"/>
      <c r="YZ10" s="41"/>
      <c r="ZA10" s="41"/>
      <c r="ZB10" s="41"/>
      <c r="ZC10" s="41"/>
      <c r="ZD10" s="41"/>
      <c r="ZE10" s="41"/>
      <c r="ZF10" s="41"/>
      <c r="ZG10" s="41"/>
      <c r="ZH10" s="41"/>
      <c r="ZI10" s="41"/>
      <c r="ZJ10" s="41"/>
      <c r="ZK10" s="41"/>
      <c r="ZL10" s="41"/>
      <c r="ZM10" s="41"/>
      <c r="ZN10" s="41"/>
      <c r="ZO10" s="41"/>
      <c r="ZP10" s="41"/>
      <c r="ZQ10" s="41"/>
      <c r="ZR10" s="41"/>
      <c r="ZS10" s="41"/>
      <c r="ZT10" s="41"/>
      <c r="ZU10" s="41"/>
      <c r="ZV10" s="41"/>
      <c r="ZW10" s="41"/>
      <c r="ZX10" s="41"/>
      <c r="ZY10" s="41"/>
      <c r="ZZ10" s="41"/>
      <c r="AAA10" s="41"/>
      <c r="AAB10" s="41"/>
      <c r="AAC10" s="41"/>
      <c r="AAD10" s="41"/>
      <c r="AAE10" s="41"/>
      <c r="AAF10" s="41"/>
      <c r="AAG10" s="41"/>
      <c r="AAH10" s="41"/>
      <c r="AAI10" s="41"/>
      <c r="AAJ10" s="41"/>
      <c r="AAK10" s="41"/>
      <c r="AAL10" s="41"/>
      <c r="AAM10" s="41"/>
      <c r="AAN10" s="41"/>
      <c r="AAO10" s="41"/>
      <c r="AAP10" s="41"/>
      <c r="AAQ10" s="41"/>
      <c r="AAR10" s="41"/>
      <c r="AAS10" s="41"/>
      <c r="AAT10" s="41"/>
      <c r="AAU10" s="41"/>
      <c r="AAV10" s="41"/>
      <c r="AAW10" s="41"/>
      <c r="AAX10" s="41"/>
      <c r="AAY10" s="41"/>
      <c r="AAZ10" s="41"/>
      <c r="ABA10" s="41"/>
      <c r="ABB10" s="41"/>
      <c r="ABC10" s="41"/>
      <c r="ABD10" s="41"/>
      <c r="ABE10" s="41"/>
      <c r="ABF10" s="41"/>
      <c r="ABG10" s="41"/>
      <c r="ABH10" s="41"/>
      <c r="ABI10" s="41"/>
      <c r="ABJ10" s="41"/>
      <c r="ABK10" s="41"/>
      <c r="ABL10" s="41"/>
      <c r="ABM10" s="41"/>
      <c r="ABN10" s="41"/>
      <c r="ABO10" s="41"/>
      <c r="ABP10" s="41"/>
      <c r="ABQ10" s="41"/>
      <c r="ABR10" s="41"/>
      <c r="ABS10" s="41"/>
      <c r="ABT10" s="41"/>
      <c r="ABU10" s="41"/>
      <c r="ABV10" s="41"/>
      <c r="ABW10" s="41"/>
      <c r="ABX10" s="41"/>
      <c r="ABY10" s="41"/>
      <c r="ABZ10" s="41"/>
      <c r="ACA10" s="41"/>
      <c r="ACB10" s="41"/>
      <c r="ACC10" s="41"/>
      <c r="ACD10" s="41"/>
      <c r="ACE10" s="41"/>
      <c r="ACF10" s="41"/>
      <c r="ACG10" s="41"/>
      <c r="ACH10" s="41"/>
      <c r="ACI10" s="41"/>
      <c r="ACJ10" s="41"/>
      <c r="ACK10" s="41"/>
      <c r="ACL10" s="41"/>
      <c r="ACM10" s="41"/>
      <c r="ACN10" s="41"/>
      <c r="ACO10" s="41"/>
      <c r="ACP10" s="41"/>
      <c r="ACQ10" s="41"/>
      <c r="ACR10" s="41"/>
      <c r="ACS10" s="41"/>
      <c r="ACT10" s="41"/>
      <c r="ACU10" s="41"/>
      <c r="ACV10" s="41"/>
      <c r="ACW10" s="41"/>
      <c r="ACX10" s="41"/>
      <c r="ACY10" s="41"/>
      <c r="ACZ10" s="41"/>
      <c r="ADA10" s="41"/>
      <c r="ADB10" s="41"/>
      <c r="ADC10" s="41"/>
      <c r="ADD10" s="41"/>
      <c r="ADE10" s="41"/>
      <c r="ADF10" s="41"/>
      <c r="ADG10" s="41"/>
      <c r="ADH10" s="41"/>
      <c r="ADI10" s="41"/>
      <c r="ADJ10" s="41"/>
      <c r="ADK10" s="41"/>
      <c r="ADL10" s="41"/>
      <c r="ADM10" s="41"/>
      <c r="ADN10" s="41"/>
      <c r="ADO10" s="41"/>
      <c r="ADP10" s="41"/>
      <c r="ADQ10" s="41"/>
      <c r="ADR10" s="41"/>
      <c r="ADS10" s="41"/>
      <c r="ADT10" s="41"/>
      <c r="ADU10" s="41"/>
      <c r="ADV10" s="41"/>
      <c r="ADW10" s="41"/>
      <c r="ADX10" s="41"/>
      <c r="ADY10" s="41"/>
      <c r="ADZ10" s="41"/>
      <c r="AEA10" s="41"/>
      <c r="AEB10" s="41"/>
      <c r="AEC10" s="41"/>
      <c r="AED10" s="41"/>
      <c r="AEE10" s="41"/>
      <c r="AEF10" s="41"/>
      <c r="AEG10" s="41"/>
      <c r="AEH10" s="41"/>
      <c r="AEI10" s="41"/>
      <c r="AEJ10" s="41"/>
      <c r="AEK10" s="41"/>
      <c r="AEL10" s="41"/>
      <c r="AEM10" s="41"/>
      <c r="AEN10" s="41"/>
      <c r="AEO10" s="41"/>
      <c r="AEP10" s="41"/>
      <c r="AEQ10" s="41"/>
      <c r="AER10" s="41"/>
      <c r="AES10" s="41"/>
      <c r="AET10" s="41"/>
      <c r="AEU10" s="41"/>
      <c r="AEV10" s="41"/>
      <c r="AEW10" s="41"/>
      <c r="AEX10" s="41"/>
      <c r="AEY10" s="41"/>
      <c r="AEZ10" s="41"/>
      <c r="AFA10" s="41"/>
      <c r="AFB10" s="41"/>
      <c r="AFC10" s="41"/>
      <c r="AFD10" s="41"/>
      <c r="AFE10" s="41"/>
      <c r="AFF10" s="41"/>
      <c r="AFG10" s="41"/>
      <c r="AFH10" s="41"/>
      <c r="AFI10" s="41"/>
      <c r="AFJ10" s="41"/>
      <c r="AFK10" s="41"/>
      <c r="AFL10" s="41"/>
      <c r="AFM10" s="41"/>
      <c r="AFN10" s="41"/>
      <c r="AFO10" s="41"/>
      <c r="AFP10" s="41"/>
      <c r="AFQ10" s="41"/>
      <c r="AFR10" s="41"/>
      <c r="AFS10" s="41"/>
      <c r="AFT10" s="41"/>
      <c r="AFU10" s="41"/>
      <c r="AFV10" s="41"/>
      <c r="AFW10" s="41"/>
      <c r="AFX10" s="41"/>
      <c r="AFY10" s="41"/>
      <c r="AFZ10" s="41"/>
      <c r="AGA10" s="41"/>
      <c r="AGB10" s="41"/>
      <c r="AGC10" s="41"/>
      <c r="AGD10" s="41"/>
      <c r="AGE10" s="41"/>
      <c r="AGF10" s="41"/>
      <c r="AGG10" s="41"/>
      <c r="AGH10" s="41"/>
      <c r="AGI10" s="41"/>
      <c r="AGJ10" s="41"/>
      <c r="AGK10" s="41"/>
      <c r="AGL10" s="41"/>
      <c r="AGM10" s="41"/>
      <c r="AGN10" s="41"/>
      <c r="AGO10" s="41"/>
      <c r="AGP10" s="41"/>
      <c r="AGQ10" s="41"/>
      <c r="AGR10" s="41"/>
      <c r="AGS10" s="41"/>
      <c r="AGT10" s="41"/>
      <c r="AGU10" s="41"/>
      <c r="AGV10" s="41"/>
      <c r="AGW10" s="41"/>
      <c r="AGX10" s="41"/>
      <c r="AGY10" s="41"/>
      <c r="AGZ10" s="41"/>
      <c r="AHA10" s="41"/>
      <c r="AHB10" s="41"/>
      <c r="AHC10" s="41"/>
      <c r="AHD10" s="41"/>
      <c r="AHE10" s="41"/>
      <c r="AHF10" s="41"/>
      <c r="AHG10" s="41"/>
      <c r="AHH10" s="41"/>
      <c r="AHI10" s="41"/>
      <c r="AHJ10" s="41"/>
      <c r="AHK10" s="41"/>
      <c r="AHL10" s="41"/>
      <c r="AHM10" s="41"/>
      <c r="AHN10" s="41"/>
      <c r="AHO10" s="41"/>
      <c r="AHP10" s="41"/>
      <c r="AHQ10" s="41"/>
      <c r="AHR10" s="41"/>
      <c r="AHS10" s="41"/>
      <c r="AHT10" s="41"/>
      <c r="AHU10" s="41"/>
      <c r="AHV10" s="41"/>
      <c r="AHW10" s="41"/>
      <c r="AHX10" s="41"/>
      <c r="AHY10" s="41"/>
      <c r="AHZ10" s="41"/>
      <c r="AIA10" s="41"/>
      <c r="AIB10" s="41"/>
      <c r="AIC10" s="41"/>
      <c r="AID10" s="41"/>
      <c r="AIE10" s="41"/>
      <c r="AIF10" s="41"/>
      <c r="AIG10" s="41"/>
      <c r="AIH10" s="41"/>
      <c r="AII10" s="41"/>
      <c r="AIJ10" s="41"/>
      <c r="AIK10" s="41"/>
      <c r="AIL10" s="41"/>
      <c r="AIM10" s="41"/>
      <c r="AIN10" s="41"/>
      <c r="AIO10" s="41"/>
      <c r="AIP10" s="41"/>
      <c r="AIQ10" s="41"/>
      <c r="AIR10" s="41"/>
      <c r="AIS10" s="41"/>
      <c r="AIT10" s="41"/>
      <c r="AIU10" s="41"/>
      <c r="AIV10" s="41"/>
      <c r="AIW10" s="41"/>
      <c r="AIX10" s="41"/>
      <c r="AIY10" s="41"/>
      <c r="AIZ10" s="41"/>
      <c r="AJA10" s="41"/>
      <c r="AJB10" s="41"/>
      <c r="AJC10" s="41"/>
      <c r="AJD10" s="41"/>
      <c r="AJE10" s="41"/>
      <c r="AJF10" s="41"/>
      <c r="AJG10" s="41"/>
      <c r="AJH10" s="41"/>
      <c r="AJI10" s="41"/>
      <c r="AJJ10" s="41"/>
      <c r="AJK10" s="41"/>
      <c r="AJL10" s="41"/>
      <c r="AJM10" s="41"/>
      <c r="AJN10" s="41"/>
      <c r="AJO10" s="41"/>
      <c r="AJP10" s="41"/>
      <c r="AJQ10" s="41"/>
      <c r="AJR10" s="41"/>
      <c r="AJS10" s="41"/>
      <c r="AJT10" s="41"/>
      <c r="AJU10" s="41"/>
      <c r="AJV10" s="41"/>
      <c r="AJW10" s="41"/>
      <c r="AJX10" s="41"/>
      <c r="AJY10" s="41"/>
      <c r="AJZ10" s="41"/>
      <c r="AKA10" s="41"/>
      <c r="AKB10" s="41"/>
      <c r="AKC10" s="41"/>
      <c r="AKD10" s="41"/>
      <c r="AKE10" s="41"/>
      <c r="AKF10" s="41"/>
      <c r="AKG10" s="41"/>
      <c r="AKH10" s="41"/>
      <c r="AKI10" s="41"/>
      <c r="AKJ10" s="41"/>
      <c r="AKK10" s="41"/>
      <c r="AKL10" s="41"/>
      <c r="AKM10" s="41"/>
      <c r="AKN10" s="41"/>
      <c r="AKO10" s="41"/>
      <c r="AKP10" s="41"/>
      <c r="AKQ10" s="41"/>
      <c r="AKR10" s="41"/>
      <c r="AKS10" s="41"/>
      <c r="AKT10" s="41"/>
      <c r="AKU10" s="41"/>
      <c r="AKV10" s="41"/>
      <c r="AKW10" s="41"/>
      <c r="AKX10" s="41"/>
      <c r="AKY10" s="41"/>
      <c r="AKZ10" s="41"/>
      <c r="ALA10" s="41"/>
      <c r="ALB10" s="41"/>
      <c r="ALC10" s="41"/>
      <c r="ALD10" s="41"/>
      <c r="ALE10" s="41"/>
      <c r="ALF10" s="41"/>
      <c r="ALG10" s="41"/>
      <c r="ALH10" s="41"/>
      <c r="ALI10" s="41"/>
      <c r="ALJ10" s="41"/>
      <c r="ALK10" s="41"/>
      <c r="ALL10" s="41"/>
      <c r="ALM10" s="41"/>
      <c r="ALN10" s="41"/>
      <c r="ALO10" s="41"/>
      <c r="ALP10" s="41"/>
      <c r="ALQ10" s="41"/>
      <c r="ALR10" s="41"/>
      <c r="ALS10" s="41"/>
      <c r="ALT10" s="41"/>
      <c r="ALU10" s="41"/>
      <c r="ALV10" s="41"/>
      <c r="ALW10" s="41"/>
      <c r="ALX10" s="41"/>
      <c r="ALY10" s="41"/>
      <c r="ALZ10" s="41"/>
      <c r="AMA10" s="41"/>
      <c r="AMB10" s="41"/>
      <c r="AMC10" s="41"/>
      <c r="AMD10" s="41"/>
      <c r="AME10" s="41"/>
      <c r="AMF10" s="41"/>
      <c r="AMG10" s="41"/>
      <c r="AMH10" s="41"/>
      <c r="AMI10" s="41"/>
      <c r="AMJ10" s="41"/>
      <c r="AMK10" s="41"/>
      <c r="AML10" s="41"/>
      <c r="AMM10" s="41"/>
      <c r="AMN10" s="41"/>
      <c r="AMO10" s="41"/>
      <c r="AMP10" s="41"/>
      <c r="AMQ10" s="41"/>
      <c r="AMR10" s="41"/>
      <c r="AMS10" s="41"/>
      <c r="AMT10" s="41"/>
      <c r="AMU10" s="41"/>
      <c r="AMV10" s="41"/>
      <c r="AMW10" s="41"/>
      <c r="AMX10" s="41"/>
      <c r="AMY10" s="41"/>
      <c r="AMZ10" s="41"/>
      <c r="ANA10" s="41"/>
      <c r="ANB10" s="41"/>
      <c r="ANC10" s="41"/>
      <c r="AND10" s="41"/>
      <c r="ANE10" s="41"/>
      <c r="ANF10" s="41"/>
      <c r="ANG10" s="41"/>
      <c r="ANH10" s="41"/>
      <c r="ANI10" s="41"/>
      <c r="ANJ10" s="41"/>
      <c r="ANK10" s="41"/>
      <c r="ANL10" s="41"/>
      <c r="ANM10" s="41"/>
      <c r="ANN10" s="41"/>
      <c r="ANO10" s="41"/>
      <c r="ANP10" s="41"/>
      <c r="ANQ10" s="41"/>
      <c r="ANR10" s="41"/>
      <c r="ANS10" s="41"/>
      <c r="ANT10" s="41"/>
      <c r="ANU10" s="41"/>
      <c r="ANV10" s="41"/>
      <c r="ANW10" s="41"/>
      <c r="ANX10" s="41"/>
      <c r="ANY10" s="41"/>
      <c r="ANZ10" s="41"/>
      <c r="AOA10" s="41"/>
      <c r="AOB10" s="41"/>
      <c r="AOC10" s="41"/>
      <c r="AOD10" s="41"/>
      <c r="AOE10" s="41"/>
      <c r="AOF10" s="41"/>
      <c r="AOG10" s="41"/>
      <c r="AOH10" s="41"/>
      <c r="AOI10" s="41"/>
      <c r="AOJ10" s="41"/>
      <c r="AOK10" s="41"/>
      <c r="AOL10" s="41"/>
      <c r="AOM10" s="41"/>
      <c r="AON10" s="41"/>
      <c r="AOO10" s="41"/>
      <c r="AOP10" s="41"/>
      <c r="AOQ10" s="41"/>
      <c r="AOR10" s="41"/>
      <c r="AOS10" s="41"/>
      <c r="AOT10" s="41"/>
      <c r="AOU10" s="41"/>
      <c r="AOV10" s="41"/>
      <c r="AOW10" s="41"/>
      <c r="AOX10" s="41"/>
      <c r="AOY10" s="41"/>
      <c r="AOZ10" s="41"/>
      <c r="APA10" s="41"/>
      <c r="APB10" s="41"/>
      <c r="APC10" s="41"/>
      <c r="APD10" s="41"/>
      <c r="APE10" s="41"/>
      <c r="APF10" s="41"/>
      <c r="APG10" s="41"/>
      <c r="APH10" s="41"/>
      <c r="API10" s="41"/>
      <c r="APJ10" s="41"/>
      <c r="APK10" s="41"/>
      <c r="APL10" s="41"/>
      <c r="APM10" s="41"/>
      <c r="APN10" s="41"/>
      <c r="APO10" s="41"/>
      <c r="APP10" s="41"/>
      <c r="APQ10" s="41"/>
      <c r="APR10" s="41"/>
      <c r="APS10" s="41"/>
      <c r="APT10" s="41"/>
      <c r="APU10" s="41"/>
      <c r="APV10" s="41"/>
      <c r="APW10" s="41"/>
      <c r="APX10" s="41"/>
      <c r="APY10" s="41"/>
      <c r="APZ10" s="41"/>
      <c r="AQA10" s="41"/>
      <c r="AQB10" s="41"/>
      <c r="AQC10" s="41"/>
      <c r="AQD10" s="41"/>
      <c r="AQE10" s="41"/>
      <c r="AQF10" s="41"/>
      <c r="AQG10" s="41"/>
      <c r="AQH10" s="41"/>
      <c r="AQI10" s="41"/>
      <c r="AQJ10" s="41"/>
      <c r="AQK10" s="41"/>
      <c r="AQL10" s="41"/>
      <c r="AQM10" s="41"/>
      <c r="AQN10" s="41"/>
      <c r="AQO10" s="41"/>
      <c r="AQP10" s="41"/>
      <c r="AQQ10" s="41"/>
      <c r="AQR10" s="41"/>
      <c r="AQS10" s="41"/>
      <c r="AQT10" s="41"/>
      <c r="AQU10" s="41"/>
      <c r="AQV10" s="41"/>
      <c r="AQW10" s="41"/>
      <c r="AQX10" s="41"/>
      <c r="AQY10" s="41"/>
      <c r="AQZ10" s="41"/>
      <c r="ARA10" s="41"/>
      <c r="ARB10" s="41"/>
      <c r="ARC10" s="41"/>
      <c r="ARD10" s="41"/>
      <c r="ARE10" s="41"/>
      <c r="ARF10" s="41"/>
      <c r="ARG10" s="41"/>
      <c r="ARH10" s="41"/>
      <c r="ARI10" s="41"/>
      <c r="ARJ10" s="41"/>
      <c r="ARK10" s="41"/>
      <c r="ARL10" s="41"/>
      <c r="ARM10" s="41"/>
      <c r="ARN10" s="41"/>
      <c r="ARO10" s="41"/>
      <c r="ARP10" s="41"/>
      <c r="ARQ10" s="41"/>
      <c r="ARR10" s="41"/>
      <c r="ARS10" s="41"/>
      <c r="ART10" s="41"/>
      <c r="ARU10" s="41"/>
      <c r="ARV10" s="41"/>
      <c r="ARW10" s="41"/>
      <c r="ARX10" s="41"/>
      <c r="ARY10" s="41"/>
      <c r="ARZ10" s="41"/>
      <c r="ASA10" s="41"/>
      <c r="ASB10" s="41"/>
      <c r="ASC10" s="41"/>
      <c r="ASD10" s="41"/>
      <c r="ASE10" s="41"/>
      <c r="ASF10" s="41"/>
      <c r="ASG10" s="41"/>
      <c r="ASH10" s="41"/>
      <c r="ASI10" s="41"/>
      <c r="ASJ10" s="41"/>
      <c r="ASK10" s="41"/>
      <c r="ASL10" s="41"/>
      <c r="ASM10" s="41"/>
      <c r="ASN10" s="41"/>
      <c r="ASO10" s="41"/>
      <c r="ASP10" s="41"/>
      <c r="ASQ10" s="41"/>
      <c r="ASR10" s="41"/>
      <c r="ASS10" s="41"/>
      <c r="AST10" s="41"/>
      <c r="ASU10" s="41"/>
      <c r="ASV10" s="41"/>
      <c r="ASW10" s="41"/>
      <c r="ASX10" s="41"/>
      <c r="ASY10" s="41"/>
      <c r="ASZ10" s="41"/>
      <c r="ATA10" s="41"/>
      <c r="ATB10" s="41"/>
      <c r="ATC10" s="41"/>
      <c r="ATD10" s="41"/>
      <c r="ATE10" s="41"/>
      <c r="ATF10" s="41"/>
      <c r="ATG10" s="41"/>
      <c r="ATH10" s="41"/>
      <c r="ATI10" s="41"/>
      <c r="ATJ10" s="41"/>
      <c r="ATK10" s="41"/>
      <c r="ATL10" s="41"/>
      <c r="ATM10" s="41"/>
      <c r="ATN10" s="41"/>
      <c r="ATO10" s="41"/>
      <c r="ATP10" s="41"/>
      <c r="ATQ10" s="41"/>
      <c r="ATR10" s="41"/>
      <c r="ATS10" s="41"/>
      <c r="ATT10" s="41"/>
      <c r="ATU10" s="41"/>
      <c r="ATV10" s="41"/>
      <c r="ATW10" s="41"/>
      <c r="ATX10" s="41"/>
      <c r="ATY10" s="41"/>
      <c r="ATZ10" s="41"/>
      <c r="AUA10" s="41"/>
      <c r="AUB10" s="41"/>
      <c r="AUC10" s="41"/>
      <c r="AUD10" s="41"/>
      <c r="AUE10" s="41"/>
      <c r="AUF10" s="41"/>
      <c r="AUG10" s="41"/>
      <c r="AUH10" s="41"/>
      <c r="AUI10" s="41"/>
      <c r="AUJ10" s="41"/>
      <c r="AUK10" s="41"/>
      <c r="AUL10" s="41"/>
      <c r="AUM10" s="41"/>
      <c r="AUN10" s="41"/>
      <c r="AUO10" s="41"/>
      <c r="AUP10" s="41"/>
      <c r="AUQ10" s="41"/>
      <c r="AUR10" s="41"/>
      <c r="AUS10" s="41"/>
      <c r="AUT10" s="41"/>
      <c r="AUU10" s="41"/>
      <c r="AUV10" s="41"/>
      <c r="AUW10" s="41"/>
      <c r="AUX10" s="41"/>
      <c r="AUY10" s="41"/>
      <c r="AUZ10" s="41"/>
      <c r="AVA10" s="41"/>
      <c r="AVB10" s="41"/>
      <c r="AVC10" s="41"/>
      <c r="AVD10" s="41"/>
      <c r="AVE10" s="41"/>
      <c r="AVF10" s="41"/>
      <c r="AVG10" s="41"/>
      <c r="AVH10" s="41"/>
      <c r="AVI10" s="41"/>
      <c r="AVJ10" s="41"/>
      <c r="AVK10" s="41"/>
      <c r="AVL10" s="41"/>
      <c r="AVM10" s="41"/>
      <c r="AVN10" s="41"/>
      <c r="AVO10" s="41"/>
      <c r="AVP10" s="41"/>
      <c r="AVQ10" s="41"/>
      <c r="AVR10" s="41"/>
      <c r="AVS10" s="41"/>
      <c r="AVT10" s="41"/>
      <c r="AVU10" s="41"/>
      <c r="AVV10" s="41"/>
      <c r="AVW10" s="41"/>
      <c r="AVX10" s="41"/>
      <c r="AVY10" s="41"/>
      <c r="AVZ10" s="41"/>
      <c r="AWA10" s="41"/>
      <c r="AWB10" s="41"/>
      <c r="AWC10" s="41"/>
      <c r="AWD10" s="41"/>
      <c r="AWE10" s="41"/>
      <c r="AWF10" s="41"/>
      <c r="AWG10" s="41"/>
      <c r="AWH10" s="41"/>
      <c r="AWI10" s="41"/>
      <c r="AWJ10" s="41"/>
      <c r="AWK10" s="41"/>
      <c r="AWL10" s="41"/>
      <c r="AWM10" s="41"/>
      <c r="AWN10" s="41"/>
      <c r="AWO10" s="41"/>
      <c r="AWP10" s="41"/>
      <c r="AWQ10" s="41"/>
      <c r="AWR10" s="41"/>
      <c r="AWS10" s="41"/>
      <c r="AWT10" s="41"/>
      <c r="AWU10" s="41"/>
      <c r="AWV10" s="41"/>
      <c r="AWW10" s="41"/>
      <c r="AWX10" s="41"/>
      <c r="AWY10" s="41"/>
      <c r="AWZ10" s="41"/>
      <c r="AXA10" s="41"/>
      <c r="AXB10" s="41"/>
      <c r="AXC10" s="41"/>
      <c r="AXD10" s="41"/>
      <c r="AXE10" s="41"/>
      <c r="AXF10" s="41"/>
      <c r="AXG10" s="41"/>
      <c r="AXH10" s="41"/>
      <c r="AXI10" s="41"/>
      <c r="AXJ10" s="41"/>
      <c r="AXK10" s="41"/>
      <c r="AXL10" s="41"/>
      <c r="AXM10" s="41"/>
      <c r="AXN10" s="41"/>
      <c r="AXO10" s="41"/>
      <c r="AXP10" s="41"/>
      <c r="AXQ10" s="41"/>
      <c r="AXR10" s="41"/>
      <c r="AXS10" s="41"/>
      <c r="AXT10" s="41"/>
      <c r="AXU10" s="41"/>
      <c r="AXV10" s="41"/>
      <c r="AXW10" s="41"/>
      <c r="AXX10" s="41"/>
      <c r="AXY10" s="41"/>
      <c r="AXZ10" s="41"/>
      <c r="AYA10" s="41"/>
      <c r="AYB10" s="41"/>
      <c r="AYC10" s="41"/>
      <c r="AYD10" s="41"/>
      <c r="AYE10" s="41"/>
      <c r="AYF10" s="41"/>
      <c r="AYG10" s="41"/>
      <c r="AYH10" s="41"/>
      <c r="AYI10" s="41"/>
      <c r="AYJ10" s="41"/>
      <c r="AYK10" s="41"/>
      <c r="AYL10" s="41"/>
      <c r="AYM10" s="41"/>
      <c r="AYN10" s="41"/>
      <c r="AYO10" s="41"/>
      <c r="AYP10" s="41"/>
      <c r="AYQ10" s="41"/>
      <c r="AYR10" s="41"/>
      <c r="AYS10" s="41"/>
      <c r="AYT10" s="41"/>
      <c r="AYU10" s="41"/>
      <c r="AYV10" s="41"/>
      <c r="AYW10" s="41"/>
      <c r="AYX10" s="41"/>
      <c r="AYY10" s="41"/>
      <c r="AYZ10" s="41"/>
      <c r="AZA10" s="41"/>
      <c r="AZB10" s="41"/>
      <c r="AZC10" s="41"/>
      <c r="AZD10" s="41"/>
      <c r="AZE10" s="41"/>
      <c r="AZF10" s="41"/>
      <c r="AZG10" s="41"/>
      <c r="AZH10" s="41"/>
      <c r="AZI10" s="41"/>
      <c r="AZJ10" s="41"/>
      <c r="AZK10" s="41"/>
      <c r="AZL10" s="41"/>
      <c r="AZM10" s="41"/>
      <c r="AZN10" s="41"/>
      <c r="AZO10" s="41"/>
      <c r="AZP10" s="41"/>
      <c r="AZQ10" s="41"/>
      <c r="AZR10" s="41"/>
      <c r="AZS10" s="41"/>
      <c r="AZT10" s="41"/>
      <c r="AZU10" s="41"/>
      <c r="AZV10" s="41"/>
      <c r="AZW10" s="41"/>
      <c r="AZX10" s="41"/>
      <c r="AZY10" s="41"/>
      <c r="AZZ10" s="41"/>
      <c r="BAA10" s="41"/>
      <c r="BAB10" s="41"/>
      <c r="BAC10" s="41"/>
      <c r="BAD10" s="41"/>
      <c r="BAE10" s="41"/>
      <c r="BAF10" s="41"/>
      <c r="BAG10" s="41"/>
      <c r="BAH10" s="41"/>
      <c r="BAI10" s="41"/>
      <c r="BAJ10" s="41"/>
      <c r="BAK10" s="41"/>
      <c r="BAL10" s="41"/>
      <c r="BAM10" s="41"/>
      <c r="BAN10" s="41"/>
      <c r="BAO10" s="41"/>
      <c r="BAP10" s="41"/>
      <c r="BAQ10" s="41"/>
      <c r="BAR10" s="41"/>
      <c r="BAS10" s="41"/>
      <c r="BAT10" s="41"/>
      <c r="BAU10" s="41"/>
      <c r="BAV10" s="41"/>
      <c r="BAW10" s="41"/>
      <c r="BAX10" s="41"/>
      <c r="BAY10" s="41"/>
      <c r="BAZ10" s="41"/>
      <c r="BBA10" s="41"/>
      <c r="BBB10" s="41"/>
      <c r="BBC10" s="41"/>
      <c r="BBD10" s="41"/>
      <c r="BBE10" s="41"/>
      <c r="BBF10" s="41"/>
      <c r="BBG10" s="41"/>
      <c r="BBH10" s="41"/>
      <c r="BBI10" s="41"/>
      <c r="BBJ10" s="41"/>
      <c r="BBK10" s="41"/>
      <c r="BBL10" s="41"/>
      <c r="BBM10" s="41"/>
      <c r="BBN10" s="41"/>
      <c r="BBO10" s="41"/>
      <c r="BBP10" s="41"/>
      <c r="BBQ10" s="41"/>
      <c r="BBR10" s="41"/>
      <c r="BBS10" s="41"/>
      <c r="BBT10" s="41"/>
      <c r="BBU10" s="41"/>
      <c r="BBV10" s="41"/>
      <c r="BBW10" s="41"/>
      <c r="BBX10" s="41"/>
      <c r="BBY10" s="41"/>
      <c r="BBZ10" s="41"/>
      <c r="BCA10" s="41"/>
      <c r="BCB10" s="41"/>
      <c r="BCC10" s="41"/>
      <c r="BCD10" s="41"/>
      <c r="BCE10" s="41"/>
      <c r="BCF10" s="41"/>
      <c r="BCG10" s="41"/>
      <c r="BCH10" s="41"/>
      <c r="BCI10" s="41"/>
      <c r="BCJ10" s="41"/>
      <c r="BCK10" s="41"/>
      <c r="BCL10" s="41"/>
      <c r="BCM10" s="41"/>
      <c r="BCN10" s="41"/>
      <c r="BCO10" s="41"/>
      <c r="BCP10" s="41"/>
      <c r="BCQ10" s="41"/>
      <c r="BCR10" s="41"/>
      <c r="BCS10" s="41"/>
      <c r="BCT10" s="41"/>
      <c r="BCU10" s="41"/>
      <c r="BCV10" s="41"/>
      <c r="BCW10" s="41"/>
      <c r="BCX10" s="41"/>
      <c r="BCY10" s="41"/>
      <c r="BCZ10" s="41"/>
      <c r="BDA10" s="41"/>
      <c r="BDB10" s="41"/>
      <c r="BDC10" s="41"/>
      <c r="BDD10" s="41"/>
      <c r="BDE10" s="41"/>
      <c r="BDF10" s="41"/>
      <c r="BDG10" s="41"/>
      <c r="BDH10" s="41"/>
      <c r="BDI10" s="41"/>
      <c r="BDJ10" s="41"/>
      <c r="BDK10" s="41"/>
      <c r="BDL10" s="41"/>
      <c r="BDM10" s="41"/>
      <c r="BDN10" s="41"/>
      <c r="BDO10" s="41"/>
      <c r="BDP10" s="41"/>
      <c r="BDQ10" s="41"/>
      <c r="BDR10" s="41"/>
      <c r="BDS10" s="41"/>
      <c r="BDT10" s="41"/>
      <c r="BDU10" s="41"/>
      <c r="BDV10" s="41"/>
      <c r="BDW10" s="41"/>
      <c r="BDX10" s="41"/>
      <c r="BDY10" s="41"/>
      <c r="BDZ10" s="41"/>
      <c r="BEA10" s="41"/>
      <c r="BEB10" s="41"/>
      <c r="BEC10" s="41"/>
      <c r="BED10" s="41"/>
      <c r="BEE10" s="41"/>
      <c r="BEF10" s="41"/>
      <c r="BEG10" s="41"/>
      <c r="BEH10" s="41"/>
      <c r="BEI10" s="41"/>
      <c r="BEJ10" s="41"/>
      <c r="BEK10" s="41"/>
      <c r="BEL10" s="41"/>
      <c r="BEM10" s="41"/>
      <c r="BEN10" s="41"/>
      <c r="BEO10" s="41"/>
      <c r="BEP10" s="41"/>
      <c r="BEQ10" s="41"/>
      <c r="BER10" s="41"/>
      <c r="BES10" s="41"/>
      <c r="BET10" s="41"/>
      <c r="BEU10" s="41"/>
      <c r="BEV10" s="41"/>
      <c r="BEW10" s="41"/>
      <c r="BEX10" s="41"/>
      <c r="BEY10" s="41"/>
      <c r="BEZ10" s="41"/>
      <c r="BFA10" s="41"/>
      <c r="BFB10" s="41"/>
      <c r="BFC10" s="41"/>
      <c r="BFD10" s="41"/>
      <c r="BFE10" s="41"/>
      <c r="BFF10" s="41"/>
      <c r="BFG10" s="41"/>
      <c r="BFH10" s="41"/>
      <c r="BFI10" s="41"/>
      <c r="BFJ10" s="41"/>
      <c r="BFK10" s="41"/>
      <c r="BFL10" s="41"/>
      <c r="BFM10" s="41"/>
      <c r="BFN10" s="41"/>
      <c r="BFO10" s="41"/>
      <c r="BFP10" s="41"/>
      <c r="BFQ10" s="41"/>
      <c r="BFR10" s="41"/>
      <c r="BFS10" s="41"/>
      <c r="BFT10" s="41"/>
      <c r="BFU10" s="41"/>
      <c r="BFV10" s="41"/>
      <c r="BFW10" s="41"/>
      <c r="BFX10" s="41"/>
      <c r="BFY10" s="41"/>
      <c r="BFZ10" s="41"/>
      <c r="BGA10" s="41"/>
      <c r="BGB10" s="41"/>
      <c r="BGC10" s="41"/>
      <c r="BGD10" s="41"/>
      <c r="BGE10" s="41"/>
      <c r="BGF10" s="41"/>
      <c r="BGG10" s="41"/>
      <c r="BGH10" s="41"/>
      <c r="BGI10" s="41"/>
      <c r="BGJ10" s="41"/>
      <c r="BGK10" s="41"/>
      <c r="BGL10" s="41"/>
      <c r="BGM10" s="41"/>
      <c r="BGN10" s="41"/>
      <c r="BGO10" s="41"/>
      <c r="BGP10" s="41"/>
      <c r="BGQ10" s="41"/>
      <c r="BGR10" s="41"/>
      <c r="BGS10" s="41"/>
      <c r="BGT10" s="41"/>
      <c r="BGU10" s="41"/>
      <c r="BGV10" s="41"/>
      <c r="BGW10" s="41"/>
      <c r="BGX10" s="41"/>
      <c r="BGY10" s="41"/>
      <c r="BGZ10" s="41"/>
      <c r="BHA10" s="41"/>
      <c r="BHB10" s="41"/>
      <c r="BHC10" s="41"/>
      <c r="BHD10" s="41"/>
      <c r="BHE10" s="41"/>
      <c r="BHF10" s="41"/>
      <c r="BHG10" s="41"/>
      <c r="BHH10" s="41"/>
      <c r="BHI10" s="41"/>
      <c r="BHJ10" s="41"/>
      <c r="BHK10" s="41"/>
      <c r="BHL10" s="41"/>
      <c r="BHM10" s="41"/>
      <c r="BHN10" s="41"/>
      <c r="BHO10" s="41"/>
      <c r="BHP10" s="41"/>
      <c r="BHQ10" s="41"/>
      <c r="BHR10" s="41"/>
      <c r="BHS10" s="41"/>
      <c r="BHT10" s="41"/>
      <c r="BHU10" s="41"/>
      <c r="BHV10" s="41"/>
      <c r="BHW10" s="41"/>
      <c r="BHX10" s="41"/>
      <c r="BHY10" s="41"/>
      <c r="BHZ10" s="41"/>
      <c r="BIA10" s="41"/>
      <c r="BIB10" s="41"/>
      <c r="BIC10" s="41"/>
      <c r="BID10" s="41"/>
      <c r="BIE10" s="41"/>
      <c r="BIF10" s="41"/>
      <c r="BIG10" s="41"/>
      <c r="BIH10" s="41"/>
      <c r="BII10" s="41"/>
      <c r="BIJ10" s="41"/>
      <c r="BIK10" s="41"/>
      <c r="BIL10" s="41"/>
      <c r="BIM10" s="41"/>
      <c r="BIN10" s="41"/>
      <c r="BIO10" s="41"/>
      <c r="BIP10" s="41"/>
      <c r="BIQ10" s="41"/>
      <c r="BIR10" s="41"/>
      <c r="BIS10" s="41"/>
      <c r="BIT10" s="41"/>
      <c r="BIU10" s="41"/>
      <c r="BIV10" s="41"/>
      <c r="BIW10" s="41"/>
      <c r="BIX10" s="41"/>
      <c r="BIY10" s="41"/>
      <c r="BIZ10" s="41"/>
      <c r="BJA10" s="41"/>
      <c r="BJB10" s="41"/>
      <c r="BJC10" s="41"/>
      <c r="BJD10" s="41"/>
      <c r="BJE10" s="41"/>
      <c r="BJF10" s="41"/>
      <c r="BJG10" s="41"/>
      <c r="BJH10" s="41"/>
      <c r="BJI10" s="41"/>
      <c r="BJJ10" s="41"/>
      <c r="BJK10" s="41"/>
      <c r="BJL10" s="41"/>
      <c r="BJM10" s="41"/>
      <c r="BJN10" s="41"/>
      <c r="BJO10" s="41"/>
      <c r="BJP10" s="41"/>
      <c r="BJQ10" s="41"/>
      <c r="BJR10" s="41"/>
      <c r="BJS10" s="41"/>
      <c r="BJT10" s="41"/>
      <c r="BJU10" s="41"/>
      <c r="BJV10" s="41"/>
      <c r="BJW10" s="41"/>
      <c r="BJX10" s="41"/>
      <c r="BJY10" s="41"/>
      <c r="BJZ10" s="41"/>
      <c r="BKA10" s="41"/>
      <c r="BKB10" s="41"/>
      <c r="BKC10" s="41"/>
      <c r="BKD10" s="41"/>
      <c r="BKE10" s="41"/>
      <c r="BKF10" s="41"/>
      <c r="BKG10" s="41"/>
      <c r="BKH10" s="41"/>
      <c r="BKI10" s="41"/>
      <c r="BKJ10" s="41"/>
      <c r="BKK10" s="41"/>
      <c r="BKL10" s="41"/>
      <c r="BKM10" s="41"/>
      <c r="BKN10" s="41"/>
      <c r="BKO10" s="41"/>
      <c r="BKP10" s="41"/>
      <c r="BKQ10" s="41"/>
      <c r="BKR10" s="41"/>
      <c r="BKS10" s="41"/>
      <c r="BKT10" s="41"/>
      <c r="BKU10" s="41"/>
      <c r="BKV10" s="41"/>
      <c r="BKW10" s="41"/>
      <c r="BKX10" s="41"/>
      <c r="BKY10" s="41"/>
      <c r="BKZ10" s="41"/>
      <c r="BLA10" s="41"/>
      <c r="BLB10" s="41"/>
      <c r="BLC10" s="41"/>
      <c r="BLD10" s="41"/>
      <c r="BLE10" s="41"/>
      <c r="BLF10" s="41"/>
      <c r="BLG10" s="41"/>
      <c r="BLH10" s="41"/>
      <c r="BLI10" s="41"/>
      <c r="BLJ10" s="41"/>
      <c r="BLK10" s="41"/>
      <c r="BLL10" s="41"/>
      <c r="BLM10" s="41"/>
      <c r="BLN10" s="41"/>
      <c r="BLO10" s="41"/>
      <c r="BLP10" s="41"/>
      <c r="BLQ10" s="41"/>
      <c r="BLR10" s="41"/>
      <c r="BLS10" s="41"/>
      <c r="BLT10" s="41"/>
      <c r="BLU10" s="41"/>
      <c r="BLV10" s="41"/>
      <c r="BLW10" s="41"/>
      <c r="BLX10" s="41"/>
      <c r="BLY10" s="41"/>
      <c r="BLZ10" s="41"/>
      <c r="BMA10" s="41"/>
      <c r="BMB10" s="41"/>
      <c r="BMC10" s="41"/>
      <c r="BMD10" s="41"/>
      <c r="BME10" s="41"/>
      <c r="BMF10" s="41"/>
      <c r="BMG10" s="41"/>
      <c r="BMH10" s="41"/>
      <c r="BMI10" s="41"/>
      <c r="BMJ10" s="41"/>
      <c r="BMK10" s="41"/>
      <c r="BML10" s="41"/>
      <c r="BMM10" s="41"/>
      <c r="BMN10" s="41"/>
      <c r="BMO10" s="41"/>
      <c r="BMP10" s="41"/>
      <c r="BMQ10" s="41"/>
      <c r="BMR10" s="41"/>
      <c r="BMS10" s="41"/>
      <c r="BMT10" s="41"/>
      <c r="BMU10" s="41"/>
      <c r="BMV10" s="41"/>
      <c r="BMW10" s="41"/>
      <c r="BMX10" s="41"/>
      <c r="BMY10" s="41"/>
      <c r="BMZ10" s="41"/>
      <c r="BNA10" s="41"/>
      <c r="BNB10" s="41"/>
      <c r="BNC10" s="41"/>
      <c r="BND10" s="41"/>
      <c r="BNE10" s="41"/>
      <c r="BNF10" s="41"/>
      <c r="BNG10" s="41"/>
      <c r="BNH10" s="41"/>
      <c r="BNI10" s="41"/>
      <c r="BNJ10" s="41"/>
      <c r="BNK10" s="41"/>
      <c r="BNL10" s="41"/>
      <c r="BNM10" s="41"/>
      <c r="BNN10" s="41"/>
      <c r="BNO10" s="41"/>
      <c r="BNP10" s="41"/>
      <c r="BNQ10" s="41"/>
      <c r="BNR10" s="41"/>
      <c r="BNS10" s="41"/>
      <c r="BNT10" s="41"/>
      <c r="BNU10" s="41"/>
      <c r="BNV10" s="41"/>
      <c r="BNW10" s="41"/>
      <c r="BNX10" s="41"/>
      <c r="BNY10" s="41"/>
      <c r="BNZ10" s="41"/>
      <c r="BOA10" s="41"/>
      <c r="BOB10" s="41"/>
      <c r="BOC10" s="41"/>
      <c r="BOD10" s="41"/>
      <c r="BOE10" s="41"/>
      <c r="BOF10" s="41"/>
      <c r="BOG10" s="41"/>
      <c r="BOH10" s="41"/>
      <c r="BOI10" s="41"/>
      <c r="BOJ10" s="41"/>
      <c r="BOK10" s="41"/>
      <c r="BOL10" s="41"/>
      <c r="BOM10" s="41"/>
      <c r="BON10" s="41"/>
      <c r="BOO10" s="41"/>
      <c r="BOP10" s="41"/>
      <c r="BOQ10" s="41"/>
      <c r="BOR10" s="41"/>
      <c r="BOS10" s="41"/>
      <c r="BOT10" s="41"/>
      <c r="BOU10" s="41"/>
      <c r="BOV10" s="41"/>
      <c r="BOW10" s="41"/>
      <c r="BOX10" s="41"/>
      <c r="BOY10" s="41"/>
      <c r="BOZ10" s="41"/>
      <c r="BPA10" s="41"/>
      <c r="BPB10" s="41"/>
      <c r="BPC10" s="41"/>
      <c r="BPD10" s="41"/>
      <c r="BPE10" s="41"/>
      <c r="BPF10" s="41"/>
      <c r="BPG10" s="41"/>
      <c r="BPH10" s="41"/>
      <c r="BPI10" s="41"/>
      <c r="BPJ10" s="41"/>
      <c r="BPK10" s="41"/>
      <c r="BPL10" s="41"/>
      <c r="BPM10" s="41"/>
      <c r="BPN10" s="41"/>
      <c r="BPO10" s="41"/>
      <c r="BPP10" s="41"/>
      <c r="BPQ10" s="41"/>
      <c r="BPR10" s="41"/>
      <c r="BPS10" s="41"/>
      <c r="BPT10" s="41"/>
      <c r="BPU10" s="41"/>
      <c r="BPV10" s="41"/>
      <c r="BPW10" s="41"/>
      <c r="BPX10" s="41"/>
      <c r="BPY10" s="41"/>
      <c r="BPZ10" s="41"/>
      <c r="BQA10" s="41"/>
      <c r="BQB10" s="41"/>
      <c r="BQC10" s="41"/>
      <c r="BQD10" s="41"/>
      <c r="BQE10" s="41"/>
      <c r="BQF10" s="41"/>
      <c r="BQG10" s="41"/>
      <c r="BQH10" s="41"/>
      <c r="BQI10" s="41"/>
      <c r="BQJ10" s="41"/>
      <c r="BQK10" s="41"/>
      <c r="BQL10" s="41"/>
      <c r="BQM10" s="41"/>
      <c r="BQN10" s="41"/>
      <c r="BQO10" s="41"/>
      <c r="BQP10" s="41"/>
      <c r="BQQ10" s="41"/>
      <c r="BQR10" s="41"/>
      <c r="BQS10" s="41"/>
      <c r="BQT10" s="41"/>
      <c r="BQU10" s="41"/>
      <c r="BQV10" s="41"/>
      <c r="BQW10" s="41"/>
      <c r="BQX10" s="41"/>
      <c r="BQY10" s="41"/>
      <c r="BQZ10" s="41"/>
      <c r="BRA10" s="41"/>
      <c r="BRB10" s="41"/>
      <c r="BRC10" s="41"/>
      <c r="BRD10" s="41"/>
      <c r="BRE10" s="41"/>
      <c r="BRF10" s="41"/>
      <c r="BRG10" s="41"/>
      <c r="BRH10" s="41"/>
      <c r="BRI10" s="41"/>
      <c r="BRJ10" s="41"/>
      <c r="BRK10" s="41"/>
      <c r="BRL10" s="41"/>
      <c r="BRM10" s="41"/>
      <c r="BRN10" s="41"/>
      <c r="BRO10" s="41"/>
      <c r="BRP10" s="41"/>
      <c r="BRQ10" s="41"/>
      <c r="BRR10" s="41"/>
      <c r="BRS10" s="41"/>
      <c r="BRT10" s="41"/>
      <c r="BRU10" s="41"/>
      <c r="BRV10" s="41"/>
      <c r="BRW10" s="41"/>
      <c r="BRX10" s="41"/>
      <c r="BRY10" s="41"/>
      <c r="BRZ10" s="41"/>
      <c r="BSA10" s="41"/>
      <c r="BSB10" s="41"/>
      <c r="BSC10" s="41"/>
      <c r="BSD10" s="41"/>
      <c r="BSE10" s="41"/>
      <c r="BSF10" s="41"/>
      <c r="BSG10" s="41"/>
      <c r="BSH10" s="41"/>
      <c r="BSI10" s="41"/>
      <c r="BSJ10" s="41"/>
      <c r="BSK10" s="41"/>
      <c r="BSL10" s="41"/>
      <c r="BSM10" s="41"/>
      <c r="BSN10" s="41"/>
      <c r="BSO10" s="41"/>
      <c r="BSP10" s="41"/>
      <c r="BSQ10" s="41"/>
      <c r="BSR10" s="41"/>
      <c r="BSS10" s="41"/>
      <c r="BST10" s="41"/>
      <c r="BSU10" s="41"/>
      <c r="BSV10" s="41"/>
      <c r="BSW10" s="41"/>
      <c r="BSX10" s="41"/>
      <c r="BSY10" s="41"/>
      <c r="BSZ10" s="41"/>
      <c r="BTA10" s="41"/>
      <c r="BTB10" s="41"/>
      <c r="BTC10" s="41"/>
      <c r="BTD10" s="41"/>
      <c r="BTE10" s="41"/>
      <c r="BTF10" s="41"/>
      <c r="BTG10" s="41"/>
      <c r="BTH10" s="41"/>
      <c r="BTI10" s="41"/>
      <c r="BTJ10" s="41"/>
      <c r="BTK10" s="41"/>
      <c r="BTL10" s="41"/>
      <c r="BTM10" s="41"/>
      <c r="BTN10" s="41"/>
      <c r="BTO10" s="41"/>
      <c r="BTP10" s="41"/>
      <c r="BTQ10" s="41"/>
      <c r="BTR10" s="41"/>
      <c r="BTS10" s="41"/>
      <c r="BTT10" s="41"/>
      <c r="BTU10" s="41"/>
      <c r="BTV10" s="41"/>
      <c r="BTW10" s="41"/>
      <c r="BTX10" s="41"/>
      <c r="BTY10" s="41"/>
      <c r="BTZ10" s="41"/>
      <c r="BUA10" s="41"/>
      <c r="BUB10" s="41"/>
      <c r="BUC10" s="41"/>
      <c r="BUD10" s="41"/>
      <c r="BUE10" s="41"/>
      <c r="BUF10" s="41"/>
      <c r="BUG10" s="41"/>
      <c r="BUH10" s="41"/>
      <c r="BUI10" s="41"/>
      <c r="BUJ10" s="41"/>
      <c r="BUK10" s="41"/>
      <c r="BUL10" s="41"/>
      <c r="BUM10" s="41"/>
      <c r="BUN10" s="41"/>
      <c r="BUO10" s="41"/>
      <c r="BUP10" s="41"/>
      <c r="BUQ10" s="41"/>
      <c r="BUR10" s="41"/>
      <c r="BUS10" s="41"/>
      <c r="BUT10" s="41"/>
      <c r="BUU10" s="41"/>
      <c r="BUV10" s="41"/>
      <c r="BUW10" s="41"/>
      <c r="BUX10" s="41"/>
      <c r="BUY10" s="41"/>
      <c r="BUZ10" s="41"/>
      <c r="BVA10" s="41"/>
      <c r="BVB10" s="41"/>
      <c r="BVC10" s="41"/>
      <c r="BVD10" s="41"/>
      <c r="BVE10" s="41"/>
      <c r="BVF10" s="41"/>
      <c r="BVG10" s="41"/>
      <c r="BVH10" s="41"/>
      <c r="BVI10" s="41"/>
      <c r="BVJ10" s="41"/>
      <c r="BVK10" s="41"/>
      <c r="BVL10" s="41"/>
      <c r="BVM10" s="41"/>
      <c r="BVN10" s="41"/>
      <c r="BVO10" s="41"/>
      <c r="BVP10" s="41"/>
      <c r="BVQ10" s="41"/>
      <c r="BVR10" s="41"/>
      <c r="BVS10" s="41"/>
      <c r="BVT10" s="41"/>
      <c r="BVU10" s="41"/>
      <c r="BVV10" s="41"/>
      <c r="BVW10" s="41"/>
      <c r="BVX10" s="41"/>
      <c r="BVY10" s="41"/>
      <c r="BVZ10" s="41"/>
      <c r="BWA10" s="41"/>
      <c r="BWB10" s="41"/>
      <c r="BWC10" s="41"/>
      <c r="BWD10" s="41"/>
      <c r="BWE10" s="41"/>
      <c r="BWF10" s="41"/>
      <c r="BWG10" s="41"/>
      <c r="BWH10" s="41"/>
      <c r="BWI10" s="41"/>
      <c r="BWJ10" s="41"/>
      <c r="BWK10" s="41"/>
      <c r="BWL10" s="41"/>
      <c r="BWM10" s="41"/>
      <c r="BWN10" s="41"/>
      <c r="BWO10" s="41"/>
      <c r="BWP10" s="41"/>
      <c r="BWQ10" s="41"/>
      <c r="BWR10" s="41"/>
      <c r="BWS10" s="41"/>
      <c r="BWT10" s="41"/>
      <c r="BWU10" s="41"/>
      <c r="BWV10" s="41"/>
      <c r="BWW10" s="41"/>
      <c r="BWX10" s="41"/>
      <c r="BWY10" s="41"/>
      <c r="BWZ10" s="41"/>
      <c r="BXA10" s="41"/>
      <c r="BXB10" s="41"/>
      <c r="BXC10" s="41"/>
      <c r="BXD10" s="41"/>
      <c r="BXE10" s="41"/>
      <c r="BXF10" s="41"/>
      <c r="BXG10" s="41"/>
      <c r="BXH10" s="41"/>
      <c r="BXI10" s="41"/>
      <c r="BXJ10" s="41"/>
      <c r="BXK10" s="41"/>
      <c r="BXL10" s="41"/>
      <c r="BXM10" s="41"/>
      <c r="BXN10" s="41"/>
      <c r="BXO10" s="41"/>
      <c r="BXP10" s="41"/>
      <c r="BXQ10" s="41"/>
      <c r="BXR10" s="41"/>
      <c r="BXS10" s="41"/>
      <c r="BXT10" s="41"/>
      <c r="BXU10" s="41"/>
      <c r="BXV10" s="41"/>
      <c r="BXW10" s="41"/>
      <c r="BXX10" s="41"/>
      <c r="BXY10" s="41"/>
      <c r="BXZ10" s="41"/>
      <c r="BYA10" s="41"/>
      <c r="BYB10" s="41"/>
      <c r="BYC10" s="41"/>
      <c r="BYD10" s="41"/>
      <c r="BYE10" s="41"/>
      <c r="BYF10" s="41"/>
      <c r="BYG10" s="41"/>
      <c r="BYH10" s="41"/>
      <c r="BYI10" s="41"/>
      <c r="BYJ10" s="41"/>
      <c r="BYK10" s="41"/>
      <c r="BYL10" s="41"/>
      <c r="BYM10" s="41"/>
      <c r="BYN10" s="41"/>
      <c r="BYO10" s="41"/>
      <c r="BYP10" s="41"/>
      <c r="BYQ10" s="41"/>
      <c r="BYR10" s="41"/>
      <c r="BYS10" s="41"/>
      <c r="BYT10" s="41"/>
      <c r="BYU10" s="41"/>
      <c r="BYV10" s="41"/>
      <c r="BYW10" s="41"/>
      <c r="BYX10" s="41"/>
      <c r="BYY10" s="41"/>
      <c r="BYZ10" s="41"/>
      <c r="BZA10" s="41"/>
      <c r="BZB10" s="41"/>
      <c r="BZC10" s="41"/>
      <c r="BZD10" s="41"/>
      <c r="BZE10" s="41"/>
      <c r="BZF10" s="41"/>
      <c r="BZG10" s="41"/>
      <c r="BZH10" s="41"/>
      <c r="BZI10" s="41"/>
      <c r="BZJ10" s="41"/>
      <c r="BZK10" s="41"/>
      <c r="BZL10" s="41"/>
      <c r="BZM10" s="41"/>
      <c r="BZN10" s="41"/>
      <c r="BZO10" s="41"/>
      <c r="BZP10" s="41"/>
      <c r="BZQ10" s="41"/>
      <c r="BZR10" s="41"/>
      <c r="BZS10" s="41"/>
      <c r="BZT10" s="41"/>
      <c r="BZU10" s="41"/>
      <c r="BZV10" s="41"/>
      <c r="BZW10" s="41"/>
      <c r="BZX10" s="41"/>
      <c r="BZY10" s="41"/>
      <c r="BZZ10" s="41"/>
      <c r="CAA10" s="41"/>
      <c r="CAB10" s="41"/>
      <c r="CAC10" s="41"/>
      <c r="CAD10" s="41"/>
      <c r="CAE10" s="41"/>
      <c r="CAF10" s="41"/>
      <c r="CAG10" s="41"/>
      <c r="CAH10" s="41"/>
      <c r="CAI10" s="41"/>
      <c r="CAJ10" s="41"/>
      <c r="CAK10" s="41"/>
      <c r="CAL10" s="41"/>
      <c r="CAM10" s="41"/>
      <c r="CAN10" s="41"/>
      <c r="CAO10" s="41"/>
      <c r="CAP10" s="41"/>
      <c r="CAQ10" s="41"/>
      <c r="CAR10" s="41"/>
      <c r="CAS10" s="41"/>
      <c r="CAT10" s="41"/>
      <c r="CAU10" s="41"/>
      <c r="CAV10" s="41"/>
      <c r="CAW10" s="41"/>
      <c r="CAX10" s="41"/>
      <c r="CAY10" s="41"/>
      <c r="CAZ10" s="41"/>
      <c r="CBA10" s="41"/>
      <c r="CBB10" s="41"/>
      <c r="CBC10" s="41"/>
      <c r="CBD10" s="41"/>
      <c r="CBE10" s="41"/>
      <c r="CBF10" s="41"/>
      <c r="CBG10" s="41"/>
      <c r="CBH10" s="41"/>
      <c r="CBI10" s="41"/>
      <c r="CBJ10" s="41"/>
      <c r="CBK10" s="41"/>
      <c r="CBL10" s="41"/>
      <c r="CBM10" s="41"/>
      <c r="CBN10" s="41"/>
      <c r="CBO10" s="41"/>
      <c r="CBP10" s="41"/>
      <c r="CBQ10" s="41"/>
      <c r="CBR10" s="41"/>
      <c r="CBS10" s="41"/>
      <c r="CBT10" s="41"/>
      <c r="CBU10" s="41"/>
      <c r="CBV10" s="41"/>
      <c r="CBW10" s="41"/>
      <c r="CBX10" s="41"/>
      <c r="CBY10" s="41"/>
      <c r="CBZ10" s="41"/>
      <c r="CCA10" s="41"/>
      <c r="CCB10" s="41"/>
      <c r="CCC10" s="41"/>
      <c r="CCD10" s="41"/>
      <c r="CCE10" s="41"/>
      <c r="CCF10" s="41"/>
      <c r="CCG10" s="41"/>
      <c r="CCH10" s="41"/>
      <c r="CCI10" s="41"/>
      <c r="CCJ10" s="41"/>
      <c r="CCK10" s="41"/>
      <c r="CCL10" s="41"/>
      <c r="CCM10" s="41"/>
      <c r="CCN10" s="41"/>
      <c r="CCO10" s="41"/>
      <c r="CCP10" s="41"/>
      <c r="CCQ10" s="41"/>
      <c r="CCR10" s="41"/>
      <c r="CCS10" s="41"/>
      <c r="CCT10" s="41"/>
      <c r="CCU10" s="41"/>
      <c r="CCV10" s="41"/>
      <c r="CCW10" s="41"/>
      <c r="CCX10" s="41"/>
      <c r="CCY10" s="41"/>
      <c r="CCZ10" s="41"/>
      <c r="CDA10" s="41"/>
      <c r="CDB10" s="41"/>
      <c r="CDC10" s="41"/>
      <c r="CDD10" s="41"/>
      <c r="CDE10" s="41"/>
      <c r="CDF10" s="41"/>
      <c r="CDG10" s="41"/>
      <c r="CDH10" s="41"/>
      <c r="CDI10" s="41"/>
      <c r="CDJ10" s="41"/>
      <c r="CDK10" s="41"/>
      <c r="CDL10" s="41"/>
      <c r="CDM10" s="41"/>
      <c r="CDN10" s="41"/>
      <c r="CDO10" s="41"/>
      <c r="CDP10" s="41"/>
      <c r="CDQ10" s="41"/>
      <c r="CDR10" s="41"/>
      <c r="CDS10" s="41"/>
      <c r="CDT10" s="41"/>
      <c r="CDU10" s="41"/>
      <c r="CDV10" s="41"/>
      <c r="CDW10" s="41"/>
      <c r="CDX10" s="41"/>
      <c r="CDY10" s="41"/>
      <c r="CDZ10" s="41"/>
      <c r="CEA10" s="41"/>
      <c r="CEB10" s="41"/>
      <c r="CEC10" s="41"/>
      <c r="CED10" s="41"/>
      <c r="CEE10" s="41"/>
      <c r="CEF10" s="41"/>
      <c r="CEG10" s="41"/>
      <c r="CEH10" s="41"/>
      <c r="CEI10" s="41"/>
      <c r="CEJ10" s="41"/>
      <c r="CEK10" s="41"/>
      <c r="CEL10" s="41"/>
      <c r="CEM10" s="41"/>
      <c r="CEN10" s="41"/>
      <c r="CEO10" s="41"/>
      <c r="CEP10" s="41"/>
      <c r="CEQ10" s="41"/>
      <c r="CER10" s="41"/>
      <c r="CES10" s="41"/>
      <c r="CET10" s="41"/>
      <c r="CEU10" s="41"/>
      <c r="CEV10" s="41"/>
      <c r="CEW10" s="41"/>
      <c r="CEX10" s="41"/>
      <c r="CEY10" s="41"/>
      <c r="CEZ10" s="41"/>
      <c r="CFA10" s="41"/>
      <c r="CFB10" s="41"/>
      <c r="CFC10" s="41"/>
      <c r="CFD10" s="41"/>
      <c r="CFE10" s="41"/>
      <c r="CFF10" s="41"/>
      <c r="CFG10" s="41"/>
      <c r="CFH10" s="41"/>
      <c r="CFI10" s="41"/>
      <c r="CFJ10" s="41"/>
      <c r="CFK10" s="41"/>
      <c r="CFL10" s="41"/>
      <c r="CFM10" s="41"/>
      <c r="CFN10" s="41"/>
      <c r="CFO10" s="41"/>
      <c r="CFP10" s="41"/>
      <c r="CFQ10" s="41"/>
      <c r="CFR10" s="41"/>
      <c r="CFS10" s="41"/>
      <c r="CFT10" s="41"/>
      <c r="CFU10" s="41"/>
      <c r="CFV10" s="41"/>
      <c r="CFW10" s="41"/>
      <c r="CFX10" s="41"/>
      <c r="CFY10" s="41"/>
      <c r="CFZ10" s="41"/>
      <c r="CGA10" s="41"/>
      <c r="CGB10" s="41"/>
      <c r="CGC10" s="41"/>
      <c r="CGD10" s="41"/>
      <c r="CGE10" s="41"/>
      <c r="CGF10" s="41"/>
      <c r="CGG10" s="41"/>
      <c r="CGH10" s="41"/>
      <c r="CGI10" s="41"/>
      <c r="CGJ10" s="41"/>
      <c r="CGK10" s="41"/>
      <c r="CGL10" s="41"/>
      <c r="CGM10" s="41"/>
      <c r="CGN10" s="41"/>
      <c r="CGO10" s="41"/>
      <c r="CGP10" s="41"/>
      <c r="CGQ10" s="41"/>
      <c r="CGR10" s="41"/>
      <c r="CGS10" s="41"/>
      <c r="CGT10" s="41"/>
      <c r="CGU10" s="41"/>
      <c r="CGV10" s="41"/>
      <c r="CGW10" s="41"/>
      <c r="CGX10" s="41"/>
      <c r="CGY10" s="41"/>
      <c r="CGZ10" s="41"/>
      <c r="CHA10" s="41"/>
      <c r="CHB10" s="41"/>
      <c r="CHC10" s="41"/>
      <c r="CHD10" s="41"/>
      <c r="CHE10" s="41"/>
      <c r="CHF10" s="41"/>
      <c r="CHG10" s="41"/>
      <c r="CHH10" s="41"/>
      <c r="CHI10" s="41"/>
      <c r="CHJ10" s="41"/>
      <c r="CHK10" s="41"/>
      <c r="CHL10" s="41"/>
      <c r="CHM10" s="41"/>
      <c r="CHN10" s="41"/>
      <c r="CHO10" s="41"/>
      <c r="CHP10" s="41"/>
      <c r="CHQ10" s="41"/>
      <c r="CHR10" s="41"/>
      <c r="CHS10" s="41"/>
      <c r="CHT10" s="41"/>
      <c r="CHU10" s="41"/>
      <c r="CHV10" s="41"/>
      <c r="CHW10" s="41"/>
      <c r="CHX10" s="41"/>
      <c r="CHY10" s="41"/>
      <c r="CHZ10" s="41"/>
      <c r="CIA10" s="41"/>
      <c r="CIB10" s="41"/>
      <c r="CIC10" s="41"/>
      <c r="CID10" s="41"/>
      <c r="CIE10" s="41"/>
      <c r="CIF10" s="41"/>
      <c r="CIG10" s="41"/>
      <c r="CIH10" s="41"/>
      <c r="CII10" s="41"/>
      <c r="CIJ10" s="41"/>
      <c r="CIK10" s="41"/>
      <c r="CIL10" s="41"/>
      <c r="CIM10" s="41"/>
      <c r="CIN10" s="41"/>
      <c r="CIO10" s="41"/>
      <c r="CIP10" s="41"/>
      <c r="CIQ10" s="41"/>
      <c r="CIR10" s="41"/>
      <c r="CIS10" s="41"/>
      <c r="CIT10" s="41"/>
      <c r="CIU10" s="41"/>
      <c r="CIV10" s="41"/>
      <c r="CIW10" s="41"/>
      <c r="CIX10" s="41"/>
      <c r="CIY10" s="41"/>
      <c r="CIZ10" s="41"/>
      <c r="CJA10" s="41"/>
      <c r="CJB10" s="41"/>
      <c r="CJC10" s="41"/>
      <c r="CJD10" s="41"/>
      <c r="CJE10" s="41"/>
      <c r="CJF10" s="41"/>
      <c r="CJG10" s="41"/>
      <c r="CJH10" s="41"/>
      <c r="CJI10" s="41"/>
      <c r="CJJ10" s="41"/>
      <c r="CJK10" s="41"/>
      <c r="CJL10" s="41"/>
      <c r="CJM10" s="41"/>
      <c r="CJN10" s="41"/>
      <c r="CJO10" s="41"/>
      <c r="CJP10" s="41"/>
      <c r="CJQ10" s="41"/>
      <c r="CJR10" s="41"/>
      <c r="CJS10" s="41"/>
      <c r="CJT10" s="41"/>
      <c r="CJU10" s="41"/>
      <c r="CJV10" s="41"/>
      <c r="CJW10" s="41"/>
      <c r="CJX10" s="41"/>
      <c r="CJY10" s="41"/>
      <c r="CJZ10" s="41"/>
      <c r="CKA10" s="41"/>
      <c r="CKB10" s="41"/>
      <c r="CKC10" s="41"/>
      <c r="CKD10" s="41"/>
      <c r="CKE10" s="41"/>
      <c r="CKF10" s="41"/>
      <c r="CKG10" s="41"/>
      <c r="CKH10" s="41"/>
      <c r="CKI10" s="41"/>
      <c r="CKJ10" s="41"/>
      <c r="CKK10" s="41"/>
      <c r="CKL10" s="41"/>
      <c r="CKM10" s="41"/>
      <c r="CKN10" s="41"/>
      <c r="CKO10" s="41"/>
      <c r="CKP10" s="41"/>
      <c r="CKQ10" s="41"/>
      <c r="CKR10" s="41"/>
      <c r="CKS10" s="41"/>
      <c r="CKT10" s="41"/>
      <c r="CKU10" s="41"/>
      <c r="CKV10" s="41"/>
      <c r="CKW10" s="41"/>
      <c r="CKX10" s="41"/>
      <c r="CKY10" s="41"/>
      <c r="CKZ10" s="41"/>
      <c r="CLA10" s="41"/>
      <c r="CLB10" s="41"/>
      <c r="CLC10" s="41"/>
      <c r="CLD10" s="41"/>
      <c r="CLE10" s="41"/>
      <c r="CLF10" s="41"/>
      <c r="CLG10" s="41"/>
      <c r="CLH10" s="41"/>
      <c r="CLI10" s="41"/>
      <c r="CLJ10" s="41"/>
      <c r="CLK10" s="41"/>
      <c r="CLL10" s="41"/>
      <c r="CLM10" s="41"/>
      <c r="CLN10" s="41"/>
      <c r="CLO10" s="41"/>
      <c r="CLP10" s="41"/>
      <c r="CLQ10" s="41"/>
      <c r="CLR10" s="41"/>
      <c r="CLS10" s="41"/>
      <c r="CLT10" s="41"/>
      <c r="CLU10" s="41"/>
      <c r="CLV10" s="41"/>
      <c r="CLW10" s="41"/>
      <c r="CLX10" s="41"/>
      <c r="CLY10" s="41"/>
      <c r="CLZ10" s="41"/>
      <c r="CMA10" s="41"/>
      <c r="CMB10" s="41"/>
      <c r="CMC10" s="41"/>
      <c r="CMD10" s="41"/>
      <c r="CME10" s="41"/>
      <c r="CMF10" s="41"/>
      <c r="CMG10" s="41"/>
      <c r="CMH10" s="41"/>
      <c r="CMI10" s="41"/>
      <c r="CMJ10" s="41"/>
      <c r="CMK10" s="41"/>
      <c r="CML10" s="41"/>
      <c r="CMM10" s="41"/>
      <c r="CMN10" s="41"/>
      <c r="CMO10" s="41"/>
      <c r="CMP10" s="41"/>
      <c r="CMQ10" s="41"/>
      <c r="CMR10" s="41"/>
      <c r="CMS10" s="41"/>
      <c r="CMT10" s="41"/>
      <c r="CMU10" s="41"/>
      <c r="CMV10" s="41"/>
      <c r="CMW10" s="41"/>
      <c r="CMX10" s="41"/>
      <c r="CMY10" s="41"/>
      <c r="CMZ10" s="41"/>
      <c r="CNA10" s="41"/>
      <c r="CNB10" s="41"/>
      <c r="CNC10" s="41"/>
      <c r="CND10" s="41"/>
      <c r="CNE10" s="41"/>
      <c r="CNF10" s="41"/>
      <c r="CNG10" s="41"/>
      <c r="CNH10" s="41"/>
      <c r="CNI10" s="41"/>
      <c r="CNJ10" s="41"/>
      <c r="CNK10" s="41"/>
      <c r="CNL10" s="41"/>
      <c r="CNM10" s="41"/>
      <c r="CNN10" s="41"/>
      <c r="CNO10" s="41"/>
      <c r="CNP10" s="41"/>
      <c r="CNQ10" s="41"/>
      <c r="CNR10" s="41"/>
      <c r="CNS10" s="41"/>
      <c r="CNT10" s="41"/>
      <c r="CNU10" s="41"/>
      <c r="CNV10" s="41"/>
      <c r="CNW10" s="41"/>
      <c r="CNX10" s="41"/>
      <c r="CNY10" s="41"/>
      <c r="CNZ10" s="41"/>
      <c r="COA10" s="41"/>
      <c r="COB10" s="41"/>
      <c r="COC10" s="41"/>
      <c r="COD10" s="41"/>
      <c r="COE10" s="41"/>
      <c r="COF10" s="41"/>
      <c r="COG10" s="41"/>
      <c r="COH10" s="41"/>
      <c r="COI10" s="41"/>
      <c r="COJ10" s="41"/>
      <c r="COK10" s="41"/>
      <c r="COL10" s="41"/>
      <c r="COM10" s="41"/>
      <c r="CON10" s="41"/>
      <c r="COO10" s="41"/>
      <c r="COP10" s="41"/>
      <c r="COQ10" s="41"/>
      <c r="COR10" s="41"/>
      <c r="COS10" s="41"/>
      <c r="COT10" s="41"/>
      <c r="COU10" s="41"/>
      <c r="COV10" s="41"/>
      <c r="COW10" s="41"/>
      <c r="COX10" s="41"/>
      <c r="COY10" s="41"/>
      <c r="COZ10" s="41"/>
      <c r="CPA10" s="41"/>
      <c r="CPB10" s="41"/>
      <c r="CPC10" s="41"/>
      <c r="CPD10" s="41"/>
      <c r="CPE10" s="41"/>
      <c r="CPF10" s="41"/>
      <c r="CPG10" s="41"/>
      <c r="CPH10" s="41"/>
      <c r="CPI10" s="41"/>
      <c r="CPJ10" s="41"/>
      <c r="CPK10" s="41"/>
      <c r="CPL10" s="41"/>
      <c r="CPM10" s="41"/>
      <c r="CPN10" s="41"/>
      <c r="CPO10" s="41"/>
      <c r="CPP10" s="41"/>
      <c r="CPQ10" s="41"/>
      <c r="CPR10" s="41"/>
      <c r="CPS10" s="41"/>
      <c r="CPT10" s="41"/>
      <c r="CPU10" s="41"/>
      <c r="CPV10" s="41"/>
      <c r="CPW10" s="41"/>
      <c r="CPX10" s="41"/>
      <c r="CPY10" s="41"/>
      <c r="CPZ10" s="41"/>
      <c r="CQA10" s="41"/>
      <c r="CQB10" s="41"/>
      <c r="CQC10" s="41"/>
      <c r="CQD10" s="41"/>
      <c r="CQE10" s="41"/>
      <c r="CQF10" s="41"/>
      <c r="CQG10" s="41"/>
      <c r="CQH10" s="41"/>
      <c r="CQI10" s="41"/>
      <c r="CQJ10" s="41"/>
      <c r="CQK10" s="41"/>
      <c r="CQL10" s="41"/>
      <c r="CQM10" s="41"/>
      <c r="CQN10" s="41"/>
      <c r="CQO10" s="41"/>
      <c r="CQP10" s="41"/>
      <c r="CQQ10" s="41"/>
      <c r="CQR10" s="41"/>
      <c r="CQS10" s="41"/>
      <c r="CQT10" s="41"/>
      <c r="CQU10" s="41"/>
      <c r="CQV10" s="41"/>
      <c r="CQW10" s="41"/>
      <c r="CQX10" s="41"/>
      <c r="CQY10" s="41"/>
      <c r="CQZ10" s="41"/>
      <c r="CRA10" s="41"/>
      <c r="CRB10" s="41"/>
      <c r="CRC10" s="41"/>
      <c r="CRD10" s="41"/>
      <c r="CRE10" s="41"/>
      <c r="CRF10" s="41"/>
      <c r="CRG10" s="41"/>
      <c r="CRH10" s="41"/>
      <c r="CRI10" s="41"/>
      <c r="CRJ10" s="41"/>
      <c r="CRK10" s="41"/>
      <c r="CRL10" s="41"/>
      <c r="CRM10" s="41"/>
      <c r="CRN10" s="41"/>
      <c r="CRO10" s="41"/>
      <c r="CRP10" s="41"/>
      <c r="CRQ10" s="41"/>
      <c r="CRR10" s="41"/>
      <c r="CRS10" s="41"/>
      <c r="CRT10" s="41"/>
      <c r="CRU10" s="41"/>
      <c r="CRV10" s="41"/>
      <c r="CRW10" s="41"/>
      <c r="CRX10" s="41"/>
      <c r="CRY10" s="41"/>
      <c r="CRZ10" s="41"/>
      <c r="CSA10" s="41"/>
      <c r="CSB10" s="41"/>
      <c r="CSC10" s="41"/>
      <c r="CSD10" s="41"/>
      <c r="CSE10" s="41"/>
      <c r="CSF10" s="41"/>
      <c r="CSG10" s="41"/>
      <c r="CSH10" s="41"/>
      <c r="CSI10" s="41"/>
      <c r="CSJ10" s="41"/>
      <c r="CSK10" s="41"/>
      <c r="CSL10" s="41"/>
      <c r="CSM10" s="41"/>
      <c r="CSN10" s="41"/>
      <c r="CSO10" s="41"/>
      <c r="CSP10" s="41"/>
      <c r="CSQ10" s="41"/>
      <c r="CSR10" s="41"/>
      <c r="CSS10" s="41"/>
      <c r="CST10" s="41"/>
      <c r="CSU10" s="41"/>
      <c r="CSV10" s="41"/>
      <c r="CSW10" s="41"/>
      <c r="CSX10" s="41"/>
      <c r="CSY10" s="41"/>
      <c r="CSZ10" s="41"/>
      <c r="CTA10" s="41"/>
      <c r="CTB10" s="41"/>
      <c r="CTC10" s="41"/>
      <c r="CTD10" s="41"/>
      <c r="CTE10" s="41"/>
      <c r="CTF10" s="41"/>
      <c r="CTG10" s="41"/>
      <c r="CTH10" s="41"/>
      <c r="CTI10" s="41"/>
      <c r="CTJ10" s="41"/>
      <c r="CTK10" s="41"/>
      <c r="CTL10" s="41"/>
      <c r="CTM10" s="41"/>
      <c r="CTN10" s="41"/>
      <c r="CTO10" s="41"/>
      <c r="CTP10" s="41"/>
      <c r="CTQ10" s="41"/>
      <c r="CTR10" s="41"/>
      <c r="CTS10" s="41"/>
      <c r="CTT10" s="41"/>
      <c r="CTU10" s="41"/>
      <c r="CTV10" s="41"/>
      <c r="CTW10" s="41"/>
      <c r="CTX10" s="41"/>
      <c r="CTY10" s="41"/>
      <c r="CTZ10" s="41"/>
      <c r="CUA10" s="41"/>
      <c r="CUB10" s="41"/>
      <c r="CUC10" s="41"/>
      <c r="CUD10" s="41"/>
      <c r="CUE10" s="41"/>
      <c r="CUF10" s="41"/>
      <c r="CUG10" s="41"/>
      <c r="CUH10" s="41"/>
      <c r="CUI10" s="41"/>
      <c r="CUJ10" s="41"/>
      <c r="CUK10" s="41"/>
      <c r="CUL10" s="41"/>
      <c r="CUM10" s="41"/>
      <c r="CUN10" s="41"/>
      <c r="CUO10" s="41"/>
      <c r="CUP10" s="41"/>
      <c r="CUQ10" s="41"/>
      <c r="CUR10" s="41"/>
      <c r="CUS10" s="41"/>
      <c r="CUT10" s="41"/>
      <c r="CUU10" s="41"/>
      <c r="CUV10" s="41"/>
      <c r="CUW10" s="41"/>
      <c r="CUX10" s="41"/>
      <c r="CUY10" s="41"/>
      <c r="CUZ10" s="41"/>
      <c r="CVA10" s="41"/>
      <c r="CVB10" s="41"/>
      <c r="CVC10" s="41"/>
      <c r="CVD10" s="41"/>
      <c r="CVE10" s="41"/>
      <c r="CVF10" s="41"/>
      <c r="CVG10" s="41"/>
      <c r="CVH10" s="41"/>
      <c r="CVI10" s="41"/>
      <c r="CVJ10" s="41"/>
      <c r="CVK10" s="41"/>
      <c r="CVL10" s="41"/>
      <c r="CVM10" s="41"/>
      <c r="CVN10" s="41"/>
      <c r="CVO10" s="41"/>
      <c r="CVP10" s="41"/>
      <c r="CVQ10" s="41"/>
      <c r="CVR10" s="41"/>
      <c r="CVS10" s="41"/>
      <c r="CVT10" s="41"/>
      <c r="CVU10" s="41"/>
      <c r="CVV10" s="41"/>
      <c r="CVW10" s="41"/>
      <c r="CVX10" s="41"/>
      <c r="CVY10" s="41"/>
      <c r="CVZ10" s="41"/>
      <c r="CWA10" s="41"/>
      <c r="CWB10" s="41"/>
      <c r="CWC10" s="41"/>
      <c r="CWD10" s="41"/>
      <c r="CWE10" s="41"/>
      <c r="CWF10" s="41"/>
      <c r="CWG10" s="41"/>
      <c r="CWH10" s="41"/>
      <c r="CWI10" s="41"/>
      <c r="CWJ10" s="41"/>
      <c r="CWK10" s="41"/>
      <c r="CWL10" s="41"/>
      <c r="CWM10" s="41"/>
      <c r="CWN10" s="41"/>
      <c r="CWO10" s="41"/>
      <c r="CWP10" s="41"/>
      <c r="CWQ10" s="41"/>
      <c r="CWR10" s="41"/>
      <c r="CWS10" s="41"/>
      <c r="CWT10" s="41"/>
      <c r="CWU10" s="41"/>
      <c r="CWV10" s="41"/>
      <c r="CWW10" s="41"/>
      <c r="CWX10" s="41"/>
      <c r="CWY10" s="41"/>
      <c r="CWZ10" s="41"/>
      <c r="CXA10" s="41"/>
      <c r="CXB10" s="41"/>
      <c r="CXC10" s="41"/>
      <c r="CXD10" s="41"/>
      <c r="CXE10" s="41"/>
      <c r="CXF10" s="41"/>
      <c r="CXG10" s="41"/>
      <c r="CXH10" s="41"/>
      <c r="CXI10" s="41"/>
      <c r="CXJ10" s="41"/>
      <c r="CXK10" s="41"/>
      <c r="CXL10" s="41"/>
      <c r="CXM10" s="41"/>
      <c r="CXN10" s="41"/>
      <c r="CXO10" s="41"/>
      <c r="CXP10" s="41"/>
      <c r="CXQ10" s="41"/>
      <c r="CXR10" s="41"/>
      <c r="CXS10" s="41"/>
      <c r="CXT10" s="41"/>
      <c r="CXU10" s="41"/>
      <c r="CXV10" s="41"/>
      <c r="CXW10" s="41"/>
      <c r="CXX10" s="41"/>
      <c r="CXY10" s="41"/>
      <c r="CXZ10" s="41"/>
      <c r="CYA10" s="41"/>
      <c r="CYB10" s="41"/>
      <c r="CYC10" s="41"/>
      <c r="CYD10" s="41"/>
      <c r="CYE10" s="41"/>
      <c r="CYF10" s="41"/>
      <c r="CYG10" s="41"/>
      <c r="CYH10" s="41"/>
      <c r="CYI10" s="41"/>
      <c r="CYJ10" s="41"/>
      <c r="CYK10" s="41"/>
      <c r="CYL10" s="41"/>
      <c r="CYM10" s="41"/>
      <c r="CYN10" s="41"/>
      <c r="CYO10" s="41"/>
      <c r="CYP10" s="41"/>
      <c r="CYQ10" s="41"/>
      <c r="CYR10" s="41"/>
      <c r="CYS10" s="41"/>
      <c r="CYT10" s="41"/>
      <c r="CYU10" s="41"/>
      <c r="CYV10" s="41"/>
      <c r="CYW10" s="41"/>
      <c r="CYX10" s="41"/>
      <c r="CYY10" s="41"/>
      <c r="CYZ10" s="41"/>
      <c r="CZA10" s="41"/>
      <c r="CZB10" s="41"/>
      <c r="CZC10" s="41"/>
      <c r="CZD10" s="41"/>
      <c r="CZE10" s="41"/>
      <c r="CZF10" s="41"/>
      <c r="CZG10" s="41"/>
      <c r="CZH10" s="41"/>
      <c r="CZI10" s="41"/>
      <c r="CZJ10" s="41"/>
      <c r="CZK10" s="41"/>
      <c r="CZL10" s="41"/>
      <c r="CZM10" s="41"/>
      <c r="CZN10" s="41"/>
      <c r="CZO10" s="41"/>
      <c r="CZP10" s="41"/>
      <c r="CZQ10" s="41"/>
      <c r="CZR10" s="41"/>
      <c r="CZS10" s="41"/>
      <c r="CZT10" s="41"/>
      <c r="CZU10" s="41"/>
      <c r="CZV10" s="41"/>
      <c r="CZW10" s="41"/>
      <c r="CZX10" s="41"/>
      <c r="CZY10" s="41"/>
      <c r="CZZ10" s="41"/>
      <c r="DAA10" s="41"/>
      <c r="DAB10" s="41"/>
      <c r="DAC10" s="41"/>
      <c r="DAD10" s="41"/>
      <c r="DAE10" s="41"/>
      <c r="DAF10" s="41"/>
      <c r="DAG10" s="41"/>
      <c r="DAH10" s="41"/>
      <c r="DAI10" s="41"/>
      <c r="DAJ10" s="41"/>
      <c r="DAK10" s="41"/>
      <c r="DAL10" s="41"/>
      <c r="DAM10" s="41"/>
      <c r="DAN10" s="41"/>
      <c r="DAO10" s="41"/>
      <c r="DAP10" s="41"/>
      <c r="DAQ10" s="41"/>
      <c r="DAR10" s="41"/>
      <c r="DAS10" s="41"/>
      <c r="DAT10" s="41"/>
      <c r="DAU10" s="41"/>
      <c r="DAV10" s="41"/>
      <c r="DAW10" s="41"/>
      <c r="DAX10" s="41"/>
      <c r="DAY10" s="41"/>
      <c r="DAZ10" s="41"/>
      <c r="DBA10" s="41"/>
      <c r="DBB10" s="41"/>
      <c r="DBC10" s="41"/>
      <c r="DBD10" s="41"/>
      <c r="DBE10" s="41"/>
      <c r="DBF10" s="41"/>
      <c r="DBG10" s="41"/>
      <c r="DBH10" s="41"/>
      <c r="DBI10" s="41"/>
      <c r="DBJ10" s="41"/>
      <c r="DBK10" s="41"/>
      <c r="DBL10" s="41"/>
      <c r="DBM10" s="41"/>
      <c r="DBN10" s="41"/>
      <c r="DBO10" s="41"/>
      <c r="DBP10" s="41"/>
      <c r="DBQ10" s="41"/>
      <c r="DBR10" s="41"/>
      <c r="DBS10" s="41"/>
      <c r="DBT10" s="41"/>
      <c r="DBU10" s="41"/>
      <c r="DBV10" s="41"/>
      <c r="DBW10" s="41"/>
      <c r="DBX10" s="41"/>
      <c r="DBY10" s="41"/>
      <c r="DBZ10" s="41"/>
      <c r="DCA10" s="41"/>
      <c r="DCB10" s="41"/>
      <c r="DCC10" s="41"/>
      <c r="DCD10" s="41"/>
      <c r="DCE10" s="41"/>
      <c r="DCF10" s="41"/>
      <c r="DCG10" s="41"/>
      <c r="DCH10" s="41"/>
      <c r="DCI10" s="41"/>
      <c r="DCJ10" s="41"/>
      <c r="DCK10" s="41"/>
      <c r="DCL10" s="41"/>
      <c r="DCM10" s="41"/>
      <c r="DCN10" s="41"/>
      <c r="DCO10" s="41"/>
      <c r="DCP10" s="41"/>
      <c r="DCQ10" s="41"/>
      <c r="DCR10" s="41"/>
      <c r="DCS10" s="41"/>
      <c r="DCT10" s="41"/>
      <c r="DCU10" s="41"/>
      <c r="DCV10" s="41"/>
      <c r="DCW10" s="41"/>
      <c r="DCX10" s="41"/>
      <c r="DCY10" s="41"/>
      <c r="DCZ10" s="41"/>
      <c r="DDA10" s="41"/>
      <c r="DDB10" s="41"/>
      <c r="DDC10" s="41"/>
      <c r="DDD10" s="41"/>
      <c r="DDE10" s="41"/>
      <c r="DDF10" s="41"/>
      <c r="DDG10" s="41"/>
      <c r="DDH10" s="41"/>
      <c r="DDI10" s="41"/>
      <c r="DDJ10" s="41"/>
      <c r="DDK10" s="41"/>
      <c r="DDL10" s="41"/>
      <c r="DDM10" s="41"/>
      <c r="DDN10" s="41"/>
      <c r="DDO10" s="41"/>
      <c r="DDP10" s="41"/>
      <c r="DDQ10" s="41"/>
      <c r="DDR10" s="41"/>
      <c r="DDS10" s="41"/>
      <c r="DDT10" s="41"/>
      <c r="DDU10" s="41"/>
      <c r="DDV10" s="41"/>
      <c r="DDW10" s="41"/>
      <c r="DDX10" s="41"/>
      <c r="DDY10" s="41"/>
      <c r="DDZ10" s="41"/>
      <c r="DEA10" s="41"/>
      <c r="DEB10" s="41"/>
      <c r="DEC10" s="41"/>
      <c r="DED10" s="41"/>
      <c r="DEE10" s="41"/>
      <c r="DEF10" s="41"/>
      <c r="DEG10" s="41"/>
      <c r="DEH10" s="41"/>
      <c r="DEI10" s="41"/>
      <c r="DEJ10" s="41"/>
      <c r="DEK10" s="41"/>
      <c r="DEL10" s="41"/>
      <c r="DEM10" s="41"/>
      <c r="DEN10" s="41"/>
      <c r="DEO10" s="41"/>
      <c r="DEP10" s="41"/>
      <c r="DEQ10" s="41"/>
      <c r="DER10" s="41"/>
      <c r="DES10" s="41"/>
      <c r="DET10" s="41"/>
      <c r="DEU10" s="41"/>
      <c r="DEV10" s="41"/>
      <c r="DEW10" s="41"/>
      <c r="DEX10" s="41"/>
      <c r="DEY10" s="41"/>
      <c r="DEZ10" s="41"/>
      <c r="DFA10" s="41"/>
      <c r="DFB10" s="41"/>
      <c r="DFC10" s="41"/>
      <c r="DFD10" s="41"/>
      <c r="DFE10" s="41"/>
      <c r="DFF10" s="41"/>
      <c r="DFG10" s="41"/>
      <c r="DFH10" s="41"/>
      <c r="DFI10" s="41"/>
      <c r="DFJ10" s="41"/>
      <c r="DFK10" s="41"/>
      <c r="DFL10" s="41"/>
      <c r="DFM10" s="41"/>
      <c r="DFN10" s="41"/>
      <c r="DFO10" s="41"/>
      <c r="DFP10" s="41"/>
      <c r="DFQ10" s="41"/>
      <c r="DFR10" s="41"/>
      <c r="DFS10" s="41"/>
      <c r="DFT10" s="41"/>
      <c r="DFU10" s="41"/>
      <c r="DFV10" s="41"/>
      <c r="DFW10" s="41"/>
      <c r="DFX10" s="41"/>
      <c r="DFY10" s="41"/>
      <c r="DFZ10" s="41"/>
      <c r="DGA10" s="41"/>
      <c r="DGB10" s="41"/>
      <c r="DGC10" s="41"/>
      <c r="DGD10" s="41"/>
      <c r="DGE10" s="41"/>
      <c r="DGF10" s="41"/>
      <c r="DGG10" s="41"/>
      <c r="DGH10" s="41"/>
      <c r="DGI10" s="41"/>
      <c r="DGJ10" s="41"/>
      <c r="DGK10" s="41"/>
      <c r="DGL10" s="41"/>
      <c r="DGM10" s="41"/>
      <c r="DGN10" s="41"/>
      <c r="DGO10" s="41"/>
      <c r="DGP10" s="41"/>
      <c r="DGQ10" s="41"/>
      <c r="DGR10" s="41"/>
      <c r="DGS10" s="41"/>
      <c r="DGT10" s="41"/>
      <c r="DGU10" s="41"/>
      <c r="DGV10" s="41"/>
      <c r="DGW10" s="41"/>
      <c r="DGX10" s="41"/>
      <c r="DGY10" s="41"/>
      <c r="DGZ10" s="41"/>
      <c r="DHA10" s="41"/>
      <c r="DHB10" s="41"/>
      <c r="DHC10" s="41"/>
      <c r="DHD10" s="41"/>
      <c r="DHE10" s="41"/>
      <c r="DHF10" s="41"/>
      <c r="DHG10" s="41"/>
      <c r="DHH10" s="41"/>
      <c r="DHI10" s="41"/>
      <c r="DHJ10" s="41"/>
      <c r="DHK10" s="41"/>
      <c r="DHL10" s="41"/>
      <c r="DHM10" s="41"/>
      <c r="DHN10" s="41"/>
      <c r="DHO10" s="41"/>
      <c r="DHP10" s="41"/>
      <c r="DHQ10" s="41"/>
      <c r="DHR10" s="41"/>
      <c r="DHS10" s="41"/>
      <c r="DHT10" s="41"/>
      <c r="DHU10" s="41"/>
      <c r="DHV10" s="41"/>
      <c r="DHW10" s="41"/>
      <c r="DHX10" s="41"/>
      <c r="DHY10" s="41"/>
      <c r="DHZ10" s="41"/>
      <c r="DIA10" s="41"/>
      <c r="DIB10" s="41"/>
      <c r="DIC10" s="41"/>
      <c r="DID10" s="41"/>
      <c r="DIE10" s="41"/>
      <c r="DIF10" s="41"/>
      <c r="DIG10" s="41"/>
      <c r="DIH10" s="41"/>
      <c r="DII10" s="41"/>
      <c r="DIJ10" s="41"/>
      <c r="DIK10" s="41"/>
      <c r="DIL10" s="41"/>
      <c r="DIM10" s="41"/>
      <c r="DIN10" s="41"/>
      <c r="DIO10" s="41"/>
      <c r="DIP10" s="41"/>
      <c r="DIQ10" s="41"/>
      <c r="DIR10" s="41"/>
      <c r="DIS10" s="41"/>
      <c r="DIT10" s="41"/>
      <c r="DIU10" s="41"/>
      <c r="DIV10" s="41"/>
      <c r="DIW10" s="41"/>
      <c r="DIX10" s="41"/>
      <c r="DIY10" s="41"/>
      <c r="DIZ10" s="41"/>
      <c r="DJA10" s="41"/>
      <c r="DJB10" s="41"/>
      <c r="DJC10" s="41"/>
      <c r="DJD10" s="41"/>
      <c r="DJE10" s="41"/>
      <c r="DJF10" s="41"/>
      <c r="DJG10" s="41"/>
      <c r="DJH10" s="41"/>
      <c r="DJI10" s="41"/>
      <c r="DJJ10" s="41"/>
      <c r="DJK10" s="41"/>
      <c r="DJL10" s="41"/>
      <c r="DJM10" s="41"/>
      <c r="DJN10" s="41"/>
      <c r="DJO10" s="41"/>
      <c r="DJP10" s="41"/>
      <c r="DJQ10" s="41"/>
      <c r="DJR10" s="41"/>
      <c r="DJS10" s="41"/>
      <c r="DJT10" s="41"/>
      <c r="DJU10" s="41"/>
      <c r="DJV10" s="41"/>
      <c r="DJW10" s="41"/>
      <c r="DJX10" s="41"/>
      <c r="DJY10" s="41"/>
      <c r="DJZ10" s="41"/>
      <c r="DKA10" s="41"/>
      <c r="DKB10" s="41"/>
      <c r="DKC10" s="41"/>
      <c r="DKD10" s="41"/>
      <c r="DKE10" s="41"/>
      <c r="DKF10" s="41"/>
      <c r="DKG10" s="41"/>
      <c r="DKH10" s="41"/>
      <c r="DKI10" s="41"/>
      <c r="DKJ10" s="41"/>
      <c r="DKK10" s="41"/>
      <c r="DKL10" s="41"/>
      <c r="DKM10" s="41"/>
      <c r="DKN10" s="41"/>
      <c r="DKO10" s="41"/>
      <c r="DKP10" s="41"/>
      <c r="DKQ10" s="41"/>
      <c r="DKR10" s="41"/>
      <c r="DKS10" s="41"/>
      <c r="DKT10" s="41"/>
      <c r="DKU10" s="41"/>
      <c r="DKV10" s="41"/>
      <c r="DKW10" s="41"/>
      <c r="DKX10" s="41"/>
      <c r="DKY10" s="41"/>
      <c r="DKZ10" s="41"/>
      <c r="DLA10" s="41"/>
      <c r="DLB10" s="41"/>
      <c r="DLC10" s="41"/>
      <c r="DLD10" s="41"/>
      <c r="DLE10" s="41"/>
      <c r="DLF10" s="41"/>
      <c r="DLG10" s="41"/>
      <c r="DLH10" s="41"/>
      <c r="DLI10" s="41"/>
      <c r="DLJ10" s="41"/>
      <c r="DLK10" s="41"/>
      <c r="DLL10" s="41"/>
      <c r="DLM10" s="41"/>
      <c r="DLN10" s="41"/>
      <c r="DLO10" s="41"/>
      <c r="DLP10" s="41"/>
      <c r="DLQ10" s="41"/>
      <c r="DLR10" s="41"/>
      <c r="DLS10" s="41"/>
      <c r="DLT10" s="41"/>
      <c r="DLU10" s="41"/>
      <c r="DLV10" s="41"/>
      <c r="DLW10" s="41"/>
      <c r="DLX10" s="41"/>
      <c r="DLY10" s="41"/>
      <c r="DLZ10" s="41"/>
      <c r="DMA10" s="41"/>
      <c r="DMB10" s="41"/>
      <c r="DMC10" s="41"/>
      <c r="DMD10" s="41"/>
      <c r="DME10" s="41"/>
      <c r="DMF10" s="41"/>
      <c r="DMG10" s="41"/>
      <c r="DMH10" s="41"/>
      <c r="DMI10" s="41"/>
      <c r="DMJ10" s="41"/>
      <c r="DMK10" s="41"/>
      <c r="DML10" s="41"/>
      <c r="DMM10" s="41"/>
      <c r="DMN10" s="41"/>
      <c r="DMO10" s="41"/>
      <c r="DMP10" s="41"/>
      <c r="DMQ10" s="41"/>
      <c r="DMR10" s="41"/>
      <c r="DMS10" s="41"/>
      <c r="DMT10" s="41"/>
      <c r="DMU10" s="41"/>
      <c r="DMV10" s="41"/>
      <c r="DMW10" s="41"/>
      <c r="DMX10" s="41"/>
      <c r="DMY10" s="41"/>
      <c r="DMZ10" s="41"/>
      <c r="DNA10" s="41"/>
      <c r="DNB10" s="41"/>
      <c r="DNC10" s="41"/>
      <c r="DND10" s="41"/>
      <c r="DNE10" s="41"/>
      <c r="DNF10" s="41"/>
      <c r="DNG10" s="41"/>
      <c r="DNH10" s="41"/>
      <c r="DNI10" s="41"/>
      <c r="DNJ10" s="41"/>
      <c r="DNK10" s="41"/>
      <c r="DNL10" s="41"/>
      <c r="DNM10" s="41"/>
      <c r="DNN10" s="41"/>
      <c r="DNO10" s="41"/>
      <c r="DNP10" s="41"/>
      <c r="DNQ10" s="41"/>
      <c r="DNR10" s="41"/>
      <c r="DNS10" s="41"/>
      <c r="DNT10" s="41"/>
      <c r="DNU10" s="41"/>
      <c r="DNV10" s="41"/>
      <c r="DNW10" s="41"/>
      <c r="DNX10" s="41"/>
      <c r="DNY10" s="41"/>
      <c r="DNZ10" s="41"/>
      <c r="DOA10" s="41"/>
      <c r="DOB10" s="41"/>
      <c r="DOC10" s="41"/>
      <c r="DOD10" s="41"/>
      <c r="DOE10" s="41"/>
      <c r="DOF10" s="41"/>
      <c r="DOG10" s="41"/>
      <c r="DOH10" s="41"/>
      <c r="DOI10" s="41"/>
      <c r="DOJ10" s="41"/>
      <c r="DOK10" s="41"/>
      <c r="DOL10" s="41"/>
      <c r="DOM10" s="41"/>
      <c r="DON10" s="41"/>
      <c r="DOO10" s="41"/>
      <c r="DOP10" s="41"/>
      <c r="DOQ10" s="41"/>
      <c r="DOR10" s="41"/>
      <c r="DOS10" s="41"/>
      <c r="DOT10" s="41"/>
      <c r="DOU10" s="41"/>
      <c r="DOV10" s="41"/>
      <c r="DOW10" s="41"/>
      <c r="DOX10" s="41"/>
      <c r="DOY10" s="41"/>
      <c r="DOZ10" s="41"/>
      <c r="DPA10" s="41"/>
      <c r="DPB10" s="41"/>
      <c r="DPC10" s="41"/>
      <c r="DPD10" s="41"/>
      <c r="DPE10" s="41"/>
      <c r="DPF10" s="41"/>
      <c r="DPG10" s="41"/>
      <c r="DPH10" s="41"/>
      <c r="DPI10" s="41"/>
      <c r="DPJ10" s="41"/>
      <c r="DPK10" s="41"/>
      <c r="DPL10" s="41"/>
      <c r="DPM10" s="41"/>
      <c r="DPN10" s="41"/>
      <c r="DPO10" s="41"/>
      <c r="DPP10" s="41"/>
      <c r="DPQ10" s="41"/>
      <c r="DPR10" s="41"/>
      <c r="DPS10" s="41"/>
      <c r="DPT10" s="41"/>
      <c r="DPU10" s="41"/>
      <c r="DPV10" s="41"/>
      <c r="DPW10" s="41"/>
      <c r="DPX10" s="41"/>
      <c r="DPY10" s="41"/>
      <c r="DPZ10" s="41"/>
      <c r="DQA10" s="41"/>
      <c r="DQB10" s="41"/>
      <c r="DQC10" s="41"/>
      <c r="DQD10" s="41"/>
      <c r="DQE10" s="41"/>
      <c r="DQF10" s="41"/>
      <c r="DQG10" s="41"/>
      <c r="DQH10" s="41"/>
      <c r="DQI10" s="41"/>
      <c r="DQJ10" s="41"/>
      <c r="DQK10" s="41"/>
      <c r="DQL10" s="41"/>
      <c r="DQM10" s="41"/>
      <c r="DQN10" s="41"/>
      <c r="DQO10" s="41"/>
      <c r="DQP10" s="41"/>
      <c r="DQQ10" s="41"/>
      <c r="DQR10" s="41"/>
      <c r="DQS10" s="41"/>
      <c r="DQT10" s="41"/>
      <c r="DQU10" s="41"/>
      <c r="DQV10" s="41"/>
      <c r="DQW10" s="41"/>
      <c r="DQX10" s="41"/>
      <c r="DQY10" s="41"/>
      <c r="DQZ10" s="41"/>
      <c r="DRA10" s="41"/>
      <c r="DRB10" s="41"/>
      <c r="DRC10" s="41"/>
      <c r="DRD10" s="41"/>
      <c r="DRE10" s="41"/>
      <c r="DRF10" s="41"/>
      <c r="DRG10" s="41"/>
      <c r="DRH10" s="41"/>
      <c r="DRI10" s="41"/>
      <c r="DRJ10" s="41"/>
      <c r="DRK10" s="41"/>
      <c r="DRL10" s="41"/>
      <c r="DRM10" s="41"/>
      <c r="DRN10" s="41"/>
      <c r="DRO10" s="41"/>
      <c r="DRP10" s="41"/>
      <c r="DRQ10" s="41"/>
      <c r="DRR10" s="41"/>
      <c r="DRS10" s="41"/>
      <c r="DRT10" s="41"/>
      <c r="DRU10" s="41"/>
      <c r="DRV10" s="41"/>
      <c r="DRW10" s="41"/>
      <c r="DRX10" s="41"/>
      <c r="DRY10" s="41"/>
      <c r="DRZ10" s="41"/>
      <c r="DSA10" s="41"/>
      <c r="DSB10" s="41"/>
      <c r="DSC10" s="41"/>
      <c r="DSD10" s="41"/>
      <c r="DSE10" s="41"/>
      <c r="DSF10" s="41"/>
      <c r="DSG10" s="41"/>
      <c r="DSH10" s="41"/>
      <c r="DSI10" s="41"/>
      <c r="DSJ10" s="41"/>
      <c r="DSK10" s="41"/>
      <c r="DSL10" s="41"/>
      <c r="DSM10" s="41"/>
      <c r="DSN10" s="41"/>
      <c r="DSO10" s="41"/>
      <c r="DSP10" s="41"/>
      <c r="DSQ10" s="41"/>
      <c r="DSR10" s="41"/>
      <c r="DSS10" s="41"/>
      <c r="DST10" s="41"/>
      <c r="DSU10" s="41"/>
      <c r="DSV10" s="41"/>
      <c r="DSW10" s="41"/>
      <c r="DSX10" s="41"/>
      <c r="DSY10" s="41"/>
      <c r="DSZ10" s="41"/>
      <c r="DTA10" s="41"/>
      <c r="DTB10" s="41"/>
      <c r="DTC10" s="41"/>
      <c r="DTD10" s="41"/>
      <c r="DTE10" s="41"/>
      <c r="DTF10" s="41"/>
      <c r="DTG10" s="41"/>
      <c r="DTH10" s="41"/>
      <c r="DTI10" s="41"/>
      <c r="DTJ10" s="41"/>
      <c r="DTK10" s="41"/>
      <c r="DTL10" s="41"/>
      <c r="DTM10" s="41"/>
      <c r="DTN10" s="41"/>
      <c r="DTO10" s="41"/>
      <c r="DTP10" s="41"/>
      <c r="DTQ10" s="41"/>
      <c r="DTR10" s="41"/>
      <c r="DTS10" s="41"/>
      <c r="DTT10" s="41"/>
      <c r="DTU10" s="41"/>
      <c r="DTV10" s="41"/>
      <c r="DTW10" s="41"/>
      <c r="DTX10" s="41"/>
      <c r="DTY10" s="41"/>
      <c r="DTZ10" s="41"/>
      <c r="DUA10" s="41"/>
      <c r="DUB10" s="41"/>
      <c r="DUC10" s="41"/>
      <c r="DUD10" s="41"/>
      <c r="DUE10" s="41"/>
      <c r="DUF10" s="41"/>
      <c r="DUG10" s="41"/>
      <c r="DUH10" s="41"/>
      <c r="DUI10" s="41"/>
      <c r="DUJ10" s="41"/>
      <c r="DUK10" s="41"/>
      <c r="DUL10" s="41"/>
      <c r="DUM10" s="41"/>
      <c r="DUN10" s="41"/>
      <c r="DUO10" s="41"/>
      <c r="DUP10" s="41"/>
      <c r="DUQ10" s="41"/>
      <c r="DUR10" s="41"/>
      <c r="DUS10" s="41"/>
      <c r="DUT10" s="41"/>
      <c r="DUU10" s="41"/>
      <c r="DUV10" s="41"/>
      <c r="DUW10" s="41"/>
      <c r="DUX10" s="41"/>
      <c r="DUY10" s="41"/>
      <c r="DUZ10" s="41"/>
      <c r="DVA10" s="41"/>
      <c r="DVB10" s="41"/>
      <c r="DVC10" s="41"/>
      <c r="DVD10" s="41"/>
      <c r="DVE10" s="41"/>
      <c r="DVF10" s="41"/>
      <c r="DVG10" s="41"/>
      <c r="DVH10" s="41"/>
      <c r="DVI10" s="41"/>
      <c r="DVJ10" s="41"/>
      <c r="DVK10" s="41"/>
      <c r="DVL10" s="41"/>
      <c r="DVM10" s="41"/>
      <c r="DVN10" s="41"/>
      <c r="DVO10" s="41"/>
      <c r="DVP10" s="41"/>
      <c r="DVQ10" s="41"/>
      <c r="DVR10" s="41"/>
      <c r="DVS10" s="41"/>
      <c r="DVT10" s="41"/>
      <c r="DVU10" s="41"/>
      <c r="DVV10" s="41"/>
      <c r="DVW10" s="41"/>
      <c r="DVX10" s="41"/>
      <c r="DVY10" s="41"/>
      <c r="DVZ10" s="41"/>
      <c r="DWA10" s="41"/>
      <c r="DWB10" s="41"/>
      <c r="DWC10" s="41"/>
      <c r="DWD10" s="41"/>
      <c r="DWE10" s="41"/>
      <c r="DWF10" s="41"/>
      <c r="DWG10" s="41"/>
      <c r="DWH10" s="41"/>
      <c r="DWI10" s="41"/>
      <c r="DWJ10" s="41"/>
      <c r="DWK10" s="41"/>
      <c r="DWL10" s="41"/>
      <c r="DWM10" s="41"/>
      <c r="DWN10" s="41"/>
      <c r="DWO10" s="41"/>
      <c r="DWP10" s="41"/>
      <c r="DWQ10" s="41"/>
      <c r="DWR10" s="41"/>
      <c r="DWS10" s="41"/>
      <c r="DWT10" s="41"/>
      <c r="DWU10" s="41"/>
      <c r="DWV10" s="41"/>
      <c r="DWW10" s="41"/>
      <c r="DWX10" s="41"/>
      <c r="DWY10" s="41"/>
      <c r="DWZ10" s="41"/>
      <c r="DXA10" s="41"/>
      <c r="DXB10" s="41"/>
      <c r="DXC10" s="41"/>
      <c r="DXD10" s="41"/>
      <c r="DXE10" s="41"/>
      <c r="DXF10" s="41"/>
      <c r="DXG10" s="41"/>
      <c r="DXH10" s="41"/>
      <c r="DXI10" s="41"/>
      <c r="DXJ10" s="41"/>
      <c r="DXK10" s="41"/>
      <c r="DXL10" s="41"/>
      <c r="DXM10" s="41"/>
      <c r="DXN10" s="41"/>
      <c r="DXO10" s="41"/>
      <c r="DXP10" s="41"/>
      <c r="DXQ10" s="41"/>
      <c r="DXR10" s="41"/>
      <c r="DXS10" s="41"/>
      <c r="DXT10" s="41"/>
      <c r="DXU10" s="41"/>
      <c r="DXV10" s="41"/>
      <c r="DXW10" s="41"/>
      <c r="DXX10" s="41"/>
      <c r="DXY10" s="41"/>
      <c r="DXZ10" s="41"/>
      <c r="DYA10" s="41"/>
      <c r="DYB10" s="41"/>
      <c r="DYC10" s="41"/>
      <c r="DYD10" s="41"/>
      <c r="DYE10" s="41"/>
      <c r="DYF10" s="41"/>
      <c r="DYG10" s="41"/>
      <c r="DYH10" s="41"/>
      <c r="DYI10" s="41"/>
      <c r="DYJ10" s="41"/>
      <c r="DYK10" s="41"/>
      <c r="DYL10" s="41"/>
      <c r="DYM10" s="41"/>
      <c r="DYN10" s="41"/>
      <c r="DYO10" s="41"/>
      <c r="DYP10" s="41"/>
      <c r="DYQ10" s="41"/>
      <c r="DYR10" s="41"/>
      <c r="DYS10" s="41"/>
      <c r="DYT10" s="41"/>
      <c r="DYU10" s="41"/>
      <c r="DYV10" s="41"/>
      <c r="DYW10" s="41"/>
      <c r="DYX10" s="41"/>
      <c r="DYY10" s="41"/>
      <c r="DYZ10" s="41"/>
      <c r="DZA10" s="41"/>
      <c r="DZB10" s="41"/>
      <c r="DZC10" s="41"/>
      <c r="DZD10" s="41"/>
      <c r="DZE10" s="41"/>
      <c r="DZF10" s="41"/>
      <c r="DZG10" s="41"/>
      <c r="DZH10" s="41"/>
      <c r="DZI10" s="41"/>
      <c r="DZJ10" s="41"/>
      <c r="DZK10" s="41"/>
      <c r="DZL10" s="41"/>
      <c r="DZM10" s="41"/>
      <c r="DZN10" s="41"/>
      <c r="DZO10" s="41"/>
      <c r="DZP10" s="41"/>
      <c r="DZQ10" s="41"/>
      <c r="DZR10" s="41"/>
      <c r="DZS10" s="41"/>
      <c r="DZT10" s="41"/>
      <c r="DZU10" s="41"/>
      <c r="DZV10" s="41"/>
      <c r="DZW10" s="41"/>
      <c r="DZX10" s="41"/>
      <c r="DZY10" s="41"/>
      <c r="DZZ10" s="41"/>
      <c r="EAA10" s="41"/>
      <c r="EAB10" s="41"/>
      <c r="EAC10" s="41"/>
      <c r="EAD10" s="41"/>
      <c r="EAE10" s="41"/>
      <c r="EAF10" s="41"/>
      <c r="EAG10" s="41"/>
      <c r="EAH10" s="41"/>
      <c r="EAI10" s="41"/>
      <c r="EAJ10" s="41"/>
      <c r="EAK10" s="41"/>
      <c r="EAL10" s="41"/>
      <c r="EAM10" s="41"/>
      <c r="EAN10" s="41"/>
      <c r="EAO10" s="41"/>
      <c r="EAP10" s="41"/>
      <c r="EAQ10" s="41"/>
      <c r="EAR10" s="41"/>
      <c r="EAS10" s="41"/>
      <c r="EAT10" s="41"/>
      <c r="EAU10" s="41"/>
      <c r="EAV10" s="41"/>
      <c r="EAW10" s="41"/>
      <c r="EAX10" s="41"/>
      <c r="EAY10" s="41"/>
      <c r="EAZ10" s="41"/>
      <c r="EBA10" s="41"/>
      <c r="EBB10" s="41"/>
      <c r="EBC10" s="41"/>
      <c r="EBD10" s="41"/>
      <c r="EBE10" s="41"/>
      <c r="EBF10" s="41"/>
      <c r="EBG10" s="41"/>
      <c r="EBH10" s="41"/>
      <c r="EBI10" s="41"/>
      <c r="EBJ10" s="41"/>
      <c r="EBK10" s="41"/>
      <c r="EBL10" s="41"/>
      <c r="EBM10" s="41"/>
      <c r="EBN10" s="41"/>
      <c r="EBO10" s="41"/>
      <c r="EBP10" s="41"/>
      <c r="EBQ10" s="41"/>
      <c r="EBR10" s="41"/>
      <c r="EBS10" s="41"/>
      <c r="EBT10" s="41"/>
      <c r="EBU10" s="41"/>
      <c r="EBV10" s="41"/>
      <c r="EBW10" s="41"/>
      <c r="EBX10" s="41"/>
      <c r="EBY10" s="41"/>
      <c r="EBZ10" s="41"/>
      <c r="ECA10" s="41"/>
      <c r="ECB10" s="41"/>
      <c r="ECC10" s="41"/>
      <c r="ECD10" s="41"/>
      <c r="ECE10" s="41"/>
      <c r="ECF10" s="41"/>
      <c r="ECG10" s="41"/>
      <c r="ECH10" s="41"/>
      <c r="ECI10" s="41"/>
      <c r="ECJ10" s="41"/>
      <c r="ECK10" s="41"/>
      <c r="ECL10" s="41"/>
      <c r="ECM10" s="41"/>
      <c r="ECN10" s="41"/>
      <c r="ECO10" s="41"/>
      <c r="ECP10" s="41"/>
      <c r="ECQ10" s="41"/>
      <c r="ECR10" s="41"/>
      <c r="ECS10" s="41"/>
      <c r="ECT10" s="41"/>
      <c r="ECU10" s="41"/>
      <c r="ECV10" s="41"/>
      <c r="ECW10" s="41"/>
      <c r="ECX10" s="41"/>
      <c r="ECY10" s="41"/>
      <c r="ECZ10" s="41"/>
      <c r="EDA10" s="41"/>
      <c r="EDB10" s="41"/>
      <c r="EDC10" s="41"/>
      <c r="EDD10" s="41"/>
      <c r="EDE10" s="41"/>
      <c r="EDF10" s="41"/>
      <c r="EDG10" s="41"/>
      <c r="EDH10" s="41"/>
      <c r="EDI10" s="41"/>
      <c r="EDJ10" s="41"/>
      <c r="EDK10" s="41"/>
      <c r="EDL10" s="41"/>
      <c r="EDM10" s="41"/>
      <c r="EDN10" s="41"/>
      <c r="EDO10" s="41"/>
      <c r="EDP10" s="41"/>
      <c r="EDQ10" s="41"/>
      <c r="EDR10" s="41"/>
      <c r="EDS10" s="41"/>
      <c r="EDT10" s="41"/>
      <c r="EDU10" s="41"/>
      <c r="EDV10" s="41"/>
      <c r="EDW10" s="41"/>
      <c r="EDX10" s="41"/>
      <c r="EDY10" s="41"/>
      <c r="EDZ10" s="41"/>
      <c r="EEA10" s="41"/>
      <c r="EEB10" s="41"/>
      <c r="EEC10" s="41"/>
      <c r="EED10" s="41"/>
      <c r="EEE10" s="41"/>
      <c r="EEF10" s="41"/>
      <c r="EEG10" s="41"/>
      <c r="EEH10" s="41"/>
      <c r="EEI10" s="41"/>
      <c r="EEJ10" s="41"/>
      <c r="EEK10" s="41"/>
      <c r="EEL10" s="41"/>
      <c r="EEM10" s="41"/>
      <c r="EEN10" s="41"/>
      <c r="EEO10" s="41"/>
      <c r="EEP10" s="41"/>
      <c r="EEQ10" s="41"/>
      <c r="EER10" s="41"/>
      <c r="EES10" s="41"/>
      <c r="EET10" s="41"/>
      <c r="EEU10" s="41"/>
      <c r="EEV10" s="41"/>
      <c r="EEW10" s="41"/>
      <c r="EEX10" s="41"/>
      <c r="EEY10" s="41"/>
      <c r="EEZ10" s="41"/>
      <c r="EFA10" s="41"/>
      <c r="EFB10" s="41"/>
      <c r="EFC10" s="41"/>
      <c r="EFD10" s="41"/>
      <c r="EFE10" s="41"/>
      <c r="EFF10" s="41"/>
      <c r="EFG10" s="41"/>
      <c r="EFH10" s="41"/>
      <c r="EFI10" s="41"/>
      <c r="EFJ10" s="41"/>
      <c r="EFK10" s="41"/>
      <c r="EFL10" s="41"/>
      <c r="EFM10" s="41"/>
      <c r="EFN10" s="41"/>
      <c r="EFO10" s="41"/>
      <c r="EFP10" s="41"/>
      <c r="EFQ10" s="41"/>
      <c r="EFR10" s="41"/>
      <c r="EFS10" s="41"/>
      <c r="EFT10" s="41"/>
      <c r="EFU10" s="41"/>
      <c r="EFV10" s="41"/>
      <c r="EFW10" s="41"/>
      <c r="EFX10" s="41"/>
      <c r="EFY10" s="41"/>
      <c r="EFZ10" s="41"/>
      <c r="EGA10" s="41"/>
      <c r="EGB10" s="41"/>
      <c r="EGC10" s="41"/>
      <c r="EGD10" s="41"/>
      <c r="EGE10" s="41"/>
      <c r="EGF10" s="41"/>
      <c r="EGG10" s="41"/>
      <c r="EGH10" s="41"/>
      <c r="EGI10" s="41"/>
      <c r="EGJ10" s="41"/>
      <c r="EGK10" s="41"/>
      <c r="EGL10" s="41"/>
      <c r="EGM10" s="41"/>
      <c r="EGN10" s="41"/>
      <c r="EGO10" s="41"/>
      <c r="EGP10" s="41"/>
      <c r="EGQ10" s="41"/>
      <c r="EGR10" s="41"/>
      <c r="EGS10" s="41"/>
      <c r="EGT10" s="41"/>
      <c r="EGU10" s="41"/>
      <c r="EGV10" s="41"/>
      <c r="EGW10" s="41"/>
      <c r="EGX10" s="41"/>
      <c r="EGY10" s="41"/>
      <c r="EGZ10" s="41"/>
      <c r="EHA10" s="41"/>
      <c r="EHB10" s="41"/>
      <c r="EHC10" s="41"/>
      <c r="EHD10" s="41"/>
      <c r="EHE10" s="41"/>
      <c r="EHF10" s="41"/>
      <c r="EHG10" s="41"/>
      <c r="EHH10" s="41"/>
      <c r="EHI10" s="41"/>
      <c r="EHJ10" s="41"/>
      <c r="EHK10" s="41"/>
      <c r="EHL10" s="41"/>
      <c r="EHM10" s="41"/>
      <c r="EHN10" s="41"/>
      <c r="EHO10" s="41"/>
      <c r="EHP10" s="41"/>
      <c r="EHQ10" s="41"/>
      <c r="EHR10" s="41"/>
      <c r="EHS10" s="41"/>
      <c r="EHT10" s="41"/>
      <c r="EHU10" s="41"/>
      <c r="EHV10" s="41"/>
      <c r="EHW10" s="41"/>
      <c r="EHX10" s="41"/>
      <c r="EHY10" s="41"/>
      <c r="EHZ10" s="41"/>
      <c r="EIA10" s="41"/>
      <c r="EIB10" s="41"/>
      <c r="EIC10" s="41"/>
      <c r="EID10" s="41"/>
      <c r="EIE10" s="41"/>
      <c r="EIF10" s="41"/>
      <c r="EIG10" s="41"/>
      <c r="EIH10" s="41"/>
      <c r="EII10" s="41"/>
      <c r="EIJ10" s="41"/>
      <c r="EIK10" s="41"/>
      <c r="EIL10" s="41"/>
      <c r="EIM10" s="41"/>
      <c r="EIN10" s="41"/>
      <c r="EIO10" s="41"/>
      <c r="EIP10" s="41"/>
      <c r="EIQ10" s="41"/>
      <c r="EIR10" s="41"/>
      <c r="EIS10" s="41"/>
      <c r="EIT10" s="41"/>
      <c r="EIU10" s="41"/>
      <c r="EIV10" s="41"/>
      <c r="EIW10" s="41"/>
      <c r="EIX10" s="41"/>
      <c r="EIY10" s="41"/>
      <c r="EIZ10" s="41"/>
      <c r="EJA10" s="41"/>
      <c r="EJB10" s="41"/>
      <c r="EJC10" s="41"/>
      <c r="EJD10" s="41"/>
      <c r="EJE10" s="41"/>
      <c r="EJF10" s="41"/>
      <c r="EJG10" s="41"/>
      <c r="EJH10" s="41"/>
      <c r="EJI10" s="41"/>
      <c r="EJJ10" s="41"/>
      <c r="EJK10" s="41"/>
      <c r="EJL10" s="41"/>
      <c r="EJM10" s="41"/>
      <c r="EJN10" s="41"/>
      <c r="EJO10" s="41"/>
      <c r="EJP10" s="41"/>
      <c r="EJQ10" s="41"/>
      <c r="EJR10" s="41"/>
      <c r="EJS10" s="41"/>
      <c r="EJT10" s="41"/>
      <c r="EJU10" s="41"/>
      <c r="EJV10" s="41"/>
      <c r="EJW10" s="41"/>
      <c r="EJX10" s="41"/>
      <c r="EJY10" s="41"/>
      <c r="EJZ10" s="41"/>
      <c r="EKA10" s="41"/>
      <c r="EKB10" s="41"/>
      <c r="EKC10" s="41"/>
      <c r="EKD10" s="41"/>
      <c r="EKE10" s="41"/>
      <c r="EKF10" s="41"/>
      <c r="EKG10" s="41"/>
      <c r="EKH10" s="41"/>
      <c r="EKI10" s="41"/>
      <c r="EKJ10" s="41"/>
      <c r="EKK10" s="41"/>
      <c r="EKL10" s="41"/>
      <c r="EKM10" s="41"/>
      <c r="EKN10" s="41"/>
      <c r="EKO10" s="41"/>
      <c r="EKP10" s="41"/>
      <c r="EKQ10" s="41"/>
      <c r="EKR10" s="41"/>
      <c r="EKS10" s="41"/>
      <c r="EKT10" s="41"/>
      <c r="EKU10" s="41"/>
      <c r="EKV10" s="41"/>
      <c r="EKW10" s="41"/>
      <c r="EKX10" s="41"/>
      <c r="EKY10" s="41"/>
      <c r="EKZ10" s="41"/>
      <c r="ELA10" s="41"/>
      <c r="ELB10" s="41"/>
      <c r="ELC10" s="41"/>
      <c r="ELD10" s="41"/>
      <c r="ELE10" s="41"/>
      <c r="ELF10" s="41"/>
      <c r="ELG10" s="41"/>
      <c r="ELH10" s="41"/>
      <c r="ELI10" s="41"/>
      <c r="ELJ10" s="41"/>
      <c r="ELK10" s="41"/>
      <c r="ELL10" s="41"/>
      <c r="ELM10" s="41"/>
      <c r="ELN10" s="41"/>
      <c r="ELO10" s="41"/>
      <c r="ELP10" s="41"/>
      <c r="ELQ10" s="41"/>
      <c r="ELR10" s="41"/>
      <c r="ELS10" s="41"/>
      <c r="ELT10" s="41"/>
      <c r="ELU10" s="41"/>
      <c r="ELV10" s="41"/>
      <c r="ELW10" s="41"/>
      <c r="ELX10" s="41"/>
      <c r="ELY10" s="41"/>
      <c r="ELZ10" s="41"/>
      <c r="EMA10" s="41"/>
      <c r="EMB10" s="41"/>
      <c r="EMC10" s="41"/>
      <c r="EMD10" s="41"/>
      <c r="EME10" s="41"/>
      <c r="EMF10" s="41"/>
      <c r="EMG10" s="41"/>
      <c r="EMH10" s="41"/>
      <c r="EMI10" s="41"/>
      <c r="EMJ10" s="41"/>
      <c r="EMK10" s="41"/>
      <c r="EML10" s="41"/>
      <c r="EMM10" s="41"/>
      <c r="EMN10" s="41"/>
      <c r="EMO10" s="41"/>
      <c r="EMP10" s="41"/>
      <c r="EMQ10" s="41"/>
      <c r="EMR10" s="41"/>
      <c r="EMS10" s="41"/>
      <c r="EMT10" s="41"/>
      <c r="EMU10" s="41"/>
      <c r="EMV10" s="41"/>
      <c r="EMW10" s="41"/>
      <c r="EMX10" s="41"/>
      <c r="EMY10" s="41"/>
      <c r="EMZ10" s="41"/>
      <c r="ENA10" s="41"/>
      <c r="ENB10" s="41"/>
      <c r="ENC10" s="41"/>
      <c r="END10" s="41"/>
      <c r="ENE10" s="41"/>
      <c r="ENF10" s="41"/>
      <c r="ENG10" s="41"/>
      <c r="ENH10" s="41"/>
      <c r="ENI10" s="41"/>
      <c r="ENJ10" s="41"/>
      <c r="ENK10" s="41"/>
      <c r="ENL10" s="41"/>
      <c r="ENM10" s="41"/>
      <c r="ENN10" s="41"/>
      <c r="ENO10" s="41"/>
      <c r="ENP10" s="41"/>
      <c r="ENQ10" s="41"/>
      <c r="ENR10" s="41"/>
      <c r="ENS10" s="41"/>
      <c r="ENT10" s="41"/>
      <c r="ENU10" s="41"/>
      <c r="ENV10" s="41"/>
      <c r="ENW10" s="41"/>
      <c r="ENX10" s="41"/>
      <c r="ENY10" s="41"/>
      <c r="ENZ10" s="41"/>
      <c r="EOA10" s="41"/>
      <c r="EOB10" s="41"/>
      <c r="EOC10" s="41"/>
      <c r="EOD10" s="41"/>
      <c r="EOE10" s="41"/>
      <c r="EOF10" s="41"/>
      <c r="EOG10" s="41"/>
      <c r="EOH10" s="41"/>
      <c r="EOI10" s="41"/>
      <c r="EOJ10" s="41"/>
      <c r="EOK10" s="41"/>
      <c r="EOL10" s="41"/>
      <c r="EOM10" s="41"/>
      <c r="EON10" s="41"/>
      <c r="EOO10" s="41"/>
      <c r="EOP10" s="41"/>
      <c r="EOQ10" s="41"/>
      <c r="EOR10" s="41"/>
      <c r="EOS10" s="41"/>
      <c r="EOT10" s="41"/>
      <c r="EOU10" s="41"/>
      <c r="EOV10" s="41"/>
      <c r="EOW10" s="41"/>
      <c r="EOX10" s="41"/>
      <c r="EOY10" s="41"/>
      <c r="EOZ10" s="41"/>
      <c r="EPA10" s="41"/>
      <c r="EPB10" s="41"/>
      <c r="EPC10" s="41"/>
      <c r="EPD10" s="41"/>
      <c r="EPE10" s="41"/>
      <c r="EPF10" s="41"/>
      <c r="EPG10" s="41"/>
      <c r="EPH10" s="41"/>
      <c r="EPI10" s="41"/>
      <c r="EPJ10" s="41"/>
      <c r="EPK10" s="41"/>
      <c r="EPL10" s="41"/>
      <c r="EPM10" s="41"/>
      <c r="EPN10" s="41"/>
      <c r="EPO10" s="41"/>
      <c r="EPP10" s="41"/>
      <c r="EPQ10" s="41"/>
      <c r="EPR10" s="41"/>
      <c r="EPS10" s="41"/>
      <c r="EPT10" s="41"/>
      <c r="EPU10" s="41"/>
      <c r="EPV10" s="41"/>
      <c r="EPW10" s="41"/>
      <c r="EPX10" s="41"/>
      <c r="EPY10" s="41"/>
      <c r="EPZ10" s="41"/>
      <c r="EQA10" s="41"/>
      <c r="EQB10" s="41"/>
      <c r="EQC10" s="41"/>
      <c r="EQD10" s="41"/>
      <c r="EQE10" s="41"/>
      <c r="EQF10" s="41"/>
      <c r="EQG10" s="41"/>
      <c r="EQH10" s="41"/>
      <c r="EQI10" s="41"/>
      <c r="EQJ10" s="41"/>
      <c r="EQK10" s="41"/>
      <c r="EQL10" s="41"/>
      <c r="EQM10" s="41"/>
      <c r="EQN10" s="41"/>
      <c r="EQO10" s="41"/>
      <c r="EQP10" s="41"/>
      <c r="EQQ10" s="41"/>
      <c r="EQR10" s="41"/>
      <c r="EQS10" s="41"/>
      <c r="EQT10" s="41"/>
      <c r="EQU10" s="41"/>
      <c r="EQV10" s="41"/>
      <c r="EQW10" s="41"/>
      <c r="EQX10" s="41"/>
      <c r="EQY10" s="41"/>
      <c r="EQZ10" s="41"/>
      <c r="ERA10" s="41"/>
      <c r="ERB10" s="41"/>
      <c r="ERC10" s="41"/>
      <c r="ERD10" s="41"/>
      <c r="ERE10" s="41"/>
      <c r="ERF10" s="41"/>
      <c r="ERG10" s="41"/>
      <c r="ERH10" s="41"/>
      <c r="ERI10" s="41"/>
      <c r="ERJ10" s="41"/>
      <c r="ERK10" s="41"/>
      <c r="ERL10" s="41"/>
      <c r="ERM10" s="41"/>
      <c r="ERN10" s="41"/>
      <c r="ERO10" s="41"/>
      <c r="ERP10" s="41"/>
      <c r="ERQ10" s="41"/>
      <c r="ERR10" s="41"/>
      <c r="ERS10" s="41"/>
      <c r="ERT10" s="41"/>
      <c r="ERU10" s="41"/>
      <c r="ERV10" s="41"/>
      <c r="ERW10" s="41"/>
      <c r="ERX10" s="41"/>
      <c r="ERY10" s="41"/>
      <c r="ERZ10" s="41"/>
      <c r="ESA10" s="41"/>
      <c r="ESB10" s="41"/>
      <c r="ESC10" s="41"/>
      <c r="ESD10" s="41"/>
      <c r="ESE10" s="41"/>
      <c r="ESF10" s="41"/>
      <c r="ESG10" s="41"/>
      <c r="ESH10" s="41"/>
      <c r="ESI10" s="41"/>
      <c r="ESJ10" s="41"/>
      <c r="ESK10" s="41"/>
      <c r="ESL10" s="41"/>
      <c r="ESM10" s="41"/>
      <c r="ESN10" s="41"/>
      <c r="ESO10" s="41"/>
      <c r="ESP10" s="41"/>
      <c r="ESQ10" s="41"/>
      <c r="ESR10" s="41"/>
      <c r="ESS10" s="41"/>
      <c r="EST10" s="41"/>
      <c r="ESU10" s="41"/>
      <c r="ESV10" s="41"/>
      <c r="ESW10" s="41"/>
      <c r="ESX10" s="41"/>
      <c r="ESY10" s="41"/>
      <c r="ESZ10" s="41"/>
      <c r="ETA10" s="41"/>
      <c r="ETB10" s="41"/>
      <c r="ETC10" s="41"/>
      <c r="ETD10" s="41"/>
      <c r="ETE10" s="41"/>
      <c r="ETF10" s="41"/>
      <c r="ETG10" s="41"/>
      <c r="ETH10" s="41"/>
      <c r="ETI10" s="41"/>
      <c r="ETJ10" s="41"/>
      <c r="ETK10" s="41"/>
      <c r="ETL10" s="41"/>
      <c r="ETM10" s="41"/>
      <c r="ETN10" s="41"/>
      <c r="ETO10" s="41"/>
      <c r="ETP10" s="41"/>
      <c r="ETQ10" s="41"/>
      <c r="ETR10" s="41"/>
      <c r="ETS10" s="41"/>
      <c r="ETT10" s="41"/>
      <c r="ETU10" s="41"/>
      <c r="ETV10" s="41"/>
      <c r="ETW10" s="41"/>
      <c r="ETX10" s="41"/>
      <c r="ETY10" s="41"/>
      <c r="ETZ10" s="41"/>
      <c r="EUA10" s="41"/>
      <c r="EUB10" s="41"/>
      <c r="EUC10" s="41"/>
      <c r="EUD10" s="41"/>
      <c r="EUE10" s="41"/>
      <c r="EUF10" s="41"/>
      <c r="EUG10" s="41"/>
      <c r="EUH10" s="41"/>
      <c r="EUI10" s="41"/>
      <c r="EUJ10" s="41"/>
      <c r="EUK10" s="41"/>
      <c r="EUL10" s="41"/>
      <c r="EUM10" s="41"/>
      <c r="EUN10" s="41"/>
      <c r="EUO10" s="41"/>
      <c r="EUP10" s="41"/>
      <c r="EUQ10" s="41"/>
      <c r="EUR10" s="41"/>
      <c r="EUS10" s="41"/>
      <c r="EUT10" s="41"/>
      <c r="EUU10" s="41"/>
      <c r="EUV10" s="41"/>
      <c r="EUW10" s="41"/>
      <c r="EUX10" s="41"/>
      <c r="EUY10" s="41"/>
      <c r="EUZ10" s="41"/>
      <c r="EVA10" s="41"/>
      <c r="EVB10" s="41"/>
      <c r="EVC10" s="41"/>
      <c r="EVD10" s="41"/>
      <c r="EVE10" s="41"/>
      <c r="EVF10" s="41"/>
      <c r="EVG10" s="41"/>
      <c r="EVH10" s="41"/>
      <c r="EVI10" s="41"/>
      <c r="EVJ10" s="41"/>
      <c r="EVK10" s="41"/>
      <c r="EVL10" s="41"/>
      <c r="EVM10" s="41"/>
      <c r="EVN10" s="41"/>
      <c r="EVO10" s="41"/>
      <c r="EVP10" s="41"/>
      <c r="EVQ10" s="41"/>
      <c r="EVR10" s="41"/>
      <c r="EVS10" s="41"/>
      <c r="EVT10" s="41"/>
      <c r="EVU10" s="41"/>
      <c r="EVV10" s="41"/>
      <c r="EVW10" s="41"/>
      <c r="EVX10" s="41"/>
      <c r="EVY10" s="41"/>
      <c r="EVZ10" s="41"/>
      <c r="EWA10" s="41"/>
      <c r="EWB10" s="41"/>
      <c r="EWC10" s="41"/>
      <c r="EWD10" s="41"/>
      <c r="EWE10" s="41"/>
      <c r="EWF10" s="41"/>
      <c r="EWG10" s="41"/>
      <c r="EWH10" s="41"/>
      <c r="EWI10" s="41"/>
      <c r="EWJ10" s="41"/>
      <c r="EWK10" s="41"/>
      <c r="EWL10" s="41"/>
      <c r="EWM10" s="41"/>
      <c r="EWN10" s="41"/>
      <c r="EWO10" s="41"/>
      <c r="EWP10" s="41"/>
      <c r="EWQ10" s="41"/>
      <c r="EWR10" s="41"/>
      <c r="EWS10" s="41"/>
      <c r="EWT10" s="41"/>
      <c r="EWU10" s="41"/>
      <c r="EWV10" s="41"/>
      <c r="EWW10" s="41"/>
      <c r="EWX10" s="41"/>
      <c r="EWY10" s="41"/>
      <c r="EWZ10" s="41"/>
      <c r="EXA10" s="41"/>
      <c r="EXB10" s="41"/>
      <c r="EXC10" s="41"/>
      <c r="EXD10" s="41"/>
      <c r="EXE10" s="41"/>
      <c r="EXF10" s="41"/>
      <c r="EXG10" s="41"/>
      <c r="EXH10" s="41"/>
      <c r="EXI10" s="41"/>
      <c r="EXJ10" s="41"/>
      <c r="EXK10" s="41"/>
      <c r="EXL10" s="41"/>
      <c r="EXM10" s="41"/>
      <c r="EXN10" s="41"/>
      <c r="EXO10" s="41"/>
      <c r="EXP10" s="41"/>
      <c r="EXQ10" s="41"/>
      <c r="EXR10" s="41"/>
      <c r="EXS10" s="41"/>
      <c r="EXT10" s="41"/>
      <c r="EXU10" s="41"/>
      <c r="EXV10" s="41"/>
      <c r="EXW10" s="41"/>
      <c r="EXX10" s="41"/>
      <c r="EXY10" s="41"/>
      <c r="EXZ10" s="41"/>
      <c r="EYA10" s="41"/>
      <c r="EYB10" s="41"/>
      <c r="EYC10" s="41"/>
      <c r="EYD10" s="41"/>
      <c r="EYE10" s="41"/>
      <c r="EYF10" s="41"/>
      <c r="EYG10" s="41"/>
      <c r="EYH10" s="41"/>
      <c r="EYI10" s="41"/>
      <c r="EYJ10" s="41"/>
      <c r="EYK10" s="41"/>
      <c r="EYL10" s="41"/>
      <c r="EYM10" s="41"/>
      <c r="EYN10" s="41"/>
      <c r="EYO10" s="41"/>
      <c r="EYP10" s="41"/>
      <c r="EYQ10" s="41"/>
      <c r="EYR10" s="41"/>
      <c r="EYS10" s="41"/>
      <c r="EYT10" s="41"/>
      <c r="EYU10" s="41"/>
      <c r="EYV10" s="41"/>
      <c r="EYW10" s="41"/>
      <c r="EYX10" s="41"/>
      <c r="EYY10" s="41"/>
      <c r="EYZ10" s="41"/>
      <c r="EZA10" s="41"/>
      <c r="EZB10" s="41"/>
      <c r="EZC10" s="41"/>
      <c r="EZD10" s="41"/>
      <c r="EZE10" s="41"/>
      <c r="EZF10" s="41"/>
      <c r="EZG10" s="41"/>
      <c r="EZH10" s="41"/>
      <c r="EZI10" s="41"/>
      <c r="EZJ10" s="41"/>
      <c r="EZK10" s="41"/>
      <c r="EZL10" s="41"/>
      <c r="EZM10" s="41"/>
      <c r="EZN10" s="41"/>
      <c r="EZO10" s="41"/>
      <c r="EZP10" s="41"/>
      <c r="EZQ10" s="41"/>
      <c r="EZR10" s="41"/>
      <c r="EZS10" s="41"/>
      <c r="EZT10" s="41"/>
      <c r="EZU10" s="41"/>
      <c r="EZV10" s="41"/>
      <c r="EZW10" s="41"/>
      <c r="EZX10" s="41"/>
      <c r="EZY10" s="41"/>
      <c r="EZZ10" s="41"/>
      <c r="FAA10" s="41"/>
      <c r="FAB10" s="41"/>
      <c r="FAC10" s="41"/>
      <c r="FAD10" s="41"/>
      <c r="FAE10" s="41"/>
      <c r="FAF10" s="41"/>
      <c r="FAG10" s="41"/>
      <c r="FAH10" s="41"/>
      <c r="FAI10" s="41"/>
      <c r="FAJ10" s="41"/>
      <c r="FAK10" s="41"/>
      <c r="FAL10" s="41"/>
      <c r="FAM10" s="41"/>
      <c r="FAN10" s="41"/>
      <c r="FAO10" s="41"/>
      <c r="FAP10" s="41"/>
      <c r="FAQ10" s="41"/>
      <c r="FAR10" s="41"/>
      <c r="FAS10" s="41"/>
      <c r="FAT10" s="41"/>
      <c r="FAU10" s="41"/>
      <c r="FAV10" s="41"/>
      <c r="FAW10" s="41"/>
      <c r="FAX10" s="41"/>
      <c r="FAY10" s="41"/>
      <c r="FAZ10" s="41"/>
      <c r="FBA10" s="41"/>
      <c r="FBB10" s="41"/>
      <c r="FBC10" s="41"/>
      <c r="FBD10" s="41"/>
      <c r="FBE10" s="41"/>
      <c r="FBF10" s="41"/>
      <c r="FBG10" s="41"/>
      <c r="FBH10" s="41"/>
      <c r="FBI10" s="41"/>
      <c r="FBJ10" s="41"/>
      <c r="FBK10" s="41"/>
      <c r="FBL10" s="41"/>
      <c r="FBM10" s="41"/>
      <c r="FBN10" s="41"/>
      <c r="FBO10" s="41"/>
      <c r="FBP10" s="41"/>
      <c r="FBQ10" s="41"/>
      <c r="FBR10" s="41"/>
      <c r="FBS10" s="41"/>
      <c r="FBT10" s="41"/>
      <c r="FBU10" s="41"/>
      <c r="FBV10" s="41"/>
      <c r="FBW10" s="41"/>
      <c r="FBX10" s="41"/>
      <c r="FBY10" s="41"/>
      <c r="FBZ10" s="41"/>
      <c r="FCA10" s="41"/>
      <c r="FCB10" s="41"/>
      <c r="FCC10" s="41"/>
      <c r="FCD10" s="41"/>
      <c r="FCE10" s="41"/>
      <c r="FCF10" s="41"/>
      <c r="FCG10" s="41"/>
      <c r="FCH10" s="41"/>
      <c r="FCI10" s="41"/>
      <c r="FCJ10" s="41"/>
      <c r="FCK10" s="41"/>
      <c r="FCL10" s="41"/>
      <c r="FCM10" s="41"/>
      <c r="FCN10" s="41"/>
      <c r="FCO10" s="41"/>
      <c r="FCP10" s="41"/>
      <c r="FCQ10" s="41"/>
      <c r="FCR10" s="41"/>
      <c r="FCS10" s="41"/>
      <c r="FCT10" s="41"/>
      <c r="FCU10" s="41"/>
      <c r="FCV10" s="41"/>
      <c r="FCW10" s="41"/>
      <c r="FCX10" s="41"/>
      <c r="FCY10" s="41"/>
      <c r="FCZ10" s="41"/>
      <c r="FDA10" s="41"/>
      <c r="FDB10" s="41"/>
      <c r="FDC10" s="41"/>
      <c r="FDD10" s="41"/>
      <c r="FDE10" s="41"/>
      <c r="FDF10" s="41"/>
      <c r="FDG10" s="41"/>
      <c r="FDH10" s="41"/>
      <c r="FDI10" s="41"/>
      <c r="FDJ10" s="41"/>
      <c r="FDK10" s="41"/>
      <c r="FDL10" s="41"/>
      <c r="FDM10" s="41"/>
      <c r="FDN10" s="41"/>
      <c r="FDO10" s="41"/>
      <c r="FDP10" s="41"/>
      <c r="FDQ10" s="41"/>
      <c r="FDR10" s="41"/>
      <c r="FDS10" s="41"/>
      <c r="FDT10" s="41"/>
      <c r="FDU10" s="41"/>
      <c r="FDV10" s="41"/>
      <c r="FDW10" s="41"/>
      <c r="FDX10" s="41"/>
      <c r="FDY10" s="41"/>
      <c r="FDZ10" s="41"/>
      <c r="FEA10" s="41"/>
      <c r="FEB10" s="41"/>
      <c r="FEC10" s="41"/>
      <c r="FED10" s="41"/>
      <c r="FEE10" s="41"/>
      <c r="FEF10" s="41"/>
      <c r="FEG10" s="41"/>
      <c r="FEH10" s="41"/>
      <c r="FEI10" s="41"/>
      <c r="FEJ10" s="41"/>
      <c r="FEK10" s="41"/>
      <c r="FEL10" s="41"/>
      <c r="FEM10" s="41"/>
      <c r="FEN10" s="41"/>
      <c r="FEO10" s="41"/>
      <c r="FEP10" s="41"/>
      <c r="FEQ10" s="41"/>
      <c r="FER10" s="41"/>
      <c r="FES10" s="41"/>
      <c r="FET10" s="41"/>
      <c r="FEU10" s="41"/>
      <c r="FEV10" s="41"/>
      <c r="FEW10" s="41"/>
      <c r="FEX10" s="41"/>
      <c r="FEY10" s="41"/>
      <c r="FEZ10" s="41"/>
      <c r="FFA10" s="41"/>
      <c r="FFB10" s="41"/>
      <c r="FFC10" s="41"/>
      <c r="FFD10" s="41"/>
      <c r="FFE10" s="41"/>
      <c r="FFF10" s="41"/>
      <c r="FFG10" s="41"/>
      <c r="FFH10" s="41"/>
      <c r="FFI10" s="41"/>
      <c r="FFJ10" s="41"/>
      <c r="FFK10" s="41"/>
      <c r="FFL10" s="41"/>
      <c r="FFM10" s="41"/>
      <c r="FFN10" s="41"/>
      <c r="FFO10" s="41"/>
      <c r="FFP10" s="41"/>
      <c r="FFQ10" s="41"/>
      <c r="FFR10" s="41"/>
      <c r="FFS10" s="41"/>
      <c r="FFT10" s="41"/>
      <c r="FFU10" s="41"/>
      <c r="FFV10" s="41"/>
      <c r="FFW10" s="41"/>
      <c r="FFX10" s="41"/>
      <c r="FFY10" s="41"/>
      <c r="FFZ10" s="41"/>
      <c r="FGA10" s="41"/>
      <c r="FGB10" s="41"/>
      <c r="FGC10" s="41"/>
      <c r="FGD10" s="41"/>
      <c r="FGE10" s="41"/>
      <c r="FGF10" s="41"/>
      <c r="FGG10" s="41"/>
      <c r="FGH10" s="41"/>
      <c r="FGI10" s="41"/>
      <c r="FGJ10" s="41"/>
      <c r="FGK10" s="41"/>
      <c r="FGL10" s="41"/>
      <c r="FGM10" s="41"/>
      <c r="FGN10" s="41"/>
      <c r="FGO10" s="41"/>
      <c r="FGP10" s="41"/>
      <c r="FGQ10" s="41"/>
      <c r="FGR10" s="41"/>
      <c r="FGS10" s="41"/>
      <c r="FGT10" s="41"/>
      <c r="FGU10" s="41"/>
      <c r="FGV10" s="41"/>
      <c r="FGW10" s="41"/>
      <c r="FGX10" s="41"/>
      <c r="FGY10" s="41"/>
      <c r="FGZ10" s="41"/>
      <c r="FHA10" s="41"/>
      <c r="FHB10" s="41"/>
      <c r="FHC10" s="41"/>
      <c r="FHD10" s="41"/>
      <c r="FHE10" s="41"/>
      <c r="FHF10" s="41"/>
      <c r="FHG10" s="41"/>
      <c r="FHH10" s="41"/>
      <c r="FHI10" s="41"/>
      <c r="FHJ10" s="41"/>
      <c r="FHK10" s="41"/>
      <c r="FHL10" s="41"/>
      <c r="FHM10" s="41"/>
      <c r="FHN10" s="41"/>
      <c r="FHO10" s="41"/>
      <c r="FHP10" s="41"/>
      <c r="FHQ10" s="41"/>
      <c r="FHR10" s="41"/>
      <c r="FHS10" s="41"/>
      <c r="FHT10" s="41"/>
      <c r="FHU10" s="41"/>
      <c r="FHV10" s="41"/>
      <c r="FHW10" s="41"/>
      <c r="FHX10" s="41"/>
      <c r="FHY10" s="41"/>
      <c r="FHZ10" s="41"/>
      <c r="FIA10" s="41"/>
      <c r="FIB10" s="41"/>
      <c r="FIC10" s="41"/>
      <c r="FID10" s="41"/>
      <c r="FIE10" s="41"/>
      <c r="FIF10" s="41"/>
      <c r="FIG10" s="41"/>
      <c r="FIH10" s="41"/>
      <c r="FII10" s="41"/>
      <c r="FIJ10" s="41"/>
      <c r="FIK10" s="41"/>
      <c r="FIL10" s="41"/>
      <c r="FIM10" s="41"/>
      <c r="FIN10" s="41"/>
      <c r="FIO10" s="41"/>
      <c r="FIP10" s="41"/>
      <c r="FIQ10" s="41"/>
      <c r="FIR10" s="41"/>
      <c r="FIS10" s="41"/>
      <c r="FIT10" s="41"/>
      <c r="FIU10" s="41"/>
      <c r="FIV10" s="41"/>
      <c r="FIW10" s="41"/>
      <c r="FIX10" s="41"/>
      <c r="FIY10" s="41"/>
      <c r="FIZ10" s="41"/>
      <c r="FJA10" s="41"/>
      <c r="FJB10" s="41"/>
      <c r="FJC10" s="41"/>
      <c r="FJD10" s="41"/>
      <c r="FJE10" s="41"/>
      <c r="FJF10" s="41"/>
      <c r="FJG10" s="41"/>
      <c r="FJH10" s="41"/>
      <c r="FJI10" s="41"/>
      <c r="FJJ10" s="41"/>
      <c r="FJK10" s="41"/>
      <c r="FJL10" s="41"/>
      <c r="FJM10" s="41"/>
      <c r="FJN10" s="41"/>
      <c r="FJO10" s="41"/>
      <c r="FJP10" s="41"/>
      <c r="FJQ10" s="41"/>
      <c r="FJR10" s="41"/>
      <c r="FJS10" s="41"/>
      <c r="FJT10" s="41"/>
      <c r="FJU10" s="41"/>
      <c r="FJV10" s="41"/>
      <c r="FJW10" s="41"/>
      <c r="FJX10" s="41"/>
      <c r="FJY10" s="41"/>
      <c r="FJZ10" s="41"/>
      <c r="FKA10" s="41"/>
      <c r="FKB10" s="41"/>
      <c r="FKC10" s="41"/>
      <c r="FKD10" s="41"/>
      <c r="FKE10" s="41"/>
      <c r="FKF10" s="41"/>
      <c r="FKG10" s="41"/>
      <c r="FKH10" s="41"/>
      <c r="FKI10" s="41"/>
      <c r="FKJ10" s="41"/>
      <c r="FKK10" s="41"/>
      <c r="FKL10" s="41"/>
      <c r="FKM10" s="41"/>
      <c r="FKN10" s="41"/>
      <c r="FKO10" s="41"/>
      <c r="FKP10" s="41"/>
      <c r="FKQ10" s="41"/>
      <c r="FKR10" s="41"/>
      <c r="FKS10" s="41"/>
      <c r="FKT10" s="41"/>
      <c r="FKU10" s="41"/>
      <c r="FKV10" s="41"/>
      <c r="FKW10" s="41"/>
      <c r="FKX10" s="41"/>
      <c r="FKY10" s="41"/>
      <c r="FKZ10" s="41"/>
      <c r="FLA10" s="41"/>
      <c r="FLB10" s="41"/>
      <c r="FLC10" s="41"/>
      <c r="FLD10" s="41"/>
      <c r="FLE10" s="41"/>
      <c r="FLF10" s="41"/>
      <c r="FLG10" s="41"/>
      <c r="FLH10" s="41"/>
      <c r="FLI10" s="41"/>
      <c r="FLJ10" s="41"/>
      <c r="FLK10" s="41"/>
      <c r="FLL10" s="41"/>
      <c r="FLM10" s="41"/>
      <c r="FLN10" s="41"/>
      <c r="FLO10" s="41"/>
      <c r="FLP10" s="41"/>
      <c r="FLQ10" s="41"/>
      <c r="FLR10" s="41"/>
      <c r="FLS10" s="41"/>
      <c r="FLT10" s="41"/>
      <c r="FLU10" s="41"/>
      <c r="FLV10" s="41"/>
      <c r="FLW10" s="41"/>
      <c r="FLX10" s="41"/>
      <c r="FLY10" s="41"/>
      <c r="FLZ10" s="41"/>
      <c r="FMA10" s="41"/>
      <c r="FMB10" s="41"/>
      <c r="FMC10" s="41"/>
      <c r="FMD10" s="41"/>
      <c r="FME10" s="41"/>
      <c r="FMF10" s="41"/>
      <c r="FMG10" s="41"/>
      <c r="FMH10" s="41"/>
      <c r="FMI10" s="41"/>
      <c r="FMJ10" s="41"/>
      <c r="FMK10" s="41"/>
      <c r="FML10" s="41"/>
      <c r="FMM10" s="41"/>
      <c r="FMN10" s="41"/>
      <c r="FMO10" s="41"/>
      <c r="FMP10" s="41"/>
      <c r="FMQ10" s="41"/>
      <c r="FMR10" s="41"/>
      <c r="FMS10" s="41"/>
      <c r="FMT10" s="41"/>
      <c r="FMU10" s="41"/>
      <c r="FMV10" s="41"/>
      <c r="FMW10" s="41"/>
      <c r="FMX10" s="41"/>
      <c r="FMY10" s="41"/>
      <c r="FMZ10" s="41"/>
      <c r="FNA10" s="41"/>
      <c r="FNB10" s="41"/>
      <c r="FNC10" s="41"/>
      <c r="FND10" s="41"/>
      <c r="FNE10" s="41"/>
      <c r="FNF10" s="41"/>
      <c r="FNG10" s="41"/>
      <c r="FNH10" s="41"/>
      <c r="FNI10" s="41"/>
      <c r="FNJ10" s="41"/>
      <c r="FNK10" s="41"/>
      <c r="FNL10" s="41"/>
      <c r="FNM10" s="41"/>
      <c r="FNN10" s="41"/>
      <c r="FNO10" s="41"/>
      <c r="FNP10" s="41"/>
      <c r="FNQ10" s="41"/>
      <c r="FNR10" s="41"/>
      <c r="FNS10" s="41"/>
      <c r="FNT10" s="41"/>
      <c r="FNU10" s="41"/>
      <c r="FNV10" s="41"/>
      <c r="FNW10" s="41"/>
      <c r="FNX10" s="41"/>
      <c r="FNY10" s="41"/>
      <c r="FNZ10" s="41"/>
      <c r="FOA10" s="41"/>
      <c r="FOB10" s="41"/>
      <c r="FOC10" s="41"/>
      <c r="FOD10" s="41"/>
      <c r="FOE10" s="41"/>
      <c r="FOF10" s="41"/>
      <c r="FOG10" s="41"/>
      <c r="FOH10" s="41"/>
      <c r="FOI10" s="41"/>
      <c r="FOJ10" s="41"/>
      <c r="FOK10" s="41"/>
      <c r="FOL10" s="41"/>
      <c r="FOM10" s="41"/>
      <c r="FON10" s="41"/>
      <c r="FOO10" s="41"/>
      <c r="FOP10" s="41"/>
      <c r="FOQ10" s="41"/>
      <c r="FOR10" s="41"/>
      <c r="FOS10" s="41"/>
      <c r="FOT10" s="41"/>
      <c r="FOU10" s="41"/>
      <c r="FOV10" s="41"/>
      <c r="FOW10" s="41"/>
      <c r="FOX10" s="41"/>
      <c r="FOY10" s="41"/>
      <c r="FOZ10" s="41"/>
      <c r="FPA10" s="41"/>
      <c r="FPB10" s="41"/>
      <c r="FPC10" s="41"/>
      <c r="FPD10" s="41"/>
      <c r="FPE10" s="41"/>
      <c r="FPF10" s="41"/>
      <c r="FPG10" s="41"/>
      <c r="FPH10" s="41"/>
      <c r="FPI10" s="41"/>
      <c r="FPJ10" s="41"/>
      <c r="FPK10" s="41"/>
      <c r="FPL10" s="41"/>
      <c r="FPM10" s="41"/>
      <c r="FPN10" s="41"/>
      <c r="FPO10" s="41"/>
      <c r="FPP10" s="41"/>
      <c r="FPQ10" s="41"/>
      <c r="FPR10" s="41"/>
      <c r="FPS10" s="41"/>
      <c r="FPT10" s="41"/>
      <c r="FPU10" s="41"/>
      <c r="FPV10" s="41"/>
      <c r="FPW10" s="41"/>
      <c r="FPX10" s="41"/>
      <c r="FPY10" s="41"/>
      <c r="FPZ10" s="41"/>
      <c r="FQA10" s="41"/>
      <c r="FQB10" s="41"/>
      <c r="FQC10" s="41"/>
      <c r="FQD10" s="41"/>
      <c r="FQE10" s="41"/>
      <c r="FQF10" s="41"/>
      <c r="FQG10" s="41"/>
      <c r="FQH10" s="41"/>
      <c r="FQI10" s="41"/>
      <c r="FQJ10" s="41"/>
      <c r="FQK10" s="41"/>
      <c r="FQL10" s="41"/>
      <c r="FQM10" s="41"/>
      <c r="FQN10" s="41"/>
      <c r="FQO10" s="41"/>
      <c r="FQP10" s="41"/>
      <c r="FQQ10" s="41"/>
      <c r="FQR10" s="41"/>
      <c r="FQS10" s="41"/>
      <c r="FQT10" s="41"/>
      <c r="FQU10" s="41"/>
      <c r="FQV10" s="41"/>
      <c r="FQW10" s="41"/>
      <c r="FQX10" s="41"/>
      <c r="FQY10" s="41"/>
      <c r="FQZ10" s="41"/>
      <c r="FRA10" s="41"/>
      <c r="FRB10" s="41"/>
      <c r="FRC10" s="41"/>
      <c r="FRD10" s="41"/>
      <c r="FRE10" s="41"/>
      <c r="FRF10" s="41"/>
      <c r="FRG10" s="41"/>
      <c r="FRH10" s="41"/>
      <c r="FRI10" s="41"/>
      <c r="FRJ10" s="41"/>
      <c r="FRK10" s="41"/>
      <c r="FRL10" s="41"/>
      <c r="FRM10" s="41"/>
      <c r="FRN10" s="41"/>
      <c r="FRO10" s="41"/>
      <c r="FRP10" s="41"/>
      <c r="FRQ10" s="41"/>
      <c r="FRR10" s="41"/>
      <c r="FRS10" s="41"/>
      <c r="FRT10" s="41"/>
      <c r="FRU10" s="41"/>
      <c r="FRV10" s="41"/>
      <c r="FRW10" s="41"/>
      <c r="FRX10" s="41"/>
      <c r="FRY10" s="41"/>
      <c r="FRZ10" s="41"/>
      <c r="FSA10" s="41"/>
      <c r="FSB10" s="41"/>
      <c r="FSC10" s="41"/>
      <c r="FSD10" s="41"/>
      <c r="FSE10" s="41"/>
      <c r="FSF10" s="41"/>
      <c r="FSG10" s="41"/>
      <c r="FSH10" s="41"/>
      <c r="FSI10" s="41"/>
      <c r="FSJ10" s="41"/>
      <c r="FSK10" s="41"/>
      <c r="FSL10" s="41"/>
      <c r="FSM10" s="41"/>
      <c r="FSN10" s="41"/>
      <c r="FSO10" s="41"/>
      <c r="FSP10" s="41"/>
      <c r="FSQ10" s="41"/>
      <c r="FSR10" s="41"/>
      <c r="FSS10" s="41"/>
      <c r="FST10" s="41"/>
      <c r="FSU10" s="41"/>
      <c r="FSV10" s="41"/>
      <c r="FSW10" s="41"/>
      <c r="FSX10" s="41"/>
      <c r="FSY10" s="41"/>
      <c r="FSZ10" s="41"/>
      <c r="FTA10" s="41"/>
      <c r="FTB10" s="41"/>
      <c r="FTC10" s="41"/>
      <c r="FTD10" s="41"/>
      <c r="FTE10" s="41"/>
      <c r="FTF10" s="41"/>
      <c r="FTG10" s="41"/>
      <c r="FTH10" s="41"/>
      <c r="FTI10" s="41"/>
      <c r="FTJ10" s="41"/>
      <c r="FTK10" s="41"/>
      <c r="FTL10" s="41"/>
      <c r="FTM10" s="41"/>
      <c r="FTN10" s="41"/>
      <c r="FTO10" s="41"/>
      <c r="FTP10" s="41"/>
      <c r="FTQ10" s="41"/>
      <c r="FTR10" s="41"/>
      <c r="FTS10" s="41"/>
      <c r="FTT10" s="41"/>
      <c r="FTU10" s="41"/>
      <c r="FTV10" s="41"/>
      <c r="FTW10" s="41"/>
      <c r="FTX10" s="41"/>
      <c r="FTY10" s="41"/>
      <c r="FTZ10" s="41"/>
      <c r="FUA10" s="41"/>
      <c r="FUB10" s="41"/>
      <c r="FUC10" s="41"/>
      <c r="FUD10" s="41"/>
      <c r="FUE10" s="41"/>
      <c r="FUF10" s="41"/>
      <c r="FUG10" s="41"/>
      <c r="FUH10" s="41"/>
      <c r="FUI10" s="41"/>
      <c r="FUJ10" s="41"/>
      <c r="FUK10" s="41"/>
      <c r="FUL10" s="41"/>
      <c r="FUM10" s="41"/>
      <c r="FUN10" s="41"/>
      <c r="FUO10" s="41"/>
      <c r="FUP10" s="41"/>
      <c r="FUQ10" s="41"/>
      <c r="FUR10" s="41"/>
      <c r="FUS10" s="41"/>
      <c r="FUT10" s="41"/>
      <c r="FUU10" s="41"/>
      <c r="FUV10" s="41"/>
      <c r="FUW10" s="41"/>
      <c r="FUX10" s="41"/>
      <c r="FUY10" s="41"/>
      <c r="FUZ10" s="41"/>
      <c r="FVA10" s="41"/>
      <c r="FVB10" s="41"/>
      <c r="FVC10" s="41"/>
      <c r="FVD10" s="41"/>
      <c r="FVE10" s="41"/>
      <c r="FVF10" s="41"/>
      <c r="FVG10" s="41"/>
      <c r="FVH10" s="41"/>
      <c r="FVI10" s="41"/>
      <c r="FVJ10" s="41"/>
      <c r="FVK10" s="41"/>
      <c r="FVL10" s="41"/>
      <c r="FVM10" s="41"/>
      <c r="FVN10" s="41"/>
      <c r="FVO10" s="41"/>
      <c r="FVP10" s="41"/>
      <c r="FVQ10" s="41"/>
      <c r="FVR10" s="41"/>
      <c r="FVS10" s="41"/>
      <c r="FVT10" s="41"/>
      <c r="FVU10" s="41"/>
      <c r="FVV10" s="41"/>
      <c r="FVW10" s="41"/>
      <c r="FVX10" s="41"/>
      <c r="FVY10" s="41"/>
      <c r="FVZ10" s="41"/>
      <c r="FWA10" s="41"/>
      <c r="FWB10" s="41"/>
      <c r="FWC10" s="41"/>
      <c r="FWD10" s="41"/>
      <c r="FWE10" s="41"/>
      <c r="FWF10" s="41"/>
      <c r="FWG10" s="41"/>
      <c r="FWH10" s="41"/>
      <c r="FWI10" s="41"/>
      <c r="FWJ10" s="41"/>
      <c r="FWK10" s="41"/>
      <c r="FWL10" s="41"/>
      <c r="FWM10" s="41"/>
      <c r="FWN10" s="41"/>
      <c r="FWO10" s="41"/>
      <c r="FWP10" s="41"/>
      <c r="FWQ10" s="41"/>
      <c r="FWR10" s="41"/>
      <c r="FWS10" s="41"/>
      <c r="FWT10" s="41"/>
      <c r="FWU10" s="41"/>
      <c r="FWV10" s="41"/>
      <c r="FWW10" s="41"/>
      <c r="FWX10" s="41"/>
      <c r="FWY10" s="41"/>
      <c r="FWZ10" s="41"/>
      <c r="FXA10" s="41"/>
      <c r="FXB10" s="41"/>
      <c r="FXC10" s="41"/>
      <c r="FXD10" s="41"/>
      <c r="FXE10" s="41"/>
      <c r="FXF10" s="41"/>
      <c r="FXG10" s="41"/>
      <c r="FXH10" s="41"/>
      <c r="FXI10" s="41"/>
      <c r="FXJ10" s="41"/>
      <c r="FXK10" s="41"/>
      <c r="FXL10" s="41"/>
      <c r="FXM10" s="41"/>
      <c r="FXN10" s="41"/>
      <c r="FXO10" s="41"/>
      <c r="FXP10" s="41"/>
      <c r="FXQ10" s="41"/>
      <c r="FXR10" s="41"/>
      <c r="FXS10" s="41"/>
      <c r="FXT10" s="41"/>
      <c r="FXU10" s="41"/>
      <c r="FXV10" s="41"/>
      <c r="FXW10" s="41"/>
      <c r="FXX10" s="41"/>
      <c r="FXY10" s="41"/>
      <c r="FXZ10" s="41"/>
      <c r="FYA10" s="41"/>
      <c r="FYB10" s="41"/>
      <c r="FYC10" s="41"/>
      <c r="FYD10" s="41"/>
      <c r="FYE10" s="41"/>
      <c r="FYF10" s="41"/>
      <c r="FYG10" s="41"/>
      <c r="FYH10" s="41"/>
      <c r="FYI10" s="41"/>
      <c r="FYJ10" s="41"/>
      <c r="FYK10" s="41"/>
      <c r="FYL10" s="41"/>
      <c r="FYM10" s="41"/>
      <c r="FYN10" s="41"/>
      <c r="FYO10" s="41"/>
      <c r="FYP10" s="41"/>
      <c r="FYQ10" s="41"/>
      <c r="FYR10" s="41"/>
      <c r="FYS10" s="41"/>
      <c r="FYT10" s="41"/>
      <c r="FYU10" s="41"/>
      <c r="FYV10" s="41"/>
      <c r="FYW10" s="41"/>
      <c r="FYX10" s="41"/>
      <c r="FYY10" s="41"/>
      <c r="FYZ10" s="41"/>
      <c r="FZA10" s="41"/>
      <c r="FZB10" s="41"/>
      <c r="FZC10" s="41"/>
      <c r="FZD10" s="41"/>
      <c r="FZE10" s="41"/>
      <c r="FZF10" s="41"/>
      <c r="FZG10" s="41"/>
      <c r="FZH10" s="41"/>
      <c r="FZI10" s="41"/>
      <c r="FZJ10" s="41"/>
      <c r="FZK10" s="41"/>
      <c r="FZL10" s="41"/>
      <c r="FZM10" s="41"/>
      <c r="FZN10" s="41"/>
      <c r="FZO10" s="41"/>
      <c r="FZP10" s="41"/>
      <c r="FZQ10" s="41"/>
      <c r="FZR10" s="41"/>
      <c r="FZS10" s="41"/>
      <c r="FZT10" s="41"/>
      <c r="FZU10" s="41"/>
      <c r="FZV10" s="41"/>
      <c r="FZW10" s="41"/>
      <c r="FZX10" s="41"/>
      <c r="FZY10" s="41"/>
      <c r="FZZ10" s="41"/>
      <c r="GAA10" s="41"/>
      <c r="GAB10" s="41"/>
      <c r="GAC10" s="41"/>
      <c r="GAD10" s="41"/>
      <c r="GAE10" s="41"/>
      <c r="GAF10" s="41"/>
      <c r="GAG10" s="41"/>
      <c r="GAH10" s="41"/>
      <c r="GAI10" s="41"/>
      <c r="GAJ10" s="41"/>
      <c r="GAK10" s="41"/>
      <c r="GAL10" s="41"/>
      <c r="GAM10" s="41"/>
      <c r="GAN10" s="41"/>
      <c r="GAO10" s="41"/>
      <c r="GAP10" s="41"/>
      <c r="GAQ10" s="41"/>
      <c r="GAR10" s="41"/>
      <c r="GAS10" s="41"/>
      <c r="GAT10" s="41"/>
      <c r="GAU10" s="41"/>
      <c r="GAV10" s="41"/>
      <c r="GAW10" s="41"/>
      <c r="GAX10" s="41"/>
      <c r="GAY10" s="41"/>
      <c r="GAZ10" s="41"/>
      <c r="GBA10" s="41"/>
      <c r="GBB10" s="41"/>
      <c r="GBC10" s="41"/>
      <c r="GBD10" s="41"/>
      <c r="GBE10" s="41"/>
      <c r="GBF10" s="41"/>
      <c r="GBG10" s="41"/>
      <c r="GBH10" s="41"/>
      <c r="GBI10" s="41"/>
      <c r="GBJ10" s="41"/>
      <c r="GBK10" s="41"/>
      <c r="GBL10" s="41"/>
      <c r="GBM10" s="41"/>
      <c r="GBN10" s="41"/>
      <c r="GBO10" s="41"/>
      <c r="GBP10" s="41"/>
      <c r="GBQ10" s="41"/>
      <c r="GBR10" s="41"/>
      <c r="GBS10" s="41"/>
      <c r="GBT10" s="41"/>
      <c r="GBU10" s="41"/>
      <c r="GBV10" s="41"/>
      <c r="GBW10" s="41"/>
      <c r="GBX10" s="41"/>
      <c r="GBY10" s="41"/>
      <c r="GBZ10" s="41"/>
      <c r="GCA10" s="41"/>
      <c r="GCB10" s="41"/>
      <c r="GCC10" s="41"/>
      <c r="GCD10" s="41"/>
      <c r="GCE10" s="41"/>
      <c r="GCF10" s="41"/>
      <c r="GCG10" s="41"/>
      <c r="GCH10" s="41"/>
      <c r="GCI10" s="41"/>
      <c r="GCJ10" s="41"/>
      <c r="GCK10" s="41"/>
      <c r="GCL10" s="41"/>
      <c r="GCM10" s="41"/>
      <c r="GCN10" s="41"/>
      <c r="GCO10" s="41"/>
      <c r="GCP10" s="41"/>
      <c r="GCQ10" s="41"/>
      <c r="GCR10" s="41"/>
      <c r="GCS10" s="41"/>
      <c r="GCT10" s="41"/>
      <c r="GCU10" s="41"/>
      <c r="GCV10" s="41"/>
      <c r="GCW10" s="41"/>
      <c r="GCX10" s="41"/>
      <c r="GCY10" s="41"/>
      <c r="GCZ10" s="41"/>
      <c r="GDA10" s="41"/>
      <c r="GDB10" s="41"/>
      <c r="GDC10" s="41"/>
      <c r="GDD10" s="41"/>
      <c r="GDE10" s="41"/>
      <c r="GDF10" s="41"/>
      <c r="GDG10" s="41"/>
      <c r="GDH10" s="41"/>
      <c r="GDI10" s="41"/>
      <c r="GDJ10" s="41"/>
      <c r="GDK10" s="41"/>
      <c r="GDL10" s="41"/>
      <c r="GDM10" s="41"/>
      <c r="GDN10" s="41"/>
      <c r="GDO10" s="41"/>
      <c r="GDP10" s="41"/>
      <c r="GDQ10" s="41"/>
      <c r="GDR10" s="41"/>
      <c r="GDS10" s="41"/>
      <c r="GDT10" s="41"/>
      <c r="GDU10" s="41"/>
      <c r="GDV10" s="41"/>
      <c r="GDW10" s="41"/>
      <c r="GDX10" s="41"/>
      <c r="GDY10" s="41"/>
      <c r="GDZ10" s="41"/>
      <c r="GEA10" s="41"/>
      <c r="GEB10" s="41"/>
      <c r="GEC10" s="41"/>
      <c r="GED10" s="41"/>
      <c r="GEE10" s="41"/>
      <c r="GEF10" s="41"/>
      <c r="GEG10" s="41"/>
      <c r="GEH10" s="41"/>
      <c r="GEI10" s="41"/>
      <c r="GEJ10" s="41"/>
      <c r="GEK10" s="41"/>
      <c r="GEL10" s="41"/>
      <c r="GEM10" s="41"/>
      <c r="GEN10" s="41"/>
      <c r="GEO10" s="41"/>
      <c r="GEP10" s="41"/>
      <c r="GEQ10" s="41"/>
      <c r="GER10" s="41"/>
      <c r="GES10" s="41"/>
      <c r="GET10" s="41"/>
      <c r="GEU10" s="41"/>
      <c r="GEV10" s="41"/>
      <c r="GEW10" s="41"/>
      <c r="GEX10" s="41"/>
      <c r="GEY10" s="41"/>
      <c r="GEZ10" s="41"/>
      <c r="GFA10" s="41"/>
      <c r="GFB10" s="41"/>
      <c r="GFC10" s="41"/>
      <c r="GFD10" s="41"/>
      <c r="GFE10" s="41"/>
      <c r="GFF10" s="41"/>
      <c r="GFG10" s="41"/>
      <c r="GFH10" s="41"/>
      <c r="GFI10" s="41"/>
      <c r="GFJ10" s="41"/>
      <c r="GFK10" s="41"/>
      <c r="GFL10" s="41"/>
      <c r="GFM10" s="41"/>
      <c r="GFN10" s="41"/>
      <c r="GFO10" s="41"/>
      <c r="GFP10" s="41"/>
      <c r="GFQ10" s="41"/>
      <c r="GFR10" s="41"/>
      <c r="GFS10" s="41"/>
      <c r="GFT10" s="41"/>
      <c r="GFU10" s="41"/>
      <c r="GFV10" s="41"/>
      <c r="GFW10" s="41"/>
      <c r="GFX10" s="41"/>
      <c r="GFY10" s="41"/>
      <c r="GFZ10" s="41"/>
      <c r="GGA10" s="41"/>
      <c r="GGB10" s="41"/>
      <c r="GGC10" s="41"/>
      <c r="GGD10" s="41"/>
      <c r="GGE10" s="41"/>
      <c r="GGF10" s="41"/>
      <c r="GGG10" s="41"/>
      <c r="GGH10" s="41"/>
      <c r="GGI10" s="41"/>
      <c r="GGJ10" s="41"/>
      <c r="GGK10" s="41"/>
      <c r="GGL10" s="41"/>
      <c r="GGM10" s="41"/>
      <c r="GGN10" s="41"/>
      <c r="GGO10" s="41"/>
      <c r="GGP10" s="41"/>
      <c r="GGQ10" s="41"/>
      <c r="GGR10" s="41"/>
      <c r="GGS10" s="41"/>
      <c r="GGT10" s="41"/>
      <c r="GGU10" s="41"/>
      <c r="GGV10" s="41"/>
      <c r="GGW10" s="41"/>
      <c r="GGX10" s="41"/>
      <c r="GGY10" s="41"/>
      <c r="GGZ10" s="41"/>
      <c r="GHA10" s="41"/>
      <c r="GHB10" s="41"/>
      <c r="GHC10" s="41"/>
      <c r="GHD10" s="41"/>
      <c r="GHE10" s="41"/>
      <c r="GHF10" s="41"/>
      <c r="GHG10" s="41"/>
      <c r="GHH10" s="41"/>
      <c r="GHI10" s="41"/>
      <c r="GHJ10" s="41"/>
      <c r="GHK10" s="41"/>
      <c r="GHL10" s="41"/>
      <c r="GHM10" s="41"/>
      <c r="GHN10" s="41"/>
      <c r="GHO10" s="41"/>
      <c r="GHP10" s="41"/>
      <c r="GHQ10" s="41"/>
      <c r="GHR10" s="41"/>
      <c r="GHS10" s="41"/>
      <c r="GHT10" s="41"/>
      <c r="GHU10" s="41"/>
      <c r="GHV10" s="41"/>
      <c r="GHW10" s="41"/>
      <c r="GHX10" s="41"/>
      <c r="GHY10" s="41"/>
      <c r="GHZ10" s="41"/>
      <c r="GIA10" s="41"/>
      <c r="GIB10" s="41"/>
      <c r="GIC10" s="41"/>
      <c r="GID10" s="41"/>
      <c r="GIE10" s="41"/>
      <c r="GIF10" s="41"/>
      <c r="GIG10" s="41"/>
      <c r="GIH10" s="41"/>
      <c r="GII10" s="41"/>
      <c r="GIJ10" s="41"/>
      <c r="GIK10" s="41"/>
      <c r="GIL10" s="41"/>
      <c r="GIM10" s="41"/>
      <c r="GIN10" s="41"/>
      <c r="GIO10" s="41"/>
      <c r="GIP10" s="41"/>
      <c r="GIQ10" s="41"/>
      <c r="GIR10" s="41"/>
      <c r="GIS10" s="41"/>
      <c r="GIT10" s="41"/>
      <c r="GIU10" s="41"/>
      <c r="GIV10" s="41"/>
      <c r="GIW10" s="41"/>
      <c r="GIX10" s="41"/>
      <c r="GIY10" s="41"/>
      <c r="GIZ10" s="41"/>
      <c r="GJA10" s="41"/>
      <c r="GJB10" s="41"/>
      <c r="GJC10" s="41"/>
      <c r="GJD10" s="41"/>
      <c r="GJE10" s="41"/>
      <c r="GJF10" s="41"/>
      <c r="GJG10" s="41"/>
      <c r="GJH10" s="41"/>
      <c r="GJI10" s="41"/>
      <c r="GJJ10" s="41"/>
      <c r="GJK10" s="41"/>
      <c r="GJL10" s="41"/>
      <c r="GJM10" s="41"/>
      <c r="GJN10" s="41"/>
      <c r="GJO10" s="41"/>
      <c r="GJP10" s="41"/>
      <c r="GJQ10" s="41"/>
      <c r="GJR10" s="41"/>
      <c r="GJS10" s="41"/>
      <c r="GJT10" s="41"/>
      <c r="GJU10" s="41"/>
      <c r="GJV10" s="41"/>
      <c r="GJW10" s="41"/>
      <c r="GJX10" s="41"/>
      <c r="GJY10" s="41"/>
      <c r="GJZ10" s="41"/>
      <c r="GKA10" s="41"/>
      <c r="GKB10" s="41"/>
      <c r="GKC10" s="41"/>
      <c r="GKD10" s="41"/>
      <c r="GKE10" s="41"/>
      <c r="GKF10" s="41"/>
      <c r="GKG10" s="41"/>
      <c r="GKH10" s="41"/>
      <c r="GKI10" s="41"/>
      <c r="GKJ10" s="41"/>
      <c r="GKK10" s="41"/>
      <c r="GKL10" s="41"/>
      <c r="GKM10" s="41"/>
      <c r="GKN10" s="41"/>
      <c r="GKO10" s="41"/>
      <c r="GKP10" s="41"/>
      <c r="GKQ10" s="41"/>
      <c r="GKR10" s="41"/>
      <c r="GKS10" s="41"/>
      <c r="GKT10" s="41"/>
      <c r="GKU10" s="41"/>
      <c r="GKV10" s="41"/>
      <c r="GKW10" s="41"/>
      <c r="GKX10" s="41"/>
      <c r="GKY10" s="41"/>
      <c r="GKZ10" s="41"/>
      <c r="GLA10" s="41"/>
      <c r="GLB10" s="41"/>
      <c r="GLC10" s="41"/>
      <c r="GLD10" s="41"/>
      <c r="GLE10" s="41"/>
      <c r="GLF10" s="41"/>
      <c r="GLG10" s="41"/>
      <c r="GLH10" s="41"/>
      <c r="GLI10" s="41"/>
      <c r="GLJ10" s="41"/>
      <c r="GLK10" s="41"/>
      <c r="GLL10" s="41"/>
      <c r="GLM10" s="41"/>
      <c r="GLN10" s="41"/>
      <c r="GLO10" s="41"/>
      <c r="GLP10" s="41"/>
      <c r="GLQ10" s="41"/>
      <c r="GLR10" s="41"/>
      <c r="GLS10" s="41"/>
      <c r="GLT10" s="41"/>
      <c r="GLU10" s="41"/>
      <c r="GLV10" s="41"/>
      <c r="GLW10" s="41"/>
      <c r="GLX10" s="41"/>
      <c r="GLY10" s="41"/>
      <c r="GLZ10" s="41"/>
      <c r="GMA10" s="41"/>
      <c r="GMB10" s="41"/>
      <c r="GMC10" s="41"/>
      <c r="GMD10" s="41"/>
      <c r="GME10" s="41"/>
      <c r="GMF10" s="41"/>
      <c r="GMG10" s="41"/>
      <c r="GMH10" s="41"/>
      <c r="GMI10" s="41"/>
      <c r="GMJ10" s="41"/>
      <c r="GMK10" s="41"/>
      <c r="GML10" s="41"/>
      <c r="GMM10" s="41"/>
      <c r="GMN10" s="41"/>
      <c r="GMO10" s="41"/>
      <c r="GMP10" s="41"/>
      <c r="GMQ10" s="41"/>
      <c r="GMR10" s="41"/>
      <c r="GMS10" s="41"/>
      <c r="GMT10" s="41"/>
      <c r="GMU10" s="41"/>
      <c r="GMV10" s="41"/>
      <c r="GMW10" s="41"/>
      <c r="GMX10" s="41"/>
      <c r="GMY10" s="41"/>
      <c r="GMZ10" s="41"/>
      <c r="GNA10" s="41"/>
      <c r="GNB10" s="41"/>
      <c r="GNC10" s="41"/>
      <c r="GND10" s="41"/>
      <c r="GNE10" s="41"/>
      <c r="GNF10" s="41"/>
      <c r="GNG10" s="41"/>
      <c r="GNH10" s="41"/>
      <c r="GNI10" s="41"/>
      <c r="GNJ10" s="41"/>
      <c r="GNK10" s="41"/>
      <c r="GNL10" s="41"/>
      <c r="GNM10" s="41"/>
      <c r="GNN10" s="41"/>
      <c r="GNO10" s="41"/>
      <c r="GNP10" s="41"/>
      <c r="GNQ10" s="41"/>
      <c r="GNR10" s="41"/>
      <c r="GNS10" s="41"/>
      <c r="GNT10" s="41"/>
      <c r="GNU10" s="41"/>
      <c r="GNV10" s="41"/>
      <c r="GNW10" s="41"/>
      <c r="GNX10" s="41"/>
      <c r="GNY10" s="41"/>
      <c r="GNZ10" s="41"/>
      <c r="GOA10" s="41"/>
      <c r="GOB10" s="41"/>
      <c r="GOC10" s="41"/>
      <c r="GOD10" s="41"/>
      <c r="GOE10" s="41"/>
      <c r="GOF10" s="41"/>
      <c r="GOG10" s="41"/>
      <c r="GOH10" s="41"/>
      <c r="GOI10" s="41"/>
      <c r="GOJ10" s="41"/>
      <c r="GOK10" s="41"/>
      <c r="GOL10" s="41"/>
      <c r="GOM10" s="41"/>
      <c r="GON10" s="41"/>
      <c r="GOO10" s="41"/>
      <c r="GOP10" s="41"/>
      <c r="GOQ10" s="41"/>
      <c r="GOR10" s="41"/>
      <c r="GOS10" s="41"/>
      <c r="GOT10" s="41"/>
      <c r="GOU10" s="41"/>
      <c r="GOV10" s="41"/>
      <c r="GOW10" s="41"/>
      <c r="GOX10" s="41"/>
      <c r="GOY10" s="41"/>
      <c r="GOZ10" s="41"/>
      <c r="GPA10" s="41"/>
      <c r="GPB10" s="41"/>
      <c r="GPC10" s="41"/>
      <c r="GPD10" s="41"/>
      <c r="GPE10" s="41"/>
      <c r="GPF10" s="41"/>
      <c r="GPG10" s="41"/>
      <c r="GPH10" s="41"/>
      <c r="GPI10" s="41"/>
      <c r="GPJ10" s="41"/>
      <c r="GPK10" s="41"/>
      <c r="GPL10" s="41"/>
      <c r="GPM10" s="41"/>
      <c r="GPN10" s="41"/>
      <c r="GPO10" s="41"/>
      <c r="GPP10" s="41"/>
      <c r="GPQ10" s="41"/>
      <c r="GPR10" s="41"/>
      <c r="GPS10" s="41"/>
      <c r="GPT10" s="41"/>
      <c r="GPU10" s="41"/>
      <c r="GPV10" s="41"/>
      <c r="GPW10" s="41"/>
      <c r="GPX10" s="41"/>
      <c r="GPY10" s="41"/>
      <c r="GPZ10" s="41"/>
      <c r="GQA10" s="41"/>
      <c r="GQB10" s="41"/>
      <c r="GQC10" s="41"/>
      <c r="GQD10" s="41"/>
      <c r="GQE10" s="41"/>
      <c r="GQF10" s="41"/>
      <c r="GQG10" s="41"/>
      <c r="GQH10" s="41"/>
      <c r="GQI10" s="41"/>
      <c r="GQJ10" s="41"/>
      <c r="GQK10" s="41"/>
      <c r="GQL10" s="41"/>
      <c r="GQM10" s="41"/>
      <c r="GQN10" s="41"/>
      <c r="GQO10" s="41"/>
      <c r="GQP10" s="41"/>
      <c r="GQQ10" s="41"/>
      <c r="GQR10" s="41"/>
      <c r="GQS10" s="41"/>
      <c r="GQT10" s="41"/>
      <c r="GQU10" s="41"/>
      <c r="GQV10" s="41"/>
      <c r="GQW10" s="41"/>
      <c r="GQX10" s="41"/>
      <c r="GQY10" s="41"/>
      <c r="GQZ10" s="41"/>
      <c r="GRA10" s="41"/>
      <c r="GRB10" s="41"/>
      <c r="GRC10" s="41"/>
      <c r="GRD10" s="41"/>
      <c r="GRE10" s="41"/>
      <c r="GRF10" s="41"/>
      <c r="GRG10" s="41"/>
      <c r="GRH10" s="41"/>
      <c r="GRI10" s="41"/>
      <c r="GRJ10" s="41"/>
      <c r="GRK10" s="41"/>
      <c r="GRL10" s="41"/>
      <c r="GRM10" s="41"/>
      <c r="GRN10" s="41"/>
      <c r="GRO10" s="41"/>
      <c r="GRP10" s="41"/>
      <c r="GRQ10" s="41"/>
      <c r="GRR10" s="41"/>
      <c r="GRS10" s="41"/>
      <c r="GRT10" s="41"/>
      <c r="GRU10" s="41"/>
      <c r="GRV10" s="41"/>
      <c r="GRW10" s="41"/>
      <c r="GRX10" s="41"/>
      <c r="GRY10" s="41"/>
      <c r="GRZ10" s="41"/>
      <c r="GSA10" s="41"/>
      <c r="GSB10" s="41"/>
      <c r="GSC10" s="41"/>
      <c r="GSD10" s="41"/>
      <c r="GSE10" s="41"/>
      <c r="GSF10" s="41"/>
      <c r="GSG10" s="41"/>
      <c r="GSH10" s="41"/>
      <c r="GSI10" s="41"/>
      <c r="GSJ10" s="41"/>
      <c r="GSK10" s="41"/>
      <c r="GSL10" s="41"/>
      <c r="GSM10" s="41"/>
      <c r="GSN10" s="41"/>
      <c r="GSO10" s="41"/>
      <c r="GSP10" s="41"/>
      <c r="GSQ10" s="41"/>
      <c r="GSR10" s="41"/>
      <c r="GSS10" s="41"/>
      <c r="GST10" s="41"/>
      <c r="GSU10" s="41"/>
      <c r="GSV10" s="41"/>
      <c r="GSW10" s="41"/>
      <c r="GSX10" s="41"/>
      <c r="GSY10" s="41"/>
      <c r="GSZ10" s="41"/>
      <c r="GTA10" s="41"/>
      <c r="GTB10" s="41"/>
      <c r="GTC10" s="41"/>
      <c r="GTD10" s="41"/>
      <c r="GTE10" s="41"/>
      <c r="GTF10" s="41"/>
      <c r="GTG10" s="41"/>
      <c r="GTH10" s="41"/>
      <c r="GTI10" s="41"/>
      <c r="GTJ10" s="41"/>
      <c r="GTK10" s="41"/>
      <c r="GTL10" s="41"/>
      <c r="GTM10" s="41"/>
      <c r="GTN10" s="41"/>
      <c r="GTO10" s="41"/>
      <c r="GTP10" s="41"/>
      <c r="GTQ10" s="41"/>
      <c r="GTR10" s="41"/>
      <c r="GTS10" s="41"/>
      <c r="GTT10" s="41"/>
      <c r="GTU10" s="41"/>
      <c r="GTV10" s="41"/>
      <c r="GTW10" s="41"/>
      <c r="GTX10" s="41"/>
      <c r="GTY10" s="41"/>
      <c r="GTZ10" s="41"/>
      <c r="GUA10" s="41"/>
      <c r="GUB10" s="41"/>
      <c r="GUC10" s="41"/>
      <c r="GUD10" s="41"/>
      <c r="GUE10" s="41"/>
      <c r="GUF10" s="41"/>
      <c r="GUG10" s="41"/>
      <c r="GUH10" s="41"/>
      <c r="GUI10" s="41"/>
      <c r="GUJ10" s="41"/>
      <c r="GUK10" s="41"/>
      <c r="GUL10" s="41"/>
      <c r="GUM10" s="41"/>
      <c r="GUN10" s="41"/>
      <c r="GUO10" s="41"/>
      <c r="GUP10" s="41"/>
      <c r="GUQ10" s="41"/>
      <c r="GUR10" s="41"/>
      <c r="GUS10" s="41"/>
      <c r="GUT10" s="41"/>
      <c r="GUU10" s="41"/>
      <c r="GUV10" s="41"/>
      <c r="GUW10" s="41"/>
      <c r="GUX10" s="41"/>
      <c r="GUY10" s="41"/>
      <c r="GUZ10" s="41"/>
      <c r="GVA10" s="41"/>
      <c r="GVB10" s="41"/>
      <c r="GVC10" s="41"/>
      <c r="GVD10" s="41"/>
      <c r="GVE10" s="41"/>
      <c r="GVF10" s="41"/>
      <c r="GVG10" s="41"/>
      <c r="GVH10" s="41"/>
      <c r="GVI10" s="41"/>
      <c r="GVJ10" s="41"/>
      <c r="GVK10" s="41"/>
      <c r="GVL10" s="41"/>
      <c r="GVM10" s="41"/>
      <c r="GVN10" s="41"/>
      <c r="GVO10" s="41"/>
      <c r="GVP10" s="41"/>
      <c r="GVQ10" s="41"/>
      <c r="GVR10" s="41"/>
      <c r="GVS10" s="41"/>
      <c r="GVT10" s="41"/>
      <c r="GVU10" s="41"/>
      <c r="GVV10" s="41"/>
      <c r="GVW10" s="41"/>
      <c r="GVX10" s="41"/>
      <c r="GVY10" s="41"/>
      <c r="GVZ10" s="41"/>
      <c r="GWA10" s="41"/>
      <c r="GWB10" s="41"/>
      <c r="GWC10" s="41"/>
      <c r="GWD10" s="41"/>
      <c r="GWE10" s="41"/>
      <c r="GWF10" s="41"/>
      <c r="GWG10" s="41"/>
      <c r="GWH10" s="41"/>
      <c r="GWI10" s="41"/>
      <c r="GWJ10" s="41"/>
      <c r="GWK10" s="41"/>
      <c r="GWL10" s="41"/>
      <c r="GWM10" s="41"/>
      <c r="GWN10" s="41"/>
      <c r="GWO10" s="41"/>
      <c r="GWP10" s="41"/>
      <c r="GWQ10" s="41"/>
      <c r="GWR10" s="41"/>
      <c r="GWS10" s="41"/>
      <c r="GWT10" s="41"/>
      <c r="GWU10" s="41"/>
      <c r="GWV10" s="41"/>
      <c r="GWW10" s="41"/>
      <c r="GWX10" s="41"/>
      <c r="GWY10" s="41"/>
      <c r="GWZ10" s="41"/>
      <c r="GXA10" s="41"/>
      <c r="GXB10" s="41"/>
      <c r="GXC10" s="41"/>
      <c r="GXD10" s="41"/>
      <c r="GXE10" s="41"/>
      <c r="GXF10" s="41"/>
      <c r="GXG10" s="41"/>
      <c r="GXH10" s="41"/>
      <c r="GXI10" s="41"/>
      <c r="GXJ10" s="41"/>
      <c r="GXK10" s="41"/>
      <c r="GXL10" s="41"/>
      <c r="GXM10" s="41"/>
      <c r="GXN10" s="41"/>
      <c r="GXO10" s="41"/>
      <c r="GXP10" s="41"/>
      <c r="GXQ10" s="41"/>
      <c r="GXR10" s="41"/>
      <c r="GXS10" s="41"/>
      <c r="GXT10" s="41"/>
      <c r="GXU10" s="41"/>
      <c r="GXV10" s="41"/>
      <c r="GXW10" s="41"/>
      <c r="GXX10" s="41"/>
      <c r="GXY10" s="41"/>
      <c r="GXZ10" s="41"/>
      <c r="GYA10" s="41"/>
      <c r="GYB10" s="41"/>
      <c r="GYC10" s="41"/>
      <c r="GYD10" s="41"/>
      <c r="GYE10" s="41"/>
      <c r="GYF10" s="41"/>
      <c r="GYG10" s="41"/>
      <c r="GYH10" s="41"/>
      <c r="GYI10" s="41"/>
      <c r="GYJ10" s="41"/>
      <c r="GYK10" s="41"/>
      <c r="GYL10" s="41"/>
      <c r="GYM10" s="41"/>
      <c r="GYN10" s="41"/>
      <c r="GYO10" s="41"/>
      <c r="GYP10" s="41"/>
      <c r="GYQ10" s="41"/>
      <c r="GYR10" s="41"/>
      <c r="GYS10" s="41"/>
      <c r="GYT10" s="41"/>
      <c r="GYU10" s="41"/>
      <c r="GYV10" s="41"/>
      <c r="GYW10" s="41"/>
      <c r="GYX10" s="41"/>
      <c r="GYY10" s="41"/>
      <c r="GYZ10" s="41"/>
      <c r="GZA10" s="41"/>
      <c r="GZB10" s="41"/>
      <c r="GZC10" s="41"/>
      <c r="GZD10" s="41"/>
      <c r="GZE10" s="41"/>
      <c r="GZF10" s="41"/>
      <c r="GZG10" s="41"/>
      <c r="GZH10" s="41"/>
      <c r="GZI10" s="41"/>
      <c r="GZJ10" s="41"/>
      <c r="GZK10" s="41"/>
      <c r="GZL10" s="41"/>
      <c r="GZM10" s="41"/>
      <c r="GZN10" s="41"/>
      <c r="GZO10" s="41"/>
      <c r="GZP10" s="41"/>
      <c r="GZQ10" s="41"/>
      <c r="GZR10" s="41"/>
      <c r="GZS10" s="41"/>
      <c r="GZT10" s="41"/>
      <c r="GZU10" s="41"/>
      <c r="GZV10" s="41"/>
      <c r="GZW10" s="41"/>
      <c r="GZX10" s="41"/>
      <c r="GZY10" s="41"/>
      <c r="GZZ10" s="41"/>
      <c r="HAA10" s="41"/>
      <c r="HAB10" s="41"/>
      <c r="HAC10" s="41"/>
      <c r="HAD10" s="41"/>
      <c r="HAE10" s="41"/>
      <c r="HAF10" s="41"/>
      <c r="HAG10" s="41"/>
      <c r="HAH10" s="41"/>
      <c r="HAI10" s="41"/>
      <c r="HAJ10" s="41"/>
      <c r="HAK10" s="41"/>
      <c r="HAL10" s="41"/>
      <c r="HAM10" s="41"/>
      <c r="HAN10" s="41"/>
      <c r="HAO10" s="41"/>
      <c r="HAP10" s="41"/>
      <c r="HAQ10" s="41"/>
      <c r="HAR10" s="41"/>
      <c r="HAS10" s="41"/>
      <c r="HAT10" s="41"/>
      <c r="HAU10" s="41"/>
      <c r="HAV10" s="41"/>
      <c r="HAW10" s="41"/>
      <c r="HAX10" s="41"/>
      <c r="HAY10" s="41"/>
      <c r="HAZ10" s="41"/>
      <c r="HBA10" s="41"/>
      <c r="HBB10" s="41"/>
      <c r="HBC10" s="41"/>
      <c r="HBD10" s="41"/>
      <c r="HBE10" s="41"/>
      <c r="HBF10" s="41"/>
      <c r="HBG10" s="41"/>
      <c r="HBH10" s="41"/>
      <c r="HBI10" s="41"/>
      <c r="HBJ10" s="41"/>
      <c r="HBK10" s="41"/>
      <c r="HBL10" s="41"/>
      <c r="HBM10" s="41"/>
      <c r="HBN10" s="41"/>
      <c r="HBO10" s="41"/>
      <c r="HBP10" s="41"/>
      <c r="HBQ10" s="41"/>
      <c r="HBR10" s="41"/>
      <c r="HBS10" s="41"/>
      <c r="HBT10" s="41"/>
      <c r="HBU10" s="41"/>
      <c r="HBV10" s="41"/>
      <c r="HBW10" s="41"/>
      <c r="HBX10" s="41"/>
      <c r="HBY10" s="41"/>
      <c r="HBZ10" s="41"/>
      <c r="HCA10" s="41"/>
      <c r="HCB10" s="41"/>
      <c r="HCC10" s="41"/>
      <c r="HCD10" s="41"/>
      <c r="HCE10" s="41"/>
      <c r="HCF10" s="41"/>
      <c r="HCG10" s="41"/>
      <c r="HCH10" s="41"/>
      <c r="HCI10" s="41"/>
      <c r="HCJ10" s="41"/>
      <c r="HCK10" s="41"/>
      <c r="HCL10" s="41"/>
      <c r="HCM10" s="41"/>
      <c r="HCN10" s="41"/>
      <c r="HCO10" s="41"/>
      <c r="HCP10" s="41"/>
      <c r="HCQ10" s="41"/>
      <c r="HCR10" s="41"/>
      <c r="HCS10" s="41"/>
      <c r="HCT10" s="41"/>
      <c r="HCU10" s="41"/>
      <c r="HCV10" s="41"/>
      <c r="HCW10" s="41"/>
      <c r="HCX10" s="41"/>
      <c r="HCY10" s="41"/>
      <c r="HCZ10" s="41"/>
      <c r="HDA10" s="41"/>
      <c r="HDB10" s="41"/>
      <c r="HDC10" s="41"/>
      <c r="HDD10" s="41"/>
      <c r="HDE10" s="41"/>
      <c r="HDF10" s="41"/>
      <c r="HDG10" s="41"/>
      <c r="HDH10" s="41"/>
      <c r="HDI10" s="41"/>
      <c r="HDJ10" s="41"/>
      <c r="HDK10" s="41"/>
      <c r="HDL10" s="41"/>
      <c r="HDM10" s="41"/>
      <c r="HDN10" s="41"/>
      <c r="HDO10" s="41"/>
      <c r="HDP10" s="41"/>
      <c r="HDQ10" s="41"/>
      <c r="HDR10" s="41"/>
      <c r="HDS10" s="41"/>
      <c r="HDT10" s="41"/>
      <c r="HDU10" s="41"/>
      <c r="HDV10" s="41"/>
      <c r="HDW10" s="41"/>
      <c r="HDX10" s="41"/>
      <c r="HDY10" s="41"/>
      <c r="HDZ10" s="41"/>
      <c r="HEA10" s="41"/>
      <c r="HEB10" s="41"/>
      <c r="HEC10" s="41"/>
      <c r="HED10" s="41"/>
      <c r="HEE10" s="41"/>
      <c r="HEF10" s="41"/>
      <c r="HEG10" s="41"/>
      <c r="HEH10" s="41"/>
      <c r="HEI10" s="41"/>
      <c r="HEJ10" s="41"/>
      <c r="HEK10" s="41"/>
      <c r="HEL10" s="41"/>
      <c r="HEM10" s="41"/>
      <c r="HEN10" s="41"/>
      <c r="HEO10" s="41"/>
      <c r="HEP10" s="41"/>
      <c r="HEQ10" s="41"/>
      <c r="HER10" s="41"/>
      <c r="HES10" s="41"/>
      <c r="HET10" s="41"/>
      <c r="HEU10" s="41"/>
      <c r="HEV10" s="41"/>
      <c r="HEW10" s="41"/>
      <c r="HEX10" s="41"/>
      <c r="HEY10" s="41"/>
      <c r="HEZ10" s="41"/>
      <c r="HFA10" s="41"/>
      <c r="HFB10" s="41"/>
      <c r="HFC10" s="41"/>
      <c r="HFD10" s="41"/>
      <c r="HFE10" s="41"/>
      <c r="HFF10" s="41"/>
      <c r="HFG10" s="41"/>
      <c r="HFH10" s="41"/>
      <c r="HFI10" s="41"/>
      <c r="HFJ10" s="41"/>
      <c r="HFK10" s="41"/>
      <c r="HFL10" s="41"/>
      <c r="HFM10" s="41"/>
      <c r="HFN10" s="41"/>
      <c r="HFO10" s="41"/>
      <c r="HFP10" s="41"/>
      <c r="HFQ10" s="41"/>
      <c r="HFR10" s="41"/>
      <c r="HFS10" s="41"/>
      <c r="HFT10" s="41"/>
      <c r="HFU10" s="41"/>
      <c r="HFV10" s="41"/>
      <c r="HFW10" s="41"/>
      <c r="HFX10" s="41"/>
      <c r="HFY10" s="41"/>
      <c r="HFZ10" s="41"/>
      <c r="HGA10" s="41"/>
      <c r="HGB10" s="41"/>
      <c r="HGC10" s="41"/>
      <c r="HGD10" s="41"/>
      <c r="HGE10" s="41"/>
      <c r="HGF10" s="41"/>
      <c r="HGG10" s="41"/>
      <c r="HGH10" s="41"/>
      <c r="HGI10" s="41"/>
      <c r="HGJ10" s="41"/>
      <c r="HGK10" s="41"/>
      <c r="HGL10" s="41"/>
      <c r="HGM10" s="41"/>
      <c r="HGN10" s="41"/>
      <c r="HGO10" s="41"/>
      <c r="HGP10" s="41"/>
      <c r="HGQ10" s="41"/>
      <c r="HGR10" s="41"/>
      <c r="HGS10" s="41"/>
      <c r="HGT10" s="41"/>
      <c r="HGU10" s="41"/>
      <c r="HGV10" s="41"/>
      <c r="HGW10" s="41"/>
      <c r="HGX10" s="41"/>
      <c r="HGY10" s="41"/>
      <c r="HGZ10" s="41"/>
      <c r="HHA10" s="41"/>
      <c r="HHB10" s="41"/>
      <c r="HHC10" s="41"/>
      <c r="HHD10" s="41"/>
      <c r="HHE10" s="41"/>
      <c r="HHF10" s="41"/>
      <c r="HHG10" s="41"/>
      <c r="HHH10" s="41"/>
      <c r="HHI10" s="41"/>
      <c r="HHJ10" s="41"/>
      <c r="HHK10" s="41"/>
      <c r="HHL10" s="41"/>
      <c r="HHM10" s="41"/>
      <c r="HHN10" s="41"/>
      <c r="HHO10" s="41"/>
      <c r="HHP10" s="41"/>
      <c r="HHQ10" s="41"/>
      <c r="HHR10" s="41"/>
      <c r="HHS10" s="41"/>
      <c r="HHT10" s="41"/>
      <c r="HHU10" s="41"/>
      <c r="HHV10" s="41"/>
      <c r="HHW10" s="41"/>
      <c r="HHX10" s="41"/>
      <c r="HHY10" s="41"/>
      <c r="HHZ10" s="41"/>
      <c r="HIA10" s="41"/>
      <c r="HIB10" s="41"/>
      <c r="HIC10" s="41"/>
      <c r="HID10" s="41"/>
      <c r="HIE10" s="41"/>
      <c r="HIF10" s="41"/>
      <c r="HIG10" s="41"/>
      <c r="HIH10" s="41"/>
      <c r="HII10" s="41"/>
      <c r="HIJ10" s="41"/>
      <c r="HIK10" s="41"/>
      <c r="HIL10" s="41"/>
      <c r="HIM10" s="41"/>
      <c r="HIN10" s="41"/>
      <c r="HIO10" s="41"/>
      <c r="HIP10" s="41"/>
      <c r="HIQ10" s="41"/>
      <c r="HIR10" s="41"/>
      <c r="HIS10" s="41"/>
      <c r="HIT10" s="41"/>
      <c r="HIU10" s="41"/>
      <c r="HIV10" s="41"/>
      <c r="HIW10" s="41"/>
      <c r="HIX10" s="41"/>
      <c r="HIY10" s="41"/>
      <c r="HIZ10" s="41"/>
      <c r="HJA10" s="41"/>
      <c r="HJB10" s="41"/>
      <c r="HJC10" s="41"/>
      <c r="HJD10" s="41"/>
      <c r="HJE10" s="41"/>
      <c r="HJF10" s="41"/>
      <c r="HJG10" s="41"/>
      <c r="HJH10" s="41"/>
      <c r="HJI10" s="41"/>
      <c r="HJJ10" s="41"/>
      <c r="HJK10" s="41"/>
      <c r="HJL10" s="41"/>
      <c r="HJM10" s="41"/>
      <c r="HJN10" s="41"/>
      <c r="HJO10" s="41"/>
      <c r="HJP10" s="41"/>
      <c r="HJQ10" s="41"/>
      <c r="HJR10" s="41"/>
      <c r="HJS10" s="41"/>
      <c r="HJT10" s="41"/>
      <c r="HJU10" s="41"/>
      <c r="HJV10" s="41"/>
      <c r="HJW10" s="41"/>
      <c r="HJX10" s="41"/>
      <c r="HJY10" s="41"/>
      <c r="HJZ10" s="41"/>
      <c r="HKA10" s="41"/>
      <c r="HKB10" s="41"/>
      <c r="HKC10" s="41"/>
      <c r="HKD10" s="41"/>
      <c r="HKE10" s="41"/>
      <c r="HKF10" s="41"/>
      <c r="HKG10" s="41"/>
      <c r="HKH10" s="41"/>
      <c r="HKI10" s="41"/>
      <c r="HKJ10" s="41"/>
      <c r="HKK10" s="41"/>
      <c r="HKL10" s="41"/>
      <c r="HKM10" s="41"/>
      <c r="HKN10" s="41"/>
      <c r="HKO10" s="41"/>
      <c r="HKP10" s="41"/>
      <c r="HKQ10" s="41"/>
      <c r="HKR10" s="41"/>
      <c r="HKS10" s="41"/>
      <c r="HKT10" s="41"/>
      <c r="HKU10" s="41"/>
      <c r="HKV10" s="41"/>
      <c r="HKW10" s="41"/>
      <c r="HKX10" s="41"/>
      <c r="HKY10" s="41"/>
      <c r="HKZ10" s="41"/>
      <c r="HLA10" s="41"/>
      <c r="HLB10" s="41"/>
      <c r="HLC10" s="41"/>
      <c r="HLD10" s="41"/>
      <c r="HLE10" s="41"/>
      <c r="HLF10" s="41"/>
      <c r="HLG10" s="41"/>
      <c r="HLH10" s="41"/>
      <c r="HLI10" s="41"/>
      <c r="HLJ10" s="41"/>
      <c r="HLK10" s="41"/>
      <c r="HLL10" s="41"/>
      <c r="HLM10" s="41"/>
      <c r="HLN10" s="41"/>
      <c r="HLO10" s="41"/>
      <c r="HLP10" s="41"/>
      <c r="HLQ10" s="41"/>
      <c r="HLR10" s="41"/>
      <c r="HLS10" s="41"/>
      <c r="HLT10" s="41"/>
      <c r="HLU10" s="41"/>
      <c r="HLV10" s="41"/>
      <c r="HLW10" s="41"/>
      <c r="HLX10" s="41"/>
      <c r="HLY10" s="41"/>
      <c r="HLZ10" s="41"/>
      <c r="HMA10" s="41"/>
      <c r="HMB10" s="41"/>
      <c r="HMC10" s="41"/>
      <c r="HMD10" s="41"/>
      <c r="HME10" s="41"/>
      <c r="HMF10" s="41"/>
      <c r="HMG10" s="41"/>
      <c r="HMH10" s="41"/>
      <c r="HMI10" s="41"/>
      <c r="HMJ10" s="41"/>
      <c r="HMK10" s="41"/>
      <c r="HML10" s="41"/>
      <c r="HMM10" s="41"/>
      <c r="HMN10" s="41"/>
      <c r="HMO10" s="41"/>
      <c r="HMP10" s="41"/>
      <c r="HMQ10" s="41"/>
      <c r="HMR10" s="41"/>
      <c r="HMS10" s="41"/>
      <c r="HMT10" s="41"/>
      <c r="HMU10" s="41"/>
      <c r="HMV10" s="41"/>
      <c r="HMW10" s="41"/>
      <c r="HMX10" s="41"/>
      <c r="HMY10" s="41"/>
      <c r="HMZ10" s="41"/>
      <c r="HNA10" s="41"/>
      <c r="HNB10" s="41"/>
      <c r="HNC10" s="41"/>
      <c r="HND10" s="41"/>
      <c r="HNE10" s="41"/>
      <c r="HNF10" s="41"/>
      <c r="HNG10" s="41"/>
      <c r="HNH10" s="41"/>
      <c r="HNI10" s="41"/>
      <c r="HNJ10" s="41"/>
      <c r="HNK10" s="41"/>
      <c r="HNL10" s="41"/>
      <c r="HNM10" s="41"/>
      <c r="HNN10" s="41"/>
      <c r="HNO10" s="41"/>
      <c r="HNP10" s="41"/>
      <c r="HNQ10" s="41"/>
      <c r="HNR10" s="41"/>
      <c r="HNS10" s="41"/>
      <c r="HNT10" s="41"/>
      <c r="HNU10" s="41"/>
      <c r="HNV10" s="41"/>
      <c r="HNW10" s="41"/>
      <c r="HNX10" s="41"/>
      <c r="HNY10" s="41"/>
      <c r="HNZ10" s="41"/>
      <c r="HOA10" s="41"/>
      <c r="HOB10" s="41"/>
      <c r="HOC10" s="41"/>
      <c r="HOD10" s="41"/>
      <c r="HOE10" s="41"/>
      <c r="HOF10" s="41"/>
      <c r="HOG10" s="41"/>
      <c r="HOH10" s="41"/>
      <c r="HOI10" s="41"/>
      <c r="HOJ10" s="41"/>
      <c r="HOK10" s="41"/>
      <c r="HOL10" s="41"/>
      <c r="HOM10" s="41"/>
      <c r="HON10" s="41"/>
      <c r="HOO10" s="41"/>
      <c r="HOP10" s="41"/>
      <c r="HOQ10" s="41"/>
      <c r="HOR10" s="41"/>
      <c r="HOS10" s="41"/>
      <c r="HOT10" s="41"/>
      <c r="HOU10" s="41"/>
      <c r="HOV10" s="41"/>
      <c r="HOW10" s="41"/>
      <c r="HOX10" s="41"/>
      <c r="HOY10" s="41"/>
      <c r="HOZ10" s="41"/>
      <c r="HPA10" s="41"/>
      <c r="HPB10" s="41"/>
      <c r="HPC10" s="41"/>
      <c r="HPD10" s="41"/>
      <c r="HPE10" s="41"/>
      <c r="HPF10" s="41"/>
      <c r="HPG10" s="41"/>
      <c r="HPH10" s="41"/>
      <c r="HPI10" s="41"/>
      <c r="HPJ10" s="41"/>
      <c r="HPK10" s="41"/>
      <c r="HPL10" s="41"/>
      <c r="HPM10" s="41"/>
      <c r="HPN10" s="41"/>
      <c r="HPO10" s="41"/>
      <c r="HPP10" s="41"/>
      <c r="HPQ10" s="41"/>
      <c r="HPR10" s="41"/>
      <c r="HPS10" s="41"/>
      <c r="HPT10" s="41"/>
      <c r="HPU10" s="41"/>
      <c r="HPV10" s="41"/>
      <c r="HPW10" s="41"/>
      <c r="HPX10" s="41"/>
      <c r="HPY10" s="41"/>
      <c r="HPZ10" s="41"/>
      <c r="HQA10" s="41"/>
      <c r="HQB10" s="41"/>
      <c r="HQC10" s="41"/>
      <c r="HQD10" s="41"/>
      <c r="HQE10" s="41"/>
      <c r="HQF10" s="41"/>
      <c r="HQG10" s="41"/>
      <c r="HQH10" s="41"/>
      <c r="HQI10" s="41"/>
      <c r="HQJ10" s="41"/>
      <c r="HQK10" s="41"/>
      <c r="HQL10" s="41"/>
      <c r="HQM10" s="41"/>
      <c r="HQN10" s="41"/>
      <c r="HQO10" s="41"/>
      <c r="HQP10" s="41"/>
      <c r="HQQ10" s="41"/>
      <c r="HQR10" s="41"/>
      <c r="HQS10" s="41"/>
      <c r="HQT10" s="41"/>
      <c r="HQU10" s="41"/>
      <c r="HQV10" s="41"/>
      <c r="HQW10" s="41"/>
      <c r="HQX10" s="41"/>
      <c r="HQY10" s="41"/>
      <c r="HQZ10" s="41"/>
      <c r="HRA10" s="41"/>
      <c r="HRB10" s="41"/>
      <c r="HRC10" s="41"/>
      <c r="HRD10" s="41"/>
      <c r="HRE10" s="41"/>
      <c r="HRF10" s="41"/>
      <c r="HRG10" s="41"/>
      <c r="HRH10" s="41"/>
      <c r="HRI10" s="41"/>
      <c r="HRJ10" s="41"/>
      <c r="HRK10" s="41"/>
      <c r="HRL10" s="41"/>
      <c r="HRM10" s="41"/>
      <c r="HRN10" s="41"/>
      <c r="HRO10" s="41"/>
      <c r="HRP10" s="41"/>
      <c r="HRQ10" s="41"/>
      <c r="HRR10" s="41"/>
      <c r="HRS10" s="41"/>
      <c r="HRT10" s="41"/>
      <c r="HRU10" s="41"/>
      <c r="HRV10" s="41"/>
      <c r="HRW10" s="41"/>
      <c r="HRX10" s="41"/>
      <c r="HRY10" s="41"/>
      <c r="HRZ10" s="41"/>
      <c r="HSA10" s="41"/>
      <c r="HSB10" s="41"/>
      <c r="HSC10" s="41"/>
      <c r="HSD10" s="41"/>
      <c r="HSE10" s="41"/>
      <c r="HSF10" s="41"/>
      <c r="HSG10" s="41"/>
      <c r="HSH10" s="41"/>
      <c r="HSI10" s="41"/>
      <c r="HSJ10" s="41"/>
      <c r="HSK10" s="41"/>
      <c r="HSL10" s="41"/>
      <c r="HSM10" s="41"/>
      <c r="HSN10" s="41"/>
      <c r="HSO10" s="41"/>
      <c r="HSP10" s="41"/>
      <c r="HSQ10" s="41"/>
      <c r="HSR10" s="41"/>
      <c r="HSS10" s="41"/>
      <c r="HST10" s="41"/>
      <c r="HSU10" s="41"/>
      <c r="HSV10" s="41"/>
      <c r="HSW10" s="41"/>
      <c r="HSX10" s="41"/>
      <c r="HSY10" s="41"/>
      <c r="HSZ10" s="41"/>
      <c r="HTA10" s="41"/>
      <c r="HTB10" s="41"/>
      <c r="HTC10" s="41"/>
      <c r="HTD10" s="41"/>
      <c r="HTE10" s="41"/>
      <c r="HTF10" s="41"/>
      <c r="HTG10" s="41"/>
      <c r="HTH10" s="41"/>
      <c r="HTI10" s="41"/>
      <c r="HTJ10" s="41"/>
      <c r="HTK10" s="41"/>
      <c r="HTL10" s="41"/>
      <c r="HTM10" s="41"/>
      <c r="HTN10" s="41"/>
      <c r="HTO10" s="41"/>
      <c r="HTP10" s="41"/>
      <c r="HTQ10" s="41"/>
      <c r="HTR10" s="41"/>
      <c r="HTS10" s="41"/>
      <c r="HTT10" s="41"/>
      <c r="HTU10" s="41"/>
      <c r="HTV10" s="41"/>
      <c r="HTW10" s="41"/>
      <c r="HTX10" s="41"/>
      <c r="HTY10" s="41"/>
      <c r="HTZ10" s="41"/>
      <c r="HUA10" s="41"/>
      <c r="HUB10" s="41"/>
      <c r="HUC10" s="41"/>
      <c r="HUD10" s="41"/>
      <c r="HUE10" s="41"/>
      <c r="HUF10" s="41"/>
      <c r="HUG10" s="41"/>
      <c r="HUH10" s="41"/>
      <c r="HUI10" s="41"/>
      <c r="HUJ10" s="41"/>
      <c r="HUK10" s="41"/>
      <c r="HUL10" s="41"/>
      <c r="HUM10" s="41"/>
      <c r="HUN10" s="41"/>
      <c r="HUO10" s="41"/>
      <c r="HUP10" s="41"/>
      <c r="HUQ10" s="41"/>
      <c r="HUR10" s="41"/>
      <c r="HUS10" s="41"/>
      <c r="HUT10" s="41"/>
      <c r="HUU10" s="41"/>
      <c r="HUV10" s="41"/>
      <c r="HUW10" s="41"/>
      <c r="HUX10" s="41"/>
      <c r="HUY10" s="41"/>
      <c r="HUZ10" s="41"/>
      <c r="HVA10" s="41"/>
      <c r="HVB10" s="41"/>
      <c r="HVC10" s="41"/>
      <c r="HVD10" s="41"/>
      <c r="HVE10" s="41"/>
      <c r="HVF10" s="41"/>
      <c r="HVG10" s="41"/>
      <c r="HVH10" s="41"/>
      <c r="HVI10" s="41"/>
      <c r="HVJ10" s="41"/>
      <c r="HVK10" s="41"/>
      <c r="HVL10" s="41"/>
      <c r="HVM10" s="41"/>
      <c r="HVN10" s="41"/>
      <c r="HVO10" s="41"/>
      <c r="HVP10" s="41"/>
      <c r="HVQ10" s="41"/>
      <c r="HVR10" s="41"/>
      <c r="HVS10" s="41"/>
      <c r="HVT10" s="41"/>
      <c r="HVU10" s="41"/>
      <c r="HVV10" s="41"/>
      <c r="HVW10" s="41"/>
      <c r="HVX10" s="41"/>
      <c r="HVY10" s="41"/>
      <c r="HVZ10" s="41"/>
      <c r="HWA10" s="41"/>
      <c r="HWB10" s="41"/>
      <c r="HWC10" s="41"/>
      <c r="HWD10" s="41"/>
      <c r="HWE10" s="41"/>
      <c r="HWF10" s="41"/>
      <c r="HWG10" s="41"/>
      <c r="HWH10" s="41"/>
      <c r="HWI10" s="41"/>
      <c r="HWJ10" s="41"/>
      <c r="HWK10" s="41"/>
      <c r="HWL10" s="41"/>
      <c r="HWM10" s="41"/>
      <c r="HWN10" s="41"/>
      <c r="HWO10" s="41"/>
      <c r="HWP10" s="41"/>
      <c r="HWQ10" s="41"/>
      <c r="HWR10" s="41"/>
      <c r="HWS10" s="41"/>
      <c r="HWT10" s="41"/>
      <c r="HWU10" s="41"/>
      <c r="HWV10" s="41"/>
      <c r="HWW10" s="41"/>
      <c r="HWX10" s="41"/>
      <c r="HWY10" s="41"/>
      <c r="HWZ10" s="41"/>
      <c r="HXA10" s="41"/>
      <c r="HXB10" s="41"/>
      <c r="HXC10" s="41"/>
      <c r="HXD10" s="41"/>
      <c r="HXE10" s="41"/>
      <c r="HXF10" s="41"/>
      <c r="HXG10" s="41"/>
      <c r="HXH10" s="41"/>
      <c r="HXI10" s="41"/>
      <c r="HXJ10" s="41"/>
      <c r="HXK10" s="41"/>
      <c r="HXL10" s="41"/>
      <c r="HXM10" s="41"/>
      <c r="HXN10" s="41"/>
      <c r="HXO10" s="41"/>
      <c r="HXP10" s="41"/>
      <c r="HXQ10" s="41"/>
      <c r="HXR10" s="41"/>
      <c r="HXS10" s="41"/>
      <c r="HXT10" s="41"/>
      <c r="HXU10" s="41"/>
      <c r="HXV10" s="41"/>
      <c r="HXW10" s="41"/>
      <c r="HXX10" s="41"/>
      <c r="HXY10" s="41"/>
      <c r="HXZ10" s="41"/>
      <c r="HYA10" s="41"/>
      <c r="HYB10" s="41"/>
      <c r="HYC10" s="41"/>
      <c r="HYD10" s="41"/>
      <c r="HYE10" s="41"/>
      <c r="HYF10" s="41"/>
      <c r="HYG10" s="41"/>
      <c r="HYH10" s="41"/>
      <c r="HYI10" s="41"/>
      <c r="HYJ10" s="41"/>
      <c r="HYK10" s="41"/>
      <c r="HYL10" s="41"/>
      <c r="HYM10" s="41"/>
      <c r="HYN10" s="41"/>
      <c r="HYO10" s="41"/>
      <c r="HYP10" s="41"/>
      <c r="HYQ10" s="41"/>
      <c r="HYR10" s="41"/>
      <c r="HYS10" s="41"/>
      <c r="HYT10" s="41"/>
      <c r="HYU10" s="41"/>
      <c r="HYV10" s="41"/>
      <c r="HYW10" s="41"/>
      <c r="HYX10" s="41"/>
      <c r="HYY10" s="41"/>
      <c r="HYZ10" s="41"/>
      <c r="HZA10" s="41"/>
      <c r="HZB10" s="41"/>
      <c r="HZC10" s="41"/>
      <c r="HZD10" s="41"/>
      <c r="HZE10" s="41"/>
      <c r="HZF10" s="41"/>
      <c r="HZG10" s="41"/>
      <c r="HZH10" s="41"/>
      <c r="HZI10" s="41"/>
      <c r="HZJ10" s="41"/>
      <c r="HZK10" s="41"/>
      <c r="HZL10" s="41"/>
      <c r="HZM10" s="41"/>
      <c r="HZN10" s="41"/>
      <c r="HZO10" s="41"/>
      <c r="HZP10" s="41"/>
      <c r="HZQ10" s="41"/>
      <c r="HZR10" s="41"/>
      <c r="HZS10" s="41"/>
      <c r="HZT10" s="41"/>
      <c r="HZU10" s="41"/>
      <c r="HZV10" s="41"/>
      <c r="HZW10" s="41"/>
      <c r="HZX10" s="41"/>
      <c r="HZY10" s="41"/>
      <c r="HZZ10" s="41"/>
      <c r="IAA10" s="41"/>
      <c r="IAB10" s="41"/>
      <c r="IAC10" s="41"/>
      <c r="IAD10" s="41"/>
      <c r="IAE10" s="41"/>
      <c r="IAF10" s="41"/>
      <c r="IAG10" s="41"/>
      <c r="IAH10" s="41"/>
      <c r="IAI10" s="41"/>
      <c r="IAJ10" s="41"/>
      <c r="IAK10" s="41"/>
      <c r="IAL10" s="41"/>
      <c r="IAM10" s="41"/>
      <c r="IAN10" s="41"/>
      <c r="IAO10" s="41"/>
      <c r="IAP10" s="41"/>
      <c r="IAQ10" s="41"/>
      <c r="IAR10" s="41"/>
      <c r="IAS10" s="41"/>
      <c r="IAT10" s="41"/>
      <c r="IAU10" s="41"/>
      <c r="IAV10" s="41"/>
      <c r="IAW10" s="41"/>
      <c r="IAX10" s="41"/>
      <c r="IAY10" s="41"/>
      <c r="IAZ10" s="41"/>
      <c r="IBA10" s="41"/>
      <c r="IBB10" s="41"/>
      <c r="IBC10" s="41"/>
      <c r="IBD10" s="41"/>
      <c r="IBE10" s="41"/>
      <c r="IBF10" s="41"/>
      <c r="IBG10" s="41"/>
      <c r="IBH10" s="41"/>
      <c r="IBI10" s="41"/>
      <c r="IBJ10" s="41"/>
      <c r="IBK10" s="41"/>
      <c r="IBL10" s="41"/>
      <c r="IBM10" s="41"/>
      <c r="IBN10" s="41"/>
      <c r="IBO10" s="41"/>
      <c r="IBP10" s="41"/>
      <c r="IBQ10" s="41"/>
      <c r="IBR10" s="41"/>
      <c r="IBS10" s="41"/>
      <c r="IBT10" s="41"/>
      <c r="IBU10" s="41"/>
      <c r="IBV10" s="41"/>
      <c r="IBW10" s="41"/>
      <c r="IBX10" s="41"/>
      <c r="IBY10" s="41"/>
      <c r="IBZ10" s="41"/>
      <c r="ICA10" s="41"/>
      <c r="ICB10" s="41"/>
      <c r="ICC10" s="41"/>
      <c r="ICD10" s="41"/>
      <c r="ICE10" s="41"/>
      <c r="ICF10" s="41"/>
      <c r="ICG10" s="41"/>
      <c r="ICH10" s="41"/>
      <c r="ICI10" s="41"/>
      <c r="ICJ10" s="41"/>
      <c r="ICK10" s="41"/>
      <c r="ICL10" s="41"/>
      <c r="ICM10" s="41"/>
      <c r="ICN10" s="41"/>
      <c r="ICO10" s="41"/>
      <c r="ICP10" s="41"/>
      <c r="ICQ10" s="41"/>
      <c r="ICR10" s="41"/>
      <c r="ICS10" s="41"/>
      <c r="ICT10" s="41"/>
      <c r="ICU10" s="41"/>
      <c r="ICV10" s="41"/>
      <c r="ICW10" s="41"/>
      <c r="ICX10" s="41"/>
      <c r="ICY10" s="41"/>
      <c r="ICZ10" s="41"/>
      <c r="IDA10" s="41"/>
      <c r="IDB10" s="41"/>
      <c r="IDC10" s="41"/>
      <c r="IDD10" s="41"/>
      <c r="IDE10" s="41"/>
      <c r="IDF10" s="41"/>
      <c r="IDG10" s="41"/>
      <c r="IDH10" s="41"/>
      <c r="IDI10" s="41"/>
      <c r="IDJ10" s="41"/>
      <c r="IDK10" s="41"/>
      <c r="IDL10" s="41"/>
      <c r="IDM10" s="41"/>
      <c r="IDN10" s="41"/>
      <c r="IDO10" s="41"/>
      <c r="IDP10" s="41"/>
      <c r="IDQ10" s="41"/>
      <c r="IDR10" s="41"/>
      <c r="IDS10" s="41"/>
      <c r="IDT10" s="41"/>
      <c r="IDU10" s="41"/>
      <c r="IDV10" s="41"/>
      <c r="IDW10" s="41"/>
      <c r="IDX10" s="41"/>
      <c r="IDY10" s="41"/>
      <c r="IDZ10" s="41"/>
      <c r="IEA10" s="41"/>
      <c r="IEB10" s="41"/>
      <c r="IEC10" s="41"/>
      <c r="IED10" s="41"/>
      <c r="IEE10" s="41"/>
      <c r="IEF10" s="41"/>
      <c r="IEG10" s="41"/>
      <c r="IEH10" s="41"/>
      <c r="IEI10" s="41"/>
      <c r="IEJ10" s="41"/>
      <c r="IEK10" s="41"/>
      <c r="IEL10" s="41"/>
      <c r="IEM10" s="41"/>
      <c r="IEN10" s="41"/>
      <c r="IEO10" s="41"/>
      <c r="IEP10" s="41"/>
      <c r="IEQ10" s="41"/>
      <c r="IER10" s="41"/>
      <c r="IES10" s="41"/>
      <c r="IET10" s="41"/>
      <c r="IEU10" s="41"/>
      <c r="IEV10" s="41"/>
      <c r="IEW10" s="41"/>
      <c r="IEX10" s="41"/>
      <c r="IEY10" s="41"/>
      <c r="IEZ10" s="41"/>
      <c r="IFA10" s="41"/>
      <c r="IFB10" s="41"/>
      <c r="IFC10" s="41"/>
      <c r="IFD10" s="41"/>
      <c r="IFE10" s="41"/>
      <c r="IFF10" s="41"/>
      <c r="IFG10" s="41"/>
      <c r="IFH10" s="41"/>
      <c r="IFI10" s="41"/>
      <c r="IFJ10" s="41"/>
      <c r="IFK10" s="41"/>
      <c r="IFL10" s="41"/>
      <c r="IFM10" s="41"/>
      <c r="IFN10" s="41"/>
      <c r="IFO10" s="41"/>
      <c r="IFP10" s="41"/>
      <c r="IFQ10" s="41"/>
      <c r="IFR10" s="41"/>
      <c r="IFS10" s="41"/>
      <c r="IFT10" s="41"/>
      <c r="IFU10" s="41"/>
      <c r="IFV10" s="41"/>
      <c r="IFW10" s="41"/>
      <c r="IFX10" s="41"/>
      <c r="IFY10" s="41"/>
      <c r="IFZ10" s="41"/>
      <c r="IGA10" s="41"/>
      <c r="IGB10" s="41"/>
      <c r="IGC10" s="41"/>
      <c r="IGD10" s="41"/>
      <c r="IGE10" s="41"/>
      <c r="IGF10" s="41"/>
      <c r="IGG10" s="41"/>
      <c r="IGH10" s="41"/>
      <c r="IGI10" s="41"/>
      <c r="IGJ10" s="41"/>
      <c r="IGK10" s="41"/>
      <c r="IGL10" s="41"/>
      <c r="IGM10" s="41"/>
      <c r="IGN10" s="41"/>
      <c r="IGO10" s="41"/>
      <c r="IGP10" s="41"/>
      <c r="IGQ10" s="41"/>
      <c r="IGR10" s="41"/>
      <c r="IGS10" s="41"/>
      <c r="IGT10" s="41"/>
      <c r="IGU10" s="41"/>
      <c r="IGV10" s="41"/>
      <c r="IGW10" s="41"/>
      <c r="IGX10" s="41"/>
      <c r="IGY10" s="41"/>
      <c r="IGZ10" s="41"/>
      <c r="IHA10" s="41"/>
      <c r="IHB10" s="41"/>
      <c r="IHC10" s="41"/>
      <c r="IHD10" s="41"/>
      <c r="IHE10" s="41"/>
      <c r="IHF10" s="41"/>
      <c r="IHG10" s="41"/>
      <c r="IHH10" s="41"/>
      <c r="IHI10" s="41"/>
      <c r="IHJ10" s="41"/>
      <c r="IHK10" s="41"/>
      <c r="IHL10" s="41"/>
      <c r="IHM10" s="41"/>
      <c r="IHN10" s="41"/>
      <c r="IHO10" s="41"/>
      <c r="IHP10" s="41"/>
      <c r="IHQ10" s="41"/>
      <c r="IHR10" s="41"/>
      <c r="IHS10" s="41"/>
      <c r="IHT10" s="41"/>
      <c r="IHU10" s="41"/>
      <c r="IHV10" s="41"/>
      <c r="IHW10" s="41"/>
      <c r="IHX10" s="41"/>
      <c r="IHY10" s="41"/>
      <c r="IHZ10" s="41"/>
      <c r="IIA10" s="41"/>
      <c r="IIB10" s="41"/>
      <c r="IIC10" s="41"/>
      <c r="IID10" s="41"/>
      <c r="IIE10" s="41"/>
      <c r="IIF10" s="41"/>
      <c r="IIG10" s="41"/>
      <c r="IIH10" s="41"/>
      <c r="III10" s="41"/>
      <c r="IIJ10" s="41"/>
      <c r="IIK10" s="41"/>
      <c r="IIL10" s="41"/>
      <c r="IIM10" s="41"/>
      <c r="IIN10" s="41"/>
      <c r="IIO10" s="41"/>
      <c r="IIP10" s="41"/>
      <c r="IIQ10" s="41"/>
      <c r="IIR10" s="41"/>
      <c r="IIS10" s="41"/>
      <c r="IIT10" s="41"/>
      <c r="IIU10" s="41"/>
      <c r="IIV10" s="41"/>
      <c r="IIW10" s="41"/>
      <c r="IIX10" s="41"/>
      <c r="IIY10" s="41"/>
      <c r="IIZ10" s="41"/>
      <c r="IJA10" s="41"/>
      <c r="IJB10" s="41"/>
      <c r="IJC10" s="41"/>
      <c r="IJD10" s="41"/>
      <c r="IJE10" s="41"/>
      <c r="IJF10" s="41"/>
      <c r="IJG10" s="41"/>
      <c r="IJH10" s="41"/>
      <c r="IJI10" s="41"/>
      <c r="IJJ10" s="41"/>
      <c r="IJK10" s="41"/>
      <c r="IJL10" s="41"/>
      <c r="IJM10" s="41"/>
      <c r="IJN10" s="41"/>
      <c r="IJO10" s="41"/>
      <c r="IJP10" s="41"/>
      <c r="IJQ10" s="41"/>
      <c r="IJR10" s="41"/>
      <c r="IJS10" s="41"/>
      <c r="IJT10" s="41"/>
      <c r="IJU10" s="41"/>
      <c r="IJV10" s="41"/>
      <c r="IJW10" s="41"/>
      <c r="IJX10" s="41"/>
      <c r="IJY10" s="41"/>
      <c r="IJZ10" s="41"/>
      <c r="IKA10" s="41"/>
      <c r="IKB10" s="41"/>
      <c r="IKC10" s="41"/>
      <c r="IKD10" s="41"/>
      <c r="IKE10" s="41"/>
      <c r="IKF10" s="41"/>
      <c r="IKG10" s="41"/>
      <c r="IKH10" s="41"/>
      <c r="IKI10" s="41"/>
      <c r="IKJ10" s="41"/>
      <c r="IKK10" s="41"/>
      <c r="IKL10" s="41"/>
      <c r="IKM10" s="41"/>
      <c r="IKN10" s="41"/>
      <c r="IKO10" s="41"/>
      <c r="IKP10" s="41"/>
      <c r="IKQ10" s="41"/>
      <c r="IKR10" s="41"/>
      <c r="IKS10" s="41"/>
      <c r="IKT10" s="41"/>
      <c r="IKU10" s="41"/>
      <c r="IKV10" s="41"/>
      <c r="IKW10" s="41"/>
      <c r="IKX10" s="41"/>
      <c r="IKY10" s="41"/>
      <c r="IKZ10" s="41"/>
      <c r="ILA10" s="41"/>
      <c r="ILB10" s="41"/>
      <c r="ILC10" s="41"/>
      <c r="ILD10" s="41"/>
      <c r="ILE10" s="41"/>
      <c r="ILF10" s="41"/>
      <c r="ILG10" s="41"/>
      <c r="ILH10" s="41"/>
      <c r="ILI10" s="41"/>
      <c r="ILJ10" s="41"/>
      <c r="ILK10" s="41"/>
      <c r="ILL10" s="41"/>
      <c r="ILM10" s="41"/>
      <c r="ILN10" s="41"/>
      <c r="ILO10" s="41"/>
      <c r="ILP10" s="41"/>
      <c r="ILQ10" s="41"/>
      <c r="ILR10" s="41"/>
      <c r="ILS10" s="41"/>
      <c r="ILT10" s="41"/>
      <c r="ILU10" s="41"/>
      <c r="ILV10" s="41"/>
      <c r="ILW10" s="41"/>
      <c r="ILX10" s="41"/>
      <c r="ILY10" s="41"/>
      <c r="ILZ10" s="41"/>
      <c r="IMA10" s="41"/>
      <c r="IMB10" s="41"/>
      <c r="IMC10" s="41"/>
      <c r="IMD10" s="41"/>
      <c r="IME10" s="41"/>
      <c r="IMF10" s="41"/>
      <c r="IMG10" s="41"/>
      <c r="IMH10" s="41"/>
      <c r="IMI10" s="41"/>
      <c r="IMJ10" s="41"/>
      <c r="IMK10" s="41"/>
      <c r="IML10" s="41"/>
      <c r="IMM10" s="41"/>
      <c r="IMN10" s="41"/>
      <c r="IMO10" s="41"/>
      <c r="IMP10" s="41"/>
      <c r="IMQ10" s="41"/>
      <c r="IMR10" s="41"/>
      <c r="IMS10" s="41"/>
      <c r="IMT10" s="41"/>
      <c r="IMU10" s="41"/>
      <c r="IMV10" s="41"/>
      <c r="IMW10" s="41"/>
      <c r="IMX10" s="41"/>
      <c r="IMY10" s="41"/>
      <c r="IMZ10" s="41"/>
      <c r="INA10" s="41"/>
      <c r="INB10" s="41"/>
      <c r="INC10" s="41"/>
      <c r="IND10" s="41"/>
      <c r="INE10" s="41"/>
      <c r="INF10" s="41"/>
      <c r="ING10" s="41"/>
      <c r="INH10" s="41"/>
      <c r="INI10" s="41"/>
      <c r="INJ10" s="41"/>
      <c r="INK10" s="41"/>
      <c r="INL10" s="41"/>
      <c r="INM10" s="41"/>
      <c r="INN10" s="41"/>
      <c r="INO10" s="41"/>
      <c r="INP10" s="41"/>
      <c r="INQ10" s="41"/>
      <c r="INR10" s="41"/>
      <c r="INS10" s="41"/>
      <c r="INT10" s="41"/>
      <c r="INU10" s="41"/>
      <c r="INV10" s="41"/>
      <c r="INW10" s="41"/>
      <c r="INX10" s="41"/>
      <c r="INY10" s="41"/>
      <c r="INZ10" s="41"/>
      <c r="IOA10" s="41"/>
      <c r="IOB10" s="41"/>
      <c r="IOC10" s="41"/>
      <c r="IOD10" s="41"/>
      <c r="IOE10" s="41"/>
      <c r="IOF10" s="41"/>
      <c r="IOG10" s="41"/>
      <c r="IOH10" s="41"/>
      <c r="IOI10" s="41"/>
      <c r="IOJ10" s="41"/>
      <c r="IOK10" s="41"/>
      <c r="IOL10" s="41"/>
      <c r="IOM10" s="41"/>
      <c r="ION10" s="41"/>
      <c r="IOO10" s="41"/>
      <c r="IOP10" s="41"/>
      <c r="IOQ10" s="41"/>
      <c r="IOR10" s="41"/>
      <c r="IOS10" s="41"/>
      <c r="IOT10" s="41"/>
      <c r="IOU10" s="41"/>
      <c r="IOV10" s="41"/>
      <c r="IOW10" s="41"/>
      <c r="IOX10" s="41"/>
      <c r="IOY10" s="41"/>
      <c r="IOZ10" s="41"/>
      <c r="IPA10" s="41"/>
      <c r="IPB10" s="41"/>
      <c r="IPC10" s="41"/>
      <c r="IPD10" s="41"/>
      <c r="IPE10" s="41"/>
      <c r="IPF10" s="41"/>
      <c r="IPG10" s="41"/>
      <c r="IPH10" s="41"/>
      <c r="IPI10" s="41"/>
      <c r="IPJ10" s="41"/>
      <c r="IPK10" s="41"/>
      <c r="IPL10" s="41"/>
      <c r="IPM10" s="41"/>
      <c r="IPN10" s="41"/>
      <c r="IPO10" s="41"/>
      <c r="IPP10" s="41"/>
      <c r="IPQ10" s="41"/>
      <c r="IPR10" s="41"/>
      <c r="IPS10" s="41"/>
      <c r="IPT10" s="41"/>
      <c r="IPU10" s="41"/>
      <c r="IPV10" s="41"/>
      <c r="IPW10" s="41"/>
      <c r="IPX10" s="41"/>
      <c r="IPY10" s="41"/>
      <c r="IPZ10" s="41"/>
      <c r="IQA10" s="41"/>
      <c r="IQB10" s="41"/>
      <c r="IQC10" s="41"/>
      <c r="IQD10" s="41"/>
      <c r="IQE10" s="41"/>
      <c r="IQF10" s="41"/>
      <c r="IQG10" s="41"/>
      <c r="IQH10" s="41"/>
      <c r="IQI10" s="41"/>
      <c r="IQJ10" s="41"/>
      <c r="IQK10" s="41"/>
      <c r="IQL10" s="41"/>
      <c r="IQM10" s="41"/>
      <c r="IQN10" s="41"/>
      <c r="IQO10" s="41"/>
      <c r="IQP10" s="41"/>
      <c r="IQQ10" s="41"/>
      <c r="IQR10" s="41"/>
      <c r="IQS10" s="41"/>
      <c r="IQT10" s="41"/>
      <c r="IQU10" s="41"/>
      <c r="IQV10" s="41"/>
      <c r="IQW10" s="41"/>
      <c r="IQX10" s="41"/>
      <c r="IQY10" s="41"/>
      <c r="IQZ10" s="41"/>
      <c r="IRA10" s="41"/>
      <c r="IRB10" s="41"/>
      <c r="IRC10" s="41"/>
      <c r="IRD10" s="41"/>
      <c r="IRE10" s="41"/>
      <c r="IRF10" s="41"/>
      <c r="IRG10" s="41"/>
      <c r="IRH10" s="41"/>
      <c r="IRI10" s="41"/>
      <c r="IRJ10" s="41"/>
      <c r="IRK10" s="41"/>
      <c r="IRL10" s="41"/>
      <c r="IRM10" s="41"/>
      <c r="IRN10" s="41"/>
      <c r="IRO10" s="41"/>
      <c r="IRP10" s="41"/>
      <c r="IRQ10" s="41"/>
      <c r="IRR10" s="41"/>
      <c r="IRS10" s="41"/>
      <c r="IRT10" s="41"/>
      <c r="IRU10" s="41"/>
      <c r="IRV10" s="41"/>
      <c r="IRW10" s="41"/>
      <c r="IRX10" s="41"/>
      <c r="IRY10" s="41"/>
      <c r="IRZ10" s="41"/>
      <c r="ISA10" s="41"/>
      <c r="ISB10" s="41"/>
      <c r="ISC10" s="41"/>
      <c r="ISD10" s="41"/>
      <c r="ISE10" s="41"/>
      <c r="ISF10" s="41"/>
      <c r="ISG10" s="41"/>
      <c r="ISH10" s="41"/>
      <c r="ISI10" s="41"/>
      <c r="ISJ10" s="41"/>
      <c r="ISK10" s="41"/>
      <c r="ISL10" s="41"/>
      <c r="ISM10" s="41"/>
      <c r="ISN10" s="41"/>
      <c r="ISO10" s="41"/>
      <c r="ISP10" s="41"/>
      <c r="ISQ10" s="41"/>
      <c r="ISR10" s="41"/>
      <c r="ISS10" s="41"/>
      <c r="IST10" s="41"/>
      <c r="ISU10" s="41"/>
      <c r="ISV10" s="41"/>
      <c r="ISW10" s="41"/>
      <c r="ISX10" s="41"/>
      <c r="ISY10" s="41"/>
      <c r="ISZ10" s="41"/>
      <c r="ITA10" s="41"/>
      <c r="ITB10" s="41"/>
      <c r="ITC10" s="41"/>
      <c r="ITD10" s="41"/>
      <c r="ITE10" s="41"/>
      <c r="ITF10" s="41"/>
      <c r="ITG10" s="41"/>
      <c r="ITH10" s="41"/>
      <c r="ITI10" s="41"/>
      <c r="ITJ10" s="41"/>
      <c r="ITK10" s="41"/>
      <c r="ITL10" s="41"/>
      <c r="ITM10" s="41"/>
      <c r="ITN10" s="41"/>
      <c r="ITO10" s="41"/>
      <c r="ITP10" s="41"/>
      <c r="ITQ10" s="41"/>
      <c r="ITR10" s="41"/>
      <c r="ITS10" s="41"/>
      <c r="ITT10" s="41"/>
      <c r="ITU10" s="41"/>
      <c r="ITV10" s="41"/>
      <c r="ITW10" s="41"/>
      <c r="ITX10" s="41"/>
      <c r="ITY10" s="41"/>
      <c r="ITZ10" s="41"/>
      <c r="IUA10" s="41"/>
      <c r="IUB10" s="41"/>
      <c r="IUC10" s="41"/>
      <c r="IUD10" s="41"/>
      <c r="IUE10" s="41"/>
      <c r="IUF10" s="41"/>
      <c r="IUG10" s="41"/>
      <c r="IUH10" s="41"/>
      <c r="IUI10" s="41"/>
      <c r="IUJ10" s="41"/>
      <c r="IUK10" s="41"/>
      <c r="IUL10" s="41"/>
      <c r="IUM10" s="41"/>
      <c r="IUN10" s="41"/>
      <c r="IUO10" s="41"/>
      <c r="IUP10" s="41"/>
      <c r="IUQ10" s="41"/>
      <c r="IUR10" s="41"/>
      <c r="IUS10" s="41"/>
      <c r="IUT10" s="41"/>
      <c r="IUU10" s="41"/>
      <c r="IUV10" s="41"/>
      <c r="IUW10" s="41"/>
      <c r="IUX10" s="41"/>
      <c r="IUY10" s="41"/>
      <c r="IUZ10" s="41"/>
      <c r="IVA10" s="41"/>
      <c r="IVB10" s="41"/>
      <c r="IVC10" s="41"/>
      <c r="IVD10" s="41"/>
      <c r="IVE10" s="41"/>
      <c r="IVF10" s="41"/>
      <c r="IVG10" s="41"/>
      <c r="IVH10" s="41"/>
      <c r="IVI10" s="41"/>
      <c r="IVJ10" s="41"/>
      <c r="IVK10" s="41"/>
      <c r="IVL10" s="41"/>
      <c r="IVM10" s="41"/>
      <c r="IVN10" s="41"/>
      <c r="IVO10" s="41"/>
      <c r="IVP10" s="41"/>
      <c r="IVQ10" s="41"/>
      <c r="IVR10" s="41"/>
      <c r="IVS10" s="41"/>
      <c r="IVT10" s="41"/>
      <c r="IVU10" s="41"/>
      <c r="IVV10" s="41"/>
      <c r="IVW10" s="41"/>
      <c r="IVX10" s="41"/>
      <c r="IVY10" s="41"/>
      <c r="IVZ10" s="41"/>
      <c r="IWA10" s="41"/>
      <c r="IWB10" s="41"/>
      <c r="IWC10" s="41"/>
      <c r="IWD10" s="41"/>
      <c r="IWE10" s="41"/>
      <c r="IWF10" s="41"/>
      <c r="IWG10" s="41"/>
      <c r="IWH10" s="41"/>
      <c r="IWI10" s="41"/>
      <c r="IWJ10" s="41"/>
      <c r="IWK10" s="41"/>
      <c r="IWL10" s="41"/>
      <c r="IWM10" s="41"/>
      <c r="IWN10" s="41"/>
      <c r="IWO10" s="41"/>
      <c r="IWP10" s="41"/>
      <c r="IWQ10" s="41"/>
      <c r="IWR10" s="41"/>
      <c r="IWS10" s="41"/>
      <c r="IWT10" s="41"/>
      <c r="IWU10" s="41"/>
      <c r="IWV10" s="41"/>
      <c r="IWW10" s="41"/>
      <c r="IWX10" s="41"/>
      <c r="IWY10" s="41"/>
      <c r="IWZ10" s="41"/>
      <c r="IXA10" s="41"/>
      <c r="IXB10" s="41"/>
      <c r="IXC10" s="41"/>
      <c r="IXD10" s="41"/>
      <c r="IXE10" s="41"/>
      <c r="IXF10" s="41"/>
      <c r="IXG10" s="41"/>
      <c r="IXH10" s="41"/>
      <c r="IXI10" s="41"/>
      <c r="IXJ10" s="41"/>
      <c r="IXK10" s="41"/>
      <c r="IXL10" s="41"/>
      <c r="IXM10" s="41"/>
      <c r="IXN10" s="41"/>
      <c r="IXO10" s="41"/>
      <c r="IXP10" s="41"/>
      <c r="IXQ10" s="41"/>
      <c r="IXR10" s="41"/>
      <c r="IXS10" s="41"/>
      <c r="IXT10" s="41"/>
      <c r="IXU10" s="41"/>
      <c r="IXV10" s="41"/>
      <c r="IXW10" s="41"/>
      <c r="IXX10" s="41"/>
      <c r="IXY10" s="41"/>
      <c r="IXZ10" s="41"/>
      <c r="IYA10" s="41"/>
      <c r="IYB10" s="41"/>
      <c r="IYC10" s="41"/>
      <c r="IYD10" s="41"/>
      <c r="IYE10" s="41"/>
      <c r="IYF10" s="41"/>
      <c r="IYG10" s="41"/>
      <c r="IYH10" s="41"/>
      <c r="IYI10" s="41"/>
      <c r="IYJ10" s="41"/>
      <c r="IYK10" s="41"/>
      <c r="IYL10" s="41"/>
      <c r="IYM10" s="41"/>
      <c r="IYN10" s="41"/>
      <c r="IYO10" s="41"/>
      <c r="IYP10" s="41"/>
      <c r="IYQ10" s="41"/>
      <c r="IYR10" s="41"/>
      <c r="IYS10" s="41"/>
      <c r="IYT10" s="41"/>
      <c r="IYU10" s="41"/>
      <c r="IYV10" s="41"/>
      <c r="IYW10" s="41"/>
      <c r="IYX10" s="41"/>
      <c r="IYY10" s="41"/>
      <c r="IYZ10" s="41"/>
      <c r="IZA10" s="41"/>
      <c r="IZB10" s="41"/>
      <c r="IZC10" s="41"/>
      <c r="IZD10" s="41"/>
      <c r="IZE10" s="41"/>
      <c r="IZF10" s="41"/>
      <c r="IZG10" s="41"/>
      <c r="IZH10" s="41"/>
      <c r="IZI10" s="41"/>
      <c r="IZJ10" s="41"/>
      <c r="IZK10" s="41"/>
      <c r="IZL10" s="41"/>
      <c r="IZM10" s="41"/>
      <c r="IZN10" s="41"/>
      <c r="IZO10" s="41"/>
      <c r="IZP10" s="41"/>
      <c r="IZQ10" s="41"/>
      <c r="IZR10" s="41"/>
      <c r="IZS10" s="41"/>
      <c r="IZT10" s="41"/>
      <c r="IZU10" s="41"/>
      <c r="IZV10" s="41"/>
      <c r="IZW10" s="41"/>
      <c r="IZX10" s="41"/>
      <c r="IZY10" s="41"/>
      <c r="IZZ10" s="41"/>
      <c r="JAA10" s="41"/>
      <c r="JAB10" s="41"/>
      <c r="JAC10" s="41"/>
      <c r="JAD10" s="41"/>
      <c r="JAE10" s="41"/>
      <c r="JAF10" s="41"/>
      <c r="JAG10" s="41"/>
      <c r="JAH10" s="41"/>
      <c r="JAI10" s="41"/>
      <c r="JAJ10" s="41"/>
      <c r="JAK10" s="41"/>
      <c r="JAL10" s="41"/>
      <c r="JAM10" s="41"/>
      <c r="JAN10" s="41"/>
      <c r="JAO10" s="41"/>
      <c r="JAP10" s="41"/>
      <c r="JAQ10" s="41"/>
      <c r="JAR10" s="41"/>
      <c r="JAS10" s="41"/>
      <c r="JAT10" s="41"/>
      <c r="JAU10" s="41"/>
      <c r="JAV10" s="41"/>
      <c r="JAW10" s="41"/>
      <c r="JAX10" s="41"/>
      <c r="JAY10" s="41"/>
      <c r="JAZ10" s="41"/>
      <c r="JBA10" s="41"/>
      <c r="JBB10" s="41"/>
      <c r="JBC10" s="41"/>
      <c r="JBD10" s="41"/>
      <c r="JBE10" s="41"/>
      <c r="JBF10" s="41"/>
      <c r="JBG10" s="41"/>
      <c r="JBH10" s="41"/>
      <c r="JBI10" s="41"/>
      <c r="JBJ10" s="41"/>
      <c r="JBK10" s="41"/>
      <c r="JBL10" s="41"/>
      <c r="JBM10" s="41"/>
      <c r="JBN10" s="41"/>
      <c r="JBO10" s="41"/>
      <c r="JBP10" s="41"/>
      <c r="JBQ10" s="41"/>
      <c r="JBR10" s="41"/>
      <c r="JBS10" s="41"/>
      <c r="JBT10" s="41"/>
      <c r="JBU10" s="41"/>
      <c r="JBV10" s="41"/>
      <c r="JBW10" s="41"/>
      <c r="JBX10" s="41"/>
      <c r="JBY10" s="41"/>
      <c r="JBZ10" s="41"/>
      <c r="JCA10" s="41"/>
      <c r="JCB10" s="41"/>
      <c r="JCC10" s="41"/>
      <c r="JCD10" s="41"/>
      <c r="JCE10" s="41"/>
      <c r="JCF10" s="41"/>
      <c r="JCG10" s="41"/>
      <c r="JCH10" s="41"/>
      <c r="JCI10" s="41"/>
      <c r="JCJ10" s="41"/>
      <c r="JCK10" s="41"/>
      <c r="JCL10" s="41"/>
      <c r="JCM10" s="41"/>
      <c r="JCN10" s="41"/>
      <c r="JCO10" s="41"/>
      <c r="JCP10" s="41"/>
      <c r="JCQ10" s="41"/>
      <c r="JCR10" s="41"/>
      <c r="JCS10" s="41"/>
      <c r="JCT10" s="41"/>
      <c r="JCU10" s="41"/>
      <c r="JCV10" s="41"/>
      <c r="JCW10" s="41"/>
      <c r="JCX10" s="41"/>
      <c r="JCY10" s="41"/>
      <c r="JCZ10" s="41"/>
      <c r="JDA10" s="41"/>
      <c r="JDB10" s="41"/>
      <c r="JDC10" s="41"/>
      <c r="JDD10" s="41"/>
      <c r="JDE10" s="41"/>
      <c r="JDF10" s="41"/>
      <c r="JDG10" s="41"/>
      <c r="JDH10" s="41"/>
      <c r="JDI10" s="41"/>
      <c r="JDJ10" s="41"/>
      <c r="JDK10" s="41"/>
      <c r="JDL10" s="41"/>
      <c r="JDM10" s="41"/>
      <c r="JDN10" s="41"/>
      <c r="JDO10" s="41"/>
      <c r="JDP10" s="41"/>
      <c r="JDQ10" s="41"/>
      <c r="JDR10" s="41"/>
      <c r="JDS10" s="41"/>
      <c r="JDT10" s="41"/>
      <c r="JDU10" s="41"/>
      <c r="JDV10" s="41"/>
      <c r="JDW10" s="41"/>
      <c r="JDX10" s="41"/>
      <c r="JDY10" s="41"/>
      <c r="JDZ10" s="41"/>
      <c r="JEA10" s="41"/>
      <c r="JEB10" s="41"/>
      <c r="JEC10" s="41"/>
      <c r="JED10" s="41"/>
      <c r="JEE10" s="41"/>
      <c r="JEF10" s="41"/>
      <c r="JEG10" s="41"/>
      <c r="JEH10" s="41"/>
      <c r="JEI10" s="41"/>
      <c r="JEJ10" s="41"/>
      <c r="JEK10" s="41"/>
      <c r="JEL10" s="41"/>
      <c r="JEM10" s="41"/>
      <c r="JEN10" s="41"/>
      <c r="JEO10" s="41"/>
      <c r="JEP10" s="41"/>
      <c r="JEQ10" s="41"/>
      <c r="JER10" s="41"/>
      <c r="JES10" s="41"/>
      <c r="JET10" s="41"/>
      <c r="JEU10" s="41"/>
      <c r="JEV10" s="41"/>
      <c r="JEW10" s="41"/>
      <c r="JEX10" s="41"/>
      <c r="JEY10" s="41"/>
      <c r="JEZ10" s="41"/>
      <c r="JFA10" s="41"/>
      <c r="JFB10" s="41"/>
      <c r="JFC10" s="41"/>
      <c r="JFD10" s="41"/>
      <c r="JFE10" s="41"/>
      <c r="JFF10" s="41"/>
      <c r="JFG10" s="41"/>
      <c r="JFH10" s="41"/>
      <c r="JFI10" s="41"/>
      <c r="JFJ10" s="41"/>
      <c r="JFK10" s="41"/>
      <c r="JFL10" s="41"/>
      <c r="JFM10" s="41"/>
      <c r="JFN10" s="41"/>
      <c r="JFO10" s="41"/>
      <c r="JFP10" s="41"/>
      <c r="JFQ10" s="41"/>
      <c r="JFR10" s="41"/>
      <c r="JFS10" s="41"/>
      <c r="JFT10" s="41"/>
      <c r="JFU10" s="41"/>
      <c r="JFV10" s="41"/>
      <c r="JFW10" s="41"/>
      <c r="JFX10" s="41"/>
      <c r="JFY10" s="41"/>
      <c r="JFZ10" s="41"/>
      <c r="JGA10" s="41"/>
      <c r="JGB10" s="41"/>
      <c r="JGC10" s="41"/>
      <c r="JGD10" s="41"/>
      <c r="JGE10" s="41"/>
      <c r="JGF10" s="41"/>
      <c r="JGG10" s="41"/>
      <c r="JGH10" s="41"/>
      <c r="JGI10" s="41"/>
      <c r="JGJ10" s="41"/>
      <c r="JGK10" s="41"/>
      <c r="JGL10" s="41"/>
      <c r="JGM10" s="41"/>
      <c r="JGN10" s="41"/>
      <c r="JGO10" s="41"/>
      <c r="JGP10" s="41"/>
      <c r="JGQ10" s="41"/>
      <c r="JGR10" s="41"/>
      <c r="JGS10" s="41"/>
      <c r="JGT10" s="41"/>
      <c r="JGU10" s="41"/>
      <c r="JGV10" s="41"/>
      <c r="JGW10" s="41"/>
      <c r="JGX10" s="41"/>
      <c r="JGY10" s="41"/>
      <c r="JGZ10" s="41"/>
      <c r="JHA10" s="41"/>
      <c r="JHB10" s="41"/>
      <c r="JHC10" s="41"/>
      <c r="JHD10" s="41"/>
      <c r="JHE10" s="41"/>
      <c r="JHF10" s="41"/>
      <c r="JHG10" s="41"/>
      <c r="JHH10" s="41"/>
      <c r="JHI10" s="41"/>
      <c r="JHJ10" s="41"/>
      <c r="JHK10" s="41"/>
      <c r="JHL10" s="41"/>
      <c r="JHM10" s="41"/>
      <c r="JHN10" s="41"/>
      <c r="JHO10" s="41"/>
      <c r="JHP10" s="41"/>
      <c r="JHQ10" s="41"/>
      <c r="JHR10" s="41"/>
      <c r="JHS10" s="41"/>
      <c r="JHT10" s="41"/>
      <c r="JHU10" s="41"/>
      <c r="JHV10" s="41"/>
      <c r="JHW10" s="41"/>
      <c r="JHX10" s="41"/>
      <c r="JHY10" s="41"/>
      <c r="JHZ10" s="41"/>
      <c r="JIA10" s="41"/>
      <c r="JIB10" s="41"/>
      <c r="JIC10" s="41"/>
      <c r="JID10" s="41"/>
      <c r="JIE10" s="41"/>
      <c r="JIF10" s="41"/>
      <c r="JIG10" s="41"/>
      <c r="JIH10" s="41"/>
      <c r="JII10" s="41"/>
      <c r="JIJ10" s="41"/>
      <c r="JIK10" s="41"/>
      <c r="JIL10" s="41"/>
      <c r="JIM10" s="41"/>
      <c r="JIN10" s="41"/>
      <c r="JIO10" s="41"/>
      <c r="JIP10" s="41"/>
      <c r="JIQ10" s="41"/>
      <c r="JIR10" s="41"/>
      <c r="JIS10" s="41"/>
      <c r="JIT10" s="41"/>
      <c r="JIU10" s="41"/>
      <c r="JIV10" s="41"/>
      <c r="JIW10" s="41"/>
      <c r="JIX10" s="41"/>
      <c r="JIY10" s="41"/>
      <c r="JIZ10" s="41"/>
      <c r="JJA10" s="41"/>
      <c r="JJB10" s="41"/>
      <c r="JJC10" s="41"/>
      <c r="JJD10" s="41"/>
      <c r="JJE10" s="41"/>
      <c r="JJF10" s="41"/>
      <c r="JJG10" s="41"/>
      <c r="JJH10" s="41"/>
      <c r="JJI10" s="41"/>
      <c r="JJJ10" s="41"/>
      <c r="JJK10" s="41"/>
      <c r="JJL10" s="41"/>
      <c r="JJM10" s="41"/>
      <c r="JJN10" s="41"/>
      <c r="JJO10" s="41"/>
      <c r="JJP10" s="41"/>
      <c r="JJQ10" s="41"/>
      <c r="JJR10" s="41"/>
      <c r="JJS10" s="41"/>
      <c r="JJT10" s="41"/>
      <c r="JJU10" s="41"/>
      <c r="JJV10" s="41"/>
      <c r="JJW10" s="41"/>
      <c r="JJX10" s="41"/>
      <c r="JJY10" s="41"/>
      <c r="JJZ10" s="41"/>
      <c r="JKA10" s="41"/>
      <c r="JKB10" s="41"/>
      <c r="JKC10" s="41"/>
      <c r="JKD10" s="41"/>
      <c r="JKE10" s="41"/>
      <c r="JKF10" s="41"/>
      <c r="JKG10" s="41"/>
      <c r="JKH10" s="41"/>
      <c r="JKI10" s="41"/>
      <c r="JKJ10" s="41"/>
      <c r="JKK10" s="41"/>
      <c r="JKL10" s="41"/>
      <c r="JKM10" s="41"/>
      <c r="JKN10" s="41"/>
      <c r="JKO10" s="41"/>
      <c r="JKP10" s="41"/>
      <c r="JKQ10" s="41"/>
      <c r="JKR10" s="41"/>
      <c r="JKS10" s="41"/>
      <c r="JKT10" s="41"/>
      <c r="JKU10" s="41"/>
      <c r="JKV10" s="41"/>
      <c r="JKW10" s="41"/>
      <c r="JKX10" s="41"/>
      <c r="JKY10" s="41"/>
      <c r="JKZ10" s="41"/>
      <c r="JLA10" s="41"/>
      <c r="JLB10" s="41"/>
      <c r="JLC10" s="41"/>
      <c r="JLD10" s="41"/>
      <c r="JLE10" s="41"/>
      <c r="JLF10" s="41"/>
      <c r="JLG10" s="41"/>
      <c r="JLH10" s="41"/>
      <c r="JLI10" s="41"/>
      <c r="JLJ10" s="41"/>
      <c r="JLK10" s="41"/>
      <c r="JLL10" s="41"/>
      <c r="JLM10" s="41"/>
      <c r="JLN10" s="41"/>
      <c r="JLO10" s="41"/>
      <c r="JLP10" s="41"/>
      <c r="JLQ10" s="41"/>
      <c r="JLR10" s="41"/>
      <c r="JLS10" s="41"/>
      <c r="JLT10" s="41"/>
      <c r="JLU10" s="41"/>
      <c r="JLV10" s="41"/>
      <c r="JLW10" s="41"/>
      <c r="JLX10" s="41"/>
      <c r="JLY10" s="41"/>
      <c r="JLZ10" s="41"/>
      <c r="JMA10" s="41"/>
      <c r="JMB10" s="41"/>
      <c r="JMC10" s="41"/>
      <c r="JMD10" s="41"/>
      <c r="JME10" s="41"/>
      <c r="JMF10" s="41"/>
      <c r="JMG10" s="41"/>
      <c r="JMH10" s="41"/>
      <c r="JMI10" s="41"/>
      <c r="JMJ10" s="41"/>
      <c r="JMK10" s="41"/>
      <c r="JML10" s="41"/>
      <c r="JMM10" s="41"/>
      <c r="JMN10" s="41"/>
      <c r="JMO10" s="41"/>
      <c r="JMP10" s="41"/>
      <c r="JMQ10" s="41"/>
      <c r="JMR10" s="41"/>
      <c r="JMS10" s="41"/>
      <c r="JMT10" s="41"/>
      <c r="JMU10" s="41"/>
      <c r="JMV10" s="41"/>
      <c r="JMW10" s="41"/>
      <c r="JMX10" s="41"/>
      <c r="JMY10" s="41"/>
      <c r="JMZ10" s="41"/>
      <c r="JNA10" s="41"/>
      <c r="JNB10" s="41"/>
      <c r="JNC10" s="41"/>
      <c r="JND10" s="41"/>
      <c r="JNE10" s="41"/>
      <c r="JNF10" s="41"/>
      <c r="JNG10" s="41"/>
      <c r="JNH10" s="41"/>
      <c r="JNI10" s="41"/>
      <c r="JNJ10" s="41"/>
      <c r="JNK10" s="41"/>
      <c r="JNL10" s="41"/>
      <c r="JNM10" s="41"/>
      <c r="JNN10" s="41"/>
      <c r="JNO10" s="41"/>
      <c r="JNP10" s="41"/>
      <c r="JNQ10" s="41"/>
      <c r="JNR10" s="41"/>
      <c r="JNS10" s="41"/>
      <c r="JNT10" s="41"/>
      <c r="JNU10" s="41"/>
      <c r="JNV10" s="41"/>
      <c r="JNW10" s="41"/>
      <c r="JNX10" s="41"/>
      <c r="JNY10" s="41"/>
      <c r="JNZ10" s="41"/>
      <c r="JOA10" s="41"/>
      <c r="JOB10" s="41"/>
      <c r="JOC10" s="41"/>
      <c r="JOD10" s="41"/>
      <c r="JOE10" s="41"/>
      <c r="JOF10" s="41"/>
      <c r="JOG10" s="41"/>
      <c r="JOH10" s="41"/>
      <c r="JOI10" s="41"/>
      <c r="JOJ10" s="41"/>
      <c r="JOK10" s="41"/>
      <c r="JOL10" s="41"/>
      <c r="JOM10" s="41"/>
      <c r="JON10" s="41"/>
      <c r="JOO10" s="41"/>
      <c r="JOP10" s="41"/>
      <c r="JOQ10" s="41"/>
      <c r="JOR10" s="41"/>
      <c r="JOS10" s="41"/>
      <c r="JOT10" s="41"/>
      <c r="JOU10" s="41"/>
      <c r="JOV10" s="41"/>
      <c r="JOW10" s="41"/>
      <c r="JOX10" s="41"/>
      <c r="JOY10" s="41"/>
      <c r="JOZ10" s="41"/>
      <c r="JPA10" s="41"/>
      <c r="JPB10" s="41"/>
      <c r="JPC10" s="41"/>
      <c r="JPD10" s="41"/>
      <c r="JPE10" s="41"/>
      <c r="JPF10" s="41"/>
      <c r="JPG10" s="41"/>
      <c r="JPH10" s="41"/>
      <c r="JPI10" s="41"/>
      <c r="JPJ10" s="41"/>
      <c r="JPK10" s="41"/>
      <c r="JPL10" s="41"/>
      <c r="JPM10" s="41"/>
      <c r="JPN10" s="41"/>
      <c r="JPO10" s="41"/>
      <c r="JPP10" s="41"/>
      <c r="JPQ10" s="41"/>
      <c r="JPR10" s="41"/>
      <c r="JPS10" s="41"/>
      <c r="JPT10" s="41"/>
      <c r="JPU10" s="41"/>
      <c r="JPV10" s="41"/>
      <c r="JPW10" s="41"/>
      <c r="JPX10" s="41"/>
      <c r="JPY10" s="41"/>
      <c r="JPZ10" s="41"/>
      <c r="JQA10" s="41"/>
      <c r="JQB10" s="41"/>
      <c r="JQC10" s="41"/>
      <c r="JQD10" s="41"/>
      <c r="JQE10" s="41"/>
      <c r="JQF10" s="41"/>
      <c r="JQG10" s="41"/>
      <c r="JQH10" s="41"/>
      <c r="JQI10" s="41"/>
      <c r="JQJ10" s="41"/>
      <c r="JQK10" s="41"/>
      <c r="JQL10" s="41"/>
      <c r="JQM10" s="41"/>
      <c r="JQN10" s="41"/>
      <c r="JQO10" s="41"/>
      <c r="JQP10" s="41"/>
      <c r="JQQ10" s="41"/>
      <c r="JQR10" s="41"/>
      <c r="JQS10" s="41"/>
      <c r="JQT10" s="41"/>
      <c r="JQU10" s="41"/>
      <c r="JQV10" s="41"/>
      <c r="JQW10" s="41"/>
      <c r="JQX10" s="41"/>
      <c r="JQY10" s="41"/>
      <c r="JQZ10" s="41"/>
      <c r="JRA10" s="41"/>
      <c r="JRB10" s="41"/>
      <c r="JRC10" s="41"/>
      <c r="JRD10" s="41"/>
      <c r="JRE10" s="41"/>
      <c r="JRF10" s="41"/>
      <c r="JRG10" s="41"/>
      <c r="JRH10" s="41"/>
      <c r="JRI10" s="41"/>
      <c r="JRJ10" s="41"/>
      <c r="JRK10" s="41"/>
      <c r="JRL10" s="41"/>
      <c r="JRM10" s="41"/>
      <c r="JRN10" s="41"/>
      <c r="JRO10" s="41"/>
      <c r="JRP10" s="41"/>
      <c r="JRQ10" s="41"/>
      <c r="JRR10" s="41"/>
      <c r="JRS10" s="41"/>
      <c r="JRT10" s="41"/>
      <c r="JRU10" s="41"/>
      <c r="JRV10" s="41"/>
      <c r="JRW10" s="41"/>
      <c r="JRX10" s="41"/>
      <c r="JRY10" s="41"/>
      <c r="JRZ10" s="41"/>
      <c r="JSA10" s="41"/>
      <c r="JSB10" s="41"/>
      <c r="JSC10" s="41"/>
      <c r="JSD10" s="41"/>
      <c r="JSE10" s="41"/>
      <c r="JSF10" s="41"/>
      <c r="JSG10" s="41"/>
      <c r="JSH10" s="41"/>
      <c r="JSI10" s="41"/>
      <c r="JSJ10" s="41"/>
      <c r="JSK10" s="41"/>
      <c r="JSL10" s="41"/>
      <c r="JSM10" s="41"/>
      <c r="JSN10" s="41"/>
      <c r="JSO10" s="41"/>
      <c r="JSP10" s="41"/>
      <c r="JSQ10" s="41"/>
      <c r="JSR10" s="41"/>
      <c r="JSS10" s="41"/>
      <c r="JST10" s="41"/>
      <c r="JSU10" s="41"/>
      <c r="JSV10" s="41"/>
      <c r="JSW10" s="41"/>
      <c r="JSX10" s="41"/>
      <c r="JSY10" s="41"/>
      <c r="JSZ10" s="41"/>
      <c r="JTA10" s="41"/>
      <c r="JTB10" s="41"/>
      <c r="JTC10" s="41"/>
      <c r="JTD10" s="41"/>
      <c r="JTE10" s="41"/>
      <c r="JTF10" s="41"/>
      <c r="JTG10" s="41"/>
      <c r="JTH10" s="41"/>
      <c r="JTI10" s="41"/>
      <c r="JTJ10" s="41"/>
      <c r="JTK10" s="41"/>
      <c r="JTL10" s="41"/>
      <c r="JTM10" s="41"/>
      <c r="JTN10" s="41"/>
      <c r="JTO10" s="41"/>
      <c r="JTP10" s="41"/>
      <c r="JTQ10" s="41"/>
      <c r="JTR10" s="41"/>
      <c r="JTS10" s="41"/>
      <c r="JTT10" s="41"/>
      <c r="JTU10" s="41"/>
      <c r="JTV10" s="41"/>
      <c r="JTW10" s="41"/>
      <c r="JTX10" s="41"/>
      <c r="JTY10" s="41"/>
      <c r="JTZ10" s="41"/>
      <c r="JUA10" s="41"/>
      <c r="JUB10" s="41"/>
      <c r="JUC10" s="41"/>
      <c r="JUD10" s="41"/>
      <c r="JUE10" s="41"/>
      <c r="JUF10" s="41"/>
      <c r="JUG10" s="41"/>
      <c r="JUH10" s="41"/>
      <c r="JUI10" s="41"/>
      <c r="JUJ10" s="41"/>
      <c r="JUK10" s="41"/>
      <c r="JUL10" s="41"/>
      <c r="JUM10" s="41"/>
      <c r="JUN10" s="41"/>
      <c r="JUO10" s="41"/>
      <c r="JUP10" s="41"/>
      <c r="JUQ10" s="41"/>
      <c r="JUR10" s="41"/>
      <c r="JUS10" s="41"/>
      <c r="JUT10" s="41"/>
      <c r="JUU10" s="41"/>
      <c r="JUV10" s="41"/>
      <c r="JUW10" s="41"/>
      <c r="JUX10" s="41"/>
      <c r="JUY10" s="41"/>
      <c r="JUZ10" s="41"/>
      <c r="JVA10" s="41"/>
      <c r="JVB10" s="41"/>
      <c r="JVC10" s="41"/>
      <c r="JVD10" s="41"/>
      <c r="JVE10" s="41"/>
      <c r="JVF10" s="41"/>
      <c r="JVG10" s="41"/>
      <c r="JVH10" s="41"/>
      <c r="JVI10" s="41"/>
      <c r="JVJ10" s="41"/>
      <c r="JVK10" s="41"/>
      <c r="JVL10" s="41"/>
      <c r="JVM10" s="41"/>
      <c r="JVN10" s="41"/>
      <c r="JVO10" s="41"/>
      <c r="JVP10" s="41"/>
      <c r="JVQ10" s="41"/>
      <c r="JVR10" s="41"/>
      <c r="JVS10" s="41"/>
      <c r="JVT10" s="41"/>
      <c r="JVU10" s="41"/>
      <c r="JVV10" s="41"/>
      <c r="JVW10" s="41"/>
      <c r="JVX10" s="41"/>
      <c r="JVY10" s="41"/>
      <c r="JVZ10" s="41"/>
      <c r="JWA10" s="41"/>
      <c r="JWB10" s="41"/>
      <c r="JWC10" s="41"/>
      <c r="JWD10" s="41"/>
      <c r="JWE10" s="41"/>
      <c r="JWF10" s="41"/>
      <c r="JWG10" s="41"/>
      <c r="JWH10" s="41"/>
      <c r="JWI10" s="41"/>
      <c r="JWJ10" s="41"/>
      <c r="JWK10" s="41"/>
      <c r="JWL10" s="41"/>
      <c r="JWM10" s="41"/>
      <c r="JWN10" s="41"/>
      <c r="JWO10" s="41"/>
      <c r="JWP10" s="41"/>
      <c r="JWQ10" s="41"/>
      <c r="JWR10" s="41"/>
      <c r="JWS10" s="41"/>
      <c r="JWT10" s="41"/>
      <c r="JWU10" s="41"/>
      <c r="JWV10" s="41"/>
      <c r="JWW10" s="41"/>
      <c r="JWX10" s="41"/>
      <c r="JWY10" s="41"/>
      <c r="JWZ10" s="41"/>
      <c r="JXA10" s="41"/>
      <c r="JXB10" s="41"/>
      <c r="JXC10" s="41"/>
      <c r="JXD10" s="41"/>
      <c r="JXE10" s="41"/>
      <c r="JXF10" s="41"/>
      <c r="JXG10" s="41"/>
      <c r="JXH10" s="41"/>
      <c r="JXI10" s="41"/>
      <c r="JXJ10" s="41"/>
      <c r="JXK10" s="41"/>
      <c r="JXL10" s="41"/>
      <c r="JXM10" s="41"/>
      <c r="JXN10" s="41"/>
      <c r="JXO10" s="41"/>
      <c r="JXP10" s="41"/>
      <c r="JXQ10" s="41"/>
      <c r="JXR10" s="41"/>
      <c r="JXS10" s="41"/>
      <c r="JXT10" s="41"/>
      <c r="JXU10" s="41"/>
      <c r="JXV10" s="41"/>
      <c r="JXW10" s="41"/>
      <c r="JXX10" s="41"/>
      <c r="JXY10" s="41"/>
      <c r="JXZ10" s="41"/>
      <c r="JYA10" s="41"/>
      <c r="JYB10" s="41"/>
      <c r="JYC10" s="41"/>
      <c r="JYD10" s="41"/>
      <c r="JYE10" s="41"/>
      <c r="JYF10" s="41"/>
      <c r="JYG10" s="41"/>
      <c r="JYH10" s="41"/>
      <c r="JYI10" s="41"/>
      <c r="JYJ10" s="41"/>
      <c r="JYK10" s="41"/>
      <c r="JYL10" s="41"/>
      <c r="JYM10" s="41"/>
      <c r="JYN10" s="41"/>
      <c r="JYO10" s="41"/>
      <c r="JYP10" s="41"/>
      <c r="JYQ10" s="41"/>
      <c r="JYR10" s="41"/>
      <c r="JYS10" s="41"/>
      <c r="JYT10" s="41"/>
      <c r="JYU10" s="41"/>
      <c r="JYV10" s="41"/>
      <c r="JYW10" s="41"/>
      <c r="JYX10" s="41"/>
      <c r="JYY10" s="41"/>
      <c r="JYZ10" s="41"/>
      <c r="JZA10" s="41"/>
      <c r="JZB10" s="41"/>
      <c r="JZC10" s="41"/>
      <c r="JZD10" s="41"/>
      <c r="JZE10" s="41"/>
      <c r="JZF10" s="41"/>
      <c r="JZG10" s="41"/>
      <c r="JZH10" s="41"/>
      <c r="JZI10" s="41"/>
      <c r="JZJ10" s="41"/>
      <c r="JZK10" s="41"/>
      <c r="JZL10" s="41"/>
      <c r="JZM10" s="41"/>
      <c r="JZN10" s="41"/>
      <c r="JZO10" s="41"/>
      <c r="JZP10" s="41"/>
      <c r="JZQ10" s="41"/>
      <c r="JZR10" s="41"/>
      <c r="JZS10" s="41"/>
      <c r="JZT10" s="41"/>
      <c r="JZU10" s="41"/>
      <c r="JZV10" s="41"/>
      <c r="JZW10" s="41"/>
      <c r="JZX10" s="41"/>
      <c r="JZY10" s="41"/>
      <c r="JZZ10" s="41"/>
      <c r="KAA10" s="41"/>
      <c r="KAB10" s="41"/>
      <c r="KAC10" s="41"/>
      <c r="KAD10" s="41"/>
      <c r="KAE10" s="41"/>
      <c r="KAF10" s="41"/>
      <c r="KAG10" s="41"/>
      <c r="KAH10" s="41"/>
      <c r="KAI10" s="41"/>
      <c r="KAJ10" s="41"/>
      <c r="KAK10" s="41"/>
      <c r="KAL10" s="41"/>
      <c r="KAM10" s="41"/>
      <c r="KAN10" s="41"/>
      <c r="KAO10" s="41"/>
      <c r="KAP10" s="41"/>
      <c r="KAQ10" s="41"/>
      <c r="KAR10" s="41"/>
      <c r="KAS10" s="41"/>
      <c r="KAT10" s="41"/>
      <c r="KAU10" s="41"/>
      <c r="KAV10" s="41"/>
      <c r="KAW10" s="41"/>
      <c r="KAX10" s="41"/>
      <c r="KAY10" s="41"/>
      <c r="KAZ10" s="41"/>
      <c r="KBA10" s="41"/>
      <c r="KBB10" s="41"/>
      <c r="KBC10" s="41"/>
      <c r="KBD10" s="41"/>
      <c r="KBE10" s="41"/>
      <c r="KBF10" s="41"/>
      <c r="KBG10" s="41"/>
      <c r="KBH10" s="41"/>
      <c r="KBI10" s="41"/>
      <c r="KBJ10" s="41"/>
      <c r="KBK10" s="41"/>
      <c r="KBL10" s="41"/>
      <c r="KBM10" s="41"/>
      <c r="KBN10" s="41"/>
      <c r="KBO10" s="41"/>
      <c r="KBP10" s="41"/>
      <c r="KBQ10" s="41"/>
      <c r="KBR10" s="41"/>
      <c r="KBS10" s="41"/>
      <c r="KBT10" s="41"/>
      <c r="KBU10" s="41"/>
      <c r="KBV10" s="41"/>
      <c r="KBW10" s="41"/>
      <c r="KBX10" s="41"/>
      <c r="KBY10" s="41"/>
      <c r="KBZ10" s="41"/>
      <c r="KCA10" s="41"/>
      <c r="KCB10" s="41"/>
      <c r="KCC10" s="41"/>
      <c r="KCD10" s="41"/>
      <c r="KCE10" s="41"/>
      <c r="KCF10" s="41"/>
      <c r="KCG10" s="41"/>
      <c r="KCH10" s="41"/>
      <c r="KCI10" s="41"/>
      <c r="KCJ10" s="41"/>
      <c r="KCK10" s="41"/>
      <c r="KCL10" s="41"/>
      <c r="KCM10" s="41"/>
      <c r="KCN10" s="41"/>
      <c r="KCO10" s="41"/>
      <c r="KCP10" s="41"/>
      <c r="KCQ10" s="41"/>
      <c r="KCR10" s="41"/>
      <c r="KCS10" s="41"/>
      <c r="KCT10" s="41"/>
      <c r="KCU10" s="41"/>
      <c r="KCV10" s="41"/>
      <c r="KCW10" s="41"/>
      <c r="KCX10" s="41"/>
      <c r="KCY10" s="41"/>
      <c r="KCZ10" s="41"/>
      <c r="KDA10" s="41"/>
      <c r="KDB10" s="41"/>
      <c r="KDC10" s="41"/>
      <c r="KDD10" s="41"/>
      <c r="KDE10" s="41"/>
      <c r="KDF10" s="41"/>
      <c r="KDG10" s="41"/>
      <c r="KDH10" s="41"/>
      <c r="KDI10" s="41"/>
      <c r="KDJ10" s="41"/>
      <c r="KDK10" s="41"/>
      <c r="KDL10" s="41"/>
      <c r="KDM10" s="41"/>
      <c r="KDN10" s="41"/>
      <c r="KDO10" s="41"/>
      <c r="KDP10" s="41"/>
      <c r="KDQ10" s="41"/>
      <c r="KDR10" s="41"/>
      <c r="KDS10" s="41"/>
      <c r="KDT10" s="41"/>
      <c r="KDU10" s="41"/>
      <c r="KDV10" s="41"/>
      <c r="KDW10" s="41"/>
      <c r="KDX10" s="41"/>
      <c r="KDY10" s="41"/>
      <c r="KDZ10" s="41"/>
      <c r="KEA10" s="41"/>
      <c r="KEB10" s="41"/>
      <c r="KEC10" s="41"/>
      <c r="KED10" s="41"/>
      <c r="KEE10" s="41"/>
      <c r="KEF10" s="41"/>
      <c r="KEG10" s="41"/>
      <c r="KEH10" s="41"/>
      <c r="KEI10" s="41"/>
      <c r="KEJ10" s="41"/>
      <c r="KEK10" s="41"/>
      <c r="KEL10" s="41"/>
      <c r="KEM10" s="41"/>
      <c r="KEN10" s="41"/>
      <c r="KEO10" s="41"/>
      <c r="KEP10" s="41"/>
      <c r="KEQ10" s="41"/>
      <c r="KER10" s="41"/>
      <c r="KES10" s="41"/>
      <c r="KET10" s="41"/>
      <c r="KEU10" s="41"/>
      <c r="KEV10" s="41"/>
      <c r="KEW10" s="41"/>
      <c r="KEX10" s="41"/>
      <c r="KEY10" s="41"/>
      <c r="KEZ10" s="41"/>
      <c r="KFA10" s="41"/>
      <c r="KFB10" s="41"/>
      <c r="KFC10" s="41"/>
      <c r="KFD10" s="41"/>
      <c r="KFE10" s="41"/>
      <c r="KFF10" s="41"/>
      <c r="KFG10" s="41"/>
      <c r="KFH10" s="41"/>
      <c r="KFI10" s="41"/>
      <c r="KFJ10" s="41"/>
      <c r="KFK10" s="41"/>
      <c r="KFL10" s="41"/>
      <c r="KFM10" s="41"/>
      <c r="KFN10" s="41"/>
      <c r="KFO10" s="41"/>
      <c r="KFP10" s="41"/>
      <c r="KFQ10" s="41"/>
      <c r="KFR10" s="41"/>
      <c r="KFS10" s="41"/>
      <c r="KFT10" s="41"/>
      <c r="KFU10" s="41"/>
      <c r="KFV10" s="41"/>
      <c r="KFW10" s="41"/>
      <c r="KFX10" s="41"/>
      <c r="KFY10" s="41"/>
      <c r="KFZ10" s="41"/>
      <c r="KGA10" s="41"/>
      <c r="KGB10" s="41"/>
      <c r="KGC10" s="41"/>
      <c r="KGD10" s="41"/>
      <c r="KGE10" s="41"/>
      <c r="KGF10" s="41"/>
      <c r="KGG10" s="41"/>
      <c r="KGH10" s="41"/>
      <c r="KGI10" s="41"/>
      <c r="KGJ10" s="41"/>
      <c r="KGK10" s="41"/>
      <c r="KGL10" s="41"/>
      <c r="KGM10" s="41"/>
      <c r="KGN10" s="41"/>
      <c r="KGO10" s="41"/>
      <c r="KGP10" s="41"/>
      <c r="KGQ10" s="41"/>
      <c r="KGR10" s="41"/>
      <c r="KGS10" s="41"/>
      <c r="KGT10" s="41"/>
      <c r="KGU10" s="41"/>
      <c r="KGV10" s="41"/>
      <c r="KGW10" s="41"/>
      <c r="KGX10" s="41"/>
      <c r="KGY10" s="41"/>
      <c r="KGZ10" s="41"/>
      <c r="KHA10" s="41"/>
      <c r="KHB10" s="41"/>
      <c r="KHC10" s="41"/>
      <c r="KHD10" s="41"/>
      <c r="KHE10" s="41"/>
      <c r="KHF10" s="41"/>
      <c r="KHG10" s="41"/>
      <c r="KHH10" s="41"/>
      <c r="KHI10" s="41"/>
      <c r="KHJ10" s="41"/>
      <c r="KHK10" s="41"/>
      <c r="KHL10" s="41"/>
      <c r="KHM10" s="41"/>
      <c r="KHN10" s="41"/>
      <c r="KHO10" s="41"/>
      <c r="KHP10" s="41"/>
      <c r="KHQ10" s="41"/>
      <c r="KHR10" s="41"/>
      <c r="KHS10" s="41"/>
      <c r="KHT10" s="41"/>
      <c r="KHU10" s="41"/>
      <c r="KHV10" s="41"/>
      <c r="KHW10" s="41"/>
      <c r="KHX10" s="41"/>
      <c r="KHY10" s="41"/>
      <c r="KHZ10" s="41"/>
      <c r="KIA10" s="41"/>
      <c r="KIB10" s="41"/>
      <c r="KIC10" s="41"/>
      <c r="KID10" s="41"/>
      <c r="KIE10" s="41"/>
      <c r="KIF10" s="41"/>
      <c r="KIG10" s="41"/>
      <c r="KIH10" s="41"/>
      <c r="KII10" s="41"/>
      <c r="KIJ10" s="41"/>
      <c r="KIK10" s="41"/>
      <c r="KIL10" s="41"/>
      <c r="KIM10" s="41"/>
      <c r="KIN10" s="41"/>
      <c r="KIO10" s="41"/>
      <c r="KIP10" s="41"/>
      <c r="KIQ10" s="41"/>
      <c r="KIR10" s="41"/>
      <c r="KIS10" s="41"/>
      <c r="KIT10" s="41"/>
      <c r="KIU10" s="41"/>
      <c r="KIV10" s="41"/>
      <c r="KIW10" s="41"/>
      <c r="KIX10" s="41"/>
      <c r="KIY10" s="41"/>
      <c r="KIZ10" s="41"/>
      <c r="KJA10" s="41"/>
      <c r="KJB10" s="41"/>
      <c r="KJC10" s="41"/>
      <c r="KJD10" s="41"/>
      <c r="KJE10" s="41"/>
      <c r="KJF10" s="41"/>
      <c r="KJG10" s="41"/>
      <c r="KJH10" s="41"/>
      <c r="KJI10" s="41"/>
      <c r="KJJ10" s="41"/>
      <c r="KJK10" s="41"/>
      <c r="KJL10" s="41"/>
      <c r="KJM10" s="41"/>
      <c r="KJN10" s="41"/>
      <c r="KJO10" s="41"/>
      <c r="KJP10" s="41"/>
      <c r="KJQ10" s="41"/>
      <c r="KJR10" s="41"/>
      <c r="KJS10" s="41"/>
      <c r="KJT10" s="41"/>
      <c r="KJU10" s="41"/>
      <c r="KJV10" s="41"/>
      <c r="KJW10" s="41"/>
      <c r="KJX10" s="41"/>
      <c r="KJY10" s="41"/>
      <c r="KJZ10" s="41"/>
      <c r="KKA10" s="41"/>
      <c r="KKB10" s="41"/>
      <c r="KKC10" s="41"/>
      <c r="KKD10" s="41"/>
      <c r="KKE10" s="41"/>
      <c r="KKF10" s="41"/>
      <c r="KKG10" s="41"/>
      <c r="KKH10" s="41"/>
      <c r="KKI10" s="41"/>
      <c r="KKJ10" s="41"/>
      <c r="KKK10" s="41"/>
      <c r="KKL10" s="41"/>
      <c r="KKM10" s="41"/>
      <c r="KKN10" s="41"/>
      <c r="KKO10" s="41"/>
      <c r="KKP10" s="41"/>
      <c r="KKQ10" s="41"/>
      <c r="KKR10" s="41"/>
      <c r="KKS10" s="41"/>
      <c r="KKT10" s="41"/>
      <c r="KKU10" s="41"/>
      <c r="KKV10" s="41"/>
      <c r="KKW10" s="41"/>
      <c r="KKX10" s="41"/>
      <c r="KKY10" s="41"/>
      <c r="KKZ10" s="41"/>
      <c r="KLA10" s="41"/>
      <c r="KLB10" s="41"/>
      <c r="KLC10" s="41"/>
      <c r="KLD10" s="41"/>
      <c r="KLE10" s="41"/>
      <c r="KLF10" s="41"/>
      <c r="KLG10" s="41"/>
      <c r="KLH10" s="41"/>
      <c r="KLI10" s="41"/>
      <c r="KLJ10" s="41"/>
      <c r="KLK10" s="41"/>
      <c r="KLL10" s="41"/>
      <c r="KLM10" s="41"/>
      <c r="KLN10" s="41"/>
      <c r="KLO10" s="41"/>
      <c r="KLP10" s="41"/>
      <c r="KLQ10" s="41"/>
      <c r="KLR10" s="41"/>
      <c r="KLS10" s="41"/>
      <c r="KLT10" s="41"/>
      <c r="KLU10" s="41"/>
      <c r="KLV10" s="41"/>
      <c r="KLW10" s="41"/>
      <c r="KLX10" s="41"/>
      <c r="KLY10" s="41"/>
      <c r="KLZ10" s="41"/>
      <c r="KMA10" s="41"/>
      <c r="KMB10" s="41"/>
      <c r="KMC10" s="41"/>
      <c r="KMD10" s="41"/>
      <c r="KME10" s="41"/>
      <c r="KMF10" s="41"/>
      <c r="KMG10" s="41"/>
      <c r="KMH10" s="41"/>
      <c r="KMI10" s="41"/>
      <c r="KMJ10" s="41"/>
      <c r="KMK10" s="41"/>
      <c r="KML10" s="41"/>
      <c r="KMM10" s="41"/>
      <c r="KMN10" s="41"/>
      <c r="KMO10" s="41"/>
      <c r="KMP10" s="41"/>
      <c r="KMQ10" s="41"/>
      <c r="KMR10" s="41"/>
      <c r="KMS10" s="41"/>
      <c r="KMT10" s="41"/>
      <c r="KMU10" s="41"/>
      <c r="KMV10" s="41"/>
      <c r="KMW10" s="41"/>
      <c r="KMX10" s="41"/>
      <c r="KMY10" s="41"/>
      <c r="KMZ10" s="41"/>
      <c r="KNA10" s="41"/>
      <c r="KNB10" s="41"/>
      <c r="KNC10" s="41"/>
      <c r="KND10" s="41"/>
      <c r="KNE10" s="41"/>
      <c r="KNF10" s="41"/>
      <c r="KNG10" s="41"/>
      <c r="KNH10" s="41"/>
      <c r="KNI10" s="41"/>
      <c r="KNJ10" s="41"/>
      <c r="KNK10" s="41"/>
      <c r="KNL10" s="41"/>
      <c r="KNM10" s="41"/>
      <c r="KNN10" s="41"/>
      <c r="KNO10" s="41"/>
      <c r="KNP10" s="41"/>
      <c r="KNQ10" s="41"/>
      <c r="KNR10" s="41"/>
      <c r="KNS10" s="41"/>
      <c r="KNT10" s="41"/>
      <c r="KNU10" s="41"/>
      <c r="KNV10" s="41"/>
      <c r="KNW10" s="41"/>
      <c r="KNX10" s="41"/>
      <c r="KNY10" s="41"/>
      <c r="KNZ10" s="41"/>
      <c r="KOA10" s="41"/>
      <c r="KOB10" s="41"/>
      <c r="KOC10" s="41"/>
      <c r="KOD10" s="41"/>
      <c r="KOE10" s="41"/>
      <c r="KOF10" s="41"/>
      <c r="KOG10" s="41"/>
      <c r="KOH10" s="41"/>
      <c r="KOI10" s="41"/>
      <c r="KOJ10" s="41"/>
      <c r="KOK10" s="41"/>
      <c r="KOL10" s="41"/>
      <c r="KOM10" s="41"/>
      <c r="KON10" s="41"/>
      <c r="KOO10" s="41"/>
      <c r="KOP10" s="41"/>
      <c r="KOQ10" s="41"/>
      <c r="KOR10" s="41"/>
      <c r="KOS10" s="41"/>
      <c r="KOT10" s="41"/>
      <c r="KOU10" s="41"/>
      <c r="KOV10" s="41"/>
      <c r="KOW10" s="41"/>
      <c r="KOX10" s="41"/>
      <c r="KOY10" s="41"/>
      <c r="KOZ10" s="41"/>
      <c r="KPA10" s="41"/>
      <c r="KPB10" s="41"/>
      <c r="KPC10" s="41"/>
      <c r="KPD10" s="41"/>
      <c r="KPE10" s="41"/>
      <c r="KPF10" s="41"/>
      <c r="KPG10" s="41"/>
      <c r="KPH10" s="41"/>
      <c r="KPI10" s="41"/>
      <c r="KPJ10" s="41"/>
      <c r="KPK10" s="41"/>
      <c r="KPL10" s="41"/>
      <c r="KPM10" s="41"/>
      <c r="KPN10" s="41"/>
      <c r="KPO10" s="41"/>
      <c r="KPP10" s="41"/>
      <c r="KPQ10" s="41"/>
      <c r="KPR10" s="41"/>
      <c r="KPS10" s="41"/>
      <c r="KPT10" s="41"/>
      <c r="KPU10" s="41"/>
      <c r="KPV10" s="41"/>
      <c r="KPW10" s="41"/>
      <c r="KPX10" s="41"/>
      <c r="KPY10" s="41"/>
      <c r="KPZ10" s="41"/>
      <c r="KQA10" s="41"/>
      <c r="KQB10" s="41"/>
      <c r="KQC10" s="41"/>
      <c r="KQD10" s="41"/>
      <c r="KQE10" s="41"/>
      <c r="KQF10" s="41"/>
      <c r="KQG10" s="41"/>
      <c r="KQH10" s="41"/>
      <c r="KQI10" s="41"/>
      <c r="KQJ10" s="41"/>
      <c r="KQK10" s="41"/>
      <c r="KQL10" s="41"/>
      <c r="KQM10" s="41"/>
      <c r="KQN10" s="41"/>
      <c r="KQO10" s="41"/>
      <c r="KQP10" s="41"/>
      <c r="KQQ10" s="41"/>
      <c r="KQR10" s="41"/>
      <c r="KQS10" s="41"/>
      <c r="KQT10" s="41"/>
      <c r="KQU10" s="41"/>
      <c r="KQV10" s="41"/>
      <c r="KQW10" s="41"/>
      <c r="KQX10" s="41"/>
      <c r="KQY10" s="41"/>
      <c r="KQZ10" s="41"/>
      <c r="KRA10" s="41"/>
      <c r="KRB10" s="41"/>
      <c r="KRC10" s="41"/>
      <c r="KRD10" s="41"/>
      <c r="KRE10" s="41"/>
      <c r="KRF10" s="41"/>
      <c r="KRG10" s="41"/>
      <c r="KRH10" s="41"/>
      <c r="KRI10" s="41"/>
      <c r="KRJ10" s="41"/>
      <c r="KRK10" s="41"/>
      <c r="KRL10" s="41"/>
      <c r="KRM10" s="41"/>
      <c r="KRN10" s="41"/>
      <c r="KRO10" s="41"/>
      <c r="KRP10" s="41"/>
      <c r="KRQ10" s="41"/>
      <c r="KRR10" s="41"/>
      <c r="KRS10" s="41"/>
      <c r="KRT10" s="41"/>
      <c r="KRU10" s="41"/>
      <c r="KRV10" s="41"/>
      <c r="KRW10" s="41"/>
      <c r="KRX10" s="41"/>
      <c r="KRY10" s="41"/>
      <c r="KRZ10" s="41"/>
      <c r="KSA10" s="41"/>
      <c r="KSB10" s="41"/>
      <c r="KSC10" s="41"/>
      <c r="KSD10" s="41"/>
      <c r="KSE10" s="41"/>
      <c r="KSF10" s="41"/>
      <c r="KSG10" s="41"/>
      <c r="KSH10" s="41"/>
      <c r="KSI10" s="41"/>
      <c r="KSJ10" s="41"/>
      <c r="KSK10" s="41"/>
      <c r="KSL10" s="41"/>
      <c r="KSM10" s="41"/>
      <c r="KSN10" s="41"/>
      <c r="KSO10" s="41"/>
      <c r="KSP10" s="41"/>
      <c r="KSQ10" s="41"/>
      <c r="KSR10" s="41"/>
      <c r="KSS10" s="41"/>
      <c r="KST10" s="41"/>
      <c r="KSU10" s="41"/>
      <c r="KSV10" s="41"/>
      <c r="KSW10" s="41"/>
      <c r="KSX10" s="41"/>
      <c r="KSY10" s="41"/>
      <c r="KSZ10" s="41"/>
      <c r="KTA10" s="41"/>
      <c r="KTB10" s="41"/>
      <c r="KTC10" s="41"/>
      <c r="KTD10" s="41"/>
      <c r="KTE10" s="41"/>
      <c r="KTF10" s="41"/>
      <c r="KTG10" s="41"/>
      <c r="KTH10" s="41"/>
      <c r="KTI10" s="41"/>
      <c r="KTJ10" s="41"/>
      <c r="KTK10" s="41"/>
      <c r="KTL10" s="41"/>
      <c r="KTM10" s="41"/>
      <c r="KTN10" s="41"/>
      <c r="KTO10" s="41"/>
      <c r="KTP10" s="41"/>
      <c r="KTQ10" s="41"/>
      <c r="KTR10" s="41"/>
      <c r="KTS10" s="41"/>
      <c r="KTT10" s="41"/>
      <c r="KTU10" s="41"/>
      <c r="KTV10" s="41"/>
      <c r="KTW10" s="41"/>
      <c r="KTX10" s="41"/>
      <c r="KTY10" s="41"/>
      <c r="KTZ10" s="41"/>
      <c r="KUA10" s="41"/>
      <c r="KUB10" s="41"/>
      <c r="KUC10" s="41"/>
      <c r="KUD10" s="41"/>
      <c r="KUE10" s="41"/>
      <c r="KUF10" s="41"/>
      <c r="KUG10" s="41"/>
      <c r="KUH10" s="41"/>
      <c r="KUI10" s="41"/>
      <c r="KUJ10" s="41"/>
      <c r="KUK10" s="41"/>
      <c r="KUL10" s="41"/>
      <c r="KUM10" s="41"/>
      <c r="KUN10" s="41"/>
      <c r="KUO10" s="41"/>
      <c r="KUP10" s="41"/>
      <c r="KUQ10" s="41"/>
      <c r="KUR10" s="41"/>
      <c r="KUS10" s="41"/>
      <c r="KUT10" s="41"/>
      <c r="KUU10" s="41"/>
      <c r="KUV10" s="41"/>
      <c r="KUW10" s="41"/>
      <c r="KUX10" s="41"/>
      <c r="KUY10" s="41"/>
      <c r="KUZ10" s="41"/>
      <c r="KVA10" s="41"/>
      <c r="KVB10" s="41"/>
      <c r="KVC10" s="41"/>
      <c r="KVD10" s="41"/>
      <c r="KVE10" s="41"/>
      <c r="KVF10" s="41"/>
      <c r="KVG10" s="41"/>
      <c r="KVH10" s="41"/>
      <c r="KVI10" s="41"/>
      <c r="KVJ10" s="41"/>
      <c r="KVK10" s="41"/>
      <c r="KVL10" s="41"/>
      <c r="KVM10" s="41"/>
      <c r="KVN10" s="41"/>
      <c r="KVO10" s="41"/>
      <c r="KVP10" s="41"/>
      <c r="KVQ10" s="41"/>
      <c r="KVR10" s="41"/>
      <c r="KVS10" s="41"/>
      <c r="KVT10" s="41"/>
      <c r="KVU10" s="41"/>
      <c r="KVV10" s="41"/>
      <c r="KVW10" s="41"/>
      <c r="KVX10" s="41"/>
      <c r="KVY10" s="41"/>
      <c r="KVZ10" s="41"/>
      <c r="KWA10" s="41"/>
      <c r="KWB10" s="41"/>
      <c r="KWC10" s="41"/>
      <c r="KWD10" s="41"/>
      <c r="KWE10" s="41"/>
      <c r="KWF10" s="41"/>
      <c r="KWG10" s="41"/>
      <c r="KWH10" s="41"/>
      <c r="KWI10" s="41"/>
      <c r="KWJ10" s="41"/>
      <c r="KWK10" s="41"/>
      <c r="KWL10" s="41"/>
      <c r="KWM10" s="41"/>
      <c r="KWN10" s="41"/>
      <c r="KWO10" s="41"/>
      <c r="KWP10" s="41"/>
      <c r="KWQ10" s="41"/>
      <c r="KWR10" s="41"/>
      <c r="KWS10" s="41"/>
      <c r="KWT10" s="41"/>
      <c r="KWU10" s="41"/>
      <c r="KWV10" s="41"/>
      <c r="KWW10" s="41"/>
      <c r="KWX10" s="41"/>
      <c r="KWY10" s="41"/>
      <c r="KWZ10" s="41"/>
      <c r="KXA10" s="41"/>
      <c r="KXB10" s="41"/>
      <c r="KXC10" s="41"/>
      <c r="KXD10" s="41"/>
      <c r="KXE10" s="41"/>
      <c r="KXF10" s="41"/>
      <c r="KXG10" s="41"/>
      <c r="KXH10" s="41"/>
      <c r="KXI10" s="41"/>
      <c r="KXJ10" s="41"/>
      <c r="KXK10" s="41"/>
      <c r="KXL10" s="41"/>
      <c r="KXM10" s="41"/>
      <c r="KXN10" s="41"/>
      <c r="KXO10" s="41"/>
      <c r="KXP10" s="41"/>
      <c r="KXQ10" s="41"/>
      <c r="KXR10" s="41"/>
      <c r="KXS10" s="41"/>
      <c r="KXT10" s="41"/>
      <c r="KXU10" s="41"/>
      <c r="KXV10" s="41"/>
      <c r="KXW10" s="41"/>
      <c r="KXX10" s="41"/>
      <c r="KXY10" s="41"/>
      <c r="KXZ10" s="41"/>
      <c r="KYA10" s="41"/>
      <c r="KYB10" s="41"/>
      <c r="KYC10" s="41"/>
      <c r="KYD10" s="41"/>
      <c r="KYE10" s="41"/>
      <c r="KYF10" s="41"/>
      <c r="KYG10" s="41"/>
      <c r="KYH10" s="41"/>
      <c r="KYI10" s="41"/>
      <c r="KYJ10" s="41"/>
      <c r="KYK10" s="41"/>
      <c r="KYL10" s="41"/>
      <c r="KYM10" s="41"/>
      <c r="KYN10" s="41"/>
      <c r="KYO10" s="41"/>
      <c r="KYP10" s="41"/>
      <c r="KYQ10" s="41"/>
      <c r="KYR10" s="41"/>
      <c r="KYS10" s="41"/>
      <c r="KYT10" s="41"/>
      <c r="KYU10" s="41"/>
      <c r="KYV10" s="41"/>
      <c r="KYW10" s="41"/>
      <c r="KYX10" s="41"/>
      <c r="KYY10" s="41"/>
      <c r="KYZ10" s="41"/>
      <c r="KZA10" s="41"/>
      <c r="KZB10" s="41"/>
      <c r="KZC10" s="41"/>
      <c r="KZD10" s="41"/>
      <c r="KZE10" s="41"/>
      <c r="KZF10" s="41"/>
      <c r="KZG10" s="41"/>
      <c r="KZH10" s="41"/>
      <c r="KZI10" s="41"/>
      <c r="KZJ10" s="41"/>
      <c r="KZK10" s="41"/>
      <c r="KZL10" s="41"/>
      <c r="KZM10" s="41"/>
      <c r="KZN10" s="41"/>
      <c r="KZO10" s="41"/>
      <c r="KZP10" s="41"/>
      <c r="KZQ10" s="41"/>
      <c r="KZR10" s="41"/>
      <c r="KZS10" s="41"/>
      <c r="KZT10" s="41"/>
      <c r="KZU10" s="41"/>
      <c r="KZV10" s="41"/>
      <c r="KZW10" s="41"/>
      <c r="KZX10" s="41"/>
      <c r="KZY10" s="41"/>
      <c r="KZZ10" s="41"/>
      <c r="LAA10" s="41"/>
      <c r="LAB10" s="41"/>
      <c r="LAC10" s="41"/>
      <c r="LAD10" s="41"/>
      <c r="LAE10" s="41"/>
      <c r="LAF10" s="41"/>
      <c r="LAG10" s="41"/>
      <c r="LAH10" s="41"/>
      <c r="LAI10" s="41"/>
      <c r="LAJ10" s="41"/>
      <c r="LAK10" s="41"/>
      <c r="LAL10" s="41"/>
      <c r="LAM10" s="41"/>
      <c r="LAN10" s="41"/>
      <c r="LAO10" s="41"/>
      <c r="LAP10" s="41"/>
      <c r="LAQ10" s="41"/>
      <c r="LAR10" s="41"/>
      <c r="LAS10" s="41"/>
      <c r="LAT10" s="41"/>
      <c r="LAU10" s="41"/>
      <c r="LAV10" s="41"/>
      <c r="LAW10" s="41"/>
      <c r="LAX10" s="41"/>
      <c r="LAY10" s="41"/>
      <c r="LAZ10" s="41"/>
      <c r="LBA10" s="41"/>
      <c r="LBB10" s="41"/>
      <c r="LBC10" s="41"/>
      <c r="LBD10" s="41"/>
      <c r="LBE10" s="41"/>
      <c r="LBF10" s="41"/>
      <c r="LBG10" s="41"/>
      <c r="LBH10" s="41"/>
      <c r="LBI10" s="41"/>
      <c r="LBJ10" s="41"/>
      <c r="LBK10" s="41"/>
      <c r="LBL10" s="41"/>
      <c r="LBM10" s="41"/>
      <c r="LBN10" s="41"/>
      <c r="LBO10" s="41"/>
      <c r="LBP10" s="41"/>
      <c r="LBQ10" s="41"/>
      <c r="LBR10" s="41"/>
      <c r="LBS10" s="41"/>
      <c r="LBT10" s="41"/>
      <c r="LBU10" s="41"/>
      <c r="LBV10" s="41"/>
      <c r="LBW10" s="41"/>
      <c r="LBX10" s="41"/>
      <c r="LBY10" s="41"/>
      <c r="LBZ10" s="41"/>
      <c r="LCA10" s="41"/>
      <c r="LCB10" s="41"/>
      <c r="LCC10" s="41"/>
      <c r="LCD10" s="41"/>
      <c r="LCE10" s="41"/>
      <c r="LCF10" s="41"/>
      <c r="LCG10" s="41"/>
      <c r="LCH10" s="41"/>
      <c r="LCI10" s="41"/>
      <c r="LCJ10" s="41"/>
      <c r="LCK10" s="41"/>
      <c r="LCL10" s="41"/>
      <c r="LCM10" s="41"/>
      <c r="LCN10" s="41"/>
      <c r="LCO10" s="41"/>
      <c r="LCP10" s="41"/>
      <c r="LCQ10" s="41"/>
      <c r="LCR10" s="41"/>
      <c r="LCS10" s="41"/>
      <c r="LCT10" s="41"/>
      <c r="LCU10" s="41"/>
      <c r="LCV10" s="41"/>
      <c r="LCW10" s="41"/>
      <c r="LCX10" s="41"/>
      <c r="LCY10" s="41"/>
      <c r="LCZ10" s="41"/>
      <c r="LDA10" s="41"/>
      <c r="LDB10" s="41"/>
      <c r="LDC10" s="41"/>
      <c r="LDD10" s="41"/>
      <c r="LDE10" s="41"/>
      <c r="LDF10" s="41"/>
      <c r="LDG10" s="41"/>
      <c r="LDH10" s="41"/>
      <c r="LDI10" s="41"/>
      <c r="LDJ10" s="41"/>
      <c r="LDK10" s="41"/>
      <c r="LDL10" s="41"/>
      <c r="LDM10" s="41"/>
      <c r="LDN10" s="41"/>
      <c r="LDO10" s="41"/>
      <c r="LDP10" s="41"/>
      <c r="LDQ10" s="41"/>
      <c r="LDR10" s="41"/>
      <c r="LDS10" s="41"/>
      <c r="LDT10" s="41"/>
      <c r="LDU10" s="41"/>
      <c r="LDV10" s="41"/>
      <c r="LDW10" s="41"/>
      <c r="LDX10" s="41"/>
      <c r="LDY10" s="41"/>
      <c r="LDZ10" s="41"/>
      <c r="LEA10" s="41"/>
      <c r="LEB10" s="41"/>
      <c r="LEC10" s="41"/>
      <c r="LED10" s="41"/>
      <c r="LEE10" s="41"/>
      <c r="LEF10" s="41"/>
      <c r="LEG10" s="41"/>
      <c r="LEH10" s="41"/>
      <c r="LEI10" s="41"/>
      <c r="LEJ10" s="41"/>
      <c r="LEK10" s="41"/>
      <c r="LEL10" s="41"/>
      <c r="LEM10" s="41"/>
      <c r="LEN10" s="41"/>
      <c r="LEO10" s="41"/>
      <c r="LEP10" s="41"/>
      <c r="LEQ10" s="41"/>
      <c r="LER10" s="41"/>
      <c r="LES10" s="41"/>
      <c r="LET10" s="41"/>
      <c r="LEU10" s="41"/>
      <c r="LEV10" s="41"/>
      <c r="LEW10" s="41"/>
      <c r="LEX10" s="41"/>
      <c r="LEY10" s="41"/>
      <c r="LEZ10" s="41"/>
      <c r="LFA10" s="41"/>
      <c r="LFB10" s="41"/>
      <c r="LFC10" s="41"/>
      <c r="LFD10" s="41"/>
      <c r="LFE10" s="41"/>
      <c r="LFF10" s="41"/>
      <c r="LFG10" s="41"/>
      <c r="LFH10" s="41"/>
      <c r="LFI10" s="41"/>
      <c r="LFJ10" s="41"/>
      <c r="LFK10" s="41"/>
      <c r="LFL10" s="41"/>
      <c r="LFM10" s="41"/>
      <c r="LFN10" s="41"/>
      <c r="LFO10" s="41"/>
      <c r="LFP10" s="41"/>
      <c r="LFQ10" s="41"/>
      <c r="LFR10" s="41"/>
      <c r="LFS10" s="41"/>
      <c r="LFT10" s="41"/>
      <c r="LFU10" s="41"/>
      <c r="LFV10" s="41"/>
      <c r="LFW10" s="41"/>
      <c r="LFX10" s="41"/>
      <c r="LFY10" s="41"/>
      <c r="LFZ10" s="41"/>
      <c r="LGA10" s="41"/>
      <c r="LGB10" s="41"/>
      <c r="LGC10" s="41"/>
      <c r="LGD10" s="41"/>
      <c r="LGE10" s="41"/>
      <c r="LGF10" s="41"/>
      <c r="LGG10" s="41"/>
      <c r="LGH10" s="41"/>
      <c r="LGI10" s="41"/>
      <c r="LGJ10" s="41"/>
      <c r="LGK10" s="41"/>
      <c r="LGL10" s="41"/>
      <c r="LGM10" s="41"/>
      <c r="LGN10" s="41"/>
      <c r="LGO10" s="41"/>
      <c r="LGP10" s="41"/>
      <c r="LGQ10" s="41"/>
      <c r="LGR10" s="41"/>
      <c r="LGS10" s="41"/>
      <c r="LGT10" s="41"/>
      <c r="LGU10" s="41"/>
      <c r="LGV10" s="41"/>
      <c r="LGW10" s="41"/>
      <c r="LGX10" s="41"/>
      <c r="LGY10" s="41"/>
      <c r="LGZ10" s="41"/>
      <c r="LHA10" s="41"/>
      <c r="LHB10" s="41"/>
      <c r="LHC10" s="41"/>
      <c r="LHD10" s="41"/>
      <c r="LHE10" s="41"/>
      <c r="LHF10" s="41"/>
      <c r="LHG10" s="41"/>
      <c r="LHH10" s="41"/>
      <c r="LHI10" s="41"/>
      <c r="LHJ10" s="41"/>
      <c r="LHK10" s="41"/>
      <c r="LHL10" s="41"/>
      <c r="LHM10" s="41"/>
      <c r="LHN10" s="41"/>
      <c r="LHO10" s="41"/>
      <c r="LHP10" s="41"/>
      <c r="LHQ10" s="41"/>
      <c r="LHR10" s="41"/>
      <c r="LHS10" s="41"/>
      <c r="LHT10" s="41"/>
      <c r="LHU10" s="41"/>
      <c r="LHV10" s="41"/>
      <c r="LHW10" s="41"/>
      <c r="LHX10" s="41"/>
      <c r="LHY10" s="41"/>
      <c r="LHZ10" s="41"/>
      <c r="LIA10" s="41"/>
      <c r="LIB10" s="41"/>
      <c r="LIC10" s="41"/>
      <c r="LID10" s="41"/>
      <c r="LIE10" s="41"/>
      <c r="LIF10" s="41"/>
      <c r="LIG10" s="41"/>
      <c r="LIH10" s="41"/>
      <c r="LII10" s="41"/>
      <c r="LIJ10" s="41"/>
      <c r="LIK10" s="41"/>
      <c r="LIL10" s="41"/>
      <c r="LIM10" s="41"/>
      <c r="LIN10" s="41"/>
      <c r="LIO10" s="41"/>
      <c r="LIP10" s="41"/>
      <c r="LIQ10" s="41"/>
      <c r="LIR10" s="41"/>
      <c r="LIS10" s="41"/>
      <c r="LIT10" s="41"/>
      <c r="LIU10" s="41"/>
      <c r="LIV10" s="41"/>
      <c r="LIW10" s="41"/>
      <c r="LIX10" s="41"/>
      <c r="LIY10" s="41"/>
      <c r="LIZ10" s="41"/>
      <c r="LJA10" s="41"/>
      <c r="LJB10" s="41"/>
      <c r="LJC10" s="41"/>
      <c r="LJD10" s="41"/>
      <c r="LJE10" s="41"/>
      <c r="LJF10" s="41"/>
      <c r="LJG10" s="41"/>
      <c r="LJH10" s="41"/>
      <c r="LJI10" s="41"/>
      <c r="LJJ10" s="41"/>
      <c r="LJK10" s="41"/>
      <c r="LJL10" s="41"/>
      <c r="LJM10" s="41"/>
      <c r="LJN10" s="41"/>
      <c r="LJO10" s="41"/>
      <c r="LJP10" s="41"/>
      <c r="LJQ10" s="41"/>
      <c r="LJR10" s="41"/>
      <c r="LJS10" s="41"/>
      <c r="LJT10" s="41"/>
      <c r="LJU10" s="41"/>
      <c r="LJV10" s="41"/>
      <c r="LJW10" s="41"/>
      <c r="LJX10" s="41"/>
      <c r="LJY10" s="41"/>
      <c r="LJZ10" s="41"/>
      <c r="LKA10" s="41"/>
      <c r="LKB10" s="41"/>
      <c r="LKC10" s="41"/>
      <c r="LKD10" s="41"/>
      <c r="LKE10" s="41"/>
      <c r="LKF10" s="41"/>
      <c r="LKG10" s="41"/>
      <c r="LKH10" s="41"/>
      <c r="LKI10" s="41"/>
      <c r="LKJ10" s="41"/>
      <c r="LKK10" s="41"/>
      <c r="LKL10" s="41"/>
      <c r="LKM10" s="41"/>
      <c r="LKN10" s="41"/>
      <c r="LKO10" s="41"/>
      <c r="LKP10" s="41"/>
      <c r="LKQ10" s="41"/>
      <c r="LKR10" s="41"/>
      <c r="LKS10" s="41"/>
      <c r="LKT10" s="41"/>
      <c r="LKU10" s="41"/>
      <c r="LKV10" s="41"/>
      <c r="LKW10" s="41"/>
      <c r="LKX10" s="41"/>
      <c r="LKY10" s="41"/>
      <c r="LKZ10" s="41"/>
      <c r="LLA10" s="41"/>
      <c r="LLB10" s="41"/>
      <c r="LLC10" s="41"/>
      <c r="LLD10" s="41"/>
      <c r="LLE10" s="41"/>
      <c r="LLF10" s="41"/>
      <c r="LLG10" s="41"/>
      <c r="LLH10" s="41"/>
      <c r="LLI10" s="41"/>
      <c r="LLJ10" s="41"/>
      <c r="LLK10" s="41"/>
      <c r="LLL10" s="41"/>
      <c r="LLM10" s="41"/>
      <c r="LLN10" s="41"/>
      <c r="LLO10" s="41"/>
      <c r="LLP10" s="41"/>
      <c r="LLQ10" s="41"/>
      <c r="LLR10" s="41"/>
      <c r="LLS10" s="41"/>
      <c r="LLT10" s="41"/>
      <c r="LLU10" s="41"/>
      <c r="LLV10" s="41"/>
      <c r="LLW10" s="41"/>
      <c r="LLX10" s="41"/>
      <c r="LLY10" s="41"/>
      <c r="LLZ10" s="41"/>
      <c r="LMA10" s="41"/>
      <c r="LMB10" s="41"/>
      <c r="LMC10" s="41"/>
      <c r="LMD10" s="41"/>
      <c r="LME10" s="41"/>
      <c r="LMF10" s="41"/>
      <c r="LMG10" s="41"/>
      <c r="LMH10" s="41"/>
      <c r="LMI10" s="41"/>
      <c r="LMJ10" s="41"/>
      <c r="LMK10" s="41"/>
      <c r="LML10" s="41"/>
      <c r="LMM10" s="41"/>
      <c r="LMN10" s="41"/>
      <c r="LMO10" s="41"/>
      <c r="LMP10" s="41"/>
      <c r="LMQ10" s="41"/>
      <c r="LMR10" s="41"/>
      <c r="LMS10" s="41"/>
      <c r="LMT10" s="41"/>
      <c r="LMU10" s="41"/>
      <c r="LMV10" s="41"/>
      <c r="LMW10" s="41"/>
      <c r="LMX10" s="41"/>
      <c r="LMY10" s="41"/>
      <c r="LMZ10" s="41"/>
      <c r="LNA10" s="41"/>
      <c r="LNB10" s="41"/>
      <c r="LNC10" s="41"/>
      <c r="LND10" s="41"/>
      <c r="LNE10" s="41"/>
      <c r="LNF10" s="41"/>
      <c r="LNG10" s="41"/>
      <c r="LNH10" s="41"/>
      <c r="LNI10" s="41"/>
      <c r="LNJ10" s="41"/>
      <c r="LNK10" s="41"/>
      <c r="LNL10" s="41"/>
      <c r="LNM10" s="41"/>
      <c r="LNN10" s="41"/>
      <c r="LNO10" s="41"/>
      <c r="LNP10" s="41"/>
      <c r="LNQ10" s="41"/>
      <c r="LNR10" s="41"/>
      <c r="LNS10" s="41"/>
      <c r="LNT10" s="41"/>
      <c r="LNU10" s="41"/>
      <c r="LNV10" s="41"/>
      <c r="LNW10" s="41"/>
      <c r="LNX10" s="41"/>
      <c r="LNY10" s="41"/>
      <c r="LNZ10" s="41"/>
      <c r="LOA10" s="41"/>
      <c r="LOB10" s="41"/>
      <c r="LOC10" s="41"/>
      <c r="LOD10" s="41"/>
      <c r="LOE10" s="41"/>
      <c r="LOF10" s="41"/>
      <c r="LOG10" s="41"/>
      <c r="LOH10" s="41"/>
      <c r="LOI10" s="41"/>
      <c r="LOJ10" s="41"/>
      <c r="LOK10" s="41"/>
      <c r="LOL10" s="41"/>
      <c r="LOM10" s="41"/>
      <c r="LON10" s="41"/>
      <c r="LOO10" s="41"/>
      <c r="LOP10" s="41"/>
      <c r="LOQ10" s="41"/>
      <c r="LOR10" s="41"/>
      <c r="LOS10" s="41"/>
      <c r="LOT10" s="41"/>
      <c r="LOU10" s="41"/>
      <c r="LOV10" s="41"/>
      <c r="LOW10" s="41"/>
      <c r="LOX10" s="41"/>
      <c r="LOY10" s="41"/>
      <c r="LOZ10" s="41"/>
      <c r="LPA10" s="41"/>
      <c r="LPB10" s="41"/>
      <c r="LPC10" s="41"/>
      <c r="LPD10" s="41"/>
      <c r="LPE10" s="41"/>
      <c r="LPF10" s="41"/>
      <c r="LPG10" s="41"/>
      <c r="LPH10" s="41"/>
      <c r="LPI10" s="41"/>
      <c r="LPJ10" s="41"/>
      <c r="LPK10" s="41"/>
      <c r="LPL10" s="41"/>
      <c r="LPM10" s="41"/>
      <c r="LPN10" s="41"/>
      <c r="LPO10" s="41"/>
      <c r="LPP10" s="41"/>
      <c r="LPQ10" s="41"/>
      <c r="LPR10" s="41"/>
      <c r="LPS10" s="41"/>
      <c r="LPT10" s="41"/>
      <c r="LPU10" s="41"/>
      <c r="LPV10" s="41"/>
      <c r="LPW10" s="41"/>
      <c r="LPX10" s="41"/>
      <c r="LPY10" s="41"/>
      <c r="LPZ10" s="41"/>
      <c r="LQA10" s="41"/>
      <c r="LQB10" s="41"/>
      <c r="LQC10" s="41"/>
      <c r="LQD10" s="41"/>
      <c r="LQE10" s="41"/>
      <c r="LQF10" s="41"/>
      <c r="LQG10" s="41"/>
      <c r="LQH10" s="41"/>
      <c r="LQI10" s="41"/>
      <c r="LQJ10" s="41"/>
      <c r="LQK10" s="41"/>
      <c r="LQL10" s="41"/>
      <c r="LQM10" s="41"/>
      <c r="LQN10" s="41"/>
      <c r="LQO10" s="41"/>
      <c r="LQP10" s="41"/>
      <c r="LQQ10" s="41"/>
      <c r="LQR10" s="41"/>
      <c r="LQS10" s="41"/>
      <c r="LQT10" s="41"/>
      <c r="LQU10" s="41"/>
      <c r="LQV10" s="41"/>
      <c r="LQW10" s="41"/>
      <c r="LQX10" s="41"/>
      <c r="LQY10" s="41"/>
      <c r="LQZ10" s="41"/>
      <c r="LRA10" s="41"/>
      <c r="LRB10" s="41"/>
      <c r="LRC10" s="41"/>
      <c r="LRD10" s="41"/>
      <c r="LRE10" s="41"/>
      <c r="LRF10" s="41"/>
      <c r="LRG10" s="41"/>
      <c r="LRH10" s="41"/>
      <c r="LRI10" s="41"/>
      <c r="LRJ10" s="41"/>
      <c r="LRK10" s="41"/>
      <c r="LRL10" s="41"/>
      <c r="LRM10" s="41"/>
      <c r="LRN10" s="41"/>
      <c r="LRO10" s="41"/>
      <c r="LRP10" s="41"/>
      <c r="LRQ10" s="41"/>
      <c r="LRR10" s="41"/>
      <c r="LRS10" s="41"/>
      <c r="LRT10" s="41"/>
      <c r="LRU10" s="41"/>
      <c r="LRV10" s="41"/>
      <c r="LRW10" s="41"/>
      <c r="LRX10" s="41"/>
      <c r="LRY10" s="41"/>
      <c r="LRZ10" s="41"/>
      <c r="LSA10" s="41"/>
      <c r="LSB10" s="41"/>
      <c r="LSC10" s="41"/>
      <c r="LSD10" s="41"/>
      <c r="LSE10" s="41"/>
      <c r="LSF10" s="41"/>
      <c r="LSG10" s="41"/>
      <c r="LSH10" s="41"/>
      <c r="LSI10" s="41"/>
      <c r="LSJ10" s="41"/>
      <c r="LSK10" s="41"/>
      <c r="LSL10" s="41"/>
      <c r="LSM10" s="41"/>
      <c r="LSN10" s="41"/>
      <c r="LSO10" s="41"/>
      <c r="LSP10" s="41"/>
      <c r="LSQ10" s="41"/>
      <c r="LSR10" s="41"/>
      <c r="LSS10" s="41"/>
      <c r="LST10" s="41"/>
      <c r="LSU10" s="41"/>
      <c r="LSV10" s="41"/>
      <c r="LSW10" s="41"/>
      <c r="LSX10" s="41"/>
      <c r="LSY10" s="41"/>
      <c r="LSZ10" s="41"/>
      <c r="LTA10" s="41"/>
      <c r="LTB10" s="41"/>
      <c r="LTC10" s="41"/>
      <c r="LTD10" s="41"/>
      <c r="LTE10" s="41"/>
      <c r="LTF10" s="41"/>
      <c r="LTG10" s="41"/>
      <c r="LTH10" s="41"/>
      <c r="LTI10" s="41"/>
      <c r="LTJ10" s="41"/>
      <c r="LTK10" s="41"/>
      <c r="LTL10" s="41"/>
      <c r="LTM10" s="41"/>
      <c r="LTN10" s="41"/>
      <c r="LTO10" s="41"/>
      <c r="LTP10" s="41"/>
      <c r="LTQ10" s="41"/>
      <c r="LTR10" s="41"/>
      <c r="LTS10" s="41"/>
      <c r="LTT10" s="41"/>
      <c r="LTU10" s="41"/>
      <c r="LTV10" s="41"/>
      <c r="LTW10" s="41"/>
      <c r="LTX10" s="41"/>
      <c r="LTY10" s="41"/>
      <c r="LTZ10" s="41"/>
      <c r="LUA10" s="41"/>
      <c r="LUB10" s="41"/>
      <c r="LUC10" s="41"/>
      <c r="LUD10" s="41"/>
      <c r="LUE10" s="41"/>
      <c r="LUF10" s="41"/>
      <c r="LUG10" s="41"/>
      <c r="LUH10" s="41"/>
      <c r="LUI10" s="41"/>
      <c r="LUJ10" s="41"/>
      <c r="LUK10" s="41"/>
      <c r="LUL10" s="41"/>
      <c r="LUM10" s="41"/>
      <c r="LUN10" s="41"/>
      <c r="LUO10" s="41"/>
      <c r="LUP10" s="41"/>
      <c r="LUQ10" s="41"/>
      <c r="LUR10" s="41"/>
      <c r="LUS10" s="41"/>
      <c r="LUT10" s="41"/>
      <c r="LUU10" s="41"/>
      <c r="LUV10" s="41"/>
      <c r="LUW10" s="41"/>
      <c r="LUX10" s="41"/>
      <c r="LUY10" s="41"/>
      <c r="LUZ10" s="41"/>
      <c r="LVA10" s="41"/>
      <c r="LVB10" s="41"/>
      <c r="LVC10" s="41"/>
      <c r="LVD10" s="41"/>
      <c r="LVE10" s="41"/>
      <c r="LVF10" s="41"/>
      <c r="LVG10" s="41"/>
      <c r="LVH10" s="41"/>
      <c r="LVI10" s="41"/>
      <c r="LVJ10" s="41"/>
      <c r="LVK10" s="41"/>
      <c r="LVL10" s="41"/>
      <c r="LVM10" s="41"/>
      <c r="LVN10" s="41"/>
      <c r="LVO10" s="41"/>
      <c r="LVP10" s="41"/>
      <c r="LVQ10" s="41"/>
      <c r="LVR10" s="41"/>
      <c r="LVS10" s="41"/>
      <c r="LVT10" s="41"/>
      <c r="LVU10" s="41"/>
      <c r="LVV10" s="41"/>
      <c r="LVW10" s="41"/>
      <c r="LVX10" s="41"/>
      <c r="LVY10" s="41"/>
      <c r="LVZ10" s="41"/>
      <c r="LWA10" s="41"/>
      <c r="LWB10" s="41"/>
      <c r="LWC10" s="41"/>
      <c r="LWD10" s="41"/>
      <c r="LWE10" s="41"/>
      <c r="LWF10" s="41"/>
      <c r="LWG10" s="41"/>
      <c r="LWH10" s="41"/>
      <c r="LWI10" s="41"/>
      <c r="LWJ10" s="41"/>
      <c r="LWK10" s="41"/>
      <c r="LWL10" s="41"/>
      <c r="LWM10" s="41"/>
      <c r="LWN10" s="41"/>
      <c r="LWO10" s="41"/>
      <c r="LWP10" s="41"/>
      <c r="LWQ10" s="41"/>
      <c r="LWR10" s="41"/>
      <c r="LWS10" s="41"/>
      <c r="LWT10" s="41"/>
      <c r="LWU10" s="41"/>
      <c r="LWV10" s="41"/>
      <c r="LWW10" s="41"/>
      <c r="LWX10" s="41"/>
      <c r="LWY10" s="41"/>
      <c r="LWZ10" s="41"/>
      <c r="LXA10" s="41"/>
      <c r="LXB10" s="41"/>
      <c r="LXC10" s="41"/>
      <c r="LXD10" s="41"/>
      <c r="LXE10" s="41"/>
      <c r="LXF10" s="41"/>
      <c r="LXG10" s="41"/>
      <c r="LXH10" s="41"/>
      <c r="LXI10" s="41"/>
      <c r="LXJ10" s="41"/>
      <c r="LXK10" s="41"/>
      <c r="LXL10" s="41"/>
      <c r="LXM10" s="41"/>
      <c r="LXN10" s="41"/>
      <c r="LXO10" s="41"/>
      <c r="LXP10" s="41"/>
      <c r="LXQ10" s="41"/>
      <c r="LXR10" s="41"/>
      <c r="LXS10" s="41"/>
      <c r="LXT10" s="41"/>
      <c r="LXU10" s="41"/>
      <c r="LXV10" s="41"/>
      <c r="LXW10" s="41"/>
      <c r="LXX10" s="41"/>
      <c r="LXY10" s="41"/>
      <c r="LXZ10" s="41"/>
      <c r="LYA10" s="41"/>
      <c r="LYB10" s="41"/>
      <c r="LYC10" s="41"/>
      <c r="LYD10" s="41"/>
      <c r="LYE10" s="41"/>
      <c r="LYF10" s="41"/>
      <c r="LYG10" s="41"/>
      <c r="LYH10" s="41"/>
      <c r="LYI10" s="41"/>
      <c r="LYJ10" s="41"/>
      <c r="LYK10" s="41"/>
      <c r="LYL10" s="41"/>
      <c r="LYM10" s="41"/>
      <c r="LYN10" s="41"/>
      <c r="LYO10" s="41"/>
      <c r="LYP10" s="41"/>
      <c r="LYQ10" s="41"/>
      <c r="LYR10" s="41"/>
      <c r="LYS10" s="41"/>
      <c r="LYT10" s="41"/>
      <c r="LYU10" s="41"/>
      <c r="LYV10" s="41"/>
      <c r="LYW10" s="41"/>
      <c r="LYX10" s="41"/>
      <c r="LYY10" s="41"/>
      <c r="LYZ10" s="41"/>
      <c r="LZA10" s="41"/>
      <c r="LZB10" s="41"/>
      <c r="LZC10" s="41"/>
      <c r="LZD10" s="41"/>
      <c r="LZE10" s="41"/>
      <c r="LZF10" s="41"/>
      <c r="LZG10" s="41"/>
      <c r="LZH10" s="41"/>
      <c r="LZI10" s="41"/>
      <c r="LZJ10" s="41"/>
      <c r="LZK10" s="41"/>
      <c r="LZL10" s="41"/>
      <c r="LZM10" s="41"/>
      <c r="LZN10" s="41"/>
      <c r="LZO10" s="41"/>
      <c r="LZP10" s="41"/>
      <c r="LZQ10" s="41"/>
      <c r="LZR10" s="41"/>
      <c r="LZS10" s="41"/>
      <c r="LZT10" s="41"/>
      <c r="LZU10" s="41"/>
      <c r="LZV10" s="41"/>
      <c r="LZW10" s="41"/>
      <c r="LZX10" s="41"/>
      <c r="LZY10" s="41"/>
      <c r="LZZ10" s="41"/>
      <c r="MAA10" s="41"/>
      <c r="MAB10" s="41"/>
      <c r="MAC10" s="41"/>
      <c r="MAD10" s="41"/>
      <c r="MAE10" s="41"/>
      <c r="MAF10" s="41"/>
      <c r="MAG10" s="41"/>
      <c r="MAH10" s="41"/>
      <c r="MAI10" s="41"/>
      <c r="MAJ10" s="41"/>
      <c r="MAK10" s="41"/>
      <c r="MAL10" s="41"/>
      <c r="MAM10" s="41"/>
      <c r="MAN10" s="41"/>
      <c r="MAO10" s="41"/>
      <c r="MAP10" s="41"/>
      <c r="MAQ10" s="41"/>
      <c r="MAR10" s="41"/>
      <c r="MAS10" s="41"/>
      <c r="MAT10" s="41"/>
      <c r="MAU10" s="41"/>
      <c r="MAV10" s="41"/>
      <c r="MAW10" s="41"/>
      <c r="MAX10" s="41"/>
      <c r="MAY10" s="41"/>
      <c r="MAZ10" s="41"/>
      <c r="MBA10" s="41"/>
      <c r="MBB10" s="41"/>
      <c r="MBC10" s="41"/>
      <c r="MBD10" s="41"/>
      <c r="MBE10" s="41"/>
      <c r="MBF10" s="41"/>
      <c r="MBG10" s="41"/>
      <c r="MBH10" s="41"/>
      <c r="MBI10" s="41"/>
      <c r="MBJ10" s="41"/>
      <c r="MBK10" s="41"/>
      <c r="MBL10" s="41"/>
      <c r="MBM10" s="41"/>
      <c r="MBN10" s="41"/>
      <c r="MBO10" s="41"/>
      <c r="MBP10" s="41"/>
      <c r="MBQ10" s="41"/>
      <c r="MBR10" s="41"/>
      <c r="MBS10" s="41"/>
      <c r="MBT10" s="41"/>
      <c r="MBU10" s="41"/>
      <c r="MBV10" s="41"/>
      <c r="MBW10" s="41"/>
      <c r="MBX10" s="41"/>
      <c r="MBY10" s="41"/>
      <c r="MBZ10" s="41"/>
      <c r="MCA10" s="41"/>
      <c r="MCB10" s="41"/>
      <c r="MCC10" s="41"/>
      <c r="MCD10" s="41"/>
      <c r="MCE10" s="41"/>
      <c r="MCF10" s="41"/>
      <c r="MCG10" s="41"/>
      <c r="MCH10" s="41"/>
      <c r="MCI10" s="41"/>
      <c r="MCJ10" s="41"/>
      <c r="MCK10" s="41"/>
      <c r="MCL10" s="41"/>
      <c r="MCM10" s="41"/>
      <c r="MCN10" s="41"/>
      <c r="MCO10" s="41"/>
      <c r="MCP10" s="41"/>
      <c r="MCQ10" s="41"/>
      <c r="MCR10" s="41"/>
      <c r="MCS10" s="41"/>
      <c r="MCT10" s="41"/>
      <c r="MCU10" s="41"/>
      <c r="MCV10" s="41"/>
      <c r="MCW10" s="41"/>
      <c r="MCX10" s="41"/>
      <c r="MCY10" s="41"/>
      <c r="MCZ10" s="41"/>
      <c r="MDA10" s="41"/>
      <c r="MDB10" s="41"/>
      <c r="MDC10" s="41"/>
      <c r="MDD10" s="41"/>
      <c r="MDE10" s="41"/>
      <c r="MDF10" s="41"/>
      <c r="MDG10" s="41"/>
      <c r="MDH10" s="41"/>
      <c r="MDI10" s="41"/>
      <c r="MDJ10" s="41"/>
      <c r="MDK10" s="41"/>
      <c r="MDL10" s="41"/>
      <c r="MDM10" s="41"/>
      <c r="MDN10" s="41"/>
      <c r="MDO10" s="41"/>
      <c r="MDP10" s="41"/>
      <c r="MDQ10" s="41"/>
      <c r="MDR10" s="41"/>
      <c r="MDS10" s="41"/>
      <c r="MDT10" s="41"/>
      <c r="MDU10" s="41"/>
      <c r="MDV10" s="41"/>
      <c r="MDW10" s="41"/>
      <c r="MDX10" s="41"/>
      <c r="MDY10" s="41"/>
      <c r="MDZ10" s="41"/>
      <c r="MEA10" s="41"/>
      <c r="MEB10" s="41"/>
      <c r="MEC10" s="41"/>
      <c r="MED10" s="41"/>
      <c r="MEE10" s="41"/>
      <c r="MEF10" s="41"/>
      <c r="MEG10" s="41"/>
      <c r="MEH10" s="41"/>
      <c r="MEI10" s="41"/>
      <c r="MEJ10" s="41"/>
      <c r="MEK10" s="41"/>
      <c r="MEL10" s="41"/>
      <c r="MEM10" s="41"/>
      <c r="MEN10" s="41"/>
      <c r="MEO10" s="41"/>
      <c r="MEP10" s="41"/>
      <c r="MEQ10" s="41"/>
      <c r="MER10" s="41"/>
      <c r="MES10" s="41"/>
      <c r="MET10" s="41"/>
      <c r="MEU10" s="41"/>
      <c r="MEV10" s="41"/>
      <c r="MEW10" s="41"/>
      <c r="MEX10" s="41"/>
      <c r="MEY10" s="41"/>
      <c r="MEZ10" s="41"/>
      <c r="MFA10" s="41"/>
      <c r="MFB10" s="41"/>
      <c r="MFC10" s="41"/>
      <c r="MFD10" s="41"/>
      <c r="MFE10" s="41"/>
      <c r="MFF10" s="41"/>
      <c r="MFG10" s="41"/>
      <c r="MFH10" s="41"/>
      <c r="MFI10" s="41"/>
      <c r="MFJ10" s="41"/>
      <c r="MFK10" s="41"/>
      <c r="MFL10" s="41"/>
      <c r="MFM10" s="41"/>
      <c r="MFN10" s="41"/>
      <c r="MFO10" s="41"/>
      <c r="MFP10" s="41"/>
      <c r="MFQ10" s="41"/>
      <c r="MFR10" s="41"/>
      <c r="MFS10" s="41"/>
      <c r="MFT10" s="41"/>
      <c r="MFU10" s="41"/>
      <c r="MFV10" s="41"/>
      <c r="MFW10" s="41"/>
      <c r="MFX10" s="41"/>
      <c r="MFY10" s="41"/>
      <c r="MFZ10" s="41"/>
      <c r="MGA10" s="41"/>
      <c r="MGB10" s="41"/>
      <c r="MGC10" s="41"/>
      <c r="MGD10" s="41"/>
      <c r="MGE10" s="41"/>
      <c r="MGF10" s="41"/>
      <c r="MGG10" s="41"/>
      <c r="MGH10" s="41"/>
      <c r="MGI10" s="41"/>
      <c r="MGJ10" s="41"/>
      <c r="MGK10" s="41"/>
      <c r="MGL10" s="41"/>
      <c r="MGM10" s="41"/>
      <c r="MGN10" s="41"/>
      <c r="MGO10" s="41"/>
      <c r="MGP10" s="41"/>
      <c r="MGQ10" s="41"/>
      <c r="MGR10" s="41"/>
      <c r="MGS10" s="41"/>
      <c r="MGT10" s="41"/>
      <c r="MGU10" s="41"/>
      <c r="MGV10" s="41"/>
      <c r="MGW10" s="41"/>
      <c r="MGX10" s="41"/>
      <c r="MGY10" s="41"/>
      <c r="MGZ10" s="41"/>
      <c r="MHA10" s="41"/>
      <c r="MHB10" s="41"/>
      <c r="MHC10" s="41"/>
      <c r="MHD10" s="41"/>
      <c r="MHE10" s="41"/>
      <c r="MHF10" s="41"/>
      <c r="MHG10" s="41"/>
      <c r="MHH10" s="41"/>
      <c r="MHI10" s="41"/>
      <c r="MHJ10" s="41"/>
      <c r="MHK10" s="41"/>
      <c r="MHL10" s="41"/>
      <c r="MHM10" s="41"/>
      <c r="MHN10" s="41"/>
      <c r="MHO10" s="41"/>
      <c r="MHP10" s="41"/>
      <c r="MHQ10" s="41"/>
      <c r="MHR10" s="41"/>
      <c r="MHS10" s="41"/>
      <c r="MHT10" s="41"/>
      <c r="MHU10" s="41"/>
      <c r="MHV10" s="41"/>
      <c r="MHW10" s="41"/>
      <c r="MHX10" s="41"/>
      <c r="MHY10" s="41"/>
      <c r="MHZ10" s="41"/>
      <c r="MIA10" s="41"/>
      <c r="MIB10" s="41"/>
      <c r="MIC10" s="41"/>
      <c r="MID10" s="41"/>
      <c r="MIE10" s="41"/>
      <c r="MIF10" s="41"/>
      <c r="MIG10" s="41"/>
      <c r="MIH10" s="41"/>
      <c r="MII10" s="41"/>
      <c r="MIJ10" s="41"/>
      <c r="MIK10" s="41"/>
      <c r="MIL10" s="41"/>
      <c r="MIM10" s="41"/>
      <c r="MIN10" s="41"/>
      <c r="MIO10" s="41"/>
      <c r="MIP10" s="41"/>
      <c r="MIQ10" s="41"/>
      <c r="MIR10" s="41"/>
      <c r="MIS10" s="41"/>
      <c r="MIT10" s="41"/>
      <c r="MIU10" s="41"/>
      <c r="MIV10" s="41"/>
      <c r="MIW10" s="41"/>
      <c r="MIX10" s="41"/>
      <c r="MIY10" s="41"/>
      <c r="MIZ10" s="41"/>
      <c r="MJA10" s="41"/>
      <c r="MJB10" s="41"/>
      <c r="MJC10" s="41"/>
      <c r="MJD10" s="41"/>
      <c r="MJE10" s="41"/>
      <c r="MJF10" s="41"/>
      <c r="MJG10" s="41"/>
      <c r="MJH10" s="41"/>
      <c r="MJI10" s="41"/>
      <c r="MJJ10" s="41"/>
      <c r="MJK10" s="41"/>
      <c r="MJL10" s="41"/>
      <c r="MJM10" s="41"/>
      <c r="MJN10" s="41"/>
      <c r="MJO10" s="41"/>
      <c r="MJP10" s="41"/>
      <c r="MJQ10" s="41"/>
      <c r="MJR10" s="41"/>
      <c r="MJS10" s="41"/>
      <c r="MJT10" s="41"/>
      <c r="MJU10" s="41"/>
      <c r="MJV10" s="41"/>
      <c r="MJW10" s="41"/>
      <c r="MJX10" s="41"/>
      <c r="MJY10" s="41"/>
      <c r="MJZ10" s="41"/>
      <c r="MKA10" s="41"/>
      <c r="MKB10" s="41"/>
      <c r="MKC10" s="41"/>
      <c r="MKD10" s="41"/>
      <c r="MKE10" s="41"/>
      <c r="MKF10" s="41"/>
      <c r="MKG10" s="41"/>
      <c r="MKH10" s="41"/>
      <c r="MKI10" s="41"/>
      <c r="MKJ10" s="41"/>
      <c r="MKK10" s="41"/>
      <c r="MKL10" s="41"/>
      <c r="MKM10" s="41"/>
      <c r="MKN10" s="41"/>
      <c r="MKO10" s="41"/>
      <c r="MKP10" s="41"/>
      <c r="MKQ10" s="41"/>
      <c r="MKR10" s="41"/>
      <c r="MKS10" s="41"/>
      <c r="MKT10" s="41"/>
      <c r="MKU10" s="41"/>
      <c r="MKV10" s="41"/>
      <c r="MKW10" s="41"/>
      <c r="MKX10" s="41"/>
      <c r="MKY10" s="41"/>
      <c r="MKZ10" s="41"/>
      <c r="MLA10" s="41"/>
      <c r="MLB10" s="41"/>
      <c r="MLC10" s="41"/>
      <c r="MLD10" s="41"/>
      <c r="MLE10" s="41"/>
      <c r="MLF10" s="41"/>
      <c r="MLG10" s="41"/>
      <c r="MLH10" s="41"/>
      <c r="MLI10" s="41"/>
      <c r="MLJ10" s="41"/>
      <c r="MLK10" s="41"/>
      <c r="MLL10" s="41"/>
      <c r="MLM10" s="41"/>
      <c r="MLN10" s="41"/>
      <c r="MLO10" s="41"/>
      <c r="MLP10" s="41"/>
      <c r="MLQ10" s="41"/>
      <c r="MLR10" s="41"/>
      <c r="MLS10" s="41"/>
      <c r="MLT10" s="41"/>
      <c r="MLU10" s="41"/>
      <c r="MLV10" s="41"/>
      <c r="MLW10" s="41"/>
      <c r="MLX10" s="41"/>
      <c r="MLY10" s="41"/>
      <c r="MLZ10" s="41"/>
      <c r="MMA10" s="41"/>
      <c r="MMB10" s="41"/>
      <c r="MMC10" s="41"/>
      <c r="MMD10" s="41"/>
      <c r="MME10" s="41"/>
      <c r="MMF10" s="41"/>
      <c r="MMG10" s="41"/>
      <c r="MMH10" s="41"/>
      <c r="MMI10" s="41"/>
      <c r="MMJ10" s="41"/>
      <c r="MMK10" s="41"/>
      <c r="MML10" s="41"/>
      <c r="MMM10" s="41"/>
      <c r="MMN10" s="41"/>
      <c r="MMO10" s="41"/>
      <c r="MMP10" s="41"/>
      <c r="MMQ10" s="41"/>
      <c r="MMR10" s="41"/>
      <c r="MMS10" s="41"/>
      <c r="MMT10" s="41"/>
      <c r="MMU10" s="41"/>
      <c r="MMV10" s="41"/>
      <c r="MMW10" s="41"/>
      <c r="MMX10" s="41"/>
      <c r="MMY10" s="41"/>
      <c r="MMZ10" s="41"/>
      <c r="MNA10" s="41"/>
      <c r="MNB10" s="41"/>
      <c r="MNC10" s="41"/>
      <c r="MND10" s="41"/>
      <c r="MNE10" s="41"/>
      <c r="MNF10" s="41"/>
      <c r="MNG10" s="41"/>
      <c r="MNH10" s="41"/>
      <c r="MNI10" s="41"/>
      <c r="MNJ10" s="41"/>
      <c r="MNK10" s="41"/>
      <c r="MNL10" s="41"/>
      <c r="MNM10" s="41"/>
      <c r="MNN10" s="41"/>
      <c r="MNO10" s="41"/>
      <c r="MNP10" s="41"/>
      <c r="MNQ10" s="41"/>
      <c r="MNR10" s="41"/>
      <c r="MNS10" s="41"/>
      <c r="MNT10" s="41"/>
      <c r="MNU10" s="41"/>
      <c r="MNV10" s="41"/>
      <c r="MNW10" s="41"/>
      <c r="MNX10" s="41"/>
      <c r="MNY10" s="41"/>
      <c r="MNZ10" s="41"/>
      <c r="MOA10" s="41"/>
      <c r="MOB10" s="41"/>
      <c r="MOC10" s="41"/>
      <c r="MOD10" s="41"/>
      <c r="MOE10" s="41"/>
      <c r="MOF10" s="41"/>
      <c r="MOG10" s="41"/>
      <c r="MOH10" s="41"/>
      <c r="MOI10" s="41"/>
      <c r="MOJ10" s="41"/>
      <c r="MOK10" s="41"/>
      <c r="MOL10" s="41"/>
      <c r="MOM10" s="41"/>
      <c r="MON10" s="41"/>
      <c r="MOO10" s="41"/>
      <c r="MOP10" s="41"/>
      <c r="MOQ10" s="41"/>
      <c r="MOR10" s="41"/>
      <c r="MOS10" s="41"/>
      <c r="MOT10" s="41"/>
      <c r="MOU10" s="41"/>
      <c r="MOV10" s="41"/>
      <c r="MOW10" s="41"/>
      <c r="MOX10" s="41"/>
      <c r="MOY10" s="41"/>
      <c r="MOZ10" s="41"/>
      <c r="MPA10" s="41"/>
      <c r="MPB10" s="41"/>
      <c r="MPC10" s="41"/>
      <c r="MPD10" s="41"/>
      <c r="MPE10" s="41"/>
      <c r="MPF10" s="41"/>
      <c r="MPG10" s="41"/>
      <c r="MPH10" s="41"/>
      <c r="MPI10" s="41"/>
      <c r="MPJ10" s="41"/>
      <c r="MPK10" s="41"/>
      <c r="MPL10" s="41"/>
      <c r="MPM10" s="41"/>
      <c r="MPN10" s="41"/>
      <c r="MPO10" s="41"/>
      <c r="MPP10" s="41"/>
      <c r="MPQ10" s="41"/>
      <c r="MPR10" s="41"/>
      <c r="MPS10" s="41"/>
      <c r="MPT10" s="41"/>
      <c r="MPU10" s="41"/>
      <c r="MPV10" s="41"/>
      <c r="MPW10" s="41"/>
      <c r="MPX10" s="41"/>
      <c r="MPY10" s="41"/>
      <c r="MPZ10" s="41"/>
      <c r="MQA10" s="41"/>
      <c r="MQB10" s="41"/>
      <c r="MQC10" s="41"/>
      <c r="MQD10" s="41"/>
      <c r="MQE10" s="41"/>
      <c r="MQF10" s="41"/>
      <c r="MQG10" s="41"/>
      <c r="MQH10" s="41"/>
      <c r="MQI10" s="41"/>
      <c r="MQJ10" s="41"/>
      <c r="MQK10" s="41"/>
      <c r="MQL10" s="41"/>
      <c r="MQM10" s="41"/>
      <c r="MQN10" s="41"/>
      <c r="MQO10" s="41"/>
      <c r="MQP10" s="41"/>
      <c r="MQQ10" s="41"/>
      <c r="MQR10" s="41"/>
      <c r="MQS10" s="41"/>
      <c r="MQT10" s="41"/>
      <c r="MQU10" s="41"/>
      <c r="MQV10" s="41"/>
      <c r="MQW10" s="41"/>
      <c r="MQX10" s="41"/>
      <c r="MQY10" s="41"/>
      <c r="MQZ10" s="41"/>
      <c r="MRA10" s="41"/>
      <c r="MRB10" s="41"/>
      <c r="MRC10" s="41"/>
      <c r="MRD10" s="41"/>
      <c r="MRE10" s="41"/>
      <c r="MRF10" s="41"/>
      <c r="MRG10" s="41"/>
      <c r="MRH10" s="41"/>
      <c r="MRI10" s="41"/>
      <c r="MRJ10" s="41"/>
      <c r="MRK10" s="41"/>
      <c r="MRL10" s="41"/>
      <c r="MRM10" s="41"/>
      <c r="MRN10" s="41"/>
      <c r="MRO10" s="41"/>
      <c r="MRP10" s="41"/>
      <c r="MRQ10" s="41"/>
      <c r="MRR10" s="41"/>
      <c r="MRS10" s="41"/>
      <c r="MRT10" s="41"/>
      <c r="MRU10" s="41"/>
      <c r="MRV10" s="41"/>
      <c r="MRW10" s="41"/>
      <c r="MRX10" s="41"/>
      <c r="MRY10" s="41"/>
      <c r="MRZ10" s="41"/>
      <c r="MSA10" s="41"/>
      <c r="MSB10" s="41"/>
      <c r="MSC10" s="41"/>
      <c r="MSD10" s="41"/>
      <c r="MSE10" s="41"/>
      <c r="MSF10" s="41"/>
      <c r="MSG10" s="41"/>
      <c r="MSH10" s="41"/>
      <c r="MSI10" s="41"/>
      <c r="MSJ10" s="41"/>
      <c r="MSK10" s="41"/>
      <c r="MSL10" s="41"/>
      <c r="MSM10" s="41"/>
      <c r="MSN10" s="41"/>
      <c r="MSO10" s="41"/>
      <c r="MSP10" s="41"/>
      <c r="MSQ10" s="41"/>
      <c r="MSR10" s="41"/>
      <c r="MSS10" s="41"/>
      <c r="MST10" s="41"/>
      <c r="MSU10" s="41"/>
      <c r="MSV10" s="41"/>
      <c r="MSW10" s="41"/>
      <c r="MSX10" s="41"/>
      <c r="MSY10" s="41"/>
      <c r="MSZ10" s="41"/>
      <c r="MTA10" s="41"/>
      <c r="MTB10" s="41"/>
      <c r="MTC10" s="41"/>
      <c r="MTD10" s="41"/>
      <c r="MTE10" s="41"/>
      <c r="MTF10" s="41"/>
      <c r="MTG10" s="41"/>
      <c r="MTH10" s="41"/>
      <c r="MTI10" s="41"/>
      <c r="MTJ10" s="41"/>
      <c r="MTK10" s="41"/>
      <c r="MTL10" s="41"/>
      <c r="MTM10" s="41"/>
      <c r="MTN10" s="41"/>
      <c r="MTO10" s="41"/>
      <c r="MTP10" s="41"/>
      <c r="MTQ10" s="41"/>
      <c r="MTR10" s="41"/>
      <c r="MTS10" s="41"/>
      <c r="MTT10" s="41"/>
      <c r="MTU10" s="41"/>
      <c r="MTV10" s="41"/>
      <c r="MTW10" s="41"/>
      <c r="MTX10" s="41"/>
      <c r="MTY10" s="41"/>
      <c r="MTZ10" s="41"/>
      <c r="MUA10" s="41"/>
      <c r="MUB10" s="41"/>
      <c r="MUC10" s="41"/>
      <c r="MUD10" s="41"/>
      <c r="MUE10" s="41"/>
      <c r="MUF10" s="41"/>
      <c r="MUG10" s="41"/>
      <c r="MUH10" s="41"/>
      <c r="MUI10" s="41"/>
      <c r="MUJ10" s="41"/>
      <c r="MUK10" s="41"/>
      <c r="MUL10" s="41"/>
      <c r="MUM10" s="41"/>
      <c r="MUN10" s="41"/>
      <c r="MUO10" s="41"/>
      <c r="MUP10" s="41"/>
      <c r="MUQ10" s="41"/>
      <c r="MUR10" s="41"/>
      <c r="MUS10" s="41"/>
      <c r="MUT10" s="41"/>
      <c r="MUU10" s="41"/>
      <c r="MUV10" s="41"/>
      <c r="MUW10" s="41"/>
      <c r="MUX10" s="41"/>
      <c r="MUY10" s="41"/>
      <c r="MUZ10" s="41"/>
      <c r="MVA10" s="41"/>
      <c r="MVB10" s="41"/>
      <c r="MVC10" s="41"/>
      <c r="MVD10" s="41"/>
      <c r="MVE10" s="41"/>
      <c r="MVF10" s="41"/>
      <c r="MVG10" s="41"/>
      <c r="MVH10" s="41"/>
      <c r="MVI10" s="41"/>
      <c r="MVJ10" s="41"/>
      <c r="MVK10" s="41"/>
      <c r="MVL10" s="41"/>
      <c r="MVM10" s="41"/>
      <c r="MVN10" s="41"/>
      <c r="MVO10" s="41"/>
      <c r="MVP10" s="41"/>
      <c r="MVQ10" s="41"/>
      <c r="MVR10" s="41"/>
      <c r="MVS10" s="41"/>
      <c r="MVT10" s="41"/>
      <c r="MVU10" s="41"/>
      <c r="MVV10" s="41"/>
      <c r="MVW10" s="41"/>
      <c r="MVX10" s="41"/>
      <c r="MVY10" s="41"/>
      <c r="MVZ10" s="41"/>
      <c r="MWA10" s="41"/>
      <c r="MWB10" s="41"/>
      <c r="MWC10" s="41"/>
      <c r="MWD10" s="41"/>
      <c r="MWE10" s="41"/>
      <c r="MWF10" s="41"/>
      <c r="MWG10" s="41"/>
      <c r="MWH10" s="41"/>
      <c r="MWI10" s="41"/>
      <c r="MWJ10" s="41"/>
      <c r="MWK10" s="41"/>
      <c r="MWL10" s="41"/>
      <c r="MWM10" s="41"/>
      <c r="MWN10" s="41"/>
      <c r="MWO10" s="41"/>
      <c r="MWP10" s="41"/>
      <c r="MWQ10" s="41"/>
      <c r="MWR10" s="41"/>
      <c r="MWS10" s="41"/>
      <c r="MWT10" s="41"/>
      <c r="MWU10" s="41"/>
      <c r="MWV10" s="41"/>
      <c r="MWW10" s="41"/>
      <c r="MWX10" s="41"/>
      <c r="MWY10" s="41"/>
      <c r="MWZ10" s="41"/>
      <c r="MXA10" s="41"/>
      <c r="MXB10" s="41"/>
      <c r="MXC10" s="41"/>
      <c r="MXD10" s="41"/>
      <c r="MXE10" s="41"/>
      <c r="MXF10" s="41"/>
      <c r="MXG10" s="41"/>
      <c r="MXH10" s="41"/>
      <c r="MXI10" s="41"/>
      <c r="MXJ10" s="41"/>
      <c r="MXK10" s="41"/>
      <c r="MXL10" s="41"/>
      <c r="MXM10" s="41"/>
      <c r="MXN10" s="41"/>
      <c r="MXO10" s="41"/>
      <c r="MXP10" s="41"/>
      <c r="MXQ10" s="41"/>
      <c r="MXR10" s="41"/>
      <c r="MXS10" s="41"/>
      <c r="MXT10" s="41"/>
      <c r="MXU10" s="41"/>
      <c r="MXV10" s="41"/>
      <c r="MXW10" s="41"/>
      <c r="MXX10" s="41"/>
      <c r="MXY10" s="41"/>
      <c r="MXZ10" s="41"/>
      <c r="MYA10" s="41"/>
      <c r="MYB10" s="41"/>
      <c r="MYC10" s="41"/>
      <c r="MYD10" s="41"/>
      <c r="MYE10" s="41"/>
      <c r="MYF10" s="41"/>
      <c r="MYG10" s="41"/>
      <c r="MYH10" s="41"/>
      <c r="MYI10" s="41"/>
      <c r="MYJ10" s="41"/>
      <c r="MYK10" s="41"/>
      <c r="MYL10" s="41"/>
      <c r="MYM10" s="41"/>
      <c r="MYN10" s="41"/>
      <c r="MYO10" s="41"/>
      <c r="MYP10" s="41"/>
      <c r="MYQ10" s="41"/>
      <c r="MYR10" s="41"/>
      <c r="MYS10" s="41"/>
      <c r="MYT10" s="41"/>
      <c r="MYU10" s="41"/>
      <c r="MYV10" s="41"/>
      <c r="MYW10" s="41"/>
      <c r="MYX10" s="41"/>
      <c r="MYY10" s="41"/>
      <c r="MYZ10" s="41"/>
      <c r="MZA10" s="41"/>
      <c r="MZB10" s="41"/>
      <c r="MZC10" s="41"/>
      <c r="MZD10" s="41"/>
      <c r="MZE10" s="41"/>
      <c r="MZF10" s="41"/>
      <c r="MZG10" s="41"/>
      <c r="MZH10" s="41"/>
      <c r="MZI10" s="41"/>
      <c r="MZJ10" s="41"/>
      <c r="MZK10" s="41"/>
      <c r="MZL10" s="41"/>
      <c r="MZM10" s="41"/>
      <c r="MZN10" s="41"/>
      <c r="MZO10" s="41"/>
      <c r="MZP10" s="41"/>
      <c r="MZQ10" s="41"/>
      <c r="MZR10" s="41"/>
      <c r="MZS10" s="41"/>
      <c r="MZT10" s="41"/>
      <c r="MZU10" s="41"/>
      <c r="MZV10" s="41"/>
      <c r="MZW10" s="41"/>
      <c r="MZX10" s="41"/>
      <c r="MZY10" s="41"/>
      <c r="MZZ10" s="41"/>
      <c r="NAA10" s="41"/>
      <c r="NAB10" s="41"/>
      <c r="NAC10" s="41"/>
      <c r="NAD10" s="41"/>
      <c r="NAE10" s="41"/>
      <c r="NAF10" s="41"/>
      <c r="NAG10" s="41"/>
      <c r="NAH10" s="41"/>
      <c r="NAI10" s="41"/>
      <c r="NAJ10" s="41"/>
      <c r="NAK10" s="41"/>
      <c r="NAL10" s="41"/>
      <c r="NAM10" s="41"/>
      <c r="NAN10" s="41"/>
      <c r="NAO10" s="41"/>
      <c r="NAP10" s="41"/>
      <c r="NAQ10" s="41"/>
      <c r="NAR10" s="41"/>
      <c r="NAS10" s="41"/>
      <c r="NAT10" s="41"/>
      <c r="NAU10" s="41"/>
      <c r="NAV10" s="41"/>
      <c r="NAW10" s="41"/>
      <c r="NAX10" s="41"/>
      <c r="NAY10" s="41"/>
      <c r="NAZ10" s="41"/>
      <c r="NBA10" s="41"/>
      <c r="NBB10" s="41"/>
      <c r="NBC10" s="41"/>
      <c r="NBD10" s="41"/>
      <c r="NBE10" s="41"/>
      <c r="NBF10" s="41"/>
      <c r="NBG10" s="41"/>
      <c r="NBH10" s="41"/>
      <c r="NBI10" s="41"/>
      <c r="NBJ10" s="41"/>
      <c r="NBK10" s="41"/>
      <c r="NBL10" s="41"/>
      <c r="NBM10" s="41"/>
      <c r="NBN10" s="41"/>
      <c r="NBO10" s="41"/>
      <c r="NBP10" s="41"/>
      <c r="NBQ10" s="41"/>
      <c r="NBR10" s="41"/>
      <c r="NBS10" s="41"/>
      <c r="NBT10" s="41"/>
      <c r="NBU10" s="41"/>
      <c r="NBV10" s="41"/>
      <c r="NBW10" s="41"/>
      <c r="NBX10" s="41"/>
      <c r="NBY10" s="41"/>
      <c r="NBZ10" s="41"/>
      <c r="NCA10" s="41"/>
      <c r="NCB10" s="41"/>
      <c r="NCC10" s="41"/>
      <c r="NCD10" s="41"/>
      <c r="NCE10" s="41"/>
      <c r="NCF10" s="41"/>
      <c r="NCG10" s="41"/>
      <c r="NCH10" s="41"/>
      <c r="NCI10" s="41"/>
      <c r="NCJ10" s="41"/>
      <c r="NCK10" s="41"/>
      <c r="NCL10" s="41"/>
      <c r="NCM10" s="41"/>
      <c r="NCN10" s="41"/>
      <c r="NCO10" s="41"/>
      <c r="NCP10" s="41"/>
      <c r="NCQ10" s="41"/>
      <c r="NCR10" s="41"/>
      <c r="NCS10" s="41"/>
      <c r="NCT10" s="41"/>
      <c r="NCU10" s="41"/>
      <c r="NCV10" s="41"/>
      <c r="NCW10" s="41"/>
      <c r="NCX10" s="41"/>
      <c r="NCY10" s="41"/>
      <c r="NCZ10" s="41"/>
      <c r="NDA10" s="41"/>
      <c r="NDB10" s="41"/>
      <c r="NDC10" s="41"/>
      <c r="NDD10" s="41"/>
      <c r="NDE10" s="41"/>
      <c r="NDF10" s="41"/>
      <c r="NDG10" s="41"/>
      <c r="NDH10" s="41"/>
      <c r="NDI10" s="41"/>
      <c r="NDJ10" s="41"/>
      <c r="NDK10" s="41"/>
      <c r="NDL10" s="41"/>
      <c r="NDM10" s="41"/>
      <c r="NDN10" s="41"/>
      <c r="NDO10" s="41"/>
      <c r="NDP10" s="41"/>
      <c r="NDQ10" s="41"/>
      <c r="NDR10" s="41"/>
      <c r="NDS10" s="41"/>
      <c r="NDT10" s="41"/>
      <c r="NDU10" s="41"/>
      <c r="NDV10" s="41"/>
      <c r="NDW10" s="41"/>
      <c r="NDX10" s="41"/>
      <c r="NDY10" s="41"/>
      <c r="NDZ10" s="41"/>
      <c r="NEA10" s="41"/>
      <c r="NEB10" s="41"/>
      <c r="NEC10" s="41"/>
      <c r="NED10" s="41"/>
      <c r="NEE10" s="41"/>
      <c r="NEF10" s="41"/>
      <c r="NEG10" s="41"/>
      <c r="NEH10" s="41"/>
      <c r="NEI10" s="41"/>
      <c r="NEJ10" s="41"/>
      <c r="NEK10" s="41"/>
      <c r="NEL10" s="41"/>
      <c r="NEM10" s="41"/>
      <c r="NEN10" s="41"/>
      <c r="NEO10" s="41"/>
      <c r="NEP10" s="41"/>
      <c r="NEQ10" s="41"/>
      <c r="NER10" s="41"/>
      <c r="NES10" s="41"/>
      <c r="NET10" s="41"/>
      <c r="NEU10" s="41"/>
      <c r="NEV10" s="41"/>
      <c r="NEW10" s="41"/>
      <c r="NEX10" s="41"/>
      <c r="NEY10" s="41"/>
      <c r="NEZ10" s="41"/>
      <c r="NFA10" s="41"/>
      <c r="NFB10" s="41"/>
      <c r="NFC10" s="41"/>
      <c r="NFD10" s="41"/>
      <c r="NFE10" s="41"/>
      <c r="NFF10" s="41"/>
      <c r="NFG10" s="41"/>
      <c r="NFH10" s="41"/>
      <c r="NFI10" s="41"/>
      <c r="NFJ10" s="41"/>
      <c r="NFK10" s="41"/>
      <c r="NFL10" s="41"/>
      <c r="NFM10" s="41"/>
      <c r="NFN10" s="41"/>
      <c r="NFO10" s="41"/>
      <c r="NFP10" s="41"/>
      <c r="NFQ10" s="41"/>
      <c r="NFR10" s="41"/>
      <c r="NFS10" s="41"/>
      <c r="NFT10" s="41"/>
      <c r="NFU10" s="41"/>
      <c r="NFV10" s="41"/>
      <c r="NFW10" s="41"/>
      <c r="NFX10" s="41"/>
      <c r="NFY10" s="41"/>
      <c r="NFZ10" s="41"/>
      <c r="NGA10" s="41"/>
      <c r="NGB10" s="41"/>
      <c r="NGC10" s="41"/>
      <c r="NGD10" s="41"/>
      <c r="NGE10" s="41"/>
      <c r="NGF10" s="41"/>
      <c r="NGG10" s="41"/>
      <c r="NGH10" s="41"/>
      <c r="NGI10" s="41"/>
      <c r="NGJ10" s="41"/>
      <c r="NGK10" s="41"/>
      <c r="NGL10" s="41"/>
      <c r="NGM10" s="41"/>
      <c r="NGN10" s="41"/>
      <c r="NGO10" s="41"/>
      <c r="NGP10" s="41"/>
      <c r="NGQ10" s="41"/>
      <c r="NGR10" s="41"/>
      <c r="NGS10" s="41"/>
      <c r="NGT10" s="41"/>
      <c r="NGU10" s="41"/>
      <c r="NGV10" s="41"/>
      <c r="NGW10" s="41"/>
      <c r="NGX10" s="41"/>
      <c r="NGY10" s="41"/>
      <c r="NGZ10" s="41"/>
      <c r="NHA10" s="41"/>
      <c r="NHB10" s="41"/>
      <c r="NHC10" s="41"/>
      <c r="NHD10" s="41"/>
      <c r="NHE10" s="41"/>
      <c r="NHF10" s="41"/>
      <c r="NHG10" s="41"/>
      <c r="NHH10" s="41"/>
      <c r="NHI10" s="41"/>
      <c r="NHJ10" s="41"/>
      <c r="NHK10" s="41"/>
      <c r="NHL10" s="41"/>
      <c r="NHM10" s="41"/>
      <c r="NHN10" s="41"/>
      <c r="NHO10" s="41"/>
      <c r="NHP10" s="41"/>
      <c r="NHQ10" s="41"/>
      <c r="NHR10" s="41"/>
      <c r="NHS10" s="41"/>
      <c r="NHT10" s="41"/>
      <c r="NHU10" s="41"/>
      <c r="NHV10" s="41"/>
      <c r="NHW10" s="41"/>
      <c r="NHX10" s="41"/>
      <c r="NHY10" s="41"/>
      <c r="NHZ10" s="41"/>
      <c r="NIA10" s="41"/>
      <c r="NIB10" s="41"/>
      <c r="NIC10" s="41"/>
      <c r="NID10" s="41"/>
      <c r="NIE10" s="41"/>
      <c r="NIF10" s="41"/>
      <c r="NIG10" s="41"/>
      <c r="NIH10" s="41"/>
      <c r="NII10" s="41"/>
      <c r="NIJ10" s="41"/>
      <c r="NIK10" s="41"/>
      <c r="NIL10" s="41"/>
      <c r="NIM10" s="41"/>
      <c r="NIN10" s="41"/>
      <c r="NIO10" s="41"/>
      <c r="NIP10" s="41"/>
      <c r="NIQ10" s="41"/>
      <c r="NIR10" s="41"/>
      <c r="NIS10" s="41"/>
      <c r="NIT10" s="41"/>
      <c r="NIU10" s="41"/>
      <c r="NIV10" s="41"/>
      <c r="NIW10" s="41"/>
      <c r="NIX10" s="41"/>
      <c r="NIY10" s="41"/>
      <c r="NIZ10" s="41"/>
      <c r="NJA10" s="41"/>
      <c r="NJB10" s="41"/>
      <c r="NJC10" s="41"/>
      <c r="NJD10" s="41"/>
      <c r="NJE10" s="41"/>
      <c r="NJF10" s="41"/>
      <c r="NJG10" s="41"/>
      <c r="NJH10" s="41"/>
      <c r="NJI10" s="41"/>
      <c r="NJJ10" s="41"/>
      <c r="NJK10" s="41"/>
      <c r="NJL10" s="41"/>
      <c r="NJM10" s="41"/>
      <c r="NJN10" s="41"/>
      <c r="NJO10" s="41"/>
      <c r="NJP10" s="41"/>
      <c r="NJQ10" s="41"/>
      <c r="NJR10" s="41"/>
      <c r="NJS10" s="41"/>
      <c r="NJT10" s="41"/>
      <c r="NJU10" s="41"/>
      <c r="NJV10" s="41"/>
      <c r="NJW10" s="41"/>
      <c r="NJX10" s="41"/>
      <c r="NJY10" s="41"/>
      <c r="NJZ10" s="41"/>
      <c r="NKA10" s="41"/>
      <c r="NKB10" s="41"/>
      <c r="NKC10" s="41"/>
      <c r="NKD10" s="41"/>
      <c r="NKE10" s="41"/>
      <c r="NKF10" s="41"/>
      <c r="NKG10" s="41"/>
      <c r="NKH10" s="41"/>
      <c r="NKI10" s="41"/>
      <c r="NKJ10" s="41"/>
      <c r="NKK10" s="41"/>
      <c r="NKL10" s="41"/>
      <c r="NKM10" s="41"/>
      <c r="NKN10" s="41"/>
      <c r="NKO10" s="41"/>
      <c r="NKP10" s="41"/>
      <c r="NKQ10" s="41"/>
      <c r="NKR10" s="41"/>
      <c r="NKS10" s="41"/>
      <c r="NKT10" s="41"/>
      <c r="NKU10" s="41"/>
      <c r="NKV10" s="41"/>
      <c r="NKW10" s="41"/>
      <c r="NKX10" s="41"/>
      <c r="NKY10" s="41"/>
      <c r="NKZ10" s="41"/>
      <c r="NLA10" s="41"/>
      <c r="NLB10" s="41"/>
      <c r="NLC10" s="41"/>
      <c r="NLD10" s="41"/>
      <c r="NLE10" s="41"/>
      <c r="NLF10" s="41"/>
      <c r="NLG10" s="41"/>
      <c r="NLH10" s="41"/>
      <c r="NLI10" s="41"/>
      <c r="NLJ10" s="41"/>
      <c r="NLK10" s="41"/>
      <c r="NLL10" s="41"/>
      <c r="NLM10" s="41"/>
      <c r="NLN10" s="41"/>
      <c r="NLO10" s="41"/>
      <c r="NLP10" s="41"/>
      <c r="NLQ10" s="41"/>
      <c r="NLR10" s="41"/>
      <c r="NLS10" s="41"/>
      <c r="NLT10" s="41"/>
      <c r="NLU10" s="41"/>
      <c r="NLV10" s="41"/>
      <c r="NLW10" s="41"/>
      <c r="NLX10" s="41"/>
      <c r="NLY10" s="41"/>
      <c r="NLZ10" s="41"/>
      <c r="NMA10" s="41"/>
      <c r="NMB10" s="41"/>
      <c r="NMC10" s="41"/>
      <c r="NMD10" s="41"/>
      <c r="NME10" s="41"/>
      <c r="NMF10" s="41"/>
      <c r="NMG10" s="41"/>
      <c r="NMH10" s="41"/>
      <c r="NMI10" s="41"/>
      <c r="NMJ10" s="41"/>
      <c r="NMK10" s="41"/>
      <c r="NML10" s="41"/>
      <c r="NMM10" s="41"/>
      <c r="NMN10" s="41"/>
      <c r="NMO10" s="41"/>
      <c r="NMP10" s="41"/>
      <c r="NMQ10" s="41"/>
      <c r="NMR10" s="41"/>
      <c r="NMS10" s="41"/>
      <c r="NMT10" s="41"/>
      <c r="NMU10" s="41"/>
      <c r="NMV10" s="41"/>
      <c r="NMW10" s="41"/>
      <c r="NMX10" s="41"/>
      <c r="NMY10" s="41"/>
      <c r="NMZ10" s="41"/>
      <c r="NNA10" s="41"/>
      <c r="NNB10" s="41"/>
      <c r="NNC10" s="41"/>
      <c r="NND10" s="41"/>
      <c r="NNE10" s="41"/>
      <c r="NNF10" s="41"/>
      <c r="NNG10" s="41"/>
      <c r="NNH10" s="41"/>
      <c r="NNI10" s="41"/>
      <c r="NNJ10" s="41"/>
      <c r="NNK10" s="41"/>
      <c r="NNL10" s="41"/>
      <c r="NNM10" s="41"/>
      <c r="NNN10" s="41"/>
      <c r="NNO10" s="41"/>
      <c r="NNP10" s="41"/>
      <c r="NNQ10" s="41"/>
      <c r="NNR10" s="41"/>
      <c r="NNS10" s="41"/>
      <c r="NNT10" s="41"/>
      <c r="NNU10" s="41"/>
      <c r="NNV10" s="41"/>
      <c r="NNW10" s="41"/>
      <c r="NNX10" s="41"/>
      <c r="NNY10" s="41"/>
      <c r="NNZ10" s="41"/>
      <c r="NOA10" s="41"/>
      <c r="NOB10" s="41"/>
      <c r="NOC10" s="41"/>
      <c r="NOD10" s="41"/>
      <c r="NOE10" s="41"/>
      <c r="NOF10" s="41"/>
      <c r="NOG10" s="41"/>
      <c r="NOH10" s="41"/>
      <c r="NOI10" s="41"/>
      <c r="NOJ10" s="41"/>
      <c r="NOK10" s="41"/>
      <c r="NOL10" s="41"/>
      <c r="NOM10" s="41"/>
      <c r="NON10" s="41"/>
      <c r="NOO10" s="41"/>
      <c r="NOP10" s="41"/>
      <c r="NOQ10" s="41"/>
      <c r="NOR10" s="41"/>
      <c r="NOS10" s="41"/>
      <c r="NOT10" s="41"/>
      <c r="NOU10" s="41"/>
      <c r="NOV10" s="41"/>
      <c r="NOW10" s="41"/>
      <c r="NOX10" s="41"/>
      <c r="NOY10" s="41"/>
      <c r="NOZ10" s="41"/>
      <c r="NPA10" s="41"/>
      <c r="NPB10" s="41"/>
      <c r="NPC10" s="41"/>
      <c r="NPD10" s="41"/>
      <c r="NPE10" s="41"/>
      <c r="NPF10" s="41"/>
      <c r="NPG10" s="41"/>
      <c r="NPH10" s="41"/>
      <c r="NPI10" s="41"/>
      <c r="NPJ10" s="41"/>
      <c r="NPK10" s="41"/>
      <c r="NPL10" s="41"/>
      <c r="NPM10" s="41"/>
      <c r="NPN10" s="41"/>
      <c r="NPO10" s="41"/>
      <c r="NPP10" s="41"/>
      <c r="NPQ10" s="41"/>
      <c r="NPR10" s="41"/>
      <c r="NPS10" s="41"/>
      <c r="NPT10" s="41"/>
      <c r="NPU10" s="41"/>
      <c r="NPV10" s="41"/>
      <c r="NPW10" s="41"/>
      <c r="NPX10" s="41"/>
      <c r="NPY10" s="41"/>
      <c r="NPZ10" s="41"/>
      <c r="NQA10" s="41"/>
      <c r="NQB10" s="41"/>
      <c r="NQC10" s="41"/>
      <c r="NQD10" s="41"/>
      <c r="NQE10" s="41"/>
      <c r="NQF10" s="41"/>
      <c r="NQG10" s="41"/>
      <c r="NQH10" s="41"/>
      <c r="NQI10" s="41"/>
      <c r="NQJ10" s="41"/>
      <c r="NQK10" s="41"/>
      <c r="NQL10" s="41"/>
      <c r="NQM10" s="41"/>
      <c r="NQN10" s="41"/>
      <c r="NQO10" s="41"/>
      <c r="NQP10" s="41"/>
      <c r="NQQ10" s="41"/>
      <c r="NQR10" s="41"/>
      <c r="NQS10" s="41"/>
      <c r="NQT10" s="41"/>
      <c r="NQU10" s="41"/>
      <c r="NQV10" s="41"/>
      <c r="NQW10" s="41"/>
      <c r="NQX10" s="41"/>
      <c r="NQY10" s="41"/>
      <c r="NQZ10" s="41"/>
      <c r="NRA10" s="41"/>
      <c r="NRB10" s="41"/>
      <c r="NRC10" s="41"/>
      <c r="NRD10" s="41"/>
      <c r="NRE10" s="41"/>
      <c r="NRF10" s="41"/>
      <c r="NRG10" s="41"/>
      <c r="NRH10" s="41"/>
      <c r="NRI10" s="41"/>
      <c r="NRJ10" s="41"/>
      <c r="NRK10" s="41"/>
      <c r="NRL10" s="41"/>
      <c r="NRM10" s="41"/>
      <c r="NRN10" s="41"/>
      <c r="NRO10" s="41"/>
      <c r="NRP10" s="41"/>
      <c r="NRQ10" s="41"/>
      <c r="NRR10" s="41"/>
      <c r="NRS10" s="41"/>
      <c r="NRT10" s="41"/>
      <c r="NRU10" s="41"/>
      <c r="NRV10" s="41"/>
      <c r="NRW10" s="41"/>
      <c r="NRX10" s="41"/>
      <c r="NRY10" s="41"/>
      <c r="NRZ10" s="41"/>
      <c r="NSA10" s="41"/>
      <c r="NSB10" s="41"/>
      <c r="NSC10" s="41"/>
      <c r="NSD10" s="41"/>
      <c r="NSE10" s="41"/>
      <c r="NSF10" s="41"/>
      <c r="NSG10" s="41"/>
      <c r="NSH10" s="41"/>
      <c r="NSI10" s="41"/>
      <c r="NSJ10" s="41"/>
      <c r="NSK10" s="41"/>
      <c r="NSL10" s="41"/>
      <c r="NSM10" s="41"/>
      <c r="NSN10" s="41"/>
      <c r="NSO10" s="41"/>
      <c r="NSP10" s="41"/>
      <c r="NSQ10" s="41"/>
      <c r="NSR10" s="41"/>
      <c r="NSS10" s="41"/>
      <c r="NST10" s="41"/>
      <c r="NSU10" s="41"/>
      <c r="NSV10" s="41"/>
      <c r="NSW10" s="41"/>
      <c r="NSX10" s="41"/>
      <c r="NSY10" s="41"/>
      <c r="NSZ10" s="41"/>
      <c r="NTA10" s="41"/>
      <c r="NTB10" s="41"/>
      <c r="NTC10" s="41"/>
      <c r="NTD10" s="41"/>
      <c r="NTE10" s="41"/>
      <c r="NTF10" s="41"/>
      <c r="NTG10" s="41"/>
      <c r="NTH10" s="41"/>
      <c r="NTI10" s="41"/>
      <c r="NTJ10" s="41"/>
      <c r="NTK10" s="41"/>
      <c r="NTL10" s="41"/>
      <c r="NTM10" s="41"/>
      <c r="NTN10" s="41"/>
      <c r="NTO10" s="41"/>
      <c r="NTP10" s="41"/>
      <c r="NTQ10" s="41"/>
      <c r="NTR10" s="41"/>
      <c r="NTS10" s="41"/>
      <c r="NTT10" s="41"/>
      <c r="NTU10" s="41"/>
      <c r="NTV10" s="41"/>
      <c r="NTW10" s="41"/>
      <c r="NTX10" s="41"/>
      <c r="NTY10" s="41"/>
      <c r="NTZ10" s="41"/>
      <c r="NUA10" s="41"/>
      <c r="NUB10" s="41"/>
      <c r="NUC10" s="41"/>
      <c r="NUD10" s="41"/>
      <c r="NUE10" s="41"/>
      <c r="NUF10" s="41"/>
      <c r="NUG10" s="41"/>
      <c r="NUH10" s="41"/>
      <c r="NUI10" s="41"/>
      <c r="NUJ10" s="41"/>
      <c r="NUK10" s="41"/>
      <c r="NUL10" s="41"/>
      <c r="NUM10" s="41"/>
      <c r="NUN10" s="41"/>
      <c r="NUO10" s="41"/>
      <c r="NUP10" s="41"/>
      <c r="NUQ10" s="41"/>
      <c r="NUR10" s="41"/>
      <c r="NUS10" s="41"/>
      <c r="NUT10" s="41"/>
      <c r="NUU10" s="41"/>
      <c r="NUV10" s="41"/>
      <c r="NUW10" s="41"/>
      <c r="NUX10" s="41"/>
      <c r="NUY10" s="41"/>
      <c r="NUZ10" s="41"/>
      <c r="NVA10" s="41"/>
      <c r="NVB10" s="41"/>
      <c r="NVC10" s="41"/>
      <c r="NVD10" s="41"/>
      <c r="NVE10" s="41"/>
      <c r="NVF10" s="41"/>
      <c r="NVG10" s="41"/>
      <c r="NVH10" s="41"/>
      <c r="NVI10" s="41"/>
      <c r="NVJ10" s="41"/>
      <c r="NVK10" s="41"/>
      <c r="NVL10" s="41"/>
      <c r="NVM10" s="41"/>
      <c r="NVN10" s="41"/>
      <c r="NVO10" s="41"/>
      <c r="NVP10" s="41"/>
      <c r="NVQ10" s="41"/>
      <c r="NVR10" s="41"/>
      <c r="NVS10" s="41"/>
      <c r="NVT10" s="41"/>
      <c r="NVU10" s="41"/>
      <c r="NVV10" s="41"/>
      <c r="NVW10" s="41"/>
      <c r="NVX10" s="41"/>
      <c r="NVY10" s="41"/>
      <c r="NVZ10" s="41"/>
      <c r="NWA10" s="41"/>
      <c r="NWB10" s="41"/>
      <c r="NWC10" s="41"/>
      <c r="NWD10" s="41"/>
      <c r="NWE10" s="41"/>
      <c r="NWF10" s="41"/>
      <c r="NWG10" s="41"/>
      <c r="NWH10" s="41"/>
      <c r="NWI10" s="41"/>
      <c r="NWJ10" s="41"/>
      <c r="NWK10" s="41"/>
      <c r="NWL10" s="41"/>
      <c r="NWM10" s="41"/>
      <c r="NWN10" s="41"/>
      <c r="NWO10" s="41"/>
      <c r="NWP10" s="41"/>
      <c r="NWQ10" s="41"/>
      <c r="NWR10" s="41"/>
      <c r="NWS10" s="41"/>
      <c r="NWT10" s="41"/>
      <c r="NWU10" s="41"/>
      <c r="NWV10" s="41"/>
      <c r="NWW10" s="41"/>
      <c r="NWX10" s="41"/>
      <c r="NWY10" s="41"/>
      <c r="NWZ10" s="41"/>
      <c r="NXA10" s="41"/>
      <c r="NXB10" s="41"/>
      <c r="NXC10" s="41"/>
      <c r="NXD10" s="41"/>
      <c r="NXE10" s="41"/>
      <c r="NXF10" s="41"/>
      <c r="NXG10" s="41"/>
      <c r="NXH10" s="41"/>
      <c r="NXI10" s="41"/>
      <c r="NXJ10" s="41"/>
      <c r="NXK10" s="41"/>
      <c r="NXL10" s="41"/>
      <c r="NXM10" s="41"/>
      <c r="NXN10" s="41"/>
      <c r="NXO10" s="41"/>
      <c r="NXP10" s="41"/>
      <c r="NXQ10" s="41"/>
      <c r="NXR10" s="41"/>
      <c r="NXS10" s="41"/>
      <c r="NXT10" s="41"/>
      <c r="NXU10" s="41"/>
      <c r="NXV10" s="41"/>
      <c r="NXW10" s="41"/>
      <c r="NXX10" s="41"/>
      <c r="NXY10" s="41"/>
      <c r="NXZ10" s="41"/>
      <c r="NYA10" s="41"/>
      <c r="NYB10" s="41"/>
      <c r="NYC10" s="41"/>
      <c r="NYD10" s="41"/>
      <c r="NYE10" s="41"/>
      <c r="NYF10" s="41"/>
      <c r="NYG10" s="41"/>
      <c r="NYH10" s="41"/>
      <c r="NYI10" s="41"/>
      <c r="NYJ10" s="41"/>
      <c r="NYK10" s="41"/>
      <c r="NYL10" s="41"/>
      <c r="NYM10" s="41"/>
      <c r="NYN10" s="41"/>
      <c r="NYO10" s="41"/>
      <c r="NYP10" s="41"/>
      <c r="NYQ10" s="41"/>
      <c r="NYR10" s="41"/>
      <c r="NYS10" s="41"/>
      <c r="NYT10" s="41"/>
      <c r="NYU10" s="41"/>
      <c r="NYV10" s="41"/>
      <c r="NYW10" s="41"/>
      <c r="NYX10" s="41"/>
      <c r="NYY10" s="41"/>
      <c r="NYZ10" s="41"/>
      <c r="NZA10" s="41"/>
      <c r="NZB10" s="41"/>
      <c r="NZC10" s="41"/>
      <c r="NZD10" s="41"/>
      <c r="NZE10" s="41"/>
      <c r="NZF10" s="41"/>
      <c r="NZG10" s="41"/>
      <c r="NZH10" s="41"/>
      <c r="NZI10" s="41"/>
      <c r="NZJ10" s="41"/>
      <c r="NZK10" s="41"/>
      <c r="NZL10" s="41"/>
      <c r="NZM10" s="41"/>
      <c r="NZN10" s="41"/>
      <c r="NZO10" s="41"/>
      <c r="NZP10" s="41"/>
      <c r="NZQ10" s="41"/>
      <c r="NZR10" s="41"/>
      <c r="NZS10" s="41"/>
      <c r="NZT10" s="41"/>
      <c r="NZU10" s="41"/>
      <c r="NZV10" s="41"/>
      <c r="NZW10" s="41"/>
      <c r="NZX10" s="41"/>
      <c r="NZY10" s="41"/>
      <c r="NZZ10" s="41"/>
      <c r="OAA10" s="41"/>
      <c r="OAB10" s="41"/>
      <c r="OAC10" s="41"/>
      <c r="OAD10" s="41"/>
      <c r="OAE10" s="41"/>
      <c r="OAF10" s="41"/>
      <c r="OAG10" s="41"/>
      <c r="OAH10" s="41"/>
      <c r="OAI10" s="41"/>
      <c r="OAJ10" s="41"/>
      <c r="OAK10" s="41"/>
      <c r="OAL10" s="41"/>
      <c r="OAM10" s="41"/>
      <c r="OAN10" s="41"/>
      <c r="OAO10" s="41"/>
      <c r="OAP10" s="41"/>
      <c r="OAQ10" s="41"/>
      <c r="OAR10" s="41"/>
      <c r="OAS10" s="41"/>
      <c r="OAT10" s="41"/>
      <c r="OAU10" s="41"/>
      <c r="OAV10" s="41"/>
      <c r="OAW10" s="41"/>
      <c r="OAX10" s="41"/>
      <c r="OAY10" s="41"/>
      <c r="OAZ10" s="41"/>
      <c r="OBA10" s="41"/>
      <c r="OBB10" s="41"/>
      <c r="OBC10" s="41"/>
      <c r="OBD10" s="41"/>
      <c r="OBE10" s="41"/>
      <c r="OBF10" s="41"/>
      <c r="OBG10" s="41"/>
      <c r="OBH10" s="41"/>
      <c r="OBI10" s="41"/>
      <c r="OBJ10" s="41"/>
      <c r="OBK10" s="41"/>
      <c r="OBL10" s="41"/>
      <c r="OBM10" s="41"/>
      <c r="OBN10" s="41"/>
      <c r="OBO10" s="41"/>
      <c r="OBP10" s="41"/>
      <c r="OBQ10" s="41"/>
      <c r="OBR10" s="41"/>
      <c r="OBS10" s="41"/>
      <c r="OBT10" s="41"/>
      <c r="OBU10" s="41"/>
      <c r="OBV10" s="41"/>
      <c r="OBW10" s="41"/>
      <c r="OBX10" s="41"/>
      <c r="OBY10" s="41"/>
      <c r="OBZ10" s="41"/>
      <c r="OCA10" s="41"/>
      <c r="OCB10" s="41"/>
      <c r="OCC10" s="41"/>
      <c r="OCD10" s="41"/>
      <c r="OCE10" s="41"/>
      <c r="OCF10" s="41"/>
      <c r="OCG10" s="41"/>
      <c r="OCH10" s="41"/>
      <c r="OCI10" s="41"/>
      <c r="OCJ10" s="41"/>
      <c r="OCK10" s="41"/>
      <c r="OCL10" s="41"/>
      <c r="OCM10" s="41"/>
      <c r="OCN10" s="41"/>
      <c r="OCO10" s="41"/>
      <c r="OCP10" s="41"/>
      <c r="OCQ10" s="41"/>
      <c r="OCR10" s="41"/>
      <c r="OCS10" s="41"/>
      <c r="OCT10" s="41"/>
      <c r="OCU10" s="41"/>
      <c r="OCV10" s="41"/>
      <c r="OCW10" s="41"/>
      <c r="OCX10" s="41"/>
      <c r="OCY10" s="41"/>
      <c r="OCZ10" s="41"/>
      <c r="ODA10" s="41"/>
      <c r="ODB10" s="41"/>
      <c r="ODC10" s="41"/>
      <c r="ODD10" s="41"/>
      <c r="ODE10" s="41"/>
      <c r="ODF10" s="41"/>
      <c r="ODG10" s="41"/>
      <c r="ODH10" s="41"/>
      <c r="ODI10" s="41"/>
      <c r="ODJ10" s="41"/>
      <c r="ODK10" s="41"/>
      <c r="ODL10" s="41"/>
      <c r="ODM10" s="41"/>
      <c r="ODN10" s="41"/>
      <c r="ODO10" s="41"/>
      <c r="ODP10" s="41"/>
      <c r="ODQ10" s="41"/>
      <c r="ODR10" s="41"/>
      <c r="ODS10" s="41"/>
      <c r="ODT10" s="41"/>
      <c r="ODU10" s="41"/>
      <c r="ODV10" s="41"/>
      <c r="ODW10" s="41"/>
      <c r="ODX10" s="41"/>
      <c r="ODY10" s="41"/>
      <c r="ODZ10" s="41"/>
      <c r="OEA10" s="41"/>
      <c r="OEB10" s="41"/>
      <c r="OEC10" s="41"/>
      <c r="OED10" s="41"/>
      <c r="OEE10" s="41"/>
      <c r="OEF10" s="41"/>
      <c r="OEG10" s="41"/>
      <c r="OEH10" s="41"/>
      <c r="OEI10" s="41"/>
      <c r="OEJ10" s="41"/>
      <c r="OEK10" s="41"/>
      <c r="OEL10" s="41"/>
      <c r="OEM10" s="41"/>
      <c r="OEN10" s="41"/>
      <c r="OEO10" s="41"/>
      <c r="OEP10" s="41"/>
      <c r="OEQ10" s="41"/>
      <c r="OER10" s="41"/>
      <c r="OES10" s="41"/>
      <c r="OET10" s="41"/>
      <c r="OEU10" s="41"/>
      <c r="OEV10" s="41"/>
      <c r="OEW10" s="41"/>
      <c r="OEX10" s="41"/>
      <c r="OEY10" s="41"/>
      <c r="OEZ10" s="41"/>
      <c r="OFA10" s="41"/>
      <c r="OFB10" s="41"/>
      <c r="OFC10" s="41"/>
      <c r="OFD10" s="41"/>
      <c r="OFE10" s="41"/>
      <c r="OFF10" s="41"/>
      <c r="OFG10" s="41"/>
      <c r="OFH10" s="41"/>
      <c r="OFI10" s="41"/>
      <c r="OFJ10" s="41"/>
      <c r="OFK10" s="41"/>
      <c r="OFL10" s="41"/>
      <c r="OFM10" s="41"/>
      <c r="OFN10" s="41"/>
      <c r="OFO10" s="41"/>
      <c r="OFP10" s="41"/>
      <c r="OFQ10" s="41"/>
      <c r="OFR10" s="41"/>
      <c r="OFS10" s="41"/>
      <c r="OFT10" s="41"/>
      <c r="OFU10" s="41"/>
      <c r="OFV10" s="41"/>
      <c r="OFW10" s="41"/>
      <c r="OFX10" s="41"/>
      <c r="OFY10" s="41"/>
      <c r="OFZ10" s="41"/>
      <c r="OGA10" s="41"/>
      <c r="OGB10" s="41"/>
      <c r="OGC10" s="41"/>
      <c r="OGD10" s="41"/>
      <c r="OGE10" s="41"/>
      <c r="OGF10" s="41"/>
      <c r="OGG10" s="41"/>
      <c r="OGH10" s="41"/>
      <c r="OGI10" s="41"/>
      <c r="OGJ10" s="41"/>
      <c r="OGK10" s="41"/>
      <c r="OGL10" s="41"/>
      <c r="OGM10" s="41"/>
      <c r="OGN10" s="41"/>
      <c r="OGO10" s="41"/>
      <c r="OGP10" s="41"/>
      <c r="OGQ10" s="41"/>
      <c r="OGR10" s="41"/>
      <c r="OGS10" s="41"/>
      <c r="OGT10" s="41"/>
      <c r="OGU10" s="41"/>
      <c r="OGV10" s="41"/>
      <c r="OGW10" s="41"/>
      <c r="OGX10" s="41"/>
      <c r="OGY10" s="41"/>
      <c r="OGZ10" s="41"/>
      <c r="OHA10" s="41"/>
      <c r="OHB10" s="41"/>
      <c r="OHC10" s="41"/>
      <c r="OHD10" s="41"/>
      <c r="OHE10" s="41"/>
      <c r="OHF10" s="41"/>
      <c r="OHG10" s="41"/>
      <c r="OHH10" s="41"/>
      <c r="OHI10" s="41"/>
      <c r="OHJ10" s="41"/>
      <c r="OHK10" s="41"/>
      <c r="OHL10" s="41"/>
      <c r="OHM10" s="41"/>
      <c r="OHN10" s="41"/>
      <c r="OHO10" s="41"/>
      <c r="OHP10" s="41"/>
      <c r="OHQ10" s="41"/>
      <c r="OHR10" s="41"/>
      <c r="OHS10" s="41"/>
      <c r="OHT10" s="41"/>
      <c r="OHU10" s="41"/>
      <c r="OHV10" s="41"/>
      <c r="OHW10" s="41"/>
      <c r="OHX10" s="41"/>
      <c r="OHY10" s="41"/>
      <c r="OHZ10" s="41"/>
      <c r="OIA10" s="41"/>
      <c r="OIB10" s="41"/>
      <c r="OIC10" s="41"/>
      <c r="OID10" s="41"/>
      <c r="OIE10" s="41"/>
      <c r="OIF10" s="41"/>
      <c r="OIG10" s="41"/>
      <c r="OIH10" s="41"/>
      <c r="OII10" s="41"/>
      <c r="OIJ10" s="41"/>
      <c r="OIK10" s="41"/>
      <c r="OIL10" s="41"/>
      <c r="OIM10" s="41"/>
      <c r="OIN10" s="41"/>
      <c r="OIO10" s="41"/>
      <c r="OIP10" s="41"/>
      <c r="OIQ10" s="41"/>
      <c r="OIR10" s="41"/>
      <c r="OIS10" s="41"/>
      <c r="OIT10" s="41"/>
      <c r="OIU10" s="41"/>
      <c r="OIV10" s="41"/>
      <c r="OIW10" s="41"/>
      <c r="OIX10" s="41"/>
      <c r="OIY10" s="41"/>
      <c r="OIZ10" s="41"/>
      <c r="OJA10" s="41"/>
      <c r="OJB10" s="41"/>
      <c r="OJC10" s="41"/>
      <c r="OJD10" s="41"/>
      <c r="OJE10" s="41"/>
      <c r="OJF10" s="41"/>
      <c r="OJG10" s="41"/>
      <c r="OJH10" s="41"/>
      <c r="OJI10" s="41"/>
      <c r="OJJ10" s="41"/>
      <c r="OJK10" s="41"/>
      <c r="OJL10" s="41"/>
      <c r="OJM10" s="41"/>
      <c r="OJN10" s="41"/>
      <c r="OJO10" s="41"/>
      <c r="OJP10" s="41"/>
      <c r="OJQ10" s="41"/>
      <c r="OJR10" s="41"/>
      <c r="OJS10" s="41"/>
      <c r="OJT10" s="41"/>
      <c r="OJU10" s="41"/>
      <c r="OJV10" s="41"/>
      <c r="OJW10" s="41"/>
      <c r="OJX10" s="41"/>
      <c r="OJY10" s="41"/>
      <c r="OJZ10" s="41"/>
      <c r="OKA10" s="41"/>
      <c r="OKB10" s="41"/>
      <c r="OKC10" s="41"/>
      <c r="OKD10" s="41"/>
      <c r="OKE10" s="41"/>
      <c r="OKF10" s="41"/>
      <c r="OKG10" s="41"/>
      <c r="OKH10" s="41"/>
      <c r="OKI10" s="41"/>
      <c r="OKJ10" s="41"/>
      <c r="OKK10" s="41"/>
      <c r="OKL10" s="41"/>
      <c r="OKM10" s="41"/>
      <c r="OKN10" s="41"/>
      <c r="OKO10" s="41"/>
      <c r="OKP10" s="41"/>
      <c r="OKQ10" s="41"/>
      <c r="OKR10" s="41"/>
      <c r="OKS10" s="41"/>
      <c r="OKT10" s="41"/>
      <c r="OKU10" s="41"/>
      <c r="OKV10" s="41"/>
      <c r="OKW10" s="41"/>
      <c r="OKX10" s="41"/>
      <c r="OKY10" s="41"/>
      <c r="OKZ10" s="41"/>
      <c r="OLA10" s="41"/>
      <c r="OLB10" s="41"/>
      <c r="OLC10" s="41"/>
      <c r="OLD10" s="41"/>
      <c r="OLE10" s="41"/>
      <c r="OLF10" s="41"/>
      <c r="OLG10" s="41"/>
      <c r="OLH10" s="41"/>
      <c r="OLI10" s="41"/>
      <c r="OLJ10" s="41"/>
      <c r="OLK10" s="41"/>
      <c r="OLL10" s="41"/>
      <c r="OLM10" s="41"/>
      <c r="OLN10" s="41"/>
      <c r="OLO10" s="41"/>
      <c r="OLP10" s="41"/>
      <c r="OLQ10" s="41"/>
      <c r="OLR10" s="41"/>
      <c r="OLS10" s="41"/>
      <c r="OLT10" s="41"/>
      <c r="OLU10" s="41"/>
      <c r="OLV10" s="41"/>
      <c r="OLW10" s="41"/>
      <c r="OLX10" s="41"/>
      <c r="OLY10" s="41"/>
      <c r="OLZ10" s="41"/>
      <c r="OMA10" s="41"/>
      <c r="OMB10" s="41"/>
      <c r="OMC10" s="41"/>
      <c r="OMD10" s="41"/>
      <c r="OME10" s="41"/>
      <c r="OMF10" s="41"/>
      <c r="OMG10" s="41"/>
      <c r="OMH10" s="41"/>
      <c r="OMI10" s="41"/>
      <c r="OMJ10" s="41"/>
      <c r="OMK10" s="41"/>
      <c r="OML10" s="41"/>
      <c r="OMM10" s="41"/>
      <c r="OMN10" s="41"/>
      <c r="OMO10" s="41"/>
      <c r="OMP10" s="41"/>
      <c r="OMQ10" s="41"/>
      <c r="OMR10" s="41"/>
      <c r="OMS10" s="41"/>
      <c r="OMT10" s="41"/>
      <c r="OMU10" s="41"/>
      <c r="OMV10" s="41"/>
      <c r="OMW10" s="41"/>
      <c r="OMX10" s="41"/>
      <c r="OMY10" s="41"/>
      <c r="OMZ10" s="41"/>
      <c r="ONA10" s="41"/>
      <c r="ONB10" s="41"/>
      <c r="ONC10" s="41"/>
      <c r="OND10" s="41"/>
      <c r="ONE10" s="41"/>
      <c r="ONF10" s="41"/>
      <c r="ONG10" s="41"/>
      <c r="ONH10" s="41"/>
      <c r="ONI10" s="41"/>
      <c r="ONJ10" s="41"/>
      <c r="ONK10" s="41"/>
      <c r="ONL10" s="41"/>
      <c r="ONM10" s="41"/>
      <c r="ONN10" s="41"/>
      <c r="ONO10" s="41"/>
      <c r="ONP10" s="41"/>
      <c r="ONQ10" s="41"/>
      <c r="ONR10" s="41"/>
      <c r="ONS10" s="41"/>
      <c r="ONT10" s="41"/>
      <c r="ONU10" s="41"/>
      <c r="ONV10" s="41"/>
      <c r="ONW10" s="41"/>
      <c r="ONX10" s="41"/>
      <c r="ONY10" s="41"/>
      <c r="ONZ10" s="41"/>
      <c r="OOA10" s="41"/>
      <c r="OOB10" s="41"/>
      <c r="OOC10" s="41"/>
      <c r="OOD10" s="41"/>
      <c r="OOE10" s="41"/>
      <c r="OOF10" s="41"/>
      <c r="OOG10" s="41"/>
      <c r="OOH10" s="41"/>
      <c r="OOI10" s="41"/>
      <c r="OOJ10" s="41"/>
      <c r="OOK10" s="41"/>
      <c r="OOL10" s="41"/>
      <c r="OOM10" s="41"/>
      <c r="OON10" s="41"/>
      <c r="OOO10" s="41"/>
      <c r="OOP10" s="41"/>
      <c r="OOQ10" s="41"/>
      <c r="OOR10" s="41"/>
      <c r="OOS10" s="41"/>
      <c r="OOT10" s="41"/>
      <c r="OOU10" s="41"/>
      <c r="OOV10" s="41"/>
      <c r="OOW10" s="41"/>
      <c r="OOX10" s="41"/>
      <c r="OOY10" s="41"/>
      <c r="OOZ10" s="41"/>
      <c r="OPA10" s="41"/>
      <c r="OPB10" s="41"/>
      <c r="OPC10" s="41"/>
      <c r="OPD10" s="41"/>
      <c r="OPE10" s="41"/>
      <c r="OPF10" s="41"/>
      <c r="OPG10" s="41"/>
      <c r="OPH10" s="41"/>
      <c r="OPI10" s="41"/>
      <c r="OPJ10" s="41"/>
      <c r="OPK10" s="41"/>
      <c r="OPL10" s="41"/>
      <c r="OPM10" s="41"/>
      <c r="OPN10" s="41"/>
      <c r="OPO10" s="41"/>
      <c r="OPP10" s="41"/>
      <c r="OPQ10" s="41"/>
      <c r="OPR10" s="41"/>
      <c r="OPS10" s="41"/>
      <c r="OPT10" s="41"/>
      <c r="OPU10" s="41"/>
      <c r="OPV10" s="41"/>
      <c r="OPW10" s="41"/>
      <c r="OPX10" s="41"/>
      <c r="OPY10" s="41"/>
      <c r="OPZ10" s="41"/>
      <c r="OQA10" s="41"/>
      <c r="OQB10" s="41"/>
      <c r="OQC10" s="41"/>
      <c r="OQD10" s="41"/>
      <c r="OQE10" s="41"/>
      <c r="OQF10" s="41"/>
      <c r="OQG10" s="41"/>
      <c r="OQH10" s="41"/>
      <c r="OQI10" s="41"/>
      <c r="OQJ10" s="41"/>
      <c r="OQK10" s="41"/>
      <c r="OQL10" s="41"/>
      <c r="OQM10" s="41"/>
      <c r="OQN10" s="41"/>
      <c r="OQO10" s="41"/>
      <c r="OQP10" s="41"/>
      <c r="OQQ10" s="41"/>
      <c r="OQR10" s="41"/>
      <c r="OQS10" s="41"/>
      <c r="OQT10" s="41"/>
      <c r="OQU10" s="41"/>
      <c r="OQV10" s="41"/>
      <c r="OQW10" s="41"/>
      <c r="OQX10" s="41"/>
      <c r="OQY10" s="41"/>
      <c r="OQZ10" s="41"/>
      <c r="ORA10" s="41"/>
      <c r="ORB10" s="41"/>
      <c r="ORC10" s="41"/>
      <c r="ORD10" s="41"/>
      <c r="ORE10" s="41"/>
      <c r="ORF10" s="41"/>
      <c r="ORG10" s="41"/>
      <c r="ORH10" s="41"/>
      <c r="ORI10" s="41"/>
      <c r="ORJ10" s="41"/>
      <c r="ORK10" s="41"/>
      <c r="ORL10" s="41"/>
      <c r="ORM10" s="41"/>
      <c r="ORN10" s="41"/>
      <c r="ORO10" s="41"/>
      <c r="ORP10" s="41"/>
      <c r="ORQ10" s="41"/>
      <c r="ORR10" s="41"/>
      <c r="ORS10" s="41"/>
      <c r="ORT10" s="41"/>
      <c r="ORU10" s="41"/>
      <c r="ORV10" s="41"/>
      <c r="ORW10" s="41"/>
      <c r="ORX10" s="41"/>
      <c r="ORY10" s="41"/>
      <c r="ORZ10" s="41"/>
      <c r="OSA10" s="41"/>
      <c r="OSB10" s="41"/>
      <c r="OSC10" s="41"/>
      <c r="OSD10" s="41"/>
      <c r="OSE10" s="41"/>
      <c r="OSF10" s="41"/>
      <c r="OSG10" s="41"/>
      <c r="OSH10" s="41"/>
      <c r="OSI10" s="41"/>
      <c r="OSJ10" s="41"/>
      <c r="OSK10" s="41"/>
      <c r="OSL10" s="41"/>
      <c r="OSM10" s="41"/>
      <c r="OSN10" s="41"/>
      <c r="OSO10" s="41"/>
      <c r="OSP10" s="41"/>
      <c r="OSQ10" s="41"/>
      <c r="OSR10" s="41"/>
      <c r="OSS10" s="41"/>
      <c r="OST10" s="41"/>
      <c r="OSU10" s="41"/>
      <c r="OSV10" s="41"/>
      <c r="OSW10" s="41"/>
      <c r="OSX10" s="41"/>
      <c r="OSY10" s="41"/>
      <c r="OSZ10" s="41"/>
      <c r="OTA10" s="41"/>
      <c r="OTB10" s="41"/>
      <c r="OTC10" s="41"/>
      <c r="OTD10" s="41"/>
      <c r="OTE10" s="41"/>
      <c r="OTF10" s="41"/>
      <c r="OTG10" s="41"/>
      <c r="OTH10" s="41"/>
      <c r="OTI10" s="41"/>
      <c r="OTJ10" s="41"/>
      <c r="OTK10" s="41"/>
      <c r="OTL10" s="41"/>
      <c r="OTM10" s="41"/>
      <c r="OTN10" s="41"/>
      <c r="OTO10" s="41"/>
      <c r="OTP10" s="41"/>
      <c r="OTQ10" s="41"/>
      <c r="OTR10" s="41"/>
      <c r="OTS10" s="41"/>
      <c r="OTT10" s="41"/>
      <c r="OTU10" s="41"/>
      <c r="OTV10" s="41"/>
      <c r="OTW10" s="41"/>
      <c r="OTX10" s="41"/>
      <c r="OTY10" s="41"/>
      <c r="OTZ10" s="41"/>
      <c r="OUA10" s="41"/>
      <c r="OUB10" s="41"/>
      <c r="OUC10" s="41"/>
      <c r="OUD10" s="41"/>
      <c r="OUE10" s="41"/>
      <c r="OUF10" s="41"/>
      <c r="OUG10" s="41"/>
      <c r="OUH10" s="41"/>
      <c r="OUI10" s="41"/>
      <c r="OUJ10" s="41"/>
      <c r="OUK10" s="41"/>
      <c r="OUL10" s="41"/>
      <c r="OUM10" s="41"/>
      <c r="OUN10" s="41"/>
      <c r="OUO10" s="41"/>
      <c r="OUP10" s="41"/>
      <c r="OUQ10" s="41"/>
      <c r="OUR10" s="41"/>
      <c r="OUS10" s="41"/>
      <c r="OUT10" s="41"/>
      <c r="OUU10" s="41"/>
      <c r="OUV10" s="41"/>
      <c r="OUW10" s="41"/>
      <c r="OUX10" s="41"/>
      <c r="OUY10" s="41"/>
      <c r="OUZ10" s="41"/>
      <c r="OVA10" s="41"/>
      <c r="OVB10" s="41"/>
      <c r="OVC10" s="41"/>
      <c r="OVD10" s="41"/>
      <c r="OVE10" s="41"/>
      <c r="OVF10" s="41"/>
      <c r="OVG10" s="41"/>
      <c r="OVH10" s="41"/>
      <c r="OVI10" s="41"/>
      <c r="OVJ10" s="41"/>
      <c r="OVK10" s="41"/>
      <c r="OVL10" s="41"/>
      <c r="OVM10" s="41"/>
      <c r="OVN10" s="41"/>
      <c r="OVO10" s="41"/>
      <c r="OVP10" s="41"/>
      <c r="OVQ10" s="41"/>
      <c r="OVR10" s="41"/>
      <c r="OVS10" s="41"/>
      <c r="OVT10" s="41"/>
      <c r="OVU10" s="41"/>
      <c r="OVV10" s="41"/>
      <c r="OVW10" s="41"/>
      <c r="OVX10" s="41"/>
      <c r="OVY10" s="41"/>
      <c r="OVZ10" s="41"/>
      <c r="OWA10" s="41"/>
      <c r="OWB10" s="41"/>
      <c r="OWC10" s="41"/>
      <c r="OWD10" s="41"/>
      <c r="OWE10" s="41"/>
      <c r="OWF10" s="41"/>
      <c r="OWG10" s="41"/>
      <c r="OWH10" s="41"/>
      <c r="OWI10" s="41"/>
      <c r="OWJ10" s="41"/>
      <c r="OWK10" s="41"/>
      <c r="OWL10" s="41"/>
      <c r="OWM10" s="41"/>
      <c r="OWN10" s="41"/>
      <c r="OWO10" s="41"/>
      <c r="OWP10" s="41"/>
      <c r="OWQ10" s="41"/>
      <c r="OWR10" s="41"/>
      <c r="OWS10" s="41"/>
      <c r="OWT10" s="41"/>
      <c r="OWU10" s="41"/>
      <c r="OWV10" s="41"/>
      <c r="OWW10" s="41"/>
      <c r="OWX10" s="41"/>
      <c r="OWY10" s="41"/>
      <c r="OWZ10" s="41"/>
      <c r="OXA10" s="41"/>
      <c r="OXB10" s="41"/>
      <c r="OXC10" s="41"/>
      <c r="OXD10" s="41"/>
      <c r="OXE10" s="41"/>
      <c r="OXF10" s="41"/>
      <c r="OXG10" s="41"/>
      <c r="OXH10" s="41"/>
      <c r="OXI10" s="41"/>
      <c r="OXJ10" s="41"/>
      <c r="OXK10" s="41"/>
      <c r="OXL10" s="41"/>
      <c r="OXM10" s="41"/>
      <c r="OXN10" s="41"/>
      <c r="OXO10" s="41"/>
      <c r="OXP10" s="41"/>
      <c r="OXQ10" s="41"/>
      <c r="OXR10" s="41"/>
      <c r="OXS10" s="41"/>
      <c r="OXT10" s="41"/>
      <c r="OXU10" s="41"/>
      <c r="OXV10" s="41"/>
      <c r="OXW10" s="41"/>
      <c r="OXX10" s="41"/>
      <c r="OXY10" s="41"/>
      <c r="OXZ10" s="41"/>
      <c r="OYA10" s="41"/>
      <c r="OYB10" s="41"/>
      <c r="OYC10" s="41"/>
      <c r="OYD10" s="41"/>
      <c r="OYE10" s="41"/>
      <c r="OYF10" s="41"/>
      <c r="OYG10" s="41"/>
      <c r="OYH10" s="41"/>
      <c r="OYI10" s="41"/>
      <c r="OYJ10" s="41"/>
      <c r="OYK10" s="41"/>
      <c r="OYL10" s="41"/>
      <c r="OYM10" s="41"/>
      <c r="OYN10" s="41"/>
      <c r="OYO10" s="41"/>
      <c r="OYP10" s="41"/>
      <c r="OYQ10" s="41"/>
      <c r="OYR10" s="41"/>
      <c r="OYS10" s="41"/>
      <c r="OYT10" s="41"/>
      <c r="OYU10" s="41"/>
      <c r="OYV10" s="41"/>
      <c r="OYW10" s="41"/>
      <c r="OYX10" s="41"/>
      <c r="OYY10" s="41"/>
      <c r="OYZ10" s="41"/>
      <c r="OZA10" s="41"/>
      <c r="OZB10" s="41"/>
      <c r="OZC10" s="41"/>
      <c r="OZD10" s="41"/>
      <c r="OZE10" s="41"/>
      <c r="OZF10" s="41"/>
      <c r="OZG10" s="41"/>
      <c r="OZH10" s="41"/>
      <c r="OZI10" s="41"/>
      <c r="OZJ10" s="41"/>
      <c r="OZK10" s="41"/>
      <c r="OZL10" s="41"/>
      <c r="OZM10" s="41"/>
      <c r="OZN10" s="41"/>
      <c r="OZO10" s="41"/>
      <c r="OZP10" s="41"/>
      <c r="OZQ10" s="41"/>
      <c r="OZR10" s="41"/>
      <c r="OZS10" s="41"/>
      <c r="OZT10" s="41"/>
      <c r="OZU10" s="41"/>
      <c r="OZV10" s="41"/>
      <c r="OZW10" s="41"/>
      <c r="OZX10" s="41"/>
      <c r="OZY10" s="41"/>
      <c r="OZZ10" s="41"/>
      <c r="PAA10" s="41"/>
      <c r="PAB10" s="41"/>
      <c r="PAC10" s="41"/>
      <c r="PAD10" s="41"/>
      <c r="PAE10" s="41"/>
      <c r="PAF10" s="41"/>
      <c r="PAG10" s="41"/>
      <c r="PAH10" s="41"/>
      <c r="PAI10" s="41"/>
      <c r="PAJ10" s="41"/>
      <c r="PAK10" s="41"/>
      <c r="PAL10" s="41"/>
      <c r="PAM10" s="41"/>
      <c r="PAN10" s="41"/>
      <c r="PAO10" s="41"/>
      <c r="PAP10" s="41"/>
      <c r="PAQ10" s="41"/>
      <c r="PAR10" s="41"/>
      <c r="PAS10" s="41"/>
      <c r="PAT10" s="41"/>
      <c r="PAU10" s="41"/>
      <c r="PAV10" s="41"/>
      <c r="PAW10" s="41"/>
      <c r="PAX10" s="41"/>
      <c r="PAY10" s="41"/>
      <c r="PAZ10" s="41"/>
      <c r="PBA10" s="41"/>
      <c r="PBB10" s="41"/>
      <c r="PBC10" s="41"/>
      <c r="PBD10" s="41"/>
      <c r="PBE10" s="41"/>
      <c r="PBF10" s="41"/>
      <c r="PBG10" s="41"/>
      <c r="PBH10" s="41"/>
      <c r="PBI10" s="41"/>
      <c r="PBJ10" s="41"/>
      <c r="PBK10" s="41"/>
      <c r="PBL10" s="41"/>
      <c r="PBM10" s="41"/>
      <c r="PBN10" s="41"/>
      <c r="PBO10" s="41"/>
      <c r="PBP10" s="41"/>
      <c r="PBQ10" s="41"/>
      <c r="PBR10" s="41"/>
      <c r="PBS10" s="41"/>
      <c r="PBT10" s="41"/>
      <c r="PBU10" s="41"/>
      <c r="PBV10" s="41"/>
      <c r="PBW10" s="41"/>
      <c r="PBX10" s="41"/>
      <c r="PBY10" s="41"/>
      <c r="PBZ10" s="41"/>
      <c r="PCA10" s="41"/>
      <c r="PCB10" s="41"/>
      <c r="PCC10" s="41"/>
      <c r="PCD10" s="41"/>
      <c r="PCE10" s="41"/>
      <c r="PCF10" s="41"/>
      <c r="PCG10" s="41"/>
      <c r="PCH10" s="41"/>
      <c r="PCI10" s="41"/>
      <c r="PCJ10" s="41"/>
      <c r="PCK10" s="41"/>
      <c r="PCL10" s="41"/>
      <c r="PCM10" s="41"/>
      <c r="PCN10" s="41"/>
      <c r="PCO10" s="41"/>
      <c r="PCP10" s="41"/>
      <c r="PCQ10" s="41"/>
      <c r="PCR10" s="41"/>
      <c r="PCS10" s="41"/>
      <c r="PCT10" s="41"/>
      <c r="PCU10" s="41"/>
      <c r="PCV10" s="41"/>
      <c r="PCW10" s="41"/>
      <c r="PCX10" s="41"/>
      <c r="PCY10" s="41"/>
      <c r="PCZ10" s="41"/>
      <c r="PDA10" s="41"/>
      <c r="PDB10" s="41"/>
      <c r="PDC10" s="41"/>
      <c r="PDD10" s="41"/>
      <c r="PDE10" s="41"/>
      <c r="PDF10" s="41"/>
      <c r="PDG10" s="41"/>
      <c r="PDH10" s="41"/>
      <c r="PDI10" s="41"/>
      <c r="PDJ10" s="41"/>
      <c r="PDK10" s="41"/>
      <c r="PDL10" s="41"/>
      <c r="PDM10" s="41"/>
      <c r="PDN10" s="41"/>
      <c r="PDO10" s="41"/>
      <c r="PDP10" s="41"/>
      <c r="PDQ10" s="41"/>
      <c r="PDR10" s="41"/>
      <c r="PDS10" s="41"/>
      <c r="PDT10" s="41"/>
      <c r="PDU10" s="41"/>
      <c r="PDV10" s="41"/>
      <c r="PDW10" s="41"/>
      <c r="PDX10" s="41"/>
      <c r="PDY10" s="41"/>
      <c r="PDZ10" s="41"/>
      <c r="PEA10" s="41"/>
      <c r="PEB10" s="41"/>
      <c r="PEC10" s="41"/>
      <c r="PED10" s="41"/>
      <c r="PEE10" s="41"/>
      <c r="PEF10" s="41"/>
      <c r="PEG10" s="41"/>
      <c r="PEH10" s="41"/>
      <c r="PEI10" s="41"/>
      <c r="PEJ10" s="41"/>
      <c r="PEK10" s="41"/>
      <c r="PEL10" s="41"/>
      <c r="PEM10" s="41"/>
      <c r="PEN10" s="41"/>
      <c r="PEO10" s="41"/>
      <c r="PEP10" s="41"/>
      <c r="PEQ10" s="41"/>
      <c r="PER10" s="41"/>
      <c r="PES10" s="41"/>
      <c r="PET10" s="41"/>
      <c r="PEU10" s="41"/>
      <c r="PEV10" s="41"/>
      <c r="PEW10" s="41"/>
      <c r="PEX10" s="41"/>
      <c r="PEY10" s="41"/>
      <c r="PEZ10" s="41"/>
      <c r="PFA10" s="41"/>
      <c r="PFB10" s="41"/>
      <c r="PFC10" s="41"/>
      <c r="PFD10" s="41"/>
      <c r="PFE10" s="41"/>
      <c r="PFF10" s="41"/>
      <c r="PFG10" s="41"/>
      <c r="PFH10" s="41"/>
      <c r="PFI10" s="41"/>
      <c r="PFJ10" s="41"/>
      <c r="PFK10" s="41"/>
      <c r="PFL10" s="41"/>
      <c r="PFM10" s="41"/>
      <c r="PFN10" s="41"/>
      <c r="PFO10" s="41"/>
      <c r="PFP10" s="41"/>
      <c r="PFQ10" s="41"/>
      <c r="PFR10" s="41"/>
      <c r="PFS10" s="41"/>
      <c r="PFT10" s="41"/>
      <c r="PFU10" s="41"/>
      <c r="PFV10" s="41"/>
      <c r="PFW10" s="41"/>
      <c r="PFX10" s="41"/>
      <c r="PFY10" s="41"/>
      <c r="PFZ10" s="41"/>
      <c r="PGA10" s="41"/>
      <c r="PGB10" s="41"/>
      <c r="PGC10" s="41"/>
      <c r="PGD10" s="41"/>
      <c r="PGE10" s="41"/>
      <c r="PGF10" s="41"/>
      <c r="PGG10" s="41"/>
      <c r="PGH10" s="41"/>
      <c r="PGI10" s="41"/>
      <c r="PGJ10" s="41"/>
      <c r="PGK10" s="41"/>
      <c r="PGL10" s="41"/>
      <c r="PGM10" s="41"/>
      <c r="PGN10" s="41"/>
      <c r="PGO10" s="41"/>
      <c r="PGP10" s="41"/>
      <c r="PGQ10" s="41"/>
      <c r="PGR10" s="41"/>
      <c r="PGS10" s="41"/>
      <c r="PGT10" s="41"/>
      <c r="PGU10" s="41"/>
      <c r="PGV10" s="41"/>
      <c r="PGW10" s="41"/>
      <c r="PGX10" s="41"/>
      <c r="PGY10" s="41"/>
      <c r="PGZ10" s="41"/>
      <c r="PHA10" s="41"/>
      <c r="PHB10" s="41"/>
      <c r="PHC10" s="41"/>
      <c r="PHD10" s="41"/>
      <c r="PHE10" s="41"/>
      <c r="PHF10" s="41"/>
      <c r="PHG10" s="41"/>
      <c r="PHH10" s="41"/>
      <c r="PHI10" s="41"/>
      <c r="PHJ10" s="41"/>
      <c r="PHK10" s="41"/>
      <c r="PHL10" s="41"/>
      <c r="PHM10" s="41"/>
      <c r="PHN10" s="41"/>
      <c r="PHO10" s="41"/>
      <c r="PHP10" s="41"/>
      <c r="PHQ10" s="41"/>
      <c r="PHR10" s="41"/>
      <c r="PHS10" s="41"/>
      <c r="PHT10" s="41"/>
      <c r="PHU10" s="41"/>
      <c r="PHV10" s="41"/>
      <c r="PHW10" s="41"/>
      <c r="PHX10" s="41"/>
      <c r="PHY10" s="41"/>
      <c r="PHZ10" s="41"/>
      <c r="PIA10" s="41"/>
      <c r="PIB10" s="41"/>
      <c r="PIC10" s="41"/>
      <c r="PID10" s="41"/>
      <c r="PIE10" s="41"/>
      <c r="PIF10" s="41"/>
      <c r="PIG10" s="41"/>
      <c r="PIH10" s="41"/>
      <c r="PII10" s="41"/>
      <c r="PIJ10" s="41"/>
      <c r="PIK10" s="41"/>
      <c r="PIL10" s="41"/>
      <c r="PIM10" s="41"/>
      <c r="PIN10" s="41"/>
      <c r="PIO10" s="41"/>
      <c r="PIP10" s="41"/>
      <c r="PIQ10" s="41"/>
      <c r="PIR10" s="41"/>
      <c r="PIS10" s="41"/>
      <c r="PIT10" s="41"/>
      <c r="PIU10" s="41"/>
      <c r="PIV10" s="41"/>
      <c r="PIW10" s="41"/>
      <c r="PIX10" s="41"/>
      <c r="PIY10" s="41"/>
      <c r="PIZ10" s="41"/>
      <c r="PJA10" s="41"/>
      <c r="PJB10" s="41"/>
      <c r="PJC10" s="41"/>
      <c r="PJD10" s="41"/>
      <c r="PJE10" s="41"/>
      <c r="PJF10" s="41"/>
      <c r="PJG10" s="41"/>
      <c r="PJH10" s="41"/>
      <c r="PJI10" s="41"/>
      <c r="PJJ10" s="41"/>
      <c r="PJK10" s="41"/>
      <c r="PJL10" s="41"/>
      <c r="PJM10" s="41"/>
      <c r="PJN10" s="41"/>
      <c r="PJO10" s="41"/>
      <c r="PJP10" s="41"/>
      <c r="PJQ10" s="41"/>
      <c r="PJR10" s="41"/>
      <c r="PJS10" s="41"/>
      <c r="PJT10" s="41"/>
      <c r="PJU10" s="41"/>
      <c r="PJV10" s="41"/>
      <c r="PJW10" s="41"/>
      <c r="PJX10" s="41"/>
      <c r="PJY10" s="41"/>
      <c r="PJZ10" s="41"/>
      <c r="PKA10" s="41"/>
      <c r="PKB10" s="41"/>
      <c r="PKC10" s="41"/>
      <c r="PKD10" s="41"/>
      <c r="PKE10" s="41"/>
      <c r="PKF10" s="41"/>
      <c r="PKG10" s="41"/>
      <c r="PKH10" s="41"/>
      <c r="PKI10" s="41"/>
      <c r="PKJ10" s="41"/>
      <c r="PKK10" s="41"/>
      <c r="PKL10" s="41"/>
      <c r="PKM10" s="41"/>
      <c r="PKN10" s="41"/>
      <c r="PKO10" s="41"/>
      <c r="PKP10" s="41"/>
      <c r="PKQ10" s="41"/>
      <c r="PKR10" s="41"/>
      <c r="PKS10" s="41"/>
      <c r="PKT10" s="41"/>
      <c r="PKU10" s="41"/>
      <c r="PKV10" s="41"/>
      <c r="PKW10" s="41"/>
      <c r="PKX10" s="41"/>
      <c r="PKY10" s="41"/>
      <c r="PKZ10" s="41"/>
      <c r="PLA10" s="41"/>
      <c r="PLB10" s="41"/>
      <c r="PLC10" s="41"/>
      <c r="PLD10" s="41"/>
      <c r="PLE10" s="41"/>
      <c r="PLF10" s="41"/>
      <c r="PLG10" s="41"/>
      <c r="PLH10" s="41"/>
      <c r="PLI10" s="41"/>
      <c r="PLJ10" s="41"/>
      <c r="PLK10" s="41"/>
      <c r="PLL10" s="41"/>
      <c r="PLM10" s="41"/>
      <c r="PLN10" s="41"/>
      <c r="PLO10" s="41"/>
      <c r="PLP10" s="41"/>
      <c r="PLQ10" s="41"/>
      <c r="PLR10" s="41"/>
      <c r="PLS10" s="41"/>
      <c r="PLT10" s="41"/>
      <c r="PLU10" s="41"/>
      <c r="PLV10" s="41"/>
      <c r="PLW10" s="41"/>
      <c r="PLX10" s="41"/>
      <c r="PLY10" s="41"/>
      <c r="PLZ10" s="41"/>
      <c r="PMA10" s="41"/>
      <c r="PMB10" s="41"/>
      <c r="PMC10" s="41"/>
      <c r="PMD10" s="41"/>
      <c r="PME10" s="41"/>
      <c r="PMF10" s="41"/>
      <c r="PMG10" s="41"/>
      <c r="PMH10" s="41"/>
      <c r="PMI10" s="41"/>
      <c r="PMJ10" s="41"/>
      <c r="PMK10" s="41"/>
      <c r="PML10" s="41"/>
      <c r="PMM10" s="41"/>
      <c r="PMN10" s="41"/>
      <c r="PMO10" s="41"/>
      <c r="PMP10" s="41"/>
      <c r="PMQ10" s="41"/>
      <c r="PMR10" s="41"/>
      <c r="PMS10" s="41"/>
      <c r="PMT10" s="41"/>
      <c r="PMU10" s="41"/>
      <c r="PMV10" s="41"/>
      <c r="PMW10" s="41"/>
      <c r="PMX10" s="41"/>
      <c r="PMY10" s="41"/>
      <c r="PMZ10" s="41"/>
      <c r="PNA10" s="41"/>
      <c r="PNB10" s="41"/>
      <c r="PNC10" s="41"/>
      <c r="PND10" s="41"/>
      <c r="PNE10" s="41"/>
      <c r="PNF10" s="41"/>
      <c r="PNG10" s="41"/>
      <c r="PNH10" s="41"/>
      <c r="PNI10" s="41"/>
      <c r="PNJ10" s="41"/>
      <c r="PNK10" s="41"/>
      <c r="PNL10" s="41"/>
      <c r="PNM10" s="41"/>
      <c r="PNN10" s="41"/>
      <c r="PNO10" s="41"/>
      <c r="PNP10" s="41"/>
      <c r="PNQ10" s="41"/>
      <c r="PNR10" s="41"/>
      <c r="PNS10" s="41"/>
      <c r="PNT10" s="41"/>
      <c r="PNU10" s="41"/>
      <c r="PNV10" s="41"/>
      <c r="PNW10" s="41"/>
      <c r="PNX10" s="41"/>
      <c r="PNY10" s="41"/>
      <c r="PNZ10" s="41"/>
      <c r="POA10" s="41"/>
      <c r="POB10" s="41"/>
      <c r="POC10" s="41"/>
      <c r="POD10" s="41"/>
      <c r="POE10" s="41"/>
      <c r="POF10" s="41"/>
      <c r="POG10" s="41"/>
      <c r="POH10" s="41"/>
      <c r="POI10" s="41"/>
      <c r="POJ10" s="41"/>
      <c r="POK10" s="41"/>
      <c r="POL10" s="41"/>
      <c r="POM10" s="41"/>
      <c r="PON10" s="41"/>
      <c r="POO10" s="41"/>
      <c r="POP10" s="41"/>
      <c r="POQ10" s="41"/>
      <c r="POR10" s="41"/>
      <c r="POS10" s="41"/>
      <c r="POT10" s="41"/>
      <c r="POU10" s="41"/>
      <c r="POV10" s="41"/>
      <c r="POW10" s="41"/>
      <c r="POX10" s="41"/>
      <c r="POY10" s="41"/>
      <c r="POZ10" s="41"/>
      <c r="PPA10" s="41"/>
      <c r="PPB10" s="41"/>
      <c r="PPC10" s="41"/>
      <c r="PPD10" s="41"/>
      <c r="PPE10" s="41"/>
      <c r="PPF10" s="41"/>
      <c r="PPG10" s="41"/>
      <c r="PPH10" s="41"/>
      <c r="PPI10" s="41"/>
      <c r="PPJ10" s="41"/>
      <c r="PPK10" s="41"/>
      <c r="PPL10" s="41"/>
      <c r="PPM10" s="41"/>
      <c r="PPN10" s="41"/>
      <c r="PPO10" s="41"/>
      <c r="PPP10" s="41"/>
      <c r="PPQ10" s="41"/>
      <c r="PPR10" s="41"/>
      <c r="PPS10" s="41"/>
      <c r="PPT10" s="41"/>
      <c r="PPU10" s="41"/>
      <c r="PPV10" s="41"/>
      <c r="PPW10" s="41"/>
      <c r="PPX10" s="41"/>
      <c r="PPY10" s="41"/>
      <c r="PPZ10" s="41"/>
      <c r="PQA10" s="41"/>
      <c r="PQB10" s="41"/>
      <c r="PQC10" s="41"/>
      <c r="PQD10" s="41"/>
      <c r="PQE10" s="41"/>
      <c r="PQF10" s="41"/>
      <c r="PQG10" s="41"/>
      <c r="PQH10" s="41"/>
      <c r="PQI10" s="41"/>
      <c r="PQJ10" s="41"/>
      <c r="PQK10" s="41"/>
      <c r="PQL10" s="41"/>
      <c r="PQM10" s="41"/>
      <c r="PQN10" s="41"/>
      <c r="PQO10" s="41"/>
      <c r="PQP10" s="41"/>
      <c r="PQQ10" s="41"/>
      <c r="PQR10" s="41"/>
      <c r="PQS10" s="41"/>
      <c r="PQT10" s="41"/>
      <c r="PQU10" s="41"/>
      <c r="PQV10" s="41"/>
      <c r="PQW10" s="41"/>
      <c r="PQX10" s="41"/>
      <c r="PQY10" s="41"/>
      <c r="PQZ10" s="41"/>
      <c r="PRA10" s="41"/>
      <c r="PRB10" s="41"/>
      <c r="PRC10" s="41"/>
      <c r="PRD10" s="41"/>
      <c r="PRE10" s="41"/>
      <c r="PRF10" s="41"/>
      <c r="PRG10" s="41"/>
      <c r="PRH10" s="41"/>
      <c r="PRI10" s="41"/>
      <c r="PRJ10" s="41"/>
      <c r="PRK10" s="41"/>
      <c r="PRL10" s="41"/>
      <c r="PRM10" s="41"/>
      <c r="PRN10" s="41"/>
      <c r="PRO10" s="41"/>
      <c r="PRP10" s="41"/>
      <c r="PRQ10" s="41"/>
      <c r="PRR10" s="41"/>
      <c r="PRS10" s="41"/>
      <c r="PRT10" s="41"/>
      <c r="PRU10" s="41"/>
      <c r="PRV10" s="41"/>
      <c r="PRW10" s="41"/>
      <c r="PRX10" s="41"/>
      <c r="PRY10" s="41"/>
      <c r="PRZ10" s="41"/>
      <c r="PSA10" s="41"/>
      <c r="PSB10" s="41"/>
      <c r="PSC10" s="41"/>
      <c r="PSD10" s="41"/>
      <c r="PSE10" s="41"/>
      <c r="PSF10" s="41"/>
      <c r="PSG10" s="41"/>
      <c r="PSH10" s="41"/>
      <c r="PSI10" s="41"/>
      <c r="PSJ10" s="41"/>
      <c r="PSK10" s="41"/>
      <c r="PSL10" s="41"/>
      <c r="PSM10" s="41"/>
      <c r="PSN10" s="41"/>
      <c r="PSO10" s="41"/>
      <c r="PSP10" s="41"/>
      <c r="PSQ10" s="41"/>
      <c r="PSR10" s="41"/>
      <c r="PSS10" s="41"/>
      <c r="PST10" s="41"/>
      <c r="PSU10" s="41"/>
      <c r="PSV10" s="41"/>
      <c r="PSW10" s="41"/>
      <c r="PSX10" s="41"/>
      <c r="PSY10" s="41"/>
      <c r="PSZ10" s="41"/>
      <c r="PTA10" s="41"/>
      <c r="PTB10" s="41"/>
      <c r="PTC10" s="41"/>
      <c r="PTD10" s="41"/>
      <c r="PTE10" s="41"/>
      <c r="PTF10" s="41"/>
      <c r="PTG10" s="41"/>
      <c r="PTH10" s="41"/>
      <c r="PTI10" s="41"/>
      <c r="PTJ10" s="41"/>
      <c r="PTK10" s="41"/>
      <c r="PTL10" s="41"/>
      <c r="PTM10" s="41"/>
      <c r="PTN10" s="41"/>
      <c r="PTO10" s="41"/>
      <c r="PTP10" s="41"/>
      <c r="PTQ10" s="41"/>
      <c r="PTR10" s="41"/>
      <c r="PTS10" s="41"/>
      <c r="PTT10" s="41"/>
      <c r="PTU10" s="41"/>
      <c r="PTV10" s="41"/>
      <c r="PTW10" s="41"/>
      <c r="PTX10" s="41"/>
      <c r="PTY10" s="41"/>
      <c r="PTZ10" s="41"/>
      <c r="PUA10" s="41"/>
      <c r="PUB10" s="41"/>
      <c r="PUC10" s="41"/>
      <c r="PUD10" s="41"/>
      <c r="PUE10" s="41"/>
      <c r="PUF10" s="41"/>
      <c r="PUG10" s="41"/>
      <c r="PUH10" s="41"/>
      <c r="PUI10" s="41"/>
      <c r="PUJ10" s="41"/>
      <c r="PUK10" s="41"/>
      <c r="PUL10" s="41"/>
      <c r="PUM10" s="41"/>
      <c r="PUN10" s="41"/>
      <c r="PUO10" s="41"/>
      <c r="PUP10" s="41"/>
      <c r="PUQ10" s="41"/>
      <c r="PUR10" s="41"/>
      <c r="PUS10" s="41"/>
      <c r="PUT10" s="41"/>
      <c r="PUU10" s="41"/>
      <c r="PUV10" s="41"/>
      <c r="PUW10" s="41"/>
      <c r="PUX10" s="41"/>
      <c r="PUY10" s="41"/>
      <c r="PUZ10" s="41"/>
      <c r="PVA10" s="41"/>
      <c r="PVB10" s="41"/>
      <c r="PVC10" s="41"/>
      <c r="PVD10" s="41"/>
      <c r="PVE10" s="41"/>
      <c r="PVF10" s="41"/>
      <c r="PVG10" s="41"/>
      <c r="PVH10" s="41"/>
      <c r="PVI10" s="41"/>
      <c r="PVJ10" s="41"/>
      <c r="PVK10" s="41"/>
      <c r="PVL10" s="41"/>
      <c r="PVM10" s="41"/>
      <c r="PVN10" s="41"/>
      <c r="PVO10" s="41"/>
      <c r="PVP10" s="41"/>
      <c r="PVQ10" s="41"/>
      <c r="PVR10" s="41"/>
      <c r="PVS10" s="41"/>
      <c r="PVT10" s="41"/>
      <c r="PVU10" s="41"/>
      <c r="PVV10" s="41"/>
      <c r="PVW10" s="41"/>
      <c r="PVX10" s="41"/>
      <c r="PVY10" s="41"/>
      <c r="PVZ10" s="41"/>
      <c r="PWA10" s="41"/>
      <c r="PWB10" s="41"/>
      <c r="PWC10" s="41"/>
      <c r="PWD10" s="41"/>
      <c r="PWE10" s="41"/>
      <c r="PWF10" s="41"/>
      <c r="PWG10" s="41"/>
      <c r="PWH10" s="41"/>
      <c r="PWI10" s="41"/>
      <c r="PWJ10" s="41"/>
      <c r="PWK10" s="41"/>
      <c r="PWL10" s="41"/>
      <c r="PWM10" s="41"/>
      <c r="PWN10" s="41"/>
      <c r="PWO10" s="41"/>
      <c r="PWP10" s="41"/>
      <c r="PWQ10" s="41"/>
      <c r="PWR10" s="41"/>
      <c r="PWS10" s="41"/>
      <c r="PWT10" s="41"/>
      <c r="PWU10" s="41"/>
      <c r="PWV10" s="41"/>
      <c r="PWW10" s="41"/>
      <c r="PWX10" s="41"/>
      <c r="PWY10" s="41"/>
      <c r="PWZ10" s="41"/>
      <c r="PXA10" s="41"/>
      <c r="PXB10" s="41"/>
      <c r="PXC10" s="41"/>
      <c r="PXD10" s="41"/>
      <c r="PXE10" s="41"/>
      <c r="PXF10" s="41"/>
      <c r="PXG10" s="41"/>
      <c r="PXH10" s="41"/>
      <c r="PXI10" s="41"/>
      <c r="PXJ10" s="41"/>
      <c r="PXK10" s="41"/>
      <c r="PXL10" s="41"/>
      <c r="PXM10" s="41"/>
      <c r="PXN10" s="41"/>
      <c r="PXO10" s="41"/>
      <c r="PXP10" s="41"/>
      <c r="PXQ10" s="41"/>
      <c r="PXR10" s="41"/>
      <c r="PXS10" s="41"/>
      <c r="PXT10" s="41"/>
      <c r="PXU10" s="41"/>
      <c r="PXV10" s="41"/>
      <c r="PXW10" s="41"/>
      <c r="PXX10" s="41"/>
      <c r="PXY10" s="41"/>
      <c r="PXZ10" s="41"/>
      <c r="PYA10" s="41"/>
      <c r="PYB10" s="41"/>
      <c r="PYC10" s="41"/>
      <c r="PYD10" s="41"/>
      <c r="PYE10" s="41"/>
      <c r="PYF10" s="41"/>
      <c r="PYG10" s="41"/>
      <c r="PYH10" s="41"/>
      <c r="PYI10" s="41"/>
      <c r="PYJ10" s="41"/>
      <c r="PYK10" s="41"/>
      <c r="PYL10" s="41"/>
      <c r="PYM10" s="41"/>
      <c r="PYN10" s="41"/>
      <c r="PYO10" s="41"/>
      <c r="PYP10" s="41"/>
      <c r="PYQ10" s="41"/>
      <c r="PYR10" s="41"/>
      <c r="PYS10" s="41"/>
      <c r="PYT10" s="41"/>
      <c r="PYU10" s="41"/>
      <c r="PYV10" s="41"/>
      <c r="PYW10" s="41"/>
      <c r="PYX10" s="41"/>
      <c r="PYY10" s="41"/>
      <c r="PYZ10" s="41"/>
      <c r="PZA10" s="41"/>
      <c r="PZB10" s="41"/>
      <c r="PZC10" s="41"/>
      <c r="PZD10" s="41"/>
      <c r="PZE10" s="41"/>
      <c r="PZF10" s="41"/>
      <c r="PZG10" s="41"/>
      <c r="PZH10" s="41"/>
      <c r="PZI10" s="41"/>
      <c r="PZJ10" s="41"/>
      <c r="PZK10" s="41"/>
      <c r="PZL10" s="41"/>
      <c r="PZM10" s="41"/>
      <c r="PZN10" s="41"/>
      <c r="PZO10" s="41"/>
      <c r="PZP10" s="41"/>
      <c r="PZQ10" s="41"/>
      <c r="PZR10" s="41"/>
      <c r="PZS10" s="41"/>
      <c r="PZT10" s="41"/>
      <c r="PZU10" s="41"/>
      <c r="PZV10" s="41"/>
      <c r="PZW10" s="41"/>
      <c r="PZX10" s="41"/>
      <c r="PZY10" s="41"/>
      <c r="PZZ10" s="41"/>
      <c r="QAA10" s="41"/>
      <c r="QAB10" s="41"/>
      <c r="QAC10" s="41"/>
      <c r="QAD10" s="41"/>
      <c r="QAE10" s="41"/>
      <c r="QAF10" s="41"/>
      <c r="QAG10" s="41"/>
      <c r="QAH10" s="41"/>
      <c r="QAI10" s="41"/>
      <c r="QAJ10" s="41"/>
      <c r="QAK10" s="41"/>
      <c r="QAL10" s="41"/>
      <c r="QAM10" s="41"/>
      <c r="QAN10" s="41"/>
      <c r="QAO10" s="41"/>
      <c r="QAP10" s="41"/>
      <c r="QAQ10" s="41"/>
      <c r="QAR10" s="41"/>
      <c r="QAS10" s="41"/>
      <c r="QAT10" s="41"/>
      <c r="QAU10" s="41"/>
      <c r="QAV10" s="41"/>
      <c r="QAW10" s="41"/>
      <c r="QAX10" s="41"/>
      <c r="QAY10" s="41"/>
      <c r="QAZ10" s="41"/>
      <c r="QBA10" s="41"/>
      <c r="QBB10" s="41"/>
      <c r="QBC10" s="41"/>
      <c r="QBD10" s="41"/>
      <c r="QBE10" s="41"/>
      <c r="QBF10" s="41"/>
      <c r="QBG10" s="41"/>
      <c r="QBH10" s="41"/>
      <c r="QBI10" s="41"/>
      <c r="QBJ10" s="41"/>
      <c r="QBK10" s="41"/>
      <c r="QBL10" s="41"/>
      <c r="QBM10" s="41"/>
      <c r="QBN10" s="41"/>
      <c r="QBO10" s="41"/>
      <c r="QBP10" s="41"/>
      <c r="QBQ10" s="41"/>
      <c r="QBR10" s="41"/>
      <c r="QBS10" s="41"/>
      <c r="QBT10" s="41"/>
      <c r="QBU10" s="41"/>
      <c r="QBV10" s="41"/>
      <c r="QBW10" s="41"/>
      <c r="QBX10" s="41"/>
      <c r="QBY10" s="41"/>
      <c r="QBZ10" s="41"/>
      <c r="QCA10" s="41"/>
      <c r="QCB10" s="41"/>
      <c r="QCC10" s="41"/>
      <c r="QCD10" s="41"/>
      <c r="QCE10" s="41"/>
      <c r="QCF10" s="41"/>
      <c r="QCG10" s="41"/>
      <c r="QCH10" s="41"/>
      <c r="QCI10" s="41"/>
      <c r="QCJ10" s="41"/>
      <c r="QCK10" s="41"/>
      <c r="QCL10" s="41"/>
      <c r="QCM10" s="41"/>
      <c r="QCN10" s="41"/>
      <c r="QCO10" s="41"/>
      <c r="QCP10" s="41"/>
      <c r="QCQ10" s="41"/>
      <c r="QCR10" s="41"/>
      <c r="QCS10" s="41"/>
      <c r="QCT10" s="41"/>
      <c r="QCU10" s="41"/>
      <c r="QCV10" s="41"/>
      <c r="QCW10" s="41"/>
      <c r="QCX10" s="41"/>
      <c r="QCY10" s="41"/>
      <c r="QCZ10" s="41"/>
      <c r="QDA10" s="41"/>
      <c r="QDB10" s="41"/>
      <c r="QDC10" s="41"/>
      <c r="QDD10" s="41"/>
      <c r="QDE10" s="41"/>
      <c r="QDF10" s="41"/>
      <c r="QDG10" s="41"/>
      <c r="QDH10" s="41"/>
      <c r="QDI10" s="41"/>
      <c r="QDJ10" s="41"/>
      <c r="QDK10" s="41"/>
      <c r="QDL10" s="41"/>
      <c r="QDM10" s="41"/>
      <c r="QDN10" s="41"/>
      <c r="QDO10" s="41"/>
      <c r="QDP10" s="41"/>
      <c r="QDQ10" s="41"/>
      <c r="QDR10" s="41"/>
      <c r="QDS10" s="41"/>
      <c r="QDT10" s="41"/>
      <c r="QDU10" s="41"/>
      <c r="QDV10" s="41"/>
      <c r="QDW10" s="41"/>
      <c r="QDX10" s="41"/>
      <c r="QDY10" s="41"/>
      <c r="QDZ10" s="41"/>
      <c r="QEA10" s="41"/>
      <c r="QEB10" s="41"/>
      <c r="QEC10" s="41"/>
      <c r="QED10" s="41"/>
      <c r="QEE10" s="41"/>
      <c r="QEF10" s="41"/>
      <c r="QEG10" s="41"/>
      <c r="QEH10" s="41"/>
      <c r="QEI10" s="41"/>
      <c r="QEJ10" s="41"/>
      <c r="QEK10" s="41"/>
      <c r="QEL10" s="41"/>
      <c r="QEM10" s="41"/>
      <c r="QEN10" s="41"/>
      <c r="QEO10" s="41"/>
      <c r="QEP10" s="41"/>
      <c r="QEQ10" s="41"/>
      <c r="QER10" s="41"/>
      <c r="QES10" s="41"/>
      <c r="QET10" s="41"/>
      <c r="QEU10" s="41"/>
      <c r="QEV10" s="41"/>
      <c r="QEW10" s="41"/>
      <c r="QEX10" s="41"/>
      <c r="QEY10" s="41"/>
      <c r="QEZ10" s="41"/>
      <c r="QFA10" s="41"/>
      <c r="QFB10" s="41"/>
      <c r="QFC10" s="41"/>
      <c r="QFD10" s="41"/>
      <c r="QFE10" s="41"/>
      <c r="QFF10" s="41"/>
      <c r="QFG10" s="41"/>
      <c r="QFH10" s="41"/>
      <c r="QFI10" s="41"/>
      <c r="QFJ10" s="41"/>
      <c r="QFK10" s="41"/>
      <c r="QFL10" s="41"/>
      <c r="QFM10" s="41"/>
      <c r="QFN10" s="41"/>
      <c r="QFO10" s="41"/>
      <c r="QFP10" s="41"/>
      <c r="QFQ10" s="41"/>
      <c r="QFR10" s="41"/>
      <c r="QFS10" s="41"/>
      <c r="QFT10" s="41"/>
      <c r="QFU10" s="41"/>
      <c r="QFV10" s="41"/>
      <c r="QFW10" s="41"/>
      <c r="QFX10" s="41"/>
      <c r="QFY10" s="41"/>
      <c r="QFZ10" s="41"/>
      <c r="QGA10" s="41"/>
      <c r="QGB10" s="41"/>
      <c r="QGC10" s="41"/>
      <c r="QGD10" s="41"/>
      <c r="QGE10" s="41"/>
      <c r="QGF10" s="41"/>
      <c r="QGG10" s="41"/>
      <c r="QGH10" s="41"/>
      <c r="QGI10" s="41"/>
      <c r="QGJ10" s="41"/>
      <c r="QGK10" s="41"/>
      <c r="QGL10" s="41"/>
      <c r="QGM10" s="41"/>
      <c r="QGN10" s="41"/>
      <c r="QGO10" s="41"/>
      <c r="QGP10" s="41"/>
      <c r="QGQ10" s="41"/>
      <c r="QGR10" s="41"/>
      <c r="QGS10" s="41"/>
      <c r="QGT10" s="41"/>
      <c r="QGU10" s="41"/>
      <c r="QGV10" s="41"/>
      <c r="QGW10" s="41"/>
      <c r="QGX10" s="41"/>
      <c r="QGY10" s="41"/>
      <c r="QGZ10" s="41"/>
      <c r="QHA10" s="41"/>
      <c r="QHB10" s="41"/>
      <c r="QHC10" s="41"/>
      <c r="QHD10" s="41"/>
      <c r="QHE10" s="41"/>
      <c r="QHF10" s="41"/>
      <c r="QHG10" s="41"/>
      <c r="QHH10" s="41"/>
      <c r="QHI10" s="41"/>
      <c r="QHJ10" s="41"/>
      <c r="QHK10" s="41"/>
      <c r="QHL10" s="41"/>
      <c r="QHM10" s="41"/>
      <c r="QHN10" s="41"/>
      <c r="QHO10" s="41"/>
      <c r="QHP10" s="41"/>
      <c r="QHQ10" s="41"/>
      <c r="QHR10" s="41"/>
      <c r="QHS10" s="41"/>
      <c r="QHT10" s="41"/>
      <c r="QHU10" s="41"/>
      <c r="QHV10" s="41"/>
      <c r="QHW10" s="41"/>
      <c r="QHX10" s="41"/>
      <c r="QHY10" s="41"/>
      <c r="QHZ10" s="41"/>
      <c r="QIA10" s="41"/>
      <c r="QIB10" s="41"/>
      <c r="QIC10" s="41"/>
      <c r="QID10" s="41"/>
      <c r="QIE10" s="41"/>
      <c r="QIF10" s="41"/>
      <c r="QIG10" s="41"/>
      <c r="QIH10" s="41"/>
      <c r="QII10" s="41"/>
      <c r="QIJ10" s="41"/>
      <c r="QIK10" s="41"/>
      <c r="QIL10" s="41"/>
      <c r="QIM10" s="41"/>
      <c r="QIN10" s="41"/>
      <c r="QIO10" s="41"/>
      <c r="QIP10" s="41"/>
      <c r="QIQ10" s="41"/>
      <c r="QIR10" s="41"/>
      <c r="QIS10" s="41"/>
      <c r="QIT10" s="41"/>
      <c r="QIU10" s="41"/>
      <c r="QIV10" s="41"/>
      <c r="QIW10" s="41"/>
      <c r="QIX10" s="41"/>
      <c r="QIY10" s="41"/>
      <c r="QIZ10" s="41"/>
      <c r="QJA10" s="41"/>
      <c r="QJB10" s="41"/>
      <c r="QJC10" s="41"/>
      <c r="QJD10" s="41"/>
      <c r="QJE10" s="41"/>
      <c r="QJF10" s="41"/>
      <c r="QJG10" s="41"/>
      <c r="QJH10" s="41"/>
      <c r="QJI10" s="41"/>
      <c r="QJJ10" s="41"/>
      <c r="QJK10" s="41"/>
      <c r="QJL10" s="41"/>
      <c r="QJM10" s="41"/>
      <c r="QJN10" s="41"/>
      <c r="QJO10" s="41"/>
      <c r="QJP10" s="41"/>
      <c r="QJQ10" s="41"/>
      <c r="QJR10" s="41"/>
      <c r="QJS10" s="41"/>
      <c r="QJT10" s="41"/>
      <c r="QJU10" s="41"/>
      <c r="QJV10" s="41"/>
      <c r="QJW10" s="41"/>
      <c r="QJX10" s="41"/>
      <c r="QJY10" s="41"/>
      <c r="QJZ10" s="41"/>
      <c r="QKA10" s="41"/>
      <c r="QKB10" s="41"/>
      <c r="QKC10" s="41"/>
      <c r="QKD10" s="41"/>
      <c r="QKE10" s="41"/>
      <c r="QKF10" s="41"/>
      <c r="QKG10" s="41"/>
      <c r="QKH10" s="41"/>
      <c r="QKI10" s="41"/>
      <c r="QKJ10" s="41"/>
      <c r="QKK10" s="41"/>
      <c r="QKL10" s="41"/>
      <c r="QKM10" s="41"/>
      <c r="QKN10" s="41"/>
      <c r="QKO10" s="41"/>
      <c r="QKP10" s="41"/>
      <c r="QKQ10" s="41"/>
      <c r="QKR10" s="41"/>
      <c r="QKS10" s="41"/>
      <c r="QKT10" s="41"/>
      <c r="QKU10" s="41"/>
      <c r="QKV10" s="41"/>
      <c r="QKW10" s="41"/>
      <c r="QKX10" s="41"/>
      <c r="QKY10" s="41"/>
      <c r="QKZ10" s="41"/>
      <c r="QLA10" s="41"/>
      <c r="QLB10" s="41"/>
      <c r="QLC10" s="41"/>
      <c r="QLD10" s="41"/>
      <c r="QLE10" s="41"/>
      <c r="QLF10" s="41"/>
      <c r="QLG10" s="41"/>
      <c r="QLH10" s="41"/>
      <c r="QLI10" s="41"/>
      <c r="QLJ10" s="41"/>
      <c r="QLK10" s="41"/>
      <c r="QLL10" s="41"/>
      <c r="QLM10" s="41"/>
      <c r="QLN10" s="41"/>
      <c r="QLO10" s="41"/>
      <c r="QLP10" s="41"/>
      <c r="QLQ10" s="41"/>
      <c r="QLR10" s="41"/>
      <c r="QLS10" s="41"/>
      <c r="QLT10" s="41"/>
      <c r="QLU10" s="41"/>
      <c r="QLV10" s="41"/>
      <c r="QLW10" s="41"/>
      <c r="QLX10" s="41"/>
      <c r="QLY10" s="41"/>
      <c r="QLZ10" s="41"/>
      <c r="QMA10" s="41"/>
      <c r="QMB10" s="41"/>
      <c r="QMC10" s="41"/>
      <c r="QMD10" s="41"/>
      <c r="QME10" s="41"/>
      <c r="QMF10" s="41"/>
      <c r="QMG10" s="41"/>
      <c r="QMH10" s="41"/>
      <c r="QMI10" s="41"/>
      <c r="QMJ10" s="41"/>
      <c r="QMK10" s="41"/>
      <c r="QML10" s="41"/>
      <c r="QMM10" s="41"/>
      <c r="QMN10" s="41"/>
      <c r="QMO10" s="41"/>
      <c r="QMP10" s="41"/>
      <c r="QMQ10" s="41"/>
      <c r="QMR10" s="41"/>
      <c r="QMS10" s="41"/>
      <c r="QMT10" s="41"/>
      <c r="QMU10" s="41"/>
      <c r="QMV10" s="41"/>
      <c r="QMW10" s="41"/>
      <c r="QMX10" s="41"/>
      <c r="QMY10" s="41"/>
      <c r="QMZ10" s="41"/>
      <c r="QNA10" s="41"/>
      <c r="QNB10" s="41"/>
      <c r="QNC10" s="41"/>
      <c r="QND10" s="41"/>
      <c r="QNE10" s="41"/>
      <c r="QNF10" s="41"/>
      <c r="QNG10" s="41"/>
      <c r="QNH10" s="41"/>
      <c r="QNI10" s="41"/>
      <c r="QNJ10" s="41"/>
      <c r="QNK10" s="41"/>
      <c r="QNL10" s="41"/>
      <c r="QNM10" s="41"/>
      <c r="QNN10" s="41"/>
      <c r="QNO10" s="41"/>
      <c r="QNP10" s="41"/>
      <c r="QNQ10" s="41"/>
      <c r="QNR10" s="41"/>
      <c r="QNS10" s="41"/>
      <c r="QNT10" s="41"/>
      <c r="QNU10" s="41"/>
      <c r="QNV10" s="41"/>
      <c r="QNW10" s="41"/>
      <c r="QNX10" s="41"/>
      <c r="QNY10" s="41"/>
      <c r="QNZ10" s="41"/>
      <c r="QOA10" s="41"/>
      <c r="QOB10" s="41"/>
      <c r="QOC10" s="41"/>
      <c r="QOD10" s="41"/>
      <c r="QOE10" s="41"/>
      <c r="QOF10" s="41"/>
      <c r="QOG10" s="41"/>
      <c r="QOH10" s="41"/>
      <c r="QOI10" s="41"/>
      <c r="QOJ10" s="41"/>
      <c r="QOK10" s="41"/>
      <c r="QOL10" s="41"/>
      <c r="QOM10" s="41"/>
      <c r="QON10" s="41"/>
      <c r="QOO10" s="41"/>
      <c r="QOP10" s="41"/>
      <c r="QOQ10" s="41"/>
      <c r="QOR10" s="41"/>
      <c r="QOS10" s="41"/>
      <c r="QOT10" s="41"/>
      <c r="QOU10" s="41"/>
      <c r="QOV10" s="41"/>
      <c r="QOW10" s="41"/>
      <c r="QOX10" s="41"/>
      <c r="QOY10" s="41"/>
      <c r="QOZ10" s="41"/>
      <c r="QPA10" s="41"/>
      <c r="QPB10" s="41"/>
      <c r="QPC10" s="41"/>
      <c r="QPD10" s="41"/>
      <c r="QPE10" s="41"/>
      <c r="QPF10" s="41"/>
      <c r="QPG10" s="41"/>
      <c r="QPH10" s="41"/>
      <c r="QPI10" s="41"/>
      <c r="QPJ10" s="41"/>
      <c r="QPK10" s="41"/>
      <c r="QPL10" s="41"/>
      <c r="QPM10" s="41"/>
      <c r="QPN10" s="41"/>
      <c r="QPO10" s="41"/>
      <c r="QPP10" s="41"/>
      <c r="QPQ10" s="41"/>
      <c r="QPR10" s="41"/>
      <c r="QPS10" s="41"/>
      <c r="QPT10" s="41"/>
      <c r="QPU10" s="41"/>
      <c r="QPV10" s="41"/>
      <c r="QPW10" s="41"/>
      <c r="QPX10" s="41"/>
      <c r="QPY10" s="41"/>
      <c r="QPZ10" s="41"/>
      <c r="QQA10" s="41"/>
      <c r="QQB10" s="41"/>
      <c r="QQC10" s="41"/>
      <c r="QQD10" s="41"/>
      <c r="QQE10" s="41"/>
      <c r="QQF10" s="41"/>
      <c r="QQG10" s="41"/>
      <c r="QQH10" s="41"/>
      <c r="QQI10" s="41"/>
      <c r="QQJ10" s="41"/>
      <c r="QQK10" s="41"/>
      <c r="QQL10" s="41"/>
      <c r="QQM10" s="41"/>
      <c r="QQN10" s="41"/>
      <c r="QQO10" s="41"/>
      <c r="QQP10" s="41"/>
      <c r="QQQ10" s="41"/>
      <c r="QQR10" s="41"/>
      <c r="QQS10" s="41"/>
      <c r="QQT10" s="41"/>
      <c r="QQU10" s="41"/>
      <c r="QQV10" s="41"/>
      <c r="QQW10" s="41"/>
      <c r="QQX10" s="41"/>
      <c r="QQY10" s="41"/>
      <c r="QQZ10" s="41"/>
      <c r="QRA10" s="41"/>
      <c r="QRB10" s="41"/>
      <c r="QRC10" s="41"/>
      <c r="QRD10" s="41"/>
      <c r="QRE10" s="41"/>
      <c r="QRF10" s="41"/>
      <c r="QRG10" s="41"/>
      <c r="QRH10" s="41"/>
      <c r="QRI10" s="41"/>
      <c r="QRJ10" s="41"/>
      <c r="QRK10" s="41"/>
      <c r="QRL10" s="41"/>
      <c r="QRM10" s="41"/>
      <c r="QRN10" s="41"/>
      <c r="QRO10" s="41"/>
      <c r="QRP10" s="41"/>
      <c r="QRQ10" s="41"/>
      <c r="QRR10" s="41"/>
      <c r="QRS10" s="41"/>
      <c r="QRT10" s="41"/>
      <c r="QRU10" s="41"/>
      <c r="QRV10" s="41"/>
      <c r="QRW10" s="41"/>
      <c r="QRX10" s="41"/>
      <c r="QRY10" s="41"/>
      <c r="QRZ10" s="41"/>
      <c r="QSA10" s="41"/>
      <c r="QSB10" s="41"/>
      <c r="QSC10" s="41"/>
      <c r="QSD10" s="41"/>
      <c r="QSE10" s="41"/>
      <c r="QSF10" s="41"/>
      <c r="QSG10" s="41"/>
      <c r="QSH10" s="41"/>
      <c r="QSI10" s="41"/>
      <c r="QSJ10" s="41"/>
      <c r="QSK10" s="41"/>
      <c r="QSL10" s="41"/>
      <c r="QSM10" s="41"/>
      <c r="QSN10" s="41"/>
      <c r="QSO10" s="41"/>
      <c r="QSP10" s="41"/>
      <c r="QSQ10" s="41"/>
      <c r="QSR10" s="41"/>
      <c r="QSS10" s="41"/>
      <c r="QST10" s="41"/>
      <c r="QSU10" s="41"/>
      <c r="QSV10" s="41"/>
      <c r="QSW10" s="41"/>
      <c r="QSX10" s="41"/>
      <c r="QSY10" s="41"/>
      <c r="QSZ10" s="41"/>
      <c r="QTA10" s="41"/>
      <c r="QTB10" s="41"/>
      <c r="QTC10" s="41"/>
      <c r="QTD10" s="41"/>
      <c r="QTE10" s="41"/>
      <c r="QTF10" s="41"/>
      <c r="QTG10" s="41"/>
      <c r="QTH10" s="41"/>
      <c r="QTI10" s="41"/>
      <c r="QTJ10" s="41"/>
      <c r="QTK10" s="41"/>
      <c r="QTL10" s="41"/>
      <c r="QTM10" s="41"/>
      <c r="QTN10" s="41"/>
      <c r="QTO10" s="41"/>
      <c r="QTP10" s="41"/>
      <c r="QTQ10" s="41"/>
      <c r="QTR10" s="41"/>
      <c r="QTS10" s="41"/>
      <c r="QTT10" s="41"/>
      <c r="QTU10" s="41"/>
      <c r="QTV10" s="41"/>
      <c r="QTW10" s="41"/>
      <c r="QTX10" s="41"/>
      <c r="QTY10" s="41"/>
      <c r="QTZ10" s="41"/>
      <c r="QUA10" s="41"/>
      <c r="QUB10" s="41"/>
      <c r="QUC10" s="41"/>
      <c r="QUD10" s="41"/>
      <c r="QUE10" s="41"/>
      <c r="QUF10" s="41"/>
      <c r="QUG10" s="41"/>
      <c r="QUH10" s="41"/>
      <c r="QUI10" s="41"/>
      <c r="QUJ10" s="41"/>
      <c r="QUK10" s="41"/>
      <c r="QUL10" s="41"/>
      <c r="QUM10" s="41"/>
      <c r="QUN10" s="41"/>
      <c r="QUO10" s="41"/>
      <c r="QUP10" s="41"/>
      <c r="QUQ10" s="41"/>
      <c r="QUR10" s="41"/>
      <c r="QUS10" s="41"/>
      <c r="QUT10" s="41"/>
      <c r="QUU10" s="41"/>
      <c r="QUV10" s="41"/>
      <c r="QUW10" s="41"/>
      <c r="QUX10" s="41"/>
      <c r="QUY10" s="41"/>
      <c r="QUZ10" s="41"/>
      <c r="QVA10" s="41"/>
      <c r="QVB10" s="41"/>
      <c r="QVC10" s="41"/>
      <c r="QVD10" s="41"/>
      <c r="QVE10" s="41"/>
      <c r="QVF10" s="41"/>
      <c r="QVG10" s="41"/>
      <c r="QVH10" s="41"/>
      <c r="QVI10" s="41"/>
      <c r="QVJ10" s="41"/>
      <c r="QVK10" s="41"/>
      <c r="QVL10" s="41"/>
      <c r="QVM10" s="41"/>
      <c r="QVN10" s="41"/>
      <c r="QVO10" s="41"/>
      <c r="QVP10" s="41"/>
      <c r="QVQ10" s="41"/>
      <c r="QVR10" s="41"/>
      <c r="QVS10" s="41"/>
      <c r="QVT10" s="41"/>
      <c r="QVU10" s="41"/>
      <c r="QVV10" s="41"/>
      <c r="QVW10" s="41"/>
      <c r="QVX10" s="41"/>
      <c r="QVY10" s="41"/>
      <c r="QVZ10" s="41"/>
      <c r="QWA10" s="41"/>
      <c r="QWB10" s="41"/>
      <c r="QWC10" s="41"/>
      <c r="QWD10" s="41"/>
      <c r="QWE10" s="41"/>
      <c r="QWF10" s="41"/>
      <c r="QWG10" s="41"/>
      <c r="QWH10" s="41"/>
      <c r="QWI10" s="41"/>
      <c r="QWJ10" s="41"/>
      <c r="QWK10" s="41"/>
      <c r="QWL10" s="41"/>
      <c r="QWM10" s="41"/>
      <c r="QWN10" s="41"/>
      <c r="QWO10" s="41"/>
      <c r="QWP10" s="41"/>
      <c r="QWQ10" s="41"/>
      <c r="QWR10" s="41"/>
      <c r="QWS10" s="41"/>
      <c r="QWT10" s="41"/>
      <c r="QWU10" s="41"/>
      <c r="QWV10" s="41"/>
      <c r="QWW10" s="41"/>
      <c r="QWX10" s="41"/>
      <c r="QWY10" s="41"/>
      <c r="QWZ10" s="41"/>
      <c r="QXA10" s="41"/>
      <c r="QXB10" s="41"/>
      <c r="QXC10" s="41"/>
      <c r="QXD10" s="41"/>
      <c r="QXE10" s="41"/>
      <c r="QXF10" s="41"/>
      <c r="QXG10" s="41"/>
      <c r="QXH10" s="41"/>
      <c r="QXI10" s="41"/>
      <c r="QXJ10" s="41"/>
      <c r="QXK10" s="41"/>
      <c r="QXL10" s="41"/>
      <c r="QXM10" s="41"/>
      <c r="QXN10" s="41"/>
      <c r="QXO10" s="41"/>
      <c r="QXP10" s="41"/>
      <c r="QXQ10" s="41"/>
      <c r="QXR10" s="41"/>
      <c r="QXS10" s="41"/>
      <c r="QXT10" s="41"/>
      <c r="QXU10" s="41"/>
      <c r="QXV10" s="41"/>
      <c r="QXW10" s="41"/>
      <c r="QXX10" s="41"/>
      <c r="QXY10" s="41"/>
      <c r="QXZ10" s="41"/>
      <c r="QYA10" s="41"/>
      <c r="QYB10" s="41"/>
      <c r="QYC10" s="41"/>
      <c r="QYD10" s="41"/>
      <c r="QYE10" s="41"/>
      <c r="QYF10" s="41"/>
      <c r="QYG10" s="41"/>
      <c r="QYH10" s="41"/>
      <c r="QYI10" s="41"/>
      <c r="QYJ10" s="41"/>
      <c r="QYK10" s="41"/>
      <c r="QYL10" s="41"/>
      <c r="QYM10" s="41"/>
      <c r="QYN10" s="41"/>
      <c r="QYO10" s="41"/>
      <c r="QYP10" s="41"/>
      <c r="QYQ10" s="41"/>
      <c r="QYR10" s="41"/>
      <c r="QYS10" s="41"/>
      <c r="QYT10" s="41"/>
      <c r="QYU10" s="41"/>
      <c r="QYV10" s="41"/>
      <c r="QYW10" s="41"/>
      <c r="QYX10" s="41"/>
      <c r="QYY10" s="41"/>
      <c r="QYZ10" s="41"/>
      <c r="QZA10" s="41"/>
      <c r="QZB10" s="41"/>
      <c r="QZC10" s="41"/>
      <c r="QZD10" s="41"/>
      <c r="QZE10" s="41"/>
      <c r="QZF10" s="41"/>
      <c r="QZG10" s="41"/>
      <c r="QZH10" s="41"/>
      <c r="QZI10" s="41"/>
      <c r="QZJ10" s="41"/>
      <c r="QZK10" s="41"/>
      <c r="QZL10" s="41"/>
      <c r="QZM10" s="41"/>
      <c r="QZN10" s="41"/>
      <c r="QZO10" s="41"/>
      <c r="QZP10" s="41"/>
      <c r="QZQ10" s="41"/>
      <c r="QZR10" s="41"/>
      <c r="QZS10" s="41"/>
      <c r="QZT10" s="41"/>
      <c r="QZU10" s="41"/>
      <c r="QZV10" s="41"/>
      <c r="QZW10" s="41"/>
      <c r="QZX10" s="41"/>
      <c r="QZY10" s="41"/>
      <c r="QZZ10" s="41"/>
      <c r="RAA10" s="41"/>
      <c r="RAB10" s="41"/>
      <c r="RAC10" s="41"/>
      <c r="RAD10" s="41"/>
      <c r="RAE10" s="41"/>
      <c r="RAF10" s="41"/>
      <c r="RAG10" s="41"/>
      <c r="RAH10" s="41"/>
      <c r="RAI10" s="41"/>
      <c r="RAJ10" s="41"/>
      <c r="RAK10" s="41"/>
      <c r="RAL10" s="41"/>
      <c r="RAM10" s="41"/>
      <c r="RAN10" s="41"/>
      <c r="RAO10" s="41"/>
      <c r="RAP10" s="41"/>
      <c r="RAQ10" s="41"/>
      <c r="RAR10" s="41"/>
      <c r="RAS10" s="41"/>
      <c r="RAT10" s="41"/>
      <c r="RAU10" s="41"/>
      <c r="RAV10" s="41"/>
      <c r="RAW10" s="41"/>
      <c r="RAX10" s="41"/>
      <c r="RAY10" s="41"/>
      <c r="RAZ10" s="41"/>
      <c r="RBA10" s="41"/>
      <c r="RBB10" s="41"/>
      <c r="RBC10" s="41"/>
      <c r="RBD10" s="41"/>
      <c r="RBE10" s="41"/>
      <c r="RBF10" s="41"/>
      <c r="RBG10" s="41"/>
      <c r="RBH10" s="41"/>
      <c r="RBI10" s="41"/>
      <c r="RBJ10" s="41"/>
      <c r="RBK10" s="41"/>
      <c r="RBL10" s="41"/>
      <c r="RBM10" s="41"/>
      <c r="RBN10" s="41"/>
      <c r="RBO10" s="41"/>
      <c r="RBP10" s="41"/>
      <c r="RBQ10" s="41"/>
      <c r="RBR10" s="41"/>
      <c r="RBS10" s="41"/>
      <c r="RBT10" s="41"/>
      <c r="RBU10" s="41"/>
      <c r="RBV10" s="41"/>
      <c r="RBW10" s="41"/>
      <c r="RBX10" s="41"/>
      <c r="RBY10" s="41"/>
      <c r="RBZ10" s="41"/>
      <c r="RCA10" s="41"/>
      <c r="RCB10" s="41"/>
      <c r="RCC10" s="41"/>
      <c r="RCD10" s="41"/>
      <c r="RCE10" s="41"/>
      <c r="RCF10" s="41"/>
      <c r="RCG10" s="41"/>
      <c r="RCH10" s="41"/>
      <c r="RCI10" s="41"/>
      <c r="RCJ10" s="41"/>
      <c r="RCK10" s="41"/>
      <c r="RCL10" s="41"/>
      <c r="RCM10" s="41"/>
      <c r="RCN10" s="41"/>
      <c r="RCO10" s="41"/>
      <c r="RCP10" s="41"/>
      <c r="RCQ10" s="41"/>
      <c r="RCR10" s="41"/>
      <c r="RCS10" s="41"/>
      <c r="RCT10" s="41"/>
      <c r="RCU10" s="41"/>
      <c r="RCV10" s="41"/>
      <c r="RCW10" s="41"/>
      <c r="RCX10" s="41"/>
      <c r="RCY10" s="41"/>
      <c r="RCZ10" s="41"/>
      <c r="RDA10" s="41"/>
      <c r="RDB10" s="41"/>
      <c r="RDC10" s="41"/>
      <c r="RDD10" s="41"/>
      <c r="RDE10" s="41"/>
      <c r="RDF10" s="41"/>
      <c r="RDG10" s="41"/>
      <c r="RDH10" s="41"/>
      <c r="RDI10" s="41"/>
      <c r="RDJ10" s="41"/>
      <c r="RDK10" s="41"/>
      <c r="RDL10" s="41"/>
      <c r="RDM10" s="41"/>
      <c r="RDN10" s="41"/>
      <c r="RDO10" s="41"/>
      <c r="RDP10" s="41"/>
      <c r="RDQ10" s="41"/>
      <c r="RDR10" s="41"/>
      <c r="RDS10" s="41"/>
      <c r="RDT10" s="41"/>
      <c r="RDU10" s="41"/>
      <c r="RDV10" s="41"/>
      <c r="RDW10" s="41"/>
      <c r="RDX10" s="41"/>
      <c r="RDY10" s="41"/>
      <c r="RDZ10" s="41"/>
      <c r="REA10" s="41"/>
      <c r="REB10" s="41"/>
      <c r="REC10" s="41"/>
      <c r="RED10" s="41"/>
      <c r="REE10" s="41"/>
      <c r="REF10" s="41"/>
      <c r="REG10" s="41"/>
      <c r="REH10" s="41"/>
      <c r="REI10" s="41"/>
      <c r="REJ10" s="41"/>
      <c r="REK10" s="41"/>
      <c r="REL10" s="41"/>
      <c r="REM10" s="41"/>
      <c r="REN10" s="41"/>
      <c r="REO10" s="41"/>
      <c r="REP10" s="41"/>
      <c r="REQ10" s="41"/>
      <c r="RER10" s="41"/>
      <c r="RES10" s="41"/>
      <c r="RET10" s="41"/>
      <c r="REU10" s="41"/>
      <c r="REV10" s="41"/>
      <c r="REW10" s="41"/>
      <c r="REX10" s="41"/>
      <c r="REY10" s="41"/>
      <c r="REZ10" s="41"/>
      <c r="RFA10" s="41"/>
      <c r="RFB10" s="41"/>
      <c r="RFC10" s="41"/>
      <c r="RFD10" s="41"/>
      <c r="RFE10" s="41"/>
      <c r="RFF10" s="41"/>
      <c r="RFG10" s="41"/>
      <c r="RFH10" s="41"/>
      <c r="RFI10" s="41"/>
      <c r="RFJ10" s="41"/>
      <c r="RFK10" s="41"/>
      <c r="RFL10" s="41"/>
      <c r="RFM10" s="41"/>
      <c r="RFN10" s="41"/>
      <c r="RFO10" s="41"/>
      <c r="RFP10" s="41"/>
      <c r="RFQ10" s="41"/>
      <c r="RFR10" s="41"/>
      <c r="RFS10" s="41"/>
      <c r="RFT10" s="41"/>
      <c r="RFU10" s="41"/>
      <c r="RFV10" s="41"/>
      <c r="RFW10" s="41"/>
      <c r="RFX10" s="41"/>
      <c r="RFY10" s="41"/>
      <c r="RFZ10" s="41"/>
      <c r="RGA10" s="41"/>
      <c r="RGB10" s="41"/>
      <c r="RGC10" s="41"/>
      <c r="RGD10" s="41"/>
      <c r="RGE10" s="41"/>
      <c r="RGF10" s="41"/>
      <c r="RGG10" s="41"/>
      <c r="RGH10" s="41"/>
      <c r="RGI10" s="41"/>
      <c r="RGJ10" s="41"/>
      <c r="RGK10" s="41"/>
      <c r="RGL10" s="41"/>
      <c r="RGM10" s="41"/>
      <c r="RGN10" s="41"/>
      <c r="RGO10" s="41"/>
      <c r="RGP10" s="41"/>
      <c r="RGQ10" s="41"/>
      <c r="RGR10" s="41"/>
      <c r="RGS10" s="41"/>
      <c r="RGT10" s="41"/>
      <c r="RGU10" s="41"/>
      <c r="RGV10" s="41"/>
      <c r="RGW10" s="41"/>
      <c r="RGX10" s="41"/>
      <c r="RGY10" s="41"/>
      <c r="RGZ10" s="41"/>
      <c r="RHA10" s="41"/>
      <c r="RHB10" s="41"/>
      <c r="RHC10" s="41"/>
      <c r="RHD10" s="41"/>
      <c r="RHE10" s="41"/>
      <c r="RHF10" s="41"/>
      <c r="RHG10" s="41"/>
      <c r="RHH10" s="41"/>
      <c r="RHI10" s="41"/>
      <c r="RHJ10" s="41"/>
      <c r="RHK10" s="41"/>
      <c r="RHL10" s="41"/>
      <c r="RHM10" s="41"/>
      <c r="RHN10" s="41"/>
      <c r="RHO10" s="41"/>
      <c r="RHP10" s="41"/>
      <c r="RHQ10" s="41"/>
      <c r="RHR10" s="41"/>
      <c r="RHS10" s="41"/>
      <c r="RHT10" s="41"/>
      <c r="RHU10" s="41"/>
      <c r="RHV10" s="41"/>
      <c r="RHW10" s="41"/>
      <c r="RHX10" s="41"/>
      <c r="RHY10" s="41"/>
      <c r="RHZ10" s="41"/>
      <c r="RIA10" s="41"/>
      <c r="RIB10" s="41"/>
      <c r="RIC10" s="41"/>
      <c r="RID10" s="41"/>
      <c r="RIE10" s="41"/>
      <c r="RIF10" s="41"/>
      <c r="RIG10" s="41"/>
      <c r="RIH10" s="41"/>
      <c r="RII10" s="41"/>
      <c r="RIJ10" s="41"/>
      <c r="RIK10" s="41"/>
      <c r="RIL10" s="41"/>
      <c r="RIM10" s="41"/>
      <c r="RIN10" s="41"/>
      <c r="RIO10" s="41"/>
      <c r="RIP10" s="41"/>
      <c r="RIQ10" s="41"/>
      <c r="RIR10" s="41"/>
      <c r="RIS10" s="41"/>
      <c r="RIT10" s="41"/>
      <c r="RIU10" s="41"/>
      <c r="RIV10" s="41"/>
      <c r="RIW10" s="41"/>
      <c r="RIX10" s="41"/>
      <c r="RIY10" s="41"/>
      <c r="RIZ10" s="41"/>
      <c r="RJA10" s="41"/>
      <c r="RJB10" s="41"/>
      <c r="RJC10" s="41"/>
      <c r="RJD10" s="41"/>
      <c r="RJE10" s="41"/>
      <c r="RJF10" s="41"/>
      <c r="RJG10" s="41"/>
      <c r="RJH10" s="41"/>
      <c r="RJI10" s="41"/>
      <c r="RJJ10" s="41"/>
      <c r="RJK10" s="41"/>
      <c r="RJL10" s="41"/>
      <c r="RJM10" s="41"/>
      <c r="RJN10" s="41"/>
      <c r="RJO10" s="41"/>
      <c r="RJP10" s="41"/>
      <c r="RJQ10" s="41"/>
      <c r="RJR10" s="41"/>
      <c r="RJS10" s="41"/>
      <c r="RJT10" s="41"/>
      <c r="RJU10" s="41"/>
      <c r="RJV10" s="41"/>
      <c r="RJW10" s="41"/>
      <c r="RJX10" s="41"/>
      <c r="RJY10" s="41"/>
      <c r="RJZ10" s="41"/>
      <c r="RKA10" s="41"/>
      <c r="RKB10" s="41"/>
      <c r="RKC10" s="41"/>
      <c r="RKD10" s="41"/>
      <c r="RKE10" s="41"/>
      <c r="RKF10" s="41"/>
      <c r="RKG10" s="41"/>
      <c r="RKH10" s="41"/>
      <c r="RKI10" s="41"/>
      <c r="RKJ10" s="41"/>
      <c r="RKK10" s="41"/>
      <c r="RKL10" s="41"/>
      <c r="RKM10" s="41"/>
      <c r="RKN10" s="41"/>
      <c r="RKO10" s="41"/>
      <c r="RKP10" s="41"/>
      <c r="RKQ10" s="41"/>
      <c r="RKR10" s="41"/>
      <c r="RKS10" s="41"/>
      <c r="RKT10" s="41"/>
      <c r="RKU10" s="41"/>
      <c r="RKV10" s="41"/>
      <c r="RKW10" s="41"/>
      <c r="RKX10" s="41"/>
      <c r="RKY10" s="41"/>
      <c r="RKZ10" s="41"/>
      <c r="RLA10" s="41"/>
      <c r="RLB10" s="41"/>
      <c r="RLC10" s="41"/>
      <c r="RLD10" s="41"/>
      <c r="RLE10" s="41"/>
      <c r="RLF10" s="41"/>
      <c r="RLG10" s="41"/>
      <c r="RLH10" s="41"/>
      <c r="RLI10" s="41"/>
      <c r="RLJ10" s="41"/>
      <c r="RLK10" s="41"/>
      <c r="RLL10" s="41"/>
      <c r="RLM10" s="41"/>
      <c r="RLN10" s="41"/>
      <c r="RLO10" s="41"/>
      <c r="RLP10" s="41"/>
      <c r="RLQ10" s="41"/>
      <c r="RLR10" s="41"/>
      <c r="RLS10" s="41"/>
      <c r="RLT10" s="41"/>
      <c r="RLU10" s="41"/>
      <c r="RLV10" s="41"/>
      <c r="RLW10" s="41"/>
      <c r="RLX10" s="41"/>
      <c r="RLY10" s="41"/>
      <c r="RLZ10" s="41"/>
      <c r="RMA10" s="41"/>
      <c r="RMB10" s="41"/>
      <c r="RMC10" s="41"/>
      <c r="RMD10" s="41"/>
      <c r="RME10" s="41"/>
      <c r="RMF10" s="41"/>
      <c r="RMG10" s="41"/>
      <c r="RMH10" s="41"/>
      <c r="RMI10" s="41"/>
      <c r="RMJ10" s="41"/>
      <c r="RMK10" s="41"/>
      <c r="RML10" s="41"/>
      <c r="RMM10" s="41"/>
      <c r="RMN10" s="41"/>
      <c r="RMO10" s="41"/>
      <c r="RMP10" s="41"/>
      <c r="RMQ10" s="41"/>
      <c r="RMR10" s="41"/>
      <c r="RMS10" s="41"/>
      <c r="RMT10" s="41"/>
      <c r="RMU10" s="41"/>
      <c r="RMV10" s="41"/>
      <c r="RMW10" s="41"/>
      <c r="RMX10" s="41"/>
      <c r="RMY10" s="41"/>
      <c r="RMZ10" s="41"/>
      <c r="RNA10" s="41"/>
      <c r="RNB10" s="41"/>
      <c r="RNC10" s="41"/>
      <c r="RND10" s="41"/>
      <c r="RNE10" s="41"/>
      <c r="RNF10" s="41"/>
      <c r="RNG10" s="41"/>
      <c r="RNH10" s="41"/>
      <c r="RNI10" s="41"/>
      <c r="RNJ10" s="41"/>
      <c r="RNK10" s="41"/>
      <c r="RNL10" s="41"/>
      <c r="RNM10" s="41"/>
      <c r="RNN10" s="41"/>
      <c r="RNO10" s="41"/>
      <c r="RNP10" s="41"/>
      <c r="RNQ10" s="41"/>
      <c r="RNR10" s="41"/>
      <c r="RNS10" s="41"/>
      <c r="RNT10" s="41"/>
      <c r="RNU10" s="41"/>
      <c r="RNV10" s="41"/>
      <c r="RNW10" s="41"/>
      <c r="RNX10" s="41"/>
      <c r="RNY10" s="41"/>
      <c r="RNZ10" s="41"/>
      <c r="ROA10" s="41"/>
      <c r="ROB10" s="41"/>
      <c r="ROC10" s="41"/>
      <c r="ROD10" s="41"/>
      <c r="ROE10" s="41"/>
      <c r="ROF10" s="41"/>
      <c r="ROG10" s="41"/>
      <c r="ROH10" s="41"/>
      <c r="ROI10" s="41"/>
      <c r="ROJ10" s="41"/>
      <c r="ROK10" s="41"/>
      <c r="ROL10" s="41"/>
      <c r="ROM10" s="41"/>
      <c r="RON10" s="41"/>
      <c r="ROO10" s="41"/>
      <c r="ROP10" s="41"/>
      <c r="ROQ10" s="41"/>
      <c r="ROR10" s="41"/>
      <c r="ROS10" s="41"/>
      <c r="ROT10" s="41"/>
      <c r="ROU10" s="41"/>
      <c r="ROV10" s="41"/>
      <c r="ROW10" s="41"/>
      <c r="ROX10" s="41"/>
      <c r="ROY10" s="41"/>
      <c r="ROZ10" s="41"/>
      <c r="RPA10" s="41"/>
      <c r="RPB10" s="41"/>
      <c r="RPC10" s="41"/>
      <c r="RPD10" s="41"/>
      <c r="RPE10" s="41"/>
      <c r="RPF10" s="41"/>
      <c r="RPG10" s="41"/>
      <c r="RPH10" s="41"/>
      <c r="RPI10" s="41"/>
      <c r="RPJ10" s="41"/>
      <c r="RPK10" s="41"/>
      <c r="RPL10" s="41"/>
      <c r="RPM10" s="41"/>
      <c r="RPN10" s="41"/>
      <c r="RPO10" s="41"/>
      <c r="RPP10" s="41"/>
      <c r="RPQ10" s="41"/>
      <c r="RPR10" s="41"/>
      <c r="RPS10" s="41"/>
      <c r="RPT10" s="41"/>
      <c r="RPU10" s="41"/>
      <c r="RPV10" s="41"/>
      <c r="RPW10" s="41"/>
      <c r="RPX10" s="41"/>
      <c r="RPY10" s="41"/>
      <c r="RPZ10" s="41"/>
      <c r="RQA10" s="41"/>
      <c r="RQB10" s="41"/>
      <c r="RQC10" s="41"/>
      <c r="RQD10" s="41"/>
      <c r="RQE10" s="41"/>
      <c r="RQF10" s="41"/>
      <c r="RQG10" s="41"/>
      <c r="RQH10" s="41"/>
      <c r="RQI10" s="41"/>
      <c r="RQJ10" s="41"/>
      <c r="RQK10" s="41"/>
      <c r="RQL10" s="41"/>
      <c r="RQM10" s="41"/>
      <c r="RQN10" s="41"/>
      <c r="RQO10" s="41"/>
      <c r="RQP10" s="41"/>
      <c r="RQQ10" s="41"/>
      <c r="RQR10" s="41"/>
      <c r="RQS10" s="41"/>
      <c r="RQT10" s="41"/>
      <c r="RQU10" s="41"/>
      <c r="RQV10" s="41"/>
      <c r="RQW10" s="41"/>
      <c r="RQX10" s="41"/>
      <c r="RQY10" s="41"/>
      <c r="RQZ10" s="41"/>
      <c r="RRA10" s="41"/>
      <c r="RRB10" s="41"/>
      <c r="RRC10" s="41"/>
      <c r="RRD10" s="41"/>
      <c r="RRE10" s="41"/>
      <c r="RRF10" s="41"/>
      <c r="RRG10" s="41"/>
      <c r="RRH10" s="41"/>
      <c r="RRI10" s="41"/>
      <c r="RRJ10" s="41"/>
      <c r="RRK10" s="41"/>
      <c r="RRL10" s="41"/>
      <c r="RRM10" s="41"/>
      <c r="RRN10" s="41"/>
      <c r="RRO10" s="41"/>
      <c r="RRP10" s="41"/>
      <c r="RRQ10" s="41"/>
      <c r="RRR10" s="41"/>
      <c r="RRS10" s="41"/>
      <c r="RRT10" s="41"/>
      <c r="RRU10" s="41"/>
      <c r="RRV10" s="41"/>
      <c r="RRW10" s="41"/>
      <c r="RRX10" s="41"/>
      <c r="RRY10" s="41"/>
      <c r="RRZ10" s="41"/>
      <c r="RSA10" s="41"/>
      <c r="RSB10" s="41"/>
      <c r="RSC10" s="41"/>
      <c r="RSD10" s="41"/>
      <c r="RSE10" s="41"/>
      <c r="RSF10" s="41"/>
      <c r="RSG10" s="41"/>
      <c r="RSH10" s="41"/>
      <c r="RSI10" s="41"/>
      <c r="RSJ10" s="41"/>
      <c r="RSK10" s="41"/>
      <c r="RSL10" s="41"/>
      <c r="RSM10" s="41"/>
      <c r="RSN10" s="41"/>
      <c r="RSO10" s="41"/>
      <c r="RSP10" s="41"/>
      <c r="RSQ10" s="41"/>
      <c r="RSR10" s="41"/>
      <c r="RSS10" s="41"/>
      <c r="RST10" s="41"/>
      <c r="RSU10" s="41"/>
      <c r="RSV10" s="41"/>
      <c r="RSW10" s="41"/>
      <c r="RSX10" s="41"/>
      <c r="RSY10" s="41"/>
      <c r="RSZ10" s="41"/>
      <c r="RTA10" s="41"/>
      <c r="RTB10" s="41"/>
      <c r="RTC10" s="41"/>
      <c r="RTD10" s="41"/>
      <c r="RTE10" s="41"/>
      <c r="RTF10" s="41"/>
      <c r="RTG10" s="41"/>
      <c r="RTH10" s="41"/>
      <c r="RTI10" s="41"/>
      <c r="RTJ10" s="41"/>
      <c r="RTK10" s="41"/>
      <c r="RTL10" s="41"/>
      <c r="RTM10" s="41"/>
      <c r="RTN10" s="41"/>
      <c r="RTO10" s="41"/>
      <c r="RTP10" s="41"/>
      <c r="RTQ10" s="41"/>
      <c r="RTR10" s="41"/>
      <c r="RTS10" s="41"/>
      <c r="RTT10" s="41"/>
      <c r="RTU10" s="41"/>
      <c r="RTV10" s="41"/>
      <c r="RTW10" s="41"/>
      <c r="RTX10" s="41"/>
      <c r="RTY10" s="41"/>
      <c r="RTZ10" s="41"/>
      <c r="RUA10" s="41"/>
      <c r="RUB10" s="41"/>
      <c r="RUC10" s="41"/>
      <c r="RUD10" s="41"/>
      <c r="RUE10" s="41"/>
      <c r="RUF10" s="41"/>
      <c r="RUG10" s="41"/>
      <c r="RUH10" s="41"/>
      <c r="RUI10" s="41"/>
      <c r="RUJ10" s="41"/>
      <c r="RUK10" s="41"/>
      <c r="RUL10" s="41"/>
      <c r="RUM10" s="41"/>
      <c r="RUN10" s="41"/>
      <c r="RUO10" s="41"/>
      <c r="RUP10" s="41"/>
      <c r="RUQ10" s="41"/>
      <c r="RUR10" s="41"/>
      <c r="RUS10" s="41"/>
      <c r="RUT10" s="41"/>
      <c r="RUU10" s="41"/>
      <c r="RUV10" s="41"/>
      <c r="RUW10" s="41"/>
      <c r="RUX10" s="41"/>
      <c r="RUY10" s="41"/>
      <c r="RUZ10" s="41"/>
      <c r="RVA10" s="41"/>
      <c r="RVB10" s="41"/>
      <c r="RVC10" s="41"/>
      <c r="RVD10" s="41"/>
      <c r="RVE10" s="41"/>
      <c r="RVF10" s="41"/>
      <c r="RVG10" s="41"/>
      <c r="RVH10" s="41"/>
      <c r="RVI10" s="41"/>
      <c r="RVJ10" s="41"/>
      <c r="RVK10" s="41"/>
      <c r="RVL10" s="41"/>
      <c r="RVM10" s="41"/>
      <c r="RVN10" s="41"/>
      <c r="RVO10" s="41"/>
      <c r="RVP10" s="41"/>
      <c r="RVQ10" s="41"/>
      <c r="RVR10" s="41"/>
      <c r="RVS10" s="41"/>
      <c r="RVT10" s="41"/>
      <c r="RVU10" s="41"/>
      <c r="RVV10" s="41"/>
      <c r="RVW10" s="41"/>
      <c r="RVX10" s="41"/>
      <c r="RVY10" s="41"/>
      <c r="RVZ10" s="41"/>
      <c r="RWA10" s="41"/>
      <c r="RWB10" s="41"/>
      <c r="RWC10" s="41"/>
      <c r="RWD10" s="41"/>
      <c r="RWE10" s="41"/>
      <c r="RWF10" s="41"/>
      <c r="RWG10" s="41"/>
      <c r="RWH10" s="41"/>
      <c r="RWI10" s="41"/>
      <c r="RWJ10" s="41"/>
      <c r="RWK10" s="41"/>
      <c r="RWL10" s="41"/>
      <c r="RWM10" s="41"/>
      <c r="RWN10" s="41"/>
      <c r="RWO10" s="41"/>
      <c r="RWP10" s="41"/>
      <c r="RWQ10" s="41"/>
      <c r="RWR10" s="41"/>
      <c r="RWS10" s="41"/>
      <c r="RWT10" s="41"/>
      <c r="RWU10" s="41"/>
      <c r="RWV10" s="41"/>
      <c r="RWW10" s="41"/>
      <c r="RWX10" s="41"/>
      <c r="RWY10" s="41"/>
      <c r="RWZ10" s="41"/>
      <c r="RXA10" s="41"/>
      <c r="RXB10" s="41"/>
      <c r="RXC10" s="41"/>
      <c r="RXD10" s="41"/>
      <c r="RXE10" s="41"/>
      <c r="RXF10" s="41"/>
      <c r="RXG10" s="41"/>
      <c r="RXH10" s="41"/>
      <c r="RXI10" s="41"/>
      <c r="RXJ10" s="41"/>
      <c r="RXK10" s="41"/>
      <c r="RXL10" s="41"/>
      <c r="RXM10" s="41"/>
      <c r="RXN10" s="41"/>
      <c r="RXO10" s="41"/>
      <c r="RXP10" s="41"/>
      <c r="RXQ10" s="41"/>
      <c r="RXR10" s="41"/>
      <c r="RXS10" s="41"/>
      <c r="RXT10" s="41"/>
      <c r="RXU10" s="41"/>
      <c r="RXV10" s="41"/>
      <c r="RXW10" s="41"/>
      <c r="RXX10" s="41"/>
      <c r="RXY10" s="41"/>
      <c r="RXZ10" s="41"/>
      <c r="RYA10" s="41"/>
      <c r="RYB10" s="41"/>
      <c r="RYC10" s="41"/>
      <c r="RYD10" s="41"/>
      <c r="RYE10" s="41"/>
      <c r="RYF10" s="41"/>
      <c r="RYG10" s="41"/>
      <c r="RYH10" s="41"/>
      <c r="RYI10" s="41"/>
      <c r="RYJ10" s="41"/>
      <c r="RYK10" s="41"/>
      <c r="RYL10" s="41"/>
      <c r="RYM10" s="41"/>
      <c r="RYN10" s="41"/>
      <c r="RYO10" s="41"/>
      <c r="RYP10" s="41"/>
      <c r="RYQ10" s="41"/>
      <c r="RYR10" s="41"/>
      <c r="RYS10" s="41"/>
      <c r="RYT10" s="41"/>
      <c r="RYU10" s="41"/>
      <c r="RYV10" s="41"/>
      <c r="RYW10" s="41"/>
      <c r="RYX10" s="41"/>
      <c r="RYY10" s="41"/>
      <c r="RYZ10" s="41"/>
      <c r="RZA10" s="41"/>
      <c r="RZB10" s="41"/>
      <c r="RZC10" s="41"/>
      <c r="RZD10" s="41"/>
      <c r="RZE10" s="41"/>
      <c r="RZF10" s="41"/>
      <c r="RZG10" s="41"/>
      <c r="RZH10" s="41"/>
      <c r="RZI10" s="41"/>
      <c r="RZJ10" s="41"/>
      <c r="RZK10" s="41"/>
      <c r="RZL10" s="41"/>
      <c r="RZM10" s="41"/>
      <c r="RZN10" s="41"/>
      <c r="RZO10" s="41"/>
      <c r="RZP10" s="41"/>
      <c r="RZQ10" s="41"/>
      <c r="RZR10" s="41"/>
      <c r="RZS10" s="41"/>
      <c r="RZT10" s="41"/>
      <c r="RZU10" s="41"/>
      <c r="RZV10" s="41"/>
      <c r="RZW10" s="41"/>
      <c r="RZX10" s="41"/>
      <c r="RZY10" s="41"/>
      <c r="RZZ10" s="41"/>
      <c r="SAA10" s="41"/>
      <c r="SAB10" s="41"/>
      <c r="SAC10" s="41"/>
      <c r="SAD10" s="41"/>
      <c r="SAE10" s="41"/>
      <c r="SAF10" s="41"/>
      <c r="SAG10" s="41"/>
      <c r="SAH10" s="41"/>
      <c r="SAI10" s="41"/>
      <c r="SAJ10" s="41"/>
      <c r="SAK10" s="41"/>
      <c r="SAL10" s="41"/>
      <c r="SAM10" s="41"/>
      <c r="SAN10" s="41"/>
      <c r="SAO10" s="41"/>
      <c r="SAP10" s="41"/>
      <c r="SAQ10" s="41"/>
      <c r="SAR10" s="41"/>
      <c r="SAS10" s="41"/>
      <c r="SAT10" s="41"/>
      <c r="SAU10" s="41"/>
      <c r="SAV10" s="41"/>
      <c r="SAW10" s="41"/>
      <c r="SAX10" s="41"/>
      <c r="SAY10" s="41"/>
      <c r="SAZ10" s="41"/>
      <c r="SBA10" s="41"/>
      <c r="SBB10" s="41"/>
      <c r="SBC10" s="41"/>
      <c r="SBD10" s="41"/>
      <c r="SBE10" s="41"/>
      <c r="SBF10" s="41"/>
      <c r="SBG10" s="41"/>
      <c r="SBH10" s="41"/>
      <c r="SBI10" s="41"/>
      <c r="SBJ10" s="41"/>
      <c r="SBK10" s="41"/>
      <c r="SBL10" s="41"/>
      <c r="SBM10" s="41"/>
      <c r="SBN10" s="41"/>
      <c r="SBO10" s="41"/>
      <c r="SBP10" s="41"/>
      <c r="SBQ10" s="41"/>
      <c r="SBR10" s="41"/>
      <c r="SBS10" s="41"/>
      <c r="SBT10" s="41"/>
      <c r="SBU10" s="41"/>
      <c r="SBV10" s="41"/>
      <c r="SBW10" s="41"/>
      <c r="SBX10" s="41"/>
      <c r="SBY10" s="41"/>
      <c r="SBZ10" s="41"/>
      <c r="SCA10" s="41"/>
      <c r="SCB10" s="41"/>
      <c r="SCC10" s="41"/>
      <c r="SCD10" s="41"/>
      <c r="SCE10" s="41"/>
      <c r="SCF10" s="41"/>
      <c r="SCG10" s="41"/>
      <c r="SCH10" s="41"/>
      <c r="SCI10" s="41"/>
      <c r="SCJ10" s="41"/>
      <c r="SCK10" s="41"/>
      <c r="SCL10" s="41"/>
      <c r="SCM10" s="41"/>
      <c r="SCN10" s="41"/>
      <c r="SCO10" s="41"/>
      <c r="SCP10" s="41"/>
      <c r="SCQ10" s="41"/>
      <c r="SCR10" s="41"/>
      <c r="SCS10" s="41"/>
      <c r="SCT10" s="41"/>
      <c r="SCU10" s="41"/>
      <c r="SCV10" s="41"/>
      <c r="SCW10" s="41"/>
      <c r="SCX10" s="41"/>
      <c r="SCY10" s="41"/>
      <c r="SCZ10" s="41"/>
      <c r="SDA10" s="41"/>
      <c r="SDB10" s="41"/>
      <c r="SDC10" s="41"/>
      <c r="SDD10" s="41"/>
      <c r="SDE10" s="41"/>
      <c r="SDF10" s="41"/>
      <c r="SDG10" s="41"/>
      <c r="SDH10" s="41"/>
      <c r="SDI10" s="41"/>
      <c r="SDJ10" s="41"/>
      <c r="SDK10" s="41"/>
      <c r="SDL10" s="41"/>
      <c r="SDM10" s="41"/>
      <c r="SDN10" s="41"/>
      <c r="SDO10" s="41"/>
      <c r="SDP10" s="41"/>
      <c r="SDQ10" s="41"/>
      <c r="SDR10" s="41"/>
      <c r="SDS10" s="41"/>
      <c r="SDT10" s="41"/>
      <c r="SDU10" s="41"/>
      <c r="SDV10" s="41"/>
      <c r="SDW10" s="41"/>
      <c r="SDX10" s="41"/>
      <c r="SDY10" s="41"/>
      <c r="SDZ10" s="41"/>
      <c r="SEA10" s="41"/>
      <c r="SEB10" s="41"/>
      <c r="SEC10" s="41"/>
      <c r="SED10" s="41"/>
      <c r="SEE10" s="41"/>
      <c r="SEF10" s="41"/>
      <c r="SEG10" s="41"/>
      <c r="SEH10" s="41"/>
      <c r="SEI10" s="41"/>
      <c r="SEJ10" s="41"/>
      <c r="SEK10" s="41"/>
      <c r="SEL10" s="41"/>
      <c r="SEM10" s="41"/>
      <c r="SEN10" s="41"/>
      <c r="SEO10" s="41"/>
      <c r="SEP10" s="41"/>
      <c r="SEQ10" s="41"/>
      <c r="SER10" s="41"/>
      <c r="SES10" s="41"/>
      <c r="SET10" s="41"/>
      <c r="SEU10" s="41"/>
      <c r="SEV10" s="41"/>
      <c r="SEW10" s="41"/>
      <c r="SEX10" s="41"/>
      <c r="SEY10" s="41"/>
      <c r="SEZ10" s="41"/>
      <c r="SFA10" s="41"/>
      <c r="SFB10" s="41"/>
      <c r="SFC10" s="41"/>
      <c r="SFD10" s="41"/>
      <c r="SFE10" s="41"/>
      <c r="SFF10" s="41"/>
      <c r="SFG10" s="41"/>
      <c r="SFH10" s="41"/>
      <c r="SFI10" s="41"/>
      <c r="SFJ10" s="41"/>
      <c r="SFK10" s="41"/>
      <c r="SFL10" s="41"/>
      <c r="SFM10" s="41"/>
      <c r="SFN10" s="41"/>
      <c r="SFO10" s="41"/>
      <c r="SFP10" s="41"/>
      <c r="SFQ10" s="41"/>
      <c r="SFR10" s="41"/>
      <c r="SFS10" s="41"/>
      <c r="SFT10" s="41"/>
      <c r="SFU10" s="41"/>
      <c r="SFV10" s="41"/>
      <c r="SFW10" s="41"/>
      <c r="SFX10" s="41"/>
      <c r="SFY10" s="41"/>
      <c r="SFZ10" s="41"/>
      <c r="SGA10" s="41"/>
      <c r="SGB10" s="41"/>
      <c r="SGC10" s="41"/>
      <c r="SGD10" s="41"/>
      <c r="SGE10" s="41"/>
      <c r="SGF10" s="41"/>
      <c r="SGG10" s="41"/>
      <c r="SGH10" s="41"/>
      <c r="SGI10" s="41"/>
      <c r="SGJ10" s="41"/>
      <c r="SGK10" s="41"/>
      <c r="SGL10" s="41"/>
      <c r="SGM10" s="41"/>
      <c r="SGN10" s="41"/>
      <c r="SGO10" s="41"/>
      <c r="SGP10" s="41"/>
      <c r="SGQ10" s="41"/>
      <c r="SGR10" s="41"/>
      <c r="SGS10" s="41"/>
      <c r="SGT10" s="41"/>
      <c r="SGU10" s="41"/>
      <c r="SGV10" s="41"/>
      <c r="SGW10" s="41"/>
      <c r="SGX10" s="41"/>
      <c r="SGY10" s="41"/>
      <c r="SGZ10" s="41"/>
      <c r="SHA10" s="41"/>
      <c r="SHB10" s="41"/>
      <c r="SHC10" s="41"/>
      <c r="SHD10" s="41"/>
      <c r="SHE10" s="41"/>
      <c r="SHF10" s="41"/>
      <c r="SHG10" s="41"/>
      <c r="SHH10" s="41"/>
      <c r="SHI10" s="41"/>
      <c r="SHJ10" s="41"/>
      <c r="SHK10" s="41"/>
      <c r="SHL10" s="41"/>
      <c r="SHM10" s="41"/>
      <c r="SHN10" s="41"/>
      <c r="SHO10" s="41"/>
      <c r="SHP10" s="41"/>
      <c r="SHQ10" s="41"/>
      <c r="SHR10" s="41"/>
      <c r="SHS10" s="41"/>
      <c r="SHT10" s="41"/>
      <c r="SHU10" s="41"/>
      <c r="SHV10" s="41"/>
      <c r="SHW10" s="41"/>
      <c r="SHX10" s="41"/>
      <c r="SHY10" s="41"/>
      <c r="SHZ10" s="41"/>
      <c r="SIA10" s="41"/>
      <c r="SIB10" s="41"/>
      <c r="SIC10" s="41"/>
      <c r="SID10" s="41"/>
      <c r="SIE10" s="41"/>
      <c r="SIF10" s="41"/>
      <c r="SIG10" s="41"/>
      <c r="SIH10" s="41"/>
      <c r="SII10" s="41"/>
      <c r="SIJ10" s="41"/>
      <c r="SIK10" s="41"/>
      <c r="SIL10" s="41"/>
      <c r="SIM10" s="41"/>
      <c r="SIN10" s="41"/>
      <c r="SIO10" s="41"/>
      <c r="SIP10" s="41"/>
      <c r="SIQ10" s="41"/>
      <c r="SIR10" s="41"/>
      <c r="SIS10" s="41"/>
      <c r="SIT10" s="41"/>
      <c r="SIU10" s="41"/>
      <c r="SIV10" s="41"/>
      <c r="SIW10" s="41"/>
      <c r="SIX10" s="41"/>
      <c r="SIY10" s="41"/>
      <c r="SIZ10" s="41"/>
      <c r="SJA10" s="41"/>
      <c r="SJB10" s="41"/>
      <c r="SJC10" s="41"/>
      <c r="SJD10" s="41"/>
      <c r="SJE10" s="41"/>
      <c r="SJF10" s="41"/>
      <c r="SJG10" s="41"/>
      <c r="SJH10" s="41"/>
      <c r="SJI10" s="41"/>
      <c r="SJJ10" s="41"/>
      <c r="SJK10" s="41"/>
      <c r="SJL10" s="41"/>
      <c r="SJM10" s="41"/>
      <c r="SJN10" s="41"/>
      <c r="SJO10" s="41"/>
      <c r="SJP10" s="41"/>
      <c r="SJQ10" s="41"/>
      <c r="SJR10" s="41"/>
      <c r="SJS10" s="41"/>
      <c r="SJT10" s="41"/>
      <c r="SJU10" s="41"/>
      <c r="SJV10" s="41"/>
      <c r="SJW10" s="41"/>
      <c r="SJX10" s="41"/>
      <c r="SJY10" s="41"/>
      <c r="SJZ10" s="41"/>
      <c r="SKA10" s="41"/>
      <c r="SKB10" s="41"/>
      <c r="SKC10" s="41"/>
      <c r="SKD10" s="41"/>
      <c r="SKE10" s="41"/>
      <c r="SKF10" s="41"/>
      <c r="SKG10" s="41"/>
      <c r="SKH10" s="41"/>
      <c r="SKI10" s="41"/>
      <c r="SKJ10" s="41"/>
      <c r="SKK10" s="41"/>
      <c r="SKL10" s="41"/>
      <c r="SKM10" s="41"/>
      <c r="SKN10" s="41"/>
      <c r="SKO10" s="41"/>
      <c r="SKP10" s="41"/>
      <c r="SKQ10" s="41"/>
      <c r="SKR10" s="41"/>
      <c r="SKS10" s="41"/>
      <c r="SKT10" s="41"/>
      <c r="SKU10" s="41"/>
      <c r="SKV10" s="41"/>
      <c r="SKW10" s="41"/>
      <c r="SKX10" s="41"/>
      <c r="SKY10" s="41"/>
      <c r="SKZ10" s="41"/>
      <c r="SLA10" s="41"/>
      <c r="SLB10" s="41"/>
      <c r="SLC10" s="41"/>
      <c r="SLD10" s="41"/>
      <c r="SLE10" s="41"/>
      <c r="SLF10" s="41"/>
      <c r="SLG10" s="41"/>
      <c r="SLH10" s="41"/>
      <c r="SLI10" s="41"/>
      <c r="SLJ10" s="41"/>
      <c r="SLK10" s="41"/>
      <c r="SLL10" s="41"/>
      <c r="SLM10" s="41"/>
      <c r="SLN10" s="41"/>
      <c r="SLO10" s="41"/>
      <c r="SLP10" s="41"/>
      <c r="SLQ10" s="41"/>
      <c r="SLR10" s="41"/>
      <c r="SLS10" s="41"/>
      <c r="SLT10" s="41"/>
      <c r="SLU10" s="41"/>
      <c r="SLV10" s="41"/>
      <c r="SLW10" s="41"/>
      <c r="SLX10" s="41"/>
      <c r="SLY10" s="41"/>
      <c r="SLZ10" s="41"/>
      <c r="SMA10" s="41"/>
      <c r="SMB10" s="41"/>
      <c r="SMC10" s="41"/>
      <c r="SMD10" s="41"/>
      <c r="SME10" s="41"/>
      <c r="SMF10" s="41"/>
      <c r="SMG10" s="41"/>
      <c r="SMH10" s="41"/>
      <c r="SMI10" s="41"/>
      <c r="SMJ10" s="41"/>
      <c r="SMK10" s="41"/>
      <c r="SML10" s="41"/>
      <c r="SMM10" s="41"/>
      <c r="SMN10" s="41"/>
      <c r="SMO10" s="41"/>
      <c r="SMP10" s="41"/>
      <c r="SMQ10" s="41"/>
      <c r="SMR10" s="41"/>
      <c r="SMS10" s="41"/>
      <c r="SMT10" s="41"/>
      <c r="SMU10" s="41"/>
      <c r="SMV10" s="41"/>
      <c r="SMW10" s="41"/>
      <c r="SMX10" s="41"/>
      <c r="SMY10" s="41"/>
      <c r="SMZ10" s="41"/>
      <c r="SNA10" s="41"/>
      <c r="SNB10" s="41"/>
      <c r="SNC10" s="41"/>
      <c r="SND10" s="41"/>
      <c r="SNE10" s="41"/>
      <c r="SNF10" s="41"/>
      <c r="SNG10" s="41"/>
      <c r="SNH10" s="41"/>
      <c r="SNI10" s="41"/>
      <c r="SNJ10" s="41"/>
      <c r="SNK10" s="41"/>
      <c r="SNL10" s="41"/>
      <c r="SNM10" s="41"/>
      <c r="SNN10" s="41"/>
      <c r="SNO10" s="41"/>
      <c r="SNP10" s="41"/>
      <c r="SNQ10" s="41"/>
      <c r="SNR10" s="41"/>
      <c r="SNS10" s="41"/>
      <c r="SNT10" s="41"/>
      <c r="SNU10" s="41"/>
      <c r="SNV10" s="41"/>
      <c r="SNW10" s="41"/>
      <c r="SNX10" s="41"/>
      <c r="SNY10" s="41"/>
      <c r="SNZ10" s="41"/>
      <c r="SOA10" s="41"/>
      <c r="SOB10" s="41"/>
      <c r="SOC10" s="41"/>
      <c r="SOD10" s="41"/>
      <c r="SOE10" s="41"/>
      <c r="SOF10" s="41"/>
      <c r="SOG10" s="41"/>
      <c r="SOH10" s="41"/>
      <c r="SOI10" s="41"/>
      <c r="SOJ10" s="41"/>
      <c r="SOK10" s="41"/>
      <c r="SOL10" s="41"/>
      <c r="SOM10" s="41"/>
      <c r="SON10" s="41"/>
      <c r="SOO10" s="41"/>
      <c r="SOP10" s="41"/>
      <c r="SOQ10" s="41"/>
      <c r="SOR10" s="41"/>
      <c r="SOS10" s="41"/>
      <c r="SOT10" s="41"/>
      <c r="SOU10" s="41"/>
      <c r="SOV10" s="41"/>
      <c r="SOW10" s="41"/>
      <c r="SOX10" s="41"/>
      <c r="SOY10" s="41"/>
      <c r="SOZ10" s="41"/>
      <c r="SPA10" s="41"/>
      <c r="SPB10" s="41"/>
      <c r="SPC10" s="41"/>
      <c r="SPD10" s="41"/>
      <c r="SPE10" s="41"/>
      <c r="SPF10" s="41"/>
      <c r="SPG10" s="41"/>
      <c r="SPH10" s="41"/>
      <c r="SPI10" s="41"/>
      <c r="SPJ10" s="41"/>
      <c r="SPK10" s="41"/>
      <c r="SPL10" s="41"/>
      <c r="SPM10" s="41"/>
      <c r="SPN10" s="41"/>
      <c r="SPO10" s="41"/>
      <c r="SPP10" s="41"/>
      <c r="SPQ10" s="41"/>
      <c r="SPR10" s="41"/>
      <c r="SPS10" s="41"/>
      <c r="SPT10" s="41"/>
      <c r="SPU10" s="41"/>
      <c r="SPV10" s="41"/>
      <c r="SPW10" s="41"/>
      <c r="SPX10" s="41"/>
      <c r="SPY10" s="41"/>
      <c r="SPZ10" s="41"/>
      <c r="SQA10" s="41"/>
      <c r="SQB10" s="41"/>
      <c r="SQC10" s="41"/>
      <c r="SQD10" s="41"/>
      <c r="SQE10" s="41"/>
      <c r="SQF10" s="41"/>
      <c r="SQG10" s="41"/>
      <c r="SQH10" s="41"/>
      <c r="SQI10" s="41"/>
      <c r="SQJ10" s="41"/>
      <c r="SQK10" s="41"/>
      <c r="SQL10" s="41"/>
      <c r="SQM10" s="41"/>
      <c r="SQN10" s="41"/>
      <c r="SQO10" s="41"/>
      <c r="SQP10" s="41"/>
      <c r="SQQ10" s="41"/>
      <c r="SQR10" s="41"/>
      <c r="SQS10" s="41"/>
      <c r="SQT10" s="41"/>
      <c r="SQU10" s="41"/>
      <c r="SQV10" s="41"/>
      <c r="SQW10" s="41"/>
      <c r="SQX10" s="41"/>
      <c r="SQY10" s="41"/>
      <c r="SQZ10" s="41"/>
      <c r="SRA10" s="41"/>
      <c r="SRB10" s="41"/>
      <c r="SRC10" s="41"/>
      <c r="SRD10" s="41"/>
      <c r="SRE10" s="41"/>
      <c r="SRF10" s="41"/>
      <c r="SRG10" s="41"/>
      <c r="SRH10" s="41"/>
      <c r="SRI10" s="41"/>
      <c r="SRJ10" s="41"/>
      <c r="SRK10" s="41"/>
      <c r="SRL10" s="41"/>
      <c r="SRM10" s="41"/>
      <c r="SRN10" s="41"/>
      <c r="SRO10" s="41"/>
      <c r="SRP10" s="41"/>
      <c r="SRQ10" s="41"/>
      <c r="SRR10" s="41"/>
      <c r="SRS10" s="41"/>
      <c r="SRT10" s="41"/>
      <c r="SRU10" s="41"/>
      <c r="SRV10" s="41"/>
      <c r="SRW10" s="41"/>
      <c r="SRX10" s="41"/>
      <c r="SRY10" s="41"/>
      <c r="SRZ10" s="41"/>
      <c r="SSA10" s="41"/>
      <c r="SSB10" s="41"/>
      <c r="SSC10" s="41"/>
      <c r="SSD10" s="41"/>
      <c r="SSE10" s="41"/>
      <c r="SSF10" s="41"/>
      <c r="SSG10" s="41"/>
      <c r="SSH10" s="41"/>
      <c r="SSI10" s="41"/>
      <c r="SSJ10" s="41"/>
      <c r="SSK10" s="41"/>
      <c r="SSL10" s="41"/>
      <c r="SSM10" s="41"/>
      <c r="SSN10" s="41"/>
      <c r="SSO10" s="41"/>
      <c r="SSP10" s="41"/>
      <c r="SSQ10" s="41"/>
      <c r="SSR10" s="41"/>
      <c r="SSS10" s="41"/>
      <c r="SST10" s="41"/>
      <c r="SSU10" s="41"/>
      <c r="SSV10" s="41"/>
      <c r="SSW10" s="41"/>
      <c r="SSX10" s="41"/>
      <c r="SSY10" s="41"/>
      <c r="SSZ10" s="41"/>
      <c r="STA10" s="41"/>
      <c r="STB10" s="41"/>
      <c r="STC10" s="41"/>
      <c r="STD10" s="41"/>
      <c r="STE10" s="41"/>
      <c r="STF10" s="41"/>
      <c r="STG10" s="41"/>
      <c r="STH10" s="41"/>
      <c r="STI10" s="41"/>
      <c r="STJ10" s="41"/>
      <c r="STK10" s="41"/>
      <c r="STL10" s="41"/>
      <c r="STM10" s="41"/>
      <c r="STN10" s="41"/>
      <c r="STO10" s="41"/>
      <c r="STP10" s="41"/>
      <c r="STQ10" s="41"/>
      <c r="STR10" s="41"/>
      <c r="STS10" s="41"/>
      <c r="STT10" s="41"/>
      <c r="STU10" s="41"/>
      <c r="STV10" s="41"/>
      <c r="STW10" s="41"/>
      <c r="STX10" s="41"/>
      <c r="STY10" s="41"/>
      <c r="STZ10" s="41"/>
      <c r="SUA10" s="41"/>
      <c r="SUB10" s="41"/>
      <c r="SUC10" s="41"/>
      <c r="SUD10" s="41"/>
      <c r="SUE10" s="41"/>
      <c r="SUF10" s="41"/>
      <c r="SUG10" s="41"/>
      <c r="SUH10" s="41"/>
      <c r="SUI10" s="41"/>
      <c r="SUJ10" s="41"/>
      <c r="SUK10" s="41"/>
      <c r="SUL10" s="41"/>
      <c r="SUM10" s="41"/>
      <c r="SUN10" s="41"/>
      <c r="SUO10" s="41"/>
      <c r="SUP10" s="41"/>
      <c r="SUQ10" s="41"/>
      <c r="SUR10" s="41"/>
      <c r="SUS10" s="41"/>
      <c r="SUT10" s="41"/>
      <c r="SUU10" s="41"/>
      <c r="SUV10" s="41"/>
      <c r="SUW10" s="41"/>
      <c r="SUX10" s="41"/>
      <c r="SUY10" s="41"/>
      <c r="SUZ10" s="41"/>
      <c r="SVA10" s="41"/>
      <c r="SVB10" s="41"/>
      <c r="SVC10" s="41"/>
      <c r="SVD10" s="41"/>
      <c r="SVE10" s="41"/>
      <c r="SVF10" s="41"/>
      <c r="SVG10" s="41"/>
      <c r="SVH10" s="41"/>
      <c r="SVI10" s="41"/>
      <c r="SVJ10" s="41"/>
      <c r="SVK10" s="41"/>
      <c r="SVL10" s="41"/>
      <c r="SVM10" s="41"/>
      <c r="SVN10" s="41"/>
      <c r="SVO10" s="41"/>
      <c r="SVP10" s="41"/>
      <c r="SVQ10" s="41"/>
      <c r="SVR10" s="41"/>
      <c r="SVS10" s="41"/>
      <c r="SVT10" s="41"/>
      <c r="SVU10" s="41"/>
      <c r="SVV10" s="41"/>
      <c r="SVW10" s="41"/>
      <c r="SVX10" s="41"/>
      <c r="SVY10" s="41"/>
      <c r="SVZ10" s="41"/>
      <c r="SWA10" s="41"/>
      <c r="SWB10" s="41"/>
      <c r="SWC10" s="41"/>
      <c r="SWD10" s="41"/>
      <c r="SWE10" s="41"/>
      <c r="SWF10" s="41"/>
      <c r="SWG10" s="41"/>
      <c r="SWH10" s="41"/>
      <c r="SWI10" s="41"/>
      <c r="SWJ10" s="41"/>
      <c r="SWK10" s="41"/>
      <c r="SWL10" s="41"/>
      <c r="SWM10" s="41"/>
      <c r="SWN10" s="41"/>
      <c r="SWO10" s="41"/>
      <c r="SWP10" s="41"/>
      <c r="SWQ10" s="41"/>
      <c r="SWR10" s="41"/>
      <c r="SWS10" s="41"/>
      <c r="SWT10" s="41"/>
      <c r="SWU10" s="41"/>
      <c r="SWV10" s="41"/>
      <c r="SWW10" s="41"/>
      <c r="SWX10" s="41"/>
      <c r="SWY10" s="41"/>
      <c r="SWZ10" s="41"/>
      <c r="SXA10" s="41"/>
      <c r="SXB10" s="41"/>
      <c r="SXC10" s="41"/>
      <c r="SXD10" s="41"/>
      <c r="SXE10" s="41"/>
      <c r="SXF10" s="41"/>
      <c r="SXG10" s="41"/>
      <c r="SXH10" s="41"/>
      <c r="SXI10" s="41"/>
      <c r="SXJ10" s="41"/>
      <c r="SXK10" s="41"/>
      <c r="SXL10" s="41"/>
      <c r="SXM10" s="41"/>
      <c r="SXN10" s="41"/>
      <c r="SXO10" s="41"/>
      <c r="SXP10" s="41"/>
      <c r="SXQ10" s="41"/>
      <c r="SXR10" s="41"/>
      <c r="SXS10" s="41"/>
      <c r="SXT10" s="41"/>
      <c r="SXU10" s="41"/>
      <c r="SXV10" s="41"/>
      <c r="SXW10" s="41"/>
      <c r="SXX10" s="41"/>
      <c r="SXY10" s="41"/>
      <c r="SXZ10" s="41"/>
      <c r="SYA10" s="41"/>
      <c r="SYB10" s="41"/>
      <c r="SYC10" s="41"/>
      <c r="SYD10" s="41"/>
      <c r="SYE10" s="41"/>
      <c r="SYF10" s="41"/>
      <c r="SYG10" s="41"/>
      <c r="SYH10" s="41"/>
      <c r="SYI10" s="41"/>
      <c r="SYJ10" s="41"/>
      <c r="SYK10" s="41"/>
      <c r="SYL10" s="41"/>
      <c r="SYM10" s="41"/>
      <c r="SYN10" s="41"/>
      <c r="SYO10" s="41"/>
      <c r="SYP10" s="41"/>
      <c r="SYQ10" s="41"/>
      <c r="SYR10" s="41"/>
      <c r="SYS10" s="41"/>
      <c r="SYT10" s="41"/>
      <c r="SYU10" s="41"/>
      <c r="SYV10" s="41"/>
      <c r="SYW10" s="41"/>
      <c r="SYX10" s="41"/>
      <c r="SYY10" s="41"/>
      <c r="SYZ10" s="41"/>
      <c r="SZA10" s="41"/>
      <c r="SZB10" s="41"/>
      <c r="SZC10" s="41"/>
      <c r="SZD10" s="41"/>
      <c r="SZE10" s="41"/>
      <c r="SZF10" s="41"/>
      <c r="SZG10" s="41"/>
      <c r="SZH10" s="41"/>
      <c r="SZI10" s="41"/>
      <c r="SZJ10" s="41"/>
      <c r="SZK10" s="41"/>
      <c r="SZL10" s="41"/>
      <c r="SZM10" s="41"/>
      <c r="SZN10" s="41"/>
      <c r="SZO10" s="41"/>
      <c r="SZP10" s="41"/>
      <c r="SZQ10" s="41"/>
      <c r="SZR10" s="41"/>
      <c r="SZS10" s="41"/>
      <c r="SZT10" s="41"/>
      <c r="SZU10" s="41"/>
      <c r="SZV10" s="41"/>
      <c r="SZW10" s="41"/>
      <c r="SZX10" s="41"/>
      <c r="SZY10" s="41"/>
      <c r="SZZ10" s="41"/>
      <c r="TAA10" s="41"/>
      <c r="TAB10" s="41"/>
      <c r="TAC10" s="41"/>
      <c r="TAD10" s="41"/>
      <c r="TAE10" s="41"/>
      <c r="TAF10" s="41"/>
      <c r="TAG10" s="41"/>
      <c r="TAH10" s="41"/>
      <c r="TAI10" s="41"/>
      <c r="TAJ10" s="41"/>
      <c r="TAK10" s="41"/>
      <c r="TAL10" s="41"/>
      <c r="TAM10" s="41"/>
      <c r="TAN10" s="41"/>
      <c r="TAO10" s="41"/>
      <c r="TAP10" s="41"/>
      <c r="TAQ10" s="41"/>
      <c r="TAR10" s="41"/>
      <c r="TAS10" s="41"/>
      <c r="TAT10" s="41"/>
      <c r="TAU10" s="41"/>
      <c r="TAV10" s="41"/>
      <c r="TAW10" s="41"/>
      <c r="TAX10" s="41"/>
      <c r="TAY10" s="41"/>
      <c r="TAZ10" s="41"/>
      <c r="TBA10" s="41"/>
      <c r="TBB10" s="41"/>
      <c r="TBC10" s="41"/>
      <c r="TBD10" s="41"/>
      <c r="TBE10" s="41"/>
      <c r="TBF10" s="41"/>
      <c r="TBG10" s="41"/>
      <c r="TBH10" s="41"/>
      <c r="TBI10" s="41"/>
      <c r="TBJ10" s="41"/>
      <c r="TBK10" s="41"/>
      <c r="TBL10" s="41"/>
      <c r="TBM10" s="41"/>
      <c r="TBN10" s="41"/>
      <c r="TBO10" s="41"/>
      <c r="TBP10" s="41"/>
      <c r="TBQ10" s="41"/>
      <c r="TBR10" s="41"/>
      <c r="TBS10" s="41"/>
      <c r="TBT10" s="41"/>
      <c r="TBU10" s="41"/>
      <c r="TBV10" s="41"/>
      <c r="TBW10" s="41"/>
      <c r="TBX10" s="41"/>
      <c r="TBY10" s="41"/>
      <c r="TBZ10" s="41"/>
      <c r="TCA10" s="41"/>
      <c r="TCB10" s="41"/>
      <c r="TCC10" s="41"/>
      <c r="TCD10" s="41"/>
      <c r="TCE10" s="41"/>
      <c r="TCF10" s="41"/>
      <c r="TCG10" s="41"/>
      <c r="TCH10" s="41"/>
      <c r="TCI10" s="41"/>
      <c r="TCJ10" s="41"/>
      <c r="TCK10" s="41"/>
      <c r="TCL10" s="41"/>
      <c r="TCM10" s="41"/>
      <c r="TCN10" s="41"/>
      <c r="TCO10" s="41"/>
      <c r="TCP10" s="41"/>
      <c r="TCQ10" s="41"/>
      <c r="TCR10" s="41"/>
      <c r="TCS10" s="41"/>
      <c r="TCT10" s="41"/>
      <c r="TCU10" s="41"/>
      <c r="TCV10" s="41"/>
      <c r="TCW10" s="41"/>
      <c r="TCX10" s="41"/>
      <c r="TCY10" s="41"/>
      <c r="TCZ10" s="41"/>
      <c r="TDA10" s="41"/>
      <c r="TDB10" s="41"/>
      <c r="TDC10" s="41"/>
      <c r="TDD10" s="41"/>
      <c r="TDE10" s="41"/>
      <c r="TDF10" s="41"/>
      <c r="TDG10" s="41"/>
      <c r="TDH10" s="41"/>
      <c r="TDI10" s="41"/>
      <c r="TDJ10" s="41"/>
      <c r="TDK10" s="41"/>
      <c r="TDL10" s="41"/>
      <c r="TDM10" s="41"/>
      <c r="TDN10" s="41"/>
      <c r="TDO10" s="41"/>
      <c r="TDP10" s="41"/>
      <c r="TDQ10" s="41"/>
      <c r="TDR10" s="41"/>
      <c r="TDS10" s="41"/>
      <c r="TDT10" s="41"/>
      <c r="TDU10" s="41"/>
      <c r="TDV10" s="41"/>
      <c r="TDW10" s="41"/>
      <c r="TDX10" s="41"/>
      <c r="TDY10" s="41"/>
      <c r="TDZ10" s="41"/>
      <c r="TEA10" s="41"/>
      <c r="TEB10" s="41"/>
      <c r="TEC10" s="41"/>
      <c r="TED10" s="41"/>
      <c r="TEE10" s="41"/>
      <c r="TEF10" s="41"/>
      <c r="TEG10" s="41"/>
      <c r="TEH10" s="41"/>
      <c r="TEI10" s="41"/>
      <c r="TEJ10" s="41"/>
      <c r="TEK10" s="41"/>
      <c r="TEL10" s="41"/>
      <c r="TEM10" s="41"/>
      <c r="TEN10" s="41"/>
      <c r="TEO10" s="41"/>
      <c r="TEP10" s="41"/>
      <c r="TEQ10" s="41"/>
      <c r="TER10" s="41"/>
      <c r="TES10" s="41"/>
      <c r="TET10" s="41"/>
      <c r="TEU10" s="41"/>
      <c r="TEV10" s="41"/>
      <c r="TEW10" s="41"/>
      <c r="TEX10" s="41"/>
      <c r="TEY10" s="41"/>
      <c r="TEZ10" s="41"/>
      <c r="TFA10" s="41"/>
      <c r="TFB10" s="41"/>
      <c r="TFC10" s="41"/>
      <c r="TFD10" s="41"/>
      <c r="TFE10" s="41"/>
      <c r="TFF10" s="41"/>
      <c r="TFG10" s="41"/>
      <c r="TFH10" s="41"/>
      <c r="TFI10" s="41"/>
      <c r="TFJ10" s="41"/>
      <c r="TFK10" s="41"/>
      <c r="TFL10" s="41"/>
      <c r="TFM10" s="41"/>
      <c r="TFN10" s="41"/>
      <c r="TFO10" s="41"/>
      <c r="TFP10" s="41"/>
      <c r="TFQ10" s="41"/>
      <c r="TFR10" s="41"/>
      <c r="TFS10" s="41"/>
      <c r="TFT10" s="41"/>
      <c r="TFU10" s="41"/>
      <c r="TFV10" s="41"/>
      <c r="TFW10" s="41"/>
      <c r="TFX10" s="41"/>
      <c r="TFY10" s="41"/>
      <c r="TFZ10" s="41"/>
      <c r="TGA10" s="41"/>
      <c r="TGB10" s="41"/>
      <c r="TGC10" s="41"/>
      <c r="TGD10" s="41"/>
      <c r="TGE10" s="41"/>
      <c r="TGF10" s="41"/>
      <c r="TGG10" s="41"/>
      <c r="TGH10" s="41"/>
      <c r="TGI10" s="41"/>
      <c r="TGJ10" s="41"/>
      <c r="TGK10" s="41"/>
      <c r="TGL10" s="41"/>
      <c r="TGM10" s="41"/>
      <c r="TGN10" s="41"/>
      <c r="TGO10" s="41"/>
      <c r="TGP10" s="41"/>
      <c r="TGQ10" s="41"/>
      <c r="TGR10" s="41"/>
      <c r="TGS10" s="41"/>
      <c r="TGT10" s="41"/>
      <c r="TGU10" s="41"/>
      <c r="TGV10" s="41"/>
      <c r="TGW10" s="41"/>
      <c r="TGX10" s="41"/>
      <c r="TGY10" s="41"/>
      <c r="TGZ10" s="41"/>
      <c r="THA10" s="41"/>
      <c r="THB10" s="41"/>
      <c r="THC10" s="41"/>
      <c r="THD10" s="41"/>
      <c r="THE10" s="41"/>
      <c r="THF10" s="41"/>
      <c r="THG10" s="41"/>
      <c r="THH10" s="41"/>
      <c r="THI10" s="41"/>
      <c r="THJ10" s="41"/>
      <c r="THK10" s="41"/>
      <c r="THL10" s="41"/>
      <c r="THM10" s="41"/>
      <c r="THN10" s="41"/>
      <c r="THO10" s="41"/>
      <c r="THP10" s="41"/>
      <c r="THQ10" s="41"/>
      <c r="THR10" s="41"/>
      <c r="THS10" s="41"/>
      <c r="THT10" s="41"/>
      <c r="THU10" s="41"/>
      <c r="THV10" s="41"/>
      <c r="THW10" s="41"/>
      <c r="THX10" s="41"/>
      <c r="THY10" s="41"/>
      <c r="THZ10" s="41"/>
      <c r="TIA10" s="41"/>
      <c r="TIB10" s="41"/>
      <c r="TIC10" s="41"/>
      <c r="TID10" s="41"/>
      <c r="TIE10" s="41"/>
      <c r="TIF10" s="41"/>
      <c r="TIG10" s="41"/>
      <c r="TIH10" s="41"/>
      <c r="TII10" s="41"/>
      <c r="TIJ10" s="41"/>
      <c r="TIK10" s="41"/>
      <c r="TIL10" s="41"/>
      <c r="TIM10" s="41"/>
      <c r="TIN10" s="41"/>
      <c r="TIO10" s="41"/>
      <c r="TIP10" s="41"/>
      <c r="TIQ10" s="41"/>
      <c r="TIR10" s="41"/>
      <c r="TIS10" s="41"/>
      <c r="TIT10" s="41"/>
      <c r="TIU10" s="41"/>
      <c r="TIV10" s="41"/>
      <c r="TIW10" s="41"/>
      <c r="TIX10" s="41"/>
      <c r="TIY10" s="41"/>
      <c r="TIZ10" s="41"/>
      <c r="TJA10" s="41"/>
      <c r="TJB10" s="41"/>
      <c r="TJC10" s="41"/>
      <c r="TJD10" s="41"/>
      <c r="TJE10" s="41"/>
      <c r="TJF10" s="41"/>
      <c r="TJG10" s="41"/>
      <c r="TJH10" s="41"/>
      <c r="TJI10" s="41"/>
      <c r="TJJ10" s="41"/>
      <c r="TJK10" s="41"/>
      <c r="TJL10" s="41"/>
      <c r="TJM10" s="41"/>
      <c r="TJN10" s="41"/>
      <c r="TJO10" s="41"/>
      <c r="TJP10" s="41"/>
      <c r="TJQ10" s="41"/>
      <c r="TJR10" s="41"/>
      <c r="TJS10" s="41"/>
      <c r="TJT10" s="41"/>
      <c r="TJU10" s="41"/>
      <c r="TJV10" s="41"/>
      <c r="TJW10" s="41"/>
      <c r="TJX10" s="41"/>
      <c r="TJY10" s="41"/>
      <c r="TJZ10" s="41"/>
      <c r="TKA10" s="41"/>
      <c r="TKB10" s="41"/>
      <c r="TKC10" s="41"/>
      <c r="TKD10" s="41"/>
      <c r="TKE10" s="41"/>
      <c r="TKF10" s="41"/>
      <c r="TKG10" s="41"/>
      <c r="TKH10" s="41"/>
      <c r="TKI10" s="41"/>
      <c r="TKJ10" s="41"/>
      <c r="TKK10" s="41"/>
      <c r="TKL10" s="41"/>
      <c r="TKM10" s="41"/>
      <c r="TKN10" s="41"/>
      <c r="TKO10" s="41"/>
      <c r="TKP10" s="41"/>
      <c r="TKQ10" s="41"/>
      <c r="TKR10" s="41"/>
      <c r="TKS10" s="41"/>
      <c r="TKT10" s="41"/>
      <c r="TKU10" s="41"/>
      <c r="TKV10" s="41"/>
      <c r="TKW10" s="41"/>
      <c r="TKX10" s="41"/>
      <c r="TKY10" s="41"/>
      <c r="TKZ10" s="41"/>
      <c r="TLA10" s="41"/>
      <c r="TLB10" s="41"/>
      <c r="TLC10" s="41"/>
      <c r="TLD10" s="41"/>
      <c r="TLE10" s="41"/>
      <c r="TLF10" s="41"/>
      <c r="TLG10" s="41"/>
      <c r="TLH10" s="41"/>
      <c r="TLI10" s="41"/>
      <c r="TLJ10" s="41"/>
      <c r="TLK10" s="41"/>
      <c r="TLL10" s="41"/>
      <c r="TLM10" s="41"/>
      <c r="TLN10" s="41"/>
      <c r="TLO10" s="41"/>
      <c r="TLP10" s="41"/>
      <c r="TLQ10" s="41"/>
      <c r="TLR10" s="41"/>
      <c r="TLS10" s="41"/>
      <c r="TLT10" s="41"/>
      <c r="TLU10" s="41"/>
      <c r="TLV10" s="41"/>
      <c r="TLW10" s="41"/>
      <c r="TLX10" s="41"/>
      <c r="TLY10" s="41"/>
      <c r="TLZ10" s="41"/>
      <c r="TMA10" s="41"/>
      <c r="TMB10" s="41"/>
      <c r="TMC10" s="41"/>
      <c r="TMD10" s="41"/>
      <c r="TME10" s="41"/>
      <c r="TMF10" s="41"/>
      <c r="TMG10" s="41"/>
      <c r="TMH10" s="41"/>
      <c r="TMI10" s="41"/>
      <c r="TMJ10" s="41"/>
      <c r="TMK10" s="41"/>
      <c r="TML10" s="41"/>
      <c r="TMM10" s="41"/>
      <c r="TMN10" s="41"/>
      <c r="TMO10" s="41"/>
      <c r="TMP10" s="41"/>
      <c r="TMQ10" s="41"/>
      <c r="TMR10" s="41"/>
      <c r="TMS10" s="41"/>
      <c r="TMT10" s="41"/>
      <c r="TMU10" s="41"/>
      <c r="TMV10" s="41"/>
      <c r="TMW10" s="41"/>
      <c r="TMX10" s="41"/>
      <c r="TMY10" s="41"/>
      <c r="TMZ10" s="41"/>
      <c r="TNA10" s="41"/>
      <c r="TNB10" s="41"/>
      <c r="TNC10" s="41"/>
      <c r="TND10" s="41"/>
      <c r="TNE10" s="41"/>
      <c r="TNF10" s="41"/>
      <c r="TNG10" s="41"/>
      <c r="TNH10" s="41"/>
      <c r="TNI10" s="41"/>
      <c r="TNJ10" s="41"/>
      <c r="TNK10" s="41"/>
      <c r="TNL10" s="41"/>
      <c r="TNM10" s="41"/>
      <c r="TNN10" s="41"/>
      <c r="TNO10" s="41"/>
      <c r="TNP10" s="41"/>
      <c r="TNQ10" s="41"/>
      <c r="TNR10" s="41"/>
      <c r="TNS10" s="41"/>
      <c r="TNT10" s="41"/>
      <c r="TNU10" s="41"/>
      <c r="TNV10" s="41"/>
      <c r="TNW10" s="41"/>
      <c r="TNX10" s="41"/>
      <c r="TNY10" s="41"/>
      <c r="TNZ10" s="41"/>
      <c r="TOA10" s="41"/>
      <c r="TOB10" s="41"/>
      <c r="TOC10" s="41"/>
      <c r="TOD10" s="41"/>
      <c r="TOE10" s="41"/>
      <c r="TOF10" s="41"/>
      <c r="TOG10" s="41"/>
      <c r="TOH10" s="41"/>
      <c r="TOI10" s="41"/>
      <c r="TOJ10" s="41"/>
      <c r="TOK10" s="41"/>
      <c r="TOL10" s="41"/>
      <c r="TOM10" s="41"/>
      <c r="TON10" s="41"/>
      <c r="TOO10" s="41"/>
      <c r="TOP10" s="41"/>
      <c r="TOQ10" s="41"/>
      <c r="TOR10" s="41"/>
      <c r="TOS10" s="41"/>
      <c r="TOT10" s="41"/>
      <c r="TOU10" s="41"/>
      <c r="TOV10" s="41"/>
      <c r="TOW10" s="41"/>
      <c r="TOX10" s="41"/>
      <c r="TOY10" s="41"/>
      <c r="TOZ10" s="41"/>
      <c r="TPA10" s="41"/>
      <c r="TPB10" s="41"/>
      <c r="TPC10" s="41"/>
      <c r="TPD10" s="41"/>
      <c r="TPE10" s="41"/>
      <c r="TPF10" s="41"/>
      <c r="TPG10" s="41"/>
      <c r="TPH10" s="41"/>
      <c r="TPI10" s="41"/>
      <c r="TPJ10" s="41"/>
      <c r="TPK10" s="41"/>
      <c r="TPL10" s="41"/>
      <c r="TPM10" s="41"/>
      <c r="TPN10" s="41"/>
      <c r="TPO10" s="41"/>
      <c r="TPP10" s="41"/>
      <c r="TPQ10" s="41"/>
      <c r="TPR10" s="41"/>
      <c r="TPS10" s="41"/>
      <c r="TPT10" s="41"/>
      <c r="TPU10" s="41"/>
      <c r="TPV10" s="41"/>
      <c r="TPW10" s="41"/>
      <c r="TPX10" s="41"/>
      <c r="TPY10" s="41"/>
      <c r="TPZ10" s="41"/>
      <c r="TQA10" s="41"/>
      <c r="TQB10" s="41"/>
      <c r="TQC10" s="41"/>
      <c r="TQD10" s="41"/>
      <c r="TQE10" s="41"/>
      <c r="TQF10" s="41"/>
      <c r="TQG10" s="41"/>
      <c r="TQH10" s="41"/>
      <c r="TQI10" s="41"/>
      <c r="TQJ10" s="41"/>
      <c r="TQK10" s="41"/>
      <c r="TQL10" s="41"/>
      <c r="TQM10" s="41"/>
      <c r="TQN10" s="41"/>
      <c r="TQO10" s="41"/>
      <c r="TQP10" s="41"/>
      <c r="TQQ10" s="41"/>
      <c r="TQR10" s="41"/>
      <c r="TQS10" s="41"/>
      <c r="TQT10" s="41"/>
      <c r="TQU10" s="41"/>
      <c r="TQV10" s="41"/>
      <c r="TQW10" s="41"/>
      <c r="TQX10" s="41"/>
      <c r="TQY10" s="41"/>
      <c r="TQZ10" s="41"/>
      <c r="TRA10" s="41"/>
      <c r="TRB10" s="41"/>
      <c r="TRC10" s="41"/>
      <c r="TRD10" s="41"/>
      <c r="TRE10" s="41"/>
      <c r="TRF10" s="41"/>
      <c r="TRG10" s="41"/>
      <c r="TRH10" s="41"/>
      <c r="TRI10" s="41"/>
      <c r="TRJ10" s="41"/>
      <c r="TRK10" s="41"/>
      <c r="TRL10" s="41"/>
      <c r="TRM10" s="41"/>
      <c r="TRN10" s="41"/>
      <c r="TRO10" s="41"/>
      <c r="TRP10" s="41"/>
      <c r="TRQ10" s="41"/>
      <c r="TRR10" s="41"/>
      <c r="TRS10" s="41"/>
      <c r="TRT10" s="41"/>
      <c r="TRU10" s="41"/>
      <c r="TRV10" s="41"/>
      <c r="TRW10" s="41"/>
      <c r="TRX10" s="41"/>
      <c r="TRY10" s="41"/>
      <c r="TRZ10" s="41"/>
      <c r="TSA10" s="41"/>
      <c r="TSB10" s="41"/>
      <c r="TSC10" s="41"/>
      <c r="TSD10" s="41"/>
      <c r="TSE10" s="41"/>
      <c r="TSF10" s="41"/>
      <c r="TSG10" s="41"/>
      <c r="TSH10" s="41"/>
      <c r="TSI10" s="41"/>
      <c r="TSJ10" s="41"/>
      <c r="TSK10" s="41"/>
      <c r="TSL10" s="41"/>
      <c r="TSM10" s="41"/>
      <c r="TSN10" s="41"/>
      <c r="TSO10" s="41"/>
      <c r="TSP10" s="41"/>
      <c r="TSQ10" s="41"/>
      <c r="TSR10" s="41"/>
      <c r="TSS10" s="41"/>
      <c r="TST10" s="41"/>
      <c r="TSU10" s="41"/>
      <c r="TSV10" s="41"/>
      <c r="TSW10" s="41"/>
      <c r="TSX10" s="41"/>
      <c r="TSY10" s="41"/>
      <c r="TSZ10" s="41"/>
      <c r="TTA10" s="41"/>
      <c r="TTB10" s="41"/>
      <c r="TTC10" s="41"/>
      <c r="TTD10" s="41"/>
      <c r="TTE10" s="41"/>
      <c r="TTF10" s="41"/>
      <c r="TTG10" s="41"/>
      <c r="TTH10" s="41"/>
      <c r="TTI10" s="41"/>
      <c r="TTJ10" s="41"/>
      <c r="TTK10" s="41"/>
      <c r="TTL10" s="41"/>
      <c r="TTM10" s="41"/>
      <c r="TTN10" s="41"/>
      <c r="TTO10" s="41"/>
      <c r="TTP10" s="41"/>
      <c r="TTQ10" s="41"/>
      <c r="TTR10" s="41"/>
      <c r="TTS10" s="41"/>
      <c r="TTT10" s="41"/>
      <c r="TTU10" s="41"/>
      <c r="TTV10" s="41"/>
      <c r="TTW10" s="41"/>
      <c r="TTX10" s="41"/>
      <c r="TTY10" s="41"/>
      <c r="TTZ10" s="41"/>
      <c r="TUA10" s="41"/>
      <c r="TUB10" s="41"/>
      <c r="TUC10" s="41"/>
      <c r="TUD10" s="41"/>
      <c r="TUE10" s="41"/>
      <c r="TUF10" s="41"/>
      <c r="TUG10" s="41"/>
      <c r="TUH10" s="41"/>
      <c r="TUI10" s="41"/>
      <c r="TUJ10" s="41"/>
      <c r="TUK10" s="41"/>
      <c r="TUL10" s="41"/>
      <c r="TUM10" s="41"/>
      <c r="TUN10" s="41"/>
      <c r="TUO10" s="41"/>
      <c r="TUP10" s="41"/>
      <c r="TUQ10" s="41"/>
      <c r="TUR10" s="41"/>
      <c r="TUS10" s="41"/>
      <c r="TUT10" s="41"/>
      <c r="TUU10" s="41"/>
      <c r="TUV10" s="41"/>
      <c r="TUW10" s="41"/>
      <c r="TUX10" s="41"/>
      <c r="TUY10" s="41"/>
      <c r="TUZ10" s="41"/>
      <c r="TVA10" s="41"/>
      <c r="TVB10" s="41"/>
      <c r="TVC10" s="41"/>
      <c r="TVD10" s="41"/>
      <c r="TVE10" s="41"/>
      <c r="TVF10" s="41"/>
      <c r="TVG10" s="41"/>
      <c r="TVH10" s="41"/>
      <c r="TVI10" s="41"/>
      <c r="TVJ10" s="41"/>
      <c r="TVK10" s="41"/>
      <c r="TVL10" s="41"/>
      <c r="TVM10" s="41"/>
      <c r="TVN10" s="41"/>
      <c r="TVO10" s="41"/>
      <c r="TVP10" s="41"/>
      <c r="TVQ10" s="41"/>
      <c r="TVR10" s="41"/>
      <c r="TVS10" s="41"/>
      <c r="TVT10" s="41"/>
      <c r="TVU10" s="41"/>
      <c r="TVV10" s="41"/>
      <c r="TVW10" s="41"/>
      <c r="TVX10" s="41"/>
      <c r="TVY10" s="41"/>
      <c r="TVZ10" s="41"/>
      <c r="TWA10" s="41"/>
      <c r="TWB10" s="41"/>
      <c r="TWC10" s="41"/>
      <c r="TWD10" s="41"/>
      <c r="TWE10" s="41"/>
      <c r="TWF10" s="41"/>
      <c r="TWG10" s="41"/>
      <c r="TWH10" s="41"/>
      <c r="TWI10" s="41"/>
      <c r="TWJ10" s="41"/>
      <c r="TWK10" s="41"/>
      <c r="TWL10" s="41"/>
      <c r="TWM10" s="41"/>
      <c r="TWN10" s="41"/>
      <c r="TWO10" s="41"/>
      <c r="TWP10" s="41"/>
      <c r="TWQ10" s="41"/>
      <c r="TWR10" s="41"/>
      <c r="TWS10" s="41"/>
      <c r="TWT10" s="41"/>
      <c r="TWU10" s="41"/>
      <c r="TWV10" s="41"/>
      <c r="TWW10" s="41"/>
      <c r="TWX10" s="41"/>
      <c r="TWY10" s="41"/>
      <c r="TWZ10" s="41"/>
      <c r="TXA10" s="41"/>
      <c r="TXB10" s="41"/>
      <c r="TXC10" s="41"/>
      <c r="TXD10" s="41"/>
      <c r="TXE10" s="41"/>
      <c r="TXF10" s="41"/>
      <c r="TXG10" s="41"/>
      <c r="TXH10" s="41"/>
      <c r="TXI10" s="41"/>
      <c r="TXJ10" s="41"/>
      <c r="TXK10" s="41"/>
      <c r="TXL10" s="41"/>
      <c r="TXM10" s="41"/>
      <c r="TXN10" s="41"/>
      <c r="TXO10" s="41"/>
      <c r="TXP10" s="41"/>
      <c r="TXQ10" s="41"/>
      <c r="TXR10" s="41"/>
      <c r="TXS10" s="41"/>
      <c r="TXT10" s="41"/>
      <c r="TXU10" s="41"/>
      <c r="TXV10" s="41"/>
      <c r="TXW10" s="41"/>
      <c r="TXX10" s="41"/>
      <c r="TXY10" s="41"/>
      <c r="TXZ10" s="41"/>
      <c r="TYA10" s="41"/>
      <c r="TYB10" s="41"/>
      <c r="TYC10" s="41"/>
      <c r="TYD10" s="41"/>
      <c r="TYE10" s="41"/>
      <c r="TYF10" s="41"/>
      <c r="TYG10" s="41"/>
      <c r="TYH10" s="41"/>
      <c r="TYI10" s="41"/>
      <c r="TYJ10" s="41"/>
      <c r="TYK10" s="41"/>
      <c r="TYL10" s="41"/>
      <c r="TYM10" s="41"/>
      <c r="TYN10" s="41"/>
      <c r="TYO10" s="41"/>
      <c r="TYP10" s="41"/>
      <c r="TYQ10" s="41"/>
      <c r="TYR10" s="41"/>
      <c r="TYS10" s="41"/>
      <c r="TYT10" s="41"/>
      <c r="TYU10" s="41"/>
      <c r="TYV10" s="41"/>
      <c r="TYW10" s="41"/>
      <c r="TYX10" s="41"/>
      <c r="TYY10" s="41"/>
      <c r="TYZ10" s="41"/>
      <c r="TZA10" s="41"/>
      <c r="TZB10" s="41"/>
      <c r="TZC10" s="41"/>
      <c r="TZD10" s="41"/>
      <c r="TZE10" s="41"/>
      <c r="TZF10" s="41"/>
      <c r="TZG10" s="41"/>
      <c r="TZH10" s="41"/>
      <c r="TZI10" s="41"/>
      <c r="TZJ10" s="41"/>
      <c r="TZK10" s="41"/>
      <c r="TZL10" s="41"/>
      <c r="TZM10" s="41"/>
      <c r="TZN10" s="41"/>
      <c r="TZO10" s="41"/>
      <c r="TZP10" s="41"/>
      <c r="TZQ10" s="41"/>
      <c r="TZR10" s="41"/>
      <c r="TZS10" s="41"/>
      <c r="TZT10" s="41"/>
      <c r="TZU10" s="41"/>
      <c r="TZV10" s="41"/>
      <c r="TZW10" s="41"/>
      <c r="TZX10" s="41"/>
      <c r="TZY10" s="41"/>
      <c r="TZZ10" s="41"/>
      <c r="UAA10" s="41"/>
      <c r="UAB10" s="41"/>
      <c r="UAC10" s="41"/>
      <c r="UAD10" s="41"/>
      <c r="UAE10" s="41"/>
      <c r="UAF10" s="41"/>
      <c r="UAG10" s="41"/>
      <c r="UAH10" s="41"/>
      <c r="UAI10" s="41"/>
      <c r="UAJ10" s="41"/>
      <c r="UAK10" s="41"/>
      <c r="UAL10" s="41"/>
      <c r="UAM10" s="41"/>
      <c r="UAN10" s="41"/>
      <c r="UAO10" s="41"/>
      <c r="UAP10" s="41"/>
      <c r="UAQ10" s="41"/>
      <c r="UAR10" s="41"/>
      <c r="UAS10" s="41"/>
      <c r="UAT10" s="41"/>
      <c r="UAU10" s="41"/>
      <c r="UAV10" s="41"/>
      <c r="UAW10" s="41"/>
      <c r="UAX10" s="41"/>
      <c r="UAY10" s="41"/>
      <c r="UAZ10" s="41"/>
      <c r="UBA10" s="41"/>
      <c r="UBB10" s="41"/>
      <c r="UBC10" s="41"/>
      <c r="UBD10" s="41"/>
      <c r="UBE10" s="41"/>
      <c r="UBF10" s="41"/>
      <c r="UBG10" s="41"/>
      <c r="UBH10" s="41"/>
      <c r="UBI10" s="41"/>
      <c r="UBJ10" s="41"/>
      <c r="UBK10" s="41"/>
      <c r="UBL10" s="41"/>
      <c r="UBM10" s="41"/>
      <c r="UBN10" s="41"/>
      <c r="UBO10" s="41"/>
      <c r="UBP10" s="41"/>
      <c r="UBQ10" s="41"/>
      <c r="UBR10" s="41"/>
      <c r="UBS10" s="41"/>
      <c r="UBT10" s="41"/>
      <c r="UBU10" s="41"/>
      <c r="UBV10" s="41"/>
      <c r="UBW10" s="41"/>
      <c r="UBX10" s="41"/>
      <c r="UBY10" s="41"/>
      <c r="UBZ10" s="41"/>
      <c r="UCA10" s="41"/>
      <c r="UCB10" s="41"/>
      <c r="UCC10" s="41"/>
      <c r="UCD10" s="41"/>
      <c r="UCE10" s="41"/>
      <c r="UCF10" s="41"/>
      <c r="UCG10" s="41"/>
      <c r="UCH10" s="41"/>
      <c r="UCI10" s="41"/>
      <c r="UCJ10" s="41"/>
      <c r="UCK10" s="41"/>
      <c r="UCL10" s="41"/>
      <c r="UCM10" s="41"/>
      <c r="UCN10" s="41"/>
      <c r="UCO10" s="41"/>
      <c r="UCP10" s="41"/>
      <c r="UCQ10" s="41"/>
      <c r="UCR10" s="41"/>
      <c r="UCS10" s="41"/>
      <c r="UCT10" s="41"/>
      <c r="UCU10" s="41"/>
      <c r="UCV10" s="41"/>
      <c r="UCW10" s="41"/>
      <c r="UCX10" s="41"/>
      <c r="UCY10" s="41"/>
      <c r="UCZ10" s="41"/>
      <c r="UDA10" s="41"/>
      <c r="UDB10" s="41"/>
      <c r="UDC10" s="41"/>
      <c r="UDD10" s="41"/>
      <c r="UDE10" s="41"/>
      <c r="UDF10" s="41"/>
      <c r="UDG10" s="41"/>
      <c r="UDH10" s="41"/>
      <c r="UDI10" s="41"/>
      <c r="UDJ10" s="41"/>
      <c r="UDK10" s="41"/>
      <c r="UDL10" s="41"/>
      <c r="UDM10" s="41"/>
      <c r="UDN10" s="41"/>
      <c r="UDO10" s="41"/>
      <c r="UDP10" s="41"/>
      <c r="UDQ10" s="41"/>
      <c r="UDR10" s="41"/>
      <c r="UDS10" s="41"/>
      <c r="UDT10" s="41"/>
      <c r="UDU10" s="41"/>
      <c r="UDV10" s="41"/>
      <c r="UDW10" s="41"/>
      <c r="UDX10" s="41"/>
      <c r="UDY10" s="41"/>
      <c r="UDZ10" s="41"/>
      <c r="UEA10" s="41"/>
      <c r="UEB10" s="41"/>
      <c r="UEC10" s="41"/>
      <c r="UED10" s="41"/>
      <c r="UEE10" s="41"/>
      <c r="UEF10" s="41"/>
      <c r="UEG10" s="41"/>
      <c r="UEH10" s="41"/>
      <c r="UEI10" s="41"/>
      <c r="UEJ10" s="41"/>
      <c r="UEK10" s="41"/>
      <c r="UEL10" s="41"/>
      <c r="UEM10" s="41"/>
      <c r="UEN10" s="41"/>
      <c r="UEO10" s="41"/>
      <c r="UEP10" s="41"/>
      <c r="UEQ10" s="41"/>
      <c r="UER10" s="41"/>
      <c r="UES10" s="41"/>
      <c r="UET10" s="41"/>
      <c r="UEU10" s="41"/>
      <c r="UEV10" s="41"/>
      <c r="UEW10" s="41"/>
      <c r="UEX10" s="41"/>
      <c r="UEY10" s="41"/>
      <c r="UEZ10" s="41"/>
      <c r="UFA10" s="41"/>
      <c r="UFB10" s="41"/>
      <c r="UFC10" s="41"/>
      <c r="UFD10" s="41"/>
      <c r="UFE10" s="41"/>
      <c r="UFF10" s="41"/>
      <c r="UFG10" s="41"/>
      <c r="UFH10" s="41"/>
      <c r="UFI10" s="41"/>
      <c r="UFJ10" s="41"/>
      <c r="UFK10" s="41"/>
      <c r="UFL10" s="41"/>
      <c r="UFM10" s="41"/>
      <c r="UFN10" s="41"/>
      <c r="UFO10" s="41"/>
      <c r="UFP10" s="41"/>
      <c r="UFQ10" s="41"/>
      <c r="UFR10" s="41"/>
      <c r="UFS10" s="41"/>
      <c r="UFT10" s="41"/>
      <c r="UFU10" s="41"/>
      <c r="UFV10" s="41"/>
      <c r="UFW10" s="41"/>
      <c r="UFX10" s="41"/>
      <c r="UFY10" s="41"/>
      <c r="UFZ10" s="41"/>
      <c r="UGA10" s="41"/>
      <c r="UGB10" s="41"/>
      <c r="UGC10" s="41"/>
      <c r="UGD10" s="41"/>
      <c r="UGE10" s="41"/>
      <c r="UGF10" s="41"/>
      <c r="UGG10" s="41"/>
      <c r="UGH10" s="41"/>
      <c r="UGI10" s="41"/>
      <c r="UGJ10" s="41"/>
      <c r="UGK10" s="41"/>
      <c r="UGL10" s="41"/>
      <c r="UGM10" s="41"/>
      <c r="UGN10" s="41"/>
      <c r="UGO10" s="41"/>
      <c r="UGP10" s="41"/>
      <c r="UGQ10" s="41"/>
      <c r="UGR10" s="41"/>
      <c r="UGS10" s="41"/>
      <c r="UGT10" s="41"/>
      <c r="UGU10" s="41"/>
      <c r="UGV10" s="41"/>
      <c r="UGW10" s="41"/>
      <c r="UGX10" s="41"/>
      <c r="UGY10" s="41"/>
      <c r="UGZ10" s="41"/>
      <c r="UHA10" s="41"/>
      <c r="UHB10" s="41"/>
      <c r="UHC10" s="41"/>
      <c r="UHD10" s="41"/>
      <c r="UHE10" s="41"/>
      <c r="UHF10" s="41"/>
      <c r="UHG10" s="41"/>
      <c r="UHH10" s="41"/>
      <c r="UHI10" s="41"/>
      <c r="UHJ10" s="41"/>
      <c r="UHK10" s="41"/>
      <c r="UHL10" s="41"/>
      <c r="UHM10" s="41"/>
      <c r="UHN10" s="41"/>
      <c r="UHO10" s="41"/>
      <c r="UHP10" s="41"/>
      <c r="UHQ10" s="41"/>
      <c r="UHR10" s="41"/>
      <c r="UHS10" s="41"/>
      <c r="UHT10" s="41"/>
      <c r="UHU10" s="41"/>
      <c r="UHV10" s="41"/>
      <c r="UHW10" s="41"/>
      <c r="UHX10" s="41"/>
      <c r="UHY10" s="41"/>
      <c r="UHZ10" s="41"/>
      <c r="UIA10" s="41"/>
      <c r="UIB10" s="41"/>
      <c r="UIC10" s="41"/>
      <c r="UID10" s="41"/>
      <c r="UIE10" s="41"/>
      <c r="UIF10" s="41"/>
      <c r="UIG10" s="41"/>
      <c r="UIH10" s="41"/>
      <c r="UII10" s="41"/>
      <c r="UIJ10" s="41"/>
      <c r="UIK10" s="41"/>
      <c r="UIL10" s="41"/>
      <c r="UIM10" s="41"/>
      <c r="UIN10" s="41"/>
      <c r="UIO10" s="41"/>
      <c r="UIP10" s="41"/>
      <c r="UIQ10" s="41"/>
      <c r="UIR10" s="41"/>
      <c r="UIS10" s="41"/>
      <c r="UIT10" s="41"/>
      <c r="UIU10" s="41"/>
      <c r="UIV10" s="41"/>
      <c r="UIW10" s="41"/>
      <c r="UIX10" s="41"/>
      <c r="UIY10" s="41"/>
      <c r="UIZ10" s="41"/>
      <c r="UJA10" s="41"/>
      <c r="UJB10" s="41"/>
      <c r="UJC10" s="41"/>
      <c r="UJD10" s="41"/>
      <c r="UJE10" s="41"/>
      <c r="UJF10" s="41"/>
      <c r="UJG10" s="41"/>
      <c r="UJH10" s="41"/>
      <c r="UJI10" s="41"/>
      <c r="UJJ10" s="41"/>
      <c r="UJK10" s="41"/>
      <c r="UJL10" s="41"/>
      <c r="UJM10" s="41"/>
      <c r="UJN10" s="41"/>
      <c r="UJO10" s="41"/>
      <c r="UJP10" s="41"/>
      <c r="UJQ10" s="41"/>
      <c r="UJR10" s="41"/>
      <c r="UJS10" s="41"/>
      <c r="UJT10" s="41"/>
      <c r="UJU10" s="41"/>
      <c r="UJV10" s="41"/>
      <c r="UJW10" s="41"/>
      <c r="UJX10" s="41"/>
      <c r="UJY10" s="41"/>
      <c r="UJZ10" s="41"/>
      <c r="UKA10" s="41"/>
      <c r="UKB10" s="41"/>
      <c r="UKC10" s="41"/>
      <c r="UKD10" s="41"/>
      <c r="UKE10" s="41"/>
      <c r="UKF10" s="41"/>
      <c r="UKG10" s="41"/>
      <c r="UKH10" s="41"/>
      <c r="UKI10" s="41"/>
      <c r="UKJ10" s="41"/>
      <c r="UKK10" s="41"/>
      <c r="UKL10" s="41"/>
      <c r="UKM10" s="41"/>
      <c r="UKN10" s="41"/>
      <c r="UKO10" s="41"/>
      <c r="UKP10" s="41"/>
      <c r="UKQ10" s="41"/>
      <c r="UKR10" s="41"/>
      <c r="UKS10" s="41"/>
      <c r="UKT10" s="41"/>
      <c r="UKU10" s="41"/>
      <c r="UKV10" s="41"/>
      <c r="UKW10" s="41"/>
      <c r="UKX10" s="41"/>
      <c r="UKY10" s="41"/>
      <c r="UKZ10" s="41"/>
      <c r="ULA10" s="41"/>
      <c r="ULB10" s="41"/>
      <c r="ULC10" s="41"/>
      <c r="ULD10" s="41"/>
      <c r="ULE10" s="41"/>
      <c r="ULF10" s="41"/>
      <c r="ULG10" s="41"/>
      <c r="ULH10" s="41"/>
      <c r="ULI10" s="41"/>
      <c r="ULJ10" s="41"/>
      <c r="ULK10" s="41"/>
      <c r="ULL10" s="41"/>
      <c r="ULM10" s="41"/>
      <c r="ULN10" s="41"/>
      <c r="ULO10" s="41"/>
      <c r="ULP10" s="41"/>
      <c r="ULQ10" s="41"/>
      <c r="ULR10" s="41"/>
      <c r="ULS10" s="41"/>
      <c r="ULT10" s="41"/>
      <c r="ULU10" s="41"/>
      <c r="ULV10" s="41"/>
      <c r="ULW10" s="41"/>
      <c r="ULX10" s="41"/>
      <c r="ULY10" s="41"/>
      <c r="ULZ10" s="41"/>
      <c r="UMA10" s="41"/>
      <c r="UMB10" s="41"/>
      <c r="UMC10" s="41"/>
      <c r="UMD10" s="41"/>
      <c r="UME10" s="41"/>
      <c r="UMF10" s="41"/>
      <c r="UMG10" s="41"/>
      <c r="UMH10" s="41"/>
      <c r="UMI10" s="41"/>
      <c r="UMJ10" s="41"/>
      <c r="UMK10" s="41"/>
      <c r="UML10" s="41"/>
      <c r="UMM10" s="41"/>
      <c r="UMN10" s="41"/>
      <c r="UMO10" s="41"/>
      <c r="UMP10" s="41"/>
      <c r="UMQ10" s="41"/>
      <c r="UMR10" s="41"/>
      <c r="UMS10" s="41"/>
      <c r="UMT10" s="41"/>
      <c r="UMU10" s="41"/>
      <c r="UMV10" s="41"/>
      <c r="UMW10" s="41"/>
      <c r="UMX10" s="41"/>
      <c r="UMY10" s="41"/>
      <c r="UMZ10" s="41"/>
      <c r="UNA10" s="41"/>
      <c r="UNB10" s="41"/>
      <c r="UNC10" s="41"/>
      <c r="UND10" s="41"/>
      <c r="UNE10" s="41"/>
      <c r="UNF10" s="41"/>
      <c r="UNG10" s="41"/>
      <c r="UNH10" s="41"/>
      <c r="UNI10" s="41"/>
      <c r="UNJ10" s="41"/>
      <c r="UNK10" s="41"/>
      <c r="UNL10" s="41"/>
      <c r="UNM10" s="41"/>
      <c r="UNN10" s="41"/>
      <c r="UNO10" s="41"/>
      <c r="UNP10" s="41"/>
      <c r="UNQ10" s="41"/>
      <c r="UNR10" s="41"/>
      <c r="UNS10" s="41"/>
      <c r="UNT10" s="41"/>
      <c r="UNU10" s="41"/>
      <c r="UNV10" s="41"/>
      <c r="UNW10" s="41"/>
      <c r="UNX10" s="41"/>
      <c r="UNY10" s="41"/>
      <c r="UNZ10" s="41"/>
      <c r="UOA10" s="41"/>
      <c r="UOB10" s="41"/>
      <c r="UOC10" s="41"/>
      <c r="UOD10" s="41"/>
      <c r="UOE10" s="41"/>
      <c r="UOF10" s="41"/>
      <c r="UOG10" s="41"/>
      <c r="UOH10" s="41"/>
      <c r="UOI10" s="41"/>
      <c r="UOJ10" s="41"/>
      <c r="UOK10" s="41"/>
      <c r="UOL10" s="41"/>
      <c r="UOM10" s="41"/>
      <c r="UON10" s="41"/>
      <c r="UOO10" s="41"/>
      <c r="UOP10" s="41"/>
      <c r="UOQ10" s="41"/>
      <c r="UOR10" s="41"/>
      <c r="UOS10" s="41"/>
      <c r="UOT10" s="41"/>
      <c r="UOU10" s="41"/>
      <c r="UOV10" s="41"/>
      <c r="UOW10" s="41"/>
      <c r="UOX10" s="41"/>
      <c r="UOY10" s="41"/>
      <c r="UOZ10" s="41"/>
      <c r="UPA10" s="41"/>
      <c r="UPB10" s="41"/>
      <c r="UPC10" s="41"/>
      <c r="UPD10" s="41"/>
      <c r="UPE10" s="41"/>
      <c r="UPF10" s="41"/>
      <c r="UPG10" s="41"/>
      <c r="UPH10" s="41"/>
      <c r="UPI10" s="41"/>
      <c r="UPJ10" s="41"/>
      <c r="UPK10" s="41"/>
      <c r="UPL10" s="41"/>
      <c r="UPM10" s="41"/>
      <c r="UPN10" s="41"/>
      <c r="UPO10" s="41"/>
      <c r="UPP10" s="41"/>
      <c r="UPQ10" s="41"/>
      <c r="UPR10" s="41"/>
      <c r="UPS10" s="41"/>
      <c r="UPT10" s="41"/>
      <c r="UPU10" s="41"/>
      <c r="UPV10" s="41"/>
      <c r="UPW10" s="41"/>
      <c r="UPX10" s="41"/>
      <c r="UPY10" s="41"/>
      <c r="UPZ10" s="41"/>
      <c r="UQA10" s="41"/>
      <c r="UQB10" s="41"/>
      <c r="UQC10" s="41"/>
      <c r="UQD10" s="41"/>
      <c r="UQE10" s="41"/>
      <c r="UQF10" s="41"/>
      <c r="UQG10" s="41"/>
      <c r="UQH10" s="41"/>
      <c r="UQI10" s="41"/>
      <c r="UQJ10" s="41"/>
      <c r="UQK10" s="41"/>
      <c r="UQL10" s="41"/>
      <c r="UQM10" s="41"/>
      <c r="UQN10" s="41"/>
      <c r="UQO10" s="41"/>
      <c r="UQP10" s="41"/>
      <c r="UQQ10" s="41"/>
      <c r="UQR10" s="41"/>
      <c r="UQS10" s="41"/>
      <c r="UQT10" s="41"/>
      <c r="UQU10" s="41"/>
      <c r="UQV10" s="41"/>
      <c r="UQW10" s="41"/>
      <c r="UQX10" s="41"/>
      <c r="UQY10" s="41"/>
      <c r="UQZ10" s="41"/>
      <c r="URA10" s="41"/>
      <c r="URB10" s="41"/>
      <c r="URC10" s="41"/>
      <c r="URD10" s="41"/>
      <c r="URE10" s="41"/>
      <c r="URF10" s="41"/>
      <c r="URG10" s="41"/>
      <c r="URH10" s="41"/>
      <c r="URI10" s="41"/>
      <c r="URJ10" s="41"/>
      <c r="URK10" s="41"/>
      <c r="URL10" s="41"/>
      <c r="URM10" s="41"/>
      <c r="URN10" s="41"/>
      <c r="URO10" s="41"/>
      <c r="URP10" s="41"/>
      <c r="URQ10" s="41"/>
      <c r="URR10" s="41"/>
      <c r="URS10" s="41"/>
      <c r="URT10" s="41"/>
      <c r="URU10" s="41"/>
      <c r="URV10" s="41"/>
      <c r="URW10" s="41"/>
      <c r="URX10" s="41"/>
      <c r="URY10" s="41"/>
      <c r="URZ10" s="41"/>
      <c r="USA10" s="41"/>
      <c r="USB10" s="41"/>
      <c r="USC10" s="41"/>
      <c r="USD10" s="41"/>
      <c r="USE10" s="41"/>
      <c r="USF10" s="41"/>
      <c r="USG10" s="41"/>
      <c r="USH10" s="41"/>
      <c r="USI10" s="41"/>
      <c r="USJ10" s="41"/>
      <c r="USK10" s="41"/>
      <c r="USL10" s="41"/>
      <c r="USM10" s="41"/>
      <c r="USN10" s="41"/>
      <c r="USO10" s="41"/>
      <c r="USP10" s="41"/>
      <c r="USQ10" s="41"/>
      <c r="USR10" s="41"/>
      <c r="USS10" s="41"/>
      <c r="UST10" s="41"/>
      <c r="USU10" s="41"/>
      <c r="USV10" s="41"/>
      <c r="USW10" s="41"/>
      <c r="USX10" s="41"/>
      <c r="USY10" s="41"/>
      <c r="USZ10" s="41"/>
      <c r="UTA10" s="41"/>
      <c r="UTB10" s="41"/>
      <c r="UTC10" s="41"/>
      <c r="UTD10" s="41"/>
      <c r="UTE10" s="41"/>
      <c r="UTF10" s="41"/>
      <c r="UTG10" s="41"/>
      <c r="UTH10" s="41"/>
      <c r="UTI10" s="41"/>
      <c r="UTJ10" s="41"/>
      <c r="UTK10" s="41"/>
      <c r="UTL10" s="41"/>
      <c r="UTM10" s="41"/>
      <c r="UTN10" s="41"/>
      <c r="UTO10" s="41"/>
      <c r="UTP10" s="41"/>
      <c r="UTQ10" s="41"/>
      <c r="UTR10" s="41"/>
      <c r="UTS10" s="41"/>
      <c r="UTT10" s="41"/>
      <c r="UTU10" s="41"/>
      <c r="UTV10" s="41"/>
      <c r="UTW10" s="41"/>
      <c r="UTX10" s="41"/>
      <c r="UTY10" s="41"/>
      <c r="UTZ10" s="41"/>
      <c r="UUA10" s="41"/>
      <c r="UUB10" s="41"/>
      <c r="UUC10" s="41"/>
      <c r="UUD10" s="41"/>
      <c r="UUE10" s="41"/>
      <c r="UUF10" s="41"/>
      <c r="UUG10" s="41"/>
      <c r="UUH10" s="41"/>
      <c r="UUI10" s="41"/>
      <c r="UUJ10" s="41"/>
      <c r="UUK10" s="41"/>
      <c r="UUL10" s="41"/>
      <c r="UUM10" s="41"/>
      <c r="UUN10" s="41"/>
      <c r="UUO10" s="41"/>
      <c r="UUP10" s="41"/>
      <c r="UUQ10" s="41"/>
      <c r="UUR10" s="41"/>
      <c r="UUS10" s="41"/>
      <c r="UUT10" s="41"/>
      <c r="UUU10" s="41"/>
      <c r="UUV10" s="41"/>
      <c r="UUW10" s="41"/>
      <c r="UUX10" s="41"/>
      <c r="UUY10" s="41"/>
      <c r="UUZ10" s="41"/>
      <c r="UVA10" s="41"/>
      <c r="UVB10" s="41"/>
      <c r="UVC10" s="41"/>
      <c r="UVD10" s="41"/>
      <c r="UVE10" s="41"/>
      <c r="UVF10" s="41"/>
      <c r="UVG10" s="41"/>
      <c r="UVH10" s="41"/>
      <c r="UVI10" s="41"/>
      <c r="UVJ10" s="41"/>
      <c r="UVK10" s="41"/>
      <c r="UVL10" s="41"/>
      <c r="UVM10" s="41"/>
      <c r="UVN10" s="41"/>
      <c r="UVO10" s="41"/>
      <c r="UVP10" s="41"/>
      <c r="UVQ10" s="41"/>
      <c r="UVR10" s="41"/>
      <c r="UVS10" s="41"/>
      <c r="UVT10" s="41"/>
      <c r="UVU10" s="41"/>
      <c r="UVV10" s="41"/>
      <c r="UVW10" s="41"/>
      <c r="UVX10" s="41"/>
      <c r="UVY10" s="41"/>
      <c r="UVZ10" s="41"/>
      <c r="UWA10" s="41"/>
      <c r="UWB10" s="41"/>
      <c r="UWC10" s="41"/>
      <c r="UWD10" s="41"/>
      <c r="UWE10" s="41"/>
      <c r="UWF10" s="41"/>
      <c r="UWG10" s="41"/>
      <c r="UWH10" s="41"/>
      <c r="UWI10" s="41"/>
      <c r="UWJ10" s="41"/>
      <c r="UWK10" s="41"/>
      <c r="UWL10" s="41"/>
      <c r="UWM10" s="41"/>
      <c r="UWN10" s="41"/>
      <c r="UWO10" s="41"/>
      <c r="UWP10" s="41"/>
      <c r="UWQ10" s="41"/>
      <c r="UWR10" s="41"/>
      <c r="UWS10" s="41"/>
      <c r="UWT10" s="41"/>
      <c r="UWU10" s="41"/>
      <c r="UWV10" s="41"/>
      <c r="UWW10" s="41"/>
      <c r="UWX10" s="41"/>
      <c r="UWY10" s="41"/>
      <c r="UWZ10" s="41"/>
      <c r="UXA10" s="41"/>
      <c r="UXB10" s="41"/>
      <c r="UXC10" s="41"/>
      <c r="UXD10" s="41"/>
      <c r="UXE10" s="41"/>
      <c r="UXF10" s="41"/>
      <c r="UXG10" s="41"/>
      <c r="UXH10" s="41"/>
      <c r="UXI10" s="41"/>
      <c r="UXJ10" s="41"/>
      <c r="UXK10" s="41"/>
      <c r="UXL10" s="41"/>
      <c r="UXM10" s="41"/>
      <c r="UXN10" s="41"/>
      <c r="UXO10" s="41"/>
      <c r="UXP10" s="41"/>
      <c r="UXQ10" s="41"/>
      <c r="UXR10" s="41"/>
      <c r="UXS10" s="41"/>
      <c r="UXT10" s="41"/>
      <c r="UXU10" s="41"/>
      <c r="UXV10" s="41"/>
      <c r="UXW10" s="41"/>
      <c r="UXX10" s="41"/>
      <c r="UXY10" s="41"/>
      <c r="UXZ10" s="41"/>
      <c r="UYA10" s="41"/>
      <c r="UYB10" s="41"/>
      <c r="UYC10" s="41"/>
      <c r="UYD10" s="41"/>
      <c r="UYE10" s="41"/>
      <c r="UYF10" s="41"/>
      <c r="UYG10" s="41"/>
      <c r="UYH10" s="41"/>
      <c r="UYI10" s="41"/>
      <c r="UYJ10" s="41"/>
      <c r="UYK10" s="41"/>
      <c r="UYL10" s="41"/>
      <c r="UYM10" s="41"/>
      <c r="UYN10" s="41"/>
      <c r="UYO10" s="41"/>
      <c r="UYP10" s="41"/>
      <c r="UYQ10" s="41"/>
      <c r="UYR10" s="41"/>
      <c r="UYS10" s="41"/>
      <c r="UYT10" s="41"/>
      <c r="UYU10" s="41"/>
      <c r="UYV10" s="41"/>
      <c r="UYW10" s="41"/>
      <c r="UYX10" s="41"/>
      <c r="UYY10" s="41"/>
      <c r="UYZ10" s="41"/>
      <c r="UZA10" s="41"/>
      <c r="UZB10" s="41"/>
      <c r="UZC10" s="41"/>
      <c r="UZD10" s="41"/>
      <c r="UZE10" s="41"/>
      <c r="UZF10" s="41"/>
      <c r="UZG10" s="41"/>
      <c r="UZH10" s="41"/>
      <c r="UZI10" s="41"/>
      <c r="UZJ10" s="41"/>
      <c r="UZK10" s="41"/>
      <c r="UZL10" s="41"/>
      <c r="UZM10" s="41"/>
      <c r="UZN10" s="41"/>
      <c r="UZO10" s="41"/>
      <c r="UZP10" s="41"/>
      <c r="UZQ10" s="41"/>
      <c r="UZR10" s="41"/>
      <c r="UZS10" s="41"/>
      <c r="UZT10" s="41"/>
      <c r="UZU10" s="41"/>
      <c r="UZV10" s="41"/>
      <c r="UZW10" s="41"/>
      <c r="UZX10" s="41"/>
      <c r="UZY10" s="41"/>
      <c r="UZZ10" s="41"/>
      <c r="VAA10" s="41"/>
      <c r="VAB10" s="41"/>
      <c r="VAC10" s="41"/>
      <c r="VAD10" s="41"/>
      <c r="VAE10" s="41"/>
      <c r="VAF10" s="41"/>
      <c r="VAG10" s="41"/>
      <c r="VAH10" s="41"/>
      <c r="VAI10" s="41"/>
      <c r="VAJ10" s="41"/>
      <c r="VAK10" s="41"/>
      <c r="VAL10" s="41"/>
      <c r="VAM10" s="41"/>
      <c r="VAN10" s="41"/>
      <c r="VAO10" s="41"/>
      <c r="VAP10" s="41"/>
      <c r="VAQ10" s="41"/>
      <c r="VAR10" s="41"/>
      <c r="VAS10" s="41"/>
      <c r="VAT10" s="41"/>
      <c r="VAU10" s="41"/>
      <c r="VAV10" s="41"/>
      <c r="VAW10" s="41"/>
      <c r="VAX10" s="41"/>
      <c r="VAY10" s="41"/>
      <c r="VAZ10" s="41"/>
      <c r="VBA10" s="41"/>
      <c r="VBB10" s="41"/>
      <c r="VBC10" s="41"/>
      <c r="VBD10" s="41"/>
      <c r="VBE10" s="41"/>
      <c r="VBF10" s="41"/>
      <c r="VBG10" s="41"/>
      <c r="VBH10" s="41"/>
      <c r="VBI10" s="41"/>
      <c r="VBJ10" s="41"/>
      <c r="VBK10" s="41"/>
      <c r="VBL10" s="41"/>
      <c r="VBM10" s="41"/>
      <c r="VBN10" s="41"/>
      <c r="VBO10" s="41"/>
      <c r="VBP10" s="41"/>
      <c r="VBQ10" s="41"/>
      <c r="VBR10" s="41"/>
      <c r="VBS10" s="41"/>
      <c r="VBT10" s="41"/>
      <c r="VBU10" s="41"/>
      <c r="VBV10" s="41"/>
      <c r="VBW10" s="41"/>
      <c r="VBX10" s="41"/>
      <c r="VBY10" s="41"/>
      <c r="VBZ10" s="41"/>
      <c r="VCA10" s="41"/>
      <c r="VCB10" s="41"/>
      <c r="VCC10" s="41"/>
      <c r="VCD10" s="41"/>
      <c r="VCE10" s="41"/>
      <c r="VCF10" s="41"/>
      <c r="VCG10" s="41"/>
      <c r="VCH10" s="41"/>
      <c r="VCI10" s="41"/>
      <c r="VCJ10" s="41"/>
      <c r="VCK10" s="41"/>
      <c r="VCL10" s="41"/>
      <c r="VCM10" s="41"/>
      <c r="VCN10" s="41"/>
      <c r="VCO10" s="41"/>
      <c r="VCP10" s="41"/>
      <c r="VCQ10" s="41"/>
      <c r="VCR10" s="41"/>
      <c r="VCS10" s="41"/>
      <c r="VCT10" s="41"/>
      <c r="VCU10" s="41"/>
      <c r="VCV10" s="41"/>
      <c r="VCW10" s="41"/>
      <c r="VCX10" s="41"/>
      <c r="VCY10" s="41"/>
      <c r="VCZ10" s="41"/>
      <c r="VDA10" s="41"/>
      <c r="VDB10" s="41"/>
      <c r="VDC10" s="41"/>
      <c r="VDD10" s="41"/>
      <c r="VDE10" s="41"/>
      <c r="VDF10" s="41"/>
      <c r="VDG10" s="41"/>
      <c r="VDH10" s="41"/>
      <c r="VDI10" s="41"/>
      <c r="VDJ10" s="41"/>
      <c r="VDK10" s="41"/>
      <c r="VDL10" s="41"/>
      <c r="VDM10" s="41"/>
      <c r="VDN10" s="41"/>
      <c r="VDO10" s="41"/>
      <c r="VDP10" s="41"/>
      <c r="VDQ10" s="41"/>
      <c r="VDR10" s="41"/>
      <c r="VDS10" s="41"/>
      <c r="VDT10" s="41"/>
      <c r="VDU10" s="41"/>
      <c r="VDV10" s="41"/>
      <c r="VDW10" s="41"/>
      <c r="VDX10" s="41"/>
      <c r="VDY10" s="41"/>
      <c r="VDZ10" s="41"/>
      <c r="VEA10" s="41"/>
      <c r="VEB10" s="41"/>
      <c r="VEC10" s="41"/>
      <c r="VED10" s="41"/>
      <c r="VEE10" s="41"/>
      <c r="VEF10" s="41"/>
      <c r="VEG10" s="41"/>
      <c r="VEH10" s="41"/>
      <c r="VEI10" s="41"/>
      <c r="VEJ10" s="41"/>
      <c r="VEK10" s="41"/>
      <c r="VEL10" s="41"/>
      <c r="VEM10" s="41"/>
      <c r="VEN10" s="41"/>
      <c r="VEO10" s="41"/>
      <c r="VEP10" s="41"/>
      <c r="VEQ10" s="41"/>
      <c r="VER10" s="41"/>
      <c r="VES10" s="41"/>
      <c r="VET10" s="41"/>
      <c r="VEU10" s="41"/>
      <c r="VEV10" s="41"/>
      <c r="VEW10" s="41"/>
      <c r="VEX10" s="41"/>
      <c r="VEY10" s="41"/>
      <c r="VEZ10" s="41"/>
      <c r="VFA10" s="41"/>
      <c r="VFB10" s="41"/>
      <c r="VFC10" s="41"/>
      <c r="VFD10" s="41"/>
      <c r="VFE10" s="41"/>
      <c r="VFF10" s="41"/>
      <c r="VFG10" s="41"/>
      <c r="VFH10" s="41"/>
      <c r="VFI10" s="41"/>
      <c r="VFJ10" s="41"/>
      <c r="VFK10" s="41"/>
      <c r="VFL10" s="41"/>
      <c r="VFM10" s="41"/>
      <c r="VFN10" s="41"/>
      <c r="VFO10" s="41"/>
      <c r="VFP10" s="41"/>
      <c r="VFQ10" s="41"/>
      <c r="VFR10" s="41"/>
      <c r="VFS10" s="41"/>
      <c r="VFT10" s="41"/>
      <c r="VFU10" s="41"/>
      <c r="VFV10" s="41"/>
      <c r="VFW10" s="41"/>
      <c r="VFX10" s="41"/>
      <c r="VFY10" s="41"/>
      <c r="VFZ10" s="41"/>
      <c r="VGA10" s="41"/>
      <c r="VGB10" s="41"/>
      <c r="VGC10" s="41"/>
      <c r="VGD10" s="41"/>
      <c r="VGE10" s="41"/>
      <c r="VGF10" s="41"/>
      <c r="VGG10" s="41"/>
      <c r="VGH10" s="41"/>
      <c r="VGI10" s="41"/>
      <c r="VGJ10" s="41"/>
      <c r="VGK10" s="41"/>
      <c r="VGL10" s="41"/>
      <c r="VGM10" s="41"/>
      <c r="VGN10" s="41"/>
      <c r="VGO10" s="41"/>
      <c r="VGP10" s="41"/>
      <c r="VGQ10" s="41"/>
      <c r="VGR10" s="41"/>
      <c r="VGS10" s="41"/>
      <c r="VGT10" s="41"/>
      <c r="VGU10" s="41"/>
      <c r="VGV10" s="41"/>
      <c r="VGW10" s="41"/>
      <c r="VGX10" s="41"/>
      <c r="VGY10" s="41"/>
      <c r="VGZ10" s="41"/>
      <c r="VHA10" s="41"/>
      <c r="VHB10" s="41"/>
      <c r="VHC10" s="41"/>
      <c r="VHD10" s="41"/>
      <c r="VHE10" s="41"/>
      <c r="VHF10" s="41"/>
      <c r="VHG10" s="41"/>
      <c r="VHH10" s="41"/>
      <c r="VHI10" s="41"/>
      <c r="VHJ10" s="41"/>
      <c r="VHK10" s="41"/>
      <c r="VHL10" s="41"/>
      <c r="VHM10" s="41"/>
      <c r="VHN10" s="41"/>
      <c r="VHO10" s="41"/>
      <c r="VHP10" s="41"/>
      <c r="VHQ10" s="41"/>
      <c r="VHR10" s="41"/>
      <c r="VHS10" s="41"/>
      <c r="VHT10" s="41"/>
      <c r="VHU10" s="41"/>
      <c r="VHV10" s="41"/>
      <c r="VHW10" s="41"/>
      <c r="VHX10" s="41"/>
      <c r="VHY10" s="41"/>
      <c r="VHZ10" s="41"/>
      <c r="VIA10" s="41"/>
      <c r="VIB10" s="41"/>
      <c r="VIC10" s="41"/>
      <c r="VID10" s="41"/>
      <c r="VIE10" s="41"/>
      <c r="VIF10" s="41"/>
      <c r="VIG10" s="41"/>
      <c r="VIH10" s="41"/>
      <c r="VII10" s="41"/>
      <c r="VIJ10" s="41"/>
      <c r="VIK10" s="41"/>
      <c r="VIL10" s="41"/>
      <c r="VIM10" s="41"/>
      <c r="VIN10" s="41"/>
      <c r="VIO10" s="41"/>
      <c r="VIP10" s="41"/>
      <c r="VIQ10" s="41"/>
      <c r="VIR10" s="41"/>
      <c r="VIS10" s="41"/>
      <c r="VIT10" s="41"/>
      <c r="VIU10" s="41"/>
      <c r="VIV10" s="41"/>
      <c r="VIW10" s="41"/>
      <c r="VIX10" s="41"/>
      <c r="VIY10" s="41"/>
      <c r="VIZ10" s="41"/>
      <c r="VJA10" s="41"/>
      <c r="VJB10" s="41"/>
      <c r="VJC10" s="41"/>
      <c r="VJD10" s="41"/>
      <c r="VJE10" s="41"/>
      <c r="VJF10" s="41"/>
      <c r="VJG10" s="41"/>
      <c r="VJH10" s="41"/>
      <c r="VJI10" s="41"/>
      <c r="VJJ10" s="41"/>
      <c r="VJK10" s="41"/>
      <c r="VJL10" s="41"/>
      <c r="VJM10" s="41"/>
      <c r="VJN10" s="41"/>
      <c r="VJO10" s="41"/>
      <c r="VJP10" s="41"/>
      <c r="VJQ10" s="41"/>
      <c r="VJR10" s="41"/>
      <c r="VJS10" s="41"/>
      <c r="VJT10" s="41"/>
      <c r="VJU10" s="41"/>
      <c r="VJV10" s="41"/>
      <c r="VJW10" s="41"/>
      <c r="VJX10" s="41"/>
      <c r="VJY10" s="41"/>
      <c r="VJZ10" s="41"/>
      <c r="VKA10" s="41"/>
      <c r="VKB10" s="41"/>
      <c r="VKC10" s="41"/>
      <c r="VKD10" s="41"/>
      <c r="VKE10" s="41"/>
      <c r="VKF10" s="41"/>
      <c r="VKG10" s="41"/>
      <c r="VKH10" s="41"/>
      <c r="VKI10" s="41"/>
      <c r="VKJ10" s="41"/>
      <c r="VKK10" s="41"/>
      <c r="VKL10" s="41"/>
      <c r="VKM10" s="41"/>
      <c r="VKN10" s="41"/>
      <c r="VKO10" s="41"/>
      <c r="VKP10" s="41"/>
      <c r="VKQ10" s="41"/>
      <c r="VKR10" s="41"/>
      <c r="VKS10" s="41"/>
      <c r="VKT10" s="41"/>
      <c r="VKU10" s="41"/>
      <c r="VKV10" s="41"/>
      <c r="VKW10" s="41"/>
      <c r="VKX10" s="41"/>
      <c r="VKY10" s="41"/>
      <c r="VKZ10" s="41"/>
      <c r="VLA10" s="41"/>
      <c r="VLB10" s="41"/>
      <c r="VLC10" s="41"/>
      <c r="VLD10" s="41"/>
      <c r="VLE10" s="41"/>
      <c r="VLF10" s="41"/>
      <c r="VLG10" s="41"/>
      <c r="VLH10" s="41"/>
      <c r="VLI10" s="41"/>
      <c r="VLJ10" s="41"/>
      <c r="VLK10" s="41"/>
      <c r="VLL10" s="41"/>
      <c r="VLM10" s="41"/>
      <c r="VLN10" s="41"/>
      <c r="VLO10" s="41"/>
      <c r="VLP10" s="41"/>
      <c r="VLQ10" s="41"/>
      <c r="VLR10" s="41"/>
      <c r="VLS10" s="41"/>
      <c r="VLT10" s="41"/>
      <c r="VLU10" s="41"/>
      <c r="VLV10" s="41"/>
      <c r="VLW10" s="41"/>
      <c r="VLX10" s="41"/>
      <c r="VLY10" s="41"/>
      <c r="VLZ10" s="41"/>
      <c r="VMA10" s="41"/>
      <c r="VMB10" s="41"/>
      <c r="VMC10" s="41"/>
      <c r="VMD10" s="41"/>
      <c r="VME10" s="41"/>
      <c r="VMF10" s="41"/>
      <c r="VMG10" s="41"/>
      <c r="VMH10" s="41"/>
      <c r="VMI10" s="41"/>
      <c r="VMJ10" s="41"/>
      <c r="VMK10" s="41"/>
      <c r="VML10" s="41"/>
      <c r="VMM10" s="41"/>
      <c r="VMN10" s="41"/>
      <c r="VMO10" s="41"/>
      <c r="VMP10" s="41"/>
      <c r="VMQ10" s="41"/>
      <c r="VMR10" s="41"/>
      <c r="VMS10" s="41"/>
      <c r="VMT10" s="41"/>
      <c r="VMU10" s="41"/>
      <c r="VMV10" s="41"/>
      <c r="VMW10" s="41"/>
      <c r="VMX10" s="41"/>
      <c r="VMY10" s="41"/>
      <c r="VMZ10" s="41"/>
      <c r="VNA10" s="41"/>
      <c r="VNB10" s="41"/>
      <c r="VNC10" s="41"/>
      <c r="VND10" s="41"/>
      <c r="VNE10" s="41"/>
      <c r="VNF10" s="41"/>
      <c r="VNG10" s="41"/>
      <c r="VNH10" s="41"/>
      <c r="VNI10" s="41"/>
      <c r="VNJ10" s="41"/>
      <c r="VNK10" s="41"/>
      <c r="VNL10" s="41"/>
      <c r="VNM10" s="41"/>
      <c r="VNN10" s="41"/>
      <c r="VNO10" s="41"/>
      <c r="VNP10" s="41"/>
      <c r="VNQ10" s="41"/>
      <c r="VNR10" s="41"/>
      <c r="VNS10" s="41"/>
      <c r="VNT10" s="41"/>
      <c r="VNU10" s="41"/>
      <c r="VNV10" s="41"/>
      <c r="VNW10" s="41"/>
      <c r="VNX10" s="41"/>
      <c r="VNY10" s="41"/>
      <c r="VNZ10" s="41"/>
      <c r="VOA10" s="41"/>
      <c r="VOB10" s="41"/>
      <c r="VOC10" s="41"/>
      <c r="VOD10" s="41"/>
      <c r="VOE10" s="41"/>
      <c r="VOF10" s="41"/>
      <c r="VOG10" s="41"/>
      <c r="VOH10" s="41"/>
      <c r="VOI10" s="41"/>
      <c r="VOJ10" s="41"/>
      <c r="VOK10" s="41"/>
      <c r="VOL10" s="41"/>
      <c r="VOM10" s="41"/>
      <c r="VON10" s="41"/>
      <c r="VOO10" s="41"/>
      <c r="VOP10" s="41"/>
      <c r="VOQ10" s="41"/>
      <c r="VOR10" s="41"/>
      <c r="VOS10" s="41"/>
      <c r="VOT10" s="41"/>
      <c r="VOU10" s="41"/>
      <c r="VOV10" s="41"/>
      <c r="VOW10" s="41"/>
      <c r="VOX10" s="41"/>
      <c r="VOY10" s="41"/>
      <c r="VOZ10" s="41"/>
      <c r="VPA10" s="41"/>
      <c r="VPB10" s="41"/>
      <c r="VPC10" s="41"/>
      <c r="VPD10" s="41"/>
      <c r="VPE10" s="41"/>
      <c r="VPF10" s="41"/>
      <c r="VPG10" s="41"/>
      <c r="VPH10" s="41"/>
      <c r="VPI10" s="41"/>
      <c r="VPJ10" s="41"/>
      <c r="VPK10" s="41"/>
      <c r="VPL10" s="41"/>
      <c r="VPM10" s="41"/>
      <c r="VPN10" s="41"/>
      <c r="VPO10" s="41"/>
      <c r="VPP10" s="41"/>
      <c r="VPQ10" s="41"/>
      <c r="VPR10" s="41"/>
      <c r="VPS10" s="41"/>
      <c r="VPT10" s="41"/>
      <c r="VPU10" s="41"/>
      <c r="VPV10" s="41"/>
      <c r="VPW10" s="41"/>
      <c r="VPX10" s="41"/>
      <c r="VPY10" s="41"/>
      <c r="VPZ10" s="41"/>
      <c r="VQA10" s="41"/>
      <c r="VQB10" s="41"/>
      <c r="VQC10" s="41"/>
      <c r="VQD10" s="41"/>
      <c r="VQE10" s="41"/>
      <c r="VQF10" s="41"/>
      <c r="VQG10" s="41"/>
      <c r="VQH10" s="41"/>
      <c r="VQI10" s="41"/>
      <c r="VQJ10" s="41"/>
      <c r="VQK10" s="41"/>
      <c r="VQL10" s="41"/>
      <c r="VQM10" s="41"/>
      <c r="VQN10" s="41"/>
      <c r="VQO10" s="41"/>
      <c r="VQP10" s="41"/>
      <c r="VQQ10" s="41"/>
      <c r="VQR10" s="41"/>
      <c r="VQS10" s="41"/>
      <c r="VQT10" s="41"/>
      <c r="VQU10" s="41"/>
      <c r="VQV10" s="41"/>
      <c r="VQW10" s="41"/>
      <c r="VQX10" s="41"/>
      <c r="VQY10" s="41"/>
      <c r="VQZ10" s="41"/>
      <c r="VRA10" s="41"/>
      <c r="VRB10" s="41"/>
      <c r="VRC10" s="41"/>
      <c r="VRD10" s="41"/>
      <c r="VRE10" s="41"/>
      <c r="VRF10" s="41"/>
      <c r="VRG10" s="41"/>
      <c r="VRH10" s="41"/>
      <c r="VRI10" s="41"/>
      <c r="VRJ10" s="41"/>
      <c r="VRK10" s="41"/>
      <c r="VRL10" s="41"/>
      <c r="VRM10" s="41"/>
      <c r="VRN10" s="41"/>
      <c r="VRO10" s="41"/>
      <c r="VRP10" s="41"/>
      <c r="VRQ10" s="41"/>
      <c r="VRR10" s="41"/>
      <c r="VRS10" s="41"/>
      <c r="VRT10" s="41"/>
      <c r="VRU10" s="41"/>
      <c r="VRV10" s="41"/>
      <c r="VRW10" s="41"/>
      <c r="VRX10" s="41"/>
      <c r="VRY10" s="41"/>
      <c r="VRZ10" s="41"/>
      <c r="VSA10" s="41"/>
      <c r="VSB10" s="41"/>
      <c r="VSC10" s="41"/>
      <c r="VSD10" s="41"/>
      <c r="VSE10" s="41"/>
      <c r="VSF10" s="41"/>
      <c r="VSG10" s="41"/>
      <c r="VSH10" s="41"/>
      <c r="VSI10" s="41"/>
      <c r="VSJ10" s="41"/>
      <c r="VSK10" s="41"/>
      <c r="VSL10" s="41"/>
      <c r="VSM10" s="41"/>
      <c r="VSN10" s="41"/>
      <c r="VSO10" s="41"/>
      <c r="VSP10" s="41"/>
      <c r="VSQ10" s="41"/>
      <c r="VSR10" s="41"/>
      <c r="VSS10" s="41"/>
      <c r="VST10" s="41"/>
      <c r="VSU10" s="41"/>
      <c r="VSV10" s="41"/>
      <c r="VSW10" s="41"/>
      <c r="VSX10" s="41"/>
      <c r="VSY10" s="41"/>
      <c r="VSZ10" s="41"/>
      <c r="VTA10" s="41"/>
      <c r="VTB10" s="41"/>
      <c r="VTC10" s="41"/>
      <c r="VTD10" s="41"/>
      <c r="VTE10" s="41"/>
      <c r="VTF10" s="41"/>
      <c r="VTG10" s="41"/>
      <c r="VTH10" s="41"/>
      <c r="VTI10" s="41"/>
      <c r="VTJ10" s="41"/>
      <c r="VTK10" s="41"/>
      <c r="VTL10" s="41"/>
      <c r="VTM10" s="41"/>
      <c r="VTN10" s="41"/>
      <c r="VTO10" s="41"/>
      <c r="VTP10" s="41"/>
      <c r="VTQ10" s="41"/>
      <c r="VTR10" s="41"/>
      <c r="VTS10" s="41"/>
      <c r="VTT10" s="41"/>
      <c r="VTU10" s="41"/>
      <c r="VTV10" s="41"/>
      <c r="VTW10" s="41"/>
      <c r="VTX10" s="41"/>
      <c r="VTY10" s="41"/>
      <c r="VTZ10" s="41"/>
      <c r="VUA10" s="41"/>
      <c r="VUB10" s="41"/>
      <c r="VUC10" s="41"/>
      <c r="VUD10" s="41"/>
      <c r="VUE10" s="41"/>
      <c r="VUF10" s="41"/>
      <c r="VUG10" s="41"/>
      <c r="VUH10" s="41"/>
      <c r="VUI10" s="41"/>
      <c r="VUJ10" s="41"/>
      <c r="VUK10" s="41"/>
      <c r="VUL10" s="41"/>
      <c r="VUM10" s="41"/>
      <c r="VUN10" s="41"/>
      <c r="VUO10" s="41"/>
      <c r="VUP10" s="41"/>
      <c r="VUQ10" s="41"/>
      <c r="VUR10" s="41"/>
      <c r="VUS10" s="41"/>
      <c r="VUT10" s="41"/>
      <c r="VUU10" s="41"/>
      <c r="VUV10" s="41"/>
      <c r="VUW10" s="41"/>
      <c r="VUX10" s="41"/>
      <c r="VUY10" s="41"/>
      <c r="VUZ10" s="41"/>
      <c r="VVA10" s="41"/>
      <c r="VVB10" s="41"/>
      <c r="VVC10" s="41"/>
      <c r="VVD10" s="41"/>
      <c r="VVE10" s="41"/>
      <c r="VVF10" s="41"/>
      <c r="VVG10" s="41"/>
      <c r="VVH10" s="41"/>
      <c r="VVI10" s="41"/>
      <c r="VVJ10" s="41"/>
      <c r="VVK10" s="41"/>
      <c r="VVL10" s="41"/>
      <c r="VVM10" s="41"/>
      <c r="VVN10" s="41"/>
      <c r="VVO10" s="41"/>
      <c r="VVP10" s="41"/>
      <c r="VVQ10" s="41"/>
      <c r="VVR10" s="41"/>
      <c r="VVS10" s="41"/>
      <c r="VVT10" s="41"/>
      <c r="VVU10" s="41"/>
      <c r="VVV10" s="41"/>
      <c r="VVW10" s="41"/>
      <c r="VVX10" s="41"/>
      <c r="VVY10" s="41"/>
      <c r="VVZ10" s="41"/>
      <c r="VWA10" s="41"/>
      <c r="VWB10" s="41"/>
      <c r="VWC10" s="41"/>
      <c r="VWD10" s="41"/>
      <c r="VWE10" s="41"/>
      <c r="VWF10" s="41"/>
      <c r="VWG10" s="41"/>
      <c r="VWH10" s="41"/>
      <c r="VWI10" s="41"/>
      <c r="VWJ10" s="41"/>
      <c r="VWK10" s="41"/>
      <c r="VWL10" s="41"/>
      <c r="VWM10" s="41"/>
      <c r="VWN10" s="41"/>
      <c r="VWO10" s="41"/>
      <c r="VWP10" s="41"/>
      <c r="VWQ10" s="41"/>
      <c r="VWR10" s="41"/>
      <c r="VWS10" s="41"/>
      <c r="VWT10" s="41"/>
      <c r="VWU10" s="41"/>
      <c r="VWV10" s="41"/>
      <c r="VWW10" s="41"/>
      <c r="VWX10" s="41"/>
      <c r="VWY10" s="41"/>
      <c r="VWZ10" s="41"/>
      <c r="VXA10" s="41"/>
      <c r="VXB10" s="41"/>
      <c r="VXC10" s="41"/>
      <c r="VXD10" s="41"/>
      <c r="VXE10" s="41"/>
      <c r="VXF10" s="41"/>
      <c r="VXG10" s="41"/>
      <c r="VXH10" s="41"/>
      <c r="VXI10" s="41"/>
      <c r="VXJ10" s="41"/>
      <c r="VXK10" s="41"/>
      <c r="VXL10" s="41"/>
      <c r="VXM10" s="41"/>
      <c r="VXN10" s="41"/>
      <c r="VXO10" s="41"/>
      <c r="VXP10" s="41"/>
      <c r="VXQ10" s="41"/>
      <c r="VXR10" s="41"/>
      <c r="VXS10" s="41"/>
      <c r="VXT10" s="41"/>
      <c r="VXU10" s="41"/>
      <c r="VXV10" s="41"/>
      <c r="VXW10" s="41"/>
      <c r="VXX10" s="41"/>
      <c r="VXY10" s="41"/>
      <c r="VXZ10" s="41"/>
      <c r="VYA10" s="41"/>
      <c r="VYB10" s="41"/>
      <c r="VYC10" s="41"/>
      <c r="VYD10" s="41"/>
      <c r="VYE10" s="41"/>
      <c r="VYF10" s="41"/>
      <c r="VYG10" s="41"/>
      <c r="VYH10" s="41"/>
      <c r="VYI10" s="41"/>
      <c r="VYJ10" s="41"/>
      <c r="VYK10" s="41"/>
      <c r="VYL10" s="41"/>
      <c r="VYM10" s="41"/>
      <c r="VYN10" s="41"/>
      <c r="VYO10" s="41"/>
      <c r="VYP10" s="41"/>
      <c r="VYQ10" s="41"/>
      <c r="VYR10" s="41"/>
      <c r="VYS10" s="41"/>
      <c r="VYT10" s="41"/>
      <c r="VYU10" s="41"/>
      <c r="VYV10" s="41"/>
      <c r="VYW10" s="41"/>
      <c r="VYX10" s="41"/>
      <c r="VYY10" s="41"/>
      <c r="VYZ10" s="41"/>
      <c r="VZA10" s="41"/>
      <c r="VZB10" s="41"/>
      <c r="VZC10" s="41"/>
      <c r="VZD10" s="41"/>
      <c r="VZE10" s="41"/>
      <c r="VZF10" s="41"/>
      <c r="VZG10" s="41"/>
      <c r="VZH10" s="41"/>
      <c r="VZI10" s="41"/>
      <c r="VZJ10" s="41"/>
      <c r="VZK10" s="41"/>
      <c r="VZL10" s="41"/>
      <c r="VZM10" s="41"/>
      <c r="VZN10" s="41"/>
      <c r="VZO10" s="41"/>
      <c r="VZP10" s="41"/>
      <c r="VZQ10" s="41"/>
      <c r="VZR10" s="41"/>
      <c r="VZS10" s="41"/>
      <c r="VZT10" s="41"/>
      <c r="VZU10" s="41"/>
      <c r="VZV10" s="41"/>
      <c r="VZW10" s="41"/>
      <c r="VZX10" s="41"/>
      <c r="VZY10" s="41"/>
      <c r="VZZ10" s="41"/>
      <c r="WAA10" s="41"/>
      <c r="WAB10" s="41"/>
      <c r="WAC10" s="41"/>
      <c r="WAD10" s="41"/>
      <c r="WAE10" s="41"/>
      <c r="WAF10" s="41"/>
      <c r="WAG10" s="41"/>
      <c r="WAH10" s="41"/>
      <c r="WAI10" s="41"/>
      <c r="WAJ10" s="41"/>
      <c r="WAK10" s="41"/>
      <c r="WAL10" s="41"/>
      <c r="WAM10" s="41"/>
      <c r="WAN10" s="41"/>
      <c r="WAO10" s="41"/>
      <c r="WAP10" s="41"/>
      <c r="WAQ10" s="41"/>
      <c r="WAR10" s="41"/>
      <c r="WAS10" s="41"/>
      <c r="WAT10" s="41"/>
      <c r="WAU10" s="41"/>
      <c r="WAV10" s="41"/>
      <c r="WAW10" s="41"/>
      <c r="WAX10" s="41"/>
      <c r="WAY10" s="41"/>
      <c r="WAZ10" s="41"/>
      <c r="WBA10" s="41"/>
      <c r="WBB10" s="41"/>
      <c r="WBC10" s="41"/>
      <c r="WBD10" s="41"/>
      <c r="WBE10" s="41"/>
      <c r="WBF10" s="41"/>
      <c r="WBG10" s="41"/>
      <c r="WBH10" s="41"/>
      <c r="WBI10" s="41"/>
      <c r="WBJ10" s="41"/>
      <c r="WBK10" s="41"/>
      <c r="WBL10" s="41"/>
      <c r="WBM10" s="41"/>
      <c r="WBN10" s="41"/>
      <c r="WBO10" s="41"/>
      <c r="WBP10" s="41"/>
      <c r="WBQ10" s="41"/>
      <c r="WBR10" s="41"/>
      <c r="WBS10" s="41"/>
      <c r="WBT10" s="41"/>
      <c r="WBU10" s="41"/>
      <c r="WBV10" s="41"/>
      <c r="WBW10" s="41"/>
      <c r="WBX10" s="41"/>
      <c r="WBY10" s="41"/>
      <c r="WBZ10" s="41"/>
      <c r="WCA10" s="41"/>
      <c r="WCB10" s="41"/>
      <c r="WCC10" s="41"/>
      <c r="WCD10" s="41"/>
      <c r="WCE10" s="41"/>
      <c r="WCF10" s="41"/>
      <c r="WCG10" s="41"/>
      <c r="WCH10" s="41"/>
      <c r="WCI10" s="41"/>
      <c r="WCJ10" s="41"/>
      <c r="WCK10" s="41"/>
      <c r="WCL10" s="41"/>
      <c r="WCM10" s="41"/>
      <c r="WCN10" s="41"/>
      <c r="WCO10" s="41"/>
      <c r="WCP10" s="41"/>
      <c r="WCQ10" s="41"/>
      <c r="WCR10" s="41"/>
      <c r="WCS10" s="41"/>
      <c r="WCT10" s="41"/>
      <c r="WCU10" s="41"/>
      <c r="WCV10" s="41"/>
      <c r="WCW10" s="41"/>
      <c r="WCX10" s="41"/>
      <c r="WCY10" s="41"/>
      <c r="WCZ10" s="41"/>
      <c r="WDA10" s="41"/>
      <c r="WDB10" s="41"/>
      <c r="WDC10" s="41"/>
      <c r="WDD10" s="41"/>
      <c r="WDE10" s="41"/>
      <c r="WDF10" s="41"/>
      <c r="WDG10" s="41"/>
      <c r="WDH10" s="41"/>
      <c r="WDI10" s="41"/>
      <c r="WDJ10" s="41"/>
      <c r="WDK10" s="41"/>
      <c r="WDL10" s="41"/>
      <c r="WDM10" s="41"/>
      <c r="WDN10" s="41"/>
      <c r="WDO10" s="41"/>
      <c r="WDP10" s="41"/>
      <c r="WDQ10" s="41"/>
      <c r="WDR10" s="41"/>
      <c r="WDS10" s="41"/>
      <c r="WDT10" s="41"/>
      <c r="WDU10" s="41"/>
      <c r="WDV10" s="41"/>
      <c r="WDW10" s="41"/>
      <c r="WDX10" s="41"/>
      <c r="WDY10" s="41"/>
      <c r="WDZ10" s="41"/>
      <c r="WEA10" s="41"/>
      <c r="WEB10" s="41"/>
      <c r="WEC10" s="41"/>
      <c r="WED10" s="41"/>
      <c r="WEE10" s="41"/>
      <c r="WEF10" s="41"/>
      <c r="WEG10" s="41"/>
      <c r="WEH10" s="41"/>
      <c r="WEI10" s="41"/>
      <c r="WEJ10" s="41"/>
      <c r="WEK10" s="41"/>
      <c r="WEL10" s="41"/>
      <c r="WEM10" s="41"/>
      <c r="WEN10" s="41"/>
      <c r="WEO10" s="41"/>
      <c r="WEP10" s="41"/>
      <c r="WEQ10" s="41"/>
      <c r="WER10" s="41"/>
      <c r="WES10" s="41"/>
      <c r="WET10" s="41"/>
      <c r="WEU10" s="41"/>
      <c r="WEV10" s="41"/>
      <c r="WEW10" s="41"/>
      <c r="WEX10" s="41"/>
      <c r="WEY10" s="41"/>
      <c r="WEZ10" s="41"/>
      <c r="WFA10" s="41"/>
      <c r="WFB10" s="41"/>
      <c r="WFC10" s="41"/>
      <c r="WFD10" s="41"/>
      <c r="WFE10" s="41"/>
      <c r="WFF10" s="41"/>
      <c r="WFG10" s="41"/>
      <c r="WFH10" s="41"/>
      <c r="WFI10" s="41"/>
      <c r="WFJ10" s="41"/>
      <c r="WFK10" s="41"/>
      <c r="WFL10" s="41"/>
      <c r="WFM10" s="41"/>
      <c r="WFN10" s="41"/>
      <c r="WFO10" s="41"/>
      <c r="WFP10" s="41"/>
      <c r="WFQ10" s="41"/>
      <c r="WFR10" s="41"/>
      <c r="WFS10" s="41"/>
      <c r="WFT10" s="41"/>
      <c r="WFU10" s="41"/>
      <c r="WFV10" s="41"/>
      <c r="WFW10" s="41"/>
      <c r="WFX10" s="41"/>
      <c r="WFY10" s="41"/>
      <c r="WFZ10" s="41"/>
      <c r="WGA10" s="41"/>
      <c r="WGB10" s="41"/>
      <c r="WGC10" s="41"/>
      <c r="WGD10" s="41"/>
      <c r="WGE10" s="41"/>
      <c r="WGF10" s="41"/>
      <c r="WGG10" s="41"/>
      <c r="WGH10" s="41"/>
      <c r="WGI10" s="41"/>
      <c r="WGJ10" s="41"/>
      <c r="WGK10" s="41"/>
      <c r="WGL10" s="41"/>
      <c r="WGM10" s="41"/>
      <c r="WGN10" s="41"/>
      <c r="WGO10" s="41"/>
      <c r="WGP10" s="41"/>
      <c r="WGQ10" s="41"/>
      <c r="WGR10" s="41"/>
      <c r="WGS10" s="41"/>
      <c r="WGT10" s="41"/>
      <c r="WGU10" s="41"/>
      <c r="WGV10" s="41"/>
      <c r="WGW10" s="41"/>
      <c r="WGX10" s="41"/>
      <c r="WGY10" s="41"/>
      <c r="WGZ10" s="41"/>
      <c r="WHA10" s="41"/>
      <c r="WHB10" s="41"/>
      <c r="WHC10" s="41"/>
      <c r="WHD10" s="41"/>
      <c r="WHE10" s="41"/>
      <c r="WHF10" s="41"/>
      <c r="WHG10" s="41"/>
      <c r="WHH10" s="41"/>
      <c r="WHI10" s="41"/>
      <c r="WHJ10" s="41"/>
      <c r="WHK10" s="41"/>
      <c r="WHL10" s="41"/>
      <c r="WHM10" s="41"/>
      <c r="WHN10" s="41"/>
      <c r="WHO10" s="41"/>
      <c r="WHP10" s="41"/>
      <c r="WHQ10" s="41"/>
      <c r="WHR10" s="41"/>
      <c r="WHS10" s="41"/>
      <c r="WHT10" s="41"/>
      <c r="WHU10" s="41"/>
      <c r="WHV10" s="41"/>
      <c r="WHW10" s="41"/>
      <c r="WHX10" s="41"/>
      <c r="WHY10" s="41"/>
      <c r="WHZ10" s="41"/>
      <c r="WIA10" s="41"/>
      <c r="WIB10" s="41"/>
      <c r="WIC10" s="41"/>
      <c r="WID10" s="41"/>
      <c r="WIE10" s="41"/>
      <c r="WIF10" s="41"/>
      <c r="WIG10" s="41"/>
      <c r="WIH10" s="41"/>
      <c r="WII10" s="41"/>
      <c r="WIJ10" s="41"/>
      <c r="WIK10" s="41"/>
      <c r="WIL10" s="41"/>
      <c r="WIM10" s="41"/>
      <c r="WIN10" s="41"/>
      <c r="WIO10" s="41"/>
      <c r="WIP10" s="41"/>
      <c r="WIQ10" s="41"/>
      <c r="WIR10" s="41"/>
      <c r="WIS10" s="41"/>
      <c r="WIT10" s="41"/>
      <c r="WIU10" s="41"/>
      <c r="WIV10" s="41"/>
      <c r="WIW10" s="41"/>
      <c r="WIX10" s="41"/>
      <c r="WIY10" s="41"/>
      <c r="WIZ10" s="41"/>
      <c r="WJA10" s="41"/>
      <c r="WJB10" s="41"/>
      <c r="WJC10" s="41"/>
      <c r="WJD10" s="41"/>
      <c r="WJE10" s="41"/>
      <c r="WJF10" s="41"/>
      <c r="WJG10" s="41"/>
      <c r="WJH10" s="41"/>
      <c r="WJI10" s="41"/>
      <c r="WJJ10" s="41"/>
      <c r="WJK10" s="41"/>
      <c r="WJL10" s="41"/>
      <c r="WJM10" s="41"/>
      <c r="WJN10" s="41"/>
      <c r="WJO10" s="41"/>
      <c r="WJP10" s="41"/>
      <c r="WJQ10" s="41"/>
      <c r="WJR10" s="41"/>
      <c r="WJS10" s="41"/>
      <c r="WJT10" s="41"/>
      <c r="WJU10" s="41"/>
      <c r="WJV10" s="41"/>
      <c r="WJW10" s="41"/>
      <c r="WJX10" s="41"/>
      <c r="WJY10" s="41"/>
      <c r="WJZ10" s="41"/>
      <c r="WKA10" s="41"/>
      <c r="WKB10" s="41"/>
      <c r="WKC10" s="41"/>
      <c r="WKD10" s="41"/>
      <c r="WKE10" s="41"/>
      <c r="WKF10" s="41"/>
      <c r="WKG10" s="41"/>
      <c r="WKH10" s="41"/>
      <c r="WKI10" s="41"/>
      <c r="WKJ10" s="41"/>
      <c r="WKK10" s="41"/>
      <c r="WKL10" s="41"/>
      <c r="WKM10" s="41"/>
      <c r="WKN10" s="41"/>
      <c r="WKO10" s="41"/>
      <c r="WKP10" s="41"/>
      <c r="WKQ10" s="41"/>
      <c r="WKR10" s="41"/>
      <c r="WKS10" s="41"/>
      <c r="WKT10" s="41"/>
      <c r="WKU10" s="41"/>
      <c r="WKV10" s="41"/>
      <c r="WKW10" s="41"/>
      <c r="WKX10" s="41"/>
      <c r="WKY10" s="41"/>
      <c r="WKZ10" s="41"/>
      <c r="WLA10" s="41"/>
      <c r="WLB10" s="41"/>
      <c r="WLC10" s="41"/>
      <c r="WLD10" s="41"/>
      <c r="WLE10" s="41"/>
      <c r="WLF10" s="41"/>
      <c r="WLG10" s="41"/>
      <c r="WLH10" s="41"/>
      <c r="WLI10" s="41"/>
      <c r="WLJ10" s="41"/>
      <c r="WLK10" s="41"/>
      <c r="WLL10" s="41"/>
      <c r="WLM10" s="41"/>
      <c r="WLN10" s="41"/>
      <c r="WLO10" s="41"/>
      <c r="WLP10" s="41"/>
      <c r="WLQ10" s="41"/>
      <c r="WLR10" s="41"/>
      <c r="WLS10" s="41"/>
      <c r="WLT10" s="41"/>
      <c r="WLU10" s="41"/>
      <c r="WLV10" s="41"/>
      <c r="WLW10" s="41"/>
      <c r="WLX10" s="41"/>
      <c r="WLY10" s="41"/>
      <c r="WLZ10" s="41"/>
      <c r="WMA10" s="41"/>
      <c r="WMB10" s="41"/>
      <c r="WMC10" s="41"/>
      <c r="WMD10" s="41"/>
      <c r="WME10" s="41"/>
      <c r="WMF10" s="41"/>
      <c r="WMG10" s="41"/>
      <c r="WMH10" s="41"/>
      <c r="WMI10" s="41"/>
      <c r="WMJ10" s="41"/>
      <c r="WMK10" s="41"/>
      <c r="WML10" s="41"/>
      <c r="WMM10" s="41"/>
      <c r="WMN10" s="41"/>
      <c r="WMO10" s="41"/>
      <c r="WMP10" s="41"/>
      <c r="WMQ10" s="41"/>
      <c r="WMR10" s="41"/>
      <c r="WMS10" s="41"/>
      <c r="WMT10" s="41"/>
      <c r="WMU10" s="41"/>
      <c r="WMV10" s="41"/>
      <c r="WMW10" s="41"/>
      <c r="WMX10" s="41"/>
      <c r="WMY10" s="41"/>
      <c r="WMZ10" s="41"/>
      <c r="WNA10" s="41"/>
      <c r="WNB10" s="41"/>
      <c r="WNC10" s="41"/>
      <c r="WND10" s="41"/>
      <c r="WNE10" s="41"/>
      <c r="WNF10" s="41"/>
      <c r="WNG10" s="41"/>
      <c r="WNH10" s="41"/>
      <c r="WNI10" s="41"/>
      <c r="WNJ10" s="41"/>
      <c r="WNK10" s="41"/>
      <c r="WNL10" s="41"/>
      <c r="WNM10" s="41"/>
      <c r="WNN10" s="41"/>
      <c r="WNO10" s="41"/>
      <c r="WNP10" s="41"/>
      <c r="WNQ10" s="41"/>
      <c r="WNR10" s="41"/>
      <c r="WNS10" s="41"/>
      <c r="WNT10" s="41"/>
      <c r="WNU10" s="41"/>
      <c r="WNV10" s="41"/>
      <c r="WNW10" s="41"/>
      <c r="WNX10" s="41"/>
      <c r="WNY10" s="41"/>
      <c r="WNZ10" s="41"/>
      <c r="WOA10" s="41"/>
      <c r="WOB10" s="41"/>
      <c r="WOC10" s="41"/>
      <c r="WOD10" s="41"/>
      <c r="WOE10" s="41"/>
      <c r="WOF10" s="41"/>
      <c r="WOG10" s="41"/>
      <c r="WOH10" s="41"/>
      <c r="WOI10" s="41"/>
      <c r="WOJ10" s="41"/>
      <c r="WOK10" s="41"/>
      <c r="WOL10" s="41"/>
      <c r="WOM10" s="41"/>
      <c r="WON10" s="41"/>
      <c r="WOO10" s="41"/>
      <c r="WOP10" s="41"/>
      <c r="WOQ10" s="41"/>
      <c r="WOR10" s="41"/>
      <c r="WOS10" s="41"/>
      <c r="WOT10" s="41"/>
      <c r="WOU10" s="41"/>
      <c r="WOV10" s="41"/>
      <c r="WOW10" s="41"/>
      <c r="WOX10" s="41"/>
      <c r="WOY10" s="41"/>
      <c r="WOZ10" s="41"/>
      <c r="WPA10" s="41"/>
      <c r="WPB10" s="41"/>
      <c r="WPC10" s="41"/>
      <c r="WPD10" s="41"/>
      <c r="WPE10" s="41"/>
      <c r="WPF10" s="41"/>
      <c r="WPG10" s="41"/>
      <c r="WPH10" s="41"/>
      <c r="WPI10" s="41"/>
      <c r="WPJ10" s="41"/>
      <c r="WPK10" s="41"/>
      <c r="WPL10" s="41"/>
      <c r="WPM10" s="41"/>
      <c r="WPN10" s="41"/>
      <c r="WPO10" s="41"/>
      <c r="WPP10" s="41"/>
      <c r="WPQ10" s="41"/>
      <c r="WPR10" s="41"/>
      <c r="WPS10" s="41"/>
      <c r="WPT10" s="41"/>
      <c r="WPU10" s="41"/>
      <c r="WPV10" s="41"/>
      <c r="WPW10" s="41"/>
      <c r="WPX10" s="41"/>
      <c r="WPY10" s="41"/>
      <c r="WPZ10" s="41"/>
      <c r="WQA10" s="41"/>
      <c r="WQB10" s="41"/>
      <c r="WQC10" s="41"/>
      <c r="WQD10" s="41"/>
      <c r="WQE10" s="41"/>
      <c r="WQF10" s="41"/>
      <c r="WQG10" s="41"/>
      <c r="WQH10" s="41"/>
      <c r="WQI10" s="41"/>
      <c r="WQJ10" s="41"/>
      <c r="WQK10" s="41"/>
      <c r="WQL10" s="41"/>
      <c r="WQM10" s="41"/>
      <c r="WQN10" s="41"/>
      <c r="WQO10" s="41"/>
      <c r="WQP10" s="41"/>
      <c r="WQQ10" s="41"/>
      <c r="WQR10" s="41"/>
      <c r="WQS10" s="41"/>
      <c r="WQT10" s="41"/>
      <c r="WQU10" s="41"/>
      <c r="WQV10" s="41"/>
      <c r="WQW10" s="41"/>
      <c r="WQX10" s="41"/>
      <c r="WQY10" s="41"/>
      <c r="WQZ10" s="41"/>
      <c r="WRA10" s="41"/>
      <c r="WRB10" s="41"/>
      <c r="WRC10" s="41"/>
      <c r="WRD10" s="41"/>
      <c r="WRE10" s="41"/>
      <c r="WRF10" s="41"/>
      <c r="WRG10" s="41"/>
      <c r="WRH10" s="41"/>
      <c r="WRI10" s="41"/>
      <c r="WRJ10" s="41"/>
      <c r="WRK10" s="41"/>
      <c r="WRL10" s="41"/>
      <c r="WRM10" s="41"/>
      <c r="WRN10" s="41"/>
      <c r="WRO10" s="41"/>
      <c r="WRP10" s="41"/>
      <c r="WRQ10" s="41"/>
      <c r="WRR10" s="41"/>
      <c r="WRS10" s="41"/>
      <c r="WRT10" s="41"/>
      <c r="WRU10" s="41"/>
      <c r="WRV10" s="41"/>
      <c r="WRW10" s="41"/>
      <c r="WRX10" s="41"/>
      <c r="WRY10" s="41"/>
      <c r="WRZ10" s="41"/>
      <c r="WSA10" s="41"/>
      <c r="WSB10" s="41"/>
      <c r="WSC10" s="41"/>
      <c r="WSD10" s="41"/>
      <c r="WSE10" s="41"/>
      <c r="WSF10" s="41"/>
      <c r="WSG10" s="41"/>
      <c r="WSH10" s="41"/>
      <c r="WSI10" s="41"/>
      <c r="WSJ10" s="41"/>
      <c r="WSK10" s="41"/>
      <c r="WSL10" s="41"/>
      <c r="WSM10" s="41"/>
      <c r="WSN10" s="41"/>
      <c r="WSO10" s="41"/>
      <c r="WSP10" s="41"/>
      <c r="WSQ10" s="41"/>
      <c r="WSR10" s="41"/>
      <c r="WSS10" s="41"/>
      <c r="WST10" s="41"/>
      <c r="WSU10" s="41"/>
      <c r="WSV10" s="41"/>
      <c r="WSW10" s="41"/>
      <c r="WSX10" s="41"/>
      <c r="WSY10" s="41"/>
      <c r="WSZ10" s="41"/>
      <c r="WTA10" s="41"/>
      <c r="WTB10" s="41"/>
      <c r="WTC10" s="41"/>
      <c r="WTD10" s="41"/>
      <c r="WTE10" s="41"/>
      <c r="WTF10" s="41"/>
      <c r="WTG10" s="41"/>
      <c r="WTH10" s="41"/>
      <c r="WTI10" s="41"/>
      <c r="WTJ10" s="41"/>
      <c r="WTK10" s="41"/>
      <c r="WTL10" s="41"/>
      <c r="WTM10" s="41"/>
      <c r="WTN10" s="41"/>
      <c r="WTO10" s="41"/>
      <c r="WTP10" s="41"/>
      <c r="WTQ10" s="41"/>
      <c r="WTR10" s="41"/>
      <c r="WTS10" s="41"/>
      <c r="WTT10" s="41"/>
      <c r="WTU10" s="41"/>
      <c r="WTV10" s="41"/>
      <c r="WTW10" s="41"/>
      <c r="WTX10" s="41"/>
      <c r="WTY10" s="41"/>
      <c r="WTZ10" s="41"/>
      <c r="WUA10" s="41"/>
      <c r="WUB10" s="41"/>
      <c r="WUC10" s="41"/>
      <c r="WUD10" s="41"/>
      <c r="WUE10" s="41"/>
      <c r="WUF10" s="41"/>
      <c r="WUG10" s="41"/>
      <c r="WUH10" s="41"/>
      <c r="WUI10" s="41"/>
      <c r="WUJ10" s="41"/>
      <c r="WUK10" s="41"/>
      <c r="WUL10" s="41"/>
      <c r="WUM10" s="41"/>
      <c r="WUN10" s="41"/>
      <c r="WUO10" s="41"/>
      <c r="WUP10" s="41"/>
      <c r="WUQ10" s="41"/>
      <c r="WUR10" s="41"/>
      <c r="WUS10" s="41"/>
      <c r="WUT10" s="41"/>
      <c r="WUU10" s="41"/>
      <c r="WUV10" s="41"/>
      <c r="WUW10" s="41"/>
      <c r="WUX10" s="41"/>
      <c r="WUY10" s="41"/>
      <c r="WUZ10" s="41"/>
      <c r="WVA10" s="41"/>
      <c r="WVB10" s="41"/>
      <c r="WVC10" s="41"/>
      <c r="WVD10" s="41"/>
      <c r="WVE10" s="41"/>
      <c r="WVF10" s="41"/>
      <c r="WVG10" s="41"/>
      <c r="WVH10" s="41"/>
      <c r="WVI10" s="41"/>
      <c r="WVJ10" s="41"/>
      <c r="WVK10" s="41"/>
      <c r="WVL10" s="41"/>
      <c r="WVM10" s="41"/>
      <c r="WVN10" s="41"/>
      <c r="WVO10" s="41"/>
      <c r="WVP10" s="41"/>
      <c r="WVQ10" s="41"/>
      <c r="WVR10" s="41"/>
      <c r="WVS10" s="41"/>
      <c r="WVT10" s="41"/>
      <c r="WVU10" s="41"/>
      <c r="WVV10" s="41"/>
      <c r="WVW10" s="41"/>
      <c r="WVX10" s="41"/>
      <c r="WVY10" s="41"/>
      <c r="WVZ10" s="41"/>
      <c r="WWA10" s="41"/>
      <c r="WWB10" s="41"/>
      <c r="WWC10" s="41"/>
      <c r="WWD10" s="41"/>
      <c r="WWE10" s="41"/>
      <c r="WWF10" s="41"/>
      <c r="WWG10" s="41"/>
      <c r="WWH10" s="41"/>
      <c r="WWI10" s="41"/>
      <c r="WWJ10" s="41"/>
      <c r="WWK10" s="41"/>
      <c r="WWL10" s="41"/>
      <c r="WWM10" s="41"/>
      <c r="WWN10" s="41"/>
      <c r="WWO10" s="41"/>
      <c r="WWP10" s="41"/>
      <c r="WWQ10" s="41"/>
      <c r="WWR10" s="41"/>
      <c r="WWS10" s="41"/>
      <c r="WWT10" s="41"/>
      <c r="WWU10" s="41"/>
      <c r="WWV10" s="41"/>
      <c r="WWW10" s="41"/>
      <c r="WWX10" s="41"/>
      <c r="WWY10" s="41"/>
      <c r="WWZ10" s="41"/>
      <c r="WXA10" s="41"/>
      <c r="WXB10" s="41"/>
      <c r="WXC10" s="41"/>
      <c r="WXD10" s="41"/>
      <c r="WXE10" s="41"/>
      <c r="WXF10" s="41"/>
      <c r="WXG10" s="41"/>
      <c r="WXH10" s="41"/>
      <c r="WXI10" s="41"/>
      <c r="WXJ10" s="41"/>
      <c r="WXK10" s="41"/>
      <c r="WXL10" s="41"/>
      <c r="WXM10" s="41"/>
      <c r="WXN10" s="41"/>
      <c r="WXO10" s="41"/>
      <c r="WXP10" s="41"/>
      <c r="WXQ10" s="41"/>
      <c r="WXR10" s="41"/>
      <c r="WXS10" s="41"/>
      <c r="WXT10" s="41"/>
      <c r="WXU10" s="41"/>
      <c r="WXV10" s="41"/>
      <c r="WXW10" s="41"/>
      <c r="WXX10" s="41"/>
      <c r="WXY10" s="41"/>
      <c r="WXZ10" s="41"/>
      <c r="WYA10" s="41"/>
      <c r="WYB10" s="41"/>
      <c r="WYC10" s="41"/>
      <c r="WYD10" s="41"/>
      <c r="WYE10" s="41"/>
      <c r="WYF10" s="41"/>
      <c r="WYG10" s="41"/>
      <c r="WYH10" s="41"/>
      <c r="WYI10" s="41"/>
      <c r="WYJ10" s="41"/>
      <c r="WYK10" s="41"/>
      <c r="WYL10" s="41"/>
      <c r="WYM10" s="41"/>
      <c r="WYN10" s="41"/>
      <c r="WYO10" s="41"/>
      <c r="WYP10" s="41"/>
      <c r="WYQ10" s="41"/>
      <c r="WYR10" s="41"/>
      <c r="WYS10" s="41"/>
      <c r="WYT10" s="41"/>
      <c r="WYU10" s="41"/>
      <c r="WYV10" s="41"/>
      <c r="WYW10" s="41"/>
      <c r="WYX10" s="41"/>
      <c r="WYY10" s="41"/>
      <c r="WYZ10" s="41"/>
      <c r="WZA10" s="41"/>
      <c r="WZB10" s="41"/>
      <c r="WZC10" s="41"/>
      <c r="WZD10" s="41"/>
      <c r="WZE10" s="41"/>
      <c r="WZF10" s="41"/>
      <c r="WZG10" s="41"/>
      <c r="WZH10" s="41"/>
      <c r="WZI10" s="41"/>
      <c r="WZJ10" s="41"/>
      <c r="WZK10" s="41"/>
      <c r="WZL10" s="41"/>
      <c r="WZM10" s="41"/>
      <c r="WZN10" s="41"/>
      <c r="WZO10" s="41"/>
      <c r="WZP10" s="41"/>
      <c r="WZQ10" s="41"/>
      <c r="WZR10" s="41"/>
      <c r="WZS10" s="41"/>
      <c r="WZT10" s="41"/>
      <c r="WZU10" s="41"/>
      <c r="WZV10" s="41"/>
      <c r="WZW10" s="41"/>
      <c r="WZX10" s="41"/>
      <c r="WZY10" s="41"/>
      <c r="WZZ10" s="41"/>
      <c r="XAA10" s="41"/>
      <c r="XAB10" s="41"/>
      <c r="XAC10" s="41"/>
      <c r="XAD10" s="41"/>
      <c r="XAE10" s="41"/>
      <c r="XAF10" s="41"/>
      <c r="XAG10" s="41"/>
      <c r="XAH10" s="41"/>
      <c r="XAI10" s="41"/>
      <c r="XAJ10" s="41"/>
      <c r="XAK10" s="41"/>
      <c r="XAL10" s="41"/>
      <c r="XAM10" s="41"/>
      <c r="XAN10" s="41"/>
      <c r="XAO10" s="41"/>
      <c r="XAP10" s="41"/>
      <c r="XAQ10" s="41"/>
      <c r="XAR10" s="41"/>
      <c r="XAS10" s="41"/>
      <c r="XAT10" s="41"/>
      <c r="XAU10" s="41"/>
      <c r="XAV10" s="41"/>
      <c r="XAW10" s="41"/>
      <c r="XAX10" s="41"/>
      <c r="XAY10" s="41"/>
      <c r="XAZ10" s="41"/>
      <c r="XBA10" s="41"/>
      <c r="XBB10" s="41"/>
      <c r="XBC10" s="41"/>
      <c r="XBD10" s="41"/>
      <c r="XBE10" s="41"/>
      <c r="XBF10" s="41"/>
      <c r="XBG10" s="41"/>
      <c r="XBH10" s="41"/>
      <c r="XBI10" s="41"/>
      <c r="XBJ10" s="41"/>
      <c r="XBK10" s="41"/>
      <c r="XBL10" s="41"/>
      <c r="XBM10" s="41"/>
      <c r="XBN10" s="41"/>
      <c r="XBO10" s="41"/>
      <c r="XBP10" s="41"/>
      <c r="XBQ10" s="41"/>
      <c r="XBR10" s="41"/>
      <c r="XBS10" s="41"/>
      <c r="XBT10" s="41"/>
      <c r="XBU10" s="41"/>
      <c r="XBV10" s="41"/>
      <c r="XBW10" s="41"/>
      <c r="XBX10" s="41"/>
      <c r="XBY10" s="41"/>
      <c r="XBZ10" s="41"/>
      <c r="XCA10" s="41"/>
      <c r="XCB10" s="41"/>
      <c r="XCC10" s="41"/>
      <c r="XCD10" s="41"/>
      <c r="XCE10" s="41"/>
      <c r="XCF10" s="41"/>
      <c r="XCG10" s="41"/>
      <c r="XCH10" s="41"/>
      <c r="XCI10" s="41"/>
      <c r="XCJ10" s="41"/>
      <c r="XCK10" s="41"/>
      <c r="XCL10" s="41"/>
      <c r="XCM10" s="41"/>
      <c r="XCN10" s="41"/>
      <c r="XCO10" s="41"/>
      <c r="XCP10" s="41"/>
      <c r="XCQ10" s="41"/>
      <c r="XCR10" s="41"/>
      <c r="XCS10" s="41"/>
      <c r="XCT10" s="41"/>
      <c r="XCU10" s="41"/>
      <c r="XCV10" s="41"/>
      <c r="XCW10" s="41"/>
      <c r="XCX10" s="41"/>
      <c r="XCY10" s="41"/>
      <c r="XCZ10" s="41"/>
      <c r="XDA10" s="41"/>
      <c r="XDB10" s="41"/>
      <c r="XDC10" s="41"/>
      <c r="XDD10" s="41"/>
      <c r="XDE10" s="41"/>
      <c r="XDF10" s="41"/>
      <c r="XDG10" s="41"/>
      <c r="XDH10" s="41"/>
      <c r="XDI10" s="41"/>
      <c r="XDJ10" s="41"/>
      <c r="XDK10" s="41"/>
      <c r="XDL10" s="41"/>
      <c r="XDM10" s="41"/>
      <c r="XDN10" s="41"/>
      <c r="XDO10" s="41"/>
      <c r="XDP10" s="41"/>
      <c r="XDQ10" s="41"/>
      <c r="XDR10" s="41"/>
      <c r="XDS10" s="41"/>
      <c r="XDT10" s="41"/>
      <c r="XDU10" s="41"/>
      <c r="XDV10" s="41"/>
      <c r="XDW10" s="41"/>
      <c r="XDX10" s="41"/>
      <c r="XDY10" s="41"/>
      <c r="XDZ10" s="41"/>
      <c r="XEA10" s="41"/>
      <c r="XEB10" s="41"/>
      <c r="XEC10" s="41"/>
      <c r="XED10" s="41"/>
      <c r="XEE10" s="41"/>
      <c r="XEF10" s="41"/>
      <c r="XEG10" s="41"/>
      <c r="XEH10" s="41"/>
      <c r="XEI10" s="41"/>
      <c r="XEJ10" s="41"/>
      <c r="XEK10" s="41"/>
      <c r="XEL10" s="41"/>
      <c r="XEM10" s="41"/>
      <c r="XEN10" s="41"/>
      <c r="XEO10" s="41"/>
      <c r="XEP10" s="41"/>
    </row>
    <row r="11" spans="2:16370" ht="45" customHeight="1" thickBot="1">
      <c r="B11" s="244" t="s">
        <v>162</v>
      </c>
      <c r="C11" s="245" t="s">
        <v>322</v>
      </c>
      <c r="D11" s="245" t="s">
        <v>323</v>
      </c>
      <c r="E11" s="245" t="s">
        <v>323</v>
      </c>
      <c r="F11" s="245" t="s">
        <v>323</v>
      </c>
      <c r="G11" s="245" t="s">
        <v>323</v>
      </c>
      <c r="H11" s="245" t="s">
        <v>323</v>
      </c>
      <c r="I11" s="245" t="s">
        <v>323</v>
      </c>
      <c r="J11" s="245" t="s">
        <v>323</v>
      </c>
      <c r="K11" s="245" t="s">
        <v>323</v>
      </c>
      <c r="L11" s="245" t="s">
        <v>323</v>
      </c>
      <c r="M11" s="245" t="s">
        <v>323</v>
      </c>
      <c r="N11" s="245" t="s">
        <v>323</v>
      </c>
      <c r="O11" s="245" t="s">
        <v>323</v>
      </c>
      <c r="P11" s="245" t="s">
        <v>323</v>
      </c>
      <c r="Q11" s="245" t="s">
        <v>323</v>
      </c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  <c r="IW11" s="41"/>
      <c r="IX11" s="41"/>
      <c r="IY11" s="41"/>
      <c r="IZ11" s="41"/>
      <c r="JA11" s="41"/>
      <c r="JB11" s="41"/>
      <c r="JC11" s="41"/>
      <c r="JD11" s="41"/>
      <c r="JE11" s="41"/>
      <c r="JF11" s="41"/>
      <c r="JG11" s="41"/>
      <c r="JH11" s="41"/>
      <c r="JI11" s="41"/>
      <c r="JJ11" s="41"/>
      <c r="JK11" s="41"/>
      <c r="JL11" s="41"/>
      <c r="JM11" s="41"/>
      <c r="JN11" s="41"/>
      <c r="JO11" s="41"/>
      <c r="JP11" s="41"/>
      <c r="JQ11" s="41"/>
      <c r="JR11" s="41"/>
      <c r="JS11" s="41"/>
      <c r="JT11" s="41"/>
      <c r="JU11" s="41"/>
      <c r="JV11" s="41"/>
      <c r="JW11" s="41"/>
      <c r="JX11" s="41"/>
      <c r="JY11" s="41"/>
      <c r="JZ11" s="41"/>
      <c r="KA11" s="41"/>
      <c r="KB11" s="41"/>
      <c r="KC11" s="41"/>
      <c r="KD11" s="41"/>
      <c r="KE11" s="41"/>
      <c r="KF11" s="41"/>
      <c r="KG11" s="41"/>
      <c r="KH11" s="41"/>
      <c r="KI11" s="41"/>
      <c r="KJ11" s="41"/>
      <c r="KK11" s="41"/>
      <c r="KL11" s="41"/>
      <c r="KM11" s="41"/>
      <c r="KN11" s="41"/>
      <c r="KO11" s="41"/>
      <c r="KP11" s="41"/>
      <c r="KQ11" s="41"/>
      <c r="KR11" s="41"/>
      <c r="KS11" s="41"/>
      <c r="KT11" s="41"/>
      <c r="KU11" s="41"/>
      <c r="KV11" s="41"/>
      <c r="KW11" s="41"/>
      <c r="KX11" s="41"/>
      <c r="KY11" s="41"/>
      <c r="KZ11" s="41"/>
      <c r="LA11" s="41"/>
      <c r="LB11" s="41"/>
      <c r="LC11" s="41"/>
      <c r="LD11" s="41"/>
      <c r="LE11" s="41"/>
      <c r="LF11" s="41"/>
      <c r="LG11" s="41"/>
      <c r="LH11" s="41"/>
      <c r="LI11" s="41"/>
      <c r="LJ11" s="41"/>
      <c r="LK11" s="41"/>
      <c r="LL11" s="41"/>
      <c r="LM11" s="41"/>
      <c r="LN11" s="41"/>
      <c r="LO11" s="41"/>
      <c r="LP11" s="41"/>
      <c r="LQ11" s="41"/>
      <c r="LR11" s="41"/>
      <c r="LS11" s="41"/>
      <c r="LT11" s="41"/>
      <c r="LU11" s="41"/>
      <c r="LV11" s="41"/>
      <c r="LW11" s="41"/>
      <c r="LX11" s="41"/>
      <c r="LY11" s="41"/>
      <c r="LZ11" s="41"/>
      <c r="MA11" s="41"/>
      <c r="MB11" s="41"/>
      <c r="MC11" s="41"/>
      <c r="MD11" s="41"/>
      <c r="ME11" s="41"/>
      <c r="MF11" s="41"/>
      <c r="MG11" s="41"/>
      <c r="MH11" s="41"/>
      <c r="MI11" s="41"/>
      <c r="MJ11" s="41"/>
      <c r="MK11" s="41"/>
      <c r="ML11" s="41"/>
      <c r="MM11" s="41"/>
      <c r="MN11" s="41"/>
      <c r="MO11" s="41"/>
      <c r="MP11" s="41"/>
      <c r="MQ11" s="41"/>
      <c r="MR11" s="41"/>
      <c r="MS11" s="41"/>
      <c r="MT11" s="41"/>
      <c r="MU11" s="41"/>
      <c r="MV11" s="41"/>
      <c r="MW11" s="41"/>
      <c r="MX11" s="41"/>
      <c r="MY11" s="41"/>
      <c r="MZ11" s="41"/>
      <c r="NA11" s="41"/>
      <c r="NB11" s="41"/>
      <c r="NC11" s="41"/>
      <c r="ND11" s="41"/>
      <c r="NE11" s="41"/>
      <c r="NF11" s="41"/>
      <c r="NG11" s="41"/>
      <c r="NH11" s="41"/>
      <c r="NI11" s="41"/>
      <c r="NJ11" s="41"/>
      <c r="NK11" s="41"/>
      <c r="NL11" s="41"/>
      <c r="NM11" s="41"/>
      <c r="NN11" s="41"/>
      <c r="NO11" s="41"/>
      <c r="NP11" s="41"/>
      <c r="NQ11" s="41"/>
      <c r="NR11" s="41"/>
      <c r="NS11" s="41"/>
      <c r="NT11" s="41"/>
      <c r="NU11" s="41"/>
      <c r="NV11" s="41"/>
      <c r="NW11" s="41"/>
      <c r="NX11" s="41"/>
      <c r="NY11" s="41"/>
      <c r="NZ11" s="41"/>
      <c r="OA11" s="41"/>
      <c r="OB11" s="41"/>
      <c r="OC11" s="41"/>
      <c r="OD11" s="41"/>
      <c r="OE11" s="41"/>
      <c r="OF11" s="41"/>
      <c r="OG11" s="41"/>
      <c r="OH11" s="41"/>
      <c r="OI11" s="41"/>
      <c r="OJ11" s="41"/>
      <c r="OK11" s="41"/>
      <c r="OL11" s="41"/>
      <c r="OM11" s="41"/>
      <c r="ON11" s="41"/>
      <c r="OO11" s="41"/>
      <c r="OP11" s="41"/>
      <c r="OQ11" s="41"/>
      <c r="OR11" s="41"/>
      <c r="OS11" s="41"/>
      <c r="OT11" s="41"/>
      <c r="OU11" s="41"/>
      <c r="OV11" s="41"/>
      <c r="OW11" s="41"/>
      <c r="OX11" s="41"/>
      <c r="OY11" s="41"/>
      <c r="OZ11" s="41"/>
      <c r="PA11" s="41"/>
      <c r="PB11" s="41"/>
      <c r="PC11" s="41"/>
      <c r="PD11" s="41"/>
      <c r="PE11" s="41"/>
      <c r="PF11" s="41"/>
      <c r="PG11" s="41"/>
      <c r="PH11" s="41"/>
      <c r="PI11" s="41"/>
      <c r="PJ11" s="41"/>
      <c r="PK11" s="41"/>
      <c r="PL11" s="41"/>
      <c r="PM11" s="41"/>
      <c r="PN11" s="41"/>
      <c r="PO11" s="41"/>
      <c r="PP11" s="41"/>
      <c r="PQ11" s="41"/>
      <c r="PR11" s="41"/>
      <c r="PS11" s="41"/>
      <c r="PT11" s="41"/>
      <c r="PU11" s="41"/>
      <c r="PV11" s="41"/>
      <c r="PW11" s="41"/>
      <c r="PX11" s="41"/>
      <c r="PY11" s="41"/>
      <c r="PZ11" s="41"/>
      <c r="QA11" s="41"/>
      <c r="QB11" s="41"/>
      <c r="QC11" s="41"/>
      <c r="QD11" s="41"/>
      <c r="QE11" s="41"/>
      <c r="QF11" s="41"/>
      <c r="QG11" s="41"/>
      <c r="QH11" s="41"/>
      <c r="QI11" s="41"/>
      <c r="QJ11" s="41"/>
      <c r="QK11" s="41"/>
      <c r="QL11" s="41"/>
      <c r="QM11" s="41"/>
      <c r="QN11" s="41"/>
      <c r="QO11" s="41"/>
      <c r="QP11" s="41"/>
      <c r="QQ11" s="41"/>
      <c r="QR11" s="41"/>
      <c r="QS11" s="41"/>
      <c r="QT11" s="41"/>
      <c r="QU11" s="41"/>
      <c r="QV11" s="41"/>
      <c r="QW11" s="41"/>
      <c r="QX11" s="41"/>
      <c r="QY11" s="41"/>
      <c r="QZ11" s="41"/>
      <c r="RA11" s="41"/>
      <c r="RB11" s="41"/>
      <c r="RC11" s="41"/>
      <c r="RD11" s="41"/>
      <c r="RE11" s="41"/>
      <c r="RF11" s="41"/>
      <c r="RG11" s="41"/>
      <c r="RH11" s="41"/>
      <c r="RI11" s="41"/>
      <c r="RJ11" s="41"/>
      <c r="RK11" s="41"/>
      <c r="RL11" s="41"/>
      <c r="RM11" s="41"/>
      <c r="RN11" s="41"/>
      <c r="RO11" s="41"/>
      <c r="RP11" s="41"/>
      <c r="RQ11" s="41"/>
      <c r="RR11" s="41"/>
      <c r="RS11" s="41"/>
      <c r="RT11" s="41"/>
      <c r="RU11" s="41"/>
      <c r="RV11" s="41"/>
      <c r="RW11" s="41"/>
      <c r="RX11" s="41"/>
      <c r="RY11" s="41"/>
      <c r="RZ11" s="41"/>
      <c r="SA11" s="41"/>
      <c r="SB11" s="41"/>
      <c r="SC11" s="41"/>
      <c r="SD11" s="41"/>
      <c r="SE11" s="41"/>
      <c r="SF11" s="41"/>
      <c r="SG11" s="41"/>
      <c r="SH11" s="41"/>
      <c r="SI11" s="41"/>
      <c r="SJ11" s="41"/>
      <c r="SK11" s="41"/>
      <c r="SL11" s="41"/>
      <c r="SM11" s="41"/>
      <c r="SN11" s="41"/>
      <c r="SO11" s="41"/>
      <c r="SP11" s="41"/>
      <c r="SQ11" s="41"/>
      <c r="SR11" s="41"/>
      <c r="SS11" s="41"/>
      <c r="ST11" s="41"/>
      <c r="SU11" s="41"/>
      <c r="SV11" s="41"/>
      <c r="SW11" s="41"/>
      <c r="SX11" s="41"/>
      <c r="SY11" s="41"/>
      <c r="SZ11" s="41"/>
      <c r="TA11" s="41"/>
      <c r="TB11" s="41"/>
      <c r="TC11" s="41"/>
      <c r="TD11" s="41"/>
      <c r="TE11" s="41"/>
      <c r="TF11" s="41"/>
      <c r="TG11" s="41"/>
      <c r="TH11" s="41"/>
      <c r="TI11" s="41"/>
      <c r="TJ11" s="41"/>
      <c r="TK11" s="41"/>
      <c r="TL11" s="41"/>
      <c r="TM11" s="41"/>
      <c r="TN11" s="41"/>
      <c r="TO11" s="41"/>
      <c r="TP11" s="41"/>
      <c r="TQ11" s="41"/>
      <c r="TR11" s="41"/>
      <c r="TS11" s="41"/>
      <c r="TT11" s="41"/>
      <c r="TU11" s="41"/>
      <c r="TV11" s="41"/>
      <c r="TW11" s="41"/>
      <c r="TX11" s="41"/>
      <c r="TY11" s="41"/>
      <c r="TZ11" s="41"/>
      <c r="UA11" s="41"/>
      <c r="UB11" s="41"/>
      <c r="UC11" s="41"/>
      <c r="UD11" s="41"/>
      <c r="UE11" s="41"/>
      <c r="UF11" s="41"/>
      <c r="UG11" s="41"/>
      <c r="UH11" s="41"/>
      <c r="UI11" s="41"/>
      <c r="UJ11" s="41"/>
      <c r="UK11" s="41"/>
      <c r="UL11" s="41"/>
      <c r="UM11" s="41"/>
      <c r="UN11" s="41"/>
      <c r="UO11" s="41"/>
      <c r="UP11" s="41"/>
      <c r="UQ11" s="41"/>
      <c r="UR11" s="41"/>
      <c r="US11" s="41"/>
      <c r="UT11" s="41"/>
      <c r="UU11" s="41"/>
      <c r="UV11" s="41"/>
      <c r="UW11" s="41"/>
      <c r="UX11" s="41"/>
      <c r="UY11" s="41"/>
      <c r="UZ11" s="41"/>
      <c r="VA11" s="41"/>
      <c r="VB11" s="41"/>
      <c r="VC11" s="41"/>
      <c r="VD11" s="41"/>
      <c r="VE11" s="41"/>
      <c r="VF11" s="41"/>
      <c r="VG11" s="41"/>
      <c r="VH11" s="41"/>
      <c r="VI11" s="41"/>
      <c r="VJ11" s="41"/>
      <c r="VK11" s="41"/>
      <c r="VL11" s="41"/>
      <c r="VM11" s="41"/>
      <c r="VN11" s="41"/>
      <c r="VO11" s="41"/>
      <c r="VP11" s="41"/>
      <c r="VQ11" s="41"/>
      <c r="VR11" s="41"/>
      <c r="VS11" s="41"/>
      <c r="VT11" s="41"/>
      <c r="VU11" s="41"/>
      <c r="VV11" s="41"/>
      <c r="VW11" s="41"/>
      <c r="VX11" s="41"/>
      <c r="VY11" s="41"/>
      <c r="VZ11" s="41"/>
      <c r="WA11" s="41"/>
      <c r="WB11" s="41"/>
      <c r="WC11" s="41"/>
      <c r="WD11" s="41"/>
      <c r="WE11" s="41"/>
      <c r="WF11" s="41"/>
      <c r="WG11" s="41"/>
      <c r="WH11" s="41"/>
      <c r="WI11" s="41"/>
      <c r="WJ11" s="41"/>
      <c r="WK11" s="41"/>
      <c r="WL11" s="41"/>
      <c r="WM11" s="41"/>
      <c r="WN11" s="41"/>
      <c r="WO11" s="41"/>
      <c r="WP11" s="41"/>
      <c r="WQ11" s="41"/>
      <c r="WR11" s="41"/>
      <c r="WS11" s="41"/>
      <c r="WT11" s="41"/>
      <c r="WU11" s="41"/>
      <c r="WV11" s="41"/>
      <c r="WW11" s="41"/>
      <c r="WX11" s="41"/>
      <c r="WY11" s="41"/>
      <c r="WZ11" s="41"/>
      <c r="XA11" s="41"/>
      <c r="XB11" s="41"/>
      <c r="XC11" s="41"/>
      <c r="XD11" s="41"/>
      <c r="XE11" s="41"/>
      <c r="XF11" s="41"/>
      <c r="XG11" s="41"/>
      <c r="XH11" s="41"/>
      <c r="XI11" s="41"/>
      <c r="XJ11" s="41"/>
      <c r="XK11" s="41"/>
      <c r="XL11" s="41"/>
      <c r="XM11" s="41"/>
      <c r="XN11" s="41"/>
      <c r="XO11" s="41"/>
      <c r="XP11" s="41"/>
      <c r="XQ11" s="41"/>
      <c r="XR11" s="41"/>
      <c r="XS11" s="41"/>
      <c r="XT11" s="41"/>
      <c r="XU11" s="41"/>
      <c r="XV11" s="41"/>
      <c r="XW11" s="41"/>
      <c r="XX11" s="41"/>
      <c r="XY11" s="41"/>
      <c r="XZ11" s="41"/>
      <c r="YA11" s="41"/>
      <c r="YB11" s="41"/>
      <c r="YC11" s="41"/>
      <c r="YD11" s="41"/>
      <c r="YE11" s="41"/>
      <c r="YF11" s="41"/>
      <c r="YG11" s="41"/>
      <c r="YH11" s="41"/>
      <c r="YI11" s="41"/>
      <c r="YJ11" s="41"/>
      <c r="YK11" s="41"/>
      <c r="YL11" s="41"/>
      <c r="YM11" s="41"/>
      <c r="YN11" s="41"/>
      <c r="YO11" s="41"/>
      <c r="YP11" s="41"/>
      <c r="YQ11" s="41"/>
      <c r="YR11" s="41"/>
      <c r="YS11" s="41"/>
      <c r="YT11" s="41"/>
      <c r="YU11" s="41"/>
      <c r="YV11" s="41"/>
      <c r="YW11" s="41"/>
      <c r="YX11" s="41"/>
      <c r="YY11" s="41"/>
      <c r="YZ11" s="41"/>
      <c r="ZA11" s="41"/>
      <c r="ZB11" s="41"/>
      <c r="ZC11" s="41"/>
      <c r="ZD11" s="41"/>
      <c r="ZE11" s="41"/>
      <c r="ZF11" s="41"/>
      <c r="ZG11" s="41"/>
      <c r="ZH11" s="41"/>
      <c r="ZI11" s="41"/>
      <c r="ZJ11" s="41"/>
      <c r="ZK11" s="41"/>
      <c r="ZL11" s="41"/>
      <c r="ZM11" s="41"/>
      <c r="ZN11" s="41"/>
      <c r="ZO11" s="41"/>
      <c r="ZP11" s="41"/>
      <c r="ZQ11" s="41"/>
      <c r="ZR11" s="41"/>
      <c r="ZS11" s="41"/>
      <c r="ZT11" s="41"/>
      <c r="ZU11" s="41"/>
      <c r="ZV11" s="41"/>
      <c r="ZW11" s="41"/>
      <c r="ZX11" s="41"/>
      <c r="ZY11" s="41"/>
      <c r="ZZ11" s="41"/>
      <c r="AAA11" s="41"/>
      <c r="AAB11" s="41"/>
      <c r="AAC11" s="41"/>
      <c r="AAD11" s="41"/>
      <c r="AAE11" s="41"/>
      <c r="AAF11" s="41"/>
      <c r="AAG11" s="41"/>
      <c r="AAH11" s="41"/>
      <c r="AAI11" s="41"/>
      <c r="AAJ11" s="41"/>
      <c r="AAK11" s="41"/>
      <c r="AAL11" s="41"/>
      <c r="AAM11" s="41"/>
      <c r="AAN11" s="41"/>
      <c r="AAO11" s="41"/>
      <c r="AAP11" s="41"/>
      <c r="AAQ11" s="41"/>
      <c r="AAR11" s="41"/>
      <c r="AAS11" s="41"/>
      <c r="AAT11" s="41"/>
      <c r="AAU11" s="41"/>
      <c r="AAV11" s="41"/>
      <c r="AAW11" s="41"/>
      <c r="AAX11" s="41"/>
      <c r="AAY11" s="41"/>
      <c r="AAZ11" s="41"/>
      <c r="ABA11" s="41"/>
      <c r="ABB11" s="41"/>
      <c r="ABC11" s="41"/>
      <c r="ABD11" s="41"/>
      <c r="ABE11" s="41"/>
      <c r="ABF11" s="41"/>
      <c r="ABG11" s="41"/>
      <c r="ABH11" s="41"/>
      <c r="ABI11" s="41"/>
      <c r="ABJ11" s="41"/>
      <c r="ABK11" s="41"/>
      <c r="ABL11" s="41"/>
      <c r="ABM11" s="41"/>
      <c r="ABN11" s="41"/>
      <c r="ABO11" s="41"/>
      <c r="ABP11" s="41"/>
      <c r="ABQ11" s="41"/>
      <c r="ABR11" s="41"/>
      <c r="ABS11" s="41"/>
      <c r="ABT11" s="41"/>
      <c r="ABU11" s="41"/>
      <c r="ABV11" s="41"/>
      <c r="ABW11" s="41"/>
      <c r="ABX11" s="41"/>
      <c r="ABY11" s="41"/>
      <c r="ABZ11" s="41"/>
      <c r="ACA11" s="41"/>
      <c r="ACB11" s="41"/>
      <c r="ACC11" s="41"/>
      <c r="ACD11" s="41"/>
      <c r="ACE11" s="41"/>
      <c r="ACF11" s="41"/>
      <c r="ACG11" s="41"/>
      <c r="ACH11" s="41"/>
      <c r="ACI11" s="41"/>
      <c r="ACJ11" s="41"/>
      <c r="ACK11" s="41"/>
      <c r="ACL11" s="41"/>
      <c r="ACM11" s="41"/>
      <c r="ACN11" s="41"/>
      <c r="ACO11" s="41"/>
      <c r="ACP11" s="41"/>
      <c r="ACQ11" s="41"/>
      <c r="ACR11" s="41"/>
      <c r="ACS11" s="41"/>
      <c r="ACT11" s="41"/>
      <c r="ACU11" s="41"/>
      <c r="ACV11" s="41"/>
      <c r="ACW11" s="41"/>
      <c r="ACX11" s="41"/>
      <c r="ACY11" s="41"/>
      <c r="ACZ11" s="41"/>
      <c r="ADA11" s="41"/>
      <c r="ADB11" s="41"/>
      <c r="ADC11" s="41"/>
      <c r="ADD11" s="41"/>
      <c r="ADE11" s="41"/>
      <c r="ADF11" s="41"/>
      <c r="ADG11" s="41"/>
      <c r="ADH11" s="41"/>
      <c r="ADI11" s="41"/>
      <c r="ADJ11" s="41"/>
      <c r="ADK11" s="41"/>
      <c r="ADL11" s="41"/>
      <c r="ADM11" s="41"/>
      <c r="ADN11" s="41"/>
      <c r="ADO11" s="41"/>
      <c r="ADP11" s="41"/>
      <c r="ADQ11" s="41"/>
      <c r="ADR11" s="41"/>
      <c r="ADS11" s="41"/>
      <c r="ADT11" s="41"/>
      <c r="ADU11" s="41"/>
      <c r="ADV11" s="41"/>
      <c r="ADW11" s="41"/>
      <c r="ADX11" s="41"/>
      <c r="ADY11" s="41"/>
      <c r="ADZ11" s="41"/>
      <c r="AEA11" s="41"/>
      <c r="AEB11" s="41"/>
      <c r="AEC11" s="41"/>
      <c r="AED11" s="41"/>
      <c r="AEE11" s="41"/>
      <c r="AEF11" s="41"/>
      <c r="AEG11" s="41"/>
      <c r="AEH11" s="41"/>
      <c r="AEI11" s="41"/>
      <c r="AEJ11" s="41"/>
      <c r="AEK11" s="41"/>
      <c r="AEL11" s="41"/>
      <c r="AEM11" s="41"/>
      <c r="AEN11" s="41"/>
      <c r="AEO11" s="41"/>
      <c r="AEP11" s="41"/>
      <c r="AEQ11" s="41"/>
      <c r="AER11" s="41"/>
      <c r="AES11" s="41"/>
      <c r="AET11" s="41"/>
      <c r="AEU11" s="41"/>
      <c r="AEV11" s="41"/>
      <c r="AEW11" s="41"/>
      <c r="AEX11" s="41"/>
      <c r="AEY11" s="41"/>
      <c r="AEZ11" s="41"/>
      <c r="AFA11" s="41"/>
      <c r="AFB11" s="41"/>
      <c r="AFC11" s="41"/>
      <c r="AFD11" s="41"/>
      <c r="AFE11" s="41"/>
      <c r="AFF11" s="41"/>
      <c r="AFG11" s="41"/>
      <c r="AFH11" s="41"/>
      <c r="AFI11" s="41"/>
      <c r="AFJ11" s="41"/>
      <c r="AFK11" s="41"/>
      <c r="AFL11" s="41"/>
      <c r="AFM11" s="41"/>
      <c r="AFN11" s="41"/>
      <c r="AFO11" s="41"/>
      <c r="AFP11" s="41"/>
      <c r="AFQ11" s="41"/>
      <c r="AFR11" s="41"/>
      <c r="AFS11" s="41"/>
      <c r="AFT11" s="41"/>
      <c r="AFU11" s="41"/>
      <c r="AFV11" s="41"/>
      <c r="AFW11" s="41"/>
      <c r="AFX11" s="41"/>
      <c r="AFY11" s="41"/>
      <c r="AFZ11" s="41"/>
      <c r="AGA11" s="41"/>
      <c r="AGB11" s="41"/>
      <c r="AGC11" s="41"/>
      <c r="AGD11" s="41"/>
      <c r="AGE11" s="41"/>
      <c r="AGF11" s="41"/>
      <c r="AGG11" s="41"/>
      <c r="AGH11" s="41"/>
      <c r="AGI11" s="41"/>
      <c r="AGJ11" s="41"/>
      <c r="AGK11" s="41"/>
      <c r="AGL11" s="41"/>
      <c r="AGM11" s="41"/>
      <c r="AGN11" s="41"/>
      <c r="AGO11" s="41"/>
      <c r="AGP11" s="41"/>
      <c r="AGQ11" s="41"/>
      <c r="AGR11" s="41"/>
      <c r="AGS11" s="41"/>
      <c r="AGT11" s="41"/>
      <c r="AGU11" s="41"/>
      <c r="AGV11" s="41"/>
      <c r="AGW11" s="41"/>
      <c r="AGX11" s="41"/>
      <c r="AGY11" s="41"/>
      <c r="AGZ11" s="41"/>
      <c r="AHA11" s="41"/>
      <c r="AHB11" s="41"/>
      <c r="AHC11" s="41"/>
      <c r="AHD11" s="41"/>
      <c r="AHE11" s="41"/>
      <c r="AHF11" s="41"/>
      <c r="AHG11" s="41"/>
      <c r="AHH11" s="41"/>
      <c r="AHI11" s="41"/>
      <c r="AHJ11" s="41"/>
      <c r="AHK11" s="41"/>
      <c r="AHL11" s="41"/>
      <c r="AHM11" s="41"/>
      <c r="AHN11" s="41"/>
      <c r="AHO11" s="41"/>
      <c r="AHP11" s="41"/>
      <c r="AHQ11" s="41"/>
      <c r="AHR11" s="41"/>
      <c r="AHS11" s="41"/>
      <c r="AHT11" s="41"/>
      <c r="AHU11" s="41"/>
      <c r="AHV11" s="41"/>
      <c r="AHW11" s="41"/>
      <c r="AHX11" s="41"/>
      <c r="AHY11" s="41"/>
      <c r="AHZ11" s="41"/>
      <c r="AIA11" s="41"/>
      <c r="AIB11" s="41"/>
      <c r="AIC11" s="41"/>
      <c r="AID11" s="41"/>
      <c r="AIE11" s="41"/>
      <c r="AIF11" s="41"/>
      <c r="AIG11" s="41"/>
      <c r="AIH11" s="41"/>
      <c r="AII11" s="41"/>
      <c r="AIJ11" s="41"/>
      <c r="AIK11" s="41"/>
      <c r="AIL11" s="41"/>
      <c r="AIM11" s="41"/>
      <c r="AIN11" s="41"/>
      <c r="AIO11" s="41"/>
      <c r="AIP11" s="41"/>
      <c r="AIQ11" s="41"/>
      <c r="AIR11" s="41"/>
      <c r="AIS11" s="41"/>
      <c r="AIT11" s="41"/>
      <c r="AIU11" s="41"/>
      <c r="AIV11" s="41"/>
      <c r="AIW11" s="41"/>
      <c r="AIX11" s="41"/>
      <c r="AIY11" s="41"/>
      <c r="AIZ11" s="41"/>
      <c r="AJA11" s="41"/>
      <c r="AJB11" s="41"/>
      <c r="AJC11" s="41"/>
      <c r="AJD11" s="41"/>
      <c r="AJE11" s="41"/>
      <c r="AJF11" s="41"/>
      <c r="AJG11" s="41"/>
      <c r="AJH11" s="41"/>
      <c r="AJI11" s="41"/>
      <c r="AJJ11" s="41"/>
      <c r="AJK11" s="41"/>
      <c r="AJL11" s="41"/>
      <c r="AJM11" s="41"/>
      <c r="AJN11" s="41"/>
      <c r="AJO11" s="41"/>
      <c r="AJP11" s="41"/>
      <c r="AJQ11" s="41"/>
      <c r="AJR11" s="41"/>
      <c r="AJS11" s="41"/>
      <c r="AJT11" s="41"/>
      <c r="AJU11" s="41"/>
      <c r="AJV11" s="41"/>
      <c r="AJW11" s="41"/>
      <c r="AJX11" s="41"/>
      <c r="AJY11" s="41"/>
      <c r="AJZ11" s="41"/>
      <c r="AKA11" s="41"/>
      <c r="AKB11" s="41"/>
      <c r="AKC11" s="41"/>
      <c r="AKD11" s="41"/>
      <c r="AKE11" s="41"/>
      <c r="AKF11" s="41"/>
      <c r="AKG11" s="41"/>
      <c r="AKH11" s="41"/>
      <c r="AKI11" s="41"/>
      <c r="AKJ11" s="41"/>
      <c r="AKK11" s="41"/>
      <c r="AKL11" s="41"/>
      <c r="AKM11" s="41"/>
      <c r="AKN11" s="41"/>
      <c r="AKO11" s="41"/>
      <c r="AKP11" s="41"/>
      <c r="AKQ11" s="41"/>
      <c r="AKR11" s="41"/>
      <c r="AKS11" s="41"/>
      <c r="AKT11" s="41"/>
      <c r="AKU11" s="41"/>
      <c r="AKV11" s="41"/>
      <c r="AKW11" s="41"/>
      <c r="AKX11" s="41"/>
      <c r="AKY11" s="41"/>
      <c r="AKZ11" s="41"/>
      <c r="ALA11" s="41"/>
      <c r="ALB11" s="41"/>
      <c r="ALC11" s="41"/>
      <c r="ALD11" s="41"/>
      <c r="ALE11" s="41"/>
      <c r="ALF11" s="41"/>
      <c r="ALG11" s="41"/>
      <c r="ALH11" s="41"/>
      <c r="ALI11" s="41"/>
      <c r="ALJ11" s="41"/>
      <c r="ALK11" s="41"/>
      <c r="ALL11" s="41"/>
      <c r="ALM11" s="41"/>
      <c r="ALN11" s="41"/>
      <c r="ALO11" s="41"/>
      <c r="ALP11" s="41"/>
      <c r="ALQ11" s="41"/>
      <c r="ALR11" s="41"/>
      <c r="ALS11" s="41"/>
      <c r="ALT11" s="41"/>
      <c r="ALU11" s="41"/>
      <c r="ALV11" s="41"/>
      <c r="ALW11" s="41"/>
      <c r="ALX11" s="41"/>
      <c r="ALY11" s="41"/>
      <c r="ALZ11" s="41"/>
      <c r="AMA11" s="41"/>
      <c r="AMB11" s="41"/>
      <c r="AMC11" s="41"/>
      <c r="AMD11" s="41"/>
      <c r="AME11" s="41"/>
      <c r="AMF11" s="41"/>
      <c r="AMG11" s="41"/>
      <c r="AMH11" s="41"/>
      <c r="AMI11" s="41"/>
      <c r="AMJ11" s="41"/>
      <c r="AMK11" s="41"/>
      <c r="AML11" s="41"/>
      <c r="AMM11" s="41"/>
      <c r="AMN11" s="41"/>
      <c r="AMO11" s="41"/>
      <c r="AMP11" s="41"/>
      <c r="AMQ11" s="41"/>
      <c r="AMR11" s="41"/>
      <c r="AMS11" s="41"/>
      <c r="AMT11" s="41"/>
      <c r="AMU11" s="41"/>
      <c r="AMV11" s="41"/>
      <c r="AMW11" s="41"/>
      <c r="AMX11" s="41"/>
      <c r="AMY11" s="41"/>
      <c r="AMZ11" s="41"/>
      <c r="ANA11" s="41"/>
      <c r="ANB11" s="41"/>
      <c r="ANC11" s="41"/>
      <c r="AND11" s="41"/>
      <c r="ANE11" s="41"/>
      <c r="ANF11" s="41"/>
      <c r="ANG11" s="41"/>
      <c r="ANH11" s="41"/>
      <c r="ANI11" s="41"/>
      <c r="ANJ11" s="41"/>
      <c r="ANK11" s="41"/>
      <c r="ANL11" s="41"/>
      <c r="ANM11" s="41"/>
      <c r="ANN11" s="41"/>
      <c r="ANO11" s="41"/>
      <c r="ANP11" s="41"/>
      <c r="ANQ11" s="41"/>
      <c r="ANR11" s="41"/>
      <c r="ANS11" s="41"/>
      <c r="ANT11" s="41"/>
      <c r="ANU11" s="41"/>
      <c r="ANV11" s="41"/>
      <c r="ANW11" s="41"/>
      <c r="ANX11" s="41"/>
      <c r="ANY11" s="41"/>
      <c r="ANZ11" s="41"/>
      <c r="AOA11" s="41"/>
      <c r="AOB11" s="41"/>
      <c r="AOC11" s="41"/>
      <c r="AOD11" s="41"/>
      <c r="AOE11" s="41"/>
      <c r="AOF11" s="41"/>
      <c r="AOG11" s="41"/>
      <c r="AOH11" s="41"/>
      <c r="AOI11" s="41"/>
      <c r="AOJ11" s="41"/>
      <c r="AOK11" s="41"/>
      <c r="AOL11" s="41"/>
      <c r="AOM11" s="41"/>
      <c r="AON11" s="41"/>
      <c r="AOO11" s="41"/>
      <c r="AOP11" s="41"/>
      <c r="AOQ11" s="41"/>
      <c r="AOR11" s="41"/>
      <c r="AOS11" s="41"/>
      <c r="AOT11" s="41"/>
      <c r="AOU11" s="41"/>
      <c r="AOV11" s="41"/>
      <c r="AOW11" s="41"/>
      <c r="AOX11" s="41"/>
      <c r="AOY11" s="41"/>
      <c r="AOZ11" s="41"/>
      <c r="APA11" s="41"/>
      <c r="APB11" s="41"/>
      <c r="APC11" s="41"/>
      <c r="APD11" s="41"/>
      <c r="APE11" s="41"/>
      <c r="APF11" s="41"/>
      <c r="APG11" s="41"/>
      <c r="APH11" s="41"/>
      <c r="API11" s="41"/>
      <c r="APJ11" s="41"/>
      <c r="APK11" s="41"/>
      <c r="APL11" s="41"/>
      <c r="APM11" s="41"/>
      <c r="APN11" s="41"/>
      <c r="APO11" s="41"/>
      <c r="APP11" s="41"/>
      <c r="APQ11" s="41"/>
      <c r="APR11" s="41"/>
      <c r="APS11" s="41"/>
      <c r="APT11" s="41"/>
      <c r="APU11" s="41"/>
      <c r="APV11" s="41"/>
      <c r="APW11" s="41"/>
      <c r="APX11" s="41"/>
      <c r="APY11" s="41"/>
      <c r="APZ11" s="41"/>
      <c r="AQA11" s="41"/>
      <c r="AQB11" s="41"/>
      <c r="AQC11" s="41"/>
      <c r="AQD11" s="41"/>
      <c r="AQE11" s="41"/>
      <c r="AQF11" s="41"/>
      <c r="AQG11" s="41"/>
      <c r="AQH11" s="41"/>
      <c r="AQI11" s="41"/>
      <c r="AQJ11" s="41"/>
      <c r="AQK11" s="41"/>
      <c r="AQL11" s="41"/>
      <c r="AQM11" s="41"/>
      <c r="AQN11" s="41"/>
      <c r="AQO11" s="41"/>
      <c r="AQP11" s="41"/>
      <c r="AQQ11" s="41"/>
      <c r="AQR11" s="41"/>
      <c r="AQS11" s="41"/>
      <c r="AQT11" s="41"/>
      <c r="AQU11" s="41"/>
      <c r="AQV11" s="41"/>
      <c r="AQW11" s="41"/>
      <c r="AQX11" s="41"/>
      <c r="AQY11" s="41"/>
      <c r="AQZ11" s="41"/>
      <c r="ARA11" s="41"/>
      <c r="ARB11" s="41"/>
      <c r="ARC11" s="41"/>
      <c r="ARD11" s="41"/>
      <c r="ARE11" s="41"/>
      <c r="ARF11" s="41"/>
      <c r="ARG11" s="41"/>
      <c r="ARH11" s="41"/>
      <c r="ARI11" s="41"/>
      <c r="ARJ11" s="41"/>
      <c r="ARK11" s="41"/>
      <c r="ARL11" s="41"/>
      <c r="ARM11" s="41"/>
      <c r="ARN11" s="41"/>
      <c r="ARO11" s="41"/>
      <c r="ARP11" s="41"/>
      <c r="ARQ11" s="41"/>
      <c r="ARR11" s="41"/>
      <c r="ARS11" s="41"/>
      <c r="ART11" s="41"/>
      <c r="ARU11" s="41"/>
      <c r="ARV11" s="41"/>
      <c r="ARW11" s="41"/>
      <c r="ARX11" s="41"/>
      <c r="ARY11" s="41"/>
      <c r="ARZ11" s="41"/>
      <c r="ASA11" s="41"/>
      <c r="ASB11" s="41"/>
      <c r="ASC11" s="41"/>
      <c r="ASD11" s="41"/>
      <c r="ASE11" s="41"/>
      <c r="ASF11" s="41"/>
      <c r="ASG11" s="41"/>
      <c r="ASH11" s="41"/>
      <c r="ASI11" s="41"/>
      <c r="ASJ11" s="41"/>
      <c r="ASK11" s="41"/>
      <c r="ASL11" s="41"/>
      <c r="ASM11" s="41"/>
      <c r="ASN11" s="41"/>
      <c r="ASO11" s="41"/>
      <c r="ASP11" s="41"/>
      <c r="ASQ11" s="41"/>
      <c r="ASR11" s="41"/>
      <c r="ASS11" s="41"/>
      <c r="AST11" s="41"/>
      <c r="ASU11" s="41"/>
      <c r="ASV11" s="41"/>
      <c r="ASW11" s="41"/>
      <c r="ASX11" s="41"/>
      <c r="ASY11" s="41"/>
      <c r="ASZ11" s="41"/>
      <c r="ATA11" s="41"/>
      <c r="ATB11" s="41"/>
      <c r="ATC11" s="41"/>
      <c r="ATD11" s="41"/>
      <c r="ATE11" s="41"/>
      <c r="ATF11" s="41"/>
      <c r="ATG11" s="41"/>
      <c r="ATH11" s="41"/>
      <c r="ATI11" s="41"/>
      <c r="ATJ11" s="41"/>
      <c r="ATK11" s="41"/>
      <c r="ATL11" s="41"/>
      <c r="ATM11" s="41"/>
      <c r="ATN11" s="41"/>
      <c r="ATO11" s="41"/>
      <c r="ATP11" s="41"/>
      <c r="ATQ11" s="41"/>
      <c r="ATR11" s="41"/>
      <c r="ATS11" s="41"/>
      <c r="ATT11" s="41"/>
      <c r="ATU11" s="41"/>
      <c r="ATV11" s="41"/>
      <c r="ATW11" s="41"/>
      <c r="ATX11" s="41"/>
      <c r="ATY11" s="41"/>
      <c r="ATZ11" s="41"/>
      <c r="AUA11" s="41"/>
      <c r="AUB11" s="41"/>
      <c r="AUC11" s="41"/>
      <c r="AUD11" s="41"/>
      <c r="AUE11" s="41"/>
      <c r="AUF11" s="41"/>
      <c r="AUG11" s="41"/>
      <c r="AUH11" s="41"/>
      <c r="AUI11" s="41"/>
      <c r="AUJ11" s="41"/>
      <c r="AUK11" s="41"/>
      <c r="AUL11" s="41"/>
      <c r="AUM11" s="41"/>
      <c r="AUN11" s="41"/>
      <c r="AUO11" s="41"/>
      <c r="AUP11" s="41"/>
      <c r="AUQ11" s="41"/>
      <c r="AUR11" s="41"/>
      <c r="AUS11" s="41"/>
      <c r="AUT11" s="41"/>
      <c r="AUU11" s="41"/>
      <c r="AUV11" s="41"/>
      <c r="AUW11" s="41"/>
      <c r="AUX11" s="41"/>
      <c r="AUY11" s="41"/>
      <c r="AUZ11" s="41"/>
      <c r="AVA11" s="41"/>
      <c r="AVB11" s="41"/>
      <c r="AVC11" s="41"/>
      <c r="AVD11" s="41"/>
      <c r="AVE11" s="41"/>
      <c r="AVF11" s="41"/>
      <c r="AVG11" s="41"/>
      <c r="AVH11" s="41"/>
      <c r="AVI11" s="41"/>
      <c r="AVJ11" s="41"/>
      <c r="AVK11" s="41"/>
      <c r="AVL11" s="41"/>
      <c r="AVM11" s="41"/>
      <c r="AVN11" s="41"/>
      <c r="AVO11" s="41"/>
      <c r="AVP11" s="41"/>
      <c r="AVQ11" s="41"/>
      <c r="AVR11" s="41"/>
      <c r="AVS11" s="41"/>
      <c r="AVT11" s="41"/>
      <c r="AVU11" s="41"/>
      <c r="AVV11" s="41"/>
      <c r="AVW11" s="41"/>
      <c r="AVX11" s="41"/>
      <c r="AVY11" s="41"/>
      <c r="AVZ11" s="41"/>
      <c r="AWA11" s="41"/>
      <c r="AWB11" s="41"/>
      <c r="AWC11" s="41"/>
      <c r="AWD11" s="41"/>
      <c r="AWE11" s="41"/>
      <c r="AWF11" s="41"/>
      <c r="AWG11" s="41"/>
      <c r="AWH11" s="41"/>
      <c r="AWI11" s="41"/>
      <c r="AWJ11" s="41"/>
      <c r="AWK11" s="41"/>
      <c r="AWL11" s="41"/>
      <c r="AWM11" s="41"/>
      <c r="AWN11" s="41"/>
      <c r="AWO11" s="41"/>
      <c r="AWP11" s="41"/>
      <c r="AWQ11" s="41"/>
      <c r="AWR11" s="41"/>
      <c r="AWS11" s="41"/>
      <c r="AWT11" s="41"/>
      <c r="AWU11" s="41"/>
      <c r="AWV11" s="41"/>
      <c r="AWW11" s="41"/>
      <c r="AWX11" s="41"/>
      <c r="AWY11" s="41"/>
      <c r="AWZ11" s="41"/>
      <c r="AXA11" s="41"/>
      <c r="AXB11" s="41"/>
      <c r="AXC11" s="41"/>
      <c r="AXD11" s="41"/>
      <c r="AXE11" s="41"/>
      <c r="AXF11" s="41"/>
      <c r="AXG11" s="41"/>
      <c r="AXH11" s="41"/>
      <c r="AXI11" s="41"/>
      <c r="AXJ11" s="41"/>
      <c r="AXK11" s="41"/>
      <c r="AXL11" s="41"/>
      <c r="AXM11" s="41"/>
      <c r="AXN11" s="41"/>
      <c r="AXO11" s="41"/>
      <c r="AXP11" s="41"/>
      <c r="AXQ11" s="41"/>
      <c r="AXR11" s="41"/>
      <c r="AXS11" s="41"/>
      <c r="AXT11" s="41"/>
      <c r="AXU11" s="41"/>
      <c r="AXV11" s="41"/>
      <c r="AXW11" s="41"/>
      <c r="AXX11" s="41"/>
      <c r="AXY11" s="41"/>
      <c r="AXZ11" s="41"/>
      <c r="AYA11" s="41"/>
      <c r="AYB11" s="41"/>
      <c r="AYC11" s="41"/>
      <c r="AYD11" s="41"/>
      <c r="AYE11" s="41"/>
      <c r="AYF11" s="41"/>
      <c r="AYG11" s="41"/>
      <c r="AYH11" s="41"/>
      <c r="AYI11" s="41"/>
      <c r="AYJ11" s="41"/>
      <c r="AYK11" s="41"/>
      <c r="AYL11" s="41"/>
      <c r="AYM11" s="41"/>
      <c r="AYN11" s="41"/>
      <c r="AYO11" s="41"/>
      <c r="AYP11" s="41"/>
      <c r="AYQ11" s="41"/>
      <c r="AYR11" s="41"/>
      <c r="AYS11" s="41"/>
      <c r="AYT11" s="41"/>
      <c r="AYU11" s="41"/>
      <c r="AYV11" s="41"/>
      <c r="AYW11" s="41"/>
      <c r="AYX11" s="41"/>
      <c r="AYY11" s="41"/>
      <c r="AYZ11" s="41"/>
      <c r="AZA11" s="41"/>
      <c r="AZB11" s="41"/>
      <c r="AZC11" s="41"/>
      <c r="AZD11" s="41"/>
      <c r="AZE11" s="41"/>
      <c r="AZF11" s="41"/>
      <c r="AZG11" s="41"/>
      <c r="AZH11" s="41"/>
      <c r="AZI11" s="41"/>
      <c r="AZJ11" s="41"/>
      <c r="AZK11" s="41"/>
      <c r="AZL11" s="41"/>
      <c r="AZM11" s="41"/>
      <c r="AZN11" s="41"/>
      <c r="AZO11" s="41"/>
      <c r="AZP11" s="41"/>
      <c r="AZQ11" s="41"/>
      <c r="AZR11" s="41"/>
      <c r="AZS11" s="41"/>
      <c r="AZT11" s="41"/>
      <c r="AZU11" s="41"/>
      <c r="AZV11" s="41"/>
      <c r="AZW11" s="41"/>
      <c r="AZX11" s="41"/>
      <c r="AZY11" s="41"/>
      <c r="AZZ11" s="41"/>
      <c r="BAA11" s="41"/>
      <c r="BAB11" s="41"/>
      <c r="BAC11" s="41"/>
      <c r="BAD11" s="41"/>
      <c r="BAE11" s="41"/>
      <c r="BAF11" s="41"/>
      <c r="BAG11" s="41"/>
      <c r="BAH11" s="41"/>
      <c r="BAI11" s="41"/>
      <c r="BAJ11" s="41"/>
      <c r="BAK11" s="41"/>
      <c r="BAL11" s="41"/>
      <c r="BAM11" s="41"/>
      <c r="BAN11" s="41"/>
      <c r="BAO11" s="41"/>
      <c r="BAP11" s="41"/>
      <c r="BAQ11" s="41"/>
      <c r="BAR11" s="41"/>
      <c r="BAS11" s="41"/>
      <c r="BAT11" s="41"/>
      <c r="BAU11" s="41"/>
      <c r="BAV11" s="41"/>
      <c r="BAW11" s="41"/>
      <c r="BAX11" s="41"/>
      <c r="BAY11" s="41"/>
      <c r="BAZ11" s="41"/>
      <c r="BBA11" s="41"/>
      <c r="BBB11" s="41"/>
      <c r="BBC11" s="41"/>
      <c r="BBD11" s="41"/>
      <c r="BBE11" s="41"/>
      <c r="BBF11" s="41"/>
      <c r="BBG11" s="41"/>
      <c r="BBH11" s="41"/>
      <c r="BBI11" s="41"/>
      <c r="BBJ11" s="41"/>
      <c r="BBK11" s="41"/>
      <c r="BBL11" s="41"/>
      <c r="BBM11" s="41"/>
      <c r="BBN11" s="41"/>
      <c r="BBO11" s="41"/>
      <c r="BBP11" s="41"/>
      <c r="BBQ11" s="41"/>
      <c r="BBR11" s="41"/>
      <c r="BBS11" s="41"/>
      <c r="BBT11" s="41"/>
      <c r="BBU11" s="41"/>
      <c r="BBV11" s="41"/>
      <c r="BBW11" s="41"/>
      <c r="BBX11" s="41"/>
      <c r="BBY11" s="41"/>
      <c r="BBZ11" s="41"/>
      <c r="BCA11" s="41"/>
      <c r="BCB11" s="41"/>
      <c r="BCC11" s="41"/>
      <c r="BCD11" s="41"/>
      <c r="BCE11" s="41"/>
      <c r="BCF11" s="41"/>
      <c r="BCG11" s="41"/>
      <c r="BCH11" s="41"/>
      <c r="BCI11" s="41"/>
      <c r="BCJ11" s="41"/>
      <c r="BCK11" s="41"/>
      <c r="BCL11" s="41"/>
      <c r="BCM11" s="41"/>
      <c r="BCN11" s="41"/>
      <c r="BCO11" s="41"/>
      <c r="BCP11" s="41"/>
      <c r="BCQ11" s="41"/>
      <c r="BCR11" s="41"/>
      <c r="BCS11" s="41"/>
      <c r="BCT11" s="41"/>
      <c r="BCU11" s="41"/>
      <c r="BCV11" s="41"/>
      <c r="BCW11" s="41"/>
      <c r="BCX11" s="41"/>
      <c r="BCY11" s="41"/>
      <c r="BCZ11" s="41"/>
      <c r="BDA11" s="41"/>
      <c r="BDB11" s="41"/>
      <c r="BDC11" s="41"/>
      <c r="BDD11" s="41"/>
      <c r="BDE11" s="41"/>
      <c r="BDF11" s="41"/>
      <c r="BDG11" s="41"/>
      <c r="BDH11" s="41"/>
      <c r="BDI11" s="41"/>
      <c r="BDJ11" s="41"/>
      <c r="BDK11" s="41"/>
      <c r="BDL11" s="41"/>
      <c r="BDM11" s="41"/>
      <c r="BDN11" s="41"/>
      <c r="BDO11" s="41"/>
      <c r="BDP11" s="41"/>
      <c r="BDQ11" s="41"/>
      <c r="BDR11" s="41"/>
      <c r="BDS11" s="41"/>
      <c r="BDT11" s="41"/>
      <c r="BDU11" s="41"/>
      <c r="BDV11" s="41"/>
      <c r="BDW11" s="41"/>
      <c r="BDX11" s="41"/>
      <c r="BDY11" s="41"/>
      <c r="BDZ11" s="41"/>
      <c r="BEA11" s="41"/>
      <c r="BEB11" s="41"/>
      <c r="BEC11" s="41"/>
      <c r="BED11" s="41"/>
      <c r="BEE11" s="41"/>
      <c r="BEF11" s="41"/>
      <c r="BEG11" s="41"/>
      <c r="BEH11" s="41"/>
      <c r="BEI11" s="41"/>
      <c r="BEJ11" s="41"/>
      <c r="BEK11" s="41"/>
      <c r="BEL11" s="41"/>
      <c r="BEM11" s="41"/>
      <c r="BEN11" s="41"/>
      <c r="BEO11" s="41"/>
      <c r="BEP11" s="41"/>
      <c r="BEQ11" s="41"/>
      <c r="BER11" s="41"/>
      <c r="BES11" s="41"/>
      <c r="BET11" s="41"/>
      <c r="BEU11" s="41"/>
      <c r="BEV11" s="41"/>
      <c r="BEW11" s="41"/>
      <c r="BEX11" s="41"/>
      <c r="BEY11" s="41"/>
      <c r="BEZ11" s="41"/>
      <c r="BFA11" s="41"/>
      <c r="BFB11" s="41"/>
      <c r="BFC11" s="41"/>
      <c r="BFD11" s="41"/>
      <c r="BFE11" s="41"/>
      <c r="BFF11" s="41"/>
      <c r="BFG11" s="41"/>
      <c r="BFH11" s="41"/>
      <c r="BFI11" s="41"/>
      <c r="BFJ11" s="41"/>
      <c r="BFK11" s="41"/>
      <c r="BFL11" s="41"/>
      <c r="BFM11" s="41"/>
      <c r="BFN11" s="41"/>
      <c r="BFO11" s="41"/>
      <c r="BFP11" s="41"/>
      <c r="BFQ11" s="41"/>
      <c r="BFR11" s="41"/>
      <c r="BFS11" s="41"/>
      <c r="BFT11" s="41"/>
      <c r="BFU11" s="41"/>
      <c r="BFV11" s="41"/>
      <c r="BFW11" s="41"/>
      <c r="BFX11" s="41"/>
      <c r="BFY11" s="41"/>
      <c r="BFZ11" s="41"/>
      <c r="BGA11" s="41"/>
      <c r="BGB11" s="41"/>
      <c r="BGC11" s="41"/>
      <c r="BGD11" s="41"/>
      <c r="BGE11" s="41"/>
      <c r="BGF11" s="41"/>
      <c r="BGG11" s="41"/>
      <c r="BGH11" s="41"/>
      <c r="BGI11" s="41"/>
      <c r="BGJ11" s="41"/>
      <c r="BGK11" s="41"/>
      <c r="BGL11" s="41"/>
      <c r="BGM11" s="41"/>
      <c r="BGN11" s="41"/>
      <c r="BGO11" s="41"/>
      <c r="BGP11" s="41"/>
      <c r="BGQ11" s="41"/>
      <c r="BGR11" s="41"/>
      <c r="BGS11" s="41"/>
      <c r="BGT11" s="41"/>
      <c r="BGU11" s="41"/>
      <c r="BGV11" s="41"/>
      <c r="BGW11" s="41"/>
      <c r="BGX11" s="41"/>
      <c r="BGY11" s="41"/>
      <c r="BGZ11" s="41"/>
      <c r="BHA11" s="41"/>
      <c r="BHB11" s="41"/>
      <c r="BHC11" s="41"/>
      <c r="BHD11" s="41"/>
      <c r="BHE11" s="41"/>
      <c r="BHF11" s="41"/>
      <c r="BHG11" s="41"/>
      <c r="BHH11" s="41"/>
      <c r="BHI11" s="41"/>
      <c r="BHJ11" s="41"/>
      <c r="BHK11" s="41"/>
      <c r="BHL11" s="41"/>
      <c r="BHM11" s="41"/>
      <c r="BHN11" s="41"/>
      <c r="BHO11" s="41"/>
      <c r="BHP11" s="41"/>
      <c r="BHQ11" s="41"/>
      <c r="BHR11" s="41"/>
      <c r="BHS11" s="41"/>
      <c r="BHT11" s="41"/>
      <c r="BHU11" s="41"/>
      <c r="BHV11" s="41"/>
      <c r="BHW11" s="41"/>
      <c r="BHX11" s="41"/>
      <c r="BHY11" s="41"/>
      <c r="BHZ11" s="41"/>
      <c r="BIA11" s="41"/>
      <c r="BIB11" s="41"/>
      <c r="BIC11" s="41"/>
      <c r="BID11" s="41"/>
      <c r="BIE11" s="41"/>
      <c r="BIF11" s="41"/>
      <c r="BIG11" s="41"/>
      <c r="BIH11" s="41"/>
      <c r="BII11" s="41"/>
      <c r="BIJ11" s="41"/>
      <c r="BIK11" s="41"/>
      <c r="BIL11" s="41"/>
      <c r="BIM11" s="41"/>
      <c r="BIN11" s="41"/>
      <c r="BIO11" s="41"/>
      <c r="BIP11" s="41"/>
      <c r="BIQ11" s="41"/>
      <c r="BIR11" s="41"/>
      <c r="BIS11" s="41"/>
      <c r="BIT11" s="41"/>
      <c r="BIU11" s="41"/>
      <c r="BIV11" s="41"/>
      <c r="BIW11" s="41"/>
      <c r="BIX11" s="41"/>
      <c r="BIY11" s="41"/>
      <c r="BIZ11" s="41"/>
      <c r="BJA11" s="41"/>
      <c r="BJB11" s="41"/>
      <c r="BJC11" s="41"/>
      <c r="BJD11" s="41"/>
      <c r="BJE11" s="41"/>
      <c r="BJF11" s="41"/>
      <c r="BJG11" s="41"/>
      <c r="BJH11" s="41"/>
      <c r="BJI11" s="41"/>
      <c r="BJJ11" s="41"/>
      <c r="BJK11" s="41"/>
      <c r="BJL11" s="41"/>
      <c r="BJM11" s="41"/>
      <c r="BJN11" s="41"/>
      <c r="BJO11" s="41"/>
      <c r="BJP11" s="41"/>
      <c r="BJQ11" s="41"/>
      <c r="BJR11" s="41"/>
      <c r="BJS11" s="41"/>
      <c r="BJT11" s="41"/>
      <c r="BJU11" s="41"/>
      <c r="BJV11" s="41"/>
      <c r="BJW11" s="41"/>
      <c r="BJX11" s="41"/>
      <c r="BJY11" s="41"/>
      <c r="BJZ11" s="41"/>
      <c r="BKA11" s="41"/>
      <c r="BKB11" s="41"/>
      <c r="BKC11" s="41"/>
      <c r="BKD11" s="41"/>
      <c r="BKE11" s="41"/>
      <c r="BKF11" s="41"/>
      <c r="BKG11" s="41"/>
      <c r="BKH11" s="41"/>
      <c r="BKI11" s="41"/>
      <c r="BKJ11" s="41"/>
      <c r="BKK11" s="41"/>
      <c r="BKL11" s="41"/>
      <c r="BKM11" s="41"/>
      <c r="BKN11" s="41"/>
      <c r="BKO11" s="41"/>
      <c r="BKP11" s="41"/>
      <c r="BKQ11" s="41"/>
      <c r="BKR11" s="41"/>
      <c r="BKS11" s="41"/>
      <c r="BKT11" s="41"/>
      <c r="BKU11" s="41"/>
      <c r="BKV11" s="41"/>
      <c r="BKW11" s="41"/>
      <c r="BKX11" s="41"/>
      <c r="BKY11" s="41"/>
      <c r="BKZ11" s="41"/>
      <c r="BLA11" s="41"/>
      <c r="BLB11" s="41"/>
      <c r="BLC11" s="41"/>
      <c r="BLD11" s="41"/>
      <c r="BLE11" s="41"/>
      <c r="BLF11" s="41"/>
      <c r="BLG11" s="41"/>
      <c r="BLH11" s="41"/>
      <c r="BLI11" s="41"/>
      <c r="BLJ11" s="41"/>
      <c r="BLK11" s="41"/>
      <c r="BLL11" s="41"/>
      <c r="BLM11" s="41"/>
      <c r="BLN11" s="41"/>
      <c r="BLO11" s="41"/>
      <c r="BLP11" s="41"/>
      <c r="BLQ11" s="41"/>
      <c r="BLR11" s="41"/>
      <c r="BLS11" s="41"/>
      <c r="BLT11" s="41"/>
      <c r="BLU11" s="41"/>
      <c r="BLV11" s="41"/>
      <c r="BLW11" s="41"/>
      <c r="BLX11" s="41"/>
      <c r="BLY11" s="41"/>
      <c r="BLZ11" s="41"/>
      <c r="BMA11" s="41"/>
      <c r="BMB11" s="41"/>
      <c r="BMC11" s="41"/>
      <c r="BMD11" s="41"/>
      <c r="BME11" s="41"/>
      <c r="BMF11" s="41"/>
      <c r="BMG11" s="41"/>
      <c r="BMH11" s="41"/>
      <c r="BMI11" s="41"/>
      <c r="BMJ11" s="41"/>
      <c r="BMK11" s="41"/>
      <c r="BML11" s="41"/>
      <c r="BMM11" s="41"/>
      <c r="BMN11" s="41"/>
      <c r="BMO11" s="41"/>
      <c r="BMP11" s="41"/>
      <c r="BMQ11" s="41"/>
      <c r="BMR11" s="41"/>
      <c r="BMS11" s="41"/>
      <c r="BMT11" s="41"/>
      <c r="BMU11" s="41"/>
      <c r="BMV11" s="41"/>
      <c r="BMW11" s="41"/>
      <c r="BMX11" s="41"/>
      <c r="BMY11" s="41"/>
      <c r="BMZ11" s="41"/>
      <c r="BNA11" s="41"/>
      <c r="BNB11" s="41"/>
      <c r="BNC11" s="41"/>
      <c r="BND11" s="41"/>
      <c r="BNE11" s="41"/>
      <c r="BNF11" s="41"/>
      <c r="BNG11" s="41"/>
      <c r="BNH11" s="41"/>
      <c r="BNI11" s="41"/>
      <c r="BNJ11" s="41"/>
      <c r="BNK11" s="41"/>
      <c r="BNL11" s="41"/>
      <c r="BNM11" s="41"/>
      <c r="BNN11" s="41"/>
      <c r="BNO11" s="41"/>
      <c r="BNP11" s="41"/>
      <c r="BNQ11" s="41"/>
      <c r="BNR11" s="41"/>
      <c r="BNS11" s="41"/>
      <c r="BNT11" s="41"/>
      <c r="BNU11" s="41"/>
      <c r="BNV11" s="41"/>
      <c r="BNW11" s="41"/>
      <c r="BNX11" s="41"/>
      <c r="BNY11" s="41"/>
      <c r="BNZ11" s="41"/>
      <c r="BOA11" s="41"/>
      <c r="BOB11" s="41"/>
      <c r="BOC11" s="41"/>
      <c r="BOD11" s="41"/>
      <c r="BOE11" s="41"/>
      <c r="BOF11" s="41"/>
      <c r="BOG11" s="41"/>
      <c r="BOH11" s="41"/>
      <c r="BOI11" s="41"/>
      <c r="BOJ11" s="41"/>
      <c r="BOK11" s="41"/>
      <c r="BOL11" s="41"/>
      <c r="BOM11" s="41"/>
      <c r="BON11" s="41"/>
      <c r="BOO11" s="41"/>
      <c r="BOP11" s="41"/>
      <c r="BOQ11" s="41"/>
      <c r="BOR11" s="41"/>
      <c r="BOS11" s="41"/>
      <c r="BOT11" s="41"/>
      <c r="BOU11" s="41"/>
      <c r="BOV11" s="41"/>
      <c r="BOW11" s="41"/>
      <c r="BOX11" s="41"/>
      <c r="BOY11" s="41"/>
      <c r="BOZ11" s="41"/>
      <c r="BPA11" s="41"/>
      <c r="BPB11" s="41"/>
      <c r="BPC11" s="41"/>
      <c r="BPD11" s="41"/>
      <c r="BPE11" s="41"/>
      <c r="BPF11" s="41"/>
      <c r="BPG11" s="41"/>
      <c r="BPH11" s="41"/>
      <c r="BPI11" s="41"/>
      <c r="BPJ11" s="41"/>
      <c r="BPK11" s="41"/>
      <c r="BPL11" s="41"/>
      <c r="BPM11" s="41"/>
      <c r="BPN11" s="41"/>
      <c r="BPO11" s="41"/>
      <c r="BPP11" s="41"/>
      <c r="BPQ11" s="41"/>
      <c r="BPR11" s="41"/>
      <c r="BPS11" s="41"/>
      <c r="BPT11" s="41"/>
      <c r="BPU11" s="41"/>
      <c r="BPV11" s="41"/>
      <c r="BPW11" s="41"/>
      <c r="BPX11" s="41"/>
      <c r="BPY11" s="41"/>
      <c r="BPZ11" s="41"/>
      <c r="BQA11" s="41"/>
      <c r="BQB11" s="41"/>
      <c r="BQC11" s="41"/>
      <c r="BQD11" s="41"/>
      <c r="BQE11" s="41"/>
      <c r="BQF11" s="41"/>
      <c r="BQG11" s="41"/>
      <c r="BQH11" s="41"/>
      <c r="BQI11" s="41"/>
      <c r="BQJ11" s="41"/>
      <c r="BQK11" s="41"/>
      <c r="BQL11" s="41"/>
      <c r="BQM11" s="41"/>
      <c r="BQN11" s="41"/>
      <c r="BQO11" s="41"/>
      <c r="BQP11" s="41"/>
      <c r="BQQ11" s="41"/>
      <c r="BQR11" s="41"/>
      <c r="BQS11" s="41"/>
      <c r="BQT11" s="41"/>
      <c r="BQU11" s="41"/>
      <c r="BQV11" s="41"/>
      <c r="BQW11" s="41"/>
      <c r="BQX11" s="41"/>
      <c r="BQY11" s="41"/>
      <c r="BQZ11" s="41"/>
      <c r="BRA11" s="41"/>
      <c r="BRB11" s="41"/>
      <c r="BRC11" s="41"/>
      <c r="BRD11" s="41"/>
      <c r="BRE11" s="41"/>
      <c r="BRF11" s="41"/>
      <c r="BRG11" s="41"/>
      <c r="BRH11" s="41"/>
      <c r="BRI11" s="41"/>
      <c r="BRJ11" s="41"/>
      <c r="BRK11" s="41"/>
      <c r="BRL11" s="41"/>
      <c r="BRM11" s="41"/>
      <c r="BRN11" s="41"/>
      <c r="BRO11" s="41"/>
      <c r="BRP11" s="41"/>
      <c r="BRQ11" s="41"/>
      <c r="BRR11" s="41"/>
      <c r="BRS11" s="41"/>
      <c r="BRT11" s="41"/>
      <c r="BRU11" s="41"/>
      <c r="BRV11" s="41"/>
      <c r="BRW11" s="41"/>
      <c r="BRX11" s="41"/>
      <c r="BRY11" s="41"/>
      <c r="BRZ11" s="41"/>
      <c r="BSA11" s="41"/>
      <c r="BSB11" s="41"/>
      <c r="BSC11" s="41"/>
      <c r="BSD11" s="41"/>
      <c r="BSE11" s="41"/>
      <c r="BSF11" s="41"/>
      <c r="BSG11" s="41"/>
      <c r="BSH11" s="41"/>
      <c r="BSI11" s="41"/>
      <c r="BSJ11" s="41"/>
      <c r="BSK11" s="41"/>
      <c r="BSL11" s="41"/>
      <c r="BSM11" s="41"/>
      <c r="BSN11" s="41"/>
      <c r="BSO11" s="41"/>
      <c r="BSP11" s="41"/>
      <c r="BSQ11" s="41"/>
      <c r="BSR11" s="41"/>
      <c r="BSS11" s="41"/>
      <c r="BST11" s="41"/>
      <c r="BSU11" s="41"/>
      <c r="BSV11" s="41"/>
      <c r="BSW11" s="41"/>
      <c r="BSX11" s="41"/>
      <c r="BSY11" s="41"/>
      <c r="BSZ11" s="41"/>
      <c r="BTA11" s="41"/>
      <c r="BTB11" s="41"/>
      <c r="BTC11" s="41"/>
      <c r="BTD11" s="41"/>
      <c r="BTE11" s="41"/>
      <c r="BTF11" s="41"/>
      <c r="BTG11" s="41"/>
      <c r="BTH11" s="41"/>
      <c r="BTI11" s="41"/>
      <c r="BTJ11" s="41"/>
      <c r="BTK11" s="41"/>
      <c r="BTL11" s="41"/>
      <c r="BTM11" s="41"/>
      <c r="BTN11" s="41"/>
      <c r="BTO11" s="41"/>
      <c r="BTP11" s="41"/>
      <c r="BTQ11" s="41"/>
      <c r="BTR11" s="41"/>
      <c r="BTS11" s="41"/>
      <c r="BTT11" s="41"/>
      <c r="BTU11" s="41"/>
      <c r="BTV11" s="41"/>
      <c r="BTW11" s="41"/>
      <c r="BTX11" s="41"/>
      <c r="BTY11" s="41"/>
      <c r="BTZ11" s="41"/>
      <c r="BUA11" s="41"/>
      <c r="BUB11" s="41"/>
      <c r="BUC11" s="41"/>
      <c r="BUD11" s="41"/>
      <c r="BUE11" s="41"/>
      <c r="BUF11" s="41"/>
      <c r="BUG11" s="41"/>
      <c r="BUH11" s="41"/>
      <c r="BUI11" s="41"/>
      <c r="BUJ11" s="41"/>
      <c r="BUK11" s="41"/>
      <c r="BUL11" s="41"/>
      <c r="BUM11" s="41"/>
      <c r="BUN11" s="41"/>
      <c r="BUO11" s="41"/>
      <c r="BUP11" s="41"/>
      <c r="BUQ11" s="41"/>
      <c r="BUR11" s="41"/>
      <c r="BUS11" s="41"/>
      <c r="BUT11" s="41"/>
      <c r="BUU11" s="41"/>
      <c r="BUV11" s="41"/>
      <c r="BUW11" s="41"/>
      <c r="BUX11" s="41"/>
      <c r="BUY11" s="41"/>
      <c r="BUZ11" s="41"/>
      <c r="BVA11" s="41"/>
      <c r="BVB11" s="41"/>
      <c r="BVC11" s="41"/>
      <c r="BVD11" s="41"/>
      <c r="BVE11" s="41"/>
      <c r="BVF11" s="41"/>
      <c r="BVG11" s="41"/>
      <c r="BVH11" s="41"/>
      <c r="BVI11" s="41"/>
      <c r="BVJ11" s="41"/>
      <c r="BVK11" s="41"/>
      <c r="BVL11" s="41"/>
      <c r="BVM11" s="41"/>
      <c r="BVN11" s="41"/>
      <c r="BVO11" s="41"/>
      <c r="BVP11" s="41"/>
      <c r="BVQ11" s="41"/>
      <c r="BVR11" s="41"/>
      <c r="BVS11" s="41"/>
      <c r="BVT11" s="41"/>
      <c r="BVU11" s="41"/>
      <c r="BVV11" s="41"/>
      <c r="BVW11" s="41"/>
      <c r="BVX11" s="41"/>
      <c r="BVY11" s="41"/>
      <c r="BVZ11" s="41"/>
      <c r="BWA11" s="41"/>
      <c r="BWB11" s="41"/>
      <c r="BWC11" s="41"/>
      <c r="BWD11" s="41"/>
      <c r="BWE11" s="41"/>
      <c r="BWF11" s="41"/>
      <c r="BWG11" s="41"/>
      <c r="BWH11" s="41"/>
      <c r="BWI11" s="41"/>
      <c r="BWJ11" s="41"/>
      <c r="BWK11" s="41"/>
      <c r="BWL11" s="41"/>
      <c r="BWM11" s="41"/>
      <c r="BWN11" s="41"/>
      <c r="BWO11" s="41"/>
      <c r="BWP11" s="41"/>
      <c r="BWQ11" s="41"/>
      <c r="BWR11" s="41"/>
      <c r="BWS11" s="41"/>
      <c r="BWT11" s="41"/>
      <c r="BWU11" s="41"/>
      <c r="BWV11" s="41"/>
      <c r="BWW11" s="41"/>
      <c r="BWX11" s="41"/>
      <c r="BWY11" s="41"/>
      <c r="BWZ11" s="41"/>
      <c r="BXA11" s="41"/>
      <c r="BXB11" s="41"/>
      <c r="BXC11" s="41"/>
      <c r="BXD11" s="41"/>
      <c r="BXE11" s="41"/>
      <c r="BXF11" s="41"/>
      <c r="BXG11" s="41"/>
      <c r="BXH11" s="41"/>
      <c r="BXI11" s="41"/>
      <c r="BXJ11" s="41"/>
      <c r="BXK11" s="41"/>
      <c r="BXL11" s="41"/>
      <c r="BXM11" s="41"/>
      <c r="BXN11" s="41"/>
      <c r="BXO11" s="41"/>
      <c r="BXP11" s="41"/>
      <c r="BXQ11" s="41"/>
      <c r="BXR11" s="41"/>
      <c r="BXS11" s="41"/>
      <c r="BXT11" s="41"/>
      <c r="BXU11" s="41"/>
      <c r="BXV11" s="41"/>
      <c r="BXW11" s="41"/>
      <c r="BXX11" s="41"/>
      <c r="BXY11" s="41"/>
      <c r="BXZ11" s="41"/>
      <c r="BYA11" s="41"/>
      <c r="BYB11" s="41"/>
      <c r="BYC11" s="41"/>
      <c r="BYD11" s="41"/>
      <c r="BYE11" s="41"/>
      <c r="BYF11" s="41"/>
      <c r="BYG11" s="41"/>
      <c r="BYH11" s="41"/>
      <c r="BYI11" s="41"/>
      <c r="BYJ11" s="41"/>
      <c r="BYK11" s="41"/>
      <c r="BYL11" s="41"/>
      <c r="BYM11" s="41"/>
      <c r="BYN11" s="41"/>
      <c r="BYO11" s="41"/>
      <c r="BYP11" s="41"/>
      <c r="BYQ11" s="41"/>
      <c r="BYR11" s="41"/>
      <c r="BYS11" s="41"/>
      <c r="BYT11" s="41"/>
      <c r="BYU11" s="41"/>
      <c r="BYV11" s="41"/>
      <c r="BYW11" s="41"/>
      <c r="BYX11" s="41"/>
      <c r="BYY11" s="41"/>
      <c r="BYZ11" s="41"/>
      <c r="BZA11" s="41"/>
      <c r="BZB11" s="41"/>
      <c r="BZC11" s="41"/>
      <c r="BZD11" s="41"/>
      <c r="BZE11" s="41"/>
      <c r="BZF11" s="41"/>
      <c r="BZG11" s="41"/>
      <c r="BZH11" s="41"/>
      <c r="BZI11" s="41"/>
      <c r="BZJ11" s="41"/>
      <c r="BZK11" s="41"/>
      <c r="BZL11" s="41"/>
      <c r="BZM11" s="41"/>
      <c r="BZN11" s="41"/>
      <c r="BZO11" s="41"/>
      <c r="BZP11" s="41"/>
      <c r="BZQ11" s="41"/>
      <c r="BZR11" s="41"/>
      <c r="BZS11" s="41"/>
      <c r="BZT11" s="41"/>
      <c r="BZU11" s="41"/>
      <c r="BZV11" s="41"/>
      <c r="BZW11" s="41"/>
      <c r="BZX11" s="41"/>
      <c r="BZY11" s="41"/>
      <c r="BZZ11" s="41"/>
      <c r="CAA11" s="41"/>
      <c r="CAB11" s="41"/>
      <c r="CAC11" s="41"/>
      <c r="CAD11" s="41"/>
      <c r="CAE11" s="41"/>
      <c r="CAF11" s="41"/>
      <c r="CAG11" s="41"/>
      <c r="CAH11" s="41"/>
      <c r="CAI11" s="41"/>
      <c r="CAJ11" s="41"/>
      <c r="CAK11" s="41"/>
      <c r="CAL11" s="41"/>
      <c r="CAM11" s="41"/>
      <c r="CAN11" s="41"/>
      <c r="CAO11" s="41"/>
      <c r="CAP11" s="41"/>
      <c r="CAQ11" s="41"/>
      <c r="CAR11" s="41"/>
      <c r="CAS11" s="41"/>
      <c r="CAT11" s="41"/>
      <c r="CAU11" s="41"/>
      <c r="CAV11" s="41"/>
      <c r="CAW11" s="41"/>
      <c r="CAX11" s="41"/>
      <c r="CAY11" s="41"/>
      <c r="CAZ11" s="41"/>
      <c r="CBA11" s="41"/>
      <c r="CBB11" s="41"/>
      <c r="CBC11" s="41"/>
      <c r="CBD11" s="41"/>
      <c r="CBE11" s="41"/>
      <c r="CBF11" s="41"/>
      <c r="CBG11" s="41"/>
      <c r="CBH11" s="41"/>
      <c r="CBI11" s="41"/>
      <c r="CBJ11" s="41"/>
      <c r="CBK11" s="41"/>
      <c r="CBL11" s="41"/>
      <c r="CBM11" s="41"/>
      <c r="CBN11" s="41"/>
      <c r="CBO11" s="41"/>
      <c r="CBP11" s="41"/>
      <c r="CBQ11" s="41"/>
      <c r="CBR11" s="41"/>
      <c r="CBS11" s="41"/>
      <c r="CBT11" s="41"/>
      <c r="CBU11" s="41"/>
      <c r="CBV11" s="41"/>
      <c r="CBW11" s="41"/>
      <c r="CBX11" s="41"/>
      <c r="CBY11" s="41"/>
      <c r="CBZ11" s="41"/>
      <c r="CCA11" s="41"/>
      <c r="CCB11" s="41"/>
      <c r="CCC11" s="41"/>
      <c r="CCD11" s="41"/>
      <c r="CCE11" s="41"/>
      <c r="CCF11" s="41"/>
      <c r="CCG11" s="41"/>
      <c r="CCH11" s="41"/>
      <c r="CCI11" s="41"/>
      <c r="CCJ11" s="41"/>
      <c r="CCK11" s="41"/>
      <c r="CCL11" s="41"/>
      <c r="CCM11" s="41"/>
      <c r="CCN11" s="41"/>
      <c r="CCO11" s="41"/>
      <c r="CCP11" s="41"/>
      <c r="CCQ11" s="41"/>
      <c r="CCR11" s="41"/>
      <c r="CCS11" s="41"/>
      <c r="CCT11" s="41"/>
      <c r="CCU11" s="41"/>
      <c r="CCV11" s="41"/>
      <c r="CCW11" s="41"/>
      <c r="CCX11" s="41"/>
      <c r="CCY11" s="41"/>
      <c r="CCZ11" s="41"/>
      <c r="CDA11" s="41"/>
      <c r="CDB11" s="41"/>
      <c r="CDC11" s="41"/>
      <c r="CDD11" s="41"/>
      <c r="CDE11" s="41"/>
      <c r="CDF11" s="41"/>
      <c r="CDG11" s="41"/>
      <c r="CDH11" s="41"/>
      <c r="CDI11" s="41"/>
      <c r="CDJ11" s="41"/>
      <c r="CDK11" s="41"/>
      <c r="CDL11" s="41"/>
      <c r="CDM11" s="41"/>
      <c r="CDN11" s="41"/>
      <c r="CDO11" s="41"/>
      <c r="CDP11" s="41"/>
      <c r="CDQ11" s="41"/>
      <c r="CDR11" s="41"/>
      <c r="CDS11" s="41"/>
      <c r="CDT11" s="41"/>
      <c r="CDU11" s="41"/>
      <c r="CDV11" s="41"/>
      <c r="CDW11" s="41"/>
      <c r="CDX11" s="41"/>
      <c r="CDY11" s="41"/>
      <c r="CDZ11" s="41"/>
      <c r="CEA11" s="41"/>
      <c r="CEB11" s="41"/>
      <c r="CEC11" s="41"/>
      <c r="CED11" s="41"/>
      <c r="CEE11" s="41"/>
      <c r="CEF11" s="41"/>
      <c r="CEG11" s="41"/>
      <c r="CEH11" s="41"/>
      <c r="CEI11" s="41"/>
      <c r="CEJ11" s="41"/>
      <c r="CEK11" s="41"/>
      <c r="CEL11" s="41"/>
      <c r="CEM11" s="41"/>
      <c r="CEN11" s="41"/>
      <c r="CEO11" s="41"/>
      <c r="CEP11" s="41"/>
      <c r="CEQ11" s="41"/>
      <c r="CER11" s="41"/>
      <c r="CES11" s="41"/>
      <c r="CET11" s="41"/>
      <c r="CEU11" s="41"/>
      <c r="CEV11" s="41"/>
      <c r="CEW11" s="41"/>
      <c r="CEX11" s="41"/>
      <c r="CEY11" s="41"/>
      <c r="CEZ11" s="41"/>
      <c r="CFA11" s="41"/>
      <c r="CFB11" s="41"/>
      <c r="CFC11" s="41"/>
      <c r="CFD11" s="41"/>
      <c r="CFE11" s="41"/>
      <c r="CFF11" s="41"/>
      <c r="CFG11" s="41"/>
      <c r="CFH11" s="41"/>
      <c r="CFI11" s="41"/>
      <c r="CFJ11" s="41"/>
      <c r="CFK11" s="41"/>
      <c r="CFL11" s="41"/>
      <c r="CFM11" s="41"/>
      <c r="CFN11" s="41"/>
      <c r="CFO11" s="41"/>
      <c r="CFP11" s="41"/>
      <c r="CFQ11" s="41"/>
      <c r="CFR11" s="41"/>
      <c r="CFS11" s="41"/>
      <c r="CFT11" s="41"/>
      <c r="CFU11" s="41"/>
      <c r="CFV11" s="41"/>
      <c r="CFW11" s="41"/>
      <c r="CFX11" s="41"/>
      <c r="CFY11" s="41"/>
      <c r="CFZ11" s="41"/>
      <c r="CGA11" s="41"/>
      <c r="CGB11" s="41"/>
      <c r="CGC11" s="41"/>
      <c r="CGD11" s="41"/>
      <c r="CGE11" s="41"/>
      <c r="CGF11" s="41"/>
      <c r="CGG11" s="41"/>
      <c r="CGH11" s="41"/>
      <c r="CGI11" s="41"/>
      <c r="CGJ11" s="41"/>
      <c r="CGK11" s="41"/>
      <c r="CGL11" s="41"/>
      <c r="CGM11" s="41"/>
      <c r="CGN11" s="41"/>
      <c r="CGO11" s="41"/>
      <c r="CGP11" s="41"/>
      <c r="CGQ11" s="41"/>
      <c r="CGR11" s="41"/>
      <c r="CGS11" s="41"/>
      <c r="CGT11" s="41"/>
      <c r="CGU11" s="41"/>
      <c r="CGV11" s="41"/>
      <c r="CGW11" s="41"/>
      <c r="CGX11" s="41"/>
      <c r="CGY11" s="41"/>
      <c r="CGZ11" s="41"/>
      <c r="CHA11" s="41"/>
      <c r="CHB11" s="41"/>
      <c r="CHC11" s="41"/>
      <c r="CHD11" s="41"/>
      <c r="CHE11" s="41"/>
      <c r="CHF11" s="41"/>
      <c r="CHG11" s="41"/>
      <c r="CHH11" s="41"/>
      <c r="CHI11" s="41"/>
      <c r="CHJ11" s="41"/>
      <c r="CHK11" s="41"/>
      <c r="CHL11" s="41"/>
      <c r="CHM11" s="41"/>
      <c r="CHN11" s="41"/>
      <c r="CHO11" s="41"/>
      <c r="CHP11" s="41"/>
      <c r="CHQ11" s="41"/>
      <c r="CHR11" s="41"/>
      <c r="CHS11" s="41"/>
      <c r="CHT11" s="41"/>
      <c r="CHU11" s="41"/>
      <c r="CHV11" s="41"/>
      <c r="CHW11" s="41"/>
      <c r="CHX11" s="41"/>
      <c r="CHY11" s="41"/>
      <c r="CHZ11" s="41"/>
      <c r="CIA11" s="41"/>
      <c r="CIB11" s="41"/>
      <c r="CIC11" s="41"/>
      <c r="CID11" s="41"/>
      <c r="CIE11" s="41"/>
      <c r="CIF11" s="41"/>
      <c r="CIG11" s="41"/>
      <c r="CIH11" s="41"/>
      <c r="CII11" s="41"/>
      <c r="CIJ11" s="41"/>
      <c r="CIK11" s="41"/>
      <c r="CIL11" s="41"/>
      <c r="CIM11" s="41"/>
      <c r="CIN11" s="41"/>
      <c r="CIO11" s="41"/>
      <c r="CIP11" s="41"/>
      <c r="CIQ11" s="41"/>
      <c r="CIR11" s="41"/>
      <c r="CIS11" s="41"/>
      <c r="CIT11" s="41"/>
      <c r="CIU11" s="41"/>
      <c r="CIV11" s="41"/>
      <c r="CIW11" s="41"/>
      <c r="CIX11" s="41"/>
      <c r="CIY11" s="41"/>
      <c r="CIZ11" s="41"/>
      <c r="CJA11" s="41"/>
      <c r="CJB11" s="41"/>
      <c r="CJC11" s="41"/>
      <c r="CJD11" s="41"/>
      <c r="CJE11" s="41"/>
      <c r="CJF11" s="41"/>
      <c r="CJG11" s="41"/>
      <c r="CJH11" s="41"/>
      <c r="CJI11" s="41"/>
      <c r="CJJ11" s="41"/>
      <c r="CJK11" s="41"/>
      <c r="CJL11" s="41"/>
      <c r="CJM11" s="41"/>
      <c r="CJN11" s="41"/>
      <c r="CJO11" s="41"/>
      <c r="CJP11" s="41"/>
      <c r="CJQ11" s="41"/>
      <c r="CJR11" s="41"/>
      <c r="CJS11" s="41"/>
      <c r="CJT11" s="41"/>
      <c r="CJU11" s="41"/>
      <c r="CJV11" s="41"/>
      <c r="CJW11" s="41"/>
      <c r="CJX11" s="41"/>
      <c r="CJY11" s="41"/>
      <c r="CJZ11" s="41"/>
      <c r="CKA11" s="41"/>
      <c r="CKB11" s="41"/>
      <c r="CKC11" s="41"/>
      <c r="CKD11" s="41"/>
      <c r="CKE11" s="41"/>
      <c r="CKF11" s="41"/>
      <c r="CKG11" s="41"/>
      <c r="CKH11" s="41"/>
      <c r="CKI11" s="41"/>
      <c r="CKJ11" s="41"/>
      <c r="CKK11" s="41"/>
      <c r="CKL11" s="41"/>
      <c r="CKM11" s="41"/>
      <c r="CKN11" s="41"/>
      <c r="CKO11" s="41"/>
      <c r="CKP11" s="41"/>
      <c r="CKQ11" s="41"/>
      <c r="CKR11" s="41"/>
      <c r="CKS11" s="41"/>
      <c r="CKT11" s="41"/>
      <c r="CKU11" s="41"/>
      <c r="CKV11" s="41"/>
      <c r="CKW11" s="41"/>
      <c r="CKX11" s="41"/>
      <c r="CKY11" s="41"/>
      <c r="CKZ11" s="41"/>
      <c r="CLA11" s="41"/>
      <c r="CLB11" s="41"/>
      <c r="CLC11" s="41"/>
      <c r="CLD11" s="41"/>
      <c r="CLE11" s="41"/>
      <c r="CLF11" s="41"/>
      <c r="CLG11" s="41"/>
      <c r="CLH11" s="41"/>
      <c r="CLI11" s="41"/>
      <c r="CLJ11" s="41"/>
      <c r="CLK11" s="41"/>
      <c r="CLL11" s="41"/>
      <c r="CLM11" s="41"/>
      <c r="CLN11" s="41"/>
      <c r="CLO11" s="41"/>
      <c r="CLP11" s="41"/>
      <c r="CLQ11" s="41"/>
      <c r="CLR11" s="41"/>
      <c r="CLS11" s="41"/>
      <c r="CLT11" s="41"/>
      <c r="CLU11" s="41"/>
      <c r="CLV11" s="41"/>
      <c r="CLW11" s="41"/>
      <c r="CLX11" s="41"/>
      <c r="CLY11" s="41"/>
      <c r="CLZ11" s="41"/>
      <c r="CMA11" s="41"/>
      <c r="CMB11" s="41"/>
      <c r="CMC11" s="41"/>
      <c r="CMD11" s="41"/>
      <c r="CME11" s="41"/>
      <c r="CMF11" s="41"/>
      <c r="CMG11" s="41"/>
      <c r="CMH11" s="41"/>
      <c r="CMI11" s="41"/>
      <c r="CMJ11" s="41"/>
      <c r="CMK11" s="41"/>
      <c r="CML11" s="41"/>
      <c r="CMM11" s="41"/>
      <c r="CMN11" s="41"/>
      <c r="CMO11" s="41"/>
      <c r="CMP11" s="41"/>
      <c r="CMQ11" s="41"/>
      <c r="CMR11" s="41"/>
      <c r="CMS11" s="41"/>
      <c r="CMT11" s="41"/>
      <c r="CMU11" s="41"/>
      <c r="CMV11" s="41"/>
      <c r="CMW11" s="41"/>
      <c r="CMX11" s="41"/>
      <c r="CMY11" s="41"/>
      <c r="CMZ11" s="41"/>
      <c r="CNA11" s="41"/>
      <c r="CNB11" s="41"/>
      <c r="CNC11" s="41"/>
      <c r="CND11" s="41"/>
      <c r="CNE11" s="41"/>
      <c r="CNF11" s="41"/>
      <c r="CNG11" s="41"/>
      <c r="CNH11" s="41"/>
      <c r="CNI11" s="41"/>
      <c r="CNJ11" s="41"/>
      <c r="CNK11" s="41"/>
      <c r="CNL11" s="41"/>
      <c r="CNM11" s="41"/>
      <c r="CNN11" s="41"/>
      <c r="CNO11" s="41"/>
      <c r="CNP11" s="41"/>
      <c r="CNQ11" s="41"/>
      <c r="CNR11" s="41"/>
      <c r="CNS11" s="41"/>
      <c r="CNT11" s="41"/>
      <c r="CNU11" s="41"/>
      <c r="CNV11" s="41"/>
      <c r="CNW11" s="41"/>
      <c r="CNX11" s="41"/>
      <c r="CNY11" s="41"/>
      <c r="CNZ11" s="41"/>
      <c r="COA11" s="41"/>
      <c r="COB11" s="41"/>
      <c r="COC11" s="41"/>
      <c r="COD11" s="41"/>
      <c r="COE11" s="41"/>
      <c r="COF11" s="41"/>
      <c r="COG11" s="41"/>
      <c r="COH11" s="41"/>
      <c r="COI11" s="41"/>
      <c r="COJ11" s="41"/>
      <c r="COK11" s="41"/>
      <c r="COL11" s="41"/>
      <c r="COM11" s="41"/>
      <c r="CON11" s="41"/>
      <c r="COO11" s="41"/>
      <c r="COP11" s="41"/>
      <c r="COQ11" s="41"/>
      <c r="COR11" s="41"/>
      <c r="COS11" s="41"/>
      <c r="COT11" s="41"/>
      <c r="COU11" s="41"/>
      <c r="COV11" s="41"/>
      <c r="COW11" s="41"/>
      <c r="COX11" s="41"/>
      <c r="COY11" s="41"/>
      <c r="COZ11" s="41"/>
      <c r="CPA11" s="41"/>
      <c r="CPB11" s="41"/>
      <c r="CPC11" s="41"/>
      <c r="CPD11" s="41"/>
      <c r="CPE11" s="41"/>
      <c r="CPF11" s="41"/>
      <c r="CPG11" s="41"/>
      <c r="CPH11" s="41"/>
      <c r="CPI11" s="41"/>
      <c r="CPJ11" s="41"/>
      <c r="CPK11" s="41"/>
      <c r="CPL11" s="41"/>
      <c r="CPM11" s="41"/>
      <c r="CPN11" s="41"/>
      <c r="CPO11" s="41"/>
      <c r="CPP11" s="41"/>
      <c r="CPQ11" s="41"/>
      <c r="CPR11" s="41"/>
      <c r="CPS11" s="41"/>
      <c r="CPT11" s="41"/>
      <c r="CPU11" s="41"/>
      <c r="CPV11" s="41"/>
      <c r="CPW11" s="41"/>
      <c r="CPX11" s="41"/>
      <c r="CPY11" s="41"/>
      <c r="CPZ11" s="41"/>
      <c r="CQA11" s="41"/>
      <c r="CQB11" s="41"/>
      <c r="CQC11" s="41"/>
      <c r="CQD11" s="41"/>
      <c r="CQE11" s="41"/>
      <c r="CQF11" s="41"/>
      <c r="CQG11" s="41"/>
      <c r="CQH11" s="41"/>
      <c r="CQI11" s="41"/>
      <c r="CQJ11" s="41"/>
      <c r="CQK11" s="41"/>
      <c r="CQL11" s="41"/>
      <c r="CQM11" s="41"/>
      <c r="CQN11" s="41"/>
      <c r="CQO11" s="41"/>
      <c r="CQP11" s="41"/>
      <c r="CQQ11" s="41"/>
      <c r="CQR11" s="41"/>
      <c r="CQS11" s="41"/>
      <c r="CQT11" s="41"/>
      <c r="CQU11" s="41"/>
      <c r="CQV11" s="41"/>
      <c r="CQW11" s="41"/>
      <c r="CQX11" s="41"/>
      <c r="CQY11" s="41"/>
      <c r="CQZ11" s="41"/>
      <c r="CRA11" s="41"/>
      <c r="CRB11" s="41"/>
      <c r="CRC11" s="41"/>
      <c r="CRD11" s="41"/>
      <c r="CRE11" s="41"/>
      <c r="CRF11" s="41"/>
      <c r="CRG11" s="41"/>
      <c r="CRH11" s="41"/>
      <c r="CRI11" s="41"/>
      <c r="CRJ11" s="41"/>
      <c r="CRK11" s="41"/>
      <c r="CRL11" s="41"/>
      <c r="CRM11" s="41"/>
      <c r="CRN11" s="41"/>
      <c r="CRO11" s="41"/>
      <c r="CRP11" s="41"/>
      <c r="CRQ11" s="41"/>
      <c r="CRR11" s="41"/>
      <c r="CRS11" s="41"/>
      <c r="CRT11" s="41"/>
      <c r="CRU11" s="41"/>
      <c r="CRV11" s="41"/>
      <c r="CRW11" s="41"/>
      <c r="CRX11" s="41"/>
      <c r="CRY11" s="41"/>
      <c r="CRZ11" s="41"/>
      <c r="CSA11" s="41"/>
      <c r="CSB11" s="41"/>
      <c r="CSC11" s="41"/>
      <c r="CSD11" s="41"/>
      <c r="CSE11" s="41"/>
      <c r="CSF11" s="41"/>
      <c r="CSG11" s="41"/>
      <c r="CSH11" s="41"/>
      <c r="CSI11" s="41"/>
      <c r="CSJ11" s="41"/>
      <c r="CSK11" s="41"/>
      <c r="CSL11" s="41"/>
      <c r="CSM11" s="41"/>
      <c r="CSN11" s="41"/>
      <c r="CSO11" s="41"/>
      <c r="CSP11" s="41"/>
      <c r="CSQ11" s="41"/>
      <c r="CSR11" s="41"/>
      <c r="CSS11" s="41"/>
      <c r="CST11" s="41"/>
      <c r="CSU11" s="41"/>
      <c r="CSV11" s="41"/>
      <c r="CSW11" s="41"/>
      <c r="CSX11" s="41"/>
      <c r="CSY11" s="41"/>
      <c r="CSZ11" s="41"/>
      <c r="CTA11" s="41"/>
      <c r="CTB11" s="41"/>
      <c r="CTC11" s="41"/>
      <c r="CTD11" s="41"/>
      <c r="CTE11" s="41"/>
      <c r="CTF11" s="41"/>
      <c r="CTG11" s="41"/>
      <c r="CTH11" s="41"/>
      <c r="CTI11" s="41"/>
      <c r="CTJ11" s="41"/>
      <c r="CTK11" s="41"/>
      <c r="CTL11" s="41"/>
      <c r="CTM11" s="41"/>
      <c r="CTN11" s="41"/>
      <c r="CTO11" s="41"/>
      <c r="CTP11" s="41"/>
      <c r="CTQ11" s="41"/>
      <c r="CTR11" s="41"/>
      <c r="CTS11" s="41"/>
      <c r="CTT11" s="41"/>
      <c r="CTU11" s="41"/>
      <c r="CTV11" s="41"/>
      <c r="CTW11" s="41"/>
      <c r="CTX11" s="41"/>
      <c r="CTY11" s="41"/>
      <c r="CTZ11" s="41"/>
      <c r="CUA11" s="41"/>
      <c r="CUB11" s="41"/>
      <c r="CUC11" s="41"/>
      <c r="CUD11" s="41"/>
      <c r="CUE11" s="41"/>
      <c r="CUF11" s="41"/>
      <c r="CUG11" s="41"/>
      <c r="CUH11" s="41"/>
      <c r="CUI11" s="41"/>
      <c r="CUJ11" s="41"/>
      <c r="CUK11" s="41"/>
      <c r="CUL11" s="41"/>
      <c r="CUM11" s="41"/>
      <c r="CUN11" s="41"/>
      <c r="CUO11" s="41"/>
      <c r="CUP11" s="41"/>
      <c r="CUQ11" s="41"/>
      <c r="CUR11" s="41"/>
      <c r="CUS11" s="41"/>
      <c r="CUT11" s="41"/>
      <c r="CUU11" s="41"/>
      <c r="CUV11" s="41"/>
      <c r="CUW11" s="41"/>
      <c r="CUX11" s="41"/>
      <c r="CUY11" s="41"/>
      <c r="CUZ11" s="41"/>
      <c r="CVA11" s="41"/>
      <c r="CVB11" s="41"/>
      <c r="CVC11" s="41"/>
      <c r="CVD11" s="41"/>
      <c r="CVE11" s="41"/>
      <c r="CVF11" s="41"/>
      <c r="CVG11" s="41"/>
      <c r="CVH11" s="41"/>
      <c r="CVI11" s="41"/>
      <c r="CVJ11" s="41"/>
      <c r="CVK11" s="41"/>
      <c r="CVL11" s="41"/>
      <c r="CVM11" s="41"/>
      <c r="CVN11" s="41"/>
      <c r="CVO11" s="41"/>
      <c r="CVP11" s="41"/>
      <c r="CVQ11" s="41"/>
      <c r="CVR11" s="41"/>
      <c r="CVS11" s="41"/>
      <c r="CVT11" s="41"/>
      <c r="CVU11" s="41"/>
      <c r="CVV11" s="41"/>
      <c r="CVW11" s="41"/>
      <c r="CVX11" s="41"/>
      <c r="CVY11" s="41"/>
      <c r="CVZ11" s="41"/>
      <c r="CWA11" s="41"/>
      <c r="CWB11" s="41"/>
      <c r="CWC11" s="41"/>
      <c r="CWD11" s="41"/>
      <c r="CWE11" s="41"/>
      <c r="CWF11" s="41"/>
      <c r="CWG11" s="41"/>
      <c r="CWH11" s="41"/>
      <c r="CWI11" s="41"/>
      <c r="CWJ11" s="41"/>
      <c r="CWK11" s="41"/>
      <c r="CWL11" s="41"/>
      <c r="CWM11" s="41"/>
      <c r="CWN11" s="41"/>
      <c r="CWO11" s="41"/>
      <c r="CWP11" s="41"/>
      <c r="CWQ11" s="41"/>
      <c r="CWR11" s="41"/>
      <c r="CWS11" s="41"/>
      <c r="CWT11" s="41"/>
      <c r="CWU11" s="41"/>
      <c r="CWV11" s="41"/>
      <c r="CWW11" s="41"/>
      <c r="CWX11" s="41"/>
      <c r="CWY11" s="41"/>
      <c r="CWZ11" s="41"/>
      <c r="CXA11" s="41"/>
      <c r="CXB11" s="41"/>
      <c r="CXC11" s="41"/>
      <c r="CXD11" s="41"/>
      <c r="CXE11" s="41"/>
      <c r="CXF11" s="41"/>
      <c r="CXG11" s="41"/>
      <c r="CXH11" s="41"/>
      <c r="CXI11" s="41"/>
      <c r="CXJ11" s="41"/>
      <c r="CXK11" s="41"/>
      <c r="CXL11" s="41"/>
      <c r="CXM11" s="41"/>
      <c r="CXN11" s="41"/>
      <c r="CXO11" s="41"/>
      <c r="CXP11" s="41"/>
      <c r="CXQ11" s="41"/>
      <c r="CXR11" s="41"/>
      <c r="CXS11" s="41"/>
      <c r="CXT11" s="41"/>
      <c r="CXU11" s="41"/>
      <c r="CXV11" s="41"/>
      <c r="CXW11" s="41"/>
      <c r="CXX11" s="41"/>
      <c r="CXY11" s="41"/>
      <c r="CXZ11" s="41"/>
      <c r="CYA11" s="41"/>
      <c r="CYB11" s="41"/>
      <c r="CYC11" s="41"/>
      <c r="CYD11" s="41"/>
      <c r="CYE11" s="41"/>
      <c r="CYF11" s="41"/>
      <c r="CYG11" s="41"/>
      <c r="CYH11" s="41"/>
      <c r="CYI11" s="41"/>
      <c r="CYJ11" s="41"/>
      <c r="CYK11" s="41"/>
      <c r="CYL11" s="41"/>
      <c r="CYM11" s="41"/>
      <c r="CYN11" s="41"/>
      <c r="CYO11" s="41"/>
      <c r="CYP11" s="41"/>
      <c r="CYQ11" s="41"/>
      <c r="CYR11" s="41"/>
      <c r="CYS11" s="41"/>
      <c r="CYT11" s="41"/>
      <c r="CYU11" s="41"/>
      <c r="CYV11" s="41"/>
      <c r="CYW11" s="41"/>
      <c r="CYX11" s="41"/>
      <c r="CYY11" s="41"/>
      <c r="CYZ11" s="41"/>
      <c r="CZA11" s="41"/>
      <c r="CZB11" s="41"/>
      <c r="CZC11" s="41"/>
      <c r="CZD11" s="41"/>
      <c r="CZE11" s="41"/>
      <c r="CZF11" s="41"/>
      <c r="CZG11" s="41"/>
      <c r="CZH11" s="41"/>
      <c r="CZI11" s="41"/>
      <c r="CZJ11" s="41"/>
      <c r="CZK11" s="41"/>
      <c r="CZL11" s="41"/>
      <c r="CZM11" s="41"/>
      <c r="CZN11" s="41"/>
      <c r="CZO11" s="41"/>
      <c r="CZP11" s="41"/>
      <c r="CZQ11" s="41"/>
      <c r="CZR11" s="41"/>
      <c r="CZS11" s="41"/>
      <c r="CZT11" s="41"/>
      <c r="CZU11" s="41"/>
      <c r="CZV11" s="41"/>
      <c r="CZW11" s="41"/>
      <c r="CZX11" s="41"/>
      <c r="CZY11" s="41"/>
      <c r="CZZ11" s="41"/>
      <c r="DAA11" s="41"/>
      <c r="DAB11" s="41"/>
      <c r="DAC11" s="41"/>
      <c r="DAD11" s="41"/>
      <c r="DAE11" s="41"/>
      <c r="DAF11" s="41"/>
      <c r="DAG11" s="41"/>
      <c r="DAH11" s="41"/>
      <c r="DAI11" s="41"/>
      <c r="DAJ11" s="41"/>
      <c r="DAK11" s="41"/>
      <c r="DAL11" s="41"/>
      <c r="DAM11" s="41"/>
      <c r="DAN11" s="41"/>
      <c r="DAO11" s="41"/>
      <c r="DAP11" s="41"/>
      <c r="DAQ11" s="41"/>
      <c r="DAR11" s="41"/>
      <c r="DAS11" s="41"/>
      <c r="DAT11" s="41"/>
      <c r="DAU11" s="41"/>
      <c r="DAV11" s="41"/>
      <c r="DAW11" s="41"/>
      <c r="DAX11" s="41"/>
      <c r="DAY11" s="41"/>
      <c r="DAZ11" s="41"/>
      <c r="DBA11" s="41"/>
      <c r="DBB11" s="41"/>
      <c r="DBC11" s="41"/>
      <c r="DBD11" s="41"/>
      <c r="DBE11" s="41"/>
      <c r="DBF11" s="41"/>
      <c r="DBG11" s="41"/>
      <c r="DBH11" s="41"/>
      <c r="DBI11" s="41"/>
      <c r="DBJ11" s="41"/>
      <c r="DBK11" s="41"/>
      <c r="DBL11" s="41"/>
      <c r="DBM11" s="41"/>
      <c r="DBN11" s="41"/>
      <c r="DBO11" s="41"/>
      <c r="DBP11" s="41"/>
      <c r="DBQ11" s="41"/>
      <c r="DBR11" s="41"/>
      <c r="DBS11" s="41"/>
      <c r="DBT11" s="41"/>
      <c r="DBU11" s="41"/>
      <c r="DBV11" s="41"/>
      <c r="DBW11" s="41"/>
      <c r="DBX11" s="41"/>
      <c r="DBY11" s="41"/>
      <c r="DBZ11" s="41"/>
      <c r="DCA11" s="41"/>
      <c r="DCB11" s="41"/>
      <c r="DCC11" s="41"/>
      <c r="DCD11" s="41"/>
      <c r="DCE11" s="41"/>
      <c r="DCF11" s="41"/>
      <c r="DCG11" s="41"/>
      <c r="DCH11" s="41"/>
      <c r="DCI11" s="41"/>
      <c r="DCJ11" s="41"/>
      <c r="DCK11" s="41"/>
      <c r="DCL11" s="41"/>
      <c r="DCM11" s="41"/>
      <c r="DCN11" s="41"/>
      <c r="DCO11" s="41"/>
      <c r="DCP11" s="41"/>
      <c r="DCQ11" s="41"/>
      <c r="DCR11" s="41"/>
      <c r="DCS11" s="41"/>
      <c r="DCT11" s="41"/>
      <c r="DCU11" s="41"/>
      <c r="DCV11" s="41"/>
      <c r="DCW11" s="41"/>
      <c r="DCX11" s="41"/>
      <c r="DCY11" s="41"/>
      <c r="DCZ11" s="41"/>
      <c r="DDA11" s="41"/>
      <c r="DDB11" s="41"/>
      <c r="DDC11" s="41"/>
      <c r="DDD11" s="41"/>
      <c r="DDE11" s="41"/>
      <c r="DDF11" s="41"/>
      <c r="DDG11" s="41"/>
      <c r="DDH11" s="41"/>
      <c r="DDI11" s="41"/>
      <c r="DDJ11" s="41"/>
      <c r="DDK11" s="41"/>
      <c r="DDL11" s="41"/>
      <c r="DDM11" s="41"/>
      <c r="DDN11" s="41"/>
      <c r="DDO11" s="41"/>
      <c r="DDP11" s="41"/>
      <c r="DDQ11" s="41"/>
      <c r="DDR11" s="41"/>
      <c r="DDS11" s="41"/>
      <c r="DDT11" s="41"/>
      <c r="DDU11" s="41"/>
      <c r="DDV11" s="41"/>
      <c r="DDW11" s="41"/>
      <c r="DDX11" s="41"/>
      <c r="DDY11" s="41"/>
      <c r="DDZ11" s="41"/>
      <c r="DEA11" s="41"/>
      <c r="DEB11" s="41"/>
      <c r="DEC11" s="41"/>
      <c r="DED11" s="41"/>
      <c r="DEE11" s="41"/>
      <c r="DEF11" s="41"/>
      <c r="DEG11" s="41"/>
      <c r="DEH11" s="41"/>
      <c r="DEI11" s="41"/>
      <c r="DEJ11" s="41"/>
      <c r="DEK11" s="41"/>
      <c r="DEL11" s="41"/>
      <c r="DEM11" s="41"/>
      <c r="DEN11" s="41"/>
      <c r="DEO11" s="41"/>
      <c r="DEP11" s="41"/>
      <c r="DEQ11" s="41"/>
      <c r="DER11" s="41"/>
      <c r="DES11" s="41"/>
      <c r="DET11" s="41"/>
      <c r="DEU11" s="41"/>
      <c r="DEV11" s="41"/>
      <c r="DEW11" s="41"/>
      <c r="DEX11" s="41"/>
      <c r="DEY11" s="41"/>
      <c r="DEZ11" s="41"/>
      <c r="DFA11" s="41"/>
      <c r="DFB11" s="41"/>
      <c r="DFC11" s="41"/>
      <c r="DFD11" s="41"/>
      <c r="DFE11" s="41"/>
      <c r="DFF11" s="41"/>
      <c r="DFG11" s="41"/>
      <c r="DFH11" s="41"/>
      <c r="DFI11" s="41"/>
      <c r="DFJ11" s="41"/>
      <c r="DFK11" s="41"/>
      <c r="DFL11" s="41"/>
      <c r="DFM11" s="41"/>
      <c r="DFN11" s="41"/>
      <c r="DFO11" s="41"/>
      <c r="DFP11" s="41"/>
      <c r="DFQ11" s="41"/>
      <c r="DFR11" s="41"/>
      <c r="DFS11" s="41"/>
      <c r="DFT11" s="41"/>
      <c r="DFU11" s="41"/>
      <c r="DFV11" s="41"/>
      <c r="DFW11" s="41"/>
      <c r="DFX11" s="41"/>
      <c r="DFY11" s="41"/>
      <c r="DFZ11" s="41"/>
      <c r="DGA11" s="41"/>
      <c r="DGB11" s="41"/>
      <c r="DGC11" s="41"/>
      <c r="DGD11" s="41"/>
      <c r="DGE11" s="41"/>
      <c r="DGF11" s="41"/>
      <c r="DGG11" s="41"/>
      <c r="DGH11" s="41"/>
      <c r="DGI11" s="41"/>
      <c r="DGJ11" s="41"/>
      <c r="DGK11" s="41"/>
      <c r="DGL11" s="41"/>
      <c r="DGM11" s="41"/>
      <c r="DGN11" s="41"/>
      <c r="DGO11" s="41"/>
      <c r="DGP11" s="41"/>
      <c r="DGQ11" s="41"/>
      <c r="DGR11" s="41"/>
      <c r="DGS11" s="41"/>
      <c r="DGT11" s="41"/>
      <c r="DGU11" s="41"/>
      <c r="DGV11" s="41"/>
      <c r="DGW11" s="41"/>
      <c r="DGX11" s="41"/>
      <c r="DGY11" s="41"/>
      <c r="DGZ11" s="41"/>
      <c r="DHA11" s="41"/>
      <c r="DHB11" s="41"/>
      <c r="DHC11" s="41"/>
      <c r="DHD11" s="41"/>
      <c r="DHE11" s="41"/>
      <c r="DHF11" s="41"/>
      <c r="DHG11" s="41"/>
      <c r="DHH11" s="41"/>
      <c r="DHI11" s="41"/>
      <c r="DHJ11" s="41"/>
      <c r="DHK11" s="41"/>
      <c r="DHL11" s="41"/>
      <c r="DHM11" s="41"/>
      <c r="DHN11" s="41"/>
      <c r="DHO11" s="41"/>
      <c r="DHP11" s="41"/>
      <c r="DHQ11" s="41"/>
      <c r="DHR11" s="41"/>
      <c r="DHS11" s="41"/>
      <c r="DHT11" s="41"/>
      <c r="DHU11" s="41"/>
      <c r="DHV11" s="41"/>
      <c r="DHW11" s="41"/>
      <c r="DHX11" s="41"/>
      <c r="DHY11" s="41"/>
      <c r="DHZ11" s="41"/>
      <c r="DIA11" s="41"/>
      <c r="DIB11" s="41"/>
      <c r="DIC11" s="41"/>
      <c r="DID11" s="41"/>
      <c r="DIE11" s="41"/>
      <c r="DIF11" s="41"/>
      <c r="DIG11" s="41"/>
      <c r="DIH11" s="41"/>
      <c r="DII11" s="41"/>
      <c r="DIJ11" s="41"/>
      <c r="DIK11" s="41"/>
      <c r="DIL11" s="41"/>
      <c r="DIM11" s="41"/>
      <c r="DIN11" s="41"/>
      <c r="DIO11" s="41"/>
      <c r="DIP11" s="41"/>
      <c r="DIQ11" s="41"/>
      <c r="DIR11" s="41"/>
      <c r="DIS11" s="41"/>
      <c r="DIT11" s="41"/>
      <c r="DIU11" s="41"/>
      <c r="DIV11" s="41"/>
      <c r="DIW11" s="41"/>
      <c r="DIX11" s="41"/>
      <c r="DIY11" s="41"/>
      <c r="DIZ11" s="41"/>
      <c r="DJA11" s="41"/>
      <c r="DJB11" s="41"/>
      <c r="DJC11" s="41"/>
      <c r="DJD11" s="41"/>
      <c r="DJE11" s="41"/>
      <c r="DJF11" s="41"/>
      <c r="DJG11" s="41"/>
      <c r="DJH11" s="41"/>
      <c r="DJI11" s="41"/>
      <c r="DJJ11" s="41"/>
      <c r="DJK11" s="41"/>
      <c r="DJL11" s="41"/>
      <c r="DJM11" s="41"/>
      <c r="DJN11" s="41"/>
      <c r="DJO11" s="41"/>
      <c r="DJP11" s="41"/>
      <c r="DJQ11" s="41"/>
      <c r="DJR11" s="41"/>
      <c r="DJS11" s="41"/>
      <c r="DJT11" s="41"/>
      <c r="DJU11" s="41"/>
      <c r="DJV11" s="41"/>
      <c r="DJW11" s="41"/>
      <c r="DJX11" s="41"/>
      <c r="DJY11" s="41"/>
      <c r="DJZ11" s="41"/>
      <c r="DKA11" s="41"/>
      <c r="DKB11" s="41"/>
      <c r="DKC11" s="41"/>
      <c r="DKD11" s="41"/>
      <c r="DKE11" s="41"/>
      <c r="DKF11" s="41"/>
      <c r="DKG11" s="41"/>
      <c r="DKH11" s="41"/>
      <c r="DKI11" s="41"/>
      <c r="DKJ11" s="41"/>
      <c r="DKK11" s="41"/>
      <c r="DKL11" s="41"/>
      <c r="DKM11" s="41"/>
      <c r="DKN11" s="41"/>
      <c r="DKO11" s="41"/>
      <c r="DKP11" s="41"/>
      <c r="DKQ11" s="41"/>
      <c r="DKR11" s="41"/>
      <c r="DKS11" s="41"/>
      <c r="DKT11" s="41"/>
      <c r="DKU11" s="41"/>
      <c r="DKV11" s="41"/>
      <c r="DKW11" s="41"/>
      <c r="DKX11" s="41"/>
      <c r="DKY11" s="41"/>
      <c r="DKZ11" s="41"/>
      <c r="DLA11" s="41"/>
      <c r="DLB11" s="41"/>
      <c r="DLC11" s="41"/>
      <c r="DLD11" s="41"/>
      <c r="DLE11" s="41"/>
      <c r="DLF11" s="41"/>
      <c r="DLG11" s="41"/>
      <c r="DLH11" s="41"/>
      <c r="DLI11" s="41"/>
      <c r="DLJ11" s="41"/>
      <c r="DLK11" s="41"/>
      <c r="DLL11" s="41"/>
      <c r="DLM11" s="41"/>
      <c r="DLN11" s="41"/>
      <c r="DLO11" s="41"/>
      <c r="DLP11" s="41"/>
      <c r="DLQ11" s="41"/>
      <c r="DLR11" s="41"/>
      <c r="DLS11" s="41"/>
      <c r="DLT11" s="41"/>
      <c r="DLU11" s="41"/>
      <c r="DLV11" s="41"/>
      <c r="DLW11" s="41"/>
      <c r="DLX11" s="41"/>
      <c r="DLY11" s="41"/>
      <c r="DLZ11" s="41"/>
      <c r="DMA11" s="41"/>
      <c r="DMB11" s="41"/>
      <c r="DMC11" s="41"/>
      <c r="DMD11" s="41"/>
      <c r="DME11" s="41"/>
      <c r="DMF11" s="41"/>
      <c r="DMG11" s="41"/>
      <c r="DMH11" s="41"/>
      <c r="DMI11" s="41"/>
      <c r="DMJ11" s="41"/>
      <c r="DMK11" s="41"/>
      <c r="DML11" s="41"/>
      <c r="DMM11" s="41"/>
      <c r="DMN11" s="41"/>
      <c r="DMO11" s="41"/>
      <c r="DMP11" s="41"/>
      <c r="DMQ11" s="41"/>
      <c r="DMR11" s="41"/>
      <c r="DMS11" s="41"/>
      <c r="DMT11" s="41"/>
      <c r="DMU11" s="41"/>
      <c r="DMV11" s="41"/>
      <c r="DMW11" s="41"/>
      <c r="DMX11" s="41"/>
      <c r="DMY11" s="41"/>
      <c r="DMZ11" s="41"/>
      <c r="DNA11" s="41"/>
      <c r="DNB11" s="41"/>
      <c r="DNC11" s="41"/>
      <c r="DND11" s="41"/>
      <c r="DNE11" s="41"/>
      <c r="DNF11" s="41"/>
      <c r="DNG11" s="41"/>
      <c r="DNH11" s="41"/>
      <c r="DNI11" s="41"/>
      <c r="DNJ11" s="41"/>
      <c r="DNK11" s="41"/>
      <c r="DNL11" s="41"/>
      <c r="DNM11" s="41"/>
      <c r="DNN11" s="41"/>
      <c r="DNO11" s="41"/>
      <c r="DNP11" s="41"/>
      <c r="DNQ11" s="41"/>
      <c r="DNR11" s="41"/>
      <c r="DNS11" s="41"/>
      <c r="DNT11" s="41"/>
      <c r="DNU11" s="41"/>
      <c r="DNV11" s="41"/>
      <c r="DNW11" s="41"/>
      <c r="DNX11" s="41"/>
      <c r="DNY11" s="41"/>
      <c r="DNZ11" s="41"/>
      <c r="DOA11" s="41"/>
      <c r="DOB11" s="41"/>
      <c r="DOC11" s="41"/>
      <c r="DOD11" s="41"/>
      <c r="DOE11" s="41"/>
      <c r="DOF11" s="41"/>
      <c r="DOG11" s="41"/>
      <c r="DOH11" s="41"/>
      <c r="DOI11" s="41"/>
      <c r="DOJ11" s="41"/>
      <c r="DOK11" s="41"/>
      <c r="DOL11" s="41"/>
      <c r="DOM11" s="41"/>
      <c r="DON11" s="41"/>
      <c r="DOO11" s="41"/>
      <c r="DOP11" s="41"/>
      <c r="DOQ11" s="41"/>
      <c r="DOR11" s="41"/>
      <c r="DOS11" s="41"/>
      <c r="DOT11" s="41"/>
      <c r="DOU11" s="41"/>
      <c r="DOV11" s="41"/>
      <c r="DOW11" s="41"/>
      <c r="DOX11" s="41"/>
      <c r="DOY11" s="41"/>
      <c r="DOZ11" s="41"/>
      <c r="DPA11" s="41"/>
      <c r="DPB11" s="41"/>
      <c r="DPC11" s="41"/>
      <c r="DPD11" s="41"/>
      <c r="DPE11" s="41"/>
      <c r="DPF11" s="41"/>
      <c r="DPG11" s="41"/>
      <c r="DPH11" s="41"/>
      <c r="DPI11" s="41"/>
      <c r="DPJ11" s="41"/>
      <c r="DPK11" s="41"/>
      <c r="DPL11" s="41"/>
      <c r="DPM11" s="41"/>
      <c r="DPN11" s="41"/>
      <c r="DPO11" s="41"/>
      <c r="DPP11" s="41"/>
      <c r="DPQ11" s="41"/>
      <c r="DPR11" s="41"/>
      <c r="DPS11" s="41"/>
      <c r="DPT11" s="41"/>
      <c r="DPU11" s="41"/>
      <c r="DPV11" s="41"/>
      <c r="DPW11" s="41"/>
      <c r="DPX11" s="41"/>
      <c r="DPY11" s="41"/>
      <c r="DPZ11" s="41"/>
      <c r="DQA11" s="41"/>
      <c r="DQB11" s="41"/>
      <c r="DQC11" s="41"/>
      <c r="DQD11" s="41"/>
      <c r="DQE11" s="41"/>
      <c r="DQF11" s="41"/>
      <c r="DQG11" s="41"/>
      <c r="DQH11" s="41"/>
      <c r="DQI11" s="41"/>
      <c r="DQJ11" s="41"/>
      <c r="DQK11" s="41"/>
      <c r="DQL11" s="41"/>
      <c r="DQM11" s="41"/>
      <c r="DQN11" s="41"/>
      <c r="DQO11" s="41"/>
      <c r="DQP11" s="41"/>
      <c r="DQQ11" s="41"/>
      <c r="DQR11" s="41"/>
      <c r="DQS11" s="41"/>
      <c r="DQT11" s="41"/>
      <c r="DQU11" s="41"/>
      <c r="DQV11" s="41"/>
      <c r="DQW11" s="41"/>
      <c r="DQX11" s="41"/>
      <c r="DQY11" s="41"/>
      <c r="DQZ11" s="41"/>
      <c r="DRA11" s="41"/>
      <c r="DRB11" s="41"/>
      <c r="DRC11" s="41"/>
      <c r="DRD11" s="41"/>
      <c r="DRE11" s="41"/>
      <c r="DRF11" s="41"/>
      <c r="DRG11" s="41"/>
      <c r="DRH11" s="41"/>
      <c r="DRI11" s="41"/>
      <c r="DRJ11" s="41"/>
      <c r="DRK11" s="41"/>
      <c r="DRL11" s="41"/>
      <c r="DRM11" s="41"/>
      <c r="DRN11" s="41"/>
      <c r="DRO11" s="41"/>
      <c r="DRP11" s="41"/>
      <c r="DRQ11" s="41"/>
      <c r="DRR11" s="41"/>
      <c r="DRS11" s="41"/>
      <c r="DRT11" s="41"/>
      <c r="DRU11" s="41"/>
      <c r="DRV11" s="41"/>
      <c r="DRW11" s="41"/>
      <c r="DRX11" s="41"/>
      <c r="DRY11" s="41"/>
      <c r="DRZ11" s="41"/>
      <c r="DSA11" s="41"/>
      <c r="DSB11" s="41"/>
      <c r="DSC11" s="41"/>
      <c r="DSD11" s="41"/>
      <c r="DSE11" s="41"/>
      <c r="DSF11" s="41"/>
      <c r="DSG11" s="41"/>
      <c r="DSH11" s="41"/>
      <c r="DSI11" s="41"/>
      <c r="DSJ11" s="41"/>
      <c r="DSK11" s="41"/>
      <c r="DSL11" s="41"/>
      <c r="DSM11" s="41"/>
      <c r="DSN11" s="41"/>
      <c r="DSO11" s="41"/>
      <c r="DSP11" s="41"/>
      <c r="DSQ11" s="41"/>
      <c r="DSR11" s="41"/>
      <c r="DSS11" s="41"/>
      <c r="DST11" s="41"/>
      <c r="DSU11" s="41"/>
      <c r="DSV11" s="41"/>
      <c r="DSW11" s="41"/>
      <c r="DSX11" s="41"/>
      <c r="DSY11" s="41"/>
      <c r="DSZ11" s="41"/>
      <c r="DTA11" s="41"/>
      <c r="DTB11" s="41"/>
      <c r="DTC11" s="41"/>
      <c r="DTD11" s="41"/>
      <c r="DTE11" s="41"/>
      <c r="DTF11" s="41"/>
      <c r="DTG11" s="41"/>
      <c r="DTH11" s="41"/>
      <c r="DTI11" s="41"/>
      <c r="DTJ11" s="41"/>
      <c r="DTK11" s="41"/>
      <c r="DTL11" s="41"/>
      <c r="DTM11" s="41"/>
      <c r="DTN11" s="41"/>
      <c r="DTO11" s="41"/>
      <c r="DTP11" s="41"/>
      <c r="DTQ11" s="41"/>
      <c r="DTR11" s="41"/>
      <c r="DTS11" s="41"/>
      <c r="DTT11" s="41"/>
      <c r="DTU11" s="41"/>
      <c r="DTV11" s="41"/>
      <c r="DTW11" s="41"/>
      <c r="DTX11" s="41"/>
      <c r="DTY11" s="41"/>
      <c r="DTZ11" s="41"/>
      <c r="DUA11" s="41"/>
      <c r="DUB11" s="41"/>
      <c r="DUC11" s="41"/>
      <c r="DUD11" s="41"/>
      <c r="DUE11" s="41"/>
      <c r="DUF11" s="41"/>
      <c r="DUG11" s="41"/>
      <c r="DUH11" s="41"/>
      <c r="DUI11" s="41"/>
      <c r="DUJ11" s="41"/>
      <c r="DUK11" s="41"/>
      <c r="DUL11" s="41"/>
      <c r="DUM11" s="41"/>
      <c r="DUN11" s="41"/>
      <c r="DUO11" s="41"/>
      <c r="DUP11" s="41"/>
      <c r="DUQ11" s="41"/>
      <c r="DUR11" s="41"/>
      <c r="DUS11" s="41"/>
      <c r="DUT11" s="41"/>
      <c r="DUU11" s="41"/>
      <c r="DUV11" s="41"/>
      <c r="DUW11" s="41"/>
      <c r="DUX11" s="41"/>
      <c r="DUY11" s="41"/>
      <c r="DUZ11" s="41"/>
      <c r="DVA11" s="41"/>
      <c r="DVB11" s="41"/>
      <c r="DVC11" s="41"/>
      <c r="DVD11" s="41"/>
      <c r="DVE11" s="41"/>
      <c r="DVF11" s="41"/>
      <c r="DVG11" s="41"/>
      <c r="DVH11" s="41"/>
      <c r="DVI11" s="41"/>
      <c r="DVJ11" s="41"/>
      <c r="DVK11" s="41"/>
      <c r="DVL11" s="41"/>
      <c r="DVM11" s="41"/>
      <c r="DVN11" s="41"/>
      <c r="DVO11" s="41"/>
      <c r="DVP11" s="41"/>
      <c r="DVQ11" s="41"/>
      <c r="DVR11" s="41"/>
      <c r="DVS11" s="41"/>
      <c r="DVT11" s="41"/>
      <c r="DVU11" s="41"/>
      <c r="DVV11" s="41"/>
      <c r="DVW11" s="41"/>
      <c r="DVX11" s="41"/>
      <c r="DVY11" s="41"/>
      <c r="DVZ11" s="41"/>
      <c r="DWA11" s="41"/>
      <c r="DWB11" s="41"/>
      <c r="DWC11" s="41"/>
      <c r="DWD11" s="41"/>
      <c r="DWE11" s="41"/>
      <c r="DWF11" s="41"/>
      <c r="DWG11" s="41"/>
      <c r="DWH11" s="41"/>
      <c r="DWI11" s="41"/>
      <c r="DWJ11" s="41"/>
      <c r="DWK11" s="41"/>
      <c r="DWL11" s="41"/>
      <c r="DWM11" s="41"/>
      <c r="DWN11" s="41"/>
      <c r="DWO11" s="41"/>
      <c r="DWP11" s="41"/>
      <c r="DWQ11" s="41"/>
      <c r="DWR11" s="41"/>
      <c r="DWS11" s="41"/>
      <c r="DWT11" s="41"/>
      <c r="DWU11" s="41"/>
      <c r="DWV11" s="41"/>
      <c r="DWW11" s="41"/>
      <c r="DWX11" s="41"/>
      <c r="DWY11" s="41"/>
      <c r="DWZ11" s="41"/>
      <c r="DXA11" s="41"/>
      <c r="DXB11" s="41"/>
      <c r="DXC11" s="41"/>
      <c r="DXD11" s="41"/>
      <c r="DXE11" s="41"/>
      <c r="DXF11" s="41"/>
      <c r="DXG11" s="41"/>
      <c r="DXH11" s="41"/>
      <c r="DXI11" s="41"/>
      <c r="DXJ11" s="41"/>
      <c r="DXK11" s="41"/>
      <c r="DXL11" s="41"/>
      <c r="DXM11" s="41"/>
      <c r="DXN11" s="41"/>
      <c r="DXO11" s="41"/>
      <c r="DXP11" s="41"/>
      <c r="DXQ11" s="41"/>
      <c r="DXR11" s="41"/>
      <c r="DXS11" s="41"/>
      <c r="DXT11" s="41"/>
      <c r="DXU11" s="41"/>
      <c r="DXV11" s="41"/>
      <c r="DXW11" s="41"/>
      <c r="DXX11" s="41"/>
      <c r="DXY11" s="41"/>
      <c r="DXZ11" s="41"/>
      <c r="DYA11" s="41"/>
      <c r="DYB11" s="41"/>
      <c r="DYC11" s="41"/>
      <c r="DYD11" s="41"/>
      <c r="DYE11" s="41"/>
      <c r="DYF11" s="41"/>
      <c r="DYG11" s="41"/>
      <c r="DYH11" s="41"/>
      <c r="DYI11" s="41"/>
      <c r="DYJ11" s="41"/>
      <c r="DYK11" s="41"/>
      <c r="DYL11" s="41"/>
      <c r="DYM11" s="41"/>
      <c r="DYN11" s="41"/>
      <c r="DYO11" s="41"/>
      <c r="DYP11" s="41"/>
      <c r="DYQ11" s="41"/>
      <c r="DYR11" s="41"/>
      <c r="DYS11" s="41"/>
      <c r="DYT11" s="41"/>
      <c r="DYU11" s="41"/>
      <c r="DYV11" s="41"/>
      <c r="DYW11" s="41"/>
      <c r="DYX11" s="41"/>
      <c r="DYY11" s="41"/>
      <c r="DYZ11" s="41"/>
      <c r="DZA11" s="41"/>
      <c r="DZB11" s="41"/>
      <c r="DZC11" s="41"/>
      <c r="DZD11" s="41"/>
      <c r="DZE11" s="41"/>
      <c r="DZF11" s="41"/>
      <c r="DZG11" s="41"/>
      <c r="DZH11" s="41"/>
      <c r="DZI11" s="41"/>
      <c r="DZJ11" s="41"/>
      <c r="DZK11" s="41"/>
      <c r="DZL11" s="41"/>
      <c r="DZM11" s="41"/>
      <c r="DZN11" s="41"/>
      <c r="DZO11" s="41"/>
      <c r="DZP11" s="41"/>
      <c r="DZQ11" s="41"/>
      <c r="DZR11" s="41"/>
      <c r="DZS11" s="41"/>
      <c r="DZT11" s="41"/>
      <c r="DZU11" s="41"/>
      <c r="DZV11" s="41"/>
      <c r="DZW11" s="41"/>
      <c r="DZX11" s="41"/>
      <c r="DZY11" s="41"/>
      <c r="DZZ11" s="41"/>
      <c r="EAA11" s="41"/>
      <c r="EAB11" s="41"/>
      <c r="EAC11" s="41"/>
      <c r="EAD11" s="41"/>
      <c r="EAE11" s="41"/>
      <c r="EAF11" s="41"/>
      <c r="EAG11" s="41"/>
      <c r="EAH11" s="41"/>
      <c r="EAI11" s="41"/>
      <c r="EAJ11" s="41"/>
      <c r="EAK11" s="41"/>
      <c r="EAL11" s="41"/>
      <c r="EAM11" s="41"/>
      <c r="EAN11" s="41"/>
      <c r="EAO11" s="41"/>
      <c r="EAP11" s="41"/>
      <c r="EAQ11" s="41"/>
      <c r="EAR11" s="41"/>
      <c r="EAS11" s="41"/>
      <c r="EAT11" s="41"/>
      <c r="EAU11" s="41"/>
      <c r="EAV11" s="41"/>
      <c r="EAW11" s="41"/>
      <c r="EAX11" s="41"/>
      <c r="EAY11" s="41"/>
      <c r="EAZ11" s="41"/>
      <c r="EBA11" s="41"/>
      <c r="EBB11" s="41"/>
      <c r="EBC11" s="41"/>
      <c r="EBD11" s="41"/>
      <c r="EBE11" s="41"/>
      <c r="EBF11" s="41"/>
      <c r="EBG11" s="41"/>
      <c r="EBH11" s="41"/>
      <c r="EBI11" s="41"/>
      <c r="EBJ11" s="41"/>
      <c r="EBK11" s="41"/>
      <c r="EBL11" s="41"/>
      <c r="EBM11" s="41"/>
      <c r="EBN11" s="41"/>
      <c r="EBO11" s="41"/>
      <c r="EBP11" s="41"/>
      <c r="EBQ11" s="41"/>
      <c r="EBR11" s="41"/>
      <c r="EBS11" s="41"/>
      <c r="EBT11" s="41"/>
      <c r="EBU11" s="41"/>
      <c r="EBV11" s="41"/>
      <c r="EBW11" s="41"/>
      <c r="EBX11" s="41"/>
      <c r="EBY11" s="41"/>
      <c r="EBZ11" s="41"/>
      <c r="ECA11" s="41"/>
      <c r="ECB11" s="41"/>
      <c r="ECC11" s="41"/>
      <c r="ECD11" s="41"/>
      <c r="ECE11" s="41"/>
      <c r="ECF11" s="41"/>
      <c r="ECG11" s="41"/>
      <c r="ECH11" s="41"/>
      <c r="ECI11" s="41"/>
      <c r="ECJ11" s="41"/>
      <c r="ECK11" s="41"/>
      <c r="ECL11" s="41"/>
      <c r="ECM11" s="41"/>
      <c r="ECN11" s="41"/>
      <c r="ECO11" s="41"/>
      <c r="ECP11" s="41"/>
      <c r="ECQ11" s="41"/>
      <c r="ECR11" s="41"/>
      <c r="ECS11" s="41"/>
      <c r="ECT11" s="41"/>
      <c r="ECU11" s="41"/>
      <c r="ECV11" s="41"/>
      <c r="ECW11" s="41"/>
      <c r="ECX11" s="41"/>
      <c r="ECY11" s="41"/>
      <c r="ECZ11" s="41"/>
      <c r="EDA11" s="41"/>
      <c r="EDB11" s="41"/>
      <c r="EDC11" s="41"/>
      <c r="EDD11" s="41"/>
      <c r="EDE11" s="41"/>
      <c r="EDF11" s="41"/>
      <c r="EDG11" s="41"/>
      <c r="EDH11" s="41"/>
      <c r="EDI11" s="41"/>
      <c r="EDJ11" s="41"/>
      <c r="EDK11" s="41"/>
      <c r="EDL11" s="41"/>
      <c r="EDM11" s="41"/>
      <c r="EDN11" s="41"/>
      <c r="EDO11" s="41"/>
      <c r="EDP11" s="41"/>
      <c r="EDQ11" s="41"/>
      <c r="EDR11" s="41"/>
      <c r="EDS11" s="41"/>
      <c r="EDT11" s="41"/>
      <c r="EDU11" s="41"/>
      <c r="EDV11" s="41"/>
      <c r="EDW11" s="41"/>
      <c r="EDX11" s="41"/>
      <c r="EDY11" s="41"/>
      <c r="EDZ11" s="41"/>
      <c r="EEA11" s="41"/>
      <c r="EEB11" s="41"/>
      <c r="EEC11" s="41"/>
      <c r="EED11" s="41"/>
      <c r="EEE11" s="41"/>
      <c r="EEF11" s="41"/>
      <c r="EEG11" s="41"/>
      <c r="EEH11" s="41"/>
      <c r="EEI11" s="41"/>
      <c r="EEJ11" s="41"/>
      <c r="EEK11" s="41"/>
      <c r="EEL11" s="41"/>
      <c r="EEM11" s="41"/>
      <c r="EEN11" s="41"/>
      <c r="EEO11" s="41"/>
      <c r="EEP11" s="41"/>
      <c r="EEQ11" s="41"/>
      <c r="EER11" s="41"/>
      <c r="EES11" s="41"/>
      <c r="EET11" s="41"/>
      <c r="EEU11" s="41"/>
      <c r="EEV11" s="41"/>
      <c r="EEW11" s="41"/>
      <c r="EEX11" s="41"/>
      <c r="EEY11" s="41"/>
      <c r="EEZ11" s="41"/>
      <c r="EFA11" s="41"/>
      <c r="EFB11" s="41"/>
      <c r="EFC11" s="41"/>
      <c r="EFD11" s="41"/>
      <c r="EFE11" s="41"/>
      <c r="EFF11" s="41"/>
      <c r="EFG11" s="41"/>
      <c r="EFH11" s="41"/>
      <c r="EFI11" s="41"/>
      <c r="EFJ11" s="41"/>
      <c r="EFK11" s="41"/>
      <c r="EFL11" s="41"/>
      <c r="EFM11" s="41"/>
      <c r="EFN11" s="41"/>
      <c r="EFO11" s="41"/>
      <c r="EFP11" s="41"/>
      <c r="EFQ11" s="41"/>
      <c r="EFR11" s="41"/>
      <c r="EFS11" s="41"/>
      <c r="EFT11" s="41"/>
      <c r="EFU11" s="41"/>
      <c r="EFV11" s="41"/>
      <c r="EFW11" s="41"/>
      <c r="EFX11" s="41"/>
      <c r="EFY11" s="41"/>
      <c r="EFZ11" s="41"/>
      <c r="EGA11" s="41"/>
      <c r="EGB11" s="41"/>
      <c r="EGC11" s="41"/>
      <c r="EGD11" s="41"/>
      <c r="EGE11" s="41"/>
      <c r="EGF11" s="41"/>
      <c r="EGG11" s="41"/>
      <c r="EGH11" s="41"/>
      <c r="EGI11" s="41"/>
      <c r="EGJ11" s="41"/>
      <c r="EGK11" s="41"/>
      <c r="EGL11" s="41"/>
      <c r="EGM11" s="41"/>
      <c r="EGN11" s="41"/>
      <c r="EGO11" s="41"/>
      <c r="EGP11" s="41"/>
      <c r="EGQ11" s="41"/>
      <c r="EGR11" s="41"/>
      <c r="EGS11" s="41"/>
      <c r="EGT11" s="41"/>
      <c r="EGU11" s="41"/>
      <c r="EGV11" s="41"/>
      <c r="EGW11" s="41"/>
      <c r="EGX11" s="41"/>
      <c r="EGY11" s="41"/>
      <c r="EGZ11" s="41"/>
      <c r="EHA11" s="41"/>
      <c r="EHB11" s="41"/>
      <c r="EHC11" s="41"/>
      <c r="EHD11" s="41"/>
      <c r="EHE11" s="41"/>
      <c r="EHF11" s="41"/>
      <c r="EHG11" s="41"/>
      <c r="EHH11" s="41"/>
      <c r="EHI11" s="41"/>
      <c r="EHJ11" s="41"/>
      <c r="EHK11" s="41"/>
      <c r="EHL11" s="41"/>
      <c r="EHM11" s="41"/>
      <c r="EHN11" s="41"/>
      <c r="EHO11" s="41"/>
      <c r="EHP11" s="41"/>
      <c r="EHQ11" s="41"/>
      <c r="EHR11" s="41"/>
      <c r="EHS11" s="41"/>
      <c r="EHT11" s="41"/>
      <c r="EHU11" s="41"/>
      <c r="EHV11" s="41"/>
      <c r="EHW11" s="41"/>
      <c r="EHX11" s="41"/>
      <c r="EHY11" s="41"/>
      <c r="EHZ11" s="41"/>
      <c r="EIA11" s="41"/>
      <c r="EIB11" s="41"/>
      <c r="EIC11" s="41"/>
      <c r="EID11" s="41"/>
      <c r="EIE11" s="41"/>
      <c r="EIF11" s="41"/>
      <c r="EIG11" s="41"/>
      <c r="EIH11" s="41"/>
      <c r="EII11" s="41"/>
      <c r="EIJ11" s="41"/>
      <c r="EIK11" s="41"/>
      <c r="EIL11" s="41"/>
      <c r="EIM11" s="41"/>
      <c r="EIN11" s="41"/>
      <c r="EIO11" s="41"/>
      <c r="EIP11" s="41"/>
      <c r="EIQ11" s="41"/>
      <c r="EIR11" s="41"/>
      <c r="EIS11" s="41"/>
      <c r="EIT11" s="41"/>
      <c r="EIU11" s="41"/>
      <c r="EIV11" s="41"/>
      <c r="EIW11" s="41"/>
      <c r="EIX11" s="41"/>
      <c r="EIY11" s="41"/>
      <c r="EIZ11" s="41"/>
      <c r="EJA11" s="41"/>
      <c r="EJB11" s="41"/>
      <c r="EJC11" s="41"/>
      <c r="EJD11" s="41"/>
      <c r="EJE11" s="41"/>
      <c r="EJF11" s="41"/>
      <c r="EJG11" s="41"/>
      <c r="EJH11" s="41"/>
      <c r="EJI11" s="41"/>
      <c r="EJJ11" s="41"/>
      <c r="EJK11" s="41"/>
      <c r="EJL11" s="41"/>
      <c r="EJM11" s="41"/>
      <c r="EJN11" s="41"/>
      <c r="EJO11" s="41"/>
      <c r="EJP11" s="41"/>
      <c r="EJQ11" s="41"/>
      <c r="EJR11" s="41"/>
      <c r="EJS11" s="41"/>
      <c r="EJT11" s="41"/>
      <c r="EJU11" s="41"/>
      <c r="EJV11" s="41"/>
      <c r="EJW11" s="41"/>
      <c r="EJX11" s="41"/>
      <c r="EJY11" s="41"/>
      <c r="EJZ11" s="41"/>
      <c r="EKA11" s="41"/>
      <c r="EKB11" s="41"/>
      <c r="EKC11" s="41"/>
      <c r="EKD11" s="41"/>
      <c r="EKE11" s="41"/>
      <c r="EKF11" s="41"/>
      <c r="EKG11" s="41"/>
      <c r="EKH11" s="41"/>
      <c r="EKI11" s="41"/>
      <c r="EKJ11" s="41"/>
      <c r="EKK11" s="41"/>
      <c r="EKL11" s="41"/>
      <c r="EKM11" s="41"/>
      <c r="EKN11" s="41"/>
      <c r="EKO11" s="41"/>
      <c r="EKP11" s="41"/>
      <c r="EKQ11" s="41"/>
      <c r="EKR11" s="41"/>
      <c r="EKS11" s="41"/>
      <c r="EKT11" s="41"/>
      <c r="EKU11" s="41"/>
      <c r="EKV11" s="41"/>
      <c r="EKW11" s="41"/>
      <c r="EKX11" s="41"/>
      <c r="EKY11" s="41"/>
      <c r="EKZ11" s="41"/>
      <c r="ELA11" s="41"/>
      <c r="ELB11" s="41"/>
      <c r="ELC11" s="41"/>
      <c r="ELD11" s="41"/>
      <c r="ELE11" s="41"/>
      <c r="ELF11" s="41"/>
      <c r="ELG11" s="41"/>
      <c r="ELH11" s="41"/>
      <c r="ELI11" s="41"/>
      <c r="ELJ11" s="41"/>
      <c r="ELK11" s="41"/>
      <c r="ELL11" s="41"/>
      <c r="ELM11" s="41"/>
      <c r="ELN11" s="41"/>
      <c r="ELO11" s="41"/>
      <c r="ELP11" s="41"/>
      <c r="ELQ11" s="41"/>
      <c r="ELR11" s="41"/>
      <c r="ELS11" s="41"/>
      <c r="ELT11" s="41"/>
      <c r="ELU11" s="41"/>
      <c r="ELV11" s="41"/>
      <c r="ELW11" s="41"/>
      <c r="ELX11" s="41"/>
      <c r="ELY11" s="41"/>
      <c r="ELZ11" s="41"/>
      <c r="EMA11" s="41"/>
      <c r="EMB11" s="41"/>
      <c r="EMC11" s="41"/>
      <c r="EMD11" s="41"/>
      <c r="EME11" s="41"/>
      <c r="EMF11" s="41"/>
      <c r="EMG11" s="41"/>
      <c r="EMH11" s="41"/>
      <c r="EMI11" s="41"/>
      <c r="EMJ11" s="41"/>
      <c r="EMK11" s="41"/>
      <c r="EML11" s="41"/>
      <c r="EMM11" s="41"/>
      <c r="EMN11" s="41"/>
      <c r="EMO11" s="41"/>
      <c r="EMP11" s="41"/>
      <c r="EMQ11" s="41"/>
      <c r="EMR11" s="41"/>
      <c r="EMS11" s="41"/>
      <c r="EMT11" s="41"/>
      <c r="EMU11" s="41"/>
      <c r="EMV11" s="41"/>
      <c r="EMW11" s="41"/>
      <c r="EMX11" s="41"/>
      <c r="EMY11" s="41"/>
      <c r="EMZ11" s="41"/>
      <c r="ENA11" s="41"/>
      <c r="ENB11" s="41"/>
      <c r="ENC11" s="41"/>
      <c r="END11" s="41"/>
      <c r="ENE11" s="41"/>
      <c r="ENF11" s="41"/>
      <c r="ENG11" s="41"/>
      <c r="ENH11" s="41"/>
      <c r="ENI11" s="41"/>
      <c r="ENJ11" s="41"/>
      <c r="ENK11" s="41"/>
      <c r="ENL11" s="41"/>
      <c r="ENM11" s="41"/>
      <c r="ENN11" s="41"/>
      <c r="ENO11" s="41"/>
      <c r="ENP11" s="41"/>
      <c r="ENQ11" s="41"/>
      <c r="ENR11" s="41"/>
      <c r="ENS11" s="41"/>
      <c r="ENT11" s="41"/>
      <c r="ENU11" s="41"/>
      <c r="ENV11" s="41"/>
      <c r="ENW11" s="41"/>
      <c r="ENX11" s="41"/>
      <c r="ENY11" s="41"/>
      <c r="ENZ11" s="41"/>
      <c r="EOA11" s="41"/>
      <c r="EOB11" s="41"/>
      <c r="EOC11" s="41"/>
      <c r="EOD11" s="41"/>
      <c r="EOE11" s="41"/>
      <c r="EOF11" s="41"/>
      <c r="EOG11" s="41"/>
      <c r="EOH11" s="41"/>
      <c r="EOI11" s="41"/>
      <c r="EOJ11" s="41"/>
      <c r="EOK11" s="41"/>
      <c r="EOL11" s="41"/>
      <c r="EOM11" s="41"/>
      <c r="EON11" s="41"/>
      <c r="EOO11" s="41"/>
      <c r="EOP11" s="41"/>
      <c r="EOQ11" s="41"/>
      <c r="EOR11" s="41"/>
      <c r="EOS11" s="41"/>
      <c r="EOT11" s="41"/>
      <c r="EOU11" s="41"/>
      <c r="EOV11" s="41"/>
      <c r="EOW11" s="41"/>
      <c r="EOX11" s="41"/>
      <c r="EOY11" s="41"/>
      <c r="EOZ11" s="41"/>
      <c r="EPA11" s="41"/>
      <c r="EPB11" s="41"/>
      <c r="EPC11" s="41"/>
      <c r="EPD11" s="41"/>
      <c r="EPE11" s="41"/>
      <c r="EPF11" s="41"/>
      <c r="EPG11" s="41"/>
      <c r="EPH11" s="41"/>
      <c r="EPI11" s="41"/>
      <c r="EPJ11" s="41"/>
      <c r="EPK11" s="41"/>
      <c r="EPL11" s="41"/>
      <c r="EPM11" s="41"/>
      <c r="EPN11" s="41"/>
      <c r="EPO11" s="41"/>
      <c r="EPP11" s="41"/>
      <c r="EPQ11" s="41"/>
      <c r="EPR11" s="41"/>
      <c r="EPS11" s="41"/>
      <c r="EPT11" s="41"/>
      <c r="EPU11" s="41"/>
      <c r="EPV11" s="41"/>
      <c r="EPW11" s="41"/>
      <c r="EPX11" s="41"/>
      <c r="EPY11" s="41"/>
      <c r="EPZ11" s="41"/>
      <c r="EQA11" s="41"/>
      <c r="EQB11" s="41"/>
      <c r="EQC11" s="41"/>
      <c r="EQD11" s="41"/>
      <c r="EQE11" s="41"/>
      <c r="EQF11" s="41"/>
      <c r="EQG11" s="41"/>
      <c r="EQH11" s="41"/>
      <c r="EQI11" s="41"/>
      <c r="EQJ11" s="41"/>
      <c r="EQK11" s="41"/>
      <c r="EQL11" s="41"/>
      <c r="EQM11" s="41"/>
      <c r="EQN11" s="41"/>
      <c r="EQO11" s="41"/>
      <c r="EQP11" s="41"/>
      <c r="EQQ11" s="41"/>
      <c r="EQR11" s="41"/>
      <c r="EQS11" s="41"/>
      <c r="EQT11" s="41"/>
      <c r="EQU11" s="41"/>
      <c r="EQV11" s="41"/>
      <c r="EQW11" s="41"/>
      <c r="EQX11" s="41"/>
      <c r="EQY11" s="41"/>
      <c r="EQZ11" s="41"/>
      <c r="ERA11" s="41"/>
      <c r="ERB11" s="41"/>
      <c r="ERC11" s="41"/>
      <c r="ERD11" s="41"/>
      <c r="ERE11" s="41"/>
      <c r="ERF11" s="41"/>
      <c r="ERG11" s="41"/>
      <c r="ERH11" s="41"/>
      <c r="ERI11" s="41"/>
      <c r="ERJ11" s="41"/>
      <c r="ERK11" s="41"/>
      <c r="ERL11" s="41"/>
      <c r="ERM11" s="41"/>
      <c r="ERN11" s="41"/>
      <c r="ERO11" s="41"/>
      <c r="ERP11" s="41"/>
      <c r="ERQ11" s="41"/>
      <c r="ERR11" s="41"/>
      <c r="ERS11" s="41"/>
      <c r="ERT11" s="41"/>
      <c r="ERU11" s="41"/>
      <c r="ERV11" s="41"/>
      <c r="ERW11" s="41"/>
      <c r="ERX11" s="41"/>
      <c r="ERY11" s="41"/>
      <c r="ERZ11" s="41"/>
      <c r="ESA11" s="41"/>
      <c r="ESB11" s="41"/>
      <c r="ESC11" s="41"/>
      <c r="ESD11" s="41"/>
      <c r="ESE11" s="41"/>
      <c r="ESF11" s="41"/>
      <c r="ESG11" s="41"/>
      <c r="ESH11" s="41"/>
      <c r="ESI11" s="41"/>
      <c r="ESJ11" s="41"/>
      <c r="ESK11" s="41"/>
      <c r="ESL11" s="41"/>
      <c r="ESM11" s="41"/>
      <c r="ESN11" s="41"/>
      <c r="ESO11" s="41"/>
      <c r="ESP11" s="41"/>
      <c r="ESQ11" s="41"/>
      <c r="ESR11" s="41"/>
      <c r="ESS11" s="41"/>
      <c r="EST11" s="41"/>
      <c r="ESU11" s="41"/>
      <c r="ESV11" s="41"/>
      <c r="ESW11" s="41"/>
      <c r="ESX11" s="41"/>
      <c r="ESY11" s="41"/>
      <c r="ESZ11" s="41"/>
      <c r="ETA11" s="41"/>
      <c r="ETB11" s="41"/>
      <c r="ETC11" s="41"/>
      <c r="ETD11" s="41"/>
      <c r="ETE11" s="41"/>
      <c r="ETF11" s="41"/>
      <c r="ETG11" s="41"/>
      <c r="ETH11" s="41"/>
      <c r="ETI11" s="41"/>
      <c r="ETJ11" s="41"/>
      <c r="ETK11" s="41"/>
      <c r="ETL11" s="41"/>
      <c r="ETM11" s="41"/>
      <c r="ETN11" s="41"/>
      <c r="ETO11" s="41"/>
      <c r="ETP11" s="41"/>
      <c r="ETQ11" s="41"/>
      <c r="ETR11" s="41"/>
      <c r="ETS11" s="41"/>
      <c r="ETT11" s="41"/>
      <c r="ETU11" s="41"/>
      <c r="ETV11" s="41"/>
      <c r="ETW11" s="41"/>
      <c r="ETX11" s="41"/>
      <c r="ETY11" s="41"/>
      <c r="ETZ11" s="41"/>
      <c r="EUA11" s="41"/>
      <c r="EUB11" s="41"/>
      <c r="EUC11" s="41"/>
      <c r="EUD11" s="41"/>
      <c r="EUE11" s="41"/>
      <c r="EUF11" s="41"/>
      <c r="EUG11" s="41"/>
      <c r="EUH11" s="41"/>
      <c r="EUI11" s="41"/>
      <c r="EUJ11" s="41"/>
      <c r="EUK11" s="41"/>
      <c r="EUL11" s="41"/>
      <c r="EUM11" s="41"/>
      <c r="EUN11" s="41"/>
      <c r="EUO11" s="41"/>
      <c r="EUP11" s="41"/>
      <c r="EUQ11" s="41"/>
      <c r="EUR11" s="41"/>
      <c r="EUS11" s="41"/>
      <c r="EUT11" s="41"/>
      <c r="EUU11" s="41"/>
      <c r="EUV11" s="41"/>
      <c r="EUW11" s="41"/>
      <c r="EUX11" s="41"/>
      <c r="EUY11" s="41"/>
      <c r="EUZ11" s="41"/>
      <c r="EVA11" s="41"/>
      <c r="EVB11" s="41"/>
      <c r="EVC11" s="41"/>
      <c r="EVD11" s="41"/>
      <c r="EVE11" s="41"/>
      <c r="EVF11" s="41"/>
      <c r="EVG11" s="41"/>
      <c r="EVH11" s="41"/>
      <c r="EVI11" s="41"/>
      <c r="EVJ11" s="41"/>
      <c r="EVK11" s="41"/>
      <c r="EVL11" s="41"/>
      <c r="EVM11" s="41"/>
      <c r="EVN11" s="41"/>
      <c r="EVO11" s="41"/>
      <c r="EVP11" s="41"/>
      <c r="EVQ11" s="41"/>
      <c r="EVR11" s="41"/>
      <c r="EVS11" s="41"/>
      <c r="EVT11" s="41"/>
      <c r="EVU11" s="41"/>
      <c r="EVV11" s="41"/>
      <c r="EVW11" s="41"/>
      <c r="EVX11" s="41"/>
      <c r="EVY11" s="41"/>
      <c r="EVZ11" s="41"/>
      <c r="EWA11" s="41"/>
      <c r="EWB11" s="41"/>
      <c r="EWC11" s="41"/>
      <c r="EWD11" s="41"/>
      <c r="EWE11" s="41"/>
      <c r="EWF11" s="41"/>
      <c r="EWG11" s="41"/>
      <c r="EWH11" s="41"/>
      <c r="EWI11" s="41"/>
      <c r="EWJ11" s="41"/>
      <c r="EWK11" s="41"/>
      <c r="EWL11" s="41"/>
      <c r="EWM11" s="41"/>
      <c r="EWN11" s="41"/>
      <c r="EWO11" s="41"/>
      <c r="EWP11" s="41"/>
      <c r="EWQ11" s="41"/>
      <c r="EWR11" s="41"/>
      <c r="EWS11" s="41"/>
      <c r="EWT11" s="41"/>
      <c r="EWU11" s="41"/>
      <c r="EWV11" s="41"/>
      <c r="EWW11" s="41"/>
      <c r="EWX11" s="41"/>
      <c r="EWY11" s="41"/>
      <c r="EWZ11" s="41"/>
      <c r="EXA11" s="41"/>
      <c r="EXB11" s="41"/>
      <c r="EXC11" s="41"/>
      <c r="EXD11" s="41"/>
      <c r="EXE11" s="41"/>
      <c r="EXF11" s="41"/>
      <c r="EXG11" s="41"/>
      <c r="EXH11" s="41"/>
      <c r="EXI11" s="41"/>
      <c r="EXJ11" s="41"/>
      <c r="EXK11" s="41"/>
      <c r="EXL11" s="41"/>
      <c r="EXM11" s="41"/>
      <c r="EXN11" s="41"/>
      <c r="EXO11" s="41"/>
      <c r="EXP11" s="41"/>
      <c r="EXQ11" s="41"/>
      <c r="EXR11" s="41"/>
      <c r="EXS11" s="41"/>
      <c r="EXT11" s="41"/>
      <c r="EXU11" s="41"/>
      <c r="EXV11" s="41"/>
      <c r="EXW11" s="41"/>
      <c r="EXX11" s="41"/>
      <c r="EXY11" s="41"/>
      <c r="EXZ11" s="41"/>
      <c r="EYA11" s="41"/>
      <c r="EYB11" s="41"/>
      <c r="EYC11" s="41"/>
      <c r="EYD11" s="41"/>
      <c r="EYE11" s="41"/>
      <c r="EYF11" s="41"/>
      <c r="EYG11" s="41"/>
      <c r="EYH11" s="41"/>
      <c r="EYI11" s="41"/>
      <c r="EYJ11" s="41"/>
      <c r="EYK11" s="41"/>
      <c r="EYL11" s="41"/>
      <c r="EYM11" s="41"/>
      <c r="EYN11" s="41"/>
      <c r="EYO11" s="41"/>
      <c r="EYP11" s="41"/>
      <c r="EYQ11" s="41"/>
      <c r="EYR11" s="41"/>
      <c r="EYS11" s="41"/>
      <c r="EYT11" s="41"/>
      <c r="EYU11" s="41"/>
      <c r="EYV11" s="41"/>
      <c r="EYW11" s="41"/>
      <c r="EYX11" s="41"/>
      <c r="EYY11" s="41"/>
      <c r="EYZ11" s="41"/>
      <c r="EZA11" s="41"/>
      <c r="EZB11" s="41"/>
      <c r="EZC11" s="41"/>
      <c r="EZD11" s="41"/>
      <c r="EZE11" s="41"/>
      <c r="EZF11" s="41"/>
      <c r="EZG11" s="41"/>
      <c r="EZH11" s="41"/>
      <c r="EZI11" s="41"/>
      <c r="EZJ11" s="41"/>
      <c r="EZK11" s="41"/>
      <c r="EZL11" s="41"/>
      <c r="EZM11" s="41"/>
      <c r="EZN11" s="41"/>
      <c r="EZO11" s="41"/>
      <c r="EZP11" s="41"/>
      <c r="EZQ11" s="41"/>
      <c r="EZR11" s="41"/>
      <c r="EZS11" s="41"/>
      <c r="EZT11" s="41"/>
      <c r="EZU11" s="41"/>
      <c r="EZV11" s="41"/>
      <c r="EZW11" s="41"/>
      <c r="EZX11" s="41"/>
      <c r="EZY11" s="41"/>
      <c r="EZZ11" s="41"/>
      <c r="FAA11" s="41"/>
      <c r="FAB11" s="41"/>
      <c r="FAC11" s="41"/>
      <c r="FAD11" s="41"/>
      <c r="FAE11" s="41"/>
      <c r="FAF11" s="41"/>
      <c r="FAG11" s="41"/>
      <c r="FAH11" s="41"/>
      <c r="FAI11" s="41"/>
      <c r="FAJ11" s="41"/>
      <c r="FAK11" s="41"/>
      <c r="FAL11" s="41"/>
      <c r="FAM11" s="41"/>
      <c r="FAN11" s="41"/>
      <c r="FAO11" s="41"/>
      <c r="FAP11" s="41"/>
      <c r="FAQ11" s="41"/>
      <c r="FAR11" s="41"/>
      <c r="FAS11" s="41"/>
      <c r="FAT11" s="41"/>
      <c r="FAU11" s="41"/>
      <c r="FAV11" s="41"/>
      <c r="FAW11" s="41"/>
      <c r="FAX11" s="41"/>
      <c r="FAY11" s="41"/>
      <c r="FAZ11" s="41"/>
      <c r="FBA11" s="41"/>
      <c r="FBB11" s="41"/>
      <c r="FBC11" s="41"/>
      <c r="FBD11" s="41"/>
      <c r="FBE11" s="41"/>
      <c r="FBF11" s="41"/>
      <c r="FBG11" s="41"/>
      <c r="FBH11" s="41"/>
      <c r="FBI11" s="41"/>
      <c r="FBJ11" s="41"/>
      <c r="FBK11" s="41"/>
      <c r="FBL11" s="41"/>
      <c r="FBM11" s="41"/>
      <c r="FBN11" s="41"/>
      <c r="FBO11" s="41"/>
      <c r="FBP11" s="41"/>
      <c r="FBQ11" s="41"/>
      <c r="FBR11" s="41"/>
      <c r="FBS11" s="41"/>
      <c r="FBT11" s="41"/>
      <c r="FBU11" s="41"/>
      <c r="FBV11" s="41"/>
      <c r="FBW11" s="41"/>
      <c r="FBX11" s="41"/>
      <c r="FBY11" s="41"/>
      <c r="FBZ11" s="41"/>
      <c r="FCA11" s="41"/>
      <c r="FCB11" s="41"/>
      <c r="FCC11" s="41"/>
      <c r="FCD11" s="41"/>
      <c r="FCE11" s="41"/>
      <c r="FCF11" s="41"/>
      <c r="FCG11" s="41"/>
      <c r="FCH11" s="41"/>
      <c r="FCI11" s="41"/>
      <c r="FCJ11" s="41"/>
      <c r="FCK11" s="41"/>
      <c r="FCL11" s="41"/>
      <c r="FCM11" s="41"/>
      <c r="FCN11" s="41"/>
      <c r="FCO11" s="41"/>
      <c r="FCP11" s="41"/>
      <c r="FCQ11" s="41"/>
      <c r="FCR11" s="41"/>
      <c r="FCS11" s="41"/>
      <c r="FCT11" s="41"/>
      <c r="FCU11" s="41"/>
      <c r="FCV11" s="41"/>
      <c r="FCW11" s="41"/>
      <c r="FCX11" s="41"/>
      <c r="FCY11" s="41"/>
      <c r="FCZ11" s="41"/>
      <c r="FDA11" s="41"/>
      <c r="FDB11" s="41"/>
      <c r="FDC11" s="41"/>
      <c r="FDD11" s="41"/>
      <c r="FDE11" s="41"/>
      <c r="FDF11" s="41"/>
      <c r="FDG11" s="41"/>
      <c r="FDH11" s="41"/>
      <c r="FDI11" s="41"/>
      <c r="FDJ11" s="41"/>
      <c r="FDK11" s="41"/>
      <c r="FDL11" s="41"/>
      <c r="FDM11" s="41"/>
      <c r="FDN11" s="41"/>
      <c r="FDO11" s="41"/>
      <c r="FDP11" s="41"/>
      <c r="FDQ11" s="41"/>
      <c r="FDR11" s="41"/>
      <c r="FDS11" s="41"/>
      <c r="FDT11" s="41"/>
      <c r="FDU11" s="41"/>
      <c r="FDV11" s="41"/>
      <c r="FDW11" s="41"/>
      <c r="FDX11" s="41"/>
      <c r="FDY11" s="41"/>
      <c r="FDZ11" s="41"/>
      <c r="FEA11" s="41"/>
      <c r="FEB11" s="41"/>
      <c r="FEC11" s="41"/>
      <c r="FED11" s="41"/>
      <c r="FEE11" s="41"/>
      <c r="FEF11" s="41"/>
      <c r="FEG11" s="41"/>
      <c r="FEH11" s="41"/>
      <c r="FEI11" s="41"/>
      <c r="FEJ11" s="41"/>
      <c r="FEK11" s="41"/>
      <c r="FEL11" s="41"/>
      <c r="FEM11" s="41"/>
      <c r="FEN11" s="41"/>
      <c r="FEO11" s="41"/>
      <c r="FEP11" s="41"/>
      <c r="FEQ11" s="41"/>
      <c r="FER11" s="41"/>
      <c r="FES11" s="41"/>
      <c r="FET11" s="41"/>
      <c r="FEU11" s="41"/>
      <c r="FEV11" s="41"/>
      <c r="FEW11" s="41"/>
      <c r="FEX11" s="41"/>
      <c r="FEY11" s="41"/>
      <c r="FEZ11" s="41"/>
      <c r="FFA11" s="41"/>
      <c r="FFB11" s="41"/>
      <c r="FFC11" s="41"/>
      <c r="FFD11" s="41"/>
      <c r="FFE11" s="41"/>
      <c r="FFF11" s="41"/>
      <c r="FFG11" s="41"/>
      <c r="FFH11" s="41"/>
      <c r="FFI11" s="41"/>
      <c r="FFJ11" s="41"/>
      <c r="FFK11" s="41"/>
      <c r="FFL11" s="41"/>
      <c r="FFM11" s="41"/>
      <c r="FFN11" s="41"/>
      <c r="FFO11" s="41"/>
      <c r="FFP11" s="41"/>
      <c r="FFQ11" s="41"/>
      <c r="FFR11" s="41"/>
      <c r="FFS11" s="41"/>
      <c r="FFT11" s="41"/>
      <c r="FFU11" s="41"/>
      <c r="FFV11" s="41"/>
      <c r="FFW11" s="41"/>
      <c r="FFX11" s="41"/>
      <c r="FFY11" s="41"/>
      <c r="FFZ11" s="41"/>
      <c r="FGA11" s="41"/>
      <c r="FGB11" s="41"/>
      <c r="FGC11" s="41"/>
      <c r="FGD11" s="41"/>
      <c r="FGE11" s="41"/>
      <c r="FGF11" s="41"/>
      <c r="FGG11" s="41"/>
      <c r="FGH11" s="41"/>
      <c r="FGI11" s="41"/>
      <c r="FGJ11" s="41"/>
      <c r="FGK11" s="41"/>
      <c r="FGL11" s="41"/>
      <c r="FGM11" s="41"/>
      <c r="FGN11" s="41"/>
      <c r="FGO11" s="41"/>
      <c r="FGP11" s="41"/>
      <c r="FGQ11" s="41"/>
      <c r="FGR11" s="41"/>
      <c r="FGS11" s="41"/>
      <c r="FGT11" s="41"/>
      <c r="FGU11" s="41"/>
      <c r="FGV11" s="41"/>
      <c r="FGW11" s="41"/>
      <c r="FGX11" s="41"/>
      <c r="FGY11" s="41"/>
      <c r="FGZ11" s="41"/>
      <c r="FHA11" s="41"/>
      <c r="FHB11" s="41"/>
      <c r="FHC11" s="41"/>
      <c r="FHD11" s="41"/>
      <c r="FHE11" s="41"/>
      <c r="FHF11" s="41"/>
      <c r="FHG11" s="41"/>
      <c r="FHH11" s="41"/>
      <c r="FHI11" s="41"/>
      <c r="FHJ11" s="41"/>
      <c r="FHK11" s="41"/>
      <c r="FHL11" s="41"/>
      <c r="FHM11" s="41"/>
      <c r="FHN11" s="41"/>
      <c r="FHO11" s="41"/>
      <c r="FHP11" s="41"/>
      <c r="FHQ11" s="41"/>
      <c r="FHR11" s="41"/>
      <c r="FHS11" s="41"/>
      <c r="FHT11" s="41"/>
      <c r="FHU11" s="41"/>
      <c r="FHV11" s="41"/>
      <c r="FHW11" s="41"/>
      <c r="FHX11" s="41"/>
      <c r="FHY11" s="41"/>
      <c r="FHZ11" s="41"/>
      <c r="FIA11" s="41"/>
      <c r="FIB11" s="41"/>
      <c r="FIC11" s="41"/>
      <c r="FID11" s="41"/>
      <c r="FIE11" s="41"/>
      <c r="FIF11" s="41"/>
      <c r="FIG11" s="41"/>
      <c r="FIH11" s="41"/>
      <c r="FII11" s="41"/>
      <c r="FIJ11" s="41"/>
      <c r="FIK11" s="41"/>
      <c r="FIL11" s="41"/>
      <c r="FIM11" s="41"/>
      <c r="FIN11" s="41"/>
      <c r="FIO11" s="41"/>
      <c r="FIP11" s="41"/>
      <c r="FIQ11" s="41"/>
      <c r="FIR11" s="41"/>
      <c r="FIS11" s="41"/>
      <c r="FIT11" s="41"/>
      <c r="FIU11" s="41"/>
      <c r="FIV11" s="41"/>
      <c r="FIW11" s="41"/>
      <c r="FIX11" s="41"/>
      <c r="FIY11" s="41"/>
      <c r="FIZ11" s="41"/>
      <c r="FJA11" s="41"/>
      <c r="FJB11" s="41"/>
      <c r="FJC11" s="41"/>
      <c r="FJD11" s="41"/>
      <c r="FJE11" s="41"/>
      <c r="FJF11" s="41"/>
      <c r="FJG11" s="41"/>
      <c r="FJH11" s="41"/>
      <c r="FJI11" s="41"/>
      <c r="FJJ11" s="41"/>
      <c r="FJK11" s="41"/>
      <c r="FJL11" s="41"/>
      <c r="FJM11" s="41"/>
      <c r="FJN11" s="41"/>
      <c r="FJO11" s="41"/>
      <c r="FJP11" s="41"/>
      <c r="FJQ11" s="41"/>
      <c r="FJR11" s="41"/>
      <c r="FJS11" s="41"/>
      <c r="FJT11" s="41"/>
      <c r="FJU11" s="41"/>
      <c r="FJV11" s="41"/>
      <c r="FJW11" s="41"/>
      <c r="FJX11" s="41"/>
      <c r="FJY11" s="41"/>
      <c r="FJZ11" s="41"/>
      <c r="FKA11" s="41"/>
      <c r="FKB11" s="41"/>
      <c r="FKC11" s="41"/>
      <c r="FKD11" s="41"/>
      <c r="FKE11" s="41"/>
      <c r="FKF11" s="41"/>
      <c r="FKG11" s="41"/>
      <c r="FKH11" s="41"/>
      <c r="FKI11" s="41"/>
      <c r="FKJ11" s="41"/>
      <c r="FKK11" s="41"/>
      <c r="FKL11" s="41"/>
      <c r="FKM11" s="41"/>
      <c r="FKN11" s="41"/>
      <c r="FKO11" s="41"/>
      <c r="FKP11" s="41"/>
      <c r="FKQ11" s="41"/>
      <c r="FKR11" s="41"/>
      <c r="FKS11" s="41"/>
      <c r="FKT11" s="41"/>
      <c r="FKU11" s="41"/>
      <c r="FKV11" s="41"/>
      <c r="FKW11" s="41"/>
      <c r="FKX11" s="41"/>
      <c r="FKY11" s="41"/>
      <c r="FKZ11" s="41"/>
      <c r="FLA11" s="41"/>
      <c r="FLB11" s="41"/>
      <c r="FLC11" s="41"/>
      <c r="FLD11" s="41"/>
      <c r="FLE11" s="41"/>
      <c r="FLF11" s="41"/>
      <c r="FLG11" s="41"/>
      <c r="FLH11" s="41"/>
      <c r="FLI11" s="41"/>
      <c r="FLJ11" s="41"/>
      <c r="FLK11" s="41"/>
      <c r="FLL11" s="41"/>
      <c r="FLM11" s="41"/>
      <c r="FLN11" s="41"/>
      <c r="FLO11" s="41"/>
      <c r="FLP11" s="41"/>
      <c r="FLQ11" s="41"/>
      <c r="FLR11" s="41"/>
      <c r="FLS11" s="41"/>
      <c r="FLT11" s="41"/>
      <c r="FLU11" s="41"/>
      <c r="FLV11" s="41"/>
      <c r="FLW11" s="41"/>
      <c r="FLX11" s="41"/>
      <c r="FLY11" s="41"/>
      <c r="FLZ11" s="41"/>
      <c r="FMA11" s="41"/>
      <c r="FMB11" s="41"/>
      <c r="FMC11" s="41"/>
      <c r="FMD11" s="41"/>
      <c r="FME11" s="41"/>
      <c r="FMF11" s="41"/>
      <c r="FMG11" s="41"/>
      <c r="FMH11" s="41"/>
      <c r="FMI11" s="41"/>
      <c r="FMJ11" s="41"/>
      <c r="FMK11" s="41"/>
      <c r="FML11" s="41"/>
      <c r="FMM11" s="41"/>
      <c r="FMN11" s="41"/>
      <c r="FMO11" s="41"/>
      <c r="FMP11" s="41"/>
      <c r="FMQ11" s="41"/>
      <c r="FMR11" s="41"/>
      <c r="FMS11" s="41"/>
      <c r="FMT11" s="41"/>
      <c r="FMU11" s="41"/>
      <c r="FMV11" s="41"/>
      <c r="FMW11" s="41"/>
      <c r="FMX11" s="41"/>
      <c r="FMY11" s="41"/>
      <c r="FMZ11" s="41"/>
      <c r="FNA11" s="41"/>
      <c r="FNB11" s="41"/>
      <c r="FNC11" s="41"/>
      <c r="FND11" s="41"/>
      <c r="FNE11" s="41"/>
      <c r="FNF11" s="41"/>
      <c r="FNG11" s="41"/>
      <c r="FNH11" s="41"/>
      <c r="FNI11" s="41"/>
      <c r="FNJ11" s="41"/>
      <c r="FNK11" s="41"/>
      <c r="FNL11" s="41"/>
      <c r="FNM11" s="41"/>
      <c r="FNN11" s="41"/>
      <c r="FNO11" s="41"/>
      <c r="FNP11" s="41"/>
      <c r="FNQ11" s="41"/>
      <c r="FNR11" s="41"/>
      <c r="FNS11" s="41"/>
      <c r="FNT11" s="41"/>
      <c r="FNU11" s="41"/>
      <c r="FNV11" s="41"/>
      <c r="FNW11" s="41"/>
      <c r="FNX11" s="41"/>
      <c r="FNY11" s="41"/>
      <c r="FNZ11" s="41"/>
      <c r="FOA11" s="41"/>
      <c r="FOB11" s="41"/>
      <c r="FOC11" s="41"/>
      <c r="FOD11" s="41"/>
      <c r="FOE11" s="41"/>
      <c r="FOF11" s="41"/>
      <c r="FOG11" s="41"/>
      <c r="FOH11" s="41"/>
      <c r="FOI11" s="41"/>
      <c r="FOJ11" s="41"/>
      <c r="FOK11" s="41"/>
      <c r="FOL11" s="41"/>
      <c r="FOM11" s="41"/>
      <c r="FON11" s="41"/>
      <c r="FOO11" s="41"/>
      <c r="FOP11" s="41"/>
      <c r="FOQ11" s="41"/>
      <c r="FOR11" s="41"/>
      <c r="FOS11" s="41"/>
      <c r="FOT11" s="41"/>
      <c r="FOU11" s="41"/>
      <c r="FOV11" s="41"/>
      <c r="FOW11" s="41"/>
      <c r="FOX11" s="41"/>
      <c r="FOY11" s="41"/>
      <c r="FOZ11" s="41"/>
      <c r="FPA11" s="41"/>
      <c r="FPB11" s="41"/>
      <c r="FPC11" s="41"/>
      <c r="FPD11" s="41"/>
      <c r="FPE11" s="41"/>
      <c r="FPF11" s="41"/>
      <c r="FPG11" s="41"/>
      <c r="FPH11" s="41"/>
      <c r="FPI11" s="41"/>
      <c r="FPJ11" s="41"/>
      <c r="FPK11" s="41"/>
      <c r="FPL11" s="41"/>
      <c r="FPM11" s="41"/>
      <c r="FPN11" s="41"/>
      <c r="FPO11" s="41"/>
      <c r="FPP11" s="41"/>
      <c r="FPQ11" s="41"/>
      <c r="FPR11" s="41"/>
      <c r="FPS11" s="41"/>
      <c r="FPT11" s="41"/>
      <c r="FPU11" s="41"/>
      <c r="FPV11" s="41"/>
      <c r="FPW11" s="41"/>
      <c r="FPX11" s="41"/>
      <c r="FPY11" s="41"/>
      <c r="FPZ11" s="41"/>
      <c r="FQA11" s="41"/>
      <c r="FQB11" s="41"/>
      <c r="FQC11" s="41"/>
      <c r="FQD11" s="41"/>
      <c r="FQE11" s="41"/>
      <c r="FQF11" s="41"/>
      <c r="FQG11" s="41"/>
      <c r="FQH11" s="41"/>
      <c r="FQI11" s="41"/>
      <c r="FQJ11" s="41"/>
      <c r="FQK11" s="41"/>
      <c r="FQL11" s="41"/>
      <c r="FQM11" s="41"/>
      <c r="FQN11" s="41"/>
      <c r="FQO11" s="41"/>
      <c r="FQP11" s="41"/>
      <c r="FQQ11" s="41"/>
      <c r="FQR11" s="41"/>
      <c r="FQS11" s="41"/>
      <c r="FQT11" s="41"/>
      <c r="FQU11" s="41"/>
      <c r="FQV11" s="41"/>
      <c r="FQW11" s="41"/>
      <c r="FQX11" s="41"/>
      <c r="FQY11" s="41"/>
      <c r="FQZ11" s="41"/>
      <c r="FRA11" s="41"/>
      <c r="FRB11" s="41"/>
      <c r="FRC11" s="41"/>
      <c r="FRD11" s="41"/>
      <c r="FRE11" s="41"/>
      <c r="FRF11" s="41"/>
      <c r="FRG11" s="41"/>
      <c r="FRH11" s="41"/>
      <c r="FRI11" s="41"/>
      <c r="FRJ11" s="41"/>
      <c r="FRK11" s="41"/>
      <c r="FRL11" s="41"/>
      <c r="FRM11" s="41"/>
      <c r="FRN11" s="41"/>
      <c r="FRO11" s="41"/>
      <c r="FRP11" s="41"/>
      <c r="FRQ11" s="41"/>
      <c r="FRR11" s="41"/>
      <c r="FRS11" s="41"/>
      <c r="FRT11" s="41"/>
      <c r="FRU11" s="41"/>
      <c r="FRV11" s="41"/>
      <c r="FRW11" s="41"/>
      <c r="FRX11" s="41"/>
      <c r="FRY11" s="41"/>
      <c r="FRZ11" s="41"/>
      <c r="FSA11" s="41"/>
      <c r="FSB11" s="41"/>
      <c r="FSC11" s="41"/>
      <c r="FSD11" s="41"/>
      <c r="FSE11" s="41"/>
      <c r="FSF11" s="41"/>
      <c r="FSG11" s="41"/>
      <c r="FSH11" s="41"/>
      <c r="FSI11" s="41"/>
      <c r="FSJ11" s="41"/>
      <c r="FSK11" s="41"/>
      <c r="FSL11" s="41"/>
      <c r="FSM11" s="41"/>
      <c r="FSN11" s="41"/>
      <c r="FSO11" s="41"/>
      <c r="FSP11" s="41"/>
      <c r="FSQ11" s="41"/>
      <c r="FSR11" s="41"/>
      <c r="FSS11" s="41"/>
      <c r="FST11" s="41"/>
      <c r="FSU11" s="41"/>
      <c r="FSV11" s="41"/>
      <c r="FSW11" s="41"/>
      <c r="FSX11" s="41"/>
      <c r="FSY11" s="41"/>
      <c r="FSZ11" s="41"/>
      <c r="FTA11" s="41"/>
      <c r="FTB11" s="41"/>
      <c r="FTC11" s="41"/>
      <c r="FTD11" s="41"/>
      <c r="FTE11" s="41"/>
      <c r="FTF11" s="41"/>
      <c r="FTG11" s="41"/>
      <c r="FTH11" s="41"/>
      <c r="FTI11" s="41"/>
      <c r="FTJ11" s="41"/>
      <c r="FTK11" s="41"/>
      <c r="FTL11" s="41"/>
      <c r="FTM11" s="41"/>
      <c r="FTN11" s="41"/>
      <c r="FTO11" s="41"/>
      <c r="FTP11" s="41"/>
      <c r="FTQ11" s="41"/>
      <c r="FTR11" s="41"/>
      <c r="FTS11" s="41"/>
      <c r="FTT11" s="41"/>
      <c r="FTU11" s="41"/>
      <c r="FTV11" s="41"/>
      <c r="FTW11" s="41"/>
      <c r="FTX11" s="41"/>
      <c r="FTY11" s="41"/>
      <c r="FTZ11" s="41"/>
      <c r="FUA11" s="41"/>
      <c r="FUB11" s="41"/>
      <c r="FUC11" s="41"/>
      <c r="FUD11" s="41"/>
      <c r="FUE11" s="41"/>
      <c r="FUF11" s="41"/>
      <c r="FUG11" s="41"/>
      <c r="FUH11" s="41"/>
      <c r="FUI11" s="41"/>
      <c r="FUJ11" s="41"/>
      <c r="FUK11" s="41"/>
      <c r="FUL11" s="41"/>
      <c r="FUM11" s="41"/>
      <c r="FUN11" s="41"/>
      <c r="FUO11" s="41"/>
      <c r="FUP11" s="41"/>
      <c r="FUQ11" s="41"/>
      <c r="FUR11" s="41"/>
      <c r="FUS11" s="41"/>
      <c r="FUT11" s="41"/>
      <c r="FUU11" s="41"/>
      <c r="FUV11" s="41"/>
      <c r="FUW11" s="41"/>
      <c r="FUX11" s="41"/>
      <c r="FUY11" s="41"/>
      <c r="FUZ11" s="41"/>
      <c r="FVA11" s="41"/>
      <c r="FVB11" s="41"/>
      <c r="FVC11" s="41"/>
      <c r="FVD11" s="41"/>
      <c r="FVE11" s="41"/>
      <c r="FVF11" s="41"/>
      <c r="FVG11" s="41"/>
      <c r="FVH11" s="41"/>
      <c r="FVI11" s="41"/>
      <c r="FVJ11" s="41"/>
      <c r="FVK11" s="41"/>
      <c r="FVL11" s="41"/>
      <c r="FVM11" s="41"/>
      <c r="FVN11" s="41"/>
      <c r="FVO11" s="41"/>
      <c r="FVP11" s="41"/>
      <c r="FVQ11" s="41"/>
      <c r="FVR11" s="41"/>
      <c r="FVS11" s="41"/>
      <c r="FVT11" s="41"/>
      <c r="FVU11" s="41"/>
      <c r="FVV11" s="41"/>
      <c r="FVW11" s="41"/>
      <c r="FVX11" s="41"/>
      <c r="FVY11" s="41"/>
      <c r="FVZ11" s="41"/>
      <c r="FWA11" s="41"/>
      <c r="FWB11" s="41"/>
      <c r="FWC11" s="41"/>
      <c r="FWD11" s="41"/>
      <c r="FWE11" s="41"/>
      <c r="FWF11" s="41"/>
      <c r="FWG11" s="41"/>
      <c r="FWH11" s="41"/>
      <c r="FWI11" s="41"/>
      <c r="FWJ11" s="41"/>
      <c r="FWK11" s="41"/>
      <c r="FWL11" s="41"/>
      <c r="FWM11" s="41"/>
      <c r="FWN11" s="41"/>
      <c r="FWO11" s="41"/>
      <c r="FWP11" s="41"/>
      <c r="FWQ11" s="41"/>
      <c r="FWR11" s="41"/>
      <c r="FWS11" s="41"/>
      <c r="FWT11" s="41"/>
      <c r="FWU11" s="41"/>
      <c r="FWV11" s="41"/>
      <c r="FWW11" s="41"/>
      <c r="FWX11" s="41"/>
      <c r="FWY11" s="41"/>
      <c r="FWZ11" s="41"/>
      <c r="FXA11" s="41"/>
      <c r="FXB11" s="41"/>
      <c r="FXC11" s="41"/>
      <c r="FXD11" s="41"/>
      <c r="FXE11" s="41"/>
      <c r="FXF11" s="41"/>
      <c r="FXG11" s="41"/>
      <c r="FXH11" s="41"/>
      <c r="FXI11" s="41"/>
      <c r="FXJ11" s="41"/>
      <c r="FXK11" s="41"/>
      <c r="FXL11" s="41"/>
      <c r="FXM11" s="41"/>
      <c r="FXN11" s="41"/>
      <c r="FXO11" s="41"/>
      <c r="FXP11" s="41"/>
      <c r="FXQ11" s="41"/>
      <c r="FXR11" s="41"/>
      <c r="FXS11" s="41"/>
      <c r="FXT11" s="41"/>
      <c r="FXU11" s="41"/>
      <c r="FXV11" s="41"/>
      <c r="FXW11" s="41"/>
      <c r="FXX11" s="41"/>
      <c r="FXY11" s="41"/>
      <c r="FXZ11" s="41"/>
      <c r="FYA11" s="41"/>
      <c r="FYB11" s="41"/>
      <c r="FYC11" s="41"/>
      <c r="FYD11" s="41"/>
      <c r="FYE11" s="41"/>
      <c r="FYF11" s="41"/>
      <c r="FYG11" s="41"/>
      <c r="FYH11" s="41"/>
      <c r="FYI11" s="41"/>
      <c r="FYJ11" s="41"/>
      <c r="FYK11" s="41"/>
      <c r="FYL11" s="41"/>
      <c r="FYM11" s="41"/>
      <c r="FYN11" s="41"/>
      <c r="FYO11" s="41"/>
      <c r="FYP11" s="41"/>
      <c r="FYQ11" s="41"/>
      <c r="FYR11" s="41"/>
      <c r="FYS11" s="41"/>
      <c r="FYT11" s="41"/>
      <c r="FYU11" s="41"/>
      <c r="FYV11" s="41"/>
      <c r="FYW11" s="41"/>
      <c r="FYX11" s="41"/>
      <c r="FYY11" s="41"/>
      <c r="FYZ11" s="41"/>
      <c r="FZA11" s="41"/>
      <c r="FZB11" s="41"/>
      <c r="FZC11" s="41"/>
      <c r="FZD11" s="41"/>
      <c r="FZE11" s="41"/>
      <c r="FZF11" s="41"/>
      <c r="FZG11" s="41"/>
      <c r="FZH11" s="41"/>
      <c r="FZI11" s="41"/>
      <c r="FZJ11" s="41"/>
      <c r="FZK11" s="41"/>
      <c r="FZL11" s="41"/>
      <c r="FZM11" s="41"/>
      <c r="FZN11" s="41"/>
      <c r="FZO11" s="41"/>
      <c r="FZP11" s="41"/>
      <c r="FZQ11" s="41"/>
      <c r="FZR11" s="41"/>
      <c r="FZS11" s="41"/>
      <c r="FZT11" s="41"/>
      <c r="FZU11" s="41"/>
      <c r="FZV11" s="41"/>
      <c r="FZW11" s="41"/>
      <c r="FZX11" s="41"/>
      <c r="FZY11" s="41"/>
      <c r="FZZ11" s="41"/>
      <c r="GAA11" s="41"/>
      <c r="GAB11" s="41"/>
      <c r="GAC11" s="41"/>
      <c r="GAD11" s="41"/>
      <c r="GAE11" s="41"/>
      <c r="GAF11" s="41"/>
      <c r="GAG11" s="41"/>
      <c r="GAH11" s="41"/>
      <c r="GAI11" s="41"/>
      <c r="GAJ11" s="41"/>
      <c r="GAK11" s="41"/>
      <c r="GAL11" s="41"/>
      <c r="GAM11" s="41"/>
      <c r="GAN11" s="41"/>
      <c r="GAO11" s="41"/>
      <c r="GAP11" s="41"/>
      <c r="GAQ11" s="41"/>
      <c r="GAR11" s="41"/>
      <c r="GAS11" s="41"/>
      <c r="GAT11" s="41"/>
      <c r="GAU11" s="41"/>
      <c r="GAV11" s="41"/>
      <c r="GAW11" s="41"/>
      <c r="GAX11" s="41"/>
      <c r="GAY11" s="41"/>
      <c r="GAZ11" s="41"/>
      <c r="GBA11" s="41"/>
      <c r="GBB11" s="41"/>
      <c r="GBC11" s="41"/>
      <c r="GBD11" s="41"/>
      <c r="GBE11" s="41"/>
      <c r="GBF11" s="41"/>
      <c r="GBG11" s="41"/>
      <c r="GBH11" s="41"/>
      <c r="GBI11" s="41"/>
      <c r="GBJ11" s="41"/>
      <c r="GBK11" s="41"/>
      <c r="GBL11" s="41"/>
      <c r="GBM11" s="41"/>
      <c r="GBN11" s="41"/>
      <c r="GBO11" s="41"/>
      <c r="GBP11" s="41"/>
      <c r="GBQ11" s="41"/>
      <c r="GBR11" s="41"/>
      <c r="GBS11" s="41"/>
      <c r="GBT11" s="41"/>
      <c r="GBU11" s="41"/>
      <c r="GBV11" s="41"/>
      <c r="GBW11" s="41"/>
      <c r="GBX11" s="41"/>
      <c r="GBY11" s="41"/>
      <c r="GBZ11" s="41"/>
      <c r="GCA11" s="41"/>
      <c r="GCB11" s="41"/>
      <c r="GCC11" s="41"/>
      <c r="GCD11" s="41"/>
      <c r="GCE11" s="41"/>
      <c r="GCF11" s="41"/>
      <c r="GCG11" s="41"/>
      <c r="GCH11" s="41"/>
      <c r="GCI11" s="41"/>
      <c r="GCJ11" s="41"/>
      <c r="GCK11" s="41"/>
      <c r="GCL11" s="41"/>
      <c r="GCM11" s="41"/>
      <c r="GCN11" s="41"/>
      <c r="GCO11" s="41"/>
      <c r="GCP11" s="41"/>
      <c r="GCQ11" s="41"/>
      <c r="GCR11" s="41"/>
      <c r="GCS11" s="41"/>
      <c r="GCT11" s="41"/>
      <c r="GCU11" s="41"/>
      <c r="GCV11" s="41"/>
      <c r="GCW11" s="41"/>
      <c r="GCX11" s="41"/>
      <c r="GCY11" s="41"/>
      <c r="GCZ11" s="41"/>
      <c r="GDA11" s="41"/>
      <c r="GDB11" s="41"/>
      <c r="GDC11" s="41"/>
      <c r="GDD11" s="41"/>
      <c r="GDE11" s="41"/>
      <c r="GDF11" s="41"/>
      <c r="GDG11" s="41"/>
      <c r="GDH11" s="41"/>
      <c r="GDI11" s="41"/>
      <c r="GDJ11" s="41"/>
      <c r="GDK11" s="41"/>
      <c r="GDL11" s="41"/>
      <c r="GDM11" s="41"/>
      <c r="GDN11" s="41"/>
      <c r="GDO11" s="41"/>
      <c r="GDP11" s="41"/>
      <c r="GDQ11" s="41"/>
      <c r="GDR11" s="41"/>
      <c r="GDS11" s="41"/>
      <c r="GDT11" s="41"/>
      <c r="GDU11" s="41"/>
      <c r="GDV11" s="41"/>
      <c r="GDW11" s="41"/>
      <c r="GDX11" s="41"/>
      <c r="GDY11" s="41"/>
      <c r="GDZ11" s="41"/>
      <c r="GEA11" s="41"/>
      <c r="GEB11" s="41"/>
      <c r="GEC11" s="41"/>
      <c r="GED11" s="41"/>
      <c r="GEE11" s="41"/>
      <c r="GEF11" s="41"/>
      <c r="GEG11" s="41"/>
      <c r="GEH11" s="41"/>
      <c r="GEI11" s="41"/>
      <c r="GEJ11" s="41"/>
      <c r="GEK11" s="41"/>
      <c r="GEL11" s="41"/>
      <c r="GEM11" s="41"/>
      <c r="GEN11" s="41"/>
      <c r="GEO11" s="41"/>
      <c r="GEP11" s="41"/>
      <c r="GEQ11" s="41"/>
      <c r="GER11" s="41"/>
      <c r="GES11" s="41"/>
      <c r="GET11" s="41"/>
      <c r="GEU11" s="41"/>
      <c r="GEV11" s="41"/>
      <c r="GEW11" s="41"/>
      <c r="GEX11" s="41"/>
      <c r="GEY11" s="41"/>
      <c r="GEZ11" s="41"/>
      <c r="GFA11" s="41"/>
      <c r="GFB11" s="41"/>
      <c r="GFC11" s="41"/>
      <c r="GFD11" s="41"/>
      <c r="GFE11" s="41"/>
      <c r="GFF11" s="41"/>
      <c r="GFG11" s="41"/>
      <c r="GFH11" s="41"/>
      <c r="GFI11" s="41"/>
      <c r="GFJ11" s="41"/>
      <c r="GFK11" s="41"/>
      <c r="GFL11" s="41"/>
      <c r="GFM11" s="41"/>
      <c r="GFN11" s="41"/>
      <c r="GFO11" s="41"/>
      <c r="GFP11" s="41"/>
      <c r="GFQ11" s="41"/>
      <c r="GFR11" s="41"/>
      <c r="GFS11" s="41"/>
      <c r="GFT11" s="41"/>
      <c r="GFU11" s="41"/>
      <c r="GFV11" s="41"/>
      <c r="GFW11" s="41"/>
      <c r="GFX11" s="41"/>
      <c r="GFY11" s="41"/>
      <c r="GFZ11" s="41"/>
      <c r="GGA11" s="41"/>
      <c r="GGB11" s="41"/>
      <c r="GGC11" s="41"/>
      <c r="GGD11" s="41"/>
      <c r="GGE11" s="41"/>
      <c r="GGF11" s="41"/>
      <c r="GGG11" s="41"/>
      <c r="GGH11" s="41"/>
      <c r="GGI11" s="41"/>
      <c r="GGJ11" s="41"/>
      <c r="GGK11" s="41"/>
      <c r="GGL11" s="41"/>
      <c r="GGM11" s="41"/>
      <c r="GGN11" s="41"/>
      <c r="GGO11" s="41"/>
      <c r="GGP11" s="41"/>
      <c r="GGQ11" s="41"/>
      <c r="GGR11" s="41"/>
      <c r="GGS11" s="41"/>
      <c r="GGT11" s="41"/>
      <c r="GGU11" s="41"/>
      <c r="GGV11" s="41"/>
      <c r="GGW11" s="41"/>
      <c r="GGX11" s="41"/>
      <c r="GGY11" s="41"/>
      <c r="GGZ11" s="41"/>
      <c r="GHA11" s="41"/>
      <c r="GHB11" s="41"/>
      <c r="GHC11" s="41"/>
      <c r="GHD11" s="41"/>
      <c r="GHE11" s="41"/>
      <c r="GHF11" s="41"/>
      <c r="GHG11" s="41"/>
      <c r="GHH11" s="41"/>
      <c r="GHI11" s="41"/>
      <c r="GHJ11" s="41"/>
      <c r="GHK11" s="41"/>
      <c r="GHL11" s="41"/>
      <c r="GHM11" s="41"/>
      <c r="GHN11" s="41"/>
      <c r="GHO11" s="41"/>
      <c r="GHP11" s="41"/>
      <c r="GHQ11" s="41"/>
      <c r="GHR11" s="41"/>
      <c r="GHS11" s="41"/>
      <c r="GHT11" s="41"/>
      <c r="GHU11" s="41"/>
      <c r="GHV11" s="41"/>
      <c r="GHW11" s="41"/>
      <c r="GHX11" s="41"/>
      <c r="GHY11" s="41"/>
      <c r="GHZ11" s="41"/>
      <c r="GIA11" s="41"/>
      <c r="GIB11" s="41"/>
      <c r="GIC11" s="41"/>
      <c r="GID11" s="41"/>
      <c r="GIE11" s="41"/>
      <c r="GIF11" s="41"/>
      <c r="GIG11" s="41"/>
      <c r="GIH11" s="41"/>
      <c r="GII11" s="41"/>
      <c r="GIJ11" s="41"/>
      <c r="GIK11" s="41"/>
      <c r="GIL11" s="41"/>
      <c r="GIM11" s="41"/>
      <c r="GIN11" s="41"/>
      <c r="GIO11" s="41"/>
      <c r="GIP11" s="41"/>
      <c r="GIQ11" s="41"/>
      <c r="GIR11" s="41"/>
      <c r="GIS11" s="41"/>
      <c r="GIT11" s="41"/>
      <c r="GIU11" s="41"/>
      <c r="GIV11" s="41"/>
      <c r="GIW11" s="41"/>
      <c r="GIX11" s="41"/>
      <c r="GIY11" s="41"/>
      <c r="GIZ11" s="41"/>
      <c r="GJA11" s="41"/>
      <c r="GJB11" s="41"/>
      <c r="GJC11" s="41"/>
      <c r="GJD11" s="41"/>
      <c r="GJE11" s="41"/>
      <c r="GJF11" s="41"/>
      <c r="GJG11" s="41"/>
      <c r="GJH11" s="41"/>
      <c r="GJI11" s="41"/>
      <c r="GJJ11" s="41"/>
      <c r="GJK11" s="41"/>
      <c r="GJL11" s="41"/>
      <c r="GJM11" s="41"/>
      <c r="GJN11" s="41"/>
      <c r="GJO11" s="41"/>
      <c r="GJP11" s="41"/>
      <c r="GJQ11" s="41"/>
      <c r="GJR11" s="41"/>
      <c r="GJS11" s="41"/>
      <c r="GJT11" s="41"/>
      <c r="GJU11" s="41"/>
      <c r="GJV11" s="41"/>
      <c r="GJW11" s="41"/>
      <c r="GJX11" s="41"/>
      <c r="GJY11" s="41"/>
      <c r="GJZ11" s="41"/>
      <c r="GKA11" s="41"/>
      <c r="GKB11" s="41"/>
      <c r="GKC11" s="41"/>
      <c r="GKD11" s="41"/>
      <c r="GKE11" s="41"/>
      <c r="GKF11" s="41"/>
      <c r="GKG11" s="41"/>
      <c r="GKH11" s="41"/>
      <c r="GKI11" s="41"/>
      <c r="GKJ11" s="41"/>
      <c r="GKK11" s="41"/>
      <c r="GKL11" s="41"/>
      <c r="GKM11" s="41"/>
      <c r="GKN11" s="41"/>
      <c r="GKO11" s="41"/>
      <c r="GKP11" s="41"/>
      <c r="GKQ11" s="41"/>
      <c r="GKR11" s="41"/>
      <c r="GKS11" s="41"/>
      <c r="GKT11" s="41"/>
      <c r="GKU11" s="41"/>
      <c r="GKV11" s="41"/>
      <c r="GKW11" s="41"/>
      <c r="GKX11" s="41"/>
      <c r="GKY11" s="41"/>
      <c r="GKZ11" s="41"/>
      <c r="GLA11" s="41"/>
      <c r="GLB11" s="41"/>
      <c r="GLC11" s="41"/>
      <c r="GLD11" s="41"/>
      <c r="GLE11" s="41"/>
      <c r="GLF11" s="41"/>
      <c r="GLG11" s="41"/>
      <c r="GLH11" s="41"/>
      <c r="GLI11" s="41"/>
      <c r="GLJ11" s="41"/>
      <c r="GLK11" s="41"/>
      <c r="GLL11" s="41"/>
      <c r="GLM11" s="41"/>
      <c r="GLN11" s="41"/>
      <c r="GLO11" s="41"/>
      <c r="GLP11" s="41"/>
      <c r="GLQ11" s="41"/>
      <c r="GLR11" s="41"/>
      <c r="GLS11" s="41"/>
      <c r="GLT11" s="41"/>
      <c r="GLU11" s="41"/>
      <c r="GLV11" s="41"/>
      <c r="GLW11" s="41"/>
      <c r="GLX11" s="41"/>
      <c r="GLY11" s="41"/>
      <c r="GLZ11" s="41"/>
      <c r="GMA11" s="41"/>
      <c r="GMB11" s="41"/>
      <c r="GMC11" s="41"/>
      <c r="GMD11" s="41"/>
      <c r="GME11" s="41"/>
      <c r="GMF11" s="41"/>
      <c r="GMG11" s="41"/>
      <c r="GMH11" s="41"/>
      <c r="GMI11" s="41"/>
      <c r="GMJ11" s="41"/>
      <c r="GMK11" s="41"/>
      <c r="GML11" s="41"/>
      <c r="GMM11" s="41"/>
      <c r="GMN11" s="41"/>
      <c r="GMO11" s="41"/>
      <c r="GMP11" s="41"/>
      <c r="GMQ11" s="41"/>
      <c r="GMR11" s="41"/>
      <c r="GMS11" s="41"/>
      <c r="GMT11" s="41"/>
      <c r="GMU11" s="41"/>
      <c r="GMV11" s="41"/>
      <c r="GMW11" s="41"/>
      <c r="GMX11" s="41"/>
      <c r="GMY11" s="41"/>
      <c r="GMZ11" s="41"/>
      <c r="GNA11" s="41"/>
      <c r="GNB11" s="41"/>
      <c r="GNC11" s="41"/>
      <c r="GND11" s="41"/>
      <c r="GNE11" s="41"/>
      <c r="GNF11" s="41"/>
      <c r="GNG11" s="41"/>
      <c r="GNH11" s="41"/>
      <c r="GNI11" s="41"/>
      <c r="GNJ11" s="41"/>
      <c r="GNK11" s="41"/>
      <c r="GNL11" s="41"/>
      <c r="GNM11" s="41"/>
      <c r="GNN11" s="41"/>
      <c r="GNO11" s="41"/>
      <c r="GNP11" s="41"/>
      <c r="GNQ11" s="41"/>
      <c r="GNR11" s="41"/>
      <c r="GNS11" s="41"/>
      <c r="GNT11" s="41"/>
      <c r="GNU11" s="41"/>
      <c r="GNV11" s="41"/>
      <c r="GNW11" s="41"/>
      <c r="GNX11" s="41"/>
      <c r="GNY11" s="41"/>
      <c r="GNZ11" s="41"/>
      <c r="GOA11" s="41"/>
      <c r="GOB11" s="41"/>
      <c r="GOC11" s="41"/>
      <c r="GOD11" s="41"/>
      <c r="GOE11" s="41"/>
      <c r="GOF11" s="41"/>
      <c r="GOG11" s="41"/>
      <c r="GOH11" s="41"/>
      <c r="GOI11" s="41"/>
      <c r="GOJ11" s="41"/>
      <c r="GOK11" s="41"/>
      <c r="GOL11" s="41"/>
      <c r="GOM11" s="41"/>
      <c r="GON11" s="41"/>
      <c r="GOO11" s="41"/>
      <c r="GOP11" s="41"/>
      <c r="GOQ11" s="41"/>
      <c r="GOR11" s="41"/>
      <c r="GOS11" s="41"/>
      <c r="GOT11" s="41"/>
      <c r="GOU11" s="41"/>
      <c r="GOV11" s="41"/>
      <c r="GOW11" s="41"/>
      <c r="GOX11" s="41"/>
      <c r="GOY11" s="41"/>
      <c r="GOZ11" s="41"/>
      <c r="GPA11" s="41"/>
      <c r="GPB11" s="41"/>
      <c r="GPC11" s="41"/>
      <c r="GPD11" s="41"/>
      <c r="GPE11" s="41"/>
      <c r="GPF11" s="41"/>
      <c r="GPG11" s="41"/>
      <c r="GPH11" s="41"/>
      <c r="GPI11" s="41"/>
      <c r="GPJ11" s="41"/>
      <c r="GPK11" s="41"/>
      <c r="GPL11" s="41"/>
      <c r="GPM11" s="41"/>
      <c r="GPN11" s="41"/>
      <c r="GPO11" s="41"/>
      <c r="GPP11" s="41"/>
      <c r="GPQ11" s="41"/>
      <c r="GPR11" s="41"/>
      <c r="GPS11" s="41"/>
      <c r="GPT11" s="41"/>
      <c r="GPU11" s="41"/>
      <c r="GPV11" s="41"/>
      <c r="GPW11" s="41"/>
      <c r="GPX11" s="41"/>
      <c r="GPY11" s="41"/>
      <c r="GPZ11" s="41"/>
      <c r="GQA11" s="41"/>
      <c r="GQB11" s="41"/>
      <c r="GQC11" s="41"/>
      <c r="GQD11" s="41"/>
      <c r="GQE11" s="41"/>
      <c r="GQF11" s="41"/>
      <c r="GQG11" s="41"/>
      <c r="GQH11" s="41"/>
      <c r="GQI11" s="41"/>
      <c r="GQJ11" s="41"/>
      <c r="GQK11" s="41"/>
      <c r="GQL11" s="41"/>
      <c r="GQM11" s="41"/>
      <c r="GQN11" s="41"/>
      <c r="GQO11" s="41"/>
      <c r="GQP11" s="41"/>
      <c r="GQQ11" s="41"/>
      <c r="GQR11" s="41"/>
      <c r="GQS11" s="41"/>
      <c r="GQT11" s="41"/>
      <c r="GQU11" s="41"/>
      <c r="GQV11" s="41"/>
      <c r="GQW11" s="41"/>
      <c r="GQX11" s="41"/>
      <c r="GQY11" s="41"/>
      <c r="GQZ11" s="41"/>
      <c r="GRA11" s="41"/>
      <c r="GRB11" s="41"/>
      <c r="GRC11" s="41"/>
      <c r="GRD11" s="41"/>
      <c r="GRE11" s="41"/>
      <c r="GRF11" s="41"/>
      <c r="GRG11" s="41"/>
      <c r="GRH11" s="41"/>
      <c r="GRI11" s="41"/>
      <c r="GRJ11" s="41"/>
      <c r="GRK11" s="41"/>
      <c r="GRL11" s="41"/>
      <c r="GRM11" s="41"/>
      <c r="GRN11" s="41"/>
      <c r="GRO11" s="41"/>
      <c r="GRP11" s="41"/>
      <c r="GRQ11" s="41"/>
      <c r="GRR11" s="41"/>
      <c r="GRS11" s="41"/>
      <c r="GRT11" s="41"/>
      <c r="GRU11" s="41"/>
      <c r="GRV11" s="41"/>
      <c r="GRW11" s="41"/>
      <c r="GRX11" s="41"/>
      <c r="GRY11" s="41"/>
      <c r="GRZ11" s="41"/>
      <c r="GSA11" s="41"/>
      <c r="GSB11" s="41"/>
      <c r="GSC11" s="41"/>
      <c r="GSD11" s="41"/>
      <c r="GSE11" s="41"/>
      <c r="GSF11" s="41"/>
      <c r="GSG11" s="41"/>
      <c r="GSH11" s="41"/>
      <c r="GSI11" s="41"/>
      <c r="GSJ11" s="41"/>
      <c r="GSK11" s="41"/>
      <c r="GSL11" s="41"/>
      <c r="GSM11" s="41"/>
      <c r="GSN11" s="41"/>
      <c r="GSO11" s="41"/>
      <c r="GSP11" s="41"/>
      <c r="GSQ11" s="41"/>
      <c r="GSR11" s="41"/>
      <c r="GSS11" s="41"/>
      <c r="GST11" s="41"/>
      <c r="GSU11" s="41"/>
      <c r="GSV11" s="41"/>
      <c r="GSW11" s="41"/>
      <c r="GSX11" s="41"/>
      <c r="GSY11" s="41"/>
      <c r="GSZ11" s="41"/>
      <c r="GTA11" s="41"/>
      <c r="GTB11" s="41"/>
      <c r="GTC11" s="41"/>
      <c r="GTD11" s="41"/>
      <c r="GTE11" s="41"/>
      <c r="GTF11" s="41"/>
      <c r="GTG11" s="41"/>
      <c r="GTH11" s="41"/>
      <c r="GTI11" s="41"/>
      <c r="GTJ11" s="41"/>
      <c r="GTK11" s="41"/>
      <c r="GTL11" s="41"/>
      <c r="GTM11" s="41"/>
      <c r="GTN11" s="41"/>
      <c r="GTO11" s="41"/>
      <c r="GTP11" s="41"/>
      <c r="GTQ11" s="41"/>
      <c r="GTR11" s="41"/>
      <c r="GTS11" s="41"/>
      <c r="GTT11" s="41"/>
      <c r="GTU11" s="41"/>
      <c r="GTV11" s="41"/>
      <c r="GTW11" s="41"/>
      <c r="GTX11" s="41"/>
      <c r="GTY11" s="41"/>
      <c r="GTZ11" s="41"/>
      <c r="GUA11" s="41"/>
      <c r="GUB11" s="41"/>
      <c r="GUC11" s="41"/>
      <c r="GUD11" s="41"/>
      <c r="GUE11" s="41"/>
      <c r="GUF11" s="41"/>
      <c r="GUG11" s="41"/>
      <c r="GUH11" s="41"/>
      <c r="GUI11" s="41"/>
      <c r="GUJ11" s="41"/>
      <c r="GUK11" s="41"/>
      <c r="GUL11" s="41"/>
      <c r="GUM11" s="41"/>
      <c r="GUN11" s="41"/>
      <c r="GUO11" s="41"/>
      <c r="GUP11" s="41"/>
      <c r="GUQ11" s="41"/>
      <c r="GUR11" s="41"/>
      <c r="GUS11" s="41"/>
      <c r="GUT11" s="41"/>
      <c r="GUU11" s="41"/>
      <c r="GUV11" s="41"/>
      <c r="GUW11" s="41"/>
      <c r="GUX11" s="41"/>
      <c r="GUY11" s="41"/>
      <c r="GUZ11" s="41"/>
      <c r="GVA11" s="41"/>
      <c r="GVB11" s="41"/>
      <c r="GVC11" s="41"/>
      <c r="GVD11" s="41"/>
      <c r="GVE11" s="41"/>
      <c r="GVF11" s="41"/>
      <c r="GVG11" s="41"/>
      <c r="GVH11" s="41"/>
      <c r="GVI11" s="41"/>
      <c r="GVJ11" s="41"/>
      <c r="GVK11" s="41"/>
      <c r="GVL11" s="41"/>
      <c r="GVM11" s="41"/>
      <c r="GVN11" s="41"/>
      <c r="GVO11" s="41"/>
      <c r="GVP11" s="41"/>
      <c r="GVQ11" s="41"/>
      <c r="GVR11" s="41"/>
      <c r="GVS11" s="41"/>
      <c r="GVT11" s="41"/>
      <c r="GVU11" s="41"/>
      <c r="GVV11" s="41"/>
      <c r="GVW11" s="41"/>
      <c r="GVX11" s="41"/>
      <c r="GVY11" s="41"/>
      <c r="GVZ11" s="41"/>
      <c r="GWA11" s="41"/>
      <c r="GWB11" s="41"/>
      <c r="GWC11" s="41"/>
      <c r="GWD11" s="41"/>
      <c r="GWE11" s="41"/>
      <c r="GWF11" s="41"/>
      <c r="GWG11" s="41"/>
      <c r="GWH11" s="41"/>
      <c r="GWI11" s="41"/>
      <c r="GWJ11" s="41"/>
      <c r="GWK11" s="41"/>
      <c r="GWL11" s="41"/>
      <c r="GWM11" s="41"/>
      <c r="GWN11" s="41"/>
      <c r="GWO11" s="41"/>
      <c r="GWP11" s="41"/>
      <c r="GWQ11" s="41"/>
      <c r="GWR11" s="41"/>
      <c r="GWS11" s="41"/>
      <c r="GWT11" s="41"/>
      <c r="GWU11" s="41"/>
      <c r="GWV11" s="41"/>
      <c r="GWW11" s="41"/>
      <c r="GWX11" s="41"/>
      <c r="GWY11" s="41"/>
      <c r="GWZ11" s="41"/>
      <c r="GXA11" s="41"/>
      <c r="GXB11" s="41"/>
      <c r="GXC11" s="41"/>
      <c r="GXD11" s="41"/>
      <c r="GXE11" s="41"/>
      <c r="GXF11" s="41"/>
      <c r="GXG11" s="41"/>
      <c r="GXH11" s="41"/>
      <c r="GXI11" s="41"/>
      <c r="GXJ11" s="41"/>
      <c r="GXK11" s="41"/>
      <c r="GXL11" s="41"/>
      <c r="GXM11" s="41"/>
      <c r="GXN11" s="41"/>
      <c r="GXO11" s="41"/>
      <c r="GXP11" s="41"/>
      <c r="GXQ11" s="41"/>
      <c r="GXR11" s="41"/>
      <c r="GXS11" s="41"/>
      <c r="GXT11" s="41"/>
      <c r="GXU11" s="41"/>
      <c r="GXV11" s="41"/>
      <c r="GXW11" s="41"/>
      <c r="GXX11" s="41"/>
      <c r="GXY11" s="41"/>
      <c r="GXZ11" s="41"/>
      <c r="GYA11" s="41"/>
      <c r="GYB11" s="41"/>
      <c r="GYC11" s="41"/>
      <c r="GYD11" s="41"/>
      <c r="GYE11" s="41"/>
      <c r="GYF11" s="41"/>
      <c r="GYG11" s="41"/>
      <c r="GYH11" s="41"/>
      <c r="GYI11" s="41"/>
      <c r="GYJ11" s="41"/>
      <c r="GYK11" s="41"/>
      <c r="GYL11" s="41"/>
      <c r="GYM11" s="41"/>
      <c r="GYN11" s="41"/>
      <c r="GYO11" s="41"/>
      <c r="GYP11" s="41"/>
      <c r="GYQ11" s="41"/>
      <c r="GYR11" s="41"/>
      <c r="GYS11" s="41"/>
      <c r="GYT11" s="41"/>
      <c r="GYU11" s="41"/>
      <c r="GYV11" s="41"/>
      <c r="GYW11" s="41"/>
      <c r="GYX11" s="41"/>
      <c r="GYY11" s="41"/>
      <c r="GYZ11" s="41"/>
      <c r="GZA11" s="41"/>
      <c r="GZB11" s="41"/>
      <c r="GZC11" s="41"/>
      <c r="GZD11" s="41"/>
      <c r="GZE11" s="41"/>
      <c r="GZF11" s="41"/>
      <c r="GZG11" s="41"/>
      <c r="GZH11" s="41"/>
      <c r="GZI11" s="41"/>
      <c r="GZJ11" s="41"/>
      <c r="GZK11" s="41"/>
      <c r="GZL11" s="41"/>
      <c r="GZM11" s="41"/>
      <c r="GZN11" s="41"/>
      <c r="GZO11" s="41"/>
      <c r="GZP11" s="41"/>
      <c r="GZQ11" s="41"/>
      <c r="GZR11" s="41"/>
      <c r="GZS11" s="41"/>
      <c r="GZT11" s="41"/>
      <c r="GZU11" s="41"/>
      <c r="GZV11" s="41"/>
      <c r="GZW11" s="41"/>
      <c r="GZX11" s="41"/>
      <c r="GZY11" s="41"/>
      <c r="GZZ11" s="41"/>
      <c r="HAA11" s="41"/>
      <c r="HAB11" s="41"/>
      <c r="HAC11" s="41"/>
      <c r="HAD11" s="41"/>
      <c r="HAE11" s="41"/>
      <c r="HAF11" s="41"/>
      <c r="HAG11" s="41"/>
      <c r="HAH11" s="41"/>
      <c r="HAI11" s="41"/>
      <c r="HAJ11" s="41"/>
      <c r="HAK11" s="41"/>
      <c r="HAL11" s="41"/>
      <c r="HAM11" s="41"/>
      <c r="HAN11" s="41"/>
      <c r="HAO11" s="41"/>
      <c r="HAP11" s="41"/>
      <c r="HAQ11" s="41"/>
      <c r="HAR11" s="41"/>
      <c r="HAS11" s="41"/>
      <c r="HAT11" s="41"/>
      <c r="HAU11" s="41"/>
      <c r="HAV11" s="41"/>
      <c r="HAW11" s="41"/>
      <c r="HAX11" s="41"/>
      <c r="HAY11" s="41"/>
      <c r="HAZ11" s="41"/>
      <c r="HBA11" s="41"/>
      <c r="HBB11" s="41"/>
      <c r="HBC11" s="41"/>
      <c r="HBD11" s="41"/>
      <c r="HBE11" s="41"/>
      <c r="HBF11" s="41"/>
      <c r="HBG11" s="41"/>
      <c r="HBH11" s="41"/>
      <c r="HBI11" s="41"/>
      <c r="HBJ11" s="41"/>
      <c r="HBK11" s="41"/>
      <c r="HBL11" s="41"/>
      <c r="HBM11" s="41"/>
      <c r="HBN11" s="41"/>
      <c r="HBO11" s="41"/>
      <c r="HBP11" s="41"/>
      <c r="HBQ11" s="41"/>
      <c r="HBR11" s="41"/>
      <c r="HBS11" s="41"/>
      <c r="HBT11" s="41"/>
      <c r="HBU11" s="41"/>
      <c r="HBV11" s="41"/>
      <c r="HBW11" s="41"/>
      <c r="HBX11" s="41"/>
      <c r="HBY11" s="41"/>
      <c r="HBZ11" s="41"/>
      <c r="HCA11" s="41"/>
      <c r="HCB11" s="41"/>
      <c r="HCC11" s="41"/>
      <c r="HCD11" s="41"/>
      <c r="HCE11" s="41"/>
      <c r="HCF11" s="41"/>
      <c r="HCG11" s="41"/>
      <c r="HCH11" s="41"/>
      <c r="HCI11" s="41"/>
      <c r="HCJ11" s="41"/>
      <c r="HCK11" s="41"/>
      <c r="HCL11" s="41"/>
      <c r="HCM11" s="41"/>
      <c r="HCN11" s="41"/>
      <c r="HCO11" s="41"/>
      <c r="HCP11" s="41"/>
      <c r="HCQ11" s="41"/>
      <c r="HCR11" s="41"/>
      <c r="HCS11" s="41"/>
      <c r="HCT11" s="41"/>
      <c r="HCU11" s="41"/>
      <c r="HCV11" s="41"/>
      <c r="HCW11" s="41"/>
      <c r="HCX11" s="41"/>
      <c r="HCY11" s="41"/>
      <c r="HCZ11" s="41"/>
      <c r="HDA11" s="41"/>
      <c r="HDB11" s="41"/>
      <c r="HDC11" s="41"/>
      <c r="HDD11" s="41"/>
      <c r="HDE11" s="41"/>
      <c r="HDF11" s="41"/>
      <c r="HDG11" s="41"/>
      <c r="HDH11" s="41"/>
      <c r="HDI11" s="41"/>
      <c r="HDJ11" s="41"/>
      <c r="HDK11" s="41"/>
      <c r="HDL11" s="41"/>
      <c r="HDM11" s="41"/>
      <c r="HDN11" s="41"/>
      <c r="HDO11" s="41"/>
      <c r="HDP11" s="41"/>
      <c r="HDQ11" s="41"/>
      <c r="HDR11" s="41"/>
      <c r="HDS11" s="41"/>
      <c r="HDT11" s="41"/>
      <c r="HDU11" s="41"/>
      <c r="HDV11" s="41"/>
      <c r="HDW11" s="41"/>
      <c r="HDX11" s="41"/>
      <c r="HDY11" s="41"/>
      <c r="HDZ11" s="41"/>
      <c r="HEA11" s="41"/>
      <c r="HEB11" s="41"/>
      <c r="HEC11" s="41"/>
      <c r="HED11" s="41"/>
      <c r="HEE11" s="41"/>
      <c r="HEF11" s="41"/>
      <c r="HEG11" s="41"/>
      <c r="HEH11" s="41"/>
      <c r="HEI11" s="41"/>
      <c r="HEJ11" s="41"/>
      <c r="HEK11" s="41"/>
      <c r="HEL11" s="41"/>
      <c r="HEM11" s="41"/>
      <c r="HEN11" s="41"/>
      <c r="HEO11" s="41"/>
      <c r="HEP11" s="41"/>
      <c r="HEQ11" s="41"/>
      <c r="HER11" s="41"/>
      <c r="HES11" s="41"/>
      <c r="HET11" s="41"/>
      <c r="HEU11" s="41"/>
      <c r="HEV11" s="41"/>
      <c r="HEW11" s="41"/>
      <c r="HEX11" s="41"/>
      <c r="HEY11" s="41"/>
      <c r="HEZ11" s="41"/>
      <c r="HFA11" s="41"/>
      <c r="HFB11" s="41"/>
      <c r="HFC11" s="41"/>
      <c r="HFD11" s="41"/>
      <c r="HFE11" s="41"/>
      <c r="HFF11" s="41"/>
      <c r="HFG11" s="41"/>
      <c r="HFH11" s="41"/>
      <c r="HFI11" s="41"/>
      <c r="HFJ11" s="41"/>
      <c r="HFK11" s="41"/>
      <c r="HFL11" s="41"/>
      <c r="HFM11" s="41"/>
      <c r="HFN11" s="41"/>
      <c r="HFO11" s="41"/>
      <c r="HFP11" s="41"/>
      <c r="HFQ11" s="41"/>
      <c r="HFR11" s="41"/>
      <c r="HFS11" s="41"/>
      <c r="HFT11" s="41"/>
      <c r="HFU11" s="41"/>
      <c r="HFV11" s="41"/>
      <c r="HFW11" s="41"/>
      <c r="HFX11" s="41"/>
      <c r="HFY11" s="41"/>
      <c r="HFZ11" s="41"/>
      <c r="HGA11" s="41"/>
      <c r="HGB11" s="41"/>
      <c r="HGC11" s="41"/>
      <c r="HGD11" s="41"/>
      <c r="HGE11" s="41"/>
      <c r="HGF11" s="41"/>
      <c r="HGG11" s="41"/>
      <c r="HGH11" s="41"/>
      <c r="HGI11" s="41"/>
      <c r="HGJ11" s="41"/>
      <c r="HGK11" s="41"/>
      <c r="HGL11" s="41"/>
      <c r="HGM11" s="41"/>
      <c r="HGN11" s="41"/>
      <c r="HGO11" s="41"/>
      <c r="HGP11" s="41"/>
      <c r="HGQ11" s="41"/>
      <c r="HGR11" s="41"/>
      <c r="HGS11" s="41"/>
      <c r="HGT11" s="41"/>
      <c r="HGU11" s="41"/>
      <c r="HGV11" s="41"/>
      <c r="HGW11" s="41"/>
      <c r="HGX11" s="41"/>
      <c r="HGY11" s="41"/>
      <c r="HGZ11" s="41"/>
      <c r="HHA11" s="41"/>
      <c r="HHB11" s="41"/>
      <c r="HHC11" s="41"/>
      <c r="HHD11" s="41"/>
      <c r="HHE11" s="41"/>
      <c r="HHF11" s="41"/>
      <c r="HHG11" s="41"/>
      <c r="HHH11" s="41"/>
      <c r="HHI11" s="41"/>
      <c r="HHJ11" s="41"/>
      <c r="HHK11" s="41"/>
      <c r="HHL11" s="41"/>
      <c r="HHM11" s="41"/>
      <c r="HHN11" s="41"/>
      <c r="HHO11" s="41"/>
      <c r="HHP11" s="41"/>
      <c r="HHQ11" s="41"/>
      <c r="HHR11" s="41"/>
      <c r="HHS11" s="41"/>
      <c r="HHT11" s="41"/>
      <c r="HHU11" s="41"/>
      <c r="HHV11" s="41"/>
      <c r="HHW11" s="41"/>
      <c r="HHX11" s="41"/>
      <c r="HHY11" s="41"/>
      <c r="HHZ11" s="41"/>
      <c r="HIA11" s="41"/>
      <c r="HIB11" s="41"/>
      <c r="HIC11" s="41"/>
      <c r="HID11" s="41"/>
      <c r="HIE11" s="41"/>
      <c r="HIF11" s="41"/>
      <c r="HIG11" s="41"/>
      <c r="HIH11" s="41"/>
      <c r="HII11" s="41"/>
      <c r="HIJ11" s="41"/>
      <c r="HIK11" s="41"/>
      <c r="HIL11" s="41"/>
      <c r="HIM11" s="41"/>
      <c r="HIN11" s="41"/>
      <c r="HIO11" s="41"/>
      <c r="HIP11" s="41"/>
      <c r="HIQ11" s="41"/>
      <c r="HIR11" s="41"/>
      <c r="HIS11" s="41"/>
      <c r="HIT11" s="41"/>
      <c r="HIU11" s="41"/>
      <c r="HIV11" s="41"/>
      <c r="HIW11" s="41"/>
      <c r="HIX11" s="41"/>
      <c r="HIY11" s="41"/>
      <c r="HIZ11" s="41"/>
      <c r="HJA11" s="41"/>
      <c r="HJB11" s="41"/>
      <c r="HJC11" s="41"/>
      <c r="HJD11" s="41"/>
      <c r="HJE11" s="41"/>
      <c r="HJF11" s="41"/>
      <c r="HJG11" s="41"/>
      <c r="HJH11" s="41"/>
      <c r="HJI11" s="41"/>
      <c r="HJJ11" s="41"/>
      <c r="HJK11" s="41"/>
      <c r="HJL11" s="41"/>
      <c r="HJM11" s="41"/>
      <c r="HJN11" s="41"/>
      <c r="HJO11" s="41"/>
      <c r="HJP11" s="41"/>
      <c r="HJQ11" s="41"/>
      <c r="HJR11" s="41"/>
      <c r="HJS11" s="41"/>
      <c r="HJT11" s="41"/>
      <c r="HJU11" s="41"/>
      <c r="HJV11" s="41"/>
      <c r="HJW11" s="41"/>
      <c r="HJX11" s="41"/>
      <c r="HJY11" s="41"/>
      <c r="HJZ11" s="41"/>
      <c r="HKA11" s="41"/>
      <c r="HKB11" s="41"/>
      <c r="HKC11" s="41"/>
      <c r="HKD11" s="41"/>
      <c r="HKE11" s="41"/>
      <c r="HKF11" s="41"/>
      <c r="HKG11" s="41"/>
      <c r="HKH11" s="41"/>
      <c r="HKI11" s="41"/>
      <c r="HKJ11" s="41"/>
      <c r="HKK11" s="41"/>
      <c r="HKL11" s="41"/>
      <c r="HKM11" s="41"/>
      <c r="HKN11" s="41"/>
      <c r="HKO11" s="41"/>
      <c r="HKP11" s="41"/>
      <c r="HKQ11" s="41"/>
      <c r="HKR11" s="41"/>
      <c r="HKS11" s="41"/>
      <c r="HKT11" s="41"/>
      <c r="HKU11" s="41"/>
      <c r="HKV11" s="41"/>
      <c r="HKW11" s="41"/>
      <c r="HKX11" s="41"/>
      <c r="HKY11" s="41"/>
      <c r="HKZ11" s="41"/>
      <c r="HLA11" s="41"/>
      <c r="HLB11" s="41"/>
      <c r="HLC11" s="41"/>
      <c r="HLD11" s="41"/>
      <c r="HLE11" s="41"/>
      <c r="HLF11" s="41"/>
      <c r="HLG11" s="41"/>
      <c r="HLH11" s="41"/>
      <c r="HLI11" s="41"/>
      <c r="HLJ11" s="41"/>
      <c r="HLK11" s="41"/>
      <c r="HLL11" s="41"/>
      <c r="HLM11" s="41"/>
      <c r="HLN11" s="41"/>
      <c r="HLO11" s="41"/>
      <c r="HLP11" s="41"/>
      <c r="HLQ11" s="41"/>
      <c r="HLR11" s="41"/>
      <c r="HLS11" s="41"/>
      <c r="HLT11" s="41"/>
      <c r="HLU11" s="41"/>
      <c r="HLV11" s="41"/>
      <c r="HLW11" s="41"/>
      <c r="HLX11" s="41"/>
      <c r="HLY11" s="41"/>
      <c r="HLZ11" s="41"/>
      <c r="HMA11" s="41"/>
      <c r="HMB11" s="41"/>
      <c r="HMC11" s="41"/>
      <c r="HMD11" s="41"/>
      <c r="HME11" s="41"/>
      <c r="HMF11" s="41"/>
      <c r="HMG11" s="41"/>
      <c r="HMH11" s="41"/>
      <c r="HMI11" s="41"/>
      <c r="HMJ11" s="41"/>
      <c r="HMK11" s="41"/>
      <c r="HML11" s="41"/>
      <c r="HMM11" s="41"/>
      <c r="HMN11" s="41"/>
      <c r="HMO11" s="41"/>
      <c r="HMP11" s="41"/>
      <c r="HMQ11" s="41"/>
      <c r="HMR11" s="41"/>
      <c r="HMS11" s="41"/>
      <c r="HMT11" s="41"/>
      <c r="HMU11" s="41"/>
      <c r="HMV11" s="41"/>
      <c r="HMW11" s="41"/>
      <c r="HMX11" s="41"/>
      <c r="HMY11" s="41"/>
      <c r="HMZ11" s="41"/>
      <c r="HNA11" s="41"/>
      <c r="HNB11" s="41"/>
      <c r="HNC11" s="41"/>
      <c r="HND11" s="41"/>
      <c r="HNE11" s="41"/>
      <c r="HNF11" s="41"/>
      <c r="HNG11" s="41"/>
      <c r="HNH11" s="41"/>
      <c r="HNI11" s="41"/>
      <c r="HNJ11" s="41"/>
      <c r="HNK11" s="41"/>
      <c r="HNL11" s="41"/>
      <c r="HNM11" s="41"/>
      <c r="HNN11" s="41"/>
      <c r="HNO11" s="41"/>
      <c r="HNP11" s="41"/>
      <c r="HNQ11" s="41"/>
      <c r="HNR11" s="41"/>
      <c r="HNS11" s="41"/>
      <c r="HNT11" s="41"/>
      <c r="HNU11" s="41"/>
      <c r="HNV11" s="41"/>
      <c r="HNW11" s="41"/>
      <c r="HNX11" s="41"/>
      <c r="HNY11" s="41"/>
      <c r="HNZ11" s="41"/>
      <c r="HOA11" s="41"/>
      <c r="HOB11" s="41"/>
      <c r="HOC11" s="41"/>
      <c r="HOD11" s="41"/>
      <c r="HOE11" s="41"/>
      <c r="HOF11" s="41"/>
      <c r="HOG11" s="41"/>
      <c r="HOH11" s="41"/>
      <c r="HOI11" s="41"/>
      <c r="HOJ11" s="41"/>
      <c r="HOK11" s="41"/>
      <c r="HOL11" s="41"/>
      <c r="HOM11" s="41"/>
      <c r="HON11" s="41"/>
      <c r="HOO11" s="41"/>
      <c r="HOP11" s="41"/>
      <c r="HOQ11" s="41"/>
      <c r="HOR11" s="41"/>
      <c r="HOS11" s="41"/>
      <c r="HOT11" s="41"/>
      <c r="HOU11" s="41"/>
      <c r="HOV11" s="41"/>
      <c r="HOW11" s="41"/>
      <c r="HOX11" s="41"/>
      <c r="HOY11" s="41"/>
      <c r="HOZ11" s="41"/>
      <c r="HPA11" s="41"/>
      <c r="HPB11" s="41"/>
      <c r="HPC11" s="41"/>
      <c r="HPD11" s="41"/>
      <c r="HPE11" s="41"/>
      <c r="HPF11" s="41"/>
      <c r="HPG11" s="41"/>
      <c r="HPH11" s="41"/>
      <c r="HPI11" s="41"/>
      <c r="HPJ11" s="41"/>
      <c r="HPK11" s="41"/>
      <c r="HPL11" s="41"/>
      <c r="HPM11" s="41"/>
      <c r="HPN11" s="41"/>
      <c r="HPO11" s="41"/>
      <c r="HPP11" s="41"/>
      <c r="HPQ11" s="41"/>
      <c r="HPR11" s="41"/>
      <c r="HPS11" s="41"/>
      <c r="HPT11" s="41"/>
      <c r="HPU11" s="41"/>
      <c r="HPV11" s="41"/>
      <c r="HPW11" s="41"/>
      <c r="HPX11" s="41"/>
      <c r="HPY11" s="41"/>
      <c r="HPZ11" s="41"/>
      <c r="HQA11" s="41"/>
      <c r="HQB11" s="41"/>
      <c r="HQC11" s="41"/>
      <c r="HQD11" s="41"/>
      <c r="HQE11" s="41"/>
      <c r="HQF11" s="41"/>
      <c r="HQG11" s="41"/>
      <c r="HQH11" s="41"/>
      <c r="HQI11" s="41"/>
      <c r="HQJ11" s="41"/>
      <c r="HQK11" s="41"/>
      <c r="HQL11" s="41"/>
      <c r="HQM11" s="41"/>
      <c r="HQN11" s="41"/>
      <c r="HQO11" s="41"/>
      <c r="HQP11" s="41"/>
      <c r="HQQ11" s="41"/>
      <c r="HQR11" s="41"/>
      <c r="HQS11" s="41"/>
      <c r="HQT11" s="41"/>
      <c r="HQU11" s="41"/>
      <c r="HQV11" s="41"/>
      <c r="HQW11" s="41"/>
      <c r="HQX11" s="41"/>
      <c r="HQY11" s="41"/>
      <c r="HQZ11" s="41"/>
      <c r="HRA11" s="41"/>
      <c r="HRB11" s="41"/>
      <c r="HRC11" s="41"/>
      <c r="HRD11" s="41"/>
      <c r="HRE11" s="41"/>
      <c r="HRF11" s="41"/>
      <c r="HRG11" s="41"/>
      <c r="HRH11" s="41"/>
      <c r="HRI11" s="41"/>
      <c r="HRJ11" s="41"/>
      <c r="HRK11" s="41"/>
      <c r="HRL11" s="41"/>
      <c r="HRM11" s="41"/>
      <c r="HRN11" s="41"/>
      <c r="HRO11" s="41"/>
      <c r="HRP11" s="41"/>
      <c r="HRQ11" s="41"/>
      <c r="HRR11" s="41"/>
      <c r="HRS11" s="41"/>
      <c r="HRT11" s="41"/>
      <c r="HRU11" s="41"/>
      <c r="HRV11" s="41"/>
      <c r="HRW11" s="41"/>
      <c r="HRX11" s="41"/>
      <c r="HRY11" s="41"/>
      <c r="HRZ11" s="41"/>
      <c r="HSA11" s="41"/>
      <c r="HSB11" s="41"/>
      <c r="HSC11" s="41"/>
      <c r="HSD11" s="41"/>
      <c r="HSE11" s="41"/>
      <c r="HSF11" s="41"/>
      <c r="HSG11" s="41"/>
      <c r="HSH11" s="41"/>
      <c r="HSI11" s="41"/>
      <c r="HSJ11" s="41"/>
      <c r="HSK11" s="41"/>
      <c r="HSL11" s="41"/>
      <c r="HSM11" s="41"/>
      <c r="HSN11" s="41"/>
      <c r="HSO11" s="41"/>
      <c r="HSP11" s="41"/>
      <c r="HSQ11" s="41"/>
      <c r="HSR11" s="41"/>
      <c r="HSS11" s="41"/>
      <c r="HST11" s="41"/>
      <c r="HSU11" s="41"/>
      <c r="HSV11" s="41"/>
      <c r="HSW11" s="41"/>
      <c r="HSX11" s="41"/>
      <c r="HSY11" s="41"/>
      <c r="HSZ11" s="41"/>
      <c r="HTA11" s="41"/>
      <c r="HTB11" s="41"/>
      <c r="HTC11" s="41"/>
      <c r="HTD11" s="41"/>
      <c r="HTE11" s="41"/>
      <c r="HTF11" s="41"/>
      <c r="HTG11" s="41"/>
      <c r="HTH11" s="41"/>
      <c r="HTI11" s="41"/>
      <c r="HTJ11" s="41"/>
      <c r="HTK11" s="41"/>
      <c r="HTL11" s="41"/>
      <c r="HTM11" s="41"/>
      <c r="HTN11" s="41"/>
      <c r="HTO11" s="41"/>
      <c r="HTP11" s="41"/>
      <c r="HTQ11" s="41"/>
      <c r="HTR11" s="41"/>
      <c r="HTS11" s="41"/>
      <c r="HTT11" s="41"/>
      <c r="HTU11" s="41"/>
      <c r="HTV11" s="41"/>
      <c r="HTW11" s="41"/>
      <c r="HTX11" s="41"/>
      <c r="HTY11" s="41"/>
      <c r="HTZ11" s="41"/>
      <c r="HUA11" s="41"/>
      <c r="HUB11" s="41"/>
      <c r="HUC11" s="41"/>
      <c r="HUD11" s="41"/>
      <c r="HUE11" s="41"/>
      <c r="HUF11" s="41"/>
      <c r="HUG11" s="41"/>
      <c r="HUH11" s="41"/>
      <c r="HUI11" s="41"/>
      <c r="HUJ11" s="41"/>
      <c r="HUK11" s="41"/>
      <c r="HUL11" s="41"/>
      <c r="HUM11" s="41"/>
      <c r="HUN11" s="41"/>
      <c r="HUO11" s="41"/>
      <c r="HUP11" s="41"/>
      <c r="HUQ11" s="41"/>
      <c r="HUR11" s="41"/>
      <c r="HUS11" s="41"/>
      <c r="HUT11" s="41"/>
      <c r="HUU11" s="41"/>
      <c r="HUV11" s="41"/>
      <c r="HUW11" s="41"/>
      <c r="HUX11" s="41"/>
      <c r="HUY11" s="41"/>
      <c r="HUZ11" s="41"/>
      <c r="HVA11" s="41"/>
      <c r="HVB11" s="41"/>
      <c r="HVC11" s="41"/>
      <c r="HVD11" s="41"/>
      <c r="HVE11" s="41"/>
      <c r="HVF11" s="41"/>
      <c r="HVG11" s="41"/>
      <c r="HVH11" s="41"/>
      <c r="HVI11" s="41"/>
      <c r="HVJ11" s="41"/>
      <c r="HVK11" s="41"/>
      <c r="HVL11" s="41"/>
      <c r="HVM11" s="41"/>
      <c r="HVN11" s="41"/>
      <c r="HVO11" s="41"/>
      <c r="HVP11" s="41"/>
      <c r="HVQ11" s="41"/>
      <c r="HVR11" s="41"/>
      <c r="HVS11" s="41"/>
      <c r="HVT11" s="41"/>
      <c r="HVU11" s="41"/>
      <c r="HVV11" s="41"/>
      <c r="HVW11" s="41"/>
      <c r="HVX11" s="41"/>
      <c r="HVY11" s="41"/>
      <c r="HVZ11" s="41"/>
      <c r="HWA11" s="41"/>
      <c r="HWB11" s="41"/>
      <c r="HWC11" s="41"/>
      <c r="HWD11" s="41"/>
      <c r="HWE11" s="41"/>
      <c r="HWF11" s="41"/>
      <c r="HWG11" s="41"/>
      <c r="HWH11" s="41"/>
      <c r="HWI11" s="41"/>
      <c r="HWJ11" s="41"/>
      <c r="HWK11" s="41"/>
      <c r="HWL11" s="41"/>
      <c r="HWM11" s="41"/>
      <c r="HWN11" s="41"/>
      <c r="HWO11" s="41"/>
      <c r="HWP11" s="41"/>
      <c r="HWQ11" s="41"/>
      <c r="HWR11" s="41"/>
      <c r="HWS11" s="41"/>
      <c r="HWT11" s="41"/>
      <c r="HWU11" s="41"/>
      <c r="HWV11" s="41"/>
      <c r="HWW11" s="41"/>
      <c r="HWX11" s="41"/>
      <c r="HWY11" s="41"/>
      <c r="HWZ11" s="41"/>
      <c r="HXA11" s="41"/>
      <c r="HXB11" s="41"/>
      <c r="HXC11" s="41"/>
      <c r="HXD11" s="41"/>
      <c r="HXE11" s="41"/>
      <c r="HXF11" s="41"/>
      <c r="HXG11" s="41"/>
      <c r="HXH11" s="41"/>
      <c r="HXI11" s="41"/>
      <c r="HXJ11" s="41"/>
      <c r="HXK11" s="41"/>
      <c r="HXL11" s="41"/>
      <c r="HXM11" s="41"/>
      <c r="HXN11" s="41"/>
      <c r="HXO11" s="41"/>
      <c r="HXP11" s="41"/>
      <c r="HXQ11" s="41"/>
      <c r="HXR11" s="41"/>
      <c r="HXS11" s="41"/>
      <c r="HXT11" s="41"/>
      <c r="HXU11" s="41"/>
      <c r="HXV11" s="41"/>
      <c r="HXW11" s="41"/>
      <c r="HXX11" s="41"/>
      <c r="HXY11" s="41"/>
      <c r="HXZ11" s="41"/>
      <c r="HYA11" s="41"/>
      <c r="HYB11" s="41"/>
      <c r="HYC11" s="41"/>
      <c r="HYD11" s="41"/>
      <c r="HYE11" s="41"/>
      <c r="HYF11" s="41"/>
      <c r="HYG11" s="41"/>
      <c r="HYH11" s="41"/>
      <c r="HYI11" s="41"/>
      <c r="HYJ11" s="41"/>
      <c r="HYK11" s="41"/>
      <c r="HYL11" s="41"/>
      <c r="HYM11" s="41"/>
      <c r="HYN11" s="41"/>
      <c r="HYO11" s="41"/>
      <c r="HYP11" s="41"/>
      <c r="HYQ11" s="41"/>
      <c r="HYR11" s="41"/>
      <c r="HYS11" s="41"/>
      <c r="HYT11" s="41"/>
      <c r="HYU11" s="41"/>
      <c r="HYV11" s="41"/>
      <c r="HYW11" s="41"/>
      <c r="HYX11" s="41"/>
      <c r="HYY11" s="41"/>
      <c r="HYZ11" s="41"/>
      <c r="HZA11" s="41"/>
      <c r="HZB11" s="41"/>
      <c r="HZC11" s="41"/>
      <c r="HZD11" s="41"/>
      <c r="HZE11" s="41"/>
      <c r="HZF11" s="41"/>
      <c r="HZG11" s="41"/>
      <c r="HZH11" s="41"/>
      <c r="HZI11" s="41"/>
      <c r="HZJ11" s="41"/>
      <c r="HZK11" s="41"/>
      <c r="HZL11" s="41"/>
      <c r="HZM11" s="41"/>
      <c r="HZN11" s="41"/>
      <c r="HZO11" s="41"/>
      <c r="HZP11" s="41"/>
      <c r="HZQ11" s="41"/>
      <c r="HZR11" s="41"/>
      <c r="HZS11" s="41"/>
      <c r="HZT11" s="41"/>
      <c r="HZU11" s="41"/>
      <c r="HZV11" s="41"/>
      <c r="HZW11" s="41"/>
      <c r="HZX11" s="41"/>
      <c r="HZY11" s="41"/>
      <c r="HZZ11" s="41"/>
      <c r="IAA11" s="41"/>
      <c r="IAB11" s="41"/>
      <c r="IAC11" s="41"/>
      <c r="IAD11" s="41"/>
      <c r="IAE11" s="41"/>
      <c r="IAF11" s="41"/>
      <c r="IAG11" s="41"/>
      <c r="IAH11" s="41"/>
      <c r="IAI11" s="41"/>
      <c r="IAJ11" s="41"/>
      <c r="IAK11" s="41"/>
      <c r="IAL11" s="41"/>
      <c r="IAM11" s="41"/>
      <c r="IAN11" s="41"/>
      <c r="IAO11" s="41"/>
      <c r="IAP11" s="41"/>
      <c r="IAQ11" s="41"/>
      <c r="IAR11" s="41"/>
      <c r="IAS11" s="41"/>
      <c r="IAT11" s="41"/>
      <c r="IAU11" s="41"/>
      <c r="IAV11" s="41"/>
      <c r="IAW11" s="41"/>
      <c r="IAX11" s="41"/>
      <c r="IAY11" s="41"/>
      <c r="IAZ11" s="41"/>
      <c r="IBA11" s="41"/>
      <c r="IBB11" s="41"/>
      <c r="IBC11" s="41"/>
      <c r="IBD11" s="41"/>
      <c r="IBE11" s="41"/>
      <c r="IBF11" s="41"/>
      <c r="IBG11" s="41"/>
      <c r="IBH11" s="41"/>
      <c r="IBI11" s="41"/>
      <c r="IBJ11" s="41"/>
      <c r="IBK11" s="41"/>
      <c r="IBL11" s="41"/>
      <c r="IBM11" s="41"/>
      <c r="IBN11" s="41"/>
      <c r="IBO11" s="41"/>
      <c r="IBP11" s="41"/>
      <c r="IBQ11" s="41"/>
      <c r="IBR11" s="41"/>
      <c r="IBS11" s="41"/>
      <c r="IBT11" s="41"/>
      <c r="IBU11" s="41"/>
      <c r="IBV11" s="41"/>
      <c r="IBW11" s="41"/>
      <c r="IBX11" s="41"/>
      <c r="IBY11" s="41"/>
      <c r="IBZ11" s="41"/>
      <c r="ICA11" s="41"/>
      <c r="ICB11" s="41"/>
      <c r="ICC11" s="41"/>
      <c r="ICD11" s="41"/>
      <c r="ICE11" s="41"/>
      <c r="ICF11" s="41"/>
      <c r="ICG11" s="41"/>
      <c r="ICH11" s="41"/>
      <c r="ICI11" s="41"/>
      <c r="ICJ11" s="41"/>
      <c r="ICK11" s="41"/>
      <c r="ICL11" s="41"/>
      <c r="ICM11" s="41"/>
      <c r="ICN11" s="41"/>
      <c r="ICO11" s="41"/>
      <c r="ICP11" s="41"/>
      <c r="ICQ11" s="41"/>
      <c r="ICR11" s="41"/>
      <c r="ICS11" s="41"/>
      <c r="ICT11" s="41"/>
      <c r="ICU11" s="41"/>
      <c r="ICV11" s="41"/>
      <c r="ICW11" s="41"/>
      <c r="ICX11" s="41"/>
      <c r="ICY11" s="41"/>
      <c r="ICZ11" s="41"/>
      <c r="IDA11" s="41"/>
      <c r="IDB11" s="41"/>
      <c r="IDC11" s="41"/>
      <c r="IDD11" s="41"/>
      <c r="IDE11" s="41"/>
      <c r="IDF11" s="41"/>
      <c r="IDG11" s="41"/>
      <c r="IDH11" s="41"/>
      <c r="IDI11" s="41"/>
      <c r="IDJ11" s="41"/>
      <c r="IDK11" s="41"/>
      <c r="IDL11" s="41"/>
      <c r="IDM11" s="41"/>
      <c r="IDN11" s="41"/>
      <c r="IDO11" s="41"/>
      <c r="IDP11" s="41"/>
      <c r="IDQ11" s="41"/>
      <c r="IDR11" s="41"/>
      <c r="IDS11" s="41"/>
      <c r="IDT11" s="41"/>
      <c r="IDU11" s="41"/>
      <c r="IDV11" s="41"/>
      <c r="IDW11" s="41"/>
      <c r="IDX11" s="41"/>
      <c r="IDY11" s="41"/>
      <c r="IDZ11" s="41"/>
      <c r="IEA11" s="41"/>
      <c r="IEB11" s="41"/>
      <c r="IEC11" s="41"/>
      <c r="IED11" s="41"/>
      <c r="IEE11" s="41"/>
      <c r="IEF11" s="41"/>
      <c r="IEG11" s="41"/>
      <c r="IEH11" s="41"/>
      <c r="IEI11" s="41"/>
      <c r="IEJ11" s="41"/>
      <c r="IEK11" s="41"/>
      <c r="IEL11" s="41"/>
      <c r="IEM11" s="41"/>
      <c r="IEN11" s="41"/>
      <c r="IEO11" s="41"/>
      <c r="IEP11" s="41"/>
      <c r="IEQ11" s="41"/>
      <c r="IER11" s="41"/>
      <c r="IES11" s="41"/>
      <c r="IET11" s="41"/>
      <c r="IEU11" s="41"/>
      <c r="IEV11" s="41"/>
      <c r="IEW11" s="41"/>
      <c r="IEX11" s="41"/>
      <c r="IEY11" s="41"/>
      <c r="IEZ11" s="41"/>
      <c r="IFA11" s="41"/>
      <c r="IFB11" s="41"/>
      <c r="IFC11" s="41"/>
      <c r="IFD11" s="41"/>
      <c r="IFE11" s="41"/>
      <c r="IFF11" s="41"/>
      <c r="IFG11" s="41"/>
      <c r="IFH11" s="41"/>
      <c r="IFI11" s="41"/>
      <c r="IFJ11" s="41"/>
      <c r="IFK11" s="41"/>
      <c r="IFL11" s="41"/>
      <c r="IFM11" s="41"/>
      <c r="IFN11" s="41"/>
      <c r="IFO11" s="41"/>
      <c r="IFP11" s="41"/>
      <c r="IFQ11" s="41"/>
      <c r="IFR11" s="41"/>
      <c r="IFS11" s="41"/>
      <c r="IFT11" s="41"/>
      <c r="IFU11" s="41"/>
      <c r="IFV11" s="41"/>
      <c r="IFW11" s="41"/>
      <c r="IFX11" s="41"/>
      <c r="IFY11" s="41"/>
      <c r="IFZ11" s="41"/>
      <c r="IGA11" s="41"/>
      <c r="IGB11" s="41"/>
      <c r="IGC11" s="41"/>
      <c r="IGD11" s="41"/>
      <c r="IGE11" s="41"/>
      <c r="IGF11" s="41"/>
      <c r="IGG11" s="41"/>
      <c r="IGH11" s="41"/>
      <c r="IGI11" s="41"/>
      <c r="IGJ11" s="41"/>
      <c r="IGK11" s="41"/>
      <c r="IGL11" s="41"/>
      <c r="IGM11" s="41"/>
      <c r="IGN11" s="41"/>
      <c r="IGO11" s="41"/>
      <c r="IGP11" s="41"/>
      <c r="IGQ11" s="41"/>
      <c r="IGR11" s="41"/>
      <c r="IGS11" s="41"/>
      <c r="IGT11" s="41"/>
      <c r="IGU11" s="41"/>
      <c r="IGV11" s="41"/>
      <c r="IGW11" s="41"/>
      <c r="IGX11" s="41"/>
      <c r="IGY11" s="41"/>
      <c r="IGZ11" s="41"/>
      <c r="IHA11" s="41"/>
      <c r="IHB11" s="41"/>
      <c r="IHC11" s="41"/>
      <c r="IHD11" s="41"/>
      <c r="IHE11" s="41"/>
      <c r="IHF11" s="41"/>
      <c r="IHG11" s="41"/>
      <c r="IHH11" s="41"/>
      <c r="IHI11" s="41"/>
      <c r="IHJ11" s="41"/>
      <c r="IHK11" s="41"/>
      <c r="IHL11" s="41"/>
      <c r="IHM11" s="41"/>
      <c r="IHN11" s="41"/>
      <c r="IHO11" s="41"/>
      <c r="IHP11" s="41"/>
      <c r="IHQ11" s="41"/>
      <c r="IHR11" s="41"/>
      <c r="IHS11" s="41"/>
      <c r="IHT11" s="41"/>
      <c r="IHU11" s="41"/>
      <c r="IHV11" s="41"/>
      <c r="IHW11" s="41"/>
      <c r="IHX11" s="41"/>
      <c r="IHY11" s="41"/>
      <c r="IHZ11" s="41"/>
      <c r="IIA11" s="41"/>
      <c r="IIB11" s="41"/>
      <c r="IIC11" s="41"/>
      <c r="IID11" s="41"/>
      <c r="IIE11" s="41"/>
      <c r="IIF11" s="41"/>
      <c r="IIG11" s="41"/>
      <c r="IIH11" s="41"/>
      <c r="III11" s="41"/>
      <c r="IIJ11" s="41"/>
      <c r="IIK11" s="41"/>
      <c r="IIL11" s="41"/>
      <c r="IIM11" s="41"/>
      <c r="IIN11" s="41"/>
      <c r="IIO11" s="41"/>
      <c r="IIP11" s="41"/>
      <c r="IIQ11" s="41"/>
      <c r="IIR11" s="41"/>
      <c r="IIS11" s="41"/>
      <c r="IIT11" s="41"/>
      <c r="IIU11" s="41"/>
      <c r="IIV11" s="41"/>
      <c r="IIW11" s="41"/>
      <c r="IIX11" s="41"/>
      <c r="IIY11" s="41"/>
      <c r="IIZ11" s="41"/>
      <c r="IJA11" s="41"/>
      <c r="IJB11" s="41"/>
      <c r="IJC11" s="41"/>
      <c r="IJD11" s="41"/>
      <c r="IJE11" s="41"/>
      <c r="IJF11" s="41"/>
      <c r="IJG11" s="41"/>
      <c r="IJH11" s="41"/>
      <c r="IJI11" s="41"/>
      <c r="IJJ11" s="41"/>
      <c r="IJK11" s="41"/>
      <c r="IJL11" s="41"/>
      <c r="IJM11" s="41"/>
      <c r="IJN11" s="41"/>
      <c r="IJO11" s="41"/>
      <c r="IJP11" s="41"/>
      <c r="IJQ11" s="41"/>
      <c r="IJR11" s="41"/>
      <c r="IJS11" s="41"/>
      <c r="IJT11" s="41"/>
      <c r="IJU11" s="41"/>
      <c r="IJV11" s="41"/>
      <c r="IJW11" s="41"/>
      <c r="IJX11" s="41"/>
      <c r="IJY11" s="41"/>
      <c r="IJZ11" s="41"/>
      <c r="IKA11" s="41"/>
      <c r="IKB11" s="41"/>
      <c r="IKC11" s="41"/>
      <c r="IKD11" s="41"/>
      <c r="IKE11" s="41"/>
      <c r="IKF11" s="41"/>
      <c r="IKG11" s="41"/>
      <c r="IKH11" s="41"/>
      <c r="IKI11" s="41"/>
      <c r="IKJ11" s="41"/>
      <c r="IKK11" s="41"/>
      <c r="IKL11" s="41"/>
      <c r="IKM11" s="41"/>
      <c r="IKN11" s="41"/>
      <c r="IKO11" s="41"/>
      <c r="IKP11" s="41"/>
      <c r="IKQ11" s="41"/>
      <c r="IKR11" s="41"/>
      <c r="IKS11" s="41"/>
      <c r="IKT11" s="41"/>
      <c r="IKU11" s="41"/>
      <c r="IKV11" s="41"/>
      <c r="IKW11" s="41"/>
      <c r="IKX11" s="41"/>
      <c r="IKY11" s="41"/>
      <c r="IKZ11" s="41"/>
      <c r="ILA11" s="41"/>
      <c r="ILB11" s="41"/>
      <c r="ILC11" s="41"/>
      <c r="ILD11" s="41"/>
      <c r="ILE11" s="41"/>
      <c r="ILF11" s="41"/>
      <c r="ILG11" s="41"/>
      <c r="ILH11" s="41"/>
      <c r="ILI11" s="41"/>
      <c r="ILJ11" s="41"/>
      <c r="ILK11" s="41"/>
      <c r="ILL11" s="41"/>
      <c r="ILM11" s="41"/>
      <c r="ILN11" s="41"/>
      <c r="ILO11" s="41"/>
      <c r="ILP11" s="41"/>
      <c r="ILQ11" s="41"/>
      <c r="ILR11" s="41"/>
      <c r="ILS11" s="41"/>
      <c r="ILT11" s="41"/>
      <c r="ILU11" s="41"/>
      <c r="ILV11" s="41"/>
      <c r="ILW11" s="41"/>
      <c r="ILX11" s="41"/>
      <c r="ILY11" s="41"/>
      <c r="ILZ11" s="41"/>
      <c r="IMA11" s="41"/>
      <c r="IMB11" s="41"/>
      <c r="IMC11" s="41"/>
      <c r="IMD11" s="41"/>
      <c r="IME11" s="41"/>
      <c r="IMF11" s="41"/>
      <c r="IMG11" s="41"/>
      <c r="IMH11" s="41"/>
      <c r="IMI11" s="41"/>
      <c r="IMJ11" s="41"/>
      <c r="IMK11" s="41"/>
      <c r="IML11" s="41"/>
      <c r="IMM11" s="41"/>
      <c r="IMN11" s="41"/>
      <c r="IMO11" s="41"/>
      <c r="IMP11" s="41"/>
      <c r="IMQ11" s="41"/>
      <c r="IMR11" s="41"/>
      <c r="IMS11" s="41"/>
      <c r="IMT11" s="41"/>
      <c r="IMU11" s="41"/>
      <c r="IMV11" s="41"/>
      <c r="IMW11" s="41"/>
      <c r="IMX11" s="41"/>
      <c r="IMY11" s="41"/>
      <c r="IMZ11" s="41"/>
      <c r="INA11" s="41"/>
      <c r="INB11" s="41"/>
      <c r="INC11" s="41"/>
      <c r="IND11" s="41"/>
      <c r="INE11" s="41"/>
      <c r="INF11" s="41"/>
      <c r="ING11" s="41"/>
      <c r="INH11" s="41"/>
      <c r="INI11" s="41"/>
      <c r="INJ11" s="41"/>
      <c r="INK11" s="41"/>
      <c r="INL11" s="41"/>
      <c r="INM11" s="41"/>
      <c r="INN11" s="41"/>
      <c r="INO11" s="41"/>
      <c r="INP11" s="41"/>
      <c r="INQ11" s="41"/>
      <c r="INR11" s="41"/>
      <c r="INS11" s="41"/>
      <c r="INT11" s="41"/>
      <c r="INU11" s="41"/>
      <c r="INV11" s="41"/>
      <c r="INW11" s="41"/>
      <c r="INX11" s="41"/>
      <c r="INY11" s="41"/>
      <c r="INZ11" s="41"/>
      <c r="IOA11" s="41"/>
      <c r="IOB11" s="41"/>
      <c r="IOC11" s="41"/>
      <c r="IOD11" s="41"/>
      <c r="IOE11" s="41"/>
      <c r="IOF11" s="41"/>
      <c r="IOG11" s="41"/>
      <c r="IOH11" s="41"/>
      <c r="IOI11" s="41"/>
      <c r="IOJ11" s="41"/>
      <c r="IOK11" s="41"/>
      <c r="IOL11" s="41"/>
      <c r="IOM11" s="41"/>
      <c r="ION11" s="41"/>
      <c r="IOO11" s="41"/>
      <c r="IOP11" s="41"/>
      <c r="IOQ11" s="41"/>
      <c r="IOR11" s="41"/>
      <c r="IOS11" s="41"/>
      <c r="IOT11" s="41"/>
      <c r="IOU11" s="41"/>
      <c r="IOV11" s="41"/>
      <c r="IOW11" s="41"/>
      <c r="IOX11" s="41"/>
      <c r="IOY11" s="41"/>
      <c r="IOZ11" s="41"/>
      <c r="IPA11" s="41"/>
      <c r="IPB11" s="41"/>
      <c r="IPC11" s="41"/>
      <c r="IPD11" s="41"/>
      <c r="IPE11" s="41"/>
      <c r="IPF11" s="41"/>
      <c r="IPG11" s="41"/>
      <c r="IPH11" s="41"/>
      <c r="IPI11" s="41"/>
      <c r="IPJ11" s="41"/>
      <c r="IPK11" s="41"/>
      <c r="IPL11" s="41"/>
      <c r="IPM11" s="41"/>
      <c r="IPN11" s="41"/>
      <c r="IPO11" s="41"/>
      <c r="IPP11" s="41"/>
      <c r="IPQ11" s="41"/>
      <c r="IPR11" s="41"/>
      <c r="IPS11" s="41"/>
      <c r="IPT11" s="41"/>
      <c r="IPU11" s="41"/>
      <c r="IPV11" s="41"/>
      <c r="IPW11" s="41"/>
      <c r="IPX11" s="41"/>
      <c r="IPY11" s="41"/>
      <c r="IPZ11" s="41"/>
      <c r="IQA11" s="41"/>
      <c r="IQB11" s="41"/>
      <c r="IQC11" s="41"/>
      <c r="IQD11" s="41"/>
      <c r="IQE11" s="41"/>
      <c r="IQF11" s="41"/>
      <c r="IQG11" s="41"/>
      <c r="IQH11" s="41"/>
      <c r="IQI11" s="41"/>
      <c r="IQJ11" s="41"/>
      <c r="IQK11" s="41"/>
      <c r="IQL11" s="41"/>
      <c r="IQM11" s="41"/>
      <c r="IQN11" s="41"/>
      <c r="IQO11" s="41"/>
      <c r="IQP11" s="41"/>
      <c r="IQQ11" s="41"/>
      <c r="IQR11" s="41"/>
      <c r="IQS11" s="41"/>
      <c r="IQT11" s="41"/>
      <c r="IQU11" s="41"/>
      <c r="IQV11" s="41"/>
      <c r="IQW11" s="41"/>
      <c r="IQX11" s="41"/>
      <c r="IQY11" s="41"/>
      <c r="IQZ11" s="41"/>
      <c r="IRA11" s="41"/>
      <c r="IRB11" s="41"/>
      <c r="IRC11" s="41"/>
      <c r="IRD11" s="41"/>
      <c r="IRE11" s="41"/>
      <c r="IRF11" s="41"/>
      <c r="IRG11" s="41"/>
      <c r="IRH11" s="41"/>
      <c r="IRI11" s="41"/>
      <c r="IRJ11" s="41"/>
      <c r="IRK11" s="41"/>
      <c r="IRL11" s="41"/>
      <c r="IRM11" s="41"/>
      <c r="IRN11" s="41"/>
      <c r="IRO11" s="41"/>
      <c r="IRP11" s="41"/>
      <c r="IRQ11" s="41"/>
      <c r="IRR11" s="41"/>
      <c r="IRS11" s="41"/>
      <c r="IRT11" s="41"/>
      <c r="IRU11" s="41"/>
      <c r="IRV11" s="41"/>
      <c r="IRW11" s="41"/>
      <c r="IRX11" s="41"/>
      <c r="IRY11" s="41"/>
      <c r="IRZ11" s="41"/>
      <c r="ISA11" s="41"/>
      <c r="ISB11" s="41"/>
      <c r="ISC11" s="41"/>
      <c r="ISD11" s="41"/>
      <c r="ISE11" s="41"/>
      <c r="ISF11" s="41"/>
      <c r="ISG11" s="41"/>
      <c r="ISH11" s="41"/>
      <c r="ISI11" s="41"/>
      <c r="ISJ11" s="41"/>
      <c r="ISK11" s="41"/>
      <c r="ISL11" s="41"/>
      <c r="ISM11" s="41"/>
      <c r="ISN11" s="41"/>
      <c r="ISO11" s="41"/>
      <c r="ISP11" s="41"/>
      <c r="ISQ11" s="41"/>
      <c r="ISR11" s="41"/>
      <c r="ISS11" s="41"/>
      <c r="IST11" s="41"/>
      <c r="ISU11" s="41"/>
      <c r="ISV11" s="41"/>
      <c r="ISW11" s="41"/>
      <c r="ISX11" s="41"/>
      <c r="ISY11" s="41"/>
      <c r="ISZ11" s="41"/>
      <c r="ITA11" s="41"/>
      <c r="ITB11" s="41"/>
      <c r="ITC11" s="41"/>
      <c r="ITD11" s="41"/>
      <c r="ITE11" s="41"/>
      <c r="ITF11" s="41"/>
      <c r="ITG11" s="41"/>
      <c r="ITH11" s="41"/>
      <c r="ITI11" s="41"/>
      <c r="ITJ11" s="41"/>
      <c r="ITK11" s="41"/>
      <c r="ITL11" s="41"/>
      <c r="ITM11" s="41"/>
      <c r="ITN11" s="41"/>
      <c r="ITO11" s="41"/>
      <c r="ITP11" s="41"/>
      <c r="ITQ11" s="41"/>
      <c r="ITR11" s="41"/>
      <c r="ITS11" s="41"/>
      <c r="ITT11" s="41"/>
      <c r="ITU11" s="41"/>
      <c r="ITV11" s="41"/>
      <c r="ITW11" s="41"/>
      <c r="ITX11" s="41"/>
      <c r="ITY11" s="41"/>
      <c r="ITZ11" s="41"/>
      <c r="IUA11" s="41"/>
      <c r="IUB11" s="41"/>
      <c r="IUC11" s="41"/>
      <c r="IUD11" s="41"/>
      <c r="IUE11" s="41"/>
      <c r="IUF11" s="41"/>
      <c r="IUG11" s="41"/>
      <c r="IUH11" s="41"/>
      <c r="IUI11" s="41"/>
      <c r="IUJ11" s="41"/>
      <c r="IUK11" s="41"/>
      <c r="IUL11" s="41"/>
      <c r="IUM11" s="41"/>
      <c r="IUN11" s="41"/>
      <c r="IUO11" s="41"/>
      <c r="IUP11" s="41"/>
      <c r="IUQ11" s="41"/>
      <c r="IUR11" s="41"/>
      <c r="IUS11" s="41"/>
      <c r="IUT11" s="41"/>
      <c r="IUU11" s="41"/>
      <c r="IUV11" s="41"/>
      <c r="IUW11" s="41"/>
      <c r="IUX11" s="41"/>
      <c r="IUY11" s="41"/>
      <c r="IUZ11" s="41"/>
      <c r="IVA11" s="41"/>
      <c r="IVB11" s="41"/>
      <c r="IVC11" s="41"/>
      <c r="IVD11" s="41"/>
      <c r="IVE11" s="41"/>
      <c r="IVF11" s="41"/>
      <c r="IVG11" s="41"/>
      <c r="IVH11" s="41"/>
      <c r="IVI11" s="41"/>
      <c r="IVJ11" s="41"/>
      <c r="IVK11" s="41"/>
      <c r="IVL11" s="41"/>
      <c r="IVM11" s="41"/>
      <c r="IVN11" s="41"/>
      <c r="IVO11" s="41"/>
      <c r="IVP11" s="41"/>
      <c r="IVQ11" s="41"/>
      <c r="IVR11" s="41"/>
      <c r="IVS11" s="41"/>
      <c r="IVT11" s="41"/>
      <c r="IVU11" s="41"/>
      <c r="IVV11" s="41"/>
      <c r="IVW11" s="41"/>
      <c r="IVX11" s="41"/>
      <c r="IVY11" s="41"/>
      <c r="IVZ11" s="41"/>
      <c r="IWA11" s="41"/>
      <c r="IWB11" s="41"/>
      <c r="IWC11" s="41"/>
      <c r="IWD11" s="41"/>
      <c r="IWE11" s="41"/>
      <c r="IWF11" s="41"/>
      <c r="IWG11" s="41"/>
      <c r="IWH11" s="41"/>
      <c r="IWI11" s="41"/>
      <c r="IWJ11" s="41"/>
      <c r="IWK11" s="41"/>
      <c r="IWL11" s="41"/>
      <c r="IWM11" s="41"/>
      <c r="IWN11" s="41"/>
      <c r="IWO11" s="41"/>
      <c r="IWP11" s="41"/>
      <c r="IWQ11" s="41"/>
      <c r="IWR11" s="41"/>
      <c r="IWS11" s="41"/>
      <c r="IWT11" s="41"/>
      <c r="IWU11" s="41"/>
      <c r="IWV11" s="41"/>
      <c r="IWW11" s="41"/>
      <c r="IWX11" s="41"/>
      <c r="IWY11" s="41"/>
      <c r="IWZ11" s="41"/>
      <c r="IXA11" s="41"/>
      <c r="IXB11" s="41"/>
      <c r="IXC11" s="41"/>
      <c r="IXD11" s="41"/>
      <c r="IXE11" s="41"/>
      <c r="IXF11" s="41"/>
      <c r="IXG11" s="41"/>
      <c r="IXH11" s="41"/>
      <c r="IXI11" s="41"/>
      <c r="IXJ11" s="41"/>
      <c r="IXK11" s="41"/>
      <c r="IXL11" s="41"/>
      <c r="IXM11" s="41"/>
      <c r="IXN11" s="41"/>
      <c r="IXO11" s="41"/>
      <c r="IXP11" s="41"/>
      <c r="IXQ11" s="41"/>
      <c r="IXR11" s="41"/>
      <c r="IXS11" s="41"/>
      <c r="IXT11" s="41"/>
      <c r="IXU11" s="41"/>
      <c r="IXV11" s="41"/>
      <c r="IXW11" s="41"/>
      <c r="IXX11" s="41"/>
      <c r="IXY11" s="41"/>
      <c r="IXZ11" s="41"/>
      <c r="IYA11" s="41"/>
      <c r="IYB11" s="41"/>
      <c r="IYC11" s="41"/>
      <c r="IYD11" s="41"/>
      <c r="IYE11" s="41"/>
      <c r="IYF11" s="41"/>
      <c r="IYG11" s="41"/>
      <c r="IYH11" s="41"/>
      <c r="IYI11" s="41"/>
      <c r="IYJ11" s="41"/>
      <c r="IYK11" s="41"/>
      <c r="IYL11" s="41"/>
      <c r="IYM11" s="41"/>
      <c r="IYN11" s="41"/>
      <c r="IYO11" s="41"/>
      <c r="IYP11" s="41"/>
      <c r="IYQ11" s="41"/>
      <c r="IYR11" s="41"/>
      <c r="IYS11" s="41"/>
      <c r="IYT11" s="41"/>
      <c r="IYU11" s="41"/>
      <c r="IYV11" s="41"/>
      <c r="IYW11" s="41"/>
      <c r="IYX11" s="41"/>
      <c r="IYY11" s="41"/>
      <c r="IYZ11" s="41"/>
      <c r="IZA11" s="41"/>
      <c r="IZB11" s="41"/>
      <c r="IZC11" s="41"/>
      <c r="IZD11" s="41"/>
      <c r="IZE11" s="41"/>
      <c r="IZF11" s="41"/>
      <c r="IZG11" s="41"/>
      <c r="IZH11" s="41"/>
      <c r="IZI11" s="41"/>
      <c r="IZJ11" s="41"/>
      <c r="IZK11" s="41"/>
      <c r="IZL11" s="41"/>
      <c r="IZM11" s="41"/>
      <c r="IZN11" s="41"/>
      <c r="IZO11" s="41"/>
      <c r="IZP11" s="41"/>
      <c r="IZQ11" s="41"/>
      <c r="IZR11" s="41"/>
      <c r="IZS11" s="41"/>
      <c r="IZT11" s="41"/>
      <c r="IZU11" s="41"/>
      <c r="IZV11" s="41"/>
      <c r="IZW11" s="41"/>
      <c r="IZX11" s="41"/>
      <c r="IZY11" s="41"/>
      <c r="IZZ11" s="41"/>
      <c r="JAA11" s="41"/>
      <c r="JAB11" s="41"/>
      <c r="JAC11" s="41"/>
      <c r="JAD11" s="41"/>
      <c r="JAE11" s="41"/>
      <c r="JAF11" s="41"/>
      <c r="JAG11" s="41"/>
      <c r="JAH11" s="41"/>
      <c r="JAI11" s="41"/>
      <c r="JAJ11" s="41"/>
      <c r="JAK11" s="41"/>
      <c r="JAL11" s="41"/>
      <c r="JAM11" s="41"/>
      <c r="JAN11" s="41"/>
      <c r="JAO11" s="41"/>
      <c r="JAP11" s="41"/>
      <c r="JAQ11" s="41"/>
      <c r="JAR11" s="41"/>
      <c r="JAS11" s="41"/>
      <c r="JAT11" s="41"/>
      <c r="JAU11" s="41"/>
      <c r="JAV11" s="41"/>
      <c r="JAW11" s="41"/>
      <c r="JAX11" s="41"/>
      <c r="JAY11" s="41"/>
      <c r="JAZ11" s="41"/>
      <c r="JBA11" s="41"/>
      <c r="JBB11" s="41"/>
      <c r="JBC11" s="41"/>
      <c r="JBD11" s="41"/>
      <c r="JBE11" s="41"/>
      <c r="JBF11" s="41"/>
      <c r="JBG11" s="41"/>
      <c r="JBH11" s="41"/>
      <c r="JBI11" s="41"/>
      <c r="JBJ11" s="41"/>
      <c r="JBK11" s="41"/>
      <c r="JBL11" s="41"/>
      <c r="JBM11" s="41"/>
      <c r="JBN11" s="41"/>
      <c r="JBO11" s="41"/>
      <c r="JBP11" s="41"/>
      <c r="JBQ11" s="41"/>
      <c r="JBR11" s="41"/>
      <c r="JBS11" s="41"/>
      <c r="JBT11" s="41"/>
      <c r="JBU11" s="41"/>
      <c r="JBV11" s="41"/>
      <c r="JBW11" s="41"/>
      <c r="JBX11" s="41"/>
      <c r="JBY11" s="41"/>
      <c r="JBZ11" s="41"/>
      <c r="JCA11" s="41"/>
      <c r="JCB11" s="41"/>
      <c r="JCC11" s="41"/>
      <c r="JCD11" s="41"/>
      <c r="JCE11" s="41"/>
      <c r="JCF11" s="41"/>
      <c r="JCG11" s="41"/>
      <c r="JCH11" s="41"/>
      <c r="JCI11" s="41"/>
      <c r="JCJ11" s="41"/>
      <c r="JCK11" s="41"/>
      <c r="JCL11" s="41"/>
      <c r="JCM11" s="41"/>
      <c r="JCN11" s="41"/>
      <c r="JCO11" s="41"/>
      <c r="JCP11" s="41"/>
      <c r="JCQ11" s="41"/>
      <c r="JCR11" s="41"/>
      <c r="JCS11" s="41"/>
      <c r="JCT11" s="41"/>
      <c r="JCU11" s="41"/>
      <c r="JCV11" s="41"/>
      <c r="JCW11" s="41"/>
      <c r="JCX11" s="41"/>
      <c r="JCY11" s="41"/>
      <c r="JCZ11" s="41"/>
      <c r="JDA11" s="41"/>
      <c r="JDB11" s="41"/>
      <c r="JDC11" s="41"/>
      <c r="JDD11" s="41"/>
      <c r="JDE11" s="41"/>
      <c r="JDF11" s="41"/>
      <c r="JDG11" s="41"/>
      <c r="JDH11" s="41"/>
      <c r="JDI11" s="41"/>
      <c r="JDJ11" s="41"/>
      <c r="JDK11" s="41"/>
      <c r="JDL11" s="41"/>
      <c r="JDM11" s="41"/>
      <c r="JDN11" s="41"/>
      <c r="JDO11" s="41"/>
      <c r="JDP11" s="41"/>
      <c r="JDQ11" s="41"/>
      <c r="JDR11" s="41"/>
      <c r="JDS11" s="41"/>
      <c r="JDT11" s="41"/>
      <c r="JDU11" s="41"/>
      <c r="JDV11" s="41"/>
      <c r="JDW11" s="41"/>
      <c r="JDX11" s="41"/>
      <c r="JDY11" s="41"/>
      <c r="JDZ11" s="41"/>
      <c r="JEA11" s="41"/>
      <c r="JEB11" s="41"/>
      <c r="JEC11" s="41"/>
      <c r="JED11" s="41"/>
      <c r="JEE11" s="41"/>
      <c r="JEF11" s="41"/>
      <c r="JEG11" s="41"/>
      <c r="JEH11" s="41"/>
      <c r="JEI11" s="41"/>
      <c r="JEJ11" s="41"/>
      <c r="JEK11" s="41"/>
      <c r="JEL11" s="41"/>
      <c r="JEM11" s="41"/>
      <c r="JEN11" s="41"/>
      <c r="JEO11" s="41"/>
      <c r="JEP11" s="41"/>
      <c r="JEQ11" s="41"/>
      <c r="JER11" s="41"/>
      <c r="JES11" s="41"/>
      <c r="JET11" s="41"/>
      <c r="JEU11" s="41"/>
      <c r="JEV11" s="41"/>
      <c r="JEW11" s="41"/>
      <c r="JEX11" s="41"/>
      <c r="JEY11" s="41"/>
      <c r="JEZ11" s="41"/>
      <c r="JFA11" s="41"/>
      <c r="JFB11" s="41"/>
      <c r="JFC11" s="41"/>
      <c r="JFD11" s="41"/>
      <c r="JFE11" s="41"/>
      <c r="JFF11" s="41"/>
      <c r="JFG11" s="41"/>
      <c r="JFH11" s="41"/>
      <c r="JFI11" s="41"/>
      <c r="JFJ11" s="41"/>
      <c r="JFK11" s="41"/>
      <c r="JFL11" s="41"/>
      <c r="JFM11" s="41"/>
      <c r="JFN11" s="41"/>
      <c r="JFO11" s="41"/>
      <c r="JFP11" s="41"/>
      <c r="JFQ11" s="41"/>
      <c r="JFR11" s="41"/>
      <c r="JFS11" s="41"/>
      <c r="JFT11" s="41"/>
      <c r="JFU11" s="41"/>
      <c r="JFV11" s="41"/>
      <c r="JFW11" s="41"/>
      <c r="JFX11" s="41"/>
      <c r="JFY11" s="41"/>
      <c r="JFZ11" s="41"/>
      <c r="JGA11" s="41"/>
      <c r="JGB11" s="41"/>
      <c r="JGC11" s="41"/>
      <c r="JGD11" s="41"/>
      <c r="JGE11" s="41"/>
      <c r="JGF11" s="41"/>
      <c r="JGG11" s="41"/>
      <c r="JGH11" s="41"/>
      <c r="JGI11" s="41"/>
      <c r="JGJ11" s="41"/>
      <c r="JGK11" s="41"/>
      <c r="JGL11" s="41"/>
      <c r="JGM11" s="41"/>
      <c r="JGN11" s="41"/>
      <c r="JGO11" s="41"/>
      <c r="JGP11" s="41"/>
      <c r="JGQ11" s="41"/>
      <c r="JGR11" s="41"/>
      <c r="JGS11" s="41"/>
      <c r="JGT11" s="41"/>
      <c r="JGU11" s="41"/>
      <c r="JGV11" s="41"/>
      <c r="JGW11" s="41"/>
      <c r="JGX11" s="41"/>
      <c r="JGY11" s="41"/>
      <c r="JGZ11" s="41"/>
      <c r="JHA11" s="41"/>
      <c r="JHB11" s="41"/>
      <c r="JHC11" s="41"/>
      <c r="JHD11" s="41"/>
      <c r="JHE11" s="41"/>
      <c r="JHF11" s="41"/>
      <c r="JHG11" s="41"/>
      <c r="JHH11" s="41"/>
      <c r="JHI11" s="41"/>
      <c r="JHJ11" s="41"/>
      <c r="JHK11" s="41"/>
      <c r="JHL11" s="41"/>
      <c r="JHM11" s="41"/>
      <c r="JHN11" s="41"/>
      <c r="JHO11" s="41"/>
      <c r="JHP11" s="41"/>
      <c r="JHQ11" s="41"/>
      <c r="JHR11" s="41"/>
      <c r="JHS11" s="41"/>
      <c r="JHT11" s="41"/>
      <c r="JHU11" s="41"/>
      <c r="JHV11" s="41"/>
      <c r="JHW11" s="41"/>
      <c r="JHX11" s="41"/>
      <c r="JHY11" s="41"/>
      <c r="JHZ11" s="41"/>
      <c r="JIA11" s="41"/>
      <c r="JIB11" s="41"/>
      <c r="JIC11" s="41"/>
      <c r="JID11" s="41"/>
      <c r="JIE11" s="41"/>
      <c r="JIF11" s="41"/>
      <c r="JIG11" s="41"/>
      <c r="JIH11" s="41"/>
      <c r="JII11" s="41"/>
      <c r="JIJ11" s="41"/>
      <c r="JIK11" s="41"/>
      <c r="JIL11" s="41"/>
      <c r="JIM11" s="41"/>
      <c r="JIN11" s="41"/>
      <c r="JIO11" s="41"/>
      <c r="JIP11" s="41"/>
      <c r="JIQ11" s="41"/>
      <c r="JIR11" s="41"/>
      <c r="JIS11" s="41"/>
      <c r="JIT11" s="41"/>
      <c r="JIU11" s="41"/>
      <c r="JIV11" s="41"/>
      <c r="JIW11" s="41"/>
      <c r="JIX11" s="41"/>
      <c r="JIY11" s="41"/>
      <c r="JIZ11" s="41"/>
      <c r="JJA11" s="41"/>
      <c r="JJB11" s="41"/>
      <c r="JJC11" s="41"/>
      <c r="JJD11" s="41"/>
      <c r="JJE11" s="41"/>
      <c r="JJF11" s="41"/>
      <c r="JJG11" s="41"/>
      <c r="JJH11" s="41"/>
      <c r="JJI11" s="41"/>
      <c r="JJJ11" s="41"/>
      <c r="JJK11" s="41"/>
      <c r="JJL11" s="41"/>
      <c r="JJM11" s="41"/>
      <c r="JJN11" s="41"/>
      <c r="JJO11" s="41"/>
      <c r="JJP11" s="41"/>
      <c r="JJQ11" s="41"/>
      <c r="JJR11" s="41"/>
      <c r="JJS11" s="41"/>
      <c r="JJT11" s="41"/>
      <c r="JJU11" s="41"/>
      <c r="JJV11" s="41"/>
      <c r="JJW11" s="41"/>
      <c r="JJX11" s="41"/>
      <c r="JJY11" s="41"/>
      <c r="JJZ11" s="41"/>
      <c r="JKA11" s="41"/>
      <c r="JKB11" s="41"/>
      <c r="JKC11" s="41"/>
      <c r="JKD11" s="41"/>
      <c r="JKE11" s="41"/>
      <c r="JKF11" s="41"/>
      <c r="JKG11" s="41"/>
      <c r="JKH11" s="41"/>
      <c r="JKI11" s="41"/>
      <c r="JKJ11" s="41"/>
      <c r="JKK11" s="41"/>
      <c r="JKL11" s="41"/>
      <c r="JKM11" s="41"/>
      <c r="JKN11" s="41"/>
      <c r="JKO11" s="41"/>
      <c r="JKP11" s="41"/>
      <c r="JKQ11" s="41"/>
      <c r="JKR11" s="41"/>
      <c r="JKS11" s="41"/>
      <c r="JKT11" s="41"/>
      <c r="JKU11" s="41"/>
      <c r="JKV11" s="41"/>
      <c r="JKW11" s="41"/>
      <c r="JKX11" s="41"/>
      <c r="JKY11" s="41"/>
      <c r="JKZ11" s="41"/>
      <c r="JLA11" s="41"/>
      <c r="JLB11" s="41"/>
      <c r="JLC11" s="41"/>
      <c r="JLD11" s="41"/>
      <c r="JLE11" s="41"/>
      <c r="JLF11" s="41"/>
      <c r="JLG11" s="41"/>
      <c r="JLH11" s="41"/>
      <c r="JLI11" s="41"/>
      <c r="JLJ11" s="41"/>
      <c r="JLK11" s="41"/>
      <c r="JLL11" s="41"/>
      <c r="JLM11" s="41"/>
      <c r="JLN11" s="41"/>
      <c r="JLO11" s="41"/>
      <c r="JLP11" s="41"/>
      <c r="JLQ11" s="41"/>
      <c r="JLR11" s="41"/>
      <c r="JLS11" s="41"/>
      <c r="JLT11" s="41"/>
      <c r="JLU11" s="41"/>
      <c r="JLV11" s="41"/>
      <c r="JLW11" s="41"/>
      <c r="JLX11" s="41"/>
      <c r="JLY11" s="41"/>
      <c r="JLZ11" s="41"/>
      <c r="JMA11" s="41"/>
      <c r="JMB11" s="41"/>
      <c r="JMC11" s="41"/>
      <c r="JMD11" s="41"/>
      <c r="JME11" s="41"/>
      <c r="JMF11" s="41"/>
      <c r="JMG11" s="41"/>
      <c r="JMH11" s="41"/>
      <c r="JMI11" s="41"/>
      <c r="JMJ11" s="41"/>
      <c r="JMK11" s="41"/>
      <c r="JML11" s="41"/>
      <c r="JMM11" s="41"/>
      <c r="JMN11" s="41"/>
      <c r="JMO11" s="41"/>
      <c r="JMP11" s="41"/>
      <c r="JMQ11" s="41"/>
      <c r="JMR11" s="41"/>
      <c r="JMS11" s="41"/>
      <c r="JMT11" s="41"/>
      <c r="JMU11" s="41"/>
      <c r="JMV11" s="41"/>
      <c r="JMW11" s="41"/>
      <c r="JMX11" s="41"/>
      <c r="JMY11" s="41"/>
      <c r="JMZ11" s="41"/>
      <c r="JNA11" s="41"/>
      <c r="JNB11" s="41"/>
      <c r="JNC11" s="41"/>
      <c r="JND11" s="41"/>
      <c r="JNE11" s="41"/>
      <c r="JNF11" s="41"/>
      <c r="JNG11" s="41"/>
      <c r="JNH11" s="41"/>
      <c r="JNI11" s="41"/>
      <c r="JNJ11" s="41"/>
      <c r="JNK11" s="41"/>
      <c r="JNL11" s="41"/>
      <c r="JNM11" s="41"/>
      <c r="JNN11" s="41"/>
      <c r="JNO11" s="41"/>
      <c r="JNP11" s="41"/>
      <c r="JNQ11" s="41"/>
      <c r="JNR11" s="41"/>
      <c r="JNS11" s="41"/>
      <c r="JNT11" s="41"/>
      <c r="JNU11" s="41"/>
      <c r="JNV11" s="41"/>
      <c r="JNW11" s="41"/>
      <c r="JNX11" s="41"/>
      <c r="JNY11" s="41"/>
      <c r="JNZ11" s="41"/>
      <c r="JOA11" s="41"/>
      <c r="JOB11" s="41"/>
      <c r="JOC11" s="41"/>
      <c r="JOD11" s="41"/>
      <c r="JOE11" s="41"/>
      <c r="JOF11" s="41"/>
      <c r="JOG11" s="41"/>
      <c r="JOH11" s="41"/>
      <c r="JOI11" s="41"/>
      <c r="JOJ11" s="41"/>
      <c r="JOK11" s="41"/>
      <c r="JOL11" s="41"/>
      <c r="JOM11" s="41"/>
      <c r="JON11" s="41"/>
      <c r="JOO11" s="41"/>
      <c r="JOP11" s="41"/>
      <c r="JOQ11" s="41"/>
      <c r="JOR11" s="41"/>
      <c r="JOS11" s="41"/>
      <c r="JOT11" s="41"/>
      <c r="JOU11" s="41"/>
      <c r="JOV11" s="41"/>
      <c r="JOW11" s="41"/>
      <c r="JOX11" s="41"/>
      <c r="JOY11" s="41"/>
      <c r="JOZ11" s="41"/>
      <c r="JPA11" s="41"/>
      <c r="JPB11" s="41"/>
      <c r="JPC11" s="41"/>
      <c r="JPD11" s="41"/>
      <c r="JPE11" s="41"/>
      <c r="JPF11" s="41"/>
      <c r="JPG11" s="41"/>
      <c r="JPH11" s="41"/>
      <c r="JPI11" s="41"/>
      <c r="JPJ11" s="41"/>
      <c r="JPK11" s="41"/>
      <c r="JPL11" s="41"/>
      <c r="JPM11" s="41"/>
      <c r="JPN11" s="41"/>
      <c r="JPO11" s="41"/>
      <c r="JPP11" s="41"/>
      <c r="JPQ11" s="41"/>
      <c r="JPR11" s="41"/>
      <c r="JPS11" s="41"/>
      <c r="JPT11" s="41"/>
      <c r="JPU11" s="41"/>
      <c r="JPV11" s="41"/>
      <c r="JPW11" s="41"/>
      <c r="JPX11" s="41"/>
      <c r="JPY11" s="41"/>
      <c r="JPZ11" s="41"/>
      <c r="JQA11" s="41"/>
      <c r="JQB11" s="41"/>
      <c r="JQC11" s="41"/>
      <c r="JQD11" s="41"/>
      <c r="JQE11" s="41"/>
      <c r="JQF11" s="41"/>
      <c r="JQG11" s="41"/>
      <c r="JQH11" s="41"/>
      <c r="JQI11" s="41"/>
      <c r="JQJ11" s="41"/>
      <c r="JQK11" s="41"/>
      <c r="JQL11" s="41"/>
      <c r="JQM11" s="41"/>
      <c r="JQN11" s="41"/>
      <c r="JQO11" s="41"/>
      <c r="JQP11" s="41"/>
      <c r="JQQ11" s="41"/>
      <c r="JQR11" s="41"/>
      <c r="JQS11" s="41"/>
      <c r="JQT11" s="41"/>
      <c r="JQU11" s="41"/>
      <c r="JQV11" s="41"/>
      <c r="JQW11" s="41"/>
      <c r="JQX11" s="41"/>
      <c r="JQY11" s="41"/>
      <c r="JQZ11" s="41"/>
      <c r="JRA11" s="41"/>
      <c r="JRB11" s="41"/>
      <c r="JRC11" s="41"/>
      <c r="JRD11" s="41"/>
      <c r="JRE11" s="41"/>
      <c r="JRF11" s="41"/>
      <c r="JRG11" s="41"/>
      <c r="JRH11" s="41"/>
      <c r="JRI11" s="41"/>
      <c r="JRJ11" s="41"/>
      <c r="JRK11" s="41"/>
      <c r="JRL11" s="41"/>
      <c r="JRM11" s="41"/>
      <c r="JRN11" s="41"/>
      <c r="JRO11" s="41"/>
      <c r="JRP11" s="41"/>
      <c r="JRQ11" s="41"/>
      <c r="JRR11" s="41"/>
      <c r="JRS11" s="41"/>
      <c r="JRT11" s="41"/>
      <c r="JRU11" s="41"/>
      <c r="JRV11" s="41"/>
      <c r="JRW11" s="41"/>
      <c r="JRX11" s="41"/>
      <c r="JRY11" s="41"/>
      <c r="JRZ11" s="41"/>
      <c r="JSA11" s="41"/>
      <c r="JSB11" s="41"/>
      <c r="JSC11" s="41"/>
      <c r="JSD11" s="41"/>
      <c r="JSE11" s="41"/>
      <c r="JSF11" s="41"/>
      <c r="JSG11" s="41"/>
      <c r="JSH11" s="41"/>
      <c r="JSI11" s="41"/>
      <c r="JSJ11" s="41"/>
      <c r="JSK11" s="41"/>
      <c r="JSL11" s="41"/>
      <c r="JSM11" s="41"/>
      <c r="JSN11" s="41"/>
      <c r="JSO11" s="41"/>
      <c r="JSP11" s="41"/>
      <c r="JSQ11" s="41"/>
      <c r="JSR11" s="41"/>
      <c r="JSS11" s="41"/>
      <c r="JST11" s="41"/>
      <c r="JSU11" s="41"/>
      <c r="JSV11" s="41"/>
      <c r="JSW11" s="41"/>
      <c r="JSX11" s="41"/>
      <c r="JSY11" s="41"/>
      <c r="JSZ11" s="41"/>
      <c r="JTA11" s="41"/>
      <c r="JTB11" s="41"/>
      <c r="JTC11" s="41"/>
      <c r="JTD11" s="41"/>
      <c r="JTE11" s="41"/>
      <c r="JTF11" s="41"/>
      <c r="JTG11" s="41"/>
      <c r="JTH11" s="41"/>
      <c r="JTI11" s="41"/>
      <c r="JTJ11" s="41"/>
      <c r="JTK11" s="41"/>
      <c r="JTL11" s="41"/>
      <c r="JTM11" s="41"/>
      <c r="JTN11" s="41"/>
      <c r="JTO11" s="41"/>
      <c r="JTP11" s="41"/>
      <c r="JTQ11" s="41"/>
      <c r="JTR11" s="41"/>
      <c r="JTS11" s="41"/>
      <c r="JTT11" s="41"/>
      <c r="JTU11" s="41"/>
      <c r="JTV11" s="41"/>
      <c r="JTW11" s="41"/>
      <c r="JTX11" s="41"/>
      <c r="JTY11" s="41"/>
      <c r="JTZ11" s="41"/>
      <c r="JUA11" s="41"/>
      <c r="JUB11" s="41"/>
      <c r="JUC11" s="41"/>
      <c r="JUD11" s="41"/>
      <c r="JUE11" s="41"/>
      <c r="JUF11" s="41"/>
      <c r="JUG11" s="41"/>
      <c r="JUH11" s="41"/>
      <c r="JUI11" s="41"/>
      <c r="JUJ11" s="41"/>
      <c r="JUK11" s="41"/>
      <c r="JUL11" s="41"/>
      <c r="JUM11" s="41"/>
      <c r="JUN11" s="41"/>
      <c r="JUO11" s="41"/>
      <c r="JUP11" s="41"/>
      <c r="JUQ11" s="41"/>
      <c r="JUR11" s="41"/>
      <c r="JUS11" s="41"/>
      <c r="JUT11" s="41"/>
      <c r="JUU11" s="41"/>
      <c r="JUV11" s="41"/>
      <c r="JUW11" s="41"/>
      <c r="JUX11" s="41"/>
      <c r="JUY11" s="41"/>
      <c r="JUZ11" s="41"/>
      <c r="JVA11" s="41"/>
      <c r="JVB11" s="41"/>
      <c r="JVC11" s="41"/>
      <c r="JVD11" s="41"/>
      <c r="JVE11" s="41"/>
      <c r="JVF11" s="41"/>
      <c r="JVG11" s="41"/>
      <c r="JVH11" s="41"/>
      <c r="JVI11" s="41"/>
      <c r="JVJ11" s="41"/>
      <c r="JVK11" s="41"/>
      <c r="JVL11" s="41"/>
      <c r="JVM11" s="41"/>
      <c r="JVN11" s="41"/>
      <c r="JVO11" s="41"/>
      <c r="JVP11" s="41"/>
      <c r="JVQ11" s="41"/>
      <c r="JVR11" s="41"/>
      <c r="JVS11" s="41"/>
      <c r="JVT11" s="41"/>
      <c r="JVU11" s="41"/>
      <c r="JVV11" s="41"/>
      <c r="JVW11" s="41"/>
      <c r="JVX11" s="41"/>
      <c r="JVY11" s="41"/>
      <c r="JVZ11" s="41"/>
      <c r="JWA11" s="41"/>
      <c r="JWB11" s="41"/>
      <c r="JWC11" s="41"/>
      <c r="JWD11" s="41"/>
      <c r="JWE11" s="41"/>
      <c r="JWF11" s="41"/>
      <c r="JWG11" s="41"/>
      <c r="JWH11" s="41"/>
      <c r="JWI11" s="41"/>
      <c r="JWJ11" s="41"/>
      <c r="JWK11" s="41"/>
      <c r="JWL11" s="41"/>
      <c r="JWM11" s="41"/>
      <c r="JWN11" s="41"/>
      <c r="JWO11" s="41"/>
      <c r="JWP11" s="41"/>
      <c r="JWQ11" s="41"/>
      <c r="JWR11" s="41"/>
      <c r="JWS11" s="41"/>
      <c r="JWT11" s="41"/>
      <c r="JWU11" s="41"/>
      <c r="JWV11" s="41"/>
      <c r="JWW11" s="41"/>
      <c r="JWX11" s="41"/>
      <c r="JWY11" s="41"/>
      <c r="JWZ11" s="41"/>
      <c r="JXA11" s="41"/>
      <c r="JXB11" s="41"/>
      <c r="JXC11" s="41"/>
      <c r="JXD11" s="41"/>
      <c r="JXE11" s="41"/>
      <c r="JXF11" s="41"/>
      <c r="JXG11" s="41"/>
      <c r="JXH11" s="41"/>
      <c r="JXI11" s="41"/>
      <c r="JXJ11" s="41"/>
      <c r="JXK11" s="41"/>
      <c r="JXL11" s="41"/>
      <c r="JXM11" s="41"/>
      <c r="JXN11" s="41"/>
      <c r="JXO11" s="41"/>
      <c r="JXP11" s="41"/>
      <c r="JXQ11" s="41"/>
      <c r="JXR11" s="41"/>
      <c r="JXS11" s="41"/>
      <c r="JXT11" s="41"/>
      <c r="JXU11" s="41"/>
      <c r="JXV11" s="41"/>
      <c r="JXW11" s="41"/>
      <c r="JXX11" s="41"/>
      <c r="JXY11" s="41"/>
      <c r="JXZ11" s="41"/>
      <c r="JYA11" s="41"/>
      <c r="JYB11" s="41"/>
      <c r="JYC11" s="41"/>
      <c r="JYD11" s="41"/>
      <c r="JYE11" s="41"/>
      <c r="JYF11" s="41"/>
      <c r="JYG11" s="41"/>
      <c r="JYH11" s="41"/>
      <c r="JYI11" s="41"/>
      <c r="JYJ11" s="41"/>
      <c r="JYK11" s="41"/>
      <c r="JYL11" s="41"/>
      <c r="JYM11" s="41"/>
      <c r="JYN11" s="41"/>
      <c r="JYO11" s="41"/>
      <c r="JYP11" s="41"/>
      <c r="JYQ11" s="41"/>
      <c r="JYR11" s="41"/>
      <c r="JYS11" s="41"/>
      <c r="JYT11" s="41"/>
      <c r="JYU11" s="41"/>
      <c r="JYV11" s="41"/>
      <c r="JYW11" s="41"/>
      <c r="JYX11" s="41"/>
      <c r="JYY11" s="41"/>
      <c r="JYZ11" s="41"/>
      <c r="JZA11" s="41"/>
      <c r="JZB11" s="41"/>
      <c r="JZC11" s="41"/>
      <c r="JZD11" s="41"/>
      <c r="JZE11" s="41"/>
      <c r="JZF11" s="41"/>
      <c r="JZG11" s="41"/>
      <c r="JZH11" s="41"/>
      <c r="JZI11" s="41"/>
      <c r="JZJ11" s="41"/>
      <c r="JZK11" s="41"/>
      <c r="JZL11" s="41"/>
      <c r="JZM11" s="41"/>
      <c r="JZN11" s="41"/>
      <c r="JZO11" s="41"/>
      <c r="JZP11" s="41"/>
      <c r="JZQ11" s="41"/>
      <c r="JZR11" s="41"/>
      <c r="JZS11" s="41"/>
      <c r="JZT11" s="41"/>
      <c r="JZU11" s="41"/>
      <c r="JZV11" s="41"/>
      <c r="JZW11" s="41"/>
      <c r="JZX11" s="41"/>
      <c r="JZY11" s="41"/>
      <c r="JZZ11" s="41"/>
      <c r="KAA11" s="41"/>
      <c r="KAB11" s="41"/>
      <c r="KAC11" s="41"/>
      <c r="KAD11" s="41"/>
      <c r="KAE11" s="41"/>
      <c r="KAF11" s="41"/>
      <c r="KAG11" s="41"/>
      <c r="KAH11" s="41"/>
      <c r="KAI11" s="41"/>
      <c r="KAJ11" s="41"/>
      <c r="KAK11" s="41"/>
      <c r="KAL11" s="41"/>
      <c r="KAM11" s="41"/>
      <c r="KAN11" s="41"/>
      <c r="KAO11" s="41"/>
      <c r="KAP11" s="41"/>
      <c r="KAQ11" s="41"/>
      <c r="KAR11" s="41"/>
      <c r="KAS11" s="41"/>
      <c r="KAT11" s="41"/>
      <c r="KAU11" s="41"/>
      <c r="KAV11" s="41"/>
      <c r="KAW11" s="41"/>
      <c r="KAX11" s="41"/>
      <c r="KAY11" s="41"/>
      <c r="KAZ11" s="41"/>
      <c r="KBA11" s="41"/>
      <c r="KBB11" s="41"/>
      <c r="KBC11" s="41"/>
      <c r="KBD11" s="41"/>
      <c r="KBE11" s="41"/>
      <c r="KBF11" s="41"/>
      <c r="KBG11" s="41"/>
      <c r="KBH11" s="41"/>
      <c r="KBI11" s="41"/>
      <c r="KBJ11" s="41"/>
      <c r="KBK11" s="41"/>
      <c r="KBL11" s="41"/>
      <c r="KBM11" s="41"/>
      <c r="KBN11" s="41"/>
      <c r="KBO11" s="41"/>
      <c r="KBP11" s="41"/>
      <c r="KBQ11" s="41"/>
      <c r="KBR11" s="41"/>
      <c r="KBS11" s="41"/>
      <c r="KBT11" s="41"/>
      <c r="KBU11" s="41"/>
      <c r="KBV11" s="41"/>
      <c r="KBW11" s="41"/>
      <c r="KBX11" s="41"/>
      <c r="KBY11" s="41"/>
      <c r="KBZ11" s="41"/>
      <c r="KCA11" s="41"/>
      <c r="KCB11" s="41"/>
      <c r="KCC11" s="41"/>
      <c r="KCD11" s="41"/>
      <c r="KCE11" s="41"/>
      <c r="KCF11" s="41"/>
      <c r="KCG11" s="41"/>
      <c r="KCH11" s="41"/>
      <c r="KCI11" s="41"/>
      <c r="KCJ11" s="41"/>
      <c r="KCK11" s="41"/>
      <c r="KCL11" s="41"/>
      <c r="KCM11" s="41"/>
      <c r="KCN11" s="41"/>
      <c r="KCO11" s="41"/>
      <c r="KCP11" s="41"/>
      <c r="KCQ11" s="41"/>
      <c r="KCR11" s="41"/>
      <c r="KCS11" s="41"/>
      <c r="KCT11" s="41"/>
      <c r="KCU11" s="41"/>
      <c r="KCV11" s="41"/>
      <c r="KCW11" s="41"/>
      <c r="KCX11" s="41"/>
      <c r="KCY11" s="41"/>
      <c r="KCZ11" s="41"/>
      <c r="KDA11" s="41"/>
      <c r="KDB11" s="41"/>
      <c r="KDC11" s="41"/>
      <c r="KDD11" s="41"/>
      <c r="KDE11" s="41"/>
      <c r="KDF11" s="41"/>
      <c r="KDG11" s="41"/>
      <c r="KDH11" s="41"/>
      <c r="KDI11" s="41"/>
      <c r="KDJ11" s="41"/>
      <c r="KDK11" s="41"/>
      <c r="KDL11" s="41"/>
      <c r="KDM11" s="41"/>
      <c r="KDN11" s="41"/>
      <c r="KDO11" s="41"/>
      <c r="KDP11" s="41"/>
      <c r="KDQ11" s="41"/>
      <c r="KDR11" s="41"/>
      <c r="KDS11" s="41"/>
      <c r="KDT11" s="41"/>
      <c r="KDU11" s="41"/>
      <c r="KDV11" s="41"/>
      <c r="KDW11" s="41"/>
      <c r="KDX11" s="41"/>
      <c r="KDY11" s="41"/>
      <c r="KDZ11" s="41"/>
      <c r="KEA11" s="41"/>
      <c r="KEB11" s="41"/>
      <c r="KEC11" s="41"/>
      <c r="KED11" s="41"/>
      <c r="KEE11" s="41"/>
      <c r="KEF11" s="41"/>
      <c r="KEG11" s="41"/>
      <c r="KEH11" s="41"/>
      <c r="KEI11" s="41"/>
      <c r="KEJ11" s="41"/>
      <c r="KEK11" s="41"/>
      <c r="KEL11" s="41"/>
      <c r="KEM11" s="41"/>
      <c r="KEN11" s="41"/>
      <c r="KEO11" s="41"/>
      <c r="KEP11" s="41"/>
      <c r="KEQ11" s="41"/>
      <c r="KER11" s="41"/>
      <c r="KES11" s="41"/>
      <c r="KET11" s="41"/>
      <c r="KEU11" s="41"/>
      <c r="KEV11" s="41"/>
      <c r="KEW11" s="41"/>
      <c r="KEX11" s="41"/>
      <c r="KEY11" s="41"/>
      <c r="KEZ11" s="41"/>
      <c r="KFA11" s="41"/>
      <c r="KFB11" s="41"/>
      <c r="KFC11" s="41"/>
      <c r="KFD11" s="41"/>
      <c r="KFE11" s="41"/>
      <c r="KFF11" s="41"/>
      <c r="KFG11" s="41"/>
      <c r="KFH11" s="41"/>
      <c r="KFI11" s="41"/>
      <c r="KFJ11" s="41"/>
      <c r="KFK11" s="41"/>
      <c r="KFL11" s="41"/>
      <c r="KFM11" s="41"/>
      <c r="KFN11" s="41"/>
      <c r="KFO11" s="41"/>
      <c r="KFP11" s="41"/>
      <c r="KFQ11" s="41"/>
      <c r="KFR11" s="41"/>
      <c r="KFS11" s="41"/>
      <c r="KFT11" s="41"/>
      <c r="KFU11" s="41"/>
      <c r="KFV11" s="41"/>
      <c r="KFW11" s="41"/>
      <c r="KFX11" s="41"/>
      <c r="KFY11" s="41"/>
      <c r="KFZ11" s="41"/>
      <c r="KGA11" s="41"/>
      <c r="KGB11" s="41"/>
      <c r="KGC11" s="41"/>
      <c r="KGD11" s="41"/>
      <c r="KGE11" s="41"/>
      <c r="KGF11" s="41"/>
      <c r="KGG11" s="41"/>
      <c r="KGH11" s="41"/>
      <c r="KGI11" s="41"/>
      <c r="KGJ11" s="41"/>
      <c r="KGK11" s="41"/>
      <c r="KGL11" s="41"/>
      <c r="KGM11" s="41"/>
      <c r="KGN11" s="41"/>
      <c r="KGO11" s="41"/>
      <c r="KGP11" s="41"/>
      <c r="KGQ11" s="41"/>
      <c r="KGR11" s="41"/>
      <c r="KGS11" s="41"/>
      <c r="KGT11" s="41"/>
      <c r="KGU11" s="41"/>
      <c r="KGV11" s="41"/>
      <c r="KGW11" s="41"/>
      <c r="KGX11" s="41"/>
      <c r="KGY11" s="41"/>
      <c r="KGZ11" s="41"/>
      <c r="KHA11" s="41"/>
      <c r="KHB11" s="41"/>
      <c r="KHC11" s="41"/>
      <c r="KHD11" s="41"/>
      <c r="KHE11" s="41"/>
      <c r="KHF11" s="41"/>
      <c r="KHG11" s="41"/>
      <c r="KHH11" s="41"/>
      <c r="KHI11" s="41"/>
      <c r="KHJ11" s="41"/>
      <c r="KHK11" s="41"/>
      <c r="KHL11" s="41"/>
      <c r="KHM11" s="41"/>
      <c r="KHN11" s="41"/>
      <c r="KHO11" s="41"/>
      <c r="KHP11" s="41"/>
      <c r="KHQ11" s="41"/>
      <c r="KHR11" s="41"/>
      <c r="KHS11" s="41"/>
      <c r="KHT11" s="41"/>
      <c r="KHU11" s="41"/>
      <c r="KHV11" s="41"/>
      <c r="KHW11" s="41"/>
      <c r="KHX11" s="41"/>
      <c r="KHY11" s="41"/>
      <c r="KHZ11" s="41"/>
      <c r="KIA11" s="41"/>
      <c r="KIB11" s="41"/>
      <c r="KIC11" s="41"/>
      <c r="KID11" s="41"/>
      <c r="KIE11" s="41"/>
      <c r="KIF11" s="41"/>
      <c r="KIG11" s="41"/>
      <c r="KIH11" s="41"/>
      <c r="KII11" s="41"/>
      <c r="KIJ11" s="41"/>
      <c r="KIK11" s="41"/>
      <c r="KIL11" s="41"/>
      <c r="KIM11" s="41"/>
      <c r="KIN11" s="41"/>
      <c r="KIO11" s="41"/>
      <c r="KIP11" s="41"/>
      <c r="KIQ11" s="41"/>
      <c r="KIR11" s="41"/>
      <c r="KIS11" s="41"/>
      <c r="KIT11" s="41"/>
      <c r="KIU11" s="41"/>
      <c r="KIV11" s="41"/>
      <c r="KIW11" s="41"/>
      <c r="KIX11" s="41"/>
      <c r="KIY11" s="41"/>
      <c r="KIZ11" s="41"/>
      <c r="KJA11" s="41"/>
      <c r="KJB11" s="41"/>
      <c r="KJC11" s="41"/>
      <c r="KJD11" s="41"/>
      <c r="KJE11" s="41"/>
      <c r="KJF11" s="41"/>
      <c r="KJG11" s="41"/>
      <c r="KJH11" s="41"/>
      <c r="KJI11" s="41"/>
      <c r="KJJ11" s="41"/>
      <c r="KJK11" s="41"/>
      <c r="KJL11" s="41"/>
      <c r="KJM11" s="41"/>
      <c r="KJN11" s="41"/>
      <c r="KJO11" s="41"/>
      <c r="KJP11" s="41"/>
      <c r="KJQ11" s="41"/>
      <c r="KJR11" s="41"/>
      <c r="KJS11" s="41"/>
      <c r="KJT11" s="41"/>
      <c r="KJU11" s="41"/>
      <c r="KJV11" s="41"/>
      <c r="KJW11" s="41"/>
      <c r="KJX11" s="41"/>
      <c r="KJY11" s="41"/>
      <c r="KJZ11" s="41"/>
      <c r="KKA11" s="41"/>
      <c r="KKB11" s="41"/>
      <c r="KKC11" s="41"/>
      <c r="KKD11" s="41"/>
      <c r="KKE11" s="41"/>
      <c r="KKF11" s="41"/>
      <c r="KKG11" s="41"/>
      <c r="KKH11" s="41"/>
      <c r="KKI11" s="41"/>
      <c r="KKJ11" s="41"/>
      <c r="KKK11" s="41"/>
      <c r="KKL11" s="41"/>
      <c r="KKM11" s="41"/>
      <c r="KKN11" s="41"/>
      <c r="KKO11" s="41"/>
      <c r="KKP11" s="41"/>
      <c r="KKQ11" s="41"/>
      <c r="KKR11" s="41"/>
      <c r="KKS11" s="41"/>
      <c r="KKT11" s="41"/>
      <c r="KKU11" s="41"/>
      <c r="KKV11" s="41"/>
      <c r="KKW11" s="41"/>
      <c r="KKX11" s="41"/>
      <c r="KKY11" s="41"/>
      <c r="KKZ11" s="41"/>
      <c r="KLA11" s="41"/>
      <c r="KLB11" s="41"/>
      <c r="KLC11" s="41"/>
      <c r="KLD11" s="41"/>
      <c r="KLE11" s="41"/>
      <c r="KLF11" s="41"/>
      <c r="KLG11" s="41"/>
      <c r="KLH11" s="41"/>
      <c r="KLI11" s="41"/>
      <c r="KLJ11" s="41"/>
      <c r="KLK11" s="41"/>
      <c r="KLL11" s="41"/>
      <c r="KLM11" s="41"/>
      <c r="KLN11" s="41"/>
      <c r="KLO11" s="41"/>
      <c r="KLP11" s="41"/>
      <c r="KLQ11" s="41"/>
      <c r="KLR11" s="41"/>
      <c r="KLS11" s="41"/>
      <c r="KLT11" s="41"/>
      <c r="KLU11" s="41"/>
      <c r="KLV11" s="41"/>
      <c r="KLW11" s="41"/>
      <c r="KLX11" s="41"/>
      <c r="KLY11" s="41"/>
      <c r="KLZ11" s="41"/>
      <c r="KMA11" s="41"/>
      <c r="KMB11" s="41"/>
      <c r="KMC11" s="41"/>
      <c r="KMD11" s="41"/>
      <c r="KME11" s="41"/>
      <c r="KMF11" s="41"/>
      <c r="KMG11" s="41"/>
      <c r="KMH11" s="41"/>
      <c r="KMI11" s="41"/>
      <c r="KMJ11" s="41"/>
      <c r="KMK11" s="41"/>
      <c r="KML11" s="41"/>
      <c r="KMM11" s="41"/>
      <c r="KMN11" s="41"/>
      <c r="KMO11" s="41"/>
      <c r="KMP11" s="41"/>
      <c r="KMQ11" s="41"/>
      <c r="KMR11" s="41"/>
      <c r="KMS11" s="41"/>
      <c r="KMT11" s="41"/>
      <c r="KMU11" s="41"/>
      <c r="KMV11" s="41"/>
      <c r="KMW11" s="41"/>
      <c r="KMX11" s="41"/>
      <c r="KMY11" s="41"/>
      <c r="KMZ11" s="41"/>
      <c r="KNA11" s="41"/>
      <c r="KNB11" s="41"/>
      <c r="KNC11" s="41"/>
      <c r="KND11" s="41"/>
      <c r="KNE11" s="41"/>
      <c r="KNF11" s="41"/>
      <c r="KNG11" s="41"/>
      <c r="KNH11" s="41"/>
      <c r="KNI11" s="41"/>
      <c r="KNJ11" s="41"/>
      <c r="KNK11" s="41"/>
      <c r="KNL11" s="41"/>
      <c r="KNM11" s="41"/>
      <c r="KNN11" s="41"/>
      <c r="KNO11" s="41"/>
      <c r="KNP11" s="41"/>
      <c r="KNQ11" s="41"/>
      <c r="KNR11" s="41"/>
      <c r="KNS11" s="41"/>
      <c r="KNT11" s="41"/>
      <c r="KNU11" s="41"/>
      <c r="KNV11" s="41"/>
      <c r="KNW11" s="41"/>
      <c r="KNX11" s="41"/>
      <c r="KNY11" s="41"/>
      <c r="KNZ11" s="41"/>
      <c r="KOA11" s="41"/>
      <c r="KOB11" s="41"/>
      <c r="KOC11" s="41"/>
      <c r="KOD11" s="41"/>
      <c r="KOE11" s="41"/>
      <c r="KOF11" s="41"/>
      <c r="KOG11" s="41"/>
      <c r="KOH11" s="41"/>
      <c r="KOI11" s="41"/>
      <c r="KOJ11" s="41"/>
      <c r="KOK11" s="41"/>
      <c r="KOL11" s="41"/>
      <c r="KOM11" s="41"/>
      <c r="KON11" s="41"/>
      <c r="KOO11" s="41"/>
      <c r="KOP11" s="41"/>
      <c r="KOQ11" s="41"/>
      <c r="KOR11" s="41"/>
      <c r="KOS11" s="41"/>
      <c r="KOT11" s="41"/>
      <c r="KOU11" s="41"/>
      <c r="KOV11" s="41"/>
      <c r="KOW11" s="41"/>
      <c r="KOX11" s="41"/>
      <c r="KOY11" s="41"/>
      <c r="KOZ11" s="41"/>
      <c r="KPA11" s="41"/>
      <c r="KPB11" s="41"/>
      <c r="KPC11" s="41"/>
      <c r="KPD11" s="41"/>
      <c r="KPE11" s="41"/>
      <c r="KPF11" s="41"/>
      <c r="KPG11" s="41"/>
      <c r="KPH11" s="41"/>
      <c r="KPI11" s="41"/>
      <c r="KPJ11" s="41"/>
      <c r="KPK11" s="41"/>
      <c r="KPL11" s="41"/>
      <c r="KPM11" s="41"/>
      <c r="KPN11" s="41"/>
      <c r="KPO11" s="41"/>
      <c r="KPP11" s="41"/>
      <c r="KPQ11" s="41"/>
      <c r="KPR11" s="41"/>
      <c r="KPS11" s="41"/>
      <c r="KPT11" s="41"/>
      <c r="KPU11" s="41"/>
      <c r="KPV11" s="41"/>
      <c r="KPW11" s="41"/>
      <c r="KPX11" s="41"/>
      <c r="KPY11" s="41"/>
      <c r="KPZ11" s="41"/>
      <c r="KQA11" s="41"/>
      <c r="KQB11" s="41"/>
      <c r="KQC11" s="41"/>
      <c r="KQD11" s="41"/>
      <c r="KQE11" s="41"/>
      <c r="KQF11" s="41"/>
      <c r="KQG11" s="41"/>
      <c r="KQH11" s="41"/>
      <c r="KQI11" s="41"/>
      <c r="KQJ11" s="41"/>
      <c r="KQK11" s="41"/>
      <c r="KQL11" s="41"/>
      <c r="KQM11" s="41"/>
      <c r="KQN11" s="41"/>
      <c r="KQO11" s="41"/>
      <c r="KQP11" s="41"/>
      <c r="KQQ11" s="41"/>
      <c r="KQR11" s="41"/>
      <c r="KQS11" s="41"/>
      <c r="KQT11" s="41"/>
      <c r="KQU11" s="41"/>
      <c r="KQV11" s="41"/>
      <c r="KQW11" s="41"/>
      <c r="KQX11" s="41"/>
      <c r="KQY11" s="41"/>
      <c r="KQZ11" s="41"/>
      <c r="KRA11" s="41"/>
      <c r="KRB11" s="41"/>
      <c r="KRC11" s="41"/>
      <c r="KRD11" s="41"/>
      <c r="KRE11" s="41"/>
      <c r="KRF11" s="41"/>
      <c r="KRG11" s="41"/>
      <c r="KRH11" s="41"/>
      <c r="KRI11" s="41"/>
      <c r="KRJ11" s="41"/>
      <c r="KRK11" s="41"/>
      <c r="KRL11" s="41"/>
      <c r="KRM11" s="41"/>
      <c r="KRN11" s="41"/>
      <c r="KRO11" s="41"/>
      <c r="KRP11" s="41"/>
      <c r="KRQ11" s="41"/>
      <c r="KRR11" s="41"/>
      <c r="KRS11" s="41"/>
      <c r="KRT11" s="41"/>
      <c r="KRU11" s="41"/>
      <c r="KRV11" s="41"/>
      <c r="KRW11" s="41"/>
      <c r="KRX11" s="41"/>
      <c r="KRY11" s="41"/>
      <c r="KRZ11" s="41"/>
      <c r="KSA11" s="41"/>
      <c r="KSB11" s="41"/>
      <c r="KSC11" s="41"/>
      <c r="KSD11" s="41"/>
      <c r="KSE11" s="41"/>
      <c r="KSF11" s="41"/>
      <c r="KSG11" s="41"/>
      <c r="KSH11" s="41"/>
      <c r="KSI11" s="41"/>
      <c r="KSJ11" s="41"/>
      <c r="KSK11" s="41"/>
      <c r="KSL11" s="41"/>
      <c r="KSM11" s="41"/>
      <c r="KSN11" s="41"/>
      <c r="KSO11" s="41"/>
      <c r="KSP11" s="41"/>
      <c r="KSQ11" s="41"/>
      <c r="KSR11" s="41"/>
      <c r="KSS11" s="41"/>
      <c r="KST11" s="41"/>
      <c r="KSU11" s="41"/>
      <c r="KSV11" s="41"/>
      <c r="KSW11" s="41"/>
      <c r="KSX11" s="41"/>
      <c r="KSY11" s="41"/>
      <c r="KSZ11" s="41"/>
      <c r="KTA11" s="41"/>
      <c r="KTB11" s="41"/>
      <c r="KTC11" s="41"/>
      <c r="KTD11" s="41"/>
      <c r="KTE11" s="41"/>
      <c r="KTF11" s="41"/>
      <c r="KTG11" s="41"/>
      <c r="KTH11" s="41"/>
      <c r="KTI11" s="41"/>
      <c r="KTJ11" s="41"/>
      <c r="KTK11" s="41"/>
      <c r="KTL11" s="41"/>
      <c r="KTM11" s="41"/>
      <c r="KTN11" s="41"/>
      <c r="KTO11" s="41"/>
      <c r="KTP11" s="41"/>
      <c r="KTQ11" s="41"/>
      <c r="KTR11" s="41"/>
      <c r="KTS11" s="41"/>
      <c r="KTT11" s="41"/>
      <c r="KTU11" s="41"/>
      <c r="KTV11" s="41"/>
      <c r="KTW11" s="41"/>
      <c r="KTX11" s="41"/>
      <c r="KTY11" s="41"/>
      <c r="KTZ11" s="41"/>
      <c r="KUA11" s="41"/>
      <c r="KUB11" s="41"/>
      <c r="KUC11" s="41"/>
      <c r="KUD11" s="41"/>
      <c r="KUE11" s="41"/>
      <c r="KUF11" s="41"/>
      <c r="KUG11" s="41"/>
      <c r="KUH11" s="41"/>
      <c r="KUI11" s="41"/>
      <c r="KUJ11" s="41"/>
      <c r="KUK11" s="41"/>
      <c r="KUL11" s="41"/>
      <c r="KUM11" s="41"/>
      <c r="KUN11" s="41"/>
      <c r="KUO11" s="41"/>
      <c r="KUP11" s="41"/>
      <c r="KUQ11" s="41"/>
      <c r="KUR11" s="41"/>
      <c r="KUS11" s="41"/>
      <c r="KUT11" s="41"/>
      <c r="KUU11" s="41"/>
      <c r="KUV11" s="41"/>
      <c r="KUW11" s="41"/>
      <c r="KUX11" s="41"/>
      <c r="KUY11" s="41"/>
      <c r="KUZ11" s="41"/>
      <c r="KVA11" s="41"/>
      <c r="KVB11" s="41"/>
      <c r="KVC11" s="41"/>
      <c r="KVD11" s="41"/>
      <c r="KVE11" s="41"/>
      <c r="KVF11" s="41"/>
      <c r="KVG11" s="41"/>
      <c r="KVH11" s="41"/>
      <c r="KVI11" s="41"/>
      <c r="KVJ11" s="41"/>
      <c r="KVK11" s="41"/>
      <c r="KVL11" s="41"/>
      <c r="KVM11" s="41"/>
      <c r="KVN11" s="41"/>
      <c r="KVO11" s="41"/>
      <c r="KVP11" s="41"/>
      <c r="KVQ11" s="41"/>
      <c r="KVR11" s="41"/>
      <c r="KVS11" s="41"/>
      <c r="KVT11" s="41"/>
      <c r="KVU11" s="41"/>
      <c r="KVV11" s="41"/>
      <c r="KVW11" s="41"/>
      <c r="KVX11" s="41"/>
      <c r="KVY11" s="41"/>
      <c r="KVZ11" s="41"/>
      <c r="KWA11" s="41"/>
      <c r="KWB11" s="41"/>
      <c r="KWC11" s="41"/>
      <c r="KWD11" s="41"/>
      <c r="KWE11" s="41"/>
      <c r="KWF11" s="41"/>
      <c r="KWG11" s="41"/>
      <c r="KWH11" s="41"/>
      <c r="KWI11" s="41"/>
      <c r="KWJ11" s="41"/>
      <c r="KWK11" s="41"/>
      <c r="KWL11" s="41"/>
      <c r="KWM11" s="41"/>
      <c r="KWN11" s="41"/>
      <c r="KWO11" s="41"/>
      <c r="KWP11" s="41"/>
      <c r="KWQ11" s="41"/>
      <c r="KWR11" s="41"/>
      <c r="KWS11" s="41"/>
      <c r="KWT11" s="41"/>
      <c r="KWU11" s="41"/>
      <c r="KWV11" s="41"/>
      <c r="KWW11" s="41"/>
      <c r="KWX11" s="41"/>
      <c r="KWY11" s="41"/>
      <c r="KWZ11" s="41"/>
      <c r="KXA11" s="41"/>
      <c r="KXB11" s="41"/>
      <c r="KXC11" s="41"/>
      <c r="KXD11" s="41"/>
      <c r="KXE11" s="41"/>
      <c r="KXF11" s="41"/>
      <c r="KXG11" s="41"/>
      <c r="KXH11" s="41"/>
      <c r="KXI11" s="41"/>
      <c r="KXJ11" s="41"/>
      <c r="KXK11" s="41"/>
      <c r="KXL11" s="41"/>
      <c r="KXM11" s="41"/>
      <c r="KXN11" s="41"/>
      <c r="KXO11" s="41"/>
      <c r="KXP11" s="41"/>
      <c r="KXQ11" s="41"/>
      <c r="KXR11" s="41"/>
      <c r="KXS11" s="41"/>
      <c r="KXT11" s="41"/>
      <c r="KXU11" s="41"/>
      <c r="KXV11" s="41"/>
      <c r="KXW11" s="41"/>
      <c r="KXX11" s="41"/>
      <c r="KXY11" s="41"/>
      <c r="KXZ11" s="41"/>
      <c r="KYA11" s="41"/>
      <c r="KYB11" s="41"/>
      <c r="KYC11" s="41"/>
      <c r="KYD11" s="41"/>
      <c r="KYE11" s="41"/>
      <c r="KYF11" s="41"/>
      <c r="KYG11" s="41"/>
      <c r="KYH11" s="41"/>
      <c r="KYI11" s="41"/>
      <c r="KYJ11" s="41"/>
      <c r="KYK11" s="41"/>
      <c r="KYL11" s="41"/>
      <c r="KYM11" s="41"/>
      <c r="KYN11" s="41"/>
      <c r="KYO11" s="41"/>
      <c r="KYP11" s="41"/>
      <c r="KYQ11" s="41"/>
      <c r="KYR11" s="41"/>
      <c r="KYS11" s="41"/>
      <c r="KYT11" s="41"/>
      <c r="KYU11" s="41"/>
      <c r="KYV11" s="41"/>
      <c r="KYW11" s="41"/>
      <c r="KYX11" s="41"/>
      <c r="KYY11" s="41"/>
      <c r="KYZ11" s="41"/>
      <c r="KZA11" s="41"/>
      <c r="KZB11" s="41"/>
      <c r="KZC11" s="41"/>
      <c r="KZD11" s="41"/>
      <c r="KZE11" s="41"/>
      <c r="KZF11" s="41"/>
      <c r="KZG11" s="41"/>
      <c r="KZH11" s="41"/>
      <c r="KZI11" s="41"/>
      <c r="KZJ11" s="41"/>
      <c r="KZK11" s="41"/>
      <c r="KZL11" s="41"/>
      <c r="KZM11" s="41"/>
      <c r="KZN11" s="41"/>
      <c r="KZO11" s="41"/>
      <c r="KZP11" s="41"/>
      <c r="KZQ11" s="41"/>
      <c r="KZR11" s="41"/>
      <c r="KZS11" s="41"/>
      <c r="KZT11" s="41"/>
      <c r="KZU11" s="41"/>
      <c r="KZV11" s="41"/>
      <c r="KZW11" s="41"/>
      <c r="KZX11" s="41"/>
      <c r="KZY11" s="41"/>
      <c r="KZZ11" s="41"/>
      <c r="LAA11" s="41"/>
      <c r="LAB11" s="41"/>
      <c r="LAC11" s="41"/>
      <c r="LAD11" s="41"/>
      <c r="LAE11" s="41"/>
      <c r="LAF11" s="41"/>
      <c r="LAG11" s="41"/>
      <c r="LAH11" s="41"/>
      <c r="LAI11" s="41"/>
      <c r="LAJ11" s="41"/>
      <c r="LAK11" s="41"/>
      <c r="LAL11" s="41"/>
      <c r="LAM11" s="41"/>
      <c r="LAN11" s="41"/>
      <c r="LAO11" s="41"/>
      <c r="LAP11" s="41"/>
      <c r="LAQ11" s="41"/>
      <c r="LAR11" s="41"/>
      <c r="LAS11" s="41"/>
      <c r="LAT11" s="41"/>
      <c r="LAU11" s="41"/>
      <c r="LAV11" s="41"/>
      <c r="LAW11" s="41"/>
      <c r="LAX11" s="41"/>
      <c r="LAY11" s="41"/>
      <c r="LAZ11" s="41"/>
      <c r="LBA11" s="41"/>
      <c r="LBB11" s="41"/>
      <c r="LBC11" s="41"/>
      <c r="LBD11" s="41"/>
      <c r="LBE11" s="41"/>
      <c r="LBF11" s="41"/>
      <c r="LBG11" s="41"/>
      <c r="LBH11" s="41"/>
      <c r="LBI11" s="41"/>
      <c r="LBJ11" s="41"/>
      <c r="LBK11" s="41"/>
      <c r="LBL11" s="41"/>
      <c r="LBM11" s="41"/>
      <c r="LBN11" s="41"/>
      <c r="LBO11" s="41"/>
      <c r="LBP11" s="41"/>
      <c r="LBQ11" s="41"/>
      <c r="LBR11" s="41"/>
      <c r="LBS11" s="41"/>
      <c r="LBT11" s="41"/>
      <c r="LBU11" s="41"/>
      <c r="LBV11" s="41"/>
      <c r="LBW11" s="41"/>
      <c r="LBX11" s="41"/>
      <c r="LBY11" s="41"/>
      <c r="LBZ11" s="41"/>
      <c r="LCA11" s="41"/>
      <c r="LCB11" s="41"/>
      <c r="LCC11" s="41"/>
      <c r="LCD11" s="41"/>
      <c r="LCE11" s="41"/>
      <c r="LCF11" s="41"/>
      <c r="LCG11" s="41"/>
      <c r="LCH11" s="41"/>
      <c r="LCI11" s="41"/>
      <c r="LCJ11" s="41"/>
      <c r="LCK11" s="41"/>
      <c r="LCL11" s="41"/>
      <c r="LCM11" s="41"/>
      <c r="LCN11" s="41"/>
      <c r="LCO11" s="41"/>
      <c r="LCP11" s="41"/>
      <c r="LCQ11" s="41"/>
      <c r="LCR11" s="41"/>
      <c r="LCS11" s="41"/>
      <c r="LCT11" s="41"/>
      <c r="LCU11" s="41"/>
      <c r="LCV11" s="41"/>
      <c r="LCW11" s="41"/>
      <c r="LCX11" s="41"/>
      <c r="LCY11" s="41"/>
      <c r="LCZ11" s="41"/>
      <c r="LDA11" s="41"/>
      <c r="LDB11" s="41"/>
      <c r="LDC11" s="41"/>
      <c r="LDD11" s="41"/>
      <c r="LDE11" s="41"/>
      <c r="LDF11" s="41"/>
      <c r="LDG11" s="41"/>
      <c r="LDH11" s="41"/>
      <c r="LDI11" s="41"/>
      <c r="LDJ11" s="41"/>
      <c r="LDK11" s="41"/>
      <c r="LDL11" s="41"/>
      <c r="LDM11" s="41"/>
      <c r="LDN11" s="41"/>
      <c r="LDO11" s="41"/>
      <c r="LDP11" s="41"/>
      <c r="LDQ11" s="41"/>
      <c r="LDR11" s="41"/>
      <c r="LDS11" s="41"/>
      <c r="LDT11" s="41"/>
      <c r="LDU11" s="41"/>
      <c r="LDV11" s="41"/>
      <c r="LDW11" s="41"/>
      <c r="LDX11" s="41"/>
      <c r="LDY11" s="41"/>
      <c r="LDZ11" s="41"/>
      <c r="LEA11" s="41"/>
      <c r="LEB11" s="41"/>
      <c r="LEC11" s="41"/>
      <c r="LED11" s="41"/>
      <c r="LEE11" s="41"/>
      <c r="LEF11" s="41"/>
      <c r="LEG11" s="41"/>
      <c r="LEH11" s="41"/>
      <c r="LEI11" s="41"/>
      <c r="LEJ11" s="41"/>
      <c r="LEK11" s="41"/>
      <c r="LEL11" s="41"/>
      <c r="LEM11" s="41"/>
      <c r="LEN11" s="41"/>
      <c r="LEO11" s="41"/>
      <c r="LEP11" s="41"/>
      <c r="LEQ11" s="41"/>
      <c r="LER11" s="41"/>
      <c r="LES11" s="41"/>
      <c r="LET11" s="41"/>
      <c r="LEU11" s="41"/>
      <c r="LEV11" s="41"/>
      <c r="LEW11" s="41"/>
      <c r="LEX11" s="41"/>
      <c r="LEY11" s="41"/>
      <c r="LEZ11" s="41"/>
      <c r="LFA11" s="41"/>
      <c r="LFB11" s="41"/>
      <c r="LFC11" s="41"/>
      <c r="LFD11" s="41"/>
      <c r="LFE11" s="41"/>
      <c r="LFF11" s="41"/>
      <c r="LFG11" s="41"/>
      <c r="LFH11" s="41"/>
      <c r="LFI11" s="41"/>
      <c r="LFJ11" s="41"/>
      <c r="LFK11" s="41"/>
      <c r="LFL11" s="41"/>
      <c r="LFM11" s="41"/>
      <c r="LFN11" s="41"/>
      <c r="LFO11" s="41"/>
      <c r="LFP11" s="41"/>
      <c r="LFQ11" s="41"/>
      <c r="LFR11" s="41"/>
      <c r="LFS11" s="41"/>
      <c r="LFT11" s="41"/>
      <c r="LFU11" s="41"/>
      <c r="LFV11" s="41"/>
      <c r="LFW11" s="41"/>
      <c r="LFX11" s="41"/>
      <c r="LFY11" s="41"/>
      <c r="LFZ11" s="41"/>
      <c r="LGA11" s="41"/>
      <c r="LGB11" s="41"/>
      <c r="LGC11" s="41"/>
      <c r="LGD11" s="41"/>
      <c r="LGE11" s="41"/>
      <c r="LGF11" s="41"/>
      <c r="LGG11" s="41"/>
      <c r="LGH11" s="41"/>
      <c r="LGI11" s="41"/>
      <c r="LGJ11" s="41"/>
      <c r="LGK11" s="41"/>
      <c r="LGL11" s="41"/>
      <c r="LGM11" s="41"/>
      <c r="LGN11" s="41"/>
      <c r="LGO11" s="41"/>
      <c r="LGP11" s="41"/>
      <c r="LGQ11" s="41"/>
      <c r="LGR11" s="41"/>
      <c r="LGS11" s="41"/>
      <c r="LGT11" s="41"/>
      <c r="LGU11" s="41"/>
      <c r="LGV11" s="41"/>
      <c r="LGW11" s="41"/>
      <c r="LGX11" s="41"/>
      <c r="LGY11" s="41"/>
      <c r="LGZ11" s="41"/>
      <c r="LHA11" s="41"/>
      <c r="LHB11" s="41"/>
      <c r="LHC11" s="41"/>
      <c r="LHD11" s="41"/>
      <c r="LHE11" s="41"/>
      <c r="LHF11" s="41"/>
      <c r="LHG11" s="41"/>
      <c r="LHH11" s="41"/>
      <c r="LHI11" s="41"/>
      <c r="LHJ11" s="41"/>
      <c r="LHK11" s="41"/>
      <c r="LHL11" s="41"/>
      <c r="LHM11" s="41"/>
      <c r="LHN11" s="41"/>
      <c r="LHO11" s="41"/>
      <c r="LHP11" s="41"/>
      <c r="LHQ11" s="41"/>
      <c r="LHR11" s="41"/>
      <c r="LHS11" s="41"/>
      <c r="LHT11" s="41"/>
      <c r="LHU11" s="41"/>
      <c r="LHV11" s="41"/>
      <c r="LHW11" s="41"/>
      <c r="LHX11" s="41"/>
      <c r="LHY11" s="41"/>
      <c r="LHZ11" s="41"/>
      <c r="LIA11" s="41"/>
      <c r="LIB11" s="41"/>
      <c r="LIC11" s="41"/>
      <c r="LID11" s="41"/>
      <c r="LIE11" s="41"/>
      <c r="LIF11" s="41"/>
      <c r="LIG11" s="41"/>
      <c r="LIH11" s="41"/>
      <c r="LII11" s="41"/>
      <c r="LIJ11" s="41"/>
      <c r="LIK11" s="41"/>
      <c r="LIL11" s="41"/>
      <c r="LIM11" s="41"/>
      <c r="LIN11" s="41"/>
      <c r="LIO11" s="41"/>
      <c r="LIP11" s="41"/>
      <c r="LIQ11" s="41"/>
      <c r="LIR11" s="41"/>
      <c r="LIS11" s="41"/>
      <c r="LIT11" s="41"/>
      <c r="LIU11" s="41"/>
      <c r="LIV11" s="41"/>
      <c r="LIW11" s="41"/>
      <c r="LIX11" s="41"/>
      <c r="LIY11" s="41"/>
      <c r="LIZ11" s="41"/>
      <c r="LJA11" s="41"/>
      <c r="LJB11" s="41"/>
      <c r="LJC11" s="41"/>
      <c r="LJD11" s="41"/>
      <c r="LJE11" s="41"/>
      <c r="LJF11" s="41"/>
      <c r="LJG11" s="41"/>
      <c r="LJH11" s="41"/>
      <c r="LJI11" s="41"/>
      <c r="LJJ11" s="41"/>
      <c r="LJK11" s="41"/>
      <c r="LJL11" s="41"/>
      <c r="LJM11" s="41"/>
      <c r="LJN11" s="41"/>
      <c r="LJO11" s="41"/>
      <c r="LJP11" s="41"/>
      <c r="LJQ11" s="41"/>
      <c r="LJR11" s="41"/>
      <c r="LJS11" s="41"/>
      <c r="LJT11" s="41"/>
      <c r="LJU11" s="41"/>
      <c r="LJV11" s="41"/>
      <c r="LJW11" s="41"/>
      <c r="LJX11" s="41"/>
      <c r="LJY11" s="41"/>
      <c r="LJZ11" s="41"/>
      <c r="LKA11" s="41"/>
      <c r="LKB11" s="41"/>
      <c r="LKC11" s="41"/>
      <c r="LKD11" s="41"/>
      <c r="LKE11" s="41"/>
      <c r="LKF11" s="41"/>
      <c r="LKG11" s="41"/>
      <c r="LKH11" s="41"/>
      <c r="LKI11" s="41"/>
      <c r="LKJ11" s="41"/>
      <c r="LKK11" s="41"/>
      <c r="LKL11" s="41"/>
      <c r="LKM11" s="41"/>
      <c r="LKN11" s="41"/>
      <c r="LKO11" s="41"/>
      <c r="LKP11" s="41"/>
      <c r="LKQ11" s="41"/>
      <c r="LKR11" s="41"/>
      <c r="LKS11" s="41"/>
      <c r="LKT11" s="41"/>
      <c r="LKU11" s="41"/>
      <c r="LKV11" s="41"/>
      <c r="LKW11" s="41"/>
      <c r="LKX11" s="41"/>
      <c r="LKY11" s="41"/>
      <c r="LKZ11" s="41"/>
      <c r="LLA11" s="41"/>
      <c r="LLB11" s="41"/>
      <c r="LLC11" s="41"/>
      <c r="LLD11" s="41"/>
      <c r="LLE11" s="41"/>
      <c r="LLF11" s="41"/>
      <c r="LLG11" s="41"/>
      <c r="LLH11" s="41"/>
      <c r="LLI11" s="41"/>
      <c r="LLJ11" s="41"/>
      <c r="LLK11" s="41"/>
      <c r="LLL11" s="41"/>
      <c r="LLM11" s="41"/>
      <c r="LLN11" s="41"/>
      <c r="LLO11" s="41"/>
      <c r="LLP11" s="41"/>
      <c r="LLQ11" s="41"/>
      <c r="LLR11" s="41"/>
      <c r="LLS11" s="41"/>
      <c r="LLT11" s="41"/>
      <c r="LLU11" s="41"/>
      <c r="LLV11" s="41"/>
      <c r="LLW11" s="41"/>
      <c r="LLX11" s="41"/>
      <c r="LLY11" s="41"/>
      <c r="LLZ11" s="41"/>
      <c r="LMA11" s="41"/>
      <c r="LMB11" s="41"/>
      <c r="LMC11" s="41"/>
      <c r="LMD11" s="41"/>
      <c r="LME11" s="41"/>
      <c r="LMF11" s="41"/>
      <c r="LMG11" s="41"/>
      <c r="LMH11" s="41"/>
      <c r="LMI11" s="41"/>
      <c r="LMJ11" s="41"/>
      <c r="LMK11" s="41"/>
      <c r="LML11" s="41"/>
      <c r="LMM11" s="41"/>
      <c r="LMN11" s="41"/>
      <c r="LMO11" s="41"/>
      <c r="LMP11" s="41"/>
      <c r="LMQ11" s="41"/>
      <c r="LMR11" s="41"/>
      <c r="LMS11" s="41"/>
      <c r="LMT11" s="41"/>
      <c r="LMU11" s="41"/>
      <c r="LMV11" s="41"/>
      <c r="LMW11" s="41"/>
      <c r="LMX11" s="41"/>
      <c r="LMY11" s="41"/>
      <c r="LMZ11" s="41"/>
      <c r="LNA11" s="41"/>
      <c r="LNB11" s="41"/>
      <c r="LNC11" s="41"/>
      <c r="LND11" s="41"/>
      <c r="LNE11" s="41"/>
      <c r="LNF11" s="41"/>
      <c r="LNG11" s="41"/>
      <c r="LNH11" s="41"/>
      <c r="LNI11" s="41"/>
      <c r="LNJ11" s="41"/>
      <c r="LNK11" s="41"/>
      <c r="LNL11" s="41"/>
      <c r="LNM11" s="41"/>
      <c r="LNN11" s="41"/>
      <c r="LNO11" s="41"/>
      <c r="LNP11" s="41"/>
      <c r="LNQ11" s="41"/>
      <c r="LNR11" s="41"/>
      <c r="LNS11" s="41"/>
      <c r="LNT11" s="41"/>
      <c r="LNU11" s="41"/>
      <c r="LNV11" s="41"/>
      <c r="LNW11" s="41"/>
      <c r="LNX11" s="41"/>
      <c r="LNY11" s="41"/>
      <c r="LNZ11" s="41"/>
      <c r="LOA11" s="41"/>
      <c r="LOB11" s="41"/>
      <c r="LOC11" s="41"/>
      <c r="LOD11" s="41"/>
      <c r="LOE11" s="41"/>
      <c r="LOF11" s="41"/>
      <c r="LOG11" s="41"/>
      <c r="LOH11" s="41"/>
      <c r="LOI11" s="41"/>
      <c r="LOJ11" s="41"/>
      <c r="LOK11" s="41"/>
      <c r="LOL11" s="41"/>
      <c r="LOM11" s="41"/>
      <c r="LON11" s="41"/>
      <c r="LOO11" s="41"/>
      <c r="LOP11" s="41"/>
      <c r="LOQ11" s="41"/>
      <c r="LOR11" s="41"/>
      <c r="LOS11" s="41"/>
      <c r="LOT11" s="41"/>
      <c r="LOU11" s="41"/>
      <c r="LOV11" s="41"/>
      <c r="LOW11" s="41"/>
      <c r="LOX11" s="41"/>
      <c r="LOY11" s="41"/>
      <c r="LOZ11" s="41"/>
      <c r="LPA11" s="41"/>
      <c r="LPB11" s="41"/>
      <c r="LPC11" s="41"/>
      <c r="LPD11" s="41"/>
      <c r="LPE11" s="41"/>
      <c r="LPF11" s="41"/>
      <c r="LPG11" s="41"/>
      <c r="LPH11" s="41"/>
      <c r="LPI11" s="41"/>
      <c r="LPJ11" s="41"/>
      <c r="LPK11" s="41"/>
      <c r="LPL11" s="41"/>
      <c r="LPM11" s="41"/>
      <c r="LPN11" s="41"/>
      <c r="LPO11" s="41"/>
      <c r="LPP11" s="41"/>
      <c r="LPQ11" s="41"/>
      <c r="LPR11" s="41"/>
      <c r="LPS11" s="41"/>
      <c r="LPT11" s="41"/>
      <c r="LPU11" s="41"/>
      <c r="LPV11" s="41"/>
      <c r="LPW11" s="41"/>
      <c r="LPX11" s="41"/>
      <c r="LPY11" s="41"/>
      <c r="LPZ11" s="41"/>
      <c r="LQA11" s="41"/>
      <c r="LQB11" s="41"/>
      <c r="LQC11" s="41"/>
      <c r="LQD11" s="41"/>
      <c r="LQE11" s="41"/>
      <c r="LQF11" s="41"/>
      <c r="LQG11" s="41"/>
      <c r="LQH11" s="41"/>
      <c r="LQI11" s="41"/>
      <c r="LQJ11" s="41"/>
      <c r="LQK11" s="41"/>
      <c r="LQL11" s="41"/>
      <c r="LQM11" s="41"/>
      <c r="LQN11" s="41"/>
      <c r="LQO11" s="41"/>
      <c r="LQP11" s="41"/>
      <c r="LQQ11" s="41"/>
      <c r="LQR11" s="41"/>
      <c r="LQS11" s="41"/>
      <c r="LQT11" s="41"/>
      <c r="LQU11" s="41"/>
      <c r="LQV11" s="41"/>
      <c r="LQW11" s="41"/>
      <c r="LQX11" s="41"/>
      <c r="LQY11" s="41"/>
      <c r="LQZ11" s="41"/>
      <c r="LRA11" s="41"/>
      <c r="LRB11" s="41"/>
      <c r="LRC11" s="41"/>
      <c r="LRD11" s="41"/>
      <c r="LRE11" s="41"/>
      <c r="LRF11" s="41"/>
      <c r="LRG11" s="41"/>
      <c r="LRH11" s="41"/>
      <c r="LRI11" s="41"/>
      <c r="LRJ11" s="41"/>
      <c r="LRK11" s="41"/>
      <c r="LRL11" s="41"/>
      <c r="LRM11" s="41"/>
      <c r="LRN11" s="41"/>
      <c r="LRO11" s="41"/>
      <c r="LRP11" s="41"/>
      <c r="LRQ11" s="41"/>
      <c r="LRR11" s="41"/>
      <c r="LRS11" s="41"/>
      <c r="LRT11" s="41"/>
      <c r="LRU11" s="41"/>
      <c r="LRV11" s="41"/>
      <c r="LRW11" s="41"/>
      <c r="LRX11" s="41"/>
      <c r="LRY11" s="41"/>
      <c r="LRZ11" s="41"/>
      <c r="LSA11" s="41"/>
      <c r="LSB11" s="41"/>
      <c r="LSC11" s="41"/>
      <c r="LSD11" s="41"/>
      <c r="LSE11" s="41"/>
      <c r="LSF11" s="41"/>
      <c r="LSG11" s="41"/>
      <c r="LSH11" s="41"/>
      <c r="LSI11" s="41"/>
      <c r="LSJ11" s="41"/>
      <c r="LSK11" s="41"/>
      <c r="LSL11" s="41"/>
      <c r="LSM11" s="41"/>
      <c r="LSN11" s="41"/>
      <c r="LSO11" s="41"/>
      <c r="LSP11" s="41"/>
      <c r="LSQ11" s="41"/>
      <c r="LSR11" s="41"/>
      <c r="LSS11" s="41"/>
      <c r="LST11" s="41"/>
      <c r="LSU11" s="41"/>
      <c r="LSV11" s="41"/>
      <c r="LSW11" s="41"/>
      <c r="LSX11" s="41"/>
      <c r="LSY11" s="41"/>
      <c r="LSZ11" s="41"/>
      <c r="LTA11" s="41"/>
      <c r="LTB11" s="41"/>
      <c r="LTC11" s="41"/>
      <c r="LTD11" s="41"/>
      <c r="LTE11" s="41"/>
      <c r="LTF11" s="41"/>
      <c r="LTG11" s="41"/>
      <c r="LTH11" s="41"/>
      <c r="LTI11" s="41"/>
      <c r="LTJ11" s="41"/>
      <c r="LTK11" s="41"/>
      <c r="LTL11" s="41"/>
      <c r="LTM11" s="41"/>
      <c r="LTN11" s="41"/>
      <c r="LTO11" s="41"/>
      <c r="LTP11" s="41"/>
      <c r="LTQ11" s="41"/>
      <c r="LTR11" s="41"/>
      <c r="LTS11" s="41"/>
      <c r="LTT11" s="41"/>
      <c r="LTU11" s="41"/>
      <c r="LTV11" s="41"/>
      <c r="LTW11" s="41"/>
      <c r="LTX11" s="41"/>
      <c r="LTY11" s="41"/>
      <c r="LTZ11" s="41"/>
      <c r="LUA11" s="41"/>
      <c r="LUB11" s="41"/>
      <c r="LUC11" s="41"/>
      <c r="LUD11" s="41"/>
      <c r="LUE11" s="41"/>
      <c r="LUF11" s="41"/>
      <c r="LUG11" s="41"/>
      <c r="LUH11" s="41"/>
      <c r="LUI11" s="41"/>
      <c r="LUJ11" s="41"/>
      <c r="LUK11" s="41"/>
      <c r="LUL11" s="41"/>
      <c r="LUM11" s="41"/>
      <c r="LUN11" s="41"/>
      <c r="LUO11" s="41"/>
      <c r="LUP11" s="41"/>
      <c r="LUQ11" s="41"/>
      <c r="LUR11" s="41"/>
      <c r="LUS11" s="41"/>
      <c r="LUT11" s="41"/>
      <c r="LUU11" s="41"/>
      <c r="LUV11" s="41"/>
      <c r="LUW11" s="41"/>
      <c r="LUX11" s="41"/>
      <c r="LUY11" s="41"/>
      <c r="LUZ11" s="41"/>
      <c r="LVA11" s="41"/>
      <c r="LVB11" s="41"/>
      <c r="LVC11" s="41"/>
      <c r="LVD11" s="41"/>
      <c r="LVE11" s="41"/>
      <c r="LVF11" s="41"/>
      <c r="LVG11" s="41"/>
      <c r="LVH11" s="41"/>
      <c r="LVI11" s="41"/>
      <c r="LVJ11" s="41"/>
      <c r="LVK11" s="41"/>
      <c r="LVL11" s="41"/>
      <c r="LVM11" s="41"/>
      <c r="LVN11" s="41"/>
      <c r="LVO11" s="41"/>
      <c r="LVP11" s="41"/>
      <c r="LVQ11" s="41"/>
      <c r="LVR11" s="41"/>
      <c r="LVS11" s="41"/>
      <c r="LVT11" s="41"/>
      <c r="LVU11" s="41"/>
      <c r="LVV11" s="41"/>
      <c r="LVW11" s="41"/>
      <c r="LVX11" s="41"/>
      <c r="LVY11" s="41"/>
      <c r="LVZ11" s="41"/>
      <c r="LWA11" s="41"/>
      <c r="LWB11" s="41"/>
      <c r="LWC11" s="41"/>
      <c r="LWD11" s="41"/>
      <c r="LWE11" s="41"/>
      <c r="LWF11" s="41"/>
      <c r="LWG11" s="41"/>
      <c r="LWH11" s="41"/>
      <c r="LWI11" s="41"/>
      <c r="LWJ11" s="41"/>
      <c r="LWK11" s="41"/>
      <c r="LWL11" s="41"/>
      <c r="LWM11" s="41"/>
      <c r="LWN11" s="41"/>
      <c r="LWO11" s="41"/>
      <c r="LWP11" s="41"/>
      <c r="LWQ11" s="41"/>
      <c r="LWR11" s="41"/>
      <c r="LWS11" s="41"/>
      <c r="LWT11" s="41"/>
      <c r="LWU11" s="41"/>
      <c r="LWV11" s="41"/>
      <c r="LWW11" s="41"/>
      <c r="LWX11" s="41"/>
      <c r="LWY11" s="41"/>
      <c r="LWZ11" s="41"/>
      <c r="LXA11" s="41"/>
      <c r="LXB11" s="41"/>
      <c r="LXC11" s="41"/>
      <c r="LXD11" s="41"/>
      <c r="LXE11" s="41"/>
      <c r="LXF11" s="41"/>
      <c r="LXG11" s="41"/>
      <c r="LXH11" s="41"/>
      <c r="LXI11" s="41"/>
      <c r="LXJ11" s="41"/>
      <c r="LXK11" s="41"/>
      <c r="LXL11" s="41"/>
      <c r="LXM11" s="41"/>
      <c r="LXN11" s="41"/>
      <c r="LXO11" s="41"/>
      <c r="LXP11" s="41"/>
      <c r="LXQ11" s="41"/>
      <c r="LXR11" s="41"/>
      <c r="LXS11" s="41"/>
      <c r="LXT11" s="41"/>
      <c r="LXU11" s="41"/>
      <c r="LXV11" s="41"/>
      <c r="LXW11" s="41"/>
      <c r="LXX11" s="41"/>
      <c r="LXY11" s="41"/>
      <c r="LXZ11" s="41"/>
      <c r="LYA11" s="41"/>
      <c r="LYB11" s="41"/>
      <c r="LYC11" s="41"/>
      <c r="LYD11" s="41"/>
      <c r="LYE11" s="41"/>
      <c r="LYF11" s="41"/>
      <c r="LYG11" s="41"/>
      <c r="LYH11" s="41"/>
      <c r="LYI11" s="41"/>
      <c r="LYJ11" s="41"/>
      <c r="LYK11" s="41"/>
      <c r="LYL11" s="41"/>
      <c r="LYM11" s="41"/>
      <c r="LYN11" s="41"/>
      <c r="LYO11" s="41"/>
      <c r="LYP11" s="41"/>
      <c r="LYQ11" s="41"/>
      <c r="LYR11" s="41"/>
      <c r="LYS11" s="41"/>
      <c r="LYT11" s="41"/>
      <c r="LYU11" s="41"/>
      <c r="LYV11" s="41"/>
      <c r="LYW11" s="41"/>
      <c r="LYX11" s="41"/>
      <c r="LYY11" s="41"/>
      <c r="LYZ11" s="41"/>
      <c r="LZA11" s="41"/>
      <c r="LZB11" s="41"/>
      <c r="LZC11" s="41"/>
      <c r="LZD11" s="41"/>
      <c r="LZE11" s="41"/>
      <c r="LZF11" s="41"/>
      <c r="LZG11" s="41"/>
      <c r="LZH11" s="41"/>
      <c r="LZI11" s="41"/>
      <c r="LZJ11" s="41"/>
      <c r="LZK11" s="41"/>
      <c r="LZL11" s="41"/>
      <c r="LZM11" s="41"/>
      <c r="LZN11" s="41"/>
      <c r="LZO11" s="41"/>
      <c r="LZP11" s="41"/>
      <c r="LZQ11" s="41"/>
      <c r="LZR11" s="41"/>
      <c r="LZS11" s="41"/>
      <c r="LZT11" s="41"/>
      <c r="LZU11" s="41"/>
      <c r="LZV11" s="41"/>
      <c r="LZW11" s="41"/>
      <c r="LZX11" s="41"/>
      <c r="LZY11" s="41"/>
      <c r="LZZ11" s="41"/>
      <c r="MAA11" s="41"/>
      <c r="MAB11" s="41"/>
      <c r="MAC11" s="41"/>
      <c r="MAD11" s="41"/>
      <c r="MAE11" s="41"/>
      <c r="MAF11" s="41"/>
      <c r="MAG11" s="41"/>
      <c r="MAH11" s="41"/>
      <c r="MAI11" s="41"/>
      <c r="MAJ11" s="41"/>
      <c r="MAK11" s="41"/>
      <c r="MAL11" s="41"/>
      <c r="MAM11" s="41"/>
      <c r="MAN11" s="41"/>
      <c r="MAO11" s="41"/>
      <c r="MAP11" s="41"/>
      <c r="MAQ11" s="41"/>
      <c r="MAR11" s="41"/>
      <c r="MAS11" s="41"/>
      <c r="MAT11" s="41"/>
      <c r="MAU11" s="41"/>
      <c r="MAV11" s="41"/>
      <c r="MAW11" s="41"/>
      <c r="MAX11" s="41"/>
      <c r="MAY11" s="41"/>
      <c r="MAZ11" s="41"/>
      <c r="MBA11" s="41"/>
      <c r="MBB11" s="41"/>
      <c r="MBC11" s="41"/>
      <c r="MBD11" s="41"/>
      <c r="MBE11" s="41"/>
      <c r="MBF11" s="41"/>
      <c r="MBG11" s="41"/>
      <c r="MBH11" s="41"/>
      <c r="MBI11" s="41"/>
      <c r="MBJ11" s="41"/>
      <c r="MBK11" s="41"/>
      <c r="MBL11" s="41"/>
      <c r="MBM11" s="41"/>
      <c r="MBN11" s="41"/>
      <c r="MBO11" s="41"/>
      <c r="MBP11" s="41"/>
      <c r="MBQ11" s="41"/>
      <c r="MBR11" s="41"/>
      <c r="MBS11" s="41"/>
      <c r="MBT11" s="41"/>
      <c r="MBU11" s="41"/>
      <c r="MBV11" s="41"/>
      <c r="MBW11" s="41"/>
      <c r="MBX11" s="41"/>
      <c r="MBY11" s="41"/>
      <c r="MBZ11" s="41"/>
      <c r="MCA11" s="41"/>
      <c r="MCB11" s="41"/>
      <c r="MCC11" s="41"/>
      <c r="MCD11" s="41"/>
      <c r="MCE11" s="41"/>
      <c r="MCF11" s="41"/>
      <c r="MCG11" s="41"/>
      <c r="MCH11" s="41"/>
      <c r="MCI11" s="41"/>
      <c r="MCJ11" s="41"/>
      <c r="MCK11" s="41"/>
      <c r="MCL11" s="41"/>
      <c r="MCM11" s="41"/>
      <c r="MCN11" s="41"/>
      <c r="MCO11" s="41"/>
      <c r="MCP11" s="41"/>
      <c r="MCQ11" s="41"/>
      <c r="MCR11" s="41"/>
      <c r="MCS11" s="41"/>
      <c r="MCT11" s="41"/>
      <c r="MCU11" s="41"/>
      <c r="MCV11" s="41"/>
      <c r="MCW11" s="41"/>
      <c r="MCX11" s="41"/>
      <c r="MCY11" s="41"/>
      <c r="MCZ11" s="41"/>
      <c r="MDA11" s="41"/>
      <c r="MDB11" s="41"/>
      <c r="MDC11" s="41"/>
      <c r="MDD11" s="41"/>
      <c r="MDE11" s="41"/>
      <c r="MDF11" s="41"/>
      <c r="MDG11" s="41"/>
      <c r="MDH11" s="41"/>
      <c r="MDI11" s="41"/>
      <c r="MDJ11" s="41"/>
      <c r="MDK11" s="41"/>
      <c r="MDL11" s="41"/>
      <c r="MDM11" s="41"/>
      <c r="MDN11" s="41"/>
      <c r="MDO11" s="41"/>
      <c r="MDP11" s="41"/>
      <c r="MDQ11" s="41"/>
      <c r="MDR11" s="41"/>
      <c r="MDS11" s="41"/>
      <c r="MDT11" s="41"/>
      <c r="MDU11" s="41"/>
      <c r="MDV11" s="41"/>
      <c r="MDW11" s="41"/>
      <c r="MDX11" s="41"/>
      <c r="MDY11" s="41"/>
      <c r="MDZ11" s="41"/>
      <c r="MEA11" s="41"/>
      <c r="MEB11" s="41"/>
      <c r="MEC11" s="41"/>
      <c r="MED11" s="41"/>
      <c r="MEE11" s="41"/>
      <c r="MEF11" s="41"/>
      <c r="MEG11" s="41"/>
      <c r="MEH11" s="41"/>
      <c r="MEI11" s="41"/>
      <c r="MEJ11" s="41"/>
      <c r="MEK11" s="41"/>
      <c r="MEL11" s="41"/>
      <c r="MEM11" s="41"/>
      <c r="MEN11" s="41"/>
      <c r="MEO11" s="41"/>
      <c r="MEP11" s="41"/>
      <c r="MEQ11" s="41"/>
      <c r="MER11" s="41"/>
      <c r="MES11" s="41"/>
      <c r="MET11" s="41"/>
      <c r="MEU11" s="41"/>
      <c r="MEV11" s="41"/>
      <c r="MEW11" s="41"/>
      <c r="MEX11" s="41"/>
      <c r="MEY11" s="41"/>
      <c r="MEZ11" s="41"/>
      <c r="MFA11" s="41"/>
      <c r="MFB11" s="41"/>
      <c r="MFC11" s="41"/>
      <c r="MFD11" s="41"/>
      <c r="MFE11" s="41"/>
      <c r="MFF11" s="41"/>
      <c r="MFG11" s="41"/>
      <c r="MFH11" s="41"/>
      <c r="MFI11" s="41"/>
      <c r="MFJ11" s="41"/>
      <c r="MFK11" s="41"/>
      <c r="MFL11" s="41"/>
      <c r="MFM11" s="41"/>
      <c r="MFN11" s="41"/>
      <c r="MFO11" s="41"/>
      <c r="MFP11" s="41"/>
      <c r="MFQ11" s="41"/>
      <c r="MFR11" s="41"/>
      <c r="MFS11" s="41"/>
      <c r="MFT11" s="41"/>
      <c r="MFU11" s="41"/>
      <c r="MFV11" s="41"/>
      <c r="MFW11" s="41"/>
      <c r="MFX11" s="41"/>
      <c r="MFY11" s="41"/>
      <c r="MFZ11" s="41"/>
      <c r="MGA11" s="41"/>
      <c r="MGB11" s="41"/>
      <c r="MGC11" s="41"/>
      <c r="MGD11" s="41"/>
      <c r="MGE11" s="41"/>
      <c r="MGF11" s="41"/>
      <c r="MGG11" s="41"/>
      <c r="MGH11" s="41"/>
      <c r="MGI11" s="41"/>
      <c r="MGJ11" s="41"/>
      <c r="MGK11" s="41"/>
      <c r="MGL11" s="41"/>
      <c r="MGM11" s="41"/>
      <c r="MGN11" s="41"/>
      <c r="MGO11" s="41"/>
      <c r="MGP11" s="41"/>
      <c r="MGQ11" s="41"/>
      <c r="MGR11" s="41"/>
      <c r="MGS11" s="41"/>
      <c r="MGT11" s="41"/>
      <c r="MGU11" s="41"/>
      <c r="MGV11" s="41"/>
      <c r="MGW11" s="41"/>
      <c r="MGX11" s="41"/>
      <c r="MGY11" s="41"/>
      <c r="MGZ11" s="41"/>
      <c r="MHA11" s="41"/>
      <c r="MHB11" s="41"/>
      <c r="MHC11" s="41"/>
      <c r="MHD11" s="41"/>
      <c r="MHE11" s="41"/>
      <c r="MHF11" s="41"/>
      <c r="MHG11" s="41"/>
      <c r="MHH11" s="41"/>
      <c r="MHI11" s="41"/>
      <c r="MHJ11" s="41"/>
      <c r="MHK11" s="41"/>
      <c r="MHL11" s="41"/>
      <c r="MHM11" s="41"/>
      <c r="MHN11" s="41"/>
      <c r="MHO11" s="41"/>
      <c r="MHP11" s="41"/>
      <c r="MHQ11" s="41"/>
      <c r="MHR11" s="41"/>
      <c r="MHS11" s="41"/>
      <c r="MHT11" s="41"/>
      <c r="MHU11" s="41"/>
      <c r="MHV11" s="41"/>
      <c r="MHW11" s="41"/>
      <c r="MHX11" s="41"/>
      <c r="MHY11" s="41"/>
      <c r="MHZ11" s="41"/>
      <c r="MIA11" s="41"/>
      <c r="MIB11" s="41"/>
      <c r="MIC11" s="41"/>
      <c r="MID11" s="41"/>
      <c r="MIE11" s="41"/>
      <c r="MIF11" s="41"/>
      <c r="MIG11" s="41"/>
      <c r="MIH11" s="41"/>
      <c r="MII11" s="41"/>
      <c r="MIJ11" s="41"/>
      <c r="MIK11" s="41"/>
      <c r="MIL11" s="41"/>
      <c r="MIM11" s="41"/>
      <c r="MIN11" s="41"/>
      <c r="MIO11" s="41"/>
      <c r="MIP11" s="41"/>
      <c r="MIQ11" s="41"/>
      <c r="MIR11" s="41"/>
      <c r="MIS11" s="41"/>
      <c r="MIT11" s="41"/>
      <c r="MIU11" s="41"/>
      <c r="MIV11" s="41"/>
      <c r="MIW11" s="41"/>
      <c r="MIX11" s="41"/>
      <c r="MIY11" s="41"/>
      <c r="MIZ11" s="41"/>
      <c r="MJA11" s="41"/>
      <c r="MJB11" s="41"/>
      <c r="MJC11" s="41"/>
      <c r="MJD11" s="41"/>
      <c r="MJE11" s="41"/>
      <c r="MJF11" s="41"/>
      <c r="MJG11" s="41"/>
      <c r="MJH11" s="41"/>
      <c r="MJI11" s="41"/>
      <c r="MJJ11" s="41"/>
      <c r="MJK11" s="41"/>
      <c r="MJL11" s="41"/>
      <c r="MJM11" s="41"/>
      <c r="MJN11" s="41"/>
      <c r="MJO11" s="41"/>
      <c r="MJP11" s="41"/>
      <c r="MJQ11" s="41"/>
      <c r="MJR11" s="41"/>
      <c r="MJS11" s="41"/>
      <c r="MJT11" s="41"/>
      <c r="MJU11" s="41"/>
      <c r="MJV11" s="41"/>
      <c r="MJW11" s="41"/>
      <c r="MJX11" s="41"/>
      <c r="MJY11" s="41"/>
      <c r="MJZ11" s="41"/>
      <c r="MKA11" s="41"/>
      <c r="MKB11" s="41"/>
      <c r="MKC11" s="41"/>
      <c r="MKD11" s="41"/>
      <c r="MKE11" s="41"/>
      <c r="MKF11" s="41"/>
      <c r="MKG11" s="41"/>
      <c r="MKH11" s="41"/>
      <c r="MKI11" s="41"/>
      <c r="MKJ11" s="41"/>
      <c r="MKK11" s="41"/>
      <c r="MKL11" s="41"/>
      <c r="MKM11" s="41"/>
      <c r="MKN11" s="41"/>
      <c r="MKO11" s="41"/>
      <c r="MKP11" s="41"/>
      <c r="MKQ11" s="41"/>
      <c r="MKR11" s="41"/>
      <c r="MKS11" s="41"/>
      <c r="MKT11" s="41"/>
      <c r="MKU11" s="41"/>
      <c r="MKV11" s="41"/>
      <c r="MKW11" s="41"/>
      <c r="MKX11" s="41"/>
      <c r="MKY11" s="41"/>
      <c r="MKZ11" s="41"/>
      <c r="MLA11" s="41"/>
      <c r="MLB11" s="41"/>
      <c r="MLC11" s="41"/>
      <c r="MLD11" s="41"/>
      <c r="MLE11" s="41"/>
      <c r="MLF11" s="41"/>
      <c r="MLG11" s="41"/>
      <c r="MLH11" s="41"/>
      <c r="MLI11" s="41"/>
      <c r="MLJ11" s="41"/>
      <c r="MLK11" s="41"/>
      <c r="MLL11" s="41"/>
      <c r="MLM11" s="41"/>
      <c r="MLN11" s="41"/>
      <c r="MLO11" s="41"/>
      <c r="MLP11" s="41"/>
      <c r="MLQ11" s="41"/>
      <c r="MLR11" s="41"/>
      <c r="MLS11" s="41"/>
      <c r="MLT11" s="41"/>
      <c r="MLU11" s="41"/>
      <c r="MLV11" s="41"/>
      <c r="MLW11" s="41"/>
      <c r="MLX11" s="41"/>
      <c r="MLY11" s="41"/>
      <c r="MLZ11" s="41"/>
      <c r="MMA11" s="41"/>
      <c r="MMB11" s="41"/>
      <c r="MMC11" s="41"/>
      <c r="MMD11" s="41"/>
      <c r="MME11" s="41"/>
      <c r="MMF11" s="41"/>
      <c r="MMG11" s="41"/>
      <c r="MMH11" s="41"/>
      <c r="MMI11" s="41"/>
      <c r="MMJ11" s="41"/>
      <c r="MMK11" s="41"/>
      <c r="MML11" s="41"/>
      <c r="MMM11" s="41"/>
      <c r="MMN11" s="41"/>
      <c r="MMO11" s="41"/>
      <c r="MMP11" s="41"/>
      <c r="MMQ11" s="41"/>
      <c r="MMR11" s="41"/>
      <c r="MMS11" s="41"/>
      <c r="MMT11" s="41"/>
      <c r="MMU11" s="41"/>
      <c r="MMV11" s="41"/>
      <c r="MMW11" s="41"/>
      <c r="MMX11" s="41"/>
      <c r="MMY11" s="41"/>
      <c r="MMZ11" s="41"/>
      <c r="MNA11" s="41"/>
      <c r="MNB11" s="41"/>
      <c r="MNC11" s="41"/>
      <c r="MND11" s="41"/>
      <c r="MNE11" s="41"/>
      <c r="MNF11" s="41"/>
      <c r="MNG11" s="41"/>
      <c r="MNH11" s="41"/>
      <c r="MNI11" s="41"/>
      <c r="MNJ11" s="41"/>
      <c r="MNK11" s="41"/>
      <c r="MNL11" s="41"/>
      <c r="MNM11" s="41"/>
      <c r="MNN11" s="41"/>
      <c r="MNO11" s="41"/>
      <c r="MNP11" s="41"/>
      <c r="MNQ11" s="41"/>
      <c r="MNR11" s="41"/>
      <c r="MNS11" s="41"/>
      <c r="MNT11" s="41"/>
      <c r="MNU11" s="41"/>
      <c r="MNV11" s="41"/>
      <c r="MNW11" s="41"/>
      <c r="MNX11" s="41"/>
      <c r="MNY11" s="41"/>
      <c r="MNZ11" s="41"/>
      <c r="MOA11" s="41"/>
      <c r="MOB11" s="41"/>
      <c r="MOC11" s="41"/>
      <c r="MOD11" s="41"/>
      <c r="MOE11" s="41"/>
      <c r="MOF11" s="41"/>
      <c r="MOG11" s="41"/>
      <c r="MOH11" s="41"/>
      <c r="MOI11" s="41"/>
      <c r="MOJ11" s="41"/>
      <c r="MOK11" s="41"/>
      <c r="MOL11" s="41"/>
      <c r="MOM11" s="41"/>
      <c r="MON11" s="41"/>
      <c r="MOO11" s="41"/>
      <c r="MOP11" s="41"/>
      <c r="MOQ11" s="41"/>
      <c r="MOR11" s="41"/>
      <c r="MOS11" s="41"/>
      <c r="MOT11" s="41"/>
      <c r="MOU11" s="41"/>
      <c r="MOV11" s="41"/>
      <c r="MOW11" s="41"/>
      <c r="MOX11" s="41"/>
      <c r="MOY11" s="41"/>
      <c r="MOZ11" s="41"/>
      <c r="MPA11" s="41"/>
      <c r="MPB11" s="41"/>
      <c r="MPC11" s="41"/>
      <c r="MPD11" s="41"/>
      <c r="MPE11" s="41"/>
      <c r="MPF11" s="41"/>
      <c r="MPG11" s="41"/>
      <c r="MPH11" s="41"/>
      <c r="MPI11" s="41"/>
      <c r="MPJ11" s="41"/>
      <c r="MPK11" s="41"/>
      <c r="MPL11" s="41"/>
      <c r="MPM11" s="41"/>
      <c r="MPN11" s="41"/>
      <c r="MPO11" s="41"/>
      <c r="MPP11" s="41"/>
      <c r="MPQ11" s="41"/>
      <c r="MPR11" s="41"/>
      <c r="MPS11" s="41"/>
      <c r="MPT11" s="41"/>
      <c r="MPU11" s="41"/>
      <c r="MPV11" s="41"/>
      <c r="MPW11" s="41"/>
      <c r="MPX11" s="41"/>
      <c r="MPY11" s="41"/>
      <c r="MPZ11" s="41"/>
      <c r="MQA11" s="41"/>
      <c r="MQB11" s="41"/>
      <c r="MQC11" s="41"/>
      <c r="MQD11" s="41"/>
      <c r="MQE11" s="41"/>
      <c r="MQF11" s="41"/>
      <c r="MQG11" s="41"/>
      <c r="MQH11" s="41"/>
      <c r="MQI11" s="41"/>
      <c r="MQJ11" s="41"/>
      <c r="MQK11" s="41"/>
      <c r="MQL11" s="41"/>
      <c r="MQM11" s="41"/>
      <c r="MQN11" s="41"/>
      <c r="MQO11" s="41"/>
      <c r="MQP11" s="41"/>
      <c r="MQQ11" s="41"/>
      <c r="MQR11" s="41"/>
      <c r="MQS11" s="41"/>
      <c r="MQT11" s="41"/>
      <c r="MQU11" s="41"/>
      <c r="MQV11" s="41"/>
      <c r="MQW11" s="41"/>
      <c r="MQX11" s="41"/>
      <c r="MQY11" s="41"/>
      <c r="MQZ11" s="41"/>
      <c r="MRA11" s="41"/>
      <c r="MRB11" s="41"/>
      <c r="MRC11" s="41"/>
      <c r="MRD11" s="41"/>
      <c r="MRE11" s="41"/>
      <c r="MRF11" s="41"/>
      <c r="MRG11" s="41"/>
      <c r="MRH11" s="41"/>
      <c r="MRI11" s="41"/>
      <c r="MRJ11" s="41"/>
      <c r="MRK11" s="41"/>
      <c r="MRL11" s="41"/>
      <c r="MRM11" s="41"/>
      <c r="MRN11" s="41"/>
      <c r="MRO11" s="41"/>
      <c r="MRP11" s="41"/>
      <c r="MRQ11" s="41"/>
      <c r="MRR11" s="41"/>
      <c r="MRS11" s="41"/>
      <c r="MRT11" s="41"/>
      <c r="MRU11" s="41"/>
      <c r="MRV11" s="41"/>
      <c r="MRW11" s="41"/>
      <c r="MRX11" s="41"/>
      <c r="MRY11" s="41"/>
      <c r="MRZ11" s="41"/>
      <c r="MSA11" s="41"/>
      <c r="MSB11" s="41"/>
      <c r="MSC11" s="41"/>
      <c r="MSD11" s="41"/>
      <c r="MSE11" s="41"/>
      <c r="MSF11" s="41"/>
      <c r="MSG11" s="41"/>
      <c r="MSH11" s="41"/>
      <c r="MSI11" s="41"/>
      <c r="MSJ11" s="41"/>
      <c r="MSK11" s="41"/>
      <c r="MSL11" s="41"/>
      <c r="MSM11" s="41"/>
      <c r="MSN11" s="41"/>
      <c r="MSO11" s="41"/>
      <c r="MSP11" s="41"/>
      <c r="MSQ11" s="41"/>
      <c r="MSR11" s="41"/>
      <c r="MSS11" s="41"/>
      <c r="MST11" s="41"/>
      <c r="MSU11" s="41"/>
      <c r="MSV11" s="41"/>
      <c r="MSW11" s="41"/>
      <c r="MSX11" s="41"/>
      <c r="MSY11" s="41"/>
      <c r="MSZ11" s="41"/>
      <c r="MTA11" s="41"/>
      <c r="MTB11" s="41"/>
      <c r="MTC11" s="41"/>
      <c r="MTD11" s="41"/>
      <c r="MTE11" s="41"/>
      <c r="MTF11" s="41"/>
      <c r="MTG11" s="41"/>
      <c r="MTH11" s="41"/>
      <c r="MTI11" s="41"/>
      <c r="MTJ11" s="41"/>
      <c r="MTK11" s="41"/>
      <c r="MTL11" s="41"/>
      <c r="MTM11" s="41"/>
      <c r="MTN11" s="41"/>
      <c r="MTO11" s="41"/>
      <c r="MTP11" s="41"/>
      <c r="MTQ11" s="41"/>
      <c r="MTR11" s="41"/>
      <c r="MTS11" s="41"/>
      <c r="MTT11" s="41"/>
      <c r="MTU11" s="41"/>
      <c r="MTV11" s="41"/>
      <c r="MTW11" s="41"/>
      <c r="MTX11" s="41"/>
      <c r="MTY11" s="41"/>
      <c r="MTZ11" s="41"/>
      <c r="MUA11" s="41"/>
      <c r="MUB11" s="41"/>
      <c r="MUC11" s="41"/>
      <c r="MUD11" s="41"/>
      <c r="MUE11" s="41"/>
      <c r="MUF11" s="41"/>
      <c r="MUG11" s="41"/>
      <c r="MUH11" s="41"/>
      <c r="MUI11" s="41"/>
      <c r="MUJ11" s="41"/>
      <c r="MUK11" s="41"/>
      <c r="MUL11" s="41"/>
      <c r="MUM11" s="41"/>
      <c r="MUN11" s="41"/>
      <c r="MUO11" s="41"/>
      <c r="MUP11" s="41"/>
      <c r="MUQ11" s="41"/>
      <c r="MUR11" s="41"/>
      <c r="MUS11" s="41"/>
      <c r="MUT11" s="41"/>
      <c r="MUU11" s="41"/>
      <c r="MUV11" s="41"/>
      <c r="MUW11" s="41"/>
      <c r="MUX11" s="41"/>
      <c r="MUY11" s="41"/>
      <c r="MUZ11" s="41"/>
      <c r="MVA11" s="41"/>
      <c r="MVB11" s="41"/>
      <c r="MVC11" s="41"/>
      <c r="MVD11" s="41"/>
      <c r="MVE11" s="41"/>
      <c r="MVF11" s="41"/>
      <c r="MVG11" s="41"/>
      <c r="MVH11" s="41"/>
      <c r="MVI11" s="41"/>
      <c r="MVJ11" s="41"/>
      <c r="MVK11" s="41"/>
      <c r="MVL11" s="41"/>
      <c r="MVM11" s="41"/>
      <c r="MVN11" s="41"/>
      <c r="MVO11" s="41"/>
      <c r="MVP11" s="41"/>
      <c r="MVQ11" s="41"/>
      <c r="MVR11" s="41"/>
      <c r="MVS11" s="41"/>
      <c r="MVT11" s="41"/>
      <c r="MVU11" s="41"/>
      <c r="MVV11" s="41"/>
      <c r="MVW11" s="41"/>
      <c r="MVX11" s="41"/>
      <c r="MVY11" s="41"/>
      <c r="MVZ11" s="41"/>
      <c r="MWA11" s="41"/>
      <c r="MWB11" s="41"/>
      <c r="MWC11" s="41"/>
      <c r="MWD11" s="41"/>
      <c r="MWE11" s="41"/>
      <c r="MWF11" s="41"/>
      <c r="MWG11" s="41"/>
      <c r="MWH11" s="41"/>
      <c r="MWI11" s="41"/>
      <c r="MWJ11" s="41"/>
      <c r="MWK11" s="41"/>
      <c r="MWL11" s="41"/>
      <c r="MWM11" s="41"/>
      <c r="MWN11" s="41"/>
      <c r="MWO11" s="41"/>
      <c r="MWP11" s="41"/>
      <c r="MWQ11" s="41"/>
      <c r="MWR11" s="41"/>
      <c r="MWS11" s="41"/>
      <c r="MWT11" s="41"/>
      <c r="MWU11" s="41"/>
      <c r="MWV11" s="41"/>
      <c r="MWW11" s="41"/>
      <c r="MWX11" s="41"/>
      <c r="MWY11" s="41"/>
      <c r="MWZ11" s="41"/>
      <c r="MXA11" s="41"/>
      <c r="MXB11" s="41"/>
      <c r="MXC11" s="41"/>
      <c r="MXD11" s="41"/>
      <c r="MXE11" s="41"/>
      <c r="MXF11" s="41"/>
      <c r="MXG11" s="41"/>
      <c r="MXH11" s="41"/>
      <c r="MXI11" s="41"/>
      <c r="MXJ11" s="41"/>
      <c r="MXK11" s="41"/>
      <c r="MXL11" s="41"/>
      <c r="MXM11" s="41"/>
      <c r="MXN11" s="41"/>
      <c r="MXO11" s="41"/>
      <c r="MXP11" s="41"/>
      <c r="MXQ11" s="41"/>
      <c r="MXR11" s="41"/>
      <c r="MXS11" s="41"/>
      <c r="MXT11" s="41"/>
      <c r="MXU11" s="41"/>
      <c r="MXV11" s="41"/>
      <c r="MXW11" s="41"/>
      <c r="MXX11" s="41"/>
      <c r="MXY11" s="41"/>
      <c r="MXZ11" s="41"/>
      <c r="MYA11" s="41"/>
      <c r="MYB11" s="41"/>
      <c r="MYC11" s="41"/>
      <c r="MYD11" s="41"/>
      <c r="MYE11" s="41"/>
      <c r="MYF11" s="41"/>
      <c r="MYG11" s="41"/>
      <c r="MYH11" s="41"/>
      <c r="MYI11" s="41"/>
      <c r="MYJ11" s="41"/>
      <c r="MYK11" s="41"/>
      <c r="MYL11" s="41"/>
      <c r="MYM11" s="41"/>
      <c r="MYN11" s="41"/>
      <c r="MYO11" s="41"/>
      <c r="MYP11" s="41"/>
      <c r="MYQ11" s="41"/>
      <c r="MYR11" s="41"/>
      <c r="MYS11" s="41"/>
      <c r="MYT11" s="41"/>
      <c r="MYU11" s="41"/>
      <c r="MYV11" s="41"/>
      <c r="MYW11" s="41"/>
      <c r="MYX11" s="41"/>
      <c r="MYY11" s="41"/>
      <c r="MYZ11" s="41"/>
      <c r="MZA11" s="41"/>
      <c r="MZB11" s="41"/>
      <c r="MZC11" s="41"/>
      <c r="MZD11" s="41"/>
      <c r="MZE11" s="41"/>
      <c r="MZF11" s="41"/>
      <c r="MZG11" s="41"/>
      <c r="MZH11" s="41"/>
      <c r="MZI11" s="41"/>
      <c r="MZJ11" s="41"/>
      <c r="MZK11" s="41"/>
      <c r="MZL11" s="41"/>
      <c r="MZM11" s="41"/>
      <c r="MZN11" s="41"/>
      <c r="MZO11" s="41"/>
      <c r="MZP11" s="41"/>
      <c r="MZQ11" s="41"/>
      <c r="MZR11" s="41"/>
      <c r="MZS11" s="41"/>
      <c r="MZT11" s="41"/>
      <c r="MZU11" s="41"/>
      <c r="MZV11" s="41"/>
      <c r="MZW11" s="41"/>
      <c r="MZX11" s="41"/>
      <c r="MZY11" s="41"/>
      <c r="MZZ11" s="41"/>
      <c r="NAA11" s="41"/>
      <c r="NAB11" s="41"/>
      <c r="NAC11" s="41"/>
      <c r="NAD11" s="41"/>
      <c r="NAE11" s="41"/>
      <c r="NAF11" s="41"/>
      <c r="NAG11" s="41"/>
      <c r="NAH11" s="41"/>
      <c r="NAI11" s="41"/>
      <c r="NAJ11" s="41"/>
      <c r="NAK11" s="41"/>
      <c r="NAL11" s="41"/>
      <c r="NAM11" s="41"/>
      <c r="NAN11" s="41"/>
      <c r="NAO11" s="41"/>
      <c r="NAP11" s="41"/>
      <c r="NAQ11" s="41"/>
      <c r="NAR11" s="41"/>
      <c r="NAS11" s="41"/>
      <c r="NAT11" s="41"/>
      <c r="NAU11" s="41"/>
      <c r="NAV11" s="41"/>
      <c r="NAW11" s="41"/>
      <c r="NAX11" s="41"/>
      <c r="NAY11" s="41"/>
      <c r="NAZ11" s="41"/>
      <c r="NBA11" s="41"/>
      <c r="NBB11" s="41"/>
      <c r="NBC11" s="41"/>
      <c r="NBD11" s="41"/>
      <c r="NBE11" s="41"/>
      <c r="NBF11" s="41"/>
      <c r="NBG11" s="41"/>
      <c r="NBH11" s="41"/>
      <c r="NBI11" s="41"/>
      <c r="NBJ11" s="41"/>
      <c r="NBK11" s="41"/>
      <c r="NBL11" s="41"/>
      <c r="NBM11" s="41"/>
      <c r="NBN11" s="41"/>
      <c r="NBO11" s="41"/>
      <c r="NBP11" s="41"/>
      <c r="NBQ11" s="41"/>
      <c r="NBR11" s="41"/>
      <c r="NBS11" s="41"/>
      <c r="NBT11" s="41"/>
      <c r="NBU11" s="41"/>
      <c r="NBV11" s="41"/>
      <c r="NBW11" s="41"/>
      <c r="NBX11" s="41"/>
      <c r="NBY11" s="41"/>
      <c r="NBZ11" s="41"/>
      <c r="NCA11" s="41"/>
      <c r="NCB11" s="41"/>
      <c r="NCC11" s="41"/>
      <c r="NCD11" s="41"/>
      <c r="NCE11" s="41"/>
      <c r="NCF11" s="41"/>
      <c r="NCG11" s="41"/>
      <c r="NCH11" s="41"/>
      <c r="NCI11" s="41"/>
      <c r="NCJ11" s="41"/>
      <c r="NCK11" s="41"/>
      <c r="NCL11" s="41"/>
      <c r="NCM11" s="41"/>
      <c r="NCN11" s="41"/>
      <c r="NCO11" s="41"/>
      <c r="NCP11" s="41"/>
      <c r="NCQ11" s="41"/>
      <c r="NCR11" s="41"/>
      <c r="NCS11" s="41"/>
      <c r="NCT11" s="41"/>
      <c r="NCU11" s="41"/>
      <c r="NCV11" s="41"/>
      <c r="NCW11" s="41"/>
      <c r="NCX11" s="41"/>
      <c r="NCY11" s="41"/>
      <c r="NCZ11" s="41"/>
      <c r="NDA11" s="41"/>
      <c r="NDB11" s="41"/>
      <c r="NDC11" s="41"/>
      <c r="NDD11" s="41"/>
      <c r="NDE11" s="41"/>
      <c r="NDF11" s="41"/>
      <c r="NDG11" s="41"/>
      <c r="NDH11" s="41"/>
      <c r="NDI11" s="41"/>
      <c r="NDJ11" s="41"/>
      <c r="NDK11" s="41"/>
      <c r="NDL11" s="41"/>
      <c r="NDM11" s="41"/>
      <c r="NDN11" s="41"/>
      <c r="NDO11" s="41"/>
      <c r="NDP11" s="41"/>
      <c r="NDQ11" s="41"/>
      <c r="NDR11" s="41"/>
      <c r="NDS11" s="41"/>
      <c r="NDT11" s="41"/>
      <c r="NDU11" s="41"/>
      <c r="NDV11" s="41"/>
      <c r="NDW11" s="41"/>
      <c r="NDX11" s="41"/>
      <c r="NDY11" s="41"/>
      <c r="NDZ11" s="41"/>
      <c r="NEA11" s="41"/>
      <c r="NEB11" s="41"/>
      <c r="NEC11" s="41"/>
      <c r="NED11" s="41"/>
      <c r="NEE11" s="41"/>
      <c r="NEF11" s="41"/>
      <c r="NEG11" s="41"/>
      <c r="NEH11" s="41"/>
      <c r="NEI11" s="41"/>
      <c r="NEJ11" s="41"/>
      <c r="NEK11" s="41"/>
      <c r="NEL11" s="41"/>
      <c r="NEM11" s="41"/>
      <c r="NEN11" s="41"/>
      <c r="NEO11" s="41"/>
      <c r="NEP11" s="41"/>
      <c r="NEQ11" s="41"/>
      <c r="NER11" s="41"/>
      <c r="NES11" s="41"/>
      <c r="NET11" s="41"/>
      <c r="NEU11" s="41"/>
      <c r="NEV11" s="41"/>
      <c r="NEW11" s="41"/>
      <c r="NEX11" s="41"/>
      <c r="NEY11" s="41"/>
      <c r="NEZ11" s="41"/>
      <c r="NFA11" s="41"/>
      <c r="NFB11" s="41"/>
      <c r="NFC11" s="41"/>
      <c r="NFD11" s="41"/>
      <c r="NFE11" s="41"/>
      <c r="NFF11" s="41"/>
      <c r="NFG11" s="41"/>
      <c r="NFH11" s="41"/>
      <c r="NFI11" s="41"/>
      <c r="NFJ11" s="41"/>
      <c r="NFK11" s="41"/>
      <c r="NFL11" s="41"/>
      <c r="NFM11" s="41"/>
      <c r="NFN11" s="41"/>
      <c r="NFO11" s="41"/>
      <c r="NFP11" s="41"/>
      <c r="NFQ11" s="41"/>
      <c r="NFR11" s="41"/>
      <c r="NFS11" s="41"/>
      <c r="NFT11" s="41"/>
      <c r="NFU11" s="41"/>
      <c r="NFV11" s="41"/>
      <c r="NFW11" s="41"/>
      <c r="NFX11" s="41"/>
      <c r="NFY11" s="41"/>
      <c r="NFZ11" s="41"/>
      <c r="NGA11" s="41"/>
      <c r="NGB11" s="41"/>
      <c r="NGC11" s="41"/>
      <c r="NGD11" s="41"/>
      <c r="NGE11" s="41"/>
      <c r="NGF11" s="41"/>
      <c r="NGG11" s="41"/>
      <c r="NGH11" s="41"/>
      <c r="NGI11" s="41"/>
      <c r="NGJ11" s="41"/>
      <c r="NGK11" s="41"/>
      <c r="NGL11" s="41"/>
      <c r="NGM11" s="41"/>
      <c r="NGN11" s="41"/>
      <c r="NGO11" s="41"/>
      <c r="NGP11" s="41"/>
      <c r="NGQ11" s="41"/>
      <c r="NGR11" s="41"/>
      <c r="NGS11" s="41"/>
      <c r="NGT11" s="41"/>
      <c r="NGU11" s="41"/>
      <c r="NGV11" s="41"/>
      <c r="NGW11" s="41"/>
      <c r="NGX11" s="41"/>
      <c r="NGY11" s="41"/>
      <c r="NGZ11" s="41"/>
      <c r="NHA11" s="41"/>
      <c r="NHB11" s="41"/>
      <c r="NHC11" s="41"/>
      <c r="NHD11" s="41"/>
      <c r="NHE11" s="41"/>
      <c r="NHF11" s="41"/>
      <c r="NHG11" s="41"/>
      <c r="NHH11" s="41"/>
      <c r="NHI11" s="41"/>
      <c r="NHJ11" s="41"/>
      <c r="NHK11" s="41"/>
      <c r="NHL11" s="41"/>
      <c r="NHM11" s="41"/>
      <c r="NHN11" s="41"/>
      <c r="NHO11" s="41"/>
      <c r="NHP11" s="41"/>
      <c r="NHQ11" s="41"/>
      <c r="NHR11" s="41"/>
      <c r="NHS11" s="41"/>
      <c r="NHT11" s="41"/>
      <c r="NHU11" s="41"/>
      <c r="NHV11" s="41"/>
      <c r="NHW11" s="41"/>
      <c r="NHX11" s="41"/>
      <c r="NHY11" s="41"/>
      <c r="NHZ11" s="41"/>
      <c r="NIA11" s="41"/>
      <c r="NIB11" s="41"/>
      <c r="NIC11" s="41"/>
      <c r="NID11" s="41"/>
      <c r="NIE11" s="41"/>
      <c r="NIF11" s="41"/>
      <c r="NIG11" s="41"/>
      <c r="NIH11" s="41"/>
      <c r="NII11" s="41"/>
      <c r="NIJ11" s="41"/>
      <c r="NIK11" s="41"/>
      <c r="NIL11" s="41"/>
      <c r="NIM11" s="41"/>
      <c r="NIN11" s="41"/>
      <c r="NIO11" s="41"/>
      <c r="NIP11" s="41"/>
      <c r="NIQ11" s="41"/>
      <c r="NIR11" s="41"/>
      <c r="NIS11" s="41"/>
      <c r="NIT11" s="41"/>
      <c r="NIU11" s="41"/>
      <c r="NIV11" s="41"/>
      <c r="NIW11" s="41"/>
      <c r="NIX11" s="41"/>
      <c r="NIY11" s="41"/>
      <c r="NIZ11" s="41"/>
      <c r="NJA11" s="41"/>
      <c r="NJB11" s="41"/>
      <c r="NJC11" s="41"/>
      <c r="NJD11" s="41"/>
      <c r="NJE11" s="41"/>
      <c r="NJF11" s="41"/>
      <c r="NJG11" s="41"/>
      <c r="NJH11" s="41"/>
      <c r="NJI11" s="41"/>
      <c r="NJJ11" s="41"/>
      <c r="NJK11" s="41"/>
      <c r="NJL11" s="41"/>
      <c r="NJM11" s="41"/>
      <c r="NJN11" s="41"/>
      <c r="NJO11" s="41"/>
      <c r="NJP11" s="41"/>
      <c r="NJQ11" s="41"/>
      <c r="NJR11" s="41"/>
      <c r="NJS11" s="41"/>
      <c r="NJT11" s="41"/>
      <c r="NJU11" s="41"/>
      <c r="NJV11" s="41"/>
      <c r="NJW11" s="41"/>
      <c r="NJX11" s="41"/>
      <c r="NJY11" s="41"/>
      <c r="NJZ11" s="41"/>
      <c r="NKA11" s="41"/>
      <c r="NKB11" s="41"/>
      <c r="NKC11" s="41"/>
      <c r="NKD11" s="41"/>
      <c r="NKE11" s="41"/>
      <c r="NKF11" s="41"/>
      <c r="NKG11" s="41"/>
      <c r="NKH11" s="41"/>
      <c r="NKI11" s="41"/>
      <c r="NKJ11" s="41"/>
      <c r="NKK11" s="41"/>
      <c r="NKL11" s="41"/>
      <c r="NKM11" s="41"/>
      <c r="NKN11" s="41"/>
      <c r="NKO11" s="41"/>
      <c r="NKP11" s="41"/>
      <c r="NKQ11" s="41"/>
      <c r="NKR11" s="41"/>
      <c r="NKS11" s="41"/>
      <c r="NKT11" s="41"/>
      <c r="NKU11" s="41"/>
      <c r="NKV11" s="41"/>
      <c r="NKW11" s="41"/>
      <c r="NKX11" s="41"/>
      <c r="NKY11" s="41"/>
      <c r="NKZ11" s="41"/>
      <c r="NLA11" s="41"/>
      <c r="NLB11" s="41"/>
      <c r="NLC11" s="41"/>
      <c r="NLD11" s="41"/>
      <c r="NLE11" s="41"/>
      <c r="NLF11" s="41"/>
      <c r="NLG11" s="41"/>
      <c r="NLH11" s="41"/>
      <c r="NLI11" s="41"/>
      <c r="NLJ11" s="41"/>
      <c r="NLK11" s="41"/>
      <c r="NLL11" s="41"/>
      <c r="NLM11" s="41"/>
      <c r="NLN11" s="41"/>
      <c r="NLO11" s="41"/>
      <c r="NLP11" s="41"/>
      <c r="NLQ11" s="41"/>
      <c r="NLR11" s="41"/>
      <c r="NLS11" s="41"/>
      <c r="NLT11" s="41"/>
      <c r="NLU11" s="41"/>
      <c r="NLV11" s="41"/>
      <c r="NLW11" s="41"/>
      <c r="NLX11" s="41"/>
      <c r="NLY11" s="41"/>
      <c r="NLZ11" s="41"/>
      <c r="NMA11" s="41"/>
      <c r="NMB11" s="41"/>
      <c r="NMC11" s="41"/>
      <c r="NMD11" s="41"/>
      <c r="NME11" s="41"/>
      <c r="NMF11" s="41"/>
      <c r="NMG11" s="41"/>
      <c r="NMH11" s="41"/>
      <c r="NMI11" s="41"/>
      <c r="NMJ11" s="41"/>
      <c r="NMK11" s="41"/>
      <c r="NML11" s="41"/>
      <c r="NMM11" s="41"/>
      <c r="NMN11" s="41"/>
      <c r="NMO11" s="41"/>
      <c r="NMP11" s="41"/>
      <c r="NMQ11" s="41"/>
      <c r="NMR11" s="41"/>
      <c r="NMS11" s="41"/>
      <c r="NMT11" s="41"/>
      <c r="NMU11" s="41"/>
      <c r="NMV11" s="41"/>
      <c r="NMW11" s="41"/>
      <c r="NMX11" s="41"/>
      <c r="NMY11" s="41"/>
      <c r="NMZ11" s="41"/>
      <c r="NNA11" s="41"/>
      <c r="NNB11" s="41"/>
      <c r="NNC11" s="41"/>
      <c r="NND11" s="41"/>
      <c r="NNE11" s="41"/>
      <c r="NNF11" s="41"/>
      <c r="NNG11" s="41"/>
      <c r="NNH11" s="41"/>
      <c r="NNI11" s="41"/>
      <c r="NNJ11" s="41"/>
      <c r="NNK11" s="41"/>
      <c r="NNL11" s="41"/>
      <c r="NNM11" s="41"/>
      <c r="NNN11" s="41"/>
      <c r="NNO11" s="41"/>
      <c r="NNP11" s="41"/>
      <c r="NNQ11" s="41"/>
      <c r="NNR11" s="41"/>
      <c r="NNS11" s="41"/>
      <c r="NNT11" s="41"/>
      <c r="NNU11" s="41"/>
      <c r="NNV11" s="41"/>
      <c r="NNW11" s="41"/>
      <c r="NNX11" s="41"/>
      <c r="NNY11" s="41"/>
      <c r="NNZ11" s="41"/>
      <c r="NOA11" s="41"/>
      <c r="NOB11" s="41"/>
      <c r="NOC11" s="41"/>
      <c r="NOD11" s="41"/>
      <c r="NOE11" s="41"/>
      <c r="NOF11" s="41"/>
      <c r="NOG11" s="41"/>
      <c r="NOH11" s="41"/>
      <c r="NOI11" s="41"/>
      <c r="NOJ11" s="41"/>
      <c r="NOK11" s="41"/>
      <c r="NOL11" s="41"/>
      <c r="NOM11" s="41"/>
      <c r="NON11" s="41"/>
      <c r="NOO11" s="41"/>
      <c r="NOP11" s="41"/>
      <c r="NOQ11" s="41"/>
      <c r="NOR11" s="41"/>
      <c r="NOS11" s="41"/>
      <c r="NOT11" s="41"/>
      <c r="NOU11" s="41"/>
      <c r="NOV11" s="41"/>
      <c r="NOW11" s="41"/>
      <c r="NOX11" s="41"/>
      <c r="NOY11" s="41"/>
      <c r="NOZ11" s="41"/>
      <c r="NPA11" s="41"/>
      <c r="NPB11" s="41"/>
      <c r="NPC11" s="41"/>
      <c r="NPD11" s="41"/>
      <c r="NPE11" s="41"/>
      <c r="NPF11" s="41"/>
      <c r="NPG11" s="41"/>
      <c r="NPH11" s="41"/>
      <c r="NPI11" s="41"/>
      <c r="NPJ11" s="41"/>
      <c r="NPK11" s="41"/>
      <c r="NPL11" s="41"/>
      <c r="NPM11" s="41"/>
      <c r="NPN11" s="41"/>
      <c r="NPO11" s="41"/>
      <c r="NPP11" s="41"/>
      <c r="NPQ11" s="41"/>
      <c r="NPR11" s="41"/>
      <c r="NPS11" s="41"/>
      <c r="NPT11" s="41"/>
      <c r="NPU11" s="41"/>
      <c r="NPV11" s="41"/>
      <c r="NPW11" s="41"/>
      <c r="NPX11" s="41"/>
      <c r="NPY11" s="41"/>
      <c r="NPZ11" s="41"/>
      <c r="NQA11" s="41"/>
      <c r="NQB11" s="41"/>
      <c r="NQC11" s="41"/>
      <c r="NQD11" s="41"/>
      <c r="NQE11" s="41"/>
      <c r="NQF11" s="41"/>
      <c r="NQG11" s="41"/>
      <c r="NQH11" s="41"/>
      <c r="NQI11" s="41"/>
      <c r="NQJ11" s="41"/>
      <c r="NQK11" s="41"/>
      <c r="NQL11" s="41"/>
      <c r="NQM11" s="41"/>
      <c r="NQN11" s="41"/>
      <c r="NQO11" s="41"/>
      <c r="NQP11" s="41"/>
      <c r="NQQ11" s="41"/>
      <c r="NQR11" s="41"/>
      <c r="NQS11" s="41"/>
      <c r="NQT11" s="41"/>
      <c r="NQU11" s="41"/>
      <c r="NQV11" s="41"/>
      <c r="NQW11" s="41"/>
      <c r="NQX11" s="41"/>
      <c r="NQY11" s="41"/>
      <c r="NQZ11" s="41"/>
      <c r="NRA11" s="41"/>
      <c r="NRB11" s="41"/>
      <c r="NRC11" s="41"/>
      <c r="NRD11" s="41"/>
      <c r="NRE11" s="41"/>
      <c r="NRF11" s="41"/>
      <c r="NRG11" s="41"/>
      <c r="NRH11" s="41"/>
      <c r="NRI11" s="41"/>
      <c r="NRJ11" s="41"/>
      <c r="NRK11" s="41"/>
      <c r="NRL11" s="41"/>
      <c r="NRM11" s="41"/>
      <c r="NRN11" s="41"/>
      <c r="NRO11" s="41"/>
      <c r="NRP11" s="41"/>
      <c r="NRQ11" s="41"/>
      <c r="NRR11" s="41"/>
      <c r="NRS11" s="41"/>
      <c r="NRT11" s="41"/>
      <c r="NRU11" s="41"/>
      <c r="NRV11" s="41"/>
      <c r="NRW11" s="41"/>
      <c r="NRX11" s="41"/>
      <c r="NRY11" s="41"/>
      <c r="NRZ11" s="41"/>
      <c r="NSA11" s="41"/>
      <c r="NSB11" s="41"/>
      <c r="NSC11" s="41"/>
      <c r="NSD11" s="41"/>
      <c r="NSE11" s="41"/>
      <c r="NSF11" s="41"/>
      <c r="NSG11" s="41"/>
      <c r="NSH11" s="41"/>
      <c r="NSI11" s="41"/>
      <c r="NSJ11" s="41"/>
      <c r="NSK11" s="41"/>
      <c r="NSL11" s="41"/>
      <c r="NSM11" s="41"/>
      <c r="NSN11" s="41"/>
      <c r="NSO11" s="41"/>
      <c r="NSP11" s="41"/>
      <c r="NSQ11" s="41"/>
      <c r="NSR11" s="41"/>
      <c r="NSS11" s="41"/>
      <c r="NST11" s="41"/>
      <c r="NSU11" s="41"/>
      <c r="NSV11" s="41"/>
      <c r="NSW11" s="41"/>
      <c r="NSX11" s="41"/>
      <c r="NSY11" s="41"/>
      <c r="NSZ11" s="41"/>
      <c r="NTA11" s="41"/>
      <c r="NTB11" s="41"/>
      <c r="NTC11" s="41"/>
      <c r="NTD11" s="41"/>
      <c r="NTE11" s="41"/>
      <c r="NTF11" s="41"/>
      <c r="NTG11" s="41"/>
      <c r="NTH11" s="41"/>
      <c r="NTI11" s="41"/>
      <c r="NTJ11" s="41"/>
      <c r="NTK11" s="41"/>
      <c r="NTL11" s="41"/>
      <c r="NTM11" s="41"/>
      <c r="NTN11" s="41"/>
      <c r="NTO11" s="41"/>
      <c r="NTP11" s="41"/>
      <c r="NTQ11" s="41"/>
      <c r="NTR11" s="41"/>
      <c r="NTS11" s="41"/>
      <c r="NTT11" s="41"/>
      <c r="NTU11" s="41"/>
      <c r="NTV11" s="41"/>
      <c r="NTW11" s="41"/>
      <c r="NTX11" s="41"/>
      <c r="NTY11" s="41"/>
      <c r="NTZ11" s="41"/>
      <c r="NUA11" s="41"/>
      <c r="NUB11" s="41"/>
      <c r="NUC11" s="41"/>
      <c r="NUD11" s="41"/>
      <c r="NUE11" s="41"/>
      <c r="NUF11" s="41"/>
      <c r="NUG11" s="41"/>
      <c r="NUH11" s="41"/>
      <c r="NUI11" s="41"/>
      <c r="NUJ11" s="41"/>
      <c r="NUK11" s="41"/>
      <c r="NUL11" s="41"/>
      <c r="NUM11" s="41"/>
      <c r="NUN11" s="41"/>
      <c r="NUO11" s="41"/>
      <c r="NUP11" s="41"/>
      <c r="NUQ11" s="41"/>
      <c r="NUR11" s="41"/>
      <c r="NUS11" s="41"/>
      <c r="NUT11" s="41"/>
      <c r="NUU11" s="41"/>
      <c r="NUV11" s="41"/>
      <c r="NUW11" s="41"/>
      <c r="NUX11" s="41"/>
      <c r="NUY11" s="41"/>
      <c r="NUZ11" s="41"/>
      <c r="NVA11" s="41"/>
      <c r="NVB11" s="41"/>
      <c r="NVC11" s="41"/>
      <c r="NVD11" s="41"/>
      <c r="NVE11" s="41"/>
      <c r="NVF11" s="41"/>
      <c r="NVG11" s="41"/>
      <c r="NVH11" s="41"/>
      <c r="NVI11" s="41"/>
      <c r="NVJ11" s="41"/>
      <c r="NVK11" s="41"/>
      <c r="NVL11" s="41"/>
      <c r="NVM11" s="41"/>
      <c r="NVN11" s="41"/>
      <c r="NVO11" s="41"/>
      <c r="NVP11" s="41"/>
      <c r="NVQ11" s="41"/>
      <c r="NVR11" s="41"/>
      <c r="NVS11" s="41"/>
      <c r="NVT11" s="41"/>
      <c r="NVU11" s="41"/>
      <c r="NVV11" s="41"/>
      <c r="NVW11" s="41"/>
      <c r="NVX11" s="41"/>
      <c r="NVY11" s="41"/>
      <c r="NVZ11" s="41"/>
      <c r="NWA11" s="41"/>
      <c r="NWB11" s="41"/>
      <c r="NWC11" s="41"/>
      <c r="NWD11" s="41"/>
      <c r="NWE11" s="41"/>
      <c r="NWF11" s="41"/>
      <c r="NWG11" s="41"/>
      <c r="NWH11" s="41"/>
      <c r="NWI11" s="41"/>
      <c r="NWJ11" s="41"/>
      <c r="NWK11" s="41"/>
      <c r="NWL11" s="41"/>
      <c r="NWM11" s="41"/>
      <c r="NWN11" s="41"/>
      <c r="NWO11" s="41"/>
      <c r="NWP11" s="41"/>
      <c r="NWQ11" s="41"/>
      <c r="NWR11" s="41"/>
      <c r="NWS11" s="41"/>
      <c r="NWT11" s="41"/>
      <c r="NWU11" s="41"/>
      <c r="NWV11" s="41"/>
      <c r="NWW11" s="41"/>
      <c r="NWX11" s="41"/>
      <c r="NWY11" s="41"/>
      <c r="NWZ11" s="41"/>
      <c r="NXA11" s="41"/>
      <c r="NXB11" s="41"/>
      <c r="NXC11" s="41"/>
      <c r="NXD11" s="41"/>
      <c r="NXE11" s="41"/>
      <c r="NXF11" s="41"/>
      <c r="NXG11" s="41"/>
      <c r="NXH11" s="41"/>
      <c r="NXI11" s="41"/>
      <c r="NXJ11" s="41"/>
      <c r="NXK11" s="41"/>
      <c r="NXL11" s="41"/>
      <c r="NXM11" s="41"/>
      <c r="NXN11" s="41"/>
      <c r="NXO11" s="41"/>
      <c r="NXP11" s="41"/>
      <c r="NXQ11" s="41"/>
      <c r="NXR11" s="41"/>
      <c r="NXS11" s="41"/>
      <c r="NXT11" s="41"/>
      <c r="NXU11" s="41"/>
      <c r="NXV11" s="41"/>
      <c r="NXW11" s="41"/>
      <c r="NXX11" s="41"/>
      <c r="NXY11" s="41"/>
      <c r="NXZ11" s="41"/>
      <c r="NYA11" s="41"/>
      <c r="NYB11" s="41"/>
      <c r="NYC11" s="41"/>
      <c r="NYD11" s="41"/>
      <c r="NYE11" s="41"/>
      <c r="NYF11" s="41"/>
      <c r="NYG11" s="41"/>
      <c r="NYH11" s="41"/>
      <c r="NYI11" s="41"/>
      <c r="NYJ11" s="41"/>
      <c r="NYK11" s="41"/>
      <c r="NYL11" s="41"/>
      <c r="NYM11" s="41"/>
      <c r="NYN11" s="41"/>
      <c r="NYO11" s="41"/>
      <c r="NYP11" s="41"/>
      <c r="NYQ11" s="41"/>
      <c r="NYR11" s="41"/>
      <c r="NYS11" s="41"/>
      <c r="NYT11" s="41"/>
      <c r="NYU11" s="41"/>
      <c r="NYV11" s="41"/>
      <c r="NYW11" s="41"/>
      <c r="NYX11" s="41"/>
      <c r="NYY11" s="41"/>
      <c r="NYZ11" s="41"/>
      <c r="NZA11" s="41"/>
      <c r="NZB11" s="41"/>
      <c r="NZC11" s="41"/>
      <c r="NZD11" s="41"/>
      <c r="NZE11" s="41"/>
      <c r="NZF11" s="41"/>
      <c r="NZG11" s="41"/>
      <c r="NZH11" s="41"/>
      <c r="NZI11" s="41"/>
      <c r="NZJ11" s="41"/>
      <c r="NZK11" s="41"/>
      <c r="NZL11" s="41"/>
      <c r="NZM11" s="41"/>
      <c r="NZN11" s="41"/>
      <c r="NZO11" s="41"/>
      <c r="NZP11" s="41"/>
      <c r="NZQ11" s="41"/>
      <c r="NZR11" s="41"/>
      <c r="NZS11" s="41"/>
      <c r="NZT11" s="41"/>
      <c r="NZU11" s="41"/>
      <c r="NZV11" s="41"/>
      <c r="NZW11" s="41"/>
      <c r="NZX11" s="41"/>
      <c r="NZY11" s="41"/>
      <c r="NZZ11" s="41"/>
      <c r="OAA11" s="41"/>
      <c r="OAB11" s="41"/>
      <c r="OAC11" s="41"/>
      <c r="OAD11" s="41"/>
      <c r="OAE11" s="41"/>
      <c r="OAF11" s="41"/>
      <c r="OAG11" s="41"/>
      <c r="OAH11" s="41"/>
      <c r="OAI11" s="41"/>
      <c r="OAJ11" s="41"/>
      <c r="OAK11" s="41"/>
      <c r="OAL11" s="41"/>
      <c r="OAM11" s="41"/>
      <c r="OAN11" s="41"/>
      <c r="OAO11" s="41"/>
      <c r="OAP11" s="41"/>
      <c r="OAQ11" s="41"/>
      <c r="OAR11" s="41"/>
      <c r="OAS11" s="41"/>
      <c r="OAT11" s="41"/>
      <c r="OAU11" s="41"/>
      <c r="OAV11" s="41"/>
      <c r="OAW11" s="41"/>
      <c r="OAX11" s="41"/>
      <c r="OAY11" s="41"/>
      <c r="OAZ11" s="41"/>
      <c r="OBA11" s="41"/>
      <c r="OBB11" s="41"/>
      <c r="OBC11" s="41"/>
      <c r="OBD11" s="41"/>
      <c r="OBE11" s="41"/>
      <c r="OBF11" s="41"/>
      <c r="OBG11" s="41"/>
      <c r="OBH11" s="41"/>
      <c r="OBI11" s="41"/>
      <c r="OBJ11" s="41"/>
      <c r="OBK11" s="41"/>
      <c r="OBL11" s="41"/>
      <c r="OBM11" s="41"/>
      <c r="OBN11" s="41"/>
      <c r="OBO11" s="41"/>
      <c r="OBP11" s="41"/>
      <c r="OBQ11" s="41"/>
      <c r="OBR11" s="41"/>
      <c r="OBS11" s="41"/>
      <c r="OBT11" s="41"/>
      <c r="OBU11" s="41"/>
      <c r="OBV11" s="41"/>
      <c r="OBW11" s="41"/>
      <c r="OBX11" s="41"/>
      <c r="OBY11" s="41"/>
      <c r="OBZ11" s="41"/>
      <c r="OCA11" s="41"/>
      <c r="OCB11" s="41"/>
      <c r="OCC11" s="41"/>
      <c r="OCD11" s="41"/>
      <c r="OCE11" s="41"/>
      <c r="OCF11" s="41"/>
      <c r="OCG11" s="41"/>
      <c r="OCH11" s="41"/>
      <c r="OCI11" s="41"/>
      <c r="OCJ11" s="41"/>
      <c r="OCK11" s="41"/>
      <c r="OCL11" s="41"/>
      <c r="OCM11" s="41"/>
      <c r="OCN11" s="41"/>
      <c r="OCO11" s="41"/>
      <c r="OCP11" s="41"/>
      <c r="OCQ11" s="41"/>
      <c r="OCR11" s="41"/>
      <c r="OCS11" s="41"/>
      <c r="OCT11" s="41"/>
      <c r="OCU11" s="41"/>
      <c r="OCV11" s="41"/>
      <c r="OCW11" s="41"/>
      <c r="OCX11" s="41"/>
      <c r="OCY11" s="41"/>
      <c r="OCZ11" s="41"/>
      <c r="ODA11" s="41"/>
      <c r="ODB11" s="41"/>
      <c r="ODC11" s="41"/>
      <c r="ODD11" s="41"/>
      <c r="ODE11" s="41"/>
      <c r="ODF11" s="41"/>
      <c r="ODG11" s="41"/>
      <c r="ODH11" s="41"/>
      <c r="ODI11" s="41"/>
      <c r="ODJ11" s="41"/>
      <c r="ODK11" s="41"/>
      <c r="ODL11" s="41"/>
      <c r="ODM11" s="41"/>
      <c r="ODN11" s="41"/>
      <c r="ODO11" s="41"/>
      <c r="ODP11" s="41"/>
      <c r="ODQ11" s="41"/>
      <c r="ODR11" s="41"/>
      <c r="ODS11" s="41"/>
      <c r="ODT11" s="41"/>
      <c r="ODU11" s="41"/>
      <c r="ODV11" s="41"/>
      <c r="ODW11" s="41"/>
      <c r="ODX11" s="41"/>
      <c r="ODY11" s="41"/>
      <c r="ODZ11" s="41"/>
      <c r="OEA11" s="41"/>
      <c r="OEB11" s="41"/>
      <c r="OEC11" s="41"/>
      <c r="OED11" s="41"/>
      <c r="OEE11" s="41"/>
      <c r="OEF11" s="41"/>
      <c r="OEG11" s="41"/>
      <c r="OEH11" s="41"/>
      <c r="OEI11" s="41"/>
      <c r="OEJ11" s="41"/>
      <c r="OEK11" s="41"/>
      <c r="OEL11" s="41"/>
      <c r="OEM11" s="41"/>
      <c r="OEN11" s="41"/>
      <c r="OEO11" s="41"/>
      <c r="OEP11" s="41"/>
      <c r="OEQ11" s="41"/>
      <c r="OER11" s="41"/>
      <c r="OES11" s="41"/>
      <c r="OET11" s="41"/>
      <c r="OEU11" s="41"/>
      <c r="OEV11" s="41"/>
      <c r="OEW11" s="41"/>
      <c r="OEX11" s="41"/>
      <c r="OEY11" s="41"/>
      <c r="OEZ11" s="41"/>
      <c r="OFA11" s="41"/>
      <c r="OFB11" s="41"/>
      <c r="OFC11" s="41"/>
      <c r="OFD11" s="41"/>
      <c r="OFE11" s="41"/>
      <c r="OFF11" s="41"/>
      <c r="OFG11" s="41"/>
      <c r="OFH11" s="41"/>
      <c r="OFI11" s="41"/>
      <c r="OFJ11" s="41"/>
      <c r="OFK11" s="41"/>
      <c r="OFL11" s="41"/>
      <c r="OFM11" s="41"/>
      <c r="OFN11" s="41"/>
      <c r="OFO11" s="41"/>
      <c r="OFP11" s="41"/>
      <c r="OFQ11" s="41"/>
      <c r="OFR11" s="41"/>
      <c r="OFS11" s="41"/>
      <c r="OFT11" s="41"/>
      <c r="OFU11" s="41"/>
      <c r="OFV11" s="41"/>
      <c r="OFW11" s="41"/>
      <c r="OFX11" s="41"/>
      <c r="OFY11" s="41"/>
      <c r="OFZ11" s="41"/>
      <c r="OGA11" s="41"/>
      <c r="OGB11" s="41"/>
      <c r="OGC11" s="41"/>
      <c r="OGD11" s="41"/>
      <c r="OGE11" s="41"/>
      <c r="OGF11" s="41"/>
      <c r="OGG11" s="41"/>
      <c r="OGH11" s="41"/>
      <c r="OGI11" s="41"/>
      <c r="OGJ11" s="41"/>
      <c r="OGK11" s="41"/>
      <c r="OGL11" s="41"/>
      <c r="OGM11" s="41"/>
      <c r="OGN11" s="41"/>
      <c r="OGO11" s="41"/>
      <c r="OGP11" s="41"/>
      <c r="OGQ11" s="41"/>
      <c r="OGR11" s="41"/>
      <c r="OGS11" s="41"/>
      <c r="OGT11" s="41"/>
      <c r="OGU11" s="41"/>
      <c r="OGV11" s="41"/>
      <c r="OGW11" s="41"/>
      <c r="OGX11" s="41"/>
      <c r="OGY11" s="41"/>
      <c r="OGZ11" s="41"/>
      <c r="OHA11" s="41"/>
      <c r="OHB11" s="41"/>
      <c r="OHC11" s="41"/>
      <c r="OHD11" s="41"/>
      <c r="OHE11" s="41"/>
      <c r="OHF11" s="41"/>
      <c r="OHG11" s="41"/>
      <c r="OHH11" s="41"/>
      <c r="OHI11" s="41"/>
      <c r="OHJ11" s="41"/>
      <c r="OHK11" s="41"/>
      <c r="OHL11" s="41"/>
      <c r="OHM11" s="41"/>
      <c r="OHN11" s="41"/>
      <c r="OHO11" s="41"/>
      <c r="OHP11" s="41"/>
      <c r="OHQ11" s="41"/>
      <c r="OHR11" s="41"/>
      <c r="OHS11" s="41"/>
      <c r="OHT11" s="41"/>
      <c r="OHU11" s="41"/>
      <c r="OHV11" s="41"/>
      <c r="OHW11" s="41"/>
      <c r="OHX11" s="41"/>
      <c r="OHY11" s="41"/>
      <c r="OHZ11" s="41"/>
      <c r="OIA11" s="41"/>
      <c r="OIB11" s="41"/>
      <c r="OIC11" s="41"/>
      <c r="OID11" s="41"/>
      <c r="OIE11" s="41"/>
      <c r="OIF11" s="41"/>
      <c r="OIG11" s="41"/>
      <c r="OIH11" s="41"/>
      <c r="OII11" s="41"/>
      <c r="OIJ11" s="41"/>
      <c r="OIK11" s="41"/>
      <c r="OIL11" s="41"/>
      <c r="OIM11" s="41"/>
      <c r="OIN11" s="41"/>
      <c r="OIO11" s="41"/>
      <c r="OIP11" s="41"/>
      <c r="OIQ11" s="41"/>
      <c r="OIR11" s="41"/>
      <c r="OIS11" s="41"/>
      <c r="OIT11" s="41"/>
      <c r="OIU11" s="41"/>
      <c r="OIV11" s="41"/>
      <c r="OIW11" s="41"/>
      <c r="OIX11" s="41"/>
      <c r="OIY11" s="41"/>
      <c r="OIZ11" s="41"/>
      <c r="OJA11" s="41"/>
      <c r="OJB11" s="41"/>
      <c r="OJC11" s="41"/>
      <c r="OJD11" s="41"/>
      <c r="OJE11" s="41"/>
      <c r="OJF11" s="41"/>
      <c r="OJG11" s="41"/>
      <c r="OJH11" s="41"/>
      <c r="OJI11" s="41"/>
      <c r="OJJ11" s="41"/>
      <c r="OJK11" s="41"/>
      <c r="OJL11" s="41"/>
      <c r="OJM11" s="41"/>
      <c r="OJN11" s="41"/>
      <c r="OJO11" s="41"/>
      <c r="OJP11" s="41"/>
      <c r="OJQ11" s="41"/>
      <c r="OJR11" s="41"/>
      <c r="OJS11" s="41"/>
      <c r="OJT11" s="41"/>
      <c r="OJU11" s="41"/>
      <c r="OJV11" s="41"/>
      <c r="OJW11" s="41"/>
      <c r="OJX11" s="41"/>
      <c r="OJY11" s="41"/>
      <c r="OJZ11" s="41"/>
      <c r="OKA11" s="41"/>
      <c r="OKB11" s="41"/>
      <c r="OKC11" s="41"/>
      <c r="OKD11" s="41"/>
      <c r="OKE11" s="41"/>
      <c r="OKF11" s="41"/>
      <c r="OKG11" s="41"/>
      <c r="OKH11" s="41"/>
      <c r="OKI11" s="41"/>
      <c r="OKJ11" s="41"/>
      <c r="OKK11" s="41"/>
      <c r="OKL11" s="41"/>
      <c r="OKM11" s="41"/>
      <c r="OKN11" s="41"/>
      <c r="OKO11" s="41"/>
      <c r="OKP11" s="41"/>
      <c r="OKQ11" s="41"/>
      <c r="OKR11" s="41"/>
      <c r="OKS11" s="41"/>
      <c r="OKT11" s="41"/>
      <c r="OKU11" s="41"/>
      <c r="OKV11" s="41"/>
      <c r="OKW11" s="41"/>
      <c r="OKX11" s="41"/>
      <c r="OKY11" s="41"/>
      <c r="OKZ11" s="41"/>
      <c r="OLA11" s="41"/>
      <c r="OLB11" s="41"/>
      <c r="OLC11" s="41"/>
      <c r="OLD11" s="41"/>
      <c r="OLE11" s="41"/>
      <c r="OLF11" s="41"/>
      <c r="OLG11" s="41"/>
      <c r="OLH11" s="41"/>
      <c r="OLI11" s="41"/>
      <c r="OLJ11" s="41"/>
      <c r="OLK11" s="41"/>
      <c r="OLL11" s="41"/>
      <c r="OLM11" s="41"/>
      <c r="OLN11" s="41"/>
      <c r="OLO11" s="41"/>
      <c r="OLP11" s="41"/>
      <c r="OLQ11" s="41"/>
      <c r="OLR11" s="41"/>
      <c r="OLS11" s="41"/>
      <c r="OLT11" s="41"/>
      <c r="OLU11" s="41"/>
      <c r="OLV11" s="41"/>
      <c r="OLW11" s="41"/>
      <c r="OLX11" s="41"/>
      <c r="OLY11" s="41"/>
      <c r="OLZ11" s="41"/>
      <c r="OMA11" s="41"/>
      <c r="OMB11" s="41"/>
      <c r="OMC11" s="41"/>
      <c r="OMD11" s="41"/>
      <c r="OME11" s="41"/>
      <c r="OMF11" s="41"/>
      <c r="OMG11" s="41"/>
      <c r="OMH11" s="41"/>
      <c r="OMI11" s="41"/>
      <c r="OMJ11" s="41"/>
      <c r="OMK11" s="41"/>
      <c r="OML11" s="41"/>
      <c r="OMM11" s="41"/>
      <c r="OMN11" s="41"/>
      <c r="OMO11" s="41"/>
      <c r="OMP11" s="41"/>
      <c r="OMQ11" s="41"/>
      <c r="OMR11" s="41"/>
      <c r="OMS11" s="41"/>
      <c r="OMT11" s="41"/>
      <c r="OMU11" s="41"/>
      <c r="OMV11" s="41"/>
      <c r="OMW11" s="41"/>
      <c r="OMX11" s="41"/>
      <c r="OMY11" s="41"/>
      <c r="OMZ11" s="41"/>
      <c r="ONA11" s="41"/>
      <c r="ONB11" s="41"/>
      <c r="ONC11" s="41"/>
      <c r="OND11" s="41"/>
      <c r="ONE11" s="41"/>
      <c r="ONF11" s="41"/>
      <c r="ONG11" s="41"/>
      <c r="ONH11" s="41"/>
      <c r="ONI11" s="41"/>
      <c r="ONJ11" s="41"/>
      <c r="ONK11" s="41"/>
      <c r="ONL11" s="41"/>
      <c r="ONM11" s="41"/>
      <c r="ONN11" s="41"/>
      <c r="ONO11" s="41"/>
      <c r="ONP11" s="41"/>
      <c r="ONQ11" s="41"/>
      <c r="ONR11" s="41"/>
      <c r="ONS11" s="41"/>
      <c r="ONT11" s="41"/>
      <c r="ONU11" s="41"/>
      <c r="ONV11" s="41"/>
      <c r="ONW11" s="41"/>
      <c r="ONX11" s="41"/>
      <c r="ONY11" s="41"/>
      <c r="ONZ11" s="41"/>
      <c r="OOA11" s="41"/>
      <c r="OOB11" s="41"/>
      <c r="OOC11" s="41"/>
      <c r="OOD11" s="41"/>
      <c r="OOE11" s="41"/>
      <c r="OOF11" s="41"/>
      <c r="OOG11" s="41"/>
      <c r="OOH11" s="41"/>
      <c r="OOI11" s="41"/>
      <c r="OOJ11" s="41"/>
      <c r="OOK11" s="41"/>
      <c r="OOL11" s="41"/>
      <c r="OOM11" s="41"/>
      <c r="OON11" s="41"/>
      <c r="OOO11" s="41"/>
      <c r="OOP11" s="41"/>
      <c r="OOQ11" s="41"/>
      <c r="OOR11" s="41"/>
      <c r="OOS11" s="41"/>
      <c r="OOT11" s="41"/>
      <c r="OOU11" s="41"/>
      <c r="OOV11" s="41"/>
      <c r="OOW11" s="41"/>
      <c r="OOX11" s="41"/>
      <c r="OOY11" s="41"/>
      <c r="OOZ11" s="41"/>
      <c r="OPA11" s="41"/>
      <c r="OPB11" s="41"/>
      <c r="OPC11" s="41"/>
      <c r="OPD11" s="41"/>
      <c r="OPE11" s="41"/>
      <c r="OPF11" s="41"/>
      <c r="OPG11" s="41"/>
      <c r="OPH11" s="41"/>
      <c r="OPI11" s="41"/>
      <c r="OPJ11" s="41"/>
      <c r="OPK11" s="41"/>
      <c r="OPL11" s="41"/>
      <c r="OPM11" s="41"/>
      <c r="OPN11" s="41"/>
      <c r="OPO11" s="41"/>
      <c r="OPP11" s="41"/>
      <c r="OPQ11" s="41"/>
      <c r="OPR11" s="41"/>
      <c r="OPS11" s="41"/>
      <c r="OPT11" s="41"/>
      <c r="OPU11" s="41"/>
      <c r="OPV11" s="41"/>
      <c r="OPW11" s="41"/>
      <c r="OPX11" s="41"/>
      <c r="OPY11" s="41"/>
      <c r="OPZ11" s="41"/>
      <c r="OQA11" s="41"/>
      <c r="OQB11" s="41"/>
      <c r="OQC11" s="41"/>
      <c r="OQD11" s="41"/>
      <c r="OQE11" s="41"/>
      <c r="OQF11" s="41"/>
      <c r="OQG11" s="41"/>
      <c r="OQH11" s="41"/>
      <c r="OQI11" s="41"/>
      <c r="OQJ11" s="41"/>
      <c r="OQK11" s="41"/>
      <c r="OQL11" s="41"/>
      <c r="OQM11" s="41"/>
      <c r="OQN11" s="41"/>
      <c r="OQO11" s="41"/>
      <c r="OQP11" s="41"/>
      <c r="OQQ11" s="41"/>
      <c r="OQR11" s="41"/>
      <c r="OQS11" s="41"/>
      <c r="OQT11" s="41"/>
      <c r="OQU11" s="41"/>
      <c r="OQV11" s="41"/>
      <c r="OQW11" s="41"/>
      <c r="OQX11" s="41"/>
      <c r="OQY11" s="41"/>
      <c r="OQZ11" s="41"/>
      <c r="ORA11" s="41"/>
      <c r="ORB11" s="41"/>
      <c r="ORC11" s="41"/>
      <c r="ORD11" s="41"/>
      <c r="ORE11" s="41"/>
      <c r="ORF11" s="41"/>
      <c r="ORG11" s="41"/>
      <c r="ORH11" s="41"/>
      <c r="ORI11" s="41"/>
      <c r="ORJ11" s="41"/>
      <c r="ORK11" s="41"/>
      <c r="ORL11" s="41"/>
      <c r="ORM11" s="41"/>
      <c r="ORN11" s="41"/>
      <c r="ORO11" s="41"/>
      <c r="ORP11" s="41"/>
      <c r="ORQ11" s="41"/>
      <c r="ORR11" s="41"/>
      <c r="ORS11" s="41"/>
      <c r="ORT11" s="41"/>
      <c r="ORU11" s="41"/>
      <c r="ORV11" s="41"/>
      <c r="ORW11" s="41"/>
      <c r="ORX11" s="41"/>
      <c r="ORY11" s="41"/>
      <c r="ORZ11" s="41"/>
      <c r="OSA11" s="41"/>
      <c r="OSB11" s="41"/>
      <c r="OSC11" s="41"/>
      <c r="OSD11" s="41"/>
      <c r="OSE11" s="41"/>
      <c r="OSF11" s="41"/>
      <c r="OSG11" s="41"/>
      <c r="OSH11" s="41"/>
      <c r="OSI11" s="41"/>
      <c r="OSJ11" s="41"/>
      <c r="OSK11" s="41"/>
      <c r="OSL11" s="41"/>
      <c r="OSM11" s="41"/>
      <c r="OSN11" s="41"/>
      <c r="OSO11" s="41"/>
      <c r="OSP11" s="41"/>
      <c r="OSQ11" s="41"/>
      <c r="OSR11" s="41"/>
      <c r="OSS11" s="41"/>
      <c r="OST11" s="41"/>
      <c r="OSU11" s="41"/>
      <c r="OSV11" s="41"/>
      <c r="OSW11" s="41"/>
      <c r="OSX11" s="41"/>
      <c r="OSY11" s="41"/>
      <c r="OSZ11" s="41"/>
      <c r="OTA11" s="41"/>
      <c r="OTB11" s="41"/>
      <c r="OTC11" s="41"/>
      <c r="OTD11" s="41"/>
      <c r="OTE11" s="41"/>
      <c r="OTF11" s="41"/>
      <c r="OTG11" s="41"/>
      <c r="OTH11" s="41"/>
      <c r="OTI11" s="41"/>
      <c r="OTJ11" s="41"/>
      <c r="OTK11" s="41"/>
      <c r="OTL11" s="41"/>
      <c r="OTM11" s="41"/>
      <c r="OTN11" s="41"/>
      <c r="OTO11" s="41"/>
      <c r="OTP11" s="41"/>
      <c r="OTQ11" s="41"/>
      <c r="OTR11" s="41"/>
      <c r="OTS11" s="41"/>
      <c r="OTT11" s="41"/>
      <c r="OTU11" s="41"/>
      <c r="OTV11" s="41"/>
      <c r="OTW11" s="41"/>
      <c r="OTX11" s="41"/>
      <c r="OTY11" s="41"/>
      <c r="OTZ11" s="41"/>
      <c r="OUA11" s="41"/>
      <c r="OUB11" s="41"/>
      <c r="OUC11" s="41"/>
      <c r="OUD11" s="41"/>
      <c r="OUE11" s="41"/>
      <c r="OUF11" s="41"/>
      <c r="OUG11" s="41"/>
      <c r="OUH11" s="41"/>
      <c r="OUI11" s="41"/>
      <c r="OUJ11" s="41"/>
      <c r="OUK11" s="41"/>
      <c r="OUL11" s="41"/>
      <c r="OUM11" s="41"/>
      <c r="OUN11" s="41"/>
      <c r="OUO11" s="41"/>
      <c r="OUP11" s="41"/>
      <c r="OUQ11" s="41"/>
      <c r="OUR11" s="41"/>
      <c r="OUS11" s="41"/>
      <c r="OUT11" s="41"/>
      <c r="OUU11" s="41"/>
      <c r="OUV11" s="41"/>
      <c r="OUW11" s="41"/>
      <c r="OUX11" s="41"/>
      <c r="OUY11" s="41"/>
      <c r="OUZ11" s="41"/>
      <c r="OVA11" s="41"/>
      <c r="OVB11" s="41"/>
      <c r="OVC11" s="41"/>
      <c r="OVD11" s="41"/>
      <c r="OVE11" s="41"/>
      <c r="OVF11" s="41"/>
      <c r="OVG11" s="41"/>
      <c r="OVH11" s="41"/>
      <c r="OVI11" s="41"/>
      <c r="OVJ11" s="41"/>
      <c r="OVK11" s="41"/>
      <c r="OVL11" s="41"/>
      <c r="OVM11" s="41"/>
      <c r="OVN11" s="41"/>
      <c r="OVO11" s="41"/>
      <c r="OVP11" s="41"/>
      <c r="OVQ11" s="41"/>
      <c r="OVR11" s="41"/>
      <c r="OVS11" s="41"/>
      <c r="OVT11" s="41"/>
      <c r="OVU11" s="41"/>
      <c r="OVV11" s="41"/>
      <c r="OVW11" s="41"/>
      <c r="OVX11" s="41"/>
      <c r="OVY11" s="41"/>
      <c r="OVZ11" s="41"/>
      <c r="OWA11" s="41"/>
      <c r="OWB11" s="41"/>
      <c r="OWC11" s="41"/>
      <c r="OWD11" s="41"/>
      <c r="OWE11" s="41"/>
      <c r="OWF11" s="41"/>
      <c r="OWG11" s="41"/>
      <c r="OWH11" s="41"/>
      <c r="OWI11" s="41"/>
      <c r="OWJ11" s="41"/>
      <c r="OWK11" s="41"/>
      <c r="OWL11" s="41"/>
      <c r="OWM11" s="41"/>
      <c r="OWN11" s="41"/>
      <c r="OWO11" s="41"/>
      <c r="OWP11" s="41"/>
      <c r="OWQ11" s="41"/>
      <c r="OWR11" s="41"/>
      <c r="OWS11" s="41"/>
      <c r="OWT11" s="41"/>
      <c r="OWU11" s="41"/>
      <c r="OWV11" s="41"/>
      <c r="OWW11" s="41"/>
      <c r="OWX11" s="41"/>
      <c r="OWY11" s="41"/>
      <c r="OWZ11" s="41"/>
      <c r="OXA11" s="41"/>
      <c r="OXB11" s="41"/>
      <c r="OXC11" s="41"/>
      <c r="OXD11" s="41"/>
      <c r="OXE11" s="41"/>
      <c r="OXF11" s="41"/>
      <c r="OXG11" s="41"/>
      <c r="OXH11" s="41"/>
      <c r="OXI11" s="41"/>
      <c r="OXJ11" s="41"/>
      <c r="OXK11" s="41"/>
      <c r="OXL11" s="41"/>
      <c r="OXM11" s="41"/>
      <c r="OXN11" s="41"/>
      <c r="OXO11" s="41"/>
      <c r="OXP11" s="41"/>
      <c r="OXQ11" s="41"/>
      <c r="OXR11" s="41"/>
      <c r="OXS11" s="41"/>
      <c r="OXT11" s="41"/>
      <c r="OXU11" s="41"/>
      <c r="OXV11" s="41"/>
      <c r="OXW11" s="41"/>
      <c r="OXX11" s="41"/>
      <c r="OXY11" s="41"/>
      <c r="OXZ11" s="41"/>
      <c r="OYA11" s="41"/>
      <c r="OYB11" s="41"/>
      <c r="OYC11" s="41"/>
      <c r="OYD11" s="41"/>
      <c r="OYE11" s="41"/>
      <c r="OYF11" s="41"/>
      <c r="OYG11" s="41"/>
      <c r="OYH11" s="41"/>
      <c r="OYI11" s="41"/>
      <c r="OYJ11" s="41"/>
      <c r="OYK11" s="41"/>
      <c r="OYL11" s="41"/>
      <c r="OYM11" s="41"/>
      <c r="OYN11" s="41"/>
      <c r="OYO11" s="41"/>
      <c r="OYP11" s="41"/>
      <c r="OYQ11" s="41"/>
      <c r="OYR11" s="41"/>
      <c r="OYS11" s="41"/>
      <c r="OYT11" s="41"/>
      <c r="OYU11" s="41"/>
      <c r="OYV11" s="41"/>
      <c r="OYW11" s="41"/>
      <c r="OYX11" s="41"/>
      <c r="OYY11" s="41"/>
      <c r="OYZ11" s="41"/>
      <c r="OZA11" s="41"/>
      <c r="OZB11" s="41"/>
      <c r="OZC11" s="41"/>
      <c r="OZD11" s="41"/>
      <c r="OZE11" s="41"/>
      <c r="OZF11" s="41"/>
      <c r="OZG11" s="41"/>
      <c r="OZH11" s="41"/>
      <c r="OZI11" s="41"/>
      <c r="OZJ11" s="41"/>
      <c r="OZK11" s="41"/>
      <c r="OZL11" s="41"/>
      <c r="OZM11" s="41"/>
      <c r="OZN11" s="41"/>
      <c r="OZO11" s="41"/>
      <c r="OZP11" s="41"/>
      <c r="OZQ11" s="41"/>
      <c r="OZR11" s="41"/>
      <c r="OZS11" s="41"/>
      <c r="OZT11" s="41"/>
      <c r="OZU11" s="41"/>
      <c r="OZV11" s="41"/>
      <c r="OZW11" s="41"/>
      <c r="OZX11" s="41"/>
      <c r="OZY11" s="41"/>
      <c r="OZZ11" s="41"/>
      <c r="PAA11" s="41"/>
      <c r="PAB11" s="41"/>
      <c r="PAC11" s="41"/>
      <c r="PAD11" s="41"/>
      <c r="PAE11" s="41"/>
      <c r="PAF11" s="41"/>
      <c r="PAG11" s="41"/>
      <c r="PAH11" s="41"/>
      <c r="PAI11" s="41"/>
      <c r="PAJ11" s="41"/>
      <c r="PAK11" s="41"/>
      <c r="PAL11" s="41"/>
      <c r="PAM11" s="41"/>
      <c r="PAN11" s="41"/>
      <c r="PAO11" s="41"/>
      <c r="PAP11" s="41"/>
      <c r="PAQ11" s="41"/>
      <c r="PAR11" s="41"/>
      <c r="PAS11" s="41"/>
      <c r="PAT11" s="41"/>
      <c r="PAU11" s="41"/>
      <c r="PAV11" s="41"/>
      <c r="PAW11" s="41"/>
      <c r="PAX11" s="41"/>
      <c r="PAY11" s="41"/>
      <c r="PAZ11" s="41"/>
      <c r="PBA11" s="41"/>
      <c r="PBB11" s="41"/>
      <c r="PBC11" s="41"/>
      <c r="PBD11" s="41"/>
      <c r="PBE11" s="41"/>
      <c r="PBF11" s="41"/>
      <c r="PBG11" s="41"/>
      <c r="PBH11" s="41"/>
      <c r="PBI11" s="41"/>
      <c r="PBJ11" s="41"/>
      <c r="PBK11" s="41"/>
      <c r="PBL11" s="41"/>
      <c r="PBM11" s="41"/>
      <c r="PBN11" s="41"/>
      <c r="PBO11" s="41"/>
      <c r="PBP11" s="41"/>
      <c r="PBQ11" s="41"/>
      <c r="PBR11" s="41"/>
      <c r="PBS11" s="41"/>
      <c r="PBT11" s="41"/>
      <c r="PBU11" s="41"/>
      <c r="PBV11" s="41"/>
      <c r="PBW11" s="41"/>
      <c r="PBX11" s="41"/>
      <c r="PBY11" s="41"/>
      <c r="PBZ11" s="41"/>
      <c r="PCA11" s="41"/>
      <c r="PCB11" s="41"/>
      <c r="PCC11" s="41"/>
      <c r="PCD11" s="41"/>
      <c r="PCE11" s="41"/>
      <c r="PCF11" s="41"/>
      <c r="PCG11" s="41"/>
      <c r="PCH11" s="41"/>
      <c r="PCI11" s="41"/>
      <c r="PCJ11" s="41"/>
      <c r="PCK11" s="41"/>
      <c r="PCL11" s="41"/>
      <c r="PCM11" s="41"/>
      <c r="PCN11" s="41"/>
      <c r="PCO11" s="41"/>
      <c r="PCP11" s="41"/>
      <c r="PCQ11" s="41"/>
      <c r="PCR11" s="41"/>
      <c r="PCS11" s="41"/>
      <c r="PCT11" s="41"/>
      <c r="PCU11" s="41"/>
      <c r="PCV11" s="41"/>
      <c r="PCW11" s="41"/>
      <c r="PCX11" s="41"/>
      <c r="PCY11" s="41"/>
      <c r="PCZ11" s="41"/>
      <c r="PDA11" s="41"/>
      <c r="PDB11" s="41"/>
      <c r="PDC11" s="41"/>
      <c r="PDD11" s="41"/>
      <c r="PDE11" s="41"/>
      <c r="PDF11" s="41"/>
      <c r="PDG11" s="41"/>
      <c r="PDH11" s="41"/>
      <c r="PDI11" s="41"/>
      <c r="PDJ11" s="41"/>
      <c r="PDK11" s="41"/>
      <c r="PDL11" s="41"/>
      <c r="PDM11" s="41"/>
      <c r="PDN11" s="41"/>
      <c r="PDO11" s="41"/>
      <c r="PDP11" s="41"/>
      <c r="PDQ11" s="41"/>
      <c r="PDR11" s="41"/>
      <c r="PDS11" s="41"/>
      <c r="PDT11" s="41"/>
      <c r="PDU11" s="41"/>
      <c r="PDV11" s="41"/>
      <c r="PDW11" s="41"/>
      <c r="PDX11" s="41"/>
      <c r="PDY11" s="41"/>
      <c r="PDZ11" s="41"/>
      <c r="PEA11" s="41"/>
      <c r="PEB11" s="41"/>
      <c r="PEC11" s="41"/>
      <c r="PED11" s="41"/>
      <c r="PEE11" s="41"/>
      <c r="PEF11" s="41"/>
      <c r="PEG11" s="41"/>
      <c r="PEH11" s="41"/>
      <c r="PEI11" s="41"/>
      <c r="PEJ11" s="41"/>
      <c r="PEK11" s="41"/>
      <c r="PEL11" s="41"/>
      <c r="PEM11" s="41"/>
      <c r="PEN11" s="41"/>
      <c r="PEO11" s="41"/>
      <c r="PEP11" s="41"/>
      <c r="PEQ11" s="41"/>
      <c r="PER11" s="41"/>
      <c r="PES11" s="41"/>
      <c r="PET11" s="41"/>
      <c r="PEU11" s="41"/>
      <c r="PEV11" s="41"/>
      <c r="PEW11" s="41"/>
      <c r="PEX11" s="41"/>
      <c r="PEY11" s="41"/>
      <c r="PEZ11" s="41"/>
      <c r="PFA11" s="41"/>
      <c r="PFB11" s="41"/>
      <c r="PFC11" s="41"/>
      <c r="PFD11" s="41"/>
      <c r="PFE11" s="41"/>
      <c r="PFF11" s="41"/>
      <c r="PFG11" s="41"/>
      <c r="PFH11" s="41"/>
      <c r="PFI11" s="41"/>
      <c r="PFJ11" s="41"/>
      <c r="PFK11" s="41"/>
      <c r="PFL11" s="41"/>
      <c r="PFM11" s="41"/>
      <c r="PFN11" s="41"/>
      <c r="PFO11" s="41"/>
      <c r="PFP11" s="41"/>
      <c r="PFQ11" s="41"/>
      <c r="PFR11" s="41"/>
      <c r="PFS11" s="41"/>
      <c r="PFT11" s="41"/>
      <c r="PFU11" s="41"/>
      <c r="PFV11" s="41"/>
      <c r="PFW11" s="41"/>
      <c r="PFX11" s="41"/>
      <c r="PFY11" s="41"/>
      <c r="PFZ11" s="41"/>
      <c r="PGA11" s="41"/>
      <c r="PGB11" s="41"/>
      <c r="PGC11" s="41"/>
      <c r="PGD11" s="41"/>
      <c r="PGE11" s="41"/>
      <c r="PGF11" s="41"/>
      <c r="PGG11" s="41"/>
      <c r="PGH11" s="41"/>
      <c r="PGI11" s="41"/>
      <c r="PGJ11" s="41"/>
      <c r="PGK11" s="41"/>
      <c r="PGL11" s="41"/>
      <c r="PGM11" s="41"/>
      <c r="PGN11" s="41"/>
      <c r="PGO11" s="41"/>
      <c r="PGP11" s="41"/>
      <c r="PGQ11" s="41"/>
      <c r="PGR11" s="41"/>
      <c r="PGS11" s="41"/>
      <c r="PGT11" s="41"/>
      <c r="PGU11" s="41"/>
      <c r="PGV11" s="41"/>
      <c r="PGW11" s="41"/>
      <c r="PGX11" s="41"/>
      <c r="PGY11" s="41"/>
      <c r="PGZ11" s="41"/>
      <c r="PHA11" s="41"/>
      <c r="PHB11" s="41"/>
      <c r="PHC11" s="41"/>
      <c r="PHD11" s="41"/>
      <c r="PHE11" s="41"/>
      <c r="PHF11" s="41"/>
      <c r="PHG11" s="41"/>
      <c r="PHH11" s="41"/>
      <c r="PHI11" s="41"/>
      <c r="PHJ11" s="41"/>
      <c r="PHK11" s="41"/>
      <c r="PHL11" s="41"/>
      <c r="PHM11" s="41"/>
      <c r="PHN11" s="41"/>
      <c r="PHO11" s="41"/>
      <c r="PHP11" s="41"/>
      <c r="PHQ11" s="41"/>
      <c r="PHR11" s="41"/>
      <c r="PHS11" s="41"/>
      <c r="PHT11" s="41"/>
      <c r="PHU11" s="41"/>
      <c r="PHV11" s="41"/>
      <c r="PHW11" s="41"/>
      <c r="PHX11" s="41"/>
      <c r="PHY11" s="41"/>
      <c r="PHZ11" s="41"/>
      <c r="PIA11" s="41"/>
      <c r="PIB11" s="41"/>
      <c r="PIC11" s="41"/>
      <c r="PID11" s="41"/>
      <c r="PIE11" s="41"/>
      <c r="PIF11" s="41"/>
      <c r="PIG11" s="41"/>
      <c r="PIH11" s="41"/>
      <c r="PII11" s="41"/>
      <c r="PIJ11" s="41"/>
      <c r="PIK11" s="41"/>
      <c r="PIL11" s="41"/>
      <c r="PIM11" s="41"/>
      <c r="PIN11" s="41"/>
      <c r="PIO11" s="41"/>
      <c r="PIP11" s="41"/>
      <c r="PIQ11" s="41"/>
      <c r="PIR11" s="41"/>
      <c r="PIS11" s="41"/>
      <c r="PIT11" s="41"/>
      <c r="PIU11" s="41"/>
      <c r="PIV11" s="41"/>
      <c r="PIW11" s="41"/>
      <c r="PIX11" s="41"/>
      <c r="PIY11" s="41"/>
      <c r="PIZ11" s="41"/>
      <c r="PJA11" s="41"/>
      <c r="PJB11" s="41"/>
      <c r="PJC11" s="41"/>
      <c r="PJD11" s="41"/>
      <c r="PJE11" s="41"/>
      <c r="PJF11" s="41"/>
      <c r="PJG11" s="41"/>
      <c r="PJH11" s="41"/>
      <c r="PJI11" s="41"/>
      <c r="PJJ11" s="41"/>
      <c r="PJK11" s="41"/>
      <c r="PJL11" s="41"/>
      <c r="PJM11" s="41"/>
      <c r="PJN11" s="41"/>
      <c r="PJO11" s="41"/>
      <c r="PJP11" s="41"/>
      <c r="PJQ11" s="41"/>
      <c r="PJR11" s="41"/>
      <c r="PJS11" s="41"/>
      <c r="PJT11" s="41"/>
      <c r="PJU11" s="41"/>
      <c r="PJV11" s="41"/>
      <c r="PJW11" s="41"/>
      <c r="PJX11" s="41"/>
      <c r="PJY11" s="41"/>
      <c r="PJZ11" s="41"/>
      <c r="PKA11" s="41"/>
      <c r="PKB11" s="41"/>
      <c r="PKC11" s="41"/>
      <c r="PKD11" s="41"/>
      <c r="PKE11" s="41"/>
      <c r="PKF11" s="41"/>
      <c r="PKG11" s="41"/>
      <c r="PKH11" s="41"/>
      <c r="PKI11" s="41"/>
      <c r="PKJ11" s="41"/>
      <c r="PKK11" s="41"/>
      <c r="PKL11" s="41"/>
      <c r="PKM11" s="41"/>
      <c r="PKN11" s="41"/>
      <c r="PKO11" s="41"/>
      <c r="PKP11" s="41"/>
      <c r="PKQ11" s="41"/>
      <c r="PKR11" s="41"/>
      <c r="PKS11" s="41"/>
      <c r="PKT11" s="41"/>
      <c r="PKU11" s="41"/>
      <c r="PKV11" s="41"/>
      <c r="PKW11" s="41"/>
      <c r="PKX11" s="41"/>
      <c r="PKY11" s="41"/>
      <c r="PKZ11" s="41"/>
      <c r="PLA11" s="41"/>
      <c r="PLB11" s="41"/>
      <c r="PLC11" s="41"/>
      <c r="PLD11" s="41"/>
      <c r="PLE11" s="41"/>
      <c r="PLF11" s="41"/>
      <c r="PLG11" s="41"/>
      <c r="PLH11" s="41"/>
      <c r="PLI11" s="41"/>
      <c r="PLJ11" s="41"/>
      <c r="PLK11" s="41"/>
      <c r="PLL11" s="41"/>
      <c r="PLM11" s="41"/>
      <c r="PLN11" s="41"/>
      <c r="PLO11" s="41"/>
      <c r="PLP11" s="41"/>
      <c r="PLQ11" s="41"/>
      <c r="PLR11" s="41"/>
      <c r="PLS11" s="41"/>
      <c r="PLT11" s="41"/>
      <c r="PLU11" s="41"/>
      <c r="PLV11" s="41"/>
      <c r="PLW11" s="41"/>
      <c r="PLX11" s="41"/>
      <c r="PLY11" s="41"/>
      <c r="PLZ11" s="41"/>
      <c r="PMA11" s="41"/>
      <c r="PMB11" s="41"/>
      <c r="PMC11" s="41"/>
      <c r="PMD11" s="41"/>
      <c r="PME11" s="41"/>
      <c r="PMF11" s="41"/>
      <c r="PMG11" s="41"/>
      <c r="PMH11" s="41"/>
      <c r="PMI11" s="41"/>
      <c r="PMJ11" s="41"/>
      <c r="PMK11" s="41"/>
      <c r="PML11" s="41"/>
      <c r="PMM11" s="41"/>
      <c r="PMN11" s="41"/>
      <c r="PMO11" s="41"/>
      <c r="PMP11" s="41"/>
      <c r="PMQ11" s="41"/>
      <c r="PMR11" s="41"/>
      <c r="PMS11" s="41"/>
      <c r="PMT11" s="41"/>
      <c r="PMU11" s="41"/>
      <c r="PMV11" s="41"/>
      <c r="PMW11" s="41"/>
      <c r="PMX11" s="41"/>
      <c r="PMY11" s="41"/>
      <c r="PMZ11" s="41"/>
      <c r="PNA11" s="41"/>
      <c r="PNB11" s="41"/>
      <c r="PNC11" s="41"/>
      <c r="PND11" s="41"/>
      <c r="PNE11" s="41"/>
      <c r="PNF11" s="41"/>
      <c r="PNG11" s="41"/>
      <c r="PNH11" s="41"/>
      <c r="PNI11" s="41"/>
      <c r="PNJ11" s="41"/>
      <c r="PNK11" s="41"/>
      <c r="PNL11" s="41"/>
      <c r="PNM11" s="41"/>
      <c r="PNN11" s="41"/>
      <c r="PNO11" s="41"/>
      <c r="PNP11" s="41"/>
      <c r="PNQ11" s="41"/>
      <c r="PNR11" s="41"/>
      <c r="PNS11" s="41"/>
      <c r="PNT11" s="41"/>
      <c r="PNU11" s="41"/>
      <c r="PNV11" s="41"/>
      <c r="PNW11" s="41"/>
      <c r="PNX11" s="41"/>
      <c r="PNY11" s="41"/>
      <c r="PNZ11" s="41"/>
      <c r="POA11" s="41"/>
      <c r="POB11" s="41"/>
      <c r="POC11" s="41"/>
      <c r="POD11" s="41"/>
      <c r="POE11" s="41"/>
      <c r="POF11" s="41"/>
      <c r="POG11" s="41"/>
      <c r="POH11" s="41"/>
      <c r="POI11" s="41"/>
      <c r="POJ11" s="41"/>
      <c r="POK11" s="41"/>
      <c r="POL11" s="41"/>
      <c r="POM11" s="41"/>
      <c r="PON11" s="41"/>
      <c r="POO11" s="41"/>
      <c r="POP11" s="41"/>
      <c r="POQ11" s="41"/>
      <c r="POR11" s="41"/>
      <c r="POS11" s="41"/>
      <c r="POT11" s="41"/>
      <c r="POU11" s="41"/>
      <c r="POV11" s="41"/>
      <c r="POW11" s="41"/>
      <c r="POX11" s="41"/>
      <c r="POY11" s="41"/>
      <c r="POZ11" s="41"/>
      <c r="PPA11" s="41"/>
      <c r="PPB11" s="41"/>
      <c r="PPC11" s="41"/>
      <c r="PPD11" s="41"/>
      <c r="PPE11" s="41"/>
      <c r="PPF11" s="41"/>
      <c r="PPG11" s="41"/>
      <c r="PPH11" s="41"/>
      <c r="PPI11" s="41"/>
      <c r="PPJ11" s="41"/>
      <c r="PPK11" s="41"/>
      <c r="PPL11" s="41"/>
      <c r="PPM11" s="41"/>
      <c r="PPN11" s="41"/>
      <c r="PPO11" s="41"/>
      <c r="PPP11" s="41"/>
      <c r="PPQ11" s="41"/>
      <c r="PPR11" s="41"/>
      <c r="PPS11" s="41"/>
      <c r="PPT11" s="41"/>
      <c r="PPU11" s="41"/>
      <c r="PPV11" s="41"/>
      <c r="PPW11" s="41"/>
      <c r="PPX11" s="41"/>
      <c r="PPY11" s="41"/>
      <c r="PPZ11" s="41"/>
      <c r="PQA11" s="41"/>
      <c r="PQB11" s="41"/>
      <c r="PQC11" s="41"/>
      <c r="PQD11" s="41"/>
      <c r="PQE11" s="41"/>
      <c r="PQF11" s="41"/>
      <c r="PQG11" s="41"/>
      <c r="PQH11" s="41"/>
      <c r="PQI11" s="41"/>
      <c r="PQJ11" s="41"/>
      <c r="PQK11" s="41"/>
      <c r="PQL11" s="41"/>
      <c r="PQM11" s="41"/>
      <c r="PQN11" s="41"/>
      <c r="PQO11" s="41"/>
      <c r="PQP11" s="41"/>
      <c r="PQQ11" s="41"/>
      <c r="PQR11" s="41"/>
      <c r="PQS11" s="41"/>
      <c r="PQT11" s="41"/>
      <c r="PQU11" s="41"/>
      <c r="PQV11" s="41"/>
      <c r="PQW11" s="41"/>
      <c r="PQX11" s="41"/>
      <c r="PQY11" s="41"/>
      <c r="PQZ11" s="41"/>
      <c r="PRA11" s="41"/>
      <c r="PRB11" s="41"/>
      <c r="PRC11" s="41"/>
      <c r="PRD11" s="41"/>
      <c r="PRE11" s="41"/>
      <c r="PRF11" s="41"/>
      <c r="PRG11" s="41"/>
      <c r="PRH11" s="41"/>
      <c r="PRI11" s="41"/>
      <c r="PRJ11" s="41"/>
      <c r="PRK11" s="41"/>
      <c r="PRL11" s="41"/>
      <c r="PRM11" s="41"/>
      <c r="PRN11" s="41"/>
      <c r="PRO11" s="41"/>
      <c r="PRP11" s="41"/>
      <c r="PRQ11" s="41"/>
      <c r="PRR11" s="41"/>
      <c r="PRS11" s="41"/>
      <c r="PRT11" s="41"/>
      <c r="PRU11" s="41"/>
      <c r="PRV11" s="41"/>
      <c r="PRW11" s="41"/>
      <c r="PRX11" s="41"/>
      <c r="PRY11" s="41"/>
      <c r="PRZ11" s="41"/>
      <c r="PSA11" s="41"/>
      <c r="PSB11" s="41"/>
      <c r="PSC11" s="41"/>
      <c r="PSD11" s="41"/>
      <c r="PSE11" s="41"/>
      <c r="PSF11" s="41"/>
      <c r="PSG11" s="41"/>
      <c r="PSH11" s="41"/>
      <c r="PSI11" s="41"/>
      <c r="PSJ11" s="41"/>
      <c r="PSK11" s="41"/>
      <c r="PSL11" s="41"/>
      <c r="PSM11" s="41"/>
      <c r="PSN11" s="41"/>
      <c r="PSO11" s="41"/>
      <c r="PSP11" s="41"/>
      <c r="PSQ11" s="41"/>
      <c r="PSR11" s="41"/>
      <c r="PSS11" s="41"/>
      <c r="PST11" s="41"/>
      <c r="PSU11" s="41"/>
      <c r="PSV11" s="41"/>
      <c r="PSW11" s="41"/>
      <c r="PSX11" s="41"/>
      <c r="PSY11" s="41"/>
      <c r="PSZ11" s="41"/>
      <c r="PTA11" s="41"/>
      <c r="PTB11" s="41"/>
      <c r="PTC11" s="41"/>
      <c r="PTD11" s="41"/>
      <c r="PTE11" s="41"/>
      <c r="PTF11" s="41"/>
      <c r="PTG11" s="41"/>
      <c r="PTH11" s="41"/>
      <c r="PTI11" s="41"/>
      <c r="PTJ11" s="41"/>
      <c r="PTK11" s="41"/>
      <c r="PTL11" s="41"/>
      <c r="PTM11" s="41"/>
      <c r="PTN11" s="41"/>
      <c r="PTO11" s="41"/>
      <c r="PTP11" s="41"/>
      <c r="PTQ11" s="41"/>
      <c r="PTR11" s="41"/>
      <c r="PTS11" s="41"/>
      <c r="PTT11" s="41"/>
      <c r="PTU11" s="41"/>
      <c r="PTV11" s="41"/>
      <c r="PTW11" s="41"/>
      <c r="PTX11" s="41"/>
      <c r="PTY11" s="41"/>
      <c r="PTZ11" s="41"/>
      <c r="PUA11" s="41"/>
      <c r="PUB11" s="41"/>
      <c r="PUC11" s="41"/>
      <c r="PUD11" s="41"/>
      <c r="PUE11" s="41"/>
      <c r="PUF11" s="41"/>
      <c r="PUG11" s="41"/>
      <c r="PUH11" s="41"/>
      <c r="PUI11" s="41"/>
      <c r="PUJ11" s="41"/>
      <c r="PUK11" s="41"/>
      <c r="PUL11" s="41"/>
      <c r="PUM11" s="41"/>
      <c r="PUN11" s="41"/>
      <c r="PUO11" s="41"/>
      <c r="PUP11" s="41"/>
      <c r="PUQ11" s="41"/>
      <c r="PUR11" s="41"/>
      <c r="PUS11" s="41"/>
      <c r="PUT11" s="41"/>
      <c r="PUU11" s="41"/>
      <c r="PUV11" s="41"/>
      <c r="PUW11" s="41"/>
      <c r="PUX11" s="41"/>
      <c r="PUY11" s="41"/>
      <c r="PUZ11" s="41"/>
      <c r="PVA11" s="41"/>
      <c r="PVB11" s="41"/>
      <c r="PVC11" s="41"/>
      <c r="PVD11" s="41"/>
      <c r="PVE11" s="41"/>
      <c r="PVF11" s="41"/>
      <c r="PVG11" s="41"/>
      <c r="PVH11" s="41"/>
      <c r="PVI11" s="41"/>
      <c r="PVJ11" s="41"/>
      <c r="PVK11" s="41"/>
      <c r="PVL11" s="41"/>
      <c r="PVM11" s="41"/>
      <c r="PVN11" s="41"/>
      <c r="PVO11" s="41"/>
      <c r="PVP11" s="41"/>
      <c r="PVQ11" s="41"/>
      <c r="PVR11" s="41"/>
      <c r="PVS11" s="41"/>
      <c r="PVT11" s="41"/>
      <c r="PVU11" s="41"/>
      <c r="PVV11" s="41"/>
      <c r="PVW11" s="41"/>
      <c r="PVX11" s="41"/>
      <c r="PVY11" s="41"/>
      <c r="PVZ11" s="41"/>
      <c r="PWA11" s="41"/>
      <c r="PWB11" s="41"/>
      <c r="PWC11" s="41"/>
      <c r="PWD11" s="41"/>
      <c r="PWE11" s="41"/>
      <c r="PWF11" s="41"/>
      <c r="PWG11" s="41"/>
      <c r="PWH11" s="41"/>
      <c r="PWI11" s="41"/>
      <c r="PWJ11" s="41"/>
      <c r="PWK11" s="41"/>
      <c r="PWL11" s="41"/>
      <c r="PWM11" s="41"/>
      <c r="PWN11" s="41"/>
      <c r="PWO11" s="41"/>
      <c r="PWP11" s="41"/>
      <c r="PWQ11" s="41"/>
      <c r="PWR11" s="41"/>
      <c r="PWS11" s="41"/>
      <c r="PWT11" s="41"/>
      <c r="PWU11" s="41"/>
      <c r="PWV11" s="41"/>
      <c r="PWW11" s="41"/>
      <c r="PWX11" s="41"/>
      <c r="PWY11" s="41"/>
      <c r="PWZ11" s="41"/>
      <c r="PXA11" s="41"/>
      <c r="PXB11" s="41"/>
      <c r="PXC11" s="41"/>
      <c r="PXD11" s="41"/>
      <c r="PXE11" s="41"/>
      <c r="PXF11" s="41"/>
      <c r="PXG11" s="41"/>
      <c r="PXH11" s="41"/>
      <c r="PXI11" s="41"/>
      <c r="PXJ11" s="41"/>
      <c r="PXK11" s="41"/>
      <c r="PXL11" s="41"/>
      <c r="PXM11" s="41"/>
      <c r="PXN11" s="41"/>
      <c r="PXO11" s="41"/>
      <c r="PXP11" s="41"/>
      <c r="PXQ11" s="41"/>
      <c r="PXR11" s="41"/>
      <c r="PXS11" s="41"/>
      <c r="PXT11" s="41"/>
      <c r="PXU11" s="41"/>
      <c r="PXV11" s="41"/>
      <c r="PXW11" s="41"/>
      <c r="PXX11" s="41"/>
      <c r="PXY11" s="41"/>
      <c r="PXZ11" s="41"/>
      <c r="PYA11" s="41"/>
      <c r="PYB11" s="41"/>
      <c r="PYC11" s="41"/>
      <c r="PYD11" s="41"/>
      <c r="PYE11" s="41"/>
      <c r="PYF11" s="41"/>
      <c r="PYG11" s="41"/>
      <c r="PYH11" s="41"/>
      <c r="PYI11" s="41"/>
      <c r="PYJ11" s="41"/>
      <c r="PYK11" s="41"/>
      <c r="PYL11" s="41"/>
      <c r="PYM11" s="41"/>
      <c r="PYN11" s="41"/>
      <c r="PYO11" s="41"/>
      <c r="PYP11" s="41"/>
      <c r="PYQ11" s="41"/>
      <c r="PYR11" s="41"/>
      <c r="PYS11" s="41"/>
      <c r="PYT11" s="41"/>
      <c r="PYU11" s="41"/>
      <c r="PYV11" s="41"/>
      <c r="PYW11" s="41"/>
      <c r="PYX11" s="41"/>
      <c r="PYY11" s="41"/>
      <c r="PYZ11" s="41"/>
      <c r="PZA11" s="41"/>
      <c r="PZB11" s="41"/>
      <c r="PZC11" s="41"/>
      <c r="PZD11" s="41"/>
      <c r="PZE11" s="41"/>
      <c r="PZF11" s="41"/>
      <c r="PZG11" s="41"/>
      <c r="PZH11" s="41"/>
      <c r="PZI11" s="41"/>
      <c r="PZJ11" s="41"/>
      <c r="PZK11" s="41"/>
      <c r="PZL11" s="41"/>
      <c r="PZM11" s="41"/>
      <c r="PZN11" s="41"/>
      <c r="PZO11" s="41"/>
      <c r="PZP11" s="41"/>
      <c r="PZQ11" s="41"/>
      <c r="PZR11" s="41"/>
      <c r="PZS11" s="41"/>
      <c r="PZT11" s="41"/>
      <c r="PZU11" s="41"/>
      <c r="PZV11" s="41"/>
      <c r="PZW11" s="41"/>
      <c r="PZX11" s="41"/>
      <c r="PZY11" s="41"/>
      <c r="PZZ11" s="41"/>
      <c r="QAA11" s="41"/>
      <c r="QAB11" s="41"/>
      <c r="QAC11" s="41"/>
      <c r="QAD11" s="41"/>
      <c r="QAE11" s="41"/>
      <c r="QAF11" s="41"/>
      <c r="QAG11" s="41"/>
      <c r="QAH11" s="41"/>
      <c r="QAI11" s="41"/>
      <c r="QAJ11" s="41"/>
      <c r="QAK11" s="41"/>
      <c r="QAL11" s="41"/>
      <c r="QAM11" s="41"/>
      <c r="QAN11" s="41"/>
      <c r="QAO11" s="41"/>
      <c r="QAP11" s="41"/>
      <c r="QAQ11" s="41"/>
      <c r="QAR11" s="41"/>
      <c r="QAS11" s="41"/>
      <c r="QAT11" s="41"/>
      <c r="QAU11" s="41"/>
      <c r="QAV11" s="41"/>
      <c r="QAW11" s="41"/>
      <c r="QAX11" s="41"/>
      <c r="QAY11" s="41"/>
      <c r="QAZ11" s="41"/>
      <c r="QBA11" s="41"/>
      <c r="QBB11" s="41"/>
      <c r="QBC11" s="41"/>
      <c r="QBD11" s="41"/>
      <c r="QBE11" s="41"/>
      <c r="QBF11" s="41"/>
      <c r="QBG11" s="41"/>
      <c r="QBH11" s="41"/>
      <c r="QBI11" s="41"/>
      <c r="QBJ11" s="41"/>
      <c r="QBK11" s="41"/>
      <c r="QBL11" s="41"/>
      <c r="QBM11" s="41"/>
      <c r="QBN11" s="41"/>
      <c r="QBO11" s="41"/>
      <c r="QBP11" s="41"/>
      <c r="QBQ11" s="41"/>
      <c r="QBR11" s="41"/>
      <c r="QBS11" s="41"/>
      <c r="QBT11" s="41"/>
      <c r="QBU11" s="41"/>
      <c r="QBV11" s="41"/>
      <c r="QBW11" s="41"/>
      <c r="QBX11" s="41"/>
      <c r="QBY11" s="41"/>
      <c r="QBZ11" s="41"/>
      <c r="QCA11" s="41"/>
      <c r="QCB11" s="41"/>
      <c r="QCC11" s="41"/>
      <c r="QCD11" s="41"/>
      <c r="QCE11" s="41"/>
      <c r="QCF11" s="41"/>
      <c r="QCG11" s="41"/>
      <c r="QCH11" s="41"/>
      <c r="QCI11" s="41"/>
      <c r="QCJ11" s="41"/>
      <c r="QCK11" s="41"/>
      <c r="QCL11" s="41"/>
      <c r="QCM11" s="41"/>
      <c r="QCN11" s="41"/>
      <c r="QCO11" s="41"/>
      <c r="QCP11" s="41"/>
      <c r="QCQ11" s="41"/>
      <c r="QCR11" s="41"/>
      <c r="QCS11" s="41"/>
      <c r="QCT11" s="41"/>
      <c r="QCU11" s="41"/>
      <c r="QCV11" s="41"/>
      <c r="QCW11" s="41"/>
      <c r="QCX11" s="41"/>
      <c r="QCY11" s="41"/>
      <c r="QCZ11" s="41"/>
      <c r="QDA11" s="41"/>
      <c r="QDB11" s="41"/>
      <c r="QDC11" s="41"/>
      <c r="QDD11" s="41"/>
      <c r="QDE11" s="41"/>
      <c r="QDF11" s="41"/>
      <c r="QDG11" s="41"/>
      <c r="QDH11" s="41"/>
      <c r="QDI11" s="41"/>
      <c r="QDJ11" s="41"/>
      <c r="QDK11" s="41"/>
      <c r="QDL11" s="41"/>
      <c r="QDM11" s="41"/>
      <c r="QDN11" s="41"/>
      <c r="QDO11" s="41"/>
      <c r="QDP11" s="41"/>
      <c r="QDQ11" s="41"/>
      <c r="QDR11" s="41"/>
      <c r="QDS11" s="41"/>
      <c r="QDT11" s="41"/>
      <c r="QDU11" s="41"/>
      <c r="QDV11" s="41"/>
      <c r="QDW11" s="41"/>
      <c r="QDX11" s="41"/>
      <c r="QDY11" s="41"/>
      <c r="QDZ11" s="41"/>
      <c r="QEA11" s="41"/>
      <c r="QEB11" s="41"/>
      <c r="QEC11" s="41"/>
      <c r="QED11" s="41"/>
      <c r="QEE11" s="41"/>
      <c r="QEF11" s="41"/>
      <c r="QEG11" s="41"/>
      <c r="QEH11" s="41"/>
      <c r="QEI11" s="41"/>
      <c r="QEJ11" s="41"/>
      <c r="QEK11" s="41"/>
      <c r="QEL11" s="41"/>
      <c r="QEM11" s="41"/>
      <c r="QEN11" s="41"/>
      <c r="QEO11" s="41"/>
      <c r="QEP11" s="41"/>
      <c r="QEQ11" s="41"/>
      <c r="QER11" s="41"/>
      <c r="QES11" s="41"/>
      <c r="QET11" s="41"/>
      <c r="QEU11" s="41"/>
      <c r="QEV11" s="41"/>
      <c r="QEW11" s="41"/>
      <c r="QEX11" s="41"/>
      <c r="QEY11" s="41"/>
      <c r="QEZ11" s="41"/>
      <c r="QFA11" s="41"/>
      <c r="QFB11" s="41"/>
      <c r="QFC11" s="41"/>
      <c r="QFD11" s="41"/>
      <c r="QFE11" s="41"/>
      <c r="QFF11" s="41"/>
      <c r="QFG11" s="41"/>
      <c r="QFH11" s="41"/>
      <c r="QFI11" s="41"/>
      <c r="QFJ11" s="41"/>
      <c r="QFK11" s="41"/>
      <c r="QFL11" s="41"/>
      <c r="QFM11" s="41"/>
      <c r="QFN11" s="41"/>
      <c r="QFO11" s="41"/>
      <c r="QFP11" s="41"/>
      <c r="QFQ11" s="41"/>
      <c r="QFR11" s="41"/>
      <c r="QFS11" s="41"/>
      <c r="QFT11" s="41"/>
      <c r="QFU11" s="41"/>
      <c r="QFV11" s="41"/>
      <c r="QFW11" s="41"/>
      <c r="QFX11" s="41"/>
      <c r="QFY11" s="41"/>
      <c r="QFZ11" s="41"/>
      <c r="QGA11" s="41"/>
      <c r="QGB11" s="41"/>
      <c r="QGC11" s="41"/>
      <c r="QGD11" s="41"/>
      <c r="QGE11" s="41"/>
      <c r="QGF11" s="41"/>
      <c r="QGG11" s="41"/>
      <c r="QGH11" s="41"/>
      <c r="QGI11" s="41"/>
      <c r="QGJ11" s="41"/>
      <c r="QGK11" s="41"/>
      <c r="QGL11" s="41"/>
      <c r="QGM11" s="41"/>
      <c r="QGN11" s="41"/>
      <c r="QGO11" s="41"/>
      <c r="QGP11" s="41"/>
      <c r="QGQ11" s="41"/>
      <c r="QGR11" s="41"/>
      <c r="QGS11" s="41"/>
      <c r="QGT11" s="41"/>
      <c r="QGU11" s="41"/>
      <c r="QGV11" s="41"/>
      <c r="QGW11" s="41"/>
      <c r="QGX11" s="41"/>
      <c r="QGY11" s="41"/>
      <c r="QGZ11" s="41"/>
      <c r="QHA11" s="41"/>
      <c r="QHB11" s="41"/>
      <c r="QHC11" s="41"/>
      <c r="QHD11" s="41"/>
      <c r="QHE11" s="41"/>
      <c r="QHF11" s="41"/>
      <c r="QHG11" s="41"/>
      <c r="QHH11" s="41"/>
      <c r="QHI11" s="41"/>
      <c r="QHJ11" s="41"/>
      <c r="QHK11" s="41"/>
      <c r="QHL11" s="41"/>
      <c r="QHM11" s="41"/>
      <c r="QHN11" s="41"/>
      <c r="QHO11" s="41"/>
      <c r="QHP11" s="41"/>
      <c r="QHQ11" s="41"/>
      <c r="QHR11" s="41"/>
      <c r="QHS11" s="41"/>
      <c r="QHT11" s="41"/>
      <c r="QHU11" s="41"/>
      <c r="QHV11" s="41"/>
      <c r="QHW11" s="41"/>
      <c r="QHX11" s="41"/>
      <c r="QHY11" s="41"/>
      <c r="QHZ11" s="41"/>
      <c r="QIA11" s="41"/>
      <c r="QIB11" s="41"/>
      <c r="QIC11" s="41"/>
      <c r="QID11" s="41"/>
      <c r="QIE11" s="41"/>
      <c r="QIF11" s="41"/>
      <c r="QIG11" s="41"/>
      <c r="QIH11" s="41"/>
      <c r="QII11" s="41"/>
      <c r="QIJ11" s="41"/>
      <c r="QIK11" s="41"/>
      <c r="QIL11" s="41"/>
      <c r="QIM11" s="41"/>
      <c r="QIN11" s="41"/>
      <c r="QIO11" s="41"/>
      <c r="QIP11" s="41"/>
      <c r="QIQ11" s="41"/>
      <c r="QIR11" s="41"/>
      <c r="QIS11" s="41"/>
      <c r="QIT11" s="41"/>
      <c r="QIU11" s="41"/>
      <c r="QIV11" s="41"/>
      <c r="QIW11" s="41"/>
      <c r="QIX11" s="41"/>
      <c r="QIY11" s="41"/>
      <c r="QIZ11" s="41"/>
      <c r="QJA11" s="41"/>
      <c r="QJB11" s="41"/>
      <c r="QJC11" s="41"/>
      <c r="QJD11" s="41"/>
      <c r="QJE11" s="41"/>
      <c r="QJF11" s="41"/>
      <c r="QJG11" s="41"/>
      <c r="QJH11" s="41"/>
      <c r="QJI11" s="41"/>
      <c r="QJJ11" s="41"/>
      <c r="QJK11" s="41"/>
      <c r="QJL11" s="41"/>
      <c r="QJM11" s="41"/>
      <c r="QJN11" s="41"/>
      <c r="QJO11" s="41"/>
      <c r="QJP11" s="41"/>
      <c r="QJQ11" s="41"/>
      <c r="QJR11" s="41"/>
      <c r="QJS11" s="41"/>
      <c r="QJT11" s="41"/>
      <c r="QJU11" s="41"/>
      <c r="QJV11" s="41"/>
      <c r="QJW11" s="41"/>
      <c r="QJX11" s="41"/>
      <c r="QJY11" s="41"/>
      <c r="QJZ11" s="41"/>
      <c r="QKA11" s="41"/>
      <c r="QKB11" s="41"/>
      <c r="QKC11" s="41"/>
      <c r="QKD11" s="41"/>
      <c r="QKE11" s="41"/>
      <c r="QKF11" s="41"/>
      <c r="QKG11" s="41"/>
      <c r="QKH11" s="41"/>
      <c r="QKI11" s="41"/>
      <c r="QKJ11" s="41"/>
      <c r="QKK11" s="41"/>
      <c r="QKL11" s="41"/>
      <c r="QKM11" s="41"/>
      <c r="QKN11" s="41"/>
      <c r="QKO11" s="41"/>
      <c r="QKP11" s="41"/>
      <c r="QKQ11" s="41"/>
      <c r="QKR11" s="41"/>
      <c r="QKS11" s="41"/>
      <c r="QKT11" s="41"/>
      <c r="QKU11" s="41"/>
      <c r="QKV11" s="41"/>
      <c r="QKW11" s="41"/>
      <c r="QKX11" s="41"/>
      <c r="QKY11" s="41"/>
      <c r="QKZ11" s="41"/>
      <c r="QLA11" s="41"/>
      <c r="QLB11" s="41"/>
      <c r="QLC11" s="41"/>
      <c r="QLD11" s="41"/>
      <c r="QLE11" s="41"/>
      <c r="QLF11" s="41"/>
      <c r="QLG11" s="41"/>
      <c r="QLH11" s="41"/>
      <c r="QLI11" s="41"/>
      <c r="QLJ11" s="41"/>
      <c r="QLK11" s="41"/>
      <c r="QLL11" s="41"/>
      <c r="QLM11" s="41"/>
      <c r="QLN11" s="41"/>
      <c r="QLO11" s="41"/>
      <c r="QLP11" s="41"/>
      <c r="QLQ11" s="41"/>
      <c r="QLR11" s="41"/>
      <c r="QLS11" s="41"/>
      <c r="QLT11" s="41"/>
      <c r="QLU11" s="41"/>
      <c r="QLV11" s="41"/>
      <c r="QLW11" s="41"/>
      <c r="QLX11" s="41"/>
      <c r="QLY11" s="41"/>
      <c r="QLZ11" s="41"/>
      <c r="QMA11" s="41"/>
      <c r="QMB11" s="41"/>
      <c r="QMC11" s="41"/>
      <c r="QMD11" s="41"/>
      <c r="QME11" s="41"/>
      <c r="QMF11" s="41"/>
      <c r="QMG11" s="41"/>
      <c r="QMH11" s="41"/>
      <c r="QMI11" s="41"/>
      <c r="QMJ11" s="41"/>
      <c r="QMK11" s="41"/>
      <c r="QML11" s="41"/>
      <c r="QMM11" s="41"/>
      <c r="QMN11" s="41"/>
      <c r="QMO11" s="41"/>
      <c r="QMP11" s="41"/>
      <c r="QMQ11" s="41"/>
      <c r="QMR11" s="41"/>
      <c r="QMS11" s="41"/>
      <c r="QMT11" s="41"/>
      <c r="QMU11" s="41"/>
      <c r="QMV11" s="41"/>
      <c r="QMW11" s="41"/>
      <c r="QMX11" s="41"/>
      <c r="QMY11" s="41"/>
      <c r="QMZ11" s="41"/>
      <c r="QNA11" s="41"/>
      <c r="QNB11" s="41"/>
      <c r="QNC11" s="41"/>
      <c r="QND11" s="41"/>
      <c r="QNE11" s="41"/>
      <c r="QNF11" s="41"/>
      <c r="QNG11" s="41"/>
      <c r="QNH11" s="41"/>
      <c r="QNI11" s="41"/>
      <c r="QNJ11" s="41"/>
      <c r="QNK11" s="41"/>
      <c r="QNL11" s="41"/>
      <c r="QNM11" s="41"/>
      <c r="QNN11" s="41"/>
      <c r="QNO11" s="41"/>
      <c r="QNP11" s="41"/>
      <c r="QNQ11" s="41"/>
      <c r="QNR11" s="41"/>
      <c r="QNS11" s="41"/>
      <c r="QNT11" s="41"/>
      <c r="QNU11" s="41"/>
      <c r="QNV11" s="41"/>
      <c r="QNW11" s="41"/>
      <c r="QNX11" s="41"/>
      <c r="QNY11" s="41"/>
      <c r="QNZ11" s="41"/>
      <c r="QOA11" s="41"/>
      <c r="QOB11" s="41"/>
      <c r="QOC11" s="41"/>
      <c r="QOD11" s="41"/>
      <c r="QOE11" s="41"/>
      <c r="QOF11" s="41"/>
      <c r="QOG11" s="41"/>
      <c r="QOH11" s="41"/>
      <c r="QOI11" s="41"/>
      <c r="QOJ11" s="41"/>
      <c r="QOK11" s="41"/>
      <c r="QOL11" s="41"/>
      <c r="QOM11" s="41"/>
      <c r="QON11" s="41"/>
      <c r="QOO11" s="41"/>
      <c r="QOP11" s="41"/>
      <c r="QOQ11" s="41"/>
      <c r="QOR11" s="41"/>
      <c r="QOS11" s="41"/>
      <c r="QOT11" s="41"/>
      <c r="QOU11" s="41"/>
      <c r="QOV11" s="41"/>
      <c r="QOW11" s="41"/>
      <c r="QOX11" s="41"/>
      <c r="QOY11" s="41"/>
      <c r="QOZ11" s="41"/>
      <c r="QPA11" s="41"/>
      <c r="QPB11" s="41"/>
      <c r="QPC11" s="41"/>
      <c r="QPD11" s="41"/>
      <c r="QPE11" s="41"/>
      <c r="QPF11" s="41"/>
      <c r="QPG11" s="41"/>
      <c r="QPH11" s="41"/>
      <c r="QPI11" s="41"/>
      <c r="QPJ11" s="41"/>
      <c r="QPK11" s="41"/>
      <c r="QPL11" s="41"/>
      <c r="QPM11" s="41"/>
      <c r="QPN11" s="41"/>
      <c r="QPO11" s="41"/>
      <c r="QPP11" s="41"/>
      <c r="QPQ11" s="41"/>
      <c r="QPR11" s="41"/>
      <c r="QPS11" s="41"/>
      <c r="QPT11" s="41"/>
      <c r="QPU11" s="41"/>
      <c r="QPV11" s="41"/>
      <c r="QPW11" s="41"/>
      <c r="QPX11" s="41"/>
      <c r="QPY11" s="41"/>
      <c r="QPZ11" s="41"/>
      <c r="QQA11" s="41"/>
      <c r="QQB11" s="41"/>
      <c r="QQC11" s="41"/>
      <c r="QQD11" s="41"/>
      <c r="QQE11" s="41"/>
      <c r="QQF11" s="41"/>
      <c r="QQG11" s="41"/>
      <c r="QQH11" s="41"/>
      <c r="QQI11" s="41"/>
      <c r="QQJ11" s="41"/>
      <c r="QQK11" s="41"/>
      <c r="QQL11" s="41"/>
      <c r="QQM11" s="41"/>
      <c r="QQN11" s="41"/>
      <c r="QQO11" s="41"/>
      <c r="QQP11" s="41"/>
      <c r="QQQ11" s="41"/>
      <c r="QQR11" s="41"/>
      <c r="QQS11" s="41"/>
      <c r="QQT11" s="41"/>
      <c r="QQU11" s="41"/>
      <c r="QQV11" s="41"/>
      <c r="QQW11" s="41"/>
      <c r="QQX11" s="41"/>
      <c r="QQY11" s="41"/>
      <c r="QQZ11" s="41"/>
      <c r="QRA11" s="41"/>
      <c r="QRB11" s="41"/>
      <c r="QRC11" s="41"/>
      <c r="QRD11" s="41"/>
      <c r="QRE11" s="41"/>
      <c r="QRF11" s="41"/>
      <c r="QRG11" s="41"/>
      <c r="QRH11" s="41"/>
      <c r="QRI11" s="41"/>
      <c r="QRJ11" s="41"/>
      <c r="QRK11" s="41"/>
      <c r="QRL11" s="41"/>
      <c r="QRM11" s="41"/>
      <c r="QRN11" s="41"/>
      <c r="QRO11" s="41"/>
      <c r="QRP11" s="41"/>
      <c r="QRQ11" s="41"/>
      <c r="QRR11" s="41"/>
      <c r="QRS11" s="41"/>
      <c r="QRT11" s="41"/>
      <c r="QRU11" s="41"/>
      <c r="QRV11" s="41"/>
      <c r="QRW11" s="41"/>
      <c r="QRX11" s="41"/>
      <c r="QRY11" s="41"/>
      <c r="QRZ11" s="41"/>
      <c r="QSA11" s="41"/>
      <c r="QSB11" s="41"/>
      <c r="QSC11" s="41"/>
      <c r="QSD11" s="41"/>
      <c r="QSE11" s="41"/>
      <c r="QSF11" s="41"/>
      <c r="QSG11" s="41"/>
      <c r="QSH11" s="41"/>
      <c r="QSI11" s="41"/>
      <c r="QSJ11" s="41"/>
      <c r="QSK11" s="41"/>
      <c r="QSL11" s="41"/>
      <c r="QSM11" s="41"/>
      <c r="QSN11" s="41"/>
      <c r="QSO11" s="41"/>
      <c r="QSP11" s="41"/>
      <c r="QSQ11" s="41"/>
      <c r="QSR11" s="41"/>
      <c r="QSS11" s="41"/>
      <c r="QST11" s="41"/>
      <c r="QSU11" s="41"/>
      <c r="QSV11" s="41"/>
      <c r="QSW11" s="41"/>
      <c r="QSX11" s="41"/>
      <c r="QSY11" s="41"/>
      <c r="QSZ11" s="41"/>
      <c r="QTA11" s="41"/>
      <c r="QTB11" s="41"/>
      <c r="QTC11" s="41"/>
      <c r="QTD11" s="41"/>
      <c r="QTE11" s="41"/>
      <c r="QTF11" s="41"/>
      <c r="QTG11" s="41"/>
      <c r="QTH11" s="41"/>
      <c r="QTI11" s="41"/>
      <c r="QTJ11" s="41"/>
      <c r="QTK11" s="41"/>
      <c r="QTL11" s="41"/>
      <c r="QTM11" s="41"/>
      <c r="QTN11" s="41"/>
      <c r="QTO11" s="41"/>
      <c r="QTP11" s="41"/>
      <c r="QTQ11" s="41"/>
      <c r="QTR11" s="41"/>
      <c r="QTS11" s="41"/>
      <c r="QTT11" s="41"/>
      <c r="QTU11" s="41"/>
      <c r="QTV11" s="41"/>
      <c r="QTW11" s="41"/>
      <c r="QTX11" s="41"/>
      <c r="QTY11" s="41"/>
      <c r="QTZ11" s="41"/>
      <c r="QUA11" s="41"/>
      <c r="QUB11" s="41"/>
      <c r="QUC11" s="41"/>
      <c r="QUD11" s="41"/>
      <c r="QUE11" s="41"/>
      <c r="QUF11" s="41"/>
      <c r="QUG11" s="41"/>
      <c r="QUH11" s="41"/>
      <c r="QUI11" s="41"/>
      <c r="QUJ11" s="41"/>
      <c r="QUK11" s="41"/>
      <c r="QUL11" s="41"/>
      <c r="QUM11" s="41"/>
      <c r="QUN11" s="41"/>
      <c r="QUO11" s="41"/>
      <c r="QUP11" s="41"/>
      <c r="QUQ11" s="41"/>
      <c r="QUR11" s="41"/>
      <c r="QUS11" s="41"/>
      <c r="QUT11" s="41"/>
      <c r="QUU11" s="41"/>
      <c r="QUV11" s="41"/>
      <c r="QUW11" s="41"/>
      <c r="QUX11" s="41"/>
      <c r="QUY11" s="41"/>
      <c r="QUZ11" s="41"/>
      <c r="QVA11" s="41"/>
      <c r="QVB11" s="41"/>
      <c r="QVC11" s="41"/>
      <c r="QVD11" s="41"/>
      <c r="QVE11" s="41"/>
      <c r="QVF11" s="41"/>
      <c r="QVG11" s="41"/>
      <c r="QVH11" s="41"/>
      <c r="QVI11" s="41"/>
      <c r="QVJ11" s="41"/>
      <c r="QVK11" s="41"/>
      <c r="QVL11" s="41"/>
      <c r="QVM11" s="41"/>
      <c r="QVN11" s="41"/>
      <c r="QVO11" s="41"/>
      <c r="QVP11" s="41"/>
      <c r="QVQ11" s="41"/>
      <c r="QVR11" s="41"/>
      <c r="QVS11" s="41"/>
      <c r="QVT11" s="41"/>
      <c r="QVU11" s="41"/>
      <c r="QVV11" s="41"/>
      <c r="QVW11" s="41"/>
      <c r="QVX11" s="41"/>
      <c r="QVY11" s="41"/>
      <c r="QVZ11" s="41"/>
      <c r="QWA11" s="41"/>
      <c r="QWB11" s="41"/>
      <c r="QWC11" s="41"/>
      <c r="QWD11" s="41"/>
      <c r="QWE11" s="41"/>
      <c r="QWF11" s="41"/>
      <c r="QWG11" s="41"/>
      <c r="QWH11" s="41"/>
      <c r="QWI11" s="41"/>
      <c r="QWJ11" s="41"/>
      <c r="QWK11" s="41"/>
      <c r="QWL11" s="41"/>
      <c r="QWM11" s="41"/>
      <c r="QWN11" s="41"/>
      <c r="QWO11" s="41"/>
      <c r="QWP11" s="41"/>
      <c r="QWQ11" s="41"/>
      <c r="QWR11" s="41"/>
      <c r="QWS11" s="41"/>
      <c r="QWT11" s="41"/>
      <c r="QWU11" s="41"/>
      <c r="QWV11" s="41"/>
      <c r="QWW11" s="41"/>
      <c r="QWX11" s="41"/>
      <c r="QWY11" s="41"/>
      <c r="QWZ11" s="41"/>
      <c r="QXA11" s="41"/>
      <c r="QXB11" s="41"/>
      <c r="QXC11" s="41"/>
      <c r="QXD11" s="41"/>
      <c r="QXE11" s="41"/>
      <c r="QXF11" s="41"/>
      <c r="QXG11" s="41"/>
      <c r="QXH11" s="41"/>
      <c r="QXI11" s="41"/>
      <c r="QXJ11" s="41"/>
      <c r="QXK11" s="41"/>
      <c r="QXL11" s="41"/>
      <c r="QXM11" s="41"/>
      <c r="QXN11" s="41"/>
      <c r="QXO11" s="41"/>
      <c r="QXP11" s="41"/>
      <c r="QXQ11" s="41"/>
      <c r="QXR11" s="41"/>
      <c r="QXS11" s="41"/>
      <c r="QXT11" s="41"/>
      <c r="QXU11" s="41"/>
      <c r="QXV11" s="41"/>
      <c r="QXW11" s="41"/>
      <c r="QXX11" s="41"/>
      <c r="QXY11" s="41"/>
      <c r="QXZ11" s="41"/>
      <c r="QYA11" s="41"/>
      <c r="QYB11" s="41"/>
      <c r="QYC11" s="41"/>
      <c r="QYD11" s="41"/>
      <c r="QYE11" s="41"/>
      <c r="QYF11" s="41"/>
      <c r="QYG11" s="41"/>
      <c r="QYH11" s="41"/>
      <c r="QYI11" s="41"/>
      <c r="QYJ11" s="41"/>
      <c r="QYK11" s="41"/>
      <c r="QYL11" s="41"/>
      <c r="QYM11" s="41"/>
      <c r="QYN11" s="41"/>
      <c r="QYO11" s="41"/>
      <c r="QYP11" s="41"/>
      <c r="QYQ11" s="41"/>
      <c r="QYR11" s="41"/>
      <c r="QYS11" s="41"/>
      <c r="QYT11" s="41"/>
      <c r="QYU11" s="41"/>
      <c r="QYV11" s="41"/>
      <c r="QYW11" s="41"/>
      <c r="QYX11" s="41"/>
      <c r="QYY11" s="41"/>
      <c r="QYZ11" s="41"/>
      <c r="QZA11" s="41"/>
      <c r="QZB11" s="41"/>
      <c r="QZC11" s="41"/>
      <c r="QZD11" s="41"/>
      <c r="QZE11" s="41"/>
      <c r="QZF11" s="41"/>
      <c r="QZG11" s="41"/>
      <c r="QZH11" s="41"/>
      <c r="QZI11" s="41"/>
      <c r="QZJ11" s="41"/>
      <c r="QZK11" s="41"/>
      <c r="QZL11" s="41"/>
      <c r="QZM11" s="41"/>
      <c r="QZN11" s="41"/>
      <c r="QZO11" s="41"/>
      <c r="QZP11" s="41"/>
      <c r="QZQ11" s="41"/>
      <c r="QZR11" s="41"/>
      <c r="QZS11" s="41"/>
      <c r="QZT11" s="41"/>
      <c r="QZU11" s="41"/>
      <c r="QZV11" s="41"/>
      <c r="QZW11" s="41"/>
      <c r="QZX11" s="41"/>
      <c r="QZY11" s="41"/>
      <c r="QZZ11" s="41"/>
      <c r="RAA11" s="41"/>
      <c r="RAB11" s="41"/>
      <c r="RAC11" s="41"/>
      <c r="RAD11" s="41"/>
      <c r="RAE11" s="41"/>
      <c r="RAF11" s="41"/>
      <c r="RAG11" s="41"/>
      <c r="RAH11" s="41"/>
      <c r="RAI11" s="41"/>
      <c r="RAJ11" s="41"/>
      <c r="RAK11" s="41"/>
      <c r="RAL11" s="41"/>
      <c r="RAM11" s="41"/>
      <c r="RAN11" s="41"/>
      <c r="RAO11" s="41"/>
      <c r="RAP11" s="41"/>
      <c r="RAQ11" s="41"/>
      <c r="RAR11" s="41"/>
      <c r="RAS11" s="41"/>
      <c r="RAT11" s="41"/>
      <c r="RAU11" s="41"/>
      <c r="RAV11" s="41"/>
      <c r="RAW11" s="41"/>
      <c r="RAX11" s="41"/>
      <c r="RAY11" s="41"/>
      <c r="RAZ11" s="41"/>
      <c r="RBA11" s="41"/>
      <c r="RBB11" s="41"/>
      <c r="RBC11" s="41"/>
      <c r="RBD11" s="41"/>
      <c r="RBE11" s="41"/>
      <c r="RBF11" s="41"/>
      <c r="RBG11" s="41"/>
      <c r="RBH11" s="41"/>
      <c r="RBI11" s="41"/>
      <c r="RBJ11" s="41"/>
      <c r="RBK11" s="41"/>
      <c r="RBL11" s="41"/>
      <c r="RBM11" s="41"/>
      <c r="RBN11" s="41"/>
      <c r="RBO11" s="41"/>
      <c r="RBP11" s="41"/>
      <c r="RBQ11" s="41"/>
      <c r="RBR11" s="41"/>
      <c r="RBS11" s="41"/>
      <c r="RBT11" s="41"/>
      <c r="RBU11" s="41"/>
      <c r="RBV11" s="41"/>
      <c r="RBW11" s="41"/>
      <c r="RBX11" s="41"/>
      <c r="RBY11" s="41"/>
      <c r="RBZ11" s="41"/>
      <c r="RCA11" s="41"/>
      <c r="RCB11" s="41"/>
      <c r="RCC11" s="41"/>
      <c r="RCD11" s="41"/>
      <c r="RCE11" s="41"/>
      <c r="RCF11" s="41"/>
      <c r="RCG11" s="41"/>
      <c r="RCH11" s="41"/>
      <c r="RCI11" s="41"/>
      <c r="RCJ11" s="41"/>
      <c r="RCK11" s="41"/>
      <c r="RCL11" s="41"/>
      <c r="RCM11" s="41"/>
      <c r="RCN11" s="41"/>
      <c r="RCO11" s="41"/>
      <c r="RCP11" s="41"/>
      <c r="RCQ11" s="41"/>
      <c r="RCR11" s="41"/>
      <c r="RCS11" s="41"/>
      <c r="RCT11" s="41"/>
      <c r="RCU11" s="41"/>
      <c r="RCV11" s="41"/>
      <c r="RCW11" s="41"/>
      <c r="RCX11" s="41"/>
      <c r="RCY11" s="41"/>
      <c r="RCZ11" s="41"/>
      <c r="RDA11" s="41"/>
      <c r="RDB11" s="41"/>
      <c r="RDC11" s="41"/>
      <c r="RDD11" s="41"/>
      <c r="RDE11" s="41"/>
      <c r="RDF11" s="41"/>
      <c r="RDG11" s="41"/>
      <c r="RDH11" s="41"/>
      <c r="RDI11" s="41"/>
      <c r="RDJ11" s="41"/>
      <c r="RDK11" s="41"/>
      <c r="RDL11" s="41"/>
      <c r="RDM11" s="41"/>
      <c r="RDN11" s="41"/>
      <c r="RDO11" s="41"/>
      <c r="RDP11" s="41"/>
      <c r="RDQ11" s="41"/>
      <c r="RDR11" s="41"/>
      <c r="RDS11" s="41"/>
      <c r="RDT11" s="41"/>
      <c r="RDU11" s="41"/>
      <c r="RDV11" s="41"/>
      <c r="RDW11" s="41"/>
      <c r="RDX11" s="41"/>
      <c r="RDY11" s="41"/>
      <c r="RDZ11" s="41"/>
      <c r="REA11" s="41"/>
      <c r="REB11" s="41"/>
      <c r="REC11" s="41"/>
      <c r="RED11" s="41"/>
      <c r="REE11" s="41"/>
      <c r="REF11" s="41"/>
      <c r="REG11" s="41"/>
      <c r="REH11" s="41"/>
      <c r="REI11" s="41"/>
      <c r="REJ11" s="41"/>
      <c r="REK11" s="41"/>
      <c r="REL11" s="41"/>
      <c r="REM11" s="41"/>
      <c r="REN11" s="41"/>
      <c r="REO11" s="41"/>
      <c r="REP11" s="41"/>
      <c r="REQ11" s="41"/>
      <c r="RER11" s="41"/>
      <c r="RES11" s="41"/>
      <c r="RET11" s="41"/>
      <c r="REU11" s="41"/>
      <c r="REV11" s="41"/>
      <c r="REW11" s="41"/>
      <c r="REX11" s="41"/>
      <c r="REY11" s="41"/>
      <c r="REZ11" s="41"/>
      <c r="RFA11" s="41"/>
      <c r="RFB11" s="41"/>
      <c r="RFC11" s="41"/>
      <c r="RFD11" s="41"/>
      <c r="RFE11" s="41"/>
      <c r="RFF11" s="41"/>
      <c r="RFG11" s="41"/>
      <c r="RFH11" s="41"/>
      <c r="RFI11" s="41"/>
      <c r="RFJ11" s="41"/>
      <c r="RFK11" s="41"/>
      <c r="RFL11" s="41"/>
      <c r="RFM11" s="41"/>
      <c r="RFN11" s="41"/>
      <c r="RFO11" s="41"/>
      <c r="RFP11" s="41"/>
      <c r="RFQ11" s="41"/>
      <c r="RFR11" s="41"/>
      <c r="RFS11" s="41"/>
      <c r="RFT11" s="41"/>
      <c r="RFU11" s="41"/>
      <c r="RFV11" s="41"/>
      <c r="RFW11" s="41"/>
      <c r="RFX11" s="41"/>
      <c r="RFY11" s="41"/>
      <c r="RFZ11" s="41"/>
      <c r="RGA11" s="41"/>
      <c r="RGB11" s="41"/>
      <c r="RGC11" s="41"/>
      <c r="RGD11" s="41"/>
      <c r="RGE11" s="41"/>
      <c r="RGF11" s="41"/>
      <c r="RGG11" s="41"/>
      <c r="RGH11" s="41"/>
      <c r="RGI11" s="41"/>
      <c r="RGJ11" s="41"/>
      <c r="RGK11" s="41"/>
      <c r="RGL11" s="41"/>
      <c r="RGM11" s="41"/>
      <c r="RGN11" s="41"/>
      <c r="RGO11" s="41"/>
      <c r="RGP11" s="41"/>
      <c r="RGQ11" s="41"/>
      <c r="RGR11" s="41"/>
      <c r="RGS11" s="41"/>
      <c r="RGT11" s="41"/>
      <c r="RGU11" s="41"/>
      <c r="RGV11" s="41"/>
      <c r="RGW11" s="41"/>
      <c r="RGX11" s="41"/>
      <c r="RGY11" s="41"/>
      <c r="RGZ11" s="41"/>
      <c r="RHA11" s="41"/>
      <c r="RHB11" s="41"/>
      <c r="RHC11" s="41"/>
      <c r="RHD11" s="41"/>
      <c r="RHE11" s="41"/>
      <c r="RHF11" s="41"/>
      <c r="RHG11" s="41"/>
      <c r="RHH11" s="41"/>
      <c r="RHI11" s="41"/>
      <c r="RHJ11" s="41"/>
      <c r="RHK11" s="41"/>
      <c r="RHL11" s="41"/>
      <c r="RHM11" s="41"/>
      <c r="RHN11" s="41"/>
      <c r="RHO11" s="41"/>
      <c r="RHP11" s="41"/>
      <c r="RHQ11" s="41"/>
      <c r="RHR11" s="41"/>
      <c r="RHS11" s="41"/>
      <c r="RHT11" s="41"/>
      <c r="RHU11" s="41"/>
      <c r="RHV11" s="41"/>
      <c r="RHW11" s="41"/>
      <c r="RHX11" s="41"/>
      <c r="RHY11" s="41"/>
      <c r="RHZ11" s="41"/>
      <c r="RIA11" s="41"/>
      <c r="RIB11" s="41"/>
      <c r="RIC11" s="41"/>
      <c r="RID11" s="41"/>
      <c r="RIE11" s="41"/>
      <c r="RIF11" s="41"/>
      <c r="RIG11" s="41"/>
      <c r="RIH11" s="41"/>
      <c r="RII11" s="41"/>
      <c r="RIJ11" s="41"/>
      <c r="RIK11" s="41"/>
      <c r="RIL11" s="41"/>
      <c r="RIM11" s="41"/>
      <c r="RIN11" s="41"/>
      <c r="RIO11" s="41"/>
      <c r="RIP11" s="41"/>
      <c r="RIQ11" s="41"/>
      <c r="RIR11" s="41"/>
      <c r="RIS11" s="41"/>
      <c r="RIT11" s="41"/>
      <c r="RIU11" s="41"/>
      <c r="RIV11" s="41"/>
      <c r="RIW11" s="41"/>
      <c r="RIX11" s="41"/>
      <c r="RIY11" s="41"/>
      <c r="RIZ11" s="41"/>
      <c r="RJA11" s="41"/>
      <c r="RJB11" s="41"/>
      <c r="RJC11" s="41"/>
      <c r="RJD11" s="41"/>
      <c r="RJE11" s="41"/>
      <c r="RJF11" s="41"/>
      <c r="RJG11" s="41"/>
      <c r="RJH11" s="41"/>
      <c r="RJI11" s="41"/>
      <c r="RJJ11" s="41"/>
      <c r="RJK11" s="41"/>
      <c r="RJL11" s="41"/>
      <c r="RJM11" s="41"/>
      <c r="RJN11" s="41"/>
      <c r="RJO11" s="41"/>
      <c r="RJP11" s="41"/>
      <c r="RJQ11" s="41"/>
      <c r="RJR11" s="41"/>
      <c r="RJS11" s="41"/>
      <c r="RJT11" s="41"/>
      <c r="RJU11" s="41"/>
      <c r="RJV11" s="41"/>
      <c r="RJW11" s="41"/>
      <c r="RJX11" s="41"/>
      <c r="RJY11" s="41"/>
      <c r="RJZ11" s="41"/>
      <c r="RKA11" s="41"/>
      <c r="RKB11" s="41"/>
      <c r="RKC11" s="41"/>
      <c r="RKD11" s="41"/>
      <c r="RKE11" s="41"/>
      <c r="RKF11" s="41"/>
      <c r="RKG11" s="41"/>
      <c r="RKH11" s="41"/>
      <c r="RKI11" s="41"/>
      <c r="RKJ11" s="41"/>
      <c r="RKK11" s="41"/>
      <c r="RKL11" s="41"/>
      <c r="RKM11" s="41"/>
      <c r="RKN11" s="41"/>
      <c r="RKO11" s="41"/>
      <c r="RKP11" s="41"/>
      <c r="RKQ11" s="41"/>
      <c r="RKR11" s="41"/>
      <c r="RKS11" s="41"/>
      <c r="RKT11" s="41"/>
      <c r="RKU11" s="41"/>
      <c r="RKV11" s="41"/>
      <c r="RKW11" s="41"/>
      <c r="RKX11" s="41"/>
      <c r="RKY11" s="41"/>
      <c r="RKZ11" s="41"/>
      <c r="RLA11" s="41"/>
      <c r="RLB11" s="41"/>
      <c r="RLC11" s="41"/>
      <c r="RLD11" s="41"/>
      <c r="RLE11" s="41"/>
      <c r="RLF11" s="41"/>
      <c r="RLG11" s="41"/>
      <c r="RLH11" s="41"/>
      <c r="RLI11" s="41"/>
      <c r="RLJ11" s="41"/>
      <c r="RLK11" s="41"/>
      <c r="RLL11" s="41"/>
      <c r="RLM11" s="41"/>
      <c r="RLN11" s="41"/>
      <c r="RLO11" s="41"/>
      <c r="RLP11" s="41"/>
      <c r="RLQ11" s="41"/>
      <c r="RLR11" s="41"/>
      <c r="RLS11" s="41"/>
      <c r="RLT11" s="41"/>
      <c r="RLU11" s="41"/>
      <c r="RLV11" s="41"/>
      <c r="RLW11" s="41"/>
      <c r="RLX11" s="41"/>
      <c r="RLY11" s="41"/>
      <c r="RLZ11" s="41"/>
      <c r="RMA11" s="41"/>
      <c r="RMB11" s="41"/>
      <c r="RMC11" s="41"/>
      <c r="RMD11" s="41"/>
      <c r="RME11" s="41"/>
      <c r="RMF11" s="41"/>
      <c r="RMG11" s="41"/>
      <c r="RMH11" s="41"/>
      <c r="RMI11" s="41"/>
      <c r="RMJ11" s="41"/>
      <c r="RMK11" s="41"/>
      <c r="RML11" s="41"/>
      <c r="RMM11" s="41"/>
      <c r="RMN11" s="41"/>
      <c r="RMO11" s="41"/>
      <c r="RMP11" s="41"/>
      <c r="RMQ11" s="41"/>
      <c r="RMR11" s="41"/>
      <c r="RMS11" s="41"/>
      <c r="RMT11" s="41"/>
      <c r="RMU11" s="41"/>
      <c r="RMV11" s="41"/>
      <c r="RMW11" s="41"/>
      <c r="RMX11" s="41"/>
      <c r="RMY11" s="41"/>
      <c r="RMZ11" s="41"/>
      <c r="RNA11" s="41"/>
      <c r="RNB11" s="41"/>
      <c r="RNC11" s="41"/>
      <c r="RND11" s="41"/>
      <c r="RNE11" s="41"/>
      <c r="RNF11" s="41"/>
      <c r="RNG11" s="41"/>
      <c r="RNH11" s="41"/>
      <c r="RNI11" s="41"/>
      <c r="RNJ11" s="41"/>
      <c r="RNK11" s="41"/>
      <c r="RNL11" s="41"/>
      <c r="RNM11" s="41"/>
      <c r="RNN11" s="41"/>
      <c r="RNO11" s="41"/>
      <c r="RNP11" s="41"/>
      <c r="RNQ11" s="41"/>
      <c r="RNR11" s="41"/>
      <c r="RNS11" s="41"/>
      <c r="RNT11" s="41"/>
      <c r="RNU11" s="41"/>
      <c r="RNV11" s="41"/>
      <c r="RNW11" s="41"/>
      <c r="RNX11" s="41"/>
      <c r="RNY11" s="41"/>
      <c r="RNZ11" s="41"/>
      <c r="ROA11" s="41"/>
      <c r="ROB11" s="41"/>
      <c r="ROC11" s="41"/>
      <c r="ROD11" s="41"/>
      <c r="ROE11" s="41"/>
      <c r="ROF11" s="41"/>
      <c r="ROG11" s="41"/>
      <c r="ROH11" s="41"/>
      <c r="ROI11" s="41"/>
      <c r="ROJ11" s="41"/>
      <c r="ROK11" s="41"/>
      <c r="ROL11" s="41"/>
      <c r="ROM11" s="41"/>
      <c r="RON11" s="41"/>
      <c r="ROO11" s="41"/>
      <c r="ROP11" s="41"/>
      <c r="ROQ11" s="41"/>
      <c r="ROR11" s="41"/>
      <c r="ROS11" s="41"/>
      <c r="ROT11" s="41"/>
      <c r="ROU11" s="41"/>
      <c r="ROV11" s="41"/>
      <c r="ROW11" s="41"/>
      <c r="ROX11" s="41"/>
      <c r="ROY11" s="41"/>
      <c r="ROZ11" s="41"/>
      <c r="RPA11" s="41"/>
      <c r="RPB11" s="41"/>
      <c r="RPC11" s="41"/>
      <c r="RPD11" s="41"/>
      <c r="RPE11" s="41"/>
      <c r="RPF11" s="41"/>
      <c r="RPG11" s="41"/>
      <c r="RPH11" s="41"/>
      <c r="RPI11" s="41"/>
      <c r="RPJ11" s="41"/>
      <c r="RPK11" s="41"/>
      <c r="RPL11" s="41"/>
      <c r="RPM11" s="41"/>
      <c r="RPN11" s="41"/>
      <c r="RPO11" s="41"/>
      <c r="RPP11" s="41"/>
      <c r="RPQ11" s="41"/>
      <c r="RPR11" s="41"/>
      <c r="RPS11" s="41"/>
      <c r="RPT11" s="41"/>
      <c r="RPU11" s="41"/>
      <c r="RPV11" s="41"/>
      <c r="RPW11" s="41"/>
      <c r="RPX11" s="41"/>
      <c r="RPY11" s="41"/>
      <c r="RPZ11" s="41"/>
      <c r="RQA11" s="41"/>
      <c r="RQB11" s="41"/>
      <c r="RQC11" s="41"/>
      <c r="RQD11" s="41"/>
      <c r="RQE11" s="41"/>
      <c r="RQF11" s="41"/>
      <c r="RQG11" s="41"/>
      <c r="RQH11" s="41"/>
      <c r="RQI11" s="41"/>
      <c r="RQJ11" s="41"/>
      <c r="RQK11" s="41"/>
      <c r="RQL11" s="41"/>
      <c r="RQM11" s="41"/>
      <c r="RQN11" s="41"/>
      <c r="RQO11" s="41"/>
      <c r="RQP11" s="41"/>
      <c r="RQQ11" s="41"/>
      <c r="RQR11" s="41"/>
      <c r="RQS11" s="41"/>
      <c r="RQT11" s="41"/>
      <c r="RQU11" s="41"/>
      <c r="RQV11" s="41"/>
      <c r="RQW11" s="41"/>
      <c r="RQX11" s="41"/>
      <c r="RQY11" s="41"/>
      <c r="RQZ11" s="41"/>
      <c r="RRA11" s="41"/>
      <c r="RRB11" s="41"/>
      <c r="RRC11" s="41"/>
      <c r="RRD11" s="41"/>
      <c r="RRE11" s="41"/>
      <c r="RRF11" s="41"/>
      <c r="RRG11" s="41"/>
      <c r="RRH11" s="41"/>
      <c r="RRI11" s="41"/>
      <c r="RRJ11" s="41"/>
      <c r="RRK11" s="41"/>
      <c r="RRL11" s="41"/>
      <c r="RRM11" s="41"/>
      <c r="RRN11" s="41"/>
      <c r="RRO11" s="41"/>
      <c r="RRP11" s="41"/>
      <c r="RRQ11" s="41"/>
      <c r="RRR11" s="41"/>
      <c r="RRS11" s="41"/>
      <c r="RRT11" s="41"/>
      <c r="RRU11" s="41"/>
      <c r="RRV11" s="41"/>
      <c r="RRW11" s="41"/>
      <c r="RRX11" s="41"/>
      <c r="RRY11" s="41"/>
      <c r="RRZ11" s="41"/>
      <c r="RSA11" s="41"/>
      <c r="RSB11" s="41"/>
      <c r="RSC11" s="41"/>
      <c r="RSD11" s="41"/>
      <c r="RSE11" s="41"/>
      <c r="RSF11" s="41"/>
      <c r="RSG11" s="41"/>
      <c r="RSH11" s="41"/>
      <c r="RSI11" s="41"/>
      <c r="RSJ11" s="41"/>
      <c r="RSK11" s="41"/>
      <c r="RSL11" s="41"/>
      <c r="RSM11" s="41"/>
      <c r="RSN11" s="41"/>
      <c r="RSO11" s="41"/>
      <c r="RSP11" s="41"/>
      <c r="RSQ11" s="41"/>
      <c r="RSR11" s="41"/>
      <c r="RSS11" s="41"/>
      <c r="RST11" s="41"/>
      <c r="RSU11" s="41"/>
      <c r="RSV11" s="41"/>
      <c r="RSW11" s="41"/>
      <c r="RSX11" s="41"/>
      <c r="RSY11" s="41"/>
      <c r="RSZ11" s="41"/>
      <c r="RTA11" s="41"/>
      <c r="RTB11" s="41"/>
      <c r="RTC11" s="41"/>
      <c r="RTD11" s="41"/>
      <c r="RTE11" s="41"/>
      <c r="RTF11" s="41"/>
      <c r="RTG11" s="41"/>
      <c r="RTH11" s="41"/>
      <c r="RTI11" s="41"/>
      <c r="RTJ11" s="41"/>
      <c r="RTK11" s="41"/>
      <c r="RTL11" s="41"/>
      <c r="RTM11" s="41"/>
      <c r="RTN11" s="41"/>
      <c r="RTO11" s="41"/>
      <c r="RTP11" s="41"/>
      <c r="RTQ11" s="41"/>
      <c r="RTR11" s="41"/>
      <c r="RTS11" s="41"/>
      <c r="RTT11" s="41"/>
      <c r="RTU11" s="41"/>
      <c r="RTV11" s="41"/>
      <c r="RTW11" s="41"/>
      <c r="RTX11" s="41"/>
      <c r="RTY11" s="41"/>
      <c r="RTZ11" s="41"/>
      <c r="RUA11" s="41"/>
      <c r="RUB11" s="41"/>
      <c r="RUC11" s="41"/>
      <c r="RUD11" s="41"/>
      <c r="RUE11" s="41"/>
      <c r="RUF11" s="41"/>
      <c r="RUG11" s="41"/>
      <c r="RUH11" s="41"/>
      <c r="RUI11" s="41"/>
      <c r="RUJ11" s="41"/>
      <c r="RUK11" s="41"/>
      <c r="RUL11" s="41"/>
      <c r="RUM11" s="41"/>
      <c r="RUN11" s="41"/>
      <c r="RUO11" s="41"/>
      <c r="RUP11" s="41"/>
      <c r="RUQ11" s="41"/>
      <c r="RUR11" s="41"/>
      <c r="RUS11" s="41"/>
      <c r="RUT11" s="41"/>
      <c r="RUU11" s="41"/>
      <c r="RUV11" s="41"/>
      <c r="RUW11" s="41"/>
      <c r="RUX11" s="41"/>
      <c r="RUY11" s="41"/>
      <c r="RUZ11" s="41"/>
      <c r="RVA11" s="41"/>
      <c r="RVB11" s="41"/>
      <c r="RVC11" s="41"/>
      <c r="RVD11" s="41"/>
      <c r="RVE11" s="41"/>
      <c r="RVF11" s="41"/>
      <c r="RVG11" s="41"/>
      <c r="RVH11" s="41"/>
      <c r="RVI11" s="41"/>
      <c r="RVJ11" s="41"/>
      <c r="RVK11" s="41"/>
      <c r="RVL11" s="41"/>
      <c r="RVM11" s="41"/>
      <c r="RVN11" s="41"/>
      <c r="RVO11" s="41"/>
      <c r="RVP11" s="41"/>
      <c r="RVQ11" s="41"/>
      <c r="RVR11" s="41"/>
      <c r="RVS11" s="41"/>
      <c r="RVT11" s="41"/>
      <c r="RVU11" s="41"/>
      <c r="RVV11" s="41"/>
      <c r="RVW11" s="41"/>
      <c r="RVX11" s="41"/>
      <c r="RVY11" s="41"/>
      <c r="RVZ11" s="41"/>
      <c r="RWA11" s="41"/>
      <c r="RWB11" s="41"/>
      <c r="RWC11" s="41"/>
      <c r="RWD11" s="41"/>
      <c r="RWE11" s="41"/>
      <c r="RWF11" s="41"/>
      <c r="RWG11" s="41"/>
      <c r="RWH11" s="41"/>
      <c r="RWI11" s="41"/>
      <c r="RWJ11" s="41"/>
      <c r="RWK11" s="41"/>
      <c r="RWL11" s="41"/>
      <c r="RWM11" s="41"/>
      <c r="RWN11" s="41"/>
      <c r="RWO11" s="41"/>
      <c r="RWP11" s="41"/>
      <c r="RWQ11" s="41"/>
      <c r="RWR11" s="41"/>
      <c r="RWS11" s="41"/>
      <c r="RWT11" s="41"/>
      <c r="RWU11" s="41"/>
      <c r="RWV11" s="41"/>
      <c r="RWW11" s="41"/>
      <c r="RWX11" s="41"/>
      <c r="RWY11" s="41"/>
      <c r="RWZ11" s="41"/>
      <c r="RXA11" s="41"/>
      <c r="RXB11" s="41"/>
      <c r="RXC11" s="41"/>
      <c r="RXD11" s="41"/>
      <c r="RXE11" s="41"/>
      <c r="RXF11" s="41"/>
      <c r="RXG11" s="41"/>
      <c r="RXH11" s="41"/>
      <c r="RXI11" s="41"/>
      <c r="RXJ11" s="41"/>
      <c r="RXK11" s="41"/>
      <c r="RXL11" s="41"/>
      <c r="RXM11" s="41"/>
      <c r="RXN11" s="41"/>
      <c r="RXO11" s="41"/>
      <c r="RXP11" s="41"/>
      <c r="RXQ11" s="41"/>
      <c r="RXR11" s="41"/>
      <c r="RXS11" s="41"/>
      <c r="RXT11" s="41"/>
      <c r="RXU11" s="41"/>
      <c r="RXV11" s="41"/>
      <c r="RXW11" s="41"/>
      <c r="RXX11" s="41"/>
      <c r="RXY11" s="41"/>
      <c r="RXZ11" s="41"/>
      <c r="RYA11" s="41"/>
      <c r="RYB11" s="41"/>
      <c r="RYC11" s="41"/>
      <c r="RYD11" s="41"/>
      <c r="RYE11" s="41"/>
      <c r="RYF11" s="41"/>
      <c r="RYG11" s="41"/>
      <c r="RYH11" s="41"/>
      <c r="RYI11" s="41"/>
      <c r="RYJ11" s="41"/>
      <c r="RYK11" s="41"/>
      <c r="RYL11" s="41"/>
      <c r="RYM11" s="41"/>
      <c r="RYN11" s="41"/>
      <c r="RYO11" s="41"/>
      <c r="RYP11" s="41"/>
      <c r="RYQ11" s="41"/>
      <c r="RYR11" s="41"/>
      <c r="RYS11" s="41"/>
      <c r="RYT11" s="41"/>
      <c r="RYU11" s="41"/>
      <c r="RYV11" s="41"/>
      <c r="RYW11" s="41"/>
      <c r="RYX11" s="41"/>
      <c r="RYY11" s="41"/>
      <c r="RYZ11" s="41"/>
      <c r="RZA11" s="41"/>
      <c r="RZB11" s="41"/>
      <c r="RZC11" s="41"/>
      <c r="RZD11" s="41"/>
      <c r="RZE11" s="41"/>
      <c r="RZF11" s="41"/>
      <c r="RZG11" s="41"/>
      <c r="RZH11" s="41"/>
      <c r="RZI11" s="41"/>
      <c r="RZJ11" s="41"/>
      <c r="RZK11" s="41"/>
      <c r="RZL11" s="41"/>
      <c r="RZM11" s="41"/>
      <c r="RZN11" s="41"/>
      <c r="RZO11" s="41"/>
      <c r="RZP11" s="41"/>
      <c r="RZQ11" s="41"/>
      <c r="RZR11" s="41"/>
      <c r="RZS11" s="41"/>
      <c r="RZT11" s="41"/>
      <c r="RZU11" s="41"/>
      <c r="RZV11" s="41"/>
      <c r="RZW11" s="41"/>
      <c r="RZX11" s="41"/>
      <c r="RZY11" s="41"/>
      <c r="RZZ11" s="41"/>
      <c r="SAA11" s="41"/>
      <c r="SAB11" s="41"/>
      <c r="SAC11" s="41"/>
      <c r="SAD11" s="41"/>
      <c r="SAE11" s="41"/>
      <c r="SAF11" s="41"/>
      <c r="SAG11" s="41"/>
      <c r="SAH11" s="41"/>
      <c r="SAI11" s="41"/>
      <c r="SAJ11" s="41"/>
      <c r="SAK11" s="41"/>
      <c r="SAL11" s="41"/>
      <c r="SAM11" s="41"/>
      <c r="SAN11" s="41"/>
      <c r="SAO11" s="41"/>
      <c r="SAP11" s="41"/>
      <c r="SAQ11" s="41"/>
      <c r="SAR11" s="41"/>
      <c r="SAS11" s="41"/>
      <c r="SAT11" s="41"/>
      <c r="SAU11" s="41"/>
      <c r="SAV11" s="41"/>
      <c r="SAW11" s="41"/>
      <c r="SAX11" s="41"/>
      <c r="SAY11" s="41"/>
      <c r="SAZ11" s="41"/>
      <c r="SBA11" s="41"/>
      <c r="SBB11" s="41"/>
      <c r="SBC11" s="41"/>
      <c r="SBD11" s="41"/>
      <c r="SBE11" s="41"/>
      <c r="SBF11" s="41"/>
      <c r="SBG11" s="41"/>
      <c r="SBH11" s="41"/>
      <c r="SBI11" s="41"/>
      <c r="SBJ11" s="41"/>
      <c r="SBK11" s="41"/>
      <c r="SBL11" s="41"/>
      <c r="SBM11" s="41"/>
      <c r="SBN11" s="41"/>
      <c r="SBO11" s="41"/>
      <c r="SBP11" s="41"/>
      <c r="SBQ11" s="41"/>
      <c r="SBR11" s="41"/>
      <c r="SBS11" s="41"/>
      <c r="SBT11" s="41"/>
      <c r="SBU11" s="41"/>
      <c r="SBV11" s="41"/>
      <c r="SBW11" s="41"/>
      <c r="SBX11" s="41"/>
      <c r="SBY11" s="41"/>
      <c r="SBZ11" s="41"/>
      <c r="SCA11" s="41"/>
      <c r="SCB11" s="41"/>
      <c r="SCC11" s="41"/>
      <c r="SCD11" s="41"/>
      <c r="SCE11" s="41"/>
      <c r="SCF11" s="41"/>
      <c r="SCG11" s="41"/>
      <c r="SCH11" s="41"/>
      <c r="SCI11" s="41"/>
      <c r="SCJ11" s="41"/>
      <c r="SCK11" s="41"/>
      <c r="SCL11" s="41"/>
      <c r="SCM11" s="41"/>
      <c r="SCN11" s="41"/>
      <c r="SCO11" s="41"/>
      <c r="SCP11" s="41"/>
      <c r="SCQ11" s="41"/>
      <c r="SCR11" s="41"/>
      <c r="SCS11" s="41"/>
      <c r="SCT11" s="41"/>
      <c r="SCU11" s="41"/>
      <c r="SCV11" s="41"/>
      <c r="SCW11" s="41"/>
      <c r="SCX11" s="41"/>
      <c r="SCY11" s="41"/>
      <c r="SCZ11" s="41"/>
      <c r="SDA11" s="41"/>
      <c r="SDB11" s="41"/>
      <c r="SDC11" s="41"/>
      <c r="SDD11" s="41"/>
      <c r="SDE11" s="41"/>
      <c r="SDF11" s="41"/>
      <c r="SDG11" s="41"/>
      <c r="SDH11" s="41"/>
      <c r="SDI11" s="41"/>
      <c r="SDJ11" s="41"/>
      <c r="SDK11" s="41"/>
      <c r="SDL11" s="41"/>
      <c r="SDM11" s="41"/>
      <c r="SDN11" s="41"/>
      <c r="SDO11" s="41"/>
      <c r="SDP11" s="41"/>
      <c r="SDQ11" s="41"/>
      <c r="SDR11" s="41"/>
      <c r="SDS11" s="41"/>
      <c r="SDT11" s="41"/>
      <c r="SDU11" s="41"/>
      <c r="SDV11" s="41"/>
      <c r="SDW11" s="41"/>
      <c r="SDX11" s="41"/>
      <c r="SDY11" s="41"/>
      <c r="SDZ11" s="41"/>
      <c r="SEA11" s="41"/>
      <c r="SEB11" s="41"/>
      <c r="SEC11" s="41"/>
      <c r="SED11" s="41"/>
      <c r="SEE11" s="41"/>
      <c r="SEF11" s="41"/>
      <c r="SEG11" s="41"/>
      <c r="SEH11" s="41"/>
      <c r="SEI11" s="41"/>
      <c r="SEJ11" s="41"/>
      <c r="SEK11" s="41"/>
      <c r="SEL11" s="41"/>
      <c r="SEM11" s="41"/>
      <c r="SEN11" s="41"/>
      <c r="SEO11" s="41"/>
      <c r="SEP11" s="41"/>
      <c r="SEQ11" s="41"/>
      <c r="SER11" s="41"/>
      <c r="SES11" s="41"/>
      <c r="SET11" s="41"/>
      <c r="SEU11" s="41"/>
      <c r="SEV11" s="41"/>
      <c r="SEW11" s="41"/>
      <c r="SEX11" s="41"/>
      <c r="SEY11" s="41"/>
      <c r="SEZ11" s="41"/>
      <c r="SFA11" s="41"/>
      <c r="SFB11" s="41"/>
      <c r="SFC11" s="41"/>
      <c r="SFD11" s="41"/>
      <c r="SFE11" s="41"/>
      <c r="SFF11" s="41"/>
      <c r="SFG11" s="41"/>
      <c r="SFH11" s="41"/>
      <c r="SFI11" s="41"/>
      <c r="SFJ11" s="41"/>
      <c r="SFK11" s="41"/>
      <c r="SFL11" s="41"/>
      <c r="SFM11" s="41"/>
      <c r="SFN11" s="41"/>
      <c r="SFO11" s="41"/>
      <c r="SFP11" s="41"/>
      <c r="SFQ11" s="41"/>
      <c r="SFR11" s="41"/>
      <c r="SFS11" s="41"/>
      <c r="SFT11" s="41"/>
      <c r="SFU11" s="41"/>
      <c r="SFV11" s="41"/>
      <c r="SFW11" s="41"/>
      <c r="SFX11" s="41"/>
      <c r="SFY11" s="41"/>
      <c r="SFZ11" s="41"/>
      <c r="SGA11" s="41"/>
      <c r="SGB11" s="41"/>
      <c r="SGC11" s="41"/>
      <c r="SGD11" s="41"/>
      <c r="SGE11" s="41"/>
      <c r="SGF11" s="41"/>
      <c r="SGG11" s="41"/>
      <c r="SGH11" s="41"/>
      <c r="SGI11" s="41"/>
      <c r="SGJ11" s="41"/>
      <c r="SGK11" s="41"/>
      <c r="SGL11" s="41"/>
      <c r="SGM11" s="41"/>
      <c r="SGN11" s="41"/>
      <c r="SGO11" s="41"/>
      <c r="SGP11" s="41"/>
      <c r="SGQ11" s="41"/>
      <c r="SGR11" s="41"/>
      <c r="SGS11" s="41"/>
      <c r="SGT11" s="41"/>
      <c r="SGU11" s="41"/>
      <c r="SGV11" s="41"/>
      <c r="SGW11" s="41"/>
      <c r="SGX11" s="41"/>
      <c r="SGY11" s="41"/>
      <c r="SGZ11" s="41"/>
      <c r="SHA11" s="41"/>
      <c r="SHB11" s="41"/>
      <c r="SHC11" s="41"/>
      <c r="SHD11" s="41"/>
      <c r="SHE11" s="41"/>
      <c r="SHF11" s="41"/>
      <c r="SHG11" s="41"/>
      <c r="SHH11" s="41"/>
      <c r="SHI11" s="41"/>
      <c r="SHJ11" s="41"/>
      <c r="SHK11" s="41"/>
      <c r="SHL11" s="41"/>
      <c r="SHM11" s="41"/>
      <c r="SHN11" s="41"/>
      <c r="SHO11" s="41"/>
      <c r="SHP11" s="41"/>
      <c r="SHQ11" s="41"/>
      <c r="SHR11" s="41"/>
      <c r="SHS11" s="41"/>
      <c r="SHT11" s="41"/>
      <c r="SHU11" s="41"/>
      <c r="SHV11" s="41"/>
      <c r="SHW11" s="41"/>
      <c r="SHX11" s="41"/>
      <c r="SHY11" s="41"/>
      <c r="SHZ11" s="41"/>
      <c r="SIA11" s="41"/>
      <c r="SIB11" s="41"/>
      <c r="SIC11" s="41"/>
      <c r="SID11" s="41"/>
      <c r="SIE11" s="41"/>
      <c r="SIF11" s="41"/>
      <c r="SIG11" s="41"/>
      <c r="SIH11" s="41"/>
      <c r="SII11" s="41"/>
      <c r="SIJ11" s="41"/>
      <c r="SIK11" s="41"/>
      <c r="SIL11" s="41"/>
      <c r="SIM11" s="41"/>
      <c r="SIN11" s="41"/>
      <c r="SIO11" s="41"/>
      <c r="SIP11" s="41"/>
      <c r="SIQ11" s="41"/>
      <c r="SIR11" s="41"/>
      <c r="SIS11" s="41"/>
      <c r="SIT11" s="41"/>
      <c r="SIU11" s="41"/>
      <c r="SIV11" s="41"/>
      <c r="SIW11" s="41"/>
      <c r="SIX11" s="41"/>
      <c r="SIY11" s="41"/>
      <c r="SIZ11" s="41"/>
      <c r="SJA11" s="41"/>
      <c r="SJB11" s="41"/>
      <c r="SJC11" s="41"/>
      <c r="SJD11" s="41"/>
      <c r="SJE11" s="41"/>
      <c r="SJF11" s="41"/>
      <c r="SJG11" s="41"/>
      <c r="SJH11" s="41"/>
      <c r="SJI11" s="41"/>
      <c r="SJJ11" s="41"/>
      <c r="SJK11" s="41"/>
      <c r="SJL11" s="41"/>
      <c r="SJM11" s="41"/>
      <c r="SJN11" s="41"/>
      <c r="SJO11" s="41"/>
      <c r="SJP11" s="41"/>
      <c r="SJQ11" s="41"/>
      <c r="SJR11" s="41"/>
      <c r="SJS11" s="41"/>
      <c r="SJT11" s="41"/>
      <c r="SJU11" s="41"/>
      <c r="SJV11" s="41"/>
      <c r="SJW11" s="41"/>
      <c r="SJX11" s="41"/>
      <c r="SJY11" s="41"/>
      <c r="SJZ11" s="41"/>
      <c r="SKA11" s="41"/>
      <c r="SKB11" s="41"/>
      <c r="SKC11" s="41"/>
      <c r="SKD11" s="41"/>
      <c r="SKE11" s="41"/>
      <c r="SKF11" s="41"/>
      <c r="SKG11" s="41"/>
      <c r="SKH11" s="41"/>
      <c r="SKI11" s="41"/>
      <c r="SKJ11" s="41"/>
      <c r="SKK11" s="41"/>
      <c r="SKL11" s="41"/>
      <c r="SKM11" s="41"/>
      <c r="SKN11" s="41"/>
      <c r="SKO11" s="41"/>
      <c r="SKP11" s="41"/>
      <c r="SKQ11" s="41"/>
      <c r="SKR11" s="41"/>
      <c r="SKS11" s="41"/>
      <c r="SKT11" s="41"/>
      <c r="SKU11" s="41"/>
      <c r="SKV11" s="41"/>
      <c r="SKW11" s="41"/>
      <c r="SKX11" s="41"/>
      <c r="SKY11" s="41"/>
      <c r="SKZ11" s="41"/>
      <c r="SLA11" s="41"/>
      <c r="SLB11" s="41"/>
      <c r="SLC11" s="41"/>
      <c r="SLD11" s="41"/>
      <c r="SLE11" s="41"/>
      <c r="SLF11" s="41"/>
      <c r="SLG11" s="41"/>
      <c r="SLH11" s="41"/>
      <c r="SLI11" s="41"/>
      <c r="SLJ11" s="41"/>
      <c r="SLK11" s="41"/>
      <c r="SLL11" s="41"/>
      <c r="SLM11" s="41"/>
      <c r="SLN11" s="41"/>
      <c r="SLO11" s="41"/>
      <c r="SLP11" s="41"/>
      <c r="SLQ11" s="41"/>
      <c r="SLR11" s="41"/>
      <c r="SLS11" s="41"/>
      <c r="SLT11" s="41"/>
      <c r="SLU11" s="41"/>
      <c r="SLV11" s="41"/>
      <c r="SLW11" s="41"/>
      <c r="SLX11" s="41"/>
      <c r="SLY11" s="41"/>
      <c r="SLZ11" s="41"/>
      <c r="SMA11" s="41"/>
      <c r="SMB11" s="41"/>
      <c r="SMC11" s="41"/>
      <c r="SMD11" s="41"/>
      <c r="SME11" s="41"/>
      <c r="SMF11" s="41"/>
      <c r="SMG11" s="41"/>
      <c r="SMH11" s="41"/>
      <c r="SMI11" s="41"/>
      <c r="SMJ11" s="41"/>
      <c r="SMK11" s="41"/>
      <c r="SML11" s="41"/>
      <c r="SMM11" s="41"/>
      <c r="SMN11" s="41"/>
      <c r="SMO11" s="41"/>
      <c r="SMP11" s="41"/>
      <c r="SMQ11" s="41"/>
      <c r="SMR11" s="41"/>
      <c r="SMS11" s="41"/>
      <c r="SMT11" s="41"/>
      <c r="SMU11" s="41"/>
      <c r="SMV11" s="41"/>
      <c r="SMW11" s="41"/>
      <c r="SMX11" s="41"/>
      <c r="SMY11" s="41"/>
      <c r="SMZ11" s="41"/>
      <c r="SNA11" s="41"/>
      <c r="SNB11" s="41"/>
      <c r="SNC11" s="41"/>
      <c r="SND11" s="41"/>
      <c r="SNE11" s="41"/>
      <c r="SNF11" s="41"/>
      <c r="SNG11" s="41"/>
      <c r="SNH11" s="41"/>
      <c r="SNI11" s="41"/>
      <c r="SNJ11" s="41"/>
      <c r="SNK11" s="41"/>
      <c r="SNL11" s="41"/>
      <c r="SNM11" s="41"/>
      <c r="SNN11" s="41"/>
      <c r="SNO11" s="41"/>
      <c r="SNP11" s="41"/>
      <c r="SNQ11" s="41"/>
      <c r="SNR11" s="41"/>
      <c r="SNS11" s="41"/>
      <c r="SNT11" s="41"/>
      <c r="SNU11" s="41"/>
      <c r="SNV11" s="41"/>
      <c r="SNW11" s="41"/>
      <c r="SNX11" s="41"/>
      <c r="SNY11" s="41"/>
      <c r="SNZ11" s="41"/>
      <c r="SOA11" s="41"/>
      <c r="SOB11" s="41"/>
      <c r="SOC11" s="41"/>
      <c r="SOD11" s="41"/>
      <c r="SOE11" s="41"/>
      <c r="SOF11" s="41"/>
      <c r="SOG11" s="41"/>
      <c r="SOH11" s="41"/>
      <c r="SOI11" s="41"/>
      <c r="SOJ11" s="41"/>
      <c r="SOK11" s="41"/>
      <c r="SOL11" s="41"/>
      <c r="SOM11" s="41"/>
      <c r="SON11" s="41"/>
      <c r="SOO11" s="41"/>
      <c r="SOP11" s="41"/>
      <c r="SOQ11" s="41"/>
      <c r="SOR11" s="41"/>
      <c r="SOS11" s="41"/>
      <c r="SOT11" s="41"/>
      <c r="SOU11" s="41"/>
      <c r="SOV11" s="41"/>
      <c r="SOW11" s="41"/>
      <c r="SOX11" s="41"/>
      <c r="SOY11" s="41"/>
      <c r="SOZ11" s="41"/>
      <c r="SPA11" s="41"/>
      <c r="SPB11" s="41"/>
      <c r="SPC11" s="41"/>
      <c r="SPD11" s="41"/>
      <c r="SPE11" s="41"/>
      <c r="SPF11" s="41"/>
      <c r="SPG11" s="41"/>
      <c r="SPH11" s="41"/>
      <c r="SPI11" s="41"/>
      <c r="SPJ11" s="41"/>
      <c r="SPK11" s="41"/>
      <c r="SPL11" s="41"/>
      <c r="SPM11" s="41"/>
      <c r="SPN11" s="41"/>
      <c r="SPO11" s="41"/>
      <c r="SPP11" s="41"/>
      <c r="SPQ11" s="41"/>
      <c r="SPR11" s="41"/>
      <c r="SPS11" s="41"/>
      <c r="SPT11" s="41"/>
      <c r="SPU11" s="41"/>
      <c r="SPV11" s="41"/>
      <c r="SPW11" s="41"/>
      <c r="SPX11" s="41"/>
      <c r="SPY11" s="41"/>
      <c r="SPZ11" s="41"/>
      <c r="SQA11" s="41"/>
      <c r="SQB11" s="41"/>
      <c r="SQC11" s="41"/>
      <c r="SQD11" s="41"/>
      <c r="SQE11" s="41"/>
      <c r="SQF11" s="41"/>
      <c r="SQG11" s="41"/>
      <c r="SQH11" s="41"/>
      <c r="SQI11" s="41"/>
      <c r="SQJ11" s="41"/>
      <c r="SQK11" s="41"/>
      <c r="SQL11" s="41"/>
      <c r="SQM11" s="41"/>
      <c r="SQN11" s="41"/>
      <c r="SQO11" s="41"/>
      <c r="SQP11" s="41"/>
      <c r="SQQ11" s="41"/>
      <c r="SQR11" s="41"/>
      <c r="SQS11" s="41"/>
      <c r="SQT11" s="41"/>
      <c r="SQU11" s="41"/>
      <c r="SQV11" s="41"/>
      <c r="SQW11" s="41"/>
      <c r="SQX11" s="41"/>
      <c r="SQY11" s="41"/>
      <c r="SQZ11" s="41"/>
      <c r="SRA11" s="41"/>
      <c r="SRB11" s="41"/>
      <c r="SRC11" s="41"/>
      <c r="SRD11" s="41"/>
      <c r="SRE11" s="41"/>
      <c r="SRF11" s="41"/>
      <c r="SRG11" s="41"/>
      <c r="SRH11" s="41"/>
      <c r="SRI11" s="41"/>
      <c r="SRJ11" s="41"/>
      <c r="SRK11" s="41"/>
      <c r="SRL11" s="41"/>
      <c r="SRM11" s="41"/>
      <c r="SRN11" s="41"/>
      <c r="SRO11" s="41"/>
      <c r="SRP11" s="41"/>
      <c r="SRQ11" s="41"/>
      <c r="SRR11" s="41"/>
      <c r="SRS11" s="41"/>
      <c r="SRT11" s="41"/>
      <c r="SRU11" s="41"/>
      <c r="SRV11" s="41"/>
      <c r="SRW11" s="41"/>
      <c r="SRX11" s="41"/>
      <c r="SRY11" s="41"/>
      <c r="SRZ11" s="41"/>
      <c r="SSA11" s="41"/>
      <c r="SSB11" s="41"/>
      <c r="SSC11" s="41"/>
      <c r="SSD11" s="41"/>
      <c r="SSE11" s="41"/>
      <c r="SSF11" s="41"/>
      <c r="SSG11" s="41"/>
      <c r="SSH11" s="41"/>
      <c r="SSI11" s="41"/>
      <c r="SSJ11" s="41"/>
      <c r="SSK11" s="41"/>
      <c r="SSL11" s="41"/>
      <c r="SSM11" s="41"/>
      <c r="SSN11" s="41"/>
      <c r="SSO11" s="41"/>
      <c r="SSP11" s="41"/>
      <c r="SSQ11" s="41"/>
      <c r="SSR11" s="41"/>
      <c r="SSS11" s="41"/>
      <c r="SST11" s="41"/>
      <c r="SSU11" s="41"/>
      <c r="SSV11" s="41"/>
      <c r="SSW11" s="41"/>
      <c r="SSX11" s="41"/>
      <c r="SSY11" s="41"/>
      <c r="SSZ11" s="41"/>
      <c r="STA11" s="41"/>
      <c r="STB11" s="41"/>
      <c r="STC11" s="41"/>
      <c r="STD11" s="41"/>
      <c r="STE11" s="41"/>
      <c r="STF11" s="41"/>
      <c r="STG11" s="41"/>
      <c r="STH11" s="41"/>
      <c r="STI11" s="41"/>
      <c r="STJ11" s="41"/>
      <c r="STK11" s="41"/>
      <c r="STL11" s="41"/>
      <c r="STM11" s="41"/>
      <c r="STN11" s="41"/>
      <c r="STO11" s="41"/>
      <c r="STP11" s="41"/>
      <c r="STQ11" s="41"/>
      <c r="STR11" s="41"/>
      <c r="STS11" s="41"/>
      <c r="STT11" s="41"/>
      <c r="STU11" s="41"/>
      <c r="STV11" s="41"/>
      <c r="STW11" s="41"/>
      <c r="STX11" s="41"/>
      <c r="STY11" s="41"/>
      <c r="STZ11" s="41"/>
      <c r="SUA11" s="41"/>
      <c r="SUB11" s="41"/>
      <c r="SUC11" s="41"/>
      <c r="SUD11" s="41"/>
      <c r="SUE11" s="41"/>
      <c r="SUF11" s="41"/>
      <c r="SUG11" s="41"/>
      <c r="SUH11" s="41"/>
      <c r="SUI11" s="41"/>
      <c r="SUJ11" s="41"/>
      <c r="SUK11" s="41"/>
      <c r="SUL11" s="41"/>
      <c r="SUM11" s="41"/>
      <c r="SUN11" s="41"/>
      <c r="SUO11" s="41"/>
      <c r="SUP11" s="41"/>
      <c r="SUQ11" s="41"/>
      <c r="SUR11" s="41"/>
      <c r="SUS11" s="41"/>
      <c r="SUT11" s="41"/>
      <c r="SUU11" s="41"/>
      <c r="SUV11" s="41"/>
      <c r="SUW11" s="41"/>
      <c r="SUX11" s="41"/>
      <c r="SUY11" s="41"/>
      <c r="SUZ11" s="41"/>
      <c r="SVA11" s="41"/>
      <c r="SVB11" s="41"/>
      <c r="SVC11" s="41"/>
      <c r="SVD11" s="41"/>
      <c r="SVE11" s="41"/>
      <c r="SVF11" s="41"/>
      <c r="SVG11" s="41"/>
      <c r="SVH11" s="41"/>
      <c r="SVI11" s="41"/>
      <c r="SVJ11" s="41"/>
      <c r="SVK11" s="41"/>
      <c r="SVL11" s="41"/>
      <c r="SVM11" s="41"/>
      <c r="SVN11" s="41"/>
      <c r="SVO11" s="41"/>
      <c r="SVP11" s="41"/>
      <c r="SVQ11" s="41"/>
      <c r="SVR11" s="41"/>
      <c r="SVS11" s="41"/>
      <c r="SVT11" s="41"/>
      <c r="SVU11" s="41"/>
      <c r="SVV11" s="41"/>
      <c r="SVW11" s="41"/>
      <c r="SVX11" s="41"/>
      <c r="SVY11" s="41"/>
      <c r="SVZ11" s="41"/>
      <c r="SWA11" s="41"/>
      <c r="SWB11" s="41"/>
      <c r="SWC11" s="41"/>
      <c r="SWD11" s="41"/>
      <c r="SWE11" s="41"/>
      <c r="SWF11" s="41"/>
      <c r="SWG11" s="41"/>
      <c r="SWH11" s="41"/>
      <c r="SWI11" s="41"/>
      <c r="SWJ11" s="41"/>
      <c r="SWK11" s="41"/>
      <c r="SWL11" s="41"/>
      <c r="SWM11" s="41"/>
      <c r="SWN11" s="41"/>
      <c r="SWO11" s="41"/>
      <c r="SWP11" s="41"/>
      <c r="SWQ11" s="41"/>
      <c r="SWR11" s="41"/>
      <c r="SWS11" s="41"/>
      <c r="SWT11" s="41"/>
      <c r="SWU11" s="41"/>
      <c r="SWV11" s="41"/>
      <c r="SWW11" s="41"/>
      <c r="SWX11" s="41"/>
      <c r="SWY11" s="41"/>
      <c r="SWZ11" s="41"/>
      <c r="SXA11" s="41"/>
      <c r="SXB11" s="41"/>
      <c r="SXC11" s="41"/>
      <c r="SXD11" s="41"/>
      <c r="SXE11" s="41"/>
      <c r="SXF11" s="41"/>
      <c r="SXG11" s="41"/>
      <c r="SXH11" s="41"/>
      <c r="SXI11" s="41"/>
      <c r="SXJ11" s="41"/>
      <c r="SXK11" s="41"/>
      <c r="SXL11" s="41"/>
      <c r="SXM11" s="41"/>
      <c r="SXN11" s="41"/>
      <c r="SXO11" s="41"/>
      <c r="SXP11" s="41"/>
      <c r="SXQ11" s="41"/>
      <c r="SXR11" s="41"/>
      <c r="SXS11" s="41"/>
      <c r="SXT11" s="41"/>
      <c r="SXU11" s="41"/>
      <c r="SXV11" s="41"/>
      <c r="SXW11" s="41"/>
      <c r="SXX11" s="41"/>
      <c r="SXY11" s="41"/>
      <c r="SXZ11" s="41"/>
      <c r="SYA11" s="41"/>
      <c r="SYB11" s="41"/>
      <c r="SYC11" s="41"/>
      <c r="SYD11" s="41"/>
      <c r="SYE11" s="41"/>
      <c r="SYF11" s="41"/>
      <c r="SYG11" s="41"/>
      <c r="SYH11" s="41"/>
      <c r="SYI11" s="41"/>
      <c r="SYJ11" s="41"/>
      <c r="SYK11" s="41"/>
      <c r="SYL11" s="41"/>
      <c r="SYM11" s="41"/>
      <c r="SYN11" s="41"/>
      <c r="SYO11" s="41"/>
      <c r="SYP11" s="41"/>
      <c r="SYQ11" s="41"/>
      <c r="SYR11" s="41"/>
      <c r="SYS11" s="41"/>
      <c r="SYT11" s="41"/>
      <c r="SYU11" s="41"/>
      <c r="SYV11" s="41"/>
      <c r="SYW11" s="41"/>
      <c r="SYX11" s="41"/>
      <c r="SYY11" s="41"/>
      <c r="SYZ11" s="41"/>
      <c r="SZA11" s="41"/>
      <c r="SZB11" s="41"/>
      <c r="SZC11" s="41"/>
      <c r="SZD11" s="41"/>
      <c r="SZE11" s="41"/>
      <c r="SZF11" s="41"/>
      <c r="SZG11" s="41"/>
      <c r="SZH11" s="41"/>
      <c r="SZI11" s="41"/>
      <c r="SZJ11" s="41"/>
      <c r="SZK11" s="41"/>
      <c r="SZL11" s="41"/>
      <c r="SZM11" s="41"/>
      <c r="SZN11" s="41"/>
      <c r="SZO11" s="41"/>
      <c r="SZP11" s="41"/>
      <c r="SZQ11" s="41"/>
      <c r="SZR11" s="41"/>
      <c r="SZS11" s="41"/>
      <c r="SZT11" s="41"/>
      <c r="SZU11" s="41"/>
      <c r="SZV11" s="41"/>
      <c r="SZW11" s="41"/>
      <c r="SZX11" s="41"/>
      <c r="SZY11" s="41"/>
      <c r="SZZ11" s="41"/>
      <c r="TAA11" s="41"/>
      <c r="TAB11" s="41"/>
      <c r="TAC11" s="41"/>
      <c r="TAD11" s="41"/>
      <c r="TAE11" s="41"/>
      <c r="TAF11" s="41"/>
      <c r="TAG11" s="41"/>
      <c r="TAH11" s="41"/>
      <c r="TAI11" s="41"/>
      <c r="TAJ11" s="41"/>
      <c r="TAK11" s="41"/>
      <c r="TAL11" s="41"/>
      <c r="TAM11" s="41"/>
      <c r="TAN11" s="41"/>
      <c r="TAO11" s="41"/>
      <c r="TAP11" s="41"/>
      <c r="TAQ11" s="41"/>
      <c r="TAR11" s="41"/>
      <c r="TAS11" s="41"/>
      <c r="TAT11" s="41"/>
      <c r="TAU11" s="41"/>
      <c r="TAV11" s="41"/>
      <c r="TAW11" s="41"/>
      <c r="TAX11" s="41"/>
      <c r="TAY11" s="41"/>
      <c r="TAZ11" s="41"/>
      <c r="TBA11" s="41"/>
      <c r="TBB11" s="41"/>
      <c r="TBC11" s="41"/>
      <c r="TBD11" s="41"/>
      <c r="TBE11" s="41"/>
      <c r="TBF11" s="41"/>
      <c r="TBG11" s="41"/>
      <c r="TBH11" s="41"/>
      <c r="TBI11" s="41"/>
      <c r="TBJ11" s="41"/>
      <c r="TBK11" s="41"/>
      <c r="TBL11" s="41"/>
      <c r="TBM11" s="41"/>
      <c r="TBN11" s="41"/>
      <c r="TBO11" s="41"/>
      <c r="TBP11" s="41"/>
      <c r="TBQ11" s="41"/>
      <c r="TBR11" s="41"/>
      <c r="TBS11" s="41"/>
      <c r="TBT11" s="41"/>
      <c r="TBU11" s="41"/>
      <c r="TBV11" s="41"/>
      <c r="TBW11" s="41"/>
      <c r="TBX11" s="41"/>
      <c r="TBY11" s="41"/>
      <c r="TBZ11" s="41"/>
      <c r="TCA11" s="41"/>
      <c r="TCB11" s="41"/>
      <c r="TCC11" s="41"/>
      <c r="TCD11" s="41"/>
      <c r="TCE11" s="41"/>
      <c r="TCF11" s="41"/>
      <c r="TCG11" s="41"/>
      <c r="TCH11" s="41"/>
      <c r="TCI11" s="41"/>
      <c r="TCJ11" s="41"/>
      <c r="TCK11" s="41"/>
      <c r="TCL11" s="41"/>
      <c r="TCM11" s="41"/>
      <c r="TCN11" s="41"/>
      <c r="TCO11" s="41"/>
      <c r="TCP11" s="41"/>
      <c r="TCQ11" s="41"/>
      <c r="TCR11" s="41"/>
      <c r="TCS11" s="41"/>
      <c r="TCT11" s="41"/>
      <c r="TCU11" s="41"/>
      <c r="TCV11" s="41"/>
      <c r="TCW11" s="41"/>
      <c r="TCX11" s="41"/>
      <c r="TCY11" s="41"/>
      <c r="TCZ11" s="41"/>
      <c r="TDA11" s="41"/>
      <c r="TDB11" s="41"/>
      <c r="TDC11" s="41"/>
      <c r="TDD11" s="41"/>
      <c r="TDE11" s="41"/>
      <c r="TDF11" s="41"/>
      <c r="TDG11" s="41"/>
      <c r="TDH11" s="41"/>
      <c r="TDI11" s="41"/>
      <c r="TDJ11" s="41"/>
      <c r="TDK11" s="41"/>
      <c r="TDL11" s="41"/>
      <c r="TDM11" s="41"/>
      <c r="TDN11" s="41"/>
      <c r="TDO11" s="41"/>
      <c r="TDP11" s="41"/>
      <c r="TDQ11" s="41"/>
      <c r="TDR11" s="41"/>
      <c r="TDS11" s="41"/>
      <c r="TDT11" s="41"/>
      <c r="TDU11" s="41"/>
      <c r="TDV11" s="41"/>
      <c r="TDW11" s="41"/>
      <c r="TDX11" s="41"/>
      <c r="TDY11" s="41"/>
      <c r="TDZ11" s="41"/>
      <c r="TEA11" s="41"/>
      <c r="TEB11" s="41"/>
      <c r="TEC11" s="41"/>
      <c r="TED11" s="41"/>
      <c r="TEE11" s="41"/>
      <c r="TEF11" s="41"/>
      <c r="TEG11" s="41"/>
      <c r="TEH11" s="41"/>
      <c r="TEI11" s="41"/>
      <c r="TEJ11" s="41"/>
      <c r="TEK11" s="41"/>
      <c r="TEL11" s="41"/>
      <c r="TEM11" s="41"/>
      <c r="TEN11" s="41"/>
      <c r="TEO11" s="41"/>
      <c r="TEP11" s="41"/>
      <c r="TEQ11" s="41"/>
      <c r="TER11" s="41"/>
      <c r="TES11" s="41"/>
      <c r="TET11" s="41"/>
      <c r="TEU11" s="41"/>
      <c r="TEV11" s="41"/>
      <c r="TEW11" s="41"/>
      <c r="TEX11" s="41"/>
      <c r="TEY11" s="41"/>
      <c r="TEZ11" s="41"/>
      <c r="TFA11" s="41"/>
      <c r="TFB11" s="41"/>
      <c r="TFC11" s="41"/>
      <c r="TFD11" s="41"/>
      <c r="TFE11" s="41"/>
      <c r="TFF11" s="41"/>
      <c r="TFG11" s="41"/>
      <c r="TFH11" s="41"/>
      <c r="TFI11" s="41"/>
      <c r="TFJ11" s="41"/>
      <c r="TFK11" s="41"/>
      <c r="TFL11" s="41"/>
      <c r="TFM11" s="41"/>
      <c r="TFN11" s="41"/>
      <c r="TFO11" s="41"/>
      <c r="TFP11" s="41"/>
      <c r="TFQ11" s="41"/>
      <c r="TFR11" s="41"/>
      <c r="TFS11" s="41"/>
      <c r="TFT11" s="41"/>
      <c r="TFU11" s="41"/>
      <c r="TFV11" s="41"/>
      <c r="TFW11" s="41"/>
      <c r="TFX11" s="41"/>
      <c r="TFY11" s="41"/>
      <c r="TFZ11" s="41"/>
      <c r="TGA11" s="41"/>
      <c r="TGB11" s="41"/>
      <c r="TGC11" s="41"/>
      <c r="TGD11" s="41"/>
      <c r="TGE11" s="41"/>
      <c r="TGF11" s="41"/>
      <c r="TGG11" s="41"/>
      <c r="TGH11" s="41"/>
      <c r="TGI11" s="41"/>
      <c r="TGJ11" s="41"/>
      <c r="TGK11" s="41"/>
      <c r="TGL11" s="41"/>
      <c r="TGM11" s="41"/>
      <c r="TGN11" s="41"/>
      <c r="TGO11" s="41"/>
      <c r="TGP11" s="41"/>
      <c r="TGQ11" s="41"/>
      <c r="TGR11" s="41"/>
      <c r="TGS11" s="41"/>
      <c r="TGT11" s="41"/>
      <c r="TGU11" s="41"/>
      <c r="TGV11" s="41"/>
      <c r="TGW11" s="41"/>
      <c r="TGX11" s="41"/>
      <c r="TGY11" s="41"/>
      <c r="TGZ11" s="41"/>
      <c r="THA11" s="41"/>
      <c r="THB11" s="41"/>
      <c r="THC11" s="41"/>
      <c r="THD11" s="41"/>
      <c r="THE11" s="41"/>
      <c r="THF11" s="41"/>
      <c r="THG11" s="41"/>
      <c r="THH11" s="41"/>
      <c r="THI11" s="41"/>
      <c r="THJ11" s="41"/>
      <c r="THK11" s="41"/>
      <c r="THL11" s="41"/>
      <c r="THM11" s="41"/>
      <c r="THN11" s="41"/>
      <c r="THO11" s="41"/>
      <c r="THP11" s="41"/>
      <c r="THQ11" s="41"/>
      <c r="THR11" s="41"/>
      <c r="THS11" s="41"/>
      <c r="THT11" s="41"/>
      <c r="THU11" s="41"/>
      <c r="THV11" s="41"/>
      <c r="THW11" s="41"/>
      <c r="THX11" s="41"/>
      <c r="THY11" s="41"/>
      <c r="THZ11" s="41"/>
      <c r="TIA11" s="41"/>
      <c r="TIB11" s="41"/>
      <c r="TIC11" s="41"/>
      <c r="TID11" s="41"/>
      <c r="TIE11" s="41"/>
      <c r="TIF11" s="41"/>
      <c r="TIG11" s="41"/>
      <c r="TIH11" s="41"/>
      <c r="TII11" s="41"/>
      <c r="TIJ11" s="41"/>
      <c r="TIK11" s="41"/>
      <c r="TIL11" s="41"/>
      <c r="TIM11" s="41"/>
      <c r="TIN11" s="41"/>
      <c r="TIO11" s="41"/>
      <c r="TIP11" s="41"/>
      <c r="TIQ11" s="41"/>
      <c r="TIR11" s="41"/>
      <c r="TIS11" s="41"/>
      <c r="TIT11" s="41"/>
      <c r="TIU11" s="41"/>
      <c r="TIV11" s="41"/>
      <c r="TIW11" s="41"/>
      <c r="TIX11" s="41"/>
      <c r="TIY11" s="41"/>
      <c r="TIZ11" s="41"/>
      <c r="TJA11" s="41"/>
      <c r="TJB11" s="41"/>
      <c r="TJC11" s="41"/>
      <c r="TJD11" s="41"/>
      <c r="TJE11" s="41"/>
      <c r="TJF11" s="41"/>
      <c r="TJG11" s="41"/>
      <c r="TJH11" s="41"/>
      <c r="TJI11" s="41"/>
      <c r="TJJ11" s="41"/>
      <c r="TJK11" s="41"/>
      <c r="TJL11" s="41"/>
      <c r="TJM11" s="41"/>
      <c r="TJN11" s="41"/>
      <c r="TJO11" s="41"/>
      <c r="TJP11" s="41"/>
      <c r="TJQ11" s="41"/>
      <c r="TJR11" s="41"/>
      <c r="TJS11" s="41"/>
      <c r="TJT11" s="41"/>
      <c r="TJU11" s="41"/>
      <c r="TJV11" s="41"/>
      <c r="TJW11" s="41"/>
      <c r="TJX11" s="41"/>
      <c r="TJY11" s="41"/>
      <c r="TJZ11" s="41"/>
      <c r="TKA11" s="41"/>
      <c r="TKB11" s="41"/>
      <c r="TKC11" s="41"/>
      <c r="TKD11" s="41"/>
      <c r="TKE11" s="41"/>
      <c r="TKF11" s="41"/>
      <c r="TKG11" s="41"/>
      <c r="TKH11" s="41"/>
      <c r="TKI11" s="41"/>
      <c r="TKJ11" s="41"/>
      <c r="TKK11" s="41"/>
      <c r="TKL11" s="41"/>
      <c r="TKM11" s="41"/>
      <c r="TKN11" s="41"/>
      <c r="TKO11" s="41"/>
      <c r="TKP11" s="41"/>
      <c r="TKQ11" s="41"/>
      <c r="TKR11" s="41"/>
      <c r="TKS11" s="41"/>
      <c r="TKT11" s="41"/>
      <c r="TKU11" s="41"/>
      <c r="TKV11" s="41"/>
      <c r="TKW11" s="41"/>
      <c r="TKX11" s="41"/>
      <c r="TKY11" s="41"/>
      <c r="TKZ11" s="41"/>
      <c r="TLA11" s="41"/>
      <c r="TLB11" s="41"/>
      <c r="TLC11" s="41"/>
      <c r="TLD11" s="41"/>
      <c r="TLE11" s="41"/>
      <c r="TLF11" s="41"/>
      <c r="TLG11" s="41"/>
      <c r="TLH11" s="41"/>
      <c r="TLI11" s="41"/>
      <c r="TLJ11" s="41"/>
      <c r="TLK11" s="41"/>
      <c r="TLL11" s="41"/>
      <c r="TLM11" s="41"/>
      <c r="TLN11" s="41"/>
      <c r="TLO11" s="41"/>
      <c r="TLP11" s="41"/>
      <c r="TLQ11" s="41"/>
      <c r="TLR11" s="41"/>
      <c r="TLS11" s="41"/>
      <c r="TLT11" s="41"/>
      <c r="TLU11" s="41"/>
      <c r="TLV11" s="41"/>
      <c r="TLW11" s="41"/>
      <c r="TLX11" s="41"/>
      <c r="TLY11" s="41"/>
      <c r="TLZ11" s="41"/>
      <c r="TMA11" s="41"/>
      <c r="TMB11" s="41"/>
      <c r="TMC11" s="41"/>
      <c r="TMD11" s="41"/>
      <c r="TME11" s="41"/>
      <c r="TMF11" s="41"/>
      <c r="TMG11" s="41"/>
      <c r="TMH11" s="41"/>
      <c r="TMI11" s="41"/>
      <c r="TMJ11" s="41"/>
      <c r="TMK11" s="41"/>
      <c r="TML11" s="41"/>
      <c r="TMM11" s="41"/>
      <c r="TMN11" s="41"/>
      <c r="TMO11" s="41"/>
      <c r="TMP11" s="41"/>
      <c r="TMQ11" s="41"/>
      <c r="TMR11" s="41"/>
      <c r="TMS11" s="41"/>
      <c r="TMT11" s="41"/>
      <c r="TMU11" s="41"/>
      <c r="TMV11" s="41"/>
      <c r="TMW11" s="41"/>
      <c r="TMX11" s="41"/>
      <c r="TMY11" s="41"/>
      <c r="TMZ11" s="41"/>
      <c r="TNA11" s="41"/>
      <c r="TNB11" s="41"/>
      <c r="TNC11" s="41"/>
      <c r="TND11" s="41"/>
      <c r="TNE11" s="41"/>
      <c r="TNF11" s="41"/>
      <c r="TNG11" s="41"/>
      <c r="TNH11" s="41"/>
      <c r="TNI11" s="41"/>
      <c r="TNJ11" s="41"/>
      <c r="TNK11" s="41"/>
      <c r="TNL11" s="41"/>
      <c r="TNM11" s="41"/>
      <c r="TNN11" s="41"/>
      <c r="TNO11" s="41"/>
      <c r="TNP11" s="41"/>
      <c r="TNQ11" s="41"/>
      <c r="TNR11" s="41"/>
      <c r="TNS11" s="41"/>
      <c r="TNT11" s="41"/>
      <c r="TNU11" s="41"/>
      <c r="TNV11" s="41"/>
      <c r="TNW11" s="41"/>
      <c r="TNX11" s="41"/>
      <c r="TNY11" s="41"/>
      <c r="TNZ11" s="41"/>
      <c r="TOA11" s="41"/>
      <c r="TOB11" s="41"/>
      <c r="TOC11" s="41"/>
      <c r="TOD11" s="41"/>
      <c r="TOE11" s="41"/>
      <c r="TOF11" s="41"/>
      <c r="TOG11" s="41"/>
      <c r="TOH11" s="41"/>
      <c r="TOI11" s="41"/>
      <c r="TOJ11" s="41"/>
      <c r="TOK11" s="41"/>
      <c r="TOL11" s="41"/>
      <c r="TOM11" s="41"/>
      <c r="TON11" s="41"/>
      <c r="TOO11" s="41"/>
      <c r="TOP11" s="41"/>
      <c r="TOQ11" s="41"/>
      <c r="TOR11" s="41"/>
      <c r="TOS11" s="41"/>
      <c r="TOT11" s="41"/>
      <c r="TOU11" s="41"/>
      <c r="TOV11" s="41"/>
      <c r="TOW11" s="41"/>
      <c r="TOX11" s="41"/>
      <c r="TOY11" s="41"/>
      <c r="TOZ11" s="41"/>
      <c r="TPA11" s="41"/>
      <c r="TPB11" s="41"/>
      <c r="TPC11" s="41"/>
      <c r="TPD11" s="41"/>
      <c r="TPE11" s="41"/>
      <c r="TPF11" s="41"/>
      <c r="TPG11" s="41"/>
      <c r="TPH11" s="41"/>
      <c r="TPI11" s="41"/>
      <c r="TPJ11" s="41"/>
      <c r="TPK11" s="41"/>
      <c r="TPL11" s="41"/>
      <c r="TPM11" s="41"/>
      <c r="TPN11" s="41"/>
      <c r="TPO11" s="41"/>
      <c r="TPP11" s="41"/>
      <c r="TPQ11" s="41"/>
      <c r="TPR11" s="41"/>
      <c r="TPS11" s="41"/>
      <c r="TPT11" s="41"/>
      <c r="TPU11" s="41"/>
      <c r="TPV11" s="41"/>
      <c r="TPW11" s="41"/>
      <c r="TPX11" s="41"/>
      <c r="TPY11" s="41"/>
      <c r="TPZ11" s="41"/>
      <c r="TQA11" s="41"/>
      <c r="TQB11" s="41"/>
      <c r="TQC11" s="41"/>
      <c r="TQD11" s="41"/>
      <c r="TQE11" s="41"/>
      <c r="TQF11" s="41"/>
      <c r="TQG11" s="41"/>
      <c r="TQH11" s="41"/>
      <c r="TQI11" s="41"/>
      <c r="TQJ11" s="41"/>
      <c r="TQK11" s="41"/>
      <c r="TQL11" s="41"/>
      <c r="TQM11" s="41"/>
      <c r="TQN11" s="41"/>
      <c r="TQO11" s="41"/>
      <c r="TQP11" s="41"/>
      <c r="TQQ11" s="41"/>
      <c r="TQR11" s="41"/>
      <c r="TQS11" s="41"/>
      <c r="TQT11" s="41"/>
      <c r="TQU11" s="41"/>
      <c r="TQV11" s="41"/>
      <c r="TQW11" s="41"/>
      <c r="TQX11" s="41"/>
      <c r="TQY11" s="41"/>
      <c r="TQZ11" s="41"/>
      <c r="TRA11" s="41"/>
      <c r="TRB11" s="41"/>
      <c r="TRC11" s="41"/>
      <c r="TRD11" s="41"/>
      <c r="TRE11" s="41"/>
      <c r="TRF11" s="41"/>
      <c r="TRG11" s="41"/>
      <c r="TRH11" s="41"/>
      <c r="TRI11" s="41"/>
      <c r="TRJ11" s="41"/>
      <c r="TRK11" s="41"/>
      <c r="TRL11" s="41"/>
      <c r="TRM11" s="41"/>
      <c r="TRN11" s="41"/>
      <c r="TRO11" s="41"/>
      <c r="TRP11" s="41"/>
      <c r="TRQ11" s="41"/>
      <c r="TRR11" s="41"/>
      <c r="TRS11" s="41"/>
      <c r="TRT11" s="41"/>
      <c r="TRU11" s="41"/>
      <c r="TRV11" s="41"/>
      <c r="TRW11" s="41"/>
      <c r="TRX11" s="41"/>
      <c r="TRY11" s="41"/>
      <c r="TRZ11" s="41"/>
      <c r="TSA11" s="41"/>
      <c r="TSB11" s="41"/>
      <c r="TSC11" s="41"/>
      <c r="TSD11" s="41"/>
      <c r="TSE11" s="41"/>
      <c r="TSF11" s="41"/>
      <c r="TSG11" s="41"/>
      <c r="TSH11" s="41"/>
      <c r="TSI11" s="41"/>
      <c r="TSJ11" s="41"/>
      <c r="TSK11" s="41"/>
      <c r="TSL11" s="41"/>
      <c r="TSM11" s="41"/>
      <c r="TSN11" s="41"/>
      <c r="TSO11" s="41"/>
      <c r="TSP11" s="41"/>
      <c r="TSQ11" s="41"/>
      <c r="TSR11" s="41"/>
      <c r="TSS11" s="41"/>
      <c r="TST11" s="41"/>
      <c r="TSU11" s="41"/>
      <c r="TSV11" s="41"/>
      <c r="TSW11" s="41"/>
      <c r="TSX11" s="41"/>
      <c r="TSY11" s="41"/>
      <c r="TSZ11" s="41"/>
      <c r="TTA11" s="41"/>
      <c r="TTB11" s="41"/>
      <c r="TTC11" s="41"/>
      <c r="TTD11" s="41"/>
      <c r="TTE11" s="41"/>
      <c r="TTF11" s="41"/>
      <c r="TTG11" s="41"/>
      <c r="TTH11" s="41"/>
      <c r="TTI11" s="41"/>
      <c r="TTJ11" s="41"/>
      <c r="TTK11" s="41"/>
      <c r="TTL11" s="41"/>
      <c r="TTM11" s="41"/>
      <c r="TTN11" s="41"/>
      <c r="TTO11" s="41"/>
      <c r="TTP11" s="41"/>
      <c r="TTQ11" s="41"/>
      <c r="TTR11" s="41"/>
      <c r="TTS11" s="41"/>
      <c r="TTT11" s="41"/>
      <c r="TTU11" s="41"/>
      <c r="TTV11" s="41"/>
      <c r="TTW11" s="41"/>
      <c r="TTX11" s="41"/>
      <c r="TTY11" s="41"/>
      <c r="TTZ11" s="41"/>
      <c r="TUA11" s="41"/>
      <c r="TUB11" s="41"/>
      <c r="TUC11" s="41"/>
      <c r="TUD11" s="41"/>
      <c r="TUE11" s="41"/>
      <c r="TUF11" s="41"/>
      <c r="TUG11" s="41"/>
      <c r="TUH11" s="41"/>
      <c r="TUI11" s="41"/>
      <c r="TUJ11" s="41"/>
      <c r="TUK11" s="41"/>
      <c r="TUL11" s="41"/>
      <c r="TUM11" s="41"/>
      <c r="TUN11" s="41"/>
      <c r="TUO11" s="41"/>
      <c r="TUP11" s="41"/>
      <c r="TUQ11" s="41"/>
      <c r="TUR11" s="41"/>
      <c r="TUS11" s="41"/>
      <c r="TUT11" s="41"/>
      <c r="TUU11" s="41"/>
      <c r="TUV11" s="41"/>
      <c r="TUW11" s="41"/>
      <c r="TUX11" s="41"/>
      <c r="TUY11" s="41"/>
      <c r="TUZ11" s="41"/>
      <c r="TVA11" s="41"/>
      <c r="TVB11" s="41"/>
      <c r="TVC11" s="41"/>
      <c r="TVD11" s="41"/>
      <c r="TVE11" s="41"/>
      <c r="TVF11" s="41"/>
      <c r="TVG11" s="41"/>
      <c r="TVH11" s="41"/>
      <c r="TVI11" s="41"/>
      <c r="TVJ11" s="41"/>
      <c r="TVK11" s="41"/>
      <c r="TVL11" s="41"/>
      <c r="TVM11" s="41"/>
      <c r="TVN11" s="41"/>
      <c r="TVO11" s="41"/>
      <c r="TVP11" s="41"/>
      <c r="TVQ11" s="41"/>
      <c r="TVR11" s="41"/>
      <c r="TVS11" s="41"/>
      <c r="TVT11" s="41"/>
      <c r="TVU11" s="41"/>
      <c r="TVV11" s="41"/>
      <c r="TVW11" s="41"/>
      <c r="TVX11" s="41"/>
      <c r="TVY11" s="41"/>
      <c r="TVZ11" s="41"/>
      <c r="TWA11" s="41"/>
      <c r="TWB11" s="41"/>
      <c r="TWC11" s="41"/>
      <c r="TWD11" s="41"/>
      <c r="TWE11" s="41"/>
      <c r="TWF11" s="41"/>
      <c r="TWG11" s="41"/>
      <c r="TWH11" s="41"/>
      <c r="TWI11" s="41"/>
      <c r="TWJ11" s="41"/>
      <c r="TWK11" s="41"/>
      <c r="TWL11" s="41"/>
      <c r="TWM11" s="41"/>
      <c r="TWN11" s="41"/>
      <c r="TWO11" s="41"/>
      <c r="TWP11" s="41"/>
      <c r="TWQ11" s="41"/>
      <c r="TWR11" s="41"/>
      <c r="TWS11" s="41"/>
      <c r="TWT11" s="41"/>
      <c r="TWU11" s="41"/>
      <c r="TWV11" s="41"/>
      <c r="TWW11" s="41"/>
      <c r="TWX11" s="41"/>
      <c r="TWY11" s="41"/>
      <c r="TWZ11" s="41"/>
      <c r="TXA11" s="41"/>
      <c r="TXB11" s="41"/>
      <c r="TXC11" s="41"/>
      <c r="TXD11" s="41"/>
      <c r="TXE11" s="41"/>
      <c r="TXF11" s="41"/>
      <c r="TXG11" s="41"/>
      <c r="TXH11" s="41"/>
      <c r="TXI11" s="41"/>
      <c r="TXJ11" s="41"/>
      <c r="TXK11" s="41"/>
      <c r="TXL11" s="41"/>
      <c r="TXM11" s="41"/>
      <c r="TXN11" s="41"/>
      <c r="TXO11" s="41"/>
      <c r="TXP11" s="41"/>
      <c r="TXQ11" s="41"/>
      <c r="TXR11" s="41"/>
      <c r="TXS11" s="41"/>
      <c r="TXT11" s="41"/>
      <c r="TXU11" s="41"/>
      <c r="TXV11" s="41"/>
      <c r="TXW11" s="41"/>
      <c r="TXX11" s="41"/>
      <c r="TXY11" s="41"/>
      <c r="TXZ11" s="41"/>
      <c r="TYA11" s="41"/>
      <c r="TYB11" s="41"/>
      <c r="TYC11" s="41"/>
      <c r="TYD11" s="41"/>
      <c r="TYE11" s="41"/>
      <c r="TYF11" s="41"/>
      <c r="TYG11" s="41"/>
      <c r="TYH11" s="41"/>
      <c r="TYI11" s="41"/>
      <c r="TYJ11" s="41"/>
      <c r="TYK11" s="41"/>
      <c r="TYL11" s="41"/>
      <c r="TYM11" s="41"/>
      <c r="TYN11" s="41"/>
      <c r="TYO11" s="41"/>
      <c r="TYP11" s="41"/>
      <c r="TYQ11" s="41"/>
      <c r="TYR11" s="41"/>
      <c r="TYS11" s="41"/>
      <c r="TYT11" s="41"/>
      <c r="TYU11" s="41"/>
      <c r="TYV11" s="41"/>
      <c r="TYW11" s="41"/>
      <c r="TYX11" s="41"/>
      <c r="TYY11" s="41"/>
      <c r="TYZ11" s="41"/>
      <c r="TZA11" s="41"/>
      <c r="TZB11" s="41"/>
      <c r="TZC11" s="41"/>
      <c r="TZD11" s="41"/>
      <c r="TZE11" s="41"/>
      <c r="TZF11" s="41"/>
      <c r="TZG11" s="41"/>
      <c r="TZH11" s="41"/>
      <c r="TZI11" s="41"/>
      <c r="TZJ11" s="41"/>
      <c r="TZK11" s="41"/>
      <c r="TZL11" s="41"/>
      <c r="TZM11" s="41"/>
      <c r="TZN11" s="41"/>
      <c r="TZO11" s="41"/>
      <c r="TZP11" s="41"/>
      <c r="TZQ11" s="41"/>
      <c r="TZR11" s="41"/>
      <c r="TZS11" s="41"/>
      <c r="TZT11" s="41"/>
      <c r="TZU11" s="41"/>
      <c r="TZV11" s="41"/>
      <c r="TZW11" s="41"/>
      <c r="TZX11" s="41"/>
      <c r="TZY11" s="41"/>
      <c r="TZZ11" s="41"/>
      <c r="UAA11" s="41"/>
      <c r="UAB11" s="41"/>
      <c r="UAC11" s="41"/>
      <c r="UAD11" s="41"/>
      <c r="UAE11" s="41"/>
      <c r="UAF11" s="41"/>
      <c r="UAG11" s="41"/>
      <c r="UAH11" s="41"/>
      <c r="UAI11" s="41"/>
      <c r="UAJ11" s="41"/>
      <c r="UAK11" s="41"/>
      <c r="UAL11" s="41"/>
      <c r="UAM11" s="41"/>
      <c r="UAN11" s="41"/>
      <c r="UAO11" s="41"/>
      <c r="UAP11" s="41"/>
      <c r="UAQ11" s="41"/>
      <c r="UAR11" s="41"/>
      <c r="UAS11" s="41"/>
      <c r="UAT11" s="41"/>
      <c r="UAU11" s="41"/>
      <c r="UAV11" s="41"/>
      <c r="UAW11" s="41"/>
      <c r="UAX11" s="41"/>
      <c r="UAY11" s="41"/>
      <c r="UAZ11" s="41"/>
      <c r="UBA11" s="41"/>
      <c r="UBB11" s="41"/>
      <c r="UBC11" s="41"/>
      <c r="UBD11" s="41"/>
      <c r="UBE11" s="41"/>
      <c r="UBF11" s="41"/>
      <c r="UBG11" s="41"/>
      <c r="UBH11" s="41"/>
      <c r="UBI11" s="41"/>
      <c r="UBJ11" s="41"/>
      <c r="UBK11" s="41"/>
      <c r="UBL11" s="41"/>
      <c r="UBM11" s="41"/>
      <c r="UBN11" s="41"/>
      <c r="UBO11" s="41"/>
      <c r="UBP11" s="41"/>
      <c r="UBQ11" s="41"/>
      <c r="UBR11" s="41"/>
      <c r="UBS11" s="41"/>
      <c r="UBT11" s="41"/>
      <c r="UBU11" s="41"/>
      <c r="UBV11" s="41"/>
      <c r="UBW11" s="41"/>
      <c r="UBX11" s="41"/>
      <c r="UBY11" s="41"/>
      <c r="UBZ11" s="41"/>
      <c r="UCA11" s="41"/>
      <c r="UCB11" s="41"/>
      <c r="UCC11" s="41"/>
      <c r="UCD11" s="41"/>
      <c r="UCE11" s="41"/>
      <c r="UCF11" s="41"/>
      <c r="UCG11" s="41"/>
      <c r="UCH11" s="41"/>
      <c r="UCI11" s="41"/>
      <c r="UCJ11" s="41"/>
      <c r="UCK11" s="41"/>
      <c r="UCL11" s="41"/>
      <c r="UCM11" s="41"/>
      <c r="UCN11" s="41"/>
      <c r="UCO11" s="41"/>
      <c r="UCP11" s="41"/>
      <c r="UCQ11" s="41"/>
      <c r="UCR11" s="41"/>
      <c r="UCS11" s="41"/>
      <c r="UCT11" s="41"/>
      <c r="UCU11" s="41"/>
      <c r="UCV11" s="41"/>
      <c r="UCW11" s="41"/>
      <c r="UCX11" s="41"/>
      <c r="UCY11" s="41"/>
      <c r="UCZ11" s="41"/>
      <c r="UDA11" s="41"/>
      <c r="UDB11" s="41"/>
      <c r="UDC11" s="41"/>
      <c r="UDD11" s="41"/>
      <c r="UDE11" s="41"/>
      <c r="UDF11" s="41"/>
      <c r="UDG11" s="41"/>
      <c r="UDH11" s="41"/>
      <c r="UDI11" s="41"/>
      <c r="UDJ11" s="41"/>
      <c r="UDK11" s="41"/>
      <c r="UDL11" s="41"/>
      <c r="UDM11" s="41"/>
      <c r="UDN11" s="41"/>
      <c r="UDO11" s="41"/>
      <c r="UDP11" s="41"/>
      <c r="UDQ11" s="41"/>
      <c r="UDR11" s="41"/>
      <c r="UDS11" s="41"/>
      <c r="UDT11" s="41"/>
      <c r="UDU11" s="41"/>
      <c r="UDV11" s="41"/>
      <c r="UDW11" s="41"/>
      <c r="UDX11" s="41"/>
      <c r="UDY11" s="41"/>
      <c r="UDZ11" s="41"/>
      <c r="UEA11" s="41"/>
      <c r="UEB11" s="41"/>
      <c r="UEC11" s="41"/>
      <c r="UED11" s="41"/>
      <c r="UEE11" s="41"/>
      <c r="UEF11" s="41"/>
      <c r="UEG11" s="41"/>
      <c r="UEH11" s="41"/>
      <c r="UEI11" s="41"/>
      <c r="UEJ11" s="41"/>
      <c r="UEK11" s="41"/>
      <c r="UEL11" s="41"/>
      <c r="UEM11" s="41"/>
      <c r="UEN11" s="41"/>
      <c r="UEO11" s="41"/>
      <c r="UEP11" s="41"/>
      <c r="UEQ11" s="41"/>
      <c r="UER11" s="41"/>
      <c r="UES11" s="41"/>
      <c r="UET11" s="41"/>
      <c r="UEU11" s="41"/>
      <c r="UEV11" s="41"/>
      <c r="UEW11" s="41"/>
      <c r="UEX11" s="41"/>
      <c r="UEY11" s="41"/>
      <c r="UEZ11" s="41"/>
      <c r="UFA11" s="41"/>
      <c r="UFB11" s="41"/>
      <c r="UFC11" s="41"/>
      <c r="UFD11" s="41"/>
      <c r="UFE11" s="41"/>
      <c r="UFF11" s="41"/>
      <c r="UFG11" s="41"/>
      <c r="UFH11" s="41"/>
      <c r="UFI11" s="41"/>
      <c r="UFJ11" s="41"/>
      <c r="UFK11" s="41"/>
      <c r="UFL11" s="41"/>
      <c r="UFM11" s="41"/>
      <c r="UFN11" s="41"/>
      <c r="UFO11" s="41"/>
      <c r="UFP11" s="41"/>
      <c r="UFQ11" s="41"/>
      <c r="UFR11" s="41"/>
      <c r="UFS11" s="41"/>
      <c r="UFT11" s="41"/>
      <c r="UFU11" s="41"/>
      <c r="UFV11" s="41"/>
      <c r="UFW11" s="41"/>
      <c r="UFX11" s="41"/>
      <c r="UFY11" s="41"/>
      <c r="UFZ11" s="41"/>
      <c r="UGA11" s="41"/>
      <c r="UGB11" s="41"/>
      <c r="UGC11" s="41"/>
      <c r="UGD11" s="41"/>
      <c r="UGE11" s="41"/>
      <c r="UGF11" s="41"/>
      <c r="UGG11" s="41"/>
      <c r="UGH11" s="41"/>
      <c r="UGI11" s="41"/>
      <c r="UGJ11" s="41"/>
      <c r="UGK11" s="41"/>
      <c r="UGL11" s="41"/>
      <c r="UGM11" s="41"/>
      <c r="UGN11" s="41"/>
      <c r="UGO11" s="41"/>
      <c r="UGP11" s="41"/>
      <c r="UGQ11" s="41"/>
      <c r="UGR11" s="41"/>
      <c r="UGS11" s="41"/>
      <c r="UGT11" s="41"/>
      <c r="UGU11" s="41"/>
      <c r="UGV11" s="41"/>
      <c r="UGW11" s="41"/>
      <c r="UGX11" s="41"/>
      <c r="UGY11" s="41"/>
      <c r="UGZ11" s="41"/>
      <c r="UHA11" s="41"/>
      <c r="UHB11" s="41"/>
      <c r="UHC11" s="41"/>
      <c r="UHD11" s="41"/>
      <c r="UHE11" s="41"/>
      <c r="UHF11" s="41"/>
      <c r="UHG11" s="41"/>
      <c r="UHH11" s="41"/>
      <c r="UHI11" s="41"/>
      <c r="UHJ11" s="41"/>
      <c r="UHK11" s="41"/>
      <c r="UHL11" s="41"/>
      <c r="UHM11" s="41"/>
      <c r="UHN11" s="41"/>
      <c r="UHO11" s="41"/>
      <c r="UHP11" s="41"/>
      <c r="UHQ11" s="41"/>
      <c r="UHR11" s="41"/>
      <c r="UHS11" s="41"/>
      <c r="UHT11" s="41"/>
      <c r="UHU11" s="41"/>
      <c r="UHV11" s="41"/>
      <c r="UHW11" s="41"/>
      <c r="UHX11" s="41"/>
      <c r="UHY11" s="41"/>
      <c r="UHZ11" s="41"/>
      <c r="UIA11" s="41"/>
      <c r="UIB11" s="41"/>
      <c r="UIC11" s="41"/>
      <c r="UID11" s="41"/>
      <c r="UIE11" s="41"/>
      <c r="UIF11" s="41"/>
      <c r="UIG11" s="41"/>
      <c r="UIH11" s="41"/>
      <c r="UII11" s="41"/>
      <c r="UIJ11" s="41"/>
      <c r="UIK11" s="41"/>
      <c r="UIL11" s="41"/>
      <c r="UIM11" s="41"/>
      <c r="UIN11" s="41"/>
      <c r="UIO11" s="41"/>
      <c r="UIP11" s="41"/>
      <c r="UIQ11" s="41"/>
      <c r="UIR11" s="41"/>
      <c r="UIS11" s="41"/>
      <c r="UIT11" s="41"/>
      <c r="UIU11" s="41"/>
      <c r="UIV11" s="41"/>
      <c r="UIW11" s="41"/>
      <c r="UIX11" s="41"/>
      <c r="UIY11" s="41"/>
      <c r="UIZ11" s="41"/>
      <c r="UJA11" s="41"/>
      <c r="UJB11" s="41"/>
      <c r="UJC11" s="41"/>
      <c r="UJD11" s="41"/>
      <c r="UJE11" s="41"/>
      <c r="UJF11" s="41"/>
      <c r="UJG11" s="41"/>
      <c r="UJH11" s="41"/>
      <c r="UJI11" s="41"/>
      <c r="UJJ11" s="41"/>
      <c r="UJK11" s="41"/>
      <c r="UJL11" s="41"/>
      <c r="UJM11" s="41"/>
      <c r="UJN11" s="41"/>
      <c r="UJO11" s="41"/>
      <c r="UJP11" s="41"/>
      <c r="UJQ11" s="41"/>
      <c r="UJR11" s="41"/>
      <c r="UJS11" s="41"/>
      <c r="UJT11" s="41"/>
      <c r="UJU11" s="41"/>
      <c r="UJV11" s="41"/>
      <c r="UJW11" s="41"/>
      <c r="UJX11" s="41"/>
      <c r="UJY11" s="41"/>
      <c r="UJZ11" s="41"/>
      <c r="UKA11" s="41"/>
      <c r="UKB11" s="41"/>
      <c r="UKC11" s="41"/>
      <c r="UKD11" s="41"/>
      <c r="UKE11" s="41"/>
      <c r="UKF11" s="41"/>
      <c r="UKG11" s="41"/>
      <c r="UKH11" s="41"/>
      <c r="UKI11" s="41"/>
      <c r="UKJ11" s="41"/>
      <c r="UKK11" s="41"/>
      <c r="UKL11" s="41"/>
      <c r="UKM11" s="41"/>
      <c r="UKN11" s="41"/>
      <c r="UKO11" s="41"/>
      <c r="UKP11" s="41"/>
      <c r="UKQ11" s="41"/>
      <c r="UKR11" s="41"/>
      <c r="UKS11" s="41"/>
      <c r="UKT11" s="41"/>
      <c r="UKU11" s="41"/>
      <c r="UKV11" s="41"/>
      <c r="UKW11" s="41"/>
      <c r="UKX11" s="41"/>
      <c r="UKY11" s="41"/>
      <c r="UKZ11" s="41"/>
      <c r="ULA11" s="41"/>
      <c r="ULB11" s="41"/>
      <c r="ULC11" s="41"/>
      <c r="ULD11" s="41"/>
      <c r="ULE11" s="41"/>
      <c r="ULF11" s="41"/>
      <c r="ULG11" s="41"/>
      <c r="ULH11" s="41"/>
      <c r="ULI11" s="41"/>
      <c r="ULJ11" s="41"/>
      <c r="ULK11" s="41"/>
      <c r="ULL11" s="41"/>
      <c r="ULM11" s="41"/>
      <c r="ULN11" s="41"/>
      <c r="ULO11" s="41"/>
      <c r="ULP11" s="41"/>
      <c r="ULQ11" s="41"/>
      <c r="ULR11" s="41"/>
      <c r="ULS11" s="41"/>
      <c r="ULT11" s="41"/>
      <c r="ULU11" s="41"/>
      <c r="ULV11" s="41"/>
      <c r="ULW11" s="41"/>
      <c r="ULX11" s="41"/>
      <c r="ULY11" s="41"/>
      <c r="ULZ11" s="41"/>
      <c r="UMA11" s="41"/>
      <c r="UMB11" s="41"/>
      <c r="UMC11" s="41"/>
      <c r="UMD11" s="41"/>
      <c r="UME11" s="41"/>
      <c r="UMF11" s="41"/>
      <c r="UMG11" s="41"/>
      <c r="UMH11" s="41"/>
      <c r="UMI11" s="41"/>
      <c r="UMJ11" s="41"/>
      <c r="UMK11" s="41"/>
      <c r="UML11" s="41"/>
      <c r="UMM11" s="41"/>
      <c r="UMN11" s="41"/>
      <c r="UMO11" s="41"/>
      <c r="UMP11" s="41"/>
      <c r="UMQ11" s="41"/>
      <c r="UMR11" s="41"/>
      <c r="UMS11" s="41"/>
      <c r="UMT11" s="41"/>
      <c r="UMU11" s="41"/>
      <c r="UMV11" s="41"/>
      <c r="UMW11" s="41"/>
      <c r="UMX11" s="41"/>
      <c r="UMY11" s="41"/>
      <c r="UMZ11" s="41"/>
      <c r="UNA11" s="41"/>
      <c r="UNB11" s="41"/>
      <c r="UNC11" s="41"/>
      <c r="UND11" s="41"/>
      <c r="UNE11" s="41"/>
      <c r="UNF11" s="41"/>
      <c r="UNG11" s="41"/>
      <c r="UNH11" s="41"/>
      <c r="UNI11" s="41"/>
      <c r="UNJ11" s="41"/>
      <c r="UNK11" s="41"/>
      <c r="UNL11" s="41"/>
      <c r="UNM11" s="41"/>
      <c r="UNN11" s="41"/>
      <c r="UNO11" s="41"/>
      <c r="UNP11" s="41"/>
      <c r="UNQ11" s="41"/>
      <c r="UNR11" s="41"/>
      <c r="UNS11" s="41"/>
      <c r="UNT11" s="41"/>
      <c r="UNU11" s="41"/>
      <c r="UNV11" s="41"/>
      <c r="UNW11" s="41"/>
      <c r="UNX11" s="41"/>
      <c r="UNY11" s="41"/>
      <c r="UNZ11" s="41"/>
      <c r="UOA11" s="41"/>
      <c r="UOB11" s="41"/>
      <c r="UOC11" s="41"/>
      <c r="UOD11" s="41"/>
      <c r="UOE11" s="41"/>
      <c r="UOF11" s="41"/>
      <c r="UOG11" s="41"/>
      <c r="UOH11" s="41"/>
      <c r="UOI11" s="41"/>
      <c r="UOJ11" s="41"/>
      <c r="UOK11" s="41"/>
      <c r="UOL11" s="41"/>
      <c r="UOM11" s="41"/>
      <c r="UON11" s="41"/>
      <c r="UOO11" s="41"/>
      <c r="UOP11" s="41"/>
      <c r="UOQ11" s="41"/>
      <c r="UOR11" s="41"/>
      <c r="UOS11" s="41"/>
      <c r="UOT11" s="41"/>
      <c r="UOU11" s="41"/>
      <c r="UOV11" s="41"/>
      <c r="UOW11" s="41"/>
      <c r="UOX11" s="41"/>
      <c r="UOY11" s="41"/>
      <c r="UOZ11" s="41"/>
      <c r="UPA11" s="41"/>
      <c r="UPB11" s="41"/>
      <c r="UPC11" s="41"/>
      <c r="UPD11" s="41"/>
      <c r="UPE11" s="41"/>
      <c r="UPF11" s="41"/>
      <c r="UPG11" s="41"/>
      <c r="UPH11" s="41"/>
      <c r="UPI11" s="41"/>
      <c r="UPJ11" s="41"/>
      <c r="UPK11" s="41"/>
      <c r="UPL11" s="41"/>
      <c r="UPM11" s="41"/>
      <c r="UPN11" s="41"/>
      <c r="UPO11" s="41"/>
      <c r="UPP11" s="41"/>
      <c r="UPQ11" s="41"/>
      <c r="UPR11" s="41"/>
      <c r="UPS11" s="41"/>
      <c r="UPT11" s="41"/>
      <c r="UPU11" s="41"/>
      <c r="UPV11" s="41"/>
      <c r="UPW11" s="41"/>
      <c r="UPX11" s="41"/>
      <c r="UPY11" s="41"/>
      <c r="UPZ11" s="41"/>
      <c r="UQA11" s="41"/>
      <c r="UQB11" s="41"/>
      <c r="UQC11" s="41"/>
      <c r="UQD11" s="41"/>
      <c r="UQE11" s="41"/>
      <c r="UQF11" s="41"/>
      <c r="UQG11" s="41"/>
      <c r="UQH11" s="41"/>
      <c r="UQI11" s="41"/>
      <c r="UQJ11" s="41"/>
      <c r="UQK11" s="41"/>
      <c r="UQL11" s="41"/>
      <c r="UQM11" s="41"/>
      <c r="UQN11" s="41"/>
      <c r="UQO11" s="41"/>
      <c r="UQP11" s="41"/>
      <c r="UQQ11" s="41"/>
      <c r="UQR11" s="41"/>
      <c r="UQS11" s="41"/>
      <c r="UQT11" s="41"/>
      <c r="UQU11" s="41"/>
      <c r="UQV11" s="41"/>
      <c r="UQW11" s="41"/>
      <c r="UQX11" s="41"/>
      <c r="UQY11" s="41"/>
      <c r="UQZ11" s="41"/>
      <c r="URA11" s="41"/>
      <c r="URB11" s="41"/>
      <c r="URC11" s="41"/>
      <c r="URD11" s="41"/>
      <c r="URE11" s="41"/>
      <c r="URF11" s="41"/>
      <c r="URG11" s="41"/>
      <c r="URH11" s="41"/>
      <c r="URI11" s="41"/>
      <c r="URJ11" s="41"/>
      <c r="URK11" s="41"/>
      <c r="URL11" s="41"/>
      <c r="URM11" s="41"/>
      <c r="URN11" s="41"/>
      <c r="URO11" s="41"/>
      <c r="URP11" s="41"/>
      <c r="URQ11" s="41"/>
      <c r="URR11" s="41"/>
      <c r="URS11" s="41"/>
      <c r="URT11" s="41"/>
      <c r="URU11" s="41"/>
      <c r="URV11" s="41"/>
      <c r="URW11" s="41"/>
      <c r="URX11" s="41"/>
      <c r="URY11" s="41"/>
      <c r="URZ11" s="41"/>
      <c r="USA11" s="41"/>
      <c r="USB11" s="41"/>
      <c r="USC11" s="41"/>
      <c r="USD11" s="41"/>
      <c r="USE11" s="41"/>
      <c r="USF11" s="41"/>
      <c r="USG11" s="41"/>
      <c r="USH11" s="41"/>
      <c r="USI11" s="41"/>
      <c r="USJ11" s="41"/>
      <c r="USK11" s="41"/>
      <c r="USL11" s="41"/>
      <c r="USM11" s="41"/>
      <c r="USN11" s="41"/>
      <c r="USO11" s="41"/>
      <c r="USP11" s="41"/>
      <c r="USQ11" s="41"/>
      <c r="USR11" s="41"/>
      <c r="USS11" s="41"/>
      <c r="UST11" s="41"/>
      <c r="USU11" s="41"/>
      <c r="USV11" s="41"/>
      <c r="USW11" s="41"/>
      <c r="USX11" s="41"/>
      <c r="USY11" s="41"/>
      <c r="USZ11" s="41"/>
      <c r="UTA11" s="41"/>
      <c r="UTB11" s="41"/>
      <c r="UTC11" s="41"/>
      <c r="UTD11" s="41"/>
      <c r="UTE11" s="41"/>
      <c r="UTF11" s="41"/>
      <c r="UTG11" s="41"/>
      <c r="UTH11" s="41"/>
      <c r="UTI11" s="41"/>
      <c r="UTJ11" s="41"/>
      <c r="UTK11" s="41"/>
      <c r="UTL11" s="41"/>
      <c r="UTM11" s="41"/>
      <c r="UTN11" s="41"/>
      <c r="UTO11" s="41"/>
      <c r="UTP11" s="41"/>
      <c r="UTQ11" s="41"/>
      <c r="UTR11" s="41"/>
      <c r="UTS11" s="41"/>
      <c r="UTT11" s="41"/>
      <c r="UTU11" s="41"/>
      <c r="UTV11" s="41"/>
      <c r="UTW11" s="41"/>
      <c r="UTX11" s="41"/>
      <c r="UTY11" s="41"/>
      <c r="UTZ11" s="41"/>
      <c r="UUA11" s="41"/>
      <c r="UUB11" s="41"/>
      <c r="UUC11" s="41"/>
      <c r="UUD11" s="41"/>
      <c r="UUE11" s="41"/>
      <c r="UUF11" s="41"/>
      <c r="UUG11" s="41"/>
      <c r="UUH11" s="41"/>
      <c r="UUI11" s="41"/>
      <c r="UUJ11" s="41"/>
      <c r="UUK11" s="41"/>
      <c r="UUL11" s="41"/>
      <c r="UUM11" s="41"/>
      <c r="UUN11" s="41"/>
      <c r="UUO11" s="41"/>
      <c r="UUP11" s="41"/>
      <c r="UUQ11" s="41"/>
      <c r="UUR11" s="41"/>
      <c r="UUS11" s="41"/>
      <c r="UUT11" s="41"/>
      <c r="UUU11" s="41"/>
      <c r="UUV11" s="41"/>
      <c r="UUW11" s="41"/>
      <c r="UUX11" s="41"/>
      <c r="UUY11" s="41"/>
      <c r="UUZ11" s="41"/>
      <c r="UVA11" s="41"/>
      <c r="UVB11" s="41"/>
      <c r="UVC11" s="41"/>
      <c r="UVD11" s="41"/>
      <c r="UVE11" s="41"/>
      <c r="UVF11" s="41"/>
      <c r="UVG11" s="41"/>
      <c r="UVH11" s="41"/>
      <c r="UVI11" s="41"/>
      <c r="UVJ11" s="41"/>
      <c r="UVK11" s="41"/>
      <c r="UVL11" s="41"/>
      <c r="UVM11" s="41"/>
      <c r="UVN11" s="41"/>
      <c r="UVO11" s="41"/>
      <c r="UVP11" s="41"/>
      <c r="UVQ11" s="41"/>
      <c r="UVR11" s="41"/>
      <c r="UVS11" s="41"/>
      <c r="UVT11" s="41"/>
      <c r="UVU11" s="41"/>
      <c r="UVV11" s="41"/>
      <c r="UVW11" s="41"/>
      <c r="UVX11" s="41"/>
      <c r="UVY11" s="41"/>
      <c r="UVZ11" s="41"/>
      <c r="UWA11" s="41"/>
      <c r="UWB11" s="41"/>
      <c r="UWC11" s="41"/>
      <c r="UWD11" s="41"/>
      <c r="UWE11" s="41"/>
      <c r="UWF11" s="41"/>
      <c r="UWG11" s="41"/>
      <c r="UWH11" s="41"/>
      <c r="UWI11" s="41"/>
      <c r="UWJ11" s="41"/>
      <c r="UWK11" s="41"/>
      <c r="UWL11" s="41"/>
      <c r="UWM11" s="41"/>
      <c r="UWN11" s="41"/>
      <c r="UWO11" s="41"/>
      <c r="UWP11" s="41"/>
      <c r="UWQ11" s="41"/>
      <c r="UWR11" s="41"/>
      <c r="UWS11" s="41"/>
      <c r="UWT11" s="41"/>
      <c r="UWU11" s="41"/>
      <c r="UWV11" s="41"/>
      <c r="UWW11" s="41"/>
      <c r="UWX11" s="41"/>
      <c r="UWY11" s="41"/>
      <c r="UWZ11" s="41"/>
      <c r="UXA11" s="41"/>
      <c r="UXB11" s="41"/>
      <c r="UXC11" s="41"/>
      <c r="UXD11" s="41"/>
      <c r="UXE11" s="41"/>
      <c r="UXF11" s="41"/>
      <c r="UXG11" s="41"/>
      <c r="UXH11" s="41"/>
      <c r="UXI11" s="41"/>
      <c r="UXJ11" s="41"/>
      <c r="UXK11" s="41"/>
      <c r="UXL11" s="41"/>
      <c r="UXM11" s="41"/>
      <c r="UXN11" s="41"/>
      <c r="UXO11" s="41"/>
      <c r="UXP11" s="41"/>
      <c r="UXQ11" s="41"/>
      <c r="UXR11" s="41"/>
      <c r="UXS11" s="41"/>
      <c r="UXT11" s="41"/>
      <c r="UXU11" s="41"/>
      <c r="UXV11" s="41"/>
      <c r="UXW11" s="41"/>
      <c r="UXX11" s="41"/>
      <c r="UXY11" s="41"/>
      <c r="UXZ11" s="41"/>
      <c r="UYA11" s="41"/>
      <c r="UYB11" s="41"/>
      <c r="UYC11" s="41"/>
      <c r="UYD11" s="41"/>
      <c r="UYE11" s="41"/>
      <c r="UYF11" s="41"/>
      <c r="UYG11" s="41"/>
      <c r="UYH11" s="41"/>
      <c r="UYI11" s="41"/>
      <c r="UYJ11" s="41"/>
      <c r="UYK11" s="41"/>
      <c r="UYL11" s="41"/>
      <c r="UYM11" s="41"/>
      <c r="UYN11" s="41"/>
      <c r="UYO11" s="41"/>
      <c r="UYP11" s="41"/>
      <c r="UYQ11" s="41"/>
      <c r="UYR11" s="41"/>
      <c r="UYS11" s="41"/>
      <c r="UYT11" s="41"/>
      <c r="UYU11" s="41"/>
      <c r="UYV11" s="41"/>
      <c r="UYW11" s="41"/>
      <c r="UYX11" s="41"/>
      <c r="UYY11" s="41"/>
      <c r="UYZ11" s="41"/>
      <c r="UZA11" s="41"/>
      <c r="UZB11" s="41"/>
      <c r="UZC11" s="41"/>
      <c r="UZD11" s="41"/>
      <c r="UZE11" s="41"/>
      <c r="UZF11" s="41"/>
      <c r="UZG11" s="41"/>
      <c r="UZH11" s="41"/>
      <c r="UZI11" s="41"/>
      <c r="UZJ11" s="41"/>
      <c r="UZK11" s="41"/>
      <c r="UZL11" s="41"/>
      <c r="UZM11" s="41"/>
      <c r="UZN11" s="41"/>
      <c r="UZO11" s="41"/>
      <c r="UZP11" s="41"/>
      <c r="UZQ11" s="41"/>
      <c r="UZR11" s="41"/>
      <c r="UZS11" s="41"/>
      <c r="UZT11" s="41"/>
      <c r="UZU11" s="41"/>
      <c r="UZV11" s="41"/>
      <c r="UZW11" s="41"/>
      <c r="UZX11" s="41"/>
      <c r="UZY11" s="41"/>
      <c r="UZZ11" s="41"/>
      <c r="VAA11" s="41"/>
      <c r="VAB11" s="41"/>
      <c r="VAC11" s="41"/>
      <c r="VAD11" s="41"/>
      <c r="VAE11" s="41"/>
      <c r="VAF11" s="41"/>
      <c r="VAG11" s="41"/>
      <c r="VAH11" s="41"/>
      <c r="VAI11" s="41"/>
      <c r="VAJ11" s="41"/>
      <c r="VAK11" s="41"/>
      <c r="VAL11" s="41"/>
      <c r="VAM11" s="41"/>
      <c r="VAN11" s="41"/>
      <c r="VAO11" s="41"/>
      <c r="VAP11" s="41"/>
      <c r="VAQ11" s="41"/>
      <c r="VAR11" s="41"/>
      <c r="VAS11" s="41"/>
      <c r="VAT11" s="41"/>
      <c r="VAU11" s="41"/>
      <c r="VAV11" s="41"/>
      <c r="VAW11" s="41"/>
      <c r="VAX11" s="41"/>
      <c r="VAY11" s="41"/>
      <c r="VAZ11" s="41"/>
      <c r="VBA11" s="41"/>
      <c r="VBB11" s="41"/>
      <c r="VBC11" s="41"/>
      <c r="VBD11" s="41"/>
      <c r="VBE11" s="41"/>
      <c r="VBF11" s="41"/>
      <c r="VBG11" s="41"/>
      <c r="VBH11" s="41"/>
      <c r="VBI11" s="41"/>
      <c r="VBJ11" s="41"/>
      <c r="VBK11" s="41"/>
      <c r="VBL11" s="41"/>
      <c r="VBM11" s="41"/>
      <c r="VBN11" s="41"/>
      <c r="VBO11" s="41"/>
      <c r="VBP11" s="41"/>
      <c r="VBQ11" s="41"/>
      <c r="VBR11" s="41"/>
      <c r="VBS11" s="41"/>
      <c r="VBT11" s="41"/>
      <c r="VBU11" s="41"/>
      <c r="VBV11" s="41"/>
      <c r="VBW11" s="41"/>
      <c r="VBX11" s="41"/>
      <c r="VBY11" s="41"/>
      <c r="VBZ11" s="41"/>
      <c r="VCA11" s="41"/>
      <c r="VCB11" s="41"/>
      <c r="VCC11" s="41"/>
      <c r="VCD11" s="41"/>
      <c r="VCE11" s="41"/>
      <c r="VCF11" s="41"/>
      <c r="VCG11" s="41"/>
      <c r="VCH11" s="41"/>
      <c r="VCI11" s="41"/>
      <c r="VCJ11" s="41"/>
      <c r="VCK11" s="41"/>
      <c r="VCL11" s="41"/>
      <c r="VCM11" s="41"/>
      <c r="VCN11" s="41"/>
      <c r="VCO11" s="41"/>
      <c r="VCP11" s="41"/>
      <c r="VCQ11" s="41"/>
      <c r="VCR11" s="41"/>
      <c r="VCS11" s="41"/>
      <c r="VCT11" s="41"/>
      <c r="VCU11" s="41"/>
      <c r="VCV11" s="41"/>
      <c r="VCW11" s="41"/>
      <c r="VCX11" s="41"/>
      <c r="VCY11" s="41"/>
      <c r="VCZ11" s="41"/>
      <c r="VDA11" s="41"/>
      <c r="VDB11" s="41"/>
      <c r="VDC11" s="41"/>
      <c r="VDD11" s="41"/>
      <c r="VDE11" s="41"/>
      <c r="VDF11" s="41"/>
      <c r="VDG11" s="41"/>
      <c r="VDH11" s="41"/>
      <c r="VDI11" s="41"/>
      <c r="VDJ11" s="41"/>
      <c r="VDK11" s="41"/>
      <c r="VDL11" s="41"/>
      <c r="VDM11" s="41"/>
      <c r="VDN11" s="41"/>
      <c r="VDO11" s="41"/>
      <c r="VDP11" s="41"/>
      <c r="VDQ11" s="41"/>
      <c r="VDR11" s="41"/>
      <c r="VDS11" s="41"/>
      <c r="VDT11" s="41"/>
      <c r="VDU11" s="41"/>
      <c r="VDV11" s="41"/>
      <c r="VDW11" s="41"/>
      <c r="VDX11" s="41"/>
      <c r="VDY11" s="41"/>
      <c r="VDZ11" s="41"/>
      <c r="VEA11" s="41"/>
      <c r="VEB11" s="41"/>
      <c r="VEC11" s="41"/>
      <c r="VED11" s="41"/>
      <c r="VEE11" s="41"/>
      <c r="VEF11" s="41"/>
      <c r="VEG11" s="41"/>
      <c r="VEH11" s="41"/>
      <c r="VEI11" s="41"/>
      <c r="VEJ11" s="41"/>
      <c r="VEK11" s="41"/>
      <c r="VEL11" s="41"/>
      <c r="VEM11" s="41"/>
      <c r="VEN11" s="41"/>
      <c r="VEO11" s="41"/>
      <c r="VEP11" s="41"/>
      <c r="VEQ11" s="41"/>
      <c r="VER11" s="41"/>
      <c r="VES11" s="41"/>
      <c r="VET11" s="41"/>
      <c r="VEU11" s="41"/>
      <c r="VEV11" s="41"/>
      <c r="VEW11" s="41"/>
      <c r="VEX11" s="41"/>
      <c r="VEY11" s="41"/>
      <c r="VEZ11" s="41"/>
      <c r="VFA11" s="41"/>
      <c r="VFB11" s="41"/>
      <c r="VFC11" s="41"/>
      <c r="VFD11" s="41"/>
      <c r="VFE11" s="41"/>
      <c r="VFF11" s="41"/>
      <c r="VFG11" s="41"/>
      <c r="VFH11" s="41"/>
      <c r="VFI11" s="41"/>
      <c r="VFJ11" s="41"/>
      <c r="VFK11" s="41"/>
      <c r="VFL11" s="41"/>
      <c r="VFM11" s="41"/>
      <c r="VFN11" s="41"/>
      <c r="VFO11" s="41"/>
      <c r="VFP11" s="41"/>
      <c r="VFQ11" s="41"/>
      <c r="VFR11" s="41"/>
      <c r="VFS11" s="41"/>
      <c r="VFT11" s="41"/>
      <c r="VFU11" s="41"/>
      <c r="VFV11" s="41"/>
      <c r="VFW11" s="41"/>
      <c r="VFX11" s="41"/>
      <c r="VFY11" s="41"/>
      <c r="VFZ11" s="41"/>
      <c r="VGA11" s="41"/>
      <c r="VGB11" s="41"/>
      <c r="VGC11" s="41"/>
      <c r="VGD11" s="41"/>
      <c r="VGE11" s="41"/>
      <c r="VGF11" s="41"/>
      <c r="VGG11" s="41"/>
      <c r="VGH11" s="41"/>
      <c r="VGI11" s="41"/>
      <c r="VGJ11" s="41"/>
      <c r="VGK11" s="41"/>
      <c r="VGL11" s="41"/>
      <c r="VGM11" s="41"/>
      <c r="VGN11" s="41"/>
      <c r="VGO11" s="41"/>
      <c r="VGP11" s="41"/>
      <c r="VGQ11" s="41"/>
      <c r="VGR11" s="41"/>
      <c r="VGS11" s="41"/>
      <c r="VGT11" s="41"/>
      <c r="VGU11" s="41"/>
      <c r="VGV11" s="41"/>
      <c r="VGW11" s="41"/>
      <c r="VGX11" s="41"/>
      <c r="VGY11" s="41"/>
      <c r="VGZ11" s="41"/>
      <c r="VHA11" s="41"/>
      <c r="VHB11" s="41"/>
      <c r="VHC11" s="41"/>
      <c r="VHD11" s="41"/>
      <c r="VHE11" s="41"/>
      <c r="VHF11" s="41"/>
      <c r="VHG11" s="41"/>
      <c r="VHH11" s="41"/>
      <c r="VHI11" s="41"/>
      <c r="VHJ11" s="41"/>
      <c r="VHK11" s="41"/>
      <c r="VHL11" s="41"/>
      <c r="VHM11" s="41"/>
      <c r="VHN11" s="41"/>
      <c r="VHO11" s="41"/>
      <c r="VHP11" s="41"/>
      <c r="VHQ11" s="41"/>
      <c r="VHR11" s="41"/>
      <c r="VHS11" s="41"/>
      <c r="VHT11" s="41"/>
      <c r="VHU11" s="41"/>
      <c r="VHV11" s="41"/>
      <c r="VHW11" s="41"/>
      <c r="VHX11" s="41"/>
      <c r="VHY11" s="41"/>
      <c r="VHZ11" s="41"/>
      <c r="VIA11" s="41"/>
      <c r="VIB11" s="41"/>
      <c r="VIC11" s="41"/>
      <c r="VID11" s="41"/>
      <c r="VIE11" s="41"/>
      <c r="VIF11" s="41"/>
      <c r="VIG11" s="41"/>
      <c r="VIH11" s="41"/>
      <c r="VII11" s="41"/>
      <c r="VIJ11" s="41"/>
      <c r="VIK11" s="41"/>
      <c r="VIL11" s="41"/>
      <c r="VIM11" s="41"/>
      <c r="VIN11" s="41"/>
      <c r="VIO11" s="41"/>
      <c r="VIP11" s="41"/>
      <c r="VIQ11" s="41"/>
      <c r="VIR11" s="41"/>
      <c r="VIS11" s="41"/>
      <c r="VIT11" s="41"/>
      <c r="VIU11" s="41"/>
      <c r="VIV11" s="41"/>
      <c r="VIW11" s="41"/>
      <c r="VIX11" s="41"/>
      <c r="VIY11" s="41"/>
      <c r="VIZ11" s="41"/>
      <c r="VJA11" s="41"/>
      <c r="VJB11" s="41"/>
      <c r="VJC11" s="41"/>
      <c r="VJD11" s="41"/>
      <c r="VJE11" s="41"/>
      <c r="VJF11" s="41"/>
      <c r="VJG11" s="41"/>
      <c r="VJH11" s="41"/>
      <c r="VJI11" s="41"/>
      <c r="VJJ11" s="41"/>
      <c r="VJK11" s="41"/>
      <c r="VJL11" s="41"/>
      <c r="VJM11" s="41"/>
      <c r="VJN11" s="41"/>
      <c r="VJO11" s="41"/>
      <c r="VJP11" s="41"/>
      <c r="VJQ11" s="41"/>
      <c r="VJR11" s="41"/>
      <c r="VJS11" s="41"/>
      <c r="VJT11" s="41"/>
      <c r="VJU11" s="41"/>
      <c r="VJV11" s="41"/>
      <c r="VJW11" s="41"/>
      <c r="VJX11" s="41"/>
      <c r="VJY11" s="41"/>
      <c r="VJZ11" s="41"/>
      <c r="VKA11" s="41"/>
      <c r="VKB11" s="41"/>
      <c r="VKC11" s="41"/>
      <c r="VKD11" s="41"/>
      <c r="VKE11" s="41"/>
      <c r="VKF11" s="41"/>
      <c r="VKG11" s="41"/>
      <c r="VKH11" s="41"/>
      <c r="VKI11" s="41"/>
      <c r="VKJ11" s="41"/>
      <c r="VKK11" s="41"/>
      <c r="VKL11" s="41"/>
      <c r="VKM11" s="41"/>
      <c r="VKN11" s="41"/>
      <c r="VKO11" s="41"/>
      <c r="VKP11" s="41"/>
      <c r="VKQ11" s="41"/>
      <c r="VKR11" s="41"/>
      <c r="VKS11" s="41"/>
      <c r="VKT11" s="41"/>
      <c r="VKU11" s="41"/>
      <c r="VKV11" s="41"/>
      <c r="VKW11" s="41"/>
      <c r="VKX11" s="41"/>
      <c r="VKY11" s="41"/>
      <c r="VKZ11" s="41"/>
      <c r="VLA11" s="41"/>
      <c r="VLB11" s="41"/>
      <c r="VLC11" s="41"/>
      <c r="VLD11" s="41"/>
      <c r="VLE11" s="41"/>
      <c r="VLF11" s="41"/>
      <c r="VLG11" s="41"/>
      <c r="VLH11" s="41"/>
      <c r="VLI11" s="41"/>
      <c r="VLJ11" s="41"/>
      <c r="VLK11" s="41"/>
      <c r="VLL11" s="41"/>
      <c r="VLM11" s="41"/>
      <c r="VLN11" s="41"/>
      <c r="VLO11" s="41"/>
      <c r="VLP11" s="41"/>
      <c r="VLQ11" s="41"/>
      <c r="VLR11" s="41"/>
      <c r="VLS11" s="41"/>
      <c r="VLT11" s="41"/>
      <c r="VLU11" s="41"/>
      <c r="VLV11" s="41"/>
      <c r="VLW11" s="41"/>
      <c r="VLX11" s="41"/>
      <c r="VLY11" s="41"/>
      <c r="VLZ11" s="41"/>
      <c r="VMA11" s="41"/>
      <c r="VMB11" s="41"/>
      <c r="VMC11" s="41"/>
      <c r="VMD11" s="41"/>
      <c r="VME11" s="41"/>
      <c r="VMF11" s="41"/>
      <c r="VMG11" s="41"/>
      <c r="VMH11" s="41"/>
      <c r="VMI11" s="41"/>
      <c r="VMJ11" s="41"/>
      <c r="VMK11" s="41"/>
      <c r="VML11" s="41"/>
      <c r="VMM11" s="41"/>
      <c r="VMN11" s="41"/>
      <c r="VMO11" s="41"/>
      <c r="VMP11" s="41"/>
      <c r="VMQ11" s="41"/>
      <c r="VMR11" s="41"/>
      <c r="VMS11" s="41"/>
      <c r="VMT11" s="41"/>
      <c r="VMU11" s="41"/>
      <c r="VMV11" s="41"/>
      <c r="VMW11" s="41"/>
      <c r="VMX11" s="41"/>
      <c r="VMY11" s="41"/>
      <c r="VMZ11" s="41"/>
      <c r="VNA11" s="41"/>
      <c r="VNB11" s="41"/>
      <c r="VNC11" s="41"/>
      <c r="VND11" s="41"/>
      <c r="VNE11" s="41"/>
      <c r="VNF11" s="41"/>
      <c r="VNG11" s="41"/>
      <c r="VNH11" s="41"/>
      <c r="VNI11" s="41"/>
      <c r="VNJ11" s="41"/>
      <c r="VNK11" s="41"/>
      <c r="VNL11" s="41"/>
      <c r="VNM11" s="41"/>
      <c r="VNN11" s="41"/>
      <c r="VNO11" s="41"/>
      <c r="VNP11" s="41"/>
      <c r="VNQ11" s="41"/>
      <c r="VNR11" s="41"/>
      <c r="VNS11" s="41"/>
      <c r="VNT11" s="41"/>
      <c r="VNU11" s="41"/>
      <c r="VNV11" s="41"/>
      <c r="VNW11" s="41"/>
      <c r="VNX11" s="41"/>
      <c r="VNY11" s="41"/>
      <c r="VNZ11" s="41"/>
      <c r="VOA11" s="41"/>
      <c r="VOB11" s="41"/>
      <c r="VOC11" s="41"/>
      <c r="VOD11" s="41"/>
      <c r="VOE11" s="41"/>
      <c r="VOF11" s="41"/>
      <c r="VOG11" s="41"/>
      <c r="VOH11" s="41"/>
      <c r="VOI11" s="41"/>
      <c r="VOJ11" s="41"/>
      <c r="VOK11" s="41"/>
      <c r="VOL11" s="41"/>
      <c r="VOM11" s="41"/>
      <c r="VON11" s="41"/>
      <c r="VOO11" s="41"/>
      <c r="VOP11" s="41"/>
      <c r="VOQ11" s="41"/>
      <c r="VOR11" s="41"/>
      <c r="VOS11" s="41"/>
      <c r="VOT11" s="41"/>
      <c r="VOU11" s="41"/>
      <c r="VOV11" s="41"/>
      <c r="VOW11" s="41"/>
      <c r="VOX11" s="41"/>
      <c r="VOY11" s="41"/>
      <c r="VOZ11" s="41"/>
      <c r="VPA11" s="41"/>
      <c r="VPB11" s="41"/>
      <c r="VPC11" s="41"/>
      <c r="VPD11" s="41"/>
      <c r="VPE11" s="41"/>
      <c r="VPF11" s="41"/>
      <c r="VPG11" s="41"/>
      <c r="VPH11" s="41"/>
      <c r="VPI11" s="41"/>
      <c r="VPJ11" s="41"/>
      <c r="VPK11" s="41"/>
      <c r="VPL11" s="41"/>
      <c r="VPM11" s="41"/>
      <c r="VPN11" s="41"/>
      <c r="VPO11" s="41"/>
      <c r="VPP11" s="41"/>
      <c r="VPQ11" s="41"/>
      <c r="VPR11" s="41"/>
      <c r="VPS11" s="41"/>
      <c r="VPT11" s="41"/>
      <c r="VPU11" s="41"/>
      <c r="VPV11" s="41"/>
      <c r="VPW11" s="41"/>
      <c r="VPX11" s="41"/>
      <c r="VPY11" s="41"/>
      <c r="VPZ11" s="41"/>
      <c r="VQA11" s="41"/>
      <c r="VQB11" s="41"/>
      <c r="VQC11" s="41"/>
      <c r="VQD11" s="41"/>
      <c r="VQE11" s="41"/>
      <c r="VQF11" s="41"/>
      <c r="VQG11" s="41"/>
      <c r="VQH11" s="41"/>
      <c r="VQI11" s="41"/>
      <c r="VQJ11" s="41"/>
      <c r="VQK11" s="41"/>
      <c r="VQL11" s="41"/>
      <c r="VQM11" s="41"/>
      <c r="VQN11" s="41"/>
      <c r="VQO11" s="41"/>
      <c r="VQP11" s="41"/>
      <c r="VQQ11" s="41"/>
      <c r="VQR11" s="41"/>
      <c r="VQS11" s="41"/>
      <c r="VQT11" s="41"/>
      <c r="VQU11" s="41"/>
      <c r="VQV11" s="41"/>
      <c r="VQW11" s="41"/>
      <c r="VQX11" s="41"/>
      <c r="VQY11" s="41"/>
      <c r="VQZ11" s="41"/>
      <c r="VRA11" s="41"/>
      <c r="VRB11" s="41"/>
      <c r="VRC11" s="41"/>
      <c r="VRD11" s="41"/>
      <c r="VRE11" s="41"/>
      <c r="VRF11" s="41"/>
      <c r="VRG11" s="41"/>
      <c r="VRH11" s="41"/>
      <c r="VRI11" s="41"/>
      <c r="VRJ11" s="41"/>
      <c r="VRK11" s="41"/>
      <c r="VRL11" s="41"/>
      <c r="VRM11" s="41"/>
      <c r="VRN11" s="41"/>
      <c r="VRO11" s="41"/>
      <c r="VRP11" s="41"/>
      <c r="VRQ11" s="41"/>
      <c r="VRR11" s="41"/>
      <c r="VRS11" s="41"/>
      <c r="VRT11" s="41"/>
      <c r="VRU11" s="41"/>
      <c r="VRV11" s="41"/>
      <c r="VRW11" s="41"/>
      <c r="VRX11" s="41"/>
      <c r="VRY11" s="41"/>
      <c r="VRZ11" s="41"/>
      <c r="VSA11" s="41"/>
      <c r="VSB11" s="41"/>
      <c r="VSC11" s="41"/>
      <c r="VSD11" s="41"/>
      <c r="VSE11" s="41"/>
      <c r="VSF11" s="41"/>
      <c r="VSG11" s="41"/>
      <c r="VSH11" s="41"/>
      <c r="VSI11" s="41"/>
      <c r="VSJ11" s="41"/>
      <c r="VSK11" s="41"/>
      <c r="VSL11" s="41"/>
      <c r="VSM11" s="41"/>
      <c r="VSN11" s="41"/>
      <c r="VSO11" s="41"/>
      <c r="VSP11" s="41"/>
      <c r="VSQ11" s="41"/>
      <c r="VSR11" s="41"/>
      <c r="VSS11" s="41"/>
      <c r="VST11" s="41"/>
      <c r="VSU11" s="41"/>
      <c r="VSV11" s="41"/>
      <c r="VSW11" s="41"/>
      <c r="VSX11" s="41"/>
      <c r="VSY11" s="41"/>
      <c r="VSZ11" s="41"/>
      <c r="VTA11" s="41"/>
      <c r="VTB11" s="41"/>
      <c r="VTC11" s="41"/>
      <c r="VTD11" s="41"/>
      <c r="VTE11" s="41"/>
      <c r="VTF11" s="41"/>
      <c r="VTG11" s="41"/>
      <c r="VTH11" s="41"/>
      <c r="VTI11" s="41"/>
      <c r="VTJ11" s="41"/>
      <c r="VTK11" s="41"/>
      <c r="VTL11" s="41"/>
      <c r="VTM11" s="41"/>
      <c r="VTN11" s="41"/>
      <c r="VTO11" s="41"/>
      <c r="VTP11" s="41"/>
      <c r="VTQ11" s="41"/>
      <c r="VTR11" s="41"/>
      <c r="VTS11" s="41"/>
      <c r="VTT11" s="41"/>
      <c r="VTU11" s="41"/>
      <c r="VTV11" s="41"/>
      <c r="VTW11" s="41"/>
      <c r="VTX11" s="41"/>
      <c r="VTY11" s="41"/>
      <c r="VTZ11" s="41"/>
      <c r="VUA11" s="41"/>
      <c r="VUB11" s="41"/>
      <c r="VUC11" s="41"/>
      <c r="VUD11" s="41"/>
      <c r="VUE11" s="41"/>
      <c r="VUF11" s="41"/>
      <c r="VUG11" s="41"/>
      <c r="VUH11" s="41"/>
      <c r="VUI11" s="41"/>
      <c r="VUJ11" s="41"/>
      <c r="VUK11" s="41"/>
      <c r="VUL11" s="41"/>
      <c r="VUM11" s="41"/>
      <c r="VUN11" s="41"/>
      <c r="VUO11" s="41"/>
      <c r="VUP11" s="41"/>
      <c r="VUQ11" s="41"/>
      <c r="VUR11" s="41"/>
      <c r="VUS11" s="41"/>
      <c r="VUT11" s="41"/>
      <c r="VUU11" s="41"/>
      <c r="VUV11" s="41"/>
      <c r="VUW11" s="41"/>
      <c r="VUX11" s="41"/>
      <c r="VUY11" s="41"/>
      <c r="VUZ11" s="41"/>
      <c r="VVA11" s="41"/>
      <c r="VVB11" s="41"/>
      <c r="VVC11" s="41"/>
      <c r="VVD11" s="41"/>
      <c r="VVE11" s="41"/>
      <c r="VVF11" s="41"/>
      <c r="VVG11" s="41"/>
      <c r="VVH11" s="41"/>
      <c r="VVI11" s="41"/>
      <c r="VVJ11" s="41"/>
      <c r="VVK11" s="41"/>
      <c r="VVL11" s="41"/>
      <c r="VVM11" s="41"/>
      <c r="VVN11" s="41"/>
      <c r="VVO11" s="41"/>
      <c r="VVP11" s="41"/>
      <c r="VVQ11" s="41"/>
      <c r="VVR11" s="41"/>
      <c r="VVS11" s="41"/>
      <c r="VVT11" s="41"/>
      <c r="VVU11" s="41"/>
      <c r="VVV11" s="41"/>
      <c r="VVW11" s="41"/>
      <c r="VVX11" s="41"/>
      <c r="VVY11" s="41"/>
      <c r="VVZ11" s="41"/>
      <c r="VWA11" s="41"/>
      <c r="VWB11" s="41"/>
      <c r="VWC11" s="41"/>
      <c r="VWD11" s="41"/>
      <c r="VWE11" s="41"/>
      <c r="VWF11" s="41"/>
      <c r="VWG11" s="41"/>
      <c r="VWH11" s="41"/>
      <c r="VWI11" s="41"/>
      <c r="VWJ11" s="41"/>
      <c r="VWK11" s="41"/>
      <c r="VWL11" s="41"/>
      <c r="VWM11" s="41"/>
      <c r="VWN11" s="41"/>
      <c r="VWO11" s="41"/>
      <c r="VWP11" s="41"/>
      <c r="VWQ11" s="41"/>
      <c r="VWR11" s="41"/>
      <c r="VWS11" s="41"/>
      <c r="VWT11" s="41"/>
      <c r="VWU11" s="41"/>
      <c r="VWV11" s="41"/>
      <c r="VWW11" s="41"/>
      <c r="VWX11" s="41"/>
      <c r="VWY11" s="41"/>
      <c r="VWZ11" s="41"/>
      <c r="VXA11" s="41"/>
      <c r="VXB11" s="41"/>
      <c r="VXC11" s="41"/>
      <c r="VXD11" s="41"/>
      <c r="VXE11" s="41"/>
      <c r="VXF11" s="41"/>
      <c r="VXG11" s="41"/>
      <c r="VXH11" s="41"/>
      <c r="VXI11" s="41"/>
      <c r="VXJ11" s="41"/>
      <c r="VXK11" s="41"/>
      <c r="VXL11" s="41"/>
      <c r="VXM11" s="41"/>
      <c r="VXN11" s="41"/>
      <c r="VXO11" s="41"/>
      <c r="VXP11" s="41"/>
      <c r="VXQ11" s="41"/>
      <c r="VXR11" s="41"/>
      <c r="VXS11" s="41"/>
      <c r="VXT11" s="41"/>
      <c r="VXU11" s="41"/>
      <c r="VXV11" s="41"/>
      <c r="VXW11" s="41"/>
      <c r="VXX11" s="41"/>
      <c r="VXY11" s="41"/>
      <c r="VXZ11" s="41"/>
      <c r="VYA11" s="41"/>
      <c r="VYB11" s="41"/>
      <c r="VYC11" s="41"/>
      <c r="VYD11" s="41"/>
      <c r="VYE11" s="41"/>
      <c r="VYF11" s="41"/>
      <c r="VYG11" s="41"/>
      <c r="VYH11" s="41"/>
      <c r="VYI11" s="41"/>
      <c r="VYJ11" s="41"/>
      <c r="VYK11" s="41"/>
      <c r="VYL11" s="41"/>
      <c r="VYM11" s="41"/>
      <c r="VYN11" s="41"/>
      <c r="VYO11" s="41"/>
      <c r="VYP11" s="41"/>
      <c r="VYQ11" s="41"/>
      <c r="VYR11" s="41"/>
      <c r="VYS11" s="41"/>
      <c r="VYT11" s="41"/>
      <c r="VYU11" s="41"/>
      <c r="VYV11" s="41"/>
      <c r="VYW11" s="41"/>
      <c r="VYX11" s="41"/>
      <c r="VYY11" s="41"/>
      <c r="VYZ11" s="41"/>
      <c r="VZA11" s="41"/>
      <c r="VZB11" s="41"/>
      <c r="VZC11" s="41"/>
      <c r="VZD11" s="41"/>
      <c r="VZE11" s="41"/>
      <c r="VZF11" s="41"/>
      <c r="VZG11" s="41"/>
      <c r="VZH11" s="41"/>
      <c r="VZI11" s="41"/>
      <c r="VZJ11" s="41"/>
      <c r="VZK11" s="41"/>
      <c r="VZL11" s="41"/>
      <c r="VZM11" s="41"/>
      <c r="VZN11" s="41"/>
      <c r="VZO11" s="41"/>
      <c r="VZP11" s="41"/>
      <c r="VZQ11" s="41"/>
      <c r="VZR11" s="41"/>
      <c r="VZS11" s="41"/>
      <c r="VZT11" s="41"/>
      <c r="VZU11" s="41"/>
      <c r="VZV11" s="41"/>
      <c r="VZW11" s="41"/>
      <c r="VZX11" s="41"/>
      <c r="VZY11" s="41"/>
      <c r="VZZ11" s="41"/>
      <c r="WAA11" s="41"/>
      <c r="WAB11" s="41"/>
      <c r="WAC11" s="41"/>
      <c r="WAD11" s="41"/>
      <c r="WAE11" s="41"/>
      <c r="WAF11" s="41"/>
      <c r="WAG11" s="41"/>
      <c r="WAH11" s="41"/>
      <c r="WAI11" s="41"/>
      <c r="WAJ11" s="41"/>
      <c r="WAK11" s="41"/>
      <c r="WAL11" s="41"/>
      <c r="WAM11" s="41"/>
      <c r="WAN11" s="41"/>
      <c r="WAO11" s="41"/>
      <c r="WAP11" s="41"/>
      <c r="WAQ11" s="41"/>
      <c r="WAR11" s="41"/>
      <c r="WAS11" s="41"/>
      <c r="WAT11" s="41"/>
      <c r="WAU11" s="41"/>
      <c r="WAV11" s="41"/>
      <c r="WAW11" s="41"/>
      <c r="WAX11" s="41"/>
      <c r="WAY11" s="41"/>
      <c r="WAZ11" s="41"/>
      <c r="WBA11" s="41"/>
      <c r="WBB11" s="41"/>
      <c r="WBC11" s="41"/>
      <c r="WBD11" s="41"/>
      <c r="WBE11" s="41"/>
      <c r="WBF11" s="41"/>
      <c r="WBG11" s="41"/>
      <c r="WBH11" s="41"/>
      <c r="WBI11" s="41"/>
      <c r="WBJ11" s="41"/>
      <c r="WBK11" s="41"/>
      <c r="WBL11" s="41"/>
      <c r="WBM11" s="41"/>
      <c r="WBN11" s="41"/>
      <c r="WBO11" s="41"/>
      <c r="WBP11" s="41"/>
      <c r="WBQ11" s="41"/>
      <c r="WBR11" s="41"/>
      <c r="WBS11" s="41"/>
      <c r="WBT11" s="41"/>
      <c r="WBU11" s="41"/>
      <c r="WBV11" s="41"/>
      <c r="WBW11" s="41"/>
      <c r="WBX11" s="41"/>
      <c r="WBY11" s="41"/>
      <c r="WBZ11" s="41"/>
      <c r="WCA11" s="41"/>
      <c r="WCB11" s="41"/>
      <c r="WCC11" s="41"/>
      <c r="WCD11" s="41"/>
      <c r="WCE11" s="41"/>
      <c r="WCF11" s="41"/>
      <c r="WCG11" s="41"/>
      <c r="WCH11" s="41"/>
      <c r="WCI11" s="41"/>
      <c r="WCJ11" s="41"/>
      <c r="WCK11" s="41"/>
      <c r="WCL11" s="41"/>
      <c r="WCM11" s="41"/>
      <c r="WCN11" s="41"/>
      <c r="WCO11" s="41"/>
      <c r="WCP11" s="41"/>
      <c r="WCQ11" s="41"/>
      <c r="WCR11" s="41"/>
      <c r="WCS11" s="41"/>
      <c r="WCT11" s="41"/>
      <c r="WCU11" s="41"/>
      <c r="WCV11" s="41"/>
      <c r="WCW11" s="41"/>
      <c r="WCX11" s="41"/>
      <c r="WCY11" s="41"/>
      <c r="WCZ11" s="41"/>
      <c r="WDA11" s="41"/>
      <c r="WDB11" s="41"/>
      <c r="WDC11" s="41"/>
      <c r="WDD11" s="41"/>
      <c r="WDE11" s="41"/>
      <c r="WDF11" s="41"/>
      <c r="WDG11" s="41"/>
      <c r="WDH11" s="41"/>
      <c r="WDI11" s="41"/>
      <c r="WDJ11" s="41"/>
      <c r="WDK11" s="41"/>
      <c r="WDL11" s="41"/>
      <c r="WDM11" s="41"/>
      <c r="WDN11" s="41"/>
      <c r="WDO11" s="41"/>
      <c r="WDP11" s="41"/>
      <c r="WDQ11" s="41"/>
      <c r="WDR11" s="41"/>
      <c r="WDS11" s="41"/>
      <c r="WDT11" s="41"/>
      <c r="WDU11" s="41"/>
      <c r="WDV11" s="41"/>
      <c r="WDW11" s="41"/>
      <c r="WDX11" s="41"/>
      <c r="WDY11" s="41"/>
      <c r="WDZ11" s="41"/>
      <c r="WEA11" s="41"/>
      <c r="WEB11" s="41"/>
      <c r="WEC11" s="41"/>
      <c r="WED11" s="41"/>
      <c r="WEE11" s="41"/>
      <c r="WEF11" s="41"/>
      <c r="WEG11" s="41"/>
      <c r="WEH11" s="41"/>
      <c r="WEI11" s="41"/>
      <c r="WEJ11" s="41"/>
      <c r="WEK11" s="41"/>
      <c r="WEL11" s="41"/>
      <c r="WEM11" s="41"/>
      <c r="WEN11" s="41"/>
      <c r="WEO11" s="41"/>
      <c r="WEP11" s="41"/>
      <c r="WEQ11" s="41"/>
      <c r="WER11" s="41"/>
      <c r="WES11" s="41"/>
      <c r="WET11" s="41"/>
      <c r="WEU11" s="41"/>
      <c r="WEV11" s="41"/>
      <c r="WEW11" s="41"/>
      <c r="WEX11" s="41"/>
      <c r="WEY11" s="41"/>
      <c r="WEZ11" s="41"/>
      <c r="WFA11" s="41"/>
      <c r="WFB11" s="41"/>
      <c r="WFC11" s="41"/>
      <c r="WFD11" s="41"/>
      <c r="WFE11" s="41"/>
      <c r="WFF11" s="41"/>
      <c r="WFG11" s="41"/>
      <c r="WFH11" s="41"/>
      <c r="WFI11" s="41"/>
      <c r="WFJ11" s="41"/>
      <c r="WFK11" s="41"/>
      <c r="WFL11" s="41"/>
      <c r="WFM11" s="41"/>
      <c r="WFN11" s="41"/>
      <c r="WFO11" s="41"/>
      <c r="WFP11" s="41"/>
      <c r="WFQ11" s="41"/>
      <c r="WFR11" s="41"/>
      <c r="WFS11" s="41"/>
      <c r="WFT11" s="41"/>
      <c r="WFU11" s="41"/>
      <c r="WFV11" s="41"/>
      <c r="WFW11" s="41"/>
      <c r="WFX11" s="41"/>
      <c r="WFY11" s="41"/>
      <c r="WFZ11" s="41"/>
      <c r="WGA11" s="41"/>
      <c r="WGB11" s="41"/>
      <c r="WGC11" s="41"/>
      <c r="WGD11" s="41"/>
      <c r="WGE11" s="41"/>
      <c r="WGF11" s="41"/>
      <c r="WGG11" s="41"/>
      <c r="WGH11" s="41"/>
      <c r="WGI11" s="41"/>
      <c r="WGJ11" s="41"/>
      <c r="WGK11" s="41"/>
      <c r="WGL11" s="41"/>
      <c r="WGM11" s="41"/>
      <c r="WGN11" s="41"/>
      <c r="WGO11" s="41"/>
      <c r="WGP11" s="41"/>
      <c r="WGQ11" s="41"/>
      <c r="WGR11" s="41"/>
      <c r="WGS11" s="41"/>
      <c r="WGT11" s="41"/>
      <c r="WGU11" s="41"/>
      <c r="WGV11" s="41"/>
      <c r="WGW11" s="41"/>
      <c r="WGX11" s="41"/>
      <c r="WGY11" s="41"/>
      <c r="WGZ11" s="41"/>
      <c r="WHA11" s="41"/>
      <c r="WHB11" s="41"/>
      <c r="WHC11" s="41"/>
      <c r="WHD11" s="41"/>
      <c r="WHE11" s="41"/>
      <c r="WHF11" s="41"/>
      <c r="WHG11" s="41"/>
      <c r="WHH11" s="41"/>
      <c r="WHI11" s="41"/>
      <c r="WHJ11" s="41"/>
      <c r="WHK11" s="41"/>
      <c r="WHL11" s="41"/>
      <c r="WHM11" s="41"/>
      <c r="WHN11" s="41"/>
      <c r="WHO11" s="41"/>
      <c r="WHP11" s="41"/>
      <c r="WHQ11" s="41"/>
      <c r="WHR11" s="41"/>
      <c r="WHS11" s="41"/>
      <c r="WHT11" s="41"/>
      <c r="WHU11" s="41"/>
      <c r="WHV11" s="41"/>
      <c r="WHW11" s="41"/>
      <c r="WHX11" s="41"/>
      <c r="WHY11" s="41"/>
      <c r="WHZ11" s="41"/>
      <c r="WIA11" s="41"/>
      <c r="WIB11" s="41"/>
      <c r="WIC11" s="41"/>
      <c r="WID11" s="41"/>
      <c r="WIE11" s="41"/>
      <c r="WIF11" s="41"/>
      <c r="WIG11" s="41"/>
      <c r="WIH11" s="41"/>
      <c r="WII11" s="41"/>
      <c r="WIJ11" s="41"/>
      <c r="WIK11" s="41"/>
      <c r="WIL11" s="41"/>
      <c r="WIM11" s="41"/>
      <c r="WIN11" s="41"/>
      <c r="WIO11" s="41"/>
      <c r="WIP11" s="41"/>
      <c r="WIQ11" s="41"/>
      <c r="WIR11" s="41"/>
      <c r="WIS11" s="41"/>
      <c r="WIT11" s="41"/>
      <c r="WIU11" s="41"/>
      <c r="WIV11" s="41"/>
      <c r="WIW11" s="41"/>
      <c r="WIX11" s="41"/>
      <c r="WIY11" s="41"/>
      <c r="WIZ11" s="41"/>
      <c r="WJA11" s="41"/>
      <c r="WJB11" s="41"/>
      <c r="WJC11" s="41"/>
      <c r="WJD11" s="41"/>
      <c r="WJE11" s="41"/>
      <c r="WJF11" s="41"/>
      <c r="WJG11" s="41"/>
      <c r="WJH11" s="41"/>
      <c r="WJI11" s="41"/>
      <c r="WJJ11" s="41"/>
      <c r="WJK11" s="41"/>
      <c r="WJL11" s="41"/>
      <c r="WJM11" s="41"/>
      <c r="WJN11" s="41"/>
      <c r="WJO11" s="41"/>
      <c r="WJP11" s="41"/>
      <c r="WJQ11" s="41"/>
      <c r="WJR11" s="41"/>
      <c r="WJS11" s="41"/>
      <c r="WJT11" s="41"/>
      <c r="WJU11" s="41"/>
      <c r="WJV11" s="41"/>
      <c r="WJW11" s="41"/>
      <c r="WJX11" s="41"/>
      <c r="WJY11" s="41"/>
      <c r="WJZ11" s="41"/>
      <c r="WKA11" s="41"/>
      <c r="WKB11" s="41"/>
      <c r="WKC11" s="41"/>
      <c r="WKD11" s="41"/>
      <c r="WKE11" s="41"/>
      <c r="WKF11" s="41"/>
      <c r="WKG11" s="41"/>
      <c r="WKH11" s="41"/>
      <c r="WKI11" s="41"/>
      <c r="WKJ11" s="41"/>
      <c r="WKK11" s="41"/>
      <c r="WKL11" s="41"/>
      <c r="WKM11" s="41"/>
      <c r="WKN11" s="41"/>
      <c r="WKO11" s="41"/>
      <c r="WKP11" s="41"/>
      <c r="WKQ11" s="41"/>
      <c r="WKR11" s="41"/>
      <c r="WKS11" s="41"/>
      <c r="WKT11" s="41"/>
      <c r="WKU11" s="41"/>
      <c r="WKV11" s="41"/>
      <c r="WKW11" s="41"/>
      <c r="WKX11" s="41"/>
      <c r="WKY11" s="41"/>
      <c r="WKZ11" s="41"/>
      <c r="WLA11" s="41"/>
      <c r="WLB11" s="41"/>
      <c r="WLC11" s="41"/>
      <c r="WLD11" s="41"/>
      <c r="WLE11" s="41"/>
      <c r="WLF11" s="41"/>
      <c r="WLG11" s="41"/>
      <c r="WLH11" s="41"/>
      <c r="WLI11" s="41"/>
      <c r="WLJ11" s="41"/>
      <c r="WLK11" s="41"/>
      <c r="WLL11" s="41"/>
      <c r="WLM11" s="41"/>
      <c r="WLN11" s="41"/>
      <c r="WLO11" s="41"/>
      <c r="WLP11" s="41"/>
      <c r="WLQ11" s="41"/>
      <c r="WLR11" s="41"/>
      <c r="WLS11" s="41"/>
      <c r="WLT11" s="41"/>
      <c r="WLU11" s="41"/>
      <c r="WLV11" s="41"/>
      <c r="WLW11" s="41"/>
      <c r="WLX11" s="41"/>
      <c r="WLY11" s="41"/>
      <c r="WLZ11" s="41"/>
      <c r="WMA11" s="41"/>
      <c r="WMB11" s="41"/>
      <c r="WMC11" s="41"/>
      <c r="WMD11" s="41"/>
      <c r="WME11" s="41"/>
      <c r="WMF11" s="41"/>
      <c r="WMG11" s="41"/>
      <c r="WMH11" s="41"/>
      <c r="WMI11" s="41"/>
      <c r="WMJ11" s="41"/>
      <c r="WMK11" s="41"/>
      <c r="WML11" s="41"/>
      <c r="WMM11" s="41"/>
      <c r="WMN11" s="41"/>
      <c r="WMO11" s="41"/>
      <c r="WMP11" s="41"/>
      <c r="WMQ11" s="41"/>
      <c r="WMR11" s="41"/>
      <c r="WMS11" s="41"/>
      <c r="WMT11" s="41"/>
      <c r="WMU11" s="41"/>
      <c r="WMV11" s="41"/>
      <c r="WMW11" s="41"/>
      <c r="WMX11" s="41"/>
      <c r="WMY11" s="41"/>
      <c r="WMZ11" s="41"/>
      <c r="WNA11" s="41"/>
      <c r="WNB11" s="41"/>
      <c r="WNC11" s="41"/>
      <c r="WND11" s="41"/>
      <c r="WNE11" s="41"/>
      <c r="WNF11" s="41"/>
      <c r="WNG11" s="41"/>
      <c r="WNH11" s="41"/>
      <c r="WNI11" s="41"/>
      <c r="WNJ11" s="41"/>
      <c r="WNK11" s="41"/>
      <c r="WNL11" s="41"/>
      <c r="WNM11" s="41"/>
      <c r="WNN11" s="41"/>
      <c r="WNO11" s="41"/>
      <c r="WNP11" s="41"/>
      <c r="WNQ11" s="41"/>
      <c r="WNR11" s="41"/>
      <c r="WNS11" s="41"/>
      <c r="WNT11" s="41"/>
      <c r="WNU11" s="41"/>
      <c r="WNV11" s="41"/>
      <c r="WNW11" s="41"/>
      <c r="WNX11" s="41"/>
      <c r="WNY11" s="41"/>
      <c r="WNZ11" s="41"/>
      <c r="WOA11" s="41"/>
      <c r="WOB11" s="41"/>
      <c r="WOC11" s="41"/>
      <c r="WOD11" s="41"/>
      <c r="WOE11" s="41"/>
      <c r="WOF11" s="41"/>
      <c r="WOG11" s="41"/>
      <c r="WOH11" s="41"/>
      <c r="WOI11" s="41"/>
      <c r="WOJ11" s="41"/>
      <c r="WOK11" s="41"/>
      <c r="WOL11" s="41"/>
      <c r="WOM11" s="41"/>
      <c r="WON11" s="41"/>
      <c r="WOO11" s="41"/>
      <c r="WOP11" s="41"/>
      <c r="WOQ11" s="41"/>
      <c r="WOR11" s="41"/>
      <c r="WOS11" s="41"/>
      <c r="WOT11" s="41"/>
      <c r="WOU11" s="41"/>
      <c r="WOV11" s="41"/>
      <c r="WOW11" s="41"/>
      <c r="WOX11" s="41"/>
      <c r="WOY11" s="41"/>
      <c r="WOZ11" s="41"/>
      <c r="WPA11" s="41"/>
      <c r="WPB11" s="41"/>
      <c r="WPC11" s="41"/>
      <c r="WPD11" s="41"/>
      <c r="WPE11" s="41"/>
      <c r="WPF11" s="41"/>
      <c r="WPG11" s="41"/>
      <c r="WPH11" s="41"/>
      <c r="WPI11" s="41"/>
      <c r="WPJ11" s="41"/>
      <c r="WPK11" s="41"/>
      <c r="WPL11" s="41"/>
      <c r="WPM11" s="41"/>
      <c r="WPN11" s="41"/>
      <c r="WPO11" s="41"/>
      <c r="WPP11" s="41"/>
      <c r="WPQ11" s="41"/>
      <c r="WPR11" s="41"/>
      <c r="WPS11" s="41"/>
      <c r="WPT11" s="41"/>
      <c r="WPU11" s="41"/>
      <c r="WPV11" s="41"/>
      <c r="WPW11" s="41"/>
      <c r="WPX11" s="41"/>
      <c r="WPY11" s="41"/>
      <c r="WPZ11" s="41"/>
      <c r="WQA11" s="41"/>
      <c r="WQB11" s="41"/>
      <c r="WQC11" s="41"/>
      <c r="WQD11" s="41"/>
      <c r="WQE11" s="41"/>
      <c r="WQF11" s="41"/>
      <c r="WQG11" s="41"/>
      <c r="WQH11" s="41"/>
      <c r="WQI11" s="41"/>
      <c r="WQJ11" s="41"/>
      <c r="WQK11" s="41"/>
      <c r="WQL11" s="41"/>
      <c r="WQM11" s="41"/>
      <c r="WQN11" s="41"/>
      <c r="WQO11" s="41"/>
      <c r="WQP11" s="41"/>
      <c r="WQQ11" s="41"/>
      <c r="WQR11" s="41"/>
      <c r="WQS11" s="41"/>
      <c r="WQT11" s="41"/>
      <c r="WQU11" s="41"/>
      <c r="WQV11" s="41"/>
      <c r="WQW11" s="41"/>
      <c r="WQX11" s="41"/>
      <c r="WQY11" s="41"/>
      <c r="WQZ11" s="41"/>
      <c r="WRA11" s="41"/>
      <c r="WRB11" s="41"/>
      <c r="WRC11" s="41"/>
      <c r="WRD11" s="41"/>
      <c r="WRE11" s="41"/>
      <c r="WRF11" s="41"/>
      <c r="WRG11" s="41"/>
      <c r="WRH11" s="41"/>
      <c r="WRI11" s="41"/>
      <c r="WRJ11" s="41"/>
      <c r="WRK11" s="41"/>
      <c r="WRL11" s="41"/>
      <c r="WRM11" s="41"/>
      <c r="WRN11" s="41"/>
      <c r="WRO11" s="41"/>
      <c r="WRP11" s="41"/>
      <c r="WRQ11" s="41"/>
      <c r="WRR11" s="41"/>
      <c r="WRS11" s="41"/>
      <c r="WRT11" s="41"/>
      <c r="WRU11" s="41"/>
      <c r="WRV11" s="41"/>
      <c r="WRW11" s="41"/>
      <c r="WRX11" s="41"/>
      <c r="WRY11" s="41"/>
      <c r="WRZ11" s="41"/>
      <c r="WSA11" s="41"/>
      <c r="WSB11" s="41"/>
      <c r="WSC11" s="41"/>
      <c r="WSD11" s="41"/>
      <c r="WSE11" s="41"/>
      <c r="WSF11" s="41"/>
      <c r="WSG11" s="41"/>
      <c r="WSH11" s="41"/>
      <c r="WSI11" s="41"/>
      <c r="WSJ11" s="41"/>
      <c r="WSK11" s="41"/>
      <c r="WSL11" s="41"/>
      <c r="WSM11" s="41"/>
      <c r="WSN11" s="41"/>
      <c r="WSO11" s="41"/>
      <c r="WSP11" s="41"/>
      <c r="WSQ11" s="41"/>
      <c r="WSR11" s="41"/>
      <c r="WSS11" s="41"/>
      <c r="WST11" s="41"/>
      <c r="WSU11" s="41"/>
      <c r="WSV11" s="41"/>
      <c r="WSW11" s="41"/>
      <c r="WSX11" s="41"/>
      <c r="WSY11" s="41"/>
      <c r="WSZ11" s="41"/>
      <c r="WTA11" s="41"/>
      <c r="WTB11" s="41"/>
      <c r="WTC11" s="41"/>
      <c r="WTD11" s="41"/>
      <c r="WTE11" s="41"/>
      <c r="WTF11" s="41"/>
      <c r="WTG11" s="41"/>
      <c r="WTH11" s="41"/>
      <c r="WTI11" s="41"/>
      <c r="WTJ11" s="41"/>
      <c r="WTK11" s="41"/>
      <c r="WTL11" s="41"/>
      <c r="WTM11" s="41"/>
      <c r="WTN11" s="41"/>
      <c r="WTO11" s="41"/>
      <c r="WTP11" s="41"/>
      <c r="WTQ11" s="41"/>
      <c r="WTR11" s="41"/>
      <c r="WTS11" s="41"/>
      <c r="WTT11" s="41"/>
      <c r="WTU11" s="41"/>
      <c r="WTV11" s="41"/>
      <c r="WTW11" s="41"/>
      <c r="WTX11" s="41"/>
      <c r="WTY11" s="41"/>
      <c r="WTZ11" s="41"/>
      <c r="WUA11" s="41"/>
      <c r="WUB11" s="41"/>
      <c r="WUC11" s="41"/>
      <c r="WUD11" s="41"/>
      <c r="WUE11" s="41"/>
      <c r="WUF11" s="41"/>
      <c r="WUG11" s="41"/>
      <c r="WUH11" s="41"/>
      <c r="WUI11" s="41"/>
      <c r="WUJ11" s="41"/>
      <c r="WUK11" s="41"/>
      <c r="WUL11" s="41"/>
      <c r="WUM11" s="41"/>
      <c r="WUN11" s="41"/>
      <c r="WUO11" s="41"/>
      <c r="WUP11" s="41"/>
      <c r="WUQ11" s="41"/>
      <c r="WUR11" s="41"/>
      <c r="WUS11" s="41"/>
      <c r="WUT11" s="41"/>
      <c r="WUU11" s="41"/>
      <c r="WUV11" s="41"/>
      <c r="WUW11" s="41"/>
      <c r="WUX11" s="41"/>
      <c r="WUY11" s="41"/>
      <c r="WUZ11" s="41"/>
      <c r="WVA11" s="41"/>
      <c r="WVB11" s="41"/>
      <c r="WVC11" s="41"/>
      <c r="WVD11" s="41"/>
      <c r="WVE11" s="41"/>
      <c r="WVF11" s="41"/>
      <c r="WVG11" s="41"/>
      <c r="WVH11" s="41"/>
      <c r="WVI11" s="41"/>
      <c r="WVJ11" s="41"/>
      <c r="WVK11" s="41"/>
      <c r="WVL11" s="41"/>
      <c r="WVM11" s="41"/>
      <c r="WVN11" s="41"/>
      <c r="WVO11" s="41"/>
      <c r="WVP11" s="41"/>
      <c r="WVQ11" s="41"/>
      <c r="WVR11" s="41"/>
      <c r="WVS11" s="41"/>
      <c r="WVT11" s="41"/>
      <c r="WVU11" s="41"/>
      <c r="WVV11" s="41"/>
      <c r="WVW11" s="41"/>
      <c r="WVX11" s="41"/>
      <c r="WVY11" s="41"/>
      <c r="WVZ11" s="41"/>
      <c r="WWA11" s="41"/>
      <c r="WWB11" s="41"/>
      <c r="WWC11" s="41"/>
      <c r="WWD11" s="41"/>
      <c r="WWE11" s="41"/>
      <c r="WWF11" s="41"/>
      <c r="WWG11" s="41"/>
      <c r="WWH11" s="41"/>
      <c r="WWI11" s="41"/>
      <c r="WWJ11" s="41"/>
      <c r="WWK11" s="41"/>
      <c r="WWL11" s="41"/>
      <c r="WWM11" s="41"/>
      <c r="WWN11" s="41"/>
      <c r="WWO11" s="41"/>
      <c r="WWP11" s="41"/>
      <c r="WWQ11" s="41"/>
      <c r="WWR11" s="41"/>
      <c r="WWS11" s="41"/>
      <c r="WWT11" s="41"/>
      <c r="WWU11" s="41"/>
      <c r="WWV11" s="41"/>
      <c r="WWW11" s="41"/>
      <c r="WWX11" s="41"/>
      <c r="WWY11" s="41"/>
      <c r="WWZ11" s="41"/>
      <c r="WXA11" s="41"/>
      <c r="WXB11" s="41"/>
      <c r="WXC11" s="41"/>
      <c r="WXD11" s="41"/>
      <c r="WXE11" s="41"/>
      <c r="WXF11" s="41"/>
      <c r="WXG11" s="41"/>
      <c r="WXH11" s="41"/>
      <c r="WXI11" s="41"/>
      <c r="WXJ11" s="41"/>
      <c r="WXK11" s="41"/>
      <c r="WXL11" s="41"/>
      <c r="WXM11" s="41"/>
      <c r="WXN11" s="41"/>
      <c r="WXO11" s="41"/>
      <c r="WXP11" s="41"/>
      <c r="WXQ11" s="41"/>
      <c r="WXR11" s="41"/>
      <c r="WXS11" s="41"/>
      <c r="WXT11" s="41"/>
      <c r="WXU11" s="41"/>
      <c r="WXV11" s="41"/>
      <c r="WXW11" s="41"/>
      <c r="WXX11" s="41"/>
      <c r="WXY11" s="41"/>
      <c r="WXZ11" s="41"/>
      <c r="WYA11" s="41"/>
      <c r="WYB11" s="41"/>
      <c r="WYC11" s="41"/>
      <c r="WYD11" s="41"/>
      <c r="WYE11" s="41"/>
      <c r="WYF11" s="41"/>
      <c r="WYG11" s="41"/>
      <c r="WYH11" s="41"/>
      <c r="WYI11" s="41"/>
      <c r="WYJ11" s="41"/>
      <c r="WYK11" s="41"/>
      <c r="WYL11" s="41"/>
      <c r="WYM11" s="41"/>
      <c r="WYN11" s="41"/>
      <c r="WYO11" s="41"/>
      <c r="WYP11" s="41"/>
      <c r="WYQ11" s="41"/>
      <c r="WYR11" s="41"/>
      <c r="WYS11" s="41"/>
      <c r="WYT11" s="41"/>
      <c r="WYU11" s="41"/>
      <c r="WYV11" s="41"/>
      <c r="WYW11" s="41"/>
      <c r="WYX11" s="41"/>
      <c r="WYY11" s="41"/>
      <c r="WYZ11" s="41"/>
      <c r="WZA11" s="41"/>
      <c r="WZB11" s="41"/>
      <c r="WZC11" s="41"/>
      <c r="WZD11" s="41"/>
      <c r="WZE11" s="41"/>
      <c r="WZF11" s="41"/>
      <c r="WZG11" s="41"/>
      <c r="WZH11" s="41"/>
      <c r="WZI11" s="41"/>
      <c r="WZJ11" s="41"/>
      <c r="WZK11" s="41"/>
      <c r="WZL11" s="41"/>
      <c r="WZM11" s="41"/>
      <c r="WZN11" s="41"/>
      <c r="WZO11" s="41"/>
      <c r="WZP11" s="41"/>
      <c r="WZQ11" s="41"/>
      <c r="WZR11" s="41"/>
      <c r="WZS11" s="41"/>
      <c r="WZT11" s="41"/>
      <c r="WZU11" s="41"/>
      <c r="WZV11" s="41"/>
      <c r="WZW11" s="41"/>
      <c r="WZX11" s="41"/>
      <c r="WZY11" s="41"/>
      <c r="WZZ11" s="41"/>
      <c r="XAA11" s="41"/>
      <c r="XAB11" s="41"/>
      <c r="XAC11" s="41"/>
      <c r="XAD11" s="41"/>
      <c r="XAE11" s="41"/>
      <c r="XAF11" s="41"/>
      <c r="XAG11" s="41"/>
      <c r="XAH11" s="41"/>
      <c r="XAI11" s="41"/>
      <c r="XAJ11" s="41"/>
      <c r="XAK11" s="41"/>
      <c r="XAL11" s="41"/>
      <c r="XAM11" s="41"/>
      <c r="XAN11" s="41"/>
      <c r="XAO11" s="41"/>
      <c r="XAP11" s="41"/>
      <c r="XAQ11" s="41"/>
      <c r="XAR11" s="41"/>
      <c r="XAS11" s="41"/>
      <c r="XAT11" s="41"/>
      <c r="XAU11" s="41"/>
      <c r="XAV11" s="41"/>
      <c r="XAW11" s="41"/>
      <c r="XAX11" s="41"/>
      <c r="XAY11" s="41"/>
      <c r="XAZ11" s="41"/>
      <c r="XBA11" s="41"/>
      <c r="XBB11" s="41"/>
      <c r="XBC11" s="41"/>
      <c r="XBD11" s="41"/>
      <c r="XBE11" s="41"/>
      <c r="XBF11" s="41"/>
      <c r="XBG11" s="41"/>
      <c r="XBH11" s="41"/>
      <c r="XBI11" s="41"/>
      <c r="XBJ11" s="41"/>
      <c r="XBK11" s="41"/>
      <c r="XBL11" s="41"/>
      <c r="XBM11" s="41"/>
      <c r="XBN11" s="41"/>
      <c r="XBO11" s="41"/>
      <c r="XBP11" s="41"/>
      <c r="XBQ11" s="41"/>
      <c r="XBR11" s="41"/>
      <c r="XBS11" s="41"/>
      <c r="XBT11" s="41"/>
      <c r="XBU11" s="41"/>
      <c r="XBV11" s="41"/>
      <c r="XBW11" s="41"/>
      <c r="XBX11" s="41"/>
      <c r="XBY11" s="41"/>
      <c r="XBZ11" s="41"/>
      <c r="XCA11" s="41"/>
      <c r="XCB11" s="41"/>
      <c r="XCC11" s="41"/>
      <c r="XCD11" s="41"/>
      <c r="XCE11" s="41"/>
      <c r="XCF11" s="41"/>
      <c r="XCG11" s="41"/>
      <c r="XCH11" s="41"/>
      <c r="XCI11" s="41"/>
      <c r="XCJ11" s="41"/>
      <c r="XCK11" s="41"/>
      <c r="XCL11" s="41"/>
      <c r="XCM11" s="41"/>
      <c r="XCN11" s="41"/>
      <c r="XCO11" s="41"/>
      <c r="XCP11" s="41"/>
      <c r="XCQ11" s="41"/>
      <c r="XCR11" s="41"/>
      <c r="XCS11" s="41"/>
      <c r="XCT11" s="41"/>
      <c r="XCU11" s="41"/>
      <c r="XCV11" s="41"/>
      <c r="XCW11" s="41"/>
      <c r="XCX11" s="41"/>
      <c r="XCY11" s="41"/>
      <c r="XCZ11" s="41"/>
      <c r="XDA11" s="41"/>
      <c r="XDB11" s="41"/>
      <c r="XDC11" s="41"/>
      <c r="XDD11" s="41"/>
      <c r="XDE11" s="41"/>
      <c r="XDF11" s="41"/>
      <c r="XDG11" s="41"/>
      <c r="XDH11" s="41"/>
      <c r="XDI11" s="41"/>
      <c r="XDJ11" s="41"/>
      <c r="XDK11" s="41"/>
      <c r="XDL11" s="41"/>
      <c r="XDM11" s="41"/>
      <c r="XDN11" s="41"/>
      <c r="XDO11" s="41"/>
      <c r="XDP11" s="41"/>
      <c r="XDQ11" s="41"/>
      <c r="XDR11" s="41"/>
      <c r="XDS11" s="41"/>
      <c r="XDT11" s="41"/>
      <c r="XDU11" s="41"/>
      <c r="XDV11" s="41"/>
      <c r="XDW11" s="41"/>
      <c r="XDX11" s="41"/>
      <c r="XDY11" s="41"/>
      <c r="XDZ11" s="41"/>
      <c r="XEA11" s="41"/>
      <c r="XEB11" s="41"/>
      <c r="XEC11" s="41"/>
      <c r="XED11" s="41"/>
      <c r="XEE11" s="41"/>
      <c r="XEF11" s="41"/>
      <c r="XEG11" s="41"/>
      <c r="XEH11" s="41"/>
      <c r="XEI11" s="41"/>
      <c r="XEJ11" s="41"/>
      <c r="XEK11" s="41"/>
      <c r="XEL11" s="41"/>
      <c r="XEM11" s="41"/>
      <c r="XEN11" s="41"/>
      <c r="XEO11" s="41"/>
      <c r="XEP11" s="41"/>
    </row>
    <row r="12" spans="2:16370" ht="45" customHeight="1" thickBot="1">
      <c r="B12" s="246" t="s">
        <v>103</v>
      </c>
      <c r="C12" s="246" t="s">
        <v>193</v>
      </c>
      <c r="D12" s="246" t="s">
        <v>193</v>
      </c>
      <c r="E12" s="246" t="s">
        <v>193</v>
      </c>
      <c r="F12" s="246" t="s">
        <v>193</v>
      </c>
      <c r="G12" s="246" t="s">
        <v>193</v>
      </c>
      <c r="H12" s="246" t="s">
        <v>193</v>
      </c>
      <c r="I12" s="246" t="s">
        <v>193</v>
      </c>
      <c r="J12" s="246" t="s">
        <v>193</v>
      </c>
      <c r="K12" s="246" t="s">
        <v>193</v>
      </c>
      <c r="L12" s="246" t="s">
        <v>193</v>
      </c>
      <c r="M12" s="246" t="s">
        <v>193</v>
      </c>
      <c r="N12" s="246" t="s">
        <v>193</v>
      </c>
      <c r="O12" s="246" t="s">
        <v>193</v>
      </c>
      <c r="P12" s="246" t="s">
        <v>193</v>
      </c>
      <c r="Q12" s="246" t="s">
        <v>193</v>
      </c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  <c r="IW12" s="41"/>
      <c r="IX12" s="41"/>
      <c r="IY12" s="41"/>
      <c r="IZ12" s="41"/>
      <c r="JA12" s="41"/>
      <c r="JB12" s="41"/>
      <c r="JC12" s="41"/>
      <c r="JD12" s="41"/>
      <c r="JE12" s="41"/>
      <c r="JF12" s="41"/>
      <c r="JG12" s="41"/>
      <c r="JH12" s="41"/>
      <c r="JI12" s="41"/>
      <c r="JJ12" s="41"/>
      <c r="JK12" s="41"/>
      <c r="JL12" s="41"/>
      <c r="JM12" s="41"/>
      <c r="JN12" s="41"/>
      <c r="JO12" s="41"/>
      <c r="JP12" s="41"/>
      <c r="JQ12" s="41"/>
      <c r="JR12" s="41"/>
      <c r="JS12" s="41"/>
      <c r="JT12" s="41"/>
      <c r="JU12" s="41"/>
      <c r="JV12" s="41"/>
      <c r="JW12" s="41"/>
      <c r="JX12" s="41"/>
      <c r="JY12" s="41"/>
      <c r="JZ12" s="41"/>
      <c r="KA12" s="41"/>
      <c r="KB12" s="41"/>
      <c r="KC12" s="41"/>
      <c r="KD12" s="41"/>
      <c r="KE12" s="41"/>
      <c r="KF12" s="41"/>
      <c r="KG12" s="41"/>
      <c r="KH12" s="41"/>
      <c r="KI12" s="41"/>
      <c r="KJ12" s="41"/>
      <c r="KK12" s="41"/>
      <c r="KL12" s="41"/>
      <c r="KM12" s="41"/>
      <c r="KN12" s="41"/>
      <c r="KO12" s="41"/>
      <c r="KP12" s="41"/>
      <c r="KQ12" s="41"/>
      <c r="KR12" s="41"/>
      <c r="KS12" s="41"/>
      <c r="KT12" s="41"/>
      <c r="KU12" s="41"/>
      <c r="KV12" s="41"/>
      <c r="KW12" s="41"/>
      <c r="KX12" s="41"/>
      <c r="KY12" s="41"/>
      <c r="KZ12" s="41"/>
      <c r="LA12" s="41"/>
      <c r="LB12" s="41"/>
      <c r="LC12" s="41"/>
      <c r="LD12" s="41"/>
      <c r="LE12" s="41"/>
      <c r="LF12" s="41"/>
      <c r="LG12" s="41"/>
      <c r="LH12" s="41"/>
      <c r="LI12" s="41"/>
      <c r="LJ12" s="41"/>
      <c r="LK12" s="41"/>
      <c r="LL12" s="41"/>
      <c r="LM12" s="41"/>
      <c r="LN12" s="41"/>
      <c r="LO12" s="41"/>
      <c r="LP12" s="41"/>
      <c r="LQ12" s="41"/>
      <c r="LR12" s="41"/>
      <c r="LS12" s="41"/>
      <c r="LT12" s="41"/>
      <c r="LU12" s="41"/>
      <c r="LV12" s="41"/>
      <c r="LW12" s="41"/>
      <c r="LX12" s="41"/>
      <c r="LY12" s="41"/>
      <c r="LZ12" s="41"/>
      <c r="MA12" s="41"/>
      <c r="MB12" s="41"/>
      <c r="MC12" s="41"/>
      <c r="MD12" s="41"/>
      <c r="ME12" s="41"/>
      <c r="MF12" s="41"/>
      <c r="MG12" s="41"/>
      <c r="MH12" s="41"/>
      <c r="MI12" s="41"/>
      <c r="MJ12" s="41"/>
      <c r="MK12" s="41"/>
      <c r="ML12" s="41"/>
      <c r="MM12" s="41"/>
      <c r="MN12" s="41"/>
      <c r="MO12" s="41"/>
      <c r="MP12" s="41"/>
      <c r="MQ12" s="41"/>
      <c r="MR12" s="41"/>
      <c r="MS12" s="41"/>
      <c r="MT12" s="41"/>
      <c r="MU12" s="41"/>
      <c r="MV12" s="41"/>
      <c r="MW12" s="41"/>
      <c r="MX12" s="41"/>
      <c r="MY12" s="41"/>
      <c r="MZ12" s="41"/>
      <c r="NA12" s="41"/>
      <c r="NB12" s="41"/>
      <c r="NC12" s="41"/>
      <c r="ND12" s="41"/>
      <c r="NE12" s="41"/>
      <c r="NF12" s="41"/>
      <c r="NG12" s="41"/>
      <c r="NH12" s="41"/>
      <c r="NI12" s="41"/>
      <c r="NJ12" s="41"/>
      <c r="NK12" s="41"/>
      <c r="NL12" s="41"/>
      <c r="NM12" s="41"/>
      <c r="NN12" s="41"/>
      <c r="NO12" s="41"/>
      <c r="NP12" s="41"/>
      <c r="NQ12" s="41"/>
      <c r="NR12" s="41"/>
      <c r="NS12" s="41"/>
      <c r="NT12" s="41"/>
      <c r="NU12" s="41"/>
      <c r="NV12" s="41"/>
      <c r="NW12" s="41"/>
      <c r="NX12" s="41"/>
      <c r="NY12" s="41"/>
      <c r="NZ12" s="41"/>
      <c r="OA12" s="41"/>
      <c r="OB12" s="41"/>
      <c r="OC12" s="41"/>
      <c r="OD12" s="41"/>
      <c r="OE12" s="41"/>
      <c r="OF12" s="41"/>
      <c r="OG12" s="41"/>
      <c r="OH12" s="41"/>
      <c r="OI12" s="41"/>
      <c r="OJ12" s="41"/>
      <c r="OK12" s="41"/>
      <c r="OL12" s="41"/>
      <c r="OM12" s="41"/>
      <c r="ON12" s="41"/>
      <c r="OO12" s="41"/>
      <c r="OP12" s="41"/>
      <c r="OQ12" s="41"/>
      <c r="OR12" s="41"/>
      <c r="OS12" s="41"/>
      <c r="OT12" s="41"/>
      <c r="OU12" s="41"/>
      <c r="OV12" s="41"/>
      <c r="OW12" s="41"/>
      <c r="OX12" s="41"/>
      <c r="OY12" s="41"/>
      <c r="OZ12" s="41"/>
      <c r="PA12" s="41"/>
      <c r="PB12" s="41"/>
      <c r="PC12" s="41"/>
      <c r="PD12" s="41"/>
      <c r="PE12" s="41"/>
      <c r="PF12" s="41"/>
      <c r="PG12" s="41"/>
      <c r="PH12" s="41"/>
      <c r="PI12" s="41"/>
      <c r="PJ12" s="41"/>
      <c r="PK12" s="41"/>
      <c r="PL12" s="41"/>
      <c r="PM12" s="41"/>
      <c r="PN12" s="41"/>
      <c r="PO12" s="41"/>
      <c r="PP12" s="41"/>
      <c r="PQ12" s="41"/>
      <c r="PR12" s="41"/>
      <c r="PS12" s="41"/>
      <c r="PT12" s="41"/>
      <c r="PU12" s="41"/>
      <c r="PV12" s="41"/>
      <c r="PW12" s="41"/>
      <c r="PX12" s="41"/>
      <c r="PY12" s="41"/>
      <c r="PZ12" s="41"/>
      <c r="QA12" s="41"/>
      <c r="QB12" s="41"/>
      <c r="QC12" s="41"/>
      <c r="QD12" s="41"/>
      <c r="QE12" s="41"/>
      <c r="QF12" s="41"/>
      <c r="QG12" s="41"/>
      <c r="QH12" s="41"/>
      <c r="QI12" s="41"/>
      <c r="QJ12" s="41"/>
      <c r="QK12" s="41"/>
      <c r="QL12" s="41"/>
      <c r="QM12" s="41"/>
      <c r="QN12" s="41"/>
      <c r="QO12" s="41"/>
      <c r="QP12" s="41"/>
      <c r="QQ12" s="41"/>
      <c r="QR12" s="41"/>
      <c r="QS12" s="41"/>
      <c r="QT12" s="41"/>
      <c r="QU12" s="41"/>
      <c r="QV12" s="41"/>
      <c r="QW12" s="41"/>
      <c r="QX12" s="41"/>
      <c r="QY12" s="41"/>
      <c r="QZ12" s="41"/>
      <c r="RA12" s="41"/>
      <c r="RB12" s="41"/>
      <c r="RC12" s="41"/>
      <c r="RD12" s="41"/>
      <c r="RE12" s="41"/>
      <c r="RF12" s="41"/>
      <c r="RG12" s="41"/>
      <c r="RH12" s="41"/>
      <c r="RI12" s="41"/>
      <c r="RJ12" s="41"/>
      <c r="RK12" s="41"/>
      <c r="RL12" s="41"/>
      <c r="RM12" s="41"/>
      <c r="RN12" s="41"/>
      <c r="RO12" s="41"/>
      <c r="RP12" s="41"/>
      <c r="RQ12" s="41"/>
      <c r="RR12" s="41"/>
      <c r="RS12" s="41"/>
      <c r="RT12" s="41"/>
      <c r="RU12" s="41"/>
      <c r="RV12" s="41"/>
      <c r="RW12" s="41"/>
      <c r="RX12" s="41"/>
      <c r="RY12" s="41"/>
      <c r="RZ12" s="41"/>
      <c r="SA12" s="41"/>
      <c r="SB12" s="41"/>
      <c r="SC12" s="41"/>
      <c r="SD12" s="41"/>
      <c r="SE12" s="41"/>
      <c r="SF12" s="41"/>
      <c r="SG12" s="41"/>
      <c r="SH12" s="41"/>
      <c r="SI12" s="41"/>
      <c r="SJ12" s="41"/>
      <c r="SK12" s="41"/>
      <c r="SL12" s="41"/>
      <c r="SM12" s="41"/>
      <c r="SN12" s="41"/>
      <c r="SO12" s="41"/>
      <c r="SP12" s="41"/>
      <c r="SQ12" s="41"/>
      <c r="SR12" s="41"/>
      <c r="SS12" s="41"/>
      <c r="ST12" s="41"/>
      <c r="SU12" s="41"/>
      <c r="SV12" s="41"/>
      <c r="SW12" s="41"/>
      <c r="SX12" s="41"/>
      <c r="SY12" s="41"/>
      <c r="SZ12" s="41"/>
      <c r="TA12" s="41"/>
      <c r="TB12" s="41"/>
      <c r="TC12" s="41"/>
      <c r="TD12" s="41"/>
      <c r="TE12" s="41"/>
      <c r="TF12" s="41"/>
      <c r="TG12" s="41"/>
      <c r="TH12" s="41"/>
      <c r="TI12" s="41"/>
      <c r="TJ12" s="41"/>
      <c r="TK12" s="41"/>
      <c r="TL12" s="41"/>
      <c r="TM12" s="41"/>
      <c r="TN12" s="41"/>
      <c r="TO12" s="41"/>
      <c r="TP12" s="41"/>
      <c r="TQ12" s="41"/>
      <c r="TR12" s="41"/>
      <c r="TS12" s="41"/>
      <c r="TT12" s="41"/>
      <c r="TU12" s="41"/>
      <c r="TV12" s="41"/>
      <c r="TW12" s="41"/>
      <c r="TX12" s="41"/>
      <c r="TY12" s="41"/>
      <c r="TZ12" s="41"/>
      <c r="UA12" s="41"/>
      <c r="UB12" s="41"/>
      <c r="UC12" s="41"/>
      <c r="UD12" s="41"/>
      <c r="UE12" s="41"/>
      <c r="UF12" s="41"/>
      <c r="UG12" s="41"/>
      <c r="UH12" s="41"/>
      <c r="UI12" s="41"/>
      <c r="UJ12" s="41"/>
      <c r="UK12" s="41"/>
      <c r="UL12" s="41"/>
      <c r="UM12" s="41"/>
      <c r="UN12" s="41"/>
      <c r="UO12" s="41"/>
      <c r="UP12" s="41"/>
      <c r="UQ12" s="41"/>
      <c r="UR12" s="41"/>
      <c r="US12" s="41"/>
      <c r="UT12" s="41"/>
      <c r="UU12" s="41"/>
      <c r="UV12" s="41"/>
      <c r="UW12" s="41"/>
      <c r="UX12" s="41"/>
      <c r="UY12" s="41"/>
      <c r="UZ12" s="41"/>
      <c r="VA12" s="41"/>
      <c r="VB12" s="41"/>
      <c r="VC12" s="41"/>
      <c r="VD12" s="41"/>
      <c r="VE12" s="41"/>
      <c r="VF12" s="41"/>
      <c r="VG12" s="41"/>
      <c r="VH12" s="41"/>
      <c r="VI12" s="41"/>
      <c r="VJ12" s="41"/>
      <c r="VK12" s="41"/>
      <c r="VL12" s="41"/>
      <c r="VM12" s="41"/>
      <c r="VN12" s="41"/>
      <c r="VO12" s="41"/>
      <c r="VP12" s="41"/>
      <c r="VQ12" s="41"/>
      <c r="VR12" s="41"/>
      <c r="VS12" s="41"/>
      <c r="VT12" s="41"/>
      <c r="VU12" s="41"/>
      <c r="VV12" s="41"/>
      <c r="VW12" s="41"/>
      <c r="VX12" s="41"/>
      <c r="VY12" s="41"/>
      <c r="VZ12" s="41"/>
      <c r="WA12" s="41"/>
      <c r="WB12" s="41"/>
      <c r="WC12" s="41"/>
      <c r="WD12" s="41"/>
      <c r="WE12" s="41"/>
      <c r="WF12" s="41"/>
      <c r="WG12" s="41"/>
      <c r="WH12" s="41"/>
      <c r="WI12" s="41"/>
      <c r="WJ12" s="41"/>
      <c r="WK12" s="41"/>
      <c r="WL12" s="41"/>
      <c r="WM12" s="41"/>
      <c r="WN12" s="41"/>
      <c r="WO12" s="41"/>
      <c r="WP12" s="41"/>
      <c r="WQ12" s="41"/>
      <c r="WR12" s="41"/>
      <c r="WS12" s="41"/>
      <c r="WT12" s="41"/>
      <c r="WU12" s="41"/>
      <c r="WV12" s="41"/>
      <c r="WW12" s="41"/>
      <c r="WX12" s="41"/>
      <c r="WY12" s="41"/>
      <c r="WZ12" s="41"/>
      <c r="XA12" s="41"/>
      <c r="XB12" s="41"/>
      <c r="XC12" s="41"/>
      <c r="XD12" s="41"/>
      <c r="XE12" s="41"/>
      <c r="XF12" s="41"/>
      <c r="XG12" s="41"/>
      <c r="XH12" s="41"/>
      <c r="XI12" s="41"/>
      <c r="XJ12" s="41"/>
      <c r="XK12" s="41"/>
      <c r="XL12" s="41"/>
      <c r="XM12" s="41"/>
      <c r="XN12" s="41"/>
      <c r="XO12" s="41"/>
      <c r="XP12" s="41"/>
      <c r="XQ12" s="41"/>
      <c r="XR12" s="41"/>
      <c r="XS12" s="41"/>
      <c r="XT12" s="41"/>
      <c r="XU12" s="41"/>
      <c r="XV12" s="41"/>
      <c r="XW12" s="41"/>
      <c r="XX12" s="41"/>
      <c r="XY12" s="41"/>
      <c r="XZ12" s="41"/>
      <c r="YA12" s="41"/>
      <c r="YB12" s="41"/>
      <c r="YC12" s="41"/>
      <c r="YD12" s="41"/>
      <c r="YE12" s="41"/>
      <c r="YF12" s="41"/>
      <c r="YG12" s="41"/>
      <c r="YH12" s="41"/>
      <c r="YI12" s="41"/>
      <c r="YJ12" s="41"/>
      <c r="YK12" s="41"/>
      <c r="YL12" s="41"/>
      <c r="YM12" s="41"/>
      <c r="YN12" s="41"/>
      <c r="YO12" s="41"/>
      <c r="YP12" s="41"/>
      <c r="YQ12" s="41"/>
      <c r="YR12" s="41"/>
      <c r="YS12" s="41"/>
      <c r="YT12" s="41"/>
      <c r="YU12" s="41"/>
      <c r="YV12" s="41"/>
      <c r="YW12" s="41"/>
      <c r="YX12" s="41"/>
      <c r="YY12" s="41"/>
      <c r="YZ12" s="41"/>
      <c r="ZA12" s="41"/>
      <c r="ZB12" s="41"/>
      <c r="ZC12" s="41"/>
      <c r="ZD12" s="41"/>
      <c r="ZE12" s="41"/>
      <c r="ZF12" s="41"/>
      <c r="ZG12" s="41"/>
      <c r="ZH12" s="41"/>
      <c r="ZI12" s="41"/>
      <c r="ZJ12" s="41"/>
      <c r="ZK12" s="41"/>
      <c r="ZL12" s="41"/>
      <c r="ZM12" s="41"/>
      <c r="ZN12" s="41"/>
      <c r="ZO12" s="41"/>
      <c r="ZP12" s="41"/>
      <c r="ZQ12" s="41"/>
      <c r="ZR12" s="41"/>
      <c r="ZS12" s="41"/>
      <c r="ZT12" s="41"/>
      <c r="ZU12" s="41"/>
      <c r="ZV12" s="41"/>
      <c r="ZW12" s="41"/>
      <c r="ZX12" s="41"/>
      <c r="ZY12" s="41"/>
      <c r="ZZ12" s="41"/>
      <c r="AAA12" s="41"/>
      <c r="AAB12" s="41"/>
      <c r="AAC12" s="41"/>
      <c r="AAD12" s="41"/>
      <c r="AAE12" s="41"/>
      <c r="AAF12" s="41"/>
      <c r="AAG12" s="41"/>
      <c r="AAH12" s="41"/>
      <c r="AAI12" s="41"/>
      <c r="AAJ12" s="41"/>
      <c r="AAK12" s="41"/>
      <c r="AAL12" s="41"/>
      <c r="AAM12" s="41"/>
      <c r="AAN12" s="41"/>
      <c r="AAO12" s="41"/>
      <c r="AAP12" s="41"/>
      <c r="AAQ12" s="41"/>
      <c r="AAR12" s="41"/>
      <c r="AAS12" s="41"/>
      <c r="AAT12" s="41"/>
      <c r="AAU12" s="41"/>
      <c r="AAV12" s="41"/>
      <c r="AAW12" s="41"/>
      <c r="AAX12" s="41"/>
      <c r="AAY12" s="41"/>
      <c r="AAZ12" s="41"/>
      <c r="ABA12" s="41"/>
      <c r="ABB12" s="41"/>
      <c r="ABC12" s="41"/>
      <c r="ABD12" s="41"/>
      <c r="ABE12" s="41"/>
      <c r="ABF12" s="41"/>
      <c r="ABG12" s="41"/>
      <c r="ABH12" s="41"/>
      <c r="ABI12" s="41"/>
      <c r="ABJ12" s="41"/>
      <c r="ABK12" s="41"/>
      <c r="ABL12" s="41"/>
      <c r="ABM12" s="41"/>
      <c r="ABN12" s="41"/>
      <c r="ABO12" s="41"/>
      <c r="ABP12" s="41"/>
      <c r="ABQ12" s="41"/>
      <c r="ABR12" s="41"/>
      <c r="ABS12" s="41"/>
      <c r="ABT12" s="41"/>
      <c r="ABU12" s="41"/>
      <c r="ABV12" s="41"/>
      <c r="ABW12" s="41"/>
      <c r="ABX12" s="41"/>
      <c r="ABY12" s="41"/>
      <c r="ABZ12" s="41"/>
      <c r="ACA12" s="41"/>
      <c r="ACB12" s="41"/>
      <c r="ACC12" s="41"/>
      <c r="ACD12" s="41"/>
      <c r="ACE12" s="41"/>
      <c r="ACF12" s="41"/>
      <c r="ACG12" s="41"/>
      <c r="ACH12" s="41"/>
      <c r="ACI12" s="41"/>
      <c r="ACJ12" s="41"/>
      <c r="ACK12" s="41"/>
      <c r="ACL12" s="41"/>
      <c r="ACM12" s="41"/>
      <c r="ACN12" s="41"/>
      <c r="ACO12" s="41"/>
      <c r="ACP12" s="41"/>
      <c r="ACQ12" s="41"/>
      <c r="ACR12" s="41"/>
      <c r="ACS12" s="41"/>
      <c r="ACT12" s="41"/>
      <c r="ACU12" s="41"/>
      <c r="ACV12" s="41"/>
      <c r="ACW12" s="41"/>
      <c r="ACX12" s="41"/>
      <c r="ACY12" s="41"/>
      <c r="ACZ12" s="41"/>
      <c r="ADA12" s="41"/>
      <c r="ADB12" s="41"/>
      <c r="ADC12" s="41"/>
      <c r="ADD12" s="41"/>
      <c r="ADE12" s="41"/>
      <c r="ADF12" s="41"/>
      <c r="ADG12" s="41"/>
      <c r="ADH12" s="41"/>
      <c r="ADI12" s="41"/>
      <c r="ADJ12" s="41"/>
      <c r="ADK12" s="41"/>
      <c r="ADL12" s="41"/>
      <c r="ADM12" s="41"/>
      <c r="ADN12" s="41"/>
      <c r="ADO12" s="41"/>
      <c r="ADP12" s="41"/>
      <c r="ADQ12" s="41"/>
      <c r="ADR12" s="41"/>
      <c r="ADS12" s="41"/>
      <c r="ADT12" s="41"/>
      <c r="ADU12" s="41"/>
      <c r="ADV12" s="41"/>
      <c r="ADW12" s="41"/>
      <c r="ADX12" s="41"/>
      <c r="ADY12" s="41"/>
      <c r="ADZ12" s="41"/>
      <c r="AEA12" s="41"/>
      <c r="AEB12" s="41"/>
      <c r="AEC12" s="41"/>
      <c r="AED12" s="41"/>
      <c r="AEE12" s="41"/>
      <c r="AEF12" s="41"/>
      <c r="AEG12" s="41"/>
      <c r="AEH12" s="41"/>
      <c r="AEI12" s="41"/>
      <c r="AEJ12" s="41"/>
      <c r="AEK12" s="41"/>
      <c r="AEL12" s="41"/>
      <c r="AEM12" s="41"/>
      <c r="AEN12" s="41"/>
      <c r="AEO12" s="41"/>
      <c r="AEP12" s="41"/>
      <c r="AEQ12" s="41"/>
      <c r="AER12" s="41"/>
      <c r="AES12" s="41"/>
      <c r="AET12" s="41"/>
      <c r="AEU12" s="41"/>
      <c r="AEV12" s="41"/>
      <c r="AEW12" s="41"/>
      <c r="AEX12" s="41"/>
      <c r="AEY12" s="41"/>
      <c r="AEZ12" s="41"/>
      <c r="AFA12" s="41"/>
      <c r="AFB12" s="41"/>
      <c r="AFC12" s="41"/>
      <c r="AFD12" s="41"/>
      <c r="AFE12" s="41"/>
      <c r="AFF12" s="41"/>
      <c r="AFG12" s="41"/>
      <c r="AFH12" s="41"/>
      <c r="AFI12" s="41"/>
      <c r="AFJ12" s="41"/>
      <c r="AFK12" s="41"/>
      <c r="AFL12" s="41"/>
      <c r="AFM12" s="41"/>
      <c r="AFN12" s="41"/>
      <c r="AFO12" s="41"/>
      <c r="AFP12" s="41"/>
      <c r="AFQ12" s="41"/>
      <c r="AFR12" s="41"/>
      <c r="AFS12" s="41"/>
      <c r="AFT12" s="41"/>
      <c r="AFU12" s="41"/>
      <c r="AFV12" s="41"/>
      <c r="AFW12" s="41"/>
      <c r="AFX12" s="41"/>
      <c r="AFY12" s="41"/>
      <c r="AFZ12" s="41"/>
      <c r="AGA12" s="41"/>
      <c r="AGB12" s="41"/>
      <c r="AGC12" s="41"/>
      <c r="AGD12" s="41"/>
      <c r="AGE12" s="41"/>
      <c r="AGF12" s="41"/>
      <c r="AGG12" s="41"/>
      <c r="AGH12" s="41"/>
      <c r="AGI12" s="41"/>
      <c r="AGJ12" s="41"/>
      <c r="AGK12" s="41"/>
      <c r="AGL12" s="41"/>
      <c r="AGM12" s="41"/>
      <c r="AGN12" s="41"/>
      <c r="AGO12" s="41"/>
      <c r="AGP12" s="41"/>
      <c r="AGQ12" s="41"/>
      <c r="AGR12" s="41"/>
      <c r="AGS12" s="41"/>
      <c r="AGT12" s="41"/>
      <c r="AGU12" s="41"/>
      <c r="AGV12" s="41"/>
      <c r="AGW12" s="41"/>
      <c r="AGX12" s="41"/>
      <c r="AGY12" s="41"/>
      <c r="AGZ12" s="41"/>
      <c r="AHA12" s="41"/>
      <c r="AHB12" s="41"/>
      <c r="AHC12" s="41"/>
      <c r="AHD12" s="41"/>
      <c r="AHE12" s="41"/>
      <c r="AHF12" s="41"/>
      <c r="AHG12" s="41"/>
      <c r="AHH12" s="41"/>
      <c r="AHI12" s="41"/>
      <c r="AHJ12" s="41"/>
      <c r="AHK12" s="41"/>
      <c r="AHL12" s="41"/>
      <c r="AHM12" s="41"/>
      <c r="AHN12" s="41"/>
      <c r="AHO12" s="41"/>
      <c r="AHP12" s="41"/>
      <c r="AHQ12" s="41"/>
      <c r="AHR12" s="41"/>
      <c r="AHS12" s="41"/>
      <c r="AHT12" s="41"/>
      <c r="AHU12" s="41"/>
      <c r="AHV12" s="41"/>
      <c r="AHW12" s="41"/>
      <c r="AHX12" s="41"/>
      <c r="AHY12" s="41"/>
      <c r="AHZ12" s="41"/>
      <c r="AIA12" s="41"/>
      <c r="AIB12" s="41"/>
      <c r="AIC12" s="41"/>
      <c r="AID12" s="41"/>
      <c r="AIE12" s="41"/>
      <c r="AIF12" s="41"/>
      <c r="AIG12" s="41"/>
      <c r="AIH12" s="41"/>
      <c r="AII12" s="41"/>
      <c r="AIJ12" s="41"/>
      <c r="AIK12" s="41"/>
      <c r="AIL12" s="41"/>
      <c r="AIM12" s="41"/>
      <c r="AIN12" s="41"/>
      <c r="AIO12" s="41"/>
      <c r="AIP12" s="41"/>
      <c r="AIQ12" s="41"/>
      <c r="AIR12" s="41"/>
      <c r="AIS12" s="41"/>
      <c r="AIT12" s="41"/>
      <c r="AIU12" s="41"/>
      <c r="AIV12" s="41"/>
      <c r="AIW12" s="41"/>
      <c r="AIX12" s="41"/>
      <c r="AIY12" s="41"/>
      <c r="AIZ12" s="41"/>
      <c r="AJA12" s="41"/>
      <c r="AJB12" s="41"/>
      <c r="AJC12" s="41"/>
      <c r="AJD12" s="41"/>
      <c r="AJE12" s="41"/>
      <c r="AJF12" s="41"/>
      <c r="AJG12" s="41"/>
      <c r="AJH12" s="41"/>
      <c r="AJI12" s="41"/>
      <c r="AJJ12" s="41"/>
      <c r="AJK12" s="41"/>
      <c r="AJL12" s="41"/>
      <c r="AJM12" s="41"/>
      <c r="AJN12" s="41"/>
      <c r="AJO12" s="41"/>
      <c r="AJP12" s="41"/>
      <c r="AJQ12" s="41"/>
      <c r="AJR12" s="41"/>
      <c r="AJS12" s="41"/>
      <c r="AJT12" s="41"/>
      <c r="AJU12" s="41"/>
      <c r="AJV12" s="41"/>
      <c r="AJW12" s="41"/>
      <c r="AJX12" s="41"/>
      <c r="AJY12" s="41"/>
      <c r="AJZ12" s="41"/>
      <c r="AKA12" s="41"/>
      <c r="AKB12" s="41"/>
      <c r="AKC12" s="41"/>
      <c r="AKD12" s="41"/>
      <c r="AKE12" s="41"/>
      <c r="AKF12" s="41"/>
      <c r="AKG12" s="41"/>
      <c r="AKH12" s="41"/>
      <c r="AKI12" s="41"/>
      <c r="AKJ12" s="41"/>
      <c r="AKK12" s="41"/>
      <c r="AKL12" s="41"/>
      <c r="AKM12" s="41"/>
      <c r="AKN12" s="41"/>
      <c r="AKO12" s="41"/>
      <c r="AKP12" s="41"/>
      <c r="AKQ12" s="41"/>
      <c r="AKR12" s="41"/>
      <c r="AKS12" s="41"/>
      <c r="AKT12" s="41"/>
      <c r="AKU12" s="41"/>
      <c r="AKV12" s="41"/>
      <c r="AKW12" s="41"/>
      <c r="AKX12" s="41"/>
      <c r="AKY12" s="41"/>
      <c r="AKZ12" s="41"/>
      <c r="ALA12" s="41"/>
      <c r="ALB12" s="41"/>
      <c r="ALC12" s="41"/>
      <c r="ALD12" s="41"/>
      <c r="ALE12" s="41"/>
      <c r="ALF12" s="41"/>
      <c r="ALG12" s="41"/>
      <c r="ALH12" s="41"/>
      <c r="ALI12" s="41"/>
      <c r="ALJ12" s="41"/>
      <c r="ALK12" s="41"/>
      <c r="ALL12" s="41"/>
      <c r="ALM12" s="41"/>
      <c r="ALN12" s="41"/>
      <c r="ALO12" s="41"/>
      <c r="ALP12" s="41"/>
      <c r="ALQ12" s="41"/>
      <c r="ALR12" s="41"/>
      <c r="ALS12" s="41"/>
      <c r="ALT12" s="41"/>
      <c r="ALU12" s="41"/>
      <c r="ALV12" s="41"/>
      <c r="ALW12" s="41"/>
      <c r="ALX12" s="41"/>
      <c r="ALY12" s="41"/>
      <c r="ALZ12" s="41"/>
      <c r="AMA12" s="41"/>
      <c r="AMB12" s="41"/>
      <c r="AMC12" s="41"/>
      <c r="AMD12" s="41"/>
      <c r="AME12" s="41"/>
      <c r="AMF12" s="41"/>
      <c r="AMG12" s="41"/>
      <c r="AMH12" s="41"/>
      <c r="AMI12" s="41"/>
      <c r="AMJ12" s="41"/>
      <c r="AMK12" s="41"/>
      <c r="AML12" s="41"/>
      <c r="AMM12" s="41"/>
      <c r="AMN12" s="41"/>
      <c r="AMO12" s="41"/>
      <c r="AMP12" s="41"/>
      <c r="AMQ12" s="41"/>
      <c r="AMR12" s="41"/>
      <c r="AMS12" s="41"/>
      <c r="AMT12" s="41"/>
      <c r="AMU12" s="41"/>
      <c r="AMV12" s="41"/>
      <c r="AMW12" s="41"/>
      <c r="AMX12" s="41"/>
      <c r="AMY12" s="41"/>
      <c r="AMZ12" s="41"/>
      <c r="ANA12" s="41"/>
      <c r="ANB12" s="41"/>
      <c r="ANC12" s="41"/>
      <c r="AND12" s="41"/>
      <c r="ANE12" s="41"/>
      <c r="ANF12" s="41"/>
      <c r="ANG12" s="41"/>
      <c r="ANH12" s="41"/>
      <c r="ANI12" s="41"/>
      <c r="ANJ12" s="41"/>
      <c r="ANK12" s="41"/>
      <c r="ANL12" s="41"/>
      <c r="ANM12" s="41"/>
      <c r="ANN12" s="41"/>
      <c r="ANO12" s="41"/>
      <c r="ANP12" s="41"/>
      <c r="ANQ12" s="41"/>
      <c r="ANR12" s="41"/>
      <c r="ANS12" s="41"/>
      <c r="ANT12" s="41"/>
      <c r="ANU12" s="41"/>
      <c r="ANV12" s="41"/>
      <c r="ANW12" s="41"/>
      <c r="ANX12" s="41"/>
      <c r="ANY12" s="41"/>
      <c r="ANZ12" s="41"/>
      <c r="AOA12" s="41"/>
      <c r="AOB12" s="41"/>
      <c r="AOC12" s="41"/>
      <c r="AOD12" s="41"/>
      <c r="AOE12" s="41"/>
      <c r="AOF12" s="41"/>
      <c r="AOG12" s="41"/>
      <c r="AOH12" s="41"/>
      <c r="AOI12" s="41"/>
      <c r="AOJ12" s="41"/>
      <c r="AOK12" s="41"/>
      <c r="AOL12" s="41"/>
      <c r="AOM12" s="41"/>
      <c r="AON12" s="41"/>
      <c r="AOO12" s="41"/>
      <c r="AOP12" s="41"/>
      <c r="AOQ12" s="41"/>
      <c r="AOR12" s="41"/>
      <c r="AOS12" s="41"/>
      <c r="AOT12" s="41"/>
      <c r="AOU12" s="41"/>
      <c r="AOV12" s="41"/>
      <c r="AOW12" s="41"/>
      <c r="AOX12" s="41"/>
      <c r="AOY12" s="41"/>
      <c r="AOZ12" s="41"/>
      <c r="APA12" s="41"/>
      <c r="APB12" s="41"/>
      <c r="APC12" s="41"/>
      <c r="APD12" s="41"/>
      <c r="APE12" s="41"/>
      <c r="APF12" s="41"/>
      <c r="APG12" s="41"/>
      <c r="APH12" s="41"/>
      <c r="API12" s="41"/>
      <c r="APJ12" s="41"/>
      <c r="APK12" s="41"/>
      <c r="APL12" s="41"/>
      <c r="APM12" s="41"/>
      <c r="APN12" s="41"/>
      <c r="APO12" s="41"/>
      <c r="APP12" s="41"/>
      <c r="APQ12" s="41"/>
      <c r="APR12" s="41"/>
      <c r="APS12" s="41"/>
      <c r="APT12" s="41"/>
      <c r="APU12" s="41"/>
      <c r="APV12" s="41"/>
      <c r="APW12" s="41"/>
      <c r="APX12" s="41"/>
      <c r="APY12" s="41"/>
      <c r="APZ12" s="41"/>
      <c r="AQA12" s="41"/>
      <c r="AQB12" s="41"/>
      <c r="AQC12" s="41"/>
      <c r="AQD12" s="41"/>
      <c r="AQE12" s="41"/>
      <c r="AQF12" s="41"/>
      <c r="AQG12" s="41"/>
      <c r="AQH12" s="41"/>
      <c r="AQI12" s="41"/>
      <c r="AQJ12" s="41"/>
      <c r="AQK12" s="41"/>
      <c r="AQL12" s="41"/>
      <c r="AQM12" s="41"/>
      <c r="AQN12" s="41"/>
      <c r="AQO12" s="41"/>
      <c r="AQP12" s="41"/>
      <c r="AQQ12" s="41"/>
      <c r="AQR12" s="41"/>
      <c r="AQS12" s="41"/>
      <c r="AQT12" s="41"/>
      <c r="AQU12" s="41"/>
      <c r="AQV12" s="41"/>
      <c r="AQW12" s="41"/>
      <c r="AQX12" s="41"/>
      <c r="AQY12" s="41"/>
      <c r="AQZ12" s="41"/>
      <c r="ARA12" s="41"/>
      <c r="ARB12" s="41"/>
      <c r="ARC12" s="41"/>
      <c r="ARD12" s="41"/>
      <c r="ARE12" s="41"/>
      <c r="ARF12" s="41"/>
      <c r="ARG12" s="41"/>
      <c r="ARH12" s="41"/>
      <c r="ARI12" s="41"/>
      <c r="ARJ12" s="41"/>
      <c r="ARK12" s="41"/>
      <c r="ARL12" s="41"/>
      <c r="ARM12" s="41"/>
      <c r="ARN12" s="41"/>
      <c r="ARO12" s="41"/>
      <c r="ARP12" s="41"/>
      <c r="ARQ12" s="41"/>
      <c r="ARR12" s="41"/>
      <c r="ARS12" s="41"/>
      <c r="ART12" s="41"/>
      <c r="ARU12" s="41"/>
      <c r="ARV12" s="41"/>
      <c r="ARW12" s="41"/>
      <c r="ARX12" s="41"/>
      <c r="ARY12" s="41"/>
      <c r="ARZ12" s="41"/>
      <c r="ASA12" s="41"/>
      <c r="ASB12" s="41"/>
      <c r="ASC12" s="41"/>
      <c r="ASD12" s="41"/>
      <c r="ASE12" s="41"/>
      <c r="ASF12" s="41"/>
      <c r="ASG12" s="41"/>
      <c r="ASH12" s="41"/>
      <c r="ASI12" s="41"/>
      <c r="ASJ12" s="41"/>
      <c r="ASK12" s="41"/>
      <c r="ASL12" s="41"/>
      <c r="ASM12" s="41"/>
      <c r="ASN12" s="41"/>
      <c r="ASO12" s="41"/>
      <c r="ASP12" s="41"/>
      <c r="ASQ12" s="41"/>
      <c r="ASR12" s="41"/>
      <c r="ASS12" s="41"/>
      <c r="AST12" s="41"/>
      <c r="ASU12" s="41"/>
      <c r="ASV12" s="41"/>
      <c r="ASW12" s="41"/>
      <c r="ASX12" s="41"/>
      <c r="ASY12" s="41"/>
      <c r="ASZ12" s="41"/>
      <c r="ATA12" s="41"/>
      <c r="ATB12" s="41"/>
      <c r="ATC12" s="41"/>
      <c r="ATD12" s="41"/>
      <c r="ATE12" s="41"/>
      <c r="ATF12" s="41"/>
      <c r="ATG12" s="41"/>
      <c r="ATH12" s="41"/>
      <c r="ATI12" s="41"/>
      <c r="ATJ12" s="41"/>
      <c r="ATK12" s="41"/>
      <c r="ATL12" s="41"/>
      <c r="ATM12" s="41"/>
      <c r="ATN12" s="41"/>
      <c r="ATO12" s="41"/>
      <c r="ATP12" s="41"/>
      <c r="ATQ12" s="41"/>
      <c r="ATR12" s="41"/>
      <c r="ATS12" s="41"/>
      <c r="ATT12" s="41"/>
      <c r="ATU12" s="41"/>
      <c r="ATV12" s="41"/>
      <c r="ATW12" s="41"/>
      <c r="ATX12" s="41"/>
      <c r="ATY12" s="41"/>
      <c r="ATZ12" s="41"/>
      <c r="AUA12" s="41"/>
      <c r="AUB12" s="41"/>
      <c r="AUC12" s="41"/>
      <c r="AUD12" s="41"/>
      <c r="AUE12" s="41"/>
      <c r="AUF12" s="41"/>
      <c r="AUG12" s="41"/>
      <c r="AUH12" s="41"/>
      <c r="AUI12" s="41"/>
      <c r="AUJ12" s="41"/>
      <c r="AUK12" s="41"/>
      <c r="AUL12" s="41"/>
      <c r="AUM12" s="41"/>
      <c r="AUN12" s="41"/>
      <c r="AUO12" s="41"/>
      <c r="AUP12" s="41"/>
      <c r="AUQ12" s="41"/>
      <c r="AUR12" s="41"/>
      <c r="AUS12" s="41"/>
      <c r="AUT12" s="41"/>
      <c r="AUU12" s="41"/>
      <c r="AUV12" s="41"/>
      <c r="AUW12" s="41"/>
      <c r="AUX12" s="41"/>
      <c r="AUY12" s="41"/>
      <c r="AUZ12" s="41"/>
      <c r="AVA12" s="41"/>
      <c r="AVB12" s="41"/>
      <c r="AVC12" s="41"/>
      <c r="AVD12" s="41"/>
      <c r="AVE12" s="41"/>
      <c r="AVF12" s="41"/>
      <c r="AVG12" s="41"/>
      <c r="AVH12" s="41"/>
      <c r="AVI12" s="41"/>
      <c r="AVJ12" s="41"/>
      <c r="AVK12" s="41"/>
      <c r="AVL12" s="41"/>
      <c r="AVM12" s="41"/>
      <c r="AVN12" s="41"/>
      <c r="AVO12" s="41"/>
      <c r="AVP12" s="41"/>
      <c r="AVQ12" s="41"/>
      <c r="AVR12" s="41"/>
      <c r="AVS12" s="41"/>
      <c r="AVT12" s="41"/>
      <c r="AVU12" s="41"/>
      <c r="AVV12" s="41"/>
      <c r="AVW12" s="41"/>
      <c r="AVX12" s="41"/>
      <c r="AVY12" s="41"/>
      <c r="AVZ12" s="41"/>
      <c r="AWA12" s="41"/>
      <c r="AWB12" s="41"/>
      <c r="AWC12" s="41"/>
      <c r="AWD12" s="41"/>
      <c r="AWE12" s="41"/>
      <c r="AWF12" s="41"/>
      <c r="AWG12" s="41"/>
      <c r="AWH12" s="41"/>
      <c r="AWI12" s="41"/>
      <c r="AWJ12" s="41"/>
      <c r="AWK12" s="41"/>
      <c r="AWL12" s="41"/>
      <c r="AWM12" s="41"/>
      <c r="AWN12" s="41"/>
      <c r="AWO12" s="41"/>
      <c r="AWP12" s="41"/>
      <c r="AWQ12" s="41"/>
      <c r="AWR12" s="41"/>
      <c r="AWS12" s="41"/>
      <c r="AWT12" s="41"/>
      <c r="AWU12" s="41"/>
      <c r="AWV12" s="41"/>
      <c r="AWW12" s="41"/>
      <c r="AWX12" s="41"/>
      <c r="AWY12" s="41"/>
      <c r="AWZ12" s="41"/>
      <c r="AXA12" s="41"/>
      <c r="AXB12" s="41"/>
      <c r="AXC12" s="41"/>
      <c r="AXD12" s="41"/>
      <c r="AXE12" s="41"/>
      <c r="AXF12" s="41"/>
      <c r="AXG12" s="41"/>
      <c r="AXH12" s="41"/>
      <c r="AXI12" s="41"/>
      <c r="AXJ12" s="41"/>
      <c r="AXK12" s="41"/>
      <c r="AXL12" s="41"/>
      <c r="AXM12" s="41"/>
      <c r="AXN12" s="41"/>
      <c r="AXO12" s="41"/>
      <c r="AXP12" s="41"/>
      <c r="AXQ12" s="41"/>
      <c r="AXR12" s="41"/>
      <c r="AXS12" s="41"/>
      <c r="AXT12" s="41"/>
      <c r="AXU12" s="41"/>
      <c r="AXV12" s="41"/>
      <c r="AXW12" s="41"/>
      <c r="AXX12" s="41"/>
      <c r="AXY12" s="41"/>
      <c r="AXZ12" s="41"/>
      <c r="AYA12" s="41"/>
      <c r="AYB12" s="41"/>
      <c r="AYC12" s="41"/>
      <c r="AYD12" s="41"/>
      <c r="AYE12" s="41"/>
      <c r="AYF12" s="41"/>
      <c r="AYG12" s="41"/>
      <c r="AYH12" s="41"/>
      <c r="AYI12" s="41"/>
      <c r="AYJ12" s="41"/>
      <c r="AYK12" s="41"/>
      <c r="AYL12" s="41"/>
      <c r="AYM12" s="41"/>
      <c r="AYN12" s="41"/>
      <c r="AYO12" s="41"/>
      <c r="AYP12" s="41"/>
      <c r="AYQ12" s="41"/>
      <c r="AYR12" s="41"/>
      <c r="AYS12" s="41"/>
      <c r="AYT12" s="41"/>
      <c r="AYU12" s="41"/>
      <c r="AYV12" s="41"/>
      <c r="AYW12" s="41"/>
      <c r="AYX12" s="41"/>
      <c r="AYY12" s="41"/>
      <c r="AYZ12" s="41"/>
      <c r="AZA12" s="41"/>
      <c r="AZB12" s="41"/>
      <c r="AZC12" s="41"/>
      <c r="AZD12" s="41"/>
      <c r="AZE12" s="41"/>
      <c r="AZF12" s="41"/>
      <c r="AZG12" s="41"/>
      <c r="AZH12" s="41"/>
      <c r="AZI12" s="41"/>
      <c r="AZJ12" s="41"/>
      <c r="AZK12" s="41"/>
      <c r="AZL12" s="41"/>
      <c r="AZM12" s="41"/>
      <c r="AZN12" s="41"/>
      <c r="AZO12" s="41"/>
      <c r="AZP12" s="41"/>
      <c r="AZQ12" s="41"/>
      <c r="AZR12" s="41"/>
      <c r="AZS12" s="41"/>
      <c r="AZT12" s="41"/>
      <c r="AZU12" s="41"/>
      <c r="AZV12" s="41"/>
      <c r="AZW12" s="41"/>
      <c r="AZX12" s="41"/>
      <c r="AZY12" s="41"/>
      <c r="AZZ12" s="41"/>
      <c r="BAA12" s="41"/>
      <c r="BAB12" s="41"/>
      <c r="BAC12" s="41"/>
      <c r="BAD12" s="41"/>
      <c r="BAE12" s="41"/>
      <c r="BAF12" s="41"/>
      <c r="BAG12" s="41"/>
      <c r="BAH12" s="41"/>
      <c r="BAI12" s="41"/>
      <c r="BAJ12" s="41"/>
      <c r="BAK12" s="41"/>
      <c r="BAL12" s="41"/>
      <c r="BAM12" s="41"/>
      <c r="BAN12" s="41"/>
      <c r="BAO12" s="41"/>
      <c r="BAP12" s="41"/>
      <c r="BAQ12" s="41"/>
      <c r="BAR12" s="41"/>
      <c r="BAS12" s="41"/>
      <c r="BAT12" s="41"/>
      <c r="BAU12" s="41"/>
      <c r="BAV12" s="41"/>
      <c r="BAW12" s="41"/>
      <c r="BAX12" s="41"/>
      <c r="BAY12" s="41"/>
      <c r="BAZ12" s="41"/>
      <c r="BBA12" s="41"/>
      <c r="BBB12" s="41"/>
      <c r="BBC12" s="41"/>
      <c r="BBD12" s="41"/>
      <c r="BBE12" s="41"/>
      <c r="BBF12" s="41"/>
      <c r="BBG12" s="41"/>
      <c r="BBH12" s="41"/>
      <c r="BBI12" s="41"/>
      <c r="BBJ12" s="41"/>
      <c r="BBK12" s="41"/>
      <c r="BBL12" s="41"/>
      <c r="BBM12" s="41"/>
      <c r="BBN12" s="41"/>
      <c r="BBO12" s="41"/>
      <c r="BBP12" s="41"/>
      <c r="BBQ12" s="41"/>
      <c r="BBR12" s="41"/>
      <c r="BBS12" s="41"/>
      <c r="BBT12" s="41"/>
      <c r="BBU12" s="41"/>
      <c r="BBV12" s="41"/>
      <c r="BBW12" s="41"/>
      <c r="BBX12" s="41"/>
      <c r="BBY12" s="41"/>
      <c r="BBZ12" s="41"/>
      <c r="BCA12" s="41"/>
      <c r="BCB12" s="41"/>
      <c r="BCC12" s="41"/>
      <c r="BCD12" s="41"/>
      <c r="BCE12" s="41"/>
      <c r="BCF12" s="41"/>
      <c r="BCG12" s="41"/>
      <c r="BCH12" s="41"/>
      <c r="BCI12" s="41"/>
      <c r="BCJ12" s="41"/>
      <c r="BCK12" s="41"/>
      <c r="BCL12" s="41"/>
      <c r="BCM12" s="41"/>
      <c r="BCN12" s="41"/>
      <c r="BCO12" s="41"/>
      <c r="BCP12" s="41"/>
      <c r="BCQ12" s="41"/>
      <c r="BCR12" s="41"/>
      <c r="BCS12" s="41"/>
      <c r="BCT12" s="41"/>
      <c r="BCU12" s="41"/>
      <c r="BCV12" s="41"/>
      <c r="BCW12" s="41"/>
      <c r="BCX12" s="41"/>
      <c r="BCY12" s="41"/>
      <c r="BCZ12" s="41"/>
      <c r="BDA12" s="41"/>
      <c r="BDB12" s="41"/>
      <c r="BDC12" s="41"/>
      <c r="BDD12" s="41"/>
      <c r="BDE12" s="41"/>
      <c r="BDF12" s="41"/>
      <c r="BDG12" s="41"/>
      <c r="BDH12" s="41"/>
      <c r="BDI12" s="41"/>
      <c r="BDJ12" s="41"/>
      <c r="BDK12" s="41"/>
      <c r="BDL12" s="41"/>
      <c r="BDM12" s="41"/>
      <c r="BDN12" s="41"/>
      <c r="BDO12" s="41"/>
      <c r="BDP12" s="41"/>
      <c r="BDQ12" s="41"/>
      <c r="BDR12" s="41"/>
      <c r="BDS12" s="41"/>
      <c r="BDT12" s="41"/>
      <c r="BDU12" s="41"/>
      <c r="BDV12" s="41"/>
      <c r="BDW12" s="41"/>
      <c r="BDX12" s="41"/>
      <c r="BDY12" s="41"/>
      <c r="BDZ12" s="41"/>
      <c r="BEA12" s="41"/>
      <c r="BEB12" s="41"/>
      <c r="BEC12" s="41"/>
      <c r="BED12" s="41"/>
      <c r="BEE12" s="41"/>
      <c r="BEF12" s="41"/>
      <c r="BEG12" s="41"/>
      <c r="BEH12" s="41"/>
      <c r="BEI12" s="41"/>
      <c r="BEJ12" s="41"/>
      <c r="BEK12" s="41"/>
      <c r="BEL12" s="41"/>
      <c r="BEM12" s="41"/>
      <c r="BEN12" s="41"/>
      <c r="BEO12" s="41"/>
      <c r="BEP12" s="41"/>
      <c r="BEQ12" s="41"/>
      <c r="BER12" s="41"/>
      <c r="BES12" s="41"/>
      <c r="BET12" s="41"/>
      <c r="BEU12" s="41"/>
      <c r="BEV12" s="41"/>
      <c r="BEW12" s="41"/>
      <c r="BEX12" s="41"/>
      <c r="BEY12" s="41"/>
      <c r="BEZ12" s="41"/>
      <c r="BFA12" s="41"/>
      <c r="BFB12" s="41"/>
      <c r="BFC12" s="41"/>
      <c r="BFD12" s="41"/>
      <c r="BFE12" s="41"/>
      <c r="BFF12" s="41"/>
      <c r="BFG12" s="41"/>
      <c r="BFH12" s="41"/>
      <c r="BFI12" s="41"/>
      <c r="BFJ12" s="41"/>
      <c r="BFK12" s="41"/>
      <c r="BFL12" s="41"/>
      <c r="BFM12" s="41"/>
      <c r="BFN12" s="41"/>
      <c r="BFO12" s="41"/>
      <c r="BFP12" s="41"/>
      <c r="BFQ12" s="41"/>
      <c r="BFR12" s="41"/>
      <c r="BFS12" s="41"/>
      <c r="BFT12" s="41"/>
      <c r="BFU12" s="41"/>
      <c r="BFV12" s="41"/>
      <c r="BFW12" s="41"/>
      <c r="BFX12" s="41"/>
      <c r="BFY12" s="41"/>
      <c r="BFZ12" s="41"/>
      <c r="BGA12" s="41"/>
      <c r="BGB12" s="41"/>
      <c r="BGC12" s="41"/>
      <c r="BGD12" s="41"/>
      <c r="BGE12" s="41"/>
      <c r="BGF12" s="41"/>
      <c r="BGG12" s="41"/>
      <c r="BGH12" s="41"/>
      <c r="BGI12" s="41"/>
      <c r="BGJ12" s="41"/>
      <c r="BGK12" s="41"/>
      <c r="BGL12" s="41"/>
      <c r="BGM12" s="41"/>
      <c r="BGN12" s="41"/>
      <c r="BGO12" s="41"/>
      <c r="BGP12" s="41"/>
      <c r="BGQ12" s="41"/>
      <c r="BGR12" s="41"/>
      <c r="BGS12" s="41"/>
      <c r="BGT12" s="41"/>
      <c r="BGU12" s="41"/>
      <c r="BGV12" s="41"/>
      <c r="BGW12" s="41"/>
      <c r="BGX12" s="41"/>
      <c r="BGY12" s="41"/>
      <c r="BGZ12" s="41"/>
      <c r="BHA12" s="41"/>
      <c r="BHB12" s="41"/>
      <c r="BHC12" s="41"/>
      <c r="BHD12" s="41"/>
      <c r="BHE12" s="41"/>
      <c r="BHF12" s="41"/>
      <c r="BHG12" s="41"/>
      <c r="BHH12" s="41"/>
      <c r="BHI12" s="41"/>
      <c r="BHJ12" s="41"/>
      <c r="BHK12" s="41"/>
      <c r="BHL12" s="41"/>
      <c r="BHM12" s="41"/>
      <c r="BHN12" s="41"/>
      <c r="BHO12" s="41"/>
      <c r="BHP12" s="41"/>
      <c r="BHQ12" s="41"/>
      <c r="BHR12" s="41"/>
      <c r="BHS12" s="41"/>
      <c r="BHT12" s="41"/>
      <c r="BHU12" s="41"/>
      <c r="BHV12" s="41"/>
      <c r="BHW12" s="41"/>
      <c r="BHX12" s="41"/>
      <c r="BHY12" s="41"/>
      <c r="BHZ12" s="41"/>
      <c r="BIA12" s="41"/>
      <c r="BIB12" s="41"/>
      <c r="BIC12" s="41"/>
      <c r="BID12" s="41"/>
      <c r="BIE12" s="41"/>
      <c r="BIF12" s="41"/>
      <c r="BIG12" s="41"/>
      <c r="BIH12" s="41"/>
      <c r="BII12" s="41"/>
      <c r="BIJ12" s="41"/>
      <c r="BIK12" s="41"/>
      <c r="BIL12" s="41"/>
      <c r="BIM12" s="41"/>
      <c r="BIN12" s="41"/>
      <c r="BIO12" s="41"/>
      <c r="BIP12" s="41"/>
      <c r="BIQ12" s="41"/>
      <c r="BIR12" s="41"/>
      <c r="BIS12" s="41"/>
      <c r="BIT12" s="41"/>
      <c r="BIU12" s="41"/>
      <c r="BIV12" s="41"/>
      <c r="BIW12" s="41"/>
      <c r="BIX12" s="41"/>
      <c r="BIY12" s="41"/>
      <c r="BIZ12" s="41"/>
      <c r="BJA12" s="41"/>
      <c r="BJB12" s="41"/>
      <c r="BJC12" s="41"/>
      <c r="BJD12" s="41"/>
      <c r="BJE12" s="41"/>
      <c r="BJF12" s="41"/>
      <c r="BJG12" s="41"/>
      <c r="BJH12" s="41"/>
      <c r="BJI12" s="41"/>
      <c r="BJJ12" s="41"/>
      <c r="BJK12" s="41"/>
      <c r="BJL12" s="41"/>
      <c r="BJM12" s="41"/>
      <c r="BJN12" s="41"/>
      <c r="BJO12" s="41"/>
      <c r="BJP12" s="41"/>
      <c r="BJQ12" s="41"/>
      <c r="BJR12" s="41"/>
      <c r="BJS12" s="41"/>
      <c r="BJT12" s="41"/>
      <c r="BJU12" s="41"/>
      <c r="BJV12" s="41"/>
      <c r="BJW12" s="41"/>
      <c r="BJX12" s="41"/>
      <c r="BJY12" s="41"/>
      <c r="BJZ12" s="41"/>
      <c r="BKA12" s="41"/>
      <c r="BKB12" s="41"/>
      <c r="BKC12" s="41"/>
      <c r="BKD12" s="41"/>
      <c r="BKE12" s="41"/>
      <c r="BKF12" s="41"/>
      <c r="BKG12" s="41"/>
      <c r="BKH12" s="41"/>
      <c r="BKI12" s="41"/>
      <c r="BKJ12" s="41"/>
      <c r="BKK12" s="41"/>
      <c r="BKL12" s="41"/>
      <c r="BKM12" s="41"/>
      <c r="BKN12" s="41"/>
      <c r="BKO12" s="41"/>
      <c r="BKP12" s="41"/>
      <c r="BKQ12" s="41"/>
      <c r="BKR12" s="41"/>
      <c r="BKS12" s="41"/>
      <c r="BKT12" s="41"/>
      <c r="BKU12" s="41"/>
      <c r="BKV12" s="41"/>
      <c r="BKW12" s="41"/>
      <c r="BKX12" s="41"/>
      <c r="BKY12" s="41"/>
      <c r="BKZ12" s="41"/>
      <c r="BLA12" s="41"/>
      <c r="BLB12" s="41"/>
      <c r="BLC12" s="41"/>
      <c r="BLD12" s="41"/>
      <c r="BLE12" s="41"/>
      <c r="BLF12" s="41"/>
      <c r="BLG12" s="41"/>
      <c r="BLH12" s="41"/>
      <c r="BLI12" s="41"/>
      <c r="BLJ12" s="41"/>
      <c r="BLK12" s="41"/>
      <c r="BLL12" s="41"/>
      <c r="BLM12" s="41"/>
      <c r="BLN12" s="41"/>
      <c r="BLO12" s="41"/>
      <c r="BLP12" s="41"/>
      <c r="BLQ12" s="41"/>
      <c r="BLR12" s="41"/>
      <c r="BLS12" s="41"/>
      <c r="BLT12" s="41"/>
      <c r="BLU12" s="41"/>
      <c r="BLV12" s="41"/>
      <c r="BLW12" s="41"/>
      <c r="BLX12" s="41"/>
      <c r="BLY12" s="41"/>
      <c r="BLZ12" s="41"/>
      <c r="BMA12" s="41"/>
      <c r="BMB12" s="41"/>
      <c r="BMC12" s="41"/>
      <c r="BMD12" s="41"/>
      <c r="BME12" s="41"/>
      <c r="BMF12" s="41"/>
      <c r="BMG12" s="41"/>
      <c r="BMH12" s="41"/>
      <c r="BMI12" s="41"/>
      <c r="BMJ12" s="41"/>
      <c r="BMK12" s="41"/>
      <c r="BML12" s="41"/>
      <c r="BMM12" s="41"/>
      <c r="BMN12" s="41"/>
      <c r="BMO12" s="41"/>
      <c r="BMP12" s="41"/>
      <c r="BMQ12" s="41"/>
      <c r="BMR12" s="41"/>
      <c r="BMS12" s="41"/>
      <c r="BMT12" s="41"/>
      <c r="BMU12" s="41"/>
      <c r="BMV12" s="41"/>
      <c r="BMW12" s="41"/>
      <c r="BMX12" s="41"/>
      <c r="BMY12" s="41"/>
      <c r="BMZ12" s="41"/>
      <c r="BNA12" s="41"/>
      <c r="BNB12" s="41"/>
      <c r="BNC12" s="41"/>
      <c r="BND12" s="41"/>
      <c r="BNE12" s="41"/>
      <c r="BNF12" s="41"/>
      <c r="BNG12" s="41"/>
      <c r="BNH12" s="41"/>
      <c r="BNI12" s="41"/>
      <c r="BNJ12" s="41"/>
      <c r="BNK12" s="41"/>
      <c r="BNL12" s="41"/>
      <c r="BNM12" s="41"/>
      <c r="BNN12" s="41"/>
      <c r="BNO12" s="41"/>
      <c r="BNP12" s="41"/>
      <c r="BNQ12" s="41"/>
      <c r="BNR12" s="41"/>
      <c r="BNS12" s="41"/>
      <c r="BNT12" s="41"/>
      <c r="BNU12" s="41"/>
      <c r="BNV12" s="41"/>
      <c r="BNW12" s="41"/>
      <c r="BNX12" s="41"/>
      <c r="BNY12" s="41"/>
      <c r="BNZ12" s="41"/>
      <c r="BOA12" s="41"/>
      <c r="BOB12" s="41"/>
      <c r="BOC12" s="41"/>
      <c r="BOD12" s="41"/>
      <c r="BOE12" s="41"/>
      <c r="BOF12" s="41"/>
      <c r="BOG12" s="41"/>
      <c r="BOH12" s="41"/>
      <c r="BOI12" s="41"/>
      <c r="BOJ12" s="41"/>
      <c r="BOK12" s="41"/>
      <c r="BOL12" s="41"/>
      <c r="BOM12" s="41"/>
      <c r="BON12" s="41"/>
      <c r="BOO12" s="41"/>
      <c r="BOP12" s="41"/>
      <c r="BOQ12" s="41"/>
      <c r="BOR12" s="41"/>
      <c r="BOS12" s="41"/>
      <c r="BOT12" s="41"/>
      <c r="BOU12" s="41"/>
      <c r="BOV12" s="41"/>
      <c r="BOW12" s="41"/>
      <c r="BOX12" s="41"/>
      <c r="BOY12" s="41"/>
      <c r="BOZ12" s="41"/>
      <c r="BPA12" s="41"/>
      <c r="BPB12" s="41"/>
      <c r="BPC12" s="41"/>
      <c r="BPD12" s="41"/>
      <c r="BPE12" s="41"/>
      <c r="BPF12" s="41"/>
      <c r="BPG12" s="41"/>
      <c r="BPH12" s="41"/>
      <c r="BPI12" s="41"/>
      <c r="BPJ12" s="41"/>
      <c r="BPK12" s="41"/>
      <c r="BPL12" s="41"/>
      <c r="BPM12" s="41"/>
      <c r="BPN12" s="41"/>
      <c r="BPO12" s="41"/>
      <c r="BPP12" s="41"/>
      <c r="BPQ12" s="41"/>
      <c r="BPR12" s="41"/>
      <c r="BPS12" s="41"/>
      <c r="BPT12" s="41"/>
      <c r="BPU12" s="41"/>
      <c r="BPV12" s="41"/>
      <c r="BPW12" s="41"/>
      <c r="BPX12" s="41"/>
      <c r="BPY12" s="41"/>
      <c r="BPZ12" s="41"/>
      <c r="BQA12" s="41"/>
      <c r="BQB12" s="41"/>
      <c r="BQC12" s="41"/>
      <c r="BQD12" s="41"/>
      <c r="BQE12" s="41"/>
      <c r="BQF12" s="41"/>
      <c r="BQG12" s="41"/>
      <c r="BQH12" s="41"/>
      <c r="BQI12" s="41"/>
      <c r="BQJ12" s="41"/>
      <c r="BQK12" s="41"/>
      <c r="BQL12" s="41"/>
      <c r="BQM12" s="41"/>
      <c r="BQN12" s="41"/>
      <c r="BQO12" s="41"/>
      <c r="BQP12" s="41"/>
      <c r="BQQ12" s="41"/>
      <c r="BQR12" s="41"/>
      <c r="BQS12" s="41"/>
      <c r="BQT12" s="41"/>
      <c r="BQU12" s="41"/>
      <c r="BQV12" s="41"/>
      <c r="BQW12" s="41"/>
      <c r="BQX12" s="41"/>
      <c r="BQY12" s="41"/>
      <c r="BQZ12" s="41"/>
      <c r="BRA12" s="41"/>
      <c r="BRB12" s="41"/>
      <c r="BRC12" s="41"/>
      <c r="BRD12" s="41"/>
      <c r="BRE12" s="41"/>
      <c r="BRF12" s="41"/>
      <c r="BRG12" s="41"/>
      <c r="BRH12" s="41"/>
      <c r="BRI12" s="41"/>
      <c r="BRJ12" s="41"/>
      <c r="BRK12" s="41"/>
      <c r="BRL12" s="41"/>
      <c r="BRM12" s="41"/>
      <c r="BRN12" s="41"/>
      <c r="BRO12" s="41"/>
      <c r="BRP12" s="41"/>
      <c r="BRQ12" s="41"/>
      <c r="BRR12" s="41"/>
      <c r="BRS12" s="41"/>
      <c r="BRT12" s="41"/>
      <c r="BRU12" s="41"/>
      <c r="BRV12" s="41"/>
      <c r="BRW12" s="41"/>
      <c r="BRX12" s="41"/>
      <c r="BRY12" s="41"/>
      <c r="BRZ12" s="41"/>
      <c r="BSA12" s="41"/>
      <c r="BSB12" s="41"/>
      <c r="BSC12" s="41"/>
      <c r="BSD12" s="41"/>
      <c r="BSE12" s="41"/>
      <c r="BSF12" s="41"/>
      <c r="BSG12" s="41"/>
      <c r="BSH12" s="41"/>
      <c r="BSI12" s="41"/>
      <c r="BSJ12" s="41"/>
      <c r="BSK12" s="41"/>
      <c r="BSL12" s="41"/>
      <c r="BSM12" s="41"/>
      <c r="BSN12" s="41"/>
      <c r="BSO12" s="41"/>
      <c r="BSP12" s="41"/>
      <c r="BSQ12" s="41"/>
      <c r="BSR12" s="41"/>
      <c r="BSS12" s="41"/>
      <c r="BST12" s="41"/>
      <c r="BSU12" s="41"/>
      <c r="BSV12" s="41"/>
      <c r="BSW12" s="41"/>
      <c r="BSX12" s="41"/>
      <c r="BSY12" s="41"/>
      <c r="BSZ12" s="41"/>
      <c r="BTA12" s="41"/>
      <c r="BTB12" s="41"/>
      <c r="BTC12" s="41"/>
      <c r="BTD12" s="41"/>
      <c r="BTE12" s="41"/>
      <c r="BTF12" s="41"/>
      <c r="BTG12" s="41"/>
      <c r="BTH12" s="41"/>
      <c r="BTI12" s="41"/>
      <c r="BTJ12" s="41"/>
      <c r="BTK12" s="41"/>
      <c r="BTL12" s="41"/>
      <c r="BTM12" s="41"/>
      <c r="BTN12" s="41"/>
      <c r="BTO12" s="41"/>
      <c r="BTP12" s="41"/>
      <c r="BTQ12" s="41"/>
      <c r="BTR12" s="41"/>
      <c r="BTS12" s="41"/>
      <c r="BTT12" s="41"/>
      <c r="BTU12" s="41"/>
      <c r="BTV12" s="41"/>
      <c r="BTW12" s="41"/>
      <c r="BTX12" s="41"/>
      <c r="BTY12" s="41"/>
      <c r="BTZ12" s="41"/>
      <c r="BUA12" s="41"/>
      <c r="BUB12" s="41"/>
      <c r="BUC12" s="41"/>
      <c r="BUD12" s="41"/>
      <c r="BUE12" s="41"/>
      <c r="BUF12" s="41"/>
      <c r="BUG12" s="41"/>
      <c r="BUH12" s="41"/>
      <c r="BUI12" s="41"/>
      <c r="BUJ12" s="41"/>
      <c r="BUK12" s="41"/>
      <c r="BUL12" s="41"/>
      <c r="BUM12" s="41"/>
      <c r="BUN12" s="41"/>
      <c r="BUO12" s="41"/>
      <c r="BUP12" s="41"/>
      <c r="BUQ12" s="41"/>
      <c r="BUR12" s="41"/>
      <c r="BUS12" s="41"/>
      <c r="BUT12" s="41"/>
      <c r="BUU12" s="41"/>
      <c r="BUV12" s="41"/>
      <c r="BUW12" s="41"/>
      <c r="BUX12" s="41"/>
      <c r="BUY12" s="41"/>
      <c r="BUZ12" s="41"/>
      <c r="BVA12" s="41"/>
      <c r="BVB12" s="41"/>
      <c r="BVC12" s="41"/>
      <c r="BVD12" s="41"/>
      <c r="BVE12" s="41"/>
      <c r="BVF12" s="41"/>
      <c r="BVG12" s="41"/>
      <c r="BVH12" s="41"/>
      <c r="BVI12" s="41"/>
      <c r="BVJ12" s="41"/>
      <c r="BVK12" s="41"/>
      <c r="BVL12" s="41"/>
      <c r="BVM12" s="41"/>
      <c r="BVN12" s="41"/>
      <c r="BVO12" s="41"/>
      <c r="BVP12" s="41"/>
      <c r="BVQ12" s="41"/>
      <c r="BVR12" s="41"/>
      <c r="BVS12" s="41"/>
      <c r="BVT12" s="41"/>
      <c r="BVU12" s="41"/>
      <c r="BVV12" s="41"/>
      <c r="BVW12" s="41"/>
      <c r="BVX12" s="41"/>
      <c r="BVY12" s="41"/>
      <c r="BVZ12" s="41"/>
      <c r="BWA12" s="41"/>
      <c r="BWB12" s="41"/>
      <c r="BWC12" s="41"/>
      <c r="BWD12" s="41"/>
      <c r="BWE12" s="41"/>
      <c r="BWF12" s="41"/>
      <c r="BWG12" s="41"/>
      <c r="BWH12" s="41"/>
      <c r="BWI12" s="41"/>
      <c r="BWJ12" s="41"/>
      <c r="BWK12" s="41"/>
      <c r="BWL12" s="41"/>
      <c r="BWM12" s="41"/>
      <c r="BWN12" s="41"/>
      <c r="BWO12" s="41"/>
      <c r="BWP12" s="41"/>
      <c r="BWQ12" s="41"/>
      <c r="BWR12" s="41"/>
      <c r="BWS12" s="41"/>
      <c r="BWT12" s="41"/>
      <c r="BWU12" s="41"/>
      <c r="BWV12" s="41"/>
      <c r="BWW12" s="41"/>
      <c r="BWX12" s="41"/>
      <c r="BWY12" s="41"/>
      <c r="BWZ12" s="41"/>
      <c r="BXA12" s="41"/>
      <c r="BXB12" s="41"/>
      <c r="BXC12" s="41"/>
      <c r="BXD12" s="41"/>
      <c r="BXE12" s="41"/>
      <c r="BXF12" s="41"/>
      <c r="BXG12" s="41"/>
      <c r="BXH12" s="41"/>
      <c r="BXI12" s="41"/>
      <c r="BXJ12" s="41"/>
      <c r="BXK12" s="41"/>
      <c r="BXL12" s="41"/>
      <c r="BXM12" s="41"/>
      <c r="BXN12" s="41"/>
      <c r="BXO12" s="41"/>
      <c r="BXP12" s="41"/>
      <c r="BXQ12" s="41"/>
      <c r="BXR12" s="41"/>
      <c r="BXS12" s="41"/>
      <c r="BXT12" s="41"/>
      <c r="BXU12" s="41"/>
      <c r="BXV12" s="41"/>
      <c r="BXW12" s="41"/>
      <c r="BXX12" s="41"/>
      <c r="BXY12" s="41"/>
      <c r="BXZ12" s="41"/>
      <c r="BYA12" s="41"/>
      <c r="BYB12" s="41"/>
      <c r="BYC12" s="41"/>
      <c r="BYD12" s="41"/>
      <c r="BYE12" s="41"/>
      <c r="BYF12" s="41"/>
      <c r="BYG12" s="41"/>
      <c r="BYH12" s="41"/>
      <c r="BYI12" s="41"/>
      <c r="BYJ12" s="41"/>
      <c r="BYK12" s="41"/>
      <c r="BYL12" s="41"/>
      <c r="BYM12" s="41"/>
      <c r="BYN12" s="41"/>
      <c r="BYO12" s="41"/>
      <c r="BYP12" s="41"/>
      <c r="BYQ12" s="41"/>
      <c r="BYR12" s="41"/>
      <c r="BYS12" s="41"/>
      <c r="BYT12" s="41"/>
      <c r="BYU12" s="41"/>
      <c r="BYV12" s="41"/>
      <c r="BYW12" s="41"/>
      <c r="BYX12" s="41"/>
      <c r="BYY12" s="41"/>
      <c r="BYZ12" s="41"/>
      <c r="BZA12" s="41"/>
      <c r="BZB12" s="41"/>
      <c r="BZC12" s="41"/>
      <c r="BZD12" s="41"/>
      <c r="BZE12" s="41"/>
      <c r="BZF12" s="41"/>
      <c r="BZG12" s="41"/>
      <c r="BZH12" s="41"/>
      <c r="BZI12" s="41"/>
      <c r="BZJ12" s="41"/>
      <c r="BZK12" s="41"/>
      <c r="BZL12" s="41"/>
      <c r="BZM12" s="41"/>
      <c r="BZN12" s="41"/>
      <c r="BZO12" s="41"/>
      <c r="BZP12" s="41"/>
      <c r="BZQ12" s="41"/>
      <c r="BZR12" s="41"/>
      <c r="BZS12" s="41"/>
      <c r="BZT12" s="41"/>
      <c r="BZU12" s="41"/>
      <c r="BZV12" s="41"/>
      <c r="BZW12" s="41"/>
      <c r="BZX12" s="41"/>
      <c r="BZY12" s="41"/>
      <c r="BZZ12" s="41"/>
      <c r="CAA12" s="41"/>
      <c r="CAB12" s="41"/>
      <c r="CAC12" s="41"/>
      <c r="CAD12" s="41"/>
      <c r="CAE12" s="41"/>
      <c r="CAF12" s="41"/>
      <c r="CAG12" s="41"/>
      <c r="CAH12" s="41"/>
      <c r="CAI12" s="41"/>
      <c r="CAJ12" s="41"/>
      <c r="CAK12" s="41"/>
      <c r="CAL12" s="41"/>
      <c r="CAM12" s="41"/>
      <c r="CAN12" s="41"/>
      <c r="CAO12" s="41"/>
      <c r="CAP12" s="41"/>
      <c r="CAQ12" s="41"/>
      <c r="CAR12" s="41"/>
      <c r="CAS12" s="41"/>
      <c r="CAT12" s="41"/>
      <c r="CAU12" s="41"/>
      <c r="CAV12" s="41"/>
      <c r="CAW12" s="41"/>
      <c r="CAX12" s="41"/>
      <c r="CAY12" s="41"/>
      <c r="CAZ12" s="41"/>
      <c r="CBA12" s="41"/>
      <c r="CBB12" s="41"/>
      <c r="CBC12" s="41"/>
      <c r="CBD12" s="41"/>
      <c r="CBE12" s="41"/>
      <c r="CBF12" s="41"/>
      <c r="CBG12" s="41"/>
      <c r="CBH12" s="41"/>
      <c r="CBI12" s="41"/>
      <c r="CBJ12" s="41"/>
      <c r="CBK12" s="41"/>
      <c r="CBL12" s="41"/>
      <c r="CBM12" s="41"/>
      <c r="CBN12" s="41"/>
      <c r="CBO12" s="41"/>
      <c r="CBP12" s="41"/>
      <c r="CBQ12" s="41"/>
      <c r="CBR12" s="41"/>
      <c r="CBS12" s="41"/>
      <c r="CBT12" s="41"/>
      <c r="CBU12" s="41"/>
      <c r="CBV12" s="41"/>
      <c r="CBW12" s="41"/>
      <c r="CBX12" s="41"/>
      <c r="CBY12" s="41"/>
      <c r="CBZ12" s="41"/>
      <c r="CCA12" s="41"/>
      <c r="CCB12" s="41"/>
      <c r="CCC12" s="41"/>
      <c r="CCD12" s="41"/>
      <c r="CCE12" s="41"/>
      <c r="CCF12" s="41"/>
      <c r="CCG12" s="41"/>
      <c r="CCH12" s="41"/>
      <c r="CCI12" s="41"/>
      <c r="CCJ12" s="41"/>
      <c r="CCK12" s="41"/>
      <c r="CCL12" s="41"/>
      <c r="CCM12" s="41"/>
      <c r="CCN12" s="41"/>
      <c r="CCO12" s="41"/>
      <c r="CCP12" s="41"/>
      <c r="CCQ12" s="41"/>
      <c r="CCR12" s="41"/>
      <c r="CCS12" s="41"/>
      <c r="CCT12" s="41"/>
      <c r="CCU12" s="41"/>
      <c r="CCV12" s="41"/>
      <c r="CCW12" s="41"/>
      <c r="CCX12" s="41"/>
      <c r="CCY12" s="41"/>
      <c r="CCZ12" s="41"/>
      <c r="CDA12" s="41"/>
      <c r="CDB12" s="41"/>
      <c r="CDC12" s="41"/>
      <c r="CDD12" s="41"/>
      <c r="CDE12" s="41"/>
      <c r="CDF12" s="41"/>
      <c r="CDG12" s="41"/>
      <c r="CDH12" s="41"/>
      <c r="CDI12" s="41"/>
      <c r="CDJ12" s="41"/>
      <c r="CDK12" s="41"/>
      <c r="CDL12" s="41"/>
      <c r="CDM12" s="41"/>
      <c r="CDN12" s="41"/>
      <c r="CDO12" s="41"/>
      <c r="CDP12" s="41"/>
      <c r="CDQ12" s="41"/>
      <c r="CDR12" s="41"/>
      <c r="CDS12" s="41"/>
      <c r="CDT12" s="41"/>
      <c r="CDU12" s="41"/>
      <c r="CDV12" s="41"/>
      <c r="CDW12" s="41"/>
      <c r="CDX12" s="41"/>
      <c r="CDY12" s="41"/>
      <c r="CDZ12" s="41"/>
      <c r="CEA12" s="41"/>
      <c r="CEB12" s="41"/>
      <c r="CEC12" s="41"/>
      <c r="CED12" s="41"/>
      <c r="CEE12" s="41"/>
      <c r="CEF12" s="41"/>
      <c r="CEG12" s="41"/>
      <c r="CEH12" s="41"/>
      <c r="CEI12" s="41"/>
      <c r="CEJ12" s="41"/>
      <c r="CEK12" s="41"/>
      <c r="CEL12" s="41"/>
      <c r="CEM12" s="41"/>
      <c r="CEN12" s="41"/>
      <c r="CEO12" s="41"/>
      <c r="CEP12" s="41"/>
      <c r="CEQ12" s="41"/>
      <c r="CER12" s="41"/>
      <c r="CES12" s="41"/>
      <c r="CET12" s="41"/>
      <c r="CEU12" s="41"/>
      <c r="CEV12" s="41"/>
      <c r="CEW12" s="41"/>
      <c r="CEX12" s="41"/>
      <c r="CEY12" s="41"/>
      <c r="CEZ12" s="41"/>
      <c r="CFA12" s="41"/>
      <c r="CFB12" s="41"/>
      <c r="CFC12" s="41"/>
      <c r="CFD12" s="41"/>
      <c r="CFE12" s="41"/>
      <c r="CFF12" s="41"/>
      <c r="CFG12" s="41"/>
      <c r="CFH12" s="41"/>
      <c r="CFI12" s="41"/>
      <c r="CFJ12" s="41"/>
      <c r="CFK12" s="41"/>
      <c r="CFL12" s="41"/>
      <c r="CFM12" s="41"/>
      <c r="CFN12" s="41"/>
      <c r="CFO12" s="41"/>
      <c r="CFP12" s="41"/>
      <c r="CFQ12" s="41"/>
      <c r="CFR12" s="41"/>
      <c r="CFS12" s="41"/>
      <c r="CFT12" s="41"/>
      <c r="CFU12" s="41"/>
      <c r="CFV12" s="41"/>
      <c r="CFW12" s="41"/>
      <c r="CFX12" s="41"/>
      <c r="CFY12" s="41"/>
      <c r="CFZ12" s="41"/>
      <c r="CGA12" s="41"/>
      <c r="CGB12" s="41"/>
      <c r="CGC12" s="41"/>
      <c r="CGD12" s="41"/>
      <c r="CGE12" s="41"/>
      <c r="CGF12" s="41"/>
      <c r="CGG12" s="41"/>
      <c r="CGH12" s="41"/>
      <c r="CGI12" s="41"/>
      <c r="CGJ12" s="41"/>
      <c r="CGK12" s="41"/>
      <c r="CGL12" s="41"/>
      <c r="CGM12" s="41"/>
      <c r="CGN12" s="41"/>
      <c r="CGO12" s="41"/>
      <c r="CGP12" s="41"/>
      <c r="CGQ12" s="41"/>
      <c r="CGR12" s="41"/>
      <c r="CGS12" s="41"/>
      <c r="CGT12" s="41"/>
      <c r="CGU12" s="41"/>
      <c r="CGV12" s="41"/>
      <c r="CGW12" s="41"/>
      <c r="CGX12" s="41"/>
      <c r="CGY12" s="41"/>
      <c r="CGZ12" s="41"/>
      <c r="CHA12" s="41"/>
      <c r="CHB12" s="41"/>
      <c r="CHC12" s="41"/>
      <c r="CHD12" s="41"/>
      <c r="CHE12" s="41"/>
      <c r="CHF12" s="41"/>
      <c r="CHG12" s="41"/>
      <c r="CHH12" s="41"/>
      <c r="CHI12" s="41"/>
      <c r="CHJ12" s="41"/>
      <c r="CHK12" s="41"/>
      <c r="CHL12" s="41"/>
      <c r="CHM12" s="41"/>
      <c r="CHN12" s="41"/>
      <c r="CHO12" s="41"/>
      <c r="CHP12" s="41"/>
      <c r="CHQ12" s="41"/>
      <c r="CHR12" s="41"/>
      <c r="CHS12" s="41"/>
      <c r="CHT12" s="41"/>
      <c r="CHU12" s="41"/>
      <c r="CHV12" s="41"/>
      <c r="CHW12" s="41"/>
      <c r="CHX12" s="41"/>
      <c r="CHY12" s="41"/>
      <c r="CHZ12" s="41"/>
      <c r="CIA12" s="41"/>
      <c r="CIB12" s="41"/>
      <c r="CIC12" s="41"/>
      <c r="CID12" s="41"/>
      <c r="CIE12" s="41"/>
      <c r="CIF12" s="41"/>
      <c r="CIG12" s="41"/>
      <c r="CIH12" s="41"/>
      <c r="CII12" s="41"/>
      <c r="CIJ12" s="41"/>
      <c r="CIK12" s="41"/>
      <c r="CIL12" s="41"/>
      <c r="CIM12" s="41"/>
      <c r="CIN12" s="41"/>
      <c r="CIO12" s="41"/>
      <c r="CIP12" s="41"/>
      <c r="CIQ12" s="41"/>
      <c r="CIR12" s="41"/>
      <c r="CIS12" s="41"/>
      <c r="CIT12" s="41"/>
      <c r="CIU12" s="41"/>
      <c r="CIV12" s="41"/>
      <c r="CIW12" s="41"/>
      <c r="CIX12" s="41"/>
      <c r="CIY12" s="41"/>
      <c r="CIZ12" s="41"/>
      <c r="CJA12" s="41"/>
      <c r="CJB12" s="41"/>
      <c r="CJC12" s="41"/>
      <c r="CJD12" s="41"/>
      <c r="CJE12" s="41"/>
      <c r="CJF12" s="41"/>
      <c r="CJG12" s="41"/>
      <c r="CJH12" s="41"/>
      <c r="CJI12" s="41"/>
      <c r="CJJ12" s="41"/>
      <c r="CJK12" s="41"/>
      <c r="CJL12" s="41"/>
      <c r="CJM12" s="41"/>
      <c r="CJN12" s="41"/>
      <c r="CJO12" s="41"/>
      <c r="CJP12" s="41"/>
      <c r="CJQ12" s="41"/>
      <c r="CJR12" s="41"/>
      <c r="CJS12" s="41"/>
      <c r="CJT12" s="41"/>
      <c r="CJU12" s="41"/>
      <c r="CJV12" s="41"/>
      <c r="CJW12" s="41"/>
      <c r="CJX12" s="41"/>
      <c r="CJY12" s="41"/>
      <c r="CJZ12" s="41"/>
      <c r="CKA12" s="41"/>
      <c r="CKB12" s="41"/>
      <c r="CKC12" s="41"/>
      <c r="CKD12" s="41"/>
      <c r="CKE12" s="41"/>
      <c r="CKF12" s="41"/>
      <c r="CKG12" s="41"/>
      <c r="CKH12" s="41"/>
      <c r="CKI12" s="41"/>
      <c r="CKJ12" s="41"/>
      <c r="CKK12" s="41"/>
      <c r="CKL12" s="41"/>
      <c r="CKM12" s="41"/>
      <c r="CKN12" s="41"/>
      <c r="CKO12" s="41"/>
      <c r="CKP12" s="41"/>
      <c r="CKQ12" s="41"/>
      <c r="CKR12" s="41"/>
      <c r="CKS12" s="41"/>
      <c r="CKT12" s="41"/>
      <c r="CKU12" s="41"/>
      <c r="CKV12" s="41"/>
      <c r="CKW12" s="41"/>
      <c r="CKX12" s="41"/>
      <c r="CKY12" s="41"/>
      <c r="CKZ12" s="41"/>
      <c r="CLA12" s="41"/>
      <c r="CLB12" s="41"/>
      <c r="CLC12" s="41"/>
      <c r="CLD12" s="41"/>
      <c r="CLE12" s="41"/>
      <c r="CLF12" s="41"/>
      <c r="CLG12" s="41"/>
      <c r="CLH12" s="41"/>
      <c r="CLI12" s="41"/>
      <c r="CLJ12" s="41"/>
      <c r="CLK12" s="41"/>
      <c r="CLL12" s="41"/>
      <c r="CLM12" s="41"/>
      <c r="CLN12" s="41"/>
      <c r="CLO12" s="41"/>
      <c r="CLP12" s="41"/>
      <c r="CLQ12" s="41"/>
      <c r="CLR12" s="41"/>
      <c r="CLS12" s="41"/>
      <c r="CLT12" s="41"/>
      <c r="CLU12" s="41"/>
      <c r="CLV12" s="41"/>
      <c r="CLW12" s="41"/>
      <c r="CLX12" s="41"/>
      <c r="CLY12" s="41"/>
      <c r="CLZ12" s="41"/>
      <c r="CMA12" s="41"/>
      <c r="CMB12" s="41"/>
      <c r="CMC12" s="41"/>
      <c r="CMD12" s="41"/>
      <c r="CME12" s="41"/>
      <c r="CMF12" s="41"/>
      <c r="CMG12" s="41"/>
      <c r="CMH12" s="41"/>
      <c r="CMI12" s="41"/>
      <c r="CMJ12" s="41"/>
      <c r="CMK12" s="41"/>
      <c r="CML12" s="41"/>
      <c r="CMM12" s="41"/>
      <c r="CMN12" s="41"/>
      <c r="CMO12" s="41"/>
      <c r="CMP12" s="41"/>
      <c r="CMQ12" s="41"/>
      <c r="CMR12" s="41"/>
      <c r="CMS12" s="41"/>
      <c r="CMT12" s="41"/>
      <c r="CMU12" s="41"/>
      <c r="CMV12" s="41"/>
      <c r="CMW12" s="41"/>
      <c r="CMX12" s="41"/>
      <c r="CMY12" s="41"/>
      <c r="CMZ12" s="41"/>
      <c r="CNA12" s="41"/>
      <c r="CNB12" s="41"/>
      <c r="CNC12" s="41"/>
      <c r="CND12" s="41"/>
      <c r="CNE12" s="41"/>
      <c r="CNF12" s="41"/>
      <c r="CNG12" s="41"/>
      <c r="CNH12" s="41"/>
      <c r="CNI12" s="41"/>
      <c r="CNJ12" s="41"/>
      <c r="CNK12" s="41"/>
      <c r="CNL12" s="41"/>
      <c r="CNM12" s="41"/>
      <c r="CNN12" s="41"/>
      <c r="CNO12" s="41"/>
      <c r="CNP12" s="41"/>
      <c r="CNQ12" s="41"/>
      <c r="CNR12" s="41"/>
      <c r="CNS12" s="41"/>
      <c r="CNT12" s="41"/>
      <c r="CNU12" s="41"/>
      <c r="CNV12" s="41"/>
      <c r="CNW12" s="41"/>
      <c r="CNX12" s="41"/>
      <c r="CNY12" s="41"/>
      <c r="CNZ12" s="41"/>
      <c r="COA12" s="41"/>
      <c r="COB12" s="41"/>
      <c r="COC12" s="41"/>
      <c r="COD12" s="41"/>
      <c r="COE12" s="41"/>
      <c r="COF12" s="41"/>
      <c r="COG12" s="41"/>
      <c r="COH12" s="41"/>
      <c r="COI12" s="41"/>
      <c r="COJ12" s="41"/>
      <c r="COK12" s="41"/>
      <c r="COL12" s="41"/>
      <c r="COM12" s="41"/>
      <c r="CON12" s="41"/>
      <c r="COO12" s="41"/>
      <c r="COP12" s="41"/>
      <c r="COQ12" s="41"/>
      <c r="COR12" s="41"/>
      <c r="COS12" s="41"/>
      <c r="COT12" s="41"/>
      <c r="COU12" s="41"/>
      <c r="COV12" s="41"/>
      <c r="COW12" s="41"/>
      <c r="COX12" s="41"/>
      <c r="COY12" s="41"/>
      <c r="COZ12" s="41"/>
      <c r="CPA12" s="41"/>
      <c r="CPB12" s="41"/>
      <c r="CPC12" s="41"/>
      <c r="CPD12" s="41"/>
      <c r="CPE12" s="41"/>
      <c r="CPF12" s="41"/>
      <c r="CPG12" s="41"/>
      <c r="CPH12" s="41"/>
      <c r="CPI12" s="41"/>
      <c r="CPJ12" s="41"/>
      <c r="CPK12" s="41"/>
      <c r="CPL12" s="41"/>
      <c r="CPM12" s="41"/>
      <c r="CPN12" s="41"/>
      <c r="CPO12" s="41"/>
      <c r="CPP12" s="41"/>
      <c r="CPQ12" s="41"/>
      <c r="CPR12" s="41"/>
      <c r="CPS12" s="41"/>
      <c r="CPT12" s="41"/>
      <c r="CPU12" s="41"/>
      <c r="CPV12" s="41"/>
      <c r="CPW12" s="41"/>
      <c r="CPX12" s="41"/>
      <c r="CPY12" s="41"/>
      <c r="CPZ12" s="41"/>
      <c r="CQA12" s="41"/>
      <c r="CQB12" s="41"/>
      <c r="CQC12" s="41"/>
      <c r="CQD12" s="41"/>
      <c r="CQE12" s="41"/>
      <c r="CQF12" s="41"/>
      <c r="CQG12" s="41"/>
      <c r="CQH12" s="41"/>
      <c r="CQI12" s="41"/>
      <c r="CQJ12" s="41"/>
      <c r="CQK12" s="41"/>
      <c r="CQL12" s="41"/>
      <c r="CQM12" s="41"/>
      <c r="CQN12" s="41"/>
      <c r="CQO12" s="41"/>
      <c r="CQP12" s="41"/>
      <c r="CQQ12" s="41"/>
      <c r="CQR12" s="41"/>
      <c r="CQS12" s="41"/>
      <c r="CQT12" s="41"/>
      <c r="CQU12" s="41"/>
      <c r="CQV12" s="41"/>
      <c r="CQW12" s="41"/>
      <c r="CQX12" s="41"/>
      <c r="CQY12" s="41"/>
      <c r="CQZ12" s="41"/>
      <c r="CRA12" s="41"/>
      <c r="CRB12" s="41"/>
      <c r="CRC12" s="41"/>
      <c r="CRD12" s="41"/>
      <c r="CRE12" s="41"/>
      <c r="CRF12" s="41"/>
      <c r="CRG12" s="41"/>
      <c r="CRH12" s="41"/>
      <c r="CRI12" s="41"/>
      <c r="CRJ12" s="41"/>
      <c r="CRK12" s="41"/>
      <c r="CRL12" s="41"/>
      <c r="CRM12" s="41"/>
      <c r="CRN12" s="41"/>
      <c r="CRO12" s="41"/>
      <c r="CRP12" s="41"/>
      <c r="CRQ12" s="41"/>
      <c r="CRR12" s="41"/>
      <c r="CRS12" s="41"/>
      <c r="CRT12" s="41"/>
      <c r="CRU12" s="41"/>
      <c r="CRV12" s="41"/>
      <c r="CRW12" s="41"/>
      <c r="CRX12" s="41"/>
      <c r="CRY12" s="41"/>
      <c r="CRZ12" s="41"/>
      <c r="CSA12" s="41"/>
      <c r="CSB12" s="41"/>
      <c r="CSC12" s="41"/>
      <c r="CSD12" s="41"/>
      <c r="CSE12" s="41"/>
      <c r="CSF12" s="41"/>
      <c r="CSG12" s="41"/>
      <c r="CSH12" s="41"/>
      <c r="CSI12" s="41"/>
      <c r="CSJ12" s="41"/>
      <c r="CSK12" s="41"/>
      <c r="CSL12" s="41"/>
      <c r="CSM12" s="41"/>
      <c r="CSN12" s="41"/>
      <c r="CSO12" s="41"/>
      <c r="CSP12" s="41"/>
      <c r="CSQ12" s="41"/>
      <c r="CSR12" s="41"/>
      <c r="CSS12" s="41"/>
      <c r="CST12" s="41"/>
      <c r="CSU12" s="41"/>
      <c r="CSV12" s="41"/>
      <c r="CSW12" s="41"/>
      <c r="CSX12" s="41"/>
      <c r="CSY12" s="41"/>
      <c r="CSZ12" s="41"/>
      <c r="CTA12" s="41"/>
      <c r="CTB12" s="41"/>
      <c r="CTC12" s="41"/>
      <c r="CTD12" s="41"/>
      <c r="CTE12" s="41"/>
      <c r="CTF12" s="41"/>
      <c r="CTG12" s="41"/>
      <c r="CTH12" s="41"/>
      <c r="CTI12" s="41"/>
      <c r="CTJ12" s="41"/>
      <c r="CTK12" s="41"/>
      <c r="CTL12" s="41"/>
      <c r="CTM12" s="41"/>
      <c r="CTN12" s="41"/>
      <c r="CTO12" s="41"/>
      <c r="CTP12" s="41"/>
      <c r="CTQ12" s="41"/>
      <c r="CTR12" s="41"/>
      <c r="CTS12" s="41"/>
      <c r="CTT12" s="41"/>
      <c r="CTU12" s="41"/>
      <c r="CTV12" s="41"/>
      <c r="CTW12" s="41"/>
      <c r="CTX12" s="41"/>
      <c r="CTY12" s="41"/>
      <c r="CTZ12" s="41"/>
      <c r="CUA12" s="41"/>
      <c r="CUB12" s="41"/>
      <c r="CUC12" s="41"/>
      <c r="CUD12" s="41"/>
      <c r="CUE12" s="41"/>
      <c r="CUF12" s="41"/>
      <c r="CUG12" s="41"/>
      <c r="CUH12" s="41"/>
      <c r="CUI12" s="41"/>
      <c r="CUJ12" s="41"/>
      <c r="CUK12" s="41"/>
      <c r="CUL12" s="41"/>
      <c r="CUM12" s="41"/>
      <c r="CUN12" s="41"/>
      <c r="CUO12" s="41"/>
      <c r="CUP12" s="41"/>
      <c r="CUQ12" s="41"/>
      <c r="CUR12" s="41"/>
      <c r="CUS12" s="41"/>
      <c r="CUT12" s="41"/>
      <c r="CUU12" s="41"/>
      <c r="CUV12" s="41"/>
      <c r="CUW12" s="41"/>
      <c r="CUX12" s="41"/>
      <c r="CUY12" s="41"/>
      <c r="CUZ12" s="41"/>
      <c r="CVA12" s="41"/>
      <c r="CVB12" s="41"/>
      <c r="CVC12" s="41"/>
      <c r="CVD12" s="41"/>
      <c r="CVE12" s="41"/>
      <c r="CVF12" s="41"/>
      <c r="CVG12" s="41"/>
      <c r="CVH12" s="41"/>
      <c r="CVI12" s="41"/>
      <c r="CVJ12" s="41"/>
      <c r="CVK12" s="41"/>
      <c r="CVL12" s="41"/>
      <c r="CVM12" s="41"/>
      <c r="CVN12" s="41"/>
      <c r="CVO12" s="41"/>
      <c r="CVP12" s="41"/>
      <c r="CVQ12" s="41"/>
      <c r="CVR12" s="41"/>
      <c r="CVS12" s="41"/>
      <c r="CVT12" s="41"/>
      <c r="CVU12" s="41"/>
      <c r="CVV12" s="41"/>
      <c r="CVW12" s="41"/>
      <c r="CVX12" s="41"/>
      <c r="CVY12" s="41"/>
      <c r="CVZ12" s="41"/>
      <c r="CWA12" s="41"/>
      <c r="CWB12" s="41"/>
      <c r="CWC12" s="41"/>
      <c r="CWD12" s="41"/>
      <c r="CWE12" s="41"/>
      <c r="CWF12" s="41"/>
      <c r="CWG12" s="41"/>
      <c r="CWH12" s="41"/>
      <c r="CWI12" s="41"/>
      <c r="CWJ12" s="41"/>
      <c r="CWK12" s="41"/>
      <c r="CWL12" s="41"/>
      <c r="CWM12" s="41"/>
      <c r="CWN12" s="41"/>
      <c r="CWO12" s="41"/>
      <c r="CWP12" s="41"/>
      <c r="CWQ12" s="41"/>
      <c r="CWR12" s="41"/>
      <c r="CWS12" s="41"/>
      <c r="CWT12" s="41"/>
      <c r="CWU12" s="41"/>
      <c r="CWV12" s="41"/>
      <c r="CWW12" s="41"/>
      <c r="CWX12" s="41"/>
      <c r="CWY12" s="41"/>
      <c r="CWZ12" s="41"/>
      <c r="CXA12" s="41"/>
      <c r="CXB12" s="41"/>
      <c r="CXC12" s="41"/>
      <c r="CXD12" s="41"/>
      <c r="CXE12" s="41"/>
      <c r="CXF12" s="41"/>
      <c r="CXG12" s="41"/>
      <c r="CXH12" s="41"/>
      <c r="CXI12" s="41"/>
      <c r="CXJ12" s="41"/>
      <c r="CXK12" s="41"/>
      <c r="CXL12" s="41"/>
      <c r="CXM12" s="41"/>
      <c r="CXN12" s="41"/>
      <c r="CXO12" s="41"/>
      <c r="CXP12" s="41"/>
      <c r="CXQ12" s="41"/>
      <c r="CXR12" s="41"/>
      <c r="CXS12" s="41"/>
      <c r="CXT12" s="41"/>
      <c r="CXU12" s="41"/>
      <c r="CXV12" s="41"/>
      <c r="CXW12" s="41"/>
      <c r="CXX12" s="41"/>
      <c r="CXY12" s="41"/>
      <c r="CXZ12" s="41"/>
      <c r="CYA12" s="41"/>
      <c r="CYB12" s="41"/>
      <c r="CYC12" s="41"/>
      <c r="CYD12" s="41"/>
      <c r="CYE12" s="41"/>
      <c r="CYF12" s="41"/>
      <c r="CYG12" s="41"/>
      <c r="CYH12" s="41"/>
      <c r="CYI12" s="41"/>
      <c r="CYJ12" s="41"/>
      <c r="CYK12" s="41"/>
      <c r="CYL12" s="41"/>
      <c r="CYM12" s="41"/>
      <c r="CYN12" s="41"/>
      <c r="CYO12" s="41"/>
      <c r="CYP12" s="41"/>
      <c r="CYQ12" s="41"/>
      <c r="CYR12" s="41"/>
      <c r="CYS12" s="41"/>
      <c r="CYT12" s="41"/>
      <c r="CYU12" s="41"/>
      <c r="CYV12" s="41"/>
      <c r="CYW12" s="41"/>
      <c r="CYX12" s="41"/>
      <c r="CYY12" s="41"/>
      <c r="CYZ12" s="41"/>
      <c r="CZA12" s="41"/>
      <c r="CZB12" s="41"/>
      <c r="CZC12" s="41"/>
      <c r="CZD12" s="41"/>
      <c r="CZE12" s="41"/>
      <c r="CZF12" s="41"/>
      <c r="CZG12" s="41"/>
      <c r="CZH12" s="41"/>
      <c r="CZI12" s="41"/>
      <c r="CZJ12" s="41"/>
      <c r="CZK12" s="41"/>
      <c r="CZL12" s="41"/>
      <c r="CZM12" s="41"/>
      <c r="CZN12" s="41"/>
      <c r="CZO12" s="41"/>
      <c r="CZP12" s="41"/>
      <c r="CZQ12" s="41"/>
      <c r="CZR12" s="41"/>
      <c r="CZS12" s="41"/>
      <c r="CZT12" s="41"/>
      <c r="CZU12" s="41"/>
      <c r="CZV12" s="41"/>
      <c r="CZW12" s="41"/>
      <c r="CZX12" s="41"/>
      <c r="CZY12" s="41"/>
      <c r="CZZ12" s="41"/>
      <c r="DAA12" s="41"/>
      <c r="DAB12" s="41"/>
      <c r="DAC12" s="41"/>
      <c r="DAD12" s="41"/>
      <c r="DAE12" s="41"/>
      <c r="DAF12" s="41"/>
      <c r="DAG12" s="41"/>
      <c r="DAH12" s="41"/>
      <c r="DAI12" s="41"/>
      <c r="DAJ12" s="41"/>
      <c r="DAK12" s="41"/>
      <c r="DAL12" s="41"/>
      <c r="DAM12" s="41"/>
      <c r="DAN12" s="41"/>
      <c r="DAO12" s="41"/>
      <c r="DAP12" s="41"/>
      <c r="DAQ12" s="41"/>
      <c r="DAR12" s="41"/>
      <c r="DAS12" s="41"/>
      <c r="DAT12" s="41"/>
      <c r="DAU12" s="41"/>
      <c r="DAV12" s="41"/>
      <c r="DAW12" s="41"/>
      <c r="DAX12" s="41"/>
      <c r="DAY12" s="41"/>
      <c r="DAZ12" s="41"/>
      <c r="DBA12" s="41"/>
      <c r="DBB12" s="41"/>
      <c r="DBC12" s="41"/>
      <c r="DBD12" s="41"/>
      <c r="DBE12" s="41"/>
      <c r="DBF12" s="41"/>
      <c r="DBG12" s="41"/>
      <c r="DBH12" s="41"/>
      <c r="DBI12" s="41"/>
      <c r="DBJ12" s="41"/>
      <c r="DBK12" s="41"/>
      <c r="DBL12" s="41"/>
      <c r="DBM12" s="41"/>
      <c r="DBN12" s="41"/>
      <c r="DBO12" s="41"/>
      <c r="DBP12" s="41"/>
      <c r="DBQ12" s="41"/>
      <c r="DBR12" s="41"/>
      <c r="DBS12" s="41"/>
      <c r="DBT12" s="41"/>
      <c r="DBU12" s="41"/>
      <c r="DBV12" s="41"/>
      <c r="DBW12" s="41"/>
      <c r="DBX12" s="41"/>
      <c r="DBY12" s="41"/>
      <c r="DBZ12" s="41"/>
      <c r="DCA12" s="41"/>
      <c r="DCB12" s="41"/>
      <c r="DCC12" s="41"/>
      <c r="DCD12" s="41"/>
      <c r="DCE12" s="41"/>
      <c r="DCF12" s="41"/>
      <c r="DCG12" s="41"/>
      <c r="DCH12" s="41"/>
      <c r="DCI12" s="41"/>
      <c r="DCJ12" s="41"/>
      <c r="DCK12" s="41"/>
      <c r="DCL12" s="41"/>
      <c r="DCM12" s="41"/>
      <c r="DCN12" s="41"/>
      <c r="DCO12" s="41"/>
      <c r="DCP12" s="41"/>
      <c r="DCQ12" s="41"/>
      <c r="DCR12" s="41"/>
      <c r="DCS12" s="41"/>
      <c r="DCT12" s="41"/>
      <c r="DCU12" s="41"/>
      <c r="DCV12" s="41"/>
      <c r="DCW12" s="41"/>
      <c r="DCX12" s="41"/>
      <c r="DCY12" s="41"/>
      <c r="DCZ12" s="41"/>
      <c r="DDA12" s="41"/>
      <c r="DDB12" s="41"/>
      <c r="DDC12" s="41"/>
      <c r="DDD12" s="41"/>
      <c r="DDE12" s="41"/>
      <c r="DDF12" s="41"/>
      <c r="DDG12" s="41"/>
      <c r="DDH12" s="41"/>
      <c r="DDI12" s="41"/>
      <c r="DDJ12" s="41"/>
      <c r="DDK12" s="41"/>
      <c r="DDL12" s="41"/>
      <c r="DDM12" s="41"/>
      <c r="DDN12" s="41"/>
      <c r="DDO12" s="41"/>
      <c r="DDP12" s="41"/>
      <c r="DDQ12" s="41"/>
      <c r="DDR12" s="41"/>
      <c r="DDS12" s="41"/>
      <c r="DDT12" s="41"/>
      <c r="DDU12" s="41"/>
      <c r="DDV12" s="41"/>
      <c r="DDW12" s="41"/>
      <c r="DDX12" s="41"/>
      <c r="DDY12" s="41"/>
      <c r="DDZ12" s="41"/>
      <c r="DEA12" s="41"/>
      <c r="DEB12" s="41"/>
      <c r="DEC12" s="41"/>
      <c r="DED12" s="41"/>
      <c r="DEE12" s="41"/>
      <c r="DEF12" s="41"/>
      <c r="DEG12" s="41"/>
      <c r="DEH12" s="41"/>
      <c r="DEI12" s="41"/>
      <c r="DEJ12" s="41"/>
      <c r="DEK12" s="41"/>
      <c r="DEL12" s="41"/>
      <c r="DEM12" s="41"/>
      <c r="DEN12" s="41"/>
      <c r="DEO12" s="41"/>
      <c r="DEP12" s="41"/>
      <c r="DEQ12" s="41"/>
      <c r="DER12" s="41"/>
      <c r="DES12" s="41"/>
      <c r="DET12" s="41"/>
      <c r="DEU12" s="41"/>
      <c r="DEV12" s="41"/>
      <c r="DEW12" s="41"/>
      <c r="DEX12" s="41"/>
      <c r="DEY12" s="41"/>
      <c r="DEZ12" s="41"/>
      <c r="DFA12" s="41"/>
      <c r="DFB12" s="41"/>
      <c r="DFC12" s="41"/>
      <c r="DFD12" s="41"/>
      <c r="DFE12" s="41"/>
      <c r="DFF12" s="41"/>
      <c r="DFG12" s="41"/>
      <c r="DFH12" s="41"/>
      <c r="DFI12" s="41"/>
      <c r="DFJ12" s="41"/>
      <c r="DFK12" s="41"/>
      <c r="DFL12" s="41"/>
      <c r="DFM12" s="41"/>
      <c r="DFN12" s="41"/>
      <c r="DFO12" s="41"/>
      <c r="DFP12" s="41"/>
      <c r="DFQ12" s="41"/>
      <c r="DFR12" s="41"/>
      <c r="DFS12" s="41"/>
      <c r="DFT12" s="41"/>
      <c r="DFU12" s="41"/>
      <c r="DFV12" s="41"/>
      <c r="DFW12" s="41"/>
      <c r="DFX12" s="41"/>
      <c r="DFY12" s="41"/>
      <c r="DFZ12" s="41"/>
      <c r="DGA12" s="41"/>
      <c r="DGB12" s="41"/>
      <c r="DGC12" s="41"/>
      <c r="DGD12" s="41"/>
      <c r="DGE12" s="41"/>
      <c r="DGF12" s="41"/>
      <c r="DGG12" s="41"/>
      <c r="DGH12" s="41"/>
      <c r="DGI12" s="41"/>
      <c r="DGJ12" s="41"/>
      <c r="DGK12" s="41"/>
      <c r="DGL12" s="41"/>
      <c r="DGM12" s="41"/>
      <c r="DGN12" s="41"/>
      <c r="DGO12" s="41"/>
      <c r="DGP12" s="41"/>
      <c r="DGQ12" s="41"/>
      <c r="DGR12" s="41"/>
      <c r="DGS12" s="41"/>
      <c r="DGT12" s="41"/>
      <c r="DGU12" s="41"/>
      <c r="DGV12" s="41"/>
      <c r="DGW12" s="41"/>
      <c r="DGX12" s="41"/>
      <c r="DGY12" s="41"/>
      <c r="DGZ12" s="41"/>
      <c r="DHA12" s="41"/>
      <c r="DHB12" s="41"/>
      <c r="DHC12" s="41"/>
      <c r="DHD12" s="41"/>
      <c r="DHE12" s="41"/>
      <c r="DHF12" s="41"/>
      <c r="DHG12" s="41"/>
      <c r="DHH12" s="41"/>
      <c r="DHI12" s="41"/>
      <c r="DHJ12" s="41"/>
      <c r="DHK12" s="41"/>
      <c r="DHL12" s="41"/>
      <c r="DHM12" s="41"/>
      <c r="DHN12" s="41"/>
      <c r="DHO12" s="41"/>
      <c r="DHP12" s="41"/>
      <c r="DHQ12" s="41"/>
      <c r="DHR12" s="41"/>
      <c r="DHS12" s="41"/>
      <c r="DHT12" s="41"/>
      <c r="DHU12" s="41"/>
      <c r="DHV12" s="41"/>
      <c r="DHW12" s="41"/>
      <c r="DHX12" s="41"/>
      <c r="DHY12" s="41"/>
      <c r="DHZ12" s="41"/>
      <c r="DIA12" s="41"/>
      <c r="DIB12" s="41"/>
      <c r="DIC12" s="41"/>
      <c r="DID12" s="41"/>
      <c r="DIE12" s="41"/>
      <c r="DIF12" s="41"/>
      <c r="DIG12" s="41"/>
      <c r="DIH12" s="41"/>
      <c r="DII12" s="41"/>
      <c r="DIJ12" s="41"/>
      <c r="DIK12" s="41"/>
      <c r="DIL12" s="41"/>
      <c r="DIM12" s="41"/>
      <c r="DIN12" s="41"/>
      <c r="DIO12" s="41"/>
      <c r="DIP12" s="41"/>
      <c r="DIQ12" s="41"/>
      <c r="DIR12" s="41"/>
      <c r="DIS12" s="41"/>
      <c r="DIT12" s="41"/>
      <c r="DIU12" s="41"/>
      <c r="DIV12" s="41"/>
      <c r="DIW12" s="41"/>
      <c r="DIX12" s="41"/>
      <c r="DIY12" s="41"/>
      <c r="DIZ12" s="41"/>
      <c r="DJA12" s="41"/>
      <c r="DJB12" s="41"/>
      <c r="DJC12" s="41"/>
      <c r="DJD12" s="41"/>
      <c r="DJE12" s="41"/>
      <c r="DJF12" s="41"/>
      <c r="DJG12" s="41"/>
      <c r="DJH12" s="41"/>
      <c r="DJI12" s="41"/>
      <c r="DJJ12" s="41"/>
      <c r="DJK12" s="41"/>
      <c r="DJL12" s="41"/>
      <c r="DJM12" s="41"/>
      <c r="DJN12" s="41"/>
      <c r="DJO12" s="41"/>
      <c r="DJP12" s="41"/>
      <c r="DJQ12" s="41"/>
      <c r="DJR12" s="41"/>
      <c r="DJS12" s="41"/>
      <c r="DJT12" s="41"/>
      <c r="DJU12" s="41"/>
      <c r="DJV12" s="41"/>
      <c r="DJW12" s="41"/>
      <c r="DJX12" s="41"/>
      <c r="DJY12" s="41"/>
      <c r="DJZ12" s="41"/>
      <c r="DKA12" s="41"/>
      <c r="DKB12" s="41"/>
      <c r="DKC12" s="41"/>
      <c r="DKD12" s="41"/>
      <c r="DKE12" s="41"/>
      <c r="DKF12" s="41"/>
      <c r="DKG12" s="41"/>
      <c r="DKH12" s="41"/>
      <c r="DKI12" s="41"/>
      <c r="DKJ12" s="41"/>
      <c r="DKK12" s="41"/>
      <c r="DKL12" s="41"/>
      <c r="DKM12" s="41"/>
      <c r="DKN12" s="41"/>
      <c r="DKO12" s="41"/>
      <c r="DKP12" s="41"/>
      <c r="DKQ12" s="41"/>
      <c r="DKR12" s="41"/>
      <c r="DKS12" s="41"/>
      <c r="DKT12" s="41"/>
      <c r="DKU12" s="41"/>
      <c r="DKV12" s="41"/>
      <c r="DKW12" s="41"/>
      <c r="DKX12" s="41"/>
      <c r="DKY12" s="41"/>
      <c r="DKZ12" s="41"/>
      <c r="DLA12" s="41"/>
      <c r="DLB12" s="41"/>
      <c r="DLC12" s="41"/>
      <c r="DLD12" s="41"/>
      <c r="DLE12" s="41"/>
      <c r="DLF12" s="41"/>
      <c r="DLG12" s="41"/>
      <c r="DLH12" s="41"/>
      <c r="DLI12" s="41"/>
      <c r="DLJ12" s="41"/>
      <c r="DLK12" s="41"/>
      <c r="DLL12" s="41"/>
      <c r="DLM12" s="41"/>
      <c r="DLN12" s="41"/>
      <c r="DLO12" s="41"/>
      <c r="DLP12" s="41"/>
      <c r="DLQ12" s="41"/>
      <c r="DLR12" s="41"/>
      <c r="DLS12" s="41"/>
      <c r="DLT12" s="41"/>
      <c r="DLU12" s="41"/>
      <c r="DLV12" s="41"/>
      <c r="DLW12" s="41"/>
      <c r="DLX12" s="41"/>
      <c r="DLY12" s="41"/>
      <c r="DLZ12" s="41"/>
      <c r="DMA12" s="41"/>
      <c r="DMB12" s="41"/>
      <c r="DMC12" s="41"/>
      <c r="DMD12" s="41"/>
      <c r="DME12" s="41"/>
      <c r="DMF12" s="41"/>
      <c r="DMG12" s="41"/>
      <c r="DMH12" s="41"/>
      <c r="DMI12" s="41"/>
      <c r="DMJ12" s="41"/>
      <c r="DMK12" s="41"/>
      <c r="DML12" s="41"/>
      <c r="DMM12" s="41"/>
      <c r="DMN12" s="41"/>
      <c r="DMO12" s="41"/>
      <c r="DMP12" s="41"/>
      <c r="DMQ12" s="41"/>
      <c r="DMR12" s="41"/>
      <c r="DMS12" s="41"/>
      <c r="DMT12" s="41"/>
      <c r="DMU12" s="41"/>
      <c r="DMV12" s="41"/>
      <c r="DMW12" s="41"/>
      <c r="DMX12" s="41"/>
      <c r="DMY12" s="41"/>
      <c r="DMZ12" s="41"/>
      <c r="DNA12" s="41"/>
      <c r="DNB12" s="41"/>
      <c r="DNC12" s="41"/>
      <c r="DND12" s="41"/>
      <c r="DNE12" s="41"/>
      <c r="DNF12" s="41"/>
      <c r="DNG12" s="41"/>
      <c r="DNH12" s="41"/>
      <c r="DNI12" s="41"/>
      <c r="DNJ12" s="41"/>
      <c r="DNK12" s="41"/>
      <c r="DNL12" s="41"/>
      <c r="DNM12" s="41"/>
      <c r="DNN12" s="41"/>
      <c r="DNO12" s="41"/>
      <c r="DNP12" s="41"/>
      <c r="DNQ12" s="41"/>
      <c r="DNR12" s="41"/>
      <c r="DNS12" s="41"/>
      <c r="DNT12" s="41"/>
      <c r="DNU12" s="41"/>
      <c r="DNV12" s="41"/>
      <c r="DNW12" s="41"/>
      <c r="DNX12" s="41"/>
      <c r="DNY12" s="41"/>
      <c r="DNZ12" s="41"/>
      <c r="DOA12" s="41"/>
      <c r="DOB12" s="41"/>
      <c r="DOC12" s="41"/>
      <c r="DOD12" s="41"/>
      <c r="DOE12" s="41"/>
      <c r="DOF12" s="41"/>
      <c r="DOG12" s="41"/>
      <c r="DOH12" s="41"/>
      <c r="DOI12" s="41"/>
      <c r="DOJ12" s="41"/>
      <c r="DOK12" s="41"/>
      <c r="DOL12" s="41"/>
      <c r="DOM12" s="41"/>
      <c r="DON12" s="41"/>
      <c r="DOO12" s="41"/>
      <c r="DOP12" s="41"/>
      <c r="DOQ12" s="41"/>
      <c r="DOR12" s="41"/>
      <c r="DOS12" s="41"/>
      <c r="DOT12" s="41"/>
      <c r="DOU12" s="41"/>
      <c r="DOV12" s="41"/>
      <c r="DOW12" s="41"/>
      <c r="DOX12" s="41"/>
      <c r="DOY12" s="41"/>
      <c r="DOZ12" s="41"/>
      <c r="DPA12" s="41"/>
      <c r="DPB12" s="41"/>
      <c r="DPC12" s="41"/>
      <c r="DPD12" s="41"/>
      <c r="DPE12" s="41"/>
      <c r="DPF12" s="41"/>
      <c r="DPG12" s="41"/>
      <c r="DPH12" s="41"/>
      <c r="DPI12" s="41"/>
      <c r="DPJ12" s="41"/>
      <c r="DPK12" s="41"/>
      <c r="DPL12" s="41"/>
      <c r="DPM12" s="41"/>
      <c r="DPN12" s="41"/>
      <c r="DPO12" s="41"/>
      <c r="DPP12" s="41"/>
      <c r="DPQ12" s="41"/>
      <c r="DPR12" s="41"/>
      <c r="DPS12" s="41"/>
      <c r="DPT12" s="41"/>
      <c r="DPU12" s="41"/>
      <c r="DPV12" s="41"/>
      <c r="DPW12" s="41"/>
      <c r="DPX12" s="41"/>
      <c r="DPY12" s="41"/>
      <c r="DPZ12" s="41"/>
      <c r="DQA12" s="41"/>
      <c r="DQB12" s="41"/>
      <c r="DQC12" s="41"/>
      <c r="DQD12" s="41"/>
      <c r="DQE12" s="41"/>
      <c r="DQF12" s="41"/>
      <c r="DQG12" s="41"/>
      <c r="DQH12" s="41"/>
      <c r="DQI12" s="41"/>
      <c r="DQJ12" s="41"/>
      <c r="DQK12" s="41"/>
      <c r="DQL12" s="41"/>
      <c r="DQM12" s="41"/>
      <c r="DQN12" s="41"/>
      <c r="DQO12" s="41"/>
      <c r="DQP12" s="41"/>
      <c r="DQQ12" s="41"/>
      <c r="DQR12" s="41"/>
      <c r="DQS12" s="41"/>
      <c r="DQT12" s="41"/>
      <c r="DQU12" s="41"/>
      <c r="DQV12" s="41"/>
      <c r="DQW12" s="41"/>
      <c r="DQX12" s="41"/>
      <c r="DQY12" s="41"/>
      <c r="DQZ12" s="41"/>
      <c r="DRA12" s="41"/>
      <c r="DRB12" s="41"/>
      <c r="DRC12" s="41"/>
      <c r="DRD12" s="41"/>
      <c r="DRE12" s="41"/>
      <c r="DRF12" s="41"/>
      <c r="DRG12" s="41"/>
      <c r="DRH12" s="41"/>
      <c r="DRI12" s="41"/>
      <c r="DRJ12" s="41"/>
      <c r="DRK12" s="41"/>
      <c r="DRL12" s="41"/>
      <c r="DRM12" s="41"/>
      <c r="DRN12" s="41"/>
      <c r="DRO12" s="41"/>
      <c r="DRP12" s="41"/>
      <c r="DRQ12" s="41"/>
      <c r="DRR12" s="41"/>
      <c r="DRS12" s="41"/>
      <c r="DRT12" s="41"/>
      <c r="DRU12" s="41"/>
      <c r="DRV12" s="41"/>
      <c r="DRW12" s="41"/>
      <c r="DRX12" s="41"/>
      <c r="DRY12" s="41"/>
      <c r="DRZ12" s="41"/>
      <c r="DSA12" s="41"/>
      <c r="DSB12" s="41"/>
      <c r="DSC12" s="41"/>
      <c r="DSD12" s="41"/>
      <c r="DSE12" s="41"/>
      <c r="DSF12" s="41"/>
      <c r="DSG12" s="41"/>
      <c r="DSH12" s="41"/>
      <c r="DSI12" s="41"/>
      <c r="DSJ12" s="41"/>
      <c r="DSK12" s="41"/>
      <c r="DSL12" s="41"/>
      <c r="DSM12" s="41"/>
      <c r="DSN12" s="41"/>
      <c r="DSO12" s="41"/>
      <c r="DSP12" s="41"/>
      <c r="DSQ12" s="41"/>
      <c r="DSR12" s="41"/>
      <c r="DSS12" s="41"/>
      <c r="DST12" s="41"/>
      <c r="DSU12" s="41"/>
      <c r="DSV12" s="41"/>
      <c r="DSW12" s="41"/>
      <c r="DSX12" s="41"/>
      <c r="DSY12" s="41"/>
      <c r="DSZ12" s="41"/>
      <c r="DTA12" s="41"/>
      <c r="DTB12" s="41"/>
      <c r="DTC12" s="41"/>
      <c r="DTD12" s="41"/>
      <c r="DTE12" s="41"/>
      <c r="DTF12" s="41"/>
      <c r="DTG12" s="41"/>
      <c r="DTH12" s="41"/>
      <c r="DTI12" s="41"/>
      <c r="DTJ12" s="41"/>
      <c r="DTK12" s="41"/>
      <c r="DTL12" s="41"/>
      <c r="DTM12" s="41"/>
      <c r="DTN12" s="41"/>
      <c r="DTO12" s="41"/>
      <c r="DTP12" s="41"/>
      <c r="DTQ12" s="41"/>
      <c r="DTR12" s="41"/>
      <c r="DTS12" s="41"/>
      <c r="DTT12" s="41"/>
      <c r="DTU12" s="41"/>
      <c r="DTV12" s="41"/>
      <c r="DTW12" s="41"/>
      <c r="DTX12" s="41"/>
      <c r="DTY12" s="41"/>
      <c r="DTZ12" s="41"/>
      <c r="DUA12" s="41"/>
      <c r="DUB12" s="41"/>
      <c r="DUC12" s="41"/>
      <c r="DUD12" s="41"/>
      <c r="DUE12" s="41"/>
      <c r="DUF12" s="41"/>
      <c r="DUG12" s="41"/>
      <c r="DUH12" s="41"/>
      <c r="DUI12" s="41"/>
      <c r="DUJ12" s="41"/>
      <c r="DUK12" s="41"/>
      <c r="DUL12" s="41"/>
      <c r="DUM12" s="41"/>
      <c r="DUN12" s="41"/>
      <c r="DUO12" s="41"/>
      <c r="DUP12" s="41"/>
      <c r="DUQ12" s="41"/>
      <c r="DUR12" s="41"/>
      <c r="DUS12" s="41"/>
      <c r="DUT12" s="41"/>
      <c r="DUU12" s="41"/>
      <c r="DUV12" s="41"/>
      <c r="DUW12" s="41"/>
      <c r="DUX12" s="41"/>
      <c r="DUY12" s="41"/>
      <c r="DUZ12" s="41"/>
      <c r="DVA12" s="41"/>
      <c r="DVB12" s="41"/>
      <c r="DVC12" s="41"/>
      <c r="DVD12" s="41"/>
      <c r="DVE12" s="41"/>
      <c r="DVF12" s="41"/>
      <c r="DVG12" s="41"/>
      <c r="DVH12" s="41"/>
      <c r="DVI12" s="41"/>
      <c r="DVJ12" s="41"/>
      <c r="DVK12" s="41"/>
      <c r="DVL12" s="41"/>
      <c r="DVM12" s="41"/>
      <c r="DVN12" s="41"/>
      <c r="DVO12" s="41"/>
      <c r="DVP12" s="41"/>
      <c r="DVQ12" s="41"/>
      <c r="DVR12" s="41"/>
      <c r="DVS12" s="41"/>
      <c r="DVT12" s="41"/>
      <c r="DVU12" s="41"/>
      <c r="DVV12" s="41"/>
      <c r="DVW12" s="41"/>
      <c r="DVX12" s="41"/>
      <c r="DVY12" s="41"/>
      <c r="DVZ12" s="41"/>
      <c r="DWA12" s="41"/>
      <c r="DWB12" s="41"/>
      <c r="DWC12" s="41"/>
      <c r="DWD12" s="41"/>
      <c r="DWE12" s="41"/>
      <c r="DWF12" s="41"/>
      <c r="DWG12" s="41"/>
      <c r="DWH12" s="41"/>
      <c r="DWI12" s="41"/>
      <c r="DWJ12" s="41"/>
      <c r="DWK12" s="41"/>
      <c r="DWL12" s="41"/>
      <c r="DWM12" s="41"/>
      <c r="DWN12" s="41"/>
      <c r="DWO12" s="41"/>
      <c r="DWP12" s="41"/>
      <c r="DWQ12" s="41"/>
      <c r="DWR12" s="41"/>
      <c r="DWS12" s="41"/>
      <c r="DWT12" s="41"/>
      <c r="DWU12" s="41"/>
      <c r="DWV12" s="41"/>
      <c r="DWW12" s="41"/>
      <c r="DWX12" s="41"/>
      <c r="DWY12" s="41"/>
      <c r="DWZ12" s="41"/>
      <c r="DXA12" s="41"/>
      <c r="DXB12" s="41"/>
      <c r="DXC12" s="41"/>
      <c r="DXD12" s="41"/>
      <c r="DXE12" s="41"/>
      <c r="DXF12" s="41"/>
      <c r="DXG12" s="41"/>
      <c r="DXH12" s="41"/>
      <c r="DXI12" s="41"/>
      <c r="DXJ12" s="41"/>
      <c r="DXK12" s="41"/>
      <c r="DXL12" s="41"/>
      <c r="DXM12" s="41"/>
      <c r="DXN12" s="41"/>
      <c r="DXO12" s="41"/>
      <c r="DXP12" s="41"/>
      <c r="DXQ12" s="41"/>
      <c r="DXR12" s="41"/>
      <c r="DXS12" s="41"/>
      <c r="DXT12" s="41"/>
      <c r="DXU12" s="41"/>
      <c r="DXV12" s="41"/>
      <c r="DXW12" s="41"/>
      <c r="DXX12" s="41"/>
      <c r="DXY12" s="41"/>
      <c r="DXZ12" s="41"/>
      <c r="DYA12" s="41"/>
      <c r="DYB12" s="41"/>
      <c r="DYC12" s="41"/>
      <c r="DYD12" s="41"/>
      <c r="DYE12" s="41"/>
      <c r="DYF12" s="41"/>
      <c r="DYG12" s="41"/>
      <c r="DYH12" s="41"/>
      <c r="DYI12" s="41"/>
      <c r="DYJ12" s="41"/>
      <c r="DYK12" s="41"/>
      <c r="DYL12" s="41"/>
      <c r="DYM12" s="41"/>
      <c r="DYN12" s="41"/>
      <c r="DYO12" s="41"/>
      <c r="DYP12" s="41"/>
      <c r="DYQ12" s="41"/>
      <c r="DYR12" s="41"/>
      <c r="DYS12" s="41"/>
      <c r="DYT12" s="41"/>
      <c r="DYU12" s="41"/>
      <c r="DYV12" s="41"/>
      <c r="DYW12" s="41"/>
      <c r="DYX12" s="41"/>
      <c r="DYY12" s="41"/>
      <c r="DYZ12" s="41"/>
      <c r="DZA12" s="41"/>
      <c r="DZB12" s="41"/>
      <c r="DZC12" s="41"/>
      <c r="DZD12" s="41"/>
      <c r="DZE12" s="41"/>
      <c r="DZF12" s="41"/>
      <c r="DZG12" s="41"/>
      <c r="DZH12" s="41"/>
      <c r="DZI12" s="41"/>
      <c r="DZJ12" s="41"/>
      <c r="DZK12" s="41"/>
      <c r="DZL12" s="41"/>
      <c r="DZM12" s="41"/>
      <c r="DZN12" s="41"/>
      <c r="DZO12" s="41"/>
      <c r="DZP12" s="41"/>
      <c r="DZQ12" s="41"/>
      <c r="DZR12" s="41"/>
      <c r="DZS12" s="41"/>
      <c r="DZT12" s="41"/>
      <c r="DZU12" s="41"/>
      <c r="DZV12" s="41"/>
      <c r="DZW12" s="41"/>
      <c r="DZX12" s="41"/>
      <c r="DZY12" s="41"/>
      <c r="DZZ12" s="41"/>
      <c r="EAA12" s="41"/>
      <c r="EAB12" s="41"/>
      <c r="EAC12" s="41"/>
      <c r="EAD12" s="41"/>
      <c r="EAE12" s="41"/>
      <c r="EAF12" s="41"/>
      <c r="EAG12" s="41"/>
      <c r="EAH12" s="41"/>
      <c r="EAI12" s="41"/>
      <c r="EAJ12" s="41"/>
      <c r="EAK12" s="41"/>
      <c r="EAL12" s="41"/>
      <c r="EAM12" s="41"/>
      <c r="EAN12" s="41"/>
      <c r="EAO12" s="41"/>
      <c r="EAP12" s="41"/>
      <c r="EAQ12" s="41"/>
      <c r="EAR12" s="41"/>
      <c r="EAS12" s="41"/>
      <c r="EAT12" s="41"/>
      <c r="EAU12" s="41"/>
      <c r="EAV12" s="41"/>
      <c r="EAW12" s="41"/>
      <c r="EAX12" s="41"/>
      <c r="EAY12" s="41"/>
      <c r="EAZ12" s="41"/>
      <c r="EBA12" s="41"/>
      <c r="EBB12" s="41"/>
      <c r="EBC12" s="41"/>
      <c r="EBD12" s="41"/>
      <c r="EBE12" s="41"/>
      <c r="EBF12" s="41"/>
      <c r="EBG12" s="41"/>
      <c r="EBH12" s="41"/>
      <c r="EBI12" s="41"/>
      <c r="EBJ12" s="41"/>
      <c r="EBK12" s="41"/>
      <c r="EBL12" s="41"/>
      <c r="EBM12" s="41"/>
      <c r="EBN12" s="41"/>
      <c r="EBO12" s="41"/>
      <c r="EBP12" s="41"/>
      <c r="EBQ12" s="41"/>
      <c r="EBR12" s="41"/>
      <c r="EBS12" s="41"/>
      <c r="EBT12" s="41"/>
      <c r="EBU12" s="41"/>
      <c r="EBV12" s="41"/>
      <c r="EBW12" s="41"/>
      <c r="EBX12" s="41"/>
      <c r="EBY12" s="41"/>
      <c r="EBZ12" s="41"/>
      <c r="ECA12" s="41"/>
      <c r="ECB12" s="41"/>
      <c r="ECC12" s="41"/>
      <c r="ECD12" s="41"/>
      <c r="ECE12" s="41"/>
      <c r="ECF12" s="41"/>
      <c r="ECG12" s="41"/>
      <c r="ECH12" s="41"/>
      <c r="ECI12" s="41"/>
      <c r="ECJ12" s="41"/>
      <c r="ECK12" s="41"/>
      <c r="ECL12" s="41"/>
      <c r="ECM12" s="41"/>
      <c r="ECN12" s="41"/>
      <c r="ECO12" s="41"/>
      <c r="ECP12" s="41"/>
      <c r="ECQ12" s="41"/>
      <c r="ECR12" s="41"/>
      <c r="ECS12" s="41"/>
      <c r="ECT12" s="41"/>
      <c r="ECU12" s="41"/>
      <c r="ECV12" s="41"/>
      <c r="ECW12" s="41"/>
      <c r="ECX12" s="41"/>
      <c r="ECY12" s="41"/>
      <c r="ECZ12" s="41"/>
      <c r="EDA12" s="41"/>
      <c r="EDB12" s="41"/>
      <c r="EDC12" s="41"/>
      <c r="EDD12" s="41"/>
      <c r="EDE12" s="41"/>
      <c r="EDF12" s="41"/>
      <c r="EDG12" s="41"/>
      <c r="EDH12" s="41"/>
      <c r="EDI12" s="41"/>
      <c r="EDJ12" s="41"/>
      <c r="EDK12" s="41"/>
      <c r="EDL12" s="41"/>
      <c r="EDM12" s="41"/>
      <c r="EDN12" s="41"/>
      <c r="EDO12" s="41"/>
      <c r="EDP12" s="41"/>
      <c r="EDQ12" s="41"/>
      <c r="EDR12" s="41"/>
      <c r="EDS12" s="41"/>
      <c r="EDT12" s="41"/>
      <c r="EDU12" s="41"/>
      <c r="EDV12" s="41"/>
      <c r="EDW12" s="41"/>
      <c r="EDX12" s="41"/>
      <c r="EDY12" s="41"/>
      <c r="EDZ12" s="41"/>
      <c r="EEA12" s="41"/>
      <c r="EEB12" s="41"/>
      <c r="EEC12" s="41"/>
      <c r="EED12" s="41"/>
      <c r="EEE12" s="41"/>
      <c r="EEF12" s="41"/>
      <c r="EEG12" s="41"/>
      <c r="EEH12" s="41"/>
      <c r="EEI12" s="41"/>
      <c r="EEJ12" s="41"/>
      <c r="EEK12" s="41"/>
      <c r="EEL12" s="41"/>
      <c r="EEM12" s="41"/>
      <c r="EEN12" s="41"/>
      <c r="EEO12" s="41"/>
      <c r="EEP12" s="41"/>
      <c r="EEQ12" s="41"/>
      <c r="EER12" s="41"/>
      <c r="EES12" s="41"/>
      <c r="EET12" s="41"/>
      <c r="EEU12" s="41"/>
      <c r="EEV12" s="41"/>
      <c r="EEW12" s="41"/>
      <c r="EEX12" s="41"/>
      <c r="EEY12" s="41"/>
      <c r="EEZ12" s="41"/>
      <c r="EFA12" s="41"/>
      <c r="EFB12" s="41"/>
      <c r="EFC12" s="41"/>
      <c r="EFD12" s="41"/>
      <c r="EFE12" s="41"/>
      <c r="EFF12" s="41"/>
      <c r="EFG12" s="41"/>
      <c r="EFH12" s="41"/>
      <c r="EFI12" s="41"/>
      <c r="EFJ12" s="41"/>
      <c r="EFK12" s="41"/>
      <c r="EFL12" s="41"/>
      <c r="EFM12" s="41"/>
      <c r="EFN12" s="41"/>
      <c r="EFO12" s="41"/>
      <c r="EFP12" s="41"/>
      <c r="EFQ12" s="41"/>
      <c r="EFR12" s="41"/>
      <c r="EFS12" s="41"/>
      <c r="EFT12" s="41"/>
      <c r="EFU12" s="41"/>
      <c r="EFV12" s="41"/>
      <c r="EFW12" s="41"/>
      <c r="EFX12" s="41"/>
      <c r="EFY12" s="41"/>
      <c r="EFZ12" s="41"/>
      <c r="EGA12" s="41"/>
      <c r="EGB12" s="41"/>
      <c r="EGC12" s="41"/>
      <c r="EGD12" s="41"/>
      <c r="EGE12" s="41"/>
      <c r="EGF12" s="41"/>
      <c r="EGG12" s="41"/>
      <c r="EGH12" s="41"/>
      <c r="EGI12" s="41"/>
      <c r="EGJ12" s="41"/>
      <c r="EGK12" s="41"/>
      <c r="EGL12" s="41"/>
      <c r="EGM12" s="41"/>
      <c r="EGN12" s="41"/>
      <c r="EGO12" s="41"/>
      <c r="EGP12" s="41"/>
      <c r="EGQ12" s="41"/>
      <c r="EGR12" s="41"/>
      <c r="EGS12" s="41"/>
      <c r="EGT12" s="41"/>
      <c r="EGU12" s="41"/>
      <c r="EGV12" s="41"/>
      <c r="EGW12" s="41"/>
      <c r="EGX12" s="41"/>
      <c r="EGY12" s="41"/>
      <c r="EGZ12" s="41"/>
      <c r="EHA12" s="41"/>
      <c r="EHB12" s="41"/>
      <c r="EHC12" s="41"/>
      <c r="EHD12" s="41"/>
      <c r="EHE12" s="41"/>
      <c r="EHF12" s="41"/>
      <c r="EHG12" s="41"/>
      <c r="EHH12" s="41"/>
      <c r="EHI12" s="41"/>
      <c r="EHJ12" s="41"/>
      <c r="EHK12" s="41"/>
      <c r="EHL12" s="41"/>
      <c r="EHM12" s="41"/>
      <c r="EHN12" s="41"/>
      <c r="EHO12" s="41"/>
      <c r="EHP12" s="41"/>
      <c r="EHQ12" s="41"/>
      <c r="EHR12" s="41"/>
      <c r="EHS12" s="41"/>
      <c r="EHT12" s="41"/>
      <c r="EHU12" s="41"/>
      <c r="EHV12" s="41"/>
      <c r="EHW12" s="41"/>
      <c r="EHX12" s="41"/>
      <c r="EHY12" s="41"/>
      <c r="EHZ12" s="41"/>
      <c r="EIA12" s="41"/>
      <c r="EIB12" s="41"/>
      <c r="EIC12" s="41"/>
      <c r="EID12" s="41"/>
      <c r="EIE12" s="41"/>
      <c r="EIF12" s="41"/>
      <c r="EIG12" s="41"/>
      <c r="EIH12" s="41"/>
      <c r="EII12" s="41"/>
      <c r="EIJ12" s="41"/>
      <c r="EIK12" s="41"/>
      <c r="EIL12" s="41"/>
      <c r="EIM12" s="41"/>
      <c r="EIN12" s="41"/>
      <c r="EIO12" s="41"/>
      <c r="EIP12" s="41"/>
      <c r="EIQ12" s="41"/>
      <c r="EIR12" s="41"/>
      <c r="EIS12" s="41"/>
      <c r="EIT12" s="41"/>
      <c r="EIU12" s="41"/>
      <c r="EIV12" s="41"/>
      <c r="EIW12" s="41"/>
      <c r="EIX12" s="41"/>
      <c r="EIY12" s="41"/>
      <c r="EIZ12" s="41"/>
      <c r="EJA12" s="41"/>
      <c r="EJB12" s="41"/>
      <c r="EJC12" s="41"/>
      <c r="EJD12" s="41"/>
      <c r="EJE12" s="41"/>
      <c r="EJF12" s="41"/>
      <c r="EJG12" s="41"/>
      <c r="EJH12" s="41"/>
      <c r="EJI12" s="41"/>
      <c r="EJJ12" s="41"/>
      <c r="EJK12" s="41"/>
      <c r="EJL12" s="41"/>
      <c r="EJM12" s="41"/>
      <c r="EJN12" s="41"/>
      <c r="EJO12" s="41"/>
      <c r="EJP12" s="41"/>
      <c r="EJQ12" s="41"/>
      <c r="EJR12" s="41"/>
      <c r="EJS12" s="41"/>
      <c r="EJT12" s="41"/>
      <c r="EJU12" s="41"/>
      <c r="EJV12" s="41"/>
      <c r="EJW12" s="41"/>
      <c r="EJX12" s="41"/>
      <c r="EJY12" s="41"/>
      <c r="EJZ12" s="41"/>
      <c r="EKA12" s="41"/>
      <c r="EKB12" s="41"/>
      <c r="EKC12" s="41"/>
      <c r="EKD12" s="41"/>
      <c r="EKE12" s="41"/>
      <c r="EKF12" s="41"/>
      <c r="EKG12" s="41"/>
      <c r="EKH12" s="41"/>
      <c r="EKI12" s="41"/>
      <c r="EKJ12" s="41"/>
      <c r="EKK12" s="41"/>
      <c r="EKL12" s="41"/>
      <c r="EKM12" s="41"/>
      <c r="EKN12" s="41"/>
      <c r="EKO12" s="41"/>
      <c r="EKP12" s="41"/>
      <c r="EKQ12" s="41"/>
      <c r="EKR12" s="41"/>
      <c r="EKS12" s="41"/>
      <c r="EKT12" s="41"/>
      <c r="EKU12" s="41"/>
      <c r="EKV12" s="41"/>
      <c r="EKW12" s="41"/>
      <c r="EKX12" s="41"/>
      <c r="EKY12" s="41"/>
      <c r="EKZ12" s="41"/>
      <c r="ELA12" s="41"/>
      <c r="ELB12" s="41"/>
      <c r="ELC12" s="41"/>
      <c r="ELD12" s="41"/>
      <c r="ELE12" s="41"/>
      <c r="ELF12" s="41"/>
      <c r="ELG12" s="41"/>
      <c r="ELH12" s="41"/>
      <c r="ELI12" s="41"/>
      <c r="ELJ12" s="41"/>
      <c r="ELK12" s="41"/>
      <c r="ELL12" s="41"/>
      <c r="ELM12" s="41"/>
      <c r="ELN12" s="41"/>
      <c r="ELO12" s="41"/>
      <c r="ELP12" s="41"/>
      <c r="ELQ12" s="41"/>
      <c r="ELR12" s="41"/>
      <c r="ELS12" s="41"/>
      <c r="ELT12" s="41"/>
      <c r="ELU12" s="41"/>
      <c r="ELV12" s="41"/>
      <c r="ELW12" s="41"/>
      <c r="ELX12" s="41"/>
      <c r="ELY12" s="41"/>
      <c r="ELZ12" s="41"/>
      <c r="EMA12" s="41"/>
      <c r="EMB12" s="41"/>
      <c r="EMC12" s="41"/>
      <c r="EMD12" s="41"/>
      <c r="EME12" s="41"/>
      <c r="EMF12" s="41"/>
      <c r="EMG12" s="41"/>
      <c r="EMH12" s="41"/>
      <c r="EMI12" s="41"/>
      <c r="EMJ12" s="41"/>
      <c r="EMK12" s="41"/>
      <c r="EML12" s="41"/>
      <c r="EMM12" s="41"/>
      <c r="EMN12" s="41"/>
      <c r="EMO12" s="41"/>
      <c r="EMP12" s="41"/>
      <c r="EMQ12" s="41"/>
      <c r="EMR12" s="41"/>
      <c r="EMS12" s="41"/>
      <c r="EMT12" s="41"/>
      <c r="EMU12" s="41"/>
      <c r="EMV12" s="41"/>
      <c r="EMW12" s="41"/>
      <c r="EMX12" s="41"/>
      <c r="EMY12" s="41"/>
      <c r="EMZ12" s="41"/>
      <c r="ENA12" s="41"/>
      <c r="ENB12" s="41"/>
      <c r="ENC12" s="41"/>
      <c r="END12" s="41"/>
      <c r="ENE12" s="41"/>
      <c r="ENF12" s="41"/>
      <c r="ENG12" s="41"/>
      <c r="ENH12" s="41"/>
      <c r="ENI12" s="41"/>
      <c r="ENJ12" s="41"/>
      <c r="ENK12" s="41"/>
      <c r="ENL12" s="41"/>
      <c r="ENM12" s="41"/>
      <c r="ENN12" s="41"/>
      <c r="ENO12" s="41"/>
      <c r="ENP12" s="41"/>
      <c r="ENQ12" s="41"/>
      <c r="ENR12" s="41"/>
      <c r="ENS12" s="41"/>
      <c r="ENT12" s="41"/>
      <c r="ENU12" s="41"/>
      <c r="ENV12" s="41"/>
      <c r="ENW12" s="41"/>
      <c r="ENX12" s="41"/>
      <c r="ENY12" s="41"/>
      <c r="ENZ12" s="41"/>
      <c r="EOA12" s="41"/>
      <c r="EOB12" s="41"/>
      <c r="EOC12" s="41"/>
      <c r="EOD12" s="41"/>
      <c r="EOE12" s="41"/>
      <c r="EOF12" s="41"/>
      <c r="EOG12" s="41"/>
      <c r="EOH12" s="41"/>
      <c r="EOI12" s="41"/>
      <c r="EOJ12" s="41"/>
      <c r="EOK12" s="41"/>
      <c r="EOL12" s="41"/>
      <c r="EOM12" s="41"/>
      <c r="EON12" s="41"/>
      <c r="EOO12" s="41"/>
      <c r="EOP12" s="41"/>
      <c r="EOQ12" s="41"/>
      <c r="EOR12" s="41"/>
      <c r="EOS12" s="41"/>
      <c r="EOT12" s="41"/>
      <c r="EOU12" s="41"/>
      <c r="EOV12" s="41"/>
      <c r="EOW12" s="41"/>
      <c r="EOX12" s="41"/>
      <c r="EOY12" s="41"/>
      <c r="EOZ12" s="41"/>
      <c r="EPA12" s="41"/>
      <c r="EPB12" s="41"/>
      <c r="EPC12" s="41"/>
      <c r="EPD12" s="41"/>
      <c r="EPE12" s="41"/>
      <c r="EPF12" s="41"/>
      <c r="EPG12" s="41"/>
      <c r="EPH12" s="41"/>
      <c r="EPI12" s="41"/>
      <c r="EPJ12" s="41"/>
      <c r="EPK12" s="41"/>
      <c r="EPL12" s="41"/>
      <c r="EPM12" s="41"/>
      <c r="EPN12" s="41"/>
      <c r="EPO12" s="41"/>
      <c r="EPP12" s="41"/>
      <c r="EPQ12" s="41"/>
      <c r="EPR12" s="41"/>
      <c r="EPS12" s="41"/>
      <c r="EPT12" s="41"/>
      <c r="EPU12" s="41"/>
      <c r="EPV12" s="41"/>
      <c r="EPW12" s="41"/>
      <c r="EPX12" s="41"/>
      <c r="EPY12" s="41"/>
      <c r="EPZ12" s="41"/>
      <c r="EQA12" s="41"/>
      <c r="EQB12" s="41"/>
      <c r="EQC12" s="41"/>
      <c r="EQD12" s="41"/>
      <c r="EQE12" s="41"/>
      <c r="EQF12" s="41"/>
      <c r="EQG12" s="41"/>
      <c r="EQH12" s="41"/>
      <c r="EQI12" s="41"/>
      <c r="EQJ12" s="41"/>
      <c r="EQK12" s="41"/>
      <c r="EQL12" s="41"/>
      <c r="EQM12" s="41"/>
      <c r="EQN12" s="41"/>
      <c r="EQO12" s="41"/>
      <c r="EQP12" s="41"/>
      <c r="EQQ12" s="41"/>
      <c r="EQR12" s="41"/>
      <c r="EQS12" s="41"/>
      <c r="EQT12" s="41"/>
      <c r="EQU12" s="41"/>
      <c r="EQV12" s="41"/>
      <c r="EQW12" s="41"/>
      <c r="EQX12" s="41"/>
      <c r="EQY12" s="41"/>
      <c r="EQZ12" s="41"/>
      <c r="ERA12" s="41"/>
      <c r="ERB12" s="41"/>
      <c r="ERC12" s="41"/>
      <c r="ERD12" s="41"/>
      <c r="ERE12" s="41"/>
      <c r="ERF12" s="41"/>
      <c r="ERG12" s="41"/>
      <c r="ERH12" s="41"/>
      <c r="ERI12" s="41"/>
      <c r="ERJ12" s="41"/>
      <c r="ERK12" s="41"/>
      <c r="ERL12" s="41"/>
      <c r="ERM12" s="41"/>
      <c r="ERN12" s="41"/>
      <c r="ERO12" s="41"/>
      <c r="ERP12" s="41"/>
      <c r="ERQ12" s="41"/>
      <c r="ERR12" s="41"/>
      <c r="ERS12" s="41"/>
      <c r="ERT12" s="41"/>
      <c r="ERU12" s="41"/>
      <c r="ERV12" s="41"/>
      <c r="ERW12" s="41"/>
      <c r="ERX12" s="41"/>
      <c r="ERY12" s="41"/>
      <c r="ERZ12" s="41"/>
      <c r="ESA12" s="41"/>
      <c r="ESB12" s="41"/>
      <c r="ESC12" s="41"/>
      <c r="ESD12" s="41"/>
      <c r="ESE12" s="41"/>
      <c r="ESF12" s="41"/>
      <c r="ESG12" s="41"/>
      <c r="ESH12" s="41"/>
      <c r="ESI12" s="41"/>
      <c r="ESJ12" s="41"/>
      <c r="ESK12" s="41"/>
      <c r="ESL12" s="41"/>
      <c r="ESM12" s="41"/>
      <c r="ESN12" s="41"/>
      <c r="ESO12" s="41"/>
      <c r="ESP12" s="41"/>
      <c r="ESQ12" s="41"/>
      <c r="ESR12" s="41"/>
      <c r="ESS12" s="41"/>
      <c r="EST12" s="41"/>
      <c r="ESU12" s="41"/>
      <c r="ESV12" s="41"/>
      <c r="ESW12" s="41"/>
      <c r="ESX12" s="41"/>
      <c r="ESY12" s="41"/>
      <c r="ESZ12" s="41"/>
      <c r="ETA12" s="41"/>
      <c r="ETB12" s="41"/>
      <c r="ETC12" s="41"/>
      <c r="ETD12" s="41"/>
      <c r="ETE12" s="41"/>
      <c r="ETF12" s="41"/>
      <c r="ETG12" s="41"/>
      <c r="ETH12" s="41"/>
      <c r="ETI12" s="41"/>
      <c r="ETJ12" s="41"/>
      <c r="ETK12" s="41"/>
      <c r="ETL12" s="41"/>
      <c r="ETM12" s="41"/>
      <c r="ETN12" s="41"/>
      <c r="ETO12" s="41"/>
      <c r="ETP12" s="41"/>
      <c r="ETQ12" s="41"/>
      <c r="ETR12" s="41"/>
      <c r="ETS12" s="41"/>
      <c r="ETT12" s="41"/>
      <c r="ETU12" s="41"/>
      <c r="ETV12" s="41"/>
      <c r="ETW12" s="41"/>
      <c r="ETX12" s="41"/>
      <c r="ETY12" s="41"/>
      <c r="ETZ12" s="41"/>
      <c r="EUA12" s="41"/>
      <c r="EUB12" s="41"/>
      <c r="EUC12" s="41"/>
      <c r="EUD12" s="41"/>
      <c r="EUE12" s="41"/>
      <c r="EUF12" s="41"/>
      <c r="EUG12" s="41"/>
      <c r="EUH12" s="41"/>
      <c r="EUI12" s="41"/>
      <c r="EUJ12" s="41"/>
      <c r="EUK12" s="41"/>
      <c r="EUL12" s="41"/>
      <c r="EUM12" s="41"/>
      <c r="EUN12" s="41"/>
      <c r="EUO12" s="41"/>
      <c r="EUP12" s="41"/>
      <c r="EUQ12" s="41"/>
      <c r="EUR12" s="41"/>
      <c r="EUS12" s="41"/>
      <c r="EUT12" s="41"/>
      <c r="EUU12" s="41"/>
      <c r="EUV12" s="41"/>
      <c r="EUW12" s="41"/>
      <c r="EUX12" s="41"/>
      <c r="EUY12" s="41"/>
      <c r="EUZ12" s="41"/>
      <c r="EVA12" s="41"/>
      <c r="EVB12" s="41"/>
      <c r="EVC12" s="41"/>
      <c r="EVD12" s="41"/>
      <c r="EVE12" s="41"/>
      <c r="EVF12" s="41"/>
      <c r="EVG12" s="41"/>
      <c r="EVH12" s="41"/>
      <c r="EVI12" s="41"/>
      <c r="EVJ12" s="41"/>
      <c r="EVK12" s="41"/>
      <c r="EVL12" s="41"/>
      <c r="EVM12" s="41"/>
      <c r="EVN12" s="41"/>
      <c r="EVO12" s="41"/>
      <c r="EVP12" s="41"/>
      <c r="EVQ12" s="41"/>
      <c r="EVR12" s="41"/>
      <c r="EVS12" s="41"/>
      <c r="EVT12" s="41"/>
      <c r="EVU12" s="41"/>
      <c r="EVV12" s="41"/>
      <c r="EVW12" s="41"/>
      <c r="EVX12" s="41"/>
      <c r="EVY12" s="41"/>
      <c r="EVZ12" s="41"/>
      <c r="EWA12" s="41"/>
      <c r="EWB12" s="41"/>
      <c r="EWC12" s="41"/>
      <c r="EWD12" s="41"/>
      <c r="EWE12" s="41"/>
      <c r="EWF12" s="41"/>
      <c r="EWG12" s="41"/>
      <c r="EWH12" s="41"/>
      <c r="EWI12" s="41"/>
      <c r="EWJ12" s="41"/>
      <c r="EWK12" s="41"/>
      <c r="EWL12" s="41"/>
      <c r="EWM12" s="41"/>
      <c r="EWN12" s="41"/>
      <c r="EWO12" s="41"/>
      <c r="EWP12" s="41"/>
      <c r="EWQ12" s="41"/>
      <c r="EWR12" s="41"/>
      <c r="EWS12" s="41"/>
      <c r="EWT12" s="41"/>
      <c r="EWU12" s="41"/>
      <c r="EWV12" s="41"/>
      <c r="EWW12" s="41"/>
      <c r="EWX12" s="41"/>
      <c r="EWY12" s="41"/>
      <c r="EWZ12" s="41"/>
      <c r="EXA12" s="41"/>
      <c r="EXB12" s="41"/>
      <c r="EXC12" s="41"/>
      <c r="EXD12" s="41"/>
      <c r="EXE12" s="41"/>
      <c r="EXF12" s="41"/>
      <c r="EXG12" s="41"/>
      <c r="EXH12" s="41"/>
      <c r="EXI12" s="41"/>
      <c r="EXJ12" s="41"/>
      <c r="EXK12" s="41"/>
      <c r="EXL12" s="41"/>
      <c r="EXM12" s="41"/>
      <c r="EXN12" s="41"/>
      <c r="EXO12" s="41"/>
      <c r="EXP12" s="41"/>
      <c r="EXQ12" s="41"/>
      <c r="EXR12" s="41"/>
      <c r="EXS12" s="41"/>
      <c r="EXT12" s="41"/>
      <c r="EXU12" s="41"/>
      <c r="EXV12" s="41"/>
      <c r="EXW12" s="41"/>
      <c r="EXX12" s="41"/>
      <c r="EXY12" s="41"/>
      <c r="EXZ12" s="41"/>
      <c r="EYA12" s="41"/>
      <c r="EYB12" s="41"/>
      <c r="EYC12" s="41"/>
      <c r="EYD12" s="41"/>
      <c r="EYE12" s="41"/>
      <c r="EYF12" s="41"/>
      <c r="EYG12" s="41"/>
      <c r="EYH12" s="41"/>
      <c r="EYI12" s="41"/>
      <c r="EYJ12" s="41"/>
      <c r="EYK12" s="41"/>
      <c r="EYL12" s="41"/>
      <c r="EYM12" s="41"/>
      <c r="EYN12" s="41"/>
      <c r="EYO12" s="41"/>
      <c r="EYP12" s="41"/>
      <c r="EYQ12" s="41"/>
      <c r="EYR12" s="41"/>
      <c r="EYS12" s="41"/>
      <c r="EYT12" s="41"/>
      <c r="EYU12" s="41"/>
      <c r="EYV12" s="41"/>
      <c r="EYW12" s="41"/>
      <c r="EYX12" s="41"/>
      <c r="EYY12" s="41"/>
      <c r="EYZ12" s="41"/>
      <c r="EZA12" s="41"/>
      <c r="EZB12" s="41"/>
      <c r="EZC12" s="41"/>
      <c r="EZD12" s="41"/>
      <c r="EZE12" s="41"/>
      <c r="EZF12" s="41"/>
      <c r="EZG12" s="41"/>
      <c r="EZH12" s="41"/>
      <c r="EZI12" s="41"/>
      <c r="EZJ12" s="41"/>
      <c r="EZK12" s="41"/>
      <c r="EZL12" s="41"/>
      <c r="EZM12" s="41"/>
      <c r="EZN12" s="41"/>
      <c r="EZO12" s="41"/>
      <c r="EZP12" s="41"/>
      <c r="EZQ12" s="41"/>
      <c r="EZR12" s="41"/>
      <c r="EZS12" s="41"/>
      <c r="EZT12" s="41"/>
      <c r="EZU12" s="41"/>
      <c r="EZV12" s="41"/>
      <c r="EZW12" s="41"/>
      <c r="EZX12" s="41"/>
      <c r="EZY12" s="41"/>
      <c r="EZZ12" s="41"/>
      <c r="FAA12" s="41"/>
      <c r="FAB12" s="41"/>
      <c r="FAC12" s="41"/>
      <c r="FAD12" s="41"/>
      <c r="FAE12" s="41"/>
      <c r="FAF12" s="41"/>
      <c r="FAG12" s="41"/>
      <c r="FAH12" s="41"/>
      <c r="FAI12" s="41"/>
      <c r="FAJ12" s="41"/>
      <c r="FAK12" s="41"/>
      <c r="FAL12" s="41"/>
      <c r="FAM12" s="41"/>
      <c r="FAN12" s="41"/>
      <c r="FAO12" s="41"/>
      <c r="FAP12" s="41"/>
      <c r="FAQ12" s="41"/>
      <c r="FAR12" s="41"/>
      <c r="FAS12" s="41"/>
      <c r="FAT12" s="41"/>
      <c r="FAU12" s="41"/>
      <c r="FAV12" s="41"/>
      <c r="FAW12" s="41"/>
      <c r="FAX12" s="41"/>
      <c r="FAY12" s="41"/>
      <c r="FAZ12" s="41"/>
      <c r="FBA12" s="41"/>
      <c r="FBB12" s="41"/>
      <c r="FBC12" s="41"/>
      <c r="FBD12" s="41"/>
      <c r="FBE12" s="41"/>
      <c r="FBF12" s="41"/>
      <c r="FBG12" s="41"/>
      <c r="FBH12" s="41"/>
      <c r="FBI12" s="41"/>
      <c r="FBJ12" s="41"/>
      <c r="FBK12" s="41"/>
      <c r="FBL12" s="41"/>
      <c r="FBM12" s="41"/>
      <c r="FBN12" s="41"/>
      <c r="FBO12" s="41"/>
      <c r="FBP12" s="41"/>
      <c r="FBQ12" s="41"/>
      <c r="FBR12" s="41"/>
      <c r="FBS12" s="41"/>
      <c r="FBT12" s="41"/>
      <c r="FBU12" s="41"/>
      <c r="FBV12" s="41"/>
      <c r="FBW12" s="41"/>
      <c r="FBX12" s="41"/>
      <c r="FBY12" s="41"/>
      <c r="FBZ12" s="41"/>
      <c r="FCA12" s="41"/>
      <c r="FCB12" s="41"/>
      <c r="FCC12" s="41"/>
      <c r="FCD12" s="41"/>
      <c r="FCE12" s="41"/>
      <c r="FCF12" s="41"/>
      <c r="FCG12" s="41"/>
      <c r="FCH12" s="41"/>
      <c r="FCI12" s="41"/>
      <c r="FCJ12" s="41"/>
      <c r="FCK12" s="41"/>
      <c r="FCL12" s="41"/>
      <c r="FCM12" s="41"/>
      <c r="FCN12" s="41"/>
      <c r="FCO12" s="41"/>
      <c r="FCP12" s="41"/>
      <c r="FCQ12" s="41"/>
      <c r="FCR12" s="41"/>
      <c r="FCS12" s="41"/>
      <c r="FCT12" s="41"/>
      <c r="FCU12" s="41"/>
      <c r="FCV12" s="41"/>
      <c r="FCW12" s="41"/>
      <c r="FCX12" s="41"/>
      <c r="FCY12" s="41"/>
      <c r="FCZ12" s="41"/>
      <c r="FDA12" s="41"/>
      <c r="FDB12" s="41"/>
      <c r="FDC12" s="41"/>
      <c r="FDD12" s="41"/>
      <c r="FDE12" s="41"/>
      <c r="FDF12" s="41"/>
      <c r="FDG12" s="41"/>
      <c r="FDH12" s="41"/>
      <c r="FDI12" s="41"/>
      <c r="FDJ12" s="41"/>
      <c r="FDK12" s="41"/>
      <c r="FDL12" s="41"/>
      <c r="FDM12" s="41"/>
      <c r="FDN12" s="41"/>
      <c r="FDO12" s="41"/>
      <c r="FDP12" s="41"/>
      <c r="FDQ12" s="41"/>
      <c r="FDR12" s="41"/>
      <c r="FDS12" s="41"/>
      <c r="FDT12" s="41"/>
      <c r="FDU12" s="41"/>
      <c r="FDV12" s="41"/>
      <c r="FDW12" s="41"/>
      <c r="FDX12" s="41"/>
      <c r="FDY12" s="41"/>
      <c r="FDZ12" s="41"/>
      <c r="FEA12" s="41"/>
      <c r="FEB12" s="41"/>
      <c r="FEC12" s="41"/>
      <c r="FED12" s="41"/>
      <c r="FEE12" s="41"/>
      <c r="FEF12" s="41"/>
      <c r="FEG12" s="41"/>
      <c r="FEH12" s="41"/>
      <c r="FEI12" s="41"/>
      <c r="FEJ12" s="41"/>
      <c r="FEK12" s="41"/>
      <c r="FEL12" s="41"/>
      <c r="FEM12" s="41"/>
      <c r="FEN12" s="41"/>
      <c r="FEO12" s="41"/>
      <c r="FEP12" s="41"/>
      <c r="FEQ12" s="41"/>
      <c r="FER12" s="41"/>
      <c r="FES12" s="41"/>
      <c r="FET12" s="41"/>
      <c r="FEU12" s="41"/>
      <c r="FEV12" s="41"/>
      <c r="FEW12" s="41"/>
      <c r="FEX12" s="41"/>
      <c r="FEY12" s="41"/>
      <c r="FEZ12" s="41"/>
      <c r="FFA12" s="41"/>
      <c r="FFB12" s="41"/>
      <c r="FFC12" s="41"/>
      <c r="FFD12" s="41"/>
      <c r="FFE12" s="41"/>
      <c r="FFF12" s="41"/>
      <c r="FFG12" s="41"/>
      <c r="FFH12" s="41"/>
      <c r="FFI12" s="41"/>
      <c r="FFJ12" s="41"/>
      <c r="FFK12" s="41"/>
      <c r="FFL12" s="41"/>
      <c r="FFM12" s="41"/>
      <c r="FFN12" s="41"/>
      <c r="FFO12" s="41"/>
      <c r="FFP12" s="41"/>
      <c r="FFQ12" s="41"/>
      <c r="FFR12" s="41"/>
      <c r="FFS12" s="41"/>
      <c r="FFT12" s="41"/>
      <c r="FFU12" s="41"/>
      <c r="FFV12" s="41"/>
      <c r="FFW12" s="41"/>
      <c r="FFX12" s="41"/>
      <c r="FFY12" s="41"/>
      <c r="FFZ12" s="41"/>
      <c r="FGA12" s="41"/>
      <c r="FGB12" s="41"/>
      <c r="FGC12" s="41"/>
      <c r="FGD12" s="41"/>
      <c r="FGE12" s="41"/>
      <c r="FGF12" s="41"/>
      <c r="FGG12" s="41"/>
      <c r="FGH12" s="41"/>
      <c r="FGI12" s="41"/>
      <c r="FGJ12" s="41"/>
      <c r="FGK12" s="41"/>
      <c r="FGL12" s="41"/>
      <c r="FGM12" s="41"/>
      <c r="FGN12" s="41"/>
      <c r="FGO12" s="41"/>
      <c r="FGP12" s="41"/>
      <c r="FGQ12" s="41"/>
      <c r="FGR12" s="41"/>
      <c r="FGS12" s="41"/>
      <c r="FGT12" s="41"/>
      <c r="FGU12" s="41"/>
      <c r="FGV12" s="41"/>
      <c r="FGW12" s="41"/>
      <c r="FGX12" s="41"/>
      <c r="FGY12" s="41"/>
      <c r="FGZ12" s="41"/>
      <c r="FHA12" s="41"/>
      <c r="FHB12" s="41"/>
      <c r="FHC12" s="41"/>
      <c r="FHD12" s="41"/>
      <c r="FHE12" s="41"/>
      <c r="FHF12" s="41"/>
      <c r="FHG12" s="41"/>
      <c r="FHH12" s="41"/>
      <c r="FHI12" s="41"/>
      <c r="FHJ12" s="41"/>
      <c r="FHK12" s="41"/>
      <c r="FHL12" s="41"/>
      <c r="FHM12" s="41"/>
      <c r="FHN12" s="41"/>
      <c r="FHO12" s="41"/>
      <c r="FHP12" s="41"/>
      <c r="FHQ12" s="41"/>
      <c r="FHR12" s="41"/>
      <c r="FHS12" s="41"/>
      <c r="FHT12" s="41"/>
      <c r="FHU12" s="41"/>
      <c r="FHV12" s="41"/>
      <c r="FHW12" s="41"/>
      <c r="FHX12" s="41"/>
      <c r="FHY12" s="41"/>
      <c r="FHZ12" s="41"/>
      <c r="FIA12" s="41"/>
      <c r="FIB12" s="41"/>
      <c r="FIC12" s="41"/>
      <c r="FID12" s="41"/>
      <c r="FIE12" s="41"/>
      <c r="FIF12" s="41"/>
      <c r="FIG12" s="41"/>
      <c r="FIH12" s="41"/>
      <c r="FII12" s="41"/>
      <c r="FIJ12" s="41"/>
      <c r="FIK12" s="41"/>
      <c r="FIL12" s="41"/>
      <c r="FIM12" s="41"/>
      <c r="FIN12" s="41"/>
      <c r="FIO12" s="41"/>
      <c r="FIP12" s="41"/>
      <c r="FIQ12" s="41"/>
      <c r="FIR12" s="41"/>
      <c r="FIS12" s="41"/>
      <c r="FIT12" s="41"/>
      <c r="FIU12" s="41"/>
      <c r="FIV12" s="41"/>
      <c r="FIW12" s="41"/>
      <c r="FIX12" s="41"/>
      <c r="FIY12" s="41"/>
      <c r="FIZ12" s="41"/>
      <c r="FJA12" s="41"/>
      <c r="FJB12" s="41"/>
      <c r="FJC12" s="41"/>
      <c r="FJD12" s="41"/>
      <c r="FJE12" s="41"/>
      <c r="FJF12" s="41"/>
      <c r="FJG12" s="41"/>
      <c r="FJH12" s="41"/>
      <c r="FJI12" s="41"/>
      <c r="FJJ12" s="41"/>
      <c r="FJK12" s="41"/>
      <c r="FJL12" s="41"/>
      <c r="FJM12" s="41"/>
      <c r="FJN12" s="41"/>
      <c r="FJO12" s="41"/>
      <c r="FJP12" s="41"/>
      <c r="FJQ12" s="41"/>
      <c r="FJR12" s="41"/>
      <c r="FJS12" s="41"/>
      <c r="FJT12" s="41"/>
      <c r="FJU12" s="41"/>
      <c r="FJV12" s="41"/>
      <c r="FJW12" s="41"/>
      <c r="FJX12" s="41"/>
      <c r="FJY12" s="41"/>
      <c r="FJZ12" s="41"/>
      <c r="FKA12" s="41"/>
      <c r="FKB12" s="41"/>
      <c r="FKC12" s="41"/>
      <c r="FKD12" s="41"/>
      <c r="FKE12" s="41"/>
      <c r="FKF12" s="41"/>
      <c r="FKG12" s="41"/>
      <c r="FKH12" s="41"/>
      <c r="FKI12" s="41"/>
      <c r="FKJ12" s="41"/>
      <c r="FKK12" s="41"/>
      <c r="FKL12" s="41"/>
      <c r="FKM12" s="41"/>
      <c r="FKN12" s="41"/>
      <c r="FKO12" s="41"/>
      <c r="FKP12" s="41"/>
      <c r="FKQ12" s="41"/>
      <c r="FKR12" s="41"/>
      <c r="FKS12" s="41"/>
      <c r="FKT12" s="41"/>
      <c r="FKU12" s="41"/>
      <c r="FKV12" s="41"/>
      <c r="FKW12" s="41"/>
      <c r="FKX12" s="41"/>
      <c r="FKY12" s="41"/>
      <c r="FKZ12" s="41"/>
      <c r="FLA12" s="41"/>
      <c r="FLB12" s="41"/>
      <c r="FLC12" s="41"/>
      <c r="FLD12" s="41"/>
      <c r="FLE12" s="41"/>
      <c r="FLF12" s="41"/>
      <c r="FLG12" s="41"/>
      <c r="FLH12" s="41"/>
      <c r="FLI12" s="41"/>
      <c r="FLJ12" s="41"/>
      <c r="FLK12" s="41"/>
      <c r="FLL12" s="41"/>
      <c r="FLM12" s="41"/>
      <c r="FLN12" s="41"/>
      <c r="FLO12" s="41"/>
      <c r="FLP12" s="41"/>
      <c r="FLQ12" s="41"/>
      <c r="FLR12" s="41"/>
      <c r="FLS12" s="41"/>
      <c r="FLT12" s="41"/>
      <c r="FLU12" s="41"/>
      <c r="FLV12" s="41"/>
      <c r="FLW12" s="41"/>
      <c r="FLX12" s="41"/>
      <c r="FLY12" s="41"/>
      <c r="FLZ12" s="41"/>
      <c r="FMA12" s="41"/>
      <c r="FMB12" s="41"/>
      <c r="FMC12" s="41"/>
      <c r="FMD12" s="41"/>
      <c r="FME12" s="41"/>
      <c r="FMF12" s="41"/>
      <c r="FMG12" s="41"/>
      <c r="FMH12" s="41"/>
      <c r="FMI12" s="41"/>
      <c r="FMJ12" s="41"/>
      <c r="FMK12" s="41"/>
      <c r="FML12" s="41"/>
      <c r="FMM12" s="41"/>
      <c r="FMN12" s="41"/>
      <c r="FMO12" s="41"/>
      <c r="FMP12" s="41"/>
      <c r="FMQ12" s="41"/>
      <c r="FMR12" s="41"/>
      <c r="FMS12" s="41"/>
      <c r="FMT12" s="41"/>
      <c r="FMU12" s="41"/>
      <c r="FMV12" s="41"/>
      <c r="FMW12" s="41"/>
      <c r="FMX12" s="41"/>
      <c r="FMY12" s="41"/>
      <c r="FMZ12" s="41"/>
      <c r="FNA12" s="41"/>
      <c r="FNB12" s="41"/>
      <c r="FNC12" s="41"/>
      <c r="FND12" s="41"/>
      <c r="FNE12" s="41"/>
      <c r="FNF12" s="41"/>
      <c r="FNG12" s="41"/>
      <c r="FNH12" s="41"/>
      <c r="FNI12" s="41"/>
      <c r="FNJ12" s="41"/>
      <c r="FNK12" s="41"/>
      <c r="FNL12" s="41"/>
      <c r="FNM12" s="41"/>
      <c r="FNN12" s="41"/>
      <c r="FNO12" s="41"/>
      <c r="FNP12" s="41"/>
      <c r="FNQ12" s="41"/>
      <c r="FNR12" s="41"/>
      <c r="FNS12" s="41"/>
      <c r="FNT12" s="41"/>
      <c r="FNU12" s="41"/>
      <c r="FNV12" s="41"/>
      <c r="FNW12" s="41"/>
      <c r="FNX12" s="41"/>
      <c r="FNY12" s="41"/>
      <c r="FNZ12" s="41"/>
      <c r="FOA12" s="41"/>
      <c r="FOB12" s="41"/>
      <c r="FOC12" s="41"/>
      <c r="FOD12" s="41"/>
      <c r="FOE12" s="41"/>
      <c r="FOF12" s="41"/>
      <c r="FOG12" s="41"/>
      <c r="FOH12" s="41"/>
      <c r="FOI12" s="41"/>
      <c r="FOJ12" s="41"/>
      <c r="FOK12" s="41"/>
      <c r="FOL12" s="41"/>
      <c r="FOM12" s="41"/>
      <c r="FON12" s="41"/>
      <c r="FOO12" s="41"/>
      <c r="FOP12" s="41"/>
      <c r="FOQ12" s="41"/>
      <c r="FOR12" s="41"/>
      <c r="FOS12" s="41"/>
      <c r="FOT12" s="41"/>
      <c r="FOU12" s="41"/>
      <c r="FOV12" s="41"/>
      <c r="FOW12" s="41"/>
      <c r="FOX12" s="41"/>
      <c r="FOY12" s="41"/>
      <c r="FOZ12" s="41"/>
      <c r="FPA12" s="41"/>
      <c r="FPB12" s="41"/>
      <c r="FPC12" s="41"/>
      <c r="FPD12" s="41"/>
      <c r="FPE12" s="41"/>
      <c r="FPF12" s="41"/>
      <c r="FPG12" s="41"/>
      <c r="FPH12" s="41"/>
      <c r="FPI12" s="41"/>
      <c r="FPJ12" s="41"/>
      <c r="FPK12" s="41"/>
      <c r="FPL12" s="41"/>
      <c r="FPM12" s="41"/>
      <c r="FPN12" s="41"/>
      <c r="FPO12" s="41"/>
      <c r="FPP12" s="41"/>
      <c r="FPQ12" s="41"/>
      <c r="FPR12" s="41"/>
      <c r="FPS12" s="41"/>
      <c r="FPT12" s="41"/>
      <c r="FPU12" s="41"/>
      <c r="FPV12" s="41"/>
      <c r="FPW12" s="41"/>
      <c r="FPX12" s="41"/>
      <c r="FPY12" s="41"/>
      <c r="FPZ12" s="41"/>
      <c r="FQA12" s="41"/>
      <c r="FQB12" s="41"/>
      <c r="FQC12" s="41"/>
      <c r="FQD12" s="41"/>
      <c r="FQE12" s="41"/>
      <c r="FQF12" s="41"/>
      <c r="FQG12" s="41"/>
      <c r="FQH12" s="41"/>
      <c r="FQI12" s="41"/>
      <c r="FQJ12" s="41"/>
      <c r="FQK12" s="41"/>
      <c r="FQL12" s="41"/>
      <c r="FQM12" s="41"/>
      <c r="FQN12" s="41"/>
      <c r="FQO12" s="41"/>
      <c r="FQP12" s="41"/>
      <c r="FQQ12" s="41"/>
      <c r="FQR12" s="41"/>
      <c r="FQS12" s="41"/>
      <c r="FQT12" s="41"/>
      <c r="FQU12" s="41"/>
      <c r="FQV12" s="41"/>
      <c r="FQW12" s="41"/>
      <c r="FQX12" s="41"/>
      <c r="FQY12" s="41"/>
      <c r="FQZ12" s="41"/>
      <c r="FRA12" s="41"/>
      <c r="FRB12" s="41"/>
      <c r="FRC12" s="41"/>
      <c r="FRD12" s="41"/>
      <c r="FRE12" s="41"/>
      <c r="FRF12" s="41"/>
      <c r="FRG12" s="41"/>
      <c r="FRH12" s="41"/>
      <c r="FRI12" s="41"/>
      <c r="FRJ12" s="41"/>
      <c r="FRK12" s="41"/>
      <c r="FRL12" s="41"/>
      <c r="FRM12" s="41"/>
      <c r="FRN12" s="41"/>
      <c r="FRO12" s="41"/>
      <c r="FRP12" s="41"/>
      <c r="FRQ12" s="41"/>
      <c r="FRR12" s="41"/>
      <c r="FRS12" s="41"/>
      <c r="FRT12" s="41"/>
      <c r="FRU12" s="41"/>
      <c r="FRV12" s="41"/>
      <c r="FRW12" s="41"/>
      <c r="FRX12" s="41"/>
      <c r="FRY12" s="41"/>
      <c r="FRZ12" s="41"/>
      <c r="FSA12" s="41"/>
      <c r="FSB12" s="41"/>
      <c r="FSC12" s="41"/>
      <c r="FSD12" s="41"/>
      <c r="FSE12" s="41"/>
      <c r="FSF12" s="41"/>
      <c r="FSG12" s="41"/>
      <c r="FSH12" s="41"/>
      <c r="FSI12" s="41"/>
      <c r="FSJ12" s="41"/>
      <c r="FSK12" s="41"/>
      <c r="FSL12" s="41"/>
      <c r="FSM12" s="41"/>
      <c r="FSN12" s="41"/>
      <c r="FSO12" s="41"/>
      <c r="FSP12" s="41"/>
      <c r="FSQ12" s="41"/>
      <c r="FSR12" s="41"/>
      <c r="FSS12" s="41"/>
      <c r="FST12" s="41"/>
      <c r="FSU12" s="41"/>
      <c r="FSV12" s="41"/>
      <c r="FSW12" s="41"/>
      <c r="FSX12" s="41"/>
      <c r="FSY12" s="41"/>
      <c r="FSZ12" s="41"/>
      <c r="FTA12" s="41"/>
      <c r="FTB12" s="41"/>
      <c r="FTC12" s="41"/>
      <c r="FTD12" s="41"/>
      <c r="FTE12" s="41"/>
      <c r="FTF12" s="41"/>
      <c r="FTG12" s="41"/>
      <c r="FTH12" s="41"/>
      <c r="FTI12" s="41"/>
      <c r="FTJ12" s="41"/>
      <c r="FTK12" s="41"/>
      <c r="FTL12" s="41"/>
      <c r="FTM12" s="41"/>
      <c r="FTN12" s="41"/>
      <c r="FTO12" s="41"/>
      <c r="FTP12" s="41"/>
      <c r="FTQ12" s="41"/>
      <c r="FTR12" s="41"/>
      <c r="FTS12" s="41"/>
      <c r="FTT12" s="41"/>
      <c r="FTU12" s="41"/>
      <c r="FTV12" s="41"/>
      <c r="FTW12" s="41"/>
      <c r="FTX12" s="41"/>
      <c r="FTY12" s="41"/>
      <c r="FTZ12" s="41"/>
      <c r="FUA12" s="41"/>
      <c r="FUB12" s="41"/>
      <c r="FUC12" s="41"/>
      <c r="FUD12" s="41"/>
      <c r="FUE12" s="41"/>
      <c r="FUF12" s="41"/>
      <c r="FUG12" s="41"/>
      <c r="FUH12" s="41"/>
      <c r="FUI12" s="41"/>
      <c r="FUJ12" s="41"/>
      <c r="FUK12" s="41"/>
      <c r="FUL12" s="41"/>
      <c r="FUM12" s="41"/>
      <c r="FUN12" s="41"/>
      <c r="FUO12" s="41"/>
      <c r="FUP12" s="41"/>
      <c r="FUQ12" s="41"/>
      <c r="FUR12" s="41"/>
      <c r="FUS12" s="41"/>
      <c r="FUT12" s="41"/>
      <c r="FUU12" s="41"/>
      <c r="FUV12" s="41"/>
      <c r="FUW12" s="41"/>
      <c r="FUX12" s="41"/>
      <c r="FUY12" s="41"/>
      <c r="FUZ12" s="41"/>
      <c r="FVA12" s="41"/>
      <c r="FVB12" s="41"/>
      <c r="FVC12" s="41"/>
      <c r="FVD12" s="41"/>
      <c r="FVE12" s="41"/>
      <c r="FVF12" s="41"/>
      <c r="FVG12" s="41"/>
      <c r="FVH12" s="41"/>
      <c r="FVI12" s="41"/>
      <c r="FVJ12" s="41"/>
      <c r="FVK12" s="41"/>
      <c r="FVL12" s="41"/>
      <c r="FVM12" s="41"/>
      <c r="FVN12" s="41"/>
      <c r="FVO12" s="41"/>
      <c r="FVP12" s="41"/>
      <c r="FVQ12" s="41"/>
      <c r="FVR12" s="41"/>
      <c r="FVS12" s="41"/>
      <c r="FVT12" s="41"/>
      <c r="FVU12" s="41"/>
      <c r="FVV12" s="41"/>
      <c r="FVW12" s="41"/>
      <c r="FVX12" s="41"/>
      <c r="FVY12" s="41"/>
      <c r="FVZ12" s="41"/>
      <c r="FWA12" s="41"/>
      <c r="FWB12" s="41"/>
      <c r="FWC12" s="41"/>
      <c r="FWD12" s="41"/>
      <c r="FWE12" s="41"/>
      <c r="FWF12" s="41"/>
      <c r="FWG12" s="41"/>
      <c r="FWH12" s="41"/>
      <c r="FWI12" s="41"/>
      <c r="FWJ12" s="41"/>
      <c r="FWK12" s="41"/>
      <c r="FWL12" s="41"/>
      <c r="FWM12" s="41"/>
      <c r="FWN12" s="41"/>
      <c r="FWO12" s="41"/>
      <c r="FWP12" s="41"/>
      <c r="FWQ12" s="41"/>
      <c r="FWR12" s="41"/>
      <c r="FWS12" s="41"/>
      <c r="FWT12" s="41"/>
      <c r="FWU12" s="41"/>
      <c r="FWV12" s="41"/>
      <c r="FWW12" s="41"/>
      <c r="FWX12" s="41"/>
      <c r="FWY12" s="41"/>
      <c r="FWZ12" s="41"/>
      <c r="FXA12" s="41"/>
      <c r="FXB12" s="41"/>
      <c r="FXC12" s="41"/>
      <c r="FXD12" s="41"/>
      <c r="FXE12" s="41"/>
      <c r="FXF12" s="41"/>
      <c r="FXG12" s="41"/>
      <c r="FXH12" s="41"/>
      <c r="FXI12" s="41"/>
      <c r="FXJ12" s="41"/>
      <c r="FXK12" s="41"/>
      <c r="FXL12" s="41"/>
      <c r="FXM12" s="41"/>
      <c r="FXN12" s="41"/>
      <c r="FXO12" s="41"/>
      <c r="FXP12" s="41"/>
      <c r="FXQ12" s="41"/>
      <c r="FXR12" s="41"/>
      <c r="FXS12" s="41"/>
      <c r="FXT12" s="41"/>
      <c r="FXU12" s="41"/>
      <c r="FXV12" s="41"/>
      <c r="FXW12" s="41"/>
      <c r="FXX12" s="41"/>
      <c r="FXY12" s="41"/>
      <c r="FXZ12" s="41"/>
      <c r="FYA12" s="41"/>
      <c r="FYB12" s="41"/>
      <c r="FYC12" s="41"/>
      <c r="FYD12" s="41"/>
      <c r="FYE12" s="41"/>
      <c r="FYF12" s="41"/>
      <c r="FYG12" s="41"/>
      <c r="FYH12" s="41"/>
      <c r="FYI12" s="41"/>
      <c r="FYJ12" s="41"/>
      <c r="FYK12" s="41"/>
      <c r="FYL12" s="41"/>
      <c r="FYM12" s="41"/>
      <c r="FYN12" s="41"/>
      <c r="FYO12" s="41"/>
      <c r="FYP12" s="41"/>
      <c r="FYQ12" s="41"/>
      <c r="FYR12" s="41"/>
      <c r="FYS12" s="41"/>
      <c r="FYT12" s="41"/>
      <c r="FYU12" s="41"/>
      <c r="FYV12" s="41"/>
      <c r="FYW12" s="41"/>
      <c r="FYX12" s="41"/>
      <c r="FYY12" s="41"/>
      <c r="FYZ12" s="41"/>
      <c r="FZA12" s="41"/>
      <c r="FZB12" s="41"/>
      <c r="FZC12" s="41"/>
      <c r="FZD12" s="41"/>
      <c r="FZE12" s="41"/>
      <c r="FZF12" s="41"/>
      <c r="FZG12" s="41"/>
      <c r="FZH12" s="41"/>
      <c r="FZI12" s="41"/>
      <c r="FZJ12" s="41"/>
      <c r="FZK12" s="41"/>
      <c r="FZL12" s="41"/>
      <c r="FZM12" s="41"/>
      <c r="FZN12" s="41"/>
      <c r="FZO12" s="41"/>
      <c r="FZP12" s="41"/>
      <c r="FZQ12" s="41"/>
      <c r="FZR12" s="41"/>
      <c r="FZS12" s="41"/>
      <c r="FZT12" s="41"/>
      <c r="FZU12" s="41"/>
      <c r="FZV12" s="41"/>
      <c r="FZW12" s="41"/>
      <c r="FZX12" s="41"/>
      <c r="FZY12" s="41"/>
      <c r="FZZ12" s="41"/>
      <c r="GAA12" s="41"/>
      <c r="GAB12" s="41"/>
      <c r="GAC12" s="41"/>
      <c r="GAD12" s="41"/>
      <c r="GAE12" s="41"/>
      <c r="GAF12" s="41"/>
      <c r="GAG12" s="41"/>
      <c r="GAH12" s="41"/>
      <c r="GAI12" s="41"/>
      <c r="GAJ12" s="41"/>
      <c r="GAK12" s="41"/>
      <c r="GAL12" s="41"/>
      <c r="GAM12" s="41"/>
      <c r="GAN12" s="41"/>
      <c r="GAO12" s="41"/>
      <c r="GAP12" s="41"/>
      <c r="GAQ12" s="41"/>
      <c r="GAR12" s="41"/>
      <c r="GAS12" s="41"/>
      <c r="GAT12" s="41"/>
      <c r="GAU12" s="41"/>
      <c r="GAV12" s="41"/>
      <c r="GAW12" s="41"/>
      <c r="GAX12" s="41"/>
      <c r="GAY12" s="41"/>
      <c r="GAZ12" s="41"/>
      <c r="GBA12" s="41"/>
      <c r="GBB12" s="41"/>
      <c r="GBC12" s="41"/>
      <c r="GBD12" s="41"/>
      <c r="GBE12" s="41"/>
      <c r="GBF12" s="41"/>
      <c r="GBG12" s="41"/>
      <c r="GBH12" s="41"/>
      <c r="GBI12" s="41"/>
      <c r="GBJ12" s="41"/>
      <c r="GBK12" s="41"/>
      <c r="GBL12" s="41"/>
      <c r="GBM12" s="41"/>
      <c r="GBN12" s="41"/>
      <c r="GBO12" s="41"/>
      <c r="GBP12" s="41"/>
      <c r="GBQ12" s="41"/>
      <c r="GBR12" s="41"/>
      <c r="GBS12" s="41"/>
      <c r="GBT12" s="41"/>
      <c r="GBU12" s="41"/>
      <c r="GBV12" s="41"/>
      <c r="GBW12" s="41"/>
      <c r="GBX12" s="41"/>
      <c r="GBY12" s="41"/>
      <c r="GBZ12" s="41"/>
      <c r="GCA12" s="41"/>
      <c r="GCB12" s="41"/>
      <c r="GCC12" s="41"/>
      <c r="GCD12" s="41"/>
      <c r="GCE12" s="41"/>
      <c r="GCF12" s="41"/>
      <c r="GCG12" s="41"/>
      <c r="GCH12" s="41"/>
      <c r="GCI12" s="41"/>
      <c r="GCJ12" s="41"/>
      <c r="GCK12" s="41"/>
      <c r="GCL12" s="41"/>
      <c r="GCM12" s="41"/>
      <c r="GCN12" s="41"/>
      <c r="GCO12" s="41"/>
      <c r="GCP12" s="41"/>
      <c r="GCQ12" s="41"/>
      <c r="GCR12" s="41"/>
      <c r="GCS12" s="41"/>
      <c r="GCT12" s="41"/>
      <c r="GCU12" s="41"/>
      <c r="GCV12" s="41"/>
      <c r="GCW12" s="41"/>
      <c r="GCX12" s="41"/>
      <c r="GCY12" s="41"/>
      <c r="GCZ12" s="41"/>
      <c r="GDA12" s="41"/>
      <c r="GDB12" s="41"/>
      <c r="GDC12" s="41"/>
      <c r="GDD12" s="41"/>
      <c r="GDE12" s="41"/>
      <c r="GDF12" s="41"/>
      <c r="GDG12" s="41"/>
      <c r="GDH12" s="41"/>
      <c r="GDI12" s="41"/>
      <c r="GDJ12" s="41"/>
      <c r="GDK12" s="41"/>
      <c r="GDL12" s="41"/>
      <c r="GDM12" s="41"/>
      <c r="GDN12" s="41"/>
      <c r="GDO12" s="41"/>
      <c r="GDP12" s="41"/>
      <c r="GDQ12" s="41"/>
      <c r="GDR12" s="41"/>
      <c r="GDS12" s="41"/>
      <c r="GDT12" s="41"/>
      <c r="GDU12" s="41"/>
      <c r="GDV12" s="41"/>
      <c r="GDW12" s="41"/>
      <c r="GDX12" s="41"/>
      <c r="GDY12" s="41"/>
      <c r="GDZ12" s="41"/>
      <c r="GEA12" s="41"/>
      <c r="GEB12" s="41"/>
      <c r="GEC12" s="41"/>
      <c r="GED12" s="41"/>
      <c r="GEE12" s="41"/>
      <c r="GEF12" s="41"/>
      <c r="GEG12" s="41"/>
      <c r="GEH12" s="41"/>
      <c r="GEI12" s="41"/>
      <c r="GEJ12" s="41"/>
      <c r="GEK12" s="41"/>
      <c r="GEL12" s="41"/>
      <c r="GEM12" s="41"/>
      <c r="GEN12" s="41"/>
      <c r="GEO12" s="41"/>
      <c r="GEP12" s="41"/>
      <c r="GEQ12" s="41"/>
      <c r="GER12" s="41"/>
      <c r="GES12" s="41"/>
      <c r="GET12" s="41"/>
      <c r="GEU12" s="41"/>
      <c r="GEV12" s="41"/>
      <c r="GEW12" s="41"/>
      <c r="GEX12" s="41"/>
      <c r="GEY12" s="41"/>
      <c r="GEZ12" s="41"/>
      <c r="GFA12" s="41"/>
      <c r="GFB12" s="41"/>
      <c r="GFC12" s="41"/>
      <c r="GFD12" s="41"/>
      <c r="GFE12" s="41"/>
      <c r="GFF12" s="41"/>
      <c r="GFG12" s="41"/>
      <c r="GFH12" s="41"/>
      <c r="GFI12" s="41"/>
      <c r="GFJ12" s="41"/>
      <c r="GFK12" s="41"/>
      <c r="GFL12" s="41"/>
      <c r="GFM12" s="41"/>
      <c r="GFN12" s="41"/>
      <c r="GFO12" s="41"/>
      <c r="GFP12" s="41"/>
      <c r="GFQ12" s="41"/>
      <c r="GFR12" s="41"/>
      <c r="GFS12" s="41"/>
      <c r="GFT12" s="41"/>
      <c r="GFU12" s="41"/>
      <c r="GFV12" s="41"/>
      <c r="GFW12" s="41"/>
      <c r="GFX12" s="41"/>
      <c r="GFY12" s="41"/>
      <c r="GFZ12" s="41"/>
      <c r="GGA12" s="41"/>
      <c r="GGB12" s="41"/>
      <c r="GGC12" s="41"/>
      <c r="GGD12" s="41"/>
      <c r="GGE12" s="41"/>
      <c r="GGF12" s="41"/>
      <c r="GGG12" s="41"/>
      <c r="GGH12" s="41"/>
      <c r="GGI12" s="41"/>
      <c r="GGJ12" s="41"/>
      <c r="GGK12" s="41"/>
      <c r="GGL12" s="41"/>
      <c r="GGM12" s="41"/>
      <c r="GGN12" s="41"/>
      <c r="GGO12" s="41"/>
      <c r="GGP12" s="41"/>
      <c r="GGQ12" s="41"/>
      <c r="GGR12" s="41"/>
      <c r="GGS12" s="41"/>
      <c r="GGT12" s="41"/>
      <c r="GGU12" s="41"/>
      <c r="GGV12" s="41"/>
      <c r="GGW12" s="41"/>
      <c r="GGX12" s="41"/>
      <c r="GGY12" s="41"/>
      <c r="GGZ12" s="41"/>
      <c r="GHA12" s="41"/>
      <c r="GHB12" s="41"/>
      <c r="GHC12" s="41"/>
      <c r="GHD12" s="41"/>
      <c r="GHE12" s="41"/>
      <c r="GHF12" s="41"/>
      <c r="GHG12" s="41"/>
      <c r="GHH12" s="41"/>
      <c r="GHI12" s="41"/>
      <c r="GHJ12" s="41"/>
      <c r="GHK12" s="41"/>
      <c r="GHL12" s="41"/>
      <c r="GHM12" s="41"/>
      <c r="GHN12" s="41"/>
      <c r="GHO12" s="41"/>
      <c r="GHP12" s="41"/>
      <c r="GHQ12" s="41"/>
      <c r="GHR12" s="41"/>
      <c r="GHS12" s="41"/>
      <c r="GHT12" s="41"/>
      <c r="GHU12" s="41"/>
      <c r="GHV12" s="41"/>
      <c r="GHW12" s="41"/>
      <c r="GHX12" s="41"/>
      <c r="GHY12" s="41"/>
      <c r="GHZ12" s="41"/>
      <c r="GIA12" s="41"/>
      <c r="GIB12" s="41"/>
      <c r="GIC12" s="41"/>
      <c r="GID12" s="41"/>
      <c r="GIE12" s="41"/>
      <c r="GIF12" s="41"/>
      <c r="GIG12" s="41"/>
      <c r="GIH12" s="41"/>
      <c r="GII12" s="41"/>
      <c r="GIJ12" s="41"/>
      <c r="GIK12" s="41"/>
      <c r="GIL12" s="41"/>
      <c r="GIM12" s="41"/>
      <c r="GIN12" s="41"/>
      <c r="GIO12" s="41"/>
      <c r="GIP12" s="41"/>
      <c r="GIQ12" s="41"/>
      <c r="GIR12" s="41"/>
      <c r="GIS12" s="41"/>
      <c r="GIT12" s="41"/>
      <c r="GIU12" s="41"/>
      <c r="GIV12" s="41"/>
      <c r="GIW12" s="41"/>
      <c r="GIX12" s="41"/>
      <c r="GIY12" s="41"/>
      <c r="GIZ12" s="41"/>
      <c r="GJA12" s="41"/>
      <c r="GJB12" s="41"/>
      <c r="GJC12" s="41"/>
      <c r="GJD12" s="41"/>
      <c r="GJE12" s="41"/>
      <c r="GJF12" s="41"/>
      <c r="GJG12" s="41"/>
      <c r="GJH12" s="41"/>
      <c r="GJI12" s="41"/>
      <c r="GJJ12" s="41"/>
      <c r="GJK12" s="41"/>
      <c r="GJL12" s="41"/>
      <c r="GJM12" s="41"/>
      <c r="GJN12" s="41"/>
      <c r="GJO12" s="41"/>
      <c r="GJP12" s="41"/>
      <c r="GJQ12" s="41"/>
      <c r="GJR12" s="41"/>
      <c r="GJS12" s="41"/>
      <c r="GJT12" s="41"/>
      <c r="GJU12" s="41"/>
      <c r="GJV12" s="41"/>
      <c r="GJW12" s="41"/>
      <c r="GJX12" s="41"/>
      <c r="GJY12" s="41"/>
      <c r="GJZ12" s="41"/>
      <c r="GKA12" s="41"/>
      <c r="GKB12" s="41"/>
      <c r="GKC12" s="41"/>
      <c r="GKD12" s="41"/>
      <c r="GKE12" s="41"/>
      <c r="GKF12" s="41"/>
      <c r="GKG12" s="41"/>
      <c r="GKH12" s="41"/>
      <c r="GKI12" s="41"/>
      <c r="GKJ12" s="41"/>
      <c r="GKK12" s="41"/>
      <c r="GKL12" s="41"/>
      <c r="GKM12" s="41"/>
      <c r="GKN12" s="41"/>
      <c r="GKO12" s="41"/>
      <c r="GKP12" s="41"/>
      <c r="GKQ12" s="41"/>
      <c r="GKR12" s="41"/>
      <c r="GKS12" s="41"/>
      <c r="GKT12" s="41"/>
      <c r="GKU12" s="41"/>
      <c r="GKV12" s="41"/>
      <c r="GKW12" s="41"/>
      <c r="GKX12" s="41"/>
      <c r="GKY12" s="41"/>
      <c r="GKZ12" s="41"/>
      <c r="GLA12" s="41"/>
      <c r="GLB12" s="41"/>
      <c r="GLC12" s="41"/>
      <c r="GLD12" s="41"/>
      <c r="GLE12" s="41"/>
      <c r="GLF12" s="41"/>
      <c r="GLG12" s="41"/>
      <c r="GLH12" s="41"/>
      <c r="GLI12" s="41"/>
      <c r="GLJ12" s="41"/>
      <c r="GLK12" s="41"/>
      <c r="GLL12" s="41"/>
      <c r="GLM12" s="41"/>
      <c r="GLN12" s="41"/>
      <c r="GLO12" s="41"/>
      <c r="GLP12" s="41"/>
      <c r="GLQ12" s="41"/>
      <c r="GLR12" s="41"/>
      <c r="GLS12" s="41"/>
      <c r="GLT12" s="41"/>
      <c r="GLU12" s="41"/>
      <c r="GLV12" s="41"/>
      <c r="GLW12" s="41"/>
      <c r="GLX12" s="41"/>
      <c r="GLY12" s="41"/>
      <c r="GLZ12" s="41"/>
      <c r="GMA12" s="41"/>
      <c r="GMB12" s="41"/>
      <c r="GMC12" s="41"/>
      <c r="GMD12" s="41"/>
      <c r="GME12" s="41"/>
      <c r="GMF12" s="41"/>
      <c r="GMG12" s="41"/>
      <c r="GMH12" s="41"/>
      <c r="GMI12" s="41"/>
      <c r="GMJ12" s="41"/>
      <c r="GMK12" s="41"/>
      <c r="GML12" s="41"/>
      <c r="GMM12" s="41"/>
      <c r="GMN12" s="41"/>
      <c r="GMO12" s="41"/>
      <c r="GMP12" s="41"/>
      <c r="GMQ12" s="41"/>
      <c r="GMR12" s="41"/>
      <c r="GMS12" s="41"/>
      <c r="GMT12" s="41"/>
      <c r="GMU12" s="41"/>
      <c r="GMV12" s="41"/>
      <c r="GMW12" s="41"/>
      <c r="GMX12" s="41"/>
      <c r="GMY12" s="41"/>
      <c r="GMZ12" s="41"/>
      <c r="GNA12" s="41"/>
      <c r="GNB12" s="41"/>
      <c r="GNC12" s="41"/>
      <c r="GND12" s="41"/>
      <c r="GNE12" s="41"/>
      <c r="GNF12" s="41"/>
      <c r="GNG12" s="41"/>
      <c r="GNH12" s="41"/>
      <c r="GNI12" s="41"/>
      <c r="GNJ12" s="41"/>
      <c r="GNK12" s="41"/>
      <c r="GNL12" s="41"/>
      <c r="GNM12" s="41"/>
      <c r="GNN12" s="41"/>
      <c r="GNO12" s="41"/>
      <c r="GNP12" s="41"/>
      <c r="GNQ12" s="41"/>
      <c r="GNR12" s="41"/>
      <c r="GNS12" s="41"/>
      <c r="GNT12" s="41"/>
      <c r="GNU12" s="41"/>
      <c r="GNV12" s="41"/>
      <c r="GNW12" s="41"/>
      <c r="GNX12" s="41"/>
      <c r="GNY12" s="41"/>
      <c r="GNZ12" s="41"/>
      <c r="GOA12" s="41"/>
      <c r="GOB12" s="41"/>
      <c r="GOC12" s="41"/>
      <c r="GOD12" s="41"/>
      <c r="GOE12" s="41"/>
      <c r="GOF12" s="41"/>
      <c r="GOG12" s="41"/>
      <c r="GOH12" s="41"/>
      <c r="GOI12" s="41"/>
      <c r="GOJ12" s="41"/>
      <c r="GOK12" s="41"/>
      <c r="GOL12" s="41"/>
      <c r="GOM12" s="41"/>
      <c r="GON12" s="41"/>
      <c r="GOO12" s="41"/>
      <c r="GOP12" s="41"/>
      <c r="GOQ12" s="41"/>
      <c r="GOR12" s="41"/>
      <c r="GOS12" s="41"/>
      <c r="GOT12" s="41"/>
      <c r="GOU12" s="41"/>
      <c r="GOV12" s="41"/>
      <c r="GOW12" s="41"/>
      <c r="GOX12" s="41"/>
      <c r="GOY12" s="41"/>
      <c r="GOZ12" s="41"/>
      <c r="GPA12" s="41"/>
      <c r="GPB12" s="41"/>
      <c r="GPC12" s="41"/>
      <c r="GPD12" s="41"/>
      <c r="GPE12" s="41"/>
      <c r="GPF12" s="41"/>
      <c r="GPG12" s="41"/>
      <c r="GPH12" s="41"/>
      <c r="GPI12" s="41"/>
      <c r="GPJ12" s="41"/>
      <c r="GPK12" s="41"/>
      <c r="GPL12" s="41"/>
      <c r="GPM12" s="41"/>
      <c r="GPN12" s="41"/>
      <c r="GPO12" s="41"/>
      <c r="GPP12" s="41"/>
      <c r="GPQ12" s="41"/>
      <c r="GPR12" s="41"/>
      <c r="GPS12" s="41"/>
      <c r="GPT12" s="41"/>
      <c r="GPU12" s="41"/>
      <c r="GPV12" s="41"/>
      <c r="GPW12" s="41"/>
      <c r="GPX12" s="41"/>
      <c r="GPY12" s="41"/>
      <c r="GPZ12" s="41"/>
      <c r="GQA12" s="41"/>
      <c r="GQB12" s="41"/>
      <c r="GQC12" s="41"/>
      <c r="GQD12" s="41"/>
      <c r="GQE12" s="41"/>
      <c r="GQF12" s="41"/>
      <c r="GQG12" s="41"/>
      <c r="GQH12" s="41"/>
      <c r="GQI12" s="41"/>
      <c r="GQJ12" s="41"/>
      <c r="GQK12" s="41"/>
      <c r="GQL12" s="41"/>
      <c r="GQM12" s="41"/>
      <c r="GQN12" s="41"/>
      <c r="GQO12" s="41"/>
      <c r="GQP12" s="41"/>
      <c r="GQQ12" s="41"/>
      <c r="GQR12" s="41"/>
      <c r="GQS12" s="41"/>
      <c r="GQT12" s="41"/>
      <c r="GQU12" s="41"/>
      <c r="GQV12" s="41"/>
      <c r="GQW12" s="41"/>
      <c r="GQX12" s="41"/>
      <c r="GQY12" s="41"/>
      <c r="GQZ12" s="41"/>
      <c r="GRA12" s="41"/>
      <c r="GRB12" s="41"/>
      <c r="GRC12" s="41"/>
      <c r="GRD12" s="41"/>
      <c r="GRE12" s="41"/>
      <c r="GRF12" s="41"/>
      <c r="GRG12" s="41"/>
      <c r="GRH12" s="41"/>
      <c r="GRI12" s="41"/>
      <c r="GRJ12" s="41"/>
      <c r="GRK12" s="41"/>
      <c r="GRL12" s="41"/>
      <c r="GRM12" s="41"/>
      <c r="GRN12" s="41"/>
      <c r="GRO12" s="41"/>
      <c r="GRP12" s="41"/>
      <c r="GRQ12" s="41"/>
      <c r="GRR12" s="41"/>
      <c r="GRS12" s="41"/>
      <c r="GRT12" s="41"/>
      <c r="GRU12" s="41"/>
      <c r="GRV12" s="41"/>
      <c r="GRW12" s="41"/>
      <c r="GRX12" s="41"/>
      <c r="GRY12" s="41"/>
      <c r="GRZ12" s="41"/>
      <c r="GSA12" s="41"/>
      <c r="GSB12" s="41"/>
      <c r="GSC12" s="41"/>
      <c r="GSD12" s="41"/>
      <c r="GSE12" s="41"/>
      <c r="GSF12" s="41"/>
      <c r="GSG12" s="41"/>
      <c r="GSH12" s="41"/>
      <c r="GSI12" s="41"/>
      <c r="GSJ12" s="41"/>
      <c r="GSK12" s="41"/>
      <c r="GSL12" s="41"/>
      <c r="GSM12" s="41"/>
      <c r="GSN12" s="41"/>
      <c r="GSO12" s="41"/>
      <c r="GSP12" s="41"/>
      <c r="GSQ12" s="41"/>
      <c r="GSR12" s="41"/>
      <c r="GSS12" s="41"/>
      <c r="GST12" s="41"/>
      <c r="GSU12" s="41"/>
      <c r="GSV12" s="41"/>
      <c r="GSW12" s="41"/>
      <c r="GSX12" s="41"/>
      <c r="GSY12" s="41"/>
      <c r="GSZ12" s="41"/>
      <c r="GTA12" s="41"/>
      <c r="GTB12" s="41"/>
      <c r="GTC12" s="41"/>
      <c r="GTD12" s="41"/>
      <c r="GTE12" s="41"/>
      <c r="GTF12" s="41"/>
      <c r="GTG12" s="41"/>
      <c r="GTH12" s="41"/>
      <c r="GTI12" s="41"/>
      <c r="GTJ12" s="41"/>
      <c r="GTK12" s="41"/>
      <c r="GTL12" s="41"/>
      <c r="GTM12" s="41"/>
      <c r="GTN12" s="41"/>
      <c r="GTO12" s="41"/>
      <c r="GTP12" s="41"/>
      <c r="GTQ12" s="41"/>
      <c r="GTR12" s="41"/>
      <c r="GTS12" s="41"/>
      <c r="GTT12" s="41"/>
      <c r="GTU12" s="41"/>
      <c r="GTV12" s="41"/>
      <c r="GTW12" s="41"/>
      <c r="GTX12" s="41"/>
      <c r="GTY12" s="41"/>
      <c r="GTZ12" s="41"/>
      <c r="GUA12" s="41"/>
      <c r="GUB12" s="41"/>
      <c r="GUC12" s="41"/>
      <c r="GUD12" s="41"/>
      <c r="GUE12" s="41"/>
      <c r="GUF12" s="41"/>
      <c r="GUG12" s="41"/>
      <c r="GUH12" s="41"/>
      <c r="GUI12" s="41"/>
      <c r="GUJ12" s="41"/>
      <c r="GUK12" s="41"/>
      <c r="GUL12" s="41"/>
      <c r="GUM12" s="41"/>
      <c r="GUN12" s="41"/>
      <c r="GUO12" s="41"/>
      <c r="GUP12" s="41"/>
      <c r="GUQ12" s="41"/>
      <c r="GUR12" s="41"/>
      <c r="GUS12" s="41"/>
      <c r="GUT12" s="41"/>
      <c r="GUU12" s="41"/>
      <c r="GUV12" s="41"/>
      <c r="GUW12" s="41"/>
      <c r="GUX12" s="41"/>
      <c r="GUY12" s="41"/>
      <c r="GUZ12" s="41"/>
      <c r="GVA12" s="41"/>
      <c r="GVB12" s="41"/>
      <c r="GVC12" s="41"/>
      <c r="GVD12" s="41"/>
      <c r="GVE12" s="41"/>
      <c r="GVF12" s="41"/>
      <c r="GVG12" s="41"/>
      <c r="GVH12" s="41"/>
      <c r="GVI12" s="41"/>
      <c r="GVJ12" s="41"/>
      <c r="GVK12" s="41"/>
      <c r="GVL12" s="41"/>
      <c r="GVM12" s="41"/>
      <c r="GVN12" s="41"/>
      <c r="GVO12" s="41"/>
      <c r="GVP12" s="41"/>
      <c r="GVQ12" s="41"/>
      <c r="GVR12" s="41"/>
      <c r="GVS12" s="41"/>
      <c r="GVT12" s="41"/>
      <c r="GVU12" s="41"/>
      <c r="GVV12" s="41"/>
      <c r="GVW12" s="41"/>
      <c r="GVX12" s="41"/>
      <c r="GVY12" s="41"/>
      <c r="GVZ12" s="41"/>
      <c r="GWA12" s="41"/>
      <c r="GWB12" s="41"/>
      <c r="GWC12" s="41"/>
      <c r="GWD12" s="41"/>
      <c r="GWE12" s="41"/>
      <c r="GWF12" s="41"/>
      <c r="GWG12" s="41"/>
      <c r="GWH12" s="41"/>
      <c r="GWI12" s="41"/>
      <c r="GWJ12" s="41"/>
      <c r="GWK12" s="41"/>
      <c r="GWL12" s="41"/>
      <c r="GWM12" s="41"/>
      <c r="GWN12" s="41"/>
      <c r="GWO12" s="41"/>
      <c r="GWP12" s="41"/>
      <c r="GWQ12" s="41"/>
      <c r="GWR12" s="41"/>
      <c r="GWS12" s="41"/>
      <c r="GWT12" s="41"/>
      <c r="GWU12" s="41"/>
      <c r="GWV12" s="41"/>
      <c r="GWW12" s="41"/>
      <c r="GWX12" s="41"/>
      <c r="GWY12" s="41"/>
      <c r="GWZ12" s="41"/>
      <c r="GXA12" s="41"/>
      <c r="GXB12" s="41"/>
      <c r="GXC12" s="41"/>
      <c r="GXD12" s="41"/>
      <c r="GXE12" s="41"/>
      <c r="GXF12" s="41"/>
      <c r="GXG12" s="41"/>
      <c r="GXH12" s="41"/>
      <c r="GXI12" s="41"/>
      <c r="GXJ12" s="41"/>
      <c r="GXK12" s="41"/>
      <c r="GXL12" s="41"/>
      <c r="GXM12" s="41"/>
      <c r="GXN12" s="41"/>
      <c r="GXO12" s="41"/>
      <c r="GXP12" s="41"/>
      <c r="GXQ12" s="41"/>
      <c r="GXR12" s="41"/>
      <c r="GXS12" s="41"/>
      <c r="GXT12" s="41"/>
      <c r="GXU12" s="41"/>
      <c r="GXV12" s="41"/>
      <c r="GXW12" s="41"/>
      <c r="GXX12" s="41"/>
      <c r="GXY12" s="41"/>
      <c r="GXZ12" s="41"/>
      <c r="GYA12" s="41"/>
      <c r="GYB12" s="41"/>
      <c r="GYC12" s="41"/>
      <c r="GYD12" s="41"/>
      <c r="GYE12" s="41"/>
      <c r="GYF12" s="41"/>
      <c r="GYG12" s="41"/>
      <c r="GYH12" s="41"/>
      <c r="GYI12" s="41"/>
      <c r="GYJ12" s="41"/>
      <c r="GYK12" s="41"/>
      <c r="GYL12" s="41"/>
      <c r="GYM12" s="41"/>
      <c r="GYN12" s="41"/>
      <c r="GYO12" s="41"/>
      <c r="GYP12" s="41"/>
      <c r="GYQ12" s="41"/>
      <c r="GYR12" s="41"/>
      <c r="GYS12" s="41"/>
      <c r="GYT12" s="41"/>
      <c r="GYU12" s="41"/>
      <c r="GYV12" s="41"/>
      <c r="GYW12" s="41"/>
      <c r="GYX12" s="41"/>
      <c r="GYY12" s="41"/>
      <c r="GYZ12" s="41"/>
      <c r="GZA12" s="41"/>
      <c r="GZB12" s="41"/>
      <c r="GZC12" s="41"/>
      <c r="GZD12" s="41"/>
      <c r="GZE12" s="41"/>
      <c r="GZF12" s="41"/>
      <c r="GZG12" s="41"/>
      <c r="GZH12" s="41"/>
      <c r="GZI12" s="41"/>
      <c r="GZJ12" s="41"/>
      <c r="GZK12" s="41"/>
      <c r="GZL12" s="41"/>
      <c r="GZM12" s="41"/>
      <c r="GZN12" s="41"/>
      <c r="GZO12" s="41"/>
      <c r="GZP12" s="41"/>
      <c r="GZQ12" s="41"/>
      <c r="GZR12" s="41"/>
      <c r="GZS12" s="41"/>
      <c r="GZT12" s="41"/>
      <c r="GZU12" s="41"/>
      <c r="GZV12" s="41"/>
      <c r="GZW12" s="41"/>
      <c r="GZX12" s="41"/>
      <c r="GZY12" s="41"/>
      <c r="GZZ12" s="41"/>
      <c r="HAA12" s="41"/>
      <c r="HAB12" s="41"/>
      <c r="HAC12" s="41"/>
      <c r="HAD12" s="41"/>
      <c r="HAE12" s="41"/>
      <c r="HAF12" s="41"/>
      <c r="HAG12" s="41"/>
      <c r="HAH12" s="41"/>
      <c r="HAI12" s="41"/>
      <c r="HAJ12" s="41"/>
      <c r="HAK12" s="41"/>
      <c r="HAL12" s="41"/>
      <c r="HAM12" s="41"/>
      <c r="HAN12" s="41"/>
      <c r="HAO12" s="41"/>
      <c r="HAP12" s="41"/>
      <c r="HAQ12" s="41"/>
      <c r="HAR12" s="41"/>
      <c r="HAS12" s="41"/>
      <c r="HAT12" s="41"/>
      <c r="HAU12" s="41"/>
      <c r="HAV12" s="41"/>
      <c r="HAW12" s="41"/>
      <c r="HAX12" s="41"/>
      <c r="HAY12" s="41"/>
      <c r="HAZ12" s="41"/>
      <c r="HBA12" s="41"/>
      <c r="HBB12" s="41"/>
      <c r="HBC12" s="41"/>
      <c r="HBD12" s="41"/>
      <c r="HBE12" s="41"/>
      <c r="HBF12" s="41"/>
      <c r="HBG12" s="41"/>
      <c r="HBH12" s="41"/>
      <c r="HBI12" s="41"/>
      <c r="HBJ12" s="41"/>
      <c r="HBK12" s="41"/>
      <c r="HBL12" s="41"/>
      <c r="HBM12" s="41"/>
      <c r="HBN12" s="41"/>
      <c r="HBO12" s="41"/>
      <c r="HBP12" s="41"/>
      <c r="HBQ12" s="41"/>
      <c r="HBR12" s="41"/>
      <c r="HBS12" s="41"/>
      <c r="HBT12" s="41"/>
      <c r="HBU12" s="41"/>
      <c r="HBV12" s="41"/>
      <c r="HBW12" s="41"/>
      <c r="HBX12" s="41"/>
      <c r="HBY12" s="41"/>
      <c r="HBZ12" s="41"/>
      <c r="HCA12" s="41"/>
      <c r="HCB12" s="41"/>
      <c r="HCC12" s="41"/>
      <c r="HCD12" s="41"/>
      <c r="HCE12" s="41"/>
      <c r="HCF12" s="41"/>
      <c r="HCG12" s="41"/>
      <c r="HCH12" s="41"/>
      <c r="HCI12" s="41"/>
      <c r="HCJ12" s="41"/>
      <c r="HCK12" s="41"/>
      <c r="HCL12" s="41"/>
      <c r="HCM12" s="41"/>
      <c r="HCN12" s="41"/>
      <c r="HCO12" s="41"/>
      <c r="HCP12" s="41"/>
      <c r="HCQ12" s="41"/>
      <c r="HCR12" s="41"/>
      <c r="HCS12" s="41"/>
      <c r="HCT12" s="41"/>
      <c r="HCU12" s="41"/>
      <c r="HCV12" s="41"/>
      <c r="HCW12" s="41"/>
      <c r="HCX12" s="41"/>
      <c r="HCY12" s="41"/>
      <c r="HCZ12" s="41"/>
      <c r="HDA12" s="41"/>
      <c r="HDB12" s="41"/>
      <c r="HDC12" s="41"/>
      <c r="HDD12" s="41"/>
      <c r="HDE12" s="41"/>
      <c r="HDF12" s="41"/>
      <c r="HDG12" s="41"/>
      <c r="HDH12" s="41"/>
      <c r="HDI12" s="41"/>
      <c r="HDJ12" s="41"/>
      <c r="HDK12" s="41"/>
      <c r="HDL12" s="41"/>
      <c r="HDM12" s="41"/>
      <c r="HDN12" s="41"/>
      <c r="HDO12" s="41"/>
      <c r="HDP12" s="41"/>
      <c r="HDQ12" s="41"/>
      <c r="HDR12" s="41"/>
      <c r="HDS12" s="41"/>
      <c r="HDT12" s="41"/>
      <c r="HDU12" s="41"/>
      <c r="HDV12" s="41"/>
      <c r="HDW12" s="41"/>
      <c r="HDX12" s="41"/>
      <c r="HDY12" s="41"/>
      <c r="HDZ12" s="41"/>
      <c r="HEA12" s="41"/>
      <c r="HEB12" s="41"/>
      <c r="HEC12" s="41"/>
      <c r="HED12" s="41"/>
      <c r="HEE12" s="41"/>
      <c r="HEF12" s="41"/>
      <c r="HEG12" s="41"/>
      <c r="HEH12" s="41"/>
      <c r="HEI12" s="41"/>
      <c r="HEJ12" s="41"/>
      <c r="HEK12" s="41"/>
      <c r="HEL12" s="41"/>
      <c r="HEM12" s="41"/>
      <c r="HEN12" s="41"/>
      <c r="HEO12" s="41"/>
      <c r="HEP12" s="41"/>
      <c r="HEQ12" s="41"/>
      <c r="HER12" s="41"/>
      <c r="HES12" s="41"/>
      <c r="HET12" s="41"/>
      <c r="HEU12" s="41"/>
      <c r="HEV12" s="41"/>
      <c r="HEW12" s="41"/>
      <c r="HEX12" s="41"/>
      <c r="HEY12" s="41"/>
      <c r="HEZ12" s="41"/>
      <c r="HFA12" s="41"/>
      <c r="HFB12" s="41"/>
      <c r="HFC12" s="41"/>
      <c r="HFD12" s="41"/>
      <c r="HFE12" s="41"/>
      <c r="HFF12" s="41"/>
      <c r="HFG12" s="41"/>
      <c r="HFH12" s="41"/>
      <c r="HFI12" s="41"/>
      <c r="HFJ12" s="41"/>
      <c r="HFK12" s="41"/>
      <c r="HFL12" s="41"/>
      <c r="HFM12" s="41"/>
      <c r="HFN12" s="41"/>
      <c r="HFO12" s="41"/>
      <c r="HFP12" s="41"/>
      <c r="HFQ12" s="41"/>
      <c r="HFR12" s="41"/>
      <c r="HFS12" s="41"/>
      <c r="HFT12" s="41"/>
      <c r="HFU12" s="41"/>
      <c r="HFV12" s="41"/>
      <c r="HFW12" s="41"/>
      <c r="HFX12" s="41"/>
      <c r="HFY12" s="41"/>
      <c r="HFZ12" s="41"/>
      <c r="HGA12" s="41"/>
      <c r="HGB12" s="41"/>
      <c r="HGC12" s="41"/>
      <c r="HGD12" s="41"/>
      <c r="HGE12" s="41"/>
      <c r="HGF12" s="41"/>
      <c r="HGG12" s="41"/>
      <c r="HGH12" s="41"/>
      <c r="HGI12" s="41"/>
      <c r="HGJ12" s="41"/>
      <c r="HGK12" s="41"/>
      <c r="HGL12" s="41"/>
      <c r="HGM12" s="41"/>
      <c r="HGN12" s="41"/>
      <c r="HGO12" s="41"/>
      <c r="HGP12" s="41"/>
      <c r="HGQ12" s="41"/>
      <c r="HGR12" s="41"/>
      <c r="HGS12" s="41"/>
      <c r="HGT12" s="41"/>
      <c r="HGU12" s="41"/>
      <c r="HGV12" s="41"/>
      <c r="HGW12" s="41"/>
      <c r="HGX12" s="41"/>
      <c r="HGY12" s="41"/>
      <c r="HGZ12" s="41"/>
      <c r="HHA12" s="41"/>
      <c r="HHB12" s="41"/>
      <c r="HHC12" s="41"/>
      <c r="HHD12" s="41"/>
      <c r="HHE12" s="41"/>
      <c r="HHF12" s="41"/>
      <c r="HHG12" s="41"/>
      <c r="HHH12" s="41"/>
      <c r="HHI12" s="41"/>
      <c r="HHJ12" s="41"/>
      <c r="HHK12" s="41"/>
      <c r="HHL12" s="41"/>
      <c r="HHM12" s="41"/>
      <c r="HHN12" s="41"/>
      <c r="HHO12" s="41"/>
      <c r="HHP12" s="41"/>
      <c r="HHQ12" s="41"/>
      <c r="HHR12" s="41"/>
      <c r="HHS12" s="41"/>
      <c r="HHT12" s="41"/>
      <c r="HHU12" s="41"/>
      <c r="HHV12" s="41"/>
      <c r="HHW12" s="41"/>
      <c r="HHX12" s="41"/>
      <c r="HHY12" s="41"/>
      <c r="HHZ12" s="41"/>
      <c r="HIA12" s="41"/>
      <c r="HIB12" s="41"/>
      <c r="HIC12" s="41"/>
      <c r="HID12" s="41"/>
      <c r="HIE12" s="41"/>
      <c r="HIF12" s="41"/>
      <c r="HIG12" s="41"/>
      <c r="HIH12" s="41"/>
      <c r="HII12" s="41"/>
      <c r="HIJ12" s="41"/>
      <c r="HIK12" s="41"/>
      <c r="HIL12" s="41"/>
      <c r="HIM12" s="41"/>
      <c r="HIN12" s="41"/>
      <c r="HIO12" s="41"/>
      <c r="HIP12" s="41"/>
      <c r="HIQ12" s="41"/>
      <c r="HIR12" s="41"/>
      <c r="HIS12" s="41"/>
      <c r="HIT12" s="41"/>
      <c r="HIU12" s="41"/>
      <c r="HIV12" s="41"/>
      <c r="HIW12" s="41"/>
      <c r="HIX12" s="41"/>
      <c r="HIY12" s="41"/>
      <c r="HIZ12" s="41"/>
      <c r="HJA12" s="41"/>
      <c r="HJB12" s="41"/>
      <c r="HJC12" s="41"/>
      <c r="HJD12" s="41"/>
      <c r="HJE12" s="41"/>
      <c r="HJF12" s="41"/>
      <c r="HJG12" s="41"/>
      <c r="HJH12" s="41"/>
      <c r="HJI12" s="41"/>
      <c r="HJJ12" s="41"/>
      <c r="HJK12" s="41"/>
      <c r="HJL12" s="41"/>
      <c r="HJM12" s="41"/>
      <c r="HJN12" s="41"/>
      <c r="HJO12" s="41"/>
      <c r="HJP12" s="41"/>
      <c r="HJQ12" s="41"/>
      <c r="HJR12" s="41"/>
      <c r="HJS12" s="41"/>
      <c r="HJT12" s="41"/>
      <c r="HJU12" s="41"/>
      <c r="HJV12" s="41"/>
      <c r="HJW12" s="41"/>
      <c r="HJX12" s="41"/>
      <c r="HJY12" s="41"/>
      <c r="HJZ12" s="41"/>
      <c r="HKA12" s="41"/>
      <c r="HKB12" s="41"/>
      <c r="HKC12" s="41"/>
      <c r="HKD12" s="41"/>
      <c r="HKE12" s="41"/>
      <c r="HKF12" s="41"/>
      <c r="HKG12" s="41"/>
      <c r="HKH12" s="41"/>
      <c r="HKI12" s="41"/>
      <c r="HKJ12" s="41"/>
      <c r="HKK12" s="41"/>
      <c r="HKL12" s="41"/>
      <c r="HKM12" s="41"/>
      <c r="HKN12" s="41"/>
      <c r="HKO12" s="41"/>
      <c r="HKP12" s="41"/>
      <c r="HKQ12" s="41"/>
      <c r="HKR12" s="41"/>
      <c r="HKS12" s="41"/>
      <c r="HKT12" s="41"/>
      <c r="HKU12" s="41"/>
      <c r="HKV12" s="41"/>
      <c r="HKW12" s="41"/>
      <c r="HKX12" s="41"/>
      <c r="HKY12" s="41"/>
      <c r="HKZ12" s="41"/>
      <c r="HLA12" s="41"/>
      <c r="HLB12" s="41"/>
      <c r="HLC12" s="41"/>
      <c r="HLD12" s="41"/>
      <c r="HLE12" s="41"/>
      <c r="HLF12" s="41"/>
      <c r="HLG12" s="41"/>
      <c r="HLH12" s="41"/>
      <c r="HLI12" s="41"/>
      <c r="HLJ12" s="41"/>
      <c r="HLK12" s="41"/>
      <c r="HLL12" s="41"/>
      <c r="HLM12" s="41"/>
      <c r="HLN12" s="41"/>
      <c r="HLO12" s="41"/>
      <c r="HLP12" s="41"/>
      <c r="HLQ12" s="41"/>
      <c r="HLR12" s="41"/>
      <c r="HLS12" s="41"/>
      <c r="HLT12" s="41"/>
      <c r="HLU12" s="41"/>
      <c r="HLV12" s="41"/>
      <c r="HLW12" s="41"/>
      <c r="HLX12" s="41"/>
      <c r="HLY12" s="41"/>
      <c r="HLZ12" s="41"/>
      <c r="HMA12" s="41"/>
      <c r="HMB12" s="41"/>
      <c r="HMC12" s="41"/>
      <c r="HMD12" s="41"/>
      <c r="HME12" s="41"/>
      <c r="HMF12" s="41"/>
      <c r="HMG12" s="41"/>
      <c r="HMH12" s="41"/>
      <c r="HMI12" s="41"/>
      <c r="HMJ12" s="41"/>
      <c r="HMK12" s="41"/>
      <c r="HML12" s="41"/>
      <c r="HMM12" s="41"/>
      <c r="HMN12" s="41"/>
      <c r="HMO12" s="41"/>
      <c r="HMP12" s="41"/>
      <c r="HMQ12" s="41"/>
      <c r="HMR12" s="41"/>
      <c r="HMS12" s="41"/>
      <c r="HMT12" s="41"/>
      <c r="HMU12" s="41"/>
      <c r="HMV12" s="41"/>
      <c r="HMW12" s="41"/>
      <c r="HMX12" s="41"/>
      <c r="HMY12" s="41"/>
      <c r="HMZ12" s="41"/>
      <c r="HNA12" s="41"/>
      <c r="HNB12" s="41"/>
      <c r="HNC12" s="41"/>
      <c r="HND12" s="41"/>
      <c r="HNE12" s="41"/>
      <c r="HNF12" s="41"/>
      <c r="HNG12" s="41"/>
      <c r="HNH12" s="41"/>
      <c r="HNI12" s="41"/>
      <c r="HNJ12" s="41"/>
      <c r="HNK12" s="41"/>
      <c r="HNL12" s="41"/>
      <c r="HNM12" s="41"/>
      <c r="HNN12" s="41"/>
      <c r="HNO12" s="41"/>
      <c r="HNP12" s="41"/>
      <c r="HNQ12" s="41"/>
      <c r="HNR12" s="41"/>
      <c r="HNS12" s="41"/>
      <c r="HNT12" s="41"/>
      <c r="HNU12" s="41"/>
      <c r="HNV12" s="41"/>
      <c r="HNW12" s="41"/>
      <c r="HNX12" s="41"/>
      <c r="HNY12" s="41"/>
      <c r="HNZ12" s="41"/>
      <c r="HOA12" s="41"/>
      <c r="HOB12" s="41"/>
      <c r="HOC12" s="41"/>
      <c r="HOD12" s="41"/>
      <c r="HOE12" s="41"/>
      <c r="HOF12" s="41"/>
      <c r="HOG12" s="41"/>
      <c r="HOH12" s="41"/>
      <c r="HOI12" s="41"/>
      <c r="HOJ12" s="41"/>
      <c r="HOK12" s="41"/>
      <c r="HOL12" s="41"/>
      <c r="HOM12" s="41"/>
      <c r="HON12" s="41"/>
      <c r="HOO12" s="41"/>
      <c r="HOP12" s="41"/>
      <c r="HOQ12" s="41"/>
      <c r="HOR12" s="41"/>
      <c r="HOS12" s="41"/>
      <c r="HOT12" s="41"/>
      <c r="HOU12" s="41"/>
      <c r="HOV12" s="41"/>
      <c r="HOW12" s="41"/>
      <c r="HOX12" s="41"/>
      <c r="HOY12" s="41"/>
      <c r="HOZ12" s="41"/>
      <c r="HPA12" s="41"/>
      <c r="HPB12" s="41"/>
      <c r="HPC12" s="41"/>
      <c r="HPD12" s="41"/>
      <c r="HPE12" s="41"/>
      <c r="HPF12" s="41"/>
      <c r="HPG12" s="41"/>
      <c r="HPH12" s="41"/>
      <c r="HPI12" s="41"/>
      <c r="HPJ12" s="41"/>
      <c r="HPK12" s="41"/>
      <c r="HPL12" s="41"/>
      <c r="HPM12" s="41"/>
      <c r="HPN12" s="41"/>
      <c r="HPO12" s="41"/>
      <c r="HPP12" s="41"/>
      <c r="HPQ12" s="41"/>
      <c r="HPR12" s="41"/>
      <c r="HPS12" s="41"/>
      <c r="HPT12" s="41"/>
      <c r="HPU12" s="41"/>
      <c r="HPV12" s="41"/>
      <c r="HPW12" s="41"/>
      <c r="HPX12" s="41"/>
      <c r="HPY12" s="41"/>
      <c r="HPZ12" s="41"/>
      <c r="HQA12" s="41"/>
      <c r="HQB12" s="41"/>
      <c r="HQC12" s="41"/>
      <c r="HQD12" s="41"/>
      <c r="HQE12" s="41"/>
      <c r="HQF12" s="41"/>
      <c r="HQG12" s="41"/>
      <c r="HQH12" s="41"/>
      <c r="HQI12" s="41"/>
      <c r="HQJ12" s="41"/>
      <c r="HQK12" s="41"/>
      <c r="HQL12" s="41"/>
      <c r="HQM12" s="41"/>
      <c r="HQN12" s="41"/>
      <c r="HQO12" s="41"/>
      <c r="HQP12" s="41"/>
      <c r="HQQ12" s="41"/>
      <c r="HQR12" s="41"/>
      <c r="HQS12" s="41"/>
      <c r="HQT12" s="41"/>
      <c r="HQU12" s="41"/>
      <c r="HQV12" s="41"/>
      <c r="HQW12" s="41"/>
      <c r="HQX12" s="41"/>
      <c r="HQY12" s="41"/>
      <c r="HQZ12" s="41"/>
      <c r="HRA12" s="41"/>
      <c r="HRB12" s="41"/>
      <c r="HRC12" s="41"/>
      <c r="HRD12" s="41"/>
      <c r="HRE12" s="41"/>
      <c r="HRF12" s="41"/>
      <c r="HRG12" s="41"/>
      <c r="HRH12" s="41"/>
      <c r="HRI12" s="41"/>
      <c r="HRJ12" s="41"/>
      <c r="HRK12" s="41"/>
      <c r="HRL12" s="41"/>
      <c r="HRM12" s="41"/>
      <c r="HRN12" s="41"/>
      <c r="HRO12" s="41"/>
      <c r="HRP12" s="41"/>
      <c r="HRQ12" s="41"/>
      <c r="HRR12" s="41"/>
      <c r="HRS12" s="41"/>
      <c r="HRT12" s="41"/>
      <c r="HRU12" s="41"/>
      <c r="HRV12" s="41"/>
      <c r="HRW12" s="41"/>
      <c r="HRX12" s="41"/>
      <c r="HRY12" s="41"/>
      <c r="HRZ12" s="41"/>
      <c r="HSA12" s="41"/>
      <c r="HSB12" s="41"/>
      <c r="HSC12" s="41"/>
      <c r="HSD12" s="41"/>
      <c r="HSE12" s="41"/>
      <c r="HSF12" s="41"/>
      <c r="HSG12" s="41"/>
      <c r="HSH12" s="41"/>
      <c r="HSI12" s="41"/>
      <c r="HSJ12" s="41"/>
      <c r="HSK12" s="41"/>
      <c r="HSL12" s="41"/>
      <c r="HSM12" s="41"/>
      <c r="HSN12" s="41"/>
      <c r="HSO12" s="41"/>
      <c r="HSP12" s="41"/>
      <c r="HSQ12" s="41"/>
      <c r="HSR12" s="41"/>
      <c r="HSS12" s="41"/>
      <c r="HST12" s="41"/>
      <c r="HSU12" s="41"/>
      <c r="HSV12" s="41"/>
      <c r="HSW12" s="41"/>
      <c r="HSX12" s="41"/>
      <c r="HSY12" s="41"/>
      <c r="HSZ12" s="41"/>
      <c r="HTA12" s="41"/>
      <c r="HTB12" s="41"/>
      <c r="HTC12" s="41"/>
      <c r="HTD12" s="41"/>
      <c r="HTE12" s="41"/>
      <c r="HTF12" s="41"/>
      <c r="HTG12" s="41"/>
      <c r="HTH12" s="41"/>
      <c r="HTI12" s="41"/>
      <c r="HTJ12" s="41"/>
      <c r="HTK12" s="41"/>
      <c r="HTL12" s="41"/>
      <c r="HTM12" s="41"/>
      <c r="HTN12" s="41"/>
      <c r="HTO12" s="41"/>
      <c r="HTP12" s="41"/>
      <c r="HTQ12" s="41"/>
      <c r="HTR12" s="41"/>
      <c r="HTS12" s="41"/>
      <c r="HTT12" s="41"/>
      <c r="HTU12" s="41"/>
      <c r="HTV12" s="41"/>
      <c r="HTW12" s="41"/>
      <c r="HTX12" s="41"/>
      <c r="HTY12" s="41"/>
      <c r="HTZ12" s="41"/>
      <c r="HUA12" s="41"/>
      <c r="HUB12" s="41"/>
      <c r="HUC12" s="41"/>
      <c r="HUD12" s="41"/>
      <c r="HUE12" s="41"/>
      <c r="HUF12" s="41"/>
      <c r="HUG12" s="41"/>
      <c r="HUH12" s="41"/>
      <c r="HUI12" s="41"/>
      <c r="HUJ12" s="41"/>
      <c r="HUK12" s="41"/>
      <c r="HUL12" s="41"/>
      <c r="HUM12" s="41"/>
      <c r="HUN12" s="41"/>
      <c r="HUO12" s="41"/>
      <c r="HUP12" s="41"/>
      <c r="HUQ12" s="41"/>
      <c r="HUR12" s="41"/>
      <c r="HUS12" s="41"/>
      <c r="HUT12" s="41"/>
      <c r="HUU12" s="41"/>
      <c r="HUV12" s="41"/>
      <c r="HUW12" s="41"/>
      <c r="HUX12" s="41"/>
      <c r="HUY12" s="41"/>
      <c r="HUZ12" s="41"/>
      <c r="HVA12" s="41"/>
      <c r="HVB12" s="41"/>
      <c r="HVC12" s="41"/>
      <c r="HVD12" s="41"/>
      <c r="HVE12" s="41"/>
      <c r="HVF12" s="41"/>
      <c r="HVG12" s="41"/>
      <c r="HVH12" s="41"/>
      <c r="HVI12" s="41"/>
      <c r="HVJ12" s="41"/>
      <c r="HVK12" s="41"/>
      <c r="HVL12" s="41"/>
      <c r="HVM12" s="41"/>
      <c r="HVN12" s="41"/>
      <c r="HVO12" s="41"/>
      <c r="HVP12" s="41"/>
      <c r="HVQ12" s="41"/>
      <c r="HVR12" s="41"/>
      <c r="HVS12" s="41"/>
      <c r="HVT12" s="41"/>
      <c r="HVU12" s="41"/>
      <c r="HVV12" s="41"/>
      <c r="HVW12" s="41"/>
      <c r="HVX12" s="41"/>
      <c r="HVY12" s="41"/>
      <c r="HVZ12" s="41"/>
      <c r="HWA12" s="41"/>
      <c r="HWB12" s="41"/>
      <c r="HWC12" s="41"/>
      <c r="HWD12" s="41"/>
      <c r="HWE12" s="41"/>
      <c r="HWF12" s="41"/>
      <c r="HWG12" s="41"/>
      <c r="HWH12" s="41"/>
      <c r="HWI12" s="41"/>
      <c r="HWJ12" s="41"/>
      <c r="HWK12" s="41"/>
      <c r="HWL12" s="41"/>
      <c r="HWM12" s="41"/>
      <c r="HWN12" s="41"/>
      <c r="HWO12" s="41"/>
      <c r="HWP12" s="41"/>
      <c r="HWQ12" s="41"/>
      <c r="HWR12" s="41"/>
      <c r="HWS12" s="41"/>
      <c r="HWT12" s="41"/>
      <c r="HWU12" s="41"/>
      <c r="HWV12" s="41"/>
      <c r="HWW12" s="41"/>
      <c r="HWX12" s="41"/>
      <c r="HWY12" s="41"/>
      <c r="HWZ12" s="41"/>
      <c r="HXA12" s="41"/>
      <c r="HXB12" s="41"/>
      <c r="HXC12" s="41"/>
      <c r="HXD12" s="41"/>
      <c r="HXE12" s="41"/>
      <c r="HXF12" s="41"/>
      <c r="HXG12" s="41"/>
      <c r="HXH12" s="41"/>
      <c r="HXI12" s="41"/>
      <c r="HXJ12" s="41"/>
      <c r="HXK12" s="41"/>
      <c r="HXL12" s="41"/>
      <c r="HXM12" s="41"/>
      <c r="HXN12" s="41"/>
      <c r="HXO12" s="41"/>
      <c r="HXP12" s="41"/>
      <c r="HXQ12" s="41"/>
      <c r="HXR12" s="41"/>
      <c r="HXS12" s="41"/>
      <c r="HXT12" s="41"/>
      <c r="HXU12" s="41"/>
      <c r="HXV12" s="41"/>
      <c r="HXW12" s="41"/>
      <c r="HXX12" s="41"/>
      <c r="HXY12" s="41"/>
      <c r="HXZ12" s="41"/>
      <c r="HYA12" s="41"/>
      <c r="HYB12" s="41"/>
      <c r="HYC12" s="41"/>
      <c r="HYD12" s="41"/>
      <c r="HYE12" s="41"/>
      <c r="HYF12" s="41"/>
      <c r="HYG12" s="41"/>
      <c r="HYH12" s="41"/>
      <c r="HYI12" s="41"/>
      <c r="HYJ12" s="41"/>
      <c r="HYK12" s="41"/>
      <c r="HYL12" s="41"/>
      <c r="HYM12" s="41"/>
      <c r="HYN12" s="41"/>
      <c r="HYO12" s="41"/>
      <c r="HYP12" s="41"/>
      <c r="HYQ12" s="41"/>
      <c r="HYR12" s="41"/>
      <c r="HYS12" s="41"/>
      <c r="HYT12" s="41"/>
      <c r="HYU12" s="41"/>
      <c r="HYV12" s="41"/>
      <c r="HYW12" s="41"/>
      <c r="HYX12" s="41"/>
      <c r="HYY12" s="41"/>
      <c r="HYZ12" s="41"/>
      <c r="HZA12" s="41"/>
      <c r="HZB12" s="41"/>
      <c r="HZC12" s="41"/>
      <c r="HZD12" s="41"/>
      <c r="HZE12" s="41"/>
      <c r="HZF12" s="41"/>
      <c r="HZG12" s="41"/>
      <c r="HZH12" s="41"/>
      <c r="HZI12" s="41"/>
      <c r="HZJ12" s="41"/>
      <c r="HZK12" s="41"/>
      <c r="HZL12" s="41"/>
      <c r="HZM12" s="41"/>
      <c r="HZN12" s="41"/>
      <c r="HZO12" s="41"/>
      <c r="HZP12" s="41"/>
      <c r="HZQ12" s="41"/>
      <c r="HZR12" s="41"/>
      <c r="HZS12" s="41"/>
      <c r="HZT12" s="41"/>
      <c r="HZU12" s="41"/>
      <c r="HZV12" s="41"/>
      <c r="HZW12" s="41"/>
      <c r="HZX12" s="41"/>
      <c r="HZY12" s="41"/>
      <c r="HZZ12" s="41"/>
      <c r="IAA12" s="41"/>
      <c r="IAB12" s="41"/>
      <c r="IAC12" s="41"/>
      <c r="IAD12" s="41"/>
      <c r="IAE12" s="41"/>
      <c r="IAF12" s="41"/>
      <c r="IAG12" s="41"/>
      <c r="IAH12" s="41"/>
      <c r="IAI12" s="41"/>
      <c r="IAJ12" s="41"/>
      <c r="IAK12" s="41"/>
      <c r="IAL12" s="41"/>
      <c r="IAM12" s="41"/>
      <c r="IAN12" s="41"/>
      <c r="IAO12" s="41"/>
      <c r="IAP12" s="41"/>
      <c r="IAQ12" s="41"/>
      <c r="IAR12" s="41"/>
      <c r="IAS12" s="41"/>
      <c r="IAT12" s="41"/>
      <c r="IAU12" s="41"/>
      <c r="IAV12" s="41"/>
      <c r="IAW12" s="41"/>
      <c r="IAX12" s="41"/>
      <c r="IAY12" s="41"/>
      <c r="IAZ12" s="41"/>
      <c r="IBA12" s="41"/>
      <c r="IBB12" s="41"/>
      <c r="IBC12" s="41"/>
      <c r="IBD12" s="41"/>
      <c r="IBE12" s="41"/>
      <c r="IBF12" s="41"/>
      <c r="IBG12" s="41"/>
      <c r="IBH12" s="41"/>
      <c r="IBI12" s="41"/>
      <c r="IBJ12" s="41"/>
      <c r="IBK12" s="41"/>
      <c r="IBL12" s="41"/>
      <c r="IBM12" s="41"/>
      <c r="IBN12" s="41"/>
      <c r="IBO12" s="41"/>
      <c r="IBP12" s="41"/>
      <c r="IBQ12" s="41"/>
      <c r="IBR12" s="41"/>
      <c r="IBS12" s="41"/>
      <c r="IBT12" s="41"/>
      <c r="IBU12" s="41"/>
      <c r="IBV12" s="41"/>
      <c r="IBW12" s="41"/>
      <c r="IBX12" s="41"/>
      <c r="IBY12" s="41"/>
      <c r="IBZ12" s="41"/>
      <c r="ICA12" s="41"/>
      <c r="ICB12" s="41"/>
      <c r="ICC12" s="41"/>
      <c r="ICD12" s="41"/>
      <c r="ICE12" s="41"/>
      <c r="ICF12" s="41"/>
      <c r="ICG12" s="41"/>
      <c r="ICH12" s="41"/>
      <c r="ICI12" s="41"/>
      <c r="ICJ12" s="41"/>
      <c r="ICK12" s="41"/>
      <c r="ICL12" s="41"/>
      <c r="ICM12" s="41"/>
      <c r="ICN12" s="41"/>
      <c r="ICO12" s="41"/>
      <c r="ICP12" s="41"/>
      <c r="ICQ12" s="41"/>
      <c r="ICR12" s="41"/>
      <c r="ICS12" s="41"/>
      <c r="ICT12" s="41"/>
      <c r="ICU12" s="41"/>
      <c r="ICV12" s="41"/>
      <c r="ICW12" s="41"/>
      <c r="ICX12" s="41"/>
      <c r="ICY12" s="41"/>
      <c r="ICZ12" s="41"/>
      <c r="IDA12" s="41"/>
      <c r="IDB12" s="41"/>
      <c r="IDC12" s="41"/>
      <c r="IDD12" s="41"/>
      <c r="IDE12" s="41"/>
      <c r="IDF12" s="41"/>
      <c r="IDG12" s="41"/>
      <c r="IDH12" s="41"/>
      <c r="IDI12" s="41"/>
      <c r="IDJ12" s="41"/>
      <c r="IDK12" s="41"/>
      <c r="IDL12" s="41"/>
      <c r="IDM12" s="41"/>
      <c r="IDN12" s="41"/>
      <c r="IDO12" s="41"/>
      <c r="IDP12" s="41"/>
      <c r="IDQ12" s="41"/>
      <c r="IDR12" s="41"/>
      <c r="IDS12" s="41"/>
      <c r="IDT12" s="41"/>
      <c r="IDU12" s="41"/>
      <c r="IDV12" s="41"/>
      <c r="IDW12" s="41"/>
      <c r="IDX12" s="41"/>
      <c r="IDY12" s="41"/>
      <c r="IDZ12" s="41"/>
      <c r="IEA12" s="41"/>
      <c r="IEB12" s="41"/>
      <c r="IEC12" s="41"/>
      <c r="IED12" s="41"/>
      <c r="IEE12" s="41"/>
      <c r="IEF12" s="41"/>
      <c r="IEG12" s="41"/>
      <c r="IEH12" s="41"/>
      <c r="IEI12" s="41"/>
      <c r="IEJ12" s="41"/>
      <c r="IEK12" s="41"/>
      <c r="IEL12" s="41"/>
      <c r="IEM12" s="41"/>
      <c r="IEN12" s="41"/>
      <c r="IEO12" s="41"/>
      <c r="IEP12" s="41"/>
      <c r="IEQ12" s="41"/>
      <c r="IER12" s="41"/>
      <c r="IES12" s="41"/>
      <c r="IET12" s="41"/>
      <c r="IEU12" s="41"/>
      <c r="IEV12" s="41"/>
      <c r="IEW12" s="41"/>
      <c r="IEX12" s="41"/>
      <c r="IEY12" s="41"/>
      <c r="IEZ12" s="41"/>
      <c r="IFA12" s="41"/>
      <c r="IFB12" s="41"/>
      <c r="IFC12" s="41"/>
      <c r="IFD12" s="41"/>
      <c r="IFE12" s="41"/>
      <c r="IFF12" s="41"/>
      <c r="IFG12" s="41"/>
      <c r="IFH12" s="41"/>
      <c r="IFI12" s="41"/>
      <c r="IFJ12" s="41"/>
      <c r="IFK12" s="41"/>
      <c r="IFL12" s="41"/>
      <c r="IFM12" s="41"/>
      <c r="IFN12" s="41"/>
      <c r="IFO12" s="41"/>
      <c r="IFP12" s="41"/>
      <c r="IFQ12" s="41"/>
      <c r="IFR12" s="41"/>
      <c r="IFS12" s="41"/>
      <c r="IFT12" s="41"/>
      <c r="IFU12" s="41"/>
      <c r="IFV12" s="41"/>
      <c r="IFW12" s="41"/>
      <c r="IFX12" s="41"/>
      <c r="IFY12" s="41"/>
      <c r="IFZ12" s="41"/>
      <c r="IGA12" s="41"/>
      <c r="IGB12" s="41"/>
      <c r="IGC12" s="41"/>
      <c r="IGD12" s="41"/>
      <c r="IGE12" s="41"/>
      <c r="IGF12" s="41"/>
      <c r="IGG12" s="41"/>
      <c r="IGH12" s="41"/>
      <c r="IGI12" s="41"/>
      <c r="IGJ12" s="41"/>
      <c r="IGK12" s="41"/>
      <c r="IGL12" s="41"/>
      <c r="IGM12" s="41"/>
      <c r="IGN12" s="41"/>
      <c r="IGO12" s="41"/>
      <c r="IGP12" s="41"/>
      <c r="IGQ12" s="41"/>
      <c r="IGR12" s="41"/>
      <c r="IGS12" s="41"/>
      <c r="IGT12" s="41"/>
      <c r="IGU12" s="41"/>
      <c r="IGV12" s="41"/>
      <c r="IGW12" s="41"/>
      <c r="IGX12" s="41"/>
      <c r="IGY12" s="41"/>
      <c r="IGZ12" s="41"/>
      <c r="IHA12" s="41"/>
      <c r="IHB12" s="41"/>
      <c r="IHC12" s="41"/>
      <c r="IHD12" s="41"/>
      <c r="IHE12" s="41"/>
      <c r="IHF12" s="41"/>
      <c r="IHG12" s="41"/>
      <c r="IHH12" s="41"/>
      <c r="IHI12" s="41"/>
      <c r="IHJ12" s="41"/>
      <c r="IHK12" s="41"/>
      <c r="IHL12" s="41"/>
      <c r="IHM12" s="41"/>
      <c r="IHN12" s="41"/>
      <c r="IHO12" s="41"/>
      <c r="IHP12" s="41"/>
      <c r="IHQ12" s="41"/>
      <c r="IHR12" s="41"/>
      <c r="IHS12" s="41"/>
      <c r="IHT12" s="41"/>
      <c r="IHU12" s="41"/>
      <c r="IHV12" s="41"/>
      <c r="IHW12" s="41"/>
      <c r="IHX12" s="41"/>
      <c r="IHY12" s="41"/>
      <c r="IHZ12" s="41"/>
      <c r="IIA12" s="41"/>
      <c r="IIB12" s="41"/>
      <c r="IIC12" s="41"/>
      <c r="IID12" s="41"/>
      <c r="IIE12" s="41"/>
      <c r="IIF12" s="41"/>
      <c r="IIG12" s="41"/>
      <c r="IIH12" s="41"/>
      <c r="III12" s="41"/>
      <c r="IIJ12" s="41"/>
      <c r="IIK12" s="41"/>
      <c r="IIL12" s="41"/>
      <c r="IIM12" s="41"/>
      <c r="IIN12" s="41"/>
      <c r="IIO12" s="41"/>
      <c r="IIP12" s="41"/>
      <c r="IIQ12" s="41"/>
      <c r="IIR12" s="41"/>
      <c r="IIS12" s="41"/>
      <c r="IIT12" s="41"/>
      <c r="IIU12" s="41"/>
      <c r="IIV12" s="41"/>
      <c r="IIW12" s="41"/>
      <c r="IIX12" s="41"/>
      <c r="IIY12" s="41"/>
      <c r="IIZ12" s="41"/>
      <c r="IJA12" s="41"/>
      <c r="IJB12" s="41"/>
      <c r="IJC12" s="41"/>
      <c r="IJD12" s="41"/>
      <c r="IJE12" s="41"/>
      <c r="IJF12" s="41"/>
      <c r="IJG12" s="41"/>
      <c r="IJH12" s="41"/>
      <c r="IJI12" s="41"/>
      <c r="IJJ12" s="41"/>
      <c r="IJK12" s="41"/>
      <c r="IJL12" s="41"/>
      <c r="IJM12" s="41"/>
      <c r="IJN12" s="41"/>
      <c r="IJO12" s="41"/>
      <c r="IJP12" s="41"/>
      <c r="IJQ12" s="41"/>
      <c r="IJR12" s="41"/>
      <c r="IJS12" s="41"/>
      <c r="IJT12" s="41"/>
      <c r="IJU12" s="41"/>
      <c r="IJV12" s="41"/>
      <c r="IJW12" s="41"/>
      <c r="IJX12" s="41"/>
      <c r="IJY12" s="41"/>
      <c r="IJZ12" s="41"/>
      <c r="IKA12" s="41"/>
      <c r="IKB12" s="41"/>
      <c r="IKC12" s="41"/>
      <c r="IKD12" s="41"/>
      <c r="IKE12" s="41"/>
      <c r="IKF12" s="41"/>
      <c r="IKG12" s="41"/>
      <c r="IKH12" s="41"/>
      <c r="IKI12" s="41"/>
      <c r="IKJ12" s="41"/>
      <c r="IKK12" s="41"/>
      <c r="IKL12" s="41"/>
      <c r="IKM12" s="41"/>
      <c r="IKN12" s="41"/>
      <c r="IKO12" s="41"/>
      <c r="IKP12" s="41"/>
      <c r="IKQ12" s="41"/>
      <c r="IKR12" s="41"/>
      <c r="IKS12" s="41"/>
      <c r="IKT12" s="41"/>
      <c r="IKU12" s="41"/>
      <c r="IKV12" s="41"/>
      <c r="IKW12" s="41"/>
      <c r="IKX12" s="41"/>
      <c r="IKY12" s="41"/>
      <c r="IKZ12" s="41"/>
      <c r="ILA12" s="41"/>
      <c r="ILB12" s="41"/>
      <c r="ILC12" s="41"/>
      <c r="ILD12" s="41"/>
      <c r="ILE12" s="41"/>
      <c r="ILF12" s="41"/>
      <c r="ILG12" s="41"/>
      <c r="ILH12" s="41"/>
      <c r="ILI12" s="41"/>
      <c r="ILJ12" s="41"/>
      <c r="ILK12" s="41"/>
      <c r="ILL12" s="41"/>
      <c r="ILM12" s="41"/>
      <c r="ILN12" s="41"/>
      <c r="ILO12" s="41"/>
      <c r="ILP12" s="41"/>
      <c r="ILQ12" s="41"/>
      <c r="ILR12" s="41"/>
      <c r="ILS12" s="41"/>
      <c r="ILT12" s="41"/>
      <c r="ILU12" s="41"/>
      <c r="ILV12" s="41"/>
      <c r="ILW12" s="41"/>
      <c r="ILX12" s="41"/>
      <c r="ILY12" s="41"/>
      <c r="ILZ12" s="41"/>
      <c r="IMA12" s="41"/>
      <c r="IMB12" s="41"/>
      <c r="IMC12" s="41"/>
      <c r="IMD12" s="41"/>
      <c r="IME12" s="41"/>
      <c r="IMF12" s="41"/>
      <c r="IMG12" s="41"/>
      <c r="IMH12" s="41"/>
      <c r="IMI12" s="41"/>
      <c r="IMJ12" s="41"/>
      <c r="IMK12" s="41"/>
      <c r="IML12" s="41"/>
      <c r="IMM12" s="41"/>
      <c r="IMN12" s="41"/>
      <c r="IMO12" s="41"/>
      <c r="IMP12" s="41"/>
      <c r="IMQ12" s="41"/>
      <c r="IMR12" s="41"/>
      <c r="IMS12" s="41"/>
      <c r="IMT12" s="41"/>
      <c r="IMU12" s="41"/>
      <c r="IMV12" s="41"/>
      <c r="IMW12" s="41"/>
      <c r="IMX12" s="41"/>
      <c r="IMY12" s="41"/>
      <c r="IMZ12" s="41"/>
      <c r="INA12" s="41"/>
      <c r="INB12" s="41"/>
      <c r="INC12" s="41"/>
      <c r="IND12" s="41"/>
      <c r="INE12" s="41"/>
      <c r="INF12" s="41"/>
      <c r="ING12" s="41"/>
      <c r="INH12" s="41"/>
      <c r="INI12" s="41"/>
      <c r="INJ12" s="41"/>
      <c r="INK12" s="41"/>
      <c r="INL12" s="41"/>
      <c r="INM12" s="41"/>
      <c r="INN12" s="41"/>
      <c r="INO12" s="41"/>
      <c r="INP12" s="41"/>
      <c r="INQ12" s="41"/>
      <c r="INR12" s="41"/>
      <c r="INS12" s="41"/>
      <c r="INT12" s="41"/>
      <c r="INU12" s="41"/>
      <c r="INV12" s="41"/>
      <c r="INW12" s="41"/>
      <c r="INX12" s="41"/>
      <c r="INY12" s="41"/>
      <c r="INZ12" s="41"/>
      <c r="IOA12" s="41"/>
      <c r="IOB12" s="41"/>
      <c r="IOC12" s="41"/>
      <c r="IOD12" s="41"/>
      <c r="IOE12" s="41"/>
      <c r="IOF12" s="41"/>
      <c r="IOG12" s="41"/>
      <c r="IOH12" s="41"/>
      <c r="IOI12" s="41"/>
      <c r="IOJ12" s="41"/>
      <c r="IOK12" s="41"/>
      <c r="IOL12" s="41"/>
      <c r="IOM12" s="41"/>
      <c r="ION12" s="41"/>
      <c r="IOO12" s="41"/>
      <c r="IOP12" s="41"/>
      <c r="IOQ12" s="41"/>
      <c r="IOR12" s="41"/>
      <c r="IOS12" s="41"/>
      <c r="IOT12" s="41"/>
      <c r="IOU12" s="41"/>
      <c r="IOV12" s="41"/>
      <c r="IOW12" s="41"/>
      <c r="IOX12" s="41"/>
      <c r="IOY12" s="41"/>
      <c r="IOZ12" s="41"/>
      <c r="IPA12" s="41"/>
      <c r="IPB12" s="41"/>
      <c r="IPC12" s="41"/>
      <c r="IPD12" s="41"/>
      <c r="IPE12" s="41"/>
      <c r="IPF12" s="41"/>
      <c r="IPG12" s="41"/>
      <c r="IPH12" s="41"/>
      <c r="IPI12" s="41"/>
      <c r="IPJ12" s="41"/>
      <c r="IPK12" s="41"/>
      <c r="IPL12" s="41"/>
      <c r="IPM12" s="41"/>
      <c r="IPN12" s="41"/>
      <c r="IPO12" s="41"/>
      <c r="IPP12" s="41"/>
      <c r="IPQ12" s="41"/>
      <c r="IPR12" s="41"/>
      <c r="IPS12" s="41"/>
      <c r="IPT12" s="41"/>
      <c r="IPU12" s="41"/>
      <c r="IPV12" s="41"/>
      <c r="IPW12" s="41"/>
      <c r="IPX12" s="41"/>
      <c r="IPY12" s="41"/>
      <c r="IPZ12" s="41"/>
      <c r="IQA12" s="41"/>
      <c r="IQB12" s="41"/>
      <c r="IQC12" s="41"/>
      <c r="IQD12" s="41"/>
      <c r="IQE12" s="41"/>
      <c r="IQF12" s="41"/>
      <c r="IQG12" s="41"/>
      <c r="IQH12" s="41"/>
      <c r="IQI12" s="41"/>
      <c r="IQJ12" s="41"/>
      <c r="IQK12" s="41"/>
      <c r="IQL12" s="41"/>
      <c r="IQM12" s="41"/>
      <c r="IQN12" s="41"/>
      <c r="IQO12" s="41"/>
      <c r="IQP12" s="41"/>
      <c r="IQQ12" s="41"/>
      <c r="IQR12" s="41"/>
      <c r="IQS12" s="41"/>
      <c r="IQT12" s="41"/>
      <c r="IQU12" s="41"/>
      <c r="IQV12" s="41"/>
      <c r="IQW12" s="41"/>
      <c r="IQX12" s="41"/>
      <c r="IQY12" s="41"/>
      <c r="IQZ12" s="41"/>
      <c r="IRA12" s="41"/>
      <c r="IRB12" s="41"/>
      <c r="IRC12" s="41"/>
      <c r="IRD12" s="41"/>
      <c r="IRE12" s="41"/>
      <c r="IRF12" s="41"/>
      <c r="IRG12" s="41"/>
      <c r="IRH12" s="41"/>
      <c r="IRI12" s="41"/>
      <c r="IRJ12" s="41"/>
      <c r="IRK12" s="41"/>
      <c r="IRL12" s="41"/>
      <c r="IRM12" s="41"/>
      <c r="IRN12" s="41"/>
      <c r="IRO12" s="41"/>
      <c r="IRP12" s="41"/>
      <c r="IRQ12" s="41"/>
      <c r="IRR12" s="41"/>
      <c r="IRS12" s="41"/>
      <c r="IRT12" s="41"/>
      <c r="IRU12" s="41"/>
      <c r="IRV12" s="41"/>
      <c r="IRW12" s="41"/>
      <c r="IRX12" s="41"/>
      <c r="IRY12" s="41"/>
      <c r="IRZ12" s="41"/>
      <c r="ISA12" s="41"/>
      <c r="ISB12" s="41"/>
      <c r="ISC12" s="41"/>
      <c r="ISD12" s="41"/>
      <c r="ISE12" s="41"/>
      <c r="ISF12" s="41"/>
      <c r="ISG12" s="41"/>
      <c r="ISH12" s="41"/>
      <c r="ISI12" s="41"/>
      <c r="ISJ12" s="41"/>
      <c r="ISK12" s="41"/>
      <c r="ISL12" s="41"/>
      <c r="ISM12" s="41"/>
      <c r="ISN12" s="41"/>
      <c r="ISO12" s="41"/>
      <c r="ISP12" s="41"/>
      <c r="ISQ12" s="41"/>
      <c r="ISR12" s="41"/>
      <c r="ISS12" s="41"/>
      <c r="IST12" s="41"/>
      <c r="ISU12" s="41"/>
      <c r="ISV12" s="41"/>
      <c r="ISW12" s="41"/>
      <c r="ISX12" s="41"/>
      <c r="ISY12" s="41"/>
      <c r="ISZ12" s="41"/>
      <c r="ITA12" s="41"/>
      <c r="ITB12" s="41"/>
      <c r="ITC12" s="41"/>
      <c r="ITD12" s="41"/>
      <c r="ITE12" s="41"/>
      <c r="ITF12" s="41"/>
      <c r="ITG12" s="41"/>
      <c r="ITH12" s="41"/>
      <c r="ITI12" s="41"/>
      <c r="ITJ12" s="41"/>
      <c r="ITK12" s="41"/>
      <c r="ITL12" s="41"/>
      <c r="ITM12" s="41"/>
      <c r="ITN12" s="41"/>
      <c r="ITO12" s="41"/>
      <c r="ITP12" s="41"/>
      <c r="ITQ12" s="41"/>
      <c r="ITR12" s="41"/>
      <c r="ITS12" s="41"/>
      <c r="ITT12" s="41"/>
      <c r="ITU12" s="41"/>
      <c r="ITV12" s="41"/>
      <c r="ITW12" s="41"/>
      <c r="ITX12" s="41"/>
      <c r="ITY12" s="41"/>
      <c r="ITZ12" s="41"/>
      <c r="IUA12" s="41"/>
      <c r="IUB12" s="41"/>
      <c r="IUC12" s="41"/>
      <c r="IUD12" s="41"/>
      <c r="IUE12" s="41"/>
      <c r="IUF12" s="41"/>
      <c r="IUG12" s="41"/>
      <c r="IUH12" s="41"/>
      <c r="IUI12" s="41"/>
      <c r="IUJ12" s="41"/>
      <c r="IUK12" s="41"/>
      <c r="IUL12" s="41"/>
      <c r="IUM12" s="41"/>
      <c r="IUN12" s="41"/>
      <c r="IUO12" s="41"/>
      <c r="IUP12" s="41"/>
      <c r="IUQ12" s="41"/>
      <c r="IUR12" s="41"/>
      <c r="IUS12" s="41"/>
      <c r="IUT12" s="41"/>
      <c r="IUU12" s="41"/>
      <c r="IUV12" s="41"/>
      <c r="IUW12" s="41"/>
      <c r="IUX12" s="41"/>
      <c r="IUY12" s="41"/>
      <c r="IUZ12" s="41"/>
      <c r="IVA12" s="41"/>
      <c r="IVB12" s="41"/>
      <c r="IVC12" s="41"/>
      <c r="IVD12" s="41"/>
      <c r="IVE12" s="41"/>
      <c r="IVF12" s="41"/>
      <c r="IVG12" s="41"/>
      <c r="IVH12" s="41"/>
      <c r="IVI12" s="41"/>
      <c r="IVJ12" s="41"/>
      <c r="IVK12" s="41"/>
      <c r="IVL12" s="41"/>
      <c r="IVM12" s="41"/>
      <c r="IVN12" s="41"/>
      <c r="IVO12" s="41"/>
      <c r="IVP12" s="41"/>
      <c r="IVQ12" s="41"/>
      <c r="IVR12" s="41"/>
      <c r="IVS12" s="41"/>
      <c r="IVT12" s="41"/>
      <c r="IVU12" s="41"/>
      <c r="IVV12" s="41"/>
      <c r="IVW12" s="41"/>
      <c r="IVX12" s="41"/>
      <c r="IVY12" s="41"/>
      <c r="IVZ12" s="41"/>
      <c r="IWA12" s="41"/>
      <c r="IWB12" s="41"/>
      <c r="IWC12" s="41"/>
      <c r="IWD12" s="41"/>
      <c r="IWE12" s="41"/>
      <c r="IWF12" s="41"/>
      <c r="IWG12" s="41"/>
      <c r="IWH12" s="41"/>
      <c r="IWI12" s="41"/>
      <c r="IWJ12" s="41"/>
      <c r="IWK12" s="41"/>
      <c r="IWL12" s="41"/>
      <c r="IWM12" s="41"/>
      <c r="IWN12" s="41"/>
      <c r="IWO12" s="41"/>
      <c r="IWP12" s="41"/>
      <c r="IWQ12" s="41"/>
      <c r="IWR12" s="41"/>
      <c r="IWS12" s="41"/>
      <c r="IWT12" s="41"/>
      <c r="IWU12" s="41"/>
      <c r="IWV12" s="41"/>
      <c r="IWW12" s="41"/>
      <c r="IWX12" s="41"/>
      <c r="IWY12" s="41"/>
      <c r="IWZ12" s="41"/>
      <c r="IXA12" s="41"/>
      <c r="IXB12" s="41"/>
      <c r="IXC12" s="41"/>
      <c r="IXD12" s="41"/>
      <c r="IXE12" s="41"/>
      <c r="IXF12" s="41"/>
      <c r="IXG12" s="41"/>
      <c r="IXH12" s="41"/>
      <c r="IXI12" s="41"/>
      <c r="IXJ12" s="41"/>
      <c r="IXK12" s="41"/>
      <c r="IXL12" s="41"/>
      <c r="IXM12" s="41"/>
      <c r="IXN12" s="41"/>
      <c r="IXO12" s="41"/>
      <c r="IXP12" s="41"/>
      <c r="IXQ12" s="41"/>
      <c r="IXR12" s="41"/>
      <c r="IXS12" s="41"/>
      <c r="IXT12" s="41"/>
      <c r="IXU12" s="41"/>
      <c r="IXV12" s="41"/>
      <c r="IXW12" s="41"/>
      <c r="IXX12" s="41"/>
      <c r="IXY12" s="41"/>
      <c r="IXZ12" s="41"/>
      <c r="IYA12" s="41"/>
      <c r="IYB12" s="41"/>
      <c r="IYC12" s="41"/>
      <c r="IYD12" s="41"/>
      <c r="IYE12" s="41"/>
      <c r="IYF12" s="41"/>
      <c r="IYG12" s="41"/>
      <c r="IYH12" s="41"/>
      <c r="IYI12" s="41"/>
      <c r="IYJ12" s="41"/>
      <c r="IYK12" s="41"/>
      <c r="IYL12" s="41"/>
      <c r="IYM12" s="41"/>
      <c r="IYN12" s="41"/>
      <c r="IYO12" s="41"/>
      <c r="IYP12" s="41"/>
      <c r="IYQ12" s="41"/>
      <c r="IYR12" s="41"/>
      <c r="IYS12" s="41"/>
      <c r="IYT12" s="41"/>
      <c r="IYU12" s="41"/>
      <c r="IYV12" s="41"/>
      <c r="IYW12" s="41"/>
      <c r="IYX12" s="41"/>
      <c r="IYY12" s="41"/>
      <c r="IYZ12" s="41"/>
      <c r="IZA12" s="41"/>
      <c r="IZB12" s="41"/>
      <c r="IZC12" s="41"/>
      <c r="IZD12" s="41"/>
      <c r="IZE12" s="41"/>
      <c r="IZF12" s="41"/>
      <c r="IZG12" s="41"/>
      <c r="IZH12" s="41"/>
      <c r="IZI12" s="41"/>
      <c r="IZJ12" s="41"/>
      <c r="IZK12" s="41"/>
      <c r="IZL12" s="41"/>
      <c r="IZM12" s="41"/>
      <c r="IZN12" s="41"/>
      <c r="IZO12" s="41"/>
      <c r="IZP12" s="41"/>
      <c r="IZQ12" s="41"/>
      <c r="IZR12" s="41"/>
      <c r="IZS12" s="41"/>
      <c r="IZT12" s="41"/>
      <c r="IZU12" s="41"/>
      <c r="IZV12" s="41"/>
      <c r="IZW12" s="41"/>
      <c r="IZX12" s="41"/>
      <c r="IZY12" s="41"/>
      <c r="IZZ12" s="41"/>
      <c r="JAA12" s="41"/>
      <c r="JAB12" s="41"/>
      <c r="JAC12" s="41"/>
      <c r="JAD12" s="41"/>
      <c r="JAE12" s="41"/>
      <c r="JAF12" s="41"/>
      <c r="JAG12" s="41"/>
      <c r="JAH12" s="41"/>
      <c r="JAI12" s="41"/>
      <c r="JAJ12" s="41"/>
      <c r="JAK12" s="41"/>
      <c r="JAL12" s="41"/>
      <c r="JAM12" s="41"/>
      <c r="JAN12" s="41"/>
      <c r="JAO12" s="41"/>
      <c r="JAP12" s="41"/>
      <c r="JAQ12" s="41"/>
      <c r="JAR12" s="41"/>
      <c r="JAS12" s="41"/>
      <c r="JAT12" s="41"/>
      <c r="JAU12" s="41"/>
      <c r="JAV12" s="41"/>
      <c r="JAW12" s="41"/>
      <c r="JAX12" s="41"/>
      <c r="JAY12" s="41"/>
      <c r="JAZ12" s="41"/>
      <c r="JBA12" s="41"/>
      <c r="JBB12" s="41"/>
      <c r="JBC12" s="41"/>
      <c r="JBD12" s="41"/>
      <c r="JBE12" s="41"/>
      <c r="JBF12" s="41"/>
      <c r="JBG12" s="41"/>
      <c r="JBH12" s="41"/>
      <c r="JBI12" s="41"/>
      <c r="JBJ12" s="41"/>
      <c r="JBK12" s="41"/>
      <c r="JBL12" s="41"/>
      <c r="JBM12" s="41"/>
      <c r="JBN12" s="41"/>
      <c r="JBO12" s="41"/>
      <c r="JBP12" s="41"/>
      <c r="JBQ12" s="41"/>
      <c r="JBR12" s="41"/>
      <c r="JBS12" s="41"/>
      <c r="JBT12" s="41"/>
      <c r="JBU12" s="41"/>
      <c r="JBV12" s="41"/>
      <c r="JBW12" s="41"/>
      <c r="JBX12" s="41"/>
      <c r="JBY12" s="41"/>
      <c r="JBZ12" s="41"/>
      <c r="JCA12" s="41"/>
      <c r="JCB12" s="41"/>
      <c r="JCC12" s="41"/>
      <c r="JCD12" s="41"/>
      <c r="JCE12" s="41"/>
      <c r="JCF12" s="41"/>
      <c r="JCG12" s="41"/>
      <c r="JCH12" s="41"/>
      <c r="JCI12" s="41"/>
      <c r="JCJ12" s="41"/>
      <c r="JCK12" s="41"/>
      <c r="JCL12" s="41"/>
      <c r="JCM12" s="41"/>
      <c r="JCN12" s="41"/>
      <c r="JCO12" s="41"/>
      <c r="JCP12" s="41"/>
      <c r="JCQ12" s="41"/>
      <c r="JCR12" s="41"/>
      <c r="JCS12" s="41"/>
      <c r="JCT12" s="41"/>
      <c r="JCU12" s="41"/>
      <c r="JCV12" s="41"/>
      <c r="JCW12" s="41"/>
      <c r="JCX12" s="41"/>
      <c r="JCY12" s="41"/>
      <c r="JCZ12" s="41"/>
      <c r="JDA12" s="41"/>
      <c r="JDB12" s="41"/>
      <c r="JDC12" s="41"/>
      <c r="JDD12" s="41"/>
      <c r="JDE12" s="41"/>
      <c r="JDF12" s="41"/>
      <c r="JDG12" s="41"/>
      <c r="JDH12" s="41"/>
      <c r="JDI12" s="41"/>
      <c r="JDJ12" s="41"/>
      <c r="JDK12" s="41"/>
      <c r="JDL12" s="41"/>
      <c r="JDM12" s="41"/>
      <c r="JDN12" s="41"/>
      <c r="JDO12" s="41"/>
      <c r="JDP12" s="41"/>
      <c r="JDQ12" s="41"/>
      <c r="JDR12" s="41"/>
      <c r="JDS12" s="41"/>
      <c r="JDT12" s="41"/>
      <c r="JDU12" s="41"/>
      <c r="JDV12" s="41"/>
      <c r="JDW12" s="41"/>
      <c r="JDX12" s="41"/>
      <c r="JDY12" s="41"/>
      <c r="JDZ12" s="41"/>
      <c r="JEA12" s="41"/>
      <c r="JEB12" s="41"/>
      <c r="JEC12" s="41"/>
      <c r="JED12" s="41"/>
      <c r="JEE12" s="41"/>
      <c r="JEF12" s="41"/>
      <c r="JEG12" s="41"/>
      <c r="JEH12" s="41"/>
      <c r="JEI12" s="41"/>
      <c r="JEJ12" s="41"/>
      <c r="JEK12" s="41"/>
      <c r="JEL12" s="41"/>
      <c r="JEM12" s="41"/>
      <c r="JEN12" s="41"/>
      <c r="JEO12" s="41"/>
      <c r="JEP12" s="41"/>
      <c r="JEQ12" s="41"/>
      <c r="JER12" s="41"/>
      <c r="JES12" s="41"/>
      <c r="JET12" s="41"/>
      <c r="JEU12" s="41"/>
      <c r="JEV12" s="41"/>
      <c r="JEW12" s="41"/>
      <c r="JEX12" s="41"/>
      <c r="JEY12" s="41"/>
      <c r="JEZ12" s="41"/>
      <c r="JFA12" s="41"/>
      <c r="JFB12" s="41"/>
      <c r="JFC12" s="41"/>
      <c r="JFD12" s="41"/>
      <c r="JFE12" s="41"/>
      <c r="JFF12" s="41"/>
      <c r="JFG12" s="41"/>
      <c r="JFH12" s="41"/>
      <c r="JFI12" s="41"/>
      <c r="JFJ12" s="41"/>
      <c r="JFK12" s="41"/>
      <c r="JFL12" s="41"/>
      <c r="JFM12" s="41"/>
      <c r="JFN12" s="41"/>
      <c r="JFO12" s="41"/>
      <c r="JFP12" s="41"/>
      <c r="JFQ12" s="41"/>
      <c r="JFR12" s="41"/>
      <c r="JFS12" s="41"/>
      <c r="JFT12" s="41"/>
      <c r="JFU12" s="41"/>
      <c r="JFV12" s="41"/>
      <c r="JFW12" s="41"/>
      <c r="JFX12" s="41"/>
      <c r="JFY12" s="41"/>
      <c r="JFZ12" s="41"/>
      <c r="JGA12" s="41"/>
      <c r="JGB12" s="41"/>
      <c r="JGC12" s="41"/>
      <c r="JGD12" s="41"/>
      <c r="JGE12" s="41"/>
      <c r="JGF12" s="41"/>
      <c r="JGG12" s="41"/>
      <c r="JGH12" s="41"/>
      <c r="JGI12" s="41"/>
      <c r="JGJ12" s="41"/>
      <c r="JGK12" s="41"/>
      <c r="JGL12" s="41"/>
      <c r="JGM12" s="41"/>
      <c r="JGN12" s="41"/>
      <c r="JGO12" s="41"/>
      <c r="JGP12" s="41"/>
      <c r="JGQ12" s="41"/>
      <c r="JGR12" s="41"/>
      <c r="JGS12" s="41"/>
      <c r="JGT12" s="41"/>
      <c r="JGU12" s="41"/>
      <c r="JGV12" s="41"/>
      <c r="JGW12" s="41"/>
      <c r="JGX12" s="41"/>
      <c r="JGY12" s="41"/>
      <c r="JGZ12" s="41"/>
      <c r="JHA12" s="41"/>
      <c r="JHB12" s="41"/>
      <c r="JHC12" s="41"/>
      <c r="JHD12" s="41"/>
      <c r="JHE12" s="41"/>
      <c r="JHF12" s="41"/>
      <c r="JHG12" s="41"/>
      <c r="JHH12" s="41"/>
      <c r="JHI12" s="41"/>
      <c r="JHJ12" s="41"/>
      <c r="JHK12" s="41"/>
      <c r="JHL12" s="41"/>
      <c r="JHM12" s="41"/>
      <c r="JHN12" s="41"/>
      <c r="JHO12" s="41"/>
      <c r="JHP12" s="41"/>
      <c r="JHQ12" s="41"/>
      <c r="JHR12" s="41"/>
      <c r="JHS12" s="41"/>
      <c r="JHT12" s="41"/>
      <c r="JHU12" s="41"/>
      <c r="JHV12" s="41"/>
      <c r="JHW12" s="41"/>
      <c r="JHX12" s="41"/>
      <c r="JHY12" s="41"/>
      <c r="JHZ12" s="41"/>
      <c r="JIA12" s="41"/>
      <c r="JIB12" s="41"/>
      <c r="JIC12" s="41"/>
      <c r="JID12" s="41"/>
      <c r="JIE12" s="41"/>
      <c r="JIF12" s="41"/>
      <c r="JIG12" s="41"/>
      <c r="JIH12" s="41"/>
      <c r="JII12" s="41"/>
      <c r="JIJ12" s="41"/>
      <c r="JIK12" s="41"/>
      <c r="JIL12" s="41"/>
      <c r="JIM12" s="41"/>
      <c r="JIN12" s="41"/>
      <c r="JIO12" s="41"/>
      <c r="JIP12" s="41"/>
      <c r="JIQ12" s="41"/>
      <c r="JIR12" s="41"/>
      <c r="JIS12" s="41"/>
      <c r="JIT12" s="41"/>
      <c r="JIU12" s="41"/>
      <c r="JIV12" s="41"/>
      <c r="JIW12" s="41"/>
      <c r="JIX12" s="41"/>
      <c r="JIY12" s="41"/>
      <c r="JIZ12" s="41"/>
      <c r="JJA12" s="41"/>
      <c r="JJB12" s="41"/>
      <c r="JJC12" s="41"/>
      <c r="JJD12" s="41"/>
      <c r="JJE12" s="41"/>
      <c r="JJF12" s="41"/>
      <c r="JJG12" s="41"/>
      <c r="JJH12" s="41"/>
      <c r="JJI12" s="41"/>
      <c r="JJJ12" s="41"/>
      <c r="JJK12" s="41"/>
      <c r="JJL12" s="41"/>
      <c r="JJM12" s="41"/>
      <c r="JJN12" s="41"/>
      <c r="JJO12" s="41"/>
      <c r="JJP12" s="41"/>
      <c r="JJQ12" s="41"/>
      <c r="JJR12" s="41"/>
      <c r="JJS12" s="41"/>
      <c r="JJT12" s="41"/>
      <c r="JJU12" s="41"/>
      <c r="JJV12" s="41"/>
      <c r="JJW12" s="41"/>
      <c r="JJX12" s="41"/>
      <c r="JJY12" s="41"/>
      <c r="JJZ12" s="41"/>
      <c r="JKA12" s="41"/>
      <c r="JKB12" s="41"/>
      <c r="JKC12" s="41"/>
      <c r="JKD12" s="41"/>
      <c r="JKE12" s="41"/>
      <c r="JKF12" s="41"/>
      <c r="JKG12" s="41"/>
      <c r="JKH12" s="41"/>
      <c r="JKI12" s="41"/>
      <c r="JKJ12" s="41"/>
      <c r="JKK12" s="41"/>
      <c r="JKL12" s="41"/>
      <c r="JKM12" s="41"/>
      <c r="JKN12" s="41"/>
      <c r="JKO12" s="41"/>
      <c r="JKP12" s="41"/>
      <c r="JKQ12" s="41"/>
      <c r="JKR12" s="41"/>
      <c r="JKS12" s="41"/>
      <c r="JKT12" s="41"/>
      <c r="JKU12" s="41"/>
      <c r="JKV12" s="41"/>
      <c r="JKW12" s="41"/>
      <c r="JKX12" s="41"/>
      <c r="JKY12" s="41"/>
      <c r="JKZ12" s="41"/>
      <c r="JLA12" s="41"/>
      <c r="JLB12" s="41"/>
      <c r="JLC12" s="41"/>
      <c r="JLD12" s="41"/>
      <c r="JLE12" s="41"/>
      <c r="JLF12" s="41"/>
      <c r="JLG12" s="41"/>
      <c r="JLH12" s="41"/>
      <c r="JLI12" s="41"/>
      <c r="JLJ12" s="41"/>
      <c r="JLK12" s="41"/>
      <c r="JLL12" s="41"/>
      <c r="JLM12" s="41"/>
      <c r="JLN12" s="41"/>
      <c r="JLO12" s="41"/>
      <c r="JLP12" s="41"/>
      <c r="JLQ12" s="41"/>
      <c r="JLR12" s="41"/>
      <c r="JLS12" s="41"/>
      <c r="JLT12" s="41"/>
      <c r="JLU12" s="41"/>
      <c r="JLV12" s="41"/>
      <c r="JLW12" s="41"/>
      <c r="JLX12" s="41"/>
      <c r="JLY12" s="41"/>
      <c r="JLZ12" s="41"/>
      <c r="JMA12" s="41"/>
      <c r="JMB12" s="41"/>
      <c r="JMC12" s="41"/>
      <c r="JMD12" s="41"/>
      <c r="JME12" s="41"/>
      <c r="JMF12" s="41"/>
      <c r="JMG12" s="41"/>
      <c r="JMH12" s="41"/>
      <c r="JMI12" s="41"/>
      <c r="JMJ12" s="41"/>
      <c r="JMK12" s="41"/>
      <c r="JML12" s="41"/>
      <c r="JMM12" s="41"/>
      <c r="JMN12" s="41"/>
      <c r="JMO12" s="41"/>
      <c r="JMP12" s="41"/>
      <c r="JMQ12" s="41"/>
      <c r="JMR12" s="41"/>
      <c r="JMS12" s="41"/>
      <c r="JMT12" s="41"/>
      <c r="JMU12" s="41"/>
      <c r="JMV12" s="41"/>
      <c r="JMW12" s="41"/>
      <c r="JMX12" s="41"/>
      <c r="JMY12" s="41"/>
      <c r="JMZ12" s="41"/>
      <c r="JNA12" s="41"/>
      <c r="JNB12" s="41"/>
      <c r="JNC12" s="41"/>
      <c r="JND12" s="41"/>
      <c r="JNE12" s="41"/>
      <c r="JNF12" s="41"/>
      <c r="JNG12" s="41"/>
      <c r="JNH12" s="41"/>
      <c r="JNI12" s="41"/>
      <c r="JNJ12" s="41"/>
      <c r="JNK12" s="41"/>
      <c r="JNL12" s="41"/>
      <c r="JNM12" s="41"/>
      <c r="JNN12" s="41"/>
      <c r="JNO12" s="41"/>
      <c r="JNP12" s="41"/>
      <c r="JNQ12" s="41"/>
      <c r="JNR12" s="41"/>
      <c r="JNS12" s="41"/>
      <c r="JNT12" s="41"/>
      <c r="JNU12" s="41"/>
      <c r="JNV12" s="41"/>
      <c r="JNW12" s="41"/>
      <c r="JNX12" s="41"/>
      <c r="JNY12" s="41"/>
      <c r="JNZ12" s="41"/>
      <c r="JOA12" s="41"/>
      <c r="JOB12" s="41"/>
      <c r="JOC12" s="41"/>
      <c r="JOD12" s="41"/>
      <c r="JOE12" s="41"/>
      <c r="JOF12" s="41"/>
      <c r="JOG12" s="41"/>
      <c r="JOH12" s="41"/>
      <c r="JOI12" s="41"/>
      <c r="JOJ12" s="41"/>
      <c r="JOK12" s="41"/>
      <c r="JOL12" s="41"/>
      <c r="JOM12" s="41"/>
      <c r="JON12" s="41"/>
      <c r="JOO12" s="41"/>
      <c r="JOP12" s="41"/>
      <c r="JOQ12" s="41"/>
      <c r="JOR12" s="41"/>
      <c r="JOS12" s="41"/>
      <c r="JOT12" s="41"/>
      <c r="JOU12" s="41"/>
      <c r="JOV12" s="41"/>
      <c r="JOW12" s="41"/>
      <c r="JOX12" s="41"/>
      <c r="JOY12" s="41"/>
      <c r="JOZ12" s="41"/>
      <c r="JPA12" s="41"/>
      <c r="JPB12" s="41"/>
      <c r="JPC12" s="41"/>
      <c r="JPD12" s="41"/>
      <c r="JPE12" s="41"/>
      <c r="JPF12" s="41"/>
      <c r="JPG12" s="41"/>
      <c r="JPH12" s="41"/>
      <c r="JPI12" s="41"/>
      <c r="JPJ12" s="41"/>
      <c r="JPK12" s="41"/>
      <c r="JPL12" s="41"/>
      <c r="JPM12" s="41"/>
      <c r="JPN12" s="41"/>
      <c r="JPO12" s="41"/>
      <c r="JPP12" s="41"/>
      <c r="JPQ12" s="41"/>
      <c r="JPR12" s="41"/>
      <c r="JPS12" s="41"/>
      <c r="JPT12" s="41"/>
      <c r="JPU12" s="41"/>
      <c r="JPV12" s="41"/>
      <c r="JPW12" s="41"/>
      <c r="JPX12" s="41"/>
      <c r="JPY12" s="41"/>
      <c r="JPZ12" s="41"/>
      <c r="JQA12" s="41"/>
      <c r="JQB12" s="41"/>
      <c r="JQC12" s="41"/>
      <c r="JQD12" s="41"/>
      <c r="JQE12" s="41"/>
      <c r="JQF12" s="41"/>
      <c r="JQG12" s="41"/>
      <c r="JQH12" s="41"/>
      <c r="JQI12" s="41"/>
      <c r="JQJ12" s="41"/>
      <c r="JQK12" s="41"/>
      <c r="JQL12" s="41"/>
      <c r="JQM12" s="41"/>
      <c r="JQN12" s="41"/>
      <c r="JQO12" s="41"/>
      <c r="JQP12" s="41"/>
      <c r="JQQ12" s="41"/>
      <c r="JQR12" s="41"/>
      <c r="JQS12" s="41"/>
      <c r="JQT12" s="41"/>
      <c r="JQU12" s="41"/>
      <c r="JQV12" s="41"/>
      <c r="JQW12" s="41"/>
      <c r="JQX12" s="41"/>
      <c r="JQY12" s="41"/>
      <c r="JQZ12" s="41"/>
      <c r="JRA12" s="41"/>
      <c r="JRB12" s="41"/>
      <c r="JRC12" s="41"/>
      <c r="JRD12" s="41"/>
      <c r="JRE12" s="41"/>
      <c r="JRF12" s="41"/>
      <c r="JRG12" s="41"/>
      <c r="JRH12" s="41"/>
      <c r="JRI12" s="41"/>
      <c r="JRJ12" s="41"/>
      <c r="JRK12" s="41"/>
      <c r="JRL12" s="41"/>
      <c r="JRM12" s="41"/>
      <c r="JRN12" s="41"/>
      <c r="JRO12" s="41"/>
      <c r="JRP12" s="41"/>
      <c r="JRQ12" s="41"/>
      <c r="JRR12" s="41"/>
      <c r="JRS12" s="41"/>
      <c r="JRT12" s="41"/>
      <c r="JRU12" s="41"/>
      <c r="JRV12" s="41"/>
      <c r="JRW12" s="41"/>
      <c r="JRX12" s="41"/>
      <c r="JRY12" s="41"/>
      <c r="JRZ12" s="41"/>
      <c r="JSA12" s="41"/>
      <c r="JSB12" s="41"/>
      <c r="JSC12" s="41"/>
      <c r="JSD12" s="41"/>
      <c r="JSE12" s="41"/>
      <c r="JSF12" s="41"/>
      <c r="JSG12" s="41"/>
      <c r="JSH12" s="41"/>
      <c r="JSI12" s="41"/>
      <c r="JSJ12" s="41"/>
      <c r="JSK12" s="41"/>
      <c r="JSL12" s="41"/>
      <c r="JSM12" s="41"/>
      <c r="JSN12" s="41"/>
      <c r="JSO12" s="41"/>
      <c r="JSP12" s="41"/>
      <c r="JSQ12" s="41"/>
      <c r="JSR12" s="41"/>
      <c r="JSS12" s="41"/>
      <c r="JST12" s="41"/>
      <c r="JSU12" s="41"/>
      <c r="JSV12" s="41"/>
      <c r="JSW12" s="41"/>
      <c r="JSX12" s="41"/>
      <c r="JSY12" s="41"/>
      <c r="JSZ12" s="41"/>
      <c r="JTA12" s="41"/>
      <c r="JTB12" s="41"/>
      <c r="JTC12" s="41"/>
      <c r="JTD12" s="41"/>
      <c r="JTE12" s="41"/>
      <c r="JTF12" s="41"/>
      <c r="JTG12" s="41"/>
      <c r="JTH12" s="41"/>
      <c r="JTI12" s="41"/>
      <c r="JTJ12" s="41"/>
      <c r="JTK12" s="41"/>
      <c r="JTL12" s="41"/>
      <c r="JTM12" s="41"/>
      <c r="JTN12" s="41"/>
      <c r="JTO12" s="41"/>
      <c r="JTP12" s="41"/>
      <c r="JTQ12" s="41"/>
      <c r="JTR12" s="41"/>
      <c r="JTS12" s="41"/>
      <c r="JTT12" s="41"/>
      <c r="JTU12" s="41"/>
      <c r="JTV12" s="41"/>
      <c r="JTW12" s="41"/>
      <c r="JTX12" s="41"/>
      <c r="JTY12" s="41"/>
      <c r="JTZ12" s="41"/>
      <c r="JUA12" s="41"/>
      <c r="JUB12" s="41"/>
      <c r="JUC12" s="41"/>
      <c r="JUD12" s="41"/>
      <c r="JUE12" s="41"/>
      <c r="JUF12" s="41"/>
      <c r="JUG12" s="41"/>
      <c r="JUH12" s="41"/>
      <c r="JUI12" s="41"/>
      <c r="JUJ12" s="41"/>
      <c r="JUK12" s="41"/>
      <c r="JUL12" s="41"/>
      <c r="JUM12" s="41"/>
      <c r="JUN12" s="41"/>
      <c r="JUO12" s="41"/>
      <c r="JUP12" s="41"/>
      <c r="JUQ12" s="41"/>
      <c r="JUR12" s="41"/>
      <c r="JUS12" s="41"/>
      <c r="JUT12" s="41"/>
      <c r="JUU12" s="41"/>
      <c r="JUV12" s="41"/>
      <c r="JUW12" s="41"/>
      <c r="JUX12" s="41"/>
      <c r="JUY12" s="41"/>
      <c r="JUZ12" s="41"/>
      <c r="JVA12" s="41"/>
      <c r="JVB12" s="41"/>
      <c r="JVC12" s="41"/>
      <c r="JVD12" s="41"/>
      <c r="JVE12" s="41"/>
      <c r="JVF12" s="41"/>
      <c r="JVG12" s="41"/>
      <c r="JVH12" s="41"/>
      <c r="JVI12" s="41"/>
      <c r="JVJ12" s="41"/>
      <c r="JVK12" s="41"/>
      <c r="JVL12" s="41"/>
      <c r="JVM12" s="41"/>
      <c r="JVN12" s="41"/>
      <c r="JVO12" s="41"/>
      <c r="JVP12" s="41"/>
      <c r="JVQ12" s="41"/>
      <c r="JVR12" s="41"/>
      <c r="JVS12" s="41"/>
      <c r="JVT12" s="41"/>
      <c r="JVU12" s="41"/>
      <c r="JVV12" s="41"/>
      <c r="JVW12" s="41"/>
      <c r="JVX12" s="41"/>
      <c r="JVY12" s="41"/>
      <c r="JVZ12" s="41"/>
      <c r="JWA12" s="41"/>
      <c r="JWB12" s="41"/>
      <c r="JWC12" s="41"/>
      <c r="JWD12" s="41"/>
      <c r="JWE12" s="41"/>
      <c r="JWF12" s="41"/>
      <c r="JWG12" s="41"/>
      <c r="JWH12" s="41"/>
      <c r="JWI12" s="41"/>
      <c r="JWJ12" s="41"/>
      <c r="JWK12" s="41"/>
      <c r="JWL12" s="41"/>
      <c r="JWM12" s="41"/>
      <c r="JWN12" s="41"/>
      <c r="JWO12" s="41"/>
      <c r="JWP12" s="41"/>
      <c r="JWQ12" s="41"/>
      <c r="JWR12" s="41"/>
      <c r="JWS12" s="41"/>
      <c r="JWT12" s="41"/>
      <c r="JWU12" s="41"/>
      <c r="JWV12" s="41"/>
      <c r="JWW12" s="41"/>
      <c r="JWX12" s="41"/>
      <c r="JWY12" s="41"/>
      <c r="JWZ12" s="41"/>
      <c r="JXA12" s="41"/>
      <c r="JXB12" s="41"/>
      <c r="JXC12" s="41"/>
      <c r="JXD12" s="41"/>
      <c r="JXE12" s="41"/>
      <c r="JXF12" s="41"/>
      <c r="JXG12" s="41"/>
      <c r="JXH12" s="41"/>
      <c r="JXI12" s="41"/>
      <c r="JXJ12" s="41"/>
      <c r="JXK12" s="41"/>
      <c r="JXL12" s="41"/>
      <c r="JXM12" s="41"/>
      <c r="JXN12" s="41"/>
      <c r="JXO12" s="41"/>
      <c r="JXP12" s="41"/>
      <c r="JXQ12" s="41"/>
      <c r="JXR12" s="41"/>
      <c r="JXS12" s="41"/>
      <c r="JXT12" s="41"/>
      <c r="JXU12" s="41"/>
      <c r="JXV12" s="41"/>
      <c r="JXW12" s="41"/>
      <c r="JXX12" s="41"/>
      <c r="JXY12" s="41"/>
      <c r="JXZ12" s="41"/>
      <c r="JYA12" s="41"/>
      <c r="JYB12" s="41"/>
      <c r="JYC12" s="41"/>
      <c r="JYD12" s="41"/>
      <c r="JYE12" s="41"/>
      <c r="JYF12" s="41"/>
      <c r="JYG12" s="41"/>
      <c r="JYH12" s="41"/>
      <c r="JYI12" s="41"/>
      <c r="JYJ12" s="41"/>
      <c r="JYK12" s="41"/>
      <c r="JYL12" s="41"/>
      <c r="JYM12" s="41"/>
      <c r="JYN12" s="41"/>
      <c r="JYO12" s="41"/>
      <c r="JYP12" s="41"/>
      <c r="JYQ12" s="41"/>
      <c r="JYR12" s="41"/>
      <c r="JYS12" s="41"/>
      <c r="JYT12" s="41"/>
      <c r="JYU12" s="41"/>
      <c r="JYV12" s="41"/>
      <c r="JYW12" s="41"/>
      <c r="JYX12" s="41"/>
      <c r="JYY12" s="41"/>
      <c r="JYZ12" s="41"/>
      <c r="JZA12" s="41"/>
      <c r="JZB12" s="41"/>
      <c r="JZC12" s="41"/>
      <c r="JZD12" s="41"/>
      <c r="JZE12" s="41"/>
      <c r="JZF12" s="41"/>
      <c r="JZG12" s="41"/>
      <c r="JZH12" s="41"/>
      <c r="JZI12" s="41"/>
      <c r="JZJ12" s="41"/>
      <c r="JZK12" s="41"/>
      <c r="JZL12" s="41"/>
      <c r="JZM12" s="41"/>
      <c r="JZN12" s="41"/>
      <c r="JZO12" s="41"/>
      <c r="JZP12" s="41"/>
      <c r="JZQ12" s="41"/>
      <c r="JZR12" s="41"/>
      <c r="JZS12" s="41"/>
      <c r="JZT12" s="41"/>
      <c r="JZU12" s="41"/>
      <c r="JZV12" s="41"/>
      <c r="JZW12" s="41"/>
      <c r="JZX12" s="41"/>
      <c r="JZY12" s="41"/>
      <c r="JZZ12" s="41"/>
      <c r="KAA12" s="41"/>
      <c r="KAB12" s="41"/>
      <c r="KAC12" s="41"/>
      <c r="KAD12" s="41"/>
      <c r="KAE12" s="41"/>
      <c r="KAF12" s="41"/>
      <c r="KAG12" s="41"/>
      <c r="KAH12" s="41"/>
      <c r="KAI12" s="41"/>
      <c r="KAJ12" s="41"/>
      <c r="KAK12" s="41"/>
      <c r="KAL12" s="41"/>
      <c r="KAM12" s="41"/>
      <c r="KAN12" s="41"/>
      <c r="KAO12" s="41"/>
      <c r="KAP12" s="41"/>
      <c r="KAQ12" s="41"/>
      <c r="KAR12" s="41"/>
      <c r="KAS12" s="41"/>
      <c r="KAT12" s="41"/>
      <c r="KAU12" s="41"/>
      <c r="KAV12" s="41"/>
      <c r="KAW12" s="41"/>
      <c r="KAX12" s="41"/>
      <c r="KAY12" s="41"/>
      <c r="KAZ12" s="41"/>
      <c r="KBA12" s="41"/>
      <c r="KBB12" s="41"/>
      <c r="KBC12" s="41"/>
      <c r="KBD12" s="41"/>
      <c r="KBE12" s="41"/>
      <c r="KBF12" s="41"/>
      <c r="KBG12" s="41"/>
      <c r="KBH12" s="41"/>
      <c r="KBI12" s="41"/>
      <c r="KBJ12" s="41"/>
      <c r="KBK12" s="41"/>
      <c r="KBL12" s="41"/>
      <c r="KBM12" s="41"/>
      <c r="KBN12" s="41"/>
      <c r="KBO12" s="41"/>
      <c r="KBP12" s="41"/>
      <c r="KBQ12" s="41"/>
      <c r="KBR12" s="41"/>
      <c r="KBS12" s="41"/>
      <c r="KBT12" s="41"/>
      <c r="KBU12" s="41"/>
      <c r="KBV12" s="41"/>
      <c r="KBW12" s="41"/>
      <c r="KBX12" s="41"/>
      <c r="KBY12" s="41"/>
      <c r="KBZ12" s="41"/>
      <c r="KCA12" s="41"/>
      <c r="KCB12" s="41"/>
      <c r="KCC12" s="41"/>
      <c r="KCD12" s="41"/>
      <c r="KCE12" s="41"/>
      <c r="KCF12" s="41"/>
      <c r="KCG12" s="41"/>
      <c r="KCH12" s="41"/>
      <c r="KCI12" s="41"/>
      <c r="KCJ12" s="41"/>
      <c r="KCK12" s="41"/>
      <c r="KCL12" s="41"/>
      <c r="KCM12" s="41"/>
      <c r="KCN12" s="41"/>
      <c r="KCO12" s="41"/>
      <c r="KCP12" s="41"/>
      <c r="KCQ12" s="41"/>
      <c r="KCR12" s="41"/>
      <c r="KCS12" s="41"/>
      <c r="KCT12" s="41"/>
      <c r="KCU12" s="41"/>
      <c r="KCV12" s="41"/>
      <c r="KCW12" s="41"/>
      <c r="KCX12" s="41"/>
      <c r="KCY12" s="41"/>
      <c r="KCZ12" s="41"/>
      <c r="KDA12" s="41"/>
      <c r="KDB12" s="41"/>
      <c r="KDC12" s="41"/>
      <c r="KDD12" s="41"/>
      <c r="KDE12" s="41"/>
      <c r="KDF12" s="41"/>
      <c r="KDG12" s="41"/>
      <c r="KDH12" s="41"/>
      <c r="KDI12" s="41"/>
      <c r="KDJ12" s="41"/>
      <c r="KDK12" s="41"/>
      <c r="KDL12" s="41"/>
      <c r="KDM12" s="41"/>
      <c r="KDN12" s="41"/>
      <c r="KDO12" s="41"/>
      <c r="KDP12" s="41"/>
      <c r="KDQ12" s="41"/>
      <c r="KDR12" s="41"/>
      <c r="KDS12" s="41"/>
      <c r="KDT12" s="41"/>
      <c r="KDU12" s="41"/>
      <c r="KDV12" s="41"/>
      <c r="KDW12" s="41"/>
      <c r="KDX12" s="41"/>
      <c r="KDY12" s="41"/>
      <c r="KDZ12" s="41"/>
      <c r="KEA12" s="41"/>
      <c r="KEB12" s="41"/>
      <c r="KEC12" s="41"/>
      <c r="KED12" s="41"/>
      <c r="KEE12" s="41"/>
      <c r="KEF12" s="41"/>
      <c r="KEG12" s="41"/>
      <c r="KEH12" s="41"/>
      <c r="KEI12" s="41"/>
      <c r="KEJ12" s="41"/>
      <c r="KEK12" s="41"/>
      <c r="KEL12" s="41"/>
      <c r="KEM12" s="41"/>
      <c r="KEN12" s="41"/>
      <c r="KEO12" s="41"/>
      <c r="KEP12" s="41"/>
      <c r="KEQ12" s="41"/>
      <c r="KER12" s="41"/>
      <c r="KES12" s="41"/>
      <c r="KET12" s="41"/>
      <c r="KEU12" s="41"/>
      <c r="KEV12" s="41"/>
      <c r="KEW12" s="41"/>
      <c r="KEX12" s="41"/>
      <c r="KEY12" s="41"/>
      <c r="KEZ12" s="41"/>
      <c r="KFA12" s="41"/>
      <c r="KFB12" s="41"/>
      <c r="KFC12" s="41"/>
      <c r="KFD12" s="41"/>
      <c r="KFE12" s="41"/>
      <c r="KFF12" s="41"/>
      <c r="KFG12" s="41"/>
      <c r="KFH12" s="41"/>
      <c r="KFI12" s="41"/>
      <c r="KFJ12" s="41"/>
      <c r="KFK12" s="41"/>
      <c r="KFL12" s="41"/>
      <c r="KFM12" s="41"/>
      <c r="KFN12" s="41"/>
      <c r="KFO12" s="41"/>
      <c r="KFP12" s="41"/>
      <c r="KFQ12" s="41"/>
      <c r="KFR12" s="41"/>
      <c r="KFS12" s="41"/>
      <c r="KFT12" s="41"/>
      <c r="KFU12" s="41"/>
      <c r="KFV12" s="41"/>
      <c r="KFW12" s="41"/>
      <c r="KFX12" s="41"/>
      <c r="KFY12" s="41"/>
      <c r="KFZ12" s="41"/>
      <c r="KGA12" s="41"/>
      <c r="KGB12" s="41"/>
      <c r="KGC12" s="41"/>
      <c r="KGD12" s="41"/>
      <c r="KGE12" s="41"/>
      <c r="KGF12" s="41"/>
      <c r="KGG12" s="41"/>
      <c r="KGH12" s="41"/>
      <c r="KGI12" s="41"/>
      <c r="KGJ12" s="41"/>
      <c r="KGK12" s="41"/>
      <c r="KGL12" s="41"/>
      <c r="KGM12" s="41"/>
      <c r="KGN12" s="41"/>
      <c r="KGO12" s="41"/>
      <c r="KGP12" s="41"/>
      <c r="KGQ12" s="41"/>
      <c r="KGR12" s="41"/>
      <c r="KGS12" s="41"/>
      <c r="KGT12" s="41"/>
      <c r="KGU12" s="41"/>
      <c r="KGV12" s="41"/>
      <c r="KGW12" s="41"/>
      <c r="KGX12" s="41"/>
      <c r="KGY12" s="41"/>
      <c r="KGZ12" s="41"/>
      <c r="KHA12" s="41"/>
      <c r="KHB12" s="41"/>
      <c r="KHC12" s="41"/>
      <c r="KHD12" s="41"/>
      <c r="KHE12" s="41"/>
      <c r="KHF12" s="41"/>
      <c r="KHG12" s="41"/>
      <c r="KHH12" s="41"/>
      <c r="KHI12" s="41"/>
      <c r="KHJ12" s="41"/>
      <c r="KHK12" s="41"/>
      <c r="KHL12" s="41"/>
      <c r="KHM12" s="41"/>
      <c r="KHN12" s="41"/>
      <c r="KHO12" s="41"/>
      <c r="KHP12" s="41"/>
      <c r="KHQ12" s="41"/>
      <c r="KHR12" s="41"/>
      <c r="KHS12" s="41"/>
      <c r="KHT12" s="41"/>
      <c r="KHU12" s="41"/>
      <c r="KHV12" s="41"/>
      <c r="KHW12" s="41"/>
      <c r="KHX12" s="41"/>
      <c r="KHY12" s="41"/>
      <c r="KHZ12" s="41"/>
      <c r="KIA12" s="41"/>
      <c r="KIB12" s="41"/>
      <c r="KIC12" s="41"/>
      <c r="KID12" s="41"/>
      <c r="KIE12" s="41"/>
      <c r="KIF12" s="41"/>
      <c r="KIG12" s="41"/>
      <c r="KIH12" s="41"/>
      <c r="KII12" s="41"/>
      <c r="KIJ12" s="41"/>
      <c r="KIK12" s="41"/>
      <c r="KIL12" s="41"/>
      <c r="KIM12" s="41"/>
      <c r="KIN12" s="41"/>
      <c r="KIO12" s="41"/>
      <c r="KIP12" s="41"/>
      <c r="KIQ12" s="41"/>
      <c r="KIR12" s="41"/>
      <c r="KIS12" s="41"/>
      <c r="KIT12" s="41"/>
      <c r="KIU12" s="41"/>
      <c r="KIV12" s="41"/>
      <c r="KIW12" s="41"/>
      <c r="KIX12" s="41"/>
      <c r="KIY12" s="41"/>
      <c r="KIZ12" s="41"/>
      <c r="KJA12" s="41"/>
      <c r="KJB12" s="41"/>
      <c r="KJC12" s="41"/>
      <c r="KJD12" s="41"/>
      <c r="KJE12" s="41"/>
      <c r="KJF12" s="41"/>
      <c r="KJG12" s="41"/>
      <c r="KJH12" s="41"/>
      <c r="KJI12" s="41"/>
      <c r="KJJ12" s="41"/>
      <c r="KJK12" s="41"/>
      <c r="KJL12" s="41"/>
      <c r="KJM12" s="41"/>
      <c r="KJN12" s="41"/>
      <c r="KJO12" s="41"/>
      <c r="KJP12" s="41"/>
      <c r="KJQ12" s="41"/>
      <c r="KJR12" s="41"/>
      <c r="KJS12" s="41"/>
      <c r="KJT12" s="41"/>
      <c r="KJU12" s="41"/>
      <c r="KJV12" s="41"/>
      <c r="KJW12" s="41"/>
      <c r="KJX12" s="41"/>
      <c r="KJY12" s="41"/>
      <c r="KJZ12" s="41"/>
      <c r="KKA12" s="41"/>
      <c r="KKB12" s="41"/>
      <c r="KKC12" s="41"/>
      <c r="KKD12" s="41"/>
      <c r="KKE12" s="41"/>
      <c r="KKF12" s="41"/>
      <c r="KKG12" s="41"/>
      <c r="KKH12" s="41"/>
      <c r="KKI12" s="41"/>
      <c r="KKJ12" s="41"/>
      <c r="KKK12" s="41"/>
      <c r="KKL12" s="41"/>
      <c r="KKM12" s="41"/>
      <c r="KKN12" s="41"/>
      <c r="KKO12" s="41"/>
      <c r="KKP12" s="41"/>
      <c r="KKQ12" s="41"/>
      <c r="KKR12" s="41"/>
      <c r="KKS12" s="41"/>
      <c r="KKT12" s="41"/>
      <c r="KKU12" s="41"/>
      <c r="KKV12" s="41"/>
      <c r="KKW12" s="41"/>
      <c r="KKX12" s="41"/>
      <c r="KKY12" s="41"/>
      <c r="KKZ12" s="41"/>
      <c r="KLA12" s="41"/>
      <c r="KLB12" s="41"/>
      <c r="KLC12" s="41"/>
      <c r="KLD12" s="41"/>
      <c r="KLE12" s="41"/>
      <c r="KLF12" s="41"/>
      <c r="KLG12" s="41"/>
      <c r="KLH12" s="41"/>
      <c r="KLI12" s="41"/>
      <c r="KLJ12" s="41"/>
      <c r="KLK12" s="41"/>
      <c r="KLL12" s="41"/>
      <c r="KLM12" s="41"/>
      <c r="KLN12" s="41"/>
      <c r="KLO12" s="41"/>
      <c r="KLP12" s="41"/>
      <c r="KLQ12" s="41"/>
      <c r="KLR12" s="41"/>
      <c r="KLS12" s="41"/>
      <c r="KLT12" s="41"/>
      <c r="KLU12" s="41"/>
      <c r="KLV12" s="41"/>
      <c r="KLW12" s="41"/>
      <c r="KLX12" s="41"/>
      <c r="KLY12" s="41"/>
      <c r="KLZ12" s="41"/>
      <c r="KMA12" s="41"/>
      <c r="KMB12" s="41"/>
      <c r="KMC12" s="41"/>
      <c r="KMD12" s="41"/>
      <c r="KME12" s="41"/>
      <c r="KMF12" s="41"/>
      <c r="KMG12" s="41"/>
      <c r="KMH12" s="41"/>
      <c r="KMI12" s="41"/>
      <c r="KMJ12" s="41"/>
      <c r="KMK12" s="41"/>
      <c r="KML12" s="41"/>
      <c r="KMM12" s="41"/>
      <c r="KMN12" s="41"/>
      <c r="KMO12" s="41"/>
      <c r="KMP12" s="41"/>
      <c r="KMQ12" s="41"/>
      <c r="KMR12" s="41"/>
      <c r="KMS12" s="41"/>
      <c r="KMT12" s="41"/>
      <c r="KMU12" s="41"/>
      <c r="KMV12" s="41"/>
      <c r="KMW12" s="41"/>
      <c r="KMX12" s="41"/>
      <c r="KMY12" s="41"/>
      <c r="KMZ12" s="41"/>
      <c r="KNA12" s="41"/>
      <c r="KNB12" s="41"/>
      <c r="KNC12" s="41"/>
      <c r="KND12" s="41"/>
      <c r="KNE12" s="41"/>
      <c r="KNF12" s="41"/>
      <c r="KNG12" s="41"/>
      <c r="KNH12" s="41"/>
      <c r="KNI12" s="41"/>
      <c r="KNJ12" s="41"/>
      <c r="KNK12" s="41"/>
      <c r="KNL12" s="41"/>
      <c r="KNM12" s="41"/>
      <c r="KNN12" s="41"/>
      <c r="KNO12" s="41"/>
      <c r="KNP12" s="41"/>
      <c r="KNQ12" s="41"/>
      <c r="KNR12" s="41"/>
      <c r="KNS12" s="41"/>
      <c r="KNT12" s="41"/>
      <c r="KNU12" s="41"/>
      <c r="KNV12" s="41"/>
      <c r="KNW12" s="41"/>
      <c r="KNX12" s="41"/>
      <c r="KNY12" s="41"/>
      <c r="KNZ12" s="41"/>
      <c r="KOA12" s="41"/>
      <c r="KOB12" s="41"/>
      <c r="KOC12" s="41"/>
      <c r="KOD12" s="41"/>
      <c r="KOE12" s="41"/>
      <c r="KOF12" s="41"/>
      <c r="KOG12" s="41"/>
      <c r="KOH12" s="41"/>
      <c r="KOI12" s="41"/>
      <c r="KOJ12" s="41"/>
      <c r="KOK12" s="41"/>
      <c r="KOL12" s="41"/>
      <c r="KOM12" s="41"/>
      <c r="KON12" s="41"/>
      <c r="KOO12" s="41"/>
      <c r="KOP12" s="41"/>
      <c r="KOQ12" s="41"/>
      <c r="KOR12" s="41"/>
      <c r="KOS12" s="41"/>
      <c r="KOT12" s="41"/>
      <c r="KOU12" s="41"/>
      <c r="KOV12" s="41"/>
      <c r="KOW12" s="41"/>
      <c r="KOX12" s="41"/>
      <c r="KOY12" s="41"/>
      <c r="KOZ12" s="41"/>
      <c r="KPA12" s="41"/>
      <c r="KPB12" s="41"/>
      <c r="KPC12" s="41"/>
      <c r="KPD12" s="41"/>
      <c r="KPE12" s="41"/>
      <c r="KPF12" s="41"/>
      <c r="KPG12" s="41"/>
      <c r="KPH12" s="41"/>
      <c r="KPI12" s="41"/>
      <c r="KPJ12" s="41"/>
      <c r="KPK12" s="41"/>
      <c r="KPL12" s="41"/>
      <c r="KPM12" s="41"/>
      <c r="KPN12" s="41"/>
      <c r="KPO12" s="41"/>
      <c r="KPP12" s="41"/>
      <c r="KPQ12" s="41"/>
      <c r="KPR12" s="41"/>
      <c r="KPS12" s="41"/>
      <c r="KPT12" s="41"/>
      <c r="KPU12" s="41"/>
      <c r="KPV12" s="41"/>
      <c r="KPW12" s="41"/>
      <c r="KPX12" s="41"/>
      <c r="KPY12" s="41"/>
      <c r="KPZ12" s="41"/>
      <c r="KQA12" s="41"/>
      <c r="KQB12" s="41"/>
      <c r="KQC12" s="41"/>
      <c r="KQD12" s="41"/>
      <c r="KQE12" s="41"/>
      <c r="KQF12" s="41"/>
      <c r="KQG12" s="41"/>
      <c r="KQH12" s="41"/>
      <c r="KQI12" s="41"/>
      <c r="KQJ12" s="41"/>
      <c r="KQK12" s="41"/>
      <c r="KQL12" s="41"/>
      <c r="KQM12" s="41"/>
      <c r="KQN12" s="41"/>
      <c r="KQO12" s="41"/>
      <c r="KQP12" s="41"/>
      <c r="KQQ12" s="41"/>
      <c r="KQR12" s="41"/>
      <c r="KQS12" s="41"/>
      <c r="KQT12" s="41"/>
      <c r="KQU12" s="41"/>
      <c r="KQV12" s="41"/>
      <c r="KQW12" s="41"/>
      <c r="KQX12" s="41"/>
      <c r="KQY12" s="41"/>
      <c r="KQZ12" s="41"/>
      <c r="KRA12" s="41"/>
      <c r="KRB12" s="41"/>
      <c r="KRC12" s="41"/>
      <c r="KRD12" s="41"/>
      <c r="KRE12" s="41"/>
      <c r="KRF12" s="41"/>
      <c r="KRG12" s="41"/>
      <c r="KRH12" s="41"/>
      <c r="KRI12" s="41"/>
      <c r="KRJ12" s="41"/>
      <c r="KRK12" s="41"/>
      <c r="KRL12" s="41"/>
      <c r="KRM12" s="41"/>
      <c r="KRN12" s="41"/>
      <c r="KRO12" s="41"/>
      <c r="KRP12" s="41"/>
      <c r="KRQ12" s="41"/>
      <c r="KRR12" s="41"/>
      <c r="KRS12" s="41"/>
      <c r="KRT12" s="41"/>
      <c r="KRU12" s="41"/>
      <c r="KRV12" s="41"/>
      <c r="KRW12" s="41"/>
      <c r="KRX12" s="41"/>
      <c r="KRY12" s="41"/>
      <c r="KRZ12" s="41"/>
      <c r="KSA12" s="41"/>
      <c r="KSB12" s="41"/>
      <c r="KSC12" s="41"/>
      <c r="KSD12" s="41"/>
      <c r="KSE12" s="41"/>
      <c r="KSF12" s="41"/>
      <c r="KSG12" s="41"/>
      <c r="KSH12" s="41"/>
      <c r="KSI12" s="41"/>
      <c r="KSJ12" s="41"/>
      <c r="KSK12" s="41"/>
      <c r="KSL12" s="41"/>
      <c r="KSM12" s="41"/>
      <c r="KSN12" s="41"/>
      <c r="KSO12" s="41"/>
      <c r="KSP12" s="41"/>
      <c r="KSQ12" s="41"/>
      <c r="KSR12" s="41"/>
      <c r="KSS12" s="41"/>
      <c r="KST12" s="41"/>
      <c r="KSU12" s="41"/>
      <c r="KSV12" s="41"/>
      <c r="KSW12" s="41"/>
      <c r="KSX12" s="41"/>
      <c r="KSY12" s="41"/>
      <c r="KSZ12" s="41"/>
      <c r="KTA12" s="41"/>
      <c r="KTB12" s="41"/>
      <c r="KTC12" s="41"/>
      <c r="KTD12" s="41"/>
      <c r="KTE12" s="41"/>
      <c r="KTF12" s="41"/>
      <c r="KTG12" s="41"/>
      <c r="KTH12" s="41"/>
      <c r="KTI12" s="41"/>
      <c r="KTJ12" s="41"/>
      <c r="KTK12" s="41"/>
      <c r="KTL12" s="41"/>
      <c r="KTM12" s="41"/>
      <c r="KTN12" s="41"/>
      <c r="KTO12" s="41"/>
      <c r="KTP12" s="41"/>
      <c r="KTQ12" s="41"/>
      <c r="KTR12" s="41"/>
      <c r="KTS12" s="41"/>
      <c r="KTT12" s="41"/>
      <c r="KTU12" s="41"/>
      <c r="KTV12" s="41"/>
      <c r="KTW12" s="41"/>
      <c r="KTX12" s="41"/>
      <c r="KTY12" s="41"/>
      <c r="KTZ12" s="41"/>
      <c r="KUA12" s="41"/>
      <c r="KUB12" s="41"/>
      <c r="KUC12" s="41"/>
      <c r="KUD12" s="41"/>
      <c r="KUE12" s="41"/>
      <c r="KUF12" s="41"/>
      <c r="KUG12" s="41"/>
      <c r="KUH12" s="41"/>
      <c r="KUI12" s="41"/>
      <c r="KUJ12" s="41"/>
      <c r="KUK12" s="41"/>
      <c r="KUL12" s="41"/>
      <c r="KUM12" s="41"/>
      <c r="KUN12" s="41"/>
      <c r="KUO12" s="41"/>
      <c r="KUP12" s="41"/>
      <c r="KUQ12" s="41"/>
      <c r="KUR12" s="41"/>
      <c r="KUS12" s="41"/>
      <c r="KUT12" s="41"/>
      <c r="KUU12" s="41"/>
      <c r="KUV12" s="41"/>
      <c r="KUW12" s="41"/>
      <c r="KUX12" s="41"/>
      <c r="KUY12" s="41"/>
      <c r="KUZ12" s="41"/>
      <c r="KVA12" s="41"/>
      <c r="KVB12" s="41"/>
      <c r="KVC12" s="41"/>
      <c r="KVD12" s="41"/>
      <c r="KVE12" s="41"/>
      <c r="KVF12" s="41"/>
      <c r="KVG12" s="41"/>
      <c r="KVH12" s="41"/>
      <c r="KVI12" s="41"/>
      <c r="KVJ12" s="41"/>
      <c r="KVK12" s="41"/>
      <c r="KVL12" s="41"/>
      <c r="KVM12" s="41"/>
      <c r="KVN12" s="41"/>
      <c r="KVO12" s="41"/>
      <c r="KVP12" s="41"/>
      <c r="KVQ12" s="41"/>
      <c r="KVR12" s="41"/>
      <c r="KVS12" s="41"/>
      <c r="KVT12" s="41"/>
      <c r="KVU12" s="41"/>
      <c r="KVV12" s="41"/>
      <c r="KVW12" s="41"/>
      <c r="KVX12" s="41"/>
      <c r="KVY12" s="41"/>
      <c r="KVZ12" s="41"/>
      <c r="KWA12" s="41"/>
      <c r="KWB12" s="41"/>
      <c r="KWC12" s="41"/>
      <c r="KWD12" s="41"/>
      <c r="KWE12" s="41"/>
      <c r="KWF12" s="41"/>
      <c r="KWG12" s="41"/>
      <c r="KWH12" s="41"/>
      <c r="KWI12" s="41"/>
      <c r="KWJ12" s="41"/>
      <c r="KWK12" s="41"/>
      <c r="KWL12" s="41"/>
      <c r="KWM12" s="41"/>
      <c r="KWN12" s="41"/>
      <c r="KWO12" s="41"/>
      <c r="KWP12" s="41"/>
      <c r="KWQ12" s="41"/>
      <c r="KWR12" s="41"/>
      <c r="KWS12" s="41"/>
      <c r="KWT12" s="41"/>
      <c r="KWU12" s="41"/>
      <c r="KWV12" s="41"/>
      <c r="KWW12" s="41"/>
      <c r="KWX12" s="41"/>
      <c r="KWY12" s="41"/>
      <c r="KWZ12" s="41"/>
      <c r="KXA12" s="41"/>
      <c r="KXB12" s="41"/>
      <c r="KXC12" s="41"/>
      <c r="KXD12" s="41"/>
      <c r="KXE12" s="41"/>
      <c r="KXF12" s="41"/>
      <c r="KXG12" s="41"/>
      <c r="KXH12" s="41"/>
      <c r="KXI12" s="41"/>
      <c r="KXJ12" s="41"/>
      <c r="KXK12" s="41"/>
      <c r="KXL12" s="41"/>
      <c r="KXM12" s="41"/>
      <c r="KXN12" s="41"/>
      <c r="KXO12" s="41"/>
      <c r="KXP12" s="41"/>
      <c r="KXQ12" s="41"/>
      <c r="KXR12" s="41"/>
      <c r="KXS12" s="41"/>
      <c r="KXT12" s="41"/>
      <c r="KXU12" s="41"/>
      <c r="KXV12" s="41"/>
      <c r="KXW12" s="41"/>
      <c r="KXX12" s="41"/>
      <c r="KXY12" s="41"/>
      <c r="KXZ12" s="41"/>
      <c r="KYA12" s="41"/>
      <c r="KYB12" s="41"/>
      <c r="KYC12" s="41"/>
      <c r="KYD12" s="41"/>
      <c r="KYE12" s="41"/>
      <c r="KYF12" s="41"/>
      <c r="KYG12" s="41"/>
      <c r="KYH12" s="41"/>
      <c r="KYI12" s="41"/>
      <c r="KYJ12" s="41"/>
      <c r="KYK12" s="41"/>
      <c r="KYL12" s="41"/>
      <c r="KYM12" s="41"/>
      <c r="KYN12" s="41"/>
      <c r="KYO12" s="41"/>
      <c r="KYP12" s="41"/>
      <c r="KYQ12" s="41"/>
      <c r="KYR12" s="41"/>
      <c r="KYS12" s="41"/>
      <c r="KYT12" s="41"/>
      <c r="KYU12" s="41"/>
      <c r="KYV12" s="41"/>
      <c r="KYW12" s="41"/>
      <c r="KYX12" s="41"/>
      <c r="KYY12" s="41"/>
      <c r="KYZ12" s="41"/>
      <c r="KZA12" s="41"/>
      <c r="KZB12" s="41"/>
      <c r="KZC12" s="41"/>
      <c r="KZD12" s="41"/>
      <c r="KZE12" s="41"/>
      <c r="KZF12" s="41"/>
      <c r="KZG12" s="41"/>
      <c r="KZH12" s="41"/>
      <c r="KZI12" s="41"/>
      <c r="KZJ12" s="41"/>
      <c r="KZK12" s="41"/>
      <c r="KZL12" s="41"/>
      <c r="KZM12" s="41"/>
      <c r="KZN12" s="41"/>
      <c r="KZO12" s="41"/>
      <c r="KZP12" s="41"/>
      <c r="KZQ12" s="41"/>
      <c r="KZR12" s="41"/>
      <c r="KZS12" s="41"/>
      <c r="KZT12" s="41"/>
      <c r="KZU12" s="41"/>
      <c r="KZV12" s="41"/>
      <c r="KZW12" s="41"/>
      <c r="KZX12" s="41"/>
      <c r="KZY12" s="41"/>
      <c r="KZZ12" s="41"/>
      <c r="LAA12" s="41"/>
      <c r="LAB12" s="41"/>
      <c r="LAC12" s="41"/>
      <c r="LAD12" s="41"/>
      <c r="LAE12" s="41"/>
      <c r="LAF12" s="41"/>
      <c r="LAG12" s="41"/>
      <c r="LAH12" s="41"/>
      <c r="LAI12" s="41"/>
      <c r="LAJ12" s="41"/>
      <c r="LAK12" s="41"/>
      <c r="LAL12" s="41"/>
      <c r="LAM12" s="41"/>
      <c r="LAN12" s="41"/>
      <c r="LAO12" s="41"/>
      <c r="LAP12" s="41"/>
      <c r="LAQ12" s="41"/>
      <c r="LAR12" s="41"/>
      <c r="LAS12" s="41"/>
      <c r="LAT12" s="41"/>
      <c r="LAU12" s="41"/>
      <c r="LAV12" s="41"/>
      <c r="LAW12" s="41"/>
      <c r="LAX12" s="41"/>
      <c r="LAY12" s="41"/>
      <c r="LAZ12" s="41"/>
      <c r="LBA12" s="41"/>
      <c r="LBB12" s="41"/>
      <c r="LBC12" s="41"/>
      <c r="LBD12" s="41"/>
      <c r="LBE12" s="41"/>
      <c r="LBF12" s="41"/>
      <c r="LBG12" s="41"/>
      <c r="LBH12" s="41"/>
      <c r="LBI12" s="41"/>
      <c r="LBJ12" s="41"/>
      <c r="LBK12" s="41"/>
      <c r="LBL12" s="41"/>
      <c r="LBM12" s="41"/>
      <c r="LBN12" s="41"/>
      <c r="LBO12" s="41"/>
      <c r="LBP12" s="41"/>
      <c r="LBQ12" s="41"/>
      <c r="LBR12" s="41"/>
      <c r="LBS12" s="41"/>
      <c r="LBT12" s="41"/>
      <c r="LBU12" s="41"/>
      <c r="LBV12" s="41"/>
      <c r="LBW12" s="41"/>
      <c r="LBX12" s="41"/>
      <c r="LBY12" s="41"/>
      <c r="LBZ12" s="41"/>
      <c r="LCA12" s="41"/>
      <c r="LCB12" s="41"/>
      <c r="LCC12" s="41"/>
      <c r="LCD12" s="41"/>
      <c r="LCE12" s="41"/>
      <c r="LCF12" s="41"/>
      <c r="LCG12" s="41"/>
      <c r="LCH12" s="41"/>
      <c r="LCI12" s="41"/>
      <c r="LCJ12" s="41"/>
      <c r="LCK12" s="41"/>
      <c r="LCL12" s="41"/>
      <c r="LCM12" s="41"/>
      <c r="LCN12" s="41"/>
      <c r="LCO12" s="41"/>
      <c r="LCP12" s="41"/>
      <c r="LCQ12" s="41"/>
      <c r="LCR12" s="41"/>
      <c r="LCS12" s="41"/>
      <c r="LCT12" s="41"/>
      <c r="LCU12" s="41"/>
      <c r="LCV12" s="41"/>
      <c r="LCW12" s="41"/>
      <c r="LCX12" s="41"/>
      <c r="LCY12" s="41"/>
      <c r="LCZ12" s="41"/>
      <c r="LDA12" s="41"/>
      <c r="LDB12" s="41"/>
      <c r="LDC12" s="41"/>
      <c r="LDD12" s="41"/>
      <c r="LDE12" s="41"/>
      <c r="LDF12" s="41"/>
      <c r="LDG12" s="41"/>
      <c r="LDH12" s="41"/>
      <c r="LDI12" s="41"/>
      <c r="LDJ12" s="41"/>
      <c r="LDK12" s="41"/>
      <c r="LDL12" s="41"/>
      <c r="LDM12" s="41"/>
      <c r="LDN12" s="41"/>
      <c r="LDO12" s="41"/>
      <c r="LDP12" s="41"/>
      <c r="LDQ12" s="41"/>
      <c r="LDR12" s="41"/>
      <c r="LDS12" s="41"/>
      <c r="LDT12" s="41"/>
      <c r="LDU12" s="41"/>
      <c r="LDV12" s="41"/>
      <c r="LDW12" s="41"/>
      <c r="LDX12" s="41"/>
      <c r="LDY12" s="41"/>
      <c r="LDZ12" s="41"/>
      <c r="LEA12" s="41"/>
      <c r="LEB12" s="41"/>
      <c r="LEC12" s="41"/>
      <c r="LED12" s="41"/>
      <c r="LEE12" s="41"/>
      <c r="LEF12" s="41"/>
      <c r="LEG12" s="41"/>
      <c r="LEH12" s="41"/>
      <c r="LEI12" s="41"/>
      <c r="LEJ12" s="41"/>
      <c r="LEK12" s="41"/>
      <c r="LEL12" s="41"/>
      <c r="LEM12" s="41"/>
      <c r="LEN12" s="41"/>
      <c r="LEO12" s="41"/>
      <c r="LEP12" s="41"/>
      <c r="LEQ12" s="41"/>
      <c r="LER12" s="41"/>
      <c r="LES12" s="41"/>
      <c r="LET12" s="41"/>
      <c r="LEU12" s="41"/>
      <c r="LEV12" s="41"/>
      <c r="LEW12" s="41"/>
      <c r="LEX12" s="41"/>
      <c r="LEY12" s="41"/>
      <c r="LEZ12" s="41"/>
      <c r="LFA12" s="41"/>
      <c r="LFB12" s="41"/>
      <c r="LFC12" s="41"/>
      <c r="LFD12" s="41"/>
      <c r="LFE12" s="41"/>
      <c r="LFF12" s="41"/>
      <c r="LFG12" s="41"/>
      <c r="LFH12" s="41"/>
      <c r="LFI12" s="41"/>
      <c r="LFJ12" s="41"/>
      <c r="LFK12" s="41"/>
      <c r="LFL12" s="41"/>
      <c r="LFM12" s="41"/>
      <c r="LFN12" s="41"/>
      <c r="LFO12" s="41"/>
      <c r="LFP12" s="41"/>
      <c r="LFQ12" s="41"/>
      <c r="LFR12" s="41"/>
      <c r="LFS12" s="41"/>
      <c r="LFT12" s="41"/>
      <c r="LFU12" s="41"/>
      <c r="LFV12" s="41"/>
      <c r="LFW12" s="41"/>
      <c r="LFX12" s="41"/>
      <c r="LFY12" s="41"/>
      <c r="LFZ12" s="41"/>
      <c r="LGA12" s="41"/>
      <c r="LGB12" s="41"/>
      <c r="LGC12" s="41"/>
      <c r="LGD12" s="41"/>
      <c r="LGE12" s="41"/>
      <c r="LGF12" s="41"/>
      <c r="LGG12" s="41"/>
      <c r="LGH12" s="41"/>
      <c r="LGI12" s="41"/>
      <c r="LGJ12" s="41"/>
      <c r="LGK12" s="41"/>
      <c r="LGL12" s="41"/>
      <c r="LGM12" s="41"/>
      <c r="LGN12" s="41"/>
      <c r="LGO12" s="41"/>
      <c r="LGP12" s="41"/>
      <c r="LGQ12" s="41"/>
      <c r="LGR12" s="41"/>
      <c r="LGS12" s="41"/>
      <c r="LGT12" s="41"/>
      <c r="LGU12" s="41"/>
      <c r="LGV12" s="41"/>
      <c r="LGW12" s="41"/>
      <c r="LGX12" s="41"/>
      <c r="LGY12" s="41"/>
      <c r="LGZ12" s="41"/>
      <c r="LHA12" s="41"/>
      <c r="LHB12" s="41"/>
      <c r="LHC12" s="41"/>
      <c r="LHD12" s="41"/>
      <c r="LHE12" s="41"/>
      <c r="LHF12" s="41"/>
      <c r="LHG12" s="41"/>
      <c r="LHH12" s="41"/>
      <c r="LHI12" s="41"/>
      <c r="LHJ12" s="41"/>
      <c r="LHK12" s="41"/>
      <c r="LHL12" s="41"/>
      <c r="LHM12" s="41"/>
      <c r="LHN12" s="41"/>
      <c r="LHO12" s="41"/>
      <c r="LHP12" s="41"/>
      <c r="LHQ12" s="41"/>
      <c r="LHR12" s="41"/>
      <c r="LHS12" s="41"/>
      <c r="LHT12" s="41"/>
      <c r="LHU12" s="41"/>
      <c r="LHV12" s="41"/>
      <c r="LHW12" s="41"/>
      <c r="LHX12" s="41"/>
      <c r="LHY12" s="41"/>
      <c r="LHZ12" s="41"/>
      <c r="LIA12" s="41"/>
      <c r="LIB12" s="41"/>
      <c r="LIC12" s="41"/>
      <c r="LID12" s="41"/>
      <c r="LIE12" s="41"/>
      <c r="LIF12" s="41"/>
      <c r="LIG12" s="41"/>
      <c r="LIH12" s="41"/>
      <c r="LII12" s="41"/>
      <c r="LIJ12" s="41"/>
      <c r="LIK12" s="41"/>
      <c r="LIL12" s="41"/>
      <c r="LIM12" s="41"/>
      <c r="LIN12" s="41"/>
      <c r="LIO12" s="41"/>
      <c r="LIP12" s="41"/>
      <c r="LIQ12" s="41"/>
      <c r="LIR12" s="41"/>
      <c r="LIS12" s="41"/>
      <c r="LIT12" s="41"/>
      <c r="LIU12" s="41"/>
      <c r="LIV12" s="41"/>
      <c r="LIW12" s="41"/>
      <c r="LIX12" s="41"/>
      <c r="LIY12" s="41"/>
      <c r="LIZ12" s="41"/>
      <c r="LJA12" s="41"/>
      <c r="LJB12" s="41"/>
      <c r="LJC12" s="41"/>
      <c r="LJD12" s="41"/>
      <c r="LJE12" s="41"/>
      <c r="LJF12" s="41"/>
      <c r="LJG12" s="41"/>
      <c r="LJH12" s="41"/>
      <c r="LJI12" s="41"/>
      <c r="LJJ12" s="41"/>
      <c r="LJK12" s="41"/>
      <c r="LJL12" s="41"/>
      <c r="LJM12" s="41"/>
      <c r="LJN12" s="41"/>
      <c r="LJO12" s="41"/>
      <c r="LJP12" s="41"/>
      <c r="LJQ12" s="41"/>
      <c r="LJR12" s="41"/>
      <c r="LJS12" s="41"/>
      <c r="LJT12" s="41"/>
      <c r="LJU12" s="41"/>
      <c r="LJV12" s="41"/>
      <c r="LJW12" s="41"/>
      <c r="LJX12" s="41"/>
      <c r="LJY12" s="41"/>
      <c r="LJZ12" s="41"/>
      <c r="LKA12" s="41"/>
      <c r="LKB12" s="41"/>
      <c r="LKC12" s="41"/>
      <c r="LKD12" s="41"/>
      <c r="LKE12" s="41"/>
      <c r="LKF12" s="41"/>
      <c r="LKG12" s="41"/>
      <c r="LKH12" s="41"/>
      <c r="LKI12" s="41"/>
      <c r="LKJ12" s="41"/>
      <c r="LKK12" s="41"/>
      <c r="LKL12" s="41"/>
      <c r="LKM12" s="41"/>
      <c r="LKN12" s="41"/>
      <c r="LKO12" s="41"/>
      <c r="LKP12" s="41"/>
      <c r="LKQ12" s="41"/>
      <c r="LKR12" s="41"/>
      <c r="LKS12" s="41"/>
      <c r="LKT12" s="41"/>
      <c r="LKU12" s="41"/>
      <c r="LKV12" s="41"/>
      <c r="LKW12" s="41"/>
      <c r="LKX12" s="41"/>
      <c r="LKY12" s="41"/>
      <c r="LKZ12" s="41"/>
      <c r="LLA12" s="41"/>
      <c r="LLB12" s="41"/>
      <c r="LLC12" s="41"/>
      <c r="LLD12" s="41"/>
      <c r="LLE12" s="41"/>
      <c r="LLF12" s="41"/>
      <c r="LLG12" s="41"/>
      <c r="LLH12" s="41"/>
      <c r="LLI12" s="41"/>
      <c r="LLJ12" s="41"/>
      <c r="LLK12" s="41"/>
      <c r="LLL12" s="41"/>
      <c r="LLM12" s="41"/>
      <c r="LLN12" s="41"/>
      <c r="LLO12" s="41"/>
      <c r="LLP12" s="41"/>
      <c r="LLQ12" s="41"/>
      <c r="LLR12" s="41"/>
      <c r="LLS12" s="41"/>
      <c r="LLT12" s="41"/>
      <c r="LLU12" s="41"/>
      <c r="LLV12" s="41"/>
      <c r="LLW12" s="41"/>
      <c r="LLX12" s="41"/>
      <c r="LLY12" s="41"/>
      <c r="LLZ12" s="41"/>
      <c r="LMA12" s="41"/>
      <c r="LMB12" s="41"/>
      <c r="LMC12" s="41"/>
      <c r="LMD12" s="41"/>
      <c r="LME12" s="41"/>
      <c r="LMF12" s="41"/>
      <c r="LMG12" s="41"/>
      <c r="LMH12" s="41"/>
      <c r="LMI12" s="41"/>
      <c r="LMJ12" s="41"/>
      <c r="LMK12" s="41"/>
      <c r="LML12" s="41"/>
      <c r="LMM12" s="41"/>
      <c r="LMN12" s="41"/>
      <c r="LMO12" s="41"/>
      <c r="LMP12" s="41"/>
      <c r="LMQ12" s="41"/>
      <c r="LMR12" s="41"/>
      <c r="LMS12" s="41"/>
      <c r="LMT12" s="41"/>
      <c r="LMU12" s="41"/>
      <c r="LMV12" s="41"/>
      <c r="LMW12" s="41"/>
      <c r="LMX12" s="41"/>
      <c r="LMY12" s="41"/>
      <c r="LMZ12" s="41"/>
      <c r="LNA12" s="41"/>
      <c r="LNB12" s="41"/>
      <c r="LNC12" s="41"/>
      <c r="LND12" s="41"/>
      <c r="LNE12" s="41"/>
      <c r="LNF12" s="41"/>
      <c r="LNG12" s="41"/>
      <c r="LNH12" s="41"/>
      <c r="LNI12" s="41"/>
      <c r="LNJ12" s="41"/>
      <c r="LNK12" s="41"/>
      <c r="LNL12" s="41"/>
      <c r="LNM12" s="41"/>
      <c r="LNN12" s="41"/>
      <c r="LNO12" s="41"/>
      <c r="LNP12" s="41"/>
      <c r="LNQ12" s="41"/>
      <c r="LNR12" s="41"/>
      <c r="LNS12" s="41"/>
      <c r="LNT12" s="41"/>
      <c r="LNU12" s="41"/>
      <c r="LNV12" s="41"/>
      <c r="LNW12" s="41"/>
      <c r="LNX12" s="41"/>
      <c r="LNY12" s="41"/>
      <c r="LNZ12" s="41"/>
      <c r="LOA12" s="41"/>
      <c r="LOB12" s="41"/>
      <c r="LOC12" s="41"/>
      <c r="LOD12" s="41"/>
      <c r="LOE12" s="41"/>
      <c r="LOF12" s="41"/>
      <c r="LOG12" s="41"/>
      <c r="LOH12" s="41"/>
      <c r="LOI12" s="41"/>
      <c r="LOJ12" s="41"/>
      <c r="LOK12" s="41"/>
      <c r="LOL12" s="41"/>
      <c r="LOM12" s="41"/>
      <c r="LON12" s="41"/>
      <c r="LOO12" s="41"/>
      <c r="LOP12" s="41"/>
      <c r="LOQ12" s="41"/>
      <c r="LOR12" s="41"/>
      <c r="LOS12" s="41"/>
      <c r="LOT12" s="41"/>
      <c r="LOU12" s="41"/>
      <c r="LOV12" s="41"/>
      <c r="LOW12" s="41"/>
      <c r="LOX12" s="41"/>
      <c r="LOY12" s="41"/>
      <c r="LOZ12" s="41"/>
      <c r="LPA12" s="41"/>
      <c r="LPB12" s="41"/>
      <c r="LPC12" s="41"/>
      <c r="LPD12" s="41"/>
      <c r="LPE12" s="41"/>
      <c r="LPF12" s="41"/>
      <c r="LPG12" s="41"/>
      <c r="LPH12" s="41"/>
      <c r="LPI12" s="41"/>
      <c r="LPJ12" s="41"/>
      <c r="LPK12" s="41"/>
      <c r="LPL12" s="41"/>
      <c r="LPM12" s="41"/>
      <c r="LPN12" s="41"/>
      <c r="LPO12" s="41"/>
      <c r="LPP12" s="41"/>
      <c r="LPQ12" s="41"/>
      <c r="LPR12" s="41"/>
      <c r="LPS12" s="41"/>
      <c r="LPT12" s="41"/>
      <c r="LPU12" s="41"/>
      <c r="LPV12" s="41"/>
      <c r="LPW12" s="41"/>
      <c r="LPX12" s="41"/>
      <c r="LPY12" s="41"/>
      <c r="LPZ12" s="41"/>
      <c r="LQA12" s="41"/>
      <c r="LQB12" s="41"/>
      <c r="LQC12" s="41"/>
      <c r="LQD12" s="41"/>
      <c r="LQE12" s="41"/>
      <c r="LQF12" s="41"/>
      <c r="LQG12" s="41"/>
      <c r="LQH12" s="41"/>
      <c r="LQI12" s="41"/>
      <c r="LQJ12" s="41"/>
      <c r="LQK12" s="41"/>
      <c r="LQL12" s="41"/>
      <c r="LQM12" s="41"/>
      <c r="LQN12" s="41"/>
      <c r="LQO12" s="41"/>
      <c r="LQP12" s="41"/>
      <c r="LQQ12" s="41"/>
      <c r="LQR12" s="41"/>
      <c r="LQS12" s="41"/>
      <c r="LQT12" s="41"/>
      <c r="LQU12" s="41"/>
      <c r="LQV12" s="41"/>
      <c r="LQW12" s="41"/>
      <c r="LQX12" s="41"/>
      <c r="LQY12" s="41"/>
      <c r="LQZ12" s="41"/>
      <c r="LRA12" s="41"/>
      <c r="LRB12" s="41"/>
      <c r="LRC12" s="41"/>
      <c r="LRD12" s="41"/>
      <c r="LRE12" s="41"/>
      <c r="LRF12" s="41"/>
      <c r="LRG12" s="41"/>
      <c r="LRH12" s="41"/>
      <c r="LRI12" s="41"/>
      <c r="LRJ12" s="41"/>
      <c r="LRK12" s="41"/>
      <c r="LRL12" s="41"/>
      <c r="LRM12" s="41"/>
      <c r="LRN12" s="41"/>
      <c r="LRO12" s="41"/>
      <c r="LRP12" s="41"/>
      <c r="LRQ12" s="41"/>
      <c r="LRR12" s="41"/>
      <c r="LRS12" s="41"/>
      <c r="LRT12" s="41"/>
      <c r="LRU12" s="41"/>
      <c r="LRV12" s="41"/>
      <c r="LRW12" s="41"/>
      <c r="LRX12" s="41"/>
      <c r="LRY12" s="41"/>
      <c r="LRZ12" s="41"/>
      <c r="LSA12" s="41"/>
      <c r="LSB12" s="41"/>
      <c r="LSC12" s="41"/>
      <c r="LSD12" s="41"/>
      <c r="LSE12" s="41"/>
      <c r="LSF12" s="41"/>
      <c r="LSG12" s="41"/>
      <c r="LSH12" s="41"/>
      <c r="LSI12" s="41"/>
      <c r="LSJ12" s="41"/>
      <c r="LSK12" s="41"/>
      <c r="LSL12" s="41"/>
      <c r="LSM12" s="41"/>
      <c r="LSN12" s="41"/>
      <c r="LSO12" s="41"/>
      <c r="LSP12" s="41"/>
      <c r="LSQ12" s="41"/>
      <c r="LSR12" s="41"/>
      <c r="LSS12" s="41"/>
      <c r="LST12" s="41"/>
      <c r="LSU12" s="41"/>
      <c r="LSV12" s="41"/>
      <c r="LSW12" s="41"/>
      <c r="LSX12" s="41"/>
      <c r="LSY12" s="41"/>
      <c r="LSZ12" s="41"/>
      <c r="LTA12" s="41"/>
      <c r="LTB12" s="41"/>
      <c r="LTC12" s="41"/>
      <c r="LTD12" s="41"/>
      <c r="LTE12" s="41"/>
      <c r="LTF12" s="41"/>
      <c r="LTG12" s="41"/>
      <c r="LTH12" s="41"/>
      <c r="LTI12" s="41"/>
      <c r="LTJ12" s="41"/>
      <c r="LTK12" s="41"/>
      <c r="LTL12" s="41"/>
      <c r="LTM12" s="41"/>
      <c r="LTN12" s="41"/>
      <c r="LTO12" s="41"/>
      <c r="LTP12" s="41"/>
      <c r="LTQ12" s="41"/>
      <c r="LTR12" s="41"/>
      <c r="LTS12" s="41"/>
      <c r="LTT12" s="41"/>
      <c r="LTU12" s="41"/>
      <c r="LTV12" s="41"/>
      <c r="LTW12" s="41"/>
      <c r="LTX12" s="41"/>
      <c r="LTY12" s="41"/>
      <c r="LTZ12" s="41"/>
      <c r="LUA12" s="41"/>
      <c r="LUB12" s="41"/>
      <c r="LUC12" s="41"/>
      <c r="LUD12" s="41"/>
      <c r="LUE12" s="41"/>
      <c r="LUF12" s="41"/>
      <c r="LUG12" s="41"/>
      <c r="LUH12" s="41"/>
      <c r="LUI12" s="41"/>
      <c r="LUJ12" s="41"/>
      <c r="LUK12" s="41"/>
      <c r="LUL12" s="41"/>
      <c r="LUM12" s="41"/>
      <c r="LUN12" s="41"/>
      <c r="LUO12" s="41"/>
      <c r="LUP12" s="41"/>
      <c r="LUQ12" s="41"/>
      <c r="LUR12" s="41"/>
      <c r="LUS12" s="41"/>
      <c r="LUT12" s="41"/>
      <c r="LUU12" s="41"/>
      <c r="LUV12" s="41"/>
      <c r="LUW12" s="41"/>
      <c r="LUX12" s="41"/>
      <c r="LUY12" s="41"/>
      <c r="LUZ12" s="41"/>
      <c r="LVA12" s="41"/>
      <c r="LVB12" s="41"/>
      <c r="LVC12" s="41"/>
      <c r="LVD12" s="41"/>
      <c r="LVE12" s="41"/>
      <c r="LVF12" s="41"/>
      <c r="LVG12" s="41"/>
      <c r="LVH12" s="41"/>
      <c r="LVI12" s="41"/>
      <c r="LVJ12" s="41"/>
      <c r="LVK12" s="41"/>
      <c r="LVL12" s="41"/>
      <c r="LVM12" s="41"/>
      <c r="LVN12" s="41"/>
      <c r="LVO12" s="41"/>
      <c r="LVP12" s="41"/>
      <c r="LVQ12" s="41"/>
      <c r="LVR12" s="41"/>
      <c r="LVS12" s="41"/>
      <c r="LVT12" s="41"/>
      <c r="LVU12" s="41"/>
      <c r="LVV12" s="41"/>
      <c r="LVW12" s="41"/>
      <c r="LVX12" s="41"/>
      <c r="LVY12" s="41"/>
      <c r="LVZ12" s="41"/>
      <c r="LWA12" s="41"/>
      <c r="LWB12" s="41"/>
      <c r="LWC12" s="41"/>
      <c r="LWD12" s="41"/>
      <c r="LWE12" s="41"/>
      <c r="LWF12" s="41"/>
      <c r="LWG12" s="41"/>
      <c r="LWH12" s="41"/>
      <c r="LWI12" s="41"/>
      <c r="LWJ12" s="41"/>
      <c r="LWK12" s="41"/>
      <c r="LWL12" s="41"/>
      <c r="LWM12" s="41"/>
      <c r="LWN12" s="41"/>
      <c r="LWO12" s="41"/>
      <c r="LWP12" s="41"/>
      <c r="LWQ12" s="41"/>
      <c r="LWR12" s="41"/>
      <c r="LWS12" s="41"/>
      <c r="LWT12" s="41"/>
      <c r="LWU12" s="41"/>
      <c r="LWV12" s="41"/>
      <c r="LWW12" s="41"/>
      <c r="LWX12" s="41"/>
      <c r="LWY12" s="41"/>
      <c r="LWZ12" s="41"/>
      <c r="LXA12" s="41"/>
      <c r="LXB12" s="41"/>
      <c r="LXC12" s="41"/>
      <c r="LXD12" s="41"/>
      <c r="LXE12" s="41"/>
      <c r="LXF12" s="41"/>
      <c r="LXG12" s="41"/>
      <c r="LXH12" s="41"/>
      <c r="LXI12" s="41"/>
      <c r="LXJ12" s="41"/>
      <c r="LXK12" s="41"/>
      <c r="LXL12" s="41"/>
      <c r="LXM12" s="41"/>
      <c r="LXN12" s="41"/>
      <c r="LXO12" s="41"/>
      <c r="LXP12" s="41"/>
      <c r="LXQ12" s="41"/>
      <c r="LXR12" s="41"/>
      <c r="LXS12" s="41"/>
      <c r="LXT12" s="41"/>
      <c r="LXU12" s="41"/>
      <c r="LXV12" s="41"/>
      <c r="LXW12" s="41"/>
      <c r="LXX12" s="41"/>
      <c r="LXY12" s="41"/>
      <c r="LXZ12" s="41"/>
      <c r="LYA12" s="41"/>
      <c r="LYB12" s="41"/>
      <c r="LYC12" s="41"/>
      <c r="LYD12" s="41"/>
      <c r="LYE12" s="41"/>
      <c r="LYF12" s="41"/>
      <c r="LYG12" s="41"/>
      <c r="LYH12" s="41"/>
      <c r="LYI12" s="41"/>
      <c r="LYJ12" s="41"/>
      <c r="LYK12" s="41"/>
      <c r="LYL12" s="41"/>
      <c r="LYM12" s="41"/>
      <c r="LYN12" s="41"/>
      <c r="LYO12" s="41"/>
      <c r="LYP12" s="41"/>
      <c r="LYQ12" s="41"/>
      <c r="LYR12" s="41"/>
      <c r="LYS12" s="41"/>
      <c r="LYT12" s="41"/>
      <c r="LYU12" s="41"/>
      <c r="LYV12" s="41"/>
      <c r="LYW12" s="41"/>
      <c r="LYX12" s="41"/>
      <c r="LYY12" s="41"/>
      <c r="LYZ12" s="41"/>
      <c r="LZA12" s="41"/>
      <c r="LZB12" s="41"/>
      <c r="LZC12" s="41"/>
      <c r="LZD12" s="41"/>
      <c r="LZE12" s="41"/>
      <c r="LZF12" s="41"/>
      <c r="LZG12" s="41"/>
      <c r="LZH12" s="41"/>
      <c r="LZI12" s="41"/>
      <c r="LZJ12" s="41"/>
      <c r="LZK12" s="41"/>
      <c r="LZL12" s="41"/>
      <c r="LZM12" s="41"/>
      <c r="LZN12" s="41"/>
      <c r="LZO12" s="41"/>
      <c r="LZP12" s="41"/>
      <c r="LZQ12" s="41"/>
      <c r="LZR12" s="41"/>
      <c r="LZS12" s="41"/>
      <c r="LZT12" s="41"/>
      <c r="LZU12" s="41"/>
      <c r="LZV12" s="41"/>
      <c r="LZW12" s="41"/>
      <c r="LZX12" s="41"/>
      <c r="LZY12" s="41"/>
      <c r="LZZ12" s="41"/>
      <c r="MAA12" s="41"/>
      <c r="MAB12" s="41"/>
      <c r="MAC12" s="41"/>
      <c r="MAD12" s="41"/>
      <c r="MAE12" s="41"/>
      <c r="MAF12" s="41"/>
      <c r="MAG12" s="41"/>
      <c r="MAH12" s="41"/>
      <c r="MAI12" s="41"/>
      <c r="MAJ12" s="41"/>
      <c r="MAK12" s="41"/>
      <c r="MAL12" s="41"/>
      <c r="MAM12" s="41"/>
      <c r="MAN12" s="41"/>
      <c r="MAO12" s="41"/>
      <c r="MAP12" s="41"/>
      <c r="MAQ12" s="41"/>
      <c r="MAR12" s="41"/>
      <c r="MAS12" s="41"/>
      <c r="MAT12" s="41"/>
      <c r="MAU12" s="41"/>
      <c r="MAV12" s="41"/>
      <c r="MAW12" s="41"/>
      <c r="MAX12" s="41"/>
      <c r="MAY12" s="41"/>
      <c r="MAZ12" s="41"/>
      <c r="MBA12" s="41"/>
      <c r="MBB12" s="41"/>
      <c r="MBC12" s="41"/>
      <c r="MBD12" s="41"/>
      <c r="MBE12" s="41"/>
      <c r="MBF12" s="41"/>
      <c r="MBG12" s="41"/>
      <c r="MBH12" s="41"/>
      <c r="MBI12" s="41"/>
      <c r="MBJ12" s="41"/>
      <c r="MBK12" s="41"/>
      <c r="MBL12" s="41"/>
      <c r="MBM12" s="41"/>
      <c r="MBN12" s="41"/>
      <c r="MBO12" s="41"/>
      <c r="MBP12" s="41"/>
      <c r="MBQ12" s="41"/>
      <c r="MBR12" s="41"/>
      <c r="MBS12" s="41"/>
      <c r="MBT12" s="41"/>
      <c r="MBU12" s="41"/>
      <c r="MBV12" s="41"/>
      <c r="MBW12" s="41"/>
      <c r="MBX12" s="41"/>
      <c r="MBY12" s="41"/>
      <c r="MBZ12" s="41"/>
      <c r="MCA12" s="41"/>
      <c r="MCB12" s="41"/>
      <c r="MCC12" s="41"/>
      <c r="MCD12" s="41"/>
      <c r="MCE12" s="41"/>
      <c r="MCF12" s="41"/>
      <c r="MCG12" s="41"/>
      <c r="MCH12" s="41"/>
      <c r="MCI12" s="41"/>
      <c r="MCJ12" s="41"/>
      <c r="MCK12" s="41"/>
      <c r="MCL12" s="41"/>
      <c r="MCM12" s="41"/>
      <c r="MCN12" s="41"/>
      <c r="MCO12" s="41"/>
      <c r="MCP12" s="41"/>
      <c r="MCQ12" s="41"/>
      <c r="MCR12" s="41"/>
      <c r="MCS12" s="41"/>
      <c r="MCT12" s="41"/>
      <c r="MCU12" s="41"/>
      <c r="MCV12" s="41"/>
      <c r="MCW12" s="41"/>
      <c r="MCX12" s="41"/>
      <c r="MCY12" s="41"/>
      <c r="MCZ12" s="41"/>
      <c r="MDA12" s="41"/>
      <c r="MDB12" s="41"/>
      <c r="MDC12" s="41"/>
      <c r="MDD12" s="41"/>
      <c r="MDE12" s="41"/>
      <c r="MDF12" s="41"/>
      <c r="MDG12" s="41"/>
      <c r="MDH12" s="41"/>
      <c r="MDI12" s="41"/>
      <c r="MDJ12" s="41"/>
      <c r="MDK12" s="41"/>
      <c r="MDL12" s="41"/>
      <c r="MDM12" s="41"/>
      <c r="MDN12" s="41"/>
      <c r="MDO12" s="41"/>
      <c r="MDP12" s="41"/>
      <c r="MDQ12" s="41"/>
      <c r="MDR12" s="41"/>
      <c r="MDS12" s="41"/>
      <c r="MDT12" s="41"/>
      <c r="MDU12" s="41"/>
      <c r="MDV12" s="41"/>
      <c r="MDW12" s="41"/>
      <c r="MDX12" s="41"/>
      <c r="MDY12" s="41"/>
      <c r="MDZ12" s="41"/>
      <c r="MEA12" s="41"/>
      <c r="MEB12" s="41"/>
      <c r="MEC12" s="41"/>
      <c r="MED12" s="41"/>
      <c r="MEE12" s="41"/>
      <c r="MEF12" s="41"/>
      <c r="MEG12" s="41"/>
      <c r="MEH12" s="41"/>
      <c r="MEI12" s="41"/>
      <c r="MEJ12" s="41"/>
      <c r="MEK12" s="41"/>
      <c r="MEL12" s="41"/>
      <c r="MEM12" s="41"/>
      <c r="MEN12" s="41"/>
      <c r="MEO12" s="41"/>
      <c r="MEP12" s="41"/>
      <c r="MEQ12" s="41"/>
      <c r="MER12" s="41"/>
      <c r="MES12" s="41"/>
      <c r="MET12" s="41"/>
      <c r="MEU12" s="41"/>
      <c r="MEV12" s="41"/>
      <c r="MEW12" s="41"/>
      <c r="MEX12" s="41"/>
      <c r="MEY12" s="41"/>
      <c r="MEZ12" s="41"/>
      <c r="MFA12" s="41"/>
      <c r="MFB12" s="41"/>
      <c r="MFC12" s="41"/>
      <c r="MFD12" s="41"/>
      <c r="MFE12" s="41"/>
      <c r="MFF12" s="41"/>
      <c r="MFG12" s="41"/>
      <c r="MFH12" s="41"/>
      <c r="MFI12" s="41"/>
      <c r="MFJ12" s="41"/>
      <c r="MFK12" s="41"/>
      <c r="MFL12" s="41"/>
      <c r="MFM12" s="41"/>
      <c r="MFN12" s="41"/>
      <c r="MFO12" s="41"/>
      <c r="MFP12" s="41"/>
      <c r="MFQ12" s="41"/>
      <c r="MFR12" s="41"/>
      <c r="MFS12" s="41"/>
      <c r="MFT12" s="41"/>
      <c r="MFU12" s="41"/>
      <c r="MFV12" s="41"/>
      <c r="MFW12" s="41"/>
      <c r="MFX12" s="41"/>
      <c r="MFY12" s="41"/>
      <c r="MFZ12" s="41"/>
      <c r="MGA12" s="41"/>
      <c r="MGB12" s="41"/>
      <c r="MGC12" s="41"/>
      <c r="MGD12" s="41"/>
      <c r="MGE12" s="41"/>
      <c r="MGF12" s="41"/>
      <c r="MGG12" s="41"/>
      <c r="MGH12" s="41"/>
      <c r="MGI12" s="41"/>
      <c r="MGJ12" s="41"/>
      <c r="MGK12" s="41"/>
      <c r="MGL12" s="41"/>
      <c r="MGM12" s="41"/>
      <c r="MGN12" s="41"/>
      <c r="MGO12" s="41"/>
      <c r="MGP12" s="41"/>
      <c r="MGQ12" s="41"/>
      <c r="MGR12" s="41"/>
      <c r="MGS12" s="41"/>
      <c r="MGT12" s="41"/>
      <c r="MGU12" s="41"/>
      <c r="MGV12" s="41"/>
      <c r="MGW12" s="41"/>
      <c r="MGX12" s="41"/>
      <c r="MGY12" s="41"/>
      <c r="MGZ12" s="41"/>
      <c r="MHA12" s="41"/>
      <c r="MHB12" s="41"/>
      <c r="MHC12" s="41"/>
      <c r="MHD12" s="41"/>
      <c r="MHE12" s="41"/>
      <c r="MHF12" s="41"/>
      <c r="MHG12" s="41"/>
      <c r="MHH12" s="41"/>
      <c r="MHI12" s="41"/>
      <c r="MHJ12" s="41"/>
      <c r="MHK12" s="41"/>
      <c r="MHL12" s="41"/>
      <c r="MHM12" s="41"/>
      <c r="MHN12" s="41"/>
      <c r="MHO12" s="41"/>
      <c r="MHP12" s="41"/>
      <c r="MHQ12" s="41"/>
      <c r="MHR12" s="41"/>
      <c r="MHS12" s="41"/>
      <c r="MHT12" s="41"/>
      <c r="MHU12" s="41"/>
      <c r="MHV12" s="41"/>
      <c r="MHW12" s="41"/>
      <c r="MHX12" s="41"/>
      <c r="MHY12" s="41"/>
      <c r="MHZ12" s="41"/>
      <c r="MIA12" s="41"/>
      <c r="MIB12" s="41"/>
      <c r="MIC12" s="41"/>
      <c r="MID12" s="41"/>
      <c r="MIE12" s="41"/>
      <c r="MIF12" s="41"/>
      <c r="MIG12" s="41"/>
      <c r="MIH12" s="41"/>
      <c r="MII12" s="41"/>
      <c r="MIJ12" s="41"/>
      <c r="MIK12" s="41"/>
      <c r="MIL12" s="41"/>
      <c r="MIM12" s="41"/>
      <c r="MIN12" s="41"/>
      <c r="MIO12" s="41"/>
      <c r="MIP12" s="41"/>
      <c r="MIQ12" s="41"/>
      <c r="MIR12" s="41"/>
      <c r="MIS12" s="41"/>
      <c r="MIT12" s="41"/>
      <c r="MIU12" s="41"/>
      <c r="MIV12" s="41"/>
      <c r="MIW12" s="41"/>
      <c r="MIX12" s="41"/>
      <c r="MIY12" s="41"/>
      <c r="MIZ12" s="41"/>
      <c r="MJA12" s="41"/>
      <c r="MJB12" s="41"/>
      <c r="MJC12" s="41"/>
      <c r="MJD12" s="41"/>
      <c r="MJE12" s="41"/>
      <c r="MJF12" s="41"/>
      <c r="MJG12" s="41"/>
      <c r="MJH12" s="41"/>
      <c r="MJI12" s="41"/>
      <c r="MJJ12" s="41"/>
      <c r="MJK12" s="41"/>
      <c r="MJL12" s="41"/>
      <c r="MJM12" s="41"/>
      <c r="MJN12" s="41"/>
      <c r="MJO12" s="41"/>
      <c r="MJP12" s="41"/>
      <c r="MJQ12" s="41"/>
      <c r="MJR12" s="41"/>
      <c r="MJS12" s="41"/>
      <c r="MJT12" s="41"/>
      <c r="MJU12" s="41"/>
      <c r="MJV12" s="41"/>
      <c r="MJW12" s="41"/>
      <c r="MJX12" s="41"/>
      <c r="MJY12" s="41"/>
      <c r="MJZ12" s="41"/>
      <c r="MKA12" s="41"/>
      <c r="MKB12" s="41"/>
      <c r="MKC12" s="41"/>
      <c r="MKD12" s="41"/>
      <c r="MKE12" s="41"/>
      <c r="MKF12" s="41"/>
      <c r="MKG12" s="41"/>
      <c r="MKH12" s="41"/>
      <c r="MKI12" s="41"/>
      <c r="MKJ12" s="41"/>
      <c r="MKK12" s="41"/>
      <c r="MKL12" s="41"/>
      <c r="MKM12" s="41"/>
      <c r="MKN12" s="41"/>
      <c r="MKO12" s="41"/>
      <c r="MKP12" s="41"/>
      <c r="MKQ12" s="41"/>
      <c r="MKR12" s="41"/>
      <c r="MKS12" s="41"/>
      <c r="MKT12" s="41"/>
      <c r="MKU12" s="41"/>
      <c r="MKV12" s="41"/>
      <c r="MKW12" s="41"/>
      <c r="MKX12" s="41"/>
      <c r="MKY12" s="41"/>
      <c r="MKZ12" s="41"/>
      <c r="MLA12" s="41"/>
      <c r="MLB12" s="41"/>
      <c r="MLC12" s="41"/>
      <c r="MLD12" s="41"/>
      <c r="MLE12" s="41"/>
      <c r="MLF12" s="41"/>
      <c r="MLG12" s="41"/>
      <c r="MLH12" s="41"/>
      <c r="MLI12" s="41"/>
      <c r="MLJ12" s="41"/>
      <c r="MLK12" s="41"/>
      <c r="MLL12" s="41"/>
      <c r="MLM12" s="41"/>
      <c r="MLN12" s="41"/>
      <c r="MLO12" s="41"/>
      <c r="MLP12" s="41"/>
      <c r="MLQ12" s="41"/>
      <c r="MLR12" s="41"/>
      <c r="MLS12" s="41"/>
      <c r="MLT12" s="41"/>
      <c r="MLU12" s="41"/>
      <c r="MLV12" s="41"/>
      <c r="MLW12" s="41"/>
      <c r="MLX12" s="41"/>
      <c r="MLY12" s="41"/>
      <c r="MLZ12" s="41"/>
      <c r="MMA12" s="41"/>
      <c r="MMB12" s="41"/>
      <c r="MMC12" s="41"/>
      <c r="MMD12" s="41"/>
      <c r="MME12" s="41"/>
      <c r="MMF12" s="41"/>
      <c r="MMG12" s="41"/>
      <c r="MMH12" s="41"/>
      <c r="MMI12" s="41"/>
      <c r="MMJ12" s="41"/>
      <c r="MMK12" s="41"/>
      <c r="MML12" s="41"/>
      <c r="MMM12" s="41"/>
      <c r="MMN12" s="41"/>
      <c r="MMO12" s="41"/>
      <c r="MMP12" s="41"/>
      <c r="MMQ12" s="41"/>
      <c r="MMR12" s="41"/>
      <c r="MMS12" s="41"/>
      <c r="MMT12" s="41"/>
      <c r="MMU12" s="41"/>
      <c r="MMV12" s="41"/>
      <c r="MMW12" s="41"/>
      <c r="MMX12" s="41"/>
      <c r="MMY12" s="41"/>
      <c r="MMZ12" s="41"/>
      <c r="MNA12" s="41"/>
      <c r="MNB12" s="41"/>
      <c r="MNC12" s="41"/>
      <c r="MND12" s="41"/>
      <c r="MNE12" s="41"/>
      <c r="MNF12" s="41"/>
      <c r="MNG12" s="41"/>
      <c r="MNH12" s="41"/>
      <c r="MNI12" s="41"/>
      <c r="MNJ12" s="41"/>
      <c r="MNK12" s="41"/>
      <c r="MNL12" s="41"/>
      <c r="MNM12" s="41"/>
      <c r="MNN12" s="41"/>
      <c r="MNO12" s="41"/>
      <c r="MNP12" s="41"/>
      <c r="MNQ12" s="41"/>
      <c r="MNR12" s="41"/>
      <c r="MNS12" s="41"/>
      <c r="MNT12" s="41"/>
      <c r="MNU12" s="41"/>
      <c r="MNV12" s="41"/>
      <c r="MNW12" s="41"/>
      <c r="MNX12" s="41"/>
      <c r="MNY12" s="41"/>
      <c r="MNZ12" s="41"/>
      <c r="MOA12" s="41"/>
      <c r="MOB12" s="41"/>
      <c r="MOC12" s="41"/>
      <c r="MOD12" s="41"/>
      <c r="MOE12" s="41"/>
      <c r="MOF12" s="41"/>
      <c r="MOG12" s="41"/>
      <c r="MOH12" s="41"/>
      <c r="MOI12" s="41"/>
      <c r="MOJ12" s="41"/>
      <c r="MOK12" s="41"/>
      <c r="MOL12" s="41"/>
      <c r="MOM12" s="41"/>
      <c r="MON12" s="41"/>
      <c r="MOO12" s="41"/>
      <c r="MOP12" s="41"/>
      <c r="MOQ12" s="41"/>
      <c r="MOR12" s="41"/>
      <c r="MOS12" s="41"/>
      <c r="MOT12" s="41"/>
      <c r="MOU12" s="41"/>
      <c r="MOV12" s="41"/>
      <c r="MOW12" s="41"/>
      <c r="MOX12" s="41"/>
      <c r="MOY12" s="41"/>
      <c r="MOZ12" s="41"/>
      <c r="MPA12" s="41"/>
      <c r="MPB12" s="41"/>
      <c r="MPC12" s="41"/>
      <c r="MPD12" s="41"/>
      <c r="MPE12" s="41"/>
      <c r="MPF12" s="41"/>
      <c r="MPG12" s="41"/>
      <c r="MPH12" s="41"/>
      <c r="MPI12" s="41"/>
      <c r="MPJ12" s="41"/>
      <c r="MPK12" s="41"/>
      <c r="MPL12" s="41"/>
      <c r="MPM12" s="41"/>
      <c r="MPN12" s="41"/>
      <c r="MPO12" s="41"/>
      <c r="MPP12" s="41"/>
      <c r="MPQ12" s="41"/>
      <c r="MPR12" s="41"/>
      <c r="MPS12" s="41"/>
      <c r="MPT12" s="41"/>
      <c r="MPU12" s="41"/>
      <c r="MPV12" s="41"/>
      <c r="MPW12" s="41"/>
      <c r="MPX12" s="41"/>
      <c r="MPY12" s="41"/>
      <c r="MPZ12" s="41"/>
      <c r="MQA12" s="41"/>
      <c r="MQB12" s="41"/>
      <c r="MQC12" s="41"/>
      <c r="MQD12" s="41"/>
      <c r="MQE12" s="41"/>
      <c r="MQF12" s="41"/>
      <c r="MQG12" s="41"/>
      <c r="MQH12" s="41"/>
      <c r="MQI12" s="41"/>
      <c r="MQJ12" s="41"/>
      <c r="MQK12" s="41"/>
      <c r="MQL12" s="41"/>
      <c r="MQM12" s="41"/>
      <c r="MQN12" s="41"/>
      <c r="MQO12" s="41"/>
      <c r="MQP12" s="41"/>
      <c r="MQQ12" s="41"/>
      <c r="MQR12" s="41"/>
      <c r="MQS12" s="41"/>
      <c r="MQT12" s="41"/>
      <c r="MQU12" s="41"/>
      <c r="MQV12" s="41"/>
      <c r="MQW12" s="41"/>
      <c r="MQX12" s="41"/>
      <c r="MQY12" s="41"/>
      <c r="MQZ12" s="41"/>
      <c r="MRA12" s="41"/>
      <c r="MRB12" s="41"/>
      <c r="MRC12" s="41"/>
      <c r="MRD12" s="41"/>
      <c r="MRE12" s="41"/>
      <c r="MRF12" s="41"/>
      <c r="MRG12" s="41"/>
      <c r="MRH12" s="41"/>
      <c r="MRI12" s="41"/>
      <c r="MRJ12" s="41"/>
      <c r="MRK12" s="41"/>
      <c r="MRL12" s="41"/>
      <c r="MRM12" s="41"/>
      <c r="MRN12" s="41"/>
      <c r="MRO12" s="41"/>
      <c r="MRP12" s="41"/>
      <c r="MRQ12" s="41"/>
      <c r="MRR12" s="41"/>
      <c r="MRS12" s="41"/>
      <c r="MRT12" s="41"/>
      <c r="MRU12" s="41"/>
      <c r="MRV12" s="41"/>
      <c r="MRW12" s="41"/>
      <c r="MRX12" s="41"/>
      <c r="MRY12" s="41"/>
      <c r="MRZ12" s="41"/>
      <c r="MSA12" s="41"/>
      <c r="MSB12" s="41"/>
      <c r="MSC12" s="41"/>
      <c r="MSD12" s="41"/>
      <c r="MSE12" s="41"/>
      <c r="MSF12" s="41"/>
      <c r="MSG12" s="41"/>
      <c r="MSH12" s="41"/>
      <c r="MSI12" s="41"/>
      <c r="MSJ12" s="41"/>
      <c r="MSK12" s="41"/>
      <c r="MSL12" s="41"/>
      <c r="MSM12" s="41"/>
      <c r="MSN12" s="41"/>
      <c r="MSO12" s="41"/>
      <c r="MSP12" s="41"/>
      <c r="MSQ12" s="41"/>
      <c r="MSR12" s="41"/>
      <c r="MSS12" s="41"/>
      <c r="MST12" s="41"/>
      <c r="MSU12" s="41"/>
      <c r="MSV12" s="41"/>
      <c r="MSW12" s="41"/>
      <c r="MSX12" s="41"/>
      <c r="MSY12" s="41"/>
      <c r="MSZ12" s="41"/>
      <c r="MTA12" s="41"/>
      <c r="MTB12" s="41"/>
      <c r="MTC12" s="41"/>
      <c r="MTD12" s="41"/>
      <c r="MTE12" s="41"/>
      <c r="MTF12" s="41"/>
      <c r="MTG12" s="41"/>
      <c r="MTH12" s="41"/>
      <c r="MTI12" s="41"/>
      <c r="MTJ12" s="41"/>
      <c r="MTK12" s="41"/>
      <c r="MTL12" s="41"/>
      <c r="MTM12" s="41"/>
      <c r="MTN12" s="41"/>
      <c r="MTO12" s="41"/>
      <c r="MTP12" s="41"/>
      <c r="MTQ12" s="41"/>
      <c r="MTR12" s="41"/>
      <c r="MTS12" s="41"/>
      <c r="MTT12" s="41"/>
      <c r="MTU12" s="41"/>
      <c r="MTV12" s="41"/>
      <c r="MTW12" s="41"/>
      <c r="MTX12" s="41"/>
      <c r="MTY12" s="41"/>
      <c r="MTZ12" s="41"/>
      <c r="MUA12" s="41"/>
      <c r="MUB12" s="41"/>
      <c r="MUC12" s="41"/>
      <c r="MUD12" s="41"/>
      <c r="MUE12" s="41"/>
      <c r="MUF12" s="41"/>
      <c r="MUG12" s="41"/>
      <c r="MUH12" s="41"/>
      <c r="MUI12" s="41"/>
      <c r="MUJ12" s="41"/>
      <c r="MUK12" s="41"/>
      <c r="MUL12" s="41"/>
      <c r="MUM12" s="41"/>
      <c r="MUN12" s="41"/>
      <c r="MUO12" s="41"/>
      <c r="MUP12" s="41"/>
      <c r="MUQ12" s="41"/>
      <c r="MUR12" s="41"/>
      <c r="MUS12" s="41"/>
      <c r="MUT12" s="41"/>
      <c r="MUU12" s="41"/>
      <c r="MUV12" s="41"/>
      <c r="MUW12" s="41"/>
      <c r="MUX12" s="41"/>
      <c r="MUY12" s="41"/>
      <c r="MUZ12" s="41"/>
      <c r="MVA12" s="41"/>
      <c r="MVB12" s="41"/>
      <c r="MVC12" s="41"/>
      <c r="MVD12" s="41"/>
      <c r="MVE12" s="41"/>
      <c r="MVF12" s="41"/>
      <c r="MVG12" s="41"/>
      <c r="MVH12" s="41"/>
      <c r="MVI12" s="41"/>
      <c r="MVJ12" s="41"/>
      <c r="MVK12" s="41"/>
      <c r="MVL12" s="41"/>
      <c r="MVM12" s="41"/>
      <c r="MVN12" s="41"/>
      <c r="MVO12" s="41"/>
      <c r="MVP12" s="41"/>
      <c r="MVQ12" s="41"/>
      <c r="MVR12" s="41"/>
      <c r="MVS12" s="41"/>
      <c r="MVT12" s="41"/>
      <c r="MVU12" s="41"/>
      <c r="MVV12" s="41"/>
      <c r="MVW12" s="41"/>
      <c r="MVX12" s="41"/>
      <c r="MVY12" s="41"/>
      <c r="MVZ12" s="41"/>
      <c r="MWA12" s="41"/>
      <c r="MWB12" s="41"/>
      <c r="MWC12" s="41"/>
      <c r="MWD12" s="41"/>
      <c r="MWE12" s="41"/>
      <c r="MWF12" s="41"/>
      <c r="MWG12" s="41"/>
      <c r="MWH12" s="41"/>
      <c r="MWI12" s="41"/>
      <c r="MWJ12" s="41"/>
      <c r="MWK12" s="41"/>
      <c r="MWL12" s="41"/>
      <c r="MWM12" s="41"/>
      <c r="MWN12" s="41"/>
      <c r="MWO12" s="41"/>
      <c r="MWP12" s="41"/>
      <c r="MWQ12" s="41"/>
      <c r="MWR12" s="41"/>
      <c r="MWS12" s="41"/>
      <c r="MWT12" s="41"/>
      <c r="MWU12" s="41"/>
      <c r="MWV12" s="41"/>
      <c r="MWW12" s="41"/>
      <c r="MWX12" s="41"/>
      <c r="MWY12" s="41"/>
      <c r="MWZ12" s="41"/>
      <c r="MXA12" s="41"/>
      <c r="MXB12" s="41"/>
      <c r="MXC12" s="41"/>
      <c r="MXD12" s="41"/>
      <c r="MXE12" s="41"/>
      <c r="MXF12" s="41"/>
      <c r="MXG12" s="41"/>
      <c r="MXH12" s="41"/>
      <c r="MXI12" s="41"/>
      <c r="MXJ12" s="41"/>
      <c r="MXK12" s="41"/>
      <c r="MXL12" s="41"/>
      <c r="MXM12" s="41"/>
      <c r="MXN12" s="41"/>
      <c r="MXO12" s="41"/>
      <c r="MXP12" s="41"/>
      <c r="MXQ12" s="41"/>
      <c r="MXR12" s="41"/>
      <c r="MXS12" s="41"/>
      <c r="MXT12" s="41"/>
      <c r="MXU12" s="41"/>
      <c r="MXV12" s="41"/>
      <c r="MXW12" s="41"/>
      <c r="MXX12" s="41"/>
      <c r="MXY12" s="41"/>
      <c r="MXZ12" s="41"/>
      <c r="MYA12" s="41"/>
      <c r="MYB12" s="41"/>
      <c r="MYC12" s="41"/>
      <c r="MYD12" s="41"/>
      <c r="MYE12" s="41"/>
      <c r="MYF12" s="41"/>
      <c r="MYG12" s="41"/>
      <c r="MYH12" s="41"/>
      <c r="MYI12" s="41"/>
      <c r="MYJ12" s="41"/>
      <c r="MYK12" s="41"/>
      <c r="MYL12" s="41"/>
      <c r="MYM12" s="41"/>
      <c r="MYN12" s="41"/>
      <c r="MYO12" s="41"/>
      <c r="MYP12" s="41"/>
      <c r="MYQ12" s="41"/>
      <c r="MYR12" s="41"/>
      <c r="MYS12" s="41"/>
      <c r="MYT12" s="41"/>
      <c r="MYU12" s="41"/>
      <c r="MYV12" s="41"/>
      <c r="MYW12" s="41"/>
      <c r="MYX12" s="41"/>
      <c r="MYY12" s="41"/>
      <c r="MYZ12" s="41"/>
      <c r="MZA12" s="41"/>
      <c r="MZB12" s="41"/>
      <c r="MZC12" s="41"/>
      <c r="MZD12" s="41"/>
      <c r="MZE12" s="41"/>
      <c r="MZF12" s="41"/>
      <c r="MZG12" s="41"/>
      <c r="MZH12" s="41"/>
      <c r="MZI12" s="41"/>
      <c r="MZJ12" s="41"/>
      <c r="MZK12" s="41"/>
      <c r="MZL12" s="41"/>
      <c r="MZM12" s="41"/>
      <c r="MZN12" s="41"/>
      <c r="MZO12" s="41"/>
      <c r="MZP12" s="41"/>
      <c r="MZQ12" s="41"/>
      <c r="MZR12" s="41"/>
      <c r="MZS12" s="41"/>
      <c r="MZT12" s="41"/>
      <c r="MZU12" s="41"/>
      <c r="MZV12" s="41"/>
      <c r="MZW12" s="41"/>
      <c r="MZX12" s="41"/>
      <c r="MZY12" s="41"/>
      <c r="MZZ12" s="41"/>
      <c r="NAA12" s="41"/>
      <c r="NAB12" s="41"/>
      <c r="NAC12" s="41"/>
      <c r="NAD12" s="41"/>
      <c r="NAE12" s="41"/>
      <c r="NAF12" s="41"/>
      <c r="NAG12" s="41"/>
      <c r="NAH12" s="41"/>
      <c r="NAI12" s="41"/>
      <c r="NAJ12" s="41"/>
      <c r="NAK12" s="41"/>
      <c r="NAL12" s="41"/>
      <c r="NAM12" s="41"/>
      <c r="NAN12" s="41"/>
      <c r="NAO12" s="41"/>
      <c r="NAP12" s="41"/>
      <c r="NAQ12" s="41"/>
      <c r="NAR12" s="41"/>
      <c r="NAS12" s="41"/>
      <c r="NAT12" s="41"/>
      <c r="NAU12" s="41"/>
      <c r="NAV12" s="41"/>
      <c r="NAW12" s="41"/>
      <c r="NAX12" s="41"/>
      <c r="NAY12" s="41"/>
      <c r="NAZ12" s="41"/>
      <c r="NBA12" s="41"/>
      <c r="NBB12" s="41"/>
      <c r="NBC12" s="41"/>
      <c r="NBD12" s="41"/>
      <c r="NBE12" s="41"/>
      <c r="NBF12" s="41"/>
      <c r="NBG12" s="41"/>
      <c r="NBH12" s="41"/>
      <c r="NBI12" s="41"/>
      <c r="NBJ12" s="41"/>
      <c r="NBK12" s="41"/>
      <c r="NBL12" s="41"/>
      <c r="NBM12" s="41"/>
      <c r="NBN12" s="41"/>
      <c r="NBO12" s="41"/>
      <c r="NBP12" s="41"/>
      <c r="NBQ12" s="41"/>
      <c r="NBR12" s="41"/>
      <c r="NBS12" s="41"/>
      <c r="NBT12" s="41"/>
      <c r="NBU12" s="41"/>
      <c r="NBV12" s="41"/>
      <c r="NBW12" s="41"/>
      <c r="NBX12" s="41"/>
      <c r="NBY12" s="41"/>
      <c r="NBZ12" s="41"/>
      <c r="NCA12" s="41"/>
      <c r="NCB12" s="41"/>
      <c r="NCC12" s="41"/>
      <c r="NCD12" s="41"/>
      <c r="NCE12" s="41"/>
      <c r="NCF12" s="41"/>
      <c r="NCG12" s="41"/>
      <c r="NCH12" s="41"/>
      <c r="NCI12" s="41"/>
      <c r="NCJ12" s="41"/>
      <c r="NCK12" s="41"/>
      <c r="NCL12" s="41"/>
      <c r="NCM12" s="41"/>
      <c r="NCN12" s="41"/>
      <c r="NCO12" s="41"/>
      <c r="NCP12" s="41"/>
      <c r="NCQ12" s="41"/>
      <c r="NCR12" s="41"/>
      <c r="NCS12" s="41"/>
      <c r="NCT12" s="41"/>
      <c r="NCU12" s="41"/>
      <c r="NCV12" s="41"/>
      <c r="NCW12" s="41"/>
      <c r="NCX12" s="41"/>
      <c r="NCY12" s="41"/>
      <c r="NCZ12" s="41"/>
      <c r="NDA12" s="41"/>
      <c r="NDB12" s="41"/>
      <c r="NDC12" s="41"/>
      <c r="NDD12" s="41"/>
      <c r="NDE12" s="41"/>
      <c r="NDF12" s="41"/>
      <c r="NDG12" s="41"/>
      <c r="NDH12" s="41"/>
      <c r="NDI12" s="41"/>
      <c r="NDJ12" s="41"/>
      <c r="NDK12" s="41"/>
      <c r="NDL12" s="41"/>
      <c r="NDM12" s="41"/>
      <c r="NDN12" s="41"/>
      <c r="NDO12" s="41"/>
      <c r="NDP12" s="41"/>
      <c r="NDQ12" s="41"/>
      <c r="NDR12" s="41"/>
      <c r="NDS12" s="41"/>
      <c r="NDT12" s="41"/>
      <c r="NDU12" s="41"/>
      <c r="NDV12" s="41"/>
      <c r="NDW12" s="41"/>
      <c r="NDX12" s="41"/>
      <c r="NDY12" s="41"/>
      <c r="NDZ12" s="41"/>
      <c r="NEA12" s="41"/>
      <c r="NEB12" s="41"/>
      <c r="NEC12" s="41"/>
      <c r="NED12" s="41"/>
      <c r="NEE12" s="41"/>
      <c r="NEF12" s="41"/>
      <c r="NEG12" s="41"/>
      <c r="NEH12" s="41"/>
      <c r="NEI12" s="41"/>
      <c r="NEJ12" s="41"/>
      <c r="NEK12" s="41"/>
      <c r="NEL12" s="41"/>
      <c r="NEM12" s="41"/>
      <c r="NEN12" s="41"/>
      <c r="NEO12" s="41"/>
      <c r="NEP12" s="41"/>
      <c r="NEQ12" s="41"/>
      <c r="NER12" s="41"/>
      <c r="NES12" s="41"/>
      <c r="NET12" s="41"/>
      <c r="NEU12" s="41"/>
      <c r="NEV12" s="41"/>
      <c r="NEW12" s="41"/>
      <c r="NEX12" s="41"/>
      <c r="NEY12" s="41"/>
      <c r="NEZ12" s="41"/>
      <c r="NFA12" s="41"/>
      <c r="NFB12" s="41"/>
      <c r="NFC12" s="41"/>
      <c r="NFD12" s="41"/>
      <c r="NFE12" s="41"/>
      <c r="NFF12" s="41"/>
      <c r="NFG12" s="41"/>
      <c r="NFH12" s="41"/>
      <c r="NFI12" s="41"/>
      <c r="NFJ12" s="41"/>
      <c r="NFK12" s="41"/>
      <c r="NFL12" s="41"/>
      <c r="NFM12" s="41"/>
      <c r="NFN12" s="41"/>
      <c r="NFO12" s="41"/>
      <c r="NFP12" s="41"/>
      <c r="NFQ12" s="41"/>
      <c r="NFR12" s="41"/>
      <c r="NFS12" s="41"/>
      <c r="NFT12" s="41"/>
      <c r="NFU12" s="41"/>
      <c r="NFV12" s="41"/>
      <c r="NFW12" s="41"/>
      <c r="NFX12" s="41"/>
      <c r="NFY12" s="41"/>
      <c r="NFZ12" s="41"/>
      <c r="NGA12" s="41"/>
      <c r="NGB12" s="41"/>
      <c r="NGC12" s="41"/>
      <c r="NGD12" s="41"/>
      <c r="NGE12" s="41"/>
      <c r="NGF12" s="41"/>
      <c r="NGG12" s="41"/>
      <c r="NGH12" s="41"/>
      <c r="NGI12" s="41"/>
      <c r="NGJ12" s="41"/>
      <c r="NGK12" s="41"/>
      <c r="NGL12" s="41"/>
      <c r="NGM12" s="41"/>
      <c r="NGN12" s="41"/>
      <c r="NGO12" s="41"/>
      <c r="NGP12" s="41"/>
      <c r="NGQ12" s="41"/>
      <c r="NGR12" s="41"/>
      <c r="NGS12" s="41"/>
      <c r="NGT12" s="41"/>
      <c r="NGU12" s="41"/>
      <c r="NGV12" s="41"/>
      <c r="NGW12" s="41"/>
      <c r="NGX12" s="41"/>
      <c r="NGY12" s="41"/>
      <c r="NGZ12" s="41"/>
      <c r="NHA12" s="41"/>
      <c r="NHB12" s="41"/>
      <c r="NHC12" s="41"/>
      <c r="NHD12" s="41"/>
      <c r="NHE12" s="41"/>
      <c r="NHF12" s="41"/>
      <c r="NHG12" s="41"/>
      <c r="NHH12" s="41"/>
      <c r="NHI12" s="41"/>
      <c r="NHJ12" s="41"/>
      <c r="NHK12" s="41"/>
      <c r="NHL12" s="41"/>
      <c r="NHM12" s="41"/>
      <c r="NHN12" s="41"/>
      <c r="NHO12" s="41"/>
      <c r="NHP12" s="41"/>
      <c r="NHQ12" s="41"/>
      <c r="NHR12" s="41"/>
      <c r="NHS12" s="41"/>
      <c r="NHT12" s="41"/>
      <c r="NHU12" s="41"/>
      <c r="NHV12" s="41"/>
      <c r="NHW12" s="41"/>
      <c r="NHX12" s="41"/>
      <c r="NHY12" s="41"/>
      <c r="NHZ12" s="41"/>
      <c r="NIA12" s="41"/>
      <c r="NIB12" s="41"/>
      <c r="NIC12" s="41"/>
      <c r="NID12" s="41"/>
      <c r="NIE12" s="41"/>
      <c r="NIF12" s="41"/>
      <c r="NIG12" s="41"/>
      <c r="NIH12" s="41"/>
      <c r="NII12" s="41"/>
      <c r="NIJ12" s="41"/>
      <c r="NIK12" s="41"/>
      <c r="NIL12" s="41"/>
      <c r="NIM12" s="41"/>
      <c r="NIN12" s="41"/>
      <c r="NIO12" s="41"/>
      <c r="NIP12" s="41"/>
      <c r="NIQ12" s="41"/>
      <c r="NIR12" s="41"/>
      <c r="NIS12" s="41"/>
      <c r="NIT12" s="41"/>
      <c r="NIU12" s="41"/>
      <c r="NIV12" s="41"/>
      <c r="NIW12" s="41"/>
      <c r="NIX12" s="41"/>
      <c r="NIY12" s="41"/>
      <c r="NIZ12" s="41"/>
      <c r="NJA12" s="41"/>
      <c r="NJB12" s="41"/>
      <c r="NJC12" s="41"/>
      <c r="NJD12" s="41"/>
      <c r="NJE12" s="41"/>
      <c r="NJF12" s="41"/>
      <c r="NJG12" s="41"/>
      <c r="NJH12" s="41"/>
      <c r="NJI12" s="41"/>
      <c r="NJJ12" s="41"/>
      <c r="NJK12" s="41"/>
      <c r="NJL12" s="41"/>
      <c r="NJM12" s="41"/>
      <c r="NJN12" s="41"/>
      <c r="NJO12" s="41"/>
      <c r="NJP12" s="41"/>
      <c r="NJQ12" s="41"/>
      <c r="NJR12" s="41"/>
      <c r="NJS12" s="41"/>
      <c r="NJT12" s="41"/>
      <c r="NJU12" s="41"/>
      <c r="NJV12" s="41"/>
      <c r="NJW12" s="41"/>
      <c r="NJX12" s="41"/>
      <c r="NJY12" s="41"/>
      <c r="NJZ12" s="41"/>
      <c r="NKA12" s="41"/>
      <c r="NKB12" s="41"/>
      <c r="NKC12" s="41"/>
      <c r="NKD12" s="41"/>
      <c r="NKE12" s="41"/>
      <c r="NKF12" s="41"/>
      <c r="NKG12" s="41"/>
      <c r="NKH12" s="41"/>
      <c r="NKI12" s="41"/>
      <c r="NKJ12" s="41"/>
      <c r="NKK12" s="41"/>
      <c r="NKL12" s="41"/>
      <c r="NKM12" s="41"/>
      <c r="NKN12" s="41"/>
      <c r="NKO12" s="41"/>
      <c r="NKP12" s="41"/>
      <c r="NKQ12" s="41"/>
      <c r="NKR12" s="41"/>
      <c r="NKS12" s="41"/>
      <c r="NKT12" s="41"/>
      <c r="NKU12" s="41"/>
      <c r="NKV12" s="41"/>
      <c r="NKW12" s="41"/>
      <c r="NKX12" s="41"/>
      <c r="NKY12" s="41"/>
      <c r="NKZ12" s="41"/>
      <c r="NLA12" s="41"/>
      <c r="NLB12" s="41"/>
      <c r="NLC12" s="41"/>
      <c r="NLD12" s="41"/>
      <c r="NLE12" s="41"/>
      <c r="NLF12" s="41"/>
      <c r="NLG12" s="41"/>
      <c r="NLH12" s="41"/>
      <c r="NLI12" s="41"/>
      <c r="NLJ12" s="41"/>
      <c r="NLK12" s="41"/>
      <c r="NLL12" s="41"/>
      <c r="NLM12" s="41"/>
      <c r="NLN12" s="41"/>
      <c r="NLO12" s="41"/>
      <c r="NLP12" s="41"/>
      <c r="NLQ12" s="41"/>
      <c r="NLR12" s="41"/>
      <c r="NLS12" s="41"/>
      <c r="NLT12" s="41"/>
      <c r="NLU12" s="41"/>
      <c r="NLV12" s="41"/>
      <c r="NLW12" s="41"/>
      <c r="NLX12" s="41"/>
      <c r="NLY12" s="41"/>
      <c r="NLZ12" s="41"/>
      <c r="NMA12" s="41"/>
      <c r="NMB12" s="41"/>
      <c r="NMC12" s="41"/>
      <c r="NMD12" s="41"/>
      <c r="NME12" s="41"/>
      <c r="NMF12" s="41"/>
      <c r="NMG12" s="41"/>
      <c r="NMH12" s="41"/>
      <c r="NMI12" s="41"/>
      <c r="NMJ12" s="41"/>
      <c r="NMK12" s="41"/>
      <c r="NML12" s="41"/>
      <c r="NMM12" s="41"/>
      <c r="NMN12" s="41"/>
      <c r="NMO12" s="41"/>
      <c r="NMP12" s="41"/>
      <c r="NMQ12" s="41"/>
      <c r="NMR12" s="41"/>
      <c r="NMS12" s="41"/>
      <c r="NMT12" s="41"/>
      <c r="NMU12" s="41"/>
      <c r="NMV12" s="41"/>
      <c r="NMW12" s="41"/>
      <c r="NMX12" s="41"/>
      <c r="NMY12" s="41"/>
      <c r="NMZ12" s="41"/>
      <c r="NNA12" s="41"/>
      <c r="NNB12" s="41"/>
      <c r="NNC12" s="41"/>
      <c r="NND12" s="41"/>
      <c r="NNE12" s="41"/>
      <c r="NNF12" s="41"/>
      <c r="NNG12" s="41"/>
      <c r="NNH12" s="41"/>
      <c r="NNI12" s="41"/>
      <c r="NNJ12" s="41"/>
      <c r="NNK12" s="41"/>
      <c r="NNL12" s="41"/>
      <c r="NNM12" s="41"/>
      <c r="NNN12" s="41"/>
      <c r="NNO12" s="41"/>
      <c r="NNP12" s="41"/>
      <c r="NNQ12" s="41"/>
      <c r="NNR12" s="41"/>
      <c r="NNS12" s="41"/>
      <c r="NNT12" s="41"/>
      <c r="NNU12" s="41"/>
      <c r="NNV12" s="41"/>
      <c r="NNW12" s="41"/>
      <c r="NNX12" s="41"/>
      <c r="NNY12" s="41"/>
      <c r="NNZ12" s="41"/>
      <c r="NOA12" s="41"/>
      <c r="NOB12" s="41"/>
      <c r="NOC12" s="41"/>
      <c r="NOD12" s="41"/>
      <c r="NOE12" s="41"/>
      <c r="NOF12" s="41"/>
      <c r="NOG12" s="41"/>
      <c r="NOH12" s="41"/>
      <c r="NOI12" s="41"/>
      <c r="NOJ12" s="41"/>
      <c r="NOK12" s="41"/>
      <c r="NOL12" s="41"/>
      <c r="NOM12" s="41"/>
      <c r="NON12" s="41"/>
      <c r="NOO12" s="41"/>
      <c r="NOP12" s="41"/>
      <c r="NOQ12" s="41"/>
      <c r="NOR12" s="41"/>
      <c r="NOS12" s="41"/>
      <c r="NOT12" s="41"/>
      <c r="NOU12" s="41"/>
      <c r="NOV12" s="41"/>
      <c r="NOW12" s="41"/>
      <c r="NOX12" s="41"/>
      <c r="NOY12" s="41"/>
      <c r="NOZ12" s="41"/>
      <c r="NPA12" s="41"/>
      <c r="NPB12" s="41"/>
      <c r="NPC12" s="41"/>
      <c r="NPD12" s="41"/>
      <c r="NPE12" s="41"/>
      <c r="NPF12" s="41"/>
      <c r="NPG12" s="41"/>
      <c r="NPH12" s="41"/>
      <c r="NPI12" s="41"/>
      <c r="NPJ12" s="41"/>
      <c r="NPK12" s="41"/>
      <c r="NPL12" s="41"/>
      <c r="NPM12" s="41"/>
      <c r="NPN12" s="41"/>
      <c r="NPO12" s="41"/>
      <c r="NPP12" s="41"/>
      <c r="NPQ12" s="41"/>
      <c r="NPR12" s="41"/>
      <c r="NPS12" s="41"/>
      <c r="NPT12" s="41"/>
      <c r="NPU12" s="41"/>
      <c r="NPV12" s="41"/>
      <c r="NPW12" s="41"/>
      <c r="NPX12" s="41"/>
      <c r="NPY12" s="41"/>
      <c r="NPZ12" s="41"/>
      <c r="NQA12" s="41"/>
      <c r="NQB12" s="41"/>
      <c r="NQC12" s="41"/>
      <c r="NQD12" s="41"/>
      <c r="NQE12" s="41"/>
      <c r="NQF12" s="41"/>
      <c r="NQG12" s="41"/>
      <c r="NQH12" s="41"/>
      <c r="NQI12" s="41"/>
      <c r="NQJ12" s="41"/>
      <c r="NQK12" s="41"/>
      <c r="NQL12" s="41"/>
      <c r="NQM12" s="41"/>
      <c r="NQN12" s="41"/>
      <c r="NQO12" s="41"/>
      <c r="NQP12" s="41"/>
      <c r="NQQ12" s="41"/>
      <c r="NQR12" s="41"/>
      <c r="NQS12" s="41"/>
      <c r="NQT12" s="41"/>
      <c r="NQU12" s="41"/>
      <c r="NQV12" s="41"/>
      <c r="NQW12" s="41"/>
      <c r="NQX12" s="41"/>
      <c r="NQY12" s="41"/>
      <c r="NQZ12" s="41"/>
      <c r="NRA12" s="41"/>
      <c r="NRB12" s="41"/>
      <c r="NRC12" s="41"/>
      <c r="NRD12" s="41"/>
      <c r="NRE12" s="41"/>
      <c r="NRF12" s="41"/>
      <c r="NRG12" s="41"/>
      <c r="NRH12" s="41"/>
      <c r="NRI12" s="41"/>
      <c r="NRJ12" s="41"/>
      <c r="NRK12" s="41"/>
      <c r="NRL12" s="41"/>
      <c r="NRM12" s="41"/>
      <c r="NRN12" s="41"/>
      <c r="NRO12" s="41"/>
      <c r="NRP12" s="41"/>
      <c r="NRQ12" s="41"/>
      <c r="NRR12" s="41"/>
      <c r="NRS12" s="41"/>
      <c r="NRT12" s="41"/>
      <c r="NRU12" s="41"/>
      <c r="NRV12" s="41"/>
      <c r="NRW12" s="41"/>
      <c r="NRX12" s="41"/>
      <c r="NRY12" s="41"/>
      <c r="NRZ12" s="41"/>
      <c r="NSA12" s="41"/>
      <c r="NSB12" s="41"/>
      <c r="NSC12" s="41"/>
      <c r="NSD12" s="41"/>
      <c r="NSE12" s="41"/>
      <c r="NSF12" s="41"/>
      <c r="NSG12" s="41"/>
      <c r="NSH12" s="41"/>
      <c r="NSI12" s="41"/>
      <c r="NSJ12" s="41"/>
      <c r="NSK12" s="41"/>
      <c r="NSL12" s="41"/>
      <c r="NSM12" s="41"/>
      <c r="NSN12" s="41"/>
      <c r="NSO12" s="41"/>
      <c r="NSP12" s="41"/>
      <c r="NSQ12" s="41"/>
      <c r="NSR12" s="41"/>
      <c r="NSS12" s="41"/>
      <c r="NST12" s="41"/>
      <c r="NSU12" s="41"/>
      <c r="NSV12" s="41"/>
      <c r="NSW12" s="41"/>
      <c r="NSX12" s="41"/>
      <c r="NSY12" s="41"/>
      <c r="NSZ12" s="41"/>
      <c r="NTA12" s="41"/>
      <c r="NTB12" s="41"/>
      <c r="NTC12" s="41"/>
      <c r="NTD12" s="41"/>
      <c r="NTE12" s="41"/>
      <c r="NTF12" s="41"/>
      <c r="NTG12" s="41"/>
      <c r="NTH12" s="41"/>
      <c r="NTI12" s="41"/>
      <c r="NTJ12" s="41"/>
      <c r="NTK12" s="41"/>
      <c r="NTL12" s="41"/>
      <c r="NTM12" s="41"/>
      <c r="NTN12" s="41"/>
      <c r="NTO12" s="41"/>
      <c r="NTP12" s="41"/>
      <c r="NTQ12" s="41"/>
      <c r="NTR12" s="41"/>
      <c r="NTS12" s="41"/>
      <c r="NTT12" s="41"/>
      <c r="NTU12" s="41"/>
      <c r="NTV12" s="41"/>
      <c r="NTW12" s="41"/>
      <c r="NTX12" s="41"/>
      <c r="NTY12" s="41"/>
      <c r="NTZ12" s="41"/>
      <c r="NUA12" s="41"/>
      <c r="NUB12" s="41"/>
      <c r="NUC12" s="41"/>
      <c r="NUD12" s="41"/>
      <c r="NUE12" s="41"/>
      <c r="NUF12" s="41"/>
      <c r="NUG12" s="41"/>
      <c r="NUH12" s="41"/>
      <c r="NUI12" s="41"/>
      <c r="NUJ12" s="41"/>
      <c r="NUK12" s="41"/>
      <c r="NUL12" s="41"/>
      <c r="NUM12" s="41"/>
      <c r="NUN12" s="41"/>
      <c r="NUO12" s="41"/>
      <c r="NUP12" s="41"/>
      <c r="NUQ12" s="41"/>
      <c r="NUR12" s="41"/>
      <c r="NUS12" s="41"/>
      <c r="NUT12" s="41"/>
      <c r="NUU12" s="41"/>
      <c r="NUV12" s="41"/>
      <c r="NUW12" s="41"/>
      <c r="NUX12" s="41"/>
      <c r="NUY12" s="41"/>
      <c r="NUZ12" s="41"/>
      <c r="NVA12" s="41"/>
      <c r="NVB12" s="41"/>
      <c r="NVC12" s="41"/>
      <c r="NVD12" s="41"/>
      <c r="NVE12" s="41"/>
      <c r="NVF12" s="41"/>
      <c r="NVG12" s="41"/>
      <c r="NVH12" s="41"/>
      <c r="NVI12" s="41"/>
      <c r="NVJ12" s="41"/>
      <c r="NVK12" s="41"/>
      <c r="NVL12" s="41"/>
      <c r="NVM12" s="41"/>
      <c r="NVN12" s="41"/>
      <c r="NVO12" s="41"/>
      <c r="NVP12" s="41"/>
      <c r="NVQ12" s="41"/>
      <c r="NVR12" s="41"/>
      <c r="NVS12" s="41"/>
      <c r="NVT12" s="41"/>
      <c r="NVU12" s="41"/>
      <c r="NVV12" s="41"/>
      <c r="NVW12" s="41"/>
      <c r="NVX12" s="41"/>
      <c r="NVY12" s="41"/>
      <c r="NVZ12" s="41"/>
      <c r="NWA12" s="41"/>
      <c r="NWB12" s="41"/>
      <c r="NWC12" s="41"/>
      <c r="NWD12" s="41"/>
      <c r="NWE12" s="41"/>
      <c r="NWF12" s="41"/>
      <c r="NWG12" s="41"/>
      <c r="NWH12" s="41"/>
      <c r="NWI12" s="41"/>
      <c r="NWJ12" s="41"/>
      <c r="NWK12" s="41"/>
      <c r="NWL12" s="41"/>
      <c r="NWM12" s="41"/>
      <c r="NWN12" s="41"/>
      <c r="NWO12" s="41"/>
      <c r="NWP12" s="41"/>
      <c r="NWQ12" s="41"/>
      <c r="NWR12" s="41"/>
      <c r="NWS12" s="41"/>
      <c r="NWT12" s="41"/>
      <c r="NWU12" s="41"/>
      <c r="NWV12" s="41"/>
      <c r="NWW12" s="41"/>
      <c r="NWX12" s="41"/>
      <c r="NWY12" s="41"/>
      <c r="NWZ12" s="41"/>
      <c r="NXA12" s="41"/>
      <c r="NXB12" s="41"/>
      <c r="NXC12" s="41"/>
      <c r="NXD12" s="41"/>
      <c r="NXE12" s="41"/>
      <c r="NXF12" s="41"/>
      <c r="NXG12" s="41"/>
      <c r="NXH12" s="41"/>
      <c r="NXI12" s="41"/>
      <c r="NXJ12" s="41"/>
      <c r="NXK12" s="41"/>
      <c r="NXL12" s="41"/>
      <c r="NXM12" s="41"/>
      <c r="NXN12" s="41"/>
      <c r="NXO12" s="41"/>
      <c r="NXP12" s="41"/>
      <c r="NXQ12" s="41"/>
      <c r="NXR12" s="41"/>
      <c r="NXS12" s="41"/>
      <c r="NXT12" s="41"/>
      <c r="NXU12" s="41"/>
      <c r="NXV12" s="41"/>
      <c r="NXW12" s="41"/>
      <c r="NXX12" s="41"/>
      <c r="NXY12" s="41"/>
      <c r="NXZ12" s="41"/>
      <c r="NYA12" s="41"/>
      <c r="NYB12" s="41"/>
      <c r="NYC12" s="41"/>
      <c r="NYD12" s="41"/>
      <c r="NYE12" s="41"/>
      <c r="NYF12" s="41"/>
      <c r="NYG12" s="41"/>
      <c r="NYH12" s="41"/>
      <c r="NYI12" s="41"/>
      <c r="NYJ12" s="41"/>
      <c r="NYK12" s="41"/>
      <c r="NYL12" s="41"/>
      <c r="NYM12" s="41"/>
      <c r="NYN12" s="41"/>
      <c r="NYO12" s="41"/>
      <c r="NYP12" s="41"/>
      <c r="NYQ12" s="41"/>
      <c r="NYR12" s="41"/>
      <c r="NYS12" s="41"/>
      <c r="NYT12" s="41"/>
      <c r="NYU12" s="41"/>
      <c r="NYV12" s="41"/>
      <c r="NYW12" s="41"/>
      <c r="NYX12" s="41"/>
      <c r="NYY12" s="41"/>
      <c r="NYZ12" s="41"/>
      <c r="NZA12" s="41"/>
      <c r="NZB12" s="41"/>
      <c r="NZC12" s="41"/>
      <c r="NZD12" s="41"/>
      <c r="NZE12" s="41"/>
      <c r="NZF12" s="41"/>
      <c r="NZG12" s="41"/>
      <c r="NZH12" s="41"/>
      <c r="NZI12" s="41"/>
      <c r="NZJ12" s="41"/>
      <c r="NZK12" s="41"/>
      <c r="NZL12" s="41"/>
      <c r="NZM12" s="41"/>
      <c r="NZN12" s="41"/>
      <c r="NZO12" s="41"/>
      <c r="NZP12" s="41"/>
      <c r="NZQ12" s="41"/>
      <c r="NZR12" s="41"/>
      <c r="NZS12" s="41"/>
      <c r="NZT12" s="41"/>
      <c r="NZU12" s="41"/>
      <c r="NZV12" s="41"/>
      <c r="NZW12" s="41"/>
      <c r="NZX12" s="41"/>
      <c r="NZY12" s="41"/>
      <c r="NZZ12" s="41"/>
      <c r="OAA12" s="41"/>
      <c r="OAB12" s="41"/>
      <c r="OAC12" s="41"/>
      <c r="OAD12" s="41"/>
      <c r="OAE12" s="41"/>
      <c r="OAF12" s="41"/>
      <c r="OAG12" s="41"/>
      <c r="OAH12" s="41"/>
      <c r="OAI12" s="41"/>
      <c r="OAJ12" s="41"/>
      <c r="OAK12" s="41"/>
      <c r="OAL12" s="41"/>
      <c r="OAM12" s="41"/>
      <c r="OAN12" s="41"/>
      <c r="OAO12" s="41"/>
      <c r="OAP12" s="41"/>
      <c r="OAQ12" s="41"/>
      <c r="OAR12" s="41"/>
      <c r="OAS12" s="41"/>
      <c r="OAT12" s="41"/>
      <c r="OAU12" s="41"/>
      <c r="OAV12" s="41"/>
      <c r="OAW12" s="41"/>
      <c r="OAX12" s="41"/>
      <c r="OAY12" s="41"/>
      <c r="OAZ12" s="41"/>
      <c r="OBA12" s="41"/>
      <c r="OBB12" s="41"/>
      <c r="OBC12" s="41"/>
      <c r="OBD12" s="41"/>
      <c r="OBE12" s="41"/>
      <c r="OBF12" s="41"/>
      <c r="OBG12" s="41"/>
      <c r="OBH12" s="41"/>
      <c r="OBI12" s="41"/>
      <c r="OBJ12" s="41"/>
      <c r="OBK12" s="41"/>
      <c r="OBL12" s="41"/>
      <c r="OBM12" s="41"/>
      <c r="OBN12" s="41"/>
      <c r="OBO12" s="41"/>
      <c r="OBP12" s="41"/>
      <c r="OBQ12" s="41"/>
      <c r="OBR12" s="41"/>
      <c r="OBS12" s="41"/>
      <c r="OBT12" s="41"/>
      <c r="OBU12" s="41"/>
      <c r="OBV12" s="41"/>
      <c r="OBW12" s="41"/>
      <c r="OBX12" s="41"/>
      <c r="OBY12" s="41"/>
      <c r="OBZ12" s="41"/>
      <c r="OCA12" s="41"/>
      <c r="OCB12" s="41"/>
      <c r="OCC12" s="41"/>
      <c r="OCD12" s="41"/>
      <c r="OCE12" s="41"/>
      <c r="OCF12" s="41"/>
      <c r="OCG12" s="41"/>
      <c r="OCH12" s="41"/>
      <c r="OCI12" s="41"/>
      <c r="OCJ12" s="41"/>
      <c r="OCK12" s="41"/>
      <c r="OCL12" s="41"/>
      <c r="OCM12" s="41"/>
      <c r="OCN12" s="41"/>
      <c r="OCO12" s="41"/>
      <c r="OCP12" s="41"/>
      <c r="OCQ12" s="41"/>
      <c r="OCR12" s="41"/>
      <c r="OCS12" s="41"/>
      <c r="OCT12" s="41"/>
      <c r="OCU12" s="41"/>
      <c r="OCV12" s="41"/>
      <c r="OCW12" s="41"/>
      <c r="OCX12" s="41"/>
      <c r="OCY12" s="41"/>
      <c r="OCZ12" s="41"/>
      <c r="ODA12" s="41"/>
      <c r="ODB12" s="41"/>
      <c r="ODC12" s="41"/>
      <c r="ODD12" s="41"/>
      <c r="ODE12" s="41"/>
      <c r="ODF12" s="41"/>
      <c r="ODG12" s="41"/>
      <c r="ODH12" s="41"/>
      <c r="ODI12" s="41"/>
      <c r="ODJ12" s="41"/>
      <c r="ODK12" s="41"/>
      <c r="ODL12" s="41"/>
      <c r="ODM12" s="41"/>
      <c r="ODN12" s="41"/>
      <c r="ODO12" s="41"/>
      <c r="ODP12" s="41"/>
      <c r="ODQ12" s="41"/>
      <c r="ODR12" s="41"/>
      <c r="ODS12" s="41"/>
      <c r="ODT12" s="41"/>
      <c r="ODU12" s="41"/>
      <c r="ODV12" s="41"/>
      <c r="ODW12" s="41"/>
      <c r="ODX12" s="41"/>
      <c r="ODY12" s="41"/>
      <c r="ODZ12" s="41"/>
      <c r="OEA12" s="41"/>
      <c r="OEB12" s="41"/>
      <c r="OEC12" s="41"/>
      <c r="OED12" s="41"/>
      <c r="OEE12" s="41"/>
      <c r="OEF12" s="41"/>
      <c r="OEG12" s="41"/>
      <c r="OEH12" s="41"/>
      <c r="OEI12" s="41"/>
      <c r="OEJ12" s="41"/>
      <c r="OEK12" s="41"/>
      <c r="OEL12" s="41"/>
      <c r="OEM12" s="41"/>
      <c r="OEN12" s="41"/>
      <c r="OEO12" s="41"/>
      <c r="OEP12" s="41"/>
      <c r="OEQ12" s="41"/>
      <c r="OER12" s="41"/>
      <c r="OES12" s="41"/>
      <c r="OET12" s="41"/>
      <c r="OEU12" s="41"/>
      <c r="OEV12" s="41"/>
      <c r="OEW12" s="41"/>
      <c r="OEX12" s="41"/>
      <c r="OEY12" s="41"/>
      <c r="OEZ12" s="41"/>
      <c r="OFA12" s="41"/>
      <c r="OFB12" s="41"/>
      <c r="OFC12" s="41"/>
      <c r="OFD12" s="41"/>
      <c r="OFE12" s="41"/>
      <c r="OFF12" s="41"/>
      <c r="OFG12" s="41"/>
      <c r="OFH12" s="41"/>
      <c r="OFI12" s="41"/>
      <c r="OFJ12" s="41"/>
      <c r="OFK12" s="41"/>
      <c r="OFL12" s="41"/>
      <c r="OFM12" s="41"/>
      <c r="OFN12" s="41"/>
      <c r="OFO12" s="41"/>
      <c r="OFP12" s="41"/>
      <c r="OFQ12" s="41"/>
      <c r="OFR12" s="41"/>
      <c r="OFS12" s="41"/>
      <c r="OFT12" s="41"/>
      <c r="OFU12" s="41"/>
      <c r="OFV12" s="41"/>
      <c r="OFW12" s="41"/>
      <c r="OFX12" s="41"/>
      <c r="OFY12" s="41"/>
      <c r="OFZ12" s="41"/>
      <c r="OGA12" s="41"/>
      <c r="OGB12" s="41"/>
      <c r="OGC12" s="41"/>
      <c r="OGD12" s="41"/>
      <c r="OGE12" s="41"/>
      <c r="OGF12" s="41"/>
      <c r="OGG12" s="41"/>
      <c r="OGH12" s="41"/>
      <c r="OGI12" s="41"/>
      <c r="OGJ12" s="41"/>
      <c r="OGK12" s="41"/>
      <c r="OGL12" s="41"/>
      <c r="OGM12" s="41"/>
      <c r="OGN12" s="41"/>
      <c r="OGO12" s="41"/>
      <c r="OGP12" s="41"/>
      <c r="OGQ12" s="41"/>
      <c r="OGR12" s="41"/>
      <c r="OGS12" s="41"/>
      <c r="OGT12" s="41"/>
      <c r="OGU12" s="41"/>
      <c r="OGV12" s="41"/>
      <c r="OGW12" s="41"/>
      <c r="OGX12" s="41"/>
      <c r="OGY12" s="41"/>
      <c r="OGZ12" s="41"/>
      <c r="OHA12" s="41"/>
      <c r="OHB12" s="41"/>
      <c r="OHC12" s="41"/>
      <c r="OHD12" s="41"/>
      <c r="OHE12" s="41"/>
      <c r="OHF12" s="41"/>
      <c r="OHG12" s="41"/>
      <c r="OHH12" s="41"/>
      <c r="OHI12" s="41"/>
      <c r="OHJ12" s="41"/>
      <c r="OHK12" s="41"/>
      <c r="OHL12" s="41"/>
      <c r="OHM12" s="41"/>
      <c r="OHN12" s="41"/>
      <c r="OHO12" s="41"/>
      <c r="OHP12" s="41"/>
      <c r="OHQ12" s="41"/>
      <c r="OHR12" s="41"/>
      <c r="OHS12" s="41"/>
      <c r="OHT12" s="41"/>
      <c r="OHU12" s="41"/>
      <c r="OHV12" s="41"/>
      <c r="OHW12" s="41"/>
      <c r="OHX12" s="41"/>
      <c r="OHY12" s="41"/>
      <c r="OHZ12" s="41"/>
      <c r="OIA12" s="41"/>
      <c r="OIB12" s="41"/>
      <c r="OIC12" s="41"/>
      <c r="OID12" s="41"/>
      <c r="OIE12" s="41"/>
      <c r="OIF12" s="41"/>
      <c r="OIG12" s="41"/>
      <c r="OIH12" s="41"/>
      <c r="OII12" s="41"/>
      <c r="OIJ12" s="41"/>
      <c r="OIK12" s="41"/>
      <c r="OIL12" s="41"/>
      <c r="OIM12" s="41"/>
      <c r="OIN12" s="41"/>
      <c r="OIO12" s="41"/>
      <c r="OIP12" s="41"/>
      <c r="OIQ12" s="41"/>
      <c r="OIR12" s="41"/>
      <c r="OIS12" s="41"/>
      <c r="OIT12" s="41"/>
      <c r="OIU12" s="41"/>
      <c r="OIV12" s="41"/>
      <c r="OIW12" s="41"/>
      <c r="OIX12" s="41"/>
      <c r="OIY12" s="41"/>
      <c r="OIZ12" s="41"/>
      <c r="OJA12" s="41"/>
      <c r="OJB12" s="41"/>
      <c r="OJC12" s="41"/>
      <c r="OJD12" s="41"/>
      <c r="OJE12" s="41"/>
      <c r="OJF12" s="41"/>
      <c r="OJG12" s="41"/>
      <c r="OJH12" s="41"/>
      <c r="OJI12" s="41"/>
      <c r="OJJ12" s="41"/>
      <c r="OJK12" s="41"/>
      <c r="OJL12" s="41"/>
      <c r="OJM12" s="41"/>
      <c r="OJN12" s="41"/>
      <c r="OJO12" s="41"/>
      <c r="OJP12" s="41"/>
      <c r="OJQ12" s="41"/>
      <c r="OJR12" s="41"/>
      <c r="OJS12" s="41"/>
      <c r="OJT12" s="41"/>
      <c r="OJU12" s="41"/>
      <c r="OJV12" s="41"/>
      <c r="OJW12" s="41"/>
      <c r="OJX12" s="41"/>
      <c r="OJY12" s="41"/>
      <c r="OJZ12" s="41"/>
      <c r="OKA12" s="41"/>
      <c r="OKB12" s="41"/>
      <c r="OKC12" s="41"/>
      <c r="OKD12" s="41"/>
      <c r="OKE12" s="41"/>
      <c r="OKF12" s="41"/>
      <c r="OKG12" s="41"/>
      <c r="OKH12" s="41"/>
      <c r="OKI12" s="41"/>
      <c r="OKJ12" s="41"/>
      <c r="OKK12" s="41"/>
      <c r="OKL12" s="41"/>
      <c r="OKM12" s="41"/>
      <c r="OKN12" s="41"/>
      <c r="OKO12" s="41"/>
      <c r="OKP12" s="41"/>
      <c r="OKQ12" s="41"/>
      <c r="OKR12" s="41"/>
      <c r="OKS12" s="41"/>
      <c r="OKT12" s="41"/>
      <c r="OKU12" s="41"/>
      <c r="OKV12" s="41"/>
      <c r="OKW12" s="41"/>
      <c r="OKX12" s="41"/>
      <c r="OKY12" s="41"/>
      <c r="OKZ12" s="41"/>
      <c r="OLA12" s="41"/>
      <c r="OLB12" s="41"/>
      <c r="OLC12" s="41"/>
      <c r="OLD12" s="41"/>
      <c r="OLE12" s="41"/>
      <c r="OLF12" s="41"/>
      <c r="OLG12" s="41"/>
      <c r="OLH12" s="41"/>
      <c r="OLI12" s="41"/>
      <c r="OLJ12" s="41"/>
      <c r="OLK12" s="41"/>
      <c r="OLL12" s="41"/>
      <c r="OLM12" s="41"/>
      <c r="OLN12" s="41"/>
      <c r="OLO12" s="41"/>
      <c r="OLP12" s="41"/>
      <c r="OLQ12" s="41"/>
      <c r="OLR12" s="41"/>
      <c r="OLS12" s="41"/>
      <c r="OLT12" s="41"/>
      <c r="OLU12" s="41"/>
      <c r="OLV12" s="41"/>
      <c r="OLW12" s="41"/>
      <c r="OLX12" s="41"/>
      <c r="OLY12" s="41"/>
      <c r="OLZ12" s="41"/>
      <c r="OMA12" s="41"/>
      <c r="OMB12" s="41"/>
      <c r="OMC12" s="41"/>
      <c r="OMD12" s="41"/>
      <c r="OME12" s="41"/>
      <c r="OMF12" s="41"/>
      <c r="OMG12" s="41"/>
      <c r="OMH12" s="41"/>
      <c r="OMI12" s="41"/>
      <c r="OMJ12" s="41"/>
      <c r="OMK12" s="41"/>
      <c r="OML12" s="41"/>
      <c r="OMM12" s="41"/>
      <c r="OMN12" s="41"/>
      <c r="OMO12" s="41"/>
      <c r="OMP12" s="41"/>
      <c r="OMQ12" s="41"/>
      <c r="OMR12" s="41"/>
      <c r="OMS12" s="41"/>
      <c r="OMT12" s="41"/>
      <c r="OMU12" s="41"/>
      <c r="OMV12" s="41"/>
      <c r="OMW12" s="41"/>
      <c r="OMX12" s="41"/>
      <c r="OMY12" s="41"/>
      <c r="OMZ12" s="41"/>
      <c r="ONA12" s="41"/>
      <c r="ONB12" s="41"/>
      <c r="ONC12" s="41"/>
      <c r="OND12" s="41"/>
      <c r="ONE12" s="41"/>
      <c r="ONF12" s="41"/>
      <c r="ONG12" s="41"/>
      <c r="ONH12" s="41"/>
      <c r="ONI12" s="41"/>
      <c r="ONJ12" s="41"/>
      <c r="ONK12" s="41"/>
      <c r="ONL12" s="41"/>
      <c r="ONM12" s="41"/>
      <c r="ONN12" s="41"/>
      <c r="ONO12" s="41"/>
      <c r="ONP12" s="41"/>
      <c r="ONQ12" s="41"/>
      <c r="ONR12" s="41"/>
      <c r="ONS12" s="41"/>
      <c r="ONT12" s="41"/>
      <c r="ONU12" s="41"/>
      <c r="ONV12" s="41"/>
      <c r="ONW12" s="41"/>
      <c r="ONX12" s="41"/>
      <c r="ONY12" s="41"/>
      <c r="ONZ12" s="41"/>
      <c r="OOA12" s="41"/>
      <c r="OOB12" s="41"/>
      <c r="OOC12" s="41"/>
      <c r="OOD12" s="41"/>
      <c r="OOE12" s="41"/>
      <c r="OOF12" s="41"/>
      <c r="OOG12" s="41"/>
      <c r="OOH12" s="41"/>
      <c r="OOI12" s="41"/>
      <c r="OOJ12" s="41"/>
      <c r="OOK12" s="41"/>
      <c r="OOL12" s="41"/>
      <c r="OOM12" s="41"/>
      <c r="OON12" s="41"/>
      <c r="OOO12" s="41"/>
      <c r="OOP12" s="41"/>
      <c r="OOQ12" s="41"/>
      <c r="OOR12" s="41"/>
      <c r="OOS12" s="41"/>
      <c r="OOT12" s="41"/>
      <c r="OOU12" s="41"/>
      <c r="OOV12" s="41"/>
      <c r="OOW12" s="41"/>
      <c r="OOX12" s="41"/>
      <c r="OOY12" s="41"/>
      <c r="OOZ12" s="41"/>
      <c r="OPA12" s="41"/>
      <c r="OPB12" s="41"/>
      <c r="OPC12" s="41"/>
      <c r="OPD12" s="41"/>
      <c r="OPE12" s="41"/>
      <c r="OPF12" s="41"/>
      <c r="OPG12" s="41"/>
      <c r="OPH12" s="41"/>
      <c r="OPI12" s="41"/>
      <c r="OPJ12" s="41"/>
      <c r="OPK12" s="41"/>
      <c r="OPL12" s="41"/>
      <c r="OPM12" s="41"/>
      <c r="OPN12" s="41"/>
      <c r="OPO12" s="41"/>
      <c r="OPP12" s="41"/>
      <c r="OPQ12" s="41"/>
      <c r="OPR12" s="41"/>
      <c r="OPS12" s="41"/>
      <c r="OPT12" s="41"/>
      <c r="OPU12" s="41"/>
      <c r="OPV12" s="41"/>
      <c r="OPW12" s="41"/>
      <c r="OPX12" s="41"/>
      <c r="OPY12" s="41"/>
      <c r="OPZ12" s="41"/>
      <c r="OQA12" s="41"/>
      <c r="OQB12" s="41"/>
      <c r="OQC12" s="41"/>
      <c r="OQD12" s="41"/>
      <c r="OQE12" s="41"/>
      <c r="OQF12" s="41"/>
      <c r="OQG12" s="41"/>
      <c r="OQH12" s="41"/>
      <c r="OQI12" s="41"/>
      <c r="OQJ12" s="41"/>
      <c r="OQK12" s="41"/>
      <c r="OQL12" s="41"/>
      <c r="OQM12" s="41"/>
      <c r="OQN12" s="41"/>
      <c r="OQO12" s="41"/>
      <c r="OQP12" s="41"/>
      <c r="OQQ12" s="41"/>
      <c r="OQR12" s="41"/>
      <c r="OQS12" s="41"/>
      <c r="OQT12" s="41"/>
      <c r="OQU12" s="41"/>
      <c r="OQV12" s="41"/>
      <c r="OQW12" s="41"/>
      <c r="OQX12" s="41"/>
      <c r="OQY12" s="41"/>
      <c r="OQZ12" s="41"/>
      <c r="ORA12" s="41"/>
      <c r="ORB12" s="41"/>
      <c r="ORC12" s="41"/>
      <c r="ORD12" s="41"/>
      <c r="ORE12" s="41"/>
      <c r="ORF12" s="41"/>
      <c r="ORG12" s="41"/>
      <c r="ORH12" s="41"/>
      <c r="ORI12" s="41"/>
      <c r="ORJ12" s="41"/>
      <c r="ORK12" s="41"/>
      <c r="ORL12" s="41"/>
      <c r="ORM12" s="41"/>
      <c r="ORN12" s="41"/>
      <c r="ORO12" s="41"/>
      <c r="ORP12" s="41"/>
      <c r="ORQ12" s="41"/>
      <c r="ORR12" s="41"/>
      <c r="ORS12" s="41"/>
      <c r="ORT12" s="41"/>
      <c r="ORU12" s="41"/>
      <c r="ORV12" s="41"/>
      <c r="ORW12" s="41"/>
      <c r="ORX12" s="41"/>
      <c r="ORY12" s="41"/>
      <c r="ORZ12" s="41"/>
      <c r="OSA12" s="41"/>
      <c r="OSB12" s="41"/>
      <c r="OSC12" s="41"/>
      <c r="OSD12" s="41"/>
      <c r="OSE12" s="41"/>
      <c r="OSF12" s="41"/>
      <c r="OSG12" s="41"/>
      <c r="OSH12" s="41"/>
      <c r="OSI12" s="41"/>
      <c r="OSJ12" s="41"/>
      <c r="OSK12" s="41"/>
      <c r="OSL12" s="41"/>
      <c r="OSM12" s="41"/>
      <c r="OSN12" s="41"/>
      <c r="OSO12" s="41"/>
      <c r="OSP12" s="41"/>
      <c r="OSQ12" s="41"/>
      <c r="OSR12" s="41"/>
      <c r="OSS12" s="41"/>
      <c r="OST12" s="41"/>
      <c r="OSU12" s="41"/>
      <c r="OSV12" s="41"/>
      <c r="OSW12" s="41"/>
      <c r="OSX12" s="41"/>
      <c r="OSY12" s="41"/>
      <c r="OSZ12" s="41"/>
      <c r="OTA12" s="41"/>
      <c r="OTB12" s="41"/>
      <c r="OTC12" s="41"/>
      <c r="OTD12" s="41"/>
      <c r="OTE12" s="41"/>
      <c r="OTF12" s="41"/>
      <c r="OTG12" s="41"/>
      <c r="OTH12" s="41"/>
      <c r="OTI12" s="41"/>
      <c r="OTJ12" s="41"/>
      <c r="OTK12" s="41"/>
      <c r="OTL12" s="41"/>
      <c r="OTM12" s="41"/>
      <c r="OTN12" s="41"/>
      <c r="OTO12" s="41"/>
      <c r="OTP12" s="41"/>
      <c r="OTQ12" s="41"/>
      <c r="OTR12" s="41"/>
      <c r="OTS12" s="41"/>
      <c r="OTT12" s="41"/>
      <c r="OTU12" s="41"/>
      <c r="OTV12" s="41"/>
      <c r="OTW12" s="41"/>
      <c r="OTX12" s="41"/>
      <c r="OTY12" s="41"/>
      <c r="OTZ12" s="41"/>
      <c r="OUA12" s="41"/>
      <c r="OUB12" s="41"/>
      <c r="OUC12" s="41"/>
      <c r="OUD12" s="41"/>
      <c r="OUE12" s="41"/>
      <c r="OUF12" s="41"/>
      <c r="OUG12" s="41"/>
      <c r="OUH12" s="41"/>
      <c r="OUI12" s="41"/>
      <c r="OUJ12" s="41"/>
      <c r="OUK12" s="41"/>
      <c r="OUL12" s="41"/>
      <c r="OUM12" s="41"/>
      <c r="OUN12" s="41"/>
      <c r="OUO12" s="41"/>
      <c r="OUP12" s="41"/>
      <c r="OUQ12" s="41"/>
      <c r="OUR12" s="41"/>
      <c r="OUS12" s="41"/>
      <c r="OUT12" s="41"/>
      <c r="OUU12" s="41"/>
      <c r="OUV12" s="41"/>
      <c r="OUW12" s="41"/>
      <c r="OUX12" s="41"/>
      <c r="OUY12" s="41"/>
      <c r="OUZ12" s="41"/>
      <c r="OVA12" s="41"/>
      <c r="OVB12" s="41"/>
      <c r="OVC12" s="41"/>
      <c r="OVD12" s="41"/>
      <c r="OVE12" s="41"/>
      <c r="OVF12" s="41"/>
      <c r="OVG12" s="41"/>
      <c r="OVH12" s="41"/>
      <c r="OVI12" s="41"/>
      <c r="OVJ12" s="41"/>
      <c r="OVK12" s="41"/>
      <c r="OVL12" s="41"/>
      <c r="OVM12" s="41"/>
      <c r="OVN12" s="41"/>
      <c r="OVO12" s="41"/>
      <c r="OVP12" s="41"/>
      <c r="OVQ12" s="41"/>
      <c r="OVR12" s="41"/>
      <c r="OVS12" s="41"/>
      <c r="OVT12" s="41"/>
      <c r="OVU12" s="41"/>
      <c r="OVV12" s="41"/>
      <c r="OVW12" s="41"/>
      <c r="OVX12" s="41"/>
      <c r="OVY12" s="41"/>
      <c r="OVZ12" s="41"/>
      <c r="OWA12" s="41"/>
      <c r="OWB12" s="41"/>
      <c r="OWC12" s="41"/>
      <c r="OWD12" s="41"/>
      <c r="OWE12" s="41"/>
      <c r="OWF12" s="41"/>
      <c r="OWG12" s="41"/>
      <c r="OWH12" s="41"/>
      <c r="OWI12" s="41"/>
      <c r="OWJ12" s="41"/>
      <c r="OWK12" s="41"/>
      <c r="OWL12" s="41"/>
      <c r="OWM12" s="41"/>
      <c r="OWN12" s="41"/>
      <c r="OWO12" s="41"/>
      <c r="OWP12" s="41"/>
      <c r="OWQ12" s="41"/>
      <c r="OWR12" s="41"/>
      <c r="OWS12" s="41"/>
      <c r="OWT12" s="41"/>
      <c r="OWU12" s="41"/>
      <c r="OWV12" s="41"/>
      <c r="OWW12" s="41"/>
      <c r="OWX12" s="41"/>
      <c r="OWY12" s="41"/>
      <c r="OWZ12" s="41"/>
      <c r="OXA12" s="41"/>
      <c r="OXB12" s="41"/>
      <c r="OXC12" s="41"/>
      <c r="OXD12" s="41"/>
      <c r="OXE12" s="41"/>
      <c r="OXF12" s="41"/>
      <c r="OXG12" s="41"/>
      <c r="OXH12" s="41"/>
      <c r="OXI12" s="41"/>
      <c r="OXJ12" s="41"/>
      <c r="OXK12" s="41"/>
      <c r="OXL12" s="41"/>
      <c r="OXM12" s="41"/>
      <c r="OXN12" s="41"/>
      <c r="OXO12" s="41"/>
      <c r="OXP12" s="41"/>
      <c r="OXQ12" s="41"/>
      <c r="OXR12" s="41"/>
      <c r="OXS12" s="41"/>
      <c r="OXT12" s="41"/>
      <c r="OXU12" s="41"/>
      <c r="OXV12" s="41"/>
      <c r="OXW12" s="41"/>
      <c r="OXX12" s="41"/>
      <c r="OXY12" s="41"/>
      <c r="OXZ12" s="41"/>
      <c r="OYA12" s="41"/>
      <c r="OYB12" s="41"/>
      <c r="OYC12" s="41"/>
      <c r="OYD12" s="41"/>
      <c r="OYE12" s="41"/>
      <c r="OYF12" s="41"/>
      <c r="OYG12" s="41"/>
      <c r="OYH12" s="41"/>
      <c r="OYI12" s="41"/>
      <c r="OYJ12" s="41"/>
      <c r="OYK12" s="41"/>
      <c r="OYL12" s="41"/>
      <c r="OYM12" s="41"/>
      <c r="OYN12" s="41"/>
      <c r="OYO12" s="41"/>
      <c r="OYP12" s="41"/>
      <c r="OYQ12" s="41"/>
      <c r="OYR12" s="41"/>
      <c r="OYS12" s="41"/>
      <c r="OYT12" s="41"/>
      <c r="OYU12" s="41"/>
      <c r="OYV12" s="41"/>
      <c r="OYW12" s="41"/>
      <c r="OYX12" s="41"/>
      <c r="OYY12" s="41"/>
      <c r="OYZ12" s="41"/>
      <c r="OZA12" s="41"/>
      <c r="OZB12" s="41"/>
      <c r="OZC12" s="41"/>
      <c r="OZD12" s="41"/>
      <c r="OZE12" s="41"/>
      <c r="OZF12" s="41"/>
      <c r="OZG12" s="41"/>
      <c r="OZH12" s="41"/>
      <c r="OZI12" s="41"/>
      <c r="OZJ12" s="41"/>
      <c r="OZK12" s="41"/>
      <c r="OZL12" s="41"/>
      <c r="OZM12" s="41"/>
      <c r="OZN12" s="41"/>
      <c r="OZO12" s="41"/>
      <c r="OZP12" s="41"/>
      <c r="OZQ12" s="41"/>
      <c r="OZR12" s="41"/>
      <c r="OZS12" s="41"/>
      <c r="OZT12" s="41"/>
      <c r="OZU12" s="41"/>
      <c r="OZV12" s="41"/>
      <c r="OZW12" s="41"/>
      <c r="OZX12" s="41"/>
      <c r="OZY12" s="41"/>
      <c r="OZZ12" s="41"/>
      <c r="PAA12" s="41"/>
      <c r="PAB12" s="41"/>
      <c r="PAC12" s="41"/>
      <c r="PAD12" s="41"/>
      <c r="PAE12" s="41"/>
      <c r="PAF12" s="41"/>
      <c r="PAG12" s="41"/>
      <c r="PAH12" s="41"/>
      <c r="PAI12" s="41"/>
      <c r="PAJ12" s="41"/>
      <c r="PAK12" s="41"/>
      <c r="PAL12" s="41"/>
      <c r="PAM12" s="41"/>
      <c r="PAN12" s="41"/>
      <c r="PAO12" s="41"/>
      <c r="PAP12" s="41"/>
      <c r="PAQ12" s="41"/>
      <c r="PAR12" s="41"/>
      <c r="PAS12" s="41"/>
      <c r="PAT12" s="41"/>
      <c r="PAU12" s="41"/>
      <c r="PAV12" s="41"/>
      <c r="PAW12" s="41"/>
      <c r="PAX12" s="41"/>
      <c r="PAY12" s="41"/>
      <c r="PAZ12" s="41"/>
      <c r="PBA12" s="41"/>
      <c r="PBB12" s="41"/>
      <c r="PBC12" s="41"/>
      <c r="PBD12" s="41"/>
      <c r="PBE12" s="41"/>
      <c r="PBF12" s="41"/>
      <c r="PBG12" s="41"/>
      <c r="PBH12" s="41"/>
      <c r="PBI12" s="41"/>
      <c r="PBJ12" s="41"/>
      <c r="PBK12" s="41"/>
      <c r="PBL12" s="41"/>
      <c r="PBM12" s="41"/>
      <c r="PBN12" s="41"/>
      <c r="PBO12" s="41"/>
      <c r="PBP12" s="41"/>
      <c r="PBQ12" s="41"/>
      <c r="PBR12" s="41"/>
      <c r="PBS12" s="41"/>
      <c r="PBT12" s="41"/>
      <c r="PBU12" s="41"/>
      <c r="PBV12" s="41"/>
      <c r="PBW12" s="41"/>
      <c r="PBX12" s="41"/>
      <c r="PBY12" s="41"/>
      <c r="PBZ12" s="41"/>
      <c r="PCA12" s="41"/>
      <c r="PCB12" s="41"/>
      <c r="PCC12" s="41"/>
      <c r="PCD12" s="41"/>
      <c r="PCE12" s="41"/>
      <c r="PCF12" s="41"/>
      <c r="PCG12" s="41"/>
      <c r="PCH12" s="41"/>
      <c r="PCI12" s="41"/>
      <c r="PCJ12" s="41"/>
      <c r="PCK12" s="41"/>
      <c r="PCL12" s="41"/>
      <c r="PCM12" s="41"/>
      <c r="PCN12" s="41"/>
      <c r="PCO12" s="41"/>
      <c r="PCP12" s="41"/>
      <c r="PCQ12" s="41"/>
      <c r="PCR12" s="41"/>
      <c r="PCS12" s="41"/>
      <c r="PCT12" s="41"/>
      <c r="PCU12" s="41"/>
      <c r="PCV12" s="41"/>
      <c r="PCW12" s="41"/>
      <c r="PCX12" s="41"/>
      <c r="PCY12" s="41"/>
      <c r="PCZ12" s="41"/>
      <c r="PDA12" s="41"/>
      <c r="PDB12" s="41"/>
      <c r="PDC12" s="41"/>
      <c r="PDD12" s="41"/>
      <c r="PDE12" s="41"/>
      <c r="PDF12" s="41"/>
      <c r="PDG12" s="41"/>
      <c r="PDH12" s="41"/>
      <c r="PDI12" s="41"/>
      <c r="PDJ12" s="41"/>
      <c r="PDK12" s="41"/>
      <c r="PDL12" s="41"/>
      <c r="PDM12" s="41"/>
      <c r="PDN12" s="41"/>
      <c r="PDO12" s="41"/>
      <c r="PDP12" s="41"/>
      <c r="PDQ12" s="41"/>
      <c r="PDR12" s="41"/>
      <c r="PDS12" s="41"/>
      <c r="PDT12" s="41"/>
      <c r="PDU12" s="41"/>
      <c r="PDV12" s="41"/>
      <c r="PDW12" s="41"/>
      <c r="PDX12" s="41"/>
      <c r="PDY12" s="41"/>
      <c r="PDZ12" s="41"/>
      <c r="PEA12" s="41"/>
      <c r="PEB12" s="41"/>
      <c r="PEC12" s="41"/>
      <c r="PED12" s="41"/>
      <c r="PEE12" s="41"/>
      <c r="PEF12" s="41"/>
      <c r="PEG12" s="41"/>
      <c r="PEH12" s="41"/>
      <c r="PEI12" s="41"/>
      <c r="PEJ12" s="41"/>
      <c r="PEK12" s="41"/>
      <c r="PEL12" s="41"/>
      <c r="PEM12" s="41"/>
      <c r="PEN12" s="41"/>
      <c r="PEO12" s="41"/>
      <c r="PEP12" s="41"/>
      <c r="PEQ12" s="41"/>
      <c r="PER12" s="41"/>
      <c r="PES12" s="41"/>
      <c r="PET12" s="41"/>
      <c r="PEU12" s="41"/>
      <c r="PEV12" s="41"/>
      <c r="PEW12" s="41"/>
      <c r="PEX12" s="41"/>
      <c r="PEY12" s="41"/>
      <c r="PEZ12" s="41"/>
      <c r="PFA12" s="41"/>
      <c r="PFB12" s="41"/>
      <c r="PFC12" s="41"/>
      <c r="PFD12" s="41"/>
      <c r="PFE12" s="41"/>
      <c r="PFF12" s="41"/>
      <c r="PFG12" s="41"/>
      <c r="PFH12" s="41"/>
      <c r="PFI12" s="41"/>
      <c r="PFJ12" s="41"/>
      <c r="PFK12" s="41"/>
      <c r="PFL12" s="41"/>
      <c r="PFM12" s="41"/>
      <c r="PFN12" s="41"/>
      <c r="PFO12" s="41"/>
      <c r="PFP12" s="41"/>
      <c r="PFQ12" s="41"/>
      <c r="PFR12" s="41"/>
      <c r="PFS12" s="41"/>
      <c r="PFT12" s="41"/>
      <c r="PFU12" s="41"/>
      <c r="PFV12" s="41"/>
      <c r="PFW12" s="41"/>
      <c r="PFX12" s="41"/>
      <c r="PFY12" s="41"/>
      <c r="PFZ12" s="41"/>
      <c r="PGA12" s="41"/>
      <c r="PGB12" s="41"/>
      <c r="PGC12" s="41"/>
      <c r="PGD12" s="41"/>
      <c r="PGE12" s="41"/>
      <c r="PGF12" s="41"/>
      <c r="PGG12" s="41"/>
      <c r="PGH12" s="41"/>
      <c r="PGI12" s="41"/>
      <c r="PGJ12" s="41"/>
      <c r="PGK12" s="41"/>
      <c r="PGL12" s="41"/>
      <c r="PGM12" s="41"/>
      <c r="PGN12" s="41"/>
      <c r="PGO12" s="41"/>
      <c r="PGP12" s="41"/>
      <c r="PGQ12" s="41"/>
      <c r="PGR12" s="41"/>
      <c r="PGS12" s="41"/>
      <c r="PGT12" s="41"/>
      <c r="PGU12" s="41"/>
      <c r="PGV12" s="41"/>
      <c r="PGW12" s="41"/>
      <c r="PGX12" s="41"/>
      <c r="PGY12" s="41"/>
      <c r="PGZ12" s="41"/>
      <c r="PHA12" s="41"/>
      <c r="PHB12" s="41"/>
      <c r="PHC12" s="41"/>
      <c r="PHD12" s="41"/>
      <c r="PHE12" s="41"/>
      <c r="PHF12" s="41"/>
      <c r="PHG12" s="41"/>
      <c r="PHH12" s="41"/>
      <c r="PHI12" s="41"/>
      <c r="PHJ12" s="41"/>
      <c r="PHK12" s="41"/>
      <c r="PHL12" s="41"/>
      <c r="PHM12" s="41"/>
      <c r="PHN12" s="41"/>
      <c r="PHO12" s="41"/>
      <c r="PHP12" s="41"/>
      <c r="PHQ12" s="41"/>
      <c r="PHR12" s="41"/>
      <c r="PHS12" s="41"/>
      <c r="PHT12" s="41"/>
      <c r="PHU12" s="41"/>
      <c r="PHV12" s="41"/>
      <c r="PHW12" s="41"/>
      <c r="PHX12" s="41"/>
      <c r="PHY12" s="41"/>
      <c r="PHZ12" s="41"/>
      <c r="PIA12" s="41"/>
      <c r="PIB12" s="41"/>
      <c r="PIC12" s="41"/>
      <c r="PID12" s="41"/>
      <c r="PIE12" s="41"/>
      <c r="PIF12" s="41"/>
      <c r="PIG12" s="41"/>
      <c r="PIH12" s="41"/>
      <c r="PII12" s="41"/>
      <c r="PIJ12" s="41"/>
      <c r="PIK12" s="41"/>
      <c r="PIL12" s="41"/>
      <c r="PIM12" s="41"/>
      <c r="PIN12" s="41"/>
      <c r="PIO12" s="41"/>
      <c r="PIP12" s="41"/>
      <c r="PIQ12" s="41"/>
      <c r="PIR12" s="41"/>
      <c r="PIS12" s="41"/>
      <c r="PIT12" s="41"/>
      <c r="PIU12" s="41"/>
      <c r="PIV12" s="41"/>
      <c r="PIW12" s="41"/>
      <c r="PIX12" s="41"/>
      <c r="PIY12" s="41"/>
      <c r="PIZ12" s="41"/>
      <c r="PJA12" s="41"/>
      <c r="PJB12" s="41"/>
      <c r="PJC12" s="41"/>
      <c r="PJD12" s="41"/>
      <c r="PJE12" s="41"/>
      <c r="PJF12" s="41"/>
      <c r="PJG12" s="41"/>
      <c r="PJH12" s="41"/>
      <c r="PJI12" s="41"/>
      <c r="PJJ12" s="41"/>
      <c r="PJK12" s="41"/>
      <c r="PJL12" s="41"/>
      <c r="PJM12" s="41"/>
      <c r="PJN12" s="41"/>
      <c r="PJO12" s="41"/>
      <c r="PJP12" s="41"/>
      <c r="PJQ12" s="41"/>
      <c r="PJR12" s="41"/>
      <c r="PJS12" s="41"/>
      <c r="PJT12" s="41"/>
      <c r="PJU12" s="41"/>
      <c r="PJV12" s="41"/>
      <c r="PJW12" s="41"/>
      <c r="PJX12" s="41"/>
      <c r="PJY12" s="41"/>
      <c r="PJZ12" s="41"/>
      <c r="PKA12" s="41"/>
      <c r="PKB12" s="41"/>
      <c r="PKC12" s="41"/>
      <c r="PKD12" s="41"/>
      <c r="PKE12" s="41"/>
      <c r="PKF12" s="41"/>
      <c r="PKG12" s="41"/>
      <c r="PKH12" s="41"/>
      <c r="PKI12" s="41"/>
      <c r="PKJ12" s="41"/>
      <c r="PKK12" s="41"/>
      <c r="PKL12" s="41"/>
      <c r="PKM12" s="41"/>
      <c r="PKN12" s="41"/>
      <c r="PKO12" s="41"/>
      <c r="PKP12" s="41"/>
      <c r="PKQ12" s="41"/>
      <c r="PKR12" s="41"/>
      <c r="PKS12" s="41"/>
      <c r="PKT12" s="41"/>
      <c r="PKU12" s="41"/>
      <c r="PKV12" s="41"/>
      <c r="PKW12" s="41"/>
      <c r="PKX12" s="41"/>
      <c r="PKY12" s="41"/>
      <c r="PKZ12" s="41"/>
      <c r="PLA12" s="41"/>
      <c r="PLB12" s="41"/>
      <c r="PLC12" s="41"/>
      <c r="PLD12" s="41"/>
      <c r="PLE12" s="41"/>
      <c r="PLF12" s="41"/>
      <c r="PLG12" s="41"/>
      <c r="PLH12" s="41"/>
      <c r="PLI12" s="41"/>
      <c r="PLJ12" s="41"/>
      <c r="PLK12" s="41"/>
      <c r="PLL12" s="41"/>
      <c r="PLM12" s="41"/>
      <c r="PLN12" s="41"/>
      <c r="PLO12" s="41"/>
      <c r="PLP12" s="41"/>
      <c r="PLQ12" s="41"/>
      <c r="PLR12" s="41"/>
      <c r="PLS12" s="41"/>
      <c r="PLT12" s="41"/>
      <c r="PLU12" s="41"/>
      <c r="PLV12" s="41"/>
      <c r="PLW12" s="41"/>
      <c r="PLX12" s="41"/>
      <c r="PLY12" s="41"/>
      <c r="PLZ12" s="41"/>
      <c r="PMA12" s="41"/>
      <c r="PMB12" s="41"/>
      <c r="PMC12" s="41"/>
      <c r="PMD12" s="41"/>
      <c r="PME12" s="41"/>
      <c r="PMF12" s="41"/>
      <c r="PMG12" s="41"/>
      <c r="PMH12" s="41"/>
      <c r="PMI12" s="41"/>
      <c r="PMJ12" s="41"/>
      <c r="PMK12" s="41"/>
      <c r="PML12" s="41"/>
      <c r="PMM12" s="41"/>
      <c r="PMN12" s="41"/>
      <c r="PMO12" s="41"/>
      <c r="PMP12" s="41"/>
      <c r="PMQ12" s="41"/>
      <c r="PMR12" s="41"/>
      <c r="PMS12" s="41"/>
      <c r="PMT12" s="41"/>
      <c r="PMU12" s="41"/>
      <c r="PMV12" s="41"/>
      <c r="PMW12" s="41"/>
      <c r="PMX12" s="41"/>
      <c r="PMY12" s="41"/>
      <c r="PMZ12" s="41"/>
      <c r="PNA12" s="41"/>
      <c r="PNB12" s="41"/>
      <c r="PNC12" s="41"/>
      <c r="PND12" s="41"/>
      <c r="PNE12" s="41"/>
      <c r="PNF12" s="41"/>
      <c r="PNG12" s="41"/>
      <c r="PNH12" s="41"/>
      <c r="PNI12" s="41"/>
      <c r="PNJ12" s="41"/>
      <c r="PNK12" s="41"/>
      <c r="PNL12" s="41"/>
      <c r="PNM12" s="41"/>
      <c r="PNN12" s="41"/>
      <c r="PNO12" s="41"/>
      <c r="PNP12" s="41"/>
      <c r="PNQ12" s="41"/>
      <c r="PNR12" s="41"/>
      <c r="PNS12" s="41"/>
      <c r="PNT12" s="41"/>
      <c r="PNU12" s="41"/>
      <c r="PNV12" s="41"/>
      <c r="PNW12" s="41"/>
      <c r="PNX12" s="41"/>
      <c r="PNY12" s="41"/>
      <c r="PNZ12" s="41"/>
      <c r="POA12" s="41"/>
      <c r="POB12" s="41"/>
      <c r="POC12" s="41"/>
      <c r="POD12" s="41"/>
      <c r="POE12" s="41"/>
      <c r="POF12" s="41"/>
      <c r="POG12" s="41"/>
      <c r="POH12" s="41"/>
      <c r="POI12" s="41"/>
      <c r="POJ12" s="41"/>
      <c r="POK12" s="41"/>
      <c r="POL12" s="41"/>
      <c r="POM12" s="41"/>
      <c r="PON12" s="41"/>
      <c r="POO12" s="41"/>
      <c r="POP12" s="41"/>
      <c r="POQ12" s="41"/>
      <c r="POR12" s="41"/>
      <c r="POS12" s="41"/>
      <c r="POT12" s="41"/>
      <c r="POU12" s="41"/>
      <c r="POV12" s="41"/>
      <c r="POW12" s="41"/>
      <c r="POX12" s="41"/>
      <c r="POY12" s="41"/>
      <c r="POZ12" s="41"/>
      <c r="PPA12" s="41"/>
      <c r="PPB12" s="41"/>
      <c r="PPC12" s="41"/>
      <c r="PPD12" s="41"/>
      <c r="PPE12" s="41"/>
      <c r="PPF12" s="41"/>
      <c r="PPG12" s="41"/>
      <c r="PPH12" s="41"/>
      <c r="PPI12" s="41"/>
      <c r="PPJ12" s="41"/>
      <c r="PPK12" s="41"/>
      <c r="PPL12" s="41"/>
      <c r="PPM12" s="41"/>
      <c r="PPN12" s="41"/>
      <c r="PPO12" s="41"/>
      <c r="PPP12" s="41"/>
      <c r="PPQ12" s="41"/>
      <c r="PPR12" s="41"/>
      <c r="PPS12" s="41"/>
      <c r="PPT12" s="41"/>
      <c r="PPU12" s="41"/>
      <c r="PPV12" s="41"/>
      <c r="PPW12" s="41"/>
      <c r="PPX12" s="41"/>
      <c r="PPY12" s="41"/>
      <c r="PPZ12" s="41"/>
      <c r="PQA12" s="41"/>
      <c r="PQB12" s="41"/>
      <c r="PQC12" s="41"/>
      <c r="PQD12" s="41"/>
      <c r="PQE12" s="41"/>
      <c r="PQF12" s="41"/>
      <c r="PQG12" s="41"/>
      <c r="PQH12" s="41"/>
      <c r="PQI12" s="41"/>
      <c r="PQJ12" s="41"/>
      <c r="PQK12" s="41"/>
      <c r="PQL12" s="41"/>
      <c r="PQM12" s="41"/>
      <c r="PQN12" s="41"/>
      <c r="PQO12" s="41"/>
      <c r="PQP12" s="41"/>
      <c r="PQQ12" s="41"/>
      <c r="PQR12" s="41"/>
      <c r="PQS12" s="41"/>
      <c r="PQT12" s="41"/>
      <c r="PQU12" s="41"/>
      <c r="PQV12" s="41"/>
      <c r="PQW12" s="41"/>
      <c r="PQX12" s="41"/>
      <c r="PQY12" s="41"/>
      <c r="PQZ12" s="41"/>
      <c r="PRA12" s="41"/>
      <c r="PRB12" s="41"/>
      <c r="PRC12" s="41"/>
      <c r="PRD12" s="41"/>
      <c r="PRE12" s="41"/>
      <c r="PRF12" s="41"/>
      <c r="PRG12" s="41"/>
      <c r="PRH12" s="41"/>
      <c r="PRI12" s="41"/>
      <c r="PRJ12" s="41"/>
      <c r="PRK12" s="41"/>
      <c r="PRL12" s="41"/>
      <c r="PRM12" s="41"/>
      <c r="PRN12" s="41"/>
      <c r="PRO12" s="41"/>
      <c r="PRP12" s="41"/>
      <c r="PRQ12" s="41"/>
      <c r="PRR12" s="41"/>
      <c r="PRS12" s="41"/>
      <c r="PRT12" s="41"/>
      <c r="PRU12" s="41"/>
      <c r="PRV12" s="41"/>
      <c r="PRW12" s="41"/>
      <c r="PRX12" s="41"/>
      <c r="PRY12" s="41"/>
      <c r="PRZ12" s="41"/>
      <c r="PSA12" s="41"/>
      <c r="PSB12" s="41"/>
      <c r="PSC12" s="41"/>
      <c r="PSD12" s="41"/>
      <c r="PSE12" s="41"/>
      <c r="PSF12" s="41"/>
      <c r="PSG12" s="41"/>
      <c r="PSH12" s="41"/>
      <c r="PSI12" s="41"/>
      <c r="PSJ12" s="41"/>
      <c r="PSK12" s="41"/>
      <c r="PSL12" s="41"/>
      <c r="PSM12" s="41"/>
      <c r="PSN12" s="41"/>
      <c r="PSO12" s="41"/>
      <c r="PSP12" s="41"/>
      <c r="PSQ12" s="41"/>
      <c r="PSR12" s="41"/>
      <c r="PSS12" s="41"/>
      <c r="PST12" s="41"/>
      <c r="PSU12" s="41"/>
      <c r="PSV12" s="41"/>
      <c r="PSW12" s="41"/>
      <c r="PSX12" s="41"/>
      <c r="PSY12" s="41"/>
      <c r="PSZ12" s="41"/>
      <c r="PTA12" s="41"/>
      <c r="PTB12" s="41"/>
      <c r="PTC12" s="41"/>
      <c r="PTD12" s="41"/>
      <c r="PTE12" s="41"/>
      <c r="PTF12" s="41"/>
      <c r="PTG12" s="41"/>
      <c r="PTH12" s="41"/>
      <c r="PTI12" s="41"/>
      <c r="PTJ12" s="41"/>
      <c r="PTK12" s="41"/>
      <c r="PTL12" s="41"/>
      <c r="PTM12" s="41"/>
      <c r="PTN12" s="41"/>
      <c r="PTO12" s="41"/>
      <c r="PTP12" s="41"/>
      <c r="PTQ12" s="41"/>
      <c r="PTR12" s="41"/>
      <c r="PTS12" s="41"/>
      <c r="PTT12" s="41"/>
      <c r="PTU12" s="41"/>
      <c r="PTV12" s="41"/>
      <c r="PTW12" s="41"/>
      <c r="PTX12" s="41"/>
      <c r="PTY12" s="41"/>
      <c r="PTZ12" s="41"/>
      <c r="PUA12" s="41"/>
      <c r="PUB12" s="41"/>
      <c r="PUC12" s="41"/>
      <c r="PUD12" s="41"/>
      <c r="PUE12" s="41"/>
      <c r="PUF12" s="41"/>
      <c r="PUG12" s="41"/>
      <c r="PUH12" s="41"/>
      <c r="PUI12" s="41"/>
      <c r="PUJ12" s="41"/>
      <c r="PUK12" s="41"/>
      <c r="PUL12" s="41"/>
      <c r="PUM12" s="41"/>
      <c r="PUN12" s="41"/>
      <c r="PUO12" s="41"/>
      <c r="PUP12" s="41"/>
      <c r="PUQ12" s="41"/>
      <c r="PUR12" s="41"/>
      <c r="PUS12" s="41"/>
      <c r="PUT12" s="41"/>
      <c r="PUU12" s="41"/>
      <c r="PUV12" s="41"/>
      <c r="PUW12" s="41"/>
      <c r="PUX12" s="41"/>
      <c r="PUY12" s="41"/>
      <c r="PUZ12" s="41"/>
      <c r="PVA12" s="41"/>
      <c r="PVB12" s="41"/>
      <c r="PVC12" s="41"/>
      <c r="PVD12" s="41"/>
      <c r="PVE12" s="41"/>
      <c r="PVF12" s="41"/>
      <c r="PVG12" s="41"/>
      <c r="PVH12" s="41"/>
      <c r="PVI12" s="41"/>
      <c r="PVJ12" s="41"/>
      <c r="PVK12" s="41"/>
      <c r="PVL12" s="41"/>
      <c r="PVM12" s="41"/>
      <c r="PVN12" s="41"/>
      <c r="PVO12" s="41"/>
      <c r="PVP12" s="41"/>
      <c r="PVQ12" s="41"/>
      <c r="PVR12" s="41"/>
      <c r="PVS12" s="41"/>
      <c r="PVT12" s="41"/>
      <c r="PVU12" s="41"/>
      <c r="PVV12" s="41"/>
      <c r="PVW12" s="41"/>
      <c r="PVX12" s="41"/>
      <c r="PVY12" s="41"/>
      <c r="PVZ12" s="41"/>
      <c r="PWA12" s="41"/>
      <c r="PWB12" s="41"/>
      <c r="PWC12" s="41"/>
      <c r="PWD12" s="41"/>
      <c r="PWE12" s="41"/>
      <c r="PWF12" s="41"/>
      <c r="PWG12" s="41"/>
      <c r="PWH12" s="41"/>
      <c r="PWI12" s="41"/>
      <c r="PWJ12" s="41"/>
      <c r="PWK12" s="41"/>
      <c r="PWL12" s="41"/>
      <c r="PWM12" s="41"/>
      <c r="PWN12" s="41"/>
      <c r="PWO12" s="41"/>
      <c r="PWP12" s="41"/>
      <c r="PWQ12" s="41"/>
      <c r="PWR12" s="41"/>
      <c r="PWS12" s="41"/>
      <c r="PWT12" s="41"/>
      <c r="PWU12" s="41"/>
      <c r="PWV12" s="41"/>
      <c r="PWW12" s="41"/>
      <c r="PWX12" s="41"/>
      <c r="PWY12" s="41"/>
      <c r="PWZ12" s="41"/>
      <c r="PXA12" s="41"/>
      <c r="PXB12" s="41"/>
      <c r="PXC12" s="41"/>
      <c r="PXD12" s="41"/>
      <c r="PXE12" s="41"/>
      <c r="PXF12" s="41"/>
      <c r="PXG12" s="41"/>
      <c r="PXH12" s="41"/>
      <c r="PXI12" s="41"/>
      <c r="PXJ12" s="41"/>
      <c r="PXK12" s="41"/>
      <c r="PXL12" s="41"/>
      <c r="PXM12" s="41"/>
      <c r="PXN12" s="41"/>
      <c r="PXO12" s="41"/>
      <c r="PXP12" s="41"/>
      <c r="PXQ12" s="41"/>
      <c r="PXR12" s="41"/>
      <c r="PXS12" s="41"/>
      <c r="PXT12" s="41"/>
      <c r="PXU12" s="41"/>
      <c r="PXV12" s="41"/>
      <c r="PXW12" s="41"/>
      <c r="PXX12" s="41"/>
      <c r="PXY12" s="41"/>
      <c r="PXZ12" s="41"/>
      <c r="PYA12" s="41"/>
      <c r="PYB12" s="41"/>
      <c r="PYC12" s="41"/>
      <c r="PYD12" s="41"/>
      <c r="PYE12" s="41"/>
      <c r="PYF12" s="41"/>
      <c r="PYG12" s="41"/>
      <c r="PYH12" s="41"/>
      <c r="PYI12" s="41"/>
      <c r="PYJ12" s="41"/>
      <c r="PYK12" s="41"/>
      <c r="PYL12" s="41"/>
      <c r="PYM12" s="41"/>
      <c r="PYN12" s="41"/>
      <c r="PYO12" s="41"/>
      <c r="PYP12" s="41"/>
      <c r="PYQ12" s="41"/>
      <c r="PYR12" s="41"/>
      <c r="PYS12" s="41"/>
      <c r="PYT12" s="41"/>
      <c r="PYU12" s="41"/>
      <c r="PYV12" s="41"/>
      <c r="PYW12" s="41"/>
      <c r="PYX12" s="41"/>
      <c r="PYY12" s="41"/>
      <c r="PYZ12" s="41"/>
      <c r="PZA12" s="41"/>
      <c r="PZB12" s="41"/>
      <c r="PZC12" s="41"/>
      <c r="PZD12" s="41"/>
      <c r="PZE12" s="41"/>
      <c r="PZF12" s="41"/>
      <c r="PZG12" s="41"/>
      <c r="PZH12" s="41"/>
      <c r="PZI12" s="41"/>
      <c r="PZJ12" s="41"/>
      <c r="PZK12" s="41"/>
      <c r="PZL12" s="41"/>
      <c r="PZM12" s="41"/>
      <c r="PZN12" s="41"/>
      <c r="PZO12" s="41"/>
      <c r="PZP12" s="41"/>
      <c r="PZQ12" s="41"/>
      <c r="PZR12" s="41"/>
      <c r="PZS12" s="41"/>
      <c r="PZT12" s="41"/>
      <c r="PZU12" s="41"/>
      <c r="PZV12" s="41"/>
      <c r="PZW12" s="41"/>
      <c r="PZX12" s="41"/>
      <c r="PZY12" s="41"/>
      <c r="PZZ12" s="41"/>
      <c r="QAA12" s="41"/>
      <c r="QAB12" s="41"/>
      <c r="QAC12" s="41"/>
      <c r="QAD12" s="41"/>
      <c r="QAE12" s="41"/>
      <c r="QAF12" s="41"/>
      <c r="QAG12" s="41"/>
      <c r="QAH12" s="41"/>
      <c r="QAI12" s="41"/>
      <c r="QAJ12" s="41"/>
      <c r="QAK12" s="41"/>
      <c r="QAL12" s="41"/>
      <c r="QAM12" s="41"/>
      <c r="QAN12" s="41"/>
      <c r="QAO12" s="41"/>
      <c r="QAP12" s="41"/>
      <c r="QAQ12" s="41"/>
      <c r="QAR12" s="41"/>
      <c r="QAS12" s="41"/>
      <c r="QAT12" s="41"/>
      <c r="QAU12" s="41"/>
      <c r="QAV12" s="41"/>
      <c r="QAW12" s="41"/>
      <c r="QAX12" s="41"/>
      <c r="QAY12" s="41"/>
      <c r="QAZ12" s="41"/>
      <c r="QBA12" s="41"/>
      <c r="QBB12" s="41"/>
      <c r="QBC12" s="41"/>
      <c r="QBD12" s="41"/>
      <c r="QBE12" s="41"/>
      <c r="QBF12" s="41"/>
      <c r="QBG12" s="41"/>
      <c r="QBH12" s="41"/>
      <c r="QBI12" s="41"/>
      <c r="QBJ12" s="41"/>
      <c r="QBK12" s="41"/>
      <c r="QBL12" s="41"/>
      <c r="QBM12" s="41"/>
      <c r="QBN12" s="41"/>
      <c r="QBO12" s="41"/>
      <c r="QBP12" s="41"/>
      <c r="QBQ12" s="41"/>
      <c r="QBR12" s="41"/>
      <c r="QBS12" s="41"/>
      <c r="QBT12" s="41"/>
      <c r="QBU12" s="41"/>
      <c r="QBV12" s="41"/>
      <c r="QBW12" s="41"/>
      <c r="QBX12" s="41"/>
      <c r="QBY12" s="41"/>
      <c r="QBZ12" s="41"/>
      <c r="QCA12" s="41"/>
      <c r="QCB12" s="41"/>
      <c r="QCC12" s="41"/>
      <c r="QCD12" s="41"/>
      <c r="QCE12" s="41"/>
      <c r="QCF12" s="41"/>
      <c r="QCG12" s="41"/>
      <c r="QCH12" s="41"/>
      <c r="QCI12" s="41"/>
      <c r="QCJ12" s="41"/>
      <c r="QCK12" s="41"/>
      <c r="QCL12" s="41"/>
      <c r="QCM12" s="41"/>
      <c r="QCN12" s="41"/>
      <c r="QCO12" s="41"/>
      <c r="QCP12" s="41"/>
      <c r="QCQ12" s="41"/>
      <c r="QCR12" s="41"/>
      <c r="QCS12" s="41"/>
      <c r="QCT12" s="41"/>
      <c r="QCU12" s="41"/>
      <c r="QCV12" s="41"/>
      <c r="QCW12" s="41"/>
      <c r="QCX12" s="41"/>
      <c r="QCY12" s="41"/>
      <c r="QCZ12" s="41"/>
      <c r="QDA12" s="41"/>
      <c r="QDB12" s="41"/>
      <c r="QDC12" s="41"/>
      <c r="QDD12" s="41"/>
      <c r="QDE12" s="41"/>
      <c r="QDF12" s="41"/>
      <c r="QDG12" s="41"/>
      <c r="QDH12" s="41"/>
      <c r="QDI12" s="41"/>
      <c r="QDJ12" s="41"/>
      <c r="QDK12" s="41"/>
      <c r="QDL12" s="41"/>
      <c r="QDM12" s="41"/>
      <c r="QDN12" s="41"/>
      <c r="QDO12" s="41"/>
      <c r="QDP12" s="41"/>
      <c r="QDQ12" s="41"/>
      <c r="QDR12" s="41"/>
      <c r="QDS12" s="41"/>
      <c r="QDT12" s="41"/>
      <c r="QDU12" s="41"/>
      <c r="QDV12" s="41"/>
      <c r="QDW12" s="41"/>
      <c r="QDX12" s="41"/>
      <c r="QDY12" s="41"/>
      <c r="QDZ12" s="41"/>
      <c r="QEA12" s="41"/>
      <c r="QEB12" s="41"/>
      <c r="QEC12" s="41"/>
      <c r="QED12" s="41"/>
      <c r="QEE12" s="41"/>
      <c r="QEF12" s="41"/>
      <c r="QEG12" s="41"/>
      <c r="QEH12" s="41"/>
      <c r="QEI12" s="41"/>
      <c r="QEJ12" s="41"/>
      <c r="QEK12" s="41"/>
      <c r="QEL12" s="41"/>
      <c r="QEM12" s="41"/>
      <c r="QEN12" s="41"/>
      <c r="QEO12" s="41"/>
      <c r="QEP12" s="41"/>
      <c r="QEQ12" s="41"/>
      <c r="QER12" s="41"/>
      <c r="QES12" s="41"/>
      <c r="QET12" s="41"/>
      <c r="QEU12" s="41"/>
      <c r="QEV12" s="41"/>
      <c r="QEW12" s="41"/>
      <c r="QEX12" s="41"/>
      <c r="QEY12" s="41"/>
      <c r="QEZ12" s="41"/>
      <c r="QFA12" s="41"/>
      <c r="QFB12" s="41"/>
      <c r="QFC12" s="41"/>
      <c r="QFD12" s="41"/>
      <c r="QFE12" s="41"/>
      <c r="QFF12" s="41"/>
      <c r="QFG12" s="41"/>
      <c r="QFH12" s="41"/>
      <c r="QFI12" s="41"/>
      <c r="QFJ12" s="41"/>
      <c r="QFK12" s="41"/>
      <c r="QFL12" s="41"/>
      <c r="QFM12" s="41"/>
      <c r="QFN12" s="41"/>
      <c r="QFO12" s="41"/>
      <c r="QFP12" s="41"/>
      <c r="QFQ12" s="41"/>
      <c r="QFR12" s="41"/>
      <c r="QFS12" s="41"/>
      <c r="QFT12" s="41"/>
      <c r="QFU12" s="41"/>
      <c r="QFV12" s="41"/>
      <c r="QFW12" s="41"/>
      <c r="QFX12" s="41"/>
      <c r="QFY12" s="41"/>
      <c r="QFZ12" s="41"/>
      <c r="QGA12" s="41"/>
      <c r="QGB12" s="41"/>
      <c r="QGC12" s="41"/>
      <c r="QGD12" s="41"/>
      <c r="QGE12" s="41"/>
      <c r="QGF12" s="41"/>
      <c r="QGG12" s="41"/>
      <c r="QGH12" s="41"/>
      <c r="QGI12" s="41"/>
      <c r="QGJ12" s="41"/>
      <c r="QGK12" s="41"/>
      <c r="QGL12" s="41"/>
      <c r="QGM12" s="41"/>
      <c r="QGN12" s="41"/>
      <c r="QGO12" s="41"/>
      <c r="QGP12" s="41"/>
      <c r="QGQ12" s="41"/>
      <c r="QGR12" s="41"/>
      <c r="QGS12" s="41"/>
      <c r="QGT12" s="41"/>
      <c r="QGU12" s="41"/>
      <c r="QGV12" s="41"/>
      <c r="QGW12" s="41"/>
      <c r="QGX12" s="41"/>
      <c r="QGY12" s="41"/>
      <c r="QGZ12" s="41"/>
      <c r="QHA12" s="41"/>
      <c r="QHB12" s="41"/>
      <c r="QHC12" s="41"/>
      <c r="QHD12" s="41"/>
      <c r="QHE12" s="41"/>
      <c r="QHF12" s="41"/>
      <c r="QHG12" s="41"/>
      <c r="QHH12" s="41"/>
      <c r="QHI12" s="41"/>
      <c r="QHJ12" s="41"/>
      <c r="QHK12" s="41"/>
      <c r="QHL12" s="41"/>
      <c r="QHM12" s="41"/>
      <c r="QHN12" s="41"/>
      <c r="QHO12" s="41"/>
      <c r="QHP12" s="41"/>
      <c r="QHQ12" s="41"/>
      <c r="QHR12" s="41"/>
      <c r="QHS12" s="41"/>
      <c r="QHT12" s="41"/>
      <c r="QHU12" s="41"/>
      <c r="QHV12" s="41"/>
      <c r="QHW12" s="41"/>
      <c r="QHX12" s="41"/>
      <c r="QHY12" s="41"/>
      <c r="QHZ12" s="41"/>
      <c r="QIA12" s="41"/>
      <c r="QIB12" s="41"/>
      <c r="QIC12" s="41"/>
      <c r="QID12" s="41"/>
      <c r="QIE12" s="41"/>
      <c r="QIF12" s="41"/>
      <c r="QIG12" s="41"/>
      <c r="QIH12" s="41"/>
      <c r="QII12" s="41"/>
      <c r="QIJ12" s="41"/>
      <c r="QIK12" s="41"/>
      <c r="QIL12" s="41"/>
      <c r="QIM12" s="41"/>
      <c r="QIN12" s="41"/>
      <c r="QIO12" s="41"/>
      <c r="QIP12" s="41"/>
      <c r="QIQ12" s="41"/>
      <c r="QIR12" s="41"/>
      <c r="QIS12" s="41"/>
      <c r="QIT12" s="41"/>
      <c r="QIU12" s="41"/>
      <c r="QIV12" s="41"/>
      <c r="QIW12" s="41"/>
      <c r="QIX12" s="41"/>
      <c r="QIY12" s="41"/>
      <c r="QIZ12" s="41"/>
      <c r="QJA12" s="41"/>
      <c r="QJB12" s="41"/>
      <c r="QJC12" s="41"/>
      <c r="QJD12" s="41"/>
      <c r="QJE12" s="41"/>
      <c r="QJF12" s="41"/>
      <c r="QJG12" s="41"/>
      <c r="QJH12" s="41"/>
      <c r="QJI12" s="41"/>
      <c r="QJJ12" s="41"/>
      <c r="QJK12" s="41"/>
      <c r="QJL12" s="41"/>
      <c r="QJM12" s="41"/>
      <c r="QJN12" s="41"/>
      <c r="QJO12" s="41"/>
      <c r="QJP12" s="41"/>
      <c r="QJQ12" s="41"/>
      <c r="QJR12" s="41"/>
      <c r="QJS12" s="41"/>
      <c r="QJT12" s="41"/>
      <c r="QJU12" s="41"/>
      <c r="QJV12" s="41"/>
      <c r="QJW12" s="41"/>
      <c r="QJX12" s="41"/>
      <c r="QJY12" s="41"/>
      <c r="QJZ12" s="41"/>
      <c r="QKA12" s="41"/>
      <c r="QKB12" s="41"/>
      <c r="QKC12" s="41"/>
      <c r="QKD12" s="41"/>
      <c r="QKE12" s="41"/>
      <c r="QKF12" s="41"/>
      <c r="QKG12" s="41"/>
      <c r="QKH12" s="41"/>
      <c r="QKI12" s="41"/>
      <c r="QKJ12" s="41"/>
      <c r="QKK12" s="41"/>
      <c r="QKL12" s="41"/>
      <c r="QKM12" s="41"/>
      <c r="QKN12" s="41"/>
      <c r="QKO12" s="41"/>
      <c r="QKP12" s="41"/>
      <c r="QKQ12" s="41"/>
      <c r="QKR12" s="41"/>
      <c r="QKS12" s="41"/>
      <c r="QKT12" s="41"/>
      <c r="QKU12" s="41"/>
      <c r="QKV12" s="41"/>
      <c r="QKW12" s="41"/>
      <c r="QKX12" s="41"/>
      <c r="QKY12" s="41"/>
      <c r="QKZ12" s="41"/>
      <c r="QLA12" s="41"/>
      <c r="QLB12" s="41"/>
      <c r="QLC12" s="41"/>
      <c r="QLD12" s="41"/>
      <c r="QLE12" s="41"/>
      <c r="QLF12" s="41"/>
      <c r="QLG12" s="41"/>
      <c r="QLH12" s="41"/>
      <c r="QLI12" s="41"/>
      <c r="QLJ12" s="41"/>
      <c r="QLK12" s="41"/>
      <c r="QLL12" s="41"/>
      <c r="QLM12" s="41"/>
      <c r="QLN12" s="41"/>
      <c r="QLO12" s="41"/>
      <c r="QLP12" s="41"/>
      <c r="QLQ12" s="41"/>
      <c r="QLR12" s="41"/>
      <c r="QLS12" s="41"/>
      <c r="QLT12" s="41"/>
      <c r="QLU12" s="41"/>
      <c r="QLV12" s="41"/>
      <c r="QLW12" s="41"/>
      <c r="QLX12" s="41"/>
      <c r="QLY12" s="41"/>
      <c r="QLZ12" s="41"/>
      <c r="QMA12" s="41"/>
      <c r="QMB12" s="41"/>
      <c r="QMC12" s="41"/>
      <c r="QMD12" s="41"/>
      <c r="QME12" s="41"/>
      <c r="QMF12" s="41"/>
      <c r="QMG12" s="41"/>
      <c r="QMH12" s="41"/>
      <c r="QMI12" s="41"/>
      <c r="QMJ12" s="41"/>
      <c r="QMK12" s="41"/>
      <c r="QML12" s="41"/>
      <c r="QMM12" s="41"/>
      <c r="QMN12" s="41"/>
      <c r="QMO12" s="41"/>
      <c r="QMP12" s="41"/>
      <c r="QMQ12" s="41"/>
      <c r="QMR12" s="41"/>
      <c r="QMS12" s="41"/>
      <c r="QMT12" s="41"/>
      <c r="QMU12" s="41"/>
      <c r="QMV12" s="41"/>
      <c r="QMW12" s="41"/>
      <c r="QMX12" s="41"/>
      <c r="QMY12" s="41"/>
      <c r="QMZ12" s="41"/>
      <c r="QNA12" s="41"/>
      <c r="QNB12" s="41"/>
      <c r="QNC12" s="41"/>
      <c r="QND12" s="41"/>
      <c r="QNE12" s="41"/>
      <c r="QNF12" s="41"/>
      <c r="QNG12" s="41"/>
      <c r="QNH12" s="41"/>
      <c r="QNI12" s="41"/>
      <c r="QNJ12" s="41"/>
      <c r="QNK12" s="41"/>
      <c r="QNL12" s="41"/>
      <c r="QNM12" s="41"/>
      <c r="QNN12" s="41"/>
      <c r="QNO12" s="41"/>
      <c r="QNP12" s="41"/>
      <c r="QNQ12" s="41"/>
      <c r="QNR12" s="41"/>
      <c r="QNS12" s="41"/>
      <c r="QNT12" s="41"/>
      <c r="QNU12" s="41"/>
      <c r="QNV12" s="41"/>
      <c r="QNW12" s="41"/>
      <c r="QNX12" s="41"/>
      <c r="QNY12" s="41"/>
      <c r="QNZ12" s="41"/>
      <c r="QOA12" s="41"/>
      <c r="QOB12" s="41"/>
      <c r="QOC12" s="41"/>
      <c r="QOD12" s="41"/>
      <c r="QOE12" s="41"/>
      <c r="QOF12" s="41"/>
      <c r="QOG12" s="41"/>
      <c r="QOH12" s="41"/>
      <c r="QOI12" s="41"/>
      <c r="QOJ12" s="41"/>
      <c r="QOK12" s="41"/>
      <c r="QOL12" s="41"/>
      <c r="QOM12" s="41"/>
      <c r="QON12" s="41"/>
      <c r="QOO12" s="41"/>
      <c r="QOP12" s="41"/>
      <c r="QOQ12" s="41"/>
      <c r="QOR12" s="41"/>
      <c r="QOS12" s="41"/>
      <c r="QOT12" s="41"/>
      <c r="QOU12" s="41"/>
      <c r="QOV12" s="41"/>
      <c r="QOW12" s="41"/>
      <c r="QOX12" s="41"/>
      <c r="QOY12" s="41"/>
      <c r="QOZ12" s="41"/>
      <c r="QPA12" s="41"/>
      <c r="QPB12" s="41"/>
      <c r="QPC12" s="41"/>
      <c r="QPD12" s="41"/>
      <c r="QPE12" s="41"/>
      <c r="QPF12" s="41"/>
      <c r="QPG12" s="41"/>
      <c r="QPH12" s="41"/>
      <c r="QPI12" s="41"/>
      <c r="QPJ12" s="41"/>
      <c r="QPK12" s="41"/>
      <c r="QPL12" s="41"/>
      <c r="QPM12" s="41"/>
      <c r="QPN12" s="41"/>
      <c r="QPO12" s="41"/>
      <c r="QPP12" s="41"/>
      <c r="QPQ12" s="41"/>
      <c r="QPR12" s="41"/>
      <c r="QPS12" s="41"/>
      <c r="QPT12" s="41"/>
      <c r="QPU12" s="41"/>
      <c r="QPV12" s="41"/>
      <c r="QPW12" s="41"/>
      <c r="QPX12" s="41"/>
      <c r="QPY12" s="41"/>
      <c r="QPZ12" s="41"/>
      <c r="QQA12" s="41"/>
      <c r="QQB12" s="41"/>
      <c r="QQC12" s="41"/>
      <c r="QQD12" s="41"/>
      <c r="QQE12" s="41"/>
      <c r="QQF12" s="41"/>
      <c r="QQG12" s="41"/>
      <c r="QQH12" s="41"/>
      <c r="QQI12" s="41"/>
      <c r="QQJ12" s="41"/>
      <c r="QQK12" s="41"/>
      <c r="QQL12" s="41"/>
      <c r="QQM12" s="41"/>
      <c r="QQN12" s="41"/>
      <c r="QQO12" s="41"/>
      <c r="QQP12" s="41"/>
      <c r="QQQ12" s="41"/>
      <c r="QQR12" s="41"/>
      <c r="QQS12" s="41"/>
      <c r="QQT12" s="41"/>
      <c r="QQU12" s="41"/>
      <c r="QQV12" s="41"/>
      <c r="QQW12" s="41"/>
      <c r="QQX12" s="41"/>
      <c r="QQY12" s="41"/>
      <c r="QQZ12" s="41"/>
      <c r="QRA12" s="41"/>
      <c r="QRB12" s="41"/>
      <c r="QRC12" s="41"/>
      <c r="QRD12" s="41"/>
      <c r="QRE12" s="41"/>
      <c r="QRF12" s="41"/>
      <c r="QRG12" s="41"/>
      <c r="QRH12" s="41"/>
      <c r="QRI12" s="41"/>
      <c r="QRJ12" s="41"/>
      <c r="QRK12" s="41"/>
      <c r="QRL12" s="41"/>
      <c r="QRM12" s="41"/>
      <c r="QRN12" s="41"/>
      <c r="QRO12" s="41"/>
      <c r="QRP12" s="41"/>
      <c r="QRQ12" s="41"/>
      <c r="QRR12" s="41"/>
      <c r="QRS12" s="41"/>
      <c r="QRT12" s="41"/>
      <c r="QRU12" s="41"/>
      <c r="QRV12" s="41"/>
      <c r="QRW12" s="41"/>
      <c r="QRX12" s="41"/>
      <c r="QRY12" s="41"/>
      <c r="QRZ12" s="41"/>
      <c r="QSA12" s="41"/>
      <c r="QSB12" s="41"/>
      <c r="QSC12" s="41"/>
      <c r="QSD12" s="41"/>
      <c r="QSE12" s="41"/>
      <c r="QSF12" s="41"/>
      <c r="QSG12" s="41"/>
      <c r="QSH12" s="41"/>
      <c r="QSI12" s="41"/>
      <c r="QSJ12" s="41"/>
      <c r="QSK12" s="41"/>
      <c r="QSL12" s="41"/>
      <c r="QSM12" s="41"/>
      <c r="QSN12" s="41"/>
      <c r="QSO12" s="41"/>
      <c r="QSP12" s="41"/>
      <c r="QSQ12" s="41"/>
      <c r="QSR12" s="41"/>
      <c r="QSS12" s="41"/>
      <c r="QST12" s="41"/>
      <c r="QSU12" s="41"/>
      <c r="QSV12" s="41"/>
      <c r="QSW12" s="41"/>
      <c r="QSX12" s="41"/>
      <c r="QSY12" s="41"/>
      <c r="QSZ12" s="41"/>
      <c r="QTA12" s="41"/>
      <c r="QTB12" s="41"/>
      <c r="QTC12" s="41"/>
      <c r="QTD12" s="41"/>
      <c r="QTE12" s="41"/>
      <c r="QTF12" s="41"/>
      <c r="QTG12" s="41"/>
      <c r="QTH12" s="41"/>
      <c r="QTI12" s="41"/>
      <c r="QTJ12" s="41"/>
      <c r="QTK12" s="41"/>
      <c r="QTL12" s="41"/>
      <c r="QTM12" s="41"/>
      <c r="QTN12" s="41"/>
      <c r="QTO12" s="41"/>
      <c r="QTP12" s="41"/>
      <c r="QTQ12" s="41"/>
      <c r="QTR12" s="41"/>
      <c r="QTS12" s="41"/>
      <c r="QTT12" s="41"/>
      <c r="QTU12" s="41"/>
      <c r="QTV12" s="41"/>
      <c r="QTW12" s="41"/>
      <c r="QTX12" s="41"/>
      <c r="QTY12" s="41"/>
      <c r="QTZ12" s="41"/>
      <c r="QUA12" s="41"/>
      <c r="QUB12" s="41"/>
      <c r="QUC12" s="41"/>
      <c r="QUD12" s="41"/>
      <c r="QUE12" s="41"/>
      <c r="QUF12" s="41"/>
      <c r="QUG12" s="41"/>
      <c r="QUH12" s="41"/>
      <c r="QUI12" s="41"/>
      <c r="QUJ12" s="41"/>
      <c r="QUK12" s="41"/>
      <c r="QUL12" s="41"/>
      <c r="QUM12" s="41"/>
      <c r="QUN12" s="41"/>
      <c r="QUO12" s="41"/>
      <c r="QUP12" s="41"/>
      <c r="QUQ12" s="41"/>
      <c r="QUR12" s="41"/>
      <c r="QUS12" s="41"/>
      <c r="QUT12" s="41"/>
      <c r="QUU12" s="41"/>
      <c r="QUV12" s="41"/>
      <c r="QUW12" s="41"/>
      <c r="QUX12" s="41"/>
      <c r="QUY12" s="41"/>
      <c r="QUZ12" s="41"/>
      <c r="QVA12" s="41"/>
      <c r="QVB12" s="41"/>
      <c r="QVC12" s="41"/>
      <c r="QVD12" s="41"/>
      <c r="QVE12" s="41"/>
      <c r="QVF12" s="41"/>
      <c r="QVG12" s="41"/>
      <c r="QVH12" s="41"/>
      <c r="QVI12" s="41"/>
      <c r="QVJ12" s="41"/>
      <c r="QVK12" s="41"/>
      <c r="QVL12" s="41"/>
      <c r="QVM12" s="41"/>
      <c r="QVN12" s="41"/>
      <c r="QVO12" s="41"/>
      <c r="QVP12" s="41"/>
      <c r="QVQ12" s="41"/>
      <c r="QVR12" s="41"/>
      <c r="QVS12" s="41"/>
      <c r="QVT12" s="41"/>
      <c r="QVU12" s="41"/>
      <c r="QVV12" s="41"/>
      <c r="QVW12" s="41"/>
      <c r="QVX12" s="41"/>
      <c r="QVY12" s="41"/>
      <c r="QVZ12" s="41"/>
      <c r="QWA12" s="41"/>
      <c r="QWB12" s="41"/>
      <c r="QWC12" s="41"/>
      <c r="QWD12" s="41"/>
      <c r="QWE12" s="41"/>
      <c r="QWF12" s="41"/>
      <c r="QWG12" s="41"/>
      <c r="QWH12" s="41"/>
      <c r="QWI12" s="41"/>
      <c r="QWJ12" s="41"/>
      <c r="QWK12" s="41"/>
      <c r="QWL12" s="41"/>
      <c r="QWM12" s="41"/>
      <c r="QWN12" s="41"/>
      <c r="QWO12" s="41"/>
      <c r="QWP12" s="41"/>
      <c r="QWQ12" s="41"/>
      <c r="QWR12" s="41"/>
      <c r="QWS12" s="41"/>
      <c r="QWT12" s="41"/>
      <c r="QWU12" s="41"/>
      <c r="QWV12" s="41"/>
      <c r="QWW12" s="41"/>
      <c r="QWX12" s="41"/>
      <c r="QWY12" s="41"/>
      <c r="QWZ12" s="41"/>
      <c r="QXA12" s="41"/>
      <c r="QXB12" s="41"/>
      <c r="QXC12" s="41"/>
      <c r="QXD12" s="41"/>
      <c r="QXE12" s="41"/>
      <c r="QXF12" s="41"/>
      <c r="QXG12" s="41"/>
      <c r="QXH12" s="41"/>
      <c r="QXI12" s="41"/>
      <c r="QXJ12" s="41"/>
      <c r="QXK12" s="41"/>
      <c r="QXL12" s="41"/>
      <c r="QXM12" s="41"/>
      <c r="QXN12" s="41"/>
      <c r="QXO12" s="41"/>
      <c r="QXP12" s="41"/>
      <c r="QXQ12" s="41"/>
      <c r="QXR12" s="41"/>
      <c r="QXS12" s="41"/>
      <c r="QXT12" s="41"/>
      <c r="QXU12" s="41"/>
      <c r="QXV12" s="41"/>
      <c r="QXW12" s="41"/>
      <c r="QXX12" s="41"/>
      <c r="QXY12" s="41"/>
      <c r="QXZ12" s="41"/>
      <c r="QYA12" s="41"/>
      <c r="QYB12" s="41"/>
      <c r="QYC12" s="41"/>
      <c r="QYD12" s="41"/>
      <c r="QYE12" s="41"/>
      <c r="QYF12" s="41"/>
      <c r="QYG12" s="41"/>
      <c r="QYH12" s="41"/>
      <c r="QYI12" s="41"/>
      <c r="QYJ12" s="41"/>
      <c r="QYK12" s="41"/>
      <c r="QYL12" s="41"/>
      <c r="QYM12" s="41"/>
      <c r="QYN12" s="41"/>
      <c r="QYO12" s="41"/>
      <c r="QYP12" s="41"/>
      <c r="QYQ12" s="41"/>
      <c r="QYR12" s="41"/>
      <c r="QYS12" s="41"/>
      <c r="QYT12" s="41"/>
      <c r="QYU12" s="41"/>
      <c r="QYV12" s="41"/>
      <c r="QYW12" s="41"/>
      <c r="QYX12" s="41"/>
      <c r="QYY12" s="41"/>
      <c r="QYZ12" s="41"/>
      <c r="QZA12" s="41"/>
      <c r="QZB12" s="41"/>
      <c r="QZC12" s="41"/>
      <c r="QZD12" s="41"/>
      <c r="QZE12" s="41"/>
      <c r="QZF12" s="41"/>
      <c r="QZG12" s="41"/>
      <c r="QZH12" s="41"/>
      <c r="QZI12" s="41"/>
      <c r="QZJ12" s="41"/>
      <c r="QZK12" s="41"/>
      <c r="QZL12" s="41"/>
      <c r="QZM12" s="41"/>
      <c r="QZN12" s="41"/>
      <c r="QZO12" s="41"/>
      <c r="QZP12" s="41"/>
      <c r="QZQ12" s="41"/>
      <c r="QZR12" s="41"/>
      <c r="QZS12" s="41"/>
      <c r="QZT12" s="41"/>
      <c r="QZU12" s="41"/>
      <c r="QZV12" s="41"/>
      <c r="QZW12" s="41"/>
      <c r="QZX12" s="41"/>
      <c r="QZY12" s="41"/>
      <c r="QZZ12" s="41"/>
      <c r="RAA12" s="41"/>
      <c r="RAB12" s="41"/>
      <c r="RAC12" s="41"/>
      <c r="RAD12" s="41"/>
      <c r="RAE12" s="41"/>
      <c r="RAF12" s="41"/>
      <c r="RAG12" s="41"/>
      <c r="RAH12" s="41"/>
      <c r="RAI12" s="41"/>
      <c r="RAJ12" s="41"/>
      <c r="RAK12" s="41"/>
      <c r="RAL12" s="41"/>
      <c r="RAM12" s="41"/>
      <c r="RAN12" s="41"/>
      <c r="RAO12" s="41"/>
      <c r="RAP12" s="41"/>
      <c r="RAQ12" s="41"/>
      <c r="RAR12" s="41"/>
      <c r="RAS12" s="41"/>
      <c r="RAT12" s="41"/>
      <c r="RAU12" s="41"/>
      <c r="RAV12" s="41"/>
      <c r="RAW12" s="41"/>
      <c r="RAX12" s="41"/>
      <c r="RAY12" s="41"/>
      <c r="RAZ12" s="41"/>
      <c r="RBA12" s="41"/>
      <c r="RBB12" s="41"/>
      <c r="RBC12" s="41"/>
      <c r="RBD12" s="41"/>
      <c r="RBE12" s="41"/>
      <c r="RBF12" s="41"/>
      <c r="RBG12" s="41"/>
      <c r="RBH12" s="41"/>
      <c r="RBI12" s="41"/>
      <c r="RBJ12" s="41"/>
      <c r="RBK12" s="41"/>
      <c r="RBL12" s="41"/>
      <c r="RBM12" s="41"/>
      <c r="RBN12" s="41"/>
      <c r="RBO12" s="41"/>
      <c r="RBP12" s="41"/>
      <c r="RBQ12" s="41"/>
      <c r="RBR12" s="41"/>
      <c r="RBS12" s="41"/>
      <c r="RBT12" s="41"/>
      <c r="RBU12" s="41"/>
      <c r="RBV12" s="41"/>
      <c r="RBW12" s="41"/>
      <c r="RBX12" s="41"/>
      <c r="RBY12" s="41"/>
      <c r="RBZ12" s="41"/>
      <c r="RCA12" s="41"/>
      <c r="RCB12" s="41"/>
      <c r="RCC12" s="41"/>
      <c r="RCD12" s="41"/>
      <c r="RCE12" s="41"/>
      <c r="RCF12" s="41"/>
      <c r="RCG12" s="41"/>
      <c r="RCH12" s="41"/>
      <c r="RCI12" s="41"/>
      <c r="RCJ12" s="41"/>
      <c r="RCK12" s="41"/>
      <c r="RCL12" s="41"/>
      <c r="RCM12" s="41"/>
      <c r="RCN12" s="41"/>
      <c r="RCO12" s="41"/>
      <c r="RCP12" s="41"/>
      <c r="RCQ12" s="41"/>
      <c r="RCR12" s="41"/>
      <c r="RCS12" s="41"/>
      <c r="RCT12" s="41"/>
      <c r="RCU12" s="41"/>
      <c r="RCV12" s="41"/>
      <c r="RCW12" s="41"/>
      <c r="RCX12" s="41"/>
      <c r="RCY12" s="41"/>
      <c r="RCZ12" s="41"/>
      <c r="RDA12" s="41"/>
      <c r="RDB12" s="41"/>
      <c r="RDC12" s="41"/>
      <c r="RDD12" s="41"/>
      <c r="RDE12" s="41"/>
      <c r="RDF12" s="41"/>
      <c r="RDG12" s="41"/>
      <c r="RDH12" s="41"/>
      <c r="RDI12" s="41"/>
      <c r="RDJ12" s="41"/>
      <c r="RDK12" s="41"/>
      <c r="RDL12" s="41"/>
      <c r="RDM12" s="41"/>
      <c r="RDN12" s="41"/>
      <c r="RDO12" s="41"/>
      <c r="RDP12" s="41"/>
      <c r="RDQ12" s="41"/>
      <c r="RDR12" s="41"/>
      <c r="RDS12" s="41"/>
      <c r="RDT12" s="41"/>
      <c r="RDU12" s="41"/>
      <c r="RDV12" s="41"/>
      <c r="RDW12" s="41"/>
      <c r="RDX12" s="41"/>
      <c r="RDY12" s="41"/>
      <c r="RDZ12" s="41"/>
      <c r="REA12" s="41"/>
      <c r="REB12" s="41"/>
      <c r="REC12" s="41"/>
      <c r="RED12" s="41"/>
      <c r="REE12" s="41"/>
      <c r="REF12" s="41"/>
      <c r="REG12" s="41"/>
      <c r="REH12" s="41"/>
      <c r="REI12" s="41"/>
      <c r="REJ12" s="41"/>
      <c r="REK12" s="41"/>
      <c r="REL12" s="41"/>
      <c r="REM12" s="41"/>
      <c r="REN12" s="41"/>
      <c r="REO12" s="41"/>
      <c r="REP12" s="41"/>
      <c r="REQ12" s="41"/>
      <c r="RER12" s="41"/>
      <c r="RES12" s="41"/>
      <c r="RET12" s="41"/>
      <c r="REU12" s="41"/>
      <c r="REV12" s="41"/>
      <c r="REW12" s="41"/>
      <c r="REX12" s="41"/>
      <c r="REY12" s="41"/>
      <c r="REZ12" s="41"/>
      <c r="RFA12" s="41"/>
      <c r="RFB12" s="41"/>
      <c r="RFC12" s="41"/>
      <c r="RFD12" s="41"/>
      <c r="RFE12" s="41"/>
      <c r="RFF12" s="41"/>
      <c r="RFG12" s="41"/>
      <c r="RFH12" s="41"/>
      <c r="RFI12" s="41"/>
      <c r="RFJ12" s="41"/>
      <c r="RFK12" s="41"/>
      <c r="RFL12" s="41"/>
      <c r="RFM12" s="41"/>
      <c r="RFN12" s="41"/>
      <c r="RFO12" s="41"/>
      <c r="RFP12" s="41"/>
      <c r="RFQ12" s="41"/>
      <c r="RFR12" s="41"/>
      <c r="RFS12" s="41"/>
      <c r="RFT12" s="41"/>
      <c r="RFU12" s="41"/>
      <c r="RFV12" s="41"/>
      <c r="RFW12" s="41"/>
      <c r="RFX12" s="41"/>
      <c r="RFY12" s="41"/>
      <c r="RFZ12" s="41"/>
      <c r="RGA12" s="41"/>
      <c r="RGB12" s="41"/>
      <c r="RGC12" s="41"/>
      <c r="RGD12" s="41"/>
      <c r="RGE12" s="41"/>
      <c r="RGF12" s="41"/>
      <c r="RGG12" s="41"/>
      <c r="RGH12" s="41"/>
      <c r="RGI12" s="41"/>
      <c r="RGJ12" s="41"/>
      <c r="RGK12" s="41"/>
      <c r="RGL12" s="41"/>
      <c r="RGM12" s="41"/>
      <c r="RGN12" s="41"/>
      <c r="RGO12" s="41"/>
      <c r="RGP12" s="41"/>
      <c r="RGQ12" s="41"/>
      <c r="RGR12" s="41"/>
      <c r="RGS12" s="41"/>
      <c r="RGT12" s="41"/>
      <c r="RGU12" s="41"/>
      <c r="RGV12" s="41"/>
      <c r="RGW12" s="41"/>
      <c r="RGX12" s="41"/>
      <c r="RGY12" s="41"/>
      <c r="RGZ12" s="41"/>
      <c r="RHA12" s="41"/>
      <c r="RHB12" s="41"/>
      <c r="RHC12" s="41"/>
      <c r="RHD12" s="41"/>
      <c r="RHE12" s="41"/>
      <c r="RHF12" s="41"/>
      <c r="RHG12" s="41"/>
      <c r="RHH12" s="41"/>
      <c r="RHI12" s="41"/>
      <c r="RHJ12" s="41"/>
      <c r="RHK12" s="41"/>
      <c r="RHL12" s="41"/>
      <c r="RHM12" s="41"/>
      <c r="RHN12" s="41"/>
      <c r="RHO12" s="41"/>
      <c r="RHP12" s="41"/>
      <c r="RHQ12" s="41"/>
      <c r="RHR12" s="41"/>
      <c r="RHS12" s="41"/>
      <c r="RHT12" s="41"/>
      <c r="RHU12" s="41"/>
      <c r="RHV12" s="41"/>
      <c r="RHW12" s="41"/>
      <c r="RHX12" s="41"/>
      <c r="RHY12" s="41"/>
      <c r="RHZ12" s="41"/>
      <c r="RIA12" s="41"/>
      <c r="RIB12" s="41"/>
      <c r="RIC12" s="41"/>
      <c r="RID12" s="41"/>
      <c r="RIE12" s="41"/>
      <c r="RIF12" s="41"/>
      <c r="RIG12" s="41"/>
      <c r="RIH12" s="41"/>
      <c r="RII12" s="41"/>
      <c r="RIJ12" s="41"/>
      <c r="RIK12" s="41"/>
      <c r="RIL12" s="41"/>
      <c r="RIM12" s="41"/>
      <c r="RIN12" s="41"/>
      <c r="RIO12" s="41"/>
      <c r="RIP12" s="41"/>
      <c r="RIQ12" s="41"/>
      <c r="RIR12" s="41"/>
      <c r="RIS12" s="41"/>
      <c r="RIT12" s="41"/>
      <c r="RIU12" s="41"/>
      <c r="RIV12" s="41"/>
      <c r="RIW12" s="41"/>
      <c r="RIX12" s="41"/>
      <c r="RIY12" s="41"/>
      <c r="RIZ12" s="41"/>
      <c r="RJA12" s="41"/>
      <c r="RJB12" s="41"/>
      <c r="RJC12" s="41"/>
      <c r="RJD12" s="41"/>
      <c r="RJE12" s="41"/>
      <c r="RJF12" s="41"/>
      <c r="RJG12" s="41"/>
      <c r="RJH12" s="41"/>
      <c r="RJI12" s="41"/>
      <c r="RJJ12" s="41"/>
      <c r="RJK12" s="41"/>
      <c r="RJL12" s="41"/>
      <c r="RJM12" s="41"/>
      <c r="RJN12" s="41"/>
      <c r="RJO12" s="41"/>
      <c r="RJP12" s="41"/>
      <c r="RJQ12" s="41"/>
      <c r="RJR12" s="41"/>
      <c r="RJS12" s="41"/>
      <c r="RJT12" s="41"/>
      <c r="RJU12" s="41"/>
      <c r="RJV12" s="41"/>
      <c r="RJW12" s="41"/>
      <c r="RJX12" s="41"/>
      <c r="RJY12" s="41"/>
      <c r="RJZ12" s="41"/>
      <c r="RKA12" s="41"/>
      <c r="RKB12" s="41"/>
      <c r="RKC12" s="41"/>
      <c r="RKD12" s="41"/>
      <c r="RKE12" s="41"/>
      <c r="RKF12" s="41"/>
      <c r="RKG12" s="41"/>
      <c r="RKH12" s="41"/>
      <c r="RKI12" s="41"/>
      <c r="RKJ12" s="41"/>
      <c r="RKK12" s="41"/>
      <c r="RKL12" s="41"/>
      <c r="RKM12" s="41"/>
      <c r="RKN12" s="41"/>
      <c r="RKO12" s="41"/>
      <c r="RKP12" s="41"/>
      <c r="RKQ12" s="41"/>
      <c r="RKR12" s="41"/>
      <c r="RKS12" s="41"/>
      <c r="RKT12" s="41"/>
      <c r="RKU12" s="41"/>
      <c r="RKV12" s="41"/>
      <c r="RKW12" s="41"/>
      <c r="RKX12" s="41"/>
      <c r="RKY12" s="41"/>
      <c r="RKZ12" s="41"/>
      <c r="RLA12" s="41"/>
      <c r="RLB12" s="41"/>
      <c r="RLC12" s="41"/>
      <c r="RLD12" s="41"/>
      <c r="RLE12" s="41"/>
      <c r="RLF12" s="41"/>
      <c r="RLG12" s="41"/>
      <c r="RLH12" s="41"/>
      <c r="RLI12" s="41"/>
      <c r="RLJ12" s="41"/>
      <c r="RLK12" s="41"/>
      <c r="RLL12" s="41"/>
      <c r="RLM12" s="41"/>
      <c r="RLN12" s="41"/>
      <c r="RLO12" s="41"/>
      <c r="RLP12" s="41"/>
      <c r="RLQ12" s="41"/>
      <c r="RLR12" s="41"/>
      <c r="RLS12" s="41"/>
      <c r="RLT12" s="41"/>
      <c r="RLU12" s="41"/>
      <c r="RLV12" s="41"/>
      <c r="RLW12" s="41"/>
      <c r="RLX12" s="41"/>
      <c r="RLY12" s="41"/>
      <c r="RLZ12" s="41"/>
      <c r="RMA12" s="41"/>
      <c r="RMB12" s="41"/>
      <c r="RMC12" s="41"/>
      <c r="RMD12" s="41"/>
      <c r="RME12" s="41"/>
      <c r="RMF12" s="41"/>
      <c r="RMG12" s="41"/>
      <c r="RMH12" s="41"/>
      <c r="RMI12" s="41"/>
      <c r="RMJ12" s="41"/>
      <c r="RMK12" s="41"/>
      <c r="RML12" s="41"/>
      <c r="RMM12" s="41"/>
      <c r="RMN12" s="41"/>
      <c r="RMO12" s="41"/>
      <c r="RMP12" s="41"/>
      <c r="RMQ12" s="41"/>
      <c r="RMR12" s="41"/>
      <c r="RMS12" s="41"/>
      <c r="RMT12" s="41"/>
      <c r="RMU12" s="41"/>
      <c r="RMV12" s="41"/>
      <c r="RMW12" s="41"/>
      <c r="RMX12" s="41"/>
      <c r="RMY12" s="41"/>
      <c r="RMZ12" s="41"/>
      <c r="RNA12" s="41"/>
      <c r="RNB12" s="41"/>
      <c r="RNC12" s="41"/>
      <c r="RND12" s="41"/>
      <c r="RNE12" s="41"/>
      <c r="RNF12" s="41"/>
      <c r="RNG12" s="41"/>
      <c r="RNH12" s="41"/>
      <c r="RNI12" s="41"/>
      <c r="RNJ12" s="41"/>
      <c r="RNK12" s="41"/>
      <c r="RNL12" s="41"/>
      <c r="RNM12" s="41"/>
      <c r="RNN12" s="41"/>
      <c r="RNO12" s="41"/>
      <c r="RNP12" s="41"/>
      <c r="RNQ12" s="41"/>
      <c r="RNR12" s="41"/>
      <c r="RNS12" s="41"/>
      <c r="RNT12" s="41"/>
      <c r="RNU12" s="41"/>
      <c r="RNV12" s="41"/>
      <c r="RNW12" s="41"/>
      <c r="RNX12" s="41"/>
      <c r="RNY12" s="41"/>
      <c r="RNZ12" s="41"/>
      <c r="ROA12" s="41"/>
      <c r="ROB12" s="41"/>
      <c r="ROC12" s="41"/>
      <c r="ROD12" s="41"/>
      <c r="ROE12" s="41"/>
      <c r="ROF12" s="41"/>
      <c r="ROG12" s="41"/>
      <c r="ROH12" s="41"/>
      <c r="ROI12" s="41"/>
      <c r="ROJ12" s="41"/>
      <c r="ROK12" s="41"/>
      <c r="ROL12" s="41"/>
      <c r="ROM12" s="41"/>
      <c r="RON12" s="41"/>
      <c r="ROO12" s="41"/>
      <c r="ROP12" s="41"/>
      <c r="ROQ12" s="41"/>
      <c r="ROR12" s="41"/>
      <c r="ROS12" s="41"/>
      <c r="ROT12" s="41"/>
      <c r="ROU12" s="41"/>
      <c r="ROV12" s="41"/>
      <c r="ROW12" s="41"/>
      <c r="ROX12" s="41"/>
      <c r="ROY12" s="41"/>
      <c r="ROZ12" s="41"/>
      <c r="RPA12" s="41"/>
      <c r="RPB12" s="41"/>
      <c r="RPC12" s="41"/>
      <c r="RPD12" s="41"/>
      <c r="RPE12" s="41"/>
      <c r="RPF12" s="41"/>
      <c r="RPG12" s="41"/>
      <c r="RPH12" s="41"/>
      <c r="RPI12" s="41"/>
      <c r="RPJ12" s="41"/>
      <c r="RPK12" s="41"/>
      <c r="RPL12" s="41"/>
      <c r="RPM12" s="41"/>
      <c r="RPN12" s="41"/>
      <c r="RPO12" s="41"/>
      <c r="RPP12" s="41"/>
      <c r="RPQ12" s="41"/>
      <c r="RPR12" s="41"/>
      <c r="RPS12" s="41"/>
      <c r="RPT12" s="41"/>
      <c r="RPU12" s="41"/>
      <c r="RPV12" s="41"/>
      <c r="RPW12" s="41"/>
      <c r="RPX12" s="41"/>
      <c r="RPY12" s="41"/>
      <c r="RPZ12" s="41"/>
      <c r="RQA12" s="41"/>
      <c r="RQB12" s="41"/>
      <c r="RQC12" s="41"/>
      <c r="RQD12" s="41"/>
      <c r="RQE12" s="41"/>
      <c r="RQF12" s="41"/>
      <c r="RQG12" s="41"/>
      <c r="RQH12" s="41"/>
      <c r="RQI12" s="41"/>
      <c r="RQJ12" s="41"/>
      <c r="RQK12" s="41"/>
      <c r="RQL12" s="41"/>
      <c r="RQM12" s="41"/>
      <c r="RQN12" s="41"/>
      <c r="RQO12" s="41"/>
      <c r="RQP12" s="41"/>
      <c r="RQQ12" s="41"/>
      <c r="RQR12" s="41"/>
      <c r="RQS12" s="41"/>
      <c r="RQT12" s="41"/>
      <c r="RQU12" s="41"/>
      <c r="RQV12" s="41"/>
      <c r="RQW12" s="41"/>
      <c r="RQX12" s="41"/>
      <c r="RQY12" s="41"/>
      <c r="RQZ12" s="41"/>
      <c r="RRA12" s="41"/>
      <c r="RRB12" s="41"/>
      <c r="RRC12" s="41"/>
      <c r="RRD12" s="41"/>
      <c r="RRE12" s="41"/>
      <c r="RRF12" s="41"/>
      <c r="RRG12" s="41"/>
      <c r="RRH12" s="41"/>
      <c r="RRI12" s="41"/>
      <c r="RRJ12" s="41"/>
      <c r="RRK12" s="41"/>
      <c r="RRL12" s="41"/>
      <c r="RRM12" s="41"/>
      <c r="RRN12" s="41"/>
      <c r="RRO12" s="41"/>
      <c r="RRP12" s="41"/>
      <c r="RRQ12" s="41"/>
      <c r="RRR12" s="41"/>
      <c r="RRS12" s="41"/>
      <c r="RRT12" s="41"/>
      <c r="RRU12" s="41"/>
      <c r="RRV12" s="41"/>
      <c r="RRW12" s="41"/>
      <c r="RRX12" s="41"/>
      <c r="RRY12" s="41"/>
      <c r="RRZ12" s="41"/>
      <c r="RSA12" s="41"/>
      <c r="RSB12" s="41"/>
      <c r="RSC12" s="41"/>
      <c r="RSD12" s="41"/>
      <c r="RSE12" s="41"/>
      <c r="RSF12" s="41"/>
      <c r="RSG12" s="41"/>
      <c r="RSH12" s="41"/>
      <c r="RSI12" s="41"/>
      <c r="RSJ12" s="41"/>
      <c r="RSK12" s="41"/>
      <c r="RSL12" s="41"/>
      <c r="RSM12" s="41"/>
      <c r="RSN12" s="41"/>
      <c r="RSO12" s="41"/>
      <c r="RSP12" s="41"/>
      <c r="RSQ12" s="41"/>
      <c r="RSR12" s="41"/>
      <c r="RSS12" s="41"/>
      <c r="RST12" s="41"/>
      <c r="RSU12" s="41"/>
      <c r="RSV12" s="41"/>
      <c r="RSW12" s="41"/>
      <c r="RSX12" s="41"/>
      <c r="RSY12" s="41"/>
      <c r="RSZ12" s="41"/>
      <c r="RTA12" s="41"/>
      <c r="RTB12" s="41"/>
      <c r="RTC12" s="41"/>
      <c r="RTD12" s="41"/>
      <c r="RTE12" s="41"/>
      <c r="RTF12" s="41"/>
      <c r="RTG12" s="41"/>
      <c r="RTH12" s="41"/>
      <c r="RTI12" s="41"/>
      <c r="RTJ12" s="41"/>
      <c r="RTK12" s="41"/>
      <c r="RTL12" s="41"/>
      <c r="RTM12" s="41"/>
      <c r="RTN12" s="41"/>
      <c r="RTO12" s="41"/>
      <c r="RTP12" s="41"/>
      <c r="RTQ12" s="41"/>
      <c r="RTR12" s="41"/>
      <c r="RTS12" s="41"/>
      <c r="RTT12" s="41"/>
      <c r="RTU12" s="41"/>
      <c r="RTV12" s="41"/>
      <c r="RTW12" s="41"/>
      <c r="RTX12" s="41"/>
      <c r="RTY12" s="41"/>
      <c r="RTZ12" s="41"/>
      <c r="RUA12" s="41"/>
      <c r="RUB12" s="41"/>
      <c r="RUC12" s="41"/>
      <c r="RUD12" s="41"/>
      <c r="RUE12" s="41"/>
      <c r="RUF12" s="41"/>
      <c r="RUG12" s="41"/>
      <c r="RUH12" s="41"/>
      <c r="RUI12" s="41"/>
      <c r="RUJ12" s="41"/>
      <c r="RUK12" s="41"/>
      <c r="RUL12" s="41"/>
      <c r="RUM12" s="41"/>
      <c r="RUN12" s="41"/>
      <c r="RUO12" s="41"/>
      <c r="RUP12" s="41"/>
      <c r="RUQ12" s="41"/>
      <c r="RUR12" s="41"/>
      <c r="RUS12" s="41"/>
      <c r="RUT12" s="41"/>
      <c r="RUU12" s="41"/>
      <c r="RUV12" s="41"/>
      <c r="RUW12" s="41"/>
      <c r="RUX12" s="41"/>
      <c r="RUY12" s="41"/>
      <c r="RUZ12" s="41"/>
      <c r="RVA12" s="41"/>
      <c r="RVB12" s="41"/>
      <c r="RVC12" s="41"/>
      <c r="RVD12" s="41"/>
      <c r="RVE12" s="41"/>
      <c r="RVF12" s="41"/>
      <c r="RVG12" s="41"/>
      <c r="RVH12" s="41"/>
      <c r="RVI12" s="41"/>
      <c r="RVJ12" s="41"/>
      <c r="RVK12" s="41"/>
      <c r="RVL12" s="41"/>
      <c r="RVM12" s="41"/>
      <c r="RVN12" s="41"/>
      <c r="RVO12" s="41"/>
      <c r="RVP12" s="41"/>
      <c r="RVQ12" s="41"/>
      <c r="RVR12" s="41"/>
      <c r="RVS12" s="41"/>
      <c r="RVT12" s="41"/>
      <c r="RVU12" s="41"/>
      <c r="RVV12" s="41"/>
      <c r="RVW12" s="41"/>
      <c r="RVX12" s="41"/>
      <c r="RVY12" s="41"/>
      <c r="RVZ12" s="41"/>
      <c r="RWA12" s="41"/>
      <c r="RWB12" s="41"/>
      <c r="RWC12" s="41"/>
      <c r="RWD12" s="41"/>
      <c r="RWE12" s="41"/>
      <c r="RWF12" s="41"/>
      <c r="RWG12" s="41"/>
      <c r="RWH12" s="41"/>
      <c r="RWI12" s="41"/>
      <c r="RWJ12" s="41"/>
      <c r="RWK12" s="41"/>
      <c r="RWL12" s="41"/>
      <c r="RWM12" s="41"/>
      <c r="RWN12" s="41"/>
      <c r="RWO12" s="41"/>
      <c r="RWP12" s="41"/>
      <c r="RWQ12" s="41"/>
      <c r="RWR12" s="41"/>
      <c r="RWS12" s="41"/>
      <c r="RWT12" s="41"/>
      <c r="RWU12" s="41"/>
      <c r="RWV12" s="41"/>
      <c r="RWW12" s="41"/>
      <c r="RWX12" s="41"/>
      <c r="RWY12" s="41"/>
      <c r="RWZ12" s="41"/>
      <c r="RXA12" s="41"/>
      <c r="RXB12" s="41"/>
      <c r="RXC12" s="41"/>
      <c r="RXD12" s="41"/>
      <c r="RXE12" s="41"/>
      <c r="RXF12" s="41"/>
      <c r="RXG12" s="41"/>
      <c r="RXH12" s="41"/>
      <c r="RXI12" s="41"/>
      <c r="RXJ12" s="41"/>
      <c r="RXK12" s="41"/>
      <c r="RXL12" s="41"/>
      <c r="RXM12" s="41"/>
      <c r="RXN12" s="41"/>
      <c r="RXO12" s="41"/>
      <c r="RXP12" s="41"/>
      <c r="RXQ12" s="41"/>
      <c r="RXR12" s="41"/>
      <c r="RXS12" s="41"/>
      <c r="RXT12" s="41"/>
      <c r="RXU12" s="41"/>
      <c r="RXV12" s="41"/>
      <c r="RXW12" s="41"/>
      <c r="RXX12" s="41"/>
      <c r="RXY12" s="41"/>
      <c r="RXZ12" s="41"/>
      <c r="RYA12" s="41"/>
      <c r="RYB12" s="41"/>
      <c r="RYC12" s="41"/>
      <c r="RYD12" s="41"/>
      <c r="RYE12" s="41"/>
      <c r="RYF12" s="41"/>
      <c r="RYG12" s="41"/>
      <c r="RYH12" s="41"/>
      <c r="RYI12" s="41"/>
      <c r="RYJ12" s="41"/>
      <c r="RYK12" s="41"/>
      <c r="RYL12" s="41"/>
      <c r="RYM12" s="41"/>
      <c r="RYN12" s="41"/>
      <c r="RYO12" s="41"/>
      <c r="RYP12" s="41"/>
      <c r="RYQ12" s="41"/>
      <c r="RYR12" s="41"/>
      <c r="RYS12" s="41"/>
      <c r="RYT12" s="41"/>
      <c r="RYU12" s="41"/>
      <c r="RYV12" s="41"/>
      <c r="RYW12" s="41"/>
      <c r="RYX12" s="41"/>
      <c r="RYY12" s="41"/>
      <c r="RYZ12" s="41"/>
      <c r="RZA12" s="41"/>
      <c r="RZB12" s="41"/>
      <c r="RZC12" s="41"/>
      <c r="RZD12" s="41"/>
      <c r="RZE12" s="41"/>
      <c r="RZF12" s="41"/>
      <c r="RZG12" s="41"/>
      <c r="RZH12" s="41"/>
      <c r="RZI12" s="41"/>
      <c r="RZJ12" s="41"/>
      <c r="RZK12" s="41"/>
      <c r="RZL12" s="41"/>
      <c r="RZM12" s="41"/>
      <c r="RZN12" s="41"/>
      <c r="RZO12" s="41"/>
      <c r="RZP12" s="41"/>
      <c r="RZQ12" s="41"/>
      <c r="RZR12" s="41"/>
      <c r="RZS12" s="41"/>
      <c r="RZT12" s="41"/>
      <c r="RZU12" s="41"/>
      <c r="RZV12" s="41"/>
      <c r="RZW12" s="41"/>
      <c r="RZX12" s="41"/>
      <c r="RZY12" s="41"/>
      <c r="RZZ12" s="41"/>
      <c r="SAA12" s="41"/>
      <c r="SAB12" s="41"/>
      <c r="SAC12" s="41"/>
      <c r="SAD12" s="41"/>
      <c r="SAE12" s="41"/>
      <c r="SAF12" s="41"/>
      <c r="SAG12" s="41"/>
      <c r="SAH12" s="41"/>
      <c r="SAI12" s="41"/>
      <c r="SAJ12" s="41"/>
      <c r="SAK12" s="41"/>
      <c r="SAL12" s="41"/>
      <c r="SAM12" s="41"/>
      <c r="SAN12" s="41"/>
      <c r="SAO12" s="41"/>
      <c r="SAP12" s="41"/>
      <c r="SAQ12" s="41"/>
      <c r="SAR12" s="41"/>
      <c r="SAS12" s="41"/>
      <c r="SAT12" s="41"/>
      <c r="SAU12" s="41"/>
      <c r="SAV12" s="41"/>
      <c r="SAW12" s="41"/>
      <c r="SAX12" s="41"/>
      <c r="SAY12" s="41"/>
      <c r="SAZ12" s="41"/>
      <c r="SBA12" s="41"/>
      <c r="SBB12" s="41"/>
      <c r="SBC12" s="41"/>
      <c r="SBD12" s="41"/>
      <c r="SBE12" s="41"/>
      <c r="SBF12" s="41"/>
      <c r="SBG12" s="41"/>
      <c r="SBH12" s="41"/>
      <c r="SBI12" s="41"/>
      <c r="SBJ12" s="41"/>
      <c r="SBK12" s="41"/>
      <c r="SBL12" s="41"/>
      <c r="SBM12" s="41"/>
      <c r="SBN12" s="41"/>
      <c r="SBO12" s="41"/>
      <c r="SBP12" s="41"/>
      <c r="SBQ12" s="41"/>
      <c r="SBR12" s="41"/>
      <c r="SBS12" s="41"/>
      <c r="SBT12" s="41"/>
      <c r="SBU12" s="41"/>
      <c r="SBV12" s="41"/>
      <c r="SBW12" s="41"/>
      <c r="SBX12" s="41"/>
      <c r="SBY12" s="41"/>
      <c r="SBZ12" s="41"/>
      <c r="SCA12" s="41"/>
      <c r="SCB12" s="41"/>
      <c r="SCC12" s="41"/>
      <c r="SCD12" s="41"/>
      <c r="SCE12" s="41"/>
      <c r="SCF12" s="41"/>
      <c r="SCG12" s="41"/>
      <c r="SCH12" s="41"/>
      <c r="SCI12" s="41"/>
      <c r="SCJ12" s="41"/>
      <c r="SCK12" s="41"/>
      <c r="SCL12" s="41"/>
      <c r="SCM12" s="41"/>
      <c r="SCN12" s="41"/>
      <c r="SCO12" s="41"/>
      <c r="SCP12" s="41"/>
      <c r="SCQ12" s="41"/>
      <c r="SCR12" s="41"/>
      <c r="SCS12" s="41"/>
      <c r="SCT12" s="41"/>
      <c r="SCU12" s="41"/>
      <c r="SCV12" s="41"/>
      <c r="SCW12" s="41"/>
      <c r="SCX12" s="41"/>
      <c r="SCY12" s="41"/>
      <c r="SCZ12" s="41"/>
      <c r="SDA12" s="41"/>
      <c r="SDB12" s="41"/>
      <c r="SDC12" s="41"/>
      <c r="SDD12" s="41"/>
      <c r="SDE12" s="41"/>
      <c r="SDF12" s="41"/>
      <c r="SDG12" s="41"/>
      <c r="SDH12" s="41"/>
      <c r="SDI12" s="41"/>
      <c r="SDJ12" s="41"/>
      <c r="SDK12" s="41"/>
      <c r="SDL12" s="41"/>
      <c r="SDM12" s="41"/>
      <c r="SDN12" s="41"/>
      <c r="SDO12" s="41"/>
      <c r="SDP12" s="41"/>
      <c r="SDQ12" s="41"/>
      <c r="SDR12" s="41"/>
      <c r="SDS12" s="41"/>
      <c r="SDT12" s="41"/>
      <c r="SDU12" s="41"/>
      <c r="SDV12" s="41"/>
      <c r="SDW12" s="41"/>
      <c r="SDX12" s="41"/>
      <c r="SDY12" s="41"/>
      <c r="SDZ12" s="41"/>
      <c r="SEA12" s="41"/>
      <c r="SEB12" s="41"/>
      <c r="SEC12" s="41"/>
      <c r="SED12" s="41"/>
      <c r="SEE12" s="41"/>
      <c r="SEF12" s="41"/>
      <c r="SEG12" s="41"/>
      <c r="SEH12" s="41"/>
      <c r="SEI12" s="41"/>
      <c r="SEJ12" s="41"/>
      <c r="SEK12" s="41"/>
      <c r="SEL12" s="41"/>
      <c r="SEM12" s="41"/>
      <c r="SEN12" s="41"/>
      <c r="SEO12" s="41"/>
      <c r="SEP12" s="41"/>
      <c r="SEQ12" s="41"/>
      <c r="SER12" s="41"/>
      <c r="SES12" s="41"/>
      <c r="SET12" s="41"/>
      <c r="SEU12" s="41"/>
      <c r="SEV12" s="41"/>
      <c r="SEW12" s="41"/>
      <c r="SEX12" s="41"/>
      <c r="SEY12" s="41"/>
      <c r="SEZ12" s="41"/>
      <c r="SFA12" s="41"/>
      <c r="SFB12" s="41"/>
      <c r="SFC12" s="41"/>
      <c r="SFD12" s="41"/>
      <c r="SFE12" s="41"/>
      <c r="SFF12" s="41"/>
      <c r="SFG12" s="41"/>
      <c r="SFH12" s="41"/>
      <c r="SFI12" s="41"/>
      <c r="SFJ12" s="41"/>
      <c r="SFK12" s="41"/>
      <c r="SFL12" s="41"/>
      <c r="SFM12" s="41"/>
      <c r="SFN12" s="41"/>
      <c r="SFO12" s="41"/>
      <c r="SFP12" s="41"/>
      <c r="SFQ12" s="41"/>
      <c r="SFR12" s="41"/>
      <c r="SFS12" s="41"/>
      <c r="SFT12" s="41"/>
      <c r="SFU12" s="41"/>
      <c r="SFV12" s="41"/>
      <c r="SFW12" s="41"/>
      <c r="SFX12" s="41"/>
      <c r="SFY12" s="41"/>
      <c r="SFZ12" s="41"/>
      <c r="SGA12" s="41"/>
      <c r="SGB12" s="41"/>
      <c r="SGC12" s="41"/>
      <c r="SGD12" s="41"/>
      <c r="SGE12" s="41"/>
      <c r="SGF12" s="41"/>
      <c r="SGG12" s="41"/>
      <c r="SGH12" s="41"/>
      <c r="SGI12" s="41"/>
      <c r="SGJ12" s="41"/>
      <c r="SGK12" s="41"/>
      <c r="SGL12" s="41"/>
      <c r="SGM12" s="41"/>
      <c r="SGN12" s="41"/>
      <c r="SGO12" s="41"/>
      <c r="SGP12" s="41"/>
      <c r="SGQ12" s="41"/>
      <c r="SGR12" s="41"/>
      <c r="SGS12" s="41"/>
      <c r="SGT12" s="41"/>
      <c r="SGU12" s="41"/>
      <c r="SGV12" s="41"/>
      <c r="SGW12" s="41"/>
      <c r="SGX12" s="41"/>
      <c r="SGY12" s="41"/>
      <c r="SGZ12" s="41"/>
      <c r="SHA12" s="41"/>
      <c r="SHB12" s="41"/>
      <c r="SHC12" s="41"/>
      <c r="SHD12" s="41"/>
      <c r="SHE12" s="41"/>
      <c r="SHF12" s="41"/>
      <c r="SHG12" s="41"/>
      <c r="SHH12" s="41"/>
      <c r="SHI12" s="41"/>
      <c r="SHJ12" s="41"/>
      <c r="SHK12" s="41"/>
      <c r="SHL12" s="41"/>
      <c r="SHM12" s="41"/>
      <c r="SHN12" s="41"/>
      <c r="SHO12" s="41"/>
      <c r="SHP12" s="41"/>
      <c r="SHQ12" s="41"/>
      <c r="SHR12" s="41"/>
      <c r="SHS12" s="41"/>
      <c r="SHT12" s="41"/>
      <c r="SHU12" s="41"/>
      <c r="SHV12" s="41"/>
      <c r="SHW12" s="41"/>
      <c r="SHX12" s="41"/>
      <c r="SHY12" s="41"/>
      <c r="SHZ12" s="41"/>
      <c r="SIA12" s="41"/>
      <c r="SIB12" s="41"/>
      <c r="SIC12" s="41"/>
      <c r="SID12" s="41"/>
      <c r="SIE12" s="41"/>
      <c r="SIF12" s="41"/>
      <c r="SIG12" s="41"/>
      <c r="SIH12" s="41"/>
      <c r="SII12" s="41"/>
      <c r="SIJ12" s="41"/>
      <c r="SIK12" s="41"/>
      <c r="SIL12" s="41"/>
      <c r="SIM12" s="41"/>
      <c r="SIN12" s="41"/>
      <c r="SIO12" s="41"/>
      <c r="SIP12" s="41"/>
      <c r="SIQ12" s="41"/>
      <c r="SIR12" s="41"/>
      <c r="SIS12" s="41"/>
      <c r="SIT12" s="41"/>
      <c r="SIU12" s="41"/>
      <c r="SIV12" s="41"/>
      <c r="SIW12" s="41"/>
      <c r="SIX12" s="41"/>
      <c r="SIY12" s="41"/>
      <c r="SIZ12" s="41"/>
      <c r="SJA12" s="41"/>
      <c r="SJB12" s="41"/>
      <c r="SJC12" s="41"/>
      <c r="SJD12" s="41"/>
      <c r="SJE12" s="41"/>
      <c r="SJF12" s="41"/>
      <c r="SJG12" s="41"/>
      <c r="SJH12" s="41"/>
      <c r="SJI12" s="41"/>
      <c r="SJJ12" s="41"/>
      <c r="SJK12" s="41"/>
      <c r="SJL12" s="41"/>
      <c r="SJM12" s="41"/>
      <c r="SJN12" s="41"/>
      <c r="SJO12" s="41"/>
      <c r="SJP12" s="41"/>
      <c r="SJQ12" s="41"/>
      <c r="SJR12" s="41"/>
      <c r="SJS12" s="41"/>
      <c r="SJT12" s="41"/>
      <c r="SJU12" s="41"/>
      <c r="SJV12" s="41"/>
      <c r="SJW12" s="41"/>
      <c r="SJX12" s="41"/>
      <c r="SJY12" s="41"/>
      <c r="SJZ12" s="41"/>
      <c r="SKA12" s="41"/>
      <c r="SKB12" s="41"/>
      <c r="SKC12" s="41"/>
      <c r="SKD12" s="41"/>
      <c r="SKE12" s="41"/>
      <c r="SKF12" s="41"/>
      <c r="SKG12" s="41"/>
      <c r="SKH12" s="41"/>
      <c r="SKI12" s="41"/>
      <c r="SKJ12" s="41"/>
      <c r="SKK12" s="41"/>
      <c r="SKL12" s="41"/>
      <c r="SKM12" s="41"/>
      <c r="SKN12" s="41"/>
      <c r="SKO12" s="41"/>
      <c r="SKP12" s="41"/>
      <c r="SKQ12" s="41"/>
      <c r="SKR12" s="41"/>
      <c r="SKS12" s="41"/>
      <c r="SKT12" s="41"/>
      <c r="SKU12" s="41"/>
      <c r="SKV12" s="41"/>
      <c r="SKW12" s="41"/>
      <c r="SKX12" s="41"/>
      <c r="SKY12" s="41"/>
      <c r="SKZ12" s="41"/>
      <c r="SLA12" s="41"/>
      <c r="SLB12" s="41"/>
      <c r="SLC12" s="41"/>
      <c r="SLD12" s="41"/>
      <c r="SLE12" s="41"/>
      <c r="SLF12" s="41"/>
      <c r="SLG12" s="41"/>
      <c r="SLH12" s="41"/>
      <c r="SLI12" s="41"/>
      <c r="SLJ12" s="41"/>
      <c r="SLK12" s="41"/>
      <c r="SLL12" s="41"/>
      <c r="SLM12" s="41"/>
      <c r="SLN12" s="41"/>
      <c r="SLO12" s="41"/>
      <c r="SLP12" s="41"/>
      <c r="SLQ12" s="41"/>
      <c r="SLR12" s="41"/>
      <c r="SLS12" s="41"/>
      <c r="SLT12" s="41"/>
      <c r="SLU12" s="41"/>
      <c r="SLV12" s="41"/>
      <c r="SLW12" s="41"/>
      <c r="SLX12" s="41"/>
      <c r="SLY12" s="41"/>
      <c r="SLZ12" s="41"/>
      <c r="SMA12" s="41"/>
      <c r="SMB12" s="41"/>
      <c r="SMC12" s="41"/>
      <c r="SMD12" s="41"/>
      <c r="SME12" s="41"/>
      <c r="SMF12" s="41"/>
      <c r="SMG12" s="41"/>
      <c r="SMH12" s="41"/>
      <c r="SMI12" s="41"/>
      <c r="SMJ12" s="41"/>
      <c r="SMK12" s="41"/>
      <c r="SML12" s="41"/>
      <c r="SMM12" s="41"/>
      <c r="SMN12" s="41"/>
      <c r="SMO12" s="41"/>
      <c r="SMP12" s="41"/>
      <c r="SMQ12" s="41"/>
      <c r="SMR12" s="41"/>
      <c r="SMS12" s="41"/>
      <c r="SMT12" s="41"/>
      <c r="SMU12" s="41"/>
      <c r="SMV12" s="41"/>
      <c r="SMW12" s="41"/>
      <c r="SMX12" s="41"/>
      <c r="SMY12" s="41"/>
      <c r="SMZ12" s="41"/>
      <c r="SNA12" s="41"/>
      <c r="SNB12" s="41"/>
      <c r="SNC12" s="41"/>
      <c r="SND12" s="41"/>
      <c r="SNE12" s="41"/>
      <c r="SNF12" s="41"/>
      <c r="SNG12" s="41"/>
      <c r="SNH12" s="41"/>
      <c r="SNI12" s="41"/>
      <c r="SNJ12" s="41"/>
      <c r="SNK12" s="41"/>
      <c r="SNL12" s="41"/>
      <c r="SNM12" s="41"/>
      <c r="SNN12" s="41"/>
      <c r="SNO12" s="41"/>
      <c r="SNP12" s="41"/>
      <c r="SNQ12" s="41"/>
      <c r="SNR12" s="41"/>
      <c r="SNS12" s="41"/>
      <c r="SNT12" s="41"/>
      <c r="SNU12" s="41"/>
      <c r="SNV12" s="41"/>
      <c r="SNW12" s="41"/>
      <c r="SNX12" s="41"/>
      <c r="SNY12" s="41"/>
      <c r="SNZ12" s="41"/>
      <c r="SOA12" s="41"/>
      <c r="SOB12" s="41"/>
      <c r="SOC12" s="41"/>
      <c r="SOD12" s="41"/>
      <c r="SOE12" s="41"/>
      <c r="SOF12" s="41"/>
      <c r="SOG12" s="41"/>
      <c r="SOH12" s="41"/>
      <c r="SOI12" s="41"/>
      <c r="SOJ12" s="41"/>
      <c r="SOK12" s="41"/>
      <c r="SOL12" s="41"/>
      <c r="SOM12" s="41"/>
      <c r="SON12" s="41"/>
      <c r="SOO12" s="41"/>
      <c r="SOP12" s="41"/>
      <c r="SOQ12" s="41"/>
      <c r="SOR12" s="41"/>
      <c r="SOS12" s="41"/>
      <c r="SOT12" s="41"/>
      <c r="SOU12" s="41"/>
      <c r="SOV12" s="41"/>
      <c r="SOW12" s="41"/>
      <c r="SOX12" s="41"/>
      <c r="SOY12" s="41"/>
      <c r="SOZ12" s="41"/>
      <c r="SPA12" s="41"/>
      <c r="SPB12" s="41"/>
      <c r="SPC12" s="41"/>
      <c r="SPD12" s="41"/>
      <c r="SPE12" s="41"/>
      <c r="SPF12" s="41"/>
      <c r="SPG12" s="41"/>
      <c r="SPH12" s="41"/>
      <c r="SPI12" s="41"/>
      <c r="SPJ12" s="41"/>
      <c r="SPK12" s="41"/>
      <c r="SPL12" s="41"/>
      <c r="SPM12" s="41"/>
      <c r="SPN12" s="41"/>
      <c r="SPO12" s="41"/>
      <c r="SPP12" s="41"/>
      <c r="SPQ12" s="41"/>
      <c r="SPR12" s="41"/>
      <c r="SPS12" s="41"/>
      <c r="SPT12" s="41"/>
      <c r="SPU12" s="41"/>
      <c r="SPV12" s="41"/>
      <c r="SPW12" s="41"/>
      <c r="SPX12" s="41"/>
      <c r="SPY12" s="41"/>
      <c r="SPZ12" s="41"/>
      <c r="SQA12" s="41"/>
      <c r="SQB12" s="41"/>
      <c r="SQC12" s="41"/>
      <c r="SQD12" s="41"/>
      <c r="SQE12" s="41"/>
      <c r="SQF12" s="41"/>
      <c r="SQG12" s="41"/>
      <c r="SQH12" s="41"/>
      <c r="SQI12" s="41"/>
      <c r="SQJ12" s="41"/>
      <c r="SQK12" s="41"/>
      <c r="SQL12" s="41"/>
      <c r="SQM12" s="41"/>
      <c r="SQN12" s="41"/>
      <c r="SQO12" s="41"/>
      <c r="SQP12" s="41"/>
      <c r="SQQ12" s="41"/>
      <c r="SQR12" s="41"/>
      <c r="SQS12" s="41"/>
      <c r="SQT12" s="41"/>
      <c r="SQU12" s="41"/>
      <c r="SQV12" s="41"/>
      <c r="SQW12" s="41"/>
      <c r="SQX12" s="41"/>
      <c r="SQY12" s="41"/>
      <c r="SQZ12" s="41"/>
      <c r="SRA12" s="41"/>
      <c r="SRB12" s="41"/>
      <c r="SRC12" s="41"/>
      <c r="SRD12" s="41"/>
      <c r="SRE12" s="41"/>
      <c r="SRF12" s="41"/>
      <c r="SRG12" s="41"/>
      <c r="SRH12" s="41"/>
      <c r="SRI12" s="41"/>
      <c r="SRJ12" s="41"/>
      <c r="SRK12" s="41"/>
      <c r="SRL12" s="41"/>
      <c r="SRM12" s="41"/>
      <c r="SRN12" s="41"/>
      <c r="SRO12" s="41"/>
      <c r="SRP12" s="41"/>
      <c r="SRQ12" s="41"/>
      <c r="SRR12" s="41"/>
      <c r="SRS12" s="41"/>
      <c r="SRT12" s="41"/>
      <c r="SRU12" s="41"/>
      <c r="SRV12" s="41"/>
      <c r="SRW12" s="41"/>
      <c r="SRX12" s="41"/>
      <c r="SRY12" s="41"/>
      <c r="SRZ12" s="41"/>
      <c r="SSA12" s="41"/>
      <c r="SSB12" s="41"/>
      <c r="SSC12" s="41"/>
      <c r="SSD12" s="41"/>
      <c r="SSE12" s="41"/>
      <c r="SSF12" s="41"/>
      <c r="SSG12" s="41"/>
      <c r="SSH12" s="41"/>
      <c r="SSI12" s="41"/>
      <c r="SSJ12" s="41"/>
      <c r="SSK12" s="41"/>
      <c r="SSL12" s="41"/>
      <c r="SSM12" s="41"/>
      <c r="SSN12" s="41"/>
      <c r="SSO12" s="41"/>
      <c r="SSP12" s="41"/>
      <c r="SSQ12" s="41"/>
      <c r="SSR12" s="41"/>
      <c r="SSS12" s="41"/>
      <c r="SST12" s="41"/>
      <c r="SSU12" s="41"/>
      <c r="SSV12" s="41"/>
      <c r="SSW12" s="41"/>
      <c r="SSX12" s="41"/>
      <c r="SSY12" s="41"/>
      <c r="SSZ12" s="41"/>
      <c r="STA12" s="41"/>
      <c r="STB12" s="41"/>
      <c r="STC12" s="41"/>
      <c r="STD12" s="41"/>
      <c r="STE12" s="41"/>
      <c r="STF12" s="41"/>
      <c r="STG12" s="41"/>
      <c r="STH12" s="41"/>
      <c r="STI12" s="41"/>
      <c r="STJ12" s="41"/>
      <c r="STK12" s="41"/>
      <c r="STL12" s="41"/>
      <c r="STM12" s="41"/>
      <c r="STN12" s="41"/>
      <c r="STO12" s="41"/>
      <c r="STP12" s="41"/>
      <c r="STQ12" s="41"/>
      <c r="STR12" s="41"/>
      <c r="STS12" s="41"/>
      <c r="STT12" s="41"/>
      <c r="STU12" s="41"/>
      <c r="STV12" s="41"/>
      <c r="STW12" s="41"/>
      <c r="STX12" s="41"/>
      <c r="STY12" s="41"/>
      <c r="STZ12" s="41"/>
      <c r="SUA12" s="41"/>
      <c r="SUB12" s="41"/>
      <c r="SUC12" s="41"/>
      <c r="SUD12" s="41"/>
      <c r="SUE12" s="41"/>
      <c r="SUF12" s="41"/>
      <c r="SUG12" s="41"/>
      <c r="SUH12" s="41"/>
      <c r="SUI12" s="41"/>
      <c r="SUJ12" s="41"/>
      <c r="SUK12" s="41"/>
      <c r="SUL12" s="41"/>
      <c r="SUM12" s="41"/>
      <c r="SUN12" s="41"/>
      <c r="SUO12" s="41"/>
      <c r="SUP12" s="41"/>
      <c r="SUQ12" s="41"/>
      <c r="SUR12" s="41"/>
      <c r="SUS12" s="41"/>
      <c r="SUT12" s="41"/>
      <c r="SUU12" s="41"/>
      <c r="SUV12" s="41"/>
      <c r="SUW12" s="41"/>
      <c r="SUX12" s="41"/>
      <c r="SUY12" s="41"/>
      <c r="SUZ12" s="41"/>
      <c r="SVA12" s="41"/>
      <c r="SVB12" s="41"/>
      <c r="SVC12" s="41"/>
      <c r="SVD12" s="41"/>
      <c r="SVE12" s="41"/>
      <c r="SVF12" s="41"/>
      <c r="SVG12" s="41"/>
      <c r="SVH12" s="41"/>
      <c r="SVI12" s="41"/>
      <c r="SVJ12" s="41"/>
      <c r="SVK12" s="41"/>
      <c r="SVL12" s="41"/>
      <c r="SVM12" s="41"/>
      <c r="SVN12" s="41"/>
      <c r="SVO12" s="41"/>
      <c r="SVP12" s="41"/>
      <c r="SVQ12" s="41"/>
      <c r="SVR12" s="41"/>
      <c r="SVS12" s="41"/>
      <c r="SVT12" s="41"/>
      <c r="SVU12" s="41"/>
      <c r="SVV12" s="41"/>
      <c r="SVW12" s="41"/>
      <c r="SVX12" s="41"/>
      <c r="SVY12" s="41"/>
      <c r="SVZ12" s="41"/>
      <c r="SWA12" s="41"/>
      <c r="SWB12" s="41"/>
      <c r="SWC12" s="41"/>
      <c r="SWD12" s="41"/>
      <c r="SWE12" s="41"/>
      <c r="SWF12" s="41"/>
      <c r="SWG12" s="41"/>
      <c r="SWH12" s="41"/>
      <c r="SWI12" s="41"/>
      <c r="SWJ12" s="41"/>
      <c r="SWK12" s="41"/>
      <c r="SWL12" s="41"/>
      <c r="SWM12" s="41"/>
      <c r="SWN12" s="41"/>
      <c r="SWO12" s="41"/>
      <c r="SWP12" s="41"/>
      <c r="SWQ12" s="41"/>
      <c r="SWR12" s="41"/>
      <c r="SWS12" s="41"/>
      <c r="SWT12" s="41"/>
      <c r="SWU12" s="41"/>
      <c r="SWV12" s="41"/>
      <c r="SWW12" s="41"/>
      <c r="SWX12" s="41"/>
      <c r="SWY12" s="41"/>
      <c r="SWZ12" s="41"/>
      <c r="SXA12" s="41"/>
      <c r="SXB12" s="41"/>
      <c r="SXC12" s="41"/>
      <c r="SXD12" s="41"/>
      <c r="SXE12" s="41"/>
      <c r="SXF12" s="41"/>
      <c r="SXG12" s="41"/>
      <c r="SXH12" s="41"/>
      <c r="SXI12" s="41"/>
      <c r="SXJ12" s="41"/>
      <c r="SXK12" s="41"/>
      <c r="SXL12" s="41"/>
      <c r="SXM12" s="41"/>
      <c r="SXN12" s="41"/>
      <c r="SXO12" s="41"/>
      <c r="SXP12" s="41"/>
      <c r="SXQ12" s="41"/>
      <c r="SXR12" s="41"/>
      <c r="SXS12" s="41"/>
      <c r="SXT12" s="41"/>
      <c r="SXU12" s="41"/>
      <c r="SXV12" s="41"/>
      <c r="SXW12" s="41"/>
      <c r="SXX12" s="41"/>
      <c r="SXY12" s="41"/>
      <c r="SXZ12" s="41"/>
      <c r="SYA12" s="41"/>
      <c r="SYB12" s="41"/>
      <c r="SYC12" s="41"/>
      <c r="SYD12" s="41"/>
      <c r="SYE12" s="41"/>
      <c r="SYF12" s="41"/>
      <c r="SYG12" s="41"/>
      <c r="SYH12" s="41"/>
      <c r="SYI12" s="41"/>
      <c r="SYJ12" s="41"/>
      <c r="SYK12" s="41"/>
      <c r="SYL12" s="41"/>
      <c r="SYM12" s="41"/>
      <c r="SYN12" s="41"/>
      <c r="SYO12" s="41"/>
      <c r="SYP12" s="41"/>
      <c r="SYQ12" s="41"/>
      <c r="SYR12" s="41"/>
      <c r="SYS12" s="41"/>
      <c r="SYT12" s="41"/>
      <c r="SYU12" s="41"/>
      <c r="SYV12" s="41"/>
      <c r="SYW12" s="41"/>
      <c r="SYX12" s="41"/>
      <c r="SYY12" s="41"/>
      <c r="SYZ12" s="41"/>
      <c r="SZA12" s="41"/>
      <c r="SZB12" s="41"/>
      <c r="SZC12" s="41"/>
      <c r="SZD12" s="41"/>
      <c r="SZE12" s="41"/>
      <c r="SZF12" s="41"/>
      <c r="SZG12" s="41"/>
      <c r="SZH12" s="41"/>
      <c r="SZI12" s="41"/>
      <c r="SZJ12" s="41"/>
      <c r="SZK12" s="41"/>
      <c r="SZL12" s="41"/>
      <c r="SZM12" s="41"/>
      <c r="SZN12" s="41"/>
      <c r="SZO12" s="41"/>
      <c r="SZP12" s="41"/>
      <c r="SZQ12" s="41"/>
      <c r="SZR12" s="41"/>
      <c r="SZS12" s="41"/>
      <c r="SZT12" s="41"/>
      <c r="SZU12" s="41"/>
      <c r="SZV12" s="41"/>
      <c r="SZW12" s="41"/>
      <c r="SZX12" s="41"/>
      <c r="SZY12" s="41"/>
      <c r="SZZ12" s="41"/>
      <c r="TAA12" s="41"/>
      <c r="TAB12" s="41"/>
      <c r="TAC12" s="41"/>
      <c r="TAD12" s="41"/>
      <c r="TAE12" s="41"/>
      <c r="TAF12" s="41"/>
      <c r="TAG12" s="41"/>
      <c r="TAH12" s="41"/>
      <c r="TAI12" s="41"/>
      <c r="TAJ12" s="41"/>
      <c r="TAK12" s="41"/>
      <c r="TAL12" s="41"/>
      <c r="TAM12" s="41"/>
      <c r="TAN12" s="41"/>
      <c r="TAO12" s="41"/>
      <c r="TAP12" s="41"/>
      <c r="TAQ12" s="41"/>
      <c r="TAR12" s="41"/>
      <c r="TAS12" s="41"/>
      <c r="TAT12" s="41"/>
      <c r="TAU12" s="41"/>
      <c r="TAV12" s="41"/>
      <c r="TAW12" s="41"/>
      <c r="TAX12" s="41"/>
      <c r="TAY12" s="41"/>
      <c r="TAZ12" s="41"/>
      <c r="TBA12" s="41"/>
      <c r="TBB12" s="41"/>
      <c r="TBC12" s="41"/>
      <c r="TBD12" s="41"/>
      <c r="TBE12" s="41"/>
      <c r="TBF12" s="41"/>
      <c r="TBG12" s="41"/>
      <c r="TBH12" s="41"/>
      <c r="TBI12" s="41"/>
      <c r="TBJ12" s="41"/>
      <c r="TBK12" s="41"/>
      <c r="TBL12" s="41"/>
      <c r="TBM12" s="41"/>
      <c r="TBN12" s="41"/>
      <c r="TBO12" s="41"/>
      <c r="TBP12" s="41"/>
      <c r="TBQ12" s="41"/>
      <c r="TBR12" s="41"/>
      <c r="TBS12" s="41"/>
      <c r="TBT12" s="41"/>
      <c r="TBU12" s="41"/>
      <c r="TBV12" s="41"/>
      <c r="TBW12" s="41"/>
      <c r="TBX12" s="41"/>
      <c r="TBY12" s="41"/>
      <c r="TBZ12" s="41"/>
      <c r="TCA12" s="41"/>
      <c r="TCB12" s="41"/>
      <c r="TCC12" s="41"/>
      <c r="TCD12" s="41"/>
      <c r="TCE12" s="41"/>
      <c r="TCF12" s="41"/>
      <c r="TCG12" s="41"/>
      <c r="TCH12" s="41"/>
      <c r="TCI12" s="41"/>
      <c r="TCJ12" s="41"/>
      <c r="TCK12" s="41"/>
      <c r="TCL12" s="41"/>
      <c r="TCM12" s="41"/>
      <c r="TCN12" s="41"/>
      <c r="TCO12" s="41"/>
      <c r="TCP12" s="41"/>
      <c r="TCQ12" s="41"/>
      <c r="TCR12" s="41"/>
      <c r="TCS12" s="41"/>
      <c r="TCT12" s="41"/>
      <c r="TCU12" s="41"/>
      <c r="TCV12" s="41"/>
      <c r="TCW12" s="41"/>
      <c r="TCX12" s="41"/>
      <c r="TCY12" s="41"/>
      <c r="TCZ12" s="41"/>
      <c r="TDA12" s="41"/>
      <c r="TDB12" s="41"/>
      <c r="TDC12" s="41"/>
      <c r="TDD12" s="41"/>
      <c r="TDE12" s="41"/>
      <c r="TDF12" s="41"/>
      <c r="TDG12" s="41"/>
      <c r="TDH12" s="41"/>
      <c r="TDI12" s="41"/>
      <c r="TDJ12" s="41"/>
      <c r="TDK12" s="41"/>
      <c r="TDL12" s="41"/>
      <c r="TDM12" s="41"/>
      <c r="TDN12" s="41"/>
      <c r="TDO12" s="41"/>
      <c r="TDP12" s="41"/>
      <c r="TDQ12" s="41"/>
      <c r="TDR12" s="41"/>
      <c r="TDS12" s="41"/>
      <c r="TDT12" s="41"/>
      <c r="TDU12" s="41"/>
      <c r="TDV12" s="41"/>
      <c r="TDW12" s="41"/>
      <c r="TDX12" s="41"/>
      <c r="TDY12" s="41"/>
      <c r="TDZ12" s="41"/>
      <c r="TEA12" s="41"/>
      <c r="TEB12" s="41"/>
      <c r="TEC12" s="41"/>
      <c r="TED12" s="41"/>
      <c r="TEE12" s="41"/>
      <c r="TEF12" s="41"/>
      <c r="TEG12" s="41"/>
      <c r="TEH12" s="41"/>
      <c r="TEI12" s="41"/>
      <c r="TEJ12" s="41"/>
      <c r="TEK12" s="41"/>
      <c r="TEL12" s="41"/>
      <c r="TEM12" s="41"/>
      <c r="TEN12" s="41"/>
      <c r="TEO12" s="41"/>
      <c r="TEP12" s="41"/>
      <c r="TEQ12" s="41"/>
      <c r="TER12" s="41"/>
      <c r="TES12" s="41"/>
      <c r="TET12" s="41"/>
      <c r="TEU12" s="41"/>
      <c r="TEV12" s="41"/>
      <c r="TEW12" s="41"/>
      <c r="TEX12" s="41"/>
      <c r="TEY12" s="41"/>
      <c r="TEZ12" s="41"/>
      <c r="TFA12" s="41"/>
      <c r="TFB12" s="41"/>
      <c r="TFC12" s="41"/>
      <c r="TFD12" s="41"/>
      <c r="TFE12" s="41"/>
      <c r="TFF12" s="41"/>
      <c r="TFG12" s="41"/>
      <c r="TFH12" s="41"/>
      <c r="TFI12" s="41"/>
      <c r="TFJ12" s="41"/>
      <c r="TFK12" s="41"/>
      <c r="TFL12" s="41"/>
      <c r="TFM12" s="41"/>
      <c r="TFN12" s="41"/>
      <c r="TFO12" s="41"/>
      <c r="TFP12" s="41"/>
      <c r="TFQ12" s="41"/>
      <c r="TFR12" s="41"/>
      <c r="TFS12" s="41"/>
      <c r="TFT12" s="41"/>
      <c r="TFU12" s="41"/>
      <c r="TFV12" s="41"/>
      <c r="TFW12" s="41"/>
      <c r="TFX12" s="41"/>
      <c r="TFY12" s="41"/>
      <c r="TFZ12" s="41"/>
      <c r="TGA12" s="41"/>
      <c r="TGB12" s="41"/>
      <c r="TGC12" s="41"/>
      <c r="TGD12" s="41"/>
      <c r="TGE12" s="41"/>
      <c r="TGF12" s="41"/>
      <c r="TGG12" s="41"/>
      <c r="TGH12" s="41"/>
      <c r="TGI12" s="41"/>
      <c r="TGJ12" s="41"/>
      <c r="TGK12" s="41"/>
      <c r="TGL12" s="41"/>
      <c r="TGM12" s="41"/>
      <c r="TGN12" s="41"/>
      <c r="TGO12" s="41"/>
      <c r="TGP12" s="41"/>
      <c r="TGQ12" s="41"/>
      <c r="TGR12" s="41"/>
      <c r="TGS12" s="41"/>
      <c r="TGT12" s="41"/>
      <c r="TGU12" s="41"/>
      <c r="TGV12" s="41"/>
      <c r="TGW12" s="41"/>
      <c r="TGX12" s="41"/>
      <c r="TGY12" s="41"/>
      <c r="TGZ12" s="41"/>
      <c r="THA12" s="41"/>
      <c r="THB12" s="41"/>
      <c r="THC12" s="41"/>
      <c r="THD12" s="41"/>
      <c r="THE12" s="41"/>
      <c r="THF12" s="41"/>
      <c r="THG12" s="41"/>
      <c r="THH12" s="41"/>
      <c r="THI12" s="41"/>
      <c r="THJ12" s="41"/>
      <c r="THK12" s="41"/>
      <c r="THL12" s="41"/>
      <c r="THM12" s="41"/>
      <c r="THN12" s="41"/>
      <c r="THO12" s="41"/>
      <c r="THP12" s="41"/>
      <c r="THQ12" s="41"/>
      <c r="THR12" s="41"/>
      <c r="THS12" s="41"/>
      <c r="THT12" s="41"/>
      <c r="THU12" s="41"/>
      <c r="THV12" s="41"/>
      <c r="THW12" s="41"/>
      <c r="THX12" s="41"/>
      <c r="THY12" s="41"/>
      <c r="THZ12" s="41"/>
      <c r="TIA12" s="41"/>
      <c r="TIB12" s="41"/>
      <c r="TIC12" s="41"/>
      <c r="TID12" s="41"/>
      <c r="TIE12" s="41"/>
      <c r="TIF12" s="41"/>
      <c r="TIG12" s="41"/>
      <c r="TIH12" s="41"/>
      <c r="TII12" s="41"/>
      <c r="TIJ12" s="41"/>
      <c r="TIK12" s="41"/>
      <c r="TIL12" s="41"/>
      <c r="TIM12" s="41"/>
      <c r="TIN12" s="41"/>
      <c r="TIO12" s="41"/>
      <c r="TIP12" s="41"/>
      <c r="TIQ12" s="41"/>
      <c r="TIR12" s="41"/>
      <c r="TIS12" s="41"/>
      <c r="TIT12" s="41"/>
      <c r="TIU12" s="41"/>
      <c r="TIV12" s="41"/>
      <c r="TIW12" s="41"/>
      <c r="TIX12" s="41"/>
      <c r="TIY12" s="41"/>
      <c r="TIZ12" s="41"/>
      <c r="TJA12" s="41"/>
      <c r="TJB12" s="41"/>
      <c r="TJC12" s="41"/>
      <c r="TJD12" s="41"/>
      <c r="TJE12" s="41"/>
      <c r="TJF12" s="41"/>
      <c r="TJG12" s="41"/>
      <c r="TJH12" s="41"/>
      <c r="TJI12" s="41"/>
      <c r="TJJ12" s="41"/>
      <c r="TJK12" s="41"/>
      <c r="TJL12" s="41"/>
      <c r="TJM12" s="41"/>
      <c r="TJN12" s="41"/>
      <c r="TJO12" s="41"/>
      <c r="TJP12" s="41"/>
      <c r="TJQ12" s="41"/>
      <c r="TJR12" s="41"/>
      <c r="TJS12" s="41"/>
      <c r="TJT12" s="41"/>
      <c r="TJU12" s="41"/>
      <c r="TJV12" s="41"/>
      <c r="TJW12" s="41"/>
      <c r="TJX12" s="41"/>
      <c r="TJY12" s="41"/>
      <c r="TJZ12" s="41"/>
      <c r="TKA12" s="41"/>
      <c r="TKB12" s="41"/>
      <c r="TKC12" s="41"/>
      <c r="TKD12" s="41"/>
      <c r="TKE12" s="41"/>
      <c r="TKF12" s="41"/>
      <c r="TKG12" s="41"/>
      <c r="TKH12" s="41"/>
      <c r="TKI12" s="41"/>
      <c r="TKJ12" s="41"/>
      <c r="TKK12" s="41"/>
      <c r="TKL12" s="41"/>
      <c r="TKM12" s="41"/>
      <c r="TKN12" s="41"/>
      <c r="TKO12" s="41"/>
      <c r="TKP12" s="41"/>
      <c r="TKQ12" s="41"/>
      <c r="TKR12" s="41"/>
      <c r="TKS12" s="41"/>
      <c r="TKT12" s="41"/>
      <c r="TKU12" s="41"/>
      <c r="TKV12" s="41"/>
      <c r="TKW12" s="41"/>
      <c r="TKX12" s="41"/>
      <c r="TKY12" s="41"/>
      <c r="TKZ12" s="41"/>
      <c r="TLA12" s="41"/>
      <c r="TLB12" s="41"/>
      <c r="TLC12" s="41"/>
      <c r="TLD12" s="41"/>
      <c r="TLE12" s="41"/>
      <c r="TLF12" s="41"/>
      <c r="TLG12" s="41"/>
      <c r="TLH12" s="41"/>
      <c r="TLI12" s="41"/>
      <c r="TLJ12" s="41"/>
      <c r="TLK12" s="41"/>
      <c r="TLL12" s="41"/>
      <c r="TLM12" s="41"/>
      <c r="TLN12" s="41"/>
      <c r="TLO12" s="41"/>
      <c r="TLP12" s="41"/>
      <c r="TLQ12" s="41"/>
      <c r="TLR12" s="41"/>
      <c r="TLS12" s="41"/>
      <c r="TLT12" s="41"/>
      <c r="TLU12" s="41"/>
      <c r="TLV12" s="41"/>
      <c r="TLW12" s="41"/>
      <c r="TLX12" s="41"/>
      <c r="TLY12" s="41"/>
      <c r="TLZ12" s="41"/>
      <c r="TMA12" s="41"/>
      <c r="TMB12" s="41"/>
      <c r="TMC12" s="41"/>
      <c r="TMD12" s="41"/>
      <c r="TME12" s="41"/>
      <c r="TMF12" s="41"/>
      <c r="TMG12" s="41"/>
      <c r="TMH12" s="41"/>
      <c r="TMI12" s="41"/>
      <c r="TMJ12" s="41"/>
      <c r="TMK12" s="41"/>
      <c r="TML12" s="41"/>
      <c r="TMM12" s="41"/>
      <c r="TMN12" s="41"/>
      <c r="TMO12" s="41"/>
      <c r="TMP12" s="41"/>
      <c r="TMQ12" s="41"/>
      <c r="TMR12" s="41"/>
      <c r="TMS12" s="41"/>
      <c r="TMT12" s="41"/>
      <c r="TMU12" s="41"/>
      <c r="TMV12" s="41"/>
      <c r="TMW12" s="41"/>
      <c r="TMX12" s="41"/>
      <c r="TMY12" s="41"/>
      <c r="TMZ12" s="41"/>
      <c r="TNA12" s="41"/>
      <c r="TNB12" s="41"/>
      <c r="TNC12" s="41"/>
      <c r="TND12" s="41"/>
      <c r="TNE12" s="41"/>
      <c r="TNF12" s="41"/>
      <c r="TNG12" s="41"/>
      <c r="TNH12" s="41"/>
      <c r="TNI12" s="41"/>
      <c r="TNJ12" s="41"/>
      <c r="TNK12" s="41"/>
      <c r="TNL12" s="41"/>
      <c r="TNM12" s="41"/>
      <c r="TNN12" s="41"/>
      <c r="TNO12" s="41"/>
      <c r="TNP12" s="41"/>
      <c r="TNQ12" s="41"/>
      <c r="TNR12" s="41"/>
      <c r="TNS12" s="41"/>
      <c r="TNT12" s="41"/>
      <c r="TNU12" s="41"/>
      <c r="TNV12" s="41"/>
      <c r="TNW12" s="41"/>
      <c r="TNX12" s="41"/>
      <c r="TNY12" s="41"/>
      <c r="TNZ12" s="41"/>
      <c r="TOA12" s="41"/>
      <c r="TOB12" s="41"/>
      <c r="TOC12" s="41"/>
      <c r="TOD12" s="41"/>
      <c r="TOE12" s="41"/>
      <c r="TOF12" s="41"/>
      <c r="TOG12" s="41"/>
      <c r="TOH12" s="41"/>
      <c r="TOI12" s="41"/>
      <c r="TOJ12" s="41"/>
      <c r="TOK12" s="41"/>
      <c r="TOL12" s="41"/>
      <c r="TOM12" s="41"/>
      <c r="TON12" s="41"/>
      <c r="TOO12" s="41"/>
      <c r="TOP12" s="41"/>
      <c r="TOQ12" s="41"/>
      <c r="TOR12" s="41"/>
      <c r="TOS12" s="41"/>
      <c r="TOT12" s="41"/>
      <c r="TOU12" s="41"/>
      <c r="TOV12" s="41"/>
      <c r="TOW12" s="41"/>
      <c r="TOX12" s="41"/>
      <c r="TOY12" s="41"/>
      <c r="TOZ12" s="41"/>
      <c r="TPA12" s="41"/>
      <c r="TPB12" s="41"/>
      <c r="TPC12" s="41"/>
      <c r="TPD12" s="41"/>
      <c r="TPE12" s="41"/>
      <c r="TPF12" s="41"/>
      <c r="TPG12" s="41"/>
      <c r="TPH12" s="41"/>
      <c r="TPI12" s="41"/>
      <c r="TPJ12" s="41"/>
      <c r="TPK12" s="41"/>
      <c r="TPL12" s="41"/>
      <c r="TPM12" s="41"/>
      <c r="TPN12" s="41"/>
      <c r="TPO12" s="41"/>
      <c r="TPP12" s="41"/>
      <c r="TPQ12" s="41"/>
      <c r="TPR12" s="41"/>
      <c r="TPS12" s="41"/>
      <c r="TPT12" s="41"/>
      <c r="TPU12" s="41"/>
      <c r="TPV12" s="41"/>
      <c r="TPW12" s="41"/>
      <c r="TPX12" s="41"/>
      <c r="TPY12" s="41"/>
      <c r="TPZ12" s="41"/>
      <c r="TQA12" s="41"/>
      <c r="TQB12" s="41"/>
      <c r="TQC12" s="41"/>
      <c r="TQD12" s="41"/>
      <c r="TQE12" s="41"/>
      <c r="TQF12" s="41"/>
      <c r="TQG12" s="41"/>
      <c r="TQH12" s="41"/>
      <c r="TQI12" s="41"/>
      <c r="TQJ12" s="41"/>
      <c r="TQK12" s="41"/>
      <c r="TQL12" s="41"/>
      <c r="TQM12" s="41"/>
      <c r="TQN12" s="41"/>
      <c r="TQO12" s="41"/>
      <c r="TQP12" s="41"/>
      <c r="TQQ12" s="41"/>
      <c r="TQR12" s="41"/>
      <c r="TQS12" s="41"/>
      <c r="TQT12" s="41"/>
      <c r="TQU12" s="41"/>
      <c r="TQV12" s="41"/>
      <c r="TQW12" s="41"/>
      <c r="TQX12" s="41"/>
      <c r="TQY12" s="41"/>
      <c r="TQZ12" s="41"/>
      <c r="TRA12" s="41"/>
      <c r="TRB12" s="41"/>
      <c r="TRC12" s="41"/>
      <c r="TRD12" s="41"/>
      <c r="TRE12" s="41"/>
      <c r="TRF12" s="41"/>
      <c r="TRG12" s="41"/>
      <c r="TRH12" s="41"/>
      <c r="TRI12" s="41"/>
      <c r="TRJ12" s="41"/>
      <c r="TRK12" s="41"/>
      <c r="TRL12" s="41"/>
      <c r="TRM12" s="41"/>
      <c r="TRN12" s="41"/>
      <c r="TRO12" s="41"/>
      <c r="TRP12" s="41"/>
      <c r="TRQ12" s="41"/>
      <c r="TRR12" s="41"/>
      <c r="TRS12" s="41"/>
      <c r="TRT12" s="41"/>
      <c r="TRU12" s="41"/>
      <c r="TRV12" s="41"/>
      <c r="TRW12" s="41"/>
      <c r="TRX12" s="41"/>
      <c r="TRY12" s="41"/>
      <c r="TRZ12" s="41"/>
      <c r="TSA12" s="41"/>
      <c r="TSB12" s="41"/>
      <c r="TSC12" s="41"/>
      <c r="TSD12" s="41"/>
      <c r="TSE12" s="41"/>
      <c r="TSF12" s="41"/>
      <c r="TSG12" s="41"/>
      <c r="TSH12" s="41"/>
      <c r="TSI12" s="41"/>
      <c r="TSJ12" s="41"/>
      <c r="TSK12" s="41"/>
      <c r="TSL12" s="41"/>
      <c r="TSM12" s="41"/>
      <c r="TSN12" s="41"/>
      <c r="TSO12" s="41"/>
      <c r="TSP12" s="41"/>
      <c r="TSQ12" s="41"/>
      <c r="TSR12" s="41"/>
      <c r="TSS12" s="41"/>
      <c r="TST12" s="41"/>
      <c r="TSU12" s="41"/>
      <c r="TSV12" s="41"/>
      <c r="TSW12" s="41"/>
      <c r="TSX12" s="41"/>
      <c r="TSY12" s="41"/>
      <c r="TSZ12" s="41"/>
      <c r="TTA12" s="41"/>
      <c r="TTB12" s="41"/>
      <c r="TTC12" s="41"/>
      <c r="TTD12" s="41"/>
      <c r="TTE12" s="41"/>
      <c r="TTF12" s="41"/>
      <c r="TTG12" s="41"/>
      <c r="TTH12" s="41"/>
      <c r="TTI12" s="41"/>
      <c r="TTJ12" s="41"/>
      <c r="TTK12" s="41"/>
      <c r="TTL12" s="41"/>
      <c r="TTM12" s="41"/>
      <c r="TTN12" s="41"/>
      <c r="TTO12" s="41"/>
      <c r="TTP12" s="41"/>
      <c r="TTQ12" s="41"/>
      <c r="TTR12" s="41"/>
      <c r="TTS12" s="41"/>
      <c r="TTT12" s="41"/>
      <c r="TTU12" s="41"/>
      <c r="TTV12" s="41"/>
      <c r="TTW12" s="41"/>
      <c r="TTX12" s="41"/>
      <c r="TTY12" s="41"/>
      <c r="TTZ12" s="41"/>
      <c r="TUA12" s="41"/>
      <c r="TUB12" s="41"/>
      <c r="TUC12" s="41"/>
      <c r="TUD12" s="41"/>
      <c r="TUE12" s="41"/>
      <c r="TUF12" s="41"/>
      <c r="TUG12" s="41"/>
      <c r="TUH12" s="41"/>
      <c r="TUI12" s="41"/>
      <c r="TUJ12" s="41"/>
      <c r="TUK12" s="41"/>
      <c r="TUL12" s="41"/>
      <c r="TUM12" s="41"/>
      <c r="TUN12" s="41"/>
      <c r="TUO12" s="41"/>
      <c r="TUP12" s="41"/>
      <c r="TUQ12" s="41"/>
      <c r="TUR12" s="41"/>
      <c r="TUS12" s="41"/>
      <c r="TUT12" s="41"/>
      <c r="TUU12" s="41"/>
      <c r="TUV12" s="41"/>
      <c r="TUW12" s="41"/>
      <c r="TUX12" s="41"/>
      <c r="TUY12" s="41"/>
      <c r="TUZ12" s="41"/>
      <c r="TVA12" s="41"/>
      <c r="TVB12" s="41"/>
      <c r="TVC12" s="41"/>
      <c r="TVD12" s="41"/>
      <c r="TVE12" s="41"/>
      <c r="TVF12" s="41"/>
      <c r="TVG12" s="41"/>
      <c r="TVH12" s="41"/>
      <c r="TVI12" s="41"/>
      <c r="TVJ12" s="41"/>
      <c r="TVK12" s="41"/>
      <c r="TVL12" s="41"/>
      <c r="TVM12" s="41"/>
      <c r="TVN12" s="41"/>
      <c r="TVO12" s="41"/>
      <c r="TVP12" s="41"/>
      <c r="TVQ12" s="41"/>
      <c r="TVR12" s="41"/>
      <c r="TVS12" s="41"/>
      <c r="TVT12" s="41"/>
      <c r="TVU12" s="41"/>
      <c r="TVV12" s="41"/>
      <c r="TVW12" s="41"/>
      <c r="TVX12" s="41"/>
      <c r="TVY12" s="41"/>
      <c r="TVZ12" s="41"/>
      <c r="TWA12" s="41"/>
      <c r="TWB12" s="41"/>
      <c r="TWC12" s="41"/>
      <c r="TWD12" s="41"/>
      <c r="TWE12" s="41"/>
      <c r="TWF12" s="41"/>
      <c r="TWG12" s="41"/>
      <c r="TWH12" s="41"/>
      <c r="TWI12" s="41"/>
      <c r="TWJ12" s="41"/>
      <c r="TWK12" s="41"/>
      <c r="TWL12" s="41"/>
      <c r="TWM12" s="41"/>
      <c r="TWN12" s="41"/>
      <c r="TWO12" s="41"/>
      <c r="TWP12" s="41"/>
      <c r="TWQ12" s="41"/>
      <c r="TWR12" s="41"/>
      <c r="TWS12" s="41"/>
      <c r="TWT12" s="41"/>
      <c r="TWU12" s="41"/>
      <c r="TWV12" s="41"/>
      <c r="TWW12" s="41"/>
      <c r="TWX12" s="41"/>
      <c r="TWY12" s="41"/>
      <c r="TWZ12" s="41"/>
      <c r="TXA12" s="41"/>
      <c r="TXB12" s="41"/>
      <c r="TXC12" s="41"/>
      <c r="TXD12" s="41"/>
      <c r="TXE12" s="41"/>
      <c r="TXF12" s="41"/>
      <c r="TXG12" s="41"/>
      <c r="TXH12" s="41"/>
      <c r="TXI12" s="41"/>
      <c r="TXJ12" s="41"/>
      <c r="TXK12" s="41"/>
      <c r="TXL12" s="41"/>
      <c r="TXM12" s="41"/>
      <c r="TXN12" s="41"/>
      <c r="TXO12" s="41"/>
      <c r="TXP12" s="41"/>
      <c r="TXQ12" s="41"/>
      <c r="TXR12" s="41"/>
      <c r="TXS12" s="41"/>
      <c r="TXT12" s="41"/>
      <c r="TXU12" s="41"/>
      <c r="TXV12" s="41"/>
      <c r="TXW12" s="41"/>
      <c r="TXX12" s="41"/>
      <c r="TXY12" s="41"/>
      <c r="TXZ12" s="41"/>
      <c r="TYA12" s="41"/>
      <c r="TYB12" s="41"/>
      <c r="TYC12" s="41"/>
      <c r="TYD12" s="41"/>
      <c r="TYE12" s="41"/>
      <c r="TYF12" s="41"/>
      <c r="TYG12" s="41"/>
      <c r="TYH12" s="41"/>
      <c r="TYI12" s="41"/>
      <c r="TYJ12" s="41"/>
      <c r="TYK12" s="41"/>
      <c r="TYL12" s="41"/>
      <c r="TYM12" s="41"/>
      <c r="TYN12" s="41"/>
      <c r="TYO12" s="41"/>
      <c r="TYP12" s="41"/>
      <c r="TYQ12" s="41"/>
      <c r="TYR12" s="41"/>
      <c r="TYS12" s="41"/>
      <c r="TYT12" s="41"/>
      <c r="TYU12" s="41"/>
      <c r="TYV12" s="41"/>
      <c r="TYW12" s="41"/>
      <c r="TYX12" s="41"/>
      <c r="TYY12" s="41"/>
      <c r="TYZ12" s="41"/>
      <c r="TZA12" s="41"/>
      <c r="TZB12" s="41"/>
      <c r="TZC12" s="41"/>
      <c r="TZD12" s="41"/>
      <c r="TZE12" s="41"/>
      <c r="TZF12" s="41"/>
      <c r="TZG12" s="41"/>
      <c r="TZH12" s="41"/>
      <c r="TZI12" s="41"/>
      <c r="TZJ12" s="41"/>
      <c r="TZK12" s="41"/>
      <c r="TZL12" s="41"/>
      <c r="TZM12" s="41"/>
      <c r="TZN12" s="41"/>
      <c r="TZO12" s="41"/>
      <c r="TZP12" s="41"/>
      <c r="TZQ12" s="41"/>
      <c r="TZR12" s="41"/>
      <c r="TZS12" s="41"/>
      <c r="TZT12" s="41"/>
      <c r="TZU12" s="41"/>
      <c r="TZV12" s="41"/>
      <c r="TZW12" s="41"/>
      <c r="TZX12" s="41"/>
      <c r="TZY12" s="41"/>
      <c r="TZZ12" s="41"/>
      <c r="UAA12" s="41"/>
      <c r="UAB12" s="41"/>
      <c r="UAC12" s="41"/>
      <c r="UAD12" s="41"/>
      <c r="UAE12" s="41"/>
      <c r="UAF12" s="41"/>
      <c r="UAG12" s="41"/>
      <c r="UAH12" s="41"/>
      <c r="UAI12" s="41"/>
      <c r="UAJ12" s="41"/>
      <c r="UAK12" s="41"/>
      <c r="UAL12" s="41"/>
      <c r="UAM12" s="41"/>
      <c r="UAN12" s="41"/>
      <c r="UAO12" s="41"/>
      <c r="UAP12" s="41"/>
      <c r="UAQ12" s="41"/>
      <c r="UAR12" s="41"/>
      <c r="UAS12" s="41"/>
      <c r="UAT12" s="41"/>
      <c r="UAU12" s="41"/>
      <c r="UAV12" s="41"/>
      <c r="UAW12" s="41"/>
      <c r="UAX12" s="41"/>
      <c r="UAY12" s="41"/>
      <c r="UAZ12" s="41"/>
      <c r="UBA12" s="41"/>
      <c r="UBB12" s="41"/>
      <c r="UBC12" s="41"/>
      <c r="UBD12" s="41"/>
      <c r="UBE12" s="41"/>
      <c r="UBF12" s="41"/>
      <c r="UBG12" s="41"/>
      <c r="UBH12" s="41"/>
      <c r="UBI12" s="41"/>
      <c r="UBJ12" s="41"/>
      <c r="UBK12" s="41"/>
      <c r="UBL12" s="41"/>
      <c r="UBM12" s="41"/>
      <c r="UBN12" s="41"/>
      <c r="UBO12" s="41"/>
      <c r="UBP12" s="41"/>
      <c r="UBQ12" s="41"/>
      <c r="UBR12" s="41"/>
      <c r="UBS12" s="41"/>
      <c r="UBT12" s="41"/>
      <c r="UBU12" s="41"/>
      <c r="UBV12" s="41"/>
      <c r="UBW12" s="41"/>
      <c r="UBX12" s="41"/>
      <c r="UBY12" s="41"/>
      <c r="UBZ12" s="41"/>
      <c r="UCA12" s="41"/>
      <c r="UCB12" s="41"/>
      <c r="UCC12" s="41"/>
      <c r="UCD12" s="41"/>
      <c r="UCE12" s="41"/>
      <c r="UCF12" s="41"/>
      <c r="UCG12" s="41"/>
      <c r="UCH12" s="41"/>
      <c r="UCI12" s="41"/>
      <c r="UCJ12" s="41"/>
      <c r="UCK12" s="41"/>
      <c r="UCL12" s="41"/>
      <c r="UCM12" s="41"/>
      <c r="UCN12" s="41"/>
      <c r="UCO12" s="41"/>
      <c r="UCP12" s="41"/>
      <c r="UCQ12" s="41"/>
      <c r="UCR12" s="41"/>
      <c r="UCS12" s="41"/>
      <c r="UCT12" s="41"/>
      <c r="UCU12" s="41"/>
      <c r="UCV12" s="41"/>
      <c r="UCW12" s="41"/>
      <c r="UCX12" s="41"/>
      <c r="UCY12" s="41"/>
      <c r="UCZ12" s="41"/>
      <c r="UDA12" s="41"/>
      <c r="UDB12" s="41"/>
      <c r="UDC12" s="41"/>
      <c r="UDD12" s="41"/>
      <c r="UDE12" s="41"/>
      <c r="UDF12" s="41"/>
      <c r="UDG12" s="41"/>
      <c r="UDH12" s="41"/>
      <c r="UDI12" s="41"/>
      <c r="UDJ12" s="41"/>
      <c r="UDK12" s="41"/>
      <c r="UDL12" s="41"/>
      <c r="UDM12" s="41"/>
      <c r="UDN12" s="41"/>
      <c r="UDO12" s="41"/>
      <c r="UDP12" s="41"/>
      <c r="UDQ12" s="41"/>
      <c r="UDR12" s="41"/>
      <c r="UDS12" s="41"/>
      <c r="UDT12" s="41"/>
      <c r="UDU12" s="41"/>
      <c r="UDV12" s="41"/>
      <c r="UDW12" s="41"/>
      <c r="UDX12" s="41"/>
      <c r="UDY12" s="41"/>
      <c r="UDZ12" s="41"/>
      <c r="UEA12" s="41"/>
      <c r="UEB12" s="41"/>
      <c r="UEC12" s="41"/>
      <c r="UED12" s="41"/>
      <c r="UEE12" s="41"/>
      <c r="UEF12" s="41"/>
      <c r="UEG12" s="41"/>
      <c r="UEH12" s="41"/>
      <c r="UEI12" s="41"/>
      <c r="UEJ12" s="41"/>
      <c r="UEK12" s="41"/>
      <c r="UEL12" s="41"/>
      <c r="UEM12" s="41"/>
      <c r="UEN12" s="41"/>
      <c r="UEO12" s="41"/>
      <c r="UEP12" s="41"/>
      <c r="UEQ12" s="41"/>
      <c r="UER12" s="41"/>
      <c r="UES12" s="41"/>
      <c r="UET12" s="41"/>
      <c r="UEU12" s="41"/>
      <c r="UEV12" s="41"/>
      <c r="UEW12" s="41"/>
      <c r="UEX12" s="41"/>
      <c r="UEY12" s="41"/>
      <c r="UEZ12" s="41"/>
      <c r="UFA12" s="41"/>
      <c r="UFB12" s="41"/>
      <c r="UFC12" s="41"/>
      <c r="UFD12" s="41"/>
      <c r="UFE12" s="41"/>
      <c r="UFF12" s="41"/>
      <c r="UFG12" s="41"/>
      <c r="UFH12" s="41"/>
      <c r="UFI12" s="41"/>
      <c r="UFJ12" s="41"/>
      <c r="UFK12" s="41"/>
      <c r="UFL12" s="41"/>
      <c r="UFM12" s="41"/>
      <c r="UFN12" s="41"/>
      <c r="UFO12" s="41"/>
      <c r="UFP12" s="41"/>
      <c r="UFQ12" s="41"/>
      <c r="UFR12" s="41"/>
      <c r="UFS12" s="41"/>
      <c r="UFT12" s="41"/>
      <c r="UFU12" s="41"/>
      <c r="UFV12" s="41"/>
      <c r="UFW12" s="41"/>
      <c r="UFX12" s="41"/>
      <c r="UFY12" s="41"/>
      <c r="UFZ12" s="41"/>
      <c r="UGA12" s="41"/>
      <c r="UGB12" s="41"/>
      <c r="UGC12" s="41"/>
      <c r="UGD12" s="41"/>
      <c r="UGE12" s="41"/>
      <c r="UGF12" s="41"/>
      <c r="UGG12" s="41"/>
      <c r="UGH12" s="41"/>
      <c r="UGI12" s="41"/>
      <c r="UGJ12" s="41"/>
      <c r="UGK12" s="41"/>
      <c r="UGL12" s="41"/>
      <c r="UGM12" s="41"/>
      <c r="UGN12" s="41"/>
      <c r="UGO12" s="41"/>
      <c r="UGP12" s="41"/>
      <c r="UGQ12" s="41"/>
      <c r="UGR12" s="41"/>
      <c r="UGS12" s="41"/>
      <c r="UGT12" s="41"/>
      <c r="UGU12" s="41"/>
      <c r="UGV12" s="41"/>
      <c r="UGW12" s="41"/>
      <c r="UGX12" s="41"/>
      <c r="UGY12" s="41"/>
      <c r="UGZ12" s="41"/>
      <c r="UHA12" s="41"/>
      <c r="UHB12" s="41"/>
      <c r="UHC12" s="41"/>
      <c r="UHD12" s="41"/>
      <c r="UHE12" s="41"/>
      <c r="UHF12" s="41"/>
      <c r="UHG12" s="41"/>
      <c r="UHH12" s="41"/>
      <c r="UHI12" s="41"/>
      <c r="UHJ12" s="41"/>
      <c r="UHK12" s="41"/>
      <c r="UHL12" s="41"/>
      <c r="UHM12" s="41"/>
      <c r="UHN12" s="41"/>
      <c r="UHO12" s="41"/>
      <c r="UHP12" s="41"/>
      <c r="UHQ12" s="41"/>
      <c r="UHR12" s="41"/>
      <c r="UHS12" s="41"/>
      <c r="UHT12" s="41"/>
      <c r="UHU12" s="41"/>
      <c r="UHV12" s="41"/>
      <c r="UHW12" s="41"/>
      <c r="UHX12" s="41"/>
      <c r="UHY12" s="41"/>
      <c r="UHZ12" s="41"/>
      <c r="UIA12" s="41"/>
      <c r="UIB12" s="41"/>
      <c r="UIC12" s="41"/>
      <c r="UID12" s="41"/>
      <c r="UIE12" s="41"/>
      <c r="UIF12" s="41"/>
      <c r="UIG12" s="41"/>
      <c r="UIH12" s="41"/>
      <c r="UII12" s="41"/>
      <c r="UIJ12" s="41"/>
      <c r="UIK12" s="41"/>
      <c r="UIL12" s="41"/>
      <c r="UIM12" s="41"/>
      <c r="UIN12" s="41"/>
      <c r="UIO12" s="41"/>
      <c r="UIP12" s="41"/>
      <c r="UIQ12" s="41"/>
      <c r="UIR12" s="41"/>
      <c r="UIS12" s="41"/>
      <c r="UIT12" s="41"/>
      <c r="UIU12" s="41"/>
      <c r="UIV12" s="41"/>
      <c r="UIW12" s="41"/>
      <c r="UIX12" s="41"/>
      <c r="UIY12" s="41"/>
      <c r="UIZ12" s="41"/>
      <c r="UJA12" s="41"/>
      <c r="UJB12" s="41"/>
      <c r="UJC12" s="41"/>
      <c r="UJD12" s="41"/>
      <c r="UJE12" s="41"/>
      <c r="UJF12" s="41"/>
      <c r="UJG12" s="41"/>
      <c r="UJH12" s="41"/>
      <c r="UJI12" s="41"/>
      <c r="UJJ12" s="41"/>
      <c r="UJK12" s="41"/>
      <c r="UJL12" s="41"/>
      <c r="UJM12" s="41"/>
      <c r="UJN12" s="41"/>
      <c r="UJO12" s="41"/>
      <c r="UJP12" s="41"/>
      <c r="UJQ12" s="41"/>
      <c r="UJR12" s="41"/>
      <c r="UJS12" s="41"/>
      <c r="UJT12" s="41"/>
      <c r="UJU12" s="41"/>
      <c r="UJV12" s="41"/>
      <c r="UJW12" s="41"/>
      <c r="UJX12" s="41"/>
      <c r="UJY12" s="41"/>
      <c r="UJZ12" s="41"/>
      <c r="UKA12" s="41"/>
      <c r="UKB12" s="41"/>
      <c r="UKC12" s="41"/>
      <c r="UKD12" s="41"/>
      <c r="UKE12" s="41"/>
      <c r="UKF12" s="41"/>
      <c r="UKG12" s="41"/>
      <c r="UKH12" s="41"/>
      <c r="UKI12" s="41"/>
      <c r="UKJ12" s="41"/>
      <c r="UKK12" s="41"/>
      <c r="UKL12" s="41"/>
      <c r="UKM12" s="41"/>
      <c r="UKN12" s="41"/>
      <c r="UKO12" s="41"/>
      <c r="UKP12" s="41"/>
      <c r="UKQ12" s="41"/>
      <c r="UKR12" s="41"/>
      <c r="UKS12" s="41"/>
      <c r="UKT12" s="41"/>
      <c r="UKU12" s="41"/>
      <c r="UKV12" s="41"/>
      <c r="UKW12" s="41"/>
      <c r="UKX12" s="41"/>
      <c r="UKY12" s="41"/>
      <c r="UKZ12" s="41"/>
      <c r="ULA12" s="41"/>
      <c r="ULB12" s="41"/>
      <c r="ULC12" s="41"/>
      <c r="ULD12" s="41"/>
      <c r="ULE12" s="41"/>
      <c r="ULF12" s="41"/>
      <c r="ULG12" s="41"/>
      <c r="ULH12" s="41"/>
      <c r="ULI12" s="41"/>
      <c r="ULJ12" s="41"/>
      <c r="ULK12" s="41"/>
      <c r="ULL12" s="41"/>
      <c r="ULM12" s="41"/>
      <c r="ULN12" s="41"/>
      <c r="ULO12" s="41"/>
      <c r="ULP12" s="41"/>
      <c r="ULQ12" s="41"/>
      <c r="ULR12" s="41"/>
      <c r="ULS12" s="41"/>
      <c r="ULT12" s="41"/>
      <c r="ULU12" s="41"/>
      <c r="ULV12" s="41"/>
      <c r="ULW12" s="41"/>
      <c r="ULX12" s="41"/>
      <c r="ULY12" s="41"/>
      <c r="ULZ12" s="41"/>
      <c r="UMA12" s="41"/>
      <c r="UMB12" s="41"/>
      <c r="UMC12" s="41"/>
      <c r="UMD12" s="41"/>
      <c r="UME12" s="41"/>
      <c r="UMF12" s="41"/>
      <c r="UMG12" s="41"/>
      <c r="UMH12" s="41"/>
      <c r="UMI12" s="41"/>
      <c r="UMJ12" s="41"/>
      <c r="UMK12" s="41"/>
      <c r="UML12" s="41"/>
      <c r="UMM12" s="41"/>
      <c r="UMN12" s="41"/>
      <c r="UMO12" s="41"/>
      <c r="UMP12" s="41"/>
      <c r="UMQ12" s="41"/>
      <c r="UMR12" s="41"/>
      <c r="UMS12" s="41"/>
      <c r="UMT12" s="41"/>
      <c r="UMU12" s="41"/>
      <c r="UMV12" s="41"/>
      <c r="UMW12" s="41"/>
      <c r="UMX12" s="41"/>
      <c r="UMY12" s="41"/>
      <c r="UMZ12" s="41"/>
      <c r="UNA12" s="41"/>
      <c r="UNB12" s="41"/>
      <c r="UNC12" s="41"/>
      <c r="UND12" s="41"/>
      <c r="UNE12" s="41"/>
      <c r="UNF12" s="41"/>
      <c r="UNG12" s="41"/>
      <c r="UNH12" s="41"/>
      <c r="UNI12" s="41"/>
      <c r="UNJ12" s="41"/>
      <c r="UNK12" s="41"/>
      <c r="UNL12" s="41"/>
      <c r="UNM12" s="41"/>
      <c r="UNN12" s="41"/>
      <c r="UNO12" s="41"/>
      <c r="UNP12" s="41"/>
      <c r="UNQ12" s="41"/>
      <c r="UNR12" s="41"/>
      <c r="UNS12" s="41"/>
      <c r="UNT12" s="41"/>
      <c r="UNU12" s="41"/>
      <c r="UNV12" s="41"/>
      <c r="UNW12" s="41"/>
      <c r="UNX12" s="41"/>
      <c r="UNY12" s="41"/>
      <c r="UNZ12" s="41"/>
      <c r="UOA12" s="41"/>
      <c r="UOB12" s="41"/>
      <c r="UOC12" s="41"/>
      <c r="UOD12" s="41"/>
      <c r="UOE12" s="41"/>
      <c r="UOF12" s="41"/>
      <c r="UOG12" s="41"/>
      <c r="UOH12" s="41"/>
      <c r="UOI12" s="41"/>
      <c r="UOJ12" s="41"/>
      <c r="UOK12" s="41"/>
      <c r="UOL12" s="41"/>
      <c r="UOM12" s="41"/>
      <c r="UON12" s="41"/>
      <c r="UOO12" s="41"/>
      <c r="UOP12" s="41"/>
      <c r="UOQ12" s="41"/>
      <c r="UOR12" s="41"/>
      <c r="UOS12" s="41"/>
      <c r="UOT12" s="41"/>
      <c r="UOU12" s="41"/>
      <c r="UOV12" s="41"/>
      <c r="UOW12" s="41"/>
      <c r="UOX12" s="41"/>
      <c r="UOY12" s="41"/>
      <c r="UOZ12" s="41"/>
      <c r="UPA12" s="41"/>
      <c r="UPB12" s="41"/>
      <c r="UPC12" s="41"/>
      <c r="UPD12" s="41"/>
      <c r="UPE12" s="41"/>
      <c r="UPF12" s="41"/>
      <c r="UPG12" s="41"/>
      <c r="UPH12" s="41"/>
      <c r="UPI12" s="41"/>
      <c r="UPJ12" s="41"/>
      <c r="UPK12" s="41"/>
      <c r="UPL12" s="41"/>
      <c r="UPM12" s="41"/>
      <c r="UPN12" s="41"/>
      <c r="UPO12" s="41"/>
      <c r="UPP12" s="41"/>
      <c r="UPQ12" s="41"/>
      <c r="UPR12" s="41"/>
      <c r="UPS12" s="41"/>
      <c r="UPT12" s="41"/>
      <c r="UPU12" s="41"/>
      <c r="UPV12" s="41"/>
      <c r="UPW12" s="41"/>
      <c r="UPX12" s="41"/>
      <c r="UPY12" s="41"/>
      <c r="UPZ12" s="41"/>
      <c r="UQA12" s="41"/>
      <c r="UQB12" s="41"/>
      <c r="UQC12" s="41"/>
      <c r="UQD12" s="41"/>
      <c r="UQE12" s="41"/>
      <c r="UQF12" s="41"/>
      <c r="UQG12" s="41"/>
      <c r="UQH12" s="41"/>
      <c r="UQI12" s="41"/>
      <c r="UQJ12" s="41"/>
      <c r="UQK12" s="41"/>
      <c r="UQL12" s="41"/>
      <c r="UQM12" s="41"/>
      <c r="UQN12" s="41"/>
      <c r="UQO12" s="41"/>
      <c r="UQP12" s="41"/>
      <c r="UQQ12" s="41"/>
      <c r="UQR12" s="41"/>
      <c r="UQS12" s="41"/>
      <c r="UQT12" s="41"/>
      <c r="UQU12" s="41"/>
      <c r="UQV12" s="41"/>
      <c r="UQW12" s="41"/>
      <c r="UQX12" s="41"/>
      <c r="UQY12" s="41"/>
      <c r="UQZ12" s="41"/>
      <c r="URA12" s="41"/>
      <c r="URB12" s="41"/>
      <c r="URC12" s="41"/>
      <c r="URD12" s="41"/>
      <c r="URE12" s="41"/>
      <c r="URF12" s="41"/>
      <c r="URG12" s="41"/>
      <c r="URH12" s="41"/>
      <c r="URI12" s="41"/>
      <c r="URJ12" s="41"/>
      <c r="URK12" s="41"/>
      <c r="URL12" s="41"/>
      <c r="URM12" s="41"/>
      <c r="URN12" s="41"/>
      <c r="URO12" s="41"/>
      <c r="URP12" s="41"/>
      <c r="URQ12" s="41"/>
      <c r="URR12" s="41"/>
      <c r="URS12" s="41"/>
      <c r="URT12" s="41"/>
      <c r="URU12" s="41"/>
      <c r="URV12" s="41"/>
      <c r="URW12" s="41"/>
      <c r="URX12" s="41"/>
      <c r="URY12" s="41"/>
      <c r="URZ12" s="41"/>
      <c r="USA12" s="41"/>
      <c r="USB12" s="41"/>
      <c r="USC12" s="41"/>
      <c r="USD12" s="41"/>
      <c r="USE12" s="41"/>
      <c r="USF12" s="41"/>
      <c r="USG12" s="41"/>
      <c r="USH12" s="41"/>
      <c r="USI12" s="41"/>
      <c r="USJ12" s="41"/>
      <c r="USK12" s="41"/>
      <c r="USL12" s="41"/>
      <c r="USM12" s="41"/>
      <c r="USN12" s="41"/>
      <c r="USO12" s="41"/>
      <c r="USP12" s="41"/>
      <c r="USQ12" s="41"/>
      <c r="USR12" s="41"/>
      <c r="USS12" s="41"/>
      <c r="UST12" s="41"/>
      <c r="USU12" s="41"/>
      <c r="USV12" s="41"/>
      <c r="USW12" s="41"/>
      <c r="USX12" s="41"/>
      <c r="USY12" s="41"/>
      <c r="USZ12" s="41"/>
      <c r="UTA12" s="41"/>
      <c r="UTB12" s="41"/>
      <c r="UTC12" s="41"/>
      <c r="UTD12" s="41"/>
      <c r="UTE12" s="41"/>
      <c r="UTF12" s="41"/>
      <c r="UTG12" s="41"/>
      <c r="UTH12" s="41"/>
      <c r="UTI12" s="41"/>
      <c r="UTJ12" s="41"/>
      <c r="UTK12" s="41"/>
      <c r="UTL12" s="41"/>
      <c r="UTM12" s="41"/>
      <c r="UTN12" s="41"/>
      <c r="UTO12" s="41"/>
      <c r="UTP12" s="41"/>
      <c r="UTQ12" s="41"/>
      <c r="UTR12" s="41"/>
      <c r="UTS12" s="41"/>
      <c r="UTT12" s="41"/>
      <c r="UTU12" s="41"/>
      <c r="UTV12" s="41"/>
      <c r="UTW12" s="41"/>
      <c r="UTX12" s="41"/>
      <c r="UTY12" s="41"/>
      <c r="UTZ12" s="41"/>
      <c r="UUA12" s="41"/>
      <c r="UUB12" s="41"/>
      <c r="UUC12" s="41"/>
      <c r="UUD12" s="41"/>
      <c r="UUE12" s="41"/>
      <c r="UUF12" s="41"/>
      <c r="UUG12" s="41"/>
      <c r="UUH12" s="41"/>
      <c r="UUI12" s="41"/>
      <c r="UUJ12" s="41"/>
      <c r="UUK12" s="41"/>
      <c r="UUL12" s="41"/>
      <c r="UUM12" s="41"/>
      <c r="UUN12" s="41"/>
      <c r="UUO12" s="41"/>
      <c r="UUP12" s="41"/>
      <c r="UUQ12" s="41"/>
      <c r="UUR12" s="41"/>
      <c r="UUS12" s="41"/>
      <c r="UUT12" s="41"/>
      <c r="UUU12" s="41"/>
      <c r="UUV12" s="41"/>
      <c r="UUW12" s="41"/>
      <c r="UUX12" s="41"/>
      <c r="UUY12" s="41"/>
      <c r="UUZ12" s="41"/>
      <c r="UVA12" s="41"/>
      <c r="UVB12" s="41"/>
      <c r="UVC12" s="41"/>
      <c r="UVD12" s="41"/>
      <c r="UVE12" s="41"/>
      <c r="UVF12" s="41"/>
      <c r="UVG12" s="41"/>
      <c r="UVH12" s="41"/>
      <c r="UVI12" s="41"/>
      <c r="UVJ12" s="41"/>
      <c r="UVK12" s="41"/>
      <c r="UVL12" s="41"/>
      <c r="UVM12" s="41"/>
      <c r="UVN12" s="41"/>
      <c r="UVO12" s="41"/>
      <c r="UVP12" s="41"/>
      <c r="UVQ12" s="41"/>
      <c r="UVR12" s="41"/>
      <c r="UVS12" s="41"/>
      <c r="UVT12" s="41"/>
      <c r="UVU12" s="41"/>
      <c r="UVV12" s="41"/>
      <c r="UVW12" s="41"/>
      <c r="UVX12" s="41"/>
      <c r="UVY12" s="41"/>
      <c r="UVZ12" s="41"/>
      <c r="UWA12" s="41"/>
      <c r="UWB12" s="41"/>
      <c r="UWC12" s="41"/>
      <c r="UWD12" s="41"/>
      <c r="UWE12" s="41"/>
      <c r="UWF12" s="41"/>
      <c r="UWG12" s="41"/>
      <c r="UWH12" s="41"/>
      <c r="UWI12" s="41"/>
      <c r="UWJ12" s="41"/>
      <c r="UWK12" s="41"/>
      <c r="UWL12" s="41"/>
      <c r="UWM12" s="41"/>
      <c r="UWN12" s="41"/>
      <c r="UWO12" s="41"/>
      <c r="UWP12" s="41"/>
      <c r="UWQ12" s="41"/>
      <c r="UWR12" s="41"/>
      <c r="UWS12" s="41"/>
      <c r="UWT12" s="41"/>
      <c r="UWU12" s="41"/>
      <c r="UWV12" s="41"/>
      <c r="UWW12" s="41"/>
      <c r="UWX12" s="41"/>
      <c r="UWY12" s="41"/>
      <c r="UWZ12" s="41"/>
      <c r="UXA12" s="41"/>
      <c r="UXB12" s="41"/>
      <c r="UXC12" s="41"/>
      <c r="UXD12" s="41"/>
      <c r="UXE12" s="41"/>
      <c r="UXF12" s="41"/>
      <c r="UXG12" s="41"/>
      <c r="UXH12" s="41"/>
      <c r="UXI12" s="41"/>
      <c r="UXJ12" s="41"/>
      <c r="UXK12" s="41"/>
      <c r="UXL12" s="41"/>
      <c r="UXM12" s="41"/>
      <c r="UXN12" s="41"/>
      <c r="UXO12" s="41"/>
      <c r="UXP12" s="41"/>
      <c r="UXQ12" s="41"/>
      <c r="UXR12" s="41"/>
      <c r="UXS12" s="41"/>
      <c r="UXT12" s="41"/>
      <c r="UXU12" s="41"/>
      <c r="UXV12" s="41"/>
      <c r="UXW12" s="41"/>
      <c r="UXX12" s="41"/>
      <c r="UXY12" s="41"/>
      <c r="UXZ12" s="41"/>
      <c r="UYA12" s="41"/>
      <c r="UYB12" s="41"/>
      <c r="UYC12" s="41"/>
      <c r="UYD12" s="41"/>
      <c r="UYE12" s="41"/>
      <c r="UYF12" s="41"/>
      <c r="UYG12" s="41"/>
      <c r="UYH12" s="41"/>
      <c r="UYI12" s="41"/>
      <c r="UYJ12" s="41"/>
      <c r="UYK12" s="41"/>
      <c r="UYL12" s="41"/>
      <c r="UYM12" s="41"/>
      <c r="UYN12" s="41"/>
      <c r="UYO12" s="41"/>
      <c r="UYP12" s="41"/>
      <c r="UYQ12" s="41"/>
      <c r="UYR12" s="41"/>
      <c r="UYS12" s="41"/>
      <c r="UYT12" s="41"/>
      <c r="UYU12" s="41"/>
      <c r="UYV12" s="41"/>
      <c r="UYW12" s="41"/>
      <c r="UYX12" s="41"/>
      <c r="UYY12" s="41"/>
      <c r="UYZ12" s="41"/>
      <c r="UZA12" s="41"/>
      <c r="UZB12" s="41"/>
      <c r="UZC12" s="41"/>
      <c r="UZD12" s="41"/>
      <c r="UZE12" s="41"/>
      <c r="UZF12" s="41"/>
      <c r="UZG12" s="41"/>
      <c r="UZH12" s="41"/>
      <c r="UZI12" s="41"/>
      <c r="UZJ12" s="41"/>
      <c r="UZK12" s="41"/>
      <c r="UZL12" s="41"/>
      <c r="UZM12" s="41"/>
      <c r="UZN12" s="41"/>
      <c r="UZO12" s="41"/>
      <c r="UZP12" s="41"/>
      <c r="UZQ12" s="41"/>
      <c r="UZR12" s="41"/>
      <c r="UZS12" s="41"/>
      <c r="UZT12" s="41"/>
      <c r="UZU12" s="41"/>
      <c r="UZV12" s="41"/>
      <c r="UZW12" s="41"/>
      <c r="UZX12" s="41"/>
      <c r="UZY12" s="41"/>
      <c r="UZZ12" s="41"/>
      <c r="VAA12" s="41"/>
      <c r="VAB12" s="41"/>
      <c r="VAC12" s="41"/>
      <c r="VAD12" s="41"/>
      <c r="VAE12" s="41"/>
      <c r="VAF12" s="41"/>
      <c r="VAG12" s="41"/>
      <c r="VAH12" s="41"/>
      <c r="VAI12" s="41"/>
      <c r="VAJ12" s="41"/>
      <c r="VAK12" s="41"/>
      <c r="VAL12" s="41"/>
      <c r="VAM12" s="41"/>
      <c r="VAN12" s="41"/>
      <c r="VAO12" s="41"/>
      <c r="VAP12" s="41"/>
      <c r="VAQ12" s="41"/>
      <c r="VAR12" s="41"/>
      <c r="VAS12" s="41"/>
      <c r="VAT12" s="41"/>
      <c r="VAU12" s="41"/>
      <c r="VAV12" s="41"/>
      <c r="VAW12" s="41"/>
      <c r="VAX12" s="41"/>
      <c r="VAY12" s="41"/>
      <c r="VAZ12" s="41"/>
      <c r="VBA12" s="41"/>
      <c r="VBB12" s="41"/>
      <c r="VBC12" s="41"/>
      <c r="VBD12" s="41"/>
      <c r="VBE12" s="41"/>
      <c r="VBF12" s="41"/>
      <c r="VBG12" s="41"/>
      <c r="VBH12" s="41"/>
      <c r="VBI12" s="41"/>
      <c r="VBJ12" s="41"/>
      <c r="VBK12" s="41"/>
      <c r="VBL12" s="41"/>
      <c r="VBM12" s="41"/>
      <c r="VBN12" s="41"/>
      <c r="VBO12" s="41"/>
      <c r="VBP12" s="41"/>
      <c r="VBQ12" s="41"/>
      <c r="VBR12" s="41"/>
      <c r="VBS12" s="41"/>
      <c r="VBT12" s="41"/>
      <c r="VBU12" s="41"/>
      <c r="VBV12" s="41"/>
      <c r="VBW12" s="41"/>
      <c r="VBX12" s="41"/>
      <c r="VBY12" s="41"/>
      <c r="VBZ12" s="41"/>
      <c r="VCA12" s="41"/>
      <c r="VCB12" s="41"/>
      <c r="VCC12" s="41"/>
      <c r="VCD12" s="41"/>
      <c r="VCE12" s="41"/>
      <c r="VCF12" s="41"/>
      <c r="VCG12" s="41"/>
      <c r="VCH12" s="41"/>
      <c r="VCI12" s="41"/>
      <c r="VCJ12" s="41"/>
      <c r="VCK12" s="41"/>
      <c r="VCL12" s="41"/>
      <c r="VCM12" s="41"/>
      <c r="VCN12" s="41"/>
      <c r="VCO12" s="41"/>
      <c r="VCP12" s="41"/>
      <c r="VCQ12" s="41"/>
      <c r="VCR12" s="41"/>
      <c r="VCS12" s="41"/>
      <c r="VCT12" s="41"/>
      <c r="VCU12" s="41"/>
      <c r="VCV12" s="41"/>
      <c r="VCW12" s="41"/>
      <c r="VCX12" s="41"/>
      <c r="VCY12" s="41"/>
      <c r="VCZ12" s="41"/>
      <c r="VDA12" s="41"/>
      <c r="VDB12" s="41"/>
      <c r="VDC12" s="41"/>
      <c r="VDD12" s="41"/>
      <c r="VDE12" s="41"/>
      <c r="VDF12" s="41"/>
      <c r="VDG12" s="41"/>
      <c r="VDH12" s="41"/>
      <c r="VDI12" s="41"/>
      <c r="VDJ12" s="41"/>
      <c r="VDK12" s="41"/>
      <c r="VDL12" s="41"/>
      <c r="VDM12" s="41"/>
      <c r="VDN12" s="41"/>
      <c r="VDO12" s="41"/>
      <c r="VDP12" s="41"/>
      <c r="VDQ12" s="41"/>
      <c r="VDR12" s="41"/>
      <c r="VDS12" s="41"/>
      <c r="VDT12" s="41"/>
      <c r="VDU12" s="41"/>
      <c r="VDV12" s="41"/>
      <c r="VDW12" s="41"/>
      <c r="VDX12" s="41"/>
      <c r="VDY12" s="41"/>
      <c r="VDZ12" s="41"/>
      <c r="VEA12" s="41"/>
      <c r="VEB12" s="41"/>
      <c r="VEC12" s="41"/>
      <c r="VED12" s="41"/>
      <c r="VEE12" s="41"/>
      <c r="VEF12" s="41"/>
      <c r="VEG12" s="41"/>
      <c r="VEH12" s="41"/>
      <c r="VEI12" s="41"/>
      <c r="VEJ12" s="41"/>
      <c r="VEK12" s="41"/>
      <c r="VEL12" s="41"/>
      <c r="VEM12" s="41"/>
      <c r="VEN12" s="41"/>
      <c r="VEO12" s="41"/>
      <c r="VEP12" s="41"/>
      <c r="VEQ12" s="41"/>
      <c r="VER12" s="41"/>
      <c r="VES12" s="41"/>
      <c r="VET12" s="41"/>
      <c r="VEU12" s="41"/>
      <c r="VEV12" s="41"/>
      <c r="VEW12" s="41"/>
      <c r="VEX12" s="41"/>
      <c r="VEY12" s="41"/>
      <c r="VEZ12" s="41"/>
      <c r="VFA12" s="41"/>
      <c r="VFB12" s="41"/>
      <c r="VFC12" s="41"/>
      <c r="VFD12" s="41"/>
      <c r="VFE12" s="41"/>
      <c r="VFF12" s="41"/>
      <c r="VFG12" s="41"/>
      <c r="VFH12" s="41"/>
      <c r="VFI12" s="41"/>
      <c r="VFJ12" s="41"/>
      <c r="VFK12" s="41"/>
      <c r="VFL12" s="41"/>
      <c r="VFM12" s="41"/>
      <c r="VFN12" s="41"/>
      <c r="VFO12" s="41"/>
      <c r="VFP12" s="41"/>
      <c r="VFQ12" s="41"/>
      <c r="VFR12" s="41"/>
      <c r="VFS12" s="41"/>
      <c r="VFT12" s="41"/>
      <c r="VFU12" s="41"/>
      <c r="VFV12" s="41"/>
      <c r="VFW12" s="41"/>
      <c r="VFX12" s="41"/>
      <c r="VFY12" s="41"/>
      <c r="VFZ12" s="41"/>
      <c r="VGA12" s="41"/>
      <c r="VGB12" s="41"/>
      <c r="VGC12" s="41"/>
      <c r="VGD12" s="41"/>
      <c r="VGE12" s="41"/>
      <c r="VGF12" s="41"/>
      <c r="VGG12" s="41"/>
      <c r="VGH12" s="41"/>
      <c r="VGI12" s="41"/>
      <c r="VGJ12" s="41"/>
      <c r="VGK12" s="41"/>
      <c r="VGL12" s="41"/>
      <c r="VGM12" s="41"/>
      <c r="VGN12" s="41"/>
      <c r="VGO12" s="41"/>
      <c r="VGP12" s="41"/>
      <c r="VGQ12" s="41"/>
      <c r="VGR12" s="41"/>
      <c r="VGS12" s="41"/>
      <c r="VGT12" s="41"/>
      <c r="VGU12" s="41"/>
      <c r="VGV12" s="41"/>
      <c r="VGW12" s="41"/>
      <c r="VGX12" s="41"/>
      <c r="VGY12" s="41"/>
      <c r="VGZ12" s="41"/>
      <c r="VHA12" s="41"/>
      <c r="VHB12" s="41"/>
      <c r="VHC12" s="41"/>
      <c r="VHD12" s="41"/>
      <c r="VHE12" s="41"/>
      <c r="VHF12" s="41"/>
      <c r="VHG12" s="41"/>
      <c r="VHH12" s="41"/>
      <c r="VHI12" s="41"/>
      <c r="VHJ12" s="41"/>
      <c r="VHK12" s="41"/>
      <c r="VHL12" s="41"/>
      <c r="VHM12" s="41"/>
      <c r="VHN12" s="41"/>
      <c r="VHO12" s="41"/>
      <c r="VHP12" s="41"/>
      <c r="VHQ12" s="41"/>
      <c r="VHR12" s="41"/>
      <c r="VHS12" s="41"/>
      <c r="VHT12" s="41"/>
      <c r="VHU12" s="41"/>
      <c r="VHV12" s="41"/>
      <c r="VHW12" s="41"/>
      <c r="VHX12" s="41"/>
      <c r="VHY12" s="41"/>
      <c r="VHZ12" s="41"/>
      <c r="VIA12" s="41"/>
      <c r="VIB12" s="41"/>
      <c r="VIC12" s="41"/>
      <c r="VID12" s="41"/>
      <c r="VIE12" s="41"/>
      <c r="VIF12" s="41"/>
      <c r="VIG12" s="41"/>
      <c r="VIH12" s="41"/>
      <c r="VII12" s="41"/>
      <c r="VIJ12" s="41"/>
      <c r="VIK12" s="41"/>
      <c r="VIL12" s="41"/>
      <c r="VIM12" s="41"/>
      <c r="VIN12" s="41"/>
      <c r="VIO12" s="41"/>
      <c r="VIP12" s="41"/>
      <c r="VIQ12" s="41"/>
      <c r="VIR12" s="41"/>
      <c r="VIS12" s="41"/>
      <c r="VIT12" s="41"/>
      <c r="VIU12" s="41"/>
      <c r="VIV12" s="41"/>
      <c r="VIW12" s="41"/>
      <c r="VIX12" s="41"/>
      <c r="VIY12" s="41"/>
      <c r="VIZ12" s="41"/>
      <c r="VJA12" s="41"/>
      <c r="VJB12" s="41"/>
      <c r="VJC12" s="41"/>
      <c r="VJD12" s="41"/>
      <c r="VJE12" s="41"/>
      <c r="VJF12" s="41"/>
      <c r="VJG12" s="41"/>
      <c r="VJH12" s="41"/>
      <c r="VJI12" s="41"/>
      <c r="VJJ12" s="41"/>
      <c r="VJK12" s="41"/>
      <c r="VJL12" s="41"/>
      <c r="VJM12" s="41"/>
      <c r="VJN12" s="41"/>
      <c r="VJO12" s="41"/>
      <c r="VJP12" s="41"/>
      <c r="VJQ12" s="41"/>
      <c r="VJR12" s="41"/>
      <c r="VJS12" s="41"/>
      <c r="VJT12" s="41"/>
      <c r="VJU12" s="41"/>
      <c r="VJV12" s="41"/>
      <c r="VJW12" s="41"/>
      <c r="VJX12" s="41"/>
      <c r="VJY12" s="41"/>
      <c r="VJZ12" s="41"/>
      <c r="VKA12" s="41"/>
      <c r="VKB12" s="41"/>
      <c r="VKC12" s="41"/>
      <c r="VKD12" s="41"/>
      <c r="VKE12" s="41"/>
      <c r="VKF12" s="41"/>
      <c r="VKG12" s="41"/>
      <c r="VKH12" s="41"/>
      <c r="VKI12" s="41"/>
      <c r="VKJ12" s="41"/>
      <c r="VKK12" s="41"/>
      <c r="VKL12" s="41"/>
      <c r="VKM12" s="41"/>
      <c r="VKN12" s="41"/>
      <c r="VKO12" s="41"/>
      <c r="VKP12" s="41"/>
      <c r="VKQ12" s="41"/>
      <c r="VKR12" s="41"/>
      <c r="VKS12" s="41"/>
      <c r="VKT12" s="41"/>
      <c r="VKU12" s="41"/>
      <c r="VKV12" s="41"/>
      <c r="VKW12" s="41"/>
      <c r="VKX12" s="41"/>
      <c r="VKY12" s="41"/>
      <c r="VKZ12" s="41"/>
      <c r="VLA12" s="41"/>
      <c r="VLB12" s="41"/>
      <c r="VLC12" s="41"/>
      <c r="VLD12" s="41"/>
      <c r="VLE12" s="41"/>
      <c r="VLF12" s="41"/>
      <c r="VLG12" s="41"/>
      <c r="VLH12" s="41"/>
      <c r="VLI12" s="41"/>
      <c r="VLJ12" s="41"/>
      <c r="VLK12" s="41"/>
      <c r="VLL12" s="41"/>
      <c r="VLM12" s="41"/>
      <c r="VLN12" s="41"/>
      <c r="VLO12" s="41"/>
      <c r="VLP12" s="41"/>
      <c r="VLQ12" s="41"/>
      <c r="VLR12" s="41"/>
      <c r="VLS12" s="41"/>
      <c r="VLT12" s="41"/>
      <c r="VLU12" s="41"/>
      <c r="VLV12" s="41"/>
      <c r="VLW12" s="41"/>
      <c r="VLX12" s="41"/>
      <c r="VLY12" s="41"/>
      <c r="VLZ12" s="41"/>
      <c r="VMA12" s="41"/>
      <c r="VMB12" s="41"/>
      <c r="VMC12" s="41"/>
      <c r="VMD12" s="41"/>
      <c r="VME12" s="41"/>
      <c r="VMF12" s="41"/>
      <c r="VMG12" s="41"/>
      <c r="VMH12" s="41"/>
      <c r="VMI12" s="41"/>
      <c r="VMJ12" s="41"/>
      <c r="VMK12" s="41"/>
      <c r="VML12" s="41"/>
      <c r="VMM12" s="41"/>
      <c r="VMN12" s="41"/>
      <c r="VMO12" s="41"/>
      <c r="VMP12" s="41"/>
      <c r="VMQ12" s="41"/>
      <c r="VMR12" s="41"/>
      <c r="VMS12" s="41"/>
      <c r="VMT12" s="41"/>
      <c r="VMU12" s="41"/>
      <c r="VMV12" s="41"/>
      <c r="VMW12" s="41"/>
      <c r="VMX12" s="41"/>
      <c r="VMY12" s="41"/>
      <c r="VMZ12" s="41"/>
      <c r="VNA12" s="41"/>
      <c r="VNB12" s="41"/>
      <c r="VNC12" s="41"/>
      <c r="VND12" s="41"/>
      <c r="VNE12" s="41"/>
      <c r="VNF12" s="41"/>
      <c r="VNG12" s="41"/>
      <c r="VNH12" s="41"/>
      <c r="VNI12" s="41"/>
      <c r="VNJ12" s="41"/>
      <c r="VNK12" s="41"/>
      <c r="VNL12" s="41"/>
      <c r="VNM12" s="41"/>
      <c r="VNN12" s="41"/>
      <c r="VNO12" s="41"/>
      <c r="VNP12" s="41"/>
      <c r="VNQ12" s="41"/>
      <c r="VNR12" s="41"/>
      <c r="VNS12" s="41"/>
      <c r="VNT12" s="41"/>
      <c r="VNU12" s="41"/>
      <c r="VNV12" s="41"/>
      <c r="VNW12" s="41"/>
      <c r="VNX12" s="41"/>
      <c r="VNY12" s="41"/>
      <c r="VNZ12" s="41"/>
      <c r="VOA12" s="41"/>
      <c r="VOB12" s="41"/>
      <c r="VOC12" s="41"/>
      <c r="VOD12" s="41"/>
      <c r="VOE12" s="41"/>
      <c r="VOF12" s="41"/>
      <c r="VOG12" s="41"/>
      <c r="VOH12" s="41"/>
      <c r="VOI12" s="41"/>
      <c r="VOJ12" s="41"/>
      <c r="VOK12" s="41"/>
      <c r="VOL12" s="41"/>
      <c r="VOM12" s="41"/>
      <c r="VON12" s="41"/>
      <c r="VOO12" s="41"/>
      <c r="VOP12" s="41"/>
      <c r="VOQ12" s="41"/>
      <c r="VOR12" s="41"/>
      <c r="VOS12" s="41"/>
      <c r="VOT12" s="41"/>
      <c r="VOU12" s="41"/>
      <c r="VOV12" s="41"/>
      <c r="VOW12" s="41"/>
      <c r="VOX12" s="41"/>
      <c r="VOY12" s="41"/>
      <c r="VOZ12" s="41"/>
      <c r="VPA12" s="41"/>
      <c r="VPB12" s="41"/>
      <c r="VPC12" s="41"/>
      <c r="VPD12" s="41"/>
      <c r="VPE12" s="41"/>
      <c r="VPF12" s="41"/>
      <c r="VPG12" s="41"/>
      <c r="VPH12" s="41"/>
      <c r="VPI12" s="41"/>
      <c r="VPJ12" s="41"/>
      <c r="VPK12" s="41"/>
      <c r="VPL12" s="41"/>
      <c r="VPM12" s="41"/>
      <c r="VPN12" s="41"/>
      <c r="VPO12" s="41"/>
      <c r="VPP12" s="41"/>
      <c r="VPQ12" s="41"/>
      <c r="VPR12" s="41"/>
      <c r="VPS12" s="41"/>
      <c r="VPT12" s="41"/>
      <c r="VPU12" s="41"/>
      <c r="VPV12" s="41"/>
      <c r="VPW12" s="41"/>
      <c r="VPX12" s="41"/>
      <c r="VPY12" s="41"/>
      <c r="VPZ12" s="41"/>
      <c r="VQA12" s="41"/>
      <c r="VQB12" s="41"/>
      <c r="VQC12" s="41"/>
      <c r="VQD12" s="41"/>
      <c r="VQE12" s="41"/>
      <c r="VQF12" s="41"/>
      <c r="VQG12" s="41"/>
      <c r="VQH12" s="41"/>
      <c r="VQI12" s="41"/>
      <c r="VQJ12" s="41"/>
      <c r="VQK12" s="41"/>
      <c r="VQL12" s="41"/>
      <c r="VQM12" s="41"/>
      <c r="VQN12" s="41"/>
      <c r="VQO12" s="41"/>
      <c r="VQP12" s="41"/>
      <c r="VQQ12" s="41"/>
      <c r="VQR12" s="41"/>
      <c r="VQS12" s="41"/>
      <c r="VQT12" s="41"/>
      <c r="VQU12" s="41"/>
      <c r="VQV12" s="41"/>
      <c r="VQW12" s="41"/>
      <c r="VQX12" s="41"/>
      <c r="VQY12" s="41"/>
      <c r="VQZ12" s="41"/>
      <c r="VRA12" s="41"/>
      <c r="VRB12" s="41"/>
      <c r="VRC12" s="41"/>
      <c r="VRD12" s="41"/>
      <c r="VRE12" s="41"/>
      <c r="VRF12" s="41"/>
      <c r="VRG12" s="41"/>
      <c r="VRH12" s="41"/>
      <c r="VRI12" s="41"/>
      <c r="VRJ12" s="41"/>
      <c r="VRK12" s="41"/>
      <c r="VRL12" s="41"/>
      <c r="VRM12" s="41"/>
      <c r="VRN12" s="41"/>
      <c r="VRO12" s="41"/>
      <c r="VRP12" s="41"/>
      <c r="VRQ12" s="41"/>
      <c r="VRR12" s="41"/>
      <c r="VRS12" s="41"/>
      <c r="VRT12" s="41"/>
      <c r="VRU12" s="41"/>
      <c r="VRV12" s="41"/>
      <c r="VRW12" s="41"/>
      <c r="VRX12" s="41"/>
      <c r="VRY12" s="41"/>
      <c r="VRZ12" s="41"/>
      <c r="VSA12" s="41"/>
      <c r="VSB12" s="41"/>
      <c r="VSC12" s="41"/>
      <c r="VSD12" s="41"/>
      <c r="VSE12" s="41"/>
      <c r="VSF12" s="41"/>
      <c r="VSG12" s="41"/>
      <c r="VSH12" s="41"/>
      <c r="VSI12" s="41"/>
      <c r="VSJ12" s="41"/>
      <c r="VSK12" s="41"/>
      <c r="VSL12" s="41"/>
      <c r="VSM12" s="41"/>
      <c r="VSN12" s="41"/>
      <c r="VSO12" s="41"/>
      <c r="VSP12" s="41"/>
      <c r="VSQ12" s="41"/>
      <c r="VSR12" s="41"/>
      <c r="VSS12" s="41"/>
      <c r="VST12" s="41"/>
      <c r="VSU12" s="41"/>
      <c r="VSV12" s="41"/>
      <c r="VSW12" s="41"/>
      <c r="VSX12" s="41"/>
      <c r="VSY12" s="41"/>
      <c r="VSZ12" s="41"/>
      <c r="VTA12" s="41"/>
      <c r="VTB12" s="41"/>
      <c r="VTC12" s="41"/>
      <c r="VTD12" s="41"/>
      <c r="VTE12" s="41"/>
      <c r="VTF12" s="41"/>
      <c r="VTG12" s="41"/>
      <c r="VTH12" s="41"/>
      <c r="VTI12" s="41"/>
      <c r="VTJ12" s="41"/>
      <c r="VTK12" s="41"/>
      <c r="VTL12" s="41"/>
      <c r="VTM12" s="41"/>
      <c r="VTN12" s="41"/>
      <c r="VTO12" s="41"/>
      <c r="VTP12" s="41"/>
      <c r="VTQ12" s="41"/>
      <c r="VTR12" s="41"/>
      <c r="VTS12" s="41"/>
      <c r="VTT12" s="41"/>
      <c r="VTU12" s="41"/>
      <c r="VTV12" s="41"/>
      <c r="VTW12" s="41"/>
      <c r="VTX12" s="41"/>
      <c r="VTY12" s="41"/>
      <c r="VTZ12" s="41"/>
      <c r="VUA12" s="41"/>
      <c r="VUB12" s="41"/>
      <c r="VUC12" s="41"/>
      <c r="VUD12" s="41"/>
      <c r="VUE12" s="41"/>
      <c r="VUF12" s="41"/>
      <c r="VUG12" s="41"/>
      <c r="VUH12" s="41"/>
      <c r="VUI12" s="41"/>
      <c r="VUJ12" s="41"/>
      <c r="VUK12" s="41"/>
      <c r="VUL12" s="41"/>
      <c r="VUM12" s="41"/>
      <c r="VUN12" s="41"/>
      <c r="VUO12" s="41"/>
      <c r="VUP12" s="41"/>
      <c r="VUQ12" s="41"/>
      <c r="VUR12" s="41"/>
      <c r="VUS12" s="41"/>
      <c r="VUT12" s="41"/>
      <c r="VUU12" s="41"/>
      <c r="VUV12" s="41"/>
      <c r="VUW12" s="41"/>
      <c r="VUX12" s="41"/>
      <c r="VUY12" s="41"/>
      <c r="VUZ12" s="41"/>
      <c r="VVA12" s="41"/>
      <c r="VVB12" s="41"/>
      <c r="VVC12" s="41"/>
      <c r="VVD12" s="41"/>
      <c r="VVE12" s="41"/>
      <c r="VVF12" s="41"/>
      <c r="VVG12" s="41"/>
      <c r="VVH12" s="41"/>
      <c r="VVI12" s="41"/>
      <c r="VVJ12" s="41"/>
      <c r="VVK12" s="41"/>
      <c r="VVL12" s="41"/>
      <c r="VVM12" s="41"/>
      <c r="VVN12" s="41"/>
      <c r="VVO12" s="41"/>
      <c r="VVP12" s="41"/>
      <c r="VVQ12" s="41"/>
      <c r="VVR12" s="41"/>
      <c r="VVS12" s="41"/>
      <c r="VVT12" s="41"/>
      <c r="VVU12" s="41"/>
      <c r="VVV12" s="41"/>
      <c r="VVW12" s="41"/>
      <c r="VVX12" s="41"/>
      <c r="VVY12" s="41"/>
      <c r="VVZ12" s="41"/>
      <c r="VWA12" s="41"/>
      <c r="VWB12" s="41"/>
      <c r="VWC12" s="41"/>
      <c r="VWD12" s="41"/>
      <c r="VWE12" s="41"/>
      <c r="VWF12" s="41"/>
      <c r="VWG12" s="41"/>
      <c r="VWH12" s="41"/>
      <c r="VWI12" s="41"/>
      <c r="VWJ12" s="41"/>
      <c r="VWK12" s="41"/>
      <c r="VWL12" s="41"/>
      <c r="VWM12" s="41"/>
      <c r="VWN12" s="41"/>
      <c r="VWO12" s="41"/>
      <c r="VWP12" s="41"/>
      <c r="VWQ12" s="41"/>
      <c r="VWR12" s="41"/>
      <c r="VWS12" s="41"/>
      <c r="VWT12" s="41"/>
      <c r="VWU12" s="41"/>
      <c r="VWV12" s="41"/>
      <c r="VWW12" s="41"/>
      <c r="VWX12" s="41"/>
      <c r="VWY12" s="41"/>
      <c r="VWZ12" s="41"/>
      <c r="VXA12" s="41"/>
      <c r="VXB12" s="41"/>
      <c r="VXC12" s="41"/>
      <c r="VXD12" s="41"/>
      <c r="VXE12" s="41"/>
      <c r="VXF12" s="41"/>
      <c r="VXG12" s="41"/>
      <c r="VXH12" s="41"/>
      <c r="VXI12" s="41"/>
      <c r="VXJ12" s="41"/>
      <c r="VXK12" s="41"/>
      <c r="VXL12" s="41"/>
      <c r="VXM12" s="41"/>
      <c r="VXN12" s="41"/>
      <c r="VXO12" s="41"/>
      <c r="VXP12" s="41"/>
      <c r="VXQ12" s="41"/>
      <c r="VXR12" s="41"/>
      <c r="VXS12" s="41"/>
      <c r="VXT12" s="41"/>
      <c r="VXU12" s="41"/>
      <c r="VXV12" s="41"/>
      <c r="VXW12" s="41"/>
      <c r="VXX12" s="41"/>
      <c r="VXY12" s="41"/>
      <c r="VXZ12" s="41"/>
      <c r="VYA12" s="41"/>
      <c r="VYB12" s="41"/>
      <c r="VYC12" s="41"/>
      <c r="VYD12" s="41"/>
      <c r="VYE12" s="41"/>
      <c r="VYF12" s="41"/>
      <c r="VYG12" s="41"/>
      <c r="VYH12" s="41"/>
      <c r="VYI12" s="41"/>
      <c r="VYJ12" s="41"/>
      <c r="VYK12" s="41"/>
      <c r="VYL12" s="41"/>
      <c r="VYM12" s="41"/>
      <c r="VYN12" s="41"/>
      <c r="VYO12" s="41"/>
      <c r="VYP12" s="41"/>
      <c r="VYQ12" s="41"/>
      <c r="VYR12" s="41"/>
      <c r="VYS12" s="41"/>
      <c r="VYT12" s="41"/>
      <c r="VYU12" s="41"/>
      <c r="VYV12" s="41"/>
      <c r="VYW12" s="41"/>
      <c r="VYX12" s="41"/>
      <c r="VYY12" s="41"/>
      <c r="VYZ12" s="41"/>
      <c r="VZA12" s="41"/>
      <c r="VZB12" s="41"/>
      <c r="VZC12" s="41"/>
      <c r="VZD12" s="41"/>
      <c r="VZE12" s="41"/>
      <c r="VZF12" s="41"/>
      <c r="VZG12" s="41"/>
      <c r="VZH12" s="41"/>
      <c r="VZI12" s="41"/>
      <c r="VZJ12" s="41"/>
      <c r="VZK12" s="41"/>
      <c r="VZL12" s="41"/>
      <c r="VZM12" s="41"/>
      <c r="VZN12" s="41"/>
      <c r="VZO12" s="41"/>
      <c r="VZP12" s="41"/>
      <c r="VZQ12" s="41"/>
      <c r="VZR12" s="41"/>
      <c r="VZS12" s="41"/>
      <c r="VZT12" s="41"/>
      <c r="VZU12" s="41"/>
      <c r="VZV12" s="41"/>
      <c r="VZW12" s="41"/>
      <c r="VZX12" s="41"/>
      <c r="VZY12" s="41"/>
      <c r="VZZ12" s="41"/>
      <c r="WAA12" s="41"/>
      <c r="WAB12" s="41"/>
      <c r="WAC12" s="41"/>
      <c r="WAD12" s="41"/>
      <c r="WAE12" s="41"/>
      <c r="WAF12" s="41"/>
      <c r="WAG12" s="41"/>
      <c r="WAH12" s="41"/>
      <c r="WAI12" s="41"/>
      <c r="WAJ12" s="41"/>
      <c r="WAK12" s="41"/>
      <c r="WAL12" s="41"/>
      <c r="WAM12" s="41"/>
      <c r="WAN12" s="41"/>
      <c r="WAO12" s="41"/>
      <c r="WAP12" s="41"/>
      <c r="WAQ12" s="41"/>
      <c r="WAR12" s="41"/>
      <c r="WAS12" s="41"/>
      <c r="WAT12" s="41"/>
      <c r="WAU12" s="41"/>
      <c r="WAV12" s="41"/>
      <c r="WAW12" s="41"/>
      <c r="WAX12" s="41"/>
      <c r="WAY12" s="41"/>
      <c r="WAZ12" s="41"/>
      <c r="WBA12" s="41"/>
      <c r="WBB12" s="41"/>
      <c r="WBC12" s="41"/>
      <c r="WBD12" s="41"/>
      <c r="WBE12" s="41"/>
      <c r="WBF12" s="41"/>
      <c r="WBG12" s="41"/>
      <c r="WBH12" s="41"/>
      <c r="WBI12" s="41"/>
      <c r="WBJ12" s="41"/>
      <c r="WBK12" s="41"/>
      <c r="WBL12" s="41"/>
      <c r="WBM12" s="41"/>
      <c r="WBN12" s="41"/>
      <c r="WBO12" s="41"/>
      <c r="WBP12" s="41"/>
      <c r="WBQ12" s="41"/>
      <c r="WBR12" s="41"/>
      <c r="WBS12" s="41"/>
      <c r="WBT12" s="41"/>
      <c r="WBU12" s="41"/>
      <c r="WBV12" s="41"/>
      <c r="WBW12" s="41"/>
      <c r="WBX12" s="41"/>
      <c r="WBY12" s="41"/>
      <c r="WBZ12" s="41"/>
      <c r="WCA12" s="41"/>
      <c r="WCB12" s="41"/>
      <c r="WCC12" s="41"/>
      <c r="WCD12" s="41"/>
      <c r="WCE12" s="41"/>
      <c r="WCF12" s="41"/>
      <c r="WCG12" s="41"/>
      <c r="WCH12" s="41"/>
      <c r="WCI12" s="41"/>
      <c r="WCJ12" s="41"/>
      <c r="WCK12" s="41"/>
      <c r="WCL12" s="41"/>
      <c r="WCM12" s="41"/>
      <c r="WCN12" s="41"/>
      <c r="WCO12" s="41"/>
      <c r="WCP12" s="41"/>
      <c r="WCQ12" s="41"/>
      <c r="WCR12" s="41"/>
      <c r="WCS12" s="41"/>
      <c r="WCT12" s="41"/>
      <c r="WCU12" s="41"/>
      <c r="WCV12" s="41"/>
      <c r="WCW12" s="41"/>
      <c r="WCX12" s="41"/>
      <c r="WCY12" s="41"/>
      <c r="WCZ12" s="41"/>
      <c r="WDA12" s="41"/>
      <c r="WDB12" s="41"/>
      <c r="WDC12" s="41"/>
      <c r="WDD12" s="41"/>
      <c r="WDE12" s="41"/>
      <c r="WDF12" s="41"/>
      <c r="WDG12" s="41"/>
      <c r="WDH12" s="41"/>
      <c r="WDI12" s="41"/>
      <c r="WDJ12" s="41"/>
      <c r="WDK12" s="41"/>
      <c r="WDL12" s="41"/>
      <c r="WDM12" s="41"/>
      <c r="WDN12" s="41"/>
      <c r="WDO12" s="41"/>
      <c r="WDP12" s="41"/>
      <c r="WDQ12" s="41"/>
      <c r="WDR12" s="41"/>
      <c r="WDS12" s="41"/>
      <c r="WDT12" s="41"/>
      <c r="WDU12" s="41"/>
      <c r="WDV12" s="41"/>
      <c r="WDW12" s="41"/>
      <c r="WDX12" s="41"/>
      <c r="WDY12" s="41"/>
      <c r="WDZ12" s="41"/>
      <c r="WEA12" s="41"/>
      <c r="WEB12" s="41"/>
      <c r="WEC12" s="41"/>
      <c r="WED12" s="41"/>
      <c r="WEE12" s="41"/>
      <c r="WEF12" s="41"/>
      <c r="WEG12" s="41"/>
      <c r="WEH12" s="41"/>
      <c r="WEI12" s="41"/>
      <c r="WEJ12" s="41"/>
      <c r="WEK12" s="41"/>
      <c r="WEL12" s="41"/>
      <c r="WEM12" s="41"/>
      <c r="WEN12" s="41"/>
      <c r="WEO12" s="41"/>
      <c r="WEP12" s="41"/>
      <c r="WEQ12" s="41"/>
      <c r="WER12" s="41"/>
      <c r="WES12" s="41"/>
      <c r="WET12" s="41"/>
      <c r="WEU12" s="41"/>
      <c r="WEV12" s="41"/>
      <c r="WEW12" s="41"/>
      <c r="WEX12" s="41"/>
      <c r="WEY12" s="41"/>
      <c r="WEZ12" s="41"/>
      <c r="WFA12" s="41"/>
      <c r="WFB12" s="41"/>
      <c r="WFC12" s="41"/>
      <c r="WFD12" s="41"/>
      <c r="WFE12" s="41"/>
      <c r="WFF12" s="41"/>
      <c r="WFG12" s="41"/>
      <c r="WFH12" s="41"/>
      <c r="WFI12" s="41"/>
      <c r="WFJ12" s="41"/>
      <c r="WFK12" s="41"/>
      <c r="WFL12" s="41"/>
      <c r="WFM12" s="41"/>
      <c r="WFN12" s="41"/>
      <c r="WFO12" s="41"/>
      <c r="WFP12" s="41"/>
      <c r="WFQ12" s="41"/>
      <c r="WFR12" s="41"/>
      <c r="WFS12" s="41"/>
      <c r="WFT12" s="41"/>
      <c r="WFU12" s="41"/>
      <c r="WFV12" s="41"/>
      <c r="WFW12" s="41"/>
      <c r="WFX12" s="41"/>
      <c r="WFY12" s="41"/>
      <c r="WFZ12" s="41"/>
      <c r="WGA12" s="41"/>
      <c r="WGB12" s="41"/>
      <c r="WGC12" s="41"/>
      <c r="WGD12" s="41"/>
      <c r="WGE12" s="41"/>
      <c r="WGF12" s="41"/>
      <c r="WGG12" s="41"/>
      <c r="WGH12" s="41"/>
      <c r="WGI12" s="41"/>
      <c r="WGJ12" s="41"/>
      <c r="WGK12" s="41"/>
      <c r="WGL12" s="41"/>
      <c r="WGM12" s="41"/>
      <c r="WGN12" s="41"/>
      <c r="WGO12" s="41"/>
      <c r="WGP12" s="41"/>
      <c r="WGQ12" s="41"/>
      <c r="WGR12" s="41"/>
      <c r="WGS12" s="41"/>
      <c r="WGT12" s="41"/>
      <c r="WGU12" s="41"/>
      <c r="WGV12" s="41"/>
      <c r="WGW12" s="41"/>
      <c r="WGX12" s="41"/>
      <c r="WGY12" s="41"/>
      <c r="WGZ12" s="41"/>
      <c r="WHA12" s="41"/>
      <c r="WHB12" s="41"/>
      <c r="WHC12" s="41"/>
      <c r="WHD12" s="41"/>
      <c r="WHE12" s="41"/>
      <c r="WHF12" s="41"/>
      <c r="WHG12" s="41"/>
      <c r="WHH12" s="41"/>
      <c r="WHI12" s="41"/>
      <c r="WHJ12" s="41"/>
      <c r="WHK12" s="41"/>
      <c r="WHL12" s="41"/>
      <c r="WHM12" s="41"/>
      <c r="WHN12" s="41"/>
      <c r="WHO12" s="41"/>
      <c r="WHP12" s="41"/>
      <c r="WHQ12" s="41"/>
      <c r="WHR12" s="41"/>
      <c r="WHS12" s="41"/>
      <c r="WHT12" s="41"/>
      <c r="WHU12" s="41"/>
      <c r="WHV12" s="41"/>
      <c r="WHW12" s="41"/>
      <c r="WHX12" s="41"/>
      <c r="WHY12" s="41"/>
      <c r="WHZ12" s="41"/>
      <c r="WIA12" s="41"/>
      <c r="WIB12" s="41"/>
      <c r="WIC12" s="41"/>
      <c r="WID12" s="41"/>
      <c r="WIE12" s="41"/>
      <c r="WIF12" s="41"/>
      <c r="WIG12" s="41"/>
      <c r="WIH12" s="41"/>
      <c r="WII12" s="41"/>
      <c r="WIJ12" s="41"/>
      <c r="WIK12" s="41"/>
      <c r="WIL12" s="41"/>
      <c r="WIM12" s="41"/>
      <c r="WIN12" s="41"/>
      <c r="WIO12" s="41"/>
      <c r="WIP12" s="41"/>
      <c r="WIQ12" s="41"/>
      <c r="WIR12" s="41"/>
      <c r="WIS12" s="41"/>
      <c r="WIT12" s="41"/>
      <c r="WIU12" s="41"/>
      <c r="WIV12" s="41"/>
      <c r="WIW12" s="41"/>
      <c r="WIX12" s="41"/>
      <c r="WIY12" s="41"/>
      <c r="WIZ12" s="41"/>
      <c r="WJA12" s="41"/>
      <c r="WJB12" s="41"/>
      <c r="WJC12" s="41"/>
      <c r="WJD12" s="41"/>
      <c r="WJE12" s="41"/>
      <c r="WJF12" s="41"/>
      <c r="WJG12" s="41"/>
      <c r="WJH12" s="41"/>
      <c r="WJI12" s="41"/>
      <c r="WJJ12" s="41"/>
      <c r="WJK12" s="41"/>
      <c r="WJL12" s="41"/>
      <c r="WJM12" s="41"/>
      <c r="WJN12" s="41"/>
      <c r="WJO12" s="41"/>
      <c r="WJP12" s="41"/>
      <c r="WJQ12" s="41"/>
      <c r="WJR12" s="41"/>
      <c r="WJS12" s="41"/>
      <c r="WJT12" s="41"/>
      <c r="WJU12" s="41"/>
      <c r="WJV12" s="41"/>
      <c r="WJW12" s="41"/>
      <c r="WJX12" s="41"/>
      <c r="WJY12" s="41"/>
      <c r="WJZ12" s="41"/>
      <c r="WKA12" s="41"/>
      <c r="WKB12" s="41"/>
      <c r="WKC12" s="41"/>
      <c r="WKD12" s="41"/>
      <c r="WKE12" s="41"/>
      <c r="WKF12" s="41"/>
      <c r="WKG12" s="41"/>
      <c r="WKH12" s="41"/>
      <c r="WKI12" s="41"/>
      <c r="WKJ12" s="41"/>
      <c r="WKK12" s="41"/>
      <c r="WKL12" s="41"/>
      <c r="WKM12" s="41"/>
      <c r="WKN12" s="41"/>
      <c r="WKO12" s="41"/>
      <c r="WKP12" s="41"/>
      <c r="WKQ12" s="41"/>
      <c r="WKR12" s="41"/>
      <c r="WKS12" s="41"/>
      <c r="WKT12" s="41"/>
      <c r="WKU12" s="41"/>
      <c r="WKV12" s="41"/>
      <c r="WKW12" s="41"/>
      <c r="WKX12" s="41"/>
      <c r="WKY12" s="41"/>
      <c r="WKZ12" s="41"/>
      <c r="WLA12" s="41"/>
      <c r="WLB12" s="41"/>
      <c r="WLC12" s="41"/>
      <c r="WLD12" s="41"/>
      <c r="WLE12" s="41"/>
      <c r="WLF12" s="41"/>
      <c r="WLG12" s="41"/>
      <c r="WLH12" s="41"/>
      <c r="WLI12" s="41"/>
      <c r="WLJ12" s="41"/>
      <c r="WLK12" s="41"/>
      <c r="WLL12" s="41"/>
      <c r="WLM12" s="41"/>
      <c r="WLN12" s="41"/>
      <c r="WLO12" s="41"/>
      <c r="WLP12" s="41"/>
      <c r="WLQ12" s="41"/>
      <c r="WLR12" s="41"/>
      <c r="WLS12" s="41"/>
      <c r="WLT12" s="41"/>
      <c r="WLU12" s="41"/>
      <c r="WLV12" s="41"/>
      <c r="WLW12" s="41"/>
      <c r="WLX12" s="41"/>
      <c r="WLY12" s="41"/>
      <c r="WLZ12" s="41"/>
      <c r="WMA12" s="41"/>
      <c r="WMB12" s="41"/>
      <c r="WMC12" s="41"/>
      <c r="WMD12" s="41"/>
      <c r="WME12" s="41"/>
      <c r="WMF12" s="41"/>
      <c r="WMG12" s="41"/>
      <c r="WMH12" s="41"/>
      <c r="WMI12" s="41"/>
      <c r="WMJ12" s="41"/>
      <c r="WMK12" s="41"/>
      <c r="WML12" s="41"/>
      <c r="WMM12" s="41"/>
      <c r="WMN12" s="41"/>
      <c r="WMO12" s="41"/>
      <c r="WMP12" s="41"/>
      <c r="WMQ12" s="41"/>
      <c r="WMR12" s="41"/>
      <c r="WMS12" s="41"/>
      <c r="WMT12" s="41"/>
      <c r="WMU12" s="41"/>
      <c r="WMV12" s="41"/>
      <c r="WMW12" s="41"/>
      <c r="WMX12" s="41"/>
      <c r="WMY12" s="41"/>
      <c r="WMZ12" s="41"/>
      <c r="WNA12" s="41"/>
      <c r="WNB12" s="41"/>
      <c r="WNC12" s="41"/>
      <c r="WND12" s="41"/>
      <c r="WNE12" s="41"/>
      <c r="WNF12" s="41"/>
      <c r="WNG12" s="41"/>
      <c r="WNH12" s="41"/>
      <c r="WNI12" s="41"/>
      <c r="WNJ12" s="41"/>
      <c r="WNK12" s="41"/>
      <c r="WNL12" s="41"/>
      <c r="WNM12" s="41"/>
      <c r="WNN12" s="41"/>
      <c r="WNO12" s="41"/>
      <c r="WNP12" s="41"/>
      <c r="WNQ12" s="41"/>
      <c r="WNR12" s="41"/>
      <c r="WNS12" s="41"/>
      <c r="WNT12" s="41"/>
      <c r="WNU12" s="41"/>
      <c r="WNV12" s="41"/>
      <c r="WNW12" s="41"/>
      <c r="WNX12" s="41"/>
      <c r="WNY12" s="41"/>
      <c r="WNZ12" s="41"/>
      <c r="WOA12" s="41"/>
      <c r="WOB12" s="41"/>
      <c r="WOC12" s="41"/>
      <c r="WOD12" s="41"/>
      <c r="WOE12" s="41"/>
      <c r="WOF12" s="41"/>
      <c r="WOG12" s="41"/>
      <c r="WOH12" s="41"/>
      <c r="WOI12" s="41"/>
      <c r="WOJ12" s="41"/>
      <c r="WOK12" s="41"/>
      <c r="WOL12" s="41"/>
      <c r="WOM12" s="41"/>
      <c r="WON12" s="41"/>
      <c r="WOO12" s="41"/>
      <c r="WOP12" s="41"/>
      <c r="WOQ12" s="41"/>
      <c r="WOR12" s="41"/>
      <c r="WOS12" s="41"/>
      <c r="WOT12" s="41"/>
      <c r="WOU12" s="41"/>
      <c r="WOV12" s="41"/>
      <c r="WOW12" s="41"/>
      <c r="WOX12" s="41"/>
      <c r="WOY12" s="41"/>
      <c r="WOZ12" s="41"/>
      <c r="WPA12" s="41"/>
      <c r="WPB12" s="41"/>
      <c r="WPC12" s="41"/>
      <c r="WPD12" s="41"/>
      <c r="WPE12" s="41"/>
      <c r="WPF12" s="41"/>
      <c r="WPG12" s="41"/>
      <c r="WPH12" s="41"/>
      <c r="WPI12" s="41"/>
      <c r="WPJ12" s="41"/>
      <c r="WPK12" s="41"/>
      <c r="WPL12" s="41"/>
      <c r="WPM12" s="41"/>
      <c r="WPN12" s="41"/>
      <c r="WPO12" s="41"/>
      <c r="WPP12" s="41"/>
      <c r="WPQ12" s="41"/>
      <c r="WPR12" s="41"/>
      <c r="WPS12" s="41"/>
      <c r="WPT12" s="41"/>
      <c r="WPU12" s="41"/>
      <c r="WPV12" s="41"/>
      <c r="WPW12" s="41"/>
      <c r="WPX12" s="41"/>
      <c r="WPY12" s="41"/>
      <c r="WPZ12" s="41"/>
      <c r="WQA12" s="41"/>
      <c r="WQB12" s="41"/>
      <c r="WQC12" s="41"/>
      <c r="WQD12" s="41"/>
      <c r="WQE12" s="41"/>
      <c r="WQF12" s="41"/>
      <c r="WQG12" s="41"/>
      <c r="WQH12" s="41"/>
      <c r="WQI12" s="41"/>
      <c r="WQJ12" s="41"/>
      <c r="WQK12" s="41"/>
      <c r="WQL12" s="41"/>
      <c r="WQM12" s="41"/>
      <c r="WQN12" s="41"/>
      <c r="WQO12" s="41"/>
      <c r="WQP12" s="41"/>
      <c r="WQQ12" s="41"/>
      <c r="WQR12" s="41"/>
      <c r="WQS12" s="41"/>
      <c r="WQT12" s="41"/>
      <c r="WQU12" s="41"/>
      <c r="WQV12" s="41"/>
      <c r="WQW12" s="41"/>
      <c r="WQX12" s="41"/>
      <c r="WQY12" s="41"/>
      <c r="WQZ12" s="41"/>
      <c r="WRA12" s="41"/>
      <c r="WRB12" s="41"/>
      <c r="WRC12" s="41"/>
      <c r="WRD12" s="41"/>
      <c r="WRE12" s="41"/>
      <c r="WRF12" s="41"/>
      <c r="WRG12" s="41"/>
      <c r="WRH12" s="41"/>
      <c r="WRI12" s="41"/>
      <c r="WRJ12" s="41"/>
      <c r="WRK12" s="41"/>
      <c r="WRL12" s="41"/>
      <c r="WRM12" s="41"/>
      <c r="WRN12" s="41"/>
      <c r="WRO12" s="41"/>
      <c r="WRP12" s="41"/>
      <c r="WRQ12" s="41"/>
      <c r="WRR12" s="41"/>
      <c r="WRS12" s="41"/>
      <c r="WRT12" s="41"/>
      <c r="WRU12" s="41"/>
      <c r="WRV12" s="41"/>
      <c r="WRW12" s="41"/>
      <c r="WRX12" s="41"/>
      <c r="WRY12" s="41"/>
      <c r="WRZ12" s="41"/>
      <c r="WSA12" s="41"/>
      <c r="WSB12" s="41"/>
      <c r="WSC12" s="41"/>
      <c r="WSD12" s="41"/>
      <c r="WSE12" s="41"/>
      <c r="WSF12" s="41"/>
      <c r="WSG12" s="41"/>
      <c r="WSH12" s="41"/>
      <c r="WSI12" s="41"/>
      <c r="WSJ12" s="41"/>
      <c r="WSK12" s="41"/>
      <c r="WSL12" s="41"/>
      <c r="WSM12" s="41"/>
      <c r="WSN12" s="41"/>
      <c r="WSO12" s="41"/>
      <c r="WSP12" s="41"/>
      <c r="WSQ12" s="41"/>
      <c r="WSR12" s="41"/>
      <c r="WSS12" s="41"/>
      <c r="WST12" s="41"/>
      <c r="WSU12" s="41"/>
      <c r="WSV12" s="41"/>
      <c r="WSW12" s="41"/>
      <c r="WSX12" s="41"/>
      <c r="WSY12" s="41"/>
      <c r="WSZ12" s="41"/>
      <c r="WTA12" s="41"/>
      <c r="WTB12" s="41"/>
      <c r="WTC12" s="41"/>
      <c r="WTD12" s="41"/>
      <c r="WTE12" s="41"/>
      <c r="WTF12" s="41"/>
      <c r="WTG12" s="41"/>
      <c r="WTH12" s="41"/>
      <c r="WTI12" s="41"/>
      <c r="WTJ12" s="41"/>
      <c r="WTK12" s="41"/>
      <c r="WTL12" s="41"/>
      <c r="WTM12" s="41"/>
      <c r="WTN12" s="41"/>
      <c r="WTO12" s="41"/>
      <c r="WTP12" s="41"/>
      <c r="WTQ12" s="41"/>
      <c r="WTR12" s="41"/>
      <c r="WTS12" s="41"/>
      <c r="WTT12" s="41"/>
      <c r="WTU12" s="41"/>
      <c r="WTV12" s="41"/>
      <c r="WTW12" s="41"/>
      <c r="WTX12" s="41"/>
      <c r="WTY12" s="41"/>
      <c r="WTZ12" s="41"/>
      <c r="WUA12" s="41"/>
      <c r="WUB12" s="41"/>
      <c r="WUC12" s="41"/>
      <c r="WUD12" s="41"/>
      <c r="WUE12" s="41"/>
      <c r="WUF12" s="41"/>
      <c r="WUG12" s="41"/>
      <c r="WUH12" s="41"/>
      <c r="WUI12" s="41"/>
      <c r="WUJ12" s="41"/>
      <c r="WUK12" s="41"/>
      <c r="WUL12" s="41"/>
      <c r="WUM12" s="41"/>
      <c r="WUN12" s="41"/>
      <c r="WUO12" s="41"/>
      <c r="WUP12" s="41"/>
      <c r="WUQ12" s="41"/>
      <c r="WUR12" s="41"/>
      <c r="WUS12" s="41"/>
      <c r="WUT12" s="41"/>
      <c r="WUU12" s="41"/>
      <c r="WUV12" s="41"/>
      <c r="WUW12" s="41"/>
      <c r="WUX12" s="41"/>
      <c r="WUY12" s="41"/>
      <c r="WUZ12" s="41"/>
      <c r="WVA12" s="41"/>
      <c r="WVB12" s="41"/>
      <c r="WVC12" s="41"/>
      <c r="WVD12" s="41"/>
      <c r="WVE12" s="41"/>
      <c r="WVF12" s="41"/>
      <c r="WVG12" s="41"/>
      <c r="WVH12" s="41"/>
      <c r="WVI12" s="41"/>
      <c r="WVJ12" s="41"/>
      <c r="WVK12" s="41"/>
      <c r="WVL12" s="41"/>
      <c r="WVM12" s="41"/>
      <c r="WVN12" s="41"/>
      <c r="WVO12" s="41"/>
      <c r="WVP12" s="41"/>
      <c r="WVQ12" s="41"/>
      <c r="WVR12" s="41"/>
      <c r="WVS12" s="41"/>
      <c r="WVT12" s="41"/>
      <c r="WVU12" s="41"/>
      <c r="WVV12" s="41"/>
      <c r="WVW12" s="41"/>
      <c r="WVX12" s="41"/>
      <c r="WVY12" s="41"/>
      <c r="WVZ12" s="41"/>
      <c r="WWA12" s="41"/>
      <c r="WWB12" s="41"/>
      <c r="WWC12" s="41"/>
      <c r="WWD12" s="41"/>
      <c r="WWE12" s="41"/>
      <c r="WWF12" s="41"/>
      <c r="WWG12" s="41"/>
      <c r="WWH12" s="41"/>
      <c r="WWI12" s="41"/>
      <c r="WWJ12" s="41"/>
      <c r="WWK12" s="41"/>
      <c r="WWL12" s="41"/>
      <c r="WWM12" s="41"/>
      <c r="WWN12" s="41"/>
      <c r="WWO12" s="41"/>
      <c r="WWP12" s="41"/>
      <c r="WWQ12" s="41"/>
      <c r="WWR12" s="41"/>
      <c r="WWS12" s="41"/>
      <c r="WWT12" s="41"/>
      <c r="WWU12" s="41"/>
      <c r="WWV12" s="41"/>
      <c r="WWW12" s="41"/>
      <c r="WWX12" s="41"/>
      <c r="WWY12" s="41"/>
      <c r="WWZ12" s="41"/>
      <c r="WXA12" s="41"/>
      <c r="WXB12" s="41"/>
      <c r="WXC12" s="41"/>
      <c r="WXD12" s="41"/>
      <c r="WXE12" s="41"/>
      <c r="WXF12" s="41"/>
      <c r="WXG12" s="41"/>
      <c r="WXH12" s="41"/>
      <c r="WXI12" s="41"/>
      <c r="WXJ12" s="41"/>
      <c r="WXK12" s="41"/>
      <c r="WXL12" s="41"/>
      <c r="WXM12" s="41"/>
      <c r="WXN12" s="41"/>
      <c r="WXO12" s="41"/>
      <c r="WXP12" s="41"/>
      <c r="WXQ12" s="41"/>
      <c r="WXR12" s="41"/>
      <c r="WXS12" s="41"/>
      <c r="WXT12" s="41"/>
      <c r="WXU12" s="41"/>
      <c r="WXV12" s="41"/>
      <c r="WXW12" s="41"/>
      <c r="WXX12" s="41"/>
      <c r="WXY12" s="41"/>
      <c r="WXZ12" s="41"/>
      <c r="WYA12" s="41"/>
      <c r="WYB12" s="41"/>
      <c r="WYC12" s="41"/>
      <c r="WYD12" s="41"/>
      <c r="WYE12" s="41"/>
      <c r="WYF12" s="41"/>
      <c r="WYG12" s="41"/>
      <c r="WYH12" s="41"/>
      <c r="WYI12" s="41"/>
      <c r="WYJ12" s="41"/>
      <c r="WYK12" s="41"/>
      <c r="WYL12" s="41"/>
      <c r="WYM12" s="41"/>
      <c r="WYN12" s="41"/>
      <c r="WYO12" s="41"/>
      <c r="WYP12" s="41"/>
      <c r="WYQ12" s="41"/>
      <c r="WYR12" s="41"/>
      <c r="WYS12" s="41"/>
      <c r="WYT12" s="41"/>
      <c r="WYU12" s="41"/>
      <c r="WYV12" s="41"/>
      <c r="WYW12" s="41"/>
      <c r="WYX12" s="41"/>
      <c r="WYY12" s="41"/>
      <c r="WYZ12" s="41"/>
      <c r="WZA12" s="41"/>
      <c r="WZB12" s="41"/>
      <c r="WZC12" s="41"/>
      <c r="WZD12" s="41"/>
      <c r="WZE12" s="41"/>
      <c r="WZF12" s="41"/>
      <c r="WZG12" s="41"/>
      <c r="WZH12" s="41"/>
      <c r="WZI12" s="41"/>
      <c r="WZJ12" s="41"/>
      <c r="WZK12" s="41"/>
      <c r="WZL12" s="41"/>
      <c r="WZM12" s="41"/>
      <c r="WZN12" s="41"/>
      <c r="WZO12" s="41"/>
      <c r="WZP12" s="41"/>
      <c r="WZQ12" s="41"/>
      <c r="WZR12" s="41"/>
      <c r="WZS12" s="41"/>
      <c r="WZT12" s="41"/>
      <c r="WZU12" s="41"/>
      <c r="WZV12" s="41"/>
      <c r="WZW12" s="41"/>
      <c r="WZX12" s="41"/>
      <c r="WZY12" s="41"/>
      <c r="WZZ12" s="41"/>
      <c r="XAA12" s="41"/>
      <c r="XAB12" s="41"/>
      <c r="XAC12" s="41"/>
      <c r="XAD12" s="41"/>
      <c r="XAE12" s="41"/>
      <c r="XAF12" s="41"/>
      <c r="XAG12" s="41"/>
      <c r="XAH12" s="41"/>
      <c r="XAI12" s="41"/>
      <c r="XAJ12" s="41"/>
      <c r="XAK12" s="41"/>
      <c r="XAL12" s="41"/>
      <c r="XAM12" s="41"/>
      <c r="XAN12" s="41"/>
      <c r="XAO12" s="41"/>
      <c r="XAP12" s="41"/>
      <c r="XAQ12" s="41"/>
      <c r="XAR12" s="41"/>
      <c r="XAS12" s="41"/>
      <c r="XAT12" s="41"/>
      <c r="XAU12" s="41"/>
      <c r="XAV12" s="41"/>
      <c r="XAW12" s="41"/>
      <c r="XAX12" s="41"/>
      <c r="XAY12" s="41"/>
      <c r="XAZ12" s="41"/>
      <c r="XBA12" s="41"/>
      <c r="XBB12" s="41"/>
      <c r="XBC12" s="41"/>
      <c r="XBD12" s="41"/>
      <c r="XBE12" s="41"/>
      <c r="XBF12" s="41"/>
      <c r="XBG12" s="41"/>
      <c r="XBH12" s="41"/>
      <c r="XBI12" s="41"/>
      <c r="XBJ12" s="41"/>
      <c r="XBK12" s="41"/>
      <c r="XBL12" s="41"/>
      <c r="XBM12" s="41"/>
      <c r="XBN12" s="41"/>
      <c r="XBO12" s="41"/>
      <c r="XBP12" s="41"/>
      <c r="XBQ12" s="41"/>
      <c r="XBR12" s="41"/>
      <c r="XBS12" s="41"/>
      <c r="XBT12" s="41"/>
      <c r="XBU12" s="41"/>
      <c r="XBV12" s="41"/>
      <c r="XBW12" s="41"/>
      <c r="XBX12" s="41"/>
      <c r="XBY12" s="41"/>
      <c r="XBZ12" s="41"/>
      <c r="XCA12" s="41"/>
      <c r="XCB12" s="41"/>
      <c r="XCC12" s="41"/>
      <c r="XCD12" s="41"/>
      <c r="XCE12" s="41"/>
      <c r="XCF12" s="41"/>
      <c r="XCG12" s="41"/>
      <c r="XCH12" s="41"/>
      <c r="XCI12" s="41"/>
      <c r="XCJ12" s="41"/>
      <c r="XCK12" s="41"/>
      <c r="XCL12" s="41"/>
      <c r="XCM12" s="41"/>
      <c r="XCN12" s="41"/>
      <c r="XCO12" s="41"/>
      <c r="XCP12" s="41"/>
      <c r="XCQ12" s="41"/>
      <c r="XCR12" s="41"/>
      <c r="XCS12" s="41"/>
      <c r="XCT12" s="41"/>
      <c r="XCU12" s="41"/>
      <c r="XCV12" s="41"/>
      <c r="XCW12" s="41"/>
      <c r="XCX12" s="41"/>
      <c r="XCY12" s="41"/>
      <c r="XCZ12" s="41"/>
      <c r="XDA12" s="41"/>
      <c r="XDB12" s="41"/>
      <c r="XDC12" s="41"/>
      <c r="XDD12" s="41"/>
      <c r="XDE12" s="41"/>
      <c r="XDF12" s="41"/>
      <c r="XDG12" s="41"/>
      <c r="XDH12" s="41"/>
      <c r="XDI12" s="41"/>
      <c r="XDJ12" s="41"/>
      <c r="XDK12" s="41"/>
      <c r="XDL12" s="41"/>
      <c r="XDM12" s="41"/>
      <c r="XDN12" s="41"/>
      <c r="XDO12" s="41"/>
      <c r="XDP12" s="41"/>
      <c r="XDQ12" s="41"/>
      <c r="XDR12" s="41"/>
      <c r="XDS12" s="41"/>
      <c r="XDT12" s="41"/>
      <c r="XDU12" s="41"/>
      <c r="XDV12" s="41"/>
      <c r="XDW12" s="41"/>
      <c r="XDX12" s="41"/>
      <c r="XDY12" s="41"/>
      <c r="XDZ12" s="41"/>
      <c r="XEA12" s="41"/>
      <c r="XEB12" s="41"/>
      <c r="XEC12" s="41"/>
      <c r="XED12" s="41"/>
      <c r="XEE12" s="41"/>
      <c r="XEF12" s="41"/>
      <c r="XEG12" s="41"/>
      <c r="XEH12" s="41"/>
      <c r="XEI12" s="41"/>
      <c r="XEJ12" s="41"/>
      <c r="XEK12" s="41"/>
      <c r="XEL12" s="41"/>
      <c r="XEM12" s="41"/>
      <c r="XEN12" s="41"/>
      <c r="XEO12" s="41"/>
      <c r="XEP12" s="41"/>
    </row>
    <row r="14" spans="2:16370">
      <c r="C14" s="41"/>
    </row>
    <row r="15" spans="2:16370">
      <c r="C15" s="41"/>
    </row>
  </sheetData>
  <conditionalFormatting sqref="C3:C12">
    <cfRule type="expression" dxfId="18" priority="10">
      <formula>C3="Planned Outage"</formula>
    </cfRule>
  </conditionalFormatting>
  <conditionalFormatting sqref="D3:D12 D11:Q11">
    <cfRule type="expression" dxfId="17" priority="4">
      <formula>D3="Planned Outage"</formula>
    </cfRule>
  </conditionalFormatting>
  <conditionalFormatting sqref="E3:E12">
    <cfRule type="expression" dxfId="16" priority="3">
      <formula>E3="Planned Outage"</formula>
    </cfRule>
  </conditionalFormatting>
  <conditionalFormatting sqref="F3:F12">
    <cfRule type="expression" dxfId="15" priority="2">
      <formula>F3="Planned Outage"</formula>
    </cfRule>
  </conditionalFormatting>
  <conditionalFormatting sqref="G3:Q12">
    <cfRule type="expression" dxfId="14" priority="1">
      <formula>G3="Planned Outage"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200"/>
  <sheetViews>
    <sheetView showGridLines="0" zoomScale="80" zoomScaleNormal="80" workbookViewId="0">
      <pane ySplit="5" topLeftCell="A76" activePane="bottomLeft" state="frozen"/>
      <selection pane="bottomLeft" activeCell="K83" sqref="K83:L200"/>
    </sheetView>
  </sheetViews>
  <sheetFormatPr defaultColWidth="9.140625" defaultRowHeight="15"/>
  <cols>
    <col min="1" max="1" width="13.140625" style="41" bestFit="1" customWidth="1"/>
    <col min="2" max="2" width="21.7109375" style="41" bestFit="1" customWidth="1"/>
    <col min="3" max="3" width="18.7109375" style="41" bestFit="1" customWidth="1"/>
    <col min="4" max="4" width="26.140625" style="41" bestFit="1" customWidth="1"/>
    <col min="5" max="5" width="22.28515625" style="41" bestFit="1" customWidth="1"/>
    <col min="6" max="6" width="20" style="41" bestFit="1" customWidth="1"/>
    <col min="7" max="7" width="18.7109375" style="41" bestFit="1" customWidth="1"/>
    <col min="8" max="8" width="20.42578125" style="29" bestFit="1" customWidth="1"/>
    <col min="9" max="9" width="22.28515625" style="41" bestFit="1" customWidth="1"/>
    <col min="10" max="10" width="22.42578125" style="41" customWidth="1"/>
    <col min="11" max="11" width="13.85546875" style="460" customWidth="1"/>
    <col min="12" max="12" width="16.42578125" style="460" customWidth="1"/>
    <col min="13" max="13" width="22.28515625" style="41" bestFit="1" customWidth="1"/>
    <col min="14" max="14" width="16" style="41" bestFit="1" customWidth="1"/>
    <col min="15" max="15" width="18.7109375" style="41" bestFit="1" customWidth="1"/>
    <col min="16" max="16" width="20.42578125" style="41" bestFit="1" customWidth="1"/>
    <col min="17" max="17" width="22.28515625" style="41" bestFit="1" customWidth="1"/>
    <col min="18" max="18" width="21" style="41" bestFit="1" customWidth="1"/>
    <col min="19" max="19" width="23.7109375" style="41" bestFit="1" customWidth="1"/>
    <col min="20" max="20" width="25.5703125" style="41" bestFit="1" customWidth="1"/>
    <col min="21" max="21" width="27.28515625" style="41" bestFit="1" customWidth="1"/>
    <col min="22" max="16384" width="9.140625" style="41"/>
  </cols>
  <sheetData>
    <row r="1" spans="1:12">
      <c r="H1" s="41"/>
      <c r="J1" s="880"/>
    </row>
    <row r="2" spans="1:12" ht="15.75" thickBot="1">
      <c r="H2" s="41"/>
      <c r="J2" s="880"/>
    </row>
    <row r="3" spans="1:12">
      <c r="A3" s="224"/>
      <c r="B3" s="224" t="s">
        <v>163</v>
      </c>
      <c r="C3" s="224"/>
      <c r="D3" s="224"/>
      <c r="E3" s="224"/>
      <c r="F3" s="218"/>
      <c r="G3" s="219"/>
      <c r="H3" s="372"/>
      <c r="I3" s="373"/>
      <c r="J3" s="881"/>
      <c r="K3" s="218"/>
      <c r="L3" s="219"/>
    </row>
    <row r="4" spans="1:12">
      <c r="A4" s="225" t="s">
        <v>164</v>
      </c>
      <c r="B4" s="225" t="s">
        <v>165</v>
      </c>
      <c r="C4" s="225" t="s">
        <v>166</v>
      </c>
      <c r="D4" s="225" t="s">
        <v>167</v>
      </c>
      <c r="E4" s="225" t="s">
        <v>168</v>
      </c>
      <c r="F4" s="220" t="s">
        <v>169</v>
      </c>
      <c r="G4" s="221" t="s">
        <v>170</v>
      </c>
      <c r="H4" s="374" t="s">
        <v>240</v>
      </c>
      <c r="I4" s="375" t="s">
        <v>241</v>
      </c>
      <c r="J4" s="885" t="s">
        <v>291</v>
      </c>
      <c r="K4" s="220" t="s">
        <v>565</v>
      </c>
      <c r="L4" s="221" t="s">
        <v>566</v>
      </c>
    </row>
    <row r="5" spans="1:12">
      <c r="A5" s="226">
        <v>2013</v>
      </c>
      <c r="B5" s="227">
        <v>1602139.8900000001</v>
      </c>
      <c r="C5" s="228">
        <v>51733854.381599993</v>
      </c>
      <c r="D5" s="227">
        <v>-244703.49999999994</v>
      </c>
      <c r="E5" s="228">
        <v>-6172882.6395999994</v>
      </c>
      <c r="F5" s="222">
        <f>+IF(ISERROR(C5/B5),0,C5/B5)</f>
        <v>32.29047270123209</v>
      </c>
      <c r="G5" s="223">
        <f>+IF(ISERROR(E5/D5),0,E5/D5)</f>
        <v>25.225967914639558</v>
      </c>
      <c r="H5" s="376">
        <f>+D5+B5</f>
        <v>1357436.3900000001</v>
      </c>
      <c r="I5" s="377">
        <f>+E5+C5</f>
        <v>45560971.741999991</v>
      </c>
      <c r="J5" s="882">
        <v>1357439.7199999988</v>
      </c>
      <c r="K5" s="700">
        <f>SUMPRODUCT(B6:B17,K6:K17)/B5</f>
        <v>1.5082627902735763</v>
      </c>
      <c r="L5" s="223">
        <f>SUMPRODUCT(B6:B17,L6:L17)/B5</f>
        <v>30.782209910958514</v>
      </c>
    </row>
    <row r="6" spans="1:12">
      <c r="A6" s="229">
        <v>1</v>
      </c>
      <c r="B6" s="230">
        <v>110015.57999999994</v>
      </c>
      <c r="C6" s="230">
        <v>3735612.5350999986</v>
      </c>
      <c r="D6" s="230">
        <v>-22383.860000000015</v>
      </c>
      <c r="E6" s="230">
        <v>-622156.26539999992</v>
      </c>
      <c r="F6" s="273">
        <f t="shared" ref="F6:F17" si="0">+IF(ISERROR(C6/B6),0,C6/B6)</f>
        <v>33.955304649577819</v>
      </c>
      <c r="G6" s="274">
        <f t="shared" ref="G6:G17" si="1">+IF(ISERROR(E6/D6),0,E6/D6)</f>
        <v>27.794860466425341</v>
      </c>
      <c r="H6" s="403">
        <f t="shared" ref="H6:I17" si="2">+D6+B6</f>
        <v>87631.719999999928</v>
      </c>
      <c r="I6" s="404">
        <f t="shared" si="2"/>
        <v>3113456.2696999987</v>
      </c>
      <c r="J6" s="883"/>
      <c r="K6" s="273">
        <f>ROUND(2550660.24/$B$5,2)</f>
        <v>1.59</v>
      </c>
      <c r="L6" s="274">
        <f>F6-K6</f>
        <v>32.365304649577816</v>
      </c>
    </row>
    <row r="7" spans="1:12">
      <c r="A7" s="229">
        <v>2</v>
      </c>
      <c r="B7" s="230">
        <v>107436.66000000002</v>
      </c>
      <c r="C7" s="230">
        <v>3550108.3289999953</v>
      </c>
      <c r="D7" s="230">
        <v>-22033.35999999999</v>
      </c>
      <c r="E7" s="230">
        <v>-591612.5467000003</v>
      </c>
      <c r="F7" s="273">
        <f t="shared" si="0"/>
        <v>33.043733200566685</v>
      </c>
      <c r="G7" s="274">
        <f t="shared" si="1"/>
        <v>26.850763873508196</v>
      </c>
      <c r="H7" s="403">
        <f t="shared" si="2"/>
        <v>85403.300000000032</v>
      </c>
      <c r="I7" s="404">
        <f t="shared" si="2"/>
        <v>2958495.782299995</v>
      </c>
      <c r="J7" s="883"/>
      <c r="K7" s="273">
        <f t="shared" ref="K7:K13" si="3">ROUND(2550660.24/$B$5,2)</f>
        <v>1.59</v>
      </c>
      <c r="L7" s="274">
        <f t="shared" ref="L7:L17" si="4">F7-K7</f>
        <v>31.453733200566685</v>
      </c>
    </row>
    <row r="8" spans="1:12">
      <c r="A8" s="229">
        <v>3</v>
      </c>
      <c r="B8" s="230">
        <v>129539.11999999992</v>
      </c>
      <c r="C8" s="230">
        <v>4139427.5828999993</v>
      </c>
      <c r="D8" s="230">
        <v>-19304.419999999998</v>
      </c>
      <c r="E8" s="230">
        <v>-452433.63639999996</v>
      </c>
      <c r="F8" s="273">
        <f t="shared" si="0"/>
        <v>31.955038623853564</v>
      </c>
      <c r="G8" s="274">
        <f t="shared" si="1"/>
        <v>23.436789937226813</v>
      </c>
      <c r="H8" s="403">
        <f t="shared" si="2"/>
        <v>110234.69999999992</v>
      </c>
      <c r="I8" s="404">
        <f t="shared" si="2"/>
        <v>3686993.9464999996</v>
      </c>
      <c r="J8" s="883"/>
      <c r="K8" s="273">
        <f t="shared" si="3"/>
        <v>1.59</v>
      </c>
      <c r="L8" s="274">
        <f t="shared" si="4"/>
        <v>30.365038623853565</v>
      </c>
    </row>
    <row r="9" spans="1:12">
      <c r="A9" s="229">
        <v>4</v>
      </c>
      <c r="B9" s="230">
        <v>77704.829999999987</v>
      </c>
      <c r="C9" s="230">
        <v>2578857.7235999987</v>
      </c>
      <c r="D9" s="230">
        <v>-31416.289999999997</v>
      </c>
      <c r="E9" s="230">
        <v>-741398.76890000014</v>
      </c>
      <c r="F9" s="273">
        <f t="shared" si="0"/>
        <v>33.187869062965575</v>
      </c>
      <c r="G9" s="274">
        <f t="shared" si="1"/>
        <v>23.59918274563929</v>
      </c>
      <c r="H9" s="403">
        <f t="shared" si="2"/>
        <v>46288.539999999994</v>
      </c>
      <c r="I9" s="404">
        <f t="shared" si="2"/>
        <v>1837458.9546999987</v>
      </c>
      <c r="J9" s="883"/>
      <c r="K9" s="273">
        <f t="shared" si="3"/>
        <v>1.59</v>
      </c>
      <c r="L9" s="274">
        <f t="shared" si="4"/>
        <v>31.597869062965575</v>
      </c>
    </row>
    <row r="10" spans="1:12">
      <c r="A10" s="229">
        <v>5</v>
      </c>
      <c r="B10" s="230">
        <v>66419.099999999991</v>
      </c>
      <c r="C10" s="230">
        <v>2073739.8683000007</v>
      </c>
      <c r="D10" s="230">
        <v>-45415.409999999974</v>
      </c>
      <c r="E10" s="230">
        <v>-1176329.5668000001</v>
      </c>
      <c r="F10" s="273">
        <f t="shared" si="0"/>
        <v>31.222041074028418</v>
      </c>
      <c r="G10" s="274">
        <f t="shared" si="1"/>
        <v>25.901551187141123</v>
      </c>
      <c r="H10" s="403">
        <f>+D10+B10</f>
        <v>21003.690000000017</v>
      </c>
      <c r="I10" s="404">
        <f t="shared" si="2"/>
        <v>897410.30150000053</v>
      </c>
      <c r="J10" s="883"/>
      <c r="K10" s="273">
        <f t="shared" si="3"/>
        <v>1.59</v>
      </c>
      <c r="L10" s="274">
        <f t="shared" si="4"/>
        <v>29.632041074028418</v>
      </c>
    </row>
    <row r="11" spans="1:12">
      <c r="A11" s="229">
        <v>6</v>
      </c>
      <c r="B11" s="230">
        <v>60029.370000000032</v>
      </c>
      <c r="C11" s="230">
        <v>2058957.7492999977</v>
      </c>
      <c r="D11" s="230">
        <v>-34196.290000000008</v>
      </c>
      <c r="E11" s="230">
        <v>-778834.08830000018</v>
      </c>
      <c r="F11" s="273">
        <f t="shared" si="0"/>
        <v>34.299173043128668</v>
      </c>
      <c r="G11" s="274">
        <f t="shared" si="1"/>
        <v>22.775397222915117</v>
      </c>
      <c r="H11" s="403">
        <f t="shared" si="2"/>
        <v>25833.080000000024</v>
      </c>
      <c r="I11" s="404">
        <f t="shared" si="2"/>
        <v>1280123.6609999975</v>
      </c>
      <c r="J11" s="883"/>
      <c r="K11" s="273">
        <f t="shared" si="3"/>
        <v>1.59</v>
      </c>
      <c r="L11" s="274">
        <f t="shared" si="4"/>
        <v>32.709173043128665</v>
      </c>
    </row>
    <row r="12" spans="1:12">
      <c r="A12" s="229">
        <v>7</v>
      </c>
      <c r="B12" s="230">
        <v>83378.589999999982</v>
      </c>
      <c r="C12" s="230">
        <v>3571964.2287000017</v>
      </c>
      <c r="D12" s="230">
        <v>-33510.209999999992</v>
      </c>
      <c r="E12" s="230">
        <v>-878730.33169999951</v>
      </c>
      <c r="F12" s="273">
        <f t="shared" si="0"/>
        <v>42.840305031543501</v>
      </c>
      <c r="G12" s="274">
        <f t="shared" si="1"/>
        <v>26.222764097867479</v>
      </c>
      <c r="H12" s="403">
        <f t="shared" si="2"/>
        <v>49868.37999999999</v>
      </c>
      <c r="I12" s="404">
        <f t="shared" si="2"/>
        <v>2693233.8970000022</v>
      </c>
      <c r="J12" s="883"/>
      <c r="K12" s="273">
        <f t="shared" si="3"/>
        <v>1.59</v>
      </c>
      <c r="L12" s="274">
        <f t="shared" si="4"/>
        <v>41.250305031543498</v>
      </c>
    </row>
    <row r="13" spans="1:12">
      <c r="A13" s="229">
        <v>8</v>
      </c>
      <c r="B13" s="230">
        <v>197296.37999999995</v>
      </c>
      <c r="C13" s="230">
        <v>6875518.8962999973</v>
      </c>
      <c r="D13" s="230">
        <v>-25582.480000000007</v>
      </c>
      <c r="E13" s="230">
        <v>-662351.22650000022</v>
      </c>
      <c r="F13" s="273">
        <f t="shared" si="0"/>
        <v>34.848682455805822</v>
      </c>
      <c r="G13" s="274">
        <f t="shared" si="1"/>
        <v>25.890813810858059</v>
      </c>
      <c r="H13" s="403">
        <f t="shared" si="2"/>
        <v>171713.89999999994</v>
      </c>
      <c r="I13" s="404">
        <f t="shared" si="2"/>
        <v>6213167.6697999975</v>
      </c>
      <c r="J13" s="883"/>
      <c r="K13" s="273">
        <f t="shared" si="3"/>
        <v>1.59</v>
      </c>
      <c r="L13" s="274">
        <f t="shared" si="4"/>
        <v>33.258682455805818</v>
      </c>
    </row>
    <row r="14" spans="1:12">
      <c r="A14" s="229">
        <v>9</v>
      </c>
      <c r="B14" s="230">
        <v>163613.72000000003</v>
      </c>
      <c r="C14" s="230">
        <v>4887386.7531999964</v>
      </c>
      <c r="D14" s="230">
        <v>-3009.4300000000012</v>
      </c>
      <c r="E14" s="230">
        <v>-79055.902199999982</v>
      </c>
      <c r="F14" s="273">
        <f t="shared" si="0"/>
        <v>29.871497043157479</v>
      </c>
      <c r="G14" s="274">
        <f t="shared" si="1"/>
        <v>26.269393938386987</v>
      </c>
      <c r="H14" s="403">
        <f t="shared" si="2"/>
        <v>160604.29000000004</v>
      </c>
      <c r="I14" s="404">
        <f t="shared" si="2"/>
        <v>4808330.8509999961</v>
      </c>
      <c r="J14" s="883"/>
      <c r="K14" s="273">
        <f>ROUND(2281256.73/$B$5,2)</f>
        <v>1.42</v>
      </c>
      <c r="L14" s="274">
        <f t="shared" si="4"/>
        <v>28.451497043157481</v>
      </c>
    </row>
    <row r="15" spans="1:12">
      <c r="A15" s="229">
        <v>10</v>
      </c>
      <c r="B15" s="230">
        <v>245644.97000000015</v>
      </c>
      <c r="C15" s="230">
        <v>7247015.8185000019</v>
      </c>
      <c r="D15" s="230">
        <v>-407.68000000000006</v>
      </c>
      <c r="E15" s="230">
        <v>-9232.0724000000009</v>
      </c>
      <c r="F15" s="273">
        <f t="shared" si="0"/>
        <v>29.50199150627834</v>
      </c>
      <c r="G15" s="274">
        <f t="shared" si="1"/>
        <v>22.645389521193092</v>
      </c>
      <c r="H15" s="403">
        <f t="shared" si="2"/>
        <v>245237.29000000015</v>
      </c>
      <c r="I15" s="404">
        <f t="shared" si="2"/>
        <v>7237783.746100002</v>
      </c>
      <c r="J15" s="883"/>
      <c r="K15" s="273">
        <f t="shared" ref="K15:K17" si="5">ROUND(2281256.73/$B$5,2)</f>
        <v>1.42</v>
      </c>
      <c r="L15" s="274">
        <f t="shared" si="4"/>
        <v>28.081991506278342</v>
      </c>
    </row>
    <row r="16" spans="1:12">
      <c r="A16" s="229">
        <v>11</v>
      </c>
      <c r="B16" s="230">
        <v>207902.85000000041</v>
      </c>
      <c r="C16" s="230">
        <v>6093939.9682000009</v>
      </c>
      <c r="D16" s="230">
        <v>-1535.9600000000005</v>
      </c>
      <c r="E16" s="230">
        <v>-37960.289700000023</v>
      </c>
      <c r="F16" s="273">
        <f t="shared" si="0"/>
        <v>29.311478742114353</v>
      </c>
      <c r="G16" s="274">
        <f t="shared" si="1"/>
        <v>24.714373876923887</v>
      </c>
      <c r="H16" s="403">
        <f t="shared" si="2"/>
        <v>206366.89000000042</v>
      </c>
      <c r="I16" s="404">
        <f t="shared" si="2"/>
        <v>6055979.6785000013</v>
      </c>
      <c r="J16" s="883"/>
      <c r="K16" s="273">
        <f t="shared" si="5"/>
        <v>1.42</v>
      </c>
      <c r="L16" s="274">
        <f t="shared" si="4"/>
        <v>27.891478742114352</v>
      </c>
    </row>
    <row r="17" spans="1:12">
      <c r="A17" s="229">
        <v>12</v>
      </c>
      <c r="B17" s="230">
        <v>153158.71999999994</v>
      </c>
      <c r="C17" s="230">
        <v>4921324.9285000004</v>
      </c>
      <c r="D17" s="230">
        <v>-5908.1099999999979</v>
      </c>
      <c r="E17" s="230">
        <v>-142787.94460000002</v>
      </c>
      <c r="F17" s="273">
        <f t="shared" si="0"/>
        <v>32.132188937724223</v>
      </c>
      <c r="G17" s="274">
        <f t="shared" si="1"/>
        <v>24.168125610389797</v>
      </c>
      <c r="H17" s="403">
        <f t="shared" si="2"/>
        <v>147250.60999999996</v>
      </c>
      <c r="I17" s="404">
        <f t="shared" si="2"/>
        <v>4778536.9839000003</v>
      </c>
      <c r="J17" s="883"/>
      <c r="K17" s="273">
        <f t="shared" si="5"/>
        <v>1.42</v>
      </c>
      <c r="L17" s="274">
        <f t="shared" si="4"/>
        <v>30.712188937724221</v>
      </c>
    </row>
    <row r="18" spans="1:12">
      <c r="A18" s="226">
        <v>2014</v>
      </c>
      <c r="B18" s="227">
        <v>1769318.5900000003</v>
      </c>
      <c r="C18" s="228">
        <v>58361817.503899992</v>
      </c>
      <c r="D18" s="227">
        <v>-78809.090000000011</v>
      </c>
      <c r="E18" s="228">
        <v>-1944278.9993999999</v>
      </c>
      <c r="F18" s="222">
        <f>+IF(ISERROR(C18/B18),0,C18/B18)</f>
        <v>32.98547691396832</v>
      </c>
      <c r="G18" s="223">
        <f>+IF(ISERROR(E18/D18),0,E18/D18)</f>
        <v>24.670745460961413</v>
      </c>
      <c r="H18" s="376">
        <f>+D18+B18</f>
        <v>1690509.5000000002</v>
      </c>
      <c r="I18" s="377">
        <f>+E18+C18</f>
        <v>56417538.504499994</v>
      </c>
      <c r="J18" s="882">
        <v>1690511.9600000018</v>
      </c>
      <c r="K18" s="700">
        <f>SUMPRODUCT(B19:B30,K19:K30)/B18</f>
        <v>1.2899999999999998</v>
      </c>
      <c r="L18" s="223">
        <f t="shared" ref="L18" si="6">SUMPRODUCT(B19:B30,L19:L30)/B18</f>
        <v>31.695476913968321</v>
      </c>
    </row>
    <row r="19" spans="1:12">
      <c r="A19" s="229">
        <v>1</v>
      </c>
      <c r="B19" s="230">
        <v>167053.96</v>
      </c>
      <c r="C19" s="230">
        <v>5996369.0304000014</v>
      </c>
      <c r="D19" s="230">
        <v>-7332.4399999999969</v>
      </c>
      <c r="E19" s="230">
        <v>-219973.49500000005</v>
      </c>
      <c r="F19" s="273">
        <f t="shared" ref="F19:F30" si="7">+IF(ISERROR(C19/B19),0,C19/B19)</f>
        <v>35.894803274343225</v>
      </c>
      <c r="G19" s="274">
        <f t="shared" ref="G19:G30" si="8">+IF(ISERROR(E19/D19),0,E19/D19)</f>
        <v>30.000040232173756</v>
      </c>
      <c r="H19" s="403">
        <f t="shared" ref="H19:H22" si="9">+D19+B19</f>
        <v>159721.51999999999</v>
      </c>
      <c r="I19" s="404">
        <f t="shared" ref="I19:I30" si="10">+E19+C19</f>
        <v>5776395.5354000013</v>
      </c>
      <c r="J19" s="884"/>
      <c r="K19" s="273">
        <f>ROUND(2281256.73/$B$18,2)</f>
        <v>1.29</v>
      </c>
      <c r="L19" s="274">
        <f t="shared" ref="L19:L30" si="11">F19-K19</f>
        <v>34.604803274343226</v>
      </c>
    </row>
    <row r="20" spans="1:12">
      <c r="A20" s="229">
        <v>2</v>
      </c>
      <c r="B20" s="230">
        <v>157253.98000000024</v>
      </c>
      <c r="C20" s="230">
        <v>5499765.2129999883</v>
      </c>
      <c r="D20" s="230">
        <v>-3573.1400000000003</v>
      </c>
      <c r="E20" s="230">
        <v>-86748.361100000024</v>
      </c>
      <c r="F20" s="273">
        <f t="shared" si="7"/>
        <v>34.973774355345284</v>
      </c>
      <c r="G20" s="274">
        <f t="shared" si="8"/>
        <v>24.277907134900961</v>
      </c>
      <c r="H20" s="403">
        <f t="shared" si="9"/>
        <v>153680.84000000023</v>
      </c>
      <c r="I20" s="404">
        <f t="shared" si="10"/>
        <v>5413016.851899988</v>
      </c>
      <c r="J20" s="884"/>
      <c r="K20" s="273">
        <f t="shared" ref="K20:K30" si="12">ROUND(2281256.73/$B$18,2)</f>
        <v>1.29</v>
      </c>
      <c r="L20" s="274">
        <f t="shared" si="11"/>
        <v>33.683774355345285</v>
      </c>
    </row>
    <row r="21" spans="1:12">
      <c r="A21" s="229">
        <v>3</v>
      </c>
      <c r="B21" s="230">
        <v>120572.00999999998</v>
      </c>
      <c r="C21" s="230">
        <v>3994464.7961000013</v>
      </c>
      <c r="D21" s="230">
        <v>-9576.08</v>
      </c>
      <c r="E21" s="230">
        <v>-229694.05729999984</v>
      </c>
      <c r="F21" s="273">
        <f t="shared" si="7"/>
        <v>33.129287602487523</v>
      </c>
      <c r="G21" s="274">
        <f t="shared" si="8"/>
        <v>23.986229991812916</v>
      </c>
      <c r="H21" s="403">
        <f t="shared" si="9"/>
        <v>110995.92999999998</v>
      </c>
      <c r="I21" s="404">
        <f t="shared" si="10"/>
        <v>3764770.7388000013</v>
      </c>
      <c r="J21" s="884"/>
      <c r="K21" s="273">
        <f t="shared" si="12"/>
        <v>1.29</v>
      </c>
      <c r="L21" s="274">
        <f t="shared" si="11"/>
        <v>31.839287602487524</v>
      </c>
    </row>
    <row r="22" spans="1:12">
      <c r="A22" s="229">
        <v>4</v>
      </c>
      <c r="B22" s="230">
        <v>112350.13</v>
      </c>
      <c r="C22" s="230">
        <v>3732149.1503000017</v>
      </c>
      <c r="D22" s="230">
        <v>-10344.629999999999</v>
      </c>
      <c r="E22" s="230">
        <v>-247136.17959999994</v>
      </c>
      <c r="F22" s="273">
        <f t="shared" si="7"/>
        <v>33.218912610960054</v>
      </c>
      <c r="G22" s="274">
        <f t="shared" si="8"/>
        <v>23.890286999148348</v>
      </c>
      <c r="H22" s="403">
        <f t="shared" si="9"/>
        <v>102005.5</v>
      </c>
      <c r="I22" s="404">
        <f t="shared" si="10"/>
        <v>3485012.9707000018</v>
      </c>
      <c r="J22" s="884"/>
      <c r="K22" s="273">
        <f t="shared" si="12"/>
        <v>1.29</v>
      </c>
      <c r="L22" s="274">
        <f t="shared" si="11"/>
        <v>31.928912610960055</v>
      </c>
    </row>
    <row r="23" spans="1:12">
      <c r="A23" s="229">
        <v>5</v>
      </c>
      <c r="B23" s="230">
        <v>110992.02</v>
      </c>
      <c r="C23" s="230">
        <v>3466582.7138999994</v>
      </c>
      <c r="D23" s="230">
        <v>-11512.970000000007</v>
      </c>
      <c r="E23" s="230">
        <v>-296141.33809999988</v>
      </c>
      <c r="F23" s="273">
        <f t="shared" si="7"/>
        <v>31.232720279349806</v>
      </c>
      <c r="G23" s="274">
        <f t="shared" si="8"/>
        <v>25.722410298993196</v>
      </c>
      <c r="H23" s="403">
        <f>+D23+B23</f>
        <v>99479.05</v>
      </c>
      <c r="I23" s="404">
        <f t="shared" si="10"/>
        <v>3170441.3757999996</v>
      </c>
      <c r="J23" s="884"/>
      <c r="K23" s="273">
        <f t="shared" si="12"/>
        <v>1.29</v>
      </c>
      <c r="L23" s="274">
        <f t="shared" si="11"/>
        <v>29.942720279349807</v>
      </c>
    </row>
    <row r="24" spans="1:12">
      <c r="A24" s="229">
        <v>6</v>
      </c>
      <c r="B24" s="230">
        <v>127228.61000000006</v>
      </c>
      <c r="C24" s="230">
        <v>4296946.8513000002</v>
      </c>
      <c r="D24" s="230">
        <v>-7066.0999999999985</v>
      </c>
      <c r="E24" s="230">
        <v>-154328.96970000005</v>
      </c>
      <c r="F24" s="273">
        <f t="shared" si="7"/>
        <v>33.773432338056651</v>
      </c>
      <c r="G24" s="274">
        <f t="shared" si="8"/>
        <v>21.840756527646096</v>
      </c>
      <c r="H24" s="403">
        <f t="shared" ref="H24:H30" si="13">+D24+B24</f>
        <v>120162.51000000007</v>
      </c>
      <c r="I24" s="404">
        <f t="shared" si="10"/>
        <v>4142617.8816</v>
      </c>
      <c r="J24" s="884"/>
      <c r="K24" s="273">
        <f t="shared" si="12"/>
        <v>1.29</v>
      </c>
      <c r="L24" s="274">
        <f t="shared" si="11"/>
        <v>32.483432338056652</v>
      </c>
    </row>
    <row r="25" spans="1:12">
      <c r="A25" s="229">
        <v>7</v>
      </c>
      <c r="B25" s="230">
        <v>113695.96000000004</v>
      </c>
      <c r="C25" s="230">
        <v>4264180.7666000053</v>
      </c>
      <c r="D25" s="230">
        <v>-7170.340000000002</v>
      </c>
      <c r="E25" s="230">
        <v>-162740.08689999994</v>
      </c>
      <c r="F25" s="273">
        <f t="shared" si="7"/>
        <v>37.505121260245339</v>
      </c>
      <c r="G25" s="274">
        <f t="shared" si="8"/>
        <v>22.696285936231739</v>
      </c>
      <c r="H25" s="403">
        <f t="shared" si="13"/>
        <v>106525.62000000004</v>
      </c>
      <c r="I25" s="404">
        <f t="shared" si="10"/>
        <v>4101440.6797000053</v>
      </c>
      <c r="J25" s="884"/>
      <c r="K25" s="273">
        <f t="shared" si="12"/>
        <v>1.29</v>
      </c>
      <c r="L25" s="274">
        <f t="shared" si="11"/>
        <v>36.21512126024534</v>
      </c>
    </row>
    <row r="26" spans="1:12">
      <c r="A26" s="229">
        <v>8</v>
      </c>
      <c r="B26" s="230">
        <v>122431.73999999995</v>
      </c>
      <c r="C26" s="230">
        <v>4298937.1916000033</v>
      </c>
      <c r="D26" s="230">
        <v>-8264.5300000000043</v>
      </c>
      <c r="E26" s="230">
        <v>-207311.1713000001</v>
      </c>
      <c r="F26" s="273">
        <f t="shared" si="7"/>
        <v>35.11293061423455</v>
      </c>
      <c r="G26" s="274">
        <f t="shared" si="8"/>
        <v>25.084447790739461</v>
      </c>
      <c r="H26" s="403">
        <f t="shared" si="13"/>
        <v>114167.20999999995</v>
      </c>
      <c r="I26" s="404">
        <f t="shared" si="10"/>
        <v>4091626.0203000032</v>
      </c>
      <c r="J26" s="884"/>
      <c r="K26" s="273">
        <f t="shared" si="12"/>
        <v>1.29</v>
      </c>
      <c r="L26" s="274">
        <f t="shared" si="11"/>
        <v>33.822930614234551</v>
      </c>
    </row>
    <row r="27" spans="1:12">
      <c r="A27" s="229">
        <v>9</v>
      </c>
      <c r="B27" s="230">
        <v>157890.92999999991</v>
      </c>
      <c r="C27" s="230">
        <v>4808018.5657000039</v>
      </c>
      <c r="D27" s="230">
        <v>-2851.440000000001</v>
      </c>
      <c r="E27" s="230">
        <v>-72268.148200000011</v>
      </c>
      <c r="F27" s="273">
        <f t="shared" si="7"/>
        <v>30.451518435542859</v>
      </c>
      <c r="G27" s="274">
        <f t="shared" si="8"/>
        <v>25.344439370984482</v>
      </c>
      <c r="H27" s="403">
        <f t="shared" si="13"/>
        <v>155039.4899999999</v>
      </c>
      <c r="I27" s="404">
        <f t="shared" si="10"/>
        <v>4735750.4175000042</v>
      </c>
      <c r="J27" s="884"/>
      <c r="K27" s="273">
        <f t="shared" si="12"/>
        <v>1.29</v>
      </c>
      <c r="L27" s="274">
        <f t="shared" si="11"/>
        <v>29.16151843554286</v>
      </c>
    </row>
    <row r="28" spans="1:12">
      <c r="A28" s="229">
        <v>10</v>
      </c>
      <c r="B28" s="230">
        <v>239376.27</v>
      </c>
      <c r="C28" s="230">
        <v>7236571.3214999959</v>
      </c>
      <c r="D28" s="230">
        <v>-366.87000000000012</v>
      </c>
      <c r="E28" s="230">
        <v>-8109.4002000000028</v>
      </c>
      <c r="F28" s="273">
        <f t="shared" si="7"/>
        <v>30.230946958526825</v>
      </c>
      <c r="G28" s="274">
        <f t="shared" si="8"/>
        <v>22.104288167470767</v>
      </c>
      <c r="H28" s="403">
        <f t="shared" si="13"/>
        <v>239009.4</v>
      </c>
      <c r="I28" s="404">
        <f t="shared" si="10"/>
        <v>7228461.9212999959</v>
      </c>
      <c r="J28" s="884"/>
      <c r="K28" s="273">
        <f t="shared" si="12"/>
        <v>1.29</v>
      </c>
      <c r="L28" s="274">
        <f t="shared" si="11"/>
        <v>28.940946958526826</v>
      </c>
    </row>
    <row r="29" spans="1:12">
      <c r="A29" s="229">
        <v>11</v>
      </c>
      <c r="B29" s="230">
        <v>197837.23999999996</v>
      </c>
      <c r="C29" s="230">
        <v>6013291.4604999973</v>
      </c>
      <c r="D29" s="230">
        <v>-1613.7099999999998</v>
      </c>
      <c r="E29" s="230">
        <v>-37418.7978</v>
      </c>
      <c r="F29" s="273">
        <f t="shared" si="7"/>
        <v>30.39514431408363</v>
      </c>
      <c r="G29" s="274">
        <f t="shared" si="8"/>
        <v>23.188055970403607</v>
      </c>
      <c r="H29" s="403">
        <f t="shared" si="13"/>
        <v>196223.52999999997</v>
      </c>
      <c r="I29" s="404">
        <f t="shared" si="10"/>
        <v>5975872.6626999974</v>
      </c>
      <c r="J29" s="884"/>
      <c r="K29" s="273">
        <f t="shared" si="12"/>
        <v>1.29</v>
      </c>
      <c r="L29" s="274">
        <f t="shared" si="11"/>
        <v>29.105144314083631</v>
      </c>
    </row>
    <row r="30" spans="1:12">
      <c r="A30" s="229">
        <v>12</v>
      </c>
      <c r="B30" s="230">
        <v>142635.73999999993</v>
      </c>
      <c r="C30" s="230">
        <v>4754540.4429999981</v>
      </c>
      <c r="D30" s="230">
        <v>-9136.840000000002</v>
      </c>
      <c r="E30" s="230">
        <v>-222408.9942000001</v>
      </c>
      <c r="F30" s="273">
        <f t="shared" si="7"/>
        <v>33.333443939085676</v>
      </c>
      <c r="G30" s="274">
        <f t="shared" si="8"/>
        <v>24.342003821890287</v>
      </c>
      <c r="H30" s="403">
        <f t="shared" si="13"/>
        <v>133498.89999999994</v>
      </c>
      <c r="I30" s="404">
        <f t="shared" si="10"/>
        <v>4532131.4487999976</v>
      </c>
      <c r="J30" s="884"/>
      <c r="K30" s="273">
        <f t="shared" si="12"/>
        <v>1.29</v>
      </c>
      <c r="L30" s="274">
        <f t="shared" si="11"/>
        <v>32.043443939085677</v>
      </c>
    </row>
    <row r="31" spans="1:12">
      <c r="A31" s="226">
        <v>2015</v>
      </c>
      <c r="B31" s="227">
        <v>1710633.4400000002</v>
      </c>
      <c r="C31" s="228">
        <v>61093788.921400025</v>
      </c>
      <c r="D31" s="227">
        <v>-96011.57</v>
      </c>
      <c r="E31" s="228">
        <v>-2505881.2575999997</v>
      </c>
      <c r="F31" s="222">
        <f>+IF(ISERROR(C31/B31),0,C31/B31)</f>
        <v>35.714132258165151</v>
      </c>
      <c r="G31" s="223">
        <f>+IF(ISERROR(E31/D31),0,E31/D31)</f>
        <v>26.099784198925185</v>
      </c>
      <c r="H31" s="376">
        <f>+D31+B31</f>
        <v>1614621.87</v>
      </c>
      <c r="I31" s="377">
        <f>+E31+C31</f>
        <v>58587907.663800023</v>
      </c>
      <c r="J31" s="882">
        <v>1614622.5299999993</v>
      </c>
      <c r="K31" s="700">
        <f>SUMPRODUCT(B32:B43,K32:K43)/B31</f>
        <v>1.33</v>
      </c>
      <c r="L31" s="223">
        <f t="shared" ref="L31" si="14">SUMPRODUCT(B32:B43,L32:L43)/B31</f>
        <v>34.384132258165153</v>
      </c>
    </row>
    <row r="32" spans="1:12">
      <c r="A32" s="229">
        <v>1</v>
      </c>
      <c r="B32" s="230">
        <v>132772.10000000009</v>
      </c>
      <c r="C32" s="230">
        <v>4935947.2277000044</v>
      </c>
      <c r="D32" s="230">
        <v>-10413.800000000008</v>
      </c>
      <c r="E32" s="230">
        <v>-271208.83619999996</v>
      </c>
      <c r="F32" s="273">
        <f t="shared" ref="F32:F43" si="15">+IF(ISERROR(C32/B32),0,C32/B32)</f>
        <v>37.176087654710599</v>
      </c>
      <c r="G32" s="274">
        <f t="shared" ref="G32:G43" si="16">+IF(ISERROR(E32/D32),0,E32/D32)</f>
        <v>26.043215368069269</v>
      </c>
      <c r="H32" s="403">
        <f t="shared" ref="H32:H35" si="17">+D32+B32</f>
        <v>122358.30000000009</v>
      </c>
      <c r="I32" s="404">
        <f t="shared" ref="I32:I43" si="18">+E32+C32</f>
        <v>4664738.3915000046</v>
      </c>
      <c r="J32" s="884"/>
      <c r="K32" s="273">
        <f>ROUND(2281256.73/$B$31,2)</f>
        <v>1.33</v>
      </c>
      <c r="L32" s="274">
        <f t="shared" ref="L32:L43" si="19">F32-K32</f>
        <v>35.846087654710601</v>
      </c>
    </row>
    <row r="33" spans="1:13">
      <c r="A33" s="229">
        <v>2</v>
      </c>
      <c r="B33" s="230">
        <v>134661.37999999989</v>
      </c>
      <c r="C33" s="230">
        <v>5038811.7635999965</v>
      </c>
      <c r="D33" s="230">
        <v>-5384.4699999999984</v>
      </c>
      <c r="E33" s="230">
        <v>-142202.764</v>
      </c>
      <c r="F33" s="273">
        <f t="shared" si="15"/>
        <v>37.418387986221447</v>
      </c>
      <c r="G33" s="274">
        <f t="shared" si="16"/>
        <v>26.40979780739795</v>
      </c>
      <c r="H33" s="403">
        <f t="shared" si="17"/>
        <v>129276.90999999989</v>
      </c>
      <c r="I33" s="404">
        <f t="shared" si="18"/>
        <v>4896608.999599996</v>
      </c>
      <c r="J33" s="884"/>
      <c r="K33" s="273">
        <f t="shared" ref="K33:K43" si="20">ROUND(2281256.73/$B$31,2)</f>
        <v>1.33</v>
      </c>
      <c r="L33" s="274">
        <f t="shared" si="19"/>
        <v>36.088387986221449</v>
      </c>
    </row>
    <row r="34" spans="1:13">
      <c r="A34" s="229">
        <v>3</v>
      </c>
      <c r="B34" s="230">
        <v>162214.16999999998</v>
      </c>
      <c r="C34" s="230">
        <v>5647261.0789999999</v>
      </c>
      <c r="D34" s="230">
        <v>-4477.5500000000011</v>
      </c>
      <c r="E34" s="230">
        <v>-117638.94399999999</v>
      </c>
      <c r="F34" s="273">
        <f t="shared" si="15"/>
        <v>34.813611406451116</v>
      </c>
      <c r="G34" s="274">
        <f t="shared" si="16"/>
        <v>26.273060937342958</v>
      </c>
      <c r="H34" s="403">
        <f t="shared" si="17"/>
        <v>157736.62</v>
      </c>
      <c r="I34" s="404">
        <f t="shared" si="18"/>
        <v>5529622.1349999998</v>
      </c>
      <c r="J34" s="884"/>
      <c r="K34" s="273">
        <f t="shared" si="20"/>
        <v>1.33</v>
      </c>
      <c r="L34" s="274">
        <f t="shared" si="19"/>
        <v>33.483611406451118</v>
      </c>
    </row>
    <row r="35" spans="1:13">
      <c r="A35" s="229">
        <v>4</v>
      </c>
      <c r="B35" s="230">
        <v>116731.19000000019</v>
      </c>
      <c r="C35" s="230">
        <v>3998016.0835999968</v>
      </c>
      <c r="D35" s="230">
        <v>-12587.159999999996</v>
      </c>
      <c r="E35" s="230">
        <v>-331824.44860000006</v>
      </c>
      <c r="F35" s="273">
        <f t="shared" si="15"/>
        <v>34.249767209603448</v>
      </c>
      <c r="G35" s="274">
        <f t="shared" si="16"/>
        <v>26.362137972346435</v>
      </c>
      <c r="H35" s="403">
        <f t="shared" si="17"/>
        <v>104144.0300000002</v>
      </c>
      <c r="I35" s="404">
        <f t="shared" si="18"/>
        <v>3666191.6349999965</v>
      </c>
      <c r="J35" s="884"/>
      <c r="K35" s="273">
        <f t="shared" si="20"/>
        <v>1.33</v>
      </c>
      <c r="L35" s="274">
        <f t="shared" si="19"/>
        <v>32.919767209603449</v>
      </c>
    </row>
    <row r="36" spans="1:13">
      <c r="A36" s="229">
        <v>5</v>
      </c>
      <c r="B36" s="230">
        <v>72250.670000000013</v>
      </c>
      <c r="C36" s="230">
        <v>2382297.6029000012</v>
      </c>
      <c r="D36" s="230">
        <v>-16925.539999999986</v>
      </c>
      <c r="E36" s="230">
        <v>-441738.38339999999</v>
      </c>
      <c r="F36" s="273">
        <f t="shared" si="15"/>
        <v>32.972671435434449</v>
      </c>
      <c r="G36" s="274">
        <f t="shared" si="16"/>
        <v>26.098924075686824</v>
      </c>
      <c r="H36" s="403">
        <f>+D36+B36</f>
        <v>55325.130000000026</v>
      </c>
      <c r="I36" s="404">
        <f t="shared" si="18"/>
        <v>1940559.2195000013</v>
      </c>
      <c r="J36" s="884"/>
      <c r="K36" s="273">
        <f t="shared" si="20"/>
        <v>1.33</v>
      </c>
      <c r="L36" s="274">
        <f t="shared" si="19"/>
        <v>31.642671435434451</v>
      </c>
    </row>
    <row r="37" spans="1:13">
      <c r="A37" s="229">
        <v>6</v>
      </c>
      <c r="B37" s="230">
        <v>134989.78000000006</v>
      </c>
      <c r="C37" s="230">
        <v>4986496.7582000066</v>
      </c>
      <c r="D37" s="230">
        <v>-5822.4400000000005</v>
      </c>
      <c r="E37" s="230">
        <v>-150122.1778</v>
      </c>
      <c r="F37" s="273">
        <f t="shared" si="15"/>
        <v>36.939809504097305</v>
      </c>
      <c r="G37" s="274">
        <f t="shared" si="16"/>
        <v>25.783379098797067</v>
      </c>
      <c r="H37" s="403">
        <f t="shared" ref="H37:H43" si="21">+D37+B37</f>
        <v>129167.34000000005</v>
      </c>
      <c r="I37" s="404">
        <f t="shared" si="18"/>
        <v>4836374.5804000068</v>
      </c>
      <c r="J37" s="884"/>
      <c r="K37" s="273">
        <f t="shared" si="20"/>
        <v>1.33</v>
      </c>
      <c r="L37" s="274">
        <f t="shared" si="19"/>
        <v>35.609809504097306</v>
      </c>
    </row>
    <row r="38" spans="1:13">
      <c r="A38" s="229">
        <v>7</v>
      </c>
      <c r="B38" s="230">
        <v>144777.60999999999</v>
      </c>
      <c r="C38" s="230">
        <v>6085752.8908000048</v>
      </c>
      <c r="D38" s="230">
        <v>-7190.34</v>
      </c>
      <c r="E38" s="230">
        <v>-163930.45930000005</v>
      </c>
      <c r="F38" s="273">
        <f t="shared" si="15"/>
        <v>42.035179961873979</v>
      </c>
      <c r="G38" s="274">
        <f t="shared" si="16"/>
        <v>22.798707613270032</v>
      </c>
      <c r="H38" s="403">
        <f t="shared" si="21"/>
        <v>137587.26999999999</v>
      </c>
      <c r="I38" s="404">
        <f t="shared" si="18"/>
        <v>5921822.4315000046</v>
      </c>
      <c r="J38" s="884"/>
      <c r="K38" s="273">
        <f t="shared" si="20"/>
        <v>1.33</v>
      </c>
      <c r="L38" s="274">
        <f t="shared" si="19"/>
        <v>40.705179961873981</v>
      </c>
    </row>
    <row r="39" spans="1:13">
      <c r="A39" s="229">
        <v>8</v>
      </c>
      <c r="B39" s="230">
        <v>147339.47000000003</v>
      </c>
      <c r="C39" s="230">
        <v>5919981.6942000045</v>
      </c>
      <c r="D39" s="230">
        <v>-6230.6100000000015</v>
      </c>
      <c r="E39" s="230">
        <v>-146761.45139999999</v>
      </c>
      <c r="F39" s="273">
        <f t="shared" si="15"/>
        <v>40.179197700385394</v>
      </c>
      <c r="G39" s="274">
        <f t="shared" si="16"/>
        <v>23.554908973599687</v>
      </c>
      <c r="H39" s="403">
        <f t="shared" si="21"/>
        <v>141108.86000000002</v>
      </c>
      <c r="I39" s="404">
        <f t="shared" si="18"/>
        <v>5773220.2428000048</v>
      </c>
      <c r="J39" s="884"/>
      <c r="K39" s="273">
        <f t="shared" si="20"/>
        <v>1.33</v>
      </c>
      <c r="L39" s="274">
        <f t="shared" si="19"/>
        <v>38.849197700385396</v>
      </c>
    </row>
    <row r="40" spans="1:13">
      <c r="A40" s="229">
        <v>9</v>
      </c>
      <c r="B40" s="230">
        <v>165022.12000000005</v>
      </c>
      <c r="C40" s="230">
        <v>5459509.3436999982</v>
      </c>
      <c r="D40" s="230">
        <v>-5331.6400000000031</v>
      </c>
      <c r="E40" s="230">
        <v>-177804.23020000005</v>
      </c>
      <c r="F40" s="273">
        <f t="shared" si="15"/>
        <v>33.083500222273209</v>
      </c>
      <c r="G40" s="274">
        <f t="shared" si="16"/>
        <v>33.348881432354766</v>
      </c>
      <c r="H40" s="403">
        <f t="shared" si="21"/>
        <v>159690.48000000004</v>
      </c>
      <c r="I40" s="404">
        <f t="shared" si="18"/>
        <v>5281705.1134999981</v>
      </c>
      <c r="J40" s="884"/>
      <c r="K40" s="273">
        <f t="shared" si="20"/>
        <v>1.33</v>
      </c>
      <c r="L40" s="274">
        <f t="shared" si="19"/>
        <v>31.75350022227321</v>
      </c>
    </row>
    <row r="41" spans="1:13">
      <c r="A41" s="229">
        <v>10</v>
      </c>
      <c r="B41" s="230">
        <v>206671.63999999972</v>
      </c>
      <c r="C41" s="230">
        <v>6708979.0532000083</v>
      </c>
      <c r="D41" s="230">
        <v>-4040.4600000000005</v>
      </c>
      <c r="E41" s="230">
        <v>-126307.0227</v>
      </c>
      <c r="F41" s="273">
        <f t="shared" si="15"/>
        <v>32.462020687502246</v>
      </c>
      <c r="G41" s="274">
        <f t="shared" si="16"/>
        <v>31.260555159561036</v>
      </c>
      <c r="H41" s="403">
        <f t="shared" si="21"/>
        <v>202631.17999999973</v>
      </c>
      <c r="I41" s="404">
        <f t="shared" si="18"/>
        <v>6582672.0305000087</v>
      </c>
      <c r="J41" s="884"/>
      <c r="K41" s="273">
        <f t="shared" si="20"/>
        <v>1.33</v>
      </c>
      <c r="L41" s="274">
        <f t="shared" si="19"/>
        <v>31.132020687502248</v>
      </c>
    </row>
    <row r="42" spans="1:13">
      <c r="A42" s="229">
        <v>11</v>
      </c>
      <c r="B42" s="230">
        <v>176526.24000000017</v>
      </c>
      <c r="C42" s="230">
        <v>5826591.1121999994</v>
      </c>
      <c r="D42" s="230">
        <v>-5050.18</v>
      </c>
      <c r="E42" s="230">
        <v>-125211.05959999999</v>
      </c>
      <c r="F42" s="273">
        <f t="shared" si="15"/>
        <v>33.006940567022752</v>
      </c>
      <c r="G42" s="274">
        <f t="shared" si="16"/>
        <v>24.793385503090978</v>
      </c>
      <c r="H42" s="403">
        <f t="shared" si="21"/>
        <v>171476.06000000017</v>
      </c>
      <c r="I42" s="404">
        <f t="shared" si="18"/>
        <v>5701380.0525999991</v>
      </c>
      <c r="J42" s="884"/>
      <c r="K42" s="273">
        <f t="shared" si="20"/>
        <v>1.33</v>
      </c>
      <c r="L42" s="274">
        <f t="shared" si="19"/>
        <v>31.676940567022754</v>
      </c>
    </row>
    <row r="43" spans="1:13">
      <c r="A43" s="229">
        <v>12</v>
      </c>
      <c r="B43" s="230">
        <v>116677.06999999992</v>
      </c>
      <c r="C43" s="230">
        <v>4104144.3123000013</v>
      </c>
      <c r="D43" s="230">
        <v>-12557.38</v>
      </c>
      <c r="E43" s="230">
        <v>-311131.48039999988</v>
      </c>
      <c r="F43" s="273">
        <f t="shared" si="15"/>
        <v>35.17524319302845</v>
      </c>
      <c r="G43" s="274">
        <f t="shared" si="16"/>
        <v>24.776783086917806</v>
      </c>
      <c r="H43" s="403">
        <f t="shared" si="21"/>
        <v>104119.68999999992</v>
      </c>
      <c r="I43" s="404">
        <f t="shared" si="18"/>
        <v>3793012.8319000015</v>
      </c>
      <c r="J43" s="884"/>
      <c r="K43" s="273">
        <f t="shared" si="20"/>
        <v>1.33</v>
      </c>
      <c r="L43" s="274">
        <f t="shared" si="19"/>
        <v>33.845243193028452</v>
      </c>
    </row>
    <row r="44" spans="1:13">
      <c r="A44" s="226">
        <v>2016</v>
      </c>
      <c r="B44" s="227">
        <v>1626584.5700000005</v>
      </c>
      <c r="C44" s="227">
        <v>60121979.516100012</v>
      </c>
      <c r="D44" s="227">
        <v>-119141.36000000002</v>
      </c>
      <c r="E44" s="227">
        <v>-3128298.6091</v>
      </c>
      <c r="F44" s="222">
        <f>+IF(ISERROR(C44/B44),0,C44/B44)</f>
        <v>36.962098758935106</v>
      </c>
      <c r="G44" s="223">
        <f>+IF(ISERROR(E44/D44),0,E44/D44)</f>
        <v>26.257032898566877</v>
      </c>
      <c r="H44" s="376">
        <f>+D44+B44</f>
        <v>1507443.2100000004</v>
      </c>
      <c r="I44" s="377">
        <f>+E44+C44</f>
        <v>56993680.907000013</v>
      </c>
      <c r="J44" s="882">
        <v>1507443.620000001</v>
      </c>
      <c r="K44" s="700">
        <f>SUMPRODUCT(B45:B56,K45:K56)/B44</f>
        <v>1.4</v>
      </c>
      <c r="L44" s="223">
        <f t="shared" ref="L44" si="22">SUMPRODUCT(B45:B56,L45:L56)/B44</f>
        <v>35.562098758935107</v>
      </c>
      <c r="M44" s="22">
        <f>K44/F44</f>
        <v>3.7876637068980507E-2</v>
      </c>
    </row>
    <row r="45" spans="1:13">
      <c r="A45" s="229">
        <v>1</v>
      </c>
      <c r="B45" s="230">
        <v>135562.50000000009</v>
      </c>
      <c r="C45" s="230">
        <v>5177793.1412999984</v>
      </c>
      <c r="D45" s="230">
        <v>-8350.02</v>
      </c>
      <c r="E45" s="230">
        <v>-230887.0414000001</v>
      </c>
      <c r="F45" s="273">
        <f t="shared" ref="F45:F56" si="23">+IF(ISERROR(C45/B45),0,C45/B45)</f>
        <v>38.194877944121679</v>
      </c>
      <c r="G45" s="274">
        <f t="shared" ref="G45:G56" si="24">+IF(ISERROR(E45/D45),0,E45/D45)</f>
        <v>27.651076452511504</v>
      </c>
      <c r="H45" s="403">
        <f t="shared" ref="H45:H48" si="25">+D45+B45</f>
        <v>127212.48000000008</v>
      </c>
      <c r="I45" s="404">
        <f t="shared" ref="I45:I56" si="26">+E45+C45</f>
        <v>4946906.0998999979</v>
      </c>
      <c r="J45" s="884"/>
      <c r="K45" s="273">
        <f>ROUND(2281256.73/$B$44,2)</f>
        <v>1.4</v>
      </c>
      <c r="L45" s="274">
        <f t="shared" ref="L45:L56" si="27">F45-K45</f>
        <v>36.79487794412168</v>
      </c>
    </row>
    <row r="46" spans="1:13">
      <c r="A46" s="229">
        <v>2</v>
      </c>
      <c r="B46" s="230">
        <v>150767.3599999999</v>
      </c>
      <c r="C46" s="230">
        <v>5796543.2198999971</v>
      </c>
      <c r="D46" s="230">
        <v>-2924.8799999999997</v>
      </c>
      <c r="E46" s="230">
        <v>-80312.642299999992</v>
      </c>
      <c r="F46" s="273">
        <f t="shared" si="23"/>
        <v>38.446937187863483</v>
      </c>
      <c r="G46" s="274">
        <f t="shared" si="24"/>
        <v>27.458440106944558</v>
      </c>
      <c r="H46" s="403">
        <f t="shared" si="25"/>
        <v>147842.47999999989</v>
      </c>
      <c r="I46" s="404">
        <f t="shared" si="26"/>
        <v>5716230.5775999967</v>
      </c>
      <c r="J46" s="884"/>
      <c r="K46" s="273">
        <f t="shared" ref="K46:K55" si="28">ROUND(2281256.73/$B$44,2)</f>
        <v>1.4</v>
      </c>
      <c r="L46" s="274">
        <f t="shared" si="27"/>
        <v>37.046937187863485</v>
      </c>
    </row>
    <row r="47" spans="1:13">
      <c r="A47" s="229">
        <v>3</v>
      </c>
      <c r="B47" s="230">
        <v>66265.55000000009</v>
      </c>
      <c r="C47" s="230">
        <v>2517185.8199000009</v>
      </c>
      <c r="D47" s="230">
        <v>-28122.669999999991</v>
      </c>
      <c r="E47" s="230">
        <v>-756513.3776999996</v>
      </c>
      <c r="F47" s="273">
        <f t="shared" si="23"/>
        <v>37.986341619438718</v>
      </c>
      <c r="G47" s="274">
        <f t="shared" si="24"/>
        <v>26.900481984818647</v>
      </c>
      <c r="H47" s="403">
        <f t="shared" si="25"/>
        <v>38142.880000000099</v>
      </c>
      <c r="I47" s="404">
        <f t="shared" si="26"/>
        <v>1760672.4422000013</v>
      </c>
      <c r="J47" s="884"/>
      <c r="K47" s="273">
        <f t="shared" si="28"/>
        <v>1.4</v>
      </c>
      <c r="L47" s="274">
        <f t="shared" si="27"/>
        <v>36.58634161943872</v>
      </c>
    </row>
    <row r="48" spans="1:13">
      <c r="A48" s="229">
        <v>4</v>
      </c>
      <c r="B48" s="230">
        <v>49084.599999999969</v>
      </c>
      <c r="C48" s="230">
        <v>1794583.288500001</v>
      </c>
      <c r="D48" s="230">
        <v>-27538.820000000003</v>
      </c>
      <c r="E48" s="230">
        <v>-733136.72420000017</v>
      </c>
      <c r="F48" s="273">
        <f t="shared" si="23"/>
        <v>36.56102501599284</v>
      </c>
      <c r="G48" s="274">
        <f t="shared" si="24"/>
        <v>26.621936749650132</v>
      </c>
      <c r="H48" s="403">
        <f t="shared" si="25"/>
        <v>21545.779999999966</v>
      </c>
      <c r="I48" s="404">
        <f t="shared" si="26"/>
        <v>1061446.5643000007</v>
      </c>
      <c r="J48" s="884"/>
      <c r="K48" s="273">
        <f t="shared" si="28"/>
        <v>1.4</v>
      </c>
      <c r="L48" s="274">
        <f t="shared" si="27"/>
        <v>35.161025015992841</v>
      </c>
    </row>
    <row r="49" spans="1:12">
      <c r="A49" s="229">
        <v>5</v>
      </c>
      <c r="B49" s="230">
        <v>114520.87000000007</v>
      </c>
      <c r="C49" s="230">
        <v>3899864.041600001</v>
      </c>
      <c r="D49" s="230">
        <v>-14015.410000000005</v>
      </c>
      <c r="E49" s="230">
        <v>-366824.83479999984</v>
      </c>
      <c r="F49" s="273">
        <f t="shared" si="23"/>
        <v>34.053740960927023</v>
      </c>
      <c r="G49" s="274">
        <f t="shared" si="24"/>
        <v>26.172964957857079</v>
      </c>
      <c r="H49" s="403">
        <f>+D49+B49</f>
        <v>100505.46000000006</v>
      </c>
      <c r="I49" s="404">
        <f t="shared" si="26"/>
        <v>3533039.2068000012</v>
      </c>
      <c r="J49" s="884"/>
      <c r="K49" s="273">
        <f t="shared" si="28"/>
        <v>1.4</v>
      </c>
      <c r="L49" s="274">
        <f t="shared" si="27"/>
        <v>32.653740960927024</v>
      </c>
    </row>
    <row r="50" spans="1:12">
      <c r="A50" s="229">
        <v>6</v>
      </c>
      <c r="B50" s="230">
        <v>139796.60999999996</v>
      </c>
      <c r="C50" s="230">
        <v>5378138.3700000029</v>
      </c>
      <c r="D50" s="230">
        <v>-4124.4799999999996</v>
      </c>
      <c r="E50" s="230">
        <v>-91641.177000000011</v>
      </c>
      <c r="F50" s="273">
        <f t="shared" si="23"/>
        <v>38.471164429523753</v>
      </c>
      <c r="G50" s="274">
        <f t="shared" si="24"/>
        <v>22.218843830010091</v>
      </c>
      <c r="H50" s="403">
        <f t="shared" ref="H50:H56" si="29">+D50+B50</f>
        <v>135672.12999999995</v>
      </c>
      <c r="I50" s="404">
        <f t="shared" si="26"/>
        <v>5286497.1930000028</v>
      </c>
      <c r="J50" s="884"/>
      <c r="K50" s="273">
        <f t="shared" si="28"/>
        <v>1.4</v>
      </c>
      <c r="L50" s="274">
        <f t="shared" si="27"/>
        <v>37.071164429523755</v>
      </c>
    </row>
    <row r="51" spans="1:12">
      <c r="A51" s="229">
        <v>7</v>
      </c>
      <c r="B51" s="230">
        <v>141487.41</v>
      </c>
      <c r="C51" s="230">
        <v>6110861.4789999994</v>
      </c>
      <c r="D51" s="230">
        <v>-6826.380000000001</v>
      </c>
      <c r="E51" s="230">
        <v>-146546.17930000002</v>
      </c>
      <c r="F51" s="273">
        <f t="shared" si="23"/>
        <v>43.190143059371849</v>
      </c>
      <c r="G51" s="274">
        <f t="shared" si="24"/>
        <v>21.467626956014755</v>
      </c>
      <c r="H51" s="403">
        <f t="shared" si="29"/>
        <v>134661.03</v>
      </c>
      <c r="I51" s="404">
        <f t="shared" si="26"/>
        <v>5964315.2996999994</v>
      </c>
      <c r="J51" s="884"/>
      <c r="K51" s="273">
        <f t="shared" si="28"/>
        <v>1.4</v>
      </c>
      <c r="L51" s="274">
        <f t="shared" si="27"/>
        <v>41.79014305937185</v>
      </c>
    </row>
    <row r="52" spans="1:12">
      <c r="A52" s="229">
        <v>8</v>
      </c>
      <c r="B52" s="230">
        <v>154592.66000000012</v>
      </c>
      <c r="C52" s="230">
        <v>6509537.745800009</v>
      </c>
      <c r="D52" s="230">
        <v>-6685.9100000000017</v>
      </c>
      <c r="E52" s="230">
        <v>-182210.06659999999</v>
      </c>
      <c r="F52" s="273">
        <f t="shared" si="23"/>
        <v>42.107676689177893</v>
      </c>
      <c r="G52" s="274">
        <f t="shared" si="24"/>
        <v>27.252844653906489</v>
      </c>
      <c r="H52" s="403">
        <f t="shared" si="29"/>
        <v>147906.75000000012</v>
      </c>
      <c r="I52" s="404">
        <f t="shared" si="26"/>
        <v>6327327.6792000094</v>
      </c>
      <c r="J52" s="884"/>
      <c r="K52" s="273">
        <f t="shared" si="28"/>
        <v>1.4</v>
      </c>
      <c r="L52" s="274">
        <f t="shared" si="27"/>
        <v>40.707676689177895</v>
      </c>
    </row>
    <row r="53" spans="1:12">
      <c r="A53" s="229">
        <v>9</v>
      </c>
      <c r="B53" s="230">
        <v>168184.84000000008</v>
      </c>
      <c r="C53" s="230">
        <v>5781266.758200001</v>
      </c>
      <c r="D53" s="230">
        <v>-2765.3700000000003</v>
      </c>
      <c r="E53" s="230">
        <v>-62594.797400000003</v>
      </c>
      <c r="F53" s="273">
        <f t="shared" si="23"/>
        <v>34.374482017523093</v>
      </c>
      <c r="G53" s="274">
        <f t="shared" si="24"/>
        <v>22.635234127802065</v>
      </c>
      <c r="H53" s="403">
        <f t="shared" si="29"/>
        <v>165419.47000000009</v>
      </c>
      <c r="I53" s="404">
        <f t="shared" si="26"/>
        <v>5718671.9608000014</v>
      </c>
      <c r="J53" s="884"/>
      <c r="K53" s="273">
        <f t="shared" si="28"/>
        <v>1.4</v>
      </c>
      <c r="L53" s="274">
        <f t="shared" si="27"/>
        <v>32.974482017523094</v>
      </c>
    </row>
    <row r="54" spans="1:12">
      <c r="A54" s="229">
        <v>10</v>
      </c>
      <c r="B54" s="230">
        <v>204632.8000000001</v>
      </c>
      <c r="C54" s="230">
        <v>6780719.3974000039</v>
      </c>
      <c r="D54" s="230">
        <v>-2101.0499999999997</v>
      </c>
      <c r="E54" s="230">
        <v>-58542.698400000001</v>
      </c>
      <c r="F54" s="273">
        <f t="shared" si="23"/>
        <v>33.136033897791556</v>
      </c>
      <c r="G54" s="274">
        <f t="shared" si="24"/>
        <v>27.863543656743062</v>
      </c>
      <c r="H54" s="403">
        <f t="shared" si="29"/>
        <v>202531.75000000012</v>
      </c>
      <c r="I54" s="404">
        <f t="shared" si="26"/>
        <v>6722176.6990000037</v>
      </c>
      <c r="J54" s="884"/>
      <c r="K54" s="273">
        <f t="shared" si="28"/>
        <v>1.4</v>
      </c>
      <c r="L54" s="274">
        <f t="shared" si="27"/>
        <v>31.736033897791557</v>
      </c>
    </row>
    <row r="55" spans="1:12">
      <c r="A55" s="229">
        <v>11</v>
      </c>
      <c r="B55" s="230">
        <v>182006.09</v>
      </c>
      <c r="C55" s="230">
        <v>6087531.4780999953</v>
      </c>
      <c r="D55" s="230">
        <v>-2542.17</v>
      </c>
      <c r="E55" s="230">
        <v>-73953.737200000018</v>
      </c>
      <c r="F55" s="273">
        <f t="shared" si="23"/>
        <v>33.446855971138085</v>
      </c>
      <c r="G55" s="274">
        <f t="shared" si="24"/>
        <v>29.090791410487896</v>
      </c>
      <c r="H55" s="403">
        <f t="shared" si="29"/>
        <v>179463.91999999998</v>
      </c>
      <c r="I55" s="404">
        <f t="shared" si="26"/>
        <v>6013577.740899995</v>
      </c>
      <c r="J55" s="884"/>
      <c r="K55" s="273">
        <f t="shared" si="28"/>
        <v>1.4</v>
      </c>
      <c r="L55" s="274">
        <f t="shared" si="27"/>
        <v>32.046855971138086</v>
      </c>
    </row>
    <row r="56" spans="1:12">
      <c r="A56" s="229">
        <v>12</v>
      </c>
      <c r="B56" s="230">
        <v>119683.28000000007</v>
      </c>
      <c r="C56" s="230">
        <v>4287954.7764000008</v>
      </c>
      <c r="D56" s="230">
        <v>-13144.200000000004</v>
      </c>
      <c r="E56" s="230">
        <v>-345135.33279999992</v>
      </c>
      <c r="F56" s="273">
        <f t="shared" si="23"/>
        <v>35.827517230476957</v>
      </c>
      <c r="G56" s="274">
        <f t="shared" si="24"/>
        <v>26.257614217677745</v>
      </c>
      <c r="H56" s="403">
        <f t="shared" si="29"/>
        <v>106539.08000000007</v>
      </c>
      <c r="I56" s="404">
        <f t="shared" si="26"/>
        <v>3942819.4436000008</v>
      </c>
      <c r="J56" s="884"/>
      <c r="K56" s="273">
        <f>ROUND(2281256.73/$B$44,2)</f>
        <v>1.4</v>
      </c>
      <c r="L56" s="274">
        <f t="shared" si="27"/>
        <v>34.427517230476958</v>
      </c>
    </row>
    <row r="57" spans="1:12">
      <c r="A57" s="226">
        <v>2017</v>
      </c>
      <c r="B57" s="227">
        <v>1557601.4300000004</v>
      </c>
      <c r="C57" s="227">
        <v>61552390.686600022</v>
      </c>
      <c r="D57" s="227">
        <v>-147080.95000000001</v>
      </c>
      <c r="E57" s="227">
        <v>-3742696.8239999996</v>
      </c>
      <c r="F57" s="222">
        <f>+IF(ISERROR(C57/B57),0,C57/B57)</f>
        <v>39.517420503780613</v>
      </c>
      <c r="G57" s="223">
        <f>+IF(ISERROR(E57/D57),0,E57/D57)</f>
        <v>25.446509721347322</v>
      </c>
      <c r="H57" s="376">
        <f>+D57+B57</f>
        <v>1410520.4800000004</v>
      </c>
      <c r="I57" s="377">
        <f>+E57+C57</f>
        <v>57809693.862600021</v>
      </c>
      <c r="J57" s="882">
        <v>1410521.17</v>
      </c>
      <c r="K57" s="700">
        <f t="shared" ref="K57" si="30">SUMPRODUCT(B58:B69,K58:K69)/B57</f>
        <v>1.4967869943239875</v>
      </c>
      <c r="L57" s="223">
        <f t="shared" ref="L57" si="31">SUMPRODUCT(B58:B69,L58:L69)/B57</f>
        <v>38.020633509456623</v>
      </c>
    </row>
    <row r="58" spans="1:12">
      <c r="A58" s="229">
        <v>1</v>
      </c>
      <c r="B58" s="230">
        <v>134815.29000000004</v>
      </c>
      <c r="C58" s="230">
        <v>5458014.6167999934</v>
      </c>
      <c r="D58" s="230">
        <v>-11159.849999999997</v>
      </c>
      <c r="E58" s="230">
        <v>-311004.54740000004</v>
      </c>
      <c r="F58" s="273">
        <f t="shared" ref="F58:F121" si="32">+IF(ISERROR(C58/B58),0,C58/B58)</f>
        <v>40.485130557520527</v>
      </c>
      <c r="G58" s="274">
        <f t="shared" ref="G58:G121" si="33">+IF(ISERROR(E58/D58),0,E58/D58)</f>
        <v>27.868165557780806</v>
      </c>
      <c r="H58" s="403">
        <f t="shared" ref="H58:H121" si="34">+D58+B58</f>
        <v>123655.44000000005</v>
      </c>
      <c r="I58" s="404">
        <f t="shared" ref="I58:I121" si="35">+E58+C58</f>
        <v>5147010.0693999939</v>
      </c>
      <c r="J58" s="883"/>
      <c r="K58" s="273">
        <f>$M$44*F58</f>
        <v>1.5334405968174973</v>
      </c>
      <c r="L58" s="274">
        <f t="shared" ref="L58:L69" si="36">F58-K58</f>
        <v>38.951689960703028</v>
      </c>
    </row>
    <row r="59" spans="1:12">
      <c r="A59" s="229">
        <v>2</v>
      </c>
      <c r="B59" s="230">
        <v>135916.84000000005</v>
      </c>
      <c r="C59" s="230">
        <v>5491521.7386000082</v>
      </c>
      <c r="D59" s="230">
        <v>-5279.4900000000025</v>
      </c>
      <c r="E59" s="230">
        <v>-156619.28119999997</v>
      </c>
      <c r="F59" s="273">
        <f t="shared" si="32"/>
        <v>40.403541890762071</v>
      </c>
      <c r="G59" s="274">
        <f t="shared" si="33"/>
        <v>29.665608079568273</v>
      </c>
      <c r="H59" s="403">
        <f t="shared" si="34"/>
        <v>130637.35000000005</v>
      </c>
      <c r="I59" s="404">
        <f t="shared" si="35"/>
        <v>5334902.4574000081</v>
      </c>
      <c r="J59" s="883"/>
      <c r="K59" s="273">
        <f t="shared" ref="K59:K69" si="37">$M$44*F59</f>
        <v>1.5303502924977455</v>
      </c>
      <c r="L59" s="274">
        <f t="shared" si="36"/>
        <v>38.873191598264327</v>
      </c>
    </row>
    <row r="60" spans="1:12">
      <c r="A60" s="229">
        <v>3</v>
      </c>
      <c r="B60" s="230">
        <v>105381.69000000008</v>
      </c>
      <c r="C60" s="230">
        <v>4068338.1658000019</v>
      </c>
      <c r="D60" s="230">
        <v>-21113.629999999997</v>
      </c>
      <c r="E60" s="230">
        <v>-584502.66070000012</v>
      </c>
      <c r="F60" s="273">
        <f t="shared" si="32"/>
        <v>38.605740388107257</v>
      </c>
      <c r="G60" s="274">
        <f t="shared" si="33"/>
        <v>27.683665040071279</v>
      </c>
      <c r="H60" s="403">
        <f t="shared" si="34"/>
        <v>84268.060000000085</v>
      </c>
      <c r="I60" s="404">
        <f t="shared" si="35"/>
        <v>3483835.5051000016</v>
      </c>
      <c r="J60" s="883"/>
      <c r="K60" s="273">
        <f t="shared" si="37"/>
        <v>1.4622556174596213</v>
      </c>
      <c r="L60" s="274">
        <f t="shared" si="36"/>
        <v>37.143484770647639</v>
      </c>
    </row>
    <row r="61" spans="1:12">
      <c r="A61" s="229">
        <v>4</v>
      </c>
      <c r="B61" s="230">
        <v>87561.210000000021</v>
      </c>
      <c r="C61" s="230">
        <v>3358446.4180000015</v>
      </c>
      <c r="D61" s="230">
        <v>-20689.310000000012</v>
      </c>
      <c r="E61" s="230">
        <v>-547062.56310000003</v>
      </c>
      <c r="F61" s="273">
        <f t="shared" si="32"/>
        <v>38.355413521581085</v>
      </c>
      <c r="G61" s="274">
        <f t="shared" si="33"/>
        <v>26.441798353835857</v>
      </c>
      <c r="H61" s="403">
        <f t="shared" si="34"/>
        <v>66871.900000000009</v>
      </c>
      <c r="I61" s="404">
        <f t="shared" si="35"/>
        <v>2811383.8549000015</v>
      </c>
      <c r="J61" s="883"/>
      <c r="K61" s="273">
        <f t="shared" si="37"/>
        <v>1.4527740775875944</v>
      </c>
      <c r="L61" s="274">
        <f t="shared" si="36"/>
        <v>36.902639443993493</v>
      </c>
    </row>
    <row r="62" spans="1:12">
      <c r="A62" s="229">
        <v>5</v>
      </c>
      <c r="B62" s="230">
        <v>112628.45000000003</v>
      </c>
      <c r="C62" s="230">
        <v>4079845.633700002</v>
      </c>
      <c r="D62" s="230">
        <v>-11152.960000000003</v>
      </c>
      <c r="E62" s="230">
        <v>-286768.68970000016</v>
      </c>
      <c r="F62" s="273">
        <f t="shared" si="32"/>
        <v>36.223934837956136</v>
      </c>
      <c r="G62" s="274">
        <f t="shared" si="33"/>
        <v>25.712339118942424</v>
      </c>
      <c r="H62" s="403">
        <f t="shared" si="34"/>
        <v>101475.49000000002</v>
      </c>
      <c r="I62" s="404">
        <f t="shared" si="35"/>
        <v>3793076.944000002</v>
      </c>
      <c r="J62" s="883"/>
      <c r="K62" s="273">
        <f t="shared" si="37"/>
        <v>1.3720408330676637</v>
      </c>
      <c r="L62" s="274">
        <f t="shared" si="36"/>
        <v>34.851894004888472</v>
      </c>
    </row>
    <row r="63" spans="1:12">
      <c r="A63" s="229">
        <v>6</v>
      </c>
      <c r="B63" s="230">
        <v>123549.19999999991</v>
      </c>
      <c r="C63" s="230">
        <v>5239889.9130999995</v>
      </c>
      <c r="D63" s="230">
        <v>-12550.959999999997</v>
      </c>
      <c r="E63" s="230">
        <v>-293184.2606000001</v>
      </c>
      <c r="F63" s="273">
        <f t="shared" si="32"/>
        <v>42.41136254301933</v>
      </c>
      <c r="G63" s="274">
        <f t="shared" si="33"/>
        <v>23.359508802513925</v>
      </c>
      <c r="H63" s="403">
        <f t="shared" si="34"/>
        <v>110998.23999999992</v>
      </c>
      <c r="I63" s="404">
        <f t="shared" si="35"/>
        <v>4946705.6524999999</v>
      </c>
      <c r="J63" s="883"/>
      <c r="K63" s="273">
        <f t="shared" si="37"/>
        <v>1.6063997866428974</v>
      </c>
      <c r="L63" s="274">
        <f t="shared" si="36"/>
        <v>40.804962756376433</v>
      </c>
    </row>
    <row r="64" spans="1:12">
      <c r="A64" s="229">
        <v>7</v>
      </c>
      <c r="B64" s="230">
        <v>125081.18999999999</v>
      </c>
      <c r="C64" s="230">
        <v>5867654.531500007</v>
      </c>
      <c r="D64" s="230">
        <v>-14670.720000000001</v>
      </c>
      <c r="E64" s="230">
        <v>-303801.63589999982</v>
      </c>
      <c r="F64" s="273">
        <f t="shared" si="32"/>
        <v>46.910766770767111</v>
      </c>
      <c r="G64" s="274">
        <f t="shared" si="33"/>
        <v>20.708024957193633</v>
      </c>
      <c r="H64" s="403">
        <f t="shared" si="34"/>
        <v>110410.46999999999</v>
      </c>
      <c r="I64" s="404">
        <f t="shared" si="35"/>
        <v>5563852.8956000069</v>
      </c>
      <c r="J64" s="883"/>
      <c r="K64" s="273">
        <f t="shared" si="37"/>
        <v>1.7768220876039365</v>
      </c>
      <c r="L64" s="274">
        <f t="shared" si="36"/>
        <v>45.133944683163172</v>
      </c>
    </row>
    <row r="65" spans="1:12">
      <c r="A65" s="229">
        <v>8</v>
      </c>
      <c r="B65" s="230">
        <v>134818.64999999985</v>
      </c>
      <c r="C65" s="230">
        <v>6176772.6443999978</v>
      </c>
      <c r="D65" s="230">
        <v>-9175.3600000000024</v>
      </c>
      <c r="E65" s="230">
        <v>-224047.39860000007</v>
      </c>
      <c r="F65" s="273">
        <f t="shared" si="32"/>
        <v>45.815416816590322</v>
      </c>
      <c r="G65" s="274">
        <f t="shared" si="33"/>
        <v>24.418376892023858</v>
      </c>
      <c r="H65" s="403">
        <f t="shared" si="34"/>
        <v>125643.28999999985</v>
      </c>
      <c r="I65" s="404">
        <f t="shared" si="35"/>
        <v>5952725.2457999978</v>
      </c>
      <c r="J65" s="883"/>
      <c r="K65" s="273">
        <f t="shared" si="37"/>
        <v>1.7353339149260578</v>
      </c>
      <c r="L65" s="274">
        <f t="shared" si="36"/>
        <v>44.080082901664262</v>
      </c>
    </row>
    <row r="66" spans="1:12">
      <c r="A66" s="229">
        <v>9</v>
      </c>
      <c r="B66" s="230">
        <v>142577.64000000001</v>
      </c>
      <c r="C66" s="230">
        <v>5216119.3237000033</v>
      </c>
      <c r="D66" s="230">
        <v>-7494.71</v>
      </c>
      <c r="E66" s="230">
        <v>-188908.20199999999</v>
      </c>
      <c r="F66" s="273">
        <f t="shared" si="32"/>
        <v>36.584413402410107</v>
      </c>
      <c r="G66" s="274">
        <f t="shared" si="33"/>
        <v>25.205538573206969</v>
      </c>
      <c r="H66" s="403">
        <f t="shared" si="34"/>
        <v>135082.93000000002</v>
      </c>
      <c r="I66" s="404">
        <f t="shared" si="35"/>
        <v>5027211.1217000037</v>
      </c>
      <c r="J66" s="883"/>
      <c r="K66" s="273">
        <f t="shared" si="37"/>
        <v>1.3856945488246339</v>
      </c>
      <c r="L66" s="274">
        <f t="shared" si="36"/>
        <v>35.198718853585476</v>
      </c>
    </row>
    <row r="67" spans="1:12">
      <c r="A67" s="229">
        <v>10</v>
      </c>
      <c r="B67" s="230">
        <v>182987.61000000002</v>
      </c>
      <c r="C67" s="230">
        <v>6512632.212199999</v>
      </c>
      <c r="D67" s="230">
        <v>-4920.9000000000015</v>
      </c>
      <c r="E67" s="230">
        <v>-116180.87910000001</v>
      </c>
      <c r="F67" s="273">
        <f t="shared" si="32"/>
        <v>35.590563821233573</v>
      </c>
      <c r="G67" s="274">
        <f t="shared" si="33"/>
        <v>23.609680972992738</v>
      </c>
      <c r="H67" s="403">
        <f t="shared" si="34"/>
        <v>178066.71000000002</v>
      </c>
      <c r="I67" s="404">
        <f t="shared" si="35"/>
        <v>6396451.3330999995</v>
      </c>
      <c r="J67" s="883"/>
      <c r="K67" s="273">
        <f t="shared" si="37"/>
        <v>1.3480508689372521</v>
      </c>
      <c r="L67" s="274">
        <f t="shared" si="36"/>
        <v>34.242512952296323</v>
      </c>
    </row>
    <row r="68" spans="1:12">
      <c r="A68" s="229">
        <v>11</v>
      </c>
      <c r="B68" s="230">
        <v>164855.85000000006</v>
      </c>
      <c r="C68" s="230">
        <v>5893118.7018000036</v>
      </c>
      <c r="D68" s="230">
        <v>-7085.9800000000032</v>
      </c>
      <c r="E68" s="230">
        <v>-184802.4094</v>
      </c>
      <c r="F68" s="273">
        <f t="shared" si="32"/>
        <v>35.747100887229671</v>
      </c>
      <c r="G68" s="274">
        <f t="shared" si="33"/>
        <v>26.080007197310735</v>
      </c>
      <c r="H68" s="403">
        <f t="shared" si="34"/>
        <v>157769.87000000005</v>
      </c>
      <c r="I68" s="404">
        <f t="shared" si="35"/>
        <v>5708316.2924000034</v>
      </c>
      <c r="J68" s="883"/>
      <c r="K68" s="273">
        <f t="shared" si="37"/>
        <v>1.3539799665738292</v>
      </c>
      <c r="L68" s="274">
        <f t="shared" si="36"/>
        <v>34.393120920655839</v>
      </c>
    </row>
    <row r="69" spans="1:12">
      <c r="A69" s="229">
        <v>12</v>
      </c>
      <c r="B69" s="230">
        <v>107427.81000000014</v>
      </c>
      <c r="C69" s="230">
        <v>4190036.7869999995</v>
      </c>
      <c r="D69" s="230">
        <v>-21787.08</v>
      </c>
      <c r="E69" s="230">
        <v>-545814.29630000005</v>
      </c>
      <c r="F69" s="273">
        <f t="shared" si="32"/>
        <v>39.003278452758124</v>
      </c>
      <c r="G69" s="274">
        <f t="shared" si="33"/>
        <v>25.052200492218326</v>
      </c>
      <c r="H69" s="403">
        <f t="shared" si="34"/>
        <v>85640.730000000141</v>
      </c>
      <c r="I69" s="404">
        <f t="shared" si="35"/>
        <v>3644222.4906999995</v>
      </c>
      <c r="J69" s="883"/>
      <c r="K69" s="273">
        <f t="shared" si="37"/>
        <v>1.4773130224555071</v>
      </c>
      <c r="L69" s="274">
        <f t="shared" si="36"/>
        <v>37.52596543030262</v>
      </c>
    </row>
    <row r="70" spans="1:12">
      <c r="A70" s="226">
        <v>2018</v>
      </c>
      <c r="B70" s="227">
        <v>1602643.25</v>
      </c>
      <c r="C70" s="227">
        <v>67217299.309499994</v>
      </c>
      <c r="D70" s="227">
        <v>-130874.87000000001</v>
      </c>
      <c r="E70" s="227">
        <v>-3610425.6716999994</v>
      </c>
      <c r="F70" s="222">
        <f t="shared" si="32"/>
        <v>41.941523361172237</v>
      </c>
      <c r="G70" s="223">
        <f t="shared" si="33"/>
        <v>27.586852019031607</v>
      </c>
      <c r="H70" s="376">
        <f t="shared" si="34"/>
        <v>1471768.38</v>
      </c>
      <c r="I70" s="377">
        <f t="shared" si="35"/>
        <v>63606873.637799993</v>
      </c>
      <c r="J70" s="882">
        <v>1471769.5100000026</v>
      </c>
      <c r="K70" s="700">
        <f t="shared" ref="K70" si="38">SUMPRODUCT(B71:B82,K71:K82)/B70</f>
        <v>1.588603858471288</v>
      </c>
      <c r="L70" s="223">
        <f t="shared" ref="L70" si="39">SUMPRODUCT(B71:B82,L71:L82)/B70</f>
        <v>40.352919502700942</v>
      </c>
    </row>
    <row r="71" spans="1:12">
      <c r="A71" s="229">
        <v>1</v>
      </c>
      <c r="B71" s="230">
        <v>135640.97999999995</v>
      </c>
      <c r="C71" s="230">
        <v>5736838.1323999977</v>
      </c>
      <c r="D71" s="230">
        <v>-9785.2000000000025</v>
      </c>
      <c r="E71" s="230">
        <v>-299068.31669999997</v>
      </c>
      <c r="F71" s="273">
        <f t="shared" si="32"/>
        <v>42.294284016526568</v>
      </c>
      <c r="G71" s="274">
        <f t="shared" si="33"/>
        <v>30.563332042267902</v>
      </c>
      <c r="H71" s="403">
        <f t="shared" si="34"/>
        <v>125855.77999999996</v>
      </c>
      <c r="I71" s="404">
        <f t="shared" si="35"/>
        <v>5437769.8156999974</v>
      </c>
      <c r="J71" s="884"/>
      <c r="K71" s="273">
        <f>$M$44*F71</f>
        <v>1.60196524578636</v>
      </c>
      <c r="L71" s="274">
        <f t="shared" ref="L71:L82" si="40">F71-K71</f>
        <v>40.692318770740208</v>
      </c>
    </row>
    <row r="72" spans="1:12">
      <c r="A72" s="229">
        <v>2</v>
      </c>
      <c r="B72" s="230">
        <v>139944.58999999997</v>
      </c>
      <c r="C72" s="230">
        <v>5876764.6578999981</v>
      </c>
      <c r="D72" s="230">
        <v>-5621.4700000000012</v>
      </c>
      <c r="E72" s="230">
        <v>-185749.66509999998</v>
      </c>
      <c r="F72" s="273">
        <f t="shared" si="32"/>
        <v>41.993510845256679</v>
      </c>
      <c r="G72" s="274">
        <f t="shared" si="33"/>
        <v>33.042898939245418</v>
      </c>
      <c r="H72" s="403">
        <f t="shared" si="34"/>
        <v>134323.11999999997</v>
      </c>
      <c r="I72" s="404">
        <f t="shared" si="35"/>
        <v>5691014.9927999983</v>
      </c>
      <c r="J72" s="884"/>
      <c r="K72" s="273">
        <f t="shared" ref="K72:K82" si="41">$M$44*F72</f>
        <v>1.5905729695380841</v>
      </c>
      <c r="L72" s="274">
        <f t="shared" si="40"/>
        <v>40.402937875718592</v>
      </c>
    </row>
    <row r="73" spans="1:12">
      <c r="A73" s="229">
        <v>3</v>
      </c>
      <c r="B73" s="230">
        <v>102775.16000000003</v>
      </c>
      <c r="C73" s="230">
        <v>4134456.705199996</v>
      </c>
      <c r="D73" s="230">
        <v>-22876.280000000002</v>
      </c>
      <c r="E73" s="230">
        <v>-709007.85339999991</v>
      </c>
      <c r="F73" s="273">
        <f t="shared" si="32"/>
        <v>40.228170943251214</v>
      </c>
      <c r="G73" s="274">
        <f t="shared" si="33"/>
        <v>30.993144575953774</v>
      </c>
      <c r="H73" s="403">
        <f t="shared" si="34"/>
        <v>79898.880000000034</v>
      </c>
      <c r="I73" s="404">
        <f t="shared" si="35"/>
        <v>3425448.8517999961</v>
      </c>
      <c r="J73" s="884"/>
      <c r="K73" s="273">
        <f t="shared" si="41"/>
        <v>1.5237078307664336</v>
      </c>
      <c r="L73" s="274">
        <f t="shared" si="40"/>
        <v>38.704463112484781</v>
      </c>
    </row>
    <row r="74" spans="1:12">
      <c r="A74" s="229">
        <v>4</v>
      </c>
      <c r="B74" s="230">
        <v>92871.309999999969</v>
      </c>
      <c r="C74" s="230">
        <v>3735281.476100001</v>
      </c>
      <c r="D74" s="230">
        <v>-18686.070000000011</v>
      </c>
      <c r="E74" s="230">
        <v>-501153.44060000003</v>
      </c>
      <c r="F74" s="273">
        <f t="shared" si="32"/>
        <v>40.219971873983496</v>
      </c>
      <c r="G74" s="274">
        <f t="shared" si="33"/>
        <v>26.819627701276929</v>
      </c>
      <c r="H74" s="403">
        <f t="shared" si="34"/>
        <v>74185.239999999962</v>
      </c>
      <c r="I74" s="404">
        <f t="shared" si="35"/>
        <v>3234128.0355000012</v>
      </c>
      <c r="J74" s="884"/>
      <c r="K74" s="273">
        <f t="shared" si="41"/>
        <v>1.5233972775954767</v>
      </c>
      <c r="L74" s="274">
        <f t="shared" si="40"/>
        <v>38.696574596388018</v>
      </c>
    </row>
    <row r="75" spans="1:12">
      <c r="A75" s="229">
        <v>5</v>
      </c>
      <c r="B75" s="230">
        <v>123191.43999999996</v>
      </c>
      <c r="C75" s="230">
        <v>4750695.8519000039</v>
      </c>
      <c r="D75" s="230">
        <v>-14359.409999999994</v>
      </c>
      <c r="E75" s="230">
        <v>-365646.1486999999</v>
      </c>
      <c r="F75" s="273">
        <f t="shared" si="32"/>
        <v>38.563522367300891</v>
      </c>
      <c r="G75" s="274">
        <f t="shared" si="33"/>
        <v>25.463869943124408</v>
      </c>
      <c r="H75" s="403">
        <f t="shared" si="34"/>
        <v>108832.02999999997</v>
      </c>
      <c r="I75" s="404">
        <f t="shared" si="35"/>
        <v>4385049.7032000041</v>
      </c>
      <c r="J75" s="884"/>
      <c r="K75" s="273">
        <f t="shared" si="41"/>
        <v>1.4606565408077679</v>
      </c>
      <c r="L75" s="274">
        <f t="shared" si="40"/>
        <v>37.102865826493122</v>
      </c>
    </row>
    <row r="76" spans="1:12">
      <c r="A76" s="229">
        <v>6</v>
      </c>
      <c r="B76" s="230">
        <v>129189.28000000007</v>
      </c>
      <c r="C76" s="230">
        <v>5655566.5262000067</v>
      </c>
      <c r="D76" s="230">
        <v>-7636.0600000000013</v>
      </c>
      <c r="E76" s="230">
        <v>-192653.40160000016</v>
      </c>
      <c r="F76" s="273">
        <f t="shared" si="32"/>
        <v>43.777367024570488</v>
      </c>
      <c r="G76" s="274">
        <f t="shared" si="33"/>
        <v>25.229424808081671</v>
      </c>
      <c r="H76" s="403">
        <f t="shared" si="34"/>
        <v>121553.22000000007</v>
      </c>
      <c r="I76" s="404">
        <f t="shared" si="35"/>
        <v>5462913.1246000063</v>
      </c>
      <c r="J76" s="884"/>
      <c r="K76" s="273">
        <f t="shared" si="41"/>
        <v>1.6581394426252114</v>
      </c>
      <c r="L76" s="274">
        <f t="shared" si="40"/>
        <v>42.119227581945275</v>
      </c>
    </row>
    <row r="77" spans="1:12">
      <c r="A77" s="229">
        <v>7</v>
      </c>
      <c r="B77" s="230">
        <v>143238.10000000024</v>
      </c>
      <c r="C77" s="230">
        <v>7105496.9169000024</v>
      </c>
      <c r="D77" s="230">
        <v>-13728.540000000003</v>
      </c>
      <c r="E77" s="230">
        <v>-315069.19059999997</v>
      </c>
      <c r="F77" s="273">
        <f t="shared" si="32"/>
        <v>49.606193581875146</v>
      </c>
      <c r="G77" s="274">
        <f t="shared" si="33"/>
        <v>22.94994155241562</v>
      </c>
      <c r="H77" s="403">
        <f t="shared" si="34"/>
        <v>129509.56000000023</v>
      </c>
      <c r="I77" s="404">
        <f t="shared" si="35"/>
        <v>6790427.7263000021</v>
      </c>
      <c r="J77" s="884"/>
      <c r="K77" s="273">
        <f t="shared" si="41"/>
        <v>1.8789157906742751</v>
      </c>
      <c r="L77" s="274">
        <f t="shared" si="40"/>
        <v>47.727277791200869</v>
      </c>
    </row>
    <row r="78" spans="1:12">
      <c r="A78" s="229">
        <v>8</v>
      </c>
      <c r="B78" s="230">
        <v>153005.52999999982</v>
      </c>
      <c r="C78" s="230">
        <v>7393389.9015999986</v>
      </c>
      <c r="D78" s="230">
        <v>-8996.9500000000007</v>
      </c>
      <c r="E78" s="230">
        <v>-197217.03380000003</v>
      </c>
      <c r="F78" s="273">
        <f t="shared" si="32"/>
        <v>48.321063307973297</v>
      </c>
      <c r="G78" s="274">
        <f t="shared" si="33"/>
        <v>21.920432346517433</v>
      </c>
      <c r="H78" s="403">
        <f t="shared" si="34"/>
        <v>144008.57999999981</v>
      </c>
      <c r="I78" s="404">
        <f t="shared" si="35"/>
        <v>7196172.8677999983</v>
      </c>
      <c r="J78" s="884"/>
      <c r="K78" s="273">
        <f t="shared" si="41"/>
        <v>1.8302393777033352</v>
      </c>
      <c r="L78" s="274">
        <f t="shared" si="40"/>
        <v>46.490823930269961</v>
      </c>
    </row>
    <row r="79" spans="1:12">
      <c r="A79" s="229">
        <v>9</v>
      </c>
      <c r="B79" s="230">
        <v>123136.97999999994</v>
      </c>
      <c r="C79" s="230">
        <v>4923728.5616999986</v>
      </c>
      <c r="D79" s="230">
        <v>-10253.159999999994</v>
      </c>
      <c r="E79" s="230">
        <v>-299952.01029999997</v>
      </c>
      <c r="F79" s="273">
        <f t="shared" si="32"/>
        <v>39.985783001174795</v>
      </c>
      <c r="G79" s="274">
        <f t="shared" si="33"/>
        <v>29.254591784386484</v>
      </c>
      <c r="H79" s="403">
        <f t="shared" si="34"/>
        <v>112883.81999999995</v>
      </c>
      <c r="I79" s="404">
        <f t="shared" si="35"/>
        <v>4623776.5513999984</v>
      </c>
      <c r="J79" s="884"/>
      <c r="K79" s="273">
        <f t="shared" si="41"/>
        <v>1.5145269906545078</v>
      </c>
      <c r="L79" s="274">
        <f t="shared" si="40"/>
        <v>38.471256010520285</v>
      </c>
    </row>
    <row r="80" spans="1:12">
      <c r="A80" s="229">
        <v>10</v>
      </c>
      <c r="B80" s="230">
        <v>125425.19999999992</v>
      </c>
      <c r="C80" s="230">
        <v>4807624.9641000023</v>
      </c>
      <c r="D80" s="230">
        <v>-6152.0499999999965</v>
      </c>
      <c r="E80" s="230">
        <v>-174925.94959999993</v>
      </c>
      <c r="F80" s="273">
        <f t="shared" si="32"/>
        <v>38.330614295213444</v>
      </c>
      <c r="G80" s="274">
        <f t="shared" si="33"/>
        <v>28.433765915426569</v>
      </c>
      <c r="H80" s="403">
        <f t="shared" si="34"/>
        <v>119273.14999999992</v>
      </c>
      <c r="I80" s="404">
        <f t="shared" si="35"/>
        <v>4632699.0145000024</v>
      </c>
      <c r="J80" s="884"/>
      <c r="K80" s="273">
        <f t="shared" si="41"/>
        <v>1.4518347662908757</v>
      </c>
      <c r="L80" s="274">
        <f t="shared" si="40"/>
        <v>36.878779528922571</v>
      </c>
    </row>
    <row r="81" spans="1:13">
      <c r="A81" s="229">
        <v>11</v>
      </c>
      <c r="B81" s="230">
        <v>191331.59000000008</v>
      </c>
      <c r="C81" s="230">
        <v>7275370.0513999918</v>
      </c>
      <c r="D81" s="230">
        <v>-3166.8300000000004</v>
      </c>
      <c r="E81" s="230">
        <v>-91040.049000000028</v>
      </c>
      <c r="F81" s="273">
        <f t="shared" si="32"/>
        <v>38.024928614244978</v>
      </c>
      <c r="G81" s="274">
        <f t="shared" si="33"/>
        <v>28.748006365987443</v>
      </c>
      <c r="H81" s="403">
        <f t="shared" si="34"/>
        <v>188164.7600000001</v>
      </c>
      <c r="I81" s="404">
        <f t="shared" si="35"/>
        <v>7184330.0023999922</v>
      </c>
      <c r="J81" s="884"/>
      <c r="K81" s="273">
        <f t="shared" si="41"/>
        <v>1.440256420695649</v>
      </c>
      <c r="L81" s="274">
        <f t="shared" si="40"/>
        <v>36.584672193549331</v>
      </c>
    </row>
    <row r="82" spans="1:13">
      <c r="A82" s="229">
        <v>12</v>
      </c>
      <c r="B82" s="230">
        <v>142893.09000000011</v>
      </c>
      <c r="C82" s="230">
        <v>5822085.5640999973</v>
      </c>
      <c r="D82" s="230">
        <v>-9612.8500000000022</v>
      </c>
      <c r="E82" s="230">
        <v>-278942.61229999998</v>
      </c>
      <c r="F82" s="273">
        <f t="shared" si="32"/>
        <v>40.744346448803036</v>
      </c>
      <c r="G82" s="274">
        <f t="shared" si="33"/>
        <v>29.017680739843012</v>
      </c>
      <c r="H82" s="403">
        <f t="shared" si="34"/>
        <v>133280.24000000011</v>
      </c>
      <c r="I82" s="404">
        <f t="shared" si="35"/>
        <v>5543142.9517999971</v>
      </c>
      <c r="J82" s="884"/>
      <c r="K82" s="273">
        <f t="shared" si="41"/>
        <v>1.5432588230541173</v>
      </c>
      <c r="L82" s="274">
        <f t="shared" si="40"/>
        <v>39.201087625748919</v>
      </c>
    </row>
    <row r="83" spans="1:13">
      <c r="A83" s="226">
        <v>2019</v>
      </c>
      <c r="B83" s="227">
        <v>1912871.6099999999</v>
      </c>
      <c r="C83" s="227">
        <v>95128012.465499967</v>
      </c>
      <c r="D83" s="227">
        <v>-92806.12000000001</v>
      </c>
      <c r="E83" s="227">
        <v>-3262277.0681999992</v>
      </c>
      <c r="F83" s="222">
        <f t="shared" si="32"/>
        <v>49.730474313171477</v>
      </c>
      <c r="G83" s="223">
        <f t="shared" si="33"/>
        <v>35.151529534905663</v>
      </c>
      <c r="H83" s="376">
        <f t="shared" si="34"/>
        <v>1820065.4899999998</v>
      </c>
      <c r="I83" s="377">
        <f t="shared" si="35"/>
        <v>91865735.397299975</v>
      </c>
      <c r="J83" s="882">
        <v>1820066.12</v>
      </c>
      <c r="K83" s="874">
        <v>1.830760473739927</v>
      </c>
      <c r="L83" s="708">
        <v>46.50406055078151</v>
      </c>
      <c r="M83" s="41" t="s">
        <v>569</v>
      </c>
    </row>
    <row r="84" spans="1:13">
      <c r="A84" s="229">
        <v>1</v>
      </c>
      <c r="B84" s="230">
        <v>157411.35000000006</v>
      </c>
      <c r="C84" s="230">
        <v>6957207.6701999875</v>
      </c>
      <c r="D84" s="230">
        <v>-3436.2699999999977</v>
      </c>
      <c r="E84" s="230">
        <v>-112573.88319999997</v>
      </c>
      <c r="F84" s="273">
        <f t="shared" si="32"/>
        <v>44.197624060780782</v>
      </c>
      <c r="G84" s="274">
        <f t="shared" si="33"/>
        <v>32.7604883201844</v>
      </c>
      <c r="H84" s="403">
        <f t="shared" si="34"/>
        <v>153975.08000000007</v>
      </c>
      <c r="I84" s="404">
        <f t="shared" si="35"/>
        <v>6844633.7869999874</v>
      </c>
      <c r="J84" s="884"/>
      <c r="K84" s="722">
        <v>1.6502516603304478</v>
      </c>
      <c r="L84" s="710">
        <v>41.918866086977161</v>
      </c>
    </row>
    <row r="85" spans="1:13">
      <c r="A85" s="229">
        <v>2</v>
      </c>
      <c r="B85" s="230">
        <v>137013.33999999997</v>
      </c>
      <c r="C85" s="230">
        <v>6156743.8013000041</v>
      </c>
      <c r="D85" s="230">
        <v>-5945.6600000000008</v>
      </c>
      <c r="E85" s="230">
        <v>-278748.11089999997</v>
      </c>
      <c r="F85" s="273">
        <f t="shared" si="32"/>
        <v>44.935360318199713</v>
      </c>
      <c r="G85" s="274">
        <f t="shared" si="33"/>
        <v>46.882618733664543</v>
      </c>
      <c r="H85" s="403">
        <f t="shared" si="34"/>
        <v>131067.67999999996</v>
      </c>
      <c r="I85" s="404">
        <f t="shared" si="35"/>
        <v>5877995.6904000044</v>
      </c>
      <c r="J85" s="884"/>
      <c r="K85" s="722">
        <v>1.694835892101638</v>
      </c>
      <c r="L85" s="710">
        <v>43.051372410790243</v>
      </c>
    </row>
    <row r="86" spans="1:13">
      <c r="A86" s="229">
        <v>3</v>
      </c>
      <c r="B86" s="230">
        <v>69982.539999999994</v>
      </c>
      <c r="C86" s="230">
        <v>3011019.8816999993</v>
      </c>
      <c r="D86" s="230">
        <v>-15215.629999999997</v>
      </c>
      <c r="E86" s="230">
        <v>-595586.09729999979</v>
      </c>
      <c r="F86" s="273">
        <f t="shared" si="32"/>
        <v>43.025301478054381</v>
      </c>
      <c r="G86" s="274">
        <f t="shared" si="33"/>
        <v>39.143045493351238</v>
      </c>
      <c r="H86" s="403">
        <f t="shared" si="34"/>
        <v>54766.909999999996</v>
      </c>
      <c r="I86" s="404">
        <f t="shared" si="35"/>
        <v>2415433.7843999993</v>
      </c>
      <c r="J86" s="884"/>
      <c r="K86" s="722">
        <v>1.6056408144073553</v>
      </c>
      <c r="L86" s="710">
        <v>40.78568372380812</v>
      </c>
    </row>
    <row r="87" spans="1:13">
      <c r="A87" s="229">
        <v>4</v>
      </c>
      <c r="B87" s="230">
        <v>55776.679999999942</v>
      </c>
      <c r="C87" s="230">
        <v>2488604.156599998</v>
      </c>
      <c r="D87" s="230">
        <v>-22168.899999999994</v>
      </c>
      <c r="E87" s="230">
        <v>-810948.39769999974</v>
      </c>
      <c r="F87" s="273">
        <f t="shared" si="32"/>
        <v>44.617287307168525</v>
      </c>
      <c r="G87" s="274">
        <f t="shared" si="33"/>
        <v>36.580452692736216</v>
      </c>
      <c r="H87" s="403">
        <f t="shared" si="34"/>
        <v>33607.779999999948</v>
      </c>
      <c r="I87" s="404">
        <f t="shared" si="35"/>
        <v>1677655.7588999984</v>
      </c>
      <c r="J87" s="884"/>
      <c r="K87" s="722">
        <v>1.6228652347240944</v>
      </c>
      <c r="L87" s="710">
        <v>41.223209821214752</v>
      </c>
    </row>
    <row r="88" spans="1:13">
      <c r="A88" s="229">
        <v>5</v>
      </c>
      <c r="B88" s="230">
        <v>108000.09000000001</v>
      </c>
      <c r="C88" s="230">
        <v>4700463.1296999985</v>
      </c>
      <c r="D88" s="230">
        <v>-14716.750000000004</v>
      </c>
      <c r="E88" s="230">
        <v>-514051.17189999996</v>
      </c>
      <c r="F88" s="273">
        <f t="shared" si="32"/>
        <v>43.522770487506058</v>
      </c>
      <c r="G88" s="274">
        <f t="shared" si="33"/>
        <v>34.929666665534157</v>
      </c>
      <c r="H88" s="403">
        <f t="shared" si="34"/>
        <v>93283.340000000011</v>
      </c>
      <c r="I88" s="404">
        <f t="shared" si="35"/>
        <v>4186411.9577999986</v>
      </c>
      <c r="J88" s="884"/>
      <c r="K88" s="722">
        <v>1.6101065256139273</v>
      </c>
      <c r="L88" s="710">
        <v>40.899119483063117</v>
      </c>
    </row>
    <row r="89" spans="1:13">
      <c r="A89" s="229">
        <v>6</v>
      </c>
      <c r="B89" s="230">
        <v>150388.76</v>
      </c>
      <c r="C89" s="230">
        <v>7543434.5866000019</v>
      </c>
      <c r="D89" s="230">
        <v>-7842.3200000000043</v>
      </c>
      <c r="E89" s="230">
        <v>-193850.94290000005</v>
      </c>
      <c r="F89" s="273">
        <f t="shared" si="32"/>
        <v>50.159563697446551</v>
      </c>
      <c r="G89" s="274">
        <f t="shared" si="33"/>
        <v>24.718570894837235</v>
      </c>
      <c r="H89" s="403">
        <f t="shared" si="34"/>
        <v>142546.44</v>
      </c>
      <c r="I89" s="404">
        <f t="shared" si="35"/>
        <v>7349583.6437000018</v>
      </c>
      <c r="J89" s="884"/>
      <c r="K89" s="722">
        <v>1.8427369313282016</v>
      </c>
      <c r="L89" s="710">
        <v>46.808280527593233</v>
      </c>
    </row>
    <row r="90" spans="1:13">
      <c r="A90" s="229">
        <v>7</v>
      </c>
      <c r="B90" s="230">
        <v>184063.90999999997</v>
      </c>
      <c r="C90" s="230">
        <v>10922429.902200006</v>
      </c>
      <c r="D90" s="230">
        <v>-8947.66</v>
      </c>
      <c r="E90" s="230">
        <v>-235615.73319999999</v>
      </c>
      <c r="F90" s="273">
        <f t="shared" si="32"/>
        <v>59.34042095596039</v>
      </c>
      <c r="G90" s="274">
        <f t="shared" si="33"/>
        <v>26.332664987270412</v>
      </c>
      <c r="H90" s="403">
        <f t="shared" si="34"/>
        <v>175116.24999999997</v>
      </c>
      <c r="I90" s="404">
        <f t="shared" si="35"/>
        <v>10686814.169000005</v>
      </c>
      <c r="J90" s="884"/>
      <c r="K90" s="722">
        <v>2.1843743347819862</v>
      </c>
      <c r="L90" s="710">
        <v>55.486382728571563</v>
      </c>
    </row>
    <row r="91" spans="1:13">
      <c r="A91" s="229">
        <v>8</v>
      </c>
      <c r="B91" s="230">
        <v>187868.80999999997</v>
      </c>
      <c r="C91" s="230">
        <v>11153872.272599995</v>
      </c>
      <c r="D91" s="230">
        <v>-5460.4899999999989</v>
      </c>
      <c r="E91" s="230">
        <v>-167217.87800000006</v>
      </c>
      <c r="F91" s="273">
        <f t="shared" si="32"/>
        <v>59.370537731090103</v>
      </c>
      <c r="G91" s="274">
        <f t="shared" si="33"/>
        <v>30.62323674249016</v>
      </c>
      <c r="H91" s="403">
        <f t="shared" si="34"/>
        <v>182408.31999999998</v>
      </c>
      <c r="I91" s="404">
        <f t="shared" si="35"/>
        <v>10986654.394599995</v>
      </c>
      <c r="J91" s="884"/>
      <c r="K91" s="722">
        <v>2.1944360238454332</v>
      </c>
      <c r="L91" s="710">
        <v>55.741964714397277</v>
      </c>
    </row>
    <row r="92" spans="1:13">
      <c r="A92" s="229">
        <v>9</v>
      </c>
      <c r="B92" s="230">
        <v>199733.27999999991</v>
      </c>
      <c r="C92" s="230">
        <v>9650472.1055999938</v>
      </c>
      <c r="D92" s="230">
        <v>-2858.4400000000005</v>
      </c>
      <c r="E92" s="230">
        <v>-128390.88160000002</v>
      </c>
      <c r="F92" s="273">
        <f t="shared" si="32"/>
        <v>48.316795806888059</v>
      </c>
      <c r="G92" s="274">
        <f t="shared" si="33"/>
        <v>44.916416506905861</v>
      </c>
      <c r="H92" s="403">
        <f t="shared" si="34"/>
        <v>196874.83999999991</v>
      </c>
      <c r="I92" s="404">
        <f t="shared" si="35"/>
        <v>9522081.2239999939</v>
      </c>
      <c r="J92" s="884"/>
      <c r="K92" s="722">
        <v>1.8001104734820179</v>
      </c>
      <c r="L92" s="710">
        <v>45.72550459640069</v>
      </c>
    </row>
    <row r="93" spans="1:13">
      <c r="A93" s="229">
        <v>10</v>
      </c>
      <c r="B93" s="230">
        <v>245860.92999999982</v>
      </c>
      <c r="C93" s="230">
        <v>11736764.710500002</v>
      </c>
      <c r="D93" s="230">
        <v>-395.78000000000009</v>
      </c>
      <c r="E93" s="230">
        <v>-11588.314200000004</v>
      </c>
      <c r="F93" s="273">
        <f t="shared" si="32"/>
        <v>47.737412815041459</v>
      </c>
      <c r="G93" s="274">
        <f t="shared" si="33"/>
        <v>29.279686189297088</v>
      </c>
      <c r="H93" s="403">
        <f t="shared" si="34"/>
        <v>245465.14999999982</v>
      </c>
      <c r="I93" s="404">
        <f t="shared" si="35"/>
        <v>11725176.396300001</v>
      </c>
      <c r="J93" s="884"/>
      <c r="K93" s="722">
        <v>1.8185991455012254</v>
      </c>
      <c r="L93" s="710">
        <v>46.195144582306845</v>
      </c>
    </row>
    <row r="94" spans="1:13">
      <c r="A94" s="229">
        <v>11</v>
      </c>
      <c r="B94" s="230">
        <v>236092.40000000026</v>
      </c>
      <c r="C94" s="230">
        <v>11384107.852600006</v>
      </c>
      <c r="D94" s="230">
        <v>-482.28000000000009</v>
      </c>
      <c r="E94" s="230">
        <v>-26218.760800000004</v>
      </c>
      <c r="F94" s="273">
        <f t="shared" si="32"/>
        <v>48.218866226104666</v>
      </c>
      <c r="G94" s="274">
        <f t="shared" si="33"/>
        <v>54.364188438251638</v>
      </c>
      <c r="H94" s="403">
        <f t="shared" si="34"/>
        <v>235610.12000000026</v>
      </c>
      <c r="I94" s="404">
        <f t="shared" si="35"/>
        <v>11357889.091800006</v>
      </c>
      <c r="J94" s="884"/>
      <c r="K94" s="722">
        <v>1.8063826591617596</v>
      </c>
      <c r="L94" s="710">
        <v>45.884827515384508</v>
      </c>
    </row>
    <row r="95" spans="1:13">
      <c r="A95" s="229">
        <v>12</v>
      </c>
      <c r="B95" s="230">
        <v>180679.52000000008</v>
      </c>
      <c r="C95" s="230">
        <v>9422892.3958999887</v>
      </c>
      <c r="D95" s="230">
        <v>-5335.9400000000014</v>
      </c>
      <c r="E95" s="230">
        <v>-187486.89649999994</v>
      </c>
      <c r="F95" s="273">
        <f t="shared" si="32"/>
        <v>52.152520639306459</v>
      </c>
      <c r="G95" s="274">
        <f t="shared" si="33"/>
        <v>35.136620070690434</v>
      </c>
      <c r="H95" s="403">
        <f t="shared" si="34"/>
        <v>175343.58000000007</v>
      </c>
      <c r="I95" s="404">
        <f t="shared" si="35"/>
        <v>9235405.499399988</v>
      </c>
      <c r="J95" s="884"/>
      <c r="K95" s="722">
        <v>1.9430017027540178</v>
      </c>
      <c r="L95" s="710">
        <v>49.355156030083904</v>
      </c>
    </row>
    <row r="96" spans="1:13">
      <c r="A96" s="226">
        <v>2020</v>
      </c>
      <c r="B96" s="227">
        <v>2304071.4600000009</v>
      </c>
      <c r="C96" s="227">
        <v>139566997.7432</v>
      </c>
      <c r="D96" s="227">
        <v>-43282.130000000012</v>
      </c>
      <c r="E96" s="227">
        <v>-1931650.7862999998</v>
      </c>
      <c r="F96" s="222">
        <f t="shared" si="32"/>
        <v>60.574075138797973</v>
      </c>
      <c r="G96" s="223">
        <f t="shared" si="33"/>
        <v>44.629291264085182</v>
      </c>
      <c r="H96" s="376">
        <f t="shared" si="34"/>
        <v>2260789.330000001</v>
      </c>
      <c r="I96" s="377">
        <f t="shared" si="35"/>
        <v>137635346.9569</v>
      </c>
      <c r="J96" s="882">
        <v>2260789.8600000013</v>
      </c>
      <c r="K96" s="722">
        <v>2.2599878532031998</v>
      </c>
      <c r="L96" s="710">
        <v>57.407079449718523</v>
      </c>
    </row>
    <row r="97" spans="1:12">
      <c r="A97" s="229">
        <v>1</v>
      </c>
      <c r="B97" s="230">
        <v>181103.10999999996</v>
      </c>
      <c r="C97" s="230">
        <v>9895669.4354999959</v>
      </c>
      <c r="D97" s="230">
        <v>-2909.7600000000011</v>
      </c>
      <c r="E97" s="230">
        <v>-170394.38170000011</v>
      </c>
      <c r="F97" s="273">
        <f t="shared" si="32"/>
        <v>54.641079523703368</v>
      </c>
      <c r="G97" s="274">
        <f t="shared" si="33"/>
        <v>58.559600001374697</v>
      </c>
      <c r="H97" s="403">
        <f t="shared" si="34"/>
        <v>178193.34999999995</v>
      </c>
      <c r="I97" s="404">
        <f t="shared" si="35"/>
        <v>9725275.0537999962</v>
      </c>
      <c r="J97" s="884"/>
      <c r="K97" s="722">
        <v>2.0728658538329054</v>
      </c>
      <c r="L97" s="710">
        <v>52.653900148592953</v>
      </c>
    </row>
    <row r="98" spans="1:12">
      <c r="A98" s="229">
        <v>2</v>
      </c>
      <c r="B98" s="230">
        <v>194134.76</v>
      </c>
      <c r="C98" s="230">
        <v>10814433.658100015</v>
      </c>
      <c r="D98" s="230">
        <v>-2525.5299999999997</v>
      </c>
      <c r="E98" s="230">
        <v>-154910.64629999999</v>
      </c>
      <c r="F98" s="273">
        <f t="shared" si="32"/>
        <v>55.705807955772649</v>
      </c>
      <c r="G98" s="274">
        <f t="shared" si="33"/>
        <v>61.337876128970954</v>
      </c>
      <c r="H98" s="403">
        <f t="shared" si="34"/>
        <v>191609.23</v>
      </c>
      <c r="I98" s="404">
        <f t="shared" si="35"/>
        <v>10659523.011800015</v>
      </c>
      <c r="J98" s="884"/>
      <c r="K98" s="722">
        <v>2.1077917896829956</v>
      </c>
      <c r="L98" s="710">
        <v>53.541071277128054</v>
      </c>
    </row>
    <row r="99" spans="1:12">
      <c r="A99" s="229">
        <v>3</v>
      </c>
      <c r="B99" s="230">
        <v>209908.11000000013</v>
      </c>
      <c r="C99" s="230">
        <v>11111166.60399998</v>
      </c>
      <c r="D99" s="230">
        <v>-1129.0300000000002</v>
      </c>
      <c r="E99" s="230">
        <v>-54634.429500000013</v>
      </c>
      <c r="F99" s="273">
        <f t="shared" si="32"/>
        <v>52.933479340078726</v>
      </c>
      <c r="G99" s="274">
        <f t="shared" si="33"/>
        <v>48.390591481182966</v>
      </c>
      <c r="H99" s="403">
        <f t="shared" si="34"/>
        <v>208779.08000000013</v>
      </c>
      <c r="I99" s="404">
        <f t="shared" si="35"/>
        <v>11056532.174499979</v>
      </c>
      <c r="J99" s="884"/>
      <c r="K99" s="722">
        <v>2.0063974026078784</v>
      </c>
      <c r="L99" s="710">
        <v>50.965501843723047</v>
      </c>
    </row>
    <row r="100" spans="1:12">
      <c r="A100" s="229">
        <v>4</v>
      </c>
      <c r="B100" s="230">
        <v>102975.92000000006</v>
      </c>
      <c r="C100" s="230">
        <v>5521172.543800001</v>
      </c>
      <c r="D100" s="230">
        <v>-9912.3700000000044</v>
      </c>
      <c r="E100" s="230">
        <v>-452908.4254999999</v>
      </c>
      <c r="F100" s="273">
        <f t="shared" si="32"/>
        <v>53.616151657591388</v>
      </c>
      <c r="G100" s="274">
        <f t="shared" si="33"/>
        <v>45.691234840910873</v>
      </c>
      <c r="H100" s="403">
        <f t="shared" si="34"/>
        <v>93063.550000000047</v>
      </c>
      <c r="I100" s="404">
        <f t="shared" si="35"/>
        <v>5068264.1183000011</v>
      </c>
      <c r="J100" s="884"/>
      <c r="K100" s="722">
        <v>2.0088748643732544</v>
      </c>
      <c r="L100" s="710">
        <v>51.028433086560035</v>
      </c>
    </row>
    <row r="101" spans="1:12">
      <c r="A101" s="229">
        <v>5</v>
      </c>
      <c r="B101" s="230">
        <v>153540.38999999993</v>
      </c>
      <c r="C101" s="230">
        <v>8316598.2147000004</v>
      </c>
      <c r="D101" s="230">
        <v>-5941.58</v>
      </c>
      <c r="E101" s="230">
        <v>-218287.14780000009</v>
      </c>
      <c r="F101" s="273">
        <f t="shared" si="32"/>
        <v>54.165540511522764</v>
      </c>
      <c r="G101" s="274">
        <f t="shared" si="33"/>
        <v>36.738905779270851</v>
      </c>
      <c r="H101" s="403">
        <f t="shared" si="34"/>
        <v>147598.80999999994</v>
      </c>
      <c r="I101" s="404">
        <f t="shared" si="35"/>
        <v>8098311.0669</v>
      </c>
      <c r="J101" s="884"/>
      <c r="K101" s="722">
        <v>2.0160814821960078</v>
      </c>
      <c r="L101" s="710">
        <v>51.211491982796218</v>
      </c>
    </row>
    <row r="102" spans="1:12">
      <c r="A102" s="229">
        <v>6</v>
      </c>
      <c r="B102" s="230">
        <v>176019.37000000043</v>
      </c>
      <c r="C102" s="230">
        <v>11215579.165800005</v>
      </c>
      <c r="D102" s="230">
        <v>-2978.2899999999995</v>
      </c>
      <c r="E102" s="230">
        <v>-126859.22729999995</v>
      </c>
      <c r="F102" s="273">
        <f t="shared" si="32"/>
        <v>63.71786903793587</v>
      </c>
      <c r="G102" s="274">
        <f t="shared" si="33"/>
        <v>42.594652401210084</v>
      </c>
      <c r="H102" s="403">
        <f t="shared" si="34"/>
        <v>173041.08000000042</v>
      </c>
      <c r="I102" s="404">
        <f t="shared" si="35"/>
        <v>11088719.938500006</v>
      </c>
      <c r="J102" s="884"/>
      <c r="K102" s="722">
        <v>2.3535644752074347</v>
      </c>
      <c r="L102" s="710">
        <v>59.784065930605777</v>
      </c>
    </row>
    <row r="103" spans="1:12">
      <c r="A103" s="229">
        <v>7</v>
      </c>
      <c r="B103" s="230">
        <v>192639.73999999996</v>
      </c>
      <c r="C103" s="230">
        <v>14517397.022399997</v>
      </c>
      <c r="D103" s="230">
        <v>-4533.34</v>
      </c>
      <c r="E103" s="230">
        <v>-130813.52909999999</v>
      </c>
      <c r="F103" s="273">
        <f t="shared" si="32"/>
        <v>75.360343729699807</v>
      </c>
      <c r="G103" s="274">
        <f t="shared" si="33"/>
        <v>28.855883101642494</v>
      </c>
      <c r="H103" s="403">
        <f t="shared" si="34"/>
        <v>188106.39999999997</v>
      </c>
      <c r="I103" s="404">
        <f t="shared" si="35"/>
        <v>14386583.493299996</v>
      </c>
      <c r="J103" s="884"/>
      <c r="K103" s="722">
        <v>2.7696609682011735</v>
      </c>
      <c r="L103" s="710">
        <v>70.353540628527114</v>
      </c>
    </row>
    <row r="104" spans="1:12">
      <c r="A104" s="229">
        <v>8</v>
      </c>
      <c r="B104" s="230">
        <v>198536.96000000008</v>
      </c>
      <c r="C104" s="230">
        <v>14221927.10580001</v>
      </c>
      <c r="D104" s="230">
        <v>-4319.92</v>
      </c>
      <c r="E104" s="230">
        <v>-140107.788</v>
      </c>
      <c r="F104" s="273">
        <f t="shared" si="32"/>
        <v>71.633650005520408</v>
      </c>
      <c r="G104" s="274">
        <f t="shared" si="33"/>
        <v>32.432958943684142</v>
      </c>
      <c r="H104" s="403">
        <f t="shared" si="34"/>
        <v>194217.04000000007</v>
      </c>
      <c r="I104" s="404">
        <f t="shared" si="35"/>
        <v>14081819.31780001</v>
      </c>
      <c r="J104" s="884"/>
      <c r="K104" s="722">
        <v>2.6858654323230571</v>
      </c>
      <c r="L104" s="710">
        <v>68.225008398201794</v>
      </c>
    </row>
    <row r="105" spans="1:12">
      <c r="A105" s="229">
        <v>9</v>
      </c>
      <c r="B105" s="230">
        <v>216993.25000000015</v>
      </c>
      <c r="C105" s="230">
        <v>13319825.974900004</v>
      </c>
      <c r="D105" s="230">
        <v>-1199.7999999999997</v>
      </c>
      <c r="E105" s="230">
        <v>-86788.182399999991</v>
      </c>
      <c r="F105" s="273">
        <f t="shared" si="32"/>
        <v>61.383595917845348</v>
      </c>
      <c r="G105" s="274">
        <f t="shared" si="33"/>
        <v>72.335541256876155</v>
      </c>
      <c r="H105" s="403">
        <f t="shared" si="34"/>
        <v>215793.45000000016</v>
      </c>
      <c r="I105" s="404">
        <f t="shared" si="35"/>
        <v>13233037.792500004</v>
      </c>
      <c r="J105" s="884"/>
      <c r="K105" s="722">
        <v>2.2810691871107251</v>
      </c>
      <c r="L105" s="710">
        <v>57.942576934282457</v>
      </c>
    </row>
    <row r="106" spans="1:12">
      <c r="A106" s="229">
        <v>10</v>
      </c>
      <c r="B106" s="230">
        <v>252807.65000000002</v>
      </c>
      <c r="C106" s="230">
        <v>14913663.857500002</v>
      </c>
      <c r="D106" s="230">
        <v>-620.71999999999991</v>
      </c>
      <c r="E106" s="230">
        <v>-18182.482799999994</v>
      </c>
      <c r="F106" s="273">
        <f t="shared" si="32"/>
        <v>58.992138321368046</v>
      </c>
      <c r="G106" s="274">
        <f t="shared" si="33"/>
        <v>29.292567985565146</v>
      </c>
      <c r="H106" s="403">
        <f t="shared" si="34"/>
        <v>252186.93000000002</v>
      </c>
      <c r="I106" s="404">
        <f t="shared" si="35"/>
        <v>14895481.374700002</v>
      </c>
      <c r="J106" s="884"/>
      <c r="K106" s="722">
        <v>2.2045419784913847</v>
      </c>
      <c r="L106" s="710">
        <v>55.998671112377728</v>
      </c>
    </row>
    <row r="107" spans="1:12">
      <c r="A107" s="229">
        <v>11</v>
      </c>
      <c r="B107" s="230">
        <v>237468.24</v>
      </c>
      <c r="C107" s="230">
        <v>13746166.246499995</v>
      </c>
      <c r="D107" s="230">
        <v>-2086.79</v>
      </c>
      <c r="E107" s="230">
        <v>-154476.54950000002</v>
      </c>
      <c r="F107" s="273">
        <f t="shared" si="32"/>
        <v>57.886335648506069</v>
      </c>
      <c r="G107" s="274">
        <f t="shared" si="33"/>
        <v>74.025919953612984</v>
      </c>
      <c r="H107" s="403">
        <f t="shared" si="34"/>
        <v>235381.44999999998</v>
      </c>
      <c r="I107" s="404">
        <f t="shared" si="35"/>
        <v>13591689.696999995</v>
      </c>
      <c r="J107" s="884"/>
      <c r="K107" s="722">
        <v>2.1737813670962933</v>
      </c>
      <c r="L107" s="710">
        <v>55.217305469293827</v>
      </c>
    </row>
    <row r="108" spans="1:12">
      <c r="A108" s="229">
        <v>12</v>
      </c>
      <c r="B108" s="230">
        <v>187943.95999999996</v>
      </c>
      <c r="C108" s="230">
        <v>11973397.914199976</v>
      </c>
      <c r="D108" s="230">
        <v>-5124.9999999999973</v>
      </c>
      <c r="E108" s="230">
        <v>-223287.9964</v>
      </c>
      <c r="F108" s="273">
        <f t="shared" si="32"/>
        <v>63.707276968091861</v>
      </c>
      <c r="G108" s="274">
        <f t="shared" si="33"/>
        <v>43.568389541463439</v>
      </c>
      <c r="H108" s="403">
        <f t="shared" si="34"/>
        <v>182818.95999999996</v>
      </c>
      <c r="I108" s="404">
        <f t="shared" si="35"/>
        <v>11750109.917799976</v>
      </c>
      <c r="J108" s="884"/>
      <c r="K108" s="722">
        <v>2.3850126628840775</v>
      </c>
      <c r="L108" s="710">
        <v>60.582897041995984</v>
      </c>
    </row>
    <row r="109" spans="1:12">
      <c r="A109" s="226">
        <v>2021</v>
      </c>
      <c r="B109" s="227">
        <v>2149562.1700000004</v>
      </c>
      <c r="C109" s="227">
        <v>152226637.84280002</v>
      </c>
      <c r="D109" s="227">
        <v>-59913.380000000005</v>
      </c>
      <c r="E109" s="227">
        <v>-2651492.4467000002</v>
      </c>
      <c r="F109" s="222">
        <f t="shared" si="32"/>
        <v>70.817508777985239</v>
      </c>
      <c r="G109" s="223">
        <f t="shared" si="33"/>
        <v>44.255430868697445</v>
      </c>
      <c r="H109" s="376">
        <f t="shared" si="34"/>
        <v>2089648.7900000005</v>
      </c>
      <c r="I109" s="377">
        <f t="shared" si="35"/>
        <v>149575145.39610001</v>
      </c>
      <c r="J109" s="882">
        <v>2089649.2999999989</v>
      </c>
      <c r="K109" s="722">
        <v>2.6008886019074713</v>
      </c>
      <c r="L109" s="710">
        <v>66.066469515730105</v>
      </c>
    </row>
    <row r="110" spans="1:12">
      <c r="A110" s="229">
        <v>1</v>
      </c>
      <c r="B110" s="230">
        <v>184539.62999999995</v>
      </c>
      <c r="C110" s="230">
        <v>12447606.147999996</v>
      </c>
      <c r="D110" s="230">
        <v>-4540.97</v>
      </c>
      <c r="E110" s="230">
        <v>-194485.84699999995</v>
      </c>
      <c r="F110" s="273">
        <f t="shared" si="32"/>
        <v>67.45221147349217</v>
      </c>
      <c r="G110" s="274">
        <f t="shared" si="33"/>
        <v>42.829141571074011</v>
      </c>
      <c r="H110" s="403">
        <f t="shared" si="34"/>
        <v>179998.65999999995</v>
      </c>
      <c r="I110" s="404">
        <f t="shared" si="35"/>
        <v>12253120.300999997</v>
      </c>
      <c r="J110" s="883"/>
      <c r="K110" s="722">
        <v>2.5104298112354693</v>
      </c>
      <c r="L110" s="710">
        <v>63.768680624664711</v>
      </c>
    </row>
    <row r="111" spans="1:12">
      <c r="A111" s="229">
        <v>2</v>
      </c>
      <c r="B111" s="230">
        <v>140492.49999999991</v>
      </c>
      <c r="C111" s="230">
        <v>9846296.27150001</v>
      </c>
      <c r="D111" s="230">
        <v>-7007.7999999999993</v>
      </c>
      <c r="E111" s="230">
        <v>-385275.14549999993</v>
      </c>
      <c r="F111" s="273">
        <f t="shared" si="32"/>
        <v>70.084141655248615</v>
      </c>
      <c r="G111" s="274">
        <f t="shared" si="33"/>
        <v>54.978045249579033</v>
      </c>
      <c r="H111" s="403">
        <f t="shared" si="34"/>
        <v>133484.69999999992</v>
      </c>
      <c r="I111" s="404">
        <f t="shared" si="35"/>
        <v>9461021.1260000095</v>
      </c>
      <c r="J111" s="883"/>
      <c r="K111" s="722">
        <v>2.5785283247243704</v>
      </c>
      <c r="L111" s="710">
        <v>65.498484954685395</v>
      </c>
    </row>
    <row r="112" spans="1:12">
      <c r="A112" s="229">
        <v>3</v>
      </c>
      <c r="B112" s="230">
        <v>81584.480000000127</v>
      </c>
      <c r="C112" s="230">
        <v>5218648.4317999911</v>
      </c>
      <c r="D112" s="230">
        <v>-8107.3699999999972</v>
      </c>
      <c r="E112" s="230">
        <v>-533283.3175</v>
      </c>
      <c r="F112" s="273">
        <f t="shared" si="32"/>
        <v>63.966191018193449</v>
      </c>
      <c r="G112" s="274">
        <f t="shared" si="33"/>
        <v>65.777597112257141</v>
      </c>
      <c r="H112" s="403">
        <f t="shared" si="34"/>
        <v>73477.110000000132</v>
      </c>
      <c r="I112" s="404">
        <f t="shared" si="35"/>
        <v>4685365.1142999912</v>
      </c>
      <c r="J112" s="883"/>
      <c r="K112" s="722">
        <v>2.4075316549493584</v>
      </c>
      <c r="L112" s="710">
        <v>61.154913198979699</v>
      </c>
    </row>
    <row r="113" spans="1:12">
      <c r="A113" s="229">
        <v>4</v>
      </c>
      <c r="B113" s="230">
        <v>111259.32000000007</v>
      </c>
      <c r="C113" s="230">
        <v>7371356.2388999965</v>
      </c>
      <c r="D113" s="230">
        <v>-6712.2</v>
      </c>
      <c r="E113" s="230">
        <v>-316315.78309999994</v>
      </c>
      <c r="F113" s="273">
        <f t="shared" si="32"/>
        <v>66.253831489352905</v>
      </c>
      <c r="G113" s="274">
        <f t="shared" si="33"/>
        <v>47.125500297964891</v>
      </c>
      <c r="H113" s="403">
        <f t="shared" si="34"/>
        <v>104547.12000000007</v>
      </c>
      <c r="I113" s="404">
        <f t="shared" si="35"/>
        <v>7055040.4557999969</v>
      </c>
      <c r="J113" s="883"/>
      <c r="K113" s="722">
        <v>2.4326002557579338</v>
      </c>
      <c r="L113" s="710">
        <v>61.791693240196039</v>
      </c>
    </row>
    <row r="114" spans="1:12">
      <c r="A114" s="229">
        <v>5</v>
      </c>
      <c r="B114" s="230">
        <v>167741.70999999996</v>
      </c>
      <c r="C114" s="230">
        <v>10867482.942699997</v>
      </c>
      <c r="D114" s="230">
        <v>-5730.619999999999</v>
      </c>
      <c r="E114" s="230">
        <v>-254449.86249999993</v>
      </c>
      <c r="F114" s="273">
        <f t="shared" si="32"/>
        <v>64.787004631704292</v>
      </c>
      <c r="G114" s="274">
        <f t="shared" si="33"/>
        <v>44.401803382531028</v>
      </c>
      <c r="H114" s="403">
        <f t="shared" si="34"/>
        <v>162011.08999999997</v>
      </c>
      <c r="I114" s="404">
        <f t="shared" si="35"/>
        <v>10613033.080199996</v>
      </c>
      <c r="J114" s="883"/>
      <c r="K114" s="722">
        <v>2.3383252787137208</v>
      </c>
      <c r="L114" s="710">
        <v>59.396967494379865</v>
      </c>
    </row>
    <row r="115" spans="1:12">
      <c r="A115" s="229">
        <v>6</v>
      </c>
      <c r="B115" s="230">
        <v>182318.37000000008</v>
      </c>
      <c r="C115" s="230">
        <v>14029672.6379</v>
      </c>
      <c r="D115" s="230">
        <v>-6652.1000000000013</v>
      </c>
      <c r="E115" s="230">
        <v>-203352.72810000009</v>
      </c>
      <c r="F115" s="273">
        <f t="shared" si="32"/>
        <v>76.951503229762281</v>
      </c>
      <c r="G115" s="274">
        <f t="shared" si="33"/>
        <v>30.56970401827995</v>
      </c>
      <c r="H115" s="403">
        <f t="shared" si="34"/>
        <v>175666.27000000008</v>
      </c>
      <c r="I115" s="404">
        <f t="shared" si="35"/>
        <v>13826319.9098</v>
      </c>
      <c r="J115" s="883"/>
      <c r="K115" s="722">
        <v>2.7934048580559638</v>
      </c>
      <c r="L115" s="710">
        <v>70.956671025625212</v>
      </c>
    </row>
    <row r="116" spans="1:12">
      <c r="A116" s="229">
        <v>7</v>
      </c>
      <c r="B116" s="230">
        <v>198337.47999999978</v>
      </c>
      <c r="C116" s="230">
        <v>17823941.339200024</v>
      </c>
      <c r="D116" s="230">
        <v>-6860.7999999999993</v>
      </c>
      <c r="E116" s="230">
        <v>-244209.31180000002</v>
      </c>
      <c r="F116" s="273">
        <f t="shared" si="32"/>
        <v>89.866732899903965</v>
      </c>
      <c r="G116" s="274">
        <f t="shared" si="33"/>
        <v>35.594874038013067</v>
      </c>
      <c r="H116" s="403">
        <f t="shared" si="34"/>
        <v>191476.67999999979</v>
      </c>
      <c r="I116" s="404">
        <f t="shared" si="35"/>
        <v>17579732.027400024</v>
      </c>
      <c r="J116" s="883"/>
      <c r="K116" s="722">
        <v>3.1613728750449073</v>
      </c>
      <c r="L116" s="710">
        <v>80.303610282975441</v>
      </c>
    </row>
    <row r="117" spans="1:12">
      <c r="A117" s="229">
        <v>8</v>
      </c>
      <c r="B117" s="230">
        <v>202844.06999999995</v>
      </c>
      <c r="C117" s="230">
        <v>17029661.456999984</v>
      </c>
      <c r="D117" s="230">
        <v>-1760.1900000000005</v>
      </c>
      <c r="E117" s="230">
        <v>-66522.339300000036</v>
      </c>
      <c r="F117" s="273">
        <f t="shared" si="32"/>
        <v>83.954445683327037</v>
      </c>
      <c r="G117" s="274">
        <f t="shared" si="33"/>
        <v>37.792703799021709</v>
      </c>
      <c r="H117" s="403">
        <f t="shared" si="34"/>
        <v>201083.87999999995</v>
      </c>
      <c r="I117" s="404">
        <f t="shared" si="35"/>
        <v>16963139.117699984</v>
      </c>
      <c r="J117" s="883"/>
      <c r="K117" s="722">
        <v>3.0569167393150916</v>
      </c>
      <c r="L117" s="710">
        <v>77.650267843832282</v>
      </c>
    </row>
    <row r="118" spans="1:12">
      <c r="A118" s="229">
        <v>9</v>
      </c>
      <c r="B118" s="230">
        <v>210740.72000000003</v>
      </c>
      <c r="C118" s="230">
        <v>14490379.956600012</v>
      </c>
      <c r="D118" s="230">
        <v>-2470.81</v>
      </c>
      <c r="E118" s="230">
        <v>-70703.304499999998</v>
      </c>
      <c r="F118" s="273">
        <f t="shared" si="32"/>
        <v>68.759278968962477</v>
      </c>
      <c r="G118" s="274">
        <f t="shared" si="33"/>
        <v>28.615435626373536</v>
      </c>
      <c r="H118" s="403">
        <f t="shared" si="34"/>
        <v>208269.91000000003</v>
      </c>
      <c r="I118" s="404">
        <f t="shared" si="35"/>
        <v>14419676.652100012</v>
      </c>
      <c r="J118" s="883"/>
      <c r="K118" s="722">
        <v>2.4859145973398262</v>
      </c>
      <c r="L118" s="710">
        <v>63.145957440626646</v>
      </c>
    </row>
    <row r="119" spans="1:12">
      <c r="A119" s="229">
        <v>10</v>
      </c>
      <c r="B119" s="230">
        <v>254039.30000000019</v>
      </c>
      <c r="C119" s="230">
        <v>15920175.998200005</v>
      </c>
      <c r="D119" s="230">
        <v>-1188.1599999999999</v>
      </c>
      <c r="E119" s="230">
        <v>-37209.188200000011</v>
      </c>
      <c r="F119" s="273">
        <f t="shared" si="32"/>
        <v>62.668161966278419</v>
      </c>
      <c r="G119" s="274">
        <f t="shared" si="33"/>
        <v>31.316647757877739</v>
      </c>
      <c r="H119" s="403">
        <f t="shared" si="34"/>
        <v>252851.14000000019</v>
      </c>
      <c r="I119" s="404">
        <f t="shared" si="35"/>
        <v>15882966.810000004</v>
      </c>
      <c r="J119" s="883"/>
      <c r="K119" s="722">
        <v>2.3228778734908877</v>
      </c>
      <c r="L119" s="710">
        <v>59.004580244305807</v>
      </c>
    </row>
    <row r="120" spans="1:12">
      <c r="A120" s="229">
        <v>11</v>
      </c>
      <c r="B120" s="230">
        <v>236910.64999999991</v>
      </c>
      <c r="C120" s="230">
        <v>14858796.012400003</v>
      </c>
      <c r="D120" s="230">
        <v>-1281.0300000000002</v>
      </c>
      <c r="E120" s="230">
        <v>-70697.291800000006</v>
      </c>
      <c r="F120" s="273">
        <f t="shared" si="32"/>
        <v>62.718987147264208</v>
      </c>
      <c r="G120" s="274">
        <f t="shared" si="33"/>
        <v>55.187850245505565</v>
      </c>
      <c r="H120" s="403">
        <f t="shared" si="34"/>
        <v>235629.61999999991</v>
      </c>
      <c r="I120" s="404">
        <f t="shared" si="35"/>
        <v>14788098.720600003</v>
      </c>
      <c r="J120" s="883"/>
      <c r="K120" s="722">
        <v>2.3613739270080041</v>
      </c>
      <c r="L120" s="710">
        <v>59.982437713595054</v>
      </c>
    </row>
    <row r="121" spans="1:12">
      <c r="A121" s="229">
        <v>12</v>
      </c>
      <c r="B121" s="230">
        <v>178753.94000000006</v>
      </c>
      <c r="C121" s="230">
        <v>12322620.408600001</v>
      </c>
      <c r="D121" s="230">
        <v>-7601.33</v>
      </c>
      <c r="E121" s="230">
        <v>-274988.32739999995</v>
      </c>
      <c r="F121" s="273">
        <f t="shared" si="32"/>
        <v>68.93621706240431</v>
      </c>
      <c r="G121" s="274">
        <f t="shared" si="33"/>
        <v>36.176343797730127</v>
      </c>
      <c r="H121" s="403">
        <f t="shared" si="34"/>
        <v>171152.61000000007</v>
      </c>
      <c r="I121" s="404">
        <f t="shared" si="35"/>
        <v>12047632.0812</v>
      </c>
      <c r="J121" s="883"/>
      <c r="K121" s="722">
        <v>2.5688601948945795</v>
      </c>
      <c r="L121" s="710">
        <v>65.252899963384522</v>
      </c>
    </row>
    <row r="122" spans="1:12">
      <c r="A122" s="226">
        <v>2022</v>
      </c>
      <c r="B122" s="227">
        <v>2246028.08</v>
      </c>
      <c r="C122" s="227">
        <v>161404942.57259998</v>
      </c>
      <c r="D122" s="227">
        <v>-63371.27</v>
      </c>
      <c r="E122" s="227">
        <v>-2839742.9708999996</v>
      </c>
      <c r="F122" s="222">
        <f t="shared" ref="F122:F185" si="42">+IF(ISERROR(C122/B122),0,C122/B122)</f>
        <v>71.862388547074602</v>
      </c>
      <c r="G122" s="223">
        <f t="shared" ref="G122:G185" si="43">+IF(ISERROR(E122/D122),0,E122/D122)</f>
        <v>44.811204997154071</v>
      </c>
      <c r="H122" s="376">
        <f t="shared" ref="H122:H185" si="44">+D122+B122</f>
        <v>2182656.81</v>
      </c>
      <c r="I122" s="377">
        <f t="shared" ref="I122:I185" si="45">+E122+C122</f>
        <v>158565199.60169998</v>
      </c>
      <c r="J122" s="882">
        <v>2182656.5499999989</v>
      </c>
      <c r="K122" s="722">
        <v>2.6487104877787249</v>
      </c>
      <c r="L122" s="710">
        <v>67.281217107295873</v>
      </c>
    </row>
    <row r="123" spans="1:12">
      <c r="A123" s="229">
        <v>1</v>
      </c>
      <c r="B123" s="230">
        <v>177369.45</v>
      </c>
      <c r="C123" s="230">
        <v>12188649.956900008</v>
      </c>
      <c r="D123" s="230">
        <v>-4017.7300000000005</v>
      </c>
      <c r="E123" s="230">
        <v>-271665.73390000005</v>
      </c>
      <c r="F123" s="273">
        <f t="shared" si="42"/>
        <v>68.718992796673874</v>
      </c>
      <c r="G123" s="274">
        <f t="shared" si="43"/>
        <v>67.616722353169578</v>
      </c>
      <c r="H123" s="403">
        <f t="shared" si="44"/>
        <v>173351.72</v>
      </c>
      <c r="I123" s="404">
        <f t="shared" si="45"/>
        <v>11916984.223000009</v>
      </c>
      <c r="J123" s="884"/>
      <c r="K123" s="722">
        <v>2.5887271601832809</v>
      </c>
      <c r="L123" s="710">
        <v>65.757550664553904</v>
      </c>
    </row>
    <row r="124" spans="1:12">
      <c r="A124" s="229">
        <v>2</v>
      </c>
      <c r="B124" s="230">
        <v>173588.56000000008</v>
      </c>
      <c r="C124" s="230">
        <v>12036771.733299993</v>
      </c>
      <c r="D124" s="230">
        <v>-1635.1999999999998</v>
      </c>
      <c r="E124" s="230">
        <v>-81932.465299999982</v>
      </c>
      <c r="F124" s="273">
        <f t="shared" si="42"/>
        <v>69.340812166999868</v>
      </c>
      <c r="G124" s="274">
        <f t="shared" si="43"/>
        <v>50.105470462328761</v>
      </c>
      <c r="H124" s="403">
        <f t="shared" si="44"/>
        <v>171953.36000000007</v>
      </c>
      <c r="I124" s="404">
        <f t="shared" si="45"/>
        <v>11954839.267999994</v>
      </c>
      <c r="J124" s="884"/>
      <c r="K124" s="722">
        <v>2.602675825695</v>
      </c>
      <c r="L124" s="710">
        <v>66.111867679184698</v>
      </c>
    </row>
    <row r="125" spans="1:12">
      <c r="A125" s="229">
        <v>3</v>
      </c>
      <c r="B125" s="230">
        <v>228307.76999999993</v>
      </c>
      <c r="C125" s="230">
        <v>14993641.911599975</v>
      </c>
      <c r="D125" s="230">
        <v>-686.05000000000018</v>
      </c>
      <c r="E125" s="230">
        <v>-38268.155500000015</v>
      </c>
      <c r="F125" s="273">
        <f t="shared" si="42"/>
        <v>65.672937507120238</v>
      </c>
      <c r="G125" s="274">
        <f t="shared" si="43"/>
        <v>55.780417608046065</v>
      </c>
      <c r="H125" s="403">
        <f t="shared" si="44"/>
        <v>227621.71999999994</v>
      </c>
      <c r="I125" s="404">
        <f t="shared" si="45"/>
        <v>14955373.756099975</v>
      </c>
      <c r="J125" s="884"/>
      <c r="K125" s="722">
        <v>2.4752160095343498</v>
      </c>
      <c r="L125" s="710">
        <v>62.874197271969877</v>
      </c>
    </row>
    <row r="126" spans="1:12">
      <c r="A126" s="229">
        <v>4</v>
      </c>
      <c r="B126" s="230">
        <v>141645.90000000014</v>
      </c>
      <c r="C126" s="230">
        <v>9454870.7989999987</v>
      </c>
      <c r="D126" s="230">
        <v>-9908.6799999999967</v>
      </c>
      <c r="E126" s="230">
        <v>-529619.86180000019</v>
      </c>
      <c r="F126" s="273">
        <f t="shared" si="42"/>
        <v>66.750049235452551</v>
      </c>
      <c r="G126" s="274">
        <f t="shared" si="43"/>
        <v>53.450092424016155</v>
      </c>
      <c r="H126" s="403">
        <f t="shared" si="44"/>
        <v>131737.22000000015</v>
      </c>
      <c r="I126" s="404">
        <f t="shared" si="45"/>
        <v>8925250.9371999986</v>
      </c>
      <c r="J126" s="884"/>
      <c r="K126" s="722">
        <v>2.4286614286691912</v>
      </c>
      <c r="L126" s="710">
        <v>61.691641127393005</v>
      </c>
    </row>
    <row r="127" spans="1:12">
      <c r="A127" s="229">
        <v>5</v>
      </c>
      <c r="B127" s="230">
        <v>101714.12000000007</v>
      </c>
      <c r="C127" s="230">
        <v>6510259.5059999991</v>
      </c>
      <c r="D127" s="230">
        <v>-16540.03000000001</v>
      </c>
      <c r="E127" s="230">
        <v>-675208.73490000004</v>
      </c>
      <c r="F127" s="273">
        <f t="shared" si="42"/>
        <v>64.005464590363601</v>
      </c>
      <c r="G127" s="274">
        <f t="shared" si="43"/>
        <v>40.822703157128473</v>
      </c>
      <c r="H127" s="403">
        <f t="shared" si="44"/>
        <v>85174.090000000055</v>
      </c>
      <c r="I127" s="404">
        <f t="shared" si="45"/>
        <v>5835050.7710999995</v>
      </c>
      <c r="J127" s="884"/>
      <c r="K127" s="722">
        <v>2.4139587147362707</v>
      </c>
      <c r="L127" s="710">
        <v>61.318170152459523</v>
      </c>
    </row>
    <row r="128" spans="1:12">
      <c r="A128" s="229">
        <v>6</v>
      </c>
      <c r="B128" s="230">
        <v>175098.35000000009</v>
      </c>
      <c r="C128" s="230">
        <v>14080468.070400005</v>
      </c>
      <c r="D128" s="230">
        <v>-7167.79</v>
      </c>
      <c r="E128" s="230">
        <v>-242806.56029999998</v>
      </c>
      <c r="F128" s="273">
        <f t="shared" si="42"/>
        <v>80.414624526159145</v>
      </c>
      <c r="G128" s="274">
        <f t="shared" si="43"/>
        <v>33.874675499700743</v>
      </c>
      <c r="H128" s="403">
        <f t="shared" si="44"/>
        <v>167930.56000000008</v>
      </c>
      <c r="I128" s="404">
        <f t="shared" si="45"/>
        <v>13837661.510100005</v>
      </c>
      <c r="J128" s="884"/>
      <c r="K128" s="722">
        <v>2.8752858960220475</v>
      </c>
      <c r="L128" s="710">
        <v>73.036572138935199</v>
      </c>
    </row>
    <row r="129" spans="1:12">
      <c r="A129" s="229">
        <v>7</v>
      </c>
      <c r="B129" s="230">
        <v>191104.03000000014</v>
      </c>
      <c r="C129" s="230">
        <v>17116703.646499991</v>
      </c>
      <c r="D129" s="230">
        <v>-6657.0499999999975</v>
      </c>
      <c r="E129" s="230">
        <v>-225677.29089999999</v>
      </c>
      <c r="F129" s="273">
        <f t="shared" si="42"/>
        <v>89.567465670399415</v>
      </c>
      <c r="G129" s="274">
        <f t="shared" si="43"/>
        <v>33.900495099180581</v>
      </c>
      <c r="H129" s="403">
        <f t="shared" si="44"/>
        <v>184446.98000000016</v>
      </c>
      <c r="I129" s="404">
        <f t="shared" si="45"/>
        <v>16891026.355599992</v>
      </c>
      <c r="J129" s="884"/>
      <c r="K129" s="722">
        <v>3.1486174895840486</v>
      </c>
      <c r="L129" s="710">
        <v>79.979604370498762</v>
      </c>
    </row>
    <row r="130" spans="1:12">
      <c r="A130" s="229">
        <v>8</v>
      </c>
      <c r="B130" s="230">
        <v>199361.20999999961</v>
      </c>
      <c r="C130" s="230">
        <v>16732067.564200014</v>
      </c>
      <c r="D130" s="230">
        <v>-4494.5099999999993</v>
      </c>
      <c r="E130" s="230">
        <v>-321784.26140000008</v>
      </c>
      <c r="F130" s="273">
        <f t="shared" si="42"/>
        <v>83.928400937173521</v>
      </c>
      <c r="G130" s="274">
        <f t="shared" si="43"/>
        <v>71.594959495028405</v>
      </c>
      <c r="H130" s="403">
        <f t="shared" si="44"/>
        <v>194866.6999999996</v>
      </c>
      <c r="I130" s="404">
        <f t="shared" si="45"/>
        <v>16410283.302800015</v>
      </c>
      <c r="J130" s="884"/>
      <c r="K130" s="722">
        <v>3.1133515905956139</v>
      </c>
      <c r="L130" s="710">
        <v>79.08379766860638</v>
      </c>
    </row>
    <row r="131" spans="1:12">
      <c r="A131" s="229">
        <v>9</v>
      </c>
      <c r="B131" s="230">
        <v>202599.83000000013</v>
      </c>
      <c r="C131" s="230">
        <v>14512788.054899989</v>
      </c>
      <c r="D131" s="230">
        <v>-3863.92</v>
      </c>
      <c r="E131" s="230">
        <v>-121663.12950000001</v>
      </c>
      <c r="F131" s="273">
        <f t="shared" si="42"/>
        <v>71.632775086237629</v>
      </c>
      <c r="G131" s="274">
        <f t="shared" si="43"/>
        <v>31.486969062506471</v>
      </c>
      <c r="H131" s="403">
        <f t="shared" si="44"/>
        <v>198735.91000000012</v>
      </c>
      <c r="I131" s="404">
        <f t="shared" si="45"/>
        <v>14391124.925399989</v>
      </c>
      <c r="J131" s="884"/>
      <c r="K131" s="722">
        <v>2.6010400746447937</v>
      </c>
      <c r="L131" s="710">
        <v>66.070317150332926</v>
      </c>
    </row>
    <row r="132" spans="1:12">
      <c r="A132" s="229">
        <v>10</v>
      </c>
      <c r="B132" s="230">
        <v>251995.33999999991</v>
      </c>
      <c r="C132" s="230">
        <v>16420374.664300006</v>
      </c>
      <c r="D132" s="230">
        <v>-1064.1500000000001</v>
      </c>
      <c r="E132" s="230">
        <v>-42552.245399999993</v>
      </c>
      <c r="F132" s="273">
        <f t="shared" si="42"/>
        <v>65.161421890976285</v>
      </c>
      <c r="G132" s="274">
        <f t="shared" si="43"/>
        <v>39.987074566555457</v>
      </c>
      <c r="H132" s="403">
        <f t="shared" si="44"/>
        <v>250931.18999999992</v>
      </c>
      <c r="I132" s="404">
        <f t="shared" si="45"/>
        <v>16377822.418900006</v>
      </c>
      <c r="J132" s="884"/>
      <c r="K132" s="722">
        <v>2.4444638643728225</v>
      </c>
      <c r="L132" s="710">
        <v>62.093046683910345</v>
      </c>
    </row>
    <row r="133" spans="1:12">
      <c r="A133" s="229">
        <v>11</v>
      </c>
      <c r="B133" s="230">
        <v>232217.09000000014</v>
      </c>
      <c r="C133" s="230">
        <v>15186951.810099991</v>
      </c>
      <c r="D133" s="230">
        <v>-303.13000000000011</v>
      </c>
      <c r="E133" s="230">
        <v>-12197.971600000004</v>
      </c>
      <c r="F133" s="273">
        <f t="shared" si="42"/>
        <v>65.399802443911355</v>
      </c>
      <c r="G133" s="274">
        <f t="shared" si="43"/>
        <v>40.240067297859007</v>
      </c>
      <c r="H133" s="403">
        <f t="shared" si="44"/>
        <v>231913.96000000014</v>
      </c>
      <c r="I133" s="404">
        <f t="shared" si="45"/>
        <v>15174753.838499991</v>
      </c>
      <c r="J133" s="884"/>
      <c r="K133" s="722">
        <v>2.4516005475208145</v>
      </c>
      <c r="L133" s="710">
        <v>62.274329134567566</v>
      </c>
    </row>
    <row r="134" spans="1:12">
      <c r="A134" s="229">
        <v>12</v>
      </c>
      <c r="B134" s="230">
        <v>171026.42999999982</v>
      </c>
      <c r="C134" s="230">
        <v>12171394.855399996</v>
      </c>
      <c r="D134" s="230">
        <v>-7033.0299999999979</v>
      </c>
      <c r="E134" s="230">
        <v>-276366.56040000002</v>
      </c>
      <c r="F134" s="273">
        <f t="shared" si="42"/>
        <v>71.16674805993442</v>
      </c>
      <c r="G134" s="274">
        <f t="shared" si="43"/>
        <v>39.295518489186037</v>
      </c>
      <c r="H134" s="403">
        <f t="shared" si="44"/>
        <v>163993.39999999982</v>
      </c>
      <c r="I134" s="404">
        <f t="shared" si="45"/>
        <v>11895028.294999996</v>
      </c>
      <c r="J134" s="884"/>
      <c r="K134" s="722">
        <v>2.5916715230052843</v>
      </c>
      <c r="L134" s="710">
        <v>65.832341894166916</v>
      </c>
    </row>
    <row r="135" spans="1:12">
      <c r="A135" s="226">
        <v>2023</v>
      </c>
      <c r="B135" s="227">
        <v>2079783.9600000002</v>
      </c>
      <c r="C135" s="227">
        <v>151422345.36769995</v>
      </c>
      <c r="D135" s="227">
        <v>-66862.220000000016</v>
      </c>
      <c r="E135" s="227">
        <v>-2736032.5604000003</v>
      </c>
      <c r="F135" s="222">
        <f t="shared" si="42"/>
        <v>72.806766606518082</v>
      </c>
      <c r="G135" s="223">
        <f t="shared" si="43"/>
        <v>40.920456431150498</v>
      </c>
      <c r="H135" s="376">
        <f t="shared" si="44"/>
        <v>2012921.7400000002</v>
      </c>
      <c r="I135" s="377">
        <f t="shared" si="45"/>
        <v>148686312.80729994</v>
      </c>
      <c r="J135" s="882">
        <v>2012922.2999999989</v>
      </c>
      <c r="K135" s="722">
        <v>2.6961761234267176</v>
      </c>
      <c r="L135" s="710">
        <v>68.486915409131257</v>
      </c>
    </row>
    <row r="136" spans="1:12">
      <c r="A136" s="229">
        <v>1</v>
      </c>
      <c r="B136" s="230">
        <v>172135.49999999985</v>
      </c>
      <c r="C136" s="230">
        <v>12522461.440699993</v>
      </c>
      <c r="D136" s="230">
        <v>-4513.33</v>
      </c>
      <c r="E136" s="230">
        <v>-249887.4731</v>
      </c>
      <c r="F136" s="273">
        <f t="shared" si="42"/>
        <v>72.747698416073405</v>
      </c>
      <c r="G136" s="274">
        <f t="shared" si="43"/>
        <v>55.366541577947991</v>
      </c>
      <c r="H136" s="403">
        <f t="shared" si="44"/>
        <v>167622.16999999987</v>
      </c>
      <c r="I136" s="404">
        <f t="shared" si="45"/>
        <v>12272573.967599994</v>
      </c>
      <c r="J136" s="884"/>
      <c r="K136" s="722">
        <v>2.6639907046218867</v>
      </c>
      <c r="L136" s="710">
        <v>67.669357521891911</v>
      </c>
    </row>
    <row r="137" spans="1:12">
      <c r="A137" s="229">
        <v>2</v>
      </c>
      <c r="B137" s="230">
        <v>167895.84000000005</v>
      </c>
      <c r="C137" s="230">
        <v>12144300.103700008</v>
      </c>
      <c r="D137" s="230">
        <v>-1543.79</v>
      </c>
      <c r="E137" s="230">
        <v>-63375.620500000012</v>
      </c>
      <c r="F137" s="273">
        <f t="shared" si="42"/>
        <v>72.332346672198696</v>
      </c>
      <c r="G137" s="274">
        <f t="shared" si="43"/>
        <v>41.051969827502454</v>
      </c>
      <c r="H137" s="403">
        <f t="shared" si="44"/>
        <v>166352.05000000005</v>
      </c>
      <c r="I137" s="404">
        <f t="shared" si="45"/>
        <v>12080924.483200008</v>
      </c>
      <c r="J137" s="884"/>
      <c r="K137" s="722">
        <v>2.6747630196620777</v>
      </c>
      <c r="L137" s="710">
        <v>67.94299047283593</v>
      </c>
    </row>
    <row r="138" spans="1:12">
      <c r="A138" s="229">
        <v>3</v>
      </c>
      <c r="B138" s="230">
        <v>186490.09999999983</v>
      </c>
      <c r="C138" s="230">
        <v>12811591.209900007</v>
      </c>
      <c r="D138" s="230">
        <v>-1365.69</v>
      </c>
      <c r="E138" s="230">
        <v>-70870.973499999993</v>
      </c>
      <c r="F138" s="273">
        <f t="shared" si="42"/>
        <v>68.698505764649269</v>
      </c>
      <c r="G138" s="274">
        <f t="shared" si="43"/>
        <v>51.893895027422026</v>
      </c>
      <c r="H138" s="403">
        <f t="shared" si="44"/>
        <v>185124.40999999983</v>
      </c>
      <c r="I138" s="404">
        <f t="shared" si="45"/>
        <v>12740720.236400006</v>
      </c>
      <c r="J138" s="884"/>
      <c r="K138" s="722">
        <v>2.5592253130593079</v>
      </c>
      <c r="L138" s="710">
        <v>65.008159520986965</v>
      </c>
    </row>
    <row r="139" spans="1:12">
      <c r="A139" s="229">
        <v>4</v>
      </c>
      <c r="B139" s="230">
        <v>82043.420000000115</v>
      </c>
      <c r="C139" s="230">
        <v>5508582.1954000005</v>
      </c>
      <c r="D139" s="230">
        <v>-14979.370000000012</v>
      </c>
      <c r="E139" s="230">
        <v>-683329.9304999999</v>
      </c>
      <c r="F139" s="273">
        <f t="shared" si="42"/>
        <v>67.142278995682929</v>
      </c>
      <c r="G139" s="274">
        <f t="shared" si="43"/>
        <v>45.61806875055489</v>
      </c>
      <c r="H139" s="403">
        <f t="shared" si="44"/>
        <v>67064.050000000105</v>
      </c>
      <c r="I139" s="404">
        <f t="shared" si="45"/>
        <v>4825252.2649000008</v>
      </c>
      <c r="J139" s="884"/>
      <c r="K139" s="722">
        <v>2.4628572572846243</v>
      </c>
      <c r="L139" s="710">
        <v>62.560266437654192</v>
      </c>
    </row>
    <row r="140" spans="1:12">
      <c r="A140" s="229">
        <v>5</v>
      </c>
      <c r="B140" s="230">
        <v>124852.44999999991</v>
      </c>
      <c r="C140" s="230">
        <v>8609341.3612999935</v>
      </c>
      <c r="D140" s="230">
        <v>-9420.010000000002</v>
      </c>
      <c r="E140" s="230">
        <v>-408839.7782</v>
      </c>
      <c r="F140" s="273">
        <f t="shared" si="42"/>
        <v>68.95612670235947</v>
      </c>
      <c r="G140" s="274">
        <f t="shared" si="43"/>
        <v>43.401204266237499</v>
      </c>
      <c r="H140" s="403">
        <f t="shared" si="44"/>
        <v>115432.43999999992</v>
      </c>
      <c r="I140" s="404">
        <f t="shared" si="45"/>
        <v>8200501.5830999939</v>
      </c>
      <c r="J140" s="884"/>
      <c r="K140" s="722">
        <v>2.5279498343567806</v>
      </c>
      <c r="L140" s="710">
        <v>64.213715476449636</v>
      </c>
    </row>
    <row r="141" spans="1:12">
      <c r="A141" s="229">
        <v>6</v>
      </c>
      <c r="B141" s="230">
        <v>157998.14000000016</v>
      </c>
      <c r="C141" s="230">
        <v>12495140.463599997</v>
      </c>
      <c r="D141" s="230">
        <v>-7882.1900000000005</v>
      </c>
      <c r="E141" s="230">
        <v>-214415.42170000004</v>
      </c>
      <c r="F141" s="273">
        <f t="shared" si="42"/>
        <v>79.084098481159231</v>
      </c>
      <c r="G141" s="274">
        <f t="shared" si="43"/>
        <v>27.202518805052915</v>
      </c>
      <c r="H141" s="403">
        <f t="shared" si="44"/>
        <v>150115.95000000016</v>
      </c>
      <c r="I141" s="404">
        <f t="shared" si="45"/>
        <v>12280725.041899996</v>
      </c>
      <c r="J141" s="884"/>
      <c r="K141" s="722">
        <v>2.9036145931714277</v>
      </c>
      <c r="L141" s="710">
        <v>73.7561635144625</v>
      </c>
    </row>
    <row r="142" spans="1:12">
      <c r="A142" s="229">
        <v>7</v>
      </c>
      <c r="B142" s="230">
        <v>182630.62999999995</v>
      </c>
      <c r="C142" s="230">
        <v>15845869.130499991</v>
      </c>
      <c r="D142" s="230">
        <v>-5706.3399999999983</v>
      </c>
      <c r="E142" s="230">
        <v>-167751.24269999994</v>
      </c>
      <c r="F142" s="273">
        <f t="shared" si="42"/>
        <v>86.764575747781166</v>
      </c>
      <c r="G142" s="274">
        <f t="shared" si="43"/>
        <v>29.39734447999944</v>
      </c>
      <c r="H142" s="403">
        <f t="shared" si="44"/>
        <v>176924.28999999995</v>
      </c>
      <c r="I142" s="404">
        <f t="shared" si="45"/>
        <v>15678117.887799991</v>
      </c>
      <c r="J142" s="884"/>
      <c r="K142" s="722">
        <v>3.1286549319574068</v>
      </c>
      <c r="L142" s="710">
        <v>79.472525480641934</v>
      </c>
    </row>
    <row r="143" spans="1:12">
      <c r="A143" s="229">
        <v>8</v>
      </c>
      <c r="B143" s="230">
        <v>185014.93999999997</v>
      </c>
      <c r="C143" s="230">
        <v>15791617.372599991</v>
      </c>
      <c r="D143" s="230">
        <v>-7252.34</v>
      </c>
      <c r="E143" s="230">
        <v>-222869.2586</v>
      </c>
      <c r="F143" s="273">
        <f t="shared" si="42"/>
        <v>85.353201058249638</v>
      </c>
      <c r="G143" s="274">
        <f t="shared" si="43"/>
        <v>30.730668804827133</v>
      </c>
      <c r="H143" s="403">
        <f t="shared" si="44"/>
        <v>177762.59999999998</v>
      </c>
      <c r="I143" s="404">
        <f t="shared" si="45"/>
        <v>15568748.113999991</v>
      </c>
      <c r="J143" s="884"/>
      <c r="K143" s="722">
        <v>3.1659916125686722</v>
      </c>
      <c r="L143" s="710">
        <v>80.420933140090966</v>
      </c>
    </row>
    <row r="144" spans="1:12">
      <c r="A144" s="229">
        <v>9</v>
      </c>
      <c r="B144" s="230">
        <v>198639.02000000014</v>
      </c>
      <c r="C144" s="230">
        <v>13956566.909899985</v>
      </c>
      <c r="D144" s="230">
        <v>-4322.8099999999986</v>
      </c>
      <c r="E144" s="230">
        <v>-148642.79619999998</v>
      </c>
      <c r="F144" s="273">
        <f t="shared" si="42"/>
        <v>70.260953310683746</v>
      </c>
      <c r="G144" s="274">
        <f t="shared" si="43"/>
        <v>34.385688059387306</v>
      </c>
      <c r="H144" s="403">
        <f t="shared" si="44"/>
        <v>194316.21000000014</v>
      </c>
      <c r="I144" s="404">
        <f t="shared" si="45"/>
        <v>13807924.113699986</v>
      </c>
      <c r="J144" s="884"/>
      <c r="K144" s="722">
        <v>2.5679550208509117</v>
      </c>
      <c r="L144" s="710">
        <v>65.229907185716698</v>
      </c>
    </row>
    <row r="145" spans="1:12">
      <c r="A145" s="229">
        <v>10</v>
      </c>
      <c r="B145" s="230">
        <v>237904.7200000002</v>
      </c>
      <c r="C145" s="230">
        <v>15907329.492600009</v>
      </c>
      <c r="D145" s="230">
        <v>-1025.4399999999998</v>
      </c>
      <c r="E145" s="230">
        <v>-75285.386799999993</v>
      </c>
      <c r="F145" s="273">
        <f t="shared" si="42"/>
        <v>66.864287066687851</v>
      </c>
      <c r="G145" s="274">
        <f t="shared" si="43"/>
        <v>73.417641987829626</v>
      </c>
      <c r="H145" s="403">
        <f t="shared" si="44"/>
        <v>236879.2800000002</v>
      </c>
      <c r="I145" s="404">
        <f t="shared" si="45"/>
        <v>15832044.105800008</v>
      </c>
      <c r="J145" s="884"/>
      <c r="K145" s="722">
        <v>2.5529852115392009</v>
      </c>
      <c r="L145" s="710">
        <v>64.849651587755659</v>
      </c>
    </row>
    <row r="146" spans="1:12">
      <c r="A146" s="229">
        <v>11</v>
      </c>
      <c r="B146" s="230">
        <v>222146.95</v>
      </c>
      <c r="C146" s="230">
        <v>14699488.635199983</v>
      </c>
      <c r="D146" s="230">
        <v>-1418.8</v>
      </c>
      <c r="E146" s="230">
        <v>-62232.69890000001</v>
      </c>
      <c r="F146" s="273">
        <f t="shared" si="42"/>
        <v>66.170112329698796</v>
      </c>
      <c r="G146" s="274">
        <f t="shared" si="43"/>
        <v>43.862911544967588</v>
      </c>
      <c r="H146" s="403">
        <f t="shared" si="44"/>
        <v>220728.15000000002</v>
      </c>
      <c r="I146" s="404">
        <f t="shared" si="45"/>
        <v>14637255.936299983</v>
      </c>
      <c r="J146" s="884"/>
      <c r="K146" s="722">
        <v>2.4502893442047151</v>
      </c>
      <c r="L146" s="710">
        <v>62.24102260469602</v>
      </c>
    </row>
    <row r="147" spans="1:12">
      <c r="A147" s="229">
        <v>12</v>
      </c>
      <c r="B147" s="230">
        <v>162032.25000000003</v>
      </c>
      <c r="C147" s="230">
        <v>11130057.052300008</v>
      </c>
      <c r="D147" s="230">
        <v>-7432.1099999999988</v>
      </c>
      <c r="E147" s="230">
        <v>-368531.97970000003</v>
      </c>
      <c r="F147" s="273">
        <f t="shared" si="42"/>
        <v>68.69038140431924</v>
      </c>
      <c r="G147" s="274">
        <f t="shared" si="43"/>
        <v>49.586453873798973</v>
      </c>
      <c r="H147" s="403">
        <f t="shared" si="44"/>
        <v>154600.14000000004</v>
      </c>
      <c r="I147" s="404">
        <f t="shared" si="45"/>
        <v>10761525.072600007</v>
      </c>
      <c r="J147" s="884"/>
      <c r="K147" s="722">
        <v>2.5514749176383833</v>
      </c>
      <c r="L147" s="710">
        <v>64.811287858572868</v>
      </c>
    </row>
    <row r="148" spans="1:12">
      <c r="A148" s="226">
        <v>2024</v>
      </c>
      <c r="B148" s="227">
        <v>1966669.4700000007</v>
      </c>
      <c r="C148" s="227">
        <v>144072937.31820005</v>
      </c>
      <c r="D148" s="227">
        <v>-90677.500000000029</v>
      </c>
      <c r="E148" s="227">
        <v>-4372306.478600001</v>
      </c>
      <c r="F148" s="222">
        <f t="shared" si="42"/>
        <v>73.257321332292818</v>
      </c>
      <c r="G148" s="223">
        <f t="shared" si="43"/>
        <v>48.218207147307758</v>
      </c>
      <c r="H148" s="376">
        <f t="shared" si="44"/>
        <v>1875991.9700000007</v>
      </c>
      <c r="I148" s="377">
        <f t="shared" si="45"/>
        <v>139700630.83960006</v>
      </c>
      <c r="J148" s="882">
        <v>1875992.7699999977</v>
      </c>
      <c r="K148" s="722">
        <v>2.7174193597954566</v>
      </c>
      <c r="L148" s="710">
        <v>69.026525458920162</v>
      </c>
    </row>
    <row r="149" spans="1:12">
      <c r="A149" s="229">
        <v>1</v>
      </c>
      <c r="B149" s="230">
        <v>166041.21000000014</v>
      </c>
      <c r="C149" s="230">
        <v>11621450.700199995</v>
      </c>
      <c r="D149" s="230">
        <v>-4271.1900000000005</v>
      </c>
      <c r="E149" s="230">
        <v>-273446.78460000001</v>
      </c>
      <c r="F149" s="273">
        <f t="shared" si="42"/>
        <v>69.991363591002411</v>
      </c>
      <c r="G149" s="274">
        <f t="shared" si="43"/>
        <v>64.021217646604342</v>
      </c>
      <c r="H149" s="403">
        <f t="shared" si="44"/>
        <v>161770.02000000014</v>
      </c>
      <c r="I149" s="404">
        <f t="shared" si="45"/>
        <v>11348003.915599994</v>
      </c>
      <c r="J149" s="884"/>
      <c r="K149" s="722">
        <v>2.655599225380207</v>
      </c>
      <c r="L149" s="710">
        <v>67.456201369373218</v>
      </c>
    </row>
    <row r="150" spans="1:12">
      <c r="A150" s="229">
        <v>2</v>
      </c>
      <c r="B150" s="230">
        <v>181590.92000000019</v>
      </c>
      <c r="C150" s="230">
        <v>13212925.482199997</v>
      </c>
      <c r="D150" s="230">
        <v>-1531.2999999999997</v>
      </c>
      <c r="E150" s="230">
        <v>-83411.071299999996</v>
      </c>
      <c r="F150" s="273">
        <f t="shared" si="42"/>
        <v>72.762038334295482</v>
      </c>
      <c r="G150" s="274">
        <f t="shared" si="43"/>
        <v>54.470757722196836</v>
      </c>
      <c r="H150" s="403">
        <f t="shared" si="44"/>
        <v>180059.6200000002</v>
      </c>
      <c r="I150" s="404">
        <f t="shared" si="45"/>
        <v>13129514.410899997</v>
      </c>
      <c r="J150" s="884"/>
      <c r="K150" s="722">
        <v>2.7272286555024468</v>
      </c>
      <c r="L150" s="710">
        <v>69.275696275125597</v>
      </c>
    </row>
    <row r="151" spans="1:12">
      <c r="A151" s="229">
        <v>3</v>
      </c>
      <c r="B151" s="230">
        <v>72786.25</v>
      </c>
      <c r="C151" s="230">
        <v>4925122.5873999996</v>
      </c>
      <c r="D151" s="230">
        <v>-11868.230000000005</v>
      </c>
      <c r="E151" s="230">
        <v>-775801.9398000004</v>
      </c>
      <c r="F151" s="273">
        <f t="shared" si="42"/>
        <v>67.665563034226921</v>
      </c>
      <c r="G151" s="274">
        <f t="shared" si="43"/>
        <v>65.367956283287398</v>
      </c>
      <c r="H151" s="403">
        <f t="shared" si="44"/>
        <v>60918.02</v>
      </c>
      <c r="I151" s="404">
        <f t="shared" si="45"/>
        <v>4149320.6475999993</v>
      </c>
      <c r="J151" s="884"/>
      <c r="K151" s="722">
        <v>2.5059421131368707</v>
      </c>
      <c r="L151" s="710">
        <v>63.654686365391385</v>
      </c>
    </row>
    <row r="152" spans="1:12">
      <c r="A152" s="229">
        <v>4</v>
      </c>
      <c r="B152" s="230">
        <v>60825.729999999952</v>
      </c>
      <c r="C152" s="230">
        <v>4319138.3144000005</v>
      </c>
      <c r="D152" s="230">
        <v>-20434.470000000012</v>
      </c>
      <c r="E152" s="230">
        <v>-1084294.3680000005</v>
      </c>
      <c r="F152" s="273">
        <f t="shared" si="42"/>
        <v>71.008409013751319</v>
      </c>
      <c r="G152" s="274">
        <f t="shared" si="43"/>
        <v>53.062025489283542</v>
      </c>
      <c r="H152" s="403">
        <f t="shared" si="44"/>
        <v>40391.259999999937</v>
      </c>
      <c r="I152" s="404">
        <f t="shared" si="45"/>
        <v>3234843.9463999998</v>
      </c>
      <c r="J152" s="884"/>
      <c r="K152" s="722">
        <v>2.5328625702933314</v>
      </c>
      <c r="L152" s="710">
        <v>64.338506333986913</v>
      </c>
    </row>
    <row r="153" spans="1:12">
      <c r="A153" s="229">
        <v>5</v>
      </c>
      <c r="B153" s="230">
        <v>145549.55000000002</v>
      </c>
      <c r="C153" s="230">
        <v>9843734.7049000077</v>
      </c>
      <c r="D153" s="230">
        <v>-9973.5500000000011</v>
      </c>
      <c r="E153" s="230">
        <v>-412360.75469999993</v>
      </c>
      <c r="F153" s="273">
        <f t="shared" si="42"/>
        <v>67.631502157856247</v>
      </c>
      <c r="G153" s="274">
        <f t="shared" si="43"/>
        <v>41.345434143309042</v>
      </c>
      <c r="H153" s="403">
        <f t="shared" si="44"/>
        <v>135576.00000000003</v>
      </c>
      <c r="I153" s="404">
        <f t="shared" si="45"/>
        <v>9431373.9502000082</v>
      </c>
      <c r="J153" s="884"/>
      <c r="K153" s="722">
        <v>2.5299159854358235</v>
      </c>
      <c r="L153" s="710">
        <v>64.263658661340997</v>
      </c>
    </row>
    <row r="154" spans="1:12">
      <c r="A154" s="229">
        <v>6</v>
      </c>
      <c r="B154" s="230">
        <v>159270.37000000002</v>
      </c>
      <c r="C154" s="230">
        <v>12122736.912800014</v>
      </c>
      <c r="D154" s="230">
        <v>-8303.68</v>
      </c>
      <c r="E154" s="230">
        <v>-291937.98020000005</v>
      </c>
      <c r="F154" s="273">
        <f t="shared" si="42"/>
        <v>76.114200731749492</v>
      </c>
      <c r="G154" s="274">
        <f t="shared" si="43"/>
        <v>35.15766265077653</v>
      </c>
      <c r="H154" s="403">
        <f t="shared" si="44"/>
        <v>150966.69000000003</v>
      </c>
      <c r="I154" s="404">
        <f t="shared" si="45"/>
        <v>11830798.932600014</v>
      </c>
      <c r="J154" s="884"/>
      <c r="K154" s="722">
        <v>2.8188828219941371</v>
      </c>
      <c r="L154" s="710">
        <v>71.603849504015145</v>
      </c>
    </row>
    <row r="155" spans="1:12">
      <c r="A155" s="229">
        <v>7</v>
      </c>
      <c r="B155" s="230">
        <v>177778.93000000002</v>
      </c>
      <c r="C155" s="230">
        <v>15776916.775600022</v>
      </c>
      <c r="D155" s="230">
        <v>-7802.9799999999987</v>
      </c>
      <c r="E155" s="230">
        <v>-262242.71379999997</v>
      </c>
      <c r="F155" s="273">
        <f t="shared" si="42"/>
        <v>88.744581686930047</v>
      </c>
      <c r="G155" s="274">
        <f t="shared" si="43"/>
        <v>33.608020756172643</v>
      </c>
      <c r="H155" s="403">
        <f t="shared" si="44"/>
        <v>169975.95</v>
      </c>
      <c r="I155" s="404">
        <f t="shared" si="45"/>
        <v>15514674.061800022</v>
      </c>
      <c r="J155" s="884"/>
      <c r="K155" s="722">
        <v>3.2203213553931103</v>
      </c>
      <c r="L155" s="710">
        <v>81.800990054283972</v>
      </c>
    </row>
    <row r="156" spans="1:12">
      <c r="A156" s="229">
        <v>8</v>
      </c>
      <c r="B156" s="230">
        <v>181081.05</v>
      </c>
      <c r="C156" s="230">
        <v>15795145.015400006</v>
      </c>
      <c r="D156" s="230">
        <v>-8429.7700000000023</v>
      </c>
      <c r="E156" s="230">
        <v>-271789.40149999998</v>
      </c>
      <c r="F156" s="273">
        <f t="shared" si="42"/>
        <v>87.226935206085926</v>
      </c>
      <c r="G156" s="274">
        <f t="shared" si="43"/>
        <v>32.241615310975256</v>
      </c>
      <c r="H156" s="403">
        <f t="shared" si="44"/>
        <v>172651.28</v>
      </c>
      <c r="I156" s="404">
        <f t="shared" si="45"/>
        <v>15523355.613900006</v>
      </c>
      <c r="J156" s="884"/>
      <c r="K156" s="722">
        <v>3.2197519346261387</v>
      </c>
      <c r="L156" s="710">
        <v>81.786525913176519</v>
      </c>
    </row>
    <row r="157" spans="1:12">
      <c r="A157" s="229">
        <v>9</v>
      </c>
      <c r="B157" s="230">
        <v>202548.8900000001</v>
      </c>
      <c r="C157" s="230">
        <v>14517923.625400005</v>
      </c>
      <c r="D157" s="230">
        <v>-4947.7200000000012</v>
      </c>
      <c r="E157" s="230">
        <v>-228139.92579999994</v>
      </c>
      <c r="F157" s="273">
        <f t="shared" si="42"/>
        <v>71.676145079837255</v>
      </c>
      <c r="G157" s="274">
        <f t="shared" si="43"/>
        <v>46.110112496260882</v>
      </c>
      <c r="H157" s="403">
        <f t="shared" si="44"/>
        <v>197601.1700000001</v>
      </c>
      <c r="I157" s="404">
        <f t="shared" si="45"/>
        <v>14289783.699600006</v>
      </c>
      <c r="J157" s="884"/>
      <c r="K157" s="722">
        <v>2.6641649903725866</v>
      </c>
      <c r="L157" s="710">
        <v>67.673784641233809</v>
      </c>
    </row>
    <row r="158" spans="1:12">
      <c r="A158" s="229">
        <v>10</v>
      </c>
      <c r="B158" s="230">
        <v>237819.94000000006</v>
      </c>
      <c r="C158" s="230">
        <v>16113292.364</v>
      </c>
      <c r="D158" s="230">
        <v>-2890.5700000000011</v>
      </c>
      <c r="E158" s="230">
        <v>-171617.69469999999</v>
      </c>
      <c r="F158" s="273">
        <f t="shared" si="42"/>
        <v>67.754168822008765</v>
      </c>
      <c r="G158" s="274">
        <f t="shared" si="43"/>
        <v>59.371575398623776</v>
      </c>
      <c r="H158" s="403">
        <f t="shared" si="44"/>
        <v>234929.37000000005</v>
      </c>
      <c r="I158" s="404">
        <f t="shared" si="45"/>
        <v>15941674.669299999</v>
      </c>
      <c r="J158" s="884"/>
      <c r="K158" s="722">
        <v>2.5447208618398789</v>
      </c>
      <c r="L158" s="710">
        <v>64.639724716194465</v>
      </c>
    </row>
    <row r="159" spans="1:12">
      <c r="A159" s="229">
        <v>11</v>
      </c>
      <c r="B159" s="230">
        <v>218553.11999999991</v>
      </c>
      <c r="C159" s="230">
        <v>14478140.200699994</v>
      </c>
      <c r="D159" s="230">
        <v>-2308.1099999999997</v>
      </c>
      <c r="E159" s="230">
        <v>-185605.67679999996</v>
      </c>
      <c r="F159" s="273">
        <f t="shared" si="42"/>
        <v>66.245406154348203</v>
      </c>
      <c r="G159" s="274">
        <f t="shared" si="43"/>
        <v>80.414571575878099</v>
      </c>
      <c r="H159" s="403">
        <f t="shared" si="44"/>
        <v>216245.00999999992</v>
      </c>
      <c r="I159" s="404">
        <f t="shared" si="45"/>
        <v>14292534.523899995</v>
      </c>
      <c r="J159" s="884"/>
      <c r="K159" s="722">
        <v>2.4651343585208112</v>
      </c>
      <c r="L159" s="710">
        <v>62.618108222686601</v>
      </c>
    </row>
    <row r="160" spans="1:12">
      <c r="A160" s="229">
        <v>12</v>
      </c>
      <c r="B160" s="230">
        <v>162823.50999999992</v>
      </c>
      <c r="C160" s="230">
        <v>11346410.635199994</v>
      </c>
      <c r="D160" s="230">
        <v>-7915.9300000000039</v>
      </c>
      <c r="E160" s="230">
        <v>-331658.16739999992</v>
      </c>
      <c r="F160" s="273">
        <f t="shared" si="42"/>
        <v>69.685333740809298</v>
      </c>
      <c r="G160" s="274">
        <f t="shared" si="43"/>
        <v>41.89756192892051</v>
      </c>
      <c r="H160" s="403">
        <f t="shared" si="44"/>
        <v>154907.57999999993</v>
      </c>
      <c r="I160" s="404">
        <f t="shared" si="45"/>
        <v>11014752.467799993</v>
      </c>
      <c r="J160" s="884"/>
      <c r="K160" s="722">
        <v>2.6366977162437921</v>
      </c>
      <c r="L160" s="710">
        <v>66.976074701800286</v>
      </c>
    </row>
    <row r="161" spans="1:12">
      <c r="A161" s="226">
        <v>2025</v>
      </c>
      <c r="B161" s="227">
        <v>1987393.7599999998</v>
      </c>
      <c r="C161" s="227">
        <v>152955107.1803</v>
      </c>
      <c r="D161" s="227">
        <v>-72690.58</v>
      </c>
      <c r="E161" s="227">
        <v>-3332410.3856000002</v>
      </c>
      <c r="F161" s="222">
        <f t="shared" si="42"/>
        <v>76.962658461954717</v>
      </c>
      <c r="G161" s="223">
        <f t="shared" si="43"/>
        <v>45.843772131134465</v>
      </c>
      <c r="H161" s="376">
        <f t="shared" si="44"/>
        <v>1914703.1799999997</v>
      </c>
      <c r="I161" s="377">
        <f t="shared" si="45"/>
        <v>149622696.7947</v>
      </c>
      <c r="J161" s="882">
        <v>1914703.7799999993</v>
      </c>
      <c r="K161" s="722">
        <v>2.856067591033721</v>
      </c>
      <c r="L161" s="710">
        <v>72.548398381810784</v>
      </c>
    </row>
    <row r="162" spans="1:12">
      <c r="A162" s="229">
        <v>1</v>
      </c>
      <c r="B162" s="230">
        <v>155719.12999999977</v>
      </c>
      <c r="C162" s="230">
        <v>11577754.493100001</v>
      </c>
      <c r="D162" s="230">
        <v>-3323.17</v>
      </c>
      <c r="E162" s="230">
        <v>-183743.22469999993</v>
      </c>
      <c r="F162" s="273">
        <f t="shared" si="42"/>
        <v>74.35023874780201</v>
      </c>
      <c r="G162" s="274">
        <f t="shared" si="43"/>
        <v>55.291551350066328</v>
      </c>
      <c r="H162" s="403">
        <f t="shared" si="44"/>
        <v>152395.95999999976</v>
      </c>
      <c r="I162" s="404">
        <f t="shared" si="45"/>
        <v>11394011.2684</v>
      </c>
      <c r="J162" s="883"/>
      <c r="K162" s="722">
        <v>2.8059104309305871</v>
      </c>
      <c r="L162" s="710">
        <v>71.274331323914083</v>
      </c>
    </row>
    <row r="163" spans="1:12">
      <c r="A163" s="229">
        <v>2</v>
      </c>
      <c r="B163" s="230">
        <v>157558.5400000001</v>
      </c>
      <c r="C163" s="230">
        <v>11743589.655199997</v>
      </c>
      <c r="D163" s="230">
        <v>-3125.62</v>
      </c>
      <c r="E163" s="230">
        <v>-211006.08360000007</v>
      </c>
      <c r="F163" s="273">
        <f t="shared" si="42"/>
        <v>74.534770728390797</v>
      </c>
      <c r="G163" s="274">
        <f t="shared" si="43"/>
        <v>67.508553055073904</v>
      </c>
      <c r="H163" s="403">
        <f t="shared" si="44"/>
        <v>154432.9200000001</v>
      </c>
      <c r="I163" s="404">
        <f t="shared" si="45"/>
        <v>11532583.571599998</v>
      </c>
      <c r="J163" s="883"/>
      <c r="K163" s="722">
        <v>2.8072921407330949</v>
      </c>
      <c r="L163" s="710">
        <v>71.309428824237628</v>
      </c>
    </row>
    <row r="164" spans="1:12">
      <c r="A164" s="229">
        <v>3</v>
      </c>
      <c r="B164" s="230">
        <v>160281.26</v>
      </c>
      <c r="C164" s="230">
        <v>11506439.634999992</v>
      </c>
      <c r="D164" s="230">
        <v>-2713.4100000000008</v>
      </c>
      <c r="E164" s="230">
        <v>-120379.23650000004</v>
      </c>
      <c r="F164" s="273">
        <f t="shared" si="42"/>
        <v>71.789051539774462</v>
      </c>
      <c r="G164" s="274">
        <f t="shared" si="43"/>
        <v>44.364558433852608</v>
      </c>
      <c r="H164" s="403">
        <f t="shared" si="44"/>
        <v>157567.85</v>
      </c>
      <c r="I164" s="404">
        <f t="shared" si="45"/>
        <v>11386060.398499992</v>
      </c>
      <c r="J164" s="883"/>
      <c r="K164" s="722">
        <v>2.6347584291235653</v>
      </c>
      <c r="L164" s="710">
        <v>66.926813901734974</v>
      </c>
    </row>
    <row r="165" spans="1:12">
      <c r="A165" s="229">
        <v>4</v>
      </c>
      <c r="B165" s="230">
        <v>103237.31000000016</v>
      </c>
      <c r="C165" s="230">
        <v>7440862.9848999986</v>
      </c>
      <c r="D165" s="230">
        <v>-14589.319999999998</v>
      </c>
      <c r="E165" s="230">
        <v>-787909.69650000043</v>
      </c>
      <c r="F165" s="273">
        <f t="shared" si="42"/>
        <v>72.075328046614032</v>
      </c>
      <c r="G165" s="274">
        <f t="shared" si="43"/>
        <v>54.005923271269708</v>
      </c>
      <c r="H165" s="403">
        <f t="shared" si="44"/>
        <v>88647.990000000165</v>
      </c>
      <c r="I165" s="404">
        <f t="shared" si="45"/>
        <v>6652953.2883999981</v>
      </c>
      <c r="J165" s="883"/>
      <c r="K165" s="722">
        <v>2.6604290012245242</v>
      </c>
      <c r="L165" s="710">
        <v>67.578884916201162</v>
      </c>
    </row>
    <row r="166" spans="1:12">
      <c r="A166" s="229">
        <v>5</v>
      </c>
      <c r="B166" s="230">
        <v>155985.49000000002</v>
      </c>
      <c r="C166" s="230">
        <v>11235353.926900003</v>
      </c>
      <c r="D166" s="230">
        <v>-6595.1799999999985</v>
      </c>
      <c r="E166" s="230">
        <v>-359276.22239999991</v>
      </c>
      <c r="F166" s="273">
        <f t="shared" si="42"/>
        <v>72.028199077362913</v>
      </c>
      <c r="G166" s="274">
        <f t="shared" si="43"/>
        <v>54.475574950190897</v>
      </c>
      <c r="H166" s="403">
        <f t="shared" si="44"/>
        <v>149390.31000000003</v>
      </c>
      <c r="I166" s="404">
        <f t="shared" si="45"/>
        <v>10876077.704500003</v>
      </c>
      <c r="J166" s="883"/>
      <c r="K166" s="722">
        <v>2.594185720904044</v>
      </c>
      <c r="L166" s="710">
        <v>65.896206289863485</v>
      </c>
    </row>
    <row r="167" spans="1:12">
      <c r="A167" s="229">
        <v>6</v>
      </c>
      <c r="B167" s="230">
        <v>147556.93999999977</v>
      </c>
      <c r="C167" s="230">
        <v>12110825.573200004</v>
      </c>
      <c r="D167" s="230">
        <v>-7562.8300000000027</v>
      </c>
      <c r="E167" s="230">
        <v>-338412.54050000012</v>
      </c>
      <c r="F167" s="273">
        <f t="shared" si="42"/>
        <v>82.075608054761929</v>
      </c>
      <c r="G167" s="274">
        <f t="shared" si="43"/>
        <v>44.74681309774251</v>
      </c>
      <c r="H167" s="403">
        <f t="shared" si="44"/>
        <v>139994.10999999975</v>
      </c>
      <c r="I167" s="404">
        <f t="shared" si="45"/>
        <v>11772413.032700004</v>
      </c>
      <c r="J167" s="883"/>
      <c r="K167" s="722">
        <v>2.9642967633549953</v>
      </c>
      <c r="L167" s="710">
        <v>75.297581606587173</v>
      </c>
    </row>
    <row r="168" spans="1:12">
      <c r="A168" s="229">
        <v>7</v>
      </c>
      <c r="B168" s="230">
        <v>165309.50000000017</v>
      </c>
      <c r="C168" s="230">
        <v>15543831.610400002</v>
      </c>
      <c r="D168" s="230">
        <v>-10397.949999999999</v>
      </c>
      <c r="E168" s="230">
        <v>-316947.74749999994</v>
      </c>
      <c r="F168" s="273">
        <f t="shared" si="42"/>
        <v>94.028665082163982</v>
      </c>
      <c r="G168" s="274">
        <f t="shared" si="43"/>
        <v>30.481753374463231</v>
      </c>
      <c r="H168" s="403">
        <f t="shared" si="44"/>
        <v>154911.55000000016</v>
      </c>
      <c r="I168" s="404">
        <f t="shared" si="45"/>
        <v>15226883.862900002</v>
      </c>
      <c r="J168" s="883"/>
      <c r="K168" s="722">
        <v>3.3997774073761811</v>
      </c>
      <c r="L168" s="710">
        <v>86.359442799648662</v>
      </c>
    </row>
    <row r="169" spans="1:12">
      <c r="A169" s="229">
        <v>8</v>
      </c>
      <c r="B169" s="230">
        <v>169774.87000000005</v>
      </c>
      <c r="C169" s="230">
        <v>15172219.871099992</v>
      </c>
      <c r="D169" s="230">
        <v>-3910.690000000001</v>
      </c>
      <c r="E169" s="230">
        <v>-160645.31040000002</v>
      </c>
      <c r="F169" s="273">
        <f t="shared" si="42"/>
        <v>89.366699978035541</v>
      </c>
      <c r="G169" s="274">
        <f t="shared" si="43"/>
        <v>41.078507987081558</v>
      </c>
      <c r="H169" s="403">
        <f t="shared" si="44"/>
        <v>165864.18000000005</v>
      </c>
      <c r="I169" s="404">
        <f t="shared" si="45"/>
        <v>15011574.560699992</v>
      </c>
      <c r="J169" s="883"/>
      <c r="K169" s="722">
        <v>3.2654493893694849</v>
      </c>
      <c r="L169" s="710">
        <v>82.947309769329991</v>
      </c>
    </row>
    <row r="170" spans="1:12">
      <c r="A170" s="229">
        <v>9</v>
      </c>
      <c r="B170" s="230">
        <v>186417.19000000006</v>
      </c>
      <c r="C170" s="230">
        <v>14254731.380999997</v>
      </c>
      <c r="D170" s="230">
        <v>-4557.5100000000011</v>
      </c>
      <c r="E170" s="230">
        <v>-195355.68480000008</v>
      </c>
      <c r="F170" s="273">
        <f t="shared" si="42"/>
        <v>76.466828949626333</v>
      </c>
      <c r="G170" s="274">
        <f t="shared" si="43"/>
        <v>42.864565256027966</v>
      </c>
      <c r="H170" s="403">
        <f t="shared" si="44"/>
        <v>181859.68000000005</v>
      </c>
      <c r="I170" s="404">
        <f t="shared" si="45"/>
        <v>14059375.696199996</v>
      </c>
      <c r="J170" s="883"/>
      <c r="K170" s="722">
        <v>2.8314089404177856</v>
      </c>
      <c r="L170" s="710">
        <v>71.922031690049366</v>
      </c>
    </row>
    <row r="171" spans="1:12">
      <c r="A171" s="229">
        <v>10</v>
      </c>
      <c r="B171" s="230">
        <v>226398.0400000001</v>
      </c>
      <c r="C171" s="230">
        <v>16539889.487599988</v>
      </c>
      <c r="D171" s="230">
        <v>-2754.08</v>
      </c>
      <c r="E171" s="230">
        <v>-97096.504399999991</v>
      </c>
      <c r="F171" s="273">
        <f t="shared" si="42"/>
        <v>73.056681443001807</v>
      </c>
      <c r="G171" s="274">
        <f t="shared" si="43"/>
        <v>35.255513420089464</v>
      </c>
      <c r="H171" s="403">
        <f t="shared" si="44"/>
        <v>223643.96000000011</v>
      </c>
      <c r="I171" s="404">
        <f t="shared" si="45"/>
        <v>16442792.983199988</v>
      </c>
      <c r="J171" s="883"/>
      <c r="K171" s="722">
        <v>2.7747688321499058</v>
      </c>
      <c r="L171" s="710">
        <v>70.483288030092851</v>
      </c>
    </row>
    <row r="172" spans="1:12">
      <c r="A172" s="229">
        <v>11</v>
      </c>
      <c r="B172" s="230">
        <v>208450.35999999996</v>
      </c>
      <c r="C172" s="230">
        <v>14314978.690399999</v>
      </c>
      <c r="D172" s="230">
        <v>-1499.1600000000003</v>
      </c>
      <c r="E172" s="230">
        <v>-59012.796600000016</v>
      </c>
      <c r="F172" s="273">
        <f t="shared" si="42"/>
        <v>68.673321986107396</v>
      </c>
      <c r="G172" s="274">
        <f t="shared" si="43"/>
        <v>39.363908188585611</v>
      </c>
      <c r="H172" s="403">
        <f t="shared" si="44"/>
        <v>206951.19999999995</v>
      </c>
      <c r="I172" s="404">
        <f t="shared" si="45"/>
        <v>14255965.893799998</v>
      </c>
      <c r="J172" s="883"/>
      <c r="K172" s="722">
        <v>2.5074875932240883</v>
      </c>
      <c r="L172" s="710">
        <v>63.693943876456807</v>
      </c>
    </row>
    <row r="173" spans="1:12">
      <c r="A173" s="229">
        <v>12</v>
      </c>
      <c r="B173" s="230">
        <v>150705.12999999995</v>
      </c>
      <c r="C173" s="230">
        <v>11514629.87150001</v>
      </c>
      <c r="D173" s="230">
        <v>-11661.659999999996</v>
      </c>
      <c r="E173" s="230">
        <v>-502625.33769999997</v>
      </c>
      <c r="F173" s="273">
        <f t="shared" si="42"/>
        <v>76.40502928798783</v>
      </c>
      <c r="G173" s="274">
        <f t="shared" si="43"/>
        <v>43.100668146730406</v>
      </c>
      <c r="H173" s="403">
        <f t="shared" si="44"/>
        <v>139043.46999999994</v>
      </c>
      <c r="I173" s="404">
        <f t="shared" si="45"/>
        <v>11012004.53380001</v>
      </c>
      <c r="J173" s="883"/>
      <c r="K173" s="722">
        <v>2.8378481310438466</v>
      </c>
      <c r="L173" s="710">
        <v>72.085596785029082</v>
      </c>
    </row>
    <row r="174" spans="1:12">
      <c r="A174" s="226">
        <v>2026</v>
      </c>
      <c r="B174" s="227">
        <v>1759818.0899999999</v>
      </c>
      <c r="C174" s="227">
        <v>146477999.63310003</v>
      </c>
      <c r="D174" s="227">
        <v>-119709.63</v>
      </c>
      <c r="E174" s="227">
        <v>-5621603.2731999997</v>
      </c>
      <c r="F174" s="222">
        <f t="shared" si="42"/>
        <v>83.234739127553823</v>
      </c>
      <c r="G174" s="223">
        <f t="shared" si="43"/>
        <v>46.960326192637964</v>
      </c>
      <c r="H174" s="376">
        <f t="shared" si="44"/>
        <v>1640108.46</v>
      </c>
      <c r="I174" s="377">
        <f t="shared" si="45"/>
        <v>140856396.35990003</v>
      </c>
      <c r="J174" s="882">
        <v>1640108.5799999982</v>
      </c>
      <c r="K174" s="722">
        <v>3.0321814096450783</v>
      </c>
      <c r="L174" s="710">
        <v>77.021953389146688</v>
      </c>
    </row>
    <row r="175" spans="1:12">
      <c r="A175" s="229">
        <v>1</v>
      </c>
      <c r="B175" s="230">
        <v>140048.46000000008</v>
      </c>
      <c r="C175" s="230">
        <v>11296680.99430001</v>
      </c>
      <c r="D175" s="230">
        <v>-7605.23</v>
      </c>
      <c r="E175" s="230">
        <v>-414694.26880000002</v>
      </c>
      <c r="F175" s="273">
        <f t="shared" si="42"/>
        <v>80.662657727903635</v>
      </c>
      <c r="G175" s="274">
        <f t="shared" si="43"/>
        <v>54.52751183067442</v>
      </c>
      <c r="H175" s="403">
        <f t="shared" si="44"/>
        <v>132443.23000000007</v>
      </c>
      <c r="I175" s="404">
        <f t="shared" si="45"/>
        <v>10881986.72550001</v>
      </c>
      <c r="J175" s="884"/>
      <c r="K175" s="722">
        <v>2.9434405391950298</v>
      </c>
      <c r="L175" s="710">
        <v>74.767802247076332</v>
      </c>
    </row>
    <row r="176" spans="1:12">
      <c r="A176" s="229">
        <v>2</v>
      </c>
      <c r="B176" s="230">
        <v>141220.61999999997</v>
      </c>
      <c r="C176" s="230">
        <v>11402620.833099999</v>
      </c>
      <c r="D176" s="230">
        <v>-4473.79</v>
      </c>
      <c r="E176" s="230">
        <v>-241725.88780000003</v>
      </c>
      <c r="F176" s="273">
        <f t="shared" si="42"/>
        <v>80.743313781655971</v>
      </c>
      <c r="G176" s="274">
        <f t="shared" si="43"/>
        <v>54.031567820572718</v>
      </c>
      <c r="H176" s="403">
        <f t="shared" si="44"/>
        <v>136746.82999999996</v>
      </c>
      <c r="I176" s="404">
        <f t="shared" si="45"/>
        <v>11160894.945299998</v>
      </c>
      <c r="J176" s="884"/>
      <c r="K176" s="722">
        <v>2.9688946164790191</v>
      </c>
      <c r="L176" s="710">
        <v>75.414373968641186</v>
      </c>
    </row>
    <row r="177" spans="1:12">
      <c r="A177" s="229">
        <v>3</v>
      </c>
      <c r="B177" s="230">
        <v>111015.50999999982</v>
      </c>
      <c r="C177" s="230">
        <v>8834447.7918000016</v>
      </c>
      <c r="D177" s="230">
        <v>-12426.519999999991</v>
      </c>
      <c r="E177" s="230">
        <v>-663666.94429999986</v>
      </c>
      <c r="F177" s="273">
        <f t="shared" si="42"/>
        <v>79.578500263611957</v>
      </c>
      <c r="G177" s="274">
        <f t="shared" si="43"/>
        <v>53.407305045982326</v>
      </c>
      <c r="H177" s="403">
        <f t="shared" si="44"/>
        <v>98588.989999999831</v>
      </c>
      <c r="I177" s="404">
        <f t="shared" si="45"/>
        <v>8170780.847500002</v>
      </c>
      <c r="J177" s="884"/>
      <c r="K177" s="722">
        <v>2.8795583223712371</v>
      </c>
      <c r="L177" s="710">
        <v>73.145098173056738</v>
      </c>
    </row>
    <row r="178" spans="1:12">
      <c r="A178" s="229">
        <v>4</v>
      </c>
      <c r="B178" s="230">
        <v>47502.039999999986</v>
      </c>
      <c r="C178" s="230">
        <v>3797634.0546999997</v>
      </c>
      <c r="D178" s="230">
        <v>-28757.490000000009</v>
      </c>
      <c r="E178" s="230">
        <v>-1560014.1062999994</v>
      </c>
      <c r="F178" s="273">
        <f t="shared" si="42"/>
        <v>79.946757122430967</v>
      </c>
      <c r="G178" s="274">
        <f t="shared" si="43"/>
        <v>54.247227637043387</v>
      </c>
      <c r="H178" s="403">
        <f t="shared" si="44"/>
        <v>18744.549999999977</v>
      </c>
      <c r="I178" s="404">
        <f t="shared" si="45"/>
        <v>2237619.9484000001</v>
      </c>
      <c r="J178" s="884"/>
      <c r="K178" s="722">
        <v>2.8453915413556583</v>
      </c>
      <c r="L178" s="710">
        <v>72.277210715377521</v>
      </c>
    </row>
    <row r="179" spans="1:12">
      <c r="A179" s="229">
        <v>5</v>
      </c>
      <c r="B179" s="230">
        <v>133639.55000000005</v>
      </c>
      <c r="C179" s="230">
        <v>10296870.830499992</v>
      </c>
      <c r="D179" s="230">
        <v>-10039.380000000001</v>
      </c>
      <c r="E179" s="230">
        <v>-417043.99870000011</v>
      </c>
      <c r="F179" s="273">
        <f t="shared" si="42"/>
        <v>77.049577243413253</v>
      </c>
      <c r="G179" s="274">
        <f t="shared" si="43"/>
        <v>41.540812151746429</v>
      </c>
      <c r="H179" s="403">
        <f t="shared" si="44"/>
        <v>123600.17000000004</v>
      </c>
      <c r="I179" s="404">
        <f t="shared" si="45"/>
        <v>9879826.8317999914</v>
      </c>
      <c r="J179" s="884"/>
      <c r="K179" s="722">
        <v>2.7738874272429457</v>
      </c>
      <c r="L179" s="710">
        <v>70.460899024130057</v>
      </c>
    </row>
    <row r="180" spans="1:12">
      <c r="A180" s="229">
        <v>6</v>
      </c>
      <c r="B180" s="230">
        <v>133601.94999999995</v>
      </c>
      <c r="C180" s="230">
        <v>12174531.285200002</v>
      </c>
      <c r="D180" s="230">
        <v>-10029.470000000003</v>
      </c>
      <c r="E180" s="230">
        <v>-375638.12109999999</v>
      </c>
      <c r="F180" s="273">
        <f t="shared" si="42"/>
        <v>91.125401127753051</v>
      </c>
      <c r="G180" s="274">
        <f t="shared" si="43"/>
        <v>37.453436831657093</v>
      </c>
      <c r="H180" s="403">
        <f t="shared" si="44"/>
        <v>123572.47999999995</v>
      </c>
      <c r="I180" s="404">
        <f t="shared" si="45"/>
        <v>11798893.164100002</v>
      </c>
      <c r="J180" s="884"/>
      <c r="K180" s="722">
        <v>3.2700636255115261</v>
      </c>
      <c r="L180" s="710">
        <v>83.064518284601633</v>
      </c>
    </row>
    <row r="181" spans="1:12">
      <c r="A181" s="229">
        <v>7</v>
      </c>
      <c r="B181" s="230">
        <v>156745.21999999997</v>
      </c>
      <c r="C181" s="230">
        <v>15738088.3495</v>
      </c>
      <c r="D181" s="230">
        <v>-11328.039999999999</v>
      </c>
      <c r="E181" s="230">
        <v>-419630.68509999989</v>
      </c>
      <c r="F181" s="273">
        <f t="shared" si="42"/>
        <v>100.40553931724364</v>
      </c>
      <c r="G181" s="274">
        <f t="shared" si="43"/>
        <v>37.043538432067677</v>
      </c>
      <c r="H181" s="403">
        <f t="shared" si="44"/>
        <v>145417.17999999996</v>
      </c>
      <c r="I181" s="404">
        <f t="shared" si="45"/>
        <v>15318457.6644</v>
      </c>
      <c r="J181" s="884"/>
      <c r="K181" s="722">
        <v>3.6024230041320853</v>
      </c>
      <c r="L181" s="710">
        <v>91.506944746003512</v>
      </c>
    </row>
    <row r="182" spans="1:12">
      <c r="A182" s="229">
        <v>8</v>
      </c>
      <c r="B182" s="230">
        <v>161612.5000000002</v>
      </c>
      <c r="C182" s="230">
        <v>14842881.599500019</v>
      </c>
      <c r="D182" s="230">
        <v>-7847.5699999999979</v>
      </c>
      <c r="E182" s="230">
        <v>-308213.84390000009</v>
      </c>
      <c r="F182" s="273">
        <f t="shared" si="42"/>
        <v>91.842410701523704</v>
      </c>
      <c r="G182" s="274">
        <f t="shared" si="43"/>
        <v>39.275067810800053</v>
      </c>
      <c r="H182" s="403">
        <f t="shared" si="44"/>
        <v>153764.9300000002</v>
      </c>
      <c r="I182" s="404">
        <f t="shared" si="45"/>
        <v>14534667.755600018</v>
      </c>
      <c r="J182" s="884"/>
      <c r="K182" s="722">
        <v>3.4155103309009602</v>
      </c>
      <c r="L182" s="710">
        <v>86.759082642616491</v>
      </c>
    </row>
    <row r="183" spans="1:12">
      <c r="A183" s="229">
        <v>9</v>
      </c>
      <c r="B183" s="230">
        <v>176904.96999999994</v>
      </c>
      <c r="C183" s="230">
        <v>14867457.228800014</v>
      </c>
      <c r="D183" s="230">
        <v>-4717.1600000000017</v>
      </c>
      <c r="E183" s="230">
        <v>-197338.7415</v>
      </c>
      <c r="F183" s="273">
        <f t="shared" si="42"/>
        <v>84.042055058147994</v>
      </c>
      <c r="G183" s="274">
        <f t="shared" si="43"/>
        <v>41.834226844118056</v>
      </c>
      <c r="H183" s="403">
        <f t="shared" si="44"/>
        <v>172187.80999999994</v>
      </c>
      <c r="I183" s="404">
        <f t="shared" si="45"/>
        <v>14670118.487300014</v>
      </c>
      <c r="J183" s="884"/>
      <c r="K183" s="722">
        <v>3.0242131712485931</v>
      </c>
      <c r="L183" s="710">
        <v>76.819548188582004</v>
      </c>
    </row>
    <row r="184" spans="1:12">
      <c r="A184" s="229">
        <v>10</v>
      </c>
      <c r="B184" s="230">
        <v>220423</v>
      </c>
      <c r="C184" s="230">
        <v>16974247.216399994</v>
      </c>
      <c r="D184" s="230">
        <v>-3307.7399999999993</v>
      </c>
      <c r="E184" s="230">
        <v>-143669.70159999997</v>
      </c>
      <c r="F184" s="273">
        <f t="shared" si="42"/>
        <v>77.007604543990396</v>
      </c>
      <c r="G184" s="274">
        <f t="shared" si="43"/>
        <v>43.43439980167728</v>
      </c>
      <c r="H184" s="403">
        <f t="shared" si="44"/>
        <v>217115.26</v>
      </c>
      <c r="I184" s="404">
        <f t="shared" si="45"/>
        <v>16830577.514799993</v>
      </c>
      <c r="J184" s="884"/>
      <c r="K184" s="722">
        <v>2.8285458768855025</v>
      </c>
      <c r="L184" s="710">
        <v>71.849305584272116</v>
      </c>
    </row>
    <row r="185" spans="1:12">
      <c r="A185" s="229">
        <v>11</v>
      </c>
      <c r="B185" s="230">
        <v>195589.01999999987</v>
      </c>
      <c r="C185" s="230">
        <v>14427034.945900002</v>
      </c>
      <c r="D185" s="230">
        <v>-4301.8000000000011</v>
      </c>
      <c r="E185" s="230">
        <v>-215815.09329999995</v>
      </c>
      <c r="F185" s="273">
        <f t="shared" si="42"/>
        <v>73.761987998610621</v>
      </c>
      <c r="G185" s="274">
        <f t="shared" si="43"/>
        <v>50.168555790599257</v>
      </c>
      <c r="H185" s="403">
        <f t="shared" si="44"/>
        <v>191287.21999999988</v>
      </c>
      <c r="I185" s="404">
        <f t="shared" si="45"/>
        <v>14211219.852600003</v>
      </c>
      <c r="J185" s="884"/>
      <c r="K185" s="722">
        <v>2.7317542916583335</v>
      </c>
      <c r="L185" s="710">
        <v>69.390654217927491</v>
      </c>
    </row>
    <row r="186" spans="1:12">
      <c r="A186" s="229">
        <v>12</v>
      </c>
      <c r="B186" s="230">
        <v>141515.25000000009</v>
      </c>
      <c r="C186" s="230">
        <v>11825504.503400007</v>
      </c>
      <c r="D186" s="230">
        <v>-14875.439999999997</v>
      </c>
      <c r="E186" s="230">
        <v>-664151.88079999993</v>
      </c>
      <c r="F186" s="273">
        <f t="shared" ref="F186:F200" si="46">+IF(ISERROR(C186/B186),0,C186/B186)</f>
        <v>83.563464032321605</v>
      </c>
      <c r="G186" s="274">
        <f t="shared" ref="G186:G200" si="47">+IF(ISERROR(E186/D186),0,E186/D186)</f>
        <v>44.647545269249186</v>
      </c>
      <c r="H186" s="403">
        <f t="shared" ref="H186:H200" si="48">+D186+B186</f>
        <v>126639.81000000008</v>
      </c>
      <c r="I186" s="404">
        <f t="shared" ref="I186:I200" si="49">+E186+C186</f>
        <v>11161352.622600008</v>
      </c>
      <c r="J186" s="884"/>
      <c r="K186" s="722">
        <v>3.0548389585326561</v>
      </c>
      <c r="L186" s="710">
        <v>77.597489097129142</v>
      </c>
    </row>
    <row r="187" spans="1:12">
      <c r="A187" s="226">
        <v>2027</v>
      </c>
      <c r="B187" s="227">
        <v>1573957.5599999998</v>
      </c>
      <c r="C187" s="227">
        <v>139087524.23749998</v>
      </c>
      <c r="D187" s="227">
        <v>-150330.18000000002</v>
      </c>
      <c r="E187" s="227">
        <v>-7640440.5870000012</v>
      </c>
      <c r="F187" s="222">
        <f t="shared" si="46"/>
        <v>88.368027049916137</v>
      </c>
      <c r="G187" s="223">
        <f t="shared" si="47"/>
        <v>50.824395919701551</v>
      </c>
      <c r="H187" s="376">
        <f t="shared" si="48"/>
        <v>1423627.38</v>
      </c>
      <c r="I187" s="377">
        <f t="shared" si="49"/>
        <v>131447083.65049998</v>
      </c>
      <c r="J187" s="882">
        <v>1423627.62</v>
      </c>
      <c r="K187" s="722">
        <v>3.2108675293587847</v>
      </c>
      <c r="L187" s="710">
        <v>81.560848700653622</v>
      </c>
    </row>
    <row r="188" spans="1:12">
      <c r="A188" s="229">
        <v>1</v>
      </c>
      <c r="B188" s="230">
        <v>130915.43999999996</v>
      </c>
      <c r="C188" s="230">
        <v>10962819.179199988</v>
      </c>
      <c r="D188" s="230">
        <v>-8319.3900000000012</v>
      </c>
      <c r="E188" s="230">
        <v>-410469.6001000001</v>
      </c>
      <c r="F188" s="273">
        <f t="shared" si="46"/>
        <v>83.739696243621012</v>
      </c>
      <c r="G188" s="274">
        <f t="shared" si="47"/>
        <v>49.338905869300518</v>
      </c>
      <c r="H188" s="403">
        <f t="shared" si="48"/>
        <v>122596.04999999996</v>
      </c>
      <c r="I188" s="404">
        <f t="shared" si="49"/>
        <v>10552349.579099989</v>
      </c>
      <c r="J188" s="884"/>
      <c r="K188" s="722">
        <v>3.0879199362897225</v>
      </c>
      <c r="L188" s="710">
        <v>78.437795524299801</v>
      </c>
    </row>
    <row r="189" spans="1:12">
      <c r="A189" s="229">
        <v>2</v>
      </c>
      <c r="B189" s="230">
        <v>137749.41999999995</v>
      </c>
      <c r="C189" s="230">
        <v>11839676.535199998</v>
      </c>
      <c r="D189" s="230">
        <v>-7513.4900000000034</v>
      </c>
      <c r="E189" s="230">
        <v>-490722.34379999986</v>
      </c>
      <c r="F189" s="273">
        <f t="shared" si="46"/>
        <v>85.950826763553721</v>
      </c>
      <c r="G189" s="274">
        <f t="shared" si="47"/>
        <v>65.31217101506752</v>
      </c>
      <c r="H189" s="403">
        <f t="shared" si="48"/>
        <v>130235.92999999995</v>
      </c>
      <c r="I189" s="404">
        <f t="shared" si="49"/>
        <v>11348954.191399999</v>
      </c>
      <c r="J189" s="884"/>
      <c r="K189" s="722">
        <v>3.1353146841943267</v>
      </c>
      <c r="L189" s="710">
        <v>79.641693171184357</v>
      </c>
    </row>
    <row r="190" spans="1:12">
      <c r="A190" s="229">
        <v>3</v>
      </c>
      <c r="B190" s="230">
        <v>186590.8</v>
      </c>
      <c r="C190" s="230">
        <v>15502410.175800005</v>
      </c>
      <c r="D190" s="230">
        <v>-4519.7299999999996</v>
      </c>
      <c r="E190" s="230">
        <v>-228341.51349999997</v>
      </c>
      <c r="F190" s="273">
        <f t="shared" si="46"/>
        <v>83.082393000083641</v>
      </c>
      <c r="G190" s="274">
        <f t="shared" si="47"/>
        <v>50.521051810617003</v>
      </c>
      <c r="H190" s="403">
        <f t="shared" si="48"/>
        <v>182071.06999999998</v>
      </c>
      <c r="I190" s="404">
        <f t="shared" si="49"/>
        <v>15274068.662300006</v>
      </c>
      <c r="J190" s="884"/>
      <c r="K190" s="722">
        <v>3.1739761534278474</v>
      </c>
      <c r="L190" s="710">
        <v>80.623752447647206</v>
      </c>
    </row>
    <row r="191" spans="1:12">
      <c r="A191" s="229">
        <v>4</v>
      </c>
      <c r="B191" s="230">
        <v>122898.69000000006</v>
      </c>
      <c r="C191" s="230">
        <v>10290667.691299984</v>
      </c>
      <c r="D191" s="230">
        <v>-6950.3099999999986</v>
      </c>
      <c r="E191" s="230">
        <v>-331511.04119999998</v>
      </c>
      <c r="F191" s="273">
        <f t="shared" si="46"/>
        <v>83.732932314412622</v>
      </c>
      <c r="G191" s="274">
        <f t="shared" si="47"/>
        <v>47.697302882892998</v>
      </c>
      <c r="H191" s="403">
        <f t="shared" si="48"/>
        <v>115948.38000000006</v>
      </c>
      <c r="I191" s="404">
        <f t="shared" si="49"/>
        <v>9959156.6500999834</v>
      </c>
      <c r="J191" s="884"/>
      <c r="K191" s="722">
        <v>3.0053588895956831</v>
      </c>
      <c r="L191" s="710">
        <v>76.340621169889459</v>
      </c>
    </row>
    <row r="192" spans="1:12">
      <c r="A192" s="229">
        <v>5</v>
      </c>
      <c r="B192" s="230">
        <v>91501.620000000039</v>
      </c>
      <c r="C192" s="230">
        <v>7388509.1762000015</v>
      </c>
      <c r="D192" s="230">
        <v>-31431.330000000005</v>
      </c>
      <c r="E192" s="230">
        <v>-1900254.8100000005</v>
      </c>
      <c r="F192" s="273">
        <f t="shared" si="46"/>
        <v>80.747304541711927</v>
      </c>
      <c r="G192" s="274">
        <f t="shared" si="47"/>
        <v>60.457346539265131</v>
      </c>
      <c r="H192" s="403">
        <f t="shared" si="48"/>
        <v>60070.290000000037</v>
      </c>
      <c r="I192" s="404">
        <f t="shared" si="49"/>
        <v>5488254.366200001</v>
      </c>
      <c r="J192" s="884"/>
      <c r="K192" s="722">
        <v>2.9537620044094055</v>
      </c>
      <c r="L192" s="710">
        <v>75.029982936569581</v>
      </c>
    </row>
    <row r="193" spans="1:12">
      <c r="A193" s="229">
        <v>6</v>
      </c>
      <c r="B193" s="230">
        <v>127911.35000000002</v>
      </c>
      <c r="C193" s="230">
        <v>12566065.965200001</v>
      </c>
      <c r="D193" s="230">
        <v>-14977.169999999998</v>
      </c>
      <c r="E193" s="230">
        <v>-554046.93080000009</v>
      </c>
      <c r="F193" s="273">
        <f t="shared" si="46"/>
        <v>98.240429525605037</v>
      </c>
      <c r="G193" s="274">
        <f t="shared" si="47"/>
        <v>36.992765041726855</v>
      </c>
      <c r="H193" s="403">
        <f t="shared" si="48"/>
        <v>112934.18000000002</v>
      </c>
      <c r="I193" s="404">
        <f t="shared" si="49"/>
        <v>12012019.034400001</v>
      </c>
      <c r="J193" s="884"/>
      <c r="K193" s="722">
        <v>3.4960196392252687</v>
      </c>
      <c r="L193" s="710">
        <v>88.804139766646927</v>
      </c>
    </row>
    <row r="194" spans="1:12">
      <c r="A194" s="229">
        <v>7</v>
      </c>
      <c r="B194" s="230">
        <v>147530.95999999993</v>
      </c>
      <c r="C194" s="230">
        <v>14940151.997599991</v>
      </c>
      <c r="D194" s="230">
        <v>-11311.359999999999</v>
      </c>
      <c r="E194" s="230">
        <v>-422212.5728999998</v>
      </c>
      <c r="F194" s="273">
        <f t="shared" si="46"/>
        <v>101.26791012272948</v>
      </c>
      <c r="G194" s="274">
        <f t="shared" si="47"/>
        <v>37.326419891153655</v>
      </c>
      <c r="H194" s="403">
        <f t="shared" si="48"/>
        <v>136219.59999999995</v>
      </c>
      <c r="I194" s="404">
        <f t="shared" si="49"/>
        <v>14517939.424699992</v>
      </c>
      <c r="J194" s="884"/>
      <c r="K194" s="722">
        <v>3.6498570308968143</v>
      </c>
      <c r="L194" s="710">
        <v>92.711840134818715</v>
      </c>
    </row>
    <row r="195" spans="1:12">
      <c r="A195" s="229">
        <v>8</v>
      </c>
      <c r="B195" s="230">
        <v>149775.74000000005</v>
      </c>
      <c r="C195" s="230">
        <v>14832813.605499994</v>
      </c>
      <c r="D195" s="230">
        <v>-9773.3000000000029</v>
      </c>
      <c r="E195" s="230">
        <v>-477289.33449999994</v>
      </c>
      <c r="F195" s="273">
        <f t="shared" si="46"/>
        <v>99.033485700020506</v>
      </c>
      <c r="G195" s="274">
        <f t="shared" si="47"/>
        <v>48.836046627034861</v>
      </c>
      <c r="H195" s="403">
        <f t="shared" si="48"/>
        <v>140002.44000000006</v>
      </c>
      <c r="I195" s="404">
        <f t="shared" si="49"/>
        <v>14355524.270999994</v>
      </c>
      <c r="J195" s="884"/>
      <c r="K195" s="722">
        <v>3.6004622716936616</v>
      </c>
      <c r="L195" s="710">
        <v>91.45713920270704</v>
      </c>
    </row>
    <row r="196" spans="1:12">
      <c r="A196" s="229">
        <v>9</v>
      </c>
      <c r="B196" s="230">
        <v>143822.28999999998</v>
      </c>
      <c r="C196" s="230">
        <v>12547712.477500007</v>
      </c>
      <c r="D196" s="230">
        <v>-7816.21</v>
      </c>
      <c r="E196" s="230">
        <v>-352142.15730000014</v>
      </c>
      <c r="F196" s="273">
        <f t="shared" si="46"/>
        <v>87.244560474596867</v>
      </c>
      <c r="G196" s="274">
        <f t="shared" si="47"/>
        <v>45.052801460042673</v>
      </c>
      <c r="H196" s="403">
        <f t="shared" si="48"/>
        <v>136006.07999999999</v>
      </c>
      <c r="I196" s="404">
        <f t="shared" si="49"/>
        <v>12195570.320200006</v>
      </c>
      <c r="J196" s="884"/>
      <c r="K196" s="722">
        <v>3.1304296056884202</v>
      </c>
      <c r="L196" s="710">
        <v>79.517604853847075</v>
      </c>
    </row>
    <row r="197" spans="1:12">
      <c r="A197" s="229">
        <v>10</v>
      </c>
      <c r="B197" s="230">
        <v>79397.009999999966</v>
      </c>
      <c r="C197" s="230">
        <v>6554637.9547000034</v>
      </c>
      <c r="D197" s="230">
        <v>-17570.609999999997</v>
      </c>
      <c r="E197" s="230">
        <v>-912634.01040000003</v>
      </c>
      <c r="F197" s="273">
        <f t="shared" si="46"/>
        <v>82.555224116122332</v>
      </c>
      <c r="G197" s="274">
        <f t="shared" si="47"/>
        <v>51.940940604794037</v>
      </c>
      <c r="H197" s="403">
        <f t="shared" si="48"/>
        <v>61826.399999999965</v>
      </c>
      <c r="I197" s="404">
        <f t="shared" si="49"/>
        <v>5642003.9443000033</v>
      </c>
      <c r="J197" s="884"/>
      <c r="K197" s="722">
        <v>2.9418642063601945</v>
      </c>
      <c r="L197" s="710">
        <v>74.727761029969642</v>
      </c>
    </row>
    <row r="198" spans="1:12">
      <c r="A198" s="229">
        <v>11</v>
      </c>
      <c r="B198" s="230">
        <v>115706.71999999996</v>
      </c>
      <c r="C198" s="230">
        <v>9291690.9983999915</v>
      </c>
      <c r="D198" s="230">
        <v>-14442.129999999997</v>
      </c>
      <c r="E198" s="230">
        <v>-782313.1591000004</v>
      </c>
      <c r="F198" s="273">
        <f t="shared" si="46"/>
        <v>80.303814665215597</v>
      </c>
      <c r="G198" s="274">
        <f t="shared" si="47"/>
        <v>54.168821295750732</v>
      </c>
      <c r="H198" s="403">
        <f t="shared" si="48"/>
        <v>101264.58999999997</v>
      </c>
      <c r="I198" s="404">
        <f t="shared" si="49"/>
        <v>8509377.8392999917</v>
      </c>
      <c r="J198" s="884"/>
      <c r="K198" s="722">
        <v>2.975044710526662</v>
      </c>
      <c r="L198" s="710">
        <v>75.57059557714048</v>
      </c>
    </row>
    <row r="199" spans="1:12">
      <c r="A199" s="229">
        <v>12</v>
      </c>
      <c r="B199" s="230">
        <v>140157.51999999984</v>
      </c>
      <c r="C199" s="230">
        <v>12370368.48090001</v>
      </c>
      <c r="D199" s="230">
        <v>-15705.150000000005</v>
      </c>
      <c r="E199" s="230">
        <v>-778503.11340000003</v>
      </c>
      <c r="F199" s="273">
        <f t="shared" si="46"/>
        <v>88.26046922705271</v>
      </c>
      <c r="G199" s="274">
        <f t="shared" si="47"/>
        <v>49.569925368430084</v>
      </c>
      <c r="H199" s="403">
        <f t="shared" si="48"/>
        <v>124452.36999999984</v>
      </c>
      <c r="I199" s="404">
        <f t="shared" si="49"/>
        <v>11591865.367500011</v>
      </c>
      <c r="J199" s="884"/>
      <c r="K199" s="722">
        <v>3.2303633630051798</v>
      </c>
      <c r="L199" s="710">
        <v>82.056072101739971</v>
      </c>
    </row>
    <row r="200" spans="1:12" ht="15.75" thickBot="1">
      <c r="A200" s="571" t="s">
        <v>288</v>
      </c>
      <c r="B200" s="572">
        <v>27849077.330000021</v>
      </c>
      <c r="C200" s="572">
        <v>1642423634.6799994</v>
      </c>
      <c r="D200" s="572">
        <v>-1576264.35</v>
      </c>
      <c r="E200" s="572">
        <v>-55492420.558299989</v>
      </c>
      <c r="F200" s="663">
        <f t="shared" si="46"/>
        <v>58.975872529562118</v>
      </c>
      <c r="G200" s="664">
        <f t="shared" si="47"/>
        <v>35.205021643926656</v>
      </c>
      <c r="H200" s="665">
        <f t="shared" si="48"/>
        <v>26272812.980000019</v>
      </c>
      <c r="I200" s="666">
        <f t="shared" si="49"/>
        <v>1586931214.1216993</v>
      </c>
      <c r="J200" s="886">
        <v>26272825.389999997</v>
      </c>
      <c r="K200" s="711"/>
      <c r="L200" s="705"/>
    </row>
  </sheetData>
  <pageMargins left="0.7" right="0.7" top="0.75" bottom="0.75" header="0.3" footer="0.3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Z52"/>
  <sheetViews>
    <sheetView showGridLines="0" topLeftCell="A13" zoomScale="80" zoomScaleNormal="80" workbookViewId="0">
      <selection activeCell="B2" sqref="B2"/>
    </sheetView>
  </sheetViews>
  <sheetFormatPr defaultColWidth="9.140625" defaultRowHeight="15"/>
  <cols>
    <col min="1" max="1" width="9.140625" style="5"/>
    <col min="2" max="2" width="46.5703125" style="5" bestFit="1" customWidth="1"/>
    <col min="3" max="3" width="11.42578125" style="5" bestFit="1" customWidth="1"/>
    <col min="4" max="8" width="10.5703125" style="5" bestFit="1" customWidth="1"/>
    <col min="9" max="9" width="11" style="5" customWidth="1"/>
    <col min="10" max="13" width="10.5703125" style="5" bestFit="1" customWidth="1"/>
    <col min="14" max="14" width="11" style="5" bestFit="1" customWidth="1"/>
    <col min="15" max="18" width="10.5703125" style="32" bestFit="1" customWidth="1"/>
    <col min="19" max="16384" width="9.140625" style="5"/>
  </cols>
  <sheetData>
    <row r="1" spans="1:182">
      <c r="B1" s="25"/>
    </row>
    <row r="2" spans="1:182">
      <c r="B2" s="575" t="s">
        <v>0</v>
      </c>
      <c r="C2" s="69">
        <v>41275</v>
      </c>
      <c r="D2" s="70">
        <v>41306</v>
      </c>
      <c r="E2" s="70">
        <v>41334</v>
      </c>
      <c r="F2" s="70">
        <v>41365</v>
      </c>
      <c r="G2" s="70">
        <v>41395</v>
      </c>
      <c r="H2" s="70">
        <v>41426</v>
      </c>
      <c r="I2" s="70">
        <v>41456</v>
      </c>
      <c r="J2" s="70">
        <v>41487</v>
      </c>
      <c r="K2" s="70">
        <v>41518</v>
      </c>
      <c r="L2" s="70">
        <v>41548</v>
      </c>
      <c r="M2" s="70">
        <v>41579</v>
      </c>
      <c r="N2" s="70">
        <v>41609</v>
      </c>
      <c r="O2" s="70">
        <v>41640</v>
      </c>
      <c r="P2" s="70">
        <v>41671</v>
      </c>
      <c r="Q2" s="70">
        <v>41699</v>
      </c>
      <c r="R2" s="70">
        <v>41730</v>
      </c>
      <c r="S2" s="70">
        <v>41760</v>
      </c>
      <c r="T2" s="70">
        <v>41791</v>
      </c>
      <c r="U2" s="70">
        <v>41821</v>
      </c>
      <c r="V2" s="70">
        <v>41852</v>
      </c>
      <c r="W2" s="70">
        <v>41883</v>
      </c>
      <c r="X2" s="70">
        <v>41913</v>
      </c>
      <c r="Y2" s="70">
        <v>41944</v>
      </c>
      <c r="Z2" s="70">
        <v>41974</v>
      </c>
      <c r="AA2" s="70">
        <v>42005</v>
      </c>
      <c r="AB2" s="70">
        <v>42036</v>
      </c>
      <c r="AC2" s="70">
        <v>42064</v>
      </c>
      <c r="AD2" s="70">
        <v>42095</v>
      </c>
      <c r="AE2" s="70">
        <v>42125</v>
      </c>
      <c r="AF2" s="70">
        <v>42156</v>
      </c>
      <c r="AG2" s="70">
        <v>42186</v>
      </c>
      <c r="AH2" s="70">
        <v>42217</v>
      </c>
      <c r="AI2" s="70">
        <v>42248</v>
      </c>
      <c r="AJ2" s="70">
        <v>42278</v>
      </c>
      <c r="AK2" s="70">
        <v>42309</v>
      </c>
      <c r="AL2" s="70">
        <v>42339</v>
      </c>
      <c r="AM2" s="70">
        <v>42370</v>
      </c>
      <c r="AN2" s="70">
        <v>42401</v>
      </c>
      <c r="AO2" s="70">
        <v>42430</v>
      </c>
      <c r="AP2" s="70">
        <v>42461</v>
      </c>
      <c r="AQ2" s="70">
        <v>42491</v>
      </c>
      <c r="AR2" s="70">
        <v>42522</v>
      </c>
      <c r="AS2" s="70">
        <v>42552</v>
      </c>
      <c r="AT2" s="70">
        <v>42583</v>
      </c>
      <c r="AU2" s="70">
        <v>42614</v>
      </c>
      <c r="AV2" s="70">
        <v>42644</v>
      </c>
      <c r="AW2" s="70">
        <v>42675</v>
      </c>
      <c r="AX2" s="70">
        <v>42705</v>
      </c>
      <c r="AY2" s="70">
        <v>42736</v>
      </c>
      <c r="AZ2" s="70">
        <v>42767</v>
      </c>
      <c r="BA2" s="70">
        <v>42795</v>
      </c>
      <c r="BB2" s="70">
        <v>42826</v>
      </c>
      <c r="BC2" s="70">
        <v>42856</v>
      </c>
      <c r="BD2" s="70">
        <v>42887</v>
      </c>
      <c r="BE2" s="70">
        <v>42917</v>
      </c>
      <c r="BF2" s="70">
        <v>42948</v>
      </c>
      <c r="BG2" s="70">
        <v>42979</v>
      </c>
      <c r="BH2" s="70">
        <v>43009</v>
      </c>
      <c r="BI2" s="70">
        <v>43040</v>
      </c>
      <c r="BJ2" s="70">
        <v>43070</v>
      </c>
      <c r="BK2" s="70">
        <v>43101</v>
      </c>
      <c r="BL2" s="70">
        <v>43132</v>
      </c>
      <c r="BM2" s="70">
        <v>43160</v>
      </c>
      <c r="BN2" s="70">
        <v>43191</v>
      </c>
      <c r="BO2" s="70">
        <v>43221</v>
      </c>
      <c r="BP2" s="70">
        <v>43252</v>
      </c>
      <c r="BQ2" s="70">
        <v>43282</v>
      </c>
      <c r="BR2" s="70">
        <v>43313</v>
      </c>
      <c r="BS2" s="70">
        <v>43344</v>
      </c>
      <c r="BT2" s="70">
        <v>43374</v>
      </c>
      <c r="BU2" s="70">
        <v>43405</v>
      </c>
      <c r="BV2" s="70">
        <v>43435</v>
      </c>
      <c r="BW2" s="70">
        <v>43466</v>
      </c>
      <c r="BX2" s="70">
        <v>43497</v>
      </c>
      <c r="BY2" s="70">
        <v>43525</v>
      </c>
      <c r="BZ2" s="70">
        <v>43556</v>
      </c>
      <c r="CA2" s="70">
        <v>43586</v>
      </c>
      <c r="CB2" s="70">
        <v>43617</v>
      </c>
      <c r="CC2" s="70">
        <v>43647</v>
      </c>
      <c r="CD2" s="70">
        <v>43678</v>
      </c>
      <c r="CE2" s="70">
        <v>43709</v>
      </c>
      <c r="CF2" s="70">
        <v>43739</v>
      </c>
      <c r="CG2" s="70">
        <v>43770</v>
      </c>
      <c r="CH2" s="70">
        <v>43800</v>
      </c>
      <c r="CI2" s="70">
        <v>43831</v>
      </c>
      <c r="CJ2" s="70">
        <v>43862</v>
      </c>
      <c r="CK2" s="70">
        <v>43891</v>
      </c>
      <c r="CL2" s="70">
        <v>43922</v>
      </c>
      <c r="CM2" s="70">
        <v>43952</v>
      </c>
      <c r="CN2" s="70">
        <v>43983</v>
      </c>
      <c r="CO2" s="70">
        <v>44013</v>
      </c>
      <c r="CP2" s="70">
        <v>44044</v>
      </c>
      <c r="CQ2" s="70">
        <v>44075</v>
      </c>
      <c r="CR2" s="70">
        <v>44105</v>
      </c>
      <c r="CS2" s="70">
        <v>44136</v>
      </c>
      <c r="CT2" s="70">
        <v>44166</v>
      </c>
      <c r="CU2" s="70">
        <v>44197</v>
      </c>
      <c r="CV2" s="70">
        <v>44228</v>
      </c>
      <c r="CW2" s="70">
        <v>44256</v>
      </c>
      <c r="CX2" s="70">
        <v>44287</v>
      </c>
      <c r="CY2" s="70">
        <v>44317</v>
      </c>
      <c r="CZ2" s="70">
        <v>44348</v>
      </c>
      <c r="DA2" s="70">
        <v>44378</v>
      </c>
      <c r="DB2" s="70">
        <v>44409</v>
      </c>
      <c r="DC2" s="70">
        <v>44440</v>
      </c>
      <c r="DD2" s="70">
        <v>44470</v>
      </c>
      <c r="DE2" s="70">
        <v>44501</v>
      </c>
      <c r="DF2" s="70">
        <v>44531</v>
      </c>
      <c r="DG2" s="70">
        <v>44562</v>
      </c>
      <c r="DH2" s="70">
        <v>44593</v>
      </c>
      <c r="DI2" s="70">
        <v>44621</v>
      </c>
      <c r="DJ2" s="70">
        <v>44652</v>
      </c>
      <c r="DK2" s="70">
        <v>44682</v>
      </c>
      <c r="DL2" s="70">
        <v>44713</v>
      </c>
      <c r="DM2" s="70">
        <v>44743</v>
      </c>
      <c r="DN2" s="70">
        <v>44774</v>
      </c>
      <c r="DO2" s="70">
        <v>44805</v>
      </c>
      <c r="DP2" s="70">
        <v>44835</v>
      </c>
      <c r="DQ2" s="70">
        <v>44866</v>
      </c>
      <c r="DR2" s="70">
        <v>44896</v>
      </c>
      <c r="DS2" s="70">
        <v>44927</v>
      </c>
      <c r="DT2" s="70">
        <v>44958</v>
      </c>
      <c r="DU2" s="70">
        <v>44986</v>
      </c>
      <c r="DV2" s="70">
        <v>45017</v>
      </c>
      <c r="DW2" s="70">
        <v>45047</v>
      </c>
      <c r="DX2" s="70">
        <v>45078</v>
      </c>
      <c r="DY2" s="70">
        <v>45108</v>
      </c>
      <c r="DZ2" s="70">
        <v>45139</v>
      </c>
      <c r="EA2" s="70">
        <v>45170</v>
      </c>
      <c r="EB2" s="70">
        <v>45200</v>
      </c>
      <c r="EC2" s="70">
        <v>45231</v>
      </c>
      <c r="ED2" s="70">
        <v>45261</v>
      </c>
      <c r="EE2" s="70">
        <v>45292</v>
      </c>
      <c r="EF2" s="70">
        <v>45323</v>
      </c>
      <c r="EG2" s="70">
        <v>45352</v>
      </c>
      <c r="EH2" s="70">
        <v>45383</v>
      </c>
      <c r="EI2" s="70">
        <v>45413</v>
      </c>
      <c r="EJ2" s="70">
        <v>45444</v>
      </c>
      <c r="EK2" s="70">
        <v>45474</v>
      </c>
      <c r="EL2" s="70">
        <v>45505</v>
      </c>
      <c r="EM2" s="70">
        <v>45536</v>
      </c>
      <c r="EN2" s="70">
        <v>45566</v>
      </c>
      <c r="EO2" s="70">
        <v>45597</v>
      </c>
      <c r="EP2" s="70">
        <v>45627</v>
      </c>
      <c r="EQ2" s="70">
        <v>45658</v>
      </c>
      <c r="ER2" s="70">
        <v>45689</v>
      </c>
      <c r="ES2" s="70">
        <v>45717</v>
      </c>
      <c r="ET2" s="70">
        <v>45748</v>
      </c>
      <c r="EU2" s="70">
        <v>45778</v>
      </c>
      <c r="EV2" s="70">
        <v>45809</v>
      </c>
      <c r="EW2" s="70">
        <v>45839</v>
      </c>
      <c r="EX2" s="70">
        <v>45870</v>
      </c>
      <c r="EY2" s="70">
        <v>45901</v>
      </c>
      <c r="EZ2" s="70">
        <v>45931</v>
      </c>
      <c r="FA2" s="70">
        <v>45962</v>
      </c>
      <c r="FB2" s="70">
        <v>45992</v>
      </c>
      <c r="FC2" s="70">
        <v>46023</v>
      </c>
      <c r="FD2" s="70">
        <v>46054</v>
      </c>
      <c r="FE2" s="70">
        <v>46082</v>
      </c>
      <c r="FF2" s="70">
        <v>46113</v>
      </c>
      <c r="FG2" s="70">
        <v>46143</v>
      </c>
      <c r="FH2" s="70">
        <v>46174</v>
      </c>
      <c r="FI2" s="70">
        <v>46204</v>
      </c>
      <c r="FJ2" s="70">
        <v>46235</v>
      </c>
      <c r="FK2" s="70">
        <v>46266</v>
      </c>
      <c r="FL2" s="70">
        <v>46296</v>
      </c>
      <c r="FM2" s="70">
        <v>46327</v>
      </c>
      <c r="FN2" s="70">
        <v>46357</v>
      </c>
      <c r="FO2" s="70">
        <v>46388</v>
      </c>
      <c r="FP2" s="70">
        <v>46419</v>
      </c>
      <c r="FQ2" s="70">
        <v>46447</v>
      </c>
      <c r="FR2" s="70">
        <v>46478</v>
      </c>
      <c r="FS2" s="70">
        <v>46508</v>
      </c>
      <c r="FT2" s="70">
        <v>46539</v>
      </c>
      <c r="FU2" s="70">
        <v>46569</v>
      </c>
      <c r="FV2" s="70">
        <v>46600</v>
      </c>
      <c r="FW2" s="70">
        <v>46631</v>
      </c>
      <c r="FX2" s="70">
        <v>46661</v>
      </c>
      <c r="FY2" s="70">
        <v>46692</v>
      </c>
      <c r="FZ2" s="70">
        <v>46722</v>
      </c>
    </row>
    <row r="3" spans="1:182">
      <c r="B3" s="576" t="s">
        <v>1</v>
      </c>
      <c r="C3" s="61">
        <v>292783.78000000003</v>
      </c>
      <c r="D3" s="61">
        <v>262700</v>
      </c>
      <c r="E3" s="61">
        <v>283601.81</v>
      </c>
      <c r="F3" s="61">
        <v>268880.96999999997</v>
      </c>
      <c r="G3" s="61">
        <v>276196.81</v>
      </c>
      <c r="H3" s="61">
        <v>260833</v>
      </c>
      <c r="I3" s="61">
        <v>274090.78000000003</v>
      </c>
      <c r="J3" s="61">
        <v>272407.81</v>
      </c>
      <c r="K3" s="61">
        <v>0</v>
      </c>
      <c r="L3" s="61">
        <v>0</v>
      </c>
      <c r="M3" s="61">
        <v>0</v>
      </c>
      <c r="N3" s="61">
        <v>0</v>
      </c>
      <c r="O3" s="61">
        <v>0</v>
      </c>
      <c r="P3" s="61">
        <v>0</v>
      </c>
      <c r="Q3" s="61">
        <v>0</v>
      </c>
      <c r="R3" s="61">
        <v>0</v>
      </c>
      <c r="S3" s="61">
        <v>0</v>
      </c>
      <c r="T3" s="61">
        <v>0</v>
      </c>
      <c r="U3" s="61">
        <v>0</v>
      </c>
      <c r="V3" s="61">
        <v>0</v>
      </c>
      <c r="W3" s="61">
        <v>0</v>
      </c>
      <c r="X3" s="61">
        <v>0</v>
      </c>
      <c r="Y3" s="61">
        <v>0</v>
      </c>
      <c r="Z3" s="61">
        <v>0</v>
      </c>
      <c r="AA3" s="61">
        <v>0</v>
      </c>
      <c r="AB3" s="61">
        <v>0</v>
      </c>
      <c r="AC3" s="61">
        <v>0</v>
      </c>
      <c r="AD3" s="61">
        <v>0</v>
      </c>
      <c r="AE3" s="61">
        <v>0</v>
      </c>
      <c r="AF3" s="61">
        <v>0</v>
      </c>
      <c r="AG3" s="61">
        <v>0</v>
      </c>
      <c r="AH3" s="61">
        <v>0</v>
      </c>
      <c r="AI3" s="61">
        <v>0</v>
      </c>
      <c r="AJ3" s="61">
        <v>0</v>
      </c>
      <c r="AK3" s="61">
        <v>0</v>
      </c>
      <c r="AL3" s="61">
        <v>0</v>
      </c>
      <c r="AM3" s="61">
        <v>0</v>
      </c>
      <c r="AN3" s="61">
        <v>0</v>
      </c>
      <c r="AO3" s="61">
        <v>0</v>
      </c>
      <c r="AP3" s="61">
        <v>0</v>
      </c>
      <c r="AQ3" s="61">
        <v>0</v>
      </c>
      <c r="AR3" s="61">
        <v>0</v>
      </c>
      <c r="AS3" s="61">
        <v>0</v>
      </c>
      <c r="AT3" s="61">
        <v>0</v>
      </c>
      <c r="AU3" s="61">
        <v>0</v>
      </c>
      <c r="AV3" s="61">
        <v>0</v>
      </c>
      <c r="AW3" s="61">
        <v>0</v>
      </c>
      <c r="AX3" s="61">
        <v>0</v>
      </c>
      <c r="AY3" s="61">
        <v>0</v>
      </c>
      <c r="AZ3" s="61">
        <v>0</v>
      </c>
      <c r="BA3" s="61">
        <v>0</v>
      </c>
      <c r="BB3" s="61">
        <v>0</v>
      </c>
      <c r="BC3" s="61">
        <v>0</v>
      </c>
      <c r="BD3" s="61">
        <v>0</v>
      </c>
      <c r="BE3" s="61">
        <v>0</v>
      </c>
      <c r="BF3" s="61">
        <v>0</v>
      </c>
      <c r="BG3" s="61">
        <v>0</v>
      </c>
      <c r="BH3" s="61">
        <v>0</v>
      </c>
      <c r="BI3" s="61">
        <v>0</v>
      </c>
      <c r="BJ3" s="61">
        <v>0</v>
      </c>
      <c r="BK3" s="61">
        <v>0</v>
      </c>
      <c r="BL3" s="61">
        <v>0</v>
      </c>
      <c r="BM3" s="61">
        <v>0</v>
      </c>
      <c r="BN3" s="61">
        <v>0</v>
      </c>
      <c r="BO3" s="61">
        <v>0</v>
      </c>
      <c r="BP3" s="61">
        <v>0</v>
      </c>
      <c r="BQ3" s="61">
        <v>0</v>
      </c>
      <c r="BR3" s="61">
        <v>0</v>
      </c>
      <c r="BS3" s="61">
        <v>0</v>
      </c>
      <c r="BT3" s="61">
        <v>0</v>
      </c>
      <c r="BU3" s="61">
        <v>0</v>
      </c>
      <c r="BV3" s="61">
        <v>0</v>
      </c>
      <c r="BW3" s="61">
        <v>0</v>
      </c>
      <c r="BX3" s="61">
        <v>0</v>
      </c>
      <c r="BY3" s="61">
        <v>0</v>
      </c>
      <c r="BZ3" s="61">
        <v>0</v>
      </c>
      <c r="CA3" s="61">
        <v>0</v>
      </c>
      <c r="CB3" s="61">
        <v>0</v>
      </c>
      <c r="CC3" s="61">
        <v>0</v>
      </c>
      <c r="CD3" s="61">
        <v>0</v>
      </c>
      <c r="CE3" s="61">
        <v>0</v>
      </c>
      <c r="CF3" s="61">
        <v>0</v>
      </c>
      <c r="CG3" s="61">
        <v>0</v>
      </c>
      <c r="CH3" s="61">
        <v>0</v>
      </c>
      <c r="CI3" s="61">
        <v>0</v>
      </c>
      <c r="CJ3" s="61">
        <v>0</v>
      </c>
      <c r="CK3" s="61">
        <v>0</v>
      </c>
      <c r="CL3" s="61">
        <v>0</v>
      </c>
      <c r="CM3" s="61">
        <v>0</v>
      </c>
      <c r="CN3" s="61">
        <v>0</v>
      </c>
      <c r="CO3" s="61">
        <v>0</v>
      </c>
      <c r="CP3" s="61">
        <v>0</v>
      </c>
      <c r="CQ3" s="61">
        <v>0</v>
      </c>
      <c r="CR3" s="61">
        <v>0</v>
      </c>
      <c r="CS3" s="61">
        <v>0</v>
      </c>
      <c r="CT3" s="61">
        <v>0</v>
      </c>
      <c r="CU3" s="61">
        <v>0</v>
      </c>
      <c r="CV3" s="61">
        <v>0</v>
      </c>
      <c r="CW3" s="61">
        <v>0</v>
      </c>
      <c r="CX3" s="61">
        <v>0</v>
      </c>
      <c r="CY3" s="61">
        <v>0</v>
      </c>
      <c r="CZ3" s="61">
        <v>0</v>
      </c>
      <c r="DA3" s="61">
        <v>0</v>
      </c>
      <c r="DB3" s="61">
        <v>0</v>
      </c>
      <c r="DC3" s="61">
        <v>0</v>
      </c>
      <c r="DD3" s="61">
        <v>0</v>
      </c>
      <c r="DE3" s="61">
        <v>0</v>
      </c>
      <c r="DF3" s="61">
        <v>0</v>
      </c>
      <c r="DG3" s="61">
        <v>0</v>
      </c>
      <c r="DH3" s="61">
        <v>0</v>
      </c>
      <c r="DI3" s="61">
        <v>0</v>
      </c>
      <c r="DJ3" s="61">
        <v>0</v>
      </c>
      <c r="DK3" s="61">
        <v>0</v>
      </c>
      <c r="DL3" s="61">
        <v>0</v>
      </c>
      <c r="DM3" s="61">
        <v>0</v>
      </c>
      <c r="DN3" s="61">
        <v>0</v>
      </c>
      <c r="DO3" s="61">
        <v>0</v>
      </c>
      <c r="DP3" s="61">
        <v>0</v>
      </c>
      <c r="DQ3" s="61">
        <v>0</v>
      </c>
      <c r="DR3" s="61">
        <v>0</v>
      </c>
      <c r="DS3" s="61">
        <v>0</v>
      </c>
      <c r="DT3" s="61">
        <v>0</v>
      </c>
      <c r="DU3" s="61">
        <v>0</v>
      </c>
      <c r="DV3" s="61">
        <v>0</v>
      </c>
      <c r="DW3" s="61">
        <v>0</v>
      </c>
      <c r="DX3" s="61">
        <v>0</v>
      </c>
      <c r="DY3" s="61">
        <v>0</v>
      </c>
      <c r="DZ3" s="61">
        <v>0</v>
      </c>
      <c r="EA3" s="61">
        <v>0</v>
      </c>
      <c r="EB3" s="61">
        <v>0</v>
      </c>
      <c r="EC3" s="61">
        <v>0</v>
      </c>
      <c r="ED3" s="61">
        <v>0</v>
      </c>
      <c r="EE3" s="61">
        <v>0</v>
      </c>
      <c r="EF3" s="61">
        <v>0</v>
      </c>
      <c r="EG3" s="61">
        <v>0</v>
      </c>
      <c r="EH3" s="61">
        <v>0</v>
      </c>
      <c r="EI3" s="61">
        <v>0</v>
      </c>
      <c r="EJ3" s="61">
        <v>0</v>
      </c>
      <c r="EK3" s="61">
        <v>0</v>
      </c>
      <c r="EL3" s="61">
        <v>0</v>
      </c>
      <c r="EM3" s="61">
        <v>0</v>
      </c>
      <c r="EN3" s="61">
        <v>0</v>
      </c>
      <c r="EO3" s="61">
        <v>0</v>
      </c>
      <c r="EP3" s="61">
        <v>0</v>
      </c>
      <c r="EQ3" s="61">
        <v>0</v>
      </c>
      <c r="ER3" s="61">
        <v>0</v>
      </c>
      <c r="ES3" s="61">
        <v>0</v>
      </c>
      <c r="ET3" s="61">
        <v>0</v>
      </c>
      <c r="EU3" s="61">
        <v>0</v>
      </c>
      <c r="EV3" s="61">
        <v>0</v>
      </c>
      <c r="EW3" s="61">
        <v>0</v>
      </c>
      <c r="EX3" s="61">
        <v>0</v>
      </c>
      <c r="EY3" s="61">
        <v>0</v>
      </c>
      <c r="EZ3" s="61">
        <v>0</v>
      </c>
      <c r="FA3" s="61">
        <v>0</v>
      </c>
      <c r="FB3" s="61">
        <v>0</v>
      </c>
      <c r="FC3" s="61">
        <v>0</v>
      </c>
      <c r="FD3" s="61">
        <v>0</v>
      </c>
      <c r="FE3" s="61">
        <v>0</v>
      </c>
      <c r="FF3" s="61">
        <v>0</v>
      </c>
      <c r="FG3" s="61">
        <v>0</v>
      </c>
      <c r="FH3" s="61">
        <v>0</v>
      </c>
      <c r="FI3" s="61">
        <v>0</v>
      </c>
      <c r="FJ3" s="61">
        <v>0</v>
      </c>
      <c r="FK3" s="61">
        <v>0</v>
      </c>
      <c r="FL3" s="61">
        <v>0</v>
      </c>
      <c r="FM3" s="61">
        <v>0</v>
      </c>
      <c r="FN3" s="61">
        <v>0</v>
      </c>
      <c r="FO3" s="61">
        <v>0</v>
      </c>
      <c r="FP3" s="61">
        <v>0</v>
      </c>
      <c r="FQ3" s="61">
        <v>0</v>
      </c>
      <c r="FR3" s="61">
        <v>0</v>
      </c>
      <c r="FS3" s="61">
        <v>0</v>
      </c>
      <c r="FT3" s="61">
        <v>0</v>
      </c>
      <c r="FU3" s="61">
        <v>0</v>
      </c>
      <c r="FV3" s="61">
        <v>0</v>
      </c>
      <c r="FW3" s="61">
        <v>0</v>
      </c>
      <c r="FX3" s="61">
        <v>0</v>
      </c>
      <c r="FY3" s="61">
        <v>0</v>
      </c>
      <c r="FZ3" s="61">
        <v>0</v>
      </c>
    </row>
    <row r="4" spans="1:182">
      <c r="B4" s="577" t="s">
        <v>2</v>
      </c>
      <c r="C4" s="61">
        <v>98376</v>
      </c>
      <c r="D4" s="61">
        <v>88234</v>
      </c>
      <c r="E4" s="61">
        <v>97045</v>
      </c>
      <c r="F4" s="61">
        <v>94088</v>
      </c>
      <c r="G4" s="61">
        <v>97056</v>
      </c>
      <c r="H4" s="61">
        <v>94453</v>
      </c>
      <c r="I4" s="61">
        <v>98759</v>
      </c>
      <c r="J4" s="61">
        <v>98728</v>
      </c>
      <c r="K4" s="61">
        <v>94028</v>
      </c>
      <c r="L4" s="61">
        <v>96652</v>
      </c>
      <c r="M4" s="61">
        <v>93158</v>
      </c>
      <c r="N4" s="61">
        <v>96943</v>
      </c>
      <c r="O4" s="61">
        <v>98842</v>
      </c>
      <c r="P4" s="61">
        <v>89617</v>
      </c>
      <c r="Q4" s="61">
        <v>97395</v>
      </c>
      <c r="R4" s="61">
        <v>78972</v>
      </c>
      <c r="S4" s="61">
        <v>46949</v>
      </c>
      <c r="T4" s="61">
        <v>95116</v>
      </c>
      <c r="U4" s="61">
        <v>99281</v>
      </c>
      <c r="V4" s="61">
        <v>99282</v>
      </c>
      <c r="W4" s="61">
        <v>94116</v>
      </c>
      <c r="X4" s="61">
        <v>98197</v>
      </c>
      <c r="Y4" s="61">
        <v>93563</v>
      </c>
      <c r="Z4" s="61">
        <v>97293</v>
      </c>
      <c r="AA4" s="61">
        <v>98003</v>
      </c>
      <c r="AB4" s="61">
        <v>88713</v>
      </c>
      <c r="AC4" s="61">
        <v>97378</v>
      </c>
      <c r="AD4" s="61">
        <v>93852</v>
      </c>
      <c r="AE4" s="61">
        <v>96942</v>
      </c>
      <c r="AF4" s="61">
        <v>94924</v>
      </c>
      <c r="AG4" s="61">
        <v>99035</v>
      </c>
      <c r="AH4" s="61">
        <v>98809</v>
      </c>
      <c r="AI4" s="61">
        <v>94058</v>
      </c>
      <c r="AJ4" s="61">
        <v>97628</v>
      </c>
      <c r="AK4" s="61">
        <v>93525</v>
      </c>
      <c r="AL4" s="61">
        <v>96599</v>
      </c>
      <c r="AM4" s="61">
        <v>98598</v>
      </c>
      <c r="AN4" s="61">
        <v>92747.41</v>
      </c>
      <c r="AO4" s="61">
        <v>97851</v>
      </c>
      <c r="AP4" s="61">
        <v>47282</v>
      </c>
      <c r="AQ4" s="61">
        <v>66335.600000000006</v>
      </c>
      <c r="AR4" s="61">
        <v>95305</v>
      </c>
      <c r="AS4" s="61">
        <v>99024</v>
      </c>
      <c r="AT4" s="61">
        <v>99486</v>
      </c>
      <c r="AU4" s="61">
        <v>94460</v>
      </c>
      <c r="AV4" s="61">
        <v>97660</v>
      </c>
      <c r="AW4" s="61">
        <v>94194</v>
      </c>
      <c r="AX4" s="61">
        <v>96804</v>
      </c>
      <c r="AY4" s="61">
        <v>99121</v>
      </c>
      <c r="AZ4" s="61">
        <v>89563</v>
      </c>
      <c r="BA4" s="61">
        <v>97885</v>
      </c>
      <c r="BB4" s="61">
        <v>93993</v>
      </c>
      <c r="BC4" s="61">
        <v>97498</v>
      </c>
      <c r="BD4" s="61">
        <v>95127</v>
      </c>
      <c r="BE4" s="61">
        <v>99183</v>
      </c>
      <c r="BF4" s="61">
        <v>99235</v>
      </c>
      <c r="BG4" s="61">
        <v>93926</v>
      </c>
      <c r="BH4" s="61">
        <v>97053</v>
      </c>
      <c r="BI4" s="61">
        <v>93827</v>
      </c>
      <c r="BJ4" s="61">
        <v>97252</v>
      </c>
      <c r="BK4" s="61">
        <v>99303</v>
      </c>
      <c r="BL4" s="61">
        <v>89946</v>
      </c>
      <c r="BM4" s="61">
        <v>98142</v>
      </c>
      <c r="BN4" s="61">
        <v>19048</v>
      </c>
      <c r="BO4" s="61">
        <v>19001</v>
      </c>
      <c r="BP4" s="61">
        <v>95983</v>
      </c>
      <c r="BQ4" s="61">
        <v>100236</v>
      </c>
      <c r="BR4" s="61">
        <v>101000</v>
      </c>
      <c r="BS4" s="61">
        <v>95397</v>
      </c>
      <c r="BT4" s="61">
        <v>99634</v>
      </c>
      <c r="BU4" s="61">
        <v>95929</v>
      </c>
      <c r="BV4" s="61">
        <v>99400</v>
      </c>
      <c r="BW4" s="61">
        <v>101117</v>
      </c>
      <c r="BX4" s="61">
        <v>92441</v>
      </c>
      <c r="BY4" s="61">
        <v>100159</v>
      </c>
      <c r="BZ4" s="61">
        <v>97751</v>
      </c>
      <c r="CA4" s="61">
        <v>100999</v>
      </c>
      <c r="CB4" s="61">
        <v>98103</v>
      </c>
      <c r="CC4" s="61">
        <v>103139</v>
      </c>
      <c r="CD4" s="61">
        <v>102940</v>
      </c>
      <c r="CE4" s="61">
        <v>98405</v>
      </c>
      <c r="CF4" s="61">
        <v>101584</v>
      </c>
      <c r="CG4" s="61">
        <v>100877</v>
      </c>
      <c r="CH4" s="61">
        <v>104500</v>
      </c>
      <c r="CI4" s="61">
        <v>104719</v>
      </c>
      <c r="CJ4" s="61">
        <v>97436.4</v>
      </c>
      <c r="CK4" s="61">
        <v>103750</v>
      </c>
      <c r="CL4" s="61">
        <v>52860.6</v>
      </c>
      <c r="CM4" s="61">
        <v>78780.399999999994</v>
      </c>
      <c r="CN4" s="61">
        <v>98697</v>
      </c>
      <c r="CO4" s="61">
        <v>103393</v>
      </c>
      <c r="CP4" s="61">
        <v>103902</v>
      </c>
      <c r="CQ4" s="61">
        <v>98997</v>
      </c>
      <c r="CR4" s="61">
        <v>102042</v>
      </c>
      <c r="CS4" s="61">
        <v>100696</v>
      </c>
      <c r="CT4" s="61">
        <v>104496</v>
      </c>
      <c r="CU4" s="61">
        <v>104228</v>
      </c>
      <c r="CV4" s="61">
        <v>94213</v>
      </c>
      <c r="CW4" s="61">
        <v>63559.4</v>
      </c>
      <c r="CX4" s="61">
        <v>46152.4</v>
      </c>
      <c r="CY4" s="61">
        <v>101645</v>
      </c>
      <c r="CZ4" s="61">
        <v>99495</v>
      </c>
      <c r="DA4" s="61">
        <v>103603</v>
      </c>
      <c r="DB4" s="61">
        <v>103948</v>
      </c>
      <c r="DC4" s="61">
        <v>98827</v>
      </c>
      <c r="DD4" s="61">
        <v>102255</v>
      </c>
      <c r="DE4" s="61">
        <v>100793</v>
      </c>
      <c r="DF4" s="61">
        <v>103757</v>
      </c>
      <c r="DG4" s="61">
        <v>104363</v>
      </c>
      <c r="DH4" s="61">
        <v>94308</v>
      </c>
      <c r="DI4" s="61">
        <v>103192</v>
      </c>
      <c r="DJ4" s="61">
        <v>95191.4</v>
      </c>
      <c r="DK4" s="61">
        <v>36003.599999999999</v>
      </c>
      <c r="DL4" s="61">
        <v>99117</v>
      </c>
      <c r="DM4" s="61">
        <v>103451</v>
      </c>
      <c r="DN4" s="61">
        <v>103759</v>
      </c>
      <c r="DO4" s="61">
        <v>98340</v>
      </c>
      <c r="DP4" s="61">
        <v>102188</v>
      </c>
      <c r="DQ4" s="61">
        <v>100546</v>
      </c>
      <c r="DR4" s="61">
        <v>103589</v>
      </c>
      <c r="DS4" s="61">
        <v>104273</v>
      </c>
      <c r="DT4" s="61">
        <v>94100</v>
      </c>
      <c r="DU4" s="61">
        <v>102603</v>
      </c>
      <c r="DV4" s="61">
        <v>98437</v>
      </c>
      <c r="DW4" s="61">
        <v>101522</v>
      </c>
      <c r="DX4" s="61">
        <v>98658</v>
      </c>
      <c r="DY4" s="61">
        <v>103589</v>
      </c>
      <c r="DZ4" s="61">
        <v>102813</v>
      </c>
      <c r="EA4" s="61">
        <v>98468</v>
      </c>
      <c r="EB4" s="61">
        <v>101302</v>
      </c>
      <c r="EC4" s="61">
        <v>99673</v>
      </c>
      <c r="ED4" s="61">
        <v>103462</v>
      </c>
      <c r="EE4" s="61">
        <v>104021</v>
      </c>
      <c r="EF4" s="61">
        <v>97017.41</v>
      </c>
      <c r="EG4" s="61">
        <v>102544</v>
      </c>
      <c r="EH4" s="61">
        <v>39404</v>
      </c>
      <c r="EI4" s="61">
        <v>91564</v>
      </c>
      <c r="EJ4" s="61">
        <v>98625</v>
      </c>
      <c r="EK4" s="61">
        <v>103661</v>
      </c>
      <c r="EL4" s="61">
        <v>103486</v>
      </c>
      <c r="EM4" s="61">
        <v>98356</v>
      </c>
      <c r="EN4" s="61">
        <v>101536</v>
      </c>
      <c r="EO4" s="61">
        <v>99507</v>
      </c>
      <c r="EP4" s="61">
        <v>103695</v>
      </c>
      <c r="EQ4" s="61">
        <v>103522</v>
      </c>
      <c r="ER4" s="61">
        <v>93390</v>
      </c>
      <c r="ES4" s="61">
        <v>101901</v>
      </c>
      <c r="ET4" s="61">
        <v>97936</v>
      </c>
      <c r="EU4" s="61">
        <v>101302</v>
      </c>
      <c r="EV4" s="61">
        <v>98369</v>
      </c>
      <c r="EW4" s="61">
        <v>103042</v>
      </c>
      <c r="EX4" s="61">
        <v>102760</v>
      </c>
      <c r="EY4" s="61">
        <v>97905</v>
      </c>
      <c r="EZ4" s="61">
        <v>101400</v>
      </c>
      <c r="FA4" s="61">
        <v>99131</v>
      </c>
      <c r="FB4" s="61">
        <v>103413</v>
      </c>
      <c r="FC4" s="61">
        <v>101629</v>
      </c>
      <c r="FD4" s="61">
        <v>92180</v>
      </c>
      <c r="FE4" s="61">
        <v>100944</v>
      </c>
      <c r="FF4" s="61">
        <v>9820</v>
      </c>
      <c r="FG4" s="61">
        <v>28877</v>
      </c>
      <c r="FH4" s="61">
        <v>97495</v>
      </c>
      <c r="FI4" s="61">
        <v>102163</v>
      </c>
      <c r="FJ4" s="61">
        <v>102352</v>
      </c>
      <c r="FK4" s="61">
        <v>97376</v>
      </c>
      <c r="FL4" s="61">
        <v>100621</v>
      </c>
      <c r="FM4" s="61">
        <v>97565</v>
      </c>
      <c r="FN4" s="61">
        <v>102137</v>
      </c>
      <c r="FO4" s="61">
        <v>101375</v>
      </c>
      <c r="FP4" s="61">
        <v>92036</v>
      </c>
      <c r="FQ4" s="61">
        <v>100905</v>
      </c>
      <c r="FR4" s="61">
        <v>97342</v>
      </c>
      <c r="FS4" s="61">
        <v>100265</v>
      </c>
      <c r="FT4" s="61">
        <v>97181</v>
      </c>
      <c r="FU4" s="61">
        <v>101941</v>
      </c>
      <c r="FV4" s="61">
        <v>101817</v>
      </c>
      <c r="FW4" s="61">
        <v>96853</v>
      </c>
      <c r="FX4" s="61">
        <v>100458</v>
      </c>
      <c r="FY4" s="61">
        <v>97482</v>
      </c>
      <c r="FZ4" s="61">
        <v>102016</v>
      </c>
    </row>
    <row r="5" spans="1:182">
      <c r="B5" s="577" t="s">
        <v>3</v>
      </c>
      <c r="C5" s="61">
        <v>96176.8</v>
      </c>
      <c r="D5" s="61">
        <v>86649.41</v>
      </c>
      <c r="E5" s="61">
        <v>89111.2</v>
      </c>
      <c r="F5" s="61">
        <v>0</v>
      </c>
      <c r="G5" s="61">
        <v>42571.199999999997</v>
      </c>
      <c r="H5" s="61">
        <v>92776</v>
      </c>
      <c r="I5" s="61">
        <v>96991.8</v>
      </c>
      <c r="J5" s="61">
        <v>96476.800000000003</v>
      </c>
      <c r="K5" s="61">
        <v>92284</v>
      </c>
      <c r="L5" s="61">
        <v>95009.8</v>
      </c>
      <c r="M5" s="61">
        <v>91437</v>
      </c>
      <c r="N5" s="61">
        <v>95107.8</v>
      </c>
      <c r="O5" s="61">
        <v>97210.8</v>
      </c>
      <c r="P5" s="61">
        <v>87606.41</v>
      </c>
      <c r="Q5" s="61">
        <v>95501.8</v>
      </c>
      <c r="R5" s="61">
        <v>93073</v>
      </c>
      <c r="S5" s="61">
        <v>95658.8</v>
      </c>
      <c r="T5" s="61">
        <v>93305</v>
      </c>
      <c r="U5" s="61">
        <v>97306.8</v>
      </c>
      <c r="V5" s="61">
        <v>97053.8</v>
      </c>
      <c r="W5" s="61">
        <v>92536</v>
      </c>
      <c r="X5" s="61">
        <v>96069.8</v>
      </c>
      <c r="Y5" s="61">
        <v>91433</v>
      </c>
      <c r="Z5" s="61">
        <v>95463.8</v>
      </c>
      <c r="AA5" s="61">
        <v>96433.8</v>
      </c>
      <c r="AB5" s="61">
        <v>87257</v>
      </c>
      <c r="AC5" s="61">
        <v>95185.8</v>
      </c>
      <c r="AD5" s="61">
        <v>92177</v>
      </c>
      <c r="AE5" s="61">
        <v>30219</v>
      </c>
      <c r="AF5" s="61">
        <v>93201.99</v>
      </c>
      <c r="AG5" s="61">
        <v>97218.8</v>
      </c>
      <c r="AH5" s="61">
        <v>97273.8</v>
      </c>
      <c r="AI5" s="61">
        <v>92025</v>
      </c>
      <c r="AJ5" s="61">
        <v>95963.8</v>
      </c>
      <c r="AK5" s="61">
        <v>91735</v>
      </c>
      <c r="AL5" s="61">
        <v>94559.8</v>
      </c>
      <c r="AM5" s="61">
        <v>96536.8</v>
      </c>
      <c r="AN5" s="61">
        <v>91084.2</v>
      </c>
      <c r="AO5" s="61">
        <v>96441.8</v>
      </c>
      <c r="AP5" s="61">
        <v>92350</v>
      </c>
      <c r="AQ5" s="61">
        <v>96296.8</v>
      </c>
      <c r="AR5" s="61">
        <v>93521</v>
      </c>
      <c r="AS5" s="61">
        <v>97466.8</v>
      </c>
      <c r="AT5" s="61">
        <v>97683.8</v>
      </c>
      <c r="AU5" s="61">
        <v>92742</v>
      </c>
      <c r="AV5" s="61">
        <v>95743.8</v>
      </c>
      <c r="AW5" s="61">
        <v>92309</v>
      </c>
      <c r="AX5" s="61">
        <v>94868.800000000003</v>
      </c>
      <c r="AY5" s="61">
        <v>96871.8</v>
      </c>
      <c r="AZ5" s="61">
        <v>88033.41</v>
      </c>
      <c r="BA5" s="61">
        <v>95932.800000000003</v>
      </c>
      <c r="BB5" s="61">
        <v>27515.200000000001</v>
      </c>
      <c r="BC5" s="61">
        <v>95376.8</v>
      </c>
      <c r="BD5" s="61">
        <v>93725</v>
      </c>
      <c r="BE5" s="61">
        <v>97445.8</v>
      </c>
      <c r="BF5" s="61">
        <v>97450.8</v>
      </c>
      <c r="BG5" s="61">
        <v>92345</v>
      </c>
      <c r="BH5" s="61">
        <v>95617.8</v>
      </c>
      <c r="BI5" s="61">
        <v>91971</v>
      </c>
      <c r="BJ5" s="61">
        <v>95051.8</v>
      </c>
      <c r="BK5" s="61">
        <v>97046.8</v>
      </c>
      <c r="BL5" s="61">
        <v>88068.41</v>
      </c>
      <c r="BM5" s="61">
        <v>96134.8</v>
      </c>
      <c r="BN5" s="61">
        <v>92887</v>
      </c>
      <c r="BO5" s="61">
        <v>97020.800000000003</v>
      </c>
      <c r="BP5" s="61">
        <v>94208</v>
      </c>
      <c r="BQ5" s="61">
        <v>98308.800000000003</v>
      </c>
      <c r="BR5" s="61">
        <v>98889.8</v>
      </c>
      <c r="BS5" s="61">
        <v>93517</v>
      </c>
      <c r="BT5" s="61">
        <v>97163.8</v>
      </c>
      <c r="BU5" s="61">
        <v>93887</v>
      </c>
      <c r="BV5" s="61">
        <v>97741.8</v>
      </c>
      <c r="BW5" s="61">
        <v>99064.8</v>
      </c>
      <c r="BX5" s="61">
        <v>90544.41</v>
      </c>
      <c r="BY5" s="61">
        <v>97959.8</v>
      </c>
      <c r="BZ5" s="61">
        <v>60660.2</v>
      </c>
      <c r="CA5" s="61">
        <v>44720.2</v>
      </c>
      <c r="CB5" s="61">
        <v>96072</v>
      </c>
      <c r="CC5" s="61">
        <v>100597.8</v>
      </c>
      <c r="CD5" s="61">
        <v>101078.8</v>
      </c>
      <c r="CE5" s="61">
        <v>96673</v>
      </c>
      <c r="CF5" s="61">
        <v>99466.8</v>
      </c>
      <c r="CG5" s="61">
        <v>98574</v>
      </c>
      <c r="CH5" s="61">
        <v>102641.8</v>
      </c>
      <c r="CI5" s="61">
        <v>102648.8</v>
      </c>
      <c r="CJ5" s="61">
        <v>95694.2</v>
      </c>
      <c r="CK5" s="61">
        <v>101398.8</v>
      </c>
      <c r="CL5" s="61">
        <v>97330</v>
      </c>
      <c r="CM5" s="61">
        <v>100030.8</v>
      </c>
      <c r="CN5" s="61">
        <v>97245</v>
      </c>
      <c r="CO5" s="61">
        <v>101540.8</v>
      </c>
      <c r="CP5" s="61">
        <v>101598.8</v>
      </c>
      <c r="CQ5" s="61">
        <v>96993</v>
      </c>
      <c r="CR5" s="61">
        <v>100264.8</v>
      </c>
      <c r="CS5" s="61">
        <v>98738</v>
      </c>
      <c r="CT5" s="61">
        <v>102503.8</v>
      </c>
      <c r="CU5" s="61">
        <v>102488.8</v>
      </c>
      <c r="CV5" s="61">
        <v>92636.41</v>
      </c>
      <c r="CW5" s="61">
        <v>39457</v>
      </c>
      <c r="CX5" s="61">
        <v>0</v>
      </c>
      <c r="CY5" s="61">
        <v>99963.8</v>
      </c>
      <c r="CZ5" s="61">
        <v>97528</v>
      </c>
      <c r="DA5" s="61">
        <v>101818.8</v>
      </c>
      <c r="DB5" s="61">
        <v>102065.8</v>
      </c>
      <c r="DC5" s="61">
        <v>96719</v>
      </c>
      <c r="DD5" s="61">
        <v>100315.8</v>
      </c>
      <c r="DE5" s="61">
        <v>98817</v>
      </c>
      <c r="DF5" s="61">
        <v>101835.8</v>
      </c>
      <c r="DG5" s="61">
        <v>102339.8</v>
      </c>
      <c r="DH5" s="61">
        <v>92520.41</v>
      </c>
      <c r="DI5" s="61">
        <v>101609.8</v>
      </c>
      <c r="DJ5" s="61">
        <v>96832</v>
      </c>
      <c r="DK5" s="61">
        <v>99769.8</v>
      </c>
      <c r="DL5" s="61">
        <v>97414</v>
      </c>
      <c r="DM5" s="61">
        <v>101818.8</v>
      </c>
      <c r="DN5" s="61">
        <v>101615.8</v>
      </c>
      <c r="DO5" s="61">
        <v>96713</v>
      </c>
      <c r="DP5" s="61">
        <v>100481.8</v>
      </c>
      <c r="DQ5" s="61">
        <v>98726</v>
      </c>
      <c r="DR5" s="61">
        <v>101825.8</v>
      </c>
      <c r="DS5" s="61">
        <v>102233.8</v>
      </c>
      <c r="DT5" s="61">
        <v>92414.41</v>
      </c>
      <c r="DU5" s="61">
        <v>101161.8</v>
      </c>
      <c r="DV5" s="61">
        <v>45061.2</v>
      </c>
      <c r="DW5" s="61">
        <v>83619.8</v>
      </c>
      <c r="DX5" s="61">
        <v>96951</v>
      </c>
      <c r="DY5" s="61">
        <v>101664.8</v>
      </c>
      <c r="DZ5" s="61">
        <v>101252.8</v>
      </c>
      <c r="EA5" s="61">
        <v>96494</v>
      </c>
      <c r="EB5" s="61">
        <v>99705.8</v>
      </c>
      <c r="EC5" s="61">
        <v>97713</v>
      </c>
      <c r="ED5" s="61">
        <v>101531.8</v>
      </c>
      <c r="EE5" s="61">
        <v>102191.8</v>
      </c>
      <c r="EF5" s="61">
        <v>95434.2</v>
      </c>
      <c r="EG5" s="61">
        <v>100895.8</v>
      </c>
      <c r="EH5" s="61">
        <v>96638.99</v>
      </c>
      <c r="EI5" s="61">
        <v>99675.8</v>
      </c>
      <c r="EJ5" s="61">
        <v>96785</v>
      </c>
      <c r="EK5" s="61">
        <v>101664.8</v>
      </c>
      <c r="EL5" s="61">
        <v>101166.8</v>
      </c>
      <c r="EM5" s="61">
        <v>96840</v>
      </c>
      <c r="EN5" s="61">
        <v>99798.8</v>
      </c>
      <c r="EO5" s="61">
        <v>97480</v>
      </c>
      <c r="EP5" s="61">
        <v>101853.8</v>
      </c>
      <c r="EQ5" s="61">
        <v>101274.8</v>
      </c>
      <c r="ER5" s="61">
        <v>91311.41</v>
      </c>
      <c r="ES5" s="61">
        <v>100061.8</v>
      </c>
      <c r="ET5" s="61">
        <v>35440</v>
      </c>
      <c r="EU5" s="61">
        <v>92748.2</v>
      </c>
      <c r="EV5" s="61">
        <v>96491</v>
      </c>
      <c r="EW5" s="61">
        <v>100754.8</v>
      </c>
      <c r="EX5" s="61">
        <v>100695.8</v>
      </c>
      <c r="EY5" s="61">
        <v>96311</v>
      </c>
      <c r="EZ5" s="61">
        <v>99320.8</v>
      </c>
      <c r="FA5" s="61">
        <v>97099</v>
      </c>
      <c r="FB5" s="61">
        <v>101074.8</v>
      </c>
      <c r="FC5" s="61">
        <v>99535.8</v>
      </c>
      <c r="FD5" s="61">
        <v>90205.41</v>
      </c>
      <c r="FE5" s="61">
        <v>99268.800000000003</v>
      </c>
      <c r="FF5" s="61">
        <v>95760</v>
      </c>
      <c r="FG5" s="61">
        <v>98686.8</v>
      </c>
      <c r="FH5" s="61">
        <v>96001</v>
      </c>
      <c r="FI5" s="61">
        <v>100110.8</v>
      </c>
      <c r="FJ5" s="61">
        <v>100019.8</v>
      </c>
      <c r="FK5" s="61">
        <v>95430</v>
      </c>
      <c r="FL5" s="61">
        <v>98937.8</v>
      </c>
      <c r="FM5" s="61">
        <v>96159</v>
      </c>
      <c r="FN5" s="61">
        <v>100052.8</v>
      </c>
      <c r="FO5" s="61">
        <v>99460.800000000003</v>
      </c>
      <c r="FP5" s="61">
        <v>90215</v>
      </c>
      <c r="FQ5" s="61">
        <v>99213.8</v>
      </c>
      <c r="FR5" s="61">
        <v>95565</v>
      </c>
      <c r="FS5" s="61">
        <v>31504</v>
      </c>
      <c r="FT5" s="61">
        <v>95609</v>
      </c>
      <c r="FU5" s="61">
        <v>99852.800000000003</v>
      </c>
      <c r="FV5" s="61">
        <v>99669.8</v>
      </c>
      <c r="FW5" s="61">
        <v>94998</v>
      </c>
      <c r="FX5" s="61">
        <v>98260.800000000003</v>
      </c>
      <c r="FY5" s="61">
        <v>95862</v>
      </c>
      <c r="FZ5" s="61">
        <v>100173.8</v>
      </c>
    </row>
    <row r="6" spans="1:182">
      <c r="B6" s="577" t="s">
        <v>4</v>
      </c>
      <c r="C6" s="61">
        <v>94142</v>
      </c>
      <c r="D6" s="61">
        <v>83358</v>
      </c>
      <c r="E6" s="61">
        <v>89365</v>
      </c>
      <c r="F6" s="61">
        <v>76226.64</v>
      </c>
      <c r="G6" s="61">
        <v>20359.240000000002</v>
      </c>
      <c r="H6" s="61">
        <v>84534.6</v>
      </c>
      <c r="I6" s="61">
        <v>88568</v>
      </c>
      <c r="J6" s="61">
        <v>89653</v>
      </c>
      <c r="K6" s="61">
        <v>86953.600000000006</v>
      </c>
      <c r="L6" s="61">
        <v>91510</v>
      </c>
      <c r="M6" s="61">
        <v>89028.6</v>
      </c>
      <c r="N6" s="61">
        <v>90804</v>
      </c>
      <c r="O6" s="61">
        <v>95345</v>
      </c>
      <c r="P6" s="61">
        <v>85284</v>
      </c>
      <c r="Q6" s="61">
        <v>88773</v>
      </c>
      <c r="R6" s="61">
        <v>87687.6</v>
      </c>
      <c r="S6" s="61">
        <v>91210</v>
      </c>
      <c r="T6" s="61">
        <v>85641.600000000006</v>
      </c>
      <c r="U6" s="61">
        <v>89768</v>
      </c>
      <c r="V6" s="61">
        <v>89446</v>
      </c>
      <c r="W6" s="61">
        <v>86266.6</v>
      </c>
      <c r="X6" s="61">
        <v>91126</v>
      </c>
      <c r="Y6" s="61">
        <v>88361.600000000006</v>
      </c>
      <c r="Z6" s="61">
        <v>88987</v>
      </c>
      <c r="AA6" s="61">
        <v>92267</v>
      </c>
      <c r="AB6" s="61">
        <v>84373</v>
      </c>
      <c r="AC6" s="61">
        <v>88621</v>
      </c>
      <c r="AD6" s="61">
        <v>85984</v>
      </c>
      <c r="AE6" s="61">
        <v>90270</v>
      </c>
      <c r="AF6" s="61">
        <v>85960.6</v>
      </c>
      <c r="AG6" s="61">
        <v>89809</v>
      </c>
      <c r="AH6" s="61">
        <v>89516</v>
      </c>
      <c r="AI6" s="61">
        <v>85442.6</v>
      </c>
      <c r="AJ6" s="61">
        <v>90252</v>
      </c>
      <c r="AK6" s="61">
        <v>87623</v>
      </c>
      <c r="AL6" s="61">
        <v>87425</v>
      </c>
      <c r="AM6" s="61">
        <v>94844</v>
      </c>
      <c r="AN6" s="61">
        <v>89231</v>
      </c>
      <c r="AO6" s="61">
        <v>91134</v>
      </c>
      <c r="AP6" s="61">
        <v>85212</v>
      </c>
      <c r="AQ6" s="61">
        <v>20313.240000000002</v>
      </c>
      <c r="AR6" s="61">
        <v>87637.6</v>
      </c>
      <c r="AS6" s="61">
        <v>89849</v>
      </c>
      <c r="AT6" s="61">
        <v>90857</v>
      </c>
      <c r="AU6" s="61">
        <v>86975</v>
      </c>
      <c r="AV6" s="61">
        <v>90715</v>
      </c>
      <c r="AW6" s="61">
        <v>90306.6</v>
      </c>
      <c r="AX6" s="61">
        <v>89025</v>
      </c>
      <c r="AY6" s="61">
        <v>94311</v>
      </c>
      <c r="AZ6" s="61">
        <v>85630</v>
      </c>
      <c r="BA6" s="61">
        <v>86565</v>
      </c>
      <c r="BB6" s="61">
        <v>81509.600000000006</v>
      </c>
      <c r="BC6" s="61">
        <v>83778</v>
      </c>
      <c r="BD6" s="61">
        <v>81685</v>
      </c>
      <c r="BE6" s="61">
        <v>84167</v>
      </c>
      <c r="BF6" s="61">
        <v>85591</v>
      </c>
      <c r="BG6" s="61">
        <v>79848</v>
      </c>
      <c r="BH6" s="61">
        <v>84324</v>
      </c>
      <c r="BI6" s="61">
        <v>84852</v>
      </c>
      <c r="BJ6" s="61">
        <v>82983</v>
      </c>
      <c r="BK6" s="61">
        <v>95414</v>
      </c>
      <c r="BL6" s="61">
        <v>87032</v>
      </c>
      <c r="BM6" s="61">
        <v>87979</v>
      </c>
      <c r="BN6" s="61">
        <v>83741.600000000006</v>
      </c>
      <c r="BO6" s="61">
        <v>86968</v>
      </c>
      <c r="BP6" s="61">
        <v>84428</v>
      </c>
      <c r="BQ6" s="61">
        <v>88592</v>
      </c>
      <c r="BR6" s="61">
        <v>89180</v>
      </c>
      <c r="BS6" s="61">
        <v>84080.6</v>
      </c>
      <c r="BT6" s="61">
        <v>90317</v>
      </c>
      <c r="BU6" s="61">
        <v>92246.6</v>
      </c>
      <c r="BV6" s="61">
        <v>93516</v>
      </c>
      <c r="BW6" s="61">
        <v>98841</v>
      </c>
      <c r="BX6" s="61">
        <v>90536</v>
      </c>
      <c r="BY6" s="61">
        <v>99570</v>
      </c>
      <c r="BZ6" s="61">
        <v>16096.6</v>
      </c>
      <c r="CA6" s="61">
        <v>20272.240000000002</v>
      </c>
      <c r="CB6" s="61">
        <v>87832.6</v>
      </c>
      <c r="CC6" s="61">
        <v>94514</v>
      </c>
      <c r="CD6" s="61">
        <v>95421</v>
      </c>
      <c r="CE6" s="61">
        <v>91411.6</v>
      </c>
      <c r="CF6" s="61">
        <v>96835</v>
      </c>
      <c r="CG6" s="61">
        <v>97243.6</v>
      </c>
      <c r="CH6" s="61">
        <v>98060</v>
      </c>
      <c r="CI6" s="61">
        <v>100748</v>
      </c>
      <c r="CJ6" s="61">
        <v>94386</v>
      </c>
      <c r="CK6" s="61">
        <v>100726</v>
      </c>
      <c r="CL6" s="61">
        <v>95140.6</v>
      </c>
      <c r="CM6" s="61">
        <v>94662</v>
      </c>
      <c r="CN6" s="61">
        <v>92163.6</v>
      </c>
      <c r="CO6" s="61">
        <v>95578</v>
      </c>
      <c r="CP6" s="61">
        <v>95609</v>
      </c>
      <c r="CQ6" s="61">
        <v>93422.6</v>
      </c>
      <c r="CR6" s="61">
        <v>98061</v>
      </c>
      <c r="CS6" s="61">
        <v>97055</v>
      </c>
      <c r="CT6" s="61">
        <v>98309</v>
      </c>
      <c r="CU6" s="61">
        <v>100380</v>
      </c>
      <c r="CV6" s="61">
        <v>90599</v>
      </c>
      <c r="CW6" s="61">
        <v>100671</v>
      </c>
      <c r="CX6" s="61">
        <v>95607</v>
      </c>
      <c r="CY6" s="61">
        <v>95067</v>
      </c>
      <c r="CZ6" s="61">
        <v>92456</v>
      </c>
      <c r="DA6" s="61">
        <v>94352</v>
      </c>
      <c r="DB6" s="61">
        <v>96065</v>
      </c>
      <c r="DC6" s="61">
        <v>91780.6</v>
      </c>
      <c r="DD6" s="61">
        <v>96945</v>
      </c>
      <c r="DE6" s="61">
        <v>97388</v>
      </c>
      <c r="DF6" s="61">
        <v>97790</v>
      </c>
      <c r="DG6" s="61">
        <v>100070</v>
      </c>
      <c r="DH6" s="61">
        <v>90549</v>
      </c>
      <c r="DI6" s="61">
        <v>100509</v>
      </c>
      <c r="DJ6" s="61">
        <v>91214</v>
      </c>
      <c r="DK6" s="61">
        <v>12260</v>
      </c>
      <c r="DL6" s="61">
        <v>91005</v>
      </c>
      <c r="DM6" s="61">
        <v>94810</v>
      </c>
      <c r="DN6" s="61">
        <v>95502</v>
      </c>
      <c r="DO6" s="61">
        <v>91402</v>
      </c>
      <c r="DP6" s="61">
        <v>97247</v>
      </c>
      <c r="DQ6" s="61">
        <v>97196</v>
      </c>
      <c r="DR6" s="61">
        <v>97361</v>
      </c>
      <c r="DS6" s="61">
        <v>100061</v>
      </c>
      <c r="DT6" s="61">
        <v>90325</v>
      </c>
      <c r="DU6" s="61">
        <v>100107</v>
      </c>
      <c r="DV6" s="61">
        <v>94525.6</v>
      </c>
      <c r="DW6" s="61">
        <v>96109</v>
      </c>
      <c r="DX6" s="61">
        <v>89744.6</v>
      </c>
      <c r="DY6" s="61">
        <v>94637</v>
      </c>
      <c r="DZ6" s="61">
        <v>95600</v>
      </c>
      <c r="EA6" s="61">
        <v>90785</v>
      </c>
      <c r="EB6" s="61">
        <v>96537</v>
      </c>
      <c r="EC6" s="61">
        <v>96013.6</v>
      </c>
      <c r="ED6" s="61">
        <v>97214</v>
      </c>
      <c r="EE6" s="61">
        <v>99781</v>
      </c>
      <c r="EF6" s="61">
        <v>93461</v>
      </c>
      <c r="EG6" s="61">
        <v>100379</v>
      </c>
      <c r="EH6" s="61">
        <v>94909.6</v>
      </c>
      <c r="EI6" s="61">
        <v>95391</v>
      </c>
      <c r="EJ6" s="61">
        <v>90760</v>
      </c>
      <c r="EK6" s="61">
        <v>95021</v>
      </c>
      <c r="EL6" s="61">
        <v>94202</v>
      </c>
      <c r="EM6" s="61">
        <v>91638.6</v>
      </c>
      <c r="EN6" s="61">
        <v>96802</v>
      </c>
      <c r="EO6" s="61">
        <v>96426</v>
      </c>
      <c r="EP6" s="61">
        <v>97612</v>
      </c>
      <c r="EQ6" s="61">
        <v>99214</v>
      </c>
      <c r="ER6" s="61">
        <v>89862</v>
      </c>
      <c r="ES6" s="61">
        <v>99439</v>
      </c>
      <c r="ET6" s="61">
        <v>77464</v>
      </c>
      <c r="EU6" s="61">
        <v>32812.04</v>
      </c>
      <c r="EV6" s="61">
        <v>89622</v>
      </c>
      <c r="EW6" s="61">
        <v>93743</v>
      </c>
      <c r="EX6" s="61">
        <v>95361</v>
      </c>
      <c r="EY6" s="61">
        <v>90483</v>
      </c>
      <c r="EZ6" s="61">
        <v>95224</v>
      </c>
      <c r="FA6" s="61">
        <v>94715</v>
      </c>
      <c r="FB6" s="61">
        <v>94596</v>
      </c>
      <c r="FC6" s="61">
        <v>96851</v>
      </c>
      <c r="FD6" s="61">
        <v>88361</v>
      </c>
      <c r="FE6" s="61">
        <v>97679</v>
      </c>
      <c r="FF6" s="61">
        <v>90275.6</v>
      </c>
      <c r="FG6" s="61">
        <v>91230</v>
      </c>
      <c r="FH6" s="61">
        <v>85757</v>
      </c>
      <c r="FI6" s="61">
        <v>93599</v>
      </c>
      <c r="FJ6" s="61">
        <v>94359</v>
      </c>
      <c r="FK6" s="61">
        <v>89252</v>
      </c>
      <c r="FL6" s="61">
        <v>95203</v>
      </c>
      <c r="FM6" s="61">
        <v>93514</v>
      </c>
      <c r="FN6" s="61">
        <v>94048</v>
      </c>
      <c r="FO6" s="61">
        <v>96464</v>
      </c>
      <c r="FP6" s="61">
        <v>87646</v>
      </c>
      <c r="FQ6" s="61">
        <v>96971</v>
      </c>
      <c r="FR6" s="61">
        <v>88162.6</v>
      </c>
      <c r="FS6" s="61">
        <v>90762</v>
      </c>
      <c r="FT6" s="61">
        <v>84702</v>
      </c>
      <c r="FU6" s="61">
        <v>93218</v>
      </c>
      <c r="FV6" s="61">
        <v>93067</v>
      </c>
      <c r="FW6" s="61">
        <v>88625</v>
      </c>
      <c r="FX6" s="61">
        <v>94438</v>
      </c>
      <c r="FY6" s="61">
        <v>92662</v>
      </c>
      <c r="FZ6" s="61">
        <v>94105</v>
      </c>
    </row>
    <row r="7" spans="1:182">
      <c r="B7" s="577" t="s">
        <v>5</v>
      </c>
      <c r="C7" s="61">
        <v>94402</v>
      </c>
      <c r="D7" s="61">
        <v>83080</v>
      </c>
      <c r="E7" s="61">
        <v>89200</v>
      </c>
      <c r="F7" s="61">
        <v>87632.6</v>
      </c>
      <c r="G7" s="61">
        <v>91307</v>
      </c>
      <c r="H7" s="61">
        <v>85232.6</v>
      </c>
      <c r="I7" s="61">
        <v>89042</v>
      </c>
      <c r="J7" s="61">
        <v>89871</v>
      </c>
      <c r="K7" s="61">
        <v>86759.6</v>
      </c>
      <c r="L7" s="61">
        <v>91466</v>
      </c>
      <c r="M7" s="61">
        <v>89477.6</v>
      </c>
      <c r="N7" s="61">
        <v>90558</v>
      </c>
      <c r="O7" s="61">
        <v>95498</v>
      </c>
      <c r="P7" s="61">
        <v>84995</v>
      </c>
      <c r="Q7" s="61">
        <v>88566</v>
      </c>
      <c r="R7" s="61">
        <v>87728.6</v>
      </c>
      <c r="S7" s="61">
        <v>91203</v>
      </c>
      <c r="T7" s="61">
        <v>86154.6</v>
      </c>
      <c r="U7" s="61">
        <v>89488</v>
      </c>
      <c r="V7" s="61">
        <v>89888</v>
      </c>
      <c r="W7" s="61">
        <v>86212.6</v>
      </c>
      <c r="X7" s="61">
        <v>91099</v>
      </c>
      <c r="Y7" s="61">
        <v>88181</v>
      </c>
      <c r="Z7" s="61">
        <v>89452</v>
      </c>
      <c r="AA7" s="61">
        <v>91939</v>
      </c>
      <c r="AB7" s="61">
        <v>84189</v>
      </c>
      <c r="AC7" s="61">
        <v>88621</v>
      </c>
      <c r="AD7" s="61">
        <v>86284</v>
      </c>
      <c r="AE7" s="61">
        <v>17449</v>
      </c>
      <c r="AF7" s="61">
        <v>86634</v>
      </c>
      <c r="AG7" s="61">
        <v>89048</v>
      </c>
      <c r="AH7" s="61">
        <v>88970</v>
      </c>
      <c r="AI7" s="61">
        <v>85222</v>
      </c>
      <c r="AJ7" s="61">
        <v>90313</v>
      </c>
      <c r="AK7" s="61">
        <v>87519.6</v>
      </c>
      <c r="AL7" s="61">
        <v>86980</v>
      </c>
      <c r="AM7" s="61">
        <v>95221</v>
      </c>
      <c r="AN7" s="61">
        <v>88804</v>
      </c>
      <c r="AO7" s="61">
        <v>89935</v>
      </c>
      <c r="AP7" s="61">
        <v>88095.6</v>
      </c>
      <c r="AQ7" s="61">
        <v>91639</v>
      </c>
      <c r="AR7" s="61">
        <v>87156.6</v>
      </c>
      <c r="AS7" s="61">
        <v>90426</v>
      </c>
      <c r="AT7" s="61">
        <v>90663</v>
      </c>
      <c r="AU7" s="61">
        <v>87346.6</v>
      </c>
      <c r="AV7" s="61">
        <v>90398</v>
      </c>
      <c r="AW7" s="61">
        <v>90306.6</v>
      </c>
      <c r="AX7" s="61">
        <v>88260</v>
      </c>
      <c r="AY7" s="61">
        <v>94665</v>
      </c>
      <c r="AZ7" s="61">
        <v>86020</v>
      </c>
      <c r="BA7" s="61">
        <v>86293</v>
      </c>
      <c r="BB7" s="61">
        <v>82128</v>
      </c>
      <c r="BC7" s="61">
        <v>83503</v>
      </c>
      <c r="BD7" s="61">
        <v>81252</v>
      </c>
      <c r="BE7" s="61">
        <v>84074</v>
      </c>
      <c r="BF7" s="61">
        <v>85894</v>
      </c>
      <c r="BG7" s="61">
        <v>79704.600000000006</v>
      </c>
      <c r="BH7" s="61">
        <v>84702</v>
      </c>
      <c r="BI7" s="61">
        <v>85717.6</v>
      </c>
      <c r="BJ7" s="61">
        <v>82899</v>
      </c>
      <c r="BK7" s="61">
        <v>95858</v>
      </c>
      <c r="BL7" s="61">
        <v>86901</v>
      </c>
      <c r="BM7" s="61">
        <v>87696</v>
      </c>
      <c r="BN7" s="61">
        <v>83973.6</v>
      </c>
      <c r="BO7" s="61">
        <v>86921</v>
      </c>
      <c r="BP7" s="61">
        <v>84163.6</v>
      </c>
      <c r="BQ7" s="61">
        <v>87974</v>
      </c>
      <c r="BR7" s="61">
        <v>89230</v>
      </c>
      <c r="BS7" s="61">
        <v>39612.959999999999</v>
      </c>
      <c r="BT7" s="61">
        <v>0</v>
      </c>
      <c r="BU7" s="61">
        <v>85665</v>
      </c>
      <c r="BV7" s="61">
        <v>93370</v>
      </c>
      <c r="BW7" s="61">
        <v>99019</v>
      </c>
      <c r="BX7" s="61">
        <v>90617</v>
      </c>
      <c r="BY7" s="61">
        <v>99887</v>
      </c>
      <c r="BZ7" s="61">
        <v>91940.6</v>
      </c>
      <c r="CA7" s="61">
        <v>93203</v>
      </c>
      <c r="CB7" s="61">
        <v>88787</v>
      </c>
      <c r="CC7" s="61">
        <v>94833</v>
      </c>
      <c r="CD7" s="61">
        <v>94199</v>
      </c>
      <c r="CE7" s="61">
        <v>91878</v>
      </c>
      <c r="CF7" s="61">
        <v>97488</v>
      </c>
      <c r="CG7" s="61">
        <v>97152.6</v>
      </c>
      <c r="CH7" s="61">
        <v>97872</v>
      </c>
      <c r="CI7" s="61">
        <v>100758</v>
      </c>
      <c r="CJ7" s="61">
        <v>94427</v>
      </c>
      <c r="CK7" s="61">
        <v>100909</v>
      </c>
      <c r="CL7" s="61">
        <v>95119.6</v>
      </c>
      <c r="CM7" s="61">
        <v>94397</v>
      </c>
      <c r="CN7" s="61">
        <v>92171.6</v>
      </c>
      <c r="CO7" s="61">
        <v>96721</v>
      </c>
      <c r="CP7" s="61">
        <v>95863</v>
      </c>
      <c r="CQ7" s="61">
        <v>92401.600000000006</v>
      </c>
      <c r="CR7" s="61">
        <v>97151</v>
      </c>
      <c r="CS7" s="61">
        <v>97040.6</v>
      </c>
      <c r="CT7" s="61">
        <v>98374</v>
      </c>
      <c r="CU7" s="61">
        <v>100270</v>
      </c>
      <c r="CV7" s="61">
        <v>90700</v>
      </c>
      <c r="CW7" s="61">
        <v>100559</v>
      </c>
      <c r="CX7" s="61">
        <v>95669</v>
      </c>
      <c r="CY7" s="61">
        <v>17569</v>
      </c>
      <c r="CZ7" s="61">
        <v>91976.6</v>
      </c>
      <c r="DA7" s="61">
        <v>94341</v>
      </c>
      <c r="DB7" s="61">
        <v>96132</v>
      </c>
      <c r="DC7" s="61">
        <v>91178</v>
      </c>
      <c r="DD7" s="61">
        <v>97060</v>
      </c>
      <c r="DE7" s="61">
        <v>97292.6</v>
      </c>
      <c r="DF7" s="61">
        <v>97815</v>
      </c>
      <c r="DG7" s="61">
        <v>100029</v>
      </c>
      <c r="DH7" s="61">
        <v>90529</v>
      </c>
      <c r="DI7" s="61">
        <v>100579</v>
      </c>
      <c r="DJ7" s="61">
        <v>94829.6</v>
      </c>
      <c r="DK7" s="61">
        <v>95283</v>
      </c>
      <c r="DL7" s="61">
        <v>90777.600000000006</v>
      </c>
      <c r="DM7" s="61">
        <v>95075</v>
      </c>
      <c r="DN7" s="61">
        <v>96116</v>
      </c>
      <c r="DO7" s="61">
        <v>90369.600000000006</v>
      </c>
      <c r="DP7" s="61">
        <v>97429</v>
      </c>
      <c r="DQ7" s="61">
        <v>97282.6</v>
      </c>
      <c r="DR7" s="61">
        <v>97229</v>
      </c>
      <c r="DS7" s="61">
        <v>99979</v>
      </c>
      <c r="DT7" s="61">
        <v>90009</v>
      </c>
      <c r="DU7" s="61">
        <v>100208</v>
      </c>
      <c r="DV7" s="61">
        <v>94820.6</v>
      </c>
      <c r="DW7" s="61">
        <v>94432</v>
      </c>
      <c r="DX7" s="61">
        <v>90585.600000000006</v>
      </c>
      <c r="DY7" s="61">
        <v>95294</v>
      </c>
      <c r="DZ7" s="61">
        <v>95464</v>
      </c>
      <c r="EA7" s="61">
        <v>90700.6</v>
      </c>
      <c r="EB7" s="61">
        <v>96380</v>
      </c>
      <c r="EC7" s="61">
        <v>95941.6</v>
      </c>
      <c r="ED7" s="61">
        <v>96761</v>
      </c>
      <c r="EE7" s="61">
        <v>99710</v>
      </c>
      <c r="EF7" s="61">
        <v>93421</v>
      </c>
      <c r="EG7" s="61">
        <v>100500</v>
      </c>
      <c r="EH7" s="61">
        <v>82421.64</v>
      </c>
      <c r="EI7" s="61">
        <v>20832.240000000002</v>
      </c>
      <c r="EJ7" s="61">
        <v>90158</v>
      </c>
      <c r="EK7" s="61">
        <v>94734</v>
      </c>
      <c r="EL7" s="61">
        <v>95588</v>
      </c>
      <c r="EM7" s="61">
        <v>92483.6</v>
      </c>
      <c r="EN7" s="61">
        <v>96698</v>
      </c>
      <c r="EO7" s="61">
        <v>96637.6</v>
      </c>
      <c r="EP7" s="61">
        <v>97278</v>
      </c>
      <c r="EQ7" s="61">
        <v>99184</v>
      </c>
      <c r="ER7" s="61">
        <v>89842</v>
      </c>
      <c r="ES7" s="61">
        <v>99510</v>
      </c>
      <c r="ET7" s="61">
        <v>92959.6</v>
      </c>
      <c r="EU7" s="61">
        <v>94817</v>
      </c>
      <c r="EV7" s="61">
        <v>89511</v>
      </c>
      <c r="EW7" s="61">
        <v>93821</v>
      </c>
      <c r="EX7" s="61">
        <v>95351</v>
      </c>
      <c r="EY7" s="61">
        <v>90147.6</v>
      </c>
      <c r="EZ7" s="61">
        <v>95119</v>
      </c>
      <c r="FA7" s="61">
        <v>94911</v>
      </c>
      <c r="FB7" s="61">
        <v>94600</v>
      </c>
      <c r="FC7" s="61">
        <v>97087</v>
      </c>
      <c r="FD7" s="61">
        <v>88147</v>
      </c>
      <c r="FE7" s="61">
        <v>97426</v>
      </c>
      <c r="FF7" s="61">
        <v>89811.6</v>
      </c>
      <c r="FG7" s="61">
        <v>91007</v>
      </c>
      <c r="FH7" s="61">
        <v>85777.600000000006</v>
      </c>
      <c r="FI7" s="61">
        <v>94646</v>
      </c>
      <c r="FJ7" s="61">
        <v>94402</v>
      </c>
      <c r="FK7" s="61">
        <v>88459.6</v>
      </c>
      <c r="FL7" s="61">
        <v>95592</v>
      </c>
      <c r="FM7" s="61">
        <v>93841.600000000006</v>
      </c>
      <c r="FN7" s="61">
        <v>93756</v>
      </c>
      <c r="FO7" s="61">
        <v>96412</v>
      </c>
      <c r="FP7" s="61">
        <v>87577</v>
      </c>
      <c r="FQ7" s="61">
        <v>96900</v>
      </c>
      <c r="FR7" s="61">
        <v>6240.64</v>
      </c>
      <c r="FS7" s="61">
        <v>28922.2</v>
      </c>
      <c r="FT7" s="61">
        <v>85176</v>
      </c>
      <c r="FU7" s="61">
        <v>93833</v>
      </c>
      <c r="FV7" s="61">
        <v>92987</v>
      </c>
      <c r="FW7" s="61">
        <v>88316</v>
      </c>
      <c r="FX7" s="61">
        <v>94538</v>
      </c>
      <c r="FY7" s="61">
        <v>92656.6</v>
      </c>
      <c r="FZ7" s="61">
        <v>94867</v>
      </c>
    </row>
    <row r="8" spans="1:182">
      <c r="B8" s="577" t="s">
        <v>6</v>
      </c>
      <c r="C8" s="61">
        <v>97413</v>
      </c>
      <c r="D8" s="61">
        <v>86541.2</v>
      </c>
      <c r="E8" s="61">
        <v>94345.8</v>
      </c>
      <c r="F8" s="61">
        <v>92964.99</v>
      </c>
      <c r="G8" s="61">
        <v>96168.4</v>
      </c>
      <c r="H8" s="61">
        <v>90625</v>
      </c>
      <c r="I8" s="61">
        <v>94419</v>
      </c>
      <c r="J8" s="61">
        <v>94361.8</v>
      </c>
      <c r="K8" s="61">
        <v>91396</v>
      </c>
      <c r="L8" s="61">
        <v>96409</v>
      </c>
      <c r="M8" s="61">
        <v>93724</v>
      </c>
      <c r="N8" s="61">
        <v>94956.39</v>
      </c>
      <c r="O8" s="61">
        <v>98716.39</v>
      </c>
      <c r="P8" s="61">
        <v>87723.199999999997</v>
      </c>
      <c r="Q8" s="61">
        <v>92901.79</v>
      </c>
      <c r="R8" s="61">
        <v>12741.6</v>
      </c>
      <c r="S8" s="61">
        <v>18493.8</v>
      </c>
      <c r="T8" s="61">
        <v>92302</v>
      </c>
      <c r="U8" s="61">
        <v>94346.41</v>
      </c>
      <c r="V8" s="61">
        <v>94091.8</v>
      </c>
      <c r="W8" s="61">
        <v>91628</v>
      </c>
      <c r="X8" s="61">
        <v>95889</v>
      </c>
      <c r="Y8" s="61">
        <v>93691</v>
      </c>
      <c r="Z8" s="61">
        <v>93215.79</v>
      </c>
      <c r="AA8" s="61">
        <v>96797</v>
      </c>
      <c r="AB8" s="61">
        <v>86839.2</v>
      </c>
      <c r="AC8" s="61">
        <v>93237.79</v>
      </c>
      <c r="AD8" s="61">
        <v>91566</v>
      </c>
      <c r="AE8" s="61">
        <v>95573</v>
      </c>
      <c r="AF8" s="61">
        <v>91595.99</v>
      </c>
      <c r="AG8" s="61">
        <v>94699.8</v>
      </c>
      <c r="AH8" s="61">
        <v>94036.39</v>
      </c>
      <c r="AI8" s="61">
        <v>91126</v>
      </c>
      <c r="AJ8" s="61">
        <v>95565.8</v>
      </c>
      <c r="AK8" s="61">
        <v>92550</v>
      </c>
      <c r="AL8" s="61">
        <v>93007</v>
      </c>
      <c r="AM8" s="61">
        <v>98056.39</v>
      </c>
      <c r="AN8" s="61">
        <v>91479.59</v>
      </c>
      <c r="AO8" s="61">
        <v>94782.41</v>
      </c>
      <c r="AP8" s="61">
        <v>93235</v>
      </c>
      <c r="AQ8" s="61">
        <v>96386.39</v>
      </c>
      <c r="AR8" s="61">
        <v>92560</v>
      </c>
      <c r="AS8" s="61">
        <v>95036.41</v>
      </c>
      <c r="AT8" s="61">
        <v>96283.79</v>
      </c>
      <c r="AU8" s="61">
        <v>91460</v>
      </c>
      <c r="AV8" s="61">
        <v>95931.79</v>
      </c>
      <c r="AW8" s="61">
        <v>94572</v>
      </c>
      <c r="AX8" s="61">
        <v>93939.8</v>
      </c>
      <c r="AY8" s="61">
        <v>96527</v>
      </c>
      <c r="AZ8" s="61">
        <v>88049.2</v>
      </c>
      <c r="BA8" s="61">
        <v>89715.8</v>
      </c>
      <c r="BB8" s="61">
        <v>78820.2</v>
      </c>
      <c r="BC8" s="61">
        <v>13592</v>
      </c>
      <c r="BD8" s="61">
        <v>84242</v>
      </c>
      <c r="BE8" s="61">
        <v>87531</v>
      </c>
      <c r="BF8" s="61">
        <v>89225.8</v>
      </c>
      <c r="BG8" s="61">
        <v>83224</v>
      </c>
      <c r="BH8" s="61">
        <v>87261</v>
      </c>
      <c r="BI8" s="61">
        <v>87752</v>
      </c>
      <c r="BJ8" s="61">
        <v>87255.8</v>
      </c>
      <c r="BK8" s="61">
        <v>97313</v>
      </c>
      <c r="BL8" s="61">
        <v>89323.199999999997</v>
      </c>
      <c r="BM8" s="61">
        <v>90471.8</v>
      </c>
      <c r="BN8" s="61">
        <v>85398</v>
      </c>
      <c r="BO8" s="61">
        <v>89745.8</v>
      </c>
      <c r="BP8" s="61">
        <v>86696</v>
      </c>
      <c r="BQ8" s="61">
        <v>91999.79</v>
      </c>
      <c r="BR8" s="61">
        <v>92035.8</v>
      </c>
      <c r="BS8" s="61">
        <v>88725</v>
      </c>
      <c r="BT8" s="61">
        <v>93248.39</v>
      </c>
      <c r="BU8" s="61">
        <v>93864</v>
      </c>
      <c r="BV8" s="61">
        <v>95275</v>
      </c>
      <c r="BW8" s="61">
        <v>101007</v>
      </c>
      <c r="BX8" s="61">
        <v>92357.2</v>
      </c>
      <c r="BY8" s="61">
        <v>101647</v>
      </c>
      <c r="BZ8" s="61">
        <v>94466.99</v>
      </c>
      <c r="CA8" s="61">
        <v>96103.8</v>
      </c>
      <c r="CB8" s="61">
        <v>91094</v>
      </c>
      <c r="CC8" s="61">
        <v>97801</v>
      </c>
      <c r="CD8" s="61">
        <v>97179.8</v>
      </c>
      <c r="CE8" s="61">
        <v>93400.99</v>
      </c>
      <c r="CF8" s="61">
        <v>99759.8</v>
      </c>
      <c r="CG8" s="61">
        <v>99080</v>
      </c>
      <c r="CH8" s="61">
        <v>100711.79</v>
      </c>
      <c r="CI8" s="61">
        <v>102951</v>
      </c>
      <c r="CJ8" s="61">
        <v>96500.6</v>
      </c>
      <c r="CK8" s="61">
        <v>103091</v>
      </c>
      <c r="CL8" s="61">
        <v>77950</v>
      </c>
      <c r="CM8" s="61">
        <v>36663</v>
      </c>
      <c r="CN8" s="61">
        <v>94372</v>
      </c>
      <c r="CO8" s="61">
        <v>98151</v>
      </c>
      <c r="CP8" s="61">
        <v>98391.79</v>
      </c>
      <c r="CQ8" s="61">
        <v>95034</v>
      </c>
      <c r="CR8" s="61">
        <v>100175.8</v>
      </c>
      <c r="CS8" s="61">
        <v>99166</v>
      </c>
      <c r="CT8" s="61">
        <v>100387.8</v>
      </c>
      <c r="CU8" s="61">
        <v>102485</v>
      </c>
      <c r="CV8" s="61">
        <v>92696.2</v>
      </c>
      <c r="CW8" s="61">
        <v>102893.79</v>
      </c>
      <c r="CX8" s="61">
        <v>97738</v>
      </c>
      <c r="CY8" s="61">
        <v>98795.79</v>
      </c>
      <c r="CZ8" s="61">
        <v>94844</v>
      </c>
      <c r="DA8" s="61">
        <v>97043.8</v>
      </c>
      <c r="DB8" s="61">
        <v>98799</v>
      </c>
      <c r="DC8" s="61">
        <v>94511</v>
      </c>
      <c r="DD8" s="61">
        <v>100127.8</v>
      </c>
      <c r="DE8" s="61">
        <v>99304.99</v>
      </c>
      <c r="DF8" s="61">
        <v>100121.8</v>
      </c>
      <c r="DG8" s="61">
        <v>102477</v>
      </c>
      <c r="DH8" s="61">
        <v>92671.2</v>
      </c>
      <c r="DI8" s="61">
        <v>102709.8</v>
      </c>
      <c r="DJ8" s="61">
        <v>97545</v>
      </c>
      <c r="DK8" s="61">
        <v>96921.79</v>
      </c>
      <c r="DL8" s="61">
        <v>93720</v>
      </c>
      <c r="DM8" s="61">
        <v>98553.8</v>
      </c>
      <c r="DN8" s="61">
        <v>98300.39</v>
      </c>
      <c r="DO8" s="61">
        <v>92412</v>
      </c>
      <c r="DP8" s="61">
        <v>99663.79</v>
      </c>
      <c r="DQ8" s="61">
        <v>99426</v>
      </c>
      <c r="DR8" s="61">
        <v>100091</v>
      </c>
      <c r="DS8" s="61">
        <v>102349</v>
      </c>
      <c r="DT8" s="61">
        <v>92533.2</v>
      </c>
      <c r="DU8" s="61">
        <v>102383</v>
      </c>
      <c r="DV8" s="61">
        <v>45623.6</v>
      </c>
      <c r="DW8" s="61">
        <v>0</v>
      </c>
      <c r="DX8" s="61">
        <v>87011.199999999997</v>
      </c>
      <c r="DY8" s="61">
        <v>97951.79</v>
      </c>
      <c r="DZ8" s="61">
        <v>98013.8</v>
      </c>
      <c r="EA8" s="61">
        <v>92896</v>
      </c>
      <c r="EB8" s="61">
        <v>98955.79</v>
      </c>
      <c r="EC8" s="61">
        <v>98667</v>
      </c>
      <c r="ED8" s="61">
        <v>99211.8</v>
      </c>
      <c r="EE8" s="61">
        <v>102259</v>
      </c>
      <c r="EF8" s="61">
        <v>95977.600000000006</v>
      </c>
      <c r="EG8" s="61">
        <v>102573.8</v>
      </c>
      <c r="EH8" s="61">
        <v>97686</v>
      </c>
      <c r="EI8" s="61">
        <v>96187.8</v>
      </c>
      <c r="EJ8" s="61">
        <v>93492</v>
      </c>
      <c r="EK8" s="61">
        <v>98031</v>
      </c>
      <c r="EL8" s="61">
        <v>98013.8</v>
      </c>
      <c r="EM8" s="61">
        <v>94342</v>
      </c>
      <c r="EN8" s="61">
        <v>99129</v>
      </c>
      <c r="EO8" s="61">
        <v>99037</v>
      </c>
      <c r="EP8" s="61">
        <v>100403.79</v>
      </c>
      <c r="EQ8" s="61">
        <v>101711.79</v>
      </c>
      <c r="ER8" s="61">
        <v>92243.199999999997</v>
      </c>
      <c r="ES8" s="61">
        <v>102081.79</v>
      </c>
      <c r="ET8" s="61">
        <v>94608</v>
      </c>
      <c r="EU8" s="61">
        <v>96895</v>
      </c>
      <c r="EV8" s="61">
        <v>92524</v>
      </c>
      <c r="EW8" s="61">
        <v>96757</v>
      </c>
      <c r="EX8" s="61">
        <v>98173.8</v>
      </c>
      <c r="EY8" s="61">
        <v>93408</v>
      </c>
      <c r="EZ8" s="61">
        <v>98561.8</v>
      </c>
      <c r="FA8" s="61">
        <v>97884</v>
      </c>
      <c r="FB8" s="61">
        <v>98069.79</v>
      </c>
      <c r="FC8" s="61">
        <v>99467.79</v>
      </c>
      <c r="FD8" s="61">
        <v>90401.2</v>
      </c>
      <c r="FE8" s="61">
        <v>100055</v>
      </c>
      <c r="FF8" s="61">
        <v>9211.2000000000007</v>
      </c>
      <c r="FG8" s="61">
        <v>91963</v>
      </c>
      <c r="FH8" s="61">
        <v>89874.99</v>
      </c>
      <c r="FI8" s="61">
        <v>96408.41</v>
      </c>
      <c r="FJ8" s="61">
        <v>96789</v>
      </c>
      <c r="FK8" s="61">
        <v>91092</v>
      </c>
      <c r="FL8" s="61">
        <v>97663.8</v>
      </c>
      <c r="FM8" s="61">
        <v>95696.99</v>
      </c>
      <c r="FN8" s="61">
        <v>96079</v>
      </c>
      <c r="FO8" s="61">
        <v>99235</v>
      </c>
      <c r="FP8" s="61">
        <v>89735.2</v>
      </c>
      <c r="FQ8" s="61">
        <v>99127.79</v>
      </c>
      <c r="FR8" s="61">
        <v>91906</v>
      </c>
      <c r="FS8" s="61">
        <v>93111</v>
      </c>
      <c r="FT8" s="61">
        <v>87798</v>
      </c>
      <c r="FU8" s="61">
        <v>96515.8</v>
      </c>
      <c r="FV8" s="61">
        <v>95205.79</v>
      </c>
      <c r="FW8" s="61">
        <v>90673</v>
      </c>
      <c r="FX8" s="61">
        <v>97433.8</v>
      </c>
      <c r="FY8" s="61">
        <v>94924</v>
      </c>
      <c r="FZ8" s="61">
        <v>96283</v>
      </c>
    </row>
    <row r="9" spans="1:182">
      <c r="B9" s="577" t="s">
        <v>7</v>
      </c>
      <c r="C9" s="61">
        <v>152349</v>
      </c>
      <c r="D9" s="61">
        <v>137282.59</v>
      </c>
      <c r="E9" s="61">
        <v>145503</v>
      </c>
      <c r="F9" s="61">
        <v>141452.98000000001</v>
      </c>
      <c r="G9" s="61">
        <v>148331</v>
      </c>
      <c r="H9" s="61">
        <v>141209</v>
      </c>
      <c r="I9" s="61">
        <v>148302</v>
      </c>
      <c r="J9" s="61">
        <v>148620</v>
      </c>
      <c r="K9" s="61">
        <v>140181.98000000001</v>
      </c>
      <c r="L9" s="61">
        <v>148383</v>
      </c>
      <c r="M9" s="61">
        <v>142651</v>
      </c>
      <c r="N9" s="61">
        <v>149343</v>
      </c>
      <c r="O9" s="61">
        <v>152366</v>
      </c>
      <c r="P9" s="61">
        <v>136967.59</v>
      </c>
      <c r="Q9" s="61">
        <v>65842.8</v>
      </c>
      <c r="R9" s="61">
        <v>108166</v>
      </c>
      <c r="S9" s="61">
        <v>147476</v>
      </c>
      <c r="T9" s="61">
        <v>142028.98000000001</v>
      </c>
      <c r="U9" s="61">
        <v>148350</v>
      </c>
      <c r="V9" s="61">
        <v>148762</v>
      </c>
      <c r="W9" s="61">
        <v>139139.98000000001</v>
      </c>
      <c r="X9" s="61">
        <v>145301</v>
      </c>
      <c r="Y9" s="61">
        <v>140728</v>
      </c>
      <c r="Z9" s="61">
        <v>145641</v>
      </c>
      <c r="AA9" s="61">
        <v>146457</v>
      </c>
      <c r="AB9" s="61">
        <v>133767.59</v>
      </c>
      <c r="AC9" s="61">
        <v>142149</v>
      </c>
      <c r="AD9" s="61">
        <v>137749</v>
      </c>
      <c r="AE9" s="61">
        <v>142946</v>
      </c>
      <c r="AF9" s="61">
        <v>139394.98000000001</v>
      </c>
      <c r="AG9" s="61">
        <v>146889</v>
      </c>
      <c r="AH9" s="61">
        <v>146844</v>
      </c>
      <c r="AI9" s="61">
        <v>136644</v>
      </c>
      <c r="AJ9" s="61">
        <v>142809</v>
      </c>
      <c r="AK9" s="61">
        <v>137726.98000000001</v>
      </c>
      <c r="AL9" s="61">
        <v>140631</v>
      </c>
      <c r="AM9" s="61">
        <v>147426</v>
      </c>
      <c r="AN9" s="61">
        <v>139210.28</v>
      </c>
      <c r="AO9" s="61">
        <v>18900</v>
      </c>
      <c r="AP9" s="61">
        <v>13697.1</v>
      </c>
      <c r="AQ9" s="61">
        <v>145296</v>
      </c>
      <c r="AR9" s="61">
        <v>142077</v>
      </c>
      <c r="AS9" s="61">
        <v>147240</v>
      </c>
      <c r="AT9" s="61">
        <v>149381</v>
      </c>
      <c r="AU9" s="61">
        <v>138552</v>
      </c>
      <c r="AV9" s="61">
        <v>144167</v>
      </c>
      <c r="AW9" s="61">
        <v>139056</v>
      </c>
      <c r="AX9" s="61">
        <v>142078</v>
      </c>
      <c r="AY9" s="61">
        <v>148320</v>
      </c>
      <c r="AZ9" s="61">
        <v>135334.59</v>
      </c>
      <c r="BA9" s="61">
        <v>144330</v>
      </c>
      <c r="BB9" s="61">
        <v>136532</v>
      </c>
      <c r="BC9" s="61">
        <v>145258</v>
      </c>
      <c r="BD9" s="61">
        <v>141267</v>
      </c>
      <c r="BE9" s="61">
        <v>147141</v>
      </c>
      <c r="BF9" s="61">
        <v>148833</v>
      </c>
      <c r="BG9" s="61">
        <v>137730</v>
      </c>
      <c r="BH9" s="61">
        <v>143712</v>
      </c>
      <c r="BI9" s="61">
        <v>138819</v>
      </c>
      <c r="BJ9" s="61">
        <v>142829</v>
      </c>
      <c r="BK9" s="61">
        <v>148719</v>
      </c>
      <c r="BL9" s="61">
        <v>136045.59</v>
      </c>
      <c r="BM9" s="61">
        <v>74702.2</v>
      </c>
      <c r="BN9" s="61">
        <v>111603.79</v>
      </c>
      <c r="BO9" s="61">
        <v>147356</v>
      </c>
      <c r="BP9" s="61">
        <v>143076</v>
      </c>
      <c r="BQ9" s="61">
        <v>150645</v>
      </c>
      <c r="BR9" s="61">
        <v>151989</v>
      </c>
      <c r="BS9" s="61">
        <v>141471</v>
      </c>
      <c r="BT9" s="61">
        <v>149829</v>
      </c>
      <c r="BU9" s="61">
        <v>147162</v>
      </c>
      <c r="BV9" s="61">
        <v>151893</v>
      </c>
      <c r="BW9" s="61">
        <v>157733</v>
      </c>
      <c r="BX9" s="61">
        <v>143921.59</v>
      </c>
      <c r="BY9" s="61">
        <v>154341</v>
      </c>
      <c r="BZ9" s="61">
        <v>148841.98000000001</v>
      </c>
      <c r="CA9" s="61">
        <v>153897</v>
      </c>
      <c r="CB9" s="61">
        <v>147117</v>
      </c>
      <c r="CC9" s="61">
        <v>157731</v>
      </c>
      <c r="CD9" s="61">
        <v>158439</v>
      </c>
      <c r="CE9" s="61">
        <v>150695.98000000001</v>
      </c>
      <c r="CF9" s="61">
        <v>156801</v>
      </c>
      <c r="CG9" s="61">
        <v>156195</v>
      </c>
      <c r="CH9" s="61">
        <v>161817</v>
      </c>
      <c r="CI9" s="61">
        <v>163845</v>
      </c>
      <c r="CJ9" s="61">
        <v>153251.29999999999</v>
      </c>
      <c r="CK9" s="61">
        <v>142409</v>
      </c>
      <c r="CL9" s="61">
        <v>66189</v>
      </c>
      <c r="CM9" s="61">
        <v>156128</v>
      </c>
      <c r="CN9" s="61">
        <v>153215.98000000001</v>
      </c>
      <c r="CO9" s="61">
        <v>159256</v>
      </c>
      <c r="CP9" s="61">
        <v>160170</v>
      </c>
      <c r="CQ9" s="61">
        <v>152205</v>
      </c>
      <c r="CR9" s="61">
        <v>158640</v>
      </c>
      <c r="CS9" s="61">
        <v>156125.98000000001</v>
      </c>
      <c r="CT9" s="61">
        <v>162738</v>
      </c>
      <c r="CU9" s="61">
        <v>162877</v>
      </c>
      <c r="CV9" s="61">
        <v>147731.59</v>
      </c>
      <c r="CW9" s="61">
        <v>162831</v>
      </c>
      <c r="CX9" s="61">
        <v>152397</v>
      </c>
      <c r="CY9" s="61">
        <v>156411</v>
      </c>
      <c r="CZ9" s="61">
        <v>153402</v>
      </c>
      <c r="DA9" s="61">
        <v>159720</v>
      </c>
      <c r="DB9" s="61">
        <v>160959</v>
      </c>
      <c r="DC9" s="61">
        <v>150772</v>
      </c>
      <c r="DD9" s="61">
        <v>158826</v>
      </c>
      <c r="DE9" s="61">
        <v>156656.98000000001</v>
      </c>
      <c r="DF9" s="61">
        <v>160926</v>
      </c>
      <c r="DG9" s="61">
        <v>162393</v>
      </c>
      <c r="DH9" s="61">
        <v>147143.59</v>
      </c>
      <c r="DI9" s="61">
        <v>161860</v>
      </c>
      <c r="DJ9" s="61">
        <v>45388</v>
      </c>
      <c r="DK9" s="61">
        <v>155097</v>
      </c>
      <c r="DL9" s="61">
        <v>152577</v>
      </c>
      <c r="DM9" s="61">
        <v>159570</v>
      </c>
      <c r="DN9" s="61">
        <v>160850</v>
      </c>
      <c r="DO9" s="61">
        <v>150450</v>
      </c>
      <c r="DP9" s="61">
        <v>159762</v>
      </c>
      <c r="DQ9" s="61">
        <v>156471</v>
      </c>
      <c r="DR9" s="61">
        <v>160491</v>
      </c>
      <c r="DS9" s="61">
        <v>162468</v>
      </c>
      <c r="DT9" s="61">
        <v>146609.59</v>
      </c>
      <c r="DU9" s="61">
        <v>160581</v>
      </c>
      <c r="DV9" s="61">
        <v>152109</v>
      </c>
      <c r="DW9" s="61">
        <v>154685</v>
      </c>
      <c r="DX9" s="61">
        <v>151134</v>
      </c>
      <c r="DY9" s="61">
        <v>159639</v>
      </c>
      <c r="DZ9" s="61">
        <v>158925</v>
      </c>
      <c r="EA9" s="61">
        <v>150579</v>
      </c>
      <c r="EB9" s="61">
        <v>156378</v>
      </c>
      <c r="EC9" s="61">
        <v>155220</v>
      </c>
      <c r="ED9" s="61">
        <v>159658</v>
      </c>
      <c r="EE9" s="61">
        <v>162159</v>
      </c>
      <c r="EF9" s="61">
        <v>151730.29999999999</v>
      </c>
      <c r="EG9" s="61">
        <v>5326</v>
      </c>
      <c r="EH9" s="61">
        <v>30084.2</v>
      </c>
      <c r="EI9" s="61">
        <v>154992</v>
      </c>
      <c r="EJ9" s="61">
        <v>151119</v>
      </c>
      <c r="EK9" s="61">
        <v>159981</v>
      </c>
      <c r="EL9" s="61">
        <v>160090</v>
      </c>
      <c r="EM9" s="61">
        <v>151268.98000000001</v>
      </c>
      <c r="EN9" s="61">
        <v>156907</v>
      </c>
      <c r="EO9" s="61">
        <v>154704</v>
      </c>
      <c r="EP9" s="61">
        <v>160611</v>
      </c>
      <c r="EQ9" s="61">
        <v>161508</v>
      </c>
      <c r="ER9" s="61">
        <v>145677.59</v>
      </c>
      <c r="ES9" s="61">
        <v>158928</v>
      </c>
      <c r="ET9" s="61">
        <v>149029</v>
      </c>
      <c r="EU9" s="61">
        <v>154092</v>
      </c>
      <c r="EV9" s="61">
        <v>150275.98000000001</v>
      </c>
      <c r="EW9" s="61">
        <v>158445</v>
      </c>
      <c r="EX9" s="61">
        <v>159433</v>
      </c>
      <c r="EY9" s="61">
        <v>148787.98000000001</v>
      </c>
      <c r="EZ9" s="61">
        <v>155296</v>
      </c>
      <c r="FA9" s="61">
        <v>154276</v>
      </c>
      <c r="FB9" s="61">
        <v>159378</v>
      </c>
      <c r="FC9" s="61">
        <v>158169</v>
      </c>
      <c r="FD9" s="61">
        <v>142604.59</v>
      </c>
      <c r="FE9" s="61">
        <v>65457</v>
      </c>
      <c r="FF9" s="61">
        <v>132600</v>
      </c>
      <c r="FG9" s="61">
        <v>151886</v>
      </c>
      <c r="FH9" s="61">
        <v>148319.98000000001</v>
      </c>
      <c r="FI9" s="61">
        <v>157017</v>
      </c>
      <c r="FJ9" s="61">
        <v>157848</v>
      </c>
      <c r="FK9" s="61">
        <v>147600</v>
      </c>
      <c r="FL9" s="61">
        <v>153653</v>
      </c>
      <c r="FM9" s="61">
        <v>151635.98000000001</v>
      </c>
      <c r="FN9" s="61">
        <v>157823</v>
      </c>
      <c r="FO9" s="61">
        <v>156495</v>
      </c>
      <c r="FP9" s="61">
        <v>142238.59</v>
      </c>
      <c r="FQ9" s="61">
        <v>153826</v>
      </c>
      <c r="FR9" s="61">
        <v>147690</v>
      </c>
      <c r="FS9" s="61">
        <v>150712</v>
      </c>
      <c r="FT9" s="61">
        <v>147896</v>
      </c>
      <c r="FU9" s="61">
        <v>156621</v>
      </c>
      <c r="FV9" s="61">
        <v>154836</v>
      </c>
      <c r="FW9" s="61">
        <v>146419</v>
      </c>
      <c r="FX9" s="61">
        <v>151153</v>
      </c>
      <c r="FY9" s="61">
        <v>149882.98000000001</v>
      </c>
      <c r="FZ9" s="61">
        <v>158062</v>
      </c>
    </row>
    <row r="10" spans="1:182">
      <c r="B10" s="577" t="s">
        <v>8</v>
      </c>
      <c r="C10" s="61">
        <v>146545</v>
      </c>
      <c r="D10" s="61">
        <v>132439</v>
      </c>
      <c r="E10" s="61">
        <v>140965</v>
      </c>
      <c r="F10" s="61">
        <v>136953.98000000001</v>
      </c>
      <c r="G10" s="61">
        <v>142960</v>
      </c>
      <c r="H10" s="61">
        <v>136528</v>
      </c>
      <c r="I10" s="61">
        <v>144138</v>
      </c>
      <c r="J10" s="61">
        <v>144061</v>
      </c>
      <c r="K10" s="61">
        <v>136051.98000000001</v>
      </c>
      <c r="L10" s="61">
        <v>143913</v>
      </c>
      <c r="M10" s="61">
        <v>139076</v>
      </c>
      <c r="N10" s="61">
        <v>144145</v>
      </c>
      <c r="O10" s="61">
        <v>146986</v>
      </c>
      <c r="P10" s="61">
        <v>132454</v>
      </c>
      <c r="Q10" s="61">
        <v>140593</v>
      </c>
      <c r="R10" s="61">
        <v>136699</v>
      </c>
      <c r="S10" s="61">
        <v>143117</v>
      </c>
      <c r="T10" s="61">
        <v>138163.98000000001</v>
      </c>
      <c r="U10" s="61">
        <v>143699</v>
      </c>
      <c r="V10" s="61">
        <v>144414</v>
      </c>
      <c r="W10" s="61">
        <v>135223.98000000001</v>
      </c>
      <c r="X10" s="61">
        <v>141469</v>
      </c>
      <c r="Y10" s="61">
        <v>135774</v>
      </c>
      <c r="Z10" s="61">
        <v>141394</v>
      </c>
      <c r="AA10" s="61">
        <v>142022</v>
      </c>
      <c r="AB10" s="61">
        <v>129448</v>
      </c>
      <c r="AC10" s="61">
        <v>138688</v>
      </c>
      <c r="AD10" s="61">
        <v>45030</v>
      </c>
      <c r="AE10" s="61">
        <v>134851</v>
      </c>
      <c r="AF10" s="61">
        <v>135260.98000000001</v>
      </c>
      <c r="AG10" s="61">
        <v>143102</v>
      </c>
      <c r="AH10" s="61">
        <v>142048</v>
      </c>
      <c r="AI10" s="61">
        <v>133292</v>
      </c>
      <c r="AJ10" s="61">
        <v>138967</v>
      </c>
      <c r="AK10" s="61">
        <v>134595.98000000001</v>
      </c>
      <c r="AL10" s="61">
        <v>137765</v>
      </c>
      <c r="AM10" s="61">
        <v>142171</v>
      </c>
      <c r="AN10" s="61">
        <v>134768.48000000001</v>
      </c>
      <c r="AO10" s="61">
        <v>139729</v>
      </c>
      <c r="AP10" s="61">
        <v>133913</v>
      </c>
      <c r="AQ10" s="61">
        <v>140745</v>
      </c>
      <c r="AR10" s="61">
        <v>137716</v>
      </c>
      <c r="AS10" s="61">
        <v>143420</v>
      </c>
      <c r="AT10" s="61">
        <v>144045</v>
      </c>
      <c r="AU10" s="61">
        <v>135116</v>
      </c>
      <c r="AV10" s="61">
        <v>139542</v>
      </c>
      <c r="AW10" s="61">
        <v>134958</v>
      </c>
      <c r="AX10" s="61">
        <v>138444</v>
      </c>
      <c r="AY10" s="61">
        <v>142733</v>
      </c>
      <c r="AZ10" s="61">
        <v>130197</v>
      </c>
      <c r="BA10" s="61">
        <v>76693</v>
      </c>
      <c r="BB10" s="61">
        <v>101751</v>
      </c>
      <c r="BC10" s="61">
        <v>140597</v>
      </c>
      <c r="BD10" s="61">
        <v>137184</v>
      </c>
      <c r="BE10" s="61">
        <v>142508</v>
      </c>
      <c r="BF10" s="61">
        <v>144010</v>
      </c>
      <c r="BG10" s="61">
        <v>133438</v>
      </c>
      <c r="BH10" s="61">
        <v>139134</v>
      </c>
      <c r="BI10" s="61">
        <v>134053</v>
      </c>
      <c r="BJ10" s="61">
        <v>138047</v>
      </c>
      <c r="BK10" s="61">
        <v>143896.48000000001</v>
      </c>
      <c r="BL10" s="61">
        <v>131451</v>
      </c>
      <c r="BM10" s="61">
        <v>140321</v>
      </c>
      <c r="BN10" s="61">
        <v>135343.98000000001</v>
      </c>
      <c r="BO10" s="61">
        <v>143081</v>
      </c>
      <c r="BP10" s="61">
        <v>138714</v>
      </c>
      <c r="BQ10" s="61">
        <v>146383</v>
      </c>
      <c r="BR10" s="61">
        <v>147821</v>
      </c>
      <c r="BS10" s="61">
        <v>137403</v>
      </c>
      <c r="BT10" s="61">
        <v>144959</v>
      </c>
      <c r="BU10" s="61">
        <v>141526</v>
      </c>
      <c r="BV10" s="61">
        <v>146279</v>
      </c>
      <c r="BW10" s="61">
        <v>151402</v>
      </c>
      <c r="BX10" s="61">
        <v>108711</v>
      </c>
      <c r="BY10" s="61">
        <v>0</v>
      </c>
      <c r="BZ10" s="61">
        <v>61975</v>
      </c>
      <c r="CA10" s="61">
        <v>147979</v>
      </c>
      <c r="CB10" s="61">
        <v>143038</v>
      </c>
      <c r="CC10" s="61">
        <v>152476</v>
      </c>
      <c r="CD10" s="61">
        <v>152617</v>
      </c>
      <c r="CE10" s="61">
        <v>144930.98000000001</v>
      </c>
      <c r="CF10" s="61">
        <v>151065</v>
      </c>
      <c r="CG10" s="61">
        <v>150639</v>
      </c>
      <c r="CH10" s="61">
        <v>156709</v>
      </c>
      <c r="CI10" s="61">
        <v>158296</v>
      </c>
      <c r="CJ10" s="61">
        <v>147601.5</v>
      </c>
      <c r="CK10" s="61">
        <v>156915</v>
      </c>
      <c r="CL10" s="61">
        <v>148828</v>
      </c>
      <c r="CM10" s="61">
        <v>151532</v>
      </c>
      <c r="CN10" s="61">
        <v>147939.98000000001</v>
      </c>
      <c r="CO10" s="61">
        <v>154280</v>
      </c>
      <c r="CP10" s="61">
        <v>154934</v>
      </c>
      <c r="CQ10" s="61">
        <v>147257</v>
      </c>
      <c r="CR10" s="61">
        <v>153348</v>
      </c>
      <c r="CS10" s="61">
        <v>151018.98000000001</v>
      </c>
      <c r="CT10" s="61">
        <v>157421</v>
      </c>
      <c r="CU10" s="61">
        <v>157403</v>
      </c>
      <c r="CV10" s="61">
        <v>97029.5</v>
      </c>
      <c r="CW10" s="61">
        <v>96218.49</v>
      </c>
      <c r="CX10" s="61">
        <v>147004</v>
      </c>
      <c r="CY10" s="61">
        <v>151367</v>
      </c>
      <c r="CZ10" s="61">
        <v>148164</v>
      </c>
      <c r="DA10" s="61">
        <v>154139</v>
      </c>
      <c r="DB10" s="61">
        <v>155646</v>
      </c>
      <c r="DC10" s="61">
        <v>146265</v>
      </c>
      <c r="DD10" s="61">
        <v>153208</v>
      </c>
      <c r="DE10" s="61">
        <v>151304.98000000001</v>
      </c>
      <c r="DF10" s="61">
        <v>155858</v>
      </c>
      <c r="DG10" s="61">
        <v>156687</v>
      </c>
      <c r="DH10" s="61">
        <v>141777</v>
      </c>
      <c r="DI10" s="61">
        <v>155656</v>
      </c>
      <c r="DJ10" s="61">
        <v>147310</v>
      </c>
      <c r="DK10" s="61">
        <v>150899</v>
      </c>
      <c r="DL10" s="61">
        <v>147675</v>
      </c>
      <c r="DM10" s="61">
        <v>154283</v>
      </c>
      <c r="DN10" s="61">
        <v>155352</v>
      </c>
      <c r="DO10" s="61">
        <v>145686</v>
      </c>
      <c r="DP10" s="61">
        <v>153279</v>
      </c>
      <c r="DQ10" s="61">
        <v>150955</v>
      </c>
      <c r="DR10" s="61">
        <v>155075</v>
      </c>
      <c r="DS10" s="61">
        <v>156392</v>
      </c>
      <c r="DT10" s="61">
        <v>141265</v>
      </c>
      <c r="DU10" s="61">
        <v>119152</v>
      </c>
      <c r="DV10" s="61">
        <v>78253</v>
      </c>
      <c r="DW10" s="61">
        <v>149500</v>
      </c>
      <c r="DX10" s="61">
        <v>146258</v>
      </c>
      <c r="DY10" s="61">
        <v>154213</v>
      </c>
      <c r="DZ10" s="61">
        <v>153483</v>
      </c>
      <c r="EA10" s="61">
        <v>144705</v>
      </c>
      <c r="EB10" s="61">
        <v>150608</v>
      </c>
      <c r="EC10" s="61">
        <v>149261</v>
      </c>
      <c r="ED10" s="61">
        <v>154516</v>
      </c>
      <c r="EE10" s="61">
        <v>156429</v>
      </c>
      <c r="EF10" s="61">
        <v>146237.5</v>
      </c>
      <c r="EG10" s="61">
        <v>153832</v>
      </c>
      <c r="EH10" s="61">
        <v>146829.98000000001</v>
      </c>
      <c r="EI10" s="61">
        <v>149670</v>
      </c>
      <c r="EJ10" s="61">
        <v>146224</v>
      </c>
      <c r="EK10" s="61">
        <v>154848</v>
      </c>
      <c r="EL10" s="61">
        <v>154303</v>
      </c>
      <c r="EM10" s="61">
        <v>146097.98000000001</v>
      </c>
      <c r="EN10" s="61">
        <v>151741</v>
      </c>
      <c r="EO10" s="61">
        <v>149200</v>
      </c>
      <c r="EP10" s="61">
        <v>155364</v>
      </c>
      <c r="EQ10" s="61">
        <v>155192</v>
      </c>
      <c r="ER10" s="61">
        <v>140848</v>
      </c>
      <c r="ES10" s="61">
        <v>104029.49</v>
      </c>
      <c r="ET10" s="61">
        <v>90916.5</v>
      </c>
      <c r="EU10" s="61">
        <v>149055</v>
      </c>
      <c r="EV10" s="61">
        <v>144647.98000000001</v>
      </c>
      <c r="EW10" s="61">
        <v>152972</v>
      </c>
      <c r="EX10" s="61">
        <v>153282</v>
      </c>
      <c r="EY10" s="61">
        <v>143702.98000000001</v>
      </c>
      <c r="EZ10" s="61">
        <v>150170</v>
      </c>
      <c r="FA10" s="61">
        <v>148144</v>
      </c>
      <c r="FB10" s="61">
        <v>153944</v>
      </c>
      <c r="FC10" s="61">
        <v>152348</v>
      </c>
      <c r="FD10" s="61">
        <v>137627</v>
      </c>
      <c r="FE10" s="61">
        <v>149446</v>
      </c>
      <c r="FF10" s="61">
        <v>142762</v>
      </c>
      <c r="FG10" s="61">
        <v>146879</v>
      </c>
      <c r="FH10" s="61">
        <v>143285.98000000001</v>
      </c>
      <c r="FI10" s="61">
        <v>151840</v>
      </c>
      <c r="FJ10" s="61">
        <v>152212</v>
      </c>
      <c r="FK10" s="61">
        <v>143044</v>
      </c>
      <c r="FL10" s="61">
        <v>148748</v>
      </c>
      <c r="FM10" s="61">
        <v>146131.98000000001</v>
      </c>
      <c r="FN10" s="61">
        <v>152102</v>
      </c>
      <c r="FO10" s="61">
        <v>150697</v>
      </c>
      <c r="FP10" s="61">
        <v>137004</v>
      </c>
      <c r="FQ10" s="61">
        <v>148579</v>
      </c>
      <c r="FR10" s="61">
        <v>142650</v>
      </c>
      <c r="FS10" s="61">
        <v>146040</v>
      </c>
      <c r="FT10" s="61">
        <v>141848</v>
      </c>
      <c r="FU10" s="61">
        <v>151674</v>
      </c>
      <c r="FV10" s="61">
        <v>149637</v>
      </c>
      <c r="FW10" s="61">
        <v>113109</v>
      </c>
      <c r="FX10" s="61">
        <v>0</v>
      </c>
      <c r="FY10" s="61">
        <v>62086</v>
      </c>
      <c r="FZ10" s="61">
        <v>151954</v>
      </c>
    </row>
    <row r="11" spans="1:182">
      <c r="B11" s="577" t="s">
        <v>9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  <c r="H11" s="61">
        <v>0</v>
      </c>
      <c r="I11" s="61">
        <v>7714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  <c r="O11" s="61">
        <v>0</v>
      </c>
      <c r="P11" s="61">
        <v>0</v>
      </c>
      <c r="Q11" s="61">
        <v>0</v>
      </c>
      <c r="R11" s="61">
        <v>0</v>
      </c>
      <c r="S11" s="61">
        <v>0</v>
      </c>
      <c r="T11" s="61">
        <v>0</v>
      </c>
      <c r="U11" s="61">
        <v>0</v>
      </c>
      <c r="V11" s="61">
        <v>0</v>
      </c>
      <c r="W11" s="61">
        <v>0</v>
      </c>
      <c r="X11" s="61">
        <v>0</v>
      </c>
      <c r="Y11" s="61">
        <v>0</v>
      </c>
      <c r="Z11" s="61">
        <v>0</v>
      </c>
      <c r="AA11" s="61">
        <v>0</v>
      </c>
      <c r="AB11" s="61">
        <v>0</v>
      </c>
      <c r="AC11" s="61">
        <v>0</v>
      </c>
      <c r="AD11" s="61">
        <v>0</v>
      </c>
      <c r="AE11" s="61">
        <v>0</v>
      </c>
      <c r="AF11" s="61">
        <v>0</v>
      </c>
      <c r="AG11" s="61">
        <v>0</v>
      </c>
      <c r="AH11" s="61">
        <v>0</v>
      </c>
      <c r="AI11" s="61">
        <v>0</v>
      </c>
      <c r="AJ11" s="61">
        <v>0</v>
      </c>
      <c r="AK11" s="61">
        <v>0</v>
      </c>
      <c r="AL11" s="61">
        <v>0</v>
      </c>
      <c r="AM11" s="61">
        <v>0</v>
      </c>
      <c r="AN11" s="61">
        <v>0</v>
      </c>
      <c r="AO11" s="61">
        <v>0</v>
      </c>
      <c r="AP11" s="61">
        <v>0</v>
      </c>
      <c r="AQ11" s="61">
        <v>0</v>
      </c>
      <c r="AR11" s="61">
        <v>0</v>
      </c>
      <c r="AS11" s="61">
        <v>0</v>
      </c>
      <c r="AT11" s="61">
        <v>0</v>
      </c>
      <c r="AU11" s="61">
        <v>0</v>
      </c>
      <c r="AV11" s="61">
        <v>0</v>
      </c>
      <c r="AW11" s="61">
        <v>0</v>
      </c>
      <c r="AX11" s="61">
        <v>0</v>
      </c>
      <c r="AY11" s="61">
        <v>0</v>
      </c>
      <c r="AZ11" s="61">
        <v>0</v>
      </c>
      <c r="BA11" s="61">
        <v>0</v>
      </c>
      <c r="BB11" s="61">
        <v>0</v>
      </c>
      <c r="BC11" s="61">
        <v>0</v>
      </c>
      <c r="BD11" s="61">
        <v>0</v>
      </c>
      <c r="BE11" s="61">
        <v>0</v>
      </c>
      <c r="BF11" s="61">
        <v>0</v>
      </c>
      <c r="BG11" s="61">
        <v>0</v>
      </c>
      <c r="BH11" s="61">
        <v>0</v>
      </c>
      <c r="BI11" s="61">
        <v>0</v>
      </c>
      <c r="BJ11" s="61">
        <v>0</v>
      </c>
      <c r="BK11" s="61">
        <v>0</v>
      </c>
      <c r="BL11" s="61">
        <v>0</v>
      </c>
      <c r="BM11" s="61">
        <v>0</v>
      </c>
      <c r="BN11" s="61">
        <v>0</v>
      </c>
      <c r="BO11" s="61">
        <v>0</v>
      </c>
      <c r="BP11" s="61">
        <v>0</v>
      </c>
      <c r="BQ11" s="61">
        <v>0</v>
      </c>
      <c r="BR11" s="61">
        <v>0</v>
      </c>
      <c r="BS11" s="61">
        <v>0</v>
      </c>
      <c r="BT11" s="61">
        <v>0</v>
      </c>
      <c r="BU11" s="61">
        <v>0</v>
      </c>
      <c r="BV11" s="61">
        <v>0</v>
      </c>
      <c r="BW11" s="61">
        <v>0</v>
      </c>
      <c r="BX11" s="61">
        <v>0</v>
      </c>
      <c r="BY11" s="61">
        <v>0</v>
      </c>
      <c r="BZ11" s="61">
        <v>0</v>
      </c>
      <c r="CA11" s="61">
        <v>0</v>
      </c>
      <c r="CB11" s="61">
        <v>0</v>
      </c>
      <c r="CC11" s="61">
        <v>10440</v>
      </c>
      <c r="CD11" s="61">
        <v>9628</v>
      </c>
      <c r="CE11" s="61">
        <v>0</v>
      </c>
      <c r="CF11" s="61">
        <v>0</v>
      </c>
      <c r="CG11" s="61">
        <v>0</v>
      </c>
      <c r="CH11" s="61">
        <v>0</v>
      </c>
      <c r="CI11" s="61">
        <v>2730</v>
      </c>
      <c r="CJ11" s="61">
        <v>3145</v>
      </c>
      <c r="CK11" s="61">
        <v>0</v>
      </c>
      <c r="CL11" s="61">
        <v>0</v>
      </c>
      <c r="CM11" s="61">
        <v>0</v>
      </c>
      <c r="CN11" s="61">
        <v>10200</v>
      </c>
      <c r="CO11" s="61">
        <v>19488</v>
      </c>
      <c r="CP11" s="61">
        <v>16356</v>
      </c>
      <c r="CQ11" s="61">
        <v>10872</v>
      </c>
      <c r="CR11" s="61">
        <v>2090</v>
      </c>
      <c r="CS11" s="61">
        <v>3150</v>
      </c>
      <c r="CT11" s="61">
        <v>8635</v>
      </c>
      <c r="CU11" s="61">
        <v>12695</v>
      </c>
      <c r="CV11" s="61">
        <v>12760</v>
      </c>
      <c r="CW11" s="61">
        <v>10562</v>
      </c>
      <c r="CX11" s="61">
        <v>12175</v>
      </c>
      <c r="CY11" s="61">
        <v>10340</v>
      </c>
      <c r="CZ11" s="61">
        <v>13910</v>
      </c>
      <c r="DA11" s="61">
        <v>14906</v>
      </c>
      <c r="DB11" s="61">
        <v>13804</v>
      </c>
      <c r="DC11" s="61">
        <v>12114</v>
      </c>
      <c r="DD11" s="61">
        <v>6610</v>
      </c>
      <c r="DE11" s="61">
        <v>3440</v>
      </c>
      <c r="DF11" s="61">
        <v>7152</v>
      </c>
      <c r="DG11" s="61">
        <v>11760</v>
      </c>
      <c r="DH11" s="61">
        <v>10910</v>
      </c>
      <c r="DI11" s="61">
        <v>8495</v>
      </c>
      <c r="DJ11" s="61">
        <v>7700</v>
      </c>
      <c r="DK11" s="61">
        <v>9930</v>
      </c>
      <c r="DL11" s="61">
        <v>14150</v>
      </c>
      <c r="DM11" s="61">
        <v>14094</v>
      </c>
      <c r="DN11" s="61">
        <v>14368</v>
      </c>
      <c r="DO11" s="61">
        <v>10704</v>
      </c>
      <c r="DP11" s="61">
        <v>6280</v>
      </c>
      <c r="DQ11" s="61">
        <v>3790</v>
      </c>
      <c r="DR11" s="61">
        <v>6415</v>
      </c>
      <c r="DS11" s="61">
        <v>10925</v>
      </c>
      <c r="DT11" s="61">
        <v>9495</v>
      </c>
      <c r="DU11" s="61">
        <v>9317</v>
      </c>
      <c r="DV11" s="61">
        <v>6710</v>
      </c>
      <c r="DW11" s="61">
        <v>9230</v>
      </c>
      <c r="DX11" s="61">
        <v>12450</v>
      </c>
      <c r="DY11" s="61">
        <v>12006</v>
      </c>
      <c r="DZ11" s="61">
        <v>14326</v>
      </c>
      <c r="EA11" s="61">
        <v>9898</v>
      </c>
      <c r="EB11" s="61">
        <v>4910</v>
      </c>
      <c r="EC11" s="61">
        <v>3600</v>
      </c>
      <c r="ED11" s="61">
        <v>3875</v>
      </c>
      <c r="EE11" s="61">
        <v>9835</v>
      </c>
      <c r="EF11" s="61">
        <v>10065</v>
      </c>
      <c r="EG11" s="61">
        <v>7810</v>
      </c>
      <c r="EH11" s="61">
        <v>3190</v>
      </c>
      <c r="EI11" s="61">
        <v>5440</v>
      </c>
      <c r="EJ11" s="61">
        <v>10480</v>
      </c>
      <c r="EK11" s="61">
        <v>14194</v>
      </c>
      <c r="EL11" s="61">
        <v>14036</v>
      </c>
      <c r="EM11" s="61">
        <v>10168</v>
      </c>
      <c r="EN11" s="61">
        <v>1980</v>
      </c>
      <c r="EO11" s="61">
        <v>1840</v>
      </c>
      <c r="EP11" s="61">
        <v>4700</v>
      </c>
      <c r="EQ11" s="61">
        <v>9685</v>
      </c>
      <c r="ER11" s="61">
        <v>8600</v>
      </c>
      <c r="ES11" s="61">
        <v>8375</v>
      </c>
      <c r="ET11" s="61">
        <v>3300</v>
      </c>
      <c r="EU11" s="61">
        <v>5490</v>
      </c>
      <c r="EV11" s="61">
        <v>10700</v>
      </c>
      <c r="EW11" s="61">
        <v>13688</v>
      </c>
      <c r="EX11" s="61">
        <v>12354</v>
      </c>
      <c r="EY11" s="61">
        <v>8958</v>
      </c>
      <c r="EZ11" s="61">
        <v>1760</v>
      </c>
      <c r="FA11" s="61">
        <v>1840</v>
      </c>
      <c r="FB11" s="61">
        <v>4765</v>
      </c>
      <c r="FC11" s="61">
        <v>9370</v>
      </c>
      <c r="FD11" s="61">
        <v>8915</v>
      </c>
      <c r="FE11" s="61">
        <v>7920</v>
      </c>
      <c r="FF11" s="61">
        <v>2640</v>
      </c>
      <c r="FG11" s="61">
        <v>4880</v>
      </c>
      <c r="FH11" s="61">
        <v>11240</v>
      </c>
      <c r="FI11" s="61">
        <v>13788</v>
      </c>
      <c r="FJ11" s="61">
        <v>12064</v>
      </c>
      <c r="FK11" s="61">
        <v>9280</v>
      </c>
      <c r="FL11" s="61">
        <v>1540</v>
      </c>
      <c r="FM11" s="61">
        <v>1840</v>
      </c>
      <c r="FN11" s="61">
        <v>4930</v>
      </c>
      <c r="FO11" s="61">
        <v>9555</v>
      </c>
      <c r="FP11" s="61">
        <v>8865</v>
      </c>
      <c r="FQ11" s="61">
        <v>9010</v>
      </c>
      <c r="FR11" s="61">
        <v>3355</v>
      </c>
      <c r="FS11" s="61">
        <v>5130</v>
      </c>
      <c r="FT11" s="61">
        <v>11040</v>
      </c>
      <c r="FU11" s="61">
        <v>12106</v>
      </c>
      <c r="FV11" s="61">
        <v>13166</v>
      </c>
      <c r="FW11" s="61">
        <v>8784</v>
      </c>
      <c r="FX11" s="61">
        <v>3210</v>
      </c>
      <c r="FY11" s="61">
        <v>3670</v>
      </c>
      <c r="FZ11" s="61">
        <v>5205</v>
      </c>
    </row>
    <row r="12" spans="1:182">
      <c r="B12" s="578" t="s">
        <v>10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  <c r="H12" s="61">
        <v>0</v>
      </c>
      <c r="I12" s="61">
        <v>14753</v>
      </c>
      <c r="J12" s="61">
        <v>0</v>
      </c>
      <c r="K12" s="61">
        <v>0</v>
      </c>
      <c r="L12" s="61">
        <v>0</v>
      </c>
      <c r="M12" s="61">
        <v>0</v>
      </c>
      <c r="N12" s="61">
        <v>0</v>
      </c>
      <c r="O12" s="61">
        <v>0</v>
      </c>
      <c r="P12" s="61">
        <v>0</v>
      </c>
      <c r="Q12" s="61">
        <v>0</v>
      </c>
      <c r="R12" s="61">
        <v>0</v>
      </c>
      <c r="S12" s="61">
        <v>0</v>
      </c>
      <c r="T12" s="61">
        <v>0</v>
      </c>
      <c r="U12" s="61">
        <v>0</v>
      </c>
      <c r="V12" s="61">
        <v>0</v>
      </c>
      <c r="W12" s="61">
        <v>0</v>
      </c>
      <c r="X12" s="61">
        <v>0</v>
      </c>
      <c r="Y12" s="61">
        <v>0</v>
      </c>
      <c r="Z12" s="61">
        <v>0</v>
      </c>
      <c r="AA12" s="61">
        <v>0</v>
      </c>
      <c r="AB12" s="61">
        <v>0</v>
      </c>
      <c r="AC12" s="61">
        <v>0</v>
      </c>
      <c r="AD12" s="61">
        <v>0</v>
      </c>
      <c r="AE12" s="61">
        <v>0</v>
      </c>
      <c r="AF12" s="61">
        <v>0</v>
      </c>
      <c r="AG12" s="61">
        <v>0</v>
      </c>
      <c r="AH12" s="61">
        <v>0</v>
      </c>
      <c r="AI12" s="61">
        <v>0</v>
      </c>
      <c r="AJ12" s="61">
        <v>0</v>
      </c>
      <c r="AK12" s="61">
        <v>0</v>
      </c>
      <c r="AL12" s="61">
        <v>0</v>
      </c>
      <c r="AM12" s="61">
        <v>0</v>
      </c>
      <c r="AN12" s="61">
        <v>0</v>
      </c>
      <c r="AO12" s="61">
        <v>0</v>
      </c>
      <c r="AP12" s="61">
        <v>0</v>
      </c>
      <c r="AQ12" s="61">
        <v>0</v>
      </c>
      <c r="AR12" s="61">
        <v>0</v>
      </c>
      <c r="AS12" s="61">
        <v>0</v>
      </c>
      <c r="AT12" s="61">
        <v>0</v>
      </c>
      <c r="AU12" s="61">
        <v>0</v>
      </c>
      <c r="AV12" s="61">
        <v>0</v>
      </c>
      <c r="AW12" s="61">
        <v>0</v>
      </c>
      <c r="AX12" s="61">
        <v>0</v>
      </c>
      <c r="AY12" s="61">
        <v>0</v>
      </c>
      <c r="AZ12" s="61">
        <v>0</v>
      </c>
      <c r="BA12" s="61">
        <v>0</v>
      </c>
      <c r="BB12" s="61">
        <v>0</v>
      </c>
      <c r="BC12" s="61">
        <v>0</v>
      </c>
      <c r="BD12" s="61">
        <v>0</v>
      </c>
      <c r="BE12" s="61">
        <v>0</v>
      </c>
      <c r="BF12" s="61">
        <v>0</v>
      </c>
      <c r="BG12" s="61">
        <v>0</v>
      </c>
      <c r="BH12" s="61">
        <v>0</v>
      </c>
      <c r="BI12" s="61">
        <v>0</v>
      </c>
      <c r="BJ12" s="61">
        <v>0</v>
      </c>
      <c r="BK12" s="61">
        <v>0</v>
      </c>
      <c r="BL12" s="61">
        <v>0</v>
      </c>
      <c r="BM12" s="61">
        <v>0</v>
      </c>
      <c r="BN12" s="61">
        <v>0</v>
      </c>
      <c r="BO12" s="61">
        <v>0</v>
      </c>
      <c r="BP12" s="61">
        <v>0</v>
      </c>
      <c r="BQ12" s="61">
        <v>0</v>
      </c>
      <c r="BR12" s="61">
        <v>0</v>
      </c>
      <c r="BS12" s="61">
        <v>0</v>
      </c>
      <c r="BT12" s="61">
        <v>0</v>
      </c>
      <c r="BU12" s="61">
        <v>0</v>
      </c>
      <c r="BV12" s="61">
        <v>0</v>
      </c>
      <c r="BW12" s="61">
        <v>0</v>
      </c>
      <c r="BX12" s="61">
        <v>0</v>
      </c>
      <c r="BY12" s="61">
        <v>0</v>
      </c>
      <c r="BZ12" s="61">
        <v>0</v>
      </c>
      <c r="CA12" s="61">
        <v>0</v>
      </c>
      <c r="CB12" s="61">
        <v>0</v>
      </c>
      <c r="CC12" s="61">
        <v>0</v>
      </c>
      <c r="CD12" s="61">
        <v>0</v>
      </c>
      <c r="CE12" s="61">
        <v>0</v>
      </c>
      <c r="CF12" s="61">
        <v>0</v>
      </c>
      <c r="CG12" s="61">
        <v>0</v>
      </c>
      <c r="CH12" s="61">
        <v>0</v>
      </c>
      <c r="CI12" s="61">
        <v>0</v>
      </c>
      <c r="CJ12" s="61">
        <v>0</v>
      </c>
      <c r="CK12" s="61">
        <v>0</v>
      </c>
      <c r="CL12" s="61">
        <v>0</v>
      </c>
      <c r="CM12" s="61">
        <v>0</v>
      </c>
      <c r="CN12" s="61">
        <v>0</v>
      </c>
      <c r="CO12" s="61">
        <v>0</v>
      </c>
      <c r="CP12" s="61">
        <v>1086</v>
      </c>
      <c r="CQ12" s="61">
        <v>0</v>
      </c>
      <c r="CR12" s="61">
        <v>0</v>
      </c>
      <c r="CS12" s="61">
        <v>0</v>
      </c>
      <c r="CT12" s="61">
        <v>0</v>
      </c>
      <c r="CU12" s="61">
        <v>0</v>
      </c>
      <c r="CV12" s="61">
        <v>0</v>
      </c>
      <c r="CW12" s="61">
        <v>0</v>
      </c>
      <c r="CX12" s="61">
        <v>0</v>
      </c>
      <c r="CY12" s="61">
        <v>0</v>
      </c>
      <c r="CZ12" s="61">
        <v>0</v>
      </c>
      <c r="DA12" s="61">
        <v>16747</v>
      </c>
      <c r="DB12" s="61">
        <v>11818</v>
      </c>
      <c r="DC12" s="61">
        <v>0</v>
      </c>
      <c r="DD12" s="61">
        <v>0</v>
      </c>
      <c r="DE12" s="61">
        <v>0</v>
      </c>
      <c r="DF12" s="61">
        <v>0</v>
      </c>
      <c r="DG12" s="61">
        <v>0</v>
      </c>
      <c r="DH12" s="61">
        <v>0</v>
      </c>
      <c r="DI12" s="61">
        <v>0</v>
      </c>
      <c r="DJ12" s="61">
        <v>0</v>
      </c>
      <c r="DK12" s="61">
        <v>0</v>
      </c>
      <c r="DL12" s="61">
        <v>0</v>
      </c>
      <c r="DM12" s="61">
        <v>11882</v>
      </c>
      <c r="DN12" s="61">
        <v>9788</v>
      </c>
      <c r="DO12" s="61">
        <v>0</v>
      </c>
      <c r="DP12" s="61">
        <v>0</v>
      </c>
      <c r="DQ12" s="61">
        <v>0</v>
      </c>
      <c r="DR12" s="61">
        <v>0</v>
      </c>
      <c r="DS12" s="61">
        <v>0</v>
      </c>
      <c r="DT12" s="61">
        <v>0</v>
      </c>
      <c r="DU12" s="61">
        <v>0</v>
      </c>
      <c r="DV12" s="61">
        <v>0</v>
      </c>
      <c r="DW12" s="61">
        <v>0</v>
      </c>
      <c r="DX12" s="61">
        <v>0</v>
      </c>
      <c r="DY12" s="61">
        <v>11843</v>
      </c>
      <c r="DZ12" s="61">
        <v>2748</v>
      </c>
      <c r="EA12" s="61">
        <v>0</v>
      </c>
      <c r="EB12" s="61">
        <v>0</v>
      </c>
      <c r="EC12" s="61">
        <v>0</v>
      </c>
      <c r="ED12" s="61">
        <v>0</v>
      </c>
      <c r="EE12" s="61">
        <v>0</v>
      </c>
      <c r="EF12" s="61">
        <v>0</v>
      </c>
      <c r="EG12" s="61">
        <v>0</v>
      </c>
      <c r="EH12" s="61">
        <v>0</v>
      </c>
      <c r="EI12" s="61">
        <v>0</v>
      </c>
      <c r="EJ12" s="61">
        <v>0</v>
      </c>
      <c r="EK12" s="61">
        <v>3512</v>
      </c>
      <c r="EL12" s="61">
        <v>0</v>
      </c>
      <c r="EM12" s="61">
        <v>0</v>
      </c>
      <c r="EN12" s="61">
        <v>0</v>
      </c>
      <c r="EO12" s="61">
        <v>0</v>
      </c>
      <c r="EP12" s="61">
        <v>0</v>
      </c>
      <c r="EQ12" s="61">
        <v>0</v>
      </c>
      <c r="ER12" s="61">
        <v>0</v>
      </c>
      <c r="ES12" s="61">
        <v>0</v>
      </c>
      <c r="ET12" s="61">
        <v>0</v>
      </c>
      <c r="EU12" s="61">
        <v>0</v>
      </c>
      <c r="EV12" s="61">
        <v>0</v>
      </c>
      <c r="EW12" s="61">
        <v>900</v>
      </c>
      <c r="EX12" s="61">
        <v>720</v>
      </c>
      <c r="EY12" s="61">
        <v>0</v>
      </c>
      <c r="EZ12" s="61">
        <v>0</v>
      </c>
      <c r="FA12" s="61">
        <v>0</v>
      </c>
      <c r="FB12" s="61">
        <v>0</v>
      </c>
      <c r="FC12" s="61">
        <v>0</v>
      </c>
      <c r="FD12" s="61">
        <v>0</v>
      </c>
      <c r="FE12" s="61">
        <v>0</v>
      </c>
      <c r="FF12" s="61">
        <v>0</v>
      </c>
      <c r="FG12" s="61">
        <v>0</v>
      </c>
      <c r="FH12" s="61">
        <v>0</v>
      </c>
      <c r="FI12" s="61">
        <v>444</v>
      </c>
      <c r="FJ12" s="61">
        <v>636</v>
      </c>
      <c r="FK12" s="61">
        <v>0</v>
      </c>
      <c r="FL12" s="61">
        <v>0</v>
      </c>
      <c r="FM12" s="61">
        <v>0</v>
      </c>
      <c r="FN12" s="61">
        <v>0</v>
      </c>
      <c r="FO12" s="61">
        <v>0</v>
      </c>
      <c r="FP12" s="61">
        <v>0</v>
      </c>
      <c r="FQ12" s="61">
        <v>0</v>
      </c>
      <c r="FR12" s="61">
        <v>0</v>
      </c>
      <c r="FS12" s="61">
        <v>0</v>
      </c>
      <c r="FT12" s="61">
        <v>0</v>
      </c>
      <c r="FU12" s="61">
        <v>0</v>
      </c>
      <c r="FV12" s="61">
        <v>1009</v>
      </c>
      <c r="FW12" s="61">
        <v>0</v>
      </c>
      <c r="FX12" s="61">
        <v>0</v>
      </c>
      <c r="FY12" s="61">
        <v>0</v>
      </c>
      <c r="FZ12" s="61">
        <v>0</v>
      </c>
    </row>
    <row r="13" spans="1:182">
      <c r="B13" s="579" t="s">
        <v>11</v>
      </c>
      <c r="C13" s="62">
        <v>1072187.58</v>
      </c>
      <c r="D13" s="63">
        <v>960284.2</v>
      </c>
      <c r="E13" s="63">
        <v>1029136.81</v>
      </c>
      <c r="F13" s="63">
        <v>898200.15999999992</v>
      </c>
      <c r="G13" s="63">
        <v>914949.65</v>
      </c>
      <c r="H13" s="63">
        <v>986191.2</v>
      </c>
      <c r="I13" s="63">
        <v>1056777.58</v>
      </c>
      <c r="J13" s="63">
        <v>1034179.41</v>
      </c>
      <c r="K13" s="63">
        <v>727655.15999999992</v>
      </c>
      <c r="L13" s="63">
        <v>763342.8</v>
      </c>
      <c r="M13" s="63">
        <v>738552.2</v>
      </c>
      <c r="N13" s="63">
        <v>761857.19</v>
      </c>
      <c r="O13" s="63">
        <v>784964.19</v>
      </c>
      <c r="P13" s="63">
        <v>704647.20000000007</v>
      </c>
      <c r="Q13" s="63">
        <v>669573.39</v>
      </c>
      <c r="R13" s="63">
        <v>605067.80000000005</v>
      </c>
      <c r="S13" s="63">
        <v>634107.6</v>
      </c>
      <c r="T13" s="63">
        <v>732712.15999999992</v>
      </c>
      <c r="U13" s="63">
        <v>762239.21</v>
      </c>
      <c r="V13" s="63">
        <v>762937.6</v>
      </c>
      <c r="W13" s="63">
        <v>725123.15999999992</v>
      </c>
      <c r="X13" s="63">
        <v>759150.8</v>
      </c>
      <c r="Y13" s="63">
        <v>731731.6</v>
      </c>
      <c r="Z13" s="63">
        <v>751446.59</v>
      </c>
      <c r="AA13" s="63">
        <v>763918.8</v>
      </c>
      <c r="AB13" s="63">
        <v>694586.79</v>
      </c>
      <c r="AC13" s="63">
        <v>743880.59</v>
      </c>
      <c r="AD13" s="63">
        <v>632642</v>
      </c>
      <c r="AE13" s="63">
        <v>608250</v>
      </c>
      <c r="AF13" s="63">
        <v>726972.53999999992</v>
      </c>
      <c r="AG13" s="63">
        <v>759801.6</v>
      </c>
      <c r="AH13" s="63">
        <v>757497.19</v>
      </c>
      <c r="AI13" s="63">
        <v>717809.6</v>
      </c>
      <c r="AJ13" s="63">
        <v>751498.6</v>
      </c>
      <c r="AK13" s="63">
        <v>725275.55999999994</v>
      </c>
      <c r="AL13" s="63">
        <v>736966.8</v>
      </c>
      <c r="AM13" s="63">
        <v>772853.19</v>
      </c>
      <c r="AN13" s="63">
        <v>727324.96</v>
      </c>
      <c r="AO13" s="63">
        <v>628773.21</v>
      </c>
      <c r="AP13" s="63">
        <v>553784.69999999995</v>
      </c>
      <c r="AQ13" s="63">
        <v>657012.03</v>
      </c>
      <c r="AR13" s="63">
        <v>735973.2</v>
      </c>
      <c r="AS13" s="63">
        <v>762462.21</v>
      </c>
      <c r="AT13" s="63">
        <v>768399.59</v>
      </c>
      <c r="AU13" s="63">
        <v>726651.6</v>
      </c>
      <c r="AV13" s="63">
        <v>754157.59</v>
      </c>
      <c r="AW13" s="63">
        <v>735702.2</v>
      </c>
      <c r="AX13" s="63">
        <v>743419.6</v>
      </c>
      <c r="AY13" s="63">
        <v>772548.8</v>
      </c>
      <c r="AZ13" s="63">
        <v>702827.20000000007</v>
      </c>
      <c r="BA13" s="63">
        <v>677414.6</v>
      </c>
      <c r="BB13" s="63">
        <v>602249</v>
      </c>
      <c r="BC13" s="63">
        <v>659602.80000000005</v>
      </c>
      <c r="BD13" s="63">
        <v>714482</v>
      </c>
      <c r="BE13" s="63">
        <v>742049.8</v>
      </c>
      <c r="BF13" s="63">
        <v>750239.6</v>
      </c>
      <c r="BG13" s="63">
        <v>700215.6</v>
      </c>
      <c r="BH13" s="63">
        <v>731803.8</v>
      </c>
      <c r="BI13" s="63">
        <v>716991.6</v>
      </c>
      <c r="BJ13" s="63">
        <v>726317.6</v>
      </c>
      <c r="BK13" s="63">
        <v>777550.28</v>
      </c>
      <c r="BL13" s="63">
        <v>708767.20000000007</v>
      </c>
      <c r="BM13" s="63">
        <v>675446.79999999993</v>
      </c>
      <c r="BN13" s="63">
        <v>611995.97</v>
      </c>
      <c r="BO13" s="63">
        <v>670093.6</v>
      </c>
      <c r="BP13" s="63">
        <v>727268.6</v>
      </c>
      <c r="BQ13" s="63">
        <v>764138.59</v>
      </c>
      <c r="BR13" s="63">
        <v>770145.6</v>
      </c>
      <c r="BS13" s="63">
        <v>680206.56</v>
      </c>
      <c r="BT13" s="63">
        <v>675151.19</v>
      </c>
      <c r="BU13" s="63">
        <v>750279.6</v>
      </c>
      <c r="BV13" s="63">
        <v>777474.8</v>
      </c>
      <c r="BW13" s="63">
        <v>808183.8</v>
      </c>
      <c r="BX13" s="63">
        <v>709128.20000000007</v>
      </c>
      <c r="BY13" s="63">
        <v>653563.80000000005</v>
      </c>
      <c r="BZ13" s="63">
        <v>571732.37</v>
      </c>
      <c r="CA13" s="63">
        <v>657174.24</v>
      </c>
      <c r="CB13" s="63">
        <v>752043.6</v>
      </c>
      <c r="CC13" s="63">
        <v>811531.8</v>
      </c>
      <c r="CD13" s="63">
        <v>811502.6</v>
      </c>
      <c r="CE13" s="63">
        <v>767395.54999999993</v>
      </c>
      <c r="CF13" s="63">
        <v>802999.6</v>
      </c>
      <c r="CG13" s="63">
        <v>799761.2</v>
      </c>
      <c r="CH13" s="63">
        <v>822311.59</v>
      </c>
      <c r="CI13" s="63">
        <v>836695.8</v>
      </c>
      <c r="CJ13" s="63">
        <v>782442</v>
      </c>
      <c r="CK13" s="63">
        <v>809198.8</v>
      </c>
      <c r="CL13" s="63">
        <v>633417.80000000005</v>
      </c>
      <c r="CM13" s="63">
        <v>712193.2</v>
      </c>
      <c r="CN13" s="63">
        <v>786005.15999999992</v>
      </c>
      <c r="CO13" s="63">
        <v>828407.8</v>
      </c>
      <c r="CP13" s="63">
        <v>827910.59</v>
      </c>
      <c r="CQ13" s="63">
        <v>787182.2</v>
      </c>
      <c r="CR13" s="63">
        <v>811772.6</v>
      </c>
      <c r="CS13" s="63">
        <v>802990.55999999994</v>
      </c>
      <c r="CT13" s="63">
        <v>832864.6</v>
      </c>
      <c r="CU13" s="63">
        <v>842826.8</v>
      </c>
      <c r="CV13" s="63">
        <v>718365.70000000007</v>
      </c>
      <c r="CW13" s="63">
        <v>676751.67999999993</v>
      </c>
      <c r="CX13" s="63">
        <v>646742.4</v>
      </c>
      <c r="CY13" s="63">
        <v>731158.59</v>
      </c>
      <c r="CZ13" s="63">
        <v>791775.6</v>
      </c>
      <c r="DA13" s="63">
        <v>836670.6</v>
      </c>
      <c r="DB13" s="63">
        <v>839236.8</v>
      </c>
      <c r="DC13" s="63">
        <v>782166.6</v>
      </c>
      <c r="DD13" s="63">
        <v>815347.6</v>
      </c>
      <c r="DE13" s="63">
        <v>804997.54999999993</v>
      </c>
      <c r="DF13" s="63">
        <v>825255.6</v>
      </c>
      <c r="DG13" s="63">
        <v>840118.8</v>
      </c>
      <c r="DH13" s="63">
        <v>760408.20000000007</v>
      </c>
      <c r="DI13" s="63">
        <v>834610.6</v>
      </c>
      <c r="DJ13" s="63">
        <v>676010</v>
      </c>
      <c r="DK13" s="63">
        <v>656164.18999999994</v>
      </c>
      <c r="DL13" s="63">
        <v>786435.6</v>
      </c>
      <c r="DM13" s="63">
        <v>833537.6</v>
      </c>
      <c r="DN13" s="63">
        <v>835651.19</v>
      </c>
      <c r="DO13" s="63">
        <v>776076.6</v>
      </c>
      <c r="DP13" s="63">
        <v>816330.59</v>
      </c>
      <c r="DQ13" s="63">
        <v>804392.6</v>
      </c>
      <c r="DR13" s="63">
        <v>822076.8</v>
      </c>
      <c r="DS13" s="63">
        <v>838680.8</v>
      </c>
      <c r="DT13" s="63">
        <v>756751.20000000007</v>
      </c>
      <c r="DU13" s="63">
        <v>795512.8</v>
      </c>
      <c r="DV13" s="63">
        <v>615540</v>
      </c>
      <c r="DW13" s="63">
        <v>689097.8</v>
      </c>
      <c r="DX13" s="63">
        <v>772792.39999999991</v>
      </c>
      <c r="DY13" s="63">
        <v>830837.59</v>
      </c>
      <c r="DZ13" s="63">
        <v>822625.6</v>
      </c>
      <c r="EA13" s="63">
        <v>774525.6</v>
      </c>
      <c r="EB13" s="63">
        <v>804776.59</v>
      </c>
      <c r="EC13" s="63">
        <v>796089.2</v>
      </c>
      <c r="ED13" s="63">
        <v>816229.6</v>
      </c>
      <c r="EE13" s="63">
        <v>836385.8</v>
      </c>
      <c r="EF13" s="63">
        <v>783344.01</v>
      </c>
      <c r="EG13" s="63">
        <v>673860.6</v>
      </c>
      <c r="EH13" s="63">
        <v>591164.41</v>
      </c>
      <c r="EI13" s="63">
        <v>713752.84</v>
      </c>
      <c r="EJ13" s="63">
        <v>777643</v>
      </c>
      <c r="EK13" s="63">
        <v>825646.8</v>
      </c>
      <c r="EL13" s="63">
        <v>820885.6</v>
      </c>
      <c r="EM13" s="63">
        <v>781195.15999999992</v>
      </c>
      <c r="EN13" s="63">
        <v>804591.8</v>
      </c>
      <c r="EO13" s="63">
        <v>794831.6</v>
      </c>
      <c r="EP13" s="63">
        <v>821517.59</v>
      </c>
      <c r="EQ13" s="63">
        <v>831291.59</v>
      </c>
      <c r="ER13" s="63">
        <v>751774.20000000007</v>
      </c>
      <c r="ES13" s="63">
        <v>774326.08</v>
      </c>
      <c r="ET13" s="63">
        <v>641653.1</v>
      </c>
      <c r="EU13" s="63">
        <v>727211.24</v>
      </c>
      <c r="EV13" s="63">
        <v>772140.96</v>
      </c>
      <c r="EW13" s="63">
        <v>814122.8</v>
      </c>
      <c r="EX13" s="63">
        <v>818130.6</v>
      </c>
      <c r="EY13" s="63">
        <v>769703.55999999994</v>
      </c>
      <c r="EZ13" s="63">
        <v>796851.6</v>
      </c>
      <c r="FA13" s="63">
        <v>788000</v>
      </c>
      <c r="FB13" s="63">
        <v>809840.59</v>
      </c>
      <c r="FC13" s="63">
        <v>814457.59</v>
      </c>
      <c r="FD13" s="63">
        <v>738441.20000000007</v>
      </c>
      <c r="FE13" s="63">
        <v>718195.8</v>
      </c>
      <c r="FF13" s="63">
        <v>572880.4</v>
      </c>
      <c r="FG13" s="63">
        <v>705408.8</v>
      </c>
      <c r="FH13" s="63">
        <v>757751.54999999993</v>
      </c>
      <c r="FI13" s="63">
        <v>810016.21</v>
      </c>
      <c r="FJ13" s="63">
        <v>810681.8</v>
      </c>
      <c r="FK13" s="63">
        <v>761533.6</v>
      </c>
      <c r="FL13" s="63">
        <v>791958.6</v>
      </c>
      <c r="FM13" s="63">
        <v>776384.54999999993</v>
      </c>
      <c r="FN13" s="63">
        <v>800927.8</v>
      </c>
      <c r="FO13" s="63">
        <v>809693.8</v>
      </c>
      <c r="FP13" s="63">
        <v>735316.79</v>
      </c>
      <c r="FQ13" s="63">
        <v>804532.59</v>
      </c>
      <c r="FR13" s="63">
        <v>672911.24</v>
      </c>
      <c r="FS13" s="63">
        <v>646446.19999999995</v>
      </c>
      <c r="FT13" s="63">
        <v>751250</v>
      </c>
      <c r="FU13" s="63">
        <v>805761.6</v>
      </c>
      <c r="FV13" s="63">
        <v>801394.59</v>
      </c>
      <c r="FW13" s="63">
        <v>727777</v>
      </c>
      <c r="FX13" s="63">
        <v>639491.6</v>
      </c>
      <c r="FY13" s="63">
        <v>689225.58</v>
      </c>
      <c r="FZ13" s="63">
        <v>802665.8</v>
      </c>
    </row>
    <row r="14" spans="1:182">
      <c r="B14" s="577" t="s">
        <v>97</v>
      </c>
      <c r="C14" s="88">
        <v>34588.480000000003</v>
      </c>
      <c r="D14" s="89">
        <v>31252.55</v>
      </c>
      <c r="E14" s="89">
        <v>34546.629999999997</v>
      </c>
      <c r="F14" s="89">
        <v>33514.949999999997</v>
      </c>
      <c r="G14" s="89">
        <v>34234.839999999997</v>
      </c>
      <c r="H14" s="89">
        <v>7643.53</v>
      </c>
      <c r="I14" s="89">
        <v>7936</v>
      </c>
      <c r="J14" s="89">
        <v>7826.88</v>
      </c>
      <c r="K14" s="89">
        <v>7642.64</v>
      </c>
      <c r="L14" s="89">
        <v>34547.120000000003</v>
      </c>
      <c r="M14" s="89">
        <v>33405.019999999997</v>
      </c>
      <c r="N14" s="89">
        <v>34790.050000000003</v>
      </c>
      <c r="O14" s="89">
        <v>34588.480000000003</v>
      </c>
      <c r="P14" s="89">
        <v>31252.55</v>
      </c>
      <c r="Q14" s="89">
        <v>34546.629999999997</v>
      </c>
      <c r="R14" s="89">
        <v>33514.949999999997</v>
      </c>
      <c r="S14" s="89">
        <v>34234.839999999997</v>
      </c>
      <c r="T14" s="89">
        <v>7643.53</v>
      </c>
      <c r="U14" s="89">
        <v>7936</v>
      </c>
      <c r="V14" s="89">
        <v>7826.88</v>
      </c>
      <c r="W14" s="89">
        <v>7642.64</v>
      </c>
      <c r="X14" s="89">
        <v>34547.120000000003</v>
      </c>
      <c r="Y14" s="89">
        <v>33405.019999999997</v>
      </c>
      <c r="Z14" s="89">
        <v>34790.050000000003</v>
      </c>
      <c r="AA14" s="89">
        <v>24046.14</v>
      </c>
      <c r="AB14" s="89">
        <v>19695.150000000001</v>
      </c>
      <c r="AC14" s="89">
        <v>10593.13</v>
      </c>
      <c r="AD14" s="89">
        <v>11535.78</v>
      </c>
      <c r="AE14" s="89">
        <v>18689.8</v>
      </c>
      <c r="AF14" s="89">
        <v>25270</v>
      </c>
      <c r="AG14" s="89">
        <v>42149.36</v>
      </c>
      <c r="AH14" s="89">
        <v>41004.58</v>
      </c>
      <c r="AI14" s="89">
        <v>20687.21</v>
      </c>
      <c r="AJ14" s="89">
        <v>10524.19</v>
      </c>
      <c r="AK14" s="89">
        <v>18151.330000000002</v>
      </c>
      <c r="AL14" s="89">
        <v>24633.34</v>
      </c>
      <c r="AM14" s="89">
        <v>24000</v>
      </c>
      <c r="AN14" s="89">
        <v>19717.740000000002</v>
      </c>
      <c r="AO14" s="89">
        <v>10157.26</v>
      </c>
      <c r="AP14" s="89">
        <v>11882.16</v>
      </c>
      <c r="AQ14" s="89">
        <v>18109.52</v>
      </c>
      <c r="AR14" s="89">
        <v>26745.52</v>
      </c>
      <c r="AS14" s="89">
        <v>40667.81</v>
      </c>
      <c r="AT14" s="89">
        <v>40997.81</v>
      </c>
      <c r="AU14" s="89">
        <v>20596.919999999998</v>
      </c>
      <c r="AV14" s="89">
        <v>10765.34</v>
      </c>
      <c r="AW14" s="89">
        <v>18728.71</v>
      </c>
      <c r="AX14" s="89">
        <v>24611.23</v>
      </c>
      <c r="AY14" s="89">
        <v>23821.61</v>
      </c>
      <c r="AZ14" s="89">
        <v>20832.84</v>
      </c>
      <c r="BA14" s="89">
        <v>9687.2099999999991</v>
      </c>
      <c r="BB14" s="89">
        <v>10838.33</v>
      </c>
      <c r="BC14" s="89">
        <v>18465</v>
      </c>
      <c r="BD14" s="89">
        <v>26621.13</v>
      </c>
      <c r="BE14" s="89">
        <v>40854.81</v>
      </c>
      <c r="BF14" s="89">
        <v>41892.81</v>
      </c>
      <c r="BG14" s="89">
        <v>19817.54</v>
      </c>
      <c r="BH14" s="89">
        <v>10691.84</v>
      </c>
      <c r="BI14" s="89">
        <v>18709.45</v>
      </c>
      <c r="BJ14" s="89">
        <v>24747.42</v>
      </c>
      <c r="BK14" s="89">
        <v>24033.19</v>
      </c>
      <c r="BL14" s="89">
        <v>20546.97</v>
      </c>
      <c r="BM14" s="89">
        <v>10318.17</v>
      </c>
      <c r="BN14" s="89">
        <v>10417.33</v>
      </c>
      <c r="BO14" s="89">
        <v>17771.689999999999</v>
      </c>
      <c r="BP14" s="89">
        <v>26427.71</v>
      </c>
      <c r="BQ14" s="89">
        <v>41854.49</v>
      </c>
      <c r="BR14" s="89">
        <v>42322.13</v>
      </c>
      <c r="BS14" s="89">
        <v>19688.32</v>
      </c>
      <c r="BT14" s="89">
        <v>10421.19</v>
      </c>
      <c r="BU14" s="89">
        <v>18849.2</v>
      </c>
      <c r="BV14" s="89">
        <v>24329.61</v>
      </c>
      <c r="BW14" s="89">
        <v>24513.43</v>
      </c>
      <c r="BX14" s="89">
        <v>19942.439999999999</v>
      </c>
      <c r="BY14" s="89">
        <v>10124.129999999999</v>
      </c>
      <c r="BZ14" s="89">
        <v>11049.33</v>
      </c>
      <c r="CA14" s="89">
        <v>17346.259999999998</v>
      </c>
      <c r="CB14" s="89">
        <v>25584.41</v>
      </c>
      <c r="CC14" s="89">
        <v>43019.49</v>
      </c>
      <c r="CD14" s="89">
        <v>42383.519999999997</v>
      </c>
      <c r="CE14" s="89">
        <v>19560.47</v>
      </c>
      <c r="CF14" s="89">
        <v>10710.79</v>
      </c>
      <c r="CG14" s="89">
        <v>18541.740000000002</v>
      </c>
      <c r="CH14" s="89">
        <v>24204</v>
      </c>
      <c r="CI14" s="89">
        <v>24292.55</v>
      </c>
      <c r="CJ14" s="89">
        <v>19448.740000000002</v>
      </c>
      <c r="CK14" s="89">
        <v>10472.379999999999</v>
      </c>
      <c r="CL14" s="89">
        <v>11798.28</v>
      </c>
      <c r="CM14" s="89">
        <v>18548.05</v>
      </c>
      <c r="CN14" s="89">
        <v>25264.32</v>
      </c>
      <c r="CO14" s="89">
        <v>42257.81</v>
      </c>
      <c r="CP14" s="89">
        <v>40901.81</v>
      </c>
      <c r="CQ14" s="89">
        <v>20580.21</v>
      </c>
      <c r="CR14" s="89">
        <v>10638.2</v>
      </c>
      <c r="CS14" s="89">
        <v>18144.330000000002</v>
      </c>
      <c r="CT14" s="89">
        <v>24633.34</v>
      </c>
      <c r="CU14" s="89">
        <v>24000</v>
      </c>
      <c r="CV14" s="89">
        <v>19380</v>
      </c>
      <c r="CW14" s="89">
        <v>10644.13</v>
      </c>
      <c r="CX14" s="89">
        <v>12005.19</v>
      </c>
      <c r="CY14" s="89">
        <v>18018.52</v>
      </c>
      <c r="CZ14" s="89">
        <v>26128.16</v>
      </c>
      <c r="DA14" s="89">
        <v>41437.07</v>
      </c>
      <c r="DB14" s="89">
        <v>40552.81</v>
      </c>
      <c r="DC14" s="89">
        <v>21034.94</v>
      </c>
      <c r="DD14" s="89">
        <v>10779.19</v>
      </c>
      <c r="DE14" s="89">
        <v>18371.330000000002</v>
      </c>
      <c r="DF14" s="89">
        <v>24628.67</v>
      </c>
      <c r="DG14" s="89">
        <v>24001.81</v>
      </c>
      <c r="DH14" s="89">
        <v>19814.05</v>
      </c>
      <c r="DI14" s="89">
        <v>9975.14</v>
      </c>
      <c r="DJ14" s="89">
        <v>11979.16</v>
      </c>
      <c r="DK14" s="89">
        <v>18139.52</v>
      </c>
      <c r="DL14" s="89">
        <v>26761.32</v>
      </c>
      <c r="DM14" s="89">
        <v>40609</v>
      </c>
      <c r="DN14" s="89">
        <v>40915.910000000003</v>
      </c>
      <c r="DO14" s="89">
        <v>20676.82</v>
      </c>
      <c r="DP14" s="89">
        <v>10765.34</v>
      </c>
      <c r="DQ14" s="89">
        <v>18649.939999999999</v>
      </c>
      <c r="DR14" s="89">
        <v>24692</v>
      </c>
      <c r="DS14" s="89">
        <v>23838.61</v>
      </c>
      <c r="DT14" s="89">
        <v>20840.84</v>
      </c>
      <c r="DU14" s="89">
        <v>9614.2099999999991</v>
      </c>
      <c r="DV14" s="89">
        <v>10886.33</v>
      </c>
      <c r="DW14" s="89">
        <v>18469</v>
      </c>
      <c r="DX14" s="89">
        <v>26635.13</v>
      </c>
      <c r="DY14" s="89">
        <v>40821.26</v>
      </c>
      <c r="DZ14" s="89">
        <v>41844.36</v>
      </c>
      <c r="EA14" s="89">
        <v>19892.189999999999</v>
      </c>
      <c r="EB14" s="89">
        <v>10666.19</v>
      </c>
      <c r="EC14" s="89">
        <v>18649.54</v>
      </c>
      <c r="ED14" s="89">
        <v>24822.34</v>
      </c>
      <c r="EE14" s="89">
        <v>24334.1</v>
      </c>
      <c r="EF14" s="89">
        <v>20118.77</v>
      </c>
      <c r="EG14" s="89">
        <v>10127.129999999999</v>
      </c>
      <c r="EH14" s="89">
        <v>11166.33</v>
      </c>
      <c r="EI14" s="89">
        <v>17220.259999999998</v>
      </c>
      <c r="EJ14" s="89">
        <v>25593.41</v>
      </c>
      <c r="EK14" s="89">
        <v>42990.49</v>
      </c>
      <c r="EL14" s="89">
        <v>42443.519999999997</v>
      </c>
      <c r="EM14" s="89">
        <v>19619</v>
      </c>
      <c r="EN14" s="89">
        <v>10543.96</v>
      </c>
      <c r="EO14" s="89">
        <v>18582.23</v>
      </c>
      <c r="EP14" s="89">
        <v>24240.81</v>
      </c>
      <c r="EQ14" s="89">
        <v>24135.29</v>
      </c>
      <c r="ER14" s="89">
        <v>19967.29</v>
      </c>
      <c r="ES14" s="89">
        <v>10338.129999999999</v>
      </c>
      <c r="ET14" s="89">
        <v>11016.97</v>
      </c>
      <c r="EU14" s="89">
        <v>19359.310000000001</v>
      </c>
      <c r="EV14" s="89">
        <v>24331</v>
      </c>
      <c r="EW14" s="89">
        <v>43484.75</v>
      </c>
      <c r="EX14" s="89">
        <v>41367.26</v>
      </c>
      <c r="EY14" s="89">
        <v>19421.64</v>
      </c>
      <c r="EZ14" s="89">
        <v>10432.68</v>
      </c>
      <c r="FA14" s="89">
        <v>19125.68</v>
      </c>
      <c r="FB14" s="89">
        <v>24000</v>
      </c>
      <c r="FC14" s="89">
        <v>24030.14</v>
      </c>
      <c r="FD14" s="89">
        <v>19711.150000000001</v>
      </c>
      <c r="FE14" s="89">
        <v>10502.13</v>
      </c>
      <c r="FF14" s="89">
        <v>11793.53</v>
      </c>
      <c r="FG14" s="89">
        <v>18523.05</v>
      </c>
      <c r="FH14" s="89">
        <v>25284.32</v>
      </c>
      <c r="FI14" s="89">
        <v>42208.81</v>
      </c>
      <c r="FJ14" s="89">
        <v>40844.080000000002</v>
      </c>
      <c r="FK14" s="89">
        <v>20804.54</v>
      </c>
      <c r="FL14" s="89">
        <v>10457.59</v>
      </c>
      <c r="FM14" s="89">
        <v>18187.330000000002</v>
      </c>
      <c r="FN14" s="89">
        <v>24633.34</v>
      </c>
      <c r="FO14" s="89">
        <v>24000</v>
      </c>
      <c r="FP14" s="89">
        <v>19380</v>
      </c>
      <c r="FQ14" s="89">
        <v>10661.13</v>
      </c>
      <c r="FR14" s="89">
        <v>12031.19</v>
      </c>
      <c r="FS14" s="89">
        <v>17975.52</v>
      </c>
      <c r="FT14" s="89">
        <v>26181.42</v>
      </c>
      <c r="FU14" s="89">
        <v>41342.81</v>
      </c>
      <c r="FV14" s="89">
        <v>40414.81</v>
      </c>
      <c r="FW14" s="89">
        <v>21345.94</v>
      </c>
      <c r="FX14" s="89">
        <v>10647.19</v>
      </c>
      <c r="FY14" s="89">
        <v>18340.330000000002</v>
      </c>
      <c r="FZ14" s="89">
        <v>24659.67</v>
      </c>
    </row>
    <row r="15" spans="1:182">
      <c r="A15" s="32"/>
      <c r="B15" s="577" t="s">
        <v>289</v>
      </c>
      <c r="C15" s="64">
        <v>2331.81</v>
      </c>
      <c r="D15" s="65">
        <v>2106.91</v>
      </c>
      <c r="E15" s="65">
        <v>2328.98</v>
      </c>
      <c r="F15" s="65">
        <v>2259.44</v>
      </c>
      <c r="G15" s="65">
        <v>2307.9699999999998</v>
      </c>
      <c r="H15" s="65">
        <v>515.29</v>
      </c>
      <c r="I15" s="65">
        <v>535.01</v>
      </c>
      <c r="J15" s="65">
        <v>527.66</v>
      </c>
      <c r="K15" s="65">
        <v>515.23</v>
      </c>
      <c r="L15" s="65">
        <v>2329.0100000000002</v>
      </c>
      <c r="M15" s="65">
        <v>2252.02</v>
      </c>
      <c r="N15" s="65">
        <v>2345.4</v>
      </c>
      <c r="O15" s="65">
        <v>2331.81</v>
      </c>
      <c r="P15" s="65">
        <v>2106.91</v>
      </c>
      <c r="Q15" s="65">
        <v>2328.98</v>
      </c>
      <c r="R15" s="65">
        <v>2259.44</v>
      </c>
      <c r="S15" s="65">
        <v>2307.9699999999998</v>
      </c>
      <c r="T15" s="65">
        <v>515.29</v>
      </c>
      <c r="U15" s="65">
        <v>535.01</v>
      </c>
      <c r="V15" s="65">
        <v>527.66</v>
      </c>
      <c r="W15" s="65">
        <v>515.23</v>
      </c>
      <c r="X15" s="65">
        <v>2329.0100000000002</v>
      </c>
      <c r="Y15" s="65">
        <v>2252.02</v>
      </c>
      <c r="Z15" s="65">
        <v>2345.4</v>
      </c>
      <c r="AA15" s="65">
        <v>1608.66</v>
      </c>
      <c r="AB15" s="65">
        <v>1340.2</v>
      </c>
      <c r="AC15" s="65">
        <v>722.03</v>
      </c>
      <c r="AD15" s="65">
        <v>822.04</v>
      </c>
      <c r="AE15" s="65">
        <v>1207.78</v>
      </c>
      <c r="AF15" s="65">
        <v>1672.13</v>
      </c>
      <c r="AG15" s="65">
        <v>2845.67</v>
      </c>
      <c r="AH15" s="65">
        <v>2767.29</v>
      </c>
      <c r="AI15" s="65">
        <v>1470.61</v>
      </c>
      <c r="AJ15" s="65">
        <v>645.09</v>
      </c>
      <c r="AK15" s="65">
        <v>1236.51</v>
      </c>
      <c r="AL15" s="65">
        <v>1660.7</v>
      </c>
      <c r="AM15" s="65">
        <v>1618</v>
      </c>
      <c r="AN15" s="65">
        <v>1305.6500000000001</v>
      </c>
      <c r="AO15" s="65">
        <v>731.36</v>
      </c>
      <c r="AP15" s="65">
        <v>781.34</v>
      </c>
      <c r="AQ15" s="65">
        <v>1244.06</v>
      </c>
      <c r="AR15" s="65">
        <v>1740.36</v>
      </c>
      <c r="AS15" s="65">
        <v>2777.93</v>
      </c>
      <c r="AT15" s="65">
        <v>2719.29</v>
      </c>
      <c r="AU15" s="65">
        <v>1475.46</v>
      </c>
      <c r="AV15" s="65">
        <v>689.3</v>
      </c>
      <c r="AW15" s="65">
        <v>1255.0899999999999</v>
      </c>
      <c r="AX15" s="65">
        <v>1660.86</v>
      </c>
      <c r="AY15" s="65">
        <v>1581.61</v>
      </c>
      <c r="AZ15" s="65">
        <v>1400.68</v>
      </c>
      <c r="BA15" s="65">
        <v>701.95</v>
      </c>
      <c r="BB15" s="65">
        <v>709.96</v>
      </c>
      <c r="BC15" s="65">
        <v>1288.58</v>
      </c>
      <c r="BD15" s="65">
        <v>1716.73</v>
      </c>
      <c r="BE15" s="65">
        <v>2802.29</v>
      </c>
      <c r="BF15" s="65">
        <v>2768.29</v>
      </c>
      <c r="BG15" s="65">
        <v>1384.81</v>
      </c>
      <c r="BH15" s="65">
        <v>698.8</v>
      </c>
      <c r="BI15" s="65">
        <v>1311.58</v>
      </c>
      <c r="BJ15" s="65">
        <v>1633.42</v>
      </c>
      <c r="BK15" s="65">
        <v>1604.64</v>
      </c>
      <c r="BL15" s="65">
        <v>1381.29</v>
      </c>
      <c r="BM15" s="65">
        <v>712.49</v>
      </c>
      <c r="BN15" s="65">
        <v>714.96</v>
      </c>
      <c r="BO15" s="65">
        <v>1246.74</v>
      </c>
      <c r="BP15" s="65">
        <v>1701.48</v>
      </c>
      <c r="BQ15" s="65">
        <v>2863.61</v>
      </c>
      <c r="BR15" s="65">
        <v>2813.97</v>
      </c>
      <c r="BS15" s="65">
        <v>1346.02</v>
      </c>
      <c r="BT15" s="65">
        <v>685.45</v>
      </c>
      <c r="BU15" s="65">
        <v>1309.44</v>
      </c>
      <c r="BV15" s="65">
        <v>1618.61</v>
      </c>
      <c r="BW15" s="65">
        <v>1641.98</v>
      </c>
      <c r="BX15" s="65">
        <v>1350.59</v>
      </c>
      <c r="BY15" s="65">
        <v>687.03</v>
      </c>
      <c r="BZ15" s="65">
        <v>774.96</v>
      </c>
      <c r="CA15" s="65">
        <v>1065.4100000000001</v>
      </c>
      <c r="CB15" s="65">
        <v>1798.73</v>
      </c>
      <c r="CC15" s="65">
        <v>2931.61</v>
      </c>
      <c r="CD15" s="65">
        <v>2829.94</v>
      </c>
      <c r="CE15" s="65">
        <v>1304.4000000000001</v>
      </c>
      <c r="CF15" s="65">
        <v>742.94</v>
      </c>
      <c r="CG15" s="65">
        <v>1250.5</v>
      </c>
      <c r="CH15" s="65">
        <v>1620.61</v>
      </c>
      <c r="CI15" s="65">
        <v>1605.52</v>
      </c>
      <c r="CJ15" s="65">
        <v>1343.34</v>
      </c>
      <c r="CK15" s="65">
        <v>732.78</v>
      </c>
      <c r="CL15" s="65">
        <v>838</v>
      </c>
      <c r="CM15" s="65">
        <v>1181.06</v>
      </c>
      <c r="CN15" s="65">
        <v>1681.52</v>
      </c>
      <c r="CO15" s="65">
        <v>2852.29</v>
      </c>
      <c r="CP15" s="65">
        <v>2751.29</v>
      </c>
      <c r="CQ15" s="65">
        <v>1446.61</v>
      </c>
      <c r="CR15" s="65">
        <v>696.08</v>
      </c>
      <c r="CS15" s="65">
        <v>1209.51</v>
      </c>
      <c r="CT15" s="65">
        <v>1660.7</v>
      </c>
      <c r="CU15" s="65">
        <v>1618</v>
      </c>
      <c r="CV15" s="65">
        <v>1306.5</v>
      </c>
      <c r="CW15" s="65">
        <v>742.03</v>
      </c>
      <c r="CX15" s="65">
        <v>811.96</v>
      </c>
      <c r="CY15" s="65">
        <v>1204.06</v>
      </c>
      <c r="CZ15" s="65">
        <v>1714.02</v>
      </c>
      <c r="DA15" s="65">
        <v>2816.03</v>
      </c>
      <c r="DB15" s="65">
        <v>2680.29</v>
      </c>
      <c r="DC15" s="65">
        <v>1500.46</v>
      </c>
      <c r="DD15" s="65">
        <v>706.45</v>
      </c>
      <c r="DE15" s="65">
        <v>1255.51</v>
      </c>
      <c r="DF15" s="65">
        <v>1643.39</v>
      </c>
      <c r="DG15" s="65">
        <v>1613.81</v>
      </c>
      <c r="DH15" s="65">
        <v>1320.03</v>
      </c>
      <c r="DI15" s="65">
        <v>724.22</v>
      </c>
      <c r="DJ15" s="65">
        <v>778.29</v>
      </c>
      <c r="DK15" s="65">
        <v>1260.3399999999999</v>
      </c>
      <c r="DL15" s="65">
        <v>1718.92</v>
      </c>
      <c r="DM15" s="65">
        <v>2783.1</v>
      </c>
      <c r="DN15" s="65">
        <v>2719.29</v>
      </c>
      <c r="DO15" s="65">
        <v>1464.46</v>
      </c>
      <c r="DP15" s="65">
        <v>695.3</v>
      </c>
      <c r="DQ15" s="65">
        <v>1268.5</v>
      </c>
      <c r="DR15" s="65">
        <v>1652.45</v>
      </c>
      <c r="DS15" s="65">
        <v>1584.61</v>
      </c>
      <c r="DT15" s="65">
        <v>1392.83</v>
      </c>
      <c r="DU15" s="65">
        <v>715.25</v>
      </c>
      <c r="DV15" s="65">
        <v>701.51</v>
      </c>
      <c r="DW15" s="65">
        <v>1293.23</v>
      </c>
      <c r="DX15" s="65">
        <v>1717.07</v>
      </c>
      <c r="DY15" s="65">
        <v>2792.61</v>
      </c>
      <c r="DZ15" s="65">
        <v>2767.97</v>
      </c>
      <c r="EA15" s="65">
        <v>1395.16</v>
      </c>
      <c r="EB15" s="65">
        <v>693.45</v>
      </c>
      <c r="EC15" s="65">
        <v>1318.5</v>
      </c>
      <c r="ED15" s="65">
        <v>1626.51</v>
      </c>
      <c r="EE15" s="65">
        <v>1629.21</v>
      </c>
      <c r="EF15" s="65">
        <v>1363.37</v>
      </c>
      <c r="EG15" s="65">
        <v>687.03</v>
      </c>
      <c r="EH15" s="65">
        <v>781.96</v>
      </c>
      <c r="EI15" s="65">
        <v>1062.4100000000001</v>
      </c>
      <c r="EJ15" s="65">
        <v>1794.73</v>
      </c>
      <c r="EK15" s="65">
        <v>2925.61</v>
      </c>
      <c r="EL15" s="65">
        <v>2834.94</v>
      </c>
      <c r="EM15" s="65">
        <v>1321.4</v>
      </c>
      <c r="EN15" s="65">
        <v>692.24</v>
      </c>
      <c r="EO15" s="65">
        <v>1290</v>
      </c>
      <c r="EP15" s="65">
        <v>1615.81</v>
      </c>
      <c r="EQ15" s="65">
        <v>1597.78</v>
      </c>
      <c r="ER15" s="65">
        <v>1375.43</v>
      </c>
      <c r="ES15" s="65">
        <v>707.03</v>
      </c>
      <c r="ET15" s="65">
        <v>741.5</v>
      </c>
      <c r="EU15" s="65">
        <v>1297.8900000000001</v>
      </c>
      <c r="EV15" s="65">
        <v>1629.13</v>
      </c>
      <c r="EW15" s="65">
        <v>2930.32</v>
      </c>
      <c r="EX15" s="65">
        <v>2799.61</v>
      </c>
      <c r="EY15" s="65">
        <v>1317.76</v>
      </c>
      <c r="EZ15" s="65">
        <v>664.08</v>
      </c>
      <c r="FA15" s="65">
        <v>1320.16</v>
      </c>
      <c r="FB15" s="65">
        <v>1618</v>
      </c>
      <c r="FC15" s="65">
        <v>1608.66</v>
      </c>
      <c r="FD15" s="65">
        <v>1340.2</v>
      </c>
      <c r="FE15" s="65">
        <v>725.03</v>
      </c>
      <c r="FF15" s="65">
        <v>845.75</v>
      </c>
      <c r="FG15" s="65">
        <v>1181.06</v>
      </c>
      <c r="FH15" s="65">
        <v>1682.52</v>
      </c>
      <c r="FI15" s="65">
        <v>2862.29</v>
      </c>
      <c r="FJ15" s="65">
        <v>2740.29</v>
      </c>
      <c r="FK15" s="65">
        <v>1462.61</v>
      </c>
      <c r="FL15" s="65">
        <v>650.09</v>
      </c>
      <c r="FM15" s="65">
        <v>1239.51</v>
      </c>
      <c r="FN15" s="65">
        <v>1660.7</v>
      </c>
      <c r="FO15" s="65">
        <v>1618</v>
      </c>
      <c r="FP15" s="65">
        <v>1306.5</v>
      </c>
      <c r="FQ15" s="65">
        <v>742.03</v>
      </c>
      <c r="FR15" s="65">
        <v>811.96</v>
      </c>
      <c r="FS15" s="65">
        <v>1204.06</v>
      </c>
      <c r="FT15" s="65">
        <v>1699.09</v>
      </c>
      <c r="FU15" s="65">
        <v>2830.96</v>
      </c>
      <c r="FV15" s="65">
        <v>2680.29</v>
      </c>
      <c r="FW15" s="65">
        <v>1526.46</v>
      </c>
      <c r="FX15" s="65">
        <v>680.45</v>
      </c>
      <c r="FY15" s="65">
        <v>1255.51</v>
      </c>
      <c r="FZ15" s="65">
        <v>1643.39</v>
      </c>
    </row>
    <row r="16" spans="1:182">
      <c r="B16" s="580" t="s">
        <v>13</v>
      </c>
      <c r="C16" s="66">
        <v>1109107.8700000001</v>
      </c>
      <c r="D16" s="66">
        <v>993643.66</v>
      </c>
      <c r="E16" s="66">
        <v>1066012.42</v>
      </c>
      <c r="F16" s="66">
        <v>933974.54999999981</v>
      </c>
      <c r="G16" s="66">
        <v>951492.46</v>
      </c>
      <c r="H16" s="66">
        <v>994350.02</v>
      </c>
      <c r="I16" s="66">
        <v>1065248.5900000001</v>
      </c>
      <c r="J16" s="66">
        <v>1042533.9500000001</v>
      </c>
      <c r="K16" s="66">
        <v>735813.02999999991</v>
      </c>
      <c r="L16" s="66">
        <v>800218.93</v>
      </c>
      <c r="M16" s="66">
        <v>774209.24</v>
      </c>
      <c r="N16" s="66">
        <v>798992.64</v>
      </c>
      <c r="O16" s="66">
        <v>821884.48</v>
      </c>
      <c r="P16" s="66">
        <v>738006.66000000015</v>
      </c>
      <c r="Q16" s="66">
        <v>706449</v>
      </c>
      <c r="R16" s="66">
        <v>640842.18999999994</v>
      </c>
      <c r="S16" s="66">
        <v>670650.40999999992</v>
      </c>
      <c r="T16" s="66">
        <v>740870.98</v>
      </c>
      <c r="U16" s="66">
        <v>770710.22</v>
      </c>
      <c r="V16" s="66">
        <v>771292.14</v>
      </c>
      <c r="W16" s="66">
        <v>733281.02999999991</v>
      </c>
      <c r="X16" s="66">
        <v>796026.93</v>
      </c>
      <c r="Y16" s="66">
        <v>767388.64</v>
      </c>
      <c r="Z16" s="66">
        <v>788582.04</v>
      </c>
      <c r="AA16" s="66">
        <v>789573.60000000009</v>
      </c>
      <c r="AB16" s="66">
        <v>715622.14</v>
      </c>
      <c r="AC16" s="66">
        <v>755195.75</v>
      </c>
      <c r="AD16" s="66">
        <v>644999.82000000007</v>
      </c>
      <c r="AE16" s="66">
        <v>628147.58000000007</v>
      </c>
      <c r="AF16" s="66">
        <v>753914.66999999993</v>
      </c>
      <c r="AG16" s="66">
        <v>804796.63</v>
      </c>
      <c r="AH16" s="66">
        <v>801269.05999999994</v>
      </c>
      <c r="AI16" s="66">
        <v>739967.41999999993</v>
      </c>
      <c r="AJ16" s="66">
        <v>762667.87999999989</v>
      </c>
      <c r="AK16" s="66">
        <v>744663.39999999991</v>
      </c>
      <c r="AL16" s="66">
        <v>763260.84</v>
      </c>
      <c r="AM16" s="66">
        <v>798471.19</v>
      </c>
      <c r="AN16" s="66">
        <v>748348.35</v>
      </c>
      <c r="AO16" s="66">
        <v>639661.82999999996</v>
      </c>
      <c r="AP16" s="66">
        <v>566448.19999999995</v>
      </c>
      <c r="AQ16" s="66">
        <v>676365.6100000001</v>
      </c>
      <c r="AR16" s="66">
        <v>764459.08</v>
      </c>
      <c r="AS16" s="66">
        <v>805907.95000000007</v>
      </c>
      <c r="AT16" s="66">
        <v>812116.69</v>
      </c>
      <c r="AU16" s="66">
        <v>748723.98</v>
      </c>
      <c r="AV16" s="66">
        <v>765612.23</v>
      </c>
      <c r="AW16" s="66">
        <v>755685.99999999988</v>
      </c>
      <c r="AX16" s="66">
        <v>769691.69</v>
      </c>
      <c r="AY16" s="66">
        <v>797952.02</v>
      </c>
      <c r="AZ16" s="66">
        <v>725060.72000000009</v>
      </c>
      <c r="BA16" s="66">
        <v>687803.75999999989</v>
      </c>
      <c r="BB16" s="66">
        <v>613797.28999999992</v>
      </c>
      <c r="BC16" s="66">
        <v>679356.38</v>
      </c>
      <c r="BD16" s="66">
        <v>742819.86</v>
      </c>
      <c r="BE16" s="66">
        <v>785706.90000000014</v>
      </c>
      <c r="BF16" s="66">
        <v>794900.7</v>
      </c>
      <c r="BG16" s="66">
        <v>721417.95000000007</v>
      </c>
      <c r="BH16" s="66">
        <v>743194.44000000006</v>
      </c>
      <c r="BI16" s="66">
        <v>737012.62999999989</v>
      </c>
      <c r="BJ16" s="66">
        <v>752698.44000000006</v>
      </c>
      <c r="BK16" s="66">
        <v>803188.11</v>
      </c>
      <c r="BL16" s="66">
        <v>730695.46000000008</v>
      </c>
      <c r="BM16" s="66">
        <v>686477.46</v>
      </c>
      <c r="BN16" s="66">
        <v>623128.25999999989</v>
      </c>
      <c r="BO16" s="66">
        <v>689112.02999999991</v>
      </c>
      <c r="BP16" s="66">
        <v>755397.78999999992</v>
      </c>
      <c r="BQ16" s="66">
        <v>808856.69</v>
      </c>
      <c r="BR16" s="66">
        <v>815281.7</v>
      </c>
      <c r="BS16" s="66">
        <v>701240.9</v>
      </c>
      <c r="BT16" s="66">
        <v>686257.82999999984</v>
      </c>
      <c r="BU16" s="66">
        <v>770438.23999999987</v>
      </c>
      <c r="BV16" s="66">
        <v>803423.02</v>
      </c>
      <c r="BW16" s="66">
        <v>834339.21000000008</v>
      </c>
      <c r="BX16" s="66">
        <v>730421.23</v>
      </c>
      <c r="BY16" s="66">
        <v>664374.96000000008</v>
      </c>
      <c r="BZ16" s="66">
        <v>583556.65999999992</v>
      </c>
      <c r="CA16" s="66">
        <v>675585.91</v>
      </c>
      <c r="CB16" s="66">
        <v>779426.74</v>
      </c>
      <c r="CC16" s="66">
        <v>857482.9</v>
      </c>
      <c r="CD16" s="66">
        <v>856716.05999999994</v>
      </c>
      <c r="CE16" s="66">
        <v>788260.41999999993</v>
      </c>
      <c r="CF16" s="66">
        <v>814453.33</v>
      </c>
      <c r="CG16" s="66">
        <v>819553.44</v>
      </c>
      <c r="CH16" s="66">
        <v>848136.2</v>
      </c>
      <c r="CI16" s="66">
        <v>862593.87000000011</v>
      </c>
      <c r="CJ16" s="66">
        <v>803234.08</v>
      </c>
      <c r="CK16" s="66">
        <v>820403.96000000008</v>
      </c>
      <c r="CL16" s="66">
        <v>646054.08000000007</v>
      </c>
      <c r="CM16" s="66">
        <v>731922.31</v>
      </c>
      <c r="CN16" s="66">
        <v>812950.99999999988</v>
      </c>
      <c r="CO16" s="66">
        <v>873517.90000000014</v>
      </c>
      <c r="CP16" s="66">
        <v>871563.69</v>
      </c>
      <c r="CQ16" s="66">
        <v>809209.0199999999</v>
      </c>
      <c r="CR16" s="66">
        <v>823106.87999999989</v>
      </c>
      <c r="CS16" s="66">
        <v>822344.39999999991</v>
      </c>
      <c r="CT16" s="66">
        <v>859158.6399999999</v>
      </c>
      <c r="CU16" s="66">
        <v>868444.8</v>
      </c>
      <c r="CV16" s="66">
        <v>739052.20000000007</v>
      </c>
      <c r="CW16" s="66">
        <v>688137.84</v>
      </c>
      <c r="CX16" s="66">
        <v>659559.54999999993</v>
      </c>
      <c r="CY16" s="66">
        <v>750381.17</v>
      </c>
      <c r="CZ16" s="66">
        <v>819617.78</v>
      </c>
      <c r="DA16" s="66">
        <v>880923.7</v>
      </c>
      <c r="DB16" s="66">
        <v>882469.90000000014</v>
      </c>
      <c r="DC16" s="66">
        <v>804701.99999999988</v>
      </c>
      <c r="DD16" s="66">
        <v>826833.23999999987</v>
      </c>
      <c r="DE16" s="66">
        <v>824624.3899999999</v>
      </c>
      <c r="DF16" s="66">
        <v>851527.66</v>
      </c>
      <c r="DG16" s="66">
        <v>865734.42000000016</v>
      </c>
      <c r="DH16" s="66">
        <v>781542.28000000014</v>
      </c>
      <c r="DI16" s="66">
        <v>845309.96</v>
      </c>
      <c r="DJ16" s="66">
        <v>688767.45000000007</v>
      </c>
      <c r="DK16" s="66">
        <v>675564.04999999993</v>
      </c>
      <c r="DL16" s="66">
        <v>814915.84</v>
      </c>
      <c r="DM16" s="66">
        <v>876929.7</v>
      </c>
      <c r="DN16" s="66">
        <v>879286.39</v>
      </c>
      <c r="DO16" s="66">
        <v>798217.87999999989</v>
      </c>
      <c r="DP16" s="66">
        <v>827791.23</v>
      </c>
      <c r="DQ16" s="66">
        <v>824311.03999999992</v>
      </c>
      <c r="DR16" s="66">
        <v>848421.25</v>
      </c>
      <c r="DS16" s="66">
        <v>864104.02</v>
      </c>
      <c r="DT16" s="66">
        <v>778984.87</v>
      </c>
      <c r="DU16" s="66">
        <v>805842.26</v>
      </c>
      <c r="DV16" s="66">
        <v>627127.84</v>
      </c>
      <c r="DW16" s="66">
        <v>708860.03</v>
      </c>
      <c r="DX16" s="66">
        <v>801144.59999999986</v>
      </c>
      <c r="DY16" s="66">
        <v>874451.46</v>
      </c>
      <c r="DZ16" s="66">
        <v>867237.92999999993</v>
      </c>
      <c r="EA16" s="66">
        <v>795812.95</v>
      </c>
      <c r="EB16" s="66">
        <v>816136.22999999986</v>
      </c>
      <c r="EC16" s="66">
        <v>816057.24</v>
      </c>
      <c r="ED16" s="66">
        <v>842678.45</v>
      </c>
      <c r="EE16" s="66">
        <v>862349.11</v>
      </c>
      <c r="EF16" s="66">
        <v>804826.15</v>
      </c>
      <c r="EG16" s="66">
        <v>684674.76</v>
      </c>
      <c r="EH16" s="66">
        <v>603112.69999999995</v>
      </c>
      <c r="EI16" s="66">
        <v>732035.51</v>
      </c>
      <c r="EJ16" s="66">
        <v>805031.14</v>
      </c>
      <c r="EK16" s="66">
        <v>871562.9</v>
      </c>
      <c r="EL16" s="66">
        <v>866164.05999999994</v>
      </c>
      <c r="EM16" s="66">
        <v>802135.55999999994</v>
      </c>
      <c r="EN16" s="66">
        <v>815828</v>
      </c>
      <c r="EO16" s="66">
        <v>814703.83</v>
      </c>
      <c r="EP16" s="66">
        <v>847374.21000000008</v>
      </c>
      <c r="EQ16" s="66">
        <v>857024.66</v>
      </c>
      <c r="ER16" s="66">
        <v>773116.92000000016</v>
      </c>
      <c r="ES16" s="66">
        <v>785371.24</v>
      </c>
      <c r="ET16" s="66">
        <v>653411.56999999995</v>
      </c>
      <c r="EU16" s="66">
        <v>747868.44000000006</v>
      </c>
      <c r="EV16" s="66">
        <v>798101.09</v>
      </c>
      <c r="EW16" s="66">
        <v>860537.87</v>
      </c>
      <c r="EX16" s="66">
        <v>862297.47</v>
      </c>
      <c r="EY16" s="66">
        <v>790442.96</v>
      </c>
      <c r="EZ16" s="66">
        <v>807948.36</v>
      </c>
      <c r="FA16" s="66">
        <v>808445.84000000008</v>
      </c>
      <c r="FB16" s="66">
        <v>835458.59</v>
      </c>
      <c r="FC16" s="66">
        <v>840096.39</v>
      </c>
      <c r="FD16" s="66">
        <v>759492.55</v>
      </c>
      <c r="FE16" s="66">
        <v>729422.96000000008</v>
      </c>
      <c r="FF16" s="66">
        <v>585519.68000000005</v>
      </c>
      <c r="FG16" s="66">
        <v>725112.91000000015</v>
      </c>
      <c r="FH16" s="66">
        <v>784718.3899999999</v>
      </c>
      <c r="FI16" s="66">
        <v>855087.31</v>
      </c>
      <c r="FJ16" s="66">
        <v>854266.17</v>
      </c>
      <c r="FK16" s="66">
        <v>783800.75</v>
      </c>
      <c r="FL16" s="66">
        <v>803066.27999999991</v>
      </c>
      <c r="FM16" s="66">
        <v>795811.3899999999</v>
      </c>
      <c r="FN16" s="66">
        <v>827221.84</v>
      </c>
      <c r="FO16" s="66">
        <v>835311.8</v>
      </c>
      <c r="FP16" s="66">
        <v>756003.29</v>
      </c>
      <c r="FQ16" s="66">
        <v>815935.75</v>
      </c>
      <c r="FR16" s="66">
        <v>685754.3899999999</v>
      </c>
      <c r="FS16" s="66">
        <v>665625.78</v>
      </c>
      <c r="FT16" s="66">
        <v>779130.51</v>
      </c>
      <c r="FU16" s="66">
        <v>849935.36999999988</v>
      </c>
      <c r="FV16" s="66">
        <v>844489.69</v>
      </c>
      <c r="FW16" s="66">
        <v>750649.39999999991</v>
      </c>
      <c r="FX16" s="66">
        <v>650819.23999999987</v>
      </c>
      <c r="FY16" s="66">
        <v>708821.41999999993</v>
      </c>
      <c r="FZ16" s="66">
        <v>828968.8600000001</v>
      </c>
    </row>
    <row r="17" spans="2:182" ht="15.75" thickBot="1">
      <c r="B17" s="581" t="s">
        <v>14</v>
      </c>
      <c r="C17" s="67">
        <v>1109107.8700000001</v>
      </c>
      <c r="D17" s="68">
        <v>993643.66</v>
      </c>
      <c r="E17" s="68">
        <v>1066012.42</v>
      </c>
      <c r="F17" s="68">
        <v>933974.54999999981</v>
      </c>
      <c r="G17" s="68">
        <v>951492.46</v>
      </c>
      <c r="H17" s="68">
        <v>994350.02</v>
      </c>
      <c r="I17" s="68">
        <v>1065248.5900000001</v>
      </c>
      <c r="J17" s="68">
        <v>1042533.9500000001</v>
      </c>
      <c r="K17" s="68">
        <v>735813.02999999991</v>
      </c>
      <c r="L17" s="68">
        <v>800218.93</v>
      </c>
      <c r="M17" s="68">
        <v>774209.24</v>
      </c>
      <c r="N17" s="68">
        <v>798992.64</v>
      </c>
      <c r="O17" s="68">
        <v>821884.48</v>
      </c>
      <c r="P17" s="68">
        <v>738006.66000000015</v>
      </c>
      <c r="Q17" s="68">
        <v>706449</v>
      </c>
      <c r="R17" s="68">
        <v>640842.18999999994</v>
      </c>
      <c r="S17" s="68">
        <v>670650.40999999992</v>
      </c>
      <c r="T17" s="68">
        <v>740870.98</v>
      </c>
      <c r="U17" s="68">
        <v>770710.22</v>
      </c>
      <c r="V17" s="68">
        <v>771292.14</v>
      </c>
      <c r="W17" s="68">
        <v>733281.02999999991</v>
      </c>
      <c r="X17" s="68">
        <v>796026.93</v>
      </c>
      <c r="Y17" s="68">
        <v>767388.64</v>
      </c>
      <c r="Z17" s="68">
        <v>788582.04</v>
      </c>
      <c r="AA17" s="68">
        <v>789573.60000000009</v>
      </c>
      <c r="AB17" s="68">
        <v>715622.14</v>
      </c>
      <c r="AC17" s="68">
        <v>755195.75</v>
      </c>
      <c r="AD17" s="68">
        <v>644999.82000000007</v>
      </c>
      <c r="AE17" s="68">
        <v>628147.58000000007</v>
      </c>
      <c r="AF17" s="68">
        <v>753914.66999999993</v>
      </c>
      <c r="AG17" s="68">
        <v>804796.63</v>
      </c>
      <c r="AH17" s="68">
        <v>801269.05999999994</v>
      </c>
      <c r="AI17" s="68">
        <v>739967.41999999993</v>
      </c>
      <c r="AJ17" s="68">
        <v>762667.87999999989</v>
      </c>
      <c r="AK17" s="68">
        <v>744663.39999999991</v>
      </c>
      <c r="AL17" s="68">
        <v>763260.84</v>
      </c>
      <c r="AM17" s="68">
        <v>798471.19</v>
      </c>
      <c r="AN17" s="68">
        <v>748348.35</v>
      </c>
      <c r="AO17" s="68">
        <v>639661.82999999996</v>
      </c>
      <c r="AP17" s="68">
        <v>566448.19999999995</v>
      </c>
      <c r="AQ17" s="68">
        <v>676365.6100000001</v>
      </c>
      <c r="AR17" s="68">
        <v>764459.08</v>
      </c>
      <c r="AS17" s="68">
        <v>805907.95000000007</v>
      </c>
      <c r="AT17" s="68">
        <v>812116.69</v>
      </c>
      <c r="AU17" s="68">
        <v>748723.98</v>
      </c>
      <c r="AV17" s="68">
        <v>765612.23</v>
      </c>
      <c r="AW17" s="68">
        <v>755685.99999999988</v>
      </c>
      <c r="AX17" s="68">
        <v>769691.69</v>
      </c>
      <c r="AY17" s="68">
        <v>797952.02</v>
      </c>
      <c r="AZ17" s="68">
        <v>725060.72000000009</v>
      </c>
      <c r="BA17" s="68">
        <v>687803.75999999989</v>
      </c>
      <c r="BB17" s="68">
        <v>613797.28999999992</v>
      </c>
      <c r="BC17" s="68">
        <v>679356.38</v>
      </c>
      <c r="BD17" s="68">
        <v>742819.86</v>
      </c>
      <c r="BE17" s="68">
        <v>785706.90000000014</v>
      </c>
      <c r="BF17" s="68">
        <v>794900.7</v>
      </c>
      <c r="BG17" s="68">
        <v>721417.95000000007</v>
      </c>
      <c r="BH17" s="68">
        <v>743194.44000000006</v>
      </c>
      <c r="BI17" s="68">
        <v>737012.62999999989</v>
      </c>
      <c r="BJ17" s="68">
        <v>752698.44000000006</v>
      </c>
      <c r="BK17" s="68">
        <v>803188.11</v>
      </c>
      <c r="BL17" s="68">
        <v>730695.46000000008</v>
      </c>
      <c r="BM17" s="68">
        <v>686477.46</v>
      </c>
      <c r="BN17" s="68">
        <v>623128.25999999989</v>
      </c>
      <c r="BO17" s="68">
        <v>689112.02999999991</v>
      </c>
      <c r="BP17" s="68">
        <v>755397.78999999992</v>
      </c>
      <c r="BQ17" s="68">
        <v>808856.69</v>
      </c>
      <c r="BR17" s="68">
        <v>815281.7</v>
      </c>
      <c r="BS17" s="68">
        <v>701240.9</v>
      </c>
      <c r="BT17" s="68">
        <v>686257.82999999984</v>
      </c>
      <c r="BU17" s="68">
        <v>770438.23999999987</v>
      </c>
      <c r="BV17" s="68">
        <v>803423.02</v>
      </c>
      <c r="BW17" s="68">
        <v>834339.21000000008</v>
      </c>
      <c r="BX17" s="68">
        <v>730421.23</v>
      </c>
      <c r="BY17" s="68">
        <v>664374.96000000008</v>
      </c>
      <c r="BZ17" s="68">
        <v>583556.65999999992</v>
      </c>
      <c r="CA17" s="68">
        <v>675585.91</v>
      </c>
      <c r="CB17" s="68">
        <v>779426.74</v>
      </c>
      <c r="CC17" s="68">
        <v>857482.9</v>
      </c>
      <c r="CD17" s="68">
        <v>856716.05999999994</v>
      </c>
      <c r="CE17" s="68">
        <v>788260.41999999993</v>
      </c>
      <c r="CF17" s="68">
        <v>814453.33</v>
      </c>
      <c r="CG17" s="68">
        <v>819553.44</v>
      </c>
      <c r="CH17" s="68">
        <v>848136.2</v>
      </c>
      <c r="CI17" s="68">
        <v>862593.87000000011</v>
      </c>
      <c r="CJ17" s="68">
        <v>803234.08</v>
      </c>
      <c r="CK17" s="68">
        <v>820403.96000000008</v>
      </c>
      <c r="CL17" s="68">
        <v>646054.08000000007</v>
      </c>
      <c r="CM17" s="68">
        <v>731922.31</v>
      </c>
      <c r="CN17" s="68">
        <v>812950.99999999988</v>
      </c>
      <c r="CO17" s="68">
        <v>873517.90000000014</v>
      </c>
      <c r="CP17" s="68">
        <v>871563.69</v>
      </c>
      <c r="CQ17" s="68">
        <v>809209.0199999999</v>
      </c>
      <c r="CR17" s="68">
        <v>823106.87999999989</v>
      </c>
      <c r="CS17" s="68">
        <v>822344.39999999991</v>
      </c>
      <c r="CT17" s="68">
        <v>859158.6399999999</v>
      </c>
      <c r="CU17" s="68">
        <v>868444.8</v>
      </c>
      <c r="CV17" s="68">
        <v>739052.20000000007</v>
      </c>
      <c r="CW17" s="68">
        <v>688137.84</v>
      </c>
      <c r="CX17" s="68">
        <v>659559.54999999993</v>
      </c>
      <c r="CY17" s="68">
        <v>750381.17</v>
      </c>
      <c r="CZ17" s="68">
        <v>819617.78</v>
      </c>
      <c r="DA17" s="68">
        <v>880923.7</v>
      </c>
      <c r="DB17" s="68">
        <v>882469.90000000014</v>
      </c>
      <c r="DC17" s="68">
        <v>804701.99999999988</v>
      </c>
      <c r="DD17" s="68">
        <v>826833.23999999987</v>
      </c>
      <c r="DE17" s="68">
        <v>824624.3899999999</v>
      </c>
      <c r="DF17" s="68">
        <v>851527.66</v>
      </c>
      <c r="DG17" s="68">
        <v>865734.42000000016</v>
      </c>
      <c r="DH17" s="68">
        <v>781542.28000000014</v>
      </c>
      <c r="DI17" s="68">
        <v>845309.96</v>
      </c>
      <c r="DJ17" s="68">
        <v>688767.45000000007</v>
      </c>
      <c r="DK17" s="68">
        <v>675564.04999999993</v>
      </c>
      <c r="DL17" s="68">
        <v>814915.84</v>
      </c>
      <c r="DM17" s="68">
        <v>876929.7</v>
      </c>
      <c r="DN17" s="68">
        <v>879286.39</v>
      </c>
      <c r="DO17" s="68">
        <v>798217.87999999989</v>
      </c>
      <c r="DP17" s="68">
        <v>827791.23</v>
      </c>
      <c r="DQ17" s="68">
        <v>824311.03999999992</v>
      </c>
      <c r="DR17" s="68">
        <v>848421.25</v>
      </c>
      <c r="DS17" s="68">
        <v>864104.02</v>
      </c>
      <c r="DT17" s="68">
        <v>778984.87</v>
      </c>
      <c r="DU17" s="68">
        <v>805842.26</v>
      </c>
      <c r="DV17" s="68">
        <v>627127.84</v>
      </c>
      <c r="DW17" s="68">
        <v>708860.03</v>
      </c>
      <c r="DX17" s="68">
        <v>801144.59999999986</v>
      </c>
      <c r="DY17" s="68">
        <v>874451.46</v>
      </c>
      <c r="DZ17" s="68">
        <v>867237.92999999993</v>
      </c>
      <c r="EA17" s="68">
        <v>795812.95</v>
      </c>
      <c r="EB17" s="68">
        <v>816136.22999999986</v>
      </c>
      <c r="EC17" s="68">
        <v>816057.24</v>
      </c>
      <c r="ED17" s="68">
        <v>842678.45</v>
      </c>
      <c r="EE17" s="68">
        <v>862349.11</v>
      </c>
      <c r="EF17" s="68">
        <v>804826.15</v>
      </c>
      <c r="EG17" s="68">
        <v>684674.76</v>
      </c>
      <c r="EH17" s="68">
        <v>603112.69999999995</v>
      </c>
      <c r="EI17" s="68">
        <v>732035.51</v>
      </c>
      <c r="EJ17" s="68">
        <v>805031.14</v>
      </c>
      <c r="EK17" s="68">
        <v>871562.9</v>
      </c>
      <c r="EL17" s="68">
        <v>866164.05999999994</v>
      </c>
      <c r="EM17" s="68">
        <v>802135.55999999994</v>
      </c>
      <c r="EN17" s="68">
        <v>815828</v>
      </c>
      <c r="EO17" s="68">
        <v>814703.83</v>
      </c>
      <c r="EP17" s="68">
        <v>847374.21000000008</v>
      </c>
      <c r="EQ17" s="68">
        <v>857024.66</v>
      </c>
      <c r="ER17" s="68">
        <v>773116.92000000016</v>
      </c>
      <c r="ES17" s="68">
        <v>785371.24</v>
      </c>
      <c r="ET17" s="68">
        <v>653411.56999999995</v>
      </c>
      <c r="EU17" s="68">
        <v>747868.44000000006</v>
      </c>
      <c r="EV17" s="68">
        <v>798101.09</v>
      </c>
      <c r="EW17" s="68">
        <v>860537.87</v>
      </c>
      <c r="EX17" s="68">
        <v>862297.47</v>
      </c>
      <c r="EY17" s="68">
        <v>790442.96</v>
      </c>
      <c r="EZ17" s="68">
        <v>807948.36</v>
      </c>
      <c r="FA17" s="68">
        <v>808445.84000000008</v>
      </c>
      <c r="FB17" s="68">
        <v>835458.59</v>
      </c>
      <c r="FC17" s="68">
        <v>840096.39</v>
      </c>
      <c r="FD17" s="68">
        <v>759492.55</v>
      </c>
      <c r="FE17" s="68">
        <v>729422.96000000008</v>
      </c>
      <c r="FF17" s="68">
        <v>585519.68000000005</v>
      </c>
      <c r="FG17" s="68">
        <v>725112.91000000015</v>
      </c>
      <c r="FH17" s="68">
        <v>784718.3899999999</v>
      </c>
      <c r="FI17" s="68">
        <v>855087.31</v>
      </c>
      <c r="FJ17" s="68">
        <v>854266.17</v>
      </c>
      <c r="FK17" s="68">
        <v>783800.75</v>
      </c>
      <c r="FL17" s="68">
        <v>803066.27999999991</v>
      </c>
      <c r="FM17" s="68">
        <v>795811.3899999999</v>
      </c>
      <c r="FN17" s="68">
        <v>827221.84</v>
      </c>
      <c r="FO17" s="68">
        <v>835311.8</v>
      </c>
      <c r="FP17" s="68">
        <v>756003.29</v>
      </c>
      <c r="FQ17" s="68">
        <v>815935.75</v>
      </c>
      <c r="FR17" s="68">
        <v>685754.3899999999</v>
      </c>
      <c r="FS17" s="68">
        <v>665625.78</v>
      </c>
      <c r="FT17" s="68">
        <v>779130.51</v>
      </c>
      <c r="FU17" s="68">
        <v>849935.36999999988</v>
      </c>
      <c r="FV17" s="68">
        <v>844489.69</v>
      </c>
      <c r="FW17" s="68">
        <v>750649.39999999991</v>
      </c>
      <c r="FX17" s="68">
        <v>650819.23999999987</v>
      </c>
      <c r="FY17" s="68">
        <v>708821.41999999993</v>
      </c>
      <c r="FZ17" s="68">
        <v>828968.8600000001</v>
      </c>
    </row>
    <row r="18" spans="2:182" ht="15.75" thickTop="1">
      <c r="B18" s="460"/>
      <c r="C18" s="460"/>
      <c r="D18" s="460"/>
      <c r="E18" s="460"/>
      <c r="F18" s="460"/>
      <c r="G18" s="460"/>
      <c r="H18" s="460"/>
      <c r="I18" s="460"/>
      <c r="J18" s="460"/>
      <c r="K18" s="460"/>
      <c r="L18" s="460"/>
      <c r="M18" s="460"/>
      <c r="N18" s="460"/>
      <c r="O18" s="460"/>
      <c r="P18" s="460"/>
      <c r="Q18" s="460"/>
      <c r="R18" s="460"/>
      <c r="S18" s="460"/>
      <c r="T18" s="460"/>
      <c r="U18" s="460"/>
      <c r="V18" s="460"/>
      <c r="W18" s="460"/>
      <c r="X18" s="460"/>
      <c r="Y18" s="460"/>
      <c r="Z18" s="460"/>
      <c r="AA18" s="460"/>
      <c r="AB18" s="460"/>
      <c r="AC18" s="460"/>
      <c r="AD18" s="460"/>
      <c r="AE18" s="460"/>
      <c r="AF18" s="460"/>
      <c r="AG18" s="460"/>
      <c r="AH18" s="460"/>
      <c r="AI18" s="460"/>
      <c r="AJ18" s="460"/>
      <c r="AK18" s="460"/>
      <c r="AL18" s="460"/>
      <c r="AM18" s="460"/>
      <c r="AN18" s="460"/>
      <c r="AO18" s="460"/>
      <c r="AP18" s="460"/>
      <c r="AQ18" s="460"/>
      <c r="AR18" s="460"/>
      <c r="AS18" s="460"/>
      <c r="AT18" s="460"/>
      <c r="AU18" s="460"/>
      <c r="AV18" s="460"/>
      <c r="AW18" s="460"/>
      <c r="AX18" s="460"/>
      <c r="AY18" s="460"/>
      <c r="AZ18" s="460"/>
      <c r="BA18" s="460"/>
      <c r="BB18" s="460"/>
      <c r="BC18" s="460"/>
      <c r="BD18" s="460"/>
      <c r="BE18" s="460"/>
      <c r="BF18" s="460"/>
      <c r="BG18" s="460"/>
      <c r="BH18" s="460"/>
      <c r="BI18" s="460"/>
      <c r="BJ18" s="460"/>
      <c r="BK18" s="460"/>
      <c r="BL18" s="460"/>
      <c r="BM18" s="460"/>
      <c r="BN18" s="460"/>
      <c r="BO18" s="460"/>
      <c r="BP18" s="460"/>
      <c r="BQ18" s="460"/>
      <c r="BR18" s="460"/>
      <c r="BS18" s="460"/>
      <c r="BT18" s="460"/>
      <c r="BU18" s="460"/>
      <c r="BV18" s="460"/>
      <c r="BW18" s="460"/>
      <c r="BX18" s="460"/>
      <c r="BY18" s="460"/>
      <c r="BZ18" s="460"/>
      <c r="CA18" s="460"/>
      <c r="CB18" s="460"/>
      <c r="CC18" s="460"/>
      <c r="CD18" s="460"/>
      <c r="CE18" s="460"/>
      <c r="CF18" s="460"/>
      <c r="CG18" s="460"/>
      <c r="CH18" s="460"/>
      <c r="CI18" s="460"/>
      <c r="CJ18" s="460"/>
      <c r="CK18" s="460"/>
      <c r="CL18" s="460"/>
      <c r="CM18" s="460"/>
      <c r="CN18" s="460"/>
      <c r="CO18" s="460"/>
      <c r="CP18" s="460"/>
      <c r="CQ18" s="460"/>
      <c r="CR18" s="460"/>
      <c r="CS18" s="460"/>
      <c r="CT18" s="460"/>
      <c r="CU18" s="460"/>
      <c r="CV18" s="460"/>
      <c r="CW18" s="460"/>
      <c r="CX18" s="460"/>
      <c r="CY18" s="460"/>
      <c r="CZ18" s="460"/>
      <c r="DA18" s="460"/>
      <c r="DB18" s="460"/>
      <c r="DC18" s="460"/>
      <c r="DD18" s="460"/>
      <c r="DE18" s="460"/>
      <c r="DF18" s="460"/>
      <c r="DG18" s="460"/>
      <c r="DH18" s="460"/>
      <c r="DI18" s="460"/>
      <c r="DJ18" s="460"/>
      <c r="DK18" s="460"/>
      <c r="DL18" s="460"/>
      <c r="DM18" s="460"/>
      <c r="DN18" s="460"/>
      <c r="DO18" s="460"/>
      <c r="DP18" s="460"/>
      <c r="DQ18" s="460"/>
      <c r="DR18" s="460"/>
      <c r="DS18" s="460"/>
      <c r="DT18" s="460"/>
      <c r="DU18" s="460"/>
      <c r="DV18" s="460"/>
      <c r="DW18" s="460"/>
      <c r="DX18" s="460"/>
      <c r="DY18" s="460"/>
      <c r="DZ18" s="460"/>
      <c r="EA18" s="460"/>
      <c r="EB18" s="460"/>
      <c r="EC18" s="460"/>
      <c r="ED18" s="460"/>
      <c r="EE18" s="460"/>
      <c r="EF18" s="460"/>
      <c r="EG18" s="460"/>
      <c r="EH18" s="460"/>
      <c r="EI18" s="460"/>
      <c r="EJ18" s="460"/>
      <c r="EK18" s="460"/>
      <c r="EL18" s="460"/>
      <c r="EM18" s="460"/>
      <c r="EN18" s="460"/>
      <c r="EO18" s="460"/>
      <c r="EP18" s="460"/>
      <c r="EQ18" s="460"/>
      <c r="ER18" s="460"/>
      <c r="ES18" s="460"/>
      <c r="ET18" s="460"/>
      <c r="EU18" s="460"/>
      <c r="EV18" s="460"/>
      <c r="EW18" s="460"/>
      <c r="EX18" s="460"/>
      <c r="EY18" s="460"/>
      <c r="EZ18" s="460"/>
      <c r="FA18" s="460"/>
      <c r="FB18" s="460"/>
      <c r="FC18" s="460"/>
      <c r="FD18" s="460"/>
      <c r="FE18" s="460"/>
      <c r="FF18" s="460"/>
      <c r="FG18" s="460"/>
      <c r="FH18" s="460"/>
      <c r="FI18" s="460"/>
      <c r="FJ18" s="460"/>
      <c r="FK18" s="460"/>
      <c r="FL18" s="460"/>
      <c r="FM18" s="460"/>
      <c r="FN18" s="460"/>
      <c r="FO18" s="460"/>
      <c r="FP18" s="460"/>
      <c r="FQ18" s="460"/>
      <c r="FR18" s="460"/>
      <c r="FS18" s="460"/>
      <c r="FT18" s="460"/>
      <c r="FU18" s="460"/>
      <c r="FV18" s="460"/>
      <c r="FW18" s="460"/>
      <c r="FX18" s="460"/>
      <c r="FY18" s="460"/>
      <c r="FZ18" s="460"/>
    </row>
    <row r="19" spans="2:182">
      <c r="B19" s="460"/>
      <c r="C19" s="460"/>
      <c r="D19" s="460"/>
      <c r="E19" s="460"/>
      <c r="F19" s="460"/>
      <c r="G19" s="460"/>
      <c r="H19" s="460"/>
      <c r="I19" s="460"/>
      <c r="J19" s="460"/>
      <c r="K19" s="460"/>
      <c r="L19" s="460"/>
      <c r="M19" s="460"/>
      <c r="N19" s="460"/>
      <c r="O19" s="460"/>
      <c r="P19" s="460"/>
      <c r="Q19" s="460"/>
      <c r="R19" s="460"/>
      <c r="S19" s="460"/>
      <c r="T19" s="460"/>
      <c r="U19" s="460"/>
      <c r="V19" s="460"/>
      <c r="W19" s="460"/>
      <c r="X19" s="460"/>
      <c r="Y19" s="460"/>
      <c r="Z19" s="460"/>
      <c r="AA19" s="460"/>
      <c r="AB19" s="460"/>
      <c r="AC19" s="460"/>
      <c r="AD19" s="460"/>
      <c r="AE19" s="460"/>
      <c r="AF19" s="460"/>
      <c r="AG19" s="460"/>
      <c r="AH19" s="460"/>
      <c r="AI19" s="460"/>
      <c r="AJ19" s="460"/>
      <c r="AK19" s="460"/>
      <c r="AL19" s="460"/>
      <c r="AM19" s="460"/>
      <c r="AN19" s="460"/>
      <c r="AO19" s="460"/>
      <c r="AP19" s="460"/>
      <c r="AQ19" s="460"/>
      <c r="AR19" s="460"/>
      <c r="AS19" s="460"/>
      <c r="AT19" s="460"/>
      <c r="AU19" s="460"/>
      <c r="AV19" s="460"/>
      <c r="AW19" s="460"/>
      <c r="AX19" s="460"/>
      <c r="AY19" s="460"/>
      <c r="AZ19" s="460"/>
      <c r="BA19" s="460"/>
      <c r="BB19" s="460"/>
      <c r="BC19" s="460"/>
      <c r="BD19" s="460"/>
      <c r="BE19" s="460"/>
      <c r="BF19" s="460"/>
      <c r="BG19" s="460"/>
      <c r="BH19" s="460"/>
      <c r="BI19" s="460"/>
      <c r="BJ19" s="460"/>
      <c r="BK19" s="460"/>
      <c r="BL19" s="460"/>
      <c r="BM19" s="460"/>
      <c r="BN19" s="460"/>
      <c r="BO19" s="460"/>
      <c r="BP19" s="460"/>
      <c r="BQ19" s="460"/>
      <c r="BR19" s="460"/>
      <c r="BS19" s="460"/>
      <c r="BT19" s="460"/>
      <c r="BU19" s="460"/>
      <c r="BV19" s="460"/>
      <c r="BW19" s="460"/>
      <c r="BX19" s="460"/>
      <c r="BY19" s="460"/>
      <c r="BZ19" s="460"/>
      <c r="CA19" s="460"/>
      <c r="CB19" s="460"/>
      <c r="CC19" s="460"/>
      <c r="CD19" s="460"/>
      <c r="CE19" s="460"/>
      <c r="CF19" s="460"/>
      <c r="CG19" s="460"/>
      <c r="CH19" s="460"/>
      <c r="CI19" s="460"/>
      <c r="CJ19" s="460"/>
      <c r="CK19" s="460"/>
      <c r="CL19" s="460"/>
      <c r="CM19" s="460"/>
      <c r="CN19" s="460"/>
      <c r="CO19" s="460"/>
      <c r="CP19" s="460"/>
      <c r="CQ19" s="460"/>
      <c r="CR19" s="460"/>
      <c r="CS19" s="460"/>
      <c r="CT19" s="460"/>
      <c r="CU19" s="460"/>
      <c r="CV19" s="460"/>
      <c r="CW19" s="460"/>
      <c r="CX19" s="460"/>
      <c r="CY19" s="460"/>
      <c r="CZ19" s="460"/>
      <c r="DA19" s="460"/>
      <c r="DB19" s="460"/>
      <c r="DC19" s="460"/>
      <c r="DD19" s="460"/>
      <c r="DE19" s="460"/>
      <c r="DF19" s="460"/>
      <c r="DG19" s="460"/>
      <c r="DH19" s="460"/>
      <c r="DI19" s="460"/>
      <c r="DJ19" s="460"/>
      <c r="DK19" s="460"/>
      <c r="DL19" s="460"/>
      <c r="DM19" s="460"/>
      <c r="DN19" s="460"/>
      <c r="DO19" s="460"/>
      <c r="DP19" s="460"/>
      <c r="DQ19" s="460"/>
      <c r="DR19" s="460"/>
      <c r="DS19" s="460"/>
      <c r="DT19" s="460"/>
      <c r="DU19" s="460"/>
      <c r="DV19" s="460"/>
      <c r="DW19" s="460"/>
      <c r="DX19" s="460"/>
      <c r="DY19" s="460"/>
      <c r="DZ19" s="460"/>
      <c r="EA19" s="460"/>
      <c r="EB19" s="460"/>
      <c r="EC19" s="460"/>
      <c r="ED19" s="460"/>
      <c r="EE19" s="460"/>
      <c r="EF19" s="460"/>
      <c r="EG19" s="460"/>
      <c r="EH19" s="460"/>
      <c r="EI19" s="460"/>
      <c r="EJ19" s="460"/>
      <c r="EK19" s="460"/>
      <c r="EL19" s="460"/>
      <c r="EM19" s="460"/>
      <c r="EN19" s="460"/>
      <c r="EO19" s="460"/>
      <c r="EP19" s="460"/>
      <c r="EQ19" s="460"/>
      <c r="ER19" s="460"/>
      <c r="ES19" s="460"/>
      <c r="ET19" s="460"/>
      <c r="EU19" s="460"/>
      <c r="EV19" s="460"/>
      <c r="EW19" s="460"/>
      <c r="EX19" s="460"/>
      <c r="EY19" s="460"/>
      <c r="EZ19" s="460"/>
      <c r="FA19" s="460"/>
      <c r="FB19" s="460"/>
      <c r="FC19" s="460"/>
      <c r="FD19" s="460"/>
      <c r="FE19" s="460"/>
      <c r="FF19" s="460"/>
      <c r="FG19" s="460"/>
      <c r="FH19" s="460"/>
      <c r="FI19" s="460"/>
      <c r="FJ19" s="460"/>
      <c r="FK19" s="460"/>
      <c r="FL19" s="460"/>
      <c r="FM19" s="460"/>
      <c r="FN19" s="460"/>
      <c r="FO19" s="460"/>
      <c r="FP19" s="460"/>
      <c r="FQ19" s="460"/>
      <c r="FR19" s="460"/>
      <c r="FS19" s="460"/>
      <c r="FT19" s="460"/>
      <c r="FU19" s="460"/>
      <c r="FV19" s="460"/>
      <c r="FW19" s="460"/>
      <c r="FX19" s="460"/>
      <c r="FY19" s="460"/>
      <c r="FZ19" s="460"/>
    </row>
    <row r="20" spans="2:182">
      <c r="B20" s="582" t="s">
        <v>15</v>
      </c>
      <c r="C20" s="148">
        <v>41275</v>
      </c>
      <c r="D20" s="149">
        <v>41306</v>
      </c>
      <c r="E20" s="149">
        <v>41334</v>
      </c>
      <c r="F20" s="149">
        <v>41365</v>
      </c>
      <c r="G20" s="149">
        <v>41395</v>
      </c>
      <c r="H20" s="149">
        <v>41426</v>
      </c>
      <c r="I20" s="149">
        <v>41456</v>
      </c>
      <c r="J20" s="149">
        <v>41487</v>
      </c>
      <c r="K20" s="149">
        <v>41518</v>
      </c>
      <c r="L20" s="149">
        <v>41548</v>
      </c>
      <c r="M20" s="149">
        <v>41579</v>
      </c>
      <c r="N20" s="149">
        <v>41609</v>
      </c>
      <c r="O20" s="149">
        <v>41640</v>
      </c>
      <c r="P20" s="149">
        <v>41671</v>
      </c>
      <c r="Q20" s="149">
        <v>41699</v>
      </c>
      <c r="R20" s="149">
        <v>41730</v>
      </c>
      <c r="S20" s="149">
        <v>41760</v>
      </c>
      <c r="T20" s="149">
        <v>41791</v>
      </c>
      <c r="U20" s="149">
        <v>41821</v>
      </c>
      <c r="V20" s="149">
        <v>41852</v>
      </c>
      <c r="W20" s="149">
        <v>41883</v>
      </c>
      <c r="X20" s="149">
        <v>41913</v>
      </c>
      <c r="Y20" s="149">
        <v>41944</v>
      </c>
      <c r="Z20" s="149">
        <v>41974</v>
      </c>
      <c r="AA20" s="149">
        <v>42005</v>
      </c>
      <c r="AB20" s="149">
        <v>42036</v>
      </c>
      <c r="AC20" s="149">
        <v>42064</v>
      </c>
      <c r="AD20" s="149">
        <v>42095</v>
      </c>
      <c r="AE20" s="149">
        <v>42125</v>
      </c>
      <c r="AF20" s="149">
        <v>42156</v>
      </c>
      <c r="AG20" s="149">
        <v>42186</v>
      </c>
      <c r="AH20" s="149">
        <v>42217</v>
      </c>
      <c r="AI20" s="149">
        <v>42248</v>
      </c>
      <c r="AJ20" s="149">
        <v>42278</v>
      </c>
      <c r="AK20" s="149">
        <v>42309</v>
      </c>
      <c r="AL20" s="149">
        <v>42339</v>
      </c>
      <c r="AM20" s="149">
        <v>42370</v>
      </c>
      <c r="AN20" s="149">
        <v>42401</v>
      </c>
      <c r="AO20" s="149">
        <v>42430</v>
      </c>
      <c r="AP20" s="149">
        <v>42461</v>
      </c>
      <c r="AQ20" s="149">
        <v>42491</v>
      </c>
      <c r="AR20" s="149">
        <v>42522</v>
      </c>
      <c r="AS20" s="149">
        <v>42552</v>
      </c>
      <c r="AT20" s="149">
        <v>42583</v>
      </c>
      <c r="AU20" s="149">
        <v>42614</v>
      </c>
      <c r="AV20" s="149">
        <v>42644</v>
      </c>
      <c r="AW20" s="149">
        <v>42675</v>
      </c>
      <c r="AX20" s="149">
        <v>42705</v>
      </c>
      <c r="AY20" s="149">
        <v>42736</v>
      </c>
      <c r="AZ20" s="149">
        <v>42767</v>
      </c>
      <c r="BA20" s="149">
        <v>42795</v>
      </c>
      <c r="BB20" s="149">
        <v>42826</v>
      </c>
      <c r="BC20" s="149">
        <v>42856</v>
      </c>
      <c r="BD20" s="149">
        <v>42887</v>
      </c>
      <c r="BE20" s="149">
        <v>42917</v>
      </c>
      <c r="BF20" s="149">
        <v>42948</v>
      </c>
      <c r="BG20" s="149">
        <v>42979</v>
      </c>
      <c r="BH20" s="149">
        <v>43009</v>
      </c>
      <c r="BI20" s="149">
        <v>43040</v>
      </c>
      <c r="BJ20" s="149">
        <v>43070</v>
      </c>
      <c r="BK20" s="149">
        <v>43101</v>
      </c>
      <c r="BL20" s="149">
        <v>43132</v>
      </c>
      <c r="BM20" s="149">
        <v>43160</v>
      </c>
      <c r="BN20" s="149">
        <v>43191</v>
      </c>
      <c r="BO20" s="149">
        <v>43221</v>
      </c>
      <c r="BP20" s="149">
        <v>43252</v>
      </c>
      <c r="BQ20" s="149">
        <v>43282</v>
      </c>
      <c r="BR20" s="149">
        <v>43313</v>
      </c>
      <c r="BS20" s="149">
        <v>43344</v>
      </c>
      <c r="BT20" s="149">
        <v>43374</v>
      </c>
      <c r="BU20" s="149">
        <v>43405</v>
      </c>
      <c r="BV20" s="149">
        <v>43435</v>
      </c>
      <c r="BW20" s="149">
        <v>43466</v>
      </c>
      <c r="BX20" s="149">
        <v>43497</v>
      </c>
      <c r="BY20" s="149">
        <v>43525</v>
      </c>
      <c r="BZ20" s="149">
        <v>43556</v>
      </c>
      <c r="CA20" s="149">
        <v>43586</v>
      </c>
      <c r="CB20" s="149">
        <v>43617</v>
      </c>
      <c r="CC20" s="149">
        <v>43647</v>
      </c>
      <c r="CD20" s="149">
        <v>43678</v>
      </c>
      <c r="CE20" s="149">
        <v>43709</v>
      </c>
      <c r="CF20" s="149">
        <v>43739</v>
      </c>
      <c r="CG20" s="149">
        <v>43770</v>
      </c>
      <c r="CH20" s="149">
        <v>43800</v>
      </c>
      <c r="CI20" s="149">
        <v>43831</v>
      </c>
      <c r="CJ20" s="149">
        <v>43862</v>
      </c>
      <c r="CK20" s="149">
        <v>43891</v>
      </c>
      <c r="CL20" s="149">
        <v>43922</v>
      </c>
      <c r="CM20" s="149">
        <v>43952</v>
      </c>
      <c r="CN20" s="149">
        <v>43983</v>
      </c>
      <c r="CO20" s="149">
        <v>44013</v>
      </c>
      <c r="CP20" s="149">
        <v>44044</v>
      </c>
      <c r="CQ20" s="149">
        <v>44075</v>
      </c>
      <c r="CR20" s="149">
        <v>44105</v>
      </c>
      <c r="CS20" s="149">
        <v>44136</v>
      </c>
      <c r="CT20" s="149">
        <v>44166</v>
      </c>
      <c r="CU20" s="149">
        <v>44197</v>
      </c>
      <c r="CV20" s="149">
        <v>44228</v>
      </c>
      <c r="CW20" s="149">
        <v>44256</v>
      </c>
      <c r="CX20" s="149">
        <v>44287</v>
      </c>
      <c r="CY20" s="149">
        <v>44317</v>
      </c>
      <c r="CZ20" s="149">
        <v>44348</v>
      </c>
      <c r="DA20" s="149">
        <v>44378</v>
      </c>
      <c r="DB20" s="149">
        <v>44409</v>
      </c>
      <c r="DC20" s="149">
        <v>44440</v>
      </c>
      <c r="DD20" s="149">
        <v>44470</v>
      </c>
      <c r="DE20" s="149">
        <v>44501</v>
      </c>
      <c r="DF20" s="149">
        <v>44531</v>
      </c>
      <c r="DG20" s="149">
        <v>44562</v>
      </c>
      <c r="DH20" s="149">
        <v>44593</v>
      </c>
      <c r="DI20" s="149">
        <v>44621</v>
      </c>
      <c r="DJ20" s="149">
        <v>44652</v>
      </c>
      <c r="DK20" s="149">
        <v>44682</v>
      </c>
      <c r="DL20" s="149">
        <v>44713</v>
      </c>
      <c r="DM20" s="149">
        <v>44743</v>
      </c>
      <c r="DN20" s="149">
        <v>44774</v>
      </c>
      <c r="DO20" s="149">
        <v>44805</v>
      </c>
      <c r="DP20" s="149">
        <v>44835</v>
      </c>
      <c r="DQ20" s="149">
        <v>44866</v>
      </c>
      <c r="DR20" s="149">
        <v>44896</v>
      </c>
      <c r="DS20" s="149">
        <v>44927</v>
      </c>
      <c r="DT20" s="149">
        <v>44958</v>
      </c>
      <c r="DU20" s="149">
        <v>44986</v>
      </c>
      <c r="DV20" s="149">
        <v>45017</v>
      </c>
      <c r="DW20" s="149">
        <v>45047</v>
      </c>
      <c r="DX20" s="149">
        <v>45078</v>
      </c>
      <c r="DY20" s="149">
        <v>45108</v>
      </c>
      <c r="DZ20" s="149">
        <v>45139</v>
      </c>
      <c r="EA20" s="149">
        <v>45170</v>
      </c>
      <c r="EB20" s="149">
        <v>45200</v>
      </c>
      <c r="EC20" s="149">
        <v>45231</v>
      </c>
      <c r="ED20" s="149">
        <v>45261</v>
      </c>
      <c r="EE20" s="149">
        <v>45292</v>
      </c>
      <c r="EF20" s="149">
        <v>45323</v>
      </c>
      <c r="EG20" s="149">
        <v>45352</v>
      </c>
      <c r="EH20" s="149">
        <v>45383</v>
      </c>
      <c r="EI20" s="149">
        <v>45413</v>
      </c>
      <c r="EJ20" s="149">
        <v>45444</v>
      </c>
      <c r="EK20" s="149">
        <v>45474</v>
      </c>
      <c r="EL20" s="149">
        <v>45505</v>
      </c>
      <c r="EM20" s="149">
        <v>45536</v>
      </c>
      <c r="EN20" s="149">
        <v>45566</v>
      </c>
      <c r="EO20" s="149">
        <v>45597</v>
      </c>
      <c r="EP20" s="149">
        <v>45627</v>
      </c>
      <c r="EQ20" s="149">
        <v>45658</v>
      </c>
      <c r="ER20" s="149">
        <v>45689</v>
      </c>
      <c r="ES20" s="149">
        <v>45717</v>
      </c>
      <c r="ET20" s="149">
        <v>45748</v>
      </c>
      <c r="EU20" s="149">
        <v>45778</v>
      </c>
      <c r="EV20" s="149">
        <v>45809</v>
      </c>
      <c r="EW20" s="149">
        <v>45839</v>
      </c>
      <c r="EX20" s="149">
        <v>45870</v>
      </c>
      <c r="EY20" s="149">
        <v>45901</v>
      </c>
      <c r="EZ20" s="149">
        <v>45931</v>
      </c>
      <c r="FA20" s="149">
        <v>45962</v>
      </c>
      <c r="FB20" s="149">
        <v>45992</v>
      </c>
      <c r="FC20" s="149">
        <v>46023</v>
      </c>
      <c r="FD20" s="149">
        <v>46054</v>
      </c>
      <c r="FE20" s="149">
        <v>46082</v>
      </c>
      <c r="FF20" s="149">
        <v>46113</v>
      </c>
      <c r="FG20" s="149">
        <v>46143</v>
      </c>
      <c r="FH20" s="149">
        <v>46174</v>
      </c>
      <c r="FI20" s="149">
        <v>46204</v>
      </c>
      <c r="FJ20" s="149">
        <v>46235</v>
      </c>
      <c r="FK20" s="149">
        <v>46266</v>
      </c>
      <c r="FL20" s="149">
        <v>46296</v>
      </c>
      <c r="FM20" s="149">
        <v>46327</v>
      </c>
      <c r="FN20" s="149">
        <v>46357</v>
      </c>
      <c r="FO20" s="149">
        <v>46388</v>
      </c>
      <c r="FP20" s="149">
        <v>46419</v>
      </c>
      <c r="FQ20" s="149">
        <v>46447</v>
      </c>
      <c r="FR20" s="149">
        <v>46478</v>
      </c>
      <c r="FS20" s="149">
        <v>46508</v>
      </c>
      <c r="FT20" s="149">
        <v>46539</v>
      </c>
      <c r="FU20" s="149">
        <v>46569</v>
      </c>
      <c r="FV20" s="149">
        <v>46600</v>
      </c>
      <c r="FW20" s="149">
        <v>46631</v>
      </c>
      <c r="FX20" s="149">
        <v>46661</v>
      </c>
      <c r="FY20" s="149">
        <v>46692</v>
      </c>
      <c r="FZ20" s="149">
        <v>46722</v>
      </c>
    </row>
    <row r="21" spans="2:182">
      <c r="B21" s="583" t="s">
        <v>101</v>
      </c>
      <c r="C21" s="61">
        <v>823150.94</v>
      </c>
      <c r="D21" s="61">
        <v>740664.25</v>
      </c>
      <c r="E21" s="61">
        <v>793101.88</v>
      </c>
      <c r="F21" s="61">
        <v>677150.19</v>
      </c>
      <c r="G21" s="61">
        <v>743657.88</v>
      </c>
      <c r="H21" s="61">
        <v>733957.88</v>
      </c>
      <c r="I21" s="61">
        <v>793219.62</v>
      </c>
      <c r="J21" s="61">
        <v>768648.25</v>
      </c>
      <c r="K21" s="61">
        <v>470703.72</v>
      </c>
      <c r="L21" s="61">
        <v>520834.22</v>
      </c>
      <c r="M21" s="61">
        <v>501979.03</v>
      </c>
      <c r="N21" s="61">
        <v>522674.31</v>
      </c>
      <c r="O21" s="61">
        <v>532324.93999999994</v>
      </c>
      <c r="P21" s="61">
        <v>480004.56</v>
      </c>
      <c r="Q21" s="61">
        <v>436208.31</v>
      </c>
      <c r="R21" s="61">
        <v>452684.28</v>
      </c>
      <c r="S21" s="61">
        <v>469743.66</v>
      </c>
      <c r="T21" s="61">
        <v>476772.72</v>
      </c>
      <c r="U21" s="61">
        <v>497108.06</v>
      </c>
      <c r="V21" s="61">
        <v>497866.31</v>
      </c>
      <c r="W21" s="61">
        <v>469173.69</v>
      </c>
      <c r="X21" s="61">
        <v>517913.22</v>
      </c>
      <c r="Y21" s="61">
        <v>497155.03</v>
      </c>
      <c r="Z21" s="61">
        <v>516927.31</v>
      </c>
      <c r="AA21" s="61">
        <v>508570.56</v>
      </c>
      <c r="AB21" s="61">
        <v>460220.94</v>
      </c>
      <c r="AC21" s="61">
        <v>484715.94</v>
      </c>
      <c r="AD21" s="61">
        <v>381165.81</v>
      </c>
      <c r="AE21" s="61">
        <v>424855.56</v>
      </c>
      <c r="AF21" s="61">
        <v>489724.06</v>
      </c>
      <c r="AG21" s="61">
        <v>531239.88</v>
      </c>
      <c r="AH21" s="61">
        <v>528746.68999999994</v>
      </c>
      <c r="AI21" s="61">
        <v>478176.81</v>
      </c>
      <c r="AJ21" s="61">
        <v>486537.06</v>
      </c>
      <c r="AK21" s="61">
        <v>476970.81</v>
      </c>
      <c r="AL21" s="61">
        <v>495848.81</v>
      </c>
      <c r="AM21" s="61">
        <v>510349.81</v>
      </c>
      <c r="AN21" s="61">
        <v>478833.78</v>
      </c>
      <c r="AO21" s="61">
        <v>363810.41</v>
      </c>
      <c r="AP21" s="61">
        <v>299905.59000000003</v>
      </c>
      <c r="AQ21" s="61">
        <v>468026.94</v>
      </c>
      <c r="AR21" s="61">
        <v>497104.88</v>
      </c>
      <c r="AS21" s="61">
        <v>530596.56000000006</v>
      </c>
      <c r="AT21" s="61">
        <v>534312.88</v>
      </c>
      <c r="AU21" s="61">
        <v>482942.38</v>
      </c>
      <c r="AV21" s="61">
        <v>488567.41</v>
      </c>
      <c r="AW21" s="61">
        <v>480500.78</v>
      </c>
      <c r="AX21" s="61">
        <v>498466.88</v>
      </c>
      <c r="AY21" s="61">
        <v>512449</v>
      </c>
      <c r="AZ21" s="61">
        <v>465361.5</v>
      </c>
      <c r="BA21" s="61">
        <v>425229.94</v>
      </c>
      <c r="BB21" s="61">
        <v>371339.47</v>
      </c>
      <c r="BC21" s="61">
        <v>498483.38</v>
      </c>
      <c r="BD21" s="61">
        <v>495640.84</v>
      </c>
      <c r="BE21" s="61">
        <v>529934.88</v>
      </c>
      <c r="BF21" s="61">
        <v>534189.88</v>
      </c>
      <c r="BG21" s="61">
        <v>478641.34</v>
      </c>
      <c r="BH21" s="61">
        <v>486907.41</v>
      </c>
      <c r="BI21" s="61">
        <v>478691.03</v>
      </c>
      <c r="BJ21" s="61">
        <v>499560.62</v>
      </c>
      <c r="BK21" s="61">
        <v>514603.12</v>
      </c>
      <c r="BL21" s="61">
        <v>467439.25</v>
      </c>
      <c r="BM21" s="61">
        <v>420330.66</v>
      </c>
      <c r="BN21" s="61">
        <v>370015.06</v>
      </c>
      <c r="BO21" s="61">
        <v>425477.19</v>
      </c>
      <c r="BP21" s="61">
        <v>500110.19</v>
      </c>
      <c r="BQ21" s="61">
        <v>540290.88</v>
      </c>
      <c r="BR21" s="61">
        <v>544835.88</v>
      </c>
      <c r="BS21" s="61">
        <v>488822.31</v>
      </c>
      <c r="BT21" s="61">
        <v>502692.41</v>
      </c>
      <c r="BU21" s="61">
        <v>498662.62</v>
      </c>
      <c r="BV21" s="61">
        <v>521262</v>
      </c>
      <c r="BW21" s="61">
        <v>535472.18999999994</v>
      </c>
      <c r="BX21" s="61">
        <v>456911.03</v>
      </c>
      <c r="BY21" s="61">
        <v>363270.97</v>
      </c>
      <c r="BZ21" s="61">
        <v>381052.5</v>
      </c>
      <c r="CA21" s="61">
        <v>466006.84</v>
      </c>
      <c r="CB21" s="61">
        <v>511713.12</v>
      </c>
      <c r="CC21" s="61">
        <v>570334.88</v>
      </c>
      <c r="CD21" s="61">
        <v>569916.25</v>
      </c>
      <c r="CE21" s="61">
        <v>511569.81</v>
      </c>
      <c r="CF21" s="61">
        <v>520370.53</v>
      </c>
      <c r="CG21" s="61">
        <v>526077.25</v>
      </c>
      <c r="CH21" s="61">
        <v>551492.38</v>
      </c>
      <c r="CI21" s="61">
        <v>558136.81000000006</v>
      </c>
      <c r="CJ21" s="61">
        <v>517920.47</v>
      </c>
      <c r="CK21" s="61">
        <v>515677.94</v>
      </c>
      <c r="CL21" s="61">
        <v>377843.88</v>
      </c>
      <c r="CM21" s="61">
        <v>506200.31</v>
      </c>
      <c r="CN21" s="61">
        <v>534243.81000000006</v>
      </c>
      <c r="CO21" s="61">
        <v>583067.88</v>
      </c>
      <c r="CP21" s="61">
        <v>581699.93999999994</v>
      </c>
      <c r="CQ21" s="61">
        <v>528350.81000000006</v>
      </c>
      <c r="CR21" s="61">
        <v>527719.06000000006</v>
      </c>
      <c r="CS21" s="61">
        <v>529082.75</v>
      </c>
      <c r="CT21" s="61">
        <v>562087.81000000006</v>
      </c>
      <c r="CU21" s="61">
        <v>565309.81000000006</v>
      </c>
      <c r="CV21" s="61">
        <v>465057</v>
      </c>
      <c r="CW21" s="61">
        <v>384014.03</v>
      </c>
      <c r="CX21" s="61">
        <v>370545.56</v>
      </c>
      <c r="CY21" s="61">
        <v>538949.31000000006</v>
      </c>
      <c r="CZ21" s="61">
        <v>540341.18999999994</v>
      </c>
      <c r="DA21" s="61">
        <v>595186.93999999994</v>
      </c>
      <c r="DB21" s="61">
        <v>591473.88</v>
      </c>
      <c r="DC21" s="61">
        <v>527232.38</v>
      </c>
      <c r="DD21" s="61">
        <v>532700.43999999994</v>
      </c>
      <c r="DE21" s="61">
        <v>530638.81000000006</v>
      </c>
      <c r="DF21" s="61">
        <v>555800.88</v>
      </c>
      <c r="DG21" s="61">
        <v>563158.43999999994</v>
      </c>
      <c r="DH21" s="61">
        <v>507793.06</v>
      </c>
      <c r="DI21" s="61">
        <v>541512.12</v>
      </c>
      <c r="DJ21" s="61">
        <v>405178.84</v>
      </c>
      <c r="DK21" s="61">
        <v>471099.25</v>
      </c>
      <c r="DL21" s="61">
        <v>539413.25</v>
      </c>
      <c r="DM21" s="61">
        <v>588490.93999999994</v>
      </c>
      <c r="DN21" s="61">
        <v>589368</v>
      </c>
      <c r="DO21" s="61">
        <v>524034.25</v>
      </c>
      <c r="DP21" s="61">
        <v>533451.38</v>
      </c>
      <c r="DQ21" s="61">
        <v>530406.43999999994</v>
      </c>
      <c r="DR21" s="61">
        <v>553740.25</v>
      </c>
      <c r="DS21" s="61">
        <v>561715</v>
      </c>
      <c r="DT21" s="61">
        <v>506117.66</v>
      </c>
      <c r="DU21" s="61">
        <v>503144.25</v>
      </c>
      <c r="DV21" s="61">
        <v>392158.03</v>
      </c>
      <c r="DW21" s="61">
        <v>518319.03</v>
      </c>
      <c r="DX21" s="61">
        <v>533803.18999999994</v>
      </c>
      <c r="DY21" s="61">
        <v>586568.62</v>
      </c>
      <c r="DZ21" s="61">
        <v>578160.12</v>
      </c>
      <c r="EA21" s="61">
        <v>521431.34</v>
      </c>
      <c r="EB21" s="61">
        <v>524263.41</v>
      </c>
      <c r="EC21" s="61">
        <v>525435</v>
      </c>
      <c r="ED21" s="61">
        <v>549491.62</v>
      </c>
      <c r="EE21" s="61">
        <v>560599.12</v>
      </c>
      <c r="EF21" s="61">
        <v>521966.53</v>
      </c>
      <c r="EG21" s="61">
        <v>381221.94</v>
      </c>
      <c r="EH21" s="61">
        <v>328095.46999999997</v>
      </c>
      <c r="EI21" s="61">
        <v>519624.5</v>
      </c>
      <c r="EJ21" s="61">
        <v>530621.12</v>
      </c>
      <c r="EK21" s="61">
        <v>583776.88</v>
      </c>
      <c r="EL21" s="61">
        <v>578360.25</v>
      </c>
      <c r="EM21" s="61">
        <v>523671.38</v>
      </c>
      <c r="EN21" s="61">
        <v>523199</v>
      </c>
      <c r="EO21" s="61">
        <v>522603.25</v>
      </c>
      <c r="EP21" s="61">
        <v>552080.38</v>
      </c>
      <c r="EQ21" s="61">
        <v>556914.81000000006</v>
      </c>
      <c r="ER21" s="61">
        <v>501169.72</v>
      </c>
      <c r="ES21" s="61">
        <v>484340.44</v>
      </c>
      <c r="ET21" s="61">
        <v>388379.97</v>
      </c>
      <c r="EU21" s="61">
        <v>523344.41</v>
      </c>
      <c r="EV21" s="61">
        <v>526444.06000000006</v>
      </c>
      <c r="EW21" s="61">
        <v>576216.88</v>
      </c>
      <c r="EX21" s="61">
        <v>573411.68999999994</v>
      </c>
      <c r="EY21" s="61">
        <v>516404.34</v>
      </c>
      <c r="EZ21" s="61">
        <v>519043.56</v>
      </c>
      <c r="FA21" s="61">
        <v>520935.84</v>
      </c>
      <c r="FB21" s="61">
        <v>548192.81000000006</v>
      </c>
      <c r="FC21" s="61">
        <v>546690.56000000006</v>
      </c>
      <c r="FD21" s="61">
        <v>492583.34</v>
      </c>
      <c r="FE21" s="61">
        <v>434262.94</v>
      </c>
      <c r="FF21" s="61">
        <v>396221.28</v>
      </c>
      <c r="FG21" s="61">
        <v>450912.88</v>
      </c>
      <c r="FH21" s="61">
        <v>523308.81</v>
      </c>
      <c r="FI21" s="61">
        <v>570433.88</v>
      </c>
      <c r="FJ21" s="61">
        <v>568716.12</v>
      </c>
      <c r="FK21" s="61">
        <v>514997.12</v>
      </c>
      <c r="FL21" s="61">
        <v>514607.5</v>
      </c>
      <c r="FM21" s="61">
        <v>512758.78</v>
      </c>
      <c r="FN21" s="61">
        <v>543338.81000000006</v>
      </c>
      <c r="FO21" s="61">
        <v>543200.81000000006</v>
      </c>
      <c r="FP21" s="61">
        <v>491045.09</v>
      </c>
      <c r="FQ21" s="61">
        <v>522936.94</v>
      </c>
      <c r="FR21" s="61">
        <v>499445.12</v>
      </c>
      <c r="FS21" s="61">
        <v>452830.56</v>
      </c>
      <c r="FT21" s="61">
        <v>521454.5</v>
      </c>
      <c r="FU21" s="61">
        <v>566368.56000000006</v>
      </c>
      <c r="FV21" s="61">
        <v>563229.88</v>
      </c>
      <c r="FW21" s="61">
        <v>483035.38</v>
      </c>
      <c r="FX21" s="61">
        <v>364409.44</v>
      </c>
      <c r="FY21" s="61">
        <v>428578.81</v>
      </c>
      <c r="FZ21" s="61">
        <v>543713.88</v>
      </c>
    </row>
    <row r="22" spans="2:182">
      <c r="B22" s="584" t="s">
        <v>102</v>
      </c>
      <c r="C22" s="61">
        <v>285957</v>
      </c>
      <c r="D22" s="61">
        <v>252979.20000000001</v>
      </c>
      <c r="E22" s="61">
        <v>272910.81</v>
      </c>
      <c r="F22" s="61">
        <v>256824.23</v>
      </c>
      <c r="G22" s="61">
        <v>207834.64</v>
      </c>
      <c r="H22" s="61">
        <v>260392.2</v>
      </c>
      <c r="I22" s="61">
        <v>272029</v>
      </c>
      <c r="J22" s="61">
        <v>273885.81</v>
      </c>
      <c r="K22" s="61">
        <v>265109.19</v>
      </c>
      <c r="L22" s="61">
        <v>279385</v>
      </c>
      <c r="M22" s="61">
        <v>272230.21999999997</v>
      </c>
      <c r="N22" s="61">
        <v>276318.38</v>
      </c>
      <c r="O22" s="61">
        <v>289559.38</v>
      </c>
      <c r="P22" s="61">
        <v>258002.2</v>
      </c>
      <c r="Q22" s="61">
        <v>270240.78000000003</v>
      </c>
      <c r="R22" s="61">
        <v>188157.81</v>
      </c>
      <c r="S22" s="61">
        <v>200906.8</v>
      </c>
      <c r="T22" s="61">
        <v>264098.19</v>
      </c>
      <c r="U22" s="61">
        <v>273602.40999999997</v>
      </c>
      <c r="V22" s="61">
        <v>273425.81</v>
      </c>
      <c r="W22" s="61">
        <v>264107.19</v>
      </c>
      <c r="X22" s="61">
        <v>278114</v>
      </c>
      <c r="Y22" s="61">
        <v>270233.59000000003</v>
      </c>
      <c r="Z22" s="61">
        <v>271654.78000000003</v>
      </c>
      <c r="AA22" s="61">
        <v>281003</v>
      </c>
      <c r="AB22" s="61">
        <v>255401.2</v>
      </c>
      <c r="AC22" s="61">
        <v>270479.78000000003</v>
      </c>
      <c r="AD22" s="61">
        <v>263834</v>
      </c>
      <c r="AE22" s="61">
        <v>203292</v>
      </c>
      <c r="AF22" s="61">
        <v>264190.59000000003</v>
      </c>
      <c r="AG22" s="61">
        <v>273556.81</v>
      </c>
      <c r="AH22" s="61">
        <v>272522.40999999997</v>
      </c>
      <c r="AI22" s="61">
        <v>261790.59</v>
      </c>
      <c r="AJ22" s="61">
        <v>276130.81</v>
      </c>
      <c r="AK22" s="61">
        <v>267692.59000000003</v>
      </c>
      <c r="AL22" s="61">
        <v>267412</v>
      </c>
      <c r="AM22" s="61">
        <v>288121.38</v>
      </c>
      <c r="AN22" s="61">
        <v>269514.59000000003</v>
      </c>
      <c r="AO22" s="61">
        <v>275851.40999999997</v>
      </c>
      <c r="AP22" s="61">
        <v>266542.59000000003</v>
      </c>
      <c r="AQ22" s="61">
        <v>208338.62</v>
      </c>
      <c r="AR22" s="61">
        <v>267354.19</v>
      </c>
      <c r="AS22" s="61">
        <v>275311.40999999997</v>
      </c>
      <c r="AT22" s="61">
        <v>277803.78000000003</v>
      </c>
      <c r="AU22" s="61">
        <v>265781.59000000003</v>
      </c>
      <c r="AV22" s="61">
        <v>277044.78000000003</v>
      </c>
      <c r="AW22" s="61">
        <v>275185.19</v>
      </c>
      <c r="AX22" s="61">
        <v>271224.81</v>
      </c>
      <c r="AY22" s="61">
        <v>285503</v>
      </c>
      <c r="AZ22" s="61">
        <v>259699.20000000001</v>
      </c>
      <c r="BA22" s="61">
        <v>262573.81</v>
      </c>
      <c r="BB22" s="61">
        <v>242457.81</v>
      </c>
      <c r="BC22" s="61">
        <v>180873</v>
      </c>
      <c r="BD22" s="61">
        <v>247179</v>
      </c>
      <c r="BE22" s="61">
        <v>255772</v>
      </c>
      <c r="BF22" s="61">
        <v>260710.81</v>
      </c>
      <c r="BG22" s="61">
        <v>242776.59</v>
      </c>
      <c r="BH22" s="61">
        <v>256287</v>
      </c>
      <c r="BI22" s="61">
        <v>258321.59</v>
      </c>
      <c r="BJ22" s="61">
        <v>253137.81</v>
      </c>
      <c r="BK22" s="61">
        <v>288585</v>
      </c>
      <c r="BL22" s="61">
        <v>263256.19</v>
      </c>
      <c r="BM22" s="61">
        <v>266146.81</v>
      </c>
      <c r="BN22" s="61">
        <v>253113.19</v>
      </c>
      <c r="BO22" s="61">
        <v>263634.81</v>
      </c>
      <c r="BP22" s="61">
        <v>255287.59</v>
      </c>
      <c r="BQ22" s="61">
        <v>268565.78000000003</v>
      </c>
      <c r="BR22" s="61">
        <v>270445.81</v>
      </c>
      <c r="BS22" s="61">
        <v>212418.56</v>
      </c>
      <c r="BT22" s="61">
        <v>183565.39</v>
      </c>
      <c r="BU22" s="61">
        <v>271775.59000000003</v>
      </c>
      <c r="BV22" s="61">
        <v>282161</v>
      </c>
      <c r="BW22" s="61">
        <v>298867</v>
      </c>
      <c r="BX22" s="61">
        <v>273510.19</v>
      </c>
      <c r="BY22" s="61">
        <v>301104</v>
      </c>
      <c r="BZ22" s="61">
        <v>202504.19</v>
      </c>
      <c r="CA22" s="61">
        <v>209579.06</v>
      </c>
      <c r="CB22" s="61">
        <v>267713.59000000003</v>
      </c>
      <c r="CC22" s="61">
        <v>287148</v>
      </c>
      <c r="CD22" s="61">
        <v>286799.81</v>
      </c>
      <c r="CE22" s="61">
        <v>276690.59000000003</v>
      </c>
      <c r="CF22" s="61">
        <v>294082.81</v>
      </c>
      <c r="CG22" s="61">
        <v>293476.21999999997</v>
      </c>
      <c r="CH22" s="61">
        <v>296643.78000000003</v>
      </c>
      <c r="CI22" s="61">
        <v>304457</v>
      </c>
      <c r="CJ22" s="61">
        <v>285313.59000000003</v>
      </c>
      <c r="CK22" s="61">
        <v>304726</v>
      </c>
      <c r="CL22" s="61">
        <v>268210.19</v>
      </c>
      <c r="CM22" s="61">
        <v>225722</v>
      </c>
      <c r="CN22" s="61">
        <v>278707.19</v>
      </c>
      <c r="CO22" s="61">
        <v>290450</v>
      </c>
      <c r="CP22" s="61">
        <v>289863.78000000003</v>
      </c>
      <c r="CQ22" s="61">
        <v>280858.19</v>
      </c>
      <c r="CR22" s="61">
        <v>295387.81</v>
      </c>
      <c r="CS22" s="61">
        <v>293261.59000000003</v>
      </c>
      <c r="CT22" s="61">
        <v>297070.81</v>
      </c>
      <c r="CU22" s="61">
        <v>303135</v>
      </c>
      <c r="CV22" s="61">
        <v>273995.19</v>
      </c>
      <c r="CW22" s="61">
        <v>304123.78000000003</v>
      </c>
      <c r="CX22" s="61">
        <v>289014</v>
      </c>
      <c r="CY22" s="61">
        <v>211431.78</v>
      </c>
      <c r="CZ22" s="61">
        <v>279276.59000000003</v>
      </c>
      <c r="DA22" s="61">
        <v>285736.81</v>
      </c>
      <c r="DB22" s="61">
        <v>290996</v>
      </c>
      <c r="DC22" s="61">
        <v>277469.59000000003</v>
      </c>
      <c r="DD22" s="61">
        <v>294132.81</v>
      </c>
      <c r="DE22" s="61">
        <v>293985.59000000003</v>
      </c>
      <c r="DF22" s="61">
        <v>295726.81</v>
      </c>
      <c r="DG22" s="61">
        <v>302576</v>
      </c>
      <c r="DH22" s="61">
        <v>273749.19</v>
      </c>
      <c r="DI22" s="61">
        <v>303797.81</v>
      </c>
      <c r="DJ22" s="61">
        <v>283588.62</v>
      </c>
      <c r="DK22" s="61">
        <v>204464.78</v>
      </c>
      <c r="DL22" s="61">
        <v>275502.59000000003</v>
      </c>
      <c r="DM22" s="61">
        <v>288438.81</v>
      </c>
      <c r="DN22" s="61">
        <v>289918.38</v>
      </c>
      <c r="DO22" s="61">
        <v>274183.59000000003</v>
      </c>
      <c r="DP22" s="61">
        <v>294339.78000000003</v>
      </c>
      <c r="DQ22" s="61">
        <v>293904.59000000003</v>
      </c>
      <c r="DR22" s="61">
        <v>294681</v>
      </c>
      <c r="DS22" s="61">
        <v>302389</v>
      </c>
      <c r="DT22" s="61">
        <v>272867.19</v>
      </c>
      <c r="DU22" s="61">
        <v>302698</v>
      </c>
      <c r="DV22" s="61">
        <v>234969.81</v>
      </c>
      <c r="DW22" s="61">
        <v>190541</v>
      </c>
      <c r="DX22" s="61">
        <v>267341.40999999997</v>
      </c>
      <c r="DY22" s="61">
        <v>287882.78000000003</v>
      </c>
      <c r="DZ22" s="61">
        <v>289077.81</v>
      </c>
      <c r="EA22" s="61">
        <v>274381.59000000003</v>
      </c>
      <c r="EB22" s="61">
        <v>291872.78000000003</v>
      </c>
      <c r="EC22" s="61">
        <v>290622.21999999997</v>
      </c>
      <c r="ED22" s="61">
        <v>293186.81</v>
      </c>
      <c r="EE22" s="61">
        <v>301750</v>
      </c>
      <c r="EF22" s="61">
        <v>282859.59000000003</v>
      </c>
      <c r="EG22" s="61">
        <v>303452.81</v>
      </c>
      <c r="EH22" s="61">
        <v>275017.25</v>
      </c>
      <c r="EI22" s="61">
        <v>212411.06</v>
      </c>
      <c r="EJ22" s="61">
        <v>274410</v>
      </c>
      <c r="EK22" s="61">
        <v>287786</v>
      </c>
      <c r="EL22" s="61">
        <v>287803.81</v>
      </c>
      <c r="EM22" s="61">
        <v>278464.19</v>
      </c>
      <c r="EN22" s="61">
        <v>292629</v>
      </c>
      <c r="EO22" s="61">
        <v>292100.59000000003</v>
      </c>
      <c r="EP22" s="61">
        <v>295293.78000000003</v>
      </c>
      <c r="EQ22" s="61">
        <v>300109.78000000003</v>
      </c>
      <c r="ER22" s="61">
        <v>271947.19</v>
      </c>
      <c r="ES22" s="61">
        <v>301030.78000000003</v>
      </c>
      <c r="ET22" s="61">
        <v>265031.59000000003</v>
      </c>
      <c r="EU22" s="61">
        <v>224524.03</v>
      </c>
      <c r="EV22" s="61">
        <v>271657</v>
      </c>
      <c r="EW22" s="61">
        <v>284321</v>
      </c>
      <c r="EX22" s="61">
        <v>288885.81</v>
      </c>
      <c r="EY22" s="61">
        <v>274038.59000000003</v>
      </c>
      <c r="EZ22" s="61">
        <v>288904.81</v>
      </c>
      <c r="FA22" s="61">
        <v>287510</v>
      </c>
      <c r="FB22" s="61">
        <v>287265.78000000003</v>
      </c>
      <c r="FC22" s="61">
        <v>293405.78000000003</v>
      </c>
      <c r="FD22" s="61">
        <v>266909.19</v>
      </c>
      <c r="FE22" s="61">
        <v>295160</v>
      </c>
      <c r="FF22" s="61">
        <v>189298.41</v>
      </c>
      <c r="FG22" s="61">
        <v>274200</v>
      </c>
      <c r="FH22" s="61">
        <v>261409.59</v>
      </c>
      <c r="FI22" s="61">
        <v>284653.40999999997</v>
      </c>
      <c r="FJ22" s="61">
        <v>285550</v>
      </c>
      <c r="FK22" s="61">
        <v>268803.59000000003</v>
      </c>
      <c r="FL22" s="61">
        <v>288458.81</v>
      </c>
      <c r="FM22" s="61">
        <v>283052.59000000003</v>
      </c>
      <c r="FN22" s="61">
        <v>283883</v>
      </c>
      <c r="FO22" s="61">
        <v>292111</v>
      </c>
      <c r="FP22" s="61">
        <v>264958.19</v>
      </c>
      <c r="FQ22" s="61">
        <v>292998.78000000003</v>
      </c>
      <c r="FR22" s="61">
        <v>186309.25</v>
      </c>
      <c r="FS22" s="61">
        <v>212795.2</v>
      </c>
      <c r="FT22" s="61">
        <v>257676</v>
      </c>
      <c r="FU22" s="61">
        <v>283566.81</v>
      </c>
      <c r="FV22" s="61">
        <v>281259.78000000003</v>
      </c>
      <c r="FW22" s="61">
        <v>267614</v>
      </c>
      <c r="FX22" s="61">
        <v>286409.81</v>
      </c>
      <c r="FY22" s="61">
        <v>280242.59000000003</v>
      </c>
      <c r="FZ22" s="61">
        <v>285255</v>
      </c>
    </row>
    <row r="23" spans="2:182">
      <c r="B23" s="585" t="s">
        <v>16</v>
      </c>
      <c r="C23" s="66">
        <v>1109107.94</v>
      </c>
      <c r="D23" s="66">
        <v>993643.45</v>
      </c>
      <c r="E23" s="66">
        <v>1066012.69</v>
      </c>
      <c r="F23" s="66">
        <v>933974.41999999993</v>
      </c>
      <c r="G23" s="66">
        <v>951492.52</v>
      </c>
      <c r="H23" s="66">
        <v>994350.08000000007</v>
      </c>
      <c r="I23" s="66">
        <v>1065248.6200000001</v>
      </c>
      <c r="J23" s="66">
        <v>1042534.06</v>
      </c>
      <c r="K23" s="66">
        <v>735812.90999999992</v>
      </c>
      <c r="L23" s="66">
        <v>800219.22</v>
      </c>
      <c r="M23" s="66">
        <v>774209.25</v>
      </c>
      <c r="N23" s="66">
        <v>798992.69</v>
      </c>
      <c r="O23" s="66">
        <v>821884.32</v>
      </c>
      <c r="P23" s="66">
        <v>738006.76</v>
      </c>
      <c r="Q23" s="66">
        <v>706449.09000000008</v>
      </c>
      <c r="R23" s="66">
        <v>640842.09000000008</v>
      </c>
      <c r="S23" s="66">
        <v>670650.46</v>
      </c>
      <c r="T23" s="66">
        <v>740870.90999999992</v>
      </c>
      <c r="U23" s="66">
        <v>770710.47</v>
      </c>
      <c r="V23" s="66">
        <v>771292.12</v>
      </c>
      <c r="W23" s="66">
        <v>733280.88</v>
      </c>
      <c r="X23" s="66">
        <v>796027.22</v>
      </c>
      <c r="Y23" s="66">
        <v>767388.62000000011</v>
      </c>
      <c r="Z23" s="66">
        <v>788582.09000000008</v>
      </c>
      <c r="AA23" s="66">
        <v>789573.56</v>
      </c>
      <c r="AB23" s="66">
        <v>715622.14</v>
      </c>
      <c r="AC23" s="66">
        <v>755195.72</v>
      </c>
      <c r="AD23" s="66">
        <v>644999.81000000006</v>
      </c>
      <c r="AE23" s="66">
        <v>628147.56000000006</v>
      </c>
      <c r="AF23" s="66">
        <v>753914.65</v>
      </c>
      <c r="AG23" s="66">
        <v>804796.69</v>
      </c>
      <c r="AH23" s="66">
        <v>801269.09999999986</v>
      </c>
      <c r="AI23" s="66">
        <v>739967.4</v>
      </c>
      <c r="AJ23" s="66">
        <v>762667.87</v>
      </c>
      <c r="AK23" s="66">
        <v>744663.4</v>
      </c>
      <c r="AL23" s="66">
        <v>763260.81</v>
      </c>
      <c r="AM23" s="66">
        <v>798471.19</v>
      </c>
      <c r="AN23" s="66">
        <v>748348.37000000011</v>
      </c>
      <c r="AO23" s="66">
        <v>639661.81999999995</v>
      </c>
      <c r="AP23" s="66">
        <v>566448.18000000005</v>
      </c>
      <c r="AQ23" s="66">
        <v>676365.56</v>
      </c>
      <c r="AR23" s="66">
        <v>764459.07000000007</v>
      </c>
      <c r="AS23" s="66">
        <v>805907.97</v>
      </c>
      <c r="AT23" s="66">
        <v>812116.66</v>
      </c>
      <c r="AU23" s="66">
        <v>748723.97</v>
      </c>
      <c r="AV23" s="66">
        <v>765612.19</v>
      </c>
      <c r="AW23" s="66">
        <v>755685.97</v>
      </c>
      <c r="AX23" s="66">
        <v>769691.69</v>
      </c>
      <c r="AY23" s="66">
        <v>797952</v>
      </c>
      <c r="AZ23" s="66">
        <v>725060.7</v>
      </c>
      <c r="BA23" s="66">
        <v>687803.75</v>
      </c>
      <c r="BB23" s="66">
        <v>613797.28</v>
      </c>
      <c r="BC23" s="66">
        <v>679356.38</v>
      </c>
      <c r="BD23" s="66">
        <v>742819.84000000008</v>
      </c>
      <c r="BE23" s="66">
        <v>785706.88</v>
      </c>
      <c r="BF23" s="66">
        <v>794900.69</v>
      </c>
      <c r="BG23" s="66">
        <v>721417.93</v>
      </c>
      <c r="BH23" s="66">
        <v>743194.40999999992</v>
      </c>
      <c r="BI23" s="66">
        <v>737012.62</v>
      </c>
      <c r="BJ23" s="66">
        <v>752698.42999999993</v>
      </c>
      <c r="BK23" s="66">
        <v>803188.12</v>
      </c>
      <c r="BL23" s="66">
        <v>730695.44</v>
      </c>
      <c r="BM23" s="66">
        <v>686477.47</v>
      </c>
      <c r="BN23" s="66">
        <v>623128.25</v>
      </c>
      <c r="BO23" s="66">
        <v>689112</v>
      </c>
      <c r="BP23" s="66">
        <v>755397.78</v>
      </c>
      <c r="BQ23" s="66">
        <v>808856.66</v>
      </c>
      <c r="BR23" s="66">
        <v>815281.69</v>
      </c>
      <c r="BS23" s="66">
        <v>701240.87</v>
      </c>
      <c r="BT23" s="66">
        <v>686257.8</v>
      </c>
      <c r="BU23" s="66">
        <v>770438.21</v>
      </c>
      <c r="BV23" s="66">
        <v>803423</v>
      </c>
      <c r="BW23" s="66">
        <v>834339.19</v>
      </c>
      <c r="BX23" s="66">
        <v>730421.22</v>
      </c>
      <c r="BY23" s="66">
        <v>664374.97</v>
      </c>
      <c r="BZ23" s="66">
        <v>583556.68999999994</v>
      </c>
      <c r="CA23" s="66">
        <v>675585.9</v>
      </c>
      <c r="CB23" s="66">
        <v>779426.71</v>
      </c>
      <c r="CC23" s="66">
        <v>857482.88</v>
      </c>
      <c r="CD23" s="66">
        <v>856716.06</v>
      </c>
      <c r="CE23" s="66">
        <v>788260.4</v>
      </c>
      <c r="CF23" s="66">
        <v>814453.34000000008</v>
      </c>
      <c r="CG23" s="66">
        <v>819553.47</v>
      </c>
      <c r="CH23" s="66">
        <v>848136.16</v>
      </c>
      <c r="CI23" s="66">
        <v>862593.81</v>
      </c>
      <c r="CJ23" s="66">
        <v>803234.06</v>
      </c>
      <c r="CK23" s="66">
        <v>820403.94</v>
      </c>
      <c r="CL23" s="66">
        <v>646054.07000000007</v>
      </c>
      <c r="CM23" s="66">
        <v>731922.31</v>
      </c>
      <c r="CN23" s="66">
        <v>812951</v>
      </c>
      <c r="CO23" s="66">
        <v>873517.88</v>
      </c>
      <c r="CP23" s="66">
        <v>871563.72</v>
      </c>
      <c r="CQ23" s="66">
        <v>809209</v>
      </c>
      <c r="CR23" s="66">
        <v>823106.87000000011</v>
      </c>
      <c r="CS23" s="66">
        <v>822344.34000000008</v>
      </c>
      <c r="CT23" s="66">
        <v>859158.62000000011</v>
      </c>
      <c r="CU23" s="66">
        <v>868444.81</v>
      </c>
      <c r="CV23" s="66">
        <v>739052.19</v>
      </c>
      <c r="CW23" s="66">
        <v>688137.81</v>
      </c>
      <c r="CX23" s="66">
        <v>659559.56000000006</v>
      </c>
      <c r="CY23" s="66">
        <v>750381.09000000008</v>
      </c>
      <c r="CZ23" s="66">
        <v>819617.78</v>
      </c>
      <c r="DA23" s="66">
        <v>880923.75</v>
      </c>
      <c r="DB23" s="66">
        <v>882469.88</v>
      </c>
      <c r="DC23" s="66">
        <v>804701.97</v>
      </c>
      <c r="DD23" s="66">
        <v>826833.25</v>
      </c>
      <c r="DE23" s="66">
        <v>824624.40000000014</v>
      </c>
      <c r="DF23" s="66">
        <v>851527.69</v>
      </c>
      <c r="DG23" s="66">
        <v>865734.44</v>
      </c>
      <c r="DH23" s="66">
        <v>781542.25</v>
      </c>
      <c r="DI23" s="66">
        <v>845309.92999999993</v>
      </c>
      <c r="DJ23" s="66">
        <v>688767.46</v>
      </c>
      <c r="DK23" s="66">
        <v>675564.03</v>
      </c>
      <c r="DL23" s="66">
        <v>814915.84000000008</v>
      </c>
      <c r="DM23" s="66">
        <v>876929.75</v>
      </c>
      <c r="DN23" s="66">
        <v>879286.38</v>
      </c>
      <c r="DO23" s="66">
        <v>798217.84000000008</v>
      </c>
      <c r="DP23" s="66">
        <v>827791.16</v>
      </c>
      <c r="DQ23" s="66">
        <v>824311.03</v>
      </c>
      <c r="DR23" s="66">
        <v>848421.25</v>
      </c>
      <c r="DS23" s="66">
        <v>864104</v>
      </c>
      <c r="DT23" s="66">
        <v>778984.85</v>
      </c>
      <c r="DU23" s="66">
        <v>805842.25</v>
      </c>
      <c r="DV23" s="66">
        <v>627127.84000000008</v>
      </c>
      <c r="DW23" s="66">
        <v>708860.03</v>
      </c>
      <c r="DX23" s="66">
        <v>801144.59999999986</v>
      </c>
      <c r="DY23" s="66">
        <v>874451.4</v>
      </c>
      <c r="DZ23" s="66">
        <v>867237.92999999993</v>
      </c>
      <c r="EA23" s="66">
        <v>795812.93</v>
      </c>
      <c r="EB23" s="66">
        <v>816136.19</v>
      </c>
      <c r="EC23" s="66">
        <v>816057.22</v>
      </c>
      <c r="ED23" s="66">
        <v>842678.42999999993</v>
      </c>
      <c r="EE23" s="66">
        <v>862349.12</v>
      </c>
      <c r="EF23" s="66">
        <v>804826.12000000011</v>
      </c>
      <c r="EG23" s="66">
        <v>684674.75</v>
      </c>
      <c r="EH23" s="66">
        <v>603112.72</v>
      </c>
      <c r="EI23" s="66">
        <v>732035.56</v>
      </c>
      <c r="EJ23" s="66">
        <v>805031.12</v>
      </c>
      <c r="EK23" s="66">
        <v>871562.88</v>
      </c>
      <c r="EL23" s="66">
        <v>866164.06</v>
      </c>
      <c r="EM23" s="66">
        <v>802135.57000000007</v>
      </c>
      <c r="EN23" s="66">
        <v>815828</v>
      </c>
      <c r="EO23" s="66">
        <v>814703.84000000008</v>
      </c>
      <c r="EP23" s="66">
        <v>847374.16</v>
      </c>
      <c r="EQ23" s="66">
        <v>857024.59000000008</v>
      </c>
      <c r="ER23" s="66">
        <v>773116.90999999992</v>
      </c>
      <c r="ES23" s="66">
        <v>785371.22</v>
      </c>
      <c r="ET23" s="66">
        <v>653411.56000000006</v>
      </c>
      <c r="EU23" s="66">
        <v>747868.44</v>
      </c>
      <c r="EV23" s="66">
        <v>798101.06</v>
      </c>
      <c r="EW23" s="66">
        <v>860537.88</v>
      </c>
      <c r="EX23" s="66">
        <v>862297.5</v>
      </c>
      <c r="EY23" s="66">
        <v>790442.93</v>
      </c>
      <c r="EZ23" s="66">
        <v>807948.37</v>
      </c>
      <c r="FA23" s="66">
        <v>808445.84000000008</v>
      </c>
      <c r="FB23" s="66">
        <v>835458.59000000008</v>
      </c>
      <c r="FC23" s="66">
        <v>840096.34000000008</v>
      </c>
      <c r="FD23" s="66">
        <v>759492.53</v>
      </c>
      <c r="FE23" s="66">
        <v>729422.94</v>
      </c>
      <c r="FF23" s="66">
        <v>585519.69000000006</v>
      </c>
      <c r="FG23" s="66">
        <v>725112.88</v>
      </c>
      <c r="FH23" s="66">
        <v>784718.4</v>
      </c>
      <c r="FI23" s="66">
        <v>855087.29</v>
      </c>
      <c r="FJ23" s="66">
        <v>854266.12</v>
      </c>
      <c r="FK23" s="66">
        <v>783800.71</v>
      </c>
      <c r="FL23" s="66">
        <v>803066.31</v>
      </c>
      <c r="FM23" s="66">
        <v>795811.37000000011</v>
      </c>
      <c r="FN23" s="66">
        <v>827221.81</v>
      </c>
      <c r="FO23" s="66">
        <v>835311.81</v>
      </c>
      <c r="FP23" s="66">
        <v>756003.28</v>
      </c>
      <c r="FQ23" s="66">
        <v>815935.72</v>
      </c>
      <c r="FR23" s="66">
        <v>685754.37</v>
      </c>
      <c r="FS23" s="66">
        <v>665625.76</v>
      </c>
      <c r="FT23" s="66">
        <v>779130.5</v>
      </c>
      <c r="FU23" s="66">
        <v>849935.37000000011</v>
      </c>
      <c r="FV23" s="66">
        <v>844489.66</v>
      </c>
      <c r="FW23" s="66">
        <v>750649.38</v>
      </c>
      <c r="FX23" s="66">
        <v>650819.25</v>
      </c>
      <c r="FY23" s="66">
        <v>708821.4</v>
      </c>
      <c r="FZ23" s="66">
        <v>828968.88</v>
      </c>
    </row>
    <row r="24" spans="2:182" ht="15.75" thickBot="1">
      <c r="B24" s="586" t="s">
        <v>17</v>
      </c>
      <c r="C24" s="587">
        <v>6.9999999832361937E-2</v>
      </c>
      <c r="D24" s="588">
        <v>-0.21000000007916242</v>
      </c>
      <c r="E24" s="588">
        <v>0.27000000001862645</v>
      </c>
      <c r="F24" s="588">
        <v>-0.12999999988824129</v>
      </c>
      <c r="G24" s="588">
        <v>6.0000000055879354E-2</v>
      </c>
      <c r="H24" s="588">
        <v>6.0000000055879354E-2</v>
      </c>
      <c r="I24" s="588">
        <v>3.0000000027939677E-2</v>
      </c>
      <c r="J24" s="588">
        <v>0.10999999998603016</v>
      </c>
      <c r="K24" s="588">
        <v>-0.11999999999534339</v>
      </c>
      <c r="L24" s="588">
        <v>0.28999999992083758</v>
      </c>
      <c r="M24" s="588">
        <v>1.0000000009313226E-2</v>
      </c>
      <c r="N24" s="588">
        <v>4.9999999930150807E-2</v>
      </c>
      <c r="O24" s="588">
        <v>-0.16000000003259629</v>
      </c>
      <c r="P24" s="588">
        <v>9.9999999860301614E-2</v>
      </c>
      <c r="Q24" s="588">
        <v>9.0000000083819032E-2</v>
      </c>
      <c r="R24" s="588">
        <v>-9.9999999860301614E-2</v>
      </c>
      <c r="S24" s="588">
        <v>5.0000000046566129E-2</v>
      </c>
      <c r="T24" s="588">
        <v>-7.000000006519258E-2</v>
      </c>
      <c r="U24" s="588">
        <v>0.25</v>
      </c>
      <c r="V24" s="588">
        <v>-2.0000000018626451E-2</v>
      </c>
      <c r="W24" s="588">
        <v>-0.14999999990686774</v>
      </c>
      <c r="X24" s="588">
        <v>0.28999999992083758</v>
      </c>
      <c r="Y24" s="588">
        <v>-1.999999990221113E-2</v>
      </c>
      <c r="Z24" s="588">
        <v>5.0000000046566129E-2</v>
      </c>
      <c r="AA24" s="588">
        <v>-4.0000000037252903E-2</v>
      </c>
      <c r="AB24" s="588">
        <v>0</v>
      </c>
      <c r="AC24" s="588">
        <v>-3.0000000027939677E-2</v>
      </c>
      <c r="AD24" s="588">
        <v>-1.0000000009313226E-2</v>
      </c>
      <c r="AE24" s="588">
        <v>-2.0000000018626451E-2</v>
      </c>
      <c r="AF24" s="588">
        <v>-1.999999990221113E-2</v>
      </c>
      <c r="AG24" s="588">
        <v>5.9999999939464033E-2</v>
      </c>
      <c r="AH24" s="588">
        <v>3.9999999920837581E-2</v>
      </c>
      <c r="AI24" s="588">
        <v>-1.999999990221113E-2</v>
      </c>
      <c r="AJ24" s="588">
        <v>-9.9999998928979039E-3</v>
      </c>
      <c r="AK24" s="588">
        <v>0</v>
      </c>
      <c r="AL24" s="588">
        <v>-2.9999999911524355E-2</v>
      </c>
      <c r="AM24" s="588">
        <v>0</v>
      </c>
      <c r="AN24" s="588">
        <v>2.0000000135041773E-2</v>
      </c>
      <c r="AO24" s="588">
        <v>-1.0000000009313226E-2</v>
      </c>
      <c r="AP24" s="588">
        <v>-1.999999990221113E-2</v>
      </c>
      <c r="AQ24" s="588">
        <v>-5.0000000046566129E-2</v>
      </c>
      <c r="AR24" s="588">
        <v>-9.9999998928979039E-3</v>
      </c>
      <c r="AS24" s="588">
        <v>1.999999990221113E-2</v>
      </c>
      <c r="AT24" s="588">
        <v>-2.9999999911524355E-2</v>
      </c>
      <c r="AU24" s="588">
        <v>-1.0000000009313226E-2</v>
      </c>
      <c r="AV24" s="588">
        <v>-4.0000000037252903E-2</v>
      </c>
      <c r="AW24" s="588">
        <v>-2.9999999911524355E-2</v>
      </c>
      <c r="AX24" s="588">
        <v>0</v>
      </c>
      <c r="AY24" s="588">
        <v>-2.0000000018626451E-2</v>
      </c>
      <c r="AZ24" s="588">
        <v>-2.0000000135041773E-2</v>
      </c>
      <c r="BA24" s="588">
        <v>-9.9999998928979039E-3</v>
      </c>
      <c r="BB24" s="588">
        <v>-9.9999998928979039E-3</v>
      </c>
      <c r="BC24" s="588">
        <v>0</v>
      </c>
      <c r="BD24" s="588">
        <v>-1.999999990221113E-2</v>
      </c>
      <c r="BE24" s="588">
        <v>-2.0000000135041773E-2</v>
      </c>
      <c r="BF24" s="588">
        <v>-1.0000000009313226E-2</v>
      </c>
      <c r="BG24" s="588">
        <v>-2.0000000018626451E-2</v>
      </c>
      <c r="BH24" s="588">
        <v>-3.0000000144354999E-2</v>
      </c>
      <c r="BI24" s="588">
        <v>-9.9999998928979039E-3</v>
      </c>
      <c r="BJ24" s="588">
        <v>-1.0000000125728548E-2</v>
      </c>
      <c r="BK24" s="588">
        <v>1.0000000009313226E-2</v>
      </c>
      <c r="BL24" s="588">
        <v>-2.0000000135041773E-2</v>
      </c>
      <c r="BM24" s="588">
        <v>1.0000000009313226E-2</v>
      </c>
      <c r="BN24" s="588">
        <v>-9.9999998928979039E-3</v>
      </c>
      <c r="BO24" s="588">
        <v>-2.9999999911524355E-2</v>
      </c>
      <c r="BP24" s="588">
        <v>-9.9999998928979039E-3</v>
      </c>
      <c r="BQ24" s="588">
        <v>-2.9999999911524355E-2</v>
      </c>
      <c r="BR24" s="588">
        <v>-1.0000000009313226E-2</v>
      </c>
      <c r="BS24" s="588">
        <v>-3.0000000027939677E-2</v>
      </c>
      <c r="BT24" s="588">
        <v>-2.9999999795109034E-2</v>
      </c>
      <c r="BU24" s="588">
        <v>-2.9999999911524355E-2</v>
      </c>
      <c r="BV24" s="588">
        <v>-2.0000000018626451E-2</v>
      </c>
      <c r="BW24" s="588">
        <v>-2.0000000135041773E-2</v>
      </c>
      <c r="BX24" s="588">
        <v>-1.0000000009313226E-2</v>
      </c>
      <c r="BY24" s="588">
        <v>9.9999998928979039E-3</v>
      </c>
      <c r="BZ24" s="588">
        <v>3.0000000027939677E-2</v>
      </c>
      <c r="CA24" s="588">
        <v>-1.0000000009313226E-2</v>
      </c>
      <c r="CB24" s="588">
        <v>-3.0000000027939677E-2</v>
      </c>
      <c r="CC24" s="588">
        <v>-2.0000000018626451E-2</v>
      </c>
      <c r="CD24" s="588">
        <v>0</v>
      </c>
      <c r="CE24" s="588">
        <v>-1.999999990221113E-2</v>
      </c>
      <c r="CF24" s="588">
        <v>1.0000000125728548E-2</v>
      </c>
      <c r="CG24" s="588">
        <v>3.0000000027939677E-2</v>
      </c>
      <c r="CH24" s="588">
        <v>-3.9999999920837581E-2</v>
      </c>
      <c r="CI24" s="588">
        <v>-6.0000000055879354E-2</v>
      </c>
      <c r="CJ24" s="588">
        <v>-1.999999990221113E-2</v>
      </c>
      <c r="CK24" s="588">
        <v>-2.0000000135041773E-2</v>
      </c>
      <c r="CL24" s="588">
        <v>-1.0000000009313226E-2</v>
      </c>
      <c r="CM24" s="588">
        <v>0</v>
      </c>
      <c r="CN24" s="588">
        <v>0</v>
      </c>
      <c r="CO24" s="588">
        <v>-2.0000000135041773E-2</v>
      </c>
      <c r="CP24" s="588">
        <v>3.0000000027939677E-2</v>
      </c>
      <c r="CQ24" s="588">
        <v>-1.999999990221113E-2</v>
      </c>
      <c r="CR24" s="588">
        <v>-9.9999997764825821E-3</v>
      </c>
      <c r="CS24" s="588">
        <v>-5.9999999823048711E-2</v>
      </c>
      <c r="CT24" s="588">
        <v>-1.9999999785795808E-2</v>
      </c>
      <c r="CU24" s="588">
        <v>1.0000000009313226E-2</v>
      </c>
      <c r="CV24" s="588">
        <v>-1.0000000125728548E-2</v>
      </c>
      <c r="CW24" s="588">
        <v>-2.9999999911524355E-2</v>
      </c>
      <c r="CX24" s="588">
        <v>1.0000000125728548E-2</v>
      </c>
      <c r="CY24" s="588">
        <v>-7.9999999958090484E-2</v>
      </c>
      <c r="CZ24" s="588">
        <v>0</v>
      </c>
      <c r="DA24" s="588">
        <v>5.0000000046566129E-2</v>
      </c>
      <c r="DB24" s="588">
        <v>-2.0000000135041773E-2</v>
      </c>
      <c r="DC24" s="588">
        <v>-2.9999999911524355E-2</v>
      </c>
      <c r="DD24" s="588">
        <v>1.0000000125728548E-2</v>
      </c>
      <c r="DE24" s="588">
        <v>1.0000000242143869E-2</v>
      </c>
      <c r="DF24" s="588">
        <v>2.9999999911524355E-2</v>
      </c>
      <c r="DG24" s="588">
        <v>1.9999999785795808E-2</v>
      </c>
      <c r="DH24" s="588">
        <v>-3.0000000144354999E-2</v>
      </c>
      <c r="DI24" s="588">
        <v>-3.0000000027939677E-2</v>
      </c>
      <c r="DJ24" s="588">
        <v>9.9999998928979039E-3</v>
      </c>
      <c r="DK24" s="588">
        <v>-1.999999990221113E-2</v>
      </c>
      <c r="DL24" s="588">
        <v>0</v>
      </c>
      <c r="DM24" s="588">
        <v>5.0000000046566129E-2</v>
      </c>
      <c r="DN24" s="588">
        <v>-1.0000000009313226E-2</v>
      </c>
      <c r="DO24" s="588">
        <v>-3.9999999804422259E-2</v>
      </c>
      <c r="DP24" s="588">
        <v>-6.9999999948777258E-2</v>
      </c>
      <c r="DQ24" s="588">
        <v>-9.9999998928979039E-3</v>
      </c>
      <c r="DR24" s="588">
        <v>0</v>
      </c>
      <c r="DS24" s="588">
        <v>-2.0000000018626451E-2</v>
      </c>
      <c r="DT24" s="588">
        <v>-2.0000000018626451E-2</v>
      </c>
      <c r="DU24" s="588">
        <v>-1.0000000009313226E-2</v>
      </c>
      <c r="DV24" s="588">
        <v>0</v>
      </c>
      <c r="DW24" s="588">
        <v>0</v>
      </c>
      <c r="DX24" s="588">
        <v>0</v>
      </c>
      <c r="DY24" s="588">
        <v>-5.9999999939464033E-2</v>
      </c>
      <c r="DZ24" s="588">
        <v>0</v>
      </c>
      <c r="EA24" s="588">
        <v>-1.999999990221113E-2</v>
      </c>
      <c r="EB24" s="588">
        <v>-3.9999999920837581E-2</v>
      </c>
      <c r="EC24" s="588">
        <v>-2.0000000018626451E-2</v>
      </c>
      <c r="ED24" s="588">
        <v>-2.0000000018626451E-2</v>
      </c>
      <c r="EE24" s="588">
        <v>1.0000000009313226E-2</v>
      </c>
      <c r="EF24" s="588">
        <v>-2.9999999911524355E-2</v>
      </c>
      <c r="EG24" s="588">
        <v>-1.0000000009313226E-2</v>
      </c>
      <c r="EH24" s="588">
        <v>2.0000000018626451E-2</v>
      </c>
      <c r="EI24" s="588">
        <v>5.0000000046566129E-2</v>
      </c>
      <c r="EJ24" s="588">
        <v>-2.0000000018626451E-2</v>
      </c>
      <c r="EK24" s="588">
        <v>-2.0000000018626451E-2</v>
      </c>
      <c r="EL24" s="588">
        <v>0</v>
      </c>
      <c r="EM24" s="588">
        <v>1.0000000125728548E-2</v>
      </c>
      <c r="EN24" s="588">
        <v>0</v>
      </c>
      <c r="EO24" s="588">
        <v>1.0000000125728548E-2</v>
      </c>
      <c r="EP24" s="588">
        <v>-5.0000000046566129E-2</v>
      </c>
      <c r="EQ24" s="588">
        <v>-6.9999999948777258E-2</v>
      </c>
      <c r="ER24" s="588">
        <v>-1.0000000242143869E-2</v>
      </c>
      <c r="ES24" s="588">
        <v>-2.0000000018626451E-2</v>
      </c>
      <c r="ET24" s="588">
        <v>-9.9999998928979039E-3</v>
      </c>
      <c r="EU24" s="588">
        <v>0</v>
      </c>
      <c r="EV24" s="588">
        <v>-2.9999999911524355E-2</v>
      </c>
      <c r="EW24" s="588">
        <v>1.0000000009313226E-2</v>
      </c>
      <c r="EX24" s="588">
        <v>3.0000000027939677E-2</v>
      </c>
      <c r="EY24" s="588">
        <v>-2.9999999911524355E-2</v>
      </c>
      <c r="EZ24" s="588">
        <v>1.0000000009313226E-2</v>
      </c>
      <c r="FA24" s="588">
        <v>0</v>
      </c>
      <c r="FB24" s="588">
        <v>0</v>
      </c>
      <c r="FC24" s="588">
        <v>-4.9999999930150807E-2</v>
      </c>
      <c r="FD24" s="588">
        <v>-2.0000000018626451E-2</v>
      </c>
      <c r="FE24" s="588">
        <v>-2.0000000135041773E-2</v>
      </c>
      <c r="FF24" s="588">
        <v>1.0000000009313226E-2</v>
      </c>
      <c r="FG24" s="588">
        <v>-3.0000000144354999E-2</v>
      </c>
      <c r="FH24" s="588">
        <v>1.0000000125728548E-2</v>
      </c>
      <c r="FI24" s="588">
        <v>-2.0000000018626451E-2</v>
      </c>
      <c r="FJ24" s="588">
        <v>-5.0000000046566129E-2</v>
      </c>
      <c r="FK24" s="588">
        <v>-4.0000000037252903E-2</v>
      </c>
      <c r="FL24" s="588">
        <v>3.0000000144354999E-2</v>
      </c>
      <c r="FM24" s="588">
        <v>-1.9999999785795808E-2</v>
      </c>
      <c r="FN24" s="588">
        <v>-2.9999999911524355E-2</v>
      </c>
      <c r="FO24" s="588">
        <v>1.0000000009313226E-2</v>
      </c>
      <c r="FP24" s="588">
        <v>-1.0000000009313226E-2</v>
      </c>
      <c r="FQ24" s="588">
        <v>-3.0000000027939677E-2</v>
      </c>
      <c r="FR24" s="588">
        <v>-1.999999990221113E-2</v>
      </c>
      <c r="FS24" s="588">
        <v>-2.0000000018626451E-2</v>
      </c>
      <c r="FT24" s="588">
        <v>-1.0000000009313226E-2</v>
      </c>
      <c r="FU24" s="588">
        <v>0</v>
      </c>
      <c r="FV24" s="588">
        <v>-2.9999999911524355E-2</v>
      </c>
      <c r="FW24" s="588">
        <v>-1.999999990221113E-2</v>
      </c>
      <c r="FX24" s="588">
        <v>1.0000000125728548E-2</v>
      </c>
      <c r="FY24" s="588">
        <v>-1.999999990221113E-2</v>
      </c>
      <c r="FZ24" s="588">
        <v>1.999999990221113E-2</v>
      </c>
    </row>
    <row r="25" spans="2:182" ht="15.75" thickTop="1">
      <c r="B25" s="460"/>
      <c r="C25" s="460"/>
      <c r="D25" s="460"/>
      <c r="E25" s="460"/>
      <c r="F25" s="460"/>
      <c r="G25" s="460"/>
      <c r="H25" s="460"/>
      <c r="I25" s="460"/>
      <c r="J25" s="460"/>
      <c r="K25" s="460"/>
      <c r="L25" s="460"/>
      <c r="M25" s="460"/>
      <c r="N25" s="460"/>
      <c r="O25" s="460"/>
      <c r="P25" s="460"/>
      <c r="Q25" s="460"/>
      <c r="R25" s="460"/>
      <c r="S25" s="460"/>
      <c r="T25" s="460"/>
      <c r="U25" s="460"/>
      <c r="V25" s="460"/>
      <c r="W25" s="460"/>
      <c r="X25" s="460"/>
      <c r="Y25" s="460"/>
      <c r="Z25" s="460"/>
      <c r="AA25" s="460"/>
      <c r="AB25" s="460"/>
      <c r="AC25" s="460"/>
      <c r="AD25" s="460"/>
      <c r="AE25" s="460"/>
      <c r="AF25" s="460"/>
      <c r="AG25" s="460"/>
      <c r="AH25" s="460"/>
      <c r="AI25" s="460"/>
      <c r="AJ25" s="460"/>
      <c r="AK25" s="460"/>
      <c r="AL25" s="460"/>
      <c r="AM25" s="460"/>
      <c r="AN25" s="460"/>
      <c r="AO25" s="460"/>
      <c r="AP25" s="460"/>
      <c r="AQ25" s="460"/>
      <c r="AR25" s="460"/>
      <c r="AS25" s="460"/>
      <c r="AT25" s="460"/>
      <c r="AU25" s="460"/>
      <c r="AV25" s="460"/>
      <c r="AW25" s="460"/>
      <c r="AX25" s="460"/>
      <c r="AY25" s="460"/>
      <c r="AZ25" s="460"/>
      <c r="BA25" s="460"/>
      <c r="BB25" s="460"/>
      <c r="BC25" s="460"/>
      <c r="BD25" s="460"/>
      <c r="BE25" s="460"/>
      <c r="BF25" s="460"/>
      <c r="BG25" s="460"/>
      <c r="BH25" s="460"/>
      <c r="BI25" s="460"/>
      <c r="BJ25" s="460"/>
      <c r="BK25" s="460"/>
      <c r="BL25" s="460"/>
      <c r="BM25" s="460"/>
      <c r="BN25" s="460"/>
      <c r="BO25" s="460"/>
      <c r="BP25" s="460"/>
      <c r="BQ25" s="460"/>
      <c r="BR25" s="460"/>
      <c r="BS25" s="460"/>
      <c r="BT25" s="460"/>
      <c r="BU25" s="460"/>
      <c r="BV25" s="460"/>
      <c r="BW25" s="460"/>
      <c r="BX25" s="460"/>
      <c r="BY25" s="460"/>
      <c r="BZ25" s="460"/>
      <c r="CA25" s="460"/>
      <c r="CB25" s="460"/>
      <c r="CC25" s="460"/>
      <c r="CD25" s="460"/>
      <c r="CE25" s="460"/>
      <c r="CF25" s="460"/>
      <c r="CG25" s="460"/>
      <c r="CH25" s="460"/>
      <c r="CI25" s="460"/>
      <c r="CJ25" s="460"/>
      <c r="CK25" s="460"/>
      <c r="CL25" s="460"/>
      <c r="CM25" s="460"/>
      <c r="CN25" s="460"/>
      <c r="CO25" s="460"/>
      <c r="CP25" s="460"/>
      <c r="CQ25" s="460"/>
      <c r="CR25" s="460"/>
      <c r="CS25" s="460"/>
      <c r="CT25" s="460"/>
      <c r="CU25" s="460"/>
      <c r="CV25" s="460"/>
      <c r="CW25" s="460"/>
      <c r="CX25" s="460"/>
      <c r="CY25" s="460"/>
      <c r="CZ25" s="460"/>
      <c r="DA25" s="460"/>
      <c r="DB25" s="460"/>
      <c r="DC25" s="460"/>
      <c r="DD25" s="460"/>
      <c r="DE25" s="460"/>
      <c r="DF25" s="460"/>
      <c r="DG25" s="460"/>
      <c r="DH25" s="460"/>
      <c r="DI25" s="460"/>
      <c r="DJ25" s="460"/>
      <c r="DK25" s="460"/>
      <c r="DL25" s="460"/>
      <c r="DM25" s="460"/>
      <c r="DN25" s="460"/>
      <c r="DO25" s="460"/>
      <c r="DP25" s="460"/>
      <c r="DQ25" s="460"/>
      <c r="DR25" s="460"/>
      <c r="DS25" s="460"/>
      <c r="DT25" s="460"/>
      <c r="DU25" s="460"/>
      <c r="DV25" s="460"/>
      <c r="DW25" s="460"/>
      <c r="DX25" s="460"/>
      <c r="DY25" s="460"/>
      <c r="DZ25" s="460"/>
      <c r="EA25" s="460"/>
      <c r="EB25" s="460"/>
      <c r="EC25" s="460"/>
      <c r="ED25" s="460"/>
      <c r="EE25" s="460"/>
      <c r="EF25" s="460"/>
      <c r="EG25" s="460"/>
      <c r="EH25" s="460"/>
      <c r="EI25" s="460"/>
      <c r="EJ25" s="460"/>
      <c r="EK25" s="460"/>
      <c r="EL25" s="460"/>
      <c r="EM25" s="460"/>
      <c r="EN25" s="460"/>
      <c r="EO25" s="460"/>
      <c r="EP25" s="460"/>
      <c r="EQ25" s="460"/>
      <c r="ER25" s="460"/>
      <c r="ES25" s="460"/>
      <c r="ET25" s="460"/>
      <c r="EU25" s="460"/>
      <c r="EV25" s="460"/>
      <c r="EW25" s="460"/>
      <c r="EX25" s="460"/>
      <c r="EY25" s="460"/>
      <c r="EZ25" s="460"/>
      <c r="FA25" s="460"/>
      <c r="FB25" s="460"/>
      <c r="FC25" s="460"/>
      <c r="FD25" s="460"/>
      <c r="FE25" s="460"/>
      <c r="FF25" s="460"/>
      <c r="FG25" s="460"/>
      <c r="FH25" s="460"/>
      <c r="FI25" s="460"/>
      <c r="FJ25" s="460"/>
      <c r="FK25" s="460"/>
      <c r="FL25" s="460"/>
      <c r="FM25" s="460"/>
      <c r="FN25" s="460"/>
      <c r="FO25" s="460"/>
      <c r="FP25" s="460"/>
      <c r="FQ25" s="460"/>
      <c r="FR25" s="460"/>
      <c r="FS25" s="460"/>
      <c r="FT25" s="460"/>
      <c r="FU25" s="460"/>
      <c r="FV25" s="460"/>
      <c r="FW25" s="460"/>
      <c r="FX25" s="460"/>
      <c r="FY25" s="460"/>
      <c r="FZ25" s="460"/>
    </row>
    <row r="26" spans="2:182">
      <c r="B26" s="460"/>
      <c r="C26" s="668"/>
      <c r="D26" s="460"/>
      <c r="E26" s="460"/>
      <c r="F26" s="460"/>
      <c r="G26" s="460"/>
      <c r="H26" s="460"/>
      <c r="I26" s="460"/>
      <c r="J26" s="460"/>
      <c r="K26" s="460"/>
      <c r="L26" s="460"/>
      <c r="M26" s="460"/>
      <c r="N26" s="460"/>
      <c r="O26" s="460"/>
      <c r="P26" s="460"/>
      <c r="Q26" s="460"/>
      <c r="R26" s="460"/>
      <c r="S26" s="460"/>
      <c r="T26" s="460"/>
      <c r="U26" s="460"/>
      <c r="V26" s="460"/>
      <c r="W26" s="460"/>
      <c r="X26" s="460"/>
      <c r="Y26" s="460"/>
      <c r="Z26" s="460"/>
      <c r="AA26" s="460"/>
      <c r="AB26" s="460"/>
      <c r="AC26" s="460"/>
      <c r="AD26" s="460"/>
      <c r="AE26" s="460"/>
      <c r="AF26" s="460"/>
      <c r="AG26" s="460"/>
      <c r="AH26" s="460"/>
      <c r="AI26" s="460"/>
      <c r="AJ26" s="460"/>
      <c r="AK26" s="460"/>
      <c r="AL26" s="460"/>
      <c r="AM26" s="460"/>
      <c r="AN26" s="460"/>
      <c r="AO26" s="460"/>
      <c r="AP26" s="460"/>
      <c r="AQ26" s="460"/>
      <c r="AR26" s="460"/>
      <c r="AS26" s="460"/>
      <c r="AT26" s="460"/>
      <c r="AU26" s="460"/>
      <c r="AV26" s="460"/>
      <c r="AW26" s="460"/>
      <c r="AX26" s="460"/>
      <c r="AY26" s="460"/>
      <c r="AZ26" s="460"/>
      <c r="BA26" s="460"/>
      <c r="BB26" s="460"/>
      <c r="BC26" s="460"/>
      <c r="BD26" s="460"/>
      <c r="BE26" s="460"/>
      <c r="BF26" s="460"/>
      <c r="BG26" s="460"/>
      <c r="BH26" s="460"/>
      <c r="BI26" s="460"/>
      <c r="BJ26" s="460"/>
      <c r="BK26" s="460"/>
      <c r="BL26" s="460"/>
      <c r="BM26" s="460"/>
      <c r="BN26" s="460"/>
      <c r="BO26" s="460"/>
      <c r="BP26" s="460"/>
      <c r="BQ26" s="460"/>
      <c r="BR26" s="460"/>
      <c r="BS26" s="460"/>
      <c r="BT26" s="460"/>
      <c r="BU26" s="460"/>
      <c r="BV26" s="460"/>
      <c r="BW26" s="460"/>
      <c r="BX26" s="460"/>
      <c r="BY26" s="460"/>
      <c r="BZ26" s="460"/>
      <c r="CA26" s="460"/>
      <c r="CB26" s="460"/>
      <c r="CC26" s="460"/>
      <c r="CD26" s="460"/>
      <c r="CE26" s="460"/>
      <c r="CF26" s="460"/>
      <c r="CG26" s="460"/>
      <c r="CH26" s="460"/>
      <c r="CI26" s="460"/>
      <c r="CJ26" s="460"/>
      <c r="CK26" s="460"/>
      <c r="CL26" s="460"/>
      <c r="CM26" s="460"/>
      <c r="CN26" s="460"/>
      <c r="CO26" s="460"/>
      <c r="CP26" s="460"/>
      <c r="CQ26" s="460"/>
      <c r="CR26" s="460"/>
      <c r="CS26" s="460"/>
      <c r="CT26" s="460"/>
      <c r="CU26" s="460"/>
      <c r="CV26" s="460"/>
      <c r="CW26" s="460"/>
      <c r="CX26" s="460"/>
      <c r="CY26" s="460"/>
      <c r="CZ26" s="460"/>
      <c r="DA26" s="460"/>
      <c r="DB26" s="460"/>
      <c r="DC26" s="460"/>
      <c r="DD26" s="460"/>
      <c r="DE26" s="460"/>
      <c r="DF26" s="460"/>
      <c r="DG26" s="460"/>
      <c r="DH26" s="460"/>
      <c r="DI26" s="460"/>
      <c r="DJ26" s="460"/>
      <c r="DK26" s="460"/>
      <c r="DL26" s="460"/>
      <c r="DM26" s="460"/>
      <c r="DN26" s="460"/>
      <c r="DO26" s="460"/>
      <c r="DP26" s="460"/>
      <c r="DQ26" s="460"/>
      <c r="DR26" s="460"/>
      <c r="DS26" s="460"/>
      <c r="DT26" s="460"/>
      <c r="DU26" s="460"/>
      <c r="DV26" s="460"/>
      <c r="DW26" s="460"/>
      <c r="DX26" s="460"/>
      <c r="DY26" s="460"/>
      <c r="DZ26" s="460"/>
      <c r="EA26" s="460"/>
      <c r="EB26" s="460"/>
      <c r="EC26" s="460"/>
      <c r="ED26" s="460"/>
      <c r="EE26" s="460"/>
      <c r="EF26" s="460"/>
      <c r="EG26" s="460"/>
      <c r="EH26" s="460"/>
      <c r="EI26" s="460"/>
      <c r="EJ26" s="460"/>
      <c r="EK26" s="460"/>
      <c r="EL26" s="460"/>
      <c r="EM26" s="460"/>
      <c r="EN26" s="460"/>
      <c r="EO26" s="460"/>
      <c r="EP26" s="460"/>
      <c r="EQ26" s="460"/>
      <c r="ER26" s="460"/>
      <c r="ES26" s="460"/>
      <c r="ET26" s="460"/>
      <c r="EU26" s="460"/>
      <c r="EV26" s="460"/>
      <c r="EW26" s="460"/>
      <c r="EX26" s="460"/>
      <c r="EY26" s="460"/>
      <c r="EZ26" s="460"/>
      <c r="FA26" s="460"/>
      <c r="FB26" s="460"/>
      <c r="FC26" s="460"/>
      <c r="FD26" s="460"/>
      <c r="FE26" s="460"/>
      <c r="FF26" s="460"/>
      <c r="FG26" s="460"/>
      <c r="FH26" s="460"/>
      <c r="FI26" s="460"/>
      <c r="FJ26" s="460"/>
      <c r="FK26" s="460"/>
      <c r="FL26" s="460"/>
      <c r="FM26" s="460"/>
      <c r="FN26" s="460"/>
      <c r="FO26" s="460"/>
      <c r="FP26" s="460"/>
      <c r="FQ26" s="460"/>
      <c r="FR26" s="460"/>
      <c r="FS26" s="460"/>
      <c r="FT26" s="460"/>
      <c r="FU26" s="460"/>
      <c r="FV26" s="460"/>
      <c r="FW26" s="460"/>
      <c r="FX26" s="460"/>
      <c r="FY26" s="460"/>
      <c r="FZ26" s="460"/>
    </row>
    <row r="27" spans="2:182">
      <c r="B27" s="589" t="s">
        <v>18</v>
      </c>
      <c r="C27" s="150">
        <v>41275</v>
      </c>
      <c r="D27" s="151">
        <v>41306</v>
      </c>
      <c r="E27" s="151">
        <v>41334</v>
      </c>
      <c r="F27" s="151">
        <v>41365</v>
      </c>
      <c r="G27" s="151">
        <v>41395</v>
      </c>
      <c r="H27" s="151">
        <v>41426</v>
      </c>
      <c r="I27" s="151">
        <v>41456</v>
      </c>
      <c r="J27" s="151">
        <v>41487</v>
      </c>
      <c r="K27" s="151">
        <v>41518</v>
      </c>
      <c r="L27" s="151">
        <v>41548</v>
      </c>
      <c r="M27" s="151">
        <v>41579</v>
      </c>
      <c r="N27" s="151">
        <v>41609</v>
      </c>
      <c r="O27" s="151">
        <v>41640</v>
      </c>
      <c r="P27" s="151">
        <v>41671</v>
      </c>
      <c r="Q27" s="151">
        <v>41699</v>
      </c>
      <c r="R27" s="151">
        <v>41730</v>
      </c>
      <c r="S27" s="151">
        <v>41760</v>
      </c>
      <c r="T27" s="151">
        <v>41791</v>
      </c>
      <c r="U27" s="151">
        <v>41821</v>
      </c>
      <c r="V27" s="151">
        <v>41852</v>
      </c>
      <c r="W27" s="151">
        <v>41883</v>
      </c>
      <c r="X27" s="151">
        <v>41913</v>
      </c>
      <c r="Y27" s="151">
        <v>41944</v>
      </c>
      <c r="Z27" s="151">
        <v>41974</v>
      </c>
      <c r="AA27" s="151">
        <v>42005</v>
      </c>
      <c r="AB27" s="151">
        <v>42036</v>
      </c>
      <c r="AC27" s="151">
        <v>42064</v>
      </c>
      <c r="AD27" s="151">
        <v>42095</v>
      </c>
      <c r="AE27" s="151">
        <v>42125</v>
      </c>
      <c r="AF27" s="151">
        <v>42156</v>
      </c>
      <c r="AG27" s="151">
        <v>42186</v>
      </c>
      <c r="AH27" s="151">
        <v>42217</v>
      </c>
      <c r="AI27" s="151">
        <v>42248</v>
      </c>
      <c r="AJ27" s="151">
        <v>42278</v>
      </c>
      <c r="AK27" s="151">
        <v>42309</v>
      </c>
      <c r="AL27" s="151">
        <v>42339</v>
      </c>
      <c r="AM27" s="151">
        <v>42370</v>
      </c>
      <c r="AN27" s="151">
        <v>42401</v>
      </c>
      <c r="AO27" s="151">
        <v>42430</v>
      </c>
      <c r="AP27" s="151">
        <v>42461</v>
      </c>
      <c r="AQ27" s="151">
        <v>42491</v>
      </c>
      <c r="AR27" s="151">
        <v>42522</v>
      </c>
      <c r="AS27" s="151">
        <v>42552</v>
      </c>
      <c r="AT27" s="151">
        <v>42583</v>
      </c>
      <c r="AU27" s="151">
        <v>42614</v>
      </c>
      <c r="AV27" s="151">
        <v>42644</v>
      </c>
      <c r="AW27" s="151">
        <v>42675</v>
      </c>
      <c r="AX27" s="151">
        <v>42705</v>
      </c>
      <c r="AY27" s="151">
        <v>42736</v>
      </c>
      <c r="AZ27" s="151">
        <v>42767</v>
      </c>
      <c r="BA27" s="151">
        <v>42795</v>
      </c>
      <c r="BB27" s="151">
        <v>42826</v>
      </c>
      <c r="BC27" s="151">
        <v>42856</v>
      </c>
      <c r="BD27" s="151">
        <v>42887</v>
      </c>
      <c r="BE27" s="151">
        <v>42917</v>
      </c>
      <c r="BF27" s="151">
        <v>42948</v>
      </c>
      <c r="BG27" s="151">
        <v>42979</v>
      </c>
      <c r="BH27" s="151">
        <v>43009</v>
      </c>
      <c r="BI27" s="151">
        <v>43040</v>
      </c>
      <c r="BJ27" s="151">
        <v>43070</v>
      </c>
      <c r="BK27" s="151">
        <v>43101</v>
      </c>
      <c r="BL27" s="151">
        <v>43132</v>
      </c>
      <c r="BM27" s="151">
        <v>43160</v>
      </c>
      <c r="BN27" s="151">
        <v>43191</v>
      </c>
      <c r="BO27" s="151">
        <v>43221</v>
      </c>
      <c r="BP27" s="151">
        <v>43252</v>
      </c>
      <c r="BQ27" s="151">
        <v>43282</v>
      </c>
      <c r="BR27" s="151">
        <v>43313</v>
      </c>
      <c r="BS27" s="151">
        <v>43344</v>
      </c>
      <c r="BT27" s="151">
        <v>43374</v>
      </c>
      <c r="BU27" s="151">
        <v>43405</v>
      </c>
      <c r="BV27" s="151">
        <v>43435</v>
      </c>
      <c r="BW27" s="151">
        <v>43466</v>
      </c>
      <c r="BX27" s="151">
        <v>43497</v>
      </c>
      <c r="BY27" s="151">
        <v>43525</v>
      </c>
      <c r="BZ27" s="151">
        <v>43556</v>
      </c>
      <c r="CA27" s="151">
        <v>43586</v>
      </c>
      <c r="CB27" s="151">
        <v>43617</v>
      </c>
      <c r="CC27" s="151">
        <v>43647</v>
      </c>
      <c r="CD27" s="151">
        <v>43678</v>
      </c>
      <c r="CE27" s="151">
        <v>43709</v>
      </c>
      <c r="CF27" s="151">
        <v>43739</v>
      </c>
      <c r="CG27" s="151">
        <v>43770</v>
      </c>
      <c r="CH27" s="151">
        <v>43800</v>
      </c>
      <c r="CI27" s="151">
        <v>43831</v>
      </c>
      <c r="CJ27" s="151">
        <v>43862</v>
      </c>
      <c r="CK27" s="151">
        <v>43891</v>
      </c>
      <c r="CL27" s="151">
        <v>43922</v>
      </c>
      <c r="CM27" s="151">
        <v>43952</v>
      </c>
      <c r="CN27" s="151">
        <v>43983</v>
      </c>
      <c r="CO27" s="151">
        <v>44013</v>
      </c>
      <c r="CP27" s="151">
        <v>44044</v>
      </c>
      <c r="CQ27" s="151">
        <v>44075</v>
      </c>
      <c r="CR27" s="151">
        <v>44105</v>
      </c>
      <c r="CS27" s="151">
        <v>44136</v>
      </c>
      <c r="CT27" s="151">
        <v>44166</v>
      </c>
      <c r="CU27" s="151">
        <v>44197</v>
      </c>
      <c r="CV27" s="151">
        <v>44228</v>
      </c>
      <c r="CW27" s="151">
        <v>44256</v>
      </c>
      <c r="CX27" s="151">
        <v>44287</v>
      </c>
      <c r="CY27" s="151">
        <v>44317</v>
      </c>
      <c r="CZ27" s="151">
        <v>44348</v>
      </c>
      <c r="DA27" s="151">
        <v>44378</v>
      </c>
      <c r="DB27" s="151">
        <v>44409</v>
      </c>
      <c r="DC27" s="151">
        <v>44440</v>
      </c>
      <c r="DD27" s="151">
        <v>44470</v>
      </c>
      <c r="DE27" s="151">
        <v>44501</v>
      </c>
      <c r="DF27" s="151">
        <v>44531</v>
      </c>
      <c r="DG27" s="151">
        <v>44562</v>
      </c>
      <c r="DH27" s="151">
        <v>44593</v>
      </c>
      <c r="DI27" s="151">
        <v>44621</v>
      </c>
      <c r="DJ27" s="151">
        <v>44652</v>
      </c>
      <c r="DK27" s="151">
        <v>44682</v>
      </c>
      <c r="DL27" s="151">
        <v>44713</v>
      </c>
      <c r="DM27" s="151">
        <v>44743</v>
      </c>
      <c r="DN27" s="151">
        <v>44774</v>
      </c>
      <c r="DO27" s="151">
        <v>44805</v>
      </c>
      <c r="DP27" s="151">
        <v>44835</v>
      </c>
      <c r="DQ27" s="151">
        <v>44866</v>
      </c>
      <c r="DR27" s="151">
        <v>44896</v>
      </c>
      <c r="DS27" s="151">
        <v>44927</v>
      </c>
      <c r="DT27" s="151">
        <v>44958</v>
      </c>
      <c r="DU27" s="151">
        <v>44986</v>
      </c>
      <c r="DV27" s="151">
        <v>45017</v>
      </c>
      <c r="DW27" s="151">
        <v>45047</v>
      </c>
      <c r="DX27" s="151">
        <v>45078</v>
      </c>
      <c r="DY27" s="151">
        <v>45108</v>
      </c>
      <c r="DZ27" s="151">
        <v>45139</v>
      </c>
      <c r="EA27" s="151">
        <v>45170</v>
      </c>
      <c r="EB27" s="151">
        <v>45200</v>
      </c>
      <c r="EC27" s="151">
        <v>45231</v>
      </c>
      <c r="ED27" s="151">
        <v>45261</v>
      </c>
      <c r="EE27" s="151">
        <v>45292</v>
      </c>
      <c r="EF27" s="151">
        <v>45323</v>
      </c>
      <c r="EG27" s="151">
        <v>45352</v>
      </c>
      <c r="EH27" s="151">
        <v>45383</v>
      </c>
      <c r="EI27" s="151">
        <v>45413</v>
      </c>
      <c r="EJ27" s="151">
        <v>45444</v>
      </c>
      <c r="EK27" s="151">
        <v>45474</v>
      </c>
      <c r="EL27" s="151">
        <v>45505</v>
      </c>
      <c r="EM27" s="151">
        <v>45536</v>
      </c>
      <c r="EN27" s="151">
        <v>45566</v>
      </c>
      <c r="EO27" s="151">
        <v>45597</v>
      </c>
      <c r="EP27" s="151">
        <v>45627</v>
      </c>
      <c r="EQ27" s="151">
        <v>45658</v>
      </c>
      <c r="ER27" s="151">
        <v>45689</v>
      </c>
      <c r="ES27" s="151">
        <v>45717</v>
      </c>
      <c r="ET27" s="151">
        <v>45748</v>
      </c>
      <c r="EU27" s="151">
        <v>45778</v>
      </c>
      <c r="EV27" s="151">
        <v>45809</v>
      </c>
      <c r="EW27" s="151">
        <v>45839</v>
      </c>
      <c r="EX27" s="151">
        <v>45870</v>
      </c>
      <c r="EY27" s="151">
        <v>45901</v>
      </c>
      <c r="EZ27" s="151">
        <v>45931</v>
      </c>
      <c r="FA27" s="151">
        <v>45962</v>
      </c>
      <c r="FB27" s="151">
        <v>45992</v>
      </c>
      <c r="FC27" s="151">
        <v>46023</v>
      </c>
      <c r="FD27" s="151">
        <v>46054</v>
      </c>
      <c r="FE27" s="151">
        <v>46082</v>
      </c>
      <c r="FF27" s="151">
        <v>46113</v>
      </c>
      <c r="FG27" s="151">
        <v>46143</v>
      </c>
      <c r="FH27" s="151">
        <v>46174</v>
      </c>
      <c r="FI27" s="151">
        <v>46204</v>
      </c>
      <c r="FJ27" s="151">
        <v>46235</v>
      </c>
      <c r="FK27" s="151">
        <v>46266</v>
      </c>
      <c r="FL27" s="151">
        <v>46296</v>
      </c>
      <c r="FM27" s="151">
        <v>46327</v>
      </c>
      <c r="FN27" s="151">
        <v>46357</v>
      </c>
      <c r="FO27" s="151">
        <v>46388</v>
      </c>
      <c r="FP27" s="151">
        <v>46419</v>
      </c>
      <c r="FQ27" s="151">
        <v>46447</v>
      </c>
      <c r="FR27" s="151">
        <v>46478</v>
      </c>
      <c r="FS27" s="151">
        <v>46508</v>
      </c>
      <c r="FT27" s="151">
        <v>46539</v>
      </c>
      <c r="FU27" s="151">
        <v>46569</v>
      </c>
      <c r="FV27" s="151">
        <v>46600</v>
      </c>
      <c r="FW27" s="151">
        <v>46631</v>
      </c>
      <c r="FX27" s="151">
        <v>46661</v>
      </c>
      <c r="FY27" s="151">
        <v>46692</v>
      </c>
      <c r="FZ27" s="151">
        <v>46722</v>
      </c>
    </row>
    <row r="28" spans="2:182">
      <c r="B28" s="590" t="s">
        <v>19</v>
      </c>
      <c r="C28" s="152">
        <v>276007</v>
      </c>
      <c r="D28" s="152">
        <v>249002</v>
      </c>
      <c r="E28" s="152">
        <v>276007</v>
      </c>
      <c r="F28" s="152">
        <v>267001</v>
      </c>
      <c r="G28" s="152">
        <v>276007</v>
      </c>
      <c r="H28" s="152">
        <v>267001</v>
      </c>
      <c r="I28" s="152">
        <v>268009</v>
      </c>
      <c r="J28" s="152">
        <v>268009</v>
      </c>
      <c r="K28" s="152">
        <v>260001</v>
      </c>
      <c r="L28" s="152">
        <v>268009</v>
      </c>
      <c r="M28" s="152">
        <v>260001</v>
      </c>
      <c r="N28" s="152">
        <v>268009</v>
      </c>
      <c r="O28" s="152">
        <v>268009</v>
      </c>
      <c r="P28" s="152">
        <v>242008</v>
      </c>
      <c r="Q28" s="152">
        <v>268009</v>
      </c>
      <c r="R28" s="152">
        <v>260001</v>
      </c>
      <c r="S28" s="152">
        <v>268009</v>
      </c>
      <c r="T28" s="152">
        <v>260001</v>
      </c>
      <c r="U28" s="152">
        <v>268009</v>
      </c>
      <c r="V28" s="152">
        <v>268009</v>
      </c>
      <c r="W28" s="152">
        <v>260001</v>
      </c>
      <c r="X28" s="152">
        <v>268009</v>
      </c>
      <c r="Y28" s="152">
        <v>260001</v>
      </c>
      <c r="Z28" s="152">
        <v>268009</v>
      </c>
      <c r="AA28" s="152">
        <v>268009</v>
      </c>
      <c r="AB28" s="152">
        <v>242008</v>
      </c>
      <c r="AC28" s="152">
        <v>268009</v>
      </c>
      <c r="AD28" s="152">
        <v>260001</v>
      </c>
      <c r="AE28" s="152">
        <v>268009</v>
      </c>
      <c r="AF28" s="152">
        <v>260001</v>
      </c>
      <c r="AG28" s="152">
        <v>268009</v>
      </c>
      <c r="AH28" s="152">
        <v>268009</v>
      </c>
      <c r="AI28" s="152">
        <v>260001</v>
      </c>
      <c r="AJ28" s="152">
        <v>268009</v>
      </c>
      <c r="AK28" s="152">
        <v>260001</v>
      </c>
      <c r="AL28" s="152">
        <v>268009</v>
      </c>
      <c r="AM28" s="152">
        <v>268009</v>
      </c>
      <c r="AN28" s="152">
        <v>251003</v>
      </c>
      <c r="AO28" s="152">
        <v>268009</v>
      </c>
      <c r="AP28" s="152">
        <v>260001</v>
      </c>
      <c r="AQ28" s="152">
        <v>268009</v>
      </c>
      <c r="AR28" s="152">
        <v>260001</v>
      </c>
      <c r="AS28" s="152">
        <v>268009</v>
      </c>
      <c r="AT28" s="152">
        <v>268009</v>
      </c>
      <c r="AU28" s="152">
        <v>260001</v>
      </c>
      <c r="AV28" s="152">
        <v>268009</v>
      </c>
      <c r="AW28" s="152">
        <v>260001</v>
      </c>
      <c r="AX28" s="152">
        <v>268009</v>
      </c>
      <c r="AY28" s="152">
        <v>268009</v>
      </c>
      <c r="AZ28" s="152">
        <v>242008</v>
      </c>
      <c r="BA28" s="152">
        <v>268009</v>
      </c>
      <c r="BB28" s="152">
        <v>260001</v>
      </c>
      <c r="BC28" s="152">
        <v>268009</v>
      </c>
      <c r="BD28" s="152">
        <v>260001</v>
      </c>
      <c r="BE28" s="152">
        <v>268009</v>
      </c>
      <c r="BF28" s="152">
        <v>268009</v>
      </c>
      <c r="BG28" s="152">
        <v>260001</v>
      </c>
      <c r="BH28" s="152">
        <v>268009</v>
      </c>
      <c r="BI28" s="152">
        <v>260001</v>
      </c>
      <c r="BJ28" s="152">
        <v>268009</v>
      </c>
      <c r="BK28" s="152">
        <v>268009</v>
      </c>
      <c r="BL28" s="152">
        <v>242008</v>
      </c>
      <c r="BM28" s="152">
        <v>268009</v>
      </c>
      <c r="BN28" s="152">
        <v>260001</v>
      </c>
      <c r="BO28" s="152">
        <v>268009</v>
      </c>
      <c r="BP28" s="152">
        <v>260001</v>
      </c>
      <c r="BQ28" s="152">
        <v>268009</v>
      </c>
      <c r="BR28" s="152">
        <v>268009</v>
      </c>
      <c r="BS28" s="152">
        <v>260001</v>
      </c>
      <c r="BT28" s="152">
        <v>268009</v>
      </c>
      <c r="BU28" s="152">
        <v>260001</v>
      </c>
      <c r="BV28" s="152">
        <v>268009</v>
      </c>
      <c r="BW28" s="152">
        <v>268009</v>
      </c>
      <c r="BX28" s="152">
        <v>242008</v>
      </c>
      <c r="BY28" s="152">
        <v>268009</v>
      </c>
      <c r="BZ28" s="152">
        <v>260001</v>
      </c>
      <c r="CA28" s="152">
        <v>268009</v>
      </c>
      <c r="CB28" s="152">
        <v>260001</v>
      </c>
      <c r="CC28" s="152">
        <v>268009</v>
      </c>
      <c r="CD28" s="152">
        <v>268009</v>
      </c>
      <c r="CE28" s="152">
        <v>260001</v>
      </c>
      <c r="CF28" s="152">
        <v>268009</v>
      </c>
      <c r="CG28" s="152">
        <v>260001</v>
      </c>
      <c r="CH28" s="152">
        <v>268009</v>
      </c>
      <c r="CI28" s="152">
        <v>268009</v>
      </c>
      <c r="CJ28" s="152">
        <v>251003</v>
      </c>
      <c r="CK28" s="152">
        <v>268009</v>
      </c>
      <c r="CL28" s="152">
        <v>260001</v>
      </c>
      <c r="CM28" s="152">
        <v>268009</v>
      </c>
      <c r="CN28" s="152">
        <v>260001</v>
      </c>
      <c r="CO28" s="152">
        <v>268009</v>
      </c>
      <c r="CP28" s="152">
        <v>268009</v>
      </c>
      <c r="CQ28" s="152">
        <v>260001</v>
      </c>
      <c r="CR28" s="152">
        <v>268009</v>
      </c>
      <c r="CS28" s="152">
        <v>260001</v>
      </c>
      <c r="CT28" s="152">
        <v>268009</v>
      </c>
      <c r="CU28" s="152">
        <v>268009</v>
      </c>
      <c r="CV28" s="152">
        <v>242008</v>
      </c>
      <c r="CW28" s="152">
        <v>268009</v>
      </c>
      <c r="CX28" s="152">
        <v>260001</v>
      </c>
      <c r="CY28" s="152">
        <v>268009</v>
      </c>
      <c r="CZ28" s="152">
        <v>260001</v>
      </c>
      <c r="DA28" s="152">
        <v>268009</v>
      </c>
      <c r="DB28" s="152">
        <v>268009</v>
      </c>
      <c r="DC28" s="152">
        <v>260001</v>
      </c>
      <c r="DD28" s="152">
        <v>268009</v>
      </c>
      <c r="DE28" s="152">
        <v>260001</v>
      </c>
      <c r="DF28" s="152">
        <v>268009</v>
      </c>
      <c r="DG28" s="152">
        <v>268009</v>
      </c>
      <c r="DH28" s="152">
        <v>242008</v>
      </c>
      <c r="DI28" s="152">
        <v>268009</v>
      </c>
      <c r="DJ28" s="152">
        <v>260001</v>
      </c>
      <c r="DK28" s="152">
        <v>268009</v>
      </c>
      <c r="DL28" s="152">
        <v>260001</v>
      </c>
      <c r="DM28" s="152">
        <v>268009</v>
      </c>
      <c r="DN28" s="152">
        <v>268009</v>
      </c>
      <c r="DO28" s="152">
        <v>260001</v>
      </c>
      <c r="DP28" s="152">
        <v>268009</v>
      </c>
      <c r="DQ28" s="152">
        <v>260001</v>
      </c>
      <c r="DR28" s="152">
        <v>268009</v>
      </c>
      <c r="DS28" s="152">
        <v>268009</v>
      </c>
      <c r="DT28" s="152">
        <v>242008</v>
      </c>
      <c r="DU28" s="152">
        <v>268009</v>
      </c>
      <c r="DV28" s="152">
        <v>260001</v>
      </c>
      <c r="DW28" s="152">
        <v>268009</v>
      </c>
      <c r="DX28" s="152">
        <v>260001</v>
      </c>
      <c r="DY28" s="152">
        <v>268009</v>
      </c>
      <c r="DZ28" s="152">
        <v>268009</v>
      </c>
      <c r="EA28" s="152">
        <v>260001</v>
      </c>
      <c r="EB28" s="152">
        <v>268009</v>
      </c>
      <c r="EC28" s="152">
        <v>260001</v>
      </c>
      <c r="ED28" s="152">
        <v>268009</v>
      </c>
      <c r="EE28" s="152">
        <v>268009</v>
      </c>
      <c r="EF28" s="152">
        <v>251003</v>
      </c>
      <c r="EG28" s="152">
        <v>268009</v>
      </c>
      <c r="EH28" s="152">
        <v>260001</v>
      </c>
      <c r="EI28" s="152">
        <v>268009</v>
      </c>
      <c r="EJ28" s="152">
        <v>260001</v>
      </c>
      <c r="EK28" s="152">
        <v>268009</v>
      </c>
      <c r="EL28" s="152">
        <v>268009</v>
      </c>
      <c r="EM28" s="152">
        <v>260001</v>
      </c>
      <c r="EN28" s="152">
        <v>268009</v>
      </c>
      <c r="EO28" s="152">
        <v>260001</v>
      </c>
      <c r="EP28" s="152">
        <v>268009</v>
      </c>
      <c r="EQ28" s="152">
        <v>268009</v>
      </c>
      <c r="ER28" s="152">
        <v>242008</v>
      </c>
      <c r="ES28" s="152">
        <v>268009</v>
      </c>
      <c r="ET28" s="152">
        <v>260001</v>
      </c>
      <c r="EU28" s="152">
        <v>268009</v>
      </c>
      <c r="EV28" s="152">
        <v>260001</v>
      </c>
      <c r="EW28" s="152">
        <v>268009</v>
      </c>
      <c r="EX28" s="152">
        <v>268009</v>
      </c>
      <c r="EY28" s="152">
        <v>260001</v>
      </c>
      <c r="EZ28" s="152">
        <v>268009</v>
      </c>
      <c r="FA28" s="152">
        <v>260001</v>
      </c>
      <c r="FB28" s="152">
        <v>268009</v>
      </c>
      <c r="FC28" s="152">
        <v>268009</v>
      </c>
      <c r="FD28" s="152">
        <v>242008</v>
      </c>
      <c r="FE28" s="152">
        <v>268009</v>
      </c>
      <c r="FF28" s="152">
        <v>260001</v>
      </c>
      <c r="FG28" s="152">
        <v>268009</v>
      </c>
      <c r="FH28" s="152">
        <v>260001</v>
      </c>
      <c r="FI28" s="152">
        <v>268009</v>
      </c>
      <c r="FJ28" s="152">
        <v>268009</v>
      </c>
      <c r="FK28" s="152">
        <v>260001</v>
      </c>
      <c r="FL28" s="152">
        <v>268009</v>
      </c>
      <c r="FM28" s="152">
        <v>260001</v>
      </c>
      <c r="FN28" s="152">
        <v>268009</v>
      </c>
      <c r="FO28" s="152">
        <v>268009</v>
      </c>
      <c r="FP28" s="152">
        <v>242008</v>
      </c>
      <c r="FQ28" s="152">
        <v>268009</v>
      </c>
      <c r="FR28" s="152">
        <v>260001</v>
      </c>
      <c r="FS28" s="152">
        <v>268009</v>
      </c>
      <c r="FT28" s="152">
        <v>260001</v>
      </c>
      <c r="FU28" s="152">
        <v>268009</v>
      </c>
      <c r="FV28" s="152">
        <v>268009</v>
      </c>
      <c r="FW28" s="152">
        <v>260001</v>
      </c>
      <c r="FX28" s="152">
        <v>268009</v>
      </c>
      <c r="FY28" s="152">
        <v>260001</v>
      </c>
      <c r="FZ28" s="152">
        <v>268009</v>
      </c>
    </row>
    <row r="29" spans="2:182">
      <c r="B29" s="584" t="s">
        <v>20</v>
      </c>
      <c r="C29" s="152">
        <v>351438.38</v>
      </c>
      <c r="D29" s="152">
        <v>317427.38</v>
      </c>
      <c r="E29" s="152">
        <v>351438.38</v>
      </c>
      <c r="F29" s="152">
        <v>340101.38</v>
      </c>
      <c r="G29" s="152">
        <v>351438.38</v>
      </c>
      <c r="H29" s="152">
        <v>340101.38</v>
      </c>
      <c r="I29" s="152">
        <v>351438.38</v>
      </c>
      <c r="J29" s="152">
        <v>215395.91</v>
      </c>
      <c r="K29" s="152">
        <v>0</v>
      </c>
      <c r="L29" s="152">
        <v>0</v>
      </c>
      <c r="M29" s="152">
        <v>0</v>
      </c>
      <c r="N29" s="152">
        <v>0</v>
      </c>
      <c r="O29" s="152">
        <v>0</v>
      </c>
      <c r="P29" s="152">
        <v>0</v>
      </c>
      <c r="Q29" s="152">
        <v>0</v>
      </c>
      <c r="R29" s="152">
        <v>0</v>
      </c>
      <c r="S29" s="152">
        <v>0</v>
      </c>
      <c r="T29" s="152">
        <v>0</v>
      </c>
      <c r="U29" s="152">
        <v>0</v>
      </c>
      <c r="V29" s="152">
        <v>0</v>
      </c>
      <c r="W29" s="152">
        <v>0</v>
      </c>
      <c r="X29" s="152">
        <v>0</v>
      </c>
      <c r="Y29" s="152">
        <v>0</v>
      </c>
      <c r="Z29" s="152">
        <v>0</v>
      </c>
      <c r="AA29" s="152">
        <v>0</v>
      </c>
      <c r="AB29" s="152">
        <v>0</v>
      </c>
      <c r="AC29" s="152">
        <v>0</v>
      </c>
      <c r="AD29" s="152">
        <v>0</v>
      </c>
      <c r="AE29" s="152">
        <v>0</v>
      </c>
      <c r="AF29" s="152">
        <v>0</v>
      </c>
      <c r="AG29" s="152">
        <v>0</v>
      </c>
      <c r="AH29" s="152">
        <v>0</v>
      </c>
      <c r="AI29" s="152">
        <v>0</v>
      </c>
      <c r="AJ29" s="152">
        <v>0</v>
      </c>
      <c r="AK29" s="152">
        <v>0</v>
      </c>
      <c r="AL29" s="152">
        <v>0</v>
      </c>
      <c r="AM29" s="152">
        <v>0</v>
      </c>
      <c r="AN29" s="152">
        <v>0</v>
      </c>
      <c r="AO29" s="152">
        <v>0</v>
      </c>
      <c r="AP29" s="152">
        <v>0</v>
      </c>
      <c r="AQ29" s="152">
        <v>0</v>
      </c>
      <c r="AR29" s="152">
        <v>0</v>
      </c>
      <c r="AS29" s="152">
        <v>0</v>
      </c>
      <c r="AT29" s="152">
        <v>0</v>
      </c>
      <c r="AU29" s="152">
        <v>0</v>
      </c>
      <c r="AV29" s="152">
        <v>0</v>
      </c>
      <c r="AW29" s="152">
        <v>0</v>
      </c>
      <c r="AX29" s="152">
        <v>0</v>
      </c>
      <c r="AY29" s="152">
        <v>0</v>
      </c>
      <c r="AZ29" s="152">
        <v>0</v>
      </c>
      <c r="BA29" s="152">
        <v>0</v>
      </c>
      <c r="BB29" s="152">
        <v>0</v>
      </c>
      <c r="BC29" s="152">
        <v>0</v>
      </c>
      <c r="BD29" s="152">
        <v>0</v>
      </c>
      <c r="BE29" s="152">
        <v>0</v>
      </c>
      <c r="BF29" s="152">
        <v>0</v>
      </c>
      <c r="BG29" s="152">
        <v>0</v>
      </c>
      <c r="BH29" s="152">
        <v>0</v>
      </c>
      <c r="BI29" s="152">
        <v>0</v>
      </c>
      <c r="BJ29" s="152">
        <v>0</v>
      </c>
      <c r="BK29" s="152">
        <v>0</v>
      </c>
      <c r="BL29" s="152">
        <v>0</v>
      </c>
      <c r="BM29" s="152">
        <v>0</v>
      </c>
      <c r="BN29" s="152">
        <v>0</v>
      </c>
      <c r="BO29" s="152">
        <v>0</v>
      </c>
      <c r="BP29" s="152">
        <v>0</v>
      </c>
      <c r="BQ29" s="152">
        <v>0</v>
      </c>
      <c r="BR29" s="152">
        <v>0</v>
      </c>
      <c r="BS29" s="152">
        <v>0</v>
      </c>
      <c r="BT29" s="152">
        <v>0</v>
      </c>
      <c r="BU29" s="152">
        <v>0</v>
      </c>
      <c r="BV29" s="152">
        <v>0</v>
      </c>
      <c r="BW29" s="152">
        <v>0</v>
      </c>
      <c r="BX29" s="152">
        <v>0</v>
      </c>
      <c r="BY29" s="152">
        <v>0</v>
      </c>
      <c r="BZ29" s="152">
        <v>0</v>
      </c>
      <c r="CA29" s="152">
        <v>0</v>
      </c>
      <c r="CB29" s="152">
        <v>0</v>
      </c>
      <c r="CC29" s="152">
        <v>0</v>
      </c>
      <c r="CD29" s="152">
        <v>0</v>
      </c>
      <c r="CE29" s="152">
        <v>0</v>
      </c>
      <c r="CF29" s="152">
        <v>0</v>
      </c>
      <c r="CG29" s="152">
        <v>0</v>
      </c>
      <c r="CH29" s="152">
        <v>0</v>
      </c>
      <c r="CI29" s="152">
        <v>0</v>
      </c>
      <c r="CJ29" s="152">
        <v>0</v>
      </c>
      <c r="CK29" s="152">
        <v>0</v>
      </c>
      <c r="CL29" s="152">
        <v>0</v>
      </c>
      <c r="CM29" s="152">
        <v>0</v>
      </c>
      <c r="CN29" s="152">
        <v>0</v>
      </c>
      <c r="CO29" s="152">
        <v>0</v>
      </c>
      <c r="CP29" s="152">
        <v>0</v>
      </c>
      <c r="CQ29" s="152">
        <v>0</v>
      </c>
      <c r="CR29" s="152">
        <v>0</v>
      </c>
      <c r="CS29" s="152">
        <v>0</v>
      </c>
      <c r="CT29" s="152">
        <v>0</v>
      </c>
      <c r="CU29" s="152">
        <v>0</v>
      </c>
      <c r="CV29" s="152">
        <v>0</v>
      </c>
      <c r="CW29" s="152">
        <v>0</v>
      </c>
      <c r="CX29" s="152">
        <v>0</v>
      </c>
      <c r="CY29" s="152">
        <v>0</v>
      </c>
      <c r="CZ29" s="152">
        <v>0</v>
      </c>
      <c r="DA29" s="152">
        <v>0</v>
      </c>
      <c r="DB29" s="152">
        <v>0</v>
      </c>
      <c r="DC29" s="152">
        <v>0</v>
      </c>
      <c r="DD29" s="152">
        <v>0</v>
      </c>
      <c r="DE29" s="152">
        <v>0</v>
      </c>
      <c r="DF29" s="152">
        <v>0</v>
      </c>
      <c r="DG29" s="152">
        <v>0</v>
      </c>
      <c r="DH29" s="152">
        <v>0</v>
      </c>
      <c r="DI29" s="152">
        <v>0</v>
      </c>
      <c r="DJ29" s="152">
        <v>0</v>
      </c>
      <c r="DK29" s="152">
        <v>0</v>
      </c>
      <c r="DL29" s="152">
        <v>0</v>
      </c>
      <c r="DM29" s="152">
        <v>0</v>
      </c>
      <c r="DN29" s="152">
        <v>0</v>
      </c>
      <c r="DO29" s="152">
        <v>0</v>
      </c>
      <c r="DP29" s="152">
        <v>0</v>
      </c>
      <c r="DQ29" s="152">
        <v>0</v>
      </c>
      <c r="DR29" s="152">
        <v>0</v>
      </c>
      <c r="DS29" s="152">
        <v>0</v>
      </c>
      <c r="DT29" s="152">
        <v>0</v>
      </c>
      <c r="DU29" s="152">
        <v>0</v>
      </c>
      <c r="DV29" s="152">
        <v>0</v>
      </c>
      <c r="DW29" s="152">
        <v>0</v>
      </c>
      <c r="DX29" s="152">
        <v>0</v>
      </c>
      <c r="DY29" s="152">
        <v>0</v>
      </c>
      <c r="DZ29" s="152">
        <v>0</v>
      </c>
      <c r="EA29" s="152">
        <v>0</v>
      </c>
      <c r="EB29" s="152">
        <v>0</v>
      </c>
      <c r="EC29" s="152">
        <v>0</v>
      </c>
      <c r="ED29" s="152">
        <v>0</v>
      </c>
      <c r="EE29" s="152">
        <v>0</v>
      </c>
      <c r="EF29" s="152">
        <v>0</v>
      </c>
      <c r="EG29" s="152">
        <v>0</v>
      </c>
      <c r="EH29" s="152">
        <v>0</v>
      </c>
      <c r="EI29" s="152">
        <v>0</v>
      </c>
      <c r="EJ29" s="152">
        <v>0</v>
      </c>
      <c r="EK29" s="152">
        <v>0</v>
      </c>
      <c r="EL29" s="152">
        <v>0</v>
      </c>
      <c r="EM29" s="152">
        <v>0</v>
      </c>
      <c r="EN29" s="152">
        <v>0</v>
      </c>
      <c r="EO29" s="152">
        <v>0</v>
      </c>
      <c r="EP29" s="152">
        <v>0</v>
      </c>
      <c r="EQ29" s="152">
        <v>0</v>
      </c>
      <c r="ER29" s="152">
        <v>0</v>
      </c>
      <c r="ES29" s="152">
        <v>0</v>
      </c>
      <c r="ET29" s="152">
        <v>0</v>
      </c>
      <c r="EU29" s="152">
        <v>0</v>
      </c>
      <c r="EV29" s="152">
        <v>0</v>
      </c>
      <c r="EW29" s="152">
        <v>0</v>
      </c>
      <c r="EX29" s="152">
        <v>0</v>
      </c>
      <c r="EY29" s="152">
        <v>0</v>
      </c>
      <c r="EZ29" s="152">
        <v>0</v>
      </c>
      <c r="FA29" s="152">
        <v>0</v>
      </c>
      <c r="FB29" s="152">
        <v>0</v>
      </c>
      <c r="FC29" s="152">
        <v>0</v>
      </c>
      <c r="FD29" s="152">
        <v>0</v>
      </c>
      <c r="FE29" s="152">
        <v>0</v>
      </c>
      <c r="FF29" s="152">
        <v>0</v>
      </c>
      <c r="FG29" s="152">
        <v>0</v>
      </c>
      <c r="FH29" s="152">
        <v>0</v>
      </c>
      <c r="FI29" s="152">
        <v>0</v>
      </c>
      <c r="FJ29" s="152">
        <v>0</v>
      </c>
      <c r="FK29" s="152">
        <v>0</v>
      </c>
      <c r="FL29" s="152">
        <v>0</v>
      </c>
      <c r="FM29" s="152">
        <v>0</v>
      </c>
      <c r="FN29" s="152">
        <v>0</v>
      </c>
      <c r="FO29" s="152">
        <v>0</v>
      </c>
      <c r="FP29" s="152">
        <v>0</v>
      </c>
      <c r="FQ29" s="152">
        <v>0</v>
      </c>
      <c r="FR29" s="152">
        <v>0</v>
      </c>
      <c r="FS29" s="152">
        <v>0</v>
      </c>
      <c r="FT29" s="152">
        <v>0</v>
      </c>
      <c r="FU29" s="152">
        <v>0</v>
      </c>
      <c r="FV29" s="152">
        <v>0</v>
      </c>
      <c r="FW29" s="152">
        <v>0</v>
      </c>
      <c r="FX29" s="152">
        <v>0</v>
      </c>
      <c r="FY29" s="152">
        <v>0</v>
      </c>
      <c r="FZ29" s="152">
        <v>0</v>
      </c>
    </row>
    <row r="30" spans="2:182">
      <c r="B30" s="584" t="s">
        <v>21</v>
      </c>
      <c r="C30" s="152">
        <v>55003</v>
      </c>
      <c r="D30" s="152">
        <v>50001</v>
      </c>
      <c r="E30" s="152">
        <v>50003</v>
      </c>
      <c r="F30" s="152">
        <v>46000</v>
      </c>
      <c r="G30" s="152">
        <v>49002</v>
      </c>
      <c r="H30" s="152">
        <v>57008</v>
      </c>
      <c r="I30" s="152">
        <v>59008</v>
      </c>
      <c r="J30" s="152">
        <v>62007</v>
      </c>
      <c r="K30" s="152">
        <v>53006</v>
      </c>
      <c r="L30" s="152">
        <v>48001</v>
      </c>
      <c r="M30" s="152">
        <v>46007</v>
      </c>
      <c r="N30" s="152">
        <v>51693</v>
      </c>
      <c r="O30" s="152">
        <v>55003</v>
      </c>
      <c r="P30" s="152">
        <v>50002</v>
      </c>
      <c r="Q30" s="152">
        <v>50003</v>
      </c>
      <c r="R30" s="152">
        <v>46002</v>
      </c>
      <c r="S30" s="152">
        <v>50002</v>
      </c>
      <c r="T30" s="152">
        <v>57009</v>
      </c>
      <c r="U30" s="152">
        <v>59008</v>
      </c>
      <c r="V30" s="152">
        <v>62008</v>
      </c>
      <c r="W30" s="152">
        <v>53006</v>
      </c>
      <c r="X30" s="152">
        <v>48013</v>
      </c>
      <c r="Y30" s="152">
        <v>46001</v>
      </c>
      <c r="Z30" s="152">
        <v>51995</v>
      </c>
      <c r="AA30" s="152">
        <v>56002</v>
      </c>
      <c r="AB30" s="152">
        <v>50002</v>
      </c>
      <c r="AC30" s="152">
        <v>50003</v>
      </c>
      <c r="AD30" s="152">
        <v>46002</v>
      </c>
      <c r="AE30" s="152">
        <v>49630</v>
      </c>
      <c r="AF30" s="152">
        <v>58006</v>
      </c>
      <c r="AG30" s="152">
        <v>59008</v>
      </c>
      <c r="AH30" s="152">
        <v>62008</v>
      </c>
      <c r="AI30" s="152">
        <v>53015</v>
      </c>
      <c r="AJ30" s="152">
        <v>49007</v>
      </c>
      <c r="AK30" s="152">
        <v>46002</v>
      </c>
      <c r="AL30" s="152">
        <v>52010</v>
      </c>
      <c r="AM30" s="152">
        <v>56003</v>
      </c>
      <c r="AN30" s="152">
        <v>51002</v>
      </c>
      <c r="AO30" s="152">
        <v>50003</v>
      </c>
      <c r="AP30" s="152">
        <v>47009</v>
      </c>
      <c r="AQ30" s="152">
        <v>49633</v>
      </c>
      <c r="AR30" s="152">
        <v>58006</v>
      </c>
      <c r="AS30" s="152">
        <v>59001</v>
      </c>
      <c r="AT30" s="152">
        <v>62008</v>
      </c>
      <c r="AU30" s="152">
        <v>53008</v>
      </c>
      <c r="AV30" s="152">
        <v>49001</v>
      </c>
      <c r="AW30" s="152">
        <v>46007</v>
      </c>
      <c r="AX30" s="152">
        <v>51985</v>
      </c>
      <c r="AY30" s="152">
        <v>56000</v>
      </c>
      <c r="AZ30" s="152">
        <v>50993</v>
      </c>
      <c r="BA30" s="152">
        <v>50004</v>
      </c>
      <c r="BB30" s="152">
        <v>47013</v>
      </c>
      <c r="BC30" s="152">
        <v>49630</v>
      </c>
      <c r="BD30" s="152">
        <v>58008</v>
      </c>
      <c r="BE30" s="152">
        <v>59008</v>
      </c>
      <c r="BF30" s="152">
        <v>63008</v>
      </c>
      <c r="BG30" s="152">
        <v>53009</v>
      </c>
      <c r="BH30" s="152">
        <v>49000</v>
      </c>
      <c r="BI30" s="152">
        <v>46000</v>
      </c>
      <c r="BJ30" s="152">
        <v>52845</v>
      </c>
      <c r="BK30" s="152">
        <v>56003</v>
      </c>
      <c r="BL30" s="152">
        <v>50918</v>
      </c>
      <c r="BM30" s="152">
        <v>50004</v>
      </c>
      <c r="BN30" s="152">
        <v>47009</v>
      </c>
      <c r="BO30" s="152">
        <v>50007</v>
      </c>
      <c r="BP30" s="152">
        <v>58007</v>
      </c>
      <c r="BQ30" s="152">
        <v>60009</v>
      </c>
      <c r="BR30" s="152">
        <v>63008</v>
      </c>
      <c r="BS30" s="152">
        <v>53008</v>
      </c>
      <c r="BT30" s="152">
        <v>49007</v>
      </c>
      <c r="BU30" s="152">
        <v>47003</v>
      </c>
      <c r="BV30" s="152">
        <v>52894</v>
      </c>
      <c r="BW30" s="152">
        <v>56002</v>
      </c>
      <c r="BX30" s="152">
        <v>50870</v>
      </c>
      <c r="BY30" s="152">
        <v>51004</v>
      </c>
      <c r="BZ30" s="152">
        <v>47004</v>
      </c>
      <c r="CA30" s="152">
        <v>50007</v>
      </c>
      <c r="CB30" s="152">
        <v>58008</v>
      </c>
      <c r="CC30" s="152">
        <v>60006</v>
      </c>
      <c r="CD30" s="152">
        <v>63009</v>
      </c>
      <c r="CE30" s="152">
        <v>54008</v>
      </c>
      <c r="CF30" s="152">
        <v>49007</v>
      </c>
      <c r="CG30" s="152">
        <v>46652</v>
      </c>
      <c r="CH30" s="152">
        <v>52520</v>
      </c>
      <c r="CI30" s="152">
        <v>56002</v>
      </c>
      <c r="CJ30" s="152">
        <v>51003</v>
      </c>
      <c r="CK30" s="152">
        <v>51003</v>
      </c>
      <c r="CL30" s="152">
        <v>47006</v>
      </c>
      <c r="CM30" s="152">
        <v>50007</v>
      </c>
      <c r="CN30" s="152">
        <v>58007</v>
      </c>
      <c r="CO30" s="152">
        <v>60008</v>
      </c>
      <c r="CP30" s="152">
        <v>63009</v>
      </c>
      <c r="CQ30" s="152">
        <v>54008</v>
      </c>
      <c r="CR30" s="152">
        <v>49007</v>
      </c>
      <c r="CS30" s="152">
        <v>46636</v>
      </c>
      <c r="CT30" s="152">
        <v>53026</v>
      </c>
      <c r="CU30" s="152">
        <v>57001</v>
      </c>
      <c r="CV30" s="152">
        <v>51015</v>
      </c>
      <c r="CW30" s="152">
        <v>51006</v>
      </c>
      <c r="CX30" s="152">
        <v>47008</v>
      </c>
      <c r="CY30" s="152">
        <v>51005</v>
      </c>
      <c r="CZ30" s="152">
        <v>59006</v>
      </c>
      <c r="DA30" s="152">
        <v>60008</v>
      </c>
      <c r="DB30" s="152">
        <v>63008</v>
      </c>
      <c r="DC30" s="152">
        <v>54007</v>
      </c>
      <c r="DD30" s="152">
        <v>50001</v>
      </c>
      <c r="DE30" s="152">
        <v>46640</v>
      </c>
      <c r="DF30" s="152">
        <v>53018</v>
      </c>
      <c r="DG30" s="152">
        <v>56894</v>
      </c>
      <c r="DH30" s="152">
        <v>51995</v>
      </c>
      <c r="DI30" s="152">
        <v>51003</v>
      </c>
      <c r="DJ30" s="152">
        <v>47008</v>
      </c>
      <c r="DK30" s="152">
        <v>51006</v>
      </c>
      <c r="DL30" s="152">
        <v>59007</v>
      </c>
      <c r="DM30" s="152">
        <v>60009</v>
      </c>
      <c r="DN30" s="152">
        <v>63009</v>
      </c>
      <c r="DO30" s="152">
        <v>54009</v>
      </c>
      <c r="DP30" s="152">
        <v>50001</v>
      </c>
      <c r="DQ30" s="152">
        <v>47005</v>
      </c>
      <c r="DR30" s="152">
        <v>53026</v>
      </c>
      <c r="DS30" s="152">
        <v>56949</v>
      </c>
      <c r="DT30" s="152">
        <v>52003</v>
      </c>
      <c r="DU30" s="152">
        <v>51004</v>
      </c>
      <c r="DV30" s="152">
        <v>48006</v>
      </c>
      <c r="DW30" s="152">
        <v>51007</v>
      </c>
      <c r="DX30" s="152">
        <v>59007</v>
      </c>
      <c r="DY30" s="152">
        <v>61000</v>
      </c>
      <c r="DZ30" s="152">
        <v>64008</v>
      </c>
      <c r="EA30" s="152">
        <v>54008</v>
      </c>
      <c r="EB30" s="152">
        <v>50003</v>
      </c>
      <c r="EC30" s="152">
        <v>47003</v>
      </c>
      <c r="ED30" s="152">
        <v>53637</v>
      </c>
      <c r="EE30" s="152">
        <v>57003</v>
      </c>
      <c r="EF30" s="152">
        <v>52004</v>
      </c>
      <c r="EG30" s="152">
        <v>51004</v>
      </c>
      <c r="EH30" s="152">
        <v>47636</v>
      </c>
      <c r="EI30" s="152">
        <v>51007</v>
      </c>
      <c r="EJ30" s="152">
        <v>59007</v>
      </c>
      <c r="EK30" s="152">
        <v>61007</v>
      </c>
      <c r="EL30" s="152">
        <v>64008</v>
      </c>
      <c r="EM30" s="152">
        <v>54008</v>
      </c>
      <c r="EN30" s="152">
        <v>49625</v>
      </c>
      <c r="EO30" s="152">
        <v>47004</v>
      </c>
      <c r="EP30" s="152">
        <v>53983</v>
      </c>
      <c r="EQ30" s="152">
        <v>57002</v>
      </c>
      <c r="ER30" s="152">
        <v>51986</v>
      </c>
      <c r="ES30" s="152">
        <v>52004</v>
      </c>
      <c r="ET30" s="152">
        <v>47658</v>
      </c>
      <c r="EU30" s="152">
        <v>51007</v>
      </c>
      <c r="EV30" s="152">
        <v>59007</v>
      </c>
      <c r="EW30" s="152">
        <v>61008</v>
      </c>
      <c r="EX30" s="152">
        <v>63890</v>
      </c>
      <c r="EY30" s="152">
        <v>55012</v>
      </c>
      <c r="EZ30" s="152">
        <v>50003</v>
      </c>
      <c r="FA30" s="152">
        <v>48002</v>
      </c>
      <c r="FB30" s="152">
        <v>53885</v>
      </c>
      <c r="FC30" s="152">
        <v>57003</v>
      </c>
      <c r="FD30" s="152">
        <v>52004</v>
      </c>
      <c r="FE30" s="152">
        <v>52005</v>
      </c>
      <c r="FF30" s="152">
        <v>47644</v>
      </c>
      <c r="FG30" s="152">
        <v>51007</v>
      </c>
      <c r="FH30" s="152">
        <v>59008</v>
      </c>
      <c r="FI30" s="152">
        <v>61008</v>
      </c>
      <c r="FJ30" s="152">
        <v>63915</v>
      </c>
      <c r="FK30" s="152">
        <v>55009</v>
      </c>
      <c r="FL30" s="152">
        <v>49624</v>
      </c>
      <c r="FM30" s="152">
        <v>48003</v>
      </c>
      <c r="FN30" s="152">
        <v>54004</v>
      </c>
      <c r="FO30" s="152">
        <v>58009</v>
      </c>
      <c r="FP30" s="152">
        <v>51995</v>
      </c>
      <c r="FQ30" s="152">
        <v>52004</v>
      </c>
      <c r="FR30" s="152">
        <v>47640</v>
      </c>
      <c r="FS30" s="152">
        <v>52007</v>
      </c>
      <c r="FT30" s="152">
        <v>60008</v>
      </c>
      <c r="FU30" s="152">
        <v>61009</v>
      </c>
      <c r="FV30" s="152">
        <v>63857</v>
      </c>
      <c r="FW30" s="152">
        <v>55007</v>
      </c>
      <c r="FX30" s="152">
        <v>49643</v>
      </c>
      <c r="FY30" s="152">
        <v>48004</v>
      </c>
      <c r="FZ30" s="152">
        <v>53895</v>
      </c>
    </row>
    <row r="31" spans="2:182">
      <c r="B31" s="584" t="s">
        <v>22</v>
      </c>
      <c r="C31" s="152">
        <v>328016</v>
      </c>
      <c r="D31" s="152">
        <v>282018</v>
      </c>
      <c r="E31" s="152">
        <v>268025</v>
      </c>
      <c r="F31" s="152">
        <v>225014</v>
      </c>
      <c r="G31" s="152">
        <v>244011</v>
      </c>
      <c r="H31" s="152">
        <v>293966</v>
      </c>
      <c r="I31" s="152">
        <v>325979</v>
      </c>
      <c r="J31" s="152">
        <v>316018</v>
      </c>
      <c r="K31" s="152">
        <v>256000</v>
      </c>
      <c r="L31" s="152">
        <v>232987</v>
      </c>
      <c r="M31" s="152">
        <v>255711</v>
      </c>
      <c r="N31" s="152">
        <v>325013</v>
      </c>
      <c r="O31" s="152">
        <v>332011</v>
      </c>
      <c r="P31" s="152">
        <v>286015</v>
      </c>
      <c r="Q31" s="152">
        <v>271020</v>
      </c>
      <c r="R31" s="152">
        <v>227023</v>
      </c>
      <c r="S31" s="152">
        <v>247002</v>
      </c>
      <c r="T31" s="152">
        <v>297006</v>
      </c>
      <c r="U31" s="152">
        <v>330006</v>
      </c>
      <c r="V31" s="152">
        <v>320022</v>
      </c>
      <c r="W31" s="152">
        <v>259000</v>
      </c>
      <c r="X31" s="152">
        <v>234989</v>
      </c>
      <c r="Y31" s="152">
        <v>259004</v>
      </c>
      <c r="Z31" s="152">
        <v>328016</v>
      </c>
      <c r="AA31" s="152">
        <v>336010</v>
      </c>
      <c r="AB31" s="152">
        <v>288013</v>
      </c>
      <c r="AC31" s="152">
        <v>273005</v>
      </c>
      <c r="AD31" s="152">
        <v>229021</v>
      </c>
      <c r="AE31" s="152">
        <v>249007</v>
      </c>
      <c r="AF31" s="152">
        <v>300004</v>
      </c>
      <c r="AG31" s="152">
        <v>332998</v>
      </c>
      <c r="AH31" s="152">
        <v>323025</v>
      </c>
      <c r="AI31" s="152">
        <v>261004</v>
      </c>
      <c r="AJ31" s="152">
        <v>236982</v>
      </c>
      <c r="AK31" s="152">
        <v>261004</v>
      </c>
      <c r="AL31" s="152">
        <v>332015</v>
      </c>
      <c r="AM31" s="152">
        <v>340009</v>
      </c>
      <c r="AN31" s="152">
        <v>292026</v>
      </c>
      <c r="AO31" s="152">
        <v>277021</v>
      </c>
      <c r="AP31" s="152">
        <v>232017</v>
      </c>
      <c r="AQ31" s="152">
        <v>252009</v>
      </c>
      <c r="AR31" s="152">
        <v>304000</v>
      </c>
      <c r="AS31" s="152">
        <v>336999</v>
      </c>
      <c r="AT31" s="152">
        <v>327031</v>
      </c>
      <c r="AU31" s="152">
        <v>264006</v>
      </c>
      <c r="AV31" s="152">
        <v>239999</v>
      </c>
      <c r="AW31" s="152">
        <v>264001</v>
      </c>
      <c r="AX31" s="152">
        <v>336008</v>
      </c>
      <c r="AY31" s="152">
        <v>343017</v>
      </c>
      <c r="AZ31" s="152">
        <v>295013</v>
      </c>
      <c r="BA31" s="152">
        <v>279015</v>
      </c>
      <c r="BB31" s="152">
        <v>234014</v>
      </c>
      <c r="BC31" s="152">
        <v>254011</v>
      </c>
      <c r="BD31" s="152">
        <v>307000</v>
      </c>
      <c r="BE31" s="152">
        <v>340998</v>
      </c>
      <c r="BF31" s="152">
        <v>331024</v>
      </c>
      <c r="BG31" s="152">
        <v>267003</v>
      </c>
      <c r="BH31" s="152">
        <v>242025</v>
      </c>
      <c r="BI31" s="152">
        <v>266996</v>
      </c>
      <c r="BJ31" s="152">
        <v>339011</v>
      </c>
      <c r="BK31" s="152">
        <v>346017</v>
      </c>
      <c r="BL31" s="152">
        <v>297016</v>
      </c>
      <c r="BM31" s="152">
        <v>282025</v>
      </c>
      <c r="BN31" s="152">
        <v>236014</v>
      </c>
      <c r="BO31" s="152">
        <v>256007</v>
      </c>
      <c r="BP31" s="152">
        <v>309002</v>
      </c>
      <c r="BQ31" s="152">
        <v>344004</v>
      </c>
      <c r="BR31" s="152">
        <v>333018</v>
      </c>
      <c r="BS31" s="152">
        <v>269004</v>
      </c>
      <c r="BT31" s="152">
        <v>243855</v>
      </c>
      <c r="BU31" s="152">
        <v>268991</v>
      </c>
      <c r="BV31" s="152">
        <v>342014</v>
      </c>
      <c r="BW31" s="152">
        <v>349017</v>
      </c>
      <c r="BX31" s="152">
        <v>300013</v>
      </c>
      <c r="BY31" s="152">
        <v>284022</v>
      </c>
      <c r="BZ31" s="152">
        <v>237014</v>
      </c>
      <c r="CA31" s="152">
        <v>258008</v>
      </c>
      <c r="CB31" s="152">
        <v>312004</v>
      </c>
      <c r="CC31" s="152">
        <v>346994</v>
      </c>
      <c r="CD31" s="152">
        <v>336019</v>
      </c>
      <c r="CE31" s="152">
        <v>271000</v>
      </c>
      <c r="CF31" s="152">
        <v>245837</v>
      </c>
      <c r="CG31" s="152">
        <v>270994</v>
      </c>
      <c r="CH31" s="152">
        <v>345009</v>
      </c>
      <c r="CI31" s="152">
        <v>353010</v>
      </c>
      <c r="CJ31" s="152">
        <v>303024</v>
      </c>
      <c r="CK31" s="152">
        <v>286018</v>
      </c>
      <c r="CL31" s="152">
        <v>240021</v>
      </c>
      <c r="CM31" s="152">
        <v>260007</v>
      </c>
      <c r="CN31" s="152">
        <v>315002</v>
      </c>
      <c r="CO31" s="152">
        <v>350004</v>
      </c>
      <c r="CP31" s="152">
        <v>339025</v>
      </c>
      <c r="CQ31" s="152">
        <v>273008</v>
      </c>
      <c r="CR31" s="152">
        <v>247748</v>
      </c>
      <c r="CS31" s="152">
        <v>273997</v>
      </c>
      <c r="CT31" s="152">
        <v>348012</v>
      </c>
      <c r="CU31" s="152">
        <v>356013</v>
      </c>
      <c r="CV31" s="152">
        <v>306015</v>
      </c>
      <c r="CW31" s="152">
        <v>289018</v>
      </c>
      <c r="CX31" s="152">
        <v>242019</v>
      </c>
      <c r="CY31" s="152">
        <v>263012</v>
      </c>
      <c r="CZ31" s="152">
        <v>318001</v>
      </c>
      <c r="DA31" s="152">
        <v>353996</v>
      </c>
      <c r="DB31" s="152">
        <v>343022</v>
      </c>
      <c r="DC31" s="152">
        <v>275993</v>
      </c>
      <c r="DD31" s="152">
        <v>249783</v>
      </c>
      <c r="DE31" s="152">
        <v>276003</v>
      </c>
      <c r="DF31" s="152">
        <v>352012</v>
      </c>
      <c r="DG31" s="152">
        <v>360014</v>
      </c>
      <c r="DH31" s="152">
        <v>309013</v>
      </c>
      <c r="DI31" s="152">
        <v>292016</v>
      </c>
      <c r="DJ31" s="152">
        <v>244015</v>
      </c>
      <c r="DK31" s="152">
        <v>265009</v>
      </c>
      <c r="DL31" s="152">
        <v>321001</v>
      </c>
      <c r="DM31" s="152">
        <v>356998</v>
      </c>
      <c r="DN31" s="152">
        <v>346022</v>
      </c>
      <c r="DO31" s="152">
        <v>279008</v>
      </c>
      <c r="DP31" s="152">
        <v>252630</v>
      </c>
      <c r="DQ31" s="152">
        <v>279004</v>
      </c>
      <c r="DR31" s="152">
        <v>356013</v>
      </c>
      <c r="DS31" s="152">
        <v>364014</v>
      </c>
      <c r="DT31" s="152">
        <v>312016</v>
      </c>
      <c r="DU31" s="152">
        <v>295012</v>
      </c>
      <c r="DV31" s="152">
        <v>246018</v>
      </c>
      <c r="DW31" s="152">
        <v>268013</v>
      </c>
      <c r="DX31" s="152">
        <v>325001</v>
      </c>
      <c r="DY31" s="152">
        <v>360997</v>
      </c>
      <c r="DZ31" s="152">
        <v>350024</v>
      </c>
      <c r="EA31" s="152">
        <v>281002</v>
      </c>
      <c r="EB31" s="152">
        <v>254999</v>
      </c>
      <c r="EC31" s="152">
        <v>281906</v>
      </c>
      <c r="ED31" s="152">
        <v>359013</v>
      </c>
      <c r="EE31" s="152">
        <v>368013</v>
      </c>
      <c r="EF31" s="152">
        <v>315023</v>
      </c>
      <c r="EG31" s="152">
        <v>298018</v>
      </c>
      <c r="EH31" s="152">
        <v>249017</v>
      </c>
      <c r="EI31" s="152">
        <v>271012</v>
      </c>
      <c r="EJ31" s="152">
        <v>328004</v>
      </c>
      <c r="EK31" s="152">
        <v>365006</v>
      </c>
      <c r="EL31" s="152">
        <v>354018</v>
      </c>
      <c r="EM31" s="152">
        <v>284007</v>
      </c>
      <c r="EN31" s="152">
        <v>257001</v>
      </c>
      <c r="EO31" s="152">
        <v>285001</v>
      </c>
      <c r="EP31" s="152">
        <v>363008</v>
      </c>
      <c r="EQ31" s="152">
        <v>372020</v>
      </c>
      <c r="ER31" s="152">
        <v>318019</v>
      </c>
      <c r="ES31" s="152">
        <v>301021</v>
      </c>
      <c r="ET31" s="152">
        <v>251015</v>
      </c>
      <c r="EU31" s="152">
        <v>273009</v>
      </c>
      <c r="EV31" s="152">
        <v>332003</v>
      </c>
      <c r="EW31" s="152">
        <v>369001</v>
      </c>
      <c r="EX31" s="152">
        <v>357025</v>
      </c>
      <c r="EY31" s="152">
        <v>287008</v>
      </c>
      <c r="EZ31" s="152">
        <v>259992</v>
      </c>
      <c r="FA31" s="152">
        <v>287006</v>
      </c>
      <c r="FB31" s="152">
        <v>367012</v>
      </c>
      <c r="FC31" s="152">
        <v>375011</v>
      </c>
      <c r="FD31" s="152">
        <v>322019</v>
      </c>
      <c r="FE31" s="152">
        <v>304018</v>
      </c>
      <c r="FF31" s="152">
        <v>253019</v>
      </c>
      <c r="FG31" s="152">
        <v>276011</v>
      </c>
      <c r="FH31" s="152">
        <v>335008</v>
      </c>
      <c r="FI31" s="152">
        <v>373001</v>
      </c>
      <c r="FJ31" s="152">
        <v>361024</v>
      </c>
      <c r="FK31" s="152">
        <v>290008</v>
      </c>
      <c r="FL31" s="152">
        <v>262000</v>
      </c>
      <c r="FM31" s="152">
        <v>290002</v>
      </c>
      <c r="FN31" s="152">
        <v>371015</v>
      </c>
      <c r="FO31" s="152">
        <v>379013</v>
      </c>
      <c r="FP31" s="152">
        <v>325017</v>
      </c>
      <c r="FQ31" s="152">
        <v>307017</v>
      </c>
      <c r="FR31" s="152">
        <v>256021</v>
      </c>
      <c r="FS31" s="152">
        <v>279010</v>
      </c>
      <c r="FT31" s="152">
        <v>339004</v>
      </c>
      <c r="FU31" s="152">
        <v>377002</v>
      </c>
      <c r="FV31" s="152">
        <v>365025</v>
      </c>
      <c r="FW31" s="152">
        <v>293008</v>
      </c>
      <c r="FX31" s="152">
        <v>264990</v>
      </c>
      <c r="FY31" s="152">
        <v>293001</v>
      </c>
      <c r="FZ31" s="152">
        <v>375016</v>
      </c>
    </row>
    <row r="32" spans="2:182">
      <c r="B32" s="591" t="s">
        <v>23</v>
      </c>
      <c r="C32" s="153">
        <v>1010464.38</v>
      </c>
      <c r="D32" s="153">
        <v>898448.38</v>
      </c>
      <c r="E32" s="153">
        <v>945473.38</v>
      </c>
      <c r="F32" s="153">
        <v>878116.38</v>
      </c>
      <c r="G32" s="153">
        <v>920458.38</v>
      </c>
      <c r="H32" s="153">
        <v>958076.38</v>
      </c>
      <c r="I32" s="153">
        <v>1004434.38</v>
      </c>
      <c r="J32" s="153">
        <v>861429.91</v>
      </c>
      <c r="K32" s="153">
        <v>569007</v>
      </c>
      <c r="L32" s="153">
        <v>548997</v>
      </c>
      <c r="M32" s="153">
        <v>561719</v>
      </c>
      <c r="N32" s="153">
        <v>644715</v>
      </c>
      <c r="O32" s="153">
        <v>655023</v>
      </c>
      <c r="P32" s="153">
        <v>578025</v>
      </c>
      <c r="Q32" s="153">
        <v>589032</v>
      </c>
      <c r="R32" s="153">
        <v>533026</v>
      </c>
      <c r="S32" s="153">
        <v>565013</v>
      </c>
      <c r="T32" s="153">
        <v>614016</v>
      </c>
      <c r="U32" s="153">
        <v>657023</v>
      </c>
      <c r="V32" s="153">
        <v>650039</v>
      </c>
      <c r="W32" s="153">
        <v>572007</v>
      </c>
      <c r="X32" s="153">
        <v>551011</v>
      </c>
      <c r="Y32" s="153">
        <v>565006</v>
      </c>
      <c r="Z32" s="153">
        <v>648020</v>
      </c>
      <c r="AA32" s="153">
        <v>660021</v>
      </c>
      <c r="AB32" s="153">
        <v>580023</v>
      </c>
      <c r="AC32" s="153">
        <v>591017</v>
      </c>
      <c r="AD32" s="153">
        <v>535024</v>
      </c>
      <c r="AE32" s="153">
        <v>566646</v>
      </c>
      <c r="AF32" s="153">
        <v>618011</v>
      </c>
      <c r="AG32" s="153">
        <v>660015</v>
      </c>
      <c r="AH32" s="153">
        <v>653042</v>
      </c>
      <c r="AI32" s="153">
        <v>574020</v>
      </c>
      <c r="AJ32" s="153">
        <v>553998</v>
      </c>
      <c r="AK32" s="153">
        <v>567007</v>
      </c>
      <c r="AL32" s="153">
        <v>652034</v>
      </c>
      <c r="AM32" s="153">
        <v>664021</v>
      </c>
      <c r="AN32" s="153">
        <v>594031</v>
      </c>
      <c r="AO32" s="153">
        <v>595033</v>
      </c>
      <c r="AP32" s="153">
        <v>539027</v>
      </c>
      <c r="AQ32" s="153">
        <v>569651</v>
      </c>
      <c r="AR32" s="153">
        <v>622007</v>
      </c>
      <c r="AS32" s="153">
        <v>664009</v>
      </c>
      <c r="AT32" s="153">
        <v>657048</v>
      </c>
      <c r="AU32" s="153">
        <v>577015</v>
      </c>
      <c r="AV32" s="153">
        <v>557009</v>
      </c>
      <c r="AW32" s="153">
        <v>570009</v>
      </c>
      <c r="AX32" s="153">
        <v>656002</v>
      </c>
      <c r="AY32" s="153">
        <v>667026</v>
      </c>
      <c r="AZ32" s="153">
        <v>588014</v>
      </c>
      <c r="BA32" s="153">
        <v>597028</v>
      </c>
      <c r="BB32" s="153">
        <v>541028</v>
      </c>
      <c r="BC32" s="153">
        <v>571650</v>
      </c>
      <c r="BD32" s="153">
        <v>625009</v>
      </c>
      <c r="BE32" s="153">
        <v>668015</v>
      </c>
      <c r="BF32" s="153">
        <v>662041</v>
      </c>
      <c r="BG32" s="153">
        <v>580013</v>
      </c>
      <c r="BH32" s="153">
        <v>559034</v>
      </c>
      <c r="BI32" s="153">
        <v>572997</v>
      </c>
      <c r="BJ32" s="153">
        <v>659865</v>
      </c>
      <c r="BK32" s="153">
        <v>670029</v>
      </c>
      <c r="BL32" s="153">
        <v>589942</v>
      </c>
      <c r="BM32" s="153">
        <v>600038</v>
      </c>
      <c r="BN32" s="153">
        <v>543024</v>
      </c>
      <c r="BO32" s="153">
        <v>574023</v>
      </c>
      <c r="BP32" s="153">
        <v>627010</v>
      </c>
      <c r="BQ32" s="153">
        <v>672022</v>
      </c>
      <c r="BR32" s="153">
        <v>664035</v>
      </c>
      <c r="BS32" s="153">
        <v>582013</v>
      </c>
      <c r="BT32" s="153">
        <v>560871</v>
      </c>
      <c r="BU32" s="153">
        <v>575995</v>
      </c>
      <c r="BV32" s="153">
        <v>662917</v>
      </c>
      <c r="BW32" s="153">
        <v>673028</v>
      </c>
      <c r="BX32" s="153">
        <v>592891</v>
      </c>
      <c r="BY32" s="153">
        <v>603035</v>
      </c>
      <c r="BZ32" s="153">
        <v>544019</v>
      </c>
      <c r="CA32" s="153">
        <v>576024</v>
      </c>
      <c r="CB32" s="153">
        <v>630013</v>
      </c>
      <c r="CC32" s="153">
        <v>675009</v>
      </c>
      <c r="CD32" s="153">
        <v>667037</v>
      </c>
      <c r="CE32" s="153">
        <v>585009</v>
      </c>
      <c r="CF32" s="153">
        <v>562853</v>
      </c>
      <c r="CG32" s="153">
        <v>577647</v>
      </c>
      <c r="CH32" s="153">
        <v>665538</v>
      </c>
      <c r="CI32" s="153">
        <v>677021</v>
      </c>
      <c r="CJ32" s="153">
        <v>605030</v>
      </c>
      <c r="CK32" s="153">
        <v>605030</v>
      </c>
      <c r="CL32" s="153">
        <v>547028</v>
      </c>
      <c r="CM32" s="153">
        <v>578023</v>
      </c>
      <c r="CN32" s="153">
        <v>633010</v>
      </c>
      <c r="CO32" s="153">
        <v>678021</v>
      </c>
      <c r="CP32" s="153">
        <v>670043</v>
      </c>
      <c r="CQ32" s="153">
        <v>587017</v>
      </c>
      <c r="CR32" s="153">
        <v>564764</v>
      </c>
      <c r="CS32" s="153">
        <v>580634</v>
      </c>
      <c r="CT32" s="153">
        <v>669047</v>
      </c>
      <c r="CU32" s="153">
        <v>681023</v>
      </c>
      <c r="CV32" s="153">
        <v>599038</v>
      </c>
      <c r="CW32" s="153">
        <v>608033</v>
      </c>
      <c r="CX32" s="153">
        <v>549028</v>
      </c>
      <c r="CY32" s="153">
        <v>582026</v>
      </c>
      <c r="CZ32" s="153">
        <v>637008</v>
      </c>
      <c r="DA32" s="153">
        <v>682013</v>
      </c>
      <c r="DB32" s="153">
        <v>674039</v>
      </c>
      <c r="DC32" s="153">
        <v>590001</v>
      </c>
      <c r="DD32" s="153">
        <v>567793</v>
      </c>
      <c r="DE32" s="153">
        <v>582644</v>
      </c>
      <c r="DF32" s="153">
        <v>673039</v>
      </c>
      <c r="DG32" s="153">
        <v>684917</v>
      </c>
      <c r="DH32" s="153">
        <v>603016</v>
      </c>
      <c r="DI32" s="153">
        <v>611028</v>
      </c>
      <c r="DJ32" s="153">
        <v>551024</v>
      </c>
      <c r="DK32" s="153">
        <v>584024</v>
      </c>
      <c r="DL32" s="153">
        <v>640009</v>
      </c>
      <c r="DM32" s="153">
        <v>685016</v>
      </c>
      <c r="DN32" s="153">
        <v>677040</v>
      </c>
      <c r="DO32" s="153">
        <v>593018</v>
      </c>
      <c r="DP32" s="153">
        <v>570640</v>
      </c>
      <c r="DQ32" s="153">
        <v>586010</v>
      </c>
      <c r="DR32" s="153">
        <v>677048</v>
      </c>
      <c r="DS32" s="153">
        <v>688972</v>
      </c>
      <c r="DT32" s="153">
        <v>606027</v>
      </c>
      <c r="DU32" s="153">
        <v>614025</v>
      </c>
      <c r="DV32" s="153">
        <v>554025</v>
      </c>
      <c r="DW32" s="153">
        <v>587029</v>
      </c>
      <c r="DX32" s="153">
        <v>644009</v>
      </c>
      <c r="DY32" s="153">
        <v>690006</v>
      </c>
      <c r="DZ32" s="153">
        <v>682041</v>
      </c>
      <c r="EA32" s="153">
        <v>595011</v>
      </c>
      <c r="EB32" s="153">
        <v>573011</v>
      </c>
      <c r="EC32" s="153">
        <v>588910</v>
      </c>
      <c r="ED32" s="153">
        <v>680659</v>
      </c>
      <c r="EE32" s="153">
        <v>693025</v>
      </c>
      <c r="EF32" s="153">
        <v>618030</v>
      </c>
      <c r="EG32" s="153">
        <v>617031</v>
      </c>
      <c r="EH32" s="153">
        <v>556654</v>
      </c>
      <c r="EI32" s="153">
        <v>590028</v>
      </c>
      <c r="EJ32" s="153">
        <v>647012</v>
      </c>
      <c r="EK32" s="153">
        <v>694022</v>
      </c>
      <c r="EL32" s="153">
        <v>686035</v>
      </c>
      <c r="EM32" s="153">
        <v>598016</v>
      </c>
      <c r="EN32" s="153">
        <v>574635</v>
      </c>
      <c r="EO32" s="153">
        <v>592006</v>
      </c>
      <c r="EP32" s="153">
        <v>685000</v>
      </c>
      <c r="EQ32" s="153">
        <v>697031</v>
      </c>
      <c r="ER32" s="153">
        <v>612013</v>
      </c>
      <c r="ES32" s="153">
        <v>621034</v>
      </c>
      <c r="ET32" s="153">
        <v>558674</v>
      </c>
      <c r="EU32" s="153">
        <v>592025</v>
      </c>
      <c r="EV32" s="153">
        <v>651011</v>
      </c>
      <c r="EW32" s="153">
        <v>698018</v>
      </c>
      <c r="EX32" s="153">
        <v>688924</v>
      </c>
      <c r="EY32" s="153">
        <v>602021</v>
      </c>
      <c r="EZ32" s="153">
        <v>578004</v>
      </c>
      <c r="FA32" s="153">
        <v>595009</v>
      </c>
      <c r="FB32" s="153">
        <v>688906</v>
      </c>
      <c r="FC32" s="153">
        <v>700023</v>
      </c>
      <c r="FD32" s="153">
        <v>616031</v>
      </c>
      <c r="FE32" s="153">
        <v>624032</v>
      </c>
      <c r="FF32" s="153">
        <v>560664</v>
      </c>
      <c r="FG32" s="153">
        <v>595027</v>
      </c>
      <c r="FH32" s="153">
        <v>654017</v>
      </c>
      <c r="FI32" s="153">
        <v>702018</v>
      </c>
      <c r="FJ32" s="153">
        <v>692948</v>
      </c>
      <c r="FK32" s="153">
        <v>605018</v>
      </c>
      <c r="FL32" s="153">
        <v>579633</v>
      </c>
      <c r="FM32" s="153">
        <v>598006</v>
      </c>
      <c r="FN32" s="153">
        <v>693028</v>
      </c>
      <c r="FO32" s="153">
        <v>705031</v>
      </c>
      <c r="FP32" s="153">
        <v>619020</v>
      </c>
      <c r="FQ32" s="153">
        <v>627030</v>
      </c>
      <c r="FR32" s="153">
        <v>563662</v>
      </c>
      <c r="FS32" s="153">
        <v>599026</v>
      </c>
      <c r="FT32" s="153">
        <v>659013</v>
      </c>
      <c r="FU32" s="153">
        <v>706020</v>
      </c>
      <c r="FV32" s="153">
        <v>696891</v>
      </c>
      <c r="FW32" s="153">
        <v>608016</v>
      </c>
      <c r="FX32" s="153">
        <v>582642</v>
      </c>
      <c r="FY32" s="153">
        <v>601006</v>
      </c>
      <c r="FZ32" s="153">
        <v>696920</v>
      </c>
    </row>
    <row r="33" spans="2:182">
      <c r="B33" s="584" t="s">
        <v>98</v>
      </c>
      <c r="C33" s="152">
        <v>0</v>
      </c>
      <c r="D33" s="152">
        <v>0</v>
      </c>
      <c r="E33" s="152">
        <v>0</v>
      </c>
      <c r="F33" s="152">
        <v>0</v>
      </c>
      <c r="G33" s="152">
        <v>0</v>
      </c>
      <c r="H33" s="152">
        <v>0</v>
      </c>
      <c r="I33" s="152">
        <v>0</v>
      </c>
      <c r="J33" s="152">
        <v>0</v>
      </c>
      <c r="K33" s="152">
        <v>0</v>
      </c>
      <c r="L33" s="152">
        <v>0</v>
      </c>
      <c r="M33" s="152">
        <v>0</v>
      </c>
      <c r="N33" s="152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52">
        <v>0</v>
      </c>
      <c r="V33" s="152">
        <v>0</v>
      </c>
      <c r="W33" s="152">
        <v>0</v>
      </c>
      <c r="X33" s="152">
        <v>0</v>
      </c>
      <c r="Y33" s="152">
        <v>0</v>
      </c>
      <c r="Z33" s="152">
        <v>0</v>
      </c>
      <c r="AA33" s="152">
        <v>0</v>
      </c>
      <c r="AB33" s="152">
        <v>0</v>
      </c>
      <c r="AC33" s="152">
        <v>0</v>
      </c>
      <c r="AD33" s="152">
        <v>0</v>
      </c>
      <c r="AE33" s="152">
        <v>0</v>
      </c>
      <c r="AF33" s="152">
        <v>0</v>
      </c>
      <c r="AG33" s="152">
        <v>0</v>
      </c>
      <c r="AH33" s="152">
        <v>0</v>
      </c>
      <c r="AI33" s="152">
        <v>0</v>
      </c>
      <c r="AJ33" s="152">
        <v>0</v>
      </c>
      <c r="AK33" s="152">
        <v>0</v>
      </c>
      <c r="AL33" s="152">
        <v>0</v>
      </c>
      <c r="AM33" s="152">
        <v>0</v>
      </c>
      <c r="AN33" s="152">
        <v>0</v>
      </c>
      <c r="AO33" s="152">
        <v>0</v>
      </c>
      <c r="AP33" s="152">
        <v>0</v>
      </c>
      <c r="AQ33" s="152">
        <v>0</v>
      </c>
      <c r="AR33" s="152">
        <v>0</v>
      </c>
      <c r="AS33" s="152">
        <v>0</v>
      </c>
      <c r="AT33" s="152">
        <v>0</v>
      </c>
      <c r="AU33" s="152">
        <v>0</v>
      </c>
      <c r="AV33" s="152">
        <v>0</v>
      </c>
      <c r="AW33" s="152">
        <v>0</v>
      </c>
      <c r="AX33" s="152">
        <v>0</v>
      </c>
      <c r="AY33" s="152">
        <v>0</v>
      </c>
      <c r="AZ33" s="152">
        <v>0</v>
      </c>
      <c r="BA33" s="152">
        <v>0</v>
      </c>
      <c r="BB33" s="152">
        <v>0</v>
      </c>
      <c r="BC33" s="152">
        <v>0</v>
      </c>
      <c r="BD33" s="152">
        <v>0</v>
      </c>
      <c r="BE33" s="152">
        <v>0</v>
      </c>
      <c r="BF33" s="152">
        <v>0</v>
      </c>
      <c r="BG33" s="152">
        <v>0</v>
      </c>
      <c r="BH33" s="152">
        <v>0</v>
      </c>
      <c r="BI33" s="152">
        <v>0</v>
      </c>
      <c r="BJ33" s="152">
        <v>0</v>
      </c>
      <c r="BK33" s="152">
        <v>0</v>
      </c>
      <c r="BL33" s="152">
        <v>0</v>
      </c>
      <c r="BM33" s="152">
        <v>0</v>
      </c>
      <c r="BN33" s="152">
        <v>0</v>
      </c>
      <c r="BO33" s="152">
        <v>0</v>
      </c>
      <c r="BP33" s="152">
        <v>0</v>
      </c>
      <c r="BQ33" s="152">
        <v>0</v>
      </c>
      <c r="BR33" s="152">
        <v>0</v>
      </c>
      <c r="BS33" s="152">
        <v>0</v>
      </c>
      <c r="BT33" s="152">
        <v>0</v>
      </c>
      <c r="BU33" s="152">
        <v>0</v>
      </c>
      <c r="BV33" s="152">
        <v>0</v>
      </c>
      <c r="BW33" s="152">
        <v>0</v>
      </c>
      <c r="BX33" s="152">
        <v>0</v>
      </c>
      <c r="BY33" s="152">
        <v>0</v>
      </c>
      <c r="BZ33" s="152">
        <v>0</v>
      </c>
      <c r="CA33" s="152">
        <v>0</v>
      </c>
      <c r="CB33" s="152">
        <v>0</v>
      </c>
      <c r="CC33" s="152">
        <v>0</v>
      </c>
      <c r="CD33" s="152">
        <v>0</v>
      </c>
      <c r="CE33" s="152">
        <v>0</v>
      </c>
      <c r="CF33" s="152">
        <v>0</v>
      </c>
      <c r="CG33" s="152">
        <v>0</v>
      </c>
      <c r="CH33" s="152">
        <v>0</v>
      </c>
      <c r="CI33" s="152">
        <v>0</v>
      </c>
      <c r="CJ33" s="152">
        <v>0</v>
      </c>
      <c r="CK33" s="152">
        <v>0</v>
      </c>
      <c r="CL33" s="152">
        <v>0</v>
      </c>
      <c r="CM33" s="152">
        <v>0</v>
      </c>
      <c r="CN33" s="152">
        <v>0</v>
      </c>
      <c r="CO33" s="152">
        <v>0</v>
      </c>
      <c r="CP33" s="152">
        <v>0</v>
      </c>
      <c r="CQ33" s="152">
        <v>0</v>
      </c>
      <c r="CR33" s="152">
        <v>0</v>
      </c>
      <c r="CS33" s="152">
        <v>0</v>
      </c>
      <c r="CT33" s="152">
        <v>0</v>
      </c>
      <c r="CU33" s="152">
        <v>0</v>
      </c>
      <c r="CV33" s="152">
        <v>0</v>
      </c>
      <c r="CW33" s="152">
        <v>0</v>
      </c>
      <c r="CX33" s="152">
        <v>0</v>
      </c>
      <c r="CY33" s="152">
        <v>0</v>
      </c>
      <c r="CZ33" s="152">
        <v>0</v>
      </c>
      <c r="DA33" s="152">
        <v>0</v>
      </c>
      <c r="DB33" s="152">
        <v>0</v>
      </c>
      <c r="DC33" s="152">
        <v>0</v>
      </c>
      <c r="DD33" s="152">
        <v>0</v>
      </c>
      <c r="DE33" s="152">
        <v>0</v>
      </c>
      <c r="DF33" s="152">
        <v>0</v>
      </c>
      <c r="DG33" s="152">
        <v>0</v>
      </c>
      <c r="DH33" s="152">
        <v>0</v>
      </c>
      <c r="DI33" s="152">
        <v>0</v>
      </c>
      <c r="DJ33" s="152">
        <v>0</v>
      </c>
      <c r="DK33" s="152">
        <v>0</v>
      </c>
      <c r="DL33" s="152">
        <v>0</v>
      </c>
      <c r="DM33" s="152">
        <v>0</v>
      </c>
      <c r="DN33" s="152">
        <v>0</v>
      </c>
      <c r="DO33" s="152">
        <v>0</v>
      </c>
      <c r="DP33" s="152">
        <v>0</v>
      </c>
      <c r="DQ33" s="152">
        <v>0</v>
      </c>
      <c r="DR33" s="152">
        <v>0</v>
      </c>
      <c r="DS33" s="152">
        <v>0</v>
      </c>
      <c r="DT33" s="152">
        <v>0</v>
      </c>
      <c r="DU33" s="152">
        <v>0</v>
      </c>
      <c r="DV33" s="152">
        <v>0</v>
      </c>
      <c r="DW33" s="152">
        <v>0</v>
      </c>
      <c r="DX33" s="152">
        <v>0</v>
      </c>
      <c r="DY33" s="152">
        <v>0</v>
      </c>
      <c r="DZ33" s="152">
        <v>0</v>
      </c>
      <c r="EA33" s="152">
        <v>0</v>
      </c>
      <c r="EB33" s="152">
        <v>0</v>
      </c>
      <c r="EC33" s="152">
        <v>0</v>
      </c>
      <c r="ED33" s="152">
        <v>0</v>
      </c>
      <c r="EE33" s="152">
        <v>0</v>
      </c>
      <c r="EF33" s="152">
        <v>0</v>
      </c>
      <c r="EG33" s="152">
        <v>0</v>
      </c>
      <c r="EH33" s="152">
        <v>0</v>
      </c>
      <c r="EI33" s="152">
        <v>0</v>
      </c>
      <c r="EJ33" s="152">
        <v>0</v>
      </c>
      <c r="EK33" s="152">
        <v>0</v>
      </c>
      <c r="EL33" s="152">
        <v>0</v>
      </c>
      <c r="EM33" s="152">
        <v>0</v>
      </c>
      <c r="EN33" s="152">
        <v>0</v>
      </c>
      <c r="EO33" s="152">
        <v>0</v>
      </c>
      <c r="EP33" s="152">
        <v>0</v>
      </c>
      <c r="EQ33" s="152">
        <v>0</v>
      </c>
      <c r="ER33" s="152">
        <v>0</v>
      </c>
      <c r="ES33" s="152">
        <v>0</v>
      </c>
      <c r="ET33" s="152">
        <v>0</v>
      </c>
      <c r="EU33" s="152">
        <v>0</v>
      </c>
      <c r="EV33" s="152">
        <v>0</v>
      </c>
      <c r="EW33" s="152">
        <v>0</v>
      </c>
      <c r="EX33" s="152">
        <v>0</v>
      </c>
      <c r="EY33" s="152">
        <v>0</v>
      </c>
      <c r="EZ33" s="152">
        <v>0</v>
      </c>
      <c r="FA33" s="152">
        <v>0</v>
      </c>
      <c r="FB33" s="152">
        <v>0</v>
      </c>
      <c r="FC33" s="152">
        <v>0</v>
      </c>
      <c r="FD33" s="152">
        <v>0</v>
      </c>
      <c r="FE33" s="152">
        <v>0</v>
      </c>
      <c r="FF33" s="152">
        <v>0</v>
      </c>
      <c r="FG33" s="152">
        <v>0</v>
      </c>
      <c r="FH33" s="152">
        <v>0</v>
      </c>
      <c r="FI33" s="152">
        <v>0</v>
      </c>
      <c r="FJ33" s="152">
        <v>0</v>
      </c>
      <c r="FK33" s="152">
        <v>0</v>
      </c>
      <c r="FL33" s="152">
        <v>0</v>
      </c>
      <c r="FM33" s="152">
        <v>0</v>
      </c>
      <c r="FN33" s="152">
        <v>0</v>
      </c>
      <c r="FO33" s="152">
        <v>0</v>
      </c>
      <c r="FP33" s="152">
        <v>0</v>
      </c>
      <c r="FQ33" s="152">
        <v>0</v>
      </c>
      <c r="FR33" s="152">
        <v>0</v>
      </c>
      <c r="FS33" s="152">
        <v>0</v>
      </c>
      <c r="FT33" s="152">
        <v>0</v>
      </c>
      <c r="FU33" s="152">
        <v>0</v>
      </c>
      <c r="FV33" s="152">
        <v>0</v>
      </c>
      <c r="FW33" s="152">
        <v>0</v>
      </c>
      <c r="FX33" s="152">
        <v>0</v>
      </c>
      <c r="FY33" s="152">
        <v>0</v>
      </c>
      <c r="FZ33" s="152">
        <v>0</v>
      </c>
    </row>
    <row r="34" spans="2:182">
      <c r="B34" s="584" t="s">
        <v>24</v>
      </c>
      <c r="C34" s="152">
        <v>11014.03</v>
      </c>
      <c r="D34" s="152">
        <v>9793.07</v>
      </c>
      <c r="E34" s="152">
        <v>10305.629999999999</v>
      </c>
      <c r="F34" s="152">
        <v>9571.44</v>
      </c>
      <c r="G34" s="152">
        <v>10032.969999999999</v>
      </c>
      <c r="H34" s="152">
        <v>10443.01</v>
      </c>
      <c r="I34" s="152">
        <v>10948.31</v>
      </c>
      <c r="J34" s="152">
        <v>9389.59</v>
      </c>
      <c r="K34" s="152">
        <v>6202.18</v>
      </c>
      <c r="L34" s="152">
        <v>5984.07</v>
      </c>
      <c r="M34" s="152">
        <v>6122.73</v>
      </c>
      <c r="N34" s="152">
        <v>7027.4</v>
      </c>
      <c r="O34" s="152">
        <v>7139.75</v>
      </c>
      <c r="P34" s="152">
        <v>6300.47</v>
      </c>
      <c r="Q34" s="152">
        <v>6420.44</v>
      </c>
      <c r="R34" s="152">
        <v>5809.98</v>
      </c>
      <c r="S34" s="152">
        <v>6158.64</v>
      </c>
      <c r="T34" s="152">
        <v>6692.77</v>
      </c>
      <c r="U34" s="152">
        <v>7161.55</v>
      </c>
      <c r="V34" s="152">
        <v>7085.42</v>
      </c>
      <c r="W34" s="152">
        <v>6234.87</v>
      </c>
      <c r="X34" s="152">
        <v>6006.02</v>
      </c>
      <c r="Y34" s="152">
        <v>6158.56</v>
      </c>
      <c r="Z34" s="152">
        <v>7063.41</v>
      </c>
      <c r="AA34" s="152">
        <v>7194.23</v>
      </c>
      <c r="AB34" s="152">
        <v>6322.25</v>
      </c>
      <c r="AC34" s="152">
        <v>6442.09</v>
      </c>
      <c r="AD34" s="152">
        <v>5831.76</v>
      </c>
      <c r="AE34" s="152">
        <v>6176.44</v>
      </c>
      <c r="AF34" s="152">
        <v>6736.32</v>
      </c>
      <c r="AG34" s="152">
        <v>7194.16</v>
      </c>
      <c r="AH34" s="152">
        <v>7118.16</v>
      </c>
      <c r="AI34" s="152">
        <v>6256.82</v>
      </c>
      <c r="AJ34" s="152">
        <v>6038.58</v>
      </c>
      <c r="AK34" s="152">
        <v>6180.38</v>
      </c>
      <c r="AL34" s="152">
        <v>7107.17</v>
      </c>
      <c r="AM34" s="152">
        <v>7237.83</v>
      </c>
      <c r="AN34" s="152">
        <v>6474.94</v>
      </c>
      <c r="AO34" s="152">
        <v>6485.86</v>
      </c>
      <c r="AP34" s="152">
        <v>5875.39</v>
      </c>
      <c r="AQ34" s="152">
        <v>6209.2</v>
      </c>
      <c r="AR34" s="152">
        <v>6779.87</v>
      </c>
      <c r="AS34" s="152">
        <v>7237.7</v>
      </c>
      <c r="AT34" s="152">
        <v>7161.82</v>
      </c>
      <c r="AU34" s="152">
        <v>6289.46</v>
      </c>
      <c r="AV34" s="152">
        <v>6071.4</v>
      </c>
      <c r="AW34" s="152">
        <v>6213.1</v>
      </c>
      <c r="AX34" s="152">
        <v>7150.42</v>
      </c>
      <c r="AY34" s="152">
        <v>7270.58</v>
      </c>
      <c r="AZ34" s="152">
        <v>6409.35</v>
      </c>
      <c r="BA34" s="152">
        <v>6507.6</v>
      </c>
      <c r="BB34" s="152">
        <v>5897.2</v>
      </c>
      <c r="BC34" s="152">
        <v>6230.99</v>
      </c>
      <c r="BD34" s="152">
        <v>6812.6</v>
      </c>
      <c r="BE34" s="152">
        <v>7281.36</v>
      </c>
      <c r="BF34" s="152">
        <v>7216.25</v>
      </c>
      <c r="BG34" s="152">
        <v>6322.14</v>
      </c>
      <c r="BH34" s="152">
        <v>6093.47</v>
      </c>
      <c r="BI34" s="152">
        <v>6245.66</v>
      </c>
      <c r="BJ34" s="152">
        <v>7192.53</v>
      </c>
      <c r="BK34" s="152">
        <v>7303.32</v>
      </c>
      <c r="BL34" s="152">
        <v>6430.37</v>
      </c>
      <c r="BM34" s="152">
        <v>6540.41</v>
      </c>
      <c r="BN34" s="152">
        <v>5918.96</v>
      </c>
      <c r="BO34" s="152">
        <v>6256.85</v>
      </c>
      <c r="BP34" s="152">
        <v>6834.41</v>
      </c>
      <c r="BQ34" s="152">
        <v>7325.04</v>
      </c>
      <c r="BR34" s="152">
        <v>7237.98</v>
      </c>
      <c r="BS34" s="152">
        <v>6343.94</v>
      </c>
      <c r="BT34" s="152">
        <v>6113.49</v>
      </c>
      <c r="BU34" s="152">
        <v>6278.34</v>
      </c>
      <c r="BV34" s="152">
        <v>7225.8</v>
      </c>
      <c r="BW34" s="152">
        <v>7336.01</v>
      </c>
      <c r="BX34" s="152">
        <v>6462.51</v>
      </c>
      <c r="BY34" s="152">
        <v>6573.08</v>
      </c>
      <c r="BZ34" s="152">
        <v>5929.81</v>
      </c>
      <c r="CA34" s="152">
        <v>6278.66</v>
      </c>
      <c r="CB34" s="152">
        <v>6867.14</v>
      </c>
      <c r="CC34" s="152">
        <v>7357.59</v>
      </c>
      <c r="CD34" s="152">
        <v>7270.71</v>
      </c>
      <c r="CE34" s="152">
        <v>6376.6</v>
      </c>
      <c r="CF34" s="152">
        <v>6135.1</v>
      </c>
      <c r="CG34" s="152">
        <v>6296.35</v>
      </c>
      <c r="CH34" s="152">
        <v>7254.36</v>
      </c>
      <c r="CI34" s="152">
        <v>7379.53</v>
      </c>
      <c r="CJ34" s="152">
        <v>6594.82</v>
      </c>
      <c r="CK34" s="152">
        <v>6594.83</v>
      </c>
      <c r="CL34" s="152">
        <v>5962.6</v>
      </c>
      <c r="CM34" s="152">
        <v>6300.45</v>
      </c>
      <c r="CN34" s="152">
        <v>6899.81</v>
      </c>
      <c r="CO34" s="152">
        <v>7390.43</v>
      </c>
      <c r="CP34" s="152">
        <v>7303.47</v>
      </c>
      <c r="CQ34" s="152">
        <v>6398.48</v>
      </c>
      <c r="CR34" s="152">
        <v>6155.93</v>
      </c>
      <c r="CS34" s="152">
        <v>6328.91</v>
      </c>
      <c r="CT34" s="152">
        <v>7292.61</v>
      </c>
      <c r="CU34" s="152">
        <v>7423.15</v>
      </c>
      <c r="CV34" s="152">
        <v>6529.52</v>
      </c>
      <c r="CW34" s="152">
        <v>6627.56</v>
      </c>
      <c r="CX34" s="152">
        <v>5984.4</v>
      </c>
      <c r="CY34" s="152">
        <v>6344.09</v>
      </c>
      <c r="CZ34" s="152">
        <v>6943.38</v>
      </c>
      <c r="DA34" s="152">
        <v>7433.94</v>
      </c>
      <c r="DB34" s="152">
        <v>7347.03</v>
      </c>
      <c r="DC34" s="152">
        <v>6431.01</v>
      </c>
      <c r="DD34" s="152">
        <v>6188.94</v>
      </c>
      <c r="DE34" s="152">
        <v>6350.82</v>
      </c>
      <c r="DF34" s="152">
        <v>7336.13</v>
      </c>
      <c r="DG34" s="152">
        <v>7465.59</v>
      </c>
      <c r="DH34" s="152">
        <v>6572.87</v>
      </c>
      <c r="DI34" s="152">
        <v>6660.2</v>
      </c>
      <c r="DJ34" s="152">
        <v>6006.16</v>
      </c>
      <c r="DK34" s="152">
        <v>6365.86</v>
      </c>
      <c r="DL34" s="152">
        <v>6976.1</v>
      </c>
      <c r="DM34" s="152">
        <v>7466.68</v>
      </c>
      <c r="DN34" s="152">
        <v>7379.74</v>
      </c>
      <c r="DO34" s="152">
        <v>6463.9</v>
      </c>
      <c r="DP34" s="152">
        <v>6219.97</v>
      </c>
      <c r="DQ34" s="152">
        <v>6387.51</v>
      </c>
      <c r="DR34" s="152">
        <v>7379.82</v>
      </c>
      <c r="DS34" s="152">
        <v>7509.8</v>
      </c>
      <c r="DT34" s="152">
        <v>6605.69</v>
      </c>
      <c r="DU34" s="152">
        <v>6692.87</v>
      </c>
      <c r="DV34" s="152">
        <v>6038.87</v>
      </c>
      <c r="DW34" s="152">
        <v>6398.62</v>
      </c>
      <c r="DX34" s="152">
        <v>7019.7</v>
      </c>
      <c r="DY34" s="152">
        <v>7521.07</v>
      </c>
      <c r="DZ34" s="152">
        <v>7434.24</v>
      </c>
      <c r="EA34" s="152">
        <v>6485.62</v>
      </c>
      <c r="EB34" s="152">
        <v>6245.82</v>
      </c>
      <c r="EC34" s="152">
        <v>6419.11</v>
      </c>
      <c r="ED34" s="152">
        <v>7419.19</v>
      </c>
      <c r="EE34" s="152">
        <v>7553.97</v>
      </c>
      <c r="EF34" s="152">
        <v>6736.52</v>
      </c>
      <c r="EG34" s="152">
        <v>6725.64</v>
      </c>
      <c r="EH34" s="152">
        <v>6067.52</v>
      </c>
      <c r="EI34" s="152">
        <v>6431.3</v>
      </c>
      <c r="EJ34" s="152">
        <v>7052.43</v>
      </c>
      <c r="EK34" s="152">
        <v>7564.84</v>
      </c>
      <c r="EL34" s="152">
        <v>7477.78</v>
      </c>
      <c r="EM34" s="152">
        <v>6518.37</v>
      </c>
      <c r="EN34" s="152">
        <v>6263.52</v>
      </c>
      <c r="EO34" s="152">
        <v>6452.87</v>
      </c>
      <c r="EP34" s="152">
        <v>7466.5</v>
      </c>
      <c r="EQ34" s="152">
        <v>7597.64</v>
      </c>
      <c r="ER34" s="152">
        <v>6670.94</v>
      </c>
      <c r="ES34" s="152">
        <v>6769.27</v>
      </c>
      <c r="ET34" s="152">
        <v>6089.55</v>
      </c>
      <c r="EU34" s="152">
        <v>6453.07</v>
      </c>
      <c r="EV34" s="152">
        <v>7096.02</v>
      </c>
      <c r="EW34" s="152">
        <v>7608.4</v>
      </c>
      <c r="EX34" s="152">
        <v>7509.27</v>
      </c>
      <c r="EY34" s="152">
        <v>6562.03</v>
      </c>
      <c r="EZ34" s="152">
        <v>6300.25</v>
      </c>
      <c r="FA34" s="152">
        <v>6485.6</v>
      </c>
      <c r="FB34" s="152">
        <v>7509.08</v>
      </c>
      <c r="FC34" s="152">
        <v>7630.24</v>
      </c>
      <c r="FD34" s="152">
        <v>6714.74</v>
      </c>
      <c r="FE34" s="152">
        <v>6801.95</v>
      </c>
      <c r="FF34" s="152">
        <v>6111.24</v>
      </c>
      <c r="FG34" s="152">
        <v>6485.79</v>
      </c>
      <c r="FH34" s="152">
        <v>7128.78</v>
      </c>
      <c r="FI34" s="152">
        <v>7651.99</v>
      </c>
      <c r="FJ34" s="152">
        <v>7553.13</v>
      </c>
      <c r="FK34" s="152">
        <v>6594.7</v>
      </c>
      <c r="FL34" s="152">
        <v>6318</v>
      </c>
      <c r="FM34" s="152">
        <v>6518.26</v>
      </c>
      <c r="FN34" s="152">
        <v>7554</v>
      </c>
      <c r="FO34" s="152">
        <v>7684.84</v>
      </c>
      <c r="FP34" s="152">
        <v>6747.32</v>
      </c>
      <c r="FQ34" s="152">
        <v>6834.63</v>
      </c>
      <c r="FR34" s="152">
        <v>6143.91</v>
      </c>
      <c r="FS34" s="152">
        <v>6529.38</v>
      </c>
      <c r="FT34" s="152">
        <v>7183.24</v>
      </c>
      <c r="FU34" s="152">
        <v>7695.62</v>
      </c>
      <c r="FV34" s="152">
        <v>7596.11</v>
      </c>
      <c r="FW34" s="152">
        <v>6627.37</v>
      </c>
      <c r="FX34" s="152">
        <v>6350.8</v>
      </c>
      <c r="FY34" s="152">
        <v>6550.96</v>
      </c>
      <c r="FZ34" s="152">
        <v>7596.43</v>
      </c>
    </row>
    <row r="35" spans="2:182" ht="15.75" thickBot="1">
      <c r="B35" s="592" t="s">
        <v>99</v>
      </c>
      <c r="C35" s="154">
        <v>1021478.41</v>
      </c>
      <c r="D35" s="155">
        <v>908241.45</v>
      </c>
      <c r="E35" s="155">
        <v>955779.01</v>
      </c>
      <c r="F35" s="155">
        <v>887687.82</v>
      </c>
      <c r="G35" s="155">
        <v>930491.35</v>
      </c>
      <c r="H35" s="155">
        <v>968519.39</v>
      </c>
      <c r="I35" s="155">
        <v>1015382.6900000001</v>
      </c>
      <c r="J35" s="155">
        <v>870819.5</v>
      </c>
      <c r="K35" s="155">
        <v>575209.18000000005</v>
      </c>
      <c r="L35" s="155">
        <v>554981.06999999995</v>
      </c>
      <c r="M35" s="155">
        <v>567841.73</v>
      </c>
      <c r="N35" s="155">
        <v>651742.4</v>
      </c>
      <c r="O35" s="155">
        <v>662162.75</v>
      </c>
      <c r="P35" s="155">
        <v>584325.47</v>
      </c>
      <c r="Q35" s="155">
        <v>595452.43999999994</v>
      </c>
      <c r="R35" s="155">
        <v>538835.98</v>
      </c>
      <c r="S35" s="155">
        <v>571171.64</v>
      </c>
      <c r="T35" s="155">
        <v>620708.77</v>
      </c>
      <c r="U35" s="155">
        <v>664184.55000000005</v>
      </c>
      <c r="V35" s="155">
        <v>657124.42000000004</v>
      </c>
      <c r="W35" s="155">
        <v>578241.87</v>
      </c>
      <c r="X35" s="155">
        <v>557017.02</v>
      </c>
      <c r="Y35" s="155">
        <v>571164.56000000006</v>
      </c>
      <c r="Z35" s="155">
        <v>655083.41</v>
      </c>
      <c r="AA35" s="155">
        <v>667215.23</v>
      </c>
      <c r="AB35" s="155">
        <v>586345.25</v>
      </c>
      <c r="AC35" s="155">
        <v>597459.09</v>
      </c>
      <c r="AD35" s="155">
        <v>540855.76</v>
      </c>
      <c r="AE35" s="155">
        <v>572822.43999999994</v>
      </c>
      <c r="AF35" s="155">
        <v>624747.31999999995</v>
      </c>
      <c r="AG35" s="155">
        <v>667209.16</v>
      </c>
      <c r="AH35" s="155">
        <v>660160.16</v>
      </c>
      <c r="AI35" s="155">
        <v>580276.81999999995</v>
      </c>
      <c r="AJ35" s="155">
        <v>560036.57999999996</v>
      </c>
      <c r="AK35" s="155">
        <v>573187.38</v>
      </c>
      <c r="AL35" s="155">
        <v>659141.17000000004</v>
      </c>
      <c r="AM35" s="155">
        <v>671258.83</v>
      </c>
      <c r="AN35" s="155">
        <v>600505.93999999994</v>
      </c>
      <c r="AO35" s="155">
        <v>601518.86</v>
      </c>
      <c r="AP35" s="155">
        <v>544902.39</v>
      </c>
      <c r="AQ35" s="155">
        <v>575860.19999999995</v>
      </c>
      <c r="AR35" s="155">
        <v>628786.87</v>
      </c>
      <c r="AS35" s="155">
        <v>671246.7</v>
      </c>
      <c r="AT35" s="155">
        <v>664209.81999999995</v>
      </c>
      <c r="AU35" s="155">
        <v>583304.46</v>
      </c>
      <c r="AV35" s="155">
        <v>563080.4</v>
      </c>
      <c r="AW35" s="155">
        <v>576222.1</v>
      </c>
      <c r="AX35" s="155">
        <v>663152.42000000004</v>
      </c>
      <c r="AY35" s="155">
        <v>674296.58</v>
      </c>
      <c r="AZ35" s="155">
        <v>594423.35</v>
      </c>
      <c r="BA35" s="155">
        <v>603535.6</v>
      </c>
      <c r="BB35" s="155">
        <v>546925.19999999995</v>
      </c>
      <c r="BC35" s="155">
        <v>577880.99</v>
      </c>
      <c r="BD35" s="155">
        <v>631821.6</v>
      </c>
      <c r="BE35" s="155">
        <v>675296.36</v>
      </c>
      <c r="BF35" s="155">
        <v>669257.25</v>
      </c>
      <c r="BG35" s="155">
        <v>586335.14</v>
      </c>
      <c r="BH35" s="155">
        <v>565127.47</v>
      </c>
      <c r="BI35" s="155">
        <v>579242.66</v>
      </c>
      <c r="BJ35" s="155">
        <v>667057.53</v>
      </c>
      <c r="BK35" s="155">
        <v>677332.32</v>
      </c>
      <c r="BL35" s="155">
        <v>596372.37</v>
      </c>
      <c r="BM35" s="155">
        <v>606578.41</v>
      </c>
      <c r="BN35" s="155">
        <v>548942.96</v>
      </c>
      <c r="BO35" s="155">
        <v>580279.85</v>
      </c>
      <c r="BP35" s="155">
        <v>633844.41</v>
      </c>
      <c r="BQ35" s="155">
        <v>679347.04</v>
      </c>
      <c r="BR35" s="155">
        <v>671272.98</v>
      </c>
      <c r="BS35" s="155">
        <v>588356.93999999994</v>
      </c>
      <c r="BT35" s="155">
        <v>566984.49</v>
      </c>
      <c r="BU35" s="155">
        <v>582273.34</v>
      </c>
      <c r="BV35" s="155">
        <v>670142.80000000005</v>
      </c>
      <c r="BW35" s="155">
        <v>680364.01</v>
      </c>
      <c r="BX35" s="155">
        <v>599353.51</v>
      </c>
      <c r="BY35" s="155">
        <v>609608.07999999996</v>
      </c>
      <c r="BZ35" s="155">
        <v>549948.81000000006</v>
      </c>
      <c r="CA35" s="155">
        <v>582302.66</v>
      </c>
      <c r="CB35" s="155">
        <v>636880.14</v>
      </c>
      <c r="CC35" s="155">
        <v>682366.59</v>
      </c>
      <c r="CD35" s="155">
        <v>674307.71</v>
      </c>
      <c r="CE35" s="155">
        <v>591385.59999999998</v>
      </c>
      <c r="CF35" s="155">
        <v>568988.1</v>
      </c>
      <c r="CG35" s="155">
        <v>583943.35</v>
      </c>
      <c r="CH35" s="155">
        <v>672792.36</v>
      </c>
      <c r="CI35" s="155">
        <v>684400.53</v>
      </c>
      <c r="CJ35" s="155">
        <v>611624.81999999995</v>
      </c>
      <c r="CK35" s="155">
        <v>611624.82999999996</v>
      </c>
      <c r="CL35" s="155">
        <v>552990.6</v>
      </c>
      <c r="CM35" s="155">
        <v>584323.44999999995</v>
      </c>
      <c r="CN35" s="155">
        <v>639909.81000000006</v>
      </c>
      <c r="CO35" s="155">
        <v>685411.43</v>
      </c>
      <c r="CP35" s="155">
        <v>677346.47</v>
      </c>
      <c r="CQ35" s="155">
        <v>593415.48</v>
      </c>
      <c r="CR35" s="155">
        <v>570919.93000000005</v>
      </c>
      <c r="CS35" s="155">
        <v>586962.91</v>
      </c>
      <c r="CT35" s="155">
        <v>676339.61</v>
      </c>
      <c r="CU35" s="155">
        <v>688446.15</v>
      </c>
      <c r="CV35" s="155">
        <v>605567.52</v>
      </c>
      <c r="CW35" s="155">
        <v>614660.56000000006</v>
      </c>
      <c r="CX35" s="155">
        <v>555012.4</v>
      </c>
      <c r="CY35" s="155">
        <v>588370.09</v>
      </c>
      <c r="CZ35" s="155">
        <v>643951.38</v>
      </c>
      <c r="DA35" s="155">
        <v>689446.94</v>
      </c>
      <c r="DB35" s="155">
        <v>681386.03</v>
      </c>
      <c r="DC35" s="155">
        <v>596432.01</v>
      </c>
      <c r="DD35" s="155">
        <v>573981.93999999994</v>
      </c>
      <c r="DE35" s="155">
        <v>588994.81999999995</v>
      </c>
      <c r="DF35" s="155">
        <v>680375.13</v>
      </c>
      <c r="DG35" s="155">
        <v>692382.59</v>
      </c>
      <c r="DH35" s="155">
        <v>609588.87</v>
      </c>
      <c r="DI35" s="155">
        <v>617688.19999999995</v>
      </c>
      <c r="DJ35" s="155">
        <v>557030.16</v>
      </c>
      <c r="DK35" s="155">
        <v>590389.86</v>
      </c>
      <c r="DL35" s="155">
        <v>646985.1</v>
      </c>
      <c r="DM35" s="155">
        <v>692482.68</v>
      </c>
      <c r="DN35" s="155">
        <v>684419.74</v>
      </c>
      <c r="DO35" s="155">
        <v>599481.9</v>
      </c>
      <c r="DP35" s="155">
        <v>576859.97</v>
      </c>
      <c r="DQ35" s="155">
        <v>592397.51</v>
      </c>
      <c r="DR35" s="155">
        <v>684427.82</v>
      </c>
      <c r="DS35" s="155">
        <v>696481.8</v>
      </c>
      <c r="DT35" s="155">
        <v>612632.68999999994</v>
      </c>
      <c r="DU35" s="155">
        <v>620717.87</v>
      </c>
      <c r="DV35" s="155">
        <v>560063.87</v>
      </c>
      <c r="DW35" s="155">
        <v>593427.62</v>
      </c>
      <c r="DX35" s="155">
        <v>651028.69999999995</v>
      </c>
      <c r="DY35" s="155">
        <v>697527.07</v>
      </c>
      <c r="DZ35" s="155">
        <v>689475.24</v>
      </c>
      <c r="EA35" s="155">
        <v>601496.62</v>
      </c>
      <c r="EB35" s="155">
        <v>579256.81999999995</v>
      </c>
      <c r="EC35" s="155">
        <v>595329.11</v>
      </c>
      <c r="ED35" s="155">
        <v>688078.19</v>
      </c>
      <c r="EE35" s="155">
        <v>700578.97</v>
      </c>
      <c r="EF35" s="155">
        <v>624766.52</v>
      </c>
      <c r="EG35" s="155">
        <v>623756.64</v>
      </c>
      <c r="EH35" s="155">
        <v>562721.52</v>
      </c>
      <c r="EI35" s="155">
        <v>596459.30000000005</v>
      </c>
      <c r="EJ35" s="155">
        <v>654064.43000000005</v>
      </c>
      <c r="EK35" s="155">
        <v>701586.84</v>
      </c>
      <c r="EL35" s="155">
        <v>693512.78</v>
      </c>
      <c r="EM35" s="155">
        <v>604534.37</v>
      </c>
      <c r="EN35" s="155">
        <v>580898.52</v>
      </c>
      <c r="EO35" s="155">
        <v>598458.87</v>
      </c>
      <c r="EP35" s="155">
        <v>692466.5</v>
      </c>
      <c r="EQ35" s="155">
        <v>704628.64</v>
      </c>
      <c r="ER35" s="155">
        <v>618683.93999999994</v>
      </c>
      <c r="ES35" s="155">
        <v>627803.27</v>
      </c>
      <c r="ET35" s="155">
        <v>564763.55000000005</v>
      </c>
      <c r="EU35" s="155">
        <v>598478.06999999995</v>
      </c>
      <c r="EV35" s="155">
        <v>658107.02</v>
      </c>
      <c r="EW35" s="155">
        <v>705626.4</v>
      </c>
      <c r="EX35" s="155">
        <v>696433.27</v>
      </c>
      <c r="EY35" s="155">
        <v>608583.03</v>
      </c>
      <c r="EZ35" s="155">
        <v>584304.25</v>
      </c>
      <c r="FA35" s="155">
        <v>601494.6</v>
      </c>
      <c r="FB35" s="155">
        <v>696415.08</v>
      </c>
      <c r="FC35" s="155">
        <v>707653.24</v>
      </c>
      <c r="FD35" s="155">
        <v>622745.74</v>
      </c>
      <c r="FE35" s="155">
        <v>630833.94999999995</v>
      </c>
      <c r="FF35" s="155">
        <v>566775.24</v>
      </c>
      <c r="FG35" s="155">
        <v>601512.79</v>
      </c>
      <c r="FH35" s="155">
        <v>661145.78</v>
      </c>
      <c r="FI35" s="155">
        <v>709669.99</v>
      </c>
      <c r="FJ35" s="155">
        <v>700501.13</v>
      </c>
      <c r="FK35" s="155">
        <v>611612.69999999995</v>
      </c>
      <c r="FL35" s="155">
        <v>585951</v>
      </c>
      <c r="FM35" s="155">
        <v>604524.26</v>
      </c>
      <c r="FN35" s="155">
        <v>700582</v>
      </c>
      <c r="FO35" s="155">
        <v>712715.84</v>
      </c>
      <c r="FP35" s="155">
        <v>625767.31999999995</v>
      </c>
      <c r="FQ35" s="155">
        <v>633864.63</v>
      </c>
      <c r="FR35" s="155">
        <v>569805.91</v>
      </c>
      <c r="FS35" s="155">
        <v>605555.38</v>
      </c>
      <c r="FT35" s="155">
        <v>666196.24</v>
      </c>
      <c r="FU35" s="155">
        <v>713715.62</v>
      </c>
      <c r="FV35" s="155">
        <v>704487.11</v>
      </c>
      <c r="FW35" s="155">
        <v>614643.37</v>
      </c>
      <c r="FX35" s="155">
        <v>588992.80000000005</v>
      </c>
      <c r="FY35" s="155">
        <v>607556.96</v>
      </c>
      <c r="FZ35" s="155">
        <v>704516.43</v>
      </c>
    </row>
    <row r="36" spans="2:182" ht="15.75" thickTop="1">
      <c r="B36" s="460"/>
      <c r="C36" s="593"/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  <c r="BB36" s="238"/>
      <c r="BC36" s="238"/>
      <c r="BD36" s="238"/>
      <c r="BE36" s="238"/>
      <c r="BF36" s="238"/>
      <c r="BG36" s="238"/>
      <c r="BH36" s="238"/>
      <c r="BI36" s="238"/>
      <c r="BJ36" s="238"/>
      <c r="BK36" s="238"/>
      <c r="BL36" s="238"/>
      <c r="BM36" s="238"/>
      <c r="BN36" s="238"/>
      <c r="BO36" s="238"/>
      <c r="BP36" s="238"/>
      <c r="BQ36" s="238"/>
      <c r="BR36" s="238"/>
      <c r="BS36" s="238"/>
      <c r="BT36" s="238"/>
      <c r="BU36" s="238"/>
      <c r="BV36" s="238"/>
      <c r="BW36" s="238"/>
      <c r="BX36" s="238"/>
      <c r="BY36" s="238"/>
      <c r="BZ36" s="238"/>
      <c r="CA36" s="238"/>
      <c r="CB36" s="238"/>
      <c r="CC36" s="238"/>
      <c r="CD36" s="238"/>
      <c r="CE36" s="238"/>
      <c r="CF36" s="238"/>
      <c r="CG36" s="238"/>
      <c r="CH36" s="238"/>
      <c r="CI36" s="238"/>
      <c r="CJ36" s="238"/>
      <c r="CK36" s="238"/>
      <c r="CL36" s="238"/>
      <c r="CM36" s="238"/>
      <c r="CN36" s="238"/>
      <c r="CO36" s="238"/>
      <c r="CP36" s="238"/>
      <c r="CQ36" s="238"/>
      <c r="CR36" s="238"/>
      <c r="CS36" s="238"/>
      <c r="CT36" s="238"/>
      <c r="CU36" s="238"/>
      <c r="CV36" s="238"/>
      <c r="CW36" s="238"/>
      <c r="CX36" s="238"/>
      <c r="CY36" s="238"/>
      <c r="CZ36" s="238"/>
      <c r="DA36" s="238"/>
      <c r="DB36" s="238"/>
      <c r="DC36" s="238"/>
      <c r="DD36" s="238"/>
      <c r="DE36" s="238"/>
      <c r="DF36" s="238"/>
      <c r="DG36" s="238"/>
      <c r="DH36" s="238"/>
      <c r="DI36" s="238"/>
      <c r="DJ36" s="238"/>
      <c r="DK36" s="238"/>
      <c r="DL36" s="238"/>
      <c r="DM36" s="238"/>
      <c r="DN36" s="238"/>
      <c r="DO36" s="238"/>
      <c r="DP36" s="238"/>
      <c r="DQ36" s="238"/>
      <c r="DR36" s="238"/>
      <c r="DS36" s="238"/>
      <c r="DT36" s="238"/>
      <c r="DU36" s="238"/>
      <c r="DV36" s="238"/>
      <c r="DW36" s="238"/>
      <c r="DX36" s="238"/>
      <c r="DY36" s="238"/>
      <c r="DZ36" s="238"/>
      <c r="EA36" s="238"/>
      <c r="EB36" s="238"/>
      <c r="EC36" s="238"/>
      <c r="ED36" s="238"/>
      <c r="EE36" s="238"/>
      <c r="EF36" s="238"/>
      <c r="EG36" s="238"/>
      <c r="EH36" s="238"/>
      <c r="EI36" s="238"/>
      <c r="EJ36" s="238"/>
      <c r="EK36" s="238"/>
      <c r="EL36" s="238"/>
      <c r="EM36" s="238"/>
      <c r="EN36" s="238"/>
      <c r="EO36" s="238"/>
      <c r="EP36" s="238"/>
      <c r="EQ36" s="238"/>
      <c r="ER36" s="238"/>
      <c r="ES36" s="238"/>
      <c r="ET36" s="238"/>
      <c r="EU36" s="238"/>
      <c r="EV36" s="238"/>
      <c r="EW36" s="238"/>
      <c r="EX36" s="238"/>
      <c r="EY36" s="238"/>
      <c r="EZ36" s="238"/>
      <c r="FA36" s="238"/>
      <c r="FB36" s="238"/>
      <c r="FC36" s="238"/>
      <c r="FD36" s="238"/>
      <c r="FE36" s="238"/>
      <c r="FF36" s="238"/>
      <c r="FG36" s="238"/>
      <c r="FH36" s="238"/>
      <c r="FI36" s="238"/>
      <c r="FJ36" s="238"/>
      <c r="FK36" s="238"/>
      <c r="FL36" s="238"/>
      <c r="FM36" s="238"/>
      <c r="FN36" s="238"/>
      <c r="FO36" s="238"/>
      <c r="FP36" s="238"/>
      <c r="FQ36" s="238"/>
      <c r="FR36" s="238"/>
      <c r="FS36" s="238"/>
      <c r="FT36" s="238"/>
      <c r="FU36" s="238"/>
      <c r="FV36" s="238"/>
      <c r="FW36" s="238"/>
      <c r="FX36" s="238"/>
      <c r="FY36" s="238"/>
      <c r="FZ36" s="238"/>
    </row>
    <row r="37" spans="2:182">
      <c r="B37" s="460"/>
      <c r="C37" s="460"/>
      <c r="D37" s="460"/>
      <c r="E37" s="460"/>
      <c r="F37" s="460"/>
      <c r="G37" s="460"/>
      <c r="H37" s="460"/>
      <c r="I37" s="460"/>
      <c r="J37" s="460"/>
      <c r="K37" s="460"/>
      <c r="L37" s="460"/>
      <c r="M37" s="460"/>
      <c r="N37" s="460"/>
      <c r="O37" s="460"/>
      <c r="P37" s="460"/>
      <c r="Q37" s="460"/>
      <c r="R37" s="460"/>
      <c r="S37" s="460"/>
      <c r="T37" s="460"/>
      <c r="U37" s="460"/>
      <c r="V37" s="460"/>
      <c r="W37" s="460"/>
      <c r="X37" s="460"/>
      <c r="Y37" s="460"/>
      <c r="Z37" s="460"/>
      <c r="AA37" s="460"/>
      <c r="AB37" s="460"/>
      <c r="AC37" s="460"/>
      <c r="AD37" s="460"/>
      <c r="AE37" s="460"/>
      <c r="AF37" s="460"/>
      <c r="AG37" s="460"/>
      <c r="AH37" s="460"/>
      <c r="AI37" s="460"/>
      <c r="AJ37" s="460"/>
      <c r="AK37" s="460"/>
      <c r="AL37" s="460"/>
      <c r="AM37" s="460"/>
      <c r="AN37" s="460"/>
      <c r="AO37" s="460"/>
      <c r="AP37" s="460"/>
      <c r="AQ37" s="460"/>
      <c r="AR37" s="460"/>
      <c r="AS37" s="460"/>
      <c r="AT37" s="460"/>
      <c r="AU37" s="460"/>
      <c r="AV37" s="460"/>
      <c r="AW37" s="460"/>
      <c r="AX37" s="460"/>
      <c r="AY37" s="460"/>
      <c r="AZ37" s="460"/>
      <c r="BA37" s="460"/>
      <c r="BB37" s="460"/>
      <c r="BC37" s="460"/>
      <c r="BD37" s="460"/>
      <c r="BE37" s="460"/>
      <c r="BF37" s="460"/>
      <c r="BG37" s="460"/>
      <c r="BH37" s="460"/>
      <c r="BI37" s="460"/>
      <c r="BJ37" s="460"/>
      <c r="BK37" s="460"/>
      <c r="BL37" s="460"/>
      <c r="BM37" s="460"/>
      <c r="BN37" s="460"/>
      <c r="BO37" s="460"/>
      <c r="BP37" s="460"/>
      <c r="BQ37" s="460"/>
      <c r="BR37" s="460"/>
      <c r="BS37" s="460"/>
      <c r="BT37" s="460"/>
      <c r="BU37" s="460"/>
      <c r="BV37" s="460"/>
      <c r="BW37" s="460"/>
      <c r="BX37" s="460"/>
      <c r="BY37" s="460"/>
      <c r="BZ37" s="460"/>
      <c r="CA37" s="460"/>
      <c r="CB37" s="460"/>
      <c r="CC37" s="460"/>
      <c r="CD37" s="460"/>
      <c r="CE37" s="460"/>
      <c r="CF37" s="460"/>
      <c r="CG37" s="460"/>
      <c r="CH37" s="460"/>
      <c r="CI37" s="460"/>
      <c r="CJ37" s="460"/>
      <c r="CK37" s="460"/>
      <c r="CL37" s="460"/>
      <c r="CM37" s="460"/>
      <c r="CN37" s="460"/>
      <c r="CO37" s="460"/>
      <c r="CP37" s="460"/>
      <c r="CQ37" s="460"/>
      <c r="CR37" s="460"/>
      <c r="CS37" s="460"/>
      <c r="CT37" s="460"/>
      <c r="CU37" s="460"/>
      <c r="CV37" s="460"/>
      <c r="CW37" s="460"/>
      <c r="CX37" s="460"/>
      <c r="CY37" s="460"/>
      <c r="CZ37" s="460"/>
      <c r="DA37" s="460"/>
      <c r="DB37" s="460"/>
      <c r="DC37" s="460"/>
      <c r="DD37" s="460"/>
      <c r="DE37" s="460"/>
      <c r="DF37" s="460"/>
      <c r="DG37" s="460"/>
      <c r="DH37" s="460"/>
      <c r="DI37" s="460"/>
      <c r="DJ37" s="460"/>
      <c r="DK37" s="460"/>
      <c r="DL37" s="460"/>
      <c r="DM37" s="460"/>
      <c r="DN37" s="460"/>
      <c r="DO37" s="460"/>
      <c r="DP37" s="460"/>
      <c r="DQ37" s="460"/>
      <c r="DR37" s="460"/>
      <c r="DS37" s="460"/>
      <c r="DT37" s="460"/>
      <c r="DU37" s="460"/>
      <c r="DV37" s="460"/>
      <c r="DW37" s="460"/>
      <c r="DX37" s="460"/>
      <c r="DY37" s="460"/>
      <c r="DZ37" s="460"/>
      <c r="EA37" s="460"/>
      <c r="EB37" s="460"/>
      <c r="EC37" s="460"/>
      <c r="ED37" s="460"/>
      <c r="EE37" s="460"/>
      <c r="EF37" s="460"/>
      <c r="EG37" s="460"/>
      <c r="EH37" s="460"/>
      <c r="EI37" s="460"/>
      <c r="EJ37" s="460"/>
      <c r="EK37" s="460"/>
      <c r="EL37" s="460"/>
      <c r="EM37" s="460"/>
      <c r="EN37" s="460"/>
      <c r="EO37" s="460"/>
      <c r="EP37" s="460"/>
      <c r="EQ37" s="460"/>
      <c r="ER37" s="460"/>
      <c r="ES37" s="460"/>
      <c r="ET37" s="460"/>
      <c r="EU37" s="460"/>
      <c r="EV37" s="460"/>
      <c r="EW37" s="460"/>
      <c r="EX37" s="460"/>
      <c r="EY37" s="460"/>
      <c r="EZ37" s="460"/>
      <c r="FA37" s="460"/>
      <c r="FB37" s="460"/>
      <c r="FC37" s="460"/>
      <c r="FD37" s="460"/>
      <c r="FE37" s="460"/>
      <c r="FF37" s="460"/>
      <c r="FG37" s="460"/>
      <c r="FH37" s="460"/>
      <c r="FI37" s="460"/>
      <c r="FJ37" s="460"/>
      <c r="FK37" s="460"/>
      <c r="FL37" s="460"/>
      <c r="FM37" s="460"/>
      <c r="FN37" s="460"/>
      <c r="FO37" s="460"/>
      <c r="FP37" s="460"/>
      <c r="FQ37" s="460"/>
      <c r="FR37" s="460"/>
      <c r="FS37" s="460"/>
      <c r="FT37" s="460"/>
      <c r="FU37" s="460"/>
      <c r="FV37" s="460"/>
      <c r="FW37" s="460"/>
      <c r="FX37" s="460"/>
      <c r="FY37" s="460"/>
      <c r="FZ37" s="460"/>
    </row>
    <row r="38" spans="2:182">
      <c r="B38" s="594" t="s">
        <v>25</v>
      </c>
      <c r="C38" s="150">
        <v>41275</v>
      </c>
      <c r="D38" s="151">
        <v>41306</v>
      </c>
      <c r="E38" s="151">
        <v>41334</v>
      </c>
      <c r="F38" s="151">
        <v>41365</v>
      </c>
      <c r="G38" s="151">
        <v>41395</v>
      </c>
      <c r="H38" s="151">
        <v>41426</v>
      </c>
      <c r="I38" s="151">
        <v>41456</v>
      </c>
      <c r="J38" s="151">
        <v>41487</v>
      </c>
      <c r="K38" s="151">
        <v>41518</v>
      </c>
      <c r="L38" s="151">
        <v>41548</v>
      </c>
      <c r="M38" s="151">
        <v>41579</v>
      </c>
      <c r="N38" s="151">
        <v>41609</v>
      </c>
      <c r="O38" s="151">
        <v>41640</v>
      </c>
      <c r="P38" s="151">
        <v>41671</v>
      </c>
      <c r="Q38" s="151">
        <v>41699</v>
      </c>
      <c r="R38" s="151">
        <v>41730</v>
      </c>
      <c r="S38" s="151">
        <v>41760</v>
      </c>
      <c r="T38" s="151">
        <v>41791</v>
      </c>
      <c r="U38" s="151">
        <v>41821</v>
      </c>
      <c r="V38" s="151">
        <v>41852</v>
      </c>
      <c r="W38" s="151">
        <v>41883</v>
      </c>
      <c r="X38" s="151">
        <v>41913</v>
      </c>
      <c r="Y38" s="151">
        <v>41944</v>
      </c>
      <c r="Z38" s="151">
        <v>41974</v>
      </c>
      <c r="AA38" s="151">
        <v>42005</v>
      </c>
      <c r="AB38" s="151">
        <v>42036</v>
      </c>
      <c r="AC38" s="151">
        <v>42064</v>
      </c>
      <c r="AD38" s="151">
        <v>42095</v>
      </c>
      <c r="AE38" s="151">
        <v>42125</v>
      </c>
      <c r="AF38" s="151">
        <v>42156</v>
      </c>
      <c r="AG38" s="151">
        <v>42186</v>
      </c>
      <c r="AH38" s="151">
        <v>42217</v>
      </c>
      <c r="AI38" s="151">
        <v>42248</v>
      </c>
      <c r="AJ38" s="151">
        <v>42278</v>
      </c>
      <c r="AK38" s="151">
        <v>42309</v>
      </c>
      <c r="AL38" s="151">
        <v>42339</v>
      </c>
      <c r="AM38" s="151">
        <v>42370</v>
      </c>
      <c r="AN38" s="151">
        <v>42401</v>
      </c>
      <c r="AO38" s="151">
        <v>42430</v>
      </c>
      <c r="AP38" s="151">
        <v>42461</v>
      </c>
      <c r="AQ38" s="151">
        <v>42491</v>
      </c>
      <c r="AR38" s="151">
        <v>42522</v>
      </c>
      <c r="AS38" s="151">
        <v>42552</v>
      </c>
      <c r="AT38" s="151">
        <v>42583</v>
      </c>
      <c r="AU38" s="151">
        <v>42614</v>
      </c>
      <c r="AV38" s="151">
        <v>42644</v>
      </c>
      <c r="AW38" s="151">
        <v>42675</v>
      </c>
      <c r="AX38" s="151">
        <v>42705</v>
      </c>
      <c r="AY38" s="151">
        <v>42736</v>
      </c>
      <c r="AZ38" s="151">
        <v>42767</v>
      </c>
      <c r="BA38" s="151">
        <v>42795</v>
      </c>
      <c r="BB38" s="151">
        <v>42826</v>
      </c>
      <c r="BC38" s="151">
        <v>42856</v>
      </c>
      <c r="BD38" s="151">
        <v>42887</v>
      </c>
      <c r="BE38" s="151">
        <v>42917</v>
      </c>
      <c r="BF38" s="151">
        <v>42948</v>
      </c>
      <c r="BG38" s="151">
        <v>42979</v>
      </c>
      <c r="BH38" s="151">
        <v>43009</v>
      </c>
      <c r="BI38" s="151">
        <v>43040</v>
      </c>
      <c r="BJ38" s="151">
        <v>43070</v>
      </c>
      <c r="BK38" s="151">
        <v>43101</v>
      </c>
      <c r="BL38" s="151">
        <v>43132</v>
      </c>
      <c r="BM38" s="151">
        <v>43160</v>
      </c>
      <c r="BN38" s="151">
        <v>43191</v>
      </c>
      <c r="BO38" s="151">
        <v>43221</v>
      </c>
      <c r="BP38" s="151">
        <v>43252</v>
      </c>
      <c r="BQ38" s="151">
        <v>43282</v>
      </c>
      <c r="BR38" s="151">
        <v>43313</v>
      </c>
      <c r="BS38" s="151">
        <v>43344</v>
      </c>
      <c r="BT38" s="151">
        <v>43374</v>
      </c>
      <c r="BU38" s="151">
        <v>43405</v>
      </c>
      <c r="BV38" s="151">
        <v>43435</v>
      </c>
      <c r="BW38" s="151">
        <v>43466</v>
      </c>
      <c r="BX38" s="151">
        <v>43497</v>
      </c>
      <c r="BY38" s="151">
        <v>43525</v>
      </c>
      <c r="BZ38" s="151">
        <v>43556</v>
      </c>
      <c r="CA38" s="151">
        <v>43586</v>
      </c>
      <c r="CB38" s="151">
        <v>43617</v>
      </c>
      <c r="CC38" s="151">
        <v>43647</v>
      </c>
      <c r="CD38" s="151">
        <v>43678</v>
      </c>
      <c r="CE38" s="151">
        <v>43709</v>
      </c>
      <c r="CF38" s="151">
        <v>43739</v>
      </c>
      <c r="CG38" s="151">
        <v>43770</v>
      </c>
      <c r="CH38" s="151">
        <v>43800</v>
      </c>
      <c r="CI38" s="151">
        <v>43831</v>
      </c>
      <c r="CJ38" s="151">
        <v>43862</v>
      </c>
      <c r="CK38" s="151">
        <v>43891</v>
      </c>
      <c r="CL38" s="151">
        <v>43922</v>
      </c>
      <c r="CM38" s="151">
        <v>43952</v>
      </c>
      <c r="CN38" s="151">
        <v>43983</v>
      </c>
      <c r="CO38" s="151">
        <v>44013</v>
      </c>
      <c r="CP38" s="151">
        <v>44044</v>
      </c>
      <c r="CQ38" s="151">
        <v>44075</v>
      </c>
      <c r="CR38" s="151">
        <v>44105</v>
      </c>
      <c r="CS38" s="151">
        <v>44136</v>
      </c>
      <c r="CT38" s="151">
        <v>44166</v>
      </c>
      <c r="CU38" s="151">
        <v>44197</v>
      </c>
      <c r="CV38" s="151">
        <v>44228</v>
      </c>
      <c r="CW38" s="151">
        <v>44256</v>
      </c>
      <c r="CX38" s="151">
        <v>44287</v>
      </c>
      <c r="CY38" s="151">
        <v>44317</v>
      </c>
      <c r="CZ38" s="151">
        <v>44348</v>
      </c>
      <c r="DA38" s="151">
        <v>44378</v>
      </c>
      <c r="DB38" s="151">
        <v>44409</v>
      </c>
      <c r="DC38" s="151">
        <v>44440</v>
      </c>
      <c r="DD38" s="151">
        <v>44470</v>
      </c>
      <c r="DE38" s="151">
        <v>44501</v>
      </c>
      <c r="DF38" s="151">
        <v>44531</v>
      </c>
      <c r="DG38" s="151">
        <v>44562</v>
      </c>
      <c r="DH38" s="151">
        <v>44593</v>
      </c>
      <c r="DI38" s="151">
        <v>44621</v>
      </c>
      <c r="DJ38" s="151">
        <v>44652</v>
      </c>
      <c r="DK38" s="151">
        <v>44682</v>
      </c>
      <c r="DL38" s="151">
        <v>44713</v>
      </c>
      <c r="DM38" s="151">
        <v>44743</v>
      </c>
      <c r="DN38" s="151">
        <v>44774</v>
      </c>
      <c r="DO38" s="151">
        <v>44805</v>
      </c>
      <c r="DP38" s="151">
        <v>44835</v>
      </c>
      <c r="DQ38" s="151">
        <v>44866</v>
      </c>
      <c r="DR38" s="151">
        <v>44896</v>
      </c>
      <c r="DS38" s="151">
        <v>44927</v>
      </c>
      <c r="DT38" s="151">
        <v>44958</v>
      </c>
      <c r="DU38" s="151">
        <v>44986</v>
      </c>
      <c r="DV38" s="151">
        <v>45017</v>
      </c>
      <c r="DW38" s="151">
        <v>45047</v>
      </c>
      <c r="DX38" s="151">
        <v>45078</v>
      </c>
      <c r="DY38" s="151">
        <v>45108</v>
      </c>
      <c r="DZ38" s="151">
        <v>45139</v>
      </c>
      <c r="EA38" s="151">
        <v>45170</v>
      </c>
      <c r="EB38" s="151">
        <v>45200</v>
      </c>
      <c r="EC38" s="151">
        <v>45231</v>
      </c>
      <c r="ED38" s="151">
        <v>45261</v>
      </c>
      <c r="EE38" s="151">
        <v>45292</v>
      </c>
      <c r="EF38" s="151">
        <v>45323</v>
      </c>
      <c r="EG38" s="151">
        <v>45352</v>
      </c>
      <c r="EH38" s="151">
        <v>45383</v>
      </c>
      <c r="EI38" s="151">
        <v>45413</v>
      </c>
      <c r="EJ38" s="151">
        <v>45444</v>
      </c>
      <c r="EK38" s="151">
        <v>45474</v>
      </c>
      <c r="EL38" s="151">
        <v>45505</v>
      </c>
      <c r="EM38" s="151">
        <v>45536</v>
      </c>
      <c r="EN38" s="151">
        <v>45566</v>
      </c>
      <c r="EO38" s="151">
        <v>45597</v>
      </c>
      <c r="EP38" s="151">
        <v>45627</v>
      </c>
      <c r="EQ38" s="151">
        <v>45658</v>
      </c>
      <c r="ER38" s="151">
        <v>45689</v>
      </c>
      <c r="ES38" s="151">
        <v>45717</v>
      </c>
      <c r="ET38" s="151">
        <v>45748</v>
      </c>
      <c r="EU38" s="151">
        <v>45778</v>
      </c>
      <c r="EV38" s="151">
        <v>45809</v>
      </c>
      <c r="EW38" s="151">
        <v>45839</v>
      </c>
      <c r="EX38" s="151">
        <v>45870</v>
      </c>
      <c r="EY38" s="151">
        <v>45901</v>
      </c>
      <c r="EZ38" s="151">
        <v>45931</v>
      </c>
      <c r="FA38" s="151">
        <v>45962</v>
      </c>
      <c r="FB38" s="151">
        <v>45992</v>
      </c>
      <c r="FC38" s="151">
        <v>46023</v>
      </c>
      <c r="FD38" s="151">
        <v>46054</v>
      </c>
      <c r="FE38" s="151">
        <v>46082</v>
      </c>
      <c r="FF38" s="151">
        <v>46113</v>
      </c>
      <c r="FG38" s="151">
        <v>46143</v>
      </c>
      <c r="FH38" s="151">
        <v>46174</v>
      </c>
      <c r="FI38" s="151">
        <v>46204</v>
      </c>
      <c r="FJ38" s="151">
        <v>46235</v>
      </c>
      <c r="FK38" s="151">
        <v>46266</v>
      </c>
      <c r="FL38" s="151">
        <v>46296</v>
      </c>
      <c r="FM38" s="151">
        <v>46327</v>
      </c>
      <c r="FN38" s="151">
        <v>46357</v>
      </c>
      <c r="FO38" s="151">
        <v>46388</v>
      </c>
      <c r="FP38" s="151">
        <v>46419</v>
      </c>
      <c r="FQ38" s="151">
        <v>46447</v>
      </c>
      <c r="FR38" s="151">
        <v>46478</v>
      </c>
      <c r="FS38" s="151">
        <v>46508</v>
      </c>
      <c r="FT38" s="151">
        <v>46539</v>
      </c>
      <c r="FU38" s="151">
        <v>46569</v>
      </c>
      <c r="FV38" s="151">
        <v>46600</v>
      </c>
      <c r="FW38" s="151">
        <v>46631</v>
      </c>
      <c r="FX38" s="151">
        <v>46661</v>
      </c>
      <c r="FY38" s="151">
        <v>46692</v>
      </c>
      <c r="FZ38" s="151">
        <v>46722</v>
      </c>
    </row>
    <row r="39" spans="2:182">
      <c r="B39" s="595" t="s">
        <v>26</v>
      </c>
      <c r="C39" s="156">
        <v>1021478.41</v>
      </c>
      <c r="D39" s="156">
        <v>908241.45</v>
      </c>
      <c r="E39" s="156">
        <v>955779.01</v>
      </c>
      <c r="F39" s="156">
        <v>887687.82</v>
      </c>
      <c r="G39" s="156">
        <v>930491.35</v>
      </c>
      <c r="H39" s="156">
        <v>968519.39</v>
      </c>
      <c r="I39" s="156">
        <v>1015382.6900000001</v>
      </c>
      <c r="J39" s="156">
        <v>870819.5</v>
      </c>
      <c r="K39" s="156">
        <v>575209.18000000005</v>
      </c>
      <c r="L39" s="156">
        <v>554981.06999999995</v>
      </c>
      <c r="M39" s="156">
        <v>567841.73</v>
      </c>
      <c r="N39" s="156">
        <v>651742.4</v>
      </c>
      <c r="O39" s="156">
        <v>662162.75</v>
      </c>
      <c r="P39" s="156">
        <v>584325.47</v>
      </c>
      <c r="Q39" s="156">
        <v>595452.43999999994</v>
      </c>
      <c r="R39" s="156">
        <v>538835.98</v>
      </c>
      <c r="S39" s="156">
        <v>571171.64</v>
      </c>
      <c r="T39" s="156">
        <v>620708.77</v>
      </c>
      <c r="U39" s="156">
        <v>664184.55000000005</v>
      </c>
      <c r="V39" s="156">
        <v>657124.42000000004</v>
      </c>
      <c r="W39" s="156">
        <v>578241.87</v>
      </c>
      <c r="X39" s="156">
        <v>557017.02</v>
      </c>
      <c r="Y39" s="156">
        <v>571164.56000000006</v>
      </c>
      <c r="Z39" s="156">
        <v>655083.41</v>
      </c>
      <c r="AA39" s="156">
        <v>667215.23</v>
      </c>
      <c r="AB39" s="156">
        <v>586345.25</v>
      </c>
      <c r="AC39" s="156">
        <v>597459.09</v>
      </c>
      <c r="AD39" s="156">
        <v>540855.76</v>
      </c>
      <c r="AE39" s="156">
        <v>572822.43999999994</v>
      </c>
      <c r="AF39" s="156">
        <v>624747.31999999995</v>
      </c>
      <c r="AG39" s="156">
        <v>667209.16</v>
      </c>
      <c r="AH39" s="156">
        <v>660160.16</v>
      </c>
      <c r="AI39" s="156">
        <v>580276.81999999995</v>
      </c>
      <c r="AJ39" s="156">
        <v>560036.57999999996</v>
      </c>
      <c r="AK39" s="156">
        <v>573187.38</v>
      </c>
      <c r="AL39" s="156">
        <v>659141.17000000004</v>
      </c>
      <c r="AM39" s="156">
        <v>671258.83</v>
      </c>
      <c r="AN39" s="156">
        <v>600505.93999999994</v>
      </c>
      <c r="AO39" s="156">
        <v>601518.86</v>
      </c>
      <c r="AP39" s="156">
        <v>544902.39</v>
      </c>
      <c r="AQ39" s="156">
        <v>575860.19999999995</v>
      </c>
      <c r="AR39" s="156">
        <v>628786.87</v>
      </c>
      <c r="AS39" s="156">
        <v>671246.7</v>
      </c>
      <c r="AT39" s="156">
        <v>664209.81999999995</v>
      </c>
      <c r="AU39" s="156">
        <v>583304.46</v>
      </c>
      <c r="AV39" s="156">
        <v>563080.4</v>
      </c>
      <c r="AW39" s="156">
        <v>576222.1</v>
      </c>
      <c r="AX39" s="156">
        <v>663152.42000000004</v>
      </c>
      <c r="AY39" s="156">
        <v>674296.58</v>
      </c>
      <c r="AZ39" s="156">
        <v>594423.35</v>
      </c>
      <c r="BA39" s="156">
        <v>603535.6</v>
      </c>
      <c r="BB39" s="156">
        <v>546925.19999999995</v>
      </c>
      <c r="BC39" s="156">
        <v>577880.99</v>
      </c>
      <c r="BD39" s="156">
        <v>631821.6</v>
      </c>
      <c r="BE39" s="156">
        <v>675296.36</v>
      </c>
      <c r="BF39" s="156">
        <v>669257.25</v>
      </c>
      <c r="BG39" s="156">
        <v>586335.14</v>
      </c>
      <c r="BH39" s="156">
        <v>565127.47</v>
      </c>
      <c r="BI39" s="156">
        <v>579242.66</v>
      </c>
      <c r="BJ39" s="156">
        <v>667057.53</v>
      </c>
      <c r="BK39" s="156">
        <v>677332.32</v>
      </c>
      <c r="BL39" s="156">
        <v>596372.37</v>
      </c>
      <c r="BM39" s="156">
        <v>606578.41</v>
      </c>
      <c r="BN39" s="156">
        <v>548942.96</v>
      </c>
      <c r="BO39" s="156">
        <v>580279.85</v>
      </c>
      <c r="BP39" s="156">
        <v>633844.41</v>
      </c>
      <c r="BQ39" s="156">
        <v>679347.04</v>
      </c>
      <c r="BR39" s="156">
        <v>671272.98</v>
      </c>
      <c r="BS39" s="156">
        <v>588356.93999999994</v>
      </c>
      <c r="BT39" s="156">
        <v>566984.49</v>
      </c>
      <c r="BU39" s="156">
        <v>582273.34</v>
      </c>
      <c r="BV39" s="156">
        <v>670142.80000000005</v>
      </c>
      <c r="BW39" s="156">
        <v>680364.01</v>
      </c>
      <c r="BX39" s="156">
        <v>599353.51</v>
      </c>
      <c r="BY39" s="156">
        <v>609608.07999999996</v>
      </c>
      <c r="BZ39" s="156">
        <v>549948.81000000006</v>
      </c>
      <c r="CA39" s="156">
        <v>582302.66</v>
      </c>
      <c r="CB39" s="156">
        <v>636880.14</v>
      </c>
      <c r="CC39" s="156">
        <v>682366.59</v>
      </c>
      <c r="CD39" s="156">
        <v>674307.71</v>
      </c>
      <c r="CE39" s="156">
        <v>591385.59999999998</v>
      </c>
      <c r="CF39" s="156">
        <v>568988.1</v>
      </c>
      <c r="CG39" s="156">
        <v>583943.35</v>
      </c>
      <c r="CH39" s="156">
        <v>672792.36</v>
      </c>
      <c r="CI39" s="156">
        <v>684400.53</v>
      </c>
      <c r="CJ39" s="156">
        <v>611624.81999999995</v>
      </c>
      <c r="CK39" s="156">
        <v>611624.82999999996</v>
      </c>
      <c r="CL39" s="156">
        <v>552990.6</v>
      </c>
      <c r="CM39" s="156">
        <v>584323.44999999995</v>
      </c>
      <c r="CN39" s="156">
        <v>639909.81000000006</v>
      </c>
      <c r="CO39" s="156">
        <v>685411.43</v>
      </c>
      <c r="CP39" s="156">
        <v>677346.47</v>
      </c>
      <c r="CQ39" s="156">
        <v>593415.48</v>
      </c>
      <c r="CR39" s="156">
        <v>570919.93000000005</v>
      </c>
      <c r="CS39" s="156">
        <v>586962.91</v>
      </c>
      <c r="CT39" s="156">
        <v>676339.61</v>
      </c>
      <c r="CU39" s="156">
        <v>688446.15</v>
      </c>
      <c r="CV39" s="156">
        <v>605567.52</v>
      </c>
      <c r="CW39" s="156">
        <v>614660.56000000006</v>
      </c>
      <c r="CX39" s="156">
        <v>555012.4</v>
      </c>
      <c r="CY39" s="156">
        <v>588370.09</v>
      </c>
      <c r="CZ39" s="156">
        <v>643951.38</v>
      </c>
      <c r="DA39" s="156">
        <v>689446.94</v>
      </c>
      <c r="DB39" s="156">
        <v>681386.03</v>
      </c>
      <c r="DC39" s="156">
        <v>596432.01</v>
      </c>
      <c r="DD39" s="156">
        <v>573981.93999999994</v>
      </c>
      <c r="DE39" s="156">
        <v>588994.81999999995</v>
      </c>
      <c r="DF39" s="156">
        <v>680375.13</v>
      </c>
      <c r="DG39" s="156">
        <v>692382.59</v>
      </c>
      <c r="DH39" s="156">
        <v>609588.87</v>
      </c>
      <c r="DI39" s="156">
        <v>617688.19999999995</v>
      </c>
      <c r="DJ39" s="156">
        <v>557030.16</v>
      </c>
      <c r="DK39" s="156">
        <v>590389.86</v>
      </c>
      <c r="DL39" s="156">
        <v>646985.1</v>
      </c>
      <c r="DM39" s="156">
        <v>692482.68</v>
      </c>
      <c r="DN39" s="156">
        <v>684419.74</v>
      </c>
      <c r="DO39" s="156">
        <v>599481.9</v>
      </c>
      <c r="DP39" s="156">
        <v>576859.97</v>
      </c>
      <c r="DQ39" s="156">
        <v>592397.51</v>
      </c>
      <c r="DR39" s="156">
        <v>684427.82</v>
      </c>
      <c r="DS39" s="156">
        <v>696481.8</v>
      </c>
      <c r="DT39" s="156">
        <v>612632.68999999994</v>
      </c>
      <c r="DU39" s="156">
        <v>620717.87</v>
      </c>
      <c r="DV39" s="156">
        <v>560063.87</v>
      </c>
      <c r="DW39" s="156">
        <v>593427.62</v>
      </c>
      <c r="DX39" s="156">
        <v>651028.69999999995</v>
      </c>
      <c r="DY39" s="156">
        <v>697527.07</v>
      </c>
      <c r="DZ39" s="156">
        <v>689475.24</v>
      </c>
      <c r="EA39" s="156">
        <v>601496.62</v>
      </c>
      <c r="EB39" s="156">
        <v>579256.81999999995</v>
      </c>
      <c r="EC39" s="156">
        <v>595329.11</v>
      </c>
      <c r="ED39" s="156">
        <v>688078.19</v>
      </c>
      <c r="EE39" s="156">
        <v>700578.97</v>
      </c>
      <c r="EF39" s="156">
        <v>624766.52</v>
      </c>
      <c r="EG39" s="156">
        <v>623756.64</v>
      </c>
      <c r="EH39" s="156">
        <v>562721.52</v>
      </c>
      <c r="EI39" s="156">
        <v>596459.30000000005</v>
      </c>
      <c r="EJ39" s="156">
        <v>654064.43000000005</v>
      </c>
      <c r="EK39" s="156">
        <v>701586.84</v>
      </c>
      <c r="EL39" s="156">
        <v>693512.78</v>
      </c>
      <c r="EM39" s="156">
        <v>604534.37</v>
      </c>
      <c r="EN39" s="156">
        <v>580898.52</v>
      </c>
      <c r="EO39" s="156">
        <v>598458.87</v>
      </c>
      <c r="EP39" s="156">
        <v>692466.5</v>
      </c>
      <c r="EQ39" s="156">
        <v>704628.64</v>
      </c>
      <c r="ER39" s="156">
        <v>618683.93999999994</v>
      </c>
      <c r="ES39" s="156">
        <v>627803.27</v>
      </c>
      <c r="ET39" s="156">
        <v>564763.55000000005</v>
      </c>
      <c r="EU39" s="156">
        <v>598478.06999999995</v>
      </c>
      <c r="EV39" s="156">
        <v>658107.02</v>
      </c>
      <c r="EW39" s="156">
        <v>705626.4</v>
      </c>
      <c r="EX39" s="156">
        <v>696433.27</v>
      </c>
      <c r="EY39" s="156">
        <v>608583.03</v>
      </c>
      <c r="EZ39" s="156">
        <v>584304.25</v>
      </c>
      <c r="FA39" s="156">
        <v>601494.6</v>
      </c>
      <c r="FB39" s="156">
        <v>696415.08</v>
      </c>
      <c r="FC39" s="156">
        <v>707653.24</v>
      </c>
      <c r="FD39" s="156">
        <v>622745.74</v>
      </c>
      <c r="FE39" s="156">
        <v>630833.94999999995</v>
      </c>
      <c r="FF39" s="156">
        <v>566775.24</v>
      </c>
      <c r="FG39" s="156">
        <v>601512.79</v>
      </c>
      <c r="FH39" s="156">
        <v>661145.78</v>
      </c>
      <c r="FI39" s="156">
        <v>709669.99</v>
      </c>
      <c r="FJ39" s="156">
        <v>700501.13</v>
      </c>
      <c r="FK39" s="156">
        <v>611612.69999999995</v>
      </c>
      <c r="FL39" s="156">
        <v>585951</v>
      </c>
      <c r="FM39" s="156">
        <v>604524.26</v>
      </c>
      <c r="FN39" s="156">
        <v>700582</v>
      </c>
      <c r="FO39" s="156">
        <v>712715.84</v>
      </c>
      <c r="FP39" s="156">
        <v>625767.31999999995</v>
      </c>
      <c r="FQ39" s="156">
        <v>633864.63</v>
      </c>
      <c r="FR39" s="156">
        <v>569805.91</v>
      </c>
      <c r="FS39" s="156">
        <v>605555.38</v>
      </c>
      <c r="FT39" s="156">
        <v>666196.24</v>
      </c>
      <c r="FU39" s="156">
        <v>713715.62</v>
      </c>
      <c r="FV39" s="156">
        <v>704487.11</v>
      </c>
      <c r="FW39" s="156">
        <v>614643.37</v>
      </c>
      <c r="FX39" s="156">
        <v>588992.80000000005</v>
      </c>
      <c r="FY39" s="156">
        <v>607556.96</v>
      </c>
      <c r="FZ39" s="156">
        <v>704516.43</v>
      </c>
    </row>
    <row r="40" spans="2:182">
      <c r="B40" s="596" t="s">
        <v>27</v>
      </c>
      <c r="C40" s="156">
        <v>1109107.94</v>
      </c>
      <c r="D40" s="156">
        <v>993643.45</v>
      </c>
      <c r="E40" s="156">
        <v>1066012.69</v>
      </c>
      <c r="F40" s="156">
        <v>933974.41999999993</v>
      </c>
      <c r="G40" s="156">
        <v>951492.52</v>
      </c>
      <c r="H40" s="156">
        <v>994350.08000000007</v>
      </c>
      <c r="I40" s="156">
        <v>1065248.6200000001</v>
      </c>
      <c r="J40" s="156">
        <v>1042534.06</v>
      </c>
      <c r="K40" s="156">
        <v>735812.90999999992</v>
      </c>
      <c r="L40" s="156">
        <v>800219.22</v>
      </c>
      <c r="M40" s="156">
        <v>774209.25</v>
      </c>
      <c r="N40" s="156">
        <v>798992.69</v>
      </c>
      <c r="O40" s="156">
        <v>821884.32</v>
      </c>
      <c r="P40" s="156">
        <v>738006.76</v>
      </c>
      <c r="Q40" s="156">
        <v>706449.09000000008</v>
      </c>
      <c r="R40" s="156">
        <v>640842.09000000008</v>
      </c>
      <c r="S40" s="156">
        <v>670650.46</v>
      </c>
      <c r="T40" s="156">
        <v>740870.90999999992</v>
      </c>
      <c r="U40" s="156">
        <v>770710.47</v>
      </c>
      <c r="V40" s="156">
        <v>771292.12</v>
      </c>
      <c r="W40" s="156">
        <v>733280.88</v>
      </c>
      <c r="X40" s="156">
        <v>796027.22</v>
      </c>
      <c r="Y40" s="156">
        <v>767388.62000000011</v>
      </c>
      <c r="Z40" s="156">
        <v>788582.09000000008</v>
      </c>
      <c r="AA40" s="156">
        <v>789573.56</v>
      </c>
      <c r="AB40" s="156">
        <v>715622.14</v>
      </c>
      <c r="AC40" s="156">
        <v>755195.72</v>
      </c>
      <c r="AD40" s="156">
        <v>644999.81000000006</v>
      </c>
      <c r="AE40" s="156">
        <v>628147.56000000006</v>
      </c>
      <c r="AF40" s="156">
        <v>753914.65</v>
      </c>
      <c r="AG40" s="156">
        <v>804796.69</v>
      </c>
      <c r="AH40" s="156">
        <v>801269.09999999986</v>
      </c>
      <c r="AI40" s="156">
        <v>739967.4</v>
      </c>
      <c r="AJ40" s="156">
        <v>762667.87</v>
      </c>
      <c r="AK40" s="156">
        <v>744663.4</v>
      </c>
      <c r="AL40" s="156">
        <v>763260.81</v>
      </c>
      <c r="AM40" s="156">
        <v>798471.19</v>
      </c>
      <c r="AN40" s="156">
        <v>748348.37000000011</v>
      </c>
      <c r="AO40" s="156">
        <v>639661.81999999995</v>
      </c>
      <c r="AP40" s="156">
        <v>566448.18000000005</v>
      </c>
      <c r="AQ40" s="156">
        <v>676365.56</v>
      </c>
      <c r="AR40" s="156">
        <v>764459.07000000007</v>
      </c>
      <c r="AS40" s="156">
        <v>805907.97</v>
      </c>
      <c r="AT40" s="156">
        <v>812116.66</v>
      </c>
      <c r="AU40" s="156">
        <v>748723.97</v>
      </c>
      <c r="AV40" s="156">
        <v>765612.19</v>
      </c>
      <c r="AW40" s="156">
        <v>755685.97</v>
      </c>
      <c r="AX40" s="156">
        <v>769691.69</v>
      </c>
      <c r="AY40" s="156">
        <v>797952</v>
      </c>
      <c r="AZ40" s="156">
        <v>725060.7</v>
      </c>
      <c r="BA40" s="156">
        <v>687803.75</v>
      </c>
      <c r="BB40" s="156">
        <v>613797.28</v>
      </c>
      <c r="BC40" s="156">
        <v>679356.38</v>
      </c>
      <c r="BD40" s="156">
        <v>742819.84000000008</v>
      </c>
      <c r="BE40" s="156">
        <v>785706.88</v>
      </c>
      <c r="BF40" s="156">
        <v>794900.69</v>
      </c>
      <c r="BG40" s="156">
        <v>721417.93</v>
      </c>
      <c r="BH40" s="156">
        <v>743194.40999999992</v>
      </c>
      <c r="BI40" s="156">
        <v>737012.62</v>
      </c>
      <c r="BJ40" s="156">
        <v>752698.42999999993</v>
      </c>
      <c r="BK40" s="156">
        <v>803188.12</v>
      </c>
      <c r="BL40" s="156">
        <v>730695.44</v>
      </c>
      <c r="BM40" s="156">
        <v>686477.47</v>
      </c>
      <c r="BN40" s="156">
        <v>623128.25</v>
      </c>
      <c r="BO40" s="156">
        <v>689112</v>
      </c>
      <c r="BP40" s="156">
        <v>755397.78</v>
      </c>
      <c r="BQ40" s="156">
        <v>808856.66</v>
      </c>
      <c r="BR40" s="156">
        <v>815281.69</v>
      </c>
      <c r="BS40" s="156">
        <v>701240.87</v>
      </c>
      <c r="BT40" s="156">
        <v>686257.8</v>
      </c>
      <c r="BU40" s="156">
        <v>770438.21</v>
      </c>
      <c r="BV40" s="156">
        <v>803423</v>
      </c>
      <c r="BW40" s="156">
        <v>834339.19</v>
      </c>
      <c r="BX40" s="156">
        <v>730421.22</v>
      </c>
      <c r="BY40" s="156">
        <v>664374.97</v>
      </c>
      <c r="BZ40" s="156">
        <v>583556.68999999994</v>
      </c>
      <c r="CA40" s="156">
        <v>675585.9</v>
      </c>
      <c r="CB40" s="156">
        <v>779426.71</v>
      </c>
      <c r="CC40" s="156">
        <v>857482.88</v>
      </c>
      <c r="CD40" s="156">
        <v>856716.06</v>
      </c>
      <c r="CE40" s="156">
        <v>788260.4</v>
      </c>
      <c r="CF40" s="156">
        <v>814453.34000000008</v>
      </c>
      <c r="CG40" s="156">
        <v>819553.47</v>
      </c>
      <c r="CH40" s="156">
        <v>848136.16</v>
      </c>
      <c r="CI40" s="156">
        <v>862593.81</v>
      </c>
      <c r="CJ40" s="156">
        <v>803234.06</v>
      </c>
      <c r="CK40" s="156">
        <v>820403.94</v>
      </c>
      <c r="CL40" s="156">
        <v>646054.07000000007</v>
      </c>
      <c r="CM40" s="156">
        <v>731922.31</v>
      </c>
      <c r="CN40" s="156">
        <v>812951</v>
      </c>
      <c r="CO40" s="156">
        <v>873517.88</v>
      </c>
      <c r="CP40" s="156">
        <v>871563.72</v>
      </c>
      <c r="CQ40" s="156">
        <v>809209</v>
      </c>
      <c r="CR40" s="156">
        <v>823106.87000000011</v>
      </c>
      <c r="CS40" s="156">
        <v>822344.34000000008</v>
      </c>
      <c r="CT40" s="156">
        <v>859158.62000000011</v>
      </c>
      <c r="CU40" s="156">
        <v>868444.81</v>
      </c>
      <c r="CV40" s="156">
        <v>739052.19</v>
      </c>
      <c r="CW40" s="156">
        <v>688137.81</v>
      </c>
      <c r="CX40" s="156">
        <v>659559.56000000006</v>
      </c>
      <c r="CY40" s="156">
        <v>750381.09000000008</v>
      </c>
      <c r="CZ40" s="156">
        <v>819617.78</v>
      </c>
      <c r="DA40" s="156">
        <v>880923.75</v>
      </c>
      <c r="DB40" s="156">
        <v>882469.88</v>
      </c>
      <c r="DC40" s="156">
        <v>804701.97</v>
      </c>
      <c r="DD40" s="156">
        <v>826833.25</v>
      </c>
      <c r="DE40" s="156">
        <v>824624.40000000014</v>
      </c>
      <c r="DF40" s="156">
        <v>851527.69</v>
      </c>
      <c r="DG40" s="156">
        <v>865734.44</v>
      </c>
      <c r="DH40" s="156">
        <v>781542.25</v>
      </c>
      <c r="DI40" s="156">
        <v>845309.92999999993</v>
      </c>
      <c r="DJ40" s="156">
        <v>688767.46</v>
      </c>
      <c r="DK40" s="156">
        <v>675564.03</v>
      </c>
      <c r="DL40" s="156">
        <v>814915.84000000008</v>
      </c>
      <c r="DM40" s="156">
        <v>876929.75</v>
      </c>
      <c r="DN40" s="156">
        <v>879286.38</v>
      </c>
      <c r="DO40" s="156">
        <v>798217.84000000008</v>
      </c>
      <c r="DP40" s="156">
        <v>827791.16</v>
      </c>
      <c r="DQ40" s="156">
        <v>824311.03</v>
      </c>
      <c r="DR40" s="156">
        <v>848421.25</v>
      </c>
      <c r="DS40" s="156">
        <v>864104</v>
      </c>
      <c r="DT40" s="156">
        <v>778984.85</v>
      </c>
      <c r="DU40" s="156">
        <v>805842.25</v>
      </c>
      <c r="DV40" s="156">
        <v>627127.84000000008</v>
      </c>
      <c r="DW40" s="156">
        <v>708860.03</v>
      </c>
      <c r="DX40" s="156">
        <v>801144.59999999986</v>
      </c>
      <c r="DY40" s="156">
        <v>874451.4</v>
      </c>
      <c r="DZ40" s="156">
        <v>867237.92999999993</v>
      </c>
      <c r="EA40" s="156">
        <v>795812.93</v>
      </c>
      <c r="EB40" s="156">
        <v>816136.19</v>
      </c>
      <c r="EC40" s="156">
        <v>816057.22</v>
      </c>
      <c r="ED40" s="156">
        <v>842678.42999999993</v>
      </c>
      <c r="EE40" s="156">
        <v>862349.12</v>
      </c>
      <c r="EF40" s="156">
        <v>804826.12000000011</v>
      </c>
      <c r="EG40" s="156">
        <v>684674.75</v>
      </c>
      <c r="EH40" s="156">
        <v>603112.72</v>
      </c>
      <c r="EI40" s="156">
        <v>732035.56</v>
      </c>
      <c r="EJ40" s="156">
        <v>805031.12</v>
      </c>
      <c r="EK40" s="156">
        <v>871562.88</v>
      </c>
      <c r="EL40" s="156">
        <v>866164.06</v>
      </c>
      <c r="EM40" s="156">
        <v>802135.57000000007</v>
      </c>
      <c r="EN40" s="156">
        <v>815828</v>
      </c>
      <c r="EO40" s="156">
        <v>814703.84000000008</v>
      </c>
      <c r="EP40" s="156">
        <v>847374.16</v>
      </c>
      <c r="EQ40" s="156">
        <v>857024.59000000008</v>
      </c>
      <c r="ER40" s="156">
        <v>773116.90999999992</v>
      </c>
      <c r="ES40" s="156">
        <v>785371.22</v>
      </c>
      <c r="ET40" s="156">
        <v>653411.56000000006</v>
      </c>
      <c r="EU40" s="156">
        <v>747868.44</v>
      </c>
      <c r="EV40" s="156">
        <v>798101.06</v>
      </c>
      <c r="EW40" s="156">
        <v>860537.88</v>
      </c>
      <c r="EX40" s="156">
        <v>862297.5</v>
      </c>
      <c r="EY40" s="156">
        <v>790442.93</v>
      </c>
      <c r="EZ40" s="156">
        <v>807948.37</v>
      </c>
      <c r="FA40" s="156">
        <v>808445.84000000008</v>
      </c>
      <c r="FB40" s="156">
        <v>835458.59000000008</v>
      </c>
      <c r="FC40" s="156">
        <v>840096.34000000008</v>
      </c>
      <c r="FD40" s="156">
        <v>759492.53</v>
      </c>
      <c r="FE40" s="156">
        <v>729422.94</v>
      </c>
      <c r="FF40" s="156">
        <v>585519.69000000006</v>
      </c>
      <c r="FG40" s="156">
        <v>725112.88</v>
      </c>
      <c r="FH40" s="156">
        <v>784718.4</v>
      </c>
      <c r="FI40" s="156">
        <v>855087.29</v>
      </c>
      <c r="FJ40" s="156">
        <v>854266.12</v>
      </c>
      <c r="FK40" s="156">
        <v>783800.71</v>
      </c>
      <c r="FL40" s="156">
        <v>803066.31</v>
      </c>
      <c r="FM40" s="156">
        <v>795811.37000000011</v>
      </c>
      <c r="FN40" s="156">
        <v>827221.81</v>
      </c>
      <c r="FO40" s="156">
        <v>835311.81</v>
      </c>
      <c r="FP40" s="156">
        <v>756003.28</v>
      </c>
      <c r="FQ40" s="156">
        <v>815935.72</v>
      </c>
      <c r="FR40" s="156">
        <v>685754.37</v>
      </c>
      <c r="FS40" s="156">
        <v>665625.76</v>
      </c>
      <c r="FT40" s="156">
        <v>779130.5</v>
      </c>
      <c r="FU40" s="156">
        <v>849935.37000000011</v>
      </c>
      <c r="FV40" s="156">
        <v>844489.66</v>
      </c>
      <c r="FW40" s="156">
        <v>750649.38</v>
      </c>
      <c r="FX40" s="156">
        <v>650819.25</v>
      </c>
      <c r="FY40" s="156">
        <v>708821.4</v>
      </c>
      <c r="FZ40" s="156">
        <v>828968.88</v>
      </c>
    </row>
    <row r="41" spans="2:182" ht="15.75" thickBot="1">
      <c r="B41" s="597" t="s">
        <v>28</v>
      </c>
      <c r="C41" s="157">
        <v>87629.529999999912</v>
      </c>
      <c r="D41" s="158">
        <v>85402</v>
      </c>
      <c r="E41" s="158">
        <v>110233.67999999993</v>
      </c>
      <c r="F41" s="158">
        <v>46286.599999999977</v>
      </c>
      <c r="G41" s="158">
        <v>21001.170000000042</v>
      </c>
      <c r="H41" s="158">
        <v>25830.690000000061</v>
      </c>
      <c r="I41" s="158">
        <v>49865.930000000051</v>
      </c>
      <c r="J41" s="158">
        <v>171714.56000000006</v>
      </c>
      <c r="K41" s="158">
        <v>160603.72999999986</v>
      </c>
      <c r="L41" s="158">
        <v>245238.15000000002</v>
      </c>
      <c r="M41" s="158">
        <v>206367.52000000002</v>
      </c>
      <c r="N41" s="158">
        <v>147250.28999999992</v>
      </c>
      <c r="O41" s="158">
        <v>159721.56999999995</v>
      </c>
      <c r="P41" s="158">
        <v>153681.29000000004</v>
      </c>
      <c r="Q41" s="158">
        <v>110996.65000000014</v>
      </c>
      <c r="R41" s="158">
        <v>102006.1100000001</v>
      </c>
      <c r="S41" s="158">
        <v>99478.819999999949</v>
      </c>
      <c r="T41" s="158">
        <v>120162.1399999999</v>
      </c>
      <c r="U41" s="158">
        <v>106525.91999999993</v>
      </c>
      <c r="V41" s="158">
        <v>114167.69999999995</v>
      </c>
      <c r="W41" s="158">
        <v>155039.01</v>
      </c>
      <c r="X41" s="158">
        <v>239010.19999999995</v>
      </c>
      <c r="Y41" s="158">
        <v>196224.06000000006</v>
      </c>
      <c r="Z41" s="158">
        <v>133498.68000000005</v>
      </c>
      <c r="AA41" s="158">
        <v>122358.33000000007</v>
      </c>
      <c r="AB41" s="158">
        <v>129276.89000000001</v>
      </c>
      <c r="AC41" s="158">
        <v>157736.63</v>
      </c>
      <c r="AD41" s="158">
        <v>104144.05000000005</v>
      </c>
      <c r="AE41" s="158">
        <v>55325.120000000112</v>
      </c>
      <c r="AF41" s="158">
        <v>129167.33000000007</v>
      </c>
      <c r="AG41" s="158">
        <v>137587.52999999991</v>
      </c>
      <c r="AH41" s="158">
        <v>141108.93999999983</v>
      </c>
      <c r="AI41" s="158">
        <v>159690.58000000007</v>
      </c>
      <c r="AJ41" s="158">
        <v>202631.29000000004</v>
      </c>
      <c r="AK41" s="158">
        <v>171476.02000000002</v>
      </c>
      <c r="AL41" s="158">
        <v>104119.64000000001</v>
      </c>
      <c r="AM41" s="158">
        <v>127212.35999999999</v>
      </c>
      <c r="AN41" s="158">
        <v>147842.43000000017</v>
      </c>
      <c r="AO41" s="158">
        <v>38142.959999999963</v>
      </c>
      <c r="AP41" s="158">
        <v>21545.790000000037</v>
      </c>
      <c r="AQ41" s="158">
        <v>100505.3600000001</v>
      </c>
      <c r="AR41" s="158">
        <v>135672.20000000007</v>
      </c>
      <c r="AS41" s="158">
        <v>134661.27000000002</v>
      </c>
      <c r="AT41" s="158">
        <v>147906.84000000008</v>
      </c>
      <c r="AU41" s="158">
        <v>165419.51</v>
      </c>
      <c r="AV41" s="158">
        <v>202531.78999999992</v>
      </c>
      <c r="AW41" s="158">
        <v>179463.87</v>
      </c>
      <c r="AX41" s="158">
        <v>106539.2699999999</v>
      </c>
      <c r="AY41" s="158">
        <v>123655.42000000004</v>
      </c>
      <c r="AZ41" s="158">
        <v>130637.34999999998</v>
      </c>
      <c r="BA41" s="158">
        <v>84268.150000000023</v>
      </c>
      <c r="BB41" s="158">
        <v>66872.080000000075</v>
      </c>
      <c r="BC41" s="158">
        <v>101475.39000000001</v>
      </c>
      <c r="BD41" s="158">
        <v>110998.24000000011</v>
      </c>
      <c r="BE41" s="158">
        <v>110410.52000000002</v>
      </c>
      <c r="BF41" s="158">
        <v>125643.43999999994</v>
      </c>
      <c r="BG41" s="158">
        <v>135082.79000000004</v>
      </c>
      <c r="BH41" s="158">
        <v>178066.93999999994</v>
      </c>
      <c r="BI41" s="158">
        <v>157769.95999999996</v>
      </c>
      <c r="BJ41" s="158">
        <v>85640.899999999907</v>
      </c>
      <c r="BK41" s="158">
        <v>125855.80000000005</v>
      </c>
      <c r="BL41" s="158">
        <v>134323.06999999995</v>
      </c>
      <c r="BM41" s="158">
        <v>79899.059999999939</v>
      </c>
      <c r="BN41" s="158">
        <v>74185.290000000037</v>
      </c>
      <c r="BO41" s="158">
        <v>108832.15000000002</v>
      </c>
      <c r="BP41" s="158">
        <v>121553.37</v>
      </c>
      <c r="BQ41" s="158">
        <v>129509.62</v>
      </c>
      <c r="BR41" s="158">
        <v>144008.70999999996</v>
      </c>
      <c r="BS41" s="158">
        <v>112883.93000000005</v>
      </c>
      <c r="BT41" s="158">
        <v>119273.31000000006</v>
      </c>
      <c r="BU41" s="158">
        <v>188164.87</v>
      </c>
      <c r="BV41" s="158">
        <v>133280.19999999995</v>
      </c>
      <c r="BW41" s="158">
        <v>153975.17999999993</v>
      </c>
      <c r="BX41" s="158">
        <v>131067.70999999996</v>
      </c>
      <c r="BY41" s="158">
        <v>54766.890000000014</v>
      </c>
      <c r="BZ41" s="158">
        <v>33607.879999999888</v>
      </c>
      <c r="CA41" s="158">
        <v>93283.239999999991</v>
      </c>
      <c r="CB41" s="158">
        <v>142546.56999999995</v>
      </c>
      <c r="CC41" s="158">
        <v>175116.29000000004</v>
      </c>
      <c r="CD41" s="158">
        <v>182408.35000000009</v>
      </c>
      <c r="CE41" s="158">
        <v>196874.80000000005</v>
      </c>
      <c r="CF41" s="158">
        <v>245465.24000000011</v>
      </c>
      <c r="CG41" s="158">
        <v>235610.12</v>
      </c>
      <c r="CH41" s="158">
        <v>175343.80000000005</v>
      </c>
      <c r="CI41" s="158">
        <v>178193.28000000003</v>
      </c>
      <c r="CJ41" s="158">
        <v>191609.24000000011</v>
      </c>
      <c r="CK41" s="158">
        <v>208779.11</v>
      </c>
      <c r="CL41" s="158">
        <v>93063.470000000088</v>
      </c>
      <c r="CM41" s="158">
        <v>147598.8600000001</v>
      </c>
      <c r="CN41" s="158">
        <v>173041.18999999994</v>
      </c>
      <c r="CO41" s="158">
        <v>188106.44999999995</v>
      </c>
      <c r="CP41" s="158">
        <v>194217.25</v>
      </c>
      <c r="CQ41" s="158">
        <v>215793.52000000002</v>
      </c>
      <c r="CR41" s="158">
        <v>252186.94000000006</v>
      </c>
      <c r="CS41" s="158">
        <v>235381.43000000005</v>
      </c>
      <c r="CT41" s="158">
        <v>182819.01000000013</v>
      </c>
      <c r="CU41" s="158">
        <v>179998.66000000003</v>
      </c>
      <c r="CV41" s="158">
        <v>133484.66999999993</v>
      </c>
      <c r="CW41" s="158">
        <v>73477.25</v>
      </c>
      <c r="CX41" s="158">
        <v>104547.16000000003</v>
      </c>
      <c r="CY41" s="158">
        <v>162011.00000000012</v>
      </c>
      <c r="CZ41" s="158">
        <v>175666.40000000002</v>
      </c>
      <c r="DA41" s="158">
        <v>191476.81000000006</v>
      </c>
      <c r="DB41" s="158">
        <v>201083.84999999998</v>
      </c>
      <c r="DC41" s="158">
        <v>208269.95999999996</v>
      </c>
      <c r="DD41" s="158">
        <v>252851.31000000006</v>
      </c>
      <c r="DE41" s="158">
        <v>235629.58000000019</v>
      </c>
      <c r="DF41" s="158">
        <v>171152.55999999994</v>
      </c>
      <c r="DG41" s="158">
        <v>173351.84999999998</v>
      </c>
      <c r="DH41" s="158">
        <v>171953.38</v>
      </c>
      <c r="DI41" s="158">
        <v>227621.72999999998</v>
      </c>
      <c r="DJ41" s="158">
        <v>131737.29999999993</v>
      </c>
      <c r="DK41" s="158">
        <v>85174.170000000042</v>
      </c>
      <c r="DL41" s="158">
        <v>167930.74000000011</v>
      </c>
      <c r="DM41" s="158">
        <v>184447.06999999995</v>
      </c>
      <c r="DN41" s="158">
        <v>194866.64</v>
      </c>
      <c r="DO41" s="158">
        <v>198735.94000000006</v>
      </c>
      <c r="DP41" s="158">
        <v>250931.19000000006</v>
      </c>
      <c r="DQ41" s="158">
        <v>231913.52000000002</v>
      </c>
      <c r="DR41" s="158">
        <v>163993.43000000005</v>
      </c>
      <c r="DS41" s="158">
        <v>167622.19999999995</v>
      </c>
      <c r="DT41" s="158">
        <v>166352.16000000003</v>
      </c>
      <c r="DU41" s="158">
        <v>185124.38</v>
      </c>
      <c r="DV41" s="158">
        <v>67063.970000000088</v>
      </c>
      <c r="DW41" s="158">
        <v>115432.41000000003</v>
      </c>
      <c r="DX41" s="158">
        <v>150115.89999999991</v>
      </c>
      <c r="DY41" s="158">
        <v>176924.33000000007</v>
      </c>
      <c r="DZ41" s="158">
        <v>177762.68999999994</v>
      </c>
      <c r="EA41" s="158">
        <v>194316.31000000006</v>
      </c>
      <c r="EB41" s="158">
        <v>236879.37</v>
      </c>
      <c r="EC41" s="158">
        <v>220728.11</v>
      </c>
      <c r="ED41" s="158">
        <v>154600.24</v>
      </c>
      <c r="EE41" s="158">
        <v>161770.15000000002</v>
      </c>
      <c r="EF41" s="158">
        <v>180059.60000000009</v>
      </c>
      <c r="EG41" s="158">
        <v>60918.109999999986</v>
      </c>
      <c r="EH41" s="158">
        <v>40391.199999999953</v>
      </c>
      <c r="EI41" s="158">
        <v>135576.26</v>
      </c>
      <c r="EJ41" s="158">
        <v>150966.68999999994</v>
      </c>
      <c r="EK41" s="158">
        <v>169976.04000000004</v>
      </c>
      <c r="EL41" s="158">
        <v>172651.28000000003</v>
      </c>
      <c r="EM41" s="158">
        <v>197601.20000000007</v>
      </c>
      <c r="EN41" s="158">
        <v>234929.47999999998</v>
      </c>
      <c r="EO41" s="158">
        <v>216244.97000000009</v>
      </c>
      <c r="EP41" s="158">
        <v>154907.66000000003</v>
      </c>
      <c r="EQ41" s="158">
        <v>152395.95000000007</v>
      </c>
      <c r="ER41" s="158">
        <v>154432.96999999997</v>
      </c>
      <c r="ES41" s="158">
        <v>157567.94999999995</v>
      </c>
      <c r="ET41" s="158">
        <v>88648.010000000009</v>
      </c>
      <c r="EU41" s="158">
        <v>149390.37</v>
      </c>
      <c r="EV41" s="158">
        <v>139994.04000000004</v>
      </c>
      <c r="EW41" s="158">
        <v>154911.47999999998</v>
      </c>
      <c r="EX41" s="158">
        <v>165864.22999999998</v>
      </c>
      <c r="EY41" s="158">
        <v>181859.90000000002</v>
      </c>
      <c r="EZ41" s="158">
        <v>223644.12</v>
      </c>
      <c r="FA41" s="158">
        <v>206951.24000000011</v>
      </c>
      <c r="FB41" s="158">
        <v>139043.51000000013</v>
      </c>
      <c r="FC41" s="158">
        <v>132443.10000000009</v>
      </c>
      <c r="FD41" s="158">
        <v>136746.79000000004</v>
      </c>
      <c r="FE41" s="158">
        <v>98588.989999999991</v>
      </c>
      <c r="FF41" s="158">
        <v>18744.45000000007</v>
      </c>
      <c r="FG41" s="158">
        <v>123600.08999999997</v>
      </c>
      <c r="FH41" s="158">
        <v>123572.62</v>
      </c>
      <c r="FI41" s="158">
        <v>145417.30000000005</v>
      </c>
      <c r="FJ41" s="158">
        <v>153764.99</v>
      </c>
      <c r="FK41" s="158">
        <v>172188.01</v>
      </c>
      <c r="FL41" s="158">
        <v>217115.31000000006</v>
      </c>
      <c r="FM41" s="158">
        <v>191287.1100000001</v>
      </c>
      <c r="FN41" s="158">
        <v>126639.81000000006</v>
      </c>
      <c r="FO41" s="158">
        <v>122595.97000000009</v>
      </c>
      <c r="FP41" s="158">
        <v>130235.96000000008</v>
      </c>
      <c r="FQ41" s="158">
        <v>182071.08999999997</v>
      </c>
      <c r="FR41" s="158">
        <v>115948.45999999996</v>
      </c>
      <c r="FS41" s="158">
        <v>60070.380000000005</v>
      </c>
      <c r="FT41" s="158">
        <v>112934.26000000001</v>
      </c>
      <c r="FU41" s="158">
        <v>136219.75000000012</v>
      </c>
      <c r="FV41" s="158">
        <v>140002.55000000005</v>
      </c>
      <c r="FW41" s="158">
        <v>136006.01</v>
      </c>
      <c r="FX41" s="158">
        <v>61826.449999999953</v>
      </c>
      <c r="FY41" s="158">
        <v>101264.44000000006</v>
      </c>
      <c r="FZ41" s="158">
        <v>124452.44999999995</v>
      </c>
    </row>
    <row r="42" spans="2:182" ht="15.75" thickTop="1">
      <c r="B42" s="460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</row>
    <row r="43" spans="2:182">
      <c r="B43" s="46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</row>
    <row r="44" spans="2:182">
      <c r="B44" s="598" t="s">
        <v>29</v>
      </c>
      <c r="C44" s="599">
        <v>0.27072953974448072</v>
      </c>
      <c r="D44" s="114">
        <v>0.27386296962073187</v>
      </c>
      <c r="E44" s="114">
        <v>0.25609686918834823</v>
      </c>
      <c r="F44" s="114">
        <v>0.46488989031544936</v>
      </c>
      <c r="G44" s="114">
        <v>0.33441929652675118</v>
      </c>
      <c r="H44" s="114">
        <v>0.30173055456152625</v>
      </c>
      <c r="I44" s="114">
        <v>0.29871137180537705</v>
      </c>
      <c r="J44" s="114">
        <v>0.31494789062564038</v>
      </c>
      <c r="K44" s="114">
        <v>0.28173585168963888</v>
      </c>
      <c r="L44" s="114">
        <v>0.23829469409136303</v>
      </c>
      <c r="M44" s="114">
        <v>0.23703231398466915</v>
      </c>
      <c r="N44" s="114">
        <v>0.25695076511006465</v>
      </c>
      <c r="O44" s="114">
        <v>0.26865818799833519</v>
      </c>
      <c r="P44" s="114">
        <v>0.27025261504673675</v>
      </c>
      <c r="Q44" s="114">
        <v>0.24714780131137479</v>
      </c>
      <c r="R44" s="114">
        <v>0.25425069022639424</v>
      </c>
      <c r="S44" s="114">
        <v>0.33444194497075197</v>
      </c>
      <c r="T44" s="114">
        <v>0.29982703626453527</v>
      </c>
      <c r="U44" s="114">
        <v>0.2974395664430855</v>
      </c>
      <c r="V44" s="114">
        <v>0.31313871438627089</v>
      </c>
      <c r="W44" s="114">
        <v>0.28122264963675714</v>
      </c>
      <c r="X44" s="114">
        <v>0.23516107744606901</v>
      </c>
      <c r="Y44" s="114">
        <v>0.23648608618564729</v>
      </c>
      <c r="Z44" s="114">
        <v>0.257576386410233</v>
      </c>
      <c r="AA44" s="114">
        <v>0.27974817524254669</v>
      </c>
      <c r="AB44" s="114">
        <v>0.2765346365857817</v>
      </c>
      <c r="AC44" s="114">
        <v>0.25592021968822803</v>
      </c>
      <c r="AD44" s="114">
        <v>0.24286514468174317</v>
      </c>
      <c r="AE44" s="114">
        <v>0.38079458324486282</v>
      </c>
      <c r="AF44" s="114">
        <v>0.29944756702675696</v>
      </c>
      <c r="AG44" s="114">
        <v>0.28617193654339435</v>
      </c>
      <c r="AH44" s="114">
        <v>0.30212088974657647</v>
      </c>
      <c r="AI44" s="114">
        <v>0.27699677025843306</v>
      </c>
      <c r="AJ44" s="114">
        <v>0.24981383509012264</v>
      </c>
      <c r="AK44" s="114">
        <v>0.24163602504588144</v>
      </c>
      <c r="AL44" s="114">
        <v>0.26338991456317995</v>
      </c>
      <c r="AM44" s="114">
        <v>0.2787047722907447</v>
      </c>
      <c r="AN44" s="114">
        <v>0.27033626045052861</v>
      </c>
      <c r="AO44" s="114">
        <v>0.2535947806609406</v>
      </c>
      <c r="AP44" s="114">
        <v>0.33106780680646275</v>
      </c>
      <c r="AQ44" s="114">
        <v>0.2975356693992095</v>
      </c>
      <c r="AR44" s="114">
        <v>0.29797612616906571</v>
      </c>
      <c r="AS44" s="114">
        <v>0.28613589033176112</v>
      </c>
      <c r="AT44" s="114">
        <v>0.30069873783916201</v>
      </c>
      <c r="AU44" s="114">
        <v>0.27527772139186546</v>
      </c>
      <c r="AV44" s="114">
        <v>0.24979705672794433</v>
      </c>
      <c r="AW44" s="114">
        <v>0.23995276215396</v>
      </c>
      <c r="AX44" s="114">
        <v>0.2625523287602623</v>
      </c>
      <c r="AY44" s="114">
        <v>0.2776550465119127</v>
      </c>
      <c r="AZ44" s="114">
        <v>0.27924168061730525</v>
      </c>
      <c r="BA44" s="114">
        <v>0.2543731793467886</v>
      </c>
      <c r="BB44" s="114">
        <v>0.38106926116920503</v>
      </c>
      <c r="BC44" s="114">
        <v>0.25063626767208574</v>
      </c>
      <c r="BD44" s="114">
        <v>0.29807081735962548</v>
      </c>
      <c r="BE44" s="114">
        <v>0.28584678338066449</v>
      </c>
      <c r="BF44" s="114">
        <v>0.30627381336120862</v>
      </c>
      <c r="BG44" s="114">
        <v>0.27714561042781755</v>
      </c>
      <c r="BH44" s="114">
        <v>0.25069289170958964</v>
      </c>
      <c r="BI44" s="114">
        <v>0.24052153413922647</v>
      </c>
      <c r="BJ44" s="114">
        <v>0.26630560602546599</v>
      </c>
      <c r="BK44" s="114">
        <v>0.27704820682272152</v>
      </c>
      <c r="BL44" s="114">
        <v>0.27827359594091289</v>
      </c>
      <c r="BM44" s="114">
        <v>0.25371794264678027</v>
      </c>
      <c r="BN44" s="114">
        <v>0.41357966677089381</v>
      </c>
      <c r="BO44" s="114">
        <v>0.42026808754906408</v>
      </c>
      <c r="BP44" s="114">
        <v>0.29604723672518679</v>
      </c>
      <c r="BQ44" s="114">
        <v>0.28782113658982761</v>
      </c>
      <c r="BR44" s="114">
        <v>0.30113607597786379</v>
      </c>
      <c r="BS44" s="114">
        <v>0.27346824480980764</v>
      </c>
      <c r="BT44" s="114">
        <v>0.245539076148209</v>
      </c>
      <c r="BU44" s="114">
        <v>0.2407255447380621</v>
      </c>
      <c r="BV44" s="114">
        <v>0.26009395267771729</v>
      </c>
      <c r="BW44" s="114">
        <v>0.27155325808839764</v>
      </c>
      <c r="BX44" s="114">
        <v>0.27061944446827757</v>
      </c>
      <c r="BY44" s="114">
        <v>0.25397372687498615</v>
      </c>
      <c r="BZ44" s="114">
        <v>0.29182936560041206</v>
      </c>
      <c r="CA44" s="114">
        <v>0.33586232974103614</v>
      </c>
      <c r="CB44" s="114">
        <v>0.28947737865327666</v>
      </c>
      <c r="CC44" s="114">
        <v>0.28013785432970384</v>
      </c>
      <c r="CD44" s="114">
        <v>0.2949682088121291</v>
      </c>
      <c r="CE44" s="114">
        <v>0.27016680507284263</v>
      </c>
      <c r="CF44" s="114">
        <v>0.24005902985713065</v>
      </c>
      <c r="CG44" s="114">
        <v>0.2276323508029541</v>
      </c>
      <c r="CH44" s="114">
        <v>0.24572244713524746</v>
      </c>
      <c r="CI44" s="114">
        <v>0.26231883638636283</v>
      </c>
      <c r="CJ44" s="114">
        <v>0.25712994212206669</v>
      </c>
      <c r="CK44" s="114">
        <v>0.24504272021089085</v>
      </c>
      <c r="CL44" s="114">
        <v>0.30739606872866876</v>
      </c>
      <c r="CM44" s="114">
        <v>0.27305862272609321</v>
      </c>
      <c r="CN44" s="114">
        <v>0.28745996264200635</v>
      </c>
      <c r="CO44" s="114">
        <v>0.27889840524110715</v>
      </c>
      <c r="CP44" s="114">
        <v>0.2932237246764976</v>
      </c>
      <c r="CQ44" s="114">
        <v>0.26818404000204094</v>
      </c>
      <c r="CR44" s="114">
        <v>0.23880027759818256</v>
      </c>
      <c r="CS44" s="114">
        <v>0.22777705907718843</v>
      </c>
      <c r="CT44" s="114">
        <v>0.24814178564423736</v>
      </c>
      <c r="CU44" s="114">
        <v>0.26791726652115361</v>
      </c>
      <c r="CV44" s="114">
        <v>0.26603509210973691</v>
      </c>
      <c r="CW44" s="114">
        <v>0.48792202018319419</v>
      </c>
      <c r="CX44" s="114">
        <v>1.0009455629609727</v>
      </c>
      <c r="CY44" s="114">
        <v>0.24701768970402088</v>
      </c>
      <c r="CZ44" s="114">
        <v>0.29078828360140696</v>
      </c>
      <c r="DA44" s="114">
        <v>0.27841236908643585</v>
      </c>
      <c r="DB44" s="114">
        <v>0.29283334417403106</v>
      </c>
      <c r="DC44" s="114">
        <v>0.26851247276855572</v>
      </c>
      <c r="DD44" s="114">
        <v>0.24334479599231482</v>
      </c>
      <c r="DE44" s="114">
        <v>0.2273658133360052</v>
      </c>
      <c r="DF44" s="114">
        <v>0.24988525862773406</v>
      </c>
      <c r="DG44" s="114">
        <v>0.26743803180218173</v>
      </c>
      <c r="DH44" s="114">
        <v>0.27123803066139673</v>
      </c>
      <c r="DI44" s="114">
        <v>0.24549969775656269</v>
      </c>
      <c r="DJ44" s="114">
        <v>0.24075039812856142</v>
      </c>
      <c r="DK44" s="114">
        <v>0.36638737779270464</v>
      </c>
      <c r="DL44" s="114">
        <v>0.29149640514727959</v>
      </c>
      <c r="DM44" s="114">
        <v>0.27878382499520143</v>
      </c>
      <c r="DN44" s="114">
        <v>0.29355943377668536</v>
      </c>
      <c r="DO44" s="114">
        <v>0.26938596176423846</v>
      </c>
      <c r="DP44" s="114">
        <v>0.24328094269595174</v>
      </c>
      <c r="DQ44" s="114">
        <v>0.22951794532096834</v>
      </c>
      <c r="DR44" s="114">
        <v>0.25009663373817276</v>
      </c>
      <c r="DS44" s="114">
        <v>0.26809959768879282</v>
      </c>
      <c r="DT44" s="114">
        <v>0.27134723799624916</v>
      </c>
      <c r="DU44" s="114">
        <v>0.24679802399629377</v>
      </c>
      <c r="DV44" s="114">
        <v>0.32965214894681599</v>
      </c>
      <c r="DW44" s="114">
        <v>0.26851726622513122</v>
      </c>
      <c r="DX44" s="114">
        <v>0.29287982659284595</v>
      </c>
      <c r="DY44" s="114">
        <v>0.28358739277908618</v>
      </c>
      <c r="DZ44" s="114">
        <v>0.30009942871367962</v>
      </c>
      <c r="EA44" s="114">
        <v>0.26986202439449736</v>
      </c>
      <c r="EB44" s="114">
        <v>0.24531162472302073</v>
      </c>
      <c r="EC44" s="114">
        <v>0.23144751907430111</v>
      </c>
      <c r="ED44" s="114">
        <v>0.25371738072078276</v>
      </c>
      <c r="EE44" s="114">
        <v>0.26852741439910621</v>
      </c>
      <c r="EF44" s="114">
        <v>0.26313435361751458</v>
      </c>
      <c r="EG44" s="114">
        <v>0.24733100406115227</v>
      </c>
      <c r="EH44" s="114">
        <v>0.34440613220864968</v>
      </c>
      <c r="EI44" s="114">
        <v>0.26116211165249076</v>
      </c>
      <c r="EJ44" s="114">
        <v>0.29278066629138733</v>
      </c>
      <c r="EK44" s="114">
        <v>0.2828742905178015</v>
      </c>
      <c r="EL44" s="114">
        <v>0.29891142461769399</v>
      </c>
      <c r="EM44" s="114">
        <v>0.26991639172933873</v>
      </c>
      <c r="EN44" s="114">
        <v>0.24304173943103727</v>
      </c>
      <c r="EO44" s="114">
        <v>0.23206607542629717</v>
      </c>
      <c r="EP44" s="114">
        <v>0.25476767560793351</v>
      </c>
      <c r="EQ44" s="114">
        <v>0.27053264504132879</v>
      </c>
      <c r="ER44" s="114">
        <v>0.27401290547809026</v>
      </c>
      <c r="ES44" s="114">
        <v>0.25399217083542119</v>
      </c>
      <c r="ET44" s="114">
        <v>0.35176118642034548</v>
      </c>
      <c r="EU44" s="114">
        <v>0.25616623945762484</v>
      </c>
      <c r="EV44" s="114">
        <v>0.29445689212768145</v>
      </c>
      <c r="EW44" s="114">
        <v>0.28497837061229619</v>
      </c>
      <c r="EX44" s="114">
        <v>0.30026369363763533</v>
      </c>
      <c r="EY44" s="114">
        <v>0.27646661449108206</v>
      </c>
      <c r="EZ44" s="114">
        <v>0.24580870542564598</v>
      </c>
      <c r="FA44" s="114">
        <v>0.23789349233042856</v>
      </c>
      <c r="FB44" s="114">
        <v>0.2555996005629676</v>
      </c>
      <c r="FC44" s="114">
        <v>0.27536795701832528</v>
      </c>
      <c r="FD44" s="114">
        <v>0.27778428110011649</v>
      </c>
      <c r="FE44" s="114">
        <v>0.25612733052032638</v>
      </c>
      <c r="FF44" s="114">
        <v>0.44324919492328091</v>
      </c>
      <c r="FG44" s="114">
        <v>0.39059623498202467</v>
      </c>
      <c r="FH44" s="114">
        <v>0.29626183486997149</v>
      </c>
      <c r="FI44" s="114">
        <v>0.28746041256949739</v>
      </c>
      <c r="FJ44" s="114">
        <v>0.30228870820934539</v>
      </c>
      <c r="FK44" s="114">
        <v>0.27772159580096056</v>
      </c>
      <c r="FL44" s="114">
        <v>0.24541092650386756</v>
      </c>
      <c r="FM44" s="114">
        <v>0.24139234168198054</v>
      </c>
      <c r="FN44" s="114">
        <v>0.25888200097136455</v>
      </c>
      <c r="FO44" s="114">
        <v>0.28078161363661264</v>
      </c>
      <c r="FP44" s="114">
        <v>0.27812467421303588</v>
      </c>
      <c r="FQ44" s="114">
        <v>0.25615769233075553</v>
      </c>
      <c r="FR44" s="114">
        <v>0.24274930406879999</v>
      </c>
      <c r="FS44" s="114">
        <v>0.38554546213449298</v>
      </c>
      <c r="FT44" s="114">
        <v>0.30244779293531826</v>
      </c>
      <c r="FU44" s="114">
        <v>0.28830439785563283</v>
      </c>
      <c r="FV44" s="114">
        <v>0.30362639140628567</v>
      </c>
      <c r="FW44" s="114">
        <v>0.27876080916961599</v>
      </c>
      <c r="FX44" s="114">
        <v>0.24639113158895889</v>
      </c>
      <c r="FY44" s="114">
        <v>0.24178919438927507</v>
      </c>
      <c r="FZ44" s="114">
        <v>0.25842851617638479</v>
      </c>
    </row>
    <row r="45" spans="2:182">
      <c r="B45" s="600" t="s">
        <v>30</v>
      </c>
      <c r="C45" s="601">
        <v>28225.19</v>
      </c>
      <c r="D45" s="115">
        <v>25172.09</v>
      </c>
      <c r="E45" s="115">
        <v>33228.019999999997</v>
      </c>
      <c r="F45" s="115">
        <v>34540.559999999998</v>
      </c>
      <c r="G45" s="115">
        <v>34250.03</v>
      </c>
      <c r="H45" s="115">
        <v>28876.71</v>
      </c>
      <c r="I45" s="115">
        <v>29736.99</v>
      </c>
      <c r="J45" s="115">
        <v>26745.34</v>
      </c>
      <c r="K45" s="115">
        <v>32878.769999999997</v>
      </c>
      <c r="L45" s="115">
        <v>38949.99</v>
      </c>
      <c r="M45" s="115">
        <v>38140.980000000003</v>
      </c>
      <c r="N45" s="115">
        <v>35241.599999999999</v>
      </c>
      <c r="O45" s="115">
        <v>31945.19</v>
      </c>
      <c r="P45" s="115">
        <v>28531.09</v>
      </c>
      <c r="Q45" s="115">
        <v>36948.019999999997</v>
      </c>
      <c r="R45" s="115">
        <v>38138.559999999998</v>
      </c>
      <c r="S45" s="115">
        <v>36970.03</v>
      </c>
      <c r="T45" s="115">
        <v>32475.71</v>
      </c>
      <c r="U45" s="115">
        <v>33456.99</v>
      </c>
      <c r="V45" s="115">
        <v>30464.34</v>
      </c>
      <c r="W45" s="115">
        <v>36478.769999999997</v>
      </c>
      <c r="X45" s="115">
        <v>42657.99</v>
      </c>
      <c r="Y45" s="115">
        <v>41746.980000000003</v>
      </c>
      <c r="Z45" s="115">
        <v>38659.599999999999</v>
      </c>
      <c r="AA45" s="115">
        <v>35389.339999999997</v>
      </c>
      <c r="AB45" s="115">
        <v>32657.8</v>
      </c>
      <c r="AC45" s="115">
        <v>42274.97</v>
      </c>
      <c r="AD45" s="115">
        <v>43175.96</v>
      </c>
      <c r="AE45" s="115">
        <v>42162.22</v>
      </c>
      <c r="AF45" s="115">
        <v>30321.87</v>
      </c>
      <c r="AG45" s="115">
        <v>31146.33</v>
      </c>
      <c r="AH45" s="115">
        <v>28224.71</v>
      </c>
      <c r="AI45" s="115">
        <v>35514.39</v>
      </c>
      <c r="AJ45" s="115">
        <v>43347.91</v>
      </c>
      <c r="AK45" s="115">
        <v>42761.49</v>
      </c>
      <c r="AL45" s="115">
        <v>39329.300000000003</v>
      </c>
      <c r="AM45" s="115">
        <v>35379</v>
      </c>
      <c r="AN45" s="115">
        <v>34692.35</v>
      </c>
      <c r="AO45" s="115">
        <v>42265.64</v>
      </c>
      <c r="AP45" s="115">
        <v>42209.66</v>
      </c>
      <c r="AQ45" s="115">
        <v>42122.94</v>
      </c>
      <c r="AR45" s="115">
        <v>30253.64</v>
      </c>
      <c r="AS45" s="115">
        <v>31221.07</v>
      </c>
      <c r="AT45" s="115">
        <v>28272.71</v>
      </c>
      <c r="AU45" s="115">
        <v>35516.54</v>
      </c>
      <c r="AV45" s="115">
        <v>43309.7</v>
      </c>
      <c r="AW45" s="115">
        <v>42737.91</v>
      </c>
      <c r="AX45" s="115">
        <v>39354.14</v>
      </c>
      <c r="AY45" s="115">
        <v>38581.61</v>
      </c>
      <c r="AZ45" s="115">
        <v>34407.68</v>
      </c>
      <c r="BA45" s="115">
        <v>43697.95</v>
      </c>
      <c r="BB45" s="115">
        <v>43696.959999999999</v>
      </c>
      <c r="BC45" s="115">
        <v>44658.58</v>
      </c>
      <c r="BD45" s="115">
        <v>33708.730000000003</v>
      </c>
      <c r="BE45" s="115">
        <v>36794.29</v>
      </c>
      <c r="BF45" s="115">
        <v>32760.29</v>
      </c>
      <c r="BG45" s="115">
        <v>38375.81</v>
      </c>
      <c r="BH45" s="115">
        <v>44698.8</v>
      </c>
      <c r="BI45" s="115">
        <v>45311.58</v>
      </c>
      <c r="BJ45" s="115">
        <v>41788.42</v>
      </c>
      <c r="BK45" s="115">
        <v>38601.64</v>
      </c>
      <c r="BL45" s="115">
        <v>34463.29</v>
      </c>
      <c r="BM45" s="115">
        <v>43708.49</v>
      </c>
      <c r="BN45" s="115">
        <v>43705.96</v>
      </c>
      <c r="BO45" s="115">
        <v>44239.74</v>
      </c>
      <c r="BP45" s="115">
        <v>33694.480000000003</v>
      </c>
      <c r="BQ45" s="115">
        <v>35854.61</v>
      </c>
      <c r="BR45" s="115">
        <v>32805.97</v>
      </c>
      <c r="BS45" s="115">
        <v>38338.019999999997</v>
      </c>
      <c r="BT45" s="115">
        <v>44678.45</v>
      </c>
      <c r="BU45" s="115">
        <v>44306.44</v>
      </c>
      <c r="BV45" s="115">
        <v>41724.61</v>
      </c>
      <c r="BW45" s="115">
        <v>38639.980000000003</v>
      </c>
      <c r="BX45" s="115">
        <v>34480.589999999997</v>
      </c>
      <c r="BY45" s="115">
        <v>42683.03</v>
      </c>
      <c r="BZ45" s="115">
        <v>43770.96</v>
      </c>
      <c r="CA45" s="115">
        <v>44058.41</v>
      </c>
      <c r="CB45" s="115">
        <v>33790.730000000003</v>
      </c>
      <c r="CC45" s="115">
        <v>35925.61</v>
      </c>
      <c r="CD45" s="115">
        <v>32820.94</v>
      </c>
      <c r="CE45" s="115">
        <v>37296.400000000001</v>
      </c>
      <c r="CF45" s="115">
        <v>44735.94</v>
      </c>
      <c r="CG45" s="115">
        <v>44598.5</v>
      </c>
      <c r="CH45" s="115">
        <v>42100.61</v>
      </c>
      <c r="CI45" s="115">
        <v>38603.519999999997</v>
      </c>
      <c r="CJ45" s="115">
        <v>37340.339999999997</v>
      </c>
      <c r="CK45" s="115">
        <v>42729.78</v>
      </c>
      <c r="CL45" s="115">
        <v>43832</v>
      </c>
      <c r="CM45" s="115">
        <v>44174.06</v>
      </c>
      <c r="CN45" s="115">
        <v>33674.519999999997</v>
      </c>
      <c r="CO45" s="115">
        <v>35844.29</v>
      </c>
      <c r="CP45" s="115">
        <v>32742.29</v>
      </c>
      <c r="CQ45" s="115">
        <v>37438.61</v>
      </c>
      <c r="CR45" s="115">
        <v>44689.08</v>
      </c>
      <c r="CS45" s="115">
        <v>44573.51</v>
      </c>
      <c r="CT45" s="115">
        <v>41634.699999999997</v>
      </c>
      <c r="CU45" s="115">
        <v>37617</v>
      </c>
      <c r="CV45" s="115">
        <v>34291.5</v>
      </c>
      <c r="CW45" s="115">
        <v>42736.03</v>
      </c>
      <c r="CX45" s="115">
        <v>43803.96</v>
      </c>
      <c r="CY45" s="115">
        <v>43199.06</v>
      </c>
      <c r="CZ45" s="115">
        <v>32708.019999999997</v>
      </c>
      <c r="DA45" s="115">
        <v>35808.03</v>
      </c>
      <c r="DB45" s="115">
        <v>32672.29</v>
      </c>
      <c r="DC45" s="115">
        <v>37493.46</v>
      </c>
      <c r="DD45" s="115">
        <v>43705.45</v>
      </c>
      <c r="DE45" s="115">
        <v>44615.51</v>
      </c>
      <c r="DF45" s="115">
        <v>41625.39</v>
      </c>
      <c r="DG45" s="115">
        <v>37719.81</v>
      </c>
      <c r="DH45" s="115">
        <v>33325.03</v>
      </c>
      <c r="DI45" s="115">
        <v>42721.22</v>
      </c>
      <c r="DJ45" s="115">
        <v>43770.29</v>
      </c>
      <c r="DK45" s="115">
        <v>43254.34</v>
      </c>
      <c r="DL45" s="115">
        <v>32711.919999999998</v>
      </c>
      <c r="DM45" s="115">
        <v>35774.1</v>
      </c>
      <c r="DN45" s="115">
        <v>32710.29</v>
      </c>
      <c r="DO45" s="115">
        <v>37455.46</v>
      </c>
      <c r="DP45" s="115">
        <v>43694.3</v>
      </c>
      <c r="DQ45" s="115">
        <v>44263.5</v>
      </c>
      <c r="DR45" s="115">
        <v>41626.449999999997</v>
      </c>
      <c r="DS45" s="115">
        <v>37635.61</v>
      </c>
      <c r="DT45" s="115">
        <v>33389.83</v>
      </c>
      <c r="DU45" s="115">
        <v>42711.25</v>
      </c>
      <c r="DV45" s="115">
        <v>42695.51</v>
      </c>
      <c r="DW45" s="115">
        <v>43286.23</v>
      </c>
      <c r="DX45" s="115">
        <v>32710.07</v>
      </c>
      <c r="DY45" s="115">
        <v>34792.61</v>
      </c>
      <c r="DZ45" s="115">
        <v>31759.97</v>
      </c>
      <c r="EA45" s="115">
        <v>37387.160000000003</v>
      </c>
      <c r="EB45" s="115">
        <v>43690.45</v>
      </c>
      <c r="EC45" s="115">
        <v>44315.5</v>
      </c>
      <c r="ED45" s="115">
        <v>40989.51</v>
      </c>
      <c r="EE45" s="115">
        <v>37626.21</v>
      </c>
      <c r="EF45" s="115">
        <v>36359.370000000003</v>
      </c>
      <c r="EG45" s="115">
        <v>42683.03</v>
      </c>
      <c r="EH45" s="115">
        <v>43145.96</v>
      </c>
      <c r="EI45" s="115">
        <v>43055.41</v>
      </c>
      <c r="EJ45" s="115">
        <v>32787.730000000003</v>
      </c>
      <c r="EK45" s="115">
        <v>34918.61</v>
      </c>
      <c r="EL45" s="115">
        <v>31826.940000000002</v>
      </c>
      <c r="EM45" s="115">
        <v>37313.4</v>
      </c>
      <c r="EN45" s="115">
        <v>44067.24</v>
      </c>
      <c r="EO45" s="115">
        <v>44286</v>
      </c>
      <c r="EP45" s="115">
        <v>40632.81</v>
      </c>
      <c r="EQ45" s="115">
        <v>37595.78</v>
      </c>
      <c r="ER45" s="115">
        <v>33389.43</v>
      </c>
      <c r="ES45" s="115">
        <v>41703.03</v>
      </c>
      <c r="ET45" s="115">
        <v>43083.5</v>
      </c>
      <c r="EU45" s="115">
        <v>43290.89</v>
      </c>
      <c r="EV45" s="115">
        <v>32622.129999999997</v>
      </c>
      <c r="EW45" s="115">
        <v>34922.32</v>
      </c>
      <c r="EX45" s="115">
        <v>31909.61</v>
      </c>
      <c r="EY45" s="115">
        <v>36305.760000000002</v>
      </c>
      <c r="EZ45" s="115">
        <v>43661.08</v>
      </c>
      <c r="FA45" s="115">
        <v>43318.16</v>
      </c>
      <c r="FB45" s="115">
        <v>40733</v>
      </c>
      <c r="FC45" s="115">
        <v>37605.660000000003</v>
      </c>
      <c r="FD45" s="115">
        <v>33336.199999999997</v>
      </c>
      <c r="FE45" s="115">
        <v>41720.03</v>
      </c>
      <c r="FF45" s="115">
        <v>43201.75</v>
      </c>
      <c r="FG45" s="115">
        <v>43174.06</v>
      </c>
      <c r="FH45" s="115">
        <v>32674.519999999997</v>
      </c>
      <c r="FI45" s="115">
        <v>34854.29</v>
      </c>
      <c r="FJ45" s="115">
        <v>31825.29</v>
      </c>
      <c r="FK45" s="115">
        <v>36453.61</v>
      </c>
      <c r="FL45" s="115">
        <v>44026.09</v>
      </c>
      <c r="FM45" s="115">
        <v>43236.51</v>
      </c>
      <c r="FN45" s="115">
        <v>40656.699999999997</v>
      </c>
      <c r="FO45" s="115">
        <v>36609</v>
      </c>
      <c r="FP45" s="115">
        <v>33311.5</v>
      </c>
      <c r="FQ45" s="115">
        <v>41738.03</v>
      </c>
      <c r="FR45" s="115">
        <v>43171.96</v>
      </c>
      <c r="FS45" s="115">
        <v>42197.06</v>
      </c>
      <c r="FT45" s="115">
        <v>31691.089999999997</v>
      </c>
      <c r="FU45" s="115">
        <v>34821.96</v>
      </c>
      <c r="FV45" s="115">
        <v>31823.29</v>
      </c>
      <c r="FW45" s="115">
        <v>36519.46</v>
      </c>
      <c r="FX45" s="115">
        <v>44037.45</v>
      </c>
      <c r="FY45" s="115">
        <v>43251.51</v>
      </c>
      <c r="FZ45" s="115">
        <v>40748.39</v>
      </c>
    </row>
    <row r="46" spans="2:182">
      <c r="B46" s="602"/>
      <c r="C46" s="116"/>
      <c r="D46" s="603"/>
      <c r="E46" s="603"/>
      <c r="F46" s="603"/>
      <c r="G46" s="603"/>
      <c r="H46" s="603"/>
      <c r="I46" s="603"/>
      <c r="J46" s="603"/>
      <c r="K46" s="603"/>
      <c r="L46" s="603"/>
      <c r="M46" s="603"/>
      <c r="N46" s="603"/>
      <c r="O46" s="603"/>
      <c r="P46" s="603"/>
      <c r="Q46" s="603"/>
      <c r="R46" s="603"/>
      <c r="S46" s="603"/>
      <c r="T46" s="603"/>
      <c r="U46" s="603"/>
      <c r="V46" s="603"/>
      <c r="W46" s="603"/>
      <c r="X46" s="603"/>
      <c r="Y46" s="603"/>
      <c r="Z46" s="603"/>
      <c r="AA46" s="603"/>
      <c r="AB46" s="603"/>
      <c r="AC46" s="603"/>
      <c r="AD46" s="603"/>
      <c r="AE46" s="603"/>
      <c r="AF46" s="603"/>
      <c r="AG46" s="603"/>
      <c r="AH46" s="603"/>
      <c r="AI46" s="603"/>
      <c r="AJ46" s="603"/>
      <c r="AK46" s="603"/>
      <c r="AL46" s="603"/>
      <c r="AM46" s="603"/>
      <c r="AN46" s="603"/>
      <c r="AO46" s="603"/>
      <c r="AP46" s="603"/>
      <c r="AQ46" s="603"/>
      <c r="AR46" s="603"/>
      <c r="AS46" s="603"/>
      <c r="AT46" s="603"/>
      <c r="AU46" s="603"/>
      <c r="AV46" s="603"/>
      <c r="AW46" s="603"/>
      <c r="AX46" s="603"/>
      <c r="AY46" s="603"/>
      <c r="AZ46" s="603"/>
      <c r="BA46" s="603"/>
      <c r="BB46" s="603"/>
      <c r="BC46" s="603"/>
      <c r="BD46" s="603"/>
      <c r="BE46" s="603"/>
      <c r="BF46" s="603"/>
      <c r="BG46" s="603"/>
      <c r="BH46" s="603"/>
      <c r="BI46" s="603"/>
      <c r="BJ46" s="603"/>
      <c r="BK46" s="603"/>
      <c r="BL46" s="603"/>
      <c r="BM46" s="603"/>
      <c r="BN46" s="603"/>
      <c r="BO46" s="603"/>
      <c r="BP46" s="603"/>
      <c r="BQ46" s="603"/>
      <c r="BR46" s="603"/>
      <c r="BS46" s="603"/>
      <c r="BT46" s="603"/>
      <c r="BU46" s="603"/>
      <c r="BV46" s="603"/>
      <c r="BW46" s="603"/>
      <c r="BX46" s="603"/>
      <c r="BY46" s="603"/>
      <c r="BZ46" s="603"/>
      <c r="CA46" s="603"/>
      <c r="CB46" s="603"/>
      <c r="CC46" s="603"/>
      <c r="CD46" s="603"/>
      <c r="CE46" s="603"/>
      <c r="CF46" s="603"/>
      <c r="CG46" s="603"/>
      <c r="CH46" s="603"/>
      <c r="CI46" s="603"/>
      <c r="CJ46" s="603"/>
      <c r="CK46" s="603"/>
      <c r="CL46" s="603"/>
      <c r="CM46" s="603"/>
      <c r="CN46" s="603"/>
      <c r="CO46" s="603"/>
      <c r="CP46" s="603"/>
      <c r="CQ46" s="603"/>
      <c r="CR46" s="603"/>
      <c r="CS46" s="603"/>
      <c r="CT46" s="603"/>
      <c r="CU46" s="603"/>
      <c r="CV46" s="603"/>
      <c r="CW46" s="603"/>
      <c r="CX46" s="603"/>
      <c r="CY46" s="603"/>
      <c r="CZ46" s="603"/>
      <c r="DA46" s="603"/>
      <c r="DB46" s="603"/>
      <c r="DC46" s="603"/>
      <c r="DD46" s="603"/>
      <c r="DE46" s="603"/>
      <c r="DF46" s="603"/>
      <c r="DG46" s="603"/>
      <c r="DH46" s="603"/>
      <c r="DI46" s="603"/>
      <c r="DJ46" s="603"/>
      <c r="DK46" s="603"/>
      <c r="DL46" s="603"/>
      <c r="DM46" s="603"/>
      <c r="DN46" s="603"/>
      <c r="DO46" s="603"/>
      <c r="DP46" s="603"/>
      <c r="DQ46" s="603"/>
      <c r="DR46" s="603"/>
      <c r="DS46" s="603"/>
      <c r="DT46" s="603"/>
      <c r="DU46" s="603"/>
      <c r="DV46" s="603"/>
      <c r="DW46" s="603"/>
      <c r="DX46" s="603"/>
      <c r="DY46" s="603"/>
      <c r="DZ46" s="603"/>
      <c r="EA46" s="603"/>
      <c r="EB46" s="603"/>
      <c r="EC46" s="603"/>
      <c r="ED46" s="603"/>
      <c r="EE46" s="603"/>
      <c r="EF46" s="603"/>
      <c r="EG46" s="603"/>
      <c r="EH46" s="603"/>
      <c r="EI46" s="603"/>
      <c r="EJ46" s="603"/>
      <c r="EK46" s="603"/>
      <c r="EL46" s="603"/>
      <c r="EM46" s="603"/>
      <c r="EN46" s="603"/>
      <c r="EO46" s="603"/>
      <c r="EP46" s="603"/>
      <c r="EQ46" s="603"/>
      <c r="ER46" s="603"/>
      <c r="ES46" s="603"/>
      <c r="ET46" s="603"/>
      <c r="EU46" s="603"/>
      <c r="EV46" s="603"/>
      <c r="EW46" s="603"/>
      <c r="EX46" s="603"/>
      <c r="EY46" s="603"/>
      <c r="EZ46" s="603"/>
      <c r="FA46" s="603"/>
      <c r="FB46" s="603"/>
      <c r="FC46" s="603"/>
      <c r="FD46" s="603"/>
      <c r="FE46" s="603"/>
      <c r="FF46" s="603"/>
      <c r="FG46" s="603"/>
      <c r="FH46" s="603"/>
      <c r="FI46" s="603"/>
      <c r="FJ46" s="603"/>
      <c r="FK46" s="603"/>
      <c r="FL46" s="603"/>
      <c r="FM46" s="603"/>
      <c r="FN46" s="603"/>
      <c r="FO46" s="603"/>
      <c r="FP46" s="603"/>
      <c r="FQ46" s="603"/>
      <c r="FR46" s="603"/>
      <c r="FS46" s="603"/>
      <c r="FT46" s="603"/>
      <c r="FU46" s="603"/>
      <c r="FV46" s="603"/>
      <c r="FW46" s="603"/>
      <c r="FX46" s="603"/>
      <c r="FY46" s="603"/>
      <c r="FZ46" s="603"/>
    </row>
    <row r="47" spans="2:182">
      <c r="B47" s="604" t="s">
        <v>31</v>
      </c>
      <c r="C47" s="605">
        <v>24019.42933686254</v>
      </c>
      <c r="D47" s="606">
        <v>21846.435689871232</v>
      </c>
      <c r="E47" s="606">
        <v>21744.598914366263</v>
      </c>
      <c r="F47" s="606">
        <v>19760.524835343505</v>
      </c>
      <c r="G47" s="606">
        <v>21227.757279449666</v>
      </c>
      <c r="H47" s="606">
        <v>25772.012832991815</v>
      </c>
      <c r="I47" s="606">
        <v>26658.443479965452</v>
      </c>
      <c r="J47" s="606">
        <v>28032.333970705597</v>
      </c>
      <c r="K47" s="606">
        <v>23949.975252321237</v>
      </c>
      <c r="L47" s="606">
        <v>20837.71238962913</v>
      </c>
      <c r="M47" s="606">
        <v>19971.369956226245</v>
      </c>
      <c r="N47" s="606">
        <v>22517.089320315252</v>
      </c>
      <c r="O47" s="606">
        <v>23902.713539516357</v>
      </c>
      <c r="P47" s="606">
        <v>21733.967312622099</v>
      </c>
      <c r="Q47" s="606">
        <v>21650.70090297312</v>
      </c>
      <c r="R47" s="606">
        <v>19870.903793233942</v>
      </c>
      <c r="S47" s="606">
        <v>21698.511033373441</v>
      </c>
      <c r="T47" s="606">
        <v>25647.482646716551</v>
      </c>
      <c r="U47" s="606">
        <v>26533.820046300814</v>
      </c>
      <c r="V47" s="606">
        <v>27899.424902435268</v>
      </c>
      <c r="W47" s="606">
        <v>23839.184601423171</v>
      </c>
      <c r="X47" s="606">
        <v>20740.196621980529</v>
      </c>
      <c r="Y47" s="606">
        <v>19876.117932201061</v>
      </c>
      <c r="Z47" s="606">
        <v>22548.735169336007</v>
      </c>
      <c r="AA47" s="606">
        <v>24750.259385712561</v>
      </c>
      <c r="AB47" s="606">
        <v>22139.488367426271</v>
      </c>
      <c r="AC47" s="606">
        <v>22432.079792683842</v>
      </c>
      <c r="AD47" s="606">
        <v>20568.315486236377</v>
      </c>
      <c r="AE47" s="606">
        <v>21959.204438407214</v>
      </c>
      <c r="AF47" s="606">
        <v>25635.092470418076</v>
      </c>
      <c r="AG47" s="606">
        <v>25544.684809979899</v>
      </c>
      <c r="AH47" s="606">
        <v>26945.581454970321</v>
      </c>
      <c r="AI47" s="606">
        <v>23466.490504175017</v>
      </c>
      <c r="AJ47" s="606">
        <v>22008.416715518386</v>
      </c>
      <c r="AK47" s="606">
        <v>20383.108728110154</v>
      </c>
      <c r="AL47" s="606">
        <v>22926.718155082974</v>
      </c>
      <c r="AM47" s="606">
        <v>24796.746809769455</v>
      </c>
      <c r="AN47" s="606">
        <v>22653.063488679938</v>
      </c>
      <c r="AO47" s="606">
        <v>22471.543239875078</v>
      </c>
      <c r="AP47" s="606">
        <v>21158.598297134075</v>
      </c>
      <c r="AQ47" s="606">
        <v>22110.738818416103</v>
      </c>
      <c r="AR47" s="606">
        <v>25656.909177339723</v>
      </c>
      <c r="AS47" s="606">
        <v>25630.632748893528</v>
      </c>
      <c r="AT47" s="606">
        <v>27020.965493317861</v>
      </c>
      <c r="AU47" s="606">
        <v>23507.978974377678</v>
      </c>
      <c r="AV47" s="606">
        <v>22034.442250811513</v>
      </c>
      <c r="AW47" s="606">
        <v>20415.664608854971</v>
      </c>
      <c r="AX47" s="606">
        <v>22963.715631799001</v>
      </c>
      <c r="AY47" s="606">
        <v>24807.523966617016</v>
      </c>
      <c r="AZ47" s="606">
        <v>22604.497695270602</v>
      </c>
      <c r="BA47" s="606">
        <v>22487.19319055706</v>
      </c>
      <c r="BB47" s="606">
        <v>21014.960396276136</v>
      </c>
      <c r="BC47" s="606">
        <v>22051.30914750454</v>
      </c>
      <c r="BD47" s="606">
        <v>25669.008047219737</v>
      </c>
      <c r="BE47" s="606">
        <v>25621.794604684117</v>
      </c>
      <c r="BF47" s="606">
        <v>27458.948492360087</v>
      </c>
      <c r="BG47" s="606">
        <v>23554.45969786006</v>
      </c>
      <c r="BH47" s="606">
        <v>22033.19717576561</v>
      </c>
      <c r="BI47" s="606">
        <v>20391.124332615396</v>
      </c>
      <c r="BJ47" s="606">
        <v>23363.735695586322</v>
      </c>
      <c r="BK47" s="606">
        <v>24797.005009865647</v>
      </c>
      <c r="BL47" s="606">
        <v>22576.065058140895</v>
      </c>
      <c r="BM47" s="606">
        <v>22481.209424444573</v>
      </c>
      <c r="BN47" s="606">
        <v>21252.242495833743</v>
      </c>
      <c r="BO47" s="606">
        <v>22379.086541348268</v>
      </c>
      <c r="BP47" s="606">
        <v>25666.353253742818</v>
      </c>
      <c r="BQ47" s="606">
        <v>26037.974415377917</v>
      </c>
      <c r="BR47" s="606">
        <v>27419.476378726053</v>
      </c>
      <c r="BS47" s="606">
        <v>23558.100729005924</v>
      </c>
      <c r="BT47" s="606">
        <v>22021.872853798632</v>
      </c>
      <c r="BU47" s="606">
        <v>20828.983980010813</v>
      </c>
      <c r="BV47" s="606">
        <v>23368.737226971065</v>
      </c>
      <c r="BW47" s="606">
        <v>24641.520525878437</v>
      </c>
      <c r="BX47" s="606">
        <v>22435.236420971214</v>
      </c>
      <c r="BY47" s="606">
        <v>22818.99839567926</v>
      </c>
      <c r="BZ47" s="606">
        <v>20890.479649878293</v>
      </c>
      <c r="CA47" s="606">
        <v>22067.892032001382</v>
      </c>
      <c r="CB47" s="606">
        <v>25482.674103124886</v>
      </c>
      <c r="CC47" s="606">
        <v>25855.454696703342</v>
      </c>
      <c r="CD47" s="606">
        <v>27260.41788787855</v>
      </c>
      <c r="CE47" s="606">
        <v>23887.085122745772</v>
      </c>
      <c r="CF47" s="606">
        <v>21876.355635859571</v>
      </c>
      <c r="CG47" s="606">
        <v>20557.654300627095</v>
      </c>
      <c r="CH47" s="606">
        <v>23044.406527458385</v>
      </c>
      <c r="CI47" s="606">
        <v>24681.293825259279</v>
      </c>
      <c r="CJ47" s="606">
        <v>22537.984542476443</v>
      </c>
      <c r="CK47" s="606">
        <v>22816.32454594165</v>
      </c>
      <c r="CL47" s="606">
        <v>21047.029319788762</v>
      </c>
      <c r="CM47" s="606">
        <v>22215.514805192106</v>
      </c>
      <c r="CN47" s="606">
        <v>25583.827320577777</v>
      </c>
      <c r="CO47" s="606">
        <v>25948.648009098491</v>
      </c>
      <c r="CP47" s="606">
        <v>27352.857372219918</v>
      </c>
      <c r="CQ47" s="606">
        <v>23873.050432211679</v>
      </c>
      <c r="CR47" s="606">
        <v>21942.117438555448</v>
      </c>
      <c r="CS47" s="606">
        <v>20617.052965926403</v>
      </c>
      <c r="CT47" s="606">
        <v>23310.046452259056</v>
      </c>
      <c r="CU47" s="606">
        <v>25191.918753204871</v>
      </c>
      <c r="CV47" s="606">
        <v>22610.342541886406</v>
      </c>
      <c r="CW47" s="606">
        <v>22817.544787735093</v>
      </c>
      <c r="CX47" s="606">
        <v>20829.675914035888</v>
      </c>
      <c r="CY47" s="606">
        <v>22675.535558867141</v>
      </c>
      <c r="CZ47" s="606">
        <v>26076.192404238682</v>
      </c>
      <c r="DA47" s="606">
        <v>26022.197909805218</v>
      </c>
      <c r="DB47" s="606">
        <v>27445.753326806363</v>
      </c>
      <c r="DC47" s="606">
        <v>23906.865253817006</v>
      </c>
      <c r="DD47" s="606">
        <v>22438.566402723256</v>
      </c>
      <c r="DE47" s="606">
        <v>20645.873386148549</v>
      </c>
      <c r="DF47" s="606">
        <v>23374.470123810879</v>
      </c>
      <c r="DG47" s="606">
        <v>25031.093808990197</v>
      </c>
      <c r="DH47" s="606">
        <v>22945.023056584538</v>
      </c>
      <c r="DI47" s="606">
        <v>22771.272092141116</v>
      </c>
      <c r="DJ47" s="606">
        <v>20955.46326307972</v>
      </c>
      <c r="DK47" s="606">
        <v>22606.993821059023</v>
      </c>
      <c r="DL47" s="606">
        <v>25959.705839513528</v>
      </c>
      <c r="DM47" s="606">
        <v>25920.207932911952</v>
      </c>
      <c r="DN47" s="606">
        <v>27305.395505606339</v>
      </c>
      <c r="DO47" s="606">
        <v>23818.608711897152</v>
      </c>
      <c r="DP47" s="606">
        <v>22341.78768253501</v>
      </c>
      <c r="DQ47" s="606">
        <v>20712.581690998988</v>
      </c>
      <c r="DR47" s="606">
        <v>23268.747167195561</v>
      </c>
      <c r="DS47" s="606">
        <v>25126.816531068325</v>
      </c>
      <c r="DT47" s="606">
        <v>22969.402369696032</v>
      </c>
      <c r="DU47" s="606">
        <v>22833.934473852227</v>
      </c>
      <c r="DV47" s="606">
        <v>21434.20757475857</v>
      </c>
      <c r="DW47" s="606">
        <v>22573.040369610455</v>
      </c>
      <c r="DX47" s="606">
        <v>26025.917659008745</v>
      </c>
      <c r="DY47" s="606">
        <v>26425.03660550225</v>
      </c>
      <c r="DZ47" s="606">
        <v>27806.661381826434</v>
      </c>
      <c r="EA47" s="606">
        <v>23903.630378171983</v>
      </c>
      <c r="EB47" s="606">
        <v>22402.778817070266</v>
      </c>
      <c r="EC47" s="606">
        <v>20743.280223217451</v>
      </c>
      <c r="ED47" s="606">
        <v>23613.269104008938</v>
      </c>
      <c r="EE47" s="606">
        <v>25189.243421950894</v>
      </c>
      <c r="EF47" s="606">
        <v>23039.536811282982</v>
      </c>
      <c r="EG47" s="606">
        <v>22900.14455655076</v>
      </c>
      <c r="EH47" s="606">
        <v>21425.033217791308</v>
      </c>
      <c r="EI47" s="606">
        <v>22755.768304934063</v>
      </c>
      <c r="EJ47" s="606">
        <v>26049.862366916012</v>
      </c>
      <c r="EK47" s="606">
        <v>26427.293330814435</v>
      </c>
      <c r="EL47" s="606">
        <v>27835.628231815059</v>
      </c>
      <c r="EM47" s="606">
        <v>23990.767886362937</v>
      </c>
      <c r="EN47" s="606">
        <v>22281.178150945096</v>
      </c>
      <c r="EO47" s="606">
        <v>20805.492380842392</v>
      </c>
      <c r="EP47" s="606">
        <v>23826.560364812092</v>
      </c>
      <c r="EQ47" s="606">
        <v>25207.56827091712</v>
      </c>
      <c r="ER47" s="606">
        <v>23029.105691355169</v>
      </c>
      <c r="ES47" s="606">
        <v>23354.889661275185</v>
      </c>
      <c r="ET47" s="606">
        <v>21270.877438661817</v>
      </c>
      <c r="EU47" s="606">
        <v>22632.68420701638</v>
      </c>
      <c r="EV47" s="606">
        <v>26129.264178364174</v>
      </c>
      <c r="EW47" s="606">
        <v>26431.475282176169</v>
      </c>
      <c r="EX47" s="606">
        <v>27805.692650224522</v>
      </c>
      <c r="EY47" s="606">
        <v>24454.376327954444</v>
      </c>
      <c r="EZ47" s="606">
        <v>22469.584953604375</v>
      </c>
      <c r="FA47" s="606">
        <v>21250.132280691192</v>
      </c>
      <c r="FB47" s="606">
        <v>23783.891619339072</v>
      </c>
      <c r="FC47" s="606">
        <v>25223.387960254728</v>
      </c>
      <c r="FD47" s="606">
        <v>23066.468838057001</v>
      </c>
      <c r="FE47" s="606">
        <v>23355.601560486808</v>
      </c>
      <c r="FF47" s="606">
        <v>21489.447159811672</v>
      </c>
      <c r="FG47" s="606">
        <v>22823.970196194634</v>
      </c>
      <c r="FH47" s="606">
        <v>26110.436639164462</v>
      </c>
      <c r="FI47" s="606">
        <v>26472.480921386014</v>
      </c>
      <c r="FJ47" s="606">
        <v>27850.553069680474</v>
      </c>
      <c r="FK47" s="606">
        <v>24393.157027793226</v>
      </c>
      <c r="FL47" s="606">
        <v>22309.588887979262</v>
      </c>
      <c r="FM47" s="606">
        <v>21298.242437878758</v>
      </c>
      <c r="FN47" s="606">
        <v>23828.425627630368</v>
      </c>
      <c r="FO47" s="606">
        <v>25560.089858008385</v>
      </c>
      <c r="FP47" s="606">
        <v>22971.578602193309</v>
      </c>
      <c r="FQ47" s="606">
        <v>23240.82314758448</v>
      </c>
      <c r="FR47" s="606">
        <v>21235.117418509955</v>
      </c>
      <c r="FS47" s="606">
        <v>22870.292875820502</v>
      </c>
      <c r="FT47" s="606">
        <v>26441.341528597524</v>
      </c>
      <c r="FU47" s="606">
        <v>26366.315551296422</v>
      </c>
      <c r="FV47" s="606">
        <v>27726.811121717939</v>
      </c>
      <c r="FW47" s="606">
        <v>24256.519901574007</v>
      </c>
      <c r="FX47" s="606">
        <v>22204.390157758105</v>
      </c>
      <c r="FY47" s="606">
        <v>21195.200481964788</v>
      </c>
      <c r="FZ47" s="606">
        <v>23676.733298970285</v>
      </c>
    </row>
    <row r="48" spans="2:182">
      <c r="B48" s="41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343"/>
      <c r="P48" s="159"/>
      <c r="Q48" s="159"/>
      <c r="R48" s="159"/>
    </row>
    <row r="49" spans="2:182" ht="15.75" thickBot="1">
      <c r="B49" s="41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343"/>
      <c r="P49" s="159"/>
      <c r="Q49" s="159"/>
      <c r="R49" s="159"/>
    </row>
    <row r="50" spans="2:182" ht="15.75" thickBot="1">
      <c r="B50" s="449" t="s">
        <v>253</v>
      </c>
      <c r="C50" s="450">
        <f>+(C45+C30+C15)/((EDATE(C2,1)-C2)*24)</f>
        <v>115</v>
      </c>
      <c r="D50" s="450">
        <f t="shared" ref="D50:AX50" si="0">+(D45+D30+D15)/((EDATE(D2,1)-D2)*24)</f>
        <v>115</v>
      </c>
      <c r="E50" s="450">
        <f t="shared" si="0"/>
        <v>114.99999999999999</v>
      </c>
      <c r="F50" s="450">
        <f t="shared" si="0"/>
        <v>115</v>
      </c>
      <c r="G50" s="450">
        <f t="shared" si="0"/>
        <v>115</v>
      </c>
      <c r="H50" s="450">
        <f t="shared" si="0"/>
        <v>119.99999999999999</v>
      </c>
      <c r="I50" s="450">
        <f t="shared" si="0"/>
        <v>120</v>
      </c>
      <c r="J50" s="450">
        <f t="shared" si="0"/>
        <v>120</v>
      </c>
      <c r="K50" s="450">
        <f t="shared" si="0"/>
        <v>119.99999999999999</v>
      </c>
      <c r="L50" s="450">
        <f t="shared" si="0"/>
        <v>119.99999999999999</v>
      </c>
      <c r="M50" s="450">
        <f t="shared" si="0"/>
        <v>120.00000000000001</v>
      </c>
      <c r="N50" s="450">
        <f t="shared" si="0"/>
        <v>120</v>
      </c>
      <c r="O50" s="450">
        <f t="shared" si="0"/>
        <v>120</v>
      </c>
      <c r="P50" s="450">
        <f t="shared" si="0"/>
        <v>120</v>
      </c>
      <c r="Q50" s="450">
        <f t="shared" si="0"/>
        <v>119.99999999999999</v>
      </c>
      <c r="R50" s="450">
        <f t="shared" si="0"/>
        <v>120</v>
      </c>
      <c r="S50" s="450">
        <f t="shared" si="0"/>
        <v>120</v>
      </c>
      <c r="T50" s="450">
        <f t="shared" si="0"/>
        <v>124.99999999999999</v>
      </c>
      <c r="U50" s="450">
        <f t="shared" si="0"/>
        <v>124.99999999999999</v>
      </c>
      <c r="V50" s="450">
        <f t="shared" si="0"/>
        <v>125</v>
      </c>
      <c r="W50" s="450">
        <f t="shared" si="0"/>
        <v>124.99999999999999</v>
      </c>
      <c r="X50" s="450">
        <f t="shared" si="0"/>
        <v>124.99999999999999</v>
      </c>
      <c r="Y50" s="450">
        <f t="shared" si="0"/>
        <v>125.00000000000001</v>
      </c>
      <c r="Z50" s="450">
        <f t="shared" si="0"/>
        <v>125</v>
      </c>
      <c r="AA50" s="450">
        <f t="shared" si="0"/>
        <v>125</v>
      </c>
      <c r="AB50" s="450">
        <f t="shared" si="0"/>
        <v>125</v>
      </c>
      <c r="AC50" s="450">
        <f t="shared" si="0"/>
        <v>125</v>
      </c>
      <c r="AD50" s="450">
        <f t="shared" si="0"/>
        <v>124.99999999999999</v>
      </c>
      <c r="AE50" s="450">
        <f t="shared" si="0"/>
        <v>125</v>
      </c>
      <c r="AF50" s="450">
        <f t="shared" si="0"/>
        <v>125</v>
      </c>
      <c r="AG50" s="450">
        <f t="shared" si="0"/>
        <v>125</v>
      </c>
      <c r="AH50" s="450">
        <f t="shared" si="0"/>
        <v>124.99999999999999</v>
      </c>
      <c r="AI50" s="450">
        <f t="shared" si="0"/>
        <v>125</v>
      </c>
      <c r="AJ50" s="450">
        <f t="shared" si="0"/>
        <v>125</v>
      </c>
      <c r="AK50" s="450">
        <f t="shared" si="0"/>
        <v>124.99999999999999</v>
      </c>
      <c r="AL50" s="450">
        <f t="shared" si="0"/>
        <v>125</v>
      </c>
      <c r="AM50" s="450">
        <f t="shared" si="0"/>
        <v>125</v>
      </c>
      <c r="AN50" s="450">
        <f t="shared" si="0"/>
        <v>125</v>
      </c>
      <c r="AO50" s="450">
        <f t="shared" si="0"/>
        <v>125</v>
      </c>
      <c r="AP50" s="450">
        <f t="shared" si="0"/>
        <v>125</v>
      </c>
      <c r="AQ50" s="450">
        <f t="shared" si="0"/>
        <v>125</v>
      </c>
      <c r="AR50" s="450">
        <f t="shared" si="0"/>
        <v>125</v>
      </c>
      <c r="AS50" s="450">
        <f t="shared" si="0"/>
        <v>125</v>
      </c>
      <c r="AT50" s="450">
        <f t="shared" si="0"/>
        <v>124.99999999999999</v>
      </c>
      <c r="AU50" s="450">
        <f t="shared" si="0"/>
        <v>125.00000000000001</v>
      </c>
      <c r="AV50" s="450">
        <f t="shared" si="0"/>
        <v>125</v>
      </c>
      <c r="AW50" s="450">
        <f t="shared" si="0"/>
        <v>125</v>
      </c>
      <c r="AX50" s="450">
        <f t="shared" si="0"/>
        <v>125</v>
      </c>
      <c r="AY50" s="450">
        <f>+(AY45+(AY30-AY15))/((EDATE(AY2,1)-AY2)*24)</f>
        <v>125</v>
      </c>
      <c r="AZ50" s="450">
        <f t="shared" ref="AZ50:DK50" si="1">+(AZ45+(AZ30-AZ15))/((EDATE(AZ2,1)-AZ2)*24)</f>
        <v>125</v>
      </c>
      <c r="BA50" s="450">
        <f t="shared" si="1"/>
        <v>125</v>
      </c>
      <c r="BB50" s="450">
        <f t="shared" si="1"/>
        <v>125</v>
      </c>
      <c r="BC50" s="450">
        <f t="shared" si="1"/>
        <v>125</v>
      </c>
      <c r="BD50" s="450">
        <f t="shared" si="1"/>
        <v>125</v>
      </c>
      <c r="BE50" s="450">
        <f t="shared" si="1"/>
        <v>125</v>
      </c>
      <c r="BF50" s="450">
        <f t="shared" si="1"/>
        <v>125</v>
      </c>
      <c r="BG50" s="450">
        <f t="shared" si="1"/>
        <v>125</v>
      </c>
      <c r="BH50" s="450">
        <f t="shared" si="1"/>
        <v>125</v>
      </c>
      <c r="BI50" s="450">
        <f t="shared" si="1"/>
        <v>125</v>
      </c>
      <c r="BJ50" s="450">
        <f t="shared" si="1"/>
        <v>125</v>
      </c>
      <c r="BK50" s="450">
        <f t="shared" si="1"/>
        <v>125</v>
      </c>
      <c r="BL50" s="450">
        <f t="shared" si="1"/>
        <v>125</v>
      </c>
      <c r="BM50" s="450">
        <f t="shared" si="1"/>
        <v>125</v>
      </c>
      <c r="BN50" s="450">
        <f t="shared" si="1"/>
        <v>125</v>
      </c>
      <c r="BO50" s="450">
        <f t="shared" si="1"/>
        <v>125</v>
      </c>
      <c r="BP50" s="450">
        <f t="shared" si="1"/>
        <v>125</v>
      </c>
      <c r="BQ50" s="450">
        <f t="shared" si="1"/>
        <v>125</v>
      </c>
      <c r="BR50" s="450">
        <f t="shared" si="1"/>
        <v>125</v>
      </c>
      <c r="BS50" s="450">
        <f t="shared" si="1"/>
        <v>125</v>
      </c>
      <c r="BT50" s="450">
        <f t="shared" si="1"/>
        <v>125</v>
      </c>
      <c r="BU50" s="450">
        <f t="shared" si="1"/>
        <v>125</v>
      </c>
      <c r="BV50" s="450">
        <f t="shared" si="1"/>
        <v>125</v>
      </c>
      <c r="BW50" s="450">
        <f t="shared" si="1"/>
        <v>125</v>
      </c>
      <c r="BX50" s="450">
        <f t="shared" si="1"/>
        <v>125</v>
      </c>
      <c r="BY50" s="450">
        <f t="shared" si="1"/>
        <v>125</v>
      </c>
      <c r="BZ50" s="450">
        <f t="shared" si="1"/>
        <v>125</v>
      </c>
      <c r="CA50" s="450">
        <f t="shared" si="1"/>
        <v>125</v>
      </c>
      <c r="CB50" s="450">
        <f t="shared" si="1"/>
        <v>125</v>
      </c>
      <c r="CC50" s="450">
        <f t="shared" si="1"/>
        <v>125</v>
      </c>
      <c r="CD50" s="450">
        <f t="shared" si="1"/>
        <v>125</v>
      </c>
      <c r="CE50" s="450">
        <f t="shared" si="1"/>
        <v>125</v>
      </c>
      <c r="CF50" s="450">
        <f t="shared" si="1"/>
        <v>125</v>
      </c>
      <c r="CG50" s="450">
        <f t="shared" si="1"/>
        <v>125</v>
      </c>
      <c r="CH50" s="450">
        <f t="shared" si="1"/>
        <v>125</v>
      </c>
      <c r="CI50" s="450">
        <f t="shared" si="1"/>
        <v>125</v>
      </c>
      <c r="CJ50" s="450">
        <f t="shared" si="1"/>
        <v>125</v>
      </c>
      <c r="CK50" s="450">
        <f t="shared" si="1"/>
        <v>125</v>
      </c>
      <c r="CL50" s="450">
        <f t="shared" si="1"/>
        <v>125</v>
      </c>
      <c r="CM50" s="450">
        <f t="shared" si="1"/>
        <v>125</v>
      </c>
      <c r="CN50" s="450">
        <f t="shared" si="1"/>
        <v>125</v>
      </c>
      <c r="CO50" s="450">
        <f t="shared" si="1"/>
        <v>125</v>
      </c>
      <c r="CP50" s="450">
        <f t="shared" si="1"/>
        <v>125</v>
      </c>
      <c r="CQ50" s="450">
        <f t="shared" si="1"/>
        <v>125</v>
      </c>
      <c r="CR50" s="450">
        <f t="shared" si="1"/>
        <v>125</v>
      </c>
      <c r="CS50" s="450">
        <f t="shared" si="1"/>
        <v>125</v>
      </c>
      <c r="CT50" s="450">
        <f t="shared" si="1"/>
        <v>125</v>
      </c>
      <c r="CU50" s="450">
        <f t="shared" si="1"/>
        <v>125</v>
      </c>
      <c r="CV50" s="450">
        <f t="shared" si="1"/>
        <v>125</v>
      </c>
      <c r="CW50" s="450">
        <f t="shared" si="1"/>
        <v>125</v>
      </c>
      <c r="CX50" s="450">
        <f t="shared" si="1"/>
        <v>125</v>
      </c>
      <c r="CY50" s="450">
        <f t="shared" si="1"/>
        <v>125</v>
      </c>
      <c r="CZ50" s="450">
        <f t="shared" si="1"/>
        <v>125</v>
      </c>
      <c r="DA50" s="450">
        <f t="shared" si="1"/>
        <v>125</v>
      </c>
      <c r="DB50" s="450">
        <f t="shared" si="1"/>
        <v>125</v>
      </c>
      <c r="DC50" s="450">
        <f t="shared" si="1"/>
        <v>125</v>
      </c>
      <c r="DD50" s="450">
        <f t="shared" si="1"/>
        <v>125</v>
      </c>
      <c r="DE50" s="450">
        <f t="shared" si="1"/>
        <v>125</v>
      </c>
      <c r="DF50" s="450">
        <f t="shared" si="1"/>
        <v>125</v>
      </c>
      <c r="DG50" s="450">
        <f t="shared" si="1"/>
        <v>125</v>
      </c>
      <c r="DH50" s="450">
        <f t="shared" si="1"/>
        <v>125</v>
      </c>
      <c r="DI50" s="450">
        <f t="shared" si="1"/>
        <v>125</v>
      </c>
      <c r="DJ50" s="450">
        <f t="shared" si="1"/>
        <v>125</v>
      </c>
      <c r="DK50" s="450">
        <f t="shared" si="1"/>
        <v>125</v>
      </c>
      <c r="DL50" s="450">
        <f t="shared" ref="DL50:FW50" si="2">+(DL45+(DL30-DL15))/((EDATE(DL2,1)-DL2)*24)</f>
        <v>125</v>
      </c>
      <c r="DM50" s="450">
        <f t="shared" si="2"/>
        <v>125</v>
      </c>
      <c r="DN50" s="450">
        <f t="shared" si="2"/>
        <v>125</v>
      </c>
      <c r="DO50" s="450">
        <f t="shared" si="2"/>
        <v>125</v>
      </c>
      <c r="DP50" s="450">
        <f t="shared" si="2"/>
        <v>125</v>
      </c>
      <c r="DQ50" s="450">
        <f t="shared" si="2"/>
        <v>125</v>
      </c>
      <c r="DR50" s="450">
        <f t="shared" si="2"/>
        <v>125</v>
      </c>
      <c r="DS50" s="450">
        <f t="shared" si="2"/>
        <v>125</v>
      </c>
      <c r="DT50" s="450">
        <f t="shared" si="2"/>
        <v>125</v>
      </c>
      <c r="DU50" s="450">
        <f t="shared" si="2"/>
        <v>125</v>
      </c>
      <c r="DV50" s="450">
        <f t="shared" si="2"/>
        <v>125</v>
      </c>
      <c r="DW50" s="450">
        <f t="shared" si="2"/>
        <v>125</v>
      </c>
      <c r="DX50" s="450">
        <f t="shared" si="2"/>
        <v>125</v>
      </c>
      <c r="DY50" s="450">
        <f t="shared" si="2"/>
        <v>125</v>
      </c>
      <c r="DZ50" s="450">
        <f t="shared" si="2"/>
        <v>125</v>
      </c>
      <c r="EA50" s="450">
        <f t="shared" si="2"/>
        <v>125</v>
      </c>
      <c r="EB50" s="450">
        <f t="shared" si="2"/>
        <v>125</v>
      </c>
      <c r="EC50" s="450">
        <f t="shared" si="2"/>
        <v>125</v>
      </c>
      <c r="ED50" s="450">
        <f t="shared" si="2"/>
        <v>125</v>
      </c>
      <c r="EE50" s="450">
        <f t="shared" si="2"/>
        <v>125</v>
      </c>
      <c r="EF50" s="450">
        <f t="shared" si="2"/>
        <v>125</v>
      </c>
      <c r="EG50" s="450">
        <f t="shared" si="2"/>
        <v>125</v>
      </c>
      <c r="EH50" s="450">
        <f t="shared" si="2"/>
        <v>125</v>
      </c>
      <c r="EI50" s="450">
        <f t="shared" si="2"/>
        <v>125</v>
      </c>
      <c r="EJ50" s="450">
        <f t="shared" si="2"/>
        <v>125</v>
      </c>
      <c r="EK50" s="450">
        <f t="shared" si="2"/>
        <v>125</v>
      </c>
      <c r="EL50" s="450">
        <f t="shared" si="2"/>
        <v>125</v>
      </c>
      <c r="EM50" s="450">
        <f t="shared" si="2"/>
        <v>125</v>
      </c>
      <c r="EN50" s="450">
        <f t="shared" si="2"/>
        <v>125</v>
      </c>
      <c r="EO50" s="450">
        <f t="shared" si="2"/>
        <v>125</v>
      </c>
      <c r="EP50" s="450">
        <f t="shared" si="2"/>
        <v>125</v>
      </c>
      <c r="EQ50" s="450">
        <f t="shared" si="2"/>
        <v>125</v>
      </c>
      <c r="ER50" s="450">
        <f t="shared" si="2"/>
        <v>125</v>
      </c>
      <c r="ES50" s="450">
        <f t="shared" si="2"/>
        <v>125</v>
      </c>
      <c r="ET50" s="450">
        <f t="shared" si="2"/>
        <v>125</v>
      </c>
      <c r="EU50" s="450">
        <f t="shared" si="2"/>
        <v>125</v>
      </c>
      <c r="EV50" s="450">
        <f t="shared" si="2"/>
        <v>125</v>
      </c>
      <c r="EW50" s="450">
        <f t="shared" si="2"/>
        <v>125</v>
      </c>
      <c r="EX50" s="450">
        <f t="shared" si="2"/>
        <v>125</v>
      </c>
      <c r="EY50" s="450">
        <f t="shared" si="2"/>
        <v>125</v>
      </c>
      <c r="EZ50" s="450">
        <f t="shared" si="2"/>
        <v>125</v>
      </c>
      <c r="FA50" s="450">
        <f t="shared" si="2"/>
        <v>125</v>
      </c>
      <c r="FB50" s="450">
        <f t="shared" si="2"/>
        <v>125</v>
      </c>
      <c r="FC50" s="450">
        <f t="shared" si="2"/>
        <v>125</v>
      </c>
      <c r="FD50" s="450">
        <f t="shared" si="2"/>
        <v>125</v>
      </c>
      <c r="FE50" s="450">
        <f t="shared" si="2"/>
        <v>125</v>
      </c>
      <c r="FF50" s="450">
        <f t="shared" si="2"/>
        <v>125</v>
      </c>
      <c r="FG50" s="450">
        <f t="shared" si="2"/>
        <v>125</v>
      </c>
      <c r="FH50" s="450">
        <f t="shared" si="2"/>
        <v>125</v>
      </c>
      <c r="FI50" s="450">
        <f t="shared" si="2"/>
        <v>125</v>
      </c>
      <c r="FJ50" s="450">
        <f t="shared" si="2"/>
        <v>125</v>
      </c>
      <c r="FK50" s="450">
        <f t="shared" si="2"/>
        <v>125</v>
      </c>
      <c r="FL50" s="450">
        <f t="shared" si="2"/>
        <v>125</v>
      </c>
      <c r="FM50" s="450">
        <f t="shared" si="2"/>
        <v>125</v>
      </c>
      <c r="FN50" s="450">
        <f t="shared" si="2"/>
        <v>125</v>
      </c>
      <c r="FO50" s="450">
        <f t="shared" si="2"/>
        <v>125</v>
      </c>
      <c r="FP50" s="450">
        <f t="shared" si="2"/>
        <v>125</v>
      </c>
      <c r="FQ50" s="450">
        <f t="shared" si="2"/>
        <v>125</v>
      </c>
      <c r="FR50" s="450">
        <f t="shared" si="2"/>
        <v>125</v>
      </c>
      <c r="FS50" s="450">
        <f t="shared" si="2"/>
        <v>125</v>
      </c>
      <c r="FT50" s="450">
        <f t="shared" si="2"/>
        <v>125</v>
      </c>
      <c r="FU50" s="450">
        <f t="shared" si="2"/>
        <v>125</v>
      </c>
      <c r="FV50" s="450">
        <f t="shared" si="2"/>
        <v>125</v>
      </c>
      <c r="FW50" s="450">
        <f t="shared" si="2"/>
        <v>125</v>
      </c>
      <c r="FX50" s="450">
        <f t="shared" ref="FX50:FZ50" si="3">+(FX45+(FX30-FX15))/((EDATE(FX2,1)-FX2)*24)</f>
        <v>125</v>
      </c>
      <c r="FY50" s="450">
        <f t="shared" si="3"/>
        <v>125</v>
      </c>
      <c r="FZ50" s="450">
        <f t="shared" si="3"/>
        <v>125</v>
      </c>
    </row>
    <row r="51" spans="2:182">
      <c r="B51" s="5" t="str">
        <f>+"="&amp;" (HMPL Excess + (HMPL Load - HMPL SEPA)) / Hours in month"</f>
        <v>= (HMPL Excess + (HMPL Load - HMPL SEPA)) / Hours in month</v>
      </c>
    </row>
    <row r="52" spans="2:182">
      <c r="C52" s="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 tint="0.59999389629810485"/>
  </sheetPr>
  <dimension ref="A1:XFD412"/>
  <sheetViews>
    <sheetView topLeftCell="C25" zoomScale="80" zoomScaleNormal="80" workbookViewId="0">
      <selection activeCell="I52" sqref="I52"/>
    </sheetView>
  </sheetViews>
  <sheetFormatPr defaultRowHeight="15"/>
  <cols>
    <col min="1" max="1" width="9.140625" style="45"/>
    <col min="2" max="2" width="40.85546875" style="415" customWidth="1"/>
    <col min="3" max="5" width="12.28515625" style="45" bestFit="1" customWidth="1"/>
    <col min="6" max="6" width="11.5703125" style="45" bestFit="1" customWidth="1"/>
    <col min="7" max="17" width="11.5703125" style="461" bestFit="1" customWidth="1"/>
    <col min="20" max="20" width="9.42578125" style="8" bestFit="1" customWidth="1"/>
    <col min="21" max="23" width="12.28515625" style="8" bestFit="1" customWidth="1"/>
    <col min="24" max="24" width="11.5703125" style="8" bestFit="1" customWidth="1"/>
    <col min="38" max="39" width="9.7109375" bestFit="1" customWidth="1"/>
    <col min="41" max="41" width="10.5703125" bestFit="1" customWidth="1"/>
  </cols>
  <sheetData>
    <row r="1" spans="1:46">
      <c r="A1" s="877"/>
      <c r="C1" s="271">
        <v>41275</v>
      </c>
      <c r="D1" s="271">
        <v>41640</v>
      </c>
      <c r="E1" s="271">
        <v>42005</v>
      </c>
      <c r="F1" s="271">
        <v>42370</v>
      </c>
      <c r="G1" s="271">
        <v>42736</v>
      </c>
      <c r="H1" s="271">
        <v>43101</v>
      </c>
      <c r="I1" s="271">
        <v>43466</v>
      </c>
      <c r="J1" s="271">
        <v>43831</v>
      </c>
      <c r="K1" s="271">
        <v>44197</v>
      </c>
      <c r="L1" s="271">
        <v>44562</v>
      </c>
      <c r="M1" s="271">
        <v>44927</v>
      </c>
      <c r="N1" s="271">
        <v>45292</v>
      </c>
      <c r="O1" s="271">
        <v>45658</v>
      </c>
      <c r="P1" s="271">
        <v>46023</v>
      </c>
      <c r="Q1" s="271">
        <v>46388</v>
      </c>
      <c r="U1" s="321"/>
      <c r="V1" s="321"/>
      <c r="W1" s="321"/>
      <c r="X1" s="321"/>
      <c r="AK1" t="s">
        <v>130</v>
      </c>
      <c r="AO1" s="27">
        <f>+'Monthly Sources and Uses'!C2</f>
        <v>41275</v>
      </c>
      <c r="AP1" t="str">
        <f t="shared" ref="AP1:AP47" si="0">+VLOOKUP(AQ1,$AS$1:$AT$199,2,FALSE)</f>
        <v>c</v>
      </c>
      <c r="AQ1">
        <f>+COLUMN('Monthly Sources and Uses'!C2)</f>
        <v>3</v>
      </c>
      <c r="AS1">
        <v>1</v>
      </c>
      <c r="AT1" s="41" t="s">
        <v>111</v>
      </c>
    </row>
    <row r="2" spans="1:46">
      <c r="A2" s="877"/>
      <c r="B2" s="417" t="s">
        <v>0</v>
      </c>
      <c r="C2" s="102">
        <v>2013</v>
      </c>
      <c r="D2" s="237">
        <v>2014</v>
      </c>
      <c r="E2" s="237">
        <v>2015</v>
      </c>
      <c r="F2" s="237">
        <v>2016</v>
      </c>
      <c r="G2" s="237">
        <v>2017</v>
      </c>
      <c r="H2" s="237">
        <v>2018</v>
      </c>
      <c r="I2" s="237">
        <v>2019</v>
      </c>
      <c r="J2" s="237">
        <v>2020</v>
      </c>
      <c r="K2" s="237">
        <v>2021</v>
      </c>
      <c r="L2" s="237">
        <v>2022</v>
      </c>
      <c r="M2" s="237">
        <v>2023</v>
      </c>
      <c r="N2" s="237">
        <v>2024</v>
      </c>
      <c r="O2" s="237">
        <v>2025</v>
      </c>
      <c r="P2" s="237">
        <v>2026</v>
      </c>
      <c r="Q2" s="237">
        <v>2027</v>
      </c>
      <c r="T2" s="322"/>
      <c r="AK2" s="41">
        <f>+YEAR(AL2)</f>
        <v>2013</v>
      </c>
      <c r="AL2" s="49">
        <f>+'Monthly Sources and Uses'!$C$2</f>
        <v>41275</v>
      </c>
      <c r="AM2" s="27">
        <f>+DATE(YEAR(AL2),12,1)</f>
        <v>41609</v>
      </c>
      <c r="AO2" s="27">
        <f>+EDATE(AO1,1)</f>
        <v>41306</v>
      </c>
      <c r="AP2" s="41" t="str">
        <f t="shared" si="0"/>
        <v>d</v>
      </c>
      <c r="AQ2" s="41">
        <f>+AQ1+1</f>
        <v>4</v>
      </c>
      <c r="AS2">
        <f>+AS1+1</f>
        <v>2</v>
      </c>
      <c r="AT2" s="41" t="s">
        <v>112</v>
      </c>
    </row>
    <row r="3" spans="1:46">
      <c r="A3" s="879">
        <v>3</v>
      </c>
      <c r="B3" s="418" t="s">
        <v>1</v>
      </c>
      <c r="C3" s="89">
        <v>2191494.96</v>
      </c>
      <c r="D3" s="89">
        <v>0</v>
      </c>
      <c r="E3" s="89">
        <v>0</v>
      </c>
      <c r="F3" s="89">
        <v>0</v>
      </c>
      <c r="G3" s="89">
        <v>0</v>
      </c>
      <c r="H3" s="89">
        <v>0</v>
      </c>
      <c r="I3" s="89">
        <v>0</v>
      </c>
      <c r="J3" s="89">
        <v>0</v>
      </c>
      <c r="K3" s="89">
        <v>0</v>
      </c>
      <c r="L3" s="89">
        <v>0</v>
      </c>
      <c r="M3" s="89">
        <v>0</v>
      </c>
      <c r="N3" s="89">
        <v>0</v>
      </c>
      <c r="O3" s="89">
        <v>0</v>
      </c>
      <c r="P3" s="89">
        <v>0</v>
      </c>
      <c r="Q3" s="89">
        <v>0</v>
      </c>
      <c r="T3" s="323"/>
      <c r="U3" s="132"/>
      <c r="V3" s="132"/>
      <c r="W3" s="132"/>
      <c r="X3" s="132"/>
      <c r="AK3" s="41">
        <f>+AK2+1</f>
        <v>2014</v>
      </c>
      <c r="AL3" s="27">
        <f>+DATE(YEAR(AM2)+1,1,1)</f>
        <v>41640</v>
      </c>
      <c r="AM3" s="27">
        <f>+DATE(YEAR(AL3),12,1)</f>
        <v>41974</v>
      </c>
      <c r="AO3" s="27">
        <f t="shared" ref="AO3:AO67" si="1">+EDATE(AO2,1)</f>
        <v>41334</v>
      </c>
      <c r="AP3" s="41" t="str">
        <f t="shared" si="0"/>
        <v>e</v>
      </c>
      <c r="AQ3" s="41">
        <f t="shared" ref="AQ3:AQ67" si="2">+AQ2+1</f>
        <v>5</v>
      </c>
      <c r="AS3" s="41">
        <f t="shared" ref="AS3:AS67" si="3">+AS2+1</f>
        <v>3</v>
      </c>
      <c r="AT3" s="41" t="s">
        <v>104</v>
      </c>
    </row>
    <row r="4" spans="1:46">
      <c r="A4" s="879">
        <v>4</v>
      </c>
      <c r="B4" s="419" t="s">
        <v>2</v>
      </c>
      <c r="C4" s="89">
        <v>1147520</v>
      </c>
      <c r="D4" s="89">
        <v>1088623</v>
      </c>
      <c r="E4" s="89">
        <v>1149466</v>
      </c>
      <c r="F4" s="89">
        <v>1079747.01</v>
      </c>
      <c r="G4" s="89">
        <v>1153663</v>
      </c>
      <c r="H4" s="89">
        <v>1013019</v>
      </c>
      <c r="I4" s="89">
        <v>1202015</v>
      </c>
      <c r="J4" s="89">
        <v>1149769.3999999999</v>
      </c>
      <c r="K4" s="89">
        <v>1122475.8</v>
      </c>
      <c r="L4" s="89">
        <v>1144048</v>
      </c>
      <c r="M4" s="89">
        <v>1208900</v>
      </c>
      <c r="N4" s="89">
        <v>1143416.4100000001</v>
      </c>
      <c r="O4" s="89">
        <v>1204071</v>
      </c>
      <c r="P4" s="89">
        <v>1033159</v>
      </c>
      <c r="Q4" s="89">
        <v>1189671</v>
      </c>
      <c r="T4" s="323"/>
      <c r="U4" s="132"/>
      <c r="V4" s="132"/>
      <c r="W4" s="132"/>
      <c r="X4" s="132"/>
      <c r="AK4" s="41">
        <f t="shared" ref="AK4:AK16" si="4">+AK3+1</f>
        <v>2015</v>
      </c>
      <c r="AL4" s="27">
        <f t="shared" ref="AL4:AL7" si="5">+DATE(YEAR(AM3)+1,1,1)</f>
        <v>42005</v>
      </c>
      <c r="AM4" s="27">
        <f t="shared" ref="AM4:AM7" si="6">+DATE(YEAR(AL4),12,1)</f>
        <v>42339</v>
      </c>
      <c r="AO4" s="27">
        <f t="shared" si="1"/>
        <v>41365</v>
      </c>
      <c r="AP4" s="41" t="str">
        <f t="shared" si="0"/>
        <v>f</v>
      </c>
      <c r="AQ4" s="41">
        <f t="shared" si="2"/>
        <v>6</v>
      </c>
      <c r="AS4" s="41">
        <f t="shared" si="3"/>
        <v>4</v>
      </c>
      <c r="AT4" s="41" t="s">
        <v>113</v>
      </c>
    </row>
    <row r="5" spans="1:46">
      <c r="A5" s="879">
        <v>5</v>
      </c>
      <c r="B5" s="419" t="s">
        <v>3</v>
      </c>
      <c r="C5" s="89">
        <v>974591.81000000017</v>
      </c>
      <c r="D5" s="89">
        <v>1132219.0100000002</v>
      </c>
      <c r="E5" s="89">
        <v>1063250.79</v>
      </c>
      <c r="F5" s="89">
        <v>1137044.8</v>
      </c>
      <c r="G5" s="89">
        <v>1067337.2100000002</v>
      </c>
      <c r="H5" s="89">
        <v>1144874.0100000002</v>
      </c>
      <c r="I5" s="89">
        <v>1088053.6100000001</v>
      </c>
      <c r="J5" s="89">
        <v>1195986.8</v>
      </c>
      <c r="K5" s="89">
        <v>1033646.2100000002</v>
      </c>
      <c r="L5" s="89">
        <v>1191667.0100000002</v>
      </c>
      <c r="M5" s="89">
        <v>1119804.2100000002</v>
      </c>
      <c r="N5" s="89">
        <v>1190425.7900000003</v>
      </c>
      <c r="O5" s="89">
        <v>1112583.4100000001</v>
      </c>
      <c r="P5" s="89">
        <v>1170168.0100000002</v>
      </c>
      <c r="Q5" s="89">
        <v>1100384.8</v>
      </c>
      <c r="T5" s="323"/>
      <c r="U5" s="132"/>
      <c r="V5" s="132"/>
      <c r="W5" s="132"/>
      <c r="X5" s="132"/>
      <c r="AK5" s="41">
        <f t="shared" si="4"/>
        <v>2016</v>
      </c>
      <c r="AL5" s="27">
        <f t="shared" si="5"/>
        <v>42370</v>
      </c>
      <c r="AM5" s="27">
        <f t="shared" si="6"/>
        <v>42705</v>
      </c>
      <c r="AO5" s="27">
        <f t="shared" si="1"/>
        <v>41395</v>
      </c>
      <c r="AP5" s="41" t="str">
        <f t="shared" si="0"/>
        <v>g</v>
      </c>
      <c r="AQ5" s="41">
        <f t="shared" si="2"/>
        <v>7</v>
      </c>
      <c r="AS5" s="41">
        <f t="shared" si="3"/>
        <v>5</v>
      </c>
      <c r="AT5" s="41" t="s">
        <v>114</v>
      </c>
    </row>
    <row r="6" spans="1:46">
      <c r="A6" s="879">
        <v>6</v>
      </c>
      <c r="B6" s="419" t="s">
        <v>4</v>
      </c>
      <c r="C6" s="89">
        <v>984502.67999999993</v>
      </c>
      <c r="D6" s="89">
        <v>1067896.3999999999</v>
      </c>
      <c r="E6" s="89">
        <v>1057543.2</v>
      </c>
      <c r="F6" s="89">
        <v>1006099.44</v>
      </c>
      <c r="G6" s="89">
        <v>1015243.6</v>
      </c>
      <c r="H6" s="89">
        <v>1063494.7999999998</v>
      </c>
      <c r="I6" s="89">
        <v>986633.6399999999</v>
      </c>
      <c r="J6" s="89">
        <v>1155860.7999999998</v>
      </c>
      <c r="K6" s="89">
        <v>1149100.6000000001</v>
      </c>
      <c r="L6" s="89">
        <v>1059125</v>
      </c>
      <c r="M6" s="89">
        <v>1141658.7999999998</v>
      </c>
      <c r="N6" s="89">
        <v>1146383.2</v>
      </c>
      <c r="O6" s="89">
        <v>1052535.04</v>
      </c>
      <c r="P6" s="89">
        <v>1110128.6000000001</v>
      </c>
      <c r="Q6" s="89">
        <v>1100822.6000000001</v>
      </c>
      <c r="T6" s="323"/>
      <c r="U6" s="132"/>
      <c r="V6" s="132"/>
      <c r="W6" s="132"/>
      <c r="X6" s="132"/>
      <c r="AK6" s="41">
        <f t="shared" si="4"/>
        <v>2017</v>
      </c>
      <c r="AL6" s="27">
        <f t="shared" si="5"/>
        <v>42736</v>
      </c>
      <c r="AM6" s="27">
        <f t="shared" si="6"/>
        <v>43070</v>
      </c>
      <c r="AO6" s="27">
        <f t="shared" si="1"/>
        <v>41426</v>
      </c>
      <c r="AP6" s="41" t="str">
        <f t="shared" si="0"/>
        <v>h</v>
      </c>
      <c r="AQ6" s="41">
        <f t="shared" si="2"/>
        <v>8</v>
      </c>
      <c r="AS6" s="41">
        <f t="shared" si="3"/>
        <v>6</v>
      </c>
      <c r="AT6" s="41" t="s">
        <v>109</v>
      </c>
    </row>
    <row r="7" spans="1:46">
      <c r="A7" s="879">
        <v>7</v>
      </c>
      <c r="B7" s="419" t="s">
        <v>5</v>
      </c>
      <c r="C7" s="89">
        <v>1068028.3999999999</v>
      </c>
      <c r="D7" s="89">
        <v>1068465.7999999998</v>
      </c>
      <c r="E7" s="89">
        <v>983168.6</v>
      </c>
      <c r="F7" s="89">
        <v>1078251.3999999999</v>
      </c>
      <c r="G7" s="89">
        <v>1016852.2</v>
      </c>
      <c r="H7" s="89">
        <v>921365.15999999992</v>
      </c>
      <c r="I7" s="89">
        <v>1136876.2</v>
      </c>
      <c r="J7" s="89">
        <v>1155333.3999999999</v>
      </c>
      <c r="K7" s="89">
        <v>1070562.2</v>
      </c>
      <c r="L7" s="89">
        <v>1145528.3999999999</v>
      </c>
      <c r="M7" s="89">
        <v>1140575.3999999999</v>
      </c>
      <c r="N7" s="89">
        <v>1060462.0800000001</v>
      </c>
      <c r="O7" s="89">
        <v>1129773.2</v>
      </c>
      <c r="P7" s="89">
        <v>1109953.3999999999</v>
      </c>
      <c r="Q7" s="89">
        <v>958425.44000000006</v>
      </c>
      <c r="T7" s="323"/>
      <c r="U7" s="132"/>
      <c r="V7" s="132"/>
      <c r="W7" s="132"/>
      <c r="X7" s="132"/>
      <c r="AK7" s="41">
        <f t="shared" si="4"/>
        <v>2018</v>
      </c>
      <c r="AL7" s="27">
        <f t="shared" si="5"/>
        <v>43101</v>
      </c>
      <c r="AM7" s="27">
        <f t="shared" si="6"/>
        <v>43435</v>
      </c>
      <c r="AO7" s="27">
        <f t="shared" si="1"/>
        <v>41456</v>
      </c>
      <c r="AP7" s="41" t="str">
        <f t="shared" si="0"/>
        <v>i</v>
      </c>
      <c r="AQ7" s="41">
        <f t="shared" si="2"/>
        <v>9</v>
      </c>
      <c r="AS7" s="41">
        <f t="shared" si="3"/>
        <v>7</v>
      </c>
      <c r="AT7" s="41" t="s">
        <v>115</v>
      </c>
    </row>
    <row r="8" spans="1:46">
      <c r="A8" s="879">
        <v>8</v>
      </c>
      <c r="B8" s="419" t="s">
        <v>6</v>
      </c>
      <c r="C8" s="89">
        <v>1123324.58</v>
      </c>
      <c r="D8" s="89">
        <v>965740.78</v>
      </c>
      <c r="E8" s="89">
        <v>1116593.9700000002</v>
      </c>
      <c r="F8" s="89">
        <v>1133723.57</v>
      </c>
      <c r="G8" s="89">
        <v>973195.8</v>
      </c>
      <c r="H8" s="89">
        <v>1094095.7800000003</v>
      </c>
      <c r="I8" s="89">
        <v>1164609.3700000001</v>
      </c>
      <c r="J8" s="89">
        <v>1102833.99</v>
      </c>
      <c r="K8" s="89">
        <v>1179361.1700000002</v>
      </c>
      <c r="L8" s="89">
        <v>1174491.77</v>
      </c>
      <c r="M8" s="89">
        <v>1015596.1800000002</v>
      </c>
      <c r="N8" s="89">
        <v>1177132.79</v>
      </c>
      <c r="O8" s="89">
        <v>1162918.1700000002</v>
      </c>
      <c r="P8" s="89">
        <v>1054702.3799999999</v>
      </c>
      <c r="Q8" s="89">
        <v>1131948.3800000001</v>
      </c>
      <c r="T8" s="323"/>
      <c r="U8" s="132"/>
      <c r="V8" s="132"/>
      <c r="W8" s="132"/>
      <c r="X8" s="132"/>
      <c r="AK8" s="460">
        <f t="shared" si="4"/>
        <v>2019</v>
      </c>
      <c r="AL8" s="27">
        <f t="shared" ref="AL8:AL14" si="7">+DATE(YEAR(AM7)+1,1,1)</f>
        <v>43466</v>
      </c>
      <c r="AM8" s="27">
        <f t="shared" ref="AM8:AM14" si="8">+DATE(YEAR(AL8),12,1)</f>
        <v>43800</v>
      </c>
      <c r="AO8" s="27">
        <f t="shared" si="1"/>
        <v>41487</v>
      </c>
      <c r="AP8" s="41" t="str">
        <f t="shared" si="0"/>
        <v>j</v>
      </c>
      <c r="AQ8" s="41">
        <f t="shared" si="2"/>
        <v>10</v>
      </c>
      <c r="AS8" s="41">
        <f t="shared" si="3"/>
        <v>8</v>
      </c>
      <c r="AT8" s="41" t="s">
        <v>116</v>
      </c>
    </row>
    <row r="9" spans="1:46">
      <c r="A9" s="879">
        <v>9</v>
      </c>
      <c r="B9" s="419" t="s">
        <v>7</v>
      </c>
      <c r="C9" s="89">
        <v>1743608.5499999998</v>
      </c>
      <c r="D9" s="89">
        <v>1620769.3499999999</v>
      </c>
      <c r="E9" s="89">
        <v>1694007.5499999998</v>
      </c>
      <c r="F9" s="89">
        <v>1467080.38</v>
      </c>
      <c r="G9" s="89">
        <v>1710105.5899999999</v>
      </c>
      <c r="H9" s="89">
        <v>1654491.58</v>
      </c>
      <c r="I9" s="89">
        <v>1847530.5499999998</v>
      </c>
      <c r="J9" s="89">
        <v>1784173.26</v>
      </c>
      <c r="K9" s="89">
        <v>1883509.5699999998</v>
      </c>
      <c r="L9" s="89">
        <v>1772052.5899999999</v>
      </c>
      <c r="M9" s="89">
        <v>1867985.5899999999</v>
      </c>
      <c r="N9" s="89">
        <v>1598972.48</v>
      </c>
      <c r="O9" s="89">
        <v>1855126.5499999998</v>
      </c>
      <c r="P9" s="89">
        <v>1724613.5499999998</v>
      </c>
      <c r="Q9" s="89">
        <v>1815831.5699999998</v>
      </c>
      <c r="T9" s="323"/>
      <c r="U9" s="132"/>
      <c r="V9" s="132"/>
      <c r="W9" s="132"/>
      <c r="X9" s="132"/>
      <c r="AK9" s="460">
        <f t="shared" si="4"/>
        <v>2020</v>
      </c>
      <c r="AL9" s="27">
        <f t="shared" si="7"/>
        <v>43831</v>
      </c>
      <c r="AM9" s="27">
        <f t="shared" si="8"/>
        <v>44166</v>
      </c>
      <c r="AO9" s="27">
        <f t="shared" si="1"/>
        <v>41518</v>
      </c>
      <c r="AP9" s="41" t="str">
        <f t="shared" si="0"/>
        <v>k</v>
      </c>
      <c r="AQ9" s="41">
        <f t="shared" si="2"/>
        <v>11</v>
      </c>
      <c r="AS9" s="41">
        <f t="shared" si="3"/>
        <v>9</v>
      </c>
      <c r="AT9" s="41" t="s">
        <v>117</v>
      </c>
    </row>
    <row r="10" spans="1:46">
      <c r="A10" s="879">
        <v>10</v>
      </c>
      <c r="B10" s="419" t="s">
        <v>8</v>
      </c>
      <c r="C10" s="89">
        <v>1687775.96</v>
      </c>
      <c r="D10" s="89">
        <v>1679986.96</v>
      </c>
      <c r="E10" s="89">
        <v>1555069.96</v>
      </c>
      <c r="F10" s="89">
        <v>1664567.48</v>
      </c>
      <c r="G10" s="89">
        <v>1560345</v>
      </c>
      <c r="H10" s="89">
        <v>1697178.46</v>
      </c>
      <c r="I10" s="89">
        <v>1521541.98</v>
      </c>
      <c r="J10" s="89">
        <v>1829371.46</v>
      </c>
      <c r="K10" s="89">
        <v>1713606.97</v>
      </c>
      <c r="L10" s="89">
        <v>1814634</v>
      </c>
      <c r="M10" s="89">
        <v>1697606</v>
      </c>
      <c r="N10" s="89">
        <v>1810776.46</v>
      </c>
      <c r="O10" s="89">
        <v>1686903.95</v>
      </c>
      <c r="P10" s="89">
        <v>1766425.96</v>
      </c>
      <c r="Q10" s="89">
        <v>1495278</v>
      </c>
      <c r="T10" s="323"/>
      <c r="U10" s="132"/>
      <c r="V10" s="132"/>
      <c r="W10" s="132"/>
      <c r="X10" s="132"/>
      <c r="AK10" s="460">
        <f t="shared" si="4"/>
        <v>2021</v>
      </c>
      <c r="AL10" s="27">
        <f t="shared" si="7"/>
        <v>44197</v>
      </c>
      <c r="AM10" s="27">
        <f t="shared" si="8"/>
        <v>44531</v>
      </c>
      <c r="AO10" s="27">
        <f t="shared" si="1"/>
        <v>41548</v>
      </c>
      <c r="AP10" s="41" t="str">
        <f t="shared" si="0"/>
        <v>l</v>
      </c>
      <c r="AQ10" s="41">
        <f t="shared" si="2"/>
        <v>12</v>
      </c>
      <c r="AS10" s="41">
        <f t="shared" si="3"/>
        <v>10</v>
      </c>
      <c r="AT10" s="41" t="s">
        <v>118</v>
      </c>
    </row>
    <row r="11" spans="1:46">
      <c r="A11" s="879">
        <v>11</v>
      </c>
      <c r="B11" s="419" t="s">
        <v>9</v>
      </c>
      <c r="C11" s="89">
        <v>7714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20068</v>
      </c>
      <c r="J11" s="89">
        <v>76666</v>
      </c>
      <c r="K11" s="89">
        <v>130468</v>
      </c>
      <c r="L11" s="89">
        <v>118596</v>
      </c>
      <c r="M11" s="89">
        <v>106742</v>
      </c>
      <c r="N11" s="89">
        <v>93738</v>
      </c>
      <c r="O11" s="89">
        <v>89515</v>
      </c>
      <c r="P11" s="89">
        <v>88407</v>
      </c>
      <c r="Q11" s="89">
        <v>93096</v>
      </c>
      <c r="T11" s="323"/>
      <c r="U11" s="132"/>
      <c r="V11" s="132"/>
      <c r="W11" s="132"/>
      <c r="X11" s="132"/>
      <c r="AK11" s="460">
        <f t="shared" si="4"/>
        <v>2022</v>
      </c>
      <c r="AL11" s="27">
        <f t="shared" si="7"/>
        <v>44562</v>
      </c>
      <c r="AM11" s="27">
        <f t="shared" si="8"/>
        <v>44896</v>
      </c>
      <c r="AO11" s="27">
        <f t="shared" si="1"/>
        <v>41579</v>
      </c>
      <c r="AP11" s="41" t="str">
        <f t="shared" si="0"/>
        <v>m</v>
      </c>
      <c r="AQ11" s="41">
        <f t="shared" si="2"/>
        <v>13</v>
      </c>
      <c r="AS11" s="41">
        <f t="shared" si="3"/>
        <v>11</v>
      </c>
      <c r="AT11" s="41" t="s">
        <v>119</v>
      </c>
    </row>
    <row r="12" spans="1:46">
      <c r="A12" s="879">
        <v>12</v>
      </c>
      <c r="B12" s="420" t="s">
        <v>10</v>
      </c>
      <c r="C12" s="89">
        <v>14753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1086</v>
      </c>
      <c r="K12" s="89">
        <v>28565</v>
      </c>
      <c r="L12" s="89">
        <v>21670</v>
      </c>
      <c r="M12" s="89">
        <v>14591</v>
      </c>
      <c r="N12" s="89">
        <v>3512</v>
      </c>
      <c r="O12" s="89">
        <v>1620</v>
      </c>
      <c r="P12" s="89">
        <v>1080</v>
      </c>
      <c r="Q12" s="89">
        <v>1009</v>
      </c>
      <c r="T12" s="323"/>
      <c r="U12" s="132"/>
      <c r="V12" s="132"/>
      <c r="W12" s="132"/>
      <c r="X12" s="132"/>
      <c r="AK12" s="460">
        <f t="shared" si="4"/>
        <v>2023</v>
      </c>
      <c r="AL12" s="27">
        <f t="shared" si="7"/>
        <v>44927</v>
      </c>
      <c r="AM12" s="27">
        <f t="shared" si="8"/>
        <v>45261</v>
      </c>
      <c r="AO12" s="27">
        <f t="shared" si="1"/>
        <v>41609</v>
      </c>
      <c r="AP12" s="41" t="str">
        <f t="shared" si="0"/>
        <v>n</v>
      </c>
      <c r="AQ12" s="41">
        <f t="shared" si="2"/>
        <v>14</v>
      </c>
      <c r="AS12" s="41">
        <f t="shared" si="3"/>
        <v>12</v>
      </c>
      <c r="AT12" s="41" t="s">
        <v>120</v>
      </c>
    </row>
    <row r="13" spans="1:46">
      <c r="A13" s="879">
        <v>13</v>
      </c>
      <c r="B13" s="421" t="s">
        <v>11</v>
      </c>
      <c r="C13" s="110">
        <v>10943313.939999999</v>
      </c>
      <c r="D13" s="111">
        <v>8623701.2999999989</v>
      </c>
      <c r="E13" s="111">
        <v>8619100.0699999984</v>
      </c>
      <c r="F13" s="111">
        <v>8566514.0800000001</v>
      </c>
      <c r="G13" s="111">
        <v>8496742.3999999985</v>
      </c>
      <c r="H13" s="111">
        <v>8588518.7899999991</v>
      </c>
      <c r="I13" s="111">
        <v>8967328.3499999996</v>
      </c>
      <c r="J13" s="111">
        <v>9451081.1099999994</v>
      </c>
      <c r="K13" s="111">
        <v>9311295.5199999977</v>
      </c>
      <c r="L13" s="111">
        <v>9441812.7699999996</v>
      </c>
      <c r="M13" s="111">
        <v>9313459.1799999978</v>
      </c>
      <c r="N13" s="111">
        <v>9224819.209999999</v>
      </c>
      <c r="O13" s="111">
        <v>9295046.3199999984</v>
      </c>
      <c r="P13" s="111">
        <v>9058637.8999999985</v>
      </c>
      <c r="Q13" s="111">
        <v>8886466.7899999991</v>
      </c>
      <c r="T13" s="324"/>
      <c r="U13" s="325"/>
      <c r="V13" s="325"/>
      <c r="W13" s="325"/>
      <c r="X13" s="325"/>
      <c r="AK13" s="460">
        <f t="shared" si="4"/>
        <v>2024</v>
      </c>
      <c r="AL13" s="27">
        <f t="shared" si="7"/>
        <v>45292</v>
      </c>
      <c r="AM13" s="27">
        <f t="shared" si="8"/>
        <v>45627</v>
      </c>
      <c r="AO13" s="27">
        <f t="shared" si="1"/>
        <v>41640</v>
      </c>
      <c r="AP13" s="41" t="str">
        <f t="shared" si="0"/>
        <v>o</v>
      </c>
      <c r="AQ13" s="41">
        <f t="shared" si="2"/>
        <v>15</v>
      </c>
      <c r="AS13" s="41">
        <f t="shared" si="3"/>
        <v>13</v>
      </c>
      <c r="AT13" s="41" t="s">
        <v>121</v>
      </c>
    </row>
    <row r="14" spans="1:46">
      <c r="A14" s="879">
        <v>14</v>
      </c>
      <c r="B14" s="419" t="s">
        <v>97</v>
      </c>
      <c r="C14" s="88">
        <v>301928.69</v>
      </c>
      <c r="D14" s="89">
        <v>301928.69</v>
      </c>
      <c r="E14" s="89">
        <v>266980.01</v>
      </c>
      <c r="F14" s="89">
        <v>266980.01999999996</v>
      </c>
      <c r="G14" s="89">
        <v>266979.99</v>
      </c>
      <c r="H14" s="89">
        <v>266980</v>
      </c>
      <c r="I14" s="89">
        <v>266980.01</v>
      </c>
      <c r="J14" s="89">
        <v>266980.02</v>
      </c>
      <c r="K14" s="89">
        <v>266980.01</v>
      </c>
      <c r="L14" s="89">
        <v>266980.01</v>
      </c>
      <c r="M14" s="89">
        <v>266980</v>
      </c>
      <c r="N14" s="89">
        <v>266980.01</v>
      </c>
      <c r="O14" s="89">
        <v>266980</v>
      </c>
      <c r="P14" s="89">
        <v>266980.01000000007</v>
      </c>
      <c r="Q14" s="89">
        <v>266980.01</v>
      </c>
      <c r="T14" s="323"/>
      <c r="U14" s="132"/>
      <c r="V14" s="132"/>
      <c r="W14" s="132"/>
      <c r="X14" s="132"/>
      <c r="AK14" s="460">
        <f t="shared" si="4"/>
        <v>2025</v>
      </c>
      <c r="AL14" s="27">
        <f t="shared" si="7"/>
        <v>45658</v>
      </c>
      <c r="AM14" s="27">
        <f t="shared" si="8"/>
        <v>45992</v>
      </c>
      <c r="AO14" s="27">
        <f t="shared" si="1"/>
        <v>41671</v>
      </c>
      <c r="AP14" s="41" t="str">
        <f t="shared" si="0"/>
        <v>p</v>
      </c>
      <c r="AQ14" s="41">
        <f t="shared" si="2"/>
        <v>16</v>
      </c>
      <c r="AS14" s="41">
        <f t="shared" si="3"/>
        <v>14</v>
      </c>
      <c r="AT14" s="41" t="s">
        <v>105</v>
      </c>
    </row>
    <row r="15" spans="1:46">
      <c r="A15" s="879">
        <v>15</v>
      </c>
      <c r="B15" s="419" t="s">
        <v>289</v>
      </c>
      <c r="C15" s="64">
        <v>20354.73</v>
      </c>
      <c r="D15" s="65">
        <v>20354.73</v>
      </c>
      <c r="E15" s="65">
        <v>17998.71</v>
      </c>
      <c r="F15" s="65">
        <v>17998.699999999997</v>
      </c>
      <c r="G15" s="65">
        <v>17998.699999999997</v>
      </c>
      <c r="H15" s="65">
        <v>17998.7</v>
      </c>
      <c r="I15" s="65">
        <v>17998.7</v>
      </c>
      <c r="J15" s="65">
        <v>17998.7</v>
      </c>
      <c r="K15" s="65">
        <v>17998.7</v>
      </c>
      <c r="L15" s="65">
        <v>17998.71</v>
      </c>
      <c r="M15" s="65">
        <v>17998.7</v>
      </c>
      <c r="N15" s="65">
        <v>17998.71</v>
      </c>
      <c r="O15" s="65">
        <v>17998.690000000002</v>
      </c>
      <c r="P15" s="65">
        <v>17998.710000000003</v>
      </c>
      <c r="Q15" s="65">
        <v>17998.7</v>
      </c>
      <c r="T15" s="324"/>
      <c r="U15" s="325"/>
      <c r="V15" s="325"/>
      <c r="W15" s="325"/>
      <c r="X15" s="325"/>
      <c r="AK15" s="460">
        <f t="shared" si="4"/>
        <v>2026</v>
      </c>
      <c r="AL15" s="27">
        <f t="shared" ref="AL15:AL16" si="9">+DATE(YEAR(AM14)+1,1,1)</f>
        <v>46023</v>
      </c>
      <c r="AM15" s="27">
        <f t="shared" ref="AM15:AM16" si="10">+DATE(YEAR(AL15),12,1)</f>
        <v>46357</v>
      </c>
      <c r="AO15" s="27">
        <f t="shared" si="1"/>
        <v>41699</v>
      </c>
      <c r="AP15" s="41" t="str">
        <f t="shared" si="0"/>
        <v>q</v>
      </c>
      <c r="AQ15" s="41">
        <f t="shared" si="2"/>
        <v>17</v>
      </c>
      <c r="AS15" s="41">
        <f t="shared" si="3"/>
        <v>15</v>
      </c>
      <c r="AT15" s="41" t="s">
        <v>106</v>
      </c>
    </row>
    <row r="16" spans="1:46">
      <c r="A16" s="879">
        <v>16</v>
      </c>
      <c r="B16" s="422" t="s">
        <v>13</v>
      </c>
      <c r="C16" s="112">
        <v>11265597.360000001</v>
      </c>
      <c r="D16" s="112">
        <v>8945984.7199999988</v>
      </c>
      <c r="E16" s="112">
        <v>8904078.7899999991</v>
      </c>
      <c r="F16" s="112">
        <v>8851492.8000000007</v>
      </c>
      <c r="G16" s="112">
        <v>8781721.0900000017</v>
      </c>
      <c r="H16" s="112">
        <v>8873497.4900000002</v>
      </c>
      <c r="I16" s="112">
        <v>9252307.0599999987</v>
      </c>
      <c r="J16" s="112">
        <v>9736059.8300000001</v>
      </c>
      <c r="K16" s="112">
        <v>9596274.2300000004</v>
      </c>
      <c r="L16" s="112">
        <v>9726791.4899999984</v>
      </c>
      <c r="M16" s="112">
        <v>9598437.879999999</v>
      </c>
      <c r="N16" s="112">
        <v>9509797.9299999997</v>
      </c>
      <c r="O16" s="112">
        <v>9580025.0099999998</v>
      </c>
      <c r="P16" s="112">
        <v>9343616.6199999992</v>
      </c>
      <c r="Q16" s="112">
        <v>9171445.5</v>
      </c>
      <c r="T16" s="323"/>
      <c r="U16" s="132"/>
      <c r="V16" s="132"/>
      <c r="W16" s="132"/>
      <c r="X16" s="132"/>
      <c r="AK16" s="460">
        <f t="shared" si="4"/>
        <v>2027</v>
      </c>
      <c r="AL16" s="27">
        <f t="shared" si="9"/>
        <v>46388</v>
      </c>
      <c r="AM16" s="27">
        <f t="shared" si="10"/>
        <v>46722</v>
      </c>
      <c r="AO16" s="27">
        <f t="shared" si="1"/>
        <v>41730</v>
      </c>
      <c r="AP16" s="41" t="str">
        <f t="shared" si="0"/>
        <v>r</v>
      </c>
      <c r="AQ16" s="41">
        <f t="shared" si="2"/>
        <v>18</v>
      </c>
      <c r="AS16" s="41">
        <f t="shared" si="3"/>
        <v>16</v>
      </c>
      <c r="AT16" s="41" t="s">
        <v>122</v>
      </c>
    </row>
    <row r="17" spans="1:46" ht="15.75" thickBot="1">
      <c r="A17" s="879">
        <v>17</v>
      </c>
      <c r="B17" s="423" t="s">
        <v>14</v>
      </c>
      <c r="C17" s="113">
        <v>11265597.360000001</v>
      </c>
      <c r="D17" s="107">
        <v>8945984.7199999988</v>
      </c>
      <c r="E17" s="107">
        <v>8904078.7899999991</v>
      </c>
      <c r="F17" s="107">
        <v>8851492.8000000007</v>
      </c>
      <c r="G17" s="107">
        <v>8781721.0900000017</v>
      </c>
      <c r="H17" s="107">
        <v>8873497.4900000002</v>
      </c>
      <c r="I17" s="107">
        <v>9252307.0599999987</v>
      </c>
      <c r="J17" s="107">
        <v>9736059.8300000001</v>
      </c>
      <c r="K17" s="107">
        <v>9596274.2300000004</v>
      </c>
      <c r="L17" s="107">
        <v>9726791.4899999984</v>
      </c>
      <c r="M17" s="107">
        <v>9598437.879999999</v>
      </c>
      <c r="N17" s="107">
        <v>9509797.9299999997</v>
      </c>
      <c r="O17" s="107">
        <v>9580025.0099999998</v>
      </c>
      <c r="P17" s="107">
        <v>9343616.6199999992</v>
      </c>
      <c r="Q17" s="107">
        <v>9171445.5</v>
      </c>
      <c r="AO17" s="27">
        <f t="shared" si="1"/>
        <v>41760</v>
      </c>
      <c r="AP17" s="41" t="str">
        <f t="shared" si="0"/>
        <v>s</v>
      </c>
      <c r="AQ17" s="41">
        <f t="shared" si="2"/>
        <v>19</v>
      </c>
      <c r="AS17" s="41">
        <f t="shared" si="3"/>
        <v>17</v>
      </c>
      <c r="AT17" s="41" t="s">
        <v>110</v>
      </c>
    </row>
    <row r="18" spans="1:46" ht="15.75" thickTop="1">
      <c r="A18" s="879"/>
      <c r="AO18" s="27">
        <f t="shared" si="1"/>
        <v>41791</v>
      </c>
      <c r="AP18" s="41" t="str">
        <f t="shared" si="0"/>
        <v>t</v>
      </c>
      <c r="AQ18" s="41">
        <f t="shared" si="2"/>
        <v>20</v>
      </c>
      <c r="AS18" s="41">
        <f t="shared" si="3"/>
        <v>18</v>
      </c>
      <c r="AT18" s="41" t="s">
        <v>123</v>
      </c>
    </row>
    <row r="19" spans="1:46">
      <c r="A19" s="879"/>
      <c r="T19" s="326"/>
      <c r="U19" s="327"/>
      <c r="V19" s="327"/>
      <c r="W19" s="327"/>
      <c r="X19" s="327"/>
      <c r="AO19" s="27">
        <f t="shared" si="1"/>
        <v>41821</v>
      </c>
      <c r="AP19" s="41" t="str">
        <f t="shared" si="0"/>
        <v>u</v>
      </c>
      <c r="AQ19" s="41">
        <f t="shared" si="2"/>
        <v>21</v>
      </c>
      <c r="AS19" s="41">
        <f t="shared" si="3"/>
        <v>19</v>
      </c>
      <c r="AT19" s="41" t="s">
        <v>124</v>
      </c>
    </row>
    <row r="20" spans="1:46">
      <c r="A20" s="879"/>
      <c r="B20" s="424" t="s">
        <v>15</v>
      </c>
      <c r="C20" s="103">
        <v>2013</v>
      </c>
      <c r="D20" s="74">
        <v>2014</v>
      </c>
      <c r="E20" s="74">
        <v>2015</v>
      </c>
      <c r="F20" s="74">
        <v>2016</v>
      </c>
      <c r="G20" s="74">
        <v>2017</v>
      </c>
      <c r="H20" s="74">
        <v>2018</v>
      </c>
      <c r="I20" s="74">
        <v>2019</v>
      </c>
      <c r="J20" s="74">
        <v>2020</v>
      </c>
      <c r="K20" s="74">
        <v>2021</v>
      </c>
      <c r="L20" s="74">
        <v>2022</v>
      </c>
      <c r="M20" s="74">
        <v>2023</v>
      </c>
      <c r="N20" s="74">
        <v>2024</v>
      </c>
      <c r="O20" s="74">
        <v>2025</v>
      </c>
      <c r="P20" s="74">
        <v>2026</v>
      </c>
      <c r="Q20" s="74">
        <v>2027</v>
      </c>
      <c r="T20" s="328"/>
      <c r="U20" s="132"/>
      <c r="V20" s="132"/>
      <c r="W20" s="132"/>
      <c r="X20" s="132"/>
      <c r="AO20" s="27">
        <f t="shared" si="1"/>
        <v>41852</v>
      </c>
      <c r="AP20" s="41" t="str">
        <f t="shared" si="0"/>
        <v>v</v>
      </c>
      <c r="AQ20" s="41">
        <f t="shared" si="2"/>
        <v>22</v>
      </c>
      <c r="AS20" s="41">
        <f t="shared" si="3"/>
        <v>20</v>
      </c>
      <c r="AT20" s="41" t="s">
        <v>125</v>
      </c>
    </row>
    <row r="21" spans="1:46">
      <c r="A21" s="879">
        <v>21</v>
      </c>
      <c r="B21" s="425" t="s">
        <v>101</v>
      </c>
      <c r="C21" s="61">
        <v>8089742.169999999</v>
      </c>
      <c r="D21" s="61">
        <v>5843882.0899999999</v>
      </c>
      <c r="E21" s="61">
        <v>5746772.9299999988</v>
      </c>
      <c r="F21" s="61">
        <v>5633418.2999999998</v>
      </c>
      <c r="G21" s="61">
        <v>5776429.29</v>
      </c>
      <c r="H21" s="61">
        <v>5794541.5700000003</v>
      </c>
      <c r="I21" s="61">
        <v>5964187.75</v>
      </c>
      <c r="J21" s="61">
        <v>6322031.4700000007</v>
      </c>
      <c r="K21" s="61">
        <v>6197250.2299999995</v>
      </c>
      <c r="L21" s="61">
        <v>6347646.2200000007</v>
      </c>
      <c r="M21" s="61">
        <v>6300607.2700000005</v>
      </c>
      <c r="N21" s="61">
        <v>6125819.8199999994</v>
      </c>
      <c r="O21" s="61">
        <v>6234798.5299999993</v>
      </c>
      <c r="P21" s="61">
        <v>6068832.0199999996</v>
      </c>
      <c r="Q21" s="61">
        <v>5980248.9699999997</v>
      </c>
      <c r="T21" s="329"/>
      <c r="U21" s="132"/>
      <c r="V21" s="132"/>
      <c r="W21" s="132"/>
      <c r="X21" s="132"/>
      <c r="AO21" s="27">
        <f t="shared" si="1"/>
        <v>41883</v>
      </c>
      <c r="AP21" s="41" t="str">
        <f t="shared" si="0"/>
        <v>w</v>
      </c>
      <c r="AQ21" s="41">
        <f t="shared" si="2"/>
        <v>23</v>
      </c>
      <c r="AS21" s="41">
        <f t="shared" si="3"/>
        <v>21</v>
      </c>
      <c r="AT21" s="41" t="s">
        <v>126</v>
      </c>
    </row>
    <row r="22" spans="1:46">
      <c r="A22" s="879">
        <v>22</v>
      </c>
      <c r="B22" s="425" t="s">
        <v>102</v>
      </c>
      <c r="C22" s="61">
        <v>3175855.6799999997</v>
      </c>
      <c r="D22" s="61">
        <v>3102102.9400000004</v>
      </c>
      <c r="E22" s="61">
        <v>3157305.78</v>
      </c>
      <c r="F22" s="61">
        <v>3218074.34</v>
      </c>
      <c r="G22" s="61">
        <v>3005291.62</v>
      </c>
      <c r="H22" s="61">
        <v>3078955.72</v>
      </c>
      <c r="I22" s="61">
        <v>3288119.24</v>
      </c>
      <c r="J22" s="61">
        <v>3414028.15</v>
      </c>
      <c r="K22" s="61">
        <v>3399023.95</v>
      </c>
      <c r="L22" s="61">
        <v>3379145.1399999997</v>
      </c>
      <c r="M22" s="61">
        <v>3297830.4</v>
      </c>
      <c r="N22" s="61">
        <v>3383978.08</v>
      </c>
      <c r="O22" s="61">
        <v>3345226.3600000003</v>
      </c>
      <c r="P22" s="61">
        <v>3274784.3699999996</v>
      </c>
      <c r="Q22" s="61">
        <v>3191196.4099999997</v>
      </c>
      <c r="T22" s="330"/>
      <c r="U22" s="325"/>
      <c r="V22" s="325"/>
      <c r="W22" s="325"/>
      <c r="X22" s="325"/>
      <c r="AO22" s="27">
        <f t="shared" si="1"/>
        <v>41913</v>
      </c>
      <c r="AP22" s="41" t="str">
        <f t="shared" si="0"/>
        <v>x</v>
      </c>
      <c r="AQ22" s="41">
        <f t="shared" si="2"/>
        <v>24</v>
      </c>
      <c r="AS22" s="41">
        <f t="shared" si="3"/>
        <v>22</v>
      </c>
      <c r="AT22" s="41" t="s">
        <v>127</v>
      </c>
    </row>
    <row r="23" spans="1:46">
      <c r="A23" s="879">
        <v>23</v>
      </c>
      <c r="B23" s="426" t="s">
        <v>16</v>
      </c>
      <c r="C23" s="108">
        <v>11265597.85</v>
      </c>
      <c r="D23" s="108">
        <v>8945985.0299999993</v>
      </c>
      <c r="E23" s="108">
        <v>8904078.7100000009</v>
      </c>
      <c r="F23" s="108">
        <v>8851492.6400000006</v>
      </c>
      <c r="G23" s="108">
        <v>8781720.9100000001</v>
      </c>
      <c r="H23" s="108">
        <v>8873497.2899999991</v>
      </c>
      <c r="I23" s="108">
        <v>9252306.9900000002</v>
      </c>
      <c r="J23" s="108">
        <v>9736059.620000001</v>
      </c>
      <c r="K23" s="108">
        <v>9596274.1799999997</v>
      </c>
      <c r="L23" s="108">
        <v>9726791.3599999994</v>
      </c>
      <c r="M23" s="108">
        <v>9598437.6699999999</v>
      </c>
      <c r="N23" s="108">
        <v>9509797.9000000004</v>
      </c>
      <c r="O23" s="108">
        <v>9580024.8899999987</v>
      </c>
      <c r="P23" s="108">
        <v>9343616.3900000025</v>
      </c>
      <c r="Q23" s="108">
        <v>9171445.3800000008</v>
      </c>
      <c r="T23" s="331"/>
      <c r="U23" s="332"/>
      <c r="V23" s="332"/>
      <c r="W23" s="332"/>
      <c r="X23" s="332"/>
      <c r="AO23" s="27">
        <f t="shared" si="1"/>
        <v>41944</v>
      </c>
      <c r="AP23" s="41" t="str">
        <f t="shared" si="0"/>
        <v>y</v>
      </c>
      <c r="AQ23" s="41">
        <f t="shared" si="2"/>
        <v>25</v>
      </c>
      <c r="AS23" s="41">
        <f t="shared" si="3"/>
        <v>23</v>
      </c>
      <c r="AT23" s="41" t="s">
        <v>128</v>
      </c>
    </row>
    <row r="24" spans="1:46" s="6" customFormat="1" ht="15.75" thickBot="1">
      <c r="A24" s="879">
        <v>24</v>
      </c>
      <c r="B24" s="427" t="s">
        <v>17</v>
      </c>
      <c r="C24" s="109">
        <v>0.48999999987427145</v>
      </c>
      <c r="D24" s="109">
        <v>0.31000000017229468</v>
      </c>
      <c r="E24" s="109">
        <v>-7.9999999841675162E-2</v>
      </c>
      <c r="F24" s="109">
        <v>-0.15999999968335032</v>
      </c>
      <c r="G24" s="109">
        <v>-0.18000000016763806</v>
      </c>
      <c r="H24" s="109">
        <v>-0.19999999948777258</v>
      </c>
      <c r="I24" s="109">
        <v>-6.9999999948777258E-2</v>
      </c>
      <c r="J24" s="109">
        <v>-0.20999999949708581</v>
      </c>
      <c r="K24" s="109">
        <v>-4.9999999580904841E-2</v>
      </c>
      <c r="L24" s="109">
        <v>-0.13000000000465661</v>
      </c>
      <c r="M24" s="109">
        <v>-0.20999999984633178</v>
      </c>
      <c r="N24" s="109">
        <v>-2.9999999678693712E-2</v>
      </c>
      <c r="O24" s="109">
        <v>-0.11999999987892807</v>
      </c>
      <c r="P24" s="109">
        <v>-0.2299999997485429</v>
      </c>
      <c r="Q24" s="109">
        <v>-0.11999999964609742</v>
      </c>
      <c r="T24" s="8"/>
      <c r="U24" s="104"/>
      <c r="V24" s="104"/>
      <c r="W24" s="104"/>
      <c r="X24" s="104"/>
      <c r="AO24" s="27">
        <f t="shared" si="1"/>
        <v>41974</v>
      </c>
      <c r="AP24" s="41" t="str">
        <f t="shared" si="0"/>
        <v>z</v>
      </c>
      <c r="AQ24" s="41">
        <f t="shared" si="2"/>
        <v>26</v>
      </c>
      <c r="AS24" s="41">
        <f t="shared" si="3"/>
        <v>24</v>
      </c>
      <c r="AT24" s="32" t="s">
        <v>129</v>
      </c>
    </row>
    <row r="25" spans="1:46" s="6" customFormat="1" ht="15.75" thickTop="1">
      <c r="A25" s="878"/>
      <c r="B25" s="415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T25" s="8"/>
      <c r="U25" s="104"/>
      <c r="V25" s="104"/>
      <c r="W25" s="104"/>
      <c r="X25" s="104"/>
      <c r="AO25" s="27">
        <f t="shared" si="1"/>
        <v>42005</v>
      </c>
      <c r="AP25" s="41" t="str">
        <f t="shared" si="0"/>
        <v>aa</v>
      </c>
      <c r="AQ25" s="41">
        <f t="shared" si="2"/>
        <v>27</v>
      </c>
      <c r="AS25" s="41">
        <f t="shared" si="3"/>
        <v>25</v>
      </c>
      <c r="AT25" s="32" t="s">
        <v>108</v>
      </c>
    </row>
    <row r="26" spans="1:46">
      <c r="A26" s="878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T26" s="333"/>
      <c r="U26" s="327"/>
      <c r="V26" s="327"/>
      <c r="W26" s="327"/>
      <c r="X26" s="327"/>
      <c r="AO26" s="27">
        <f t="shared" si="1"/>
        <v>42036</v>
      </c>
      <c r="AP26" s="41" t="str">
        <f t="shared" si="0"/>
        <v>ab</v>
      </c>
      <c r="AQ26" s="41">
        <f t="shared" si="2"/>
        <v>28</v>
      </c>
      <c r="AS26" s="41">
        <f t="shared" si="3"/>
        <v>26</v>
      </c>
      <c r="AT26" s="32" t="s">
        <v>107</v>
      </c>
    </row>
    <row r="27" spans="1:46">
      <c r="A27" s="879"/>
      <c r="B27" s="428" t="s">
        <v>18</v>
      </c>
      <c r="C27" s="103">
        <v>2013</v>
      </c>
      <c r="D27" s="74">
        <v>2014</v>
      </c>
      <c r="E27" s="74">
        <v>2015</v>
      </c>
      <c r="F27" s="74">
        <v>2016</v>
      </c>
      <c r="G27" s="74">
        <v>2017</v>
      </c>
      <c r="H27" s="74">
        <v>2018</v>
      </c>
      <c r="I27" s="74">
        <v>2019</v>
      </c>
      <c r="J27" s="74">
        <v>2020</v>
      </c>
      <c r="K27" s="74">
        <v>2021</v>
      </c>
      <c r="L27" s="74">
        <v>2022</v>
      </c>
      <c r="M27" s="74">
        <v>2023</v>
      </c>
      <c r="N27" s="74">
        <v>2024</v>
      </c>
      <c r="O27" s="74">
        <v>2025</v>
      </c>
      <c r="P27" s="74">
        <v>2026</v>
      </c>
      <c r="Q27" s="74">
        <v>2027</v>
      </c>
      <c r="T27" s="329"/>
      <c r="U27" s="132"/>
      <c r="V27" s="132"/>
      <c r="W27" s="132"/>
      <c r="X27" s="132"/>
      <c r="AO27" s="27">
        <f t="shared" si="1"/>
        <v>42064</v>
      </c>
      <c r="AP27" s="41" t="str">
        <f t="shared" si="0"/>
        <v>ac</v>
      </c>
      <c r="AQ27" s="41">
        <f t="shared" si="2"/>
        <v>29</v>
      </c>
      <c r="AS27" s="41">
        <f t="shared" si="3"/>
        <v>27</v>
      </c>
      <c r="AT27" t="str">
        <f>+"a"&amp;AT1</f>
        <v>aa</v>
      </c>
    </row>
    <row r="28" spans="1:46">
      <c r="A28" s="879">
        <v>28</v>
      </c>
      <c r="B28" s="429" t="s">
        <v>19</v>
      </c>
      <c r="C28" s="61">
        <v>3203063</v>
      </c>
      <c r="D28" s="61">
        <v>3158075</v>
      </c>
      <c r="E28" s="61">
        <v>3158075</v>
      </c>
      <c r="F28" s="61">
        <v>3167070</v>
      </c>
      <c r="G28" s="61">
        <v>3158075</v>
      </c>
      <c r="H28" s="61">
        <v>3158075</v>
      </c>
      <c r="I28" s="61">
        <v>3158075</v>
      </c>
      <c r="J28" s="61">
        <v>3167070</v>
      </c>
      <c r="K28" s="61">
        <v>3158075</v>
      </c>
      <c r="L28" s="61">
        <v>3158075</v>
      </c>
      <c r="M28" s="61">
        <v>3158075</v>
      </c>
      <c r="N28" s="61">
        <v>3167070</v>
      </c>
      <c r="O28" s="61">
        <v>3158075</v>
      </c>
      <c r="P28" s="61">
        <v>3158075</v>
      </c>
      <c r="Q28" s="61">
        <v>3158075</v>
      </c>
      <c r="T28" s="329"/>
      <c r="U28" s="132"/>
      <c r="V28" s="132"/>
      <c r="W28" s="132"/>
      <c r="X28" s="132"/>
      <c r="AO28" s="27">
        <f t="shared" si="1"/>
        <v>42095</v>
      </c>
      <c r="AP28" s="41" t="str">
        <f t="shared" si="0"/>
        <v>ad</v>
      </c>
      <c r="AQ28" s="41">
        <f t="shared" si="2"/>
        <v>30</v>
      </c>
      <c r="AS28" s="41">
        <f t="shared" si="3"/>
        <v>28</v>
      </c>
      <c r="AT28" s="41" t="str">
        <f t="shared" ref="AT28:AT47" si="11">+"a"&amp;AT2</f>
        <v>ab</v>
      </c>
    </row>
    <row r="29" spans="1:46">
      <c r="A29" s="879">
        <v>29</v>
      </c>
      <c r="B29" s="425" t="s">
        <v>20</v>
      </c>
      <c r="C29" s="61">
        <v>2618779.5699999998</v>
      </c>
      <c r="D29" s="61">
        <v>0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  <c r="P29" s="61">
        <v>0</v>
      </c>
      <c r="Q29" s="61">
        <v>0</v>
      </c>
      <c r="T29" s="329"/>
      <c r="U29" s="132"/>
      <c r="V29" s="132"/>
      <c r="W29" s="132"/>
      <c r="X29" s="132"/>
      <c r="AO29" s="27">
        <f t="shared" si="1"/>
        <v>42125</v>
      </c>
      <c r="AP29" s="41" t="str">
        <f t="shared" si="0"/>
        <v>ae</v>
      </c>
      <c r="AQ29" s="41">
        <f t="shared" si="2"/>
        <v>31</v>
      </c>
      <c r="AS29" s="41">
        <f t="shared" si="3"/>
        <v>29</v>
      </c>
      <c r="AT29" s="41" t="str">
        <f t="shared" si="11"/>
        <v>ac</v>
      </c>
    </row>
    <row r="30" spans="1:46">
      <c r="A30" s="879">
        <v>30</v>
      </c>
      <c r="B30" s="425" t="s">
        <v>21</v>
      </c>
      <c r="C30" s="61">
        <v>626739</v>
      </c>
      <c r="D30" s="61">
        <v>628052</v>
      </c>
      <c r="E30" s="61">
        <v>630695</v>
      </c>
      <c r="F30" s="61">
        <v>632666</v>
      </c>
      <c r="G30" s="61">
        <v>634518</v>
      </c>
      <c r="H30" s="61">
        <v>636877</v>
      </c>
      <c r="I30" s="61">
        <v>638097</v>
      </c>
      <c r="J30" s="61">
        <v>638722</v>
      </c>
      <c r="K30" s="61">
        <v>642723</v>
      </c>
      <c r="L30" s="61">
        <v>643972</v>
      </c>
      <c r="M30" s="61">
        <v>647635</v>
      </c>
      <c r="N30" s="61">
        <v>647296</v>
      </c>
      <c r="O30" s="61">
        <v>650464</v>
      </c>
      <c r="P30" s="61">
        <v>650234</v>
      </c>
      <c r="Q30" s="61">
        <v>653078</v>
      </c>
      <c r="T30" s="329"/>
      <c r="U30" s="132"/>
      <c r="V30" s="132"/>
      <c r="W30" s="132"/>
      <c r="X30" s="132"/>
      <c r="AO30" s="27">
        <f t="shared" si="1"/>
        <v>42156</v>
      </c>
      <c r="AP30" s="41" t="str">
        <f t="shared" si="0"/>
        <v>af</v>
      </c>
      <c r="AQ30" s="41">
        <f t="shared" si="2"/>
        <v>32</v>
      </c>
      <c r="AS30" s="41">
        <f t="shared" si="3"/>
        <v>30</v>
      </c>
      <c r="AT30" s="41" t="str">
        <f t="shared" si="11"/>
        <v>ad</v>
      </c>
    </row>
    <row r="31" spans="1:46">
      <c r="A31" s="879">
        <v>31</v>
      </c>
      <c r="B31" s="425" t="s">
        <v>22</v>
      </c>
      <c r="C31" s="61">
        <v>3352758</v>
      </c>
      <c r="D31" s="61">
        <v>3391114</v>
      </c>
      <c r="E31" s="61">
        <v>3422088</v>
      </c>
      <c r="F31" s="61">
        <v>3465126</v>
      </c>
      <c r="G31" s="61">
        <v>3499127</v>
      </c>
      <c r="H31" s="61">
        <v>3526967</v>
      </c>
      <c r="I31" s="61">
        <v>3555931</v>
      </c>
      <c r="J31" s="61">
        <v>3588876</v>
      </c>
      <c r="K31" s="61">
        <v>3624887</v>
      </c>
      <c r="L31" s="61">
        <v>3660743</v>
      </c>
      <c r="M31" s="61">
        <v>3698015</v>
      </c>
      <c r="N31" s="61">
        <v>3737128</v>
      </c>
      <c r="O31" s="61">
        <v>3774131</v>
      </c>
      <c r="P31" s="61">
        <v>3812136</v>
      </c>
      <c r="Q31" s="61">
        <v>3853124</v>
      </c>
      <c r="T31" s="334"/>
      <c r="U31" s="132"/>
      <c r="V31" s="132"/>
      <c r="W31" s="132"/>
      <c r="X31" s="132"/>
      <c r="AO31" s="27">
        <f t="shared" si="1"/>
        <v>42186</v>
      </c>
      <c r="AP31" s="41" t="str">
        <f t="shared" si="0"/>
        <v>ag</v>
      </c>
      <c r="AQ31" s="41">
        <f t="shared" si="2"/>
        <v>33</v>
      </c>
      <c r="AS31" s="41">
        <f t="shared" si="3"/>
        <v>31</v>
      </c>
      <c r="AT31" s="41" t="str">
        <f t="shared" si="11"/>
        <v>ae</v>
      </c>
    </row>
    <row r="32" spans="1:46">
      <c r="A32" s="879">
        <v>32</v>
      </c>
      <c r="B32" s="430" t="s">
        <v>23</v>
      </c>
      <c r="C32" s="61">
        <v>9801339.5700000003</v>
      </c>
      <c r="D32" s="61">
        <v>7177241</v>
      </c>
      <c r="E32" s="61">
        <v>7210858</v>
      </c>
      <c r="F32" s="61">
        <v>7264862</v>
      </c>
      <c r="G32" s="61">
        <v>7291720</v>
      </c>
      <c r="H32" s="61">
        <v>7321919</v>
      </c>
      <c r="I32" s="61">
        <v>7352103</v>
      </c>
      <c r="J32" s="61">
        <v>7394668</v>
      </c>
      <c r="K32" s="61">
        <v>7425685</v>
      </c>
      <c r="L32" s="61">
        <v>7462790</v>
      </c>
      <c r="M32" s="61">
        <v>7503725</v>
      </c>
      <c r="N32" s="61">
        <v>7551494</v>
      </c>
      <c r="O32" s="61">
        <v>7582670</v>
      </c>
      <c r="P32" s="61">
        <v>7620445</v>
      </c>
      <c r="Q32" s="61">
        <v>7664277</v>
      </c>
      <c r="T32" s="329"/>
      <c r="U32" s="132"/>
      <c r="V32" s="132"/>
      <c r="W32" s="132"/>
      <c r="X32" s="132"/>
      <c r="AO32" s="27">
        <f t="shared" si="1"/>
        <v>42217</v>
      </c>
      <c r="AP32" s="41" t="str">
        <f t="shared" si="0"/>
        <v>ah</v>
      </c>
      <c r="AQ32" s="41">
        <f t="shared" si="2"/>
        <v>34</v>
      </c>
      <c r="AS32" s="41">
        <f t="shared" si="3"/>
        <v>32</v>
      </c>
      <c r="AT32" s="41" t="str">
        <f t="shared" si="11"/>
        <v>af</v>
      </c>
    </row>
    <row r="33" spans="1:46">
      <c r="A33" s="879">
        <v>33</v>
      </c>
      <c r="B33" s="425" t="s">
        <v>98</v>
      </c>
      <c r="C33" s="61">
        <v>0</v>
      </c>
      <c r="D33" s="61">
        <v>0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  <c r="M33" s="61">
        <v>0</v>
      </c>
      <c r="N33" s="61">
        <v>0</v>
      </c>
      <c r="O33" s="61">
        <v>0</v>
      </c>
      <c r="P33" s="61">
        <v>0</v>
      </c>
      <c r="Q33" s="61">
        <v>0</v>
      </c>
      <c r="T33" s="329"/>
      <c r="U33" s="132"/>
      <c r="V33" s="132"/>
      <c r="W33" s="132"/>
      <c r="X33" s="132"/>
      <c r="AO33" s="27">
        <f t="shared" si="1"/>
        <v>42248</v>
      </c>
      <c r="AP33" s="41" t="str">
        <f t="shared" si="0"/>
        <v>ai</v>
      </c>
      <c r="AQ33" s="41">
        <f t="shared" si="2"/>
        <v>35</v>
      </c>
      <c r="AS33" s="41">
        <f t="shared" si="3"/>
        <v>33</v>
      </c>
      <c r="AT33" s="41" t="str">
        <f t="shared" si="11"/>
        <v>ag</v>
      </c>
    </row>
    <row r="34" spans="1:46">
      <c r="A34" s="879">
        <v>34</v>
      </c>
      <c r="B34" s="425" t="s">
        <v>24</v>
      </c>
      <c r="C34" s="61">
        <v>106834.43000000001</v>
      </c>
      <c r="D34" s="61">
        <v>78231.88</v>
      </c>
      <c r="E34" s="61">
        <v>78598.36</v>
      </c>
      <c r="F34" s="61">
        <v>79186.990000000005</v>
      </c>
      <c r="G34" s="61">
        <v>79479.73</v>
      </c>
      <c r="H34" s="61">
        <v>79808.91</v>
      </c>
      <c r="I34" s="61">
        <v>80137.920000000013</v>
      </c>
      <c r="J34" s="61">
        <v>80601.87000000001</v>
      </c>
      <c r="K34" s="61">
        <v>80939.97</v>
      </c>
      <c r="L34" s="61">
        <v>81344.399999999994</v>
      </c>
      <c r="M34" s="61">
        <v>81790.599999999991</v>
      </c>
      <c r="N34" s="61">
        <v>82311.259999999995</v>
      </c>
      <c r="O34" s="61">
        <v>82651.12000000001</v>
      </c>
      <c r="P34" s="61">
        <v>83062.819999999992</v>
      </c>
      <c r="Q34" s="61">
        <v>83540.610000000015</v>
      </c>
      <c r="T34" s="329"/>
      <c r="U34" s="132"/>
      <c r="V34" s="132"/>
      <c r="W34" s="132"/>
      <c r="X34" s="132"/>
      <c r="AO34" s="27">
        <f t="shared" si="1"/>
        <v>42278</v>
      </c>
      <c r="AP34" s="41" t="str">
        <f t="shared" si="0"/>
        <v>aj</v>
      </c>
      <c r="AQ34" s="41">
        <f t="shared" si="2"/>
        <v>36</v>
      </c>
      <c r="AS34" s="41">
        <f t="shared" si="3"/>
        <v>34</v>
      </c>
      <c r="AT34" s="41" t="str">
        <f t="shared" si="11"/>
        <v>ah</v>
      </c>
    </row>
    <row r="35" spans="1:46" ht="15.75" thickBot="1">
      <c r="A35" s="879">
        <v>35</v>
      </c>
      <c r="B35" s="431" t="s">
        <v>99</v>
      </c>
      <c r="C35" s="107">
        <v>9908174</v>
      </c>
      <c r="D35" s="107">
        <v>7255472.8800000008</v>
      </c>
      <c r="E35" s="107">
        <v>7289456.3600000003</v>
      </c>
      <c r="F35" s="107">
        <v>7344048.9900000002</v>
      </c>
      <c r="G35" s="107">
        <v>7371199.7299999995</v>
      </c>
      <c r="H35" s="107">
        <v>7401727.9099999992</v>
      </c>
      <c r="I35" s="107">
        <v>7432240.9199999999</v>
      </c>
      <c r="J35" s="107">
        <v>7475269.8700000001</v>
      </c>
      <c r="K35" s="107">
        <v>7506624.9699999997</v>
      </c>
      <c r="L35" s="107">
        <v>7544134.4000000004</v>
      </c>
      <c r="M35" s="107">
        <v>7585515.6000000015</v>
      </c>
      <c r="N35" s="107">
        <v>7633805.2600000007</v>
      </c>
      <c r="O35" s="107">
        <v>7665321.1200000001</v>
      </c>
      <c r="P35" s="107">
        <v>7703507.8200000003</v>
      </c>
      <c r="Q35" s="107">
        <v>7747817.6100000003</v>
      </c>
      <c r="AO35" s="27">
        <f t="shared" si="1"/>
        <v>42309</v>
      </c>
      <c r="AP35" s="41" t="str">
        <f t="shared" si="0"/>
        <v>ak</v>
      </c>
      <c r="AQ35" s="41">
        <f t="shared" si="2"/>
        <v>37</v>
      </c>
      <c r="AS35" s="41">
        <f t="shared" si="3"/>
        <v>35</v>
      </c>
      <c r="AT35" s="41" t="str">
        <f t="shared" si="11"/>
        <v>ai</v>
      </c>
    </row>
    <row r="36" spans="1:46" ht="15.75" thickTop="1">
      <c r="A36" s="879"/>
      <c r="C36" s="461"/>
      <c r="D36" s="461"/>
      <c r="E36" s="461"/>
      <c r="U36" s="335"/>
      <c r="V36" s="335"/>
      <c r="AO36" s="27">
        <f t="shared" si="1"/>
        <v>42339</v>
      </c>
      <c r="AP36" s="41" t="str">
        <f t="shared" si="0"/>
        <v>al</v>
      </c>
      <c r="AQ36" s="41">
        <f t="shared" si="2"/>
        <v>38</v>
      </c>
      <c r="AS36" s="41">
        <f t="shared" si="3"/>
        <v>36</v>
      </c>
      <c r="AT36" s="41" t="str">
        <f t="shared" si="11"/>
        <v>aj</v>
      </c>
    </row>
    <row r="37" spans="1:46">
      <c r="A37" s="879"/>
      <c r="C37" s="105"/>
      <c r="D37" s="105"/>
      <c r="T37" s="336"/>
      <c r="U37" s="327"/>
      <c r="V37" s="327"/>
      <c r="W37" s="327"/>
      <c r="X37" s="327"/>
      <c r="AO37" s="27">
        <f t="shared" si="1"/>
        <v>42370</v>
      </c>
      <c r="AP37" s="41" t="str">
        <f t="shared" si="0"/>
        <v>am</v>
      </c>
      <c r="AQ37" s="41">
        <f t="shared" si="2"/>
        <v>39</v>
      </c>
      <c r="AS37" s="41">
        <f t="shared" si="3"/>
        <v>37</v>
      </c>
      <c r="AT37" s="41" t="str">
        <f t="shared" si="11"/>
        <v>ak</v>
      </c>
    </row>
    <row r="38" spans="1:46">
      <c r="A38" s="879"/>
      <c r="B38" s="432" t="s">
        <v>25</v>
      </c>
      <c r="C38" s="103">
        <v>2013</v>
      </c>
      <c r="D38" s="74">
        <v>2014</v>
      </c>
      <c r="E38" s="74">
        <v>2015</v>
      </c>
      <c r="F38" s="74">
        <v>2016</v>
      </c>
      <c r="G38" s="74">
        <v>2017</v>
      </c>
      <c r="H38" s="74">
        <v>2018</v>
      </c>
      <c r="I38" s="74">
        <v>2019</v>
      </c>
      <c r="J38" s="74">
        <v>2020</v>
      </c>
      <c r="K38" s="74">
        <v>2021</v>
      </c>
      <c r="L38" s="74">
        <v>2022</v>
      </c>
      <c r="M38" s="74">
        <v>2023</v>
      </c>
      <c r="N38" s="74">
        <v>2024</v>
      </c>
      <c r="O38" s="74">
        <v>2025</v>
      </c>
      <c r="P38" s="74">
        <v>2026</v>
      </c>
      <c r="Q38" s="74">
        <v>2027</v>
      </c>
      <c r="T38" s="328"/>
      <c r="U38" s="132"/>
      <c r="V38" s="132"/>
      <c r="W38" s="132"/>
      <c r="X38" s="132"/>
      <c r="AO38" s="27">
        <f t="shared" si="1"/>
        <v>42401</v>
      </c>
      <c r="AP38" s="41" t="str">
        <f t="shared" si="0"/>
        <v>an</v>
      </c>
      <c r="AQ38" s="41">
        <f t="shared" si="2"/>
        <v>40</v>
      </c>
      <c r="AS38" s="41">
        <f t="shared" si="3"/>
        <v>38</v>
      </c>
      <c r="AT38" s="41" t="str">
        <f t="shared" si="11"/>
        <v>al</v>
      </c>
    </row>
    <row r="39" spans="1:46">
      <c r="A39" s="879">
        <v>39</v>
      </c>
      <c r="B39" s="429" t="s">
        <v>26</v>
      </c>
      <c r="C39" s="61">
        <v>9908174</v>
      </c>
      <c r="D39" s="61">
        <v>7255472.8800000008</v>
      </c>
      <c r="E39" s="61">
        <v>7289456.3600000003</v>
      </c>
      <c r="F39" s="61">
        <v>7344048.9900000002</v>
      </c>
      <c r="G39" s="61">
        <v>7371199.7299999995</v>
      </c>
      <c r="H39" s="61">
        <v>7401727.9099999992</v>
      </c>
      <c r="I39" s="61">
        <v>7432240.9199999999</v>
      </c>
      <c r="J39" s="61">
        <v>7475269.8700000001</v>
      </c>
      <c r="K39" s="61">
        <v>7506624.9699999997</v>
      </c>
      <c r="L39" s="61">
        <v>7544134.4000000004</v>
      </c>
      <c r="M39" s="61">
        <v>7585515.6000000015</v>
      </c>
      <c r="N39" s="61">
        <v>7633805.2600000007</v>
      </c>
      <c r="O39" s="61">
        <v>7665321.1200000001</v>
      </c>
      <c r="P39" s="61">
        <v>7703507.8200000003</v>
      </c>
      <c r="Q39" s="61">
        <v>7747817.6100000003</v>
      </c>
      <c r="T39" s="329"/>
      <c r="U39" s="132"/>
      <c r="V39" s="132"/>
      <c r="W39" s="132"/>
      <c r="X39" s="132"/>
      <c r="AO39" s="27">
        <f t="shared" si="1"/>
        <v>42430</v>
      </c>
      <c r="AP39" s="41" t="str">
        <f t="shared" si="0"/>
        <v>ao</v>
      </c>
      <c r="AQ39" s="41">
        <f t="shared" si="2"/>
        <v>41</v>
      </c>
      <c r="AS39" s="41">
        <f t="shared" si="3"/>
        <v>39</v>
      </c>
      <c r="AT39" s="41" t="str">
        <f t="shared" si="11"/>
        <v>am</v>
      </c>
    </row>
    <row r="40" spans="1:46">
      <c r="A40" s="879">
        <v>40</v>
      </c>
      <c r="B40" s="433" t="s">
        <v>27</v>
      </c>
      <c r="C40" s="59">
        <v>11265597.85</v>
      </c>
      <c r="D40" s="59">
        <v>8945985.0299999993</v>
      </c>
      <c r="E40" s="59">
        <v>8904078.7100000009</v>
      </c>
      <c r="F40" s="59">
        <v>8851492.6400000006</v>
      </c>
      <c r="G40" s="59">
        <v>8781720.9100000001</v>
      </c>
      <c r="H40" s="59">
        <v>8873497.2899999991</v>
      </c>
      <c r="I40" s="59">
        <v>9252306.9900000002</v>
      </c>
      <c r="J40" s="59">
        <v>9736059.620000001</v>
      </c>
      <c r="K40" s="59">
        <v>9596274.1799999997</v>
      </c>
      <c r="L40" s="59">
        <v>9726791.3599999994</v>
      </c>
      <c r="M40" s="59">
        <v>9598437.6699999999</v>
      </c>
      <c r="N40" s="59">
        <v>9509797.9000000004</v>
      </c>
      <c r="O40" s="59">
        <v>9580024.8899999987</v>
      </c>
      <c r="P40" s="59">
        <v>9343616.3900000025</v>
      </c>
      <c r="Q40" s="59">
        <v>9171445.3800000008</v>
      </c>
      <c r="T40" s="331"/>
      <c r="U40" s="132"/>
      <c r="V40" s="132"/>
      <c r="W40" s="132"/>
      <c r="X40" s="132"/>
      <c r="AO40" s="27">
        <f t="shared" si="1"/>
        <v>42461</v>
      </c>
      <c r="AP40" s="41" t="str">
        <f t="shared" si="0"/>
        <v>ap</v>
      </c>
      <c r="AQ40" s="41">
        <f t="shared" si="2"/>
        <v>42</v>
      </c>
      <c r="AS40" s="41">
        <f t="shared" si="3"/>
        <v>40</v>
      </c>
      <c r="AT40" s="41" t="str">
        <f t="shared" si="11"/>
        <v>an</v>
      </c>
    </row>
    <row r="41" spans="1:46" ht="15.75" thickBot="1">
      <c r="A41" s="879">
        <v>41</v>
      </c>
      <c r="B41" s="434" t="s">
        <v>28</v>
      </c>
      <c r="C41" s="107">
        <v>1357423.85</v>
      </c>
      <c r="D41" s="107">
        <v>1690512.15</v>
      </c>
      <c r="E41" s="107">
        <v>1614622.35</v>
      </c>
      <c r="F41" s="107">
        <v>1507443.6500000004</v>
      </c>
      <c r="G41" s="107">
        <v>1410521.1800000002</v>
      </c>
      <c r="H41" s="107">
        <v>1471769.3800000001</v>
      </c>
      <c r="I41" s="107">
        <v>1820066.07</v>
      </c>
      <c r="J41" s="107">
        <v>2260789.7500000005</v>
      </c>
      <c r="K41" s="107">
        <v>2089649.2100000004</v>
      </c>
      <c r="L41" s="107">
        <v>2182656.96</v>
      </c>
      <c r="M41" s="107">
        <v>2012922.07</v>
      </c>
      <c r="N41" s="107">
        <v>1875992.6400000006</v>
      </c>
      <c r="O41" s="107">
        <v>1914703.7700000005</v>
      </c>
      <c r="P41" s="107">
        <v>1640108.5700000005</v>
      </c>
      <c r="Q41" s="107">
        <v>1423627.7700000003</v>
      </c>
      <c r="AO41" s="27">
        <f t="shared" si="1"/>
        <v>42491</v>
      </c>
      <c r="AP41" s="41" t="str">
        <f t="shared" si="0"/>
        <v>aq</v>
      </c>
      <c r="AQ41" s="41">
        <f t="shared" si="2"/>
        <v>43</v>
      </c>
      <c r="AS41" s="41">
        <f t="shared" si="3"/>
        <v>41</v>
      </c>
      <c r="AT41" s="41" t="str">
        <f t="shared" si="11"/>
        <v>ao</v>
      </c>
    </row>
    <row r="42" spans="1:46" ht="15.75" thickTop="1">
      <c r="A42" s="879"/>
      <c r="AO42" s="27">
        <f t="shared" si="1"/>
        <v>42522</v>
      </c>
      <c r="AP42" s="41" t="str">
        <f t="shared" si="0"/>
        <v>ar</v>
      </c>
      <c r="AQ42" s="41">
        <f t="shared" si="2"/>
        <v>44</v>
      </c>
      <c r="AS42" s="41">
        <f t="shared" si="3"/>
        <v>42</v>
      </c>
      <c r="AT42" s="41" t="str">
        <f t="shared" si="11"/>
        <v>ap</v>
      </c>
    </row>
    <row r="43" spans="1:46">
      <c r="A43" s="879"/>
      <c r="T43" s="106"/>
      <c r="U43" s="337"/>
      <c r="V43" s="337"/>
      <c r="W43" s="337"/>
      <c r="X43" s="337"/>
      <c r="AO43" s="27">
        <f t="shared" si="1"/>
        <v>42552</v>
      </c>
      <c r="AP43" s="41" t="str">
        <f t="shared" si="0"/>
        <v>as</v>
      </c>
      <c r="AQ43" s="41">
        <f t="shared" si="2"/>
        <v>45</v>
      </c>
      <c r="AS43" s="41">
        <f t="shared" si="3"/>
        <v>43</v>
      </c>
      <c r="AT43" s="41" t="str">
        <f t="shared" si="11"/>
        <v>aq</v>
      </c>
    </row>
    <row r="44" spans="1:46">
      <c r="A44" s="879">
        <v>44</v>
      </c>
      <c r="B44" s="435" t="s">
        <v>29</v>
      </c>
      <c r="C44" s="407">
        <v>0.28574567425832287</v>
      </c>
      <c r="D44" s="408">
        <v>0.27363372417473314</v>
      </c>
      <c r="E44" s="408">
        <v>0.27689774523742827</v>
      </c>
      <c r="F44" s="408">
        <v>0.277277864897922</v>
      </c>
      <c r="G44" s="408">
        <v>0.27758633125027937</v>
      </c>
      <c r="H44" s="408">
        <v>0.28679749048355274</v>
      </c>
      <c r="I44" s="408">
        <v>0.27077717116955718</v>
      </c>
      <c r="J44" s="408">
        <v>0.2646154361651053</v>
      </c>
      <c r="K44" s="408">
        <v>0.28974441015051833</v>
      </c>
      <c r="L44" s="408">
        <v>0.26800071383708751</v>
      </c>
      <c r="M44" s="408">
        <v>0.27038053922700644</v>
      </c>
      <c r="N44" s="408">
        <v>0.26964003393202846</v>
      </c>
      <c r="O44" s="408">
        <v>0.27300805302246184</v>
      </c>
      <c r="P44" s="408">
        <v>0.28694573575803439</v>
      </c>
      <c r="Q44" s="408">
        <v>0.27732044782489584</v>
      </c>
      <c r="T44" s="106"/>
      <c r="U44" s="338"/>
      <c r="V44" s="338"/>
      <c r="W44" s="338"/>
      <c r="X44" s="338"/>
      <c r="AO44" s="27">
        <f t="shared" si="1"/>
        <v>42583</v>
      </c>
      <c r="AP44" s="41" t="str">
        <f t="shared" si="0"/>
        <v>at</v>
      </c>
      <c r="AQ44" s="41">
        <f t="shared" si="2"/>
        <v>46</v>
      </c>
      <c r="AS44" s="41">
        <f t="shared" si="3"/>
        <v>44</v>
      </c>
      <c r="AT44" s="41" t="str">
        <f t="shared" si="11"/>
        <v>ar</v>
      </c>
    </row>
    <row r="45" spans="1:46">
      <c r="A45" s="879">
        <v>45</v>
      </c>
      <c r="B45" s="436" t="s">
        <v>30</v>
      </c>
      <c r="C45" s="409">
        <v>383026.27</v>
      </c>
      <c r="D45" s="410">
        <v>425393.27</v>
      </c>
      <c r="E45" s="410">
        <v>443306.29</v>
      </c>
      <c r="F45" s="410">
        <v>444335.3</v>
      </c>
      <c r="G45" s="410">
        <v>475480.69999999995</v>
      </c>
      <c r="H45" s="410">
        <v>473121.69999999995</v>
      </c>
      <c r="I45" s="410">
        <v>471901.69999999995</v>
      </c>
      <c r="J45" s="410">
        <v>474276.69999999995</v>
      </c>
      <c r="K45" s="410">
        <v>467275.69999999995</v>
      </c>
      <c r="L45" s="410">
        <v>466026.70999999996</v>
      </c>
      <c r="M45" s="410">
        <v>462363.69999999995</v>
      </c>
      <c r="N45" s="410">
        <v>465702.70999999996</v>
      </c>
      <c r="O45" s="410">
        <v>459534.68999999994</v>
      </c>
      <c r="P45" s="410">
        <v>459764.70999999996</v>
      </c>
      <c r="Q45" s="410">
        <v>456920.69999999995</v>
      </c>
      <c r="T45" s="106"/>
      <c r="U45" s="339"/>
      <c r="V45" s="339"/>
      <c r="W45" s="338"/>
      <c r="X45" s="338"/>
      <c r="AO45" s="27">
        <f t="shared" si="1"/>
        <v>42614</v>
      </c>
      <c r="AP45" s="41" t="str">
        <f t="shared" si="0"/>
        <v>au</v>
      </c>
      <c r="AQ45" s="41">
        <f t="shared" si="2"/>
        <v>47</v>
      </c>
      <c r="AS45" s="41">
        <f t="shared" si="3"/>
        <v>45</v>
      </c>
      <c r="AT45" s="41" t="str">
        <f t="shared" si="11"/>
        <v>as</v>
      </c>
    </row>
    <row r="46" spans="1:46">
      <c r="A46" s="879"/>
      <c r="B46" s="437"/>
      <c r="C46" s="411"/>
      <c r="D46" s="411"/>
      <c r="E46" s="412"/>
      <c r="F46" s="412"/>
      <c r="G46" s="412"/>
      <c r="H46" s="412"/>
      <c r="I46" s="412"/>
      <c r="J46" s="412"/>
      <c r="K46" s="412"/>
      <c r="L46" s="412"/>
      <c r="M46" s="412"/>
      <c r="N46" s="412"/>
      <c r="O46" s="412"/>
      <c r="P46" s="412"/>
      <c r="Q46" s="412"/>
      <c r="T46" s="340"/>
      <c r="U46" s="341"/>
      <c r="V46" s="341"/>
      <c r="W46" s="341"/>
      <c r="X46" s="341"/>
      <c r="AO46" s="27">
        <f t="shared" si="1"/>
        <v>42644</v>
      </c>
      <c r="AP46" s="41" t="e">
        <f t="shared" si="0"/>
        <v>#N/A</v>
      </c>
      <c r="AQ46" s="41">
        <f t="shared" si="2"/>
        <v>48</v>
      </c>
      <c r="AS46" s="41">
        <f t="shared" si="3"/>
        <v>46</v>
      </c>
      <c r="AT46" s="41" t="str">
        <f>+"a"&amp;AT20</f>
        <v>at</v>
      </c>
    </row>
    <row r="47" spans="1:46">
      <c r="A47" s="879">
        <v>47</v>
      </c>
      <c r="B47" s="438" t="s">
        <v>31</v>
      </c>
      <c r="C47" s="413">
        <v>276427.27672394493</v>
      </c>
      <c r="D47" s="414">
        <v>275939.9061236984</v>
      </c>
      <c r="E47" s="414">
        <v>278785.95538121561</v>
      </c>
      <c r="F47" s="414">
        <v>280409.42827997787</v>
      </c>
      <c r="G47" s="414">
        <v>281090.63904212957</v>
      </c>
      <c r="H47" s="414">
        <v>282294.42249950062</v>
      </c>
      <c r="I47" s="414">
        <v>280840.73177569662</v>
      </c>
      <c r="J47" s="414">
        <v>281909.88484449248</v>
      </c>
      <c r="K47" s="414">
        <v>284194.35102428478</v>
      </c>
      <c r="L47" s="414">
        <v>283617.91653117508</v>
      </c>
      <c r="M47" s="414">
        <v>285866.36436375236</v>
      </c>
      <c r="N47" s="414">
        <v>286505.92435456498</v>
      </c>
      <c r="O47" s="414">
        <v>287839.49670120172</v>
      </c>
      <c r="P47" s="414">
        <v>288124.99676783994</v>
      </c>
      <c r="Q47" s="414">
        <v>287792.13137181633</v>
      </c>
      <c r="AO47" s="27">
        <f t="shared" si="1"/>
        <v>42675</v>
      </c>
      <c r="AP47" s="41" t="e">
        <f t="shared" si="0"/>
        <v>#N/A</v>
      </c>
      <c r="AQ47" s="41">
        <f t="shared" si="2"/>
        <v>49</v>
      </c>
      <c r="AS47" s="41">
        <f t="shared" si="3"/>
        <v>47</v>
      </c>
      <c r="AT47" s="41" t="str">
        <f t="shared" si="11"/>
        <v>au</v>
      </c>
    </row>
    <row r="48" spans="1:46" s="821" customFormat="1">
      <c r="A48" s="877"/>
      <c r="B48" s="731"/>
      <c r="C48" s="707"/>
      <c r="D48" s="707"/>
      <c r="E48" s="707"/>
      <c r="F48" s="707"/>
      <c r="G48" s="707"/>
      <c r="H48" s="707"/>
      <c r="I48" s="707"/>
      <c r="J48" s="707"/>
      <c r="K48" s="707"/>
      <c r="L48" s="707"/>
      <c r="M48" s="707"/>
      <c r="N48" s="707"/>
      <c r="O48" s="707"/>
      <c r="P48" s="707"/>
      <c r="Q48" s="707"/>
      <c r="T48" s="822"/>
      <c r="U48" s="822"/>
      <c r="V48" s="822"/>
      <c r="W48" s="822"/>
      <c r="X48" s="822"/>
      <c r="AO48" s="824"/>
    </row>
    <row r="49" spans="1:46" s="821" customFormat="1" ht="15.75" thickBot="1">
      <c r="A49" s="864"/>
      <c r="B49" s="731"/>
      <c r="C49" s="707"/>
      <c r="D49" s="707"/>
      <c r="E49" s="707"/>
      <c r="F49" s="707"/>
      <c r="G49" s="707"/>
      <c r="H49" s="707"/>
      <c r="I49" s="707"/>
      <c r="J49" s="707"/>
      <c r="K49" s="707"/>
      <c r="L49" s="707"/>
      <c r="M49" s="707"/>
      <c r="N49" s="707"/>
      <c r="O49" s="707"/>
      <c r="P49" s="707"/>
      <c r="Q49" s="707"/>
      <c r="T49" s="822"/>
      <c r="U49" s="822"/>
      <c r="V49" s="822"/>
      <c r="W49" s="822"/>
      <c r="X49" s="822"/>
      <c r="AO49" s="824"/>
    </row>
    <row r="50" spans="1:46" ht="15.75" thickBot="1">
      <c r="B50" s="449" t="s">
        <v>253</v>
      </c>
      <c r="C50" s="611">
        <v>117.59360730593608</v>
      </c>
      <c r="D50" s="611">
        <v>122.57990867579909</v>
      </c>
      <c r="E50" s="611">
        <v>124.65753424657534</v>
      </c>
      <c r="F50" s="611">
        <v>125</v>
      </c>
      <c r="G50" s="611">
        <v>124.65753424657534</v>
      </c>
      <c r="H50" s="611">
        <v>124.65753424657534</v>
      </c>
      <c r="I50" s="611">
        <v>124.65753424657534</v>
      </c>
      <c r="J50" s="611">
        <v>125</v>
      </c>
      <c r="K50" s="611">
        <v>124.65753424657534</v>
      </c>
      <c r="L50" s="611">
        <v>124.65753424657534</v>
      </c>
      <c r="M50" s="611">
        <v>124.65753424657534</v>
      </c>
      <c r="N50" s="611">
        <v>125</v>
      </c>
      <c r="O50" s="611">
        <v>124.65753424657534</v>
      </c>
      <c r="P50" s="611">
        <v>124.65753424657534</v>
      </c>
      <c r="Q50" s="611">
        <v>124.65753424657534</v>
      </c>
      <c r="AO50" s="27" t="e">
        <f>+EDATE(#REF!,1)</f>
        <v>#REF!</v>
      </c>
      <c r="AP50" s="41" t="e">
        <f>+VLOOKUP(AQ50,$AS$1:$AT$199,2,FALSE)</f>
        <v>#REF!</v>
      </c>
      <c r="AQ50" s="41" t="e">
        <f>+#REF!+1</f>
        <v>#REF!</v>
      </c>
      <c r="AS50" s="41" t="e">
        <f>+#REF!+1</f>
        <v>#REF!</v>
      </c>
      <c r="AT50" s="41" t="str">
        <f>+"a"&amp;AT24</f>
        <v>ax</v>
      </c>
    </row>
    <row r="51" spans="1:46" s="275" customFormat="1">
      <c r="A51" s="51"/>
      <c r="B51" s="32"/>
      <c r="C51" s="669"/>
      <c r="D51" s="669"/>
      <c r="E51" s="669"/>
      <c r="F51" s="669"/>
      <c r="G51" s="669"/>
      <c r="H51" s="669"/>
      <c r="I51" s="669" t="s">
        <v>568</v>
      </c>
      <c r="J51" s="669"/>
      <c r="K51" s="669"/>
      <c r="L51" s="669"/>
      <c r="M51" s="669"/>
      <c r="N51" s="669"/>
      <c r="O51" s="669"/>
      <c r="P51" s="669"/>
      <c r="Q51" s="669"/>
      <c r="T51" s="8"/>
      <c r="U51" s="8"/>
      <c r="V51" s="8"/>
      <c r="W51" s="8"/>
      <c r="X51" s="8"/>
      <c r="AO51" s="670"/>
    </row>
    <row r="52" spans="1:46">
      <c r="B52" s="415" t="s">
        <v>513</v>
      </c>
      <c r="G52" s="673">
        <f>G13-G30+G15</f>
        <v>7880223.0999999987</v>
      </c>
      <c r="H52" s="673">
        <f t="shared" ref="H52" si="12">H13-H30+H15</f>
        <v>7969640.4899999993</v>
      </c>
      <c r="I52" s="717">
        <v>11501397.16</v>
      </c>
      <c r="J52" s="712">
        <v>12218479.709999997</v>
      </c>
      <c r="K52" s="712">
        <v>11862343.119999997</v>
      </c>
      <c r="L52" s="712">
        <v>12189637.259999998</v>
      </c>
      <c r="M52" s="712">
        <v>11779204.689999999</v>
      </c>
      <c r="N52" s="712">
        <v>11958020.830000002</v>
      </c>
      <c r="O52" s="712">
        <v>11602790.539999997</v>
      </c>
      <c r="P52" s="712">
        <v>11733515.319999998</v>
      </c>
      <c r="Q52" s="719">
        <v>11336498.449999999</v>
      </c>
      <c r="AO52" s="27" t="e">
        <f>+EDATE(AO50,1)</f>
        <v>#REF!</v>
      </c>
      <c r="AP52" s="41" t="e">
        <f t="shared" ref="AP52:AP83" si="13">+VLOOKUP(AQ52,$AS$1:$AT$199,2,FALSE)</f>
        <v>#REF!</v>
      </c>
      <c r="AQ52" s="41" t="e">
        <f>+AQ50+1</f>
        <v>#REF!</v>
      </c>
      <c r="AS52" s="41" t="e">
        <f>+AS50+1</f>
        <v>#REF!</v>
      </c>
      <c r="AT52" s="41" t="str">
        <f>+"a"&amp;AT25</f>
        <v>ay</v>
      </c>
    </row>
    <row r="53" spans="1:46">
      <c r="B53" s="415" t="s">
        <v>514</v>
      </c>
      <c r="G53" s="673">
        <f>G14</f>
        <v>266979.99</v>
      </c>
      <c r="H53" s="673">
        <f t="shared" ref="H53" si="14">H14</f>
        <v>266980</v>
      </c>
      <c r="I53" s="716">
        <v>266980.01</v>
      </c>
      <c r="J53" s="706">
        <v>266980.02</v>
      </c>
      <c r="K53" s="706">
        <v>266980.01</v>
      </c>
      <c r="L53" s="706">
        <v>266980.01</v>
      </c>
      <c r="M53" s="706">
        <v>266980</v>
      </c>
      <c r="N53" s="706">
        <v>266980.01</v>
      </c>
      <c r="O53" s="706">
        <v>266980</v>
      </c>
      <c r="P53" s="706">
        <v>266980.01000000007</v>
      </c>
      <c r="Q53" s="725">
        <v>266980.01</v>
      </c>
      <c r="AO53" s="27" t="e">
        <f t="shared" si="1"/>
        <v>#REF!</v>
      </c>
      <c r="AP53" s="41" t="e">
        <f t="shared" si="13"/>
        <v>#REF!</v>
      </c>
      <c r="AQ53" s="41" t="e">
        <f t="shared" si="2"/>
        <v>#REF!</v>
      </c>
      <c r="AS53" s="41" t="e">
        <f t="shared" si="3"/>
        <v>#REF!</v>
      </c>
      <c r="AT53" s="41" t="str">
        <f>+"a"&amp;AT26</f>
        <v>az</v>
      </c>
    </row>
    <row r="54" spans="1:46">
      <c r="B54" s="415" t="s">
        <v>515</v>
      </c>
      <c r="G54" s="673">
        <f>-'Monthly Net Market Positions'!D57</f>
        <v>147080.95000000001</v>
      </c>
      <c r="H54" s="673">
        <f>-'Monthly Net Market Positions'!D70</f>
        <v>130874.87000000001</v>
      </c>
      <c r="I54" s="716">
        <v>5181.43</v>
      </c>
      <c r="J54" s="706">
        <v>2419.8200000000002</v>
      </c>
      <c r="K54" s="706">
        <v>3120.2099999999996</v>
      </c>
      <c r="L54" s="706">
        <v>2371.7399999999998</v>
      </c>
      <c r="M54" s="706">
        <v>2646.8</v>
      </c>
      <c r="N54" s="706">
        <v>3359.25</v>
      </c>
      <c r="O54" s="706">
        <v>4649.5600000000004</v>
      </c>
      <c r="P54" s="706">
        <v>6490.630000000001</v>
      </c>
      <c r="Q54" s="725">
        <v>13801.459999999997</v>
      </c>
      <c r="AO54" s="27" t="e">
        <f t="shared" si="1"/>
        <v>#REF!</v>
      </c>
      <c r="AP54" s="41" t="e">
        <f t="shared" si="13"/>
        <v>#REF!</v>
      </c>
      <c r="AQ54" s="41" t="e">
        <f t="shared" si="2"/>
        <v>#REF!</v>
      </c>
      <c r="AS54" s="41" t="e">
        <f t="shared" si="3"/>
        <v>#REF!</v>
      </c>
      <c r="AT54" t="str">
        <f t="shared" ref="AT54:AT79" si="15">+"b"&amp;AT1</f>
        <v>ba</v>
      </c>
    </row>
    <row r="55" spans="1:46">
      <c r="B55" s="415" t="s">
        <v>516</v>
      </c>
      <c r="G55" s="673">
        <f>G34</f>
        <v>79479.73</v>
      </c>
      <c r="H55" s="673">
        <f t="shared" ref="H55" si="16">H34</f>
        <v>79808.91</v>
      </c>
      <c r="I55" s="716">
        <v>80137.920000000013</v>
      </c>
      <c r="J55" s="706">
        <v>80601.87000000001</v>
      </c>
      <c r="K55" s="706">
        <v>80939.97</v>
      </c>
      <c r="L55" s="706">
        <v>81344.399999999994</v>
      </c>
      <c r="M55" s="706">
        <v>81790.599999999991</v>
      </c>
      <c r="N55" s="706">
        <v>82311.259999999995</v>
      </c>
      <c r="O55" s="706">
        <v>82651.12000000001</v>
      </c>
      <c r="P55" s="706">
        <v>83062.819999999992</v>
      </c>
      <c r="Q55" s="725">
        <v>83540.610000000015</v>
      </c>
      <c r="AO55" s="27" t="e">
        <f t="shared" si="1"/>
        <v>#REF!</v>
      </c>
      <c r="AP55" s="41" t="e">
        <f t="shared" si="13"/>
        <v>#REF!</v>
      </c>
      <c r="AQ55" s="41" t="e">
        <f t="shared" si="2"/>
        <v>#REF!</v>
      </c>
      <c r="AS55" s="41" t="e">
        <f t="shared" si="3"/>
        <v>#REF!</v>
      </c>
      <c r="AT55" s="41" t="str">
        <f t="shared" si="15"/>
        <v>bb</v>
      </c>
    </row>
    <row r="56" spans="1:46" ht="15.75" thickBot="1">
      <c r="B56" s="415" t="s">
        <v>517</v>
      </c>
      <c r="G56" s="674">
        <f>G52+G53+G54-G55</f>
        <v>8214804.3099999987</v>
      </c>
      <c r="H56" s="674">
        <f t="shared" ref="H56" si="17">H52+H53+H54-H55</f>
        <v>8287686.4499999993</v>
      </c>
      <c r="I56" s="734">
        <v>11693420.68</v>
      </c>
      <c r="J56" s="733">
        <v>12407277.679999998</v>
      </c>
      <c r="K56" s="733">
        <v>12051503.369999997</v>
      </c>
      <c r="L56" s="733">
        <v>12377644.609999998</v>
      </c>
      <c r="M56" s="733">
        <v>11967040.890000001</v>
      </c>
      <c r="N56" s="733">
        <v>12146048.830000002</v>
      </c>
      <c r="O56" s="733">
        <v>11791768.979999999</v>
      </c>
      <c r="P56" s="733">
        <v>11923923.139999999</v>
      </c>
      <c r="Q56" s="703">
        <v>11533739.310000001</v>
      </c>
      <c r="AO56" s="27" t="e">
        <f t="shared" si="1"/>
        <v>#REF!</v>
      </c>
      <c r="AP56" s="41" t="e">
        <f t="shared" si="13"/>
        <v>#REF!</v>
      </c>
      <c r="AQ56" s="41" t="e">
        <f t="shared" si="2"/>
        <v>#REF!</v>
      </c>
      <c r="AS56" s="41" t="e">
        <f t="shared" si="3"/>
        <v>#REF!</v>
      </c>
      <c r="AT56" s="41" t="str">
        <f t="shared" si="15"/>
        <v>bc</v>
      </c>
    </row>
    <row r="57" spans="1:46" ht="15.75" thickTop="1">
      <c r="I57" s="716"/>
      <c r="J57" s="706"/>
      <c r="K57" s="706"/>
      <c r="L57" s="706"/>
      <c r="M57" s="706"/>
      <c r="N57" s="706"/>
      <c r="O57" s="706"/>
      <c r="P57" s="706"/>
      <c r="Q57" s="725"/>
      <c r="AO57" s="27" t="e">
        <f t="shared" si="1"/>
        <v>#REF!</v>
      </c>
      <c r="AP57" s="41" t="e">
        <f t="shared" si="13"/>
        <v>#REF!</v>
      </c>
      <c r="AQ57" s="41" t="e">
        <f t="shared" si="2"/>
        <v>#REF!</v>
      </c>
      <c r="AS57" s="41" t="e">
        <f t="shared" si="3"/>
        <v>#REF!</v>
      </c>
      <c r="AT57" s="41" t="str">
        <f t="shared" si="15"/>
        <v>bd</v>
      </c>
    </row>
    <row r="58" spans="1:46">
      <c r="B58" s="415" t="s">
        <v>518</v>
      </c>
      <c r="H58" s="675"/>
      <c r="I58" s="716"/>
      <c r="J58" s="706"/>
      <c r="K58" s="706"/>
      <c r="L58" s="706"/>
      <c r="M58" s="706"/>
      <c r="N58" s="706"/>
      <c r="O58" s="706"/>
      <c r="P58" s="706"/>
      <c r="Q58" s="725"/>
      <c r="AO58" s="27" t="e">
        <f t="shared" si="1"/>
        <v>#REF!</v>
      </c>
      <c r="AP58" s="41" t="e">
        <f t="shared" si="13"/>
        <v>#REF!</v>
      </c>
      <c r="AQ58" s="41" t="e">
        <f t="shared" si="2"/>
        <v>#REF!</v>
      </c>
      <c r="AS58" s="41" t="e">
        <f t="shared" si="3"/>
        <v>#REF!</v>
      </c>
      <c r="AT58" s="41" t="str">
        <f t="shared" si="15"/>
        <v>be</v>
      </c>
    </row>
    <row r="59" spans="1:46">
      <c r="B59" s="415" t="s">
        <v>519</v>
      </c>
      <c r="G59" s="673">
        <v>2556535.6013638899</v>
      </c>
      <c r="H59" s="673">
        <v>2584016.4926056485</v>
      </c>
      <c r="I59" s="716">
        <v>2611403.3762574792</v>
      </c>
      <c r="J59" s="706">
        <v>2645605.8149199584</v>
      </c>
      <c r="K59" s="706">
        <v>2680765.8009380656</v>
      </c>
      <c r="L59" s="706">
        <v>2717067.5413719574</v>
      </c>
      <c r="M59" s="706">
        <v>2754136.0305730472</v>
      </c>
      <c r="N59" s="706">
        <v>2792174.8894342924</v>
      </c>
      <c r="O59" s="706">
        <v>2829900.3046090975</v>
      </c>
      <c r="P59" s="706">
        <v>2868347.0819467613</v>
      </c>
      <c r="Q59" s="725">
        <v>2907341.5063337144</v>
      </c>
      <c r="AO59" s="27" t="e">
        <f t="shared" si="1"/>
        <v>#REF!</v>
      </c>
      <c r="AP59" s="41" t="e">
        <f t="shared" si="13"/>
        <v>#REF!</v>
      </c>
      <c r="AQ59" s="41" t="e">
        <f t="shared" si="2"/>
        <v>#REF!</v>
      </c>
      <c r="AS59" s="41" t="e">
        <f t="shared" si="3"/>
        <v>#REF!</v>
      </c>
      <c r="AT59" s="41" t="str">
        <f t="shared" si="15"/>
        <v>bf</v>
      </c>
    </row>
    <row r="60" spans="1:46">
      <c r="B60" s="415" t="s">
        <v>520</v>
      </c>
      <c r="G60" s="673">
        <v>943698.67900000012</v>
      </c>
      <c r="H60" s="673">
        <v>943698.67900000012</v>
      </c>
      <c r="I60" s="716">
        <v>943698.67900000012</v>
      </c>
      <c r="J60" s="706">
        <v>944106.57820000011</v>
      </c>
      <c r="K60" s="706">
        <v>943698.67900000012</v>
      </c>
      <c r="L60" s="706">
        <v>943698.67900000012</v>
      </c>
      <c r="M60" s="706">
        <v>943698.67900000012</v>
      </c>
      <c r="N60" s="706">
        <v>944106.57820000011</v>
      </c>
      <c r="O60" s="706">
        <v>943698.67900000012</v>
      </c>
      <c r="P60" s="706">
        <v>943698.67900000012</v>
      </c>
      <c r="Q60" s="725">
        <v>943698.67900000012</v>
      </c>
      <c r="AO60" s="27" t="e">
        <f t="shared" si="1"/>
        <v>#REF!</v>
      </c>
      <c r="AP60" s="41" t="e">
        <f t="shared" si="13"/>
        <v>#REF!</v>
      </c>
      <c r="AQ60" s="41" t="e">
        <f t="shared" si="2"/>
        <v>#REF!</v>
      </c>
      <c r="AS60" s="41" t="e">
        <f t="shared" si="3"/>
        <v>#REF!</v>
      </c>
      <c r="AT60" s="41" t="str">
        <f t="shared" si="15"/>
        <v>bg</v>
      </c>
    </row>
    <row r="61" spans="1:46">
      <c r="B61" s="415" t="s">
        <v>521</v>
      </c>
      <c r="G61" s="673"/>
      <c r="H61" s="673"/>
      <c r="I61" s="716">
        <v>0</v>
      </c>
      <c r="J61" s="706">
        <v>0</v>
      </c>
      <c r="K61" s="706">
        <v>0</v>
      </c>
      <c r="L61" s="706">
        <v>0</v>
      </c>
      <c r="M61" s="706">
        <v>0</v>
      </c>
      <c r="N61" s="706">
        <v>0</v>
      </c>
      <c r="O61" s="706">
        <v>0</v>
      </c>
      <c r="P61" s="706">
        <v>0</v>
      </c>
      <c r="Q61" s="725">
        <v>0</v>
      </c>
      <c r="AO61" s="27" t="e">
        <f t="shared" si="1"/>
        <v>#REF!</v>
      </c>
      <c r="AP61" s="41" t="e">
        <f t="shared" si="13"/>
        <v>#REF!</v>
      </c>
      <c r="AQ61" s="41" t="e">
        <f t="shared" si="2"/>
        <v>#REF!</v>
      </c>
      <c r="AS61" s="41" t="e">
        <f t="shared" si="3"/>
        <v>#REF!</v>
      </c>
      <c r="AT61" s="41" t="str">
        <f t="shared" si="15"/>
        <v>bh</v>
      </c>
    </row>
    <row r="62" spans="1:46">
      <c r="B62" s="415" t="s">
        <v>522</v>
      </c>
      <c r="G62" s="673">
        <v>3159206.4</v>
      </c>
      <c r="H62" s="673">
        <v>3159206.4</v>
      </c>
      <c r="I62" s="716">
        <v>3159206.4</v>
      </c>
      <c r="J62" s="706">
        <v>3167861.76</v>
      </c>
      <c r="K62" s="706">
        <v>3159206.4</v>
      </c>
      <c r="L62" s="706">
        <v>3159206.4</v>
      </c>
      <c r="M62" s="706">
        <v>3159206.4</v>
      </c>
      <c r="N62" s="706">
        <v>3167861.76</v>
      </c>
      <c r="O62" s="706">
        <v>3159206.4</v>
      </c>
      <c r="P62" s="706">
        <v>3159206.4</v>
      </c>
      <c r="Q62" s="725">
        <v>3159206.4</v>
      </c>
      <c r="AO62" s="27" t="e">
        <f t="shared" si="1"/>
        <v>#REF!</v>
      </c>
      <c r="AP62" s="41" t="e">
        <f t="shared" si="13"/>
        <v>#REF!</v>
      </c>
      <c r="AQ62" s="41" t="e">
        <f t="shared" si="2"/>
        <v>#REF!</v>
      </c>
      <c r="AS62" s="41" t="e">
        <f t="shared" si="3"/>
        <v>#REF!</v>
      </c>
      <c r="AT62" s="41" t="str">
        <f t="shared" si="15"/>
        <v>bi</v>
      </c>
    </row>
    <row r="63" spans="1:46">
      <c r="B63" s="415" t="s">
        <v>523</v>
      </c>
      <c r="G63" s="673">
        <v>1555363.6296361089</v>
      </c>
      <c r="H63" s="673">
        <v>1600764.8783943504</v>
      </c>
      <c r="I63" s="716">
        <v>4979112.2247425206</v>
      </c>
      <c r="J63" s="706">
        <v>5649703.5268800398</v>
      </c>
      <c r="K63" s="706">
        <v>5267832.4900619313</v>
      </c>
      <c r="L63" s="706">
        <v>5557671.9896280402</v>
      </c>
      <c r="M63" s="706">
        <v>5109999.780426953</v>
      </c>
      <c r="N63" s="706">
        <v>5241905.6023657098</v>
      </c>
      <c r="O63" s="706">
        <v>4858963.5963909011</v>
      </c>
      <c r="P63" s="706">
        <v>4952670.9790532375</v>
      </c>
      <c r="Q63" s="725">
        <v>4523492.7246662863</v>
      </c>
      <c r="AO63" s="27" t="e">
        <f t="shared" si="1"/>
        <v>#REF!</v>
      </c>
      <c r="AP63" s="41" t="e">
        <f t="shared" si="13"/>
        <v>#REF!</v>
      </c>
      <c r="AQ63" s="41" t="e">
        <f t="shared" si="2"/>
        <v>#REF!</v>
      </c>
      <c r="AS63" s="41" t="e">
        <f t="shared" si="3"/>
        <v>#REF!</v>
      </c>
      <c r="AT63" s="41" t="str">
        <f t="shared" si="15"/>
        <v>bj</v>
      </c>
    </row>
    <row r="64" spans="1:46" ht="15.75" thickBot="1">
      <c r="B64" s="415" t="s">
        <v>524</v>
      </c>
      <c r="G64" s="671">
        <f t="shared" ref="G64:H64" si="18">SUM(G59:G63)</f>
        <v>8214804.3099999987</v>
      </c>
      <c r="H64" s="671">
        <f t="shared" si="18"/>
        <v>8287686.4499999993</v>
      </c>
      <c r="I64" s="734">
        <v>11693420.68</v>
      </c>
      <c r="J64" s="733">
        <v>12407277.679999998</v>
      </c>
      <c r="K64" s="733">
        <v>12051503.369999997</v>
      </c>
      <c r="L64" s="733">
        <v>12377644.609999998</v>
      </c>
      <c r="M64" s="733">
        <v>11967040.890000001</v>
      </c>
      <c r="N64" s="733">
        <v>12146048.830000002</v>
      </c>
      <c r="O64" s="733">
        <v>11791768.979999999</v>
      </c>
      <c r="P64" s="733">
        <v>11923923.139999999</v>
      </c>
      <c r="Q64" s="703">
        <v>11533739.310000001</v>
      </c>
      <c r="AO64" s="27" t="e">
        <f t="shared" si="1"/>
        <v>#REF!</v>
      </c>
      <c r="AP64" s="41" t="e">
        <f t="shared" si="13"/>
        <v>#REF!</v>
      </c>
      <c r="AQ64" s="41" t="e">
        <f t="shared" si="2"/>
        <v>#REF!</v>
      </c>
      <c r="AS64" s="41" t="e">
        <f t="shared" si="3"/>
        <v>#REF!</v>
      </c>
      <c r="AT64" s="41" t="str">
        <f t="shared" si="15"/>
        <v>bk</v>
      </c>
    </row>
    <row r="65" spans="2:46" ht="15.75" thickTop="1">
      <c r="G65" s="351">
        <f t="shared" ref="G65:H65" si="19">G56-G64</f>
        <v>0</v>
      </c>
      <c r="H65" s="351">
        <f t="shared" si="19"/>
        <v>0</v>
      </c>
      <c r="I65" s="716">
        <v>0</v>
      </c>
      <c r="J65" s="706">
        <v>0</v>
      </c>
      <c r="K65" s="706">
        <v>0</v>
      </c>
      <c r="L65" s="706">
        <v>0</v>
      </c>
      <c r="M65" s="706">
        <v>0</v>
      </c>
      <c r="N65" s="706">
        <v>0</v>
      </c>
      <c r="O65" s="706">
        <v>0</v>
      </c>
      <c r="P65" s="706">
        <v>0</v>
      </c>
      <c r="Q65" s="725">
        <v>0</v>
      </c>
      <c r="AO65" s="27" t="e">
        <f t="shared" si="1"/>
        <v>#REF!</v>
      </c>
      <c r="AP65" s="41" t="e">
        <f t="shared" si="13"/>
        <v>#REF!</v>
      </c>
      <c r="AQ65" s="41" t="e">
        <f t="shared" si="2"/>
        <v>#REF!</v>
      </c>
      <c r="AS65" s="41" t="e">
        <f t="shared" si="3"/>
        <v>#REF!</v>
      </c>
      <c r="AT65" s="41" t="str">
        <f t="shared" si="15"/>
        <v>bl</v>
      </c>
    </row>
    <row r="66" spans="2:46">
      <c r="I66" s="716"/>
      <c r="J66" s="706"/>
      <c r="K66" s="706"/>
      <c r="L66" s="706"/>
      <c r="M66" s="706"/>
      <c r="N66" s="706"/>
      <c r="O66" s="706"/>
      <c r="P66" s="706"/>
      <c r="Q66" s="725"/>
      <c r="AO66" s="27" t="e">
        <f t="shared" si="1"/>
        <v>#REF!</v>
      </c>
      <c r="AP66" s="41" t="e">
        <f t="shared" si="13"/>
        <v>#REF!</v>
      </c>
      <c r="AQ66" s="41" t="e">
        <f t="shared" si="2"/>
        <v>#REF!</v>
      </c>
      <c r="AS66" s="41" t="e">
        <f t="shared" si="3"/>
        <v>#REF!</v>
      </c>
      <c r="AT66" s="41" t="str">
        <f t="shared" si="15"/>
        <v>bm</v>
      </c>
    </row>
    <row r="67" spans="2:46">
      <c r="I67" s="716"/>
      <c r="J67" s="706"/>
      <c r="K67" s="706"/>
      <c r="L67" s="706"/>
      <c r="M67" s="706"/>
      <c r="N67" s="706"/>
      <c r="O67" s="706"/>
      <c r="P67" s="706"/>
      <c r="Q67" s="725"/>
      <c r="AO67" s="27" t="e">
        <f t="shared" si="1"/>
        <v>#REF!</v>
      </c>
      <c r="AP67" s="41" t="e">
        <f t="shared" si="13"/>
        <v>#REF!</v>
      </c>
      <c r="AQ67" s="41" t="e">
        <f t="shared" si="2"/>
        <v>#REF!</v>
      </c>
      <c r="AS67" s="41" t="e">
        <f t="shared" si="3"/>
        <v>#REF!</v>
      </c>
      <c r="AT67" s="41" t="str">
        <f t="shared" si="15"/>
        <v>bn</v>
      </c>
    </row>
    <row r="68" spans="2:46">
      <c r="I68" s="716"/>
      <c r="J68" s="706"/>
      <c r="K68" s="706"/>
      <c r="L68" s="706"/>
      <c r="M68" s="706"/>
      <c r="N68" s="706"/>
      <c r="O68" s="706"/>
      <c r="P68" s="706"/>
      <c r="Q68" s="725"/>
      <c r="AO68" s="27" t="e">
        <f t="shared" ref="AO68:AO131" si="20">+EDATE(AO67,1)</f>
        <v>#REF!</v>
      </c>
      <c r="AP68" s="41" t="e">
        <f t="shared" si="13"/>
        <v>#REF!</v>
      </c>
      <c r="AQ68" s="41" t="e">
        <f t="shared" ref="AQ68:AQ131" si="21">+AQ67+1</f>
        <v>#REF!</v>
      </c>
      <c r="AS68" s="41" t="e">
        <f t="shared" ref="AS68:AS131" si="22">+AS67+1</f>
        <v>#REF!</v>
      </c>
      <c r="AT68" s="41" t="str">
        <f t="shared" si="15"/>
        <v>bo</v>
      </c>
    </row>
    <row r="69" spans="2:46">
      <c r="B69" s="415" t="s">
        <v>525</v>
      </c>
      <c r="G69" s="673"/>
      <c r="H69" s="673"/>
      <c r="I69" s="716"/>
      <c r="J69" s="706"/>
      <c r="K69" s="706"/>
      <c r="L69" s="706"/>
      <c r="M69" s="706"/>
      <c r="N69" s="706"/>
      <c r="O69" s="706"/>
      <c r="P69" s="706"/>
      <c r="Q69" s="725"/>
      <c r="AO69" s="27" t="e">
        <f t="shared" si="20"/>
        <v>#REF!</v>
      </c>
      <c r="AP69" s="41" t="e">
        <f t="shared" si="13"/>
        <v>#REF!</v>
      </c>
      <c r="AQ69" s="41" t="e">
        <f t="shared" si="21"/>
        <v>#REF!</v>
      </c>
      <c r="AS69" s="41" t="e">
        <f t="shared" si="22"/>
        <v>#REF!</v>
      </c>
      <c r="AT69" s="41" t="str">
        <f t="shared" si="15"/>
        <v>bp</v>
      </c>
    </row>
    <row r="70" spans="2:46">
      <c r="B70" s="415" t="s">
        <v>526</v>
      </c>
      <c r="G70" s="673">
        <v>12422228.4</v>
      </c>
      <c r="H70" s="673">
        <f>G70*1.05</f>
        <v>13043339.82</v>
      </c>
      <c r="I70" s="716">
        <f>H70</f>
        <v>13043339.82</v>
      </c>
      <c r="J70" s="706">
        <v>13043339.82</v>
      </c>
      <c r="K70" s="706">
        <v>13695506.811000001</v>
      </c>
      <c r="L70" s="706">
        <v>13695506.811000001</v>
      </c>
      <c r="M70" s="706">
        <v>13695506.811000001</v>
      </c>
      <c r="N70" s="706">
        <v>14380282.151550001</v>
      </c>
      <c r="O70" s="706">
        <v>14380282.151550001</v>
      </c>
      <c r="P70" s="706">
        <v>14380282.151550001</v>
      </c>
      <c r="Q70" s="725">
        <v>15099296.259127501</v>
      </c>
      <c r="AO70" s="27" t="e">
        <f t="shared" si="20"/>
        <v>#REF!</v>
      </c>
      <c r="AP70" s="41" t="e">
        <f t="shared" si="13"/>
        <v>#REF!</v>
      </c>
      <c r="AQ70" s="41" t="e">
        <f t="shared" si="21"/>
        <v>#REF!</v>
      </c>
      <c r="AS70" s="41" t="e">
        <f t="shared" si="22"/>
        <v>#REF!</v>
      </c>
      <c r="AT70" s="41" t="str">
        <f t="shared" si="15"/>
        <v>bq</v>
      </c>
    </row>
    <row r="71" spans="2:46">
      <c r="B71" s="415" t="s">
        <v>527</v>
      </c>
      <c r="G71" s="673"/>
      <c r="H71" s="673"/>
      <c r="I71" s="716">
        <v>0</v>
      </c>
      <c r="J71" s="706">
        <v>0</v>
      </c>
      <c r="K71" s="706">
        <v>0</v>
      </c>
      <c r="L71" s="706">
        <v>0</v>
      </c>
      <c r="M71" s="706">
        <v>0</v>
      </c>
      <c r="N71" s="706">
        <v>0</v>
      </c>
      <c r="O71" s="706">
        <v>0</v>
      </c>
      <c r="P71" s="706">
        <v>0</v>
      </c>
      <c r="Q71" s="725">
        <v>0</v>
      </c>
      <c r="AO71" s="27" t="e">
        <f t="shared" si="20"/>
        <v>#REF!</v>
      </c>
      <c r="AP71" s="41" t="e">
        <f t="shared" si="13"/>
        <v>#REF!</v>
      </c>
      <c r="AQ71" s="41" t="e">
        <f t="shared" si="21"/>
        <v>#REF!</v>
      </c>
      <c r="AS71" s="41" t="e">
        <f t="shared" si="22"/>
        <v>#REF!</v>
      </c>
      <c r="AT71" s="41" t="str">
        <f t="shared" si="15"/>
        <v>br</v>
      </c>
    </row>
    <row r="72" spans="2:46">
      <c r="B72" s="415" t="s">
        <v>528</v>
      </c>
      <c r="G72" s="673">
        <f>-'Monthly Net Market Positions'!E57</f>
        <v>3742696.8239999996</v>
      </c>
      <c r="H72" s="673">
        <f>-'Monthly Net Market Positions'!E70</f>
        <v>3610425.6716999994</v>
      </c>
      <c r="I72" s="716">
        <v>181956.05590000004</v>
      </c>
      <c r="J72" s="706">
        <v>111855.8034</v>
      </c>
      <c r="K72" s="706">
        <v>103255.8918</v>
      </c>
      <c r="L72" s="706">
        <v>76136.05799999999</v>
      </c>
      <c r="M72" s="706">
        <v>94355.474100000021</v>
      </c>
      <c r="N72" s="706">
        <v>120698.62090000001</v>
      </c>
      <c r="O72" s="706">
        <v>179892.53219999996</v>
      </c>
      <c r="P72" s="706">
        <v>274449.29429999995</v>
      </c>
      <c r="Q72" s="725">
        <v>802160.42599999986</v>
      </c>
      <c r="AO72" s="27" t="e">
        <f t="shared" si="20"/>
        <v>#REF!</v>
      </c>
      <c r="AP72" s="41" t="e">
        <f t="shared" si="13"/>
        <v>#REF!</v>
      </c>
      <c r="AQ72" s="41" t="e">
        <f t="shared" si="21"/>
        <v>#REF!</v>
      </c>
      <c r="AS72" s="41" t="e">
        <f t="shared" si="22"/>
        <v>#REF!</v>
      </c>
      <c r="AT72" s="41" t="str">
        <f t="shared" si="15"/>
        <v>bs</v>
      </c>
    </row>
    <row r="73" spans="2:46">
      <c r="B73" s="415" t="s">
        <v>529</v>
      </c>
      <c r="G73" s="673">
        <f>G45*1.5</f>
        <v>713221.04999999993</v>
      </c>
      <c r="H73" s="673">
        <f t="shared" ref="H73" si="23">H45*1.5</f>
        <v>709682.54999999993</v>
      </c>
      <c r="I73" s="716">
        <v>707852.54999999993</v>
      </c>
      <c r="J73" s="706">
        <v>711415.04999999993</v>
      </c>
      <c r="K73" s="706">
        <v>700913.54999999993</v>
      </c>
      <c r="L73" s="706">
        <v>699040.06499999994</v>
      </c>
      <c r="M73" s="706">
        <v>693545.54999999993</v>
      </c>
      <c r="N73" s="706">
        <v>698554.06499999994</v>
      </c>
      <c r="O73" s="706">
        <v>689302.03499999992</v>
      </c>
      <c r="P73" s="706">
        <v>689647.06499999994</v>
      </c>
      <c r="Q73" s="725">
        <v>685381.04999999993</v>
      </c>
      <c r="AO73" s="27" t="e">
        <f t="shared" si="20"/>
        <v>#REF!</v>
      </c>
      <c r="AP73" s="41" t="e">
        <f t="shared" si="13"/>
        <v>#REF!</v>
      </c>
      <c r="AQ73" s="41" t="e">
        <f t="shared" si="21"/>
        <v>#REF!</v>
      </c>
      <c r="AS73" s="41" t="e">
        <f t="shared" si="22"/>
        <v>#REF!</v>
      </c>
      <c r="AT73" s="41" t="str">
        <f t="shared" si="15"/>
        <v>bt</v>
      </c>
    </row>
    <row r="74" spans="2:46" ht="15.75" thickBot="1">
      <c r="B74" s="415" t="s">
        <v>530</v>
      </c>
      <c r="G74" s="672">
        <f t="shared" ref="G74:H74" si="24">SUM(G70:G73)</f>
        <v>16878146.274</v>
      </c>
      <c r="H74" s="672">
        <f t="shared" si="24"/>
        <v>17363448.041699998</v>
      </c>
      <c r="I74" s="734">
        <v>13933148.425900001</v>
      </c>
      <c r="J74" s="733">
        <v>13866610.673400002</v>
      </c>
      <c r="K74" s="733">
        <v>14499676.252800001</v>
      </c>
      <c r="L74" s="733">
        <v>14470682.934</v>
      </c>
      <c r="M74" s="733">
        <v>14483407.835100001</v>
      </c>
      <c r="N74" s="733">
        <v>15199534.83745</v>
      </c>
      <c r="O74" s="733">
        <v>15249476.71875</v>
      </c>
      <c r="P74" s="733">
        <v>15344378.510849999</v>
      </c>
      <c r="Q74" s="703">
        <v>16586837.735127501</v>
      </c>
      <c r="AO74" s="27" t="e">
        <f t="shared" si="20"/>
        <v>#REF!</v>
      </c>
      <c r="AP74" s="41" t="e">
        <f t="shared" si="13"/>
        <v>#REF!</v>
      </c>
      <c r="AQ74" s="41" t="e">
        <f t="shared" si="21"/>
        <v>#REF!</v>
      </c>
      <c r="AS74" s="41" t="e">
        <f t="shared" si="22"/>
        <v>#REF!</v>
      </c>
      <c r="AT74" s="41" t="str">
        <f t="shared" si="15"/>
        <v>bu</v>
      </c>
    </row>
    <row r="75" spans="2:46" ht="15.75" thickTop="1">
      <c r="AO75" s="27" t="e">
        <f t="shared" si="20"/>
        <v>#REF!</v>
      </c>
      <c r="AP75" s="41" t="e">
        <f t="shared" si="13"/>
        <v>#REF!</v>
      </c>
      <c r="AQ75" s="41" t="e">
        <f t="shared" si="21"/>
        <v>#REF!</v>
      </c>
      <c r="AS75" s="41" t="e">
        <f t="shared" si="22"/>
        <v>#REF!</v>
      </c>
      <c r="AT75" s="41" t="str">
        <f t="shared" si="15"/>
        <v>bv</v>
      </c>
    </row>
    <row r="76" spans="2:46">
      <c r="AO76" s="27" t="e">
        <f t="shared" si="20"/>
        <v>#REF!</v>
      </c>
      <c r="AP76" s="41" t="e">
        <f t="shared" si="13"/>
        <v>#REF!</v>
      </c>
      <c r="AQ76" s="41" t="e">
        <f t="shared" si="21"/>
        <v>#REF!</v>
      </c>
      <c r="AS76" s="41" t="e">
        <f t="shared" si="22"/>
        <v>#REF!</v>
      </c>
      <c r="AT76" s="41" t="str">
        <f t="shared" si="15"/>
        <v>bw</v>
      </c>
    </row>
    <row r="77" spans="2:46">
      <c r="AO77" s="27" t="e">
        <f t="shared" si="20"/>
        <v>#REF!</v>
      </c>
      <c r="AP77" s="41" t="e">
        <f t="shared" si="13"/>
        <v>#REF!</v>
      </c>
      <c r="AQ77" s="41" t="e">
        <f t="shared" si="21"/>
        <v>#REF!</v>
      </c>
      <c r="AS77" s="41" t="e">
        <f t="shared" si="22"/>
        <v>#REF!</v>
      </c>
      <c r="AT77" s="41" t="str">
        <f t="shared" si="15"/>
        <v>bx</v>
      </c>
    </row>
    <row r="78" spans="2:46">
      <c r="AO78" s="27" t="e">
        <f t="shared" si="20"/>
        <v>#REF!</v>
      </c>
      <c r="AP78" s="41" t="e">
        <f t="shared" si="13"/>
        <v>#REF!</v>
      </c>
      <c r="AQ78" s="41" t="e">
        <f t="shared" si="21"/>
        <v>#REF!</v>
      </c>
      <c r="AS78" s="41" t="e">
        <f t="shared" si="22"/>
        <v>#REF!</v>
      </c>
      <c r="AT78" s="41" t="str">
        <f t="shared" si="15"/>
        <v>by</v>
      </c>
    </row>
    <row r="79" spans="2:46">
      <c r="AO79" s="27" t="e">
        <f t="shared" si="20"/>
        <v>#REF!</v>
      </c>
      <c r="AP79" s="41" t="e">
        <f t="shared" si="13"/>
        <v>#REF!</v>
      </c>
      <c r="AQ79" s="41" t="e">
        <f t="shared" si="21"/>
        <v>#REF!</v>
      </c>
      <c r="AS79" s="41" t="e">
        <f t="shared" si="22"/>
        <v>#REF!</v>
      </c>
      <c r="AT79" s="41" t="str">
        <f t="shared" si="15"/>
        <v>bz</v>
      </c>
    </row>
    <row r="80" spans="2:46">
      <c r="AO80" s="27" t="e">
        <f t="shared" si="20"/>
        <v>#REF!</v>
      </c>
      <c r="AP80" s="41" t="e">
        <f t="shared" si="13"/>
        <v>#REF!</v>
      </c>
      <c r="AQ80" s="41" t="e">
        <f t="shared" si="21"/>
        <v>#REF!</v>
      </c>
      <c r="AS80" s="41" t="e">
        <f t="shared" si="22"/>
        <v>#REF!</v>
      </c>
      <c r="AT80" t="str">
        <f t="shared" ref="AT80:AT105" si="25">+"c"&amp;AT1</f>
        <v>ca</v>
      </c>
    </row>
    <row r="81" spans="41:46">
      <c r="AO81" s="27" t="e">
        <f t="shared" si="20"/>
        <v>#REF!</v>
      </c>
      <c r="AP81" s="41" t="e">
        <f t="shared" si="13"/>
        <v>#REF!</v>
      </c>
      <c r="AQ81" s="41" t="e">
        <f t="shared" si="21"/>
        <v>#REF!</v>
      </c>
      <c r="AS81" s="41" t="e">
        <f t="shared" si="22"/>
        <v>#REF!</v>
      </c>
      <c r="AT81" s="41" t="str">
        <f t="shared" si="25"/>
        <v>cb</v>
      </c>
    </row>
    <row r="82" spans="41:46">
      <c r="AO82" s="27" t="e">
        <f t="shared" si="20"/>
        <v>#REF!</v>
      </c>
      <c r="AP82" s="41" t="e">
        <f t="shared" si="13"/>
        <v>#REF!</v>
      </c>
      <c r="AQ82" s="41" t="e">
        <f t="shared" si="21"/>
        <v>#REF!</v>
      </c>
      <c r="AS82" s="41" t="e">
        <f t="shared" si="22"/>
        <v>#REF!</v>
      </c>
      <c r="AT82" s="41" t="str">
        <f t="shared" si="25"/>
        <v>cc</v>
      </c>
    </row>
    <row r="83" spans="41:46">
      <c r="AO83" s="27" t="e">
        <f t="shared" si="20"/>
        <v>#REF!</v>
      </c>
      <c r="AP83" s="41" t="e">
        <f t="shared" si="13"/>
        <v>#REF!</v>
      </c>
      <c r="AQ83" s="41" t="e">
        <f t="shared" si="21"/>
        <v>#REF!</v>
      </c>
      <c r="AS83" s="41" t="e">
        <f t="shared" si="22"/>
        <v>#REF!</v>
      </c>
      <c r="AT83" s="41" t="str">
        <f t="shared" si="25"/>
        <v>cd</v>
      </c>
    </row>
    <row r="84" spans="41:46">
      <c r="AO84" s="27" t="e">
        <f t="shared" si="20"/>
        <v>#REF!</v>
      </c>
      <c r="AP84" s="41" t="e">
        <f t="shared" ref="AP84:AP115" si="26">+VLOOKUP(AQ84,$AS$1:$AT$199,2,FALSE)</f>
        <v>#REF!</v>
      </c>
      <c r="AQ84" s="41" t="e">
        <f t="shared" si="21"/>
        <v>#REF!</v>
      </c>
      <c r="AS84" s="41" t="e">
        <f t="shared" si="22"/>
        <v>#REF!</v>
      </c>
      <c r="AT84" s="41" t="str">
        <f t="shared" si="25"/>
        <v>ce</v>
      </c>
    </row>
    <row r="85" spans="41:46">
      <c r="AO85" s="27" t="e">
        <f t="shared" si="20"/>
        <v>#REF!</v>
      </c>
      <c r="AP85" s="41" t="e">
        <f t="shared" si="26"/>
        <v>#REF!</v>
      </c>
      <c r="AQ85" s="41" t="e">
        <f t="shared" si="21"/>
        <v>#REF!</v>
      </c>
      <c r="AS85" s="41" t="e">
        <f t="shared" si="22"/>
        <v>#REF!</v>
      </c>
      <c r="AT85" s="41" t="str">
        <f t="shared" si="25"/>
        <v>cf</v>
      </c>
    </row>
    <row r="86" spans="41:46">
      <c r="AO86" s="27" t="e">
        <f t="shared" si="20"/>
        <v>#REF!</v>
      </c>
      <c r="AP86" s="41" t="e">
        <f t="shared" si="26"/>
        <v>#REF!</v>
      </c>
      <c r="AQ86" s="41" t="e">
        <f t="shared" si="21"/>
        <v>#REF!</v>
      </c>
      <c r="AS86" s="41" t="e">
        <f t="shared" si="22"/>
        <v>#REF!</v>
      </c>
      <c r="AT86" s="41" t="str">
        <f t="shared" si="25"/>
        <v>cg</v>
      </c>
    </row>
    <row r="87" spans="41:46">
      <c r="AO87" s="27" t="e">
        <f t="shared" si="20"/>
        <v>#REF!</v>
      </c>
      <c r="AP87" s="41" t="e">
        <f t="shared" si="26"/>
        <v>#REF!</v>
      </c>
      <c r="AQ87" s="41" t="e">
        <f t="shared" si="21"/>
        <v>#REF!</v>
      </c>
      <c r="AS87" s="41" t="e">
        <f t="shared" si="22"/>
        <v>#REF!</v>
      </c>
      <c r="AT87" s="41" t="str">
        <f t="shared" si="25"/>
        <v>ch</v>
      </c>
    </row>
    <row r="88" spans="41:46">
      <c r="AO88" s="27" t="e">
        <f t="shared" si="20"/>
        <v>#REF!</v>
      </c>
      <c r="AP88" s="41" t="e">
        <f t="shared" si="26"/>
        <v>#REF!</v>
      </c>
      <c r="AQ88" s="41" t="e">
        <f t="shared" si="21"/>
        <v>#REF!</v>
      </c>
      <c r="AS88" s="41" t="e">
        <f t="shared" si="22"/>
        <v>#REF!</v>
      </c>
      <c r="AT88" s="41" t="str">
        <f t="shared" si="25"/>
        <v>ci</v>
      </c>
    </row>
    <row r="89" spans="41:46">
      <c r="AO89" s="27" t="e">
        <f t="shared" si="20"/>
        <v>#REF!</v>
      </c>
      <c r="AP89" s="41" t="e">
        <f t="shared" si="26"/>
        <v>#REF!</v>
      </c>
      <c r="AQ89" s="41" t="e">
        <f t="shared" si="21"/>
        <v>#REF!</v>
      </c>
      <c r="AS89" s="41" t="e">
        <f t="shared" si="22"/>
        <v>#REF!</v>
      </c>
      <c r="AT89" s="41" t="str">
        <f t="shared" si="25"/>
        <v>cj</v>
      </c>
    </row>
    <row r="90" spans="41:46">
      <c r="AO90" s="27" t="e">
        <f t="shared" si="20"/>
        <v>#REF!</v>
      </c>
      <c r="AP90" s="41" t="e">
        <f t="shared" si="26"/>
        <v>#REF!</v>
      </c>
      <c r="AQ90" s="41" t="e">
        <f t="shared" si="21"/>
        <v>#REF!</v>
      </c>
      <c r="AS90" s="41" t="e">
        <f t="shared" si="22"/>
        <v>#REF!</v>
      </c>
      <c r="AT90" s="41" t="str">
        <f t="shared" si="25"/>
        <v>ck</v>
      </c>
    </row>
    <row r="91" spans="41:46">
      <c r="AO91" s="27" t="e">
        <f t="shared" si="20"/>
        <v>#REF!</v>
      </c>
      <c r="AP91" s="41" t="e">
        <f t="shared" si="26"/>
        <v>#REF!</v>
      </c>
      <c r="AQ91" s="41" t="e">
        <f t="shared" si="21"/>
        <v>#REF!</v>
      </c>
      <c r="AS91" s="41" t="e">
        <f t="shared" si="22"/>
        <v>#REF!</v>
      </c>
      <c r="AT91" s="41" t="str">
        <f t="shared" si="25"/>
        <v>cl</v>
      </c>
    </row>
    <row r="92" spans="41:46">
      <c r="AO92" s="27" t="e">
        <f t="shared" si="20"/>
        <v>#REF!</v>
      </c>
      <c r="AP92" s="41" t="e">
        <f t="shared" si="26"/>
        <v>#REF!</v>
      </c>
      <c r="AQ92" s="41" t="e">
        <f t="shared" si="21"/>
        <v>#REF!</v>
      </c>
      <c r="AS92" s="41" t="e">
        <f t="shared" si="22"/>
        <v>#REF!</v>
      </c>
      <c r="AT92" s="41" t="str">
        <f t="shared" si="25"/>
        <v>cm</v>
      </c>
    </row>
    <row r="93" spans="41:46">
      <c r="AO93" s="27" t="e">
        <f t="shared" si="20"/>
        <v>#REF!</v>
      </c>
      <c r="AP93" s="41" t="e">
        <f t="shared" si="26"/>
        <v>#REF!</v>
      </c>
      <c r="AQ93" s="41" t="e">
        <f t="shared" si="21"/>
        <v>#REF!</v>
      </c>
      <c r="AS93" s="41" t="e">
        <f t="shared" si="22"/>
        <v>#REF!</v>
      </c>
      <c r="AT93" s="41" t="str">
        <f t="shared" si="25"/>
        <v>cn</v>
      </c>
    </row>
    <row r="94" spans="41:46">
      <c r="AO94" s="27" t="e">
        <f t="shared" si="20"/>
        <v>#REF!</v>
      </c>
      <c r="AP94" s="41" t="e">
        <f t="shared" si="26"/>
        <v>#REF!</v>
      </c>
      <c r="AQ94" s="41" t="e">
        <f t="shared" si="21"/>
        <v>#REF!</v>
      </c>
      <c r="AS94" s="41" t="e">
        <f t="shared" si="22"/>
        <v>#REF!</v>
      </c>
      <c r="AT94" s="41" t="str">
        <f t="shared" si="25"/>
        <v>co</v>
      </c>
    </row>
    <row r="95" spans="41:46">
      <c r="AO95" s="27" t="e">
        <f t="shared" si="20"/>
        <v>#REF!</v>
      </c>
      <c r="AP95" s="41" t="e">
        <f t="shared" si="26"/>
        <v>#REF!</v>
      </c>
      <c r="AQ95" s="41" t="e">
        <f t="shared" si="21"/>
        <v>#REF!</v>
      </c>
      <c r="AS95" s="41" t="e">
        <f t="shared" si="22"/>
        <v>#REF!</v>
      </c>
      <c r="AT95" s="41" t="str">
        <f t="shared" si="25"/>
        <v>cp</v>
      </c>
    </row>
    <row r="96" spans="41:46">
      <c r="AO96" s="27" t="e">
        <f t="shared" si="20"/>
        <v>#REF!</v>
      </c>
      <c r="AP96" s="41" t="e">
        <f t="shared" si="26"/>
        <v>#REF!</v>
      </c>
      <c r="AQ96" s="41" t="e">
        <f t="shared" si="21"/>
        <v>#REF!</v>
      </c>
      <c r="AS96" s="41" t="e">
        <f t="shared" si="22"/>
        <v>#REF!</v>
      </c>
      <c r="AT96" s="41" t="str">
        <f t="shared" si="25"/>
        <v>cq</v>
      </c>
    </row>
    <row r="97" spans="41:46">
      <c r="AO97" s="27" t="e">
        <f t="shared" si="20"/>
        <v>#REF!</v>
      </c>
      <c r="AP97" s="41" t="e">
        <f t="shared" si="26"/>
        <v>#REF!</v>
      </c>
      <c r="AQ97" s="41" t="e">
        <f t="shared" si="21"/>
        <v>#REF!</v>
      </c>
      <c r="AS97" s="41" t="e">
        <f t="shared" si="22"/>
        <v>#REF!</v>
      </c>
      <c r="AT97" s="41" t="str">
        <f t="shared" si="25"/>
        <v>cr</v>
      </c>
    </row>
    <row r="98" spans="41:46">
      <c r="AO98" s="27" t="e">
        <f t="shared" si="20"/>
        <v>#REF!</v>
      </c>
      <c r="AP98" s="41" t="e">
        <f t="shared" si="26"/>
        <v>#REF!</v>
      </c>
      <c r="AQ98" s="41" t="e">
        <f t="shared" si="21"/>
        <v>#REF!</v>
      </c>
      <c r="AS98" s="41" t="e">
        <f t="shared" si="22"/>
        <v>#REF!</v>
      </c>
      <c r="AT98" s="41" t="str">
        <f t="shared" si="25"/>
        <v>cs</v>
      </c>
    </row>
    <row r="99" spans="41:46">
      <c r="AO99" s="27" t="e">
        <f t="shared" si="20"/>
        <v>#REF!</v>
      </c>
      <c r="AP99" s="41" t="e">
        <f t="shared" si="26"/>
        <v>#REF!</v>
      </c>
      <c r="AQ99" s="41" t="e">
        <f t="shared" si="21"/>
        <v>#REF!</v>
      </c>
      <c r="AS99" s="41" t="e">
        <f t="shared" si="22"/>
        <v>#REF!</v>
      </c>
      <c r="AT99" s="41" t="str">
        <f t="shared" si="25"/>
        <v>ct</v>
      </c>
    </row>
    <row r="100" spans="41:46">
      <c r="AO100" s="27" t="e">
        <f t="shared" si="20"/>
        <v>#REF!</v>
      </c>
      <c r="AP100" s="41" t="e">
        <f t="shared" si="26"/>
        <v>#REF!</v>
      </c>
      <c r="AQ100" s="41" t="e">
        <f t="shared" si="21"/>
        <v>#REF!</v>
      </c>
      <c r="AS100" s="41" t="e">
        <f t="shared" si="22"/>
        <v>#REF!</v>
      </c>
      <c r="AT100" s="41" t="str">
        <f t="shared" si="25"/>
        <v>cu</v>
      </c>
    </row>
    <row r="101" spans="41:46">
      <c r="AO101" s="27" t="e">
        <f t="shared" si="20"/>
        <v>#REF!</v>
      </c>
      <c r="AP101" s="41" t="e">
        <f t="shared" si="26"/>
        <v>#REF!</v>
      </c>
      <c r="AQ101" s="41" t="e">
        <f t="shared" si="21"/>
        <v>#REF!</v>
      </c>
      <c r="AS101" s="41" t="e">
        <f t="shared" si="22"/>
        <v>#REF!</v>
      </c>
      <c r="AT101" s="41" t="str">
        <f t="shared" si="25"/>
        <v>cv</v>
      </c>
    </row>
    <row r="102" spans="41:46">
      <c r="AO102" s="27" t="e">
        <f t="shared" si="20"/>
        <v>#REF!</v>
      </c>
      <c r="AP102" s="41" t="e">
        <f t="shared" si="26"/>
        <v>#REF!</v>
      </c>
      <c r="AQ102" s="41" t="e">
        <f t="shared" si="21"/>
        <v>#REF!</v>
      </c>
      <c r="AS102" s="41" t="e">
        <f t="shared" si="22"/>
        <v>#REF!</v>
      </c>
      <c r="AT102" s="41" t="str">
        <f t="shared" si="25"/>
        <v>cw</v>
      </c>
    </row>
    <row r="103" spans="41:46">
      <c r="AO103" s="27" t="e">
        <f t="shared" si="20"/>
        <v>#REF!</v>
      </c>
      <c r="AP103" s="41" t="e">
        <f t="shared" si="26"/>
        <v>#REF!</v>
      </c>
      <c r="AQ103" s="41" t="e">
        <f t="shared" si="21"/>
        <v>#REF!</v>
      </c>
      <c r="AS103" s="41" t="e">
        <f t="shared" si="22"/>
        <v>#REF!</v>
      </c>
      <c r="AT103" s="41" t="str">
        <f t="shared" si="25"/>
        <v>cx</v>
      </c>
    </row>
    <row r="104" spans="41:46">
      <c r="AO104" s="27" t="e">
        <f t="shared" si="20"/>
        <v>#REF!</v>
      </c>
      <c r="AP104" s="41" t="e">
        <f t="shared" si="26"/>
        <v>#REF!</v>
      </c>
      <c r="AQ104" s="41" t="e">
        <f t="shared" si="21"/>
        <v>#REF!</v>
      </c>
      <c r="AS104" s="41" t="e">
        <f t="shared" si="22"/>
        <v>#REF!</v>
      </c>
      <c r="AT104" s="41" t="str">
        <f t="shared" si="25"/>
        <v>cy</v>
      </c>
    </row>
    <row r="105" spans="41:46">
      <c r="AO105" s="27" t="e">
        <f t="shared" si="20"/>
        <v>#REF!</v>
      </c>
      <c r="AP105" s="41" t="e">
        <f t="shared" si="26"/>
        <v>#REF!</v>
      </c>
      <c r="AQ105" s="41" t="e">
        <f t="shared" si="21"/>
        <v>#REF!</v>
      </c>
      <c r="AS105" s="41" t="e">
        <f t="shared" si="22"/>
        <v>#REF!</v>
      </c>
      <c r="AT105" s="41" t="str">
        <f t="shared" si="25"/>
        <v>cz</v>
      </c>
    </row>
    <row r="106" spans="41:46">
      <c r="AO106" s="27" t="e">
        <f t="shared" si="20"/>
        <v>#REF!</v>
      </c>
      <c r="AP106" s="41" t="e">
        <f t="shared" si="26"/>
        <v>#REF!</v>
      </c>
      <c r="AQ106" s="41" t="e">
        <f t="shared" si="21"/>
        <v>#REF!</v>
      </c>
      <c r="AS106" s="41" t="e">
        <f t="shared" si="22"/>
        <v>#REF!</v>
      </c>
      <c r="AT106" s="41" t="str">
        <f t="shared" ref="AT106:AT131" si="27">+"d"&amp;AT1</f>
        <v>da</v>
      </c>
    </row>
    <row r="107" spans="41:46">
      <c r="AO107" s="27" t="e">
        <f t="shared" si="20"/>
        <v>#REF!</v>
      </c>
      <c r="AP107" s="41" t="e">
        <f t="shared" si="26"/>
        <v>#REF!</v>
      </c>
      <c r="AQ107" s="41" t="e">
        <f t="shared" si="21"/>
        <v>#REF!</v>
      </c>
      <c r="AS107" s="41" t="e">
        <f t="shared" si="22"/>
        <v>#REF!</v>
      </c>
      <c r="AT107" s="41" t="str">
        <f t="shared" si="27"/>
        <v>db</v>
      </c>
    </row>
    <row r="108" spans="41:46">
      <c r="AO108" s="27" t="e">
        <f t="shared" si="20"/>
        <v>#REF!</v>
      </c>
      <c r="AP108" s="41" t="e">
        <f t="shared" si="26"/>
        <v>#REF!</v>
      </c>
      <c r="AQ108" s="41" t="e">
        <f t="shared" si="21"/>
        <v>#REF!</v>
      </c>
      <c r="AS108" s="41" t="e">
        <f t="shared" si="22"/>
        <v>#REF!</v>
      </c>
      <c r="AT108" s="41" t="str">
        <f t="shared" si="27"/>
        <v>dc</v>
      </c>
    </row>
    <row r="109" spans="41:46">
      <c r="AO109" s="27" t="e">
        <f t="shared" si="20"/>
        <v>#REF!</v>
      </c>
      <c r="AP109" s="41" t="e">
        <f t="shared" si="26"/>
        <v>#REF!</v>
      </c>
      <c r="AQ109" s="41" t="e">
        <f t="shared" si="21"/>
        <v>#REF!</v>
      </c>
      <c r="AS109" s="41" t="e">
        <f t="shared" si="22"/>
        <v>#REF!</v>
      </c>
      <c r="AT109" s="41" t="str">
        <f t="shared" si="27"/>
        <v>dd</v>
      </c>
    </row>
    <row r="110" spans="41:46">
      <c r="AO110" s="27" t="e">
        <f t="shared" si="20"/>
        <v>#REF!</v>
      </c>
      <c r="AP110" s="41" t="e">
        <f t="shared" si="26"/>
        <v>#REF!</v>
      </c>
      <c r="AQ110" s="41" t="e">
        <f t="shared" si="21"/>
        <v>#REF!</v>
      </c>
      <c r="AS110" s="41" t="e">
        <f t="shared" si="22"/>
        <v>#REF!</v>
      </c>
      <c r="AT110" s="41" t="str">
        <f t="shared" si="27"/>
        <v>de</v>
      </c>
    </row>
    <row r="111" spans="41:46">
      <c r="AO111" s="27" t="e">
        <f t="shared" si="20"/>
        <v>#REF!</v>
      </c>
      <c r="AP111" s="41" t="e">
        <f t="shared" si="26"/>
        <v>#REF!</v>
      </c>
      <c r="AQ111" s="41" t="e">
        <f t="shared" si="21"/>
        <v>#REF!</v>
      </c>
      <c r="AS111" s="41" t="e">
        <f t="shared" si="22"/>
        <v>#REF!</v>
      </c>
      <c r="AT111" s="41" t="str">
        <f t="shared" si="27"/>
        <v>df</v>
      </c>
    </row>
    <row r="112" spans="41:46">
      <c r="AO112" s="27" t="e">
        <f t="shared" si="20"/>
        <v>#REF!</v>
      </c>
      <c r="AP112" s="41" t="e">
        <f t="shared" si="26"/>
        <v>#REF!</v>
      </c>
      <c r="AQ112" s="41" t="e">
        <f t="shared" si="21"/>
        <v>#REF!</v>
      </c>
      <c r="AS112" s="41" t="e">
        <f t="shared" si="22"/>
        <v>#REF!</v>
      </c>
      <c r="AT112" s="41" t="str">
        <f t="shared" si="27"/>
        <v>dg</v>
      </c>
    </row>
    <row r="113" spans="41:46">
      <c r="AO113" s="27" t="e">
        <f t="shared" si="20"/>
        <v>#REF!</v>
      </c>
      <c r="AP113" s="41" t="e">
        <f t="shared" si="26"/>
        <v>#REF!</v>
      </c>
      <c r="AQ113" s="41" t="e">
        <f t="shared" si="21"/>
        <v>#REF!</v>
      </c>
      <c r="AS113" s="41" t="e">
        <f t="shared" si="22"/>
        <v>#REF!</v>
      </c>
      <c r="AT113" s="41" t="str">
        <f t="shared" si="27"/>
        <v>dh</v>
      </c>
    </row>
    <row r="114" spans="41:46">
      <c r="AO114" s="27" t="e">
        <f t="shared" si="20"/>
        <v>#REF!</v>
      </c>
      <c r="AP114" s="41" t="e">
        <f t="shared" si="26"/>
        <v>#REF!</v>
      </c>
      <c r="AQ114" s="41" t="e">
        <f t="shared" si="21"/>
        <v>#REF!</v>
      </c>
      <c r="AS114" s="41" t="e">
        <f t="shared" si="22"/>
        <v>#REF!</v>
      </c>
      <c r="AT114" s="41" t="str">
        <f t="shared" si="27"/>
        <v>di</v>
      </c>
    </row>
    <row r="115" spans="41:46">
      <c r="AO115" s="27" t="e">
        <f t="shared" si="20"/>
        <v>#REF!</v>
      </c>
      <c r="AP115" s="41" t="e">
        <f t="shared" si="26"/>
        <v>#REF!</v>
      </c>
      <c r="AQ115" s="41" t="e">
        <f t="shared" si="21"/>
        <v>#REF!</v>
      </c>
      <c r="AS115" s="41" t="e">
        <f t="shared" si="22"/>
        <v>#REF!</v>
      </c>
      <c r="AT115" s="41" t="str">
        <f t="shared" si="27"/>
        <v>dj</v>
      </c>
    </row>
    <row r="116" spans="41:46">
      <c r="AO116" s="27" t="e">
        <f t="shared" si="20"/>
        <v>#REF!</v>
      </c>
      <c r="AP116" s="41" t="e">
        <f t="shared" ref="AP116:AP147" si="28">+VLOOKUP(AQ116,$AS$1:$AT$199,2,FALSE)</f>
        <v>#REF!</v>
      </c>
      <c r="AQ116" s="41" t="e">
        <f t="shared" si="21"/>
        <v>#REF!</v>
      </c>
      <c r="AS116" s="41" t="e">
        <f t="shared" si="22"/>
        <v>#REF!</v>
      </c>
      <c r="AT116" s="41" t="str">
        <f t="shared" si="27"/>
        <v>dk</v>
      </c>
    </row>
    <row r="117" spans="41:46">
      <c r="AO117" s="27" t="e">
        <f t="shared" si="20"/>
        <v>#REF!</v>
      </c>
      <c r="AP117" s="41" t="e">
        <f t="shared" si="28"/>
        <v>#REF!</v>
      </c>
      <c r="AQ117" s="41" t="e">
        <f t="shared" si="21"/>
        <v>#REF!</v>
      </c>
      <c r="AS117" s="41" t="e">
        <f t="shared" si="22"/>
        <v>#REF!</v>
      </c>
      <c r="AT117" s="41" t="str">
        <f t="shared" si="27"/>
        <v>dl</v>
      </c>
    </row>
    <row r="118" spans="41:46">
      <c r="AO118" s="27" t="e">
        <f t="shared" si="20"/>
        <v>#REF!</v>
      </c>
      <c r="AP118" s="41" t="e">
        <f t="shared" si="28"/>
        <v>#REF!</v>
      </c>
      <c r="AQ118" s="41" t="e">
        <f t="shared" si="21"/>
        <v>#REF!</v>
      </c>
      <c r="AS118" s="41" t="e">
        <f t="shared" si="22"/>
        <v>#REF!</v>
      </c>
      <c r="AT118" s="41" t="str">
        <f t="shared" si="27"/>
        <v>dm</v>
      </c>
    </row>
    <row r="119" spans="41:46">
      <c r="AO119" s="27" t="e">
        <f t="shared" si="20"/>
        <v>#REF!</v>
      </c>
      <c r="AP119" s="41" t="e">
        <f t="shared" si="28"/>
        <v>#REF!</v>
      </c>
      <c r="AQ119" s="41" t="e">
        <f t="shared" si="21"/>
        <v>#REF!</v>
      </c>
      <c r="AS119" s="41" t="e">
        <f t="shared" si="22"/>
        <v>#REF!</v>
      </c>
      <c r="AT119" s="41" t="str">
        <f t="shared" si="27"/>
        <v>dn</v>
      </c>
    </row>
    <row r="120" spans="41:46">
      <c r="AO120" s="27" t="e">
        <f t="shared" si="20"/>
        <v>#REF!</v>
      </c>
      <c r="AP120" s="41" t="e">
        <f t="shared" si="28"/>
        <v>#REF!</v>
      </c>
      <c r="AQ120" s="41" t="e">
        <f t="shared" si="21"/>
        <v>#REF!</v>
      </c>
      <c r="AS120" s="41" t="e">
        <f t="shared" si="22"/>
        <v>#REF!</v>
      </c>
      <c r="AT120" s="41" t="str">
        <f t="shared" si="27"/>
        <v>do</v>
      </c>
    </row>
    <row r="121" spans="41:46">
      <c r="AO121" s="27" t="e">
        <f t="shared" si="20"/>
        <v>#REF!</v>
      </c>
      <c r="AP121" s="41" t="e">
        <f t="shared" si="28"/>
        <v>#REF!</v>
      </c>
      <c r="AQ121" s="41" t="e">
        <f t="shared" si="21"/>
        <v>#REF!</v>
      </c>
      <c r="AS121" s="41" t="e">
        <f t="shared" si="22"/>
        <v>#REF!</v>
      </c>
      <c r="AT121" s="41" t="str">
        <f t="shared" si="27"/>
        <v>dp</v>
      </c>
    </row>
    <row r="122" spans="41:46">
      <c r="AO122" s="27" t="e">
        <f t="shared" si="20"/>
        <v>#REF!</v>
      </c>
      <c r="AP122" s="41" t="e">
        <f t="shared" si="28"/>
        <v>#REF!</v>
      </c>
      <c r="AQ122" s="41" t="e">
        <f t="shared" si="21"/>
        <v>#REF!</v>
      </c>
      <c r="AS122" s="41" t="e">
        <f t="shared" si="22"/>
        <v>#REF!</v>
      </c>
      <c r="AT122" s="41" t="str">
        <f t="shared" si="27"/>
        <v>dq</v>
      </c>
    </row>
    <row r="123" spans="41:46">
      <c r="AO123" s="27" t="e">
        <f t="shared" si="20"/>
        <v>#REF!</v>
      </c>
      <c r="AP123" s="41" t="e">
        <f t="shared" si="28"/>
        <v>#REF!</v>
      </c>
      <c r="AQ123" s="41" t="e">
        <f t="shared" si="21"/>
        <v>#REF!</v>
      </c>
      <c r="AS123" s="41" t="e">
        <f t="shared" si="22"/>
        <v>#REF!</v>
      </c>
      <c r="AT123" s="41" t="str">
        <f t="shared" si="27"/>
        <v>dr</v>
      </c>
    </row>
    <row r="124" spans="41:46">
      <c r="AO124" s="27" t="e">
        <f t="shared" si="20"/>
        <v>#REF!</v>
      </c>
      <c r="AP124" s="41" t="e">
        <f t="shared" si="28"/>
        <v>#REF!</v>
      </c>
      <c r="AQ124" s="41" t="e">
        <f t="shared" si="21"/>
        <v>#REF!</v>
      </c>
      <c r="AS124" s="41" t="e">
        <f t="shared" si="22"/>
        <v>#REF!</v>
      </c>
      <c r="AT124" s="41" t="str">
        <f t="shared" si="27"/>
        <v>ds</v>
      </c>
    </row>
    <row r="125" spans="41:46">
      <c r="AO125" s="27" t="e">
        <f t="shared" si="20"/>
        <v>#REF!</v>
      </c>
      <c r="AP125" s="41" t="e">
        <f t="shared" si="28"/>
        <v>#REF!</v>
      </c>
      <c r="AQ125" s="41" t="e">
        <f t="shared" si="21"/>
        <v>#REF!</v>
      </c>
      <c r="AS125" s="41" t="e">
        <f t="shared" si="22"/>
        <v>#REF!</v>
      </c>
      <c r="AT125" s="41" t="str">
        <f t="shared" si="27"/>
        <v>dt</v>
      </c>
    </row>
    <row r="126" spans="41:46">
      <c r="AO126" s="27" t="e">
        <f t="shared" si="20"/>
        <v>#REF!</v>
      </c>
      <c r="AP126" s="41" t="e">
        <f t="shared" si="28"/>
        <v>#REF!</v>
      </c>
      <c r="AQ126" s="41" t="e">
        <f t="shared" si="21"/>
        <v>#REF!</v>
      </c>
      <c r="AS126" s="41" t="e">
        <f t="shared" si="22"/>
        <v>#REF!</v>
      </c>
      <c r="AT126" s="41" t="str">
        <f t="shared" si="27"/>
        <v>du</v>
      </c>
    </row>
    <row r="127" spans="41:46">
      <c r="AO127" s="27" t="e">
        <f t="shared" si="20"/>
        <v>#REF!</v>
      </c>
      <c r="AP127" s="41" t="e">
        <f t="shared" si="28"/>
        <v>#REF!</v>
      </c>
      <c r="AQ127" s="41" t="e">
        <f t="shared" si="21"/>
        <v>#REF!</v>
      </c>
      <c r="AS127" s="41" t="e">
        <f t="shared" si="22"/>
        <v>#REF!</v>
      </c>
      <c r="AT127" s="41" t="str">
        <f t="shared" si="27"/>
        <v>dv</v>
      </c>
    </row>
    <row r="128" spans="41:46">
      <c r="AO128" s="27" t="e">
        <f t="shared" si="20"/>
        <v>#REF!</v>
      </c>
      <c r="AP128" s="41" t="e">
        <f t="shared" si="28"/>
        <v>#REF!</v>
      </c>
      <c r="AQ128" s="41" t="e">
        <f t="shared" si="21"/>
        <v>#REF!</v>
      </c>
      <c r="AS128" s="41" t="e">
        <f t="shared" si="22"/>
        <v>#REF!</v>
      </c>
      <c r="AT128" s="41" t="str">
        <f t="shared" si="27"/>
        <v>dw</v>
      </c>
    </row>
    <row r="129" spans="41:46">
      <c r="AO129" s="27" t="e">
        <f t="shared" si="20"/>
        <v>#REF!</v>
      </c>
      <c r="AP129" s="41" t="e">
        <f t="shared" si="28"/>
        <v>#REF!</v>
      </c>
      <c r="AQ129" s="41" t="e">
        <f t="shared" si="21"/>
        <v>#REF!</v>
      </c>
      <c r="AS129" s="41" t="e">
        <f t="shared" si="22"/>
        <v>#REF!</v>
      </c>
      <c r="AT129" s="41" t="str">
        <f t="shared" si="27"/>
        <v>dx</v>
      </c>
    </row>
    <row r="130" spans="41:46">
      <c r="AO130" s="27" t="e">
        <f t="shared" si="20"/>
        <v>#REF!</v>
      </c>
      <c r="AP130" s="41" t="e">
        <f t="shared" si="28"/>
        <v>#REF!</v>
      </c>
      <c r="AQ130" s="41" t="e">
        <f t="shared" si="21"/>
        <v>#REF!</v>
      </c>
      <c r="AS130" s="41" t="e">
        <f t="shared" si="22"/>
        <v>#REF!</v>
      </c>
      <c r="AT130" s="41" t="str">
        <f t="shared" si="27"/>
        <v>dy</v>
      </c>
    </row>
    <row r="131" spans="41:46">
      <c r="AO131" s="27" t="e">
        <f t="shared" si="20"/>
        <v>#REF!</v>
      </c>
      <c r="AP131" s="41" t="e">
        <f t="shared" si="28"/>
        <v>#REF!</v>
      </c>
      <c r="AQ131" s="41" t="e">
        <f t="shared" si="21"/>
        <v>#REF!</v>
      </c>
      <c r="AS131" s="41" t="e">
        <f t="shared" si="22"/>
        <v>#REF!</v>
      </c>
      <c r="AT131" s="41" t="str">
        <f t="shared" si="27"/>
        <v>dz</v>
      </c>
    </row>
    <row r="132" spans="41:46">
      <c r="AO132" s="27" t="e">
        <f t="shared" ref="AO132:AO181" si="29">+EDATE(AO131,1)</f>
        <v>#REF!</v>
      </c>
      <c r="AP132" s="41" t="e">
        <f t="shared" si="28"/>
        <v>#REF!</v>
      </c>
      <c r="AQ132" s="41" t="e">
        <f t="shared" ref="AQ132:AQ181" si="30">+AQ131+1</f>
        <v>#REF!</v>
      </c>
      <c r="AS132" s="41" t="e">
        <f t="shared" ref="AS132:AS183" si="31">+AS131+1</f>
        <v>#REF!</v>
      </c>
      <c r="AT132" s="41" t="str">
        <f t="shared" ref="AT132:AT157" si="32">+"e"&amp;AT1</f>
        <v>ea</v>
      </c>
    </row>
    <row r="133" spans="41:46">
      <c r="AO133" s="27" t="e">
        <f t="shared" si="29"/>
        <v>#REF!</v>
      </c>
      <c r="AP133" s="41" t="e">
        <f t="shared" si="28"/>
        <v>#REF!</v>
      </c>
      <c r="AQ133" s="41" t="e">
        <f t="shared" si="30"/>
        <v>#REF!</v>
      </c>
      <c r="AS133" s="41" t="e">
        <f t="shared" si="31"/>
        <v>#REF!</v>
      </c>
      <c r="AT133" s="41" t="str">
        <f t="shared" si="32"/>
        <v>eb</v>
      </c>
    </row>
    <row r="134" spans="41:46">
      <c r="AO134" s="27" t="e">
        <f t="shared" si="29"/>
        <v>#REF!</v>
      </c>
      <c r="AP134" s="41" t="e">
        <f t="shared" si="28"/>
        <v>#REF!</v>
      </c>
      <c r="AQ134" s="41" t="e">
        <f t="shared" si="30"/>
        <v>#REF!</v>
      </c>
      <c r="AS134" s="41" t="e">
        <f t="shared" si="31"/>
        <v>#REF!</v>
      </c>
      <c r="AT134" s="41" t="str">
        <f t="shared" si="32"/>
        <v>ec</v>
      </c>
    </row>
    <row r="135" spans="41:46">
      <c r="AO135" s="27" t="e">
        <f t="shared" si="29"/>
        <v>#REF!</v>
      </c>
      <c r="AP135" s="41" t="e">
        <f t="shared" si="28"/>
        <v>#REF!</v>
      </c>
      <c r="AQ135" s="41" t="e">
        <f t="shared" si="30"/>
        <v>#REF!</v>
      </c>
      <c r="AS135" s="41" t="e">
        <f t="shared" si="31"/>
        <v>#REF!</v>
      </c>
      <c r="AT135" s="41" t="str">
        <f t="shared" si="32"/>
        <v>ed</v>
      </c>
    </row>
    <row r="136" spans="41:46">
      <c r="AO136" s="27" t="e">
        <f t="shared" si="29"/>
        <v>#REF!</v>
      </c>
      <c r="AP136" s="41" t="e">
        <f t="shared" si="28"/>
        <v>#REF!</v>
      </c>
      <c r="AQ136" s="41" t="e">
        <f t="shared" si="30"/>
        <v>#REF!</v>
      </c>
      <c r="AS136" s="41" t="e">
        <f t="shared" si="31"/>
        <v>#REF!</v>
      </c>
      <c r="AT136" s="41" t="str">
        <f t="shared" si="32"/>
        <v>ee</v>
      </c>
    </row>
    <row r="137" spans="41:46">
      <c r="AO137" s="27" t="e">
        <f t="shared" si="29"/>
        <v>#REF!</v>
      </c>
      <c r="AP137" s="41" t="e">
        <f t="shared" si="28"/>
        <v>#REF!</v>
      </c>
      <c r="AQ137" s="41" t="e">
        <f t="shared" si="30"/>
        <v>#REF!</v>
      </c>
      <c r="AS137" s="41" t="e">
        <f t="shared" si="31"/>
        <v>#REF!</v>
      </c>
      <c r="AT137" s="41" t="str">
        <f t="shared" si="32"/>
        <v>ef</v>
      </c>
    </row>
    <row r="138" spans="41:46">
      <c r="AO138" s="27" t="e">
        <f t="shared" si="29"/>
        <v>#REF!</v>
      </c>
      <c r="AP138" s="41" t="e">
        <f t="shared" si="28"/>
        <v>#REF!</v>
      </c>
      <c r="AQ138" s="41" t="e">
        <f t="shared" si="30"/>
        <v>#REF!</v>
      </c>
      <c r="AS138" s="41" t="e">
        <f t="shared" si="31"/>
        <v>#REF!</v>
      </c>
      <c r="AT138" s="41" t="str">
        <f t="shared" si="32"/>
        <v>eg</v>
      </c>
    </row>
    <row r="139" spans="41:46">
      <c r="AO139" s="27" t="e">
        <f t="shared" si="29"/>
        <v>#REF!</v>
      </c>
      <c r="AP139" s="41" t="e">
        <f t="shared" si="28"/>
        <v>#REF!</v>
      </c>
      <c r="AQ139" s="41" t="e">
        <f t="shared" si="30"/>
        <v>#REF!</v>
      </c>
      <c r="AS139" s="41" t="e">
        <f t="shared" si="31"/>
        <v>#REF!</v>
      </c>
      <c r="AT139" s="41" t="str">
        <f t="shared" si="32"/>
        <v>eh</v>
      </c>
    </row>
    <row r="140" spans="41:46">
      <c r="AO140" s="27" t="e">
        <f t="shared" si="29"/>
        <v>#REF!</v>
      </c>
      <c r="AP140" s="41" t="e">
        <f t="shared" si="28"/>
        <v>#REF!</v>
      </c>
      <c r="AQ140" s="41" t="e">
        <f t="shared" si="30"/>
        <v>#REF!</v>
      </c>
      <c r="AS140" s="41" t="e">
        <f t="shared" si="31"/>
        <v>#REF!</v>
      </c>
      <c r="AT140" s="41" t="str">
        <f t="shared" si="32"/>
        <v>ei</v>
      </c>
    </row>
    <row r="141" spans="41:46">
      <c r="AO141" s="27" t="e">
        <f t="shared" si="29"/>
        <v>#REF!</v>
      </c>
      <c r="AP141" s="41" t="e">
        <f t="shared" si="28"/>
        <v>#REF!</v>
      </c>
      <c r="AQ141" s="41" t="e">
        <f t="shared" si="30"/>
        <v>#REF!</v>
      </c>
      <c r="AS141" s="41" t="e">
        <f t="shared" si="31"/>
        <v>#REF!</v>
      </c>
      <c r="AT141" s="41" t="str">
        <f t="shared" si="32"/>
        <v>ej</v>
      </c>
    </row>
    <row r="142" spans="41:46">
      <c r="AO142" s="27" t="e">
        <f t="shared" si="29"/>
        <v>#REF!</v>
      </c>
      <c r="AP142" s="41" t="e">
        <f t="shared" si="28"/>
        <v>#REF!</v>
      </c>
      <c r="AQ142" s="41" t="e">
        <f t="shared" si="30"/>
        <v>#REF!</v>
      </c>
      <c r="AS142" s="41" t="e">
        <f t="shared" si="31"/>
        <v>#REF!</v>
      </c>
      <c r="AT142" s="41" t="str">
        <f t="shared" si="32"/>
        <v>ek</v>
      </c>
    </row>
    <row r="143" spans="41:46">
      <c r="AO143" s="27" t="e">
        <f t="shared" si="29"/>
        <v>#REF!</v>
      </c>
      <c r="AP143" s="41" t="e">
        <f t="shared" si="28"/>
        <v>#REF!</v>
      </c>
      <c r="AQ143" s="41" t="e">
        <f t="shared" si="30"/>
        <v>#REF!</v>
      </c>
      <c r="AS143" s="41" t="e">
        <f t="shared" si="31"/>
        <v>#REF!</v>
      </c>
      <c r="AT143" s="41" t="str">
        <f t="shared" si="32"/>
        <v>el</v>
      </c>
    </row>
    <row r="144" spans="41:46">
      <c r="AO144" s="27" t="e">
        <f t="shared" si="29"/>
        <v>#REF!</v>
      </c>
      <c r="AP144" s="41" t="e">
        <f t="shared" si="28"/>
        <v>#REF!</v>
      </c>
      <c r="AQ144" s="41" t="e">
        <f t="shared" si="30"/>
        <v>#REF!</v>
      </c>
      <c r="AS144" s="41" t="e">
        <f t="shared" si="31"/>
        <v>#REF!</v>
      </c>
      <c r="AT144" s="41" t="str">
        <f t="shared" si="32"/>
        <v>em</v>
      </c>
    </row>
    <row r="145" spans="41:46">
      <c r="AO145" s="27" t="e">
        <f t="shared" si="29"/>
        <v>#REF!</v>
      </c>
      <c r="AP145" s="41" t="e">
        <f t="shared" si="28"/>
        <v>#REF!</v>
      </c>
      <c r="AQ145" s="41" t="e">
        <f t="shared" si="30"/>
        <v>#REF!</v>
      </c>
      <c r="AS145" s="41" t="e">
        <f t="shared" si="31"/>
        <v>#REF!</v>
      </c>
      <c r="AT145" s="41" t="str">
        <f t="shared" si="32"/>
        <v>en</v>
      </c>
    </row>
    <row r="146" spans="41:46">
      <c r="AO146" s="27" t="e">
        <f t="shared" si="29"/>
        <v>#REF!</v>
      </c>
      <c r="AP146" s="41" t="e">
        <f t="shared" si="28"/>
        <v>#REF!</v>
      </c>
      <c r="AQ146" s="41" t="e">
        <f t="shared" si="30"/>
        <v>#REF!</v>
      </c>
      <c r="AS146" s="41" t="e">
        <f t="shared" si="31"/>
        <v>#REF!</v>
      </c>
      <c r="AT146" s="41" t="str">
        <f t="shared" si="32"/>
        <v>eo</v>
      </c>
    </row>
    <row r="147" spans="41:46">
      <c r="AO147" s="27" t="e">
        <f t="shared" si="29"/>
        <v>#REF!</v>
      </c>
      <c r="AP147" s="41" t="e">
        <f t="shared" si="28"/>
        <v>#REF!</v>
      </c>
      <c r="AQ147" s="41" t="e">
        <f t="shared" si="30"/>
        <v>#REF!</v>
      </c>
      <c r="AS147" s="41" t="e">
        <f t="shared" si="31"/>
        <v>#REF!</v>
      </c>
      <c r="AT147" s="41" t="str">
        <f t="shared" si="32"/>
        <v>ep</v>
      </c>
    </row>
    <row r="148" spans="41:46">
      <c r="AO148" s="27" t="e">
        <f t="shared" si="29"/>
        <v>#REF!</v>
      </c>
      <c r="AP148" s="41" t="e">
        <f t="shared" ref="AP148:AP179" si="33">+VLOOKUP(AQ148,$AS$1:$AT$199,2,FALSE)</f>
        <v>#REF!</v>
      </c>
      <c r="AQ148" s="41" t="e">
        <f t="shared" si="30"/>
        <v>#REF!</v>
      </c>
      <c r="AS148" s="41" t="e">
        <f t="shared" si="31"/>
        <v>#REF!</v>
      </c>
      <c r="AT148" s="41" t="str">
        <f t="shared" si="32"/>
        <v>eq</v>
      </c>
    </row>
    <row r="149" spans="41:46">
      <c r="AO149" s="27" t="e">
        <f t="shared" si="29"/>
        <v>#REF!</v>
      </c>
      <c r="AP149" s="41" t="e">
        <f t="shared" si="33"/>
        <v>#REF!</v>
      </c>
      <c r="AQ149" s="41" t="e">
        <f t="shared" si="30"/>
        <v>#REF!</v>
      </c>
      <c r="AS149" s="41" t="e">
        <f t="shared" si="31"/>
        <v>#REF!</v>
      </c>
      <c r="AT149" s="41" t="str">
        <f t="shared" si="32"/>
        <v>er</v>
      </c>
    </row>
    <row r="150" spans="41:46">
      <c r="AO150" s="27" t="e">
        <f t="shared" si="29"/>
        <v>#REF!</v>
      </c>
      <c r="AP150" s="41" t="e">
        <f t="shared" si="33"/>
        <v>#REF!</v>
      </c>
      <c r="AQ150" s="41" t="e">
        <f t="shared" si="30"/>
        <v>#REF!</v>
      </c>
      <c r="AS150" s="41" t="e">
        <f t="shared" si="31"/>
        <v>#REF!</v>
      </c>
      <c r="AT150" s="41" t="str">
        <f t="shared" si="32"/>
        <v>es</v>
      </c>
    </row>
    <row r="151" spans="41:46">
      <c r="AO151" s="27" t="e">
        <f t="shared" si="29"/>
        <v>#REF!</v>
      </c>
      <c r="AP151" s="41" t="e">
        <f t="shared" si="33"/>
        <v>#REF!</v>
      </c>
      <c r="AQ151" s="41" t="e">
        <f t="shared" si="30"/>
        <v>#REF!</v>
      </c>
      <c r="AS151" s="41" t="e">
        <f t="shared" si="31"/>
        <v>#REF!</v>
      </c>
      <c r="AT151" s="41" t="str">
        <f t="shared" si="32"/>
        <v>et</v>
      </c>
    </row>
    <row r="152" spans="41:46">
      <c r="AO152" s="27" t="e">
        <f t="shared" si="29"/>
        <v>#REF!</v>
      </c>
      <c r="AP152" s="41" t="e">
        <f t="shared" si="33"/>
        <v>#REF!</v>
      </c>
      <c r="AQ152" s="41" t="e">
        <f t="shared" si="30"/>
        <v>#REF!</v>
      </c>
      <c r="AS152" s="41" t="e">
        <f t="shared" si="31"/>
        <v>#REF!</v>
      </c>
      <c r="AT152" s="41" t="str">
        <f t="shared" si="32"/>
        <v>eu</v>
      </c>
    </row>
    <row r="153" spans="41:46">
      <c r="AO153" s="27" t="e">
        <f t="shared" si="29"/>
        <v>#REF!</v>
      </c>
      <c r="AP153" s="41" t="e">
        <f t="shared" si="33"/>
        <v>#REF!</v>
      </c>
      <c r="AQ153" s="41" t="e">
        <f t="shared" si="30"/>
        <v>#REF!</v>
      </c>
      <c r="AS153" s="41" t="e">
        <f t="shared" si="31"/>
        <v>#REF!</v>
      </c>
      <c r="AT153" s="41" t="str">
        <f t="shared" si="32"/>
        <v>ev</v>
      </c>
    </row>
    <row r="154" spans="41:46">
      <c r="AO154" s="27" t="e">
        <f t="shared" si="29"/>
        <v>#REF!</v>
      </c>
      <c r="AP154" s="41" t="e">
        <f t="shared" si="33"/>
        <v>#REF!</v>
      </c>
      <c r="AQ154" s="41" t="e">
        <f t="shared" si="30"/>
        <v>#REF!</v>
      </c>
      <c r="AS154" s="41" t="e">
        <f t="shared" si="31"/>
        <v>#REF!</v>
      </c>
      <c r="AT154" s="41" t="str">
        <f t="shared" si="32"/>
        <v>ew</v>
      </c>
    </row>
    <row r="155" spans="41:46">
      <c r="AO155" s="27" t="e">
        <f t="shared" si="29"/>
        <v>#REF!</v>
      </c>
      <c r="AP155" s="41" t="e">
        <f t="shared" si="33"/>
        <v>#REF!</v>
      </c>
      <c r="AQ155" s="41" t="e">
        <f t="shared" si="30"/>
        <v>#REF!</v>
      </c>
      <c r="AS155" s="41" t="e">
        <f t="shared" si="31"/>
        <v>#REF!</v>
      </c>
      <c r="AT155" s="41" t="str">
        <f t="shared" si="32"/>
        <v>ex</v>
      </c>
    </row>
    <row r="156" spans="41:46">
      <c r="AO156" s="27" t="e">
        <f t="shared" si="29"/>
        <v>#REF!</v>
      </c>
      <c r="AP156" s="41" t="e">
        <f t="shared" si="33"/>
        <v>#REF!</v>
      </c>
      <c r="AQ156" s="41" t="e">
        <f t="shared" si="30"/>
        <v>#REF!</v>
      </c>
      <c r="AS156" s="41" t="e">
        <f t="shared" si="31"/>
        <v>#REF!</v>
      </c>
      <c r="AT156" s="41" t="str">
        <f t="shared" si="32"/>
        <v>ey</v>
      </c>
    </row>
    <row r="157" spans="41:46">
      <c r="AO157" s="27" t="e">
        <f t="shared" si="29"/>
        <v>#REF!</v>
      </c>
      <c r="AP157" s="41" t="e">
        <f t="shared" si="33"/>
        <v>#REF!</v>
      </c>
      <c r="AQ157" s="41" t="e">
        <f t="shared" si="30"/>
        <v>#REF!</v>
      </c>
      <c r="AS157" s="41" t="e">
        <f t="shared" si="31"/>
        <v>#REF!</v>
      </c>
      <c r="AT157" s="41" t="str">
        <f t="shared" si="32"/>
        <v>ez</v>
      </c>
    </row>
    <row r="158" spans="41:46">
      <c r="AO158" s="27" t="e">
        <f t="shared" si="29"/>
        <v>#REF!</v>
      </c>
      <c r="AP158" s="41" t="e">
        <f t="shared" si="33"/>
        <v>#REF!</v>
      </c>
      <c r="AQ158" s="41" t="e">
        <f t="shared" si="30"/>
        <v>#REF!</v>
      </c>
      <c r="AS158" s="41" t="e">
        <f t="shared" si="31"/>
        <v>#REF!</v>
      </c>
      <c r="AT158" s="41" t="str">
        <f t="shared" ref="AT158:AT183" si="34">+"f"&amp;AT1</f>
        <v>fa</v>
      </c>
    </row>
    <row r="159" spans="41:46">
      <c r="AO159" s="27" t="e">
        <f t="shared" si="29"/>
        <v>#REF!</v>
      </c>
      <c r="AP159" s="41" t="e">
        <f t="shared" si="33"/>
        <v>#REF!</v>
      </c>
      <c r="AQ159" s="41" t="e">
        <f t="shared" si="30"/>
        <v>#REF!</v>
      </c>
      <c r="AS159" s="41" t="e">
        <f t="shared" si="31"/>
        <v>#REF!</v>
      </c>
      <c r="AT159" s="41" t="str">
        <f t="shared" si="34"/>
        <v>fb</v>
      </c>
    </row>
    <row r="160" spans="41:46">
      <c r="AO160" s="27" t="e">
        <f t="shared" si="29"/>
        <v>#REF!</v>
      </c>
      <c r="AP160" s="41" t="e">
        <f t="shared" si="33"/>
        <v>#REF!</v>
      </c>
      <c r="AQ160" s="41" t="e">
        <f t="shared" si="30"/>
        <v>#REF!</v>
      </c>
      <c r="AS160" s="41" t="e">
        <f t="shared" si="31"/>
        <v>#REF!</v>
      </c>
      <c r="AT160" s="41" t="str">
        <f t="shared" si="34"/>
        <v>fc</v>
      </c>
    </row>
    <row r="161" spans="41:46">
      <c r="AO161" s="27" t="e">
        <f t="shared" si="29"/>
        <v>#REF!</v>
      </c>
      <c r="AP161" s="41" t="e">
        <f t="shared" si="33"/>
        <v>#REF!</v>
      </c>
      <c r="AQ161" s="41" t="e">
        <f t="shared" si="30"/>
        <v>#REF!</v>
      </c>
      <c r="AS161" s="41" t="e">
        <f t="shared" si="31"/>
        <v>#REF!</v>
      </c>
      <c r="AT161" s="41" t="str">
        <f t="shared" si="34"/>
        <v>fd</v>
      </c>
    </row>
    <row r="162" spans="41:46">
      <c r="AO162" s="27" t="e">
        <f t="shared" si="29"/>
        <v>#REF!</v>
      </c>
      <c r="AP162" s="41" t="e">
        <f t="shared" si="33"/>
        <v>#REF!</v>
      </c>
      <c r="AQ162" s="41" t="e">
        <f t="shared" si="30"/>
        <v>#REF!</v>
      </c>
      <c r="AS162" s="41" t="e">
        <f t="shared" si="31"/>
        <v>#REF!</v>
      </c>
      <c r="AT162" s="41" t="str">
        <f t="shared" si="34"/>
        <v>fe</v>
      </c>
    </row>
    <row r="163" spans="41:46">
      <c r="AO163" s="27" t="e">
        <f t="shared" si="29"/>
        <v>#REF!</v>
      </c>
      <c r="AP163" s="41" t="e">
        <f t="shared" si="33"/>
        <v>#REF!</v>
      </c>
      <c r="AQ163" s="41" t="e">
        <f t="shared" si="30"/>
        <v>#REF!</v>
      </c>
      <c r="AS163" s="41" t="e">
        <f t="shared" si="31"/>
        <v>#REF!</v>
      </c>
      <c r="AT163" s="41" t="str">
        <f t="shared" si="34"/>
        <v>ff</v>
      </c>
    </row>
    <row r="164" spans="41:46">
      <c r="AO164" s="27" t="e">
        <f t="shared" si="29"/>
        <v>#REF!</v>
      </c>
      <c r="AP164" s="41" t="e">
        <f t="shared" si="33"/>
        <v>#REF!</v>
      </c>
      <c r="AQ164" s="41" t="e">
        <f t="shared" si="30"/>
        <v>#REF!</v>
      </c>
      <c r="AS164" s="41" t="e">
        <f t="shared" si="31"/>
        <v>#REF!</v>
      </c>
      <c r="AT164" s="41" t="str">
        <f t="shared" si="34"/>
        <v>fg</v>
      </c>
    </row>
    <row r="165" spans="41:46">
      <c r="AO165" s="27" t="e">
        <f t="shared" si="29"/>
        <v>#REF!</v>
      </c>
      <c r="AP165" s="41" t="e">
        <f t="shared" si="33"/>
        <v>#REF!</v>
      </c>
      <c r="AQ165" s="41" t="e">
        <f t="shared" si="30"/>
        <v>#REF!</v>
      </c>
      <c r="AS165" s="41" t="e">
        <f t="shared" si="31"/>
        <v>#REF!</v>
      </c>
      <c r="AT165" s="41" t="str">
        <f t="shared" si="34"/>
        <v>fh</v>
      </c>
    </row>
    <row r="166" spans="41:46">
      <c r="AO166" s="27" t="e">
        <f t="shared" si="29"/>
        <v>#REF!</v>
      </c>
      <c r="AP166" s="41" t="e">
        <f t="shared" si="33"/>
        <v>#REF!</v>
      </c>
      <c r="AQ166" s="41" t="e">
        <f t="shared" si="30"/>
        <v>#REF!</v>
      </c>
      <c r="AS166" s="41" t="e">
        <f t="shared" si="31"/>
        <v>#REF!</v>
      </c>
      <c r="AT166" s="41" t="str">
        <f t="shared" si="34"/>
        <v>fi</v>
      </c>
    </row>
    <row r="167" spans="41:46">
      <c r="AO167" s="27" t="e">
        <f t="shared" si="29"/>
        <v>#REF!</v>
      </c>
      <c r="AP167" s="41" t="e">
        <f t="shared" si="33"/>
        <v>#REF!</v>
      </c>
      <c r="AQ167" s="41" t="e">
        <f t="shared" si="30"/>
        <v>#REF!</v>
      </c>
      <c r="AS167" s="41" t="e">
        <f t="shared" si="31"/>
        <v>#REF!</v>
      </c>
      <c r="AT167" s="41" t="str">
        <f t="shared" si="34"/>
        <v>fj</v>
      </c>
    </row>
    <row r="168" spans="41:46">
      <c r="AO168" s="27" t="e">
        <f t="shared" si="29"/>
        <v>#REF!</v>
      </c>
      <c r="AP168" s="41" t="e">
        <f t="shared" si="33"/>
        <v>#REF!</v>
      </c>
      <c r="AQ168" s="41" t="e">
        <f t="shared" si="30"/>
        <v>#REF!</v>
      </c>
      <c r="AS168" s="41" t="e">
        <f t="shared" si="31"/>
        <v>#REF!</v>
      </c>
      <c r="AT168" s="41" t="str">
        <f t="shared" si="34"/>
        <v>fk</v>
      </c>
    </row>
    <row r="169" spans="41:46">
      <c r="AO169" s="27" t="e">
        <f t="shared" si="29"/>
        <v>#REF!</v>
      </c>
      <c r="AP169" s="41" t="e">
        <f t="shared" si="33"/>
        <v>#REF!</v>
      </c>
      <c r="AQ169" s="41" t="e">
        <f t="shared" si="30"/>
        <v>#REF!</v>
      </c>
      <c r="AS169" s="41" t="e">
        <f t="shared" si="31"/>
        <v>#REF!</v>
      </c>
      <c r="AT169" s="41" t="str">
        <f t="shared" si="34"/>
        <v>fl</v>
      </c>
    </row>
    <row r="170" spans="41:46">
      <c r="AO170" s="27" t="e">
        <f t="shared" si="29"/>
        <v>#REF!</v>
      </c>
      <c r="AP170" s="41" t="e">
        <f t="shared" si="33"/>
        <v>#REF!</v>
      </c>
      <c r="AQ170" s="41" t="e">
        <f t="shared" si="30"/>
        <v>#REF!</v>
      </c>
      <c r="AS170" s="41" t="e">
        <f t="shared" si="31"/>
        <v>#REF!</v>
      </c>
      <c r="AT170" s="41" t="str">
        <f t="shared" si="34"/>
        <v>fm</v>
      </c>
    </row>
    <row r="171" spans="41:46">
      <c r="AO171" s="27" t="e">
        <f t="shared" si="29"/>
        <v>#REF!</v>
      </c>
      <c r="AP171" s="41" t="e">
        <f t="shared" si="33"/>
        <v>#REF!</v>
      </c>
      <c r="AQ171" s="41" t="e">
        <f t="shared" si="30"/>
        <v>#REF!</v>
      </c>
      <c r="AS171" s="41" t="e">
        <f t="shared" si="31"/>
        <v>#REF!</v>
      </c>
      <c r="AT171" s="41" t="str">
        <f t="shared" si="34"/>
        <v>fn</v>
      </c>
    </row>
    <row r="172" spans="41:46">
      <c r="AO172" s="27" t="e">
        <f t="shared" si="29"/>
        <v>#REF!</v>
      </c>
      <c r="AP172" s="41" t="e">
        <f t="shared" si="33"/>
        <v>#REF!</v>
      </c>
      <c r="AQ172" s="41" t="e">
        <f t="shared" si="30"/>
        <v>#REF!</v>
      </c>
      <c r="AS172" s="41" t="e">
        <f t="shared" si="31"/>
        <v>#REF!</v>
      </c>
      <c r="AT172" s="41" t="str">
        <f t="shared" si="34"/>
        <v>fo</v>
      </c>
    </row>
    <row r="173" spans="41:46">
      <c r="AO173" s="27" t="e">
        <f t="shared" si="29"/>
        <v>#REF!</v>
      </c>
      <c r="AP173" s="41" t="e">
        <f t="shared" si="33"/>
        <v>#REF!</v>
      </c>
      <c r="AQ173" s="41" t="e">
        <f t="shared" si="30"/>
        <v>#REF!</v>
      </c>
      <c r="AS173" s="41" t="e">
        <f t="shared" si="31"/>
        <v>#REF!</v>
      </c>
      <c r="AT173" s="41" t="str">
        <f t="shared" si="34"/>
        <v>fp</v>
      </c>
    </row>
    <row r="174" spans="41:46">
      <c r="AO174" s="27" t="e">
        <f t="shared" si="29"/>
        <v>#REF!</v>
      </c>
      <c r="AP174" s="41" t="e">
        <f t="shared" si="33"/>
        <v>#REF!</v>
      </c>
      <c r="AQ174" s="41" t="e">
        <f t="shared" si="30"/>
        <v>#REF!</v>
      </c>
      <c r="AS174" s="41" t="e">
        <f t="shared" si="31"/>
        <v>#REF!</v>
      </c>
      <c r="AT174" s="41" t="str">
        <f t="shared" si="34"/>
        <v>fq</v>
      </c>
    </row>
    <row r="175" spans="41:46">
      <c r="AO175" s="27" t="e">
        <f t="shared" si="29"/>
        <v>#REF!</v>
      </c>
      <c r="AP175" s="460" t="e">
        <f t="shared" si="33"/>
        <v>#REF!</v>
      </c>
      <c r="AQ175" s="460" t="e">
        <f t="shared" si="30"/>
        <v>#REF!</v>
      </c>
      <c r="AR175" s="460"/>
      <c r="AS175" s="460" t="e">
        <f t="shared" si="31"/>
        <v>#REF!</v>
      </c>
      <c r="AT175" s="460" t="str">
        <f t="shared" si="34"/>
        <v>fr</v>
      </c>
    </row>
    <row r="176" spans="41:46">
      <c r="AO176" s="27" t="e">
        <f t="shared" si="29"/>
        <v>#REF!</v>
      </c>
      <c r="AP176" s="460" t="e">
        <f t="shared" si="33"/>
        <v>#REF!</v>
      </c>
      <c r="AQ176" s="460" t="e">
        <f t="shared" si="30"/>
        <v>#REF!</v>
      </c>
      <c r="AR176" s="460"/>
      <c r="AS176" s="460" t="e">
        <f t="shared" si="31"/>
        <v>#REF!</v>
      </c>
      <c r="AT176" s="460" t="str">
        <f t="shared" si="34"/>
        <v>fs</v>
      </c>
    </row>
    <row r="177" spans="41:46">
      <c r="AO177" s="27" t="e">
        <f t="shared" si="29"/>
        <v>#REF!</v>
      </c>
      <c r="AP177" s="460" t="e">
        <f t="shared" si="33"/>
        <v>#REF!</v>
      </c>
      <c r="AQ177" s="460" t="e">
        <f t="shared" si="30"/>
        <v>#REF!</v>
      </c>
      <c r="AR177" s="460"/>
      <c r="AS177" s="460" t="e">
        <f t="shared" si="31"/>
        <v>#REF!</v>
      </c>
      <c r="AT177" s="460" t="str">
        <f t="shared" si="34"/>
        <v>ft</v>
      </c>
    </row>
    <row r="178" spans="41:46">
      <c r="AO178" s="27" t="e">
        <f t="shared" si="29"/>
        <v>#REF!</v>
      </c>
      <c r="AP178" s="460" t="e">
        <f t="shared" si="33"/>
        <v>#REF!</v>
      </c>
      <c r="AQ178" s="460" t="e">
        <f t="shared" si="30"/>
        <v>#REF!</v>
      </c>
      <c r="AR178" s="460"/>
      <c r="AS178" s="460" t="e">
        <f t="shared" si="31"/>
        <v>#REF!</v>
      </c>
      <c r="AT178" s="460" t="str">
        <f t="shared" si="34"/>
        <v>fu</v>
      </c>
    </row>
    <row r="179" spans="41:46">
      <c r="AO179" s="27" t="e">
        <f t="shared" si="29"/>
        <v>#REF!</v>
      </c>
      <c r="AP179" s="460" t="e">
        <f t="shared" si="33"/>
        <v>#REF!</v>
      </c>
      <c r="AQ179" s="460" t="e">
        <f t="shared" si="30"/>
        <v>#REF!</v>
      </c>
      <c r="AR179" s="460"/>
      <c r="AS179" s="460" t="e">
        <f t="shared" si="31"/>
        <v>#REF!</v>
      </c>
      <c r="AT179" s="460" t="str">
        <f t="shared" si="34"/>
        <v>fv</v>
      </c>
    </row>
    <row r="180" spans="41:46">
      <c r="AO180" s="27" t="e">
        <f t="shared" si="29"/>
        <v>#REF!</v>
      </c>
      <c r="AP180" s="460" t="e">
        <f t="shared" ref="AP180:AP181" si="35">+VLOOKUP(AQ180,$AS$1:$AT$199,2,FALSE)</f>
        <v>#REF!</v>
      </c>
      <c r="AQ180" s="460" t="e">
        <f t="shared" si="30"/>
        <v>#REF!</v>
      </c>
      <c r="AR180" s="460"/>
      <c r="AS180" s="460" t="e">
        <f t="shared" si="31"/>
        <v>#REF!</v>
      </c>
      <c r="AT180" s="460" t="str">
        <f t="shared" si="34"/>
        <v>fw</v>
      </c>
    </row>
    <row r="181" spans="41:46">
      <c r="AO181" s="27" t="e">
        <f t="shared" si="29"/>
        <v>#REF!</v>
      </c>
      <c r="AP181" s="460" t="e">
        <f t="shared" si="35"/>
        <v>#REF!</v>
      </c>
      <c r="AQ181" s="460" t="e">
        <f t="shared" si="30"/>
        <v>#REF!</v>
      </c>
      <c r="AR181" s="460"/>
      <c r="AS181" s="460" t="e">
        <f t="shared" si="31"/>
        <v>#REF!</v>
      </c>
      <c r="AT181" s="460" t="str">
        <f t="shared" si="34"/>
        <v>fx</v>
      </c>
    </row>
    <row r="182" spans="41:46">
      <c r="AO182" s="27"/>
      <c r="AP182" s="41"/>
      <c r="AQ182" s="41"/>
      <c r="AS182" s="460" t="e">
        <f t="shared" si="31"/>
        <v>#REF!</v>
      </c>
      <c r="AT182" s="460" t="str">
        <f t="shared" si="34"/>
        <v>fy</v>
      </c>
    </row>
    <row r="183" spans="41:46">
      <c r="AO183" s="27"/>
      <c r="AP183" s="41"/>
      <c r="AQ183" s="41"/>
      <c r="AS183" s="460" t="e">
        <f t="shared" si="31"/>
        <v>#REF!</v>
      </c>
      <c r="AT183" s="460" t="str">
        <f t="shared" si="34"/>
        <v>fz</v>
      </c>
    </row>
    <row r="184" spans="41:46">
      <c r="AO184" s="27"/>
      <c r="AP184" s="41"/>
      <c r="AQ184" s="41"/>
      <c r="AS184" s="41"/>
      <c r="AT184" s="41"/>
    </row>
    <row r="185" spans="41:46">
      <c r="AO185" s="27"/>
      <c r="AP185" s="41"/>
      <c r="AQ185" s="41"/>
      <c r="AS185" s="41"/>
      <c r="AT185" s="41"/>
    </row>
    <row r="186" spans="41:46">
      <c r="AO186" s="27"/>
      <c r="AP186" s="41"/>
      <c r="AQ186" s="41"/>
      <c r="AS186" s="41"/>
      <c r="AT186" s="41"/>
    </row>
    <row r="187" spans="41:46">
      <c r="AO187" s="27"/>
      <c r="AP187" s="41"/>
      <c r="AQ187" s="41"/>
      <c r="AS187" s="41"/>
      <c r="AT187" s="41"/>
    </row>
    <row r="188" spans="41:46">
      <c r="AO188" s="27"/>
      <c r="AP188" s="41"/>
      <c r="AQ188" s="41"/>
      <c r="AS188" s="41"/>
      <c r="AT188" s="41"/>
    </row>
    <row r="189" spans="41:46">
      <c r="AO189" s="27"/>
      <c r="AP189" s="41"/>
      <c r="AQ189" s="41"/>
      <c r="AS189" s="41"/>
      <c r="AT189" s="41"/>
    </row>
    <row r="190" spans="41:46">
      <c r="AO190" s="27"/>
      <c r="AP190" s="41"/>
      <c r="AQ190" s="41"/>
      <c r="AS190" s="41"/>
      <c r="AT190" s="41"/>
    </row>
    <row r="191" spans="41:46">
      <c r="AO191" s="27"/>
      <c r="AP191" s="41"/>
      <c r="AQ191" s="41"/>
      <c r="AS191" s="41"/>
      <c r="AT191" s="41"/>
    </row>
    <row r="192" spans="41:46">
      <c r="AO192" s="27"/>
      <c r="AP192" s="41"/>
      <c r="AQ192" s="41"/>
      <c r="AS192" s="41"/>
      <c r="AT192" s="41"/>
    </row>
    <row r="193" spans="2:16384">
      <c r="AO193" s="27"/>
      <c r="AP193" s="41"/>
      <c r="AQ193" s="41"/>
      <c r="AS193" s="41"/>
      <c r="AT193" s="41"/>
    </row>
    <row r="194" spans="2:16384">
      <c r="AO194" s="27"/>
      <c r="AP194" s="41"/>
      <c r="AQ194" s="41"/>
      <c r="AS194" s="41"/>
      <c r="AT194" s="41"/>
    </row>
    <row r="195" spans="2:16384">
      <c r="AO195" s="27"/>
      <c r="AP195" s="41"/>
      <c r="AQ195" s="41"/>
      <c r="AS195" s="41"/>
      <c r="AT195" s="41"/>
    </row>
    <row r="196" spans="2:16384">
      <c r="AO196" s="27"/>
      <c r="AP196" s="41"/>
      <c r="AQ196" s="41"/>
      <c r="AS196" s="41"/>
      <c r="AT196" s="41"/>
    </row>
    <row r="197" spans="2:16384">
      <c r="AO197" s="27"/>
      <c r="AP197" s="41"/>
      <c r="AQ197" s="41"/>
      <c r="AS197" s="41"/>
      <c r="AT197" s="41"/>
    </row>
    <row r="198" spans="2:16384">
      <c r="R198" s="460"/>
      <c r="S198" s="460"/>
      <c r="Y198" s="460"/>
      <c r="Z198" s="460"/>
      <c r="AA198" s="460"/>
      <c r="AB198" s="460"/>
      <c r="AC198" s="460"/>
      <c r="AD198" s="460"/>
      <c r="AE198" s="460"/>
      <c r="AF198" s="460"/>
      <c r="AG198" s="460"/>
      <c r="AH198" s="460"/>
      <c r="AI198" s="460"/>
      <c r="AJ198" s="460"/>
      <c r="AK198" s="460"/>
      <c r="AL198" s="460"/>
      <c r="AM198" s="460"/>
      <c r="AN198" s="460"/>
      <c r="AO198" s="27"/>
      <c r="AP198" s="460"/>
      <c r="AQ198" s="460"/>
      <c r="AR198" s="460"/>
      <c r="AS198" s="460"/>
      <c r="AT198" s="460"/>
      <c r="AU198" s="460"/>
      <c r="AV198" s="460"/>
      <c r="AW198" s="460"/>
      <c r="AX198" s="460"/>
      <c r="AY198" s="460"/>
      <c r="AZ198" s="460"/>
      <c r="BA198" s="460"/>
      <c r="BB198" s="460"/>
      <c r="BC198" s="460"/>
      <c r="BD198" s="460"/>
      <c r="BE198" s="460"/>
      <c r="BF198" s="460"/>
      <c r="BG198" s="460"/>
      <c r="BH198" s="460"/>
      <c r="BI198" s="460"/>
      <c r="BJ198" s="460"/>
      <c r="BK198" s="460"/>
      <c r="BL198" s="460"/>
      <c r="BM198" s="460"/>
      <c r="BN198" s="460"/>
      <c r="BO198" s="460"/>
      <c r="BP198" s="460"/>
      <c r="BQ198" s="460"/>
      <c r="BR198" s="460"/>
      <c r="BS198" s="460"/>
      <c r="BT198" s="460"/>
      <c r="BU198" s="460"/>
      <c r="BV198" s="460"/>
      <c r="BW198" s="460"/>
      <c r="BX198" s="460"/>
      <c r="BY198" s="460"/>
      <c r="BZ198" s="460"/>
      <c r="CA198" s="460"/>
      <c r="CB198" s="460"/>
      <c r="CC198" s="460"/>
      <c r="CD198" s="460"/>
      <c r="CE198" s="460"/>
      <c r="CF198" s="460"/>
      <c r="CG198" s="460"/>
      <c r="CH198" s="460"/>
      <c r="CI198" s="460"/>
      <c r="CJ198" s="460"/>
      <c r="CK198" s="460"/>
      <c r="CL198" s="460"/>
      <c r="CM198" s="460"/>
      <c r="CN198" s="460"/>
      <c r="CO198" s="460"/>
      <c r="CP198" s="460"/>
      <c r="CQ198" s="460"/>
      <c r="CR198" s="460"/>
      <c r="CS198" s="460"/>
      <c r="CT198" s="460"/>
      <c r="CU198" s="460"/>
      <c r="CV198" s="460"/>
      <c r="CW198" s="460"/>
      <c r="CX198" s="460"/>
      <c r="CY198" s="460"/>
      <c r="CZ198" s="460"/>
      <c r="DA198" s="460"/>
      <c r="DB198" s="460"/>
      <c r="DC198" s="460"/>
      <c r="DD198" s="460"/>
      <c r="DE198" s="460"/>
      <c r="DF198" s="460"/>
      <c r="DG198" s="460"/>
      <c r="DH198" s="460"/>
      <c r="DI198" s="460"/>
      <c r="DJ198" s="460"/>
      <c r="DK198" s="460"/>
      <c r="DL198" s="460"/>
      <c r="DM198" s="460"/>
      <c r="DN198" s="460"/>
      <c r="DO198" s="460"/>
      <c r="DP198" s="460"/>
      <c r="DQ198" s="460"/>
      <c r="DR198" s="460"/>
      <c r="DS198" s="460"/>
      <c r="DT198" s="460"/>
      <c r="DU198" s="460"/>
      <c r="DV198" s="460"/>
      <c r="DW198" s="460"/>
      <c r="DX198" s="460"/>
      <c r="DY198" s="460"/>
      <c r="DZ198" s="460"/>
      <c r="EA198" s="460"/>
      <c r="EB198" s="460"/>
      <c r="EC198" s="460"/>
      <c r="ED198" s="460"/>
      <c r="EE198" s="460"/>
      <c r="EF198" s="460"/>
      <c r="EG198" s="460"/>
      <c r="EH198" s="460"/>
      <c r="EI198" s="460"/>
      <c r="EJ198" s="460"/>
      <c r="EK198" s="460"/>
      <c r="EL198" s="460"/>
      <c r="EM198" s="460"/>
      <c r="EN198" s="460"/>
      <c r="EO198" s="460"/>
      <c r="EP198" s="460"/>
      <c r="EQ198" s="460"/>
      <c r="ER198" s="460"/>
      <c r="ES198" s="460"/>
      <c r="ET198" s="460"/>
      <c r="EU198" s="460"/>
      <c r="EV198" s="460"/>
      <c r="EW198" s="460"/>
      <c r="EX198" s="460"/>
      <c r="EY198" s="460"/>
      <c r="EZ198" s="460"/>
      <c r="FA198" s="460"/>
      <c r="FB198" s="460"/>
      <c r="FC198" s="460"/>
      <c r="FD198" s="460"/>
      <c r="FE198" s="460"/>
      <c r="FF198" s="460"/>
      <c r="FG198" s="460"/>
      <c r="FH198" s="460"/>
      <c r="FI198" s="460"/>
      <c r="FJ198" s="460"/>
      <c r="FK198" s="460"/>
      <c r="FL198" s="460"/>
      <c r="FM198" s="460"/>
      <c r="FN198" s="460"/>
      <c r="FO198" s="460"/>
      <c r="FP198" s="460"/>
      <c r="FQ198" s="460"/>
      <c r="FR198" s="460"/>
      <c r="FS198" s="460"/>
      <c r="FT198" s="460"/>
      <c r="FU198" s="460"/>
      <c r="FV198" s="460"/>
      <c r="FW198" s="460"/>
      <c r="FX198" s="460"/>
      <c r="FY198" s="460"/>
      <c r="FZ198" s="460"/>
      <c r="GA198" s="460"/>
      <c r="GB198" s="460"/>
      <c r="GC198" s="460"/>
      <c r="GD198" s="460"/>
      <c r="GE198" s="460"/>
      <c r="GF198" s="460"/>
      <c r="GG198" s="460"/>
      <c r="GH198" s="460"/>
      <c r="GI198" s="460"/>
      <c r="GJ198" s="460"/>
      <c r="GK198" s="460"/>
      <c r="GL198" s="460"/>
      <c r="GM198" s="460"/>
      <c r="GN198" s="460"/>
      <c r="GO198" s="460"/>
      <c r="GP198" s="460"/>
      <c r="GQ198" s="460"/>
      <c r="GR198" s="460"/>
      <c r="GS198" s="460"/>
      <c r="GT198" s="460"/>
      <c r="GU198" s="460"/>
      <c r="GV198" s="460"/>
      <c r="GW198" s="460"/>
      <c r="GX198" s="460"/>
      <c r="GY198" s="460"/>
      <c r="GZ198" s="460"/>
      <c r="HA198" s="460"/>
      <c r="HB198" s="460"/>
      <c r="HC198" s="460"/>
      <c r="HD198" s="460"/>
      <c r="HE198" s="460"/>
      <c r="HF198" s="460"/>
      <c r="HG198" s="460"/>
      <c r="HH198" s="460"/>
      <c r="HI198" s="460"/>
      <c r="HJ198" s="460"/>
      <c r="HK198" s="460"/>
      <c r="HL198" s="460"/>
      <c r="HM198" s="460"/>
      <c r="HN198" s="460"/>
      <c r="HO198" s="460"/>
      <c r="HP198" s="460"/>
      <c r="HQ198" s="460"/>
      <c r="HR198" s="460"/>
      <c r="HS198" s="460"/>
      <c r="HT198" s="460"/>
      <c r="HU198" s="460"/>
      <c r="HV198" s="460"/>
      <c r="HW198" s="460"/>
      <c r="HX198" s="460"/>
      <c r="HY198" s="460"/>
      <c r="HZ198" s="460"/>
      <c r="IA198" s="460"/>
      <c r="IB198" s="460"/>
      <c r="IC198" s="460"/>
      <c r="ID198" s="460"/>
      <c r="IE198" s="460"/>
      <c r="IF198" s="460"/>
      <c r="IG198" s="460"/>
      <c r="IH198" s="460"/>
      <c r="II198" s="460"/>
      <c r="IJ198" s="460"/>
      <c r="IK198" s="460"/>
      <c r="IL198" s="460"/>
      <c r="IM198" s="460"/>
      <c r="IN198" s="460"/>
      <c r="IO198" s="460"/>
      <c r="IP198" s="460"/>
      <c r="IQ198" s="460"/>
      <c r="IR198" s="460"/>
      <c r="IS198" s="460"/>
      <c r="IT198" s="460"/>
      <c r="IU198" s="460"/>
      <c r="IV198" s="460"/>
      <c r="IW198" s="460"/>
      <c r="IX198" s="460"/>
      <c r="IY198" s="460"/>
      <c r="IZ198" s="460"/>
      <c r="JA198" s="460"/>
      <c r="JB198" s="460"/>
      <c r="JC198" s="460"/>
      <c r="JD198" s="460"/>
      <c r="JE198" s="460"/>
      <c r="JF198" s="460"/>
      <c r="JG198" s="460"/>
      <c r="JH198" s="460"/>
      <c r="JI198" s="460"/>
      <c r="JJ198" s="460"/>
      <c r="JK198" s="460"/>
      <c r="JL198" s="460"/>
      <c r="JM198" s="460"/>
      <c r="JN198" s="460"/>
      <c r="JO198" s="460"/>
      <c r="JP198" s="460"/>
      <c r="JQ198" s="460"/>
      <c r="JR198" s="460"/>
      <c r="JS198" s="460"/>
      <c r="JT198" s="460"/>
      <c r="JU198" s="460"/>
      <c r="JV198" s="460"/>
      <c r="JW198" s="460"/>
      <c r="JX198" s="460"/>
      <c r="JY198" s="460"/>
      <c r="JZ198" s="460"/>
      <c r="KA198" s="460"/>
      <c r="KB198" s="460"/>
      <c r="KC198" s="460"/>
      <c r="KD198" s="460"/>
      <c r="KE198" s="460"/>
      <c r="KF198" s="460"/>
      <c r="KG198" s="460"/>
      <c r="KH198" s="460"/>
      <c r="KI198" s="460"/>
      <c r="KJ198" s="460"/>
      <c r="KK198" s="460"/>
      <c r="KL198" s="460"/>
      <c r="KM198" s="460"/>
      <c r="KN198" s="460"/>
      <c r="KO198" s="460"/>
      <c r="KP198" s="460"/>
      <c r="KQ198" s="460"/>
      <c r="KR198" s="460"/>
      <c r="KS198" s="460"/>
      <c r="KT198" s="460"/>
      <c r="KU198" s="460"/>
      <c r="KV198" s="460"/>
      <c r="KW198" s="460"/>
      <c r="KX198" s="460"/>
      <c r="KY198" s="460"/>
      <c r="KZ198" s="460"/>
      <c r="LA198" s="460"/>
      <c r="LB198" s="460"/>
      <c r="LC198" s="460"/>
      <c r="LD198" s="460"/>
      <c r="LE198" s="460"/>
      <c r="LF198" s="460"/>
      <c r="LG198" s="460"/>
      <c r="LH198" s="460"/>
      <c r="LI198" s="460"/>
      <c r="LJ198" s="460"/>
      <c r="LK198" s="460"/>
      <c r="LL198" s="460"/>
      <c r="LM198" s="460"/>
      <c r="LN198" s="460"/>
      <c r="LO198" s="460"/>
      <c r="LP198" s="460"/>
      <c r="LQ198" s="460"/>
      <c r="LR198" s="460"/>
      <c r="LS198" s="460"/>
      <c r="LT198" s="460"/>
      <c r="LU198" s="460"/>
      <c r="LV198" s="460"/>
      <c r="LW198" s="460"/>
      <c r="LX198" s="460"/>
      <c r="LY198" s="460"/>
      <c r="LZ198" s="460"/>
      <c r="MA198" s="460"/>
      <c r="MB198" s="460"/>
      <c r="MC198" s="460"/>
      <c r="MD198" s="460"/>
      <c r="ME198" s="460"/>
      <c r="MF198" s="460"/>
      <c r="MG198" s="460"/>
      <c r="MH198" s="460"/>
      <c r="MI198" s="460"/>
      <c r="MJ198" s="460"/>
      <c r="MK198" s="460"/>
      <c r="ML198" s="460"/>
      <c r="MM198" s="460"/>
      <c r="MN198" s="460"/>
      <c r="MO198" s="460"/>
      <c r="MP198" s="460"/>
      <c r="MQ198" s="460"/>
      <c r="MR198" s="460"/>
      <c r="MS198" s="460"/>
      <c r="MT198" s="460"/>
      <c r="MU198" s="460"/>
      <c r="MV198" s="460"/>
      <c r="MW198" s="460"/>
      <c r="MX198" s="460"/>
      <c r="MY198" s="460"/>
      <c r="MZ198" s="460"/>
      <c r="NA198" s="460"/>
      <c r="NB198" s="460"/>
      <c r="NC198" s="460"/>
      <c r="ND198" s="460"/>
      <c r="NE198" s="460"/>
      <c r="NF198" s="460"/>
      <c r="NG198" s="460"/>
      <c r="NH198" s="460"/>
      <c r="NI198" s="460"/>
      <c r="NJ198" s="460"/>
      <c r="NK198" s="460"/>
      <c r="NL198" s="460"/>
      <c r="NM198" s="460"/>
      <c r="NN198" s="460"/>
      <c r="NO198" s="460"/>
      <c r="NP198" s="460"/>
      <c r="NQ198" s="460"/>
      <c r="NR198" s="460"/>
      <c r="NS198" s="460"/>
      <c r="NT198" s="460"/>
      <c r="NU198" s="460"/>
      <c r="NV198" s="460"/>
      <c r="NW198" s="460"/>
      <c r="NX198" s="460"/>
      <c r="NY198" s="460"/>
      <c r="NZ198" s="460"/>
      <c r="OA198" s="460"/>
      <c r="OB198" s="460"/>
      <c r="OC198" s="460"/>
      <c r="OD198" s="460"/>
      <c r="OE198" s="460"/>
      <c r="OF198" s="460"/>
      <c r="OG198" s="460"/>
      <c r="OH198" s="460"/>
      <c r="OI198" s="460"/>
      <c r="OJ198" s="460"/>
      <c r="OK198" s="460"/>
      <c r="OL198" s="460"/>
      <c r="OM198" s="460"/>
      <c r="ON198" s="460"/>
      <c r="OO198" s="460"/>
      <c r="OP198" s="460"/>
      <c r="OQ198" s="460"/>
      <c r="OR198" s="460"/>
      <c r="OS198" s="460"/>
      <c r="OT198" s="460"/>
      <c r="OU198" s="460"/>
      <c r="OV198" s="460"/>
      <c r="OW198" s="460"/>
      <c r="OX198" s="460"/>
      <c r="OY198" s="460"/>
      <c r="OZ198" s="460"/>
      <c r="PA198" s="460"/>
      <c r="PB198" s="460"/>
      <c r="PC198" s="460"/>
      <c r="PD198" s="460"/>
      <c r="PE198" s="460"/>
      <c r="PF198" s="460"/>
      <c r="PG198" s="460"/>
      <c r="PH198" s="460"/>
      <c r="PI198" s="460"/>
      <c r="PJ198" s="460"/>
      <c r="PK198" s="460"/>
      <c r="PL198" s="460"/>
      <c r="PM198" s="460"/>
      <c r="PN198" s="460"/>
      <c r="PO198" s="460"/>
      <c r="PP198" s="460"/>
      <c r="PQ198" s="460"/>
      <c r="PR198" s="460"/>
      <c r="PS198" s="460"/>
      <c r="PT198" s="460"/>
      <c r="PU198" s="460"/>
      <c r="PV198" s="460"/>
      <c r="PW198" s="460"/>
      <c r="PX198" s="460"/>
      <c r="PY198" s="460"/>
      <c r="PZ198" s="460"/>
      <c r="QA198" s="460"/>
      <c r="QB198" s="460"/>
      <c r="QC198" s="460"/>
      <c r="QD198" s="460"/>
      <c r="QE198" s="460"/>
      <c r="QF198" s="460"/>
      <c r="QG198" s="460"/>
      <c r="QH198" s="460"/>
      <c r="QI198" s="460"/>
      <c r="QJ198" s="460"/>
      <c r="QK198" s="460"/>
      <c r="QL198" s="460"/>
      <c r="QM198" s="460"/>
      <c r="QN198" s="460"/>
      <c r="QO198" s="460"/>
      <c r="QP198" s="460"/>
      <c r="QQ198" s="460"/>
      <c r="QR198" s="460"/>
      <c r="QS198" s="460"/>
      <c r="QT198" s="460"/>
      <c r="QU198" s="460"/>
      <c r="QV198" s="460"/>
      <c r="QW198" s="460"/>
      <c r="QX198" s="460"/>
      <c r="QY198" s="460"/>
      <c r="QZ198" s="460"/>
      <c r="RA198" s="460"/>
      <c r="RB198" s="460"/>
      <c r="RC198" s="460"/>
      <c r="RD198" s="460"/>
      <c r="RE198" s="460"/>
      <c r="RF198" s="460"/>
      <c r="RG198" s="460"/>
      <c r="RH198" s="460"/>
      <c r="RI198" s="460"/>
      <c r="RJ198" s="460"/>
      <c r="RK198" s="460"/>
      <c r="RL198" s="460"/>
      <c r="RM198" s="460"/>
      <c r="RN198" s="460"/>
      <c r="RO198" s="460"/>
      <c r="RP198" s="460"/>
      <c r="RQ198" s="460"/>
      <c r="RR198" s="460"/>
      <c r="RS198" s="460"/>
      <c r="RT198" s="460"/>
      <c r="RU198" s="460"/>
      <c r="RV198" s="460"/>
      <c r="RW198" s="460"/>
      <c r="RX198" s="460"/>
      <c r="RY198" s="460"/>
      <c r="RZ198" s="460"/>
      <c r="SA198" s="460"/>
      <c r="SB198" s="460"/>
      <c r="SC198" s="460"/>
      <c r="SD198" s="460"/>
      <c r="SE198" s="460"/>
      <c r="SF198" s="460"/>
      <c r="SG198" s="460"/>
      <c r="SH198" s="460"/>
      <c r="SI198" s="460"/>
      <c r="SJ198" s="460"/>
      <c r="SK198" s="460"/>
      <c r="SL198" s="460"/>
      <c r="SM198" s="460"/>
      <c r="SN198" s="460"/>
      <c r="SO198" s="460"/>
      <c r="SP198" s="460"/>
      <c r="SQ198" s="460"/>
      <c r="SR198" s="460"/>
      <c r="SS198" s="460"/>
      <c r="ST198" s="460"/>
      <c r="SU198" s="460"/>
      <c r="SV198" s="460"/>
      <c r="SW198" s="460"/>
      <c r="SX198" s="460"/>
      <c r="SY198" s="460"/>
      <c r="SZ198" s="460"/>
      <c r="TA198" s="460"/>
      <c r="TB198" s="460"/>
      <c r="TC198" s="460"/>
      <c r="TD198" s="460"/>
      <c r="TE198" s="460"/>
      <c r="TF198" s="460"/>
      <c r="TG198" s="460"/>
      <c r="TH198" s="460"/>
      <c r="TI198" s="460"/>
      <c r="TJ198" s="460"/>
      <c r="TK198" s="460"/>
      <c r="TL198" s="460"/>
      <c r="TM198" s="460"/>
      <c r="TN198" s="460"/>
      <c r="TO198" s="460"/>
      <c r="TP198" s="460"/>
      <c r="TQ198" s="460"/>
      <c r="TR198" s="460"/>
      <c r="TS198" s="460"/>
      <c r="TT198" s="460"/>
      <c r="TU198" s="460"/>
      <c r="TV198" s="460"/>
      <c r="TW198" s="460"/>
      <c r="TX198" s="460"/>
      <c r="TY198" s="460"/>
      <c r="TZ198" s="460"/>
      <c r="UA198" s="460"/>
      <c r="UB198" s="460"/>
      <c r="UC198" s="460"/>
      <c r="UD198" s="460"/>
      <c r="UE198" s="460"/>
      <c r="UF198" s="460"/>
      <c r="UG198" s="460"/>
      <c r="UH198" s="460"/>
      <c r="UI198" s="460"/>
      <c r="UJ198" s="460"/>
      <c r="UK198" s="460"/>
      <c r="UL198" s="460"/>
      <c r="UM198" s="460"/>
      <c r="UN198" s="460"/>
      <c r="UO198" s="460"/>
      <c r="UP198" s="460"/>
      <c r="UQ198" s="460"/>
      <c r="UR198" s="460"/>
      <c r="US198" s="460"/>
      <c r="UT198" s="460"/>
      <c r="UU198" s="460"/>
      <c r="UV198" s="460"/>
      <c r="UW198" s="460"/>
      <c r="UX198" s="460"/>
      <c r="UY198" s="460"/>
      <c r="UZ198" s="460"/>
      <c r="VA198" s="460"/>
      <c r="VB198" s="460"/>
      <c r="VC198" s="460"/>
      <c r="VD198" s="460"/>
      <c r="VE198" s="460"/>
      <c r="VF198" s="460"/>
      <c r="VG198" s="460"/>
      <c r="VH198" s="460"/>
      <c r="VI198" s="460"/>
      <c r="VJ198" s="460"/>
      <c r="VK198" s="460"/>
      <c r="VL198" s="460"/>
      <c r="VM198" s="460"/>
      <c r="VN198" s="460"/>
      <c r="VO198" s="460"/>
      <c r="VP198" s="460"/>
      <c r="VQ198" s="460"/>
      <c r="VR198" s="460"/>
      <c r="VS198" s="460"/>
      <c r="VT198" s="460"/>
      <c r="VU198" s="460"/>
      <c r="VV198" s="460"/>
      <c r="VW198" s="460"/>
      <c r="VX198" s="460"/>
      <c r="VY198" s="460"/>
      <c r="VZ198" s="460"/>
      <c r="WA198" s="460"/>
      <c r="WB198" s="460"/>
      <c r="WC198" s="460"/>
      <c r="WD198" s="460"/>
      <c r="WE198" s="460"/>
      <c r="WF198" s="460"/>
      <c r="WG198" s="460"/>
      <c r="WH198" s="460"/>
      <c r="WI198" s="460"/>
      <c r="WJ198" s="460"/>
      <c r="WK198" s="460"/>
      <c r="WL198" s="460"/>
      <c r="WM198" s="460"/>
      <c r="WN198" s="460"/>
      <c r="WO198" s="460"/>
      <c r="WP198" s="460"/>
      <c r="WQ198" s="460"/>
      <c r="WR198" s="460"/>
      <c r="WS198" s="460"/>
      <c r="WT198" s="460"/>
      <c r="WU198" s="460"/>
      <c r="WV198" s="460"/>
      <c r="WW198" s="460"/>
      <c r="WX198" s="460"/>
      <c r="WY198" s="460"/>
      <c r="WZ198" s="460"/>
      <c r="XA198" s="460"/>
      <c r="XB198" s="460"/>
      <c r="XC198" s="460"/>
      <c r="XD198" s="460"/>
      <c r="XE198" s="460"/>
      <c r="XF198" s="460"/>
      <c r="XG198" s="460"/>
      <c r="XH198" s="460"/>
      <c r="XI198" s="460"/>
      <c r="XJ198" s="460"/>
      <c r="XK198" s="460"/>
      <c r="XL198" s="460"/>
      <c r="XM198" s="460"/>
      <c r="XN198" s="460"/>
      <c r="XO198" s="460"/>
      <c r="XP198" s="460"/>
      <c r="XQ198" s="460"/>
      <c r="XR198" s="460"/>
      <c r="XS198" s="460"/>
      <c r="XT198" s="460"/>
      <c r="XU198" s="460"/>
      <c r="XV198" s="460"/>
      <c r="XW198" s="460"/>
      <c r="XX198" s="460"/>
      <c r="XY198" s="460"/>
      <c r="XZ198" s="460"/>
      <c r="YA198" s="460"/>
      <c r="YB198" s="460"/>
      <c r="YC198" s="460"/>
      <c r="YD198" s="460"/>
      <c r="YE198" s="460"/>
      <c r="YF198" s="460"/>
      <c r="YG198" s="460"/>
      <c r="YH198" s="460"/>
      <c r="YI198" s="460"/>
      <c r="YJ198" s="460"/>
      <c r="YK198" s="460"/>
      <c r="YL198" s="460"/>
      <c r="YM198" s="460"/>
      <c r="YN198" s="460"/>
      <c r="YO198" s="460"/>
      <c r="YP198" s="460"/>
      <c r="YQ198" s="460"/>
      <c r="YR198" s="460"/>
      <c r="YS198" s="460"/>
      <c r="YT198" s="460"/>
      <c r="YU198" s="460"/>
      <c r="YV198" s="460"/>
      <c r="YW198" s="460"/>
      <c r="YX198" s="460"/>
      <c r="YY198" s="460"/>
      <c r="YZ198" s="460"/>
      <c r="ZA198" s="460"/>
      <c r="ZB198" s="460"/>
      <c r="ZC198" s="460"/>
      <c r="ZD198" s="460"/>
      <c r="ZE198" s="460"/>
      <c r="ZF198" s="460"/>
      <c r="ZG198" s="460"/>
      <c r="ZH198" s="460"/>
      <c r="ZI198" s="460"/>
      <c r="ZJ198" s="460"/>
      <c r="ZK198" s="460"/>
      <c r="ZL198" s="460"/>
      <c r="ZM198" s="460"/>
      <c r="ZN198" s="460"/>
      <c r="ZO198" s="460"/>
      <c r="ZP198" s="460"/>
      <c r="ZQ198" s="460"/>
      <c r="ZR198" s="460"/>
      <c r="ZS198" s="460"/>
      <c r="ZT198" s="460"/>
      <c r="ZU198" s="460"/>
      <c r="ZV198" s="460"/>
      <c r="ZW198" s="460"/>
      <c r="ZX198" s="460"/>
      <c r="ZY198" s="460"/>
      <c r="ZZ198" s="460"/>
      <c r="AAA198" s="460"/>
      <c r="AAB198" s="460"/>
      <c r="AAC198" s="460"/>
      <c r="AAD198" s="460"/>
      <c r="AAE198" s="460"/>
      <c r="AAF198" s="460"/>
      <c r="AAG198" s="460"/>
      <c r="AAH198" s="460"/>
      <c r="AAI198" s="460"/>
      <c r="AAJ198" s="460"/>
      <c r="AAK198" s="460"/>
      <c r="AAL198" s="460"/>
      <c r="AAM198" s="460"/>
      <c r="AAN198" s="460"/>
      <c r="AAO198" s="460"/>
      <c r="AAP198" s="460"/>
      <c r="AAQ198" s="460"/>
      <c r="AAR198" s="460"/>
      <c r="AAS198" s="460"/>
      <c r="AAT198" s="460"/>
      <c r="AAU198" s="460"/>
      <c r="AAV198" s="460"/>
      <c r="AAW198" s="460"/>
      <c r="AAX198" s="460"/>
      <c r="AAY198" s="460"/>
      <c r="AAZ198" s="460"/>
      <c r="ABA198" s="460"/>
      <c r="ABB198" s="460"/>
      <c r="ABC198" s="460"/>
      <c r="ABD198" s="460"/>
      <c r="ABE198" s="460"/>
      <c r="ABF198" s="460"/>
      <c r="ABG198" s="460"/>
      <c r="ABH198" s="460"/>
      <c r="ABI198" s="460"/>
      <c r="ABJ198" s="460"/>
      <c r="ABK198" s="460"/>
      <c r="ABL198" s="460"/>
      <c r="ABM198" s="460"/>
      <c r="ABN198" s="460"/>
      <c r="ABO198" s="460"/>
      <c r="ABP198" s="460"/>
      <c r="ABQ198" s="460"/>
      <c r="ABR198" s="460"/>
      <c r="ABS198" s="460"/>
      <c r="ABT198" s="460"/>
      <c r="ABU198" s="460"/>
      <c r="ABV198" s="460"/>
      <c r="ABW198" s="460"/>
      <c r="ABX198" s="460"/>
      <c r="ABY198" s="460"/>
      <c r="ABZ198" s="460"/>
      <c r="ACA198" s="460"/>
      <c r="ACB198" s="460"/>
      <c r="ACC198" s="460"/>
      <c r="ACD198" s="460"/>
      <c r="ACE198" s="460"/>
      <c r="ACF198" s="460"/>
      <c r="ACG198" s="460"/>
      <c r="ACH198" s="460"/>
      <c r="ACI198" s="460"/>
      <c r="ACJ198" s="460"/>
      <c r="ACK198" s="460"/>
      <c r="ACL198" s="460"/>
      <c r="ACM198" s="460"/>
      <c r="ACN198" s="460"/>
      <c r="ACO198" s="460"/>
      <c r="ACP198" s="460"/>
      <c r="ACQ198" s="460"/>
      <c r="ACR198" s="460"/>
      <c r="ACS198" s="460"/>
      <c r="ACT198" s="460"/>
      <c r="ACU198" s="460"/>
      <c r="ACV198" s="460"/>
      <c r="ACW198" s="460"/>
      <c r="ACX198" s="460"/>
      <c r="ACY198" s="460"/>
      <c r="ACZ198" s="460"/>
      <c r="ADA198" s="460"/>
      <c r="ADB198" s="460"/>
      <c r="ADC198" s="460"/>
      <c r="ADD198" s="460"/>
      <c r="ADE198" s="460"/>
      <c r="ADF198" s="460"/>
      <c r="ADG198" s="460"/>
      <c r="ADH198" s="460"/>
      <c r="ADI198" s="460"/>
      <c r="ADJ198" s="460"/>
      <c r="ADK198" s="460"/>
      <c r="ADL198" s="460"/>
      <c r="ADM198" s="460"/>
      <c r="ADN198" s="460"/>
      <c r="ADO198" s="460"/>
      <c r="ADP198" s="460"/>
      <c r="ADQ198" s="460"/>
      <c r="ADR198" s="460"/>
      <c r="ADS198" s="460"/>
      <c r="ADT198" s="460"/>
      <c r="ADU198" s="460"/>
      <c r="ADV198" s="460"/>
      <c r="ADW198" s="460"/>
      <c r="ADX198" s="460"/>
      <c r="ADY198" s="460"/>
      <c r="ADZ198" s="460"/>
      <c r="AEA198" s="460"/>
      <c r="AEB198" s="460"/>
      <c r="AEC198" s="460"/>
      <c r="AED198" s="460"/>
      <c r="AEE198" s="460"/>
      <c r="AEF198" s="460"/>
      <c r="AEG198" s="460"/>
      <c r="AEH198" s="460"/>
      <c r="AEI198" s="460"/>
      <c r="AEJ198" s="460"/>
      <c r="AEK198" s="460"/>
      <c r="AEL198" s="460"/>
      <c r="AEM198" s="460"/>
      <c r="AEN198" s="460"/>
      <c r="AEO198" s="460"/>
      <c r="AEP198" s="460"/>
      <c r="AEQ198" s="460"/>
      <c r="AER198" s="460"/>
      <c r="AES198" s="460"/>
      <c r="AET198" s="460"/>
      <c r="AEU198" s="460"/>
      <c r="AEV198" s="460"/>
      <c r="AEW198" s="460"/>
      <c r="AEX198" s="460"/>
      <c r="AEY198" s="460"/>
      <c r="AEZ198" s="460"/>
      <c r="AFA198" s="460"/>
      <c r="AFB198" s="460"/>
      <c r="AFC198" s="460"/>
      <c r="AFD198" s="460"/>
      <c r="AFE198" s="460"/>
      <c r="AFF198" s="460"/>
      <c r="AFG198" s="460"/>
      <c r="AFH198" s="460"/>
      <c r="AFI198" s="460"/>
      <c r="AFJ198" s="460"/>
      <c r="AFK198" s="460"/>
      <c r="AFL198" s="460"/>
      <c r="AFM198" s="460"/>
      <c r="AFN198" s="460"/>
      <c r="AFO198" s="460"/>
      <c r="AFP198" s="460"/>
      <c r="AFQ198" s="460"/>
      <c r="AFR198" s="460"/>
      <c r="AFS198" s="460"/>
      <c r="AFT198" s="460"/>
      <c r="AFU198" s="460"/>
      <c r="AFV198" s="460"/>
      <c r="AFW198" s="460"/>
      <c r="AFX198" s="460"/>
      <c r="AFY198" s="460"/>
      <c r="AFZ198" s="460"/>
      <c r="AGA198" s="460"/>
      <c r="AGB198" s="460"/>
      <c r="AGC198" s="460"/>
      <c r="AGD198" s="460"/>
      <c r="AGE198" s="460"/>
      <c r="AGF198" s="460"/>
      <c r="AGG198" s="460"/>
      <c r="AGH198" s="460"/>
      <c r="AGI198" s="460"/>
      <c r="AGJ198" s="460"/>
      <c r="AGK198" s="460"/>
      <c r="AGL198" s="460"/>
      <c r="AGM198" s="460"/>
      <c r="AGN198" s="460"/>
      <c r="AGO198" s="460"/>
      <c r="AGP198" s="460"/>
      <c r="AGQ198" s="460"/>
      <c r="AGR198" s="460"/>
      <c r="AGS198" s="460"/>
      <c r="AGT198" s="460"/>
      <c r="AGU198" s="460"/>
      <c r="AGV198" s="460"/>
      <c r="AGW198" s="460"/>
      <c r="AGX198" s="460"/>
      <c r="AGY198" s="460"/>
      <c r="AGZ198" s="460"/>
      <c r="AHA198" s="460"/>
      <c r="AHB198" s="460"/>
      <c r="AHC198" s="460"/>
      <c r="AHD198" s="460"/>
      <c r="AHE198" s="460"/>
      <c r="AHF198" s="460"/>
      <c r="AHG198" s="460"/>
      <c r="AHH198" s="460"/>
      <c r="AHI198" s="460"/>
      <c r="AHJ198" s="460"/>
      <c r="AHK198" s="460"/>
      <c r="AHL198" s="460"/>
      <c r="AHM198" s="460"/>
      <c r="AHN198" s="460"/>
      <c r="AHO198" s="460"/>
      <c r="AHP198" s="460"/>
      <c r="AHQ198" s="460"/>
      <c r="AHR198" s="460"/>
      <c r="AHS198" s="460"/>
      <c r="AHT198" s="460"/>
      <c r="AHU198" s="460"/>
      <c r="AHV198" s="460"/>
      <c r="AHW198" s="460"/>
      <c r="AHX198" s="460"/>
      <c r="AHY198" s="460"/>
      <c r="AHZ198" s="460"/>
      <c r="AIA198" s="460"/>
      <c r="AIB198" s="460"/>
      <c r="AIC198" s="460"/>
      <c r="AID198" s="460"/>
      <c r="AIE198" s="460"/>
      <c r="AIF198" s="460"/>
      <c r="AIG198" s="460"/>
      <c r="AIH198" s="460"/>
      <c r="AII198" s="460"/>
      <c r="AIJ198" s="460"/>
      <c r="AIK198" s="460"/>
      <c r="AIL198" s="460"/>
      <c r="AIM198" s="460"/>
      <c r="AIN198" s="460"/>
      <c r="AIO198" s="460"/>
      <c r="AIP198" s="460"/>
      <c r="AIQ198" s="460"/>
      <c r="AIR198" s="460"/>
      <c r="AIS198" s="460"/>
      <c r="AIT198" s="460"/>
      <c r="AIU198" s="460"/>
      <c r="AIV198" s="460"/>
      <c r="AIW198" s="460"/>
      <c r="AIX198" s="460"/>
      <c r="AIY198" s="460"/>
      <c r="AIZ198" s="460"/>
      <c r="AJA198" s="460"/>
      <c r="AJB198" s="460"/>
      <c r="AJC198" s="460"/>
      <c r="AJD198" s="460"/>
      <c r="AJE198" s="460"/>
      <c r="AJF198" s="460"/>
      <c r="AJG198" s="460"/>
      <c r="AJH198" s="460"/>
      <c r="AJI198" s="460"/>
      <c r="AJJ198" s="460"/>
      <c r="AJK198" s="460"/>
      <c r="AJL198" s="460"/>
      <c r="AJM198" s="460"/>
      <c r="AJN198" s="460"/>
      <c r="AJO198" s="460"/>
      <c r="AJP198" s="460"/>
      <c r="AJQ198" s="460"/>
      <c r="AJR198" s="460"/>
      <c r="AJS198" s="460"/>
      <c r="AJT198" s="460"/>
      <c r="AJU198" s="460"/>
      <c r="AJV198" s="460"/>
      <c r="AJW198" s="460"/>
      <c r="AJX198" s="460"/>
      <c r="AJY198" s="460"/>
      <c r="AJZ198" s="460"/>
      <c r="AKA198" s="460"/>
      <c r="AKB198" s="460"/>
      <c r="AKC198" s="460"/>
      <c r="AKD198" s="460"/>
      <c r="AKE198" s="460"/>
      <c r="AKF198" s="460"/>
      <c r="AKG198" s="460"/>
      <c r="AKH198" s="460"/>
      <c r="AKI198" s="460"/>
      <c r="AKJ198" s="460"/>
      <c r="AKK198" s="460"/>
      <c r="AKL198" s="460"/>
      <c r="AKM198" s="460"/>
      <c r="AKN198" s="460"/>
      <c r="AKO198" s="460"/>
      <c r="AKP198" s="460"/>
      <c r="AKQ198" s="460"/>
      <c r="AKR198" s="460"/>
      <c r="AKS198" s="460"/>
      <c r="AKT198" s="460"/>
      <c r="AKU198" s="460"/>
      <c r="AKV198" s="460"/>
      <c r="AKW198" s="460"/>
      <c r="AKX198" s="460"/>
      <c r="AKY198" s="460"/>
      <c r="AKZ198" s="460"/>
      <c r="ALA198" s="460"/>
      <c r="ALB198" s="460"/>
      <c r="ALC198" s="460"/>
      <c r="ALD198" s="460"/>
      <c r="ALE198" s="460"/>
      <c r="ALF198" s="460"/>
      <c r="ALG198" s="460"/>
      <c r="ALH198" s="460"/>
      <c r="ALI198" s="460"/>
      <c r="ALJ198" s="460"/>
      <c r="ALK198" s="460"/>
      <c r="ALL198" s="460"/>
      <c r="ALM198" s="460"/>
      <c r="ALN198" s="460"/>
      <c r="ALO198" s="460"/>
      <c r="ALP198" s="460"/>
      <c r="ALQ198" s="460"/>
      <c r="ALR198" s="460"/>
      <c r="ALS198" s="460"/>
      <c r="ALT198" s="460"/>
      <c r="ALU198" s="460"/>
      <c r="ALV198" s="460"/>
      <c r="ALW198" s="460"/>
      <c r="ALX198" s="460"/>
      <c r="ALY198" s="460"/>
      <c r="ALZ198" s="460"/>
      <c r="AMA198" s="460"/>
      <c r="AMB198" s="460"/>
      <c r="AMC198" s="460"/>
      <c r="AMD198" s="460"/>
      <c r="AME198" s="460"/>
      <c r="AMF198" s="460"/>
      <c r="AMG198" s="460"/>
      <c r="AMH198" s="460"/>
      <c r="AMI198" s="460"/>
      <c r="AMJ198" s="460"/>
      <c r="AMK198" s="460"/>
      <c r="AML198" s="460"/>
      <c r="AMM198" s="460"/>
      <c r="AMN198" s="460"/>
      <c r="AMO198" s="460"/>
      <c r="AMP198" s="460"/>
      <c r="AMQ198" s="460"/>
      <c r="AMR198" s="460"/>
      <c r="AMS198" s="460"/>
      <c r="AMT198" s="460"/>
      <c r="AMU198" s="460"/>
      <c r="AMV198" s="460"/>
      <c r="AMW198" s="460"/>
      <c r="AMX198" s="460"/>
      <c r="AMY198" s="460"/>
      <c r="AMZ198" s="460"/>
      <c r="ANA198" s="460"/>
      <c r="ANB198" s="460"/>
      <c r="ANC198" s="460"/>
      <c r="AND198" s="460"/>
      <c r="ANE198" s="460"/>
      <c r="ANF198" s="460"/>
      <c r="ANG198" s="460"/>
      <c r="ANH198" s="460"/>
      <c r="ANI198" s="460"/>
      <c r="ANJ198" s="460"/>
      <c r="ANK198" s="460"/>
      <c r="ANL198" s="460"/>
      <c r="ANM198" s="460"/>
      <c r="ANN198" s="460"/>
      <c r="ANO198" s="460"/>
      <c r="ANP198" s="460"/>
      <c r="ANQ198" s="460"/>
      <c r="ANR198" s="460"/>
      <c r="ANS198" s="460"/>
      <c r="ANT198" s="460"/>
      <c r="ANU198" s="460"/>
      <c r="ANV198" s="460"/>
      <c r="ANW198" s="460"/>
      <c r="ANX198" s="460"/>
      <c r="ANY198" s="460"/>
      <c r="ANZ198" s="460"/>
      <c r="AOA198" s="460"/>
      <c r="AOB198" s="460"/>
      <c r="AOC198" s="460"/>
      <c r="AOD198" s="460"/>
      <c r="AOE198" s="460"/>
      <c r="AOF198" s="460"/>
      <c r="AOG198" s="460"/>
      <c r="AOH198" s="460"/>
      <c r="AOI198" s="460"/>
      <c r="AOJ198" s="460"/>
      <c r="AOK198" s="460"/>
      <c r="AOL198" s="460"/>
      <c r="AOM198" s="460"/>
      <c r="AON198" s="460"/>
      <c r="AOO198" s="460"/>
      <c r="AOP198" s="460"/>
      <c r="AOQ198" s="460"/>
      <c r="AOR198" s="460"/>
      <c r="AOS198" s="460"/>
      <c r="AOT198" s="460"/>
      <c r="AOU198" s="460"/>
      <c r="AOV198" s="460"/>
      <c r="AOW198" s="460"/>
      <c r="AOX198" s="460"/>
      <c r="AOY198" s="460"/>
      <c r="AOZ198" s="460"/>
      <c r="APA198" s="460"/>
      <c r="APB198" s="460"/>
      <c r="APC198" s="460"/>
      <c r="APD198" s="460"/>
      <c r="APE198" s="460"/>
      <c r="APF198" s="460"/>
      <c r="APG198" s="460"/>
      <c r="APH198" s="460"/>
      <c r="API198" s="460"/>
      <c r="APJ198" s="460"/>
      <c r="APK198" s="460"/>
      <c r="APL198" s="460"/>
      <c r="APM198" s="460"/>
      <c r="APN198" s="460"/>
      <c r="APO198" s="460"/>
      <c r="APP198" s="460"/>
      <c r="APQ198" s="460"/>
      <c r="APR198" s="460"/>
      <c r="APS198" s="460"/>
      <c r="APT198" s="460"/>
      <c r="APU198" s="460"/>
      <c r="APV198" s="460"/>
      <c r="APW198" s="460"/>
      <c r="APX198" s="460"/>
      <c r="APY198" s="460"/>
      <c r="APZ198" s="460"/>
      <c r="AQA198" s="460"/>
      <c r="AQB198" s="460"/>
      <c r="AQC198" s="460"/>
      <c r="AQD198" s="460"/>
      <c r="AQE198" s="460"/>
      <c r="AQF198" s="460"/>
      <c r="AQG198" s="460"/>
      <c r="AQH198" s="460"/>
      <c r="AQI198" s="460"/>
      <c r="AQJ198" s="460"/>
      <c r="AQK198" s="460"/>
      <c r="AQL198" s="460"/>
      <c r="AQM198" s="460"/>
      <c r="AQN198" s="460"/>
      <c r="AQO198" s="460"/>
      <c r="AQP198" s="460"/>
      <c r="AQQ198" s="460"/>
      <c r="AQR198" s="460"/>
      <c r="AQS198" s="460"/>
      <c r="AQT198" s="460"/>
      <c r="AQU198" s="460"/>
      <c r="AQV198" s="460"/>
      <c r="AQW198" s="460"/>
      <c r="AQX198" s="460"/>
      <c r="AQY198" s="460"/>
      <c r="AQZ198" s="460"/>
      <c r="ARA198" s="460"/>
      <c r="ARB198" s="460"/>
      <c r="ARC198" s="460"/>
      <c r="ARD198" s="460"/>
      <c r="ARE198" s="460"/>
      <c r="ARF198" s="460"/>
      <c r="ARG198" s="460"/>
      <c r="ARH198" s="460"/>
      <c r="ARI198" s="460"/>
      <c r="ARJ198" s="460"/>
      <c r="ARK198" s="460"/>
      <c r="ARL198" s="460"/>
      <c r="ARM198" s="460"/>
      <c r="ARN198" s="460"/>
      <c r="ARO198" s="460"/>
      <c r="ARP198" s="460"/>
      <c r="ARQ198" s="460"/>
      <c r="ARR198" s="460"/>
      <c r="ARS198" s="460"/>
      <c r="ART198" s="460"/>
      <c r="ARU198" s="460"/>
      <c r="ARV198" s="460"/>
      <c r="ARW198" s="460"/>
      <c r="ARX198" s="460"/>
      <c r="ARY198" s="460"/>
      <c r="ARZ198" s="460"/>
      <c r="ASA198" s="460"/>
      <c r="ASB198" s="460"/>
      <c r="ASC198" s="460"/>
      <c r="ASD198" s="460"/>
      <c r="ASE198" s="460"/>
      <c r="ASF198" s="460"/>
      <c r="ASG198" s="460"/>
      <c r="ASH198" s="460"/>
      <c r="ASI198" s="460"/>
      <c r="ASJ198" s="460"/>
      <c r="ASK198" s="460"/>
      <c r="ASL198" s="460"/>
      <c r="ASM198" s="460"/>
      <c r="ASN198" s="460"/>
      <c r="ASO198" s="460"/>
      <c r="ASP198" s="460"/>
      <c r="ASQ198" s="460"/>
      <c r="ASR198" s="460"/>
      <c r="ASS198" s="460"/>
      <c r="AST198" s="460"/>
      <c r="ASU198" s="460"/>
      <c r="ASV198" s="460"/>
      <c r="ASW198" s="460"/>
      <c r="ASX198" s="460"/>
      <c r="ASY198" s="460"/>
      <c r="ASZ198" s="460"/>
      <c r="ATA198" s="460"/>
      <c r="ATB198" s="460"/>
      <c r="ATC198" s="460"/>
      <c r="ATD198" s="460"/>
      <c r="ATE198" s="460"/>
      <c r="ATF198" s="460"/>
      <c r="ATG198" s="460"/>
      <c r="ATH198" s="460"/>
      <c r="ATI198" s="460"/>
      <c r="ATJ198" s="460"/>
      <c r="ATK198" s="460"/>
      <c r="ATL198" s="460"/>
      <c r="ATM198" s="460"/>
      <c r="ATN198" s="460"/>
      <c r="ATO198" s="460"/>
      <c r="ATP198" s="460"/>
      <c r="ATQ198" s="460"/>
      <c r="ATR198" s="460"/>
      <c r="ATS198" s="460"/>
      <c r="ATT198" s="460"/>
      <c r="ATU198" s="460"/>
      <c r="ATV198" s="460"/>
      <c r="ATW198" s="460"/>
      <c r="ATX198" s="460"/>
      <c r="ATY198" s="460"/>
      <c r="ATZ198" s="460"/>
      <c r="AUA198" s="460"/>
      <c r="AUB198" s="460"/>
      <c r="AUC198" s="460"/>
      <c r="AUD198" s="460"/>
      <c r="AUE198" s="460"/>
      <c r="AUF198" s="460"/>
      <c r="AUG198" s="460"/>
      <c r="AUH198" s="460"/>
      <c r="AUI198" s="460"/>
      <c r="AUJ198" s="460"/>
      <c r="AUK198" s="460"/>
      <c r="AUL198" s="460"/>
      <c r="AUM198" s="460"/>
      <c r="AUN198" s="460"/>
      <c r="AUO198" s="460"/>
      <c r="AUP198" s="460"/>
      <c r="AUQ198" s="460"/>
      <c r="AUR198" s="460"/>
      <c r="AUS198" s="460"/>
      <c r="AUT198" s="460"/>
      <c r="AUU198" s="460"/>
      <c r="AUV198" s="460"/>
      <c r="AUW198" s="460"/>
      <c r="AUX198" s="460"/>
      <c r="AUY198" s="460"/>
      <c r="AUZ198" s="460"/>
      <c r="AVA198" s="460"/>
      <c r="AVB198" s="460"/>
      <c r="AVC198" s="460"/>
      <c r="AVD198" s="460"/>
      <c r="AVE198" s="460"/>
      <c r="AVF198" s="460"/>
      <c r="AVG198" s="460"/>
      <c r="AVH198" s="460"/>
      <c r="AVI198" s="460"/>
      <c r="AVJ198" s="460"/>
      <c r="AVK198" s="460"/>
      <c r="AVL198" s="460"/>
      <c r="AVM198" s="460"/>
      <c r="AVN198" s="460"/>
      <c r="AVO198" s="460"/>
      <c r="AVP198" s="460"/>
      <c r="AVQ198" s="460"/>
      <c r="AVR198" s="460"/>
      <c r="AVS198" s="460"/>
      <c r="AVT198" s="460"/>
      <c r="AVU198" s="460"/>
      <c r="AVV198" s="460"/>
      <c r="AVW198" s="460"/>
      <c r="AVX198" s="460"/>
      <c r="AVY198" s="460"/>
      <c r="AVZ198" s="460"/>
      <c r="AWA198" s="460"/>
      <c r="AWB198" s="460"/>
      <c r="AWC198" s="460"/>
      <c r="AWD198" s="460"/>
      <c r="AWE198" s="460"/>
      <c r="AWF198" s="460"/>
      <c r="AWG198" s="460"/>
      <c r="AWH198" s="460"/>
      <c r="AWI198" s="460"/>
      <c r="AWJ198" s="460"/>
      <c r="AWK198" s="460"/>
      <c r="AWL198" s="460"/>
      <c r="AWM198" s="460"/>
      <c r="AWN198" s="460"/>
      <c r="AWO198" s="460"/>
      <c r="AWP198" s="460"/>
      <c r="AWQ198" s="460"/>
      <c r="AWR198" s="460"/>
      <c r="AWS198" s="460"/>
      <c r="AWT198" s="460"/>
      <c r="AWU198" s="460"/>
      <c r="AWV198" s="460"/>
      <c r="AWW198" s="460"/>
      <c r="AWX198" s="460"/>
      <c r="AWY198" s="460"/>
      <c r="AWZ198" s="460"/>
      <c r="AXA198" s="460"/>
      <c r="AXB198" s="460"/>
      <c r="AXC198" s="460"/>
      <c r="AXD198" s="460"/>
      <c r="AXE198" s="460"/>
      <c r="AXF198" s="460"/>
      <c r="AXG198" s="460"/>
      <c r="AXH198" s="460"/>
      <c r="AXI198" s="460"/>
      <c r="AXJ198" s="460"/>
      <c r="AXK198" s="460"/>
      <c r="AXL198" s="460"/>
      <c r="AXM198" s="460"/>
      <c r="AXN198" s="460"/>
      <c r="AXO198" s="460"/>
      <c r="AXP198" s="460"/>
      <c r="AXQ198" s="460"/>
      <c r="AXR198" s="460"/>
      <c r="AXS198" s="460"/>
      <c r="AXT198" s="460"/>
      <c r="AXU198" s="460"/>
      <c r="AXV198" s="460"/>
      <c r="AXW198" s="460"/>
      <c r="AXX198" s="460"/>
      <c r="AXY198" s="460"/>
      <c r="AXZ198" s="460"/>
      <c r="AYA198" s="460"/>
      <c r="AYB198" s="460"/>
      <c r="AYC198" s="460"/>
      <c r="AYD198" s="460"/>
      <c r="AYE198" s="460"/>
      <c r="AYF198" s="460"/>
      <c r="AYG198" s="460"/>
      <c r="AYH198" s="460"/>
      <c r="AYI198" s="460"/>
      <c r="AYJ198" s="460"/>
      <c r="AYK198" s="460"/>
      <c r="AYL198" s="460"/>
      <c r="AYM198" s="460"/>
      <c r="AYN198" s="460"/>
      <c r="AYO198" s="460"/>
      <c r="AYP198" s="460"/>
      <c r="AYQ198" s="460"/>
      <c r="AYR198" s="460"/>
      <c r="AYS198" s="460"/>
      <c r="AYT198" s="460"/>
      <c r="AYU198" s="460"/>
      <c r="AYV198" s="460"/>
      <c r="AYW198" s="460"/>
      <c r="AYX198" s="460"/>
      <c r="AYY198" s="460"/>
      <c r="AYZ198" s="460"/>
      <c r="AZA198" s="460"/>
      <c r="AZB198" s="460"/>
      <c r="AZC198" s="460"/>
      <c r="AZD198" s="460"/>
      <c r="AZE198" s="460"/>
      <c r="AZF198" s="460"/>
      <c r="AZG198" s="460"/>
      <c r="AZH198" s="460"/>
      <c r="AZI198" s="460"/>
      <c r="AZJ198" s="460"/>
      <c r="AZK198" s="460"/>
      <c r="AZL198" s="460"/>
      <c r="AZM198" s="460"/>
      <c r="AZN198" s="460"/>
      <c r="AZO198" s="460"/>
      <c r="AZP198" s="460"/>
      <c r="AZQ198" s="460"/>
      <c r="AZR198" s="460"/>
      <c r="AZS198" s="460"/>
      <c r="AZT198" s="460"/>
      <c r="AZU198" s="460"/>
      <c r="AZV198" s="460"/>
      <c r="AZW198" s="460"/>
      <c r="AZX198" s="460"/>
      <c r="AZY198" s="460"/>
      <c r="AZZ198" s="460"/>
      <c r="BAA198" s="460"/>
      <c r="BAB198" s="460"/>
      <c r="BAC198" s="460"/>
      <c r="BAD198" s="460"/>
      <c r="BAE198" s="460"/>
      <c r="BAF198" s="460"/>
      <c r="BAG198" s="460"/>
      <c r="BAH198" s="460"/>
      <c r="BAI198" s="460"/>
      <c r="BAJ198" s="460"/>
      <c r="BAK198" s="460"/>
      <c r="BAL198" s="460"/>
      <c r="BAM198" s="460"/>
      <c r="BAN198" s="460"/>
      <c r="BAO198" s="460"/>
      <c r="BAP198" s="460"/>
      <c r="BAQ198" s="460"/>
      <c r="BAR198" s="460"/>
      <c r="BAS198" s="460"/>
      <c r="BAT198" s="460"/>
      <c r="BAU198" s="460"/>
      <c r="BAV198" s="460"/>
      <c r="BAW198" s="460"/>
      <c r="BAX198" s="460"/>
      <c r="BAY198" s="460"/>
      <c r="BAZ198" s="460"/>
      <c r="BBA198" s="460"/>
      <c r="BBB198" s="460"/>
      <c r="BBC198" s="460"/>
      <c r="BBD198" s="460"/>
      <c r="BBE198" s="460"/>
      <c r="BBF198" s="460"/>
      <c r="BBG198" s="460"/>
      <c r="BBH198" s="460"/>
      <c r="BBI198" s="460"/>
      <c r="BBJ198" s="460"/>
      <c r="BBK198" s="460"/>
      <c r="BBL198" s="460"/>
      <c r="BBM198" s="460"/>
      <c r="BBN198" s="460"/>
      <c r="BBO198" s="460"/>
      <c r="BBP198" s="460"/>
      <c r="BBQ198" s="460"/>
      <c r="BBR198" s="460"/>
      <c r="BBS198" s="460"/>
      <c r="BBT198" s="460"/>
      <c r="BBU198" s="460"/>
      <c r="BBV198" s="460"/>
      <c r="BBW198" s="460"/>
      <c r="BBX198" s="460"/>
      <c r="BBY198" s="460"/>
      <c r="BBZ198" s="460"/>
      <c r="BCA198" s="460"/>
      <c r="BCB198" s="460"/>
      <c r="BCC198" s="460"/>
      <c r="BCD198" s="460"/>
      <c r="BCE198" s="460"/>
      <c r="BCF198" s="460"/>
      <c r="BCG198" s="460"/>
      <c r="BCH198" s="460"/>
      <c r="BCI198" s="460"/>
      <c r="BCJ198" s="460"/>
      <c r="BCK198" s="460"/>
      <c r="BCL198" s="460"/>
      <c r="BCM198" s="460"/>
      <c r="BCN198" s="460"/>
      <c r="BCO198" s="460"/>
      <c r="BCP198" s="460"/>
      <c r="BCQ198" s="460"/>
      <c r="BCR198" s="460"/>
      <c r="BCS198" s="460"/>
      <c r="BCT198" s="460"/>
      <c r="BCU198" s="460"/>
      <c r="BCV198" s="460"/>
      <c r="BCW198" s="460"/>
      <c r="BCX198" s="460"/>
      <c r="BCY198" s="460"/>
      <c r="BCZ198" s="460"/>
      <c r="BDA198" s="460"/>
      <c r="BDB198" s="460"/>
      <c r="BDC198" s="460"/>
      <c r="BDD198" s="460"/>
      <c r="BDE198" s="460"/>
      <c r="BDF198" s="460"/>
      <c r="BDG198" s="460"/>
      <c r="BDH198" s="460"/>
      <c r="BDI198" s="460"/>
      <c r="BDJ198" s="460"/>
      <c r="BDK198" s="460"/>
      <c r="BDL198" s="460"/>
      <c r="BDM198" s="460"/>
      <c r="BDN198" s="460"/>
      <c r="BDO198" s="460"/>
      <c r="BDP198" s="460"/>
      <c r="BDQ198" s="460"/>
      <c r="BDR198" s="460"/>
      <c r="BDS198" s="460"/>
      <c r="BDT198" s="460"/>
      <c r="BDU198" s="460"/>
      <c r="BDV198" s="460"/>
      <c r="BDW198" s="460"/>
      <c r="BDX198" s="460"/>
      <c r="BDY198" s="460"/>
      <c r="BDZ198" s="460"/>
      <c r="BEA198" s="460"/>
      <c r="BEB198" s="460"/>
      <c r="BEC198" s="460"/>
      <c r="BED198" s="460"/>
      <c r="BEE198" s="460"/>
      <c r="BEF198" s="460"/>
      <c r="BEG198" s="460"/>
      <c r="BEH198" s="460"/>
      <c r="BEI198" s="460"/>
      <c r="BEJ198" s="460"/>
      <c r="BEK198" s="460"/>
      <c r="BEL198" s="460"/>
      <c r="BEM198" s="460"/>
      <c r="BEN198" s="460"/>
      <c r="BEO198" s="460"/>
      <c r="BEP198" s="460"/>
      <c r="BEQ198" s="460"/>
      <c r="BER198" s="460"/>
      <c r="BES198" s="460"/>
      <c r="BET198" s="460"/>
      <c r="BEU198" s="460"/>
      <c r="BEV198" s="460"/>
      <c r="BEW198" s="460"/>
      <c r="BEX198" s="460"/>
      <c r="BEY198" s="460"/>
      <c r="BEZ198" s="460"/>
      <c r="BFA198" s="460"/>
      <c r="BFB198" s="460"/>
      <c r="BFC198" s="460"/>
      <c r="BFD198" s="460"/>
      <c r="BFE198" s="460"/>
      <c r="BFF198" s="460"/>
      <c r="BFG198" s="460"/>
      <c r="BFH198" s="460"/>
      <c r="BFI198" s="460"/>
      <c r="BFJ198" s="460"/>
      <c r="BFK198" s="460"/>
      <c r="BFL198" s="460"/>
      <c r="BFM198" s="460"/>
      <c r="BFN198" s="460"/>
      <c r="BFO198" s="460"/>
      <c r="BFP198" s="460"/>
      <c r="BFQ198" s="460"/>
      <c r="BFR198" s="460"/>
      <c r="BFS198" s="460"/>
      <c r="BFT198" s="460"/>
      <c r="BFU198" s="460"/>
      <c r="BFV198" s="460"/>
      <c r="BFW198" s="460"/>
      <c r="BFX198" s="460"/>
      <c r="BFY198" s="460"/>
      <c r="BFZ198" s="460"/>
      <c r="BGA198" s="460"/>
      <c r="BGB198" s="460"/>
      <c r="BGC198" s="460"/>
      <c r="BGD198" s="460"/>
      <c r="BGE198" s="460"/>
      <c r="BGF198" s="460"/>
      <c r="BGG198" s="460"/>
      <c r="BGH198" s="460"/>
      <c r="BGI198" s="460"/>
      <c r="BGJ198" s="460"/>
      <c r="BGK198" s="460"/>
      <c r="BGL198" s="460"/>
      <c r="BGM198" s="460"/>
      <c r="BGN198" s="460"/>
      <c r="BGO198" s="460"/>
      <c r="BGP198" s="460"/>
      <c r="BGQ198" s="460"/>
      <c r="BGR198" s="460"/>
      <c r="BGS198" s="460"/>
      <c r="BGT198" s="460"/>
      <c r="BGU198" s="460"/>
      <c r="BGV198" s="460"/>
      <c r="BGW198" s="460"/>
      <c r="BGX198" s="460"/>
      <c r="BGY198" s="460"/>
      <c r="BGZ198" s="460"/>
      <c r="BHA198" s="460"/>
      <c r="BHB198" s="460"/>
      <c r="BHC198" s="460"/>
      <c r="BHD198" s="460"/>
      <c r="BHE198" s="460"/>
      <c r="BHF198" s="460"/>
      <c r="BHG198" s="460"/>
      <c r="BHH198" s="460"/>
      <c r="BHI198" s="460"/>
      <c r="BHJ198" s="460"/>
      <c r="BHK198" s="460"/>
      <c r="BHL198" s="460"/>
      <c r="BHM198" s="460"/>
      <c r="BHN198" s="460"/>
      <c r="BHO198" s="460"/>
      <c r="BHP198" s="460"/>
      <c r="BHQ198" s="460"/>
      <c r="BHR198" s="460"/>
      <c r="BHS198" s="460"/>
      <c r="BHT198" s="460"/>
      <c r="BHU198" s="460"/>
      <c r="BHV198" s="460"/>
      <c r="BHW198" s="460"/>
      <c r="BHX198" s="460"/>
      <c r="BHY198" s="460"/>
      <c r="BHZ198" s="460"/>
      <c r="BIA198" s="460"/>
      <c r="BIB198" s="460"/>
      <c r="BIC198" s="460"/>
      <c r="BID198" s="460"/>
      <c r="BIE198" s="460"/>
      <c r="BIF198" s="460"/>
      <c r="BIG198" s="460"/>
      <c r="BIH198" s="460"/>
      <c r="BII198" s="460"/>
      <c r="BIJ198" s="460"/>
      <c r="BIK198" s="460"/>
      <c r="BIL198" s="460"/>
      <c r="BIM198" s="460"/>
      <c r="BIN198" s="460"/>
      <c r="BIO198" s="460"/>
      <c r="BIP198" s="460"/>
      <c r="BIQ198" s="460"/>
      <c r="BIR198" s="460"/>
      <c r="BIS198" s="460"/>
      <c r="BIT198" s="460"/>
      <c r="BIU198" s="460"/>
      <c r="BIV198" s="460"/>
      <c r="BIW198" s="460"/>
      <c r="BIX198" s="460"/>
      <c r="BIY198" s="460"/>
      <c r="BIZ198" s="460"/>
      <c r="BJA198" s="460"/>
      <c r="BJB198" s="460"/>
      <c r="BJC198" s="460"/>
      <c r="BJD198" s="460"/>
      <c r="BJE198" s="460"/>
      <c r="BJF198" s="460"/>
      <c r="BJG198" s="460"/>
      <c r="BJH198" s="460"/>
      <c r="BJI198" s="460"/>
      <c r="BJJ198" s="460"/>
      <c r="BJK198" s="460"/>
      <c r="BJL198" s="460"/>
      <c r="BJM198" s="460"/>
      <c r="BJN198" s="460"/>
      <c r="BJO198" s="460"/>
      <c r="BJP198" s="460"/>
      <c r="BJQ198" s="460"/>
      <c r="BJR198" s="460"/>
      <c r="BJS198" s="460"/>
      <c r="BJT198" s="460"/>
      <c r="BJU198" s="460"/>
      <c r="BJV198" s="460"/>
      <c r="BJW198" s="460"/>
      <c r="BJX198" s="460"/>
      <c r="BJY198" s="460"/>
      <c r="BJZ198" s="460"/>
      <c r="BKA198" s="460"/>
      <c r="BKB198" s="460"/>
      <c r="BKC198" s="460"/>
      <c r="BKD198" s="460"/>
      <c r="BKE198" s="460"/>
      <c r="BKF198" s="460"/>
      <c r="BKG198" s="460"/>
      <c r="BKH198" s="460"/>
      <c r="BKI198" s="460"/>
      <c r="BKJ198" s="460"/>
      <c r="BKK198" s="460"/>
      <c r="BKL198" s="460"/>
      <c r="BKM198" s="460"/>
      <c r="BKN198" s="460"/>
      <c r="BKO198" s="460"/>
      <c r="BKP198" s="460"/>
      <c r="BKQ198" s="460"/>
      <c r="BKR198" s="460"/>
      <c r="BKS198" s="460"/>
      <c r="BKT198" s="460"/>
      <c r="BKU198" s="460"/>
      <c r="BKV198" s="460"/>
      <c r="BKW198" s="460"/>
      <c r="BKX198" s="460"/>
      <c r="BKY198" s="460"/>
      <c r="BKZ198" s="460"/>
      <c r="BLA198" s="460"/>
      <c r="BLB198" s="460"/>
      <c r="BLC198" s="460"/>
      <c r="BLD198" s="460"/>
      <c r="BLE198" s="460"/>
      <c r="BLF198" s="460"/>
      <c r="BLG198" s="460"/>
      <c r="BLH198" s="460"/>
      <c r="BLI198" s="460"/>
      <c r="BLJ198" s="460"/>
      <c r="BLK198" s="460"/>
      <c r="BLL198" s="460"/>
      <c r="BLM198" s="460"/>
      <c r="BLN198" s="460"/>
      <c r="BLO198" s="460"/>
      <c r="BLP198" s="460"/>
      <c r="BLQ198" s="460"/>
      <c r="BLR198" s="460"/>
      <c r="BLS198" s="460"/>
      <c r="BLT198" s="460"/>
      <c r="BLU198" s="460"/>
      <c r="BLV198" s="460"/>
      <c r="BLW198" s="460"/>
      <c r="BLX198" s="460"/>
      <c r="BLY198" s="460"/>
      <c r="BLZ198" s="460"/>
      <c r="BMA198" s="460"/>
      <c r="BMB198" s="460"/>
      <c r="BMC198" s="460"/>
      <c r="BMD198" s="460"/>
      <c r="BME198" s="460"/>
      <c r="BMF198" s="460"/>
      <c r="BMG198" s="460"/>
      <c r="BMH198" s="460"/>
      <c r="BMI198" s="460"/>
      <c r="BMJ198" s="460"/>
      <c r="BMK198" s="460"/>
      <c r="BML198" s="460"/>
      <c r="BMM198" s="460"/>
      <c r="BMN198" s="460"/>
      <c r="BMO198" s="460"/>
      <c r="BMP198" s="460"/>
      <c r="BMQ198" s="460"/>
      <c r="BMR198" s="460"/>
      <c r="BMS198" s="460"/>
      <c r="BMT198" s="460"/>
      <c r="BMU198" s="460"/>
      <c r="BMV198" s="460"/>
      <c r="BMW198" s="460"/>
      <c r="BMX198" s="460"/>
      <c r="BMY198" s="460"/>
      <c r="BMZ198" s="460"/>
      <c r="BNA198" s="460"/>
      <c r="BNB198" s="460"/>
      <c r="BNC198" s="460"/>
      <c r="BND198" s="460"/>
      <c r="BNE198" s="460"/>
      <c r="BNF198" s="460"/>
      <c r="BNG198" s="460"/>
      <c r="BNH198" s="460"/>
      <c r="BNI198" s="460"/>
      <c r="BNJ198" s="460"/>
      <c r="BNK198" s="460"/>
      <c r="BNL198" s="460"/>
      <c r="BNM198" s="460"/>
      <c r="BNN198" s="460"/>
      <c r="BNO198" s="460"/>
      <c r="BNP198" s="460"/>
      <c r="BNQ198" s="460"/>
      <c r="BNR198" s="460"/>
      <c r="BNS198" s="460"/>
      <c r="BNT198" s="460"/>
      <c r="BNU198" s="460"/>
      <c r="BNV198" s="460"/>
      <c r="BNW198" s="460"/>
      <c r="BNX198" s="460"/>
      <c r="BNY198" s="460"/>
      <c r="BNZ198" s="460"/>
      <c r="BOA198" s="460"/>
      <c r="BOB198" s="460"/>
      <c r="BOC198" s="460"/>
      <c r="BOD198" s="460"/>
      <c r="BOE198" s="460"/>
      <c r="BOF198" s="460"/>
      <c r="BOG198" s="460"/>
      <c r="BOH198" s="460"/>
      <c r="BOI198" s="460"/>
      <c r="BOJ198" s="460"/>
      <c r="BOK198" s="460"/>
      <c r="BOL198" s="460"/>
      <c r="BOM198" s="460"/>
      <c r="BON198" s="460"/>
      <c r="BOO198" s="460"/>
      <c r="BOP198" s="460"/>
      <c r="BOQ198" s="460"/>
      <c r="BOR198" s="460"/>
      <c r="BOS198" s="460"/>
      <c r="BOT198" s="460"/>
      <c r="BOU198" s="460"/>
      <c r="BOV198" s="460"/>
      <c r="BOW198" s="460"/>
      <c r="BOX198" s="460"/>
      <c r="BOY198" s="460"/>
      <c r="BOZ198" s="460"/>
      <c r="BPA198" s="460"/>
      <c r="BPB198" s="460"/>
      <c r="BPC198" s="460"/>
      <c r="BPD198" s="460"/>
      <c r="BPE198" s="460"/>
      <c r="BPF198" s="460"/>
      <c r="BPG198" s="460"/>
      <c r="BPH198" s="460"/>
      <c r="BPI198" s="460"/>
      <c r="BPJ198" s="460"/>
      <c r="BPK198" s="460"/>
      <c r="BPL198" s="460"/>
      <c r="BPM198" s="460"/>
      <c r="BPN198" s="460"/>
      <c r="BPO198" s="460"/>
      <c r="BPP198" s="460"/>
      <c r="BPQ198" s="460"/>
      <c r="BPR198" s="460"/>
      <c r="BPS198" s="460"/>
      <c r="BPT198" s="460"/>
      <c r="BPU198" s="460"/>
      <c r="BPV198" s="460"/>
      <c r="BPW198" s="460"/>
      <c r="BPX198" s="460"/>
      <c r="BPY198" s="460"/>
      <c r="BPZ198" s="460"/>
      <c r="BQA198" s="460"/>
      <c r="BQB198" s="460"/>
      <c r="BQC198" s="460"/>
      <c r="BQD198" s="460"/>
      <c r="BQE198" s="460"/>
      <c r="BQF198" s="460"/>
      <c r="BQG198" s="460"/>
      <c r="BQH198" s="460"/>
      <c r="BQI198" s="460"/>
      <c r="BQJ198" s="460"/>
      <c r="BQK198" s="460"/>
      <c r="BQL198" s="460"/>
      <c r="BQM198" s="460"/>
      <c r="BQN198" s="460"/>
      <c r="BQO198" s="460"/>
      <c r="BQP198" s="460"/>
      <c r="BQQ198" s="460"/>
      <c r="BQR198" s="460"/>
      <c r="BQS198" s="460"/>
      <c r="BQT198" s="460"/>
      <c r="BQU198" s="460"/>
      <c r="BQV198" s="460"/>
      <c r="BQW198" s="460"/>
      <c r="BQX198" s="460"/>
      <c r="BQY198" s="460"/>
      <c r="BQZ198" s="460"/>
      <c r="BRA198" s="460"/>
      <c r="BRB198" s="460"/>
      <c r="BRC198" s="460"/>
      <c r="BRD198" s="460"/>
      <c r="BRE198" s="460"/>
      <c r="BRF198" s="460"/>
      <c r="BRG198" s="460"/>
      <c r="BRH198" s="460"/>
      <c r="BRI198" s="460"/>
      <c r="BRJ198" s="460"/>
      <c r="BRK198" s="460"/>
      <c r="BRL198" s="460"/>
      <c r="BRM198" s="460"/>
      <c r="BRN198" s="460"/>
      <c r="BRO198" s="460"/>
      <c r="BRP198" s="460"/>
      <c r="BRQ198" s="460"/>
      <c r="BRR198" s="460"/>
      <c r="BRS198" s="460"/>
      <c r="BRT198" s="460"/>
      <c r="BRU198" s="460"/>
      <c r="BRV198" s="460"/>
      <c r="BRW198" s="460"/>
      <c r="BRX198" s="460"/>
      <c r="BRY198" s="460"/>
      <c r="BRZ198" s="460"/>
      <c r="BSA198" s="460"/>
      <c r="BSB198" s="460"/>
      <c r="BSC198" s="460"/>
      <c r="BSD198" s="460"/>
      <c r="BSE198" s="460"/>
      <c r="BSF198" s="460"/>
      <c r="BSG198" s="460"/>
      <c r="BSH198" s="460"/>
      <c r="BSI198" s="460"/>
      <c r="BSJ198" s="460"/>
      <c r="BSK198" s="460"/>
      <c r="BSL198" s="460"/>
      <c r="BSM198" s="460"/>
      <c r="BSN198" s="460"/>
      <c r="BSO198" s="460"/>
      <c r="BSP198" s="460"/>
      <c r="BSQ198" s="460"/>
      <c r="BSR198" s="460"/>
      <c r="BSS198" s="460"/>
      <c r="BST198" s="460"/>
      <c r="BSU198" s="460"/>
      <c r="BSV198" s="460"/>
      <c r="BSW198" s="460"/>
      <c r="BSX198" s="460"/>
      <c r="BSY198" s="460"/>
      <c r="BSZ198" s="460"/>
      <c r="BTA198" s="460"/>
      <c r="BTB198" s="460"/>
      <c r="BTC198" s="460"/>
      <c r="BTD198" s="460"/>
      <c r="BTE198" s="460"/>
      <c r="BTF198" s="460"/>
      <c r="BTG198" s="460"/>
      <c r="BTH198" s="460"/>
      <c r="BTI198" s="460"/>
      <c r="BTJ198" s="460"/>
      <c r="BTK198" s="460"/>
      <c r="BTL198" s="460"/>
      <c r="BTM198" s="460"/>
      <c r="BTN198" s="460"/>
      <c r="BTO198" s="460"/>
      <c r="BTP198" s="460"/>
      <c r="BTQ198" s="460"/>
      <c r="BTR198" s="460"/>
      <c r="BTS198" s="460"/>
      <c r="BTT198" s="460"/>
      <c r="BTU198" s="460"/>
      <c r="BTV198" s="460"/>
      <c r="BTW198" s="460"/>
      <c r="BTX198" s="460"/>
      <c r="BTY198" s="460"/>
      <c r="BTZ198" s="460"/>
      <c r="BUA198" s="460"/>
      <c r="BUB198" s="460"/>
      <c r="BUC198" s="460"/>
      <c r="BUD198" s="460"/>
      <c r="BUE198" s="460"/>
      <c r="BUF198" s="460"/>
      <c r="BUG198" s="460"/>
      <c r="BUH198" s="460"/>
      <c r="BUI198" s="460"/>
      <c r="BUJ198" s="460"/>
      <c r="BUK198" s="460"/>
      <c r="BUL198" s="460"/>
      <c r="BUM198" s="460"/>
      <c r="BUN198" s="460"/>
      <c r="BUO198" s="460"/>
      <c r="BUP198" s="460"/>
      <c r="BUQ198" s="460"/>
      <c r="BUR198" s="460"/>
      <c r="BUS198" s="460"/>
      <c r="BUT198" s="460"/>
      <c r="BUU198" s="460"/>
      <c r="BUV198" s="460"/>
      <c r="BUW198" s="460"/>
      <c r="BUX198" s="460"/>
      <c r="BUY198" s="460"/>
      <c r="BUZ198" s="460"/>
      <c r="BVA198" s="460"/>
      <c r="BVB198" s="460"/>
      <c r="BVC198" s="460"/>
      <c r="BVD198" s="460"/>
      <c r="BVE198" s="460"/>
      <c r="BVF198" s="460"/>
      <c r="BVG198" s="460"/>
      <c r="BVH198" s="460"/>
      <c r="BVI198" s="460"/>
      <c r="BVJ198" s="460"/>
      <c r="BVK198" s="460"/>
      <c r="BVL198" s="460"/>
      <c r="BVM198" s="460"/>
      <c r="BVN198" s="460"/>
      <c r="BVO198" s="460"/>
      <c r="BVP198" s="460"/>
      <c r="BVQ198" s="460"/>
      <c r="BVR198" s="460"/>
      <c r="BVS198" s="460"/>
      <c r="BVT198" s="460"/>
      <c r="BVU198" s="460"/>
      <c r="BVV198" s="460"/>
      <c r="BVW198" s="460"/>
      <c r="BVX198" s="460"/>
      <c r="BVY198" s="460"/>
      <c r="BVZ198" s="460"/>
      <c r="BWA198" s="460"/>
      <c r="BWB198" s="460"/>
      <c r="BWC198" s="460"/>
      <c r="BWD198" s="460"/>
      <c r="BWE198" s="460"/>
      <c r="BWF198" s="460"/>
      <c r="BWG198" s="460"/>
      <c r="BWH198" s="460"/>
      <c r="BWI198" s="460"/>
      <c r="BWJ198" s="460"/>
      <c r="BWK198" s="460"/>
      <c r="BWL198" s="460"/>
      <c r="BWM198" s="460"/>
      <c r="BWN198" s="460"/>
      <c r="BWO198" s="460"/>
      <c r="BWP198" s="460"/>
      <c r="BWQ198" s="460"/>
      <c r="BWR198" s="460"/>
      <c r="BWS198" s="460"/>
      <c r="BWT198" s="460"/>
      <c r="BWU198" s="460"/>
      <c r="BWV198" s="460"/>
      <c r="BWW198" s="460"/>
      <c r="BWX198" s="460"/>
      <c r="BWY198" s="460"/>
      <c r="BWZ198" s="460"/>
      <c r="BXA198" s="460"/>
      <c r="BXB198" s="460"/>
      <c r="BXC198" s="460"/>
      <c r="BXD198" s="460"/>
      <c r="BXE198" s="460"/>
      <c r="BXF198" s="460"/>
      <c r="BXG198" s="460"/>
      <c r="BXH198" s="460"/>
      <c r="BXI198" s="460"/>
      <c r="BXJ198" s="460"/>
      <c r="BXK198" s="460"/>
      <c r="BXL198" s="460"/>
      <c r="BXM198" s="460"/>
      <c r="BXN198" s="460"/>
      <c r="BXO198" s="460"/>
      <c r="BXP198" s="460"/>
      <c r="BXQ198" s="460"/>
      <c r="BXR198" s="460"/>
      <c r="BXS198" s="460"/>
      <c r="BXT198" s="460"/>
      <c r="BXU198" s="460"/>
      <c r="BXV198" s="460"/>
      <c r="BXW198" s="460"/>
      <c r="BXX198" s="460"/>
      <c r="BXY198" s="460"/>
      <c r="BXZ198" s="460"/>
      <c r="BYA198" s="460"/>
      <c r="BYB198" s="460"/>
      <c r="BYC198" s="460"/>
      <c r="BYD198" s="460"/>
      <c r="BYE198" s="460"/>
      <c r="BYF198" s="460"/>
      <c r="BYG198" s="460"/>
      <c r="BYH198" s="460"/>
      <c r="BYI198" s="460"/>
      <c r="BYJ198" s="460"/>
      <c r="BYK198" s="460"/>
      <c r="BYL198" s="460"/>
      <c r="BYM198" s="460"/>
      <c r="BYN198" s="460"/>
      <c r="BYO198" s="460"/>
      <c r="BYP198" s="460"/>
      <c r="BYQ198" s="460"/>
      <c r="BYR198" s="460"/>
      <c r="BYS198" s="460"/>
      <c r="BYT198" s="460"/>
      <c r="BYU198" s="460"/>
      <c r="BYV198" s="460"/>
      <c r="BYW198" s="460"/>
      <c r="BYX198" s="460"/>
      <c r="BYY198" s="460"/>
      <c r="BYZ198" s="460"/>
      <c r="BZA198" s="460"/>
      <c r="BZB198" s="460"/>
      <c r="BZC198" s="460"/>
      <c r="BZD198" s="460"/>
      <c r="BZE198" s="460"/>
      <c r="BZF198" s="460"/>
      <c r="BZG198" s="460"/>
      <c r="BZH198" s="460"/>
      <c r="BZI198" s="460"/>
      <c r="BZJ198" s="460"/>
      <c r="BZK198" s="460"/>
      <c r="BZL198" s="460"/>
      <c r="BZM198" s="460"/>
      <c r="BZN198" s="460"/>
      <c r="BZO198" s="460"/>
      <c r="BZP198" s="460"/>
      <c r="BZQ198" s="460"/>
      <c r="BZR198" s="460"/>
      <c r="BZS198" s="460"/>
      <c r="BZT198" s="460"/>
      <c r="BZU198" s="460"/>
      <c r="BZV198" s="460"/>
      <c r="BZW198" s="460"/>
      <c r="BZX198" s="460"/>
      <c r="BZY198" s="460"/>
      <c r="BZZ198" s="460"/>
      <c r="CAA198" s="460"/>
      <c r="CAB198" s="460"/>
      <c r="CAC198" s="460"/>
      <c r="CAD198" s="460"/>
      <c r="CAE198" s="460"/>
      <c r="CAF198" s="460"/>
      <c r="CAG198" s="460"/>
      <c r="CAH198" s="460"/>
      <c r="CAI198" s="460"/>
      <c r="CAJ198" s="460"/>
      <c r="CAK198" s="460"/>
      <c r="CAL198" s="460"/>
      <c r="CAM198" s="460"/>
      <c r="CAN198" s="460"/>
      <c r="CAO198" s="460"/>
      <c r="CAP198" s="460"/>
      <c r="CAQ198" s="460"/>
      <c r="CAR198" s="460"/>
      <c r="CAS198" s="460"/>
      <c r="CAT198" s="460"/>
      <c r="CAU198" s="460"/>
      <c r="CAV198" s="460"/>
      <c r="CAW198" s="460"/>
      <c r="CAX198" s="460"/>
      <c r="CAY198" s="460"/>
      <c r="CAZ198" s="460"/>
      <c r="CBA198" s="460"/>
      <c r="CBB198" s="460"/>
      <c r="CBC198" s="460"/>
      <c r="CBD198" s="460"/>
      <c r="CBE198" s="460"/>
      <c r="CBF198" s="460"/>
      <c r="CBG198" s="460"/>
      <c r="CBH198" s="460"/>
      <c r="CBI198" s="460"/>
      <c r="CBJ198" s="460"/>
      <c r="CBK198" s="460"/>
      <c r="CBL198" s="460"/>
      <c r="CBM198" s="460"/>
      <c r="CBN198" s="460"/>
      <c r="CBO198" s="460"/>
      <c r="CBP198" s="460"/>
      <c r="CBQ198" s="460"/>
      <c r="CBR198" s="460"/>
      <c r="CBS198" s="460"/>
      <c r="CBT198" s="460"/>
      <c r="CBU198" s="460"/>
      <c r="CBV198" s="460"/>
      <c r="CBW198" s="460"/>
      <c r="CBX198" s="460"/>
      <c r="CBY198" s="460"/>
      <c r="CBZ198" s="460"/>
      <c r="CCA198" s="460"/>
      <c r="CCB198" s="460"/>
      <c r="CCC198" s="460"/>
      <c r="CCD198" s="460"/>
      <c r="CCE198" s="460"/>
      <c r="CCF198" s="460"/>
      <c r="CCG198" s="460"/>
      <c r="CCH198" s="460"/>
      <c r="CCI198" s="460"/>
      <c r="CCJ198" s="460"/>
      <c r="CCK198" s="460"/>
      <c r="CCL198" s="460"/>
      <c r="CCM198" s="460"/>
      <c r="CCN198" s="460"/>
      <c r="CCO198" s="460"/>
      <c r="CCP198" s="460"/>
      <c r="CCQ198" s="460"/>
      <c r="CCR198" s="460"/>
      <c r="CCS198" s="460"/>
      <c r="CCT198" s="460"/>
      <c r="CCU198" s="460"/>
      <c r="CCV198" s="460"/>
      <c r="CCW198" s="460"/>
      <c r="CCX198" s="460"/>
      <c r="CCY198" s="460"/>
      <c r="CCZ198" s="460"/>
      <c r="CDA198" s="460"/>
      <c r="CDB198" s="460"/>
      <c r="CDC198" s="460"/>
      <c r="CDD198" s="460"/>
      <c r="CDE198" s="460"/>
      <c r="CDF198" s="460"/>
      <c r="CDG198" s="460"/>
      <c r="CDH198" s="460"/>
      <c r="CDI198" s="460"/>
      <c r="CDJ198" s="460"/>
      <c r="CDK198" s="460"/>
      <c r="CDL198" s="460"/>
      <c r="CDM198" s="460"/>
      <c r="CDN198" s="460"/>
      <c r="CDO198" s="460"/>
      <c r="CDP198" s="460"/>
      <c r="CDQ198" s="460"/>
      <c r="CDR198" s="460"/>
      <c r="CDS198" s="460"/>
      <c r="CDT198" s="460"/>
      <c r="CDU198" s="460"/>
      <c r="CDV198" s="460"/>
      <c r="CDW198" s="460"/>
      <c r="CDX198" s="460"/>
      <c r="CDY198" s="460"/>
      <c r="CDZ198" s="460"/>
      <c r="CEA198" s="460"/>
      <c r="CEB198" s="460"/>
      <c r="CEC198" s="460"/>
      <c r="CED198" s="460"/>
      <c r="CEE198" s="460"/>
      <c r="CEF198" s="460"/>
      <c r="CEG198" s="460"/>
      <c r="CEH198" s="460"/>
      <c r="CEI198" s="460"/>
      <c r="CEJ198" s="460"/>
      <c r="CEK198" s="460"/>
      <c r="CEL198" s="460"/>
      <c r="CEM198" s="460"/>
      <c r="CEN198" s="460"/>
      <c r="CEO198" s="460"/>
      <c r="CEP198" s="460"/>
      <c r="CEQ198" s="460"/>
      <c r="CER198" s="460"/>
      <c r="CES198" s="460"/>
      <c r="CET198" s="460"/>
      <c r="CEU198" s="460"/>
      <c r="CEV198" s="460"/>
      <c r="CEW198" s="460"/>
      <c r="CEX198" s="460"/>
      <c r="CEY198" s="460"/>
      <c r="CEZ198" s="460"/>
      <c r="CFA198" s="460"/>
      <c r="CFB198" s="460"/>
      <c r="CFC198" s="460"/>
      <c r="CFD198" s="460"/>
      <c r="CFE198" s="460"/>
      <c r="CFF198" s="460"/>
      <c r="CFG198" s="460"/>
      <c r="CFH198" s="460"/>
      <c r="CFI198" s="460"/>
      <c r="CFJ198" s="460"/>
      <c r="CFK198" s="460"/>
      <c r="CFL198" s="460"/>
      <c r="CFM198" s="460"/>
      <c r="CFN198" s="460"/>
      <c r="CFO198" s="460"/>
      <c r="CFP198" s="460"/>
      <c r="CFQ198" s="460"/>
      <c r="CFR198" s="460"/>
      <c r="CFS198" s="460"/>
      <c r="CFT198" s="460"/>
      <c r="CFU198" s="460"/>
      <c r="CFV198" s="460"/>
      <c r="CFW198" s="460"/>
      <c r="CFX198" s="460"/>
      <c r="CFY198" s="460"/>
      <c r="CFZ198" s="460"/>
      <c r="CGA198" s="460"/>
      <c r="CGB198" s="460"/>
      <c r="CGC198" s="460"/>
      <c r="CGD198" s="460"/>
      <c r="CGE198" s="460"/>
      <c r="CGF198" s="460"/>
      <c r="CGG198" s="460"/>
      <c r="CGH198" s="460"/>
      <c r="CGI198" s="460"/>
      <c r="CGJ198" s="460"/>
      <c r="CGK198" s="460"/>
      <c r="CGL198" s="460"/>
      <c r="CGM198" s="460"/>
      <c r="CGN198" s="460"/>
      <c r="CGO198" s="460"/>
      <c r="CGP198" s="460"/>
      <c r="CGQ198" s="460"/>
      <c r="CGR198" s="460"/>
      <c r="CGS198" s="460"/>
      <c r="CGT198" s="460"/>
      <c r="CGU198" s="460"/>
      <c r="CGV198" s="460"/>
      <c r="CGW198" s="460"/>
      <c r="CGX198" s="460"/>
      <c r="CGY198" s="460"/>
      <c r="CGZ198" s="460"/>
      <c r="CHA198" s="460"/>
      <c r="CHB198" s="460"/>
      <c r="CHC198" s="460"/>
      <c r="CHD198" s="460"/>
      <c r="CHE198" s="460"/>
      <c r="CHF198" s="460"/>
      <c r="CHG198" s="460"/>
      <c r="CHH198" s="460"/>
      <c r="CHI198" s="460"/>
      <c r="CHJ198" s="460"/>
      <c r="CHK198" s="460"/>
      <c r="CHL198" s="460"/>
      <c r="CHM198" s="460"/>
      <c r="CHN198" s="460"/>
      <c r="CHO198" s="460"/>
      <c r="CHP198" s="460"/>
      <c r="CHQ198" s="460"/>
      <c r="CHR198" s="460"/>
      <c r="CHS198" s="460"/>
      <c r="CHT198" s="460"/>
      <c r="CHU198" s="460"/>
      <c r="CHV198" s="460"/>
      <c r="CHW198" s="460"/>
      <c r="CHX198" s="460"/>
      <c r="CHY198" s="460"/>
      <c r="CHZ198" s="460"/>
      <c r="CIA198" s="460"/>
      <c r="CIB198" s="460"/>
      <c r="CIC198" s="460"/>
      <c r="CID198" s="460"/>
      <c r="CIE198" s="460"/>
      <c r="CIF198" s="460"/>
      <c r="CIG198" s="460"/>
      <c r="CIH198" s="460"/>
      <c r="CII198" s="460"/>
      <c r="CIJ198" s="460"/>
      <c r="CIK198" s="460"/>
      <c r="CIL198" s="460"/>
      <c r="CIM198" s="460"/>
      <c r="CIN198" s="460"/>
      <c r="CIO198" s="460"/>
      <c r="CIP198" s="460"/>
      <c r="CIQ198" s="460"/>
      <c r="CIR198" s="460"/>
      <c r="CIS198" s="460"/>
      <c r="CIT198" s="460"/>
      <c r="CIU198" s="460"/>
      <c r="CIV198" s="460"/>
      <c r="CIW198" s="460"/>
      <c r="CIX198" s="460"/>
      <c r="CIY198" s="460"/>
      <c r="CIZ198" s="460"/>
      <c r="CJA198" s="460"/>
      <c r="CJB198" s="460"/>
      <c r="CJC198" s="460"/>
      <c r="CJD198" s="460"/>
      <c r="CJE198" s="460"/>
      <c r="CJF198" s="460"/>
      <c r="CJG198" s="460"/>
      <c r="CJH198" s="460"/>
      <c r="CJI198" s="460"/>
      <c r="CJJ198" s="460"/>
      <c r="CJK198" s="460"/>
      <c r="CJL198" s="460"/>
      <c r="CJM198" s="460"/>
      <c r="CJN198" s="460"/>
      <c r="CJO198" s="460"/>
      <c r="CJP198" s="460"/>
      <c r="CJQ198" s="460"/>
      <c r="CJR198" s="460"/>
      <c r="CJS198" s="460"/>
      <c r="CJT198" s="460"/>
      <c r="CJU198" s="460"/>
      <c r="CJV198" s="460"/>
      <c r="CJW198" s="460"/>
      <c r="CJX198" s="460"/>
      <c r="CJY198" s="460"/>
      <c r="CJZ198" s="460"/>
      <c r="CKA198" s="460"/>
      <c r="CKB198" s="460"/>
      <c r="CKC198" s="460"/>
      <c r="CKD198" s="460"/>
      <c r="CKE198" s="460"/>
      <c r="CKF198" s="460"/>
      <c r="CKG198" s="460"/>
      <c r="CKH198" s="460"/>
      <c r="CKI198" s="460"/>
      <c r="CKJ198" s="460"/>
      <c r="CKK198" s="460"/>
      <c r="CKL198" s="460"/>
      <c r="CKM198" s="460"/>
      <c r="CKN198" s="460"/>
      <c r="CKO198" s="460"/>
      <c r="CKP198" s="460"/>
      <c r="CKQ198" s="460"/>
      <c r="CKR198" s="460"/>
      <c r="CKS198" s="460"/>
      <c r="CKT198" s="460"/>
      <c r="CKU198" s="460"/>
      <c r="CKV198" s="460"/>
      <c r="CKW198" s="460"/>
      <c r="CKX198" s="460"/>
      <c r="CKY198" s="460"/>
      <c r="CKZ198" s="460"/>
      <c r="CLA198" s="460"/>
      <c r="CLB198" s="460"/>
      <c r="CLC198" s="460"/>
      <c r="CLD198" s="460"/>
      <c r="CLE198" s="460"/>
      <c r="CLF198" s="460"/>
      <c r="CLG198" s="460"/>
      <c r="CLH198" s="460"/>
      <c r="CLI198" s="460"/>
      <c r="CLJ198" s="460"/>
      <c r="CLK198" s="460"/>
      <c r="CLL198" s="460"/>
      <c r="CLM198" s="460"/>
      <c r="CLN198" s="460"/>
      <c r="CLO198" s="460"/>
      <c r="CLP198" s="460"/>
      <c r="CLQ198" s="460"/>
      <c r="CLR198" s="460"/>
      <c r="CLS198" s="460"/>
      <c r="CLT198" s="460"/>
      <c r="CLU198" s="460"/>
      <c r="CLV198" s="460"/>
      <c r="CLW198" s="460"/>
      <c r="CLX198" s="460"/>
      <c r="CLY198" s="460"/>
      <c r="CLZ198" s="460"/>
      <c r="CMA198" s="460"/>
      <c r="CMB198" s="460"/>
      <c r="CMC198" s="460"/>
      <c r="CMD198" s="460"/>
      <c r="CME198" s="460"/>
      <c r="CMF198" s="460"/>
      <c r="CMG198" s="460"/>
      <c r="CMH198" s="460"/>
      <c r="CMI198" s="460"/>
      <c r="CMJ198" s="460"/>
      <c r="CMK198" s="460"/>
      <c r="CML198" s="460"/>
      <c r="CMM198" s="460"/>
      <c r="CMN198" s="460"/>
      <c r="CMO198" s="460"/>
      <c r="CMP198" s="460"/>
      <c r="CMQ198" s="460"/>
      <c r="CMR198" s="460"/>
      <c r="CMS198" s="460"/>
      <c r="CMT198" s="460"/>
      <c r="CMU198" s="460"/>
      <c r="CMV198" s="460"/>
      <c r="CMW198" s="460"/>
      <c r="CMX198" s="460"/>
      <c r="CMY198" s="460"/>
      <c r="CMZ198" s="460"/>
      <c r="CNA198" s="460"/>
      <c r="CNB198" s="460"/>
      <c r="CNC198" s="460"/>
      <c r="CND198" s="460"/>
      <c r="CNE198" s="460"/>
      <c r="CNF198" s="460"/>
      <c r="CNG198" s="460"/>
      <c r="CNH198" s="460"/>
      <c r="CNI198" s="460"/>
      <c r="CNJ198" s="460"/>
      <c r="CNK198" s="460"/>
      <c r="CNL198" s="460"/>
      <c r="CNM198" s="460"/>
      <c r="CNN198" s="460"/>
      <c r="CNO198" s="460"/>
      <c r="CNP198" s="460"/>
      <c r="CNQ198" s="460"/>
      <c r="CNR198" s="460"/>
      <c r="CNS198" s="460"/>
      <c r="CNT198" s="460"/>
      <c r="CNU198" s="460"/>
      <c r="CNV198" s="460"/>
      <c r="CNW198" s="460"/>
      <c r="CNX198" s="460"/>
      <c r="CNY198" s="460"/>
      <c r="CNZ198" s="460"/>
      <c r="COA198" s="460"/>
      <c r="COB198" s="460"/>
      <c r="COC198" s="460"/>
      <c r="COD198" s="460"/>
      <c r="COE198" s="460"/>
      <c r="COF198" s="460"/>
      <c r="COG198" s="460"/>
      <c r="COH198" s="460"/>
      <c r="COI198" s="460"/>
      <c r="COJ198" s="460"/>
      <c r="COK198" s="460"/>
      <c r="COL198" s="460"/>
      <c r="COM198" s="460"/>
      <c r="CON198" s="460"/>
      <c r="COO198" s="460"/>
      <c r="COP198" s="460"/>
      <c r="COQ198" s="460"/>
      <c r="COR198" s="460"/>
      <c r="COS198" s="460"/>
      <c r="COT198" s="460"/>
      <c r="COU198" s="460"/>
      <c r="COV198" s="460"/>
      <c r="COW198" s="460"/>
      <c r="COX198" s="460"/>
      <c r="COY198" s="460"/>
      <c r="COZ198" s="460"/>
      <c r="CPA198" s="460"/>
      <c r="CPB198" s="460"/>
      <c r="CPC198" s="460"/>
      <c r="CPD198" s="460"/>
      <c r="CPE198" s="460"/>
      <c r="CPF198" s="460"/>
      <c r="CPG198" s="460"/>
      <c r="CPH198" s="460"/>
      <c r="CPI198" s="460"/>
      <c r="CPJ198" s="460"/>
      <c r="CPK198" s="460"/>
      <c r="CPL198" s="460"/>
      <c r="CPM198" s="460"/>
      <c r="CPN198" s="460"/>
      <c r="CPO198" s="460"/>
      <c r="CPP198" s="460"/>
      <c r="CPQ198" s="460"/>
      <c r="CPR198" s="460"/>
      <c r="CPS198" s="460"/>
      <c r="CPT198" s="460"/>
      <c r="CPU198" s="460"/>
      <c r="CPV198" s="460"/>
      <c r="CPW198" s="460"/>
      <c r="CPX198" s="460"/>
      <c r="CPY198" s="460"/>
      <c r="CPZ198" s="460"/>
      <c r="CQA198" s="460"/>
      <c r="CQB198" s="460"/>
      <c r="CQC198" s="460"/>
      <c r="CQD198" s="460"/>
      <c r="CQE198" s="460"/>
      <c r="CQF198" s="460"/>
      <c r="CQG198" s="460"/>
      <c r="CQH198" s="460"/>
      <c r="CQI198" s="460"/>
      <c r="CQJ198" s="460"/>
      <c r="CQK198" s="460"/>
      <c r="CQL198" s="460"/>
      <c r="CQM198" s="460"/>
      <c r="CQN198" s="460"/>
      <c r="CQO198" s="460"/>
      <c r="CQP198" s="460"/>
      <c r="CQQ198" s="460"/>
      <c r="CQR198" s="460"/>
      <c r="CQS198" s="460"/>
      <c r="CQT198" s="460"/>
      <c r="CQU198" s="460"/>
      <c r="CQV198" s="460"/>
      <c r="CQW198" s="460"/>
      <c r="CQX198" s="460"/>
      <c r="CQY198" s="460"/>
      <c r="CQZ198" s="460"/>
      <c r="CRA198" s="460"/>
      <c r="CRB198" s="460"/>
      <c r="CRC198" s="460"/>
      <c r="CRD198" s="460"/>
      <c r="CRE198" s="460"/>
      <c r="CRF198" s="460"/>
      <c r="CRG198" s="460"/>
      <c r="CRH198" s="460"/>
      <c r="CRI198" s="460"/>
      <c r="CRJ198" s="460"/>
      <c r="CRK198" s="460"/>
      <c r="CRL198" s="460"/>
      <c r="CRM198" s="460"/>
      <c r="CRN198" s="460"/>
      <c r="CRO198" s="460"/>
      <c r="CRP198" s="460"/>
      <c r="CRQ198" s="460"/>
      <c r="CRR198" s="460"/>
      <c r="CRS198" s="460"/>
      <c r="CRT198" s="460"/>
      <c r="CRU198" s="460"/>
      <c r="CRV198" s="460"/>
      <c r="CRW198" s="460"/>
      <c r="CRX198" s="460"/>
      <c r="CRY198" s="460"/>
      <c r="CRZ198" s="460"/>
      <c r="CSA198" s="460"/>
      <c r="CSB198" s="460"/>
      <c r="CSC198" s="460"/>
      <c r="CSD198" s="460"/>
      <c r="CSE198" s="460"/>
      <c r="CSF198" s="460"/>
      <c r="CSG198" s="460"/>
      <c r="CSH198" s="460"/>
      <c r="CSI198" s="460"/>
      <c r="CSJ198" s="460"/>
      <c r="CSK198" s="460"/>
      <c r="CSL198" s="460"/>
      <c r="CSM198" s="460"/>
      <c r="CSN198" s="460"/>
      <c r="CSO198" s="460"/>
      <c r="CSP198" s="460"/>
      <c r="CSQ198" s="460"/>
      <c r="CSR198" s="460"/>
      <c r="CSS198" s="460"/>
      <c r="CST198" s="460"/>
      <c r="CSU198" s="460"/>
      <c r="CSV198" s="460"/>
      <c r="CSW198" s="460"/>
      <c r="CSX198" s="460"/>
      <c r="CSY198" s="460"/>
      <c r="CSZ198" s="460"/>
      <c r="CTA198" s="460"/>
      <c r="CTB198" s="460"/>
      <c r="CTC198" s="460"/>
      <c r="CTD198" s="460"/>
      <c r="CTE198" s="460"/>
      <c r="CTF198" s="460"/>
      <c r="CTG198" s="460"/>
      <c r="CTH198" s="460"/>
      <c r="CTI198" s="460"/>
      <c r="CTJ198" s="460"/>
      <c r="CTK198" s="460"/>
      <c r="CTL198" s="460"/>
      <c r="CTM198" s="460"/>
      <c r="CTN198" s="460"/>
      <c r="CTO198" s="460"/>
      <c r="CTP198" s="460"/>
      <c r="CTQ198" s="460"/>
      <c r="CTR198" s="460"/>
      <c r="CTS198" s="460"/>
      <c r="CTT198" s="460"/>
      <c r="CTU198" s="460"/>
      <c r="CTV198" s="460"/>
      <c r="CTW198" s="460"/>
      <c r="CTX198" s="460"/>
      <c r="CTY198" s="460"/>
      <c r="CTZ198" s="460"/>
      <c r="CUA198" s="460"/>
      <c r="CUB198" s="460"/>
      <c r="CUC198" s="460"/>
      <c r="CUD198" s="460"/>
      <c r="CUE198" s="460"/>
      <c r="CUF198" s="460"/>
      <c r="CUG198" s="460"/>
      <c r="CUH198" s="460"/>
      <c r="CUI198" s="460"/>
      <c r="CUJ198" s="460"/>
      <c r="CUK198" s="460"/>
      <c r="CUL198" s="460"/>
      <c r="CUM198" s="460"/>
      <c r="CUN198" s="460"/>
      <c r="CUO198" s="460"/>
      <c r="CUP198" s="460"/>
      <c r="CUQ198" s="460"/>
      <c r="CUR198" s="460"/>
      <c r="CUS198" s="460"/>
      <c r="CUT198" s="460"/>
      <c r="CUU198" s="460"/>
      <c r="CUV198" s="460"/>
      <c r="CUW198" s="460"/>
      <c r="CUX198" s="460"/>
      <c r="CUY198" s="460"/>
      <c r="CUZ198" s="460"/>
      <c r="CVA198" s="460"/>
      <c r="CVB198" s="460"/>
      <c r="CVC198" s="460"/>
      <c r="CVD198" s="460"/>
      <c r="CVE198" s="460"/>
      <c r="CVF198" s="460"/>
      <c r="CVG198" s="460"/>
      <c r="CVH198" s="460"/>
      <c r="CVI198" s="460"/>
      <c r="CVJ198" s="460"/>
      <c r="CVK198" s="460"/>
      <c r="CVL198" s="460"/>
      <c r="CVM198" s="460"/>
      <c r="CVN198" s="460"/>
      <c r="CVO198" s="460"/>
      <c r="CVP198" s="460"/>
      <c r="CVQ198" s="460"/>
      <c r="CVR198" s="460"/>
      <c r="CVS198" s="460"/>
      <c r="CVT198" s="460"/>
      <c r="CVU198" s="460"/>
      <c r="CVV198" s="460"/>
      <c r="CVW198" s="460"/>
      <c r="CVX198" s="460"/>
      <c r="CVY198" s="460"/>
      <c r="CVZ198" s="460"/>
      <c r="CWA198" s="460"/>
      <c r="CWB198" s="460"/>
      <c r="CWC198" s="460"/>
      <c r="CWD198" s="460"/>
      <c r="CWE198" s="460"/>
      <c r="CWF198" s="460"/>
      <c r="CWG198" s="460"/>
      <c r="CWH198" s="460"/>
      <c r="CWI198" s="460"/>
      <c r="CWJ198" s="460"/>
      <c r="CWK198" s="460"/>
      <c r="CWL198" s="460"/>
      <c r="CWM198" s="460"/>
      <c r="CWN198" s="460"/>
      <c r="CWO198" s="460"/>
      <c r="CWP198" s="460"/>
      <c r="CWQ198" s="460"/>
      <c r="CWR198" s="460"/>
      <c r="CWS198" s="460"/>
      <c r="CWT198" s="460"/>
      <c r="CWU198" s="460"/>
      <c r="CWV198" s="460"/>
      <c r="CWW198" s="460"/>
      <c r="CWX198" s="460"/>
      <c r="CWY198" s="460"/>
      <c r="CWZ198" s="460"/>
      <c r="CXA198" s="460"/>
      <c r="CXB198" s="460"/>
      <c r="CXC198" s="460"/>
      <c r="CXD198" s="460"/>
      <c r="CXE198" s="460"/>
      <c r="CXF198" s="460"/>
      <c r="CXG198" s="460"/>
      <c r="CXH198" s="460"/>
      <c r="CXI198" s="460"/>
      <c r="CXJ198" s="460"/>
      <c r="CXK198" s="460"/>
      <c r="CXL198" s="460"/>
      <c r="CXM198" s="460"/>
      <c r="CXN198" s="460"/>
      <c r="CXO198" s="460"/>
      <c r="CXP198" s="460"/>
      <c r="CXQ198" s="460"/>
      <c r="CXR198" s="460"/>
      <c r="CXS198" s="460"/>
      <c r="CXT198" s="460"/>
      <c r="CXU198" s="460"/>
      <c r="CXV198" s="460"/>
      <c r="CXW198" s="460"/>
      <c r="CXX198" s="460"/>
      <c r="CXY198" s="460"/>
      <c r="CXZ198" s="460"/>
      <c r="CYA198" s="460"/>
      <c r="CYB198" s="460"/>
      <c r="CYC198" s="460"/>
      <c r="CYD198" s="460"/>
      <c r="CYE198" s="460"/>
      <c r="CYF198" s="460"/>
      <c r="CYG198" s="460"/>
      <c r="CYH198" s="460"/>
      <c r="CYI198" s="460"/>
      <c r="CYJ198" s="460"/>
      <c r="CYK198" s="460"/>
      <c r="CYL198" s="460"/>
      <c r="CYM198" s="460"/>
      <c r="CYN198" s="460"/>
      <c r="CYO198" s="460"/>
      <c r="CYP198" s="460"/>
      <c r="CYQ198" s="460"/>
      <c r="CYR198" s="460"/>
      <c r="CYS198" s="460"/>
      <c r="CYT198" s="460"/>
      <c r="CYU198" s="460"/>
      <c r="CYV198" s="460"/>
      <c r="CYW198" s="460"/>
      <c r="CYX198" s="460"/>
      <c r="CYY198" s="460"/>
      <c r="CYZ198" s="460"/>
      <c r="CZA198" s="460"/>
      <c r="CZB198" s="460"/>
      <c r="CZC198" s="460"/>
      <c r="CZD198" s="460"/>
      <c r="CZE198" s="460"/>
      <c r="CZF198" s="460"/>
      <c r="CZG198" s="460"/>
      <c r="CZH198" s="460"/>
      <c r="CZI198" s="460"/>
      <c r="CZJ198" s="460"/>
      <c r="CZK198" s="460"/>
      <c r="CZL198" s="460"/>
      <c r="CZM198" s="460"/>
      <c r="CZN198" s="460"/>
      <c r="CZO198" s="460"/>
      <c r="CZP198" s="460"/>
      <c r="CZQ198" s="460"/>
      <c r="CZR198" s="460"/>
      <c r="CZS198" s="460"/>
      <c r="CZT198" s="460"/>
      <c r="CZU198" s="460"/>
      <c r="CZV198" s="460"/>
      <c r="CZW198" s="460"/>
      <c r="CZX198" s="460"/>
      <c r="CZY198" s="460"/>
      <c r="CZZ198" s="460"/>
      <c r="DAA198" s="460"/>
      <c r="DAB198" s="460"/>
      <c r="DAC198" s="460"/>
      <c r="DAD198" s="460"/>
      <c r="DAE198" s="460"/>
      <c r="DAF198" s="460"/>
      <c r="DAG198" s="460"/>
      <c r="DAH198" s="460"/>
      <c r="DAI198" s="460"/>
      <c r="DAJ198" s="460"/>
      <c r="DAK198" s="460"/>
      <c r="DAL198" s="460"/>
      <c r="DAM198" s="460"/>
      <c r="DAN198" s="460"/>
      <c r="DAO198" s="460"/>
      <c r="DAP198" s="460"/>
      <c r="DAQ198" s="460"/>
      <c r="DAR198" s="460"/>
      <c r="DAS198" s="460"/>
      <c r="DAT198" s="460"/>
      <c r="DAU198" s="460"/>
      <c r="DAV198" s="460"/>
      <c r="DAW198" s="460"/>
      <c r="DAX198" s="460"/>
      <c r="DAY198" s="460"/>
      <c r="DAZ198" s="460"/>
      <c r="DBA198" s="460"/>
      <c r="DBB198" s="460"/>
      <c r="DBC198" s="460"/>
      <c r="DBD198" s="460"/>
      <c r="DBE198" s="460"/>
      <c r="DBF198" s="460"/>
      <c r="DBG198" s="460"/>
      <c r="DBH198" s="460"/>
      <c r="DBI198" s="460"/>
      <c r="DBJ198" s="460"/>
      <c r="DBK198" s="460"/>
      <c r="DBL198" s="460"/>
      <c r="DBM198" s="460"/>
      <c r="DBN198" s="460"/>
      <c r="DBO198" s="460"/>
      <c r="DBP198" s="460"/>
      <c r="DBQ198" s="460"/>
      <c r="DBR198" s="460"/>
      <c r="DBS198" s="460"/>
      <c r="DBT198" s="460"/>
      <c r="DBU198" s="460"/>
      <c r="DBV198" s="460"/>
      <c r="DBW198" s="460"/>
      <c r="DBX198" s="460"/>
      <c r="DBY198" s="460"/>
      <c r="DBZ198" s="460"/>
      <c r="DCA198" s="460"/>
      <c r="DCB198" s="460"/>
      <c r="DCC198" s="460"/>
      <c r="DCD198" s="460"/>
      <c r="DCE198" s="460"/>
      <c r="DCF198" s="460"/>
      <c r="DCG198" s="460"/>
      <c r="DCH198" s="460"/>
      <c r="DCI198" s="460"/>
      <c r="DCJ198" s="460"/>
      <c r="DCK198" s="460"/>
      <c r="DCL198" s="460"/>
      <c r="DCM198" s="460"/>
      <c r="DCN198" s="460"/>
      <c r="DCO198" s="460"/>
      <c r="DCP198" s="460"/>
      <c r="DCQ198" s="460"/>
      <c r="DCR198" s="460"/>
      <c r="DCS198" s="460"/>
      <c r="DCT198" s="460"/>
      <c r="DCU198" s="460"/>
      <c r="DCV198" s="460"/>
      <c r="DCW198" s="460"/>
      <c r="DCX198" s="460"/>
      <c r="DCY198" s="460"/>
      <c r="DCZ198" s="460"/>
      <c r="DDA198" s="460"/>
      <c r="DDB198" s="460"/>
      <c r="DDC198" s="460"/>
      <c r="DDD198" s="460"/>
      <c r="DDE198" s="460"/>
      <c r="DDF198" s="460"/>
      <c r="DDG198" s="460"/>
      <c r="DDH198" s="460"/>
      <c r="DDI198" s="460"/>
      <c r="DDJ198" s="460"/>
      <c r="DDK198" s="460"/>
      <c r="DDL198" s="460"/>
      <c r="DDM198" s="460"/>
      <c r="DDN198" s="460"/>
      <c r="DDO198" s="460"/>
      <c r="DDP198" s="460"/>
      <c r="DDQ198" s="460"/>
      <c r="DDR198" s="460"/>
      <c r="DDS198" s="460"/>
      <c r="DDT198" s="460"/>
      <c r="DDU198" s="460"/>
      <c r="DDV198" s="460"/>
      <c r="DDW198" s="460"/>
      <c r="DDX198" s="460"/>
      <c r="DDY198" s="460"/>
      <c r="DDZ198" s="460"/>
      <c r="DEA198" s="460"/>
      <c r="DEB198" s="460"/>
      <c r="DEC198" s="460"/>
      <c r="DED198" s="460"/>
      <c r="DEE198" s="460"/>
      <c r="DEF198" s="460"/>
      <c r="DEG198" s="460"/>
      <c r="DEH198" s="460"/>
      <c r="DEI198" s="460"/>
      <c r="DEJ198" s="460"/>
      <c r="DEK198" s="460"/>
      <c r="DEL198" s="460"/>
      <c r="DEM198" s="460"/>
      <c r="DEN198" s="460"/>
      <c r="DEO198" s="460"/>
      <c r="DEP198" s="460"/>
      <c r="DEQ198" s="460"/>
      <c r="DER198" s="460"/>
      <c r="DES198" s="460"/>
      <c r="DET198" s="460"/>
      <c r="DEU198" s="460"/>
      <c r="DEV198" s="460"/>
      <c r="DEW198" s="460"/>
      <c r="DEX198" s="460"/>
      <c r="DEY198" s="460"/>
      <c r="DEZ198" s="460"/>
      <c r="DFA198" s="460"/>
      <c r="DFB198" s="460"/>
      <c r="DFC198" s="460"/>
      <c r="DFD198" s="460"/>
      <c r="DFE198" s="460"/>
      <c r="DFF198" s="460"/>
      <c r="DFG198" s="460"/>
      <c r="DFH198" s="460"/>
      <c r="DFI198" s="460"/>
      <c r="DFJ198" s="460"/>
      <c r="DFK198" s="460"/>
      <c r="DFL198" s="460"/>
      <c r="DFM198" s="460"/>
      <c r="DFN198" s="460"/>
      <c r="DFO198" s="460"/>
      <c r="DFP198" s="460"/>
      <c r="DFQ198" s="460"/>
      <c r="DFR198" s="460"/>
      <c r="DFS198" s="460"/>
      <c r="DFT198" s="460"/>
      <c r="DFU198" s="460"/>
      <c r="DFV198" s="460"/>
      <c r="DFW198" s="460"/>
      <c r="DFX198" s="460"/>
      <c r="DFY198" s="460"/>
      <c r="DFZ198" s="460"/>
      <c r="DGA198" s="460"/>
      <c r="DGB198" s="460"/>
      <c r="DGC198" s="460"/>
      <c r="DGD198" s="460"/>
      <c r="DGE198" s="460"/>
      <c r="DGF198" s="460"/>
      <c r="DGG198" s="460"/>
      <c r="DGH198" s="460"/>
      <c r="DGI198" s="460"/>
      <c r="DGJ198" s="460"/>
      <c r="DGK198" s="460"/>
      <c r="DGL198" s="460"/>
      <c r="DGM198" s="460"/>
      <c r="DGN198" s="460"/>
      <c r="DGO198" s="460"/>
      <c r="DGP198" s="460"/>
      <c r="DGQ198" s="460"/>
      <c r="DGR198" s="460"/>
      <c r="DGS198" s="460"/>
      <c r="DGT198" s="460"/>
      <c r="DGU198" s="460"/>
      <c r="DGV198" s="460"/>
      <c r="DGW198" s="460"/>
      <c r="DGX198" s="460"/>
      <c r="DGY198" s="460"/>
      <c r="DGZ198" s="460"/>
      <c r="DHA198" s="460"/>
      <c r="DHB198" s="460"/>
      <c r="DHC198" s="460"/>
      <c r="DHD198" s="460"/>
      <c r="DHE198" s="460"/>
      <c r="DHF198" s="460"/>
      <c r="DHG198" s="460"/>
      <c r="DHH198" s="460"/>
      <c r="DHI198" s="460"/>
      <c r="DHJ198" s="460"/>
      <c r="DHK198" s="460"/>
      <c r="DHL198" s="460"/>
      <c r="DHM198" s="460"/>
      <c r="DHN198" s="460"/>
      <c r="DHO198" s="460"/>
      <c r="DHP198" s="460"/>
      <c r="DHQ198" s="460"/>
      <c r="DHR198" s="460"/>
      <c r="DHS198" s="460"/>
      <c r="DHT198" s="460"/>
      <c r="DHU198" s="460"/>
      <c r="DHV198" s="460"/>
      <c r="DHW198" s="460"/>
      <c r="DHX198" s="460"/>
      <c r="DHY198" s="460"/>
      <c r="DHZ198" s="460"/>
      <c r="DIA198" s="460"/>
      <c r="DIB198" s="460"/>
      <c r="DIC198" s="460"/>
      <c r="DID198" s="460"/>
      <c r="DIE198" s="460"/>
      <c r="DIF198" s="460"/>
      <c r="DIG198" s="460"/>
      <c r="DIH198" s="460"/>
      <c r="DII198" s="460"/>
      <c r="DIJ198" s="460"/>
      <c r="DIK198" s="460"/>
      <c r="DIL198" s="460"/>
      <c r="DIM198" s="460"/>
      <c r="DIN198" s="460"/>
      <c r="DIO198" s="460"/>
      <c r="DIP198" s="460"/>
      <c r="DIQ198" s="460"/>
      <c r="DIR198" s="460"/>
      <c r="DIS198" s="460"/>
      <c r="DIT198" s="460"/>
      <c r="DIU198" s="460"/>
      <c r="DIV198" s="460"/>
      <c r="DIW198" s="460"/>
      <c r="DIX198" s="460"/>
      <c r="DIY198" s="460"/>
      <c r="DIZ198" s="460"/>
      <c r="DJA198" s="460"/>
      <c r="DJB198" s="460"/>
      <c r="DJC198" s="460"/>
      <c r="DJD198" s="460"/>
      <c r="DJE198" s="460"/>
      <c r="DJF198" s="460"/>
      <c r="DJG198" s="460"/>
      <c r="DJH198" s="460"/>
      <c r="DJI198" s="460"/>
      <c r="DJJ198" s="460"/>
      <c r="DJK198" s="460"/>
      <c r="DJL198" s="460"/>
      <c r="DJM198" s="460"/>
      <c r="DJN198" s="460"/>
      <c r="DJO198" s="460"/>
      <c r="DJP198" s="460"/>
      <c r="DJQ198" s="460"/>
      <c r="DJR198" s="460"/>
      <c r="DJS198" s="460"/>
      <c r="DJT198" s="460"/>
      <c r="DJU198" s="460"/>
      <c r="DJV198" s="460"/>
      <c r="DJW198" s="460"/>
      <c r="DJX198" s="460"/>
      <c r="DJY198" s="460"/>
      <c r="DJZ198" s="460"/>
      <c r="DKA198" s="460"/>
      <c r="DKB198" s="460"/>
      <c r="DKC198" s="460"/>
      <c r="DKD198" s="460"/>
      <c r="DKE198" s="460"/>
      <c r="DKF198" s="460"/>
      <c r="DKG198" s="460"/>
      <c r="DKH198" s="460"/>
      <c r="DKI198" s="460"/>
      <c r="DKJ198" s="460"/>
      <c r="DKK198" s="460"/>
      <c r="DKL198" s="460"/>
      <c r="DKM198" s="460"/>
      <c r="DKN198" s="460"/>
      <c r="DKO198" s="460"/>
      <c r="DKP198" s="460"/>
      <c r="DKQ198" s="460"/>
      <c r="DKR198" s="460"/>
      <c r="DKS198" s="460"/>
      <c r="DKT198" s="460"/>
      <c r="DKU198" s="460"/>
      <c r="DKV198" s="460"/>
      <c r="DKW198" s="460"/>
      <c r="DKX198" s="460"/>
      <c r="DKY198" s="460"/>
      <c r="DKZ198" s="460"/>
      <c r="DLA198" s="460"/>
      <c r="DLB198" s="460"/>
      <c r="DLC198" s="460"/>
      <c r="DLD198" s="460"/>
      <c r="DLE198" s="460"/>
      <c r="DLF198" s="460"/>
      <c r="DLG198" s="460"/>
      <c r="DLH198" s="460"/>
      <c r="DLI198" s="460"/>
      <c r="DLJ198" s="460"/>
      <c r="DLK198" s="460"/>
      <c r="DLL198" s="460"/>
      <c r="DLM198" s="460"/>
      <c r="DLN198" s="460"/>
      <c r="DLO198" s="460"/>
      <c r="DLP198" s="460"/>
      <c r="DLQ198" s="460"/>
      <c r="DLR198" s="460"/>
      <c r="DLS198" s="460"/>
      <c r="DLT198" s="460"/>
      <c r="DLU198" s="460"/>
      <c r="DLV198" s="460"/>
      <c r="DLW198" s="460"/>
      <c r="DLX198" s="460"/>
      <c r="DLY198" s="460"/>
      <c r="DLZ198" s="460"/>
      <c r="DMA198" s="460"/>
      <c r="DMB198" s="460"/>
      <c r="DMC198" s="460"/>
      <c r="DMD198" s="460"/>
      <c r="DME198" s="460"/>
      <c r="DMF198" s="460"/>
      <c r="DMG198" s="460"/>
      <c r="DMH198" s="460"/>
      <c r="DMI198" s="460"/>
      <c r="DMJ198" s="460"/>
      <c r="DMK198" s="460"/>
      <c r="DML198" s="460"/>
      <c r="DMM198" s="460"/>
      <c r="DMN198" s="460"/>
      <c r="DMO198" s="460"/>
      <c r="DMP198" s="460"/>
      <c r="DMQ198" s="460"/>
      <c r="DMR198" s="460"/>
      <c r="DMS198" s="460"/>
      <c r="DMT198" s="460"/>
      <c r="DMU198" s="460"/>
      <c r="DMV198" s="460"/>
      <c r="DMW198" s="460"/>
      <c r="DMX198" s="460"/>
      <c r="DMY198" s="460"/>
      <c r="DMZ198" s="460"/>
      <c r="DNA198" s="460"/>
      <c r="DNB198" s="460"/>
      <c r="DNC198" s="460"/>
      <c r="DND198" s="460"/>
      <c r="DNE198" s="460"/>
      <c r="DNF198" s="460"/>
      <c r="DNG198" s="460"/>
      <c r="DNH198" s="460"/>
      <c r="DNI198" s="460"/>
      <c r="DNJ198" s="460"/>
      <c r="DNK198" s="460"/>
      <c r="DNL198" s="460"/>
      <c r="DNM198" s="460"/>
      <c r="DNN198" s="460"/>
      <c r="DNO198" s="460"/>
      <c r="DNP198" s="460"/>
      <c r="DNQ198" s="460"/>
      <c r="DNR198" s="460"/>
      <c r="DNS198" s="460"/>
      <c r="DNT198" s="460"/>
      <c r="DNU198" s="460"/>
      <c r="DNV198" s="460"/>
      <c r="DNW198" s="460"/>
      <c r="DNX198" s="460"/>
      <c r="DNY198" s="460"/>
      <c r="DNZ198" s="460"/>
      <c r="DOA198" s="460"/>
      <c r="DOB198" s="460"/>
      <c r="DOC198" s="460"/>
      <c r="DOD198" s="460"/>
      <c r="DOE198" s="460"/>
      <c r="DOF198" s="460"/>
      <c r="DOG198" s="460"/>
      <c r="DOH198" s="460"/>
      <c r="DOI198" s="460"/>
      <c r="DOJ198" s="460"/>
      <c r="DOK198" s="460"/>
      <c r="DOL198" s="460"/>
      <c r="DOM198" s="460"/>
      <c r="DON198" s="460"/>
      <c r="DOO198" s="460"/>
      <c r="DOP198" s="460"/>
      <c r="DOQ198" s="460"/>
      <c r="DOR198" s="460"/>
      <c r="DOS198" s="460"/>
      <c r="DOT198" s="460"/>
      <c r="DOU198" s="460"/>
      <c r="DOV198" s="460"/>
      <c r="DOW198" s="460"/>
      <c r="DOX198" s="460"/>
      <c r="DOY198" s="460"/>
      <c r="DOZ198" s="460"/>
      <c r="DPA198" s="460"/>
      <c r="DPB198" s="460"/>
      <c r="DPC198" s="460"/>
      <c r="DPD198" s="460"/>
      <c r="DPE198" s="460"/>
      <c r="DPF198" s="460"/>
      <c r="DPG198" s="460"/>
      <c r="DPH198" s="460"/>
      <c r="DPI198" s="460"/>
      <c r="DPJ198" s="460"/>
      <c r="DPK198" s="460"/>
      <c r="DPL198" s="460"/>
      <c r="DPM198" s="460"/>
      <c r="DPN198" s="460"/>
      <c r="DPO198" s="460"/>
      <c r="DPP198" s="460"/>
      <c r="DPQ198" s="460"/>
      <c r="DPR198" s="460"/>
      <c r="DPS198" s="460"/>
      <c r="DPT198" s="460"/>
      <c r="DPU198" s="460"/>
      <c r="DPV198" s="460"/>
      <c r="DPW198" s="460"/>
      <c r="DPX198" s="460"/>
      <c r="DPY198" s="460"/>
      <c r="DPZ198" s="460"/>
      <c r="DQA198" s="460"/>
      <c r="DQB198" s="460"/>
      <c r="DQC198" s="460"/>
      <c r="DQD198" s="460"/>
      <c r="DQE198" s="460"/>
      <c r="DQF198" s="460"/>
      <c r="DQG198" s="460"/>
      <c r="DQH198" s="460"/>
      <c r="DQI198" s="460"/>
      <c r="DQJ198" s="460"/>
      <c r="DQK198" s="460"/>
      <c r="DQL198" s="460"/>
      <c r="DQM198" s="460"/>
      <c r="DQN198" s="460"/>
      <c r="DQO198" s="460"/>
      <c r="DQP198" s="460"/>
      <c r="DQQ198" s="460"/>
      <c r="DQR198" s="460"/>
      <c r="DQS198" s="460"/>
      <c r="DQT198" s="460"/>
      <c r="DQU198" s="460"/>
      <c r="DQV198" s="460"/>
      <c r="DQW198" s="460"/>
      <c r="DQX198" s="460"/>
      <c r="DQY198" s="460"/>
      <c r="DQZ198" s="460"/>
      <c r="DRA198" s="460"/>
      <c r="DRB198" s="460"/>
      <c r="DRC198" s="460"/>
      <c r="DRD198" s="460"/>
      <c r="DRE198" s="460"/>
      <c r="DRF198" s="460"/>
      <c r="DRG198" s="460"/>
      <c r="DRH198" s="460"/>
      <c r="DRI198" s="460"/>
      <c r="DRJ198" s="460"/>
      <c r="DRK198" s="460"/>
      <c r="DRL198" s="460"/>
      <c r="DRM198" s="460"/>
      <c r="DRN198" s="460"/>
      <c r="DRO198" s="460"/>
      <c r="DRP198" s="460"/>
      <c r="DRQ198" s="460"/>
      <c r="DRR198" s="460"/>
      <c r="DRS198" s="460"/>
      <c r="DRT198" s="460"/>
      <c r="DRU198" s="460"/>
      <c r="DRV198" s="460"/>
      <c r="DRW198" s="460"/>
      <c r="DRX198" s="460"/>
      <c r="DRY198" s="460"/>
      <c r="DRZ198" s="460"/>
      <c r="DSA198" s="460"/>
      <c r="DSB198" s="460"/>
      <c r="DSC198" s="460"/>
      <c r="DSD198" s="460"/>
      <c r="DSE198" s="460"/>
      <c r="DSF198" s="460"/>
      <c r="DSG198" s="460"/>
      <c r="DSH198" s="460"/>
      <c r="DSI198" s="460"/>
      <c r="DSJ198" s="460"/>
      <c r="DSK198" s="460"/>
      <c r="DSL198" s="460"/>
      <c r="DSM198" s="460"/>
      <c r="DSN198" s="460"/>
      <c r="DSO198" s="460"/>
      <c r="DSP198" s="460"/>
      <c r="DSQ198" s="460"/>
      <c r="DSR198" s="460"/>
      <c r="DSS198" s="460"/>
      <c r="DST198" s="460"/>
      <c r="DSU198" s="460"/>
      <c r="DSV198" s="460"/>
      <c r="DSW198" s="460"/>
      <c r="DSX198" s="460"/>
      <c r="DSY198" s="460"/>
      <c r="DSZ198" s="460"/>
      <c r="DTA198" s="460"/>
      <c r="DTB198" s="460"/>
      <c r="DTC198" s="460"/>
      <c r="DTD198" s="460"/>
      <c r="DTE198" s="460"/>
      <c r="DTF198" s="460"/>
      <c r="DTG198" s="460"/>
      <c r="DTH198" s="460"/>
      <c r="DTI198" s="460"/>
      <c r="DTJ198" s="460"/>
      <c r="DTK198" s="460"/>
      <c r="DTL198" s="460"/>
      <c r="DTM198" s="460"/>
      <c r="DTN198" s="460"/>
      <c r="DTO198" s="460"/>
      <c r="DTP198" s="460"/>
      <c r="DTQ198" s="460"/>
      <c r="DTR198" s="460"/>
      <c r="DTS198" s="460"/>
      <c r="DTT198" s="460"/>
      <c r="DTU198" s="460"/>
      <c r="DTV198" s="460"/>
      <c r="DTW198" s="460"/>
      <c r="DTX198" s="460"/>
      <c r="DTY198" s="460"/>
      <c r="DTZ198" s="460"/>
      <c r="DUA198" s="460"/>
      <c r="DUB198" s="460"/>
      <c r="DUC198" s="460"/>
      <c r="DUD198" s="460"/>
      <c r="DUE198" s="460"/>
      <c r="DUF198" s="460"/>
      <c r="DUG198" s="460"/>
      <c r="DUH198" s="460"/>
      <c r="DUI198" s="460"/>
      <c r="DUJ198" s="460"/>
      <c r="DUK198" s="460"/>
      <c r="DUL198" s="460"/>
      <c r="DUM198" s="460"/>
      <c r="DUN198" s="460"/>
      <c r="DUO198" s="460"/>
      <c r="DUP198" s="460"/>
      <c r="DUQ198" s="460"/>
      <c r="DUR198" s="460"/>
      <c r="DUS198" s="460"/>
      <c r="DUT198" s="460"/>
      <c r="DUU198" s="460"/>
      <c r="DUV198" s="460"/>
      <c r="DUW198" s="460"/>
      <c r="DUX198" s="460"/>
      <c r="DUY198" s="460"/>
      <c r="DUZ198" s="460"/>
      <c r="DVA198" s="460"/>
      <c r="DVB198" s="460"/>
      <c r="DVC198" s="460"/>
      <c r="DVD198" s="460"/>
      <c r="DVE198" s="460"/>
      <c r="DVF198" s="460"/>
      <c r="DVG198" s="460"/>
      <c r="DVH198" s="460"/>
      <c r="DVI198" s="460"/>
      <c r="DVJ198" s="460"/>
      <c r="DVK198" s="460"/>
      <c r="DVL198" s="460"/>
      <c r="DVM198" s="460"/>
      <c r="DVN198" s="460"/>
      <c r="DVO198" s="460"/>
      <c r="DVP198" s="460"/>
      <c r="DVQ198" s="460"/>
      <c r="DVR198" s="460"/>
      <c r="DVS198" s="460"/>
      <c r="DVT198" s="460"/>
      <c r="DVU198" s="460"/>
      <c r="DVV198" s="460"/>
      <c r="DVW198" s="460"/>
      <c r="DVX198" s="460"/>
      <c r="DVY198" s="460"/>
      <c r="DVZ198" s="460"/>
      <c r="DWA198" s="460"/>
      <c r="DWB198" s="460"/>
      <c r="DWC198" s="460"/>
      <c r="DWD198" s="460"/>
      <c r="DWE198" s="460"/>
      <c r="DWF198" s="460"/>
      <c r="DWG198" s="460"/>
      <c r="DWH198" s="460"/>
      <c r="DWI198" s="460"/>
      <c r="DWJ198" s="460"/>
      <c r="DWK198" s="460"/>
      <c r="DWL198" s="460"/>
      <c r="DWM198" s="460"/>
      <c r="DWN198" s="460"/>
      <c r="DWO198" s="460"/>
      <c r="DWP198" s="460"/>
      <c r="DWQ198" s="460"/>
      <c r="DWR198" s="460"/>
      <c r="DWS198" s="460"/>
      <c r="DWT198" s="460"/>
      <c r="DWU198" s="460"/>
      <c r="DWV198" s="460"/>
      <c r="DWW198" s="460"/>
      <c r="DWX198" s="460"/>
      <c r="DWY198" s="460"/>
      <c r="DWZ198" s="460"/>
      <c r="DXA198" s="460"/>
      <c r="DXB198" s="460"/>
      <c r="DXC198" s="460"/>
      <c r="DXD198" s="460"/>
      <c r="DXE198" s="460"/>
      <c r="DXF198" s="460"/>
      <c r="DXG198" s="460"/>
      <c r="DXH198" s="460"/>
      <c r="DXI198" s="460"/>
      <c r="DXJ198" s="460"/>
      <c r="DXK198" s="460"/>
      <c r="DXL198" s="460"/>
      <c r="DXM198" s="460"/>
      <c r="DXN198" s="460"/>
      <c r="DXO198" s="460"/>
      <c r="DXP198" s="460"/>
      <c r="DXQ198" s="460"/>
      <c r="DXR198" s="460"/>
      <c r="DXS198" s="460"/>
      <c r="DXT198" s="460"/>
      <c r="DXU198" s="460"/>
      <c r="DXV198" s="460"/>
      <c r="DXW198" s="460"/>
      <c r="DXX198" s="460"/>
      <c r="DXY198" s="460"/>
      <c r="DXZ198" s="460"/>
      <c r="DYA198" s="460"/>
      <c r="DYB198" s="460"/>
      <c r="DYC198" s="460"/>
      <c r="DYD198" s="460"/>
      <c r="DYE198" s="460"/>
      <c r="DYF198" s="460"/>
      <c r="DYG198" s="460"/>
      <c r="DYH198" s="460"/>
      <c r="DYI198" s="460"/>
      <c r="DYJ198" s="460"/>
      <c r="DYK198" s="460"/>
      <c r="DYL198" s="460"/>
      <c r="DYM198" s="460"/>
      <c r="DYN198" s="460"/>
      <c r="DYO198" s="460"/>
      <c r="DYP198" s="460"/>
      <c r="DYQ198" s="460"/>
      <c r="DYR198" s="460"/>
      <c r="DYS198" s="460"/>
      <c r="DYT198" s="460"/>
      <c r="DYU198" s="460"/>
      <c r="DYV198" s="460"/>
      <c r="DYW198" s="460"/>
      <c r="DYX198" s="460"/>
      <c r="DYY198" s="460"/>
      <c r="DYZ198" s="460"/>
      <c r="DZA198" s="460"/>
      <c r="DZB198" s="460"/>
      <c r="DZC198" s="460"/>
      <c r="DZD198" s="460"/>
      <c r="DZE198" s="460"/>
      <c r="DZF198" s="460"/>
      <c r="DZG198" s="460"/>
      <c r="DZH198" s="460"/>
      <c r="DZI198" s="460"/>
      <c r="DZJ198" s="460"/>
      <c r="DZK198" s="460"/>
      <c r="DZL198" s="460"/>
      <c r="DZM198" s="460"/>
      <c r="DZN198" s="460"/>
      <c r="DZO198" s="460"/>
      <c r="DZP198" s="460"/>
      <c r="DZQ198" s="460"/>
      <c r="DZR198" s="460"/>
      <c r="DZS198" s="460"/>
      <c r="DZT198" s="460"/>
      <c r="DZU198" s="460"/>
      <c r="DZV198" s="460"/>
      <c r="DZW198" s="460"/>
      <c r="DZX198" s="460"/>
      <c r="DZY198" s="460"/>
      <c r="DZZ198" s="460"/>
      <c r="EAA198" s="460"/>
      <c r="EAB198" s="460"/>
      <c r="EAC198" s="460"/>
      <c r="EAD198" s="460"/>
      <c r="EAE198" s="460"/>
      <c r="EAF198" s="460"/>
      <c r="EAG198" s="460"/>
      <c r="EAH198" s="460"/>
      <c r="EAI198" s="460"/>
      <c r="EAJ198" s="460"/>
      <c r="EAK198" s="460"/>
      <c r="EAL198" s="460"/>
      <c r="EAM198" s="460"/>
      <c r="EAN198" s="460"/>
      <c r="EAO198" s="460"/>
      <c r="EAP198" s="460"/>
      <c r="EAQ198" s="460"/>
      <c r="EAR198" s="460"/>
      <c r="EAS198" s="460"/>
      <c r="EAT198" s="460"/>
      <c r="EAU198" s="460"/>
      <c r="EAV198" s="460"/>
      <c r="EAW198" s="460"/>
      <c r="EAX198" s="460"/>
      <c r="EAY198" s="460"/>
      <c r="EAZ198" s="460"/>
      <c r="EBA198" s="460"/>
      <c r="EBB198" s="460"/>
      <c r="EBC198" s="460"/>
      <c r="EBD198" s="460"/>
      <c r="EBE198" s="460"/>
      <c r="EBF198" s="460"/>
      <c r="EBG198" s="460"/>
      <c r="EBH198" s="460"/>
      <c r="EBI198" s="460"/>
      <c r="EBJ198" s="460"/>
      <c r="EBK198" s="460"/>
      <c r="EBL198" s="460"/>
      <c r="EBM198" s="460"/>
      <c r="EBN198" s="460"/>
      <c r="EBO198" s="460"/>
      <c r="EBP198" s="460"/>
      <c r="EBQ198" s="460"/>
      <c r="EBR198" s="460"/>
      <c r="EBS198" s="460"/>
      <c r="EBT198" s="460"/>
      <c r="EBU198" s="460"/>
      <c r="EBV198" s="460"/>
      <c r="EBW198" s="460"/>
      <c r="EBX198" s="460"/>
      <c r="EBY198" s="460"/>
      <c r="EBZ198" s="460"/>
      <c r="ECA198" s="460"/>
      <c r="ECB198" s="460"/>
      <c r="ECC198" s="460"/>
      <c r="ECD198" s="460"/>
      <c r="ECE198" s="460"/>
      <c r="ECF198" s="460"/>
      <c r="ECG198" s="460"/>
      <c r="ECH198" s="460"/>
      <c r="ECI198" s="460"/>
      <c r="ECJ198" s="460"/>
      <c r="ECK198" s="460"/>
      <c r="ECL198" s="460"/>
      <c r="ECM198" s="460"/>
      <c r="ECN198" s="460"/>
      <c r="ECO198" s="460"/>
      <c r="ECP198" s="460"/>
      <c r="ECQ198" s="460"/>
      <c r="ECR198" s="460"/>
      <c r="ECS198" s="460"/>
      <c r="ECT198" s="460"/>
      <c r="ECU198" s="460"/>
      <c r="ECV198" s="460"/>
      <c r="ECW198" s="460"/>
      <c r="ECX198" s="460"/>
      <c r="ECY198" s="460"/>
      <c r="ECZ198" s="460"/>
      <c r="EDA198" s="460"/>
      <c r="EDB198" s="460"/>
      <c r="EDC198" s="460"/>
      <c r="EDD198" s="460"/>
      <c r="EDE198" s="460"/>
      <c r="EDF198" s="460"/>
      <c r="EDG198" s="460"/>
      <c r="EDH198" s="460"/>
      <c r="EDI198" s="460"/>
      <c r="EDJ198" s="460"/>
      <c r="EDK198" s="460"/>
      <c r="EDL198" s="460"/>
      <c r="EDM198" s="460"/>
      <c r="EDN198" s="460"/>
      <c r="EDO198" s="460"/>
      <c r="EDP198" s="460"/>
      <c r="EDQ198" s="460"/>
      <c r="EDR198" s="460"/>
      <c r="EDS198" s="460"/>
      <c r="EDT198" s="460"/>
      <c r="EDU198" s="460"/>
      <c r="EDV198" s="460"/>
      <c r="EDW198" s="460"/>
      <c r="EDX198" s="460"/>
      <c r="EDY198" s="460"/>
      <c r="EDZ198" s="460"/>
      <c r="EEA198" s="460"/>
      <c r="EEB198" s="460"/>
      <c r="EEC198" s="460"/>
      <c r="EED198" s="460"/>
      <c r="EEE198" s="460"/>
      <c r="EEF198" s="460"/>
      <c r="EEG198" s="460"/>
      <c r="EEH198" s="460"/>
      <c r="EEI198" s="460"/>
      <c r="EEJ198" s="460"/>
      <c r="EEK198" s="460"/>
      <c r="EEL198" s="460"/>
      <c r="EEM198" s="460"/>
      <c r="EEN198" s="460"/>
      <c r="EEO198" s="460"/>
      <c r="EEP198" s="460"/>
      <c r="EEQ198" s="460"/>
      <c r="EER198" s="460"/>
      <c r="EES198" s="460"/>
      <c r="EET198" s="460"/>
      <c r="EEU198" s="460"/>
      <c r="EEV198" s="460"/>
      <c r="EEW198" s="460"/>
      <c r="EEX198" s="460"/>
      <c r="EEY198" s="460"/>
      <c r="EEZ198" s="460"/>
      <c r="EFA198" s="460"/>
      <c r="EFB198" s="460"/>
      <c r="EFC198" s="460"/>
      <c r="EFD198" s="460"/>
      <c r="EFE198" s="460"/>
      <c r="EFF198" s="460"/>
      <c r="EFG198" s="460"/>
      <c r="EFH198" s="460"/>
      <c r="EFI198" s="460"/>
      <c r="EFJ198" s="460"/>
      <c r="EFK198" s="460"/>
      <c r="EFL198" s="460"/>
      <c r="EFM198" s="460"/>
      <c r="EFN198" s="460"/>
      <c r="EFO198" s="460"/>
      <c r="EFP198" s="460"/>
      <c r="EFQ198" s="460"/>
      <c r="EFR198" s="460"/>
      <c r="EFS198" s="460"/>
      <c r="EFT198" s="460"/>
      <c r="EFU198" s="460"/>
      <c r="EFV198" s="460"/>
      <c r="EFW198" s="460"/>
      <c r="EFX198" s="460"/>
      <c r="EFY198" s="460"/>
      <c r="EFZ198" s="460"/>
      <c r="EGA198" s="460"/>
      <c r="EGB198" s="460"/>
      <c r="EGC198" s="460"/>
      <c r="EGD198" s="460"/>
      <c r="EGE198" s="460"/>
      <c r="EGF198" s="460"/>
      <c r="EGG198" s="460"/>
      <c r="EGH198" s="460"/>
      <c r="EGI198" s="460"/>
      <c r="EGJ198" s="460"/>
      <c r="EGK198" s="460"/>
      <c r="EGL198" s="460"/>
      <c r="EGM198" s="460"/>
      <c r="EGN198" s="460"/>
      <c r="EGO198" s="460"/>
      <c r="EGP198" s="460"/>
      <c r="EGQ198" s="460"/>
      <c r="EGR198" s="460"/>
      <c r="EGS198" s="460"/>
      <c r="EGT198" s="460"/>
      <c r="EGU198" s="460"/>
      <c r="EGV198" s="460"/>
      <c r="EGW198" s="460"/>
      <c r="EGX198" s="460"/>
      <c r="EGY198" s="460"/>
      <c r="EGZ198" s="460"/>
      <c r="EHA198" s="460"/>
      <c r="EHB198" s="460"/>
      <c r="EHC198" s="460"/>
      <c r="EHD198" s="460"/>
      <c r="EHE198" s="460"/>
      <c r="EHF198" s="460"/>
      <c r="EHG198" s="460"/>
      <c r="EHH198" s="460"/>
      <c r="EHI198" s="460"/>
      <c r="EHJ198" s="460"/>
      <c r="EHK198" s="460"/>
      <c r="EHL198" s="460"/>
      <c r="EHM198" s="460"/>
      <c r="EHN198" s="460"/>
      <c r="EHO198" s="460"/>
      <c r="EHP198" s="460"/>
      <c r="EHQ198" s="460"/>
      <c r="EHR198" s="460"/>
      <c r="EHS198" s="460"/>
      <c r="EHT198" s="460"/>
      <c r="EHU198" s="460"/>
      <c r="EHV198" s="460"/>
      <c r="EHW198" s="460"/>
      <c r="EHX198" s="460"/>
      <c r="EHY198" s="460"/>
      <c r="EHZ198" s="460"/>
      <c r="EIA198" s="460"/>
      <c r="EIB198" s="460"/>
      <c r="EIC198" s="460"/>
      <c r="EID198" s="460"/>
      <c r="EIE198" s="460"/>
      <c r="EIF198" s="460"/>
      <c r="EIG198" s="460"/>
      <c r="EIH198" s="460"/>
      <c r="EII198" s="460"/>
      <c r="EIJ198" s="460"/>
      <c r="EIK198" s="460"/>
      <c r="EIL198" s="460"/>
      <c r="EIM198" s="460"/>
      <c r="EIN198" s="460"/>
      <c r="EIO198" s="460"/>
      <c r="EIP198" s="460"/>
      <c r="EIQ198" s="460"/>
      <c r="EIR198" s="460"/>
      <c r="EIS198" s="460"/>
      <c r="EIT198" s="460"/>
      <c r="EIU198" s="460"/>
      <c r="EIV198" s="460"/>
      <c r="EIW198" s="460"/>
      <c r="EIX198" s="460"/>
      <c r="EIY198" s="460"/>
      <c r="EIZ198" s="460"/>
      <c r="EJA198" s="460"/>
      <c r="EJB198" s="460"/>
      <c r="EJC198" s="460"/>
      <c r="EJD198" s="460"/>
      <c r="EJE198" s="460"/>
      <c r="EJF198" s="460"/>
      <c r="EJG198" s="460"/>
      <c r="EJH198" s="460"/>
      <c r="EJI198" s="460"/>
      <c r="EJJ198" s="460"/>
      <c r="EJK198" s="460"/>
      <c r="EJL198" s="460"/>
      <c r="EJM198" s="460"/>
      <c r="EJN198" s="460"/>
      <c r="EJO198" s="460"/>
      <c r="EJP198" s="460"/>
      <c r="EJQ198" s="460"/>
      <c r="EJR198" s="460"/>
      <c r="EJS198" s="460"/>
      <c r="EJT198" s="460"/>
      <c r="EJU198" s="460"/>
      <c r="EJV198" s="460"/>
      <c r="EJW198" s="460"/>
      <c r="EJX198" s="460"/>
      <c r="EJY198" s="460"/>
      <c r="EJZ198" s="460"/>
      <c r="EKA198" s="460"/>
      <c r="EKB198" s="460"/>
      <c r="EKC198" s="460"/>
      <c r="EKD198" s="460"/>
      <c r="EKE198" s="460"/>
      <c r="EKF198" s="460"/>
      <c r="EKG198" s="460"/>
      <c r="EKH198" s="460"/>
      <c r="EKI198" s="460"/>
      <c r="EKJ198" s="460"/>
      <c r="EKK198" s="460"/>
      <c r="EKL198" s="460"/>
      <c r="EKM198" s="460"/>
      <c r="EKN198" s="460"/>
      <c r="EKO198" s="460"/>
      <c r="EKP198" s="460"/>
      <c r="EKQ198" s="460"/>
      <c r="EKR198" s="460"/>
      <c r="EKS198" s="460"/>
      <c r="EKT198" s="460"/>
      <c r="EKU198" s="460"/>
      <c r="EKV198" s="460"/>
      <c r="EKW198" s="460"/>
      <c r="EKX198" s="460"/>
      <c r="EKY198" s="460"/>
      <c r="EKZ198" s="460"/>
      <c r="ELA198" s="460"/>
      <c r="ELB198" s="460"/>
      <c r="ELC198" s="460"/>
      <c r="ELD198" s="460"/>
      <c r="ELE198" s="460"/>
      <c r="ELF198" s="460"/>
      <c r="ELG198" s="460"/>
      <c r="ELH198" s="460"/>
      <c r="ELI198" s="460"/>
      <c r="ELJ198" s="460"/>
      <c r="ELK198" s="460"/>
      <c r="ELL198" s="460"/>
      <c r="ELM198" s="460"/>
      <c r="ELN198" s="460"/>
      <c r="ELO198" s="460"/>
      <c r="ELP198" s="460"/>
      <c r="ELQ198" s="460"/>
      <c r="ELR198" s="460"/>
      <c r="ELS198" s="460"/>
      <c r="ELT198" s="460"/>
      <c r="ELU198" s="460"/>
      <c r="ELV198" s="460"/>
      <c r="ELW198" s="460"/>
      <c r="ELX198" s="460"/>
      <c r="ELY198" s="460"/>
      <c r="ELZ198" s="460"/>
      <c r="EMA198" s="460"/>
      <c r="EMB198" s="460"/>
      <c r="EMC198" s="460"/>
      <c r="EMD198" s="460"/>
      <c r="EME198" s="460"/>
      <c r="EMF198" s="460"/>
      <c r="EMG198" s="460"/>
      <c r="EMH198" s="460"/>
      <c r="EMI198" s="460"/>
      <c r="EMJ198" s="460"/>
      <c r="EMK198" s="460"/>
      <c r="EML198" s="460"/>
      <c r="EMM198" s="460"/>
      <c r="EMN198" s="460"/>
      <c r="EMO198" s="460"/>
      <c r="EMP198" s="460"/>
      <c r="EMQ198" s="460"/>
      <c r="EMR198" s="460"/>
      <c r="EMS198" s="460"/>
      <c r="EMT198" s="460"/>
      <c r="EMU198" s="460"/>
      <c r="EMV198" s="460"/>
      <c r="EMW198" s="460"/>
      <c r="EMX198" s="460"/>
      <c r="EMY198" s="460"/>
      <c r="EMZ198" s="460"/>
      <c r="ENA198" s="460"/>
      <c r="ENB198" s="460"/>
      <c r="ENC198" s="460"/>
      <c r="END198" s="460"/>
      <c r="ENE198" s="460"/>
      <c r="ENF198" s="460"/>
      <c r="ENG198" s="460"/>
      <c r="ENH198" s="460"/>
      <c r="ENI198" s="460"/>
      <c r="ENJ198" s="460"/>
      <c r="ENK198" s="460"/>
      <c r="ENL198" s="460"/>
      <c r="ENM198" s="460"/>
      <c r="ENN198" s="460"/>
      <c r="ENO198" s="460"/>
      <c r="ENP198" s="460"/>
      <c r="ENQ198" s="460"/>
      <c r="ENR198" s="460"/>
      <c r="ENS198" s="460"/>
      <c r="ENT198" s="460"/>
      <c r="ENU198" s="460"/>
      <c r="ENV198" s="460"/>
      <c r="ENW198" s="460"/>
      <c r="ENX198" s="460"/>
      <c r="ENY198" s="460"/>
      <c r="ENZ198" s="460"/>
      <c r="EOA198" s="460"/>
      <c r="EOB198" s="460"/>
      <c r="EOC198" s="460"/>
      <c r="EOD198" s="460"/>
      <c r="EOE198" s="460"/>
      <c r="EOF198" s="460"/>
      <c r="EOG198" s="460"/>
      <c r="EOH198" s="460"/>
      <c r="EOI198" s="460"/>
      <c r="EOJ198" s="460"/>
      <c r="EOK198" s="460"/>
      <c r="EOL198" s="460"/>
      <c r="EOM198" s="460"/>
      <c r="EON198" s="460"/>
      <c r="EOO198" s="460"/>
      <c r="EOP198" s="460"/>
      <c r="EOQ198" s="460"/>
      <c r="EOR198" s="460"/>
      <c r="EOS198" s="460"/>
      <c r="EOT198" s="460"/>
      <c r="EOU198" s="460"/>
      <c r="EOV198" s="460"/>
      <c r="EOW198" s="460"/>
      <c r="EOX198" s="460"/>
      <c r="EOY198" s="460"/>
      <c r="EOZ198" s="460"/>
      <c r="EPA198" s="460"/>
      <c r="EPB198" s="460"/>
      <c r="EPC198" s="460"/>
      <c r="EPD198" s="460"/>
      <c r="EPE198" s="460"/>
      <c r="EPF198" s="460"/>
      <c r="EPG198" s="460"/>
      <c r="EPH198" s="460"/>
      <c r="EPI198" s="460"/>
      <c r="EPJ198" s="460"/>
      <c r="EPK198" s="460"/>
      <c r="EPL198" s="460"/>
      <c r="EPM198" s="460"/>
      <c r="EPN198" s="460"/>
      <c r="EPO198" s="460"/>
      <c r="EPP198" s="460"/>
      <c r="EPQ198" s="460"/>
      <c r="EPR198" s="460"/>
      <c r="EPS198" s="460"/>
      <c r="EPT198" s="460"/>
      <c r="EPU198" s="460"/>
      <c r="EPV198" s="460"/>
      <c r="EPW198" s="460"/>
      <c r="EPX198" s="460"/>
      <c r="EPY198" s="460"/>
      <c r="EPZ198" s="460"/>
      <c r="EQA198" s="460"/>
      <c r="EQB198" s="460"/>
      <c r="EQC198" s="460"/>
      <c r="EQD198" s="460"/>
      <c r="EQE198" s="460"/>
      <c r="EQF198" s="460"/>
      <c r="EQG198" s="460"/>
      <c r="EQH198" s="460"/>
      <c r="EQI198" s="460"/>
      <c r="EQJ198" s="460"/>
      <c r="EQK198" s="460"/>
      <c r="EQL198" s="460"/>
      <c r="EQM198" s="460"/>
      <c r="EQN198" s="460"/>
      <c r="EQO198" s="460"/>
      <c r="EQP198" s="460"/>
      <c r="EQQ198" s="460"/>
      <c r="EQR198" s="460"/>
      <c r="EQS198" s="460"/>
      <c r="EQT198" s="460"/>
      <c r="EQU198" s="460"/>
      <c r="EQV198" s="460"/>
      <c r="EQW198" s="460"/>
      <c r="EQX198" s="460"/>
      <c r="EQY198" s="460"/>
      <c r="EQZ198" s="460"/>
      <c r="ERA198" s="460"/>
      <c r="ERB198" s="460"/>
      <c r="ERC198" s="460"/>
      <c r="ERD198" s="460"/>
      <c r="ERE198" s="460"/>
      <c r="ERF198" s="460"/>
      <c r="ERG198" s="460"/>
      <c r="ERH198" s="460"/>
      <c r="ERI198" s="460"/>
      <c r="ERJ198" s="460"/>
      <c r="ERK198" s="460"/>
      <c r="ERL198" s="460"/>
      <c r="ERM198" s="460"/>
      <c r="ERN198" s="460"/>
      <c r="ERO198" s="460"/>
      <c r="ERP198" s="460"/>
      <c r="ERQ198" s="460"/>
      <c r="ERR198" s="460"/>
      <c r="ERS198" s="460"/>
      <c r="ERT198" s="460"/>
      <c r="ERU198" s="460"/>
      <c r="ERV198" s="460"/>
      <c r="ERW198" s="460"/>
      <c r="ERX198" s="460"/>
      <c r="ERY198" s="460"/>
      <c r="ERZ198" s="460"/>
      <c r="ESA198" s="460"/>
      <c r="ESB198" s="460"/>
      <c r="ESC198" s="460"/>
      <c r="ESD198" s="460"/>
      <c r="ESE198" s="460"/>
      <c r="ESF198" s="460"/>
      <c r="ESG198" s="460"/>
      <c r="ESH198" s="460"/>
      <c r="ESI198" s="460"/>
      <c r="ESJ198" s="460"/>
      <c r="ESK198" s="460"/>
      <c r="ESL198" s="460"/>
      <c r="ESM198" s="460"/>
      <c r="ESN198" s="460"/>
      <c r="ESO198" s="460"/>
      <c r="ESP198" s="460"/>
      <c r="ESQ198" s="460"/>
      <c r="ESR198" s="460"/>
      <c r="ESS198" s="460"/>
      <c r="EST198" s="460"/>
      <c r="ESU198" s="460"/>
      <c r="ESV198" s="460"/>
      <c r="ESW198" s="460"/>
      <c r="ESX198" s="460"/>
      <c r="ESY198" s="460"/>
      <c r="ESZ198" s="460"/>
      <c r="ETA198" s="460"/>
      <c r="ETB198" s="460"/>
      <c r="ETC198" s="460"/>
      <c r="ETD198" s="460"/>
      <c r="ETE198" s="460"/>
      <c r="ETF198" s="460"/>
      <c r="ETG198" s="460"/>
      <c r="ETH198" s="460"/>
      <c r="ETI198" s="460"/>
      <c r="ETJ198" s="460"/>
      <c r="ETK198" s="460"/>
      <c r="ETL198" s="460"/>
      <c r="ETM198" s="460"/>
      <c r="ETN198" s="460"/>
      <c r="ETO198" s="460"/>
      <c r="ETP198" s="460"/>
      <c r="ETQ198" s="460"/>
      <c r="ETR198" s="460"/>
      <c r="ETS198" s="460"/>
      <c r="ETT198" s="460"/>
      <c r="ETU198" s="460"/>
      <c r="ETV198" s="460"/>
      <c r="ETW198" s="460"/>
      <c r="ETX198" s="460"/>
      <c r="ETY198" s="460"/>
      <c r="ETZ198" s="460"/>
      <c r="EUA198" s="460"/>
      <c r="EUB198" s="460"/>
      <c r="EUC198" s="460"/>
      <c r="EUD198" s="460"/>
      <c r="EUE198" s="460"/>
      <c r="EUF198" s="460"/>
      <c r="EUG198" s="460"/>
      <c r="EUH198" s="460"/>
      <c r="EUI198" s="460"/>
      <c r="EUJ198" s="460"/>
      <c r="EUK198" s="460"/>
      <c r="EUL198" s="460"/>
      <c r="EUM198" s="460"/>
      <c r="EUN198" s="460"/>
      <c r="EUO198" s="460"/>
      <c r="EUP198" s="460"/>
      <c r="EUQ198" s="460"/>
      <c r="EUR198" s="460"/>
      <c r="EUS198" s="460"/>
      <c r="EUT198" s="460"/>
      <c r="EUU198" s="460"/>
      <c r="EUV198" s="460"/>
      <c r="EUW198" s="460"/>
      <c r="EUX198" s="460"/>
      <c r="EUY198" s="460"/>
      <c r="EUZ198" s="460"/>
      <c r="EVA198" s="460"/>
      <c r="EVB198" s="460"/>
      <c r="EVC198" s="460"/>
      <c r="EVD198" s="460"/>
      <c r="EVE198" s="460"/>
      <c r="EVF198" s="460"/>
      <c r="EVG198" s="460"/>
      <c r="EVH198" s="460"/>
      <c r="EVI198" s="460"/>
      <c r="EVJ198" s="460"/>
      <c r="EVK198" s="460"/>
      <c r="EVL198" s="460"/>
      <c r="EVM198" s="460"/>
      <c r="EVN198" s="460"/>
      <c r="EVO198" s="460"/>
      <c r="EVP198" s="460"/>
      <c r="EVQ198" s="460"/>
      <c r="EVR198" s="460"/>
      <c r="EVS198" s="460"/>
      <c r="EVT198" s="460"/>
      <c r="EVU198" s="460"/>
      <c r="EVV198" s="460"/>
      <c r="EVW198" s="460"/>
      <c r="EVX198" s="460"/>
      <c r="EVY198" s="460"/>
      <c r="EVZ198" s="460"/>
      <c r="EWA198" s="460"/>
      <c r="EWB198" s="460"/>
      <c r="EWC198" s="460"/>
      <c r="EWD198" s="460"/>
      <c r="EWE198" s="460"/>
      <c r="EWF198" s="460"/>
      <c r="EWG198" s="460"/>
      <c r="EWH198" s="460"/>
      <c r="EWI198" s="460"/>
      <c r="EWJ198" s="460"/>
      <c r="EWK198" s="460"/>
      <c r="EWL198" s="460"/>
      <c r="EWM198" s="460"/>
      <c r="EWN198" s="460"/>
      <c r="EWO198" s="460"/>
      <c r="EWP198" s="460"/>
      <c r="EWQ198" s="460"/>
      <c r="EWR198" s="460"/>
      <c r="EWS198" s="460"/>
      <c r="EWT198" s="460"/>
      <c r="EWU198" s="460"/>
      <c r="EWV198" s="460"/>
      <c r="EWW198" s="460"/>
      <c r="EWX198" s="460"/>
      <c r="EWY198" s="460"/>
      <c r="EWZ198" s="460"/>
      <c r="EXA198" s="460"/>
      <c r="EXB198" s="460"/>
      <c r="EXC198" s="460"/>
      <c r="EXD198" s="460"/>
      <c r="EXE198" s="460"/>
      <c r="EXF198" s="460"/>
      <c r="EXG198" s="460"/>
      <c r="EXH198" s="460"/>
      <c r="EXI198" s="460"/>
      <c r="EXJ198" s="460"/>
      <c r="EXK198" s="460"/>
      <c r="EXL198" s="460"/>
      <c r="EXM198" s="460"/>
      <c r="EXN198" s="460"/>
      <c r="EXO198" s="460"/>
      <c r="EXP198" s="460"/>
      <c r="EXQ198" s="460"/>
      <c r="EXR198" s="460"/>
      <c r="EXS198" s="460"/>
      <c r="EXT198" s="460"/>
      <c r="EXU198" s="460"/>
      <c r="EXV198" s="460"/>
      <c r="EXW198" s="460"/>
      <c r="EXX198" s="460"/>
      <c r="EXY198" s="460"/>
      <c r="EXZ198" s="460"/>
      <c r="EYA198" s="460"/>
      <c r="EYB198" s="460"/>
      <c r="EYC198" s="460"/>
      <c r="EYD198" s="460"/>
      <c r="EYE198" s="460"/>
      <c r="EYF198" s="460"/>
      <c r="EYG198" s="460"/>
      <c r="EYH198" s="460"/>
      <c r="EYI198" s="460"/>
      <c r="EYJ198" s="460"/>
      <c r="EYK198" s="460"/>
      <c r="EYL198" s="460"/>
      <c r="EYM198" s="460"/>
      <c r="EYN198" s="460"/>
      <c r="EYO198" s="460"/>
      <c r="EYP198" s="460"/>
      <c r="EYQ198" s="460"/>
      <c r="EYR198" s="460"/>
      <c r="EYS198" s="460"/>
      <c r="EYT198" s="460"/>
      <c r="EYU198" s="460"/>
      <c r="EYV198" s="460"/>
      <c r="EYW198" s="460"/>
      <c r="EYX198" s="460"/>
      <c r="EYY198" s="460"/>
      <c r="EYZ198" s="460"/>
      <c r="EZA198" s="460"/>
      <c r="EZB198" s="460"/>
      <c r="EZC198" s="460"/>
      <c r="EZD198" s="460"/>
      <c r="EZE198" s="460"/>
      <c r="EZF198" s="460"/>
      <c r="EZG198" s="460"/>
      <c r="EZH198" s="460"/>
      <c r="EZI198" s="460"/>
      <c r="EZJ198" s="460"/>
      <c r="EZK198" s="460"/>
      <c r="EZL198" s="460"/>
      <c r="EZM198" s="460"/>
      <c r="EZN198" s="460"/>
      <c r="EZO198" s="460"/>
      <c r="EZP198" s="460"/>
      <c r="EZQ198" s="460"/>
      <c r="EZR198" s="460"/>
      <c r="EZS198" s="460"/>
      <c r="EZT198" s="460"/>
      <c r="EZU198" s="460"/>
      <c r="EZV198" s="460"/>
      <c r="EZW198" s="460"/>
      <c r="EZX198" s="460"/>
      <c r="EZY198" s="460"/>
      <c r="EZZ198" s="460"/>
      <c r="FAA198" s="460"/>
      <c r="FAB198" s="460"/>
      <c r="FAC198" s="460"/>
      <c r="FAD198" s="460"/>
      <c r="FAE198" s="460"/>
      <c r="FAF198" s="460"/>
      <c r="FAG198" s="460"/>
      <c r="FAH198" s="460"/>
      <c r="FAI198" s="460"/>
      <c r="FAJ198" s="460"/>
      <c r="FAK198" s="460"/>
      <c r="FAL198" s="460"/>
      <c r="FAM198" s="460"/>
      <c r="FAN198" s="460"/>
      <c r="FAO198" s="460"/>
      <c r="FAP198" s="460"/>
      <c r="FAQ198" s="460"/>
      <c r="FAR198" s="460"/>
      <c r="FAS198" s="460"/>
      <c r="FAT198" s="460"/>
      <c r="FAU198" s="460"/>
      <c r="FAV198" s="460"/>
      <c r="FAW198" s="460"/>
      <c r="FAX198" s="460"/>
      <c r="FAY198" s="460"/>
      <c r="FAZ198" s="460"/>
      <c r="FBA198" s="460"/>
      <c r="FBB198" s="460"/>
      <c r="FBC198" s="460"/>
      <c r="FBD198" s="460"/>
      <c r="FBE198" s="460"/>
      <c r="FBF198" s="460"/>
      <c r="FBG198" s="460"/>
      <c r="FBH198" s="460"/>
      <c r="FBI198" s="460"/>
      <c r="FBJ198" s="460"/>
      <c r="FBK198" s="460"/>
      <c r="FBL198" s="460"/>
      <c r="FBM198" s="460"/>
      <c r="FBN198" s="460"/>
      <c r="FBO198" s="460"/>
      <c r="FBP198" s="460"/>
      <c r="FBQ198" s="460"/>
      <c r="FBR198" s="460"/>
      <c r="FBS198" s="460"/>
      <c r="FBT198" s="460"/>
      <c r="FBU198" s="460"/>
      <c r="FBV198" s="460"/>
      <c r="FBW198" s="460"/>
      <c r="FBX198" s="460"/>
      <c r="FBY198" s="460"/>
      <c r="FBZ198" s="460"/>
      <c r="FCA198" s="460"/>
      <c r="FCB198" s="460"/>
      <c r="FCC198" s="460"/>
      <c r="FCD198" s="460"/>
      <c r="FCE198" s="460"/>
      <c r="FCF198" s="460"/>
      <c r="FCG198" s="460"/>
      <c r="FCH198" s="460"/>
      <c r="FCI198" s="460"/>
      <c r="FCJ198" s="460"/>
      <c r="FCK198" s="460"/>
      <c r="FCL198" s="460"/>
      <c r="FCM198" s="460"/>
      <c r="FCN198" s="460"/>
      <c r="FCO198" s="460"/>
      <c r="FCP198" s="460"/>
      <c r="FCQ198" s="460"/>
      <c r="FCR198" s="460"/>
      <c r="FCS198" s="460"/>
      <c r="FCT198" s="460"/>
      <c r="FCU198" s="460"/>
      <c r="FCV198" s="460"/>
      <c r="FCW198" s="460"/>
      <c r="FCX198" s="460"/>
      <c r="FCY198" s="460"/>
      <c r="FCZ198" s="460"/>
      <c r="FDA198" s="460"/>
      <c r="FDB198" s="460"/>
      <c r="FDC198" s="460"/>
      <c r="FDD198" s="460"/>
      <c r="FDE198" s="460"/>
      <c r="FDF198" s="460"/>
      <c r="FDG198" s="460"/>
      <c r="FDH198" s="460"/>
      <c r="FDI198" s="460"/>
      <c r="FDJ198" s="460"/>
      <c r="FDK198" s="460"/>
      <c r="FDL198" s="460"/>
      <c r="FDM198" s="460"/>
      <c r="FDN198" s="460"/>
      <c r="FDO198" s="460"/>
      <c r="FDP198" s="460"/>
      <c r="FDQ198" s="460"/>
      <c r="FDR198" s="460"/>
      <c r="FDS198" s="460"/>
      <c r="FDT198" s="460"/>
      <c r="FDU198" s="460"/>
      <c r="FDV198" s="460"/>
      <c r="FDW198" s="460"/>
      <c r="FDX198" s="460"/>
      <c r="FDY198" s="460"/>
      <c r="FDZ198" s="460"/>
      <c r="FEA198" s="460"/>
      <c r="FEB198" s="460"/>
      <c r="FEC198" s="460"/>
      <c r="FED198" s="460"/>
      <c r="FEE198" s="460"/>
      <c r="FEF198" s="460"/>
      <c r="FEG198" s="460"/>
      <c r="FEH198" s="460"/>
      <c r="FEI198" s="460"/>
      <c r="FEJ198" s="460"/>
      <c r="FEK198" s="460"/>
      <c r="FEL198" s="460"/>
      <c r="FEM198" s="460"/>
      <c r="FEN198" s="460"/>
      <c r="FEO198" s="460"/>
      <c r="FEP198" s="460"/>
      <c r="FEQ198" s="460"/>
      <c r="FER198" s="460"/>
      <c r="FES198" s="460"/>
      <c r="FET198" s="460"/>
      <c r="FEU198" s="460"/>
      <c r="FEV198" s="460"/>
      <c r="FEW198" s="460"/>
      <c r="FEX198" s="460"/>
      <c r="FEY198" s="460"/>
      <c r="FEZ198" s="460"/>
      <c r="FFA198" s="460"/>
      <c r="FFB198" s="460"/>
      <c r="FFC198" s="460"/>
      <c r="FFD198" s="460"/>
      <c r="FFE198" s="460"/>
      <c r="FFF198" s="460"/>
      <c r="FFG198" s="460"/>
      <c r="FFH198" s="460"/>
      <c r="FFI198" s="460"/>
      <c r="FFJ198" s="460"/>
      <c r="FFK198" s="460"/>
      <c r="FFL198" s="460"/>
      <c r="FFM198" s="460"/>
      <c r="FFN198" s="460"/>
      <c r="FFO198" s="460"/>
      <c r="FFP198" s="460"/>
      <c r="FFQ198" s="460"/>
      <c r="FFR198" s="460"/>
      <c r="FFS198" s="460"/>
      <c r="FFT198" s="460"/>
      <c r="FFU198" s="460"/>
      <c r="FFV198" s="460"/>
      <c r="FFW198" s="460"/>
      <c r="FFX198" s="460"/>
      <c r="FFY198" s="460"/>
      <c r="FFZ198" s="460"/>
      <c r="FGA198" s="460"/>
      <c r="FGB198" s="460"/>
      <c r="FGC198" s="460"/>
      <c r="FGD198" s="460"/>
      <c r="FGE198" s="460"/>
      <c r="FGF198" s="460"/>
      <c r="FGG198" s="460"/>
      <c r="FGH198" s="460"/>
      <c r="FGI198" s="460"/>
      <c r="FGJ198" s="460"/>
      <c r="FGK198" s="460"/>
      <c r="FGL198" s="460"/>
      <c r="FGM198" s="460"/>
      <c r="FGN198" s="460"/>
      <c r="FGO198" s="460"/>
      <c r="FGP198" s="460"/>
      <c r="FGQ198" s="460"/>
      <c r="FGR198" s="460"/>
      <c r="FGS198" s="460"/>
      <c r="FGT198" s="460"/>
      <c r="FGU198" s="460"/>
      <c r="FGV198" s="460"/>
      <c r="FGW198" s="460"/>
      <c r="FGX198" s="460"/>
      <c r="FGY198" s="460"/>
      <c r="FGZ198" s="460"/>
      <c r="FHA198" s="460"/>
      <c r="FHB198" s="460"/>
      <c r="FHC198" s="460"/>
      <c r="FHD198" s="460"/>
      <c r="FHE198" s="460"/>
      <c r="FHF198" s="460"/>
      <c r="FHG198" s="460"/>
      <c r="FHH198" s="460"/>
      <c r="FHI198" s="460"/>
      <c r="FHJ198" s="460"/>
      <c r="FHK198" s="460"/>
      <c r="FHL198" s="460"/>
      <c r="FHM198" s="460"/>
      <c r="FHN198" s="460"/>
      <c r="FHO198" s="460"/>
      <c r="FHP198" s="460"/>
      <c r="FHQ198" s="460"/>
      <c r="FHR198" s="460"/>
      <c r="FHS198" s="460"/>
      <c r="FHT198" s="460"/>
      <c r="FHU198" s="460"/>
      <c r="FHV198" s="460"/>
      <c r="FHW198" s="460"/>
      <c r="FHX198" s="460"/>
      <c r="FHY198" s="460"/>
      <c r="FHZ198" s="460"/>
      <c r="FIA198" s="460"/>
      <c r="FIB198" s="460"/>
      <c r="FIC198" s="460"/>
      <c r="FID198" s="460"/>
      <c r="FIE198" s="460"/>
      <c r="FIF198" s="460"/>
      <c r="FIG198" s="460"/>
      <c r="FIH198" s="460"/>
      <c r="FII198" s="460"/>
      <c r="FIJ198" s="460"/>
      <c r="FIK198" s="460"/>
      <c r="FIL198" s="460"/>
      <c r="FIM198" s="460"/>
      <c r="FIN198" s="460"/>
      <c r="FIO198" s="460"/>
      <c r="FIP198" s="460"/>
      <c r="FIQ198" s="460"/>
      <c r="FIR198" s="460"/>
      <c r="FIS198" s="460"/>
      <c r="FIT198" s="460"/>
      <c r="FIU198" s="460"/>
      <c r="FIV198" s="460"/>
      <c r="FIW198" s="460"/>
      <c r="FIX198" s="460"/>
      <c r="FIY198" s="460"/>
      <c r="FIZ198" s="460"/>
      <c r="FJA198" s="460"/>
      <c r="FJB198" s="460"/>
      <c r="FJC198" s="460"/>
      <c r="FJD198" s="460"/>
      <c r="FJE198" s="460"/>
      <c r="FJF198" s="460"/>
      <c r="FJG198" s="460"/>
      <c r="FJH198" s="460"/>
      <c r="FJI198" s="460"/>
      <c r="FJJ198" s="460"/>
      <c r="FJK198" s="460"/>
      <c r="FJL198" s="460"/>
      <c r="FJM198" s="460"/>
      <c r="FJN198" s="460"/>
      <c r="FJO198" s="460"/>
      <c r="FJP198" s="460"/>
      <c r="FJQ198" s="460"/>
      <c r="FJR198" s="460"/>
      <c r="FJS198" s="460"/>
      <c r="FJT198" s="460"/>
      <c r="FJU198" s="460"/>
      <c r="FJV198" s="460"/>
      <c r="FJW198" s="460"/>
      <c r="FJX198" s="460"/>
      <c r="FJY198" s="460"/>
      <c r="FJZ198" s="460"/>
      <c r="FKA198" s="460"/>
      <c r="FKB198" s="460"/>
      <c r="FKC198" s="460"/>
      <c r="FKD198" s="460"/>
      <c r="FKE198" s="460"/>
      <c r="FKF198" s="460"/>
      <c r="FKG198" s="460"/>
      <c r="FKH198" s="460"/>
      <c r="FKI198" s="460"/>
      <c r="FKJ198" s="460"/>
      <c r="FKK198" s="460"/>
      <c r="FKL198" s="460"/>
      <c r="FKM198" s="460"/>
      <c r="FKN198" s="460"/>
      <c r="FKO198" s="460"/>
      <c r="FKP198" s="460"/>
      <c r="FKQ198" s="460"/>
      <c r="FKR198" s="460"/>
      <c r="FKS198" s="460"/>
      <c r="FKT198" s="460"/>
      <c r="FKU198" s="460"/>
      <c r="FKV198" s="460"/>
      <c r="FKW198" s="460"/>
      <c r="FKX198" s="460"/>
      <c r="FKY198" s="460"/>
      <c r="FKZ198" s="460"/>
      <c r="FLA198" s="460"/>
      <c r="FLB198" s="460"/>
      <c r="FLC198" s="460"/>
      <c r="FLD198" s="460"/>
      <c r="FLE198" s="460"/>
      <c r="FLF198" s="460"/>
      <c r="FLG198" s="460"/>
      <c r="FLH198" s="460"/>
      <c r="FLI198" s="460"/>
      <c r="FLJ198" s="460"/>
      <c r="FLK198" s="460"/>
      <c r="FLL198" s="460"/>
      <c r="FLM198" s="460"/>
      <c r="FLN198" s="460"/>
      <c r="FLO198" s="460"/>
      <c r="FLP198" s="460"/>
      <c r="FLQ198" s="460"/>
      <c r="FLR198" s="460"/>
      <c r="FLS198" s="460"/>
      <c r="FLT198" s="460"/>
      <c r="FLU198" s="460"/>
      <c r="FLV198" s="460"/>
      <c r="FLW198" s="460"/>
      <c r="FLX198" s="460"/>
      <c r="FLY198" s="460"/>
      <c r="FLZ198" s="460"/>
      <c r="FMA198" s="460"/>
      <c r="FMB198" s="460"/>
      <c r="FMC198" s="460"/>
      <c r="FMD198" s="460"/>
      <c r="FME198" s="460"/>
      <c r="FMF198" s="460"/>
      <c r="FMG198" s="460"/>
      <c r="FMH198" s="460"/>
      <c r="FMI198" s="460"/>
      <c r="FMJ198" s="460"/>
      <c r="FMK198" s="460"/>
      <c r="FML198" s="460"/>
      <c r="FMM198" s="460"/>
      <c r="FMN198" s="460"/>
      <c r="FMO198" s="460"/>
      <c r="FMP198" s="460"/>
      <c r="FMQ198" s="460"/>
      <c r="FMR198" s="460"/>
      <c r="FMS198" s="460"/>
      <c r="FMT198" s="460"/>
      <c r="FMU198" s="460"/>
      <c r="FMV198" s="460"/>
      <c r="FMW198" s="460"/>
      <c r="FMX198" s="460"/>
      <c r="FMY198" s="460"/>
      <c r="FMZ198" s="460"/>
      <c r="FNA198" s="460"/>
      <c r="FNB198" s="460"/>
      <c r="FNC198" s="460"/>
      <c r="FND198" s="460"/>
      <c r="FNE198" s="460"/>
      <c r="FNF198" s="460"/>
      <c r="FNG198" s="460"/>
      <c r="FNH198" s="460"/>
      <c r="FNI198" s="460"/>
      <c r="FNJ198" s="460"/>
      <c r="FNK198" s="460"/>
      <c r="FNL198" s="460"/>
      <c r="FNM198" s="460"/>
      <c r="FNN198" s="460"/>
      <c r="FNO198" s="460"/>
      <c r="FNP198" s="460"/>
      <c r="FNQ198" s="460"/>
      <c r="FNR198" s="460"/>
      <c r="FNS198" s="460"/>
      <c r="FNT198" s="460"/>
      <c r="FNU198" s="460"/>
      <c r="FNV198" s="460"/>
      <c r="FNW198" s="460"/>
      <c r="FNX198" s="460"/>
      <c r="FNY198" s="460"/>
      <c r="FNZ198" s="460"/>
      <c r="FOA198" s="460"/>
      <c r="FOB198" s="460"/>
      <c r="FOC198" s="460"/>
      <c r="FOD198" s="460"/>
      <c r="FOE198" s="460"/>
      <c r="FOF198" s="460"/>
      <c r="FOG198" s="460"/>
      <c r="FOH198" s="460"/>
      <c r="FOI198" s="460"/>
      <c r="FOJ198" s="460"/>
      <c r="FOK198" s="460"/>
      <c r="FOL198" s="460"/>
      <c r="FOM198" s="460"/>
      <c r="FON198" s="460"/>
      <c r="FOO198" s="460"/>
      <c r="FOP198" s="460"/>
      <c r="FOQ198" s="460"/>
      <c r="FOR198" s="460"/>
      <c r="FOS198" s="460"/>
      <c r="FOT198" s="460"/>
      <c r="FOU198" s="460"/>
      <c r="FOV198" s="460"/>
      <c r="FOW198" s="460"/>
      <c r="FOX198" s="460"/>
      <c r="FOY198" s="460"/>
      <c r="FOZ198" s="460"/>
      <c r="FPA198" s="460"/>
      <c r="FPB198" s="460"/>
      <c r="FPC198" s="460"/>
      <c r="FPD198" s="460"/>
      <c r="FPE198" s="460"/>
      <c r="FPF198" s="460"/>
      <c r="FPG198" s="460"/>
      <c r="FPH198" s="460"/>
      <c r="FPI198" s="460"/>
      <c r="FPJ198" s="460"/>
      <c r="FPK198" s="460"/>
      <c r="FPL198" s="460"/>
      <c r="FPM198" s="460"/>
      <c r="FPN198" s="460"/>
      <c r="FPO198" s="460"/>
      <c r="FPP198" s="460"/>
      <c r="FPQ198" s="460"/>
      <c r="FPR198" s="460"/>
      <c r="FPS198" s="460"/>
      <c r="FPT198" s="460"/>
      <c r="FPU198" s="460"/>
      <c r="FPV198" s="460"/>
      <c r="FPW198" s="460"/>
      <c r="FPX198" s="460"/>
      <c r="FPY198" s="460"/>
      <c r="FPZ198" s="460"/>
      <c r="FQA198" s="460"/>
      <c r="FQB198" s="460"/>
      <c r="FQC198" s="460"/>
      <c r="FQD198" s="460"/>
      <c r="FQE198" s="460"/>
      <c r="FQF198" s="460"/>
      <c r="FQG198" s="460"/>
      <c r="FQH198" s="460"/>
      <c r="FQI198" s="460"/>
      <c r="FQJ198" s="460"/>
      <c r="FQK198" s="460"/>
      <c r="FQL198" s="460"/>
      <c r="FQM198" s="460"/>
      <c r="FQN198" s="460"/>
      <c r="FQO198" s="460"/>
      <c r="FQP198" s="460"/>
      <c r="FQQ198" s="460"/>
      <c r="FQR198" s="460"/>
      <c r="FQS198" s="460"/>
      <c r="FQT198" s="460"/>
      <c r="FQU198" s="460"/>
      <c r="FQV198" s="460"/>
      <c r="FQW198" s="460"/>
      <c r="FQX198" s="460"/>
      <c r="FQY198" s="460"/>
      <c r="FQZ198" s="460"/>
      <c r="FRA198" s="460"/>
      <c r="FRB198" s="460"/>
      <c r="FRC198" s="460"/>
      <c r="FRD198" s="460"/>
      <c r="FRE198" s="460"/>
      <c r="FRF198" s="460"/>
      <c r="FRG198" s="460"/>
      <c r="FRH198" s="460"/>
      <c r="FRI198" s="460"/>
      <c r="FRJ198" s="460"/>
      <c r="FRK198" s="460"/>
      <c r="FRL198" s="460"/>
      <c r="FRM198" s="460"/>
      <c r="FRN198" s="460"/>
      <c r="FRO198" s="460"/>
      <c r="FRP198" s="460"/>
      <c r="FRQ198" s="460"/>
      <c r="FRR198" s="460"/>
      <c r="FRS198" s="460"/>
      <c r="FRT198" s="460"/>
      <c r="FRU198" s="460"/>
      <c r="FRV198" s="460"/>
      <c r="FRW198" s="460"/>
      <c r="FRX198" s="460"/>
      <c r="FRY198" s="460"/>
      <c r="FRZ198" s="460"/>
      <c r="FSA198" s="460"/>
      <c r="FSB198" s="460"/>
      <c r="FSC198" s="460"/>
      <c r="FSD198" s="460"/>
      <c r="FSE198" s="460"/>
      <c r="FSF198" s="460"/>
      <c r="FSG198" s="460"/>
      <c r="FSH198" s="460"/>
      <c r="FSI198" s="460"/>
      <c r="FSJ198" s="460"/>
      <c r="FSK198" s="460"/>
      <c r="FSL198" s="460"/>
      <c r="FSM198" s="460"/>
      <c r="FSN198" s="460"/>
      <c r="FSO198" s="460"/>
      <c r="FSP198" s="460"/>
      <c r="FSQ198" s="460"/>
      <c r="FSR198" s="460"/>
      <c r="FSS198" s="460"/>
      <c r="FST198" s="460"/>
      <c r="FSU198" s="460"/>
      <c r="FSV198" s="460"/>
      <c r="FSW198" s="460"/>
      <c r="FSX198" s="460"/>
      <c r="FSY198" s="460"/>
      <c r="FSZ198" s="460"/>
      <c r="FTA198" s="460"/>
      <c r="FTB198" s="460"/>
      <c r="FTC198" s="460"/>
      <c r="FTD198" s="460"/>
      <c r="FTE198" s="460"/>
      <c r="FTF198" s="460"/>
      <c r="FTG198" s="460"/>
      <c r="FTH198" s="460"/>
      <c r="FTI198" s="460"/>
      <c r="FTJ198" s="460"/>
      <c r="FTK198" s="460"/>
      <c r="FTL198" s="460"/>
      <c r="FTM198" s="460"/>
      <c r="FTN198" s="460"/>
      <c r="FTO198" s="460"/>
      <c r="FTP198" s="460"/>
      <c r="FTQ198" s="460"/>
      <c r="FTR198" s="460"/>
      <c r="FTS198" s="460"/>
      <c r="FTT198" s="460"/>
      <c r="FTU198" s="460"/>
      <c r="FTV198" s="460"/>
      <c r="FTW198" s="460"/>
      <c r="FTX198" s="460"/>
      <c r="FTY198" s="460"/>
      <c r="FTZ198" s="460"/>
      <c r="FUA198" s="460"/>
      <c r="FUB198" s="460"/>
      <c r="FUC198" s="460"/>
      <c r="FUD198" s="460"/>
      <c r="FUE198" s="460"/>
      <c r="FUF198" s="460"/>
      <c r="FUG198" s="460"/>
      <c r="FUH198" s="460"/>
      <c r="FUI198" s="460"/>
      <c r="FUJ198" s="460"/>
      <c r="FUK198" s="460"/>
      <c r="FUL198" s="460"/>
      <c r="FUM198" s="460"/>
      <c r="FUN198" s="460"/>
      <c r="FUO198" s="460"/>
      <c r="FUP198" s="460"/>
      <c r="FUQ198" s="460"/>
      <c r="FUR198" s="460"/>
      <c r="FUS198" s="460"/>
      <c r="FUT198" s="460"/>
      <c r="FUU198" s="460"/>
      <c r="FUV198" s="460"/>
      <c r="FUW198" s="460"/>
      <c r="FUX198" s="460"/>
      <c r="FUY198" s="460"/>
      <c r="FUZ198" s="460"/>
      <c r="FVA198" s="460"/>
      <c r="FVB198" s="460"/>
      <c r="FVC198" s="460"/>
      <c r="FVD198" s="460"/>
      <c r="FVE198" s="460"/>
      <c r="FVF198" s="460"/>
      <c r="FVG198" s="460"/>
      <c r="FVH198" s="460"/>
      <c r="FVI198" s="460"/>
      <c r="FVJ198" s="460"/>
      <c r="FVK198" s="460"/>
      <c r="FVL198" s="460"/>
      <c r="FVM198" s="460"/>
      <c r="FVN198" s="460"/>
      <c r="FVO198" s="460"/>
      <c r="FVP198" s="460"/>
      <c r="FVQ198" s="460"/>
      <c r="FVR198" s="460"/>
      <c r="FVS198" s="460"/>
      <c r="FVT198" s="460"/>
      <c r="FVU198" s="460"/>
      <c r="FVV198" s="460"/>
      <c r="FVW198" s="460"/>
      <c r="FVX198" s="460"/>
      <c r="FVY198" s="460"/>
      <c r="FVZ198" s="460"/>
      <c r="FWA198" s="460"/>
      <c r="FWB198" s="460"/>
      <c r="FWC198" s="460"/>
      <c r="FWD198" s="460"/>
      <c r="FWE198" s="460"/>
      <c r="FWF198" s="460"/>
      <c r="FWG198" s="460"/>
      <c r="FWH198" s="460"/>
      <c r="FWI198" s="460"/>
      <c r="FWJ198" s="460"/>
      <c r="FWK198" s="460"/>
      <c r="FWL198" s="460"/>
      <c r="FWM198" s="460"/>
      <c r="FWN198" s="460"/>
      <c r="FWO198" s="460"/>
      <c r="FWP198" s="460"/>
      <c r="FWQ198" s="460"/>
      <c r="FWR198" s="460"/>
      <c r="FWS198" s="460"/>
      <c r="FWT198" s="460"/>
      <c r="FWU198" s="460"/>
      <c r="FWV198" s="460"/>
      <c r="FWW198" s="460"/>
      <c r="FWX198" s="460"/>
      <c r="FWY198" s="460"/>
      <c r="FWZ198" s="460"/>
      <c r="FXA198" s="460"/>
      <c r="FXB198" s="460"/>
      <c r="FXC198" s="460"/>
      <c r="FXD198" s="460"/>
      <c r="FXE198" s="460"/>
      <c r="FXF198" s="460"/>
      <c r="FXG198" s="460"/>
      <c r="FXH198" s="460"/>
      <c r="FXI198" s="460"/>
      <c r="FXJ198" s="460"/>
      <c r="FXK198" s="460"/>
      <c r="FXL198" s="460"/>
      <c r="FXM198" s="460"/>
      <c r="FXN198" s="460"/>
      <c r="FXO198" s="460"/>
      <c r="FXP198" s="460"/>
      <c r="FXQ198" s="460"/>
      <c r="FXR198" s="460"/>
      <c r="FXS198" s="460"/>
      <c r="FXT198" s="460"/>
      <c r="FXU198" s="460"/>
      <c r="FXV198" s="460"/>
      <c r="FXW198" s="460"/>
      <c r="FXX198" s="460"/>
      <c r="FXY198" s="460"/>
      <c r="FXZ198" s="460"/>
      <c r="FYA198" s="460"/>
      <c r="FYB198" s="460"/>
      <c r="FYC198" s="460"/>
      <c r="FYD198" s="460"/>
      <c r="FYE198" s="460"/>
      <c r="FYF198" s="460"/>
      <c r="FYG198" s="460"/>
      <c r="FYH198" s="460"/>
      <c r="FYI198" s="460"/>
      <c r="FYJ198" s="460"/>
      <c r="FYK198" s="460"/>
      <c r="FYL198" s="460"/>
      <c r="FYM198" s="460"/>
      <c r="FYN198" s="460"/>
      <c r="FYO198" s="460"/>
      <c r="FYP198" s="460"/>
      <c r="FYQ198" s="460"/>
      <c r="FYR198" s="460"/>
      <c r="FYS198" s="460"/>
      <c r="FYT198" s="460"/>
      <c r="FYU198" s="460"/>
      <c r="FYV198" s="460"/>
      <c r="FYW198" s="460"/>
      <c r="FYX198" s="460"/>
      <c r="FYY198" s="460"/>
      <c r="FYZ198" s="460"/>
      <c r="FZA198" s="460"/>
      <c r="FZB198" s="460"/>
      <c r="FZC198" s="460"/>
      <c r="FZD198" s="460"/>
      <c r="FZE198" s="460"/>
      <c r="FZF198" s="460"/>
      <c r="FZG198" s="460"/>
      <c r="FZH198" s="460"/>
      <c r="FZI198" s="460"/>
      <c r="FZJ198" s="460"/>
      <c r="FZK198" s="460"/>
      <c r="FZL198" s="460"/>
      <c r="FZM198" s="460"/>
      <c r="FZN198" s="460"/>
      <c r="FZO198" s="460"/>
      <c r="FZP198" s="460"/>
      <c r="FZQ198" s="460"/>
      <c r="FZR198" s="460"/>
      <c r="FZS198" s="460"/>
      <c r="FZT198" s="460"/>
      <c r="FZU198" s="460"/>
      <c r="FZV198" s="460"/>
      <c r="FZW198" s="460"/>
      <c r="FZX198" s="460"/>
      <c r="FZY198" s="460"/>
      <c r="FZZ198" s="460"/>
      <c r="GAA198" s="460"/>
      <c r="GAB198" s="460"/>
      <c r="GAC198" s="460"/>
      <c r="GAD198" s="460"/>
      <c r="GAE198" s="460"/>
      <c r="GAF198" s="460"/>
      <c r="GAG198" s="460"/>
      <c r="GAH198" s="460"/>
      <c r="GAI198" s="460"/>
      <c r="GAJ198" s="460"/>
      <c r="GAK198" s="460"/>
      <c r="GAL198" s="460"/>
      <c r="GAM198" s="460"/>
      <c r="GAN198" s="460"/>
      <c r="GAO198" s="460"/>
      <c r="GAP198" s="460"/>
      <c r="GAQ198" s="460"/>
      <c r="GAR198" s="460"/>
      <c r="GAS198" s="460"/>
      <c r="GAT198" s="460"/>
      <c r="GAU198" s="460"/>
      <c r="GAV198" s="460"/>
      <c r="GAW198" s="460"/>
      <c r="GAX198" s="460"/>
      <c r="GAY198" s="460"/>
      <c r="GAZ198" s="460"/>
      <c r="GBA198" s="460"/>
      <c r="GBB198" s="460"/>
      <c r="GBC198" s="460"/>
      <c r="GBD198" s="460"/>
      <c r="GBE198" s="460"/>
      <c r="GBF198" s="460"/>
      <c r="GBG198" s="460"/>
      <c r="GBH198" s="460"/>
      <c r="GBI198" s="460"/>
      <c r="GBJ198" s="460"/>
      <c r="GBK198" s="460"/>
      <c r="GBL198" s="460"/>
      <c r="GBM198" s="460"/>
      <c r="GBN198" s="460"/>
      <c r="GBO198" s="460"/>
      <c r="GBP198" s="460"/>
      <c r="GBQ198" s="460"/>
      <c r="GBR198" s="460"/>
      <c r="GBS198" s="460"/>
      <c r="GBT198" s="460"/>
      <c r="GBU198" s="460"/>
      <c r="GBV198" s="460"/>
      <c r="GBW198" s="460"/>
      <c r="GBX198" s="460"/>
      <c r="GBY198" s="460"/>
      <c r="GBZ198" s="460"/>
      <c r="GCA198" s="460"/>
      <c r="GCB198" s="460"/>
      <c r="GCC198" s="460"/>
      <c r="GCD198" s="460"/>
      <c r="GCE198" s="460"/>
      <c r="GCF198" s="460"/>
      <c r="GCG198" s="460"/>
      <c r="GCH198" s="460"/>
      <c r="GCI198" s="460"/>
      <c r="GCJ198" s="460"/>
      <c r="GCK198" s="460"/>
      <c r="GCL198" s="460"/>
      <c r="GCM198" s="460"/>
      <c r="GCN198" s="460"/>
      <c r="GCO198" s="460"/>
      <c r="GCP198" s="460"/>
      <c r="GCQ198" s="460"/>
      <c r="GCR198" s="460"/>
      <c r="GCS198" s="460"/>
      <c r="GCT198" s="460"/>
      <c r="GCU198" s="460"/>
      <c r="GCV198" s="460"/>
      <c r="GCW198" s="460"/>
      <c r="GCX198" s="460"/>
      <c r="GCY198" s="460"/>
      <c r="GCZ198" s="460"/>
      <c r="GDA198" s="460"/>
      <c r="GDB198" s="460"/>
      <c r="GDC198" s="460"/>
      <c r="GDD198" s="460"/>
      <c r="GDE198" s="460"/>
      <c r="GDF198" s="460"/>
      <c r="GDG198" s="460"/>
      <c r="GDH198" s="460"/>
      <c r="GDI198" s="460"/>
      <c r="GDJ198" s="460"/>
      <c r="GDK198" s="460"/>
      <c r="GDL198" s="460"/>
      <c r="GDM198" s="460"/>
      <c r="GDN198" s="460"/>
      <c r="GDO198" s="460"/>
      <c r="GDP198" s="460"/>
      <c r="GDQ198" s="460"/>
      <c r="GDR198" s="460"/>
      <c r="GDS198" s="460"/>
      <c r="GDT198" s="460"/>
      <c r="GDU198" s="460"/>
      <c r="GDV198" s="460"/>
      <c r="GDW198" s="460"/>
      <c r="GDX198" s="460"/>
      <c r="GDY198" s="460"/>
      <c r="GDZ198" s="460"/>
      <c r="GEA198" s="460"/>
      <c r="GEB198" s="460"/>
      <c r="GEC198" s="460"/>
      <c r="GED198" s="460"/>
      <c r="GEE198" s="460"/>
      <c r="GEF198" s="460"/>
      <c r="GEG198" s="460"/>
      <c r="GEH198" s="460"/>
      <c r="GEI198" s="460"/>
      <c r="GEJ198" s="460"/>
      <c r="GEK198" s="460"/>
      <c r="GEL198" s="460"/>
      <c r="GEM198" s="460"/>
      <c r="GEN198" s="460"/>
      <c r="GEO198" s="460"/>
      <c r="GEP198" s="460"/>
      <c r="GEQ198" s="460"/>
      <c r="GER198" s="460"/>
      <c r="GES198" s="460"/>
      <c r="GET198" s="460"/>
      <c r="GEU198" s="460"/>
      <c r="GEV198" s="460"/>
      <c r="GEW198" s="460"/>
      <c r="GEX198" s="460"/>
      <c r="GEY198" s="460"/>
      <c r="GEZ198" s="460"/>
      <c r="GFA198" s="460"/>
      <c r="GFB198" s="460"/>
      <c r="GFC198" s="460"/>
      <c r="GFD198" s="460"/>
      <c r="GFE198" s="460"/>
      <c r="GFF198" s="460"/>
      <c r="GFG198" s="460"/>
      <c r="GFH198" s="460"/>
      <c r="GFI198" s="460"/>
      <c r="GFJ198" s="460"/>
      <c r="GFK198" s="460"/>
      <c r="GFL198" s="460"/>
      <c r="GFM198" s="460"/>
      <c r="GFN198" s="460"/>
      <c r="GFO198" s="460"/>
      <c r="GFP198" s="460"/>
      <c r="GFQ198" s="460"/>
      <c r="GFR198" s="460"/>
      <c r="GFS198" s="460"/>
      <c r="GFT198" s="460"/>
      <c r="GFU198" s="460"/>
      <c r="GFV198" s="460"/>
      <c r="GFW198" s="460"/>
      <c r="GFX198" s="460"/>
      <c r="GFY198" s="460"/>
      <c r="GFZ198" s="460"/>
      <c r="GGA198" s="460"/>
      <c r="GGB198" s="460"/>
      <c r="GGC198" s="460"/>
      <c r="GGD198" s="460"/>
      <c r="GGE198" s="460"/>
      <c r="GGF198" s="460"/>
      <c r="GGG198" s="460"/>
      <c r="GGH198" s="460"/>
      <c r="GGI198" s="460"/>
      <c r="GGJ198" s="460"/>
      <c r="GGK198" s="460"/>
      <c r="GGL198" s="460"/>
      <c r="GGM198" s="460"/>
      <c r="GGN198" s="460"/>
      <c r="GGO198" s="460"/>
      <c r="GGP198" s="460"/>
      <c r="GGQ198" s="460"/>
      <c r="GGR198" s="460"/>
      <c r="GGS198" s="460"/>
      <c r="GGT198" s="460"/>
      <c r="GGU198" s="460"/>
      <c r="GGV198" s="460"/>
      <c r="GGW198" s="460"/>
      <c r="GGX198" s="460"/>
      <c r="GGY198" s="460"/>
      <c r="GGZ198" s="460"/>
      <c r="GHA198" s="460"/>
      <c r="GHB198" s="460"/>
      <c r="GHC198" s="460"/>
      <c r="GHD198" s="460"/>
      <c r="GHE198" s="460"/>
      <c r="GHF198" s="460"/>
      <c r="GHG198" s="460"/>
      <c r="GHH198" s="460"/>
      <c r="GHI198" s="460"/>
      <c r="GHJ198" s="460"/>
      <c r="GHK198" s="460"/>
      <c r="GHL198" s="460"/>
      <c r="GHM198" s="460"/>
      <c r="GHN198" s="460"/>
      <c r="GHO198" s="460"/>
      <c r="GHP198" s="460"/>
      <c r="GHQ198" s="460"/>
      <c r="GHR198" s="460"/>
      <c r="GHS198" s="460"/>
      <c r="GHT198" s="460"/>
      <c r="GHU198" s="460"/>
      <c r="GHV198" s="460"/>
      <c r="GHW198" s="460"/>
      <c r="GHX198" s="460"/>
      <c r="GHY198" s="460"/>
      <c r="GHZ198" s="460"/>
      <c r="GIA198" s="460"/>
      <c r="GIB198" s="460"/>
      <c r="GIC198" s="460"/>
      <c r="GID198" s="460"/>
      <c r="GIE198" s="460"/>
      <c r="GIF198" s="460"/>
      <c r="GIG198" s="460"/>
      <c r="GIH198" s="460"/>
      <c r="GII198" s="460"/>
      <c r="GIJ198" s="460"/>
      <c r="GIK198" s="460"/>
      <c r="GIL198" s="460"/>
      <c r="GIM198" s="460"/>
      <c r="GIN198" s="460"/>
      <c r="GIO198" s="460"/>
      <c r="GIP198" s="460"/>
      <c r="GIQ198" s="460"/>
      <c r="GIR198" s="460"/>
      <c r="GIS198" s="460"/>
      <c r="GIT198" s="460"/>
      <c r="GIU198" s="460"/>
      <c r="GIV198" s="460"/>
      <c r="GIW198" s="460"/>
      <c r="GIX198" s="460"/>
      <c r="GIY198" s="460"/>
      <c r="GIZ198" s="460"/>
      <c r="GJA198" s="460"/>
      <c r="GJB198" s="460"/>
      <c r="GJC198" s="460"/>
      <c r="GJD198" s="460"/>
      <c r="GJE198" s="460"/>
      <c r="GJF198" s="460"/>
      <c r="GJG198" s="460"/>
      <c r="GJH198" s="460"/>
      <c r="GJI198" s="460"/>
      <c r="GJJ198" s="460"/>
      <c r="GJK198" s="460"/>
      <c r="GJL198" s="460"/>
      <c r="GJM198" s="460"/>
      <c r="GJN198" s="460"/>
      <c r="GJO198" s="460"/>
      <c r="GJP198" s="460"/>
      <c r="GJQ198" s="460"/>
      <c r="GJR198" s="460"/>
      <c r="GJS198" s="460"/>
      <c r="GJT198" s="460"/>
      <c r="GJU198" s="460"/>
      <c r="GJV198" s="460"/>
      <c r="GJW198" s="460"/>
      <c r="GJX198" s="460"/>
      <c r="GJY198" s="460"/>
      <c r="GJZ198" s="460"/>
      <c r="GKA198" s="460"/>
      <c r="GKB198" s="460"/>
      <c r="GKC198" s="460"/>
      <c r="GKD198" s="460"/>
      <c r="GKE198" s="460"/>
      <c r="GKF198" s="460"/>
      <c r="GKG198" s="460"/>
      <c r="GKH198" s="460"/>
      <c r="GKI198" s="460"/>
      <c r="GKJ198" s="460"/>
      <c r="GKK198" s="460"/>
      <c r="GKL198" s="460"/>
      <c r="GKM198" s="460"/>
      <c r="GKN198" s="460"/>
      <c r="GKO198" s="460"/>
      <c r="GKP198" s="460"/>
      <c r="GKQ198" s="460"/>
      <c r="GKR198" s="460"/>
      <c r="GKS198" s="460"/>
      <c r="GKT198" s="460"/>
      <c r="GKU198" s="460"/>
      <c r="GKV198" s="460"/>
      <c r="GKW198" s="460"/>
      <c r="GKX198" s="460"/>
      <c r="GKY198" s="460"/>
      <c r="GKZ198" s="460"/>
      <c r="GLA198" s="460"/>
      <c r="GLB198" s="460"/>
      <c r="GLC198" s="460"/>
      <c r="GLD198" s="460"/>
      <c r="GLE198" s="460"/>
      <c r="GLF198" s="460"/>
      <c r="GLG198" s="460"/>
      <c r="GLH198" s="460"/>
      <c r="GLI198" s="460"/>
      <c r="GLJ198" s="460"/>
      <c r="GLK198" s="460"/>
      <c r="GLL198" s="460"/>
      <c r="GLM198" s="460"/>
      <c r="GLN198" s="460"/>
      <c r="GLO198" s="460"/>
      <c r="GLP198" s="460"/>
      <c r="GLQ198" s="460"/>
      <c r="GLR198" s="460"/>
      <c r="GLS198" s="460"/>
      <c r="GLT198" s="460"/>
      <c r="GLU198" s="460"/>
      <c r="GLV198" s="460"/>
      <c r="GLW198" s="460"/>
      <c r="GLX198" s="460"/>
      <c r="GLY198" s="460"/>
      <c r="GLZ198" s="460"/>
      <c r="GMA198" s="460"/>
      <c r="GMB198" s="460"/>
      <c r="GMC198" s="460"/>
      <c r="GMD198" s="460"/>
      <c r="GME198" s="460"/>
      <c r="GMF198" s="460"/>
      <c r="GMG198" s="460"/>
      <c r="GMH198" s="460"/>
      <c r="GMI198" s="460"/>
      <c r="GMJ198" s="460"/>
      <c r="GMK198" s="460"/>
      <c r="GML198" s="460"/>
      <c r="GMM198" s="460"/>
      <c r="GMN198" s="460"/>
      <c r="GMO198" s="460"/>
      <c r="GMP198" s="460"/>
      <c r="GMQ198" s="460"/>
      <c r="GMR198" s="460"/>
      <c r="GMS198" s="460"/>
      <c r="GMT198" s="460"/>
      <c r="GMU198" s="460"/>
      <c r="GMV198" s="460"/>
      <c r="GMW198" s="460"/>
      <c r="GMX198" s="460"/>
      <c r="GMY198" s="460"/>
      <c r="GMZ198" s="460"/>
      <c r="GNA198" s="460"/>
      <c r="GNB198" s="460"/>
      <c r="GNC198" s="460"/>
      <c r="GND198" s="460"/>
      <c r="GNE198" s="460"/>
      <c r="GNF198" s="460"/>
      <c r="GNG198" s="460"/>
      <c r="GNH198" s="460"/>
      <c r="GNI198" s="460"/>
      <c r="GNJ198" s="460"/>
      <c r="GNK198" s="460"/>
      <c r="GNL198" s="460"/>
      <c r="GNM198" s="460"/>
      <c r="GNN198" s="460"/>
      <c r="GNO198" s="460"/>
      <c r="GNP198" s="460"/>
      <c r="GNQ198" s="460"/>
      <c r="GNR198" s="460"/>
      <c r="GNS198" s="460"/>
      <c r="GNT198" s="460"/>
      <c r="GNU198" s="460"/>
      <c r="GNV198" s="460"/>
      <c r="GNW198" s="460"/>
      <c r="GNX198" s="460"/>
      <c r="GNY198" s="460"/>
      <c r="GNZ198" s="460"/>
      <c r="GOA198" s="460"/>
      <c r="GOB198" s="460"/>
      <c r="GOC198" s="460"/>
      <c r="GOD198" s="460"/>
      <c r="GOE198" s="460"/>
      <c r="GOF198" s="460"/>
      <c r="GOG198" s="460"/>
      <c r="GOH198" s="460"/>
      <c r="GOI198" s="460"/>
      <c r="GOJ198" s="460"/>
      <c r="GOK198" s="460"/>
      <c r="GOL198" s="460"/>
      <c r="GOM198" s="460"/>
      <c r="GON198" s="460"/>
      <c r="GOO198" s="460"/>
      <c r="GOP198" s="460"/>
      <c r="GOQ198" s="460"/>
      <c r="GOR198" s="460"/>
      <c r="GOS198" s="460"/>
      <c r="GOT198" s="460"/>
      <c r="GOU198" s="460"/>
      <c r="GOV198" s="460"/>
      <c r="GOW198" s="460"/>
      <c r="GOX198" s="460"/>
      <c r="GOY198" s="460"/>
      <c r="GOZ198" s="460"/>
      <c r="GPA198" s="460"/>
      <c r="GPB198" s="460"/>
      <c r="GPC198" s="460"/>
      <c r="GPD198" s="460"/>
      <c r="GPE198" s="460"/>
      <c r="GPF198" s="460"/>
      <c r="GPG198" s="460"/>
      <c r="GPH198" s="460"/>
      <c r="GPI198" s="460"/>
      <c r="GPJ198" s="460"/>
      <c r="GPK198" s="460"/>
      <c r="GPL198" s="460"/>
      <c r="GPM198" s="460"/>
      <c r="GPN198" s="460"/>
      <c r="GPO198" s="460"/>
      <c r="GPP198" s="460"/>
      <c r="GPQ198" s="460"/>
      <c r="GPR198" s="460"/>
      <c r="GPS198" s="460"/>
      <c r="GPT198" s="460"/>
      <c r="GPU198" s="460"/>
      <c r="GPV198" s="460"/>
      <c r="GPW198" s="460"/>
      <c r="GPX198" s="460"/>
      <c r="GPY198" s="460"/>
      <c r="GPZ198" s="460"/>
      <c r="GQA198" s="460"/>
      <c r="GQB198" s="460"/>
      <c r="GQC198" s="460"/>
      <c r="GQD198" s="460"/>
      <c r="GQE198" s="460"/>
      <c r="GQF198" s="460"/>
      <c r="GQG198" s="460"/>
      <c r="GQH198" s="460"/>
      <c r="GQI198" s="460"/>
      <c r="GQJ198" s="460"/>
      <c r="GQK198" s="460"/>
      <c r="GQL198" s="460"/>
      <c r="GQM198" s="460"/>
      <c r="GQN198" s="460"/>
      <c r="GQO198" s="460"/>
      <c r="GQP198" s="460"/>
      <c r="GQQ198" s="460"/>
      <c r="GQR198" s="460"/>
      <c r="GQS198" s="460"/>
      <c r="GQT198" s="460"/>
      <c r="GQU198" s="460"/>
      <c r="GQV198" s="460"/>
      <c r="GQW198" s="460"/>
      <c r="GQX198" s="460"/>
      <c r="GQY198" s="460"/>
      <c r="GQZ198" s="460"/>
      <c r="GRA198" s="460"/>
      <c r="GRB198" s="460"/>
      <c r="GRC198" s="460"/>
      <c r="GRD198" s="460"/>
      <c r="GRE198" s="460"/>
      <c r="GRF198" s="460"/>
      <c r="GRG198" s="460"/>
      <c r="GRH198" s="460"/>
      <c r="GRI198" s="460"/>
      <c r="GRJ198" s="460"/>
      <c r="GRK198" s="460"/>
      <c r="GRL198" s="460"/>
      <c r="GRM198" s="460"/>
      <c r="GRN198" s="460"/>
      <c r="GRO198" s="460"/>
      <c r="GRP198" s="460"/>
      <c r="GRQ198" s="460"/>
      <c r="GRR198" s="460"/>
      <c r="GRS198" s="460"/>
      <c r="GRT198" s="460"/>
      <c r="GRU198" s="460"/>
      <c r="GRV198" s="460"/>
      <c r="GRW198" s="460"/>
      <c r="GRX198" s="460"/>
      <c r="GRY198" s="460"/>
      <c r="GRZ198" s="460"/>
      <c r="GSA198" s="460"/>
      <c r="GSB198" s="460"/>
      <c r="GSC198" s="460"/>
      <c r="GSD198" s="460"/>
      <c r="GSE198" s="460"/>
      <c r="GSF198" s="460"/>
      <c r="GSG198" s="460"/>
      <c r="GSH198" s="460"/>
      <c r="GSI198" s="460"/>
      <c r="GSJ198" s="460"/>
      <c r="GSK198" s="460"/>
      <c r="GSL198" s="460"/>
      <c r="GSM198" s="460"/>
      <c r="GSN198" s="460"/>
      <c r="GSO198" s="460"/>
      <c r="GSP198" s="460"/>
      <c r="GSQ198" s="460"/>
      <c r="GSR198" s="460"/>
      <c r="GSS198" s="460"/>
      <c r="GST198" s="460"/>
      <c r="GSU198" s="460"/>
      <c r="GSV198" s="460"/>
      <c r="GSW198" s="460"/>
      <c r="GSX198" s="460"/>
      <c r="GSY198" s="460"/>
      <c r="GSZ198" s="460"/>
      <c r="GTA198" s="460"/>
      <c r="GTB198" s="460"/>
      <c r="GTC198" s="460"/>
      <c r="GTD198" s="460"/>
      <c r="GTE198" s="460"/>
      <c r="GTF198" s="460"/>
      <c r="GTG198" s="460"/>
      <c r="GTH198" s="460"/>
      <c r="GTI198" s="460"/>
      <c r="GTJ198" s="460"/>
      <c r="GTK198" s="460"/>
      <c r="GTL198" s="460"/>
      <c r="GTM198" s="460"/>
      <c r="GTN198" s="460"/>
      <c r="GTO198" s="460"/>
      <c r="GTP198" s="460"/>
      <c r="GTQ198" s="460"/>
      <c r="GTR198" s="460"/>
      <c r="GTS198" s="460"/>
      <c r="GTT198" s="460"/>
      <c r="GTU198" s="460"/>
      <c r="GTV198" s="460"/>
      <c r="GTW198" s="460"/>
      <c r="GTX198" s="460"/>
      <c r="GTY198" s="460"/>
      <c r="GTZ198" s="460"/>
      <c r="GUA198" s="460"/>
      <c r="GUB198" s="460"/>
      <c r="GUC198" s="460"/>
      <c r="GUD198" s="460"/>
      <c r="GUE198" s="460"/>
      <c r="GUF198" s="460"/>
      <c r="GUG198" s="460"/>
      <c r="GUH198" s="460"/>
      <c r="GUI198" s="460"/>
      <c r="GUJ198" s="460"/>
      <c r="GUK198" s="460"/>
      <c r="GUL198" s="460"/>
      <c r="GUM198" s="460"/>
      <c r="GUN198" s="460"/>
      <c r="GUO198" s="460"/>
      <c r="GUP198" s="460"/>
      <c r="GUQ198" s="460"/>
      <c r="GUR198" s="460"/>
      <c r="GUS198" s="460"/>
      <c r="GUT198" s="460"/>
      <c r="GUU198" s="460"/>
      <c r="GUV198" s="460"/>
      <c r="GUW198" s="460"/>
      <c r="GUX198" s="460"/>
      <c r="GUY198" s="460"/>
      <c r="GUZ198" s="460"/>
      <c r="GVA198" s="460"/>
      <c r="GVB198" s="460"/>
      <c r="GVC198" s="460"/>
      <c r="GVD198" s="460"/>
      <c r="GVE198" s="460"/>
      <c r="GVF198" s="460"/>
      <c r="GVG198" s="460"/>
      <c r="GVH198" s="460"/>
      <c r="GVI198" s="460"/>
      <c r="GVJ198" s="460"/>
      <c r="GVK198" s="460"/>
      <c r="GVL198" s="460"/>
      <c r="GVM198" s="460"/>
      <c r="GVN198" s="460"/>
      <c r="GVO198" s="460"/>
      <c r="GVP198" s="460"/>
      <c r="GVQ198" s="460"/>
      <c r="GVR198" s="460"/>
      <c r="GVS198" s="460"/>
      <c r="GVT198" s="460"/>
      <c r="GVU198" s="460"/>
      <c r="GVV198" s="460"/>
      <c r="GVW198" s="460"/>
      <c r="GVX198" s="460"/>
      <c r="GVY198" s="460"/>
      <c r="GVZ198" s="460"/>
      <c r="GWA198" s="460"/>
      <c r="GWB198" s="460"/>
      <c r="GWC198" s="460"/>
      <c r="GWD198" s="460"/>
      <c r="GWE198" s="460"/>
      <c r="GWF198" s="460"/>
      <c r="GWG198" s="460"/>
      <c r="GWH198" s="460"/>
      <c r="GWI198" s="460"/>
      <c r="GWJ198" s="460"/>
      <c r="GWK198" s="460"/>
      <c r="GWL198" s="460"/>
      <c r="GWM198" s="460"/>
      <c r="GWN198" s="460"/>
      <c r="GWO198" s="460"/>
      <c r="GWP198" s="460"/>
      <c r="GWQ198" s="460"/>
      <c r="GWR198" s="460"/>
      <c r="GWS198" s="460"/>
      <c r="GWT198" s="460"/>
      <c r="GWU198" s="460"/>
      <c r="GWV198" s="460"/>
      <c r="GWW198" s="460"/>
      <c r="GWX198" s="460"/>
      <c r="GWY198" s="460"/>
      <c r="GWZ198" s="460"/>
      <c r="GXA198" s="460"/>
      <c r="GXB198" s="460"/>
      <c r="GXC198" s="460"/>
      <c r="GXD198" s="460"/>
      <c r="GXE198" s="460"/>
      <c r="GXF198" s="460"/>
      <c r="GXG198" s="460"/>
      <c r="GXH198" s="460"/>
      <c r="GXI198" s="460"/>
      <c r="GXJ198" s="460"/>
      <c r="GXK198" s="460"/>
      <c r="GXL198" s="460"/>
      <c r="GXM198" s="460"/>
      <c r="GXN198" s="460"/>
      <c r="GXO198" s="460"/>
      <c r="GXP198" s="460"/>
      <c r="GXQ198" s="460"/>
      <c r="GXR198" s="460"/>
      <c r="GXS198" s="460"/>
      <c r="GXT198" s="460"/>
      <c r="GXU198" s="460"/>
      <c r="GXV198" s="460"/>
      <c r="GXW198" s="460"/>
      <c r="GXX198" s="460"/>
      <c r="GXY198" s="460"/>
      <c r="GXZ198" s="460"/>
      <c r="GYA198" s="460"/>
      <c r="GYB198" s="460"/>
      <c r="GYC198" s="460"/>
      <c r="GYD198" s="460"/>
      <c r="GYE198" s="460"/>
      <c r="GYF198" s="460"/>
      <c r="GYG198" s="460"/>
      <c r="GYH198" s="460"/>
      <c r="GYI198" s="460"/>
      <c r="GYJ198" s="460"/>
      <c r="GYK198" s="460"/>
      <c r="GYL198" s="460"/>
      <c r="GYM198" s="460"/>
      <c r="GYN198" s="460"/>
      <c r="GYO198" s="460"/>
      <c r="GYP198" s="460"/>
      <c r="GYQ198" s="460"/>
      <c r="GYR198" s="460"/>
      <c r="GYS198" s="460"/>
      <c r="GYT198" s="460"/>
      <c r="GYU198" s="460"/>
      <c r="GYV198" s="460"/>
      <c r="GYW198" s="460"/>
      <c r="GYX198" s="460"/>
      <c r="GYY198" s="460"/>
      <c r="GYZ198" s="460"/>
      <c r="GZA198" s="460"/>
      <c r="GZB198" s="460"/>
      <c r="GZC198" s="460"/>
      <c r="GZD198" s="460"/>
      <c r="GZE198" s="460"/>
      <c r="GZF198" s="460"/>
      <c r="GZG198" s="460"/>
      <c r="GZH198" s="460"/>
      <c r="GZI198" s="460"/>
      <c r="GZJ198" s="460"/>
      <c r="GZK198" s="460"/>
      <c r="GZL198" s="460"/>
      <c r="GZM198" s="460"/>
      <c r="GZN198" s="460"/>
      <c r="GZO198" s="460"/>
      <c r="GZP198" s="460"/>
      <c r="GZQ198" s="460"/>
      <c r="GZR198" s="460"/>
      <c r="GZS198" s="460"/>
      <c r="GZT198" s="460"/>
      <c r="GZU198" s="460"/>
      <c r="GZV198" s="460"/>
      <c r="GZW198" s="460"/>
      <c r="GZX198" s="460"/>
      <c r="GZY198" s="460"/>
      <c r="GZZ198" s="460"/>
      <c r="HAA198" s="460"/>
      <c r="HAB198" s="460"/>
      <c r="HAC198" s="460"/>
      <c r="HAD198" s="460"/>
      <c r="HAE198" s="460"/>
      <c r="HAF198" s="460"/>
      <c r="HAG198" s="460"/>
      <c r="HAH198" s="460"/>
      <c r="HAI198" s="460"/>
      <c r="HAJ198" s="460"/>
      <c r="HAK198" s="460"/>
      <c r="HAL198" s="460"/>
      <c r="HAM198" s="460"/>
      <c r="HAN198" s="460"/>
      <c r="HAO198" s="460"/>
      <c r="HAP198" s="460"/>
      <c r="HAQ198" s="460"/>
      <c r="HAR198" s="460"/>
      <c r="HAS198" s="460"/>
      <c r="HAT198" s="460"/>
      <c r="HAU198" s="460"/>
      <c r="HAV198" s="460"/>
      <c r="HAW198" s="460"/>
      <c r="HAX198" s="460"/>
      <c r="HAY198" s="460"/>
      <c r="HAZ198" s="460"/>
      <c r="HBA198" s="460"/>
      <c r="HBB198" s="460"/>
      <c r="HBC198" s="460"/>
      <c r="HBD198" s="460"/>
      <c r="HBE198" s="460"/>
      <c r="HBF198" s="460"/>
      <c r="HBG198" s="460"/>
      <c r="HBH198" s="460"/>
      <c r="HBI198" s="460"/>
      <c r="HBJ198" s="460"/>
      <c r="HBK198" s="460"/>
      <c r="HBL198" s="460"/>
      <c r="HBM198" s="460"/>
      <c r="HBN198" s="460"/>
      <c r="HBO198" s="460"/>
      <c r="HBP198" s="460"/>
      <c r="HBQ198" s="460"/>
      <c r="HBR198" s="460"/>
      <c r="HBS198" s="460"/>
      <c r="HBT198" s="460"/>
      <c r="HBU198" s="460"/>
      <c r="HBV198" s="460"/>
      <c r="HBW198" s="460"/>
      <c r="HBX198" s="460"/>
      <c r="HBY198" s="460"/>
      <c r="HBZ198" s="460"/>
      <c r="HCA198" s="460"/>
      <c r="HCB198" s="460"/>
      <c r="HCC198" s="460"/>
      <c r="HCD198" s="460"/>
      <c r="HCE198" s="460"/>
      <c r="HCF198" s="460"/>
      <c r="HCG198" s="460"/>
      <c r="HCH198" s="460"/>
      <c r="HCI198" s="460"/>
      <c r="HCJ198" s="460"/>
      <c r="HCK198" s="460"/>
      <c r="HCL198" s="460"/>
      <c r="HCM198" s="460"/>
      <c r="HCN198" s="460"/>
      <c r="HCO198" s="460"/>
      <c r="HCP198" s="460"/>
      <c r="HCQ198" s="460"/>
      <c r="HCR198" s="460"/>
      <c r="HCS198" s="460"/>
      <c r="HCT198" s="460"/>
      <c r="HCU198" s="460"/>
      <c r="HCV198" s="460"/>
      <c r="HCW198" s="460"/>
      <c r="HCX198" s="460"/>
      <c r="HCY198" s="460"/>
      <c r="HCZ198" s="460"/>
      <c r="HDA198" s="460"/>
      <c r="HDB198" s="460"/>
      <c r="HDC198" s="460"/>
      <c r="HDD198" s="460"/>
      <c r="HDE198" s="460"/>
      <c r="HDF198" s="460"/>
      <c r="HDG198" s="460"/>
      <c r="HDH198" s="460"/>
      <c r="HDI198" s="460"/>
      <c r="HDJ198" s="460"/>
      <c r="HDK198" s="460"/>
      <c r="HDL198" s="460"/>
      <c r="HDM198" s="460"/>
      <c r="HDN198" s="460"/>
      <c r="HDO198" s="460"/>
      <c r="HDP198" s="460"/>
      <c r="HDQ198" s="460"/>
      <c r="HDR198" s="460"/>
      <c r="HDS198" s="460"/>
      <c r="HDT198" s="460"/>
      <c r="HDU198" s="460"/>
      <c r="HDV198" s="460"/>
      <c r="HDW198" s="460"/>
      <c r="HDX198" s="460"/>
      <c r="HDY198" s="460"/>
      <c r="HDZ198" s="460"/>
      <c r="HEA198" s="460"/>
      <c r="HEB198" s="460"/>
      <c r="HEC198" s="460"/>
      <c r="HED198" s="460"/>
      <c r="HEE198" s="460"/>
      <c r="HEF198" s="460"/>
      <c r="HEG198" s="460"/>
      <c r="HEH198" s="460"/>
      <c r="HEI198" s="460"/>
      <c r="HEJ198" s="460"/>
      <c r="HEK198" s="460"/>
      <c r="HEL198" s="460"/>
      <c r="HEM198" s="460"/>
      <c r="HEN198" s="460"/>
      <c r="HEO198" s="460"/>
      <c r="HEP198" s="460"/>
      <c r="HEQ198" s="460"/>
      <c r="HER198" s="460"/>
      <c r="HES198" s="460"/>
      <c r="HET198" s="460"/>
      <c r="HEU198" s="460"/>
      <c r="HEV198" s="460"/>
      <c r="HEW198" s="460"/>
      <c r="HEX198" s="460"/>
      <c r="HEY198" s="460"/>
      <c r="HEZ198" s="460"/>
      <c r="HFA198" s="460"/>
      <c r="HFB198" s="460"/>
      <c r="HFC198" s="460"/>
      <c r="HFD198" s="460"/>
      <c r="HFE198" s="460"/>
      <c r="HFF198" s="460"/>
      <c r="HFG198" s="460"/>
      <c r="HFH198" s="460"/>
      <c r="HFI198" s="460"/>
      <c r="HFJ198" s="460"/>
      <c r="HFK198" s="460"/>
      <c r="HFL198" s="460"/>
      <c r="HFM198" s="460"/>
      <c r="HFN198" s="460"/>
      <c r="HFO198" s="460"/>
      <c r="HFP198" s="460"/>
      <c r="HFQ198" s="460"/>
      <c r="HFR198" s="460"/>
      <c r="HFS198" s="460"/>
      <c r="HFT198" s="460"/>
      <c r="HFU198" s="460"/>
      <c r="HFV198" s="460"/>
      <c r="HFW198" s="460"/>
      <c r="HFX198" s="460"/>
      <c r="HFY198" s="460"/>
      <c r="HFZ198" s="460"/>
      <c r="HGA198" s="460"/>
      <c r="HGB198" s="460"/>
      <c r="HGC198" s="460"/>
      <c r="HGD198" s="460"/>
      <c r="HGE198" s="460"/>
      <c r="HGF198" s="460"/>
      <c r="HGG198" s="460"/>
      <c r="HGH198" s="460"/>
      <c r="HGI198" s="460"/>
      <c r="HGJ198" s="460"/>
      <c r="HGK198" s="460"/>
      <c r="HGL198" s="460"/>
      <c r="HGM198" s="460"/>
      <c r="HGN198" s="460"/>
      <c r="HGO198" s="460"/>
      <c r="HGP198" s="460"/>
      <c r="HGQ198" s="460"/>
      <c r="HGR198" s="460"/>
      <c r="HGS198" s="460"/>
      <c r="HGT198" s="460"/>
      <c r="HGU198" s="460"/>
      <c r="HGV198" s="460"/>
      <c r="HGW198" s="460"/>
      <c r="HGX198" s="460"/>
      <c r="HGY198" s="460"/>
      <c r="HGZ198" s="460"/>
      <c r="HHA198" s="460"/>
      <c r="HHB198" s="460"/>
      <c r="HHC198" s="460"/>
      <c r="HHD198" s="460"/>
      <c r="HHE198" s="460"/>
      <c r="HHF198" s="460"/>
      <c r="HHG198" s="460"/>
      <c r="HHH198" s="460"/>
      <c r="HHI198" s="460"/>
      <c r="HHJ198" s="460"/>
      <c r="HHK198" s="460"/>
      <c r="HHL198" s="460"/>
      <c r="HHM198" s="460"/>
      <c r="HHN198" s="460"/>
      <c r="HHO198" s="460"/>
      <c r="HHP198" s="460"/>
      <c r="HHQ198" s="460"/>
      <c r="HHR198" s="460"/>
      <c r="HHS198" s="460"/>
      <c r="HHT198" s="460"/>
      <c r="HHU198" s="460"/>
      <c r="HHV198" s="460"/>
      <c r="HHW198" s="460"/>
      <c r="HHX198" s="460"/>
      <c r="HHY198" s="460"/>
      <c r="HHZ198" s="460"/>
      <c r="HIA198" s="460"/>
      <c r="HIB198" s="460"/>
      <c r="HIC198" s="460"/>
      <c r="HID198" s="460"/>
      <c r="HIE198" s="460"/>
      <c r="HIF198" s="460"/>
      <c r="HIG198" s="460"/>
      <c r="HIH198" s="460"/>
      <c r="HII198" s="460"/>
      <c r="HIJ198" s="460"/>
      <c r="HIK198" s="460"/>
      <c r="HIL198" s="460"/>
      <c r="HIM198" s="460"/>
      <c r="HIN198" s="460"/>
      <c r="HIO198" s="460"/>
      <c r="HIP198" s="460"/>
      <c r="HIQ198" s="460"/>
      <c r="HIR198" s="460"/>
      <c r="HIS198" s="460"/>
      <c r="HIT198" s="460"/>
      <c r="HIU198" s="460"/>
      <c r="HIV198" s="460"/>
      <c r="HIW198" s="460"/>
      <c r="HIX198" s="460"/>
      <c r="HIY198" s="460"/>
      <c r="HIZ198" s="460"/>
      <c r="HJA198" s="460"/>
      <c r="HJB198" s="460"/>
      <c r="HJC198" s="460"/>
      <c r="HJD198" s="460"/>
      <c r="HJE198" s="460"/>
      <c r="HJF198" s="460"/>
      <c r="HJG198" s="460"/>
      <c r="HJH198" s="460"/>
      <c r="HJI198" s="460"/>
      <c r="HJJ198" s="460"/>
      <c r="HJK198" s="460"/>
      <c r="HJL198" s="460"/>
      <c r="HJM198" s="460"/>
      <c r="HJN198" s="460"/>
      <c r="HJO198" s="460"/>
      <c r="HJP198" s="460"/>
      <c r="HJQ198" s="460"/>
      <c r="HJR198" s="460"/>
      <c r="HJS198" s="460"/>
      <c r="HJT198" s="460"/>
      <c r="HJU198" s="460"/>
      <c r="HJV198" s="460"/>
      <c r="HJW198" s="460"/>
      <c r="HJX198" s="460"/>
      <c r="HJY198" s="460"/>
      <c r="HJZ198" s="460"/>
      <c r="HKA198" s="460"/>
      <c r="HKB198" s="460"/>
      <c r="HKC198" s="460"/>
      <c r="HKD198" s="460"/>
      <c r="HKE198" s="460"/>
      <c r="HKF198" s="460"/>
      <c r="HKG198" s="460"/>
      <c r="HKH198" s="460"/>
      <c r="HKI198" s="460"/>
      <c r="HKJ198" s="460"/>
      <c r="HKK198" s="460"/>
      <c r="HKL198" s="460"/>
      <c r="HKM198" s="460"/>
      <c r="HKN198" s="460"/>
      <c r="HKO198" s="460"/>
      <c r="HKP198" s="460"/>
      <c r="HKQ198" s="460"/>
      <c r="HKR198" s="460"/>
      <c r="HKS198" s="460"/>
      <c r="HKT198" s="460"/>
      <c r="HKU198" s="460"/>
      <c r="HKV198" s="460"/>
      <c r="HKW198" s="460"/>
      <c r="HKX198" s="460"/>
      <c r="HKY198" s="460"/>
      <c r="HKZ198" s="460"/>
      <c r="HLA198" s="460"/>
      <c r="HLB198" s="460"/>
      <c r="HLC198" s="460"/>
      <c r="HLD198" s="460"/>
      <c r="HLE198" s="460"/>
      <c r="HLF198" s="460"/>
      <c r="HLG198" s="460"/>
      <c r="HLH198" s="460"/>
      <c r="HLI198" s="460"/>
      <c r="HLJ198" s="460"/>
      <c r="HLK198" s="460"/>
      <c r="HLL198" s="460"/>
      <c r="HLM198" s="460"/>
      <c r="HLN198" s="460"/>
      <c r="HLO198" s="460"/>
      <c r="HLP198" s="460"/>
      <c r="HLQ198" s="460"/>
      <c r="HLR198" s="460"/>
      <c r="HLS198" s="460"/>
      <c r="HLT198" s="460"/>
      <c r="HLU198" s="460"/>
      <c r="HLV198" s="460"/>
      <c r="HLW198" s="460"/>
      <c r="HLX198" s="460"/>
      <c r="HLY198" s="460"/>
      <c r="HLZ198" s="460"/>
      <c r="HMA198" s="460"/>
      <c r="HMB198" s="460"/>
      <c r="HMC198" s="460"/>
      <c r="HMD198" s="460"/>
      <c r="HME198" s="460"/>
      <c r="HMF198" s="460"/>
      <c r="HMG198" s="460"/>
      <c r="HMH198" s="460"/>
      <c r="HMI198" s="460"/>
      <c r="HMJ198" s="460"/>
      <c r="HMK198" s="460"/>
      <c r="HML198" s="460"/>
      <c r="HMM198" s="460"/>
      <c r="HMN198" s="460"/>
      <c r="HMO198" s="460"/>
      <c r="HMP198" s="460"/>
      <c r="HMQ198" s="460"/>
      <c r="HMR198" s="460"/>
      <c r="HMS198" s="460"/>
      <c r="HMT198" s="460"/>
      <c r="HMU198" s="460"/>
      <c r="HMV198" s="460"/>
      <c r="HMW198" s="460"/>
      <c r="HMX198" s="460"/>
      <c r="HMY198" s="460"/>
      <c r="HMZ198" s="460"/>
      <c r="HNA198" s="460"/>
      <c r="HNB198" s="460"/>
      <c r="HNC198" s="460"/>
      <c r="HND198" s="460"/>
      <c r="HNE198" s="460"/>
      <c r="HNF198" s="460"/>
      <c r="HNG198" s="460"/>
      <c r="HNH198" s="460"/>
      <c r="HNI198" s="460"/>
      <c r="HNJ198" s="460"/>
      <c r="HNK198" s="460"/>
      <c r="HNL198" s="460"/>
      <c r="HNM198" s="460"/>
      <c r="HNN198" s="460"/>
      <c r="HNO198" s="460"/>
      <c r="HNP198" s="460"/>
      <c r="HNQ198" s="460"/>
      <c r="HNR198" s="460"/>
      <c r="HNS198" s="460"/>
      <c r="HNT198" s="460"/>
      <c r="HNU198" s="460"/>
      <c r="HNV198" s="460"/>
      <c r="HNW198" s="460"/>
      <c r="HNX198" s="460"/>
      <c r="HNY198" s="460"/>
      <c r="HNZ198" s="460"/>
      <c r="HOA198" s="460"/>
      <c r="HOB198" s="460"/>
      <c r="HOC198" s="460"/>
      <c r="HOD198" s="460"/>
      <c r="HOE198" s="460"/>
      <c r="HOF198" s="460"/>
      <c r="HOG198" s="460"/>
      <c r="HOH198" s="460"/>
      <c r="HOI198" s="460"/>
      <c r="HOJ198" s="460"/>
      <c r="HOK198" s="460"/>
      <c r="HOL198" s="460"/>
      <c r="HOM198" s="460"/>
      <c r="HON198" s="460"/>
      <c r="HOO198" s="460"/>
      <c r="HOP198" s="460"/>
      <c r="HOQ198" s="460"/>
      <c r="HOR198" s="460"/>
      <c r="HOS198" s="460"/>
      <c r="HOT198" s="460"/>
      <c r="HOU198" s="460"/>
      <c r="HOV198" s="460"/>
      <c r="HOW198" s="460"/>
      <c r="HOX198" s="460"/>
      <c r="HOY198" s="460"/>
      <c r="HOZ198" s="460"/>
      <c r="HPA198" s="460"/>
      <c r="HPB198" s="460"/>
      <c r="HPC198" s="460"/>
      <c r="HPD198" s="460"/>
      <c r="HPE198" s="460"/>
      <c r="HPF198" s="460"/>
      <c r="HPG198" s="460"/>
      <c r="HPH198" s="460"/>
      <c r="HPI198" s="460"/>
      <c r="HPJ198" s="460"/>
      <c r="HPK198" s="460"/>
      <c r="HPL198" s="460"/>
      <c r="HPM198" s="460"/>
      <c r="HPN198" s="460"/>
      <c r="HPO198" s="460"/>
      <c r="HPP198" s="460"/>
      <c r="HPQ198" s="460"/>
      <c r="HPR198" s="460"/>
      <c r="HPS198" s="460"/>
      <c r="HPT198" s="460"/>
      <c r="HPU198" s="460"/>
      <c r="HPV198" s="460"/>
      <c r="HPW198" s="460"/>
      <c r="HPX198" s="460"/>
      <c r="HPY198" s="460"/>
      <c r="HPZ198" s="460"/>
      <c r="HQA198" s="460"/>
      <c r="HQB198" s="460"/>
      <c r="HQC198" s="460"/>
      <c r="HQD198" s="460"/>
      <c r="HQE198" s="460"/>
      <c r="HQF198" s="460"/>
      <c r="HQG198" s="460"/>
      <c r="HQH198" s="460"/>
      <c r="HQI198" s="460"/>
      <c r="HQJ198" s="460"/>
      <c r="HQK198" s="460"/>
      <c r="HQL198" s="460"/>
      <c r="HQM198" s="460"/>
      <c r="HQN198" s="460"/>
      <c r="HQO198" s="460"/>
      <c r="HQP198" s="460"/>
      <c r="HQQ198" s="460"/>
      <c r="HQR198" s="460"/>
      <c r="HQS198" s="460"/>
      <c r="HQT198" s="460"/>
      <c r="HQU198" s="460"/>
      <c r="HQV198" s="460"/>
      <c r="HQW198" s="460"/>
      <c r="HQX198" s="460"/>
      <c r="HQY198" s="460"/>
      <c r="HQZ198" s="460"/>
      <c r="HRA198" s="460"/>
      <c r="HRB198" s="460"/>
      <c r="HRC198" s="460"/>
      <c r="HRD198" s="460"/>
      <c r="HRE198" s="460"/>
      <c r="HRF198" s="460"/>
      <c r="HRG198" s="460"/>
      <c r="HRH198" s="460"/>
      <c r="HRI198" s="460"/>
      <c r="HRJ198" s="460"/>
      <c r="HRK198" s="460"/>
      <c r="HRL198" s="460"/>
      <c r="HRM198" s="460"/>
      <c r="HRN198" s="460"/>
      <c r="HRO198" s="460"/>
      <c r="HRP198" s="460"/>
      <c r="HRQ198" s="460"/>
      <c r="HRR198" s="460"/>
      <c r="HRS198" s="460"/>
      <c r="HRT198" s="460"/>
      <c r="HRU198" s="460"/>
      <c r="HRV198" s="460"/>
      <c r="HRW198" s="460"/>
      <c r="HRX198" s="460"/>
      <c r="HRY198" s="460"/>
      <c r="HRZ198" s="460"/>
      <c r="HSA198" s="460"/>
      <c r="HSB198" s="460"/>
      <c r="HSC198" s="460"/>
      <c r="HSD198" s="460"/>
      <c r="HSE198" s="460"/>
      <c r="HSF198" s="460"/>
      <c r="HSG198" s="460"/>
      <c r="HSH198" s="460"/>
      <c r="HSI198" s="460"/>
      <c r="HSJ198" s="460"/>
      <c r="HSK198" s="460"/>
      <c r="HSL198" s="460"/>
      <c r="HSM198" s="460"/>
      <c r="HSN198" s="460"/>
      <c r="HSO198" s="460"/>
      <c r="HSP198" s="460"/>
      <c r="HSQ198" s="460"/>
      <c r="HSR198" s="460"/>
      <c r="HSS198" s="460"/>
      <c r="HST198" s="460"/>
      <c r="HSU198" s="460"/>
      <c r="HSV198" s="460"/>
      <c r="HSW198" s="460"/>
      <c r="HSX198" s="460"/>
      <c r="HSY198" s="460"/>
      <c r="HSZ198" s="460"/>
      <c r="HTA198" s="460"/>
      <c r="HTB198" s="460"/>
      <c r="HTC198" s="460"/>
      <c r="HTD198" s="460"/>
      <c r="HTE198" s="460"/>
      <c r="HTF198" s="460"/>
      <c r="HTG198" s="460"/>
      <c r="HTH198" s="460"/>
      <c r="HTI198" s="460"/>
      <c r="HTJ198" s="460"/>
      <c r="HTK198" s="460"/>
      <c r="HTL198" s="460"/>
      <c r="HTM198" s="460"/>
      <c r="HTN198" s="460"/>
      <c r="HTO198" s="460"/>
      <c r="HTP198" s="460"/>
      <c r="HTQ198" s="460"/>
      <c r="HTR198" s="460"/>
      <c r="HTS198" s="460"/>
      <c r="HTT198" s="460"/>
      <c r="HTU198" s="460"/>
      <c r="HTV198" s="460"/>
      <c r="HTW198" s="460"/>
      <c r="HTX198" s="460"/>
      <c r="HTY198" s="460"/>
      <c r="HTZ198" s="460"/>
      <c r="HUA198" s="460"/>
      <c r="HUB198" s="460"/>
      <c r="HUC198" s="460"/>
      <c r="HUD198" s="460"/>
      <c r="HUE198" s="460"/>
      <c r="HUF198" s="460"/>
      <c r="HUG198" s="460"/>
      <c r="HUH198" s="460"/>
      <c r="HUI198" s="460"/>
      <c r="HUJ198" s="460"/>
      <c r="HUK198" s="460"/>
      <c r="HUL198" s="460"/>
      <c r="HUM198" s="460"/>
      <c r="HUN198" s="460"/>
      <c r="HUO198" s="460"/>
      <c r="HUP198" s="460"/>
      <c r="HUQ198" s="460"/>
      <c r="HUR198" s="460"/>
      <c r="HUS198" s="460"/>
      <c r="HUT198" s="460"/>
      <c r="HUU198" s="460"/>
      <c r="HUV198" s="460"/>
      <c r="HUW198" s="460"/>
      <c r="HUX198" s="460"/>
      <c r="HUY198" s="460"/>
      <c r="HUZ198" s="460"/>
      <c r="HVA198" s="460"/>
      <c r="HVB198" s="460"/>
      <c r="HVC198" s="460"/>
      <c r="HVD198" s="460"/>
      <c r="HVE198" s="460"/>
      <c r="HVF198" s="460"/>
      <c r="HVG198" s="460"/>
      <c r="HVH198" s="460"/>
      <c r="HVI198" s="460"/>
      <c r="HVJ198" s="460"/>
      <c r="HVK198" s="460"/>
      <c r="HVL198" s="460"/>
      <c r="HVM198" s="460"/>
      <c r="HVN198" s="460"/>
      <c r="HVO198" s="460"/>
      <c r="HVP198" s="460"/>
      <c r="HVQ198" s="460"/>
      <c r="HVR198" s="460"/>
      <c r="HVS198" s="460"/>
      <c r="HVT198" s="460"/>
      <c r="HVU198" s="460"/>
      <c r="HVV198" s="460"/>
      <c r="HVW198" s="460"/>
      <c r="HVX198" s="460"/>
      <c r="HVY198" s="460"/>
      <c r="HVZ198" s="460"/>
      <c r="HWA198" s="460"/>
      <c r="HWB198" s="460"/>
      <c r="HWC198" s="460"/>
      <c r="HWD198" s="460"/>
      <c r="HWE198" s="460"/>
      <c r="HWF198" s="460"/>
      <c r="HWG198" s="460"/>
      <c r="HWH198" s="460"/>
      <c r="HWI198" s="460"/>
      <c r="HWJ198" s="460"/>
      <c r="HWK198" s="460"/>
      <c r="HWL198" s="460"/>
      <c r="HWM198" s="460"/>
      <c r="HWN198" s="460"/>
      <c r="HWO198" s="460"/>
      <c r="HWP198" s="460"/>
      <c r="HWQ198" s="460"/>
      <c r="HWR198" s="460"/>
      <c r="HWS198" s="460"/>
      <c r="HWT198" s="460"/>
      <c r="HWU198" s="460"/>
      <c r="HWV198" s="460"/>
      <c r="HWW198" s="460"/>
      <c r="HWX198" s="460"/>
      <c r="HWY198" s="460"/>
      <c r="HWZ198" s="460"/>
      <c r="HXA198" s="460"/>
      <c r="HXB198" s="460"/>
      <c r="HXC198" s="460"/>
      <c r="HXD198" s="460"/>
      <c r="HXE198" s="460"/>
      <c r="HXF198" s="460"/>
      <c r="HXG198" s="460"/>
      <c r="HXH198" s="460"/>
      <c r="HXI198" s="460"/>
      <c r="HXJ198" s="460"/>
      <c r="HXK198" s="460"/>
      <c r="HXL198" s="460"/>
      <c r="HXM198" s="460"/>
      <c r="HXN198" s="460"/>
      <c r="HXO198" s="460"/>
      <c r="HXP198" s="460"/>
      <c r="HXQ198" s="460"/>
      <c r="HXR198" s="460"/>
      <c r="HXS198" s="460"/>
      <c r="HXT198" s="460"/>
      <c r="HXU198" s="460"/>
      <c r="HXV198" s="460"/>
      <c r="HXW198" s="460"/>
      <c r="HXX198" s="460"/>
      <c r="HXY198" s="460"/>
      <c r="HXZ198" s="460"/>
      <c r="HYA198" s="460"/>
      <c r="HYB198" s="460"/>
      <c r="HYC198" s="460"/>
      <c r="HYD198" s="460"/>
      <c r="HYE198" s="460"/>
      <c r="HYF198" s="460"/>
      <c r="HYG198" s="460"/>
      <c r="HYH198" s="460"/>
      <c r="HYI198" s="460"/>
      <c r="HYJ198" s="460"/>
      <c r="HYK198" s="460"/>
      <c r="HYL198" s="460"/>
      <c r="HYM198" s="460"/>
      <c r="HYN198" s="460"/>
      <c r="HYO198" s="460"/>
      <c r="HYP198" s="460"/>
      <c r="HYQ198" s="460"/>
      <c r="HYR198" s="460"/>
      <c r="HYS198" s="460"/>
      <c r="HYT198" s="460"/>
      <c r="HYU198" s="460"/>
      <c r="HYV198" s="460"/>
      <c r="HYW198" s="460"/>
      <c r="HYX198" s="460"/>
      <c r="HYY198" s="460"/>
      <c r="HYZ198" s="460"/>
      <c r="HZA198" s="460"/>
      <c r="HZB198" s="460"/>
      <c r="HZC198" s="460"/>
      <c r="HZD198" s="460"/>
      <c r="HZE198" s="460"/>
      <c r="HZF198" s="460"/>
      <c r="HZG198" s="460"/>
      <c r="HZH198" s="460"/>
      <c r="HZI198" s="460"/>
      <c r="HZJ198" s="460"/>
      <c r="HZK198" s="460"/>
      <c r="HZL198" s="460"/>
      <c r="HZM198" s="460"/>
      <c r="HZN198" s="460"/>
      <c r="HZO198" s="460"/>
      <c r="HZP198" s="460"/>
      <c r="HZQ198" s="460"/>
      <c r="HZR198" s="460"/>
      <c r="HZS198" s="460"/>
      <c r="HZT198" s="460"/>
      <c r="HZU198" s="460"/>
      <c r="HZV198" s="460"/>
      <c r="HZW198" s="460"/>
      <c r="HZX198" s="460"/>
      <c r="HZY198" s="460"/>
      <c r="HZZ198" s="460"/>
      <c r="IAA198" s="460"/>
      <c r="IAB198" s="460"/>
      <c r="IAC198" s="460"/>
      <c r="IAD198" s="460"/>
      <c r="IAE198" s="460"/>
      <c r="IAF198" s="460"/>
      <c r="IAG198" s="460"/>
      <c r="IAH198" s="460"/>
      <c r="IAI198" s="460"/>
      <c r="IAJ198" s="460"/>
      <c r="IAK198" s="460"/>
      <c r="IAL198" s="460"/>
      <c r="IAM198" s="460"/>
      <c r="IAN198" s="460"/>
      <c r="IAO198" s="460"/>
      <c r="IAP198" s="460"/>
      <c r="IAQ198" s="460"/>
      <c r="IAR198" s="460"/>
      <c r="IAS198" s="460"/>
      <c r="IAT198" s="460"/>
      <c r="IAU198" s="460"/>
      <c r="IAV198" s="460"/>
      <c r="IAW198" s="460"/>
      <c r="IAX198" s="460"/>
      <c r="IAY198" s="460"/>
      <c r="IAZ198" s="460"/>
      <c r="IBA198" s="460"/>
      <c r="IBB198" s="460"/>
      <c r="IBC198" s="460"/>
      <c r="IBD198" s="460"/>
      <c r="IBE198" s="460"/>
      <c r="IBF198" s="460"/>
      <c r="IBG198" s="460"/>
      <c r="IBH198" s="460"/>
      <c r="IBI198" s="460"/>
      <c r="IBJ198" s="460"/>
      <c r="IBK198" s="460"/>
      <c r="IBL198" s="460"/>
      <c r="IBM198" s="460"/>
      <c r="IBN198" s="460"/>
      <c r="IBO198" s="460"/>
      <c r="IBP198" s="460"/>
      <c r="IBQ198" s="460"/>
      <c r="IBR198" s="460"/>
      <c r="IBS198" s="460"/>
      <c r="IBT198" s="460"/>
      <c r="IBU198" s="460"/>
      <c r="IBV198" s="460"/>
      <c r="IBW198" s="460"/>
      <c r="IBX198" s="460"/>
      <c r="IBY198" s="460"/>
      <c r="IBZ198" s="460"/>
      <c r="ICA198" s="460"/>
      <c r="ICB198" s="460"/>
      <c r="ICC198" s="460"/>
      <c r="ICD198" s="460"/>
      <c r="ICE198" s="460"/>
      <c r="ICF198" s="460"/>
      <c r="ICG198" s="460"/>
      <c r="ICH198" s="460"/>
      <c r="ICI198" s="460"/>
      <c r="ICJ198" s="460"/>
      <c r="ICK198" s="460"/>
      <c r="ICL198" s="460"/>
      <c r="ICM198" s="460"/>
      <c r="ICN198" s="460"/>
      <c r="ICO198" s="460"/>
      <c r="ICP198" s="460"/>
      <c r="ICQ198" s="460"/>
      <c r="ICR198" s="460"/>
      <c r="ICS198" s="460"/>
      <c r="ICT198" s="460"/>
      <c r="ICU198" s="460"/>
      <c r="ICV198" s="460"/>
      <c r="ICW198" s="460"/>
      <c r="ICX198" s="460"/>
      <c r="ICY198" s="460"/>
      <c r="ICZ198" s="460"/>
      <c r="IDA198" s="460"/>
      <c r="IDB198" s="460"/>
      <c r="IDC198" s="460"/>
      <c r="IDD198" s="460"/>
      <c r="IDE198" s="460"/>
      <c r="IDF198" s="460"/>
      <c r="IDG198" s="460"/>
      <c r="IDH198" s="460"/>
      <c r="IDI198" s="460"/>
      <c r="IDJ198" s="460"/>
      <c r="IDK198" s="460"/>
      <c r="IDL198" s="460"/>
      <c r="IDM198" s="460"/>
      <c r="IDN198" s="460"/>
      <c r="IDO198" s="460"/>
      <c r="IDP198" s="460"/>
      <c r="IDQ198" s="460"/>
      <c r="IDR198" s="460"/>
      <c r="IDS198" s="460"/>
      <c r="IDT198" s="460"/>
      <c r="IDU198" s="460"/>
      <c r="IDV198" s="460"/>
      <c r="IDW198" s="460"/>
      <c r="IDX198" s="460"/>
      <c r="IDY198" s="460"/>
      <c r="IDZ198" s="460"/>
      <c r="IEA198" s="460"/>
      <c r="IEB198" s="460"/>
      <c r="IEC198" s="460"/>
      <c r="IED198" s="460"/>
      <c r="IEE198" s="460"/>
      <c r="IEF198" s="460"/>
      <c r="IEG198" s="460"/>
      <c r="IEH198" s="460"/>
      <c r="IEI198" s="460"/>
      <c r="IEJ198" s="460"/>
      <c r="IEK198" s="460"/>
      <c r="IEL198" s="460"/>
      <c r="IEM198" s="460"/>
      <c r="IEN198" s="460"/>
      <c r="IEO198" s="460"/>
      <c r="IEP198" s="460"/>
      <c r="IEQ198" s="460"/>
      <c r="IER198" s="460"/>
      <c r="IES198" s="460"/>
      <c r="IET198" s="460"/>
      <c r="IEU198" s="460"/>
      <c r="IEV198" s="460"/>
      <c r="IEW198" s="460"/>
      <c r="IEX198" s="460"/>
      <c r="IEY198" s="460"/>
      <c r="IEZ198" s="460"/>
      <c r="IFA198" s="460"/>
      <c r="IFB198" s="460"/>
      <c r="IFC198" s="460"/>
      <c r="IFD198" s="460"/>
      <c r="IFE198" s="460"/>
      <c r="IFF198" s="460"/>
      <c r="IFG198" s="460"/>
      <c r="IFH198" s="460"/>
      <c r="IFI198" s="460"/>
      <c r="IFJ198" s="460"/>
      <c r="IFK198" s="460"/>
      <c r="IFL198" s="460"/>
      <c r="IFM198" s="460"/>
      <c r="IFN198" s="460"/>
      <c r="IFO198" s="460"/>
      <c r="IFP198" s="460"/>
      <c r="IFQ198" s="460"/>
      <c r="IFR198" s="460"/>
      <c r="IFS198" s="460"/>
      <c r="IFT198" s="460"/>
      <c r="IFU198" s="460"/>
      <c r="IFV198" s="460"/>
      <c r="IFW198" s="460"/>
      <c r="IFX198" s="460"/>
      <c r="IFY198" s="460"/>
      <c r="IFZ198" s="460"/>
      <c r="IGA198" s="460"/>
      <c r="IGB198" s="460"/>
      <c r="IGC198" s="460"/>
      <c r="IGD198" s="460"/>
      <c r="IGE198" s="460"/>
      <c r="IGF198" s="460"/>
      <c r="IGG198" s="460"/>
      <c r="IGH198" s="460"/>
      <c r="IGI198" s="460"/>
      <c r="IGJ198" s="460"/>
      <c r="IGK198" s="460"/>
      <c r="IGL198" s="460"/>
      <c r="IGM198" s="460"/>
      <c r="IGN198" s="460"/>
      <c r="IGO198" s="460"/>
      <c r="IGP198" s="460"/>
      <c r="IGQ198" s="460"/>
      <c r="IGR198" s="460"/>
      <c r="IGS198" s="460"/>
      <c r="IGT198" s="460"/>
      <c r="IGU198" s="460"/>
      <c r="IGV198" s="460"/>
      <c r="IGW198" s="460"/>
      <c r="IGX198" s="460"/>
      <c r="IGY198" s="460"/>
      <c r="IGZ198" s="460"/>
      <c r="IHA198" s="460"/>
      <c r="IHB198" s="460"/>
      <c r="IHC198" s="460"/>
      <c r="IHD198" s="460"/>
      <c r="IHE198" s="460"/>
      <c r="IHF198" s="460"/>
      <c r="IHG198" s="460"/>
      <c r="IHH198" s="460"/>
      <c r="IHI198" s="460"/>
      <c r="IHJ198" s="460"/>
      <c r="IHK198" s="460"/>
      <c r="IHL198" s="460"/>
      <c r="IHM198" s="460"/>
      <c r="IHN198" s="460"/>
      <c r="IHO198" s="460"/>
      <c r="IHP198" s="460"/>
      <c r="IHQ198" s="460"/>
      <c r="IHR198" s="460"/>
      <c r="IHS198" s="460"/>
      <c r="IHT198" s="460"/>
      <c r="IHU198" s="460"/>
      <c r="IHV198" s="460"/>
      <c r="IHW198" s="460"/>
      <c r="IHX198" s="460"/>
      <c r="IHY198" s="460"/>
      <c r="IHZ198" s="460"/>
      <c r="IIA198" s="460"/>
      <c r="IIB198" s="460"/>
      <c r="IIC198" s="460"/>
      <c r="IID198" s="460"/>
      <c r="IIE198" s="460"/>
      <c r="IIF198" s="460"/>
      <c r="IIG198" s="460"/>
      <c r="IIH198" s="460"/>
      <c r="III198" s="460"/>
      <c r="IIJ198" s="460"/>
      <c r="IIK198" s="460"/>
      <c r="IIL198" s="460"/>
      <c r="IIM198" s="460"/>
      <c r="IIN198" s="460"/>
      <c r="IIO198" s="460"/>
      <c r="IIP198" s="460"/>
      <c r="IIQ198" s="460"/>
      <c r="IIR198" s="460"/>
      <c r="IIS198" s="460"/>
      <c r="IIT198" s="460"/>
      <c r="IIU198" s="460"/>
      <c r="IIV198" s="460"/>
      <c r="IIW198" s="460"/>
      <c r="IIX198" s="460"/>
      <c r="IIY198" s="460"/>
      <c r="IIZ198" s="460"/>
      <c r="IJA198" s="460"/>
      <c r="IJB198" s="460"/>
      <c r="IJC198" s="460"/>
      <c r="IJD198" s="460"/>
      <c r="IJE198" s="460"/>
      <c r="IJF198" s="460"/>
      <c r="IJG198" s="460"/>
      <c r="IJH198" s="460"/>
      <c r="IJI198" s="460"/>
      <c r="IJJ198" s="460"/>
      <c r="IJK198" s="460"/>
      <c r="IJL198" s="460"/>
      <c r="IJM198" s="460"/>
      <c r="IJN198" s="460"/>
      <c r="IJO198" s="460"/>
      <c r="IJP198" s="460"/>
      <c r="IJQ198" s="460"/>
      <c r="IJR198" s="460"/>
      <c r="IJS198" s="460"/>
      <c r="IJT198" s="460"/>
      <c r="IJU198" s="460"/>
      <c r="IJV198" s="460"/>
      <c r="IJW198" s="460"/>
      <c r="IJX198" s="460"/>
      <c r="IJY198" s="460"/>
      <c r="IJZ198" s="460"/>
      <c r="IKA198" s="460"/>
      <c r="IKB198" s="460"/>
      <c r="IKC198" s="460"/>
      <c r="IKD198" s="460"/>
      <c r="IKE198" s="460"/>
      <c r="IKF198" s="460"/>
      <c r="IKG198" s="460"/>
      <c r="IKH198" s="460"/>
      <c r="IKI198" s="460"/>
      <c r="IKJ198" s="460"/>
      <c r="IKK198" s="460"/>
      <c r="IKL198" s="460"/>
      <c r="IKM198" s="460"/>
      <c r="IKN198" s="460"/>
      <c r="IKO198" s="460"/>
      <c r="IKP198" s="460"/>
      <c r="IKQ198" s="460"/>
      <c r="IKR198" s="460"/>
      <c r="IKS198" s="460"/>
      <c r="IKT198" s="460"/>
      <c r="IKU198" s="460"/>
      <c r="IKV198" s="460"/>
      <c r="IKW198" s="460"/>
      <c r="IKX198" s="460"/>
      <c r="IKY198" s="460"/>
      <c r="IKZ198" s="460"/>
      <c r="ILA198" s="460"/>
      <c r="ILB198" s="460"/>
      <c r="ILC198" s="460"/>
      <c r="ILD198" s="460"/>
      <c r="ILE198" s="460"/>
      <c r="ILF198" s="460"/>
      <c r="ILG198" s="460"/>
      <c r="ILH198" s="460"/>
      <c r="ILI198" s="460"/>
      <c r="ILJ198" s="460"/>
      <c r="ILK198" s="460"/>
      <c r="ILL198" s="460"/>
      <c r="ILM198" s="460"/>
      <c r="ILN198" s="460"/>
      <c r="ILO198" s="460"/>
      <c r="ILP198" s="460"/>
      <c r="ILQ198" s="460"/>
      <c r="ILR198" s="460"/>
      <c r="ILS198" s="460"/>
      <c r="ILT198" s="460"/>
      <c r="ILU198" s="460"/>
      <c r="ILV198" s="460"/>
      <c r="ILW198" s="460"/>
      <c r="ILX198" s="460"/>
      <c r="ILY198" s="460"/>
      <c r="ILZ198" s="460"/>
      <c r="IMA198" s="460"/>
      <c r="IMB198" s="460"/>
      <c r="IMC198" s="460"/>
      <c r="IMD198" s="460"/>
      <c r="IME198" s="460"/>
      <c r="IMF198" s="460"/>
      <c r="IMG198" s="460"/>
      <c r="IMH198" s="460"/>
      <c r="IMI198" s="460"/>
      <c r="IMJ198" s="460"/>
      <c r="IMK198" s="460"/>
      <c r="IML198" s="460"/>
      <c r="IMM198" s="460"/>
      <c r="IMN198" s="460"/>
      <c r="IMO198" s="460"/>
      <c r="IMP198" s="460"/>
      <c r="IMQ198" s="460"/>
      <c r="IMR198" s="460"/>
      <c r="IMS198" s="460"/>
      <c r="IMT198" s="460"/>
      <c r="IMU198" s="460"/>
      <c r="IMV198" s="460"/>
      <c r="IMW198" s="460"/>
      <c r="IMX198" s="460"/>
      <c r="IMY198" s="460"/>
      <c r="IMZ198" s="460"/>
      <c r="INA198" s="460"/>
      <c r="INB198" s="460"/>
      <c r="INC198" s="460"/>
      <c r="IND198" s="460"/>
      <c r="INE198" s="460"/>
      <c r="INF198" s="460"/>
      <c r="ING198" s="460"/>
      <c r="INH198" s="460"/>
      <c r="INI198" s="460"/>
      <c r="INJ198" s="460"/>
      <c r="INK198" s="460"/>
      <c r="INL198" s="460"/>
      <c r="INM198" s="460"/>
      <c r="INN198" s="460"/>
      <c r="INO198" s="460"/>
      <c r="INP198" s="460"/>
      <c r="INQ198" s="460"/>
      <c r="INR198" s="460"/>
      <c r="INS198" s="460"/>
      <c r="INT198" s="460"/>
      <c r="INU198" s="460"/>
      <c r="INV198" s="460"/>
      <c r="INW198" s="460"/>
      <c r="INX198" s="460"/>
      <c r="INY198" s="460"/>
      <c r="INZ198" s="460"/>
      <c r="IOA198" s="460"/>
      <c r="IOB198" s="460"/>
      <c r="IOC198" s="460"/>
      <c r="IOD198" s="460"/>
      <c r="IOE198" s="460"/>
      <c r="IOF198" s="460"/>
      <c r="IOG198" s="460"/>
      <c r="IOH198" s="460"/>
      <c r="IOI198" s="460"/>
      <c r="IOJ198" s="460"/>
      <c r="IOK198" s="460"/>
      <c r="IOL198" s="460"/>
      <c r="IOM198" s="460"/>
      <c r="ION198" s="460"/>
      <c r="IOO198" s="460"/>
      <c r="IOP198" s="460"/>
      <c r="IOQ198" s="460"/>
      <c r="IOR198" s="460"/>
      <c r="IOS198" s="460"/>
      <c r="IOT198" s="460"/>
      <c r="IOU198" s="460"/>
      <c r="IOV198" s="460"/>
      <c r="IOW198" s="460"/>
      <c r="IOX198" s="460"/>
      <c r="IOY198" s="460"/>
      <c r="IOZ198" s="460"/>
      <c r="IPA198" s="460"/>
      <c r="IPB198" s="460"/>
      <c r="IPC198" s="460"/>
      <c r="IPD198" s="460"/>
      <c r="IPE198" s="460"/>
      <c r="IPF198" s="460"/>
      <c r="IPG198" s="460"/>
      <c r="IPH198" s="460"/>
      <c r="IPI198" s="460"/>
      <c r="IPJ198" s="460"/>
      <c r="IPK198" s="460"/>
      <c r="IPL198" s="460"/>
      <c r="IPM198" s="460"/>
      <c r="IPN198" s="460"/>
      <c r="IPO198" s="460"/>
      <c r="IPP198" s="460"/>
      <c r="IPQ198" s="460"/>
      <c r="IPR198" s="460"/>
      <c r="IPS198" s="460"/>
      <c r="IPT198" s="460"/>
      <c r="IPU198" s="460"/>
      <c r="IPV198" s="460"/>
      <c r="IPW198" s="460"/>
      <c r="IPX198" s="460"/>
      <c r="IPY198" s="460"/>
      <c r="IPZ198" s="460"/>
      <c r="IQA198" s="460"/>
      <c r="IQB198" s="460"/>
      <c r="IQC198" s="460"/>
      <c r="IQD198" s="460"/>
      <c r="IQE198" s="460"/>
      <c r="IQF198" s="460"/>
      <c r="IQG198" s="460"/>
      <c r="IQH198" s="460"/>
      <c r="IQI198" s="460"/>
      <c r="IQJ198" s="460"/>
      <c r="IQK198" s="460"/>
      <c r="IQL198" s="460"/>
      <c r="IQM198" s="460"/>
      <c r="IQN198" s="460"/>
      <c r="IQO198" s="460"/>
      <c r="IQP198" s="460"/>
      <c r="IQQ198" s="460"/>
      <c r="IQR198" s="460"/>
      <c r="IQS198" s="460"/>
      <c r="IQT198" s="460"/>
      <c r="IQU198" s="460"/>
      <c r="IQV198" s="460"/>
      <c r="IQW198" s="460"/>
      <c r="IQX198" s="460"/>
      <c r="IQY198" s="460"/>
      <c r="IQZ198" s="460"/>
      <c r="IRA198" s="460"/>
      <c r="IRB198" s="460"/>
      <c r="IRC198" s="460"/>
      <c r="IRD198" s="460"/>
      <c r="IRE198" s="460"/>
      <c r="IRF198" s="460"/>
      <c r="IRG198" s="460"/>
      <c r="IRH198" s="460"/>
      <c r="IRI198" s="460"/>
      <c r="IRJ198" s="460"/>
      <c r="IRK198" s="460"/>
      <c r="IRL198" s="460"/>
      <c r="IRM198" s="460"/>
      <c r="IRN198" s="460"/>
      <c r="IRO198" s="460"/>
      <c r="IRP198" s="460"/>
      <c r="IRQ198" s="460"/>
      <c r="IRR198" s="460"/>
      <c r="IRS198" s="460"/>
      <c r="IRT198" s="460"/>
      <c r="IRU198" s="460"/>
      <c r="IRV198" s="460"/>
      <c r="IRW198" s="460"/>
      <c r="IRX198" s="460"/>
      <c r="IRY198" s="460"/>
      <c r="IRZ198" s="460"/>
      <c r="ISA198" s="460"/>
      <c r="ISB198" s="460"/>
      <c r="ISC198" s="460"/>
      <c r="ISD198" s="460"/>
      <c r="ISE198" s="460"/>
      <c r="ISF198" s="460"/>
      <c r="ISG198" s="460"/>
      <c r="ISH198" s="460"/>
      <c r="ISI198" s="460"/>
      <c r="ISJ198" s="460"/>
      <c r="ISK198" s="460"/>
      <c r="ISL198" s="460"/>
      <c r="ISM198" s="460"/>
      <c r="ISN198" s="460"/>
      <c r="ISO198" s="460"/>
      <c r="ISP198" s="460"/>
      <c r="ISQ198" s="460"/>
      <c r="ISR198" s="460"/>
      <c r="ISS198" s="460"/>
      <c r="IST198" s="460"/>
      <c r="ISU198" s="460"/>
      <c r="ISV198" s="460"/>
      <c r="ISW198" s="460"/>
      <c r="ISX198" s="460"/>
      <c r="ISY198" s="460"/>
      <c r="ISZ198" s="460"/>
      <c r="ITA198" s="460"/>
      <c r="ITB198" s="460"/>
      <c r="ITC198" s="460"/>
      <c r="ITD198" s="460"/>
      <c r="ITE198" s="460"/>
      <c r="ITF198" s="460"/>
      <c r="ITG198" s="460"/>
      <c r="ITH198" s="460"/>
      <c r="ITI198" s="460"/>
      <c r="ITJ198" s="460"/>
      <c r="ITK198" s="460"/>
      <c r="ITL198" s="460"/>
      <c r="ITM198" s="460"/>
      <c r="ITN198" s="460"/>
      <c r="ITO198" s="460"/>
      <c r="ITP198" s="460"/>
      <c r="ITQ198" s="460"/>
      <c r="ITR198" s="460"/>
      <c r="ITS198" s="460"/>
      <c r="ITT198" s="460"/>
      <c r="ITU198" s="460"/>
      <c r="ITV198" s="460"/>
      <c r="ITW198" s="460"/>
      <c r="ITX198" s="460"/>
      <c r="ITY198" s="460"/>
      <c r="ITZ198" s="460"/>
      <c r="IUA198" s="460"/>
      <c r="IUB198" s="460"/>
      <c r="IUC198" s="460"/>
      <c r="IUD198" s="460"/>
      <c r="IUE198" s="460"/>
      <c r="IUF198" s="460"/>
      <c r="IUG198" s="460"/>
      <c r="IUH198" s="460"/>
      <c r="IUI198" s="460"/>
      <c r="IUJ198" s="460"/>
      <c r="IUK198" s="460"/>
      <c r="IUL198" s="460"/>
      <c r="IUM198" s="460"/>
      <c r="IUN198" s="460"/>
      <c r="IUO198" s="460"/>
      <c r="IUP198" s="460"/>
      <c r="IUQ198" s="460"/>
      <c r="IUR198" s="460"/>
      <c r="IUS198" s="460"/>
      <c r="IUT198" s="460"/>
      <c r="IUU198" s="460"/>
      <c r="IUV198" s="460"/>
      <c r="IUW198" s="460"/>
      <c r="IUX198" s="460"/>
      <c r="IUY198" s="460"/>
      <c r="IUZ198" s="460"/>
      <c r="IVA198" s="460"/>
      <c r="IVB198" s="460"/>
      <c r="IVC198" s="460"/>
      <c r="IVD198" s="460"/>
      <c r="IVE198" s="460"/>
      <c r="IVF198" s="460"/>
      <c r="IVG198" s="460"/>
      <c r="IVH198" s="460"/>
      <c r="IVI198" s="460"/>
      <c r="IVJ198" s="460"/>
      <c r="IVK198" s="460"/>
      <c r="IVL198" s="460"/>
      <c r="IVM198" s="460"/>
      <c r="IVN198" s="460"/>
      <c r="IVO198" s="460"/>
      <c r="IVP198" s="460"/>
      <c r="IVQ198" s="460"/>
      <c r="IVR198" s="460"/>
      <c r="IVS198" s="460"/>
      <c r="IVT198" s="460"/>
      <c r="IVU198" s="460"/>
      <c r="IVV198" s="460"/>
      <c r="IVW198" s="460"/>
      <c r="IVX198" s="460"/>
      <c r="IVY198" s="460"/>
      <c r="IVZ198" s="460"/>
      <c r="IWA198" s="460"/>
      <c r="IWB198" s="460"/>
      <c r="IWC198" s="460"/>
      <c r="IWD198" s="460"/>
      <c r="IWE198" s="460"/>
      <c r="IWF198" s="460"/>
      <c r="IWG198" s="460"/>
      <c r="IWH198" s="460"/>
      <c r="IWI198" s="460"/>
      <c r="IWJ198" s="460"/>
      <c r="IWK198" s="460"/>
      <c r="IWL198" s="460"/>
      <c r="IWM198" s="460"/>
      <c r="IWN198" s="460"/>
      <c r="IWO198" s="460"/>
      <c r="IWP198" s="460"/>
      <c r="IWQ198" s="460"/>
      <c r="IWR198" s="460"/>
      <c r="IWS198" s="460"/>
      <c r="IWT198" s="460"/>
      <c r="IWU198" s="460"/>
      <c r="IWV198" s="460"/>
      <c r="IWW198" s="460"/>
      <c r="IWX198" s="460"/>
      <c r="IWY198" s="460"/>
      <c r="IWZ198" s="460"/>
      <c r="IXA198" s="460"/>
      <c r="IXB198" s="460"/>
      <c r="IXC198" s="460"/>
      <c r="IXD198" s="460"/>
      <c r="IXE198" s="460"/>
      <c r="IXF198" s="460"/>
      <c r="IXG198" s="460"/>
      <c r="IXH198" s="460"/>
      <c r="IXI198" s="460"/>
      <c r="IXJ198" s="460"/>
      <c r="IXK198" s="460"/>
      <c r="IXL198" s="460"/>
      <c r="IXM198" s="460"/>
      <c r="IXN198" s="460"/>
      <c r="IXO198" s="460"/>
      <c r="IXP198" s="460"/>
      <c r="IXQ198" s="460"/>
      <c r="IXR198" s="460"/>
      <c r="IXS198" s="460"/>
      <c r="IXT198" s="460"/>
      <c r="IXU198" s="460"/>
      <c r="IXV198" s="460"/>
      <c r="IXW198" s="460"/>
      <c r="IXX198" s="460"/>
      <c r="IXY198" s="460"/>
      <c r="IXZ198" s="460"/>
      <c r="IYA198" s="460"/>
      <c r="IYB198" s="460"/>
      <c r="IYC198" s="460"/>
      <c r="IYD198" s="460"/>
      <c r="IYE198" s="460"/>
      <c r="IYF198" s="460"/>
      <c r="IYG198" s="460"/>
      <c r="IYH198" s="460"/>
      <c r="IYI198" s="460"/>
      <c r="IYJ198" s="460"/>
      <c r="IYK198" s="460"/>
      <c r="IYL198" s="460"/>
      <c r="IYM198" s="460"/>
      <c r="IYN198" s="460"/>
      <c r="IYO198" s="460"/>
      <c r="IYP198" s="460"/>
      <c r="IYQ198" s="460"/>
      <c r="IYR198" s="460"/>
      <c r="IYS198" s="460"/>
      <c r="IYT198" s="460"/>
      <c r="IYU198" s="460"/>
      <c r="IYV198" s="460"/>
      <c r="IYW198" s="460"/>
      <c r="IYX198" s="460"/>
      <c r="IYY198" s="460"/>
      <c r="IYZ198" s="460"/>
      <c r="IZA198" s="460"/>
      <c r="IZB198" s="460"/>
      <c r="IZC198" s="460"/>
      <c r="IZD198" s="460"/>
      <c r="IZE198" s="460"/>
      <c r="IZF198" s="460"/>
      <c r="IZG198" s="460"/>
      <c r="IZH198" s="460"/>
      <c r="IZI198" s="460"/>
      <c r="IZJ198" s="460"/>
      <c r="IZK198" s="460"/>
      <c r="IZL198" s="460"/>
      <c r="IZM198" s="460"/>
      <c r="IZN198" s="460"/>
      <c r="IZO198" s="460"/>
      <c r="IZP198" s="460"/>
      <c r="IZQ198" s="460"/>
      <c r="IZR198" s="460"/>
      <c r="IZS198" s="460"/>
      <c r="IZT198" s="460"/>
      <c r="IZU198" s="460"/>
      <c r="IZV198" s="460"/>
      <c r="IZW198" s="460"/>
      <c r="IZX198" s="460"/>
      <c r="IZY198" s="460"/>
      <c r="IZZ198" s="460"/>
      <c r="JAA198" s="460"/>
      <c r="JAB198" s="460"/>
      <c r="JAC198" s="460"/>
      <c r="JAD198" s="460"/>
      <c r="JAE198" s="460"/>
      <c r="JAF198" s="460"/>
      <c r="JAG198" s="460"/>
      <c r="JAH198" s="460"/>
      <c r="JAI198" s="460"/>
      <c r="JAJ198" s="460"/>
      <c r="JAK198" s="460"/>
      <c r="JAL198" s="460"/>
      <c r="JAM198" s="460"/>
      <c r="JAN198" s="460"/>
      <c r="JAO198" s="460"/>
      <c r="JAP198" s="460"/>
      <c r="JAQ198" s="460"/>
      <c r="JAR198" s="460"/>
      <c r="JAS198" s="460"/>
      <c r="JAT198" s="460"/>
      <c r="JAU198" s="460"/>
      <c r="JAV198" s="460"/>
      <c r="JAW198" s="460"/>
      <c r="JAX198" s="460"/>
      <c r="JAY198" s="460"/>
      <c r="JAZ198" s="460"/>
      <c r="JBA198" s="460"/>
      <c r="JBB198" s="460"/>
      <c r="JBC198" s="460"/>
      <c r="JBD198" s="460"/>
      <c r="JBE198" s="460"/>
      <c r="JBF198" s="460"/>
      <c r="JBG198" s="460"/>
      <c r="JBH198" s="460"/>
      <c r="JBI198" s="460"/>
      <c r="JBJ198" s="460"/>
      <c r="JBK198" s="460"/>
      <c r="JBL198" s="460"/>
      <c r="JBM198" s="460"/>
      <c r="JBN198" s="460"/>
      <c r="JBO198" s="460"/>
      <c r="JBP198" s="460"/>
      <c r="JBQ198" s="460"/>
      <c r="JBR198" s="460"/>
      <c r="JBS198" s="460"/>
      <c r="JBT198" s="460"/>
      <c r="JBU198" s="460"/>
      <c r="JBV198" s="460"/>
      <c r="JBW198" s="460"/>
      <c r="JBX198" s="460"/>
      <c r="JBY198" s="460"/>
      <c r="JBZ198" s="460"/>
      <c r="JCA198" s="460"/>
      <c r="JCB198" s="460"/>
      <c r="JCC198" s="460"/>
      <c r="JCD198" s="460"/>
      <c r="JCE198" s="460"/>
      <c r="JCF198" s="460"/>
      <c r="JCG198" s="460"/>
      <c r="JCH198" s="460"/>
      <c r="JCI198" s="460"/>
      <c r="JCJ198" s="460"/>
      <c r="JCK198" s="460"/>
      <c r="JCL198" s="460"/>
      <c r="JCM198" s="460"/>
      <c r="JCN198" s="460"/>
      <c r="JCO198" s="460"/>
      <c r="JCP198" s="460"/>
      <c r="JCQ198" s="460"/>
      <c r="JCR198" s="460"/>
      <c r="JCS198" s="460"/>
      <c r="JCT198" s="460"/>
      <c r="JCU198" s="460"/>
      <c r="JCV198" s="460"/>
      <c r="JCW198" s="460"/>
      <c r="JCX198" s="460"/>
      <c r="JCY198" s="460"/>
      <c r="JCZ198" s="460"/>
      <c r="JDA198" s="460"/>
      <c r="JDB198" s="460"/>
      <c r="JDC198" s="460"/>
      <c r="JDD198" s="460"/>
      <c r="JDE198" s="460"/>
      <c r="JDF198" s="460"/>
      <c r="JDG198" s="460"/>
      <c r="JDH198" s="460"/>
      <c r="JDI198" s="460"/>
      <c r="JDJ198" s="460"/>
      <c r="JDK198" s="460"/>
      <c r="JDL198" s="460"/>
      <c r="JDM198" s="460"/>
      <c r="JDN198" s="460"/>
      <c r="JDO198" s="460"/>
      <c r="JDP198" s="460"/>
      <c r="JDQ198" s="460"/>
      <c r="JDR198" s="460"/>
      <c r="JDS198" s="460"/>
      <c r="JDT198" s="460"/>
      <c r="JDU198" s="460"/>
      <c r="JDV198" s="460"/>
      <c r="JDW198" s="460"/>
      <c r="JDX198" s="460"/>
      <c r="JDY198" s="460"/>
      <c r="JDZ198" s="460"/>
      <c r="JEA198" s="460"/>
      <c r="JEB198" s="460"/>
      <c r="JEC198" s="460"/>
      <c r="JED198" s="460"/>
      <c r="JEE198" s="460"/>
      <c r="JEF198" s="460"/>
      <c r="JEG198" s="460"/>
      <c r="JEH198" s="460"/>
      <c r="JEI198" s="460"/>
      <c r="JEJ198" s="460"/>
      <c r="JEK198" s="460"/>
      <c r="JEL198" s="460"/>
      <c r="JEM198" s="460"/>
      <c r="JEN198" s="460"/>
      <c r="JEO198" s="460"/>
      <c r="JEP198" s="460"/>
      <c r="JEQ198" s="460"/>
      <c r="JER198" s="460"/>
      <c r="JES198" s="460"/>
      <c r="JET198" s="460"/>
      <c r="JEU198" s="460"/>
      <c r="JEV198" s="460"/>
      <c r="JEW198" s="460"/>
      <c r="JEX198" s="460"/>
      <c r="JEY198" s="460"/>
      <c r="JEZ198" s="460"/>
      <c r="JFA198" s="460"/>
      <c r="JFB198" s="460"/>
      <c r="JFC198" s="460"/>
      <c r="JFD198" s="460"/>
      <c r="JFE198" s="460"/>
      <c r="JFF198" s="460"/>
      <c r="JFG198" s="460"/>
      <c r="JFH198" s="460"/>
      <c r="JFI198" s="460"/>
      <c r="JFJ198" s="460"/>
      <c r="JFK198" s="460"/>
      <c r="JFL198" s="460"/>
      <c r="JFM198" s="460"/>
      <c r="JFN198" s="460"/>
      <c r="JFO198" s="460"/>
      <c r="JFP198" s="460"/>
      <c r="JFQ198" s="460"/>
      <c r="JFR198" s="460"/>
      <c r="JFS198" s="460"/>
      <c r="JFT198" s="460"/>
      <c r="JFU198" s="460"/>
      <c r="JFV198" s="460"/>
      <c r="JFW198" s="460"/>
      <c r="JFX198" s="460"/>
      <c r="JFY198" s="460"/>
      <c r="JFZ198" s="460"/>
      <c r="JGA198" s="460"/>
      <c r="JGB198" s="460"/>
      <c r="JGC198" s="460"/>
      <c r="JGD198" s="460"/>
      <c r="JGE198" s="460"/>
      <c r="JGF198" s="460"/>
      <c r="JGG198" s="460"/>
      <c r="JGH198" s="460"/>
      <c r="JGI198" s="460"/>
      <c r="JGJ198" s="460"/>
      <c r="JGK198" s="460"/>
      <c r="JGL198" s="460"/>
      <c r="JGM198" s="460"/>
      <c r="JGN198" s="460"/>
      <c r="JGO198" s="460"/>
      <c r="JGP198" s="460"/>
      <c r="JGQ198" s="460"/>
      <c r="JGR198" s="460"/>
      <c r="JGS198" s="460"/>
      <c r="JGT198" s="460"/>
      <c r="JGU198" s="460"/>
      <c r="JGV198" s="460"/>
      <c r="JGW198" s="460"/>
      <c r="JGX198" s="460"/>
      <c r="JGY198" s="460"/>
      <c r="JGZ198" s="460"/>
      <c r="JHA198" s="460"/>
      <c r="JHB198" s="460"/>
      <c r="JHC198" s="460"/>
      <c r="JHD198" s="460"/>
      <c r="JHE198" s="460"/>
      <c r="JHF198" s="460"/>
      <c r="JHG198" s="460"/>
      <c r="JHH198" s="460"/>
      <c r="JHI198" s="460"/>
      <c r="JHJ198" s="460"/>
      <c r="JHK198" s="460"/>
      <c r="JHL198" s="460"/>
      <c r="JHM198" s="460"/>
      <c r="JHN198" s="460"/>
      <c r="JHO198" s="460"/>
      <c r="JHP198" s="460"/>
      <c r="JHQ198" s="460"/>
      <c r="JHR198" s="460"/>
      <c r="JHS198" s="460"/>
      <c r="JHT198" s="460"/>
      <c r="JHU198" s="460"/>
      <c r="JHV198" s="460"/>
      <c r="JHW198" s="460"/>
      <c r="JHX198" s="460"/>
      <c r="JHY198" s="460"/>
      <c r="JHZ198" s="460"/>
      <c r="JIA198" s="460"/>
      <c r="JIB198" s="460"/>
      <c r="JIC198" s="460"/>
      <c r="JID198" s="460"/>
      <c r="JIE198" s="460"/>
      <c r="JIF198" s="460"/>
      <c r="JIG198" s="460"/>
      <c r="JIH198" s="460"/>
      <c r="JII198" s="460"/>
      <c r="JIJ198" s="460"/>
      <c r="JIK198" s="460"/>
      <c r="JIL198" s="460"/>
      <c r="JIM198" s="460"/>
      <c r="JIN198" s="460"/>
      <c r="JIO198" s="460"/>
      <c r="JIP198" s="460"/>
      <c r="JIQ198" s="460"/>
      <c r="JIR198" s="460"/>
      <c r="JIS198" s="460"/>
      <c r="JIT198" s="460"/>
      <c r="JIU198" s="460"/>
      <c r="JIV198" s="460"/>
      <c r="JIW198" s="460"/>
      <c r="JIX198" s="460"/>
      <c r="JIY198" s="460"/>
      <c r="JIZ198" s="460"/>
      <c r="JJA198" s="460"/>
      <c r="JJB198" s="460"/>
      <c r="JJC198" s="460"/>
      <c r="JJD198" s="460"/>
      <c r="JJE198" s="460"/>
      <c r="JJF198" s="460"/>
      <c r="JJG198" s="460"/>
      <c r="JJH198" s="460"/>
      <c r="JJI198" s="460"/>
      <c r="JJJ198" s="460"/>
      <c r="JJK198" s="460"/>
      <c r="JJL198" s="460"/>
      <c r="JJM198" s="460"/>
      <c r="JJN198" s="460"/>
      <c r="JJO198" s="460"/>
      <c r="JJP198" s="460"/>
      <c r="JJQ198" s="460"/>
      <c r="JJR198" s="460"/>
      <c r="JJS198" s="460"/>
      <c r="JJT198" s="460"/>
      <c r="JJU198" s="460"/>
      <c r="JJV198" s="460"/>
      <c r="JJW198" s="460"/>
      <c r="JJX198" s="460"/>
      <c r="JJY198" s="460"/>
      <c r="JJZ198" s="460"/>
      <c r="JKA198" s="460"/>
      <c r="JKB198" s="460"/>
      <c r="JKC198" s="460"/>
      <c r="JKD198" s="460"/>
      <c r="JKE198" s="460"/>
      <c r="JKF198" s="460"/>
      <c r="JKG198" s="460"/>
      <c r="JKH198" s="460"/>
      <c r="JKI198" s="460"/>
      <c r="JKJ198" s="460"/>
      <c r="JKK198" s="460"/>
      <c r="JKL198" s="460"/>
      <c r="JKM198" s="460"/>
      <c r="JKN198" s="460"/>
      <c r="JKO198" s="460"/>
      <c r="JKP198" s="460"/>
      <c r="JKQ198" s="460"/>
      <c r="JKR198" s="460"/>
      <c r="JKS198" s="460"/>
      <c r="JKT198" s="460"/>
      <c r="JKU198" s="460"/>
      <c r="JKV198" s="460"/>
      <c r="JKW198" s="460"/>
      <c r="JKX198" s="460"/>
      <c r="JKY198" s="460"/>
      <c r="JKZ198" s="460"/>
      <c r="JLA198" s="460"/>
      <c r="JLB198" s="460"/>
      <c r="JLC198" s="460"/>
      <c r="JLD198" s="460"/>
      <c r="JLE198" s="460"/>
      <c r="JLF198" s="460"/>
      <c r="JLG198" s="460"/>
      <c r="JLH198" s="460"/>
      <c r="JLI198" s="460"/>
      <c r="JLJ198" s="460"/>
      <c r="JLK198" s="460"/>
      <c r="JLL198" s="460"/>
      <c r="JLM198" s="460"/>
      <c r="JLN198" s="460"/>
      <c r="JLO198" s="460"/>
      <c r="JLP198" s="460"/>
      <c r="JLQ198" s="460"/>
      <c r="JLR198" s="460"/>
      <c r="JLS198" s="460"/>
      <c r="JLT198" s="460"/>
      <c r="JLU198" s="460"/>
      <c r="JLV198" s="460"/>
      <c r="JLW198" s="460"/>
      <c r="JLX198" s="460"/>
      <c r="JLY198" s="460"/>
      <c r="JLZ198" s="460"/>
      <c r="JMA198" s="460"/>
      <c r="JMB198" s="460"/>
      <c r="JMC198" s="460"/>
      <c r="JMD198" s="460"/>
      <c r="JME198" s="460"/>
      <c r="JMF198" s="460"/>
      <c r="JMG198" s="460"/>
      <c r="JMH198" s="460"/>
      <c r="JMI198" s="460"/>
      <c r="JMJ198" s="460"/>
      <c r="JMK198" s="460"/>
      <c r="JML198" s="460"/>
      <c r="JMM198" s="460"/>
      <c r="JMN198" s="460"/>
      <c r="JMO198" s="460"/>
      <c r="JMP198" s="460"/>
      <c r="JMQ198" s="460"/>
      <c r="JMR198" s="460"/>
      <c r="JMS198" s="460"/>
      <c r="JMT198" s="460"/>
      <c r="JMU198" s="460"/>
      <c r="JMV198" s="460"/>
      <c r="JMW198" s="460"/>
      <c r="JMX198" s="460"/>
      <c r="JMY198" s="460"/>
      <c r="JMZ198" s="460"/>
      <c r="JNA198" s="460"/>
      <c r="JNB198" s="460"/>
      <c r="JNC198" s="460"/>
      <c r="JND198" s="460"/>
      <c r="JNE198" s="460"/>
      <c r="JNF198" s="460"/>
      <c r="JNG198" s="460"/>
      <c r="JNH198" s="460"/>
      <c r="JNI198" s="460"/>
      <c r="JNJ198" s="460"/>
      <c r="JNK198" s="460"/>
      <c r="JNL198" s="460"/>
      <c r="JNM198" s="460"/>
      <c r="JNN198" s="460"/>
      <c r="JNO198" s="460"/>
      <c r="JNP198" s="460"/>
      <c r="JNQ198" s="460"/>
      <c r="JNR198" s="460"/>
      <c r="JNS198" s="460"/>
      <c r="JNT198" s="460"/>
      <c r="JNU198" s="460"/>
      <c r="JNV198" s="460"/>
      <c r="JNW198" s="460"/>
      <c r="JNX198" s="460"/>
      <c r="JNY198" s="460"/>
      <c r="JNZ198" s="460"/>
      <c r="JOA198" s="460"/>
      <c r="JOB198" s="460"/>
      <c r="JOC198" s="460"/>
      <c r="JOD198" s="460"/>
      <c r="JOE198" s="460"/>
      <c r="JOF198" s="460"/>
      <c r="JOG198" s="460"/>
      <c r="JOH198" s="460"/>
      <c r="JOI198" s="460"/>
      <c r="JOJ198" s="460"/>
      <c r="JOK198" s="460"/>
      <c r="JOL198" s="460"/>
      <c r="JOM198" s="460"/>
      <c r="JON198" s="460"/>
      <c r="JOO198" s="460"/>
      <c r="JOP198" s="460"/>
      <c r="JOQ198" s="460"/>
      <c r="JOR198" s="460"/>
      <c r="JOS198" s="460"/>
      <c r="JOT198" s="460"/>
      <c r="JOU198" s="460"/>
      <c r="JOV198" s="460"/>
      <c r="JOW198" s="460"/>
      <c r="JOX198" s="460"/>
      <c r="JOY198" s="460"/>
      <c r="JOZ198" s="460"/>
      <c r="JPA198" s="460"/>
      <c r="JPB198" s="460"/>
      <c r="JPC198" s="460"/>
      <c r="JPD198" s="460"/>
      <c r="JPE198" s="460"/>
      <c r="JPF198" s="460"/>
      <c r="JPG198" s="460"/>
      <c r="JPH198" s="460"/>
      <c r="JPI198" s="460"/>
      <c r="JPJ198" s="460"/>
      <c r="JPK198" s="460"/>
      <c r="JPL198" s="460"/>
      <c r="JPM198" s="460"/>
      <c r="JPN198" s="460"/>
      <c r="JPO198" s="460"/>
      <c r="JPP198" s="460"/>
      <c r="JPQ198" s="460"/>
      <c r="JPR198" s="460"/>
      <c r="JPS198" s="460"/>
      <c r="JPT198" s="460"/>
      <c r="JPU198" s="460"/>
      <c r="JPV198" s="460"/>
      <c r="JPW198" s="460"/>
      <c r="JPX198" s="460"/>
      <c r="JPY198" s="460"/>
      <c r="JPZ198" s="460"/>
      <c r="JQA198" s="460"/>
      <c r="JQB198" s="460"/>
      <c r="JQC198" s="460"/>
      <c r="JQD198" s="460"/>
      <c r="JQE198" s="460"/>
      <c r="JQF198" s="460"/>
      <c r="JQG198" s="460"/>
      <c r="JQH198" s="460"/>
      <c r="JQI198" s="460"/>
      <c r="JQJ198" s="460"/>
      <c r="JQK198" s="460"/>
      <c r="JQL198" s="460"/>
      <c r="JQM198" s="460"/>
      <c r="JQN198" s="460"/>
      <c r="JQO198" s="460"/>
      <c r="JQP198" s="460"/>
      <c r="JQQ198" s="460"/>
      <c r="JQR198" s="460"/>
      <c r="JQS198" s="460"/>
      <c r="JQT198" s="460"/>
      <c r="JQU198" s="460"/>
      <c r="JQV198" s="460"/>
      <c r="JQW198" s="460"/>
      <c r="JQX198" s="460"/>
      <c r="JQY198" s="460"/>
      <c r="JQZ198" s="460"/>
      <c r="JRA198" s="460"/>
      <c r="JRB198" s="460"/>
      <c r="JRC198" s="460"/>
      <c r="JRD198" s="460"/>
      <c r="JRE198" s="460"/>
      <c r="JRF198" s="460"/>
      <c r="JRG198" s="460"/>
      <c r="JRH198" s="460"/>
      <c r="JRI198" s="460"/>
      <c r="JRJ198" s="460"/>
      <c r="JRK198" s="460"/>
      <c r="JRL198" s="460"/>
      <c r="JRM198" s="460"/>
      <c r="JRN198" s="460"/>
      <c r="JRO198" s="460"/>
      <c r="JRP198" s="460"/>
      <c r="JRQ198" s="460"/>
      <c r="JRR198" s="460"/>
      <c r="JRS198" s="460"/>
      <c r="JRT198" s="460"/>
      <c r="JRU198" s="460"/>
      <c r="JRV198" s="460"/>
      <c r="JRW198" s="460"/>
      <c r="JRX198" s="460"/>
      <c r="JRY198" s="460"/>
      <c r="JRZ198" s="460"/>
      <c r="JSA198" s="460"/>
      <c r="JSB198" s="460"/>
      <c r="JSC198" s="460"/>
      <c r="JSD198" s="460"/>
      <c r="JSE198" s="460"/>
      <c r="JSF198" s="460"/>
      <c r="JSG198" s="460"/>
      <c r="JSH198" s="460"/>
      <c r="JSI198" s="460"/>
      <c r="JSJ198" s="460"/>
      <c r="JSK198" s="460"/>
      <c r="JSL198" s="460"/>
      <c r="JSM198" s="460"/>
      <c r="JSN198" s="460"/>
      <c r="JSO198" s="460"/>
      <c r="JSP198" s="460"/>
      <c r="JSQ198" s="460"/>
      <c r="JSR198" s="460"/>
      <c r="JSS198" s="460"/>
      <c r="JST198" s="460"/>
      <c r="JSU198" s="460"/>
      <c r="JSV198" s="460"/>
      <c r="JSW198" s="460"/>
      <c r="JSX198" s="460"/>
      <c r="JSY198" s="460"/>
      <c r="JSZ198" s="460"/>
      <c r="JTA198" s="460"/>
      <c r="JTB198" s="460"/>
      <c r="JTC198" s="460"/>
      <c r="JTD198" s="460"/>
      <c r="JTE198" s="460"/>
      <c r="JTF198" s="460"/>
      <c r="JTG198" s="460"/>
      <c r="JTH198" s="460"/>
      <c r="JTI198" s="460"/>
      <c r="JTJ198" s="460"/>
      <c r="JTK198" s="460"/>
      <c r="JTL198" s="460"/>
      <c r="JTM198" s="460"/>
      <c r="JTN198" s="460"/>
      <c r="JTO198" s="460"/>
      <c r="JTP198" s="460"/>
      <c r="JTQ198" s="460"/>
      <c r="JTR198" s="460"/>
      <c r="JTS198" s="460"/>
      <c r="JTT198" s="460"/>
      <c r="JTU198" s="460"/>
      <c r="JTV198" s="460"/>
      <c r="JTW198" s="460"/>
      <c r="JTX198" s="460"/>
      <c r="JTY198" s="460"/>
      <c r="JTZ198" s="460"/>
      <c r="JUA198" s="460"/>
      <c r="JUB198" s="460"/>
      <c r="JUC198" s="460"/>
      <c r="JUD198" s="460"/>
      <c r="JUE198" s="460"/>
      <c r="JUF198" s="460"/>
      <c r="JUG198" s="460"/>
      <c r="JUH198" s="460"/>
      <c r="JUI198" s="460"/>
      <c r="JUJ198" s="460"/>
      <c r="JUK198" s="460"/>
      <c r="JUL198" s="460"/>
      <c r="JUM198" s="460"/>
      <c r="JUN198" s="460"/>
      <c r="JUO198" s="460"/>
      <c r="JUP198" s="460"/>
      <c r="JUQ198" s="460"/>
      <c r="JUR198" s="460"/>
      <c r="JUS198" s="460"/>
      <c r="JUT198" s="460"/>
      <c r="JUU198" s="460"/>
      <c r="JUV198" s="460"/>
      <c r="JUW198" s="460"/>
      <c r="JUX198" s="460"/>
      <c r="JUY198" s="460"/>
      <c r="JUZ198" s="460"/>
      <c r="JVA198" s="460"/>
      <c r="JVB198" s="460"/>
      <c r="JVC198" s="460"/>
      <c r="JVD198" s="460"/>
      <c r="JVE198" s="460"/>
      <c r="JVF198" s="460"/>
      <c r="JVG198" s="460"/>
      <c r="JVH198" s="460"/>
      <c r="JVI198" s="460"/>
      <c r="JVJ198" s="460"/>
      <c r="JVK198" s="460"/>
      <c r="JVL198" s="460"/>
      <c r="JVM198" s="460"/>
      <c r="JVN198" s="460"/>
      <c r="JVO198" s="460"/>
      <c r="JVP198" s="460"/>
      <c r="JVQ198" s="460"/>
      <c r="JVR198" s="460"/>
      <c r="JVS198" s="460"/>
      <c r="JVT198" s="460"/>
      <c r="JVU198" s="460"/>
      <c r="JVV198" s="460"/>
      <c r="JVW198" s="460"/>
      <c r="JVX198" s="460"/>
      <c r="JVY198" s="460"/>
      <c r="JVZ198" s="460"/>
      <c r="JWA198" s="460"/>
      <c r="JWB198" s="460"/>
      <c r="JWC198" s="460"/>
      <c r="JWD198" s="460"/>
      <c r="JWE198" s="460"/>
      <c r="JWF198" s="460"/>
      <c r="JWG198" s="460"/>
      <c r="JWH198" s="460"/>
      <c r="JWI198" s="460"/>
      <c r="JWJ198" s="460"/>
      <c r="JWK198" s="460"/>
      <c r="JWL198" s="460"/>
      <c r="JWM198" s="460"/>
      <c r="JWN198" s="460"/>
      <c r="JWO198" s="460"/>
      <c r="JWP198" s="460"/>
      <c r="JWQ198" s="460"/>
      <c r="JWR198" s="460"/>
      <c r="JWS198" s="460"/>
      <c r="JWT198" s="460"/>
      <c r="JWU198" s="460"/>
      <c r="JWV198" s="460"/>
      <c r="JWW198" s="460"/>
      <c r="JWX198" s="460"/>
      <c r="JWY198" s="460"/>
      <c r="JWZ198" s="460"/>
      <c r="JXA198" s="460"/>
      <c r="JXB198" s="460"/>
      <c r="JXC198" s="460"/>
      <c r="JXD198" s="460"/>
      <c r="JXE198" s="460"/>
      <c r="JXF198" s="460"/>
      <c r="JXG198" s="460"/>
      <c r="JXH198" s="460"/>
      <c r="JXI198" s="460"/>
      <c r="JXJ198" s="460"/>
      <c r="JXK198" s="460"/>
      <c r="JXL198" s="460"/>
      <c r="JXM198" s="460"/>
      <c r="JXN198" s="460"/>
      <c r="JXO198" s="460"/>
      <c r="JXP198" s="460"/>
      <c r="JXQ198" s="460"/>
      <c r="JXR198" s="460"/>
      <c r="JXS198" s="460"/>
      <c r="JXT198" s="460"/>
      <c r="JXU198" s="460"/>
      <c r="JXV198" s="460"/>
      <c r="JXW198" s="460"/>
      <c r="JXX198" s="460"/>
      <c r="JXY198" s="460"/>
      <c r="JXZ198" s="460"/>
      <c r="JYA198" s="460"/>
      <c r="JYB198" s="460"/>
      <c r="JYC198" s="460"/>
      <c r="JYD198" s="460"/>
      <c r="JYE198" s="460"/>
      <c r="JYF198" s="460"/>
      <c r="JYG198" s="460"/>
      <c r="JYH198" s="460"/>
      <c r="JYI198" s="460"/>
      <c r="JYJ198" s="460"/>
      <c r="JYK198" s="460"/>
      <c r="JYL198" s="460"/>
      <c r="JYM198" s="460"/>
      <c r="JYN198" s="460"/>
      <c r="JYO198" s="460"/>
      <c r="JYP198" s="460"/>
      <c r="JYQ198" s="460"/>
      <c r="JYR198" s="460"/>
      <c r="JYS198" s="460"/>
      <c r="JYT198" s="460"/>
      <c r="JYU198" s="460"/>
      <c r="JYV198" s="460"/>
      <c r="JYW198" s="460"/>
      <c r="JYX198" s="460"/>
      <c r="JYY198" s="460"/>
      <c r="JYZ198" s="460"/>
      <c r="JZA198" s="460"/>
      <c r="JZB198" s="460"/>
      <c r="JZC198" s="460"/>
      <c r="JZD198" s="460"/>
      <c r="JZE198" s="460"/>
      <c r="JZF198" s="460"/>
      <c r="JZG198" s="460"/>
      <c r="JZH198" s="460"/>
      <c r="JZI198" s="460"/>
      <c r="JZJ198" s="460"/>
      <c r="JZK198" s="460"/>
      <c r="JZL198" s="460"/>
      <c r="JZM198" s="460"/>
      <c r="JZN198" s="460"/>
      <c r="JZO198" s="460"/>
      <c r="JZP198" s="460"/>
      <c r="JZQ198" s="460"/>
      <c r="JZR198" s="460"/>
      <c r="JZS198" s="460"/>
      <c r="JZT198" s="460"/>
      <c r="JZU198" s="460"/>
      <c r="JZV198" s="460"/>
      <c r="JZW198" s="460"/>
      <c r="JZX198" s="460"/>
      <c r="JZY198" s="460"/>
      <c r="JZZ198" s="460"/>
      <c r="KAA198" s="460"/>
      <c r="KAB198" s="460"/>
      <c r="KAC198" s="460"/>
      <c r="KAD198" s="460"/>
      <c r="KAE198" s="460"/>
      <c r="KAF198" s="460"/>
      <c r="KAG198" s="460"/>
      <c r="KAH198" s="460"/>
      <c r="KAI198" s="460"/>
      <c r="KAJ198" s="460"/>
      <c r="KAK198" s="460"/>
      <c r="KAL198" s="460"/>
      <c r="KAM198" s="460"/>
      <c r="KAN198" s="460"/>
      <c r="KAO198" s="460"/>
      <c r="KAP198" s="460"/>
      <c r="KAQ198" s="460"/>
      <c r="KAR198" s="460"/>
      <c r="KAS198" s="460"/>
      <c r="KAT198" s="460"/>
      <c r="KAU198" s="460"/>
      <c r="KAV198" s="460"/>
      <c r="KAW198" s="460"/>
      <c r="KAX198" s="460"/>
      <c r="KAY198" s="460"/>
      <c r="KAZ198" s="460"/>
      <c r="KBA198" s="460"/>
      <c r="KBB198" s="460"/>
      <c r="KBC198" s="460"/>
      <c r="KBD198" s="460"/>
      <c r="KBE198" s="460"/>
      <c r="KBF198" s="460"/>
      <c r="KBG198" s="460"/>
      <c r="KBH198" s="460"/>
      <c r="KBI198" s="460"/>
      <c r="KBJ198" s="460"/>
      <c r="KBK198" s="460"/>
      <c r="KBL198" s="460"/>
      <c r="KBM198" s="460"/>
      <c r="KBN198" s="460"/>
      <c r="KBO198" s="460"/>
      <c r="KBP198" s="460"/>
      <c r="KBQ198" s="460"/>
      <c r="KBR198" s="460"/>
      <c r="KBS198" s="460"/>
      <c r="KBT198" s="460"/>
      <c r="KBU198" s="460"/>
      <c r="KBV198" s="460"/>
      <c r="KBW198" s="460"/>
      <c r="KBX198" s="460"/>
      <c r="KBY198" s="460"/>
      <c r="KBZ198" s="460"/>
      <c r="KCA198" s="460"/>
      <c r="KCB198" s="460"/>
      <c r="KCC198" s="460"/>
      <c r="KCD198" s="460"/>
      <c r="KCE198" s="460"/>
      <c r="KCF198" s="460"/>
      <c r="KCG198" s="460"/>
      <c r="KCH198" s="460"/>
      <c r="KCI198" s="460"/>
      <c r="KCJ198" s="460"/>
      <c r="KCK198" s="460"/>
      <c r="KCL198" s="460"/>
      <c r="KCM198" s="460"/>
      <c r="KCN198" s="460"/>
      <c r="KCO198" s="460"/>
      <c r="KCP198" s="460"/>
      <c r="KCQ198" s="460"/>
      <c r="KCR198" s="460"/>
      <c r="KCS198" s="460"/>
      <c r="KCT198" s="460"/>
      <c r="KCU198" s="460"/>
      <c r="KCV198" s="460"/>
      <c r="KCW198" s="460"/>
      <c r="KCX198" s="460"/>
      <c r="KCY198" s="460"/>
      <c r="KCZ198" s="460"/>
      <c r="KDA198" s="460"/>
      <c r="KDB198" s="460"/>
      <c r="KDC198" s="460"/>
      <c r="KDD198" s="460"/>
      <c r="KDE198" s="460"/>
      <c r="KDF198" s="460"/>
      <c r="KDG198" s="460"/>
      <c r="KDH198" s="460"/>
      <c r="KDI198" s="460"/>
      <c r="KDJ198" s="460"/>
      <c r="KDK198" s="460"/>
      <c r="KDL198" s="460"/>
      <c r="KDM198" s="460"/>
      <c r="KDN198" s="460"/>
      <c r="KDO198" s="460"/>
      <c r="KDP198" s="460"/>
      <c r="KDQ198" s="460"/>
      <c r="KDR198" s="460"/>
      <c r="KDS198" s="460"/>
      <c r="KDT198" s="460"/>
      <c r="KDU198" s="460"/>
      <c r="KDV198" s="460"/>
      <c r="KDW198" s="460"/>
      <c r="KDX198" s="460"/>
      <c r="KDY198" s="460"/>
      <c r="KDZ198" s="460"/>
      <c r="KEA198" s="460"/>
      <c r="KEB198" s="460"/>
      <c r="KEC198" s="460"/>
      <c r="KED198" s="460"/>
      <c r="KEE198" s="460"/>
      <c r="KEF198" s="460"/>
      <c r="KEG198" s="460"/>
      <c r="KEH198" s="460"/>
      <c r="KEI198" s="460"/>
      <c r="KEJ198" s="460"/>
      <c r="KEK198" s="460"/>
      <c r="KEL198" s="460"/>
      <c r="KEM198" s="460"/>
      <c r="KEN198" s="460"/>
      <c r="KEO198" s="460"/>
      <c r="KEP198" s="460"/>
      <c r="KEQ198" s="460"/>
      <c r="KER198" s="460"/>
      <c r="KES198" s="460"/>
      <c r="KET198" s="460"/>
      <c r="KEU198" s="460"/>
      <c r="KEV198" s="460"/>
      <c r="KEW198" s="460"/>
      <c r="KEX198" s="460"/>
      <c r="KEY198" s="460"/>
      <c r="KEZ198" s="460"/>
      <c r="KFA198" s="460"/>
      <c r="KFB198" s="460"/>
      <c r="KFC198" s="460"/>
      <c r="KFD198" s="460"/>
      <c r="KFE198" s="460"/>
      <c r="KFF198" s="460"/>
      <c r="KFG198" s="460"/>
      <c r="KFH198" s="460"/>
      <c r="KFI198" s="460"/>
      <c r="KFJ198" s="460"/>
      <c r="KFK198" s="460"/>
      <c r="KFL198" s="460"/>
      <c r="KFM198" s="460"/>
      <c r="KFN198" s="460"/>
      <c r="KFO198" s="460"/>
      <c r="KFP198" s="460"/>
      <c r="KFQ198" s="460"/>
      <c r="KFR198" s="460"/>
      <c r="KFS198" s="460"/>
      <c r="KFT198" s="460"/>
      <c r="KFU198" s="460"/>
      <c r="KFV198" s="460"/>
      <c r="KFW198" s="460"/>
      <c r="KFX198" s="460"/>
      <c r="KFY198" s="460"/>
      <c r="KFZ198" s="460"/>
      <c r="KGA198" s="460"/>
      <c r="KGB198" s="460"/>
      <c r="KGC198" s="460"/>
      <c r="KGD198" s="460"/>
      <c r="KGE198" s="460"/>
      <c r="KGF198" s="460"/>
      <c r="KGG198" s="460"/>
      <c r="KGH198" s="460"/>
      <c r="KGI198" s="460"/>
      <c r="KGJ198" s="460"/>
      <c r="KGK198" s="460"/>
      <c r="KGL198" s="460"/>
      <c r="KGM198" s="460"/>
      <c r="KGN198" s="460"/>
      <c r="KGO198" s="460"/>
      <c r="KGP198" s="460"/>
      <c r="KGQ198" s="460"/>
      <c r="KGR198" s="460"/>
      <c r="KGS198" s="460"/>
      <c r="KGT198" s="460"/>
      <c r="KGU198" s="460"/>
      <c r="KGV198" s="460"/>
      <c r="KGW198" s="460"/>
      <c r="KGX198" s="460"/>
      <c r="KGY198" s="460"/>
      <c r="KGZ198" s="460"/>
      <c r="KHA198" s="460"/>
      <c r="KHB198" s="460"/>
      <c r="KHC198" s="460"/>
      <c r="KHD198" s="460"/>
      <c r="KHE198" s="460"/>
      <c r="KHF198" s="460"/>
      <c r="KHG198" s="460"/>
      <c r="KHH198" s="460"/>
      <c r="KHI198" s="460"/>
      <c r="KHJ198" s="460"/>
      <c r="KHK198" s="460"/>
      <c r="KHL198" s="460"/>
      <c r="KHM198" s="460"/>
      <c r="KHN198" s="460"/>
      <c r="KHO198" s="460"/>
      <c r="KHP198" s="460"/>
      <c r="KHQ198" s="460"/>
      <c r="KHR198" s="460"/>
      <c r="KHS198" s="460"/>
      <c r="KHT198" s="460"/>
      <c r="KHU198" s="460"/>
      <c r="KHV198" s="460"/>
      <c r="KHW198" s="460"/>
      <c r="KHX198" s="460"/>
      <c r="KHY198" s="460"/>
      <c r="KHZ198" s="460"/>
      <c r="KIA198" s="460"/>
      <c r="KIB198" s="460"/>
      <c r="KIC198" s="460"/>
      <c r="KID198" s="460"/>
      <c r="KIE198" s="460"/>
      <c r="KIF198" s="460"/>
      <c r="KIG198" s="460"/>
      <c r="KIH198" s="460"/>
      <c r="KII198" s="460"/>
      <c r="KIJ198" s="460"/>
      <c r="KIK198" s="460"/>
      <c r="KIL198" s="460"/>
      <c r="KIM198" s="460"/>
      <c r="KIN198" s="460"/>
      <c r="KIO198" s="460"/>
      <c r="KIP198" s="460"/>
      <c r="KIQ198" s="460"/>
      <c r="KIR198" s="460"/>
      <c r="KIS198" s="460"/>
      <c r="KIT198" s="460"/>
      <c r="KIU198" s="460"/>
      <c r="KIV198" s="460"/>
      <c r="KIW198" s="460"/>
      <c r="KIX198" s="460"/>
      <c r="KIY198" s="460"/>
      <c r="KIZ198" s="460"/>
      <c r="KJA198" s="460"/>
      <c r="KJB198" s="460"/>
      <c r="KJC198" s="460"/>
      <c r="KJD198" s="460"/>
      <c r="KJE198" s="460"/>
      <c r="KJF198" s="460"/>
      <c r="KJG198" s="460"/>
      <c r="KJH198" s="460"/>
      <c r="KJI198" s="460"/>
      <c r="KJJ198" s="460"/>
      <c r="KJK198" s="460"/>
      <c r="KJL198" s="460"/>
      <c r="KJM198" s="460"/>
      <c r="KJN198" s="460"/>
      <c r="KJO198" s="460"/>
      <c r="KJP198" s="460"/>
      <c r="KJQ198" s="460"/>
      <c r="KJR198" s="460"/>
      <c r="KJS198" s="460"/>
      <c r="KJT198" s="460"/>
      <c r="KJU198" s="460"/>
      <c r="KJV198" s="460"/>
      <c r="KJW198" s="460"/>
      <c r="KJX198" s="460"/>
      <c r="KJY198" s="460"/>
      <c r="KJZ198" s="460"/>
      <c r="KKA198" s="460"/>
      <c r="KKB198" s="460"/>
      <c r="KKC198" s="460"/>
      <c r="KKD198" s="460"/>
      <c r="KKE198" s="460"/>
      <c r="KKF198" s="460"/>
      <c r="KKG198" s="460"/>
      <c r="KKH198" s="460"/>
      <c r="KKI198" s="460"/>
      <c r="KKJ198" s="460"/>
      <c r="KKK198" s="460"/>
      <c r="KKL198" s="460"/>
      <c r="KKM198" s="460"/>
      <c r="KKN198" s="460"/>
      <c r="KKO198" s="460"/>
      <c r="KKP198" s="460"/>
      <c r="KKQ198" s="460"/>
      <c r="KKR198" s="460"/>
      <c r="KKS198" s="460"/>
      <c r="KKT198" s="460"/>
      <c r="KKU198" s="460"/>
      <c r="KKV198" s="460"/>
      <c r="KKW198" s="460"/>
      <c r="KKX198" s="460"/>
      <c r="KKY198" s="460"/>
      <c r="KKZ198" s="460"/>
      <c r="KLA198" s="460"/>
      <c r="KLB198" s="460"/>
      <c r="KLC198" s="460"/>
      <c r="KLD198" s="460"/>
      <c r="KLE198" s="460"/>
      <c r="KLF198" s="460"/>
      <c r="KLG198" s="460"/>
      <c r="KLH198" s="460"/>
      <c r="KLI198" s="460"/>
      <c r="KLJ198" s="460"/>
      <c r="KLK198" s="460"/>
      <c r="KLL198" s="460"/>
      <c r="KLM198" s="460"/>
      <c r="KLN198" s="460"/>
      <c r="KLO198" s="460"/>
      <c r="KLP198" s="460"/>
      <c r="KLQ198" s="460"/>
      <c r="KLR198" s="460"/>
      <c r="KLS198" s="460"/>
      <c r="KLT198" s="460"/>
      <c r="KLU198" s="460"/>
      <c r="KLV198" s="460"/>
      <c r="KLW198" s="460"/>
      <c r="KLX198" s="460"/>
      <c r="KLY198" s="460"/>
      <c r="KLZ198" s="460"/>
      <c r="KMA198" s="460"/>
      <c r="KMB198" s="460"/>
      <c r="KMC198" s="460"/>
      <c r="KMD198" s="460"/>
      <c r="KME198" s="460"/>
      <c r="KMF198" s="460"/>
      <c r="KMG198" s="460"/>
      <c r="KMH198" s="460"/>
      <c r="KMI198" s="460"/>
      <c r="KMJ198" s="460"/>
      <c r="KMK198" s="460"/>
      <c r="KML198" s="460"/>
      <c r="KMM198" s="460"/>
      <c r="KMN198" s="460"/>
      <c r="KMO198" s="460"/>
      <c r="KMP198" s="460"/>
      <c r="KMQ198" s="460"/>
      <c r="KMR198" s="460"/>
      <c r="KMS198" s="460"/>
      <c r="KMT198" s="460"/>
      <c r="KMU198" s="460"/>
      <c r="KMV198" s="460"/>
      <c r="KMW198" s="460"/>
      <c r="KMX198" s="460"/>
      <c r="KMY198" s="460"/>
      <c r="KMZ198" s="460"/>
      <c r="KNA198" s="460"/>
      <c r="KNB198" s="460"/>
      <c r="KNC198" s="460"/>
      <c r="KND198" s="460"/>
      <c r="KNE198" s="460"/>
      <c r="KNF198" s="460"/>
      <c r="KNG198" s="460"/>
      <c r="KNH198" s="460"/>
      <c r="KNI198" s="460"/>
      <c r="KNJ198" s="460"/>
      <c r="KNK198" s="460"/>
      <c r="KNL198" s="460"/>
      <c r="KNM198" s="460"/>
      <c r="KNN198" s="460"/>
      <c r="KNO198" s="460"/>
      <c r="KNP198" s="460"/>
      <c r="KNQ198" s="460"/>
      <c r="KNR198" s="460"/>
      <c r="KNS198" s="460"/>
      <c r="KNT198" s="460"/>
      <c r="KNU198" s="460"/>
      <c r="KNV198" s="460"/>
      <c r="KNW198" s="460"/>
      <c r="KNX198" s="460"/>
      <c r="KNY198" s="460"/>
      <c r="KNZ198" s="460"/>
      <c r="KOA198" s="460"/>
      <c r="KOB198" s="460"/>
      <c r="KOC198" s="460"/>
      <c r="KOD198" s="460"/>
      <c r="KOE198" s="460"/>
      <c r="KOF198" s="460"/>
      <c r="KOG198" s="460"/>
      <c r="KOH198" s="460"/>
      <c r="KOI198" s="460"/>
      <c r="KOJ198" s="460"/>
      <c r="KOK198" s="460"/>
      <c r="KOL198" s="460"/>
      <c r="KOM198" s="460"/>
      <c r="KON198" s="460"/>
      <c r="KOO198" s="460"/>
      <c r="KOP198" s="460"/>
      <c r="KOQ198" s="460"/>
      <c r="KOR198" s="460"/>
      <c r="KOS198" s="460"/>
      <c r="KOT198" s="460"/>
      <c r="KOU198" s="460"/>
      <c r="KOV198" s="460"/>
      <c r="KOW198" s="460"/>
      <c r="KOX198" s="460"/>
      <c r="KOY198" s="460"/>
      <c r="KOZ198" s="460"/>
      <c r="KPA198" s="460"/>
      <c r="KPB198" s="460"/>
      <c r="KPC198" s="460"/>
      <c r="KPD198" s="460"/>
      <c r="KPE198" s="460"/>
      <c r="KPF198" s="460"/>
      <c r="KPG198" s="460"/>
      <c r="KPH198" s="460"/>
      <c r="KPI198" s="460"/>
      <c r="KPJ198" s="460"/>
      <c r="KPK198" s="460"/>
      <c r="KPL198" s="460"/>
      <c r="KPM198" s="460"/>
      <c r="KPN198" s="460"/>
      <c r="KPO198" s="460"/>
      <c r="KPP198" s="460"/>
      <c r="KPQ198" s="460"/>
      <c r="KPR198" s="460"/>
      <c r="KPS198" s="460"/>
      <c r="KPT198" s="460"/>
      <c r="KPU198" s="460"/>
      <c r="KPV198" s="460"/>
      <c r="KPW198" s="460"/>
      <c r="KPX198" s="460"/>
      <c r="KPY198" s="460"/>
      <c r="KPZ198" s="460"/>
      <c r="KQA198" s="460"/>
      <c r="KQB198" s="460"/>
      <c r="KQC198" s="460"/>
      <c r="KQD198" s="460"/>
      <c r="KQE198" s="460"/>
      <c r="KQF198" s="460"/>
      <c r="KQG198" s="460"/>
      <c r="KQH198" s="460"/>
      <c r="KQI198" s="460"/>
      <c r="KQJ198" s="460"/>
      <c r="KQK198" s="460"/>
      <c r="KQL198" s="460"/>
      <c r="KQM198" s="460"/>
      <c r="KQN198" s="460"/>
      <c r="KQO198" s="460"/>
      <c r="KQP198" s="460"/>
      <c r="KQQ198" s="460"/>
      <c r="KQR198" s="460"/>
      <c r="KQS198" s="460"/>
      <c r="KQT198" s="460"/>
      <c r="KQU198" s="460"/>
      <c r="KQV198" s="460"/>
      <c r="KQW198" s="460"/>
      <c r="KQX198" s="460"/>
      <c r="KQY198" s="460"/>
      <c r="KQZ198" s="460"/>
      <c r="KRA198" s="460"/>
      <c r="KRB198" s="460"/>
      <c r="KRC198" s="460"/>
      <c r="KRD198" s="460"/>
      <c r="KRE198" s="460"/>
      <c r="KRF198" s="460"/>
      <c r="KRG198" s="460"/>
      <c r="KRH198" s="460"/>
      <c r="KRI198" s="460"/>
      <c r="KRJ198" s="460"/>
      <c r="KRK198" s="460"/>
      <c r="KRL198" s="460"/>
      <c r="KRM198" s="460"/>
      <c r="KRN198" s="460"/>
      <c r="KRO198" s="460"/>
      <c r="KRP198" s="460"/>
      <c r="KRQ198" s="460"/>
      <c r="KRR198" s="460"/>
      <c r="KRS198" s="460"/>
      <c r="KRT198" s="460"/>
      <c r="KRU198" s="460"/>
      <c r="KRV198" s="460"/>
      <c r="KRW198" s="460"/>
      <c r="KRX198" s="460"/>
      <c r="KRY198" s="460"/>
      <c r="KRZ198" s="460"/>
      <c r="KSA198" s="460"/>
      <c r="KSB198" s="460"/>
      <c r="KSC198" s="460"/>
      <c r="KSD198" s="460"/>
      <c r="KSE198" s="460"/>
      <c r="KSF198" s="460"/>
      <c r="KSG198" s="460"/>
      <c r="KSH198" s="460"/>
      <c r="KSI198" s="460"/>
      <c r="KSJ198" s="460"/>
      <c r="KSK198" s="460"/>
      <c r="KSL198" s="460"/>
      <c r="KSM198" s="460"/>
      <c r="KSN198" s="460"/>
      <c r="KSO198" s="460"/>
      <c r="KSP198" s="460"/>
      <c r="KSQ198" s="460"/>
      <c r="KSR198" s="460"/>
      <c r="KSS198" s="460"/>
      <c r="KST198" s="460"/>
      <c r="KSU198" s="460"/>
      <c r="KSV198" s="460"/>
      <c r="KSW198" s="460"/>
      <c r="KSX198" s="460"/>
      <c r="KSY198" s="460"/>
      <c r="KSZ198" s="460"/>
      <c r="KTA198" s="460"/>
      <c r="KTB198" s="460"/>
      <c r="KTC198" s="460"/>
      <c r="KTD198" s="460"/>
      <c r="KTE198" s="460"/>
      <c r="KTF198" s="460"/>
      <c r="KTG198" s="460"/>
      <c r="KTH198" s="460"/>
      <c r="KTI198" s="460"/>
      <c r="KTJ198" s="460"/>
      <c r="KTK198" s="460"/>
      <c r="KTL198" s="460"/>
      <c r="KTM198" s="460"/>
      <c r="KTN198" s="460"/>
      <c r="KTO198" s="460"/>
      <c r="KTP198" s="460"/>
      <c r="KTQ198" s="460"/>
      <c r="KTR198" s="460"/>
      <c r="KTS198" s="460"/>
      <c r="KTT198" s="460"/>
      <c r="KTU198" s="460"/>
      <c r="KTV198" s="460"/>
      <c r="KTW198" s="460"/>
      <c r="KTX198" s="460"/>
      <c r="KTY198" s="460"/>
      <c r="KTZ198" s="460"/>
      <c r="KUA198" s="460"/>
      <c r="KUB198" s="460"/>
      <c r="KUC198" s="460"/>
      <c r="KUD198" s="460"/>
      <c r="KUE198" s="460"/>
      <c r="KUF198" s="460"/>
      <c r="KUG198" s="460"/>
      <c r="KUH198" s="460"/>
      <c r="KUI198" s="460"/>
      <c r="KUJ198" s="460"/>
      <c r="KUK198" s="460"/>
      <c r="KUL198" s="460"/>
      <c r="KUM198" s="460"/>
      <c r="KUN198" s="460"/>
      <c r="KUO198" s="460"/>
      <c r="KUP198" s="460"/>
      <c r="KUQ198" s="460"/>
      <c r="KUR198" s="460"/>
      <c r="KUS198" s="460"/>
      <c r="KUT198" s="460"/>
      <c r="KUU198" s="460"/>
      <c r="KUV198" s="460"/>
      <c r="KUW198" s="460"/>
      <c r="KUX198" s="460"/>
      <c r="KUY198" s="460"/>
      <c r="KUZ198" s="460"/>
      <c r="KVA198" s="460"/>
      <c r="KVB198" s="460"/>
      <c r="KVC198" s="460"/>
      <c r="KVD198" s="460"/>
      <c r="KVE198" s="460"/>
      <c r="KVF198" s="460"/>
      <c r="KVG198" s="460"/>
      <c r="KVH198" s="460"/>
      <c r="KVI198" s="460"/>
      <c r="KVJ198" s="460"/>
      <c r="KVK198" s="460"/>
      <c r="KVL198" s="460"/>
      <c r="KVM198" s="460"/>
      <c r="KVN198" s="460"/>
      <c r="KVO198" s="460"/>
      <c r="KVP198" s="460"/>
      <c r="KVQ198" s="460"/>
      <c r="KVR198" s="460"/>
      <c r="KVS198" s="460"/>
      <c r="KVT198" s="460"/>
      <c r="KVU198" s="460"/>
      <c r="KVV198" s="460"/>
      <c r="KVW198" s="460"/>
      <c r="KVX198" s="460"/>
      <c r="KVY198" s="460"/>
      <c r="KVZ198" s="460"/>
      <c r="KWA198" s="460"/>
      <c r="KWB198" s="460"/>
      <c r="KWC198" s="460"/>
      <c r="KWD198" s="460"/>
      <c r="KWE198" s="460"/>
      <c r="KWF198" s="460"/>
      <c r="KWG198" s="460"/>
      <c r="KWH198" s="460"/>
      <c r="KWI198" s="460"/>
      <c r="KWJ198" s="460"/>
      <c r="KWK198" s="460"/>
      <c r="KWL198" s="460"/>
      <c r="KWM198" s="460"/>
      <c r="KWN198" s="460"/>
      <c r="KWO198" s="460"/>
      <c r="KWP198" s="460"/>
      <c r="KWQ198" s="460"/>
      <c r="KWR198" s="460"/>
      <c r="KWS198" s="460"/>
      <c r="KWT198" s="460"/>
      <c r="KWU198" s="460"/>
      <c r="KWV198" s="460"/>
      <c r="KWW198" s="460"/>
      <c r="KWX198" s="460"/>
      <c r="KWY198" s="460"/>
      <c r="KWZ198" s="460"/>
      <c r="KXA198" s="460"/>
      <c r="KXB198" s="460"/>
      <c r="KXC198" s="460"/>
      <c r="KXD198" s="460"/>
      <c r="KXE198" s="460"/>
      <c r="KXF198" s="460"/>
      <c r="KXG198" s="460"/>
      <c r="KXH198" s="460"/>
      <c r="KXI198" s="460"/>
      <c r="KXJ198" s="460"/>
      <c r="KXK198" s="460"/>
      <c r="KXL198" s="460"/>
      <c r="KXM198" s="460"/>
      <c r="KXN198" s="460"/>
      <c r="KXO198" s="460"/>
      <c r="KXP198" s="460"/>
      <c r="KXQ198" s="460"/>
      <c r="KXR198" s="460"/>
      <c r="KXS198" s="460"/>
      <c r="KXT198" s="460"/>
      <c r="KXU198" s="460"/>
      <c r="KXV198" s="460"/>
      <c r="KXW198" s="460"/>
      <c r="KXX198" s="460"/>
      <c r="KXY198" s="460"/>
      <c r="KXZ198" s="460"/>
      <c r="KYA198" s="460"/>
      <c r="KYB198" s="460"/>
      <c r="KYC198" s="460"/>
      <c r="KYD198" s="460"/>
      <c r="KYE198" s="460"/>
      <c r="KYF198" s="460"/>
      <c r="KYG198" s="460"/>
      <c r="KYH198" s="460"/>
      <c r="KYI198" s="460"/>
      <c r="KYJ198" s="460"/>
      <c r="KYK198" s="460"/>
      <c r="KYL198" s="460"/>
      <c r="KYM198" s="460"/>
      <c r="KYN198" s="460"/>
      <c r="KYO198" s="460"/>
      <c r="KYP198" s="460"/>
      <c r="KYQ198" s="460"/>
      <c r="KYR198" s="460"/>
      <c r="KYS198" s="460"/>
      <c r="KYT198" s="460"/>
      <c r="KYU198" s="460"/>
      <c r="KYV198" s="460"/>
      <c r="KYW198" s="460"/>
      <c r="KYX198" s="460"/>
      <c r="KYY198" s="460"/>
      <c r="KYZ198" s="460"/>
      <c r="KZA198" s="460"/>
      <c r="KZB198" s="460"/>
      <c r="KZC198" s="460"/>
      <c r="KZD198" s="460"/>
      <c r="KZE198" s="460"/>
      <c r="KZF198" s="460"/>
      <c r="KZG198" s="460"/>
      <c r="KZH198" s="460"/>
      <c r="KZI198" s="460"/>
      <c r="KZJ198" s="460"/>
      <c r="KZK198" s="460"/>
      <c r="KZL198" s="460"/>
      <c r="KZM198" s="460"/>
      <c r="KZN198" s="460"/>
      <c r="KZO198" s="460"/>
      <c r="KZP198" s="460"/>
      <c r="KZQ198" s="460"/>
      <c r="KZR198" s="460"/>
      <c r="KZS198" s="460"/>
      <c r="KZT198" s="460"/>
      <c r="KZU198" s="460"/>
      <c r="KZV198" s="460"/>
      <c r="KZW198" s="460"/>
      <c r="KZX198" s="460"/>
      <c r="KZY198" s="460"/>
      <c r="KZZ198" s="460"/>
      <c r="LAA198" s="460"/>
      <c r="LAB198" s="460"/>
      <c r="LAC198" s="460"/>
      <c r="LAD198" s="460"/>
      <c r="LAE198" s="460"/>
      <c r="LAF198" s="460"/>
      <c r="LAG198" s="460"/>
      <c r="LAH198" s="460"/>
      <c r="LAI198" s="460"/>
      <c r="LAJ198" s="460"/>
      <c r="LAK198" s="460"/>
      <c r="LAL198" s="460"/>
      <c r="LAM198" s="460"/>
      <c r="LAN198" s="460"/>
      <c r="LAO198" s="460"/>
      <c r="LAP198" s="460"/>
      <c r="LAQ198" s="460"/>
      <c r="LAR198" s="460"/>
      <c r="LAS198" s="460"/>
      <c r="LAT198" s="460"/>
      <c r="LAU198" s="460"/>
      <c r="LAV198" s="460"/>
      <c r="LAW198" s="460"/>
      <c r="LAX198" s="460"/>
      <c r="LAY198" s="460"/>
      <c r="LAZ198" s="460"/>
      <c r="LBA198" s="460"/>
      <c r="LBB198" s="460"/>
      <c r="LBC198" s="460"/>
      <c r="LBD198" s="460"/>
      <c r="LBE198" s="460"/>
      <c r="LBF198" s="460"/>
      <c r="LBG198" s="460"/>
      <c r="LBH198" s="460"/>
      <c r="LBI198" s="460"/>
      <c r="LBJ198" s="460"/>
      <c r="LBK198" s="460"/>
      <c r="LBL198" s="460"/>
      <c r="LBM198" s="460"/>
      <c r="LBN198" s="460"/>
      <c r="LBO198" s="460"/>
      <c r="LBP198" s="460"/>
      <c r="LBQ198" s="460"/>
      <c r="LBR198" s="460"/>
      <c r="LBS198" s="460"/>
      <c r="LBT198" s="460"/>
      <c r="LBU198" s="460"/>
      <c r="LBV198" s="460"/>
      <c r="LBW198" s="460"/>
      <c r="LBX198" s="460"/>
      <c r="LBY198" s="460"/>
      <c r="LBZ198" s="460"/>
      <c r="LCA198" s="460"/>
      <c r="LCB198" s="460"/>
      <c r="LCC198" s="460"/>
      <c r="LCD198" s="460"/>
      <c r="LCE198" s="460"/>
      <c r="LCF198" s="460"/>
      <c r="LCG198" s="460"/>
      <c r="LCH198" s="460"/>
      <c r="LCI198" s="460"/>
      <c r="LCJ198" s="460"/>
      <c r="LCK198" s="460"/>
      <c r="LCL198" s="460"/>
      <c r="LCM198" s="460"/>
      <c r="LCN198" s="460"/>
      <c r="LCO198" s="460"/>
      <c r="LCP198" s="460"/>
      <c r="LCQ198" s="460"/>
      <c r="LCR198" s="460"/>
      <c r="LCS198" s="460"/>
      <c r="LCT198" s="460"/>
      <c r="LCU198" s="460"/>
      <c r="LCV198" s="460"/>
      <c r="LCW198" s="460"/>
      <c r="LCX198" s="460"/>
      <c r="LCY198" s="460"/>
      <c r="LCZ198" s="460"/>
      <c r="LDA198" s="460"/>
      <c r="LDB198" s="460"/>
      <c r="LDC198" s="460"/>
      <c r="LDD198" s="460"/>
      <c r="LDE198" s="460"/>
      <c r="LDF198" s="460"/>
      <c r="LDG198" s="460"/>
      <c r="LDH198" s="460"/>
      <c r="LDI198" s="460"/>
      <c r="LDJ198" s="460"/>
      <c r="LDK198" s="460"/>
      <c r="LDL198" s="460"/>
      <c r="LDM198" s="460"/>
      <c r="LDN198" s="460"/>
      <c r="LDO198" s="460"/>
      <c r="LDP198" s="460"/>
      <c r="LDQ198" s="460"/>
      <c r="LDR198" s="460"/>
      <c r="LDS198" s="460"/>
      <c r="LDT198" s="460"/>
      <c r="LDU198" s="460"/>
      <c r="LDV198" s="460"/>
      <c r="LDW198" s="460"/>
      <c r="LDX198" s="460"/>
      <c r="LDY198" s="460"/>
      <c r="LDZ198" s="460"/>
      <c r="LEA198" s="460"/>
      <c r="LEB198" s="460"/>
      <c r="LEC198" s="460"/>
      <c r="LED198" s="460"/>
      <c r="LEE198" s="460"/>
      <c r="LEF198" s="460"/>
      <c r="LEG198" s="460"/>
      <c r="LEH198" s="460"/>
      <c r="LEI198" s="460"/>
      <c r="LEJ198" s="460"/>
      <c r="LEK198" s="460"/>
      <c r="LEL198" s="460"/>
      <c r="LEM198" s="460"/>
      <c r="LEN198" s="460"/>
      <c r="LEO198" s="460"/>
      <c r="LEP198" s="460"/>
      <c r="LEQ198" s="460"/>
      <c r="LER198" s="460"/>
      <c r="LES198" s="460"/>
      <c r="LET198" s="460"/>
      <c r="LEU198" s="460"/>
      <c r="LEV198" s="460"/>
      <c r="LEW198" s="460"/>
      <c r="LEX198" s="460"/>
      <c r="LEY198" s="460"/>
      <c r="LEZ198" s="460"/>
      <c r="LFA198" s="460"/>
      <c r="LFB198" s="460"/>
      <c r="LFC198" s="460"/>
      <c r="LFD198" s="460"/>
      <c r="LFE198" s="460"/>
      <c r="LFF198" s="460"/>
      <c r="LFG198" s="460"/>
      <c r="LFH198" s="460"/>
      <c r="LFI198" s="460"/>
      <c r="LFJ198" s="460"/>
      <c r="LFK198" s="460"/>
      <c r="LFL198" s="460"/>
      <c r="LFM198" s="460"/>
      <c r="LFN198" s="460"/>
      <c r="LFO198" s="460"/>
      <c r="LFP198" s="460"/>
      <c r="LFQ198" s="460"/>
      <c r="LFR198" s="460"/>
      <c r="LFS198" s="460"/>
      <c r="LFT198" s="460"/>
      <c r="LFU198" s="460"/>
      <c r="LFV198" s="460"/>
      <c r="LFW198" s="460"/>
      <c r="LFX198" s="460"/>
      <c r="LFY198" s="460"/>
      <c r="LFZ198" s="460"/>
      <c r="LGA198" s="460"/>
      <c r="LGB198" s="460"/>
      <c r="LGC198" s="460"/>
      <c r="LGD198" s="460"/>
      <c r="LGE198" s="460"/>
      <c r="LGF198" s="460"/>
      <c r="LGG198" s="460"/>
      <c r="LGH198" s="460"/>
      <c r="LGI198" s="460"/>
      <c r="LGJ198" s="460"/>
      <c r="LGK198" s="460"/>
      <c r="LGL198" s="460"/>
      <c r="LGM198" s="460"/>
      <c r="LGN198" s="460"/>
      <c r="LGO198" s="460"/>
      <c r="LGP198" s="460"/>
      <c r="LGQ198" s="460"/>
      <c r="LGR198" s="460"/>
      <c r="LGS198" s="460"/>
      <c r="LGT198" s="460"/>
      <c r="LGU198" s="460"/>
      <c r="LGV198" s="460"/>
      <c r="LGW198" s="460"/>
      <c r="LGX198" s="460"/>
      <c r="LGY198" s="460"/>
      <c r="LGZ198" s="460"/>
      <c r="LHA198" s="460"/>
      <c r="LHB198" s="460"/>
      <c r="LHC198" s="460"/>
      <c r="LHD198" s="460"/>
      <c r="LHE198" s="460"/>
      <c r="LHF198" s="460"/>
      <c r="LHG198" s="460"/>
      <c r="LHH198" s="460"/>
      <c r="LHI198" s="460"/>
      <c r="LHJ198" s="460"/>
      <c r="LHK198" s="460"/>
      <c r="LHL198" s="460"/>
      <c r="LHM198" s="460"/>
      <c r="LHN198" s="460"/>
      <c r="LHO198" s="460"/>
      <c r="LHP198" s="460"/>
      <c r="LHQ198" s="460"/>
      <c r="LHR198" s="460"/>
      <c r="LHS198" s="460"/>
      <c r="LHT198" s="460"/>
      <c r="LHU198" s="460"/>
      <c r="LHV198" s="460"/>
      <c r="LHW198" s="460"/>
      <c r="LHX198" s="460"/>
      <c r="LHY198" s="460"/>
      <c r="LHZ198" s="460"/>
      <c r="LIA198" s="460"/>
      <c r="LIB198" s="460"/>
      <c r="LIC198" s="460"/>
      <c r="LID198" s="460"/>
      <c r="LIE198" s="460"/>
      <c r="LIF198" s="460"/>
      <c r="LIG198" s="460"/>
      <c r="LIH198" s="460"/>
      <c r="LII198" s="460"/>
      <c r="LIJ198" s="460"/>
      <c r="LIK198" s="460"/>
      <c r="LIL198" s="460"/>
      <c r="LIM198" s="460"/>
      <c r="LIN198" s="460"/>
      <c r="LIO198" s="460"/>
      <c r="LIP198" s="460"/>
      <c r="LIQ198" s="460"/>
      <c r="LIR198" s="460"/>
      <c r="LIS198" s="460"/>
      <c r="LIT198" s="460"/>
      <c r="LIU198" s="460"/>
      <c r="LIV198" s="460"/>
      <c r="LIW198" s="460"/>
      <c r="LIX198" s="460"/>
      <c r="LIY198" s="460"/>
      <c r="LIZ198" s="460"/>
      <c r="LJA198" s="460"/>
      <c r="LJB198" s="460"/>
      <c r="LJC198" s="460"/>
      <c r="LJD198" s="460"/>
      <c r="LJE198" s="460"/>
      <c r="LJF198" s="460"/>
      <c r="LJG198" s="460"/>
      <c r="LJH198" s="460"/>
      <c r="LJI198" s="460"/>
      <c r="LJJ198" s="460"/>
      <c r="LJK198" s="460"/>
      <c r="LJL198" s="460"/>
      <c r="LJM198" s="460"/>
      <c r="LJN198" s="460"/>
      <c r="LJO198" s="460"/>
      <c r="LJP198" s="460"/>
      <c r="LJQ198" s="460"/>
      <c r="LJR198" s="460"/>
      <c r="LJS198" s="460"/>
      <c r="LJT198" s="460"/>
      <c r="LJU198" s="460"/>
      <c r="LJV198" s="460"/>
      <c r="LJW198" s="460"/>
      <c r="LJX198" s="460"/>
      <c r="LJY198" s="460"/>
      <c r="LJZ198" s="460"/>
      <c r="LKA198" s="460"/>
      <c r="LKB198" s="460"/>
      <c r="LKC198" s="460"/>
      <c r="LKD198" s="460"/>
      <c r="LKE198" s="460"/>
      <c r="LKF198" s="460"/>
      <c r="LKG198" s="460"/>
      <c r="LKH198" s="460"/>
      <c r="LKI198" s="460"/>
      <c r="LKJ198" s="460"/>
      <c r="LKK198" s="460"/>
      <c r="LKL198" s="460"/>
      <c r="LKM198" s="460"/>
      <c r="LKN198" s="460"/>
      <c r="LKO198" s="460"/>
      <c r="LKP198" s="460"/>
      <c r="LKQ198" s="460"/>
      <c r="LKR198" s="460"/>
      <c r="LKS198" s="460"/>
      <c r="LKT198" s="460"/>
      <c r="LKU198" s="460"/>
      <c r="LKV198" s="460"/>
      <c r="LKW198" s="460"/>
      <c r="LKX198" s="460"/>
      <c r="LKY198" s="460"/>
      <c r="LKZ198" s="460"/>
      <c r="LLA198" s="460"/>
      <c r="LLB198" s="460"/>
      <c r="LLC198" s="460"/>
      <c r="LLD198" s="460"/>
      <c r="LLE198" s="460"/>
      <c r="LLF198" s="460"/>
      <c r="LLG198" s="460"/>
      <c r="LLH198" s="460"/>
      <c r="LLI198" s="460"/>
      <c r="LLJ198" s="460"/>
      <c r="LLK198" s="460"/>
      <c r="LLL198" s="460"/>
      <c r="LLM198" s="460"/>
      <c r="LLN198" s="460"/>
      <c r="LLO198" s="460"/>
      <c r="LLP198" s="460"/>
      <c r="LLQ198" s="460"/>
      <c r="LLR198" s="460"/>
      <c r="LLS198" s="460"/>
      <c r="LLT198" s="460"/>
      <c r="LLU198" s="460"/>
      <c r="LLV198" s="460"/>
      <c r="LLW198" s="460"/>
      <c r="LLX198" s="460"/>
      <c r="LLY198" s="460"/>
      <c r="LLZ198" s="460"/>
      <c r="LMA198" s="460"/>
      <c r="LMB198" s="460"/>
      <c r="LMC198" s="460"/>
      <c r="LMD198" s="460"/>
      <c r="LME198" s="460"/>
      <c r="LMF198" s="460"/>
      <c r="LMG198" s="460"/>
      <c r="LMH198" s="460"/>
      <c r="LMI198" s="460"/>
      <c r="LMJ198" s="460"/>
      <c r="LMK198" s="460"/>
      <c r="LML198" s="460"/>
      <c r="LMM198" s="460"/>
      <c r="LMN198" s="460"/>
      <c r="LMO198" s="460"/>
      <c r="LMP198" s="460"/>
      <c r="LMQ198" s="460"/>
      <c r="LMR198" s="460"/>
      <c r="LMS198" s="460"/>
      <c r="LMT198" s="460"/>
      <c r="LMU198" s="460"/>
      <c r="LMV198" s="460"/>
      <c r="LMW198" s="460"/>
      <c r="LMX198" s="460"/>
      <c r="LMY198" s="460"/>
      <c r="LMZ198" s="460"/>
      <c r="LNA198" s="460"/>
      <c r="LNB198" s="460"/>
      <c r="LNC198" s="460"/>
      <c r="LND198" s="460"/>
      <c r="LNE198" s="460"/>
      <c r="LNF198" s="460"/>
      <c r="LNG198" s="460"/>
      <c r="LNH198" s="460"/>
      <c r="LNI198" s="460"/>
      <c r="LNJ198" s="460"/>
      <c r="LNK198" s="460"/>
      <c r="LNL198" s="460"/>
      <c r="LNM198" s="460"/>
      <c r="LNN198" s="460"/>
      <c r="LNO198" s="460"/>
      <c r="LNP198" s="460"/>
      <c r="LNQ198" s="460"/>
      <c r="LNR198" s="460"/>
      <c r="LNS198" s="460"/>
      <c r="LNT198" s="460"/>
      <c r="LNU198" s="460"/>
      <c r="LNV198" s="460"/>
      <c r="LNW198" s="460"/>
      <c r="LNX198" s="460"/>
      <c r="LNY198" s="460"/>
      <c r="LNZ198" s="460"/>
      <c r="LOA198" s="460"/>
      <c r="LOB198" s="460"/>
      <c r="LOC198" s="460"/>
      <c r="LOD198" s="460"/>
      <c r="LOE198" s="460"/>
      <c r="LOF198" s="460"/>
      <c r="LOG198" s="460"/>
      <c r="LOH198" s="460"/>
      <c r="LOI198" s="460"/>
      <c r="LOJ198" s="460"/>
      <c r="LOK198" s="460"/>
      <c r="LOL198" s="460"/>
      <c r="LOM198" s="460"/>
      <c r="LON198" s="460"/>
      <c r="LOO198" s="460"/>
      <c r="LOP198" s="460"/>
      <c r="LOQ198" s="460"/>
      <c r="LOR198" s="460"/>
      <c r="LOS198" s="460"/>
      <c r="LOT198" s="460"/>
      <c r="LOU198" s="460"/>
      <c r="LOV198" s="460"/>
      <c r="LOW198" s="460"/>
      <c r="LOX198" s="460"/>
      <c r="LOY198" s="460"/>
      <c r="LOZ198" s="460"/>
      <c r="LPA198" s="460"/>
      <c r="LPB198" s="460"/>
      <c r="LPC198" s="460"/>
      <c r="LPD198" s="460"/>
      <c r="LPE198" s="460"/>
      <c r="LPF198" s="460"/>
      <c r="LPG198" s="460"/>
      <c r="LPH198" s="460"/>
      <c r="LPI198" s="460"/>
      <c r="LPJ198" s="460"/>
      <c r="LPK198" s="460"/>
      <c r="LPL198" s="460"/>
      <c r="LPM198" s="460"/>
      <c r="LPN198" s="460"/>
      <c r="LPO198" s="460"/>
      <c r="LPP198" s="460"/>
      <c r="LPQ198" s="460"/>
      <c r="LPR198" s="460"/>
      <c r="LPS198" s="460"/>
      <c r="LPT198" s="460"/>
      <c r="LPU198" s="460"/>
      <c r="LPV198" s="460"/>
      <c r="LPW198" s="460"/>
      <c r="LPX198" s="460"/>
      <c r="LPY198" s="460"/>
      <c r="LPZ198" s="460"/>
      <c r="LQA198" s="460"/>
      <c r="LQB198" s="460"/>
      <c r="LQC198" s="460"/>
      <c r="LQD198" s="460"/>
      <c r="LQE198" s="460"/>
      <c r="LQF198" s="460"/>
      <c r="LQG198" s="460"/>
      <c r="LQH198" s="460"/>
      <c r="LQI198" s="460"/>
      <c r="LQJ198" s="460"/>
      <c r="LQK198" s="460"/>
      <c r="LQL198" s="460"/>
      <c r="LQM198" s="460"/>
      <c r="LQN198" s="460"/>
      <c r="LQO198" s="460"/>
      <c r="LQP198" s="460"/>
      <c r="LQQ198" s="460"/>
      <c r="LQR198" s="460"/>
      <c r="LQS198" s="460"/>
      <c r="LQT198" s="460"/>
      <c r="LQU198" s="460"/>
      <c r="LQV198" s="460"/>
      <c r="LQW198" s="460"/>
      <c r="LQX198" s="460"/>
      <c r="LQY198" s="460"/>
      <c r="LQZ198" s="460"/>
      <c r="LRA198" s="460"/>
      <c r="LRB198" s="460"/>
      <c r="LRC198" s="460"/>
      <c r="LRD198" s="460"/>
      <c r="LRE198" s="460"/>
      <c r="LRF198" s="460"/>
      <c r="LRG198" s="460"/>
      <c r="LRH198" s="460"/>
      <c r="LRI198" s="460"/>
      <c r="LRJ198" s="460"/>
      <c r="LRK198" s="460"/>
      <c r="LRL198" s="460"/>
      <c r="LRM198" s="460"/>
      <c r="LRN198" s="460"/>
      <c r="LRO198" s="460"/>
      <c r="LRP198" s="460"/>
      <c r="LRQ198" s="460"/>
      <c r="LRR198" s="460"/>
      <c r="LRS198" s="460"/>
      <c r="LRT198" s="460"/>
      <c r="LRU198" s="460"/>
      <c r="LRV198" s="460"/>
      <c r="LRW198" s="460"/>
      <c r="LRX198" s="460"/>
      <c r="LRY198" s="460"/>
      <c r="LRZ198" s="460"/>
      <c r="LSA198" s="460"/>
      <c r="LSB198" s="460"/>
      <c r="LSC198" s="460"/>
      <c r="LSD198" s="460"/>
      <c r="LSE198" s="460"/>
      <c r="LSF198" s="460"/>
      <c r="LSG198" s="460"/>
      <c r="LSH198" s="460"/>
      <c r="LSI198" s="460"/>
      <c r="LSJ198" s="460"/>
      <c r="LSK198" s="460"/>
      <c r="LSL198" s="460"/>
      <c r="LSM198" s="460"/>
      <c r="LSN198" s="460"/>
      <c r="LSO198" s="460"/>
      <c r="LSP198" s="460"/>
      <c r="LSQ198" s="460"/>
      <c r="LSR198" s="460"/>
      <c r="LSS198" s="460"/>
      <c r="LST198" s="460"/>
      <c r="LSU198" s="460"/>
      <c r="LSV198" s="460"/>
      <c r="LSW198" s="460"/>
      <c r="LSX198" s="460"/>
      <c r="LSY198" s="460"/>
      <c r="LSZ198" s="460"/>
      <c r="LTA198" s="460"/>
      <c r="LTB198" s="460"/>
      <c r="LTC198" s="460"/>
      <c r="LTD198" s="460"/>
      <c r="LTE198" s="460"/>
      <c r="LTF198" s="460"/>
      <c r="LTG198" s="460"/>
      <c r="LTH198" s="460"/>
      <c r="LTI198" s="460"/>
      <c r="LTJ198" s="460"/>
      <c r="LTK198" s="460"/>
      <c r="LTL198" s="460"/>
      <c r="LTM198" s="460"/>
      <c r="LTN198" s="460"/>
      <c r="LTO198" s="460"/>
      <c r="LTP198" s="460"/>
      <c r="LTQ198" s="460"/>
      <c r="LTR198" s="460"/>
      <c r="LTS198" s="460"/>
      <c r="LTT198" s="460"/>
      <c r="LTU198" s="460"/>
      <c r="LTV198" s="460"/>
      <c r="LTW198" s="460"/>
      <c r="LTX198" s="460"/>
      <c r="LTY198" s="460"/>
      <c r="LTZ198" s="460"/>
      <c r="LUA198" s="460"/>
      <c r="LUB198" s="460"/>
      <c r="LUC198" s="460"/>
      <c r="LUD198" s="460"/>
      <c r="LUE198" s="460"/>
      <c r="LUF198" s="460"/>
      <c r="LUG198" s="460"/>
      <c r="LUH198" s="460"/>
      <c r="LUI198" s="460"/>
      <c r="LUJ198" s="460"/>
      <c r="LUK198" s="460"/>
      <c r="LUL198" s="460"/>
      <c r="LUM198" s="460"/>
      <c r="LUN198" s="460"/>
      <c r="LUO198" s="460"/>
      <c r="LUP198" s="460"/>
      <c r="LUQ198" s="460"/>
      <c r="LUR198" s="460"/>
      <c r="LUS198" s="460"/>
      <c r="LUT198" s="460"/>
      <c r="LUU198" s="460"/>
      <c r="LUV198" s="460"/>
      <c r="LUW198" s="460"/>
      <c r="LUX198" s="460"/>
      <c r="LUY198" s="460"/>
      <c r="LUZ198" s="460"/>
      <c r="LVA198" s="460"/>
      <c r="LVB198" s="460"/>
      <c r="LVC198" s="460"/>
      <c r="LVD198" s="460"/>
      <c r="LVE198" s="460"/>
      <c r="LVF198" s="460"/>
      <c r="LVG198" s="460"/>
      <c r="LVH198" s="460"/>
      <c r="LVI198" s="460"/>
      <c r="LVJ198" s="460"/>
      <c r="LVK198" s="460"/>
      <c r="LVL198" s="460"/>
      <c r="LVM198" s="460"/>
      <c r="LVN198" s="460"/>
      <c r="LVO198" s="460"/>
      <c r="LVP198" s="460"/>
      <c r="LVQ198" s="460"/>
      <c r="LVR198" s="460"/>
      <c r="LVS198" s="460"/>
      <c r="LVT198" s="460"/>
      <c r="LVU198" s="460"/>
      <c r="LVV198" s="460"/>
      <c r="LVW198" s="460"/>
      <c r="LVX198" s="460"/>
      <c r="LVY198" s="460"/>
      <c r="LVZ198" s="460"/>
      <c r="LWA198" s="460"/>
      <c r="LWB198" s="460"/>
      <c r="LWC198" s="460"/>
      <c r="LWD198" s="460"/>
      <c r="LWE198" s="460"/>
      <c r="LWF198" s="460"/>
      <c r="LWG198" s="460"/>
      <c r="LWH198" s="460"/>
      <c r="LWI198" s="460"/>
      <c r="LWJ198" s="460"/>
      <c r="LWK198" s="460"/>
      <c r="LWL198" s="460"/>
      <c r="LWM198" s="460"/>
      <c r="LWN198" s="460"/>
      <c r="LWO198" s="460"/>
      <c r="LWP198" s="460"/>
      <c r="LWQ198" s="460"/>
      <c r="LWR198" s="460"/>
      <c r="LWS198" s="460"/>
      <c r="LWT198" s="460"/>
      <c r="LWU198" s="460"/>
      <c r="LWV198" s="460"/>
      <c r="LWW198" s="460"/>
      <c r="LWX198" s="460"/>
      <c r="LWY198" s="460"/>
      <c r="LWZ198" s="460"/>
      <c r="LXA198" s="460"/>
      <c r="LXB198" s="460"/>
      <c r="LXC198" s="460"/>
      <c r="LXD198" s="460"/>
      <c r="LXE198" s="460"/>
      <c r="LXF198" s="460"/>
      <c r="LXG198" s="460"/>
      <c r="LXH198" s="460"/>
      <c r="LXI198" s="460"/>
      <c r="LXJ198" s="460"/>
      <c r="LXK198" s="460"/>
      <c r="LXL198" s="460"/>
      <c r="LXM198" s="460"/>
      <c r="LXN198" s="460"/>
      <c r="LXO198" s="460"/>
      <c r="LXP198" s="460"/>
      <c r="LXQ198" s="460"/>
      <c r="LXR198" s="460"/>
      <c r="LXS198" s="460"/>
      <c r="LXT198" s="460"/>
      <c r="LXU198" s="460"/>
      <c r="LXV198" s="460"/>
      <c r="LXW198" s="460"/>
      <c r="LXX198" s="460"/>
      <c r="LXY198" s="460"/>
      <c r="LXZ198" s="460"/>
      <c r="LYA198" s="460"/>
      <c r="LYB198" s="460"/>
      <c r="LYC198" s="460"/>
      <c r="LYD198" s="460"/>
      <c r="LYE198" s="460"/>
      <c r="LYF198" s="460"/>
      <c r="LYG198" s="460"/>
      <c r="LYH198" s="460"/>
      <c r="LYI198" s="460"/>
      <c r="LYJ198" s="460"/>
      <c r="LYK198" s="460"/>
      <c r="LYL198" s="460"/>
      <c r="LYM198" s="460"/>
      <c r="LYN198" s="460"/>
      <c r="LYO198" s="460"/>
      <c r="LYP198" s="460"/>
      <c r="LYQ198" s="460"/>
      <c r="LYR198" s="460"/>
      <c r="LYS198" s="460"/>
      <c r="LYT198" s="460"/>
      <c r="LYU198" s="460"/>
      <c r="LYV198" s="460"/>
      <c r="LYW198" s="460"/>
      <c r="LYX198" s="460"/>
      <c r="LYY198" s="460"/>
      <c r="LYZ198" s="460"/>
      <c r="LZA198" s="460"/>
      <c r="LZB198" s="460"/>
      <c r="LZC198" s="460"/>
      <c r="LZD198" s="460"/>
      <c r="LZE198" s="460"/>
      <c r="LZF198" s="460"/>
      <c r="LZG198" s="460"/>
      <c r="LZH198" s="460"/>
      <c r="LZI198" s="460"/>
      <c r="LZJ198" s="460"/>
      <c r="LZK198" s="460"/>
      <c r="LZL198" s="460"/>
      <c r="LZM198" s="460"/>
      <c r="LZN198" s="460"/>
      <c r="LZO198" s="460"/>
      <c r="LZP198" s="460"/>
      <c r="LZQ198" s="460"/>
      <c r="LZR198" s="460"/>
      <c r="LZS198" s="460"/>
      <c r="LZT198" s="460"/>
      <c r="LZU198" s="460"/>
      <c r="LZV198" s="460"/>
      <c r="LZW198" s="460"/>
      <c r="LZX198" s="460"/>
      <c r="LZY198" s="460"/>
      <c r="LZZ198" s="460"/>
      <c r="MAA198" s="460"/>
      <c r="MAB198" s="460"/>
      <c r="MAC198" s="460"/>
      <c r="MAD198" s="460"/>
      <c r="MAE198" s="460"/>
      <c r="MAF198" s="460"/>
      <c r="MAG198" s="460"/>
      <c r="MAH198" s="460"/>
      <c r="MAI198" s="460"/>
      <c r="MAJ198" s="460"/>
      <c r="MAK198" s="460"/>
      <c r="MAL198" s="460"/>
      <c r="MAM198" s="460"/>
      <c r="MAN198" s="460"/>
      <c r="MAO198" s="460"/>
      <c r="MAP198" s="460"/>
      <c r="MAQ198" s="460"/>
      <c r="MAR198" s="460"/>
      <c r="MAS198" s="460"/>
      <c r="MAT198" s="460"/>
      <c r="MAU198" s="460"/>
      <c r="MAV198" s="460"/>
      <c r="MAW198" s="460"/>
      <c r="MAX198" s="460"/>
      <c r="MAY198" s="460"/>
      <c r="MAZ198" s="460"/>
      <c r="MBA198" s="460"/>
      <c r="MBB198" s="460"/>
      <c r="MBC198" s="460"/>
      <c r="MBD198" s="460"/>
      <c r="MBE198" s="460"/>
      <c r="MBF198" s="460"/>
      <c r="MBG198" s="460"/>
      <c r="MBH198" s="460"/>
      <c r="MBI198" s="460"/>
      <c r="MBJ198" s="460"/>
      <c r="MBK198" s="460"/>
      <c r="MBL198" s="460"/>
      <c r="MBM198" s="460"/>
      <c r="MBN198" s="460"/>
      <c r="MBO198" s="460"/>
      <c r="MBP198" s="460"/>
      <c r="MBQ198" s="460"/>
      <c r="MBR198" s="460"/>
      <c r="MBS198" s="460"/>
      <c r="MBT198" s="460"/>
      <c r="MBU198" s="460"/>
      <c r="MBV198" s="460"/>
      <c r="MBW198" s="460"/>
      <c r="MBX198" s="460"/>
      <c r="MBY198" s="460"/>
      <c r="MBZ198" s="460"/>
      <c r="MCA198" s="460"/>
      <c r="MCB198" s="460"/>
      <c r="MCC198" s="460"/>
      <c r="MCD198" s="460"/>
      <c r="MCE198" s="460"/>
      <c r="MCF198" s="460"/>
      <c r="MCG198" s="460"/>
      <c r="MCH198" s="460"/>
      <c r="MCI198" s="460"/>
      <c r="MCJ198" s="460"/>
      <c r="MCK198" s="460"/>
      <c r="MCL198" s="460"/>
      <c r="MCM198" s="460"/>
      <c r="MCN198" s="460"/>
      <c r="MCO198" s="460"/>
      <c r="MCP198" s="460"/>
      <c r="MCQ198" s="460"/>
      <c r="MCR198" s="460"/>
      <c r="MCS198" s="460"/>
      <c r="MCT198" s="460"/>
      <c r="MCU198" s="460"/>
      <c r="MCV198" s="460"/>
      <c r="MCW198" s="460"/>
      <c r="MCX198" s="460"/>
      <c r="MCY198" s="460"/>
      <c r="MCZ198" s="460"/>
      <c r="MDA198" s="460"/>
      <c r="MDB198" s="460"/>
      <c r="MDC198" s="460"/>
      <c r="MDD198" s="460"/>
      <c r="MDE198" s="460"/>
      <c r="MDF198" s="460"/>
      <c r="MDG198" s="460"/>
      <c r="MDH198" s="460"/>
      <c r="MDI198" s="460"/>
      <c r="MDJ198" s="460"/>
      <c r="MDK198" s="460"/>
      <c r="MDL198" s="460"/>
      <c r="MDM198" s="460"/>
      <c r="MDN198" s="460"/>
      <c r="MDO198" s="460"/>
      <c r="MDP198" s="460"/>
      <c r="MDQ198" s="460"/>
      <c r="MDR198" s="460"/>
      <c r="MDS198" s="460"/>
      <c r="MDT198" s="460"/>
      <c r="MDU198" s="460"/>
      <c r="MDV198" s="460"/>
      <c r="MDW198" s="460"/>
      <c r="MDX198" s="460"/>
      <c r="MDY198" s="460"/>
      <c r="MDZ198" s="460"/>
      <c r="MEA198" s="460"/>
      <c r="MEB198" s="460"/>
      <c r="MEC198" s="460"/>
      <c r="MED198" s="460"/>
      <c r="MEE198" s="460"/>
      <c r="MEF198" s="460"/>
      <c r="MEG198" s="460"/>
      <c r="MEH198" s="460"/>
      <c r="MEI198" s="460"/>
      <c r="MEJ198" s="460"/>
      <c r="MEK198" s="460"/>
      <c r="MEL198" s="460"/>
      <c r="MEM198" s="460"/>
      <c r="MEN198" s="460"/>
      <c r="MEO198" s="460"/>
      <c r="MEP198" s="460"/>
      <c r="MEQ198" s="460"/>
      <c r="MER198" s="460"/>
      <c r="MES198" s="460"/>
      <c r="MET198" s="460"/>
      <c r="MEU198" s="460"/>
      <c r="MEV198" s="460"/>
      <c r="MEW198" s="460"/>
      <c r="MEX198" s="460"/>
      <c r="MEY198" s="460"/>
      <c r="MEZ198" s="460"/>
      <c r="MFA198" s="460"/>
      <c r="MFB198" s="460"/>
      <c r="MFC198" s="460"/>
      <c r="MFD198" s="460"/>
      <c r="MFE198" s="460"/>
      <c r="MFF198" s="460"/>
      <c r="MFG198" s="460"/>
      <c r="MFH198" s="460"/>
      <c r="MFI198" s="460"/>
      <c r="MFJ198" s="460"/>
      <c r="MFK198" s="460"/>
      <c r="MFL198" s="460"/>
      <c r="MFM198" s="460"/>
      <c r="MFN198" s="460"/>
      <c r="MFO198" s="460"/>
      <c r="MFP198" s="460"/>
      <c r="MFQ198" s="460"/>
      <c r="MFR198" s="460"/>
      <c r="MFS198" s="460"/>
      <c r="MFT198" s="460"/>
      <c r="MFU198" s="460"/>
      <c r="MFV198" s="460"/>
      <c r="MFW198" s="460"/>
      <c r="MFX198" s="460"/>
      <c r="MFY198" s="460"/>
      <c r="MFZ198" s="460"/>
      <c r="MGA198" s="460"/>
      <c r="MGB198" s="460"/>
      <c r="MGC198" s="460"/>
      <c r="MGD198" s="460"/>
      <c r="MGE198" s="460"/>
      <c r="MGF198" s="460"/>
      <c r="MGG198" s="460"/>
      <c r="MGH198" s="460"/>
      <c r="MGI198" s="460"/>
      <c r="MGJ198" s="460"/>
      <c r="MGK198" s="460"/>
      <c r="MGL198" s="460"/>
      <c r="MGM198" s="460"/>
      <c r="MGN198" s="460"/>
      <c r="MGO198" s="460"/>
      <c r="MGP198" s="460"/>
      <c r="MGQ198" s="460"/>
      <c r="MGR198" s="460"/>
      <c r="MGS198" s="460"/>
      <c r="MGT198" s="460"/>
      <c r="MGU198" s="460"/>
      <c r="MGV198" s="460"/>
      <c r="MGW198" s="460"/>
      <c r="MGX198" s="460"/>
      <c r="MGY198" s="460"/>
      <c r="MGZ198" s="460"/>
      <c r="MHA198" s="460"/>
      <c r="MHB198" s="460"/>
      <c r="MHC198" s="460"/>
      <c r="MHD198" s="460"/>
      <c r="MHE198" s="460"/>
      <c r="MHF198" s="460"/>
      <c r="MHG198" s="460"/>
      <c r="MHH198" s="460"/>
      <c r="MHI198" s="460"/>
      <c r="MHJ198" s="460"/>
      <c r="MHK198" s="460"/>
      <c r="MHL198" s="460"/>
      <c r="MHM198" s="460"/>
      <c r="MHN198" s="460"/>
      <c r="MHO198" s="460"/>
      <c r="MHP198" s="460"/>
      <c r="MHQ198" s="460"/>
      <c r="MHR198" s="460"/>
      <c r="MHS198" s="460"/>
      <c r="MHT198" s="460"/>
      <c r="MHU198" s="460"/>
      <c r="MHV198" s="460"/>
      <c r="MHW198" s="460"/>
      <c r="MHX198" s="460"/>
      <c r="MHY198" s="460"/>
      <c r="MHZ198" s="460"/>
      <c r="MIA198" s="460"/>
      <c r="MIB198" s="460"/>
      <c r="MIC198" s="460"/>
      <c r="MID198" s="460"/>
      <c r="MIE198" s="460"/>
      <c r="MIF198" s="460"/>
      <c r="MIG198" s="460"/>
      <c r="MIH198" s="460"/>
      <c r="MII198" s="460"/>
      <c r="MIJ198" s="460"/>
      <c r="MIK198" s="460"/>
      <c r="MIL198" s="460"/>
      <c r="MIM198" s="460"/>
      <c r="MIN198" s="460"/>
      <c r="MIO198" s="460"/>
      <c r="MIP198" s="460"/>
      <c r="MIQ198" s="460"/>
      <c r="MIR198" s="460"/>
      <c r="MIS198" s="460"/>
      <c r="MIT198" s="460"/>
      <c r="MIU198" s="460"/>
      <c r="MIV198" s="460"/>
      <c r="MIW198" s="460"/>
      <c r="MIX198" s="460"/>
      <c r="MIY198" s="460"/>
      <c r="MIZ198" s="460"/>
      <c r="MJA198" s="460"/>
      <c r="MJB198" s="460"/>
      <c r="MJC198" s="460"/>
      <c r="MJD198" s="460"/>
      <c r="MJE198" s="460"/>
      <c r="MJF198" s="460"/>
      <c r="MJG198" s="460"/>
      <c r="MJH198" s="460"/>
      <c r="MJI198" s="460"/>
      <c r="MJJ198" s="460"/>
      <c r="MJK198" s="460"/>
      <c r="MJL198" s="460"/>
      <c r="MJM198" s="460"/>
      <c r="MJN198" s="460"/>
      <c r="MJO198" s="460"/>
      <c r="MJP198" s="460"/>
      <c r="MJQ198" s="460"/>
      <c r="MJR198" s="460"/>
      <c r="MJS198" s="460"/>
      <c r="MJT198" s="460"/>
      <c r="MJU198" s="460"/>
      <c r="MJV198" s="460"/>
      <c r="MJW198" s="460"/>
      <c r="MJX198" s="460"/>
      <c r="MJY198" s="460"/>
      <c r="MJZ198" s="460"/>
      <c r="MKA198" s="460"/>
      <c r="MKB198" s="460"/>
      <c r="MKC198" s="460"/>
      <c r="MKD198" s="460"/>
      <c r="MKE198" s="460"/>
      <c r="MKF198" s="460"/>
      <c r="MKG198" s="460"/>
      <c r="MKH198" s="460"/>
      <c r="MKI198" s="460"/>
      <c r="MKJ198" s="460"/>
      <c r="MKK198" s="460"/>
      <c r="MKL198" s="460"/>
      <c r="MKM198" s="460"/>
      <c r="MKN198" s="460"/>
      <c r="MKO198" s="460"/>
      <c r="MKP198" s="460"/>
      <c r="MKQ198" s="460"/>
      <c r="MKR198" s="460"/>
      <c r="MKS198" s="460"/>
      <c r="MKT198" s="460"/>
      <c r="MKU198" s="460"/>
      <c r="MKV198" s="460"/>
      <c r="MKW198" s="460"/>
      <c r="MKX198" s="460"/>
      <c r="MKY198" s="460"/>
      <c r="MKZ198" s="460"/>
      <c r="MLA198" s="460"/>
      <c r="MLB198" s="460"/>
      <c r="MLC198" s="460"/>
      <c r="MLD198" s="460"/>
      <c r="MLE198" s="460"/>
      <c r="MLF198" s="460"/>
      <c r="MLG198" s="460"/>
      <c r="MLH198" s="460"/>
      <c r="MLI198" s="460"/>
      <c r="MLJ198" s="460"/>
      <c r="MLK198" s="460"/>
      <c r="MLL198" s="460"/>
      <c r="MLM198" s="460"/>
      <c r="MLN198" s="460"/>
      <c r="MLO198" s="460"/>
      <c r="MLP198" s="460"/>
      <c r="MLQ198" s="460"/>
      <c r="MLR198" s="460"/>
      <c r="MLS198" s="460"/>
      <c r="MLT198" s="460"/>
      <c r="MLU198" s="460"/>
      <c r="MLV198" s="460"/>
      <c r="MLW198" s="460"/>
      <c r="MLX198" s="460"/>
      <c r="MLY198" s="460"/>
      <c r="MLZ198" s="460"/>
      <c r="MMA198" s="460"/>
      <c r="MMB198" s="460"/>
      <c r="MMC198" s="460"/>
      <c r="MMD198" s="460"/>
      <c r="MME198" s="460"/>
      <c r="MMF198" s="460"/>
      <c r="MMG198" s="460"/>
      <c r="MMH198" s="460"/>
      <c r="MMI198" s="460"/>
      <c r="MMJ198" s="460"/>
      <c r="MMK198" s="460"/>
      <c r="MML198" s="460"/>
      <c r="MMM198" s="460"/>
      <c r="MMN198" s="460"/>
      <c r="MMO198" s="460"/>
      <c r="MMP198" s="460"/>
      <c r="MMQ198" s="460"/>
      <c r="MMR198" s="460"/>
      <c r="MMS198" s="460"/>
      <c r="MMT198" s="460"/>
      <c r="MMU198" s="460"/>
      <c r="MMV198" s="460"/>
      <c r="MMW198" s="460"/>
      <c r="MMX198" s="460"/>
      <c r="MMY198" s="460"/>
      <c r="MMZ198" s="460"/>
      <c r="MNA198" s="460"/>
      <c r="MNB198" s="460"/>
      <c r="MNC198" s="460"/>
      <c r="MND198" s="460"/>
      <c r="MNE198" s="460"/>
      <c r="MNF198" s="460"/>
      <c r="MNG198" s="460"/>
      <c r="MNH198" s="460"/>
      <c r="MNI198" s="460"/>
      <c r="MNJ198" s="460"/>
      <c r="MNK198" s="460"/>
      <c r="MNL198" s="460"/>
      <c r="MNM198" s="460"/>
      <c r="MNN198" s="460"/>
      <c r="MNO198" s="460"/>
      <c r="MNP198" s="460"/>
      <c r="MNQ198" s="460"/>
      <c r="MNR198" s="460"/>
      <c r="MNS198" s="460"/>
      <c r="MNT198" s="460"/>
      <c r="MNU198" s="460"/>
      <c r="MNV198" s="460"/>
      <c r="MNW198" s="460"/>
      <c r="MNX198" s="460"/>
      <c r="MNY198" s="460"/>
      <c r="MNZ198" s="460"/>
      <c r="MOA198" s="460"/>
      <c r="MOB198" s="460"/>
      <c r="MOC198" s="460"/>
      <c r="MOD198" s="460"/>
      <c r="MOE198" s="460"/>
      <c r="MOF198" s="460"/>
      <c r="MOG198" s="460"/>
      <c r="MOH198" s="460"/>
      <c r="MOI198" s="460"/>
      <c r="MOJ198" s="460"/>
      <c r="MOK198" s="460"/>
      <c r="MOL198" s="460"/>
      <c r="MOM198" s="460"/>
      <c r="MON198" s="460"/>
      <c r="MOO198" s="460"/>
      <c r="MOP198" s="460"/>
      <c r="MOQ198" s="460"/>
      <c r="MOR198" s="460"/>
      <c r="MOS198" s="460"/>
      <c r="MOT198" s="460"/>
      <c r="MOU198" s="460"/>
      <c r="MOV198" s="460"/>
      <c r="MOW198" s="460"/>
      <c r="MOX198" s="460"/>
      <c r="MOY198" s="460"/>
      <c r="MOZ198" s="460"/>
      <c r="MPA198" s="460"/>
      <c r="MPB198" s="460"/>
      <c r="MPC198" s="460"/>
      <c r="MPD198" s="460"/>
      <c r="MPE198" s="460"/>
      <c r="MPF198" s="460"/>
      <c r="MPG198" s="460"/>
      <c r="MPH198" s="460"/>
      <c r="MPI198" s="460"/>
      <c r="MPJ198" s="460"/>
      <c r="MPK198" s="460"/>
      <c r="MPL198" s="460"/>
      <c r="MPM198" s="460"/>
      <c r="MPN198" s="460"/>
      <c r="MPO198" s="460"/>
      <c r="MPP198" s="460"/>
      <c r="MPQ198" s="460"/>
      <c r="MPR198" s="460"/>
      <c r="MPS198" s="460"/>
      <c r="MPT198" s="460"/>
      <c r="MPU198" s="460"/>
      <c r="MPV198" s="460"/>
      <c r="MPW198" s="460"/>
      <c r="MPX198" s="460"/>
      <c r="MPY198" s="460"/>
      <c r="MPZ198" s="460"/>
      <c r="MQA198" s="460"/>
      <c r="MQB198" s="460"/>
      <c r="MQC198" s="460"/>
      <c r="MQD198" s="460"/>
      <c r="MQE198" s="460"/>
      <c r="MQF198" s="460"/>
      <c r="MQG198" s="460"/>
      <c r="MQH198" s="460"/>
      <c r="MQI198" s="460"/>
      <c r="MQJ198" s="460"/>
      <c r="MQK198" s="460"/>
      <c r="MQL198" s="460"/>
      <c r="MQM198" s="460"/>
      <c r="MQN198" s="460"/>
      <c r="MQO198" s="460"/>
      <c r="MQP198" s="460"/>
      <c r="MQQ198" s="460"/>
      <c r="MQR198" s="460"/>
      <c r="MQS198" s="460"/>
      <c r="MQT198" s="460"/>
      <c r="MQU198" s="460"/>
      <c r="MQV198" s="460"/>
      <c r="MQW198" s="460"/>
      <c r="MQX198" s="460"/>
      <c r="MQY198" s="460"/>
      <c r="MQZ198" s="460"/>
      <c r="MRA198" s="460"/>
      <c r="MRB198" s="460"/>
      <c r="MRC198" s="460"/>
      <c r="MRD198" s="460"/>
      <c r="MRE198" s="460"/>
      <c r="MRF198" s="460"/>
      <c r="MRG198" s="460"/>
      <c r="MRH198" s="460"/>
      <c r="MRI198" s="460"/>
      <c r="MRJ198" s="460"/>
      <c r="MRK198" s="460"/>
      <c r="MRL198" s="460"/>
      <c r="MRM198" s="460"/>
      <c r="MRN198" s="460"/>
      <c r="MRO198" s="460"/>
      <c r="MRP198" s="460"/>
      <c r="MRQ198" s="460"/>
      <c r="MRR198" s="460"/>
      <c r="MRS198" s="460"/>
      <c r="MRT198" s="460"/>
      <c r="MRU198" s="460"/>
      <c r="MRV198" s="460"/>
      <c r="MRW198" s="460"/>
      <c r="MRX198" s="460"/>
      <c r="MRY198" s="460"/>
      <c r="MRZ198" s="460"/>
      <c r="MSA198" s="460"/>
      <c r="MSB198" s="460"/>
      <c r="MSC198" s="460"/>
      <c r="MSD198" s="460"/>
      <c r="MSE198" s="460"/>
      <c r="MSF198" s="460"/>
      <c r="MSG198" s="460"/>
      <c r="MSH198" s="460"/>
      <c r="MSI198" s="460"/>
      <c r="MSJ198" s="460"/>
      <c r="MSK198" s="460"/>
      <c r="MSL198" s="460"/>
      <c r="MSM198" s="460"/>
      <c r="MSN198" s="460"/>
      <c r="MSO198" s="460"/>
      <c r="MSP198" s="460"/>
      <c r="MSQ198" s="460"/>
      <c r="MSR198" s="460"/>
      <c r="MSS198" s="460"/>
      <c r="MST198" s="460"/>
      <c r="MSU198" s="460"/>
      <c r="MSV198" s="460"/>
      <c r="MSW198" s="460"/>
      <c r="MSX198" s="460"/>
      <c r="MSY198" s="460"/>
      <c r="MSZ198" s="460"/>
      <c r="MTA198" s="460"/>
      <c r="MTB198" s="460"/>
      <c r="MTC198" s="460"/>
      <c r="MTD198" s="460"/>
      <c r="MTE198" s="460"/>
      <c r="MTF198" s="460"/>
      <c r="MTG198" s="460"/>
      <c r="MTH198" s="460"/>
      <c r="MTI198" s="460"/>
      <c r="MTJ198" s="460"/>
      <c r="MTK198" s="460"/>
      <c r="MTL198" s="460"/>
      <c r="MTM198" s="460"/>
      <c r="MTN198" s="460"/>
      <c r="MTO198" s="460"/>
      <c r="MTP198" s="460"/>
      <c r="MTQ198" s="460"/>
      <c r="MTR198" s="460"/>
      <c r="MTS198" s="460"/>
      <c r="MTT198" s="460"/>
      <c r="MTU198" s="460"/>
      <c r="MTV198" s="460"/>
      <c r="MTW198" s="460"/>
      <c r="MTX198" s="460"/>
      <c r="MTY198" s="460"/>
      <c r="MTZ198" s="460"/>
      <c r="MUA198" s="460"/>
      <c r="MUB198" s="460"/>
      <c r="MUC198" s="460"/>
      <c r="MUD198" s="460"/>
      <c r="MUE198" s="460"/>
      <c r="MUF198" s="460"/>
      <c r="MUG198" s="460"/>
      <c r="MUH198" s="460"/>
      <c r="MUI198" s="460"/>
      <c r="MUJ198" s="460"/>
      <c r="MUK198" s="460"/>
      <c r="MUL198" s="460"/>
      <c r="MUM198" s="460"/>
      <c r="MUN198" s="460"/>
      <c r="MUO198" s="460"/>
      <c r="MUP198" s="460"/>
      <c r="MUQ198" s="460"/>
      <c r="MUR198" s="460"/>
      <c r="MUS198" s="460"/>
      <c r="MUT198" s="460"/>
      <c r="MUU198" s="460"/>
      <c r="MUV198" s="460"/>
      <c r="MUW198" s="460"/>
      <c r="MUX198" s="460"/>
      <c r="MUY198" s="460"/>
      <c r="MUZ198" s="460"/>
      <c r="MVA198" s="460"/>
      <c r="MVB198" s="460"/>
      <c r="MVC198" s="460"/>
      <c r="MVD198" s="460"/>
      <c r="MVE198" s="460"/>
      <c r="MVF198" s="460"/>
      <c r="MVG198" s="460"/>
      <c r="MVH198" s="460"/>
      <c r="MVI198" s="460"/>
      <c r="MVJ198" s="460"/>
      <c r="MVK198" s="460"/>
      <c r="MVL198" s="460"/>
      <c r="MVM198" s="460"/>
      <c r="MVN198" s="460"/>
      <c r="MVO198" s="460"/>
      <c r="MVP198" s="460"/>
      <c r="MVQ198" s="460"/>
      <c r="MVR198" s="460"/>
      <c r="MVS198" s="460"/>
      <c r="MVT198" s="460"/>
      <c r="MVU198" s="460"/>
      <c r="MVV198" s="460"/>
      <c r="MVW198" s="460"/>
      <c r="MVX198" s="460"/>
      <c r="MVY198" s="460"/>
      <c r="MVZ198" s="460"/>
      <c r="MWA198" s="460"/>
      <c r="MWB198" s="460"/>
      <c r="MWC198" s="460"/>
      <c r="MWD198" s="460"/>
      <c r="MWE198" s="460"/>
      <c r="MWF198" s="460"/>
      <c r="MWG198" s="460"/>
      <c r="MWH198" s="460"/>
      <c r="MWI198" s="460"/>
      <c r="MWJ198" s="460"/>
      <c r="MWK198" s="460"/>
      <c r="MWL198" s="460"/>
      <c r="MWM198" s="460"/>
      <c r="MWN198" s="460"/>
      <c r="MWO198" s="460"/>
      <c r="MWP198" s="460"/>
      <c r="MWQ198" s="460"/>
      <c r="MWR198" s="460"/>
      <c r="MWS198" s="460"/>
      <c r="MWT198" s="460"/>
      <c r="MWU198" s="460"/>
      <c r="MWV198" s="460"/>
      <c r="MWW198" s="460"/>
      <c r="MWX198" s="460"/>
      <c r="MWY198" s="460"/>
      <c r="MWZ198" s="460"/>
      <c r="MXA198" s="460"/>
      <c r="MXB198" s="460"/>
      <c r="MXC198" s="460"/>
      <c r="MXD198" s="460"/>
      <c r="MXE198" s="460"/>
      <c r="MXF198" s="460"/>
      <c r="MXG198" s="460"/>
      <c r="MXH198" s="460"/>
      <c r="MXI198" s="460"/>
      <c r="MXJ198" s="460"/>
      <c r="MXK198" s="460"/>
      <c r="MXL198" s="460"/>
      <c r="MXM198" s="460"/>
      <c r="MXN198" s="460"/>
      <c r="MXO198" s="460"/>
      <c r="MXP198" s="460"/>
      <c r="MXQ198" s="460"/>
      <c r="MXR198" s="460"/>
      <c r="MXS198" s="460"/>
      <c r="MXT198" s="460"/>
      <c r="MXU198" s="460"/>
      <c r="MXV198" s="460"/>
      <c r="MXW198" s="460"/>
      <c r="MXX198" s="460"/>
      <c r="MXY198" s="460"/>
      <c r="MXZ198" s="460"/>
      <c r="MYA198" s="460"/>
      <c r="MYB198" s="460"/>
      <c r="MYC198" s="460"/>
      <c r="MYD198" s="460"/>
      <c r="MYE198" s="460"/>
      <c r="MYF198" s="460"/>
      <c r="MYG198" s="460"/>
      <c r="MYH198" s="460"/>
      <c r="MYI198" s="460"/>
      <c r="MYJ198" s="460"/>
      <c r="MYK198" s="460"/>
      <c r="MYL198" s="460"/>
      <c r="MYM198" s="460"/>
      <c r="MYN198" s="460"/>
      <c r="MYO198" s="460"/>
      <c r="MYP198" s="460"/>
      <c r="MYQ198" s="460"/>
      <c r="MYR198" s="460"/>
      <c r="MYS198" s="460"/>
      <c r="MYT198" s="460"/>
      <c r="MYU198" s="460"/>
      <c r="MYV198" s="460"/>
      <c r="MYW198" s="460"/>
      <c r="MYX198" s="460"/>
      <c r="MYY198" s="460"/>
      <c r="MYZ198" s="460"/>
      <c r="MZA198" s="460"/>
      <c r="MZB198" s="460"/>
      <c r="MZC198" s="460"/>
      <c r="MZD198" s="460"/>
      <c r="MZE198" s="460"/>
      <c r="MZF198" s="460"/>
      <c r="MZG198" s="460"/>
      <c r="MZH198" s="460"/>
      <c r="MZI198" s="460"/>
      <c r="MZJ198" s="460"/>
      <c r="MZK198" s="460"/>
      <c r="MZL198" s="460"/>
      <c r="MZM198" s="460"/>
      <c r="MZN198" s="460"/>
      <c r="MZO198" s="460"/>
      <c r="MZP198" s="460"/>
      <c r="MZQ198" s="460"/>
      <c r="MZR198" s="460"/>
      <c r="MZS198" s="460"/>
      <c r="MZT198" s="460"/>
      <c r="MZU198" s="460"/>
      <c r="MZV198" s="460"/>
      <c r="MZW198" s="460"/>
      <c r="MZX198" s="460"/>
      <c r="MZY198" s="460"/>
      <c r="MZZ198" s="460"/>
      <c r="NAA198" s="460"/>
      <c r="NAB198" s="460"/>
      <c r="NAC198" s="460"/>
      <c r="NAD198" s="460"/>
      <c r="NAE198" s="460"/>
      <c r="NAF198" s="460"/>
      <c r="NAG198" s="460"/>
      <c r="NAH198" s="460"/>
      <c r="NAI198" s="460"/>
      <c r="NAJ198" s="460"/>
      <c r="NAK198" s="460"/>
      <c r="NAL198" s="460"/>
      <c r="NAM198" s="460"/>
      <c r="NAN198" s="460"/>
      <c r="NAO198" s="460"/>
      <c r="NAP198" s="460"/>
      <c r="NAQ198" s="460"/>
      <c r="NAR198" s="460"/>
      <c r="NAS198" s="460"/>
      <c r="NAT198" s="460"/>
      <c r="NAU198" s="460"/>
      <c r="NAV198" s="460"/>
      <c r="NAW198" s="460"/>
      <c r="NAX198" s="460"/>
      <c r="NAY198" s="460"/>
      <c r="NAZ198" s="460"/>
      <c r="NBA198" s="460"/>
      <c r="NBB198" s="460"/>
      <c r="NBC198" s="460"/>
      <c r="NBD198" s="460"/>
      <c r="NBE198" s="460"/>
      <c r="NBF198" s="460"/>
      <c r="NBG198" s="460"/>
      <c r="NBH198" s="460"/>
      <c r="NBI198" s="460"/>
      <c r="NBJ198" s="460"/>
      <c r="NBK198" s="460"/>
      <c r="NBL198" s="460"/>
      <c r="NBM198" s="460"/>
      <c r="NBN198" s="460"/>
      <c r="NBO198" s="460"/>
      <c r="NBP198" s="460"/>
      <c r="NBQ198" s="460"/>
      <c r="NBR198" s="460"/>
      <c r="NBS198" s="460"/>
      <c r="NBT198" s="460"/>
      <c r="NBU198" s="460"/>
      <c r="NBV198" s="460"/>
      <c r="NBW198" s="460"/>
      <c r="NBX198" s="460"/>
      <c r="NBY198" s="460"/>
      <c r="NBZ198" s="460"/>
      <c r="NCA198" s="460"/>
      <c r="NCB198" s="460"/>
      <c r="NCC198" s="460"/>
      <c r="NCD198" s="460"/>
      <c r="NCE198" s="460"/>
      <c r="NCF198" s="460"/>
      <c r="NCG198" s="460"/>
      <c r="NCH198" s="460"/>
      <c r="NCI198" s="460"/>
      <c r="NCJ198" s="460"/>
      <c r="NCK198" s="460"/>
      <c r="NCL198" s="460"/>
      <c r="NCM198" s="460"/>
      <c r="NCN198" s="460"/>
      <c r="NCO198" s="460"/>
      <c r="NCP198" s="460"/>
      <c r="NCQ198" s="460"/>
      <c r="NCR198" s="460"/>
      <c r="NCS198" s="460"/>
      <c r="NCT198" s="460"/>
      <c r="NCU198" s="460"/>
      <c r="NCV198" s="460"/>
      <c r="NCW198" s="460"/>
      <c r="NCX198" s="460"/>
      <c r="NCY198" s="460"/>
      <c r="NCZ198" s="460"/>
      <c r="NDA198" s="460"/>
      <c r="NDB198" s="460"/>
      <c r="NDC198" s="460"/>
      <c r="NDD198" s="460"/>
      <c r="NDE198" s="460"/>
      <c r="NDF198" s="460"/>
      <c r="NDG198" s="460"/>
      <c r="NDH198" s="460"/>
      <c r="NDI198" s="460"/>
      <c r="NDJ198" s="460"/>
      <c r="NDK198" s="460"/>
      <c r="NDL198" s="460"/>
      <c r="NDM198" s="460"/>
      <c r="NDN198" s="460"/>
      <c r="NDO198" s="460"/>
      <c r="NDP198" s="460"/>
      <c r="NDQ198" s="460"/>
      <c r="NDR198" s="460"/>
      <c r="NDS198" s="460"/>
      <c r="NDT198" s="460"/>
      <c r="NDU198" s="460"/>
      <c r="NDV198" s="460"/>
      <c r="NDW198" s="460"/>
      <c r="NDX198" s="460"/>
      <c r="NDY198" s="460"/>
      <c r="NDZ198" s="460"/>
      <c r="NEA198" s="460"/>
      <c r="NEB198" s="460"/>
      <c r="NEC198" s="460"/>
      <c r="NED198" s="460"/>
      <c r="NEE198" s="460"/>
      <c r="NEF198" s="460"/>
      <c r="NEG198" s="460"/>
      <c r="NEH198" s="460"/>
      <c r="NEI198" s="460"/>
      <c r="NEJ198" s="460"/>
      <c r="NEK198" s="460"/>
      <c r="NEL198" s="460"/>
      <c r="NEM198" s="460"/>
      <c r="NEN198" s="460"/>
      <c r="NEO198" s="460"/>
      <c r="NEP198" s="460"/>
      <c r="NEQ198" s="460"/>
      <c r="NER198" s="460"/>
      <c r="NES198" s="460"/>
      <c r="NET198" s="460"/>
      <c r="NEU198" s="460"/>
      <c r="NEV198" s="460"/>
      <c r="NEW198" s="460"/>
      <c r="NEX198" s="460"/>
      <c r="NEY198" s="460"/>
      <c r="NEZ198" s="460"/>
      <c r="NFA198" s="460"/>
      <c r="NFB198" s="460"/>
      <c r="NFC198" s="460"/>
      <c r="NFD198" s="460"/>
      <c r="NFE198" s="460"/>
      <c r="NFF198" s="460"/>
      <c r="NFG198" s="460"/>
      <c r="NFH198" s="460"/>
      <c r="NFI198" s="460"/>
      <c r="NFJ198" s="460"/>
      <c r="NFK198" s="460"/>
      <c r="NFL198" s="460"/>
      <c r="NFM198" s="460"/>
      <c r="NFN198" s="460"/>
      <c r="NFO198" s="460"/>
      <c r="NFP198" s="460"/>
      <c r="NFQ198" s="460"/>
      <c r="NFR198" s="460"/>
      <c r="NFS198" s="460"/>
      <c r="NFT198" s="460"/>
      <c r="NFU198" s="460"/>
      <c r="NFV198" s="460"/>
      <c r="NFW198" s="460"/>
      <c r="NFX198" s="460"/>
      <c r="NFY198" s="460"/>
      <c r="NFZ198" s="460"/>
      <c r="NGA198" s="460"/>
      <c r="NGB198" s="460"/>
      <c r="NGC198" s="460"/>
      <c r="NGD198" s="460"/>
      <c r="NGE198" s="460"/>
      <c r="NGF198" s="460"/>
      <c r="NGG198" s="460"/>
      <c r="NGH198" s="460"/>
      <c r="NGI198" s="460"/>
      <c r="NGJ198" s="460"/>
      <c r="NGK198" s="460"/>
      <c r="NGL198" s="460"/>
      <c r="NGM198" s="460"/>
      <c r="NGN198" s="460"/>
      <c r="NGO198" s="460"/>
      <c r="NGP198" s="460"/>
      <c r="NGQ198" s="460"/>
      <c r="NGR198" s="460"/>
      <c r="NGS198" s="460"/>
      <c r="NGT198" s="460"/>
      <c r="NGU198" s="460"/>
      <c r="NGV198" s="460"/>
      <c r="NGW198" s="460"/>
      <c r="NGX198" s="460"/>
      <c r="NGY198" s="460"/>
      <c r="NGZ198" s="460"/>
      <c r="NHA198" s="460"/>
      <c r="NHB198" s="460"/>
      <c r="NHC198" s="460"/>
      <c r="NHD198" s="460"/>
      <c r="NHE198" s="460"/>
      <c r="NHF198" s="460"/>
      <c r="NHG198" s="460"/>
      <c r="NHH198" s="460"/>
      <c r="NHI198" s="460"/>
      <c r="NHJ198" s="460"/>
      <c r="NHK198" s="460"/>
      <c r="NHL198" s="460"/>
      <c r="NHM198" s="460"/>
      <c r="NHN198" s="460"/>
      <c r="NHO198" s="460"/>
      <c r="NHP198" s="460"/>
      <c r="NHQ198" s="460"/>
      <c r="NHR198" s="460"/>
      <c r="NHS198" s="460"/>
      <c r="NHT198" s="460"/>
      <c r="NHU198" s="460"/>
      <c r="NHV198" s="460"/>
      <c r="NHW198" s="460"/>
      <c r="NHX198" s="460"/>
      <c r="NHY198" s="460"/>
      <c r="NHZ198" s="460"/>
      <c r="NIA198" s="460"/>
      <c r="NIB198" s="460"/>
      <c r="NIC198" s="460"/>
      <c r="NID198" s="460"/>
      <c r="NIE198" s="460"/>
      <c r="NIF198" s="460"/>
      <c r="NIG198" s="460"/>
      <c r="NIH198" s="460"/>
      <c r="NII198" s="460"/>
      <c r="NIJ198" s="460"/>
      <c r="NIK198" s="460"/>
      <c r="NIL198" s="460"/>
      <c r="NIM198" s="460"/>
      <c r="NIN198" s="460"/>
      <c r="NIO198" s="460"/>
      <c r="NIP198" s="460"/>
      <c r="NIQ198" s="460"/>
      <c r="NIR198" s="460"/>
      <c r="NIS198" s="460"/>
      <c r="NIT198" s="460"/>
      <c r="NIU198" s="460"/>
      <c r="NIV198" s="460"/>
      <c r="NIW198" s="460"/>
      <c r="NIX198" s="460"/>
      <c r="NIY198" s="460"/>
      <c r="NIZ198" s="460"/>
      <c r="NJA198" s="460"/>
      <c r="NJB198" s="460"/>
      <c r="NJC198" s="460"/>
      <c r="NJD198" s="460"/>
      <c r="NJE198" s="460"/>
      <c r="NJF198" s="460"/>
      <c r="NJG198" s="460"/>
      <c r="NJH198" s="460"/>
      <c r="NJI198" s="460"/>
      <c r="NJJ198" s="460"/>
      <c r="NJK198" s="460"/>
      <c r="NJL198" s="460"/>
      <c r="NJM198" s="460"/>
      <c r="NJN198" s="460"/>
      <c r="NJO198" s="460"/>
      <c r="NJP198" s="460"/>
      <c r="NJQ198" s="460"/>
      <c r="NJR198" s="460"/>
      <c r="NJS198" s="460"/>
      <c r="NJT198" s="460"/>
      <c r="NJU198" s="460"/>
      <c r="NJV198" s="460"/>
      <c r="NJW198" s="460"/>
      <c r="NJX198" s="460"/>
      <c r="NJY198" s="460"/>
      <c r="NJZ198" s="460"/>
      <c r="NKA198" s="460"/>
      <c r="NKB198" s="460"/>
      <c r="NKC198" s="460"/>
      <c r="NKD198" s="460"/>
      <c r="NKE198" s="460"/>
      <c r="NKF198" s="460"/>
      <c r="NKG198" s="460"/>
      <c r="NKH198" s="460"/>
      <c r="NKI198" s="460"/>
      <c r="NKJ198" s="460"/>
      <c r="NKK198" s="460"/>
      <c r="NKL198" s="460"/>
      <c r="NKM198" s="460"/>
      <c r="NKN198" s="460"/>
      <c r="NKO198" s="460"/>
      <c r="NKP198" s="460"/>
      <c r="NKQ198" s="460"/>
      <c r="NKR198" s="460"/>
      <c r="NKS198" s="460"/>
      <c r="NKT198" s="460"/>
      <c r="NKU198" s="460"/>
      <c r="NKV198" s="460"/>
      <c r="NKW198" s="460"/>
      <c r="NKX198" s="460"/>
      <c r="NKY198" s="460"/>
      <c r="NKZ198" s="460"/>
      <c r="NLA198" s="460"/>
      <c r="NLB198" s="460"/>
      <c r="NLC198" s="460"/>
      <c r="NLD198" s="460"/>
      <c r="NLE198" s="460"/>
      <c r="NLF198" s="460"/>
      <c r="NLG198" s="460"/>
      <c r="NLH198" s="460"/>
      <c r="NLI198" s="460"/>
      <c r="NLJ198" s="460"/>
      <c r="NLK198" s="460"/>
      <c r="NLL198" s="460"/>
      <c r="NLM198" s="460"/>
      <c r="NLN198" s="460"/>
      <c r="NLO198" s="460"/>
      <c r="NLP198" s="460"/>
      <c r="NLQ198" s="460"/>
      <c r="NLR198" s="460"/>
      <c r="NLS198" s="460"/>
      <c r="NLT198" s="460"/>
      <c r="NLU198" s="460"/>
      <c r="NLV198" s="460"/>
      <c r="NLW198" s="460"/>
      <c r="NLX198" s="460"/>
      <c r="NLY198" s="460"/>
      <c r="NLZ198" s="460"/>
      <c r="NMA198" s="460"/>
      <c r="NMB198" s="460"/>
      <c r="NMC198" s="460"/>
      <c r="NMD198" s="460"/>
      <c r="NME198" s="460"/>
      <c r="NMF198" s="460"/>
      <c r="NMG198" s="460"/>
      <c r="NMH198" s="460"/>
      <c r="NMI198" s="460"/>
      <c r="NMJ198" s="460"/>
      <c r="NMK198" s="460"/>
      <c r="NML198" s="460"/>
      <c r="NMM198" s="460"/>
      <c r="NMN198" s="460"/>
      <c r="NMO198" s="460"/>
      <c r="NMP198" s="460"/>
      <c r="NMQ198" s="460"/>
      <c r="NMR198" s="460"/>
      <c r="NMS198" s="460"/>
      <c r="NMT198" s="460"/>
      <c r="NMU198" s="460"/>
      <c r="NMV198" s="460"/>
      <c r="NMW198" s="460"/>
      <c r="NMX198" s="460"/>
      <c r="NMY198" s="460"/>
      <c r="NMZ198" s="460"/>
      <c r="NNA198" s="460"/>
      <c r="NNB198" s="460"/>
      <c r="NNC198" s="460"/>
      <c r="NND198" s="460"/>
      <c r="NNE198" s="460"/>
      <c r="NNF198" s="460"/>
      <c r="NNG198" s="460"/>
      <c r="NNH198" s="460"/>
      <c r="NNI198" s="460"/>
      <c r="NNJ198" s="460"/>
      <c r="NNK198" s="460"/>
      <c r="NNL198" s="460"/>
      <c r="NNM198" s="460"/>
      <c r="NNN198" s="460"/>
      <c r="NNO198" s="460"/>
      <c r="NNP198" s="460"/>
      <c r="NNQ198" s="460"/>
      <c r="NNR198" s="460"/>
      <c r="NNS198" s="460"/>
      <c r="NNT198" s="460"/>
      <c r="NNU198" s="460"/>
      <c r="NNV198" s="460"/>
      <c r="NNW198" s="460"/>
      <c r="NNX198" s="460"/>
      <c r="NNY198" s="460"/>
      <c r="NNZ198" s="460"/>
      <c r="NOA198" s="460"/>
      <c r="NOB198" s="460"/>
      <c r="NOC198" s="460"/>
      <c r="NOD198" s="460"/>
      <c r="NOE198" s="460"/>
      <c r="NOF198" s="460"/>
      <c r="NOG198" s="460"/>
      <c r="NOH198" s="460"/>
      <c r="NOI198" s="460"/>
      <c r="NOJ198" s="460"/>
      <c r="NOK198" s="460"/>
      <c r="NOL198" s="460"/>
      <c r="NOM198" s="460"/>
      <c r="NON198" s="460"/>
      <c r="NOO198" s="460"/>
      <c r="NOP198" s="460"/>
      <c r="NOQ198" s="460"/>
      <c r="NOR198" s="460"/>
      <c r="NOS198" s="460"/>
      <c r="NOT198" s="460"/>
      <c r="NOU198" s="460"/>
      <c r="NOV198" s="460"/>
      <c r="NOW198" s="460"/>
      <c r="NOX198" s="460"/>
      <c r="NOY198" s="460"/>
      <c r="NOZ198" s="460"/>
      <c r="NPA198" s="460"/>
      <c r="NPB198" s="460"/>
      <c r="NPC198" s="460"/>
      <c r="NPD198" s="460"/>
      <c r="NPE198" s="460"/>
      <c r="NPF198" s="460"/>
      <c r="NPG198" s="460"/>
      <c r="NPH198" s="460"/>
      <c r="NPI198" s="460"/>
      <c r="NPJ198" s="460"/>
      <c r="NPK198" s="460"/>
      <c r="NPL198" s="460"/>
      <c r="NPM198" s="460"/>
      <c r="NPN198" s="460"/>
      <c r="NPO198" s="460"/>
      <c r="NPP198" s="460"/>
      <c r="NPQ198" s="460"/>
      <c r="NPR198" s="460"/>
      <c r="NPS198" s="460"/>
      <c r="NPT198" s="460"/>
      <c r="NPU198" s="460"/>
      <c r="NPV198" s="460"/>
      <c r="NPW198" s="460"/>
      <c r="NPX198" s="460"/>
      <c r="NPY198" s="460"/>
      <c r="NPZ198" s="460"/>
      <c r="NQA198" s="460"/>
      <c r="NQB198" s="460"/>
      <c r="NQC198" s="460"/>
      <c r="NQD198" s="460"/>
      <c r="NQE198" s="460"/>
      <c r="NQF198" s="460"/>
      <c r="NQG198" s="460"/>
      <c r="NQH198" s="460"/>
      <c r="NQI198" s="460"/>
      <c r="NQJ198" s="460"/>
      <c r="NQK198" s="460"/>
      <c r="NQL198" s="460"/>
      <c r="NQM198" s="460"/>
      <c r="NQN198" s="460"/>
      <c r="NQO198" s="460"/>
      <c r="NQP198" s="460"/>
      <c r="NQQ198" s="460"/>
      <c r="NQR198" s="460"/>
      <c r="NQS198" s="460"/>
      <c r="NQT198" s="460"/>
      <c r="NQU198" s="460"/>
      <c r="NQV198" s="460"/>
      <c r="NQW198" s="460"/>
      <c r="NQX198" s="460"/>
      <c r="NQY198" s="460"/>
      <c r="NQZ198" s="460"/>
      <c r="NRA198" s="460"/>
      <c r="NRB198" s="460"/>
      <c r="NRC198" s="460"/>
      <c r="NRD198" s="460"/>
      <c r="NRE198" s="460"/>
      <c r="NRF198" s="460"/>
      <c r="NRG198" s="460"/>
      <c r="NRH198" s="460"/>
      <c r="NRI198" s="460"/>
      <c r="NRJ198" s="460"/>
      <c r="NRK198" s="460"/>
      <c r="NRL198" s="460"/>
      <c r="NRM198" s="460"/>
      <c r="NRN198" s="460"/>
      <c r="NRO198" s="460"/>
      <c r="NRP198" s="460"/>
      <c r="NRQ198" s="460"/>
      <c r="NRR198" s="460"/>
      <c r="NRS198" s="460"/>
      <c r="NRT198" s="460"/>
      <c r="NRU198" s="460"/>
      <c r="NRV198" s="460"/>
      <c r="NRW198" s="460"/>
      <c r="NRX198" s="460"/>
      <c r="NRY198" s="460"/>
      <c r="NRZ198" s="460"/>
      <c r="NSA198" s="460"/>
      <c r="NSB198" s="460"/>
      <c r="NSC198" s="460"/>
      <c r="NSD198" s="460"/>
      <c r="NSE198" s="460"/>
      <c r="NSF198" s="460"/>
      <c r="NSG198" s="460"/>
      <c r="NSH198" s="460"/>
      <c r="NSI198" s="460"/>
      <c r="NSJ198" s="460"/>
      <c r="NSK198" s="460"/>
      <c r="NSL198" s="460"/>
      <c r="NSM198" s="460"/>
      <c r="NSN198" s="460"/>
      <c r="NSO198" s="460"/>
      <c r="NSP198" s="460"/>
      <c r="NSQ198" s="460"/>
      <c r="NSR198" s="460"/>
      <c r="NSS198" s="460"/>
      <c r="NST198" s="460"/>
      <c r="NSU198" s="460"/>
      <c r="NSV198" s="460"/>
      <c r="NSW198" s="460"/>
      <c r="NSX198" s="460"/>
      <c r="NSY198" s="460"/>
      <c r="NSZ198" s="460"/>
      <c r="NTA198" s="460"/>
      <c r="NTB198" s="460"/>
      <c r="NTC198" s="460"/>
      <c r="NTD198" s="460"/>
      <c r="NTE198" s="460"/>
      <c r="NTF198" s="460"/>
      <c r="NTG198" s="460"/>
      <c r="NTH198" s="460"/>
      <c r="NTI198" s="460"/>
      <c r="NTJ198" s="460"/>
      <c r="NTK198" s="460"/>
      <c r="NTL198" s="460"/>
      <c r="NTM198" s="460"/>
      <c r="NTN198" s="460"/>
      <c r="NTO198" s="460"/>
      <c r="NTP198" s="460"/>
      <c r="NTQ198" s="460"/>
      <c r="NTR198" s="460"/>
      <c r="NTS198" s="460"/>
      <c r="NTT198" s="460"/>
      <c r="NTU198" s="460"/>
      <c r="NTV198" s="460"/>
      <c r="NTW198" s="460"/>
      <c r="NTX198" s="460"/>
      <c r="NTY198" s="460"/>
      <c r="NTZ198" s="460"/>
      <c r="NUA198" s="460"/>
      <c r="NUB198" s="460"/>
      <c r="NUC198" s="460"/>
      <c r="NUD198" s="460"/>
      <c r="NUE198" s="460"/>
      <c r="NUF198" s="460"/>
      <c r="NUG198" s="460"/>
      <c r="NUH198" s="460"/>
      <c r="NUI198" s="460"/>
      <c r="NUJ198" s="460"/>
      <c r="NUK198" s="460"/>
      <c r="NUL198" s="460"/>
      <c r="NUM198" s="460"/>
      <c r="NUN198" s="460"/>
      <c r="NUO198" s="460"/>
      <c r="NUP198" s="460"/>
      <c r="NUQ198" s="460"/>
      <c r="NUR198" s="460"/>
      <c r="NUS198" s="460"/>
      <c r="NUT198" s="460"/>
      <c r="NUU198" s="460"/>
      <c r="NUV198" s="460"/>
      <c r="NUW198" s="460"/>
      <c r="NUX198" s="460"/>
      <c r="NUY198" s="460"/>
      <c r="NUZ198" s="460"/>
      <c r="NVA198" s="460"/>
      <c r="NVB198" s="460"/>
      <c r="NVC198" s="460"/>
      <c r="NVD198" s="460"/>
      <c r="NVE198" s="460"/>
      <c r="NVF198" s="460"/>
      <c r="NVG198" s="460"/>
      <c r="NVH198" s="460"/>
      <c r="NVI198" s="460"/>
      <c r="NVJ198" s="460"/>
      <c r="NVK198" s="460"/>
      <c r="NVL198" s="460"/>
      <c r="NVM198" s="460"/>
      <c r="NVN198" s="460"/>
      <c r="NVO198" s="460"/>
      <c r="NVP198" s="460"/>
      <c r="NVQ198" s="460"/>
      <c r="NVR198" s="460"/>
      <c r="NVS198" s="460"/>
      <c r="NVT198" s="460"/>
      <c r="NVU198" s="460"/>
      <c r="NVV198" s="460"/>
      <c r="NVW198" s="460"/>
      <c r="NVX198" s="460"/>
      <c r="NVY198" s="460"/>
      <c r="NVZ198" s="460"/>
      <c r="NWA198" s="460"/>
      <c r="NWB198" s="460"/>
      <c r="NWC198" s="460"/>
      <c r="NWD198" s="460"/>
      <c r="NWE198" s="460"/>
      <c r="NWF198" s="460"/>
      <c r="NWG198" s="460"/>
      <c r="NWH198" s="460"/>
      <c r="NWI198" s="460"/>
      <c r="NWJ198" s="460"/>
      <c r="NWK198" s="460"/>
      <c r="NWL198" s="460"/>
      <c r="NWM198" s="460"/>
      <c r="NWN198" s="460"/>
      <c r="NWO198" s="460"/>
      <c r="NWP198" s="460"/>
      <c r="NWQ198" s="460"/>
      <c r="NWR198" s="460"/>
      <c r="NWS198" s="460"/>
      <c r="NWT198" s="460"/>
      <c r="NWU198" s="460"/>
      <c r="NWV198" s="460"/>
      <c r="NWW198" s="460"/>
      <c r="NWX198" s="460"/>
      <c r="NWY198" s="460"/>
      <c r="NWZ198" s="460"/>
      <c r="NXA198" s="460"/>
      <c r="NXB198" s="460"/>
      <c r="NXC198" s="460"/>
      <c r="NXD198" s="460"/>
      <c r="NXE198" s="460"/>
      <c r="NXF198" s="460"/>
      <c r="NXG198" s="460"/>
      <c r="NXH198" s="460"/>
      <c r="NXI198" s="460"/>
      <c r="NXJ198" s="460"/>
      <c r="NXK198" s="460"/>
      <c r="NXL198" s="460"/>
      <c r="NXM198" s="460"/>
      <c r="NXN198" s="460"/>
      <c r="NXO198" s="460"/>
      <c r="NXP198" s="460"/>
      <c r="NXQ198" s="460"/>
      <c r="NXR198" s="460"/>
      <c r="NXS198" s="460"/>
      <c r="NXT198" s="460"/>
      <c r="NXU198" s="460"/>
      <c r="NXV198" s="460"/>
      <c r="NXW198" s="460"/>
      <c r="NXX198" s="460"/>
      <c r="NXY198" s="460"/>
      <c r="NXZ198" s="460"/>
      <c r="NYA198" s="460"/>
      <c r="NYB198" s="460"/>
      <c r="NYC198" s="460"/>
      <c r="NYD198" s="460"/>
      <c r="NYE198" s="460"/>
      <c r="NYF198" s="460"/>
      <c r="NYG198" s="460"/>
      <c r="NYH198" s="460"/>
      <c r="NYI198" s="460"/>
      <c r="NYJ198" s="460"/>
      <c r="NYK198" s="460"/>
      <c r="NYL198" s="460"/>
      <c r="NYM198" s="460"/>
      <c r="NYN198" s="460"/>
      <c r="NYO198" s="460"/>
      <c r="NYP198" s="460"/>
      <c r="NYQ198" s="460"/>
      <c r="NYR198" s="460"/>
      <c r="NYS198" s="460"/>
      <c r="NYT198" s="460"/>
      <c r="NYU198" s="460"/>
      <c r="NYV198" s="460"/>
      <c r="NYW198" s="460"/>
      <c r="NYX198" s="460"/>
      <c r="NYY198" s="460"/>
      <c r="NYZ198" s="460"/>
      <c r="NZA198" s="460"/>
      <c r="NZB198" s="460"/>
      <c r="NZC198" s="460"/>
      <c r="NZD198" s="460"/>
      <c r="NZE198" s="460"/>
      <c r="NZF198" s="460"/>
      <c r="NZG198" s="460"/>
      <c r="NZH198" s="460"/>
      <c r="NZI198" s="460"/>
      <c r="NZJ198" s="460"/>
      <c r="NZK198" s="460"/>
      <c r="NZL198" s="460"/>
      <c r="NZM198" s="460"/>
      <c r="NZN198" s="460"/>
      <c r="NZO198" s="460"/>
      <c r="NZP198" s="460"/>
      <c r="NZQ198" s="460"/>
      <c r="NZR198" s="460"/>
      <c r="NZS198" s="460"/>
      <c r="NZT198" s="460"/>
      <c r="NZU198" s="460"/>
      <c r="NZV198" s="460"/>
      <c r="NZW198" s="460"/>
      <c r="NZX198" s="460"/>
      <c r="NZY198" s="460"/>
      <c r="NZZ198" s="460"/>
      <c r="OAA198" s="460"/>
      <c r="OAB198" s="460"/>
      <c r="OAC198" s="460"/>
      <c r="OAD198" s="460"/>
      <c r="OAE198" s="460"/>
      <c r="OAF198" s="460"/>
      <c r="OAG198" s="460"/>
      <c r="OAH198" s="460"/>
      <c r="OAI198" s="460"/>
      <c r="OAJ198" s="460"/>
      <c r="OAK198" s="460"/>
      <c r="OAL198" s="460"/>
      <c r="OAM198" s="460"/>
      <c r="OAN198" s="460"/>
      <c r="OAO198" s="460"/>
      <c r="OAP198" s="460"/>
      <c r="OAQ198" s="460"/>
      <c r="OAR198" s="460"/>
      <c r="OAS198" s="460"/>
      <c r="OAT198" s="460"/>
      <c r="OAU198" s="460"/>
      <c r="OAV198" s="460"/>
      <c r="OAW198" s="460"/>
      <c r="OAX198" s="460"/>
      <c r="OAY198" s="460"/>
      <c r="OAZ198" s="460"/>
      <c r="OBA198" s="460"/>
      <c r="OBB198" s="460"/>
      <c r="OBC198" s="460"/>
      <c r="OBD198" s="460"/>
      <c r="OBE198" s="460"/>
      <c r="OBF198" s="460"/>
      <c r="OBG198" s="460"/>
      <c r="OBH198" s="460"/>
      <c r="OBI198" s="460"/>
      <c r="OBJ198" s="460"/>
      <c r="OBK198" s="460"/>
      <c r="OBL198" s="460"/>
      <c r="OBM198" s="460"/>
      <c r="OBN198" s="460"/>
      <c r="OBO198" s="460"/>
      <c r="OBP198" s="460"/>
      <c r="OBQ198" s="460"/>
      <c r="OBR198" s="460"/>
      <c r="OBS198" s="460"/>
      <c r="OBT198" s="460"/>
      <c r="OBU198" s="460"/>
      <c r="OBV198" s="460"/>
      <c r="OBW198" s="460"/>
      <c r="OBX198" s="460"/>
      <c r="OBY198" s="460"/>
      <c r="OBZ198" s="460"/>
      <c r="OCA198" s="460"/>
      <c r="OCB198" s="460"/>
      <c r="OCC198" s="460"/>
      <c r="OCD198" s="460"/>
      <c r="OCE198" s="460"/>
      <c r="OCF198" s="460"/>
      <c r="OCG198" s="460"/>
      <c r="OCH198" s="460"/>
      <c r="OCI198" s="460"/>
      <c r="OCJ198" s="460"/>
      <c r="OCK198" s="460"/>
      <c r="OCL198" s="460"/>
      <c r="OCM198" s="460"/>
      <c r="OCN198" s="460"/>
      <c r="OCO198" s="460"/>
      <c r="OCP198" s="460"/>
      <c r="OCQ198" s="460"/>
      <c r="OCR198" s="460"/>
      <c r="OCS198" s="460"/>
      <c r="OCT198" s="460"/>
      <c r="OCU198" s="460"/>
      <c r="OCV198" s="460"/>
      <c r="OCW198" s="460"/>
      <c r="OCX198" s="460"/>
      <c r="OCY198" s="460"/>
      <c r="OCZ198" s="460"/>
      <c r="ODA198" s="460"/>
      <c r="ODB198" s="460"/>
      <c r="ODC198" s="460"/>
      <c r="ODD198" s="460"/>
      <c r="ODE198" s="460"/>
      <c r="ODF198" s="460"/>
      <c r="ODG198" s="460"/>
      <c r="ODH198" s="460"/>
      <c r="ODI198" s="460"/>
      <c r="ODJ198" s="460"/>
      <c r="ODK198" s="460"/>
      <c r="ODL198" s="460"/>
      <c r="ODM198" s="460"/>
      <c r="ODN198" s="460"/>
      <c r="ODO198" s="460"/>
      <c r="ODP198" s="460"/>
      <c r="ODQ198" s="460"/>
      <c r="ODR198" s="460"/>
      <c r="ODS198" s="460"/>
      <c r="ODT198" s="460"/>
      <c r="ODU198" s="460"/>
      <c r="ODV198" s="460"/>
      <c r="ODW198" s="460"/>
      <c r="ODX198" s="460"/>
      <c r="ODY198" s="460"/>
      <c r="ODZ198" s="460"/>
      <c r="OEA198" s="460"/>
      <c r="OEB198" s="460"/>
      <c r="OEC198" s="460"/>
      <c r="OED198" s="460"/>
      <c r="OEE198" s="460"/>
      <c r="OEF198" s="460"/>
      <c r="OEG198" s="460"/>
      <c r="OEH198" s="460"/>
      <c r="OEI198" s="460"/>
      <c r="OEJ198" s="460"/>
      <c r="OEK198" s="460"/>
      <c r="OEL198" s="460"/>
      <c r="OEM198" s="460"/>
      <c r="OEN198" s="460"/>
      <c r="OEO198" s="460"/>
      <c r="OEP198" s="460"/>
      <c r="OEQ198" s="460"/>
      <c r="OER198" s="460"/>
      <c r="OES198" s="460"/>
      <c r="OET198" s="460"/>
      <c r="OEU198" s="460"/>
      <c r="OEV198" s="460"/>
      <c r="OEW198" s="460"/>
      <c r="OEX198" s="460"/>
      <c r="OEY198" s="460"/>
      <c r="OEZ198" s="460"/>
      <c r="OFA198" s="460"/>
      <c r="OFB198" s="460"/>
      <c r="OFC198" s="460"/>
      <c r="OFD198" s="460"/>
      <c r="OFE198" s="460"/>
      <c r="OFF198" s="460"/>
      <c r="OFG198" s="460"/>
      <c r="OFH198" s="460"/>
      <c r="OFI198" s="460"/>
      <c r="OFJ198" s="460"/>
      <c r="OFK198" s="460"/>
      <c r="OFL198" s="460"/>
      <c r="OFM198" s="460"/>
      <c r="OFN198" s="460"/>
      <c r="OFO198" s="460"/>
      <c r="OFP198" s="460"/>
      <c r="OFQ198" s="460"/>
      <c r="OFR198" s="460"/>
      <c r="OFS198" s="460"/>
      <c r="OFT198" s="460"/>
      <c r="OFU198" s="460"/>
      <c r="OFV198" s="460"/>
      <c r="OFW198" s="460"/>
      <c r="OFX198" s="460"/>
      <c r="OFY198" s="460"/>
      <c r="OFZ198" s="460"/>
      <c r="OGA198" s="460"/>
      <c r="OGB198" s="460"/>
      <c r="OGC198" s="460"/>
      <c r="OGD198" s="460"/>
      <c r="OGE198" s="460"/>
      <c r="OGF198" s="460"/>
      <c r="OGG198" s="460"/>
      <c r="OGH198" s="460"/>
      <c r="OGI198" s="460"/>
      <c r="OGJ198" s="460"/>
      <c r="OGK198" s="460"/>
      <c r="OGL198" s="460"/>
      <c r="OGM198" s="460"/>
      <c r="OGN198" s="460"/>
      <c r="OGO198" s="460"/>
      <c r="OGP198" s="460"/>
      <c r="OGQ198" s="460"/>
      <c r="OGR198" s="460"/>
      <c r="OGS198" s="460"/>
      <c r="OGT198" s="460"/>
      <c r="OGU198" s="460"/>
      <c r="OGV198" s="460"/>
      <c r="OGW198" s="460"/>
      <c r="OGX198" s="460"/>
      <c r="OGY198" s="460"/>
      <c r="OGZ198" s="460"/>
      <c r="OHA198" s="460"/>
      <c r="OHB198" s="460"/>
      <c r="OHC198" s="460"/>
      <c r="OHD198" s="460"/>
      <c r="OHE198" s="460"/>
      <c r="OHF198" s="460"/>
      <c r="OHG198" s="460"/>
      <c r="OHH198" s="460"/>
      <c r="OHI198" s="460"/>
      <c r="OHJ198" s="460"/>
      <c r="OHK198" s="460"/>
      <c r="OHL198" s="460"/>
      <c r="OHM198" s="460"/>
      <c r="OHN198" s="460"/>
      <c r="OHO198" s="460"/>
      <c r="OHP198" s="460"/>
      <c r="OHQ198" s="460"/>
      <c r="OHR198" s="460"/>
      <c r="OHS198" s="460"/>
      <c r="OHT198" s="460"/>
      <c r="OHU198" s="460"/>
      <c r="OHV198" s="460"/>
      <c r="OHW198" s="460"/>
      <c r="OHX198" s="460"/>
      <c r="OHY198" s="460"/>
      <c r="OHZ198" s="460"/>
      <c r="OIA198" s="460"/>
      <c r="OIB198" s="460"/>
      <c r="OIC198" s="460"/>
      <c r="OID198" s="460"/>
      <c r="OIE198" s="460"/>
      <c r="OIF198" s="460"/>
      <c r="OIG198" s="460"/>
      <c r="OIH198" s="460"/>
      <c r="OII198" s="460"/>
      <c r="OIJ198" s="460"/>
      <c r="OIK198" s="460"/>
      <c r="OIL198" s="460"/>
      <c r="OIM198" s="460"/>
      <c r="OIN198" s="460"/>
      <c r="OIO198" s="460"/>
      <c r="OIP198" s="460"/>
      <c r="OIQ198" s="460"/>
      <c r="OIR198" s="460"/>
      <c r="OIS198" s="460"/>
      <c r="OIT198" s="460"/>
      <c r="OIU198" s="460"/>
      <c r="OIV198" s="460"/>
      <c r="OIW198" s="460"/>
      <c r="OIX198" s="460"/>
      <c r="OIY198" s="460"/>
      <c r="OIZ198" s="460"/>
      <c r="OJA198" s="460"/>
      <c r="OJB198" s="460"/>
      <c r="OJC198" s="460"/>
      <c r="OJD198" s="460"/>
      <c r="OJE198" s="460"/>
      <c r="OJF198" s="460"/>
      <c r="OJG198" s="460"/>
      <c r="OJH198" s="460"/>
      <c r="OJI198" s="460"/>
      <c r="OJJ198" s="460"/>
      <c r="OJK198" s="460"/>
      <c r="OJL198" s="460"/>
      <c r="OJM198" s="460"/>
      <c r="OJN198" s="460"/>
      <c r="OJO198" s="460"/>
      <c r="OJP198" s="460"/>
      <c r="OJQ198" s="460"/>
      <c r="OJR198" s="460"/>
      <c r="OJS198" s="460"/>
      <c r="OJT198" s="460"/>
      <c r="OJU198" s="460"/>
      <c r="OJV198" s="460"/>
      <c r="OJW198" s="460"/>
      <c r="OJX198" s="460"/>
      <c r="OJY198" s="460"/>
      <c r="OJZ198" s="460"/>
      <c r="OKA198" s="460"/>
      <c r="OKB198" s="460"/>
      <c r="OKC198" s="460"/>
      <c r="OKD198" s="460"/>
      <c r="OKE198" s="460"/>
      <c r="OKF198" s="460"/>
      <c r="OKG198" s="460"/>
      <c r="OKH198" s="460"/>
      <c r="OKI198" s="460"/>
      <c r="OKJ198" s="460"/>
      <c r="OKK198" s="460"/>
      <c r="OKL198" s="460"/>
      <c r="OKM198" s="460"/>
      <c r="OKN198" s="460"/>
      <c r="OKO198" s="460"/>
      <c r="OKP198" s="460"/>
      <c r="OKQ198" s="460"/>
      <c r="OKR198" s="460"/>
      <c r="OKS198" s="460"/>
      <c r="OKT198" s="460"/>
      <c r="OKU198" s="460"/>
      <c r="OKV198" s="460"/>
      <c r="OKW198" s="460"/>
      <c r="OKX198" s="460"/>
      <c r="OKY198" s="460"/>
      <c r="OKZ198" s="460"/>
      <c r="OLA198" s="460"/>
      <c r="OLB198" s="460"/>
      <c r="OLC198" s="460"/>
      <c r="OLD198" s="460"/>
      <c r="OLE198" s="460"/>
      <c r="OLF198" s="460"/>
      <c r="OLG198" s="460"/>
      <c r="OLH198" s="460"/>
      <c r="OLI198" s="460"/>
      <c r="OLJ198" s="460"/>
      <c r="OLK198" s="460"/>
      <c r="OLL198" s="460"/>
      <c r="OLM198" s="460"/>
      <c r="OLN198" s="460"/>
      <c r="OLO198" s="460"/>
      <c r="OLP198" s="460"/>
      <c r="OLQ198" s="460"/>
      <c r="OLR198" s="460"/>
      <c r="OLS198" s="460"/>
      <c r="OLT198" s="460"/>
      <c r="OLU198" s="460"/>
      <c r="OLV198" s="460"/>
      <c r="OLW198" s="460"/>
      <c r="OLX198" s="460"/>
      <c r="OLY198" s="460"/>
      <c r="OLZ198" s="460"/>
      <c r="OMA198" s="460"/>
      <c r="OMB198" s="460"/>
      <c r="OMC198" s="460"/>
      <c r="OMD198" s="460"/>
      <c r="OME198" s="460"/>
      <c r="OMF198" s="460"/>
      <c r="OMG198" s="460"/>
      <c r="OMH198" s="460"/>
      <c r="OMI198" s="460"/>
      <c r="OMJ198" s="460"/>
      <c r="OMK198" s="460"/>
      <c r="OML198" s="460"/>
      <c r="OMM198" s="460"/>
      <c r="OMN198" s="460"/>
      <c r="OMO198" s="460"/>
      <c r="OMP198" s="460"/>
      <c r="OMQ198" s="460"/>
      <c r="OMR198" s="460"/>
      <c r="OMS198" s="460"/>
      <c r="OMT198" s="460"/>
      <c r="OMU198" s="460"/>
      <c r="OMV198" s="460"/>
      <c r="OMW198" s="460"/>
      <c r="OMX198" s="460"/>
      <c r="OMY198" s="460"/>
      <c r="OMZ198" s="460"/>
      <c r="ONA198" s="460"/>
      <c r="ONB198" s="460"/>
      <c r="ONC198" s="460"/>
      <c r="OND198" s="460"/>
      <c r="ONE198" s="460"/>
      <c r="ONF198" s="460"/>
      <c r="ONG198" s="460"/>
      <c r="ONH198" s="460"/>
      <c r="ONI198" s="460"/>
      <c r="ONJ198" s="460"/>
      <c r="ONK198" s="460"/>
      <c r="ONL198" s="460"/>
      <c r="ONM198" s="460"/>
      <c r="ONN198" s="460"/>
      <c r="ONO198" s="460"/>
      <c r="ONP198" s="460"/>
      <c r="ONQ198" s="460"/>
      <c r="ONR198" s="460"/>
      <c r="ONS198" s="460"/>
      <c r="ONT198" s="460"/>
      <c r="ONU198" s="460"/>
      <c r="ONV198" s="460"/>
      <c r="ONW198" s="460"/>
      <c r="ONX198" s="460"/>
      <c r="ONY198" s="460"/>
      <c r="ONZ198" s="460"/>
      <c r="OOA198" s="460"/>
      <c r="OOB198" s="460"/>
      <c r="OOC198" s="460"/>
      <c r="OOD198" s="460"/>
      <c r="OOE198" s="460"/>
      <c r="OOF198" s="460"/>
      <c r="OOG198" s="460"/>
      <c r="OOH198" s="460"/>
      <c r="OOI198" s="460"/>
      <c r="OOJ198" s="460"/>
      <c r="OOK198" s="460"/>
      <c r="OOL198" s="460"/>
      <c r="OOM198" s="460"/>
      <c r="OON198" s="460"/>
      <c r="OOO198" s="460"/>
      <c r="OOP198" s="460"/>
      <c r="OOQ198" s="460"/>
      <c r="OOR198" s="460"/>
      <c r="OOS198" s="460"/>
      <c r="OOT198" s="460"/>
      <c r="OOU198" s="460"/>
      <c r="OOV198" s="460"/>
      <c r="OOW198" s="460"/>
      <c r="OOX198" s="460"/>
      <c r="OOY198" s="460"/>
      <c r="OOZ198" s="460"/>
      <c r="OPA198" s="460"/>
      <c r="OPB198" s="460"/>
      <c r="OPC198" s="460"/>
      <c r="OPD198" s="460"/>
      <c r="OPE198" s="460"/>
      <c r="OPF198" s="460"/>
      <c r="OPG198" s="460"/>
      <c r="OPH198" s="460"/>
      <c r="OPI198" s="460"/>
      <c r="OPJ198" s="460"/>
      <c r="OPK198" s="460"/>
      <c r="OPL198" s="460"/>
      <c r="OPM198" s="460"/>
      <c r="OPN198" s="460"/>
      <c r="OPO198" s="460"/>
      <c r="OPP198" s="460"/>
      <c r="OPQ198" s="460"/>
      <c r="OPR198" s="460"/>
      <c r="OPS198" s="460"/>
      <c r="OPT198" s="460"/>
      <c r="OPU198" s="460"/>
      <c r="OPV198" s="460"/>
      <c r="OPW198" s="460"/>
      <c r="OPX198" s="460"/>
      <c r="OPY198" s="460"/>
      <c r="OPZ198" s="460"/>
      <c r="OQA198" s="460"/>
      <c r="OQB198" s="460"/>
      <c r="OQC198" s="460"/>
      <c r="OQD198" s="460"/>
      <c r="OQE198" s="460"/>
      <c r="OQF198" s="460"/>
      <c r="OQG198" s="460"/>
      <c r="OQH198" s="460"/>
      <c r="OQI198" s="460"/>
      <c r="OQJ198" s="460"/>
      <c r="OQK198" s="460"/>
      <c r="OQL198" s="460"/>
      <c r="OQM198" s="460"/>
      <c r="OQN198" s="460"/>
      <c r="OQO198" s="460"/>
      <c r="OQP198" s="460"/>
      <c r="OQQ198" s="460"/>
      <c r="OQR198" s="460"/>
      <c r="OQS198" s="460"/>
      <c r="OQT198" s="460"/>
      <c r="OQU198" s="460"/>
      <c r="OQV198" s="460"/>
      <c r="OQW198" s="460"/>
      <c r="OQX198" s="460"/>
      <c r="OQY198" s="460"/>
      <c r="OQZ198" s="460"/>
      <c r="ORA198" s="460"/>
      <c r="ORB198" s="460"/>
      <c r="ORC198" s="460"/>
      <c r="ORD198" s="460"/>
      <c r="ORE198" s="460"/>
      <c r="ORF198" s="460"/>
      <c r="ORG198" s="460"/>
      <c r="ORH198" s="460"/>
      <c r="ORI198" s="460"/>
      <c r="ORJ198" s="460"/>
      <c r="ORK198" s="460"/>
      <c r="ORL198" s="460"/>
      <c r="ORM198" s="460"/>
      <c r="ORN198" s="460"/>
      <c r="ORO198" s="460"/>
      <c r="ORP198" s="460"/>
      <c r="ORQ198" s="460"/>
      <c r="ORR198" s="460"/>
      <c r="ORS198" s="460"/>
      <c r="ORT198" s="460"/>
      <c r="ORU198" s="460"/>
      <c r="ORV198" s="460"/>
      <c r="ORW198" s="460"/>
      <c r="ORX198" s="460"/>
      <c r="ORY198" s="460"/>
      <c r="ORZ198" s="460"/>
      <c r="OSA198" s="460"/>
      <c r="OSB198" s="460"/>
      <c r="OSC198" s="460"/>
      <c r="OSD198" s="460"/>
      <c r="OSE198" s="460"/>
      <c r="OSF198" s="460"/>
      <c r="OSG198" s="460"/>
      <c r="OSH198" s="460"/>
      <c r="OSI198" s="460"/>
      <c r="OSJ198" s="460"/>
      <c r="OSK198" s="460"/>
      <c r="OSL198" s="460"/>
      <c r="OSM198" s="460"/>
      <c r="OSN198" s="460"/>
      <c r="OSO198" s="460"/>
      <c r="OSP198" s="460"/>
      <c r="OSQ198" s="460"/>
      <c r="OSR198" s="460"/>
      <c r="OSS198" s="460"/>
      <c r="OST198" s="460"/>
      <c r="OSU198" s="460"/>
      <c r="OSV198" s="460"/>
      <c r="OSW198" s="460"/>
      <c r="OSX198" s="460"/>
      <c r="OSY198" s="460"/>
      <c r="OSZ198" s="460"/>
      <c r="OTA198" s="460"/>
      <c r="OTB198" s="460"/>
      <c r="OTC198" s="460"/>
      <c r="OTD198" s="460"/>
      <c r="OTE198" s="460"/>
      <c r="OTF198" s="460"/>
      <c r="OTG198" s="460"/>
      <c r="OTH198" s="460"/>
      <c r="OTI198" s="460"/>
      <c r="OTJ198" s="460"/>
      <c r="OTK198" s="460"/>
      <c r="OTL198" s="460"/>
      <c r="OTM198" s="460"/>
      <c r="OTN198" s="460"/>
      <c r="OTO198" s="460"/>
      <c r="OTP198" s="460"/>
      <c r="OTQ198" s="460"/>
      <c r="OTR198" s="460"/>
      <c r="OTS198" s="460"/>
      <c r="OTT198" s="460"/>
      <c r="OTU198" s="460"/>
      <c r="OTV198" s="460"/>
      <c r="OTW198" s="460"/>
      <c r="OTX198" s="460"/>
      <c r="OTY198" s="460"/>
      <c r="OTZ198" s="460"/>
      <c r="OUA198" s="460"/>
      <c r="OUB198" s="460"/>
      <c r="OUC198" s="460"/>
      <c r="OUD198" s="460"/>
      <c r="OUE198" s="460"/>
      <c r="OUF198" s="460"/>
      <c r="OUG198" s="460"/>
      <c r="OUH198" s="460"/>
      <c r="OUI198" s="460"/>
      <c r="OUJ198" s="460"/>
      <c r="OUK198" s="460"/>
      <c r="OUL198" s="460"/>
      <c r="OUM198" s="460"/>
      <c r="OUN198" s="460"/>
      <c r="OUO198" s="460"/>
      <c r="OUP198" s="460"/>
      <c r="OUQ198" s="460"/>
      <c r="OUR198" s="460"/>
      <c r="OUS198" s="460"/>
      <c r="OUT198" s="460"/>
      <c r="OUU198" s="460"/>
      <c r="OUV198" s="460"/>
      <c r="OUW198" s="460"/>
      <c r="OUX198" s="460"/>
      <c r="OUY198" s="460"/>
      <c r="OUZ198" s="460"/>
      <c r="OVA198" s="460"/>
      <c r="OVB198" s="460"/>
      <c r="OVC198" s="460"/>
      <c r="OVD198" s="460"/>
      <c r="OVE198" s="460"/>
      <c r="OVF198" s="460"/>
      <c r="OVG198" s="460"/>
      <c r="OVH198" s="460"/>
      <c r="OVI198" s="460"/>
      <c r="OVJ198" s="460"/>
      <c r="OVK198" s="460"/>
      <c r="OVL198" s="460"/>
      <c r="OVM198" s="460"/>
      <c r="OVN198" s="460"/>
      <c r="OVO198" s="460"/>
      <c r="OVP198" s="460"/>
      <c r="OVQ198" s="460"/>
      <c r="OVR198" s="460"/>
      <c r="OVS198" s="460"/>
      <c r="OVT198" s="460"/>
      <c r="OVU198" s="460"/>
      <c r="OVV198" s="460"/>
      <c r="OVW198" s="460"/>
      <c r="OVX198" s="460"/>
      <c r="OVY198" s="460"/>
      <c r="OVZ198" s="460"/>
      <c r="OWA198" s="460"/>
      <c r="OWB198" s="460"/>
      <c r="OWC198" s="460"/>
      <c r="OWD198" s="460"/>
      <c r="OWE198" s="460"/>
      <c r="OWF198" s="460"/>
      <c r="OWG198" s="460"/>
      <c r="OWH198" s="460"/>
      <c r="OWI198" s="460"/>
      <c r="OWJ198" s="460"/>
      <c r="OWK198" s="460"/>
      <c r="OWL198" s="460"/>
      <c r="OWM198" s="460"/>
      <c r="OWN198" s="460"/>
      <c r="OWO198" s="460"/>
      <c r="OWP198" s="460"/>
      <c r="OWQ198" s="460"/>
      <c r="OWR198" s="460"/>
      <c r="OWS198" s="460"/>
      <c r="OWT198" s="460"/>
      <c r="OWU198" s="460"/>
      <c r="OWV198" s="460"/>
      <c r="OWW198" s="460"/>
      <c r="OWX198" s="460"/>
      <c r="OWY198" s="460"/>
      <c r="OWZ198" s="460"/>
      <c r="OXA198" s="460"/>
      <c r="OXB198" s="460"/>
      <c r="OXC198" s="460"/>
      <c r="OXD198" s="460"/>
      <c r="OXE198" s="460"/>
      <c r="OXF198" s="460"/>
      <c r="OXG198" s="460"/>
      <c r="OXH198" s="460"/>
      <c r="OXI198" s="460"/>
      <c r="OXJ198" s="460"/>
      <c r="OXK198" s="460"/>
      <c r="OXL198" s="460"/>
      <c r="OXM198" s="460"/>
      <c r="OXN198" s="460"/>
      <c r="OXO198" s="460"/>
      <c r="OXP198" s="460"/>
      <c r="OXQ198" s="460"/>
      <c r="OXR198" s="460"/>
      <c r="OXS198" s="460"/>
      <c r="OXT198" s="460"/>
      <c r="OXU198" s="460"/>
      <c r="OXV198" s="460"/>
      <c r="OXW198" s="460"/>
      <c r="OXX198" s="460"/>
      <c r="OXY198" s="460"/>
      <c r="OXZ198" s="460"/>
      <c r="OYA198" s="460"/>
      <c r="OYB198" s="460"/>
      <c r="OYC198" s="460"/>
      <c r="OYD198" s="460"/>
      <c r="OYE198" s="460"/>
      <c r="OYF198" s="460"/>
      <c r="OYG198" s="460"/>
      <c r="OYH198" s="460"/>
      <c r="OYI198" s="460"/>
      <c r="OYJ198" s="460"/>
      <c r="OYK198" s="460"/>
      <c r="OYL198" s="460"/>
      <c r="OYM198" s="460"/>
      <c r="OYN198" s="460"/>
      <c r="OYO198" s="460"/>
      <c r="OYP198" s="460"/>
      <c r="OYQ198" s="460"/>
      <c r="OYR198" s="460"/>
      <c r="OYS198" s="460"/>
      <c r="OYT198" s="460"/>
      <c r="OYU198" s="460"/>
      <c r="OYV198" s="460"/>
      <c r="OYW198" s="460"/>
      <c r="OYX198" s="460"/>
      <c r="OYY198" s="460"/>
      <c r="OYZ198" s="460"/>
      <c r="OZA198" s="460"/>
      <c r="OZB198" s="460"/>
      <c r="OZC198" s="460"/>
      <c r="OZD198" s="460"/>
      <c r="OZE198" s="460"/>
      <c r="OZF198" s="460"/>
      <c r="OZG198" s="460"/>
      <c r="OZH198" s="460"/>
      <c r="OZI198" s="460"/>
      <c r="OZJ198" s="460"/>
      <c r="OZK198" s="460"/>
      <c r="OZL198" s="460"/>
      <c r="OZM198" s="460"/>
      <c r="OZN198" s="460"/>
      <c r="OZO198" s="460"/>
      <c r="OZP198" s="460"/>
      <c r="OZQ198" s="460"/>
      <c r="OZR198" s="460"/>
      <c r="OZS198" s="460"/>
      <c r="OZT198" s="460"/>
      <c r="OZU198" s="460"/>
      <c r="OZV198" s="460"/>
      <c r="OZW198" s="460"/>
      <c r="OZX198" s="460"/>
      <c r="OZY198" s="460"/>
      <c r="OZZ198" s="460"/>
      <c r="PAA198" s="460"/>
      <c r="PAB198" s="460"/>
      <c r="PAC198" s="460"/>
      <c r="PAD198" s="460"/>
      <c r="PAE198" s="460"/>
      <c r="PAF198" s="460"/>
      <c r="PAG198" s="460"/>
      <c r="PAH198" s="460"/>
      <c r="PAI198" s="460"/>
      <c r="PAJ198" s="460"/>
      <c r="PAK198" s="460"/>
      <c r="PAL198" s="460"/>
      <c r="PAM198" s="460"/>
      <c r="PAN198" s="460"/>
      <c r="PAO198" s="460"/>
      <c r="PAP198" s="460"/>
      <c r="PAQ198" s="460"/>
      <c r="PAR198" s="460"/>
      <c r="PAS198" s="460"/>
      <c r="PAT198" s="460"/>
      <c r="PAU198" s="460"/>
      <c r="PAV198" s="460"/>
      <c r="PAW198" s="460"/>
      <c r="PAX198" s="460"/>
      <c r="PAY198" s="460"/>
      <c r="PAZ198" s="460"/>
      <c r="PBA198" s="460"/>
      <c r="PBB198" s="460"/>
      <c r="PBC198" s="460"/>
      <c r="PBD198" s="460"/>
      <c r="PBE198" s="460"/>
      <c r="PBF198" s="460"/>
      <c r="PBG198" s="460"/>
      <c r="PBH198" s="460"/>
      <c r="PBI198" s="460"/>
      <c r="PBJ198" s="460"/>
      <c r="PBK198" s="460"/>
      <c r="PBL198" s="460"/>
      <c r="PBM198" s="460"/>
      <c r="PBN198" s="460"/>
      <c r="PBO198" s="460"/>
      <c r="PBP198" s="460"/>
      <c r="PBQ198" s="460"/>
      <c r="PBR198" s="460"/>
      <c r="PBS198" s="460"/>
      <c r="PBT198" s="460"/>
      <c r="PBU198" s="460"/>
      <c r="PBV198" s="460"/>
      <c r="PBW198" s="460"/>
      <c r="PBX198" s="460"/>
      <c r="PBY198" s="460"/>
      <c r="PBZ198" s="460"/>
      <c r="PCA198" s="460"/>
      <c r="PCB198" s="460"/>
      <c r="PCC198" s="460"/>
      <c r="PCD198" s="460"/>
      <c r="PCE198" s="460"/>
      <c r="PCF198" s="460"/>
      <c r="PCG198" s="460"/>
      <c r="PCH198" s="460"/>
      <c r="PCI198" s="460"/>
      <c r="PCJ198" s="460"/>
      <c r="PCK198" s="460"/>
      <c r="PCL198" s="460"/>
      <c r="PCM198" s="460"/>
      <c r="PCN198" s="460"/>
      <c r="PCO198" s="460"/>
      <c r="PCP198" s="460"/>
      <c r="PCQ198" s="460"/>
      <c r="PCR198" s="460"/>
      <c r="PCS198" s="460"/>
      <c r="PCT198" s="460"/>
      <c r="PCU198" s="460"/>
      <c r="PCV198" s="460"/>
      <c r="PCW198" s="460"/>
      <c r="PCX198" s="460"/>
      <c r="PCY198" s="460"/>
      <c r="PCZ198" s="460"/>
      <c r="PDA198" s="460"/>
      <c r="PDB198" s="460"/>
      <c r="PDC198" s="460"/>
      <c r="PDD198" s="460"/>
      <c r="PDE198" s="460"/>
      <c r="PDF198" s="460"/>
      <c r="PDG198" s="460"/>
      <c r="PDH198" s="460"/>
      <c r="PDI198" s="460"/>
      <c r="PDJ198" s="460"/>
      <c r="PDK198" s="460"/>
      <c r="PDL198" s="460"/>
      <c r="PDM198" s="460"/>
      <c r="PDN198" s="460"/>
      <c r="PDO198" s="460"/>
      <c r="PDP198" s="460"/>
      <c r="PDQ198" s="460"/>
      <c r="PDR198" s="460"/>
      <c r="PDS198" s="460"/>
      <c r="PDT198" s="460"/>
      <c r="PDU198" s="460"/>
      <c r="PDV198" s="460"/>
      <c r="PDW198" s="460"/>
      <c r="PDX198" s="460"/>
      <c r="PDY198" s="460"/>
      <c r="PDZ198" s="460"/>
      <c r="PEA198" s="460"/>
      <c r="PEB198" s="460"/>
      <c r="PEC198" s="460"/>
      <c r="PED198" s="460"/>
      <c r="PEE198" s="460"/>
      <c r="PEF198" s="460"/>
      <c r="PEG198" s="460"/>
      <c r="PEH198" s="460"/>
      <c r="PEI198" s="460"/>
      <c r="PEJ198" s="460"/>
      <c r="PEK198" s="460"/>
      <c r="PEL198" s="460"/>
      <c r="PEM198" s="460"/>
      <c r="PEN198" s="460"/>
      <c r="PEO198" s="460"/>
      <c r="PEP198" s="460"/>
      <c r="PEQ198" s="460"/>
      <c r="PER198" s="460"/>
      <c r="PES198" s="460"/>
      <c r="PET198" s="460"/>
      <c r="PEU198" s="460"/>
      <c r="PEV198" s="460"/>
      <c r="PEW198" s="460"/>
      <c r="PEX198" s="460"/>
      <c r="PEY198" s="460"/>
      <c r="PEZ198" s="460"/>
      <c r="PFA198" s="460"/>
      <c r="PFB198" s="460"/>
      <c r="PFC198" s="460"/>
      <c r="PFD198" s="460"/>
      <c r="PFE198" s="460"/>
      <c r="PFF198" s="460"/>
      <c r="PFG198" s="460"/>
      <c r="PFH198" s="460"/>
      <c r="PFI198" s="460"/>
      <c r="PFJ198" s="460"/>
      <c r="PFK198" s="460"/>
      <c r="PFL198" s="460"/>
      <c r="PFM198" s="460"/>
      <c r="PFN198" s="460"/>
      <c r="PFO198" s="460"/>
      <c r="PFP198" s="460"/>
      <c r="PFQ198" s="460"/>
      <c r="PFR198" s="460"/>
      <c r="PFS198" s="460"/>
      <c r="PFT198" s="460"/>
      <c r="PFU198" s="460"/>
      <c r="PFV198" s="460"/>
      <c r="PFW198" s="460"/>
      <c r="PFX198" s="460"/>
      <c r="PFY198" s="460"/>
      <c r="PFZ198" s="460"/>
      <c r="PGA198" s="460"/>
      <c r="PGB198" s="460"/>
      <c r="PGC198" s="460"/>
      <c r="PGD198" s="460"/>
      <c r="PGE198" s="460"/>
      <c r="PGF198" s="460"/>
      <c r="PGG198" s="460"/>
      <c r="PGH198" s="460"/>
      <c r="PGI198" s="460"/>
      <c r="PGJ198" s="460"/>
      <c r="PGK198" s="460"/>
      <c r="PGL198" s="460"/>
      <c r="PGM198" s="460"/>
      <c r="PGN198" s="460"/>
      <c r="PGO198" s="460"/>
      <c r="PGP198" s="460"/>
      <c r="PGQ198" s="460"/>
      <c r="PGR198" s="460"/>
      <c r="PGS198" s="460"/>
      <c r="PGT198" s="460"/>
      <c r="PGU198" s="460"/>
      <c r="PGV198" s="460"/>
      <c r="PGW198" s="460"/>
      <c r="PGX198" s="460"/>
      <c r="PGY198" s="460"/>
      <c r="PGZ198" s="460"/>
      <c r="PHA198" s="460"/>
      <c r="PHB198" s="460"/>
      <c r="PHC198" s="460"/>
      <c r="PHD198" s="460"/>
      <c r="PHE198" s="460"/>
      <c r="PHF198" s="460"/>
      <c r="PHG198" s="460"/>
      <c r="PHH198" s="460"/>
      <c r="PHI198" s="460"/>
      <c r="PHJ198" s="460"/>
      <c r="PHK198" s="460"/>
      <c r="PHL198" s="460"/>
      <c r="PHM198" s="460"/>
      <c r="PHN198" s="460"/>
      <c r="PHO198" s="460"/>
      <c r="PHP198" s="460"/>
      <c r="PHQ198" s="460"/>
      <c r="PHR198" s="460"/>
      <c r="PHS198" s="460"/>
      <c r="PHT198" s="460"/>
      <c r="PHU198" s="460"/>
      <c r="PHV198" s="460"/>
      <c r="PHW198" s="460"/>
      <c r="PHX198" s="460"/>
      <c r="PHY198" s="460"/>
      <c r="PHZ198" s="460"/>
      <c r="PIA198" s="460"/>
      <c r="PIB198" s="460"/>
      <c r="PIC198" s="460"/>
      <c r="PID198" s="460"/>
      <c r="PIE198" s="460"/>
      <c r="PIF198" s="460"/>
      <c r="PIG198" s="460"/>
      <c r="PIH198" s="460"/>
      <c r="PII198" s="460"/>
      <c r="PIJ198" s="460"/>
      <c r="PIK198" s="460"/>
      <c r="PIL198" s="460"/>
      <c r="PIM198" s="460"/>
      <c r="PIN198" s="460"/>
      <c r="PIO198" s="460"/>
      <c r="PIP198" s="460"/>
      <c r="PIQ198" s="460"/>
      <c r="PIR198" s="460"/>
      <c r="PIS198" s="460"/>
      <c r="PIT198" s="460"/>
      <c r="PIU198" s="460"/>
      <c r="PIV198" s="460"/>
      <c r="PIW198" s="460"/>
      <c r="PIX198" s="460"/>
      <c r="PIY198" s="460"/>
      <c r="PIZ198" s="460"/>
      <c r="PJA198" s="460"/>
      <c r="PJB198" s="460"/>
      <c r="PJC198" s="460"/>
      <c r="PJD198" s="460"/>
      <c r="PJE198" s="460"/>
      <c r="PJF198" s="460"/>
      <c r="PJG198" s="460"/>
      <c r="PJH198" s="460"/>
      <c r="PJI198" s="460"/>
      <c r="PJJ198" s="460"/>
      <c r="PJK198" s="460"/>
      <c r="PJL198" s="460"/>
      <c r="PJM198" s="460"/>
      <c r="PJN198" s="460"/>
      <c r="PJO198" s="460"/>
      <c r="PJP198" s="460"/>
      <c r="PJQ198" s="460"/>
      <c r="PJR198" s="460"/>
      <c r="PJS198" s="460"/>
      <c r="PJT198" s="460"/>
      <c r="PJU198" s="460"/>
      <c r="PJV198" s="460"/>
      <c r="PJW198" s="460"/>
      <c r="PJX198" s="460"/>
      <c r="PJY198" s="460"/>
      <c r="PJZ198" s="460"/>
      <c r="PKA198" s="460"/>
      <c r="PKB198" s="460"/>
      <c r="PKC198" s="460"/>
      <c r="PKD198" s="460"/>
      <c r="PKE198" s="460"/>
      <c r="PKF198" s="460"/>
      <c r="PKG198" s="460"/>
      <c r="PKH198" s="460"/>
      <c r="PKI198" s="460"/>
      <c r="PKJ198" s="460"/>
      <c r="PKK198" s="460"/>
      <c r="PKL198" s="460"/>
      <c r="PKM198" s="460"/>
      <c r="PKN198" s="460"/>
      <c r="PKO198" s="460"/>
      <c r="PKP198" s="460"/>
      <c r="PKQ198" s="460"/>
      <c r="PKR198" s="460"/>
      <c r="PKS198" s="460"/>
      <c r="PKT198" s="460"/>
      <c r="PKU198" s="460"/>
      <c r="PKV198" s="460"/>
      <c r="PKW198" s="460"/>
      <c r="PKX198" s="460"/>
      <c r="PKY198" s="460"/>
      <c r="PKZ198" s="460"/>
      <c r="PLA198" s="460"/>
      <c r="PLB198" s="460"/>
      <c r="PLC198" s="460"/>
      <c r="PLD198" s="460"/>
      <c r="PLE198" s="460"/>
      <c r="PLF198" s="460"/>
      <c r="PLG198" s="460"/>
      <c r="PLH198" s="460"/>
      <c r="PLI198" s="460"/>
      <c r="PLJ198" s="460"/>
      <c r="PLK198" s="460"/>
      <c r="PLL198" s="460"/>
      <c r="PLM198" s="460"/>
      <c r="PLN198" s="460"/>
      <c r="PLO198" s="460"/>
      <c r="PLP198" s="460"/>
      <c r="PLQ198" s="460"/>
      <c r="PLR198" s="460"/>
      <c r="PLS198" s="460"/>
      <c r="PLT198" s="460"/>
      <c r="PLU198" s="460"/>
      <c r="PLV198" s="460"/>
      <c r="PLW198" s="460"/>
      <c r="PLX198" s="460"/>
      <c r="PLY198" s="460"/>
      <c r="PLZ198" s="460"/>
      <c r="PMA198" s="460"/>
      <c r="PMB198" s="460"/>
      <c r="PMC198" s="460"/>
      <c r="PMD198" s="460"/>
      <c r="PME198" s="460"/>
      <c r="PMF198" s="460"/>
      <c r="PMG198" s="460"/>
      <c r="PMH198" s="460"/>
      <c r="PMI198" s="460"/>
      <c r="PMJ198" s="460"/>
      <c r="PMK198" s="460"/>
      <c r="PML198" s="460"/>
      <c r="PMM198" s="460"/>
      <c r="PMN198" s="460"/>
      <c r="PMO198" s="460"/>
      <c r="PMP198" s="460"/>
      <c r="PMQ198" s="460"/>
      <c r="PMR198" s="460"/>
      <c r="PMS198" s="460"/>
      <c r="PMT198" s="460"/>
      <c r="PMU198" s="460"/>
      <c r="PMV198" s="460"/>
      <c r="PMW198" s="460"/>
      <c r="PMX198" s="460"/>
      <c r="PMY198" s="460"/>
      <c r="PMZ198" s="460"/>
      <c r="PNA198" s="460"/>
      <c r="PNB198" s="460"/>
      <c r="PNC198" s="460"/>
      <c r="PND198" s="460"/>
      <c r="PNE198" s="460"/>
      <c r="PNF198" s="460"/>
      <c r="PNG198" s="460"/>
      <c r="PNH198" s="460"/>
      <c r="PNI198" s="460"/>
      <c r="PNJ198" s="460"/>
      <c r="PNK198" s="460"/>
      <c r="PNL198" s="460"/>
      <c r="PNM198" s="460"/>
      <c r="PNN198" s="460"/>
      <c r="PNO198" s="460"/>
      <c r="PNP198" s="460"/>
      <c r="PNQ198" s="460"/>
      <c r="PNR198" s="460"/>
      <c r="PNS198" s="460"/>
      <c r="PNT198" s="460"/>
      <c r="PNU198" s="460"/>
      <c r="PNV198" s="460"/>
      <c r="PNW198" s="460"/>
      <c r="PNX198" s="460"/>
      <c r="PNY198" s="460"/>
      <c r="PNZ198" s="460"/>
      <c r="POA198" s="460"/>
      <c r="POB198" s="460"/>
      <c r="POC198" s="460"/>
      <c r="POD198" s="460"/>
      <c r="POE198" s="460"/>
      <c r="POF198" s="460"/>
      <c r="POG198" s="460"/>
      <c r="POH198" s="460"/>
      <c r="POI198" s="460"/>
      <c r="POJ198" s="460"/>
      <c r="POK198" s="460"/>
      <c r="POL198" s="460"/>
      <c r="POM198" s="460"/>
      <c r="PON198" s="460"/>
      <c r="POO198" s="460"/>
      <c r="POP198" s="460"/>
      <c r="POQ198" s="460"/>
      <c r="POR198" s="460"/>
      <c r="POS198" s="460"/>
      <c r="POT198" s="460"/>
      <c r="POU198" s="460"/>
      <c r="POV198" s="460"/>
      <c r="POW198" s="460"/>
      <c r="POX198" s="460"/>
      <c r="POY198" s="460"/>
      <c r="POZ198" s="460"/>
      <c r="PPA198" s="460"/>
      <c r="PPB198" s="460"/>
      <c r="PPC198" s="460"/>
      <c r="PPD198" s="460"/>
      <c r="PPE198" s="460"/>
      <c r="PPF198" s="460"/>
      <c r="PPG198" s="460"/>
      <c r="PPH198" s="460"/>
      <c r="PPI198" s="460"/>
      <c r="PPJ198" s="460"/>
      <c r="PPK198" s="460"/>
      <c r="PPL198" s="460"/>
      <c r="PPM198" s="460"/>
      <c r="PPN198" s="460"/>
      <c r="PPO198" s="460"/>
      <c r="PPP198" s="460"/>
      <c r="PPQ198" s="460"/>
      <c r="PPR198" s="460"/>
      <c r="PPS198" s="460"/>
      <c r="PPT198" s="460"/>
      <c r="PPU198" s="460"/>
      <c r="PPV198" s="460"/>
      <c r="PPW198" s="460"/>
      <c r="PPX198" s="460"/>
      <c r="PPY198" s="460"/>
      <c r="PPZ198" s="460"/>
      <c r="PQA198" s="460"/>
      <c r="PQB198" s="460"/>
      <c r="PQC198" s="460"/>
      <c r="PQD198" s="460"/>
      <c r="PQE198" s="460"/>
      <c r="PQF198" s="460"/>
      <c r="PQG198" s="460"/>
      <c r="PQH198" s="460"/>
      <c r="PQI198" s="460"/>
      <c r="PQJ198" s="460"/>
      <c r="PQK198" s="460"/>
      <c r="PQL198" s="460"/>
      <c r="PQM198" s="460"/>
      <c r="PQN198" s="460"/>
      <c r="PQO198" s="460"/>
      <c r="PQP198" s="460"/>
      <c r="PQQ198" s="460"/>
      <c r="PQR198" s="460"/>
      <c r="PQS198" s="460"/>
      <c r="PQT198" s="460"/>
      <c r="PQU198" s="460"/>
      <c r="PQV198" s="460"/>
      <c r="PQW198" s="460"/>
      <c r="PQX198" s="460"/>
      <c r="PQY198" s="460"/>
      <c r="PQZ198" s="460"/>
      <c r="PRA198" s="460"/>
      <c r="PRB198" s="460"/>
      <c r="PRC198" s="460"/>
      <c r="PRD198" s="460"/>
      <c r="PRE198" s="460"/>
      <c r="PRF198" s="460"/>
      <c r="PRG198" s="460"/>
      <c r="PRH198" s="460"/>
      <c r="PRI198" s="460"/>
      <c r="PRJ198" s="460"/>
      <c r="PRK198" s="460"/>
      <c r="PRL198" s="460"/>
      <c r="PRM198" s="460"/>
      <c r="PRN198" s="460"/>
      <c r="PRO198" s="460"/>
      <c r="PRP198" s="460"/>
      <c r="PRQ198" s="460"/>
      <c r="PRR198" s="460"/>
      <c r="PRS198" s="460"/>
      <c r="PRT198" s="460"/>
      <c r="PRU198" s="460"/>
      <c r="PRV198" s="460"/>
      <c r="PRW198" s="460"/>
      <c r="PRX198" s="460"/>
      <c r="PRY198" s="460"/>
      <c r="PRZ198" s="460"/>
      <c r="PSA198" s="460"/>
      <c r="PSB198" s="460"/>
      <c r="PSC198" s="460"/>
      <c r="PSD198" s="460"/>
      <c r="PSE198" s="460"/>
      <c r="PSF198" s="460"/>
      <c r="PSG198" s="460"/>
      <c r="PSH198" s="460"/>
      <c r="PSI198" s="460"/>
      <c r="PSJ198" s="460"/>
      <c r="PSK198" s="460"/>
      <c r="PSL198" s="460"/>
      <c r="PSM198" s="460"/>
      <c r="PSN198" s="460"/>
      <c r="PSO198" s="460"/>
      <c r="PSP198" s="460"/>
      <c r="PSQ198" s="460"/>
      <c r="PSR198" s="460"/>
      <c r="PSS198" s="460"/>
      <c r="PST198" s="460"/>
      <c r="PSU198" s="460"/>
      <c r="PSV198" s="460"/>
      <c r="PSW198" s="460"/>
      <c r="PSX198" s="460"/>
      <c r="PSY198" s="460"/>
      <c r="PSZ198" s="460"/>
      <c r="PTA198" s="460"/>
      <c r="PTB198" s="460"/>
      <c r="PTC198" s="460"/>
      <c r="PTD198" s="460"/>
      <c r="PTE198" s="460"/>
      <c r="PTF198" s="460"/>
      <c r="PTG198" s="460"/>
      <c r="PTH198" s="460"/>
      <c r="PTI198" s="460"/>
      <c r="PTJ198" s="460"/>
      <c r="PTK198" s="460"/>
      <c r="PTL198" s="460"/>
      <c r="PTM198" s="460"/>
      <c r="PTN198" s="460"/>
      <c r="PTO198" s="460"/>
      <c r="PTP198" s="460"/>
      <c r="PTQ198" s="460"/>
      <c r="PTR198" s="460"/>
      <c r="PTS198" s="460"/>
      <c r="PTT198" s="460"/>
      <c r="PTU198" s="460"/>
      <c r="PTV198" s="460"/>
      <c r="PTW198" s="460"/>
      <c r="PTX198" s="460"/>
      <c r="PTY198" s="460"/>
      <c r="PTZ198" s="460"/>
      <c r="PUA198" s="460"/>
      <c r="PUB198" s="460"/>
      <c r="PUC198" s="460"/>
      <c r="PUD198" s="460"/>
      <c r="PUE198" s="460"/>
      <c r="PUF198" s="460"/>
      <c r="PUG198" s="460"/>
      <c r="PUH198" s="460"/>
      <c r="PUI198" s="460"/>
      <c r="PUJ198" s="460"/>
      <c r="PUK198" s="460"/>
      <c r="PUL198" s="460"/>
      <c r="PUM198" s="460"/>
      <c r="PUN198" s="460"/>
      <c r="PUO198" s="460"/>
      <c r="PUP198" s="460"/>
      <c r="PUQ198" s="460"/>
      <c r="PUR198" s="460"/>
      <c r="PUS198" s="460"/>
      <c r="PUT198" s="460"/>
      <c r="PUU198" s="460"/>
      <c r="PUV198" s="460"/>
      <c r="PUW198" s="460"/>
      <c r="PUX198" s="460"/>
      <c r="PUY198" s="460"/>
      <c r="PUZ198" s="460"/>
      <c r="PVA198" s="460"/>
      <c r="PVB198" s="460"/>
      <c r="PVC198" s="460"/>
      <c r="PVD198" s="460"/>
      <c r="PVE198" s="460"/>
      <c r="PVF198" s="460"/>
      <c r="PVG198" s="460"/>
      <c r="PVH198" s="460"/>
      <c r="PVI198" s="460"/>
      <c r="PVJ198" s="460"/>
      <c r="PVK198" s="460"/>
      <c r="PVL198" s="460"/>
      <c r="PVM198" s="460"/>
      <c r="PVN198" s="460"/>
      <c r="PVO198" s="460"/>
      <c r="PVP198" s="460"/>
      <c r="PVQ198" s="460"/>
      <c r="PVR198" s="460"/>
      <c r="PVS198" s="460"/>
      <c r="PVT198" s="460"/>
      <c r="PVU198" s="460"/>
      <c r="PVV198" s="460"/>
      <c r="PVW198" s="460"/>
      <c r="PVX198" s="460"/>
      <c r="PVY198" s="460"/>
      <c r="PVZ198" s="460"/>
      <c r="PWA198" s="460"/>
      <c r="PWB198" s="460"/>
      <c r="PWC198" s="460"/>
      <c r="PWD198" s="460"/>
      <c r="PWE198" s="460"/>
      <c r="PWF198" s="460"/>
      <c r="PWG198" s="460"/>
      <c r="PWH198" s="460"/>
      <c r="PWI198" s="460"/>
      <c r="PWJ198" s="460"/>
      <c r="PWK198" s="460"/>
      <c r="PWL198" s="460"/>
      <c r="PWM198" s="460"/>
      <c r="PWN198" s="460"/>
      <c r="PWO198" s="460"/>
      <c r="PWP198" s="460"/>
      <c r="PWQ198" s="460"/>
      <c r="PWR198" s="460"/>
      <c r="PWS198" s="460"/>
      <c r="PWT198" s="460"/>
      <c r="PWU198" s="460"/>
      <c r="PWV198" s="460"/>
      <c r="PWW198" s="460"/>
      <c r="PWX198" s="460"/>
      <c r="PWY198" s="460"/>
      <c r="PWZ198" s="460"/>
      <c r="PXA198" s="460"/>
      <c r="PXB198" s="460"/>
      <c r="PXC198" s="460"/>
      <c r="PXD198" s="460"/>
      <c r="PXE198" s="460"/>
      <c r="PXF198" s="460"/>
      <c r="PXG198" s="460"/>
      <c r="PXH198" s="460"/>
      <c r="PXI198" s="460"/>
      <c r="PXJ198" s="460"/>
      <c r="PXK198" s="460"/>
      <c r="PXL198" s="460"/>
      <c r="PXM198" s="460"/>
      <c r="PXN198" s="460"/>
      <c r="PXO198" s="460"/>
      <c r="PXP198" s="460"/>
      <c r="PXQ198" s="460"/>
      <c r="PXR198" s="460"/>
      <c r="PXS198" s="460"/>
      <c r="PXT198" s="460"/>
      <c r="PXU198" s="460"/>
      <c r="PXV198" s="460"/>
      <c r="PXW198" s="460"/>
      <c r="PXX198" s="460"/>
      <c r="PXY198" s="460"/>
      <c r="PXZ198" s="460"/>
      <c r="PYA198" s="460"/>
      <c r="PYB198" s="460"/>
      <c r="PYC198" s="460"/>
      <c r="PYD198" s="460"/>
      <c r="PYE198" s="460"/>
      <c r="PYF198" s="460"/>
      <c r="PYG198" s="460"/>
      <c r="PYH198" s="460"/>
      <c r="PYI198" s="460"/>
      <c r="PYJ198" s="460"/>
      <c r="PYK198" s="460"/>
      <c r="PYL198" s="460"/>
      <c r="PYM198" s="460"/>
      <c r="PYN198" s="460"/>
      <c r="PYO198" s="460"/>
      <c r="PYP198" s="460"/>
      <c r="PYQ198" s="460"/>
      <c r="PYR198" s="460"/>
      <c r="PYS198" s="460"/>
      <c r="PYT198" s="460"/>
      <c r="PYU198" s="460"/>
      <c r="PYV198" s="460"/>
      <c r="PYW198" s="460"/>
      <c r="PYX198" s="460"/>
      <c r="PYY198" s="460"/>
      <c r="PYZ198" s="460"/>
      <c r="PZA198" s="460"/>
      <c r="PZB198" s="460"/>
      <c r="PZC198" s="460"/>
      <c r="PZD198" s="460"/>
      <c r="PZE198" s="460"/>
      <c r="PZF198" s="460"/>
      <c r="PZG198" s="460"/>
      <c r="PZH198" s="460"/>
      <c r="PZI198" s="460"/>
      <c r="PZJ198" s="460"/>
      <c r="PZK198" s="460"/>
      <c r="PZL198" s="460"/>
      <c r="PZM198" s="460"/>
      <c r="PZN198" s="460"/>
      <c r="PZO198" s="460"/>
      <c r="PZP198" s="460"/>
      <c r="PZQ198" s="460"/>
      <c r="PZR198" s="460"/>
      <c r="PZS198" s="460"/>
      <c r="PZT198" s="460"/>
      <c r="PZU198" s="460"/>
      <c r="PZV198" s="460"/>
      <c r="PZW198" s="460"/>
      <c r="PZX198" s="460"/>
      <c r="PZY198" s="460"/>
      <c r="PZZ198" s="460"/>
      <c r="QAA198" s="460"/>
      <c r="QAB198" s="460"/>
      <c r="QAC198" s="460"/>
      <c r="QAD198" s="460"/>
      <c r="QAE198" s="460"/>
      <c r="QAF198" s="460"/>
      <c r="QAG198" s="460"/>
      <c r="QAH198" s="460"/>
      <c r="QAI198" s="460"/>
      <c r="QAJ198" s="460"/>
      <c r="QAK198" s="460"/>
      <c r="QAL198" s="460"/>
      <c r="QAM198" s="460"/>
      <c r="QAN198" s="460"/>
      <c r="QAO198" s="460"/>
      <c r="QAP198" s="460"/>
      <c r="QAQ198" s="460"/>
      <c r="QAR198" s="460"/>
      <c r="QAS198" s="460"/>
      <c r="QAT198" s="460"/>
      <c r="QAU198" s="460"/>
      <c r="QAV198" s="460"/>
      <c r="QAW198" s="460"/>
      <c r="QAX198" s="460"/>
      <c r="QAY198" s="460"/>
      <c r="QAZ198" s="460"/>
      <c r="QBA198" s="460"/>
      <c r="QBB198" s="460"/>
      <c r="QBC198" s="460"/>
      <c r="QBD198" s="460"/>
      <c r="QBE198" s="460"/>
      <c r="QBF198" s="460"/>
      <c r="QBG198" s="460"/>
      <c r="QBH198" s="460"/>
      <c r="QBI198" s="460"/>
      <c r="QBJ198" s="460"/>
      <c r="QBK198" s="460"/>
      <c r="QBL198" s="460"/>
      <c r="QBM198" s="460"/>
      <c r="QBN198" s="460"/>
      <c r="QBO198" s="460"/>
      <c r="QBP198" s="460"/>
      <c r="QBQ198" s="460"/>
      <c r="QBR198" s="460"/>
      <c r="QBS198" s="460"/>
      <c r="QBT198" s="460"/>
      <c r="QBU198" s="460"/>
      <c r="QBV198" s="460"/>
      <c r="QBW198" s="460"/>
      <c r="QBX198" s="460"/>
      <c r="QBY198" s="460"/>
      <c r="QBZ198" s="460"/>
      <c r="QCA198" s="460"/>
      <c r="QCB198" s="460"/>
      <c r="QCC198" s="460"/>
      <c r="QCD198" s="460"/>
      <c r="QCE198" s="460"/>
      <c r="QCF198" s="460"/>
      <c r="QCG198" s="460"/>
      <c r="QCH198" s="460"/>
      <c r="QCI198" s="460"/>
      <c r="QCJ198" s="460"/>
      <c r="QCK198" s="460"/>
      <c r="QCL198" s="460"/>
      <c r="QCM198" s="460"/>
      <c r="QCN198" s="460"/>
      <c r="QCO198" s="460"/>
      <c r="QCP198" s="460"/>
      <c r="QCQ198" s="460"/>
      <c r="QCR198" s="460"/>
      <c r="QCS198" s="460"/>
      <c r="QCT198" s="460"/>
      <c r="QCU198" s="460"/>
      <c r="QCV198" s="460"/>
      <c r="QCW198" s="460"/>
      <c r="QCX198" s="460"/>
      <c r="QCY198" s="460"/>
      <c r="QCZ198" s="460"/>
      <c r="QDA198" s="460"/>
      <c r="QDB198" s="460"/>
      <c r="QDC198" s="460"/>
      <c r="QDD198" s="460"/>
      <c r="QDE198" s="460"/>
      <c r="QDF198" s="460"/>
      <c r="QDG198" s="460"/>
      <c r="QDH198" s="460"/>
      <c r="QDI198" s="460"/>
      <c r="QDJ198" s="460"/>
      <c r="QDK198" s="460"/>
      <c r="QDL198" s="460"/>
      <c r="QDM198" s="460"/>
      <c r="QDN198" s="460"/>
      <c r="QDO198" s="460"/>
      <c r="QDP198" s="460"/>
      <c r="QDQ198" s="460"/>
      <c r="QDR198" s="460"/>
      <c r="QDS198" s="460"/>
      <c r="QDT198" s="460"/>
      <c r="QDU198" s="460"/>
      <c r="QDV198" s="460"/>
      <c r="QDW198" s="460"/>
      <c r="QDX198" s="460"/>
      <c r="QDY198" s="460"/>
      <c r="QDZ198" s="460"/>
      <c r="QEA198" s="460"/>
      <c r="QEB198" s="460"/>
      <c r="QEC198" s="460"/>
      <c r="QED198" s="460"/>
      <c r="QEE198" s="460"/>
      <c r="QEF198" s="460"/>
      <c r="QEG198" s="460"/>
      <c r="QEH198" s="460"/>
      <c r="QEI198" s="460"/>
      <c r="QEJ198" s="460"/>
      <c r="QEK198" s="460"/>
      <c r="QEL198" s="460"/>
      <c r="QEM198" s="460"/>
      <c r="QEN198" s="460"/>
      <c r="QEO198" s="460"/>
      <c r="QEP198" s="460"/>
      <c r="QEQ198" s="460"/>
      <c r="QER198" s="460"/>
      <c r="QES198" s="460"/>
      <c r="QET198" s="460"/>
      <c r="QEU198" s="460"/>
      <c r="QEV198" s="460"/>
      <c r="QEW198" s="460"/>
      <c r="QEX198" s="460"/>
      <c r="QEY198" s="460"/>
      <c r="QEZ198" s="460"/>
      <c r="QFA198" s="460"/>
      <c r="QFB198" s="460"/>
      <c r="QFC198" s="460"/>
      <c r="QFD198" s="460"/>
      <c r="QFE198" s="460"/>
      <c r="QFF198" s="460"/>
      <c r="QFG198" s="460"/>
      <c r="QFH198" s="460"/>
      <c r="QFI198" s="460"/>
      <c r="QFJ198" s="460"/>
      <c r="QFK198" s="460"/>
      <c r="QFL198" s="460"/>
      <c r="QFM198" s="460"/>
      <c r="QFN198" s="460"/>
      <c r="QFO198" s="460"/>
      <c r="QFP198" s="460"/>
      <c r="QFQ198" s="460"/>
      <c r="QFR198" s="460"/>
      <c r="QFS198" s="460"/>
      <c r="QFT198" s="460"/>
      <c r="QFU198" s="460"/>
      <c r="QFV198" s="460"/>
      <c r="QFW198" s="460"/>
      <c r="QFX198" s="460"/>
      <c r="QFY198" s="460"/>
      <c r="QFZ198" s="460"/>
      <c r="QGA198" s="460"/>
      <c r="QGB198" s="460"/>
      <c r="QGC198" s="460"/>
      <c r="QGD198" s="460"/>
      <c r="QGE198" s="460"/>
      <c r="QGF198" s="460"/>
      <c r="QGG198" s="460"/>
      <c r="QGH198" s="460"/>
      <c r="QGI198" s="460"/>
      <c r="QGJ198" s="460"/>
      <c r="QGK198" s="460"/>
      <c r="QGL198" s="460"/>
      <c r="QGM198" s="460"/>
      <c r="QGN198" s="460"/>
      <c r="QGO198" s="460"/>
      <c r="QGP198" s="460"/>
      <c r="QGQ198" s="460"/>
      <c r="QGR198" s="460"/>
      <c r="QGS198" s="460"/>
      <c r="QGT198" s="460"/>
      <c r="QGU198" s="460"/>
      <c r="QGV198" s="460"/>
      <c r="QGW198" s="460"/>
      <c r="QGX198" s="460"/>
      <c r="QGY198" s="460"/>
      <c r="QGZ198" s="460"/>
      <c r="QHA198" s="460"/>
      <c r="QHB198" s="460"/>
      <c r="QHC198" s="460"/>
      <c r="QHD198" s="460"/>
      <c r="QHE198" s="460"/>
      <c r="QHF198" s="460"/>
      <c r="QHG198" s="460"/>
      <c r="QHH198" s="460"/>
      <c r="QHI198" s="460"/>
      <c r="QHJ198" s="460"/>
      <c r="QHK198" s="460"/>
      <c r="QHL198" s="460"/>
      <c r="QHM198" s="460"/>
      <c r="QHN198" s="460"/>
      <c r="QHO198" s="460"/>
      <c r="QHP198" s="460"/>
      <c r="QHQ198" s="460"/>
      <c r="QHR198" s="460"/>
      <c r="QHS198" s="460"/>
      <c r="QHT198" s="460"/>
      <c r="QHU198" s="460"/>
      <c r="QHV198" s="460"/>
      <c r="QHW198" s="460"/>
      <c r="QHX198" s="460"/>
      <c r="QHY198" s="460"/>
      <c r="QHZ198" s="460"/>
      <c r="QIA198" s="460"/>
      <c r="QIB198" s="460"/>
      <c r="QIC198" s="460"/>
      <c r="QID198" s="460"/>
      <c r="QIE198" s="460"/>
      <c r="QIF198" s="460"/>
      <c r="QIG198" s="460"/>
      <c r="QIH198" s="460"/>
      <c r="QII198" s="460"/>
      <c r="QIJ198" s="460"/>
      <c r="QIK198" s="460"/>
      <c r="QIL198" s="460"/>
      <c r="QIM198" s="460"/>
      <c r="QIN198" s="460"/>
      <c r="QIO198" s="460"/>
      <c r="QIP198" s="460"/>
      <c r="QIQ198" s="460"/>
      <c r="QIR198" s="460"/>
      <c r="QIS198" s="460"/>
      <c r="QIT198" s="460"/>
      <c r="QIU198" s="460"/>
      <c r="QIV198" s="460"/>
      <c r="QIW198" s="460"/>
      <c r="QIX198" s="460"/>
      <c r="QIY198" s="460"/>
      <c r="QIZ198" s="460"/>
      <c r="QJA198" s="460"/>
      <c r="QJB198" s="460"/>
      <c r="QJC198" s="460"/>
      <c r="QJD198" s="460"/>
      <c r="QJE198" s="460"/>
      <c r="QJF198" s="460"/>
      <c r="QJG198" s="460"/>
      <c r="QJH198" s="460"/>
      <c r="QJI198" s="460"/>
      <c r="QJJ198" s="460"/>
      <c r="QJK198" s="460"/>
      <c r="QJL198" s="460"/>
      <c r="QJM198" s="460"/>
      <c r="QJN198" s="460"/>
      <c r="QJO198" s="460"/>
      <c r="QJP198" s="460"/>
      <c r="QJQ198" s="460"/>
      <c r="QJR198" s="460"/>
      <c r="QJS198" s="460"/>
      <c r="QJT198" s="460"/>
      <c r="QJU198" s="460"/>
      <c r="QJV198" s="460"/>
      <c r="QJW198" s="460"/>
      <c r="QJX198" s="460"/>
      <c r="QJY198" s="460"/>
      <c r="QJZ198" s="460"/>
      <c r="QKA198" s="460"/>
      <c r="QKB198" s="460"/>
      <c r="QKC198" s="460"/>
      <c r="QKD198" s="460"/>
      <c r="QKE198" s="460"/>
      <c r="QKF198" s="460"/>
      <c r="QKG198" s="460"/>
      <c r="QKH198" s="460"/>
      <c r="QKI198" s="460"/>
      <c r="QKJ198" s="460"/>
      <c r="QKK198" s="460"/>
      <c r="QKL198" s="460"/>
      <c r="QKM198" s="460"/>
      <c r="QKN198" s="460"/>
      <c r="QKO198" s="460"/>
      <c r="QKP198" s="460"/>
      <c r="QKQ198" s="460"/>
      <c r="QKR198" s="460"/>
      <c r="QKS198" s="460"/>
      <c r="QKT198" s="460"/>
      <c r="QKU198" s="460"/>
      <c r="QKV198" s="460"/>
      <c r="QKW198" s="460"/>
      <c r="QKX198" s="460"/>
      <c r="QKY198" s="460"/>
      <c r="QKZ198" s="460"/>
      <c r="QLA198" s="460"/>
      <c r="QLB198" s="460"/>
      <c r="QLC198" s="460"/>
      <c r="QLD198" s="460"/>
      <c r="QLE198" s="460"/>
      <c r="QLF198" s="460"/>
      <c r="QLG198" s="460"/>
      <c r="QLH198" s="460"/>
      <c r="QLI198" s="460"/>
      <c r="QLJ198" s="460"/>
      <c r="QLK198" s="460"/>
      <c r="QLL198" s="460"/>
      <c r="QLM198" s="460"/>
      <c r="QLN198" s="460"/>
      <c r="QLO198" s="460"/>
      <c r="QLP198" s="460"/>
      <c r="QLQ198" s="460"/>
      <c r="QLR198" s="460"/>
      <c r="QLS198" s="460"/>
      <c r="QLT198" s="460"/>
      <c r="QLU198" s="460"/>
      <c r="QLV198" s="460"/>
      <c r="QLW198" s="460"/>
      <c r="QLX198" s="460"/>
      <c r="QLY198" s="460"/>
      <c r="QLZ198" s="460"/>
      <c r="QMA198" s="460"/>
      <c r="QMB198" s="460"/>
      <c r="QMC198" s="460"/>
      <c r="QMD198" s="460"/>
      <c r="QME198" s="460"/>
      <c r="QMF198" s="460"/>
      <c r="QMG198" s="460"/>
      <c r="QMH198" s="460"/>
      <c r="QMI198" s="460"/>
      <c r="QMJ198" s="460"/>
      <c r="QMK198" s="460"/>
      <c r="QML198" s="460"/>
      <c r="QMM198" s="460"/>
      <c r="QMN198" s="460"/>
      <c r="QMO198" s="460"/>
      <c r="QMP198" s="460"/>
      <c r="QMQ198" s="460"/>
      <c r="QMR198" s="460"/>
      <c r="QMS198" s="460"/>
      <c r="QMT198" s="460"/>
      <c r="QMU198" s="460"/>
      <c r="QMV198" s="460"/>
      <c r="QMW198" s="460"/>
      <c r="QMX198" s="460"/>
      <c r="QMY198" s="460"/>
      <c r="QMZ198" s="460"/>
      <c r="QNA198" s="460"/>
      <c r="QNB198" s="460"/>
      <c r="QNC198" s="460"/>
      <c r="QND198" s="460"/>
      <c r="QNE198" s="460"/>
      <c r="QNF198" s="460"/>
      <c r="QNG198" s="460"/>
      <c r="QNH198" s="460"/>
      <c r="QNI198" s="460"/>
      <c r="QNJ198" s="460"/>
      <c r="QNK198" s="460"/>
      <c r="QNL198" s="460"/>
      <c r="QNM198" s="460"/>
      <c r="QNN198" s="460"/>
      <c r="QNO198" s="460"/>
      <c r="QNP198" s="460"/>
      <c r="QNQ198" s="460"/>
      <c r="QNR198" s="460"/>
      <c r="QNS198" s="460"/>
      <c r="QNT198" s="460"/>
      <c r="QNU198" s="460"/>
      <c r="QNV198" s="460"/>
      <c r="QNW198" s="460"/>
      <c r="QNX198" s="460"/>
      <c r="QNY198" s="460"/>
      <c r="QNZ198" s="460"/>
      <c r="QOA198" s="460"/>
      <c r="QOB198" s="460"/>
      <c r="QOC198" s="460"/>
      <c r="QOD198" s="460"/>
      <c r="QOE198" s="460"/>
      <c r="QOF198" s="460"/>
      <c r="QOG198" s="460"/>
      <c r="QOH198" s="460"/>
      <c r="QOI198" s="460"/>
      <c r="QOJ198" s="460"/>
      <c r="QOK198" s="460"/>
      <c r="QOL198" s="460"/>
      <c r="QOM198" s="460"/>
      <c r="QON198" s="460"/>
      <c r="QOO198" s="460"/>
      <c r="QOP198" s="460"/>
      <c r="QOQ198" s="460"/>
      <c r="QOR198" s="460"/>
      <c r="QOS198" s="460"/>
      <c r="QOT198" s="460"/>
      <c r="QOU198" s="460"/>
      <c r="QOV198" s="460"/>
      <c r="QOW198" s="460"/>
      <c r="QOX198" s="460"/>
      <c r="QOY198" s="460"/>
      <c r="QOZ198" s="460"/>
      <c r="QPA198" s="460"/>
      <c r="QPB198" s="460"/>
      <c r="QPC198" s="460"/>
      <c r="QPD198" s="460"/>
      <c r="QPE198" s="460"/>
      <c r="QPF198" s="460"/>
      <c r="QPG198" s="460"/>
      <c r="QPH198" s="460"/>
      <c r="QPI198" s="460"/>
      <c r="QPJ198" s="460"/>
      <c r="QPK198" s="460"/>
      <c r="QPL198" s="460"/>
      <c r="QPM198" s="460"/>
      <c r="QPN198" s="460"/>
      <c r="QPO198" s="460"/>
      <c r="QPP198" s="460"/>
      <c r="QPQ198" s="460"/>
      <c r="QPR198" s="460"/>
      <c r="QPS198" s="460"/>
      <c r="QPT198" s="460"/>
      <c r="QPU198" s="460"/>
      <c r="QPV198" s="460"/>
      <c r="QPW198" s="460"/>
      <c r="QPX198" s="460"/>
      <c r="QPY198" s="460"/>
      <c r="QPZ198" s="460"/>
      <c r="QQA198" s="460"/>
      <c r="QQB198" s="460"/>
      <c r="QQC198" s="460"/>
      <c r="QQD198" s="460"/>
      <c r="QQE198" s="460"/>
      <c r="QQF198" s="460"/>
      <c r="QQG198" s="460"/>
      <c r="QQH198" s="460"/>
      <c r="QQI198" s="460"/>
      <c r="QQJ198" s="460"/>
      <c r="QQK198" s="460"/>
      <c r="QQL198" s="460"/>
      <c r="QQM198" s="460"/>
      <c r="QQN198" s="460"/>
      <c r="QQO198" s="460"/>
      <c r="QQP198" s="460"/>
      <c r="QQQ198" s="460"/>
      <c r="QQR198" s="460"/>
      <c r="QQS198" s="460"/>
      <c r="QQT198" s="460"/>
      <c r="QQU198" s="460"/>
      <c r="QQV198" s="460"/>
      <c r="QQW198" s="460"/>
      <c r="QQX198" s="460"/>
      <c r="QQY198" s="460"/>
      <c r="QQZ198" s="460"/>
      <c r="QRA198" s="460"/>
      <c r="QRB198" s="460"/>
      <c r="QRC198" s="460"/>
      <c r="QRD198" s="460"/>
      <c r="QRE198" s="460"/>
      <c r="QRF198" s="460"/>
      <c r="QRG198" s="460"/>
      <c r="QRH198" s="460"/>
      <c r="QRI198" s="460"/>
      <c r="QRJ198" s="460"/>
      <c r="QRK198" s="460"/>
      <c r="QRL198" s="460"/>
      <c r="QRM198" s="460"/>
      <c r="QRN198" s="460"/>
      <c r="QRO198" s="460"/>
      <c r="QRP198" s="460"/>
      <c r="QRQ198" s="460"/>
      <c r="QRR198" s="460"/>
      <c r="QRS198" s="460"/>
      <c r="QRT198" s="460"/>
      <c r="QRU198" s="460"/>
      <c r="QRV198" s="460"/>
      <c r="QRW198" s="460"/>
      <c r="QRX198" s="460"/>
      <c r="QRY198" s="460"/>
      <c r="QRZ198" s="460"/>
      <c r="QSA198" s="460"/>
      <c r="QSB198" s="460"/>
      <c r="QSC198" s="460"/>
      <c r="QSD198" s="460"/>
      <c r="QSE198" s="460"/>
      <c r="QSF198" s="460"/>
      <c r="QSG198" s="460"/>
      <c r="QSH198" s="460"/>
      <c r="QSI198" s="460"/>
      <c r="QSJ198" s="460"/>
      <c r="QSK198" s="460"/>
      <c r="QSL198" s="460"/>
      <c r="QSM198" s="460"/>
      <c r="QSN198" s="460"/>
      <c r="QSO198" s="460"/>
      <c r="QSP198" s="460"/>
      <c r="QSQ198" s="460"/>
      <c r="QSR198" s="460"/>
      <c r="QSS198" s="460"/>
      <c r="QST198" s="460"/>
      <c r="QSU198" s="460"/>
      <c r="QSV198" s="460"/>
      <c r="QSW198" s="460"/>
      <c r="QSX198" s="460"/>
      <c r="QSY198" s="460"/>
      <c r="QSZ198" s="460"/>
      <c r="QTA198" s="460"/>
      <c r="QTB198" s="460"/>
      <c r="QTC198" s="460"/>
      <c r="QTD198" s="460"/>
      <c r="QTE198" s="460"/>
      <c r="QTF198" s="460"/>
      <c r="QTG198" s="460"/>
      <c r="QTH198" s="460"/>
      <c r="QTI198" s="460"/>
      <c r="QTJ198" s="460"/>
      <c r="QTK198" s="460"/>
      <c r="QTL198" s="460"/>
      <c r="QTM198" s="460"/>
      <c r="QTN198" s="460"/>
      <c r="QTO198" s="460"/>
      <c r="QTP198" s="460"/>
      <c r="QTQ198" s="460"/>
      <c r="QTR198" s="460"/>
      <c r="QTS198" s="460"/>
      <c r="QTT198" s="460"/>
      <c r="QTU198" s="460"/>
      <c r="QTV198" s="460"/>
      <c r="QTW198" s="460"/>
      <c r="QTX198" s="460"/>
      <c r="QTY198" s="460"/>
      <c r="QTZ198" s="460"/>
      <c r="QUA198" s="460"/>
      <c r="QUB198" s="460"/>
      <c r="QUC198" s="460"/>
      <c r="QUD198" s="460"/>
      <c r="QUE198" s="460"/>
      <c r="QUF198" s="460"/>
      <c r="QUG198" s="460"/>
      <c r="QUH198" s="460"/>
      <c r="QUI198" s="460"/>
      <c r="QUJ198" s="460"/>
      <c r="QUK198" s="460"/>
      <c r="QUL198" s="460"/>
      <c r="QUM198" s="460"/>
      <c r="QUN198" s="460"/>
      <c r="QUO198" s="460"/>
      <c r="QUP198" s="460"/>
      <c r="QUQ198" s="460"/>
      <c r="QUR198" s="460"/>
      <c r="QUS198" s="460"/>
      <c r="QUT198" s="460"/>
      <c r="QUU198" s="460"/>
      <c r="QUV198" s="460"/>
      <c r="QUW198" s="460"/>
      <c r="QUX198" s="460"/>
      <c r="QUY198" s="460"/>
      <c r="QUZ198" s="460"/>
      <c r="QVA198" s="460"/>
      <c r="QVB198" s="460"/>
      <c r="QVC198" s="460"/>
      <c r="QVD198" s="460"/>
      <c r="QVE198" s="460"/>
      <c r="QVF198" s="460"/>
      <c r="QVG198" s="460"/>
      <c r="QVH198" s="460"/>
      <c r="QVI198" s="460"/>
      <c r="QVJ198" s="460"/>
      <c r="QVK198" s="460"/>
      <c r="QVL198" s="460"/>
      <c r="QVM198" s="460"/>
      <c r="QVN198" s="460"/>
      <c r="QVO198" s="460"/>
      <c r="QVP198" s="460"/>
      <c r="QVQ198" s="460"/>
      <c r="QVR198" s="460"/>
      <c r="QVS198" s="460"/>
      <c r="QVT198" s="460"/>
      <c r="QVU198" s="460"/>
      <c r="QVV198" s="460"/>
      <c r="QVW198" s="460"/>
      <c r="QVX198" s="460"/>
      <c r="QVY198" s="460"/>
      <c r="QVZ198" s="460"/>
      <c r="QWA198" s="460"/>
      <c r="QWB198" s="460"/>
      <c r="QWC198" s="460"/>
      <c r="QWD198" s="460"/>
      <c r="QWE198" s="460"/>
      <c r="QWF198" s="460"/>
      <c r="QWG198" s="460"/>
      <c r="QWH198" s="460"/>
      <c r="QWI198" s="460"/>
      <c r="QWJ198" s="460"/>
      <c r="QWK198" s="460"/>
      <c r="QWL198" s="460"/>
      <c r="QWM198" s="460"/>
      <c r="QWN198" s="460"/>
      <c r="QWO198" s="460"/>
      <c r="QWP198" s="460"/>
      <c r="QWQ198" s="460"/>
      <c r="QWR198" s="460"/>
      <c r="QWS198" s="460"/>
      <c r="QWT198" s="460"/>
      <c r="QWU198" s="460"/>
      <c r="QWV198" s="460"/>
      <c r="QWW198" s="460"/>
      <c r="QWX198" s="460"/>
      <c r="QWY198" s="460"/>
      <c r="QWZ198" s="460"/>
      <c r="QXA198" s="460"/>
      <c r="QXB198" s="460"/>
      <c r="QXC198" s="460"/>
      <c r="QXD198" s="460"/>
      <c r="QXE198" s="460"/>
      <c r="QXF198" s="460"/>
      <c r="QXG198" s="460"/>
      <c r="QXH198" s="460"/>
      <c r="QXI198" s="460"/>
      <c r="QXJ198" s="460"/>
      <c r="QXK198" s="460"/>
      <c r="QXL198" s="460"/>
      <c r="QXM198" s="460"/>
      <c r="QXN198" s="460"/>
      <c r="QXO198" s="460"/>
      <c r="QXP198" s="460"/>
      <c r="QXQ198" s="460"/>
      <c r="QXR198" s="460"/>
      <c r="QXS198" s="460"/>
      <c r="QXT198" s="460"/>
      <c r="QXU198" s="460"/>
      <c r="QXV198" s="460"/>
      <c r="QXW198" s="460"/>
      <c r="QXX198" s="460"/>
      <c r="QXY198" s="460"/>
      <c r="QXZ198" s="460"/>
      <c r="QYA198" s="460"/>
      <c r="QYB198" s="460"/>
      <c r="QYC198" s="460"/>
      <c r="QYD198" s="460"/>
      <c r="QYE198" s="460"/>
      <c r="QYF198" s="460"/>
      <c r="QYG198" s="460"/>
      <c r="QYH198" s="460"/>
      <c r="QYI198" s="460"/>
      <c r="QYJ198" s="460"/>
      <c r="QYK198" s="460"/>
      <c r="QYL198" s="460"/>
      <c r="QYM198" s="460"/>
      <c r="QYN198" s="460"/>
      <c r="QYO198" s="460"/>
      <c r="QYP198" s="460"/>
      <c r="QYQ198" s="460"/>
      <c r="QYR198" s="460"/>
      <c r="QYS198" s="460"/>
      <c r="QYT198" s="460"/>
      <c r="QYU198" s="460"/>
      <c r="QYV198" s="460"/>
      <c r="QYW198" s="460"/>
      <c r="QYX198" s="460"/>
      <c r="QYY198" s="460"/>
      <c r="QYZ198" s="460"/>
      <c r="QZA198" s="460"/>
      <c r="QZB198" s="460"/>
      <c r="QZC198" s="460"/>
      <c r="QZD198" s="460"/>
      <c r="QZE198" s="460"/>
      <c r="QZF198" s="460"/>
      <c r="QZG198" s="460"/>
      <c r="QZH198" s="460"/>
      <c r="QZI198" s="460"/>
      <c r="QZJ198" s="460"/>
      <c r="QZK198" s="460"/>
      <c r="QZL198" s="460"/>
      <c r="QZM198" s="460"/>
      <c r="QZN198" s="460"/>
      <c r="QZO198" s="460"/>
      <c r="QZP198" s="460"/>
      <c r="QZQ198" s="460"/>
      <c r="QZR198" s="460"/>
      <c r="QZS198" s="460"/>
      <c r="QZT198" s="460"/>
      <c r="QZU198" s="460"/>
      <c r="QZV198" s="460"/>
      <c r="QZW198" s="460"/>
      <c r="QZX198" s="460"/>
      <c r="QZY198" s="460"/>
      <c r="QZZ198" s="460"/>
      <c r="RAA198" s="460"/>
      <c r="RAB198" s="460"/>
      <c r="RAC198" s="460"/>
      <c r="RAD198" s="460"/>
      <c r="RAE198" s="460"/>
      <c r="RAF198" s="460"/>
      <c r="RAG198" s="460"/>
      <c r="RAH198" s="460"/>
      <c r="RAI198" s="460"/>
      <c r="RAJ198" s="460"/>
      <c r="RAK198" s="460"/>
      <c r="RAL198" s="460"/>
      <c r="RAM198" s="460"/>
      <c r="RAN198" s="460"/>
      <c r="RAO198" s="460"/>
      <c r="RAP198" s="460"/>
      <c r="RAQ198" s="460"/>
      <c r="RAR198" s="460"/>
      <c r="RAS198" s="460"/>
      <c r="RAT198" s="460"/>
      <c r="RAU198" s="460"/>
      <c r="RAV198" s="460"/>
      <c r="RAW198" s="460"/>
      <c r="RAX198" s="460"/>
      <c r="RAY198" s="460"/>
      <c r="RAZ198" s="460"/>
      <c r="RBA198" s="460"/>
      <c r="RBB198" s="460"/>
      <c r="RBC198" s="460"/>
      <c r="RBD198" s="460"/>
      <c r="RBE198" s="460"/>
      <c r="RBF198" s="460"/>
      <c r="RBG198" s="460"/>
      <c r="RBH198" s="460"/>
      <c r="RBI198" s="460"/>
      <c r="RBJ198" s="460"/>
      <c r="RBK198" s="460"/>
      <c r="RBL198" s="460"/>
      <c r="RBM198" s="460"/>
      <c r="RBN198" s="460"/>
      <c r="RBO198" s="460"/>
      <c r="RBP198" s="460"/>
      <c r="RBQ198" s="460"/>
      <c r="RBR198" s="460"/>
      <c r="RBS198" s="460"/>
      <c r="RBT198" s="460"/>
      <c r="RBU198" s="460"/>
      <c r="RBV198" s="460"/>
      <c r="RBW198" s="460"/>
      <c r="RBX198" s="460"/>
      <c r="RBY198" s="460"/>
      <c r="RBZ198" s="460"/>
      <c r="RCA198" s="460"/>
      <c r="RCB198" s="460"/>
      <c r="RCC198" s="460"/>
      <c r="RCD198" s="460"/>
      <c r="RCE198" s="460"/>
      <c r="RCF198" s="460"/>
      <c r="RCG198" s="460"/>
      <c r="RCH198" s="460"/>
      <c r="RCI198" s="460"/>
      <c r="RCJ198" s="460"/>
      <c r="RCK198" s="460"/>
      <c r="RCL198" s="460"/>
      <c r="RCM198" s="460"/>
      <c r="RCN198" s="460"/>
      <c r="RCO198" s="460"/>
      <c r="RCP198" s="460"/>
      <c r="RCQ198" s="460"/>
      <c r="RCR198" s="460"/>
      <c r="RCS198" s="460"/>
      <c r="RCT198" s="460"/>
      <c r="RCU198" s="460"/>
      <c r="RCV198" s="460"/>
      <c r="RCW198" s="460"/>
      <c r="RCX198" s="460"/>
      <c r="RCY198" s="460"/>
      <c r="RCZ198" s="460"/>
      <c r="RDA198" s="460"/>
      <c r="RDB198" s="460"/>
      <c r="RDC198" s="460"/>
      <c r="RDD198" s="460"/>
      <c r="RDE198" s="460"/>
      <c r="RDF198" s="460"/>
      <c r="RDG198" s="460"/>
      <c r="RDH198" s="460"/>
      <c r="RDI198" s="460"/>
      <c r="RDJ198" s="460"/>
      <c r="RDK198" s="460"/>
      <c r="RDL198" s="460"/>
      <c r="RDM198" s="460"/>
      <c r="RDN198" s="460"/>
      <c r="RDO198" s="460"/>
      <c r="RDP198" s="460"/>
      <c r="RDQ198" s="460"/>
      <c r="RDR198" s="460"/>
      <c r="RDS198" s="460"/>
      <c r="RDT198" s="460"/>
      <c r="RDU198" s="460"/>
      <c r="RDV198" s="460"/>
      <c r="RDW198" s="460"/>
      <c r="RDX198" s="460"/>
      <c r="RDY198" s="460"/>
      <c r="RDZ198" s="460"/>
      <c r="REA198" s="460"/>
      <c r="REB198" s="460"/>
      <c r="REC198" s="460"/>
      <c r="RED198" s="460"/>
      <c r="REE198" s="460"/>
      <c r="REF198" s="460"/>
      <c r="REG198" s="460"/>
      <c r="REH198" s="460"/>
      <c r="REI198" s="460"/>
      <c r="REJ198" s="460"/>
      <c r="REK198" s="460"/>
      <c r="REL198" s="460"/>
      <c r="REM198" s="460"/>
      <c r="REN198" s="460"/>
      <c r="REO198" s="460"/>
      <c r="REP198" s="460"/>
      <c r="REQ198" s="460"/>
      <c r="RER198" s="460"/>
      <c r="RES198" s="460"/>
      <c r="RET198" s="460"/>
      <c r="REU198" s="460"/>
      <c r="REV198" s="460"/>
      <c r="REW198" s="460"/>
      <c r="REX198" s="460"/>
      <c r="REY198" s="460"/>
      <c r="REZ198" s="460"/>
      <c r="RFA198" s="460"/>
      <c r="RFB198" s="460"/>
      <c r="RFC198" s="460"/>
      <c r="RFD198" s="460"/>
      <c r="RFE198" s="460"/>
      <c r="RFF198" s="460"/>
      <c r="RFG198" s="460"/>
      <c r="RFH198" s="460"/>
      <c r="RFI198" s="460"/>
      <c r="RFJ198" s="460"/>
      <c r="RFK198" s="460"/>
      <c r="RFL198" s="460"/>
      <c r="RFM198" s="460"/>
      <c r="RFN198" s="460"/>
      <c r="RFO198" s="460"/>
      <c r="RFP198" s="460"/>
      <c r="RFQ198" s="460"/>
      <c r="RFR198" s="460"/>
      <c r="RFS198" s="460"/>
      <c r="RFT198" s="460"/>
      <c r="RFU198" s="460"/>
      <c r="RFV198" s="460"/>
      <c r="RFW198" s="460"/>
      <c r="RFX198" s="460"/>
      <c r="RFY198" s="460"/>
      <c r="RFZ198" s="460"/>
      <c r="RGA198" s="460"/>
      <c r="RGB198" s="460"/>
      <c r="RGC198" s="460"/>
      <c r="RGD198" s="460"/>
      <c r="RGE198" s="460"/>
      <c r="RGF198" s="460"/>
      <c r="RGG198" s="460"/>
      <c r="RGH198" s="460"/>
      <c r="RGI198" s="460"/>
      <c r="RGJ198" s="460"/>
      <c r="RGK198" s="460"/>
      <c r="RGL198" s="460"/>
      <c r="RGM198" s="460"/>
      <c r="RGN198" s="460"/>
      <c r="RGO198" s="460"/>
      <c r="RGP198" s="460"/>
      <c r="RGQ198" s="460"/>
      <c r="RGR198" s="460"/>
      <c r="RGS198" s="460"/>
      <c r="RGT198" s="460"/>
      <c r="RGU198" s="460"/>
      <c r="RGV198" s="460"/>
      <c r="RGW198" s="460"/>
      <c r="RGX198" s="460"/>
      <c r="RGY198" s="460"/>
      <c r="RGZ198" s="460"/>
      <c r="RHA198" s="460"/>
      <c r="RHB198" s="460"/>
      <c r="RHC198" s="460"/>
      <c r="RHD198" s="460"/>
      <c r="RHE198" s="460"/>
      <c r="RHF198" s="460"/>
      <c r="RHG198" s="460"/>
      <c r="RHH198" s="460"/>
      <c r="RHI198" s="460"/>
      <c r="RHJ198" s="460"/>
      <c r="RHK198" s="460"/>
      <c r="RHL198" s="460"/>
      <c r="RHM198" s="460"/>
      <c r="RHN198" s="460"/>
      <c r="RHO198" s="460"/>
      <c r="RHP198" s="460"/>
      <c r="RHQ198" s="460"/>
      <c r="RHR198" s="460"/>
      <c r="RHS198" s="460"/>
      <c r="RHT198" s="460"/>
      <c r="RHU198" s="460"/>
      <c r="RHV198" s="460"/>
      <c r="RHW198" s="460"/>
      <c r="RHX198" s="460"/>
      <c r="RHY198" s="460"/>
      <c r="RHZ198" s="460"/>
      <c r="RIA198" s="460"/>
      <c r="RIB198" s="460"/>
      <c r="RIC198" s="460"/>
      <c r="RID198" s="460"/>
      <c r="RIE198" s="460"/>
      <c r="RIF198" s="460"/>
      <c r="RIG198" s="460"/>
      <c r="RIH198" s="460"/>
      <c r="RII198" s="460"/>
      <c r="RIJ198" s="460"/>
      <c r="RIK198" s="460"/>
      <c r="RIL198" s="460"/>
      <c r="RIM198" s="460"/>
      <c r="RIN198" s="460"/>
      <c r="RIO198" s="460"/>
      <c r="RIP198" s="460"/>
      <c r="RIQ198" s="460"/>
      <c r="RIR198" s="460"/>
      <c r="RIS198" s="460"/>
      <c r="RIT198" s="460"/>
      <c r="RIU198" s="460"/>
      <c r="RIV198" s="460"/>
      <c r="RIW198" s="460"/>
      <c r="RIX198" s="460"/>
      <c r="RIY198" s="460"/>
      <c r="RIZ198" s="460"/>
      <c r="RJA198" s="460"/>
      <c r="RJB198" s="460"/>
      <c r="RJC198" s="460"/>
      <c r="RJD198" s="460"/>
      <c r="RJE198" s="460"/>
      <c r="RJF198" s="460"/>
      <c r="RJG198" s="460"/>
      <c r="RJH198" s="460"/>
      <c r="RJI198" s="460"/>
      <c r="RJJ198" s="460"/>
      <c r="RJK198" s="460"/>
      <c r="RJL198" s="460"/>
      <c r="RJM198" s="460"/>
      <c r="RJN198" s="460"/>
      <c r="RJO198" s="460"/>
      <c r="RJP198" s="460"/>
      <c r="RJQ198" s="460"/>
      <c r="RJR198" s="460"/>
      <c r="RJS198" s="460"/>
      <c r="RJT198" s="460"/>
      <c r="RJU198" s="460"/>
      <c r="RJV198" s="460"/>
      <c r="RJW198" s="460"/>
      <c r="RJX198" s="460"/>
      <c r="RJY198" s="460"/>
      <c r="RJZ198" s="460"/>
      <c r="RKA198" s="460"/>
      <c r="RKB198" s="460"/>
      <c r="RKC198" s="460"/>
      <c r="RKD198" s="460"/>
      <c r="RKE198" s="460"/>
      <c r="RKF198" s="460"/>
      <c r="RKG198" s="460"/>
      <c r="RKH198" s="460"/>
      <c r="RKI198" s="460"/>
      <c r="RKJ198" s="460"/>
      <c r="RKK198" s="460"/>
      <c r="RKL198" s="460"/>
      <c r="RKM198" s="460"/>
      <c r="RKN198" s="460"/>
      <c r="RKO198" s="460"/>
      <c r="RKP198" s="460"/>
      <c r="RKQ198" s="460"/>
      <c r="RKR198" s="460"/>
      <c r="RKS198" s="460"/>
      <c r="RKT198" s="460"/>
      <c r="RKU198" s="460"/>
      <c r="RKV198" s="460"/>
      <c r="RKW198" s="460"/>
      <c r="RKX198" s="460"/>
      <c r="RKY198" s="460"/>
      <c r="RKZ198" s="460"/>
      <c r="RLA198" s="460"/>
      <c r="RLB198" s="460"/>
      <c r="RLC198" s="460"/>
      <c r="RLD198" s="460"/>
      <c r="RLE198" s="460"/>
      <c r="RLF198" s="460"/>
      <c r="RLG198" s="460"/>
      <c r="RLH198" s="460"/>
      <c r="RLI198" s="460"/>
      <c r="RLJ198" s="460"/>
      <c r="RLK198" s="460"/>
      <c r="RLL198" s="460"/>
      <c r="RLM198" s="460"/>
      <c r="RLN198" s="460"/>
      <c r="RLO198" s="460"/>
      <c r="RLP198" s="460"/>
      <c r="RLQ198" s="460"/>
      <c r="RLR198" s="460"/>
      <c r="RLS198" s="460"/>
      <c r="RLT198" s="460"/>
      <c r="RLU198" s="460"/>
      <c r="RLV198" s="460"/>
      <c r="RLW198" s="460"/>
      <c r="RLX198" s="460"/>
      <c r="RLY198" s="460"/>
      <c r="RLZ198" s="460"/>
      <c r="RMA198" s="460"/>
      <c r="RMB198" s="460"/>
      <c r="RMC198" s="460"/>
      <c r="RMD198" s="460"/>
      <c r="RME198" s="460"/>
      <c r="RMF198" s="460"/>
      <c r="RMG198" s="460"/>
      <c r="RMH198" s="460"/>
      <c r="RMI198" s="460"/>
      <c r="RMJ198" s="460"/>
      <c r="RMK198" s="460"/>
      <c r="RML198" s="460"/>
      <c r="RMM198" s="460"/>
      <c r="RMN198" s="460"/>
      <c r="RMO198" s="460"/>
      <c r="RMP198" s="460"/>
      <c r="RMQ198" s="460"/>
      <c r="RMR198" s="460"/>
      <c r="RMS198" s="460"/>
      <c r="RMT198" s="460"/>
      <c r="RMU198" s="460"/>
      <c r="RMV198" s="460"/>
      <c r="RMW198" s="460"/>
      <c r="RMX198" s="460"/>
      <c r="RMY198" s="460"/>
      <c r="RMZ198" s="460"/>
      <c r="RNA198" s="460"/>
      <c r="RNB198" s="460"/>
      <c r="RNC198" s="460"/>
      <c r="RND198" s="460"/>
      <c r="RNE198" s="460"/>
      <c r="RNF198" s="460"/>
      <c r="RNG198" s="460"/>
      <c r="RNH198" s="460"/>
      <c r="RNI198" s="460"/>
      <c r="RNJ198" s="460"/>
      <c r="RNK198" s="460"/>
      <c r="RNL198" s="460"/>
      <c r="RNM198" s="460"/>
      <c r="RNN198" s="460"/>
      <c r="RNO198" s="460"/>
      <c r="RNP198" s="460"/>
      <c r="RNQ198" s="460"/>
      <c r="RNR198" s="460"/>
      <c r="RNS198" s="460"/>
      <c r="RNT198" s="460"/>
      <c r="RNU198" s="460"/>
      <c r="RNV198" s="460"/>
      <c r="RNW198" s="460"/>
      <c r="RNX198" s="460"/>
      <c r="RNY198" s="460"/>
      <c r="RNZ198" s="460"/>
      <c r="ROA198" s="460"/>
      <c r="ROB198" s="460"/>
      <c r="ROC198" s="460"/>
      <c r="ROD198" s="460"/>
      <c r="ROE198" s="460"/>
      <c r="ROF198" s="460"/>
      <c r="ROG198" s="460"/>
      <c r="ROH198" s="460"/>
      <c r="ROI198" s="460"/>
      <c r="ROJ198" s="460"/>
      <c r="ROK198" s="460"/>
      <c r="ROL198" s="460"/>
      <c r="ROM198" s="460"/>
      <c r="RON198" s="460"/>
      <c r="ROO198" s="460"/>
      <c r="ROP198" s="460"/>
      <c r="ROQ198" s="460"/>
      <c r="ROR198" s="460"/>
      <c r="ROS198" s="460"/>
      <c r="ROT198" s="460"/>
      <c r="ROU198" s="460"/>
      <c r="ROV198" s="460"/>
      <c r="ROW198" s="460"/>
      <c r="ROX198" s="460"/>
      <c r="ROY198" s="460"/>
      <c r="ROZ198" s="460"/>
      <c r="RPA198" s="460"/>
      <c r="RPB198" s="460"/>
      <c r="RPC198" s="460"/>
      <c r="RPD198" s="460"/>
      <c r="RPE198" s="460"/>
      <c r="RPF198" s="460"/>
      <c r="RPG198" s="460"/>
      <c r="RPH198" s="460"/>
      <c r="RPI198" s="460"/>
      <c r="RPJ198" s="460"/>
      <c r="RPK198" s="460"/>
      <c r="RPL198" s="460"/>
      <c r="RPM198" s="460"/>
      <c r="RPN198" s="460"/>
      <c r="RPO198" s="460"/>
      <c r="RPP198" s="460"/>
      <c r="RPQ198" s="460"/>
      <c r="RPR198" s="460"/>
      <c r="RPS198" s="460"/>
      <c r="RPT198" s="460"/>
      <c r="RPU198" s="460"/>
      <c r="RPV198" s="460"/>
      <c r="RPW198" s="460"/>
      <c r="RPX198" s="460"/>
      <c r="RPY198" s="460"/>
      <c r="RPZ198" s="460"/>
      <c r="RQA198" s="460"/>
      <c r="RQB198" s="460"/>
      <c r="RQC198" s="460"/>
      <c r="RQD198" s="460"/>
      <c r="RQE198" s="460"/>
      <c r="RQF198" s="460"/>
      <c r="RQG198" s="460"/>
      <c r="RQH198" s="460"/>
      <c r="RQI198" s="460"/>
      <c r="RQJ198" s="460"/>
      <c r="RQK198" s="460"/>
      <c r="RQL198" s="460"/>
      <c r="RQM198" s="460"/>
      <c r="RQN198" s="460"/>
      <c r="RQO198" s="460"/>
      <c r="RQP198" s="460"/>
      <c r="RQQ198" s="460"/>
      <c r="RQR198" s="460"/>
      <c r="RQS198" s="460"/>
      <c r="RQT198" s="460"/>
      <c r="RQU198" s="460"/>
      <c r="RQV198" s="460"/>
      <c r="RQW198" s="460"/>
      <c r="RQX198" s="460"/>
      <c r="RQY198" s="460"/>
      <c r="RQZ198" s="460"/>
      <c r="RRA198" s="460"/>
      <c r="RRB198" s="460"/>
      <c r="RRC198" s="460"/>
      <c r="RRD198" s="460"/>
      <c r="RRE198" s="460"/>
      <c r="RRF198" s="460"/>
      <c r="RRG198" s="460"/>
      <c r="RRH198" s="460"/>
      <c r="RRI198" s="460"/>
      <c r="RRJ198" s="460"/>
      <c r="RRK198" s="460"/>
      <c r="RRL198" s="460"/>
      <c r="RRM198" s="460"/>
      <c r="RRN198" s="460"/>
      <c r="RRO198" s="460"/>
      <c r="RRP198" s="460"/>
      <c r="RRQ198" s="460"/>
      <c r="RRR198" s="460"/>
      <c r="RRS198" s="460"/>
      <c r="RRT198" s="460"/>
      <c r="RRU198" s="460"/>
      <c r="RRV198" s="460"/>
      <c r="RRW198" s="460"/>
      <c r="RRX198" s="460"/>
      <c r="RRY198" s="460"/>
      <c r="RRZ198" s="460"/>
      <c r="RSA198" s="460"/>
      <c r="RSB198" s="460"/>
      <c r="RSC198" s="460"/>
      <c r="RSD198" s="460"/>
      <c r="RSE198" s="460"/>
      <c r="RSF198" s="460"/>
      <c r="RSG198" s="460"/>
      <c r="RSH198" s="460"/>
      <c r="RSI198" s="460"/>
      <c r="RSJ198" s="460"/>
      <c r="RSK198" s="460"/>
      <c r="RSL198" s="460"/>
      <c r="RSM198" s="460"/>
      <c r="RSN198" s="460"/>
      <c r="RSO198" s="460"/>
      <c r="RSP198" s="460"/>
      <c r="RSQ198" s="460"/>
      <c r="RSR198" s="460"/>
      <c r="RSS198" s="460"/>
      <c r="RST198" s="460"/>
      <c r="RSU198" s="460"/>
      <c r="RSV198" s="460"/>
      <c r="RSW198" s="460"/>
      <c r="RSX198" s="460"/>
      <c r="RSY198" s="460"/>
      <c r="RSZ198" s="460"/>
      <c r="RTA198" s="460"/>
      <c r="RTB198" s="460"/>
      <c r="RTC198" s="460"/>
      <c r="RTD198" s="460"/>
      <c r="RTE198" s="460"/>
      <c r="RTF198" s="460"/>
      <c r="RTG198" s="460"/>
      <c r="RTH198" s="460"/>
      <c r="RTI198" s="460"/>
      <c r="RTJ198" s="460"/>
      <c r="RTK198" s="460"/>
      <c r="RTL198" s="460"/>
      <c r="RTM198" s="460"/>
      <c r="RTN198" s="460"/>
      <c r="RTO198" s="460"/>
      <c r="RTP198" s="460"/>
      <c r="RTQ198" s="460"/>
      <c r="RTR198" s="460"/>
      <c r="RTS198" s="460"/>
      <c r="RTT198" s="460"/>
      <c r="RTU198" s="460"/>
      <c r="RTV198" s="460"/>
      <c r="RTW198" s="460"/>
      <c r="RTX198" s="460"/>
      <c r="RTY198" s="460"/>
      <c r="RTZ198" s="460"/>
      <c r="RUA198" s="460"/>
      <c r="RUB198" s="460"/>
      <c r="RUC198" s="460"/>
      <c r="RUD198" s="460"/>
      <c r="RUE198" s="460"/>
      <c r="RUF198" s="460"/>
      <c r="RUG198" s="460"/>
      <c r="RUH198" s="460"/>
      <c r="RUI198" s="460"/>
      <c r="RUJ198" s="460"/>
      <c r="RUK198" s="460"/>
      <c r="RUL198" s="460"/>
      <c r="RUM198" s="460"/>
      <c r="RUN198" s="460"/>
      <c r="RUO198" s="460"/>
      <c r="RUP198" s="460"/>
      <c r="RUQ198" s="460"/>
      <c r="RUR198" s="460"/>
      <c r="RUS198" s="460"/>
      <c r="RUT198" s="460"/>
      <c r="RUU198" s="460"/>
      <c r="RUV198" s="460"/>
      <c r="RUW198" s="460"/>
      <c r="RUX198" s="460"/>
      <c r="RUY198" s="460"/>
      <c r="RUZ198" s="460"/>
      <c r="RVA198" s="460"/>
      <c r="RVB198" s="460"/>
      <c r="RVC198" s="460"/>
      <c r="RVD198" s="460"/>
      <c r="RVE198" s="460"/>
      <c r="RVF198" s="460"/>
      <c r="RVG198" s="460"/>
      <c r="RVH198" s="460"/>
      <c r="RVI198" s="460"/>
      <c r="RVJ198" s="460"/>
      <c r="RVK198" s="460"/>
      <c r="RVL198" s="460"/>
      <c r="RVM198" s="460"/>
      <c r="RVN198" s="460"/>
      <c r="RVO198" s="460"/>
      <c r="RVP198" s="460"/>
      <c r="RVQ198" s="460"/>
      <c r="RVR198" s="460"/>
      <c r="RVS198" s="460"/>
      <c r="RVT198" s="460"/>
      <c r="RVU198" s="460"/>
      <c r="RVV198" s="460"/>
      <c r="RVW198" s="460"/>
      <c r="RVX198" s="460"/>
      <c r="RVY198" s="460"/>
      <c r="RVZ198" s="460"/>
      <c r="RWA198" s="460"/>
      <c r="RWB198" s="460"/>
      <c r="RWC198" s="460"/>
      <c r="RWD198" s="460"/>
      <c r="RWE198" s="460"/>
      <c r="RWF198" s="460"/>
      <c r="RWG198" s="460"/>
      <c r="RWH198" s="460"/>
      <c r="RWI198" s="460"/>
      <c r="RWJ198" s="460"/>
      <c r="RWK198" s="460"/>
      <c r="RWL198" s="460"/>
      <c r="RWM198" s="460"/>
      <c r="RWN198" s="460"/>
      <c r="RWO198" s="460"/>
      <c r="RWP198" s="460"/>
      <c r="RWQ198" s="460"/>
      <c r="RWR198" s="460"/>
      <c r="RWS198" s="460"/>
      <c r="RWT198" s="460"/>
      <c r="RWU198" s="460"/>
      <c r="RWV198" s="460"/>
      <c r="RWW198" s="460"/>
      <c r="RWX198" s="460"/>
      <c r="RWY198" s="460"/>
      <c r="RWZ198" s="460"/>
      <c r="RXA198" s="460"/>
      <c r="RXB198" s="460"/>
      <c r="RXC198" s="460"/>
      <c r="RXD198" s="460"/>
      <c r="RXE198" s="460"/>
      <c r="RXF198" s="460"/>
      <c r="RXG198" s="460"/>
      <c r="RXH198" s="460"/>
      <c r="RXI198" s="460"/>
      <c r="RXJ198" s="460"/>
      <c r="RXK198" s="460"/>
      <c r="RXL198" s="460"/>
      <c r="RXM198" s="460"/>
      <c r="RXN198" s="460"/>
      <c r="RXO198" s="460"/>
      <c r="RXP198" s="460"/>
      <c r="RXQ198" s="460"/>
      <c r="RXR198" s="460"/>
      <c r="RXS198" s="460"/>
      <c r="RXT198" s="460"/>
      <c r="RXU198" s="460"/>
      <c r="RXV198" s="460"/>
      <c r="RXW198" s="460"/>
      <c r="RXX198" s="460"/>
      <c r="RXY198" s="460"/>
      <c r="RXZ198" s="460"/>
      <c r="RYA198" s="460"/>
      <c r="RYB198" s="460"/>
      <c r="RYC198" s="460"/>
      <c r="RYD198" s="460"/>
      <c r="RYE198" s="460"/>
      <c r="RYF198" s="460"/>
      <c r="RYG198" s="460"/>
      <c r="RYH198" s="460"/>
      <c r="RYI198" s="460"/>
      <c r="RYJ198" s="460"/>
      <c r="RYK198" s="460"/>
      <c r="RYL198" s="460"/>
      <c r="RYM198" s="460"/>
      <c r="RYN198" s="460"/>
      <c r="RYO198" s="460"/>
      <c r="RYP198" s="460"/>
      <c r="RYQ198" s="460"/>
      <c r="RYR198" s="460"/>
      <c r="RYS198" s="460"/>
      <c r="RYT198" s="460"/>
      <c r="RYU198" s="460"/>
      <c r="RYV198" s="460"/>
      <c r="RYW198" s="460"/>
      <c r="RYX198" s="460"/>
      <c r="RYY198" s="460"/>
      <c r="RYZ198" s="460"/>
      <c r="RZA198" s="460"/>
      <c r="RZB198" s="460"/>
      <c r="RZC198" s="460"/>
      <c r="RZD198" s="460"/>
      <c r="RZE198" s="460"/>
      <c r="RZF198" s="460"/>
      <c r="RZG198" s="460"/>
      <c r="RZH198" s="460"/>
      <c r="RZI198" s="460"/>
      <c r="RZJ198" s="460"/>
      <c r="RZK198" s="460"/>
      <c r="RZL198" s="460"/>
      <c r="RZM198" s="460"/>
      <c r="RZN198" s="460"/>
      <c r="RZO198" s="460"/>
      <c r="RZP198" s="460"/>
      <c r="RZQ198" s="460"/>
      <c r="RZR198" s="460"/>
      <c r="RZS198" s="460"/>
      <c r="RZT198" s="460"/>
      <c r="RZU198" s="460"/>
      <c r="RZV198" s="460"/>
      <c r="RZW198" s="460"/>
      <c r="RZX198" s="460"/>
      <c r="RZY198" s="460"/>
      <c r="RZZ198" s="460"/>
      <c r="SAA198" s="460"/>
      <c r="SAB198" s="460"/>
      <c r="SAC198" s="460"/>
      <c r="SAD198" s="460"/>
      <c r="SAE198" s="460"/>
      <c r="SAF198" s="460"/>
      <c r="SAG198" s="460"/>
      <c r="SAH198" s="460"/>
      <c r="SAI198" s="460"/>
      <c r="SAJ198" s="460"/>
      <c r="SAK198" s="460"/>
      <c r="SAL198" s="460"/>
      <c r="SAM198" s="460"/>
      <c r="SAN198" s="460"/>
      <c r="SAO198" s="460"/>
      <c r="SAP198" s="460"/>
      <c r="SAQ198" s="460"/>
      <c r="SAR198" s="460"/>
      <c r="SAS198" s="460"/>
      <c r="SAT198" s="460"/>
      <c r="SAU198" s="460"/>
      <c r="SAV198" s="460"/>
      <c r="SAW198" s="460"/>
      <c r="SAX198" s="460"/>
      <c r="SAY198" s="460"/>
      <c r="SAZ198" s="460"/>
      <c r="SBA198" s="460"/>
      <c r="SBB198" s="460"/>
      <c r="SBC198" s="460"/>
      <c r="SBD198" s="460"/>
      <c r="SBE198" s="460"/>
      <c r="SBF198" s="460"/>
      <c r="SBG198" s="460"/>
      <c r="SBH198" s="460"/>
      <c r="SBI198" s="460"/>
      <c r="SBJ198" s="460"/>
      <c r="SBK198" s="460"/>
      <c r="SBL198" s="460"/>
      <c r="SBM198" s="460"/>
      <c r="SBN198" s="460"/>
      <c r="SBO198" s="460"/>
      <c r="SBP198" s="460"/>
      <c r="SBQ198" s="460"/>
      <c r="SBR198" s="460"/>
      <c r="SBS198" s="460"/>
      <c r="SBT198" s="460"/>
      <c r="SBU198" s="460"/>
      <c r="SBV198" s="460"/>
      <c r="SBW198" s="460"/>
      <c r="SBX198" s="460"/>
      <c r="SBY198" s="460"/>
      <c r="SBZ198" s="460"/>
      <c r="SCA198" s="460"/>
      <c r="SCB198" s="460"/>
      <c r="SCC198" s="460"/>
      <c r="SCD198" s="460"/>
      <c r="SCE198" s="460"/>
      <c r="SCF198" s="460"/>
      <c r="SCG198" s="460"/>
      <c r="SCH198" s="460"/>
      <c r="SCI198" s="460"/>
      <c r="SCJ198" s="460"/>
      <c r="SCK198" s="460"/>
      <c r="SCL198" s="460"/>
      <c r="SCM198" s="460"/>
      <c r="SCN198" s="460"/>
      <c r="SCO198" s="460"/>
      <c r="SCP198" s="460"/>
      <c r="SCQ198" s="460"/>
      <c r="SCR198" s="460"/>
      <c r="SCS198" s="460"/>
      <c r="SCT198" s="460"/>
      <c r="SCU198" s="460"/>
      <c r="SCV198" s="460"/>
      <c r="SCW198" s="460"/>
      <c r="SCX198" s="460"/>
      <c r="SCY198" s="460"/>
      <c r="SCZ198" s="460"/>
      <c r="SDA198" s="460"/>
      <c r="SDB198" s="460"/>
      <c r="SDC198" s="460"/>
      <c r="SDD198" s="460"/>
      <c r="SDE198" s="460"/>
      <c r="SDF198" s="460"/>
      <c r="SDG198" s="460"/>
      <c r="SDH198" s="460"/>
      <c r="SDI198" s="460"/>
      <c r="SDJ198" s="460"/>
      <c r="SDK198" s="460"/>
      <c r="SDL198" s="460"/>
      <c r="SDM198" s="460"/>
      <c r="SDN198" s="460"/>
      <c r="SDO198" s="460"/>
      <c r="SDP198" s="460"/>
      <c r="SDQ198" s="460"/>
      <c r="SDR198" s="460"/>
      <c r="SDS198" s="460"/>
      <c r="SDT198" s="460"/>
      <c r="SDU198" s="460"/>
      <c r="SDV198" s="460"/>
      <c r="SDW198" s="460"/>
      <c r="SDX198" s="460"/>
      <c r="SDY198" s="460"/>
      <c r="SDZ198" s="460"/>
      <c r="SEA198" s="460"/>
      <c r="SEB198" s="460"/>
      <c r="SEC198" s="460"/>
      <c r="SED198" s="460"/>
      <c r="SEE198" s="460"/>
      <c r="SEF198" s="460"/>
      <c r="SEG198" s="460"/>
      <c r="SEH198" s="460"/>
      <c r="SEI198" s="460"/>
      <c r="SEJ198" s="460"/>
      <c r="SEK198" s="460"/>
      <c r="SEL198" s="460"/>
      <c r="SEM198" s="460"/>
      <c r="SEN198" s="460"/>
      <c r="SEO198" s="460"/>
      <c r="SEP198" s="460"/>
      <c r="SEQ198" s="460"/>
      <c r="SER198" s="460"/>
      <c r="SES198" s="460"/>
      <c r="SET198" s="460"/>
      <c r="SEU198" s="460"/>
      <c r="SEV198" s="460"/>
      <c r="SEW198" s="460"/>
      <c r="SEX198" s="460"/>
      <c r="SEY198" s="460"/>
      <c r="SEZ198" s="460"/>
      <c r="SFA198" s="460"/>
      <c r="SFB198" s="460"/>
      <c r="SFC198" s="460"/>
      <c r="SFD198" s="460"/>
      <c r="SFE198" s="460"/>
      <c r="SFF198" s="460"/>
      <c r="SFG198" s="460"/>
      <c r="SFH198" s="460"/>
      <c r="SFI198" s="460"/>
      <c r="SFJ198" s="460"/>
      <c r="SFK198" s="460"/>
      <c r="SFL198" s="460"/>
      <c r="SFM198" s="460"/>
      <c r="SFN198" s="460"/>
      <c r="SFO198" s="460"/>
      <c r="SFP198" s="460"/>
      <c r="SFQ198" s="460"/>
      <c r="SFR198" s="460"/>
      <c r="SFS198" s="460"/>
      <c r="SFT198" s="460"/>
      <c r="SFU198" s="460"/>
      <c r="SFV198" s="460"/>
      <c r="SFW198" s="460"/>
      <c r="SFX198" s="460"/>
      <c r="SFY198" s="460"/>
      <c r="SFZ198" s="460"/>
      <c r="SGA198" s="460"/>
      <c r="SGB198" s="460"/>
      <c r="SGC198" s="460"/>
      <c r="SGD198" s="460"/>
      <c r="SGE198" s="460"/>
      <c r="SGF198" s="460"/>
      <c r="SGG198" s="460"/>
      <c r="SGH198" s="460"/>
      <c r="SGI198" s="460"/>
      <c r="SGJ198" s="460"/>
      <c r="SGK198" s="460"/>
      <c r="SGL198" s="460"/>
      <c r="SGM198" s="460"/>
      <c r="SGN198" s="460"/>
      <c r="SGO198" s="460"/>
      <c r="SGP198" s="460"/>
      <c r="SGQ198" s="460"/>
      <c r="SGR198" s="460"/>
      <c r="SGS198" s="460"/>
      <c r="SGT198" s="460"/>
      <c r="SGU198" s="460"/>
      <c r="SGV198" s="460"/>
      <c r="SGW198" s="460"/>
      <c r="SGX198" s="460"/>
      <c r="SGY198" s="460"/>
      <c r="SGZ198" s="460"/>
      <c r="SHA198" s="460"/>
      <c r="SHB198" s="460"/>
      <c r="SHC198" s="460"/>
      <c r="SHD198" s="460"/>
      <c r="SHE198" s="460"/>
      <c r="SHF198" s="460"/>
      <c r="SHG198" s="460"/>
      <c r="SHH198" s="460"/>
      <c r="SHI198" s="460"/>
      <c r="SHJ198" s="460"/>
      <c r="SHK198" s="460"/>
      <c r="SHL198" s="460"/>
      <c r="SHM198" s="460"/>
      <c r="SHN198" s="460"/>
      <c r="SHO198" s="460"/>
      <c r="SHP198" s="460"/>
      <c r="SHQ198" s="460"/>
      <c r="SHR198" s="460"/>
      <c r="SHS198" s="460"/>
      <c r="SHT198" s="460"/>
      <c r="SHU198" s="460"/>
      <c r="SHV198" s="460"/>
      <c r="SHW198" s="460"/>
      <c r="SHX198" s="460"/>
      <c r="SHY198" s="460"/>
      <c r="SHZ198" s="460"/>
      <c r="SIA198" s="460"/>
      <c r="SIB198" s="460"/>
      <c r="SIC198" s="460"/>
      <c r="SID198" s="460"/>
      <c r="SIE198" s="460"/>
      <c r="SIF198" s="460"/>
      <c r="SIG198" s="460"/>
      <c r="SIH198" s="460"/>
      <c r="SII198" s="460"/>
      <c r="SIJ198" s="460"/>
      <c r="SIK198" s="460"/>
      <c r="SIL198" s="460"/>
      <c r="SIM198" s="460"/>
      <c r="SIN198" s="460"/>
      <c r="SIO198" s="460"/>
      <c r="SIP198" s="460"/>
      <c r="SIQ198" s="460"/>
      <c r="SIR198" s="460"/>
      <c r="SIS198" s="460"/>
      <c r="SIT198" s="460"/>
      <c r="SIU198" s="460"/>
      <c r="SIV198" s="460"/>
      <c r="SIW198" s="460"/>
      <c r="SIX198" s="460"/>
      <c r="SIY198" s="460"/>
      <c r="SIZ198" s="460"/>
      <c r="SJA198" s="460"/>
      <c r="SJB198" s="460"/>
      <c r="SJC198" s="460"/>
      <c r="SJD198" s="460"/>
      <c r="SJE198" s="460"/>
      <c r="SJF198" s="460"/>
      <c r="SJG198" s="460"/>
      <c r="SJH198" s="460"/>
      <c r="SJI198" s="460"/>
      <c r="SJJ198" s="460"/>
      <c r="SJK198" s="460"/>
      <c r="SJL198" s="460"/>
      <c r="SJM198" s="460"/>
      <c r="SJN198" s="460"/>
      <c r="SJO198" s="460"/>
      <c r="SJP198" s="460"/>
      <c r="SJQ198" s="460"/>
      <c r="SJR198" s="460"/>
      <c r="SJS198" s="460"/>
      <c r="SJT198" s="460"/>
      <c r="SJU198" s="460"/>
      <c r="SJV198" s="460"/>
      <c r="SJW198" s="460"/>
      <c r="SJX198" s="460"/>
      <c r="SJY198" s="460"/>
      <c r="SJZ198" s="460"/>
      <c r="SKA198" s="460"/>
      <c r="SKB198" s="460"/>
      <c r="SKC198" s="460"/>
      <c r="SKD198" s="460"/>
      <c r="SKE198" s="460"/>
      <c r="SKF198" s="460"/>
      <c r="SKG198" s="460"/>
      <c r="SKH198" s="460"/>
      <c r="SKI198" s="460"/>
      <c r="SKJ198" s="460"/>
      <c r="SKK198" s="460"/>
      <c r="SKL198" s="460"/>
      <c r="SKM198" s="460"/>
      <c r="SKN198" s="460"/>
      <c r="SKO198" s="460"/>
      <c r="SKP198" s="460"/>
      <c r="SKQ198" s="460"/>
      <c r="SKR198" s="460"/>
      <c r="SKS198" s="460"/>
      <c r="SKT198" s="460"/>
      <c r="SKU198" s="460"/>
      <c r="SKV198" s="460"/>
      <c r="SKW198" s="460"/>
      <c r="SKX198" s="460"/>
      <c r="SKY198" s="460"/>
      <c r="SKZ198" s="460"/>
      <c r="SLA198" s="460"/>
      <c r="SLB198" s="460"/>
      <c r="SLC198" s="460"/>
      <c r="SLD198" s="460"/>
      <c r="SLE198" s="460"/>
      <c r="SLF198" s="460"/>
      <c r="SLG198" s="460"/>
      <c r="SLH198" s="460"/>
      <c r="SLI198" s="460"/>
      <c r="SLJ198" s="460"/>
      <c r="SLK198" s="460"/>
      <c r="SLL198" s="460"/>
      <c r="SLM198" s="460"/>
      <c r="SLN198" s="460"/>
      <c r="SLO198" s="460"/>
      <c r="SLP198" s="460"/>
      <c r="SLQ198" s="460"/>
      <c r="SLR198" s="460"/>
      <c r="SLS198" s="460"/>
      <c r="SLT198" s="460"/>
      <c r="SLU198" s="460"/>
      <c r="SLV198" s="460"/>
      <c r="SLW198" s="460"/>
      <c r="SLX198" s="460"/>
      <c r="SLY198" s="460"/>
      <c r="SLZ198" s="460"/>
      <c r="SMA198" s="460"/>
      <c r="SMB198" s="460"/>
      <c r="SMC198" s="460"/>
      <c r="SMD198" s="460"/>
      <c r="SME198" s="460"/>
      <c r="SMF198" s="460"/>
      <c r="SMG198" s="460"/>
      <c r="SMH198" s="460"/>
      <c r="SMI198" s="460"/>
      <c r="SMJ198" s="460"/>
      <c r="SMK198" s="460"/>
      <c r="SML198" s="460"/>
      <c r="SMM198" s="460"/>
      <c r="SMN198" s="460"/>
      <c r="SMO198" s="460"/>
      <c r="SMP198" s="460"/>
      <c r="SMQ198" s="460"/>
      <c r="SMR198" s="460"/>
      <c r="SMS198" s="460"/>
      <c r="SMT198" s="460"/>
      <c r="SMU198" s="460"/>
      <c r="SMV198" s="460"/>
      <c r="SMW198" s="460"/>
      <c r="SMX198" s="460"/>
      <c r="SMY198" s="460"/>
      <c r="SMZ198" s="460"/>
      <c r="SNA198" s="460"/>
      <c r="SNB198" s="460"/>
      <c r="SNC198" s="460"/>
      <c r="SND198" s="460"/>
      <c r="SNE198" s="460"/>
      <c r="SNF198" s="460"/>
      <c r="SNG198" s="460"/>
      <c r="SNH198" s="460"/>
      <c r="SNI198" s="460"/>
      <c r="SNJ198" s="460"/>
      <c r="SNK198" s="460"/>
      <c r="SNL198" s="460"/>
      <c r="SNM198" s="460"/>
      <c r="SNN198" s="460"/>
      <c r="SNO198" s="460"/>
      <c r="SNP198" s="460"/>
      <c r="SNQ198" s="460"/>
      <c r="SNR198" s="460"/>
      <c r="SNS198" s="460"/>
      <c r="SNT198" s="460"/>
      <c r="SNU198" s="460"/>
      <c r="SNV198" s="460"/>
      <c r="SNW198" s="460"/>
      <c r="SNX198" s="460"/>
      <c r="SNY198" s="460"/>
      <c r="SNZ198" s="460"/>
      <c r="SOA198" s="460"/>
      <c r="SOB198" s="460"/>
      <c r="SOC198" s="460"/>
      <c r="SOD198" s="460"/>
      <c r="SOE198" s="460"/>
      <c r="SOF198" s="460"/>
      <c r="SOG198" s="460"/>
      <c r="SOH198" s="460"/>
      <c r="SOI198" s="460"/>
      <c r="SOJ198" s="460"/>
      <c r="SOK198" s="460"/>
      <c r="SOL198" s="460"/>
      <c r="SOM198" s="460"/>
      <c r="SON198" s="460"/>
      <c r="SOO198" s="460"/>
      <c r="SOP198" s="460"/>
      <c r="SOQ198" s="460"/>
      <c r="SOR198" s="460"/>
      <c r="SOS198" s="460"/>
      <c r="SOT198" s="460"/>
      <c r="SOU198" s="460"/>
      <c r="SOV198" s="460"/>
      <c r="SOW198" s="460"/>
      <c r="SOX198" s="460"/>
      <c r="SOY198" s="460"/>
      <c r="SOZ198" s="460"/>
      <c r="SPA198" s="460"/>
      <c r="SPB198" s="460"/>
      <c r="SPC198" s="460"/>
      <c r="SPD198" s="460"/>
      <c r="SPE198" s="460"/>
      <c r="SPF198" s="460"/>
      <c r="SPG198" s="460"/>
      <c r="SPH198" s="460"/>
      <c r="SPI198" s="460"/>
      <c r="SPJ198" s="460"/>
      <c r="SPK198" s="460"/>
      <c r="SPL198" s="460"/>
      <c r="SPM198" s="460"/>
      <c r="SPN198" s="460"/>
      <c r="SPO198" s="460"/>
      <c r="SPP198" s="460"/>
      <c r="SPQ198" s="460"/>
      <c r="SPR198" s="460"/>
      <c r="SPS198" s="460"/>
      <c r="SPT198" s="460"/>
      <c r="SPU198" s="460"/>
      <c r="SPV198" s="460"/>
      <c r="SPW198" s="460"/>
      <c r="SPX198" s="460"/>
      <c r="SPY198" s="460"/>
      <c r="SPZ198" s="460"/>
      <c r="SQA198" s="460"/>
      <c r="SQB198" s="460"/>
      <c r="SQC198" s="460"/>
      <c r="SQD198" s="460"/>
      <c r="SQE198" s="460"/>
      <c r="SQF198" s="460"/>
      <c r="SQG198" s="460"/>
      <c r="SQH198" s="460"/>
      <c r="SQI198" s="460"/>
      <c r="SQJ198" s="460"/>
      <c r="SQK198" s="460"/>
      <c r="SQL198" s="460"/>
      <c r="SQM198" s="460"/>
      <c r="SQN198" s="460"/>
      <c r="SQO198" s="460"/>
      <c r="SQP198" s="460"/>
      <c r="SQQ198" s="460"/>
      <c r="SQR198" s="460"/>
      <c r="SQS198" s="460"/>
      <c r="SQT198" s="460"/>
      <c r="SQU198" s="460"/>
      <c r="SQV198" s="460"/>
      <c r="SQW198" s="460"/>
      <c r="SQX198" s="460"/>
      <c r="SQY198" s="460"/>
      <c r="SQZ198" s="460"/>
      <c r="SRA198" s="460"/>
      <c r="SRB198" s="460"/>
      <c r="SRC198" s="460"/>
      <c r="SRD198" s="460"/>
      <c r="SRE198" s="460"/>
      <c r="SRF198" s="460"/>
      <c r="SRG198" s="460"/>
      <c r="SRH198" s="460"/>
      <c r="SRI198" s="460"/>
      <c r="SRJ198" s="460"/>
      <c r="SRK198" s="460"/>
      <c r="SRL198" s="460"/>
      <c r="SRM198" s="460"/>
      <c r="SRN198" s="460"/>
      <c r="SRO198" s="460"/>
      <c r="SRP198" s="460"/>
      <c r="SRQ198" s="460"/>
      <c r="SRR198" s="460"/>
      <c r="SRS198" s="460"/>
      <c r="SRT198" s="460"/>
      <c r="SRU198" s="460"/>
      <c r="SRV198" s="460"/>
      <c r="SRW198" s="460"/>
      <c r="SRX198" s="460"/>
      <c r="SRY198" s="460"/>
      <c r="SRZ198" s="460"/>
      <c r="SSA198" s="460"/>
      <c r="SSB198" s="460"/>
      <c r="SSC198" s="460"/>
      <c r="SSD198" s="460"/>
      <c r="SSE198" s="460"/>
      <c r="SSF198" s="460"/>
      <c r="SSG198" s="460"/>
      <c r="SSH198" s="460"/>
      <c r="SSI198" s="460"/>
      <c r="SSJ198" s="460"/>
      <c r="SSK198" s="460"/>
      <c r="SSL198" s="460"/>
      <c r="SSM198" s="460"/>
      <c r="SSN198" s="460"/>
      <c r="SSO198" s="460"/>
      <c r="SSP198" s="460"/>
      <c r="SSQ198" s="460"/>
      <c r="SSR198" s="460"/>
      <c r="SSS198" s="460"/>
      <c r="SST198" s="460"/>
      <c r="SSU198" s="460"/>
      <c r="SSV198" s="460"/>
      <c r="SSW198" s="460"/>
      <c r="SSX198" s="460"/>
      <c r="SSY198" s="460"/>
      <c r="SSZ198" s="460"/>
      <c r="STA198" s="460"/>
      <c r="STB198" s="460"/>
      <c r="STC198" s="460"/>
      <c r="STD198" s="460"/>
      <c r="STE198" s="460"/>
      <c r="STF198" s="460"/>
      <c r="STG198" s="460"/>
      <c r="STH198" s="460"/>
      <c r="STI198" s="460"/>
      <c r="STJ198" s="460"/>
      <c r="STK198" s="460"/>
      <c r="STL198" s="460"/>
      <c r="STM198" s="460"/>
      <c r="STN198" s="460"/>
      <c r="STO198" s="460"/>
      <c r="STP198" s="460"/>
      <c r="STQ198" s="460"/>
      <c r="STR198" s="460"/>
      <c r="STS198" s="460"/>
      <c r="STT198" s="460"/>
      <c r="STU198" s="460"/>
      <c r="STV198" s="460"/>
      <c r="STW198" s="460"/>
      <c r="STX198" s="460"/>
      <c r="STY198" s="460"/>
      <c r="STZ198" s="460"/>
      <c r="SUA198" s="460"/>
      <c r="SUB198" s="460"/>
      <c r="SUC198" s="460"/>
      <c r="SUD198" s="460"/>
      <c r="SUE198" s="460"/>
      <c r="SUF198" s="460"/>
      <c r="SUG198" s="460"/>
      <c r="SUH198" s="460"/>
      <c r="SUI198" s="460"/>
      <c r="SUJ198" s="460"/>
      <c r="SUK198" s="460"/>
      <c r="SUL198" s="460"/>
      <c r="SUM198" s="460"/>
      <c r="SUN198" s="460"/>
      <c r="SUO198" s="460"/>
      <c r="SUP198" s="460"/>
      <c r="SUQ198" s="460"/>
      <c r="SUR198" s="460"/>
      <c r="SUS198" s="460"/>
      <c r="SUT198" s="460"/>
      <c r="SUU198" s="460"/>
      <c r="SUV198" s="460"/>
      <c r="SUW198" s="460"/>
      <c r="SUX198" s="460"/>
      <c r="SUY198" s="460"/>
      <c r="SUZ198" s="460"/>
      <c r="SVA198" s="460"/>
      <c r="SVB198" s="460"/>
      <c r="SVC198" s="460"/>
      <c r="SVD198" s="460"/>
      <c r="SVE198" s="460"/>
      <c r="SVF198" s="460"/>
      <c r="SVG198" s="460"/>
      <c r="SVH198" s="460"/>
      <c r="SVI198" s="460"/>
      <c r="SVJ198" s="460"/>
      <c r="SVK198" s="460"/>
      <c r="SVL198" s="460"/>
      <c r="SVM198" s="460"/>
      <c r="SVN198" s="460"/>
      <c r="SVO198" s="460"/>
      <c r="SVP198" s="460"/>
      <c r="SVQ198" s="460"/>
      <c r="SVR198" s="460"/>
      <c r="SVS198" s="460"/>
      <c r="SVT198" s="460"/>
      <c r="SVU198" s="460"/>
      <c r="SVV198" s="460"/>
      <c r="SVW198" s="460"/>
      <c r="SVX198" s="460"/>
      <c r="SVY198" s="460"/>
      <c r="SVZ198" s="460"/>
      <c r="SWA198" s="460"/>
      <c r="SWB198" s="460"/>
      <c r="SWC198" s="460"/>
      <c r="SWD198" s="460"/>
      <c r="SWE198" s="460"/>
      <c r="SWF198" s="460"/>
      <c r="SWG198" s="460"/>
      <c r="SWH198" s="460"/>
      <c r="SWI198" s="460"/>
      <c r="SWJ198" s="460"/>
      <c r="SWK198" s="460"/>
      <c r="SWL198" s="460"/>
      <c r="SWM198" s="460"/>
      <c r="SWN198" s="460"/>
      <c r="SWO198" s="460"/>
      <c r="SWP198" s="460"/>
      <c r="SWQ198" s="460"/>
      <c r="SWR198" s="460"/>
      <c r="SWS198" s="460"/>
      <c r="SWT198" s="460"/>
      <c r="SWU198" s="460"/>
      <c r="SWV198" s="460"/>
      <c r="SWW198" s="460"/>
      <c r="SWX198" s="460"/>
      <c r="SWY198" s="460"/>
      <c r="SWZ198" s="460"/>
      <c r="SXA198" s="460"/>
      <c r="SXB198" s="460"/>
      <c r="SXC198" s="460"/>
      <c r="SXD198" s="460"/>
      <c r="SXE198" s="460"/>
      <c r="SXF198" s="460"/>
      <c r="SXG198" s="460"/>
      <c r="SXH198" s="460"/>
      <c r="SXI198" s="460"/>
      <c r="SXJ198" s="460"/>
      <c r="SXK198" s="460"/>
      <c r="SXL198" s="460"/>
      <c r="SXM198" s="460"/>
      <c r="SXN198" s="460"/>
      <c r="SXO198" s="460"/>
      <c r="SXP198" s="460"/>
      <c r="SXQ198" s="460"/>
      <c r="SXR198" s="460"/>
      <c r="SXS198" s="460"/>
      <c r="SXT198" s="460"/>
      <c r="SXU198" s="460"/>
      <c r="SXV198" s="460"/>
      <c r="SXW198" s="460"/>
      <c r="SXX198" s="460"/>
      <c r="SXY198" s="460"/>
      <c r="SXZ198" s="460"/>
      <c r="SYA198" s="460"/>
      <c r="SYB198" s="460"/>
      <c r="SYC198" s="460"/>
      <c r="SYD198" s="460"/>
      <c r="SYE198" s="460"/>
      <c r="SYF198" s="460"/>
      <c r="SYG198" s="460"/>
      <c r="SYH198" s="460"/>
      <c r="SYI198" s="460"/>
      <c r="SYJ198" s="460"/>
      <c r="SYK198" s="460"/>
      <c r="SYL198" s="460"/>
      <c r="SYM198" s="460"/>
      <c r="SYN198" s="460"/>
      <c r="SYO198" s="460"/>
      <c r="SYP198" s="460"/>
      <c r="SYQ198" s="460"/>
      <c r="SYR198" s="460"/>
      <c r="SYS198" s="460"/>
      <c r="SYT198" s="460"/>
      <c r="SYU198" s="460"/>
      <c r="SYV198" s="460"/>
      <c r="SYW198" s="460"/>
      <c r="SYX198" s="460"/>
      <c r="SYY198" s="460"/>
      <c r="SYZ198" s="460"/>
      <c r="SZA198" s="460"/>
      <c r="SZB198" s="460"/>
      <c r="SZC198" s="460"/>
      <c r="SZD198" s="460"/>
      <c r="SZE198" s="460"/>
      <c r="SZF198" s="460"/>
      <c r="SZG198" s="460"/>
      <c r="SZH198" s="460"/>
      <c r="SZI198" s="460"/>
      <c r="SZJ198" s="460"/>
      <c r="SZK198" s="460"/>
      <c r="SZL198" s="460"/>
      <c r="SZM198" s="460"/>
      <c r="SZN198" s="460"/>
      <c r="SZO198" s="460"/>
      <c r="SZP198" s="460"/>
      <c r="SZQ198" s="460"/>
      <c r="SZR198" s="460"/>
      <c r="SZS198" s="460"/>
      <c r="SZT198" s="460"/>
      <c r="SZU198" s="460"/>
      <c r="SZV198" s="460"/>
      <c r="SZW198" s="460"/>
      <c r="SZX198" s="460"/>
      <c r="SZY198" s="460"/>
      <c r="SZZ198" s="460"/>
      <c r="TAA198" s="460"/>
      <c r="TAB198" s="460"/>
      <c r="TAC198" s="460"/>
      <c r="TAD198" s="460"/>
      <c r="TAE198" s="460"/>
      <c r="TAF198" s="460"/>
      <c r="TAG198" s="460"/>
      <c r="TAH198" s="460"/>
      <c r="TAI198" s="460"/>
      <c r="TAJ198" s="460"/>
      <c r="TAK198" s="460"/>
      <c r="TAL198" s="460"/>
      <c r="TAM198" s="460"/>
      <c r="TAN198" s="460"/>
      <c r="TAO198" s="460"/>
      <c r="TAP198" s="460"/>
      <c r="TAQ198" s="460"/>
      <c r="TAR198" s="460"/>
      <c r="TAS198" s="460"/>
      <c r="TAT198" s="460"/>
      <c r="TAU198" s="460"/>
      <c r="TAV198" s="460"/>
      <c r="TAW198" s="460"/>
      <c r="TAX198" s="460"/>
      <c r="TAY198" s="460"/>
      <c r="TAZ198" s="460"/>
      <c r="TBA198" s="460"/>
      <c r="TBB198" s="460"/>
      <c r="TBC198" s="460"/>
      <c r="TBD198" s="460"/>
      <c r="TBE198" s="460"/>
      <c r="TBF198" s="460"/>
      <c r="TBG198" s="460"/>
      <c r="TBH198" s="460"/>
      <c r="TBI198" s="460"/>
      <c r="TBJ198" s="460"/>
      <c r="TBK198" s="460"/>
      <c r="TBL198" s="460"/>
      <c r="TBM198" s="460"/>
      <c r="TBN198" s="460"/>
      <c r="TBO198" s="460"/>
      <c r="TBP198" s="460"/>
      <c r="TBQ198" s="460"/>
      <c r="TBR198" s="460"/>
      <c r="TBS198" s="460"/>
      <c r="TBT198" s="460"/>
      <c r="TBU198" s="460"/>
      <c r="TBV198" s="460"/>
      <c r="TBW198" s="460"/>
      <c r="TBX198" s="460"/>
      <c r="TBY198" s="460"/>
      <c r="TBZ198" s="460"/>
      <c r="TCA198" s="460"/>
      <c r="TCB198" s="460"/>
      <c r="TCC198" s="460"/>
      <c r="TCD198" s="460"/>
      <c r="TCE198" s="460"/>
      <c r="TCF198" s="460"/>
      <c r="TCG198" s="460"/>
      <c r="TCH198" s="460"/>
      <c r="TCI198" s="460"/>
      <c r="TCJ198" s="460"/>
      <c r="TCK198" s="460"/>
      <c r="TCL198" s="460"/>
      <c r="TCM198" s="460"/>
      <c r="TCN198" s="460"/>
      <c r="TCO198" s="460"/>
      <c r="TCP198" s="460"/>
      <c r="TCQ198" s="460"/>
      <c r="TCR198" s="460"/>
      <c r="TCS198" s="460"/>
      <c r="TCT198" s="460"/>
      <c r="TCU198" s="460"/>
      <c r="TCV198" s="460"/>
      <c r="TCW198" s="460"/>
      <c r="TCX198" s="460"/>
      <c r="TCY198" s="460"/>
      <c r="TCZ198" s="460"/>
      <c r="TDA198" s="460"/>
      <c r="TDB198" s="460"/>
      <c r="TDC198" s="460"/>
      <c r="TDD198" s="460"/>
      <c r="TDE198" s="460"/>
      <c r="TDF198" s="460"/>
      <c r="TDG198" s="460"/>
      <c r="TDH198" s="460"/>
      <c r="TDI198" s="460"/>
      <c r="TDJ198" s="460"/>
      <c r="TDK198" s="460"/>
      <c r="TDL198" s="460"/>
      <c r="TDM198" s="460"/>
      <c r="TDN198" s="460"/>
      <c r="TDO198" s="460"/>
      <c r="TDP198" s="460"/>
      <c r="TDQ198" s="460"/>
      <c r="TDR198" s="460"/>
      <c r="TDS198" s="460"/>
      <c r="TDT198" s="460"/>
      <c r="TDU198" s="460"/>
      <c r="TDV198" s="460"/>
      <c r="TDW198" s="460"/>
      <c r="TDX198" s="460"/>
      <c r="TDY198" s="460"/>
      <c r="TDZ198" s="460"/>
      <c r="TEA198" s="460"/>
      <c r="TEB198" s="460"/>
      <c r="TEC198" s="460"/>
      <c r="TED198" s="460"/>
      <c r="TEE198" s="460"/>
      <c r="TEF198" s="460"/>
      <c r="TEG198" s="460"/>
      <c r="TEH198" s="460"/>
      <c r="TEI198" s="460"/>
      <c r="TEJ198" s="460"/>
      <c r="TEK198" s="460"/>
      <c r="TEL198" s="460"/>
      <c r="TEM198" s="460"/>
      <c r="TEN198" s="460"/>
      <c r="TEO198" s="460"/>
      <c r="TEP198" s="460"/>
      <c r="TEQ198" s="460"/>
      <c r="TER198" s="460"/>
      <c r="TES198" s="460"/>
      <c r="TET198" s="460"/>
      <c r="TEU198" s="460"/>
      <c r="TEV198" s="460"/>
      <c r="TEW198" s="460"/>
      <c r="TEX198" s="460"/>
      <c r="TEY198" s="460"/>
      <c r="TEZ198" s="460"/>
      <c r="TFA198" s="460"/>
      <c r="TFB198" s="460"/>
      <c r="TFC198" s="460"/>
      <c r="TFD198" s="460"/>
      <c r="TFE198" s="460"/>
      <c r="TFF198" s="460"/>
      <c r="TFG198" s="460"/>
      <c r="TFH198" s="460"/>
      <c r="TFI198" s="460"/>
      <c r="TFJ198" s="460"/>
      <c r="TFK198" s="460"/>
      <c r="TFL198" s="460"/>
      <c r="TFM198" s="460"/>
      <c r="TFN198" s="460"/>
      <c r="TFO198" s="460"/>
      <c r="TFP198" s="460"/>
      <c r="TFQ198" s="460"/>
      <c r="TFR198" s="460"/>
      <c r="TFS198" s="460"/>
      <c r="TFT198" s="460"/>
      <c r="TFU198" s="460"/>
      <c r="TFV198" s="460"/>
      <c r="TFW198" s="460"/>
      <c r="TFX198" s="460"/>
      <c r="TFY198" s="460"/>
      <c r="TFZ198" s="460"/>
      <c r="TGA198" s="460"/>
      <c r="TGB198" s="460"/>
      <c r="TGC198" s="460"/>
      <c r="TGD198" s="460"/>
      <c r="TGE198" s="460"/>
      <c r="TGF198" s="460"/>
      <c r="TGG198" s="460"/>
      <c r="TGH198" s="460"/>
      <c r="TGI198" s="460"/>
      <c r="TGJ198" s="460"/>
      <c r="TGK198" s="460"/>
      <c r="TGL198" s="460"/>
      <c r="TGM198" s="460"/>
      <c r="TGN198" s="460"/>
      <c r="TGO198" s="460"/>
      <c r="TGP198" s="460"/>
      <c r="TGQ198" s="460"/>
      <c r="TGR198" s="460"/>
      <c r="TGS198" s="460"/>
      <c r="TGT198" s="460"/>
      <c r="TGU198" s="460"/>
      <c r="TGV198" s="460"/>
      <c r="TGW198" s="460"/>
      <c r="TGX198" s="460"/>
      <c r="TGY198" s="460"/>
      <c r="TGZ198" s="460"/>
      <c r="THA198" s="460"/>
      <c r="THB198" s="460"/>
      <c r="THC198" s="460"/>
      <c r="THD198" s="460"/>
      <c r="THE198" s="460"/>
      <c r="THF198" s="460"/>
      <c r="THG198" s="460"/>
      <c r="THH198" s="460"/>
      <c r="THI198" s="460"/>
      <c r="THJ198" s="460"/>
      <c r="THK198" s="460"/>
      <c r="THL198" s="460"/>
      <c r="THM198" s="460"/>
      <c r="THN198" s="460"/>
      <c r="THO198" s="460"/>
      <c r="THP198" s="460"/>
      <c r="THQ198" s="460"/>
      <c r="THR198" s="460"/>
      <c r="THS198" s="460"/>
      <c r="THT198" s="460"/>
      <c r="THU198" s="460"/>
      <c r="THV198" s="460"/>
      <c r="THW198" s="460"/>
      <c r="THX198" s="460"/>
      <c r="THY198" s="460"/>
      <c r="THZ198" s="460"/>
      <c r="TIA198" s="460"/>
      <c r="TIB198" s="460"/>
      <c r="TIC198" s="460"/>
      <c r="TID198" s="460"/>
      <c r="TIE198" s="460"/>
      <c r="TIF198" s="460"/>
      <c r="TIG198" s="460"/>
      <c r="TIH198" s="460"/>
      <c r="TII198" s="460"/>
      <c r="TIJ198" s="460"/>
      <c r="TIK198" s="460"/>
      <c r="TIL198" s="460"/>
      <c r="TIM198" s="460"/>
      <c r="TIN198" s="460"/>
      <c r="TIO198" s="460"/>
      <c r="TIP198" s="460"/>
      <c r="TIQ198" s="460"/>
      <c r="TIR198" s="460"/>
      <c r="TIS198" s="460"/>
      <c r="TIT198" s="460"/>
      <c r="TIU198" s="460"/>
      <c r="TIV198" s="460"/>
      <c r="TIW198" s="460"/>
      <c r="TIX198" s="460"/>
      <c r="TIY198" s="460"/>
      <c r="TIZ198" s="460"/>
      <c r="TJA198" s="460"/>
      <c r="TJB198" s="460"/>
      <c r="TJC198" s="460"/>
      <c r="TJD198" s="460"/>
      <c r="TJE198" s="460"/>
      <c r="TJF198" s="460"/>
      <c r="TJG198" s="460"/>
      <c r="TJH198" s="460"/>
      <c r="TJI198" s="460"/>
      <c r="TJJ198" s="460"/>
      <c r="TJK198" s="460"/>
      <c r="TJL198" s="460"/>
      <c r="TJM198" s="460"/>
      <c r="TJN198" s="460"/>
      <c r="TJO198" s="460"/>
      <c r="TJP198" s="460"/>
      <c r="TJQ198" s="460"/>
      <c r="TJR198" s="460"/>
      <c r="TJS198" s="460"/>
      <c r="TJT198" s="460"/>
      <c r="TJU198" s="460"/>
      <c r="TJV198" s="460"/>
      <c r="TJW198" s="460"/>
      <c r="TJX198" s="460"/>
      <c r="TJY198" s="460"/>
      <c r="TJZ198" s="460"/>
      <c r="TKA198" s="460"/>
      <c r="TKB198" s="460"/>
      <c r="TKC198" s="460"/>
      <c r="TKD198" s="460"/>
      <c r="TKE198" s="460"/>
      <c r="TKF198" s="460"/>
      <c r="TKG198" s="460"/>
      <c r="TKH198" s="460"/>
      <c r="TKI198" s="460"/>
      <c r="TKJ198" s="460"/>
      <c r="TKK198" s="460"/>
      <c r="TKL198" s="460"/>
      <c r="TKM198" s="460"/>
      <c r="TKN198" s="460"/>
      <c r="TKO198" s="460"/>
      <c r="TKP198" s="460"/>
      <c r="TKQ198" s="460"/>
      <c r="TKR198" s="460"/>
      <c r="TKS198" s="460"/>
      <c r="TKT198" s="460"/>
      <c r="TKU198" s="460"/>
      <c r="TKV198" s="460"/>
      <c r="TKW198" s="460"/>
      <c r="TKX198" s="460"/>
      <c r="TKY198" s="460"/>
      <c r="TKZ198" s="460"/>
      <c r="TLA198" s="460"/>
      <c r="TLB198" s="460"/>
      <c r="TLC198" s="460"/>
      <c r="TLD198" s="460"/>
      <c r="TLE198" s="460"/>
      <c r="TLF198" s="460"/>
      <c r="TLG198" s="460"/>
      <c r="TLH198" s="460"/>
      <c r="TLI198" s="460"/>
      <c r="TLJ198" s="460"/>
      <c r="TLK198" s="460"/>
      <c r="TLL198" s="460"/>
      <c r="TLM198" s="460"/>
      <c r="TLN198" s="460"/>
      <c r="TLO198" s="460"/>
      <c r="TLP198" s="460"/>
      <c r="TLQ198" s="460"/>
      <c r="TLR198" s="460"/>
      <c r="TLS198" s="460"/>
      <c r="TLT198" s="460"/>
      <c r="TLU198" s="460"/>
      <c r="TLV198" s="460"/>
      <c r="TLW198" s="460"/>
      <c r="TLX198" s="460"/>
      <c r="TLY198" s="460"/>
      <c r="TLZ198" s="460"/>
      <c r="TMA198" s="460"/>
      <c r="TMB198" s="460"/>
      <c r="TMC198" s="460"/>
      <c r="TMD198" s="460"/>
      <c r="TME198" s="460"/>
      <c r="TMF198" s="460"/>
      <c r="TMG198" s="460"/>
      <c r="TMH198" s="460"/>
      <c r="TMI198" s="460"/>
      <c r="TMJ198" s="460"/>
      <c r="TMK198" s="460"/>
      <c r="TML198" s="460"/>
      <c r="TMM198" s="460"/>
      <c r="TMN198" s="460"/>
      <c r="TMO198" s="460"/>
      <c r="TMP198" s="460"/>
      <c r="TMQ198" s="460"/>
      <c r="TMR198" s="460"/>
      <c r="TMS198" s="460"/>
      <c r="TMT198" s="460"/>
      <c r="TMU198" s="460"/>
      <c r="TMV198" s="460"/>
      <c r="TMW198" s="460"/>
      <c r="TMX198" s="460"/>
      <c r="TMY198" s="460"/>
      <c r="TMZ198" s="460"/>
      <c r="TNA198" s="460"/>
      <c r="TNB198" s="460"/>
      <c r="TNC198" s="460"/>
      <c r="TND198" s="460"/>
      <c r="TNE198" s="460"/>
      <c r="TNF198" s="460"/>
      <c r="TNG198" s="460"/>
      <c r="TNH198" s="460"/>
      <c r="TNI198" s="460"/>
      <c r="TNJ198" s="460"/>
      <c r="TNK198" s="460"/>
      <c r="TNL198" s="460"/>
      <c r="TNM198" s="460"/>
      <c r="TNN198" s="460"/>
      <c r="TNO198" s="460"/>
      <c r="TNP198" s="460"/>
      <c r="TNQ198" s="460"/>
      <c r="TNR198" s="460"/>
      <c r="TNS198" s="460"/>
      <c r="TNT198" s="460"/>
      <c r="TNU198" s="460"/>
      <c r="TNV198" s="460"/>
      <c r="TNW198" s="460"/>
      <c r="TNX198" s="460"/>
      <c r="TNY198" s="460"/>
      <c r="TNZ198" s="460"/>
      <c r="TOA198" s="460"/>
      <c r="TOB198" s="460"/>
      <c r="TOC198" s="460"/>
      <c r="TOD198" s="460"/>
      <c r="TOE198" s="460"/>
      <c r="TOF198" s="460"/>
      <c r="TOG198" s="460"/>
      <c r="TOH198" s="460"/>
      <c r="TOI198" s="460"/>
      <c r="TOJ198" s="460"/>
      <c r="TOK198" s="460"/>
      <c r="TOL198" s="460"/>
      <c r="TOM198" s="460"/>
      <c r="TON198" s="460"/>
      <c r="TOO198" s="460"/>
      <c r="TOP198" s="460"/>
      <c r="TOQ198" s="460"/>
      <c r="TOR198" s="460"/>
      <c r="TOS198" s="460"/>
      <c r="TOT198" s="460"/>
      <c r="TOU198" s="460"/>
      <c r="TOV198" s="460"/>
      <c r="TOW198" s="460"/>
      <c r="TOX198" s="460"/>
      <c r="TOY198" s="460"/>
      <c r="TOZ198" s="460"/>
      <c r="TPA198" s="460"/>
      <c r="TPB198" s="460"/>
      <c r="TPC198" s="460"/>
      <c r="TPD198" s="460"/>
      <c r="TPE198" s="460"/>
      <c r="TPF198" s="460"/>
      <c r="TPG198" s="460"/>
      <c r="TPH198" s="460"/>
      <c r="TPI198" s="460"/>
      <c r="TPJ198" s="460"/>
      <c r="TPK198" s="460"/>
      <c r="TPL198" s="460"/>
      <c r="TPM198" s="460"/>
      <c r="TPN198" s="460"/>
      <c r="TPO198" s="460"/>
      <c r="TPP198" s="460"/>
      <c r="TPQ198" s="460"/>
      <c r="TPR198" s="460"/>
      <c r="TPS198" s="460"/>
      <c r="TPT198" s="460"/>
      <c r="TPU198" s="460"/>
      <c r="TPV198" s="460"/>
      <c r="TPW198" s="460"/>
      <c r="TPX198" s="460"/>
      <c r="TPY198" s="460"/>
      <c r="TPZ198" s="460"/>
      <c r="TQA198" s="460"/>
      <c r="TQB198" s="460"/>
      <c r="TQC198" s="460"/>
      <c r="TQD198" s="460"/>
      <c r="TQE198" s="460"/>
      <c r="TQF198" s="460"/>
      <c r="TQG198" s="460"/>
      <c r="TQH198" s="460"/>
      <c r="TQI198" s="460"/>
      <c r="TQJ198" s="460"/>
      <c r="TQK198" s="460"/>
      <c r="TQL198" s="460"/>
      <c r="TQM198" s="460"/>
      <c r="TQN198" s="460"/>
      <c r="TQO198" s="460"/>
      <c r="TQP198" s="460"/>
      <c r="TQQ198" s="460"/>
      <c r="TQR198" s="460"/>
      <c r="TQS198" s="460"/>
      <c r="TQT198" s="460"/>
      <c r="TQU198" s="460"/>
      <c r="TQV198" s="460"/>
      <c r="TQW198" s="460"/>
      <c r="TQX198" s="460"/>
      <c r="TQY198" s="460"/>
      <c r="TQZ198" s="460"/>
      <c r="TRA198" s="460"/>
      <c r="TRB198" s="460"/>
      <c r="TRC198" s="460"/>
      <c r="TRD198" s="460"/>
      <c r="TRE198" s="460"/>
      <c r="TRF198" s="460"/>
      <c r="TRG198" s="460"/>
      <c r="TRH198" s="460"/>
      <c r="TRI198" s="460"/>
      <c r="TRJ198" s="460"/>
      <c r="TRK198" s="460"/>
      <c r="TRL198" s="460"/>
      <c r="TRM198" s="460"/>
      <c r="TRN198" s="460"/>
      <c r="TRO198" s="460"/>
      <c r="TRP198" s="460"/>
      <c r="TRQ198" s="460"/>
      <c r="TRR198" s="460"/>
      <c r="TRS198" s="460"/>
      <c r="TRT198" s="460"/>
      <c r="TRU198" s="460"/>
      <c r="TRV198" s="460"/>
      <c r="TRW198" s="460"/>
      <c r="TRX198" s="460"/>
      <c r="TRY198" s="460"/>
      <c r="TRZ198" s="460"/>
      <c r="TSA198" s="460"/>
      <c r="TSB198" s="460"/>
      <c r="TSC198" s="460"/>
      <c r="TSD198" s="460"/>
      <c r="TSE198" s="460"/>
      <c r="TSF198" s="460"/>
      <c r="TSG198" s="460"/>
      <c r="TSH198" s="460"/>
      <c r="TSI198" s="460"/>
      <c r="TSJ198" s="460"/>
      <c r="TSK198" s="460"/>
      <c r="TSL198" s="460"/>
      <c r="TSM198" s="460"/>
      <c r="TSN198" s="460"/>
      <c r="TSO198" s="460"/>
      <c r="TSP198" s="460"/>
      <c r="TSQ198" s="460"/>
      <c r="TSR198" s="460"/>
      <c r="TSS198" s="460"/>
      <c r="TST198" s="460"/>
      <c r="TSU198" s="460"/>
      <c r="TSV198" s="460"/>
      <c r="TSW198" s="460"/>
      <c r="TSX198" s="460"/>
      <c r="TSY198" s="460"/>
      <c r="TSZ198" s="460"/>
      <c r="TTA198" s="460"/>
      <c r="TTB198" s="460"/>
      <c r="TTC198" s="460"/>
      <c r="TTD198" s="460"/>
      <c r="TTE198" s="460"/>
      <c r="TTF198" s="460"/>
      <c r="TTG198" s="460"/>
      <c r="TTH198" s="460"/>
      <c r="TTI198" s="460"/>
      <c r="TTJ198" s="460"/>
      <c r="TTK198" s="460"/>
      <c r="TTL198" s="460"/>
      <c r="TTM198" s="460"/>
      <c r="TTN198" s="460"/>
      <c r="TTO198" s="460"/>
      <c r="TTP198" s="460"/>
      <c r="TTQ198" s="460"/>
      <c r="TTR198" s="460"/>
      <c r="TTS198" s="460"/>
      <c r="TTT198" s="460"/>
      <c r="TTU198" s="460"/>
      <c r="TTV198" s="460"/>
      <c r="TTW198" s="460"/>
      <c r="TTX198" s="460"/>
      <c r="TTY198" s="460"/>
      <c r="TTZ198" s="460"/>
      <c r="TUA198" s="460"/>
      <c r="TUB198" s="460"/>
      <c r="TUC198" s="460"/>
      <c r="TUD198" s="460"/>
      <c r="TUE198" s="460"/>
      <c r="TUF198" s="460"/>
      <c r="TUG198" s="460"/>
      <c r="TUH198" s="460"/>
      <c r="TUI198" s="460"/>
      <c r="TUJ198" s="460"/>
      <c r="TUK198" s="460"/>
      <c r="TUL198" s="460"/>
      <c r="TUM198" s="460"/>
      <c r="TUN198" s="460"/>
      <c r="TUO198" s="460"/>
      <c r="TUP198" s="460"/>
      <c r="TUQ198" s="460"/>
      <c r="TUR198" s="460"/>
      <c r="TUS198" s="460"/>
      <c r="TUT198" s="460"/>
      <c r="TUU198" s="460"/>
      <c r="TUV198" s="460"/>
      <c r="TUW198" s="460"/>
      <c r="TUX198" s="460"/>
      <c r="TUY198" s="460"/>
      <c r="TUZ198" s="460"/>
      <c r="TVA198" s="460"/>
      <c r="TVB198" s="460"/>
      <c r="TVC198" s="460"/>
      <c r="TVD198" s="460"/>
      <c r="TVE198" s="460"/>
      <c r="TVF198" s="460"/>
      <c r="TVG198" s="460"/>
      <c r="TVH198" s="460"/>
      <c r="TVI198" s="460"/>
      <c r="TVJ198" s="460"/>
      <c r="TVK198" s="460"/>
      <c r="TVL198" s="460"/>
      <c r="TVM198" s="460"/>
      <c r="TVN198" s="460"/>
      <c r="TVO198" s="460"/>
      <c r="TVP198" s="460"/>
      <c r="TVQ198" s="460"/>
      <c r="TVR198" s="460"/>
      <c r="TVS198" s="460"/>
      <c r="TVT198" s="460"/>
      <c r="TVU198" s="460"/>
      <c r="TVV198" s="460"/>
      <c r="TVW198" s="460"/>
      <c r="TVX198" s="460"/>
      <c r="TVY198" s="460"/>
      <c r="TVZ198" s="460"/>
      <c r="TWA198" s="460"/>
      <c r="TWB198" s="460"/>
      <c r="TWC198" s="460"/>
      <c r="TWD198" s="460"/>
      <c r="TWE198" s="460"/>
      <c r="TWF198" s="460"/>
      <c r="TWG198" s="460"/>
      <c r="TWH198" s="460"/>
      <c r="TWI198" s="460"/>
      <c r="TWJ198" s="460"/>
      <c r="TWK198" s="460"/>
      <c r="TWL198" s="460"/>
      <c r="TWM198" s="460"/>
      <c r="TWN198" s="460"/>
      <c r="TWO198" s="460"/>
      <c r="TWP198" s="460"/>
      <c r="TWQ198" s="460"/>
      <c r="TWR198" s="460"/>
      <c r="TWS198" s="460"/>
      <c r="TWT198" s="460"/>
      <c r="TWU198" s="460"/>
      <c r="TWV198" s="460"/>
      <c r="TWW198" s="460"/>
      <c r="TWX198" s="460"/>
      <c r="TWY198" s="460"/>
      <c r="TWZ198" s="460"/>
      <c r="TXA198" s="460"/>
      <c r="TXB198" s="460"/>
      <c r="TXC198" s="460"/>
      <c r="TXD198" s="460"/>
      <c r="TXE198" s="460"/>
      <c r="TXF198" s="460"/>
      <c r="TXG198" s="460"/>
      <c r="TXH198" s="460"/>
      <c r="TXI198" s="460"/>
      <c r="TXJ198" s="460"/>
      <c r="TXK198" s="460"/>
      <c r="TXL198" s="460"/>
      <c r="TXM198" s="460"/>
      <c r="TXN198" s="460"/>
      <c r="TXO198" s="460"/>
      <c r="TXP198" s="460"/>
      <c r="TXQ198" s="460"/>
      <c r="TXR198" s="460"/>
      <c r="TXS198" s="460"/>
      <c r="TXT198" s="460"/>
      <c r="TXU198" s="460"/>
      <c r="TXV198" s="460"/>
      <c r="TXW198" s="460"/>
      <c r="TXX198" s="460"/>
      <c r="TXY198" s="460"/>
      <c r="TXZ198" s="460"/>
      <c r="TYA198" s="460"/>
      <c r="TYB198" s="460"/>
      <c r="TYC198" s="460"/>
      <c r="TYD198" s="460"/>
      <c r="TYE198" s="460"/>
      <c r="TYF198" s="460"/>
      <c r="TYG198" s="460"/>
      <c r="TYH198" s="460"/>
      <c r="TYI198" s="460"/>
      <c r="TYJ198" s="460"/>
      <c r="TYK198" s="460"/>
      <c r="TYL198" s="460"/>
      <c r="TYM198" s="460"/>
      <c r="TYN198" s="460"/>
      <c r="TYO198" s="460"/>
      <c r="TYP198" s="460"/>
      <c r="TYQ198" s="460"/>
      <c r="TYR198" s="460"/>
      <c r="TYS198" s="460"/>
      <c r="TYT198" s="460"/>
      <c r="TYU198" s="460"/>
      <c r="TYV198" s="460"/>
      <c r="TYW198" s="460"/>
      <c r="TYX198" s="460"/>
      <c r="TYY198" s="460"/>
      <c r="TYZ198" s="460"/>
      <c r="TZA198" s="460"/>
      <c r="TZB198" s="460"/>
      <c r="TZC198" s="460"/>
      <c r="TZD198" s="460"/>
      <c r="TZE198" s="460"/>
      <c r="TZF198" s="460"/>
      <c r="TZG198" s="460"/>
      <c r="TZH198" s="460"/>
      <c r="TZI198" s="460"/>
      <c r="TZJ198" s="460"/>
      <c r="TZK198" s="460"/>
      <c r="TZL198" s="460"/>
      <c r="TZM198" s="460"/>
      <c r="TZN198" s="460"/>
      <c r="TZO198" s="460"/>
      <c r="TZP198" s="460"/>
      <c r="TZQ198" s="460"/>
      <c r="TZR198" s="460"/>
      <c r="TZS198" s="460"/>
      <c r="TZT198" s="460"/>
      <c r="TZU198" s="460"/>
      <c r="TZV198" s="460"/>
      <c r="TZW198" s="460"/>
      <c r="TZX198" s="460"/>
      <c r="TZY198" s="460"/>
      <c r="TZZ198" s="460"/>
      <c r="UAA198" s="460"/>
      <c r="UAB198" s="460"/>
      <c r="UAC198" s="460"/>
      <c r="UAD198" s="460"/>
      <c r="UAE198" s="460"/>
      <c r="UAF198" s="460"/>
      <c r="UAG198" s="460"/>
      <c r="UAH198" s="460"/>
      <c r="UAI198" s="460"/>
      <c r="UAJ198" s="460"/>
      <c r="UAK198" s="460"/>
      <c r="UAL198" s="460"/>
      <c r="UAM198" s="460"/>
      <c r="UAN198" s="460"/>
      <c r="UAO198" s="460"/>
      <c r="UAP198" s="460"/>
      <c r="UAQ198" s="460"/>
      <c r="UAR198" s="460"/>
      <c r="UAS198" s="460"/>
      <c r="UAT198" s="460"/>
      <c r="UAU198" s="460"/>
      <c r="UAV198" s="460"/>
      <c r="UAW198" s="460"/>
      <c r="UAX198" s="460"/>
      <c r="UAY198" s="460"/>
      <c r="UAZ198" s="460"/>
      <c r="UBA198" s="460"/>
      <c r="UBB198" s="460"/>
      <c r="UBC198" s="460"/>
      <c r="UBD198" s="460"/>
      <c r="UBE198" s="460"/>
      <c r="UBF198" s="460"/>
      <c r="UBG198" s="460"/>
      <c r="UBH198" s="460"/>
      <c r="UBI198" s="460"/>
      <c r="UBJ198" s="460"/>
      <c r="UBK198" s="460"/>
      <c r="UBL198" s="460"/>
      <c r="UBM198" s="460"/>
      <c r="UBN198" s="460"/>
      <c r="UBO198" s="460"/>
      <c r="UBP198" s="460"/>
      <c r="UBQ198" s="460"/>
      <c r="UBR198" s="460"/>
      <c r="UBS198" s="460"/>
      <c r="UBT198" s="460"/>
      <c r="UBU198" s="460"/>
      <c r="UBV198" s="460"/>
      <c r="UBW198" s="460"/>
      <c r="UBX198" s="460"/>
      <c r="UBY198" s="460"/>
      <c r="UBZ198" s="460"/>
      <c r="UCA198" s="460"/>
      <c r="UCB198" s="460"/>
      <c r="UCC198" s="460"/>
      <c r="UCD198" s="460"/>
      <c r="UCE198" s="460"/>
      <c r="UCF198" s="460"/>
      <c r="UCG198" s="460"/>
      <c r="UCH198" s="460"/>
      <c r="UCI198" s="460"/>
      <c r="UCJ198" s="460"/>
      <c r="UCK198" s="460"/>
      <c r="UCL198" s="460"/>
      <c r="UCM198" s="460"/>
      <c r="UCN198" s="460"/>
      <c r="UCO198" s="460"/>
      <c r="UCP198" s="460"/>
      <c r="UCQ198" s="460"/>
      <c r="UCR198" s="460"/>
      <c r="UCS198" s="460"/>
      <c r="UCT198" s="460"/>
      <c r="UCU198" s="460"/>
      <c r="UCV198" s="460"/>
      <c r="UCW198" s="460"/>
      <c r="UCX198" s="460"/>
      <c r="UCY198" s="460"/>
      <c r="UCZ198" s="460"/>
      <c r="UDA198" s="460"/>
      <c r="UDB198" s="460"/>
      <c r="UDC198" s="460"/>
      <c r="UDD198" s="460"/>
      <c r="UDE198" s="460"/>
      <c r="UDF198" s="460"/>
      <c r="UDG198" s="460"/>
      <c r="UDH198" s="460"/>
      <c r="UDI198" s="460"/>
      <c r="UDJ198" s="460"/>
      <c r="UDK198" s="460"/>
      <c r="UDL198" s="460"/>
      <c r="UDM198" s="460"/>
      <c r="UDN198" s="460"/>
      <c r="UDO198" s="460"/>
      <c r="UDP198" s="460"/>
      <c r="UDQ198" s="460"/>
      <c r="UDR198" s="460"/>
      <c r="UDS198" s="460"/>
      <c r="UDT198" s="460"/>
      <c r="UDU198" s="460"/>
      <c r="UDV198" s="460"/>
      <c r="UDW198" s="460"/>
      <c r="UDX198" s="460"/>
      <c r="UDY198" s="460"/>
      <c r="UDZ198" s="460"/>
      <c r="UEA198" s="460"/>
      <c r="UEB198" s="460"/>
      <c r="UEC198" s="460"/>
      <c r="UED198" s="460"/>
      <c r="UEE198" s="460"/>
      <c r="UEF198" s="460"/>
      <c r="UEG198" s="460"/>
      <c r="UEH198" s="460"/>
      <c r="UEI198" s="460"/>
      <c r="UEJ198" s="460"/>
      <c r="UEK198" s="460"/>
      <c r="UEL198" s="460"/>
      <c r="UEM198" s="460"/>
      <c r="UEN198" s="460"/>
      <c r="UEO198" s="460"/>
      <c r="UEP198" s="460"/>
      <c r="UEQ198" s="460"/>
      <c r="UER198" s="460"/>
      <c r="UES198" s="460"/>
      <c r="UET198" s="460"/>
      <c r="UEU198" s="460"/>
      <c r="UEV198" s="460"/>
      <c r="UEW198" s="460"/>
      <c r="UEX198" s="460"/>
      <c r="UEY198" s="460"/>
      <c r="UEZ198" s="460"/>
      <c r="UFA198" s="460"/>
      <c r="UFB198" s="460"/>
      <c r="UFC198" s="460"/>
      <c r="UFD198" s="460"/>
      <c r="UFE198" s="460"/>
      <c r="UFF198" s="460"/>
      <c r="UFG198" s="460"/>
      <c r="UFH198" s="460"/>
      <c r="UFI198" s="460"/>
      <c r="UFJ198" s="460"/>
      <c r="UFK198" s="460"/>
      <c r="UFL198" s="460"/>
      <c r="UFM198" s="460"/>
      <c r="UFN198" s="460"/>
      <c r="UFO198" s="460"/>
      <c r="UFP198" s="460"/>
      <c r="UFQ198" s="460"/>
      <c r="UFR198" s="460"/>
      <c r="UFS198" s="460"/>
      <c r="UFT198" s="460"/>
      <c r="UFU198" s="460"/>
      <c r="UFV198" s="460"/>
      <c r="UFW198" s="460"/>
      <c r="UFX198" s="460"/>
      <c r="UFY198" s="460"/>
      <c r="UFZ198" s="460"/>
      <c r="UGA198" s="460"/>
      <c r="UGB198" s="460"/>
      <c r="UGC198" s="460"/>
      <c r="UGD198" s="460"/>
      <c r="UGE198" s="460"/>
      <c r="UGF198" s="460"/>
      <c r="UGG198" s="460"/>
      <c r="UGH198" s="460"/>
      <c r="UGI198" s="460"/>
      <c r="UGJ198" s="460"/>
      <c r="UGK198" s="460"/>
      <c r="UGL198" s="460"/>
      <c r="UGM198" s="460"/>
      <c r="UGN198" s="460"/>
      <c r="UGO198" s="460"/>
      <c r="UGP198" s="460"/>
      <c r="UGQ198" s="460"/>
      <c r="UGR198" s="460"/>
      <c r="UGS198" s="460"/>
      <c r="UGT198" s="460"/>
      <c r="UGU198" s="460"/>
      <c r="UGV198" s="460"/>
      <c r="UGW198" s="460"/>
      <c r="UGX198" s="460"/>
      <c r="UGY198" s="460"/>
      <c r="UGZ198" s="460"/>
      <c r="UHA198" s="460"/>
      <c r="UHB198" s="460"/>
      <c r="UHC198" s="460"/>
      <c r="UHD198" s="460"/>
      <c r="UHE198" s="460"/>
      <c r="UHF198" s="460"/>
      <c r="UHG198" s="460"/>
      <c r="UHH198" s="460"/>
      <c r="UHI198" s="460"/>
      <c r="UHJ198" s="460"/>
      <c r="UHK198" s="460"/>
      <c r="UHL198" s="460"/>
      <c r="UHM198" s="460"/>
      <c r="UHN198" s="460"/>
      <c r="UHO198" s="460"/>
      <c r="UHP198" s="460"/>
      <c r="UHQ198" s="460"/>
      <c r="UHR198" s="460"/>
      <c r="UHS198" s="460"/>
      <c r="UHT198" s="460"/>
      <c r="UHU198" s="460"/>
      <c r="UHV198" s="460"/>
      <c r="UHW198" s="460"/>
      <c r="UHX198" s="460"/>
      <c r="UHY198" s="460"/>
      <c r="UHZ198" s="460"/>
      <c r="UIA198" s="460"/>
      <c r="UIB198" s="460"/>
      <c r="UIC198" s="460"/>
      <c r="UID198" s="460"/>
      <c r="UIE198" s="460"/>
      <c r="UIF198" s="460"/>
      <c r="UIG198" s="460"/>
      <c r="UIH198" s="460"/>
      <c r="UII198" s="460"/>
      <c r="UIJ198" s="460"/>
      <c r="UIK198" s="460"/>
      <c r="UIL198" s="460"/>
      <c r="UIM198" s="460"/>
      <c r="UIN198" s="460"/>
      <c r="UIO198" s="460"/>
      <c r="UIP198" s="460"/>
      <c r="UIQ198" s="460"/>
      <c r="UIR198" s="460"/>
      <c r="UIS198" s="460"/>
      <c r="UIT198" s="460"/>
      <c r="UIU198" s="460"/>
      <c r="UIV198" s="460"/>
      <c r="UIW198" s="460"/>
      <c r="UIX198" s="460"/>
      <c r="UIY198" s="460"/>
      <c r="UIZ198" s="460"/>
      <c r="UJA198" s="460"/>
      <c r="UJB198" s="460"/>
      <c r="UJC198" s="460"/>
      <c r="UJD198" s="460"/>
      <c r="UJE198" s="460"/>
      <c r="UJF198" s="460"/>
      <c r="UJG198" s="460"/>
      <c r="UJH198" s="460"/>
      <c r="UJI198" s="460"/>
      <c r="UJJ198" s="460"/>
      <c r="UJK198" s="460"/>
      <c r="UJL198" s="460"/>
      <c r="UJM198" s="460"/>
      <c r="UJN198" s="460"/>
      <c r="UJO198" s="460"/>
      <c r="UJP198" s="460"/>
      <c r="UJQ198" s="460"/>
      <c r="UJR198" s="460"/>
      <c r="UJS198" s="460"/>
      <c r="UJT198" s="460"/>
      <c r="UJU198" s="460"/>
      <c r="UJV198" s="460"/>
      <c r="UJW198" s="460"/>
      <c r="UJX198" s="460"/>
      <c r="UJY198" s="460"/>
      <c r="UJZ198" s="460"/>
      <c r="UKA198" s="460"/>
      <c r="UKB198" s="460"/>
      <c r="UKC198" s="460"/>
      <c r="UKD198" s="460"/>
      <c r="UKE198" s="460"/>
      <c r="UKF198" s="460"/>
      <c r="UKG198" s="460"/>
      <c r="UKH198" s="460"/>
      <c r="UKI198" s="460"/>
      <c r="UKJ198" s="460"/>
      <c r="UKK198" s="460"/>
      <c r="UKL198" s="460"/>
      <c r="UKM198" s="460"/>
      <c r="UKN198" s="460"/>
      <c r="UKO198" s="460"/>
      <c r="UKP198" s="460"/>
      <c r="UKQ198" s="460"/>
      <c r="UKR198" s="460"/>
      <c r="UKS198" s="460"/>
      <c r="UKT198" s="460"/>
      <c r="UKU198" s="460"/>
      <c r="UKV198" s="460"/>
      <c r="UKW198" s="460"/>
      <c r="UKX198" s="460"/>
      <c r="UKY198" s="460"/>
      <c r="UKZ198" s="460"/>
      <c r="ULA198" s="460"/>
      <c r="ULB198" s="460"/>
      <c r="ULC198" s="460"/>
      <c r="ULD198" s="460"/>
      <c r="ULE198" s="460"/>
      <c r="ULF198" s="460"/>
      <c r="ULG198" s="460"/>
      <c r="ULH198" s="460"/>
      <c r="ULI198" s="460"/>
      <c r="ULJ198" s="460"/>
      <c r="ULK198" s="460"/>
      <c r="ULL198" s="460"/>
      <c r="ULM198" s="460"/>
      <c r="ULN198" s="460"/>
      <c r="ULO198" s="460"/>
      <c r="ULP198" s="460"/>
      <c r="ULQ198" s="460"/>
      <c r="ULR198" s="460"/>
      <c r="ULS198" s="460"/>
      <c r="ULT198" s="460"/>
      <c r="ULU198" s="460"/>
      <c r="ULV198" s="460"/>
      <c r="ULW198" s="460"/>
      <c r="ULX198" s="460"/>
      <c r="ULY198" s="460"/>
      <c r="ULZ198" s="460"/>
      <c r="UMA198" s="460"/>
      <c r="UMB198" s="460"/>
      <c r="UMC198" s="460"/>
      <c r="UMD198" s="460"/>
      <c r="UME198" s="460"/>
      <c r="UMF198" s="460"/>
      <c r="UMG198" s="460"/>
      <c r="UMH198" s="460"/>
      <c r="UMI198" s="460"/>
      <c r="UMJ198" s="460"/>
      <c r="UMK198" s="460"/>
      <c r="UML198" s="460"/>
      <c r="UMM198" s="460"/>
      <c r="UMN198" s="460"/>
      <c r="UMO198" s="460"/>
      <c r="UMP198" s="460"/>
      <c r="UMQ198" s="460"/>
      <c r="UMR198" s="460"/>
      <c r="UMS198" s="460"/>
      <c r="UMT198" s="460"/>
      <c r="UMU198" s="460"/>
      <c r="UMV198" s="460"/>
      <c r="UMW198" s="460"/>
      <c r="UMX198" s="460"/>
      <c r="UMY198" s="460"/>
      <c r="UMZ198" s="460"/>
      <c r="UNA198" s="460"/>
      <c r="UNB198" s="460"/>
      <c r="UNC198" s="460"/>
      <c r="UND198" s="460"/>
      <c r="UNE198" s="460"/>
      <c r="UNF198" s="460"/>
      <c r="UNG198" s="460"/>
      <c r="UNH198" s="460"/>
      <c r="UNI198" s="460"/>
      <c r="UNJ198" s="460"/>
      <c r="UNK198" s="460"/>
      <c r="UNL198" s="460"/>
      <c r="UNM198" s="460"/>
      <c r="UNN198" s="460"/>
      <c r="UNO198" s="460"/>
      <c r="UNP198" s="460"/>
      <c r="UNQ198" s="460"/>
      <c r="UNR198" s="460"/>
      <c r="UNS198" s="460"/>
      <c r="UNT198" s="460"/>
      <c r="UNU198" s="460"/>
      <c r="UNV198" s="460"/>
      <c r="UNW198" s="460"/>
      <c r="UNX198" s="460"/>
      <c r="UNY198" s="460"/>
      <c r="UNZ198" s="460"/>
      <c r="UOA198" s="460"/>
      <c r="UOB198" s="460"/>
      <c r="UOC198" s="460"/>
      <c r="UOD198" s="460"/>
      <c r="UOE198" s="460"/>
      <c r="UOF198" s="460"/>
      <c r="UOG198" s="460"/>
      <c r="UOH198" s="460"/>
      <c r="UOI198" s="460"/>
      <c r="UOJ198" s="460"/>
      <c r="UOK198" s="460"/>
      <c r="UOL198" s="460"/>
      <c r="UOM198" s="460"/>
      <c r="UON198" s="460"/>
      <c r="UOO198" s="460"/>
      <c r="UOP198" s="460"/>
      <c r="UOQ198" s="460"/>
      <c r="UOR198" s="460"/>
      <c r="UOS198" s="460"/>
      <c r="UOT198" s="460"/>
      <c r="UOU198" s="460"/>
      <c r="UOV198" s="460"/>
      <c r="UOW198" s="460"/>
      <c r="UOX198" s="460"/>
      <c r="UOY198" s="460"/>
      <c r="UOZ198" s="460"/>
      <c r="UPA198" s="460"/>
      <c r="UPB198" s="460"/>
      <c r="UPC198" s="460"/>
      <c r="UPD198" s="460"/>
      <c r="UPE198" s="460"/>
      <c r="UPF198" s="460"/>
      <c r="UPG198" s="460"/>
      <c r="UPH198" s="460"/>
      <c r="UPI198" s="460"/>
      <c r="UPJ198" s="460"/>
      <c r="UPK198" s="460"/>
      <c r="UPL198" s="460"/>
      <c r="UPM198" s="460"/>
      <c r="UPN198" s="460"/>
      <c r="UPO198" s="460"/>
      <c r="UPP198" s="460"/>
      <c r="UPQ198" s="460"/>
      <c r="UPR198" s="460"/>
      <c r="UPS198" s="460"/>
      <c r="UPT198" s="460"/>
      <c r="UPU198" s="460"/>
      <c r="UPV198" s="460"/>
      <c r="UPW198" s="460"/>
      <c r="UPX198" s="460"/>
      <c r="UPY198" s="460"/>
      <c r="UPZ198" s="460"/>
      <c r="UQA198" s="460"/>
      <c r="UQB198" s="460"/>
      <c r="UQC198" s="460"/>
      <c r="UQD198" s="460"/>
      <c r="UQE198" s="460"/>
      <c r="UQF198" s="460"/>
      <c r="UQG198" s="460"/>
      <c r="UQH198" s="460"/>
      <c r="UQI198" s="460"/>
      <c r="UQJ198" s="460"/>
      <c r="UQK198" s="460"/>
      <c r="UQL198" s="460"/>
      <c r="UQM198" s="460"/>
      <c r="UQN198" s="460"/>
      <c r="UQO198" s="460"/>
      <c r="UQP198" s="460"/>
      <c r="UQQ198" s="460"/>
      <c r="UQR198" s="460"/>
      <c r="UQS198" s="460"/>
      <c r="UQT198" s="460"/>
      <c r="UQU198" s="460"/>
      <c r="UQV198" s="460"/>
      <c r="UQW198" s="460"/>
      <c r="UQX198" s="460"/>
      <c r="UQY198" s="460"/>
      <c r="UQZ198" s="460"/>
      <c r="URA198" s="460"/>
      <c r="URB198" s="460"/>
      <c r="URC198" s="460"/>
      <c r="URD198" s="460"/>
      <c r="URE198" s="460"/>
      <c r="URF198" s="460"/>
      <c r="URG198" s="460"/>
      <c r="URH198" s="460"/>
      <c r="URI198" s="460"/>
      <c r="URJ198" s="460"/>
      <c r="URK198" s="460"/>
      <c r="URL198" s="460"/>
      <c r="URM198" s="460"/>
      <c r="URN198" s="460"/>
      <c r="URO198" s="460"/>
      <c r="URP198" s="460"/>
      <c r="URQ198" s="460"/>
      <c r="URR198" s="460"/>
      <c r="URS198" s="460"/>
      <c r="URT198" s="460"/>
      <c r="URU198" s="460"/>
      <c r="URV198" s="460"/>
      <c r="URW198" s="460"/>
      <c r="URX198" s="460"/>
      <c r="URY198" s="460"/>
      <c r="URZ198" s="460"/>
      <c r="USA198" s="460"/>
      <c r="USB198" s="460"/>
      <c r="USC198" s="460"/>
      <c r="USD198" s="460"/>
      <c r="USE198" s="460"/>
      <c r="USF198" s="460"/>
      <c r="USG198" s="460"/>
      <c r="USH198" s="460"/>
      <c r="USI198" s="460"/>
      <c r="USJ198" s="460"/>
      <c r="USK198" s="460"/>
      <c r="USL198" s="460"/>
      <c r="USM198" s="460"/>
      <c r="USN198" s="460"/>
      <c r="USO198" s="460"/>
      <c r="USP198" s="460"/>
      <c r="USQ198" s="460"/>
      <c r="USR198" s="460"/>
      <c r="USS198" s="460"/>
      <c r="UST198" s="460"/>
      <c r="USU198" s="460"/>
      <c r="USV198" s="460"/>
      <c r="USW198" s="460"/>
      <c r="USX198" s="460"/>
      <c r="USY198" s="460"/>
      <c r="USZ198" s="460"/>
      <c r="UTA198" s="460"/>
      <c r="UTB198" s="460"/>
      <c r="UTC198" s="460"/>
      <c r="UTD198" s="460"/>
      <c r="UTE198" s="460"/>
      <c r="UTF198" s="460"/>
      <c r="UTG198" s="460"/>
      <c r="UTH198" s="460"/>
      <c r="UTI198" s="460"/>
      <c r="UTJ198" s="460"/>
      <c r="UTK198" s="460"/>
      <c r="UTL198" s="460"/>
      <c r="UTM198" s="460"/>
      <c r="UTN198" s="460"/>
      <c r="UTO198" s="460"/>
      <c r="UTP198" s="460"/>
      <c r="UTQ198" s="460"/>
      <c r="UTR198" s="460"/>
      <c r="UTS198" s="460"/>
      <c r="UTT198" s="460"/>
      <c r="UTU198" s="460"/>
      <c r="UTV198" s="460"/>
      <c r="UTW198" s="460"/>
      <c r="UTX198" s="460"/>
      <c r="UTY198" s="460"/>
      <c r="UTZ198" s="460"/>
      <c r="UUA198" s="460"/>
      <c r="UUB198" s="460"/>
      <c r="UUC198" s="460"/>
      <c r="UUD198" s="460"/>
      <c r="UUE198" s="460"/>
      <c r="UUF198" s="460"/>
      <c r="UUG198" s="460"/>
      <c r="UUH198" s="460"/>
      <c r="UUI198" s="460"/>
      <c r="UUJ198" s="460"/>
      <c r="UUK198" s="460"/>
      <c r="UUL198" s="460"/>
      <c r="UUM198" s="460"/>
      <c r="UUN198" s="460"/>
      <c r="UUO198" s="460"/>
      <c r="UUP198" s="460"/>
      <c r="UUQ198" s="460"/>
      <c r="UUR198" s="460"/>
      <c r="UUS198" s="460"/>
      <c r="UUT198" s="460"/>
      <c r="UUU198" s="460"/>
      <c r="UUV198" s="460"/>
      <c r="UUW198" s="460"/>
      <c r="UUX198" s="460"/>
      <c r="UUY198" s="460"/>
      <c r="UUZ198" s="460"/>
      <c r="UVA198" s="460"/>
      <c r="UVB198" s="460"/>
      <c r="UVC198" s="460"/>
      <c r="UVD198" s="460"/>
      <c r="UVE198" s="460"/>
      <c r="UVF198" s="460"/>
      <c r="UVG198" s="460"/>
      <c r="UVH198" s="460"/>
      <c r="UVI198" s="460"/>
      <c r="UVJ198" s="460"/>
      <c r="UVK198" s="460"/>
      <c r="UVL198" s="460"/>
      <c r="UVM198" s="460"/>
      <c r="UVN198" s="460"/>
      <c r="UVO198" s="460"/>
      <c r="UVP198" s="460"/>
      <c r="UVQ198" s="460"/>
      <c r="UVR198" s="460"/>
      <c r="UVS198" s="460"/>
      <c r="UVT198" s="460"/>
      <c r="UVU198" s="460"/>
      <c r="UVV198" s="460"/>
      <c r="UVW198" s="460"/>
      <c r="UVX198" s="460"/>
      <c r="UVY198" s="460"/>
      <c r="UVZ198" s="460"/>
      <c r="UWA198" s="460"/>
      <c r="UWB198" s="460"/>
      <c r="UWC198" s="460"/>
      <c r="UWD198" s="460"/>
      <c r="UWE198" s="460"/>
      <c r="UWF198" s="460"/>
      <c r="UWG198" s="460"/>
      <c r="UWH198" s="460"/>
      <c r="UWI198" s="460"/>
      <c r="UWJ198" s="460"/>
      <c r="UWK198" s="460"/>
      <c r="UWL198" s="460"/>
      <c r="UWM198" s="460"/>
      <c r="UWN198" s="460"/>
      <c r="UWO198" s="460"/>
      <c r="UWP198" s="460"/>
      <c r="UWQ198" s="460"/>
      <c r="UWR198" s="460"/>
      <c r="UWS198" s="460"/>
      <c r="UWT198" s="460"/>
      <c r="UWU198" s="460"/>
      <c r="UWV198" s="460"/>
      <c r="UWW198" s="460"/>
      <c r="UWX198" s="460"/>
      <c r="UWY198" s="460"/>
      <c r="UWZ198" s="460"/>
      <c r="UXA198" s="460"/>
      <c r="UXB198" s="460"/>
      <c r="UXC198" s="460"/>
      <c r="UXD198" s="460"/>
      <c r="UXE198" s="460"/>
      <c r="UXF198" s="460"/>
      <c r="UXG198" s="460"/>
      <c r="UXH198" s="460"/>
      <c r="UXI198" s="460"/>
      <c r="UXJ198" s="460"/>
      <c r="UXK198" s="460"/>
      <c r="UXL198" s="460"/>
      <c r="UXM198" s="460"/>
      <c r="UXN198" s="460"/>
      <c r="UXO198" s="460"/>
      <c r="UXP198" s="460"/>
      <c r="UXQ198" s="460"/>
      <c r="UXR198" s="460"/>
      <c r="UXS198" s="460"/>
      <c r="UXT198" s="460"/>
      <c r="UXU198" s="460"/>
      <c r="UXV198" s="460"/>
      <c r="UXW198" s="460"/>
      <c r="UXX198" s="460"/>
      <c r="UXY198" s="460"/>
      <c r="UXZ198" s="460"/>
      <c r="UYA198" s="460"/>
      <c r="UYB198" s="460"/>
      <c r="UYC198" s="460"/>
      <c r="UYD198" s="460"/>
      <c r="UYE198" s="460"/>
      <c r="UYF198" s="460"/>
      <c r="UYG198" s="460"/>
      <c r="UYH198" s="460"/>
      <c r="UYI198" s="460"/>
      <c r="UYJ198" s="460"/>
      <c r="UYK198" s="460"/>
      <c r="UYL198" s="460"/>
      <c r="UYM198" s="460"/>
      <c r="UYN198" s="460"/>
      <c r="UYO198" s="460"/>
      <c r="UYP198" s="460"/>
      <c r="UYQ198" s="460"/>
      <c r="UYR198" s="460"/>
      <c r="UYS198" s="460"/>
      <c r="UYT198" s="460"/>
      <c r="UYU198" s="460"/>
      <c r="UYV198" s="460"/>
      <c r="UYW198" s="460"/>
      <c r="UYX198" s="460"/>
      <c r="UYY198" s="460"/>
      <c r="UYZ198" s="460"/>
      <c r="UZA198" s="460"/>
      <c r="UZB198" s="460"/>
      <c r="UZC198" s="460"/>
      <c r="UZD198" s="460"/>
      <c r="UZE198" s="460"/>
      <c r="UZF198" s="460"/>
      <c r="UZG198" s="460"/>
      <c r="UZH198" s="460"/>
      <c r="UZI198" s="460"/>
      <c r="UZJ198" s="460"/>
      <c r="UZK198" s="460"/>
      <c r="UZL198" s="460"/>
      <c r="UZM198" s="460"/>
      <c r="UZN198" s="460"/>
      <c r="UZO198" s="460"/>
      <c r="UZP198" s="460"/>
      <c r="UZQ198" s="460"/>
      <c r="UZR198" s="460"/>
      <c r="UZS198" s="460"/>
      <c r="UZT198" s="460"/>
      <c r="UZU198" s="460"/>
      <c r="UZV198" s="460"/>
      <c r="UZW198" s="460"/>
      <c r="UZX198" s="460"/>
      <c r="UZY198" s="460"/>
      <c r="UZZ198" s="460"/>
      <c r="VAA198" s="460"/>
      <c r="VAB198" s="460"/>
      <c r="VAC198" s="460"/>
      <c r="VAD198" s="460"/>
      <c r="VAE198" s="460"/>
      <c r="VAF198" s="460"/>
      <c r="VAG198" s="460"/>
      <c r="VAH198" s="460"/>
      <c r="VAI198" s="460"/>
      <c r="VAJ198" s="460"/>
      <c r="VAK198" s="460"/>
      <c r="VAL198" s="460"/>
      <c r="VAM198" s="460"/>
      <c r="VAN198" s="460"/>
      <c r="VAO198" s="460"/>
      <c r="VAP198" s="460"/>
      <c r="VAQ198" s="460"/>
      <c r="VAR198" s="460"/>
      <c r="VAS198" s="460"/>
      <c r="VAT198" s="460"/>
      <c r="VAU198" s="460"/>
      <c r="VAV198" s="460"/>
      <c r="VAW198" s="460"/>
      <c r="VAX198" s="460"/>
      <c r="VAY198" s="460"/>
      <c r="VAZ198" s="460"/>
      <c r="VBA198" s="460"/>
      <c r="VBB198" s="460"/>
      <c r="VBC198" s="460"/>
      <c r="VBD198" s="460"/>
      <c r="VBE198" s="460"/>
      <c r="VBF198" s="460"/>
      <c r="VBG198" s="460"/>
      <c r="VBH198" s="460"/>
      <c r="VBI198" s="460"/>
      <c r="VBJ198" s="460"/>
      <c r="VBK198" s="460"/>
      <c r="VBL198" s="460"/>
      <c r="VBM198" s="460"/>
      <c r="VBN198" s="460"/>
      <c r="VBO198" s="460"/>
      <c r="VBP198" s="460"/>
      <c r="VBQ198" s="460"/>
      <c r="VBR198" s="460"/>
      <c r="VBS198" s="460"/>
      <c r="VBT198" s="460"/>
      <c r="VBU198" s="460"/>
      <c r="VBV198" s="460"/>
      <c r="VBW198" s="460"/>
      <c r="VBX198" s="460"/>
      <c r="VBY198" s="460"/>
      <c r="VBZ198" s="460"/>
      <c r="VCA198" s="460"/>
      <c r="VCB198" s="460"/>
      <c r="VCC198" s="460"/>
      <c r="VCD198" s="460"/>
      <c r="VCE198" s="460"/>
      <c r="VCF198" s="460"/>
      <c r="VCG198" s="460"/>
      <c r="VCH198" s="460"/>
      <c r="VCI198" s="460"/>
      <c r="VCJ198" s="460"/>
      <c r="VCK198" s="460"/>
      <c r="VCL198" s="460"/>
      <c r="VCM198" s="460"/>
      <c r="VCN198" s="460"/>
      <c r="VCO198" s="460"/>
      <c r="VCP198" s="460"/>
      <c r="VCQ198" s="460"/>
      <c r="VCR198" s="460"/>
      <c r="VCS198" s="460"/>
      <c r="VCT198" s="460"/>
      <c r="VCU198" s="460"/>
      <c r="VCV198" s="460"/>
      <c r="VCW198" s="460"/>
      <c r="VCX198" s="460"/>
      <c r="VCY198" s="460"/>
      <c r="VCZ198" s="460"/>
      <c r="VDA198" s="460"/>
      <c r="VDB198" s="460"/>
      <c r="VDC198" s="460"/>
      <c r="VDD198" s="460"/>
      <c r="VDE198" s="460"/>
      <c r="VDF198" s="460"/>
      <c r="VDG198" s="460"/>
      <c r="VDH198" s="460"/>
      <c r="VDI198" s="460"/>
      <c r="VDJ198" s="460"/>
      <c r="VDK198" s="460"/>
      <c r="VDL198" s="460"/>
      <c r="VDM198" s="460"/>
      <c r="VDN198" s="460"/>
      <c r="VDO198" s="460"/>
      <c r="VDP198" s="460"/>
      <c r="VDQ198" s="460"/>
      <c r="VDR198" s="460"/>
      <c r="VDS198" s="460"/>
      <c r="VDT198" s="460"/>
      <c r="VDU198" s="460"/>
      <c r="VDV198" s="460"/>
      <c r="VDW198" s="460"/>
      <c r="VDX198" s="460"/>
      <c r="VDY198" s="460"/>
      <c r="VDZ198" s="460"/>
      <c r="VEA198" s="460"/>
      <c r="VEB198" s="460"/>
      <c r="VEC198" s="460"/>
      <c r="VED198" s="460"/>
      <c r="VEE198" s="460"/>
      <c r="VEF198" s="460"/>
      <c r="VEG198" s="460"/>
      <c r="VEH198" s="460"/>
      <c r="VEI198" s="460"/>
      <c r="VEJ198" s="460"/>
      <c r="VEK198" s="460"/>
      <c r="VEL198" s="460"/>
      <c r="VEM198" s="460"/>
      <c r="VEN198" s="460"/>
      <c r="VEO198" s="460"/>
      <c r="VEP198" s="460"/>
      <c r="VEQ198" s="460"/>
      <c r="VER198" s="460"/>
      <c r="VES198" s="460"/>
      <c r="VET198" s="460"/>
      <c r="VEU198" s="460"/>
      <c r="VEV198" s="460"/>
      <c r="VEW198" s="460"/>
      <c r="VEX198" s="460"/>
      <c r="VEY198" s="460"/>
      <c r="VEZ198" s="460"/>
      <c r="VFA198" s="460"/>
      <c r="VFB198" s="460"/>
      <c r="VFC198" s="460"/>
      <c r="VFD198" s="460"/>
      <c r="VFE198" s="460"/>
      <c r="VFF198" s="460"/>
      <c r="VFG198" s="460"/>
      <c r="VFH198" s="460"/>
      <c r="VFI198" s="460"/>
      <c r="VFJ198" s="460"/>
      <c r="VFK198" s="460"/>
      <c r="VFL198" s="460"/>
      <c r="VFM198" s="460"/>
      <c r="VFN198" s="460"/>
      <c r="VFO198" s="460"/>
      <c r="VFP198" s="460"/>
      <c r="VFQ198" s="460"/>
      <c r="VFR198" s="460"/>
      <c r="VFS198" s="460"/>
      <c r="VFT198" s="460"/>
      <c r="VFU198" s="460"/>
      <c r="VFV198" s="460"/>
      <c r="VFW198" s="460"/>
      <c r="VFX198" s="460"/>
      <c r="VFY198" s="460"/>
      <c r="VFZ198" s="460"/>
      <c r="VGA198" s="460"/>
      <c r="VGB198" s="460"/>
      <c r="VGC198" s="460"/>
      <c r="VGD198" s="460"/>
      <c r="VGE198" s="460"/>
      <c r="VGF198" s="460"/>
      <c r="VGG198" s="460"/>
      <c r="VGH198" s="460"/>
      <c r="VGI198" s="460"/>
      <c r="VGJ198" s="460"/>
      <c r="VGK198" s="460"/>
      <c r="VGL198" s="460"/>
      <c r="VGM198" s="460"/>
      <c r="VGN198" s="460"/>
      <c r="VGO198" s="460"/>
      <c r="VGP198" s="460"/>
      <c r="VGQ198" s="460"/>
      <c r="VGR198" s="460"/>
      <c r="VGS198" s="460"/>
      <c r="VGT198" s="460"/>
      <c r="VGU198" s="460"/>
      <c r="VGV198" s="460"/>
      <c r="VGW198" s="460"/>
      <c r="VGX198" s="460"/>
      <c r="VGY198" s="460"/>
      <c r="VGZ198" s="460"/>
      <c r="VHA198" s="460"/>
      <c r="VHB198" s="460"/>
      <c r="VHC198" s="460"/>
      <c r="VHD198" s="460"/>
      <c r="VHE198" s="460"/>
      <c r="VHF198" s="460"/>
      <c r="VHG198" s="460"/>
      <c r="VHH198" s="460"/>
      <c r="VHI198" s="460"/>
      <c r="VHJ198" s="460"/>
      <c r="VHK198" s="460"/>
      <c r="VHL198" s="460"/>
      <c r="VHM198" s="460"/>
      <c r="VHN198" s="460"/>
      <c r="VHO198" s="460"/>
      <c r="VHP198" s="460"/>
      <c r="VHQ198" s="460"/>
      <c r="VHR198" s="460"/>
      <c r="VHS198" s="460"/>
      <c r="VHT198" s="460"/>
      <c r="VHU198" s="460"/>
      <c r="VHV198" s="460"/>
      <c r="VHW198" s="460"/>
      <c r="VHX198" s="460"/>
      <c r="VHY198" s="460"/>
      <c r="VHZ198" s="460"/>
      <c r="VIA198" s="460"/>
      <c r="VIB198" s="460"/>
      <c r="VIC198" s="460"/>
      <c r="VID198" s="460"/>
      <c r="VIE198" s="460"/>
      <c r="VIF198" s="460"/>
      <c r="VIG198" s="460"/>
      <c r="VIH198" s="460"/>
      <c r="VII198" s="460"/>
      <c r="VIJ198" s="460"/>
      <c r="VIK198" s="460"/>
      <c r="VIL198" s="460"/>
      <c r="VIM198" s="460"/>
      <c r="VIN198" s="460"/>
      <c r="VIO198" s="460"/>
      <c r="VIP198" s="460"/>
      <c r="VIQ198" s="460"/>
      <c r="VIR198" s="460"/>
      <c r="VIS198" s="460"/>
      <c r="VIT198" s="460"/>
      <c r="VIU198" s="460"/>
      <c r="VIV198" s="460"/>
      <c r="VIW198" s="460"/>
      <c r="VIX198" s="460"/>
      <c r="VIY198" s="460"/>
      <c r="VIZ198" s="460"/>
      <c r="VJA198" s="460"/>
      <c r="VJB198" s="460"/>
      <c r="VJC198" s="460"/>
      <c r="VJD198" s="460"/>
      <c r="VJE198" s="460"/>
      <c r="VJF198" s="460"/>
      <c r="VJG198" s="460"/>
      <c r="VJH198" s="460"/>
      <c r="VJI198" s="460"/>
      <c r="VJJ198" s="460"/>
      <c r="VJK198" s="460"/>
      <c r="VJL198" s="460"/>
      <c r="VJM198" s="460"/>
      <c r="VJN198" s="460"/>
      <c r="VJO198" s="460"/>
      <c r="VJP198" s="460"/>
      <c r="VJQ198" s="460"/>
      <c r="VJR198" s="460"/>
      <c r="VJS198" s="460"/>
      <c r="VJT198" s="460"/>
      <c r="VJU198" s="460"/>
      <c r="VJV198" s="460"/>
      <c r="VJW198" s="460"/>
      <c r="VJX198" s="460"/>
      <c r="VJY198" s="460"/>
      <c r="VJZ198" s="460"/>
      <c r="VKA198" s="460"/>
      <c r="VKB198" s="460"/>
      <c r="VKC198" s="460"/>
      <c r="VKD198" s="460"/>
      <c r="VKE198" s="460"/>
      <c r="VKF198" s="460"/>
      <c r="VKG198" s="460"/>
      <c r="VKH198" s="460"/>
      <c r="VKI198" s="460"/>
      <c r="VKJ198" s="460"/>
      <c r="VKK198" s="460"/>
      <c r="VKL198" s="460"/>
      <c r="VKM198" s="460"/>
      <c r="VKN198" s="460"/>
      <c r="VKO198" s="460"/>
      <c r="VKP198" s="460"/>
      <c r="VKQ198" s="460"/>
      <c r="VKR198" s="460"/>
      <c r="VKS198" s="460"/>
      <c r="VKT198" s="460"/>
      <c r="VKU198" s="460"/>
      <c r="VKV198" s="460"/>
      <c r="VKW198" s="460"/>
      <c r="VKX198" s="460"/>
      <c r="VKY198" s="460"/>
      <c r="VKZ198" s="460"/>
      <c r="VLA198" s="460"/>
      <c r="VLB198" s="460"/>
      <c r="VLC198" s="460"/>
      <c r="VLD198" s="460"/>
      <c r="VLE198" s="460"/>
      <c r="VLF198" s="460"/>
      <c r="VLG198" s="460"/>
      <c r="VLH198" s="460"/>
      <c r="VLI198" s="460"/>
      <c r="VLJ198" s="460"/>
      <c r="VLK198" s="460"/>
      <c r="VLL198" s="460"/>
      <c r="VLM198" s="460"/>
      <c r="VLN198" s="460"/>
      <c r="VLO198" s="460"/>
      <c r="VLP198" s="460"/>
      <c r="VLQ198" s="460"/>
      <c r="VLR198" s="460"/>
      <c r="VLS198" s="460"/>
      <c r="VLT198" s="460"/>
      <c r="VLU198" s="460"/>
      <c r="VLV198" s="460"/>
      <c r="VLW198" s="460"/>
      <c r="VLX198" s="460"/>
      <c r="VLY198" s="460"/>
      <c r="VLZ198" s="460"/>
      <c r="VMA198" s="460"/>
      <c r="VMB198" s="460"/>
      <c r="VMC198" s="460"/>
      <c r="VMD198" s="460"/>
      <c r="VME198" s="460"/>
      <c r="VMF198" s="460"/>
      <c r="VMG198" s="460"/>
      <c r="VMH198" s="460"/>
      <c r="VMI198" s="460"/>
      <c r="VMJ198" s="460"/>
      <c r="VMK198" s="460"/>
      <c r="VML198" s="460"/>
      <c r="VMM198" s="460"/>
      <c r="VMN198" s="460"/>
      <c r="VMO198" s="460"/>
      <c r="VMP198" s="460"/>
      <c r="VMQ198" s="460"/>
      <c r="VMR198" s="460"/>
      <c r="VMS198" s="460"/>
      <c r="VMT198" s="460"/>
      <c r="VMU198" s="460"/>
      <c r="VMV198" s="460"/>
      <c r="VMW198" s="460"/>
      <c r="VMX198" s="460"/>
      <c r="VMY198" s="460"/>
      <c r="VMZ198" s="460"/>
      <c r="VNA198" s="460"/>
      <c r="VNB198" s="460"/>
      <c r="VNC198" s="460"/>
      <c r="VND198" s="460"/>
      <c r="VNE198" s="460"/>
      <c r="VNF198" s="460"/>
      <c r="VNG198" s="460"/>
      <c r="VNH198" s="460"/>
      <c r="VNI198" s="460"/>
      <c r="VNJ198" s="460"/>
      <c r="VNK198" s="460"/>
      <c r="VNL198" s="460"/>
      <c r="VNM198" s="460"/>
      <c r="VNN198" s="460"/>
      <c r="VNO198" s="460"/>
      <c r="VNP198" s="460"/>
      <c r="VNQ198" s="460"/>
      <c r="VNR198" s="460"/>
      <c r="VNS198" s="460"/>
      <c r="VNT198" s="460"/>
      <c r="VNU198" s="460"/>
      <c r="VNV198" s="460"/>
      <c r="VNW198" s="460"/>
      <c r="VNX198" s="460"/>
      <c r="VNY198" s="460"/>
      <c r="VNZ198" s="460"/>
      <c r="VOA198" s="460"/>
      <c r="VOB198" s="460"/>
      <c r="VOC198" s="460"/>
      <c r="VOD198" s="460"/>
      <c r="VOE198" s="460"/>
      <c r="VOF198" s="460"/>
      <c r="VOG198" s="460"/>
      <c r="VOH198" s="460"/>
      <c r="VOI198" s="460"/>
      <c r="VOJ198" s="460"/>
      <c r="VOK198" s="460"/>
      <c r="VOL198" s="460"/>
      <c r="VOM198" s="460"/>
      <c r="VON198" s="460"/>
      <c r="VOO198" s="460"/>
      <c r="VOP198" s="460"/>
      <c r="VOQ198" s="460"/>
      <c r="VOR198" s="460"/>
      <c r="VOS198" s="460"/>
      <c r="VOT198" s="460"/>
      <c r="VOU198" s="460"/>
      <c r="VOV198" s="460"/>
      <c r="VOW198" s="460"/>
      <c r="VOX198" s="460"/>
      <c r="VOY198" s="460"/>
      <c r="VOZ198" s="460"/>
      <c r="VPA198" s="460"/>
      <c r="VPB198" s="460"/>
      <c r="VPC198" s="460"/>
      <c r="VPD198" s="460"/>
      <c r="VPE198" s="460"/>
      <c r="VPF198" s="460"/>
      <c r="VPG198" s="460"/>
      <c r="VPH198" s="460"/>
      <c r="VPI198" s="460"/>
      <c r="VPJ198" s="460"/>
      <c r="VPK198" s="460"/>
      <c r="VPL198" s="460"/>
      <c r="VPM198" s="460"/>
      <c r="VPN198" s="460"/>
      <c r="VPO198" s="460"/>
      <c r="VPP198" s="460"/>
      <c r="VPQ198" s="460"/>
      <c r="VPR198" s="460"/>
      <c r="VPS198" s="460"/>
      <c r="VPT198" s="460"/>
      <c r="VPU198" s="460"/>
      <c r="VPV198" s="460"/>
      <c r="VPW198" s="460"/>
      <c r="VPX198" s="460"/>
      <c r="VPY198" s="460"/>
      <c r="VPZ198" s="460"/>
      <c r="VQA198" s="460"/>
      <c r="VQB198" s="460"/>
      <c r="VQC198" s="460"/>
      <c r="VQD198" s="460"/>
      <c r="VQE198" s="460"/>
      <c r="VQF198" s="460"/>
      <c r="VQG198" s="460"/>
      <c r="VQH198" s="460"/>
      <c r="VQI198" s="460"/>
      <c r="VQJ198" s="460"/>
      <c r="VQK198" s="460"/>
      <c r="VQL198" s="460"/>
      <c r="VQM198" s="460"/>
      <c r="VQN198" s="460"/>
      <c r="VQO198" s="460"/>
      <c r="VQP198" s="460"/>
      <c r="VQQ198" s="460"/>
      <c r="VQR198" s="460"/>
      <c r="VQS198" s="460"/>
      <c r="VQT198" s="460"/>
      <c r="VQU198" s="460"/>
      <c r="VQV198" s="460"/>
      <c r="VQW198" s="460"/>
      <c r="VQX198" s="460"/>
      <c r="VQY198" s="460"/>
      <c r="VQZ198" s="460"/>
      <c r="VRA198" s="460"/>
      <c r="VRB198" s="460"/>
      <c r="VRC198" s="460"/>
      <c r="VRD198" s="460"/>
      <c r="VRE198" s="460"/>
      <c r="VRF198" s="460"/>
      <c r="VRG198" s="460"/>
      <c r="VRH198" s="460"/>
      <c r="VRI198" s="460"/>
      <c r="VRJ198" s="460"/>
      <c r="VRK198" s="460"/>
      <c r="VRL198" s="460"/>
      <c r="VRM198" s="460"/>
      <c r="VRN198" s="460"/>
      <c r="VRO198" s="460"/>
      <c r="VRP198" s="460"/>
      <c r="VRQ198" s="460"/>
      <c r="VRR198" s="460"/>
      <c r="VRS198" s="460"/>
      <c r="VRT198" s="460"/>
      <c r="VRU198" s="460"/>
      <c r="VRV198" s="460"/>
      <c r="VRW198" s="460"/>
      <c r="VRX198" s="460"/>
      <c r="VRY198" s="460"/>
      <c r="VRZ198" s="460"/>
      <c r="VSA198" s="460"/>
      <c r="VSB198" s="460"/>
      <c r="VSC198" s="460"/>
      <c r="VSD198" s="460"/>
      <c r="VSE198" s="460"/>
      <c r="VSF198" s="460"/>
      <c r="VSG198" s="460"/>
      <c r="VSH198" s="460"/>
      <c r="VSI198" s="460"/>
      <c r="VSJ198" s="460"/>
      <c r="VSK198" s="460"/>
      <c r="VSL198" s="460"/>
      <c r="VSM198" s="460"/>
      <c r="VSN198" s="460"/>
      <c r="VSO198" s="460"/>
      <c r="VSP198" s="460"/>
      <c r="VSQ198" s="460"/>
      <c r="VSR198" s="460"/>
      <c r="VSS198" s="460"/>
      <c r="VST198" s="460"/>
      <c r="VSU198" s="460"/>
      <c r="VSV198" s="460"/>
      <c r="VSW198" s="460"/>
      <c r="VSX198" s="460"/>
      <c r="VSY198" s="460"/>
      <c r="VSZ198" s="460"/>
      <c r="VTA198" s="460"/>
      <c r="VTB198" s="460"/>
      <c r="VTC198" s="460"/>
      <c r="VTD198" s="460"/>
      <c r="VTE198" s="460"/>
      <c r="VTF198" s="460"/>
      <c r="VTG198" s="460"/>
      <c r="VTH198" s="460"/>
      <c r="VTI198" s="460"/>
      <c r="VTJ198" s="460"/>
      <c r="VTK198" s="460"/>
      <c r="VTL198" s="460"/>
      <c r="VTM198" s="460"/>
      <c r="VTN198" s="460"/>
      <c r="VTO198" s="460"/>
      <c r="VTP198" s="460"/>
      <c r="VTQ198" s="460"/>
      <c r="VTR198" s="460"/>
      <c r="VTS198" s="460"/>
      <c r="VTT198" s="460"/>
      <c r="VTU198" s="460"/>
      <c r="VTV198" s="460"/>
      <c r="VTW198" s="460"/>
      <c r="VTX198" s="460"/>
      <c r="VTY198" s="460"/>
      <c r="VTZ198" s="460"/>
      <c r="VUA198" s="460"/>
      <c r="VUB198" s="460"/>
      <c r="VUC198" s="460"/>
      <c r="VUD198" s="460"/>
      <c r="VUE198" s="460"/>
      <c r="VUF198" s="460"/>
      <c r="VUG198" s="460"/>
      <c r="VUH198" s="460"/>
      <c r="VUI198" s="460"/>
      <c r="VUJ198" s="460"/>
      <c r="VUK198" s="460"/>
      <c r="VUL198" s="460"/>
      <c r="VUM198" s="460"/>
      <c r="VUN198" s="460"/>
      <c r="VUO198" s="460"/>
      <c r="VUP198" s="460"/>
      <c r="VUQ198" s="460"/>
      <c r="VUR198" s="460"/>
      <c r="VUS198" s="460"/>
      <c r="VUT198" s="460"/>
      <c r="VUU198" s="460"/>
      <c r="VUV198" s="460"/>
      <c r="VUW198" s="460"/>
      <c r="VUX198" s="460"/>
      <c r="VUY198" s="460"/>
      <c r="VUZ198" s="460"/>
      <c r="VVA198" s="460"/>
      <c r="VVB198" s="460"/>
      <c r="VVC198" s="460"/>
      <c r="VVD198" s="460"/>
      <c r="VVE198" s="460"/>
      <c r="VVF198" s="460"/>
      <c r="VVG198" s="460"/>
      <c r="VVH198" s="460"/>
      <c r="VVI198" s="460"/>
      <c r="VVJ198" s="460"/>
      <c r="VVK198" s="460"/>
      <c r="VVL198" s="460"/>
      <c r="VVM198" s="460"/>
      <c r="VVN198" s="460"/>
      <c r="VVO198" s="460"/>
      <c r="VVP198" s="460"/>
      <c r="VVQ198" s="460"/>
      <c r="VVR198" s="460"/>
      <c r="VVS198" s="460"/>
      <c r="VVT198" s="460"/>
      <c r="VVU198" s="460"/>
      <c r="VVV198" s="460"/>
      <c r="VVW198" s="460"/>
      <c r="VVX198" s="460"/>
      <c r="VVY198" s="460"/>
      <c r="VVZ198" s="460"/>
      <c r="VWA198" s="460"/>
      <c r="VWB198" s="460"/>
      <c r="VWC198" s="460"/>
      <c r="VWD198" s="460"/>
      <c r="VWE198" s="460"/>
      <c r="VWF198" s="460"/>
      <c r="VWG198" s="460"/>
      <c r="VWH198" s="460"/>
      <c r="VWI198" s="460"/>
      <c r="VWJ198" s="460"/>
      <c r="VWK198" s="460"/>
      <c r="VWL198" s="460"/>
      <c r="VWM198" s="460"/>
      <c r="VWN198" s="460"/>
      <c r="VWO198" s="460"/>
      <c r="VWP198" s="460"/>
      <c r="VWQ198" s="460"/>
      <c r="VWR198" s="460"/>
      <c r="VWS198" s="460"/>
      <c r="VWT198" s="460"/>
      <c r="VWU198" s="460"/>
      <c r="VWV198" s="460"/>
      <c r="VWW198" s="460"/>
      <c r="VWX198" s="460"/>
      <c r="VWY198" s="460"/>
      <c r="VWZ198" s="460"/>
      <c r="VXA198" s="460"/>
      <c r="VXB198" s="460"/>
      <c r="VXC198" s="460"/>
      <c r="VXD198" s="460"/>
      <c r="VXE198" s="460"/>
      <c r="VXF198" s="460"/>
      <c r="VXG198" s="460"/>
      <c r="VXH198" s="460"/>
      <c r="VXI198" s="460"/>
      <c r="VXJ198" s="460"/>
      <c r="VXK198" s="460"/>
      <c r="VXL198" s="460"/>
      <c r="VXM198" s="460"/>
      <c r="VXN198" s="460"/>
      <c r="VXO198" s="460"/>
      <c r="VXP198" s="460"/>
      <c r="VXQ198" s="460"/>
      <c r="VXR198" s="460"/>
      <c r="VXS198" s="460"/>
      <c r="VXT198" s="460"/>
      <c r="VXU198" s="460"/>
      <c r="VXV198" s="460"/>
      <c r="VXW198" s="460"/>
      <c r="VXX198" s="460"/>
      <c r="VXY198" s="460"/>
      <c r="VXZ198" s="460"/>
      <c r="VYA198" s="460"/>
      <c r="VYB198" s="460"/>
      <c r="VYC198" s="460"/>
      <c r="VYD198" s="460"/>
      <c r="VYE198" s="460"/>
      <c r="VYF198" s="460"/>
      <c r="VYG198" s="460"/>
      <c r="VYH198" s="460"/>
      <c r="VYI198" s="460"/>
      <c r="VYJ198" s="460"/>
      <c r="VYK198" s="460"/>
      <c r="VYL198" s="460"/>
      <c r="VYM198" s="460"/>
      <c r="VYN198" s="460"/>
      <c r="VYO198" s="460"/>
      <c r="VYP198" s="460"/>
      <c r="VYQ198" s="460"/>
      <c r="VYR198" s="460"/>
      <c r="VYS198" s="460"/>
      <c r="VYT198" s="460"/>
      <c r="VYU198" s="460"/>
      <c r="VYV198" s="460"/>
      <c r="VYW198" s="460"/>
      <c r="VYX198" s="460"/>
      <c r="VYY198" s="460"/>
      <c r="VYZ198" s="460"/>
      <c r="VZA198" s="460"/>
      <c r="VZB198" s="460"/>
      <c r="VZC198" s="460"/>
      <c r="VZD198" s="460"/>
      <c r="VZE198" s="460"/>
      <c r="VZF198" s="460"/>
      <c r="VZG198" s="460"/>
      <c r="VZH198" s="460"/>
      <c r="VZI198" s="460"/>
      <c r="VZJ198" s="460"/>
      <c r="VZK198" s="460"/>
      <c r="VZL198" s="460"/>
      <c r="VZM198" s="460"/>
      <c r="VZN198" s="460"/>
      <c r="VZO198" s="460"/>
      <c r="VZP198" s="460"/>
      <c r="VZQ198" s="460"/>
      <c r="VZR198" s="460"/>
      <c r="VZS198" s="460"/>
      <c r="VZT198" s="460"/>
      <c r="VZU198" s="460"/>
      <c r="VZV198" s="460"/>
      <c r="VZW198" s="460"/>
      <c r="VZX198" s="460"/>
      <c r="VZY198" s="460"/>
      <c r="VZZ198" s="460"/>
      <c r="WAA198" s="460"/>
      <c r="WAB198" s="460"/>
      <c r="WAC198" s="460"/>
      <c r="WAD198" s="460"/>
      <c r="WAE198" s="460"/>
      <c r="WAF198" s="460"/>
      <c r="WAG198" s="460"/>
      <c r="WAH198" s="460"/>
      <c r="WAI198" s="460"/>
      <c r="WAJ198" s="460"/>
      <c r="WAK198" s="460"/>
      <c r="WAL198" s="460"/>
      <c r="WAM198" s="460"/>
      <c r="WAN198" s="460"/>
      <c r="WAO198" s="460"/>
      <c r="WAP198" s="460"/>
      <c r="WAQ198" s="460"/>
      <c r="WAR198" s="460"/>
      <c r="WAS198" s="460"/>
      <c r="WAT198" s="460"/>
      <c r="WAU198" s="460"/>
      <c r="WAV198" s="460"/>
      <c r="WAW198" s="460"/>
      <c r="WAX198" s="460"/>
      <c r="WAY198" s="460"/>
      <c r="WAZ198" s="460"/>
      <c r="WBA198" s="460"/>
      <c r="WBB198" s="460"/>
      <c r="WBC198" s="460"/>
      <c r="WBD198" s="460"/>
      <c r="WBE198" s="460"/>
      <c r="WBF198" s="460"/>
      <c r="WBG198" s="460"/>
      <c r="WBH198" s="460"/>
      <c r="WBI198" s="460"/>
      <c r="WBJ198" s="460"/>
      <c r="WBK198" s="460"/>
      <c r="WBL198" s="460"/>
      <c r="WBM198" s="460"/>
      <c r="WBN198" s="460"/>
      <c r="WBO198" s="460"/>
      <c r="WBP198" s="460"/>
      <c r="WBQ198" s="460"/>
      <c r="WBR198" s="460"/>
      <c r="WBS198" s="460"/>
      <c r="WBT198" s="460"/>
      <c r="WBU198" s="460"/>
      <c r="WBV198" s="460"/>
      <c r="WBW198" s="460"/>
      <c r="WBX198" s="460"/>
      <c r="WBY198" s="460"/>
      <c r="WBZ198" s="460"/>
      <c r="WCA198" s="460"/>
      <c r="WCB198" s="460"/>
      <c r="WCC198" s="460"/>
      <c r="WCD198" s="460"/>
      <c r="WCE198" s="460"/>
      <c r="WCF198" s="460"/>
      <c r="WCG198" s="460"/>
      <c r="WCH198" s="460"/>
      <c r="WCI198" s="460"/>
      <c r="WCJ198" s="460"/>
      <c r="WCK198" s="460"/>
      <c r="WCL198" s="460"/>
      <c r="WCM198" s="460"/>
      <c r="WCN198" s="460"/>
      <c r="WCO198" s="460"/>
      <c r="WCP198" s="460"/>
      <c r="WCQ198" s="460"/>
      <c r="WCR198" s="460"/>
      <c r="WCS198" s="460"/>
      <c r="WCT198" s="460"/>
      <c r="WCU198" s="460"/>
      <c r="WCV198" s="460"/>
      <c r="WCW198" s="460"/>
      <c r="WCX198" s="460"/>
      <c r="WCY198" s="460"/>
      <c r="WCZ198" s="460"/>
      <c r="WDA198" s="460"/>
      <c r="WDB198" s="460"/>
      <c r="WDC198" s="460"/>
      <c r="WDD198" s="460"/>
      <c r="WDE198" s="460"/>
      <c r="WDF198" s="460"/>
      <c r="WDG198" s="460"/>
      <c r="WDH198" s="460"/>
      <c r="WDI198" s="460"/>
      <c r="WDJ198" s="460"/>
      <c r="WDK198" s="460"/>
      <c r="WDL198" s="460"/>
      <c r="WDM198" s="460"/>
      <c r="WDN198" s="460"/>
      <c r="WDO198" s="460"/>
      <c r="WDP198" s="460"/>
      <c r="WDQ198" s="460"/>
      <c r="WDR198" s="460"/>
      <c r="WDS198" s="460"/>
      <c r="WDT198" s="460"/>
      <c r="WDU198" s="460"/>
      <c r="WDV198" s="460"/>
      <c r="WDW198" s="460"/>
      <c r="WDX198" s="460"/>
      <c r="WDY198" s="460"/>
      <c r="WDZ198" s="460"/>
      <c r="WEA198" s="460"/>
      <c r="WEB198" s="460"/>
      <c r="WEC198" s="460"/>
      <c r="WED198" s="460"/>
      <c r="WEE198" s="460"/>
      <c r="WEF198" s="460"/>
      <c r="WEG198" s="460"/>
      <c r="WEH198" s="460"/>
      <c r="WEI198" s="460"/>
      <c r="WEJ198" s="460"/>
      <c r="WEK198" s="460"/>
      <c r="WEL198" s="460"/>
      <c r="WEM198" s="460"/>
      <c r="WEN198" s="460"/>
      <c r="WEO198" s="460"/>
      <c r="WEP198" s="460"/>
      <c r="WEQ198" s="460"/>
      <c r="WER198" s="460"/>
      <c r="WES198" s="460"/>
      <c r="WET198" s="460"/>
      <c r="WEU198" s="460"/>
      <c r="WEV198" s="460"/>
      <c r="WEW198" s="460"/>
      <c r="WEX198" s="460"/>
      <c r="WEY198" s="460"/>
      <c r="WEZ198" s="460"/>
      <c r="WFA198" s="460"/>
      <c r="WFB198" s="460"/>
      <c r="WFC198" s="460"/>
      <c r="WFD198" s="460"/>
      <c r="WFE198" s="460"/>
      <c r="WFF198" s="460"/>
      <c r="WFG198" s="460"/>
      <c r="WFH198" s="460"/>
      <c r="WFI198" s="460"/>
      <c r="WFJ198" s="460"/>
      <c r="WFK198" s="460"/>
      <c r="WFL198" s="460"/>
      <c r="WFM198" s="460"/>
      <c r="WFN198" s="460"/>
      <c r="WFO198" s="460"/>
      <c r="WFP198" s="460"/>
      <c r="WFQ198" s="460"/>
      <c r="WFR198" s="460"/>
      <c r="WFS198" s="460"/>
      <c r="WFT198" s="460"/>
      <c r="WFU198" s="460"/>
      <c r="WFV198" s="460"/>
      <c r="WFW198" s="460"/>
      <c r="WFX198" s="460"/>
      <c r="WFY198" s="460"/>
      <c r="WFZ198" s="460"/>
      <c r="WGA198" s="460"/>
      <c r="WGB198" s="460"/>
      <c r="WGC198" s="460"/>
      <c r="WGD198" s="460"/>
      <c r="WGE198" s="460"/>
      <c r="WGF198" s="460"/>
      <c r="WGG198" s="460"/>
      <c r="WGH198" s="460"/>
      <c r="WGI198" s="460"/>
      <c r="WGJ198" s="460"/>
      <c r="WGK198" s="460"/>
      <c r="WGL198" s="460"/>
      <c r="WGM198" s="460"/>
      <c r="WGN198" s="460"/>
      <c r="WGO198" s="460"/>
      <c r="WGP198" s="460"/>
      <c r="WGQ198" s="460"/>
      <c r="WGR198" s="460"/>
      <c r="WGS198" s="460"/>
      <c r="WGT198" s="460"/>
      <c r="WGU198" s="460"/>
      <c r="WGV198" s="460"/>
      <c r="WGW198" s="460"/>
      <c r="WGX198" s="460"/>
      <c r="WGY198" s="460"/>
      <c r="WGZ198" s="460"/>
      <c r="WHA198" s="460"/>
      <c r="WHB198" s="460"/>
      <c r="WHC198" s="460"/>
      <c r="WHD198" s="460"/>
      <c r="WHE198" s="460"/>
      <c r="WHF198" s="460"/>
      <c r="WHG198" s="460"/>
      <c r="WHH198" s="460"/>
      <c r="WHI198" s="460"/>
      <c r="WHJ198" s="460"/>
      <c r="WHK198" s="460"/>
      <c r="WHL198" s="460"/>
      <c r="WHM198" s="460"/>
      <c r="WHN198" s="460"/>
      <c r="WHO198" s="460"/>
      <c r="WHP198" s="460"/>
      <c r="WHQ198" s="460"/>
      <c r="WHR198" s="460"/>
      <c r="WHS198" s="460"/>
      <c r="WHT198" s="460"/>
      <c r="WHU198" s="460"/>
      <c r="WHV198" s="460"/>
      <c r="WHW198" s="460"/>
      <c r="WHX198" s="460"/>
      <c r="WHY198" s="460"/>
      <c r="WHZ198" s="460"/>
      <c r="WIA198" s="460"/>
      <c r="WIB198" s="460"/>
      <c r="WIC198" s="460"/>
      <c r="WID198" s="460"/>
      <c r="WIE198" s="460"/>
      <c r="WIF198" s="460"/>
      <c r="WIG198" s="460"/>
      <c r="WIH198" s="460"/>
      <c r="WII198" s="460"/>
      <c r="WIJ198" s="460"/>
      <c r="WIK198" s="460"/>
      <c r="WIL198" s="460"/>
      <c r="WIM198" s="460"/>
      <c r="WIN198" s="460"/>
      <c r="WIO198" s="460"/>
      <c r="WIP198" s="460"/>
      <c r="WIQ198" s="460"/>
      <c r="WIR198" s="460"/>
      <c r="WIS198" s="460"/>
      <c r="WIT198" s="460"/>
      <c r="WIU198" s="460"/>
      <c r="WIV198" s="460"/>
      <c r="WIW198" s="460"/>
      <c r="WIX198" s="460"/>
      <c r="WIY198" s="460"/>
      <c r="WIZ198" s="460"/>
      <c r="WJA198" s="460"/>
      <c r="WJB198" s="460"/>
      <c r="WJC198" s="460"/>
      <c r="WJD198" s="460"/>
      <c r="WJE198" s="460"/>
      <c r="WJF198" s="460"/>
      <c r="WJG198" s="460"/>
      <c r="WJH198" s="460"/>
      <c r="WJI198" s="460"/>
      <c r="WJJ198" s="460"/>
      <c r="WJK198" s="460"/>
      <c r="WJL198" s="460"/>
      <c r="WJM198" s="460"/>
      <c r="WJN198" s="460"/>
      <c r="WJO198" s="460"/>
      <c r="WJP198" s="460"/>
      <c r="WJQ198" s="460"/>
      <c r="WJR198" s="460"/>
      <c r="WJS198" s="460"/>
      <c r="WJT198" s="460"/>
      <c r="WJU198" s="460"/>
      <c r="WJV198" s="460"/>
      <c r="WJW198" s="460"/>
      <c r="WJX198" s="460"/>
      <c r="WJY198" s="460"/>
      <c r="WJZ198" s="460"/>
      <c r="WKA198" s="460"/>
      <c r="WKB198" s="460"/>
      <c r="WKC198" s="460"/>
      <c r="WKD198" s="460"/>
      <c r="WKE198" s="460"/>
      <c r="WKF198" s="460"/>
      <c r="WKG198" s="460"/>
      <c r="WKH198" s="460"/>
      <c r="WKI198" s="460"/>
      <c r="WKJ198" s="460"/>
      <c r="WKK198" s="460"/>
      <c r="WKL198" s="460"/>
      <c r="WKM198" s="460"/>
      <c r="WKN198" s="460"/>
      <c r="WKO198" s="460"/>
      <c r="WKP198" s="460"/>
      <c r="WKQ198" s="460"/>
      <c r="WKR198" s="460"/>
      <c r="WKS198" s="460"/>
      <c r="WKT198" s="460"/>
      <c r="WKU198" s="460"/>
      <c r="WKV198" s="460"/>
      <c r="WKW198" s="460"/>
      <c r="WKX198" s="460"/>
      <c r="WKY198" s="460"/>
      <c r="WKZ198" s="460"/>
      <c r="WLA198" s="460"/>
      <c r="WLB198" s="460"/>
      <c r="WLC198" s="460"/>
      <c r="WLD198" s="460"/>
      <c r="WLE198" s="460"/>
      <c r="WLF198" s="460"/>
      <c r="WLG198" s="460"/>
      <c r="WLH198" s="460"/>
      <c r="WLI198" s="460"/>
      <c r="WLJ198" s="460"/>
      <c r="WLK198" s="460"/>
      <c r="WLL198" s="460"/>
      <c r="WLM198" s="460"/>
      <c r="WLN198" s="460"/>
      <c r="WLO198" s="460"/>
      <c r="WLP198" s="460"/>
      <c r="WLQ198" s="460"/>
      <c r="WLR198" s="460"/>
      <c r="WLS198" s="460"/>
      <c r="WLT198" s="460"/>
      <c r="WLU198" s="460"/>
      <c r="WLV198" s="460"/>
      <c r="WLW198" s="460"/>
      <c r="WLX198" s="460"/>
      <c r="WLY198" s="460"/>
      <c r="WLZ198" s="460"/>
      <c r="WMA198" s="460"/>
      <c r="WMB198" s="460"/>
      <c r="WMC198" s="460"/>
      <c r="WMD198" s="460"/>
      <c r="WME198" s="460"/>
      <c r="WMF198" s="460"/>
      <c r="WMG198" s="460"/>
      <c r="WMH198" s="460"/>
      <c r="WMI198" s="460"/>
      <c r="WMJ198" s="460"/>
      <c r="WMK198" s="460"/>
      <c r="WML198" s="460"/>
      <c r="WMM198" s="460"/>
      <c r="WMN198" s="460"/>
      <c r="WMO198" s="460"/>
      <c r="WMP198" s="460"/>
      <c r="WMQ198" s="460"/>
      <c r="WMR198" s="460"/>
      <c r="WMS198" s="460"/>
      <c r="WMT198" s="460"/>
      <c r="WMU198" s="460"/>
      <c r="WMV198" s="460"/>
      <c r="WMW198" s="460"/>
      <c r="WMX198" s="460"/>
      <c r="WMY198" s="460"/>
      <c r="WMZ198" s="460"/>
      <c r="WNA198" s="460"/>
      <c r="WNB198" s="460"/>
      <c r="WNC198" s="460"/>
      <c r="WND198" s="460"/>
      <c r="WNE198" s="460"/>
      <c r="WNF198" s="460"/>
      <c r="WNG198" s="460"/>
      <c r="WNH198" s="460"/>
      <c r="WNI198" s="460"/>
      <c r="WNJ198" s="460"/>
      <c r="WNK198" s="460"/>
      <c r="WNL198" s="460"/>
      <c r="WNM198" s="460"/>
      <c r="WNN198" s="460"/>
      <c r="WNO198" s="460"/>
      <c r="WNP198" s="460"/>
      <c r="WNQ198" s="460"/>
      <c r="WNR198" s="460"/>
      <c r="WNS198" s="460"/>
      <c r="WNT198" s="460"/>
      <c r="WNU198" s="460"/>
      <c r="WNV198" s="460"/>
      <c r="WNW198" s="460"/>
      <c r="WNX198" s="460"/>
      <c r="WNY198" s="460"/>
      <c r="WNZ198" s="460"/>
      <c r="WOA198" s="460"/>
      <c r="WOB198" s="460"/>
      <c r="WOC198" s="460"/>
      <c r="WOD198" s="460"/>
      <c r="WOE198" s="460"/>
      <c r="WOF198" s="460"/>
      <c r="WOG198" s="460"/>
      <c r="WOH198" s="460"/>
      <c r="WOI198" s="460"/>
      <c r="WOJ198" s="460"/>
      <c r="WOK198" s="460"/>
      <c r="WOL198" s="460"/>
      <c r="WOM198" s="460"/>
      <c r="WON198" s="460"/>
      <c r="WOO198" s="460"/>
      <c r="WOP198" s="460"/>
      <c r="WOQ198" s="460"/>
      <c r="WOR198" s="460"/>
      <c r="WOS198" s="460"/>
      <c r="WOT198" s="460"/>
      <c r="WOU198" s="460"/>
      <c r="WOV198" s="460"/>
      <c r="WOW198" s="460"/>
      <c r="WOX198" s="460"/>
      <c r="WOY198" s="460"/>
      <c r="WOZ198" s="460"/>
      <c r="WPA198" s="460"/>
      <c r="WPB198" s="460"/>
      <c r="WPC198" s="460"/>
      <c r="WPD198" s="460"/>
      <c r="WPE198" s="460"/>
      <c r="WPF198" s="460"/>
      <c r="WPG198" s="460"/>
      <c r="WPH198" s="460"/>
      <c r="WPI198" s="460"/>
      <c r="WPJ198" s="460"/>
      <c r="WPK198" s="460"/>
      <c r="WPL198" s="460"/>
      <c r="WPM198" s="460"/>
      <c r="WPN198" s="460"/>
      <c r="WPO198" s="460"/>
      <c r="WPP198" s="460"/>
      <c r="WPQ198" s="460"/>
      <c r="WPR198" s="460"/>
      <c r="WPS198" s="460"/>
      <c r="WPT198" s="460"/>
      <c r="WPU198" s="460"/>
      <c r="WPV198" s="460"/>
      <c r="WPW198" s="460"/>
      <c r="WPX198" s="460"/>
      <c r="WPY198" s="460"/>
      <c r="WPZ198" s="460"/>
      <c r="WQA198" s="460"/>
      <c r="WQB198" s="460"/>
      <c r="WQC198" s="460"/>
      <c r="WQD198" s="460"/>
      <c r="WQE198" s="460"/>
      <c r="WQF198" s="460"/>
      <c r="WQG198" s="460"/>
      <c r="WQH198" s="460"/>
      <c r="WQI198" s="460"/>
      <c r="WQJ198" s="460"/>
      <c r="WQK198" s="460"/>
      <c r="WQL198" s="460"/>
      <c r="WQM198" s="460"/>
      <c r="WQN198" s="460"/>
      <c r="WQO198" s="460"/>
      <c r="WQP198" s="460"/>
      <c r="WQQ198" s="460"/>
      <c r="WQR198" s="460"/>
      <c r="WQS198" s="460"/>
      <c r="WQT198" s="460"/>
      <c r="WQU198" s="460"/>
      <c r="WQV198" s="460"/>
      <c r="WQW198" s="460"/>
      <c r="WQX198" s="460"/>
      <c r="WQY198" s="460"/>
      <c r="WQZ198" s="460"/>
      <c r="WRA198" s="460"/>
      <c r="WRB198" s="460"/>
      <c r="WRC198" s="460"/>
      <c r="WRD198" s="460"/>
      <c r="WRE198" s="460"/>
      <c r="WRF198" s="460"/>
      <c r="WRG198" s="460"/>
      <c r="WRH198" s="460"/>
      <c r="WRI198" s="460"/>
      <c r="WRJ198" s="460"/>
      <c r="WRK198" s="460"/>
      <c r="WRL198" s="460"/>
      <c r="WRM198" s="460"/>
      <c r="WRN198" s="460"/>
      <c r="WRO198" s="460"/>
      <c r="WRP198" s="460"/>
      <c r="WRQ198" s="460"/>
      <c r="WRR198" s="460"/>
      <c r="WRS198" s="460"/>
      <c r="WRT198" s="460"/>
      <c r="WRU198" s="460"/>
      <c r="WRV198" s="460"/>
      <c r="WRW198" s="460"/>
      <c r="WRX198" s="460"/>
      <c r="WRY198" s="460"/>
      <c r="WRZ198" s="460"/>
      <c r="WSA198" s="460"/>
      <c r="WSB198" s="460"/>
      <c r="WSC198" s="460"/>
      <c r="WSD198" s="460"/>
      <c r="WSE198" s="460"/>
      <c r="WSF198" s="460"/>
      <c r="WSG198" s="460"/>
      <c r="WSH198" s="460"/>
      <c r="WSI198" s="460"/>
      <c r="WSJ198" s="460"/>
      <c r="WSK198" s="460"/>
      <c r="WSL198" s="460"/>
      <c r="WSM198" s="460"/>
      <c r="WSN198" s="460"/>
      <c r="WSO198" s="460"/>
      <c r="WSP198" s="460"/>
      <c r="WSQ198" s="460"/>
      <c r="WSR198" s="460"/>
      <c r="WSS198" s="460"/>
      <c r="WST198" s="460"/>
      <c r="WSU198" s="460"/>
      <c r="WSV198" s="460"/>
      <c r="WSW198" s="460"/>
      <c r="WSX198" s="460"/>
      <c r="WSY198" s="460"/>
      <c r="WSZ198" s="460"/>
      <c r="WTA198" s="460"/>
      <c r="WTB198" s="460"/>
      <c r="WTC198" s="460"/>
      <c r="WTD198" s="460"/>
      <c r="WTE198" s="460"/>
      <c r="WTF198" s="460"/>
      <c r="WTG198" s="460"/>
      <c r="WTH198" s="460"/>
      <c r="WTI198" s="460"/>
      <c r="WTJ198" s="460"/>
      <c r="WTK198" s="460"/>
      <c r="WTL198" s="460"/>
      <c r="WTM198" s="460"/>
      <c r="WTN198" s="460"/>
      <c r="WTO198" s="460"/>
      <c r="WTP198" s="460"/>
      <c r="WTQ198" s="460"/>
      <c r="WTR198" s="460"/>
      <c r="WTS198" s="460"/>
      <c r="WTT198" s="460"/>
      <c r="WTU198" s="460"/>
      <c r="WTV198" s="460"/>
      <c r="WTW198" s="460"/>
      <c r="WTX198" s="460"/>
      <c r="WTY198" s="460"/>
      <c r="WTZ198" s="460"/>
      <c r="WUA198" s="460"/>
      <c r="WUB198" s="460"/>
      <c r="WUC198" s="460"/>
      <c r="WUD198" s="460"/>
      <c r="WUE198" s="460"/>
      <c r="WUF198" s="460"/>
      <c r="WUG198" s="460"/>
      <c r="WUH198" s="460"/>
      <c r="WUI198" s="460"/>
      <c r="WUJ198" s="460"/>
      <c r="WUK198" s="460"/>
      <c r="WUL198" s="460"/>
      <c r="WUM198" s="460"/>
      <c r="WUN198" s="460"/>
      <c r="WUO198" s="460"/>
      <c r="WUP198" s="460"/>
      <c r="WUQ198" s="460"/>
      <c r="WUR198" s="460"/>
      <c r="WUS198" s="460"/>
      <c r="WUT198" s="460"/>
      <c r="WUU198" s="460"/>
      <c r="WUV198" s="460"/>
      <c r="WUW198" s="460"/>
      <c r="WUX198" s="460"/>
      <c r="WUY198" s="460"/>
      <c r="WUZ198" s="460"/>
      <c r="WVA198" s="460"/>
      <c r="WVB198" s="460"/>
      <c r="WVC198" s="460"/>
      <c r="WVD198" s="460"/>
      <c r="WVE198" s="460"/>
      <c r="WVF198" s="460"/>
      <c r="WVG198" s="460"/>
      <c r="WVH198" s="460"/>
      <c r="WVI198" s="460"/>
      <c r="WVJ198" s="460"/>
      <c r="WVK198" s="460"/>
      <c r="WVL198" s="460"/>
      <c r="WVM198" s="460"/>
      <c r="WVN198" s="460"/>
      <c r="WVO198" s="460"/>
      <c r="WVP198" s="460"/>
      <c r="WVQ198" s="460"/>
      <c r="WVR198" s="460"/>
      <c r="WVS198" s="460"/>
      <c r="WVT198" s="460"/>
      <c r="WVU198" s="460"/>
      <c r="WVV198" s="460"/>
      <c r="WVW198" s="460"/>
      <c r="WVX198" s="460"/>
      <c r="WVY198" s="460"/>
      <c r="WVZ198" s="460"/>
      <c r="WWA198" s="460"/>
      <c r="WWB198" s="460"/>
      <c r="WWC198" s="460"/>
      <c r="WWD198" s="460"/>
      <c r="WWE198" s="460"/>
      <c r="WWF198" s="460"/>
      <c r="WWG198" s="460"/>
      <c r="WWH198" s="460"/>
      <c r="WWI198" s="460"/>
      <c r="WWJ198" s="460"/>
      <c r="WWK198" s="460"/>
      <c r="WWL198" s="460"/>
      <c r="WWM198" s="460"/>
      <c r="WWN198" s="460"/>
      <c r="WWO198" s="460"/>
      <c r="WWP198" s="460"/>
      <c r="WWQ198" s="460"/>
      <c r="WWR198" s="460"/>
      <c r="WWS198" s="460"/>
      <c r="WWT198" s="460"/>
      <c r="WWU198" s="460"/>
      <c r="WWV198" s="460"/>
      <c r="WWW198" s="460"/>
      <c r="WWX198" s="460"/>
      <c r="WWY198" s="460"/>
      <c r="WWZ198" s="460"/>
      <c r="WXA198" s="460"/>
      <c r="WXB198" s="460"/>
      <c r="WXC198" s="460"/>
      <c r="WXD198" s="460"/>
      <c r="WXE198" s="460"/>
      <c r="WXF198" s="460"/>
      <c r="WXG198" s="460"/>
      <c r="WXH198" s="460"/>
      <c r="WXI198" s="460"/>
      <c r="WXJ198" s="460"/>
      <c r="WXK198" s="460"/>
      <c r="WXL198" s="460"/>
      <c r="WXM198" s="460"/>
      <c r="WXN198" s="460"/>
      <c r="WXO198" s="460"/>
      <c r="WXP198" s="460"/>
      <c r="WXQ198" s="460"/>
      <c r="WXR198" s="460"/>
      <c r="WXS198" s="460"/>
      <c r="WXT198" s="460"/>
      <c r="WXU198" s="460"/>
      <c r="WXV198" s="460"/>
      <c r="WXW198" s="460"/>
      <c r="WXX198" s="460"/>
      <c r="WXY198" s="460"/>
      <c r="WXZ198" s="460"/>
      <c r="WYA198" s="460"/>
      <c r="WYB198" s="460"/>
      <c r="WYC198" s="460"/>
      <c r="WYD198" s="460"/>
      <c r="WYE198" s="460"/>
      <c r="WYF198" s="460"/>
      <c r="WYG198" s="460"/>
      <c r="WYH198" s="460"/>
      <c r="WYI198" s="460"/>
      <c r="WYJ198" s="460"/>
      <c r="WYK198" s="460"/>
      <c r="WYL198" s="460"/>
      <c r="WYM198" s="460"/>
      <c r="WYN198" s="460"/>
      <c r="WYO198" s="460"/>
      <c r="WYP198" s="460"/>
      <c r="WYQ198" s="460"/>
      <c r="WYR198" s="460"/>
      <c r="WYS198" s="460"/>
      <c r="WYT198" s="460"/>
      <c r="WYU198" s="460"/>
      <c r="WYV198" s="460"/>
      <c r="WYW198" s="460"/>
      <c r="WYX198" s="460"/>
      <c r="WYY198" s="460"/>
      <c r="WYZ198" s="460"/>
      <c r="WZA198" s="460"/>
      <c r="WZB198" s="460"/>
      <c r="WZC198" s="460"/>
      <c r="WZD198" s="460"/>
      <c r="WZE198" s="460"/>
      <c r="WZF198" s="460"/>
      <c r="WZG198" s="460"/>
      <c r="WZH198" s="460"/>
      <c r="WZI198" s="460"/>
      <c r="WZJ198" s="460"/>
      <c r="WZK198" s="460"/>
      <c r="WZL198" s="460"/>
      <c r="WZM198" s="460"/>
      <c r="WZN198" s="460"/>
      <c r="WZO198" s="460"/>
      <c r="WZP198" s="460"/>
      <c r="WZQ198" s="460"/>
      <c r="WZR198" s="460"/>
      <c r="WZS198" s="460"/>
      <c r="WZT198" s="460"/>
      <c r="WZU198" s="460"/>
      <c r="WZV198" s="460"/>
      <c r="WZW198" s="460"/>
      <c r="WZX198" s="460"/>
      <c r="WZY198" s="460"/>
      <c r="WZZ198" s="460"/>
      <c r="XAA198" s="460"/>
      <c r="XAB198" s="460"/>
      <c r="XAC198" s="460"/>
      <c r="XAD198" s="460"/>
      <c r="XAE198" s="460"/>
      <c r="XAF198" s="460"/>
      <c r="XAG198" s="460"/>
      <c r="XAH198" s="460"/>
      <c r="XAI198" s="460"/>
      <c r="XAJ198" s="460"/>
      <c r="XAK198" s="460"/>
      <c r="XAL198" s="460"/>
      <c r="XAM198" s="460"/>
      <c r="XAN198" s="460"/>
      <c r="XAO198" s="460"/>
      <c r="XAP198" s="460"/>
      <c r="XAQ198" s="460"/>
      <c r="XAR198" s="460"/>
      <c r="XAS198" s="460"/>
      <c r="XAT198" s="460"/>
      <c r="XAU198" s="460"/>
      <c r="XAV198" s="460"/>
      <c r="XAW198" s="460"/>
      <c r="XAX198" s="460"/>
      <c r="XAY198" s="460"/>
      <c r="XAZ198" s="460"/>
      <c r="XBA198" s="460"/>
      <c r="XBB198" s="460"/>
      <c r="XBC198" s="460"/>
      <c r="XBD198" s="460"/>
      <c r="XBE198" s="460"/>
      <c r="XBF198" s="460"/>
      <c r="XBG198" s="460"/>
      <c r="XBH198" s="460"/>
      <c r="XBI198" s="460"/>
      <c r="XBJ198" s="460"/>
      <c r="XBK198" s="460"/>
      <c r="XBL198" s="460"/>
      <c r="XBM198" s="460"/>
      <c r="XBN198" s="460"/>
      <c r="XBO198" s="460"/>
      <c r="XBP198" s="460"/>
      <c r="XBQ198" s="460"/>
      <c r="XBR198" s="460"/>
      <c r="XBS198" s="460"/>
      <c r="XBT198" s="460"/>
      <c r="XBU198" s="460"/>
      <c r="XBV198" s="460"/>
      <c r="XBW198" s="460"/>
      <c r="XBX198" s="460"/>
      <c r="XBY198" s="460"/>
      <c r="XBZ198" s="460"/>
      <c r="XCA198" s="460"/>
      <c r="XCB198" s="460"/>
      <c r="XCC198" s="460"/>
      <c r="XCD198" s="460"/>
      <c r="XCE198" s="460"/>
      <c r="XCF198" s="460"/>
      <c r="XCG198" s="460"/>
      <c r="XCH198" s="460"/>
      <c r="XCI198" s="460"/>
      <c r="XCJ198" s="460"/>
      <c r="XCK198" s="460"/>
      <c r="XCL198" s="460"/>
      <c r="XCM198" s="460"/>
      <c r="XCN198" s="460"/>
      <c r="XCO198" s="460"/>
      <c r="XCP198" s="460"/>
      <c r="XCQ198" s="460"/>
      <c r="XCR198" s="460"/>
      <c r="XCS198" s="460"/>
      <c r="XCT198" s="460"/>
      <c r="XCU198" s="460"/>
      <c r="XCV198" s="460"/>
      <c r="XCW198" s="460"/>
      <c r="XCX198" s="460"/>
      <c r="XCY198" s="460"/>
      <c r="XCZ198" s="460"/>
      <c r="XDA198" s="460"/>
      <c r="XDB198" s="460"/>
      <c r="XDC198" s="460"/>
      <c r="XDD198" s="460"/>
      <c r="XDE198" s="460"/>
      <c r="XDF198" s="460"/>
      <c r="XDG198" s="460"/>
      <c r="XDH198" s="460"/>
      <c r="XDI198" s="460"/>
      <c r="XDJ198" s="460"/>
      <c r="XDK198" s="460"/>
      <c r="XDL198" s="460"/>
      <c r="XDM198" s="460"/>
      <c r="XDN198" s="460"/>
      <c r="XDO198" s="460"/>
      <c r="XDP198" s="460"/>
      <c r="XDQ198" s="460"/>
      <c r="XDR198" s="460"/>
      <c r="XDS198" s="460"/>
      <c r="XDT198" s="460"/>
      <c r="XDU198" s="460"/>
      <c r="XDV198" s="460"/>
      <c r="XDW198" s="460"/>
      <c r="XDX198" s="460"/>
      <c r="XDY198" s="460"/>
      <c r="XDZ198" s="460"/>
      <c r="XEA198" s="460"/>
      <c r="XEB198" s="460"/>
      <c r="XEC198" s="460"/>
      <c r="XED198" s="460"/>
      <c r="XEE198" s="460"/>
      <c r="XEF198" s="460"/>
      <c r="XEG198" s="460"/>
      <c r="XEH198" s="460"/>
      <c r="XEI198" s="460"/>
      <c r="XEJ198" s="460"/>
      <c r="XEK198" s="460"/>
      <c r="XEL198" s="460"/>
      <c r="XEM198" s="460"/>
      <c r="XEN198" s="460"/>
      <c r="XEO198" s="460"/>
      <c r="XEP198" s="460"/>
      <c r="XEQ198" s="460"/>
      <c r="XER198" s="460"/>
      <c r="XES198" s="460"/>
      <c r="XET198" s="460"/>
      <c r="XEU198" s="460"/>
      <c r="XEV198" s="460"/>
      <c r="XEW198" s="460"/>
      <c r="XEX198" s="460"/>
      <c r="XEY198" s="460"/>
      <c r="XEZ198" s="460"/>
      <c r="XFA198" s="460"/>
      <c r="XFB198" s="460"/>
      <c r="XFC198" s="460"/>
      <c r="XFD198" s="460"/>
    </row>
    <row r="199" spans="2:16384">
      <c r="AO199" s="27"/>
      <c r="AP199" s="41"/>
      <c r="AQ199" s="41"/>
      <c r="AS199" s="41"/>
      <c r="AT199" s="41"/>
    </row>
    <row r="200" spans="2:16384">
      <c r="C200" s="45">
        <f>+YEAR(C201)</f>
        <v>2013</v>
      </c>
      <c r="D200" s="461">
        <f t="shared" ref="D200:BO200" si="36">+YEAR(D201)</f>
        <v>2013</v>
      </c>
      <c r="E200" s="461">
        <f t="shared" si="36"/>
        <v>2013</v>
      </c>
      <c r="F200" s="461">
        <f t="shared" si="36"/>
        <v>2013</v>
      </c>
      <c r="G200" s="461">
        <f t="shared" si="36"/>
        <v>2013</v>
      </c>
      <c r="H200" s="461">
        <f t="shared" si="36"/>
        <v>2013</v>
      </c>
      <c r="I200" s="461">
        <f t="shared" si="36"/>
        <v>2013</v>
      </c>
      <c r="J200" s="461">
        <f t="shared" si="36"/>
        <v>2013</v>
      </c>
      <c r="K200" s="461">
        <f t="shared" si="36"/>
        <v>2013</v>
      </c>
      <c r="L200" s="461">
        <f t="shared" si="36"/>
        <v>2013</v>
      </c>
      <c r="M200" s="461">
        <f t="shared" si="36"/>
        <v>2013</v>
      </c>
      <c r="N200" s="461">
        <f t="shared" si="36"/>
        <v>2013</v>
      </c>
      <c r="O200" s="461">
        <f t="shared" si="36"/>
        <v>2014</v>
      </c>
      <c r="P200" s="461">
        <f t="shared" si="36"/>
        <v>2014</v>
      </c>
      <c r="Q200" s="461">
        <f t="shared" si="36"/>
        <v>2014</v>
      </c>
      <c r="R200" s="461">
        <f t="shared" si="36"/>
        <v>2014</v>
      </c>
      <c r="S200" s="461">
        <f t="shared" si="36"/>
        <v>2014</v>
      </c>
      <c r="T200" s="461">
        <f t="shared" si="36"/>
        <v>2014</v>
      </c>
      <c r="U200" s="461">
        <f t="shared" si="36"/>
        <v>2014</v>
      </c>
      <c r="V200" s="461">
        <f t="shared" si="36"/>
        <v>2014</v>
      </c>
      <c r="W200" s="461">
        <f t="shared" si="36"/>
        <v>2014</v>
      </c>
      <c r="X200" s="461">
        <f t="shared" si="36"/>
        <v>2014</v>
      </c>
      <c r="Y200" s="461">
        <f t="shared" si="36"/>
        <v>2014</v>
      </c>
      <c r="Z200" s="461">
        <f t="shared" si="36"/>
        <v>2014</v>
      </c>
      <c r="AA200" s="461">
        <f t="shared" si="36"/>
        <v>2015</v>
      </c>
      <c r="AB200" s="461">
        <f t="shared" si="36"/>
        <v>2015</v>
      </c>
      <c r="AC200" s="461">
        <f t="shared" si="36"/>
        <v>2015</v>
      </c>
      <c r="AD200" s="461">
        <f t="shared" si="36"/>
        <v>2015</v>
      </c>
      <c r="AE200" s="461">
        <f t="shared" si="36"/>
        <v>2015</v>
      </c>
      <c r="AF200" s="461">
        <f t="shared" si="36"/>
        <v>2015</v>
      </c>
      <c r="AG200" s="461">
        <f t="shared" si="36"/>
        <v>2015</v>
      </c>
      <c r="AH200" s="461">
        <f t="shared" si="36"/>
        <v>2015</v>
      </c>
      <c r="AI200" s="461">
        <f t="shared" si="36"/>
        <v>2015</v>
      </c>
      <c r="AJ200" s="461">
        <f t="shared" si="36"/>
        <v>2015</v>
      </c>
      <c r="AK200" s="461">
        <f t="shared" si="36"/>
        <v>2015</v>
      </c>
      <c r="AL200" s="461">
        <f t="shared" si="36"/>
        <v>2015</v>
      </c>
      <c r="AM200" s="461">
        <f t="shared" si="36"/>
        <v>2016</v>
      </c>
      <c r="AN200" s="461">
        <f t="shared" si="36"/>
        <v>2016</v>
      </c>
      <c r="AO200" s="461">
        <f t="shared" si="36"/>
        <v>2016</v>
      </c>
      <c r="AP200" s="461">
        <f t="shared" si="36"/>
        <v>2016</v>
      </c>
      <c r="AQ200" s="461">
        <f t="shared" si="36"/>
        <v>2016</v>
      </c>
      <c r="AR200" s="461">
        <f t="shared" si="36"/>
        <v>2016</v>
      </c>
      <c r="AS200" s="461">
        <f t="shared" si="36"/>
        <v>2016</v>
      </c>
      <c r="AT200" s="461">
        <f t="shared" si="36"/>
        <v>2016</v>
      </c>
      <c r="AU200" s="461">
        <f t="shared" si="36"/>
        <v>2016</v>
      </c>
      <c r="AV200" s="461">
        <f t="shared" si="36"/>
        <v>2016</v>
      </c>
      <c r="AW200" s="461">
        <f t="shared" si="36"/>
        <v>2016</v>
      </c>
      <c r="AX200" s="461">
        <f t="shared" si="36"/>
        <v>2016</v>
      </c>
      <c r="AY200" s="461">
        <f t="shared" si="36"/>
        <v>2017</v>
      </c>
      <c r="AZ200" s="461">
        <f t="shared" si="36"/>
        <v>2017</v>
      </c>
      <c r="BA200" s="461">
        <f t="shared" si="36"/>
        <v>2017</v>
      </c>
      <c r="BB200" s="461">
        <f t="shared" si="36"/>
        <v>2017</v>
      </c>
      <c r="BC200" s="461">
        <f t="shared" si="36"/>
        <v>2017</v>
      </c>
      <c r="BD200" s="461">
        <f t="shared" si="36"/>
        <v>2017</v>
      </c>
      <c r="BE200" s="461">
        <f t="shared" si="36"/>
        <v>2017</v>
      </c>
      <c r="BF200" s="461">
        <f t="shared" si="36"/>
        <v>2017</v>
      </c>
      <c r="BG200" s="461">
        <f t="shared" si="36"/>
        <v>2017</v>
      </c>
      <c r="BH200" s="461">
        <f t="shared" si="36"/>
        <v>2017</v>
      </c>
      <c r="BI200" s="461">
        <f t="shared" si="36"/>
        <v>2017</v>
      </c>
      <c r="BJ200" s="461">
        <f t="shared" si="36"/>
        <v>2017</v>
      </c>
      <c r="BK200" s="461">
        <f t="shared" si="36"/>
        <v>2018</v>
      </c>
      <c r="BL200" s="461">
        <f t="shared" si="36"/>
        <v>2018</v>
      </c>
      <c r="BM200" s="461">
        <f t="shared" si="36"/>
        <v>2018</v>
      </c>
      <c r="BN200" s="461">
        <f t="shared" si="36"/>
        <v>2018</v>
      </c>
      <c r="BO200" s="461">
        <f t="shared" si="36"/>
        <v>2018</v>
      </c>
      <c r="BP200" s="461">
        <f t="shared" ref="BP200:EA200" si="37">+YEAR(BP201)</f>
        <v>2018</v>
      </c>
      <c r="BQ200" s="461">
        <f t="shared" si="37"/>
        <v>2018</v>
      </c>
      <c r="BR200" s="461">
        <f t="shared" si="37"/>
        <v>2018</v>
      </c>
      <c r="BS200" s="461">
        <f t="shared" si="37"/>
        <v>2018</v>
      </c>
      <c r="BT200" s="461">
        <f t="shared" si="37"/>
        <v>2018</v>
      </c>
      <c r="BU200" s="461">
        <f t="shared" si="37"/>
        <v>2018</v>
      </c>
      <c r="BV200" s="461">
        <f t="shared" si="37"/>
        <v>2018</v>
      </c>
      <c r="BW200" s="461">
        <f t="shared" si="37"/>
        <v>2019</v>
      </c>
      <c r="BX200" s="461">
        <f t="shared" si="37"/>
        <v>2019</v>
      </c>
      <c r="BY200" s="461">
        <f t="shared" si="37"/>
        <v>2019</v>
      </c>
      <c r="BZ200" s="461">
        <f t="shared" si="37"/>
        <v>2019</v>
      </c>
      <c r="CA200" s="461">
        <f t="shared" si="37"/>
        <v>2019</v>
      </c>
      <c r="CB200" s="461">
        <f t="shared" si="37"/>
        <v>2019</v>
      </c>
      <c r="CC200" s="461">
        <f t="shared" si="37"/>
        <v>2019</v>
      </c>
      <c r="CD200" s="461">
        <f t="shared" si="37"/>
        <v>2019</v>
      </c>
      <c r="CE200" s="461">
        <f t="shared" si="37"/>
        <v>2019</v>
      </c>
      <c r="CF200" s="461">
        <f t="shared" si="37"/>
        <v>2019</v>
      </c>
      <c r="CG200" s="461">
        <f t="shared" si="37"/>
        <v>2019</v>
      </c>
      <c r="CH200" s="461">
        <f t="shared" si="37"/>
        <v>2019</v>
      </c>
      <c r="CI200" s="461">
        <f t="shared" si="37"/>
        <v>2020</v>
      </c>
      <c r="CJ200" s="461">
        <f t="shared" si="37"/>
        <v>2020</v>
      </c>
      <c r="CK200" s="461">
        <f t="shared" si="37"/>
        <v>2020</v>
      </c>
      <c r="CL200" s="461">
        <f t="shared" si="37"/>
        <v>2020</v>
      </c>
      <c r="CM200" s="461">
        <f t="shared" si="37"/>
        <v>2020</v>
      </c>
      <c r="CN200" s="461">
        <f t="shared" si="37"/>
        <v>2020</v>
      </c>
      <c r="CO200" s="461">
        <f t="shared" si="37"/>
        <v>2020</v>
      </c>
      <c r="CP200" s="461">
        <f t="shared" si="37"/>
        <v>2020</v>
      </c>
      <c r="CQ200" s="461">
        <f t="shared" si="37"/>
        <v>2020</v>
      </c>
      <c r="CR200" s="461">
        <f t="shared" si="37"/>
        <v>2020</v>
      </c>
      <c r="CS200" s="461">
        <f t="shared" si="37"/>
        <v>2020</v>
      </c>
      <c r="CT200" s="461">
        <f t="shared" si="37"/>
        <v>2020</v>
      </c>
      <c r="CU200" s="461">
        <f t="shared" si="37"/>
        <v>2021</v>
      </c>
      <c r="CV200" s="461">
        <f t="shared" si="37"/>
        <v>2021</v>
      </c>
      <c r="CW200" s="461">
        <f t="shared" si="37"/>
        <v>2021</v>
      </c>
      <c r="CX200" s="461">
        <f t="shared" si="37"/>
        <v>2021</v>
      </c>
      <c r="CY200" s="461">
        <f t="shared" si="37"/>
        <v>2021</v>
      </c>
      <c r="CZ200" s="461">
        <f t="shared" si="37"/>
        <v>2021</v>
      </c>
      <c r="DA200" s="461">
        <f t="shared" si="37"/>
        <v>2021</v>
      </c>
      <c r="DB200" s="461">
        <f t="shared" si="37"/>
        <v>2021</v>
      </c>
      <c r="DC200" s="461">
        <f t="shared" si="37"/>
        <v>2021</v>
      </c>
      <c r="DD200" s="461">
        <f t="shared" si="37"/>
        <v>2021</v>
      </c>
      <c r="DE200" s="461">
        <f t="shared" si="37"/>
        <v>2021</v>
      </c>
      <c r="DF200" s="461">
        <f t="shared" si="37"/>
        <v>2021</v>
      </c>
      <c r="DG200" s="461">
        <f t="shared" si="37"/>
        <v>2022</v>
      </c>
      <c r="DH200" s="461">
        <f t="shared" si="37"/>
        <v>2022</v>
      </c>
      <c r="DI200" s="461">
        <f t="shared" si="37"/>
        <v>2022</v>
      </c>
      <c r="DJ200" s="461">
        <f t="shared" si="37"/>
        <v>2022</v>
      </c>
      <c r="DK200" s="461">
        <f t="shared" si="37"/>
        <v>2022</v>
      </c>
      <c r="DL200" s="461">
        <f t="shared" si="37"/>
        <v>2022</v>
      </c>
      <c r="DM200" s="461">
        <f t="shared" si="37"/>
        <v>2022</v>
      </c>
      <c r="DN200" s="461">
        <f t="shared" si="37"/>
        <v>2022</v>
      </c>
      <c r="DO200" s="461">
        <f t="shared" si="37"/>
        <v>2022</v>
      </c>
      <c r="DP200" s="461">
        <f t="shared" si="37"/>
        <v>2022</v>
      </c>
      <c r="DQ200" s="461">
        <f t="shared" si="37"/>
        <v>2022</v>
      </c>
      <c r="DR200" s="461">
        <f t="shared" si="37"/>
        <v>2022</v>
      </c>
      <c r="DS200" s="461">
        <f t="shared" si="37"/>
        <v>2023</v>
      </c>
      <c r="DT200" s="461">
        <f t="shared" si="37"/>
        <v>2023</v>
      </c>
      <c r="DU200" s="461">
        <f t="shared" si="37"/>
        <v>2023</v>
      </c>
      <c r="DV200" s="461">
        <f t="shared" si="37"/>
        <v>2023</v>
      </c>
      <c r="DW200" s="461">
        <f t="shared" si="37"/>
        <v>2023</v>
      </c>
      <c r="DX200" s="461">
        <f t="shared" si="37"/>
        <v>2023</v>
      </c>
      <c r="DY200" s="461">
        <f t="shared" si="37"/>
        <v>2023</v>
      </c>
      <c r="DZ200" s="461">
        <f t="shared" si="37"/>
        <v>2023</v>
      </c>
      <c r="EA200" s="461">
        <f t="shared" si="37"/>
        <v>2023</v>
      </c>
      <c r="EB200" s="461">
        <f t="shared" ref="EB200:GM200" si="38">+YEAR(EB201)</f>
        <v>2023</v>
      </c>
      <c r="EC200" s="461">
        <f t="shared" si="38"/>
        <v>2023</v>
      </c>
      <c r="ED200" s="461">
        <f t="shared" si="38"/>
        <v>2023</v>
      </c>
      <c r="EE200" s="461">
        <f t="shared" si="38"/>
        <v>2024</v>
      </c>
      <c r="EF200" s="461">
        <f t="shared" si="38"/>
        <v>2024</v>
      </c>
      <c r="EG200" s="461">
        <f t="shared" si="38"/>
        <v>2024</v>
      </c>
      <c r="EH200" s="461">
        <f t="shared" si="38"/>
        <v>2024</v>
      </c>
      <c r="EI200" s="461">
        <f t="shared" si="38"/>
        <v>2024</v>
      </c>
      <c r="EJ200" s="461">
        <f t="shared" si="38"/>
        <v>2024</v>
      </c>
      <c r="EK200" s="461">
        <f t="shared" si="38"/>
        <v>2024</v>
      </c>
      <c r="EL200" s="461">
        <f t="shared" si="38"/>
        <v>2024</v>
      </c>
      <c r="EM200" s="461">
        <f t="shared" si="38"/>
        <v>2024</v>
      </c>
      <c r="EN200" s="461">
        <f t="shared" si="38"/>
        <v>2024</v>
      </c>
      <c r="EO200" s="461">
        <f t="shared" si="38"/>
        <v>2024</v>
      </c>
      <c r="EP200" s="461">
        <f t="shared" si="38"/>
        <v>2024</v>
      </c>
      <c r="EQ200" s="461">
        <f t="shared" si="38"/>
        <v>2025</v>
      </c>
      <c r="ER200" s="461">
        <f t="shared" si="38"/>
        <v>2025</v>
      </c>
      <c r="ES200" s="461">
        <f t="shared" si="38"/>
        <v>2025</v>
      </c>
      <c r="ET200" s="461">
        <f t="shared" si="38"/>
        <v>2025</v>
      </c>
      <c r="EU200" s="461">
        <f t="shared" si="38"/>
        <v>2025</v>
      </c>
      <c r="EV200" s="461">
        <f t="shared" si="38"/>
        <v>2025</v>
      </c>
      <c r="EW200" s="461">
        <f t="shared" si="38"/>
        <v>2025</v>
      </c>
      <c r="EX200" s="461">
        <f t="shared" si="38"/>
        <v>2025</v>
      </c>
      <c r="EY200" s="461">
        <f t="shared" si="38"/>
        <v>2025</v>
      </c>
      <c r="EZ200" s="461">
        <f t="shared" si="38"/>
        <v>2025</v>
      </c>
      <c r="FA200" s="461">
        <f t="shared" si="38"/>
        <v>2025</v>
      </c>
      <c r="FB200" s="461">
        <f t="shared" si="38"/>
        <v>2025</v>
      </c>
      <c r="FC200" s="461">
        <f t="shared" si="38"/>
        <v>2026</v>
      </c>
      <c r="FD200" s="461">
        <f t="shared" si="38"/>
        <v>2026</v>
      </c>
      <c r="FE200" s="461">
        <f t="shared" si="38"/>
        <v>2026</v>
      </c>
      <c r="FF200" s="461">
        <f t="shared" si="38"/>
        <v>2026</v>
      </c>
      <c r="FG200" s="461">
        <f t="shared" si="38"/>
        <v>2026</v>
      </c>
      <c r="FH200" s="461">
        <f t="shared" si="38"/>
        <v>2026</v>
      </c>
      <c r="FI200" s="461">
        <f t="shared" si="38"/>
        <v>2026</v>
      </c>
      <c r="FJ200" s="461">
        <f t="shared" si="38"/>
        <v>2026</v>
      </c>
      <c r="FK200" s="461">
        <f t="shared" si="38"/>
        <v>2026</v>
      </c>
      <c r="FL200" s="461">
        <f t="shared" si="38"/>
        <v>2026</v>
      </c>
      <c r="FM200" s="461">
        <f t="shared" si="38"/>
        <v>2026</v>
      </c>
      <c r="FN200" s="461">
        <f t="shared" si="38"/>
        <v>2026</v>
      </c>
      <c r="FO200" s="461">
        <f t="shared" si="38"/>
        <v>2027</v>
      </c>
      <c r="FP200" s="461">
        <f t="shared" si="38"/>
        <v>2027</v>
      </c>
      <c r="FQ200" s="461">
        <f t="shared" si="38"/>
        <v>2027</v>
      </c>
      <c r="FR200" s="461">
        <f t="shared" si="38"/>
        <v>2027</v>
      </c>
      <c r="FS200" s="461">
        <f t="shared" si="38"/>
        <v>2027</v>
      </c>
      <c r="FT200" s="461">
        <f t="shared" si="38"/>
        <v>2027</v>
      </c>
      <c r="FU200" s="461">
        <f t="shared" si="38"/>
        <v>2027</v>
      </c>
      <c r="FV200" s="461">
        <f t="shared" si="38"/>
        <v>2027</v>
      </c>
      <c r="FW200" s="461">
        <f t="shared" si="38"/>
        <v>2027</v>
      </c>
      <c r="FX200" s="461">
        <f t="shared" si="38"/>
        <v>2027</v>
      </c>
      <c r="FY200" s="461">
        <f t="shared" si="38"/>
        <v>2027</v>
      </c>
      <c r="FZ200" s="461">
        <f t="shared" si="38"/>
        <v>2027</v>
      </c>
      <c r="GA200" s="461">
        <f t="shared" si="38"/>
        <v>1900</v>
      </c>
      <c r="GB200" s="461">
        <f t="shared" si="38"/>
        <v>1900</v>
      </c>
      <c r="GC200" s="461">
        <f t="shared" si="38"/>
        <v>1900</v>
      </c>
      <c r="GD200" s="461">
        <f t="shared" si="38"/>
        <v>1900</v>
      </c>
      <c r="GE200" s="461">
        <f t="shared" si="38"/>
        <v>1900</v>
      </c>
      <c r="GF200" s="461">
        <f t="shared" si="38"/>
        <v>1900</v>
      </c>
      <c r="GG200" s="461">
        <f t="shared" si="38"/>
        <v>1900</v>
      </c>
      <c r="GH200" s="461">
        <f t="shared" si="38"/>
        <v>1900</v>
      </c>
      <c r="GI200" s="461">
        <f t="shared" si="38"/>
        <v>1900</v>
      </c>
      <c r="GJ200" s="461">
        <f t="shared" si="38"/>
        <v>1900</v>
      </c>
      <c r="GK200" s="461">
        <f t="shared" si="38"/>
        <v>1900</v>
      </c>
      <c r="GL200" s="461">
        <f t="shared" si="38"/>
        <v>1900</v>
      </c>
      <c r="GM200" s="461">
        <f t="shared" si="38"/>
        <v>1900</v>
      </c>
      <c r="GN200" s="461">
        <f t="shared" ref="GN200" si="39">+YEAR(GN201)</f>
        <v>1900</v>
      </c>
    </row>
    <row r="201" spans="2:16384">
      <c r="B201" s="416" t="s">
        <v>171</v>
      </c>
      <c r="C201" s="235">
        <f>+'Monthly Sources and Uses'!C2</f>
        <v>41275</v>
      </c>
      <c r="D201" s="235">
        <f>+'Monthly Sources and Uses'!D2</f>
        <v>41306</v>
      </c>
      <c r="E201" s="235">
        <f>+'Monthly Sources and Uses'!E2</f>
        <v>41334</v>
      </c>
      <c r="F201" s="235">
        <f>+'Monthly Sources and Uses'!F2</f>
        <v>41365</v>
      </c>
      <c r="G201" s="235">
        <f>+'Monthly Sources and Uses'!G2</f>
        <v>41395</v>
      </c>
      <c r="H201" s="235">
        <f>+'Monthly Sources and Uses'!H2</f>
        <v>41426</v>
      </c>
      <c r="I201" s="235">
        <f>+'Monthly Sources and Uses'!I2</f>
        <v>41456</v>
      </c>
      <c r="J201" s="235">
        <f>+'Monthly Sources and Uses'!J2</f>
        <v>41487</v>
      </c>
      <c r="K201" s="235">
        <f>+'Monthly Sources and Uses'!K2</f>
        <v>41518</v>
      </c>
      <c r="L201" s="235">
        <f>+'Monthly Sources and Uses'!L2</f>
        <v>41548</v>
      </c>
      <c r="M201" s="235">
        <f>+'Monthly Sources and Uses'!M2</f>
        <v>41579</v>
      </c>
      <c r="N201" s="235">
        <f>+'Monthly Sources and Uses'!N2</f>
        <v>41609</v>
      </c>
      <c r="O201" s="235">
        <f>+'Monthly Sources and Uses'!O2</f>
        <v>41640</v>
      </c>
      <c r="P201" s="235">
        <f>+'Monthly Sources and Uses'!P2</f>
        <v>41671</v>
      </c>
      <c r="Q201" s="235">
        <f>+'Monthly Sources and Uses'!Q2</f>
        <v>41699</v>
      </c>
      <c r="R201" s="235">
        <f>+'Monthly Sources and Uses'!R2</f>
        <v>41730</v>
      </c>
      <c r="S201" s="235">
        <f>+'Monthly Sources and Uses'!S2</f>
        <v>41760</v>
      </c>
      <c r="T201" s="235">
        <f>+'Monthly Sources and Uses'!T2</f>
        <v>41791</v>
      </c>
      <c r="U201" s="235">
        <f>+'Monthly Sources and Uses'!U2</f>
        <v>41821</v>
      </c>
      <c r="V201" s="235">
        <f>+'Monthly Sources and Uses'!V2</f>
        <v>41852</v>
      </c>
      <c r="W201" s="235">
        <f>+'Monthly Sources and Uses'!W2</f>
        <v>41883</v>
      </c>
      <c r="X201" s="235">
        <f>+'Monthly Sources and Uses'!X2</f>
        <v>41913</v>
      </c>
      <c r="Y201" s="235">
        <f>+'Monthly Sources and Uses'!Y2</f>
        <v>41944</v>
      </c>
      <c r="Z201" s="235">
        <f>+'Monthly Sources and Uses'!Z2</f>
        <v>41974</v>
      </c>
      <c r="AA201" s="235">
        <f>+'Monthly Sources and Uses'!AA2</f>
        <v>42005</v>
      </c>
      <c r="AB201" s="235">
        <f>+'Monthly Sources and Uses'!AB2</f>
        <v>42036</v>
      </c>
      <c r="AC201" s="235">
        <f>+'Monthly Sources and Uses'!AC2</f>
        <v>42064</v>
      </c>
      <c r="AD201" s="235">
        <f>+'Monthly Sources and Uses'!AD2</f>
        <v>42095</v>
      </c>
      <c r="AE201" s="235">
        <f>+'Monthly Sources and Uses'!AE2</f>
        <v>42125</v>
      </c>
      <c r="AF201" s="235">
        <f>+'Monthly Sources and Uses'!AF2</f>
        <v>42156</v>
      </c>
      <c r="AG201" s="235">
        <f>+'Monthly Sources and Uses'!AG2</f>
        <v>42186</v>
      </c>
      <c r="AH201" s="235">
        <f>+'Monthly Sources and Uses'!AH2</f>
        <v>42217</v>
      </c>
      <c r="AI201" s="235">
        <f>+'Monthly Sources and Uses'!AI2</f>
        <v>42248</v>
      </c>
      <c r="AJ201" s="235">
        <f>+'Monthly Sources and Uses'!AJ2</f>
        <v>42278</v>
      </c>
      <c r="AK201" s="235">
        <f>+'Monthly Sources and Uses'!AK2</f>
        <v>42309</v>
      </c>
      <c r="AL201" s="235">
        <f>+'Monthly Sources and Uses'!AL2</f>
        <v>42339</v>
      </c>
      <c r="AM201" s="235">
        <f>+'Monthly Sources and Uses'!AM2</f>
        <v>42370</v>
      </c>
      <c r="AN201" s="235">
        <f>+'Monthly Sources and Uses'!AN2</f>
        <v>42401</v>
      </c>
      <c r="AO201" s="235">
        <f>+'Monthly Sources and Uses'!AO2</f>
        <v>42430</v>
      </c>
      <c r="AP201" s="235">
        <f>+'Monthly Sources and Uses'!AP2</f>
        <v>42461</v>
      </c>
      <c r="AQ201" s="235">
        <f>+'Monthly Sources and Uses'!AQ2</f>
        <v>42491</v>
      </c>
      <c r="AR201" s="235">
        <f>+'Monthly Sources and Uses'!AR2</f>
        <v>42522</v>
      </c>
      <c r="AS201" s="235">
        <f>+'Monthly Sources and Uses'!AS2</f>
        <v>42552</v>
      </c>
      <c r="AT201" s="235">
        <f>+'Monthly Sources and Uses'!AT2</f>
        <v>42583</v>
      </c>
      <c r="AU201" s="235">
        <f>+'Monthly Sources and Uses'!AU2</f>
        <v>42614</v>
      </c>
      <c r="AV201" s="235">
        <f>+'Monthly Sources and Uses'!AV2</f>
        <v>42644</v>
      </c>
      <c r="AW201" s="235">
        <f>+'Monthly Sources and Uses'!AW2</f>
        <v>42675</v>
      </c>
      <c r="AX201" s="235">
        <f>+'Monthly Sources and Uses'!AX2</f>
        <v>42705</v>
      </c>
      <c r="AY201" s="235">
        <f>+'Monthly Sources and Uses'!AY2</f>
        <v>42736</v>
      </c>
      <c r="AZ201" s="235">
        <f>+'Monthly Sources and Uses'!AZ2</f>
        <v>42767</v>
      </c>
      <c r="BA201" s="235">
        <f>+'Monthly Sources and Uses'!BA2</f>
        <v>42795</v>
      </c>
      <c r="BB201" s="235">
        <f>+'Monthly Sources and Uses'!BB2</f>
        <v>42826</v>
      </c>
      <c r="BC201" s="235">
        <f>+'Monthly Sources and Uses'!BC2</f>
        <v>42856</v>
      </c>
      <c r="BD201" s="235">
        <f>+'Monthly Sources and Uses'!BD2</f>
        <v>42887</v>
      </c>
      <c r="BE201" s="235">
        <f>+'Monthly Sources and Uses'!BE2</f>
        <v>42917</v>
      </c>
      <c r="BF201" s="235">
        <f>+'Monthly Sources and Uses'!BF2</f>
        <v>42948</v>
      </c>
      <c r="BG201" s="235">
        <f>+'Monthly Sources and Uses'!BG2</f>
        <v>42979</v>
      </c>
      <c r="BH201" s="235">
        <f>+'Monthly Sources and Uses'!BH2</f>
        <v>43009</v>
      </c>
      <c r="BI201" s="235">
        <f>+'Monthly Sources and Uses'!BI2</f>
        <v>43040</v>
      </c>
      <c r="BJ201" s="235">
        <f>+'Monthly Sources and Uses'!BJ2</f>
        <v>43070</v>
      </c>
      <c r="BK201" s="235">
        <f>+'Monthly Sources and Uses'!BK2</f>
        <v>43101</v>
      </c>
      <c r="BL201" s="235">
        <f>+'Monthly Sources and Uses'!BL2</f>
        <v>43132</v>
      </c>
      <c r="BM201" s="235">
        <f>+'Monthly Sources and Uses'!BM2</f>
        <v>43160</v>
      </c>
      <c r="BN201" s="235">
        <f>+'Monthly Sources and Uses'!BN2</f>
        <v>43191</v>
      </c>
      <c r="BO201" s="235">
        <f>+'Monthly Sources and Uses'!BO2</f>
        <v>43221</v>
      </c>
      <c r="BP201" s="235">
        <f>+'Monthly Sources and Uses'!BP2</f>
        <v>43252</v>
      </c>
      <c r="BQ201" s="235">
        <f>+'Monthly Sources and Uses'!BQ2</f>
        <v>43282</v>
      </c>
      <c r="BR201" s="235">
        <f>+'Monthly Sources and Uses'!BR2</f>
        <v>43313</v>
      </c>
      <c r="BS201" s="235">
        <f>+'Monthly Sources and Uses'!BS2</f>
        <v>43344</v>
      </c>
      <c r="BT201" s="235">
        <f>+'Monthly Sources and Uses'!BT2</f>
        <v>43374</v>
      </c>
      <c r="BU201" s="235">
        <f>+'Monthly Sources and Uses'!BU2</f>
        <v>43405</v>
      </c>
      <c r="BV201" s="235">
        <f>+'Monthly Sources and Uses'!BV2</f>
        <v>43435</v>
      </c>
      <c r="BW201" s="235">
        <f>+'Monthly Sources and Uses'!BW2</f>
        <v>43466</v>
      </c>
      <c r="BX201" s="235">
        <f>+'Monthly Sources and Uses'!BX2</f>
        <v>43497</v>
      </c>
      <c r="BY201" s="235">
        <f>+'Monthly Sources and Uses'!BY2</f>
        <v>43525</v>
      </c>
      <c r="BZ201" s="235">
        <f>+'Monthly Sources and Uses'!BZ2</f>
        <v>43556</v>
      </c>
      <c r="CA201" s="235">
        <f>+'Monthly Sources and Uses'!CA2</f>
        <v>43586</v>
      </c>
      <c r="CB201" s="235">
        <f>+'Monthly Sources and Uses'!CB2</f>
        <v>43617</v>
      </c>
      <c r="CC201" s="235">
        <f>+'Monthly Sources and Uses'!CC2</f>
        <v>43647</v>
      </c>
      <c r="CD201" s="235">
        <f>+'Monthly Sources and Uses'!CD2</f>
        <v>43678</v>
      </c>
      <c r="CE201" s="235">
        <f>+'Monthly Sources and Uses'!CE2</f>
        <v>43709</v>
      </c>
      <c r="CF201" s="235">
        <f>+'Monthly Sources and Uses'!CF2</f>
        <v>43739</v>
      </c>
      <c r="CG201" s="235">
        <f>+'Monthly Sources and Uses'!CG2</f>
        <v>43770</v>
      </c>
      <c r="CH201" s="235">
        <f>+'Monthly Sources and Uses'!CH2</f>
        <v>43800</v>
      </c>
      <c r="CI201" s="235">
        <f>+'Monthly Sources and Uses'!CI2</f>
        <v>43831</v>
      </c>
      <c r="CJ201" s="235">
        <f>+'Monthly Sources and Uses'!CJ2</f>
        <v>43862</v>
      </c>
      <c r="CK201" s="235">
        <f>+'Monthly Sources and Uses'!CK2</f>
        <v>43891</v>
      </c>
      <c r="CL201" s="235">
        <f>+'Monthly Sources and Uses'!CL2</f>
        <v>43922</v>
      </c>
      <c r="CM201" s="235">
        <f>+'Monthly Sources and Uses'!CM2</f>
        <v>43952</v>
      </c>
      <c r="CN201" s="235">
        <f>+'Monthly Sources and Uses'!CN2</f>
        <v>43983</v>
      </c>
      <c r="CO201" s="235">
        <f>+'Monthly Sources and Uses'!CO2</f>
        <v>44013</v>
      </c>
      <c r="CP201" s="235">
        <f>+'Monthly Sources and Uses'!CP2</f>
        <v>44044</v>
      </c>
      <c r="CQ201" s="235">
        <f>+'Monthly Sources and Uses'!CQ2</f>
        <v>44075</v>
      </c>
      <c r="CR201" s="235">
        <f>+'Monthly Sources and Uses'!CR2</f>
        <v>44105</v>
      </c>
      <c r="CS201" s="235">
        <f>+'Monthly Sources and Uses'!CS2</f>
        <v>44136</v>
      </c>
      <c r="CT201" s="235">
        <f>+'Monthly Sources and Uses'!CT2</f>
        <v>44166</v>
      </c>
      <c r="CU201" s="235">
        <f>+'Monthly Sources and Uses'!CU2</f>
        <v>44197</v>
      </c>
      <c r="CV201" s="235">
        <f>+'Monthly Sources and Uses'!CV2</f>
        <v>44228</v>
      </c>
      <c r="CW201" s="235">
        <f>+'Monthly Sources and Uses'!CW2</f>
        <v>44256</v>
      </c>
      <c r="CX201" s="235">
        <f>+'Monthly Sources and Uses'!CX2</f>
        <v>44287</v>
      </c>
      <c r="CY201" s="235">
        <f>+'Monthly Sources and Uses'!CY2</f>
        <v>44317</v>
      </c>
      <c r="CZ201" s="235">
        <f>+'Monthly Sources and Uses'!CZ2</f>
        <v>44348</v>
      </c>
      <c r="DA201" s="235">
        <f>+'Monthly Sources and Uses'!DA2</f>
        <v>44378</v>
      </c>
      <c r="DB201" s="235">
        <f>+'Monthly Sources and Uses'!DB2</f>
        <v>44409</v>
      </c>
      <c r="DC201" s="235">
        <f>+'Monthly Sources and Uses'!DC2</f>
        <v>44440</v>
      </c>
      <c r="DD201" s="235">
        <f>+'Monthly Sources and Uses'!DD2</f>
        <v>44470</v>
      </c>
      <c r="DE201" s="235">
        <f>+'Monthly Sources and Uses'!DE2</f>
        <v>44501</v>
      </c>
      <c r="DF201" s="235">
        <f>+'Monthly Sources and Uses'!DF2</f>
        <v>44531</v>
      </c>
      <c r="DG201" s="235">
        <f>+'Monthly Sources and Uses'!DG2</f>
        <v>44562</v>
      </c>
      <c r="DH201" s="235">
        <f>+'Monthly Sources and Uses'!DH2</f>
        <v>44593</v>
      </c>
      <c r="DI201" s="235">
        <f>+'Monthly Sources and Uses'!DI2</f>
        <v>44621</v>
      </c>
      <c r="DJ201" s="235">
        <f>+'Monthly Sources and Uses'!DJ2</f>
        <v>44652</v>
      </c>
      <c r="DK201" s="235">
        <f>+'Monthly Sources and Uses'!DK2</f>
        <v>44682</v>
      </c>
      <c r="DL201" s="235">
        <f>+'Monthly Sources and Uses'!DL2</f>
        <v>44713</v>
      </c>
      <c r="DM201" s="235">
        <f>+'Monthly Sources and Uses'!DM2</f>
        <v>44743</v>
      </c>
      <c r="DN201" s="235">
        <f>+'Monthly Sources and Uses'!DN2</f>
        <v>44774</v>
      </c>
      <c r="DO201" s="235">
        <f>+'Monthly Sources and Uses'!DO2</f>
        <v>44805</v>
      </c>
      <c r="DP201" s="235">
        <f>+'Monthly Sources and Uses'!DP2</f>
        <v>44835</v>
      </c>
      <c r="DQ201" s="235">
        <f>+'Monthly Sources and Uses'!DQ2</f>
        <v>44866</v>
      </c>
      <c r="DR201" s="235">
        <f>+'Monthly Sources and Uses'!DR2</f>
        <v>44896</v>
      </c>
      <c r="DS201" s="235">
        <f>+'Monthly Sources and Uses'!DS2</f>
        <v>44927</v>
      </c>
      <c r="DT201" s="235">
        <f>+'Monthly Sources and Uses'!DT2</f>
        <v>44958</v>
      </c>
      <c r="DU201" s="235">
        <f>+'Monthly Sources and Uses'!DU2</f>
        <v>44986</v>
      </c>
      <c r="DV201" s="235">
        <f>+'Monthly Sources and Uses'!DV2</f>
        <v>45017</v>
      </c>
      <c r="DW201" s="235">
        <f>+'Monthly Sources and Uses'!DW2</f>
        <v>45047</v>
      </c>
      <c r="DX201" s="235">
        <f>+'Monthly Sources and Uses'!DX2</f>
        <v>45078</v>
      </c>
      <c r="DY201" s="235">
        <f>+'Monthly Sources and Uses'!DY2</f>
        <v>45108</v>
      </c>
      <c r="DZ201" s="235">
        <f>+'Monthly Sources and Uses'!DZ2</f>
        <v>45139</v>
      </c>
      <c r="EA201" s="235">
        <f>+'Monthly Sources and Uses'!EA2</f>
        <v>45170</v>
      </c>
      <c r="EB201" s="235">
        <f>+'Monthly Sources and Uses'!EB2</f>
        <v>45200</v>
      </c>
      <c r="EC201" s="235">
        <f>+'Monthly Sources and Uses'!EC2</f>
        <v>45231</v>
      </c>
      <c r="ED201" s="235">
        <f>+'Monthly Sources and Uses'!ED2</f>
        <v>45261</v>
      </c>
      <c r="EE201" s="235">
        <f>+'Monthly Sources and Uses'!EE2</f>
        <v>45292</v>
      </c>
      <c r="EF201" s="235">
        <f>+'Monthly Sources and Uses'!EF2</f>
        <v>45323</v>
      </c>
      <c r="EG201" s="235">
        <f>+'Monthly Sources and Uses'!EG2</f>
        <v>45352</v>
      </c>
      <c r="EH201" s="235">
        <f>+'Monthly Sources and Uses'!EH2</f>
        <v>45383</v>
      </c>
      <c r="EI201" s="235">
        <f>+'Monthly Sources and Uses'!EI2</f>
        <v>45413</v>
      </c>
      <c r="EJ201" s="235">
        <f>+'Monthly Sources and Uses'!EJ2</f>
        <v>45444</v>
      </c>
      <c r="EK201" s="235">
        <f>+'Monthly Sources and Uses'!EK2</f>
        <v>45474</v>
      </c>
      <c r="EL201" s="235">
        <f>+'Monthly Sources and Uses'!EL2</f>
        <v>45505</v>
      </c>
      <c r="EM201" s="235">
        <f>+'Monthly Sources and Uses'!EM2</f>
        <v>45536</v>
      </c>
      <c r="EN201" s="235">
        <f>+'Monthly Sources and Uses'!EN2</f>
        <v>45566</v>
      </c>
      <c r="EO201" s="235">
        <f>+'Monthly Sources and Uses'!EO2</f>
        <v>45597</v>
      </c>
      <c r="EP201" s="235">
        <f>+'Monthly Sources and Uses'!EP2</f>
        <v>45627</v>
      </c>
      <c r="EQ201" s="235">
        <f>+'Monthly Sources and Uses'!EQ2</f>
        <v>45658</v>
      </c>
      <c r="ER201" s="235">
        <f>+'Monthly Sources and Uses'!ER2</f>
        <v>45689</v>
      </c>
      <c r="ES201" s="235">
        <f>+'Monthly Sources and Uses'!ES2</f>
        <v>45717</v>
      </c>
      <c r="ET201" s="235">
        <f>+'Monthly Sources and Uses'!ET2</f>
        <v>45748</v>
      </c>
      <c r="EU201" s="235">
        <f>+'Monthly Sources and Uses'!EU2</f>
        <v>45778</v>
      </c>
      <c r="EV201" s="235">
        <f>+'Monthly Sources and Uses'!EV2</f>
        <v>45809</v>
      </c>
      <c r="EW201" s="235">
        <f>+'Monthly Sources and Uses'!EW2</f>
        <v>45839</v>
      </c>
      <c r="EX201" s="235">
        <f>+'Monthly Sources and Uses'!EX2</f>
        <v>45870</v>
      </c>
      <c r="EY201" s="235">
        <f>+'Monthly Sources and Uses'!EY2</f>
        <v>45901</v>
      </c>
      <c r="EZ201" s="235">
        <f>+'Monthly Sources and Uses'!EZ2</f>
        <v>45931</v>
      </c>
      <c r="FA201" s="235">
        <f>+'Monthly Sources and Uses'!FA2</f>
        <v>45962</v>
      </c>
      <c r="FB201" s="235">
        <f>+'Monthly Sources and Uses'!FB2</f>
        <v>45992</v>
      </c>
      <c r="FC201" s="235">
        <f>+'Monthly Sources and Uses'!FC2</f>
        <v>46023</v>
      </c>
      <c r="FD201" s="235">
        <f>+'Monthly Sources and Uses'!FD2</f>
        <v>46054</v>
      </c>
      <c r="FE201" s="235">
        <f>+'Monthly Sources and Uses'!FE2</f>
        <v>46082</v>
      </c>
      <c r="FF201" s="235">
        <f>+'Monthly Sources and Uses'!FF2</f>
        <v>46113</v>
      </c>
      <c r="FG201" s="235">
        <f>+'Monthly Sources and Uses'!FG2</f>
        <v>46143</v>
      </c>
      <c r="FH201" s="235">
        <f>+'Monthly Sources and Uses'!FH2</f>
        <v>46174</v>
      </c>
      <c r="FI201" s="235">
        <f>+'Monthly Sources and Uses'!FI2</f>
        <v>46204</v>
      </c>
      <c r="FJ201" s="235">
        <f>+'Monthly Sources and Uses'!FJ2</f>
        <v>46235</v>
      </c>
      <c r="FK201" s="235">
        <f>+'Monthly Sources and Uses'!FK2</f>
        <v>46266</v>
      </c>
      <c r="FL201" s="235">
        <f>+'Monthly Sources and Uses'!FL2</f>
        <v>46296</v>
      </c>
      <c r="FM201" s="235">
        <f>+'Monthly Sources and Uses'!FM2</f>
        <v>46327</v>
      </c>
      <c r="FN201" s="235">
        <f>+'Monthly Sources and Uses'!FN2</f>
        <v>46357</v>
      </c>
      <c r="FO201" s="235">
        <f>+'Monthly Sources and Uses'!FO2</f>
        <v>46388</v>
      </c>
      <c r="FP201" s="235">
        <f>+'Monthly Sources and Uses'!FP2</f>
        <v>46419</v>
      </c>
      <c r="FQ201" s="235">
        <f>+'Monthly Sources and Uses'!FQ2</f>
        <v>46447</v>
      </c>
      <c r="FR201" s="235">
        <f>+'Monthly Sources and Uses'!FR2</f>
        <v>46478</v>
      </c>
      <c r="FS201" s="235">
        <f>+'Monthly Sources and Uses'!FS2</f>
        <v>46508</v>
      </c>
      <c r="FT201" s="235">
        <f>+'Monthly Sources and Uses'!FT2</f>
        <v>46539</v>
      </c>
      <c r="FU201" s="235">
        <f>+'Monthly Sources and Uses'!FU2</f>
        <v>46569</v>
      </c>
      <c r="FV201" s="235">
        <f>+'Monthly Sources and Uses'!FV2</f>
        <v>46600</v>
      </c>
      <c r="FW201" s="235">
        <f>+'Monthly Sources and Uses'!FW2</f>
        <v>46631</v>
      </c>
      <c r="FX201" s="235">
        <f>+'Monthly Sources and Uses'!FX2</f>
        <v>46661</v>
      </c>
      <c r="FY201" s="235">
        <f>+'Monthly Sources and Uses'!FY2</f>
        <v>46692</v>
      </c>
      <c r="FZ201" s="235">
        <f>+'Monthly Sources and Uses'!FZ2</f>
        <v>46722</v>
      </c>
      <c r="GA201" s="235">
        <f>+'Monthly Sources and Uses'!GA2</f>
        <v>0</v>
      </c>
      <c r="GB201" s="235">
        <f>+'Monthly Sources and Uses'!GB2</f>
        <v>0</v>
      </c>
      <c r="GC201" s="235">
        <f>+'Monthly Sources and Uses'!GC2</f>
        <v>0</v>
      </c>
      <c r="GD201" s="235">
        <f>+'Monthly Sources and Uses'!GD2</f>
        <v>0</v>
      </c>
      <c r="GE201" s="235">
        <f>+'Monthly Sources and Uses'!GE2</f>
        <v>0</v>
      </c>
      <c r="GF201" s="235">
        <f>+'Monthly Sources and Uses'!GF2</f>
        <v>0</v>
      </c>
      <c r="GG201" s="235">
        <f>+'Monthly Sources and Uses'!GG2</f>
        <v>0</v>
      </c>
      <c r="GH201" s="235">
        <f>+'Monthly Sources and Uses'!GH2</f>
        <v>0</v>
      </c>
      <c r="GI201" s="235">
        <f>+'Monthly Sources and Uses'!GI2</f>
        <v>0</v>
      </c>
      <c r="GJ201" s="235">
        <f>+'Monthly Sources and Uses'!GJ2</f>
        <v>0</v>
      </c>
      <c r="GK201" s="235">
        <f>+'Monthly Sources and Uses'!GK2</f>
        <v>0</v>
      </c>
      <c r="GL201" s="235">
        <f>+'Monthly Sources and Uses'!GL2</f>
        <v>0</v>
      </c>
      <c r="GM201" s="235">
        <f>+'Monthly Sources and Uses'!GM2</f>
        <v>0</v>
      </c>
      <c r="GN201" s="235">
        <f>+'Monthly Sources and Uses'!GN2</f>
        <v>0</v>
      </c>
    </row>
    <row r="202" spans="2:16384">
      <c r="B202" s="416" t="s">
        <v>171</v>
      </c>
      <c r="C202" s="232">
        <f>+VLOOKUP(C201,$B$209:$C$1001,2,FALSE)</f>
        <v>115</v>
      </c>
      <c r="D202" s="232">
        <f t="shared" ref="D202:BO202" si="40">+VLOOKUP(D201,$B$209:$C$1001,2,FALSE)</f>
        <v>115</v>
      </c>
      <c r="E202" s="232">
        <f t="shared" si="40"/>
        <v>115</v>
      </c>
      <c r="F202" s="232">
        <f t="shared" si="40"/>
        <v>115</v>
      </c>
      <c r="G202" s="232">
        <f t="shared" si="40"/>
        <v>115</v>
      </c>
      <c r="H202" s="232">
        <f t="shared" si="40"/>
        <v>120</v>
      </c>
      <c r="I202" s="232">
        <f t="shared" si="40"/>
        <v>120</v>
      </c>
      <c r="J202" s="232">
        <f t="shared" si="40"/>
        <v>120</v>
      </c>
      <c r="K202" s="232">
        <f t="shared" si="40"/>
        <v>120</v>
      </c>
      <c r="L202" s="232">
        <f t="shared" si="40"/>
        <v>120</v>
      </c>
      <c r="M202" s="232">
        <f t="shared" si="40"/>
        <v>120</v>
      </c>
      <c r="N202" s="232">
        <f t="shared" si="40"/>
        <v>120</v>
      </c>
      <c r="O202" s="232">
        <f t="shared" si="40"/>
        <v>120</v>
      </c>
      <c r="P202" s="232">
        <f t="shared" si="40"/>
        <v>120</v>
      </c>
      <c r="Q202" s="232">
        <f t="shared" si="40"/>
        <v>120</v>
      </c>
      <c r="R202" s="232">
        <f t="shared" si="40"/>
        <v>120</v>
      </c>
      <c r="S202" s="232">
        <f t="shared" si="40"/>
        <v>120</v>
      </c>
      <c r="T202" s="232">
        <f t="shared" si="40"/>
        <v>125</v>
      </c>
      <c r="U202" s="232">
        <f t="shared" si="40"/>
        <v>125</v>
      </c>
      <c r="V202" s="232">
        <f t="shared" si="40"/>
        <v>125</v>
      </c>
      <c r="W202" s="232">
        <f t="shared" si="40"/>
        <v>125</v>
      </c>
      <c r="X202" s="232">
        <f t="shared" si="40"/>
        <v>125</v>
      </c>
      <c r="Y202" s="232">
        <f t="shared" si="40"/>
        <v>125</v>
      </c>
      <c r="Z202" s="232">
        <f t="shared" si="40"/>
        <v>125</v>
      </c>
      <c r="AA202" s="232">
        <f t="shared" si="40"/>
        <v>125</v>
      </c>
      <c r="AB202" s="232">
        <f t="shared" si="40"/>
        <v>125</v>
      </c>
      <c r="AC202" s="232">
        <f t="shared" si="40"/>
        <v>125</v>
      </c>
      <c r="AD202" s="232">
        <f t="shared" si="40"/>
        <v>125</v>
      </c>
      <c r="AE202" s="232">
        <f t="shared" si="40"/>
        <v>125</v>
      </c>
      <c r="AF202" s="232">
        <f t="shared" si="40"/>
        <v>125</v>
      </c>
      <c r="AG202" s="232">
        <f t="shared" si="40"/>
        <v>125</v>
      </c>
      <c r="AH202" s="232">
        <f t="shared" si="40"/>
        <v>125</v>
      </c>
      <c r="AI202" s="232">
        <f t="shared" si="40"/>
        <v>125</v>
      </c>
      <c r="AJ202" s="232">
        <f t="shared" si="40"/>
        <v>125</v>
      </c>
      <c r="AK202" s="232">
        <f t="shared" si="40"/>
        <v>125</v>
      </c>
      <c r="AL202" s="232">
        <f t="shared" si="40"/>
        <v>125</v>
      </c>
      <c r="AM202" s="232">
        <f t="shared" si="40"/>
        <v>125</v>
      </c>
      <c r="AN202" s="232">
        <f t="shared" si="40"/>
        <v>125</v>
      </c>
      <c r="AO202" s="232">
        <f t="shared" si="40"/>
        <v>125</v>
      </c>
      <c r="AP202" s="232">
        <f t="shared" si="40"/>
        <v>125</v>
      </c>
      <c r="AQ202" s="232">
        <f t="shared" si="40"/>
        <v>125</v>
      </c>
      <c r="AR202" s="232">
        <f t="shared" si="40"/>
        <v>125</v>
      </c>
      <c r="AS202" s="232">
        <f t="shared" si="40"/>
        <v>125</v>
      </c>
      <c r="AT202" s="232">
        <f t="shared" si="40"/>
        <v>125</v>
      </c>
      <c r="AU202" s="232">
        <f t="shared" si="40"/>
        <v>125</v>
      </c>
      <c r="AV202" s="232">
        <f t="shared" si="40"/>
        <v>125</v>
      </c>
      <c r="AW202" s="232">
        <f t="shared" si="40"/>
        <v>125</v>
      </c>
      <c r="AX202" s="232">
        <f t="shared" si="40"/>
        <v>125</v>
      </c>
      <c r="AY202" s="232">
        <f t="shared" si="40"/>
        <v>125</v>
      </c>
      <c r="AZ202" s="232">
        <f t="shared" si="40"/>
        <v>125</v>
      </c>
      <c r="BA202" s="232">
        <f t="shared" si="40"/>
        <v>125</v>
      </c>
      <c r="BB202" s="232">
        <f t="shared" si="40"/>
        <v>125</v>
      </c>
      <c r="BC202" s="232">
        <f t="shared" si="40"/>
        <v>125</v>
      </c>
      <c r="BD202" s="232">
        <f t="shared" si="40"/>
        <v>125</v>
      </c>
      <c r="BE202" s="232">
        <f t="shared" si="40"/>
        <v>125</v>
      </c>
      <c r="BF202" s="232">
        <f t="shared" si="40"/>
        <v>125</v>
      </c>
      <c r="BG202" s="232">
        <f t="shared" si="40"/>
        <v>125</v>
      </c>
      <c r="BH202" s="232">
        <f t="shared" si="40"/>
        <v>125</v>
      </c>
      <c r="BI202" s="232">
        <f t="shared" si="40"/>
        <v>125</v>
      </c>
      <c r="BJ202" s="232">
        <f t="shared" si="40"/>
        <v>125</v>
      </c>
      <c r="BK202" s="232">
        <f t="shared" si="40"/>
        <v>125</v>
      </c>
      <c r="BL202" s="232">
        <f t="shared" si="40"/>
        <v>125</v>
      </c>
      <c r="BM202" s="232">
        <f t="shared" si="40"/>
        <v>125</v>
      </c>
      <c r="BN202" s="232">
        <f t="shared" si="40"/>
        <v>125</v>
      </c>
      <c r="BO202" s="232">
        <f t="shared" si="40"/>
        <v>125</v>
      </c>
      <c r="BP202" s="232">
        <f t="shared" ref="BP202:EA202" si="41">+VLOOKUP(BP201,$B$209:$C$1001,2,FALSE)</f>
        <v>125</v>
      </c>
      <c r="BQ202" s="232">
        <f t="shared" si="41"/>
        <v>125</v>
      </c>
      <c r="BR202" s="232">
        <f t="shared" si="41"/>
        <v>125</v>
      </c>
      <c r="BS202" s="232">
        <f t="shared" si="41"/>
        <v>125</v>
      </c>
      <c r="BT202" s="232">
        <f t="shared" si="41"/>
        <v>125</v>
      </c>
      <c r="BU202" s="232">
        <f t="shared" si="41"/>
        <v>125</v>
      </c>
      <c r="BV202" s="232">
        <f t="shared" si="41"/>
        <v>125</v>
      </c>
      <c r="BW202" s="232">
        <f t="shared" si="41"/>
        <v>125</v>
      </c>
      <c r="BX202" s="232">
        <f t="shared" si="41"/>
        <v>125</v>
      </c>
      <c r="BY202" s="232">
        <f t="shared" si="41"/>
        <v>125</v>
      </c>
      <c r="BZ202" s="232">
        <f t="shared" si="41"/>
        <v>125</v>
      </c>
      <c r="CA202" s="232">
        <f t="shared" si="41"/>
        <v>125</v>
      </c>
      <c r="CB202" s="232">
        <f t="shared" si="41"/>
        <v>125</v>
      </c>
      <c r="CC202" s="232">
        <f t="shared" si="41"/>
        <v>125</v>
      </c>
      <c r="CD202" s="232">
        <f t="shared" si="41"/>
        <v>125</v>
      </c>
      <c r="CE202" s="232">
        <f t="shared" si="41"/>
        <v>125</v>
      </c>
      <c r="CF202" s="232">
        <f t="shared" si="41"/>
        <v>125</v>
      </c>
      <c r="CG202" s="232">
        <f t="shared" si="41"/>
        <v>125</v>
      </c>
      <c r="CH202" s="232">
        <f t="shared" si="41"/>
        <v>125</v>
      </c>
      <c r="CI202" s="232">
        <f t="shared" si="41"/>
        <v>125</v>
      </c>
      <c r="CJ202" s="232">
        <f t="shared" si="41"/>
        <v>125</v>
      </c>
      <c r="CK202" s="232">
        <f t="shared" si="41"/>
        <v>125</v>
      </c>
      <c r="CL202" s="232">
        <f t="shared" si="41"/>
        <v>125</v>
      </c>
      <c r="CM202" s="232">
        <f t="shared" si="41"/>
        <v>125</v>
      </c>
      <c r="CN202" s="232">
        <f t="shared" si="41"/>
        <v>125</v>
      </c>
      <c r="CO202" s="232">
        <f t="shared" si="41"/>
        <v>125</v>
      </c>
      <c r="CP202" s="232">
        <f t="shared" si="41"/>
        <v>125</v>
      </c>
      <c r="CQ202" s="232">
        <f t="shared" si="41"/>
        <v>125</v>
      </c>
      <c r="CR202" s="232">
        <f t="shared" si="41"/>
        <v>125</v>
      </c>
      <c r="CS202" s="232">
        <f t="shared" si="41"/>
        <v>125</v>
      </c>
      <c r="CT202" s="232">
        <f t="shared" si="41"/>
        <v>125</v>
      </c>
      <c r="CU202" s="232">
        <f t="shared" si="41"/>
        <v>125</v>
      </c>
      <c r="CV202" s="232">
        <f t="shared" si="41"/>
        <v>125</v>
      </c>
      <c r="CW202" s="232">
        <f t="shared" si="41"/>
        <v>125</v>
      </c>
      <c r="CX202" s="232">
        <f t="shared" si="41"/>
        <v>125</v>
      </c>
      <c r="CY202" s="232">
        <f t="shared" si="41"/>
        <v>125</v>
      </c>
      <c r="CZ202" s="232">
        <f t="shared" si="41"/>
        <v>125</v>
      </c>
      <c r="DA202" s="232">
        <f t="shared" si="41"/>
        <v>125</v>
      </c>
      <c r="DB202" s="232">
        <f t="shared" si="41"/>
        <v>125</v>
      </c>
      <c r="DC202" s="232">
        <f t="shared" si="41"/>
        <v>125</v>
      </c>
      <c r="DD202" s="232">
        <f t="shared" si="41"/>
        <v>125</v>
      </c>
      <c r="DE202" s="232">
        <f t="shared" si="41"/>
        <v>125</v>
      </c>
      <c r="DF202" s="232">
        <f t="shared" si="41"/>
        <v>125</v>
      </c>
      <c r="DG202" s="232">
        <f t="shared" si="41"/>
        <v>125</v>
      </c>
      <c r="DH202" s="232">
        <f t="shared" si="41"/>
        <v>125</v>
      </c>
      <c r="DI202" s="232">
        <f t="shared" si="41"/>
        <v>125</v>
      </c>
      <c r="DJ202" s="232">
        <f t="shared" si="41"/>
        <v>125</v>
      </c>
      <c r="DK202" s="232">
        <f t="shared" si="41"/>
        <v>125</v>
      </c>
      <c r="DL202" s="232">
        <f t="shared" si="41"/>
        <v>125</v>
      </c>
      <c r="DM202" s="232">
        <f t="shared" si="41"/>
        <v>125</v>
      </c>
      <c r="DN202" s="232">
        <f t="shared" si="41"/>
        <v>125</v>
      </c>
      <c r="DO202" s="232">
        <f t="shared" si="41"/>
        <v>125</v>
      </c>
      <c r="DP202" s="232">
        <f t="shared" si="41"/>
        <v>125</v>
      </c>
      <c r="DQ202" s="232">
        <f t="shared" si="41"/>
        <v>125</v>
      </c>
      <c r="DR202" s="232">
        <f t="shared" si="41"/>
        <v>125</v>
      </c>
      <c r="DS202" s="232">
        <f t="shared" si="41"/>
        <v>125</v>
      </c>
      <c r="DT202" s="232">
        <f t="shared" si="41"/>
        <v>125</v>
      </c>
      <c r="DU202" s="232">
        <f t="shared" si="41"/>
        <v>125</v>
      </c>
      <c r="DV202" s="232">
        <f t="shared" si="41"/>
        <v>125</v>
      </c>
      <c r="DW202" s="232">
        <f t="shared" si="41"/>
        <v>125</v>
      </c>
      <c r="DX202" s="232">
        <f t="shared" si="41"/>
        <v>125</v>
      </c>
      <c r="DY202" s="232">
        <f t="shared" si="41"/>
        <v>125</v>
      </c>
      <c r="DZ202" s="232">
        <f t="shared" si="41"/>
        <v>125</v>
      </c>
      <c r="EA202" s="232">
        <f t="shared" si="41"/>
        <v>125</v>
      </c>
      <c r="EB202" s="232">
        <f t="shared" ref="EB202:GM202" si="42">+VLOOKUP(EB201,$B$209:$C$1001,2,FALSE)</f>
        <v>125</v>
      </c>
      <c r="EC202" s="232">
        <f t="shared" si="42"/>
        <v>125</v>
      </c>
      <c r="ED202" s="232">
        <f t="shared" si="42"/>
        <v>125</v>
      </c>
      <c r="EE202" s="232">
        <f t="shared" si="42"/>
        <v>125</v>
      </c>
      <c r="EF202" s="232">
        <f t="shared" si="42"/>
        <v>125</v>
      </c>
      <c r="EG202" s="232">
        <f t="shared" si="42"/>
        <v>125</v>
      </c>
      <c r="EH202" s="232">
        <f t="shared" si="42"/>
        <v>125</v>
      </c>
      <c r="EI202" s="232">
        <f t="shared" si="42"/>
        <v>125</v>
      </c>
      <c r="EJ202" s="232">
        <f t="shared" si="42"/>
        <v>125</v>
      </c>
      <c r="EK202" s="232">
        <f t="shared" si="42"/>
        <v>125</v>
      </c>
      <c r="EL202" s="232">
        <f t="shared" si="42"/>
        <v>125</v>
      </c>
      <c r="EM202" s="232">
        <f t="shared" si="42"/>
        <v>125</v>
      </c>
      <c r="EN202" s="232">
        <f t="shared" si="42"/>
        <v>125</v>
      </c>
      <c r="EO202" s="232">
        <f t="shared" si="42"/>
        <v>125</v>
      </c>
      <c r="EP202" s="232">
        <f t="shared" si="42"/>
        <v>125</v>
      </c>
      <c r="EQ202" s="232">
        <f t="shared" si="42"/>
        <v>125</v>
      </c>
      <c r="ER202" s="232">
        <f t="shared" si="42"/>
        <v>125</v>
      </c>
      <c r="ES202" s="232">
        <f t="shared" si="42"/>
        <v>125</v>
      </c>
      <c r="ET202" s="232">
        <f t="shared" si="42"/>
        <v>125</v>
      </c>
      <c r="EU202" s="232">
        <f t="shared" si="42"/>
        <v>125</v>
      </c>
      <c r="EV202" s="232">
        <f t="shared" si="42"/>
        <v>125</v>
      </c>
      <c r="EW202" s="232">
        <f t="shared" si="42"/>
        <v>125</v>
      </c>
      <c r="EX202" s="232">
        <f t="shared" si="42"/>
        <v>125</v>
      </c>
      <c r="EY202" s="232">
        <f t="shared" si="42"/>
        <v>125</v>
      </c>
      <c r="EZ202" s="232">
        <f t="shared" si="42"/>
        <v>125</v>
      </c>
      <c r="FA202" s="232">
        <f t="shared" si="42"/>
        <v>125</v>
      </c>
      <c r="FB202" s="232">
        <f t="shared" si="42"/>
        <v>125</v>
      </c>
      <c r="FC202" s="232">
        <f t="shared" si="42"/>
        <v>125</v>
      </c>
      <c r="FD202" s="232">
        <f t="shared" si="42"/>
        <v>125</v>
      </c>
      <c r="FE202" s="232">
        <f t="shared" si="42"/>
        <v>125</v>
      </c>
      <c r="FF202" s="232">
        <f t="shared" si="42"/>
        <v>125</v>
      </c>
      <c r="FG202" s="232">
        <f t="shared" si="42"/>
        <v>125</v>
      </c>
      <c r="FH202" s="232">
        <f t="shared" si="42"/>
        <v>125</v>
      </c>
      <c r="FI202" s="232">
        <f t="shared" si="42"/>
        <v>125</v>
      </c>
      <c r="FJ202" s="232">
        <f t="shared" si="42"/>
        <v>125</v>
      </c>
      <c r="FK202" s="232">
        <f t="shared" si="42"/>
        <v>125</v>
      </c>
      <c r="FL202" s="232">
        <f t="shared" si="42"/>
        <v>125</v>
      </c>
      <c r="FM202" s="232">
        <f t="shared" si="42"/>
        <v>125</v>
      </c>
      <c r="FN202" s="232">
        <f t="shared" si="42"/>
        <v>125</v>
      </c>
      <c r="FO202" s="232">
        <f t="shared" si="42"/>
        <v>125</v>
      </c>
      <c r="FP202" s="232">
        <f t="shared" si="42"/>
        <v>125</v>
      </c>
      <c r="FQ202" s="232">
        <f t="shared" si="42"/>
        <v>125</v>
      </c>
      <c r="FR202" s="232">
        <f t="shared" si="42"/>
        <v>125</v>
      </c>
      <c r="FS202" s="232">
        <f t="shared" si="42"/>
        <v>125</v>
      </c>
      <c r="FT202" s="232">
        <f t="shared" si="42"/>
        <v>125</v>
      </c>
      <c r="FU202" s="232">
        <f t="shared" si="42"/>
        <v>125</v>
      </c>
      <c r="FV202" s="232">
        <f t="shared" si="42"/>
        <v>125</v>
      </c>
      <c r="FW202" s="232">
        <f t="shared" si="42"/>
        <v>125</v>
      </c>
      <c r="FX202" s="232">
        <f t="shared" si="42"/>
        <v>125</v>
      </c>
      <c r="FY202" s="232">
        <f t="shared" si="42"/>
        <v>125</v>
      </c>
      <c r="FZ202" s="232">
        <f t="shared" si="42"/>
        <v>125</v>
      </c>
      <c r="GA202" s="232" t="e">
        <f t="shared" si="42"/>
        <v>#N/A</v>
      </c>
      <c r="GB202" s="232" t="e">
        <f t="shared" si="42"/>
        <v>#N/A</v>
      </c>
      <c r="GC202" s="232" t="e">
        <f t="shared" si="42"/>
        <v>#N/A</v>
      </c>
      <c r="GD202" s="232" t="e">
        <f t="shared" si="42"/>
        <v>#N/A</v>
      </c>
      <c r="GE202" s="232" t="e">
        <f t="shared" si="42"/>
        <v>#N/A</v>
      </c>
      <c r="GF202" s="232" t="e">
        <f t="shared" si="42"/>
        <v>#N/A</v>
      </c>
      <c r="GG202" s="232" t="e">
        <f t="shared" si="42"/>
        <v>#N/A</v>
      </c>
      <c r="GH202" s="232" t="e">
        <f t="shared" si="42"/>
        <v>#N/A</v>
      </c>
      <c r="GI202" s="232" t="e">
        <f t="shared" si="42"/>
        <v>#N/A</v>
      </c>
      <c r="GJ202" s="232" t="e">
        <f t="shared" si="42"/>
        <v>#N/A</v>
      </c>
      <c r="GK202" s="232" t="e">
        <f t="shared" si="42"/>
        <v>#N/A</v>
      </c>
      <c r="GL202" s="232" t="e">
        <f t="shared" si="42"/>
        <v>#N/A</v>
      </c>
      <c r="GM202" s="232" t="e">
        <f t="shared" si="42"/>
        <v>#N/A</v>
      </c>
      <c r="GN202" s="232" t="e">
        <f t="shared" ref="GN202" si="43">+VLOOKUP(GN201,$B$209:$C$1001,2,FALSE)</f>
        <v>#N/A</v>
      </c>
    </row>
    <row r="203" spans="2:16384"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</row>
    <row r="204" spans="2:16384"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</row>
    <row r="205" spans="2:16384">
      <c r="B205" s="416" t="s">
        <v>171</v>
      </c>
      <c r="C205" s="236">
        <f>+C200</f>
        <v>2013</v>
      </c>
      <c r="D205" s="236">
        <f>+C205+1</f>
        <v>2014</v>
      </c>
      <c r="E205" s="236">
        <f t="shared" ref="E205:F205" si="44">+D205+1</f>
        <v>2015</v>
      </c>
      <c r="F205" s="236">
        <f t="shared" si="44"/>
        <v>2016</v>
      </c>
      <c r="G205" s="236">
        <f t="shared" ref="G205" si="45">+F205+1</f>
        <v>2017</v>
      </c>
      <c r="H205" s="236">
        <f t="shared" ref="H205" si="46">+G205+1</f>
        <v>2018</v>
      </c>
      <c r="I205" s="236">
        <f t="shared" ref="I205" si="47">+H205+1</f>
        <v>2019</v>
      </c>
      <c r="J205" s="236">
        <f t="shared" ref="J205" si="48">+I205+1</f>
        <v>2020</v>
      </c>
      <c r="K205" s="236">
        <f t="shared" ref="K205" si="49">+J205+1</f>
        <v>2021</v>
      </c>
      <c r="L205" s="236">
        <f t="shared" ref="L205" si="50">+K205+1</f>
        <v>2022</v>
      </c>
      <c r="M205" s="236">
        <f t="shared" ref="M205" si="51">+L205+1</f>
        <v>2023</v>
      </c>
      <c r="N205" s="236">
        <f t="shared" ref="N205" si="52">+M205+1</f>
        <v>2024</v>
      </c>
      <c r="O205" s="236">
        <f t="shared" ref="O205" si="53">+N205+1</f>
        <v>2025</v>
      </c>
      <c r="P205" s="236">
        <f t="shared" ref="P205:Q205" si="54">+O205+1</f>
        <v>2026</v>
      </c>
      <c r="Q205" s="236">
        <f t="shared" si="54"/>
        <v>2027</v>
      </c>
      <c r="R205" s="236">
        <f t="shared" ref="R205" si="55">+Q205+1</f>
        <v>2028</v>
      </c>
      <c r="S205" s="236">
        <f t="shared" ref="S205" si="56">+R205+1</f>
        <v>2029</v>
      </c>
      <c r="T205" s="236">
        <f t="shared" ref="T205" si="57">+S205+1</f>
        <v>2030</v>
      </c>
      <c r="U205" s="236">
        <f t="shared" ref="U205" si="58">+T205+1</f>
        <v>2031</v>
      </c>
      <c r="V205" s="236">
        <f t="shared" ref="V205" si="59">+U205+1</f>
        <v>2032</v>
      </c>
      <c r="W205" s="236">
        <f t="shared" ref="W205" si="60">+V205+1</f>
        <v>2033</v>
      </c>
      <c r="X205" s="236">
        <f t="shared" ref="X205" si="61">+W205+1</f>
        <v>2034</v>
      </c>
      <c r="Y205" s="236">
        <f t="shared" ref="Y205" si="62">+X205+1</f>
        <v>2035</v>
      </c>
      <c r="Z205" s="236">
        <f t="shared" ref="Z205" si="63">+Y205+1</f>
        <v>2036</v>
      </c>
      <c r="AA205" s="236">
        <f t="shared" ref="AA205" si="64">+Z205+1</f>
        <v>2037</v>
      </c>
      <c r="AB205" s="236">
        <f t="shared" ref="AB205" si="65">+AA205+1</f>
        <v>2038</v>
      </c>
      <c r="AC205" s="236">
        <f t="shared" ref="AC205" si="66">+AB205+1</f>
        <v>2039</v>
      </c>
      <c r="AD205" s="236">
        <f t="shared" ref="AD205" si="67">+AC205+1</f>
        <v>2040</v>
      </c>
      <c r="AE205" s="236">
        <f t="shared" ref="AE205" si="68">+AD205+1</f>
        <v>2041</v>
      </c>
      <c r="AF205" s="236">
        <f t="shared" ref="AF205" si="69">+AE205+1</f>
        <v>2042</v>
      </c>
      <c r="AG205" s="236">
        <f t="shared" ref="AG205" si="70">+AF205+1</f>
        <v>2043</v>
      </c>
      <c r="AH205" s="236">
        <f t="shared" ref="AH205" si="71">+AG205+1</f>
        <v>2044</v>
      </c>
      <c r="AI205" s="236">
        <f t="shared" ref="AI205" si="72">+AH205+1</f>
        <v>2045</v>
      </c>
      <c r="AJ205" s="236">
        <f t="shared" ref="AJ205" si="73">+AI205+1</f>
        <v>2046</v>
      </c>
      <c r="AK205" s="236">
        <f t="shared" ref="AK205" si="74">+AJ205+1</f>
        <v>2047</v>
      </c>
      <c r="AL205" s="236">
        <f t="shared" ref="AL205" si="75">+AK205+1</f>
        <v>2048</v>
      </c>
      <c r="AM205" s="236">
        <f t="shared" ref="AM205" si="76">+AL205+1</f>
        <v>2049</v>
      </c>
      <c r="AN205" s="236">
        <f t="shared" ref="AN205" si="77">+AM205+1</f>
        <v>2050</v>
      </c>
      <c r="AO205" s="236">
        <f t="shared" ref="AO205" si="78">+AN205+1</f>
        <v>2051</v>
      </c>
      <c r="AP205" s="236">
        <f t="shared" ref="AP205" si="79">+AO205+1</f>
        <v>2052</v>
      </c>
      <c r="AQ205" s="236">
        <f t="shared" ref="AQ205" si="80">+AP205+1</f>
        <v>2053</v>
      </c>
      <c r="AR205" s="236">
        <f t="shared" ref="AR205" si="81">+AQ205+1</f>
        <v>2054</v>
      </c>
      <c r="AS205" s="236">
        <f t="shared" ref="AS205" si="82">+AR205+1</f>
        <v>2055</v>
      </c>
      <c r="AT205" s="236">
        <f t="shared" ref="AT205" si="83">+AS205+1</f>
        <v>2056</v>
      </c>
      <c r="AU205" s="236">
        <f t="shared" ref="AU205" si="84">+AT205+1</f>
        <v>2057</v>
      </c>
      <c r="AV205" s="236">
        <f t="shared" ref="AV205" si="85">+AU205+1</f>
        <v>2058</v>
      </c>
      <c r="AW205" s="236">
        <f t="shared" ref="AW205" si="86">+AV205+1</f>
        <v>2059</v>
      </c>
      <c r="AX205" s="236">
        <f t="shared" ref="AX205" si="87">+AW205+1</f>
        <v>2060</v>
      </c>
      <c r="AY205" s="236">
        <f t="shared" ref="AY205" si="88">+AX205+1</f>
        <v>2061</v>
      </c>
      <c r="AZ205" s="236">
        <f t="shared" ref="AZ205" si="89">+AY205+1</f>
        <v>2062</v>
      </c>
      <c r="BA205" s="236">
        <f t="shared" ref="BA205" si="90">+AZ205+1</f>
        <v>2063</v>
      </c>
      <c r="BB205" s="236">
        <f t="shared" ref="BB205" si="91">+BA205+1</f>
        <v>2064</v>
      </c>
      <c r="BC205" s="236">
        <f t="shared" ref="BC205" si="92">+BB205+1</f>
        <v>2065</v>
      </c>
      <c r="BD205" s="236">
        <f t="shared" ref="BD205" si="93">+BC205+1</f>
        <v>2066</v>
      </c>
      <c r="BE205" s="236">
        <f t="shared" ref="BE205" si="94">+BD205+1</f>
        <v>2067</v>
      </c>
      <c r="BF205" s="236">
        <f t="shared" ref="BF205" si="95">+BE205+1</f>
        <v>2068</v>
      </c>
      <c r="BG205" s="236">
        <f t="shared" ref="BG205" si="96">+BF205+1</f>
        <v>2069</v>
      </c>
      <c r="BH205" s="236">
        <f t="shared" ref="BH205" si="97">+BG205+1</f>
        <v>2070</v>
      </c>
      <c r="BI205" s="236">
        <f t="shared" ref="BI205" si="98">+BH205+1</f>
        <v>2071</v>
      </c>
      <c r="BJ205" s="236">
        <f t="shared" ref="BJ205" si="99">+BI205+1</f>
        <v>2072</v>
      </c>
      <c r="BK205" s="236">
        <f t="shared" ref="BK205" si="100">+BJ205+1</f>
        <v>2073</v>
      </c>
      <c r="BL205" s="236">
        <f t="shared" ref="BL205" si="101">+BK205+1</f>
        <v>2074</v>
      </c>
      <c r="BM205" s="236">
        <f t="shared" ref="BM205" si="102">+BL205+1</f>
        <v>2075</v>
      </c>
      <c r="BN205" s="236">
        <f t="shared" ref="BN205" si="103">+BM205+1</f>
        <v>2076</v>
      </c>
      <c r="BO205" s="236">
        <f t="shared" ref="BO205" si="104">+BN205+1</f>
        <v>2077</v>
      </c>
      <c r="BP205" s="236">
        <f t="shared" ref="BP205" si="105">+BO205+1</f>
        <v>2078</v>
      </c>
      <c r="BQ205" s="236">
        <f t="shared" ref="BQ205" si="106">+BP205+1</f>
        <v>2079</v>
      </c>
    </row>
    <row r="206" spans="2:16384">
      <c r="B206" s="416" t="s">
        <v>171</v>
      </c>
      <c r="C206" s="236">
        <f>+AVERAGEIF($C$200:$AAA$200,"="&amp;C$205,$C$202:$AAA$202)</f>
        <v>117.91666666666667</v>
      </c>
      <c r="D206" s="236">
        <f t="shared" ref="D206:BO206" si="107">+AVERAGEIF($C$200:$AAA$200,"="&amp;D$205,$C$202:$AAA$202)</f>
        <v>122.91666666666667</v>
      </c>
      <c r="E206" s="236">
        <f t="shared" si="107"/>
        <v>125</v>
      </c>
      <c r="F206" s="236">
        <f t="shared" si="107"/>
        <v>125</v>
      </c>
      <c r="G206" s="236">
        <f t="shared" si="107"/>
        <v>125</v>
      </c>
      <c r="H206" s="236">
        <f t="shared" si="107"/>
        <v>125</v>
      </c>
      <c r="I206" s="236">
        <f t="shared" si="107"/>
        <v>125</v>
      </c>
      <c r="J206" s="236">
        <f t="shared" si="107"/>
        <v>125</v>
      </c>
      <c r="K206" s="236">
        <f t="shared" si="107"/>
        <v>125</v>
      </c>
      <c r="L206" s="236">
        <f t="shared" si="107"/>
        <v>125</v>
      </c>
      <c r="M206" s="236">
        <f t="shared" si="107"/>
        <v>125</v>
      </c>
      <c r="N206" s="236">
        <f t="shared" si="107"/>
        <v>125</v>
      </c>
      <c r="O206" s="236">
        <f>+AVERAGEIF($C$200:$AAA$200,"="&amp;O$205,$C$202:$AAA$202)</f>
        <v>125</v>
      </c>
      <c r="P206" s="236">
        <f t="shared" si="107"/>
        <v>125</v>
      </c>
      <c r="Q206" s="236">
        <f t="shared" si="107"/>
        <v>125</v>
      </c>
      <c r="R206" s="236" t="e">
        <f t="shared" si="107"/>
        <v>#DIV/0!</v>
      </c>
      <c r="S206" s="236" t="e">
        <f t="shared" si="107"/>
        <v>#DIV/0!</v>
      </c>
      <c r="T206" s="236" t="e">
        <f t="shared" si="107"/>
        <v>#DIV/0!</v>
      </c>
      <c r="U206" s="236" t="e">
        <f t="shared" si="107"/>
        <v>#DIV/0!</v>
      </c>
      <c r="V206" s="236" t="e">
        <f t="shared" si="107"/>
        <v>#DIV/0!</v>
      </c>
      <c r="W206" s="236" t="e">
        <f t="shared" si="107"/>
        <v>#DIV/0!</v>
      </c>
      <c r="X206" s="236" t="e">
        <f t="shared" si="107"/>
        <v>#DIV/0!</v>
      </c>
      <c r="Y206" s="236" t="e">
        <f t="shared" si="107"/>
        <v>#DIV/0!</v>
      </c>
      <c r="Z206" s="236" t="e">
        <f t="shared" si="107"/>
        <v>#DIV/0!</v>
      </c>
      <c r="AA206" s="236" t="e">
        <f t="shared" si="107"/>
        <v>#DIV/0!</v>
      </c>
      <c r="AB206" s="236" t="e">
        <f t="shared" si="107"/>
        <v>#DIV/0!</v>
      </c>
      <c r="AC206" s="236" t="e">
        <f t="shared" si="107"/>
        <v>#DIV/0!</v>
      </c>
      <c r="AD206" s="236" t="e">
        <f t="shared" si="107"/>
        <v>#DIV/0!</v>
      </c>
      <c r="AE206" s="236" t="e">
        <f t="shared" si="107"/>
        <v>#DIV/0!</v>
      </c>
      <c r="AF206" s="236" t="e">
        <f t="shared" si="107"/>
        <v>#DIV/0!</v>
      </c>
      <c r="AG206" s="236" t="e">
        <f t="shared" si="107"/>
        <v>#DIV/0!</v>
      </c>
      <c r="AH206" s="236" t="e">
        <f t="shared" si="107"/>
        <v>#DIV/0!</v>
      </c>
      <c r="AI206" s="236" t="e">
        <f t="shared" si="107"/>
        <v>#DIV/0!</v>
      </c>
      <c r="AJ206" s="236" t="e">
        <f t="shared" si="107"/>
        <v>#DIV/0!</v>
      </c>
      <c r="AK206" s="236" t="e">
        <f t="shared" si="107"/>
        <v>#DIV/0!</v>
      </c>
      <c r="AL206" s="236" t="e">
        <f t="shared" si="107"/>
        <v>#DIV/0!</v>
      </c>
      <c r="AM206" s="236" t="e">
        <f t="shared" si="107"/>
        <v>#DIV/0!</v>
      </c>
      <c r="AN206" s="236" t="e">
        <f t="shared" si="107"/>
        <v>#DIV/0!</v>
      </c>
      <c r="AO206" s="236" t="e">
        <f t="shared" si="107"/>
        <v>#DIV/0!</v>
      </c>
      <c r="AP206" s="236" t="e">
        <f t="shared" si="107"/>
        <v>#DIV/0!</v>
      </c>
      <c r="AQ206" s="236" t="e">
        <f t="shared" si="107"/>
        <v>#DIV/0!</v>
      </c>
      <c r="AR206" s="236" t="e">
        <f t="shared" si="107"/>
        <v>#DIV/0!</v>
      </c>
      <c r="AS206" s="236" t="e">
        <f t="shared" si="107"/>
        <v>#DIV/0!</v>
      </c>
      <c r="AT206" s="236" t="e">
        <f t="shared" si="107"/>
        <v>#DIV/0!</v>
      </c>
      <c r="AU206" s="236" t="e">
        <f t="shared" si="107"/>
        <v>#DIV/0!</v>
      </c>
      <c r="AV206" s="236" t="e">
        <f t="shared" si="107"/>
        <v>#DIV/0!</v>
      </c>
      <c r="AW206" s="236" t="e">
        <f t="shared" si="107"/>
        <v>#DIV/0!</v>
      </c>
      <c r="AX206" s="236" t="e">
        <f t="shared" si="107"/>
        <v>#DIV/0!</v>
      </c>
      <c r="AY206" s="236" t="e">
        <f t="shared" si="107"/>
        <v>#DIV/0!</v>
      </c>
      <c r="AZ206" s="236" t="e">
        <f t="shared" si="107"/>
        <v>#DIV/0!</v>
      </c>
      <c r="BA206" s="236" t="e">
        <f t="shared" si="107"/>
        <v>#DIV/0!</v>
      </c>
      <c r="BB206" s="236" t="e">
        <f t="shared" si="107"/>
        <v>#DIV/0!</v>
      </c>
      <c r="BC206" s="236" t="e">
        <f t="shared" si="107"/>
        <v>#DIV/0!</v>
      </c>
      <c r="BD206" s="236" t="e">
        <f t="shared" si="107"/>
        <v>#DIV/0!</v>
      </c>
      <c r="BE206" s="236" t="e">
        <f t="shared" si="107"/>
        <v>#DIV/0!</v>
      </c>
      <c r="BF206" s="236" t="e">
        <f t="shared" si="107"/>
        <v>#DIV/0!</v>
      </c>
      <c r="BG206" s="236" t="e">
        <f t="shared" si="107"/>
        <v>#DIV/0!</v>
      </c>
      <c r="BH206" s="236" t="e">
        <f t="shared" si="107"/>
        <v>#DIV/0!</v>
      </c>
      <c r="BI206" s="236" t="e">
        <f t="shared" si="107"/>
        <v>#DIV/0!</v>
      </c>
      <c r="BJ206" s="236" t="e">
        <f t="shared" si="107"/>
        <v>#DIV/0!</v>
      </c>
      <c r="BK206" s="236" t="e">
        <f t="shared" si="107"/>
        <v>#DIV/0!</v>
      </c>
      <c r="BL206" s="236" t="e">
        <f t="shared" si="107"/>
        <v>#DIV/0!</v>
      </c>
      <c r="BM206" s="236" t="e">
        <f t="shared" si="107"/>
        <v>#DIV/0!</v>
      </c>
      <c r="BN206" s="236" t="e">
        <f t="shared" si="107"/>
        <v>#DIV/0!</v>
      </c>
      <c r="BO206" s="236" t="e">
        <f t="shared" si="107"/>
        <v>#DIV/0!</v>
      </c>
      <c r="BP206" s="236" t="e">
        <f t="shared" ref="BP206:BQ206" si="108">+AVERAGEIF($C$200:$AAA$200,"="&amp;BP$205,$C$202:$AAA$202)</f>
        <v>#DIV/0!</v>
      </c>
      <c r="BQ206" s="236" t="e">
        <f t="shared" si="108"/>
        <v>#DIV/0!</v>
      </c>
    </row>
    <row r="209" spans="2:3">
      <c r="B209" s="608">
        <v>40909</v>
      </c>
      <c r="C209" s="609">
        <v>115</v>
      </c>
    </row>
    <row r="210" spans="2:3">
      <c r="B210" s="608">
        <f>+EDATE(B209,1)</f>
        <v>40940</v>
      </c>
      <c r="C210" s="609">
        <f>+C209</f>
        <v>115</v>
      </c>
    </row>
    <row r="211" spans="2:3">
      <c r="B211" s="608">
        <f t="shared" ref="B211:B274" si="109">+EDATE(B210,1)</f>
        <v>40969</v>
      </c>
      <c r="C211" s="609">
        <f t="shared" ref="C211:C225" si="110">+C210</f>
        <v>115</v>
      </c>
    </row>
    <row r="212" spans="2:3">
      <c r="B212" s="608">
        <f t="shared" si="109"/>
        <v>41000</v>
      </c>
      <c r="C212" s="609">
        <f t="shared" si="110"/>
        <v>115</v>
      </c>
    </row>
    <row r="213" spans="2:3">
      <c r="B213" s="608">
        <f t="shared" si="109"/>
        <v>41030</v>
      </c>
      <c r="C213" s="609">
        <f t="shared" si="110"/>
        <v>115</v>
      </c>
    </row>
    <row r="214" spans="2:3">
      <c r="B214" s="608">
        <f t="shared" si="109"/>
        <v>41061</v>
      </c>
      <c r="C214" s="609">
        <f t="shared" si="110"/>
        <v>115</v>
      </c>
    </row>
    <row r="215" spans="2:3">
      <c r="B215" s="608">
        <f t="shared" si="109"/>
        <v>41091</v>
      </c>
      <c r="C215" s="609">
        <f t="shared" si="110"/>
        <v>115</v>
      </c>
    </row>
    <row r="216" spans="2:3">
      <c r="B216" s="608">
        <f t="shared" si="109"/>
        <v>41122</v>
      </c>
      <c r="C216" s="609">
        <f t="shared" si="110"/>
        <v>115</v>
      </c>
    </row>
    <row r="217" spans="2:3">
      <c r="B217" s="608">
        <f t="shared" si="109"/>
        <v>41153</v>
      </c>
      <c r="C217" s="609">
        <f t="shared" si="110"/>
        <v>115</v>
      </c>
    </row>
    <row r="218" spans="2:3">
      <c r="B218" s="608">
        <f t="shared" si="109"/>
        <v>41183</v>
      </c>
      <c r="C218" s="609">
        <f t="shared" si="110"/>
        <v>115</v>
      </c>
    </row>
    <row r="219" spans="2:3">
      <c r="B219" s="608">
        <f t="shared" si="109"/>
        <v>41214</v>
      </c>
      <c r="C219" s="609">
        <f t="shared" si="110"/>
        <v>115</v>
      </c>
    </row>
    <row r="220" spans="2:3">
      <c r="B220" s="608">
        <f t="shared" si="109"/>
        <v>41244</v>
      </c>
      <c r="C220" s="609">
        <f t="shared" si="110"/>
        <v>115</v>
      </c>
    </row>
    <row r="221" spans="2:3">
      <c r="B221" s="608">
        <f t="shared" si="109"/>
        <v>41275</v>
      </c>
      <c r="C221" s="609">
        <f t="shared" si="110"/>
        <v>115</v>
      </c>
    </row>
    <row r="222" spans="2:3">
      <c r="B222" s="608">
        <f t="shared" si="109"/>
        <v>41306</v>
      </c>
      <c r="C222" s="609">
        <f t="shared" si="110"/>
        <v>115</v>
      </c>
    </row>
    <row r="223" spans="2:3">
      <c r="B223" s="608">
        <f t="shared" si="109"/>
        <v>41334</v>
      </c>
      <c r="C223" s="609">
        <f t="shared" si="110"/>
        <v>115</v>
      </c>
    </row>
    <row r="224" spans="2:3">
      <c r="B224" s="608">
        <f t="shared" si="109"/>
        <v>41365</v>
      </c>
      <c r="C224" s="609">
        <f t="shared" si="110"/>
        <v>115</v>
      </c>
    </row>
    <row r="225" spans="2:3">
      <c r="B225" s="608">
        <f t="shared" si="109"/>
        <v>41395</v>
      </c>
      <c r="C225" s="609">
        <f t="shared" si="110"/>
        <v>115</v>
      </c>
    </row>
    <row r="226" spans="2:3">
      <c r="B226" s="608">
        <f t="shared" si="109"/>
        <v>41426</v>
      </c>
      <c r="C226" s="609">
        <f>+C214+5</f>
        <v>120</v>
      </c>
    </row>
    <row r="227" spans="2:3">
      <c r="B227" s="608">
        <f t="shared" si="109"/>
        <v>41456</v>
      </c>
      <c r="C227" s="609">
        <f t="shared" ref="C227:C249" si="111">+C215+5</f>
        <v>120</v>
      </c>
    </row>
    <row r="228" spans="2:3">
      <c r="B228" s="608">
        <f t="shared" si="109"/>
        <v>41487</v>
      </c>
      <c r="C228" s="609">
        <f t="shared" si="111"/>
        <v>120</v>
      </c>
    </row>
    <row r="229" spans="2:3">
      <c r="B229" s="608">
        <f t="shared" si="109"/>
        <v>41518</v>
      </c>
      <c r="C229" s="609">
        <f t="shared" si="111"/>
        <v>120</v>
      </c>
    </row>
    <row r="230" spans="2:3">
      <c r="B230" s="608">
        <f t="shared" si="109"/>
        <v>41548</v>
      </c>
      <c r="C230" s="609">
        <f t="shared" si="111"/>
        <v>120</v>
      </c>
    </row>
    <row r="231" spans="2:3">
      <c r="B231" s="608">
        <f t="shared" si="109"/>
        <v>41579</v>
      </c>
      <c r="C231" s="609">
        <f t="shared" si="111"/>
        <v>120</v>
      </c>
    </row>
    <row r="232" spans="2:3">
      <c r="B232" s="608">
        <f t="shared" si="109"/>
        <v>41609</v>
      </c>
      <c r="C232" s="609">
        <f t="shared" si="111"/>
        <v>120</v>
      </c>
    </row>
    <row r="233" spans="2:3">
      <c r="B233" s="608">
        <f t="shared" si="109"/>
        <v>41640</v>
      </c>
      <c r="C233" s="609">
        <f t="shared" si="111"/>
        <v>120</v>
      </c>
    </row>
    <row r="234" spans="2:3">
      <c r="B234" s="608">
        <f t="shared" si="109"/>
        <v>41671</v>
      </c>
      <c r="C234" s="609">
        <f t="shared" si="111"/>
        <v>120</v>
      </c>
    </row>
    <row r="235" spans="2:3">
      <c r="B235" s="608">
        <f t="shared" si="109"/>
        <v>41699</v>
      </c>
      <c r="C235" s="609">
        <f t="shared" si="111"/>
        <v>120</v>
      </c>
    </row>
    <row r="236" spans="2:3">
      <c r="B236" s="608">
        <f t="shared" si="109"/>
        <v>41730</v>
      </c>
      <c r="C236" s="609">
        <f t="shared" si="111"/>
        <v>120</v>
      </c>
    </row>
    <row r="237" spans="2:3">
      <c r="B237" s="608">
        <f t="shared" si="109"/>
        <v>41760</v>
      </c>
      <c r="C237" s="609">
        <f t="shared" si="111"/>
        <v>120</v>
      </c>
    </row>
    <row r="238" spans="2:3">
      <c r="B238" s="608">
        <f t="shared" si="109"/>
        <v>41791</v>
      </c>
      <c r="C238" s="609">
        <f t="shared" si="111"/>
        <v>125</v>
      </c>
    </row>
    <row r="239" spans="2:3">
      <c r="B239" s="608">
        <f t="shared" si="109"/>
        <v>41821</v>
      </c>
      <c r="C239" s="609">
        <f t="shared" si="111"/>
        <v>125</v>
      </c>
    </row>
    <row r="240" spans="2:3">
      <c r="B240" s="608">
        <f t="shared" si="109"/>
        <v>41852</v>
      </c>
      <c r="C240" s="609">
        <f t="shared" si="111"/>
        <v>125</v>
      </c>
    </row>
    <row r="241" spans="2:3">
      <c r="B241" s="608">
        <f t="shared" si="109"/>
        <v>41883</v>
      </c>
      <c r="C241" s="609">
        <f t="shared" si="111"/>
        <v>125</v>
      </c>
    </row>
    <row r="242" spans="2:3">
      <c r="B242" s="608">
        <f t="shared" si="109"/>
        <v>41913</v>
      </c>
      <c r="C242" s="609">
        <f t="shared" si="111"/>
        <v>125</v>
      </c>
    </row>
    <row r="243" spans="2:3">
      <c r="B243" s="608">
        <f t="shared" si="109"/>
        <v>41944</v>
      </c>
      <c r="C243" s="609">
        <f t="shared" si="111"/>
        <v>125</v>
      </c>
    </row>
    <row r="244" spans="2:3">
      <c r="B244" s="608">
        <f t="shared" si="109"/>
        <v>41974</v>
      </c>
      <c r="C244" s="609">
        <f t="shared" si="111"/>
        <v>125</v>
      </c>
    </row>
    <row r="245" spans="2:3">
      <c r="B245" s="608">
        <f t="shared" si="109"/>
        <v>42005</v>
      </c>
      <c r="C245" s="609">
        <f t="shared" si="111"/>
        <v>125</v>
      </c>
    </row>
    <row r="246" spans="2:3">
      <c r="B246" s="608">
        <f t="shared" si="109"/>
        <v>42036</v>
      </c>
      <c r="C246" s="609">
        <f t="shared" si="111"/>
        <v>125</v>
      </c>
    </row>
    <row r="247" spans="2:3">
      <c r="B247" s="608">
        <f t="shared" si="109"/>
        <v>42064</v>
      </c>
      <c r="C247" s="609">
        <f t="shared" si="111"/>
        <v>125</v>
      </c>
    </row>
    <row r="248" spans="2:3">
      <c r="B248" s="608">
        <f t="shared" si="109"/>
        <v>42095</v>
      </c>
      <c r="C248" s="609">
        <f t="shared" si="111"/>
        <v>125</v>
      </c>
    </row>
    <row r="249" spans="2:3">
      <c r="B249" s="608">
        <f t="shared" si="109"/>
        <v>42125</v>
      </c>
      <c r="C249" s="609">
        <f t="shared" si="111"/>
        <v>125</v>
      </c>
    </row>
    <row r="250" spans="2:3">
      <c r="B250" s="608">
        <f t="shared" si="109"/>
        <v>42156</v>
      </c>
      <c r="C250" s="609">
        <f>+C238</f>
        <v>125</v>
      </c>
    </row>
    <row r="251" spans="2:3">
      <c r="B251" s="608">
        <f t="shared" si="109"/>
        <v>42186</v>
      </c>
      <c r="C251" s="609">
        <f t="shared" ref="C251:C314" si="112">+C239</f>
        <v>125</v>
      </c>
    </row>
    <row r="252" spans="2:3">
      <c r="B252" s="608">
        <f t="shared" si="109"/>
        <v>42217</v>
      </c>
      <c r="C252" s="609">
        <f t="shared" si="112"/>
        <v>125</v>
      </c>
    </row>
    <row r="253" spans="2:3">
      <c r="B253" s="608">
        <f t="shared" si="109"/>
        <v>42248</v>
      </c>
      <c r="C253" s="609">
        <f t="shared" si="112"/>
        <v>125</v>
      </c>
    </row>
    <row r="254" spans="2:3">
      <c r="B254" s="608">
        <f t="shared" si="109"/>
        <v>42278</v>
      </c>
      <c r="C254" s="609">
        <f t="shared" si="112"/>
        <v>125</v>
      </c>
    </row>
    <row r="255" spans="2:3">
      <c r="B255" s="608">
        <f t="shared" si="109"/>
        <v>42309</v>
      </c>
      <c r="C255" s="609">
        <f t="shared" si="112"/>
        <v>125</v>
      </c>
    </row>
    <row r="256" spans="2:3">
      <c r="B256" s="608">
        <f t="shared" si="109"/>
        <v>42339</v>
      </c>
      <c r="C256" s="609">
        <f t="shared" si="112"/>
        <v>125</v>
      </c>
    </row>
    <row r="257" spans="2:3">
      <c r="B257" s="608">
        <f t="shared" si="109"/>
        <v>42370</v>
      </c>
      <c r="C257" s="609">
        <f t="shared" si="112"/>
        <v>125</v>
      </c>
    </row>
    <row r="258" spans="2:3">
      <c r="B258" s="608">
        <f t="shared" si="109"/>
        <v>42401</v>
      </c>
      <c r="C258" s="609">
        <f t="shared" si="112"/>
        <v>125</v>
      </c>
    </row>
    <row r="259" spans="2:3">
      <c r="B259" s="608">
        <f t="shared" si="109"/>
        <v>42430</v>
      </c>
      <c r="C259" s="609">
        <f t="shared" si="112"/>
        <v>125</v>
      </c>
    </row>
    <row r="260" spans="2:3">
      <c r="B260" s="608">
        <f t="shared" si="109"/>
        <v>42461</v>
      </c>
      <c r="C260" s="609">
        <f t="shared" si="112"/>
        <v>125</v>
      </c>
    </row>
    <row r="261" spans="2:3">
      <c r="B261" s="608">
        <f t="shared" si="109"/>
        <v>42491</v>
      </c>
      <c r="C261" s="609">
        <f t="shared" si="112"/>
        <v>125</v>
      </c>
    </row>
    <row r="262" spans="2:3">
      <c r="B262" s="608">
        <f t="shared" si="109"/>
        <v>42522</v>
      </c>
      <c r="C262" s="609">
        <f t="shared" si="112"/>
        <v>125</v>
      </c>
    </row>
    <row r="263" spans="2:3">
      <c r="B263" s="608">
        <f t="shared" si="109"/>
        <v>42552</v>
      </c>
      <c r="C263" s="609">
        <f t="shared" si="112"/>
        <v>125</v>
      </c>
    </row>
    <row r="264" spans="2:3">
      <c r="B264" s="608">
        <f t="shared" si="109"/>
        <v>42583</v>
      </c>
      <c r="C264" s="609">
        <f t="shared" si="112"/>
        <v>125</v>
      </c>
    </row>
    <row r="265" spans="2:3">
      <c r="B265" s="608">
        <f t="shared" si="109"/>
        <v>42614</v>
      </c>
      <c r="C265" s="609">
        <f t="shared" si="112"/>
        <v>125</v>
      </c>
    </row>
    <row r="266" spans="2:3">
      <c r="B266" s="608">
        <f t="shared" si="109"/>
        <v>42644</v>
      </c>
      <c r="C266" s="609">
        <f t="shared" si="112"/>
        <v>125</v>
      </c>
    </row>
    <row r="267" spans="2:3">
      <c r="B267" s="608">
        <f t="shared" si="109"/>
        <v>42675</v>
      </c>
      <c r="C267" s="609">
        <f t="shared" si="112"/>
        <v>125</v>
      </c>
    </row>
    <row r="268" spans="2:3">
      <c r="B268" s="608">
        <f t="shared" si="109"/>
        <v>42705</v>
      </c>
      <c r="C268" s="609">
        <f t="shared" si="112"/>
        <v>125</v>
      </c>
    </row>
    <row r="269" spans="2:3">
      <c r="B269" s="608">
        <f t="shared" si="109"/>
        <v>42736</v>
      </c>
      <c r="C269" s="609">
        <f t="shared" si="112"/>
        <v>125</v>
      </c>
    </row>
    <row r="270" spans="2:3">
      <c r="B270" s="608">
        <f t="shared" si="109"/>
        <v>42767</v>
      </c>
      <c r="C270" s="609">
        <f t="shared" si="112"/>
        <v>125</v>
      </c>
    </row>
    <row r="271" spans="2:3">
      <c r="B271" s="608">
        <f t="shared" si="109"/>
        <v>42795</v>
      </c>
      <c r="C271" s="609">
        <f t="shared" si="112"/>
        <v>125</v>
      </c>
    </row>
    <row r="272" spans="2:3">
      <c r="B272" s="608">
        <f t="shared" si="109"/>
        <v>42826</v>
      </c>
      <c r="C272" s="609">
        <f t="shared" si="112"/>
        <v>125</v>
      </c>
    </row>
    <row r="273" spans="2:3">
      <c r="B273" s="608">
        <f t="shared" si="109"/>
        <v>42856</v>
      </c>
      <c r="C273" s="609">
        <f t="shared" si="112"/>
        <v>125</v>
      </c>
    </row>
    <row r="274" spans="2:3">
      <c r="B274" s="608">
        <f t="shared" si="109"/>
        <v>42887</v>
      </c>
      <c r="C274" s="609">
        <f t="shared" si="112"/>
        <v>125</v>
      </c>
    </row>
    <row r="275" spans="2:3">
      <c r="B275" s="608">
        <f t="shared" ref="B275:B338" si="113">+EDATE(B274,1)</f>
        <v>42917</v>
      </c>
      <c r="C275" s="609">
        <f t="shared" si="112"/>
        <v>125</v>
      </c>
    </row>
    <row r="276" spans="2:3">
      <c r="B276" s="608">
        <f t="shared" si="113"/>
        <v>42948</v>
      </c>
      <c r="C276" s="609">
        <f t="shared" si="112"/>
        <v>125</v>
      </c>
    </row>
    <row r="277" spans="2:3">
      <c r="B277" s="608">
        <f t="shared" si="113"/>
        <v>42979</v>
      </c>
      <c r="C277" s="609">
        <f t="shared" si="112"/>
        <v>125</v>
      </c>
    </row>
    <row r="278" spans="2:3">
      <c r="B278" s="608">
        <f t="shared" si="113"/>
        <v>43009</v>
      </c>
      <c r="C278" s="609">
        <f t="shared" si="112"/>
        <v>125</v>
      </c>
    </row>
    <row r="279" spans="2:3">
      <c r="B279" s="608">
        <f t="shared" si="113"/>
        <v>43040</v>
      </c>
      <c r="C279" s="609">
        <f t="shared" si="112"/>
        <v>125</v>
      </c>
    </row>
    <row r="280" spans="2:3">
      <c r="B280" s="608">
        <f t="shared" si="113"/>
        <v>43070</v>
      </c>
      <c r="C280" s="609">
        <f t="shared" si="112"/>
        <v>125</v>
      </c>
    </row>
    <row r="281" spans="2:3">
      <c r="B281" s="608">
        <f t="shared" si="113"/>
        <v>43101</v>
      </c>
      <c r="C281" s="609">
        <f t="shared" si="112"/>
        <v>125</v>
      </c>
    </row>
    <row r="282" spans="2:3">
      <c r="B282" s="608">
        <f t="shared" si="113"/>
        <v>43132</v>
      </c>
      <c r="C282" s="609">
        <f t="shared" si="112"/>
        <v>125</v>
      </c>
    </row>
    <row r="283" spans="2:3">
      <c r="B283" s="608">
        <f t="shared" si="113"/>
        <v>43160</v>
      </c>
      <c r="C283" s="609">
        <f t="shared" si="112"/>
        <v>125</v>
      </c>
    </row>
    <row r="284" spans="2:3">
      <c r="B284" s="608">
        <f t="shared" si="113"/>
        <v>43191</v>
      </c>
      <c r="C284" s="609">
        <f t="shared" si="112"/>
        <v>125</v>
      </c>
    </row>
    <row r="285" spans="2:3">
      <c r="B285" s="608">
        <f t="shared" si="113"/>
        <v>43221</v>
      </c>
      <c r="C285" s="609">
        <f t="shared" si="112"/>
        <v>125</v>
      </c>
    </row>
    <row r="286" spans="2:3">
      <c r="B286" s="608">
        <f t="shared" si="113"/>
        <v>43252</v>
      </c>
      <c r="C286" s="609">
        <f t="shared" si="112"/>
        <v>125</v>
      </c>
    </row>
    <row r="287" spans="2:3">
      <c r="B287" s="608">
        <f t="shared" si="113"/>
        <v>43282</v>
      </c>
      <c r="C287" s="609">
        <f t="shared" si="112"/>
        <v>125</v>
      </c>
    </row>
    <row r="288" spans="2:3">
      <c r="B288" s="608">
        <f t="shared" si="113"/>
        <v>43313</v>
      </c>
      <c r="C288" s="609">
        <f t="shared" si="112"/>
        <v>125</v>
      </c>
    </row>
    <row r="289" spans="2:3">
      <c r="B289" s="608">
        <f t="shared" si="113"/>
        <v>43344</v>
      </c>
      <c r="C289" s="609">
        <f t="shared" si="112"/>
        <v>125</v>
      </c>
    </row>
    <row r="290" spans="2:3">
      <c r="B290" s="608">
        <f t="shared" si="113"/>
        <v>43374</v>
      </c>
      <c r="C290" s="609">
        <f t="shared" si="112"/>
        <v>125</v>
      </c>
    </row>
    <row r="291" spans="2:3">
      <c r="B291" s="608">
        <f t="shared" si="113"/>
        <v>43405</v>
      </c>
      <c r="C291" s="609">
        <f t="shared" si="112"/>
        <v>125</v>
      </c>
    </row>
    <row r="292" spans="2:3">
      <c r="B292" s="608">
        <f t="shared" si="113"/>
        <v>43435</v>
      </c>
      <c r="C292" s="609">
        <f t="shared" si="112"/>
        <v>125</v>
      </c>
    </row>
    <row r="293" spans="2:3">
      <c r="B293" s="608">
        <f t="shared" si="113"/>
        <v>43466</v>
      </c>
      <c r="C293" s="609">
        <f t="shared" si="112"/>
        <v>125</v>
      </c>
    </row>
    <row r="294" spans="2:3">
      <c r="B294" s="608">
        <f t="shared" si="113"/>
        <v>43497</v>
      </c>
      <c r="C294" s="609">
        <f t="shared" si="112"/>
        <v>125</v>
      </c>
    </row>
    <row r="295" spans="2:3">
      <c r="B295" s="608">
        <f t="shared" si="113"/>
        <v>43525</v>
      </c>
      <c r="C295" s="609">
        <f t="shared" si="112"/>
        <v>125</v>
      </c>
    </row>
    <row r="296" spans="2:3">
      <c r="B296" s="608">
        <f t="shared" si="113"/>
        <v>43556</v>
      </c>
      <c r="C296" s="609">
        <f t="shared" si="112"/>
        <v>125</v>
      </c>
    </row>
    <row r="297" spans="2:3">
      <c r="B297" s="608">
        <f t="shared" si="113"/>
        <v>43586</v>
      </c>
      <c r="C297" s="609">
        <f t="shared" si="112"/>
        <v>125</v>
      </c>
    </row>
    <row r="298" spans="2:3">
      <c r="B298" s="608">
        <f t="shared" si="113"/>
        <v>43617</v>
      </c>
      <c r="C298" s="609">
        <f t="shared" si="112"/>
        <v>125</v>
      </c>
    </row>
    <row r="299" spans="2:3">
      <c r="B299" s="608">
        <f t="shared" si="113"/>
        <v>43647</v>
      </c>
      <c r="C299" s="609">
        <f t="shared" si="112"/>
        <v>125</v>
      </c>
    </row>
    <row r="300" spans="2:3">
      <c r="B300" s="608">
        <f t="shared" si="113"/>
        <v>43678</v>
      </c>
      <c r="C300" s="609">
        <f t="shared" si="112"/>
        <v>125</v>
      </c>
    </row>
    <row r="301" spans="2:3">
      <c r="B301" s="608">
        <f t="shared" si="113"/>
        <v>43709</v>
      </c>
      <c r="C301" s="609">
        <f t="shared" si="112"/>
        <v>125</v>
      </c>
    </row>
    <row r="302" spans="2:3">
      <c r="B302" s="608">
        <f t="shared" si="113"/>
        <v>43739</v>
      </c>
      <c r="C302" s="609">
        <f t="shared" si="112"/>
        <v>125</v>
      </c>
    </row>
    <row r="303" spans="2:3">
      <c r="B303" s="608">
        <f t="shared" si="113"/>
        <v>43770</v>
      </c>
      <c r="C303" s="609">
        <f t="shared" si="112"/>
        <v>125</v>
      </c>
    </row>
    <row r="304" spans="2:3">
      <c r="B304" s="608">
        <f t="shared" si="113"/>
        <v>43800</v>
      </c>
      <c r="C304" s="609">
        <f t="shared" si="112"/>
        <v>125</v>
      </c>
    </row>
    <row r="305" spans="2:3">
      <c r="B305" s="608">
        <f t="shared" si="113"/>
        <v>43831</v>
      </c>
      <c r="C305" s="609">
        <f t="shared" si="112"/>
        <v>125</v>
      </c>
    </row>
    <row r="306" spans="2:3">
      <c r="B306" s="608">
        <f t="shared" si="113"/>
        <v>43862</v>
      </c>
      <c r="C306" s="609">
        <f t="shared" si="112"/>
        <v>125</v>
      </c>
    </row>
    <row r="307" spans="2:3">
      <c r="B307" s="608">
        <f t="shared" si="113"/>
        <v>43891</v>
      </c>
      <c r="C307" s="609">
        <f t="shared" si="112"/>
        <v>125</v>
      </c>
    </row>
    <row r="308" spans="2:3">
      <c r="B308" s="608">
        <f t="shared" si="113"/>
        <v>43922</v>
      </c>
      <c r="C308" s="609">
        <f t="shared" si="112"/>
        <v>125</v>
      </c>
    </row>
    <row r="309" spans="2:3">
      <c r="B309" s="608">
        <f t="shared" si="113"/>
        <v>43952</v>
      </c>
      <c r="C309" s="609">
        <f t="shared" si="112"/>
        <v>125</v>
      </c>
    </row>
    <row r="310" spans="2:3">
      <c r="B310" s="608">
        <f t="shared" si="113"/>
        <v>43983</v>
      </c>
      <c r="C310" s="609">
        <f t="shared" si="112"/>
        <v>125</v>
      </c>
    </row>
    <row r="311" spans="2:3">
      <c r="B311" s="608">
        <f t="shared" si="113"/>
        <v>44013</v>
      </c>
      <c r="C311" s="609">
        <f t="shared" si="112"/>
        <v>125</v>
      </c>
    </row>
    <row r="312" spans="2:3">
      <c r="B312" s="608">
        <f t="shared" si="113"/>
        <v>44044</v>
      </c>
      <c r="C312" s="609">
        <f t="shared" si="112"/>
        <v>125</v>
      </c>
    </row>
    <row r="313" spans="2:3">
      <c r="B313" s="608">
        <f t="shared" si="113"/>
        <v>44075</v>
      </c>
      <c r="C313" s="609">
        <f t="shared" si="112"/>
        <v>125</v>
      </c>
    </row>
    <row r="314" spans="2:3">
      <c r="B314" s="608">
        <f t="shared" si="113"/>
        <v>44105</v>
      </c>
      <c r="C314" s="609">
        <f t="shared" si="112"/>
        <v>125</v>
      </c>
    </row>
    <row r="315" spans="2:3">
      <c r="B315" s="608">
        <f t="shared" si="113"/>
        <v>44136</v>
      </c>
      <c r="C315" s="609">
        <f t="shared" ref="C315:C378" si="114">+C303</f>
        <v>125</v>
      </c>
    </row>
    <row r="316" spans="2:3">
      <c r="B316" s="608">
        <f t="shared" si="113"/>
        <v>44166</v>
      </c>
      <c r="C316" s="609">
        <f t="shared" si="114"/>
        <v>125</v>
      </c>
    </row>
    <row r="317" spans="2:3">
      <c r="B317" s="608">
        <f t="shared" si="113"/>
        <v>44197</v>
      </c>
      <c r="C317" s="609">
        <f t="shared" si="114"/>
        <v>125</v>
      </c>
    </row>
    <row r="318" spans="2:3">
      <c r="B318" s="608">
        <f t="shared" si="113"/>
        <v>44228</v>
      </c>
      <c r="C318" s="609">
        <f t="shared" si="114"/>
        <v>125</v>
      </c>
    </row>
    <row r="319" spans="2:3">
      <c r="B319" s="608">
        <f t="shared" si="113"/>
        <v>44256</v>
      </c>
      <c r="C319" s="609">
        <f t="shared" si="114"/>
        <v>125</v>
      </c>
    </row>
    <row r="320" spans="2:3">
      <c r="B320" s="608">
        <f t="shared" si="113"/>
        <v>44287</v>
      </c>
      <c r="C320" s="609">
        <f t="shared" si="114"/>
        <v>125</v>
      </c>
    </row>
    <row r="321" spans="2:3">
      <c r="B321" s="608">
        <f t="shared" si="113"/>
        <v>44317</v>
      </c>
      <c r="C321" s="609">
        <f t="shared" si="114"/>
        <v>125</v>
      </c>
    </row>
    <row r="322" spans="2:3">
      <c r="B322" s="608">
        <f t="shared" si="113"/>
        <v>44348</v>
      </c>
      <c r="C322" s="609">
        <f t="shared" si="114"/>
        <v>125</v>
      </c>
    </row>
    <row r="323" spans="2:3">
      <c r="B323" s="608">
        <f t="shared" si="113"/>
        <v>44378</v>
      </c>
      <c r="C323" s="609">
        <f t="shared" si="114"/>
        <v>125</v>
      </c>
    </row>
    <row r="324" spans="2:3">
      <c r="B324" s="608">
        <f t="shared" si="113"/>
        <v>44409</v>
      </c>
      <c r="C324" s="609">
        <f t="shared" si="114"/>
        <v>125</v>
      </c>
    </row>
    <row r="325" spans="2:3">
      <c r="B325" s="608">
        <f t="shared" si="113"/>
        <v>44440</v>
      </c>
      <c r="C325" s="609">
        <f t="shared" si="114"/>
        <v>125</v>
      </c>
    </row>
    <row r="326" spans="2:3">
      <c r="B326" s="608">
        <f t="shared" si="113"/>
        <v>44470</v>
      </c>
      <c r="C326" s="609">
        <f t="shared" si="114"/>
        <v>125</v>
      </c>
    </row>
    <row r="327" spans="2:3">
      <c r="B327" s="608">
        <f t="shared" si="113"/>
        <v>44501</v>
      </c>
      <c r="C327" s="609">
        <f t="shared" si="114"/>
        <v>125</v>
      </c>
    </row>
    <row r="328" spans="2:3">
      <c r="B328" s="608">
        <f t="shared" si="113"/>
        <v>44531</v>
      </c>
      <c r="C328" s="609">
        <f t="shared" si="114"/>
        <v>125</v>
      </c>
    </row>
    <row r="329" spans="2:3">
      <c r="B329" s="608">
        <f t="shared" si="113"/>
        <v>44562</v>
      </c>
      <c r="C329" s="609">
        <f t="shared" si="114"/>
        <v>125</v>
      </c>
    </row>
    <row r="330" spans="2:3">
      <c r="B330" s="608">
        <f t="shared" si="113"/>
        <v>44593</v>
      </c>
      <c r="C330" s="609">
        <f t="shared" si="114"/>
        <v>125</v>
      </c>
    </row>
    <row r="331" spans="2:3">
      <c r="B331" s="608">
        <f t="shared" si="113"/>
        <v>44621</v>
      </c>
      <c r="C331" s="609">
        <f t="shared" si="114"/>
        <v>125</v>
      </c>
    </row>
    <row r="332" spans="2:3">
      <c r="B332" s="608">
        <f t="shared" si="113"/>
        <v>44652</v>
      </c>
      <c r="C332" s="609">
        <f t="shared" si="114"/>
        <v>125</v>
      </c>
    </row>
    <row r="333" spans="2:3">
      <c r="B333" s="608">
        <f t="shared" si="113"/>
        <v>44682</v>
      </c>
      <c r="C333" s="609">
        <f t="shared" si="114"/>
        <v>125</v>
      </c>
    </row>
    <row r="334" spans="2:3">
      <c r="B334" s="608">
        <f t="shared" si="113"/>
        <v>44713</v>
      </c>
      <c r="C334" s="609">
        <f t="shared" si="114"/>
        <v>125</v>
      </c>
    </row>
    <row r="335" spans="2:3">
      <c r="B335" s="608">
        <f t="shared" si="113"/>
        <v>44743</v>
      </c>
      <c r="C335" s="609">
        <f t="shared" si="114"/>
        <v>125</v>
      </c>
    </row>
    <row r="336" spans="2:3">
      <c r="B336" s="608">
        <f t="shared" si="113"/>
        <v>44774</v>
      </c>
      <c r="C336" s="609">
        <f t="shared" si="114"/>
        <v>125</v>
      </c>
    </row>
    <row r="337" spans="2:3">
      <c r="B337" s="608">
        <f t="shared" si="113"/>
        <v>44805</v>
      </c>
      <c r="C337" s="609">
        <f t="shared" si="114"/>
        <v>125</v>
      </c>
    </row>
    <row r="338" spans="2:3">
      <c r="B338" s="608">
        <f t="shared" si="113"/>
        <v>44835</v>
      </c>
      <c r="C338" s="609">
        <f t="shared" si="114"/>
        <v>125</v>
      </c>
    </row>
    <row r="339" spans="2:3">
      <c r="B339" s="608">
        <f t="shared" ref="B339:B402" si="115">+EDATE(B338,1)</f>
        <v>44866</v>
      </c>
      <c r="C339" s="609">
        <f t="shared" si="114"/>
        <v>125</v>
      </c>
    </row>
    <row r="340" spans="2:3">
      <c r="B340" s="608">
        <f t="shared" si="115"/>
        <v>44896</v>
      </c>
      <c r="C340" s="609">
        <f t="shared" si="114"/>
        <v>125</v>
      </c>
    </row>
    <row r="341" spans="2:3">
      <c r="B341" s="608">
        <f t="shared" si="115"/>
        <v>44927</v>
      </c>
      <c r="C341" s="609">
        <f t="shared" si="114"/>
        <v>125</v>
      </c>
    </row>
    <row r="342" spans="2:3">
      <c r="B342" s="608">
        <f t="shared" si="115"/>
        <v>44958</v>
      </c>
      <c r="C342" s="609">
        <f t="shared" si="114"/>
        <v>125</v>
      </c>
    </row>
    <row r="343" spans="2:3">
      <c r="B343" s="608">
        <f t="shared" si="115"/>
        <v>44986</v>
      </c>
      <c r="C343" s="609">
        <f t="shared" si="114"/>
        <v>125</v>
      </c>
    </row>
    <row r="344" spans="2:3">
      <c r="B344" s="608">
        <f t="shared" si="115"/>
        <v>45017</v>
      </c>
      <c r="C344" s="609">
        <f t="shared" si="114"/>
        <v>125</v>
      </c>
    </row>
    <row r="345" spans="2:3">
      <c r="B345" s="608">
        <f t="shared" si="115"/>
        <v>45047</v>
      </c>
      <c r="C345" s="609">
        <f t="shared" si="114"/>
        <v>125</v>
      </c>
    </row>
    <row r="346" spans="2:3">
      <c r="B346" s="608">
        <f t="shared" si="115"/>
        <v>45078</v>
      </c>
      <c r="C346" s="609">
        <f t="shared" si="114"/>
        <v>125</v>
      </c>
    </row>
    <row r="347" spans="2:3">
      <c r="B347" s="608">
        <f t="shared" si="115"/>
        <v>45108</v>
      </c>
      <c r="C347" s="609">
        <f t="shared" si="114"/>
        <v>125</v>
      </c>
    </row>
    <row r="348" spans="2:3">
      <c r="B348" s="608">
        <f t="shared" si="115"/>
        <v>45139</v>
      </c>
      <c r="C348" s="609">
        <f t="shared" si="114"/>
        <v>125</v>
      </c>
    </row>
    <row r="349" spans="2:3">
      <c r="B349" s="608">
        <f t="shared" si="115"/>
        <v>45170</v>
      </c>
      <c r="C349" s="609">
        <f t="shared" si="114"/>
        <v>125</v>
      </c>
    </row>
    <row r="350" spans="2:3">
      <c r="B350" s="608">
        <f t="shared" si="115"/>
        <v>45200</v>
      </c>
      <c r="C350" s="609">
        <f t="shared" si="114"/>
        <v>125</v>
      </c>
    </row>
    <row r="351" spans="2:3">
      <c r="B351" s="608">
        <f t="shared" si="115"/>
        <v>45231</v>
      </c>
      <c r="C351" s="609">
        <f t="shared" si="114"/>
        <v>125</v>
      </c>
    </row>
    <row r="352" spans="2:3">
      <c r="B352" s="608">
        <f t="shared" si="115"/>
        <v>45261</v>
      </c>
      <c r="C352" s="609">
        <f t="shared" si="114"/>
        <v>125</v>
      </c>
    </row>
    <row r="353" spans="2:3">
      <c r="B353" s="608">
        <f t="shared" si="115"/>
        <v>45292</v>
      </c>
      <c r="C353" s="609">
        <f t="shared" si="114"/>
        <v>125</v>
      </c>
    </row>
    <row r="354" spans="2:3">
      <c r="B354" s="608">
        <f t="shared" si="115"/>
        <v>45323</v>
      </c>
      <c r="C354" s="609">
        <f t="shared" si="114"/>
        <v>125</v>
      </c>
    </row>
    <row r="355" spans="2:3">
      <c r="B355" s="608">
        <f t="shared" si="115"/>
        <v>45352</v>
      </c>
      <c r="C355" s="609">
        <f t="shared" si="114"/>
        <v>125</v>
      </c>
    </row>
    <row r="356" spans="2:3">
      <c r="B356" s="608">
        <f t="shared" si="115"/>
        <v>45383</v>
      </c>
      <c r="C356" s="609">
        <f t="shared" si="114"/>
        <v>125</v>
      </c>
    </row>
    <row r="357" spans="2:3">
      <c r="B357" s="608">
        <f t="shared" si="115"/>
        <v>45413</v>
      </c>
      <c r="C357" s="609">
        <f t="shared" si="114"/>
        <v>125</v>
      </c>
    </row>
    <row r="358" spans="2:3">
      <c r="B358" s="608">
        <f t="shared" si="115"/>
        <v>45444</v>
      </c>
      <c r="C358" s="609">
        <f t="shared" si="114"/>
        <v>125</v>
      </c>
    </row>
    <row r="359" spans="2:3">
      <c r="B359" s="608">
        <f t="shared" si="115"/>
        <v>45474</v>
      </c>
      <c r="C359" s="609">
        <f t="shared" si="114"/>
        <v>125</v>
      </c>
    </row>
    <row r="360" spans="2:3">
      <c r="B360" s="608">
        <f t="shared" si="115"/>
        <v>45505</v>
      </c>
      <c r="C360" s="609">
        <f t="shared" si="114"/>
        <v>125</v>
      </c>
    </row>
    <row r="361" spans="2:3">
      <c r="B361" s="608">
        <f t="shared" si="115"/>
        <v>45536</v>
      </c>
      <c r="C361" s="609">
        <f t="shared" si="114"/>
        <v>125</v>
      </c>
    </row>
    <row r="362" spans="2:3">
      <c r="B362" s="608">
        <f t="shared" si="115"/>
        <v>45566</v>
      </c>
      <c r="C362" s="609">
        <f t="shared" si="114"/>
        <v>125</v>
      </c>
    </row>
    <row r="363" spans="2:3">
      <c r="B363" s="608">
        <f t="shared" si="115"/>
        <v>45597</v>
      </c>
      <c r="C363" s="609">
        <f t="shared" si="114"/>
        <v>125</v>
      </c>
    </row>
    <row r="364" spans="2:3">
      <c r="B364" s="608">
        <f t="shared" si="115"/>
        <v>45627</v>
      </c>
      <c r="C364" s="609">
        <f t="shared" si="114"/>
        <v>125</v>
      </c>
    </row>
    <row r="365" spans="2:3">
      <c r="B365" s="608">
        <f t="shared" si="115"/>
        <v>45658</v>
      </c>
      <c r="C365" s="609">
        <f t="shared" si="114"/>
        <v>125</v>
      </c>
    </row>
    <row r="366" spans="2:3">
      <c r="B366" s="608">
        <f t="shared" si="115"/>
        <v>45689</v>
      </c>
      <c r="C366" s="609">
        <f t="shared" si="114"/>
        <v>125</v>
      </c>
    </row>
    <row r="367" spans="2:3">
      <c r="B367" s="608">
        <f t="shared" si="115"/>
        <v>45717</v>
      </c>
      <c r="C367" s="609">
        <f t="shared" si="114"/>
        <v>125</v>
      </c>
    </row>
    <row r="368" spans="2:3">
      <c r="B368" s="608">
        <f t="shared" si="115"/>
        <v>45748</v>
      </c>
      <c r="C368" s="609">
        <f t="shared" si="114"/>
        <v>125</v>
      </c>
    </row>
    <row r="369" spans="2:3">
      <c r="B369" s="608">
        <f t="shared" si="115"/>
        <v>45778</v>
      </c>
      <c r="C369" s="609">
        <f t="shared" si="114"/>
        <v>125</v>
      </c>
    </row>
    <row r="370" spans="2:3">
      <c r="B370" s="608">
        <f t="shared" si="115"/>
        <v>45809</v>
      </c>
      <c r="C370" s="609">
        <f t="shared" si="114"/>
        <v>125</v>
      </c>
    </row>
    <row r="371" spans="2:3">
      <c r="B371" s="608">
        <f t="shared" si="115"/>
        <v>45839</v>
      </c>
      <c r="C371" s="609">
        <f t="shared" si="114"/>
        <v>125</v>
      </c>
    </row>
    <row r="372" spans="2:3">
      <c r="B372" s="608">
        <f t="shared" si="115"/>
        <v>45870</v>
      </c>
      <c r="C372" s="609">
        <f t="shared" si="114"/>
        <v>125</v>
      </c>
    </row>
    <row r="373" spans="2:3">
      <c r="B373" s="608">
        <f t="shared" si="115"/>
        <v>45901</v>
      </c>
      <c r="C373" s="609">
        <f t="shared" si="114"/>
        <v>125</v>
      </c>
    </row>
    <row r="374" spans="2:3">
      <c r="B374" s="608">
        <f t="shared" si="115"/>
        <v>45931</v>
      </c>
      <c r="C374" s="609">
        <f t="shared" si="114"/>
        <v>125</v>
      </c>
    </row>
    <row r="375" spans="2:3">
      <c r="B375" s="608">
        <f t="shared" si="115"/>
        <v>45962</v>
      </c>
      <c r="C375" s="609">
        <f t="shared" si="114"/>
        <v>125</v>
      </c>
    </row>
    <row r="376" spans="2:3">
      <c r="B376" s="608">
        <f t="shared" si="115"/>
        <v>45992</v>
      </c>
      <c r="C376" s="609">
        <f t="shared" si="114"/>
        <v>125</v>
      </c>
    </row>
    <row r="377" spans="2:3">
      <c r="B377" s="608">
        <f t="shared" si="115"/>
        <v>46023</v>
      </c>
      <c r="C377" s="609">
        <f t="shared" si="114"/>
        <v>125</v>
      </c>
    </row>
    <row r="378" spans="2:3">
      <c r="B378" s="608">
        <f t="shared" si="115"/>
        <v>46054</v>
      </c>
      <c r="C378" s="609">
        <f t="shared" si="114"/>
        <v>125</v>
      </c>
    </row>
    <row r="379" spans="2:3">
      <c r="B379" s="608">
        <f t="shared" si="115"/>
        <v>46082</v>
      </c>
      <c r="C379" s="609">
        <f t="shared" ref="C379:C412" si="116">+C367</f>
        <v>125</v>
      </c>
    </row>
    <row r="380" spans="2:3">
      <c r="B380" s="608">
        <f t="shared" si="115"/>
        <v>46113</v>
      </c>
      <c r="C380" s="609">
        <f t="shared" si="116"/>
        <v>125</v>
      </c>
    </row>
    <row r="381" spans="2:3">
      <c r="B381" s="608">
        <f t="shared" si="115"/>
        <v>46143</v>
      </c>
      <c r="C381" s="609">
        <f t="shared" si="116"/>
        <v>125</v>
      </c>
    </row>
    <row r="382" spans="2:3">
      <c r="B382" s="608">
        <f t="shared" si="115"/>
        <v>46174</v>
      </c>
      <c r="C382" s="609">
        <f t="shared" si="116"/>
        <v>125</v>
      </c>
    </row>
    <row r="383" spans="2:3">
      <c r="B383" s="608">
        <f t="shared" si="115"/>
        <v>46204</v>
      </c>
      <c r="C383" s="609">
        <f t="shared" si="116"/>
        <v>125</v>
      </c>
    </row>
    <row r="384" spans="2:3">
      <c r="B384" s="608">
        <f t="shared" si="115"/>
        <v>46235</v>
      </c>
      <c r="C384" s="609">
        <f t="shared" si="116"/>
        <v>125</v>
      </c>
    </row>
    <row r="385" spans="2:3">
      <c r="B385" s="608">
        <f t="shared" si="115"/>
        <v>46266</v>
      </c>
      <c r="C385" s="609">
        <f t="shared" si="116"/>
        <v>125</v>
      </c>
    </row>
    <row r="386" spans="2:3">
      <c r="B386" s="608">
        <f t="shared" si="115"/>
        <v>46296</v>
      </c>
      <c r="C386" s="609">
        <f t="shared" si="116"/>
        <v>125</v>
      </c>
    </row>
    <row r="387" spans="2:3">
      <c r="B387" s="608">
        <f t="shared" si="115"/>
        <v>46327</v>
      </c>
      <c r="C387" s="609">
        <f t="shared" si="116"/>
        <v>125</v>
      </c>
    </row>
    <row r="388" spans="2:3">
      <c r="B388" s="608">
        <f t="shared" si="115"/>
        <v>46357</v>
      </c>
      <c r="C388" s="609">
        <f t="shared" si="116"/>
        <v>125</v>
      </c>
    </row>
    <row r="389" spans="2:3">
      <c r="B389" s="608">
        <f t="shared" si="115"/>
        <v>46388</v>
      </c>
      <c r="C389" s="609">
        <f t="shared" si="116"/>
        <v>125</v>
      </c>
    </row>
    <row r="390" spans="2:3">
      <c r="B390" s="608">
        <f t="shared" si="115"/>
        <v>46419</v>
      </c>
      <c r="C390" s="609">
        <f t="shared" si="116"/>
        <v>125</v>
      </c>
    </row>
    <row r="391" spans="2:3">
      <c r="B391" s="608">
        <f t="shared" si="115"/>
        <v>46447</v>
      </c>
      <c r="C391" s="609">
        <f t="shared" si="116"/>
        <v>125</v>
      </c>
    </row>
    <row r="392" spans="2:3">
      <c r="B392" s="608">
        <f t="shared" si="115"/>
        <v>46478</v>
      </c>
      <c r="C392" s="609">
        <f t="shared" si="116"/>
        <v>125</v>
      </c>
    </row>
    <row r="393" spans="2:3">
      <c r="B393" s="608">
        <f t="shared" si="115"/>
        <v>46508</v>
      </c>
      <c r="C393" s="609">
        <f t="shared" si="116"/>
        <v>125</v>
      </c>
    </row>
    <row r="394" spans="2:3">
      <c r="B394" s="608">
        <f t="shared" si="115"/>
        <v>46539</v>
      </c>
      <c r="C394" s="609">
        <f t="shared" si="116"/>
        <v>125</v>
      </c>
    </row>
    <row r="395" spans="2:3">
      <c r="B395" s="608">
        <f t="shared" si="115"/>
        <v>46569</v>
      </c>
      <c r="C395" s="609">
        <f t="shared" si="116"/>
        <v>125</v>
      </c>
    </row>
    <row r="396" spans="2:3">
      <c r="B396" s="608">
        <f t="shared" si="115"/>
        <v>46600</v>
      </c>
      <c r="C396" s="609">
        <f t="shared" si="116"/>
        <v>125</v>
      </c>
    </row>
    <row r="397" spans="2:3">
      <c r="B397" s="608">
        <f t="shared" si="115"/>
        <v>46631</v>
      </c>
      <c r="C397" s="609">
        <f t="shared" si="116"/>
        <v>125</v>
      </c>
    </row>
    <row r="398" spans="2:3">
      <c r="B398" s="608">
        <f t="shared" si="115"/>
        <v>46661</v>
      </c>
      <c r="C398" s="609">
        <f t="shared" si="116"/>
        <v>125</v>
      </c>
    </row>
    <row r="399" spans="2:3">
      <c r="B399" s="608">
        <f t="shared" si="115"/>
        <v>46692</v>
      </c>
      <c r="C399" s="609">
        <f t="shared" si="116"/>
        <v>125</v>
      </c>
    </row>
    <row r="400" spans="2:3">
      <c r="B400" s="608">
        <f t="shared" si="115"/>
        <v>46722</v>
      </c>
      <c r="C400" s="609">
        <f t="shared" si="116"/>
        <v>125</v>
      </c>
    </row>
    <row r="401" spans="2:3">
      <c r="B401" s="608">
        <f t="shared" si="115"/>
        <v>46753</v>
      </c>
      <c r="C401" s="609">
        <f t="shared" si="116"/>
        <v>125</v>
      </c>
    </row>
    <row r="402" spans="2:3">
      <c r="B402" s="608">
        <f t="shared" si="115"/>
        <v>46784</v>
      </c>
      <c r="C402" s="609">
        <f t="shared" si="116"/>
        <v>125</v>
      </c>
    </row>
    <row r="403" spans="2:3">
      <c r="B403" s="608">
        <f t="shared" ref="B403:B412" si="117">+EDATE(B402,1)</f>
        <v>46813</v>
      </c>
      <c r="C403" s="609">
        <f t="shared" si="116"/>
        <v>125</v>
      </c>
    </row>
    <row r="404" spans="2:3">
      <c r="B404" s="608">
        <f t="shared" si="117"/>
        <v>46844</v>
      </c>
      <c r="C404" s="609">
        <f t="shared" si="116"/>
        <v>125</v>
      </c>
    </row>
    <row r="405" spans="2:3">
      <c r="B405" s="608">
        <f t="shared" si="117"/>
        <v>46874</v>
      </c>
      <c r="C405" s="609">
        <f t="shared" si="116"/>
        <v>125</v>
      </c>
    </row>
    <row r="406" spans="2:3">
      <c r="B406" s="608">
        <f t="shared" si="117"/>
        <v>46905</v>
      </c>
      <c r="C406" s="609">
        <f t="shared" si="116"/>
        <v>125</v>
      </c>
    </row>
    <row r="407" spans="2:3">
      <c r="B407" s="608">
        <f t="shared" si="117"/>
        <v>46935</v>
      </c>
      <c r="C407" s="609">
        <f t="shared" si="116"/>
        <v>125</v>
      </c>
    </row>
    <row r="408" spans="2:3">
      <c r="B408" s="608">
        <f t="shared" si="117"/>
        <v>46966</v>
      </c>
      <c r="C408" s="609">
        <f t="shared" si="116"/>
        <v>125</v>
      </c>
    </row>
    <row r="409" spans="2:3">
      <c r="B409" s="608">
        <f t="shared" si="117"/>
        <v>46997</v>
      </c>
      <c r="C409" s="609">
        <f t="shared" si="116"/>
        <v>125</v>
      </c>
    </row>
    <row r="410" spans="2:3">
      <c r="B410" s="608">
        <f t="shared" si="117"/>
        <v>47027</v>
      </c>
      <c r="C410" s="609">
        <f t="shared" si="116"/>
        <v>125</v>
      </c>
    </row>
    <row r="411" spans="2:3">
      <c r="B411" s="608">
        <f t="shared" si="117"/>
        <v>47058</v>
      </c>
      <c r="C411" s="609">
        <f t="shared" si="116"/>
        <v>125</v>
      </c>
    </row>
    <row r="412" spans="2:3">
      <c r="B412" s="608">
        <f t="shared" si="117"/>
        <v>47088</v>
      </c>
      <c r="C412" s="609">
        <f t="shared" si="116"/>
        <v>125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GA416"/>
  <sheetViews>
    <sheetView showGridLines="0" zoomScale="75" zoomScaleNormal="75" workbookViewId="0">
      <selection activeCell="B2" sqref="B2:GA416"/>
    </sheetView>
  </sheetViews>
  <sheetFormatPr defaultRowHeight="15"/>
  <cols>
    <col min="1" max="1" width="9.28515625" bestFit="1" customWidth="1"/>
    <col min="2" max="2" width="22.85546875" bestFit="1" customWidth="1"/>
    <col min="3" max="3" width="35.28515625" customWidth="1"/>
    <col min="4" max="4" width="15.140625" bestFit="1" customWidth="1"/>
    <col min="5" max="9" width="13.28515625" bestFit="1" customWidth="1"/>
    <col min="10" max="10" width="15.140625" bestFit="1" customWidth="1"/>
    <col min="11" max="15" width="13.28515625" bestFit="1" customWidth="1"/>
    <col min="16" max="51" width="13.28515625" style="460" bestFit="1" customWidth="1"/>
  </cols>
  <sheetData>
    <row r="1" spans="2:183">
      <c r="C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2:183">
      <c r="B2" s="160" t="s">
        <v>32</v>
      </c>
      <c r="C2" s="161" t="s">
        <v>33</v>
      </c>
      <c r="D2" s="162">
        <v>41275</v>
      </c>
      <c r="E2" s="162">
        <v>41306</v>
      </c>
      <c r="F2" s="162">
        <v>41334</v>
      </c>
      <c r="G2" s="162">
        <v>41365</v>
      </c>
      <c r="H2" s="162">
        <v>41395</v>
      </c>
      <c r="I2" s="162">
        <v>41426</v>
      </c>
      <c r="J2" s="162">
        <v>41456</v>
      </c>
      <c r="K2" s="162">
        <v>41487</v>
      </c>
      <c r="L2" s="162">
        <v>41518</v>
      </c>
      <c r="M2" s="162">
        <v>41548</v>
      </c>
      <c r="N2" s="162">
        <v>41579</v>
      </c>
      <c r="O2" s="162">
        <v>41609</v>
      </c>
      <c r="P2" s="162">
        <v>41640</v>
      </c>
      <c r="Q2" s="162">
        <v>41671</v>
      </c>
      <c r="R2" s="162">
        <v>41699</v>
      </c>
      <c r="S2" s="162">
        <v>41730</v>
      </c>
      <c r="T2" s="162">
        <v>41760</v>
      </c>
      <c r="U2" s="162">
        <v>41791</v>
      </c>
      <c r="V2" s="162">
        <v>41821</v>
      </c>
      <c r="W2" s="162">
        <v>41852</v>
      </c>
      <c r="X2" s="162">
        <v>41883</v>
      </c>
      <c r="Y2" s="162">
        <v>41913</v>
      </c>
      <c r="Z2" s="162">
        <v>41944</v>
      </c>
      <c r="AA2" s="162">
        <v>41974</v>
      </c>
      <c r="AB2" s="162">
        <v>42005</v>
      </c>
      <c r="AC2" s="162">
        <v>42036</v>
      </c>
      <c r="AD2" s="162">
        <v>42064</v>
      </c>
      <c r="AE2" s="162">
        <v>42095</v>
      </c>
      <c r="AF2" s="162">
        <v>42125</v>
      </c>
      <c r="AG2" s="162">
        <v>42156</v>
      </c>
      <c r="AH2" s="162">
        <v>42186</v>
      </c>
      <c r="AI2" s="162">
        <v>42217</v>
      </c>
      <c r="AJ2" s="162">
        <v>42248</v>
      </c>
      <c r="AK2" s="162">
        <v>42278</v>
      </c>
      <c r="AL2" s="162">
        <v>42309</v>
      </c>
      <c r="AM2" s="162">
        <v>42339</v>
      </c>
      <c r="AN2" s="162">
        <v>42370</v>
      </c>
      <c r="AO2" s="162">
        <v>42401</v>
      </c>
      <c r="AP2" s="162">
        <v>42430</v>
      </c>
      <c r="AQ2" s="162">
        <v>42461</v>
      </c>
      <c r="AR2" s="162">
        <v>42491</v>
      </c>
      <c r="AS2" s="162">
        <v>42522</v>
      </c>
      <c r="AT2" s="162">
        <v>42552</v>
      </c>
      <c r="AU2" s="162">
        <v>42583</v>
      </c>
      <c r="AV2" s="162">
        <v>42614</v>
      </c>
      <c r="AW2" s="162">
        <v>42644</v>
      </c>
      <c r="AX2" s="162">
        <v>42675</v>
      </c>
      <c r="AY2" s="162">
        <v>42705</v>
      </c>
      <c r="AZ2" s="162">
        <v>42736</v>
      </c>
      <c r="BA2" s="162">
        <v>42767</v>
      </c>
      <c r="BB2" s="162">
        <v>42795</v>
      </c>
      <c r="BC2" s="162">
        <v>42826</v>
      </c>
      <c r="BD2" s="162">
        <v>42856</v>
      </c>
      <c r="BE2" s="162">
        <v>42887</v>
      </c>
      <c r="BF2" s="162">
        <v>42917</v>
      </c>
      <c r="BG2" s="162">
        <v>42948</v>
      </c>
      <c r="BH2" s="162">
        <v>42979</v>
      </c>
      <c r="BI2" s="162">
        <v>43009</v>
      </c>
      <c r="BJ2" s="162">
        <v>43040</v>
      </c>
      <c r="BK2" s="162">
        <v>43070</v>
      </c>
      <c r="BL2" s="162">
        <v>43101</v>
      </c>
      <c r="BM2" s="162">
        <v>43132</v>
      </c>
      <c r="BN2" s="162">
        <v>43160</v>
      </c>
      <c r="BO2" s="162">
        <v>43191</v>
      </c>
      <c r="BP2" s="162">
        <v>43221</v>
      </c>
      <c r="BQ2" s="162">
        <v>43252</v>
      </c>
      <c r="BR2" s="162">
        <v>43282</v>
      </c>
      <c r="BS2" s="162">
        <v>43313</v>
      </c>
      <c r="BT2" s="162">
        <v>43344</v>
      </c>
      <c r="BU2" s="162">
        <v>43374</v>
      </c>
      <c r="BV2" s="162">
        <v>43405</v>
      </c>
      <c r="BW2" s="162">
        <v>43435</v>
      </c>
      <c r="BX2" s="162">
        <v>43466</v>
      </c>
      <c r="BY2" s="162">
        <v>43497</v>
      </c>
      <c r="BZ2" s="162">
        <v>43525</v>
      </c>
      <c r="CA2" s="162">
        <v>43556</v>
      </c>
      <c r="CB2" s="162">
        <v>43586</v>
      </c>
      <c r="CC2" s="162">
        <v>43617</v>
      </c>
      <c r="CD2" s="162">
        <v>43647</v>
      </c>
      <c r="CE2" s="162">
        <v>43678</v>
      </c>
      <c r="CF2" s="162">
        <v>43709</v>
      </c>
      <c r="CG2" s="162">
        <v>43739</v>
      </c>
      <c r="CH2" s="162">
        <v>43770</v>
      </c>
      <c r="CI2" s="162">
        <v>43800</v>
      </c>
      <c r="CJ2" s="162">
        <v>43831</v>
      </c>
      <c r="CK2" s="162">
        <v>43862</v>
      </c>
      <c r="CL2" s="162">
        <v>43891</v>
      </c>
      <c r="CM2" s="162">
        <v>43922</v>
      </c>
      <c r="CN2" s="162">
        <v>43952</v>
      </c>
      <c r="CO2" s="162">
        <v>43983</v>
      </c>
      <c r="CP2" s="162">
        <v>44013</v>
      </c>
      <c r="CQ2" s="162">
        <v>44044</v>
      </c>
      <c r="CR2" s="162">
        <v>44075</v>
      </c>
      <c r="CS2" s="162">
        <v>44105</v>
      </c>
      <c r="CT2" s="162">
        <v>44136</v>
      </c>
      <c r="CU2" s="162">
        <v>44166</v>
      </c>
      <c r="CV2" s="162">
        <v>44197</v>
      </c>
      <c r="CW2" s="162">
        <v>44228</v>
      </c>
      <c r="CX2" s="162">
        <v>44256</v>
      </c>
      <c r="CY2" s="162">
        <v>44287</v>
      </c>
      <c r="CZ2" s="162">
        <v>44317</v>
      </c>
      <c r="DA2" s="162">
        <v>44348</v>
      </c>
      <c r="DB2" s="162">
        <v>44378</v>
      </c>
      <c r="DC2" s="162">
        <v>44409</v>
      </c>
      <c r="DD2" s="162">
        <v>44440</v>
      </c>
      <c r="DE2" s="162">
        <v>44470</v>
      </c>
      <c r="DF2" s="162">
        <v>44501</v>
      </c>
      <c r="DG2" s="162">
        <v>44531</v>
      </c>
      <c r="DH2" s="162">
        <v>44562</v>
      </c>
      <c r="DI2" s="162">
        <v>44593</v>
      </c>
      <c r="DJ2" s="162">
        <v>44621</v>
      </c>
      <c r="DK2" s="162">
        <v>44652</v>
      </c>
      <c r="DL2" s="162">
        <v>44682</v>
      </c>
      <c r="DM2" s="162">
        <v>44713</v>
      </c>
      <c r="DN2" s="162">
        <v>44743</v>
      </c>
      <c r="DO2" s="162">
        <v>44774</v>
      </c>
      <c r="DP2" s="162">
        <v>44805</v>
      </c>
      <c r="DQ2" s="162">
        <v>44835</v>
      </c>
      <c r="DR2" s="162">
        <v>44866</v>
      </c>
      <c r="DS2" s="162">
        <v>44896</v>
      </c>
      <c r="DT2" s="162">
        <v>44927</v>
      </c>
      <c r="DU2" s="162">
        <v>44958</v>
      </c>
      <c r="DV2" s="162">
        <v>44986</v>
      </c>
      <c r="DW2" s="162">
        <v>45017</v>
      </c>
      <c r="DX2" s="162">
        <v>45047</v>
      </c>
      <c r="DY2" s="162">
        <v>45078</v>
      </c>
      <c r="DZ2" s="162">
        <v>45108</v>
      </c>
      <c r="EA2" s="162">
        <v>45139</v>
      </c>
      <c r="EB2" s="162">
        <v>45170</v>
      </c>
      <c r="EC2" s="162">
        <v>45200</v>
      </c>
      <c r="ED2" s="162">
        <v>45231</v>
      </c>
      <c r="EE2" s="162">
        <v>45261</v>
      </c>
      <c r="EF2" s="162">
        <v>45292</v>
      </c>
      <c r="EG2" s="162">
        <v>45323</v>
      </c>
      <c r="EH2" s="162">
        <v>45352</v>
      </c>
      <c r="EI2" s="162">
        <v>45383</v>
      </c>
      <c r="EJ2" s="162">
        <v>45413</v>
      </c>
      <c r="EK2" s="162">
        <v>45444</v>
      </c>
      <c r="EL2" s="162">
        <v>45474</v>
      </c>
      <c r="EM2" s="162">
        <v>45505</v>
      </c>
      <c r="EN2" s="162">
        <v>45536</v>
      </c>
      <c r="EO2" s="162">
        <v>45566</v>
      </c>
      <c r="EP2" s="162">
        <v>45597</v>
      </c>
      <c r="EQ2" s="162">
        <v>45627</v>
      </c>
      <c r="ER2" s="162">
        <v>45658</v>
      </c>
      <c r="ES2" s="162">
        <v>45689</v>
      </c>
      <c r="ET2" s="162">
        <v>45717</v>
      </c>
      <c r="EU2" s="162">
        <v>45748</v>
      </c>
      <c r="EV2" s="162">
        <v>45778</v>
      </c>
      <c r="EW2" s="162">
        <v>45809</v>
      </c>
      <c r="EX2" s="162">
        <v>45839</v>
      </c>
      <c r="EY2" s="162">
        <v>45870</v>
      </c>
      <c r="EZ2" s="162">
        <v>45901</v>
      </c>
      <c r="FA2" s="162">
        <v>45931</v>
      </c>
      <c r="FB2" s="162">
        <v>45962</v>
      </c>
      <c r="FC2" s="162">
        <v>45992</v>
      </c>
      <c r="FD2" s="162">
        <v>46023</v>
      </c>
      <c r="FE2" s="162">
        <v>46054</v>
      </c>
      <c r="FF2" s="162">
        <v>46082</v>
      </c>
      <c r="FG2" s="162">
        <v>46113</v>
      </c>
      <c r="FH2" s="162">
        <v>46143</v>
      </c>
      <c r="FI2" s="162">
        <v>46174</v>
      </c>
      <c r="FJ2" s="162">
        <v>46204</v>
      </c>
      <c r="FK2" s="162">
        <v>46235</v>
      </c>
      <c r="FL2" s="162">
        <v>46266</v>
      </c>
      <c r="FM2" s="162">
        <v>46296</v>
      </c>
      <c r="FN2" s="162">
        <v>46327</v>
      </c>
      <c r="FO2" s="162">
        <v>46357</v>
      </c>
      <c r="FP2" s="162">
        <v>46388</v>
      </c>
      <c r="FQ2" s="162">
        <v>46419</v>
      </c>
      <c r="FR2" s="162">
        <v>46447</v>
      </c>
      <c r="FS2" s="162">
        <v>46478</v>
      </c>
      <c r="FT2" s="162">
        <v>46508</v>
      </c>
      <c r="FU2" s="162">
        <v>46539</v>
      </c>
      <c r="FV2" s="162">
        <v>46569</v>
      </c>
      <c r="FW2" s="162">
        <v>46600</v>
      </c>
      <c r="FX2" s="162">
        <v>46631</v>
      </c>
      <c r="FY2" s="162">
        <v>46661</v>
      </c>
      <c r="FZ2" s="162">
        <v>46692</v>
      </c>
      <c r="GA2" s="162">
        <v>46722</v>
      </c>
    </row>
    <row r="3" spans="2:183">
      <c r="B3" s="75" t="s">
        <v>1</v>
      </c>
      <c r="C3" s="163" t="s">
        <v>34</v>
      </c>
      <c r="D3" s="164">
        <v>417</v>
      </c>
      <c r="E3" s="165">
        <v>417</v>
      </c>
      <c r="F3" s="165">
        <v>417</v>
      </c>
      <c r="G3" s="165">
        <v>417</v>
      </c>
      <c r="H3" s="165">
        <v>417</v>
      </c>
      <c r="I3" s="165">
        <v>417</v>
      </c>
      <c r="J3" s="165">
        <v>417</v>
      </c>
      <c r="K3" s="165">
        <v>417</v>
      </c>
      <c r="L3" s="165">
        <v>0</v>
      </c>
      <c r="M3" s="165">
        <v>0</v>
      </c>
      <c r="N3" s="165">
        <v>0</v>
      </c>
      <c r="O3" s="165">
        <v>0</v>
      </c>
      <c r="P3" s="165">
        <v>0</v>
      </c>
      <c r="Q3" s="165">
        <v>0</v>
      </c>
      <c r="R3" s="165">
        <v>0</v>
      </c>
      <c r="S3" s="165">
        <v>0</v>
      </c>
      <c r="T3" s="165">
        <v>0</v>
      </c>
      <c r="U3" s="165">
        <v>0</v>
      </c>
      <c r="V3" s="165">
        <v>0</v>
      </c>
      <c r="W3" s="165">
        <v>0</v>
      </c>
      <c r="X3" s="165">
        <v>0</v>
      </c>
      <c r="Y3" s="165">
        <v>0</v>
      </c>
      <c r="Z3" s="165">
        <v>0</v>
      </c>
      <c r="AA3" s="165">
        <v>0</v>
      </c>
      <c r="AB3" s="165">
        <v>0</v>
      </c>
      <c r="AC3" s="165">
        <v>0</v>
      </c>
      <c r="AD3" s="165">
        <v>0</v>
      </c>
      <c r="AE3" s="165">
        <v>0</v>
      </c>
      <c r="AF3" s="165">
        <v>0</v>
      </c>
      <c r="AG3" s="165">
        <v>0</v>
      </c>
      <c r="AH3" s="165">
        <v>0</v>
      </c>
      <c r="AI3" s="165">
        <v>0</v>
      </c>
      <c r="AJ3" s="165">
        <v>0</v>
      </c>
      <c r="AK3" s="165">
        <v>0</v>
      </c>
      <c r="AL3" s="165">
        <v>0</v>
      </c>
      <c r="AM3" s="165">
        <v>0</v>
      </c>
      <c r="AN3" s="165">
        <v>0</v>
      </c>
      <c r="AO3" s="165">
        <v>0</v>
      </c>
      <c r="AP3" s="165">
        <v>0</v>
      </c>
      <c r="AQ3" s="165">
        <v>0</v>
      </c>
      <c r="AR3" s="165">
        <v>0</v>
      </c>
      <c r="AS3" s="165">
        <v>0</v>
      </c>
      <c r="AT3" s="165">
        <v>0</v>
      </c>
      <c r="AU3" s="165">
        <v>0</v>
      </c>
      <c r="AV3" s="165">
        <v>0</v>
      </c>
      <c r="AW3" s="165">
        <v>0</v>
      </c>
      <c r="AX3" s="165">
        <v>0</v>
      </c>
      <c r="AY3" s="165">
        <v>0</v>
      </c>
      <c r="AZ3" s="165">
        <v>0</v>
      </c>
      <c r="BA3" s="165">
        <v>0</v>
      </c>
      <c r="BB3" s="165">
        <v>0</v>
      </c>
      <c r="BC3" s="165">
        <v>0</v>
      </c>
      <c r="BD3" s="165">
        <v>0</v>
      </c>
      <c r="BE3" s="165">
        <v>0</v>
      </c>
      <c r="BF3" s="165">
        <v>0</v>
      </c>
      <c r="BG3" s="165">
        <v>0</v>
      </c>
      <c r="BH3" s="165">
        <v>0</v>
      </c>
      <c r="BI3" s="165">
        <v>0</v>
      </c>
      <c r="BJ3" s="165">
        <v>0</v>
      </c>
      <c r="BK3" s="165">
        <v>0</v>
      </c>
      <c r="BL3" s="165">
        <v>0</v>
      </c>
      <c r="BM3" s="165">
        <v>0</v>
      </c>
      <c r="BN3" s="165">
        <v>0</v>
      </c>
      <c r="BO3" s="165">
        <v>0</v>
      </c>
      <c r="BP3" s="165">
        <v>0</v>
      </c>
      <c r="BQ3" s="165">
        <v>0</v>
      </c>
      <c r="BR3" s="165">
        <v>0</v>
      </c>
      <c r="BS3" s="165">
        <v>0</v>
      </c>
      <c r="BT3" s="165">
        <v>0</v>
      </c>
      <c r="BU3" s="165">
        <v>0</v>
      </c>
      <c r="BV3" s="165">
        <v>0</v>
      </c>
      <c r="BW3" s="165">
        <v>0</v>
      </c>
      <c r="BX3" s="165">
        <v>0</v>
      </c>
      <c r="BY3" s="165">
        <v>0</v>
      </c>
      <c r="BZ3" s="165">
        <v>0</v>
      </c>
      <c r="CA3" s="165">
        <v>0</v>
      </c>
      <c r="CB3" s="165">
        <v>0</v>
      </c>
      <c r="CC3" s="165">
        <v>0</v>
      </c>
      <c r="CD3" s="165">
        <v>0</v>
      </c>
      <c r="CE3" s="165">
        <v>0</v>
      </c>
      <c r="CF3" s="165">
        <v>0</v>
      </c>
      <c r="CG3" s="165">
        <v>0</v>
      </c>
      <c r="CH3" s="165">
        <v>0</v>
      </c>
      <c r="CI3" s="165">
        <v>0</v>
      </c>
      <c r="CJ3" s="165">
        <v>0</v>
      </c>
      <c r="CK3" s="165">
        <v>0</v>
      </c>
      <c r="CL3" s="165">
        <v>0</v>
      </c>
      <c r="CM3" s="165">
        <v>0</v>
      </c>
      <c r="CN3" s="165">
        <v>0</v>
      </c>
      <c r="CO3" s="165">
        <v>0</v>
      </c>
      <c r="CP3" s="165">
        <v>0</v>
      </c>
      <c r="CQ3" s="165">
        <v>0</v>
      </c>
      <c r="CR3" s="165">
        <v>0</v>
      </c>
      <c r="CS3" s="165">
        <v>0</v>
      </c>
      <c r="CT3" s="165">
        <v>0</v>
      </c>
      <c r="CU3" s="165">
        <v>0</v>
      </c>
      <c r="CV3" s="165">
        <v>0</v>
      </c>
      <c r="CW3" s="165">
        <v>0</v>
      </c>
      <c r="CX3" s="165">
        <v>0</v>
      </c>
      <c r="CY3" s="165">
        <v>0</v>
      </c>
      <c r="CZ3" s="165">
        <v>0</v>
      </c>
      <c r="DA3" s="165">
        <v>0</v>
      </c>
      <c r="DB3" s="165">
        <v>0</v>
      </c>
      <c r="DC3" s="165">
        <v>0</v>
      </c>
      <c r="DD3" s="165">
        <v>0</v>
      </c>
      <c r="DE3" s="165">
        <v>0</v>
      </c>
      <c r="DF3" s="165">
        <v>0</v>
      </c>
      <c r="DG3" s="165">
        <v>0</v>
      </c>
      <c r="DH3" s="165">
        <v>0</v>
      </c>
      <c r="DI3" s="165">
        <v>0</v>
      </c>
      <c r="DJ3" s="165">
        <v>0</v>
      </c>
      <c r="DK3" s="165">
        <v>0</v>
      </c>
      <c r="DL3" s="165">
        <v>0</v>
      </c>
      <c r="DM3" s="165">
        <v>0</v>
      </c>
      <c r="DN3" s="165">
        <v>0</v>
      </c>
      <c r="DO3" s="165">
        <v>0</v>
      </c>
      <c r="DP3" s="165">
        <v>0</v>
      </c>
      <c r="DQ3" s="165">
        <v>0</v>
      </c>
      <c r="DR3" s="165">
        <v>0</v>
      </c>
      <c r="DS3" s="165">
        <v>0</v>
      </c>
      <c r="DT3" s="165">
        <v>0</v>
      </c>
      <c r="DU3" s="165">
        <v>0</v>
      </c>
      <c r="DV3" s="165">
        <v>0</v>
      </c>
      <c r="DW3" s="165">
        <v>0</v>
      </c>
      <c r="DX3" s="165">
        <v>0</v>
      </c>
      <c r="DY3" s="165">
        <v>0</v>
      </c>
      <c r="DZ3" s="165">
        <v>0</v>
      </c>
      <c r="EA3" s="165">
        <v>0</v>
      </c>
      <c r="EB3" s="165">
        <v>0</v>
      </c>
      <c r="EC3" s="165">
        <v>0</v>
      </c>
      <c r="ED3" s="165">
        <v>0</v>
      </c>
      <c r="EE3" s="165">
        <v>0</v>
      </c>
      <c r="EF3" s="165">
        <v>0</v>
      </c>
      <c r="EG3" s="165">
        <v>0</v>
      </c>
      <c r="EH3" s="165">
        <v>0</v>
      </c>
      <c r="EI3" s="165">
        <v>0</v>
      </c>
      <c r="EJ3" s="165">
        <v>0</v>
      </c>
      <c r="EK3" s="165">
        <v>0</v>
      </c>
      <c r="EL3" s="165">
        <v>0</v>
      </c>
      <c r="EM3" s="165">
        <v>0</v>
      </c>
      <c r="EN3" s="165">
        <v>0</v>
      </c>
      <c r="EO3" s="165">
        <v>0</v>
      </c>
      <c r="EP3" s="165">
        <v>0</v>
      </c>
      <c r="EQ3" s="165">
        <v>0</v>
      </c>
      <c r="ER3" s="165">
        <v>0</v>
      </c>
      <c r="ES3" s="165">
        <v>0</v>
      </c>
      <c r="ET3" s="165">
        <v>0</v>
      </c>
      <c r="EU3" s="165">
        <v>0</v>
      </c>
      <c r="EV3" s="165">
        <v>0</v>
      </c>
      <c r="EW3" s="165">
        <v>0</v>
      </c>
      <c r="EX3" s="165">
        <v>0</v>
      </c>
      <c r="EY3" s="165">
        <v>0</v>
      </c>
      <c r="EZ3" s="165">
        <v>0</v>
      </c>
      <c r="FA3" s="165">
        <v>0</v>
      </c>
      <c r="FB3" s="165">
        <v>0</v>
      </c>
      <c r="FC3" s="165">
        <v>0</v>
      </c>
      <c r="FD3" s="165">
        <v>0</v>
      </c>
      <c r="FE3" s="165">
        <v>0</v>
      </c>
      <c r="FF3" s="165">
        <v>0</v>
      </c>
      <c r="FG3" s="165">
        <v>0</v>
      </c>
      <c r="FH3" s="165">
        <v>0</v>
      </c>
      <c r="FI3" s="165">
        <v>0</v>
      </c>
      <c r="FJ3" s="165">
        <v>0</v>
      </c>
      <c r="FK3" s="165">
        <v>0</v>
      </c>
      <c r="FL3" s="165">
        <v>0</v>
      </c>
      <c r="FM3" s="165">
        <v>0</v>
      </c>
      <c r="FN3" s="165">
        <v>0</v>
      </c>
      <c r="FO3" s="165">
        <v>0</v>
      </c>
      <c r="FP3" s="165">
        <v>0</v>
      </c>
      <c r="FQ3" s="165">
        <v>0</v>
      </c>
      <c r="FR3" s="165">
        <v>0</v>
      </c>
      <c r="FS3" s="165">
        <v>0</v>
      </c>
      <c r="FT3" s="165">
        <v>0</v>
      </c>
      <c r="FU3" s="165">
        <v>0</v>
      </c>
      <c r="FV3" s="165">
        <v>0</v>
      </c>
      <c r="FW3" s="165">
        <v>0</v>
      </c>
      <c r="FX3" s="165">
        <v>0</v>
      </c>
      <c r="FY3" s="165">
        <v>0</v>
      </c>
      <c r="FZ3" s="165">
        <v>0</v>
      </c>
      <c r="GA3" s="165">
        <v>0</v>
      </c>
    </row>
    <row r="4" spans="2:183">
      <c r="B4" s="96" t="s">
        <v>1</v>
      </c>
      <c r="C4" s="166" t="s">
        <v>35</v>
      </c>
      <c r="D4" s="167">
        <v>135611.03333333335</v>
      </c>
      <c r="E4" s="168">
        <v>121750.43333333333</v>
      </c>
      <c r="F4" s="168">
        <v>131793.76666666666</v>
      </c>
      <c r="G4" s="168">
        <v>125257.15555555555</v>
      </c>
      <c r="H4" s="168">
        <v>128744.32222222222</v>
      </c>
      <c r="I4" s="168">
        <v>121933.4111111111</v>
      </c>
      <c r="J4" s="168">
        <v>127871.9111111111</v>
      </c>
      <c r="K4" s="168">
        <v>127186.5</v>
      </c>
      <c r="L4" s="168">
        <v>0</v>
      </c>
      <c r="M4" s="168">
        <v>0</v>
      </c>
      <c r="N4" s="168">
        <v>0</v>
      </c>
      <c r="O4" s="168">
        <v>0</v>
      </c>
      <c r="P4" s="168">
        <v>0</v>
      </c>
      <c r="Q4" s="168">
        <v>0</v>
      </c>
      <c r="R4" s="168">
        <v>0</v>
      </c>
      <c r="S4" s="168">
        <v>0</v>
      </c>
      <c r="T4" s="168">
        <v>0</v>
      </c>
      <c r="U4" s="168">
        <v>0</v>
      </c>
      <c r="V4" s="168">
        <v>0</v>
      </c>
      <c r="W4" s="168">
        <v>0</v>
      </c>
      <c r="X4" s="168">
        <v>0</v>
      </c>
      <c r="Y4" s="168">
        <v>0</v>
      </c>
      <c r="Z4" s="168">
        <v>0</v>
      </c>
      <c r="AA4" s="168">
        <v>0</v>
      </c>
      <c r="AB4" s="168">
        <v>0</v>
      </c>
      <c r="AC4" s="168">
        <v>0</v>
      </c>
      <c r="AD4" s="168">
        <v>0</v>
      </c>
      <c r="AE4" s="168">
        <v>0</v>
      </c>
      <c r="AF4" s="168">
        <v>0</v>
      </c>
      <c r="AG4" s="168">
        <v>0</v>
      </c>
      <c r="AH4" s="168">
        <v>0</v>
      </c>
      <c r="AI4" s="168">
        <v>0</v>
      </c>
      <c r="AJ4" s="168">
        <v>0</v>
      </c>
      <c r="AK4" s="168">
        <v>0</v>
      </c>
      <c r="AL4" s="168">
        <v>0</v>
      </c>
      <c r="AM4" s="168">
        <v>0</v>
      </c>
      <c r="AN4" s="168">
        <v>0</v>
      </c>
      <c r="AO4" s="168">
        <v>0</v>
      </c>
      <c r="AP4" s="168">
        <v>0</v>
      </c>
      <c r="AQ4" s="168">
        <v>0</v>
      </c>
      <c r="AR4" s="168">
        <v>0</v>
      </c>
      <c r="AS4" s="168">
        <v>0</v>
      </c>
      <c r="AT4" s="168">
        <v>0</v>
      </c>
      <c r="AU4" s="168">
        <v>0</v>
      </c>
      <c r="AV4" s="168">
        <v>0</v>
      </c>
      <c r="AW4" s="168">
        <v>0</v>
      </c>
      <c r="AX4" s="168">
        <v>0</v>
      </c>
      <c r="AY4" s="168">
        <v>0</v>
      </c>
      <c r="AZ4" s="168">
        <v>0</v>
      </c>
      <c r="BA4" s="168">
        <v>0</v>
      </c>
      <c r="BB4" s="168">
        <v>0</v>
      </c>
      <c r="BC4" s="168">
        <v>0</v>
      </c>
      <c r="BD4" s="168">
        <v>0</v>
      </c>
      <c r="BE4" s="168">
        <v>0</v>
      </c>
      <c r="BF4" s="168">
        <v>0</v>
      </c>
      <c r="BG4" s="168">
        <v>0</v>
      </c>
      <c r="BH4" s="168">
        <v>0</v>
      </c>
      <c r="BI4" s="168">
        <v>0</v>
      </c>
      <c r="BJ4" s="168">
        <v>0</v>
      </c>
      <c r="BK4" s="168">
        <v>0</v>
      </c>
      <c r="BL4" s="168">
        <v>0</v>
      </c>
      <c r="BM4" s="168">
        <v>0</v>
      </c>
      <c r="BN4" s="168">
        <v>0</v>
      </c>
      <c r="BO4" s="168">
        <v>0</v>
      </c>
      <c r="BP4" s="168">
        <v>0</v>
      </c>
      <c r="BQ4" s="168">
        <v>0</v>
      </c>
      <c r="BR4" s="168">
        <v>0</v>
      </c>
      <c r="BS4" s="168">
        <v>0</v>
      </c>
      <c r="BT4" s="168">
        <v>0</v>
      </c>
      <c r="BU4" s="168">
        <v>0</v>
      </c>
      <c r="BV4" s="168">
        <v>0</v>
      </c>
      <c r="BW4" s="168">
        <v>0</v>
      </c>
      <c r="BX4" s="168">
        <v>0</v>
      </c>
      <c r="BY4" s="168">
        <v>0</v>
      </c>
      <c r="BZ4" s="168">
        <v>0</v>
      </c>
      <c r="CA4" s="168">
        <v>0</v>
      </c>
      <c r="CB4" s="168">
        <v>0</v>
      </c>
      <c r="CC4" s="168">
        <v>0</v>
      </c>
      <c r="CD4" s="168">
        <v>0</v>
      </c>
      <c r="CE4" s="168">
        <v>0</v>
      </c>
      <c r="CF4" s="168">
        <v>0</v>
      </c>
      <c r="CG4" s="168">
        <v>0</v>
      </c>
      <c r="CH4" s="168">
        <v>0</v>
      </c>
      <c r="CI4" s="168">
        <v>0</v>
      </c>
      <c r="CJ4" s="168">
        <v>0</v>
      </c>
      <c r="CK4" s="168">
        <v>0</v>
      </c>
      <c r="CL4" s="168">
        <v>0</v>
      </c>
      <c r="CM4" s="168">
        <v>0</v>
      </c>
      <c r="CN4" s="168">
        <v>0</v>
      </c>
      <c r="CO4" s="168">
        <v>0</v>
      </c>
      <c r="CP4" s="168">
        <v>0</v>
      </c>
      <c r="CQ4" s="168">
        <v>0</v>
      </c>
      <c r="CR4" s="168">
        <v>0</v>
      </c>
      <c r="CS4" s="168">
        <v>0</v>
      </c>
      <c r="CT4" s="168">
        <v>0</v>
      </c>
      <c r="CU4" s="168">
        <v>0</v>
      </c>
      <c r="CV4" s="168">
        <v>0</v>
      </c>
      <c r="CW4" s="168">
        <v>0</v>
      </c>
      <c r="CX4" s="168">
        <v>0</v>
      </c>
      <c r="CY4" s="168">
        <v>0</v>
      </c>
      <c r="CZ4" s="168">
        <v>0</v>
      </c>
      <c r="DA4" s="168">
        <v>0</v>
      </c>
      <c r="DB4" s="168">
        <v>0</v>
      </c>
      <c r="DC4" s="168">
        <v>0</v>
      </c>
      <c r="DD4" s="168">
        <v>0</v>
      </c>
      <c r="DE4" s="168">
        <v>0</v>
      </c>
      <c r="DF4" s="168">
        <v>0</v>
      </c>
      <c r="DG4" s="168">
        <v>0</v>
      </c>
      <c r="DH4" s="168">
        <v>0</v>
      </c>
      <c r="DI4" s="168">
        <v>0</v>
      </c>
      <c r="DJ4" s="168">
        <v>0</v>
      </c>
      <c r="DK4" s="168">
        <v>0</v>
      </c>
      <c r="DL4" s="168">
        <v>0</v>
      </c>
      <c r="DM4" s="168">
        <v>0</v>
      </c>
      <c r="DN4" s="168">
        <v>0</v>
      </c>
      <c r="DO4" s="168">
        <v>0</v>
      </c>
      <c r="DP4" s="168">
        <v>0</v>
      </c>
      <c r="DQ4" s="168">
        <v>0</v>
      </c>
      <c r="DR4" s="168">
        <v>0</v>
      </c>
      <c r="DS4" s="168">
        <v>0</v>
      </c>
      <c r="DT4" s="168">
        <v>0</v>
      </c>
      <c r="DU4" s="168">
        <v>0</v>
      </c>
      <c r="DV4" s="168">
        <v>0</v>
      </c>
      <c r="DW4" s="168">
        <v>0</v>
      </c>
      <c r="DX4" s="168">
        <v>0</v>
      </c>
      <c r="DY4" s="168">
        <v>0</v>
      </c>
      <c r="DZ4" s="168">
        <v>0</v>
      </c>
      <c r="EA4" s="168">
        <v>0</v>
      </c>
      <c r="EB4" s="168">
        <v>0</v>
      </c>
      <c r="EC4" s="168">
        <v>0</v>
      </c>
      <c r="ED4" s="168">
        <v>0</v>
      </c>
      <c r="EE4" s="168">
        <v>0</v>
      </c>
      <c r="EF4" s="168">
        <v>0</v>
      </c>
      <c r="EG4" s="168">
        <v>0</v>
      </c>
      <c r="EH4" s="168">
        <v>0</v>
      </c>
      <c r="EI4" s="168">
        <v>0</v>
      </c>
      <c r="EJ4" s="168">
        <v>0</v>
      </c>
      <c r="EK4" s="168">
        <v>0</v>
      </c>
      <c r="EL4" s="168">
        <v>0</v>
      </c>
      <c r="EM4" s="168">
        <v>0</v>
      </c>
      <c r="EN4" s="168">
        <v>0</v>
      </c>
      <c r="EO4" s="168">
        <v>0</v>
      </c>
      <c r="EP4" s="168">
        <v>0</v>
      </c>
      <c r="EQ4" s="168">
        <v>0</v>
      </c>
      <c r="ER4" s="168">
        <v>0</v>
      </c>
      <c r="ES4" s="168">
        <v>0</v>
      </c>
      <c r="ET4" s="168">
        <v>0</v>
      </c>
      <c r="EU4" s="168">
        <v>0</v>
      </c>
      <c r="EV4" s="168">
        <v>0</v>
      </c>
      <c r="EW4" s="168">
        <v>0</v>
      </c>
      <c r="EX4" s="168">
        <v>0</v>
      </c>
      <c r="EY4" s="168">
        <v>0</v>
      </c>
      <c r="EZ4" s="168">
        <v>0</v>
      </c>
      <c r="FA4" s="168">
        <v>0</v>
      </c>
      <c r="FB4" s="168">
        <v>0</v>
      </c>
      <c r="FC4" s="168">
        <v>0</v>
      </c>
      <c r="FD4" s="168">
        <v>0</v>
      </c>
      <c r="FE4" s="168">
        <v>0</v>
      </c>
      <c r="FF4" s="168">
        <v>0</v>
      </c>
      <c r="FG4" s="168">
        <v>0</v>
      </c>
      <c r="FH4" s="168">
        <v>0</v>
      </c>
      <c r="FI4" s="168">
        <v>0</v>
      </c>
      <c r="FJ4" s="168">
        <v>0</v>
      </c>
      <c r="FK4" s="168">
        <v>0</v>
      </c>
      <c r="FL4" s="168">
        <v>0</v>
      </c>
      <c r="FM4" s="168">
        <v>0</v>
      </c>
      <c r="FN4" s="168">
        <v>0</v>
      </c>
      <c r="FO4" s="168">
        <v>0</v>
      </c>
      <c r="FP4" s="168">
        <v>0</v>
      </c>
      <c r="FQ4" s="168">
        <v>0</v>
      </c>
      <c r="FR4" s="168">
        <v>0</v>
      </c>
      <c r="FS4" s="168">
        <v>0</v>
      </c>
      <c r="FT4" s="168">
        <v>0</v>
      </c>
      <c r="FU4" s="168">
        <v>0</v>
      </c>
      <c r="FV4" s="168">
        <v>0</v>
      </c>
      <c r="FW4" s="168">
        <v>0</v>
      </c>
      <c r="FX4" s="168">
        <v>0</v>
      </c>
      <c r="FY4" s="168">
        <v>0</v>
      </c>
      <c r="FZ4" s="168">
        <v>0</v>
      </c>
      <c r="GA4" s="168">
        <v>0</v>
      </c>
    </row>
    <row r="5" spans="2:183">
      <c r="B5" s="96" t="s">
        <v>1</v>
      </c>
      <c r="C5" s="166" t="s">
        <v>36</v>
      </c>
      <c r="D5" s="169">
        <v>292783.78000000003</v>
      </c>
      <c r="E5" s="170">
        <v>262700</v>
      </c>
      <c r="F5" s="170">
        <v>283601.81</v>
      </c>
      <c r="G5" s="170">
        <v>268880.96999999997</v>
      </c>
      <c r="H5" s="170">
        <v>276196.81</v>
      </c>
      <c r="I5" s="170">
        <v>260833</v>
      </c>
      <c r="J5" s="170">
        <v>274090.78000000003</v>
      </c>
      <c r="K5" s="170">
        <v>272407.81</v>
      </c>
      <c r="L5" s="170">
        <v>0</v>
      </c>
      <c r="M5" s="170">
        <v>0</v>
      </c>
      <c r="N5" s="170">
        <v>0</v>
      </c>
      <c r="O5" s="170">
        <v>0</v>
      </c>
      <c r="P5" s="170">
        <v>0</v>
      </c>
      <c r="Q5" s="170">
        <v>0</v>
      </c>
      <c r="R5" s="170">
        <v>0</v>
      </c>
      <c r="S5" s="170">
        <v>0</v>
      </c>
      <c r="T5" s="170">
        <v>0</v>
      </c>
      <c r="U5" s="170">
        <v>0</v>
      </c>
      <c r="V5" s="170">
        <v>0</v>
      </c>
      <c r="W5" s="170">
        <v>0</v>
      </c>
      <c r="X5" s="170">
        <v>0</v>
      </c>
      <c r="Y5" s="170">
        <v>0</v>
      </c>
      <c r="Z5" s="170">
        <v>0</v>
      </c>
      <c r="AA5" s="170">
        <v>0</v>
      </c>
      <c r="AB5" s="170">
        <v>0</v>
      </c>
      <c r="AC5" s="170">
        <v>0</v>
      </c>
      <c r="AD5" s="170">
        <v>0</v>
      </c>
      <c r="AE5" s="170">
        <v>0</v>
      </c>
      <c r="AF5" s="170">
        <v>0</v>
      </c>
      <c r="AG5" s="170">
        <v>0</v>
      </c>
      <c r="AH5" s="170">
        <v>0</v>
      </c>
      <c r="AI5" s="170">
        <v>0</v>
      </c>
      <c r="AJ5" s="170">
        <v>0</v>
      </c>
      <c r="AK5" s="170">
        <v>0</v>
      </c>
      <c r="AL5" s="170">
        <v>0</v>
      </c>
      <c r="AM5" s="170">
        <v>0</v>
      </c>
      <c r="AN5" s="170">
        <v>0</v>
      </c>
      <c r="AO5" s="170">
        <v>0</v>
      </c>
      <c r="AP5" s="170">
        <v>0</v>
      </c>
      <c r="AQ5" s="170">
        <v>0</v>
      </c>
      <c r="AR5" s="170">
        <v>0</v>
      </c>
      <c r="AS5" s="170">
        <v>0</v>
      </c>
      <c r="AT5" s="170">
        <v>0</v>
      </c>
      <c r="AU5" s="170">
        <v>0</v>
      </c>
      <c r="AV5" s="170">
        <v>0</v>
      </c>
      <c r="AW5" s="170">
        <v>0</v>
      </c>
      <c r="AX5" s="170">
        <v>0</v>
      </c>
      <c r="AY5" s="170">
        <v>0</v>
      </c>
      <c r="AZ5" s="170">
        <v>0</v>
      </c>
      <c r="BA5" s="170">
        <v>0</v>
      </c>
      <c r="BB5" s="170">
        <v>0</v>
      </c>
      <c r="BC5" s="170">
        <v>0</v>
      </c>
      <c r="BD5" s="170">
        <v>0</v>
      </c>
      <c r="BE5" s="170">
        <v>0</v>
      </c>
      <c r="BF5" s="170">
        <v>0</v>
      </c>
      <c r="BG5" s="170">
        <v>0</v>
      </c>
      <c r="BH5" s="170">
        <v>0</v>
      </c>
      <c r="BI5" s="170">
        <v>0</v>
      </c>
      <c r="BJ5" s="170">
        <v>0</v>
      </c>
      <c r="BK5" s="170">
        <v>0</v>
      </c>
      <c r="BL5" s="170">
        <v>0</v>
      </c>
      <c r="BM5" s="170">
        <v>0</v>
      </c>
      <c r="BN5" s="170">
        <v>0</v>
      </c>
      <c r="BO5" s="170">
        <v>0</v>
      </c>
      <c r="BP5" s="170">
        <v>0</v>
      </c>
      <c r="BQ5" s="170">
        <v>0</v>
      </c>
      <c r="BR5" s="170">
        <v>0</v>
      </c>
      <c r="BS5" s="170">
        <v>0</v>
      </c>
      <c r="BT5" s="170">
        <v>0</v>
      </c>
      <c r="BU5" s="170">
        <v>0</v>
      </c>
      <c r="BV5" s="170">
        <v>0</v>
      </c>
      <c r="BW5" s="170">
        <v>0</v>
      </c>
      <c r="BX5" s="170">
        <v>0</v>
      </c>
      <c r="BY5" s="170">
        <v>0</v>
      </c>
      <c r="BZ5" s="170">
        <v>0</v>
      </c>
      <c r="CA5" s="170">
        <v>0</v>
      </c>
      <c r="CB5" s="170">
        <v>0</v>
      </c>
      <c r="CC5" s="170">
        <v>0</v>
      </c>
      <c r="CD5" s="170">
        <v>0</v>
      </c>
      <c r="CE5" s="170">
        <v>0</v>
      </c>
      <c r="CF5" s="170">
        <v>0</v>
      </c>
      <c r="CG5" s="170">
        <v>0</v>
      </c>
      <c r="CH5" s="170">
        <v>0</v>
      </c>
      <c r="CI5" s="170">
        <v>0</v>
      </c>
      <c r="CJ5" s="170">
        <v>0</v>
      </c>
      <c r="CK5" s="170">
        <v>0</v>
      </c>
      <c r="CL5" s="170">
        <v>0</v>
      </c>
      <c r="CM5" s="170">
        <v>0</v>
      </c>
      <c r="CN5" s="170">
        <v>0</v>
      </c>
      <c r="CO5" s="170">
        <v>0</v>
      </c>
      <c r="CP5" s="170">
        <v>0</v>
      </c>
      <c r="CQ5" s="170">
        <v>0</v>
      </c>
      <c r="CR5" s="170">
        <v>0</v>
      </c>
      <c r="CS5" s="170">
        <v>0</v>
      </c>
      <c r="CT5" s="170">
        <v>0</v>
      </c>
      <c r="CU5" s="170">
        <v>0</v>
      </c>
      <c r="CV5" s="170">
        <v>0</v>
      </c>
      <c r="CW5" s="170">
        <v>0</v>
      </c>
      <c r="CX5" s="170">
        <v>0</v>
      </c>
      <c r="CY5" s="170">
        <v>0</v>
      </c>
      <c r="CZ5" s="170">
        <v>0</v>
      </c>
      <c r="DA5" s="170">
        <v>0</v>
      </c>
      <c r="DB5" s="170">
        <v>0</v>
      </c>
      <c r="DC5" s="170">
        <v>0</v>
      </c>
      <c r="DD5" s="170">
        <v>0</v>
      </c>
      <c r="DE5" s="170">
        <v>0</v>
      </c>
      <c r="DF5" s="170">
        <v>0</v>
      </c>
      <c r="DG5" s="170">
        <v>0</v>
      </c>
      <c r="DH5" s="170">
        <v>0</v>
      </c>
      <c r="DI5" s="170">
        <v>0</v>
      </c>
      <c r="DJ5" s="170">
        <v>0</v>
      </c>
      <c r="DK5" s="170">
        <v>0</v>
      </c>
      <c r="DL5" s="170">
        <v>0</v>
      </c>
      <c r="DM5" s="170">
        <v>0</v>
      </c>
      <c r="DN5" s="170">
        <v>0</v>
      </c>
      <c r="DO5" s="170">
        <v>0</v>
      </c>
      <c r="DP5" s="170">
        <v>0</v>
      </c>
      <c r="DQ5" s="170">
        <v>0</v>
      </c>
      <c r="DR5" s="170">
        <v>0</v>
      </c>
      <c r="DS5" s="170">
        <v>0</v>
      </c>
      <c r="DT5" s="170">
        <v>0</v>
      </c>
      <c r="DU5" s="170">
        <v>0</v>
      </c>
      <c r="DV5" s="170">
        <v>0</v>
      </c>
      <c r="DW5" s="170">
        <v>0</v>
      </c>
      <c r="DX5" s="170">
        <v>0</v>
      </c>
      <c r="DY5" s="170">
        <v>0</v>
      </c>
      <c r="DZ5" s="170">
        <v>0</v>
      </c>
      <c r="EA5" s="170">
        <v>0</v>
      </c>
      <c r="EB5" s="170">
        <v>0</v>
      </c>
      <c r="EC5" s="170">
        <v>0</v>
      </c>
      <c r="ED5" s="170">
        <v>0</v>
      </c>
      <c r="EE5" s="170">
        <v>0</v>
      </c>
      <c r="EF5" s="170">
        <v>0</v>
      </c>
      <c r="EG5" s="170">
        <v>0</v>
      </c>
      <c r="EH5" s="170">
        <v>0</v>
      </c>
      <c r="EI5" s="170">
        <v>0</v>
      </c>
      <c r="EJ5" s="170">
        <v>0</v>
      </c>
      <c r="EK5" s="170">
        <v>0</v>
      </c>
      <c r="EL5" s="170">
        <v>0</v>
      </c>
      <c r="EM5" s="170">
        <v>0</v>
      </c>
      <c r="EN5" s="170">
        <v>0</v>
      </c>
      <c r="EO5" s="170">
        <v>0</v>
      </c>
      <c r="EP5" s="170">
        <v>0</v>
      </c>
      <c r="EQ5" s="170">
        <v>0</v>
      </c>
      <c r="ER5" s="170">
        <v>0</v>
      </c>
      <c r="ES5" s="170">
        <v>0</v>
      </c>
      <c r="ET5" s="170">
        <v>0</v>
      </c>
      <c r="EU5" s="170">
        <v>0</v>
      </c>
      <c r="EV5" s="170">
        <v>0</v>
      </c>
      <c r="EW5" s="170">
        <v>0</v>
      </c>
      <c r="EX5" s="170">
        <v>0</v>
      </c>
      <c r="EY5" s="170">
        <v>0</v>
      </c>
      <c r="EZ5" s="170">
        <v>0</v>
      </c>
      <c r="FA5" s="170">
        <v>0</v>
      </c>
      <c r="FB5" s="170">
        <v>0</v>
      </c>
      <c r="FC5" s="170">
        <v>0</v>
      </c>
      <c r="FD5" s="170">
        <v>0</v>
      </c>
      <c r="FE5" s="170">
        <v>0</v>
      </c>
      <c r="FF5" s="170">
        <v>0</v>
      </c>
      <c r="FG5" s="170">
        <v>0</v>
      </c>
      <c r="FH5" s="170">
        <v>0</v>
      </c>
      <c r="FI5" s="170">
        <v>0</v>
      </c>
      <c r="FJ5" s="170">
        <v>0</v>
      </c>
      <c r="FK5" s="170">
        <v>0</v>
      </c>
      <c r="FL5" s="170">
        <v>0</v>
      </c>
      <c r="FM5" s="170">
        <v>0</v>
      </c>
      <c r="FN5" s="170">
        <v>0</v>
      </c>
      <c r="FO5" s="170">
        <v>0</v>
      </c>
      <c r="FP5" s="170">
        <v>0</v>
      </c>
      <c r="FQ5" s="170">
        <v>0</v>
      </c>
      <c r="FR5" s="170">
        <v>0</v>
      </c>
      <c r="FS5" s="170">
        <v>0</v>
      </c>
      <c r="FT5" s="170">
        <v>0</v>
      </c>
      <c r="FU5" s="170">
        <v>0</v>
      </c>
      <c r="FV5" s="170">
        <v>0</v>
      </c>
      <c r="FW5" s="170">
        <v>0</v>
      </c>
      <c r="FX5" s="170">
        <v>0</v>
      </c>
      <c r="FY5" s="170">
        <v>0</v>
      </c>
      <c r="FZ5" s="170">
        <v>0</v>
      </c>
      <c r="GA5" s="170">
        <v>0</v>
      </c>
    </row>
    <row r="6" spans="2:183">
      <c r="B6" s="171" t="s">
        <v>1</v>
      </c>
      <c r="C6" s="172" t="s">
        <v>95</v>
      </c>
      <c r="D6" s="83">
        <v>0.94370883938010885</v>
      </c>
      <c r="E6" s="84">
        <v>0.93746431426287546</v>
      </c>
      <c r="F6" s="84">
        <v>0.91411325778087205</v>
      </c>
      <c r="G6" s="84">
        <v>0.89555345723421254</v>
      </c>
      <c r="H6" s="84">
        <v>0.89024525540857635</v>
      </c>
      <c r="I6" s="84">
        <v>0.86874833466560086</v>
      </c>
      <c r="J6" s="84">
        <v>0.88345704081895782</v>
      </c>
      <c r="K6" s="84">
        <v>0.8780324450117325</v>
      </c>
      <c r="L6" s="84">
        <v>0</v>
      </c>
      <c r="M6" s="84">
        <v>0</v>
      </c>
      <c r="N6" s="84">
        <v>0</v>
      </c>
      <c r="O6" s="84">
        <v>0</v>
      </c>
      <c r="P6" s="84">
        <v>0</v>
      </c>
      <c r="Q6" s="84">
        <v>0</v>
      </c>
      <c r="R6" s="84">
        <v>0</v>
      </c>
      <c r="S6" s="84">
        <v>0</v>
      </c>
      <c r="T6" s="84">
        <v>0</v>
      </c>
      <c r="U6" s="84">
        <v>0</v>
      </c>
      <c r="V6" s="84">
        <v>0</v>
      </c>
      <c r="W6" s="84">
        <v>0</v>
      </c>
      <c r="X6" s="84">
        <v>0</v>
      </c>
      <c r="Y6" s="84">
        <v>0</v>
      </c>
      <c r="Z6" s="84">
        <v>0</v>
      </c>
      <c r="AA6" s="84">
        <v>0</v>
      </c>
      <c r="AB6" s="84">
        <v>0</v>
      </c>
      <c r="AC6" s="84">
        <v>0</v>
      </c>
      <c r="AD6" s="84">
        <v>0</v>
      </c>
      <c r="AE6" s="84">
        <v>0</v>
      </c>
      <c r="AF6" s="84">
        <v>0</v>
      </c>
      <c r="AG6" s="84">
        <v>0</v>
      </c>
      <c r="AH6" s="84">
        <v>0</v>
      </c>
      <c r="AI6" s="84">
        <v>0</v>
      </c>
      <c r="AJ6" s="84">
        <v>0</v>
      </c>
      <c r="AK6" s="84">
        <v>0</v>
      </c>
      <c r="AL6" s="84">
        <v>0</v>
      </c>
      <c r="AM6" s="84">
        <v>0</v>
      </c>
      <c r="AN6" s="84">
        <v>0</v>
      </c>
      <c r="AO6" s="84">
        <v>0</v>
      </c>
      <c r="AP6" s="84">
        <v>0</v>
      </c>
      <c r="AQ6" s="84">
        <v>0</v>
      </c>
      <c r="AR6" s="84">
        <v>0</v>
      </c>
      <c r="AS6" s="84">
        <v>0</v>
      </c>
      <c r="AT6" s="84">
        <v>0</v>
      </c>
      <c r="AU6" s="84">
        <v>0</v>
      </c>
      <c r="AV6" s="84">
        <v>0</v>
      </c>
      <c r="AW6" s="84">
        <v>0</v>
      </c>
      <c r="AX6" s="84">
        <v>0</v>
      </c>
      <c r="AY6" s="84">
        <v>0</v>
      </c>
      <c r="AZ6" s="84">
        <v>0</v>
      </c>
      <c r="BA6" s="84">
        <v>0</v>
      </c>
      <c r="BB6" s="84">
        <v>0</v>
      </c>
      <c r="BC6" s="84">
        <v>0</v>
      </c>
      <c r="BD6" s="84">
        <v>0</v>
      </c>
      <c r="BE6" s="84">
        <v>0</v>
      </c>
      <c r="BF6" s="84">
        <v>0</v>
      </c>
      <c r="BG6" s="84">
        <v>0</v>
      </c>
      <c r="BH6" s="84">
        <v>0</v>
      </c>
      <c r="BI6" s="84">
        <v>0</v>
      </c>
      <c r="BJ6" s="84">
        <v>0</v>
      </c>
      <c r="BK6" s="84">
        <v>0</v>
      </c>
      <c r="BL6" s="84">
        <v>0</v>
      </c>
      <c r="BM6" s="84">
        <v>0</v>
      </c>
      <c r="BN6" s="84">
        <v>0</v>
      </c>
      <c r="BO6" s="84">
        <v>0</v>
      </c>
      <c r="BP6" s="84">
        <v>0</v>
      </c>
      <c r="BQ6" s="84">
        <v>0</v>
      </c>
      <c r="BR6" s="84">
        <v>0</v>
      </c>
      <c r="BS6" s="84">
        <v>0</v>
      </c>
      <c r="BT6" s="84">
        <v>0</v>
      </c>
      <c r="BU6" s="84">
        <v>0</v>
      </c>
      <c r="BV6" s="84">
        <v>0</v>
      </c>
      <c r="BW6" s="84">
        <v>0</v>
      </c>
      <c r="BX6" s="84">
        <v>0</v>
      </c>
      <c r="BY6" s="84">
        <v>0</v>
      </c>
      <c r="BZ6" s="84">
        <v>0</v>
      </c>
      <c r="CA6" s="84">
        <v>0</v>
      </c>
      <c r="CB6" s="84">
        <v>0</v>
      </c>
      <c r="CC6" s="84">
        <v>0</v>
      </c>
      <c r="CD6" s="84">
        <v>0</v>
      </c>
      <c r="CE6" s="84">
        <v>0</v>
      </c>
      <c r="CF6" s="84">
        <v>0</v>
      </c>
      <c r="CG6" s="84">
        <v>0</v>
      </c>
      <c r="CH6" s="84">
        <v>0</v>
      </c>
      <c r="CI6" s="84">
        <v>0</v>
      </c>
      <c r="CJ6" s="84">
        <v>0</v>
      </c>
      <c r="CK6" s="84">
        <v>0</v>
      </c>
      <c r="CL6" s="84">
        <v>0</v>
      </c>
      <c r="CM6" s="84">
        <v>0</v>
      </c>
      <c r="CN6" s="84">
        <v>0</v>
      </c>
      <c r="CO6" s="84">
        <v>0</v>
      </c>
      <c r="CP6" s="84">
        <v>0</v>
      </c>
      <c r="CQ6" s="84">
        <v>0</v>
      </c>
      <c r="CR6" s="84">
        <v>0</v>
      </c>
      <c r="CS6" s="84">
        <v>0</v>
      </c>
      <c r="CT6" s="84">
        <v>0</v>
      </c>
      <c r="CU6" s="84">
        <v>0</v>
      </c>
      <c r="CV6" s="84">
        <v>0</v>
      </c>
      <c r="CW6" s="84">
        <v>0</v>
      </c>
      <c r="CX6" s="84">
        <v>0</v>
      </c>
      <c r="CY6" s="84">
        <v>0</v>
      </c>
      <c r="CZ6" s="84">
        <v>0</v>
      </c>
      <c r="DA6" s="84">
        <v>0</v>
      </c>
      <c r="DB6" s="84">
        <v>0</v>
      </c>
      <c r="DC6" s="84">
        <v>0</v>
      </c>
      <c r="DD6" s="84">
        <v>0</v>
      </c>
      <c r="DE6" s="84">
        <v>0</v>
      </c>
      <c r="DF6" s="84">
        <v>0</v>
      </c>
      <c r="DG6" s="84">
        <v>0</v>
      </c>
      <c r="DH6" s="84">
        <v>0</v>
      </c>
      <c r="DI6" s="84">
        <v>0</v>
      </c>
      <c r="DJ6" s="84">
        <v>0</v>
      </c>
      <c r="DK6" s="84">
        <v>0</v>
      </c>
      <c r="DL6" s="84">
        <v>0</v>
      </c>
      <c r="DM6" s="84">
        <v>0</v>
      </c>
      <c r="DN6" s="84">
        <v>0</v>
      </c>
      <c r="DO6" s="84">
        <v>0</v>
      </c>
      <c r="DP6" s="84">
        <v>0</v>
      </c>
      <c r="DQ6" s="84">
        <v>0</v>
      </c>
      <c r="DR6" s="84">
        <v>0</v>
      </c>
      <c r="DS6" s="84">
        <v>0</v>
      </c>
      <c r="DT6" s="84">
        <v>0</v>
      </c>
      <c r="DU6" s="84">
        <v>0</v>
      </c>
      <c r="DV6" s="84">
        <v>0</v>
      </c>
      <c r="DW6" s="84">
        <v>0</v>
      </c>
      <c r="DX6" s="84">
        <v>0</v>
      </c>
      <c r="DY6" s="84">
        <v>0</v>
      </c>
      <c r="DZ6" s="84">
        <v>0</v>
      </c>
      <c r="EA6" s="84">
        <v>0</v>
      </c>
      <c r="EB6" s="84">
        <v>0</v>
      </c>
      <c r="EC6" s="84">
        <v>0</v>
      </c>
      <c r="ED6" s="84">
        <v>0</v>
      </c>
      <c r="EE6" s="84">
        <v>0</v>
      </c>
      <c r="EF6" s="84">
        <v>0</v>
      </c>
      <c r="EG6" s="84">
        <v>0</v>
      </c>
      <c r="EH6" s="84">
        <v>0</v>
      </c>
      <c r="EI6" s="84">
        <v>0</v>
      </c>
      <c r="EJ6" s="84">
        <v>0</v>
      </c>
      <c r="EK6" s="84">
        <v>0</v>
      </c>
      <c r="EL6" s="84">
        <v>0</v>
      </c>
      <c r="EM6" s="84">
        <v>0</v>
      </c>
      <c r="EN6" s="84">
        <v>0</v>
      </c>
      <c r="EO6" s="84">
        <v>0</v>
      </c>
      <c r="EP6" s="84">
        <v>0</v>
      </c>
      <c r="EQ6" s="84">
        <v>0</v>
      </c>
      <c r="ER6" s="84">
        <v>0</v>
      </c>
      <c r="ES6" s="84">
        <v>0</v>
      </c>
      <c r="ET6" s="84">
        <v>0</v>
      </c>
      <c r="EU6" s="84">
        <v>0</v>
      </c>
      <c r="EV6" s="84">
        <v>0</v>
      </c>
      <c r="EW6" s="84">
        <v>0</v>
      </c>
      <c r="EX6" s="84">
        <v>0</v>
      </c>
      <c r="EY6" s="84">
        <v>0</v>
      </c>
      <c r="EZ6" s="84">
        <v>0</v>
      </c>
      <c r="FA6" s="84">
        <v>0</v>
      </c>
      <c r="FB6" s="84">
        <v>0</v>
      </c>
      <c r="FC6" s="84">
        <v>0</v>
      </c>
      <c r="FD6" s="84">
        <v>0</v>
      </c>
      <c r="FE6" s="84">
        <v>0</v>
      </c>
      <c r="FF6" s="84">
        <v>0</v>
      </c>
      <c r="FG6" s="84">
        <v>0</v>
      </c>
      <c r="FH6" s="84">
        <v>0</v>
      </c>
      <c r="FI6" s="84">
        <v>0</v>
      </c>
      <c r="FJ6" s="84">
        <v>0</v>
      </c>
      <c r="FK6" s="84">
        <v>0</v>
      </c>
      <c r="FL6" s="84">
        <v>0</v>
      </c>
      <c r="FM6" s="84">
        <v>0</v>
      </c>
      <c r="FN6" s="84">
        <v>0</v>
      </c>
      <c r="FO6" s="84">
        <v>0</v>
      </c>
      <c r="FP6" s="84">
        <v>0</v>
      </c>
      <c r="FQ6" s="84">
        <v>0</v>
      </c>
      <c r="FR6" s="84">
        <v>0</v>
      </c>
      <c r="FS6" s="84">
        <v>0</v>
      </c>
      <c r="FT6" s="84">
        <v>0</v>
      </c>
      <c r="FU6" s="84">
        <v>0</v>
      </c>
      <c r="FV6" s="84">
        <v>0</v>
      </c>
      <c r="FW6" s="84">
        <v>0</v>
      </c>
      <c r="FX6" s="84">
        <v>0</v>
      </c>
      <c r="FY6" s="84">
        <v>0</v>
      </c>
      <c r="FZ6" s="84">
        <v>0</v>
      </c>
      <c r="GA6" s="84">
        <v>0</v>
      </c>
    </row>
    <row r="7" spans="2:183">
      <c r="B7" s="96" t="s">
        <v>1</v>
      </c>
      <c r="C7" s="166" t="s">
        <v>268</v>
      </c>
      <c r="D7" s="169">
        <v>3051248.25</v>
      </c>
      <c r="E7" s="170">
        <v>2739384.75</v>
      </c>
      <c r="F7" s="170">
        <v>2965359.75</v>
      </c>
      <c r="G7" s="170">
        <v>2818286</v>
      </c>
      <c r="H7" s="170">
        <v>2896747.25</v>
      </c>
      <c r="I7" s="170">
        <v>2743501.75</v>
      </c>
      <c r="J7" s="170">
        <v>2877118</v>
      </c>
      <c r="K7" s="170">
        <v>2861696.25</v>
      </c>
      <c r="L7" s="170">
        <v>0</v>
      </c>
      <c r="M7" s="170">
        <v>0</v>
      </c>
      <c r="N7" s="170">
        <v>0</v>
      </c>
      <c r="O7" s="170">
        <v>0</v>
      </c>
      <c r="P7" s="170">
        <v>0</v>
      </c>
      <c r="Q7" s="170">
        <v>0</v>
      </c>
      <c r="R7" s="170">
        <v>0</v>
      </c>
      <c r="S7" s="170">
        <v>0</v>
      </c>
      <c r="T7" s="170">
        <v>0</v>
      </c>
      <c r="U7" s="170">
        <v>0</v>
      </c>
      <c r="V7" s="170">
        <v>0</v>
      </c>
      <c r="W7" s="170">
        <v>0</v>
      </c>
      <c r="X7" s="170">
        <v>0</v>
      </c>
      <c r="Y7" s="170">
        <v>0</v>
      </c>
      <c r="Z7" s="170">
        <v>0</v>
      </c>
      <c r="AA7" s="170">
        <v>0</v>
      </c>
      <c r="AB7" s="170">
        <v>0</v>
      </c>
      <c r="AC7" s="170">
        <v>0</v>
      </c>
      <c r="AD7" s="170">
        <v>0</v>
      </c>
      <c r="AE7" s="170">
        <v>0</v>
      </c>
      <c r="AF7" s="170">
        <v>0</v>
      </c>
      <c r="AG7" s="170">
        <v>0</v>
      </c>
      <c r="AH7" s="170">
        <v>0</v>
      </c>
      <c r="AI7" s="170">
        <v>0</v>
      </c>
      <c r="AJ7" s="170">
        <v>0</v>
      </c>
      <c r="AK7" s="170">
        <v>0</v>
      </c>
      <c r="AL7" s="170">
        <v>0</v>
      </c>
      <c r="AM7" s="170">
        <v>0</v>
      </c>
      <c r="AN7" s="170">
        <v>0</v>
      </c>
      <c r="AO7" s="170">
        <v>0</v>
      </c>
      <c r="AP7" s="170">
        <v>0</v>
      </c>
      <c r="AQ7" s="170">
        <v>0</v>
      </c>
      <c r="AR7" s="170">
        <v>0</v>
      </c>
      <c r="AS7" s="170">
        <v>0</v>
      </c>
      <c r="AT7" s="170">
        <v>0</v>
      </c>
      <c r="AU7" s="170">
        <v>0</v>
      </c>
      <c r="AV7" s="170">
        <v>0</v>
      </c>
      <c r="AW7" s="170">
        <v>0</v>
      </c>
      <c r="AX7" s="170">
        <v>0</v>
      </c>
      <c r="AY7" s="170">
        <v>0</v>
      </c>
      <c r="AZ7" s="170">
        <v>0</v>
      </c>
      <c r="BA7" s="170">
        <v>0</v>
      </c>
      <c r="BB7" s="170">
        <v>0</v>
      </c>
      <c r="BC7" s="170">
        <v>0</v>
      </c>
      <c r="BD7" s="170">
        <v>0</v>
      </c>
      <c r="BE7" s="170">
        <v>0</v>
      </c>
      <c r="BF7" s="170">
        <v>0</v>
      </c>
      <c r="BG7" s="170">
        <v>0</v>
      </c>
      <c r="BH7" s="170">
        <v>0</v>
      </c>
      <c r="BI7" s="170">
        <v>0</v>
      </c>
      <c r="BJ7" s="170">
        <v>0</v>
      </c>
      <c r="BK7" s="170">
        <v>0</v>
      </c>
      <c r="BL7" s="170">
        <v>0</v>
      </c>
      <c r="BM7" s="170">
        <v>0</v>
      </c>
      <c r="BN7" s="170">
        <v>0</v>
      </c>
      <c r="BO7" s="170">
        <v>0</v>
      </c>
      <c r="BP7" s="170">
        <v>0</v>
      </c>
      <c r="BQ7" s="170">
        <v>0</v>
      </c>
      <c r="BR7" s="170">
        <v>0</v>
      </c>
      <c r="BS7" s="170">
        <v>0</v>
      </c>
      <c r="BT7" s="170">
        <v>0</v>
      </c>
      <c r="BU7" s="170">
        <v>0</v>
      </c>
      <c r="BV7" s="170">
        <v>0</v>
      </c>
      <c r="BW7" s="170">
        <v>0</v>
      </c>
      <c r="BX7" s="170">
        <v>0</v>
      </c>
      <c r="BY7" s="170">
        <v>0</v>
      </c>
      <c r="BZ7" s="170">
        <v>0</v>
      </c>
      <c r="CA7" s="170">
        <v>0</v>
      </c>
      <c r="CB7" s="170">
        <v>0</v>
      </c>
      <c r="CC7" s="170">
        <v>0</v>
      </c>
      <c r="CD7" s="170">
        <v>0</v>
      </c>
      <c r="CE7" s="170">
        <v>0</v>
      </c>
      <c r="CF7" s="170">
        <v>0</v>
      </c>
      <c r="CG7" s="170">
        <v>0</v>
      </c>
      <c r="CH7" s="170">
        <v>0</v>
      </c>
      <c r="CI7" s="170">
        <v>0</v>
      </c>
      <c r="CJ7" s="170">
        <v>0</v>
      </c>
      <c r="CK7" s="170">
        <v>0</v>
      </c>
      <c r="CL7" s="170">
        <v>0</v>
      </c>
      <c r="CM7" s="170">
        <v>0</v>
      </c>
      <c r="CN7" s="170">
        <v>0</v>
      </c>
      <c r="CO7" s="170">
        <v>0</v>
      </c>
      <c r="CP7" s="170">
        <v>0</v>
      </c>
      <c r="CQ7" s="170">
        <v>0</v>
      </c>
      <c r="CR7" s="170">
        <v>0</v>
      </c>
      <c r="CS7" s="170">
        <v>0</v>
      </c>
      <c r="CT7" s="170">
        <v>0</v>
      </c>
      <c r="CU7" s="170">
        <v>0</v>
      </c>
      <c r="CV7" s="170">
        <v>0</v>
      </c>
      <c r="CW7" s="170">
        <v>0</v>
      </c>
      <c r="CX7" s="170">
        <v>0</v>
      </c>
      <c r="CY7" s="170">
        <v>0</v>
      </c>
      <c r="CZ7" s="170">
        <v>0</v>
      </c>
      <c r="DA7" s="170">
        <v>0</v>
      </c>
      <c r="DB7" s="170">
        <v>0</v>
      </c>
      <c r="DC7" s="170">
        <v>0</v>
      </c>
      <c r="DD7" s="170">
        <v>0</v>
      </c>
      <c r="DE7" s="170">
        <v>0</v>
      </c>
      <c r="DF7" s="170">
        <v>0</v>
      </c>
      <c r="DG7" s="170">
        <v>0</v>
      </c>
      <c r="DH7" s="170">
        <v>0</v>
      </c>
      <c r="DI7" s="170">
        <v>0</v>
      </c>
      <c r="DJ7" s="170">
        <v>0</v>
      </c>
      <c r="DK7" s="170">
        <v>0</v>
      </c>
      <c r="DL7" s="170">
        <v>0</v>
      </c>
      <c r="DM7" s="170">
        <v>0</v>
      </c>
      <c r="DN7" s="170">
        <v>0</v>
      </c>
      <c r="DO7" s="170">
        <v>0</v>
      </c>
      <c r="DP7" s="170">
        <v>0</v>
      </c>
      <c r="DQ7" s="170">
        <v>0</v>
      </c>
      <c r="DR7" s="170">
        <v>0</v>
      </c>
      <c r="DS7" s="170">
        <v>0</v>
      </c>
      <c r="DT7" s="170">
        <v>0</v>
      </c>
      <c r="DU7" s="170">
        <v>0</v>
      </c>
      <c r="DV7" s="170">
        <v>0</v>
      </c>
      <c r="DW7" s="170">
        <v>0</v>
      </c>
      <c r="DX7" s="170">
        <v>0</v>
      </c>
      <c r="DY7" s="170">
        <v>0</v>
      </c>
      <c r="DZ7" s="170">
        <v>0</v>
      </c>
      <c r="EA7" s="170">
        <v>0</v>
      </c>
      <c r="EB7" s="170">
        <v>0</v>
      </c>
      <c r="EC7" s="170">
        <v>0</v>
      </c>
      <c r="ED7" s="170">
        <v>0</v>
      </c>
      <c r="EE7" s="170">
        <v>0</v>
      </c>
      <c r="EF7" s="170">
        <v>0</v>
      </c>
      <c r="EG7" s="170">
        <v>0</v>
      </c>
      <c r="EH7" s="170">
        <v>0</v>
      </c>
      <c r="EI7" s="170">
        <v>0</v>
      </c>
      <c r="EJ7" s="170">
        <v>0</v>
      </c>
      <c r="EK7" s="170">
        <v>0</v>
      </c>
      <c r="EL7" s="170">
        <v>0</v>
      </c>
      <c r="EM7" s="170">
        <v>0</v>
      </c>
      <c r="EN7" s="170">
        <v>0</v>
      </c>
      <c r="EO7" s="170">
        <v>0</v>
      </c>
      <c r="EP7" s="170">
        <v>0</v>
      </c>
      <c r="EQ7" s="170">
        <v>0</v>
      </c>
      <c r="ER7" s="170">
        <v>0</v>
      </c>
      <c r="ES7" s="170">
        <v>0</v>
      </c>
      <c r="ET7" s="170">
        <v>0</v>
      </c>
      <c r="EU7" s="170">
        <v>0</v>
      </c>
      <c r="EV7" s="170">
        <v>0</v>
      </c>
      <c r="EW7" s="170">
        <v>0</v>
      </c>
      <c r="EX7" s="170">
        <v>0</v>
      </c>
      <c r="EY7" s="170">
        <v>0</v>
      </c>
      <c r="EZ7" s="170">
        <v>0</v>
      </c>
      <c r="FA7" s="170">
        <v>0</v>
      </c>
      <c r="FB7" s="170">
        <v>0</v>
      </c>
      <c r="FC7" s="170">
        <v>0</v>
      </c>
      <c r="FD7" s="170">
        <v>0</v>
      </c>
      <c r="FE7" s="170">
        <v>0</v>
      </c>
      <c r="FF7" s="170">
        <v>0</v>
      </c>
      <c r="FG7" s="170">
        <v>0</v>
      </c>
      <c r="FH7" s="170">
        <v>0</v>
      </c>
      <c r="FI7" s="170">
        <v>0</v>
      </c>
      <c r="FJ7" s="170">
        <v>0</v>
      </c>
      <c r="FK7" s="170">
        <v>0</v>
      </c>
      <c r="FL7" s="170">
        <v>0</v>
      </c>
      <c r="FM7" s="170">
        <v>0</v>
      </c>
      <c r="FN7" s="170">
        <v>0</v>
      </c>
      <c r="FO7" s="170">
        <v>0</v>
      </c>
      <c r="FP7" s="170">
        <v>0</v>
      </c>
      <c r="FQ7" s="170">
        <v>0</v>
      </c>
      <c r="FR7" s="170">
        <v>0</v>
      </c>
      <c r="FS7" s="170">
        <v>0</v>
      </c>
      <c r="FT7" s="170">
        <v>0</v>
      </c>
      <c r="FU7" s="170">
        <v>0</v>
      </c>
      <c r="FV7" s="170">
        <v>0</v>
      </c>
      <c r="FW7" s="170">
        <v>0</v>
      </c>
      <c r="FX7" s="170">
        <v>0</v>
      </c>
      <c r="FY7" s="170">
        <v>0</v>
      </c>
      <c r="FZ7" s="170">
        <v>0</v>
      </c>
      <c r="GA7" s="170">
        <v>0</v>
      </c>
    </row>
    <row r="8" spans="2:183">
      <c r="B8" s="171" t="s">
        <v>1</v>
      </c>
      <c r="C8" s="172" t="s">
        <v>269</v>
      </c>
      <c r="D8" s="454">
        <v>10.421507127204928</v>
      </c>
      <c r="E8" s="455">
        <v>10.427806433193757</v>
      </c>
      <c r="F8" s="455">
        <v>10.456067787437606</v>
      </c>
      <c r="G8" s="455">
        <v>10.481537611233701</v>
      </c>
      <c r="H8" s="455">
        <v>10.487982283358015</v>
      </c>
      <c r="I8" s="455">
        <v>10.518231013713756</v>
      </c>
      <c r="J8" s="455">
        <v>10.496952870870008</v>
      </c>
      <c r="K8" s="455">
        <v>10.50519164630412</v>
      </c>
      <c r="L8" s="455" t="e">
        <v>#DIV/0!</v>
      </c>
      <c r="M8" s="455" t="e">
        <v>#DIV/0!</v>
      </c>
      <c r="N8" s="455" t="e">
        <v>#DIV/0!</v>
      </c>
      <c r="O8" s="455" t="e">
        <v>#DIV/0!</v>
      </c>
      <c r="P8" s="455" t="e">
        <v>#DIV/0!</v>
      </c>
      <c r="Q8" s="455" t="e">
        <v>#DIV/0!</v>
      </c>
      <c r="R8" s="455" t="e">
        <v>#DIV/0!</v>
      </c>
      <c r="S8" s="455" t="e">
        <v>#DIV/0!</v>
      </c>
      <c r="T8" s="455" t="e">
        <v>#DIV/0!</v>
      </c>
      <c r="U8" s="455" t="e">
        <v>#DIV/0!</v>
      </c>
      <c r="V8" s="455" t="e">
        <v>#DIV/0!</v>
      </c>
      <c r="W8" s="455" t="e">
        <v>#DIV/0!</v>
      </c>
      <c r="X8" s="455" t="e">
        <v>#DIV/0!</v>
      </c>
      <c r="Y8" s="455" t="e">
        <v>#DIV/0!</v>
      </c>
      <c r="Z8" s="455" t="e">
        <v>#DIV/0!</v>
      </c>
      <c r="AA8" s="455" t="e">
        <v>#DIV/0!</v>
      </c>
      <c r="AB8" s="455" t="e">
        <v>#DIV/0!</v>
      </c>
      <c r="AC8" s="455" t="e">
        <v>#DIV/0!</v>
      </c>
      <c r="AD8" s="455" t="e">
        <v>#DIV/0!</v>
      </c>
      <c r="AE8" s="455" t="e">
        <v>#DIV/0!</v>
      </c>
      <c r="AF8" s="455" t="e">
        <v>#DIV/0!</v>
      </c>
      <c r="AG8" s="455" t="e">
        <v>#DIV/0!</v>
      </c>
      <c r="AH8" s="455" t="e">
        <v>#DIV/0!</v>
      </c>
      <c r="AI8" s="455" t="e">
        <v>#DIV/0!</v>
      </c>
      <c r="AJ8" s="455" t="e">
        <v>#DIV/0!</v>
      </c>
      <c r="AK8" s="455" t="e">
        <v>#DIV/0!</v>
      </c>
      <c r="AL8" s="455" t="e">
        <v>#DIV/0!</v>
      </c>
      <c r="AM8" s="455" t="e">
        <v>#DIV/0!</v>
      </c>
      <c r="AN8" s="455" t="e">
        <v>#DIV/0!</v>
      </c>
      <c r="AO8" s="455" t="e">
        <v>#DIV/0!</v>
      </c>
      <c r="AP8" s="455" t="e">
        <v>#DIV/0!</v>
      </c>
      <c r="AQ8" s="455" t="e">
        <v>#DIV/0!</v>
      </c>
      <c r="AR8" s="455" t="e">
        <v>#DIV/0!</v>
      </c>
      <c r="AS8" s="455" t="e">
        <v>#DIV/0!</v>
      </c>
      <c r="AT8" s="455" t="e">
        <v>#DIV/0!</v>
      </c>
      <c r="AU8" s="455" t="e">
        <v>#DIV/0!</v>
      </c>
      <c r="AV8" s="455" t="e">
        <v>#DIV/0!</v>
      </c>
      <c r="AW8" s="455" t="e">
        <v>#DIV/0!</v>
      </c>
      <c r="AX8" s="455" t="e">
        <v>#DIV/0!</v>
      </c>
      <c r="AY8" s="455" t="e">
        <v>#DIV/0!</v>
      </c>
      <c r="AZ8" s="455" t="e">
        <v>#DIV/0!</v>
      </c>
      <c r="BA8" s="455" t="e">
        <v>#DIV/0!</v>
      </c>
      <c r="BB8" s="455" t="e">
        <v>#DIV/0!</v>
      </c>
      <c r="BC8" s="455" t="e">
        <v>#DIV/0!</v>
      </c>
      <c r="BD8" s="455" t="e">
        <v>#DIV/0!</v>
      </c>
      <c r="BE8" s="455" t="e">
        <v>#DIV/0!</v>
      </c>
      <c r="BF8" s="455" t="e">
        <v>#DIV/0!</v>
      </c>
      <c r="BG8" s="455" t="e">
        <v>#DIV/0!</v>
      </c>
      <c r="BH8" s="455" t="e">
        <v>#DIV/0!</v>
      </c>
      <c r="BI8" s="455" t="e">
        <v>#DIV/0!</v>
      </c>
      <c r="BJ8" s="455" t="e">
        <v>#DIV/0!</v>
      </c>
      <c r="BK8" s="455" t="e">
        <v>#DIV/0!</v>
      </c>
      <c r="BL8" s="455" t="e">
        <v>#DIV/0!</v>
      </c>
      <c r="BM8" s="455" t="e">
        <v>#DIV/0!</v>
      </c>
      <c r="BN8" s="455" t="e">
        <v>#DIV/0!</v>
      </c>
      <c r="BO8" s="455" t="e">
        <v>#DIV/0!</v>
      </c>
      <c r="BP8" s="455" t="e">
        <v>#DIV/0!</v>
      </c>
      <c r="BQ8" s="455" t="e">
        <v>#DIV/0!</v>
      </c>
      <c r="BR8" s="455" t="e">
        <v>#DIV/0!</v>
      </c>
      <c r="BS8" s="455" t="e">
        <v>#DIV/0!</v>
      </c>
      <c r="BT8" s="455" t="e">
        <v>#DIV/0!</v>
      </c>
      <c r="BU8" s="455" t="e">
        <v>#DIV/0!</v>
      </c>
      <c r="BV8" s="455" t="e">
        <v>#DIV/0!</v>
      </c>
      <c r="BW8" s="455" t="e">
        <v>#DIV/0!</v>
      </c>
      <c r="BX8" s="455" t="e">
        <v>#DIV/0!</v>
      </c>
      <c r="BY8" s="455" t="e">
        <v>#DIV/0!</v>
      </c>
      <c r="BZ8" s="455" t="e">
        <v>#DIV/0!</v>
      </c>
      <c r="CA8" s="455" t="e">
        <v>#DIV/0!</v>
      </c>
      <c r="CB8" s="455" t="e">
        <v>#DIV/0!</v>
      </c>
      <c r="CC8" s="455" t="e">
        <v>#DIV/0!</v>
      </c>
      <c r="CD8" s="455" t="e">
        <v>#DIV/0!</v>
      </c>
      <c r="CE8" s="455" t="e">
        <v>#DIV/0!</v>
      </c>
      <c r="CF8" s="455" t="e">
        <v>#DIV/0!</v>
      </c>
      <c r="CG8" s="455" t="e">
        <v>#DIV/0!</v>
      </c>
      <c r="CH8" s="455" t="e">
        <v>#DIV/0!</v>
      </c>
      <c r="CI8" s="455" t="e">
        <v>#DIV/0!</v>
      </c>
      <c r="CJ8" s="455" t="e">
        <v>#DIV/0!</v>
      </c>
      <c r="CK8" s="455" t="e">
        <v>#DIV/0!</v>
      </c>
      <c r="CL8" s="455" t="e">
        <v>#DIV/0!</v>
      </c>
      <c r="CM8" s="455" t="e">
        <v>#DIV/0!</v>
      </c>
      <c r="CN8" s="455" t="e">
        <v>#DIV/0!</v>
      </c>
      <c r="CO8" s="455" t="e">
        <v>#DIV/0!</v>
      </c>
      <c r="CP8" s="455" t="e">
        <v>#DIV/0!</v>
      </c>
      <c r="CQ8" s="455" t="e">
        <v>#DIV/0!</v>
      </c>
      <c r="CR8" s="455" t="e">
        <v>#DIV/0!</v>
      </c>
      <c r="CS8" s="455" t="e">
        <v>#DIV/0!</v>
      </c>
      <c r="CT8" s="455" t="e">
        <v>#DIV/0!</v>
      </c>
      <c r="CU8" s="455" t="e">
        <v>#DIV/0!</v>
      </c>
      <c r="CV8" s="455" t="e">
        <v>#DIV/0!</v>
      </c>
      <c r="CW8" s="455" t="e">
        <v>#DIV/0!</v>
      </c>
      <c r="CX8" s="455" t="e">
        <v>#DIV/0!</v>
      </c>
      <c r="CY8" s="455" t="e">
        <v>#DIV/0!</v>
      </c>
      <c r="CZ8" s="455" t="e">
        <v>#DIV/0!</v>
      </c>
      <c r="DA8" s="455" t="e">
        <v>#DIV/0!</v>
      </c>
      <c r="DB8" s="455" t="e">
        <v>#DIV/0!</v>
      </c>
      <c r="DC8" s="455" t="e">
        <v>#DIV/0!</v>
      </c>
      <c r="DD8" s="455" t="e">
        <v>#DIV/0!</v>
      </c>
      <c r="DE8" s="455" t="e">
        <v>#DIV/0!</v>
      </c>
      <c r="DF8" s="455" t="e">
        <v>#DIV/0!</v>
      </c>
      <c r="DG8" s="455" t="e">
        <v>#DIV/0!</v>
      </c>
      <c r="DH8" s="455" t="e">
        <v>#DIV/0!</v>
      </c>
      <c r="DI8" s="455" t="e">
        <v>#DIV/0!</v>
      </c>
      <c r="DJ8" s="455" t="e">
        <v>#DIV/0!</v>
      </c>
      <c r="DK8" s="455" t="e">
        <v>#DIV/0!</v>
      </c>
      <c r="DL8" s="455" t="e">
        <v>#DIV/0!</v>
      </c>
      <c r="DM8" s="455" t="e">
        <v>#DIV/0!</v>
      </c>
      <c r="DN8" s="455" t="e">
        <v>#DIV/0!</v>
      </c>
      <c r="DO8" s="455" t="e">
        <v>#DIV/0!</v>
      </c>
      <c r="DP8" s="455" t="e">
        <v>#DIV/0!</v>
      </c>
      <c r="DQ8" s="455" t="e">
        <v>#DIV/0!</v>
      </c>
      <c r="DR8" s="455" t="e">
        <v>#DIV/0!</v>
      </c>
      <c r="DS8" s="455" t="e">
        <v>#DIV/0!</v>
      </c>
      <c r="DT8" s="455" t="e">
        <v>#DIV/0!</v>
      </c>
      <c r="DU8" s="455" t="e">
        <v>#DIV/0!</v>
      </c>
      <c r="DV8" s="455" t="e">
        <v>#DIV/0!</v>
      </c>
      <c r="DW8" s="455" t="e">
        <v>#DIV/0!</v>
      </c>
      <c r="DX8" s="455" t="e">
        <v>#DIV/0!</v>
      </c>
      <c r="DY8" s="455" t="e">
        <v>#DIV/0!</v>
      </c>
      <c r="DZ8" s="455" t="e">
        <v>#DIV/0!</v>
      </c>
      <c r="EA8" s="455" t="e">
        <v>#DIV/0!</v>
      </c>
      <c r="EB8" s="455" t="e">
        <v>#DIV/0!</v>
      </c>
      <c r="EC8" s="455" t="e">
        <v>#DIV/0!</v>
      </c>
      <c r="ED8" s="455" t="e">
        <v>#DIV/0!</v>
      </c>
      <c r="EE8" s="455" t="e">
        <v>#DIV/0!</v>
      </c>
      <c r="EF8" s="455" t="e">
        <v>#DIV/0!</v>
      </c>
      <c r="EG8" s="455" t="e">
        <v>#DIV/0!</v>
      </c>
      <c r="EH8" s="455" t="e">
        <v>#DIV/0!</v>
      </c>
      <c r="EI8" s="455" t="e">
        <v>#DIV/0!</v>
      </c>
      <c r="EJ8" s="455" t="e">
        <v>#DIV/0!</v>
      </c>
      <c r="EK8" s="455" t="e">
        <v>#DIV/0!</v>
      </c>
      <c r="EL8" s="455" t="e">
        <v>#DIV/0!</v>
      </c>
      <c r="EM8" s="455" t="e">
        <v>#DIV/0!</v>
      </c>
      <c r="EN8" s="455" t="e">
        <v>#DIV/0!</v>
      </c>
      <c r="EO8" s="455" t="e">
        <v>#DIV/0!</v>
      </c>
      <c r="EP8" s="455" t="e">
        <v>#DIV/0!</v>
      </c>
      <c r="EQ8" s="455" t="e">
        <v>#DIV/0!</v>
      </c>
      <c r="ER8" s="455" t="e">
        <v>#DIV/0!</v>
      </c>
      <c r="ES8" s="455" t="e">
        <v>#DIV/0!</v>
      </c>
      <c r="ET8" s="455" t="e">
        <v>#DIV/0!</v>
      </c>
      <c r="EU8" s="455" t="e">
        <v>#DIV/0!</v>
      </c>
      <c r="EV8" s="455" t="e">
        <v>#DIV/0!</v>
      </c>
      <c r="EW8" s="455" t="e">
        <v>#DIV/0!</v>
      </c>
      <c r="EX8" s="455" t="e">
        <v>#DIV/0!</v>
      </c>
      <c r="EY8" s="455" t="e">
        <v>#DIV/0!</v>
      </c>
      <c r="EZ8" s="455" t="e">
        <v>#DIV/0!</v>
      </c>
      <c r="FA8" s="455" t="e">
        <v>#DIV/0!</v>
      </c>
      <c r="FB8" s="455" t="e">
        <v>#DIV/0!</v>
      </c>
      <c r="FC8" s="455" t="e">
        <v>#DIV/0!</v>
      </c>
      <c r="FD8" s="455" t="e">
        <v>#DIV/0!</v>
      </c>
      <c r="FE8" s="455" t="e">
        <v>#DIV/0!</v>
      </c>
      <c r="FF8" s="455" t="e">
        <v>#DIV/0!</v>
      </c>
      <c r="FG8" s="455" t="e">
        <v>#DIV/0!</v>
      </c>
      <c r="FH8" s="455" t="e">
        <v>#DIV/0!</v>
      </c>
      <c r="FI8" s="455" t="e">
        <v>#DIV/0!</v>
      </c>
      <c r="FJ8" s="455" t="e">
        <v>#DIV/0!</v>
      </c>
      <c r="FK8" s="455" t="e">
        <v>#DIV/0!</v>
      </c>
      <c r="FL8" s="455" t="e">
        <v>#DIV/0!</v>
      </c>
      <c r="FM8" s="455" t="e">
        <v>#DIV/0!</v>
      </c>
      <c r="FN8" s="455" t="e">
        <v>#DIV/0!</v>
      </c>
      <c r="FO8" s="455" t="e">
        <v>#DIV/0!</v>
      </c>
      <c r="FP8" s="455" t="e">
        <v>#DIV/0!</v>
      </c>
      <c r="FQ8" s="455" t="e">
        <v>#DIV/0!</v>
      </c>
      <c r="FR8" s="455" t="e">
        <v>#DIV/0!</v>
      </c>
      <c r="FS8" s="455" t="e">
        <v>#DIV/0!</v>
      </c>
      <c r="FT8" s="455" t="e">
        <v>#DIV/0!</v>
      </c>
      <c r="FU8" s="455" t="e">
        <v>#DIV/0!</v>
      </c>
      <c r="FV8" s="455" t="e">
        <v>#DIV/0!</v>
      </c>
      <c r="FW8" s="455" t="e">
        <v>#DIV/0!</v>
      </c>
      <c r="FX8" s="455" t="e">
        <v>#DIV/0!</v>
      </c>
      <c r="FY8" s="455" t="e">
        <v>#DIV/0!</v>
      </c>
      <c r="FZ8" s="455" t="e">
        <v>#DIV/0!</v>
      </c>
      <c r="GA8" s="455" t="e">
        <v>#DIV/0!</v>
      </c>
    </row>
    <row r="9" spans="2:183">
      <c r="B9" s="96" t="s">
        <v>1</v>
      </c>
      <c r="C9" s="166" t="s">
        <v>37</v>
      </c>
      <c r="D9" s="99">
        <v>6441164.5</v>
      </c>
      <c r="E9" s="87">
        <v>5782826</v>
      </c>
      <c r="F9" s="87">
        <v>6259856.5</v>
      </c>
      <c r="G9" s="87">
        <v>5949384.5</v>
      </c>
      <c r="H9" s="87">
        <v>6115016.5</v>
      </c>
      <c r="I9" s="87">
        <v>5791516</v>
      </c>
      <c r="J9" s="87">
        <v>6073581</v>
      </c>
      <c r="K9" s="87">
        <v>6041023.5</v>
      </c>
      <c r="L9" s="87">
        <v>0</v>
      </c>
      <c r="M9" s="87">
        <v>0</v>
      </c>
      <c r="N9" s="87">
        <v>0</v>
      </c>
      <c r="O9" s="87">
        <v>0</v>
      </c>
      <c r="P9" s="87">
        <v>0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v>0</v>
      </c>
      <c r="W9" s="87">
        <v>0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v>0</v>
      </c>
      <c r="AD9" s="87">
        <v>0</v>
      </c>
      <c r="AE9" s="87">
        <v>0</v>
      </c>
      <c r="AF9" s="87">
        <v>0</v>
      </c>
      <c r="AG9" s="87">
        <v>0</v>
      </c>
      <c r="AH9" s="87">
        <v>0</v>
      </c>
      <c r="AI9" s="87">
        <v>0</v>
      </c>
      <c r="AJ9" s="87">
        <v>0</v>
      </c>
      <c r="AK9" s="87">
        <v>0</v>
      </c>
      <c r="AL9" s="87">
        <v>0</v>
      </c>
      <c r="AM9" s="87">
        <v>0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v>0</v>
      </c>
      <c r="BA9" s="87">
        <v>0</v>
      </c>
      <c r="BB9" s="87">
        <v>0</v>
      </c>
      <c r="BC9" s="87">
        <v>0</v>
      </c>
      <c r="BD9" s="87">
        <v>0</v>
      </c>
      <c r="BE9" s="87">
        <v>0</v>
      </c>
      <c r="BF9" s="87">
        <v>0</v>
      </c>
      <c r="BG9" s="87">
        <v>0</v>
      </c>
      <c r="BH9" s="87">
        <v>0</v>
      </c>
      <c r="BI9" s="87">
        <v>0</v>
      </c>
      <c r="BJ9" s="87">
        <v>0</v>
      </c>
      <c r="BK9" s="87">
        <v>0</v>
      </c>
      <c r="BL9" s="87">
        <v>0</v>
      </c>
      <c r="BM9" s="87">
        <v>0</v>
      </c>
      <c r="BN9" s="87">
        <v>0</v>
      </c>
      <c r="BO9" s="87">
        <v>0</v>
      </c>
      <c r="BP9" s="87">
        <v>0</v>
      </c>
      <c r="BQ9" s="87">
        <v>0</v>
      </c>
      <c r="BR9" s="87">
        <v>0</v>
      </c>
      <c r="BS9" s="87">
        <v>0</v>
      </c>
      <c r="BT9" s="87">
        <v>0</v>
      </c>
      <c r="BU9" s="87">
        <v>0</v>
      </c>
      <c r="BV9" s="87">
        <v>0</v>
      </c>
      <c r="BW9" s="87">
        <v>0</v>
      </c>
      <c r="BX9" s="87">
        <v>0</v>
      </c>
      <c r="BY9" s="87">
        <v>0</v>
      </c>
      <c r="BZ9" s="87">
        <v>0</v>
      </c>
      <c r="CA9" s="87">
        <v>0</v>
      </c>
      <c r="CB9" s="87">
        <v>0</v>
      </c>
      <c r="CC9" s="87">
        <v>0</v>
      </c>
      <c r="CD9" s="87">
        <v>0</v>
      </c>
      <c r="CE9" s="87">
        <v>0</v>
      </c>
      <c r="CF9" s="87">
        <v>0</v>
      </c>
      <c r="CG9" s="87">
        <v>0</v>
      </c>
      <c r="CH9" s="87">
        <v>0</v>
      </c>
      <c r="CI9" s="87">
        <v>0</v>
      </c>
      <c r="CJ9" s="87">
        <v>0</v>
      </c>
      <c r="CK9" s="87">
        <v>0</v>
      </c>
      <c r="CL9" s="87">
        <v>0</v>
      </c>
      <c r="CM9" s="87">
        <v>0</v>
      </c>
      <c r="CN9" s="87">
        <v>0</v>
      </c>
      <c r="CO9" s="87">
        <v>0</v>
      </c>
      <c r="CP9" s="87">
        <v>0</v>
      </c>
      <c r="CQ9" s="87">
        <v>0</v>
      </c>
      <c r="CR9" s="87">
        <v>0</v>
      </c>
      <c r="CS9" s="87">
        <v>0</v>
      </c>
      <c r="CT9" s="87">
        <v>0</v>
      </c>
      <c r="CU9" s="87">
        <v>0</v>
      </c>
      <c r="CV9" s="87">
        <v>0</v>
      </c>
      <c r="CW9" s="87">
        <v>0</v>
      </c>
      <c r="CX9" s="87">
        <v>0</v>
      </c>
      <c r="CY9" s="87">
        <v>0</v>
      </c>
      <c r="CZ9" s="87">
        <v>0</v>
      </c>
      <c r="DA9" s="87">
        <v>0</v>
      </c>
      <c r="DB9" s="87">
        <v>0</v>
      </c>
      <c r="DC9" s="87">
        <v>0</v>
      </c>
      <c r="DD9" s="87">
        <v>0</v>
      </c>
      <c r="DE9" s="87">
        <v>0</v>
      </c>
      <c r="DF9" s="87">
        <v>0</v>
      </c>
      <c r="DG9" s="87">
        <v>0</v>
      </c>
      <c r="DH9" s="87">
        <v>0</v>
      </c>
      <c r="DI9" s="87">
        <v>0</v>
      </c>
      <c r="DJ9" s="87">
        <v>0</v>
      </c>
      <c r="DK9" s="87">
        <v>0</v>
      </c>
      <c r="DL9" s="87">
        <v>0</v>
      </c>
      <c r="DM9" s="87">
        <v>0</v>
      </c>
      <c r="DN9" s="87">
        <v>0</v>
      </c>
      <c r="DO9" s="87">
        <v>0</v>
      </c>
      <c r="DP9" s="87">
        <v>0</v>
      </c>
      <c r="DQ9" s="87">
        <v>0</v>
      </c>
      <c r="DR9" s="87">
        <v>0</v>
      </c>
      <c r="DS9" s="87">
        <v>0</v>
      </c>
      <c r="DT9" s="87">
        <v>0</v>
      </c>
      <c r="DU9" s="87">
        <v>0</v>
      </c>
      <c r="DV9" s="87">
        <v>0</v>
      </c>
      <c r="DW9" s="87">
        <v>0</v>
      </c>
      <c r="DX9" s="87">
        <v>0</v>
      </c>
      <c r="DY9" s="87">
        <v>0</v>
      </c>
      <c r="DZ9" s="87">
        <v>0</v>
      </c>
      <c r="EA9" s="87">
        <v>0</v>
      </c>
      <c r="EB9" s="87">
        <v>0</v>
      </c>
      <c r="EC9" s="87">
        <v>0</v>
      </c>
      <c r="ED9" s="87">
        <v>0</v>
      </c>
      <c r="EE9" s="87">
        <v>0</v>
      </c>
      <c r="EF9" s="87">
        <v>0</v>
      </c>
      <c r="EG9" s="87">
        <v>0</v>
      </c>
      <c r="EH9" s="87">
        <v>0</v>
      </c>
      <c r="EI9" s="87">
        <v>0</v>
      </c>
      <c r="EJ9" s="87">
        <v>0</v>
      </c>
      <c r="EK9" s="87">
        <v>0</v>
      </c>
      <c r="EL9" s="87">
        <v>0</v>
      </c>
      <c r="EM9" s="87">
        <v>0</v>
      </c>
      <c r="EN9" s="87">
        <v>0</v>
      </c>
      <c r="EO9" s="87">
        <v>0</v>
      </c>
      <c r="EP9" s="87">
        <v>0</v>
      </c>
      <c r="EQ9" s="87">
        <v>0</v>
      </c>
      <c r="ER9" s="87">
        <v>0</v>
      </c>
      <c r="ES9" s="87">
        <v>0</v>
      </c>
      <c r="ET9" s="87">
        <v>0</v>
      </c>
      <c r="EU9" s="87">
        <v>0</v>
      </c>
      <c r="EV9" s="87">
        <v>0</v>
      </c>
      <c r="EW9" s="87">
        <v>0</v>
      </c>
      <c r="EX9" s="87">
        <v>0</v>
      </c>
      <c r="EY9" s="87">
        <v>0</v>
      </c>
      <c r="EZ9" s="87">
        <v>0</v>
      </c>
      <c r="FA9" s="87">
        <v>0</v>
      </c>
      <c r="FB9" s="87">
        <v>0</v>
      </c>
      <c r="FC9" s="87">
        <v>0</v>
      </c>
      <c r="FD9" s="87">
        <v>0</v>
      </c>
      <c r="FE9" s="87">
        <v>0</v>
      </c>
      <c r="FF9" s="87">
        <v>0</v>
      </c>
      <c r="FG9" s="87">
        <v>0</v>
      </c>
      <c r="FH9" s="87">
        <v>0</v>
      </c>
      <c r="FI9" s="87">
        <v>0</v>
      </c>
      <c r="FJ9" s="87">
        <v>0</v>
      </c>
      <c r="FK9" s="87">
        <v>0</v>
      </c>
      <c r="FL9" s="87">
        <v>0</v>
      </c>
      <c r="FM9" s="87">
        <v>0</v>
      </c>
      <c r="FN9" s="87">
        <v>0</v>
      </c>
      <c r="FO9" s="87">
        <v>0</v>
      </c>
      <c r="FP9" s="87">
        <v>0</v>
      </c>
      <c r="FQ9" s="87">
        <v>0</v>
      </c>
      <c r="FR9" s="87">
        <v>0</v>
      </c>
      <c r="FS9" s="87">
        <v>0</v>
      </c>
      <c r="FT9" s="87">
        <v>0</v>
      </c>
      <c r="FU9" s="87">
        <v>0</v>
      </c>
      <c r="FV9" s="87">
        <v>0</v>
      </c>
      <c r="FW9" s="87">
        <v>0</v>
      </c>
      <c r="FX9" s="87">
        <v>0</v>
      </c>
      <c r="FY9" s="87">
        <v>0</v>
      </c>
      <c r="FZ9" s="87">
        <v>0</v>
      </c>
      <c r="GA9" s="87">
        <v>0</v>
      </c>
    </row>
    <row r="10" spans="2:183">
      <c r="B10" s="171" t="s">
        <v>1</v>
      </c>
      <c r="C10" s="172" t="s">
        <v>270</v>
      </c>
      <c r="D10" s="81">
        <v>2.1109932631669679</v>
      </c>
      <c r="E10" s="82">
        <v>2.1109944486622405</v>
      </c>
      <c r="F10" s="82">
        <v>2.110993952757334</v>
      </c>
      <c r="G10" s="82">
        <v>2.1109938806778303</v>
      </c>
      <c r="H10" s="82">
        <v>2.1109941504216496</v>
      </c>
      <c r="I10" s="82">
        <v>2.110994097233581</v>
      </c>
      <c r="J10" s="82">
        <v>2.1109947523876325</v>
      </c>
      <c r="K10" s="82">
        <v>2.1109939603128738</v>
      </c>
      <c r="L10" s="82" t="e">
        <v>#DIV/0!</v>
      </c>
      <c r="M10" s="82" t="e">
        <v>#DIV/0!</v>
      </c>
      <c r="N10" s="82" t="e">
        <v>#DIV/0!</v>
      </c>
      <c r="O10" s="82" t="e">
        <v>#DIV/0!</v>
      </c>
      <c r="P10" s="82" t="e">
        <v>#DIV/0!</v>
      </c>
      <c r="Q10" s="82" t="e">
        <v>#DIV/0!</v>
      </c>
      <c r="R10" s="82" t="e">
        <v>#DIV/0!</v>
      </c>
      <c r="S10" s="82" t="e">
        <v>#DIV/0!</v>
      </c>
      <c r="T10" s="82" t="e">
        <v>#DIV/0!</v>
      </c>
      <c r="U10" s="82" t="e">
        <v>#DIV/0!</v>
      </c>
      <c r="V10" s="82" t="e">
        <v>#DIV/0!</v>
      </c>
      <c r="W10" s="82" t="e">
        <v>#DIV/0!</v>
      </c>
      <c r="X10" s="82" t="e">
        <v>#DIV/0!</v>
      </c>
      <c r="Y10" s="82" t="e">
        <v>#DIV/0!</v>
      </c>
      <c r="Z10" s="82" t="e">
        <v>#DIV/0!</v>
      </c>
      <c r="AA10" s="82" t="e">
        <v>#DIV/0!</v>
      </c>
      <c r="AB10" s="82" t="e">
        <v>#DIV/0!</v>
      </c>
      <c r="AC10" s="82" t="e">
        <v>#DIV/0!</v>
      </c>
      <c r="AD10" s="82" t="e">
        <v>#DIV/0!</v>
      </c>
      <c r="AE10" s="82" t="e">
        <v>#DIV/0!</v>
      </c>
      <c r="AF10" s="82" t="e">
        <v>#DIV/0!</v>
      </c>
      <c r="AG10" s="82" t="e">
        <v>#DIV/0!</v>
      </c>
      <c r="AH10" s="82" t="e">
        <v>#DIV/0!</v>
      </c>
      <c r="AI10" s="82" t="e">
        <v>#DIV/0!</v>
      </c>
      <c r="AJ10" s="82" t="e">
        <v>#DIV/0!</v>
      </c>
      <c r="AK10" s="82" t="e">
        <v>#DIV/0!</v>
      </c>
      <c r="AL10" s="82" t="e">
        <v>#DIV/0!</v>
      </c>
      <c r="AM10" s="82" t="e">
        <v>#DIV/0!</v>
      </c>
      <c r="AN10" s="82" t="e">
        <v>#DIV/0!</v>
      </c>
      <c r="AO10" s="82" t="e">
        <v>#DIV/0!</v>
      </c>
      <c r="AP10" s="82" t="e">
        <v>#DIV/0!</v>
      </c>
      <c r="AQ10" s="82" t="e">
        <v>#DIV/0!</v>
      </c>
      <c r="AR10" s="82" t="e">
        <v>#DIV/0!</v>
      </c>
      <c r="AS10" s="82" t="e">
        <v>#DIV/0!</v>
      </c>
      <c r="AT10" s="82" t="e">
        <v>#DIV/0!</v>
      </c>
      <c r="AU10" s="82" t="e">
        <v>#DIV/0!</v>
      </c>
      <c r="AV10" s="82" t="e">
        <v>#DIV/0!</v>
      </c>
      <c r="AW10" s="82" t="e">
        <v>#DIV/0!</v>
      </c>
      <c r="AX10" s="82" t="e">
        <v>#DIV/0!</v>
      </c>
      <c r="AY10" s="82" t="e">
        <v>#DIV/0!</v>
      </c>
      <c r="AZ10" s="82" t="e">
        <v>#DIV/0!</v>
      </c>
      <c r="BA10" s="82" t="e">
        <v>#DIV/0!</v>
      </c>
      <c r="BB10" s="82" t="e">
        <v>#DIV/0!</v>
      </c>
      <c r="BC10" s="82" t="e">
        <v>#DIV/0!</v>
      </c>
      <c r="BD10" s="82" t="e">
        <v>#DIV/0!</v>
      </c>
      <c r="BE10" s="82" t="e">
        <v>#DIV/0!</v>
      </c>
      <c r="BF10" s="82" t="e">
        <v>#DIV/0!</v>
      </c>
      <c r="BG10" s="82" t="e">
        <v>#DIV/0!</v>
      </c>
      <c r="BH10" s="82" t="e">
        <v>#DIV/0!</v>
      </c>
      <c r="BI10" s="82" t="e">
        <v>#DIV/0!</v>
      </c>
      <c r="BJ10" s="82" t="e">
        <v>#DIV/0!</v>
      </c>
      <c r="BK10" s="82" t="e">
        <v>#DIV/0!</v>
      </c>
      <c r="BL10" s="82" t="e">
        <v>#DIV/0!</v>
      </c>
      <c r="BM10" s="82" t="e">
        <v>#DIV/0!</v>
      </c>
      <c r="BN10" s="82" t="e">
        <v>#DIV/0!</v>
      </c>
      <c r="BO10" s="82" t="e">
        <v>#DIV/0!</v>
      </c>
      <c r="BP10" s="82" t="e">
        <v>#DIV/0!</v>
      </c>
      <c r="BQ10" s="82" t="e">
        <v>#DIV/0!</v>
      </c>
      <c r="BR10" s="82" t="e">
        <v>#DIV/0!</v>
      </c>
      <c r="BS10" s="82" t="e">
        <v>#DIV/0!</v>
      </c>
      <c r="BT10" s="82" t="e">
        <v>#DIV/0!</v>
      </c>
      <c r="BU10" s="82" t="e">
        <v>#DIV/0!</v>
      </c>
      <c r="BV10" s="82" t="e">
        <v>#DIV/0!</v>
      </c>
      <c r="BW10" s="82" t="e">
        <v>#DIV/0!</v>
      </c>
      <c r="BX10" s="82" t="e">
        <v>#DIV/0!</v>
      </c>
      <c r="BY10" s="82" t="e">
        <v>#DIV/0!</v>
      </c>
      <c r="BZ10" s="82" t="e">
        <v>#DIV/0!</v>
      </c>
      <c r="CA10" s="82" t="e">
        <v>#DIV/0!</v>
      </c>
      <c r="CB10" s="82" t="e">
        <v>#DIV/0!</v>
      </c>
      <c r="CC10" s="82" t="e">
        <v>#DIV/0!</v>
      </c>
      <c r="CD10" s="82" t="e">
        <v>#DIV/0!</v>
      </c>
      <c r="CE10" s="82" t="e">
        <v>#DIV/0!</v>
      </c>
      <c r="CF10" s="82" t="e">
        <v>#DIV/0!</v>
      </c>
      <c r="CG10" s="82" t="e">
        <v>#DIV/0!</v>
      </c>
      <c r="CH10" s="82" t="e">
        <v>#DIV/0!</v>
      </c>
      <c r="CI10" s="82" t="e">
        <v>#DIV/0!</v>
      </c>
      <c r="CJ10" s="82" t="e">
        <v>#DIV/0!</v>
      </c>
      <c r="CK10" s="82" t="e">
        <v>#DIV/0!</v>
      </c>
      <c r="CL10" s="82" t="e">
        <v>#DIV/0!</v>
      </c>
      <c r="CM10" s="82" t="e">
        <v>#DIV/0!</v>
      </c>
      <c r="CN10" s="82" t="e">
        <v>#DIV/0!</v>
      </c>
      <c r="CO10" s="82" t="e">
        <v>#DIV/0!</v>
      </c>
      <c r="CP10" s="82" t="e">
        <v>#DIV/0!</v>
      </c>
      <c r="CQ10" s="82" t="e">
        <v>#DIV/0!</v>
      </c>
      <c r="CR10" s="82" t="e">
        <v>#DIV/0!</v>
      </c>
      <c r="CS10" s="82" t="e">
        <v>#DIV/0!</v>
      </c>
      <c r="CT10" s="82" t="e">
        <v>#DIV/0!</v>
      </c>
      <c r="CU10" s="82" t="e">
        <v>#DIV/0!</v>
      </c>
      <c r="CV10" s="82" t="e">
        <v>#DIV/0!</v>
      </c>
      <c r="CW10" s="82" t="e">
        <v>#DIV/0!</v>
      </c>
      <c r="CX10" s="82" t="e">
        <v>#DIV/0!</v>
      </c>
      <c r="CY10" s="82" t="e">
        <v>#DIV/0!</v>
      </c>
      <c r="CZ10" s="82" t="e">
        <v>#DIV/0!</v>
      </c>
      <c r="DA10" s="82" t="e">
        <v>#DIV/0!</v>
      </c>
      <c r="DB10" s="82" t="e">
        <v>#DIV/0!</v>
      </c>
      <c r="DC10" s="82" t="e">
        <v>#DIV/0!</v>
      </c>
      <c r="DD10" s="82" t="e">
        <v>#DIV/0!</v>
      </c>
      <c r="DE10" s="82" t="e">
        <v>#DIV/0!</v>
      </c>
      <c r="DF10" s="82" t="e">
        <v>#DIV/0!</v>
      </c>
      <c r="DG10" s="82" t="e">
        <v>#DIV/0!</v>
      </c>
      <c r="DH10" s="82" t="e">
        <v>#DIV/0!</v>
      </c>
      <c r="DI10" s="82" t="e">
        <v>#DIV/0!</v>
      </c>
      <c r="DJ10" s="82" t="e">
        <v>#DIV/0!</v>
      </c>
      <c r="DK10" s="82" t="e">
        <v>#DIV/0!</v>
      </c>
      <c r="DL10" s="82" t="e">
        <v>#DIV/0!</v>
      </c>
      <c r="DM10" s="82" t="e">
        <v>#DIV/0!</v>
      </c>
      <c r="DN10" s="82" t="e">
        <v>#DIV/0!</v>
      </c>
      <c r="DO10" s="82" t="e">
        <v>#DIV/0!</v>
      </c>
      <c r="DP10" s="82" t="e">
        <v>#DIV/0!</v>
      </c>
      <c r="DQ10" s="82" t="e">
        <v>#DIV/0!</v>
      </c>
      <c r="DR10" s="82" t="e">
        <v>#DIV/0!</v>
      </c>
      <c r="DS10" s="82" t="e">
        <v>#DIV/0!</v>
      </c>
      <c r="DT10" s="82" t="e">
        <v>#DIV/0!</v>
      </c>
      <c r="DU10" s="82" t="e">
        <v>#DIV/0!</v>
      </c>
      <c r="DV10" s="82" t="e">
        <v>#DIV/0!</v>
      </c>
      <c r="DW10" s="82" t="e">
        <v>#DIV/0!</v>
      </c>
      <c r="DX10" s="82" t="e">
        <v>#DIV/0!</v>
      </c>
      <c r="DY10" s="82" t="e">
        <v>#DIV/0!</v>
      </c>
      <c r="DZ10" s="82" t="e">
        <v>#DIV/0!</v>
      </c>
      <c r="EA10" s="82" t="e">
        <v>#DIV/0!</v>
      </c>
      <c r="EB10" s="82" t="e">
        <v>#DIV/0!</v>
      </c>
      <c r="EC10" s="82" t="e">
        <v>#DIV/0!</v>
      </c>
      <c r="ED10" s="82" t="e">
        <v>#DIV/0!</v>
      </c>
      <c r="EE10" s="82" t="e">
        <v>#DIV/0!</v>
      </c>
      <c r="EF10" s="82" t="e">
        <v>#DIV/0!</v>
      </c>
      <c r="EG10" s="82" t="e">
        <v>#DIV/0!</v>
      </c>
      <c r="EH10" s="82" t="e">
        <v>#DIV/0!</v>
      </c>
      <c r="EI10" s="82" t="e">
        <v>#DIV/0!</v>
      </c>
      <c r="EJ10" s="82" t="e">
        <v>#DIV/0!</v>
      </c>
      <c r="EK10" s="82" t="e">
        <v>#DIV/0!</v>
      </c>
      <c r="EL10" s="82" t="e">
        <v>#DIV/0!</v>
      </c>
      <c r="EM10" s="82" t="e">
        <v>#DIV/0!</v>
      </c>
      <c r="EN10" s="82" t="e">
        <v>#DIV/0!</v>
      </c>
      <c r="EO10" s="82" t="e">
        <v>#DIV/0!</v>
      </c>
      <c r="EP10" s="82" t="e">
        <v>#DIV/0!</v>
      </c>
      <c r="EQ10" s="82" t="e">
        <v>#DIV/0!</v>
      </c>
      <c r="ER10" s="82" t="e">
        <v>#DIV/0!</v>
      </c>
      <c r="ES10" s="82" t="e">
        <v>#DIV/0!</v>
      </c>
      <c r="ET10" s="82" t="e">
        <v>#DIV/0!</v>
      </c>
      <c r="EU10" s="82" t="e">
        <v>#DIV/0!</v>
      </c>
      <c r="EV10" s="82" t="e">
        <v>#DIV/0!</v>
      </c>
      <c r="EW10" s="82" t="e">
        <v>#DIV/0!</v>
      </c>
      <c r="EX10" s="82" t="e">
        <v>#DIV/0!</v>
      </c>
      <c r="EY10" s="82" t="e">
        <v>#DIV/0!</v>
      </c>
      <c r="EZ10" s="82" t="e">
        <v>#DIV/0!</v>
      </c>
      <c r="FA10" s="82" t="e">
        <v>#DIV/0!</v>
      </c>
      <c r="FB10" s="82" t="e">
        <v>#DIV/0!</v>
      </c>
      <c r="FC10" s="82" t="e">
        <v>#DIV/0!</v>
      </c>
      <c r="FD10" s="82" t="e">
        <v>#DIV/0!</v>
      </c>
      <c r="FE10" s="82" t="e">
        <v>#DIV/0!</v>
      </c>
      <c r="FF10" s="82" t="e">
        <v>#DIV/0!</v>
      </c>
      <c r="FG10" s="82" t="e">
        <v>#DIV/0!</v>
      </c>
      <c r="FH10" s="82" t="e">
        <v>#DIV/0!</v>
      </c>
      <c r="FI10" s="82" t="e">
        <v>#DIV/0!</v>
      </c>
      <c r="FJ10" s="82" t="e">
        <v>#DIV/0!</v>
      </c>
      <c r="FK10" s="82" t="e">
        <v>#DIV/0!</v>
      </c>
      <c r="FL10" s="82" t="e">
        <v>#DIV/0!</v>
      </c>
      <c r="FM10" s="82" t="e">
        <v>#DIV/0!</v>
      </c>
      <c r="FN10" s="82" t="e">
        <v>#DIV/0!</v>
      </c>
      <c r="FO10" s="82" t="e">
        <v>#DIV/0!</v>
      </c>
      <c r="FP10" s="82" t="e">
        <v>#DIV/0!</v>
      </c>
      <c r="FQ10" s="82" t="e">
        <v>#DIV/0!</v>
      </c>
      <c r="FR10" s="82" t="e">
        <v>#DIV/0!</v>
      </c>
      <c r="FS10" s="82" t="e">
        <v>#DIV/0!</v>
      </c>
      <c r="FT10" s="82" t="e">
        <v>#DIV/0!</v>
      </c>
      <c r="FU10" s="82" t="e">
        <v>#DIV/0!</v>
      </c>
      <c r="FV10" s="82" t="e">
        <v>#DIV/0!</v>
      </c>
      <c r="FW10" s="82" t="e">
        <v>#DIV/0!</v>
      </c>
      <c r="FX10" s="82" t="e">
        <v>#DIV/0!</v>
      </c>
      <c r="FY10" s="82" t="e">
        <v>#DIV/0!</v>
      </c>
      <c r="FZ10" s="82" t="e">
        <v>#DIV/0!</v>
      </c>
      <c r="GA10" s="82" t="e">
        <v>#DIV/0!</v>
      </c>
    </row>
    <row r="11" spans="2:183">
      <c r="B11" s="96" t="s">
        <v>1</v>
      </c>
      <c r="C11" s="166" t="s">
        <v>38</v>
      </c>
      <c r="D11" s="173">
        <v>785244.69</v>
      </c>
      <c r="E11" s="174">
        <v>704560.5</v>
      </c>
      <c r="F11" s="174">
        <v>760618.81</v>
      </c>
      <c r="G11" s="174">
        <v>721137.69</v>
      </c>
      <c r="H11" s="174">
        <v>740759</v>
      </c>
      <c r="I11" s="174">
        <v>699553.12</v>
      </c>
      <c r="J11" s="174">
        <v>735110.56</v>
      </c>
      <c r="K11" s="174">
        <v>730596.88</v>
      </c>
      <c r="L11" s="174">
        <v>0</v>
      </c>
      <c r="M11" s="174">
        <v>0</v>
      </c>
      <c r="N11" s="174">
        <v>0</v>
      </c>
      <c r="O11" s="174">
        <v>0</v>
      </c>
      <c r="P11" s="174">
        <v>0</v>
      </c>
      <c r="Q11" s="174">
        <v>0</v>
      </c>
      <c r="R11" s="174">
        <v>0</v>
      </c>
      <c r="S11" s="174">
        <v>0</v>
      </c>
      <c r="T11" s="174">
        <v>0</v>
      </c>
      <c r="U11" s="174">
        <v>0</v>
      </c>
      <c r="V11" s="174">
        <v>0</v>
      </c>
      <c r="W11" s="174">
        <v>0</v>
      </c>
      <c r="X11" s="174">
        <v>0</v>
      </c>
      <c r="Y11" s="174">
        <v>0</v>
      </c>
      <c r="Z11" s="174">
        <v>0</v>
      </c>
      <c r="AA11" s="174">
        <v>0</v>
      </c>
      <c r="AB11" s="174">
        <v>0</v>
      </c>
      <c r="AC11" s="174">
        <v>0</v>
      </c>
      <c r="AD11" s="174">
        <v>0</v>
      </c>
      <c r="AE11" s="174">
        <v>0</v>
      </c>
      <c r="AF11" s="174">
        <v>0</v>
      </c>
      <c r="AG11" s="174">
        <v>0</v>
      </c>
      <c r="AH11" s="174">
        <v>0</v>
      </c>
      <c r="AI11" s="174">
        <v>0</v>
      </c>
      <c r="AJ11" s="174">
        <v>0</v>
      </c>
      <c r="AK11" s="174">
        <v>0</v>
      </c>
      <c r="AL11" s="174">
        <v>0</v>
      </c>
      <c r="AM11" s="174">
        <v>0</v>
      </c>
      <c r="AN11" s="174">
        <v>0</v>
      </c>
      <c r="AO11" s="174">
        <v>0</v>
      </c>
      <c r="AP11" s="174">
        <v>0</v>
      </c>
      <c r="AQ11" s="174">
        <v>0</v>
      </c>
      <c r="AR11" s="174">
        <v>0</v>
      </c>
      <c r="AS11" s="174">
        <v>0</v>
      </c>
      <c r="AT11" s="174">
        <v>0</v>
      </c>
      <c r="AU11" s="174">
        <v>0</v>
      </c>
      <c r="AV11" s="174">
        <v>0</v>
      </c>
      <c r="AW11" s="174">
        <v>0</v>
      </c>
      <c r="AX11" s="174">
        <v>0</v>
      </c>
      <c r="AY11" s="174">
        <v>0</v>
      </c>
      <c r="AZ11" s="174">
        <v>0</v>
      </c>
      <c r="BA11" s="174">
        <v>0</v>
      </c>
      <c r="BB11" s="174">
        <v>0</v>
      </c>
      <c r="BC11" s="174">
        <v>0</v>
      </c>
      <c r="BD11" s="174">
        <v>0</v>
      </c>
      <c r="BE11" s="174">
        <v>0</v>
      </c>
      <c r="BF11" s="174">
        <v>0</v>
      </c>
      <c r="BG11" s="174">
        <v>0</v>
      </c>
      <c r="BH11" s="174">
        <v>0</v>
      </c>
      <c r="BI11" s="174">
        <v>0</v>
      </c>
      <c r="BJ11" s="174">
        <v>0</v>
      </c>
      <c r="BK11" s="174">
        <v>0</v>
      </c>
      <c r="BL11" s="174">
        <v>0</v>
      </c>
      <c r="BM11" s="174">
        <v>0</v>
      </c>
      <c r="BN11" s="174">
        <v>0</v>
      </c>
      <c r="BO11" s="174">
        <v>0</v>
      </c>
      <c r="BP11" s="174">
        <v>0</v>
      </c>
      <c r="BQ11" s="174">
        <v>0</v>
      </c>
      <c r="BR11" s="174">
        <v>0</v>
      </c>
      <c r="BS11" s="174">
        <v>0</v>
      </c>
      <c r="BT11" s="174">
        <v>0</v>
      </c>
      <c r="BU11" s="174">
        <v>0</v>
      </c>
      <c r="BV11" s="174">
        <v>0</v>
      </c>
      <c r="BW11" s="174">
        <v>0</v>
      </c>
      <c r="BX11" s="174">
        <v>0</v>
      </c>
      <c r="BY11" s="174">
        <v>0</v>
      </c>
      <c r="BZ11" s="174">
        <v>0</v>
      </c>
      <c r="CA11" s="174">
        <v>0</v>
      </c>
      <c r="CB11" s="174">
        <v>0</v>
      </c>
      <c r="CC11" s="174">
        <v>0</v>
      </c>
      <c r="CD11" s="174">
        <v>0</v>
      </c>
      <c r="CE11" s="174">
        <v>0</v>
      </c>
      <c r="CF11" s="174">
        <v>0</v>
      </c>
      <c r="CG11" s="174">
        <v>0</v>
      </c>
      <c r="CH11" s="174">
        <v>0</v>
      </c>
      <c r="CI11" s="174">
        <v>0</v>
      </c>
      <c r="CJ11" s="174">
        <v>0</v>
      </c>
      <c r="CK11" s="174">
        <v>0</v>
      </c>
      <c r="CL11" s="174">
        <v>0</v>
      </c>
      <c r="CM11" s="174">
        <v>0</v>
      </c>
      <c r="CN11" s="174">
        <v>0</v>
      </c>
      <c r="CO11" s="174">
        <v>0</v>
      </c>
      <c r="CP11" s="174">
        <v>0</v>
      </c>
      <c r="CQ11" s="174">
        <v>0</v>
      </c>
      <c r="CR11" s="174">
        <v>0</v>
      </c>
      <c r="CS11" s="174">
        <v>0</v>
      </c>
      <c r="CT11" s="174">
        <v>0</v>
      </c>
      <c r="CU11" s="174">
        <v>0</v>
      </c>
      <c r="CV11" s="174">
        <v>0</v>
      </c>
      <c r="CW11" s="174">
        <v>0</v>
      </c>
      <c r="CX11" s="174">
        <v>0</v>
      </c>
      <c r="CY11" s="174">
        <v>0</v>
      </c>
      <c r="CZ11" s="174">
        <v>0</v>
      </c>
      <c r="DA11" s="174">
        <v>0</v>
      </c>
      <c r="DB11" s="174">
        <v>0</v>
      </c>
      <c r="DC11" s="174">
        <v>0</v>
      </c>
      <c r="DD11" s="174">
        <v>0</v>
      </c>
      <c r="DE11" s="174">
        <v>0</v>
      </c>
      <c r="DF11" s="174">
        <v>0</v>
      </c>
      <c r="DG11" s="174">
        <v>0</v>
      </c>
      <c r="DH11" s="174">
        <v>0</v>
      </c>
      <c r="DI11" s="174">
        <v>0</v>
      </c>
      <c r="DJ11" s="174">
        <v>0</v>
      </c>
      <c r="DK11" s="174">
        <v>0</v>
      </c>
      <c r="DL11" s="174">
        <v>0</v>
      </c>
      <c r="DM11" s="174">
        <v>0</v>
      </c>
      <c r="DN11" s="174">
        <v>0</v>
      </c>
      <c r="DO11" s="174">
        <v>0</v>
      </c>
      <c r="DP11" s="174">
        <v>0</v>
      </c>
      <c r="DQ11" s="174">
        <v>0</v>
      </c>
      <c r="DR11" s="174">
        <v>0</v>
      </c>
      <c r="DS11" s="174">
        <v>0</v>
      </c>
      <c r="DT11" s="174">
        <v>0</v>
      </c>
      <c r="DU11" s="174">
        <v>0</v>
      </c>
      <c r="DV11" s="174">
        <v>0</v>
      </c>
      <c r="DW11" s="174">
        <v>0</v>
      </c>
      <c r="DX11" s="174">
        <v>0</v>
      </c>
      <c r="DY11" s="174">
        <v>0</v>
      </c>
      <c r="DZ11" s="174">
        <v>0</v>
      </c>
      <c r="EA11" s="174">
        <v>0</v>
      </c>
      <c r="EB11" s="174">
        <v>0</v>
      </c>
      <c r="EC11" s="174">
        <v>0</v>
      </c>
      <c r="ED11" s="174">
        <v>0</v>
      </c>
      <c r="EE11" s="174">
        <v>0</v>
      </c>
      <c r="EF11" s="174">
        <v>0</v>
      </c>
      <c r="EG11" s="174">
        <v>0</v>
      </c>
      <c r="EH11" s="174">
        <v>0</v>
      </c>
      <c r="EI11" s="174">
        <v>0</v>
      </c>
      <c r="EJ11" s="174">
        <v>0</v>
      </c>
      <c r="EK11" s="174">
        <v>0</v>
      </c>
      <c r="EL11" s="174">
        <v>0</v>
      </c>
      <c r="EM11" s="174">
        <v>0</v>
      </c>
      <c r="EN11" s="174">
        <v>0</v>
      </c>
      <c r="EO11" s="174">
        <v>0</v>
      </c>
      <c r="EP11" s="174">
        <v>0</v>
      </c>
      <c r="EQ11" s="174">
        <v>0</v>
      </c>
      <c r="ER11" s="174">
        <v>0</v>
      </c>
      <c r="ES11" s="174">
        <v>0</v>
      </c>
      <c r="ET11" s="174">
        <v>0</v>
      </c>
      <c r="EU11" s="174">
        <v>0</v>
      </c>
      <c r="EV11" s="174">
        <v>0</v>
      </c>
      <c r="EW11" s="174">
        <v>0</v>
      </c>
      <c r="EX11" s="174">
        <v>0</v>
      </c>
      <c r="EY11" s="174">
        <v>0</v>
      </c>
      <c r="EZ11" s="174">
        <v>0</v>
      </c>
      <c r="FA11" s="174">
        <v>0</v>
      </c>
      <c r="FB11" s="174">
        <v>0</v>
      </c>
      <c r="FC11" s="174">
        <v>0</v>
      </c>
      <c r="FD11" s="174">
        <v>0</v>
      </c>
      <c r="FE11" s="174">
        <v>0</v>
      </c>
      <c r="FF11" s="174">
        <v>0</v>
      </c>
      <c r="FG11" s="174">
        <v>0</v>
      </c>
      <c r="FH11" s="174">
        <v>0</v>
      </c>
      <c r="FI11" s="174">
        <v>0</v>
      </c>
      <c r="FJ11" s="174">
        <v>0</v>
      </c>
      <c r="FK11" s="174">
        <v>0</v>
      </c>
      <c r="FL11" s="174">
        <v>0</v>
      </c>
      <c r="FM11" s="174">
        <v>0</v>
      </c>
      <c r="FN11" s="174">
        <v>0</v>
      </c>
      <c r="FO11" s="174">
        <v>0</v>
      </c>
      <c r="FP11" s="174">
        <v>0</v>
      </c>
      <c r="FQ11" s="174">
        <v>0</v>
      </c>
      <c r="FR11" s="174">
        <v>0</v>
      </c>
      <c r="FS11" s="174">
        <v>0</v>
      </c>
      <c r="FT11" s="174">
        <v>0</v>
      </c>
      <c r="FU11" s="174">
        <v>0</v>
      </c>
      <c r="FV11" s="174">
        <v>0</v>
      </c>
      <c r="FW11" s="174">
        <v>0</v>
      </c>
      <c r="FX11" s="174">
        <v>0</v>
      </c>
      <c r="FY11" s="174">
        <v>0</v>
      </c>
      <c r="FZ11" s="174">
        <v>0</v>
      </c>
      <c r="GA11" s="174">
        <v>0</v>
      </c>
    </row>
    <row r="12" spans="2:183">
      <c r="B12" s="171" t="s">
        <v>1</v>
      </c>
      <c r="C12" s="172" t="s">
        <v>39</v>
      </c>
      <c r="D12" s="81">
        <v>2.681995191127049</v>
      </c>
      <c r="E12" s="82">
        <v>2.6819965740388274</v>
      </c>
      <c r="F12" s="82">
        <v>2.6819956120872432</v>
      </c>
      <c r="G12" s="82">
        <v>2.6819960148165189</v>
      </c>
      <c r="H12" s="82">
        <v>2.6819969426873542</v>
      </c>
      <c r="I12" s="82">
        <v>2.6819962198034757</v>
      </c>
      <c r="J12" s="82">
        <v>2.6819966727811857</v>
      </c>
      <c r="K12" s="82">
        <v>2.6819968194010295</v>
      </c>
      <c r="L12" s="82" t="e">
        <v>#DIV/0!</v>
      </c>
      <c r="M12" s="82" t="e">
        <v>#DIV/0!</v>
      </c>
      <c r="N12" s="82" t="e">
        <v>#DIV/0!</v>
      </c>
      <c r="O12" s="82" t="e">
        <v>#DIV/0!</v>
      </c>
      <c r="P12" s="82" t="e">
        <v>#DIV/0!</v>
      </c>
      <c r="Q12" s="82" t="e">
        <v>#DIV/0!</v>
      </c>
      <c r="R12" s="82" t="e">
        <v>#DIV/0!</v>
      </c>
      <c r="S12" s="82" t="e">
        <v>#DIV/0!</v>
      </c>
      <c r="T12" s="82" t="e">
        <v>#DIV/0!</v>
      </c>
      <c r="U12" s="82" t="e">
        <v>#DIV/0!</v>
      </c>
      <c r="V12" s="82" t="e">
        <v>#DIV/0!</v>
      </c>
      <c r="W12" s="82" t="e">
        <v>#DIV/0!</v>
      </c>
      <c r="X12" s="82" t="e">
        <v>#DIV/0!</v>
      </c>
      <c r="Y12" s="82" t="e">
        <v>#DIV/0!</v>
      </c>
      <c r="Z12" s="82" t="e">
        <v>#DIV/0!</v>
      </c>
      <c r="AA12" s="82" t="e">
        <v>#DIV/0!</v>
      </c>
      <c r="AB12" s="82" t="e">
        <v>#DIV/0!</v>
      </c>
      <c r="AC12" s="82" t="e">
        <v>#DIV/0!</v>
      </c>
      <c r="AD12" s="82" t="e">
        <v>#DIV/0!</v>
      </c>
      <c r="AE12" s="82" t="e">
        <v>#DIV/0!</v>
      </c>
      <c r="AF12" s="82" t="e">
        <v>#DIV/0!</v>
      </c>
      <c r="AG12" s="82" t="e">
        <v>#DIV/0!</v>
      </c>
      <c r="AH12" s="82" t="e">
        <v>#DIV/0!</v>
      </c>
      <c r="AI12" s="82" t="e">
        <v>#DIV/0!</v>
      </c>
      <c r="AJ12" s="82" t="e">
        <v>#DIV/0!</v>
      </c>
      <c r="AK12" s="82" t="e">
        <v>#DIV/0!</v>
      </c>
      <c r="AL12" s="82" t="e">
        <v>#DIV/0!</v>
      </c>
      <c r="AM12" s="82" t="e">
        <v>#DIV/0!</v>
      </c>
      <c r="AN12" s="82" t="e">
        <v>#DIV/0!</v>
      </c>
      <c r="AO12" s="82" t="e">
        <v>#DIV/0!</v>
      </c>
      <c r="AP12" s="82" t="e">
        <v>#DIV/0!</v>
      </c>
      <c r="AQ12" s="82" t="e">
        <v>#DIV/0!</v>
      </c>
      <c r="AR12" s="82" t="e">
        <v>#DIV/0!</v>
      </c>
      <c r="AS12" s="82" t="e">
        <v>#DIV/0!</v>
      </c>
      <c r="AT12" s="82" t="e">
        <v>#DIV/0!</v>
      </c>
      <c r="AU12" s="82" t="e">
        <v>#DIV/0!</v>
      </c>
      <c r="AV12" s="82" t="e">
        <v>#DIV/0!</v>
      </c>
      <c r="AW12" s="82" t="e">
        <v>#DIV/0!</v>
      </c>
      <c r="AX12" s="82" t="e">
        <v>#DIV/0!</v>
      </c>
      <c r="AY12" s="82" t="e">
        <v>#DIV/0!</v>
      </c>
      <c r="AZ12" s="82" t="e">
        <v>#DIV/0!</v>
      </c>
      <c r="BA12" s="82" t="e">
        <v>#DIV/0!</v>
      </c>
      <c r="BB12" s="82" t="e">
        <v>#DIV/0!</v>
      </c>
      <c r="BC12" s="82" t="e">
        <v>#DIV/0!</v>
      </c>
      <c r="BD12" s="82" t="e">
        <v>#DIV/0!</v>
      </c>
      <c r="BE12" s="82" t="e">
        <v>#DIV/0!</v>
      </c>
      <c r="BF12" s="82" t="e">
        <v>#DIV/0!</v>
      </c>
      <c r="BG12" s="82" t="e">
        <v>#DIV/0!</v>
      </c>
      <c r="BH12" s="82" t="e">
        <v>#DIV/0!</v>
      </c>
      <c r="BI12" s="82" t="e">
        <v>#DIV/0!</v>
      </c>
      <c r="BJ12" s="82" t="e">
        <v>#DIV/0!</v>
      </c>
      <c r="BK12" s="82" t="e">
        <v>#DIV/0!</v>
      </c>
      <c r="BL12" s="82" t="e">
        <v>#DIV/0!</v>
      </c>
      <c r="BM12" s="82" t="e">
        <v>#DIV/0!</v>
      </c>
      <c r="BN12" s="82" t="e">
        <v>#DIV/0!</v>
      </c>
      <c r="BO12" s="82" t="e">
        <v>#DIV/0!</v>
      </c>
      <c r="BP12" s="82" t="e">
        <v>#DIV/0!</v>
      </c>
      <c r="BQ12" s="82" t="e">
        <v>#DIV/0!</v>
      </c>
      <c r="BR12" s="82" t="e">
        <v>#DIV/0!</v>
      </c>
      <c r="BS12" s="82" t="e">
        <v>#DIV/0!</v>
      </c>
      <c r="BT12" s="82" t="e">
        <v>#DIV/0!</v>
      </c>
      <c r="BU12" s="82" t="e">
        <v>#DIV/0!</v>
      </c>
      <c r="BV12" s="82" t="e">
        <v>#DIV/0!</v>
      </c>
      <c r="BW12" s="82" t="e">
        <v>#DIV/0!</v>
      </c>
      <c r="BX12" s="82" t="e">
        <v>#DIV/0!</v>
      </c>
      <c r="BY12" s="82" t="e">
        <v>#DIV/0!</v>
      </c>
      <c r="BZ12" s="82" t="e">
        <v>#DIV/0!</v>
      </c>
      <c r="CA12" s="82" t="e">
        <v>#DIV/0!</v>
      </c>
      <c r="CB12" s="82" t="e">
        <v>#DIV/0!</v>
      </c>
      <c r="CC12" s="82" t="e">
        <v>#DIV/0!</v>
      </c>
      <c r="CD12" s="82" t="e">
        <v>#DIV/0!</v>
      </c>
      <c r="CE12" s="82" t="e">
        <v>#DIV/0!</v>
      </c>
      <c r="CF12" s="82" t="e">
        <v>#DIV/0!</v>
      </c>
      <c r="CG12" s="82" t="e">
        <v>#DIV/0!</v>
      </c>
      <c r="CH12" s="82" t="e">
        <v>#DIV/0!</v>
      </c>
      <c r="CI12" s="82" t="e">
        <v>#DIV/0!</v>
      </c>
      <c r="CJ12" s="82" t="e">
        <v>#DIV/0!</v>
      </c>
      <c r="CK12" s="82" t="e">
        <v>#DIV/0!</v>
      </c>
      <c r="CL12" s="82" t="e">
        <v>#DIV/0!</v>
      </c>
      <c r="CM12" s="82" t="e">
        <v>#DIV/0!</v>
      </c>
      <c r="CN12" s="82" t="e">
        <v>#DIV/0!</v>
      </c>
      <c r="CO12" s="82" t="e">
        <v>#DIV/0!</v>
      </c>
      <c r="CP12" s="82" t="e">
        <v>#DIV/0!</v>
      </c>
      <c r="CQ12" s="82" t="e">
        <v>#DIV/0!</v>
      </c>
      <c r="CR12" s="82" t="e">
        <v>#DIV/0!</v>
      </c>
      <c r="CS12" s="82" t="e">
        <v>#DIV/0!</v>
      </c>
      <c r="CT12" s="82" t="e">
        <v>#DIV/0!</v>
      </c>
      <c r="CU12" s="82" t="e">
        <v>#DIV/0!</v>
      </c>
      <c r="CV12" s="82" t="e">
        <v>#DIV/0!</v>
      </c>
      <c r="CW12" s="82" t="e">
        <v>#DIV/0!</v>
      </c>
      <c r="CX12" s="82" t="e">
        <v>#DIV/0!</v>
      </c>
      <c r="CY12" s="82" t="e">
        <v>#DIV/0!</v>
      </c>
      <c r="CZ12" s="82" t="e">
        <v>#DIV/0!</v>
      </c>
      <c r="DA12" s="82" t="e">
        <v>#DIV/0!</v>
      </c>
      <c r="DB12" s="82" t="e">
        <v>#DIV/0!</v>
      </c>
      <c r="DC12" s="82" t="e">
        <v>#DIV/0!</v>
      </c>
      <c r="DD12" s="82" t="e">
        <v>#DIV/0!</v>
      </c>
      <c r="DE12" s="82" t="e">
        <v>#DIV/0!</v>
      </c>
      <c r="DF12" s="82" t="e">
        <v>#DIV/0!</v>
      </c>
      <c r="DG12" s="82" t="e">
        <v>#DIV/0!</v>
      </c>
      <c r="DH12" s="82" t="e">
        <v>#DIV/0!</v>
      </c>
      <c r="DI12" s="82" t="e">
        <v>#DIV/0!</v>
      </c>
      <c r="DJ12" s="82" t="e">
        <v>#DIV/0!</v>
      </c>
      <c r="DK12" s="82" t="e">
        <v>#DIV/0!</v>
      </c>
      <c r="DL12" s="82" t="e">
        <v>#DIV/0!</v>
      </c>
      <c r="DM12" s="82" t="e">
        <v>#DIV/0!</v>
      </c>
      <c r="DN12" s="82" t="e">
        <v>#DIV/0!</v>
      </c>
      <c r="DO12" s="82" t="e">
        <v>#DIV/0!</v>
      </c>
      <c r="DP12" s="82" t="e">
        <v>#DIV/0!</v>
      </c>
      <c r="DQ12" s="82" t="e">
        <v>#DIV/0!</v>
      </c>
      <c r="DR12" s="82" t="e">
        <v>#DIV/0!</v>
      </c>
      <c r="DS12" s="82" t="e">
        <v>#DIV/0!</v>
      </c>
      <c r="DT12" s="82" t="e">
        <v>#DIV/0!</v>
      </c>
      <c r="DU12" s="82" t="e">
        <v>#DIV/0!</v>
      </c>
      <c r="DV12" s="82" t="e">
        <v>#DIV/0!</v>
      </c>
      <c r="DW12" s="82" t="e">
        <v>#DIV/0!</v>
      </c>
      <c r="DX12" s="82" t="e">
        <v>#DIV/0!</v>
      </c>
      <c r="DY12" s="82" t="e">
        <v>#DIV/0!</v>
      </c>
      <c r="DZ12" s="82" t="e">
        <v>#DIV/0!</v>
      </c>
      <c r="EA12" s="82" t="e">
        <v>#DIV/0!</v>
      </c>
      <c r="EB12" s="82" t="e">
        <v>#DIV/0!</v>
      </c>
      <c r="EC12" s="82" t="e">
        <v>#DIV/0!</v>
      </c>
      <c r="ED12" s="82" t="e">
        <v>#DIV/0!</v>
      </c>
      <c r="EE12" s="82" t="e">
        <v>#DIV/0!</v>
      </c>
      <c r="EF12" s="82" t="e">
        <v>#DIV/0!</v>
      </c>
      <c r="EG12" s="82" t="e">
        <v>#DIV/0!</v>
      </c>
      <c r="EH12" s="82" t="e">
        <v>#DIV/0!</v>
      </c>
      <c r="EI12" s="82" t="e">
        <v>#DIV/0!</v>
      </c>
      <c r="EJ12" s="82" t="e">
        <v>#DIV/0!</v>
      </c>
      <c r="EK12" s="82" t="e">
        <v>#DIV/0!</v>
      </c>
      <c r="EL12" s="82" t="e">
        <v>#DIV/0!</v>
      </c>
      <c r="EM12" s="82" t="e">
        <v>#DIV/0!</v>
      </c>
      <c r="EN12" s="82" t="e">
        <v>#DIV/0!</v>
      </c>
      <c r="EO12" s="82" t="e">
        <v>#DIV/0!</v>
      </c>
      <c r="EP12" s="82" t="e">
        <v>#DIV/0!</v>
      </c>
      <c r="EQ12" s="82" t="e">
        <v>#DIV/0!</v>
      </c>
      <c r="ER12" s="82" t="e">
        <v>#DIV/0!</v>
      </c>
      <c r="ES12" s="82" t="e">
        <v>#DIV/0!</v>
      </c>
      <c r="ET12" s="82" t="e">
        <v>#DIV/0!</v>
      </c>
      <c r="EU12" s="82" t="e">
        <v>#DIV/0!</v>
      </c>
      <c r="EV12" s="82" t="e">
        <v>#DIV/0!</v>
      </c>
      <c r="EW12" s="82" t="e">
        <v>#DIV/0!</v>
      </c>
      <c r="EX12" s="82" t="e">
        <v>#DIV/0!</v>
      </c>
      <c r="EY12" s="82" t="e">
        <v>#DIV/0!</v>
      </c>
      <c r="EZ12" s="82" t="e">
        <v>#DIV/0!</v>
      </c>
      <c r="FA12" s="82" t="e">
        <v>#DIV/0!</v>
      </c>
      <c r="FB12" s="82" t="e">
        <v>#DIV/0!</v>
      </c>
      <c r="FC12" s="82" t="e">
        <v>#DIV/0!</v>
      </c>
      <c r="FD12" s="82" t="e">
        <v>#DIV/0!</v>
      </c>
      <c r="FE12" s="82" t="e">
        <v>#DIV/0!</v>
      </c>
      <c r="FF12" s="82" t="e">
        <v>#DIV/0!</v>
      </c>
      <c r="FG12" s="82" t="e">
        <v>#DIV/0!</v>
      </c>
      <c r="FH12" s="82" t="e">
        <v>#DIV/0!</v>
      </c>
      <c r="FI12" s="82" t="e">
        <v>#DIV/0!</v>
      </c>
      <c r="FJ12" s="82" t="e">
        <v>#DIV/0!</v>
      </c>
      <c r="FK12" s="82" t="e">
        <v>#DIV/0!</v>
      </c>
      <c r="FL12" s="82" t="e">
        <v>#DIV/0!</v>
      </c>
      <c r="FM12" s="82" t="e">
        <v>#DIV/0!</v>
      </c>
      <c r="FN12" s="82" t="e">
        <v>#DIV/0!</v>
      </c>
      <c r="FO12" s="82" t="e">
        <v>#DIV/0!</v>
      </c>
      <c r="FP12" s="82" t="e">
        <v>#DIV/0!</v>
      </c>
      <c r="FQ12" s="82" t="e">
        <v>#DIV/0!</v>
      </c>
      <c r="FR12" s="82" t="e">
        <v>#DIV/0!</v>
      </c>
      <c r="FS12" s="82" t="e">
        <v>#DIV/0!</v>
      </c>
      <c r="FT12" s="82" t="e">
        <v>#DIV/0!</v>
      </c>
      <c r="FU12" s="82" t="e">
        <v>#DIV/0!</v>
      </c>
      <c r="FV12" s="82" t="e">
        <v>#DIV/0!</v>
      </c>
      <c r="FW12" s="82" t="e">
        <v>#DIV/0!</v>
      </c>
      <c r="FX12" s="82" t="e">
        <v>#DIV/0!</v>
      </c>
      <c r="FY12" s="82" t="e">
        <v>#DIV/0!</v>
      </c>
      <c r="FZ12" s="82" t="e">
        <v>#DIV/0!</v>
      </c>
      <c r="GA12" s="82" t="e">
        <v>#DIV/0!</v>
      </c>
    </row>
    <row r="13" spans="2:183">
      <c r="B13" s="96" t="s">
        <v>1</v>
      </c>
      <c r="C13" s="166" t="s">
        <v>40</v>
      </c>
      <c r="D13" s="175">
        <v>1.08</v>
      </c>
      <c r="E13" s="176">
        <v>1.08</v>
      </c>
      <c r="F13" s="176">
        <v>1.62</v>
      </c>
      <c r="G13" s="176">
        <v>1.62</v>
      </c>
      <c r="H13" s="176">
        <v>1.08</v>
      </c>
      <c r="I13" s="176">
        <v>1.62</v>
      </c>
      <c r="J13" s="176">
        <v>1.62</v>
      </c>
      <c r="K13" s="176">
        <v>1.08</v>
      </c>
      <c r="L13" s="176">
        <v>0</v>
      </c>
      <c r="M13" s="176">
        <v>0</v>
      </c>
      <c r="N13" s="176">
        <v>0</v>
      </c>
      <c r="O13" s="176">
        <v>0</v>
      </c>
      <c r="P13" s="176">
        <v>0</v>
      </c>
      <c r="Q13" s="176">
        <v>0</v>
      </c>
      <c r="R13" s="176">
        <v>0</v>
      </c>
      <c r="S13" s="176">
        <v>0</v>
      </c>
      <c r="T13" s="176">
        <v>0</v>
      </c>
      <c r="U13" s="176">
        <v>0</v>
      </c>
      <c r="V13" s="176">
        <v>0</v>
      </c>
      <c r="W13" s="176">
        <v>0</v>
      </c>
      <c r="X13" s="176">
        <v>0</v>
      </c>
      <c r="Y13" s="176">
        <v>0</v>
      </c>
      <c r="Z13" s="176">
        <v>0</v>
      </c>
      <c r="AA13" s="176">
        <v>0</v>
      </c>
      <c r="AB13" s="176">
        <v>0</v>
      </c>
      <c r="AC13" s="176">
        <v>0</v>
      </c>
      <c r="AD13" s="176">
        <v>0</v>
      </c>
      <c r="AE13" s="176">
        <v>0</v>
      </c>
      <c r="AF13" s="176">
        <v>0</v>
      </c>
      <c r="AG13" s="176">
        <v>0</v>
      </c>
      <c r="AH13" s="176">
        <v>0</v>
      </c>
      <c r="AI13" s="176">
        <v>0</v>
      </c>
      <c r="AJ13" s="176">
        <v>0</v>
      </c>
      <c r="AK13" s="176">
        <v>0</v>
      </c>
      <c r="AL13" s="176">
        <v>0</v>
      </c>
      <c r="AM13" s="176">
        <v>0</v>
      </c>
      <c r="AN13" s="176">
        <v>0</v>
      </c>
      <c r="AO13" s="176">
        <v>0</v>
      </c>
      <c r="AP13" s="176">
        <v>0</v>
      </c>
      <c r="AQ13" s="176">
        <v>0</v>
      </c>
      <c r="AR13" s="176">
        <v>0</v>
      </c>
      <c r="AS13" s="176">
        <v>0</v>
      </c>
      <c r="AT13" s="176">
        <v>0</v>
      </c>
      <c r="AU13" s="176">
        <v>0</v>
      </c>
      <c r="AV13" s="176">
        <v>0</v>
      </c>
      <c r="AW13" s="176">
        <v>0</v>
      </c>
      <c r="AX13" s="176">
        <v>0</v>
      </c>
      <c r="AY13" s="176">
        <v>0</v>
      </c>
      <c r="AZ13" s="176">
        <v>0</v>
      </c>
      <c r="BA13" s="176">
        <v>0</v>
      </c>
      <c r="BB13" s="176">
        <v>0</v>
      </c>
      <c r="BC13" s="176">
        <v>0</v>
      </c>
      <c r="BD13" s="176">
        <v>0</v>
      </c>
      <c r="BE13" s="176">
        <v>0</v>
      </c>
      <c r="BF13" s="176">
        <v>0</v>
      </c>
      <c r="BG13" s="176">
        <v>0</v>
      </c>
      <c r="BH13" s="176">
        <v>0</v>
      </c>
      <c r="BI13" s="176">
        <v>0</v>
      </c>
      <c r="BJ13" s="176">
        <v>0</v>
      </c>
      <c r="BK13" s="176">
        <v>0</v>
      </c>
      <c r="BL13" s="176">
        <v>0</v>
      </c>
      <c r="BM13" s="176">
        <v>0</v>
      </c>
      <c r="BN13" s="176">
        <v>0</v>
      </c>
      <c r="BO13" s="176">
        <v>0</v>
      </c>
      <c r="BP13" s="176">
        <v>0</v>
      </c>
      <c r="BQ13" s="176">
        <v>0</v>
      </c>
      <c r="BR13" s="176">
        <v>0</v>
      </c>
      <c r="BS13" s="176">
        <v>0</v>
      </c>
      <c r="BT13" s="176">
        <v>0</v>
      </c>
      <c r="BU13" s="176">
        <v>0</v>
      </c>
      <c r="BV13" s="176">
        <v>0</v>
      </c>
      <c r="BW13" s="176">
        <v>0</v>
      </c>
      <c r="BX13" s="176">
        <v>0</v>
      </c>
      <c r="BY13" s="176">
        <v>0</v>
      </c>
      <c r="BZ13" s="176">
        <v>0</v>
      </c>
      <c r="CA13" s="176">
        <v>0</v>
      </c>
      <c r="CB13" s="176">
        <v>0</v>
      </c>
      <c r="CC13" s="176">
        <v>0</v>
      </c>
      <c r="CD13" s="176">
        <v>0</v>
      </c>
      <c r="CE13" s="176">
        <v>0</v>
      </c>
      <c r="CF13" s="176">
        <v>0</v>
      </c>
      <c r="CG13" s="176">
        <v>0</v>
      </c>
      <c r="CH13" s="176">
        <v>0</v>
      </c>
      <c r="CI13" s="176">
        <v>0</v>
      </c>
      <c r="CJ13" s="176">
        <v>0</v>
      </c>
      <c r="CK13" s="176">
        <v>0</v>
      </c>
      <c r="CL13" s="176">
        <v>0</v>
      </c>
      <c r="CM13" s="176">
        <v>0</v>
      </c>
      <c r="CN13" s="176">
        <v>0</v>
      </c>
      <c r="CO13" s="176">
        <v>0</v>
      </c>
      <c r="CP13" s="176">
        <v>0</v>
      </c>
      <c r="CQ13" s="176">
        <v>0</v>
      </c>
      <c r="CR13" s="176">
        <v>0</v>
      </c>
      <c r="CS13" s="176">
        <v>0</v>
      </c>
      <c r="CT13" s="176">
        <v>0</v>
      </c>
      <c r="CU13" s="176">
        <v>0</v>
      </c>
      <c r="CV13" s="176">
        <v>0</v>
      </c>
      <c r="CW13" s="176">
        <v>0</v>
      </c>
      <c r="CX13" s="176">
        <v>0</v>
      </c>
      <c r="CY13" s="176">
        <v>0</v>
      </c>
      <c r="CZ13" s="176">
        <v>0</v>
      </c>
      <c r="DA13" s="176">
        <v>0</v>
      </c>
      <c r="DB13" s="176">
        <v>0</v>
      </c>
      <c r="DC13" s="176">
        <v>0</v>
      </c>
      <c r="DD13" s="176">
        <v>0</v>
      </c>
      <c r="DE13" s="176">
        <v>0</v>
      </c>
      <c r="DF13" s="176">
        <v>0</v>
      </c>
      <c r="DG13" s="176">
        <v>0</v>
      </c>
      <c r="DH13" s="176">
        <v>0</v>
      </c>
      <c r="DI13" s="176">
        <v>0</v>
      </c>
      <c r="DJ13" s="176">
        <v>0</v>
      </c>
      <c r="DK13" s="176">
        <v>0</v>
      </c>
      <c r="DL13" s="176">
        <v>0</v>
      </c>
      <c r="DM13" s="176">
        <v>0</v>
      </c>
      <c r="DN13" s="176">
        <v>0</v>
      </c>
      <c r="DO13" s="176">
        <v>0</v>
      </c>
      <c r="DP13" s="176">
        <v>0</v>
      </c>
      <c r="DQ13" s="176">
        <v>0</v>
      </c>
      <c r="DR13" s="176">
        <v>0</v>
      </c>
      <c r="DS13" s="176">
        <v>0</v>
      </c>
      <c r="DT13" s="176">
        <v>0</v>
      </c>
      <c r="DU13" s="176">
        <v>0</v>
      </c>
      <c r="DV13" s="176">
        <v>0</v>
      </c>
      <c r="DW13" s="176">
        <v>0</v>
      </c>
      <c r="DX13" s="176">
        <v>0</v>
      </c>
      <c r="DY13" s="176">
        <v>0</v>
      </c>
      <c r="DZ13" s="176">
        <v>0</v>
      </c>
      <c r="EA13" s="176">
        <v>0</v>
      </c>
      <c r="EB13" s="176">
        <v>0</v>
      </c>
      <c r="EC13" s="176">
        <v>0</v>
      </c>
      <c r="ED13" s="176">
        <v>0</v>
      </c>
      <c r="EE13" s="176">
        <v>0</v>
      </c>
      <c r="EF13" s="176">
        <v>0</v>
      </c>
      <c r="EG13" s="176">
        <v>0</v>
      </c>
      <c r="EH13" s="176">
        <v>0</v>
      </c>
      <c r="EI13" s="176">
        <v>0</v>
      </c>
      <c r="EJ13" s="176">
        <v>0</v>
      </c>
      <c r="EK13" s="176">
        <v>0</v>
      </c>
      <c r="EL13" s="176">
        <v>0</v>
      </c>
      <c r="EM13" s="176">
        <v>0</v>
      </c>
      <c r="EN13" s="176">
        <v>0</v>
      </c>
      <c r="EO13" s="176">
        <v>0</v>
      </c>
      <c r="EP13" s="176">
        <v>0</v>
      </c>
      <c r="EQ13" s="176">
        <v>0</v>
      </c>
      <c r="ER13" s="176">
        <v>0</v>
      </c>
      <c r="ES13" s="176">
        <v>0</v>
      </c>
      <c r="ET13" s="176">
        <v>0</v>
      </c>
      <c r="EU13" s="176">
        <v>0</v>
      </c>
      <c r="EV13" s="176">
        <v>0</v>
      </c>
      <c r="EW13" s="176">
        <v>0</v>
      </c>
      <c r="EX13" s="176">
        <v>0</v>
      </c>
      <c r="EY13" s="176">
        <v>0</v>
      </c>
      <c r="EZ13" s="176">
        <v>0</v>
      </c>
      <c r="FA13" s="176">
        <v>0</v>
      </c>
      <c r="FB13" s="176">
        <v>0</v>
      </c>
      <c r="FC13" s="176">
        <v>0</v>
      </c>
      <c r="FD13" s="176">
        <v>0</v>
      </c>
      <c r="FE13" s="176">
        <v>0</v>
      </c>
      <c r="FF13" s="176">
        <v>0</v>
      </c>
      <c r="FG13" s="176">
        <v>0</v>
      </c>
      <c r="FH13" s="176">
        <v>0</v>
      </c>
      <c r="FI13" s="176">
        <v>0</v>
      </c>
      <c r="FJ13" s="176">
        <v>0</v>
      </c>
      <c r="FK13" s="176">
        <v>0</v>
      </c>
      <c r="FL13" s="176">
        <v>0</v>
      </c>
      <c r="FM13" s="176">
        <v>0</v>
      </c>
      <c r="FN13" s="176">
        <v>0</v>
      </c>
      <c r="FO13" s="176">
        <v>0</v>
      </c>
      <c r="FP13" s="176">
        <v>0</v>
      </c>
      <c r="FQ13" s="176">
        <v>0</v>
      </c>
      <c r="FR13" s="176">
        <v>0</v>
      </c>
      <c r="FS13" s="176">
        <v>0</v>
      </c>
      <c r="FT13" s="176">
        <v>0</v>
      </c>
      <c r="FU13" s="176">
        <v>0</v>
      </c>
      <c r="FV13" s="176">
        <v>0</v>
      </c>
      <c r="FW13" s="176">
        <v>0</v>
      </c>
      <c r="FX13" s="176">
        <v>0</v>
      </c>
      <c r="FY13" s="176">
        <v>0</v>
      </c>
      <c r="FZ13" s="176">
        <v>0</v>
      </c>
      <c r="GA13" s="176">
        <v>0</v>
      </c>
    </row>
    <row r="14" spans="2:183">
      <c r="B14" s="96" t="s">
        <v>1</v>
      </c>
      <c r="C14" s="166" t="s">
        <v>41</v>
      </c>
      <c r="D14" s="175">
        <v>715</v>
      </c>
      <c r="E14" s="176">
        <v>646</v>
      </c>
      <c r="F14" s="176">
        <v>715</v>
      </c>
      <c r="G14" s="176">
        <v>692</v>
      </c>
      <c r="H14" s="176">
        <v>715</v>
      </c>
      <c r="I14" s="176">
        <v>692</v>
      </c>
      <c r="J14" s="176">
        <v>715</v>
      </c>
      <c r="K14" s="176">
        <v>715</v>
      </c>
      <c r="L14" s="176">
        <v>0</v>
      </c>
      <c r="M14" s="176">
        <v>0</v>
      </c>
      <c r="N14" s="176">
        <v>0</v>
      </c>
      <c r="O14" s="176">
        <v>0</v>
      </c>
      <c r="P14" s="176">
        <v>0</v>
      </c>
      <c r="Q14" s="176">
        <v>0</v>
      </c>
      <c r="R14" s="176">
        <v>0</v>
      </c>
      <c r="S14" s="176">
        <v>0</v>
      </c>
      <c r="T14" s="176">
        <v>0</v>
      </c>
      <c r="U14" s="176">
        <v>0</v>
      </c>
      <c r="V14" s="176">
        <v>0</v>
      </c>
      <c r="W14" s="176">
        <v>0</v>
      </c>
      <c r="X14" s="176">
        <v>0</v>
      </c>
      <c r="Y14" s="176">
        <v>0</v>
      </c>
      <c r="Z14" s="176">
        <v>0</v>
      </c>
      <c r="AA14" s="176">
        <v>0</v>
      </c>
      <c r="AB14" s="176">
        <v>0</v>
      </c>
      <c r="AC14" s="176">
        <v>0</v>
      </c>
      <c r="AD14" s="176">
        <v>0</v>
      </c>
      <c r="AE14" s="176">
        <v>0</v>
      </c>
      <c r="AF14" s="176">
        <v>0</v>
      </c>
      <c r="AG14" s="176">
        <v>0</v>
      </c>
      <c r="AH14" s="176">
        <v>0</v>
      </c>
      <c r="AI14" s="176">
        <v>0</v>
      </c>
      <c r="AJ14" s="176">
        <v>0</v>
      </c>
      <c r="AK14" s="176">
        <v>0</v>
      </c>
      <c r="AL14" s="176">
        <v>0</v>
      </c>
      <c r="AM14" s="176">
        <v>0</v>
      </c>
      <c r="AN14" s="176">
        <v>0</v>
      </c>
      <c r="AO14" s="176">
        <v>0</v>
      </c>
      <c r="AP14" s="176">
        <v>0</v>
      </c>
      <c r="AQ14" s="176">
        <v>0</v>
      </c>
      <c r="AR14" s="176">
        <v>0</v>
      </c>
      <c r="AS14" s="176">
        <v>0</v>
      </c>
      <c r="AT14" s="176">
        <v>0</v>
      </c>
      <c r="AU14" s="176">
        <v>0</v>
      </c>
      <c r="AV14" s="176">
        <v>0</v>
      </c>
      <c r="AW14" s="176">
        <v>0</v>
      </c>
      <c r="AX14" s="176">
        <v>0</v>
      </c>
      <c r="AY14" s="176">
        <v>0</v>
      </c>
      <c r="AZ14" s="176">
        <v>0</v>
      </c>
      <c r="BA14" s="176">
        <v>0</v>
      </c>
      <c r="BB14" s="176">
        <v>0</v>
      </c>
      <c r="BC14" s="176">
        <v>0</v>
      </c>
      <c r="BD14" s="176">
        <v>0</v>
      </c>
      <c r="BE14" s="176">
        <v>0</v>
      </c>
      <c r="BF14" s="176">
        <v>0</v>
      </c>
      <c r="BG14" s="176">
        <v>0</v>
      </c>
      <c r="BH14" s="176">
        <v>0</v>
      </c>
      <c r="BI14" s="176">
        <v>0</v>
      </c>
      <c r="BJ14" s="176">
        <v>0</v>
      </c>
      <c r="BK14" s="176">
        <v>0</v>
      </c>
      <c r="BL14" s="176">
        <v>0</v>
      </c>
      <c r="BM14" s="176">
        <v>0</v>
      </c>
      <c r="BN14" s="176">
        <v>0</v>
      </c>
      <c r="BO14" s="176">
        <v>0</v>
      </c>
      <c r="BP14" s="176">
        <v>0</v>
      </c>
      <c r="BQ14" s="176">
        <v>0</v>
      </c>
      <c r="BR14" s="176">
        <v>0</v>
      </c>
      <c r="BS14" s="176">
        <v>0</v>
      </c>
      <c r="BT14" s="176">
        <v>0</v>
      </c>
      <c r="BU14" s="176">
        <v>0</v>
      </c>
      <c r="BV14" s="176">
        <v>0</v>
      </c>
      <c r="BW14" s="176">
        <v>0</v>
      </c>
      <c r="BX14" s="176">
        <v>0</v>
      </c>
      <c r="BY14" s="176">
        <v>0</v>
      </c>
      <c r="BZ14" s="176">
        <v>0</v>
      </c>
      <c r="CA14" s="176">
        <v>0</v>
      </c>
      <c r="CB14" s="176">
        <v>0</v>
      </c>
      <c r="CC14" s="176">
        <v>0</v>
      </c>
      <c r="CD14" s="176">
        <v>0</v>
      </c>
      <c r="CE14" s="176">
        <v>0</v>
      </c>
      <c r="CF14" s="176">
        <v>0</v>
      </c>
      <c r="CG14" s="176">
        <v>0</v>
      </c>
      <c r="CH14" s="176">
        <v>0</v>
      </c>
      <c r="CI14" s="176">
        <v>0</v>
      </c>
      <c r="CJ14" s="176">
        <v>0</v>
      </c>
      <c r="CK14" s="176">
        <v>0</v>
      </c>
      <c r="CL14" s="176">
        <v>0</v>
      </c>
      <c r="CM14" s="176">
        <v>0</v>
      </c>
      <c r="CN14" s="176">
        <v>0</v>
      </c>
      <c r="CO14" s="176">
        <v>0</v>
      </c>
      <c r="CP14" s="176">
        <v>0</v>
      </c>
      <c r="CQ14" s="176">
        <v>0</v>
      </c>
      <c r="CR14" s="176">
        <v>0</v>
      </c>
      <c r="CS14" s="176">
        <v>0</v>
      </c>
      <c r="CT14" s="176">
        <v>0</v>
      </c>
      <c r="CU14" s="176">
        <v>0</v>
      </c>
      <c r="CV14" s="176">
        <v>0</v>
      </c>
      <c r="CW14" s="176">
        <v>0</v>
      </c>
      <c r="CX14" s="176">
        <v>0</v>
      </c>
      <c r="CY14" s="176">
        <v>0</v>
      </c>
      <c r="CZ14" s="176">
        <v>0</v>
      </c>
      <c r="DA14" s="176">
        <v>0</v>
      </c>
      <c r="DB14" s="176">
        <v>0</v>
      </c>
      <c r="DC14" s="176">
        <v>0</v>
      </c>
      <c r="DD14" s="176">
        <v>0</v>
      </c>
      <c r="DE14" s="176">
        <v>0</v>
      </c>
      <c r="DF14" s="176">
        <v>0</v>
      </c>
      <c r="DG14" s="176">
        <v>0</v>
      </c>
      <c r="DH14" s="176">
        <v>0</v>
      </c>
      <c r="DI14" s="176">
        <v>0</v>
      </c>
      <c r="DJ14" s="176">
        <v>0</v>
      </c>
      <c r="DK14" s="176">
        <v>0</v>
      </c>
      <c r="DL14" s="176">
        <v>0</v>
      </c>
      <c r="DM14" s="176">
        <v>0</v>
      </c>
      <c r="DN14" s="176">
        <v>0</v>
      </c>
      <c r="DO14" s="176">
        <v>0</v>
      </c>
      <c r="DP14" s="176">
        <v>0</v>
      </c>
      <c r="DQ14" s="176">
        <v>0</v>
      </c>
      <c r="DR14" s="176">
        <v>0</v>
      </c>
      <c r="DS14" s="176">
        <v>0</v>
      </c>
      <c r="DT14" s="176">
        <v>0</v>
      </c>
      <c r="DU14" s="176">
        <v>0</v>
      </c>
      <c r="DV14" s="176">
        <v>0</v>
      </c>
      <c r="DW14" s="176">
        <v>0</v>
      </c>
      <c r="DX14" s="176">
        <v>0</v>
      </c>
      <c r="DY14" s="176">
        <v>0</v>
      </c>
      <c r="DZ14" s="176">
        <v>0</v>
      </c>
      <c r="EA14" s="176">
        <v>0</v>
      </c>
      <c r="EB14" s="176">
        <v>0</v>
      </c>
      <c r="EC14" s="176">
        <v>0</v>
      </c>
      <c r="ED14" s="176">
        <v>0</v>
      </c>
      <c r="EE14" s="176">
        <v>0</v>
      </c>
      <c r="EF14" s="176">
        <v>0</v>
      </c>
      <c r="EG14" s="176">
        <v>0</v>
      </c>
      <c r="EH14" s="176">
        <v>0</v>
      </c>
      <c r="EI14" s="176">
        <v>0</v>
      </c>
      <c r="EJ14" s="176">
        <v>0</v>
      </c>
      <c r="EK14" s="176">
        <v>0</v>
      </c>
      <c r="EL14" s="176">
        <v>0</v>
      </c>
      <c r="EM14" s="176">
        <v>0</v>
      </c>
      <c r="EN14" s="176">
        <v>0</v>
      </c>
      <c r="EO14" s="176">
        <v>0</v>
      </c>
      <c r="EP14" s="176">
        <v>0</v>
      </c>
      <c r="EQ14" s="176">
        <v>0</v>
      </c>
      <c r="ER14" s="176">
        <v>0</v>
      </c>
      <c r="ES14" s="176">
        <v>0</v>
      </c>
      <c r="ET14" s="176">
        <v>0</v>
      </c>
      <c r="EU14" s="176">
        <v>0</v>
      </c>
      <c r="EV14" s="176">
        <v>0</v>
      </c>
      <c r="EW14" s="176">
        <v>0</v>
      </c>
      <c r="EX14" s="176">
        <v>0</v>
      </c>
      <c r="EY14" s="176">
        <v>0</v>
      </c>
      <c r="EZ14" s="176">
        <v>0</v>
      </c>
      <c r="FA14" s="176">
        <v>0</v>
      </c>
      <c r="FB14" s="176">
        <v>0</v>
      </c>
      <c r="FC14" s="176">
        <v>0</v>
      </c>
      <c r="FD14" s="176">
        <v>0</v>
      </c>
      <c r="FE14" s="176">
        <v>0</v>
      </c>
      <c r="FF14" s="176">
        <v>0</v>
      </c>
      <c r="FG14" s="176">
        <v>0</v>
      </c>
      <c r="FH14" s="176">
        <v>0</v>
      </c>
      <c r="FI14" s="176">
        <v>0</v>
      </c>
      <c r="FJ14" s="176">
        <v>0</v>
      </c>
      <c r="FK14" s="176">
        <v>0</v>
      </c>
      <c r="FL14" s="176">
        <v>0</v>
      </c>
      <c r="FM14" s="176">
        <v>0</v>
      </c>
      <c r="FN14" s="176">
        <v>0</v>
      </c>
      <c r="FO14" s="176">
        <v>0</v>
      </c>
      <c r="FP14" s="176">
        <v>0</v>
      </c>
      <c r="FQ14" s="176">
        <v>0</v>
      </c>
      <c r="FR14" s="176">
        <v>0</v>
      </c>
      <c r="FS14" s="176">
        <v>0</v>
      </c>
      <c r="FT14" s="176">
        <v>0</v>
      </c>
      <c r="FU14" s="176">
        <v>0</v>
      </c>
      <c r="FV14" s="176">
        <v>0</v>
      </c>
      <c r="FW14" s="176">
        <v>0</v>
      </c>
      <c r="FX14" s="176">
        <v>0</v>
      </c>
      <c r="FY14" s="176">
        <v>0</v>
      </c>
      <c r="FZ14" s="176">
        <v>0</v>
      </c>
      <c r="GA14" s="176">
        <v>0</v>
      </c>
    </row>
    <row r="15" spans="2:183">
      <c r="B15" s="96" t="s">
        <v>1</v>
      </c>
      <c r="C15" s="166" t="s">
        <v>271</v>
      </c>
      <c r="D15" s="88">
        <v>4333.33</v>
      </c>
      <c r="E15" s="89">
        <v>4333.33</v>
      </c>
      <c r="F15" s="89">
        <v>6500</v>
      </c>
      <c r="G15" s="89">
        <v>6500</v>
      </c>
      <c r="H15" s="89">
        <v>4333.33</v>
      </c>
      <c r="I15" s="89">
        <v>6500</v>
      </c>
      <c r="J15" s="89">
        <v>6500</v>
      </c>
      <c r="K15" s="89">
        <v>4333.33</v>
      </c>
      <c r="L15" s="89">
        <v>0</v>
      </c>
      <c r="M15" s="89">
        <v>0</v>
      </c>
      <c r="N15" s="89">
        <v>0</v>
      </c>
      <c r="O15" s="89">
        <v>0</v>
      </c>
      <c r="P15" s="89">
        <v>0</v>
      </c>
      <c r="Q15" s="89">
        <v>0</v>
      </c>
      <c r="R15" s="89">
        <v>0</v>
      </c>
      <c r="S15" s="89">
        <v>0</v>
      </c>
      <c r="T15" s="89">
        <v>0</v>
      </c>
      <c r="U15" s="89">
        <v>0</v>
      </c>
      <c r="V15" s="89">
        <v>0</v>
      </c>
      <c r="W15" s="89">
        <v>0</v>
      </c>
      <c r="X15" s="89">
        <v>0</v>
      </c>
      <c r="Y15" s="89">
        <v>0</v>
      </c>
      <c r="Z15" s="89">
        <v>0</v>
      </c>
      <c r="AA15" s="89">
        <v>0</v>
      </c>
      <c r="AB15" s="89">
        <v>0</v>
      </c>
      <c r="AC15" s="89">
        <v>0</v>
      </c>
      <c r="AD15" s="89">
        <v>0</v>
      </c>
      <c r="AE15" s="89">
        <v>0</v>
      </c>
      <c r="AF15" s="89">
        <v>0</v>
      </c>
      <c r="AG15" s="89">
        <v>0</v>
      </c>
      <c r="AH15" s="89">
        <v>0</v>
      </c>
      <c r="AI15" s="89">
        <v>0</v>
      </c>
      <c r="AJ15" s="89">
        <v>0</v>
      </c>
      <c r="AK15" s="89">
        <v>0</v>
      </c>
      <c r="AL15" s="89">
        <v>0</v>
      </c>
      <c r="AM15" s="89">
        <v>0</v>
      </c>
      <c r="AN15" s="89">
        <v>0</v>
      </c>
      <c r="AO15" s="89">
        <v>0</v>
      </c>
      <c r="AP15" s="89">
        <v>0</v>
      </c>
      <c r="AQ15" s="89">
        <v>0</v>
      </c>
      <c r="AR15" s="89">
        <v>0</v>
      </c>
      <c r="AS15" s="89">
        <v>0</v>
      </c>
      <c r="AT15" s="89">
        <v>0</v>
      </c>
      <c r="AU15" s="89">
        <v>0</v>
      </c>
      <c r="AV15" s="89">
        <v>0</v>
      </c>
      <c r="AW15" s="89">
        <v>0</v>
      </c>
      <c r="AX15" s="89">
        <v>0</v>
      </c>
      <c r="AY15" s="89">
        <v>0</v>
      </c>
      <c r="AZ15" s="89">
        <v>0</v>
      </c>
      <c r="BA15" s="89">
        <v>0</v>
      </c>
      <c r="BB15" s="89">
        <v>0</v>
      </c>
      <c r="BC15" s="89">
        <v>0</v>
      </c>
      <c r="BD15" s="89">
        <v>0</v>
      </c>
      <c r="BE15" s="89">
        <v>0</v>
      </c>
      <c r="BF15" s="89">
        <v>0</v>
      </c>
      <c r="BG15" s="89">
        <v>0</v>
      </c>
      <c r="BH15" s="89">
        <v>0</v>
      </c>
      <c r="BI15" s="89">
        <v>0</v>
      </c>
      <c r="BJ15" s="89">
        <v>0</v>
      </c>
      <c r="BK15" s="89">
        <v>0</v>
      </c>
      <c r="BL15" s="89">
        <v>0</v>
      </c>
      <c r="BM15" s="89">
        <v>0</v>
      </c>
      <c r="BN15" s="89">
        <v>0</v>
      </c>
      <c r="BO15" s="89">
        <v>0</v>
      </c>
      <c r="BP15" s="89">
        <v>0</v>
      </c>
      <c r="BQ15" s="89">
        <v>0</v>
      </c>
      <c r="BR15" s="89">
        <v>0</v>
      </c>
      <c r="BS15" s="89">
        <v>0</v>
      </c>
      <c r="BT15" s="89">
        <v>0</v>
      </c>
      <c r="BU15" s="89">
        <v>0</v>
      </c>
      <c r="BV15" s="89">
        <v>0</v>
      </c>
      <c r="BW15" s="89">
        <v>0</v>
      </c>
      <c r="BX15" s="89">
        <v>0</v>
      </c>
      <c r="BY15" s="89">
        <v>0</v>
      </c>
      <c r="BZ15" s="89">
        <v>0</v>
      </c>
      <c r="CA15" s="89">
        <v>0</v>
      </c>
      <c r="CB15" s="89">
        <v>0</v>
      </c>
      <c r="CC15" s="89">
        <v>0</v>
      </c>
      <c r="CD15" s="89">
        <v>0</v>
      </c>
      <c r="CE15" s="89">
        <v>0</v>
      </c>
      <c r="CF15" s="89">
        <v>0</v>
      </c>
      <c r="CG15" s="89">
        <v>0</v>
      </c>
      <c r="CH15" s="89">
        <v>0</v>
      </c>
      <c r="CI15" s="89">
        <v>0</v>
      </c>
      <c r="CJ15" s="89">
        <v>0</v>
      </c>
      <c r="CK15" s="89">
        <v>0</v>
      </c>
      <c r="CL15" s="89">
        <v>0</v>
      </c>
      <c r="CM15" s="89">
        <v>0</v>
      </c>
      <c r="CN15" s="89">
        <v>0</v>
      </c>
      <c r="CO15" s="89">
        <v>0</v>
      </c>
      <c r="CP15" s="89">
        <v>0</v>
      </c>
      <c r="CQ15" s="89">
        <v>0</v>
      </c>
      <c r="CR15" s="89">
        <v>0</v>
      </c>
      <c r="CS15" s="89">
        <v>0</v>
      </c>
      <c r="CT15" s="89">
        <v>0</v>
      </c>
      <c r="CU15" s="89">
        <v>0</v>
      </c>
      <c r="CV15" s="89">
        <v>0</v>
      </c>
      <c r="CW15" s="89">
        <v>0</v>
      </c>
      <c r="CX15" s="89">
        <v>0</v>
      </c>
      <c r="CY15" s="89">
        <v>0</v>
      </c>
      <c r="CZ15" s="89">
        <v>0</v>
      </c>
      <c r="DA15" s="89">
        <v>0</v>
      </c>
      <c r="DB15" s="89">
        <v>0</v>
      </c>
      <c r="DC15" s="89">
        <v>0</v>
      </c>
      <c r="DD15" s="89">
        <v>0</v>
      </c>
      <c r="DE15" s="89">
        <v>0</v>
      </c>
      <c r="DF15" s="89">
        <v>0</v>
      </c>
      <c r="DG15" s="89">
        <v>0</v>
      </c>
      <c r="DH15" s="89">
        <v>0</v>
      </c>
      <c r="DI15" s="89">
        <v>0</v>
      </c>
      <c r="DJ15" s="89">
        <v>0</v>
      </c>
      <c r="DK15" s="89">
        <v>0</v>
      </c>
      <c r="DL15" s="89">
        <v>0</v>
      </c>
      <c r="DM15" s="89">
        <v>0</v>
      </c>
      <c r="DN15" s="89">
        <v>0</v>
      </c>
      <c r="DO15" s="89">
        <v>0</v>
      </c>
      <c r="DP15" s="89">
        <v>0</v>
      </c>
      <c r="DQ15" s="89">
        <v>0</v>
      </c>
      <c r="DR15" s="89">
        <v>0</v>
      </c>
      <c r="DS15" s="89">
        <v>0</v>
      </c>
      <c r="DT15" s="89">
        <v>0</v>
      </c>
      <c r="DU15" s="89">
        <v>0</v>
      </c>
      <c r="DV15" s="89">
        <v>0</v>
      </c>
      <c r="DW15" s="89">
        <v>0</v>
      </c>
      <c r="DX15" s="89">
        <v>0</v>
      </c>
      <c r="DY15" s="89">
        <v>0</v>
      </c>
      <c r="DZ15" s="89">
        <v>0</v>
      </c>
      <c r="EA15" s="89">
        <v>0</v>
      </c>
      <c r="EB15" s="89">
        <v>0</v>
      </c>
      <c r="EC15" s="89">
        <v>0</v>
      </c>
      <c r="ED15" s="89">
        <v>0</v>
      </c>
      <c r="EE15" s="89">
        <v>0</v>
      </c>
      <c r="EF15" s="89">
        <v>0</v>
      </c>
      <c r="EG15" s="89">
        <v>0</v>
      </c>
      <c r="EH15" s="89">
        <v>0</v>
      </c>
      <c r="EI15" s="89">
        <v>0</v>
      </c>
      <c r="EJ15" s="89">
        <v>0</v>
      </c>
      <c r="EK15" s="89">
        <v>0</v>
      </c>
      <c r="EL15" s="89">
        <v>0</v>
      </c>
      <c r="EM15" s="89">
        <v>0</v>
      </c>
      <c r="EN15" s="89">
        <v>0</v>
      </c>
      <c r="EO15" s="89">
        <v>0</v>
      </c>
      <c r="EP15" s="89">
        <v>0</v>
      </c>
      <c r="EQ15" s="89">
        <v>0</v>
      </c>
      <c r="ER15" s="89">
        <v>0</v>
      </c>
      <c r="ES15" s="89">
        <v>0</v>
      </c>
      <c r="ET15" s="89">
        <v>0</v>
      </c>
      <c r="EU15" s="89">
        <v>0</v>
      </c>
      <c r="EV15" s="89">
        <v>0</v>
      </c>
      <c r="EW15" s="89">
        <v>0</v>
      </c>
      <c r="EX15" s="89">
        <v>0</v>
      </c>
      <c r="EY15" s="89">
        <v>0</v>
      </c>
      <c r="EZ15" s="89">
        <v>0</v>
      </c>
      <c r="FA15" s="89">
        <v>0</v>
      </c>
      <c r="FB15" s="89">
        <v>0</v>
      </c>
      <c r="FC15" s="89">
        <v>0</v>
      </c>
      <c r="FD15" s="89">
        <v>0</v>
      </c>
      <c r="FE15" s="89">
        <v>0</v>
      </c>
      <c r="FF15" s="89">
        <v>0</v>
      </c>
      <c r="FG15" s="89">
        <v>0</v>
      </c>
      <c r="FH15" s="89">
        <v>0</v>
      </c>
      <c r="FI15" s="89">
        <v>0</v>
      </c>
      <c r="FJ15" s="89">
        <v>0</v>
      </c>
      <c r="FK15" s="89">
        <v>0</v>
      </c>
      <c r="FL15" s="89">
        <v>0</v>
      </c>
      <c r="FM15" s="89">
        <v>0</v>
      </c>
      <c r="FN15" s="89">
        <v>0</v>
      </c>
      <c r="FO15" s="89">
        <v>0</v>
      </c>
      <c r="FP15" s="89">
        <v>0</v>
      </c>
      <c r="FQ15" s="89">
        <v>0</v>
      </c>
      <c r="FR15" s="89">
        <v>0</v>
      </c>
      <c r="FS15" s="89">
        <v>0</v>
      </c>
      <c r="FT15" s="89">
        <v>0</v>
      </c>
      <c r="FU15" s="89">
        <v>0</v>
      </c>
      <c r="FV15" s="89">
        <v>0</v>
      </c>
      <c r="FW15" s="89">
        <v>0</v>
      </c>
      <c r="FX15" s="89">
        <v>0</v>
      </c>
      <c r="FY15" s="89">
        <v>0</v>
      </c>
      <c r="FZ15" s="89">
        <v>0</v>
      </c>
      <c r="GA15" s="89">
        <v>0</v>
      </c>
    </row>
    <row r="16" spans="2:183">
      <c r="B16" s="171" t="s">
        <v>1</v>
      </c>
      <c r="C16" s="177" t="s">
        <v>96</v>
      </c>
      <c r="D16" s="83">
        <v>0.9819851419563651</v>
      </c>
      <c r="E16" s="84">
        <v>0.97519507613723266</v>
      </c>
      <c r="F16" s="84">
        <v>0.95118918012443188</v>
      </c>
      <c r="G16" s="84">
        <v>0.93178972428993212</v>
      </c>
      <c r="H16" s="84">
        <v>0.92635310492864453</v>
      </c>
      <c r="I16" s="84">
        <v>0.90390000138617432</v>
      </c>
      <c r="J16" s="84">
        <v>0.91928956415287355</v>
      </c>
      <c r="K16" s="84">
        <v>0.91364494977444621</v>
      </c>
      <c r="L16" s="84" t="e">
        <v>#DIV/0!</v>
      </c>
      <c r="M16" s="84" t="e">
        <v>#DIV/0!</v>
      </c>
      <c r="N16" s="84" t="e">
        <v>#DIV/0!</v>
      </c>
      <c r="O16" s="84" t="e">
        <v>#DIV/0!</v>
      </c>
      <c r="P16" s="84" t="e">
        <v>#DIV/0!</v>
      </c>
      <c r="Q16" s="84" t="e">
        <v>#DIV/0!</v>
      </c>
      <c r="R16" s="84" t="e">
        <v>#DIV/0!</v>
      </c>
      <c r="S16" s="84" t="e">
        <v>#DIV/0!</v>
      </c>
      <c r="T16" s="84" t="e">
        <v>#DIV/0!</v>
      </c>
      <c r="U16" s="84" t="e">
        <v>#DIV/0!</v>
      </c>
      <c r="V16" s="84" t="e">
        <v>#DIV/0!</v>
      </c>
      <c r="W16" s="84" t="e">
        <v>#DIV/0!</v>
      </c>
      <c r="X16" s="84" t="e">
        <v>#DIV/0!</v>
      </c>
      <c r="Y16" s="84" t="e">
        <v>#DIV/0!</v>
      </c>
      <c r="Z16" s="84" t="e">
        <v>#DIV/0!</v>
      </c>
      <c r="AA16" s="84" t="e">
        <v>#DIV/0!</v>
      </c>
      <c r="AB16" s="84" t="e">
        <v>#DIV/0!</v>
      </c>
      <c r="AC16" s="84" t="e">
        <v>#DIV/0!</v>
      </c>
      <c r="AD16" s="84" t="e">
        <v>#DIV/0!</v>
      </c>
      <c r="AE16" s="84" t="e">
        <v>#DIV/0!</v>
      </c>
      <c r="AF16" s="84" t="e">
        <v>#DIV/0!</v>
      </c>
      <c r="AG16" s="84" t="e">
        <v>#DIV/0!</v>
      </c>
      <c r="AH16" s="84" t="e">
        <v>#DIV/0!</v>
      </c>
      <c r="AI16" s="84" t="e">
        <v>#DIV/0!</v>
      </c>
      <c r="AJ16" s="84" t="e">
        <v>#DIV/0!</v>
      </c>
      <c r="AK16" s="84" t="e">
        <v>#DIV/0!</v>
      </c>
      <c r="AL16" s="84" t="e">
        <v>#DIV/0!</v>
      </c>
      <c r="AM16" s="84" t="e">
        <v>#DIV/0!</v>
      </c>
      <c r="AN16" s="84" t="e">
        <v>#DIV/0!</v>
      </c>
      <c r="AO16" s="84" t="e">
        <v>#DIV/0!</v>
      </c>
      <c r="AP16" s="84" t="e">
        <v>#DIV/0!</v>
      </c>
      <c r="AQ16" s="84" t="e">
        <v>#DIV/0!</v>
      </c>
      <c r="AR16" s="84" t="e">
        <v>#DIV/0!</v>
      </c>
      <c r="AS16" s="84" t="e">
        <v>#DIV/0!</v>
      </c>
      <c r="AT16" s="84" t="e">
        <v>#DIV/0!</v>
      </c>
      <c r="AU16" s="84" t="e">
        <v>#DIV/0!</v>
      </c>
      <c r="AV16" s="84" t="e">
        <v>#DIV/0!</v>
      </c>
      <c r="AW16" s="84" t="e">
        <v>#DIV/0!</v>
      </c>
      <c r="AX16" s="84" t="e">
        <v>#DIV/0!</v>
      </c>
      <c r="AY16" s="84" t="e">
        <v>#DIV/0!</v>
      </c>
      <c r="AZ16" s="84" t="e">
        <v>#DIV/0!</v>
      </c>
      <c r="BA16" s="84" t="e">
        <v>#DIV/0!</v>
      </c>
      <c r="BB16" s="84" t="e">
        <v>#DIV/0!</v>
      </c>
      <c r="BC16" s="84" t="e">
        <v>#DIV/0!</v>
      </c>
      <c r="BD16" s="84" t="e">
        <v>#DIV/0!</v>
      </c>
      <c r="BE16" s="84" t="e">
        <v>#DIV/0!</v>
      </c>
      <c r="BF16" s="84" t="e">
        <v>#DIV/0!</v>
      </c>
      <c r="BG16" s="84" t="e">
        <v>#DIV/0!</v>
      </c>
      <c r="BH16" s="84" t="e">
        <v>#DIV/0!</v>
      </c>
      <c r="BI16" s="84" t="e">
        <v>#DIV/0!</v>
      </c>
      <c r="BJ16" s="84" t="e">
        <v>#DIV/0!</v>
      </c>
      <c r="BK16" s="84" t="e">
        <v>#DIV/0!</v>
      </c>
      <c r="BL16" s="84" t="e">
        <v>#DIV/0!</v>
      </c>
      <c r="BM16" s="84" t="e">
        <v>#DIV/0!</v>
      </c>
      <c r="BN16" s="84" t="e">
        <v>#DIV/0!</v>
      </c>
      <c r="BO16" s="84" t="e">
        <v>#DIV/0!</v>
      </c>
      <c r="BP16" s="84" t="e">
        <v>#DIV/0!</v>
      </c>
      <c r="BQ16" s="84" t="e">
        <v>#DIV/0!</v>
      </c>
      <c r="BR16" s="84" t="e">
        <v>#DIV/0!</v>
      </c>
      <c r="BS16" s="84" t="e">
        <v>#DIV/0!</v>
      </c>
      <c r="BT16" s="84" t="e">
        <v>#DIV/0!</v>
      </c>
      <c r="BU16" s="84" t="e">
        <v>#DIV/0!</v>
      </c>
      <c r="BV16" s="84" t="e">
        <v>#DIV/0!</v>
      </c>
      <c r="BW16" s="84" t="e">
        <v>#DIV/0!</v>
      </c>
      <c r="BX16" s="84" t="e">
        <v>#DIV/0!</v>
      </c>
      <c r="BY16" s="84" t="e">
        <v>#DIV/0!</v>
      </c>
      <c r="BZ16" s="84" t="e">
        <v>#DIV/0!</v>
      </c>
      <c r="CA16" s="84" t="e">
        <v>#DIV/0!</v>
      </c>
      <c r="CB16" s="84" t="e">
        <v>#DIV/0!</v>
      </c>
      <c r="CC16" s="84" t="e">
        <v>#DIV/0!</v>
      </c>
      <c r="CD16" s="84" t="e">
        <v>#DIV/0!</v>
      </c>
      <c r="CE16" s="84" t="e">
        <v>#DIV/0!</v>
      </c>
      <c r="CF16" s="84" t="e">
        <v>#DIV/0!</v>
      </c>
      <c r="CG16" s="84" t="e">
        <v>#DIV/0!</v>
      </c>
      <c r="CH16" s="84" t="e">
        <v>#DIV/0!</v>
      </c>
      <c r="CI16" s="84" t="e">
        <v>#DIV/0!</v>
      </c>
      <c r="CJ16" s="84" t="e">
        <v>#DIV/0!</v>
      </c>
      <c r="CK16" s="84" t="e">
        <v>#DIV/0!</v>
      </c>
      <c r="CL16" s="84" t="e">
        <v>#DIV/0!</v>
      </c>
      <c r="CM16" s="84" t="e">
        <v>#DIV/0!</v>
      </c>
      <c r="CN16" s="84" t="e">
        <v>#DIV/0!</v>
      </c>
      <c r="CO16" s="84" t="e">
        <v>#DIV/0!</v>
      </c>
      <c r="CP16" s="84" t="e">
        <v>#DIV/0!</v>
      </c>
      <c r="CQ16" s="84" t="e">
        <v>#DIV/0!</v>
      </c>
      <c r="CR16" s="84" t="e">
        <v>#DIV/0!</v>
      </c>
      <c r="CS16" s="84" t="e">
        <v>#DIV/0!</v>
      </c>
      <c r="CT16" s="84" t="e">
        <v>#DIV/0!</v>
      </c>
      <c r="CU16" s="84" t="e">
        <v>#DIV/0!</v>
      </c>
      <c r="CV16" s="84" t="e">
        <v>#DIV/0!</v>
      </c>
      <c r="CW16" s="84" t="e">
        <v>#DIV/0!</v>
      </c>
      <c r="CX16" s="84" t="e">
        <v>#DIV/0!</v>
      </c>
      <c r="CY16" s="84" t="e">
        <v>#DIV/0!</v>
      </c>
      <c r="CZ16" s="84" t="e">
        <v>#DIV/0!</v>
      </c>
      <c r="DA16" s="84" t="e">
        <v>#DIV/0!</v>
      </c>
      <c r="DB16" s="84" t="e">
        <v>#DIV/0!</v>
      </c>
      <c r="DC16" s="84" t="e">
        <v>#DIV/0!</v>
      </c>
      <c r="DD16" s="84" t="e">
        <v>#DIV/0!</v>
      </c>
      <c r="DE16" s="84" t="e">
        <v>#DIV/0!</v>
      </c>
      <c r="DF16" s="84" t="e">
        <v>#DIV/0!</v>
      </c>
      <c r="DG16" s="84" t="e">
        <v>#DIV/0!</v>
      </c>
      <c r="DH16" s="84" t="e">
        <v>#DIV/0!</v>
      </c>
      <c r="DI16" s="84" t="e">
        <v>#DIV/0!</v>
      </c>
      <c r="DJ16" s="84" t="e">
        <v>#DIV/0!</v>
      </c>
      <c r="DK16" s="84" t="e">
        <v>#DIV/0!</v>
      </c>
      <c r="DL16" s="84" t="e">
        <v>#DIV/0!</v>
      </c>
      <c r="DM16" s="84" t="e">
        <v>#DIV/0!</v>
      </c>
      <c r="DN16" s="84" t="e">
        <v>#DIV/0!</v>
      </c>
      <c r="DO16" s="84" t="e">
        <v>#DIV/0!</v>
      </c>
      <c r="DP16" s="84" t="e">
        <v>#DIV/0!</v>
      </c>
      <c r="DQ16" s="84" t="e">
        <v>#DIV/0!</v>
      </c>
      <c r="DR16" s="84" t="e">
        <v>#DIV/0!</v>
      </c>
      <c r="DS16" s="84" t="e">
        <v>#DIV/0!</v>
      </c>
      <c r="DT16" s="84" t="e">
        <v>#DIV/0!</v>
      </c>
      <c r="DU16" s="84" t="e">
        <v>#DIV/0!</v>
      </c>
      <c r="DV16" s="84" t="e">
        <v>#DIV/0!</v>
      </c>
      <c r="DW16" s="84" t="e">
        <v>#DIV/0!</v>
      </c>
      <c r="DX16" s="84" t="e">
        <v>#DIV/0!</v>
      </c>
      <c r="DY16" s="84" t="e">
        <v>#DIV/0!</v>
      </c>
      <c r="DZ16" s="84" t="e">
        <v>#DIV/0!</v>
      </c>
      <c r="EA16" s="84" t="e">
        <v>#DIV/0!</v>
      </c>
      <c r="EB16" s="84" t="e">
        <v>#DIV/0!</v>
      </c>
      <c r="EC16" s="84" t="e">
        <v>#DIV/0!</v>
      </c>
      <c r="ED16" s="84" t="e">
        <v>#DIV/0!</v>
      </c>
      <c r="EE16" s="84" t="e">
        <v>#DIV/0!</v>
      </c>
      <c r="EF16" s="84" t="e">
        <v>#DIV/0!</v>
      </c>
      <c r="EG16" s="84" t="e">
        <v>#DIV/0!</v>
      </c>
      <c r="EH16" s="84" t="e">
        <v>#DIV/0!</v>
      </c>
      <c r="EI16" s="84" t="e">
        <v>#DIV/0!</v>
      </c>
      <c r="EJ16" s="84" t="e">
        <v>#DIV/0!</v>
      </c>
      <c r="EK16" s="84" t="e">
        <v>#DIV/0!</v>
      </c>
      <c r="EL16" s="84" t="e">
        <v>#DIV/0!</v>
      </c>
      <c r="EM16" s="84" t="e">
        <v>#DIV/0!</v>
      </c>
      <c r="EN16" s="84" t="e">
        <v>#DIV/0!</v>
      </c>
      <c r="EO16" s="84" t="e">
        <v>#DIV/0!</v>
      </c>
      <c r="EP16" s="84" t="e">
        <v>#DIV/0!</v>
      </c>
      <c r="EQ16" s="84" t="e">
        <v>#DIV/0!</v>
      </c>
      <c r="ER16" s="84" t="e">
        <v>#DIV/0!</v>
      </c>
      <c r="ES16" s="84" t="e">
        <v>#DIV/0!</v>
      </c>
      <c r="ET16" s="84" t="e">
        <v>#DIV/0!</v>
      </c>
      <c r="EU16" s="84" t="e">
        <v>#DIV/0!</v>
      </c>
      <c r="EV16" s="84" t="e">
        <v>#DIV/0!</v>
      </c>
      <c r="EW16" s="84" t="e">
        <v>#DIV/0!</v>
      </c>
      <c r="EX16" s="84" t="e">
        <v>#DIV/0!</v>
      </c>
      <c r="EY16" s="84" t="e">
        <v>#DIV/0!</v>
      </c>
      <c r="EZ16" s="84" t="e">
        <v>#DIV/0!</v>
      </c>
      <c r="FA16" s="84" t="e">
        <v>#DIV/0!</v>
      </c>
      <c r="FB16" s="84" t="e">
        <v>#DIV/0!</v>
      </c>
      <c r="FC16" s="84" t="e">
        <v>#DIV/0!</v>
      </c>
      <c r="FD16" s="84" t="e">
        <v>#DIV/0!</v>
      </c>
      <c r="FE16" s="84" t="e">
        <v>#DIV/0!</v>
      </c>
      <c r="FF16" s="84" t="e">
        <v>#DIV/0!</v>
      </c>
      <c r="FG16" s="84" t="e">
        <v>#DIV/0!</v>
      </c>
      <c r="FH16" s="84" t="e">
        <v>#DIV/0!</v>
      </c>
      <c r="FI16" s="84" t="e">
        <v>#DIV/0!</v>
      </c>
      <c r="FJ16" s="84" t="e">
        <v>#DIV/0!</v>
      </c>
      <c r="FK16" s="84" t="e">
        <v>#DIV/0!</v>
      </c>
      <c r="FL16" s="84" t="e">
        <v>#DIV/0!</v>
      </c>
      <c r="FM16" s="84" t="e">
        <v>#DIV/0!</v>
      </c>
      <c r="FN16" s="84" t="e">
        <v>#DIV/0!</v>
      </c>
      <c r="FO16" s="84" t="e">
        <v>#DIV/0!</v>
      </c>
      <c r="FP16" s="84" t="e">
        <v>#DIV/0!</v>
      </c>
      <c r="FQ16" s="84" t="e">
        <v>#DIV/0!</v>
      </c>
      <c r="FR16" s="84" t="e">
        <v>#DIV/0!</v>
      </c>
      <c r="FS16" s="84" t="e">
        <v>#DIV/0!</v>
      </c>
      <c r="FT16" s="84" t="e">
        <v>#DIV/0!</v>
      </c>
      <c r="FU16" s="84" t="e">
        <v>#DIV/0!</v>
      </c>
      <c r="FV16" s="84" t="e">
        <v>#DIV/0!</v>
      </c>
      <c r="FW16" s="84" t="e">
        <v>#DIV/0!</v>
      </c>
      <c r="FX16" s="84" t="e">
        <v>#DIV/0!</v>
      </c>
      <c r="FY16" s="84" t="e">
        <v>#DIV/0!</v>
      </c>
      <c r="FZ16" s="84" t="e">
        <v>#DIV/0!</v>
      </c>
      <c r="GA16" s="84" t="e">
        <v>#DIV/0!</v>
      </c>
    </row>
    <row r="17" spans="2:183">
      <c r="B17" s="96" t="s">
        <v>1</v>
      </c>
      <c r="C17" s="166" t="s">
        <v>42</v>
      </c>
      <c r="D17" s="178">
        <v>101616.68</v>
      </c>
      <c r="E17" s="179">
        <v>101010</v>
      </c>
      <c r="F17" s="179">
        <v>150215</v>
      </c>
      <c r="G17" s="179">
        <v>148720.01999999999</v>
      </c>
      <c r="H17" s="179">
        <v>99493.35</v>
      </c>
      <c r="I17" s="179">
        <v>148135</v>
      </c>
      <c r="J17" s="179">
        <v>147550.01999999999</v>
      </c>
      <c r="K17" s="179">
        <v>98150</v>
      </c>
      <c r="L17" s="179">
        <v>0</v>
      </c>
      <c r="M17" s="179">
        <v>0</v>
      </c>
      <c r="N17" s="179">
        <v>0</v>
      </c>
      <c r="O17" s="179">
        <v>0</v>
      </c>
      <c r="P17" s="179">
        <v>0</v>
      </c>
      <c r="Q17" s="179">
        <v>0</v>
      </c>
      <c r="R17" s="179">
        <v>0</v>
      </c>
      <c r="S17" s="179">
        <v>0</v>
      </c>
      <c r="T17" s="179">
        <v>0</v>
      </c>
      <c r="U17" s="179">
        <v>0</v>
      </c>
      <c r="V17" s="179">
        <v>0</v>
      </c>
      <c r="W17" s="179">
        <v>0</v>
      </c>
      <c r="X17" s="179">
        <v>0</v>
      </c>
      <c r="Y17" s="179">
        <v>0</v>
      </c>
      <c r="Z17" s="179">
        <v>0</v>
      </c>
      <c r="AA17" s="179">
        <v>0</v>
      </c>
      <c r="AB17" s="179">
        <v>0</v>
      </c>
      <c r="AC17" s="179">
        <v>0</v>
      </c>
      <c r="AD17" s="179">
        <v>0</v>
      </c>
      <c r="AE17" s="179">
        <v>0</v>
      </c>
      <c r="AF17" s="179">
        <v>0</v>
      </c>
      <c r="AG17" s="179">
        <v>0</v>
      </c>
      <c r="AH17" s="179">
        <v>0</v>
      </c>
      <c r="AI17" s="179">
        <v>0</v>
      </c>
      <c r="AJ17" s="179">
        <v>0</v>
      </c>
      <c r="AK17" s="179">
        <v>0</v>
      </c>
      <c r="AL17" s="179">
        <v>0</v>
      </c>
      <c r="AM17" s="179">
        <v>0</v>
      </c>
      <c r="AN17" s="179">
        <v>0</v>
      </c>
      <c r="AO17" s="179">
        <v>0</v>
      </c>
      <c r="AP17" s="179">
        <v>0</v>
      </c>
      <c r="AQ17" s="179">
        <v>0</v>
      </c>
      <c r="AR17" s="179">
        <v>0</v>
      </c>
      <c r="AS17" s="179">
        <v>0</v>
      </c>
      <c r="AT17" s="179">
        <v>0</v>
      </c>
      <c r="AU17" s="179">
        <v>0</v>
      </c>
      <c r="AV17" s="179">
        <v>0</v>
      </c>
      <c r="AW17" s="179">
        <v>0</v>
      </c>
      <c r="AX17" s="179">
        <v>0</v>
      </c>
      <c r="AY17" s="179">
        <v>0</v>
      </c>
      <c r="AZ17" s="179">
        <v>0</v>
      </c>
      <c r="BA17" s="179">
        <v>0</v>
      </c>
      <c r="BB17" s="179">
        <v>0</v>
      </c>
      <c r="BC17" s="179">
        <v>0</v>
      </c>
      <c r="BD17" s="179">
        <v>0</v>
      </c>
      <c r="BE17" s="179">
        <v>0</v>
      </c>
      <c r="BF17" s="179">
        <v>0</v>
      </c>
      <c r="BG17" s="179">
        <v>0</v>
      </c>
      <c r="BH17" s="179">
        <v>0</v>
      </c>
      <c r="BI17" s="179">
        <v>0</v>
      </c>
      <c r="BJ17" s="179">
        <v>0</v>
      </c>
      <c r="BK17" s="179">
        <v>0</v>
      </c>
      <c r="BL17" s="179">
        <v>0</v>
      </c>
      <c r="BM17" s="179">
        <v>0</v>
      </c>
      <c r="BN17" s="179">
        <v>0</v>
      </c>
      <c r="BO17" s="179">
        <v>0</v>
      </c>
      <c r="BP17" s="179">
        <v>0</v>
      </c>
      <c r="BQ17" s="179">
        <v>0</v>
      </c>
      <c r="BR17" s="179">
        <v>0</v>
      </c>
      <c r="BS17" s="179">
        <v>0</v>
      </c>
      <c r="BT17" s="179">
        <v>0</v>
      </c>
      <c r="BU17" s="179">
        <v>0</v>
      </c>
      <c r="BV17" s="179">
        <v>0</v>
      </c>
      <c r="BW17" s="179">
        <v>0</v>
      </c>
      <c r="BX17" s="179">
        <v>0</v>
      </c>
      <c r="BY17" s="179">
        <v>0</v>
      </c>
      <c r="BZ17" s="179">
        <v>0</v>
      </c>
      <c r="CA17" s="179">
        <v>0</v>
      </c>
      <c r="CB17" s="179">
        <v>0</v>
      </c>
      <c r="CC17" s="179">
        <v>0</v>
      </c>
      <c r="CD17" s="179">
        <v>0</v>
      </c>
      <c r="CE17" s="179">
        <v>0</v>
      </c>
      <c r="CF17" s="179">
        <v>0</v>
      </c>
      <c r="CG17" s="179">
        <v>0</v>
      </c>
      <c r="CH17" s="179">
        <v>0</v>
      </c>
      <c r="CI17" s="179">
        <v>0</v>
      </c>
      <c r="CJ17" s="179">
        <v>0</v>
      </c>
      <c r="CK17" s="179">
        <v>0</v>
      </c>
      <c r="CL17" s="179">
        <v>0</v>
      </c>
      <c r="CM17" s="179">
        <v>0</v>
      </c>
      <c r="CN17" s="179">
        <v>0</v>
      </c>
      <c r="CO17" s="179">
        <v>0</v>
      </c>
      <c r="CP17" s="179">
        <v>0</v>
      </c>
      <c r="CQ17" s="179">
        <v>0</v>
      </c>
      <c r="CR17" s="179">
        <v>0</v>
      </c>
      <c r="CS17" s="179">
        <v>0</v>
      </c>
      <c r="CT17" s="179">
        <v>0</v>
      </c>
      <c r="CU17" s="179">
        <v>0</v>
      </c>
      <c r="CV17" s="179">
        <v>0</v>
      </c>
      <c r="CW17" s="179">
        <v>0</v>
      </c>
      <c r="CX17" s="179">
        <v>0</v>
      </c>
      <c r="CY17" s="179">
        <v>0</v>
      </c>
      <c r="CZ17" s="179">
        <v>0</v>
      </c>
      <c r="DA17" s="179">
        <v>0</v>
      </c>
      <c r="DB17" s="179">
        <v>0</v>
      </c>
      <c r="DC17" s="179">
        <v>0</v>
      </c>
      <c r="DD17" s="179">
        <v>0</v>
      </c>
      <c r="DE17" s="179">
        <v>0</v>
      </c>
      <c r="DF17" s="179">
        <v>0</v>
      </c>
      <c r="DG17" s="179">
        <v>0</v>
      </c>
      <c r="DH17" s="179">
        <v>0</v>
      </c>
      <c r="DI17" s="179">
        <v>0</v>
      </c>
      <c r="DJ17" s="179">
        <v>0</v>
      </c>
      <c r="DK17" s="179">
        <v>0</v>
      </c>
      <c r="DL17" s="179">
        <v>0</v>
      </c>
      <c r="DM17" s="179">
        <v>0</v>
      </c>
      <c r="DN17" s="179">
        <v>0</v>
      </c>
      <c r="DO17" s="179">
        <v>0</v>
      </c>
      <c r="DP17" s="179">
        <v>0</v>
      </c>
      <c r="DQ17" s="179">
        <v>0</v>
      </c>
      <c r="DR17" s="179">
        <v>0</v>
      </c>
      <c r="DS17" s="179">
        <v>0</v>
      </c>
      <c r="DT17" s="179">
        <v>0</v>
      </c>
      <c r="DU17" s="179">
        <v>0</v>
      </c>
      <c r="DV17" s="179">
        <v>0</v>
      </c>
      <c r="DW17" s="179">
        <v>0</v>
      </c>
      <c r="DX17" s="179">
        <v>0</v>
      </c>
      <c r="DY17" s="179">
        <v>0</v>
      </c>
      <c r="DZ17" s="179">
        <v>0</v>
      </c>
      <c r="EA17" s="179">
        <v>0</v>
      </c>
      <c r="EB17" s="179">
        <v>0</v>
      </c>
      <c r="EC17" s="179">
        <v>0</v>
      </c>
      <c r="ED17" s="179">
        <v>0</v>
      </c>
      <c r="EE17" s="179">
        <v>0</v>
      </c>
      <c r="EF17" s="179">
        <v>0</v>
      </c>
      <c r="EG17" s="179">
        <v>0</v>
      </c>
      <c r="EH17" s="179">
        <v>0</v>
      </c>
      <c r="EI17" s="179">
        <v>0</v>
      </c>
      <c r="EJ17" s="179">
        <v>0</v>
      </c>
      <c r="EK17" s="179">
        <v>0</v>
      </c>
      <c r="EL17" s="179">
        <v>0</v>
      </c>
      <c r="EM17" s="179">
        <v>0</v>
      </c>
      <c r="EN17" s="179">
        <v>0</v>
      </c>
      <c r="EO17" s="179">
        <v>0</v>
      </c>
      <c r="EP17" s="179">
        <v>0</v>
      </c>
      <c r="EQ17" s="179">
        <v>0</v>
      </c>
      <c r="ER17" s="179">
        <v>0</v>
      </c>
      <c r="ES17" s="179">
        <v>0</v>
      </c>
      <c r="ET17" s="179">
        <v>0</v>
      </c>
      <c r="EU17" s="179">
        <v>0</v>
      </c>
      <c r="EV17" s="179">
        <v>0</v>
      </c>
      <c r="EW17" s="179">
        <v>0</v>
      </c>
      <c r="EX17" s="179">
        <v>0</v>
      </c>
      <c r="EY17" s="179">
        <v>0</v>
      </c>
      <c r="EZ17" s="179">
        <v>0</v>
      </c>
      <c r="FA17" s="179">
        <v>0</v>
      </c>
      <c r="FB17" s="179">
        <v>0</v>
      </c>
      <c r="FC17" s="179">
        <v>0</v>
      </c>
      <c r="FD17" s="179">
        <v>0</v>
      </c>
      <c r="FE17" s="179">
        <v>0</v>
      </c>
      <c r="FF17" s="179">
        <v>0</v>
      </c>
      <c r="FG17" s="179">
        <v>0</v>
      </c>
      <c r="FH17" s="179">
        <v>0</v>
      </c>
      <c r="FI17" s="179">
        <v>0</v>
      </c>
      <c r="FJ17" s="179">
        <v>0</v>
      </c>
      <c r="FK17" s="179">
        <v>0</v>
      </c>
      <c r="FL17" s="179">
        <v>0</v>
      </c>
      <c r="FM17" s="179">
        <v>0</v>
      </c>
      <c r="FN17" s="179">
        <v>0</v>
      </c>
      <c r="FO17" s="179">
        <v>0</v>
      </c>
      <c r="FP17" s="179">
        <v>0</v>
      </c>
      <c r="FQ17" s="179">
        <v>0</v>
      </c>
      <c r="FR17" s="179">
        <v>0</v>
      </c>
      <c r="FS17" s="179">
        <v>0</v>
      </c>
      <c r="FT17" s="179">
        <v>0</v>
      </c>
      <c r="FU17" s="179">
        <v>0</v>
      </c>
      <c r="FV17" s="179">
        <v>0</v>
      </c>
      <c r="FW17" s="179">
        <v>0</v>
      </c>
      <c r="FX17" s="179">
        <v>0</v>
      </c>
      <c r="FY17" s="179">
        <v>0</v>
      </c>
      <c r="FZ17" s="179">
        <v>0</v>
      </c>
      <c r="GA17" s="179">
        <v>0</v>
      </c>
    </row>
    <row r="18" spans="2:183">
      <c r="B18" s="96" t="s">
        <v>1</v>
      </c>
      <c r="C18" s="166" t="s">
        <v>318</v>
      </c>
      <c r="D18" s="178">
        <v>0</v>
      </c>
      <c r="E18" s="179">
        <v>0</v>
      </c>
      <c r="F18" s="179">
        <v>0</v>
      </c>
      <c r="G18" s="179">
        <v>0</v>
      </c>
      <c r="H18" s="179">
        <v>0</v>
      </c>
      <c r="I18" s="179">
        <v>0</v>
      </c>
      <c r="J18" s="179">
        <v>0</v>
      </c>
      <c r="K18" s="179">
        <v>0</v>
      </c>
      <c r="L18" s="179">
        <v>0</v>
      </c>
      <c r="M18" s="179">
        <v>0</v>
      </c>
      <c r="N18" s="179">
        <v>0</v>
      </c>
      <c r="O18" s="179">
        <v>0</v>
      </c>
      <c r="P18" s="179">
        <v>0</v>
      </c>
      <c r="Q18" s="179">
        <v>0</v>
      </c>
      <c r="R18" s="179">
        <v>0</v>
      </c>
      <c r="S18" s="179">
        <v>0</v>
      </c>
      <c r="T18" s="179">
        <v>0</v>
      </c>
      <c r="U18" s="179">
        <v>0</v>
      </c>
      <c r="V18" s="179">
        <v>0</v>
      </c>
      <c r="W18" s="179">
        <v>0</v>
      </c>
      <c r="X18" s="179">
        <v>0</v>
      </c>
      <c r="Y18" s="179">
        <v>0</v>
      </c>
      <c r="Z18" s="179">
        <v>0</v>
      </c>
      <c r="AA18" s="179">
        <v>0</v>
      </c>
      <c r="AB18" s="179">
        <v>0</v>
      </c>
      <c r="AC18" s="179">
        <v>0</v>
      </c>
      <c r="AD18" s="179">
        <v>0</v>
      </c>
      <c r="AE18" s="179">
        <v>0</v>
      </c>
      <c r="AF18" s="179">
        <v>0</v>
      </c>
      <c r="AG18" s="179">
        <v>0</v>
      </c>
      <c r="AH18" s="179">
        <v>0</v>
      </c>
      <c r="AI18" s="179">
        <v>0</v>
      </c>
      <c r="AJ18" s="179">
        <v>0</v>
      </c>
      <c r="AK18" s="179">
        <v>0</v>
      </c>
      <c r="AL18" s="179">
        <v>0</v>
      </c>
      <c r="AM18" s="179">
        <v>0</v>
      </c>
      <c r="AN18" s="179">
        <v>0</v>
      </c>
      <c r="AO18" s="179">
        <v>0</v>
      </c>
      <c r="AP18" s="179">
        <v>0</v>
      </c>
      <c r="AQ18" s="179">
        <v>0</v>
      </c>
      <c r="AR18" s="179">
        <v>0</v>
      </c>
      <c r="AS18" s="179">
        <v>0</v>
      </c>
      <c r="AT18" s="179">
        <v>0</v>
      </c>
      <c r="AU18" s="179">
        <v>0</v>
      </c>
      <c r="AV18" s="179">
        <v>0</v>
      </c>
      <c r="AW18" s="179">
        <v>0</v>
      </c>
      <c r="AX18" s="179">
        <v>0</v>
      </c>
      <c r="AY18" s="179">
        <v>0</v>
      </c>
      <c r="AZ18" s="179">
        <v>0</v>
      </c>
      <c r="BA18" s="179">
        <v>0</v>
      </c>
      <c r="BB18" s="179">
        <v>0</v>
      </c>
      <c r="BC18" s="179">
        <v>0</v>
      </c>
      <c r="BD18" s="179">
        <v>0</v>
      </c>
      <c r="BE18" s="179">
        <v>0</v>
      </c>
      <c r="BF18" s="179">
        <v>0</v>
      </c>
      <c r="BG18" s="179">
        <v>0</v>
      </c>
      <c r="BH18" s="179">
        <v>0</v>
      </c>
      <c r="BI18" s="179">
        <v>0</v>
      </c>
      <c r="BJ18" s="179">
        <v>0</v>
      </c>
      <c r="BK18" s="179">
        <v>0</v>
      </c>
      <c r="BL18" s="179">
        <v>0</v>
      </c>
      <c r="BM18" s="179">
        <v>0</v>
      </c>
      <c r="BN18" s="179">
        <v>0</v>
      </c>
      <c r="BO18" s="179">
        <v>0</v>
      </c>
      <c r="BP18" s="179">
        <v>0</v>
      </c>
      <c r="BQ18" s="179">
        <v>0</v>
      </c>
      <c r="BR18" s="179">
        <v>0</v>
      </c>
      <c r="BS18" s="179">
        <v>0</v>
      </c>
      <c r="BT18" s="179">
        <v>0</v>
      </c>
      <c r="BU18" s="179">
        <v>0</v>
      </c>
      <c r="BV18" s="179">
        <v>0</v>
      </c>
      <c r="BW18" s="179">
        <v>0</v>
      </c>
      <c r="BX18" s="179">
        <v>0</v>
      </c>
      <c r="BY18" s="179">
        <v>0</v>
      </c>
      <c r="BZ18" s="179">
        <v>0</v>
      </c>
      <c r="CA18" s="179">
        <v>0</v>
      </c>
      <c r="CB18" s="179">
        <v>0</v>
      </c>
      <c r="CC18" s="179">
        <v>0</v>
      </c>
      <c r="CD18" s="179">
        <v>0</v>
      </c>
      <c r="CE18" s="179">
        <v>0</v>
      </c>
      <c r="CF18" s="179">
        <v>0</v>
      </c>
      <c r="CG18" s="179">
        <v>0</v>
      </c>
      <c r="CH18" s="179">
        <v>0</v>
      </c>
      <c r="CI18" s="179">
        <v>0</v>
      </c>
      <c r="CJ18" s="179">
        <v>0</v>
      </c>
      <c r="CK18" s="179">
        <v>0</v>
      </c>
      <c r="CL18" s="179">
        <v>0</v>
      </c>
      <c r="CM18" s="179">
        <v>0</v>
      </c>
      <c r="CN18" s="179">
        <v>0</v>
      </c>
      <c r="CO18" s="179">
        <v>0</v>
      </c>
      <c r="CP18" s="179">
        <v>0</v>
      </c>
      <c r="CQ18" s="179">
        <v>0</v>
      </c>
      <c r="CR18" s="179">
        <v>0</v>
      </c>
      <c r="CS18" s="179">
        <v>0</v>
      </c>
      <c r="CT18" s="179">
        <v>0</v>
      </c>
      <c r="CU18" s="179">
        <v>0</v>
      </c>
      <c r="CV18" s="179">
        <v>0</v>
      </c>
      <c r="CW18" s="179">
        <v>0</v>
      </c>
      <c r="CX18" s="179">
        <v>0</v>
      </c>
      <c r="CY18" s="179">
        <v>0</v>
      </c>
      <c r="CZ18" s="179">
        <v>0</v>
      </c>
      <c r="DA18" s="179">
        <v>0</v>
      </c>
      <c r="DB18" s="179">
        <v>0</v>
      </c>
      <c r="DC18" s="179">
        <v>0</v>
      </c>
      <c r="DD18" s="179">
        <v>0</v>
      </c>
      <c r="DE18" s="179">
        <v>0</v>
      </c>
      <c r="DF18" s="179">
        <v>0</v>
      </c>
      <c r="DG18" s="179">
        <v>0</v>
      </c>
      <c r="DH18" s="179">
        <v>0</v>
      </c>
      <c r="DI18" s="179">
        <v>0</v>
      </c>
      <c r="DJ18" s="179">
        <v>0</v>
      </c>
      <c r="DK18" s="179">
        <v>0</v>
      </c>
      <c r="DL18" s="179">
        <v>0</v>
      </c>
      <c r="DM18" s="179">
        <v>0</v>
      </c>
      <c r="DN18" s="179">
        <v>0</v>
      </c>
      <c r="DO18" s="179">
        <v>0</v>
      </c>
      <c r="DP18" s="179">
        <v>0</v>
      </c>
      <c r="DQ18" s="179">
        <v>0</v>
      </c>
      <c r="DR18" s="179">
        <v>0</v>
      </c>
      <c r="DS18" s="179">
        <v>0</v>
      </c>
      <c r="DT18" s="179">
        <v>0</v>
      </c>
      <c r="DU18" s="179">
        <v>0</v>
      </c>
      <c r="DV18" s="179">
        <v>0</v>
      </c>
      <c r="DW18" s="179">
        <v>0</v>
      </c>
      <c r="DX18" s="179">
        <v>0</v>
      </c>
      <c r="DY18" s="179">
        <v>0</v>
      </c>
      <c r="DZ18" s="179">
        <v>0</v>
      </c>
      <c r="EA18" s="179">
        <v>0</v>
      </c>
      <c r="EB18" s="179">
        <v>0</v>
      </c>
      <c r="EC18" s="179">
        <v>0</v>
      </c>
      <c r="ED18" s="179">
        <v>0</v>
      </c>
      <c r="EE18" s="179">
        <v>0</v>
      </c>
      <c r="EF18" s="179">
        <v>0</v>
      </c>
      <c r="EG18" s="179">
        <v>0</v>
      </c>
      <c r="EH18" s="179">
        <v>0</v>
      </c>
      <c r="EI18" s="179">
        <v>0</v>
      </c>
      <c r="EJ18" s="179">
        <v>0</v>
      </c>
      <c r="EK18" s="179">
        <v>0</v>
      </c>
      <c r="EL18" s="179">
        <v>0</v>
      </c>
      <c r="EM18" s="179">
        <v>0</v>
      </c>
      <c r="EN18" s="179">
        <v>0</v>
      </c>
      <c r="EO18" s="179">
        <v>0</v>
      </c>
      <c r="EP18" s="179">
        <v>0</v>
      </c>
      <c r="EQ18" s="179">
        <v>0</v>
      </c>
      <c r="ER18" s="179">
        <v>0</v>
      </c>
      <c r="ES18" s="179">
        <v>0</v>
      </c>
      <c r="ET18" s="179">
        <v>0</v>
      </c>
      <c r="EU18" s="179">
        <v>0</v>
      </c>
      <c r="EV18" s="179">
        <v>0</v>
      </c>
      <c r="EW18" s="179">
        <v>0</v>
      </c>
      <c r="EX18" s="179">
        <v>0</v>
      </c>
      <c r="EY18" s="179">
        <v>0</v>
      </c>
      <c r="EZ18" s="179">
        <v>0</v>
      </c>
      <c r="FA18" s="179">
        <v>0</v>
      </c>
      <c r="FB18" s="179">
        <v>0</v>
      </c>
      <c r="FC18" s="179">
        <v>0</v>
      </c>
      <c r="FD18" s="179">
        <v>0</v>
      </c>
      <c r="FE18" s="179">
        <v>0</v>
      </c>
      <c r="FF18" s="179">
        <v>0</v>
      </c>
      <c r="FG18" s="179">
        <v>0</v>
      </c>
      <c r="FH18" s="179">
        <v>0</v>
      </c>
      <c r="FI18" s="179">
        <v>0</v>
      </c>
      <c r="FJ18" s="179">
        <v>0</v>
      </c>
      <c r="FK18" s="179">
        <v>0</v>
      </c>
      <c r="FL18" s="179">
        <v>0</v>
      </c>
      <c r="FM18" s="179">
        <v>0</v>
      </c>
      <c r="FN18" s="179">
        <v>0</v>
      </c>
      <c r="FO18" s="179">
        <v>0</v>
      </c>
      <c r="FP18" s="179">
        <v>0</v>
      </c>
      <c r="FQ18" s="179">
        <v>0</v>
      </c>
      <c r="FR18" s="179">
        <v>0</v>
      </c>
      <c r="FS18" s="179">
        <v>0</v>
      </c>
      <c r="FT18" s="179">
        <v>0</v>
      </c>
      <c r="FU18" s="179">
        <v>0</v>
      </c>
      <c r="FV18" s="179">
        <v>0</v>
      </c>
      <c r="FW18" s="179">
        <v>0</v>
      </c>
      <c r="FX18" s="179">
        <v>0</v>
      </c>
      <c r="FY18" s="179">
        <v>0</v>
      </c>
      <c r="FZ18" s="179">
        <v>0</v>
      </c>
      <c r="GA18" s="179">
        <v>0</v>
      </c>
    </row>
    <row r="19" spans="2:183">
      <c r="B19" s="96" t="s">
        <v>1</v>
      </c>
      <c r="C19" s="166" t="s">
        <v>43</v>
      </c>
      <c r="D19" s="175">
        <v>809.73</v>
      </c>
      <c r="E19" s="176">
        <v>727.08</v>
      </c>
      <c r="F19" s="176">
        <v>787.54</v>
      </c>
      <c r="G19" s="176">
        <v>748.57</v>
      </c>
      <c r="H19" s="176">
        <v>768.79</v>
      </c>
      <c r="I19" s="176">
        <v>728.75</v>
      </c>
      <c r="J19" s="176">
        <v>764.16</v>
      </c>
      <c r="K19" s="176">
        <v>759.5</v>
      </c>
      <c r="L19" s="176">
        <v>0</v>
      </c>
      <c r="M19" s="176">
        <v>0</v>
      </c>
      <c r="N19" s="176">
        <v>0</v>
      </c>
      <c r="O19" s="176">
        <v>0</v>
      </c>
      <c r="P19" s="176">
        <v>0</v>
      </c>
      <c r="Q19" s="176">
        <v>0</v>
      </c>
      <c r="R19" s="176">
        <v>0</v>
      </c>
      <c r="S19" s="176">
        <v>0</v>
      </c>
      <c r="T19" s="176">
        <v>0</v>
      </c>
      <c r="U19" s="176">
        <v>0</v>
      </c>
      <c r="V19" s="176">
        <v>0</v>
      </c>
      <c r="W19" s="176">
        <v>0</v>
      </c>
      <c r="X19" s="176">
        <v>0</v>
      </c>
      <c r="Y19" s="176">
        <v>0</v>
      </c>
      <c r="Z19" s="176">
        <v>0</v>
      </c>
      <c r="AA19" s="176">
        <v>0</v>
      </c>
      <c r="AB19" s="176">
        <v>0</v>
      </c>
      <c r="AC19" s="176">
        <v>0</v>
      </c>
      <c r="AD19" s="176">
        <v>0</v>
      </c>
      <c r="AE19" s="176">
        <v>0</v>
      </c>
      <c r="AF19" s="176">
        <v>0</v>
      </c>
      <c r="AG19" s="176">
        <v>0</v>
      </c>
      <c r="AH19" s="176">
        <v>0</v>
      </c>
      <c r="AI19" s="176">
        <v>0</v>
      </c>
      <c r="AJ19" s="176">
        <v>0</v>
      </c>
      <c r="AK19" s="176">
        <v>0</v>
      </c>
      <c r="AL19" s="176">
        <v>0</v>
      </c>
      <c r="AM19" s="176">
        <v>0</v>
      </c>
      <c r="AN19" s="176">
        <v>0</v>
      </c>
      <c r="AO19" s="176">
        <v>0</v>
      </c>
      <c r="AP19" s="176">
        <v>0</v>
      </c>
      <c r="AQ19" s="176">
        <v>0</v>
      </c>
      <c r="AR19" s="176">
        <v>0</v>
      </c>
      <c r="AS19" s="176">
        <v>0</v>
      </c>
      <c r="AT19" s="176">
        <v>0</v>
      </c>
      <c r="AU19" s="176">
        <v>0</v>
      </c>
      <c r="AV19" s="176">
        <v>0</v>
      </c>
      <c r="AW19" s="176">
        <v>0</v>
      </c>
      <c r="AX19" s="176">
        <v>0</v>
      </c>
      <c r="AY19" s="176">
        <v>0</v>
      </c>
      <c r="AZ19" s="176">
        <v>0</v>
      </c>
      <c r="BA19" s="176">
        <v>0</v>
      </c>
      <c r="BB19" s="176">
        <v>0</v>
      </c>
      <c r="BC19" s="176">
        <v>0</v>
      </c>
      <c r="BD19" s="176">
        <v>0</v>
      </c>
      <c r="BE19" s="176">
        <v>0</v>
      </c>
      <c r="BF19" s="176">
        <v>0</v>
      </c>
      <c r="BG19" s="176">
        <v>0</v>
      </c>
      <c r="BH19" s="176">
        <v>0</v>
      </c>
      <c r="BI19" s="176">
        <v>0</v>
      </c>
      <c r="BJ19" s="176">
        <v>0</v>
      </c>
      <c r="BK19" s="176">
        <v>0</v>
      </c>
      <c r="BL19" s="176">
        <v>0</v>
      </c>
      <c r="BM19" s="176">
        <v>0</v>
      </c>
      <c r="BN19" s="176">
        <v>0</v>
      </c>
      <c r="BO19" s="176">
        <v>0</v>
      </c>
      <c r="BP19" s="176">
        <v>0</v>
      </c>
      <c r="BQ19" s="176">
        <v>0</v>
      </c>
      <c r="BR19" s="176">
        <v>0</v>
      </c>
      <c r="BS19" s="176">
        <v>0</v>
      </c>
      <c r="BT19" s="176">
        <v>0</v>
      </c>
      <c r="BU19" s="176">
        <v>0</v>
      </c>
      <c r="BV19" s="176">
        <v>0</v>
      </c>
      <c r="BW19" s="176">
        <v>0</v>
      </c>
      <c r="BX19" s="176">
        <v>0</v>
      </c>
      <c r="BY19" s="176">
        <v>0</v>
      </c>
      <c r="BZ19" s="176">
        <v>0</v>
      </c>
      <c r="CA19" s="176">
        <v>0</v>
      </c>
      <c r="CB19" s="176">
        <v>0</v>
      </c>
      <c r="CC19" s="176">
        <v>0</v>
      </c>
      <c r="CD19" s="176">
        <v>0</v>
      </c>
      <c r="CE19" s="176">
        <v>0</v>
      </c>
      <c r="CF19" s="176">
        <v>0</v>
      </c>
      <c r="CG19" s="176">
        <v>0</v>
      </c>
      <c r="CH19" s="176">
        <v>0</v>
      </c>
      <c r="CI19" s="176">
        <v>0</v>
      </c>
      <c r="CJ19" s="176">
        <v>0</v>
      </c>
      <c r="CK19" s="176">
        <v>0</v>
      </c>
      <c r="CL19" s="176">
        <v>0</v>
      </c>
      <c r="CM19" s="176">
        <v>0</v>
      </c>
      <c r="CN19" s="176">
        <v>0</v>
      </c>
      <c r="CO19" s="176">
        <v>0</v>
      </c>
      <c r="CP19" s="176">
        <v>0</v>
      </c>
      <c r="CQ19" s="176">
        <v>0</v>
      </c>
      <c r="CR19" s="176">
        <v>0</v>
      </c>
      <c r="CS19" s="176">
        <v>0</v>
      </c>
      <c r="CT19" s="176">
        <v>0</v>
      </c>
      <c r="CU19" s="176">
        <v>0</v>
      </c>
      <c r="CV19" s="176">
        <v>0</v>
      </c>
      <c r="CW19" s="176">
        <v>0</v>
      </c>
      <c r="CX19" s="176">
        <v>0</v>
      </c>
      <c r="CY19" s="176">
        <v>0</v>
      </c>
      <c r="CZ19" s="176">
        <v>0</v>
      </c>
      <c r="DA19" s="176">
        <v>0</v>
      </c>
      <c r="DB19" s="176">
        <v>0</v>
      </c>
      <c r="DC19" s="176">
        <v>0</v>
      </c>
      <c r="DD19" s="176">
        <v>0</v>
      </c>
      <c r="DE19" s="176">
        <v>0</v>
      </c>
      <c r="DF19" s="176">
        <v>0</v>
      </c>
      <c r="DG19" s="176">
        <v>0</v>
      </c>
      <c r="DH19" s="176">
        <v>0</v>
      </c>
      <c r="DI19" s="176">
        <v>0</v>
      </c>
      <c r="DJ19" s="176">
        <v>0</v>
      </c>
      <c r="DK19" s="176">
        <v>0</v>
      </c>
      <c r="DL19" s="176">
        <v>0</v>
      </c>
      <c r="DM19" s="176">
        <v>0</v>
      </c>
      <c r="DN19" s="176">
        <v>0</v>
      </c>
      <c r="DO19" s="176">
        <v>0</v>
      </c>
      <c r="DP19" s="176">
        <v>0</v>
      </c>
      <c r="DQ19" s="176">
        <v>0</v>
      </c>
      <c r="DR19" s="176">
        <v>0</v>
      </c>
      <c r="DS19" s="176">
        <v>0</v>
      </c>
      <c r="DT19" s="176">
        <v>0</v>
      </c>
      <c r="DU19" s="176">
        <v>0</v>
      </c>
      <c r="DV19" s="176">
        <v>0</v>
      </c>
      <c r="DW19" s="176">
        <v>0</v>
      </c>
      <c r="DX19" s="176">
        <v>0</v>
      </c>
      <c r="DY19" s="176">
        <v>0</v>
      </c>
      <c r="DZ19" s="176">
        <v>0</v>
      </c>
      <c r="EA19" s="176">
        <v>0</v>
      </c>
      <c r="EB19" s="176">
        <v>0</v>
      </c>
      <c r="EC19" s="176">
        <v>0</v>
      </c>
      <c r="ED19" s="176">
        <v>0</v>
      </c>
      <c r="EE19" s="176">
        <v>0</v>
      </c>
      <c r="EF19" s="176">
        <v>0</v>
      </c>
      <c r="EG19" s="176">
        <v>0</v>
      </c>
      <c r="EH19" s="176">
        <v>0</v>
      </c>
      <c r="EI19" s="176">
        <v>0</v>
      </c>
      <c r="EJ19" s="176">
        <v>0</v>
      </c>
      <c r="EK19" s="176">
        <v>0</v>
      </c>
      <c r="EL19" s="176">
        <v>0</v>
      </c>
      <c r="EM19" s="176">
        <v>0</v>
      </c>
      <c r="EN19" s="176">
        <v>0</v>
      </c>
      <c r="EO19" s="176">
        <v>0</v>
      </c>
      <c r="EP19" s="176">
        <v>0</v>
      </c>
      <c r="EQ19" s="176">
        <v>0</v>
      </c>
      <c r="ER19" s="176">
        <v>0</v>
      </c>
      <c r="ES19" s="176">
        <v>0</v>
      </c>
      <c r="ET19" s="176">
        <v>0</v>
      </c>
      <c r="EU19" s="176">
        <v>0</v>
      </c>
      <c r="EV19" s="176">
        <v>0</v>
      </c>
      <c r="EW19" s="176">
        <v>0</v>
      </c>
      <c r="EX19" s="176">
        <v>0</v>
      </c>
      <c r="EY19" s="176">
        <v>0</v>
      </c>
      <c r="EZ19" s="176">
        <v>0</v>
      </c>
      <c r="FA19" s="176">
        <v>0</v>
      </c>
      <c r="FB19" s="176">
        <v>0</v>
      </c>
      <c r="FC19" s="176">
        <v>0</v>
      </c>
      <c r="FD19" s="176">
        <v>0</v>
      </c>
      <c r="FE19" s="176">
        <v>0</v>
      </c>
      <c r="FF19" s="176">
        <v>0</v>
      </c>
      <c r="FG19" s="176">
        <v>0</v>
      </c>
      <c r="FH19" s="176">
        <v>0</v>
      </c>
      <c r="FI19" s="176">
        <v>0</v>
      </c>
      <c r="FJ19" s="176">
        <v>0</v>
      </c>
      <c r="FK19" s="176">
        <v>0</v>
      </c>
      <c r="FL19" s="176">
        <v>0</v>
      </c>
      <c r="FM19" s="176">
        <v>0</v>
      </c>
      <c r="FN19" s="176">
        <v>0</v>
      </c>
      <c r="FO19" s="176">
        <v>0</v>
      </c>
      <c r="FP19" s="176">
        <v>0</v>
      </c>
      <c r="FQ19" s="176">
        <v>0</v>
      </c>
      <c r="FR19" s="176">
        <v>0</v>
      </c>
      <c r="FS19" s="176">
        <v>0</v>
      </c>
      <c r="FT19" s="176">
        <v>0</v>
      </c>
      <c r="FU19" s="176">
        <v>0</v>
      </c>
      <c r="FV19" s="176">
        <v>0</v>
      </c>
      <c r="FW19" s="176">
        <v>0</v>
      </c>
      <c r="FX19" s="176">
        <v>0</v>
      </c>
      <c r="FY19" s="176">
        <v>0</v>
      </c>
      <c r="FZ19" s="176">
        <v>0</v>
      </c>
      <c r="GA19" s="176">
        <v>0</v>
      </c>
    </row>
    <row r="20" spans="2:183">
      <c r="B20" s="96" t="s">
        <v>1</v>
      </c>
      <c r="C20" s="166" t="s">
        <v>44</v>
      </c>
      <c r="D20" s="178">
        <v>1113.78</v>
      </c>
      <c r="E20" s="179">
        <v>1000.1</v>
      </c>
      <c r="F20" s="179">
        <v>1083.26</v>
      </c>
      <c r="G20" s="179">
        <v>1029.6600000000001</v>
      </c>
      <c r="H20" s="179">
        <v>1057.46</v>
      </c>
      <c r="I20" s="179">
        <v>1002.4</v>
      </c>
      <c r="J20" s="179">
        <v>1051.0999999999999</v>
      </c>
      <c r="K20" s="179">
        <v>1044.69</v>
      </c>
      <c r="L20" s="179">
        <v>0</v>
      </c>
      <c r="M20" s="179">
        <v>0</v>
      </c>
      <c r="N20" s="179">
        <v>0</v>
      </c>
      <c r="O20" s="179">
        <v>0</v>
      </c>
      <c r="P20" s="179">
        <v>0</v>
      </c>
      <c r="Q20" s="179">
        <v>0</v>
      </c>
      <c r="R20" s="179">
        <v>0</v>
      </c>
      <c r="S20" s="179">
        <v>0</v>
      </c>
      <c r="T20" s="179">
        <v>0</v>
      </c>
      <c r="U20" s="179">
        <v>0</v>
      </c>
      <c r="V20" s="179">
        <v>0</v>
      </c>
      <c r="W20" s="179">
        <v>0</v>
      </c>
      <c r="X20" s="179">
        <v>0</v>
      </c>
      <c r="Y20" s="179">
        <v>0</v>
      </c>
      <c r="Z20" s="179">
        <v>0</v>
      </c>
      <c r="AA20" s="179">
        <v>0</v>
      </c>
      <c r="AB20" s="179">
        <v>0</v>
      </c>
      <c r="AC20" s="179">
        <v>0</v>
      </c>
      <c r="AD20" s="179">
        <v>0</v>
      </c>
      <c r="AE20" s="179">
        <v>0</v>
      </c>
      <c r="AF20" s="179">
        <v>0</v>
      </c>
      <c r="AG20" s="179">
        <v>0</v>
      </c>
      <c r="AH20" s="179">
        <v>0</v>
      </c>
      <c r="AI20" s="179">
        <v>0</v>
      </c>
      <c r="AJ20" s="179">
        <v>0</v>
      </c>
      <c r="AK20" s="179">
        <v>0</v>
      </c>
      <c r="AL20" s="179">
        <v>0</v>
      </c>
      <c r="AM20" s="179">
        <v>0</v>
      </c>
      <c r="AN20" s="179">
        <v>0</v>
      </c>
      <c r="AO20" s="179">
        <v>0</v>
      </c>
      <c r="AP20" s="179">
        <v>0</v>
      </c>
      <c r="AQ20" s="179">
        <v>0</v>
      </c>
      <c r="AR20" s="179">
        <v>0</v>
      </c>
      <c r="AS20" s="179">
        <v>0</v>
      </c>
      <c r="AT20" s="179">
        <v>0</v>
      </c>
      <c r="AU20" s="179">
        <v>0</v>
      </c>
      <c r="AV20" s="179">
        <v>0</v>
      </c>
      <c r="AW20" s="179">
        <v>0</v>
      </c>
      <c r="AX20" s="179">
        <v>0</v>
      </c>
      <c r="AY20" s="179">
        <v>0</v>
      </c>
      <c r="AZ20" s="179">
        <v>0</v>
      </c>
      <c r="BA20" s="179">
        <v>0</v>
      </c>
      <c r="BB20" s="179">
        <v>0</v>
      </c>
      <c r="BC20" s="179">
        <v>0</v>
      </c>
      <c r="BD20" s="179">
        <v>0</v>
      </c>
      <c r="BE20" s="179">
        <v>0</v>
      </c>
      <c r="BF20" s="179">
        <v>0</v>
      </c>
      <c r="BG20" s="179">
        <v>0</v>
      </c>
      <c r="BH20" s="179">
        <v>0</v>
      </c>
      <c r="BI20" s="179">
        <v>0</v>
      </c>
      <c r="BJ20" s="179">
        <v>0</v>
      </c>
      <c r="BK20" s="179">
        <v>0</v>
      </c>
      <c r="BL20" s="179">
        <v>0</v>
      </c>
      <c r="BM20" s="179">
        <v>0</v>
      </c>
      <c r="BN20" s="179">
        <v>0</v>
      </c>
      <c r="BO20" s="179">
        <v>0</v>
      </c>
      <c r="BP20" s="179">
        <v>0</v>
      </c>
      <c r="BQ20" s="179">
        <v>0</v>
      </c>
      <c r="BR20" s="179">
        <v>0</v>
      </c>
      <c r="BS20" s="179">
        <v>0</v>
      </c>
      <c r="BT20" s="179">
        <v>0</v>
      </c>
      <c r="BU20" s="179">
        <v>0</v>
      </c>
      <c r="BV20" s="179">
        <v>0</v>
      </c>
      <c r="BW20" s="179">
        <v>0</v>
      </c>
      <c r="BX20" s="179">
        <v>0</v>
      </c>
      <c r="BY20" s="179">
        <v>0</v>
      </c>
      <c r="BZ20" s="179">
        <v>0</v>
      </c>
      <c r="CA20" s="179">
        <v>0</v>
      </c>
      <c r="CB20" s="179">
        <v>0</v>
      </c>
      <c r="CC20" s="179">
        <v>0</v>
      </c>
      <c r="CD20" s="179">
        <v>0</v>
      </c>
      <c r="CE20" s="179">
        <v>0</v>
      </c>
      <c r="CF20" s="179">
        <v>0</v>
      </c>
      <c r="CG20" s="179">
        <v>0</v>
      </c>
      <c r="CH20" s="179">
        <v>0</v>
      </c>
      <c r="CI20" s="179">
        <v>0</v>
      </c>
      <c r="CJ20" s="179">
        <v>0</v>
      </c>
      <c r="CK20" s="179">
        <v>0</v>
      </c>
      <c r="CL20" s="179">
        <v>0</v>
      </c>
      <c r="CM20" s="179">
        <v>0</v>
      </c>
      <c r="CN20" s="179">
        <v>0</v>
      </c>
      <c r="CO20" s="179">
        <v>0</v>
      </c>
      <c r="CP20" s="179">
        <v>0</v>
      </c>
      <c r="CQ20" s="179">
        <v>0</v>
      </c>
      <c r="CR20" s="179">
        <v>0</v>
      </c>
      <c r="CS20" s="179">
        <v>0</v>
      </c>
      <c r="CT20" s="179">
        <v>0</v>
      </c>
      <c r="CU20" s="179">
        <v>0</v>
      </c>
      <c r="CV20" s="179">
        <v>0</v>
      </c>
      <c r="CW20" s="179">
        <v>0</v>
      </c>
      <c r="CX20" s="179">
        <v>0</v>
      </c>
      <c r="CY20" s="179">
        <v>0</v>
      </c>
      <c r="CZ20" s="179">
        <v>0</v>
      </c>
      <c r="DA20" s="179">
        <v>0</v>
      </c>
      <c r="DB20" s="179">
        <v>0</v>
      </c>
      <c r="DC20" s="179">
        <v>0</v>
      </c>
      <c r="DD20" s="179">
        <v>0</v>
      </c>
      <c r="DE20" s="179">
        <v>0</v>
      </c>
      <c r="DF20" s="179">
        <v>0</v>
      </c>
      <c r="DG20" s="179">
        <v>0</v>
      </c>
      <c r="DH20" s="179">
        <v>0</v>
      </c>
      <c r="DI20" s="179">
        <v>0</v>
      </c>
      <c r="DJ20" s="179">
        <v>0</v>
      </c>
      <c r="DK20" s="179">
        <v>0</v>
      </c>
      <c r="DL20" s="179">
        <v>0</v>
      </c>
      <c r="DM20" s="179">
        <v>0</v>
      </c>
      <c r="DN20" s="179">
        <v>0</v>
      </c>
      <c r="DO20" s="179">
        <v>0</v>
      </c>
      <c r="DP20" s="179">
        <v>0</v>
      </c>
      <c r="DQ20" s="179">
        <v>0</v>
      </c>
      <c r="DR20" s="179">
        <v>0</v>
      </c>
      <c r="DS20" s="179">
        <v>0</v>
      </c>
      <c r="DT20" s="179">
        <v>0</v>
      </c>
      <c r="DU20" s="179">
        <v>0</v>
      </c>
      <c r="DV20" s="179">
        <v>0</v>
      </c>
      <c r="DW20" s="179">
        <v>0</v>
      </c>
      <c r="DX20" s="179">
        <v>0</v>
      </c>
      <c r="DY20" s="179">
        <v>0</v>
      </c>
      <c r="DZ20" s="179">
        <v>0</v>
      </c>
      <c r="EA20" s="179">
        <v>0</v>
      </c>
      <c r="EB20" s="179">
        <v>0</v>
      </c>
      <c r="EC20" s="179">
        <v>0</v>
      </c>
      <c r="ED20" s="179">
        <v>0</v>
      </c>
      <c r="EE20" s="179">
        <v>0</v>
      </c>
      <c r="EF20" s="179">
        <v>0</v>
      </c>
      <c r="EG20" s="179">
        <v>0</v>
      </c>
      <c r="EH20" s="179">
        <v>0</v>
      </c>
      <c r="EI20" s="179">
        <v>0</v>
      </c>
      <c r="EJ20" s="179">
        <v>0</v>
      </c>
      <c r="EK20" s="179">
        <v>0</v>
      </c>
      <c r="EL20" s="179">
        <v>0</v>
      </c>
      <c r="EM20" s="179">
        <v>0</v>
      </c>
      <c r="EN20" s="179">
        <v>0</v>
      </c>
      <c r="EO20" s="179">
        <v>0</v>
      </c>
      <c r="EP20" s="179">
        <v>0</v>
      </c>
      <c r="EQ20" s="179">
        <v>0</v>
      </c>
      <c r="ER20" s="179">
        <v>0</v>
      </c>
      <c r="ES20" s="179">
        <v>0</v>
      </c>
      <c r="ET20" s="179">
        <v>0</v>
      </c>
      <c r="EU20" s="179">
        <v>0</v>
      </c>
      <c r="EV20" s="179">
        <v>0</v>
      </c>
      <c r="EW20" s="179">
        <v>0</v>
      </c>
      <c r="EX20" s="179">
        <v>0</v>
      </c>
      <c r="EY20" s="179">
        <v>0</v>
      </c>
      <c r="EZ20" s="179">
        <v>0</v>
      </c>
      <c r="FA20" s="179">
        <v>0</v>
      </c>
      <c r="FB20" s="179">
        <v>0</v>
      </c>
      <c r="FC20" s="179">
        <v>0</v>
      </c>
      <c r="FD20" s="179">
        <v>0</v>
      </c>
      <c r="FE20" s="179">
        <v>0</v>
      </c>
      <c r="FF20" s="179">
        <v>0</v>
      </c>
      <c r="FG20" s="179">
        <v>0</v>
      </c>
      <c r="FH20" s="179">
        <v>0</v>
      </c>
      <c r="FI20" s="179">
        <v>0</v>
      </c>
      <c r="FJ20" s="179">
        <v>0</v>
      </c>
      <c r="FK20" s="179">
        <v>0</v>
      </c>
      <c r="FL20" s="179">
        <v>0</v>
      </c>
      <c r="FM20" s="179">
        <v>0</v>
      </c>
      <c r="FN20" s="179">
        <v>0</v>
      </c>
      <c r="FO20" s="179">
        <v>0</v>
      </c>
      <c r="FP20" s="179">
        <v>0</v>
      </c>
      <c r="FQ20" s="179">
        <v>0</v>
      </c>
      <c r="FR20" s="179">
        <v>0</v>
      </c>
      <c r="FS20" s="179">
        <v>0</v>
      </c>
      <c r="FT20" s="179">
        <v>0</v>
      </c>
      <c r="FU20" s="179">
        <v>0</v>
      </c>
      <c r="FV20" s="179">
        <v>0</v>
      </c>
      <c r="FW20" s="179">
        <v>0</v>
      </c>
      <c r="FX20" s="179">
        <v>0</v>
      </c>
      <c r="FY20" s="179">
        <v>0</v>
      </c>
      <c r="FZ20" s="179">
        <v>0</v>
      </c>
      <c r="GA20" s="179">
        <v>0</v>
      </c>
    </row>
    <row r="21" spans="2:183">
      <c r="B21" s="171" t="s">
        <v>1</v>
      </c>
      <c r="C21" s="172" t="s">
        <v>45</v>
      </c>
      <c r="D21" s="92">
        <v>0.53075327450003451</v>
      </c>
      <c r="E21" s="93">
        <v>0.53083452406603349</v>
      </c>
      <c r="F21" s="93">
        <v>0.53115983650887555</v>
      </c>
      <c r="G21" s="93">
        <v>0.53122358766995259</v>
      </c>
      <c r="H21" s="93">
        <v>0.53079536020962825</v>
      </c>
      <c r="I21" s="93">
        <v>0.53125535640719024</v>
      </c>
      <c r="J21" s="93">
        <v>0.53119823378811715</v>
      </c>
      <c r="K21" s="93">
        <v>0.53080406419793857</v>
      </c>
      <c r="L21" s="93" t="e">
        <v>#DIV/0!</v>
      </c>
      <c r="M21" s="93" t="e">
        <v>#DIV/0!</v>
      </c>
      <c r="N21" s="93" t="e">
        <v>#DIV/0!</v>
      </c>
      <c r="O21" s="93" t="e">
        <v>#DIV/0!</v>
      </c>
      <c r="P21" s="93" t="e">
        <v>#DIV/0!</v>
      </c>
      <c r="Q21" s="93" t="e">
        <v>#DIV/0!</v>
      </c>
      <c r="R21" s="93" t="e">
        <v>#DIV/0!</v>
      </c>
      <c r="S21" s="93" t="e">
        <v>#DIV/0!</v>
      </c>
      <c r="T21" s="93" t="e">
        <v>#DIV/0!</v>
      </c>
      <c r="U21" s="93" t="e">
        <v>#DIV/0!</v>
      </c>
      <c r="V21" s="93" t="e">
        <v>#DIV/0!</v>
      </c>
      <c r="W21" s="93" t="e">
        <v>#DIV/0!</v>
      </c>
      <c r="X21" s="93" t="e">
        <v>#DIV/0!</v>
      </c>
      <c r="Y21" s="93" t="e">
        <v>#DIV/0!</v>
      </c>
      <c r="Z21" s="93" t="e">
        <v>#DIV/0!</v>
      </c>
      <c r="AA21" s="93" t="e">
        <v>#DIV/0!</v>
      </c>
      <c r="AB21" s="93" t="e">
        <v>#DIV/0!</v>
      </c>
      <c r="AC21" s="93" t="e">
        <v>#DIV/0!</v>
      </c>
      <c r="AD21" s="93" t="e">
        <v>#DIV/0!</v>
      </c>
      <c r="AE21" s="93" t="e">
        <v>#DIV/0!</v>
      </c>
      <c r="AF21" s="93" t="e">
        <v>#DIV/0!</v>
      </c>
      <c r="AG21" s="93" t="e">
        <v>#DIV/0!</v>
      </c>
      <c r="AH21" s="93" t="e">
        <v>#DIV/0!</v>
      </c>
      <c r="AI21" s="93" t="e">
        <v>#DIV/0!</v>
      </c>
      <c r="AJ21" s="93" t="e">
        <v>#DIV/0!</v>
      </c>
      <c r="AK21" s="93" t="e">
        <v>#DIV/0!</v>
      </c>
      <c r="AL21" s="93" t="e">
        <v>#DIV/0!</v>
      </c>
      <c r="AM21" s="93" t="e">
        <v>#DIV/0!</v>
      </c>
      <c r="AN21" s="93" t="e">
        <v>#DIV/0!</v>
      </c>
      <c r="AO21" s="93" t="e">
        <v>#DIV/0!</v>
      </c>
      <c r="AP21" s="93" t="e">
        <v>#DIV/0!</v>
      </c>
      <c r="AQ21" s="93" t="e">
        <v>#DIV/0!</v>
      </c>
      <c r="AR21" s="93" t="e">
        <v>#DIV/0!</v>
      </c>
      <c r="AS21" s="93" t="e">
        <v>#DIV/0!</v>
      </c>
      <c r="AT21" s="93" t="e">
        <v>#DIV/0!</v>
      </c>
      <c r="AU21" s="93" t="e">
        <v>#DIV/0!</v>
      </c>
      <c r="AV21" s="93" t="e">
        <v>#DIV/0!</v>
      </c>
      <c r="AW21" s="93" t="e">
        <v>#DIV/0!</v>
      </c>
      <c r="AX21" s="93" t="e">
        <v>#DIV/0!</v>
      </c>
      <c r="AY21" s="93" t="e">
        <v>#DIV/0!</v>
      </c>
      <c r="AZ21" s="93" t="e">
        <v>#DIV/0!</v>
      </c>
      <c r="BA21" s="93" t="e">
        <v>#DIV/0!</v>
      </c>
      <c r="BB21" s="93" t="e">
        <v>#DIV/0!</v>
      </c>
      <c r="BC21" s="93" t="e">
        <v>#DIV/0!</v>
      </c>
      <c r="BD21" s="93" t="e">
        <v>#DIV/0!</v>
      </c>
      <c r="BE21" s="93" t="e">
        <v>#DIV/0!</v>
      </c>
      <c r="BF21" s="93" t="e">
        <v>#DIV/0!</v>
      </c>
      <c r="BG21" s="93" t="e">
        <v>#DIV/0!</v>
      </c>
      <c r="BH21" s="93" t="e">
        <v>#DIV/0!</v>
      </c>
      <c r="BI21" s="93" t="e">
        <v>#DIV/0!</v>
      </c>
      <c r="BJ21" s="93" t="e">
        <v>#DIV/0!</v>
      </c>
      <c r="BK21" s="93" t="e">
        <v>#DIV/0!</v>
      </c>
      <c r="BL21" s="93" t="e">
        <v>#DIV/0!</v>
      </c>
      <c r="BM21" s="93" t="e">
        <v>#DIV/0!</v>
      </c>
      <c r="BN21" s="93" t="e">
        <v>#DIV/0!</v>
      </c>
      <c r="BO21" s="93" t="e">
        <v>#DIV/0!</v>
      </c>
      <c r="BP21" s="93" t="e">
        <v>#DIV/0!</v>
      </c>
      <c r="BQ21" s="93" t="e">
        <v>#DIV/0!</v>
      </c>
      <c r="BR21" s="93" t="e">
        <v>#DIV/0!</v>
      </c>
      <c r="BS21" s="93" t="e">
        <v>#DIV/0!</v>
      </c>
      <c r="BT21" s="93" t="e">
        <v>#DIV/0!</v>
      </c>
      <c r="BU21" s="93" t="e">
        <v>#DIV/0!</v>
      </c>
      <c r="BV21" s="93" t="e">
        <v>#DIV/0!</v>
      </c>
      <c r="BW21" s="93" t="e">
        <v>#DIV/0!</v>
      </c>
      <c r="BX21" s="93" t="e">
        <v>#DIV/0!</v>
      </c>
      <c r="BY21" s="93" t="e">
        <v>#DIV/0!</v>
      </c>
      <c r="BZ21" s="93" t="e">
        <v>#DIV/0!</v>
      </c>
      <c r="CA21" s="93" t="e">
        <v>#DIV/0!</v>
      </c>
      <c r="CB21" s="93" t="e">
        <v>#DIV/0!</v>
      </c>
      <c r="CC21" s="93" t="e">
        <v>#DIV/0!</v>
      </c>
      <c r="CD21" s="93" t="e">
        <v>#DIV/0!</v>
      </c>
      <c r="CE21" s="93" t="e">
        <v>#DIV/0!</v>
      </c>
      <c r="CF21" s="93" t="e">
        <v>#DIV/0!</v>
      </c>
      <c r="CG21" s="93" t="e">
        <v>#DIV/0!</v>
      </c>
      <c r="CH21" s="93" t="e">
        <v>#DIV/0!</v>
      </c>
      <c r="CI21" s="93" t="e">
        <v>#DIV/0!</v>
      </c>
      <c r="CJ21" s="93" t="e">
        <v>#DIV/0!</v>
      </c>
      <c r="CK21" s="93" t="e">
        <v>#DIV/0!</v>
      </c>
      <c r="CL21" s="93" t="e">
        <v>#DIV/0!</v>
      </c>
      <c r="CM21" s="93" t="e">
        <v>#DIV/0!</v>
      </c>
      <c r="CN21" s="93" t="e">
        <v>#DIV/0!</v>
      </c>
      <c r="CO21" s="93" t="e">
        <v>#DIV/0!</v>
      </c>
      <c r="CP21" s="93" t="e">
        <v>#DIV/0!</v>
      </c>
      <c r="CQ21" s="93" t="e">
        <v>#DIV/0!</v>
      </c>
      <c r="CR21" s="93" t="e">
        <v>#DIV/0!</v>
      </c>
      <c r="CS21" s="93" t="e">
        <v>#DIV/0!</v>
      </c>
      <c r="CT21" s="93" t="e">
        <v>#DIV/0!</v>
      </c>
      <c r="CU21" s="93" t="e">
        <v>#DIV/0!</v>
      </c>
      <c r="CV21" s="93" t="e">
        <v>#DIV/0!</v>
      </c>
      <c r="CW21" s="93" t="e">
        <v>#DIV/0!</v>
      </c>
      <c r="CX21" s="93" t="e">
        <v>#DIV/0!</v>
      </c>
      <c r="CY21" s="93" t="e">
        <v>#DIV/0!</v>
      </c>
      <c r="CZ21" s="93" t="e">
        <v>#DIV/0!</v>
      </c>
      <c r="DA21" s="93" t="e">
        <v>#DIV/0!</v>
      </c>
      <c r="DB21" s="93" t="e">
        <v>#DIV/0!</v>
      </c>
      <c r="DC21" s="93" t="e">
        <v>#DIV/0!</v>
      </c>
      <c r="DD21" s="93" t="e">
        <v>#DIV/0!</v>
      </c>
      <c r="DE21" s="93" t="e">
        <v>#DIV/0!</v>
      </c>
      <c r="DF21" s="93" t="e">
        <v>#DIV/0!</v>
      </c>
      <c r="DG21" s="93" t="e">
        <v>#DIV/0!</v>
      </c>
      <c r="DH21" s="93" t="e">
        <v>#DIV/0!</v>
      </c>
      <c r="DI21" s="93" t="e">
        <v>#DIV/0!</v>
      </c>
      <c r="DJ21" s="93" t="e">
        <v>#DIV/0!</v>
      </c>
      <c r="DK21" s="93" t="e">
        <v>#DIV/0!</v>
      </c>
      <c r="DL21" s="93" t="e">
        <v>#DIV/0!</v>
      </c>
      <c r="DM21" s="93" t="e">
        <v>#DIV/0!</v>
      </c>
      <c r="DN21" s="93" t="e">
        <v>#DIV/0!</v>
      </c>
      <c r="DO21" s="93" t="e">
        <v>#DIV/0!</v>
      </c>
      <c r="DP21" s="93" t="e">
        <v>#DIV/0!</v>
      </c>
      <c r="DQ21" s="93" t="e">
        <v>#DIV/0!</v>
      </c>
      <c r="DR21" s="93" t="e">
        <v>#DIV/0!</v>
      </c>
      <c r="DS21" s="93" t="e">
        <v>#DIV/0!</v>
      </c>
      <c r="DT21" s="93" t="e">
        <v>#DIV/0!</v>
      </c>
      <c r="DU21" s="93" t="e">
        <v>#DIV/0!</v>
      </c>
      <c r="DV21" s="93" t="e">
        <v>#DIV/0!</v>
      </c>
      <c r="DW21" s="93" t="e">
        <v>#DIV/0!</v>
      </c>
      <c r="DX21" s="93" t="e">
        <v>#DIV/0!</v>
      </c>
      <c r="DY21" s="93" t="e">
        <v>#DIV/0!</v>
      </c>
      <c r="DZ21" s="93" t="e">
        <v>#DIV/0!</v>
      </c>
      <c r="EA21" s="93" t="e">
        <v>#DIV/0!</v>
      </c>
      <c r="EB21" s="93" t="e">
        <v>#DIV/0!</v>
      </c>
      <c r="EC21" s="93" t="e">
        <v>#DIV/0!</v>
      </c>
      <c r="ED21" s="93" t="e">
        <v>#DIV/0!</v>
      </c>
      <c r="EE21" s="93" t="e">
        <v>#DIV/0!</v>
      </c>
      <c r="EF21" s="93" t="e">
        <v>#DIV/0!</v>
      </c>
      <c r="EG21" s="93" t="e">
        <v>#DIV/0!</v>
      </c>
      <c r="EH21" s="93" t="e">
        <v>#DIV/0!</v>
      </c>
      <c r="EI21" s="93" t="e">
        <v>#DIV/0!</v>
      </c>
      <c r="EJ21" s="93" t="e">
        <v>#DIV/0!</v>
      </c>
      <c r="EK21" s="93" t="e">
        <v>#DIV/0!</v>
      </c>
      <c r="EL21" s="93" t="e">
        <v>#DIV/0!</v>
      </c>
      <c r="EM21" s="93" t="e">
        <v>#DIV/0!</v>
      </c>
      <c r="EN21" s="93" t="e">
        <v>#DIV/0!</v>
      </c>
      <c r="EO21" s="93" t="e">
        <v>#DIV/0!</v>
      </c>
      <c r="EP21" s="93" t="e">
        <v>#DIV/0!</v>
      </c>
      <c r="EQ21" s="93" t="e">
        <v>#DIV/0!</v>
      </c>
      <c r="ER21" s="93" t="e">
        <v>#DIV/0!</v>
      </c>
      <c r="ES21" s="93" t="e">
        <v>#DIV/0!</v>
      </c>
      <c r="ET21" s="93" t="e">
        <v>#DIV/0!</v>
      </c>
      <c r="EU21" s="93" t="e">
        <v>#DIV/0!</v>
      </c>
      <c r="EV21" s="93" t="e">
        <v>#DIV/0!</v>
      </c>
      <c r="EW21" s="93" t="e">
        <v>#DIV/0!</v>
      </c>
      <c r="EX21" s="93" t="e">
        <v>#DIV/0!</v>
      </c>
      <c r="EY21" s="93" t="e">
        <v>#DIV/0!</v>
      </c>
      <c r="EZ21" s="93" t="e">
        <v>#DIV/0!</v>
      </c>
      <c r="FA21" s="93" t="e">
        <v>#DIV/0!</v>
      </c>
      <c r="FB21" s="93" t="e">
        <v>#DIV/0!</v>
      </c>
      <c r="FC21" s="93" t="e">
        <v>#DIV/0!</v>
      </c>
      <c r="FD21" s="93" t="e">
        <v>#DIV/0!</v>
      </c>
      <c r="FE21" s="93" t="e">
        <v>#DIV/0!</v>
      </c>
      <c r="FF21" s="93" t="e">
        <v>#DIV/0!</v>
      </c>
      <c r="FG21" s="93" t="e">
        <v>#DIV/0!</v>
      </c>
      <c r="FH21" s="93" t="e">
        <v>#DIV/0!</v>
      </c>
      <c r="FI21" s="93" t="e">
        <v>#DIV/0!</v>
      </c>
      <c r="FJ21" s="93" t="e">
        <v>#DIV/0!</v>
      </c>
      <c r="FK21" s="93" t="e">
        <v>#DIV/0!</v>
      </c>
      <c r="FL21" s="93" t="e">
        <v>#DIV/0!</v>
      </c>
      <c r="FM21" s="93" t="e">
        <v>#DIV/0!</v>
      </c>
      <c r="FN21" s="93" t="e">
        <v>#DIV/0!</v>
      </c>
      <c r="FO21" s="93" t="e">
        <v>#DIV/0!</v>
      </c>
      <c r="FP21" s="93" t="e">
        <v>#DIV/0!</v>
      </c>
      <c r="FQ21" s="93" t="e">
        <v>#DIV/0!</v>
      </c>
      <c r="FR21" s="93" t="e">
        <v>#DIV/0!</v>
      </c>
      <c r="FS21" s="93" t="e">
        <v>#DIV/0!</v>
      </c>
      <c r="FT21" s="93" t="e">
        <v>#DIV/0!</v>
      </c>
      <c r="FU21" s="93" t="e">
        <v>#DIV/0!</v>
      </c>
      <c r="FV21" s="93" t="e">
        <v>#DIV/0!</v>
      </c>
      <c r="FW21" s="93" t="e">
        <v>#DIV/0!</v>
      </c>
      <c r="FX21" s="93" t="e">
        <v>#DIV/0!</v>
      </c>
      <c r="FY21" s="93" t="e">
        <v>#DIV/0!</v>
      </c>
      <c r="FZ21" s="93" t="e">
        <v>#DIV/0!</v>
      </c>
      <c r="GA21" s="93" t="e">
        <v>#DIV/0!</v>
      </c>
    </row>
    <row r="22" spans="2:183">
      <c r="B22" s="96" t="s">
        <v>1</v>
      </c>
      <c r="C22" s="166" t="s">
        <v>46</v>
      </c>
      <c r="D22" s="96">
        <v>91.35</v>
      </c>
      <c r="E22" s="17">
        <v>81.96</v>
      </c>
      <c r="F22" s="17">
        <v>88.48</v>
      </c>
      <c r="G22" s="17">
        <v>83.89</v>
      </c>
      <c r="H22" s="17">
        <v>86.17</v>
      </c>
      <c r="I22" s="17">
        <v>81.38</v>
      </c>
      <c r="J22" s="17">
        <v>85.52</v>
      </c>
      <c r="K22" s="17">
        <v>84.99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17">
        <v>0</v>
      </c>
      <c r="AX22" s="17">
        <v>0</v>
      </c>
      <c r="AY22" s="17">
        <v>0</v>
      </c>
      <c r="AZ22" s="17">
        <v>0</v>
      </c>
      <c r="BA22" s="17">
        <v>0</v>
      </c>
      <c r="BB22" s="17">
        <v>0</v>
      </c>
      <c r="BC22" s="17">
        <v>0</v>
      </c>
      <c r="BD22" s="17">
        <v>0</v>
      </c>
      <c r="BE22" s="17">
        <v>0</v>
      </c>
      <c r="BF22" s="17">
        <v>0</v>
      </c>
      <c r="BG22" s="17">
        <v>0</v>
      </c>
      <c r="BH22" s="17">
        <v>0</v>
      </c>
      <c r="BI22" s="17">
        <v>0</v>
      </c>
      <c r="BJ22" s="17">
        <v>0</v>
      </c>
      <c r="BK22" s="17">
        <v>0</v>
      </c>
      <c r="BL22" s="17">
        <v>0</v>
      </c>
      <c r="BM22" s="17">
        <v>0</v>
      </c>
      <c r="BN22" s="17">
        <v>0</v>
      </c>
      <c r="BO22" s="17">
        <v>0</v>
      </c>
      <c r="BP22" s="17">
        <v>0</v>
      </c>
      <c r="BQ22" s="17">
        <v>0</v>
      </c>
      <c r="BR22" s="17">
        <v>0</v>
      </c>
      <c r="BS22" s="17">
        <v>0</v>
      </c>
      <c r="BT22" s="17">
        <v>0</v>
      </c>
      <c r="BU22" s="17">
        <v>0</v>
      </c>
      <c r="BV22" s="17">
        <v>0</v>
      </c>
      <c r="BW22" s="17">
        <v>0</v>
      </c>
      <c r="BX22" s="17">
        <v>0</v>
      </c>
      <c r="BY22" s="17">
        <v>0</v>
      </c>
      <c r="BZ22" s="17">
        <v>0</v>
      </c>
      <c r="CA22" s="17">
        <v>0</v>
      </c>
      <c r="CB22" s="17">
        <v>0</v>
      </c>
      <c r="CC22" s="17">
        <v>0</v>
      </c>
      <c r="CD22" s="17">
        <v>0</v>
      </c>
      <c r="CE22" s="17">
        <v>0</v>
      </c>
      <c r="CF22" s="17">
        <v>0</v>
      </c>
      <c r="CG22" s="17">
        <v>0</v>
      </c>
      <c r="CH22" s="17">
        <v>0</v>
      </c>
      <c r="CI22" s="17">
        <v>0</v>
      </c>
      <c r="CJ22" s="17">
        <v>0</v>
      </c>
      <c r="CK22" s="17">
        <v>0</v>
      </c>
      <c r="CL22" s="17">
        <v>0</v>
      </c>
      <c r="CM22" s="17">
        <v>0</v>
      </c>
      <c r="CN22" s="17">
        <v>0</v>
      </c>
      <c r="CO22" s="17">
        <v>0</v>
      </c>
      <c r="CP22" s="17">
        <v>0</v>
      </c>
      <c r="CQ22" s="17">
        <v>0</v>
      </c>
      <c r="CR22" s="17">
        <v>0</v>
      </c>
      <c r="CS22" s="17">
        <v>0</v>
      </c>
      <c r="CT22" s="17">
        <v>0</v>
      </c>
      <c r="CU22" s="17">
        <v>0</v>
      </c>
      <c r="CV22" s="17">
        <v>0</v>
      </c>
      <c r="CW22" s="17">
        <v>0</v>
      </c>
      <c r="CX22" s="17">
        <v>0</v>
      </c>
      <c r="CY22" s="17">
        <v>0</v>
      </c>
      <c r="CZ22" s="17">
        <v>0</v>
      </c>
      <c r="DA22" s="17">
        <v>0</v>
      </c>
      <c r="DB22" s="17">
        <v>0</v>
      </c>
      <c r="DC22" s="17">
        <v>0</v>
      </c>
      <c r="DD22" s="17">
        <v>0</v>
      </c>
      <c r="DE22" s="17">
        <v>0</v>
      </c>
      <c r="DF22" s="17">
        <v>0</v>
      </c>
      <c r="DG22" s="17">
        <v>0</v>
      </c>
      <c r="DH22" s="17">
        <v>0</v>
      </c>
      <c r="DI22" s="17">
        <v>0</v>
      </c>
      <c r="DJ22" s="17">
        <v>0</v>
      </c>
      <c r="DK22" s="17">
        <v>0</v>
      </c>
      <c r="DL22" s="17">
        <v>0</v>
      </c>
      <c r="DM22" s="17">
        <v>0</v>
      </c>
      <c r="DN22" s="17">
        <v>0</v>
      </c>
      <c r="DO22" s="17">
        <v>0</v>
      </c>
      <c r="DP22" s="17">
        <v>0</v>
      </c>
      <c r="DQ22" s="17">
        <v>0</v>
      </c>
      <c r="DR22" s="17">
        <v>0</v>
      </c>
      <c r="DS22" s="17">
        <v>0</v>
      </c>
      <c r="DT22" s="17">
        <v>0</v>
      </c>
      <c r="DU22" s="17">
        <v>0</v>
      </c>
      <c r="DV22" s="17">
        <v>0</v>
      </c>
      <c r="DW22" s="17">
        <v>0</v>
      </c>
      <c r="DX22" s="17">
        <v>0</v>
      </c>
      <c r="DY22" s="17">
        <v>0</v>
      </c>
      <c r="DZ22" s="17">
        <v>0</v>
      </c>
      <c r="EA22" s="17">
        <v>0</v>
      </c>
      <c r="EB22" s="17">
        <v>0</v>
      </c>
      <c r="EC22" s="17">
        <v>0</v>
      </c>
      <c r="ED22" s="17">
        <v>0</v>
      </c>
      <c r="EE22" s="17">
        <v>0</v>
      </c>
      <c r="EF22" s="17">
        <v>0</v>
      </c>
      <c r="EG22" s="17">
        <v>0</v>
      </c>
      <c r="EH22" s="17">
        <v>0</v>
      </c>
      <c r="EI22" s="17">
        <v>0</v>
      </c>
      <c r="EJ22" s="17">
        <v>0</v>
      </c>
      <c r="EK22" s="17">
        <v>0</v>
      </c>
      <c r="EL22" s="17">
        <v>0</v>
      </c>
      <c r="EM22" s="17">
        <v>0</v>
      </c>
      <c r="EN22" s="17">
        <v>0</v>
      </c>
      <c r="EO22" s="17">
        <v>0</v>
      </c>
      <c r="EP22" s="17">
        <v>0</v>
      </c>
      <c r="EQ22" s="17">
        <v>0</v>
      </c>
      <c r="ER22" s="17">
        <v>0</v>
      </c>
      <c r="ES22" s="17">
        <v>0</v>
      </c>
      <c r="ET22" s="17">
        <v>0</v>
      </c>
      <c r="EU22" s="17">
        <v>0</v>
      </c>
      <c r="EV22" s="17">
        <v>0</v>
      </c>
      <c r="EW22" s="17">
        <v>0</v>
      </c>
      <c r="EX22" s="17">
        <v>0</v>
      </c>
      <c r="EY22" s="17">
        <v>0</v>
      </c>
      <c r="EZ22" s="17">
        <v>0</v>
      </c>
      <c r="FA22" s="17">
        <v>0</v>
      </c>
      <c r="FB22" s="17">
        <v>0</v>
      </c>
      <c r="FC22" s="17">
        <v>0</v>
      </c>
      <c r="FD22" s="17">
        <v>0</v>
      </c>
      <c r="FE22" s="17">
        <v>0</v>
      </c>
      <c r="FF22" s="17">
        <v>0</v>
      </c>
      <c r="FG22" s="17">
        <v>0</v>
      </c>
      <c r="FH22" s="17">
        <v>0</v>
      </c>
      <c r="FI22" s="17">
        <v>0</v>
      </c>
      <c r="FJ22" s="17">
        <v>0</v>
      </c>
      <c r="FK22" s="17">
        <v>0</v>
      </c>
      <c r="FL22" s="17">
        <v>0</v>
      </c>
      <c r="FM22" s="17">
        <v>0</v>
      </c>
      <c r="FN22" s="17">
        <v>0</v>
      </c>
      <c r="FO22" s="17">
        <v>0</v>
      </c>
      <c r="FP22" s="17">
        <v>0</v>
      </c>
      <c r="FQ22" s="17">
        <v>0</v>
      </c>
      <c r="FR22" s="17">
        <v>0</v>
      </c>
      <c r="FS22" s="17">
        <v>0</v>
      </c>
      <c r="FT22" s="17">
        <v>0</v>
      </c>
      <c r="FU22" s="17">
        <v>0</v>
      </c>
      <c r="FV22" s="17">
        <v>0</v>
      </c>
      <c r="FW22" s="17">
        <v>0</v>
      </c>
      <c r="FX22" s="17">
        <v>0</v>
      </c>
      <c r="FY22" s="17">
        <v>0</v>
      </c>
      <c r="FZ22" s="17">
        <v>0</v>
      </c>
      <c r="GA22" s="17">
        <v>0</v>
      </c>
    </row>
    <row r="23" spans="2:183">
      <c r="B23" s="96" t="s">
        <v>1</v>
      </c>
      <c r="C23" s="166" t="s">
        <v>47</v>
      </c>
      <c r="D23" s="178">
        <v>3399.08</v>
      </c>
      <c r="E23" s="179">
        <v>3049.82</v>
      </c>
      <c r="F23" s="179">
        <v>3292.48</v>
      </c>
      <c r="G23" s="179">
        <v>3121.58</v>
      </c>
      <c r="H23" s="179">
        <v>4318.1499999999996</v>
      </c>
      <c r="I23" s="179">
        <v>4077.95</v>
      </c>
      <c r="J23" s="179">
        <v>4285.2299999999996</v>
      </c>
      <c r="K23" s="179">
        <v>4258.91</v>
      </c>
      <c r="L23" s="179">
        <v>0</v>
      </c>
      <c r="M23" s="179">
        <v>0</v>
      </c>
      <c r="N23" s="179">
        <v>0</v>
      </c>
      <c r="O23" s="179">
        <v>0</v>
      </c>
      <c r="P23" s="179">
        <v>0</v>
      </c>
      <c r="Q23" s="179">
        <v>0</v>
      </c>
      <c r="R23" s="179">
        <v>0</v>
      </c>
      <c r="S23" s="179">
        <v>0</v>
      </c>
      <c r="T23" s="179">
        <v>0</v>
      </c>
      <c r="U23" s="179">
        <v>0</v>
      </c>
      <c r="V23" s="179">
        <v>0</v>
      </c>
      <c r="W23" s="179">
        <v>0</v>
      </c>
      <c r="X23" s="179">
        <v>0</v>
      </c>
      <c r="Y23" s="179">
        <v>0</v>
      </c>
      <c r="Z23" s="179">
        <v>0</v>
      </c>
      <c r="AA23" s="179">
        <v>0</v>
      </c>
      <c r="AB23" s="179">
        <v>0</v>
      </c>
      <c r="AC23" s="179">
        <v>0</v>
      </c>
      <c r="AD23" s="179">
        <v>0</v>
      </c>
      <c r="AE23" s="179">
        <v>0</v>
      </c>
      <c r="AF23" s="179">
        <v>0</v>
      </c>
      <c r="AG23" s="179">
        <v>0</v>
      </c>
      <c r="AH23" s="179">
        <v>0</v>
      </c>
      <c r="AI23" s="179">
        <v>0</v>
      </c>
      <c r="AJ23" s="179">
        <v>0</v>
      </c>
      <c r="AK23" s="179">
        <v>0</v>
      </c>
      <c r="AL23" s="179">
        <v>0</v>
      </c>
      <c r="AM23" s="179">
        <v>0</v>
      </c>
      <c r="AN23" s="179">
        <v>0</v>
      </c>
      <c r="AO23" s="179">
        <v>0</v>
      </c>
      <c r="AP23" s="179">
        <v>0</v>
      </c>
      <c r="AQ23" s="179">
        <v>0</v>
      </c>
      <c r="AR23" s="179">
        <v>0</v>
      </c>
      <c r="AS23" s="179">
        <v>0</v>
      </c>
      <c r="AT23" s="179">
        <v>0</v>
      </c>
      <c r="AU23" s="179">
        <v>0</v>
      </c>
      <c r="AV23" s="179">
        <v>0</v>
      </c>
      <c r="AW23" s="179">
        <v>0</v>
      </c>
      <c r="AX23" s="179">
        <v>0</v>
      </c>
      <c r="AY23" s="179">
        <v>0</v>
      </c>
      <c r="AZ23" s="179">
        <v>0</v>
      </c>
      <c r="BA23" s="179">
        <v>0</v>
      </c>
      <c r="BB23" s="179">
        <v>0</v>
      </c>
      <c r="BC23" s="179">
        <v>0</v>
      </c>
      <c r="BD23" s="179">
        <v>0</v>
      </c>
      <c r="BE23" s="179">
        <v>0</v>
      </c>
      <c r="BF23" s="179">
        <v>0</v>
      </c>
      <c r="BG23" s="179">
        <v>0</v>
      </c>
      <c r="BH23" s="179">
        <v>0</v>
      </c>
      <c r="BI23" s="179">
        <v>0</v>
      </c>
      <c r="BJ23" s="179">
        <v>0</v>
      </c>
      <c r="BK23" s="179">
        <v>0</v>
      </c>
      <c r="BL23" s="179">
        <v>0</v>
      </c>
      <c r="BM23" s="179">
        <v>0</v>
      </c>
      <c r="BN23" s="179">
        <v>0</v>
      </c>
      <c r="BO23" s="179">
        <v>0</v>
      </c>
      <c r="BP23" s="179">
        <v>0</v>
      </c>
      <c r="BQ23" s="179">
        <v>0</v>
      </c>
      <c r="BR23" s="179">
        <v>0</v>
      </c>
      <c r="BS23" s="179">
        <v>0</v>
      </c>
      <c r="BT23" s="179">
        <v>0</v>
      </c>
      <c r="BU23" s="179">
        <v>0</v>
      </c>
      <c r="BV23" s="179">
        <v>0</v>
      </c>
      <c r="BW23" s="179">
        <v>0</v>
      </c>
      <c r="BX23" s="179">
        <v>0</v>
      </c>
      <c r="BY23" s="179">
        <v>0</v>
      </c>
      <c r="BZ23" s="179">
        <v>0</v>
      </c>
      <c r="CA23" s="179">
        <v>0</v>
      </c>
      <c r="CB23" s="179">
        <v>0</v>
      </c>
      <c r="CC23" s="179">
        <v>0</v>
      </c>
      <c r="CD23" s="179">
        <v>0</v>
      </c>
      <c r="CE23" s="179">
        <v>0</v>
      </c>
      <c r="CF23" s="179">
        <v>0</v>
      </c>
      <c r="CG23" s="179">
        <v>0</v>
      </c>
      <c r="CH23" s="179">
        <v>0</v>
      </c>
      <c r="CI23" s="179">
        <v>0</v>
      </c>
      <c r="CJ23" s="179">
        <v>0</v>
      </c>
      <c r="CK23" s="179">
        <v>0</v>
      </c>
      <c r="CL23" s="179">
        <v>0</v>
      </c>
      <c r="CM23" s="179">
        <v>0</v>
      </c>
      <c r="CN23" s="179">
        <v>0</v>
      </c>
      <c r="CO23" s="179">
        <v>0</v>
      </c>
      <c r="CP23" s="179">
        <v>0</v>
      </c>
      <c r="CQ23" s="179">
        <v>0</v>
      </c>
      <c r="CR23" s="179">
        <v>0</v>
      </c>
      <c r="CS23" s="179">
        <v>0</v>
      </c>
      <c r="CT23" s="179">
        <v>0</v>
      </c>
      <c r="CU23" s="179">
        <v>0</v>
      </c>
      <c r="CV23" s="179">
        <v>0</v>
      </c>
      <c r="CW23" s="179">
        <v>0</v>
      </c>
      <c r="CX23" s="179">
        <v>0</v>
      </c>
      <c r="CY23" s="179">
        <v>0</v>
      </c>
      <c r="CZ23" s="179">
        <v>0</v>
      </c>
      <c r="DA23" s="179">
        <v>0</v>
      </c>
      <c r="DB23" s="179">
        <v>0</v>
      </c>
      <c r="DC23" s="179">
        <v>0</v>
      </c>
      <c r="DD23" s="179">
        <v>0</v>
      </c>
      <c r="DE23" s="179">
        <v>0</v>
      </c>
      <c r="DF23" s="179">
        <v>0</v>
      </c>
      <c r="DG23" s="179">
        <v>0</v>
      </c>
      <c r="DH23" s="179">
        <v>0</v>
      </c>
      <c r="DI23" s="179">
        <v>0</v>
      </c>
      <c r="DJ23" s="179">
        <v>0</v>
      </c>
      <c r="DK23" s="179">
        <v>0</v>
      </c>
      <c r="DL23" s="179">
        <v>0</v>
      </c>
      <c r="DM23" s="179">
        <v>0</v>
      </c>
      <c r="DN23" s="179">
        <v>0</v>
      </c>
      <c r="DO23" s="179">
        <v>0</v>
      </c>
      <c r="DP23" s="179">
        <v>0</v>
      </c>
      <c r="DQ23" s="179">
        <v>0</v>
      </c>
      <c r="DR23" s="179">
        <v>0</v>
      </c>
      <c r="DS23" s="179">
        <v>0</v>
      </c>
      <c r="DT23" s="179">
        <v>0</v>
      </c>
      <c r="DU23" s="179">
        <v>0</v>
      </c>
      <c r="DV23" s="179">
        <v>0</v>
      </c>
      <c r="DW23" s="179">
        <v>0</v>
      </c>
      <c r="DX23" s="179">
        <v>0</v>
      </c>
      <c r="DY23" s="179">
        <v>0</v>
      </c>
      <c r="DZ23" s="179">
        <v>0</v>
      </c>
      <c r="EA23" s="179">
        <v>0</v>
      </c>
      <c r="EB23" s="179">
        <v>0</v>
      </c>
      <c r="EC23" s="179">
        <v>0</v>
      </c>
      <c r="ED23" s="179">
        <v>0</v>
      </c>
      <c r="EE23" s="179">
        <v>0</v>
      </c>
      <c r="EF23" s="179">
        <v>0</v>
      </c>
      <c r="EG23" s="179">
        <v>0</v>
      </c>
      <c r="EH23" s="179">
        <v>0</v>
      </c>
      <c r="EI23" s="179">
        <v>0</v>
      </c>
      <c r="EJ23" s="179">
        <v>0</v>
      </c>
      <c r="EK23" s="179">
        <v>0</v>
      </c>
      <c r="EL23" s="179">
        <v>0</v>
      </c>
      <c r="EM23" s="179">
        <v>0</v>
      </c>
      <c r="EN23" s="179">
        <v>0</v>
      </c>
      <c r="EO23" s="179">
        <v>0</v>
      </c>
      <c r="EP23" s="179">
        <v>0</v>
      </c>
      <c r="EQ23" s="179">
        <v>0</v>
      </c>
      <c r="ER23" s="179">
        <v>0</v>
      </c>
      <c r="ES23" s="179">
        <v>0</v>
      </c>
      <c r="ET23" s="179">
        <v>0</v>
      </c>
      <c r="EU23" s="179">
        <v>0</v>
      </c>
      <c r="EV23" s="179">
        <v>0</v>
      </c>
      <c r="EW23" s="179">
        <v>0</v>
      </c>
      <c r="EX23" s="179">
        <v>0</v>
      </c>
      <c r="EY23" s="179">
        <v>0</v>
      </c>
      <c r="EZ23" s="179">
        <v>0</v>
      </c>
      <c r="FA23" s="179">
        <v>0</v>
      </c>
      <c r="FB23" s="179">
        <v>0</v>
      </c>
      <c r="FC23" s="179">
        <v>0</v>
      </c>
      <c r="FD23" s="179">
        <v>0</v>
      </c>
      <c r="FE23" s="179">
        <v>0</v>
      </c>
      <c r="FF23" s="179">
        <v>0</v>
      </c>
      <c r="FG23" s="179">
        <v>0</v>
      </c>
      <c r="FH23" s="179">
        <v>0</v>
      </c>
      <c r="FI23" s="179">
        <v>0</v>
      </c>
      <c r="FJ23" s="179">
        <v>0</v>
      </c>
      <c r="FK23" s="179">
        <v>0</v>
      </c>
      <c r="FL23" s="179">
        <v>0</v>
      </c>
      <c r="FM23" s="179">
        <v>0</v>
      </c>
      <c r="FN23" s="179">
        <v>0</v>
      </c>
      <c r="FO23" s="179">
        <v>0</v>
      </c>
      <c r="FP23" s="179">
        <v>0</v>
      </c>
      <c r="FQ23" s="179">
        <v>0</v>
      </c>
      <c r="FR23" s="179">
        <v>0</v>
      </c>
      <c r="FS23" s="179">
        <v>0</v>
      </c>
      <c r="FT23" s="179">
        <v>0</v>
      </c>
      <c r="FU23" s="179">
        <v>0</v>
      </c>
      <c r="FV23" s="179">
        <v>0</v>
      </c>
      <c r="FW23" s="179">
        <v>0</v>
      </c>
      <c r="FX23" s="179">
        <v>0</v>
      </c>
      <c r="FY23" s="179">
        <v>0</v>
      </c>
      <c r="FZ23" s="179">
        <v>0</v>
      </c>
      <c r="GA23" s="179">
        <v>0</v>
      </c>
    </row>
    <row r="24" spans="2:183">
      <c r="B24" s="180" t="s">
        <v>1</v>
      </c>
      <c r="C24" s="181" t="s">
        <v>48</v>
      </c>
      <c r="D24" s="94">
        <v>5.9877133891023122E-2</v>
      </c>
      <c r="E24" s="95">
        <v>5.9838253826885762E-2</v>
      </c>
      <c r="F24" s="95">
        <v>5.9675727371695797E-2</v>
      </c>
      <c r="G24" s="95">
        <v>5.9532637922481965E-2</v>
      </c>
      <c r="H24" s="95">
        <v>5.949431728984985E-2</v>
      </c>
      <c r="I24" s="95">
        <v>5.9325641035220769E-2</v>
      </c>
      <c r="J24" s="95">
        <v>5.9448378551036143E-2</v>
      </c>
      <c r="K24" s="95">
        <v>5.9398337611827251E-2</v>
      </c>
      <c r="L24" s="95" t="e">
        <v>#DIV/0!</v>
      </c>
      <c r="M24" s="95" t="e">
        <v>#DIV/0!</v>
      </c>
      <c r="N24" s="95" t="e">
        <v>#DIV/0!</v>
      </c>
      <c r="O24" s="95" t="e">
        <v>#DIV/0!</v>
      </c>
      <c r="P24" s="95" t="e">
        <v>#DIV/0!</v>
      </c>
      <c r="Q24" s="95" t="e">
        <v>#DIV/0!</v>
      </c>
      <c r="R24" s="95" t="e">
        <v>#DIV/0!</v>
      </c>
      <c r="S24" s="95" t="e">
        <v>#DIV/0!</v>
      </c>
      <c r="T24" s="95" t="e">
        <v>#DIV/0!</v>
      </c>
      <c r="U24" s="95" t="e">
        <v>#DIV/0!</v>
      </c>
      <c r="V24" s="95" t="e">
        <v>#DIV/0!</v>
      </c>
      <c r="W24" s="95" t="e">
        <v>#DIV/0!</v>
      </c>
      <c r="X24" s="95" t="e">
        <v>#DIV/0!</v>
      </c>
      <c r="Y24" s="95" t="e">
        <v>#DIV/0!</v>
      </c>
      <c r="Z24" s="95" t="e">
        <v>#DIV/0!</v>
      </c>
      <c r="AA24" s="95" t="e">
        <v>#DIV/0!</v>
      </c>
      <c r="AB24" s="95" t="e">
        <v>#DIV/0!</v>
      </c>
      <c r="AC24" s="95" t="e">
        <v>#DIV/0!</v>
      </c>
      <c r="AD24" s="95" t="e">
        <v>#DIV/0!</v>
      </c>
      <c r="AE24" s="95" t="e">
        <v>#DIV/0!</v>
      </c>
      <c r="AF24" s="95" t="e">
        <v>#DIV/0!</v>
      </c>
      <c r="AG24" s="95" t="e">
        <v>#DIV/0!</v>
      </c>
      <c r="AH24" s="95" t="e">
        <v>#DIV/0!</v>
      </c>
      <c r="AI24" s="95" t="e">
        <v>#DIV/0!</v>
      </c>
      <c r="AJ24" s="95" t="e">
        <v>#DIV/0!</v>
      </c>
      <c r="AK24" s="95" t="e">
        <v>#DIV/0!</v>
      </c>
      <c r="AL24" s="95" t="e">
        <v>#DIV/0!</v>
      </c>
      <c r="AM24" s="95" t="e">
        <v>#DIV/0!</v>
      </c>
      <c r="AN24" s="95" t="e">
        <v>#DIV/0!</v>
      </c>
      <c r="AO24" s="95" t="e">
        <v>#DIV/0!</v>
      </c>
      <c r="AP24" s="95" t="e">
        <v>#DIV/0!</v>
      </c>
      <c r="AQ24" s="95" t="e">
        <v>#DIV/0!</v>
      </c>
      <c r="AR24" s="95" t="e">
        <v>#DIV/0!</v>
      </c>
      <c r="AS24" s="95" t="e">
        <v>#DIV/0!</v>
      </c>
      <c r="AT24" s="95" t="e">
        <v>#DIV/0!</v>
      </c>
      <c r="AU24" s="95" t="e">
        <v>#DIV/0!</v>
      </c>
      <c r="AV24" s="95" t="e">
        <v>#DIV/0!</v>
      </c>
      <c r="AW24" s="95" t="e">
        <v>#DIV/0!</v>
      </c>
      <c r="AX24" s="95" t="e">
        <v>#DIV/0!</v>
      </c>
      <c r="AY24" s="95" t="e">
        <v>#DIV/0!</v>
      </c>
      <c r="AZ24" s="95" t="e">
        <v>#DIV/0!</v>
      </c>
      <c r="BA24" s="95" t="e">
        <v>#DIV/0!</v>
      </c>
      <c r="BB24" s="95" t="e">
        <v>#DIV/0!</v>
      </c>
      <c r="BC24" s="95" t="e">
        <v>#DIV/0!</v>
      </c>
      <c r="BD24" s="95" t="e">
        <v>#DIV/0!</v>
      </c>
      <c r="BE24" s="95" t="e">
        <v>#DIV/0!</v>
      </c>
      <c r="BF24" s="95" t="e">
        <v>#DIV/0!</v>
      </c>
      <c r="BG24" s="95" t="e">
        <v>#DIV/0!</v>
      </c>
      <c r="BH24" s="95" t="e">
        <v>#DIV/0!</v>
      </c>
      <c r="BI24" s="95" t="e">
        <v>#DIV/0!</v>
      </c>
      <c r="BJ24" s="95" t="e">
        <v>#DIV/0!</v>
      </c>
      <c r="BK24" s="95" t="e">
        <v>#DIV/0!</v>
      </c>
      <c r="BL24" s="95" t="e">
        <v>#DIV/0!</v>
      </c>
      <c r="BM24" s="95" t="e">
        <v>#DIV/0!</v>
      </c>
      <c r="BN24" s="95" t="e">
        <v>#DIV/0!</v>
      </c>
      <c r="BO24" s="95" t="e">
        <v>#DIV/0!</v>
      </c>
      <c r="BP24" s="95" t="e">
        <v>#DIV/0!</v>
      </c>
      <c r="BQ24" s="95" t="e">
        <v>#DIV/0!</v>
      </c>
      <c r="BR24" s="95" t="e">
        <v>#DIV/0!</v>
      </c>
      <c r="BS24" s="95" t="e">
        <v>#DIV/0!</v>
      </c>
      <c r="BT24" s="95" t="e">
        <v>#DIV/0!</v>
      </c>
      <c r="BU24" s="95" t="e">
        <v>#DIV/0!</v>
      </c>
      <c r="BV24" s="95" t="e">
        <v>#DIV/0!</v>
      </c>
      <c r="BW24" s="95" t="e">
        <v>#DIV/0!</v>
      </c>
      <c r="BX24" s="95" t="e">
        <v>#DIV/0!</v>
      </c>
      <c r="BY24" s="95" t="e">
        <v>#DIV/0!</v>
      </c>
      <c r="BZ24" s="95" t="e">
        <v>#DIV/0!</v>
      </c>
      <c r="CA24" s="95" t="e">
        <v>#DIV/0!</v>
      </c>
      <c r="CB24" s="95" t="e">
        <v>#DIV/0!</v>
      </c>
      <c r="CC24" s="95" t="e">
        <v>#DIV/0!</v>
      </c>
      <c r="CD24" s="95" t="e">
        <v>#DIV/0!</v>
      </c>
      <c r="CE24" s="95" t="e">
        <v>#DIV/0!</v>
      </c>
      <c r="CF24" s="95" t="e">
        <v>#DIV/0!</v>
      </c>
      <c r="CG24" s="95" t="e">
        <v>#DIV/0!</v>
      </c>
      <c r="CH24" s="95" t="e">
        <v>#DIV/0!</v>
      </c>
      <c r="CI24" s="95" t="e">
        <v>#DIV/0!</v>
      </c>
      <c r="CJ24" s="95" t="e">
        <v>#DIV/0!</v>
      </c>
      <c r="CK24" s="95" t="e">
        <v>#DIV/0!</v>
      </c>
      <c r="CL24" s="95" t="e">
        <v>#DIV/0!</v>
      </c>
      <c r="CM24" s="95" t="e">
        <v>#DIV/0!</v>
      </c>
      <c r="CN24" s="95" t="e">
        <v>#DIV/0!</v>
      </c>
      <c r="CO24" s="95" t="e">
        <v>#DIV/0!</v>
      </c>
      <c r="CP24" s="95" t="e">
        <v>#DIV/0!</v>
      </c>
      <c r="CQ24" s="95" t="e">
        <v>#DIV/0!</v>
      </c>
      <c r="CR24" s="95" t="e">
        <v>#DIV/0!</v>
      </c>
      <c r="CS24" s="95" t="e">
        <v>#DIV/0!</v>
      </c>
      <c r="CT24" s="95" t="e">
        <v>#DIV/0!</v>
      </c>
      <c r="CU24" s="95" t="e">
        <v>#DIV/0!</v>
      </c>
      <c r="CV24" s="95" t="e">
        <v>#DIV/0!</v>
      </c>
      <c r="CW24" s="95" t="e">
        <v>#DIV/0!</v>
      </c>
      <c r="CX24" s="95" t="e">
        <v>#DIV/0!</v>
      </c>
      <c r="CY24" s="95" t="e">
        <v>#DIV/0!</v>
      </c>
      <c r="CZ24" s="95" t="e">
        <v>#DIV/0!</v>
      </c>
      <c r="DA24" s="95" t="e">
        <v>#DIV/0!</v>
      </c>
      <c r="DB24" s="95" t="e">
        <v>#DIV/0!</v>
      </c>
      <c r="DC24" s="95" t="e">
        <v>#DIV/0!</v>
      </c>
      <c r="DD24" s="95" t="e">
        <v>#DIV/0!</v>
      </c>
      <c r="DE24" s="95" t="e">
        <v>#DIV/0!</v>
      </c>
      <c r="DF24" s="95" t="e">
        <v>#DIV/0!</v>
      </c>
      <c r="DG24" s="95" t="e">
        <v>#DIV/0!</v>
      </c>
      <c r="DH24" s="95" t="e">
        <v>#DIV/0!</v>
      </c>
      <c r="DI24" s="95" t="e">
        <v>#DIV/0!</v>
      </c>
      <c r="DJ24" s="95" t="e">
        <v>#DIV/0!</v>
      </c>
      <c r="DK24" s="95" t="e">
        <v>#DIV/0!</v>
      </c>
      <c r="DL24" s="95" t="e">
        <v>#DIV/0!</v>
      </c>
      <c r="DM24" s="95" t="e">
        <v>#DIV/0!</v>
      </c>
      <c r="DN24" s="95" t="e">
        <v>#DIV/0!</v>
      </c>
      <c r="DO24" s="95" t="e">
        <v>#DIV/0!</v>
      </c>
      <c r="DP24" s="95" t="e">
        <v>#DIV/0!</v>
      </c>
      <c r="DQ24" s="95" t="e">
        <v>#DIV/0!</v>
      </c>
      <c r="DR24" s="95" t="e">
        <v>#DIV/0!</v>
      </c>
      <c r="DS24" s="95" t="e">
        <v>#DIV/0!</v>
      </c>
      <c r="DT24" s="95" t="e">
        <v>#DIV/0!</v>
      </c>
      <c r="DU24" s="95" t="e">
        <v>#DIV/0!</v>
      </c>
      <c r="DV24" s="95" t="e">
        <v>#DIV/0!</v>
      </c>
      <c r="DW24" s="95" t="e">
        <v>#DIV/0!</v>
      </c>
      <c r="DX24" s="95" t="e">
        <v>#DIV/0!</v>
      </c>
      <c r="DY24" s="95" t="e">
        <v>#DIV/0!</v>
      </c>
      <c r="DZ24" s="95" t="e">
        <v>#DIV/0!</v>
      </c>
      <c r="EA24" s="95" t="e">
        <v>#DIV/0!</v>
      </c>
      <c r="EB24" s="95" t="e">
        <v>#DIV/0!</v>
      </c>
      <c r="EC24" s="95" t="e">
        <v>#DIV/0!</v>
      </c>
      <c r="ED24" s="95" t="e">
        <v>#DIV/0!</v>
      </c>
      <c r="EE24" s="95" t="e">
        <v>#DIV/0!</v>
      </c>
      <c r="EF24" s="95" t="e">
        <v>#DIV/0!</v>
      </c>
      <c r="EG24" s="95" t="e">
        <v>#DIV/0!</v>
      </c>
      <c r="EH24" s="95" t="e">
        <v>#DIV/0!</v>
      </c>
      <c r="EI24" s="95" t="e">
        <v>#DIV/0!</v>
      </c>
      <c r="EJ24" s="95" t="e">
        <v>#DIV/0!</v>
      </c>
      <c r="EK24" s="95" t="e">
        <v>#DIV/0!</v>
      </c>
      <c r="EL24" s="95" t="e">
        <v>#DIV/0!</v>
      </c>
      <c r="EM24" s="95" t="e">
        <v>#DIV/0!</v>
      </c>
      <c r="EN24" s="95" t="e">
        <v>#DIV/0!</v>
      </c>
      <c r="EO24" s="95" t="e">
        <v>#DIV/0!</v>
      </c>
      <c r="EP24" s="95" t="e">
        <v>#DIV/0!</v>
      </c>
      <c r="EQ24" s="95" t="e">
        <v>#DIV/0!</v>
      </c>
      <c r="ER24" s="95" t="e">
        <v>#DIV/0!</v>
      </c>
      <c r="ES24" s="95" t="e">
        <v>#DIV/0!</v>
      </c>
      <c r="ET24" s="95" t="e">
        <v>#DIV/0!</v>
      </c>
      <c r="EU24" s="95" t="e">
        <v>#DIV/0!</v>
      </c>
      <c r="EV24" s="95" t="e">
        <v>#DIV/0!</v>
      </c>
      <c r="EW24" s="95" t="e">
        <v>#DIV/0!</v>
      </c>
      <c r="EX24" s="95" t="e">
        <v>#DIV/0!</v>
      </c>
      <c r="EY24" s="95" t="e">
        <v>#DIV/0!</v>
      </c>
      <c r="EZ24" s="95" t="e">
        <v>#DIV/0!</v>
      </c>
      <c r="FA24" s="95" t="e">
        <v>#DIV/0!</v>
      </c>
      <c r="FB24" s="95" t="e">
        <v>#DIV/0!</v>
      </c>
      <c r="FC24" s="95" t="e">
        <v>#DIV/0!</v>
      </c>
      <c r="FD24" s="95" t="e">
        <v>#DIV/0!</v>
      </c>
      <c r="FE24" s="95" t="e">
        <v>#DIV/0!</v>
      </c>
      <c r="FF24" s="95" t="e">
        <v>#DIV/0!</v>
      </c>
      <c r="FG24" s="95" t="e">
        <v>#DIV/0!</v>
      </c>
      <c r="FH24" s="95" t="e">
        <v>#DIV/0!</v>
      </c>
      <c r="FI24" s="95" t="e">
        <v>#DIV/0!</v>
      </c>
      <c r="FJ24" s="95" t="e">
        <v>#DIV/0!</v>
      </c>
      <c r="FK24" s="95" t="e">
        <v>#DIV/0!</v>
      </c>
      <c r="FL24" s="95" t="e">
        <v>#DIV/0!</v>
      </c>
      <c r="FM24" s="95" t="e">
        <v>#DIV/0!</v>
      </c>
      <c r="FN24" s="95" t="e">
        <v>#DIV/0!</v>
      </c>
      <c r="FO24" s="95" t="e">
        <v>#DIV/0!</v>
      </c>
      <c r="FP24" s="95" t="e">
        <v>#DIV/0!</v>
      </c>
      <c r="FQ24" s="95" t="e">
        <v>#DIV/0!</v>
      </c>
      <c r="FR24" s="95" t="e">
        <v>#DIV/0!</v>
      </c>
      <c r="FS24" s="95" t="e">
        <v>#DIV/0!</v>
      </c>
      <c r="FT24" s="95" t="e">
        <v>#DIV/0!</v>
      </c>
      <c r="FU24" s="95" t="e">
        <v>#DIV/0!</v>
      </c>
      <c r="FV24" s="95" t="e">
        <v>#DIV/0!</v>
      </c>
      <c r="FW24" s="95" t="e">
        <v>#DIV/0!</v>
      </c>
      <c r="FX24" s="95" t="e">
        <v>#DIV/0!</v>
      </c>
      <c r="FY24" s="95" t="e">
        <v>#DIV/0!</v>
      </c>
      <c r="FZ24" s="95" t="e">
        <v>#DIV/0!</v>
      </c>
      <c r="GA24" s="95" t="e">
        <v>#DIV/0!</v>
      </c>
    </row>
    <row r="25" spans="2:183">
      <c r="B25" s="44" t="s">
        <v>1</v>
      </c>
      <c r="C25" s="645" t="s">
        <v>94</v>
      </c>
      <c r="D25" s="182">
        <v>135611.03333333335</v>
      </c>
      <c r="E25" s="182">
        <v>121750.43333333333</v>
      </c>
      <c r="F25" s="182">
        <v>131793.76666666666</v>
      </c>
      <c r="G25" s="182">
        <v>125257.15555555555</v>
      </c>
      <c r="H25" s="182">
        <v>128744.32222222222</v>
      </c>
      <c r="I25" s="182">
        <v>121933.4111111111</v>
      </c>
      <c r="J25" s="182">
        <v>127871.9111111111</v>
      </c>
      <c r="K25" s="182">
        <v>127186.5</v>
      </c>
      <c r="L25" s="182">
        <v>0</v>
      </c>
      <c r="M25" s="182">
        <v>0</v>
      </c>
      <c r="N25" s="182">
        <v>0</v>
      </c>
      <c r="O25" s="182">
        <v>0</v>
      </c>
      <c r="P25" s="182">
        <v>0</v>
      </c>
      <c r="Q25" s="182">
        <v>0</v>
      </c>
      <c r="R25" s="182">
        <v>0</v>
      </c>
      <c r="S25" s="182">
        <v>0</v>
      </c>
      <c r="T25" s="182">
        <v>0</v>
      </c>
      <c r="U25" s="182">
        <v>0</v>
      </c>
      <c r="V25" s="182">
        <v>0</v>
      </c>
      <c r="W25" s="182">
        <v>0</v>
      </c>
      <c r="X25" s="182">
        <v>0</v>
      </c>
      <c r="Y25" s="182">
        <v>0</v>
      </c>
      <c r="Z25" s="182">
        <v>0</v>
      </c>
      <c r="AA25" s="182">
        <v>0</v>
      </c>
      <c r="AB25" s="182">
        <v>0</v>
      </c>
      <c r="AC25" s="182">
        <v>0</v>
      </c>
      <c r="AD25" s="182">
        <v>0</v>
      </c>
      <c r="AE25" s="182">
        <v>0</v>
      </c>
      <c r="AF25" s="182">
        <v>0</v>
      </c>
      <c r="AG25" s="182">
        <v>0</v>
      </c>
      <c r="AH25" s="182">
        <v>0</v>
      </c>
      <c r="AI25" s="182">
        <v>0</v>
      </c>
      <c r="AJ25" s="182">
        <v>0</v>
      </c>
      <c r="AK25" s="182">
        <v>0</v>
      </c>
      <c r="AL25" s="182">
        <v>0</v>
      </c>
      <c r="AM25" s="182">
        <v>0</v>
      </c>
      <c r="AN25" s="182">
        <v>0</v>
      </c>
      <c r="AO25" s="182">
        <v>0</v>
      </c>
      <c r="AP25" s="182">
        <v>0</v>
      </c>
      <c r="AQ25" s="182">
        <v>0</v>
      </c>
      <c r="AR25" s="182">
        <v>0</v>
      </c>
      <c r="AS25" s="182">
        <v>0</v>
      </c>
      <c r="AT25" s="182">
        <v>0</v>
      </c>
      <c r="AU25" s="182">
        <v>0</v>
      </c>
      <c r="AV25" s="182">
        <v>0</v>
      </c>
      <c r="AW25" s="182">
        <v>0</v>
      </c>
      <c r="AX25" s="182">
        <v>0</v>
      </c>
      <c r="AY25" s="182">
        <v>0</v>
      </c>
      <c r="AZ25" s="182">
        <v>0</v>
      </c>
      <c r="BA25" s="182">
        <v>0</v>
      </c>
      <c r="BB25" s="182">
        <v>0</v>
      </c>
      <c r="BC25" s="182">
        <v>0</v>
      </c>
      <c r="BD25" s="182">
        <v>0</v>
      </c>
      <c r="BE25" s="182">
        <v>0</v>
      </c>
      <c r="BF25" s="182">
        <v>0</v>
      </c>
      <c r="BG25" s="182">
        <v>0</v>
      </c>
      <c r="BH25" s="182">
        <v>0</v>
      </c>
      <c r="BI25" s="182">
        <v>0</v>
      </c>
      <c r="BJ25" s="182">
        <v>0</v>
      </c>
      <c r="BK25" s="182">
        <v>0</v>
      </c>
      <c r="BL25" s="182">
        <v>0</v>
      </c>
      <c r="BM25" s="182">
        <v>0</v>
      </c>
      <c r="BN25" s="182">
        <v>0</v>
      </c>
      <c r="BO25" s="182">
        <v>0</v>
      </c>
      <c r="BP25" s="182">
        <v>0</v>
      </c>
      <c r="BQ25" s="182">
        <v>0</v>
      </c>
      <c r="BR25" s="182">
        <v>0</v>
      </c>
      <c r="BS25" s="182">
        <v>0</v>
      </c>
      <c r="BT25" s="182">
        <v>0</v>
      </c>
      <c r="BU25" s="182">
        <v>0</v>
      </c>
      <c r="BV25" s="182">
        <v>0</v>
      </c>
      <c r="BW25" s="182">
        <v>0</v>
      </c>
      <c r="BX25" s="182">
        <v>0</v>
      </c>
      <c r="BY25" s="182">
        <v>0</v>
      </c>
      <c r="BZ25" s="182">
        <v>0</v>
      </c>
      <c r="CA25" s="182">
        <v>0</v>
      </c>
      <c r="CB25" s="182">
        <v>0</v>
      </c>
      <c r="CC25" s="182">
        <v>0</v>
      </c>
      <c r="CD25" s="182">
        <v>0</v>
      </c>
      <c r="CE25" s="182">
        <v>0</v>
      </c>
      <c r="CF25" s="182">
        <v>0</v>
      </c>
      <c r="CG25" s="182">
        <v>0</v>
      </c>
      <c r="CH25" s="182">
        <v>0</v>
      </c>
      <c r="CI25" s="182">
        <v>0</v>
      </c>
      <c r="CJ25" s="182">
        <v>0</v>
      </c>
      <c r="CK25" s="182">
        <v>0</v>
      </c>
      <c r="CL25" s="182">
        <v>0</v>
      </c>
      <c r="CM25" s="182">
        <v>0</v>
      </c>
      <c r="CN25" s="182">
        <v>0</v>
      </c>
      <c r="CO25" s="182">
        <v>0</v>
      </c>
      <c r="CP25" s="182">
        <v>0</v>
      </c>
      <c r="CQ25" s="182">
        <v>0</v>
      </c>
      <c r="CR25" s="182">
        <v>0</v>
      </c>
      <c r="CS25" s="182">
        <v>0</v>
      </c>
      <c r="CT25" s="182">
        <v>0</v>
      </c>
      <c r="CU25" s="182">
        <v>0</v>
      </c>
      <c r="CV25" s="182">
        <v>0</v>
      </c>
      <c r="CW25" s="182">
        <v>0</v>
      </c>
      <c r="CX25" s="182">
        <v>0</v>
      </c>
      <c r="CY25" s="182">
        <v>0</v>
      </c>
      <c r="CZ25" s="182">
        <v>0</v>
      </c>
      <c r="DA25" s="182">
        <v>0</v>
      </c>
      <c r="DB25" s="182">
        <v>0</v>
      </c>
      <c r="DC25" s="182">
        <v>0</v>
      </c>
      <c r="DD25" s="182">
        <v>0</v>
      </c>
      <c r="DE25" s="182">
        <v>0</v>
      </c>
      <c r="DF25" s="182">
        <v>0</v>
      </c>
      <c r="DG25" s="182">
        <v>0</v>
      </c>
      <c r="DH25" s="182">
        <v>0</v>
      </c>
      <c r="DI25" s="182">
        <v>0</v>
      </c>
      <c r="DJ25" s="182">
        <v>0</v>
      </c>
      <c r="DK25" s="182">
        <v>0</v>
      </c>
      <c r="DL25" s="182">
        <v>0</v>
      </c>
      <c r="DM25" s="182">
        <v>0</v>
      </c>
      <c r="DN25" s="182">
        <v>0</v>
      </c>
      <c r="DO25" s="182">
        <v>0</v>
      </c>
      <c r="DP25" s="182">
        <v>0</v>
      </c>
      <c r="DQ25" s="182">
        <v>0</v>
      </c>
      <c r="DR25" s="182">
        <v>0</v>
      </c>
      <c r="DS25" s="182">
        <v>0</v>
      </c>
      <c r="DT25" s="182">
        <v>0</v>
      </c>
      <c r="DU25" s="182">
        <v>0</v>
      </c>
      <c r="DV25" s="182">
        <v>0</v>
      </c>
      <c r="DW25" s="182">
        <v>0</v>
      </c>
      <c r="DX25" s="182">
        <v>0</v>
      </c>
      <c r="DY25" s="182">
        <v>0</v>
      </c>
      <c r="DZ25" s="182">
        <v>0</v>
      </c>
      <c r="EA25" s="182">
        <v>0</v>
      </c>
      <c r="EB25" s="182">
        <v>0</v>
      </c>
      <c r="EC25" s="182">
        <v>0</v>
      </c>
      <c r="ED25" s="182">
        <v>0</v>
      </c>
      <c r="EE25" s="182">
        <v>0</v>
      </c>
      <c r="EF25" s="182">
        <v>0</v>
      </c>
      <c r="EG25" s="182">
        <v>0</v>
      </c>
      <c r="EH25" s="182">
        <v>0</v>
      </c>
      <c r="EI25" s="182">
        <v>0</v>
      </c>
      <c r="EJ25" s="182">
        <v>0</v>
      </c>
      <c r="EK25" s="182">
        <v>0</v>
      </c>
      <c r="EL25" s="182">
        <v>0</v>
      </c>
      <c r="EM25" s="182">
        <v>0</v>
      </c>
      <c r="EN25" s="182">
        <v>0</v>
      </c>
      <c r="EO25" s="182">
        <v>0</v>
      </c>
      <c r="EP25" s="182">
        <v>0</v>
      </c>
      <c r="EQ25" s="182">
        <v>0</v>
      </c>
      <c r="ER25" s="182">
        <v>0</v>
      </c>
      <c r="ES25" s="182">
        <v>0</v>
      </c>
      <c r="ET25" s="182">
        <v>0</v>
      </c>
      <c r="EU25" s="182">
        <v>0</v>
      </c>
      <c r="EV25" s="182">
        <v>0</v>
      </c>
      <c r="EW25" s="182">
        <v>0</v>
      </c>
      <c r="EX25" s="182">
        <v>0</v>
      </c>
      <c r="EY25" s="182">
        <v>0</v>
      </c>
      <c r="EZ25" s="182">
        <v>0</v>
      </c>
      <c r="FA25" s="182">
        <v>0</v>
      </c>
      <c r="FB25" s="182">
        <v>0</v>
      </c>
      <c r="FC25" s="182">
        <v>0</v>
      </c>
      <c r="FD25" s="182">
        <v>0</v>
      </c>
      <c r="FE25" s="182">
        <v>0</v>
      </c>
      <c r="FF25" s="182">
        <v>0</v>
      </c>
      <c r="FG25" s="182">
        <v>0</v>
      </c>
      <c r="FH25" s="182">
        <v>0</v>
      </c>
      <c r="FI25" s="182">
        <v>0</v>
      </c>
      <c r="FJ25" s="182">
        <v>0</v>
      </c>
      <c r="FK25" s="182">
        <v>0</v>
      </c>
      <c r="FL25" s="182">
        <v>0</v>
      </c>
      <c r="FM25" s="182">
        <v>0</v>
      </c>
      <c r="FN25" s="182">
        <v>0</v>
      </c>
      <c r="FO25" s="182">
        <v>0</v>
      </c>
      <c r="FP25" s="182">
        <v>0</v>
      </c>
      <c r="FQ25" s="182">
        <v>0</v>
      </c>
      <c r="FR25" s="182">
        <v>0</v>
      </c>
      <c r="FS25" s="182">
        <v>0</v>
      </c>
      <c r="FT25" s="182">
        <v>0</v>
      </c>
      <c r="FU25" s="182">
        <v>0</v>
      </c>
      <c r="FV25" s="182">
        <v>0</v>
      </c>
      <c r="FW25" s="182">
        <v>0</v>
      </c>
      <c r="FX25" s="182">
        <v>0</v>
      </c>
      <c r="FY25" s="182">
        <v>0</v>
      </c>
      <c r="FZ25" s="182">
        <v>0</v>
      </c>
      <c r="GA25" s="182">
        <v>0</v>
      </c>
    </row>
    <row r="26" spans="2:183">
      <c r="B26" s="43" t="s">
        <v>1</v>
      </c>
      <c r="C26" s="646" t="s">
        <v>49</v>
      </c>
      <c r="D26" s="17">
        <v>744</v>
      </c>
      <c r="E26" s="17">
        <v>672</v>
      </c>
      <c r="F26" s="17">
        <v>744</v>
      </c>
      <c r="G26" s="17">
        <v>720</v>
      </c>
      <c r="H26" s="17">
        <v>744</v>
      </c>
      <c r="I26" s="17">
        <v>720</v>
      </c>
      <c r="J26" s="17">
        <v>744</v>
      </c>
      <c r="K26" s="17">
        <v>744</v>
      </c>
      <c r="L26" s="17">
        <v>720</v>
      </c>
      <c r="M26" s="17">
        <v>744</v>
      </c>
      <c r="N26" s="17">
        <v>720</v>
      </c>
      <c r="O26" s="17">
        <v>744</v>
      </c>
      <c r="P26" s="17">
        <v>744</v>
      </c>
      <c r="Q26" s="17">
        <v>672</v>
      </c>
      <c r="R26" s="17">
        <v>744</v>
      </c>
      <c r="S26" s="17">
        <v>720</v>
      </c>
      <c r="T26" s="17">
        <v>744</v>
      </c>
      <c r="U26" s="17">
        <v>720</v>
      </c>
      <c r="V26" s="17">
        <v>744</v>
      </c>
      <c r="W26" s="17">
        <v>744</v>
      </c>
      <c r="X26" s="17">
        <v>720</v>
      </c>
      <c r="Y26" s="17">
        <v>744</v>
      </c>
      <c r="Z26" s="17">
        <v>720</v>
      </c>
      <c r="AA26" s="17">
        <v>744</v>
      </c>
      <c r="AB26" s="17">
        <v>744</v>
      </c>
      <c r="AC26" s="17">
        <v>672</v>
      </c>
      <c r="AD26" s="17">
        <v>744</v>
      </c>
      <c r="AE26" s="17">
        <v>720</v>
      </c>
      <c r="AF26" s="17">
        <v>744</v>
      </c>
      <c r="AG26" s="17">
        <v>720</v>
      </c>
      <c r="AH26" s="17">
        <v>744</v>
      </c>
      <c r="AI26" s="17">
        <v>744</v>
      </c>
      <c r="AJ26" s="17">
        <v>720</v>
      </c>
      <c r="AK26" s="17">
        <v>744</v>
      </c>
      <c r="AL26" s="17">
        <v>720</v>
      </c>
      <c r="AM26" s="17">
        <v>744</v>
      </c>
      <c r="AN26" s="17">
        <v>744</v>
      </c>
      <c r="AO26" s="17">
        <v>696</v>
      </c>
      <c r="AP26" s="17">
        <v>744</v>
      </c>
      <c r="AQ26" s="17">
        <v>720</v>
      </c>
      <c r="AR26" s="17">
        <v>744</v>
      </c>
      <c r="AS26" s="17">
        <v>720</v>
      </c>
      <c r="AT26" s="17">
        <v>744</v>
      </c>
      <c r="AU26" s="17">
        <v>744</v>
      </c>
      <c r="AV26" s="17">
        <v>720</v>
      </c>
      <c r="AW26" s="17">
        <v>744</v>
      </c>
      <c r="AX26" s="17">
        <v>720</v>
      </c>
      <c r="AY26" s="17">
        <v>744</v>
      </c>
      <c r="AZ26" s="17">
        <v>744</v>
      </c>
      <c r="BA26" s="17">
        <v>672</v>
      </c>
      <c r="BB26" s="17">
        <v>744</v>
      </c>
      <c r="BC26" s="17">
        <v>720</v>
      </c>
      <c r="BD26" s="17">
        <v>744</v>
      </c>
      <c r="BE26" s="17">
        <v>720</v>
      </c>
      <c r="BF26" s="17">
        <v>744</v>
      </c>
      <c r="BG26" s="17">
        <v>744</v>
      </c>
      <c r="BH26" s="17">
        <v>720</v>
      </c>
      <c r="BI26" s="17">
        <v>744</v>
      </c>
      <c r="BJ26" s="17">
        <v>720</v>
      </c>
      <c r="BK26" s="17">
        <v>744</v>
      </c>
      <c r="BL26" s="17">
        <v>744</v>
      </c>
      <c r="BM26" s="17">
        <v>672</v>
      </c>
      <c r="BN26" s="17">
        <v>744</v>
      </c>
      <c r="BO26" s="17">
        <v>720</v>
      </c>
      <c r="BP26" s="17">
        <v>744</v>
      </c>
      <c r="BQ26" s="17">
        <v>720</v>
      </c>
      <c r="BR26" s="17">
        <v>744</v>
      </c>
      <c r="BS26" s="17">
        <v>744</v>
      </c>
      <c r="BT26" s="17">
        <v>720</v>
      </c>
      <c r="BU26" s="17">
        <v>744</v>
      </c>
      <c r="BV26" s="17">
        <v>720</v>
      </c>
      <c r="BW26" s="17">
        <v>744</v>
      </c>
      <c r="BX26" s="17">
        <v>744</v>
      </c>
      <c r="BY26" s="17">
        <v>672</v>
      </c>
      <c r="BZ26" s="17">
        <v>744</v>
      </c>
      <c r="CA26" s="17">
        <v>720</v>
      </c>
      <c r="CB26" s="17">
        <v>744</v>
      </c>
      <c r="CC26" s="17">
        <v>720</v>
      </c>
      <c r="CD26" s="17">
        <v>744</v>
      </c>
      <c r="CE26" s="17">
        <v>744</v>
      </c>
      <c r="CF26" s="17">
        <v>720</v>
      </c>
      <c r="CG26" s="17">
        <v>744</v>
      </c>
      <c r="CH26" s="17">
        <v>720</v>
      </c>
      <c r="CI26" s="17">
        <v>744</v>
      </c>
      <c r="CJ26" s="17">
        <v>744</v>
      </c>
      <c r="CK26" s="17">
        <v>696</v>
      </c>
      <c r="CL26" s="17">
        <v>744</v>
      </c>
      <c r="CM26" s="17">
        <v>720</v>
      </c>
      <c r="CN26" s="17">
        <v>744</v>
      </c>
      <c r="CO26" s="17">
        <v>720</v>
      </c>
      <c r="CP26" s="17">
        <v>744</v>
      </c>
      <c r="CQ26" s="17">
        <v>744</v>
      </c>
      <c r="CR26" s="17">
        <v>720</v>
      </c>
      <c r="CS26" s="17">
        <v>744</v>
      </c>
      <c r="CT26" s="17">
        <v>720</v>
      </c>
      <c r="CU26" s="17">
        <v>744</v>
      </c>
      <c r="CV26" s="17">
        <v>744</v>
      </c>
      <c r="CW26" s="17">
        <v>672</v>
      </c>
      <c r="CX26" s="17">
        <v>744</v>
      </c>
      <c r="CY26" s="17">
        <v>720</v>
      </c>
      <c r="CZ26" s="17">
        <v>744</v>
      </c>
      <c r="DA26" s="17">
        <v>720</v>
      </c>
      <c r="DB26" s="17">
        <v>744</v>
      </c>
      <c r="DC26" s="17">
        <v>744</v>
      </c>
      <c r="DD26" s="17">
        <v>720</v>
      </c>
      <c r="DE26" s="17">
        <v>744</v>
      </c>
      <c r="DF26" s="17">
        <v>720</v>
      </c>
      <c r="DG26" s="17">
        <v>744</v>
      </c>
      <c r="DH26" s="17">
        <v>744</v>
      </c>
      <c r="DI26" s="17">
        <v>672</v>
      </c>
      <c r="DJ26" s="17">
        <v>744</v>
      </c>
      <c r="DK26" s="17">
        <v>720</v>
      </c>
      <c r="DL26" s="17">
        <v>744</v>
      </c>
      <c r="DM26" s="17">
        <v>720</v>
      </c>
      <c r="DN26" s="17">
        <v>744</v>
      </c>
      <c r="DO26" s="17">
        <v>744</v>
      </c>
      <c r="DP26" s="17">
        <v>720</v>
      </c>
      <c r="DQ26" s="17">
        <v>744</v>
      </c>
      <c r="DR26" s="17">
        <v>720</v>
      </c>
      <c r="DS26" s="17">
        <v>744</v>
      </c>
      <c r="DT26" s="17">
        <v>744</v>
      </c>
      <c r="DU26" s="17">
        <v>672</v>
      </c>
      <c r="DV26" s="17">
        <v>744</v>
      </c>
      <c r="DW26" s="17">
        <v>720</v>
      </c>
      <c r="DX26" s="17">
        <v>744</v>
      </c>
      <c r="DY26" s="17">
        <v>720</v>
      </c>
      <c r="DZ26" s="17">
        <v>744</v>
      </c>
      <c r="EA26" s="17">
        <v>744</v>
      </c>
      <c r="EB26" s="17">
        <v>720</v>
      </c>
      <c r="EC26" s="17">
        <v>744</v>
      </c>
      <c r="ED26" s="17">
        <v>720</v>
      </c>
      <c r="EE26" s="17">
        <v>744</v>
      </c>
      <c r="EF26" s="17">
        <v>744</v>
      </c>
      <c r="EG26" s="17">
        <v>696</v>
      </c>
      <c r="EH26" s="17">
        <v>744</v>
      </c>
      <c r="EI26" s="17">
        <v>720</v>
      </c>
      <c r="EJ26" s="17">
        <v>744</v>
      </c>
      <c r="EK26" s="17">
        <v>720</v>
      </c>
      <c r="EL26" s="17">
        <v>744</v>
      </c>
      <c r="EM26" s="17">
        <v>744</v>
      </c>
      <c r="EN26" s="17">
        <v>720</v>
      </c>
      <c r="EO26" s="17">
        <v>744</v>
      </c>
      <c r="EP26" s="17">
        <v>720</v>
      </c>
      <c r="EQ26" s="17">
        <v>744</v>
      </c>
      <c r="ER26" s="17">
        <v>744</v>
      </c>
      <c r="ES26" s="17">
        <v>672</v>
      </c>
      <c r="ET26" s="17">
        <v>744</v>
      </c>
      <c r="EU26" s="17">
        <v>720</v>
      </c>
      <c r="EV26" s="17">
        <v>744</v>
      </c>
      <c r="EW26" s="17">
        <v>720</v>
      </c>
      <c r="EX26" s="17">
        <v>744</v>
      </c>
      <c r="EY26" s="17">
        <v>744</v>
      </c>
      <c r="EZ26" s="17">
        <v>720</v>
      </c>
      <c r="FA26" s="17">
        <v>744</v>
      </c>
      <c r="FB26" s="17">
        <v>720</v>
      </c>
      <c r="FC26" s="17">
        <v>744</v>
      </c>
      <c r="FD26" s="17">
        <v>744</v>
      </c>
      <c r="FE26" s="17">
        <v>672</v>
      </c>
      <c r="FF26" s="17">
        <v>744</v>
      </c>
      <c r="FG26" s="17">
        <v>720</v>
      </c>
      <c r="FH26" s="17">
        <v>744</v>
      </c>
      <c r="FI26" s="17">
        <v>720</v>
      </c>
      <c r="FJ26" s="17">
        <v>744</v>
      </c>
      <c r="FK26" s="17">
        <v>744</v>
      </c>
      <c r="FL26" s="17">
        <v>720</v>
      </c>
      <c r="FM26" s="17">
        <v>744</v>
      </c>
      <c r="FN26" s="17">
        <v>720</v>
      </c>
      <c r="FO26" s="17">
        <v>744</v>
      </c>
      <c r="FP26" s="17">
        <v>744</v>
      </c>
      <c r="FQ26" s="17">
        <v>672</v>
      </c>
      <c r="FR26" s="17">
        <v>744</v>
      </c>
      <c r="FS26" s="17">
        <v>720</v>
      </c>
      <c r="FT26" s="17">
        <v>744</v>
      </c>
      <c r="FU26" s="17">
        <v>720</v>
      </c>
      <c r="FV26" s="17">
        <v>744</v>
      </c>
      <c r="FW26" s="17">
        <v>744</v>
      </c>
      <c r="FX26" s="17">
        <v>720</v>
      </c>
      <c r="FY26" s="17">
        <v>744</v>
      </c>
      <c r="FZ26" s="17">
        <v>720</v>
      </c>
      <c r="GA26" s="17">
        <v>744</v>
      </c>
    </row>
    <row r="27" spans="2:183">
      <c r="B27" s="43" t="s">
        <v>1</v>
      </c>
      <c r="C27" s="647" t="s">
        <v>50</v>
      </c>
      <c r="D27" s="85">
        <v>7328025.8699999992</v>
      </c>
      <c r="E27" s="85">
        <v>6588396.5</v>
      </c>
      <c r="F27" s="85">
        <v>7170690.3100000005</v>
      </c>
      <c r="G27" s="85">
        <v>6819242.209999999</v>
      </c>
      <c r="H27" s="85">
        <v>6955268.8499999996</v>
      </c>
      <c r="I27" s="85">
        <v>6639204.1200000001</v>
      </c>
      <c r="J27" s="85">
        <v>6956241.5800000001</v>
      </c>
      <c r="K27" s="85">
        <v>6869770.3799999999</v>
      </c>
      <c r="L27" s="85">
        <v>0</v>
      </c>
      <c r="M27" s="85">
        <v>0</v>
      </c>
      <c r="N27" s="85">
        <v>0</v>
      </c>
      <c r="O27" s="85">
        <v>0</v>
      </c>
      <c r="P27" s="85">
        <v>0</v>
      </c>
      <c r="Q27" s="85">
        <v>0</v>
      </c>
      <c r="R27" s="85">
        <v>0</v>
      </c>
      <c r="S27" s="85">
        <v>0</v>
      </c>
      <c r="T27" s="85">
        <v>0</v>
      </c>
      <c r="U27" s="85">
        <v>0</v>
      </c>
      <c r="V27" s="85">
        <v>0</v>
      </c>
      <c r="W27" s="85">
        <v>0</v>
      </c>
      <c r="X27" s="85">
        <v>0</v>
      </c>
      <c r="Y27" s="85">
        <v>0</v>
      </c>
      <c r="Z27" s="85">
        <v>0</v>
      </c>
      <c r="AA27" s="85">
        <v>0</v>
      </c>
      <c r="AB27" s="85">
        <v>0</v>
      </c>
      <c r="AC27" s="85">
        <v>0</v>
      </c>
      <c r="AD27" s="85">
        <v>0</v>
      </c>
      <c r="AE27" s="85">
        <v>0</v>
      </c>
      <c r="AF27" s="85">
        <v>0</v>
      </c>
      <c r="AG27" s="85">
        <v>0</v>
      </c>
      <c r="AH27" s="85">
        <v>0</v>
      </c>
      <c r="AI27" s="85">
        <v>0</v>
      </c>
      <c r="AJ27" s="85">
        <v>0</v>
      </c>
      <c r="AK27" s="85">
        <v>0</v>
      </c>
      <c r="AL27" s="85">
        <v>0</v>
      </c>
      <c r="AM27" s="85">
        <v>0</v>
      </c>
      <c r="AN27" s="85">
        <v>0</v>
      </c>
      <c r="AO27" s="85">
        <v>0</v>
      </c>
      <c r="AP27" s="85">
        <v>0</v>
      </c>
      <c r="AQ27" s="85">
        <v>0</v>
      </c>
      <c r="AR27" s="85">
        <v>0</v>
      </c>
      <c r="AS27" s="85">
        <v>0</v>
      </c>
      <c r="AT27" s="85">
        <v>0</v>
      </c>
      <c r="AU27" s="85">
        <v>0</v>
      </c>
      <c r="AV27" s="85">
        <v>0</v>
      </c>
      <c r="AW27" s="85">
        <v>0</v>
      </c>
      <c r="AX27" s="85">
        <v>0</v>
      </c>
      <c r="AY27" s="85">
        <v>0</v>
      </c>
      <c r="AZ27" s="85">
        <v>0</v>
      </c>
      <c r="BA27" s="85">
        <v>0</v>
      </c>
      <c r="BB27" s="85">
        <v>0</v>
      </c>
      <c r="BC27" s="85">
        <v>0</v>
      </c>
      <c r="BD27" s="85">
        <v>0</v>
      </c>
      <c r="BE27" s="85">
        <v>0</v>
      </c>
      <c r="BF27" s="85">
        <v>0</v>
      </c>
      <c r="BG27" s="85">
        <v>0</v>
      </c>
      <c r="BH27" s="85">
        <v>0</v>
      </c>
      <c r="BI27" s="85">
        <v>0</v>
      </c>
      <c r="BJ27" s="85">
        <v>0</v>
      </c>
      <c r="BK27" s="85">
        <v>0</v>
      </c>
      <c r="BL27" s="85">
        <v>0</v>
      </c>
      <c r="BM27" s="85">
        <v>0</v>
      </c>
      <c r="BN27" s="85">
        <v>0</v>
      </c>
      <c r="BO27" s="85">
        <v>0</v>
      </c>
      <c r="BP27" s="85">
        <v>0</v>
      </c>
      <c r="BQ27" s="85">
        <v>0</v>
      </c>
      <c r="BR27" s="85">
        <v>0</v>
      </c>
      <c r="BS27" s="85">
        <v>0</v>
      </c>
      <c r="BT27" s="85">
        <v>0</v>
      </c>
      <c r="BU27" s="85">
        <v>0</v>
      </c>
      <c r="BV27" s="85">
        <v>0</v>
      </c>
      <c r="BW27" s="85">
        <v>0</v>
      </c>
      <c r="BX27" s="85">
        <v>0</v>
      </c>
      <c r="BY27" s="85">
        <v>0</v>
      </c>
      <c r="BZ27" s="85">
        <v>0</v>
      </c>
      <c r="CA27" s="85">
        <v>0</v>
      </c>
      <c r="CB27" s="85">
        <v>0</v>
      </c>
      <c r="CC27" s="85">
        <v>0</v>
      </c>
      <c r="CD27" s="85">
        <v>0</v>
      </c>
      <c r="CE27" s="85">
        <v>0</v>
      </c>
      <c r="CF27" s="85">
        <v>0</v>
      </c>
      <c r="CG27" s="85">
        <v>0</v>
      </c>
      <c r="CH27" s="85">
        <v>0</v>
      </c>
      <c r="CI27" s="85">
        <v>0</v>
      </c>
      <c r="CJ27" s="85">
        <v>0</v>
      </c>
      <c r="CK27" s="85">
        <v>0</v>
      </c>
      <c r="CL27" s="85">
        <v>0</v>
      </c>
      <c r="CM27" s="85">
        <v>0</v>
      </c>
      <c r="CN27" s="85">
        <v>0</v>
      </c>
      <c r="CO27" s="85">
        <v>0</v>
      </c>
      <c r="CP27" s="85">
        <v>0</v>
      </c>
      <c r="CQ27" s="85">
        <v>0</v>
      </c>
      <c r="CR27" s="85">
        <v>0</v>
      </c>
      <c r="CS27" s="85">
        <v>0</v>
      </c>
      <c r="CT27" s="85">
        <v>0</v>
      </c>
      <c r="CU27" s="85">
        <v>0</v>
      </c>
      <c r="CV27" s="85">
        <v>0</v>
      </c>
      <c r="CW27" s="85">
        <v>0</v>
      </c>
      <c r="CX27" s="85">
        <v>0</v>
      </c>
      <c r="CY27" s="85">
        <v>0</v>
      </c>
      <c r="CZ27" s="85">
        <v>0</v>
      </c>
      <c r="DA27" s="85">
        <v>0</v>
      </c>
      <c r="DB27" s="85">
        <v>0</v>
      </c>
      <c r="DC27" s="85">
        <v>0</v>
      </c>
      <c r="DD27" s="85">
        <v>0</v>
      </c>
      <c r="DE27" s="85">
        <v>0</v>
      </c>
      <c r="DF27" s="85">
        <v>0</v>
      </c>
      <c r="DG27" s="85">
        <v>0</v>
      </c>
      <c r="DH27" s="85">
        <v>0</v>
      </c>
      <c r="DI27" s="85">
        <v>0</v>
      </c>
      <c r="DJ27" s="85">
        <v>0</v>
      </c>
      <c r="DK27" s="85">
        <v>0</v>
      </c>
      <c r="DL27" s="85">
        <v>0</v>
      </c>
      <c r="DM27" s="85">
        <v>0</v>
      </c>
      <c r="DN27" s="85">
        <v>0</v>
      </c>
      <c r="DO27" s="85">
        <v>0</v>
      </c>
      <c r="DP27" s="85">
        <v>0</v>
      </c>
      <c r="DQ27" s="85">
        <v>0</v>
      </c>
      <c r="DR27" s="85">
        <v>0</v>
      </c>
      <c r="DS27" s="85">
        <v>0</v>
      </c>
      <c r="DT27" s="85">
        <v>0</v>
      </c>
      <c r="DU27" s="85">
        <v>0</v>
      </c>
      <c r="DV27" s="85">
        <v>0</v>
      </c>
      <c r="DW27" s="85">
        <v>0</v>
      </c>
      <c r="DX27" s="85">
        <v>0</v>
      </c>
      <c r="DY27" s="85">
        <v>0</v>
      </c>
      <c r="DZ27" s="85">
        <v>0</v>
      </c>
      <c r="EA27" s="85">
        <v>0</v>
      </c>
      <c r="EB27" s="85">
        <v>0</v>
      </c>
      <c r="EC27" s="85">
        <v>0</v>
      </c>
      <c r="ED27" s="85">
        <v>0</v>
      </c>
      <c r="EE27" s="85">
        <v>0</v>
      </c>
      <c r="EF27" s="85">
        <v>0</v>
      </c>
      <c r="EG27" s="85">
        <v>0</v>
      </c>
      <c r="EH27" s="85">
        <v>0</v>
      </c>
      <c r="EI27" s="85">
        <v>0</v>
      </c>
      <c r="EJ27" s="85">
        <v>0</v>
      </c>
      <c r="EK27" s="85">
        <v>0</v>
      </c>
      <c r="EL27" s="85">
        <v>0</v>
      </c>
      <c r="EM27" s="85">
        <v>0</v>
      </c>
      <c r="EN27" s="85">
        <v>0</v>
      </c>
      <c r="EO27" s="85">
        <v>0</v>
      </c>
      <c r="EP27" s="85">
        <v>0</v>
      </c>
      <c r="EQ27" s="85">
        <v>0</v>
      </c>
      <c r="ER27" s="85">
        <v>0</v>
      </c>
      <c r="ES27" s="85">
        <v>0</v>
      </c>
      <c r="ET27" s="85">
        <v>0</v>
      </c>
      <c r="EU27" s="85">
        <v>0</v>
      </c>
      <c r="EV27" s="85">
        <v>0</v>
      </c>
      <c r="EW27" s="85">
        <v>0</v>
      </c>
      <c r="EX27" s="85">
        <v>0</v>
      </c>
      <c r="EY27" s="85">
        <v>0</v>
      </c>
      <c r="EZ27" s="85">
        <v>0</v>
      </c>
      <c r="FA27" s="85">
        <v>0</v>
      </c>
      <c r="FB27" s="85">
        <v>0</v>
      </c>
      <c r="FC27" s="85">
        <v>0</v>
      </c>
      <c r="FD27" s="85">
        <v>0</v>
      </c>
      <c r="FE27" s="85">
        <v>0</v>
      </c>
      <c r="FF27" s="85">
        <v>0</v>
      </c>
      <c r="FG27" s="85">
        <v>0</v>
      </c>
      <c r="FH27" s="85">
        <v>0</v>
      </c>
      <c r="FI27" s="85">
        <v>0</v>
      </c>
      <c r="FJ27" s="85">
        <v>0</v>
      </c>
      <c r="FK27" s="85">
        <v>0</v>
      </c>
      <c r="FL27" s="85">
        <v>0</v>
      </c>
      <c r="FM27" s="85">
        <v>0</v>
      </c>
      <c r="FN27" s="85">
        <v>0</v>
      </c>
      <c r="FO27" s="85">
        <v>0</v>
      </c>
      <c r="FP27" s="85">
        <v>0</v>
      </c>
      <c r="FQ27" s="85">
        <v>0</v>
      </c>
      <c r="FR27" s="85">
        <v>0</v>
      </c>
      <c r="FS27" s="85">
        <v>0</v>
      </c>
      <c r="FT27" s="85">
        <v>0</v>
      </c>
      <c r="FU27" s="85">
        <v>0</v>
      </c>
      <c r="FV27" s="85">
        <v>0</v>
      </c>
      <c r="FW27" s="85">
        <v>0</v>
      </c>
      <c r="FX27" s="85">
        <v>0</v>
      </c>
      <c r="FY27" s="85">
        <v>0</v>
      </c>
      <c r="FZ27" s="85">
        <v>0</v>
      </c>
      <c r="GA27" s="85">
        <v>0</v>
      </c>
    </row>
    <row r="28" spans="2:183">
      <c r="B28" s="43" t="s">
        <v>1</v>
      </c>
      <c r="C28" s="647" t="s">
        <v>51</v>
      </c>
      <c r="D28" s="86">
        <v>25.028797257826231</v>
      </c>
      <c r="E28" s="86">
        <v>25.07954510848877</v>
      </c>
      <c r="F28" s="86">
        <v>25.284360173864901</v>
      </c>
      <c r="G28" s="86">
        <v>25.361565044934196</v>
      </c>
      <c r="H28" s="86">
        <v>25.182292474703093</v>
      </c>
      <c r="I28" s="86">
        <v>25.453850241342163</v>
      </c>
      <c r="J28" s="86">
        <v>25.379334467215568</v>
      </c>
      <c r="K28" s="86">
        <v>25.218698318524716</v>
      </c>
      <c r="L28" s="86" t="e">
        <v>#DIV/0!</v>
      </c>
      <c r="M28" s="86" t="e">
        <v>#DIV/0!</v>
      </c>
      <c r="N28" s="86" t="e">
        <v>#DIV/0!</v>
      </c>
      <c r="O28" s="86" t="e">
        <v>#DIV/0!</v>
      </c>
      <c r="P28" s="86" t="e">
        <v>#DIV/0!</v>
      </c>
      <c r="Q28" s="86" t="e">
        <v>#DIV/0!</v>
      </c>
      <c r="R28" s="86" t="e">
        <v>#DIV/0!</v>
      </c>
      <c r="S28" s="86" t="e">
        <v>#DIV/0!</v>
      </c>
      <c r="T28" s="86" t="e">
        <v>#DIV/0!</v>
      </c>
      <c r="U28" s="86" t="e">
        <v>#DIV/0!</v>
      </c>
      <c r="V28" s="86" t="e">
        <v>#DIV/0!</v>
      </c>
      <c r="W28" s="86" t="e">
        <v>#DIV/0!</v>
      </c>
      <c r="X28" s="86" t="e">
        <v>#DIV/0!</v>
      </c>
      <c r="Y28" s="86" t="e">
        <v>#DIV/0!</v>
      </c>
      <c r="Z28" s="86" t="e">
        <v>#DIV/0!</v>
      </c>
      <c r="AA28" s="86" t="e">
        <v>#DIV/0!</v>
      </c>
      <c r="AB28" s="86" t="e">
        <v>#DIV/0!</v>
      </c>
      <c r="AC28" s="86" t="e">
        <v>#DIV/0!</v>
      </c>
      <c r="AD28" s="86" t="e">
        <v>#DIV/0!</v>
      </c>
      <c r="AE28" s="86" t="e">
        <v>#DIV/0!</v>
      </c>
      <c r="AF28" s="86" t="e">
        <v>#DIV/0!</v>
      </c>
      <c r="AG28" s="86" t="e">
        <v>#DIV/0!</v>
      </c>
      <c r="AH28" s="86" t="e">
        <v>#DIV/0!</v>
      </c>
      <c r="AI28" s="86" t="e">
        <v>#DIV/0!</v>
      </c>
      <c r="AJ28" s="86" t="e">
        <v>#DIV/0!</v>
      </c>
      <c r="AK28" s="86" t="e">
        <v>#DIV/0!</v>
      </c>
      <c r="AL28" s="86" t="e">
        <v>#DIV/0!</v>
      </c>
      <c r="AM28" s="86" t="e">
        <v>#DIV/0!</v>
      </c>
      <c r="AN28" s="86" t="e">
        <v>#DIV/0!</v>
      </c>
      <c r="AO28" s="86" t="e">
        <v>#DIV/0!</v>
      </c>
      <c r="AP28" s="86" t="e">
        <v>#DIV/0!</v>
      </c>
      <c r="AQ28" s="86" t="e">
        <v>#DIV/0!</v>
      </c>
      <c r="AR28" s="86" t="e">
        <v>#DIV/0!</v>
      </c>
      <c r="AS28" s="86" t="e">
        <v>#DIV/0!</v>
      </c>
      <c r="AT28" s="86" t="e">
        <v>#DIV/0!</v>
      </c>
      <c r="AU28" s="86" t="e">
        <v>#DIV/0!</v>
      </c>
      <c r="AV28" s="86" t="e">
        <v>#DIV/0!</v>
      </c>
      <c r="AW28" s="86" t="e">
        <v>#DIV/0!</v>
      </c>
      <c r="AX28" s="86" t="e">
        <v>#DIV/0!</v>
      </c>
      <c r="AY28" s="86" t="e">
        <v>#DIV/0!</v>
      </c>
      <c r="AZ28" s="86" t="e">
        <v>#DIV/0!</v>
      </c>
      <c r="BA28" s="86" t="e">
        <v>#DIV/0!</v>
      </c>
      <c r="BB28" s="86" t="e">
        <v>#DIV/0!</v>
      </c>
      <c r="BC28" s="86" t="e">
        <v>#DIV/0!</v>
      </c>
      <c r="BD28" s="86" t="e">
        <v>#DIV/0!</v>
      </c>
      <c r="BE28" s="86" t="e">
        <v>#DIV/0!</v>
      </c>
      <c r="BF28" s="86" t="e">
        <v>#DIV/0!</v>
      </c>
      <c r="BG28" s="86" t="e">
        <v>#DIV/0!</v>
      </c>
      <c r="BH28" s="86" t="e">
        <v>#DIV/0!</v>
      </c>
      <c r="BI28" s="86" t="e">
        <v>#DIV/0!</v>
      </c>
      <c r="BJ28" s="86" t="e">
        <v>#DIV/0!</v>
      </c>
      <c r="BK28" s="86" t="e">
        <v>#DIV/0!</v>
      </c>
      <c r="BL28" s="86" t="e">
        <v>#DIV/0!</v>
      </c>
      <c r="BM28" s="86" t="e">
        <v>#DIV/0!</v>
      </c>
      <c r="BN28" s="86" t="e">
        <v>#DIV/0!</v>
      </c>
      <c r="BO28" s="86" t="e">
        <v>#DIV/0!</v>
      </c>
      <c r="BP28" s="86" t="e">
        <v>#DIV/0!</v>
      </c>
      <c r="BQ28" s="86" t="e">
        <v>#DIV/0!</v>
      </c>
      <c r="BR28" s="86" t="e">
        <v>#DIV/0!</v>
      </c>
      <c r="BS28" s="86" t="e">
        <v>#DIV/0!</v>
      </c>
      <c r="BT28" s="86" t="e">
        <v>#DIV/0!</v>
      </c>
      <c r="BU28" s="86" t="e">
        <v>#DIV/0!</v>
      </c>
      <c r="BV28" s="86" t="e">
        <v>#DIV/0!</v>
      </c>
      <c r="BW28" s="86" t="e">
        <v>#DIV/0!</v>
      </c>
      <c r="BX28" s="86" t="e">
        <v>#DIV/0!</v>
      </c>
      <c r="BY28" s="86" t="e">
        <v>#DIV/0!</v>
      </c>
      <c r="BZ28" s="86" t="e">
        <v>#DIV/0!</v>
      </c>
      <c r="CA28" s="86" t="e">
        <v>#DIV/0!</v>
      </c>
      <c r="CB28" s="86" t="e">
        <v>#DIV/0!</v>
      </c>
      <c r="CC28" s="86" t="e">
        <v>#DIV/0!</v>
      </c>
      <c r="CD28" s="86" t="e">
        <v>#DIV/0!</v>
      </c>
      <c r="CE28" s="86" t="e">
        <v>#DIV/0!</v>
      </c>
      <c r="CF28" s="86" t="e">
        <v>#DIV/0!</v>
      </c>
      <c r="CG28" s="86" t="e">
        <v>#DIV/0!</v>
      </c>
      <c r="CH28" s="86" t="e">
        <v>#DIV/0!</v>
      </c>
      <c r="CI28" s="86" t="e">
        <v>#DIV/0!</v>
      </c>
      <c r="CJ28" s="86" t="e">
        <v>#DIV/0!</v>
      </c>
      <c r="CK28" s="86" t="e">
        <v>#DIV/0!</v>
      </c>
      <c r="CL28" s="86" t="e">
        <v>#DIV/0!</v>
      </c>
      <c r="CM28" s="86" t="e">
        <v>#DIV/0!</v>
      </c>
      <c r="CN28" s="86" t="e">
        <v>#DIV/0!</v>
      </c>
      <c r="CO28" s="86" t="e">
        <v>#DIV/0!</v>
      </c>
      <c r="CP28" s="86" t="e">
        <v>#DIV/0!</v>
      </c>
      <c r="CQ28" s="86" t="e">
        <v>#DIV/0!</v>
      </c>
      <c r="CR28" s="86" t="e">
        <v>#DIV/0!</v>
      </c>
      <c r="CS28" s="86" t="e">
        <v>#DIV/0!</v>
      </c>
      <c r="CT28" s="86" t="e">
        <v>#DIV/0!</v>
      </c>
      <c r="CU28" s="86" t="e">
        <v>#DIV/0!</v>
      </c>
      <c r="CV28" s="86" t="e">
        <v>#DIV/0!</v>
      </c>
      <c r="CW28" s="86" t="e">
        <v>#DIV/0!</v>
      </c>
      <c r="CX28" s="86" t="e">
        <v>#DIV/0!</v>
      </c>
      <c r="CY28" s="86" t="e">
        <v>#DIV/0!</v>
      </c>
      <c r="CZ28" s="86" t="e">
        <v>#DIV/0!</v>
      </c>
      <c r="DA28" s="86" t="e">
        <v>#DIV/0!</v>
      </c>
      <c r="DB28" s="86" t="e">
        <v>#DIV/0!</v>
      </c>
      <c r="DC28" s="86" t="e">
        <v>#DIV/0!</v>
      </c>
      <c r="DD28" s="86" t="e">
        <v>#DIV/0!</v>
      </c>
      <c r="DE28" s="86" t="e">
        <v>#DIV/0!</v>
      </c>
      <c r="DF28" s="86" t="e">
        <v>#DIV/0!</v>
      </c>
      <c r="DG28" s="86" t="e">
        <v>#DIV/0!</v>
      </c>
      <c r="DH28" s="86" t="e">
        <v>#DIV/0!</v>
      </c>
      <c r="DI28" s="86" t="e">
        <v>#DIV/0!</v>
      </c>
      <c r="DJ28" s="86" t="e">
        <v>#DIV/0!</v>
      </c>
      <c r="DK28" s="86" t="e">
        <v>#DIV/0!</v>
      </c>
      <c r="DL28" s="86" t="e">
        <v>#DIV/0!</v>
      </c>
      <c r="DM28" s="86" t="e">
        <v>#DIV/0!</v>
      </c>
      <c r="DN28" s="86" t="e">
        <v>#DIV/0!</v>
      </c>
      <c r="DO28" s="86" t="e">
        <v>#DIV/0!</v>
      </c>
      <c r="DP28" s="86" t="e">
        <v>#DIV/0!</v>
      </c>
      <c r="DQ28" s="86" t="e">
        <v>#DIV/0!</v>
      </c>
      <c r="DR28" s="86" t="e">
        <v>#DIV/0!</v>
      </c>
      <c r="DS28" s="86" t="e">
        <v>#DIV/0!</v>
      </c>
      <c r="DT28" s="86" t="e">
        <v>#DIV/0!</v>
      </c>
      <c r="DU28" s="86" t="e">
        <v>#DIV/0!</v>
      </c>
      <c r="DV28" s="86" t="e">
        <v>#DIV/0!</v>
      </c>
      <c r="DW28" s="86" t="e">
        <v>#DIV/0!</v>
      </c>
      <c r="DX28" s="86" t="e">
        <v>#DIV/0!</v>
      </c>
      <c r="DY28" s="86" t="e">
        <v>#DIV/0!</v>
      </c>
      <c r="DZ28" s="86" t="e">
        <v>#DIV/0!</v>
      </c>
      <c r="EA28" s="86" t="e">
        <v>#DIV/0!</v>
      </c>
      <c r="EB28" s="86" t="e">
        <v>#DIV/0!</v>
      </c>
      <c r="EC28" s="86" t="e">
        <v>#DIV/0!</v>
      </c>
      <c r="ED28" s="86" t="e">
        <v>#DIV/0!</v>
      </c>
      <c r="EE28" s="86" t="e">
        <v>#DIV/0!</v>
      </c>
      <c r="EF28" s="86" t="e">
        <v>#DIV/0!</v>
      </c>
      <c r="EG28" s="86" t="e">
        <v>#DIV/0!</v>
      </c>
      <c r="EH28" s="86" t="e">
        <v>#DIV/0!</v>
      </c>
      <c r="EI28" s="86" t="e">
        <v>#DIV/0!</v>
      </c>
      <c r="EJ28" s="86" t="e">
        <v>#DIV/0!</v>
      </c>
      <c r="EK28" s="86" t="e">
        <v>#DIV/0!</v>
      </c>
      <c r="EL28" s="86" t="e">
        <v>#DIV/0!</v>
      </c>
      <c r="EM28" s="86" t="e">
        <v>#DIV/0!</v>
      </c>
      <c r="EN28" s="86" t="e">
        <v>#DIV/0!</v>
      </c>
      <c r="EO28" s="86" t="e">
        <v>#DIV/0!</v>
      </c>
      <c r="EP28" s="86" t="e">
        <v>#DIV/0!</v>
      </c>
      <c r="EQ28" s="86" t="e">
        <v>#DIV/0!</v>
      </c>
      <c r="ER28" s="86" t="e">
        <v>#DIV/0!</v>
      </c>
      <c r="ES28" s="86" t="e">
        <v>#DIV/0!</v>
      </c>
      <c r="ET28" s="86" t="e">
        <v>#DIV/0!</v>
      </c>
      <c r="EU28" s="86" t="e">
        <v>#DIV/0!</v>
      </c>
      <c r="EV28" s="86" t="e">
        <v>#DIV/0!</v>
      </c>
      <c r="EW28" s="86" t="e">
        <v>#DIV/0!</v>
      </c>
      <c r="EX28" s="86" t="e">
        <v>#DIV/0!</v>
      </c>
      <c r="EY28" s="86" t="e">
        <v>#DIV/0!</v>
      </c>
      <c r="EZ28" s="86" t="e">
        <v>#DIV/0!</v>
      </c>
      <c r="FA28" s="86" t="e">
        <v>#DIV/0!</v>
      </c>
      <c r="FB28" s="86" t="e">
        <v>#DIV/0!</v>
      </c>
      <c r="FC28" s="86" t="e">
        <v>#DIV/0!</v>
      </c>
      <c r="FD28" s="86" t="e">
        <v>#DIV/0!</v>
      </c>
      <c r="FE28" s="86" t="e">
        <v>#DIV/0!</v>
      </c>
      <c r="FF28" s="86" t="e">
        <v>#DIV/0!</v>
      </c>
      <c r="FG28" s="86" t="e">
        <v>#DIV/0!</v>
      </c>
      <c r="FH28" s="86" t="e">
        <v>#DIV/0!</v>
      </c>
      <c r="FI28" s="86" t="e">
        <v>#DIV/0!</v>
      </c>
      <c r="FJ28" s="86" t="e">
        <v>#DIV/0!</v>
      </c>
      <c r="FK28" s="86" t="e">
        <v>#DIV/0!</v>
      </c>
      <c r="FL28" s="86" t="e">
        <v>#DIV/0!</v>
      </c>
      <c r="FM28" s="86" t="e">
        <v>#DIV/0!</v>
      </c>
      <c r="FN28" s="86" t="e">
        <v>#DIV/0!</v>
      </c>
      <c r="FO28" s="86" t="e">
        <v>#DIV/0!</v>
      </c>
      <c r="FP28" s="86" t="e">
        <v>#DIV/0!</v>
      </c>
      <c r="FQ28" s="86" t="e">
        <v>#DIV/0!</v>
      </c>
      <c r="FR28" s="86" t="e">
        <v>#DIV/0!</v>
      </c>
      <c r="FS28" s="86" t="e">
        <v>#DIV/0!</v>
      </c>
      <c r="FT28" s="86" t="e">
        <v>#DIV/0!</v>
      </c>
      <c r="FU28" s="86" t="e">
        <v>#DIV/0!</v>
      </c>
      <c r="FV28" s="86" t="e">
        <v>#DIV/0!</v>
      </c>
      <c r="FW28" s="86" t="e">
        <v>#DIV/0!</v>
      </c>
      <c r="FX28" s="86" t="e">
        <v>#DIV/0!</v>
      </c>
      <c r="FY28" s="86" t="e">
        <v>#DIV/0!</v>
      </c>
      <c r="FZ28" s="86" t="e">
        <v>#DIV/0!</v>
      </c>
      <c r="GA28" s="86" t="e">
        <v>#DIV/0!</v>
      </c>
    </row>
    <row r="29" spans="2:183">
      <c r="B29" s="43" t="s">
        <v>1</v>
      </c>
      <c r="C29" s="647" t="s">
        <v>52</v>
      </c>
      <c r="D29" s="87">
        <v>4512.8599999999997</v>
      </c>
      <c r="E29" s="87">
        <v>4049.92</v>
      </c>
      <c r="F29" s="87">
        <v>4375.74</v>
      </c>
      <c r="G29" s="87">
        <v>4151.24</v>
      </c>
      <c r="H29" s="87">
        <v>5375.61</v>
      </c>
      <c r="I29" s="87">
        <v>5080.3499999999995</v>
      </c>
      <c r="J29" s="87">
        <v>5336.33</v>
      </c>
      <c r="K29" s="87">
        <v>5303.6</v>
      </c>
      <c r="L29" s="87">
        <v>0</v>
      </c>
      <c r="M29" s="87">
        <v>0</v>
      </c>
      <c r="N29" s="87">
        <v>0</v>
      </c>
      <c r="O29" s="87">
        <v>0</v>
      </c>
      <c r="P29" s="87">
        <v>0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v>0</v>
      </c>
      <c r="W29" s="87">
        <v>0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v>0</v>
      </c>
      <c r="AD29" s="87">
        <v>0</v>
      </c>
      <c r="AE29" s="87">
        <v>0</v>
      </c>
      <c r="AF29" s="87">
        <v>0</v>
      </c>
      <c r="AG29" s="87">
        <v>0</v>
      </c>
      <c r="AH29" s="87">
        <v>0</v>
      </c>
      <c r="AI29" s="87">
        <v>0</v>
      </c>
      <c r="AJ29" s="87">
        <v>0</v>
      </c>
      <c r="AK29" s="87">
        <v>0</v>
      </c>
      <c r="AL29" s="87">
        <v>0</v>
      </c>
      <c r="AM29" s="87">
        <v>0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0</v>
      </c>
      <c r="AT29" s="87">
        <v>0</v>
      </c>
      <c r="AU29" s="87">
        <v>0</v>
      </c>
      <c r="AV29" s="87">
        <v>0</v>
      </c>
      <c r="AW29" s="87">
        <v>0</v>
      </c>
      <c r="AX29" s="87">
        <v>0</v>
      </c>
      <c r="AY29" s="87">
        <v>0</v>
      </c>
      <c r="AZ29" s="87">
        <v>0</v>
      </c>
      <c r="BA29" s="87">
        <v>0</v>
      </c>
      <c r="BB29" s="87">
        <v>0</v>
      </c>
      <c r="BC29" s="87">
        <v>0</v>
      </c>
      <c r="BD29" s="87">
        <v>0</v>
      </c>
      <c r="BE29" s="87">
        <v>0</v>
      </c>
      <c r="BF29" s="87">
        <v>0</v>
      </c>
      <c r="BG29" s="87">
        <v>0</v>
      </c>
      <c r="BH29" s="87">
        <v>0</v>
      </c>
      <c r="BI29" s="87">
        <v>0</v>
      </c>
      <c r="BJ29" s="87">
        <v>0</v>
      </c>
      <c r="BK29" s="87">
        <v>0</v>
      </c>
      <c r="BL29" s="87">
        <v>0</v>
      </c>
      <c r="BM29" s="87">
        <v>0</v>
      </c>
      <c r="BN29" s="87">
        <v>0</v>
      </c>
      <c r="BO29" s="87">
        <v>0</v>
      </c>
      <c r="BP29" s="87">
        <v>0</v>
      </c>
      <c r="BQ29" s="87">
        <v>0</v>
      </c>
      <c r="BR29" s="87">
        <v>0</v>
      </c>
      <c r="BS29" s="87">
        <v>0</v>
      </c>
      <c r="BT29" s="87">
        <v>0</v>
      </c>
      <c r="BU29" s="87">
        <v>0</v>
      </c>
      <c r="BV29" s="87">
        <v>0</v>
      </c>
      <c r="BW29" s="87">
        <v>0</v>
      </c>
      <c r="BX29" s="87">
        <v>0</v>
      </c>
      <c r="BY29" s="87">
        <v>0</v>
      </c>
      <c r="BZ29" s="87">
        <v>0</v>
      </c>
      <c r="CA29" s="87">
        <v>0</v>
      </c>
      <c r="CB29" s="87">
        <v>0</v>
      </c>
      <c r="CC29" s="87">
        <v>0</v>
      </c>
      <c r="CD29" s="87">
        <v>0</v>
      </c>
      <c r="CE29" s="87">
        <v>0</v>
      </c>
      <c r="CF29" s="87">
        <v>0</v>
      </c>
      <c r="CG29" s="87">
        <v>0</v>
      </c>
      <c r="CH29" s="87">
        <v>0</v>
      </c>
      <c r="CI29" s="87">
        <v>0</v>
      </c>
      <c r="CJ29" s="87">
        <v>0</v>
      </c>
      <c r="CK29" s="87">
        <v>0</v>
      </c>
      <c r="CL29" s="87">
        <v>0</v>
      </c>
      <c r="CM29" s="87">
        <v>0</v>
      </c>
      <c r="CN29" s="87">
        <v>0</v>
      </c>
      <c r="CO29" s="87">
        <v>0</v>
      </c>
      <c r="CP29" s="87">
        <v>0</v>
      </c>
      <c r="CQ29" s="87">
        <v>0</v>
      </c>
      <c r="CR29" s="87">
        <v>0</v>
      </c>
      <c r="CS29" s="87">
        <v>0</v>
      </c>
      <c r="CT29" s="87">
        <v>0</v>
      </c>
      <c r="CU29" s="87">
        <v>0</v>
      </c>
      <c r="CV29" s="87">
        <v>0</v>
      </c>
      <c r="CW29" s="87">
        <v>0</v>
      </c>
      <c r="CX29" s="87">
        <v>0</v>
      </c>
      <c r="CY29" s="87">
        <v>0</v>
      </c>
      <c r="CZ29" s="87">
        <v>0</v>
      </c>
      <c r="DA29" s="87">
        <v>0</v>
      </c>
      <c r="DB29" s="87">
        <v>0</v>
      </c>
      <c r="DC29" s="87">
        <v>0</v>
      </c>
      <c r="DD29" s="87">
        <v>0</v>
      </c>
      <c r="DE29" s="87">
        <v>0</v>
      </c>
      <c r="DF29" s="87">
        <v>0</v>
      </c>
      <c r="DG29" s="87">
        <v>0</v>
      </c>
      <c r="DH29" s="87">
        <v>0</v>
      </c>
      <c r="DI29" s="87">
        <v>0</v>
      </c>
      <c r="DJ29" s="87">
        <v>0</v>
      </c>
      <c r="DK29" s="87">
        <v>0</v>
      </c>
      <c r="DL29" s="87">
        <v>0</v>
      </c>
      <c r="DM29" s="87">
        <v>0</v>
      </c>
      <c r="DN29" s="87">
        <v>0</v>
      </c>
      <c r="DO29" s="87">
        <v>0</v>
      </c>
      <c r="DP29" s="87">
        <v>0</v>
      </c>
      <c r="DQ29" s="87">
        <v>0</v>
      </c>
      <c r="DR29" s="87">
        <v>0</v>
      </c>
      <c r="DS29" s="87">
        <v>0</v>
      </c>
      <c r="DT29" s="87">
        <v>0</v>
      </c>
      <c r="DU29" s="87">
        <v>0</v>
      </c>
      <c r="DV29" s="87">
        <v>0</v>
      </c>
      <c r="DW29" s="87">
        <v>0</v>
      </c>
      <c r="DX29" s="87">
        <v>0</v>
      </c>
      <c r="DY29" s="87">
        <v>0</v>
      </c>
      <c r="DZ29" s="87">
        <v>0</v>
      </c>
      <c r="EA29" s="87">
        <v>0</v>
      </c>
      <c r="EB29" s="87">
        <v>0</v>
      </c>
      <c r="EC29" s="87">
        <v>0</v>
      </c>
      <c r="ED29" s="87">
        <v>0</v>
      </c>
      <c r="EE29" s="87">
        <v>0</v>
      </c>
      <c r="EF29" s="87">
        <v>0</v>
      </c>
      <c r="EG29" s="87">
        <v>0</v>
      </c>
      <c r="EH29" s="87">
        <v>0</v>
      </c>
      <c r="EI29" s="87">
        <v>0</v>
      </c>
      <c r="EJ29" s="87">
        <v>0</v>
      </c>
      <c r="EK29" s="87">
        <v>0</v>
      </c>
      <c r="EL29" s="87">
        <v>0</v>
      </c>
      <c r="EM29" s="87">
        <v>0</v>
      </c>
      <c r="EN29" s="87">
        <v>0</v>
      </c>
      <c r="EO29" s="87">
        <v>0</v>
      </c>
      <c r="EP29" s="87">
        <v>0</v>
      </c>
      <c r="EQ29" s="87">
        <v>0</v>
      </c>
      <c r="ER29" s="87">
        <v>0</v>
      </c>
      <c r="ES29" s="87">
        <v>0</v>
      </c>
      <c r="ET29" s="87">
        <v>0</v>
      </c>
      <c r="EU29" s="87">
        <v>0</v>
      </c>
      <c r="EV29" s="87">
        <v>0</v>
      </c>
      <c r="EW29" s="87">
        <v>0</v>
      </c>
      <c r="EX29" s="87">
        <v>0</v>
      </c>
      <c r="EY29" s="87">
        <v>0</v>
      </c>
      <c r="EZ29" s="87">
        <v>0</v>
      </c>
      <c r="FA29" s="87">
        <v>0</v>
      </c>
      <c r="FB29" s="87">
        <v>0</v>
      </c>
      <c r="FC29" s="87">
        <v>0</v>
      </c>
      <c r="FD29" s="87">
        <v>0</v>
      </c>
      <c r="FE29" s="87">
        <v>0</v>
      </c>
      <c r="FF29" s="87">
        <v>0</v>
      </c>
      <c r="FG29" s="87">
        <v>0</v>
      </c>
      <c r="FH29" s="87">
        <v>0</v>
      </c>
      <c r="FI29" s="87">
        <v>0</v>
      </c>
      <c r="FJ29" s="87">
        <v>0</v>
      </c>
      <c r="FK29" s="87">
        <v>0</v>
      </c>
      <c r="FL29" s="87">
        <v>0</v>
      </c>
      <c r="FM29" s="87">
        <v>0</v>
      </c>
      <c r="FN29" s="87">
        <v>0</v>
      </c>
      <c r="FO29" s="87">
        <v>0</v>
      </c>
      <c r="FP29" s="87">
        <v>0</v>
      </c>
      <c r="FQ29" s="87">
        <v>0</v>
      </c>
      <c r="FR29" s="87">
        <v>0</v>
      </c>
      <c r="FS29" s="87">
        <v>0</v>
      </c>
      <c r="FT29" s="87">
        <v>0</v>
      </c>
      <c r="FU29" s="87">
        <v>0</v>
      </c>
      <c r="FV29" s="87">
        <v>0</v>
      </c>
      <c r="FW29" s="87">
        <v>0</v>
      </c>
      <c r="FX29" s="87">
        <v>0</v>
      </c>
      <c r="FY29" s="87">
        <v>0</v>
      </c>
      <c r="FZ29" s="87">
        <v>0</v>
      </c>
      <c r="GA29" s="87">
        <v>0</v>
      </c>
    </row>
    <row r="30" spans="2:183">
      <c r="B30" s="43" t="s">
        <v>1</v>
      </c>
      <c r="C30" s="647" t="s">
        <v>53</v>
      </c>
      <c r="D30" s="86">
        <v>1.5413627080024717E-2</v>
      </c>
      <c r="E30" s="86">
        <v>1.5416520746098211E-2</v>
      </c>
      <c r="F30" s="86">
        <v>1.5429168100161279E-2</v>
      </c>
      <c r="G30" s="86">
        <v>1.5438950551242062E-2</v>
      </c>
      <c r="H30" s="86">
        <v>1.9462969177667187E-2</v>
      </c>
      <c r="I30" s="86">
        <v>1.9477405082945792E-2</v>
      </c>
      <c r="J30" s="86">
        <v>1.9469206516176864E-2</v>
      </c>
      <c r="K30" s="86">
        <v>1.9469339003165879E-2</v>
      </c>
      <c r="L30" s="86" t="e">
        <v>#DIV/0!</v>
      </c>
      <c r="M30" s="86" t="e">
        <v>#DIV/0!</v>
      </c>
      <c r="N30" s="86" t="e">
        <v>#DIV/0!</v>
      </c>
      <c r="O30" s="86" t="e">
        <v>#DIV/0!</v>
      </c>
      <c r="P30" s="86" t="e">
        <v>#DIV/0!</v>
      </c>
      <c r="Q30" s="86" t="e">
        <v>#DIV/0!</v>
      </c>
      <c r="R30" s="86" t="e">
        <v>#DIV/0!</v>
      </c>
      <c r="S30" s="86" t="e">
        <v>#DIV/0!</v>
      </c>
      <c r="T30" s="86" t="e">
        <v>#DIV/0!</v>
      </c>
      <c r="U30" s="86" t="e">
        <v>#DIV/0!</v>
      </c>
      <c r="V30" s="86" t="e">
        <v>#DIV/0!</v>
      </c>
      <c r="W30" s="86" t="e">
        <v>#DIV/0!</v>
      </c>
      <c r="X30" s="86" t="e">
        <v>#DIV/0!</v>
      </c>
      <c r="Y30" s="86" t="e">
        <v>#DIV/0!</v>
      </c>
      <c r="Z30" s="86" t="e">
        <v>#DIV/0!</v>
      </c>
      <c r="AA30" s="86" t="e">
        <v>#DIV/0!</v>
      </c>
      <c r="AB30" s="86" t="e">
        <v>#DIV/0!</v>
      </c>
      <c r="AC30" s="86" t="e">
        <v>#DIV/0!</v>
      </c>
      <c r="AD30" s="86" t="e">
        <v>#DIV/0!</v>
      </c>
      <c r="AE30" s="86" t="e">
        <v>#DIV/0!</v>
      </c>
      <c r="AF30" s="86" t="e">
        <v>#DIV/0!</v>
      </c>
      <c r="AG30" s="86" t="e">
        <v>#DIV/0!</v>
      </c>
      <c r="AH30" s="86" t="e">
        <v>#DIV/0!</v>
      </c>
      <c r="AI30" s="86" t="e">
        <v>#DIV/0!</v>
      </c>
      <c r="AJ30" s="86" t="e">
        <v>#DIV/0!</v>
      </c>
      <c r="AK30" s="86" t="e">
        <v>#DIV/0!</v>
      </c>
      <c r="AL30" s="86" t="e">
        <v>#DIV/0!</v>
      </c>
      <c r="AM30" s="86" t="e">
        <v>#DIV/0!</v>
      </c>
      <c r="AN30" s="86" t="e">
        <v>#DIV/0!</v>
      </c>
      <c r="AO30" s="86" t="e">
        <v>#DIV/0!</v>
      </c>
      <c r="AP30" s="86" t="e">
        <v>#DIV/0!</v>
      </c>
      <c r="AQ30" s="86" t="e">
        <v>#DIV/0!</v>
      </c>
      <c r="AR30" s="86" t="e">
        <v>#DIV/0!</v>
      </c>
      <c r="AS30" s="86" t="e">
        <v>#DIV/0!</v>
      </c>
      <c r="AT30" s="86" t="e">
        <v>#DIV/0!</v>
      </c>
      <c r="AU30" s="86" t="e">
        <v>#DIV/0!</v>
      </c>
      <c r="AV30" s="86" t="e">
        <v>#DIV/0!</v>
      </c>
      <c r="AW30" s="86" t="e">
        <v>#DIV/0!</v>
      </c>
      <c r="AX30" s="86" t="e">
        <v>#DIV/0!</v>
      </c>
      <c r="AY30" s="86" t="e">
        <v>#DIV/0!</v>
      </c>
      <c r="AZ30" s="86" t="e">
        <v>#DIV/0!</v>
      </c>
      <c r="BA30" s="86" t="e">
        <v>#DIV/0!</v>
      </c>
      <c r="BB30" s="86" t="e">
        <v>#DIV/0!</v>
      </c>
      <c r="BC30" s="86" t="e">
        <v>#DIV/0!</v>
      </c>
      <c r="BD30" s="86" t="e">
        <v>#DIV/0!</v>
      </c>
      <c r="BE30" s="86" t="e">
        <v>#DIV/0!</v>
      </c>
      <c r="BF30" s="86" t="e">
        <v>#DIV/0!</v>
      </c>
      <c r="BG30" s="86" t="e">
        <v>#DIV/0!</v>
      </c>
      <c r="BH30" s="86" t="e">
        <v>#DIV/0!</v>
      </c>
      <c r="BI30" s="86" t="e">
        <v>#DIV/0!</v>
      </c>
      <c r="BJ30" s="86" t="e">
        <v>#DIV/0!</v>
      </c>
      <c r="BK30" s="86" t="e">
        <v>#DIV/0!</v>
      </c>
      <c r="BL30" s="86" t="e">
        <v>#DIV/0!</v>
      </c>
      <c r="BM30" s="86" t="e">
        <v>#DIV/0!</v>
      </c>
      <c r="BN30" s="86" t="e">
        <v>#DIV/0!</v>
      </c>
      <c r="BO30" s="86" t="e">
        <v>#DIV/0!</v>
      </c>
      <c r="BP30" s="86" t="e">
        <v>#DIV/0!</v>
      </c>
      <c r="BQ30" s="86" t="e">
        <v>#DIV/0!</v>
      </c>
      <c r="BR30" s="86" t="e">
        <v>#DIV/0!</v>
      </c>
      <c r="BS30" s="86" t="e">
        <v>#DIV/0!</v>
      </c>
      <c r="BT30" s="86" t="e">
        <v>#DIV/0!</v>
      </c>
      <c r="BU30" s="86" t="e">
        <v>#DIV/0!</v>
      </c>
      <c r="BV30" s="86" t="e">
        <v>#DIV/0!</v>
      </c>
      <c r="BW30" s="86" t="e">
        <v>#DIV/0!</v>
      </c>
      <c r="BX30" s="86" t="e">
        <v>#DIV/0!</v>
      </c>
      <c r="BY30" s="86" t="e">
        <v>#DIV/0!</v>
      </c>
      <c r="BZ30" s="86" t="e">
        <v>#DIV/0!</v>
      </c>
      <c r="CA30" s="86" t="e">
        <v>#DIV/0!</v>
      </c>
      <c r="CB30" s="86" t="e">
        <v>#DIV/0!</v>
      </c>
      <c r="CC30" s="86" t="e">
        <v>#DIV/0!</v>
      </c>
      <c r="CD30" s="86" t="e">
        <v>#DIV/0!</v>
      </c>
      <c r="CE30" s="86" t="e">
        <v>#DIV/0!</v>
      </c>
      <c r="CF30" s="86" t="e">
        <v>#DIV/0!</v>
      </c>
      <c r="CG30" s="86" t="e">
        <v>#DIV/0!</v>
      </c>
      <c r="CH30" s="86" t="e">
        <v>#DIV/0!</v>
      </c>
      <c r="CI30" s="86" t="e">
        <v>#DIV/0!</v>
      </c>
      <c r="CJ30" s="86" t="e">
        <v>#DIV/0!</v>
      </c>
      <c r="CK30" s="86" t="e">
        <v>#DIV/0!</v>
      </c>
      <c r="CL30" s="86" t="e">
        <v>#DIV/0!</v>
      </c>
      <c r="CM30" s="86" t="e">
        <v>#DIV/0!</v>
      </c>
      <c r="CN30" s="86" t="e">
        <v>#DIV/0!</v>
      </c>
      <c r="CO30" s="86" t="e">
        <v>#DIV/0!</v>
      </c>
      <c r="CP30" s="86" t="e">
        <v>#DIV/0!</v>
      </c>
      <c r="CQ30" s="86" t="e">
        <v>#DIV/0!</v>
      </c>
      <c r="CR30" s="86" t="e">
        <v>#DIV/0!</v>
      </c>
      <c r="CS30" s="86" t="e">
        <v>#DIV/0!</v>
      </c>
      <c r="CT30" s="86" t="e">
        <v>#DIV/0!</v>
      </c>
      <c r="CU30" s="86" t="e">
        <v>#DIV/0!</v>
      </c>
      <c r="CV30" s="86" t="e">
        <v>#DIV/0!</v>
      </c>
      <c r="CW30" s="86" t="e">
        <v>#DIV/0!</v>
      </c>
      <c r="CX30" s="86" t="e">
        <v>#DIV/0!</v>
      </c>
      <c r="CY30" s="86" t="e">
        <v>#DIV/0!</v>
      </c>
      <c r="CZ30" s="86" t="e">
        <v>#DIV/0!</v>
      </c>
      <c r="DA30" s="86" t="e">
        <v>#DIV/0!</v>
      </c>
      <c r="DB30" s="86" t="e">
        <v>#DIV/0!</v>
      </c>
      <c r="DC30" s="86" t="e">
        <v>#DIV/0!</v>
      </c>
      <c r="DD30" s="86" t="e">
        <v>#DIV/0!</v>
      </c>
      <c r="DE30" s="86" t="e">
        <v>#DIV/0!</v>
      </c>
      <c r="DF30" s="86" t="e">
        <v>#DIV/0!</v>
      </c>
      <c r="DG30" s="86" t="e">
        <v>#DIV/0!</v>
      </c>
      <c r="DH30" s="86" t="e">
        <v>#DIV/0!</v>
      </c>
      <c r="DI30" s="86" t="e">
        <v>#DIV/0!</v>
      </c>
      <c r="DJ30" s="86" t="e">
        <v>#DIV/0!</v>
      </c>
      <c r="DK30" s="86" t="e">
        <v>#DIV/0!</v>
      </c>
      <c r="DL30" s="86" t="e">
        <v>#DIV/0!</v>
      </c>
      <c r="DM30" s="86" t="e">
        <v>#DIV/0!</v>
      </c>
      <c r="DN30" s="86" t="e">
        <v>#DIV/0!</v>
      </c>
      <c r="DO30" s="86" t="e">
        <v>#DIV/0!</v>
      </c>
      <c r="DP30" s="86" t="e">
        <v>#DIV/0!</v>
      </c>
      <c r="DQ30" s="86" t="e">
        <v>#DIV/0!</v>
      </c>
      <c r="DR30" s="86" t="e">
        <v>#DIV/0!</v>
      </c>
      <c r="DS30" s="86" t="e">
        <v>#DIV/0!</v>
      </c>
      <c r="DT30" s="86" t="e">
        <v>#DIV/0!</v>
      </c>
      <c r="DU30" s="86" t="e">
        <v>#DIV/0!</v>
      </c>
      <c r="DV30" s="86" t="e">
        <v>#DIV/0!</v>
      </c>
      <c r="DW30" s="86" t="e">
        <v>#DIV/0!</v>
      </c>
      <c r="DX30" s="86" t="e">
        <v>#DIV/0!</v>
      </c>
      <c r="DY30" s="86" t="e">
        <v>#DIV/0!</v>
      </c>
      <c r="DZ30" s="86" t="e">
        <v>#DIV/0!</v>
      </c>
      <c r="EA30" s="86" t="e">
        <v>#DIV/0!</v>
      </c>
      <c r="EB30" s="86" t="e">
        <v>#DIV/0!</v>
      </c>
      <c r="EC30" s="86" t="e">
        <v>#DIV/0!</v>
      </c>
      <c r="ED30" s="86" t="e">
        <v>#DIV/0!</v>
      </c>
      <c r="EE30" s="86" t="e">
        <v>#DIV/0!</v>
      </c>
      <c r="EF30" s="86" t="e">
        <v>#DIV/0!</v>
      </c>
      <c r="EG30" s="86" t="e">
        <v>#DIV/0!</v>
      </c>
      <c r="EH30" s="86" t="e">
        <v>#DIV/0!</v>
      </c>
      <c r="EI30" s="86" t="e">
        <v>#DIV/0!</v>
      </c>
      <c r="EJ30" s="86" t="e">
        <v>#DIV/0!</v>
      </c>
      <c r="EK30" s="86" t="e">
        <v>#DIV/0!</v>
      </c>
      <c r="EL30" s="86" t="e">
        <v>#DIV/0!</v>
      </c>
      <c r="EM30" s="86" t="e">
        <v>#DIV/0!</v>
      </c>
      <c r="EN30" s="86" t="e">
        <v>#DIV/0!</v>
      </c>
      <c r="EO30" s="86" t="e">
        <v>#DIV/0!</v>
      </c>
      <c r="EP30" s="86" t="e">
        <v>#DIV/0!</v>
      </c>
      <c r="EQ30" s="86" t="e">
        <v>#DIV/0!</v>
      </c>
      <c r="ER30" s="86" t="e">
        <v>#DIV/0!</v>
      </c>
      <c r="ES30" s="86" t="e">
        <v>#DIV/0!</v>
      </c>
      <c r="ET30" s="86" t="e">
        <v>#DIV/0!</v>
      </c>
      <c r="EU30" s="86" t="e">
        <v>#DIV/0!</v>
      </c>
      <c r="EV30" s="86" t="e">
        <v>#DIV/0!</v>
      </c>
      <c r="EW30" s="86" t="e">
        <v>#DIV/0!</v>
      </c>
      <c r="EX30" s="86" t="e">
        <v>#DIV/0!</v>
      </c>
      <c r="EY30" s="86" t="e">
        <v>#DIV/0!</v>
      </c>
      <c r="EZ30" s="86" t="e">
        <v>#DIV/0!</v>
      </c>
      <c r="FA30" s="86" t="e">
        <v>#DIV/0!</v>
      </c>
      <c r="FB30" s="86" t="e">
        <v>#DIV/0!</v>
      </c>
      <c r="FC30" s="86" t="e">
        <v>#DIV/0!</v>
      </c>
      <c r="FD30" s="86" t="e">
        <v>#DIV/0!</v>
      </c>
      <c r="FE30" s="86" t="e">
        <v>#DIV/0!</v>
      </c>
      <c r="FF30" s="86" t="e">
        <v>#DIV/0!</v>
      </c>
      <c r="FG30" s="86" t="e">
        <v>#DIV/0!</v>
      </c>
      <c r="FH30" s="86" t="e">
        <v>#DIV/0!</v>
      </c>
      <c r="FI30" s="86" t="e">
        <v>#DIV/0!</v>
      </c>
      <c r="FJ30" s="86" t="e">
        <v>#DIV/0!</v>
      </c>
      <c r="FK30" s="86" t="e">
        <v>#DIV/0!</v>
      </c>
      <c r="FL30" s="86" t="e">
        <v>#DIV/0!</v>
      </c>
      <c r="FM30" s="86" t="e">
        <v>#DIV/0!</v>
      </c>
      <c r="FN30" s="86" t="e">
        <v>#DIV/0!</v>
      </c>
      <c r="FO30" s="86" t="e">
        <v>#DIV/0!</v>
      </c>
      <c r="FP30" s="86" t="e">
        <v>#DIV/0!</v>
      </c>
      <c r="FQ30" s="86" t="e">
        <v>#DIV/0!</v>
      </c>
      <c r="FR30" s="86" t="e">
        <v>#DIV/0!</v>
      </c>
      <c r="FS30" s="86" t="e">
        <v>#DIV/0!</v>
      </c>
      <c r="FT30" s="86" t="e">
        <v>#DIV/0!</v>
      </c>
      <c r="FU30" s="86" t="e">
        <v>#DIV/0!</v>
      </c>
      <c r="FV30" s="86" t="e">
        <v>#DIV/0!</v>
      </c>
      <c r="FW30" s="86" t="e">
        <v>#DIV/0!</v>
      </c>
      <c r="FX30" s="86" t="e">
        <v>#DIV/0!</v>
      </c>
      <c r="FY30" s="86" t="e">
        <v>#DIV/0!</v>
      </c>
      <c r="FZ30" s="86" t="e">
        <v>#DIV/0!</v>
      </c>
      <c r="GA30" s="86" t="e">
        <v>#DIV/0!</v>
      </c>
    </row>
    <row r="31" spans="2:183" s="41" customFormat="1">
      <c r="B31" s="43" t="s">
        <v>1</v>
      </c>
      <c r="C31" s="647" t="s">
        <v>228</v>
      </c>
      <c r="D31" s="85">
        <v>7332538.7299999995</v>
      </c>
      <c r="E31" s="85">
        <v>6592446.4199999999</v>
      </c>
      <c r="F31" s="85">
        <v>7175066.0500000007</v>
      </c>
      <c r="G31" s="85">
        <v>6823393.4499999993</v>
      </c>
      <c r="H31" s="85">
        <v>6960644.46</v>
      </c>
      <c r="I31" s="85">
        <v>6644284.4699999997</v>
      </c>
      <c r="J31" s="85">
        <v>6961577.9100000001</v>
      </c>
      <c r="K31" s="85">
        <v>6875073.9799999995</v>
      </c>
      <c r="L31" s="85">
        <v>0</v>
      </c>
      <c r="M31" s="85">
        <v>0</v>
      </c>
      <c r="N31" s="85">
        <v>0</v>
      </c>
      <c r="O31" s="85">
        <v>0</v>
      </c>
      <c r="P31" s="85">
        <v>0</v>
      </c>
      <c r="Q31" s="85">
        <v>0</v>
      </c>
      <c r="R31" s="85">
        <v>0</v>
      </c>
      <c r="S31" s="85">
        <v>0</v>
      </c>
      <c r="T31" s="85">
        <v>0</v>
      </c>
      <c r="U31" s="85">
        <v>0</v>
      </c>
      <c r="V31" s="85">
        <v>0</v>
      </c>
      <c r="W31" s="85">
        <v>0</v>
      </c>
      <c r="X31" s="85">
        <v>0</v>
      </c>
      <c r="Y31" s="85">
        <v>0</v>
      </c>
      <c r="Z31" s="85">
        <v>0</v>
      </c>
      <c r="AA31" s="85">
        <v>0</v>
      </c>
      <c r="AB31" s="85">
        <v>0</v>
      </c>
      <c r="AC31" s="85">
        <v>0</v>
      </c>
      <c r="AD31" s="85">
        <v>0</v>
      </c>
      <c r="AE31" s="85">
        <v>0</v>
      </c>
      <c r="AF31" s="85">
        <v>0</v>
      </c>
      <c r="AG31" s="85">
        <v>0</v>
      </c>
      <c r="AH31" s="85">
        <v>0</v>
      </c>
      <c r="AI31" s="85">
        <v>0</v>
      </c>
      <c r="AJ31" s="85">
        <v>0</v>
      </c>
      <c r="AK31" s="85">
        <v>0</v>
      </c>
      <c r="AL31" s="85">
        <v>0</v>
      </c>
      <c r="AM31" s="85">
        <v>0</v>
      </c>
      <c r="AN31" s="85">
        <v>0</v>
      </c>
      <c r="AO31" s="85">
        <v>0</v>
      </c>
      <c r="AP31" s="85">
        <v>0</v>
      </c>
      <c r="AQ31" s="85">
        <v>0</v>
      </c>
      <c r="AR31" s="85">
        <v>0</v>
      </c>
      <c r="AS31" s="85">
        <v>0</v>
      </c>
      <c r="AT31" s="85">
        <v>0</v>
      </c>
      <c r="AU31" s="85">
        <v>0</v>
      </c>
      <c r="AV31" s="85">
        <v>0</v>
      </c>
      <c r="AW31" s="85">
        <v>0</v>
      </c>
      <c r="AX31" s="85">
        <v>0</v>
      </c>
      <c r="AY31" s="85">
        <v>0</v>
      </c>
      <c r="AZ31" s="85">
        <v>0</v>
      </c>
      <c r="BA31" s="85">
        <v>0</v>
      </c>
      <c r="BB31" s="85">
        <v>0</v>
      </c>
      <c r="BC31" s="85">
        <v>0</v>
      </c>
      <c r="BD31" s="85">
        <v>0</v>
      </c>
      <c r="BE31" s="85">
        <v>0</v>
      </c>
      <c r="BF31" s="85">
        <v>0</v>
      </c>
      <c r="BG31" s="85">
        <v>0</v>
      </c>
      <c r="BH31" s="85">
        <v>0</v>
      </c>
      <c r="BI31" s="85">
        <v>0</v>
      </c>
      <c r="BJ31" s="85">
        <v>0</v>
      </c>
      <c r="BK31" s="85">
        <v>0</v>
      </c>
      <c r="BL31" s="85">
        <v>0</v>
      </c>
      <c r="BM31" s="85">
        <v>0</v>
      </c>
      <c r="BN31" s="85">
        <v>0</v>
      </c>
      <c r="BO31" s="85">
        <v>0</v>
      </c>
      <c r="BP31" s="85">
        <v>0</v>
      </c>
      <c r="BQ31" s="85">
        <v>0</v>
      </c>
      <c r="BR31" s="85">
        <v>0</v>
      </c>
      <c r="BS31" s="85">
        <v>0</v>
      </c>
      <c r="BT31" s="85">
        <v>0</v>
      </c>
      <c r="BU31" s="85">
        <v>0</v>
      </c>
      <c r="BV31" s="85">
        <v>0</v>
      </c>
      <c r="BW31" s="85">
        <v>0</v>
      </c>
      <c r="BX31" s="85">
        <v>0</v>
      </c>
      <c r="BY31" s="85">
        <v>0</v>
      </c>
      <c r="BZ31" s="85">
        <v>0</v>
      </c>
      <c r="CA31" s="85">
        <v>0</v>
      </c>
      <c r="CB31" s="85">
        <v>0</v>
      </c>
      <c r="CC31" s="85">
        <v>0</v>
      </c>
      <c r="CD31" s="85">
        <v>0</v>
      </c>
      <c r="CE31" s="85">
        <v>0</v>
      </c>
      <c r="CF31" s="85">
        <v>0</v>
      </c>
      <c r="CG31" s="85">
        <v>0</v>
      </c>
      <c r="CH31" s="85">
        <v>0</v>
      </c>
      <c r="CI31" s="85">
        <v>0</v>
      </c>
      <c r="CJ31" s="85">
        <v>0</v>
      </c>
      <c r="CK31" s="85">
        <v>0</v>
      </c>
      <c r="CL31" s="85">
        <v>0</v>
      </c>
      <c r="CM31" s="85">
        <v>0</v>
      </c>
      <c r="CN31" s="85">
        <v>0</v>
      </c>
      <c r="CO31" s="85">
        <v>0</v>
      </c>
      <c r="CP31" s="85">
        <v>0</v>
      </c>
      <c r="CQ31" s="85">
        <v>0</v>
      </c>
      <c r="CR31" s="85">
        <v>0</v>
      </c>
      <c r="CS31" s="85">
        <v>0</v>
      </c>
      <c r="CT31" s="85">
        <v>0</v>
      </c>
      <c r="CU31" s="85">
        <v>0</v>
      </c>
      <c r="CV31" s="85">
        <v>0</v>
      </c>
      <c r="CW31" s="85">
        <v>0</v>
      </c>
      <c r="CX31" s="85">
        <v>0</v>
      </c>
      <c r="CY31" s="85">
        <v>0</v>
      </c>
      <c r="CZ31" s="85">
        <v>0</v>
      </c>
      <c r="DA31" s="85">
        <v>0</v>
      </c>
      <c r="DB31" s="85">
        <v>0</v>
      </c>
      <c r="DC31" s="85">
        <v>0</v>
      </c>
      <c r="DD31" s="85">
        <v>0</v>
      </c>
      <c r="DE31" s="85">
        <v>0</v>
      </c>
      <c r="DF31" s="85">
        <v>0</v>
      </c>
      <c r="DG31" s="85">
        <v>0</v>
      </c>
      <c r="DH31" s="85">
        <v>0</v>
      </c>
      <c r="DI31" s="85">
        <v>0</v>
      </c>
      <c r="DJ31" s="85">
        <v>0</v>
      </c>
      <c r="DK31" s="85">
        <v>0</v>
      </c>
      <c r="DL31" s="85">
        <v>0</v>
      </c>
      <c r="DM31" s="85">
        <v>0</v>
      </c>
      <c r="DN31" s="85">
        <v>0</v>
      </c>
      <c r="DO31" s="85">
        <v>0</v>
      </c>
      <c r="DP31" s="85">
        <v>0</v>
      </c>
      <c r="DQ31" s="85">
        <v>0</v>
      </c>
      <c r="DR31" s="85">
        <v>0</v>
      </c>
      <c r="DS31" s="85">
        <v>0</v>
      </c>
      <c r="DT31" s="85">
        <v>0</v>
      </c>
      <c r="DU31" s="85">
        <v>0</v>
      </c>
      <c r="DV31" s="85">
        <v>0</v>
      </c>
      <c r="DW31" s="85">
        <v>0</v>
      </c>
      <c r="DX31" s="85">
        <v>0</v>
      </c>
      <c r="DY31" s="85">
        <v>0</v>
      </c>
      <c r="DZ31" s="85">
        <v>0</v>
      </c>
      <c r="EA31" s="85">
        <v>0</v>
      </c>
      <c r="EB31" s="85">
        <v>0</v>
      </c>
      <c r="EC31" s="85">
        <v>0</v>
      </c>
      <c r="ED31" s="85">
        <v>0</v>
      </c>
      <c r="EE31" s="85">
        <v>0</v>
      </c>
      <c r="EF31" s="85">
        <v>0</v>
      </c>
      <c r="EG31" s="85">
        <v>0</v>
      </c>
      <c r="EH31" s="85">
        <v>0</v>
      </c>
      <c r="EI31" s="85">
        <v>0</v>
      </c>
      <c r="EJ31" s="85">
        <v>0</v>
      </c>
      <c r="EK31" s="85">
        <v>0</v>
      </c>
      <c r="EL31" s="85">
        <v>0</v>
      </c>
      <c r="EM31" s="85">
        <v>0</v>
      </c>
      <c r="EN31" s="85">
        <v>0</v>
      </c>
      <c r="EO31" s="85">
        <v>0</v>
      </c>
      <c r="EP31" s="85">
        <v>0</v>
      </c>
      <c r="EQ31" s="85">
        <v>0</v>
      </c>
      <c r="ER31" s="85">
        <v>0</v>
      </c>
      <c r="ES31" s="85">
        <v>0</v>
      </c>
      <c r="ET31" s="85">
        <v>0</v>
      </c>
      <c r="EU31" s="85">
        <v>0</v>
      </c>
      <c r="EV31" s="85">
        <v>0</v>
      </c>
      <c r="EW31" s="85">
        <v>0</v>
      </c>
      <c r="EX31" s="85">
        <v>0</v>
      </c>
      <c r="EY31" s="85">
        <v>0</v>
      </c>
      <c r="EZ31" s="85">
        <v>0</v>
      </c>
      <c r="FA31" s="85">
        <v>0</v>
      </c>
      <c r="FB31" s="85">
        <v>0</v>
      </c>
      <c r="FC31" s="85">
        <v>0</v>
      </c>
      <c r="FD31" s="85">
        <v>0</v>
      </c>
      <c r="FE31" s="85">
        <v>0</v>
      </c>
      <c r="FF31" s="85">
        <v>0</v>
      </c>
      <c r="FG31" s="85">
        <v>0</v>
      </c>
      <c r="FH31" s="85">
        <v>0</v>
      </c>
      <c r="FI31" s="85">
        <v>0</v>
      </c>
      <c r="FJ31" s="85">
        <v>0</v>
      </c>
      <c r="FK31" s="85">
        <v>0</v>
      </c>
      <c r="FL31" s="85">
        <v>0</v>
      </c>
      <c r="FM31" s="85">
        <v>0</v>
      </c>
      <c r="FN31" s="85">
        <v>0</v>
      </c>
      <c r="FO31" s="85">
        <v>0</v>
      </c>
      <c r="FP31" s="85">
        <v>0</v>
      </c>
      <c r="FQ31" s="85">
        <v>0</v>
      </c>
      <c r="FR31" s="85">
        <v>0</v>
      </c>
      <c r="FS31" s="85">
        <v>0</v>
      </c>
      <c r="FT31" s="85">
        <v>0</v>
      </c>
      <c r="FU31" s="85">
        <v>0</v>
      </c>
      <c r="FV31" s="85">
        <v>0</v>
      </c>
      <c r="FW31" s="85">
        <v>0</v>
      </c>
      <c r="FX31" s="85">
        <v>0</v>
      </c>
      <c r="FY31" s="85">
        <v>0</v>
      </c>
      <c r="FZ31" s="85">
        <v>0</v>
      </c>
      <c r="GA31" s="85">
        <v>0</v>
      </c>
    </row>
    <row r="32" spans="2:183" s="41" customFormat="1">
      <c r="B32" s="183" t="s">
        <v>1</v>
      </c>
      <c r="C32" s="648" t="s">
        <v>229</v>
      </c>
      <c r="D32" s="184">
        <v>25.044210884906256</v>
      </c>
      <c r="E32" s="184">
        <v>25.09496162923487</v>
      </c>
      <c r="F32" s="184">
        <v>25.299789341965063</v>
      </c>
      <c r="G32" s="184">
        <v>25.377003995485438</v>
      </c>
      <c r="H32" s="184">
        <v>25.20175544388076</v>
      </c>
      <c r="I32" s="184">
        <v>25.473327646425105</v>
      </c>
      <c r="J32" s="184">
        <v>25.398803673731745</v>
      </c>
      <c r="K32" s="184">
        <v>25.238167657527878</v>
      </c>
      <c r="L32" s="184" t="e">
        <v>#DIV/0!</v>
      </c>
      <c r="M32" s="184" t="e">
        <v>#DIV/0!</v>
      </c>
      <c r="N32" s="184" t="e">
        <v>#DIV/0!</v>
      </c>
      <c r="O32" s="184" t="e">
        <v>#DIV/0!</v>
      </c>
      <c r="P32" s="184" t="e">
        <v>#DIV/0!</v>
      </c>
      <c r="Q32" s="184" t="e">
        <v>#DIV/0!</v>
      </c>
      <c r="R32" s="184" t="e">
        <v>#DIV/0!</v>
      </c>
      <c r="S32" s="184" t="e">
        <v>#DIV/0!</v>
      </c>
      <c r="T32" s="184" t="e">
        <v>#DIV/0!</v>
      </c>
      <c r="U32" s="184" t="e">
        <v>#DIV/0!</v>
      </c>
      <c r="V32" s="184" t="e">
        <v>#DIV/0!</v>
      </c>
      <c r="W32" s="184" t="e">
        <v>#DIV/0!</v>
      </c>
      <c r="X32" s="184" t="e">
        <v>#DIV/0!</v>
      </c>
      <c r="Y32" s="184" t="e">
        <v>#DIV/0!</v>
      </c>
      <c r="Z32" s="184" t="e">
        <v>#DIV/0!</v>
      </c>
      <c r="AA32" s="184" t="e">
        <v>#DIV/0!</v>
      </c>
      <c r="AB32" s="184" t="e">
        <v>#DIV/0!</v>
      </c>
      <c r="AC32" s="184" t="e">
        <v>#DIV/0!</v>
      </c>
      <c r="AD32" s="184" t="e">
        <v>#DIV/0!</v>
      </c>
      <c r="AE32" s="184" t="e">
        <v>#DIV/0!</v>
      </c>
      <c r="AF32" s="184" t="e">
        <v>#DIV/0!</v>
      </c>
      <c r="AG32" s="184" t="e">
        <v>#DIV/0!</v>
      </c>
      <c r="AH32" s="184" t="e">
        <v>#DIV/0!</v>
      </c>
      <c r="AI32" s="184" t="e">
        <v>#DIV/0!</v>
      </c>
      <c r="AJ32" s="184" t="e">
        <v>#DIV/0!</v>
      </c>
      <c r="AK32" s="184" t="e">
        <v>#DIV/0!</v>
      </c>
      <c r="AL32" s="184" t="e">
        <v>#DIV/0!</v>
      </c>
      <c r="AM32" s="184" t="e">
        <v>#DIV/0!</v>
      </c>
      <c r="AN32" s="184" t="e">
        <v>#DIV/0!</v>
      </c>
      <c r="AO32" s="184" t="e">
        <v>#DIV/0!</v>
      </c>
      <c r="AP32" s="184" t="e">
        <v>#DIV/0!</v>
      </c>
      <c r="AQ32" s="184" t="e">
        <v>#DIV/0!</v>
      </c>
      <c r="AR32" s="184" t="e">
        <v>#DIV/0!</v>
      </c>
      <c r="AS32" s="184" t="e">
        <v>#DIV/0!</v>
      </c>
      <c r="AT32" s="184" t="e">
        <v>#DIV/0!</v>
      </c>
      <c r="AU32" s="184" t="e">
        <v>#DIV/0!</v>
      </c>
      <c r="AV32" s="184" t="e">
        <v>#DIV/0!</v>
      </c>
      <c r="AW32" s="184" t="e">
        <v>#DIV/0!</v>
      </c>
      <c r="AX32" s="184" t="e">
        <v>#DIV/0!</v>
      </c>
      <c r="AY32" s="184" t="e">
        <v>#DIV/0!</v>
      </c>
      <c r="AZ32" s="184" t="e">
        <v>#DIV/0!</v>
      </c>
      <c r="BA32" s="184" t="e">
        <v>#DIV/0!</v>
      </c>
      <c r="BB32" s="184" t="e">
        <v>#DIV/0!</v>
      </c>
      <c r="BC32" s="184" t="e">
        <v>#DIV/0!</v>
      </c>
      <c r="BD32" s="184" t="e">
        <v>#DIV/0!</v>
      </c>
      <c r="BE32" s="184" t="e">
        <v>#DIV/0!</v>
      </c>
      <c r="BF32" s="184" t="e">
        <v>#DIV/0!</v>
      </c>
      <c r="BG32" s="184" t="e">
        <v>#DIV/0!</v>
      </c>
      <c r="BH32" s="184" t="e">
        <v>#DIV/0!</v>
      </c>
      <c r="BI32" s="184" t="e">
        <v>#DIV/0!</v>
      </c>
      <c r="BJ32" s="184" t="e">
        <v>#DIV/0!</v>
      </c>
      <c r="BK32" s="184" t="e">
        <v>#DIV/0!</v>
      </c>
      <c r="BL32" s="184" t="e">
        <v>#DIV/0!</v>
      </c>
      <c r="BM32" s="184" t="e">
        <v>#DIV/0!</v>
      </c>
      <c r="BN32" s="184" t="e">
        <v>#DIV/0!</v>
      </c>
      <c r="BO32" s="184" t="e">
        <v>#DIV/0!</v>
      </c>
      <c r="BP32" s="184" t="e">
        <v>#DIV/0!</v>
      </c>
      <c r="BQ32" s="184" t="e">
        <v>#DIV/0!</v>
      </c>
      <c r="BR32" s="184" t="e">
        <v>#DIV/0!</v>
      </c>
      <c r="BS32" s="184" t="e">
        <v>#DIV/0!</v>
      </c>
      <c r="BT32" s="184" t="e">
        <v>#DIV/0!</v>
      </c>
      <c r="BU32" s="184" t="e">
        <v>#DIV/0!</v>
      </c>
      <c r="BV32" s="184" t="e">
        <v>#DIV/0!</v>
      </c>
      <c r="BW32" s="184" t="e">
        <v>#DIV/0!</v>
      </c>
      <c r="BX32" s="184" t="e">
        <v>#DIV/0!</v>
      </c>
      <c r="BY32" s="184" t="e">
        <v>#DIV/0!</v>
      </c>
      <c r="BZ32" s="184" t="e">
        <v>#DIV/0!</v>
      </c>
      <c r="CA32" s="184" t="e">
        <v>#DIV/0!</v>
      </c>
      <c r="CB32" s="184" t="e">
        <v>#DIV/0!</v>
      </c>
      <c r="CC32" s="184" t="e">
        <v>#DIV/0!</v>
      </c>
      <c r="CD32" s="184" t="e">
        <v>#DIV/0!</v>
      </c>
      <c r="CE32" s="184" t="e">
        <v>#DIV/0!</v>
      </c>
      <c r="CF32" s="184" t="e">
        <v>#DIV/0!</v>
      </c>
      <c r="CG32" s="184" t="e">
        <v>#DIV/0!</v>
      </c>
      <c r="CH32" s="184" t="e">
        <v>#DIV/0!</v>
      </c>
      <c r="CI32" s="184" t="e">
        <v>#DIV/0!</v>
      </c>
      <c r="CJ32" s="184" t="e">
        <v>#DIV/0!</v>
      </c>
      <c r="CK32" s="184" t="e">
        <v>#DIV/0!</v>
      </c>
      <c r="CL32" s="184" t="e">
        <v>#DIV/0!</v>
      </c>
      <c r="CM32" s="184" t="e">
        <v>#DIV/0!</v>
      </c>
      <c r="CN32" s="184" t="e">
        <v>#DIV/0!</v>
      </c>
      <c r="CO32" s="184" t="e">
        <v>#DIV/0!</v>
      </c>
      <c r="CP32" s="184" t="e">
        <v>#DIV/0!</v>
      </c>
      <c r="CQ32" s="184" t="e">
        <v>#DIV/0!</v>
      </c>
      <c r="CR32" s="184" t="e">
        <v>#DIV/0!</v>
      </c>
      <c r="CS32" s="184" t="e">
        <v>#DIV/0!</v>
      </c>
      <c r="CT32" s="184" t="e">
        <v>#DIV/0!</v>
      </c>
      <c r="CU32" s="184" t="e">
        <v>#DIV/0!</v>
      </c>
      <c r="CV32" s="184" t="e">
        <v>#DIV/0!</v>
      </c>
      <c r="CW32" s="184" t="e">
        <v>#DIV/0!</v>
      </c>
      <c r="CX32" s="184" t="e">
        <v>#DIV/0!</v>
      </c>
      <c r="CY32" s="184" t="e">
        <v>#DIV/0!</v>
      </c>
      <c r="CZ32" s="184" t="e">
        <v>#DIV/0!</v>
      </c>
      <c r="DA32" s="184" t="e">
        <v>#DIV/0!</v>
      </c>
      <c r="DB32" s="184" t="e">
        <v>#DIV/0!</v>
      </c>
      <c r="DC32" s="184" t="e">
        <v>#DIV/0!</v>
      </c>
      <c r="DD32" s="184" t="e">
        <v>#DIV/0!</v>
      </c>
      <c r="DE32" s="184" t="e">
        <v>#DIV/0!</v>
      </c>
      <c r="DF32" s="184" t="e">
        <v>#DIV/0!</v>
      </c>
      <c r="DG32" s="184" t="e">
        <v>#DIV/0!</v>
      </c>
      <c r="DH32" s="184" t="e">
        <v>#DIV/0!</v>
      </c>
      <c r="DI32" s="184" t="e">
        <v>#DIV/0!</v>
      </c>
      <c r="DJ32" s="184" t="e">
        <v>#DIV/0!</v>
      </c>
      <c r="DK32" s="184" t="e">
        <v>#DIV/0!</v>
      </c>
      <c r="DL32" s="184" t="e">
        <v>#DIV/0!</v>
      </c>
      <c r="DM32" s="184" t="e">
        <v>#DIV/0!</v>
      </c>
      <c r="DN32" s="184" t="e">
        <v>#DIV/0!</v>
      </c>
      <c r="DO32" s="184" t="e">
        <v>#DIV/0!</v>
      </c>
      <c r="DP32" s="184" t="e">
        <v>#DIV/0!</v>
      </c>
      <c r="DQ32" s="184" t="e">
        <v>#DIV/0!</v>
      </c>
      <c r="DR32" s="184" t="e">
        <v>#DIV/0!</v>
      </c>
      <c r="DS32" s="184" t="e">
        <v>#DIV/0!</v>
      </c>
      <c r="DT32" s="184" t="e">
        <v>#DIV/0!</v>
      </c>
      <c r="DU32" s="184" t="e">
        <v>#DIV/0!</v>
      </c>
      <c r="DV32" s="184" t="e">
        <v>#DIV/0!</v>
      </c>
      <c r="DW32" s="184" t="e">
        <v>#DIV/0!</v>
      </c>
      <c r="DX32" s="184" t="e">
        <v>#DIV/0!</v>
      </c>
      <c r="DY32" s="184" t="e">
        <v>#DIV/0!</v>
      </c>
      <c r="DZ32" s="184" t="e">
        <v>#DIV/0!</v>
      </c>
      <c r="EA32" s="184" t="e">
        <v>#DIV/0!</v>
      </c>
      <c r="EB32" s="184" t="e">
        <v>#DIV/0!</v>
      </c>
      <c r="EC32" s="184" t="e">
        <v>#DIV/0!</v>
      </c>
      <c r="ED32" s="184" t="e">
        <v>#DIV/0!</v>
      </c>
      <c r="EE32" s="184" t="e">
        <v>#DIV/0!</v>
      </c>
      <c r="EF32" s="184" t="e">
        <v>#DIV/0!</v>
      </c>
      <c r="EG32" s="184" t="e">
        <v>#DIV/0!</v>
      </c>
      <c r="EH32" s="184" t="e">
        <v>#DIV/0!</v>
      </c>
      <c r="EI32" s="184" t="e">
        <v>#DIV/0!</v>
      </c>
      <c r="EJ32" s="184" t="e">
        <v>#DIV/0!</v>
      </c>
      <c r="EK32" s="184" t="e">
        <v>#DIV/0!</v>
      </c>
      <c r="EL32" s="184" t="e">
        <v>#DIV/0!</v>
      </c>
      <c r="EM32" s="184" t="e">
        <v>#DIV/0!</v>
      </c>
      <c r="EN32" s="184" t="e">
        <v>#DIV/0!</v>
      </c>
      <c r="EO32" s="184" t="e">
        <v>#DIV/0!</v>
      </c>
      <c r="EP32" s="184" t="e">
        <v>#DIV/0!</v>
      </c>
      <c r="EQ32" s="184" t="e">
        <v>#DIV/0!</v>
      </c>
      <c r="ER32" s="184" t="e">
        <v>#DIV/0!</v>
      </c>
      <c r="ES32" s="184" t="e">
        <v>#DIV/0!</v>
      </c>
      <c r="ET32" s="184" t="e">
        <v>#DIV/0!</v>
      </c>
      <c r="EU32" s="184" t="e">
        <v>#DIV/0!</v>
      </c>
      <c r="EV32" s="184" t="e">
        <v>#DIV/0!</v>
      </c>
      <c r="EW32" s="184" t="e">
        <v>#DIV/0!</v>
      </c>
      <c r="EX32" s="184" t="e">
        <v>#DIV/0!</v>
      </c>
      <c r="EY32" s="184" t="e">
        <v>#DIV/0!</v>
      </c>
      <c r="EZ32" s="184" t="e">
        <v>#DIV/0!</v>
      </c>
      <c r="FA32" s="184" t="e">
        <v>#DIV/0!</v>
      </c>
      <c r="FB32" s="184" t="e">
        <v>#DIV/0!</v>
      </c>
      <c r="FC32" s="184" t="e">
        <v>#DIV/0!</v>
      </c>
      <c r="FD32" s="184" t="e">
        <v>#DIV/0!</v>
      </c>
      <c r="FE32" s="184" t="e">
        <v>#DIV/0!</v>
      </c>
      <c r="FF32" s="184" t="e">
        <v>#DIV/0!</v>
      </c>
      <c r="FG32" s="184" t="e">
        <v>#DIV/0!</v>
      </c>
      <c r="FH32" s="184" t="e">
        <v>#DIV/0!</v>
      </c>
      <c r="FI32" s="184" t="e">
        <v>#DIV/0!</v>
      </c>
      <c r="FJ32" s="184" t="e">
        <v>#DIV/0!</v>
      </c>
      <c r="FK32" s="184" t="e">
        <v>#DIV/0!</v>
      </c>
      <c r="FL32" s="184" t="e">
        <v>#DIV/0!</v>
      </c>
      <c r="FM32" s="184" t="e">
        <v>#DIV/0!</v>
      </c>
      <c r="FN32" s="184" t="e">
        <v>#DIV/0!</v>
      </c>
      <c r="FO32" s="184" t="e">
        <v>#DIV/0!</v>
      </c>
      <c r="FP32" s="184" t="e">
        <v>#DIV/0!</v>
      </c>
      <c r="FQ32" s="184" t="e">
        <v>#DIV/0!</v>
      </c>
      <c r="FR32" s="184" t="e">
        <v>#DIV/0!</v>
      </c>
      <c r="FS32" s="184" t="e">
        <v>#DIV/0!</v>
      </c>
      <c r="FT32" s="184" t="e">
        <v>#DIV/0!</v>
      </c>
      <c r="FU32" s="184" t="e">
        <v>#DIV/0!</v>
      </c>
      <c r="FV32" s="184" t="e">
        <v>#DIV/0!</v>
      </c>
      <c r="FW32" s="184" t="e">
        <v>#DIV/0!</v>
      </c>
      <c r="FX32" s="184" t="e">
        <v>#DIV/0!</v>
      </c>
      <c r="FY32" s="184" t="e">
        <v>#DIV/0!</v>
      </c>
      <c r="FZ32" s="184" t="e">
        <v>#DIV/0!</v>
      </c>
      <c r="GA32" s="184" t="e">
        <v>#DIV/0!</v>
      </c>
    </row>
    <row r="33" spans="2:183">
      <c r="B33" s="42"/>
      <c r="C33" s="185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  <c r="BK33" s="186"/>
      <c r="BL33" s="186"/>
      <c r="BM33" s="186"/>
      <c r="BN33" s="186"/>
      <c r="BO33" s="186"/>
      <c r="BP33" s="186"/>
      <c r="BQ33" s="186"/>
      <c r="BR33" s="186"/>
      <c r="BS33" s="186"/>
      <c r="BT33" s="186"/>
      <c r="BU33" s="186"/>
      <c r="BV33" s="186"/>
      <c r="BW33" s="186"/>
      <c r="BX33" s="186"/>
      <c r="BY33" s="186"/>
      <c r="BZ33" s="186"/>
      <c r="CA33" s="186"/>
      <c r="CB33" s="186"/>
      <c r="CC33" s="186"/>
      <c r="CD33" s="186"/>
      <c r="CE33" s="186"/>
      <c r="CF33" s="186"/>
      <c r="CG33" s="186"/>
      <c r="CH33" s="186"/>
      <c r="CI33" s="186"/>
      <c r="CJ33" s="186"/>
      <c r="CK33" s="186"/>
      <c r="CL33" s="186"/>
      <c r="CM33" s="186"/>
      <c r="CN33" s="186"/>
      <c r="CO33" s="186"/>
      <c r="CP33" s="186"/>
      <c r="CQ33" s="186"/>
      <c r="CR33" s="186"/>
      <c r="CS33" s="186"/>
      <c r="CT33" s="186"/>
      <c r="CU33" s="186"/>
      <c r="CV33" s="186"/>
      <c r="CW33" s="186"/>
      <c r="CX33" s="186"/>
      <c r="CY33" s="186"/>
      <c r="CZ33" s="186"/>
      <c r="DA33" s="186"/>
      <c r="DB33" s="186"/>
      <c r="DC33" s="186"/>
      <c r="DD33" s="186"/>
      <c r="DE33" s="186"/>
      <c r="DF33" s="186"/>
      <c r="DG33" s="186"/>
      <c r="DH33" s="186"/>
      <c r="DI33" s="186"/>
      <c r="DJ33" s="186"/>
      <c r="DK33" s="186"/>
      <c r="DL33" s="186"/>
      <c r="DM33" s="186"/>
      <c r="DN33" s="186"/>
      <c r="DO33" s="186"/>
      <c r="DP33" s="186"/>
      <c r="DQ33" s="186"/>
      <c r="DR33" s="186"/>
      <c r="DS33" s="186"/>
      <c r="DT33" s="186"/>
      <c r="DU33" s="186"/>
      <c r="DV33" s="186"/>
      <c r="DW33" s="186"/>
      <c r="DX33" s="186"/>
      <c r="DY33" s="186"/>
      <c r="DZ33" s="186"/>
      <c r="EA33" s="186"/>
      <c r="EB33" s="186"/>
      <c r="EC33" s="186"/>
      <c r="ED33" s="186"/>
      <c r="EE33" s="186"/>
      <c r="EF33" s="186"/>
      <c r="EG33" s="186"/>
      <c r="EH33" s="186"/>
      <c r="EI33" s="186"/>
      <c r="EJ33" s="186"/>
      <c r="EK33" s="186"/>
      <c r="EL33" s="186"/>
      <c r="EM33" s="186"/>
      <c r="EN33" s="186"/>
      <c r="EO33" s="186"/>
      <c r="EP33" s="186"/>
      <c r="EQ33" s="186"/>
      <c r="ER33" s="186"/>
      <c r="ES33" s="186"/>
      <c r="ET33" s="186"/>
      <c r="EU33" s="186"/>
      <c r="EV33" s="186"/>
      <c r="EW33" s="186"/>
      <c r="EX33" s="186"/>
      <c r="EY33" s="186"/>
      <c r="EZ33" s="186"/>
      <c r="FA33" s="186"/>
      <c r="FB33" s="186"/>
      <c r="FC33" s="186"/>
      <c r="FD33" s="186"/>
      <c r="FE33" s="186"/>
      <c r="FF33" s="186"/>
      <c r="FG33" s="186"/>
      <c r="FH33" s="186"/>
      <c r="FI33" s="186"/>
      <c r="FJ33" s="186"/>
      <c r="FK33" s="186"/>
      <c r="FL33" s="186"/>
      <c r="FM33" s="186"/>
      <c r="FN33" s="186"/>
      <c r="FO33" s="186"/>
      <c r="FP33" s="186"/>
      <c r="FQ33" s="186"/>
      <c r="FR33" s="186"/>
      <c r="FS33" s="186"/>
      <c r="FT33" s="186"/>
      <c r="FU33" s="186"/>
      <c r="FV33" s="186"/>
      <c r="FW33" s="186"/>
      <c r="FX33" s="186"/>
      <c r="FY33" s="186"/>
      <c r="FZ33" s="186"/>
      <c r="GA33" s="186"/>
    </row>
    <row r="34" spans="2:183">
      <c r="B34" s="188" t="s">
        <v>32</v>
      </c>
      <c r="C34" s="189" t="s">
        <v>33</v>
      </c>
      <c r="D34" s="162">
        <v>41275</v>
      </c>
      <c r="E34" s="162">
        <v>41306</v>
      </c>
      <c r="F34" s="162">
        <v>41334</v>
      </c>
      <c r="G34" s="162">
        <v>41365</v>
      </c>
      <c r="H34" s="162">
        <v>41395</v>
      </c>
      <c r="I34" s="162">
        <v>41426</v>
      </c>
      <c r="J34" s="162">
        <v>41456</v>
      </c>
      <c r="K34" s="162">
        <v>41487</v>
      </c>
      <c r="L34" s="162">
        <v>41518</v>
      </c>
      <c r="M34" s="162">
        <v>41548</v>
      </c>
      <c r="N34" s="162">
        <v>41579</v>
      </c>
      <c r="O34" s="162">
        <v>41609</v>
      </c>
      <c r="P34" s="162">
        <v>41640</v>
      </c>
      <c r="Q34" s="162">
        <v>41671</v>
      </c>
      <c r="R34" s="162">
        <v>41699</v>
      </c>
      <c r="S34" s="162">
        <v>41730</v>
      </c>
      <c r="T34" s="162">
        <v>41760</v>
      </c>
      <c r="U34" s="162">
        <v>41791</v>
      </c>
      <c r="V34" s="162">
        <v>41821</v>
      </c>
      <c r="W34" s="162">
        <v>41852</v>
      </c>
      <c r="X34" s="162">
        <v>41883</v>
      </c>
      <c r="Y34" s="162">
        <v>41913</v>
      </c>
      <c r="Z34" s="162">
        <v>41944</v>
      </c>
      <c r="AA34" s="162">
        <v>41974</v>
      </c>
      <c r="AB34" s="162">
        <v>42005</v>
      </c>
      <c r="AC34" s="162">
        <v>42036</v>
      </c>
      <c r="AD34" s="162">
        <v>42064</v>
      </c>
      <c r="AE34" s="162">
        <v>42095</v>
      </c>
      <c r="AF34" s="162">
        <v>42125</v>
      </c>
      <c r="AG34" s="162">
        <v>42156</v>
      </c>
      <c r="AH34" s="162">
        <v>42186</v>
      </c>
      <c r="AI34" s="162">
        <v>42217</v>
      </c>
      <c r="AJ34" s="162">
        <v>42248</v>
      </c>
      <c r="AK34" s="162">
        <v>42278</v>
      </c>
      <c r="AL34" s="162">
        <v>42309</v>
      </c>
      <c r="AM34" s="162">
        <v>42339</v>
      </c>
      <c r="AN34" s="162">
        <v>42370</v>
      </c>
      <c r="AO34" s="162">
        <v>42401</v>
      </c>
      <c r="AP34" s="162">
        <v>42430</v>
      </c>
      <c r="AQ34" s="162">
        <v>42461</v>
      </c>
      <c r="AR34" s="162">
        <v>42491</v>
      </c>
      <c r="AS34" s="162">
        <v>42522</v>
      </c>
      <c r="AT34" s="162">
        <v>42552</v>
      </c>
      <c r="AU34" s="162">
        <v>42583</v>
      </c>
      <c r="AV34" s="162">
        <v>42614</v>
      </c>
      <c r="AW34" s="162">
        <v>42644</v>
      </c>
      <c r="AX34" s="162">
        <v>42675</v>
      </c>
      <c r="AY34" s="162">
        <v>42705</v>
      </c>
      <c r="AZ34" s="162">
        <v>42736</v>
      </c>
      <c r="BA34" s="162">
        <v>42767</v>
      </c>
      <c r="BB34" s="162">
        <v>42795</v>
      </c>
      <c r="BC34" s="162">
        <v>42826</v>
      </c>
      <c r="BD34" s="162">
        <v>42856</v>
      </c>
      <c r="BE34" s="162">
        <v>42887</v>
      </c>
      <c r="BF34" s="162">
        <v>42917</v>
      </c>
      <c r="BG34" s="162">
        <v>42948</v>
      </c>
      <c r="BH34" s="162">
        <v>42979</v>
      </c>
      <c r="BI34" s="162">
        <v>43009</v>
      </c>
      <c r="BJ34" s="162">
        <v>43040</v>
      </c>
      <c r="BK34" s="162">
        <v>43070</v>
      </c>
      <c r="BL34" s="162">
        <v>43101</v>
      </c>
      <c r="BM34" s="162">
        <v>43132</v>
      </c>
      <c r="BN34" s="162">
        <v>43160</v>
      </c>
      <c r="BO34" s="162">
        <v>43191</v>
      </c>
      <c r="BP34" s="162">
        <v>43221</v>
      </c>
      <c r="BQ34" s="162">
        <v>43252</v>
      </c>
      <c r="BR34" s="162">
        <v>43282</v>
      </c>
      <c r="BS34" s="162">
        <v>43313</v>
      </c>
      <c r="BT34" s="162">
        <v>43344</v>
      </c>
      <c r="BU34" s="162">
        <v>43374</v>
      </c>
      <c r="BV34" s="162">
        <v>43405</v>
      </c>
      <c r="BW34" s="162">
        <v>43435</v>
      </c>
      <c r="BX34" s="162">
        <v>43466</v>
      </c>
      <c r="BY34" s="162">
        <v>43497</v>
      </c>
      <c r="BZ34" s="162">
        <v>43525</v>
      </c>
      <c r="CA34" s="162">
        <v>43556</v>
      </c>
      <c r="CB34" s="162">
        <v>43586</v>
      </c>
      <c r="CC34" s="162">
        <v>43617</v>
      </c>
      <c r="CD34" s="162">
        <v>43647</v>
      </c>
      <c r="CE34" s="162">
        <v>43678</v>
      </c>
      <c r="CF34" s="162">
        <v>43709</v>
      </c>
      <c r="CG34" s="162">
        <v>43739</v>
      </c>
      <c r="CH34" s="162">
        <v>43770</v>
      </c>
      <c r="CI34" s="162">
        <v>43800</v>
      </c>
      <c r="CJ34" s="162">
        <v>43831</v>
      </c>
      <c r="CK34" s="162">
        <v>43862</v>
      </c>
      <c r="CL34" s="162">
        <v>43891</v>
      </c>
      <c r="CM34" s="162">
        <v>43922</v>
      </c>
      <c r="CN34" s="162">
        <v>43952</v>
      </c>
      <c r="CO34" s="162">
        <v>43983</v>
      </c>
      <c r="CP34" s="162">
        <v>44013</v>
      </c>
      <c r="CQ34" s="162">
        <v>44044</v>
      </c>
      <c r="CR34" s="162">
        <v>44075</v>
      </c>
      <c r="CS34" s="162">
        <v>44105</v>
      </c>
      <c r="CT34" s="162">
        <v>44136</v>
      </c>
      <c r="CU34" s="162">
        <v>44166</v>
      </c>
      <c r="CV34" s="162">
        <v>44197</v>
      </c>
      <c r="CW34" s="162">
        <v>44228</v>
      </c>
      <c r="CX34" s="162">
        <v>44256</v>
      </c>
      <c r="CY34" s="162">
        <v>44287</v>
      </c>
      <c r="CZ34" s="162">
        <v>44317</v>
      </c>
      <c r="DA34" s="162">
        <v>44348</v>
      </c>
      <c r="DB34" s="162">
        <v>44378</v>
      </c>
      <c r="DC34" s="162">
        <v>44409</v>
      </c>
      <c r="DD34" s="162">
        <v>44440</v>
      </c>
      <c r="DE34" s="162">
        <v>44470</v>
      </c>
      <c r="DF34" s="162">
        <v>44501</v>
      </c>
      <c r="DG34" s="162">
        <v>44531</v>
      </c>
      <c r="DH34" s="162">
        <v>44562</v>
      </c>
      <c r="DI34" s="162">
        <v>44593</v>
      </c>
      <c r="DJ34" s="162">
        <v>44621</v>
      </c>
      <c r="DK34" s="162">
        <v>44652</v>
      </c>
      <c r="DL34" s="162">
        <v>44682</v>
      </c>
      <c r="DM34" s="162">
        <v>44713</v>
      </c>
      <c r="DN34" s="162">
        <v>44743</v>
      </c>
      <c r="DO34" s="162">
        <v>44774</v>
      </c>
      <c r="DP34" s="162">
        <v>44805</v>
      </c>
      <c r="DQ34" s="162">
        <v>44835</v>
      </c>
      <c r="DR34" s="162">
        <v>44866</v>
      </c>
      <c r="DS34" s="162">
        <v>44896</v>
      </c>
      <c r="DT34" s="162">
        <v>44927</v>
      </c>
      <c r="DU34" s="162">
        <v>44958</v>
      </c>
      <c r="DV34" s="162">
        <v>44986</v>
      </c>
      <c r="DW34" s="162">
        <v>45017</v>
      </c>
      <c r="DX34" s="162">
        <v>45047</v>
      </c>
      <c r="DY34" s="162">
        <v>45078</v>
      </c>
      <c r="DZ34" s="162">
        <v>45108</v>
      </c>
      <c r="EA34" s="162">
        <v>45139</v>
      </c>
      <c r="EB34" s="162">
        <v>45170</v>
      </c>
      <c r="EC34" s="162">
        <v>45200</v>
      </c>
      <c r="ED34" s="162">
        <v>45231</v>
      </c>
      <c r="EE34" s="162">
        <v>45261</v>
      </c>
      <c r="EF34" s="162">
        <v>45292</v>
      </c>
      <c r="EG34" s="162">
        <v>45323</v>
      </c>
      <c r="EH34" s="162">
        <v>45352</v>
      </c>
      <c r="EI34" s="162">
        <v>45383</v>
      </c>
      <c r="EJ34" s="162">
        <v>45413</v>
      </c>
      <c r="EK34" s="162">
        <v>45444</v>
      </c>
      <c r="EL34" s="162">
        <v>45474</v>
      </c>
      <c r="EM34" s="162">
        <v>45505</v>
      </c>
      <c r="EN34" s="162">
        <v>45536</v>
      </c>
      <c r="EO34" s="162">
        <v>45566</v>
      </c>
      <c r="EP34" s="162">
        <v>45597</v>
      </c>
      <c r="EQ34" s="162">
        <v>45627</v>
      </c>
      <c r="ER34" s="162">
        <v>45658</v>
      </c>
      <c r="ES34" s="162">
        <v>45689</v>
      </c>
      <c r="ET34" s="162">
        <v>45717</v>
      </c>
      <c r="EU34" s="162">
        <v>45748</v>
      </c>
      <c r="EV34" s="162">
        <v>45778</v>
      </c>
      <c r="EW34" s="162">
        <v>45809</v>
      </c>
      <c r="EX34" s="162">
        <v>45839</v>
      </c>
      <c r="EY34" s="162">
        <v>45870</v>
      </c>
      <c r="EZ34" s="162">
        <v>45901</v>
      </c>
      <c r="FA34" s="162">
        <v>45931</v>
      </c>
      <c r="FB34" s="162">
        <v>45962</v>
      </c>
      <c r="FC34" s="162">
        <v>45992</v>
      </c>
      <c r="FD34" s="162">
        <v>46023</v>
      </c>
      <c r="FE34" s="162">
        <v>46054</v>
      </c>
      <c r="FF34" s="162">
        <v>46082</v>
      </c>
      <c r="FG34" s="162">
        <v>46113</v>
      </c>
      <c r="FH34" s="162">
        <v>46143</v>
      </c>
      <c r="FI34" s="162">
        <v>46174</v>
      </c>
      <c r="FJ34" s="162">
        <v>46204</v>
      </c>
      <c r="FK34" s="162">
        <v>46235</v>
      </c>
      <c r="FL34" s="162">
        <v>46266</v>
      </c>
      <c r="FM34" s="162">
        <v>46296</v>
      </c>
      <c r="FN34" s="162">
        <v>46327</v>
      </c>
      <c r="FO34" s="162">
        <v>46357</v>
      </c>
      <c r="FP34" s="162">
        <v>46388</v>
      </c>
      <c r="FQ34" s="162">
        <v>46419</v>
      </c>
      <c r="FR34" s="162">
        <v>46447</v>
      </c>
      <c r="FS34" s="162">
        <v>46478</v>
      </c>
      <c r="FT34" s="162">
        <v>46508</v>
      </c>
      <c r="FU34" s="162">
        <v>46539</v>
      </c>
      <c r="FV34" s="162">
        <v>46569</v>
      </c>
      <c r="FW34" s="162">
        <v>46600</v>
      </c>
      <c r="FX34" s="162">
        <v>46631</v>
      </c>
      <c r="FY34" s="162">
        <v>46661</v>
      </c>
      <c r="FZ34" s="162">
        <v>46692</v>
      </c>
      <c r="GA34" s="162">
        <v>46722</v>
      </c>
    </row>
    <row r="35" spans="2:183">
      <c r="B35" s="75" t="s">
        <v>2</v>
      </c>
      <c r="C35" s="163" t="s">
        <v>34</v>
      </c>
      <c r="D35" s="164">
        <v>153</v>
      </c>
      <c r="E35" s="165">
        <v>153</v>
      </c>
      <c r="F35" s="165">
        <v>153</v>
      </c>
      <c r="G35" s="165">
        <v>153</v>
      </c>
      <c r="H35" s="165">
        <v>153</v>
      </c>
      <c r="I35" s="165">
        <v>153</v>
      </c>
      <c r="J35" s="165">
        <v>153</v>
      </c>
      <c r="K35" s="165">
        <v>153</v>
      </c>
      <c r="L35" s="165">
        <v>153</v>
      </c>
      <c r="M35" s="165">
        <v>153</v>
      </c>
      <c r="N35" s="165">
        <v>153</v>
      </c>
      <c r="O35" s="165">
        <v>153</v>
      </c>
      <c r="P35" s="165">
        <v>153</v>
      </c>
      <c r="Q35" s="165">
        <v>153</v>
      </c>
      <c r="R35" s="165">
        <v>153</v>
      </c>
      <c r="S35" s="165">
        <v>153</v>
      </c>
      <c r="T35" s="165">
        <v>153</v>
      </c>
      <c r="U35" s="165">
        <v>153</v>
      </c>
      <c r="V35" s="165">
        <v>153</v>
      </c>
      <c r="W35" s="165">
        <v>153</v>
      </c>
      <c r="X35" s="165">
        <v>153</v>
      </c>
      <c r="Y35" s="165">
        <v>153</v>
      </c>
      <c r="Z35" s="165">
        <v>153</v>
      </c>
      <c r="AA35" s="165">
        <v>153</v>
      </c>
      <c r="AB35" s="165">
        <v>153</v>
      </c>
      <c r="AC35" s="165">
        <v>153</v>
      </c>
      <c r="AD35" s="165">
        <v>153</v>
      </c>
      <c r="AE35" s="165">
        <v>153</v>
      </c>
      <c r="AF35" s="165">
        <v>153</v>
      </c>
      <c r="AG35" s="165">
        <v>153</v>
      </c>
      <c r="AH35" s="165">
        <v>153</v>
      </c>
      <c r="AI35" s="165">
        <v>153</v>
      </c>
      <c r="AJ35" s="165">
        <v>153</v>
      </c>
      <c r="AK35" s="165">
        <v>153</v>
      </c>
      <c r="AL35" s="165">
        <v>153</v>
      </c>
      <c r="AM35" s="165">
        <v>153</v>
      </c>
      <c r="AN35" s="165">
        <v>153</v>
      </c>
      <c r="AO35" s="165">
        <v>153</v>
      </c>
      <c r="AP35" s="165">
        <v>153</v>
      </c>
      <c r="AQ35" s="165">
        <v>153</v>
      </c>
      <c r="AR35" s="165">
        <v>153</v>
      </c>
      <c r="AS35" s="165">
        <v>153</v>
      </c>
      <c r="AT35" s="165">
        <v>153</v>
      </c>
      <c r="AU35" s="165">
        <v>153</v>
      </c>
      <c r="AV35" s="165">
        <v>153</v>
      </c>
      <c r="AW35" s="165">
        <v>153</v>
      </c>
      <c r="AX35" s="165">
        <v>153</v>
      </c>
      <c r="AY35" s="165">
        <v>153</v>
      </c>
      <c r="AZ35" s="165">
        <v>153</v>
      </c>
      <c r="BA35" s="165">
        <v>153</v>
      </c>
      <c r="BB35" s="165">
        <v>153</v>
      </c>
      <c r="BC35" s="165">
        <v>153</v>
      </c>
      <c r="BD35" s="165">
        <v>153</v>
      </c>
      <c r="BE35" s="165">
        <v>153</v>
      </c>
      <c r="BF35" s="165">
        <v>153</v>
      </c>
      <c r="BG35" s="165">
        <v>153</v>
      </c>
      <c r="BH35" s="165">
        <v>153</v>
      </c>
      <c r="BI35" s="165">
        <v>153</v>
      </c>
      <c r="BJ35" s="165">
        <v>153</v>
      </c>
      <c r="BK35" s="165">
        <v>153</v>
      </c>
      <c r="BL35" s="165">
        <v>153</v>
      </c>
      <c r="BM35" s="165">
        <v>153</v>
      </c>
      <c r="BN35" s="165">
        <v>153</v>
      </c>
      <c r="BO35" s="165">
        <v>153</v>
      </c>
      <c r="BP35" s="165">
        <v>153</v>
      </c>
      <c r="BQ35" s="165">
        <v>153</v>
      </c>
      <c r="BR35" s="165">
        <v>153</v>
      </c>
      <c r="BS35" s="165">
        <v>153</v>
      </c>
      <c r="BT35" s="165">
        <v>153</v>
      </c>
      <c r="BU35" s="165">
        <v>153</v>
      </c>
      <c r="BV35" s="165">
        <v>153</v>
      </c>
      <c r="BW35" s="165">
        <v>153</v>
      </c>
      <c r="BX35" s="165">
        <v>153</v>
      </c>
      <c r="BY35" s="165">
        <v>153</v>
      </c>
      <c r="BZ35" s="165">
        <v>153</v>
      </c>
      <c r="CA35" s="165">
        <v>153</v>
      </c>
      <c r="CB35" s="165">
        <v>153</v>
      </c>
      <c r="CC35" s="165">
        <v>153</v>
      </c>
      <c r="CD35" s="165">
        <v>153</v>
      </c>
      <c r="CE35" s="165">
        <v>153</v>
      </c>
      <c r="CF35" s="165">
        <v>153</v>
      </c>
      <c r="CG35" s="165">
        <v>153</v>
      </c>
      <c r="CH35" s="165">
        <v>153</v>
      </c>
      <c r="CI35" s="165">
        <v>153</v>
      </c>
      <c r="CJ35" s="165">
        <v>153</v>
      </c>
      <c r="CK35" s="165">
        <v>153</v>
      </c>
      <c r="CL35" s="165">
        <v>153</v>
      </c>
      <c r="CM35" s="165">
        <v>153</v>
      </c>
      <c r="CN35" s="165">
        <v>153</v>
      </c>
      <c r="CO35" s="165">
        <v>153</v>
      </c>
      <c r="CP35" s="165">
        <v>153</v>
      </c>
      <c r="CQ35" s="165">
        <v>153</v>
      </c>
      <c r="CR35" s="165">
        <v>153</v>
      </c>
      <c r="CS35" s="165">
        <v>153</v>
      </c>
      <c r="CT35" s="165">
        <v>153</v>
      </c>
      <c r="CU35" s="165">
        <v>153</v>
      </c>
      <c r="CV35" s="165">
        <v>153</v>
      </c>
      <c r="CW35" s="165">
        <v>153</v>
      </c>
      <c r="CX35" s="165">
        <v>153</v>
      </c>
      <c r="CY35" s="165">
        <v>153</v>
      </c>
      <c r="CZ35" s="165">
        <v>153</v>
      </c>
      <c r="DA35" s="165">
        <v>153</v>
      </c>
      <c r="DB35" s="165">
        <v>153</v>
      </c>
      <c r="DC35" s="165">
        <v>153</v>
      </c>
      <c r="DD35" s="165">
        <v>153</v>
      </c>
      <c r="DE35" s="165">
        <v>153</v>
      </c>
      <c r="DF35" s="165">
        <v>153</v>
      </c>
      <c r="DG35" s="165">
        <v>153</v>
      </c>
      <c r="DH35" s="165">
        <v>153</v>
      </c>
      <c r="DI35" s="165">
        <v>153</v>
      </c>
      <c r="DJ35" s="165">
        <v>153</v>
      </c>
      <c r="DK35" s="165">
        <v>153</v>
      </c>
      <c r="DL35" s="165">
        <v>153</v>
      </c>
      <c r="DM35" s="165">
        <v>153</v>
      </c>
      <c r="DN35" s="165">
        <v>153</v>
      </c>
      <c r="DO35" s="165">
        <v>153</v>
      </c>
      <c r="DP35" s="165">
        <v>153</v>
      </c>
      <c r="DQ35" s="165">
        <v>153</v>
      </c>
      <c r="DR35" s="165">
        <v>153</v>
      </c>
      <c r="DS35" s="165">
        <v>153</v>
      </c>
      <c r="DT35" s="165">
        <v>153</v>
      </c>
      <c r="DU35" s="165">
        <v>153</v>
      </c>
      <c r="DV35" s="165">
        <v>153</v>
      </c>
      <c r="DW35" s="165">
        <v>153</v>
      </c>
      <c r="DX35" s="165">
        <v>153</v>
      </c>
      <c r="DY35" s="165">
        <v>153</v>
      </c>
      <c r="DZ35" s="165">
        <v>153</v>
      </c>
      <c r="EA35" s="165">
        <v>153</v>
      </c>
      <c r="EB35" s="165">
        <v>153</v>
      </c>
      <c r="EC35" s="165">
        <v>153</v>
      </c>
      <c r="ED35" s="165">
        <v>153</v>
      </c>
      <c r="EE35" s="165">
        <v>153</v>
      </c>
      <c r="EF35" s="165">
        <v>153</v>
      </c>
      <c r="EG35" s="165">
        <v>153</v>
      </c>
      <c r="EH35" s="165">
        <v>153</v>
      </c>
      <c r="EI35" s="165">
        <v>153</v>
      </c>
      <c r="EJ35" s="165">
        <v>153</v>
      </c>
      <c r="EK35" s="165">
        <v>153</v>
      </c>
      <c r="EL35" s="165">
        <v>153</v>
      </c>
      <c r="EM35" s="165">
        <v>153</v>
      </c>
      <c r="EN35" s="165">
        <v>153</v>
      </c>
      <c r="EO35" s="165">
        <v>153</v>
      </c>
      <c r="EP35" s="165">
        <v>153</v>
      </c>
      <c r="EQ35" s="165">
        <v>153</v>
      </c>
      <c r="ER35" s="165">
        <v>153</v>
      </c>
      <c r="ES35" s="165">
        <v>153</v>
      </c>
      <c r="ET35" s="165">
        <v>153</v>
      </c>
      <c r="EU35" s="165">
        <v>153</v>
      </c>
      <c r="EV35" s="165">
        <v>153</v>
      </c>
      <c r="EW35" s="165">
        <v>153</v>
      </c>
      <c r="EX35" s="165">
        <v>153</v>
      </c>
      <c r="EY35" s="165">
        <v>153</v>
      </c>
      <c r="EZ35" s="165">
        <v>153</v>
      </c>
      <c r="FA35" s="165">
        <v>153</v>
      </c>
      <c r="FB35" s="165">
        <v>153</v>
      </c>
      <c r="FC35" s="165">
        <v>153</v>
      </c>
      <c r="FD35" s="165">
        <v>153</v>
      </c>
      <c r="FE35" s="165">
        <v>153</v>
      </c>
      <c r="FF35" s="165">
        <v>153</v>
      </c>
      <c r="FG35" s="165">
        <v>153</v>
      </c>
      <c r="FH35" s="165">
        <v>153</v>
      </c>
      <c r="FI35" s="165">
        <v>153</v>
      </c>
      <c r="FJ35" s="165">
        <v>153</v>
      </c>
      <c r="FK35" s="165">
        <v>153</v>
      </c>
      <c r="FL35" s="165">
        <v>153</v>
      </c>
      <c r="FM35" s="165">
        <v>153</v>
      </c>
      <c r="FN35" s="165">
        <v>153</v>
      </c>
      <c r="FO35" s="165">
        <v>153</v>
      </c>
      <c r="FP35" s="165">
        <v>153</v>
      </c>
      <c r="FQ35" s="165">
        <v>153</v>
      </c>
      <c r="FR35" s="165">
        <v>153</v>
      </c>
      <c r="FS35" s="165">
        <v>153</v>
      </c>
      <c r="FT35" s="165">
        <v>153</v>
      </c>
      <c r="FU35" s="165">
        <v>153</v>
      </c>
      <c r="FV35" s="165">
        <v>153</v>
      </c>
      <c r="FW35" s="165">
        <v>153</v>
      </c>
      <c r="FX35" s="165">
        <v>153</v>
      </c>
      <c r="FY35" s="165">
        <v>153</v>
      </c>
      <c r="FZ35" s="165">
        <v>153</v>
      </c>
      <c r="GA35" s="165">
        <v>153</v>
      </c>
    </row>
    <row r="36" spans="2:183">
      <c r="B36" s="96" t="s">
        <v>2</v>
      </c>
      <c r="C36" s="166" t="s">
        <v>35</v>
      </c>
      <c r="D36" s="167">
        <v>44419.359166666669</v>
      </c>
      <c r="E36" s="168">
        <v>39849.828333333338</v>
      </c>
      <c r="F36" s="168">
        <v>43841.729166666664</v>
      </c>
      <c r="G36" s="168">
        <v>42505.817499999997</v>
      </c>
      <c r="H36" s="168">
        <v>43844.34375</v>
      </c>
      <c r="I36" s="168">
        <v>42666.052083333336</v>
      </c>
      <c r="J36" s="168">
        <v>44584.083333333336</v>
      </c>
      <c r="K36" s="168">
        <v>44571.9375</v>
      </c>
      <c r="L36" s="168">
        <v>42479.849166666667</v>
      </c>
      <c r="M36" s="168">
        <v>43665.507916666662</v>
      </c>
      <c r="N36" s="168">
        <v>42100.153749999998</v>
      </c>
      <c r="O36" s="168">
        <v>43795.921666666669</v>
      </c>
      <c r="P36" s="168">
        <v>44618.333333333336</v>
      </c>
      <c r="Q36" s="168">
        <v>40449.987083333333</v>
      </c>
      <c r="R36" s="168">
        <v>43993.364583333336</v>
      </c>
      <c r="S36" s="168">
        <v>35666.544166666667</v>
      </c>
      <c r="T36" s="168">
        <v>21209.345000000001</v>
      </c>
      <c r="U36" s="168">
        <v>42952.012916666667</v>
      </c>
      <c r="V36" s="168">
        <v>44812.599166666667</v>
      </c>
      <c r="W36" s="168">
        <v>44814.583333333336</v>
      </c>
      <c r="X36" s="168">
        <v>42516.554583333338</v>
      </c>
      <c r="Y36" s="168">
        <v>44343.036666666667</v>
      </c>
      <c r="Z36" s="168">
        <v>42273.669166666667</v>
      </c>
      <c r="AA36" s="168">
        <v>43948.275833333333</v>
      </c>
      <c r="AB36" s="168">
        <v>44257.947916666664</v>
      </c>
      <c r="AC36" s="168">
        <v>40057.518333333333</v>
      </c>
      <c r="AD36" s="168">
        <v>43985.640833333331</v>
      </c>
      <c r="AE36" s="168">
        <v>42403.367083333338</v>
      </c>
      <c r="AF36" s="168">
        <v>43793.661666666667</v>
      </c>
      <c r="AG36" s="168">
        <v>42868.671666666662</v>
      </c>
      <c r="AH36" s="168">
        <v>44707.025833333333</v>
      </c>
      <c r="AI36" s="168">
        <v>44608.614583333336</v>
      </c>
      <c r="AJ36" s="168">
        <v>42493.648333333338</v>
      </c>
      <c r="AK36" s="168">
        <v>44095.411666666667</v>
      </c>
      <c r="AL36" s="168">
        <v>42256.898333333338</v>
      </c>
      <c r="AM36" s="168">
        <v>43649.148333333338</v>
      </c>
      <c r="AN36" s="168">
        <v>44513.369999999995</v>
      </c>
      <c r="AO36" s="168">
        <v>41867.5</v>
      </c>
      <c r="AP36" s="168">
        <v>44191.796666666669</v>
      </c>
      <c r="AQ36" s="168">
        <v>21354.751250000001</v>
      </c>
      <c r="AR36" s="168">
        <v>29956.703333333331</v>
      </c>
      <c r="AS36" s="168">
        <v>43033.900833333333</v>
      </c>
      <c r="AT36" s="168">
        <v>44702.239583333336</v>
      </c>
      <c r="AU36" s="168">
        <v>44897.525833333333</v>
      </c>
      <c r="AV36" s="168">
        <v>42666.960833333338</v>
      </c>
      <c r="AW36" s="168">
        <v>44105.119999999995</v>
      </c>
      <c r="AX36" s="168">
        <v>42547.71875</v>
      </c>
      <c r="AY36" s="168">
        <v>43734.911666666667</v>
      </c>
      <c r="AZ36" s="168">
        <v>44741.885416666664</v>
      </c>
      <c r="BA36" s="168">
        <v>40427.387916666667</v>
      </c>
      <c r="BB36" s="168">
        <v>44208.458333333336</v>
      </c>
      <c r="BC36" s="168">
        <v>42462.817499999997</v>
      </c>
      <c r="BD36" s="168">
        <v>44036.578333333331</v>
      </c>
      <c r="BE36" s="168">
        <v>42957.429583333338</v>
      </c>
      <c r="BF36" s="168">
        <v>44772.489583333336</v>
      </c>
      <c r="BG36" s="168">
        <v>44792.182499999995</v>
      </c>
      <c r="BH36" s="168">
        <v>42434.559999999998</v>
      </c>
      <c r="BI36" s="168">
        <v>43841.145833333336</v>
      </c>
      <c r="BJ36" s="168">
        <v>42388.463333333333</v>
      </c>
      <c r="BK36" s="168">
        <v>43928.974166666667</v>
      </c>
      <c r="BL36" s="168">
        <v>44820.890833333331</v>
      </c>
      <c r="BM36" s="168">
        <v>40592</v>
      </c>
      <c r="BN36" s="168">
        <v>44319.442500000005</v>
      </c>
      <c r="BO36" s="168">
        <v>8600.8462500000005</v>
      </c>
      <c r="BP36" s="168">
        <v>8580.065833333334</v>
      </c>
      <c r="BQ36" s="168">
        <v>43325.419166666667</v>
      </c>
      <c r="BR36" s="168">
        <v>45226.604166666664</v>
      </c>
      <c r="BS36" s="168">
        <v>45560.213333333333</v>
      </c>
      <c r="BT36" s="168">
        <v>43074.640833333338</v>
      </c>
      <c r="BU36" s="168">
        <v>44962.552083333336</v>
      </c>
      <c r="BV36" s="168">
        <v>43297.59375</v>
      </c>
      <c r="BW36" s="168">
        <v>44858.567500000005</v>
      </c>
      <c r="BX36" s="168">
        <v>45178.645833333336</v>
      </c>
      <c r="BY36" s="168">
        <v>41286.166666666664</v>
      </c>
      <c r="BZ36" s="168">
        <v>44768.3125</v>
      </c>
      <c r="CA36" s="168">
        <v>43683.106666666667</v>
      </c>
      <c r="CB36" s="168">
        <v>45132.588333333333</v>
      </c>
      <c r="CC36" s="168">
        <v>43840.536666666667</v>
      </c>
      <c r="CD36" s="168">
        <v>46057.828333333338</v>
      </c>
      <c r="CE36" s="168">
        <v>45968.338333333333</v>
      </c>
      <c r="CF36" s="168">
        <v>43967.114583333336</v>
      </c>
      <c r="CG36" s="168">
        <v>45384.34375</v>
      </c>
      <c r="CH36" s="168">
        <v>45030.224166666667</v>
      </c>
      <c r="CI36" s="168">
        <v>46641.447916666664</v>
      </c>
      <c r="CJ36" s="168">
        <v>46951.62</v>
      </c>
      <c r="CK36" s="168">
        <v>43698.078333333331</v>
      </c>
      <c r="CL36" s="168">
        <v>46529.109166666662</v>
      </c>
      <c r="CM36" s="168">
        <v>23724.96875</v>
      </c>
      <c r="CN36" s="168">
        <v>35362.453333333338</v>
      </c>
      <c r="CO36" s="168">
        <v>44296.150833333333</v>
      </c>
      <c r="CP36" s="168">
        <v>46381.552083333336</v>
      </c>
      <c r="CQ36" s="168">
        <v>46601.0625</v>
      </c>
      <c r="CR36" s="168">
        <v>44426.833333333336</v>
      </c>
      <c r="CS36" s="168">
        <v>45792.010416666664</v>
      </c>
      <c r="CT36" s="168">
        <v>45162.046666666669</v>
      </c>
      <c r="CU36" s="168">
        <v>46858.088333333333</v>
      </c>
      <c r="CV36" s="168">
        <v>46958.161666666667</v>
      </c>
      <c r="CW36" s="168">
        <v>42444.148333333338</v>
      </c>
      <c r="CX36" s="168">
        <v>28643.609166666669</v>
      </c>
      <c r="CY36" s="168">
        <v>20809.998749999999</v>
      </c>
      <c r="CZ36" s="168">
        <v>45837.275833333333</v>
      </c>
      <c r="DA36" s="168">
        <v>44847.817500000005</v>
      </c>
      <c r="DB36" s="168">
        <v>46687.953333333338</v>
      </c>
      <c r="DC36" s="168">
        <v>46837.520833333336</v>
      </c>
      <c r="DD36" s="168">
        <v>44561.567500000005</v>
      </c>
      <c r="DE36" s="168">
        <v>46097.802083333336</v>
      </c>
      <c r="DF36" s="168">
        <v>45414.21875</v>
      </c>
      <c r="DG36" s="168">
        <v>46754.3125</v>
      </c>
      <c r="DH36" s="168">
        <v>47016.770833333336</v>
      </c>
      <c r="DI36" s="168">
        <v>42485.567499999997</v>
      </c>
      <c r="DJ36" s="168">
        <v>46504.036666666667</v>
      </c>
      <c r="DK36" s="168">
        <v>42925.700416666667</v>
      </c>
      <c r="DL36" s="168">
        <v>16239.399583333334</v>
      </c>
      <c r="DM36" s="168">
        <v>44685.635416666664</v>
      </c>
      <c r="DN36" s="168">
        <v>46621.807500000003</v>
      </c>
      <c r="DO36" s="168">
        <v>46755.083333333336</v>
      </c>
      <c r="DP36" s="168">
        <v>44350.46875</v>
      </c>
      <c r="DQ36" s="168">
        <v>46068.270833333336</v>
      </c>
      <c r="DR36" s="168">
        <v>45305.036666666667</v>
      </c>
      <c r="DS36" s="168">
        <v>46681.317499999997</v>
      </c>
      <c r="DT36" s="168">
        <v>46977.03125</v>
      </c>
      <c r="DU36" s="168">
        <v>42394.278749999998</v>
      </c>
      <c r="DV36" s="168">
        <v>46247.677083333336</v>
      </c>
      <c r="DW36" s="168">
        <v>44389.921666666669</v>
      </c>
      <c r="DX36" s="168">
        <v>45782.994999999995</v>
      </c>
      <c r="DY36" s="168">
        <v>44487.572916666664</v>
      </c>
      <c r="DZ36" s="168">
        <v>46681.625</v>
      </c>
      <c r="EA36" s="168">
        <v>46341.245000000003</v>
      </c>
      <c r="EB36" s="168">
        <v>44405.880000000005</v>
      </c>
      <c r="EC36" s="168">
        <v>45685.036666666667</v>
      </c>
      <c r="ED36" s="168">
        <v>44924.604166666664</v>
      </c>
      <c r="EE36" s="168">
        <v>46626.900833333333</v>
      </c>
      <c r="EF36" s="168">
        <v>46868.416666666664</v>
      </c>
      <c r="EG36" s="168">
        <v>43719.567500000005</v>
      </c>
      <c r="EH36" s="168">
        <v>46221.708333333336</v>
      </c>
      <c r="EI36" s="168">
        <v>17768.748749999999</v>
      </c>
      <c r="EJ36" s="168">
        <v>41294.257916666662</v>
      </c>
      <c r="EK36" s="168">
        <v>44472.109166666669</v>
      </c>
      <c r="EL36" s="168">
        <v>46712.760416666664</v>
      </c>
      <c r="EM36" s="168">
        <v>46636.650833333333</v>
      </c>
      <c r="EN36" s="168">
        <v>44357.161666666667</v>
      </c>
      <c r="EO36" s="168">
        <v>45787.328333333331</v>
      </c>
      <c r="EP36" s="168">
        <v>44852.0625</v>
      </c>
      <c r="EQ36" s="168">
        <v>46727.833333333336</v>
      </c>
      <c r="ER36" s="168">
        <v>46649.489583333336</v>
      </c>
      <c r="ES36" s="168">
        <v>42085.56</v>
      </c>
      <c r="ET36" s="168">
        <v>45945.416666666664</v>
      </c>
      <c r="EU36" s="168">
        <v>44174.109166666669</v>
      </c>
      <c r="EV36" s="168">
        <v>45687.260416666664</v>
      </c>
      <c r="EW36" s="168">
        <v>44362.286666666667</v>
      </c>
      <c r="EX36" s="168">
        <v>46443.375</v>
      </c>
      <c r="EY36" s="168">
        <v>46319.104166666664</v>
      </c>
      <c r="EZ36" s="168">
        <v>44160.046666666669</v>
      </c>
      <c r="FA36" s="168">
        <v>45729.583333333336</v>
      </c>
      <c r="FB36" s="168">
        <v>44688.28125</v>
      </c>
      <c r="FC36" s="168">
        <v>46604.052083333336</v>
      </c>
      <c r="FD36" s="168">
        <v>45823.625</v>
      </c>
      <c r="FE36" s="168">
        <v>41558.841249999998</v>
      </c>
      <c r="FF36" s="168">
        <v>45530.4375</v>
      </c>
      <c r="FG36" s="168">
        <v>4428.8308333333334</v>
      </c>
      <c r="FH36" s="168">
        <v>13032.854166666666</v>
      </c>
      <c r="FI36" s="168">
        <v>43980.375</v>
      </c>
      <c r="FJ36" s="168">
        <v>46060.38</v>
      </c>
      <c r="FK36" s="168">
        <v>46145.849166666667</v>
      </c>
      <c r="FL36" s="168">
        <v>43930.005000000005</v>
      </c>
      <c r="FM36" s="168">
        <v>45392.380000000005</v>
      </c>
      <c r="FN36" s="168">
        <v>44008.395833333336</v>
      </c>
      <c r="FO36" s="168">
        <v>46046.734166666662</v>
      </c>
      <c r="FP36" s="168">
        <v>45292.734166666669</v>
      </c>
      <c r="FQ36" s="168">
        <v>41113.528749999998</v>
      </c>
      <c r="FR36" s="168">
        <v>45093.614583333336</v>
      </c>
      <c r="FS36" s="168">
        <v>43511.442499999997</v>
      </c>
      <c r="FT36" s="168">
        <v>44819.494999999995</v>
      </c>
      <c r="FU36" s="168">
        <v>43439.497499999998</v>
      </c>
      <c r="FV36" s="168">
        <v>45540.984166666669</v>
      </c>
      <c r="FW36" s="168">
        <v>45487.119999999995</v>
      </c>
      <c r="FX36" s="168">
        <v>43298.520833333336</v>
      </c>
      <c r="FY36" s="168">
        <v>44903.895833333336</v>
      </c>
      <c r="FZ36" s="168">
        <v>43566.900833333333</v>
      </c>
      <c r="GA36" s="168">
        <v>45567.650833333333</v>
      </c>
    </row>
    <row r="37" spans="2:183">
      <c r="B37" s="96" t="s">
        <v>2</v>
      </c>
      <c r="C37" s="166" t="s">
        <v>36</v>
      </c>
      <c r="D37" s="169">
        <v>98376</v>
      </c>
      <c r="E37" s="170">
        <v>88234</v>
      </c>
      <c r="F37" s="170">
        <v>97045</v>
      </c>
      <c r="G37" s="170">
        <v>94088</v>
      </c>
      <c r="H37" s="170">
        <v>97056</v>
      </c>
      <c r="I37" s="170">
        <v>94453</v>
      </c>
      <c r="J37" s="170">
        <v>98759</v>
      </c>
      <c r="K37" s="170">
        <v>98728</v>
      </c>
      <c r="L37" s="170">
        <v>94028</v>
      </c>
      <c r="M37" s="170">
        <v>96652</v>
      </c>
      <c r="N37" s="170">
        <v>93158</v>
      </c>
      <c r="O37" s="170">
        <v>96943</v>
      </c>
      <c r="P37" s="170">
        <v>98842</v>
      </c>
      <c r="Q37" s="170">
        <v>89617</v>
      </c>
      <c r="R37" s="170">
        <v>97395</v>
      </c>
      <c r="S37" s="170">
        <v>78972</v>
      </c>
      <c r="T37" s="170">
        <v>46949</v>
      </c>
      <c r="U37" s="170">
        <v>95116</v>
      </c>
      <c r="V37" s="170">
        <v>99281</v>
      </c>
      <c r="W37" s="170">
        <v>99282</v>
      </c>
      <c r="X37" s="170">
        <v>94116</v>
      </c>
      <c r="Y37" s="170">
        <v>98197</v>
      </c>
      <c r="Z37" s="170">
        <v>93563</v>
      </c>
      <c r="AA37" s="170">
        <v>97293</v>
      </c>
      <c r="AB37" s="170">
        <v>98003</v>
      </c>
      <c r="AC37" s="170">
        <v>88713</v>
      </c>
      <c r="AD37" s="170">
        <v>97378</v>
      </c>
      <c r="AE37" s="170">
        <v>93852</v>
      </c>
      <c r="AF37" s="170">
        <v>96942</v>
      </c>
      <c r="AG37" s="170">
        <v>94924</v>
      </c>
      <c r="AH37" s="170">
        <v>99035</v>
      </c>
      <c r="AI37" s="170">
        <v>98809</v>
      </c>
      <c r="AJ37" s="170">
        <v>94058</v>
      </c>
      <c r="AK37" s="170">
        <v>97628</v>
      </c>
      <c r="AL37" s="170">
        <v>93525</v>
      </c>
      <c r="AM37" s="170">
        <v>96599</v>
      </c>
      <c r="AN37" s="170">
        <v>98598</v>
      </c>
      <c r="AO37" s="170">
        <v>92747.41</v>
      </c>
      <c r="AP37" s="170">
        <v>97851</v>
      </c>
      <c r="AQ37" s="170">
        <v>47282</v>
      </c>
      <c r="AR37" s="170">
        <v>66335.600000000006</v>
      </c>
      <c r="AS37" s="170">
        <v>95305</v>
      </c>
      <c r="AT37" s="170">
        <v>99024</v>
      </c>
      <c r="AU37" s="170">
        <v>99486</v>
      </c>
      <c r="AV37" s="170">
        <v>94460</v>
      </c>
      <c r="AW37" s="170">
        <v>97660</v>
      </c>
      <c r="AX37" s="170">
        <v>94194</v>
      </c>
      <c r="AY37" s="170">
        <v>96804</v>
      </c>
      <c r="AZ37" s="170">
        <v>99121</v>
      </c>
      <c r="BA37" s="170">
        <v>89563</v>
      </c>
      <c r="BB37" s="170">
        <v>97885</v>
      </c>
      <c r="BC37" s="170">
        <v>93993</v>
      </c>
      <c r="BD37" s="170">
        <v>97498</v>
      </c>
      <c r="BE37" s="170">
        <v>95127</v>
      </c>
      <c r="BF37" s="170">
        <v>99183</v>
      </c>
      <c r="BG37" s="170">
        <v>99235</v>
      </c>
      <c r="BH37" s="170">
        <v>93926</v>
      </c>
      <c r="BI37" s="170">
        <v>97053</v>
      </c>
      <c r="BJ37" s="170">
        <v>93827</v>
      </c>
      <c r="BK37" s="170">
        <v>97252</v>
      </c>
      <c r="BL37" s="170">
        <v>99303</v>
      </c>
      <c r="BM37" s="170">
        <v>89946</v>
      </c>
      <c r="BN37" s="170">
        <v>98142</v>
      </c>
      <c r="BO37" s="170">
        <v>19048</v>
      </c>
      <c r="BP37" s="170">
        <v>19001</v>
      </c>
      <c r="BQ37" s="170">
        <v>95983</v>
      </c>
      <c r="BR37" s="170">
        <v>100236</v>
      </c>
      <c r="BS37" s="170">
        <v>101000</v>
      </c>
      <c r="BT37" s="170">
        <v>95397</v>
      </c>
      <c r="BU37" s="170">
        <v>99634</v>
      </c>
      <c r="BV37" s="170">
        <v>95929</v>
      </c>
      <c r="BW37" s="170">
        <v>99400</v>
      </c>
      <c r="BX37" s="170">
        <v>101117</v>
      </c>
      <c r="BY37" s="170">
        <v>92441</v>
      </c>
      <c r="BZ37" s="170">
        <v>100159</v>
      </c>
      <c r="CA37" s="170">
        <v>97751</v>
      </c>
      <c r="CB37" s="170">
        <v>100999</v>
      </c>
      <c r="CC37" s="170">
        <v>98103</v>
      </c>
      <c r="CD37" s="170">
        <v>103139</v>
      </c>
      <c r="CE37" s="170">
        <v>102940</v>
      </c>
      <c r="CF37" s="170">
        <v>98405</v>
      </c>
      <c r="CG37" s="170">
        <v>101584</v>
      </c>
      <c r="CH37" s="170">
        <v>100877</v>
      </c>
      <c r="CI37" s="170">
        <v>104500</v>
      </c>
      <c r="CJ37" s="170">
        <v>104719</v>
      </c>
      <c r="CK37" s="170">
        <v>97436.4</v>
      </c>
      <c r="CL37" s="170">
        <v>103750</v>
      </c>
      <c r="CM37" s="170">
        <v>52860.6</v>
      </c>
      <c r="CN37" s="170">
        <v>78780.399999999994</v>
      </c>
      <c r="CO37" s="170">
        <v>98697</v>
      </c>
      <c r="CP37" s="170">
        <v>103393</v>
      </c>
      <c r="CQ37" s="170">
        <v>103902</v>
      </c>
      <c r="CR37" s="170">
        <v>98997</v>
      </c>
      <c r="CS37" s="170">
        <v>102042</v>
      </c>
      <c r="CT37" s="170">
        <v>100696</v>
      </c>
      <c r="CU37" s="170">
        <v>104496</v>
      </c>
      <c r="CV37" s="170">
        <v>104228</v>
      </c>
      <c r="CW37" s="170">
        <v>94213</v>
      </c>
      <c r="CX37" s="170">
        <v>63559.4</v>
      </c>
      <c r="CY37" s="170">
        <v>46152.4</v>
      </c>
      <c r="CZ37" s="170">
        <v>101645</v>
      </c>
      <c r="DA37" s="170">
        <v>99495</v>
      </c>
      <c r="DB37" s="170">
        <v>103603</v>
      </c>
      <c r="DC37" s="170">
        <v>103948</v>
      </c>
      <c r="DD37" s="170">
        <v>98827</v>
      </c>
      <c r="DE37" s="170">
        <v>102255</v>
      </c>
      <c r="DF37" s="170">
        <v>100793</v>
      </c>
      <c r="DG37" s="170">
        <v>103757</v>
      </c>
      <c r="DH37" s="170">
        <v>104363</v>
      </c>
      <c r="DI37" s="170">
        <v>94308</v>
      </c>
      <c r="DJ37" s="170">
        <v>103192</v>
      </c>
      <c r="DK37" s="170">
        <v>95191.4</v>
      </c>
      <c r="DL37" s="170">
        <v>36003.599999999999</v>
      </c>
      <c r="DM37" s="170">
        <v>99117</v>
      </c>
      <c r="DN37" s="170">
        <v>103451</v>
      </c>
      <c r="DO37" s="170">
        <v>103759</v>
      </c>
      <c r="DP37" s="170">
        <v>98340</v>
      </c>
      <c r="DQ37" s="170">
        <v>102188</v>
      </c>
      <c r="DR37" s="170">
        <v>100546</v>
      </c>
      <c r="DS37" s="170">
        <v>103589</v>
      </c>
      <c r="DT37" s="170">
        <v>104273</v>
      </c>
      <c r="DU37" s="170">
        <v>94100</v>
      </c>
      <c r="DV37" s="170">
        <v>102603</v>
      </c>
      <c r="DW37" s="170">
        <v>98437</v>
      </c>
      <c r="DX37" s="170">
        <v>101522</v>
      </c>
      <c r="DY37" s="170">
        <v>98658</v>
      </c>
      <c r="DZ37" s="170">
        <v>103589</v>
      </c>
      <c r="EA37" s="170">
        <v>102813</v>
      </c>
      <c r="EB37" s="170">
        <v>98468</v>
      </c>
      <c r="EC37" s="170">
        <v>101302</v>
      </c>
      <c r="ED37" s="170">
        <v>99673</v>
      </c>
      <c r="EE37" s="170">
        <v>103462</v>
      </c>
      <c r="EF37" s="170">
        <v>104021</v>
      </c>
      <c r="EG37" s="170">
        <v>97017.41</v>
      </c>
      <c r="EH37" s="170">
        <v>102544</v>
      </c>
      <c r="EI37" s="170">
        <v>39404</v>
      </c>
      <c r="EJ37" s="170">
        <v>91564</v>
      </c>
      <c r="EK37" s="170">
        <v>98625</v>
      </c>
      <c r="EL37" s="170">
        <v>103661</v>
      </c>
      <c r="EM37" s="170">
        <v>103486</v>
      </c>
      <c r="EN37" s="170">
        <v>98356</v>
      </c>
      <c r="EO37" s="170">
        <v>101536</v>
      </c>
      <c r="EP37" s="170">
        <v>99507</v>
      </c>
      <c r="EQ37" s="170">
        <v>103695</v>
      </c>
      <c r="ER37" s="170">
        <v>103522</v>
      </c>
      <c r="ES37" s="170">
        <v>93390</v>
      </c>
      <c r="ET37" s="170">
        <v>101901</v>
      </c>
      <c r="EU37" s="170">
        <v>97936</v>
      </c>
      <c r="EV37" s="170">
        <v>101302</v>
      </c>
      <c r="EW37" s="170">
        <v>98369</v>
      </c>
      <c r="EX37" s="170">
        <v>103042</v>
      </c>
      <c r="EY37" s="170">
        <v>102760</v>
      </c>
      <c r="EZ37" s="170">
        <v>97905</v>
      </c>
      <c r="FA37" s="170">
        <v>101400</v>
      </c>
      <c r="FB37" s="170">
        <v>99131</v>
      </c>
      <c r="FC37" s="170">
        <v>103413</v>
      </c>
      <c r="FD37" s="170">
        <v>101629</v>
      </c>
      <c r="FE37" s="170">
        <v>92180</v>
      </c>
      <c r="FF37" s="170">
        <v>100944</v>
      </c>
      <c r="FG37" s="170">
        <v>9820</v>
      </c>
      <c r="FH37" s="170">
        <v>28877</v>
      </c>
      <c r="FI37" s="170">
        <v>97495</v>
      </c>
      <c r="FJ37" s="170">
        <v>102163</v>
      </c>
      <c r="FK37" s="170">
        <v>102352</v>
      </c>
      <c r="FL37" s="170">
        <v>97376</v>
      </c>
      <c r="FM37" s="170">
        <v>100621</v>
      </c>
      <c r="FN37" s="170">
        <v>97565</v>
      </c>
      <c r="FO37" s="170">
        <v>102137</v>
      </c>
      <c r="FP37" s="170">
        <v>101375</v>
      </c>
      <c r="FQ37" s="170">
        <v>92036</v>
      </c>
      <c r="FR37" s="170">
        <v>100905</v>
      </c>
      <c r="FS37" s="170">
        <v>97342</v>
      </c>
      <c r="FT37" s="170">
        <v>100265</v>
      </c>
      <c r="FU37" s="170">
        <v>97181</v>
      </c>
      <c r="FV37" s="170">
        <v>101941</v>
      </c>
      <c r="FW37" s="170">
        <v>101817</v>
      </c>
      <c r="FX37" s="170">
        <v>96853</v>
      </c>
      <c r="FY37" s="170">
        <v>100458</v>
      </c>
      <c r="FZ37" s="170">
        <v>97482</v>
      </c>
      <c r="GA37" s="170">
        <v>102016</v>
      </c>
    </row>
    <row r="38" spans="2:183">
      <c r="B38" s="171" t="s">
        <v>2</v>
      </c>
      <c r="C38" s="172" t="s">
        <v>95</v>
      </c>
      <c r="D38" s="83">
        <v>0.86422095720008429</v>
      </c>
      <c r="E38" s="84">
        <v>0.85817382508558981</v>
      </c>
      <c r="F38" s="84">
        <v>0.85252828730058328</v>
      </c>
      <c r="G38" s="84">
        <v>0.85410312273057376</v>
      </c>
      <c r="H38" s="84">
        <v>0.85262492093611641</v>
      </c>
      <c r="I38" s="84">
        <v>0.85741648511256352</v>
      </c>
      <c r="J38" s="84">
        <v>0.86758556469182657</v>
      </c>
      <c r="K38" s="84">
        <v>0.8673132335371424</v>
      </c>
      <c r="L38" s="84">
        <v>0.85355846042120553</v>
      </c>
      <c r="M38" s="84">
        <v>0.84907583104926554</v>
      </c>
      <c r="N38" s="84">
        <v>0.84566085693536674</v>
      </c>
      <c r="O38" s="84">
        <v>0.8516322299529131</v>
      </c>
      <c r="P38" s="84">
        <v>0.86831470939630329</v>
      </c>
      <c r="Q38" s="84">
        <v>0.87162503890445064</v>
      </c>
      <c r="R38" s="84">
        <v>0.85560299388572636</v>
      </c>
      <c r="S38" s="84">
        <v>0.71688453159041399</v>
      </c>
      <c r="T38" s="84">
        <v>0.41244114133108439</v>
      </c>
      <c r="U38" s="84">
        <v>0.86343500363108205</v>
      </c>
      <c r="V38" s="84">
        <v>0.87217126994166838</v>
      </c>
      <c r="W38" s="84">
        <v>0.87218005481762595</v>
      </c>
      <c r="X38" s="84">
        <v>0.85435729847494557</v>
      </c>
      <c r="Y38" s="84">
        <v>0.86264846440368259</v>
      </c>
      <c r="Z38" s="84">
        <v>0.84933732752360203</v>
      </c>
      <c r="AA38" s="84">
        <v>0.85470693653805607</v>
      </c>
      <c r="AB38" s="84">
        <v>0.86094419846791759</v>
      </c>
      <c r="AC38" s="84">
        <v>0.86283263305322133</v>
      </c>
      <c r="AD38" s="84">
        <v>0.85545365099444792</v>
      </c>
      <c r="AE38" s="84">
        <v>0.85196078431372546</v>
      </c>
      <c r="AF38" s="84">
        <v>0.85162344507695553</v>
      </c>
      <c r="AG38" s="84">
        <v>0.86169208424110388</v>
      </c>
      <c r="AH38" s="84">
        <v>0.87001019045611072</v>
      </c>
      <c r="AI38" s="84">
        <v>0.86802480848970409</v>
      </c>
      <c r="AJ38" s="84">
        <v>0.85383079157588959</v>
      </c>
      <c r="AK38" s="84">
        <v>0.85764986998383586</v>
      </c>
      <c r="AL38" s="84">
        <v>0.84899237472766886</v>
      </c>
      <c r="AM38" s="84">
        <v>0.84861023262351531</v>
      </c>
      <c r="AN38" s="84">
        <v>0.86617119966266076</v>
      </c>
      <c r="AO38" s="84">
        <v>0.87096583652618143</v>
      </c>
      <c r="AP38" s="84">
        <v>0.85960889732236978</v>
      </c>
      <c r="AQ38" s="84">
        <v>0.42921205519244737</v>
      </c>
      <c r="AR38" s="84">
        <v>0.58275001756975198</v>
      </c>
      <c r="AS38" s="84">
        <v>0.86515068990559185</v>
      </c>
      <c r="AT38" s="84">
        <v>0.86991355682057769</v>
      </c>
      <c r="AU38" s="84">
        <v>0.87397216951296652</v>
      </c>
      <c r="AV38" s="84">
        <v>0.8574800290486565</v>
      </c>
      <c r="AW38" s="84">
        <v>0.85793098601447748</v>
      </c>
      <c r="AX38" s="84">
        <v>0.85506535947712414</v>
      </c>
      <c r="AY38" s="84">
        <v>0.85041113219481346</v>
      </c>
      <c r="AZ38" s="84">
        <v>0.87076568978846014</v>
      </c>
      <c r="BA38" s="84">
        <v>0.87109982882041703</v>
      </c>
      <c r="BB38" s="84">
        <v>0.85990758310492654</v>
      </c>
      <c r="BC38" s="84">
        <v>0.85324074074074074</v>
      </c>
      <c r="BD38" s="84">
        <v>0.8565078361093541</v>
      </c>
      <c r="BE38" s="84">
        <v>0.86353485838779953</v>
      </c>
      <c r="BF38" s="84">
        <v>0.87131035209782837</v>
      </c>
      <c r="BG38" s="84">
        <v>0.87176716564762102</v>
      </c>
      <c r="BH38" s="84">
        <v>0.85263253449527965</v>
      </c>
      <c r="BI38" s="84">
        <v>0.85259856630824371</v>
      </c>
      <c r="BJ38" s="84">
        <v>0.85173384168482202</v>
      </c>
      <c r="BK38" s="84">
        <v>0.85434675662379644</v>
      </c>
      <c r="BL38" s="84">
        <v>0.87236453721273455</v>
      </c>
      <c r="BM38" s="84">
        <v>0.8748249299719888</v>
      </c>
      <c r="BN38" s="84">
        <v>0.86216529622601734</v>
      </c>
      <c r="BO38" s="84">
        <v>0.1729121278140886</v>
      </c>
      <c r="BP38" s="84">
        <v>0.16692142806943566</v>
      </c>
      <c r="BQ38" s="84">
        <v>0.87130537400145247</v>
      </c>
      <c r="BR38" s="84">
        <v>0.8805608264811301</v>
      </c>
      <c r="BS38" s="84">
        <v>0.88727247171269941</v>
      </c>
      <c r="BT38" s="84">
        <v>0.86598583877995639</v>
      </c>
      <c r="BU38" s="84">
        <v>0.87527233115468406</v>
      </c>
      <c r="BV38" s="84">
        <v>0.8708151779230211</v>
      </c>
      <c r="BW38" s="84">
        <v>0.8732166701806171</v>
      </c>
      <c r="BX38" s="84">
        <v>0.88830030219973299</v>
      </c>
      <c r="BY38" s="84">
        <v>0.89909158107687515</v>
      </c>
      <c r="BZ38" s="84">
        <v>0.87988439103239857</v>
      </c>
      <c r="CA38" s="84">
        <v>0.88735475671750186</v>
      </c>
      <c r="CB38" s="84">
        <v>0.88726368683674184</v>
      </c>
      <c r="CC38" s="84">
        <v>0.89055010893246189</v>
      </c>
      <c r="CD38" s="84">
        <v>0.90606332138590207</v>
      </c>
      <c r="CE38" s="84">
        <v>0.90431513107034933</v>
      </c>
      <c r="CF38" s="84">
        <v>0.89329157588961505</v>
      </c>
      <c r="CG38" s="84">
        <v>0.89240283927190944</v>
      </c>
      <c r="CH38" s="84">
        <v>0.91573166303558462</v>
      </c>
      <c r="CI38" s="84">
        <v>0.91801953756412957</v>
      </c>
      <c r="CJ38" s="84">
        <v>0.91994342539883334</v>
      </c>
      <c r="CK38" s="84">
        <v>0.91499887311246331</v>
      </c>
      <c r="CL38" s="84">
        <v>0.911430880595966</v>
      </c>
      <c r="CM38" s="84">
        <v>0.47985294117647059</v>
      </c>
      <c r="CN38" s="84">
        <v>0.69207604188628846</v>
      </c>
      <c r="CO38" s="84">
        <v>0.89594226579520697</v>
      </c>
      <c r="CP38" s="84">
        <v>0.90829467987912016</v>
      </c>
      <c r="CQ38" s="84">
        <v>0.9127661817415138</v>
      </c>
      <c r="CR38" s="84">
        <v>0.89866557734204788</v>
      </c>
      <c r="CS38" s="84">
        <v>0.89642631246046811</v>
      </c>
      <c r="CT38" s="84">
        <v>0.91408859840232393</v>
      </c>
      <c r="CU38" s="84">
        <v>0.91798439806029941</v>
      </c>
      <c r="CV38" s="84">
        <v>0.91563005130367559</v>
      </c>
      <c r="CW38" s="84">
        <v>0.91632625272331159</v>
      </c>
      <c r="CX38" s="84">
        <v>0.5583614449363975</v>
      </c>
      <c r="CY38" s="84">
        <v>0.41895787944807555</v>
      </c>
      <c r="CZ38" s="84">
        <v>0.8929387167053201</v>
      </c>
      <c r="DA38" s="84">
        <v>0.90318627450980393</v>
      </c>
      <c r="DB38" s="84">
        <v>0.91013950383020592</v>
      </c>
      <c r="DC38" s="84">
        <v>0.91317028603556116</v>
      </c>
      <c r="DD38" s="84">
        <v>0.89712236746550467</v>
      </c>
      <c r="DE38" s="84">
        <v>0.89829749103942658</v>
      </c>
      <c r="DF38" s="84">
        <v>0.91496913580246919</v>
      </c>
      <c r="DG38" s="84">
        <v>0.91149237472766886</v>
      </c>
      <c r="DH38" s="84">
        <v>0.91681600955794507</v>
      </c>
      <c r="DI38" s="84">
        <v>0.91725023342670398</v>
      </c>
      <c r="DJ38" s="84">
        <v>0.90652891981165229</v>
      </c>
      <c r="DK38" s="84">
        <v>0.86411946259985473</v>
      </c>
      <c r="DL38" s="84">
        <v>0.31628716002530044</v>
      </c>
      <c r="DM38" s="84">
        <v>0.89975490196078434</v>
      </c>
      <c r="DN38" s="84">
        <v>0.90880420268465811</v>
      </c>
      <c r="DO38" s="84">
        <v>0.911509944479584</v>
      </c>
      <c r="DP38" s="84">
        <v>0.89270152505446621</v>
      </c>
      <c r="DQ38" s="84">
        <v>0.89770890435027062</v>
      </c>
      <c r="DR38" s="84">
        <v>0.91272694262890341</v>
      </c>
      <c r="DS38" s="84">
        <v>0.91001651556680019</v>
      </c>
      <c r="DT38" s="84">
        <v>0.91602537072176538</v>
      </c>
      <c r="DU38" s="84">
        <v>0.91522720199190788</v>
      </c>
      <c r="DV38" s="84">
        <v>0.90135462787265441</v>
      </c>
      <c r="DW38" s="84">
        <v>0.89358206245461147</v>
      </c>
      <c r="DX38" s="84">
        <v>0.89185817696254133</v>
      </c>
      <c r="DY38" s="84">
        <v>0.89558823529411768</v>
      </c>
      <c r="DZ38" s="84">
        <v>0.91001651556680019</v>
      </c>
      <c r="EA38" s="84">
        <v>0.90319945182374028</v>
      </c>
      <c r="EB38" s="84">
        <v>0.89386347131445165</v>
      </c>
      <c r="EC38" s="84">
        <v>0.88992550425188</v>
      </c>
      <c r="ED38" s="84">
        <v>0.90480210602759625</v>
      </c>
      <c r="EE38" s="84">
        <v>0.90890083632019114</v>
      </c>
      <c r="EF38" s="84">
        <v>0.91381158198046242</v>
      </c>
      <c r="EG38" s="84">
        <v>0.91106425137104652</v>
      </c>
      <c r="EH38" s="84">
        <v>0.90083632019115889</v>
      </c>
      <c r="EI38" s="84">
        <v>0.35769789397240376</v>
      </c>
      <c r="EJ38" s="84">
        <v>0.80437838217724367</v>
      </c>
      <c r="EK38" s="84">
        <v>0.89528867102396514</v>
      </c>
      <c r="EL38" s="84">
        <v>0.91064902663574387</v>
      </c>
      <c r="EM38" s="84">
        <v>0.90911167334317244</v>
      </c>
      <c r="EN38" s="84">
        <v>0.89284676833696441</v>
      </c>
      <c r="EO38" s="84">
        <v>0.89198116522594706</v>
      </c>
      <c r="EP38" s="84">
        <v>0.90329520697167753</v>
      </c>
      <c r="EQ38" s="84">
        <v>0.91094771241830064</v>
      </c>
      <c r="ER38" s="84">
        <v>0.90942792887764423</v>
      </c>
      <c r="ES38" s="84">
        <v>0.90832166199813258</v>
      </c>
      <c r="ET38" s="84">
        <v>0.89518764495045333</v>
      </c>
      <c r="EU38" s="84">
        <v>0.88903413217138705</v>
      </c>
      <c r="EV38" s="84">
        <v>0.88992550425188</v>
      </c>
      <c r="EW38" s="84">
        <v>0.89296477850399414</v>
      </c>
      <c r="EX38" s="84">
        <v>0.90521118841801951</v>
      </c>
      <c r="EY38" s="84">
        <v>0.90273385339799006</v>
      </c>
      <c r="EZ38" s="84">
        <v>0.88875272331154687</v>
      </c>
      <c r="FA38" s="84">
        <v>0.89078642209572001</v>
      </c>
      <c r="FB38" s="84">
        <v>0.89988198983297019</v>
      </c>
      <c r="FC38" s="84">
        <v>0.90847037739827119</v>
      </c>
      <c r="FD38" s="84">
        <v>0.89279815868999934</v>
      </c>
      <c r="FE38" s="84">
        <v>0.89655306567071269</v>
      </c>
      <c r="FF38" s="84">
        <v>0.88678051865907659</v>
      </c>
      <c r="FG38" s="84">
        <v>8.9143064633260716E-2</v>
      </c>
      <c r="FH38" s="84">
        <v>0.25368086302621407</v>
      </c>
      <c r="FI38" s="84">
        <v>0.88503086419753085</v>
      </c>
      <c r="FJ38" s="84">
        <v>0.89748928245133175</v>
      </c>
      <c r="FK38" s="84">
        <v>0.89914962400730902</v>
      </c>
      <c r="FL38" s="84">
        <v>0.88395061728395063</v>
      </c>
      <c r="FM38" s="84">
        <v>0.8839430037247874</v>
      </c>
      <c r="FN38" s="84">
        <v>0.88566630355846043</v>
      </c>
      <c r="FO38" s="84">
        <v>0.89726087567643542</v>
      </c>
      <c r="FP38" s="84">
        <v>0.89056680019678125</v>
      </c>
      <c r="FQ38" s="84">
        <v>0.89515250544662306</v>
      </c>
      <c r="FR38" s="84">
        <v>0.88643790849673199</v>
      </c>
      <c r="FS38" s="84">
        <v>0.88364197530864197</v>
      </c>
      <c r="FT38" s="84">
        <v>0.88081558788389913</v>
      </c>
      <c r="FU38" s="84">
        <v>0.88218046477850398</v>
      </c>
      <c r="FV38" s="84">
        <v>0.89553903998875539</v>
      </c>
      <c r="FW38" s="84">
        <v>0.89444971537001894</v>
      </c>
      <c r="FX38" s="84">
        <v>0.87920297748729126</v>
      </c>
      <c r="FY38" s="84">
        <v>0.88251106894370657</v>
      </c>
      <c r="FZ38" s="84">
        <v>0.88491285403050113</v>
      </c>
      <c r="GA38" s="84">
        <v>0.89619790568557167</v>
      </c>
    </row>
    <row r="39" spans="2:183">
      <c r="B39" s="96" t="s">
        <v>2</v>
      </c>
      <c r="C39" s="166" t="s">
        <v>268</v>
      </c>
      <c r="D39" s="169">
        <v>1066064.6200000001</v>
      </c>
      <c r="E39" s="170">
        <v>956395.88</v>
      </c>
      <c r="F39" s="170">
        <v>1052201.5</v>
      </c>
      <c r="G39" s="170">
        <v>1020139.62</v>
      </c>
      <c r="H39" s="170">
        <v>1052264.25</v>
      </c>
      <c r="I39" s="170">
        <v>1023985.25</v>
      </c>
      <c r="J39" s="170">
        <v>1070018</v>
      </c>
      <c r="K39" s="170">
        <v>1069726.5</v>
      </c>
      <c r="L39" s="170">
        <v>1019516.38</v>
      </c>
      <c r="M39" s="170">
        <v>1047972.19</v>
      </c>
      <c r="N39" s="170">
        <v>1010403.69</v>
      </c>
      <c r="O39" s="170">
        <v>1051102.1200000001</v>
      </c>
      <c r="P39" s="170">
        <v>1070840</v>
      </c>
      <c r="Q39" s="170">
        <v>970799.69</v>
      </c>
      <c r="R39" s="170">
        <v>1055840.75</v>
      </c>
      <c r="S39" s="170">
        <v>855997.06</v>
      </c>
      <c r="T39" s="170">
        <v>509024.28</v>
      </c>
      <c r="U39" s="170">
        <v>1030848.31</v>
      </c>
      <c r="V39" s="170">
        <v>1075502.3799999999</v>
      </c>
      <c r="W39" s="170">
        <v>1075550</v>
      </c>
      <c r="X39" s="170">
        <v>1020397.31</v>
      </c>
      <c r="Y39" s="170">
        <v>1064232.8799999999</v>
      </c>
      <c r="Z39" s="170">
        <v>1014568.06</v>
      </c>
      <c r="AA39" s="170">
        <v>1054758.6200000001</v>
      </c>
      <c r="AB39" s="170">
        <v>1062190.75</v>
      </c>
      <c r="AC39" s="170">
        <v>961380.44</v>
      </c>
      <c r="AD39" s="170">
        <v>1055655.3799999999</v>
      </c>
      <c r="AE39" s="170">
        <v>1017680.81</v>
      </c>
      <c r="AF39" s="170">
        <v>1051047.8799999999</v>
      </c>
      <c r="AG39" s="170">
        <v>1028848.12</v>
      </c>
      <c r="AH39" s="170">
        <v>1072968.6200000001</v>
      </c>
      <c r="AI39" s="170">
        <v>1070606.75</v>
      </c>
      <c r="AJ39" s="170">
        <v>1019847.56</v>
      </c>
      <c r="AK39" s="170">
        <v>1058289.8799999999</v>
      </c>
      <c r="AL39" s="170">
        <v>1014165.56</v>
      </c>
      <c r="AM39" s="170">
        <v>1047579.56</v>
      </c>
      <c r="AN39" s="170">
        <v>1068320.8799999999</v>
      </c>
      <c r="AO39" s="170">
        <v>1004820</v>
      </c>
      <c r="AP39" s="170">
        <v>1060603.1200000001</v>
      </c>
      <c r="AQ39" s="170">
        <v>512514.03</v>
      </c>
      <c r="AR39" s="170">
        <v>718960.88</v>
      </c>
      <c r="AS39" s="170">
        <v>1032813.62</v>
      </c>
      <c r="AT39" s="170">
        <v>1072853.75</v>
      </c>
      <c r="AU39" s="170">
        <v>1077540.6200000001</v>
      </c>
      <c r="AV39" s="170">
        <v>1024007.06</v>
      </c>
      <c r="AW39" s="170">
        <v>1058522.8799999999</v>
      </c>
      <c r="AX39" s="170">
        <v>1021145.25</v>
      </c>
      <c r="AY39" s="170">
        <v>1049637.8799999999</v>
      </c>
      <c r="AZ39" s="170">
        <v>1073805.25</v>
      </c>
      <c r="BA39" s="170">
        <v>970257.31</v>
      </c>
      <c r="BB39" s="170">
        <v>1061003</v>
      </c>
      <c r="BC39" s="170">
        <v>1019107.62</v>
      </c>
      <c r="BD39" s="170">
        <v>1056877.8799999999</v>
      </c>
      <c r="BE39" s="170">
        <v>1030978.31</v>
      </c>
      <c r="BF39" s="170">
        <v>1074539.75</v>
      </c>
      <c r="BG39" s="170">
        <v>1075012.3799999999</v>
      </c>
      <c r="BH39" s="170">
        <v>1018429.4399999999</v>
      </c>
      <c r="BI39" s="170">
        <v>1052187.5</v>
      </c>
      <c r="BJ39" s="170">
        <v>1017323.12</v>
      </c>
      <c r="BK39" s="170">
        <v>1054295.3799999999</v>
      </c>
      <c r="BL39" s="170">
        <v>1075701.3799999999</v>
      </c>
      <c r="BM39" s="170">
        <v>974208</v>
      </c>
      <c r="BN39" s="170">
        <v>1063666.6200000001</v>
      </c>
      <c r="BO39" s="170">
        <v>206420.31</v>
      </c>
      <c r="BP39" s="170">
        <v>205921.58</v>
      </c>
      <c r="BQ39" s="170">
        <v>1039810.06</v>
      </c>
      <c r="BR39" s="170">
        <v>1085438.5</v>
      </c>
      <c r="BS39" s="170">
        <v>1093445.1200000001</v>
      </c>
      <c r="BT39" s="170">
        <v>1033791.38</v>
      </c>
      <c r="BU39" s="170">
        <v>1079101.25</v>
      </c>
      <c r="BV39" s="170">
        <v>1039142.25</v>
      </c>
      <c r="BW39" s="170">
        <v>1076605.6200000001</v>
      </c>
      <c r="BX39" s="170">
        <v>1084287.5</v>
      </c>
      <c r="BY39" s="170">
        <v>990868</v>
      </c>
      <c r="BZ39" s="170">
        <v>1074439.5</v>
      </c>
      <c r="CA39" s="170">
        <v>1048394.56</v>
      </c>
      <c r="CB39" s="170">
        <v>1083182.1200000001</v>
      </c>
      <c r="CC39" s="170">
        <v>1052172.8799999999</v>
      </c>
      <c r="CD39" s="170">
        <v>1105387.8799999999</v>
      </c>
      <c r="CE39" s="170">
        <v>1103240.1200000001</v>
      </c>
      <c r="CF39" s="170">
        <v>1055210.75</v>
      </c>
      <c r="CG39" s="170">
        <v>1089224.25</v>
      </c>
      <c r="CH39" s="170">
        <v>1080725.3799999999</v>
      </c>
      <c r="CI39" s="170">
        <v>1119394.75</v>
      </c>
      <c r="CJ39" s="170">
        <v>1126838.8799999999</v>
      </c>
      <c r="CK39" s="170">
        <v>1048753.8799999999</v>
      </c>
      <c r="CL39" s="170">
        <v>1116698.6200000001</v>
      </c>
      <c r="CM39" s="170">
        <v>569399.25</v>
      </c>
      <c r="CN39" s="170">
        <v>848698.88</v>
      </c>
      <c r="CO39" s="170">
        <v>1063107.6200000001</v>
      </c>
      <c r="CP39" s="170">
        <v>1113157.25</v>
      </c>
      <c r="CQ39" s="170">
        <v>1118425.5</v>
      </c>
      <c r="CR39" s="170">
        <v>1066244</v>
      </c>
      <c r="CS39" s="170">
        <v>1099008.25</v>
      </c>
      <c r="CT39" s="170">
        <v>1083889.1200000001</v>
      </c>
      <c r="CU39" s="170">
        <v>1124594.1200000001</v>
      </c>
      <c r="CV39" s="170">
        <v>1126995.8799999999</v>
      </c>
      <c r="CW39" s="170">
        <v>1018659.56</v>
      </c>
      <c r="CX39" s="170">
        <v>687446.62</v>
      </c>
      <c r="CY39" s="170">
        <v>499439.97</v>
      </c>
      <c r="CZ39" s="170">
        <v>1100094.6200000001</v>
      </c>
      <c r="DA39" s="170">
        <v>1076347.6200000001</v>
      </c>
      <c r="DB39" s="170">
        <v>1120510.8799999999</v>
      </c>
      <c r="DC39" s="170">
        <v>1124100.5</v>
      </c>
      <c r="DD39" s="170">
        <v>1069477.6200000001</v>
      </c>
      <c r="DE39" s="170">
        <v>1106347.25</v>
      </c>
      <c r="DF39" s="170">
        <v>1089941.25</v>
      </c>
      <c r="DG39" s="170">
        <v>1122103.5</v>
      </c>
      <c r="DH39" s="170">
        <v>1128402.5</v>
      </c>
      <c r="DI39" s="170">
        <v>1019653.62</v>
      </c>
      <c r="DJ39" s="170">
        <v>1116096.8799999999</v>
      </c>
      <c r="DK39" s="170">
        <v>1030216.81</v>
      </c>
      <c r="DL39" s="170">
        <v>389745.59</v>
      </c>
      <c r="DM39" s="170">
        <v>1072455.25</v>
      </c>
      <c r="DN39" s="170">
        <v>1118923.3799999999</v>
      </c>
      <c r="DO39" s="170">
        <v>1122122</v>
      </c>
      <c r="DP39" s="170">
        <v>1064411.25</v>
      </c>
      <c r="DQ39" s="170">
        <v>1105638.5</v>
      </c>
      <c r="DR39" s="170">
        <v>1087320.8799999999</v>
      </c>
      <c r="DS39" s="170">
        <v>1120351.6200000001</v>
      </c>
      <c r="DT39" s="170">
        <v>1127448.75</v>
      </c>
      <c r="DU39" s="170">
        <v>1017462.69</v>
      </c>
      <c r="DV39" s="170">
        <v>1109944.25</v>
      </c>
      <c r="DW39" s="170">
        <v>1065358.1200000001</v>
      </c>
      <c r="DX39" s="170">
        <v>1098791.8799999999</v>
      </c>
      <c r="DY39" s="170">
        <v>1067701.75</v>
      </c>
      <c r="DZ39" s="170">
        <v>1120359</v>
      </c>
      <c r="EA39" s="170">
        <v>1112189.8799999999</v>
      </c>
      <c r="EB39" s="170">
        <v>1065741.1200000001</v>
      </c>
      <c r="EC39" s="170">
        <v>1096440.8799999999</v>
      </c>
      <c r="ED39" s="170">
        <v>1078190.5</v>
      </c>
      <c r="EE39" s="170">
        <v>1119045.6200000001</v>
      </c>
      <c r="EF39" s="170">
        <v>1124842</v>
      </c>
      <c r="EG39" s="170">
        <v>1049269.6200000001</v>
      </c>
      <c r="EH39" s="170">
        <v>1109321</v>
      </c>
      <c r="EI39" s="170">
        <v>426449.97</v>
      </c>
      <c r="EJ39" s="170">
        <v>991062.19</v>
      </c>
      <c r="EK39" s="170">
        <v>1067330.6200000001</v>
      </c>
      <c r="EL39" s="170">
        <v>1121106.25</v>
      </c>
      <c r="EM39" s="170">
        <v>1119279.6200000001</v>
      </c>
      <c r="EN39" s="170">
        <v>1064571.8799999999</v>
      </c>
      <c r="EO39" s="170">
        <v>1098895.8799999999</v>
      </c>
      <c r="EP39" s="170">
        <v>1076449.5</v>
      </c>
      <c r="EQ39" s="170">
        <v>1121468</v>
      </c>
      <c r="ER39" s="170">
        <v>1119587.75</v>
      </c>
      <c r="ES39" s="170">
        <v>1010053.44</v>
      </c>
      <c r="ET39" s="170">
        <v>1102690</v>
      </c>
      <c r="EU39" s="170">
        <v>1060178.6200000001</v>
      </c>
      <c r="EV39" s="170">
        <v>1096494.25</v>
      </c>
      <c r="EW39" s="170">
        <v>1064694.8799999999</v>
      </c>
      <c r="EX39" s="170">
        <v>1114641</v>
      </c>
      <c r="EY39" s="170">
        <v>1111658.5</v>
      </c>
      <c r="EZ39" s="170">
        <v>1059841.1200000001</v>
      </c>
      <c r="FA39" s="170">
        <v>1097510</v>
      </c>
      <c r="FB39" s="170">
        <v>1072518.75</v>
      </c>
      <c r="FC39" s="170">
        <v>1118497.25</v>
      </c>
      <c r="FD39" s="170">
        <v>1099767</v>
      </c>
      <c r="FE39" s="170">
        <v>997412.19</v>
      </c>
      <c r="FF39" s="170">
        <v>1092730.5</v>
      </c>
      <c r="FG39" s="170">
        <v>106291.94</v>
      </c>
      <c r="FH39" s="170">
        <v>312788.5</v>
      </c>
      <c r="FI39" s="170">
        <v>1055529</v>
      </c>
      <c r="FJ39" s="170">
        <v>1105449.1200000001</v>
      </c>
      <c r="FK39" s="170">
        <v>1107500.3799999999</v>
      </c>
      <c r="FL39" s="170">
        <v>1054320.1200000001</v>
      </c>
      <c r="FM39" s="170">
        <v>1089417.1200000001</v>
      </c>
      <c r="FN39" s="170">
        <v>1056201.5</v>
      </c>
      <c r="FO39" s="170">
        <v>1105121.6200000001</v>
      </c>
      <c r="FP39" s="170">
        <v>1087025.6200000001</v>
      </c>
      <c r="FQ39" s="170">
        <v>986724.69</v>
      </c>
      <c r="FR39" s="170">
        <v>1082246.75</v>
      </c>
      <c r="FS39" s="170">
        <v>1044274.62</v>
      </c>
      <c r="FT39" s="170">
        <v>1075667.8799999999</v>
      </c>
      <c r="FU39" s="170">
        <v>1042547.94</v>
      </c>
      <c r="FV39" s="170">
        <v>1092983.6200000001</v>
      </c>
      <c r="FW39" s="170">
        <v>1091690.8799999999</v>
      </c>
      <c r="FX39" s="170">
        <v>1039164.5</v>
      </c>
      <c r="FY39" s="170">
        <v>1077693.5</v>
      </c>
      <c r="FZ39" s="170">
        <v>1045605.62</v>
      </c>
      <c r="GA39" s="170">
        <v>1093623.6200000001</v>
      </c>
    </row>
    <row r="40" spans="2:183">
      <c r="B40" s="171" t="s">
        <v>2</v>
      </c>
      <c r="C40" s="172" t="s">
        <v>269</v>
      </c>
      <c r="D40" s="454">
        <v>10.836633121899652</v>
      </c>
      <c r="E40" s="455">
        <v>10.839312283246821</v>
      </c>
      <c r="F40" s="455">
        <v>10.842408161162348</v>
      </c>
      <c r="G40" s="455">
        <v>10.842398818127711</v>
      </c>
      <c r="H40" s="455">
        <v>10.841825853115727</v>
      </c>
      <c r="I40" s="455">
        <v>10.841214678199739</v>
      </c>
      <c r="J40" s="455">
        <v>10.834637855790358</v>
      </c>
      <c r="K40" s="455">
        <v>10.835087310590714</v>
      </c>
      <c r="L40" s="455">
        <v>10.842689198962011</v>
      </c>
      <c r="M40" s="455">
        <v>10.842736725572156</v>
      </c>
      <c r="N40" s="455">
        <v>10.846129049571696</v>
      </c>
      <c r="O40" s="455">
        <v>10.842475681586087</v>
      </c>
      <c r="P40" s="455">
        <v>10.833856053094838</v>
      </c>
      <c r="Q40" s="455">
        <v>10.83276264548021</v>
      </c>
      <c r="R40" s="455">
        <v>10.840810616561425</v>
      </c>
      <c r="S40" s="455">
        <v>10.839247581421263</v>
      </c>
      <c r="T40" s="455">
        <v>10.842068627659801</v>
      </c>
      <c r="U40" s="455">
        <v>10.83780131628748</v>
      </c>
      <c r="V40" s="455">
        <v>10.832912440446812</v>
      </c>
      <c r="W40" s="455">
        <v>10.833282971737072</v>
      </c>
      <c r="X40" s="455">
        <v>10.841911152195165</v>
      </c>
      <c r="Y40" s="455">
        <v>10.837733128303308</v>
      </c>
      <c r="Z40" s="455">
        <v>10.843688851362185</v>
      </c>
      <c r="AA40" s="455">
        <v>10.841053518752634</v>
      </c>
      <c r="AB40" s="455">
        <v>10.838349336244809</v>
      </c>
      <c r="AC40" s="455">
        <v>10.836973611533821</v>
      </c>
      <c r="AD40" s="455">
        <v>10.840799564583374</v>
      </c>
      <c r="AE40" s="455">
        <v>10.843464284192132</v>
      </c>
      <c r="AF40" s="455">
        <v>10.842028016752284</v>
      </c>
      <c r="AG40" s="455">
        <v>10.838651131431462</v>
      </c>
      <c r="AH40" s="455">
        <v>10.834236583026204</v>
      </c>
      <c r="AI40" s="455">
        <v>10.835113704217227</v>
      </c>
      <c r="AJ40" s="455">
        <v>10.842751919028686</v>
      </c>
      <c r="AK40" s="455">
        <v>10.840024173392878</v>
      </c>
      <c r="AL40" s="455">
        <v>10.843791071905908</v>
      </c>
      <c r="AM40" s="455">
        <v>10.84462116585058</v>
      </c>
      <c r="AN40" s="455">
        <v>10.835117142335543</v>
      </c>
      <c r="AO40" s="455">
        <v>10.83394134671793</v>
      </c>
      <c r="AP40" s="455">
        <v>10.83896046029167</v>
      </c>
      <c r="AQ40" s="455">
        <v>10.83951672941077</v>
      </c>
      <c r="AR40" s="455">
        <v>10.838235879376985</v>
      </c>
      <c r="AS40" s="455">
        <v>10.836930066628193</v>
      </c>
      <c r="AT40" s="455">
        <v>10.834280073517531</v>
      </c>
      <c r="AU40" s="455">
        <v>10.831077940614762</v>
      </c>
      <c r="AV40" s="455">
        <v>10.840642176582682</v>
      </c>
      <c r="AW40" s="455">
        <v>10.838858079049764</v>
      </c>
      <c r="AX40" s="455">
        <v>10.840873622523727</v>
      </c>
      <c r="AY40" s="455">
        <v>10.842918474443204</v>
      </c>
      <c r="AZ40" s="455">
        <v>10.833277004872832</v>
      </c>
      <c r="BA40" s="455">
        <v>10.833238167546867</v>
      </c>
      <c r="BB40" s="455">
        <v>10.839280788680595</v>
      </c>
      <c r="BC40" s="455">
        <v>10.84237783664741</v>
      </c>
      <c r="BD40" s="455">
        <v>10.839995487086913</v>
      </c>
      <c r="BE40" s="455">
        <v>10.837914682477111</v>
      </c>
      <c r="BF40" s="455">
        <v>10.833910549186857</v>
      </c>
      <c r="BG40" s="455">
        <v>10.832996221091348</v>
      </c>
      <c r="BH40" s="455">
        <v>10.842891638098077</v>
      </c>
      <c r="BI40" s="455">
        <v>10.841370179180448</v>
      </c>
      <c r="BJ40" s="455">
        <v>10.842541272767967</v>
      </c>
      <c r="BK40" s="455">
        <v>10.840860650680705</v>
      </c>
      <c r="BL40" s="455">
        <v>10.832516439583898</v>
      </c>
      <c r="BM40" s="455">
        <v>10.831031952504837</v>
      </c>
      <c r="BN40" s="455">
        <v>10.838036926086692</v>
      </c>
      <c r="BO40" s="455">
        <v>10.83684953800924</v>
      </c>
      <c r="BP40" s="455">
        <v>10.837407504868164</v>
      </c>
      <c r="BQ40" s="455">
        <v>10.833273183792963</v>
      </c>
      <c r="BR40" s="455">
        <v>10.828828963645796</v>
      </c>
      <c r="BS40" s="455">
        <v>10.826189306930694</v>
      </c>
      <c r="BT40" s="455">
        <v>10.836728408650167</v>
      </c>
      <c r="BU40" s="455">
        <v>10.830652688841159</v>
      </c>
      <c r="BV40" s="455">
        <v>10.832409907327294</v>
      </c>
      <c r="BW40" s="455">
        <v>10.831042454728371</v>
      </c>
      <c r="BX40" s="455">
        <v>10.723097995391477</v>
      </c>
      <c r="BY40" s="455">
        <v>10.718923421425558</v>
      </c>
      <c r="BZ40" s="455">
        <v>10.727338531734542</v>
      </c>
      <c r="CA40" s="455">
        <v>10.725154320671912</v>
      </c>
      <c r="CB40" s="455">
        <v>10.724681630511194</v>
      </c>
      <c r="CC40" s="455">
        <v>10.725185570267982</v>
      </c>
      <c r="CD40" s="455">
        <v>10.717457799668408</v>
      </c>
      <c r="CE40" s="455">
        <v>10.717312220711095</v>
      </c>
      <c r="CF40" s="455">
        <v>10.723141608658096</v>
      </c>
      <c r="CG40" s="455">
        <v>10.722399688927391</v>
      </c>
      <c r="CH40" s="455">
        <v>10.713298175005203</v>
      </c>
      <c r="CI40" s="455">
        <v>10.711911483253589</v>
      </c>
      <c r="CJ40" s="455">
        <v>10.760596262378364</v>
      </c>
      <c r="CK40" s="455">
        <v>10.763471146306719</v>
      </c>
      <c r="CL40" s="455">
        <v>10.763360192771085</v>
      </c>
      <c r="CM40" s="455">
        <v>10.771713714940807</v>
      </c>
      <c r="CN40" s="455">
        <v>10.772969926529949</v>
      </c>
      <c r="CO40" s="455">
        <v>10.7714279056101</v>
      </c>
      <c r="CP40" s="455">
        <v>10.766272861799155</v>
      </c>
      <c r="CQ40" s="455">
        <v>10.764234567188312</v>
      </c>
      <c r="CR40" s="455">
        <v>10.770467791953292</v>
      </c>
      <c r="CS40" s="455">
        <v>10.770155916191372</v>
      </c>
      <c r="CT40" s="455">
        <v>10.763973941368079</v>
      </c>
      <c r="CU40" s="455">
        <v>10.762078165671415</v>
      </c>
      <c r="CV40" s="455">
        <v>10.812793874966419</v>
      </c>
      <c r="CW40" s="455">
        <v>10.812303609905216</v>
      </c>
      <c r="CX40" s="455">
        <v>10.815813553935374</v>
      </c>
      <c r="CY40" s="455">
        <v>10.821538424870646</v>
      </c>
      <c r="CZ40" s="455">
        <v>10.822909341335039</v>
      </c>
      <c r="DA40" s="455">
        <v>10.818107643600182</v>
      </c>
      <c r="DB40" s="455">
        <v>10.815428896846615</v>
      </c>
      <c r="DC40" s="455">
        <v>10.814065686689499</v>
      </c>
      <c r="DD40" s="455">
        <v>10.821714915964263</v>
      </c>
      <c r="DE40" s="455">
        <v>10.819492934330839</v>
      </c>
      <c r="DF40" s="455">
        <v>10.813660174813727</v>
      </c>
      <c r="DG40" s="455">
        <v>10.814725753443142</v>
      </c>
      <c r="DH40" s="455">
        <v>10.812285005222158</v>
      </c>
      <c r="DI40" s="455">
        <v>10.811952538490901</v>
      </c>
      <c r="DJ40" s="455">
        <v>10.815730676796649</v>
      </c>
      <c r="DK40" s="455">
        <v>10.82258281735535</v>
      </c>
      <c r="DL40" s="455">
        <v>10.82518387050184</v>
      </c>
      <c r="DM40" s="455">
        <v>10.820093929396572</v>
      </c>
      <c r="DN40" s="455">
        <v>10.815974519337656</v>
      </c>
      <c r="DO40" s="455">
        <v>10.814695592671479</v>
      </c>
      <c r="DP40" s="455">
        <v>10.823787370347773</v>
      </c>
      <c r="DQ40" s="455">
        <v>10.819651035346617</v>
      </c>
      <c r="DR40" s="455">
        <v>10.814163467467626</v>
      </c>
      <c r="DS40" s="455">
        <v>10.815353174564867</v>
      </c>
      <c r="DT40" s="455">
        <v>10.812470629980915</v>
      </c>
      <c r="DU40" s="455">
        <v>10.812568437832093</v>
      </c>
      <c r="DV40" s="455">
        <v>10.81785376645907</v>
      </c>
      <c r="DW40" s="455">
        <v>10.822740636142916</v>
      </c>
      <c r="DX40" s="455">
        <v>10.823189850475758</v>
      </c>
      <c r="DY40" s="455">
        <v>10.822252123497334</v>
      </c>
      <c r="DZ40" s="455">
        <v>10.815424417650522</v>
      </c>
      <c r="EA40" s="455">
        <v>10.81759971987978</v>
      </c>
      <c r="EB40" s="455">
        <v>10.823222975992202</v>
      </c>
      <c r="EC40" s="455">
        <v>10.823486999269511</v>
      </c>
      <c r="ED40" s="455">
        <v>10.817277497416551</v>
      </c>
      <c r="EE40" s="455">
        <v>10.8160060698614</v>
      </c>
      <c r="EF40" s="455">
        <v>10.813604945155305</v>
      </c>
      <c r="EG40" s="455">
        <v>10.815271403349152</v>
      </c>
      <c r="EH40" s="455">
        <v>10.818000078015292</v>
      </c>
      <c r="EI40" s="455">
        <v>10.822504568064156</v>
      </c>
      <c r="EJ40" s="455">
        <v>10.823710082565199</v>
      </c>
      <c r="EK40" s="455">
        <v>10.822110215462612</v>
      </c>
      <c r="EL40" s="455">
        <v>10.815120923008653</v>
      </c>
      <c r="EM40" s="455">
        <v>10.815758846607272</v>
      </c>
      <c r="EN40" s="455">
        <v>10.823659766562283</v>
      </c>
      <c r="EO40" s="455">
        <v>10.822721793255592</v>
      </c>
      <c r="EP40" s="455">
        <v>10.817826886550694</v>
      </c>
      <c r="EQ40" s="455">
        <v>10.815063407107383</v>
      </c>
      <c r="ER40" s="455">
        <v>10.814974111783002</v>
      </c>
      <c r="ES40" s="455">
        <v>10.815434628975265</v>
      </c>
      <c r="ET40" s="455">
        <v>10.821189193432842</v>
      </c>
      <c r="EU40" s="455">
        <v>10.825218714262377</v>
      </c>
      <c r="EV40" s="455">
        <v>10.82401383980573</v>
      </c>
      <c r="EW40" s="455">
        <v>10.8234797548008</v>
      </c>
      <c r="EX40" s="455">
        <v>10.817346324799596</v>
      </c>
      <c r="EY40" s="455">
        <v>10.818007979758661</v>
      </c>
      <c r="EZ40" s="455">
        <v>10.825199121597468</v>
      </c>
      <c r="FA40" s="455">
        <v>10.823570019723865</v>
      </c>
      <c r="FB40" s="455">
        <v>10.819206403647698</v>
      </c>
      <c r="FC40" s="455">
        <v>10.815828280777078</v>
      </c>
      <c r="FD40" s="455">
        <v>10.8213895640024</v>
      </c>
      <c r="FE40" s="455">
        <v>10.820266760685614</v>
      </c>
      <c r="FF40" s="455">
        <v>10.825115905848788</v>
      </c>
      <c r="FG40" s="455">
        <v>10.824026476578412</v>
      </c>
      <c r="FH40" s="455">
        <v>10.831751913287391</v>
      </c>
      <c r="FI40" s="455">
        <v>10.826493666341864</v>
      </c>
      <c r="FJ40" s="455">
        <v>10.820444975186712</v>
      </c>
      <c r="FK40" s="455">
        <v>10.820505510395497</v>
      </c>
      <c r="FL40" s="455">
        <v>10.827309809398621</v>
      </c>
      <c r="FM40" s="455">
        <v>10.826935927887817</v>
      </c>
      <c r="FN40" s="455">
        <v>10.825618818223749</v>
      </c>
      <c r="FO40" s="455">
        <v>10.819992950644723</v>
      </c>
      <c r="FP40" s="455">
        <v>10.722817459926018</v>
      </c>
      <c r="FQ40" s="455">
        <v>10.721073167021599</v>
      </c>
      <c r="FR40" s="455">
        <v>10.725402606411972</v>
      </c>
      <c r="FS40" s="455">
        <v>10.727893612212611</v>
      </c>
      <c r="FT40" s="455">
        <v>10.728248940308182</v>
      </c>
      <c r="FU40" s="455">
        <v>10.727898869120507</v>
      </c>
      <c r="FV40" s="455">
        <v>10.72172746981097</v>
      </c>
      <c r="FW40" s="455">
        <v>10.722088452812397</v>
      </c>
      <c r="FX40" s="455">
        <v>10.72929594333681</v>
      </c>
      <c r="FY40" s="455">
        <v>10.727801668358916</v>
      </c>
      <c r="FZ40" s="455">
        <v>10.726140415666482</v>
      </c>
      <c r="GA40" s="455">
        <v>10.720118608845672</v>
      </c>
    </row>
    <row r="41" spans="2:183">
      <c r="B41" s="96" t="s">
        <v>2</v>
      </c>
      <c r="C41" s="166" t="s">
        <v>37</v>
      </c>
      <c r="D41" s="99">
        <v>2599066.5</v>
      </c>
      <c r="E41" s="87">
        <v>2331693.75</v>
      </c>
      <c r="F41" s="87">
        <v>2565268.75</v>
      </c>
      <c r="G41" s="87">
        <v>2487101.5</v>
      </c>
      <c r="H41" s="87">
        <v>2565421</v>
      </c>
      <c r="I41" s="87">
        <v>2496477</v>
      </c>
      <c r="J41" s="87">
        <v>2608704.75</v>
      </c>
      <c r="K41" s="87">
        <v>2607993.75</v>
      </c>
      <c r="L41" s="87">
        <v>2485582</v>
      </c>
      <c r="M41" s="87">
        <v>2554957.5</v>
      </c>
      <c r="N41" s="87">
        <v>2463366</v>
      </c>
      <c r="O41" s="87">
        <v>2562588.5</v>
      </c>
      <c r="P41" s="87">
        <v>2583938</v>
      </c>
      <c r="Q41" s="87">
        <v>2342541</v>
      </c>
      <c r="R41" s="87">
        <v>2547744.5</v>
      </c>
      <c r="S41" s="87">
        <v>2065521</v>
      </c>
      <c r="T41" s="87">
        <v>1228275.8799999999</v>
      </c>
      <c r="U41" s="87">
        <v>2487437.75</v>
      </c>
      <c r="V41" s="87">
        <v>2595188.5</v>
      </c>
      <c r="W41" s="87">
        <v>2595303.5</v>
      </c>
      <c r="X41" s="87">
        <v>2462219.5</v>
      </c>
      <c r="Y41" s="87">
        <v>2567994.5</v>
      </c>
      <c r="Z41" s="87">
        <v>2448153.25</v>
      </c>
      <c r="AA41" s="87">
        <v>2545133.25</v>
      </c>
      <c r="AB41" s="87">
        <v>2729832</v>
      </c>
      <c r="AC41" s="87">
        <v>2470749.25</v>
      </c>
      <c r="AD41" s="87">
        <v>2713037</v>
      </c>
      <c r="AE41" s="87">
        <v>2615442</v>
      </c>
      <c r="AF41" s="87">
        <v>2701196.25</v>
      </c>
      <c r="AG41" s="87">
        <v>2644140.75</v>
      </c>
      <c r="AH41" s="87">
        <v>2757530.25</v>
      </c>
      <c r="AI41" s="87">
        <v>2751460.25</v>
      </c>
      <c r="AJ41" s="87">
        <v>2621010.5</v>
      </c>
      <c r="AK41" s="87">
        <v>2719808</v>
      </c>
      <c r="AL41" s="87">
        <v>2606408.25</v>
      </c>
      <c r="AM41" s="87">
        <v>2692282.5</v>
      </c>
      <c r="AN41" s="87">
        <v>2764813.75</v>
      </c>
      <c r="AO41" s="87">
        <v>2600473</v>
      </c>
      <c r="AP41" s="87">
        <v>2744841</v>
      </c>
      <c r="AQ41" s="87">
        <v>1326386.3799999999</v>
      </c>
      <c r="AR41" s="87">
        <v>1860670.38</v>
      </c>
      <c r="AS41" s="87">
        <v>2672921</v>
      </c>
      <c r="AT41" s="87">
        <v>2776544.5</v>
      </c>
      <c r="AU41" s="87">
        <v>2788674</v>
      </c>
      <c r="AV41" s="87">
        <v>2650130</v>
      </c>
      <c r="AW41" s="87">
        <v>2739457</v>
      </c>
      <c r="AX41" s="87">
        <v>2642723.75</v>
      </c>
      <c r="AY41" s="87">
        <v>2716463</v>
      </c>
      <c r="AZ41" s="87">
        <v>2917532.5</v>
      </c>
      <c r="BA41" s="87">
        <v>2636192.25</v>
      </c>
      <c r="BB41" s="87">
        <v>2882749</v>
      </c>
      <c r="BC41" s="87">
        <v>2768919</v>
      </c>
      <c r="BD41" s="87">
        <v>2871540.25</v>
      </c>
      <c r="BE41" s="87">
        <v>2801171</v>
      </c>
      <c r="BF41" s="87">
        <v>2919528.5</v>
      </c>
      <c r="BG41" s="87">
        <v>2920811.75</v>
      </c>
      <c r="BH41" s="87">
        <v>2767076</v>
      </c>
      <c r="BI41" s="87">
        <v>2858797.5</v>
      </c>
      <c r="BJ41" s="87">
        <v>2764069.5</v>
      </c>
      <c r="BK41" s="87">
        <v>2864524</v>
      </c>
      <c r="BL41" s="87">
        <v>3009813</v>
      </c>
      <c r="BM41" s="87">
        <v>2725834.5</v>
      </c>
      <c r="BN41" s="87">
        <v>2976140</v>
      </c>
      <c r="BO41" s="87">
        <v>577564.06000000006</v>
      </c>
      <c r="BP41" s="87">
        <v>576168.68999999994</v>
      </c>
      <c r="BQ41" s="87">
        <v>2909389.5</v>
      </c>
      <c r="BR41" s="87">
        <v>3037057.25</v>
      </c>
      <c r="BS41" s="87">
        <v>3059460.25</v>
      </c>
      <c r="BT41" s="87">
        <v>2892548.25</v>
      </c>
      <c r="BU41" s="87">
        <v>3019325.75</v>
      </c>
      <c r="BV41" s="87">
        <v>2907520</v>
      </c>
      <c r="BW41" s="87">
        <v>3012343.5</v>
      </c>
      <c r="BX41" s="87">
        <v>3124916</v>
      </c>
      <c r="BY41" s="87">
        <v>2855681.75</v>
      </c>
      <c r="BZ41" s="87">
        <v>3096534.75</v>
      </c>
      <c r="CA41" s="87">
        <v>3021472.5</v>
      </c>
      <c r="CB41" s="87">
        <v>3121730</v>
      </c>
      <c r="CC41" s="87">
        <v>3032362.5</v>
      </c>
      <c r="CD41" s="87">
        <v>3185728</v>
      </c>
      <c r="CE41" s="87">
        <v>3179538</v>
      </c>
      <c r="CF41" s="87">
        <v>3041117.5</v>
      </c>
      <c r="CG41" s="87">
        <v>3139144.25</v>
      </c>
      <c r="CH41" s="87">
        <v>3114651.25</v>
      </c>
      <c r="CI41" s="87">
        <v>3226096</v>
      </c>
      <c r="CJ41" s="87">
        <v>3409820.5</v>
      </c>
      <c r="CK41" s="87">
        <v>3173536.25</v>
      </c>
      <c r="CL41" s="87">
        <v>3379137</v>
      </c>
      <c r="CM41" s="87">
        <v>1723005</v>
      </c>
      <c r="CN41" s="87">
        <v>2568168</v>
      </c>
      <c r="CO41" s="87">
        <v>3216970</v>
      </c>
      <c r="CP41" s="87">
        <v>3368420</v>
      </c>
      <c r="CQ41" s="87">
        <v>3384362.75</v>
      </c>
      <c r="CR41" s="87">
        <v>3226460.25</v>
      </c>
      <c r="CS41" s="87">
        <v>3325604.5</v>
      </c>
      <c r="CT41" s="87">
        <v>3279854.5</v>
      </c>
      <c r="CU41" s="87">
        <v>3403028.5</v>
      </c>
      <c r="CV41" s="87">
        <v>3512844.5</v>
      </c>
      <c r="CW41" s="87">
        <v>3175160.5</v>
      </c>
      <c r="CX41" s="87">
        <v>2142770.5</v>
      </c>
      <c r="CY41" s="87">
        <v>1556753.75</v>
      </c>
      <c r="CZ41" s="87">
        <v>3428994.25</v>
      </c>
      <c r="DA41" s="87">
        <v>3354974.25</v>
      </c>
      <c r="DB41" s="87">
        <v>3492630.25</v>
      </c>
      <c r="DC41" s="87">
        <v>3503819.25</v>
      </c>
      <c r="DD41" s="87">
        <v>3333560.25</v>
      </c>
      <c r="DE41" s="87">
        <v>3448483.25</v>
      </c>
      <c r="DF41" s="87">
        <v>3397345</v>
      </c>
      <c r="DG41" s="87">
        <v>3497595</v>
      </c>
      <c r="DH41" s="87">
        <v>3658283.5</v>
      </c>
      <c r="DI41" s="87">
        <v>3305718.5</v>
      </c>
      <c r="DJ41" s="87">
        <v>3618387</v>
      </c>
      <c r="DK41" s="87">
        <v>3339962.75</v>
      </c>
      <c r="DL41" s="87">
        <v>1263555.5</v>
      </c>
      <c r="DM41" s="87">
        <v>3476900.5</v>
      </c>
      <c r="DN41" s="87">
        <v>3627552.75</v>
      </c>
      <c r="DO41" s="87">
        <v>3637921.75</v>
      </c>
      <c r="DP41" s="87">
        <v>3450823.5</v>
      </c>
      <c r="DQ41" s="87">
        <v>3584481.75</v>
      </c>
      <c r="DR41" s="87">
        <v>3525095.5</v>
      </c>
      <c r="DS41" s="87">
        <v>3632181.5</v>
      </c>
      <c r="DT41" s="87">
        <v>3837842.25</v>
      </c>
      <c r="DU41" s="87">
        <v>3463449</v>
      </c>
      <c r="DV41" s="87">
        <v>3778257</v>
      </c>
      <c r="DW41" s="87">
        <v>3626486</v>
      </c>
      <c r="DX41" s="87">
        <v>3740294</v>
      </c>
      <c r="DY41" s="87">
        <v>3634463</v>
      </c>
      <c r="DZ41" s="87">
        <v>3813709.5</v>
      </c>
      <c r="EA41" s="87">
        <v>3785901.5</v>
      </c>
      <c r="EB41" s="87">
        <v>3627790.25</v>
      </c>
      <c r="EC41" s="87">
        <v>3732291.5</v>
      </c>
      <c r="ED41" s="87">
        <v>3670166.75</v>
      </c>
      <c r="EE41" s="87">
        <v>3809239</v>
      </c>
      <c r="EF41" s="87">
        <v>3905448.75</v>
      </c>
      <c r="EG41" s="87">
        <v>3643062</v>
      </c>
      <c r="EH41" s="87">
        <v>3851560.5</v>
      </c>
      <c r="EI41" s="87">
        <v>1480633.75</v>
      </c>
      <c r="EJ41" s="87">
        <v>3440967.25</v>
      </c>
      <c r="EK41" s="87">
        <v>3705770.5</v>
      </c>
      <c r="EL41" s="87">
        <v>3892478</v>
      </c>
      <c r="EM41" s="87">
        <v>3886136.5</v>
      </c>
      <c r="EN41" s="87">
        <v>3696193</v>
      </c>
      <c r="EO41" s="87">
        <v>3815366</v>
      </c>
      <c r="EP41" s="87">
        <v>3737431.25</v>
      </c>
      <c r="EQ41" s="87">
        <v>3893734.25</v>
      </c>
      <c r="ER41" s="87">
        <v>4237642.5</v>
      </c>
      <c r="ES41" s="87">
        <v>3823054</v>
      </c>
      <c r="ET41" s="87">
        <v>4173683.75</v>
      </c>
      <c r="EU41" s="87">
        <v>4012778</v>
      </c>
      <c r="EV41" s="87">
        <v>4150233.25</v>
      </c>
      <c r="EW41" s="87">
        <v>4029871.75</v>
      </c>
      <c r="EX41" s="87">
        <v>4218917</v>
      </c>
      <c r="EY41" s="87">
        <v>4207628.5</v>
      </c>
      <c r="EZ41" s="87">
        <v>4011500.75</v>
      </c>
      <c r="FA41" s="87">
        <v>4154078.25</v>
      </c>
      <c r="FB41" s="87">
        <v>4059484.5</v>
      </c>
      <c r="FC41" s="87">
        <v>4233513</v>
      </c>
      <c r="FD41" s="87">
        <v>4786188</v>
      </c>
      <c r="FE41" s="87">
        <v>4340739.5</v>
      </c>
      <c r="FF41" s="87">
        <v>4755566.5</v>
      </c>
      <c r="FG41" s="87">
        <v>462582.44</v>
      </c>
      <c r="FH41" s="87">
        <v>1361256.88</v>
      </c>
      <c r="FI41" s="87">
        <v>4593666</v>
      </c>
      <c r="FJ41" s="87">
        <v>4810915</v>
      </c>
      <c r="FK41" s="87">
        <v>4819844.5</v>
      </c>
      <c r="FL41" s="87">
        <v>4588404.5</v>
      </c>
      <c r="FM41" s="87">
        <v>4741145.5</v>
      </c>
      <c r="FN41" s="87">
        <v>4596592.5</v>
      </c>
      <c r="FO41" s="87">
        <v>4809491</v>
      </c>
      <c r="FP41" s="87">
        <v>5109020</v>
      </c>
      <c r="FQ41" s="87">
        <v>4637605.5</v>
      </c>
      <c r="FR41" s="87">
        <v>5086558</v>
      </c>
      <c r="FS41" s="87">
        <v>4908089</v>
      </c>
      <c r="FT41" s="87">
        <v>5055638.5</v>
      </c>
      <c r="FU41" s="87">
        <v>4899974.5</v>
      </c>
      <c r="FV41" s="87">
        <v>5137023</v>
      </c>
      <c r="FW41" s="87">
        <v>5130948</v>
      </c>
      <c r="FX41" s="87">
        <v>4884071.5</v>
      </c>
      <c r="FY41" s="87">
        <v>5065158.5</v>
      </c>
      <c r="FZ41" s="87">
        <v>4914346</v>
      </c>
      <c r="GA41" s="87">
        <v>5140030</v>
      </c>
    </row>
    <row r="42" spans="2:183">
      <c r="B42" s="171" t="s">
        <v>2</v>
      </c>
      <c r="C42" s="172" t="s">
        <v>270</v>
      </c>
      <c r="D42" s="81">
        <v>2.4380008971688785</v>
      </c>
      <c r="E42" s="82">
        <v>2.4380006216672534</v>
      </c>
      <c r="F42" s="82">
        <v>2.4380014189297392</v>
      </c>
      <c r="G42" s="82">
        <v>2.4380010845966358</v>
      </c>
      <c r="H42" s="82">
        <v>2.4380007208265413</v>
      </c>
      <c r="I42" s="82">
        <v>2.4380009380017924</v>
      </c>
      <c r="J42" s="82">
        <v>2.4380008093321797</v>
      </c>
      <c r="K42" s="82">
        <v>2.4380005076063833</v>
      </c>
      <c r="L42" s="82">
        <v>2.4380010451622169</v>
      </c>
      <c r="M42" s="82">
        <v>2.4380012412352281</v>
      </c>
      <c r="N42" s="82">
        <v>2.4380017852072573</v>
      </c>
      <c r="O42" s="82">
        <v>2.4380014569849786</v>
      </c>
      <c r="P42" s="82">
        <v>2.4130010085540325</v>
      </c>
      <c r="Q42" s="82">
        <v>2.4130013885768755</v>
      </c>
      <c r="R42" s="82">
        <v>2.4130007295134233</v>
      </c>
      <c r="S42" s="82">
        <v>2.4130001100704712</v>
      </c>
      <c r="T42" s="82">
        <v>2.4130005743537417</v>
      </c>
      <c r="U42" s="82">
        <v>2.4130007546891159</v>
      </c>
      <c r="V42" s="82">
        <v>2.4130011688119186</v>
      </c>
      <c r="W42" s="82">
        <v>2.4130012551717726</v>
      </c>
      <c r="X42" s="82">
        <v>2.4130007751588445</v>
      </c>
      <c r="Y42" s="82">
        <v>2.4130005267268197</v>
      </c>
      <c r="Z42" s="82">
        <v>2.4130005137358648</v>
      </c>
      <c r="AA42" s="82">
        <v>2.4130006636020664</v>
      </c>
      <c r="AB42" s="82">
        <v>2.5700016687209901</v>
      </c>
      <c r="AC42" s="82">
        <v>2.5700015802276988</v>
      </c>
      <c r="AD42" s="82">
        <v>2.5700025324552414</v>
      </c>
      <c r="AE42" s="82">
        <v>2.570002278022713</v>
      </c>
      <c r="AF42" s="82">
        <v>2.5700030430583243</v>
      </c>
      <c r="AG42" s="82">
        <v>2.5700010512727576</v>
      </c>
      <c r="AH42" s="82">
        <v>2.5700008356255561</v>
      </c>
      <c r="AI42" s="82">
        <v>2.570000842979927</v>
      </c>
      <c r="AJ42" s="82">
        <v>2.5700022266072784</v>
      </c>
      <c r="AK42" s="82">
        <v>2.5700028426993939</v>
      </c>
      <c r="AL42" s="82">
        <v>2.5700027222379744</v>
      </c>
      <c r="AM42" s="82">
        <v>2.5700028931454142</v>
      </c>
      <c r="AN42" s="82">
        <v>2.5879993565229205</v>
      </c>
      <c r="AO42" s="82">
        <v>2.5879988455643796</v>
      </c>
      <c r="AP42" s="82">
        <v>2.5880001182723276</v>
      </c>
      <c r="AQ42" s="82">
        <v>2.5880001372840464</v>
      </c>
      <c r="AR42" s="82">
        <v>2.5879994750201152</v>
      </c>
      <c r="AS42" s="82">
        <v>2.5879993720454615</v>
      </c>
      <c r="AT42" s="82">
        <v>2.587999063246039</v>
      </c>
      <c r="AU42" s="82">
        <v>2.587998956364169</v>
      </c>
      <c r="AV42" s="82">
        <v>2.5879997350799515</v>
      </c>
      <c r="AW42" s="82">
        <v>2.5879997983605234</v>
      </c>
      <c r="AX42" s="82">
        <v>2.5879998462510598</v>
      </c>
      <c r="AY42" s="82">
        <v>2.5880001586832977</v>
      </c>
      <c r="AZ42" s="82">
        <v>2.7170033858560481</v>
      </c>
      <c r="BA42" s="82">
        <v>2.7170032349459956</v>
      </c>
      <c r="BB42" s="82">
        <v>2.7170036276994503</v>
      </c>
      <c r="BC42" s="82">
        <v>2.7170035290286614</v>
      </c>
      <c r="BD42" s="82">
        <v>2.7170028858963349</v>
      </c>
      <c r="BE42" s="82">
        <v>2.7170028436388733</v>
      </c>
      <c r="BF42" s="82">
        <v>2.717003721826019</v>
      </c>
      <c r="BG42" s="82">
        <v>2.7170028962829251</v>
      </c>
      <c r="BH42" s="82">
        <v>2.7170031534045207</v>
      </c>
      <c r="BI42" s="82">
        <v>2.7170038610038612</v>
      </c>
      <c r="BJ42" s="82">
        <v>2.7170025389769967</v>
      </c>
      <c r="BK42" s="82">
        <v>2.7170032747369151</v>
      </c>
      <c r="BL42" s="82">
        <v>2.7980005008453186</v>
      </c>
      <c r="BM42" s="82">
        <v>2.7980005296610169</v>
      </c>
      <c r="BN42" s="82">
        <v>2.798000749520559</v>
      </c>
      <c r="BO42" s="82">
        <v>2.7980001580270861</v>
      </c>
      <c r="BP42" s="82">
        <v>2.7980005301047126</v>
      </c>
      <c r="BQ42" s="82">
        <v>2.7980009156672323</v>
      </c>
      <c r="BR42" s="82">
        <v>2.7980003012607346</v>
      </c>
      <c r="BS42" s="82">
        <v>2.7980007355101639</v>
      </c>
      <c r="BT42" s="82">
        <v>2.7979999697811371</v>
      </c>
      <c r="BU42" s="82">
        <v>2.798000419330438</v>
      </c>
      <c r="BV42" s="82">
        <v>2.7979999850838517</v>
      </c>
      <c r="BW42" s="82">
        <v>2.7980009058470268</v>
      </c>
      <c r="BX42" s="82">
        <v>2.8819994696978433</v>
      </c>
      <c r="BY42" s="82">
        <v>2.8820001756036122</v>
      </c>
      <c r="BZ42" s="82">
        <v>2.8820001033096792</v>
      </c>
      <c r="CA42" s="82">
        <v>2.8819994067882226</v>
      </c>
      <c r="CB42" s="82">
        <v>2.8819991969586791</v>
      </c>
      <c r="CC42" s="82">
        <v>2.8820002469556147</v>
      </c>
      <c r="CD42" s="82">
        <v>2.8820001174610312</v>
      </c>
      <c r="CE42" s="82">
        <v>2.8819999765780815</v>
      </c>
      <c r="CF42" s="82">
        <v>2.8820001122998415</v>
      </c>
      <c r="CG42" s="82">
        <v>2.8819999646537431</v>
      </c>
      <c r="CH42" s="82">
        <v>2.8820006521915866</v>
      </c>
      <c r="CI42" s="82">
        <v>2.8820002952488388</v>
      </c>
      <c r="CJ42" s="82">
        <v>3.026005368220877</v>
      </c>
      <c r="CK42" s="82">
        <v>3.0260066832839754</v>
      </c>
      <c r="CL42" s="82">
        <v>3.0260062468779623</v>
      </c>
      <c r="CM42" s="82">
        <v>3.0260050395219174</v>
      </c>
      <c r="CN42" s="82">
        <v>3.026006114206254</v>
      </c>
      <c r="CO42" s="82">
        <v>3.0260059654167466</v>
      </c>
      <c r="CP42" s="82">
        <v>3.0260055351568704</v>
      </c>
      <c r="CQ42" s="82">
        <v>3.0260064259979766</v>
      </c>
      <c r="CR42" s="82">
        <v>3.0260055390698564</v>
      </c>
      <c r="CS42" s="82">
        <v>3.0260050368138729</v>
      </c>
      <c r="CT42" s="82">
        <v>3.0260055567307473</v>
      </c>
      <c r="CU42" s="82">
        <v>3.0260059513738162</v>
      </c>
      <c r="CV42" s="82">
        <v>3.1169985288677369</v>
      </c>
      <c r="CW42" s="82">
        <v>3.1169986761818635</v>
      </c>
      <c r="CX42" s="82">
        <v>3.116999106054227</v>
      </c>
      <c r="CY42" s="82">
        <v>3.1169987255925875</v>
      </c>
      <c r="CZ42" s="82">
        <v>3.1169993813804848</v>
      </c>
      <c r="DA42" s="82">
        <v>3.1169988093623506</v>
      </c>
      <c r="DB42" s="82">
        <v>3.1169980696662227</v>
      </c>
      <c r="DC42" s="82">
        <v>3.1169982132380514</v>
      </c>
      <c r="DD42" s="82">
        <v>3.11699860535651</v>
      </c>
      <c r="DE42" s="82">
        <v>3.1169989802026445</v>
      </c>
      <c r="DF42" s="82">
        <v>3.1169982785769417</v>
      </c>
      <c r="DG42" s="82">
        <v>3.1169985656403352</v>
      </c>
      <c r="DH42" s="82">
        <v>3.2420022997113174</v>
      </c>
      <c r="DI42" s="82">
        <v>3.2420014357424631</v>
      </c>
      <c r="DJ42" s="82">
        <v>3.2420008198571439</v>
      </c>
      <c r="DK42" s="82">
        <v>3.2419998563215056</v>
      </c>
      <c r="DL42" s="82">
        <v>3.2420007626000333</v>
      </c>
      <c r="DM42" s="82">
        <v>3.2420005403488865</v>
      </c>
      <c r="DN42" s="82">
        <v>3.2420028170293484</v>
      </c>
      <c r="DO42" s="82">
        <v>3.2420019837415182</v>
      </c>
      <c r="DP42" s="82">
        <v>3.242002092706179</v>
      </c>
      <c r="DQ42" s="82">
        <v>3.2420015674200924</v>
      </c>
      <c r="DR42" s="82">
        <v>3.2420011101046824</v>
      </c>
      <c r="DS42" s="82">
        <v>3.2420013816733713</v>
      </c>
      <c r="DT42" s="82">
        <v>3.4040059470552433</v>
      </c>
      <c r="DU42" s="82">
        <v>3.4040059002065228</v>
      </c>
      <c r="DV42" s="82">
        <v>3.4040061021082817</v>
      </c>
      <c r="DW42" s="82">
        <v>3.404006532563904</v>
      </c>
      <c r="DX42" s="82">
        <v>3.4040058614193622</v>
      </c>
      <c r="DY42" s="82">
        <v>3.4040058471384915</v>
      </c>
      <c r="DZ42" s="82">
        <v>3.4040066621502572</v>
      </c>
      <c r="EA42" s="82">
        <v>3.404006427391697</v>
      </c>
      <c r="EB42" s="82">
        <v>3.4040070162630109</v>
      </c>
      <c r="EC42" s="82">
        <v>3.4040061512482098</v>
      </c>
      <c r="ED42" s="82">
        <v>3.4040058319935111</v>
      </c>
      <c r="EE42" s="82">
        <v>3.4040068893706046</v>
      </c>
      <c r="EF42" s="82">
        <v>3.4719976227772436</v>
      </c>
      <c r="EG42" s="82">
        <v>3.4719979789370052</v>
      </c>
      <c r="EH42" s="82">
        <v>3.4719981862779123</v>
      </c>
      <c r="EI42" s="82">
        <v>3.4719987200374294</v>
      </c>
      <c r="EJ42" s="82">
        <v>3.4719993202444743</v>
      </c>
      <c r="EK42" s="82">
        <v>3.4719986764738366</v>
      </c>
      <c r="EL42" s="82">
        <v>3.4719974132692597</v>
      </c>
      <c r="EM42" s="82">
        <v>3.4719979087978032</v>
      </c>
      <c r="EN42" s="82">
        <v>3.4719994670533665</v>
      </c>
      <c r="EO42" s="82">
        <v>3.4719995492202593</v>
      </c>
      <c r="EP42" s="82">
        <v>3.4719986864223542</v>
      </c>
      <c r="EQ42" s="82">
        <v>3.4719976405925093</v>
      </c>
      <c r="ER42" s="82">
        <v>3.7850025600941062</v>
      </c>
      <c r="ES42" s="82">
        <v>3.785001712384644</v>
      </c>
      <c r="ET42" s="82">
        <v>3.7850019044337029</v>
      </c>
      <c r="EU42" s="82">
        <v>3.7850018141282642</v>
      </c>
      <c r="EV42" s="82">
        <v>3.7850022925336817</v>
      </c>
      <c r="EW42" s="82">
        <v>3.7850015302036581</v>
      </c>
      <c r="EX42" s="82">
        <v>3.7850007311771234</v>
      </c>
      <c r="EY42" s="82">
        <v>3.7850009692724877</v>
      </c>
      <c r="EZ42" s="82">
        <v>3.7850019916192719</v>
      </c>
      <c r="FA42" s="82">
        <v>3.7850026423449443</v>
      </c>
      <c r="FB42" s="82">
        <v>3.7850009615216518</v>
      </c>
      <c r="FC42" s="82">
        <v>3.7850008124740584</v>
      </c>
      <c r="FD42" s="82">
        <v>4.3520018331155601</v>
      </c>
      <c r="FE42" s="82">
        <v>4.3520016533986823</v>
      </c>
      <c r="FF42" s="82">
        <v>4.3520030785266819</v>
      </c>
      <c r="FG42" s="82">
        <v>4.3519992202607272</v>
      </c>
      <c r="FH42" s="82">
        <v>4.3520042456803871</v>
      </c>
      <c r="FI42" s="82">
        <v>4.3520035925114327</v>
      </c>
      <c r="FJ42" s="82">
        <v>4.3520003887650658</v>
      </c>
      <c r="FK42" s="82">
        <v>4.3520025699675156</v>
      </c>
      <c r="FL42" s="82">
        <v>4.3520031657937057</v>
      </c>
      <c r="FM42" s="82">
        <v>4.3520020137006838</v>
      </c>
      <c r="FN42" s="82">
        <v>4.3520033819304365</v>
      </c>
      <c r="FO42" s="82">
        <v>4.3520015471238356</v>
      </c>
      <c r="FP42" s="82">
        <v>4.6999996191442106</v>
      </c>
      <c r="FQ42" s="82">
        <v>4.6999994496945243</v>
      </c>
      <c r="FR42" s="82">
        <v>4.69999840609362</v>
      </c>
      <c r="FS42" s="82">
        <v>4.6999983586692933</v>
      </c>
      <c r="FT42" s="82">
        <v>4.6999995017049319</v>
      </c>
      <c r="FU42" s="82">
        <v>4.6999992153838033</v>
      </c>
      <c r="FV42" s="82">
        <v>4.6999999871910241</v>
      </c>
      <c r="FW42" s="82">
        <v>4.7000007914328279</v>
      </c>
      <c r="FX42" s="82">
        <v>4.6999984121859439</v>
      </c>
      <c r="FY42" s="82">
        <v>4.6999991184877707</v>
      </c>
      <c r="FZ42" s="82">
        <v>4.6999996040572158</v>
      </c>
      <c r="GA42" s="82">
        <v>4.6999990728071506</v>
      </c>
    </row>
    <row r="43" spans="2:183">
      <c r="B43" s="96" t="s">
        <v>2</v>
      </c>
      <c r="C43" s="166" t="s">
        <v>38</v>
      </c>
      <c r="D43" s="173">
        <v>388289.81</v>
      </c>
      <c r="E43" s="174">
        <v>348259.41</v>
      </c>
      <c r="F43" s="174">
        <v>383036.41</v>
      </c>
      <c r="G43" s="174">
        <v>371365.12</v>
      </c>
      <c r="H43" s="174">
        <v>383079.81</v>
      </c>
      <c r="I43" s="174">
        <v>372805.75</v>
      </c>
      <c r="J43" s="174">
        <v>389801.56</v>
      </c>
      <c r="K43" s="174">
        <v>389679.16</v>
      </c>
      <c r="L43" s="174">
        <v>371128.31</v>
      </c>
      <c r="M43" s="174">
        <v>381485.22</v>
      </c>
      <c r="N43" s="174">
        <v>367694.41</v>
      </c>
      <c r="O43" s="174">
        <v>382633.81</v>
      </c>
      <c r="P43" s="174">
        <v>430654.09</v>
      </c>
      <c r="Q43" s="174">
        <v>390460.81</v>
      </c>
      <c r="R43" s="174">
        <v>424349.5</v>
      </c>
      <c r="S43" s="174">
        <v>344080.56</v>
      </c>
      <c r="T43" s="174">
        <v>204556.62</v>
      </c>
      <c r="U43" s="174">
        <v>414419.78</v>
      </c>
      <c r="V43" s="174">
        <v>432566.75</v>
      </c>
      <c r="W43" s="174">
        <v>432571</v>
      </c>
      <c r="X43" s="174">
        <v>410062.84</v>
      </c>
      <c r="Y43" s="174">
        <v>427843.78</v>
      </c>
      <c r="Z43" s="174">
        <v>407653.38</v>
      </c>
      <c r="AA43" s="174">
        <v>423905.06</v>
      </c>
      <c r="AB43" s="174">
        <v>454831.44</v>
      </c>
      <c r="AC43" s="174">
        <v>411716.56</v>
      </c>
      <c r="AD43" s="174">
        <v>451930.78</v>
      </c>
      <c r="AE43" s="174">
        <v>435566.69</v>
      </c>
      <c r="AF43" s="174">
        <v>449907.38</v>
      </c>
      <c r="AG43" s="174">
        <v>440541.66</v>
      </c>
      <c r="AH43" s="174">
        <v>459620.94</v>
      </c>
      <c r="AI43" s="174">
        <v>458572.03</v>
      </c>
      <c r="AJ43" s="174">
        <v>436522.66</v>
      </c>
      <c r="AK43" s="174">
        <v>453091.03</v>
      </c>
      <c r="AL43" s="174">
        <v>434049.03</v>
      </c>
      <c r="AM43" s="174">
        <v>448315.38</v>
      </c>
      <c r="AN43" s="174">
        <v>488257.28000000003</v>
      </c>
      <c r="AO43" s="174">
        <v>459285.06</v>
      </c>
      <c r="AP43" s="174">
        <v>484558.06</v>
      </c>
      <c r="AQ43" s="174">
        <v>234140.5</v>
      </c>
      <c r="AR43" s="174">
        <v>328493.90999999997</v>
      </c>
      <c r="AS43" s="174">
        <v>471950.41</v>
      </c>
      <c r="AT43" s="174">
        <v>490366.84</v>
      </c>
      <c r="AU43" s="174">
        <v>492654.66</v>
      </c>
      <c r="AV43" s="174">
        <v>467765.94</v>
      </c>
      <c r="AW43" s="174">
        <v>483612.15999999997</v>
      </c>
      <c r="AX43" s="174">
        <v>466448.56</v>
      </c>
      <c r="AY43" s="174">
        <v>479373.31</v>
      </c>
      <c r="AZ43" s="174">
        <v>502544.06</v>
      </c>
      <c r="BA43" s="174">
        <v>454084.97</v>
      </c>
      <c r="BB43" s="174">
        <v>496277.53</v>
      </c>
      <c r="BC43" s="174">
        <v>476545.06</v>
      </c>
      <c r="BD43" s="174">
        <v>494315.5</v>
      </c>
      <c r="BE43" s="174">
        <v>482294.44</v>
      </c>
      <c r="BF43" s="174">
        <v>502858.38</v>
      </c>
      <c r="BG43" s="174">
        <v>503122.09</v>
      </c>
      <c r="BH43" s="174">
        <v>476205.38</v>
      </c>
      <c r="BI43" s="174">
        <v>492059.25</v>
      </c>
      <c r="BJ43" s="174">
        <v>475703.44</v>
      </c>
      <c r="BK43" s="174">
        <v>493068.22</v>
      </c>
      <c r="BL43" s="174">
        <v>516177.47</v>
      </c>
      <c r="BM43" s="174">
        <v>467539.69</v>
      </c>
      <c r="BN43" s="174">
        <v>510142.62</v>
      </c>
      <c r="BO43" s="174">
        <v>99011.520000000004</v>
      </c>
      <c r="BP43" s="174">
        <v>98767.17</v>
      </c>
      <c r="BQ43" s="174">
        <v>498920.12</v>
      </c>
      <c r="BR43" s="174">
        <v>521027.28</v>
      </c>
      <c r="BS43" s="174">
        <v>524998.5</v>
      </c>
      <c r="BT43" s="174">
        <v>495874.12</v>
      </c>
      <c r="BU43" s="174">
        <v>517898.09</v>
      </c>
      <c r="BV43" s="174">
        <v>498639.34</v>
      </c>
      <c r="BW43" s="174">
        <v>516681.78</v>
      </c>
      <c r="BX43" s="174">
        <v>539358.06000000006</v>
      </c>
      <c r="BY43" s="174">
        <v>493080.28</v>
      </c>
      <c r="BZ43" s="174">
        <v>534248.18999999994</v>
      </c>
      <c r="CA43" s="174">
        <v>521403.97</v>
      </c>
      <c r="CB43" s="174">
        <v>538728.68999999994</v>
      </c>
      <c r="CC43" s="174">
        <v>523281.44</v>
      </c>
      <c r="CD43" s="174">
        <v>550143.43999999994</v>
      </c>
      <c r="CE43" s="174">
        <v>549081.93999999994</v>
      </c>
      <c r="CF43" s="174">
        <v>524892.31000000006</v>
      </c>
      <c r="CG43" s="174">
        <v>541849.06000000006</v>
      </c>
      <c r="CH43" s="174">
        <v>538077.88</v>
      </c>
      <c r="CI43" s="174">
        <v>557402.88</v>
      </c>
      <c r="CJ43" s="174">
        <v>573335.88</v>
      </c>
      <c r="CK43" s="174">
        <v>533463.62</v>
      </c>
      <c r="CL43" s="174">
        <v>568030.5</v>
      </c>
      <c r="CM43" s="174">
        <v>289411.56</v>
      </c>
      <c r="CN43" s="174">
        <v>431322.28</v>
      </c>
      <c r="CO43" s="174">
        <v>540365.62</v>
      </c>
      <c r="CP43" s="174">
        <v>566076.18999999994</v>
      </c>
      <c r="CQ43" s="174">
        <v>568862.81000000006</v>
      </c>
      <c r="CR43" s="174">
        <v>542008.18999999994</v>
      </c>
      <c r="CS43" s="174">
        <v>558679.38</v>
      </c>
      <c r="CT43" s="174">
        <v>551309.93999999994</v>
      </c>
      <c r="CU43" s="174">
        <v>572115.06000000006</v>
      </c>
      <c r="CV43" s="174">
        <v>585969.06000000006</v>
      </c>
      <c r="CW43" s="174">
        <v>529664.75</v>
      </c>
      <c r="CX43" s="174">
        <v>357330.53</v>
      </c>
      <c r="CY43" s="174">
        <v>259468.55</v>
      </c>
      <c r="CZ43" s="174">
        <v>571447.62</v>
      </c>
      <c r="DA43" s="174">
        <v>559360.12</v>
      </c>
      <c r="DB43" s="174">
        <v>582455.43999999994</v>
      </c>
      <c r="DC43" s="174">
        <v>584395.06000000006</v>
      </c>
      <c r="DD43" s="174">
        <v>555604.75</v>
      </c>
      <c r="DE43" s="174">
        <v>574877</v>
      </c>
      <c r="DF43" s="174">
        <v>566657.56000000006</v>
      </c>
      <c r="DG43" s="174">
        <v>583321.25</v>
      </c>
      <c r="DH43" s="174">
        <v>602591.81000000006</v>
      </c>
      <c r="DI43" s="174">
        <v>544534.31000000006</v>
      </c>
      <c r="DJ43" s="174">
        <v>595830.5</v>
      </c>
      <c r="DK43" s="174">
        <v>549635.06000000006</v>
      </c>
      <c r="DL43" s="174">
        <v>207884.72</v>
      </c>
      <c r="DM43" s="174">
        <v>572301.38</v>
      </c>
      <c r="DN43" s="174">
        <v>597325.93999999994</v>
      </c>
      <c r="DO43" s="174">
        <v>599104.31000000006</v>
      </c>
      <c r="DP43" s="174">
        <v>567814.93999999994</v>
      </c>
      <c r="DQ43" s="174">
        <v>590033.38</v>
      </c>
      <c r="DR43" s="174">
        <v>580552.56000000006</v>
      </c>
      <c r="DS43" s="174">
        <v>598122.75</v>
      </c>
      <c r="DT43" s="174">
        <v>618443.43999999994</v>
      </c>
      <c r="DU43" s="174">
        <v>558107.25</v>
      </c>
      <c r="DV43" s="174">
        <v>608538.56000000006</v>
      </c>
      <c r="DW43" s="174">
        <v>583830.12</v>
      </c>
      <c r="DX43" s="174">
        <v>602127.31000000006</v>
      </c>
      <c r="DY43" s="174">
        <v>585140.75</v>
      </c>
      <c r="DZ43" s="174">
        <v>614386.5</v>
      </c>
      <c r="EA43" s="174">
        <v>609784.18999999994</v>
      </c>
      <c r="EB43" s="174">
        <v>584013.88</v>
      </c>
      <c r="EC43" s="174">
        <v>600822.43999999994</v>
      </c>
      <c r="ED43" s="174">
        <v>591160.75</v>
      </c>
      <c r="EE43" s="174">
        <v>613633.38</v>
      </c>
      <c r="EF43" s="174">
        <v>633800</v>
      </c>
      <c r="EG43" s="174">
        <v>591127</v>
      </c>
      <c r="EH43" s="174">
        <v>624800.43999999994</v>
      </c>
      <c r="EI43" s="174">
        <v>240088.66</v>
      </c>
      <c r="EJ43" s="174">
        <v>557899.5</v>
      </c>
      <c r="EK43" s="174">
        <v>600922.43999999994</v>
      </c>
      <c r="EL43" s="174">
        <v>631606.62</v>
      </c>
      <c r="EM43" s="174">
        <v>630540.25</v>
      </c>
      <c r="EN43" s="174">
        <v>599283.38</v>
      </c>
      <c r="EO43" s="174">
        <v>618659</v>
      </c>
      <c r="EP43" s="174">
        <v>606296.12</v>
      </c>
      <c r="EQ43" s="174">
        <v>631813.68999999994</v>
      </c>
      <c r="ER43" s="174">
        <v>648048.12</v>
      </c>
      <c r="ES43" s="174">
        <v>584621.68999999994</v>
      </c>
      <c r="ET43" s="174">
        <v>637900.43999999994</v>
      </c>
      <c r="EU43" s="174">
        <v>613079.62</v>
      </c>
      <c r="EV43" s="174">
        <v>634150.75</v>
      </c>
      <c r="EW43" s="174">
        <v>615790.12</v>
      </c>
      <c r="EX43" s="174">
        <v>645043.38</v>
      </c>
      <c r="EY43" s="174">
        <v>643278</v>
      </c>
      <c r="EZ43" s="174">
        <v>612885.43999999994</v>
      </c>
      <c r="FA43" s="174">
        <v>634764.18999999994</v>
      </c>
      <c r="FB43" s="174">
        <v>620560.38</v>
      </c>
      <c r="FC43" s="174">
        <v>647365.81000000006</v>
      </c>
      <c r="FD43" s="174">
        <v>653880.38</v>
      </c>
      <c r="FE43" s="174">
        <v>593085.62</v>
      </c>
      <c r="FF43" s="174">
        <v>649473.31000000006</v>
      </c>
      <c r="FG43" s="174">
        <v>63181.9</v>
      </c>
      <c r="FH43" s="174">
        <v>185794.61</v>
      </c>
      <c r="FI43" s="174">
        <v>627282.56000000006</v>
      </c>
      <c r="FJ43" s="174">
        <v>657316.31000000006</v>
      </c>
      <c r="FK43" s="174">
        <v>658532.5</v>
      </c>
      <c r="FL43" s="174">
        <v>626516.88</v>
      </c>
      <c r="FM43" s="174">
        <v>647395.18999999994</v>
      </c>
      <c r="FN43" s="174">
        <v>627732.88</v>
      </c>
      <c r="FO43" s="174">
        <v>657148.93999999994</v>
      </c>
      <c r="FP43" s="174">
        <v>670595.38</v>
      </c>
      <c r="FQ43" s="174">
        <v>608817.88</v>
      </c>
      <c r="FR43" s="174">
        <v>667486.43999999994</v>
      </c>
      <c r="FS43" s="174">
        <v>643917.25</v>
      </c>
      <c r="FT43" s="174">
        <v>663252.88</v>
      </c>
      <c r="FU43" s="174">
        <v>642852.25</v>
      </c>
      <c r="FV43" s="174">
        <v>674339.5</v>
      </c>
      <c r="FW43" s="174">
        <v>673519.19</v>
      </c>
      <c r="FX43" s="174">
        <v>640682.5</v>
      </c>
      <c r="FY43" s="174">
        <v>664529.56000000006</v>
      </c>
      <c r="FZ43" s="174">
        <v>644843.31000000006</v>
      </c>
      <c r="GA43" s="174">
        <v>674835.5</v>
      </c>
    </row>
    <row r="44" spans="2:183">
      <c r="B44" s="171" t="s">
        <v>2</v>
      </c>
      <c r="C44" s="172" t="s">
        <v>39</v>
      </c>
      <c r="D44" s="81">
        <v>3.9469973367488005</v>
      </c>
      <c r="E44" s="82">
        <v>3.9469978693020829</v>
      </c>
      <c r="F44" s="82">
        <v>3.9469978875779277</v>
      </c>
      <c r="G44" s="82">
        <v>3.9469977042768472</v>
      </c>
      <c r="H44" s="82">
        <v>3.9469977126607318</v>
      </c>
      <c r="I44" s="82">
        <v>3.946997448466433</v>
      </c>
      <c r="J44" s="82">
        <v>3.9469978432345405</v>
      </c>
      <c r="K44" s="82">
        <v>3.9469974070172591</v>
      </c>
      <c r="L44" s="82">
        <v>3.9469978091632281</v>
      </c>
      <c r="M44" s="82">
        <v>3.9469976824069857</v>
      </c>
      <c r="N44" s="82">
        <v>3.9469976813585519</v>
      </c>
      <c r="O44" s="82">
        <v>3.9469978234632723</v>
      </c>
      <c r="P44" s="82">
        <v>4.356994900953036</v>
      </c>
      <c r="Q44" s="82">
        <v>4.3569948782039125</v>
      </c>
      <c r="R44" s="82">
        <v>4.3569947122542221</v>
      </c>
      <c r="S44" s="82">
        <v>4.3569943777541411</v>
      </c>
      <c r="T44" s="82">
        <v>4.3569963151504822</v>
      </c>
      <c r="U44" s="82">
        <v>4.3569933554817277</v>
      </c>
      <c r="V44" s="82">
        <v>4.35699428893746</v>
      </c>
      <c r="W44" s="82">
        <v>4.3569932112568237</v>
      </c>
      <c r="X44" s="82">
        <v>4.3569939223936425</v>
      </c>
      <c r="Y44" s="82">
        <v>4.3569944091978376</v>
      </c>
      <c r="Z44" s="82">
        <v>4.3569934696407771</v>
      </c>
      <c r="AA44" s="82">
        <v>4.3569944394766322</v>
      </c>
      <c r="AB44" s="82">
        <v>4.6409950715794412</v>
      </c>
      <c r="AC44" s="82">
        <v>4.6409946681997001</v>
      </c>
      <c r="AD44" s="82">
        <v>4.6409946805233222</v>
      </c>
      <c r="AE44" s="82">
        <v>4.6409952904573162</v>
      </c>
      <c r="AF44" s="82">
        <v>4.6409954405727136</v>
      </c>
      <c r="AG44" s="82">
        <v>4.6409934263200032</v>
      </c>
      <c r="AH44" s="82">
        <v>4.6409950017670525</v>
      </c>
      <c r="AI44" s="82">
        <v>4.6409945450313232</v>
      </c>
      <c r="AJ44" s="82">
        <v>4.6409944927597859</v>
      </c>
      <c r="AK44" s="82">
        <v>4.6409946941451228</v>
      </c>
      <c r="AL44" s="82">
        <v>4.640994707297514</v>
      </c>
      <c r="AM44" s="82">
        <v>4.6409940061491319</v>
      </c>
      <c r="AN44" s="82">
        <v>4.9519998377249035</v>
      </c>
      <c r="AO44" s="82">
        <v>4.9519987674049331</v>
      </c>
      <c r="AP44" s="82">
        <v>4.9519990597949946</v>
      </c>
      <c r="AQ44" s="82">
        <v>4.9520007613891117</v>
      </c>
      <c r="AR44" s="82">
        <v>4.9520002834074006</v>
      </c>
      <c r="AS44" s="82">
        <v>4.9520005246314458</v>
      </c>
      <c r="AT44" s="82">
        <v>4.951999919211505</v>
      </c>
      <c r="AU44" s="82">
        <v>4.9519998793800131</v>
      </c>
      <c r="AV44" s="82">
        <v>4.9520002117298327</v>
      </c>
      <c r="AW44" s="82">
        <v>4.9519983616629117</v>
      </c>
      <c r="AX44" s="82">
        <v>4.9519986411024055</v>
      </c>
      <c r="AY44" s="82">
        <v>4.9519989876451387</v>
      </c>
      <c r="AZ44" s="82">
        <v>5.0700059523209005</v>
      </c>
      <c r="BA44" s="82">
        <v>5.0700062525819813</v>
      </c>
      <c r="BB44" s="82">
        <v>5.0700059253205296</v>
      </c>
      <c r="BC44" s="82">
        <v>5.0700058514995794</v>
      </c>
      <c r="BD44" s="82">
        <v>5.0700065642372154</v>
      </c>
      <c r="BE44" s="82">
        <v>5.0700057817444053</v>
      </c>
      <c r="BF44" s="82">
        <v>5.070005746952603</v>
      </c>
      <c r="BG44" s="82">
        <v>5.0700064493374315</v>
      </c>
      <c r="BH44" s="82">
        <v>5.0700059621404083</v>
      </c>
      <c r="BI44" s="82">
        <v>5.0700055639702022</v>
      </c>
      <c r="BJ44" s="82">
        <v>5.070005861852132</v>
      </c>
      <c r="BK44" s="82">
        <v>5.070005963887632</v>
      </c>
      <c r="BL44" s="82">
        <v>5.1980047934100675</v>
      </c>
      <c r="BM44" s="82">
        <v>5.1980042469926397</v>
      </c>
      <c r="BN44" s="82">
        <v>5.1980051354160297</v>
      </c>
      <c r="BO44" s="82">
        <v>5.1980008399832007</v>
      </c>
      <c r="BP44" s="82">
        <v>5.1979985263933477</v>
      </c>
      <c r="BQ44" s="82">
        <v>5.1980050633966428</v>
      </c>
      <c r="BR44" s="82">
        <v>5.1980055070034723</v>
      </c>
      <c r="BS44" s="82">
        <v>5.1980049504950498</v>
      </c>
      <c r="BT44" s="82">
        <v>5.1980053880101051</v>
      </c>
      <c r="BU44" s="82">
        <v>5.1980056004978223</v>
      </c>
      <c r="BV44" s="82">
        <v>5.1980041489017923</v>
      </c>
      <c r="BW44" s="82">
        <v>5.1980058350100604</v>
      </c>
      <c r="BX44" s="82">
        <v>5.3339998219883906</v>
      </c>
      <c r="BY44" s="82">
        <v>5.3339998485520494</v>
      </c>
      <c r="BZ44" s="82">
        <v>5.3340008386665199</v>
      </c>
      <c r="CA44" s="82">
        <v>5.3340013912901147</v>
      </c>
      <c r="CB44" s="82">
        <v>5.3340002376261149</v>
      </c>
      <c r="CC44" s="82">
        <v>5.3340003873479915</v>
      </c>
      <c r="CD44" s="82">
        <v>5.3340001357391476</v>
      </c>
      <c r="CE44" s="82">
        <v>5.3339998057120646</v>
      </c>
      <c r="CF44" s="82">
        <v>5.334000406483411</v>
      </c>
      <c r="CG44" s="82">
        <v>5.3340000393762805</v>
      </c>
      <c r="CH44" s="82">
        <v>5.3339996233036269</v>
      </c>
      <c r="CI44" s="82">
        <v>5.3339988516746413</v>
      </c>
      <c r="CJ44" s="82">
        <v>5.4749938406592884</v>
      </c>
      <c r="CK44" s="82">
        <v>5.4749931237196776</v>
      </c>
      <c r="CL44" s="82">
        <v>5.4749927710843371</v>
      </c>
      <c r="CM44" s="82">
        <v>5.4749957435216396</v>
      </c>
      <c r="CN44" s="82">
        <v>5.4749947956598346</v>
      </c>
      <c r="CO44" s="82">
        <v>5.4749953899307986</v>
      </c>
      <c r="CP44" s="82">
        <v>5.4749953091601942</v>
      </c>
      <c r="CQ44" s="82">
        <v>5.474993840349561</v>
      </c>
      <c r="CR44" s="82">
        <v>5.4749961109932617</v>
      </c>
      <c r="CS44" s="82">
        <v>5.4749944140647973</v>
      </c>
      <c r="CT44" s="82">
        <v>5.4749934456184945</v>
      </c>
      <c r="CU44" s="82">
        <v>5.4749948323380808</v>
      </c>
      <c r="CV44" s="82">
        <v>5.6219927466707604</v>
      </c>
      <c r="CW44" s="82">
        <v>5.6219921879146186</v>
      </c>
      <c r="CX44" s="82">
        <v>5.6219934423547109</v>
      </c>
      <c r="CY44" s="82">
        <v>5.6219947391684935</v>
      </c>
      <c r="CZ44" s="82">
        <v>5.6219943922475277</v>
      </c>
      <c r="DA44" s="82">
        <v>5.6219922609176338</v>
      </c>
      <c r="DB44" s="82">
        <v>5.6219939577039266</v>
      </c>
      <c r="DC44" s="82">
        <v>5.6219942663639522</v>
      </c>
      <c r="DD44" s="82">
        <v>5.6219934835621848</v>
      </c>
      <c r="DE44" s="82">
        <v>5.6219940345215393</v>
      </c>
      <c r="DF44" s="82">
        <v>5.6219931939718037</v>
      </c>
      <c r="DG44" s="82">
        <v>5.6219941787060153</v>
      </c>
      <c r="DH44" s="82">
        <v>5.7739985435451269</v>
      </c>
      <c r="DI44" s="82">
        <v>5.773999130508547</v>
      </c>
      <c r="DJ44" s="82">
        <v>5.7739989534072409</v>
      </c>
      <c r="DK44" s="82">
        <v>5.7739991217694042</v>
      </c>
      <c r="DL44" s="82">
        <v>5.7739981557399815</v>
      </c>
      <c r="DM44" s="82">
        <v>5.773998204142579</v>
      </c>
      <c r="DN44" s="82">
        <v>5.7739987047007757</v>
      </c>
      <c r="DO44" s="82">
        <v>5.7739984965159659</v>
      </c>
      <c r="DP44" s="82">
        <v>5.7739977628635337</v>
      </c>
      <c r="DQ44" s="82">
        <v>5.7739987082632016</v>
      </c>
      <c r="DR44" s="82">
        <v>5.7739995623893545</v>
      </c>
      <c r="DS44" s="82">
        <v>5.7739986871192883</v>
      </c>
      <c r="DT44" s="82">
        <v>5.9310026564882561</v>
      </c>
      <c r="DU44" s="82">
        <v>5.9310015940488841</v>
      </c>
      <c r="DV44" s="82">
        <v>5.9310016276327211</v>
      </c>
      <c r="DW44" s="82">
        <v>5.9310027733474202</v>
      </c>
      <c r="DX44" s="82">
        <v>5.9310032308268168</v>
      </c>
      <c r="DY44" s="82">
        <v>5.9310015406758705</v>
      </c>
      <c r="DZ44" s="82">
        <v>5.9310013611483843</v>
      </c>
      <c r="EA44" s="82">
        <v>5.9310027914757857</v>
      </c>
      <c r="EB44" s="82">
        <v>5.9310017467603693</v>
      </c>
      <c r="EC44" s="82">
        <v>5.9310027442696089</v>
      </c>
      <c r="ED44" s="82">
        <v>5.9310018761349612</v>
      </c>
      <c r="EE44" s="82">
        <v>5.9310024936691734</v>
      </c>
      <c r="EF44" s="82">
        <v>6.0930004518318412</v>
      </c>
      <c r="EG44" s="82">
        <v>6.0929991843731965</v>
      </c>
      <c r="EH44" s="82">
        <v>6.0929985177094705</v>
      </c>
      <c r="EI44" s="82">
        <v>6.0930022332758096</v>
      </c>
      <c r="EJ44" s="82">
        <v>6.0930005242234939</v>
      </c>
      <c r="EK44" s="82">
        <v>6.0930031939163491</v>
      </c>
      <c r="EL44" s="82">
        <v>6.0930014180839462</v>
      </c>
      <c r="EM44" s="82">
        <v>6.0930005024834273</v>
      </c>
      <c r="EN44" s="82">
        <v>6.0930027654642318</v>
      </c>
      <c r="EO44" s="82">
        <v>6.0930014970059876</v>
      </c>
      <c r="EP44" s="82">
        <v>6.0929996884641282</v>
      </c>
      <c r="EQ44" s="82">
        <v>6.0930005304016586</v>
      </c>
      <c r="ER44" s="82">
        <v>6.2600038639129849</v>
      </c>
      <c r="ES44" s="82">
        <v>6.260003105257522</v>
      </c>
      <c r="ET44" s="82">
        <v>6.2600017664203484</v>
      </c>
      <c r="EU44" s="82">
        <v>6.2600026547949685</v>
      </c>
      <c r="EV44" s="82">
        <v>6.2600022704388856</v>
      </c>
      <c r="EW44" s="82">
        <v>6.2600018298447679</v>
      </c>
      <c r="EX44" s="82">
        <v>6.2600044641990644</v>
      </c>
      <c r="EY44" s="82">
        <v>6.2600038925652006</v>
      </c>
      <c r="EZ44" s="82">
        <v>6.2600014299576117</v>
      </c>
      <c r="FA44" s="82">
        <v>6.2600018737672576</v>
      </c>
      <c r="FB44" s="82">
        <v>6.2600032280517697</v>
      </c>
      <c r="FC44" s="82">
        <v>6.2600041580845742</v>
      </c>
      <c r="FD44" s="82">
        <v>6.4339940371350695</v>
      </c>
      <c r="FE44" s="82">
        <v>6.4339945758298978</v>
      </c>
      <c r="FF44" s="82">
        <v>6.4339961760976392</v>
      </c>
      <c r="FG44" s="82">
        <v>6.4340020366598782</v>
      </c>
      <c r="FH44" s="82">
        <v>6.4339997229629109</v>
      </c>
      <c r="FI44" s="82">
        <v>6.4339972306272122</v>
      </c>
      <c r="FJ44" s="82">
        <v>6.4339957714632501</v>
      </c>
      <c r="FK44" s="82">
        <v>6.4339973815851179</v>
      </c>
      <c r="FL44" s="82">
        <v>6.4339968780808414</v>
      </c>
      <c r="FM44" s="82">
        <v>6.4339967799962228</v>
      </c>
      <c r="FN44" s="82">
        <v>6.4339966176395222</v>
      </c>
      <c r="FO44" s="82">
        <v>6.4339949283805078</v>
      </c>
      <c r="FP44" s="82">
        <v>6.6149975832305792</v>
      </c>
      <c r="FQ44" s="82">
        <v>6.6149971750184715</v>
      </c>
      <c r="FR44" s="82">
        <v>6.6149986621079231</v>
      </c>
      <c r="FS44" s="82">
        <v>6.6149991781553696</v>
      </c>
      <c r="FT44" s="82">
        <v>6.6149990525108464</v>
      </c>
      <c r="FU44" s="82">
        <v>6.6149993311449773</v>
      </c>
      <c r="FV44" s="82">
        <v>6.6149978909369143</v>
      </c>
      <c r="FW44" s="82">
        <v>6.6149973972912184</v>
      </c>
      <c r="FX44" s="82">
        <v>6.6149990191320871</v>
      </c>
      <c r="FY44" s="82">
        <v>6.6149989050150317</v>
      </c>
      <c r="FZ44" s="82">
        <v>6.6149987690035088</v>
      </c>
      <c r="GA44" s="82">
        <v>6.6149966671894607</v>
      </c>
    </row>
    <row r="45" spans="2:183">
      <c r="B45" s="96" t="s">
        <v>2</v>
      </c>
      <c r="C45" s="166" t="s">
        <v>40</v>
      </c>
      <c r="D45" s="175">
        <v>3.61</v>
      </c>
      <c r="E45" s="176">
        <v>2.17</v>
      </c>
      <c r="F45" s="176">
        <v>2.89</v>
      </c>
      <c r="G45" s="176">
        <v>1.44</v>
      </c>
      <c r="H45" s="176">
        <v>3.61</v>
      </c>
      <c r="I45" s="176">
        <v>2.17</v>
      </c>
      <c r="J45" s="176">
        <v>1.44</v>
      </c>
      <c r="K45" s="176">
        <v>3.61</v>
      </c>
      <c r="L45" s="176">
        <v>1.44</v>
      </c>
      <c r="M45" s="176">
        <v>2.17</v>
      </c>
      <c r="N45" s="176">
        <v>2.44</v>
      </c>
      <c r="O45" s="176">
        <v>2.17</v>
      </c>
      <c r="P45" s="176">
        <v>3.61</v>
      </c>
      <c r="Q45" s="176">
        <v>2.89</v>
      </c>
      <c r="R45" s="176">
        <v>2.17</v>
      </c>
      <c r="S45" s="176">
        <v>2.89</v>
      </c>
      <c r="T45" s="176">
        <v>3.17</v>
      </c>
      <c r="U45" s="176">
        <v>2.89</v>
      </c>
      <c r="V45" s="176">
        <v>2.17</v>
      </c>
      <c r="W45" s="176">
        <v>2.89</v>
      </c>
      <c r="X45" s="176">
        <v>3.61</v>
      </c>
      <c r="Y45" s="176">
        <v>2.89</v>
      </c>
      <c r="Z45" s="176">
        <v>3.61</v>
      </c>
      <c r="AA45" s="176">
        <v>2.89</v>
      </c>
      <c r="AB45" s="176">
        <v>2.89</v>
      </c>
      <c r="AC45" s="176">
        <v>2.89</v>
      </c>
      <c r="AD45" s="176">
        <v>2.17</v>
      </c>
      <c r="AE45" s="176">
        <v>2.89</v>
      </c>
      <c r="AF45" s="176">
        <v>2.17</v>
      </c>
      <c r="AG45" s="176">
        <v>2.89</v>
      </c>
      <c r="AH45" s="176">
        <v>2.89</v>
      </c>
      <c r="AI45" s="176">
        <v>2.44</v>
      </c>
      <c r="AJ45" s="176">
        <v>1.44</v>
      </c>
      <c r="AK45" s="176">
        <v>2.89</v>
      </c>
      <c r="AL45" s="176">
        <v>2.44</v>
      </c>
      <c r="AM45" s="176">
        <v>2.89</v>
      </c>
      <c r="AN45" s="176">
        <v>2.17</v>
      </c>
      <c r="AO45" s="176">
        <v>1.44</v>
      </c>
      <c r="AP45" s="176">
        <v>2.89</v>
      </c>
      <c r="AQ45" s="176">
        <v>2.17</v>
      </c>
      <c r="AR45" s="176">
        <v>2.44</v>
      </c>
      <c r="AS45" s="176">
        <v>2.17</v>
      </c>
      <c r="AT45" s="176">
        <v>2.89</v>
      </c>
      <c r="AU45" s="176">
        <v>1.44</v>
      </c>
      <c r="AV45" s="176">
        <v>2.89</v>
      </c>
      <c r="AW45" s="176">
        <v>2.89</v>
      </c>
      <c r="AX45" s="176">
        <v>1.44</v>
      </c>
      <c r="AY45" s="176">
        <v>2.89</v>
      </c>
      <c r="AZ45" s="176">
        <v>2.89</v>
      </c>
      <c r="BA45" s="176">
        <v>2.17</v>
      </c>
      <c r="BB45" s="176">
        <v>2.17</v>
      </c>
      <c r="BC45" s="176">
        <v>1.44</v>
      </c>
      <c r="BD45" s="176">
        <v>2.17</v>
      </c>
      <c r="BE45" s="176">
        <v>2.89</v>
      </c>
      <c r="BF45" s="176">
        <v>2.17</v>
      </c>
      <c r="BG45" s="176">
        <v>2.89</v>
      </c>
      <c r="BH45" s="176">
        <v>2.17</v>
      </c>
      <c r="BI45" s="176">
        <v>2.89</v>
      </c>
      <c r="BJ45" s="176">
        <v>2.17</v>
      </c>
      <c r="BK45" s="176">
        <v>2.89</v>
      </c>
      <c r="BL45" s="176">
        <v>2.89</v>
      </c>
      <c r="BM45" s="176">
        <v>2.89</v>
      </c>
      <c r="BN45" s="176">
        <v>2.17</v>
      </c>
      <c r="BO45" s="176">
        <v>0.72</v>
      </c>
      <c r="BP45" s="176">
        <v>1.72</v>
      </c>
      <c r="BQ45" s="176">
        <v>2.17</v>
      </c>
      <c r="BR45" s="176">
        <v>3.61</v>
      </c>
      <c r="BS45" s="176">
        <v>2.17</v>
      </c>
      <c r="BT45" s="176">
        <v>2.17</v>
      </c>
      <c r="BU45" s="176">
        <v>2.89</v>
      </c>
      <c r="BV45" s="176">
        <v>2.17</v>
      </c>
      <c r="BW45" s="176">
        <v>2.89</v>
      </c>
      <c r="BX45" s="176">
        <v>1.44</v>
      </c>
      <c r="BY45" s="176">
        <v>2.89</v>
      </c>
      <c r="BZ45" s="176">
        <v>2.89</v>
      </c>
      <c r="CA45" s="176">
        <v>2.89</v>
      </c>
      <c r="CB45" s="176">
        <v>2.17</v>
      </c>
      <c r="CC45" s="176">
        <v>2.17</v>
      </c>
      <c r="CD45" s="176">
        <v>1.44</v>
      </c>
      <c r="CE45" s="176">
        <v>2.89</v>
      </c>
      <c r="CF45" s="176">
        <v>2.89</v>
      </c>
      <c r="CG45" s="176">
        <v>2.89</v>
      </c>
      <c r="CH45" s="176">
        <v>2.17</v>
      </c>
      <c r="CI45" s="176">
        <v>2.89</v>
      </c>
      <c r="CJ45" s="176">
        <v>3.61</v>
      </c>
      <c r="CK45" s="176">
        <v>3.61</v>
      </c>
      <c r="CL45" s="176">
        <v>2.17</v>
      </c>
      <c r="CM45" s="176">
        <v>0.72</v>
      </c>
      <c r="CN45" s="176">
        <v>2.44</v>
      </c>
      <c r="CO45" s="176">
        <v>2.89</v>
      </c>
      <c r="CP45" s="176">
        <v>3.61</v>
      </c>
      <c r="CQ45" s="176">
        <v>2.89</v>
      </c>
      <c r="CR45" s="176">
        <v>2.89</v>
      </c>
      <c r="CS45" s="176">
        <v>2.89</v>
      </c>
      <c r="CT45" s="176">
        <v>2.17</v>
      </c>
      <c r="CU45" s="176">
        <v>2.17</v>
      </c>
      <c r="CV45" s="176">
        <v>2.89</v>
      </c>
      <c r="CW45" s="176">
        <v>3.89</v>
      </c>
      <c r="CX45" s="176">
        <v>2.17</v>
      </c>
      <c r="CY45" s="176">
        <v>2.44</v>
      </c>
      <c r="CZ45" s="176">
        <v>1.44</v>
      </c>
      <c r="DA45" s="176">
        <v>3.61</v>
      </c>
      <c r="DB45" s="176">
        <v>2.17</v>
      </c>
      <c r="DC45" s="176">
        <v>1.44</v>
      </c>
      <c r="DD45" s="176">
        <v>2.17</v>
      </c>
      <c r="DE45" s="176">
        <v>2.89</v>
      </c>
      <c r="DF45" s="176">
        <v>2.17</v>
      </c>
      <c r="DG45" s="176">
        <v>2.17</v>
      </c>
      <c r="DH45" s="176">
        <v>2.17</v>
      </c>
      <c r="DI45" s="176">
        <v>2.89</v>
      </c>
      <c r="DJ45" s="176">
        <v>3.61</v>
      </c>
      <c r="DK45" s="176">
        <v>2.17</v>
      </c>
      <c r="DL45" s="176">
        <v>1.72</v>
      </c>
      <c r="DM45" s="176">
        <v>1.44</v>
      </c>
      <c r="DN45" s="176">
        <v>2.17</v>
      </c>
      <c r="DO45" s="176">
        <v>3.17</v>
      </c>
      <c r="DP45" s="176">
        <v>2.89</v>
      </c>
      <c r="DQ45" s="176">
        <v>2.17</v>
      </c>
      <c r="DR45" s="176">
        <v>1.44</v>
      </c>
      <c r="DS45" s="176">
        <v>1.44</v>
      </c>
      <c r="DT45" s="176">
        <v>2.17</v>
      </c>
      <c r="DU45" s="176">
        <v>2.17</v>
      </c>
      <c r="DV45" s="176">
        <v>2.17</v>
      </c>
      <c r="DW45" s="176">
        <v>2.89</v>
      </c>
      <c r="DX45" s="176">
        <v>4.33</v>
      </c>
      <c r="DY45" s="176">
        <v>3.17</v>
      </c>
      <c r="DZ45" s="176">
        <v>1.44</v>
      </c>
      <c r="EA45" s="176">
        <v>2.89</v>
      </c>
      <c r="EB45" s="176">
        <v>2.17</v>
      </c>
      <c r="EC45" s="176">
        <v>2.89</v>
      </c>
      <c r="ED45" s="176">
        <v>2.89</v>
      </c>
      <c r="EE45" s="176">
        <v>2.89</v>
      </c>
      <c r="EF45" s="176">
        <v>2.89</v>
      </c>
      <c r="EG45" s="176">
        <v>2.89</v>
      </c>
      <c r="EH45" s="176">
        <v>2.17</v>
      </c>
      <c r="EI45" s="176">
        <v>1.44</v>
      </c>
      <c r="EJ45" s="176">
        <v>3.89</v>
      </c>
      <c r="EK45" s="176">
        <v>2.17</v>
      </c>
      <c r="EL45" s="176">
        <v>2.89</v>
      </c>
      <c r="EM45" s="176">
        <v>3.89</v>
      </c>
      <c r="EN45" s="176">
        <v>2.89</v>
      </c>
      <c r="EO45" s="176">
        <v>2.17</v>
      </c>
      <c r="EP45" s="176">
        <v>2.89</v>
      </c>
      <c r="EQ45" s="176">
        <v>2.89</v>
      </c>
      <c r="ER45" s="176">
        <v>2.17</v>
      </c>
      <c r="ES45" s="176">
        <v>2.17</v>
      </c>
      <c r="ET45" s="176">
        <v>3.61</v>
      </c>
      <c r="EU45" s="176">
        <v>2.17</v>
      </c>
      <c r="EV45" s="176">
        <v>2.17</v>
      </c>
      <c r="EW45" s="176">
        <v>2.17</v>
      </c>
      <c r="EX45" s="176">
        <v>2.17</v>
      </c>
      <c r="EY45" s="176">
        <v>3.61</v>
      </c>
      <c r="EZ45" s="176">
        <v>2.89</v>
      </c>
      <c r="FA45" s="176">
        <v>2.89</v>
      </c>
      <c r="FB45" s="176">
        <v>2.89</v>
      </c>
      <c r="FC45" s="176">
        <v>2.17</v>
      </c>
      <c r="FD45" s="176">
        <v>2.89</v>
      </c>
      <c r="FE45" s="176">
        <v>2.17</v>
      </c>
      <c r="FF45" s="176">
        <v>2.17</v>
      </c>
      <c r="FG45" s="176">
        <v>0.72</v>
      </c>
      <c r="FH45" s="176">
        <v>2.44</v>
      </c>
      <c r="FI45" s="176">
        <v>2.17</v>
      </c>
      <c r="FJ45" s="176">
        <v>1.44</v>
      </c>
      <c r="FK45" s="176">
        <v>2.89</v>
      </c>
      <c r="FL45" s="176">
        <v>2.17</v>
      </c>
      <c r="FM45" s="176">
        <v>3.61</v>
      </c>
      <c r="FN45" s="176">
        <v>2.17</v>
      </c>
      <c r="FO45" s="176">
        <v>2.89</v>
      </c>
      <c r="FP45" s="176">
        <v>4.33</v>
      </c>
      <c r="FQ45" s="176">
        <v>2.17</v>
      </c>
      <c r="FR45" s="176">
        <v>3.61</v>
      </c>
      <c r="FS45" s="176">
        <v>2.17</v>
      </c>
      <c r="FT45" s="176">
        <v>2.17</v>
      </c>
      <c r="FU45" s="176">
        <v>2.89</v>
      </c>
      <c r="FV45" s="176">
        <v>2.17</v>
      </c>
      <c r="FW45" s="176">
        <v>2.89</v>
      </c>
      <c r="FX45" s="176">
        <v>2.17</v>
      </c>
      <c r="FY45" s="176">
        <v>2.17</v>
      </c>
      <c r="FZ45" s="176">
        <v>2.89</v>
      </c>
      <c r="GA45" s="176">
        <v>3.61</v>
      </c>
    </row>
    <row r="46" spans="2:183">
      <c r="B46" s="96" t="s">
        <v>2</v>
      </c>
      <c r="C46" s="166" t="s">
        <v>41</v>
      </c>
      <c r="D46" s="175">
        <v>692</v>
      </c>
      <c r="E46" s="176">
        <v>625</v>
      </c>
      <c r="F46" s="176">
        <v>692</v>
      </c>
      <c r="G46" s="176">
        <v>670</v>
      </c>
      <c r="H46" s="176">
        <v>692</v>
      </c>
      <c r="I46" s="176">
        <v>670</v>
      </c>
      <c r="J46" s="176">
        <v>692</v>
      </c>
      <c r="K46" s="176">
        <v>692</v>
      </c>
      <c r="L46" s="176">
        <v>670</v>
      </c>
      <c r="M46" s="176">
        <v>692</v>
      </c>
      <c r="N46" s="176">
        <v>670</v>
      </c>
      <c r="O46" s="176">
        <v>692</v>
      </c>
      <c r="P46" s="176">
        <v>692</v>
      </c>
      <c r="Q46" s="176">
        <v>625</v>
      </c>
      <c r="R46" s="176">
        <v>692</v>
      </c>
      <c r="S46" s="176">
        <v>558</v>
      </c>
      <c r="T46" s="176">
        <v>335</v>
      </c>
      <c r="U46" s="176">
        <v>670</v>
      </c>
      <c r="V46" s="176">
        <v>692</v>
      </c>
      <c r="W46" s="176">
        <v>692</v>
      </c>
      <c r="X46" s="176">
        <v>670</v>
      </c>
      <c r="Y46" s="176">
        <v>692</v>
      </c>
      <c r="Z46" s="176">
        <v>670</v>
      </c>
      <c r="AA46" s="176">
        <v>692</v>
      </c>
      <c r="AB46" s="176">
        <v>692</v>
      </c>
      <c r="AC46" s="176">
        <v>625</v>
      </c>
      <c r="AD46" s="176">
        <v>692</v>
      </c>
      <c r="AE46" s="176">
        <v>670</v>
      </c>
      <c r="AF46" s="176">
        <v>692</v>
      </c>
      <c r="AG46" s="176">
        <v>670</v>
      </c>
      <c r="AH46" s="176">
        <v>692</v>
      </c>
      <c r="AI46" s="176">
        <v>692</v>
      </c>
      <c r="AJ46" s="176">
        <v>670</v>
      </c>
      <c r="AK46" s="176">
        <v>692</v>
      </c>
      <c r="AL46" s="176">
        <v>670</v>
      </c>
      <c r="AM46" s="176">
        <v>692</v>
      </c>
      <c r="AN46" s="176">
        <v>692</v>
      </c>
      <c r="AO46" s="176">
        <v>648</v>
      </c>
      <c r="AP46" s="176">
        <v>692</v>
      </c>
      <c r="AQ46" s="176">
        <v>335</v>
      </c>
      <c r="AR46" s="176">
        <v>469</v>
      </c>
      <c r="AS46" s="176">
        <v>670</v>
      </c>
      <c r="AT46" s="176">
        <v>692</v>
      </c>
      <c r="AU46" s="176">
        <v>692</v>
      </c>
      <c r="AV46" s="176">
        <v>670</v>
      </c>
      <c r="AW46" s="176">
        <v>692</v>
      </c>
      <c r="AX46" s="176">
        <v>670</v>
      </c>
      <c r="AY46" s="176">
        <v>692</v>
      </c>
      <c r="AZ46" s="176">
        <v>692</v>
      </c>
      <c r="BA46" s="176">
        <v>625</v>
      </c>
      <c r="BB46" s="176">
        <v>692</v>
      </c>
      <c r="BC46" s="176">
        <v>670</v>
      </c>
      <c r="BD46" s="176">
        <v>692</v>
      </c>
      <c r="BE46" s="176">
        <v>670</v>
      </c>
      <c r="BF46" s="176">
        <v>692</v>
      </c>
      <c r="BG46" s="176">
        <v>692</v>
      </c>
      <c r="BH46" s="176">
        <v>670</v>
      </c>
      <c r="BI46" s="176">
        <v>692</v>
      </c>
      <c r="BJ46" s="176">
        <v>670</v>
      </c>
      <c r="BK46" s="176">
        <v>692</v>
      </c>
      <c r="BL46" s="176">
        <v>692</v>
      </c>
      <c r="BM46" s="176">
        <v>625</v>
      </c>
      <c r="BN46" s="176">
        <v>692</v>
      </c>
      <c r="BO46" s="176">
        <v>134</v>
      </c>
      <c r="BP46" s="176">
        <v>134</v>
      </c>
      <c r="BQ46" s="176">
        <v>670</v>
      </c>
      <c r="BR46" s="176">
        <v>692</v>
      </c>
      <c r="BS46" s="176">
        <v>692</v>
      </c>
      <c r="BT46" s="176">
        <v>670</v>
      </c>
      <c r="BU46" s="176">
        <v>692</v>
      </c>
      <c r="BV46" s="176">
        <v>670</v>
      </c>
      <c r="BW46" s="176">
        <v>692</v>
      </c>
      <c r="BX46" s="176">
        <v>692</v>
      </c>
      <c r="BY46" s="176">
        <v>625</v>
      </c>
      <c r="BZ46" s="176">
        <v>692</v>
      </c>
      <c r="CA46" s="176">
        <v>670</v>
      </c>
      <c r="CB46" s="176">
        <v>692</v>
      </c>
      <c r="CC46" s="176">
        <v>670</v>
      </c>
      <c r="CD46" s="176">
        <v>692</v>
      </c>
      <c r="CE46" s="176">
        <v>692</v>
      </c>
      <c r="CF46" s="176">
        <v>670</v>
      </c>
      <c r="CG46" s="176">
        <v>692</v>
      </c>
      <c r="CH46" s="176">
        <v>670</v>
      </c>
      <c r="CI46" s="176">
        <v>692</v>
      </c>
      <c r="CJ46" s="176">
        <v>692</v>
      </c>
      <c r="CK46" s="176">
        <v>648</v>
      </c>
      <c r="CL46" s="176">
        <v>692</v>
      </c>
      <c r="CM46" s="176">
        <v>358</v>
      </c>
      <c r="CN46" s="176">
        <v>536</v>
      </c>
      <c r="CO46" s="176">
        <v>670</v>
      </c>
      <c r="CP46" s="176">
        <v>692</v>
      </c>
      <c r="CQ46" s="176">
        <v>692</v>
      </c>
      <c r="CR46" s="176">
        <v>670</v>
      </c>
      <c r="CS46" s="176">
        <v>692</v>
      </c>
      <c r="CT46" s="176">
        <v>670</v>
      </c>
      <c r="CU46" s="176">
        <v>692</v>
      </c>
      <c r="CV46" s="176">
        <v>692</v>
      </c>
      <c r="CW46" s="176">
        <v>625</v>
      </c>
      <c r="CX46" s="176">
        <v>425</v>
      </c>
      <c r="CY46" s="176">
        <v>313</v>
      </c>
      <c r="CZ46" s="176">
        <v>692</v>
      </c>
      <c r="DA46" s="176">
        <v>670</v>
      </c>
      <c r="DB46" s="176">
        <v>692</v>
      </c>
      <c r="DC46" s="176">
        <v>692</v>
      </c>
      <c r="DD46" s="176">
        <v>670</v>
      </c>
      <c r="DE46" s="176">
        <v>692</v>
      </c>
      <c r="DF46" s="176">
        <v>670</v>
      </c>
      <c r="DG46" s="176">
        <v>692</v>
      </c>
      <c r="DH46" s="176">
        <v>692</v>
      </c>
      <c r="DI46" s="176">
        <v>625</v>
      </c>
      <c r="DJ46" s="176">
        <v>692</v>
      </c>
      <c r="DK46" s="176">
        <v>648</v>
      </c>
      <c r="DL46" s="176">
        <v>246</v>
      </c>
      <c r="DM46" s="176">
        <v>670</v>
      </c>
      <c r="DN46" s="176">
        <v>692</v>
      </c>
      <c r="DO46" s="176">
        <v>692</v>
      </c>
      <c r="DP46" s="176">
        <v>670</v>
      </c>
      <c r="DQ46" s="176">
        <v>692</v>
      </c>
      <c r="DR46" s="176">
        <v>670</v>
      </c>
      <c r="DS46" s="176">
        <v>692</v>
      </c>
      <c r="DT46" s="176">
        <v>692</v>
      </c>
      <c r="DU46" s="176">
        <v>625</v>
      </c>
      <c r="DV46" s="176">
        <v>692</v>
      </c>
      <c r="DW46" s="176">
        <v>670</v>
      </c>
      <c r="DX46" s="176">
        <v>692</v>
      </c>
      <c r="DY46" s="176">
        <v>670</v>
      </c>
      <c r="DZ46" s="176">
        <v>692</v>
      </c>
      <c r="EA46" s="176">
        <v>692</v>
      </c>
      <c r="EB46" s="176">
        <v>670</v>
      </c>
      <c r="EC46" s="176">
        <v>692</v>
      </c>
      <c r="ED46" s="176">
        <v>670</v>
      </c>
      <c r="EE46" s="176">
        <v>692</v>
      </c>
      <c r="EF46" s="176">
        <v>692</v>
      </c>
      <c r="EG46" s="176">
        <v>648</v>
      </c>
      <c r="EH46" s="176">
        <v>692</v>
      </c>
      <c r="EI46" s="176">
        <v>268</v>
      </c>
      <c r="EJ46" s="176">
        <v>625</v>
      </c>
      <c r="EK46" s="176">
        <v>670</v>
      </c>
      <c r="EL46" s="176">
        <v>692</v>
      </c>
      <c r="EM46" s="176">
        <v>692</v>
      </c>
      <c r="EN46" s="176">
        <v>670</v>
      </c>
      <c r="EO46" s="176">
        <v>692</v>
      </c>
      <c r="EP46" s="176">
        <v>670</v>
      </c>
      <c r="EQ46" s="176">
        <v>692</v>
      </c>
      <c r="ER46" s="176">
        <v>692</v>
      </c>
      <c r="ES46" s="176">
        <v>625</v>
      </c>
      <c r="ET46" s="176">
        <v>692</v>
      </c>
      <c r="EU46" s="176">
        <v>670</v>
      </c>
      <c r="EV46" s="176">
        <v>692</v>
      </c>
      <c r="EW46" s="176">
        <v>670</v>
      </c>
      <c r="EX46" s="176">
        <v>692</v>
      </c>
      <c r="EY46" s="176">
        <v>692</v>
      </c>
      <c r="EZ46" s="176">
        <v>670</v>
      </c>
      <c r="FA46" s="176">
        <v>692</v>
      </c>
      <c r="FB46" s="176">
        <v>670</v>
      </c>
      <c r="FC46" s="176">
        <v>692</v>
      </c>
      <c r="FD46" s="176">
        <v>692</v>
      </c>
      <c r="FE46" s="176">
        <v>625</v>
      </c>
      <c r="FF46" s="176">
        <v>692</v>
      </c>
      <c r="FG46" s="176">
        <v>67</v>
      </c>
      <c r="FH46" s="176">
        <v>201</v>
      </c>
      <c r="FI46" s="176">
        <v>670</v>
      </c>
      <c r="FJ46" s="176">
        <v>692</v>
      </c>
      <c r="FK46" s="176">
        <v>692</v>
      </c>
      <c r="FL46" s="176">
        <v>670</v>
      </c>
      <c r="FM46" s="176">
        <v>692</v>
      </c>
      <c r="FN46" s="176">
        <v>670</v>
      </c>
      <c r="FO46" s="176">
        <v>692</v>
      </c>
      <c r="FP46" s="176">
        <v>692</v>
      </c>
      <c r="FQ46" s="176">
        <v>625</v>
      </c>
      <c r="FR46" s="176">
        <v>692</v>
      </c>
      <c r="FS46" s="176">
        <v>670</v>
      </c>
      <c r="FT46" s="176">
        <v>692</v>
      </c>
      <c r="FU46" s="176">
        <v>670</v>
      </c>
      <c r="FV46" s="176">
        <v>692</v>
      </c>
      <c r="FW46" s="176">
        <v>692</v>
      </c>
      <c r="FX46" s="176">
        <v>670</v>
      </c>
      <c r="FY46" s="176">
        <v>692</v>
      </c>
      <c r="FZ46" s="176">
        <v>670</v>
      </c>
      <c r="GA46" s="176">
        <v>692</v>
      </c>
    </row>
    <row r="47" spans="2:183">
      <c r="B47" s="96" t="s">
        <v>2</v>
      </c>
      <c r="C47" s="166" t="s">
        <v>271</v>
      </c>
      <c r="D47" s="88">
        <v>3333.06</v>
      </c>
      <c r="E47" s="89">
        <v>1999.83</v>
      </c>
      <c r="F47" s="89">
        <v>2666.44</v>
      </c>
      <c r="G47" s="89">
        <v>1333.22</v>
      </c>
      <c r="H47" s="89">
        <v>3333.06</v>
      </c>
      <c r="I47" s="89">
        <v>1999.83</v>
      </c>
      <c r="J47" s="89">
        <v>1333.22</v>
      </c>
      <c r="K47" s="89">
        <v>3333.06</v>
      </c>
      <c r="L47" s="89">
        <v>1333.22</v>
      </c>
      <c r="M47" s="89">
        <v>1999.83</v>
      </c>
      <c r="N47" s="89">
        <v>2256.2199999999998</v>
      </c>
      <c r="O47" s="89">
        <v>1999.83</v>
      </c>
      <c r="P47" s="89">
        <v>3333.06</v>
      </c>
      <c r="Q47" s="89">
        <v>2666.44</v>
      </c>
      <c r="R47" s="89">
        <v>1999.83</v>
      </c>
      <c r="S47" s="89">
        <v>2666.44</v>
      </c>
      <c r="T47" s="89">
        <v>2922.83</v>
      </c>
      <c r="U47" s="89">
        <v>2666.44</v>
      </c>
      <c r="V47" s="89">
        <v>1999.83</v>
      </c>
      <c r="W47" s="89">
        <v>2666.44</v>
      </c>
      <c r="X47" s="89">
        <v>3333.06</v>
      </c>
      <c r="Y47" s="89">
        <v>2666.44</v>
      </c>
      <c r="Z47" s="89">
        <v>3333.06</v>
      </c>
      <c r="AA47" s="89">
        <v>2666.44</v>
      </c>
      <c r="AB47" s="89">
        <v>2666.44</v>
      </c>
      <c r="AC47" s="89">
        <v>2666.44</v>
      </c>
      <c r="AD47" s="89">
        <v>1999.83</v>
      </c>
      <c r="AE47" s="89">
        <v>2666.44</v>
      </c>
      <c r="AF47" s="89">
        <v>1999.83</v>
      </c>
      <c r="AG47" s="89">
        <v>2666.44</v>
      </c>
      <c r="AH47" s="89">
        <v>2666.44</v>
      </c>
      <c r="AI47" s="89">
        <v>2256.2199999999998</v>
      </c>
      <c r="AJ47" s="89">
        <v>1333.22</v>
      </c>
      <c r="AK47" s="89">
        <v>2666.44</v>
      </c>
      <c r="AL47" s="89">
        <v>2256.2199999999998</v>
      </c>
      <c r="AM47" s="89">
        <v>2666.44</v>
      </c>
      <c r="AN47" s="89">
        <v>1999.83</v>
      </c>
      <c r="AO47" s="89">
        <v>1333.22</v>
      </c>
      <c r="AP47" s="89">
        <v>2666.44</v>
      </c>
      <c r="AQ47" s="89">
        <v>1999.83</v>
      </c>
      <c r="AR47" s="89">
        <v>2256.2199999999998</v>
      </c>
      <c r="AS47" s="89">
        <v>1999.83</v>
      </c>
      <c r="AT47" s="89">
        <v>2666.44</v>
      </c>
      <c r="AU47" s="89">
        <v>1333.22</v>
      </c>
      <c r="AV47" s="89">
        <v>2666.44</v>
      </c>
      <c r="AW47" s="89">
        <v>2666.44</v>
      </c>
      <c r="AX47" s="89">
        <v>1333.22</v>
      </c>
      <c r="AY47" s="89">
        <v>2666.44</v>
      </c>
      <c r="AZ47" s="89">
        <v>2666.44</v>
      </c>
      <c r="BA47" s="89">
        <v>1999.83</v>
      </c>
      <c r="BB47" s="89">
        <v>1999.83</v>
      </c>
      <c r="BC47" s="89">
        <v>1333.22</v>
      </c>
      <c r="BD47" s="89">
        <v>1999.83</v>
      </c>
      <c r="BE47" s="89">
        <v>2666.44</v>
      </c>
      <c r="BF47" s="89">
        <v>1999.83</v>
      </c>
      <c r="BG47" s="89">
        <v>2666.44</v>
      </c>
      <c r="BH47" s="89">
        <v>1999.83</v>
      </c>
      <c r="BI47" s="89">
        <v>2666.44</v>
      </c>
      <c r="BJ47" s="89">
        <v>1999.83</v>
      </c>
      <c r="BK47" s="89">
        <v>2666.44</v>
      </c>
      <c r="BL47" s="89">
        <v>2666.44</v>
      </c>
      <c r="BM47" s="89">
        <v>2666.44</v>
      </c>
      <c r="BN47" s="89">
        <v>1999.83</v>
      </c>
      <c r="BO47" s="89">
        <v>666.61</v>
      </c>
      <c r="BP47" s="89">
        <v>1589.61</v>
      </c>
      <c r="BQ47" s="89">
        <v>1999.83</v>
      </c>
      <c r="BR47" s="89">
        <v>3333.06</v>
      </c>
      <c r="BS47" s="89">
        <v>1999.83</v>
      </c>
      <c r="BT47" s="89">
        <v>1999.83</v>
      </c>
      <c r="BU47" s="89">
        <v>2666.44</v>
      </c>
      <c r="BV47" s="89">
        <v>1999.83</v>
      </c>
      <c r="BW47" s="89">
        <v>2666.44</v>
      </c>
      <c r="BX47" s="89">
        <v>1333.22</v>
      </c>
      <c r="BY47" s="89">
        <v>2666.44</v>
      </c>
      <c r="BZ47" s="89">
        <v>2666.44</v>
      </c>
      <c r="CA47" s="89">
        <v>2666.44</v>
      </c>
      <c r="CB47" s="89">
        <v>1999.83</v>
      </c>
      <c r="CC47" s="89">
        <v>1999.83</v>
      </c>
      <c r="CD47" s="89">
        <v>1333.22</v>
      </c>
      <c r="CE47" s="89">
        <v>2666.44</v>
      </c>
      <c r="CF47" s="89">
        <v>2666.44</v>
      </c>
      <c r="CG47" s="89">
        <v>2666.44</v>
      </c>
      <c r="CH47" s="89">
        <v>1999.83</v>
      </c>
      <c r="CI47" s="89">
        <v>2666.44</v>
      </c>
      <c r="CJ47" s="89">
        <v>3333.06</v>
      </c>
      <c r="CK47" s="89">
        <v>3333.06</v>
      </c>
      <c r="CL47" s="89">
        <v>1999.83</v>
      </c>
      <c r="CM47" s="89">
        <v>666.61</v>
      </c>
      <c r="CN47" s="89">
        <v>2256.2199999999998</v>
      </c>
      <c r="CO47" s="89">
        <v>2666.44</v>
      </c>
      <c r="CP47" s="89">
        <v>3333.06</v>
      </c>
      <c r="CQ47" s="89">
        <v>2666.44</v>
      </c>
      <c r="CR47" s="89">
        <v>2666.44</v>
      </c>
      <c r="CS47" s="89">
        <v>2666.44</v>
      </c>
      <c r="CT47" s="89">
        <v>1999.83</v>
      </c>
      <c r="CU47" s="89">
        <v>1999.83</v>
      </c>
      <c r="CV47" s="89">
        <v>2666.44</v>
      </c>
      <c r="CW47" s="89">
        <v>3589.44</v>
      </c>
      <c r="CX47" s="89">
        <v>1999.83</v>
      </c>
      <c r="CY47" s="89">
        <v>2256.2199999999998</v>
      </c>
      <c r="CZ47" s="89">
        <v>1333.22</v>
      </c>
      <c r="DA47" s="89">
        <v>3333.06</v>
      </c>
      <c r="DB47" s="89">
        <v>1999.83</v>
      </c>
      <c r="DC47" s="89">
        <v>1333.22</v>
      </c>
      <c r="DD47" s="89">
        <v>1999.83</v>
      </c>
      <c r="DE47" s="89">
        <v>2666.44</v>
      </c>
      <c r="DF47" s="89">
        <v>1999.83</v>
      </c>
      <c r="DG47" s="89">
        <v>1999.83</v>
      </c>
      <c r="DH47" s="89">
        <v>1999.83</v>
      </c>
      <c r="DI47" s="89">
        <v>2666.44</v>
      </c>
      <c r="DJ47" s="89">
        <v>3333.06</v>
      </c>
      <c r="DK47" s="89">
        <v>1999.83</v>
      </c>
      <c r="DL47" s="89">
        <v>1589.61</v>
      </c>
      <c r="DM47" s="89">
        <v>1333.22</v>
      </c>
      <c r="DN47" s="89">
        <v>1999.83</v>
      </c>
      <c r="DO47" s="89">
        <v>2922.83</v>
      </c>
      <c r="DP47" s="89">
        <v>2666.44</v>
      </c>
      <c r="DQ47" s="89">
        <v>1999.83</v>
      </c>
      <c r="DR47" s="89">
        <v>1333.22</v>
      </c>
      <c r="DS47" s="89">
        <v>1333.22</v>
      </c>
      <c r="DT47" s="89">
        <v>1999.83</v>
      </c>
      <c r="DU47" s="89">
        <v>1999.83</v>
      </c>
      <c r="DV47" s="89">
        <v>1999.83</v>
      </c>
      <c r="DW47" s="89">
        <v>2666.44</v>
      </c>
      <c r="DX47" s="89">
        <v>3999.67</v>
      </c>
      <c r="DY47" s="89">
        <v>2922.83</v>
      </c>
      <c r="DZ47" s="89">
        <v>1333.22</v>
      </c>
      <c r="EA47" s="89">
        <v>2666.44</v>
      </c>
      <c r="EB47" s="89">
        <v>1999.83</v>
      </c>
      <c r="EC47" s="89">
        <v>2666.44</v>
      </c>
      <c r="ED47" s="89">
        <v>2666.44</v>
      </c>
      <c r="EE47" s="89">
        <v>2666.44</v>
      </c>
      <c r="EF47" s="89">
        <v>2666.44</v>
      </c>
      <c r="EG47" s="89">
        <v>2666.44</v>
      </c>
      <c r="EH47" s="89">
        <v>1999.83</v>
      </c>
      <c r="EI47" s="89">
        <v>1333.22</v>
      </c>
      <c r="EJ47" s="89">
        <v>3589.44</v>
      </c>
      <c r="EK47" s="89">
        <v>1999.83</v>
      </c>
      <c r="EL47" s="89">
        <v>2666.44</v>
      </c>
      <c r="EM47" s="89">
        <v>3589.44</v>
      </c>
      <c r="EN47" s="89">
        <v>2666.44</v>
      </c>
      <c r="EO47" s="89">
        <v>1999.83</v>
      </c>
      <c r="EP47" s="89">
        <v>2666.44</v>
      </c>
      <c r="EQ47" s="89">
        <v>2666.44</v>
      </c>
      <c r="ER47" s="89">
        <v>1999.83</v>
      </c>
      <c r="ES47" s="89">
        <v>1999.83</v>
      </c>
      <c r="ET47" s="89">
        <v>3333.06</v>
      </c>
      <c r="EU47" s="89">
        <v>1999.83</v>
      </c>
      <c r="EV47" s="89">
        <v>1999.83</v>
      </c>
      <c r="EW47" s="89">
        <v>1999.83</v>
      </c>
      <c r="EX47" s="89">
        <v>1999.83</v>
      </c>
      <c r="EY47" s="89">
        <v>3333.06</v>
      </c>
      <c r="EZ47" s="89">
        <v>2666.44</v>
      </c>
      <c r="FA47" s="89">
        <v>2666.44</v>
      </c>
      <c r="FB47" s="89">
        <v>2666.44</v>
      </c>
      <c r="FC47" s="89">
        <v>1999.83</v>
      </c>
      <c r="FD47" s="89">
        <v>2666.44</v>
      </c>
      <c r="FE47" s="89">
        <v>1999.83</v>
      </c>
      <c r="FF47" s="89">
        <v>1999.83</v>
      </c>
      <c r="FG47" s="89">
        <v>666.61</v>
      </c>
      <c r="FH47" s="89">
        <v>2256.2199999999998</v>
      </c>
      <c r="FI47" s="89">
        <v>1999.83</v>
      </c>
      <c r="FJ47" s="89">
        <v>1333.22</v>
      </c>
      <c r="FK47" s="89">
        <v>2666.44</v>
      </c>
      <c r="FL47" s="89">
        <v>1999.83</v>
      </c>
      <c r="FM47" s="89">
        <v>3333.06</v>
      </c>
      <c r="FN47" s="89">
        <v>1999.83</v>
      </c>
      <c r="FO47" s="89">
        <v>2666.44</v>
      </c>
      <c r="FP47" s="89">
        <v>3999.67</v>
      </c>
      <c r="FQ47" s="89">
        <v>1999.83</v>
      </c>
      <c r="FR47" s="89">
        <v>3333.06</v>
      </c>
      <c r="FS47" s="89">
        <v>1999.83</v>
      </c>
      <c r="FT47" s="89">
        <v>1999.83</v>
      </c>
      <c r="FU47" s="89">
        <v>2666.44</v>
      </c>
      <c r="FV47" s="89">
        <v>1999.83</v>
      </c>
      <c r="FW47" s="89">
        <v>2666.44</v>
      </c>
      <c r="FX47" s="89">
        <v>1999.83</v>
      </c>
      <c r="FY47" s="89">
        <v>1999.83</v>
      </c>
      <c r="FZ47" s="89">
        <v>2666.44</v>
      </c>
      <c r="GA47" s="89">
        <v>3333.06</v>
      </c>
    </row>
    <row r="48" spans="2:183">
      <c r="B48" s="171" t="s">
        <v>2</v>
      </c>
      <c r="C48" s="177" t="s">
        <v>96</v>
      </c>
      <c r="D48" s="83">
        <v>0.92916241641165132</v>
      </c>
      <c r="E48" s="84">
        <v>0.92270849673202615</v>
      </c>
      <c r="F48" s="84">
        <v>0.91659110657750575</v>
      </c>
      <c r="G48" s="84">
        <v>0.91784216174031796</v>
      </c>
      <c r="H48" s="84">
        <v>0.91669500170010199</v>
      </c>
      <c r="I48" s="84">
        <v>0.9214027899717101</v>
      </c>
      <c r="J48" s="84">
        <v>0.9327798556802297</v>
      </c>
      <c r="K48" s="84">
        <v>0.93248706033473117</v>
      </c>
      <c r="L48" s="84">
        <v>0.91725685298995219</v>
      </c>
      <c r="M48" s="84">
        <v>0.91287921719747633</v>
      </c>
      <c r="N48" s="84">
        <v>0.90876987610964788</v>
      </c>
      <c r="O48" s="84">
        <v>0.9156277154407042</v>
      </c>
      <c r="P48" s="84">
        <v>0.93356379160527414</v>
      </c>
      <c r="Q48" s="84">
        <v>0.93717124183006539</v>
      </c>
      <c r="R48" s="84">
        <v>0.91989686047829533</v>
      </c>
      <c r="S48" s="84">
        <v>0.92501229882634062</v>
      </c>
      <c r="T48" s="84">
        <v>0.91598868403082623</v>
      </c>
      <c r="U48" s="84">
        <v>0.92787045166325233</v>
      </c>
      <c r="V48" s="84">
        <v>0.93771015149797876</v>
      </c>
      <c r="W48" s="84">
        <v>0.93771959650912384</v>
      </c>
      <c r="X48" s="84">
        <v>0.91811530582382206</v>
      </c>
      <c r="Y48" s="84">
        <v>0.92747175941667614</v>
      </c>
      <c r="Z48" s="84">
        <v>0.91272071017461709</v>
      </c>
      <c r="AA48" s="84">
        <v>0.91893346934149378</v>
      </c>
      <c r="AB48" s="84">
        <v>0.92563942725452419</v>
      </c>
      <c r="AC48" s="84">
        <v>0.92771764705882354</v>
      </c>
      <c r="AD48" s="84">
        <v>0.91973629528882839</v>
      </c>
      <c r="AE48" s="84">
        <v>0.91553994732221244</v>
      </c>
      <c r="AF48" s="84">
        <v>0.91561827042955912</v>
      </c>
      <c r="AG48" s="84">
        <v>0.9259974636620818</v>
      </c>
      <c r="AH48" s="84">
        <v>0.9353866787562809</v>
      </c>
      <c r="AI48" s="84">
        <v>0.93325210623748533</v>
      </c>
      <c r="AJ48" s="84">
        <v>0.91754950736513508</v>
      </c>
      <c r="AK48" s="84">
        <v>0.92209754807510669</v>
      </c>
      <c r="AL48" s="84">
        <v>0.91235001463271881</v>
      </c>
      <c r="AM48" s="84">
        <v>0.91237863160678534</v>
      </c>
      <c r="AN48" s="84">
        <v>0.93125920888586644</v>
      </c>
      <c r="AO48" s="84">
        <v>0.93548182441700967</v>
      </c>
      <c r="AP48" s="84">
        <v>0.92420378556046701</v>
      </c>
      <c r="AQ48" s="84">
        <v>0.92248561115988681</v>
      </c>
      <c r="AR48" s="84">
        <v>0.92444778906587521</v>
      </c>
      <c r="AS48" s="84">
        <v>0.92971417422690472</v>
      </c>
      <c r="AT48" s="84">
        <v>0.93528278363368467</v>
      </c>
      <c r="AU48" s="84">
        <v>0.93964637878272694</v>
      </c>
      <c r="AV48" s="84">
        <v>0.92147107599258604</v>
      </c>
      <c r="AW48" s="84">
        <v>0.9223997884317503</v>
      </c>
      <c r="AX48" s="84">
        <v>0.91887620719929763</v>
      </c>
      <c r="AY48" s="84">
        <v>0.91431485889153352</v>
      </c>
      <c r="AZ48" s="84">
        <v>0.9361989497147607</v>
      </c>
      <c r="BA48" s="84">
        <v>0.93660653594771237</v>
      </c>
      <c r="BB48" s="84">
        <v>0.92452491593940078</v>
      </c>
      <c r="BC48" s="84">
        <v>0.91691542288557215</v>
      </c>
      <c r="BD48" s="84">
        <v>0.92086969662624207</v>
      </c>
      <c r="BE48" s="84">
        <v>0.92797775826748607</v>
      </c>
      <c r="BF48" s="84">
        <v>0.93678454040575765</v>
      </c>
      <c r="BG48" s="84">
        <v>0.93727568098530356</v>
      </c>
      <c r="BH48" s="84">
        <v>0.91626182811433032</v>
      </c>
      <c r="BI48" s="84">
        <v>0.91666666666666663</v>
      </c>
      <c r="BJ48" s="84">
        <v>0.9152960686762267</v>
      </c>
      <c r="BK48" s="84">
        <v>0.91854622388454421</v>
      </c>
      <c r="BL48" s="84">
        <v>0.93791794174317122</v>
      </c>
      <c r="BM48" s="84">
        <v>0.94061176470588237</v>
      </c>
      <c r="BN48" s="84">
        <v>0.92695228380369488</v>
      </c>
      <c r="BO48" s="84">
        <v>0.92908008974734169</v>
      </c>
      <c r="BP48" s="84">
        <v>0.92678763047507562</v>
      </c>
      <c r="BQ48" s="84">
        <v>0.93632816310603839</v>
      </c>
      <c r="BR48" s="84">
        <v>0.94673013714156184</v>
      </c>
      <c r="BS48" s="84">
        <v>0.95394612565642822</v>
      </c>
      <c r="BT48" s="84">
        <v>0.93061164764413229</v>
      </c>
      <c r="BU48" s="84">
        <v>0.94104424043220369</v>
      </c>
      <c r="BV48" s="84">
        <v>0.93580138523070922</v>
      </c>
      <c r="BW48" s="84">
        <v>0.93883410782424725</v>
      </c>
      <c r="BX48" s="84">
        <v>0.95505119196040655</v>
      </c>
      <c r="BY48" s="84">
        <v>0.9667032679738562</v>
      </c>
      <c r="BZ48" s="84">
        <v>0.94600287128338811</v>
      </c>
      <c r="CA48" s="84">
        <v>0.95357526095015122</v>
      </c>
      <c r="CB48" s="84">
        <v>0.95393668064528314</v>
      </c>
      <c r="CC48" s="84">
        <v>0.9570090722856307</v>
      </c>
      <c r="CD48" s="84">
        <v>0.97414900449582531</v>
      </c>
      <c r="CE48" s="84">
        <v>0.97226944727794784</v>
      </c>
      <c r="CF48" s="84">
        <v>0.9599551263291386</v>
      </c>
      <c r="CG48" s="84">
        <v>0.95946201216517435</v>
      </c>
      <c r="CH48" s="84">
        <v>0.98406984684421028</v>
      </c>
      <c r="CI48" s="84">
        <v>0.98700366466432432</v>
      </c>
      <c r="CJ48" s="84">
        <v>0.98907212210510409</v>
      </c>
      <c r="CK48" s="84">
        <v>0.98277656741709019</v>
      </c>
      <c r="CL48" s="84">
        <v>0.97991990630548942</v>
      </c>
      <c r="CM48" s="84">
        <v>0.96506736772921453</v>
      </c>
      <c r="CN48" s="84">
        <v>0.96064286411081834</v>
      </c>
      <c r="CO48" s="84">
        <v>0.96280362891425231</v>
      </c>
      <c r="CP48" s="84">
        <v>0.97654803732668405</v>
      </c>
      <c r="CQ48" s="84">
        <v>0.98135554799954661</v>
      </c>
      <c r="CR48" s="84">
        <v>0.96573017266608141</v>
      </c>
      <c r="CS48" s="84">
        <v>0.96378782726963619</v>
      </c>
      <c r="CT48" s="84">
        <v>0.98230416544727339</v>
      </c>
      <c r="CU48" s="84">
        <v>0.98696588461974388</v>
      </c>
      <c r="CV48" s="84">
        <v>0.98443462163285356</v>
      </c>
      <c r="CW48" s="84">
        <v>0.9852339869281046</v>
      </c>
      <c r="CX48" s="84">
        <v>0.97746097654748176</v>
      </c>
      <c r="CY48" s="84">
        <v>0.96373697508822487</v>
      </c>
      <c r="CZ48" s="84">
        <v>0.96003815784502622</v>
      </c>
      <c r="DA48" s="84">
        <v>0.97058823529411764</v>
      </c>
      <c r="DB48" s="84">
        <v>0.97853148966715786</v>
      </c>
      <c r="DC48" s="84">
        <v>0.98179001851222181</v>
      </c>
      <c r="DD48" s="84">
        <v>0.96407179787337816</v>
      </c>
      <c r="DE48" s="84">
        <v>0.96579961464354525</v>
      </c>
      <c r="DF48" s="84">
        <v>0.98325041459369822</v>
      </c>
      <c r="DG48" s="84">
        <v>0.97998602138350521</v>
      </c>
      <c r="DH48" s="84">
        <v>0.9857096981374438</v>
      </c>
      <c r="DI48" s="84">
        <v>0.98622745098039211</v>
      </c>
      <c r="DJ48" s="84">
        <v>0.9746495900865163</v>
      </c>
      <c r="DK48" s="84">
        <v>0.96013273622206075</v>
      </c>
      <c r="DL48" s="84">
        <v>0.95657580105212814</v>
      </c>
      <c r="DM48" s="84">
        <v>0.96690079016681296</v>
      </c>
      <c r="DN48" s="84">
        <v>0.97709584797310056</v>
      </c>
      <c r="DO48" s="84">
        <v>0.98000491140579549</v>
      </c>
      <c r="DP48" s="84">
        <v>0.95932104184957567</v>
      </c>
      <c r="DQ48" s="84">
        <v>0.96516679889682266</v>
      </c>
      <c r="DR48" s="84">
        <v>0.98084089357135884</v>
      </c>
      <c r="DS48" s="84">
        <v>0.97839925951112627</v>
      </c>
      <c r="DT48" s="84">
        <v>0.98485964713438356</v>
      </c>
      <c r="DU48" s="84">
        <v>0.98405228758169938</v>
      </c>
      <c r="DV48" s="84">
        <v>0.96908647852204466</v>
      </c>
      <c r="DW48" s="84">
        <v>0.96026729099600039</v>
      </c>
      <c r="DX48" s="84">
        <v>0.95887642147417729</v>
      </c>
      <c r="DY48" s="84">
        <v>0.96242317822651446</v>
      </c>
      <c r="DZ48" s="84">
        <v>0.97839925951112627</v>
      </c>
      <c r="EA48" s="84">
        <v>0.97106993086251847</v>
      </c>
      <c r="EB48" s="84">
        <v>0.96056970051702273</v>
      </c>
      <c r="EC48" s="84">
        <v>0.95679851902225244</v>
      </c>
      <c r="ED48" s="84">
        <v>0.97232465125353629</v>
      </c>
      <c r="EE48" s="84">
        <v>0.9771997430956969</v>
      </c>
      <c r="EF48" s="84">
        <v>0.9824795043258151</v>
      </c>
      <c r="EG48" s="84">
        <v>0.97855049221334633</v>
      </c>
      <c r="EH48" s="84">
        <v>0.96852922286448295</v>
      </c>
      <c r="EI48" s="84">
        <v>0.96097941664227882</v>
      </c>
      <c r="EJ48" s="84">
        <v>0.95753202614379085</v>
      </c>
      <c r="EK48" s="84">
        <v>0.96210125841381333</v>
      </c>
      <c r="EL48" s="84">
        <v>0.97907930031357437</v>
      </c>
      <c r="EM48" s="84">
        <v>0.97742642336317953</v>
      </c>
      <c r="EN48" s="84">
        <v>0.95947712418300657</v>
      </c>
      <c r="EO48" s="84">
        <v>0.95900865163020887</v>
      </c>
      <c r="EP48" s="84">
        <v>0.97070529704419084</v>
      </c>
      <c r="EQ48" s="84">
        <v>0.97940043069250826</v>
      </c>
      <c r="ER48" s="84">
        <v>0.97776644376440369</v>
      </c>
      <c r="ES48" s="84">
        <v>0.97662745098039216</v>
      </c>
      <c r="ET48" s="84">
        <v>0.96245608069817523</v>
      </c>
      <c r="EU48" s="84">
        <v>0.9553799629304458</v>
      </c>
      <c r="EV48" s="84">
        <v>0.95679851902225244</v>
      </c>
      <c r="EW48" s="84">
        <v>0.95960394107891911</v>
      </c>
      <c r="EX48" s="84">
        <v>0.97323283841474928</v>
      </c>
      <c r="EY48" s="84">
        <v>0.97056934527182737</v>
      </c>
      <c r="EZ48" s="84">
        <v>0.95507755340942346</v>
      </c>
      <c r="FA48" s="84">
        <v>0.95772413011447355</v>
      </c>
      <c r="FB48" s="84">
        <v>0.96703736220856507</v>
      </c>
      <c r="FC48" s="84">
        <v>0.97673693754958635</v>
      </c>
      <c r="FD48" s="84">
        <v>0.95988703766670447</v>
      </c>
      <c r="FE48" s="84">
        <v>0.96397385620915033</v>
      </c>
      <c r="FF48" s="84">
        <v>0.95341720503230198</v>
      </c>
      <c r="FG48" s="84">
        <v>0.95795532143205542</v>
      </c>
      <c r="FH48" s="84">
        <v>0.93899782135076248</v>
      </c>
      <c r="FI48" s="84">
        <v>0.95107794361525699</v>
      </c>
      <c r="FJ48" s="84">
        <v>0.96493067361819485</v>
      </c>
      <c r="FK48" s="84">
        <v>0.96671578072462128</v>
      </c>
      <c r="FL48" s="84">
        <v>0.94991708126036489</v>
      </c>
      <c r="FM48" s="84">
        <v>0.95036646643243039</v>
      </c>
      <c r="FN48" s="84">
        <v>0.95176080382401718</v>
      </c>
      <c r="FO48" s="84">
        <v>0.96468510332842194</v>
      </c>
      <c r="FP48" s="84">
        <v>0.95748800483584573</v>
      </c>
      <c r="FQ48" s="84">
        <v>0.96246797385620919</v>
      </c>
      <c r="FR48" s="84">
        <v>0.95304884959764258</v>
      </c>
      <c r="FS48" s="84">
        <v>0.9495854063018242</v>
      </c>
      <c r="FT48" s="84">
        <v>0.9470040424647701</v>
      </c>
      <c r="FU48" s="84">
        <v>0.9480148278216759</v>
      </c>
      <c r="FV48" s="84">
        <v>0.96283388114397972</v>
      </c>
      <c r="FW48" s="84">
        <v>0.96166269976198571</v>
      </c>
      <c r="FX48" s="84">
        <v>0.94481513998634281</v>
      </c>
      <c r="FY48" s="84">
        <v>0.94882692961577697</v>
      </c>
      <c r="FZ48" s="84">
        <v>0.95095112671934445</v>
      </c>
      <c r="GA48" s="84">
        <v>0.96354225697986329</v>
      </c>
    </row>
    <row r="49" spans="2:183">
      <c r="B49" s="96" t="s">
        <v>2</v>
      </c>
      <c r="C49" s="166" t="s">
        <v>42</v>
      </c>
      <c r="D49" s="178">
        <v>78160.160000000003</v>
      </c>
      <c r="E49" s="179">
        <v>46616.11</v>
      </c>
      <c r="F49" s="179">
        <v>61621.52</v>
      </c>
      <c r="G49" s="179">
        <v>30504.13</v>
      </c>
      <c r="H49" s="179">
        <v>76526.97</v>
      </c>
      <c r="I49" s="179">
        <v>45576.2</v>
      </c>
      <c r="J49" s="179">
        <v>30264.15</v>
      </c>
      <c r="K49" s="179">
        <v>75493.7</v>
      </c>
      <c r="L49" s="179">
        <v>30144.15</v>
      </c>
      <c r="M49" s="179">
        <v>45196.23</v>
      </c>
      <c r="N49" s="179">
        <v>50968.06</v>
      </c>
      <c r="O49" s="179">
        <v>45176.23</v>
      </c>
      <c r="P49" s="179">
        <v>75260.39</v>
      </c>
      <c r="Q49" s="179">
        <v>60074.99</v>
      </c>
      <c r="R49" s="179">
        <v>44776.27</v>
      </c>
      <c r="S49" s="179">
        <v>59195.06</v>
      </c>
      <c r="T49" s="179">
        <v>64419.24</v>
      </c>
      <c r="U49" s="179">
        <v>58501.78</v>
      </c>
      <c r="V49" s="179">
        <v>43856.34</v>
      </c>
      <c r="W49" s="179">
        <v>58448.46</v>
      </c>
      <c r="X49" s="179">
        <v>73027.25</v>
      </c>
      <c r="Y49" s="179">
        <v>58395.13</v>
      </c>
      <c r="Z49" s="179">
        <v>72993.91</v>
      </c>
      <c r="AA49" s="179">
        <v>58368.46</v>
      </c>
      <c r="AB49" s="179">
        <v>58395.13</v>
      </c>
      <c r="AC49" s="179">
        <v>58288.46</v>
      </c>
      <c r="AD49" s="179">
        <v>43516.38</v>
      </c>
      <c r="AE49" s="179">
        <v>57648.52</v>
      </c>
      <c r="AF49" s="179">
        <v>43096.4</v>
      </c>
      <c r="AG49" s="179">
        <v>57541.88</v>
      </c>
      <c r="AH49" s="179">
        <v>57568.54</v>
      </c>
      <c r="AI49" s="179">
        <v>48756.959999999999</v>
      </c>
      <c r="AJ49" s="179">
        <v>28837.599999999999</v>
      </c>
      <c r="AK49" s="179">
        <v>57755.18</v>
      </c>
      <c r="AL49" s="179">
        <v>48937.45</v>
      </c>
      <c r="AM49" s="179">
        <v>57888.5</v>
      </c>
      <c r="AN49" s="179">
        <v>43436.38</v>
      </c>
      <c r="AO49" s="179">
        <v>29824.18</v>
      </c>
      <c r="AP49" s="179">
        <v>59381.71</v>
      </c>
      <c r="AQ49" s="179">
        <v>44276.31</v>
      </c>
      <c r="AR49" s="179">
        <v>49794.82</v>
      </c>
      <c r="AS49" s="179">
        <v>44196.31</v>
      </c>
      <c r="AT49" s="179">
        <v>58981.75</v>
      </c>
      <c r="AU49" s="179">
        <v>29530.87</v>
      </c>
      <c r="AV49" s="179">
        <v>59141.73</v>
      </c>
      <c r="AW49" s="179">
        <v>59195.06</v>
      </c>
      <c r="AX49" s="179">
        <v>29650.86</v>
      </c>
      <c r="AY49" s="179">
        <v>59355.05</v>
      </c>
      <c r="AZ49" s="179">
        <v>59381.71</v>
      </c>
      <c r="BA49" s="179">
        <v>45876.17</v>
      </c>
      <c r="BB49" s="179">
        <v>45676.19</v>
      </c>
      <c r="BC49" s="179">
        <v>30277.47</v>
      </c>
      <c r="BD49" s="179">
        <v>45276.22</v>
      </c>
      <c r="BE49" s="179">
        <v>60474.96</v>
      </c>
      <c r="BF49" s="179">
        <v>45396.22</v>
      </c>
      <c r="BG49" s="179">
        <v>60581.62</v>
      </c>
      <c r="BH49" s="179">
        <v>45496.21</v>
      </c>
      <c r="BI49" s="179">
        <v>60768.26</v>
      </c>
      <c r="BJ49" s="179">
        <v>45636.19</v>
      </c>
      <c r="BK49" s="179">
        <v>60928.25</v>
      </c>
      <c r="BL49" s="179">
        <v>60981.57</v>
      </c>
      <c r="BM49" s="179">
        <v>62821.43</v>
      </c>
      <c r="BN49" s="179">
        <v>46916.09</v>
      </c>
      <c r="BO49" s="179">
        <v>15545.37</v>
      </c>
      <c r="BP49" s="179">
        <v>36958.46</v>
      </c>
      <c r="BQ49" s="179">
        <v>46596.11</v>
      </c>
      <c r="BR49" s="179">
        <v>77726.86</v>
      </c>
      <c r="BS49" s="179">
        <v>46696.1</v>
      </c>
      <c r="BT49" s="179">
        <v>46756.11</v>
      </c>
      <c r="BU49" s="179">
        <v>62448.13</v>
      </c>
      <c r="BV49" s="179">
        <v>46916.09</v>
      </c>
      <c r="BW49" s="179">
        <v>62634.77</v>
      </c>
      <c r="BX49" s="179">
        <v>31330.720000000001</v>
      </c>
      <c r="BY49" s="179">
        <v>64581.27</v>
      </c>
      <c r="BZ49" s="179">
        <v>64287.98</v>
      </c>
      <c r="CA49" s="179">
        <v>63941.33</v>
      </c>
      <c r="CB49" s="179">
        <v>47816.01</v>
      </c>
      <c r="CC49" s="179">
        <v>47896</v>
      </c>
      <c r="CD49" s="179">
        <v>31970.66</v>
      </c>
      <c r="CE49" s="179">
        <v>63994.67</v>
      </c>
      <c r="CF49" s="179">
        <v>64101.31</v>
      </c>
      <c r="CG49" s="179">
        <v>64207.98</v>
      </c>
      <c r="CH49" s="179">
        <v>48235.97</v>
      </c>
      <c r="CI49" s="179">
        <v>64394.62</v>
      </c>
      <c r="CJ49" s="179">
        <v>80559.95</v>
      </c>
      <c r="CK49" s="179">
        <v>82993.08</v>
      </c>
      <c r="CL49" s="179">
        <v>49595.87</v>
      </c>
      <c r="CM49" s="179">
        <v>16438.63</v>
      </c>
      <c r="CN49" s="179">
        <v>55480.51</v>
      </c>
      <c r="CO49" s="179">
        <v>65701.179999999993</v>
      </c>
      <c r="CP49" s="179">
        <v>82193.14</v>
      </c>
      <c r="CQ49" s="179">
        <v>65834.509999999995</v>
      </c>
      <c r="CR49" s="179">
        <v>65941.17</v>
      </c>
      <c r="CS49" s="179">
        <v>66047.820000000007</v>
      </c>
      <c r="CT49" s="179">
        <v>49615.86</v>
      </c>
      <c r="CU49" s="179">
        <v>49675.87</v>
      </c>
      <c r="CV49" s="179">
        <v>66261.13</v>
      </c>
      <c r="CW49" s="179">
        <v>91925.66</v>
      </c>
      <c r="CX49" s="179">
        <v>50995.75</v>
      </c>
      <c r="CY49" s="179">
        <v>57195.23</v>
      </c>
      <c r="CZ49" s="179">
        <v>33690.53</v>
      </c>
      <c r="DA49" s="179">
        <v>84392.960000000006</v>
      </c>
      <c r="DB49" s="179">
        <v>50675.77</v>
      </c>
      <c r="DC49" s="179">
        <v>33823.85</v>
      </c>
      <c r="DD49" s="179">
        <v>50815.76</v>
      </c>
      <c r="DE49" s="179">
        <v>67834.350000000006</v>
      </c>
      <c r="DF49" s="179">
        <v>50975.74</v>
      </c>
      <c r="DG49" s="179">
        <v>51055.73</v>
      </c>
      <c r="DH49" s="179">
        <v>51095.73</v>
      </c>
      <c r="DI49" s="179">
        <v>70207.48</v>
      </c>
      <c r="DJ49" s="179">
        <v>87392.72</v>
      </c>
      <c r="DK49" s="179">
        <v>52135.66</v>
      </c>
      <c r="DL49" s="179">
        <v>41329.89</v>
      </c>
      <c r="DM49" s="179">
        <v>34730.449999999997</v>
      </c>
      <c r="DN49" s="179">
        <v>52155.66</v>
      </c>
      <c r="DO49" s="179">
        <v>76315.17</v>
      </c>
      <c r="DP49" s="179">
        <v>69754.17</v>
      </c>
      <c r="DQ49" s="179">
        <v>52375.63</v>
      </c>
      <c r="DR49" s="179">
        <v>34983.75</v>
      </c>
      <c r="DS49" s="179">
        <v>35037.07</v>
      </c>
      <c r="DT49" s="179">
        <v>52595.61</v>
      </c>
      <c r="DU49" s="179">
        <v>54195.48</v>
      </c>
      <c r="DV49" s="179">
        <v>53975.51</v>
      </c>
      <c r="DW49" s="179">
        <v>71540.7</v>
      </c>
      <c r="DX49" s="179">
        <v>107031.08</v>
      </c>
      <c r="DY49" s="179">
        <v>78361.17</v>
      </c>
      <c r="DZ49" s="179">
        <v>35783.69</v>
      </c>
      <c r="EA49" s="179">
        <v>71647.360000000001</v>
      </c>
      <c r="EB49" s="179">
        <v>53815.519999999997</v>
      </c>
      <c r="EC49" s="179">
        <v>71860.67</v>
      </c>
      <c r="ED49" s="179">
        <v>71993.990000000005</v>
      </c>
      <c r="EE49" s="179">
        <v>72100.649999999994</v>
      </c>
      <c r="EF49" s="179">
        <v>72180.639999999999</v>
      </c>
      <c r="EG49" s="179">
        <v>74367.14</v>
      </c>
      <c r="EH49" s="179">
        <v>55555.37</v>
      </c>
      <c r="EI49" s="179">
        <v>36823.599999999999</v>
      </c>
      <c r="EJ49" s="179">
        <v>98853.3</v>
      </c>
      <c r="EK49" s="179">
        <v>55195.39</v>
      </c>
      <c r="EL49" s="179">
        <v>73673.87</v>
      </c>
      <c r="EM49" s="179">
        <v>99284.05</v>
      </c>
      <c r="EN49" s="179">
        <v>73887.16</v>
      </c>
      <c r="EO49" s="179">
        <v>55495.37</v>
      </c>
      <c r="EP49" s="179">
        <v>74100.490000000005</v>
      </c>
      <c r="EQ49" s="179">
        <v>74207.14</v>
      </c>
      <c r="ER49" s="179">
        <v>55695.360000000001</v>
      </c>
      <c r="ES49" s="179">
        <v>57375.199999999997</v>
      </c>
      <c r="ET49" s="179">
        <v>95225.41</v>
      </c>
      <c r="EU49" s="179">
        <v>56795.26</v>
      </c>
      <c r="EV49" s="179">
        <v>56635.28</v>
      </c>
      <c r="EW49" s="179">
        <v>56735.27</v>
      </c>
      <c r="EX49" s="179">
        <v>56775.27</v>
      </c>
      <c r="EY49" s="179">
        <v>94725.440000000002</v>
      </c>
      <c r="EZ49" s="179">
        <v>75887</v>
      </c>
      <c r="FA49" s="179">
        <v>75993.66</v>
      </c>
      <c r="FB49" s="179">
        <v>76127</v>
      </c>
      <c r="FC49" s="179">
        <v>57175.23</v>
      </c>
      <c r="FD49" s="179">
        <v>76286.98</v>
      </c>
      <c r="FE49" s="179">
        <v>58955.09</v>
      </c>
      <c r="FF49" s="179">
        <v>58695.11</v>
      </c>
      <c r="FG49" s="179">
        <v>19451.71</v>
      </c>
      <c r="FH49" s="179">
        <v>65633.5</v>
      </c>
      <c r="FI49" s="179">
        <v>58275.14</v>
      </c>
      <c r="FJ49" s="179">
        <v>38890.089999999997</v>
      </c>
      <c r="FK49" s="179">
        <v>77860.17</v>
      </c>
      <c r="FL49" s="179">
        <v>58475.13</v>
      </c>
      <c r="FM49" s="179">
        <v>97591.86</v>
      </c>
      <c r="FN49" s="179">
        <v>58675.11</v>
      </c>
      <c r="FO49" s="179">
        <v>78313.47</v>
      </c>
      <c r="FP49" s="179">
        <v>117550.17</v>
      </c>
      <c r="FQ49" s="179">
        <v>60574.94</v>
      </c>
      <c r="FR49" s="179">
        <v>100524.94</v>
      </c>
      <c r="FS49" s="179">
        <v>59954.99</v>
      </c>
      <c r="FT49" s="179">
        <v>59775.01</v>
      </c>
      <c r="FU49" s="179">
        <v>79860.009999999995</v>
      </c>
      <c r="FV49" s="179">
        <v>59954.99</v>
      </c>
      <c r="FW49" s="179">
        <v>80019.990000000005</v>
      </c>
      <c r="FX49" s="179">
        <v>60094.98</v>
      </c>
      <c r="FY49" s="179">
        <v>60174.98</v>
      </c>
      <c r="FZ49" s="179">
        <v>80366.64</v>
      </c>
      <c r="GA49" s="179">
        <v>100591.62</v>
      </c>
    </row>
    <row r="50" spans="2:183">
      <c r="B50" s="96" t="s">
        <v>2</v>
      </c>
      <c r="C50" s="166" t="s">
        <v>318</v>
      </c>
      <c r="D50" s="178">
        <v>0</v>
      </c>
      <c r="E50" s="179">
        <v>0</v>
      </c>
      <c r="F50" s="179">
        <v>0</v>
      </c>
      <c r="G50" s="179">
        <v>0</v>
      </c>
      <c r="H50" s="179">
        <v>0</v>
      </c>
      <c r="I50" s="179">
        <v>0</v>
      </c>
      <c r="J50" s="179">
        <v>0</v>
      </c>
      <c r="K50" s="179">
        <v>0</v>
      </c>
      <c r="L50" s="179">
        <v>0</v>
      </c>
      <c r="M50" s="179">
        <v>0</v>
      </c>
      <c r="N50" s="179">
        <v>0</v>
      </c>
      <c r="O50" s="179">
        <v>0</v>
      </c>
      <c r="P50" s="179">
        <v>0</v>
      </c>
      <c r="Q50" s="179">
        <v>0</v>
      </c>
      <c r="R50" s="179">
        <v>0</v>
      </c>
      <c r="S50" s="179">
        <v>0</v>
      </c>
      <c r="T50" s="179">
        <v>0</v>
      </c>
      <c r="U50" s="179">
        <v>0</v>
      </c>
      <c r="V50" s="179">
        <v>0</v>
      </c>
      <c r="W50" s="179">
        <v>0</v>
      </c>
      <c r="X50" s="179">
        <v>0</v>
      </c>
      <c r="Y50" s="179">
        <v>0</v>
      </c>
      <c r="Z50" s="179">
        <v>0</v>
      </c>
      <c r="AA50" s="179">
        <v>0</v>
      </c>
      <c r="AB50" s="179">
        <v>0</v>
      </c>
      <c r="AC50" s="179">
        <v>0</v>
      </c>
      <c r="AD50" s="179">
        <v>0</v>
      </c>
      <c r="AE50" s="179">
        <v>0</v>
      </c>
      <c r="AF50" s="179">
        <v>0</v>
      </c>
      <c r="AG50" s="179">
        <v>0</v>
      </c>
      <c r="AH50" s="179">
        <v>0</v>
      </c>
      <c r="AI50" s="179">
        <v>0</v>
      </c>
      <c r="AJ50" s="179">
        <v>0</v>
      </c>
      <c r="AK50" s="179">
        <v>0</v>
      </c>
      <c r="AL50" s="179">
        <v>0</v>
      </c>
      <c r="AM50" s="179">
        <v>0</v>
      </c>
      <c r="AN50" s="179">
        <v>0</v>
      </c>
      <c r="AO50" s="179">
        <v>0</v>
      </c>
      <c r="AP50" s="179">
        <v>0</v>
      </c>
      <c r="AQ50" s="179">
        <v>0</v>
      </c>
      <c r="AR50" s="179">
        <v>0</v>
      </c>
      <c r="AS50" s="179">
        <v>0</v>
      </c>
      <c r="AT50" s="179">
        <v>0</v>
      </c>
      <c r="AU50" s="179">
        <v>0</v>
      </c>
      <c r="AV50" s="179">
        <v>0</v>
      </c>
      <c r="AW50" s="179">
        <v>0</v>
      </c>
      <c r="AX50" s="179">
        <v>0</v>
      </c>
      <c r="AY50" s="179">
        <v>0</v>
      </c>
      <c r="AZ50" s="179">
        <v>0</v>
      </c>
      <c r="BA50" s="179">
        <v>0</v>
      </c>
      <c r="BB50" s="179">
        <v>0</v>
      </c>
      <c r="BC50" s="179">
        <v>0</v>
      </c>
      <c r="BD50" s="179">
        <v>0</v>
      </c>
      <c r="BE50" s="179">
        <v>0</v>
      </c>
      <c r="BF50" s="179">
        <v>0</v>
      </c>
      <c r="BG50" s="179">
        <v>0</v>
      </c>
      <c r="BH50" s="179">
        <v>0</v>
      </c>
      <c r="BI50" s="179">
        <v>0</v>
      </c>
      <c r="BJ50" s="179">
        <v>0</v>
      </c>
      <c r="BK50" s="179">
        <v>0</v>
      </c>
      <c r="BL50" s="179">
        <v>0</v>
      </c>
      <c r="BM50" s="179">
        <v>0</v>
      </c>
      <c r="BN50" s="179">
        <v>0</v>
      </c>
      <c r="BO50" s="179">
        <v>0</v>
      </c>
      <c r="BP50" s="179">
        <v>0</v>
      </c>
      <c r="BQ50" s="179">
        <v>0</v>
      </c>
      <c r="BR50" s="179">
        <v>0</v>
      </c>
      <c r="BS50" s="179">
        <v>0</v>
      </c>
      <c r="BT50" s="179">
        <v>0</v>
      </c>
      <c r="BU50" s="179">
        <v>0</v>
      </c>
      <c r="BV50" s="179">
        <v>0</v>
      </c>
      <c r="BW50" s="179">
        <v>0</v>
      </c>
      <c r="BX50" s="179">
        <v>0</v>
      </c>
      <c r="BY50" s="179">
        <v>0</v>
      </c>
      <c r="BZ50" s="179">
        <v>0</v>
      </c>
      <c r="CA50" s="179">
        <v>0</v>
      </c>
      <c r="CB50" s="179">
        <v>0</v>
      </c>
      <c r="CC50" s="179">
        <v>0</v>
      </c>
      <c r="CD50" s="179">
        <v>0</v>
      </c>
      <c r="CE50" s="179">
        <v>0</v>
      </c>
      <c r="CF50" s="179">
        <v>0</v>
      </c>
      <c r="CG50" s="179">
        <v>0</v>
      </c>
      <c r="CH50" s="179">
        <v>0</v>
      </c>
      <c r="CI50" s="179">
        <v>0</v>
      </c>
      <c r="CJ50" s="179">
        <v>0</v>
      </c>
      <c r="CK50" s="179">
        <v>0</v>
      </c>
      <c r="CL50" s="179">
        <v>0</v>
      </c>
      <c r="CM50" s="179">
        <v>0</v>
      </c>
      <c r="CN50" s="179">
        <v>0</v>
      </c>
      <c r="CO50" s="179">
        <v>0</v>
      </c>
      <c r="CP50" s="179">
        <v>0</v>
      </c>
      <c r="CQ50" s="179">
        <v>0</v>
      </c>
      <c r="CR50" s="179">
        <v>0</v>
      </c>
      <c r="CS50" s="179">
        <v>0</v>
      </c>
      <c r="CT50" s="179">
        <v>0</v>
      </c>
      <c r="CU50" s="179">
        <v>0</v>
      </c>
      <c r="CV50" s="179">
        <v>0</v>
      </c>
      <c r="CW50" s="179">
        <v>0</v>
      </c>
      <c r="CX50" s="179">
        <v>0</v>
      </c>
      <c r="CY50" s="179">
        <v>0</v>
      </c>
      <c r="CZ50" s="179">
        <v>0</v>
      </c>
      <c r="DA50" s="179">
        <v>0</v>
      </c>
      <c r="DB50" s="179">
        <v>0</v>
      </c>
      <c r="DC50" s="179">
        <v>0</v>
      </c>
      <c r="DD50" s="179">
        <v>0</v>
      </c>
      <c r="DE50" s="179">
        <v>0</v>
      </c>
      <c r="DF50" s="179">
        <v>0</v>
      </c>
      <c r="DG50" s="179">
        <v>0</v>
      </c>
      <c r="DH50" s="179">
        <v>0</v>
      </c>
      <c r="DI50" s="179">
        <v>0</v>
      </c>
      <c r="DJ50" s="179">
        <v>0</v>
      </c>
      <c r="DK50" s="179">
        <v>0</v>
      </c>
      <c r="DL50" s="179">
        <v>0</v>
      </c>
      <c r="DM50" s="179">
        <v>0</v>
      </c>
      <c r="DN50" s="179">
        <v>0</v>
      </c>
      <c r="DO50" s="179">
        <v>0</v>
      </c>
      <c r="DP50" s="179">
        <v>0</v>
      </c>
      <c r="DQ50" s="179">
        <v>0</v>
      </c>
      <c r="DR50" s="179">
        <v>0</v>
      </c>
      <c r="DS50" s="179">
        <v>0</v>
      </c>
      <c r="DT50" s="179">
        <v>0</v>
      </c>
      <c r="DU50" s="179">
        <v>0</v>
      </c>
      <c r="DV50" s="179">
        <v>0</v>
      </c>
      <c r="DW50" s="179">
        <v>0</v>
      </c>
      <c r="DX50" s="179">
        <v>0</v>
      </c>
      <c r="DY50" s="179">
        <v>0</v>
      </c>
      <c r="DZ50" s="179">
        <v>0</v>
      </c>
      <c r="EA50" s="179">
        <v>0</v>
      </c>
      <c r="EB50" s="179">
        <v>0</v>
      </c>
      <c r="EC50" s="179">
        <v>0</v>
      </c>
      <c r="ED50" s="179">
        <v>0</v>
      </c>
      <c r="EE50" s="179">
        <v>0</v>
      </c>
      <c r="EF50" s="179">
        <v>0</v>
      </c>
      <c r="EG50" s="179">
        <v>0</v>
      </c>
      <c r="EH50" s="179">
        <v>0</v>
      </c>
      <c r="EI50" s="179">
        <v>0</v>
      </c>
      <c r="EJ50" s="179">
        <v>0</v>
      </c>
      <c r="EK50" s="179">
        <v>0</v>
      </c>
      <c r="EL50" s="179">
        <v>0</v>
      </c>
      <c r="EM50" s="179">
        <v>0</v>
      </c>
      <c r="EN50" s="179">
        <v>0</v>
      </c>
      <c r="EO50" s="179">
        <v>0</v>
      </c>
      <c r="EP50" s="179">
        <v>0</v>
      </c>
      <c r="EQ50" s="179">
        <v>0</v>
      </c>
      <c r="ER50" s="179">
        <v>0</v>
      </c>
      <c r="ES50" s="179">
        <v>0</v>
      </c>
      <c r="ET50" s="179">
        <v>0</v>
      </c>
      <c r="EU50" s="179">
        <v>0</v>
      </c>
      <c r="EV50" s="179">
        <v>0</v>
      </c>
      <c r="EW50" s="179">
        <v>0</v>
      </c>
      <c r="EX50" s="179">
        <v>0</v>
      </c>
      <c r="EY50" s="179">
        <v>0</v>
      </c>
      <c r="EZ50" s="179">
        <v>0</v>
      </c>
      <c r="FA50" s="179">
        <v>0</v>
      </c>
      <c r="FB50" s="179">
        <v>0</v>
      </c>
      <c r="FC50" s="179">
        <v>0</v>
      </c>
      <c r="FD50" s="179">
        <v>0</v>
      </c>
      <c r="FE50" s="179">
        <v>0</v>
      </c>
      <c r="FF50" s="179">
        <v>0</v>
      </c>
      <c r="FG50" s="179">
        <v>0</v>
      </c>
      <c r="FH50" s="179">
        <v>0</v>
      </c>
      <c r="FI50" s="179">
        <v>0</v>
      </c>
      <c r="FJ50" s="179">
        <v>0</v>
      </c>
      <c r="FK50" s="179">
        <v>0</v>
      </c>
      <c r="FL50" s="179">
        <v>0</v>
      </c>
      <c r="FM50" s="179">
        <v>0</v>
      </c>
      <c r="FN50" s="179">
        <v>0</v>
      </c>
      <c r="FO50" s="179">
        <v>0</v>
      </c>
      <c r="FP50" s="179">
        <v>0</v>
      </c>
      <c r="FQ50" s="179">
        <v>0</v>
      </c>
      <c r="FR50" s="179">
        <v>0</v>
      </c>
      <c r="FS50" s="179">
        <v>0</v>
      </c>
      <c r="FT50" s="179">
        <v>0</v>
      </c>
      <c r="FU50" s="179">
        <v>0</v>
      </c>
      <c r="FV50" s="179">
        <v>0</v>
      </c>
      <c r="FW50" s="179">
        <v>0</v>
      </c>
      <c r="FX50" s="179">
        <v>0</v>
      </c>
      <c r="FY50" s="179">
        <v>0</v>
      </c>
      <c r="FZ50" s="179">
        <v>0</v>
      </c>
      <c r="GA50" s="179">
        <v>0</v>
      </c>
    </row>
    <row r="51" spans="2:183">
      <c r="B51" s="96" t="s">
        <v>2</v>
      </c>
      <c r="C51" s="166" t="s">
        <v>43</v>
      </c>
      <c r="D51" s="175">
        <v>245.96</v>
      </c>
      <c r="E51" s="176">
        <v>220.43</v>
      </c>
      <c r="F51" s="176">
        <v>242.62</v>
      </c>
      <c r="G51" s="176">
        <v>234.94</v>
      </c>
      <c r="H51" s="176">
        <v>242.79</v>
      </c>
      <c r="I51" s="176">
        <v>235.98</v>
      </c>
      <c r="J51" s="176">
        <v>246.41</v>
      </c>
      <c r="K51" s="176">
        <v>246.8</v>
      </c>
      <c r="L51" s="176">
        <v>234.8</v>
      </c>
      <c r="M51" s="176">
        <v>241.49</v>
      </c>
      <c r="N51" s="176">
        <v>232.91</v>
      </c>
      <c r="O51" s="176">
        <v>242.21</v>
      </c>
      <c r="P51" s="176">
        <v>263.17</v>
      </c>
      <c r="Q51" s="176">
        <v>238.5</v>
      </c>
      <c r="R51" s="176">
        <v>259.17</v>
      </c>
      <c r="S51" s="176">
        <v>210.37</v>
      </c>
      <c r="T51" s="176">
        <v>125.43</v>
      </c>
      <c r="U51" s="176">
        <v>253.21</v>
      </c>
      <c r="V51" s="176">
        <v>263.99</v>
      </c>
      <c r="W51" s="176">
        <v>264.16000000000003</v>
      </c>
      <c r="X51" s="176">
        <v>250.81</v>
      </c>
      <c r="Y51" s="176">
        <v>261.39</v>
      </c>
      <c r="Z51" s="176">
        <v>249.39</v>
      </c>
      <c r="AA51" s="176">
        <v>259.07</v>
      </c>
      <c r="AB51" s="176">
        <v>260.89</v>
      </c>
      <c r="AC51" s="176">
        <v>236.19</v>
      </c>
      <c r="AD51" s="176">
        <v>259.13</v>
      </c>
      <c r="AE51" s="176">
        <v>249.99</v>
      </c>
      <c r="AF51" s="176">
        <v>258</v>
      </c>
      <c r="AG51" s="176">
        <v>252.72</v>
      </c>
      <c r="AH51" s="176">
        <v>263.52999999999997</v>
      </c>
      <c r="AI51" s="176">
        <v>262.85000000000002</v>
      </c>
      <c r="AJ51" s="176">
        <v>250.19</v>
      </c>
      <c r="AK51" s="176">
        <v>259.93</v>
      </c>
      <c r="AL51" s="176">
        <v>249.02</v>
      </c>
      <c r="AM51" s="176">
        <v>257.31</v>
      </c>
      <c r="AN51" s="176">
        <v>262.23</v>
      </c>
      <c r="AO51" s="176">
        <v>246.51</v>
      </c>
      <c r="AP51" s="176">
        <v>260.5</v>
      </c>
      <c r="AQ51" s="176">
        <v>126.06</v>
      </c>
      <c r="AR51" s="176">
        <v>176.7</v>
      </c>
      <c r="AS51" s="176">
        <v>253.53</v>
      </c>
      <c r="AT51" s="176">
        <v>263.5</v>
      </c>
      <c r="AU51" s="176">
        <v>264.32</v>
      </c>
      <c r="AV51" s="176">
        <v>251.54</v>
      </c>
      <c r="AW51" s="176">
        <v>259.99</v>
      </c>
      <c r="AX51" s="176">
        <v>250.51</v>
      </c>
      <c r="AY51" s="176">
        <v>257.81</v>
      </c>
      <c r="AZ51" s="176">
        <v>263.74</v>
      </c>
      <c r="BA51" s="176">
        <v>238.2</v>
      </c>
      <c r="BB51" s="176">
        <v>260.44</v>
      </c>
      <c r="BC51" s="176">
        <v>250.01</v>
      </c>
      <c r="BD51" s="176">
        <v>259.43</v>
      </c>
      <c r="BE51" s="176">
        <v>253.24</v>
      </c>
      <c r="BF51" s="176">
        <v>263.75</v>
      </c>
      <c r="BG51" s="176">
        <v>264.02999999999997</v>
      </c>
      <c r="BH51" s="176">
        <v>250.01</v>
      </c>
      <c r="BI51" s="176">
        <v>258.44</v>
      </c>
      <c r="BJ51" s="176">
        <v>249.73</v>
      </c>
      <c r="BK51" s="176">
        <v>258.95999999999998</v>
      </c>
      <c r="BL51" s="176">
        <v>264.2</v>
      </c>
      <c r="BM51" s="176">
        <v>239.33</v>
      </c>
      <c r="BN51" s="176">
        <v>261.08999999999997</v>
      </c>
      <c r="BO51" s="176">
        <v>50.74</v>
      </c>
      <c r="BP51" s="176">
        <v>50.84</v>
      </c>
      <c r="BQ51" s="176">
        <v>255.24</v>
      </c>
      <c r="BR51" s="176">
        <v>266.75</v>
      </c>
      <c r="BS51" s="176">
        <v>268.38</v>
      </c>
      <c r="BT51" s="176">
        <v>253.77</v>
      </c>
      <c r="BU51" s="176">
        <v>265.02999999999997</v>
      </c>
      <c r="BV51" s="176">
        <v>255.08</v>
      </c>
      <c r="BW51" s="176">
        <v>264.42</v>
      </c>
      <c r="BX51" s="176">
        <v>265.98</v>
      </c>
      <c r="BY51" s="176">
        <v>243.42</v>
      </c>
      <c r="BZ51" s="176">
        <v>263.89</v>
      </c>
      <c r="CA51" s="176">
        <v>257.51</v>
      </c>
      <c r="CB51" s="176">
        <v>265.87</v>
      </c>
      <c r="CC51" s="176">
        <v>258.27</v>
      </c>
      <c r="CD51" s="176">
        <v>271.14999999999998</v>
      </c>
      <c r="CE51" s="176">
        <v>270.95</v>
      </c>
      <c r="CF51" s="176">
        <v>259.18</v>
      </c>
      <c r="CG51" s="176">
        <v>267.51</v>
      </c>
      <c r="CH51" s="176">
        <v>265.27</v>
      </c>
      <c r="CI51" s="176">
        <v>274.89999999999998</v>
      </c>
      <c r="CJ51" s="176">
        <v>276.89</v>
      </c>
      <c r="CK51" s="176">
        <v>257.76</v>
      </c>
      <c r="CL51" s="176">
        <v>274.08</v>
      </c>
      <c r="CM51" s="176">
        <v>139.66999999999999</v>
      </c>
      <c r="CN51" s="176">
        <v>208.48</v>
      </c>
      <c r="CO51" s="176">
        <v>261.11</v>
      </c>
      <c r="CP51" s="176">
        <v>273.54000000000002</v>
      </c>
      <c r="CQ51" s="176">
        <v>274.67</v>
      </c>
      <c r="CR51" s="176">
        <v>261.88</v>
      </c>
      <c r="CS51" s="176">
        <v>269.91000000000003</v>
      </c>
      <c r="CT51" s="176">
        <v>266.04000000000002</v>
      </c>
      <c r="CU51" s="176">
        <v>276.02</v>
      </c>
      <c r="CV51" s="176">
        <v>276.77</v>
      </c>
      <c r="CW51" s="176">
        <v>250.45</v>
      </c>
      <c r="CX51" s="176">
        <v>168.91</v>
      </c>
      <c r="CY51" s="176">
        <v>122.92</v>
      </c>
      <c r="CZ51" s="176">
        <v>269.85000000000002</v>
      </c>
      <c r="DA51" s="176">
        <v>264.52</v>
      </c>
      <c r="DB51" s="176">
        <v>275.01</v>
      </c>
      <c r="DC51" s="176">
        <v>275.73</v>
      </c>
      <c r="DD51" s="176">
        <v>262.51</v>
      </c>
      <c r="DE51" s="176">
        <v>271.70999999999998</v>
      </c>
      <c r="DF51" s="176">
        <v>267.52999999999997</v>
      </c>
      <c r="DG51" s="176">
        <v>275.39999999999998</v>
      </c>
      <c r="DH51" s="176">
        <v>276.95</v>
      </c>
      <c r="DI51" s="176">
        <v>250.47</v>
      </c>
      <c r="DJ51" s="176">
        <v>274.26</v>
      </c>
      <c r="DK51" s="176">
        <v>252.89</v>
      </c>
      <c r="DL51" s="176">
        <v>95.88</v>
      </c>
      <c r="DM51" s="176">
        <v>263.08</v>
      </c>
      <c r="DN51" s="176">
        <v>274.63</v>
      </c>
      <c r="DO51" s="176">
        <v>275.64</v>
      </c>
      <c r="DP51" s="176">
        <v>261.43</v>
      </c>
      <c r="DQ51" s="176">
        <v>271.37</v>
      </c>
      <c r="DR51" s="176">
        <v>266.72000000000003</v>
      </c>
      <c r="DS51" s="176">
        <v>274.81</v>
      </c>
      <c r="DT51" s="176">
        <v>276.70999999999998</v>
      </c>
      <c r="DU51" s="176">
        <v>249.77</v>
      </c>
      <c r="DV51" s="176">
        <v>272.43</v>
      </c>
      <c r="DW51" s="176">
        <v>261.67</v>
      </c>
      <c r="DX51" s="176">
        <v>270.18</v>
      </c>
      <c r="DY51" s="176">
        <v>262.3</v>
      </c>
      <c r="DZ51" s="176">
        <v>274.81</v>
      </c>
      <c r="EA51" s="176">
        <v>273.14</v>
      </c>
      <c r="EB51" s="176">
        <v>261.60000000000002</v>
      </c>
      <c r="EC51" s="176">
        <v>269.27999999999997</v>
      </c>
      <c r="ED51" s="176">
        <v>264.81</v>
      </c>
      <c r="EE51" s="176">
        <v>274.82</v>
      </c>
      <c r="EF51" s="176">
        <v>276.24</v>
      </c>
      <c r="EG51" s="176">
        <v>257.72000000000003</v>
      </c>
      <c r="EH51" s="176">
        <v>272.27</v>
      </c>
      <c r="EI51" s="176">
        <v>104.81</v>
      </c>
      <c r="EJ51" s="176">
        <v>243.69</v>
      </c>
      <c r="EK51" s="176">
        <v>261.99</v>
      </c>
      <c r="EL51" s="176">
        <v>275.32</v>
      </c>
      <c r="EM51" s="176">
        <v>275.10000000000002</v>
      </c>
      <c r="EN51" s="176">
        <v>261.47000000000003</v>
      </c>
      <c r="EO51" s="176">
        <v>269.72000000000003</v>
      </c>
      <c r="EP51" s="176">
        <v>264.38</v>
      </c>
      <c r="EQ51" s="176">
        <v>275.41000000000003</v>
      </c>
      <c r="ER51" s="176">
        <v>274.79000000000002</v>
      </c>
      <c r="ES51" s="176">
        <v>247.95</v>
      </c>
      <c r="ET51" s="176">
        <v>270.98</v>
      </c>
      <c r="EU51" s="176">
        <v>260.23</v>
      </c>
      <c r="EV51" s="176">
        <v>269.13</v>
      </c>
      <c r="EW51" s="176">
        <v>261.33999999999997</v>
      </c>
      <c r="EX51" s="176">
        <v>273.58</v>
      </c>
      <c r="EY51" s="176">
        <v>273.17</v>
      </c>
      <c r="EZ51" s="176">
        <v>260.31</v>
      </c>
      <c r="FA51" s="176">
        <v>269.54000000000002</v>
      </c>
      <c r="FB51" s="176">
        <v>263.42</v>
      </c>
      <c r="FC51" s="176">
        <v>274.52</v>
      </c>
      <c r="FD51" s="176">
        <v>270.10000000000002</v>
      </c>
      <c r="FE51" s="176">
        <v>244.86</v>
      </c>
      <c r="FF51" s="176">
        <v>268.20999999999998</v>
      </c>
      <c r="FG51" s="176">
        <v>26.2</v>
      </c>
      <c r="FH51" s="176">
        <v>77.19</v>
      </c>
      <c r="FI51" s="176">
        <v>259.08999999999997</v>
      </c>
      <c r="FJ51" s="176">
        <v>271.16000000000003</v>
      </c>
      <c r="FK51" s="176">
        <v>271.99</v>
      </c>
      <c r="FL51" s="176">
        <v>258.8</v>
      </c>
      <c r="FM51" s="176">
        <v>267.72000000000003</v>
      </c>
      <c r="FN51" s="176">
        <v>259.26</v>
      </c>
      <c r="FO51" s="176">
        <v>271.41000000000003</v>
      </c>
      <c r="FP51" s="176">
        <v>267.3</v>
      </c>
      <c r="FQ51" s="176">
        <v>242.24</v>
      </c>
      <c r="FR51" s="176">
        <v>265.97000000000003</v>
      </c>
      <c r="FS51" s="176">
        <v>256.33999999999997</v>
      </c>
      <c r="FT51" s="176">
        <v>264.02999999999997</v>
      </c>
      <c r="FU51" s="176">
        <v>256.08</v>
      </c>
      <c r="FV51" s="176">
        <v>268.27</v>
      </c>
      <c r="FW51" s="176">
        <v>268.12</v>
      </c>
      <c r="FX51" s="176">
        <v>255.09</v>
      </c>
      <c r="FY51" s="176">
        <v>264.52</v>
      </c>
      <c r="FZ51" s="176">
        <v>256.83</v>
      </c>
      <c r="GA51" s="176">
        <v>268.75</v>
      </c>
    </row>
    <row r="52" spans="2:183">
      <c r="B52" s="96" t="s">
        <v>2</v>
      </c>
      <c r="C52" s="166" t="s">
        <v>44</v>
      </c>
      <c r="D52" s="178">
        <v>338.32</v>
      </c>
      <c r="E52" s="179">
        <v>303.2</v>
      </c>
      <c r="F52" s="179">
        <v>333.72</v>
      </c>
      <c r="G52" s="179">
        <v>323.16000000000003</v>
      </c>
      <c r="H52" s="179">
        <v>333.95</v>
      </c>
      <c r="I52" s="179">
        <v>324.58999999999997</v>
      </c>
      <c r="J52" s="179">
        <v>338.94</v>
      </c>
      <c r="K52" s="179">
        <v>339.48</v>
      </c>
      <c r="L52" s="179">
        <v>322.95999999999998</v>
      </c>
      <c r="M52" s="179">
        <v>332.17</v>
      </c>
      <c r="N52" s="179">
        <v>320.37</v>
      </c>
      <c r="O52" s="179">
        <v>333.16</v>
      </c>
      <c r="P52" s="179">
        <v>361.99</v>
      </c>
      <c r="Q52" s="179">
        <v>328.06</v>
      </c>
      <c r="R52" s="179">
        <v>356.49</v>
      </c>
      <c r="S52" s="179">
        <v>289.37</v>
      </c>
      <c r="T52" s="179">
        <v>172.52</v>
      </c>
      <c r="U52" s="179">
        <v>348.29</v>
      </c>
      <c r="V52" s="179">
        <v>363.12</v>
      </c>
      <c r="W52" s="179">
        <v>363.36</v>
      </c>
      <c r="X52" s="179">
        <v>344.99</v>
      </c>
      <c r="Y52" s="179">
        <v>359.54</v>
      </c>
      <c r="Z52" s="179">
        <v>343.03</v>
      </c>
      <c r="AA52" s="179">
        <v>356.35</v>
      </c>
      <c r="AB52" s="179">
        <v>513.16999999999996</v>
      </c>
      <c r="AC52" s="179">
        <v>464.59</v>
      </c>
      <c r="AD52" s="179">
        <v>509.7</v>
      </c>
      <c r="AE52" s="179">
        <v>491.72</v>
      </c>
      <c r="AF52" s="179">
        <v>507.48</v>
      </c>
      <c r="AG52" s="179">
        <v>497.1</v>
      </c>
      <c r="AH52" s="179">
        <v>518.36</v>
      </c>
      <c r="AI52" s="179">
        <v>517.03</v>
      </c>
      <c r="AJ52" s="179">
        <v>492.12</v>
      </c>
      <c r="AK52" s="179">
        <v>511.29</v>
      </c>
      <c r="AL52" s="179">
        <v>489.83</v>
      </c>
      <c r="AM52" s="179">
        <v>506.13</v>
      </c>
      <c r="AN52" s="179">
        <v>515.79999999999995</v>
      </c>
      <c r="AO52" s="179">
        <v>484.88</v>
      </c>
      <c r="AP52" s="179">
        <v>512.41</v>
      </c>
      <c r="AQ52" s="179">
        <v>247.95</v>
      </c>
      <c r="AR52" s="179">
        <v>347.57</v>
      </c>
      <c r="AS52" s="179">
        <v>498.69</v>
      </c>
      <c r="AT52" s="179">
        <v>518.30999999999995</v>
      </c>
      <c r="AU52" s="179">
        <v>519.92999999999995</v>
      </c>
      <c r="AV52" s="179">
        <v>494.77</v>
      </c>
      <c r="AW52" s="179">
        <v>511.4</v>
      </c>
      <c r="AX52" s="179">
        <v>492.75</v>
      </c>
      <c r="AY52" s="179">
        <v>507.12</v>
      </c>
      <c r="AZ52" s="179">
        <v>530.11</v>
      </c>
      <c r="BA52" s="179">
        <v>478.79</v>
      </c>
      <c r="BB52" s="179">
        <v>523.48</v>
      </c>
      <c r="BC52" s="179">
        <v>502.52</v>
      </c>
      <c r="BD52" s="179">
        <v>521.44000000000005</v>
      </c>
      <c r="BE52" s="179">
        <v>509.02</v>
      </c>
      <c r="BF52" s="179">
        <v>530.14</v>
      </c>
      <c r="BG52" s="179">
        <v>530.70000000000005</v>
      </c>
      <c r="BH52" s="179">
        <v>502.51</v>
      </c>
      <c r="BI52" s="179">
        <v>519.46</v>
      </c>
      <c r="BJ52" s="179">
        <v>501.97</v>
      </c>
      <c r="BK52" s="179">
        <v>520.5</v>
      </c>
      <c r="BL52" s="179">
        <v>544.25</v>
      </c>
      <c r="BM52" s="179">
        <v>493.03</v>
      </c>
      <c r="BN52" s="179">
        <v>537.84</v>
      </c>
      <c r="BO52" s="179">
        <v>104.52</v>
      </c>
      <c r="BP52" s="179">
        <v>104.73</v>
      </c>
      <c r="BQ52" s="179">
        <v>525.79999999999995</v>
      </c>
      <c r="BR52" s="179">
        <v>549.5</v>
      </c>
      <c r="BS52" s="179">
        <v>552.87</v>
      </c>
      <c r="BT52" s="179">
        <v>522.76</v>
      </c>
      <c r="BU52" s="179">
        <v>545.97</v>
      </c>
      <c r="BV52" s="179">
        <v>525.46</v>
      </c>
      <c r="BW52" s="179">
        <v>544.71</v>
      </c>
      <c r="BX52" s="179">
        <v>563.87</v>
      </c>
      <c r="BY52" s="179">
        <v>516.04</v>
      </c>
      <c r="BZ52" s="179">
        <v>559.45000000000005</v>
      </c>
      <c r="CA52" s="179">
        <v>545.91999999999996</v>
      </c>
      <c r="CB52" s="179">
        <v>563.64</v>
      </c>
      <c r="CC52" s="179">
        <v>547.54</v>
      </c>
      <c r="CD52" s="179">
        <v>574.83000000000004</v>
      </c>
      <c r="CE52" s="179">
        <v>574.41</v>
      </c>
      <c r="CF52" s="179">
        <v>549.46</v>
      </c>
      <c r="CG52" s="179">
        <v>567.13</v>
      </c>
      <c r="CH52" s="179">
        <v>562.37</v>
      </c>
      <c r="CI52" s="179">
        <v>582.79999999999995</v>
      </c>
      <c r="CJ52" s="179">
        <v>600.86</v>
      </c>
      <c r="CK52" s="179">
        <v>559.34</v>
      </c>
      <c r="CL52" s="179">
        <v>594.76</v>
      </c>
      <c r="CM52" s="179">
        <v>303.08</v>
      </c>
      <c r="CN52" s="179">
        <v>452.41</v>
      </c>
      <c r="CO52" s="179">
        <v>566.62</v>
      </c>
      <c r="CP52" s="179">
        <v>593.58000000000004</v>
      </c>
      <c r="CQ52" s="179">
        <v>596.03</v>
      </c>
      <c r="CR52" s="179">
        <v>568.29</v>
      </c>
      <c r="CS52" s="179">
        <v>585.71</v>
      </c>
      <c r="CT52" s="179">
        <v>577.30999999999995</v>
      </c>
      <c r="CU52" s="179">
        <v>598.95000000000005</v>
      </c>
      <c r="CV52" s="179">
        <v>617.19000000000005</v>
      </c>
      <c r="CW52" s="179">
        <v>558.51</v>
      </c>
      <c r="CX52" s="179">
        <v>376.68</v>
      </c>
      <c r="CY52" s="179">
        <v>274.10000000000002</v>
      </c>
      <c r="CZ52" s="179">
        <v>601.77</v>
      </c>
      <c r="DA52" s="179">
        <v>589.88</v>
      </c>
      <c r="DB52" s="179">
        <v>613.28</v>
      </c>
      <c r="DC52" s="179">
        <v>614.88</v>
      </c>
      <c r="DD52" s="179">
        <v>585.4</v>
      </c>
      <c r="DE52" s="179">
        <v>605.91</v>
      </c>
      <c r="DF52" s="179">
        <v>596.58000000000004</v>
      </c>
      <c r="DG52" s="179">
        <v>614.15</v>
      </c>
      <c r="DH52" s="179">
        <v>634.21</v>
      </c>
      <c r="DI52" s="179">
        <v>573.57000000000005</v>
      </c>
      <c r="DJ52" s="179">
        <v>628.05999999999995</v>
      </c>
      <c r="DK52" s="179">
        <v>579.12</v>
      </c>
      <c r="DL52" s="179">
        <v>219.56</v>
      </c>
      <c r="DM52" s="179">
        <v>602.45000000000005</v>
      </c>
      <c r="DN52" s="179">
        <v>628.89</v>
      </c>
      <c r="DO52" s="179">
        <v>631.21</v>
      </c>
      <c r="DP52" s="179">
        <v>598.67999999999995</v>
      </c>
      <c r="DQ52" s="179">
        <v>621.44000000000005</v>
      </c>
      <c r="DR52" s="179">
        <v>610.79</v>
      </c>
      <c r="DS52" s="179">
        <v>629.32000000000005</v>
      </c>
      <c r="DT52" s="179">
        <v>653.04999999999995</v>
      </c>
      <c r="DU52" s="179">
        <v>589.45000000000005</v>
      </c>
      <c r="DV52" s="179">
        <v>642.92999999999995</v>
      </c>
      <c r="DW52" s="179">
        <v>617.53</v>
      </c>
      <c r="DX52" s="179">
        <v>637.63</v>
      </c>
      <c r="DY52" s="179">
        <v>619.04</v>
      </c>
      <c r="DZ52" s="179">
        <v>648.55999999999995</v>
      </c>
      <c r="EA52" s="179">
        <v>644.61</v>
      </c>
      <c r="EB52" s="179">
        <v>617.37</v>
      </c>
      <c r="EC52" s="179">
        <v>635.5</v>
      </c>
      <c r="ED52" s="179">
        <v>624.95000000000005</v>
      </c>
      <c r="EE52" s="179">
        <v>648.57000000000005</v>
      </c>
      <c r="EF52" s="179">
        <v>668.5</v>
      </c>
      <c r="EG52" s="179">
        <v>623.69000000000005</v>
      </c>
      <c r="EH52" s="179">
        <v>658.9</v>
      </c>
      <c r="EI52" s="179">
        <v>253.63</v>
      </c>
      <c r="EJ52" s="179">
        <v>589.73</v>
      </c>
      <c r="EK52" s="179">
        <v>634.01</v>
      </c>
      <c r="EL52" s="179">
        <v>666.28</v>
      </c>
      <c r="EM52" s="179">
        <v>665.75</v>
      </c>
      <c r="EN52" s="179">
        <v>632.77</v>
      </c>
      <c r="EO52" s="179">
        <v>652.72</v>
      </c>
      <c r="EP52" s="179">
        <v>639.80999999999995</v>
      </c>
      <c r="EQ52" s="179">
        <v>666.5</v>
      </c>
      <c r="ER52" s="179">
        <v>684.23</v>
      </c>
      <c r="ES52" s="179">
        <v>617.4</v>
      </c>
      <c r="ET52" s="179">
        <v>674.73</v>
      </c>
      <c r="EU52" s="179">
        <v>647.98</v>
      </c>
      <c r="EV52" s="179">
        <v>670.14</v>
      </c>
      <c r="EW52" s="179">
        <v>650.74</v>
      </c>
      <c r="EX52" s="179">
        <v>681.21</v>
      </c>
      <c r="EY52" s="179">
        <v>680.2</v>
      </c>
      <c r="EZ52" s="179">
        <v>648.17999999999995</v>
      </c>
      <c r="FA52" s="179">
        <v>671.16</v>
      </c>
      <c r="FB52" s="179">
        <v>655.92</v>
      </c>
      <c r="FC52" s="179">
        <v>683.56</v>
      </c>
      <c r="FD52" s="179">
        <v>691.45</v>
      </c>
      <c r="FE52" s="179">
        <v>626.83000000000004</v>
      </c>
      <c r="FF52" s="179">
        <v>686.61</v>
      </c>
      <c r="FG52" s="179">
        <v>67.08</v>
      </c>
      <c r="FH52" s="179">
        <v>197.6</v>
      </c>
      <c r="FI52" s="179">
        <v>663.28</v>
      </c>
      <c r="FJ52" s="179">
        <v>694.17</v>
      </c>
      <c r="FK52" s="179">
        <v>696.3</v>
      </c>
      <c r="FL52" s="179">
        <v>662.52</v>
      </c>
      <c r="FM52" s="179">
        <v>685.37</v>
      </c>
      <c r="FN52" s="179">
        <v>663.7</v>
      </c>
      <c r="FO52" s="179">
        <v>694.8</v>
      </c>
      <c r="FP52" s="179">
        <v>703</v>
      </c>
      <c r="FQ52" s="179">
        <v>637.08000000000004</v>
      </c>
      <c r="FR52" s="179">
        <v>699.49</v>
      </c>
      <c r="FS52" s="179">
        <v>674.17</v>
      </c>
      <c r="FT52" s="179">
        <v>694.39</v>
      </c>
      <c r="FU52" s="179">
        <v>673.48</v>
      </c>
      <c r="FV52" s="179">
        <v>705.55</v>
      </c>
      <c r="FW52" s="179">
        <v>705.15</v>
      </c>
      <c r="FX52" s="179">
        <v>670.87</v>
      </c>
      <c r="FY52" s="179">
        <v>695.7</v>
      </c>
      <c r="FZ52" s="179">
        <v>675.45</v>
      </c>
      <c r="GA52" s="179">
        <v>706.82</v>
      </c>
    </row>
    <row r="53" spans="2:183" s="41" customFormat="1">
      <c r="B53" s="171" t="s">
        <v>2</v>
      </c>
      <c r="C53" s="172" t="s">
        <v>45</v>
      </c>
      <c r="D53" s="92">
        <v>0.46143544281583976</v>
      </c>
      <c r="E53" s="93">
        <v>0.46095974399220541</v>
      </c>
      <c r="F53" s="93">
        <v>0.46116642107048889</v>
      </c>
      <c r="G53" s="93">
        <v>0.46060361815963974</v>
      </c>
      <c r="H53" s="93">
        <v>0.46146203294467147</v>
      </c>
      <c r="I53" s="93">
        <v>0.46090507651355328</v>
      </c>
      <c r="J53" s="93">
        <v>0.46057169131734232</v>
      </c>
      <c r="K53" s="93">
        <v>0.46142635524126963</v>
      </c>
      <c r="L53" s="93">
        <v>0.46061054948425645</v>
      </c>
      <c r="M53" s="93">
        <v>0.46087100841864898</v>
      </c>
      <c r="N53" s="93">
        <v>0.46102365283325519</v>
      </c>
      <c r="O53" s="93">
        <v>0.46086863567547554</v>
      </c>
      <c r="P53" s="93">
        <v>0.49152067535766314</v>
      </c>
      <c r="Q53" s="93">
        <v>0.49134749929720312</v>
      </c>
      <c r="R53" s="93">
        <v>0.49092630683178318</v>
      </c>
      <c r="S53" s="93">
        <v>0.4915203797545753</v>
      </c>
      <c r="T53" s="93">
        <v>0.49282521454575801</v>
      </c>
      <c r="U53" s="93">
        <v>0.49126529586103701</v>
      </c>
      <c r="V53" s="93">
        <v>0.49091476673440748</v>
      </c>
      <c r="W53" s="93">
        <v>0.49120914880758682</v>
      </c>
      <c r="X53" s="93">
        <v>0.49159282867964438</v>
      </c>
      <c r="Y53" s="93">
        <v>0.49122707052614278</v>
      </c>
      <c r="Z53" s="93">
        <v>0.49161807833769178</v>
      </c>
      <c r="AA53" s="93">
        <v>0.49124035601624183</v>
      </c>
      <c r="AB53" s="93">
        <v>0.49123003565979084</v>
      </c>
      <c r="AC53" s="93">
        <v>0.49135595061617859</v>
      </c>
      <c r="AD53" s="93">
        <v>0.49093672974981672</v>
      </c>
      <c r="AE53" s="93">
        <v>0.49129353239941703</v>
      </c>
      <c r="AF53" s="93">
        <v>0.49093862403299843</v>
      </c>
      <c r="AG53" s="93">
        <v>0.491267846220101</v>
      </c>
      <c r="AH53" s="93">
        <v>0.49121660240166198</v>
      </c>
      <c r="AI53" s="93">
        <v>0.49102996968774948</v>
      </c>
      <c r="AJ53" s="93">
        <v>0.4906419543720828</v>
      </c>
      <c r="AK53" s="93">
        <v>0.49122646812043602</v>
      </c>
      <c r="AL53" s="93">
        <v>0.49108352683559869</v>
      </c>
      <c r="AM53" s="93">
        <v>0.49124669824600242</v>
      </c>
      <c r="AN53" s="93">
        <v>0.49091991911643629</v>
      </c>
      <c r="AO53" s="93">
        <v>0.49065504269421389</v>
      </c>
      <c r="AP53" s="93">
        <v>0.49122993339864957</v>
      </c>
      <c r="AQ53" s="93">
        <v>0.49192799658577147</v>
      </c>
      <c r="AR53" s="93">
        <v>0.49154273873705062</v>
      </c>
      <c r="AS53" s="93">
        <v>0.49095014839173018</v>
      </c>
      <c r="AT53" s="93">
        <v>0.4912132711471624</v>
      </c>
      <c r="AU53" s="93">
        <v>0.49059867460031337</v>
      </c>
      <c r="AV53" s="93">
        <v>0.49128567531555883</v>
      </c>
      <c r="AW53" s="93">
        <v>0.49123170582765302</v>
      </c>
      <c r="AX53" s="93">
        <v>0.49064518490391057</v>
      </c>
      <c r="AY53" s="93">
        <v>0.4912360822953532</v>
      </c>
      <c r="AZ53" s="93">
        <v>0.49122501496430565</v>
      </c>
      <c r="BA53" s="93">
        <v>0.49100377300945042</v>
      </c>
      <c r="BB53" s="93">
        <v>0.49093169387833963</v>
      </c>
      <c r="BC53" s="93">
        <v>0.49064494287659238</v>
      </c>
      <c r="BD53" s="93">
        <v>0.49093656875475533</v>
      </c>
      <c r="BE53" s="93">
        <v>0.49126154749075174</v>
      </c>
      <c r="BF53" s="93">
        <v>0.49090785147780713</v>
      </c>
      <c r="BG53" s="93">
        <v>0.49121294770577439</v>
      </c>
      <c r="BH53" s="93">
        <v>0.4909716671191281</v>
      </c>
      <c r="BI53" s="93">
        <v>0.49124324324324325</v>
      </c>
      <c r="BJ53" s="93">
        <v>0.49095512544726205</v>
      </c>
      <c r="BK53" s="93">
        <v>0.49124752875233124</v>
      </c>
      <c r="BL53" s="93">
        <v>0.49121439260401439</v>
      </c>
      <c r="BM53" s="93">
        <v>0.49133244645907237</v>
      </c>
      <c r="BN53" s="93">
        <v>0.49092449662470361</v>
      </c>
      <c r="BO53" s="93">
        <v>0.49161829085519737</v>
      </c>
      <c r="BP53" s="93">
        <v>0.49378020506641412</v>
      </c>
      <c r="BQ53" s="93">
        <v>0.49093581572003636</v>
      </c>
      <c r="BR53" s="93">
        <v>0.49150642804728228</v>
      </c>
      <c r="BS53" s="93">
        <v>0.49088883400019195</v>
      </c>
      <c r="BT53" s="93">
        <v>0.4909501180015643</v>
      </c>
      <c r="BU53" s="93">
        <v>0.49120506532635377</v>
      </c>
      <c r="BV53" s="93">
        <v>0.49094337180496705</v>
      </c>
      <c r="BW53" s="93">
        <v>0.49121051402276716</v>
      </c>
      <c r="BX53" s="93">
        <v>0.49060788766816921</v>
      </c>
      <c r="BY53" s="93">
        <v>0.49132679630384674</v>
      </c>
      <c r="BZ53" s="93">
        <v>0.49121425636343413</v>
      </c>
      <c r="CA53" s="93">
        <v>0.49124634908445153</v>
      </c>
      <c r="CB53" s="93">
        <v>0.49090544441409351</v>
      </c>
      <c r="CC53" s="93">
        <v>0.49092692828197587</v>
      </c>
      <c r="CD53" s="93">
        <v>0.49059702011569012</v>
      </c>
      <c r="CE53" s="93">
        <v>0.49118953360760659</v>
      </c>
      <c r="CF53" s="93">
        <v>0.49123836162586476</v>
      </c>
      <c r="CG53" s="93">
        <v>0.49119361784315763</v>
      </c>
      <c r="CH53" s="93">
        <v>0.49091102126240438</v>
      </c>
      <c r="CI53" s="93">
        <v>0.49115827995441286</v>
      </c>
      <c r="CJ53" s="93">
        <v>0.49144559158271151</v>
      </c>
      <c r="CK53" s="93">
        <v>0.49155479644089617</v>
      </c>
      <c r="CL53" s="93">
        <v>0.49087550587283785</v>
      </c>
      <c r="CM53" s="93">
        <v>0.49058722855711523</v>
      </c>
      <c r="CN53" s="93">
        <v>0.49129321344220461</v>
      </c>
      <c r="CO53" s="93">
        <v>0.49122025858492102</v>
      </c>
      <c r="CP53" s="93">
        <v>0.49146695132246587</v>
      </c>
      <c r="CQ53" s="93">
        <v>0.4911726351017569</v>
      </c>
      <c r="CR53" s="93">
        <v>0.49121964578464217</v>
      </c>
      <c r="CS53" s="93">
        <v>0.49118830545630571</v>
      </c>
      <c r="CT53" s="93">
        <v>0.49089892146901515</v>
      </c>
      <c r="CU53" s="93">
        <v>0.49087932275512869</v>
      </c>
      <c r="CV53" s="93">
        <v>0.49116417355492026</v>
      </c>
      <c r="CW53" s="93">
        <v>0.49172463467578903</v>
      </c>
      <c r="CX53" s="93">
        <v>0.49141270052356939</v>
      </c>
      <c r="CY53" s="93">
        <v>0.4922313286219363</v>
      </c>
      <c r="CZ53" s="93">
        <v>0.49059416361839853</v>
      </c>
      <c r="DA53" s="93">
        <v>0.49151407051933643</v>
      </c>
      <c r="DB53" s="93">
        <v>0.49086538097693444</v>
      </c>
      <c r="DC53" s="93">
        <v>0.4905789117610036</v>
      </c>
      <c r="DD53" s="93">
        <v>0.49091256346252476</v>
      </c>
      <c r="DE53" s="93">
        <v>0.49118393885825629</v>
      </c>
      <c r="DF53" s="93">
        <v>0.49090719339230438</v>
      </c>
      <c r="DG53" s="93">
        <v>0.49086381069125978</v>
      </c>
      <c r="DH53" s="93">
        <v>0.49087094365707273</v>
      </c>
      <c r="DI53" s="93">
        <v>0.49128448148891973</v>
      </c>
      <c r="DJ53" s="93">
        <v>0.49146271244840328</v>
      </c>
      <c r="DK53" s="93">
        <v>0.49094520210750586</v>
      </c>
      <c r="DL53" s="93">
        <v>0.49201326434508208</v>
      </c>
      <c r="DM53" s="93">
        <v>0.49061254537193977</v>
      </c>
      <c r="DN53" s="93">
        <v>0.49088258393528256</v>
      </c>
      <c r="DO53" s="93">
        <v>0.49128347898000396</v>
      </c>
      <c r="DP53" s="93">
        <v>0.49121991147688454</v>
      </c>
      <c r="DQ53" s="93">
        <v>0.49088377439823233</v>
      </c>
      <c r="DR53" s="93">
        <v>0.49060034605423936</v>
      </c>
      <c r="DS53" s="93">
        <v>0.49057812760604563</v>
      </c>
      <c r="DT53" s="93">
        <v>0.49086044931088885</v>
      </c>
      <c r="DU53" s="93">
        <v>0.49096640585415474</v>
      </c>
      <c r="DV53" s="93">
        <v>0.4908895199015626</v>
      </c>
      <c r="DW53" s="93">
        <v>0.49123387729940049</v>
      </c>
      <c r="DX53" s="93">
        <v>0.49177647727065482</v>
      </c>
      <c r="DY53" s="93">
        <v>0.49133571243092933</v>
      </c>
      <c r="DZ53" s="93">
        <v>0.49057489608241645</v>
      </c>
      <c r="EA53" s="93">
        <v>0.49117512200344787</v>
      </c>
      <c r="EB53" s="93">
        <v>0.49092597646978281</v>
      </c>
      <c r="EC53" s="93">
        <v>0.49118927415402464</v>
      </c>
      <c r="ED53" s="93">
        <v>0.49121189622798567</v>
      </c>
      <c r="EE53" s="93">
        <v>0.49116853698958218</v>
      </c>
      <c r="EF53" s="93">
        <v>0.49116231435170449</v>
      </c>
      <c r="EG53" s="93">
        <v>0.49123694251244976</v>
      </c>
      <c r="EH53" s="93">
        <v>0.49087685169576706</v>
      </c>
      <c r="EI53" s="93">
        <v>0.49154652303059143</v>
      </c>
      <c r="EJ53" s="93">
        <v>0.49177539504357443</v>
      </c>
      <c r="EK53" s="93">
        <v>0.4909256702482685</v>
      </c>
      <c r="EL53" s="93">
        <v>0.49115772925179929</v>
      </c>
      <c r="EM53" s="93">
        <v>0.49156617360727067</v>
      </c>
      <c r="EN53" s="93">
        <v>0.49122094038403502</v>
      </c>
      <c r="EO53" s="93">
        <v>0.49089273134775979</v>
      </c>
      <c r="EP53" s="93">
        <v>0.49120743704186776</v>
      </c>
      <c r="EQ53" s="93">
        <v>0.49115980126049069</v>
      </c>
      <c r="ER53" s="93">
        <v>0.49087711079368279</v>
      </c>
      <c r="ES53" s="93">
        <v>0.49096412166073117</v>
      </c>
      <c r="ET53" s="93">
        <v>0.49148899509381605</v>
      </c>
      <c r="EU53" s="93">
        <v>0.49091727580773137</v>
      </c>
      <c r="EV53" s="93">
        <v>0.49089176710228988</v>
      </c>
      <c r="EW53" s="93">
        <v>0.4909199901477877</v>
      </c>
      <c r="EX53" s="93">
        <v>0.49088450900334729</v>
      </c>
      <c r="EY53" s="93">
        <v>0.49146388031936067</v>
      </c>
      <c r="EZ53" s="93">
        <v>0.49122457147161824</v>
      </c>
      <c r="FA53" s="93">
        <v>0.49118459057320663</v>
      </c>
      <c r="FB53" s="93">
        <v>0.49121751950723475</v>
      </c>
      <c r="FC53" s="93">
        <v>0.49087291005856293</v>
      </c>
      <c r="FD53" s="93">
        <v>0.49119495311279571</v>
      </c>
      <c r="FE53" s="93">
        <v>0.4909905903596386</v>
      </c>
      <c r="FF53" s="93">
        <v>0.49089871656369066</v>
      </c>
      <c r="FG53" s="93">
        <v>0.49298187614225497</v>
      </c>
      <c r="FH53" s="93">
        <v>0.49356034508941343</v>
      </c>
      <c r="FI53" s="93">
        <v>0.49091971892766562</v>
      </c>
      <c r="FJ53" s="93">
        <v>0.490587934069729</v>
      </c>
      <c r="FK53" s="93">
        <v>0.49117816104045042</v>
      </c>
      <c r="FL53" s="93">
        <v>0.49093248832242709</v>
      </c>
      <c r="FM53" s="93">
        <v>0.49149218437103315</v>
      </c>
      <c r="FN53" s="93">
        <v>0.49092905094340428</v>
      </c>
      <c r="FO53" s="93">
        <v>0.49118575745536491</v>
      </c>
      <c r="FP53" s="93">
        <v>0.49180073603049018</v>
      </c>
      <c r="FQ53" s="93">
        <v>0.49099815268633851</v>
      </c>
      <c r="FR53" s="93">
        <v>0.49151452753265373</v>
      </c>
      <c r="FS53" s="93">
        <v>0.49094365618116809</v>
      </c>
      <c r="FT53" s="93">
        <v>0.49091360801811806</v>
      </c>
      <c r="FU53" s="93">
        <v>0.49125798474073046</v>
      </c>
      <c r="FV53" s="93">
        <v>0.49089482237620352</v>
      </c>
      <c r="FW53" s="93">
        <v>0.49120131882021406</v>
      </c>
      <c r="FX53" s="93">
        <v>0.4909521062353458</v>
      </c>
      <c r="FY53" s="93">
        <v>0.49090024204470012</v>
      </c>
      <c r="FZ53" s="93">
        <v>0.49125596704424745</v>
      </c>
      <c r="GA53" s="93">
        <v>0.49148536129824988</v>
      </c>
    </row>
    <row r="54" spans="2:183">
      <c r="B54" s="96" t="s">
        <v>2</v>
      </c>
      <c r="C54" s="166" t="s">
        <v>46</v>
      </c>
      <c r="D54" s="96">
        <v>37.19</v>
      </c>
      <c r="E54" s="17">
        <v>33.35</v>
      </c>
      <c r="F54" s="17">
        <v>36.68</v>
      </c>
      <c r="G54" s="17">
        <v>35.57</v>
      </c>
      <c r="H54" s="17">
        <v>36.69</v>
      </c>
      <c r="I54" s="17">
        <v>35.700000000000003</v>
      </c>
      <c r="J54" s="17">
        <v>37.33</v>
      </c>
      <c r="K54" s="17">
        <v>37.32</v>
      </c>
      <c r="L54" s="17">
        <v>35.54</v>
      </c>
      <c r="M54" s="17">
        <v>36.53</v>
      </c>
      <c r="N54" s="17">
        <v>35.21</v>
      </c>
      <c r="O54" s="17">
        <v>36.64</v>
      </c>
      <c r="P54" s="17">
        <v>37.36</v>
      </c>
      <c r="Q54" s="17">
        <v>33.880000000000003</v>
      </c>
      <c r="R54" s="17">
        <v>36.82</v>
      </c>
      <c r="S54" s="17">
        <v>29.85</v>
      </c>
      <c r="T54" s="17">
        <v>17.75</v>
      </c>
      <c r="U54" s="17">
        <v>35.950000000000003</v>
      </c>
      <c r="V54" s="17">
        <v>37.53</v>
      </c>
      <c r="W54" s="17">
        <v>37.53</v>
      </c>
      <c r="X54" s="17">
        <v>35.58</v>
      </c>
      <c r="Y54" s="17">
        <v>37.119999999999997</v>
      </c>
      <c r="Z54" s="17">
        <v>35.369999999999997</v>
      </c>
      <c r="AA54" s="17">
        <v>36.78</v>
      </c>
      <c r="AB54" s="17">
        <v>37.049999999999997</v>
      </c>
      <c r="AC54" s="17">
        <v>33.53</v>
      </c>
      <c r="AD54" s="17">
        <v>36.81</v>
      </c>
      <c r="AE54" s="17">
        <v>35.479999999999997</v>
      </c>
      <c r="AF54" s="17">
        <v>36.64</v>
      </c>
      <c r="AG54" s="17">
        <v>35.880000000000003</v>
      </c>
      <c r="AH54" s="17">
        <v>37.44</v>
      </c>
      <c r="AI54" s="17">
        <v>37.35</v>
      </c>
      <c r="AJ54" s="17">
        <v>35.549999999999997</v>
      </c>
      <c r="AK54" s="17">
        <v>36.9</v>
      </c>
      <c r="AL54" s="17">
        <v>35.35</v>
      </c>
      <c r="AM54" s="17">
        <v>36.51</v>
      </c>
      <c r="AN54" s="17">
        <v>37.270000000000003</v>
      </c>
      <c r="AO54" s="17">
        <v>35.06</v>
      </c>
      <c r="AP54" s="17">
        <v>36.99</v>
      </c>
      <c r="AQ54" s="17">
        <v>17.87</v>
      </c>
      <c r="AR54" s="17">
        <v>25.07</v>
      </c>
      <c r="AS54" s="17">
        <v>36.03</v>
      </c>
      <c r="AT54" s="17">
        <v>37.43</v>
      </c>
      <c r="AU54" s="17">
        <v>37.61</v>
      </c>
      <c r="AV54" s="17">
        <v>35.71</v>
      </c>
      <c r="AW54" s="17">
        <v>36.92</v>
      </c>
      <c r="AX54" s="17">
        <v>35.61</v>
      </c>
      <c r="AY54" s="17">
        <v>36.590000000000003</v>
      </c>
      <c r="AZ54" s="17">
        <v>37.47</v>
      </c>
      <c r="BA54" s="17">
        <v>33.85</v>
      </c>
      <c r="BB54" s="17">
        <v>37</v>
      </c>
      <c r="BC54" s="17">
        <v>35.53</v>
      </c>
      <c r="BD54" s="17">
        <v>36.85</v>
      </c>
      <c r="BE54" s="17">
        <v>35.96</v>
      </c>
      <c r="BF54" s="17">
        <v>37.49</v>
      </c>
      <c r="BG54" s="17">
        <v>37.51</v>
      </c>
      <c r="BH54" s="17">
        <v>35.5</v>
      </c>
      <c r="BI54" s="17">
        <v>36.69</v>
      </c>
      <c r="BJ54" s="17">
        <v>35.47</v>
      </c>
      <c r="BK54" s="17">
        <v>36.76</v>
      </c>
      <c r="BL54" s="17">
        <v>37.54</v>
      </c>
      <c r="BM54" s="17">
        <v>34</v>
      </c>
      <c r="BN54" s="17">
        <v>37.1</v>
      </c>
      <c r="BO54" s="17">
        <v>7.2</v>
      </c>
      <c r="BP54" s="17">
        <v>7.18</v>
      </c>
      <c r="BQ54" s="17">
        <v>36.28</v>
      </c>
      <c r="BR54" s="17">
        <v>37.89</v>
      </c>
      <c r="BS54" s="17">
        <v>38.18</v>
      </c>
      <c r="BT54" s="17">
        <v>36.06</v>
      </c>
      <c r="BU54" s="17">
        <v>37.659999999999997</v>
      </c>
      <c r="BV54" s="17">
        <v>36.26</v>
      </c>
      <c r="BW54" s="17">
        <v>37.57</v>
      </c>
      <c r="BX54" s="17">
        <v>37.869999999999997</v>
      </c>
      <c r="BY54" s="17">
        <v>34.619999999999997</v>
      </c>
      <c r="BZ54" s="17">
        <v>37.51</v>
      </c>
      <c r="CA54" s="17">
        <v>36.61</v>
      </c>
      <c r="CB54" s="17">
        <v>37.82</v>
      </c>
      <c r="CC54" s="17">
        <v>36.74</v>
      </c>
      <c r="CD54" s="17">
        <v>38.630000000000003</v>
      </c>
      <c r="CE54" s="17">
        <v>38.549999999999997</v>
      </c>
      <c r="CF54" s="17">
        <v>36.85</v>
      </c>
      <c r="CG54" s="17">
        <v>38.04</v>
      </c>
      <c r="CH54" s="17">
        <v>37.78</v>
      </c>
      <c r="CI54" s="17">
        <v>39.14</v>
      </c>
      <c r="CJ54" s="17">
        <v>39.43</v>
      </c>
      <c r="CK54" s="17">
        <v>36.68</v>
      </c>
      <c r="CL54" s="17">
        <v>39.06</v>
      </c>
      <c r="CM54" s="17">
        <v>19.899999999999999</v>
      </c>
      <c r="CN54" s="17">
        <v>29.66</v>
      </c>
      <c r="CO54" s="17">
        <v>37.159999999999997</v>
      </c>
      <c r="CP54" s="17">
        <v>38.93</v>
      </c>
      <c r="CQ54" s="17">
        <v>39.119999999999997</v>
      </c>
      <c r="CR54" s="17">
        <v>37.270000000000003</v>
      </c>
      <c r="CS54" s="17">
        <v>38.42</v>
      </c>
      <c r="CT54" s="17">
        <v>37.909999999999997</v>
      </c>
      <c r="CU54" s="17">
        <v>39.340000000000003</v>
      </c>
      <c r="CV54" s="17">
        <v>39.4</v>
      </c>
      <c r="CW54" s="17">
        <v>35.61</v>
      </c>
      <c r="CX54" s="17">
        <v>24.03</v>
      </c>
      <c r="CY54" s="17">
        <v>17.45</v>
      </c>
      <c r="CZ54" s="17">
        <v>38.42</v>
      </c>
      <c r="DA54" s="17">
        <v>37.61</v>
      </c>
      <c r="DB54" s="17">
        <v>39.159999999999997</v>
      </c>
      <c r="DC54" s="17">
        <v>39.29</v>
      </c>
      <c r="DD54" s="17">
        <v>37.36</v>
      </c>
      <c r="DE54" s="17">
        <v>38.65</v>
      </c>
      <c r="DF54" s="17">
        <v>38.1</v>
      </c>
      <c r="DG54" s="17">
        <v>39.22</v>
      </c>
      <c r="DH54" s="17">
        <v>39.450000000000003</v>
      </c>
      <c r="DI54" s="17">
        <v>35.65</v>
      </c>
      <c r="DJ54" s="17">
        <v>39.01</v>
      </c>
      <c r="DK54" s="17">
        <v>35.979999999999997</v>
      </c>
      <c r="DL54" s="17">
        <v>13.61</v>
      </c>
      <c r="DM54" s="17">
        <v>37.47</v>
      </c>
      <c r="DN54" s="17">
        <v>39.1</v>
      </c>
      <c r="DO54" s="17">
        <v>39.22</v>
      </c>
      <c r="DP54" s="17">
        <v>37.17</v>
      </c>
      <c r="DQ54" s="17">
        <v>38.630000000000003</v>
      </c>
      <c r="DR54" s="17">
        <v>38.01</v>
      </c>
      <c r="DS54" s="17">
        <v>39.159999999999997</v>
      </c>
      <c r="DT54" s="17">
        <v>39.42</v>
      </c>
      <c r="DU54" s="17">
        <v>35.57</v>
      </c>
      <c r="DV54" s="17">
        <v>38.78</v>
      </c>
      <c r="DW54" s="17">
        <v>37.21</v>
      </c>
      <c r="DX54" s="17">
        <v>38.380000000000003</v>
      </c>
      <c r="DY54" s="17">
        <v>37.29</v>
      </c>
      <c r="DZ54" s="17">
        <v>39.159999999999997</v>
      </c>
      <c r="EA54" s="17">
        <v>38.86</v>
      </c>
      <c r="EB54" s="17">
        <v>37.22</v>
      </c>
      <c r="EC54" s="17">
        <v>38.29</v>
      </c>
      <c r="ED54" s="17">
        <v>37.68</v>
      </c>
      <c r="EE54" s="17">
        <v>39.11</v>
      </c>
      <c r="EF54" s="17">
        <v>39.32</v>
      </c>
      <c r="EG54" s="17">
        <v>36.67</v>
      </c>
      <c r="EH54" s="17">
        <v>38.76</v>
      </c>
      <c r="EI54" s="17">
        <v>14.89</v>
      </c>
      <c r="EJ54" s="17">
        <v>34.61</v>
      </c>
      <c r="EK54" s="17">
        <v>37.28</v>
      </c>
      <c r="EL54" s="17">
        <v>39.18</v>
      </c>
      <c r="EM54" s="17">
        <v>39.119999999999997</v>
      </c>
      <c r="EN54" s="17">
        <v>37.18</v>
      </c>
      <c r="EO54" s="17">
        <v>38.380000000000003</v>
      </c>
      <c r="EP54" s="17">
        <v>37.61</v>
      </c>
      <c r="EQ54" s="17">
        <v>39.200000000000003</v>
      </c>
      <c r="ER54" s="17">
        <v>39.130000000000003</v>
      </c>
      <c r="ES54" s="17">
        <v>35.299999999999997</v>
      </c>
      <c r="ET54" s="17">
        <v>38.520000000000003</v>
      </c>
      <c r="EU54" s="17">
        <v>37.020000000000003</v>
      </c>
      <c r="EV54" s="17">
        <v>38.29</v>
      </c>
      <c r="EW54" s="17">
        <v>37.18</v>
      </c>
      <c r="EX54" s="17">
        <v>38.950000000000003</v>
      </c>
      <c r="EY54" s="17">
        <v>38.840000000000003</v>
      </c>
      <c r="EZ54" s="17">
        <v>37.01</v>
      </c>
      <c r="FA54" s="17">
        <v>38.33</v>
      </c>
      <c r="FB54" s="17">
        <v>37.47</v>
      </c>
      <c r="FC54" s="17">
        <v>39.090000000000003</v>
      </c>
      <c r="FD54" s="17">
        <v>38.42</v>
      </c>
      <c r="FE54" s="17">
        <v>34.840000000000003</v>
      </c>
      <c r="FF54" s="17">
        <v>38.159999999999997</v>
      </c>
      <c r="FG54" s="17">
        <v>3.71</v>
      </c>
      <c r="FH54" s="17">
        <v>10.92</v>
      </c>
      <c r="FI54" s="17">
        <v>36.85</v>
      </c>
      <c r="FJ54" s="17">
        <v>38.619999999999997</v>
      </c>
      <c r="FK54" s="17">
        <v>38.69</v>
      </c>
      <c r="FL54" s="17">
        <v>36.81</v>
      </c>
      <c r="FM54" s="17">
        <v>38.03</v>
      </c>
      <c r="FN54" s="17">
        <v>36.880000000000003</v>
      </c>
      <c r="FO54" s="17">
        <v>38.61</v>
      </c>
      <c r="FP54" s="17">
        <v>37.97</v>
      </c>
      <c r="FQ54" s="17">
        <v>34.47</v>
      </c>
      <c r="FR54" s="17">
        <v>37.79</v>
      </c>
      <c r="FS54" s="17">
        <v>36.450000000000003</v>
      </c>
      <c r="FT54" s="17">
        <v>37.549999999999997</v>
      </c>
      <c r="FU54" s="17">
        <v>36.39</v>
      </c>
      <c r="FV54" s="17">
        <v>38.18</v>
      </c>
      <c r="FW54" s="17">
        <v>38.130000000000003</v>
      </c>
      <c r="FX54" s="17">
        <v>36.270000000000003</v>
      </c>
      <c r="FY54" s="17">
        <v>37.619999999999997</v>
      </c>
      <c r="FZ54" s="17">
        <v>36.51</v>
      </c>
      <c r="GA54" s="17">
        <v>38.200000000000003</v>
      </c>
    </row>
    <row r="55" spans="2:183">
      <c r="B55" s="96" t="s">
        <v>2</v>
      </c>
      <c r="C55" s="166" t="s">
        <v>47</v>
      </c>
      <c r="D55" s="178">
        <v>1383.7</v>
      </c>
      <c r="E55" s="179">
        <v>1241.05</v>
      </c>
      <c r="F55" s="179">
        <v>1364.98</v>
      </c>
      <c r="G55" s="179">
        <v>1323.38</v>
      </c>
      <c r="H55" s="179">
        <v>1838.39</v>
      </c>
      <c r="I55" s="179">
        <v>1789.09</v>
      </c>
      <c r="J55" s="179">
        <v>1870.65</v>
      </c>
      <c r="K55" s="179">
        <v>1870.06</v>
      </c>
      <c r="L55" s="179">
        <v>1781.04</v>
      </c>
      <c r="M55" s="179">
        <v>1359.45</v>
      </c>
      <c r="N55" s="179">
        <v>1310.3</v>
      </c>
      <c r="O55" s="179">
        <v>1363.54</v>
      </c>
      <c r="P55" s="179">
        <v>1390.25</v>
      </c>
      <c r="Q55" s="179">
        <v>1260.5</v>
      </c>
      <c r="R55" s="179">
        <v>1369.9</v>
      </c>
      <c r="S55" s="179">
        <v>1110.77</v>
      </c>
      <c r="T55" s="179">
        <v>889.29</v>
      </c>
      <c r="U55" s="179">
        <v>1801.65</v>
      </c>
      <c r="V55" s="179">
        <v>1880.54</v>
      </c>
      <c r="W55" s="179">
        <v>1880.56</v>
      </c>
      <c r="X55" s="179">
        <v>1782.71</v>
      </c>
      <c r="Y55" s="179">
        <v>1381.18</v>
      </c>
      <c r="Z55" s="179">
        <v>1316</v>
      </c>
      <c r="AA55" s="179">
        <v>1368.46</v>
      </c>
      <c r="AB55" s="179">
        <v>1378.45</v>
      </c>
      <c r="AC55" s="179">
        <v>1247.78</v>
      </c>
      <c r="AD55" s="179">
        <v>1369.66</v>
      </c>
      <c r="AE55" s="179">
        <v>1320.07</v>
      </c>
      <c r="AF55" s="179">
        <v>1836.23</v>
      </c>
      <c r="AG55" s="179">
        <v>1798.01</v>
      </c>
      <c r="AH55" s="179">
        <v>1875.88</v>
      </c>
      <c r="AI55" s="179">
        <v>1871.6</v>
      </c>
      <c r="AJ55" s="179">
        <v>1781.61</v>
      </c>
      <c r="AK55" s="179">
        <v>1373.18</v>
      </c>
      <c r="AL55" s="179">
        <v>1315.47</v>
      </c>
      <c r="AM55" s="179">
        <v>1358.7</v>
      </c>
      <c r="AN55" s="179">
        <v>1386.82</v>
      </c>
      <c r="AO55" s="179">
        <v>1304.53</v>
      </c>
      <c r="AP55" s="179">
        <v>1376.31</v>
      </c>
      <c r="AQ55" s="179">
        <v>665.04</v>
      </c>
      <c r="AR55" s="179">
        <v>1256.5</v>
      </c>
      <c r="AS55" s="179">
        <v>1805.23</v>
      </c>
      <c r="AT55" s="179">
        <v>1875.67</v>
      </c>
      <c r="AU55" s="179">
        <v>1884.42</v>
      </c>
      <c r="AV55" s="179">
        <v>1789.22</v>
      </c>
      <c r="AW55" s="179">
        <v>1373.63</v>
      </c>
      <c r="AX55" s="179">
        <v>1324.88</v>
      </c>
      <c r="AY55" s="179">
        <v>1361.59</v>
      </c>
      <c r="AZ55" s="179">
        <v>1427.52</v>
      </c>
      <c r="BA55" s="179">
        <v>1289.8699999999999</v>
      </c>
      <c r="BB55" s="179">
        <v>1409.72</v>
      </c>
      <c r="BC55" s="179">
        <v>1353.67</v>
      </c>
      <c r="BD55" s="179">
        <v>1890.99</v>
      </c>
      <c r="BE55" s="179">
        <v>1845.01</v>
      </c>
      <c r="BF55" s="179">
        <v>1923.67</v>
      </c>
      <c r="BG55" s="179">
        <v>1924.68</v>
      </c>
      <c r="BH55" s="179">
        <v>1821.71</v>
      </c>
      <c r="BI55" s="179">
        <v>1397.74</v>
      </c>
      <c r="BJ55" s="179">
        <v>1351.28</v>
      </c>
      <c r="BK55" s="179">
        <v>1400.6</v>
      </c>
      <c r="BL55" s="179">
        <v>1466.18</v>
      </c>
      <c r="BM55" s="179">
        <v>1328.02</v>
      </c>
      <c r="BN55" s="179">
        <v>1449.04</v>
      </c>
      <c r="BO55" s="179">
        <v>281.24</v>
      </c>
      <c r="BP55" s="179">
        <v>377.79</v>
      </c>
      <c r="BQ55" s="179">
        <v>1908.41</v>
      </c>
      <c r="BR55" s="179">
        <v>1992.97</v>
      </c>
      <c r="BS55" s="179">
        <v>2008.16</v>
      </c>
      <c r="BT55" s="179">
        <v>1896.76</v>
      </c>
      <c r="BU55" s="179">
        <v>1471.06</v>
      </c>
      <c r="BV55" s="179">
        <v>1416.36</v>
      </c>
      <c r="BW55" s="179">
        <v>1467.61</v>
      </c>
      <c r="BX55" s="179">
        <v>1517.76</v>
      </c>
      <c r="BY55" s="179">
        <v>1387.54</v>
      </c>
      <c r="BZ55" s="179">
        <v>1503.38</v>
      </c>
      <c r="CA55" s="179">
        <v>1467.24</v>
      </c>
      <c r="CB55" s="179">
        <v>2041.37</v>
      </c>
      <c r="CC55" s="179">
        <v>1982.84</v>
      </c>
      <c r="CD55" s="179">
        <v>2084.62</v>
      </c>
      <c r="CE55" s="179">
        <v>2080.6</v>
      </c>
      <c r="CF55" s="179">
        <v>1988.94</v>
      </c>
      <c r="CG55" s="179">
        <v>1524.77</v>
      </c>
      <c r="CH55" s="179">
        <v>1514.16</v>
      </c>
      <c r="CI55" s="179">
        <v>1568.54</v>
      </c>
      <c r="CJ55" s="179">
        <v>1622.01</v>
      </c>
      <c r="CK55" s="179">
        <v>1509.21</v>
      </c>
      <c r="CL55" s="179">
        <v>1607</v>
      </c>
      <c r="CM55" s="179">
        <v>818.77</v>
      </c>
      <c r="CN55" s="179">
        <v>1643.21</v>
      </c>
      <c r="CO55" s="179">
        <v>2058.63</v>
      </c>
      <c r="CP55" s="179">
        <v>2156.58</v>
      </c>
      <c r="CQ55" s="179">
        <v>2167.1999999999998</v>
      </c>
      <c r="CR55" s="179">
        <v>2064.89</v>
      </c>
      <c r="CS55" s="179">
        <v>1580.55</v>
      </c>
      <c r="CT55" s="179">
        <v>1559.7</v>
      </c>
      <c r="CU55" s="179">
        <v>1618.56</v>
      </c>
      <c r="CV55" s="179">
        <v>1664.18</v>
      </c>
      <c r="CW55" s="179">
        <v>1504.27</v>
      </c>
      <c r="CX55" s="179">
        <v>1014.83</v>
      </c>
      <c r="CY55" s="179">
        <v>736.9</v>
      </c>
      <c r="CZ55" s="179">
        <v>2185.8200000000002</v>
      </c>
      <c r="DA55" s="179">
        <v>2139.58</v>
      </c>
      <c r="DB55" s="179">
        <v>2227.9299999999998</v>
      </c>
      <c r="DC55" s="179">
        <v>2235.34</v>
      </c>
      <c r="DD55" s="179">
        <v>2125.2199999999998</v>
      </c>
      <c r="DE55" s="179">
        <v>1632.67</v>
      </c>
      <c r="DF55" s="179">
        <v>1609.33</v>
      </c>
      <c r="DG55" s="179">
        <v>1656.66</v>
      </c>
      <c r="DH55" s="179">
        <v>1711.7</v>
      </c>
      <c r="DI55" s="179">
        <v>1546.79</v>
      </c>
      <c r="DJ55" s="179">
        <v>1692.5</v>
      </c>
      <c r="DK55" s="179">
        <v>1561.28</v>
      </c>
      <c r="DL55" s="179">
        <v>795.2</v>
      </c>
      <c r="DM55" s="179">
        <v>2189.15</v>
      </c>
      <c r="DN55" s="179">
        <v>2284.87</v>
      </c>
      <c r="DO55" s="179">
        <v>2291.6799999999998</v>
      </c>
      <c r="DP55" s="179">
        <v>2171.9899999999998</v>
      </c>
      <c r="DQ55" s="179">
        <v>1676.03</v>
      </c>
      <c r="DR55" s="179">
        <v>1649.1</v>
      </c>
      <c r="DS55" s="179">
        <v>1699.01</v>
      </c>
      <c r="DT55" s="179">
        <v>1756.74</v>
      </c>
      <c r="DU55" s="179">
        <v>1585.35</v>
      </c>
      <c r="DV55" s="179">
        <v>1728.6</v>
      </c>
      <c r="DW55" s="179">
        <v>1658.41</v>
      </c>
      <c r="DX55" s="179">
        <v>2303.2800000000002</v>
      </c>
      <c r="DY55" s="179">
        <v>2238.31</v>
      </c>
      <c r="DZ55" s="179">
        <v>2350.1799999999998</v>
      </c>
      <c r="EA55" s="179">
        <v>2332.5700000000002</v>
      </c>
      <c r="EB55" s="179">
        <v>2234</v>
      </c>
      <c r="EC55" s="179">
        <v>1706.68</v>
      </c>
      <c r="ED55" s="179">
        <v>1679.24</v>
      </c>
      <c r="EE55" s="179">
        <v>1743.07</v>
      </c>
      <c r="EF55" s="179">
        <v>1800.46</v>
      </c>
      <c r="EG55" s="179">
        <v>1679.24</v>
      </c>
      <c r="EH55" s="179">
        <v>1774.9</v>
      </c>
      <c r="EI55" s="179">
        <v>682.03</v>
      </c>
      <c r="EJ55" s="179">
        <v>2134.4699999999998</v>
      </c>
      <c r="EK55" s="179">
        <v>2299.0700000000002</v>
      </c>
      <c r="EL55" s="179">
        <v>2416.4699999999998</v>
      </c>
      <c r="EM55" s="179">
        <v>2412.39</v>
      </c>
      <c r="EN55" s="179">
        <v>2292.8000000000002</v>
      </c>
      <c r="EO55" s="179">
        <v>1757.45</v>
      </c>
      <c r="EP55" s="179">
        <v>1722.33</v>
      </c>
      <c r="EQ55" s="179">
        <v>1794.82</v>
      </c>
      <c r="ER55" s="179">
        <v>1841.91</v>
      </c>
      <c r="ES55" s="179">
        <v>1661.64</v>
      </c>
      <c r="ET55" s="179">
        <v>1813.07</v>
      </c>
      <c r="EU55" s="179">
        <v>1742.52</v>
      </c>
      <c r="EV55" s="179">
        <v>2426.96</v>
      </c>
      <c r="EW55" s="179">
        <v>2356.69</v>
      </c>
      <c r="EX55" s="179">
        <v>2468.64</v>
      </c>
      <c r="EY55" s="179">
        <v>2461.89</v>
      </c>
      <c r="EZ55" s="179">
        <v>2345.5700000000002</v>
      </c>
      <c r="FA55" s="179">
        <v>1804.16</v>
      </c>
      <c r="FB55" s="179">
        <v>1763.79</v>
      </c>
      <c r="FC55" s="179">
        <v>1839.97</v>
      </c>
      <c r="FD55" s="179">
        <v>1858.94</v>
      </c>
      <c r="FE55" s="179">
        <v>1686.1</v>
      </c>
      <c r="FF55" s="179">
        <v>1846.41</v>
      </c>
      <c r="FG55" s="179">
        <v>179.62</v>
      </c>
      <c r="FH55" s="179">
        <v>711.36</v>
      </c>
      <c r="FI55" s="179">
        <v>2401.7199999999998</v>
      </c>
      <c r="FJ55" s="179">
        <v>2516.71</v>
      </c>
      <c r="FK55" s="179">
        <v>2521.37</v>
      </c>
      <c r="FL55" s="179">
        <v>2398.79</v>
      </c>
      <c r="FM55" s="179">
        <v>1840.5</v>
      </c>
      <c r="FN55" s="179">
        <v>1784.6</v>
      </c>
      <c r="FO55" s="179">
        <v>1868.23</v>
      </c>
      <c r="FP55" s="179">
        <v>1889.14</v>
      </c>
      <c r="FQ55" s="179">
        <v>1715.1</v>
      </c>
      <c r="FR55" s="179">
        <v>1880.38</v>
      </c>
      <c r="FS55" s="179">
        <v>1813.98</v>
      </c>
      <c r="FT55" s="179">
        <v>2516.5500000000002</v>
      </c>
      <c r="FU55" s="179">
        <v>2439.15</v>
      </c>
      <c r="FV55" s="179">
        <v>2558.62</v>
      </c>
      <c r="FW55" s="179">
        <v>2555.5100000000002</v>
      </c>
      <c r="FX55" s="179">
        <v>2430.91</v>
      </c>
      <c r="FY55" s="179">
        <v>1872.05</v>
      </c>
      <c r="FZ55" s="179">
        <v>1816.59</v>
      </c>
      <c r="GA55" s="179">
        <v>1901.08</v>
      </c>
    </row>
    <row r="56" spans="2:183">
      <c r="B56" s="180" t="s">
        <v>2</v>
      </c>
      <c r="C56" s="181" t="s">
        <v>48</v>
      </c>
      <c r="D56" s="94">
        <v>6.9770629851687596E-2</v>
      </c>
      <c r="E56" s="95">
        <v>6.9740994701901052E-2</v>
      </c>
      <c r="F56" s="95">
        <v>6.9720486047586891E-2</v>
      </c>
      <c r="G56" s="95">
        <v>6.9735552472709572E-2</v>
      </c>
      <c r="H56" s="95">
        <v>6.9735335016845812E-2</v>
      </c>
      <c r="I56" s="95">
        <v>6.9727566876573666E-2</v>
      </c>
      <c r="J56" s="95">
        <v>6.9774527157487068E-2</v>
      </c>
      <c r="K56" s="95">
        <v>6.9774844317683077E-2</v>
      </c>
      <c r="L56" s="95">
        <v>6.9719331042037799E-2</v>
      </c>
      <c r="M56" s="95">
        <v>6.9715590449017553E-2</v>
      </c>
      <c r="N56" s="95">
        <v>6.969491570245552E-2</v>
      </c>
      <c r="O56" s="95">
        <v>6.9717298258327162E-2</v>
      </c>
      <c r="P56" s="95">
        <v>6.977699749729184E-2</v>
      </c>
      <c r="Q56" s="95">
        <v>6.9798126944189701E-2</v>
      </c>
      <c r="R56" s="95">
        <v>6.9745366429549149E-2</v>
      </c>
      <c r="S56" s="95">
        <v>6.9743230192870057E-2</v>
      </c>
      <c r="T56" s="95">
        <v>6.9741270494994859E-2</v>
      </c>
      <c r="U56" s="95">
        <v>6.974838034123565E-2</v>
      </c>
      <c r="V56" s="95">
        <v>6.9790640537680637E-2</v>
      </c>
      <c r="W56" s="95">
        <v>6.9787550555529723E-2</v>
      </c>
      <c r="X56" s="95">
        <v>6.9737541742441483E-2</v>
      </c>
      <c r="Y56" s="95">
        <v>6.9759167749073869E-2</v>
      </c>
      <c r="Z56" s="95">
        <v>6.9724252900293354E-2</v>
      </c>
      <c r="AA56" s="95">
        <v>6.9741074976945899E-2</v>
      </c>
      <c r="AB56" s="95">
        <v>6.9761481165223849E-2</v>
      </c>
      <c r="AC56" s="95">
        <v>6.9753863517339712E-2</v>
      </c>
      <c r="AD56" s="95">
        <v>6.9738667935363541E-2</v>
      </c>
      <c r="AE56" s="95">
        <v>6.9727167204813464E-2</v>
      </c>
      <c r="AF56" s="95">
        <v>6.9720896064221174E-2</v>
      </c>
      <c r="AG56" s="95">
        <v>6.9747904092977306E-2</v>
      </c>
      <c r="AH56" s="95">
        <v>6.9787688665116782E-2</v>
      </c>
      <c r="AI56" s="95">
        <v>6.9773518614561325E-2</v>
      </c>
      <c r="AJ56" s="95">
        <v>6.9716301522553037E-2</v>
      </c>
      <c r="AK56" s="95">
        <v>6.9735146668888123E-2</v>
      </c>
      <c r="AL56" s="95">
        <v>6.9712483630384764E-2</v>
      </c>
      <c r="AM56" s="95">
        <v>6.9703536407296832E-2</v>
      </c>
      <c r="AN56" s="95">
        <v>6.9773044218699537E-2</v>
      </c>
      <c r="AO56" s="95">
        <v>6.9783642841503957E-2</v>
      </c>
      <c r="AP56" s="95">
        <v>6.975276482309424E-2</v>
      </c>
      <c r="AQ56" s="95">
        <v>6.9734676336567797E-2</v>
      </c>
      <c r="AR56" s="95">
        <v>6.9739538540678325E-2</v>
      </c>
      <c r="AS56" s="95">
        <v>6.9770574869064947E-2</v>
      </c>
      <c r="AT56" s="95">
        <v>6.9776518933731643E-2</v>
      </c>
      <c r="AU56" s="95">
        <v>6.9807113164791865E-2</v>
      </c>
      <c r="AV56" s="95">
        <v>6.9745612886692399E-2</v>
      </c>
      <c r="AW56" s="95">
        <v>6.9757585211573325E-2</v>
      </c>
      <c r="AX56" s="95">
        <v>6.9745219889139176E-2</v>
      </c>
      <c r="AY56" s="95">
        <v>6.9719282615829381E-2</v>
      </c>
      <c r="AZ56" s="95">
        <v>6.9789191289575087E-2</v>
      </c>
      <c r="BA56" s="95">
        <v>6.9775305274432819E-2</v>
      </c>
      <c r="BB56" s="95">
        <v>6.9745325885035195E-2</v>
      </c>
      <c r="BC56" s="95">
        <v>6.9727670174814321E-2</v>
      </c>
      <c r="BD56" s="95">
        <v>6.9733695249634714E-2</v>
      </c>
      <c r="BE56" s="95">
        <v>6.9758984551285069E-2</v>
      </c>
      <c r="BF56" s="95">
        <v>6.9778712234703277E-2</v>
      </c>
      <c r="BG56" s="95">
        <v>6.9785242845296358E-2</v>
      </c>
      <c r="BH56" s="95">
        <v>6.9715188123391253E-2</v>
      </c>
      <c r="BI56" s="95">
        <v>6.9740421740421735E-2</v>
      </c>
      <c r="BJ56" s="95">
        <v>6.9732023784144406E-2</v>
      </c>
      <c r="BK56" s="95">
        <v>6.9733778023384693E-2</v>
      </c>
      <c r="BL56" s="95">
        <v>6.9796322098238828E-2</v>
      </c>
      <c r="BM56" s="95">
        <v>6.9800289055314671E-2</v>
      </c>
      <c r="BN56" s="95">
        <v>6.9758699393988682E-2</v>
      </c>
      <c r="BO56" s="95">
        <v>6.9760577338538049E-2</v>
      </c>
      <c r="BP56" s="95">
        <v>6.973528466516235E-2</v>
      </c>
      <c r="BQ56" s="95">
        <v>6.9781975373463881E-2</v>
      </c>
      <c r="BR56" s="95">
        <v>6.9815102375675828E-2</v>
      </c>
      <c r="BS56" s="95">
        <v>6.9834323280897712E-2</v>
      </c>
      <c r="BT56" s="95">
        <v>6.9762624640959961E-2</v>
      </c>
      <c r="BU56" s="95">
        <v>6.9798825643098833E-2</v>
      </c>
      <c r="BV56" s="95">
        <v>6.9788327825184668E-2</v>
      </c>
      <c r="BW56" s="95">
        <v>6.9793430950137514E-2</v>
      </c>
      <c r="BX56" s="95">
        <v>6.9852322377598197E-2</v>
      </c>
      <c r="BY56" s="95">
        <v>6.9878127056277925E-2</v>
      </c>
      <c r="BZ56" s="95">
        <v>6.9822451613143405E-2</v>
      </c>
      <c r="CA56" s="95">
        <v>6.9840118208930796E-2</v>
      </c>
      <c r="CB56" s="95">
        <v>6.9831285619818009E-2</v>
      </c>
      <c r="CC56" s="95">
        <v>6.9836432203042531E-2</v>
      </c>
      <c r="CD56" s="95">
        <v>6.9894017654689694E-2</v>
      </c>
      <c r="CE56" s="95">
        <v>6.9885058204736061E-2</v>
      </c>
      <c r="CF56" s="95">
        <v>6.9843867682356342E-2</v>
      </c>
      <c r="CG56" s="95">
        <v>6.984787567849321E-2</v>
      </c>
      <c r="CH56" s="95">
        <v>6.9916004008344843E-2</v>
      </c>
      <c r="CI56" s="95">
        <v>6.9930647789798905E-2</v>
      </c>
      <c r="CJ56" s="95">
        <v>6.9983385734791126E-2</v>
      </c>
      <c r="CK56" s="95">
        <v>6.9949681616434167E-2</v>
      </c>
      <c r="CL56" s="95">
        <v>6.9956207163576506E-2</v>
      </c>
      <c r="CM56" s="95">
        <v>6.989823045955891E-2</v>
      </c>
      <c r="CN56" s="95">
        <v>6.9895225972255323E-2</v>
      </c>
      <c r="CO56" s="95">
        <v>6.9908256324980531E-2</v>
      </c>
      <c r="CP56" s="95">
        <v>6.9945194176294495E-2</v>
      </c>
      <c r="CQ56" s="95">
        <v>6.995548652994768E-2</v>
      </c>
      <c r="CR56" s="95">
        <v>6.9908951422000973E-2</v>
      </c>
      <c r="CS56" s="95">
        <v>6.9917582511323281E-2</v>
      </c>
      <c r="CT56" s="95">
        <v>6.9951804664299969E-2</v>
      </c>
      <c r="CU56" s="95">
        <v>6.9963019191314993E-2</v>
      </c>
      <c r="CV56" s="95">
        <v>6.9920397579448124E-2</v>
      </c>
      <c r="CW56" s="95">
        <v>6.9915409226611491E-2</v>
      </c>
      <c r="CX56" s="95">
        <v>6.9910882680607259E-2</v>
      </c>
      <c r="CY56" s="95">
        <v>6.9878267852691092E-2</v>
      </c>
      <c r="CZ56" s="95">
        <v>6.9848537210371958E-2</v>
      </c>
      <c r="DA56" s="95">
        <v>6.9884485831817042E-2</v>
      </c>
      <c r="DB56" s="95">
        <v>6.9896688553349892E-2</v>
      </c>
      <c r="DC56" s="95">
        <v>6.9904781645413375E-2</v>
      </c>
      <c r="DD56" s="95">
        <v>6.9865884617576188E-2</v>
      </c>
      <c r="DE56" s="95">
        <v>6.9869564008949267E-2</v>
      </c>
      <c r="DF56" s="95">
        <v>6.9912025074746004E-2</v>
      </c>
      <c r="DG56" s="95">
        <v>6.9904425037440848E-2</v>
      </c>
      <c r="DH56" s="95">
        <v>6.9921858556676361E-2</v>
      </c>
      <c r="DI56" s="95">
        <v>6.9925706731664428E-2</v>
      </c>
      <c r="DJ56" s="95">
        <v>6.9904325868198836E-2</v>
      </c>
      <c r="DK56" s="95">
        <v>6.9849374715599905E-2</v>
      </c>
      <c r="DL56" s="95">
        <v>6.9840431036050976E-2</v>
      </c>
      <c r="DM56" s="95">
        <v>6.9877041489609937E-2</v>
      </c>
      <c r="DN56" s="95">
        <v>6.9888610246038485E-2</v>
      </c>
      <c r="DO56" s="95">
        <v>6.9903272549687104E-2</v>
      </c>
      <c r="DP56" s="95">
        <v>6.9841426422353206E-2</v>
      </c>
      <c r="DQ56" s="95">
        <v>6.9878174466609114E-2</v>
      </c>
      <c r="DR56" s="95">
        <v>6.9914963832939547E-2</v>
      </c>
      <c r="DS56" s="95">
        <v>6.9906624493478203E-2</v>
      </c>
      <c r="DT56" s="95">
        <v>6.9927790509324697E-2</v>
      </c>
      <c r="DU56" s="95">
        <v>6.9919025728599454E-2</v>
      </c>
      <c r="DV56" s="95">
        <v>6.9877383481197361E-2</v>
      </c>
      <c r="DW56" s="95">
        <v>6.9854444813355343E-2</v>
      </c>
      <c r="DX56" s="95">
        <v>6.9858543184720304E-2</v>
      </c>
      <c r="DY56" s="95">
        <v>6.9850967276207987E-2</v>
      </c>
      <c r="DZ56" s="95">
        <v>6.990616400635867E-2</v>
      </c>
      <c r="EA56" s="95">
        <v>6.9880153917602633E-2</v>
      </c>
      <c r="EB56" s="95">
        <v>6.9848107202619705E-2</v>
      </c>
      <c r="EC56" s="95">
        <v>6.9844167065350585E-2</v>
      </c>
      <c r="ED56" s="95">
        <v>6.9894884067333185E-2</v>
      </c>
      <c r="EE56" s="95">
        <v>6.9898848270368089E-2</v>
      </c>
      <c r="EF56" s="95">
        <v>6.9912040979977635E-2</v>
      </c>
      <c r="EG56" s="95">
        <v>6.9896238871377969E-2</v>
      </c>
      <c r="EH56" s="95">
        <v>6.988058460986496E-2</v>
      </c>
      <c r="EI56" s="95">
        <v>6.9832341646078683E-2</v>
      </c>
      <c r="EJ56" s="95">
        <v>6.9844254677902715E-2</v>
      </c>
      <c r="EK56" s="95">
        <v>6.9856517374157212E-2</v>
      </c>
      <c r="EL56" s="95">
        <v>6.9895248554719944E-2</v>
      </c>
      <c r="EM56" s="95">
        <v>6.9902103640554089E-2</v>
      </c>
      <c r="EN56" s="95">
        <v>6.9849675157679356E-2</v>
      </c>
      <c r="EO56" s="95">
        <v>6.9851931740794224E-2</v>
      </c>
      <c r="EP56" s="95">
        <v>6.9877871651201476E-2</v>
      </c>
      <c r="EQ56" s="95">
        <v>6.9908370100618122E-2</v>
      </c>
      <c r="ER56" s="95">
        <v>6.9900729085326269E-2</v>
      </c>
      <c r="ES56" s="95">
        <v>6.9897291771017583E-2</v>
      </c>
      <c r="ET56" s="95">
        <v>6.9865510705638026E-2</v>
      </c>
      <c r="EU56" s="95">
        <v>6.9837288361842262E-2</v>
      </c>
      <c r="EV56" s="95">
        <v>6.9840767518844715E-2</v>
      </c>
      <c r="EW56" s="95">
        <v>6.9841605700217149E-2</v>
      </c>
      <c r="EX56" s="95">
        <v>6.9887972898897491E-2</v>
      </c>
      <c r="EY56" s="95">
        <v>6.9877574812768489E-2</v>
      </c>
      <c r="EZ56" s="95">
        <v>6.9840656871286516E-2</v>
      </c>
      <c r="FA56" s="95">
        <v>6.9849021876793829E-2</v>
      </c>
      <c r="FB56" s="95">
        <v>6.9872904319854545E-2</v>
      </c>
      <c r="FC56" s="95">
        <v>6.9897355581339152E-2</v>
      </c>
      <c r="FD56" s="95">
        <v>6.9869345052179233E-2</v>
      </c>
      <c r="FE56" s="95">
        <v>6.9860786441761857E-2</v>
      </c>
      <c r="FF56" s="95">
        <v>6.9843387733755036E-2</v>
      </c>
      <c r="FG56" s="95">
        <v>6.9807738949914738E-2</v>
      </c>
      <c r="FH56" s="95">
        <v>6.9823538908879323E-2</v>
      </c>
      <c r="FI56" s="95">
        <v>6.9822809226463695E-2</v>
      </c>
      <c r="FJ56" s="95">
        <v>6.9872053450999172E-2</v>
      </c>
      <c r="FK56" s="95">
        <v>6.9869050518971382E-2</v>
      </c>
      <c r="FL56" s="95">
        <v>6.9826989548487414E-2</v>
      </c>
      <c r="FM56" s="95">
        <v>6.9817151395601337E-2</v>
      </c>
      <c r="FN56" s="95">
        <v>6.983515929488833E-2</v>
      </c>
      <c r="FO56" s="95">
        <v>6.9874662301874058E-2</v>
      </c>
      <c r="FP56" s="95">
        <v>6.9860358949037457E-2</v>
      </c>
      <c r="FQ56" s="95">
        <v>6.9867512892577976E-2</v>
      </c>
      <c r="FR56" s="95">
        <v>6.983619955430681E-2</v>
      </c>
      <c r="FS56" s="95">
        <v>6.9809223171582974E-2</v>
      </c>
      <c r="FT56" s="95">
        <v>6.9817088895505558E-2</v>
      </c>
      <c r="FU56" s="95">
        <v>6.9809739396732212E-2</v>
      </c>
      <c r="FV56" s="95">
        <v>6.9863810035872262E-2</v>
      </c>
      <c r="FW56" s="95">
        <v>6.9854939156402965E-2</v>
      </c>
      <c r="FX56" s="95">
        <v>6.9806079788137493E-2</v>
      </c>
      <c r="FY56" s="95">
        <v>6.9815768583553678E-2</v>
      </c>
      <c r="FZ56" s="95">
        <v>6.9835125790544239E-2</v>
      </c>
      <c r="GA56" s="95">
        <v>6.9859500657090776E-2</v>
      </c>
    </row>
    <row r="57" spans="2:183">
      <c r="B57" s="44" t="s">
        <v>2</v>
      </c>
      <c r="C57" s="645" t="s">
        <v>94</v>
      </c>
      <c r="D57" s="182">
        <v>88721.125</v>
      </c>
      <c r="E57" s="182">
        <v>79771.411666666681</v>
      </c>
      <c r="F57" s="182">
        <v>84907.710833333331</v>
      </c>
      <c r="G57" s="182">
        <v>42505.817499999997</v>
      </c>
      <c r="H57" s="182">
        <v>63476.472500000003</v>
      </c>
      <c r="I57" s="182">
        <v>85413.997499999998</v>
      </c>
      <c r="J57" s="182">
        <v>89244.822916666672</v>
      </c>
      <c r="K57" s="182">
        <v>89006.260416666657</v>
      </c>
      <c r="L57" s="182">
        <v>85008.617499999993</v>
      </c>
      <c r="M57" s="182">
        <v>87445.137916666659</v>
      </c>
      <c r="N57" s="182">
        <v>84255.895833333343</v>
      </c>
      <c r="O57" s="182">
        <v>87631.921666666662</v>
      </c>
      <c r="P57" s="182">
        <v>88970.724166666667</v>
      </c>
      <c r="Q57" s="182">
        <v>80420.932499999995</v>
      </c>
      <c r="R57" s="182">
        <v>87602.239583333343</v>
      </c>
      <c r="S57" s="182">
        <v>78154.768333333341</v>
      </c>
      <c r="T57" s="182">
        <v>64879.753750000003</v>
      </c>
      <c r="U57" s="182">
        <v>85540.927083333328</v>
      </c>
      <c r="V57" s="182">
        <v>89207.432499999995</v>
      </c>
      <c r="W57" s="182">
        <v>89096.057499999995</v>
      </c>
      <c r="X57" s="182">
        <v>84769.788750000007</v>
      </c>
      <c r="Y57" s="182">
        <v>88195.703333333338</v>
      </c>
      <c r="Z57" s="182">
        <v>84047.726666666669</v>
      </c>
      <c r="AA57" s="182">
        <v>87541.934583333335</v>
      </c>
      <c r="AB57" s="182">
        <v>88473.354166666657</v>
      </c>
      <c r="AC57" s="182">
        <v>80060.453333333338</v>
      </c>
      <c r="AD57" s="182">
        <v>87652.627916666665</v>
      </c>
      <c r="AE57" s="182">
        <v>84690.273333333345</v>
      </c>
      <c r="AF57" s="182">
        <v>57666.798333333332</v>
      </c>
      <c r="AG57" s="182">
        <v>85607.950416666659</v>
      </c>
      <c r="AH57" s="182">
        <v>89263.416666666657</v>
      </c>
      <c r="AI57" s="182">
        <v>89188.077916666662</v>
      </c>
      <c r="AJ57" s="182">
        <v>84717.56</v>
      </c>
      <c r="AK57" s="182">
        <v>88099.270833333343</v>
      </c>
      <c r="AL57" s="182">
        <v>84354.59375</v>
      </c>
      <c r="AM57" s="182">
        <v>87044.783750000002</v>
      </c>
      <c r="AN57" s="182">
        <v>88971.375</v>
      </c>
      <c r="AO57" s="182">
        <v>83795.875</v>
      </c>
      <c r="AP57" s="182">
        <v>88612.010000000009</v>
      </c>
      <c r="AQ57" s="182">
        <v>63910.165416666663</v>
      </c>
      <c r="AR57" s="182">
        <v>74312.901249999995</v>
      </c>
      <c r="AS57" s="182">
        <v>86103.908750000002</v>
      </c>
      <c r="AT57" s="182">
        <v>89575.036250000005</v>
      </c>
      <c r="AU57" s="182">
        <v>89860.588333333333</v>
      </c>
      <c r="AV57" s="182">
        <v>85397.317500000005</v>
      </c>
      <c r="AW57" s="182">
        <v>88209.375</v>
      </c>
      <c r="AX57" s="182">
        <v>85082.015416666662</v>
      </c>
      <c r="AY57" s="182">
        <v>87463.385833333334</v>
      </c>
      <c r="AZ57" s="182">
        <v>89346.5625</v>
      </c>
      <c r="BA57" s="182">
        <v>80949.583333333328</v>
      </c>
      <c r="BB57" s="182">
        <v>88402.375</v>
      </c>
      <c r="BC57" s="182">
        <v>55147.35125</v>
      </c>
      <c r="BD57" s="182">
        <v>87981.317916666667</v>
      </c>
      <c r="BE57" s="182">
        <v>86117.145833333343</v>
      </c>
      <c r="BF57" s="182">
        <v>89634.713749999995</v>
      </c>
      <c r="BG57" s="182">
        <v>89654.901249999995</v>
      </c>
      <c r="BH57" s="182">
        <v>84989.474166666652</v>
      </c>
      <c r="BI57" s="182">
        <v>87889.197916666672</v>
      </c>
      <c r="BJ57" s="182">
        <v>84778.788750000007</v>
      </c>
      <c r="BK57" s="182">
        <v>87732.797083333338</v>
      </c>
      <c r="BL57" s="182">
        <v>89504.297083333338</v>
      </c>
      <c r="BM57" s="182">
        <v>81129.023333333345</v>
      </c>
      <c r="BN57" s="182">
        <v>88607.093333333338</v>
      </c>
      <c r="BO57" s="182">
        <v>51386.091250000005</v>
      </c>
      <c r="BP57" s="182">
        <v>53249.55</v>
      </c>
      <c r="BQ57" s="182">
        <v>86696.817500000005</v>
      </c>
      <c r="BR57" s="182">
        <v>90465.817500000005</v>
      </c>
      <c r="BS57" s="182">
        <v>91053.442500000005</v>
      </c>
      <c r="BT57" s="182">
        <v>86145.653749999998</v>
      </c>
      <c r="BU57" s="182">
        <v>89687.854166666672</v>
      </c>
      <c r="BV57" s="182">
        <v>86525.856666666659</v>
      </c>
      <c r="BW57" s="182">
        <v>89847.291666666672</v>
      </c>
      <c r="BX57" s="182">
        <v>90742.864583333343</v>
      </c>
      <c r="BY57" s="182">
        <v>82903.268333333326</v>
      </c>
      <c r="BZ57" s="182">
        <v>89847.87</v>
      </c>
      <c r="CA57" s="182">
        <v>71584.570000000007</v>
      </c>
      <c r="CB57" s="182">
        <v>65705.171666666662</v>
      </c>
      <c r="CC57" s="182">
        <v>88029.932499999995</v>
      </c>
      <c r="CD57" s="182">
        <v>92295.469166666677</v>
      </c>
      <c r="CE57" s="182">
        <v>92418.155833333323</v>
      </c>
      <c r="CF57" s="182">
        <v>88416.0625</v>
      </c>
      <c r="CG57" s="182">
        <v>91129.067916666667</v>
      </c>
      <c r="CH57" s="182">
        <v>90310.776249999995</v>
      </c>
      <c r="CI57" s="182">
        <v>93782.260416666657</v>
      </c>
      <c r="CJ57" s="182">
        <v>94088.911666666667</v>
      </c>
      <c r="CK57" s="182">
        <v>87652.12</v>
      </c>
      <c r="CL57" s="182">
        <v>93111.619583333319</v>
      </c>
      <c r="CM57" s="182">
        <v>68468.765416666662</v>
      </c>
      <c r="CN57" s="182">
        <v>81358.041666666672</v>
      </c>
      <c r="CO57" s="182">
        <v>88999.619583333333</v>
      </c>
      <c r="CP57" s="182">
        <v>93039.786250000005</v>
      </c>
      <c r="CQ57" s="182">
        <v>93283.234166666662</v>
      </c>
      <c r="CR57" s="182">
        <v>89017.416666666672</v>
      </c>
      <c r="CS57" s="182">
        <v>91884.807083333319</v>
      </c>
      <c r="CT57" s="182">
        <v>90514.176666666666</v>
      </c>
      <c r="CU57" s="182">
        <v>93938.416666666672</v>
      </c>
      <c r="CV57" s="182">
        <v>94028.724166666667</v>
      </c>
      <c r="CW57" s="182">
        <v>84990.075416666674</v>
      </c>
      <c r="CX57" s="182">
        <v>46764.736666666664</v>
      </c>
      <c r="CY57" s="182">
        <v>20809.998749999999</v>
      </c>
      <c r="CZ57" s="182">
        <v>91797.213333333333</v>
      </c>
      <c r="DA57" s="182">
        <v>89674.150833333348</v>
      </c>
      <c r="DB57" s="182">
        <v>93466.385833333334</v>
      </c>
      <c r="DC57" s="182">
        <v>93724.822916666672</v>
      </c>
      <c r="DD57" s="182">
        <v>89034.468333333338</v>
      </c>
      <c r="DE57" s="182">
        <v>92208.942916666681</v>
      </c>
      <c r="DF57" s="182">
        <v>90804.651249999995</v>
      </c>
      <c r="DG57" s="182">
        <v>93540.8125</v>
      </c>
      <c r="DH57" s="182">
        <v>93595.864583333343</v>
      </c>
      <c r="DI57" s="182">
        <v>84593.679583333331</v>
      </c>
      <c r="DJ57" s="182">
        <v>92754.786666666667</v>
      </c>
      <c r="DK57" s="182">
        <v>87042.278749999998</v>
      </c>
      <c r="DL57" s="182">
        <v>61702.436249999999</v>
      </c>
      <c r="DM57" s="182">
        <v>89056.692916666652</v>
      </c>
      <c r="DN57" s="182">
        <v>92976.010833333334</v>
      </c>
      <c r="DO57" s="182">
        <v>93014.88</v>
      </c>
      <c r="DP57" s="182">
        <v>88418.151249999995</v>
      </c>
      <c r="DQ57" s="182">
        <v>91835.338333333348</v>
      </c>
      <c r="DR57" s="182">
        <v>90243.844166666662</v>
      </c>
      <c r="DS57" s="182">
        <v>93039.025833333333</v>
      </c>
      <c r="DT57" s="182">
        <v>93721.947916666657</v>
      </c>
      <c r="DU57" s="182">
        <v>84649.479166666657</v>
      </c>
      <c r="DV57" s="182">
        <v>92520.734583333338</v>
      </c>
      <c r="DW57" s="182">
        <v>65020.682083333333</v>
      </c>
      <c r="DX57" s="182">
        <v>84065.507916666655</v>
      </c>
      <c r="DY57" s="182">
        <v>88862.104166666657</v>
      </c>
      <c r="DZ57" s="182">
        <v>93181.28125</v>
      </c>
      <c r="EA57" s="182">
        <v>92658.161666666667</v>
      </c>
      <c r="EB57" s="182">
        <v>88577.229166666672</v>
      </c>
      <c r="EC57" s="182">
        <v>91323.755416666667</v>
      </c>
      <c r="ED57" s="182">
        <v>89624.12</v>
      </c>
      <c r="EE57" s="182">
        <v>93069.182083333333</v>
      </c>
      <c r="EF57" s="182">
        <v>93805.109166666662</v>
      </c>
      <c r="EG57" s="182">
        <v>87558.072500000009</v>
      </c>
      <c r="EH57" s="182">
        <v>92589.057499999995</v>
      </c>
      <c r="EI57" s="182">
        <v>62208.628750000003</v>
      </c>
      <c r="EJ57" s="182">
        <v>87132.732083333336</v>
      </c>
      <c r="EK57" s="182">
        <v>88973.984166666662</v>
      </c>
      <c r="EL57" s="182">
        <v>93424.161250000005</v>
      </c>
      <c r="EM57" s="182">
        <v>93123.333333333343</v>
      </c>
      <c r="EN57" s="182">
        <v>88882.219166666662</v>
      </c>
      <c r="EO57" s="182">
        <v>91676.344166666677</v>
      </c>
      <c r="EP57" s="182">
        <v>89653.3125</v>
      </c>
      <c r="EQ57" s="182">
        <v>93522.697916666672</v>
      </c>
      <c r="ER57" s="182">
        <v>93177.547083333338</v>
      </c>
      <c r="ES57" s="182">
        <v>84043.872499999998</v>
      </c>
      <c r="ET57" s="182">
        <v>91951.21875</v>
      </c>
      <c r="EU57" s="182">
        <v>60469.654583333337</v>
      </c>
      <c r="EV57" s="182">
        <v>88351.549583333326</v>
      </c>
      <c r="EW57" s="182">
        <v>88737.145833333343</v>
      </c>
      <c r="EX57" s="182">
        <v>92749.057499999995</v>
      </c>
      <c r="EY57" s="182">
        <v>92604.244999999995</v>
      </c>
      <c r="EZ57" s="182">
        <v>88453.270833333343</v>
      </c>
      <c r="FA57" s="182">
        <v>91410.859166666662</v>
      </c>
      <c r="FB57" s="182">
        <v>89326.244583333333</v>
      </c>
      <c r="FC57" s="182">
        <v>93051.364583333343</v>
      </c>
      <c r="FD57" s="182">
        <v>91598.849166666667</v>
      </c>
      <c r="FE57" s="182">
        <v>83037.34375</v>
      </c>
      <c r="FF57" s="182">
        <v>91187.463333333333</v>
      </c>
      <c r="FG57" s="182">
        <v>48481.638333333329</v>
      </c>
      <c r="FH57" s="182">
        <v>58433.666666666664</v>
      </c>
      <c r="FI57" s="182">
        <v>88132.974166666667</v>
      </c>
      <c r="FJ57" s="182">
        <v>92090.875</v>
      </c>
      <c r="FK57" s="182">
        <v>92132.297083333338</v>
      </c>
      <c r="FL57" s="182">
        <v>87833.13</v>
      </c>
      <c r="FM57" s="182">
        <v>90907.072500000009</v>
      </c>
      <c r="FN57" s="182">
        <v>88230.8125</v>
      </c>
      <c r="FO57" s="182">
        <v>92043.577916666662</v>
      </c>
      <c r="FP57" s="182">
        <v>91031.921666666662</v>
      </c>
      <c r="FQ57" s="182">
        <v>82594.536666666652</v>
      </c>
      <c r="FR57" s="182">
        <v>90728.577916666662</v>
      </c>
      <c r="FS57" s="182">
        <v>87477.5625</v>
      </c>
      <c r="FT57" s="182">
        <v>59319.315416666665</v>
      </c>
      <c r="FU57" s="182">
        <v>87424.481666666659</v>
      </c>
      <c r="FV57" s="182">
        <v>91453.046666666662</v>
      </c>
      <c r="FW57" s="182">
        <v>91318.844166666662</v>
      </c>
      <c r="FX57" s="182">
        <v>87015.53125</v>
      </c>
      <c r="FY57" s="182">
        <v>90118.463333333348</v>
      </c>
      <c r="FZ57" s="182">
        <v>87659.833333333328</v>
      </c>
      <c r="GA57" s="182">
        <v>91618.114166666666</v>
      </c>
    </row>
    <row r="58" spans="2:183">
      <c r="B58" s="43" t="s">
        <v>2</v>
      </c>
      <c r="C58" s="646" t="s">
        <v>49</v>
      </c>
      <c r="D58" s="17">
        <v>744</v>
      </c>
      <c r="E58" s="17">
        <v>672</v>
      </c>
      <c r="F58" s="17">
        <v>744</v>
      </c>
      <c r="G58" s="17">
        <v>720</v>
      </c>
      <c r="H58" s="17">
        <v>744</v>
      </c>
      <c r="I58" s="17">
        <v>720</v>
      </c>
      <c r="J58" s="17">
        <v>744</v>
      </c>
      <c r="K58" s="17">
        <v>744</v>
      </c>
      <c r="L58" s="17">
        <v>720</v>
      </c>
      <c r="M58" s="17">
        <v>744</v>
      </c>
      <c r="N58" s="17">
        <v>720</v>
      </c>
      <c r="O58" s="17">
        <v>744</v>
      </c>
      <c r="P58" s="17">
        <v>744</v>
      </c>
      <c r="Q58" s="17">
        <v>672</v>
      </c>
      <c r="R58" s="17">
        <v>744</v>
      </c>
      <c r="S58" s="17">
        <v>720</v>
      </c>
      <c r="T58" s="17">
        <v>744</v>
      </c>
      <c r="U58" s="17">
        <v>720</v>
      </c>
      <c r="V58" s="17">
        <v>744</v>
      </c>
      <c r="W58" s="17">
        <v>744</v>
      </c>
      <c r="X58" s="17">
        <v>720</v>
      </c>
      <c r="Y58" s="17">
        <v>744</v>
      </c>
      <c r="Z58" s="17">
        <v>720</v>
      </c>
      <c r="AA58" s="17">
        <v>744</v>
      </c>
      <c r="AB58" s="17">
        <v>744</v>
      </c>
      <c r="AC58" s="17">
        <v>672</v>
      </c>
      <c r="AD58" s="17">
        <v>744</v>
      </c>
      <c r="AE58" s="17">
        <v>720</v>
      </c>
      <c r="AF58" s="17">
        <v>744</v>
      </c>
      <c r="AG58" s="17">
        <v>720</v>
      </c>
      <c r="AH58" s="17">
        <v>744</v>
      </c>
      <c r="AI58" s="17">
        <v>744</v>
      </c>
      <c r="AJ58" s="17">
        <v>720</v>
      </c>
      <c r="AK58" s="17">
        <v>744</v>
      </c>
      <c r="AL58" s="17">
        <v>720</v>
      </c>
      <c r="AM58" s="17">
        <v>744</v>
      </c>
      <c r="AN58" s="17">
        <v>744</v>
      </c>
      <c r="AO58" s="17">
        <v>696</v>
      </c>
      <c r="AP58" s="17">
        <v>744</v>
      </c>
      <c r="AQ58" s="17">
        <v>720</v>
      </c>
      <c r="AR58" s="17">
        <v>744</v>
      </c>
      <c r="AS58" s="17">
        <v>720</v>
      </c>
      <c r="AT58" s="17">
        <v>744</v>
      </c>
      <c r="AU58" s="17">
        <v>744</v>
      </c>
      <c r="AV58" s="17">
        <v>720</v>
      </c>
      <c r="AW58" s="17">
        <v>744</v>
      </c>
      <c r="AX58" s="17">
        <v>720</v>
      </c>
      <c r="AY58" s="17">
        <v>744</v>
      </c>
      <c r="AZ58" s="17">
        <v>744</v>
      </c>
      <c r="BA58" s="17">
        <v>672</v>
      </c>
      <c r="BB58" s="17">
        <v>744</v>
      </c>
      <c r="BC58" s="17">
        <v>720</v>
      </c>
      <c r="BD58" s="17">
        <v>744</v>
      </c>
      <c r="BE58" s="17">
        <v>720</v>
      </c>
      <c r="BF58" s="17">
        <v>744</v>
      </c>
      <c r="BG58" s="17">
        <v>744</v>
      </c>
      <c r="BH58" s="17">
        <v>720</v>
      </c>
      <c r="BI58" s="17">
        <v>744</v>
      </c>
      <c r="BJ58" s="17">
        <v>720</v>
      </c>
      <c r="BK58" s="17">
        <v>744</v>
      </c>
      <c r="BL58" s="17">
        <v>744</v>
      </c>
      <c r="BM58" s="17">
        <v>672</v>
      </c>
      <c r="BN58" s="17">
        <v>744</v>
      </c>
      <c r="BO58" s="17">
        <v>720</v>
      </c>
      <c r="BP58" s="17">
        <v>744</v>
      </c>
      <c r="BQ58" s="17">
        <v>720</v>
      </c>
      <c r="BR58" s="17">
        <v>744</v>
      </c>
      <c r="BS58" s="17">
        <v>744</v>
      </c>
      <c r="BT58" s="17">
        <v>720</v>
      </c>
      <c r="BU58" s="17">
        <v>744</v>
      </c>
      <c r="BV58" s="17">
        <v>720</v>
      </c>
      <c r="BW58" s="17">
        <v>744</v>
      </c>
      <c r="BX58" s="17">
        <v>744</v>
      </c>
      <c r="BY58" s="17">
        <v>672</v>
      </c>
      <c r="BZ58" s="17">
        <v>744</v>
      </c>
      <c r="CA58" s="17">
        <v>720</v>
      </c>
      <c r="CB58" s="17">
        <v>744</v>
      </c>
      <c r="CC58" s="17">
        <v>720</v>
      </c>
      <c r="CD58" s="17">
        <v>744</v>
      </c>
      <c r="CE58" s="17">
        <v>744</v>
      </c>
      <c r="CF58" s="17">
        <v>720</v>
      </c>
      <c r="CG58" s="17">
        <v>744</v>
      </c>
      <c r="CH58" s="17">
        <v>720</v>
      </c>
      <c r="CI58" s="17">
        <v>744</v>
      </c>
      <c r="CJ58" s="17">
        <v>744</v>
      </c>
      <c r="CK58" s="17">
        <v>696</v>
      </c>
      <c r="CL58" s="17">
        <v>744</v>
      </c>
      <c r="CM58" s="17">
        <v>720</v>
      </c>
      <c r="CN58" s="17">
        <v>744</v>
      </c>
      <c r="CO58" s="17">
        <v>720</v>
      </c>
      <c r="CP58" s="17">
        <v>744</v>
      </c>
      <c r="CQ58" s="17">
        <v>744</v>
      </c>
      <c r="CR58" s="17">
        <v>720</v>
      </c>
      <c r="CS58" s="17">
        <v>744</v>
      </c>
      <c r="CT58" s="17">
        <v>720</v>
      </c>
      <c r="CU58" s="17">
        <v>744</v>
      </c>
      <c r="CV58" s="17">
        <v>744</v>
      </c>
      <c r="CW58" s="17">
        <v>672</v>
      </c>
      <c r="CX58" s="17">
        <v>744</v>
      </c>
      <c r="CY58" s="17">
        <v>720</v>
      </c>
      <c r="CZ58" s="17">
        <v>744</v>
      </c>
      <c r="DA58" s="17">
        <v>720</v>
      </c>
      <c r="DB58" s="17">
        <v>744</v>
      </c>
      <c r="DC58" s="17">
        <v>744</v>
      </c>
      <c r="DD58" s="17">
        <v>720</v>
      </c>
      <c r="DE58" s="17">
        <v>744</v>
      </c>
      <c r="DF58" s="17">
        <v>720</v>
      </c>
      <c r="DG58" s="17">
        <v>744</v>
      </c>
      <c r="DH58" s="17">
        <v>744</v>
      </c>
      <c r="DI58" s="17">
        <v>672</v>
      </c>
      <c r="DJ58" s="17">
        <v>744</v>
      </c>
      <c r="DK58" s="17">
        <v>720</v>
      </c>
      <c r="DL58" s="17">
        <v>744</v>
      </c>
      <c r="DM58" s="17">
        <v>720</v>
      </c>
      <c r="DN58" s="17">
        <v>744</v>
      </c>
      <c r="DO58" s="17">
        <v>744</v>
      </c>
      <c r="DP58" s="17">
        <v>720</v>
      </c>
      <c r="DQ58" s="17">
        <v>744</v>
      </c>
      <c r="DR58" s="17">
        <v>720</v>
      </c>
      <c r="DS58" s="17">
        <v>744</v>
      </c>
      <c r="DT58" s="17">
        <v>744</v>
      </c>
      <c r="DU58" s="17">
        <v>672</v>
      </c>
      <c r="DV58" s="17">
        <v>744</v>
      </c>
      <c r="DW58" s="17">
        <v>720</v>
      </c>
      <c r="DX58" s="17">
        <v>744</v>
      </c>
      <c r="DY58" s="17">
        <v>720</v>
      </c>
      <c r="DZ58" s="17">
        <v>744</v>
      </c>
      <c r="EA58" s="17">
        <v>744</v>
      </c>
      <c r="EB58" s="17">
        <v>720</v>
      </c>
      <c r="EC58" s="17">
        <v>744</v>
      </c>
      <c r="ED58" s="17">
        <v>720</v>
      </c>
      <c r="EE58" s="17">
        <v>744</v>
      </c>
      <c r="EF58" s="17">
        <v>744</v>
      </c>
      <c r="EG58" s="17">
        <v>696</v>
      </c>
      <c r="EH58" s="17">
        <v>744</v>
      </c>
      <c r="EI58" s="17">
        <v>720</v>
      </c>
      <c r="EJ58" s="17">
        <v>744</v>
      </c>
      <c r="EK58" s="17">
        <v>720</v>
      </c>
      <c r="EL58" s="17">
        <v>744</v>
      </c>
      <c r="EM58" s="17">
        <v>744</v>
      </c>
      <c r="EN58" s="17">
        <v>720</v>
      </c>
      <c r="EO58" s="17">
        <v>744</v>
      </c>
      <c r="EP58" s="17">
        <v>720</v>
      </c>
      <c r="EQ58" s="17">
        <v>744</v>
      </c>
      <c r="ER58" s="17">
        <v>744</v>
      </c>
      <c r="ES58" s="17">
        <v>672</v>
      </c>
      <c r="ET58" s="17">
        <v>744</v>
      </c>
      <c r="EU58" s="17">
        <v>720</v>
      </c>
      <c r="EV58" s="17">
        <v>744</v>
      </c>
      <c r="EW58" s="17">
        <v>720</v>
      </c>
      <c r="EX58" s="17">
        <v>744</v>
      </c>
      <c r="EY58" s="17">
        <v>744</v>
      </c>
      <c r="EZ58" s="17">
        <v>720</v>
      </c>
      <c r="FA58" s="17">
        <v>744</v>
      </c>
      <c r="FB58" s="17">
        <v>720</v>
      </c>
      <c r="FC58" s="17">
        <v>744</v>
      </c>
      <c r="FD58" s="17">
        <v>744</v>
      </c>
      <c r="FE58" s="17">
        <v>672</v>
      </c>
      <c r="FF58" s="17">
        <v>744</v>
      </c>
      <c r="FG58" s="17">
        <v>720</v>
      </c>
      <c r="FH58" s="17">
        <v>744</v>
      </c>
      <c r="FI58" s="17">
        <v>720</v>
      </c>
      <c r="FJ58" s="17">
        <v>744</v>
      </c>
      <c r="FK58" s="17">
        <v>744</v>
      </c>
      <c r="FL58" s="17">
        <v>720</v>
      </c>
      <c r="FM58" s="17">
        <v>744</v>
      </c>
      <c r="FN58" s="17">
        <v>720</v>
      </c>
      <c r="FO58" s="17">
        <v>744</v>
      </c>
      <c r="FP58" s="17">
        <v>744</v>
      </c>
      <c r="FQ58" s="17">
        <v>672</v>
      </c>
      <c r="FR58" s="17">
        <v>744</v>
      </c>
      <c r="FS58" s="17">
        <v>720</v>
      </c>
      <c r="FT58" s="17">
        <v>744</v>
      </c>
      <c r="FU58" s="17">
        <v>720</v>
      </c>
      <c r="FV58" s="17">
        <v>744</v>
      </c>
      <c r="FW58" s="17">
        <v>744</v>
      </c>
      <c r="FX58" s="17">
        <v>720</v>
      </c>
      <c r="FY58" s="17">
        <v>744</v>
      </c>
      <c r="FZ58" s="17">
        <v>720</v>
      </c>
      <c r="GA58" s="17">
        <v>744</v>
      </c>
    </row>
    <row r="59" spans="2:183">
      <c r="B59" s="43" t="s">
        <v>2</v>
      </c>
      <c r="C59" s="647" t="s">
        <v>50</v>
      </c>
      <c r="D59" s="85">
        <v>3065516.47</v>
      </c>
      <c r="E59" s="85">
        <v>2726569.27</v>
      </c>
      <c r="F59" s="85">
        <v>3009926.68</v>
      </c>
      <c r="G59" s="85">
        <v>2888970.75</v>
      </c>
      <c r="H59" s="85">
        <v>3025027.7800000003</v>
      </c>
      <c r="I59" s="85">
        <v>2914858.95</v>
      </c>
      <c r="J59" s="85">
        <v>3028770.46</v>
      </c>
      <c r="K59" s="85">
        <v>3073166.6100000003</v>
      </c>
      <c r="L59" s="85">
        <v>2886854.46</v>
      </c>
      <c r="M59" s="85">
        <v>2981638.9499999997</v>
      </c>
      <c r="N59" s="85">
        <v>2882028.47</v>
      </c>
      <c r="O59" s="85">
        <v>2990398.54</v>
      </c>
      <c r="P59" s="85">
        <v>3089852.48</v>
      </c>
      <c r="Q59" s="85">
        <v>2793076.8000000003</v>
      </c>
      <c r="R59" s="85">
        <v>3016870.27</v>
      </c>
      <c r="S59" s="85">
        <v>2468796.62</v>
      </c>
      <c r="T59" s="85">
        <v>1497251.74</v>
      </c>
      <c r="U59" s="85">
        <v>2960359.31</v>
      </c>
      <c r="V59" s="85">
        <v>3071611.59</v>
      </c>
      <c r="W59" s="85">
        <v>3086322.96</v>
      </c>
      <c r="X59" s="85">
        <v>2945309.59</v>
      </c>
      <c r="Y59" s="85">
        <v>3054233.41</v>
      </c>
      <c r="Z59" s="85">
        <v>2928800.54</v>
      </c>
      <c r="AA59" s="85">
        <v>3027406.77</v>
      </c>
      <c r="AB59" s="85">
        <v>3243058.57</v>
      </c>
      <c r="AC59" s="85">
        <v>2940754.27</v>
      </c>
      <c r="AD59" s="85">
        <v>3208484.16</v>
      </c>
      <c r="AE59" s="85">
        <v>3108657.21</v>
      </c>
      <c r="AF59" s="85">
        <v>3194200.03</v>
      </c>
      <c r="AG59" s="85">
        <v>3142224.29</v>
      </c>
      <c r="AH59" s="85">
        <v>3274719.73</v>
      </c>
      <c r="AI59" s="85">
        <v>3258789.24</v>
      </c>
      <c r="AJ59" s="85">
        <v>3086370.7600000002</v>
      </c>
      <c r="AK59" s="85">
        <v>3230654.2100000004</v>
      </c>
      <c r="AL59" s="85">
        <v>3089394.7300000004</v>
      </c>
      <c r="AM59" s="85">
        <v>3198486.38</v>
      </c>
      <c r="AN59" s="85">
        <v>3296507.41</v>
      </c>
      <c r="AO59" s="85">
        <v>3089582.24</v>
      </c>
      <c r="AP59" s="85">
        <v>3288780.77</v>
      </c>
      <c r="AQ59" s="85">
        <v>1604803.19</v>
      </c>
      <c r="AR59" s="85">
        <v>2238959.11</v>
      </c>
      <c r="AS59" s="85">
        <v>3189067.72</v>
      </c>
      <c r="AT59" s="85">
        <v>3325893.09</v>
      </c>
      <c r="AU59" s="85">
        <v>3310859.5300000003</v>
      </c>
      <c r="AV59" s="85">
        <v>3177037.67</v>
      </c>
      <c r="AW59" s="85">
        <v>3282264.22</v>
      </c>
      <c r="AX59" s="85">
        <v>3138823.17</v>
      </c>
      <c r="AY59" s="85">
        <v>3255191.36</v>
      </c>
      <c r="AZ59" s="85">
        <v>3479458.27</v>
      </c>
      <c r="BA59" s="85">
        <v>3136153.3899999997</v>
      </c>
      <c r="BB59" s="85">
        <v>3424702.72</v>
      </c>
      <c r="BC59" s="85">
        <v>3275741.5300000003</v>
      </c>
      <c r="BD59" s="85">
        <v>3411131.97</v>
      </c>
      <c r="BE59" s="85">
        <v>3343940.4</v>
      </c>
      <c r="BF59" s="85">
        <v>3467783.1</v>
      </c>
      <c r="BG59" s="85">
        <v>3484515.46</v>
      </c>
      <c r="BH59" s="85">
        <v>3288777.59</v>
      </c>
      <c r="BI59" s="85">
        <v>3411625.01</v>
      </c>
      <c r="BJ59" s="85">
        <v>3285409.13</v>
      </c>
      <c r="BK59" s="85">
        <v>3418520.4699999997</v>
      </c>
      <c r="BL59" s="85">
        <v>3586972.0399999996</v>
      </c>
      <c r="BM59" s="85">
        <v>3256195.62</v>
      </c>
      <c r="BN59" s="85">
        <v>3533198.71</v>
      </c>
      <c r="BO59" s="85">
        <v>692120.95000000007</v>
      </c>
      <c r="BP59" s="85">
        <v>711894.32</v>
      </c>
      <c r="BQ59" s="85">
        <v>3454905.73</v>
      </c>
      <c r="BR59" s="85">
        <v>3635811.39</v>
      </c>
      <c r="BS59" s="85">
        <v>3631154.85</v>
      </c>
      <c r="BT59" s="85">
        <v>3435178.48</v>
      </c>
      <c r="BU59" s="85">
        <v>3599671.9699999997</v>
      </c>
      <c r="BV59" s="85">
        <v>3453075.4299999997</v>
      </c>
      <c r="BW59" s="85">
        <v>3591660.0500000003</v>
      </c>
      <c r="BX59" s="85">
        <v>3695604.7800000003</v>
      </c>
      <c r="BY59" s="85">
        <v>3413343.3000000003</v>
      </c>
      <c r="BZ59" s="85">
        <v>3695070.92</v>
      </c>
      <c r="CA59" s="85">
        <v>3606817.8</v>
      </c>
      <c r="CB59" s="85">
        <v>3708274.6999999997</v>
      </c>
      <c r="CC59" s="85">
        <v>3603539.94</v>
      </c>
      <c r="CD59" s="85">
        <v>3767842.1</v>
      </c>
      <c r="CE59" s="85">
        <v>3792614.61</v>
      </c>
      <c r="CF59" s="85">
        <v>3630111.12</v>
      </c>
      <c r="CG59" s="85">
        <v>3745201.29</v>
      </c>
      <c r="CH59" s="85">
        <v>3700965.1</v>
      </c>
      <c r="CI59" s="85">
        <v>3847893.5</v>
      </c>
      <c r="CJ59" s="85">
        <v>4063716.33</v>
      </c>
      <c r="CK59" s="85">
        <v>3789992.95</v>
      </c>
      <c r="CL59" s="85">
        <v>3996763.37</v>
      </c>
      <c r="CM59" s="85">
        <v>2028855.19</v>
      </c>
      <c r="CN59" s="85">
        <v>3054970.79</v>
      </c>
      <c r="CO59" s="85">
        <v>3823036.8000000003</v>
      </c>
      <c r="CP59" s="85">
        <v>4016689.33</v>
      </c>
      <c r="CQ59" s="85">
        <v>4019060.07</v>
      </c>
      <c r="CR59" s="85">
        <v>3834409.61</v>
      </c>
      <c r="CS59" s="85">
        <v>3950331.6999999997</v>
      </c>
      <c r="CT59" s="85">
        <v>3880780.3</v>
      </c>
      <c r="CU59" s="85">
        <v>4024819.43</v>
      </c>
      <c r="CV59" s="85">
        <v>4165074.69</v>
      </c>
      <c r="CW59" s="85">
        <v>3796750.91</v>
      </c>
      <c r="CX59" s="85">
        <v>2551096.7800000003</v>
      </c>
      <c r="CY59" s="85">
        <v>1873417.53</v>
      </c>
      <c r="CZ59" s="85">
        <v>4034132.4</v>
      </c>
      <c r="DA59" s="85">
        <v>3998727.33</v>
      </c>
      <c r="DB59" s="85">
        <v>4125761.46</v>
      </c>
      <c r="DC59" s="85">
        <v>4122038.16</v>
      </c>
      <c r="DD59" s="85">
        <v>3939980.76</v>
      </c>
      <c r="DE59" s="85">
        <v>4091194.6</v>
      </c>
      <c r="DF59" s="85">
        <v>4014978.3000000003</v>
      </c>
      <c r="DG59" s="85">
        <v>4131971.98</v>
      </c>
      <c r="DH59" s="85">
        <v>4311971.040000001</v>
      </c>
      <c r="DI59" s="85">
        <v>3920460.29</v>
      </c>
      <c r="DJ59" s="85">
        <v>4301610.22</v>
      </c>
      <c r="DK59" s="85">
        <v>3941733.47</v>
      </c>
      <c r="DL59" s="85">
        <v>1512770.1099999999</v>
      </c>
      <c r="DM59" s="85">
        <v>4083932.33</v>
      </c>
      <c r="DN59" s="85">
        <v>4277034.3499999996</v>
      </c>
      <c r="DO59" s="85">
        <v>4313341.2300000004</v>
      </c>
      <c r="DP59" s="85">
        <v>4088392.61</v>
      </c>
      <c r="DQ59" s="85">
        <v>4226890.76</v>
      </c>
      <c r="DR59" s="85">
        <v>4140631.81</v>
      </c>
      <c r="DS59" s="85">
        <v>4265341.32</v>
      </c>
      <c r="DT59" s="85">
        <v>4508881.3</v>
      </c>
      <c r="DU59" s="85">
        <v>4075751.73</v>
      </c>
      <c r="DV59" s="85">
        <v>4440771.07</v>
      </c>
      <c r="DW59" s="85">
        <v>4281856.82</v>
      </c>
      <c r="DX59" s="85">
        <v>4449452.3900000006</v>
      </c>
      <c r="DY59" s="85">
        <v>4297964.92</v>
      </c>
      <c r="DZ59" s="85">
        <v>4463879.6900000004</v>
      </c>
      <c r="EA59" s="85">
        <v>4467333.05</v>
      </c>
      <c r="EB59" s="85">
        <v>4265619.6499999994</v>
      </c>
      <c r="EC59" s="85">
        <v>4404974.6099999994</v>
      </c>
      <c r="ED59" s="85">
        <v>4333321.49</v>
      </c>
      <c r="EE59" s="85">
        <v>4494973.03</v>
      </c>
      <c r="EF59" s="85">
        <v>4611429.3899999997</v>
      </c>
      <c r="EG59" s="85">
        <v>4308556.1399999997</v>
      </c>
      <c r="EH59" s="85">
        <v>4531916.3099999996</v>
      </c>
      <c r="EI59" s="85">
        <v>1757546.01</v>
      </c>
      <c r="EJ59" s="85">
        <v>4097720.05</v>
      </c>
      <c r="EK59" s="85">
        <v>4361888.3299999991</v>
      </c>
      <c r="EL59" s="85">
        <v>4597758.49</v>
      </c>
      <c r="EM59" s="85">
        <v>4615960.8</v>
      </c>
      <c r="EN59" s="85">
        <v>4369363.54</v>
      </c>
      <c r="EO59" s="85">
        <v>4489520.37</v>
      </c>
      <c r="EP59" s="85">
        <v>4417827.8600000003</v>
      </c>
      <c r="EQ59" s="85">
        <v>4599755.0799999991</v>
      </c>
      <c r="ER59" s="85">
        <v>4941385.9800000004</v>
      </c>
      <c r="ES59" s="85">
        <v>4465050.8899999997</v>
      </c>
      <c r="ET59" s="85">
        <v>4906809.5999999996</v>
      </c>
      <c r="EU59" s="85">
        <v>4682652.88</v>
      </c>
      <c r="EV59" s="85">
        <v>4841019.28</v>
      </c>
      <c r="EW59" s="85">
        <v>4702397.1399999997</v>
      </c>
      <c r="EX59" s="85">
        <v>4920735.6499999994</v>
      </c>
      <c r="EY59" s="85">
        <v>4945631.9400000004</v>
      </c>
      <c r="EZ59" s="85">
        <v>4700273.1899999995</v>
      </c>
      <c r="FA59" s="85">
        <v>4864836.0999999996</v>
      </c>
      <c r="FB59" s="85">
        <v>4756171.88</v>
      </c>
      <c r="FC59" s="85">
        <v>4938054.040000001</v>
      </c>
      <c r="FD59" s="85">
        <v>5516355.3600000003</v>
      </c>
      <c r="FE59" s="85">
        <v>4992780.21</v>
      </c>
      <c r="FF59" s="85">
        <v>5463734.9200000009</v>
      </c>
      <c r="FG59" s="85">
        <v>545216.04999999993</v>
      </c>
      <c r="FH59" s="85">
        <v>1612684.9899999998</v>
      </c>
      <c r="FI59" s="85">
        <v>5279223.7</v>
      </c>
      <c r="FJ59" s="85">
        <v>5507121.4000000004</v>
      </c>
      <c r="FK59" s="85">
        <v>5556237.1699999999</v>
      </c>
      <c r="FL59" s="85">
        <v>5273396.51</v>
      </c>
      <c r="FM59" s="85">
        <v>5486132.5499999998</v>
      </c>
      <c r="FN59" s="85">
        <v>5283000.49</v>
      </c>
      <c r="FO59" s="85">
        <v>5544953.4099999992</v>
      </c>
      <c r="FP59" s="85">
        <v>5897165.5499999998</v>
      </c>
      <c r="FQ59" s="85">
        <v>5306998.32</v>
      </c>
      <c r="FR59" s="85">
        <v>5854569.3799999999</v>
      </c>
      <c r="FS59" s="85">
        <v>5611961.2400000002</v>
      </c>
      <c r="FT59" s="85">
        <v>5778666.3899999997</v>
      </c>
      <c r="FU59" s="85">
        <v>5622686.7599999998</v>
      </c>
      <c r="FV59" s="85">
        <v>5871317.4900000002</v>
      </c>
      <c r="FW59" s="85">
        <v>5884487.1799999997</v>
      </c>
      <c r="FX59" s="85">
        <v>5584848.9800000004</v>
      </c>
      <c r="FY59" s="85">
        <v>5789863.040000001</v>
      </c>
      <c r="FZ59" s="85">
        <v>5639555.9500000002</v>
      </c>
      <c r="GA59" s="85">
        <v>5915457.1200000001</v>
      </c>
    </row>
    <row r="60" spans="2:183">
      <c r="B60" s="43" t="s">
        <v>2</v>
      </c>
      <c r="C60" s="647" t="s">
        <v>51</v>
      </c>
      <c r="D60" s="86">
        <v>31.161222960884771</v>
      </c>
      <c r="E60" s="86">
        <v>30.901571616383706</v>
      </c>
      <c r="F60" s="86">
        <v>31.015783193363905</v>
      </c>
      <c r="G60" s="86">
        <v>30.704986289431172</v>
      </c>
      <c r="H60" s="86">
        <v>31.167859586218267</v>
      </c>
      <c r="I60" s="86">
        <v>30.860416821064447</v>
      </c>
      <c r="J60" s="86">
        <v>30.668298180419001</v>
      </c>
      <c r="K60" s="86">
        <v>31.127609290170977</v>
      </c>
      <c r="L60" s="86">
        <v>30.702072361424257</v>
      </c>
      <c r="M60" s="86">
        <v>30.849221433596817</v>
      </c>
      <c r="N60" s="86">
        <v>30.936993816956143</v>
      </c>
      <c r="O60" s="86">
        <v>30.846977502243586</v>
      </c>
      <c r="P60" s="86">
        <v>31.260521640598125</v>
      </c>
      <c r="Q60" s="86">
        <v>31.166818795541026</v>
      </c>
      <c r="R60" s="86">
        <v>30.975617536834541</v>
      </c>
      <c r="S60" s="86">
        <v>31.26167021222712</v>
      </c>
      <c r="T60" s="86">
        <v>31.891025154955376</v>
      </c>
      <c r="U60" s="86">
        <v>31.123673304175956</v>
      </c>
      <c r="V60" s="86">
        <v>30.938564176428521</v>
      </c>
      <c r="W60" s="86">
        <v>31.086430168610622</v>
      </c>
      <c r="X60" s="86">
        <v>31.294462046835818</v>
      </c>
      <c r="Y60" s="86">
        <v>31.103123415175617</v>
      </c>
      <c r="Z60" s="86">
        <v>31.302978100317432</v>
      </c>
      <c r="AA60" s="86">
        <v>31.116388332151338</v>
      </c>
      <c r="AB60" s="86">
        <v>33.09142138505964</v>
      </c>
      <c r="AC60" s="86">
        <v>33.149079278121583</v>
      </c>
      <c r="AD60" s="86">
        <v>32.948758035695953</v>
      </c>
      <c r="AE60" s="86">
        <v>33.122972445978775</v>
      </c>
      <c r="AF60" s="86">
        <v>32.949599038600397</v>
      </c>
      <c r="AG60" s="86">
        <v>33.10252717963845</v>
      </c>
      <c r="AH60" s="86">
        <v>33.066286969253291</v>
      </c>
      <c r="AI60" s="86">
        <v>32.980692447044298</v>
      </c>
      <c r="AJ60" s="86">
        <v>32.813484871037019</v>
      </c>
      <c r="AK60" s="86">
        <v>33.091471811365594</v>
      </c>
      <c r="AL60" s="86">
        <v>33.032822560812619</v>
      </c>
      <c r="AM60" s="86">
        <v>33.110967815401814</v>
      </c>
      <c r="AN60" s="86">
        <v>33.433816203168426</v>
      </c>
      <c r="AO60" s="86">
        <v>33.311789946479372</v>
      </c>
      <c r="AP60" s="86">
        <v>33.610088501905956</v>
      </c>
      <c r="AQ60" s="86">
        <v>33.941102110739813</v>
      </c>
      <c r="AR60" s="86">
        <v>33.751999077418454</v>
      </c>
      <c r="AS60" s="86">
        <v>33.461704212790515</v>
      </c>
      <c r="AT60" s="86">
        <v>33.58673745758604</v>
      </c>
      <c r="AU60" s="86">
        <v>33.279652714954871</v>
      </c>
      <c r="AV60" s="86">
        <v>33.633682722845649</v>
      </c>
      <c r="AW60" s="86">
        <v>33.609095023551099</v>
      </c>
      <c r="AX60" s="86">
        <v>33.322962927575006</v>
      </c>
      <c r="AY60" s="86">
        <v>33.626620387587288</v>
      </c>
      <c r="AZ60" s="86">
        <v>35.103139294397756</v>
      </c>
      <c r="BA60" s="86">
        <v>35.016171745028636</v>
      </c>
      <c r="BB60" s="86">
        <v>34.987002298615728</v>
      </c>
      <c r="BC60" s="86">
        <v>34.850909429425599</v>
      </c>
      <c r="BD60" s="86">
        <v>34.986686598699464</v>
      </c>
      <c r="BE60" s="86">
        <v>35.152379450629155</v>
      </c>
      <c r="BF60" s="86">
        <v>34.963482653277275</v>
      </c>
      <c r="BG60" s="86">
        <v>35.113774978586186</v>
      </c>
      <c r="BH60" s="86">
        <v>35.014560292144878</v>
      </c>
      <c r="BI60" s="86">
        <v>35.15218499170556</v>
      </c>
      <c r="BJ60" s="86">
        <v>35.015604570113076</v>
      </c>
      <c r="BK60" s="86">
        <v>35.151158536585363</v>
      </c>
      <c r="BL60" s="86">
        <v>36.121487165543833</v>
      </c>
      <c r="BM60" s="86">
        <v>36.201672336735378</v>
      </c>
      <c r="BN60" s="86">
        <v>36.000883515722116</v>
      </c>
      <c r="BO60" s="86">
        <v>36.335623162536756</v>
      </c>
      <c r="BP60" s="86">
        <v>37.466150202620909</v>
      </c>
      <c r="BQ60" s="86">
        <v>35.994975464405158</v>
      </c>
      <c r="BR60" s="86">
        <v>36.272510774572012</v>
      </c>
      <c r="BS60" s="86">
        <v>35.952028217821784</v>
      </c>
      <c r="BT60" s="86">
        <v>36.009292535404676</v>
      </c>
      <c r="BU60" s="86">
        <v>36.128951663086895</v>
      </c>
      <c r="BV60" s="86">
        <v>35.996157887604369</v>
      </c>
      <c r="BW60" s="86">
        <v>36.133400905432602</v>
      </c>
      <c r="BX60" s="86">
        <v>36.547808775972392</v>
      </c>
      <c r="BY60" s="86">
        <v>36.924560530500536</v>
      </c>
      <c r="BZ60" s="86">
        <v>36.892050839165726</v>
      </c>
      <c r="CA60" s="86">
        <v>36.898014342564267</v>
      </c>
      <c r="CB60" s="86">
        <v>36.715954613412009</v>
      </c>
      <c r="CC60" s="86">
        <v>36.732209412556188</v>
      </c>
      <c r="CD60" s="86">
        <v>36.531691212829287</v>
      </c>
      <c r="CE60" s="86">
        <v>36.842962988148436</v>
      </c>
      <c r="CF60" s="86">
        <v>36.88949870433413</v>
      </c>
      <c r="CG60" s="86">
        <v>36.868023409198301</v>
      </c>
      <c r="CH60" s="86">
        <v>36.687898133370346</v>
      </c>
      <c r="CI60" s="86">
        <v>36.82194736842105</v>
      </c>
      <c r="CJ60" s="86">
        <v>38.80591229862776</v>
      </c>
      <c r="CK60" s="86">
        <v>38.897095438665637</v>
      </c>
      <c r="CL60" s="86">
        <v>38.523020433734942</v>
      </c>
      <c r="CM60" s="86">
        <v>38.381236497504759</v>
      </c>
      <c r="CN60" s="86">
        <v>38.778310214215722</v>
      </c>
      <c r="CO60" s="86">
        <v>38.735086172832006</v>
      </c>
      <c r="CP60" s="86">
        <v>38.848755041443809</v>
      </c>
      <c r="CQ60" s="86">
        <v>38.681258012357794</v>
      </c>
      <c r="CR60" s="86">
        <v>38.732583916684341</v>
      </c>
      <c r="CS60" s="86">
        <v>38.712801591501538</v>
      </c>
      <c r="CT60" s="86">
        <v>38.539567609438308</v>
      </c>
      <c r="CU60" s="86">
        <v>38.516492784412804</v>
      </c>
      <c r="CV60" s="86">
        <v>39.961187876578272</v>
      </c>
      <c r="CW60" s="86">
        <v>40.299649836009891</v>
      </c>
      <c r="CX60" s="86">
        <v>40.137206770359697</v>
      </c>
      <c r="CY60" s="86">
        <v>40.591985032197677</v>
      </c>
      <c r="CZ60" s="86">
        <v>39.688449013724238</v>
      </c>
      <c r="DA60" s="86">
        <v>40.190233981607115</v>
      </c>
      <c r="DB60" s="86">
        <v>39.822799146742852</v>
      </c>
      <c r="DC60" s="86">
        <v>39.654809712548584</v>
      </c>
      <c r="DD60" s="86">
        <v>39.867452821597333</v>
      </c>
      <c r="DE60" s="86">
        <v>40.009726663732827</v>
      </c>
      <c r="DF60" s="86">
        <v>39.833900171638909</v>
      </c>
      <c r="DG60" s="86">
        <v>39.82354906175005</v>
      </c>
      <c r="DH60" s="86">
        <v>41.317047612659671</v>
      </c>
      <c r="DI60" s="86">
        <v>41.570813610722311</v>
      </c>
      <c r="DJ60" s="86">
        <v>41.685501007830062</v>
      </c>
      <c r="DK60" s="86">
        <v>41.408504024523225</v>
      </c>
      <c r="DL60" s="86">
        <v>42.017190225421899</v>
      </c>
      <c r="DM60" s="86">
        <v>41.203147088794054</v>
      </c>
      <c r="DN60" s="86">
        <v>41.343576669147708</v>
      </c>
      <c r="DO60" s="86">
        <v>41.570767162366643</v>
      </c>
      <c r="DP60" s="86">
        <v>41.574055419971529</v>
      </c>
      <c r="DQ60" s="86">
        <v>41.363866207382472</v>
      </c>
      <c r="DR60" s="86">
        <v>41.181467288604225</v>
      </c>
      <c r="DS60" s="86">
        <v>41.17562019133306</v>
      </c>
      <c r="DT60" s="86">
        <v>43.241119944760385</v>
      </c>
      <c r="DU60" s="86">
        <v>43.312983315621679</v>
      </c>
      <c r="DV60" s="86">
        <v>43.281103573969574</v>
      </c>
      <c r="DW60" s="86">
        <v>43.498448957201056</v>
      </c>
      <c r="DX60" s="86">
        <v>43.827469809499426</v>
      </c>
      <c r="DY60" s="86">
        <v>43.56428186259604</v>
      </c>
      <c r="DZ60" s="86">
        <v>43.092217223836514</v>
      </c>
      <c r="EA60" s="86">
        <v>43.451052396097765</v>
      </c>
      <c r="EB60" s="86">
        <v>43.319856704716244</v>
      </c>
      <c r="EC60" s="86">
        <v>43.483589761307769</v>
      </c>
      <c r="ED60" s="86">
        <v>43.475379390607287</v>
      </c>
      <c r="EE60" s="86">
        <v>43.445642168139031</v>
      </c>
      <c r="EF60" s="86">
        <v>44.331715615116174</v>
      </c>
      <c r="EG60" s="86">
        <v>44.410133603855222</v>
      </c>
      <c r="EH60" s="86">
        <v>44.194846212357618</v>
      </c>
      <c r="EI60" s="86">
        <v>44.603238503705207</v>
      </c>
      <c r="EJ60" s="86">
        <v>44.752523371630772</v>
      </c>
      <c r="EK60" s="86">
        <v>44.227004613434715</v>
      </c>
      <c r="EL60" s="86">
        <v>44.353792554576941</v>
      </c>
      <c r="EM60" s="86">
        <v>44.604688556906247</v>
      </c>
      <c r="EN60" s="86">
        <v>44.42396539102851</v>
      </c>
      <c r="EO60" s="86">
        <v>44.216045245036241</v>
      </c>
      <c r="EP60" s="86">
        <v>44.397156581949012</v>
      </c>
      <c r="EQ60" s="86">
        <v>44.358504074449094</v>
      </c>
      <c r="ER60" s="86">
        <v>47.732713626089144</v>
      </c>
      <c r="ES60" s="86">
        <v>47.810802976764101</v>
      </c>
      <c r="ET60" s="86">
        <v>48.152712927252921</v>
      </c>
      <c r="EU60" s="86">
        <v>47.813397320699231</v>
      </c>
      <c r="EV60" s="86">
        <v>47.787993129454506</v>
      </c>
      <c r="EW60" s="86">
        <v>47.80364891378381</v>
      </c>
      <c r="EX60" s="86">
        <v>47.754659750393039</v>
      </c>
      <c r="EY60" s="86">
        <v>48.127986959906579</v>
      </c>
      <c r="EZ60" s="86">
        <v>48.008510188447978</v>
      </c>
      <c r="FA60" s="86">
        <v>47.976687376725835</v>
      </c>
      <c r="FB60" s="86">
        <v>47.978653297152249</v>
      </c>
      <c r="FC60" s="86">
        <v>47.75080541131193</v>
      </c>
      <c r="FD60" s="86">
        <v>54.279343100886564</v>
      </c>
      <c r="FE60" s="86">
        <v>54.163378281622911</v>
      </c>
      <c r="FF60" s="86">
        <v>54.126396021556516</v>
      </c>
      <c r="FG60" s="86">
        <v>55.52098268839103</v>
      </c>
      <c r="FH60" s="86">
        <v>55.846694254943372</v>
      </c>
      <c r="FI60" s="86">
        <v>54.148660956972151</v>
      </c>
      <c r="FJ60" s="86">
        <v>53.905243581335711</v>
      </c>
      <c r="FK60" s="86">
        <v>54.285574976551509</v>
      </c>
      <c r="FL60" s="86">
        <v>54.154992092507392</v>
      </c>
      <c r="FM60" s="86">
        <v>54.522739289015213</v>
      </c>
      <c r="FN60" s="86">
        <v>54.148521395992418</v>
      </c>
      <c r="FO60" s="86">
        <v>54.289370257595181</v>
      </c>
      <c r="FP60" s="86">
        <v>58.171793341553638</v>
      </c>
      <c r="FQ60" s="86">
        <v>57.662200877917343</v>
      </c>
      <c r="FR60" s="86">
        <v>58.020607303899709</v>
      </c>
      <c r="FS60" s="86">
        <v>57.652002629902817</v>
      </c>
      <c r="FT60" s="86">
        <v>57.633933974966332</v>
      </c>
      <c r="FU60" s="86">
        <v>57.85788127308836</v>
      </c>
      <c r="FV60" s="86">
        <v>57.595251076603134</v>
      </c>
      <c r="FW60" s="86">
        <v>57.794741349676379</v>
      </c>
      <c r="FX60" s="86">
        <v>57.663149102247743</v>
      </c>
      <c r="FY60" s="86">
        <v>57.634663640526398</v>
      </c>
      <c r="FZ60" s="86">
        <v>57.852279908085599</v>
      </c>
      <c r="GA60" s="86">
        <v>57.985581869510668</v>
      </c>
    </row>
    <row r="61" spans="2:183">
      <c r="B61" s="43" t="s">
        <v>2</v>
      </c>
      <c r="C61" s="647" t="s">
        <v>52</v>
      </c>
      <c r="D61" s="87">
        <v>1722.02</v>
      </c>
      <c r="E61" s="87">
        <v>1544.25</v>
      </c>
      <c r="F61" s="87">
        <v>1698.7</v>
      </c>
      <c r="G61" s="87">
        <v>1646.5400000000002</v>
      </c>
      <c r="H61" s="87">
        <v>2172.34</v>
      </c>
      <c r="I61" s="87">
        <v>2113.6799999999998</v>
      </c>
      <c r="J61" s="87">
        <v>2209.59</v>
      </c>
      <c r="K61" s="87">
        <v>2209.54</v>
      </c>
      <c r="L61" s="87">
        <v>2104</v>
      </c>
      <c r="M61" s="87">
        <v>1691.6200000000001</v>
      </c>
      <c r="N61" s="87">
        <v>1630.67</v>
      </c>
      <c r="O61" s="87">
        <v>1696.7</v>
      </c>
      <c r="P61" s="87">
        <v>1752.24</v>
      </c>
      <c r="Q61" s="87">
        <v>1588.56</v>
      </c>
      <c r="R61" s="87">
        <v>1726.39</v>
      </c>
      <c r="S61" s="87">
        <v>1400.1399999999999</v>
      </c>
      <c r="T61" s="87">
        <v>1061.81</v>
      </c>
      <c r="U61" s="87">
        <v>2149.94</v>
      </c>
      <c r="V61" s="87">
        <v>2243.66</v>
      </c>
      <c r="W61" s="87">
        <v>2243.92</v>
      </c>
      <c r="X61" s="87">
        <v>2127.6999999999998</v>
      </c>
      <c r="Y61" s="87">
        <v>1740.72</v>
      </c>
      <c r="Z61" s="87">
        <v>1659.03</v>
      </c>
      <c r="AA61" s="87">
        <v>1724.81</v>
      </c>
      <c r="AB61" s="87">
        <v>1891.62</v>
      </c>
      <c r="AC61" s="87">
        <v>1712.37</v>
      </c>
      <c r="AD61" s="87">
        <v>1879.3600000000001</v>
      </c>
      <c r="AE61" s="87">
        <v>1811.79</v>
      </c>
      <c r="AF61" s="87">
        <v>2343.71</v>
      </c>
      <c r="AG61" s="87">
        <v>2295.11</v>
      </c>
      <c r="AH61" s="87">
        <v>2394.2400000000002</v>
      </c>
      <c r="AI61" s="87">
        <v>2388.63</v>
      </c>
      <c r="AJ61" s="87">
        <v>2273.73</v>
      </c>
      <c r="AK61" s="87">
        <v>1884.47</v>
      </c>
      <c r="AL61" s="87">
        <v>1805.3</v>
      </c>
      <c r="AM61" s="87">
        <v>1864.83</v>
      </c>
      <c r="AN61" s="87">
        <v>1902.62</v>
      </c>
      <c r="AO61" s="87">
        <v>1789.4099999999999</v>
      </c>
      <c r="AP61" s="87">
        <v>1888.7199999999998</v>
      </c>
      <c r="AQ61" s="87">
        <v>912.99</v>
      </c>
      <c r="AR61" s="87">
        <v>1604.07</v>
      </c>
      <c r="AS61" s="87">
        <v>2303.92</v>
      </c>
      <c r="AT61" s="87">
        <v>2393.98</v>
      </c>
      <c r="AU61" s="87">
        <v>2404.35</v>
      </c>
      <c r="AV61" s="87">
        <v>2283.9899999999998</v>
      </c>
      <c r="AW61" s="87">
        <v>1885.0300000000002</v>
      </c>
      <c r="AX61" s="87">
        <v>1817.63</v>
      </c>
      <c r="AY61" s="87">
        <v>1868.71</v>
      </c>
      <c r="AZ61" s="87">
        <v>1957.63</v>
      </c>
      <c r="BA61" s="87">
        <v>1768.6599999999999</v>
      </c>
      <c r="BB61" s="87">
        <v>1933.2</v>
      </c>
      <c r="BC61" s="87">
        <v>1856.19</v>
      </c>
      <c r="BD61" s="87">
        <v>2412.4300000000003</v>
      </c>
      <c r="BE61" s="87">
        <v>2354.0299999999997</v>
      </c>
      <c r="BF61" s="87">
        <v>2453.81</v>
      </c>
      <c r="BG61" s="87">
        <v>2455.38</v>
      </c>
      <c r="BH61" s="87">
        <v>2324.2200000000003</v>
      </c>
      <c r="BI61" s="87">
        <v>1917.2</v>
      </c>
      <c r="BJ61" s="87">
        <v>1853.25</v>
      </c>
      <c r="BK61" s="87">
        <v>1921.1</v>
      </c>
      <c r="BL61" s="87">
        <v>2010.43</v>
      </c>
      <c r="BM61" s="87">
        <v>1821.05</v>
      </c>
      <c r="BN61" s="87">
        <v>1986.88</v>
      </c>
      <c r="BO61" s="87">
        <v>385.76</v>
      </c>
      <c r="BP61" s="87">
        <v>482.52000000000004</v>
      </c>
      <c r="BQ61" s="87">
        <v>2434.21</v>
      </c>
      <c r="BR61" s="87">
        <v>2542.4700000000003</v>
      </c>
      <c r="BS61" s="87">
        <v>2561.0300000000002</v>
      </c>
      <c r="BT61" s="87">
        <v>2419.52</v>
      </c>
      <c r="BU61" s="87">
        <v>2017.03</v>
      </c>
      <c r="BV61" s="87">
        <v>1941.82</v>
      </c>
      <c r="BW61" s="87">
        <v>2012.32</v>
      </c>
      <c r="BX61" s="87">
        <v>2081.63</v>
      </c>
      <c r="BY61" s="87">
        <v>1903.58</v>
      </c>
      <c r="BZ61" s="87">
        <v>2062.83</v>
      </c>
      <c r="CA61" s="87">
        <v>2013.1599999999999</v>
      </c>
      <c r="CB61" s="87">
        <v>2605.0099999999998</v>
      </c>
      <c r="CC61" s="87">
        <v>2530.38</v>
      </c>
      <c r="CD61" s="87">
        <v>2659.45</v>
      </c>
      <c r="CE61" s="87">
        <v>2655.0099999999998</v>
      </c>
      <c r="CF61" s="87">
        <v>2538.4</v>
      </c>
      <c r="CG61" s="87">
        <v>2091.9</v>
      </c>
      <c r="CH61" s="87">
        <v>2076.5300000000002</v>
      </c>
      <c r="CI61" s="87">
        <v>2151.34</v>
      </c>
      <c r="CJ61" s="87">
        <v>2222.87</v>
      </c>
      <c r="CK61" s="87">
        <v>2068.5500000000002</v>
      </c>
      <c r="CL61" s="87">
        <v>2201.7600000000002</v>
      </c>
      <c r="CM61" s="87">
        <v>1121.8499999999999</v>
      </c>
      <c r="CN61" s="87">
        <v>2095.62</v>
      </c>
      <c r="CO61" s="87">
        <v>2625.25</v>
      </c>
      <c r="CP61" s="87">
        <v>2750.16</v>
      </c>
      <c r="CQ61" s="87">
        <v>2763.2299999999996</v>
      </c>
      <c r="CR61" s="87">
        <v>2633.18</v>
      </c>
      <c r="CS61" s="87">
        <v>2166.2600000000002</v>
      </c>
      <c r="CT61" s="87">
        <v>2137.0100000000002</v>
      </c>
      <c r="CU61" s="87">
        <v>2217.5100000000002</v>
      </c>
      <c r="CV61" s="87">
        <v>2281.37</v>
      </c>
      <c r="CW61" s="87">
        <v>2062.7799999999997</v>
      </c>
      <c r="CX61" s="87">
        <v>1391.51</v>
      </c>
      <c r="CY61" s="87">
        <v>1011</v>
      </c>
      <c r="CZ61" s="87">
        <v>2787.59</v>
      </c>
      <c r="DA61" s="87">
        <v>2729.46</v>
      </c>
      <c r="DB61" s="87">
        <v>2841.21</v>
      </c>
      <c r="DC61" s="87">
        <v>2850.2200000000003</v>
      </c>
      <c r="DD61" s="87">
        <v>2710.62</v>
      </c>
      <c r="DE61" s="87">
        <v>2238.58</v>
      </c>
      <c r="DF61" s="87">
        <v>2205.91</v>
      </c>
      <c r="DG61" s="87">
        <v>2270.81</v>
      </c>
      <c r="DH61" s="87">
        <v>2345.91</v>
      </c>
      <c r="DI61" s="87">
        <v>2120.36</v>
      </c>
      <c r="DJ61" s="87">
        <v>2320.56</v>
      </c>
      <c r="DK61" s="87">
        <v>2140.4</v>
      </c>
      <c r="DL61" s="87">
        <v>1014.76</v>
      </c>
      <c r="DM61" s="87">
        <v>2791.6000000000004</v>
      </c>
      <c r="DN61" s="87">
        <v>2913.7599999999998</v>
      </c>
      <c r="DO61" s="87">
        <v>2922.89</v>
      </c>
      <c r="DP61" s="87">
        <v>2770.6699999999996</v>
      </c>
      <c r="DQ61" s="87">
        <v>2297.4700000000003</v>
      </c>
      <c r="DR61" s="87">
        <v>2259.89</v>
      </c>
      <c r="DS61" s="87">
        <v>2328.33</v>
      </c>
      <c r="DT61" s="87">
        <v>2409.79</v>
      </c>
      <c r="DU61" s="87">
        <v>2174.8000000000002</v>
      </c>
      <c r="DV61" s="87">
        <v>2371.5299999999997</v>
      </c>
      <c r="DW61" s="87">
        <v>2275.94</v>
      </c>
      <c r="DX61" s="87">
        <v>2940.9100000000003</v>
      </c>
      <c r="DY61" s="87">
        <v>2857.35</v>
      </c>
      <c r="DZ61" s="87">
        <v>2998.74</v>
      </c>
      <c r="EA61" s="87">
        <v>2977.1800000000003</v>
      </c>
      <c r="EB61" s="87">
        <v>2851.37</v>
      </c>
      <c r="EC61" s="87">
        <v>2342.1800000000003</v>
      </c>
      <c r="ED61" s="87">
        <v>2304.19</v>
      </c>
      <c r="EE61" s="87">
        <v>2391.64</v>
      </c>
      <c r="EF61" s="87">
        <v>2468.96</v>
      </c>
      <c r="EG61" s="87">
        <v>2302.9300000000003</v>
      </c>
      <c r="EH61" s="87">
        <v>2433.8000000000002</v>
      </c>
      <c r="EI61" s="87">
        <v>935.66</v>
      </c>
      <c r="EJ61" s="87">
        <v>2724.2</v>
      </c>
      <c r="EK61" s="87">
        <v>2933.08</v>
      </c>
      <c r="EL61" s="87">
        <v>3082.75</v>
      </c>
      <c r="EM61" s="87">
        <v>3078.14</v>
      </c>
      <c r="EN61" s="87">
        <v>2925.57</v>
      </c>
      <c r="EO61" s="87">
        <v>2410.17</v>
      </c>
      <c r="EP61" s="87">
        <v>2362.14</v>
      </c>
      <c r="EQ61" s="87">
        <v>2461.3199999999997</v>
      </c>
      <c r="ER61" s="87">
        <v>2526.1400000000003</v>
      </c>
      <c r="ES61" s="87">
        <v>2279.04</v>
      </c>
      <c r="ET61" s="87">
        <v>2487.8000000000002</v>
      </c>
      <c r="EU61" s="87">
        <v>2390.5</v>
      </c>
      <c r="EV61" s="87">
        <v>3097.1</v>
      </c>
      <c r="EW61" s="87">
        <v>3007.4300000000003</v>
      </c>
      <c r="EX61" s="87">
        <v>3149.85</v>
      </c>
      <c r="EY61" s="87">
        <v>3142.09</v>
      </c>
      <c r="EZ61" s="87">
        <v>2993.75</v>
      </c>
      <c r="FA61" s="87">
        <v>2475.3200000000002</v>
      </c>
      <c r="FB61" s="87">
        <v>2419.71</v>
      </c>
      <c r="FC61" s="87">
        <v>2523.5299999999997</v>
      </c>
      <c r="FD61" s="87">
        <v>2550.3900000000003</v>
      </c>
      <c r="FE61" s="87">
        <v>2312.9299999999998</v>
      </c>
      <c r="FF61" s="87">
        <v>2533.02</v>
      </c>
      <c r="FG61" s="87">
        <v>246.7</v>
      </c>
      <c r="FH61" s="87">
        <v>908.96</v>
      </c>
      <c r="FI61" s="87">
        <v>3065</v>
      </c>
      <c r="FJ61" s="87">
        <v>3210.88</v>
      </c>
      <c r="FK61" s="87">
        <v>3217.67</v>
      </c>
      <c r="FL61" s="87">
        <v>3061.31</v>
      </c>
      <c r="FM61" s="87">
        <v>2525.87</v>
      </c>
      <c r="FN61" s="87">
        <v>2448.3000000000002</v>
      </c>
      <c r="FO61" s="87">
        <v>2563.0299999999997</v>
      </c>
      <c r="FP61" s="87">
        <v>2592.1400000000003</v>
      </c>
      <c r="FQ61" s="87">
        <v>2352.1799999999998</v>
      </c>
      <c r="FR61" s="87">
        <v>2579.87</v>
      </c>
      <c r="FS61" s="87">
        <v>2488.15</v>
      </c>
      <c r="FT61" s="87">
        <v>3210.94</v>
      </c>
      <c r="FU61" s="87">
        <v>3112.63</v>
      </c>
      <c r="FV61" s="87">
        <v>3264.17</v>
      </c>
      <c r="FW61" s="87">
        <v>3260.6600000000003</v>
      </c>
      <c r="FX61" s="87">
        <v>3101.7799999999997</v>
      </c>
      <c r="FY61" s="87">
        <v>2567.75</v>
      </c>
      <c r="FZ61" s="87">
        <v>2492.04</v>
      </c>
      <c r="GA61" s="87">
        <v>2607.9</v>
      </c>
    </row>
    <row r="62" spans="2:183">
      <c r="B62" s="43" t="s">
        <v>2</v>
      </c>
      <c r="C62" s="647" t="s">
        <v>53</v>
      </c>
      <c r="D62" s="86">
        <v>1.7504472635602179E-2</v>
      </c>
      <c r="E62" s="86">
        <v>1.7501756692431487E-2</v>
      </c>
      <c r="F62" s="86">
        <v>1.7504250605389252E-2</v>
      </c>
      <c r="G62" s="86">
        <v>1.7500000000000002E-2</v>
      </c>
      <c r="H62" s="86">
        <v>2.2382335970985823E-2</v>
      </c>
      <c r="I62" s="86">
        <v>2.2378113982615692E-2</v>
      </c>
      <c r="J62" s="86">
        <v>2.2373555827823289E-2</v>
      </c>
      <c r="K62" s="86">
        <v>2.2380074548253789E-2</v>
      </c>
      <c r="L62" s="86">
        <v>2.2376313438550219E-2</v>
      </c>
      <c r="M62" s="86">
        <v>1.7502172743450731E-2</v>
      </c>
      <c r="N62" s="86">
        <v>1.7504347452714744E-2</v>
      </c>
      <c r="O62" s="86">
        <v>1.750203727963855E-2</v>
      </c>
      <c r="P62" s="86">
        <v>1.7727686610954859E-2</v>
      </c>
      <c r="Q62" s="86">
        <v>1.7726101074572904E-2</v>
      </c>
      <c r="R62" s="86">
        <v>1.772565326762154E-2</v>
      </c>
      <c r="S62" s="86">
        <v>1.7729575039254417E-2</v>
      </c>
      <c r="T62" s="86">
        <v>2.2616243157468741E-2</v>
      </c>
      <c r="U62" s="86">
        <v>2.2603347491484082E-2</v>
      </c>
      <c r="V62" s="86">
        <v>2.2599087438684138E-2</v>
      </c>
      <c r="W62" s="86">
        <v>2.2601478616466227E-2</v>
      </c>
      <c r="X62" s="86">
        <v>2.2607208126142204E-2</v>
      </c>
      <c r="Y62" s="86">
        <v>1.7726814464800351E-2</v>
      </c>
      <c r="Z62" s="86">
        <v>1.773168880861024E-2</v>
      </c>
      <c r="AA62" s="86">
        <v>1.7727996875417554E-2</v>
      </c>
      <c r="AB62" s="86">
        <v>1.9301654030999049E-2</v>
      </c>
      <c r="AC62" s="86">
        <v>1.9302357038990903E-2</v>
      </c>
      <c r="AD62" s="86">
        <v>1.9299636468196102E-2</v>
      </c>
      <c r="AE62" s="86">
        <v>1.9304756425009589E-2</v>
      </c>
      <c r="AF62" s="86">
        <v>2.4176414763466814E-2</v>
      </c>
      <c r="AG62" s="86">
        <v>2.4178395347857234E-2</v>
      </c>
      <c r="AH62" s="86">
        <v>2.4175695461200589E-2</v>
      </c>
      <c r="AI62" s="86">
        <v>2.4174214899452481E-2</v>
      </c>
      <c r="AJ62" s="86">
        <v>2.417370133321993E-2</v>
      </c>
      <c r="AK62" s="86">
        <v>1.9302556643585857E-2</v>
      </c>
      <c r="AL62" s="86">
        <v>1.9302860197808074E-2</v>
      </c>
      <c r="AM62" s="86">
        <v>1.9304858228346048E-2</v>
      </c>
      <c r="AN62" s="86">
        <v>1.9296740298991866E-2</v>
      </c>
      <c r="AO62" s="86">
        <v>1.929336894690644E-2</v>
      </c>
      <c r="AP62" s="86">
        <v>1.9301999979560759E-2</v>
      </c>
      <c r="AQ62" s="86">
        <v>1.930946237468804E-2</v>
      </c>
      <c r="AR62" s="86">
        <v>2.418113350900572E-2</v>
      </c>
      <c r="AS62" s="86">
        <v>2.4174177640207756E-2</v>
      </c>
      <c r="AT62" s="86">
        <v>2.4175755372434965E-2</v>
      </c>
      <c r="AU62" s="86">
        <v>2.4167722091550568E-2</v>
      </c>
      <c r="AV62" s="86">
        <v>2.4179441033241583E-2</v>
      </c>
      <c r="AW62" s="86">
        <v>1.9301966004505428E-2</v>
      </c>
      <c r="AX62" s="86">
        <v>1.9296664331061426E-2</v>
      </c>
      <c r="AY62" s="86">
        <v>1.9304057683566796E-2</v>
      </c>
      <c r="AZ62" s="86">
        <v>1.9749901635374947E-2</v>
      </c>
      <c r="BA62" s="86">
        <v>1.9747663655750699E-2</v>
      </c>
      <c r="BB62" s="86">
        <v>1.9749706287991012E-2</v>
      </c>
      <c r="BC62" s="86">
        <v>1.9748172736267593E-2</v>
      </c>
      <c r="BD62" s="86">
        <v>2.4743379351371313E-2</v>
      </c>
      <c r="BE62" s="86">
        <v>2.4746181420627161E-2</v>
      </c>
      <c r="BF62" s="86">
        <v>2.4740227659982052E-2</v>
      </c>
      <c r="BG62" s="86">
        <v>2.4743084597168338E-2</v>
      </c>
      <c r="BH62" s="86">
        <v>2.4745224964333627E-2</v>
      </c>
      <c r="BI62" s="86">
        <v>1.9754154946266474E-2</v>
      </c>
      <c r="BJ62" s="86">
        <v>1.9751777206987328E-2</v>
      </c>
      <c r="BK62" s="86">
        <v>1.9753835396701353E-2</v>
      </c>
      <c r="BL62" s="86">
        <v>2.0245410511263506E-2</v>
      </c>
      <c r="BM62" s="86">
        <v>2.0246036510795366E-2</v>
      </c>
      <c r="BN62" s="86">
        <v>2.0244951193169082E-2</v>
      </c>
      <c r="BO62" s="86">
        <v>2.0251994960100796E-2</v>
      </c>
      <c r="BP62" s="86">
        <v>2.5394452923530344E-2</v>
      </c>
      <c r="BQ62" s="86">
        <v>2.5360845149661918E-2</v>
      </c>
      <c r="BR62" s="86">
        <v>2.5364838980007187E-2</v>
      </c>
      <c r="BS62" s="86">
        <v>2.5356732673267327E-2</v>
      </c>
      <c r="BT62" s="86">
        <v>2.5362642431103703E-2</v>
      </c>
      <c r="BU62" s="86">
        <v>2.0244394483810747E-2</v>
      </c>
      <c r="BV62" s="86">
        <v>2.0242262506645538E-2</v>
      </c>
      <c r="BW62" s="86">
        <v>2.0244668008048288E-2</v>
      </c>
      <c r="BX62" s="86">
        <v>2.0586350465302571E-2</v>
      </c>
      <c r="BY62" s="86">
        <v>2.0592377841001288E-2</v>
      </c>
      <c r="BZ62" s="86">
        <v>2.0595553070617716E-2</v>
      </c>
      <c r="CA62" s="86">
        <v>2.0594776524025329E-2</v>
      </c>
      <c r="CB62" s="86">
        <v>2.5792433588451368E-2</v>
      </c>
      <c r="CC62" s="86">
        <v>2.5793095012384942E-2</v>
      </c>
      <c r="CD62" s="86">
        <v>2.5785105537187675E-2</v>
      </c>
      <c r="CE62" s="86">
        <v>2.5791820477948316E-2</v>
      </c>
      <c r="CF62" s="86">
        <v>2.5795437223718309E-2</v>
      </c>
      <c r="CG62" s="86">
        <v>2.0592809891321468E-2</v>
      </c>
      <c r="CH62" s="86">
        <v>2.0584771553476017E-2</v>
      </c>
      <c r="CI62" s="86">
        <v>2.0586985645933014E-2</v>
      </c>
      <c r="CJ62" s="86">
        <v>2.1226997965985161E-2</v>
      </c>
      <c r="CK62" s="86">
        <v>2.1229745762363965E-2</v>
      </c>
      <c r="CL62" s="86">
        <v>2.1221783132530123E-2</v>
      </c>
      <c r="CM62" s="86">
        <v>2.122280110327919E-2</v>
      </c>
      <c r="CN62" s="86">
        <v>2.6600778873933112E-2</v>
      </c>
      <c r="CO62" s="86">
        <v>2.6599086091775838E-2</v>
      </c>
      <c r="CP62" s="86">
        <v>2.6599092781909799E-2</v>
      </c>
      <c r="CQ62" s="86">
        <v>2.6594579507612938E-2</v>
      </c>
      <c r="CR62" s="86">
        <v>2.6598583795468547E-2</v>
      </c>
      <c r="CS62" s="86">
        <v>2.1229101742419789E-2</v>
      </c>
      <c r="CT62" s="86">
        <v>2.1222392150631608E-2</v>
      </c>
      <c r="CU62" s="86">
        <v>2.1221003674781812E-2</v>
      </c>
      <c r="CV62" s="86">
        <v>2.1888264190044901E-2</v>
      </c>
      <c r="CW62" s="86">
        <v>2.1894855274749766E-2</v>
      </c>
      <c r="CX62" s="86">
        <v>2.1893063811175058E-2</v>
      </c>
      <c r="CY62" s="86">
        <v>2.1905686378173181E-2</v>
      </c>
      <c r="CZ62" s="86">
        <v>2.742476265433617E-2</v>
      </c>
      <c r="DA62" s="86">
        <v>2.7433137343585105E-2</v>
      </c>
      <c r="DB62" s="86">
        <v>2.7424012818161637E-2</v>
      </c>
      <c r="DC62" s="86">
        <v>2.7419671374148614E-2</v>
      </c>
      <c r="DD62" s="86">
        <v>2.7427929614376637E-2</v>
      </c>
      <c r="DE62" s="86">
        <v>2.1892132414062883E-2</v>
      </c>
      <c r="DF62" s="86">
        <v>2.1885547607472741E-2</v>
      </c>
      <c r="DG62" s="86">
        <v>2.1885848665632198E-2</v>
      </c>
      <c r="DH62" s="86">
        <v>2.2478368770541282E-2</v>
      </c>
      <c r="DI62" s="86">
        <v>2.2483352419731095E-2</v>
      </c>
      <c r="DJ62" s="86">
        <v>2.2487789751143499E-2</v>
      </c>
      <c r="DK62" s="86">
        <v>2.2485224505575087E-2</v>
      </c>
      <c r="DL62" s="86">
        <v>2.8184959281849595E-2</v>
      </c>
      <c r="DM62" s="86">
        <v>2.8164694250229532E-2</v>
      </c>
      <c r="DN62" s="86">
        <v>2.8165604972402392E-2</v>
      </c>
      <c r="DO62" s="86">
        <v>2.816999007315028E-2</v>
      </c>
      <c r="DP62" s="86">
        <v>2.8174394956274149E-2</v>
      </c>
      <c r="DQ62" s="86">
        <v>2.2482776842682118E-2</v>
      </c>
      <c r="DR62" s="86">
        <v>2.2476180056889384E-2</v>
      </c>
      <c r="DS62" s="86">
        <v>2.2476614312330459E-2</v>
      </c>
      <c r="DT62" s="86">
        <v>2.3110392910916537E-2</v>
      </c>
      <c r="DU62" s="86">
        <v>2.3111583421891606E-2</v>
      </c>
      <c r="DV62" s="86">
        <v>2.311365164761264E-2</v>
      </c>
      <c r="DW62" s="86">
        <v>2.3120777756331461E-2</v>
      </c>
      <c r="DX62" s="86">
        <v>2.8968203936092674E-2</v>
      </c>
      <c r="DY62" s="86">
        <v>2.8962172352976951E-2</v>
      </c>
      <c r="DZ62" s="86">
        <v>2.8948440471478629E-2</v>
      </c>
      <c r="EA62" s="86">
        <v>2.8957233034732965E-2</v>
      </c>
      <c r="EB62" s="86">
        <v>2.8957326237965632E-2</v>
      </c>
      <c r="EC62" s="86">
        <v>2.3120767605772842E-2</v>
      </c>
      <c r="ED62" s="86">
        <v>2.3117494206053798E-2</v>
      </c>
      <c r="EE62" s="86">
        <v>2.311611992808954E-2</v>
      </c>
      <c r="EF62" s="86">
        <v>2.3735207313907769E-2</v>
      </c>
      <c r="EG62" s="86">
        <v>2.373728591600209E-2</v>
      </c>
      <c r="EH62" s="86">
        <v>2.3734201903573102E-2</v>
      </c>
      <c r="EI62" s="86">
        <v>2.3745305045173078E-2</v>
      </c>
      <c r="EJ62" s="86">
        <v>2.9751867546197193E-2</v>
      </c>
      <c r="EK62" s="86">
        <v>2.9739721166032951E-2</v>
      </c>
      <c r="EL62" s="86">
        <v>2.9738763855258969E-2</v>
      </c>
      <c r="EM62" s="86">
        <v>2.9744506503295132E-2</v>
      </c>
      <c r="EN62" s="86">
        <v>2.9744702915938021E-2</v>
      </c>
      <c r="EO62" s="86">
        <v>2.3737098172076899E-2</v>
      </c>
      <c r="EP62" s="86">
        <v>2.373843046217854E-2</v>
      </c>
      <c r="EQ62" s="86">
        <v>2.3736149283957758E-2</v>
      </c>
      <c r="ER62" s="86">
        <v>2.440196286779622E-2</v>
      </c>
      <c r="ES62" s="86">
        <v>2.4403469322197238E-2</v>
      </c>
      <c r="ET62" s="86">
        <v>2.4413891914701526E-2</v>
      </c>
      <c r="EU62" s="86">
        <v>2.4408797582094428E-2</v>
      </c>
      <c r="EV62" s="86">
        <v>3.0572940317071726E-2</v>
      </c>
      <c r="EW62" s="86">
        <v>3.0572944728522199E-2</v>
      </c>
      <c r="EX62" s="86">
        <v>3.0568603093884046E-2</v>
      </c>
      <c r="EY62" s="86">
        <v>3.0576975476839238E-2</v>
      </c>
      <c r="EZ62" s="86">
        <v>3.0578111434553905E-2</v>
      </c>
      <c r="FA62" s="86">
        <v>2.4411439842209073E-2</v>
      </c>
      <c r="FB62" s="86">
        <v>2.4409216087803009E-2</v>
      </c>
      <c r="FC62" s="86">
        <v>2.4402444566930654E-2</v>
      </c>
      <c r="FD62" s="86">
        <v>2.5095100807840286E-2</v>
      </c>
      <c r="FE62" s="86">
        <v>2.5091451507919287E-2</v>
      </c>
      <c r="FF62" s="86">
        <v>2.5093319067998096E-2</v>
      </c>
      <c r="FG62" s="86">
        <v>2.5122199592668024E-2</v>
      </c>
      <c r="FH62" s="86">
        <v>3.1476953977213701E-2</v>
      </c>
      <c r="FI62" s="86">
        <v>3.143750961587774E-2</v>
      </c>
      <c r="FJ62" s="86">
        <v>3.1428990926264888E-2</v>
      </c>
      <c r="FK62" s="86">
        <v>3.1437294825699548E-2</v>
      </c>
      <c r="FL62" s="86">
        <v>3.1438034012487674E-2</v>
      </c>
      <c r="FM62" s="86">
        <v>2.5102811540334523E-2</v>
      </c>
      <c r="FN62" s="86">
        <v>2.5094039870855327E-2</v>
      </c>
      <c r="FO62" s="86">
        <v>2.5094040357558963E-2</v>
      </c>
      <c r="FP62" s="86">
        <v>2.5569815043156599E-2</v>
      </c>
      <c r="FQ62" s="86">
        <v>2.555717328002086E-2</v>
      </c>
      <c r="FR62" s="86">
        <v>2.5567315792081661E-2</v>
      </c>
      <c r="FS62" s="86">
        <v>2.5560908960161083E-2</v>
      </c>
      <c r="FT62" s="86">
        <v>3.2024534982296911E-2</v>
      </c>
      <c r="FU62" s="86">
        <v>3.202920323931633E-2</v>
      </c>
      <c r="FV62" s="86">
        <v>3.202018814804642E-2</v>
      </c>
      <c r="FW62" s="86">
        <v>3.2024711001109839E-2</v>
      </c>
      <c r="FX62" s="86">
        <v>3.2025647114699594E-2</v>
      </c>
      <c r="FY62" s="86">
        <v>2.5560433215871311E-2</v>
      </c>
      <c r="FZ62" s="86">
        <v>2.5564104142303194E-2</v>
      </c>
      <c r="GA62" s="86">
        <v>2.5563637076537013E-2</v>
      </c>
    </row>
    <row r="63" spans="2:183">
      <c r="B63" s="43" t="s">
        <v>2</v>
      </c>
      <c r="C63" s="647" t="s">
        <v>228</v>
      </c>
      <c r="D63" s="85">
        <v>3067238.49</v>
      </c>
      <c r="E63" s="85">
        <v>2728113.52</v>
      </c>
      <c r="F63" s="85">
        <v>3011625.3800000004</v>
      </c>
      <c r="G63" s="85">
        <v>2890617.29</v>
      </c>
      <c r="H63" s="85">
        <v>3027200.12</v>
      </c>
      <c r="I63" s="85">
        <v>2916972.6300000004</v>
      </c>
      <c r="J63" s="85">
        <v>3030980.05</v>
      </c>
      <c r="K63" s="85">
        <v>3075376.1500000004</v>
      </c>
      <c r="L63" s="85">
        <v>2888958.46</v>
      </c>
      <c r="M63" s="85">
        <v>2983330.57</v>
      </c>
      <c r="N63" s="85">
        <v>2883659.14</v>
      </c>
      <c r="O63" s="85">
        <v>2992095.24</v>
      </c>
      <c r="P63" s="85">
        <v>3091604.72</v>
      </c>
      <c r="Q63" s="85">
        <v>2794665.3600000003</v>
      </c>
      <c r="R63" s="85">
        <v>3018596.66</v>
      </c>
      <c r="S63" s="85">
        <v>2470196.7600000002</v>
      </c>
      <c r="T63" s="85">
        <v>1498313.55</v>
      </c>
      <c r="U63" s="85">
        <v>2962509.25</v>
      </c>
      <c r="V63" s="85">
        <v>3073855.25</v>
      </c>
      <c r="W63" s="85">
        <v>3088566.88</v>
      </c>
      <c r="X63" s="85">
        <v>2947437.29</v>
      </c>
      <c r="Y63" s="85">
        <v>3055974.1300000004</v>
      </c>
      <c r="Z63" s="85">
        <v>2930459.57</v>
      </c>
      <c r="AA63" s="85">
        <v>3029131.58</v>
      </c>
      <c r="AB63" s="85">
        <v>3244950.19</v>
      </c>
      <c r="AC63" s="85">
        <v>2942466.64</v>
      </c>
      <c r="AD63" s="85">
        <v>3210363.52</v>
      </c>
      <c r="AE63" s="85">
        <v>3110469</v>
      </c>
      <c r="AF63" s="85">
        <v>3196543.7399999998</v>
      </c>
      <c r="AG63" s="85">
        <v>3144519.4</v>
      </c>
      <c r="AH63" s="85">
        <v>3277113.97</v>
      </c>
      <c r="AI63" s="85">
        <v>3261177.87</v>
      </c>
      <c r="AJ63" s="85">
        <v>3088644.49</v>
      </c>
      <c r="AK63" s="85">
        <v>3232538.6800000006</v>
      </c>
      <c r="AL63" s="85">
        <v>3091200.0300000003</v>
      </c>
      <c r="AM63" s="85">
        <v>3200351.21</v>
      </c>
      <c r="AN63" s="85">
        <v>3298410.0300000003</v>
      </c>
      <c r="AO63" s="85">
        <v>3091371.6500000004</v>
      </c>
      <c r="AP63" s="85">
        <v>3290669.49</v>
      </c>
      <c r="AQ63" s="85">
        <v>1605716.18</v>
      </c>
      <c r="AR63" s="85">
        <v>2240563.1799999997</v>
      </c>
      <c r="AS63" s="85">
        <v>3191371.64</v>
      </c>
      <c r="AT63" s="85">
        <v>3328287.07</v>
      </c>
      <c r="AU63" s="85">
        <v>3313263.8800000004</v>
      </c>
      <c r="AV63" s="85">
        <v>3179321.66</v>
      </c>
      <c r="AW63" s="85">
        <v>3284149.25</v>
      </c>
      <c r="AX63" s="85">
        <v>3140640.8</v>
      </c>
      <c r="AY63" s="85">
        <v>3257060.07</v>
      </c>
      <c r="AZ63" s="85">
        <v>3481415.9</v>
      </c>
      <c r="BA63" s="85">
        <v>3137922.05</v>
      </c>
      <c r="BB63" s="85">
        <v>3426635.9200000004</v>
      </c>
      <c r="BC63" s="85">
        <v>3277597.72</v>
      </c>
      <c r="BD63" s="85">
        <v>3413544.4000000004</v>
      </c>
      <c r="BE63" s="85">
        <v>3346294.4299999997</v>
      </c>
      <c r="BF63" s="85">
        <v>3470236.91</v>
      </c>
      <c r="BG63" s="85">
        <v>3486970.84</v>
      </c>
      <c r="BH63" s="85">
        <v>3291101.81</v>
      </c>
      <c r="BI63" s="85">
        <v>3413542.21</v>
      </c>
      <c r="BJ63" s="85">
        <v>3287262.38</v>
      </c>
      <c r="BK63" s="85">
        <v>3420441.57</v>
      </c>
      <c r="BL63" s="85">
        <v>3588982.4699999997</v>
      </c>
      <c r="BM63" s="85">
        <v>3258016.67</v>
      </c>
      <c r="BN63" s="85">
        <v>3535185.59</v>
      </c>
      <c r="BO63" s="85">
        <v>692506.71000000008</v>
      </c>
      <c r="BP63" s="85">
        <v>712376.84</v>
      </c>
      <c r="BQ63" s="85">
        <v>3457339.94</v>
      </c>
      <c r="BR63" s="85">
        <v>3638353.8600000003</v>
      </c>
      <c r="BS63" s="85">
        <v>3633715.88</v>
      </c>
      <c r="BT63" s="85">
        <v>3437598</v>
      </c>
      <c r="BU63" s="85">
        <v>3601688.9999999995</v>
      </c>
      <c r="BV63" s="85">
        <v>3455017.2499999995</v>
      </c>
      <c r="BW63" s="85">
        <v>3593672.37</v>
      </c>
      <c r="BX63" s="85">
        <v>3697686.41</v>
      </c>
      <c r="BY63" s="85">
        <v>3415246.8800000004</v>
      </c>
      <c r="BZ63" s="85">
        <v>3697133.75</v>
      </c>
      <c r="CA63" s="85">
        <v>3608830.96</v>
      </c>
      <c r="CB63" s="85">
        <v>3710879.7099999995</v>
      </c>
      <c r="CC63" s="85">
        <v>3606070.32</v>
      </c>
      <c r="CD63" s="85">
        <v>3770501.5500000003</v>
      </c>
      <c r="CE63" s="85">
        <v>3795269.6199999996</v>
      </c>
      <c r="CF63" s="85">
        <v>3632649.52</v>
      </c>
      <c r="CG63" s="85">
        <v>3747293.19</v>
      </c>
      <c r="CH63" s="85">
        <v>3703041.63</v>
      </c>
      <c r="CI63" s="85">
        <v>3850044.84</v>
      </c>
      <c r="CJ63" s="85">
        <v>4065939.2</v>
      </c>
      <c r="CK63" s="85">
        <v>3792061.5</v>
      </c>
      <c r="CL63" s="85">
        <v>3998965.13</v>
      </c>
      <c r="CM63" s="85">
        <v>2029977.04</v>
      </c>
      <c r="CN63" s="85">
        <v>3057066.41</v>
      </c>
      <c r="CO63" s="85">
        <v>3825662.0500000003</v>
      </c>
      <c r="CP63" s="85">
        <v>4019439.49</v>
      </c>
      <c r="CQ63" s="85">
        <v>4021823.3</v>
      </c>
      <c r="CR63" s="85">
        <v>3837042.79</v>
      </c>
      <c r="CS63" s="85">
        <v>3952497.9599999995</v>
      </c>
      <c r="CT63" s="85">
        <v>3882917.3099999996</v>
      </c>
      <c r="CU63" s="85">
        <v>4027036.94</v>
      </c>
      <c r="CV63" s="85">
        <v>4167356.06</v>
      </c>
      <c r="CW63" s="85">
        <v>3798813.69</v>
      </c>
      <c r="CX63" s="85">
        <v>2552488.29</v>
      </c>
      <c r="CY63" s="85">
        <v>1874428.53</v>
      </c>
      <c r="CZ63" s="85">
        <v>4036919.9899999998</v>
      </c>
      <c r="DA63" s="85">
        <v>4001456.79</v>
      </c>
      <c r="DB63" s="85">
        <v>4128602.67</v>
      </c>
      <c r="DC63" s="85">
        <v>4124888.3800000004</v>
      </c>
      <c r="DD63" s="85">
        <v>3942691.38</v>
      </c>
      <c r="DE63" s="85">
        <v>4093433.18</v>
      </c>
      <c r="DF63" s="85">
        <v>4017184.2100000004</v>
      </c>
      <c r="DG63" s="85">
        <v>4134242.79</v>
      </c>
      <c r="DH63" s="85">
        <v>4314316.9500000011</v>
      </c>
      <c r="DI63" s="85">
        <v>3922580.65</v>
      </c>
      <c r="DJ63" s="85">
        <v>4303930.7799999993</v>
      </c>
      <c r="DK63" s="85">
        <v>3943873.87</v>
      </c>
      <c r="DL63" s="85">
        <v>1513784.8699999999</v>
      </c>
      <c r="DM63" s="85">
        <v>4086723.93</v>
      </c>
      <c r="DN63" s="85">
        <v>4279948.1099999994</v>
      </c>
      <c r="DO63" s="85">
        <v>4316264.12</v>
      </c>
      <c r="DP63" s="85">
        <v>4091163.28</v>
      </c>
      <c r="DQ63" s="85">
        <v>4229188.2299999995</v>
      </c>
      <c r="DR63" s="85">
        <v>4142891.7</v>
      </c>
      <c r="DS63" s="85">
        <v>4267669.6500000004</v>
      </c>
      <c r="DT63" s="85">
        <v>4511291.09</v>
      </c>
      <c r="DU63" s="85">
        <v>4077926.53</v>
      </c>
      <c r="DV63" s="85">
        <v>4443142.6000000006</v>
      </c>
      <c r="DW63" s="85">
        <v>4284132.7600000007</v>
      </c>
      <c r="DX63" s="85">
        <v>4452393.3000000007</v>
      </c>
      <c r="DY63" s="85">
        <v>4300822.2699999996</v>
      </c>
      <c r="DZ63" s="85">
        <v>4466878.4300000006</v>
      </c>
      <c r="EA63" s="85">
        <v>4470310.2299999995</v>
      </c>
      <c r="EB63" s="85">
        <v>4268471.0199999996</v>
      </c>
      <c r="EC63" s="85">
        <v>4407316.7899999991</v>
      </c>
      <c r="ED63" s="85">
        <v>4335625.6800000006</v>
      </c>
      <c r="EE63" s="85">
        <v>4497364.67</v>
      </c>
      <c r="EF63" s="85">
        <v>4613898.3499999996</v>
      </c>
      <c r="EG63" s="85">
        <v>4310859.0699999994</v>
      </c>
      <c r="EH63" s="85">
        <v>4534350.1099999994</v>
      </c>
      <c r="EI63" s="85">
        <v>1758481.67</v>
      </c>
      <c r="EJ63" s="85">
        <v>4100444.25</v>
      </c>
      <c r="EK63" s="85">
        <v>4364821.4099999992</v>
      </c>
      <c r="EL63" s="85">
        <v>4600841.24</v>
      </c>
      <c r="EM63" s="85">
        <v>4619038.9399999995</v>
      </c>
      <c r="EN63" s="85">
        <v>4372289.1100000003</v>
      </c>
      <c r="EO63" s="85">
        <v>4491930.54</v>
      </c>
      <c r="EP63" s="85">
        <v>4420190</v>
      </c>
      <c r="EQ63" s="85">
        <v>4602216.3999999994</v>
      </c>
      <c r="ER63" s="85">
        <v>4943912.12</v>
      </c>
      <c r="ES63" s="85">
        <v>4467329.93</v>
      </c>
      <c r="ET63" s="85">
        <v>4909297.3999999994</v>
      </c>
      <c r="EU63" s="85">
        <v>4685043.38</v>
      </c>
      <c r="EV63" s="85">
        <v>4844116.38</v>
      </c>
      <c r="EW63" s="85">
        <v>4705404.5699999994</v>
      </c>
      <c r="EX63" s="85">
        <v>4923885.4999999991</v>
      </c>
      <c r="EY63" s="85">
        <v>4948774.03</v>
      </c>
      <c r="EZ63" s="85">
        <v>4703266.9399999995</v>
      </c>
      <c r="FA63" s="85">
        <v>4867311.42</v>
      </c>
      <c r="FB63" s="85">
        <v>4758591.59</v>
      </c>
      <c r="FC63" s="85">
        <v>4940577.5700000012</v>
      </c>
      <c r="FD63" s="85">
        <v>5518905.75</v>
      </c>
      <c r="FE63" s="85">
        <v>4995093.1399999997</v>
      </c>
      <c r="FF63" s="85">
        <v>5466267.9400000004</v>
      </c>
      <c r="FG63" s="85">
        <v>545462.74999999988</v>
      </c>
      <c r="FH63" s="85">
        <v>1613593.9499999997</v>
      </c>
      <c r="FI63" s="85">
        <v>5282288.7</v>
      </c>
      <c r="FJ63" s="85">
        <v>5510332.2800000003</v>
      </c>
      <c r="FK63" s="85">
        <v>5559454.8399999999</v>
      </c>
      <c r="FL63" s="85">
        <v>5276457.8199999994</v>
      </c>
      <c r="FM63" s="85">
        <v>5488658.4199999999</v>
      </c>
      <c r="FN63" s="85">
        <v>5285448.79</v>
      </c>
      <c r="FO63" s="85">
        <v>5547516.4399999995</v>
      </c>
      <c r="FP63" s="85">
        <v>5899757.6899999995</v>
      </c>
      <c r="FQ63" s="85">
        <v>5309350.5</v>
      </c>
      <c r="FR63" s="85">
        <v>5857149.25</v>
      </c>
      <c r="FS63" s="85">
        <v>5614449.3900000006</v>
      </c>
      <c r="FT63" s="85">
        <v>5781877.3300000001</v>
      </c>
      <c r="FU63" s="85">
        <v>5625799.3899999997</v>
      </c>
      <c r="FV63" s="85">
        <v>5874581.6600000001</v>
      </c>
      <c r="FW63" s="85">
        <v>5887747.8399999999</v>
      </c>
      <c r="FX63" s="85">
        <v>5587950.7600000007</v>
      </c>
      <c r="FY63" s="85">
        <v>5792430.790000001</v>
      </c>
      <c r="FZ63" s="85">
        <v>5642047.9900000002</v>
      </c>
      <c r="GA63" s="85">
        <v>5918065.0200000005</v>
      </c>
    </row>
    <row r="64" spans="2:183">
      <c r="B64" s="183" t="s">
        <v>2</v>
      </c>
      <c r="C64" s="648" t="s">
        <v>229</v>
      </c>
      <c r="D64" s="184">
        <v>31.178727433520372</v>
      </c>
      <c r="E64" s="184">
        <v>30.919073373076138</v>
      </c>
      <c r="F64" s="184">
        <v>31.033287443969297</v>
      </c>
      <c r="G64" s="184">
        <v>30.722486289431171</v>
      </c>
      <c r="H64" s="184">
        <v>31.190241922189252</v>
      </c>
      <c r="I64" s="184">
        <v>30.882794935047063</v>
      </c>
      <c r="J64" s="184">
        <v>30.69067173624682</v>
      </c>
      <c r="K64" s="184">
        <v>31.149989364719232</v>
      </c>
      <c r="L64" s="184">
        <v>30.724448674862806</v>
      </c>
      <c r="M64" s="184">
        <v>30.866723606340269</v>
      </c>
      <c r="N64" s="184">
        <v>30.954498164408854</v>
      </c>
      <c r="O64" s="184">
        <v>30.864479539523227</v>
      </c>
      <c r="P64" s="184">
        <v>31.278249327209082</v>
      </c>
      <c r="Q64" s="184">
        <v>31.184544896615602</v>
      </c>
      <c r="R64" s="184">
        <v>30.993343190102163</v>
      </c>
      <c r="S64" s="184">
        <v>31.279399787266374</v>
      </c>
      <c r="T64" s="184">
        <v>31.913641398112848</v>
      </c>
      <c r="U64" s="184">
        <v>31.146276651667439</v>
      </c>
      <c r="V64" s="184">
        <v>30.961163263867206</v>
      </c>
      <c r="W64" s="184">
        <v>31.109031647227088</v>
      </c>
      <c r="X64" s="184">
        <v>31.317069254961961</v>
      </c>
      <c r="Y64" s="184">
        <v>31.120850229640421</v>
      </c>
      <c r="Z64" s="184">
        <v>31.320709789126042</v>
      </c>
      <c r="AA64" s="184">
        <v>31.134116329026757</v>
      </c>
      <c r="AB64" s="184">
        <v>33.110723039090637</v>
      </c>
      <c r="AC64" s="184">
        <v>33.168381635160578</v>
      </c>
      <c r="AD64" s="184">
        <v>32.968057672164143</v>
      </c>
      <c r="AE64" s="184">
        <v>33.142277202403783</v>
      </c>
      <c r="AF64" s="184">
        <v>32.973775453363864</v>
      </c>
      <c r="AG64" s="184">
        <v>33.126705574986303</v>
      </c>
      <c r="AH64" s="184">
        <v>33.090462664714494</v>
      </c>
      <c r="AI64" s="184">
        <v>33.004866661943751</v>
      </c>
      <c r="AJ64" s="184">
        <v>32.837658572370245</v>
      </c>
      <c r="AK64" s="184">
        <v>33.110774368009182</v>
      </c>
      <c r="AL64" s="184">
        <v>33.05212542101043</v>
      </c>
      <c r="AM64" s="184">
        <v>33.130272673630159</v>
      </c>
      <c r="AN64" s="184">
        <v>33.453112943467417</v>
      </c>
      <c r="AO64" s="184">
        <v>33.331083315426277</v>
      </c>
      <c r="AP64" s="184">
        <v>33.629390501885524</v>
      </c>
      <c r="AQ64" s="184">
        <v>33.960411573114506</v>
      </c>
      <c r="AR64" s="184">
        <v>33.776180210927457</v>
      </c>
      <c r="AS64" s="184">
        <v>33.485878390430727</v>
      </c>
      <c r="AT64" s="184">
        <v>33.610913212958472</v>
      </c>
      <c r="AU64" s="184">
        <v>33.303820437046426</v>
      </c>
      <c r="AV64" s="184">
        <v>33.657862163878889</v>
      </c>
      <c r="AW64" s="184">
        <v>33.628396989555604</v>
      </c>
      <c r="AX64" s="184">
        <v>33.342259591906064</v>
      </c>
      <c r="AY64" s="184">
        <v>33.645924445270857</v>
      </c>
      <c r="AZ64" s="184">
        <v>35.122889196033128</v>
      </c>
      <c r="BA64" s="184">
        <v>35.035919408684386</v>
      </c>
      <c r="BB64" s="184">
        <v>35.006752004903717</v>
      </c>
      <c r="BC64" s="184">
        <v>34.870657602161863</v>
      </c>
      <c r="BD64" s="184">
        <v>35.011429978050835</v>
      </c>
      <c r="BE64" s="184">
        <v>35.17712563204978</v>
      </c>
      <c r="BF64" s="184">
        <v>34.988222880937258</v>
      </c>
      <c r="BG64" s="184">
        <v>35.138518063183348</v>
      </c>
      <c r="BH64" s="184">
        <v>35.039305517109213</v>
      </c>
      <c r="BI64" s="184">
        <v>35.17193914665183</v>
      </c>
      <c r="BJ64" s="184">
        <v>35.035356347320068</v>
      </c>
      <c r="BK64" s="184">
        <v>35.170912371982062</v>
      </c>
      <c r="BL64" s="184">
        <v>36.141732576055098</v>
      </c>
      <c r="BM64" s="184">
        <v>36.221918373246169</v>
      </c>
      <c r="BN64" s="184">
        <v>36.021128466915286</v>
      </c>
      <c r="BO64" s="184">
        <v>36.355875157496854</v>
      </c>
      <c r="BP64" s="184">
        <v>37.491544655544445</v>
      </c>
      <c r="BQ64" s="184">
        <v>36.020336309554814</v>
      </c>
      <c r="BR64" s="184">
        <v>36.297875613552023</v>
      </c>
      <c r="BS64" s="184">
        <v>35.97738495049505</v>
      </c>
      <c r="BT64" s="184">
        <v>36.034655177835781</v>
      </c>
      <c r="BU64" s="184">
        <v>36.149196057570705</v>
      </c>
      <c r="BV64" s="184">
        <v>36.016400150111018</v>
      </c>
      <c r="BW64" s="184">
        <v>36.153645573440642</v>
      </c>
      <c r="BX64" s="184">
        <v>36.568395126437693</v>
      </c>
      <c r="BY64" s="184">
        <v>36.945152908341541</v>
      </c>
      <c r="BZ64" s="184">
        <v>36.912646392236347</v>
      </c>
      <c r="CA64" s="184">
        <v>36.918609119088295</v>
      </c>
      <c r="CB64" s="184">
        <v>36.741747047000459</v>
      </c>
      <c r="CC64" s="184">
        <v>36.758002507568577</v>
      </c>
      <c r="CD64" s="184">
        <v>36.557476318366476</v>
      </c>
      <c r="CE64" s="184">
        <v>36.868754808626377</v>
      </c>
      <c r="CF64" s="184">
        <v>36.915294141557851</v>
      </c>
      <c r="CG64" s="184">
        <v>36.88861621908962</v>
      </c>
      <c r="CH64" s="184">
        <v>36.708482904923819</v>
      </c>
      <c r="CI64" s="184">
        <v>36.842534354066984</v>
      </c>
      <c r="CJ64" s="184">
        <v>38.827139296593742</v>
      </c>
      <c r="CK64" s="184">
        <v>38.918325184427999</v>
      </c>
      <c r="CL64" s="184">
        <v>38.544242216867467</v>
      </c>
      <c r="CM64" s="184">
        <v>38.402459298608036</v>
      </c>
      <c r="CN64" s="184">
        <v>38.804910993089656</v>
      </c>
      <c r="CO64" s="184">
        <v>38.761685258923777</v>
      </c>
      <c r="CP64" s="184">
        <v>38.875354134225724</v>
      </c>
      <c r="CQ64" s="184">
        <v>38.707852591865411</v>
      </c>
      <c r="CR64" s="184">
        <v>38.75918250047981</v>
      </c>
      <c r="CS64" s="184">
        <v>38.734030693243952</v>
      </c>
      <c r="CT64" s="184">
        <v>38.560790001588934</v>
      </c>
      <c r="CU64" s="184">
        <v>38.537713788087579</v>
      </c>
      <c r="CV64" s="184">
        <v>39.983076140768318</v>
      </c>
      <c r="CW64" s="184">
        <v>40.321544691284643</v>
      </c>
      <c r="CX64" s="184">
        <v>40.159099834170867</v>
      </c>
      <c r="CY64" s="184">
        <v>40.613890718575846</v>
      </c>
      <c r="CZ64" s="184">
        <v>39.715873776378572</v>
      </c>
      <c r="DA64" s="184">
        <v>40.2176671189507</v>
      </c>
      <c r="DB64" s="184">
        <v>39.850223159561018</v>
      </c>
      <c r="DC64" s="184">
        <v>39.682229383922731</v>
      </c>
      <c r="DD64" s="184">
        <v>39.894880751211716</v>
      </c>
      <c r="DE64" s="184">
        <v>40.031618796146887</v>
      </c>
      <c r="DF64" s="184">
        <v>39.855785719246377</v>
      </c>
      <c r="DG64" s="184">
        <v>39.845434910415683</v>
      </c>
      <c r="DH64" s="184">
        <v>41.339525981430214</v>
      </c>
      <c r="DI64" s="184">
        <v>41.593296963142045</v>
      </c>
      <c r="DJ64" s="184">
        <v>41.707988797581201</v>
      </c>
      <c r="DK64" s="184">
        <v>41.430989249028805</v>
      </c>
      <c r="DL64" s="184">
        <v>42.045375184703751</v>
      </c>
      <c r="DM64" s="184">
        <v>41.231311783044283</v>
      </c>
      <c r="DN64" s="184">
        <v>41.371742274120109</v>
      </c>
      <c r="DO64" s="184">
        <v>41.598937152439788</v>
      </c>
      <c r="DP64" s="184">
        <v>41.602229814927803</v>
      </c>
      <c r="DQ64" s="184">
        <v>41.386348984225151</v>
      </c>
      <c r="DR64" s="184">
        <v>41.203943468661109</v>
      </c>
      <c r="DS64" s="184">
        <v>41.198096805645392</v>
      </c>
      <c r="DT64" s="184">
        <v>43.2642303376713</v>
      </c>
      <c r="DU64" s="184">
        <v>43.336094899043566</v>
      </c>
      <c r="DV64" s="184">
        <v>43.304217225617187</v>
      </c>
      <c r="DW64" s="184">
        <v>43.521569734957389</v>
      </c>
      <c r="DX64" s="184">
        <v>43.856438013435522</v>
      </c>
      <c r="DY64" s="184">
        <v>43.593244034949009</v>
      </c>
      <c r="DZ64" s="184">
        <v>43.121165664307995</v>
      </c>
      <c r="EA64" s="184">
        <v>43.480009629132496</v>
      </c>
      <c r="EB64" s="184">
        <v>43.348814030954216</v>
      </c>
      <c r="EC64" s="184">
        <v>43.506710528913537</v>
      </c>
      <c r="ED64" s="184">
        <v>43.498496884813349</v>
      </c>
      <c r="EE64" s="184">
        <v>43.468758288067114</v>
      </c>
      <c r="EF64" s="184">
        <v>44.355450822430086</v>
      </c>
      <c r="EG64" s="184">
        <v>44.433870889771221</v>
      </c>
      <c r="EH64" s="184">
        <v>44.21858041426119</v>
      </c>
      <c r="EI64" s="184">
        <v>44.626983808750381</v>
      </c>
      <c r="EJ64" s="184">
        <v>44.782275239176968</v>
      </c>
      <c r="EK64" s="184">
        <v>44.256744334600754</v>
      </c>
      <c r="EL64" s="184">
        <v>44.383531318432198</v>
      </c>
      <c r="EM64" s="184">
        <v>44.634433063409539</v>
      </c>
      <c r="EN64" s="184">
        <v>44.453710093944451</v>
      </c>
      <c r="EO64" s="184">
        <v>44.239782343208319</v>
      </c>
      <c r="EP64" s="184">
        <v>44.420895012411187</v>
      </c>
      <c r="EQ64" s="184">
        <v>44.382240223733056</v>
      </c>
      <c r="ER64" s="184">
        <v>47.757115588956935</v>
      </c>
      <c r="ES64" s="184">
        <v>47.835206446086303</v>
      </c>
      <c r="ET64" s="184">
        <v>48.177126819167619</v>
      </c>
      <c r="EU64" s="184">
        <v>47.837806118281328</v>
      </c>
      <c r="EV64" s="184">
        <v>47.81856606977157</v>
      </c>
      <c r="EW64" s="184">
        <v>47.834221858512329</v>
      </c>
      <c r="EX64" s="184">
        <v>47.785228353486922</v>
      </c>
      <c r="EY64" s="184">
        <v>48.15856393538342</v>
      </c>
      <c r="EZ64" s="184">
        <v>48.039088299882536</v>
      </c>
      <c r="FA64" s="184">
        <v>48.001098816568046</v>
      </c>
      <c r="FB64" s="184">
        <v>48.003062513240053</v>
      </c>
      <c r="FC64" s="184">
        <v>47.775207855878868</v>
      </c>
      <c r="FD64" s="184">
        <v>54.304438201694396</v>
      </c>
      <c r="FE64" s="184">
        <v>54.18846973313083</v>
      </c>
      <c r="FF64" s="184">
        <v>54.151489340624508</v>
      </c>
      <c r="FG64" s="184">
        <v>55.546104887983695</v>
      </c>
      <c r="FH64" s="184">
        <v>55.878171208920584</v>
      </c>
      <c r="FI64" s="184">
        <v>54.180098466588035</v>
      </c>
      <c r="FJ64" s="184">
        <v>53.936672572261976</v>
      </c>
      <c r="FK64" s="184">
        <v>54.317012271377209</v>
      </c>
      <c r="FL64" s="184">
        <v>54.186430126519873</v>
      </c>
      <c r="FM64" s="184">
        <v>54.547842100555549</v>
      </c>
      <c r="FN64" s="184">
        <v>54.173615435863269</v>
      </c>
      <c r="FO64" s="184">
        <v>54.314464297952746</v>
      </c>
      <c r="FP64" s="184">
        <v>58.197363156596786</v>
      </c>
      <c r="FQ64" s="184">
        <v>57.687758051197356</v>
      </c>
      <c r="FR64" s="184">
        <v>58.04617461969179</v>
      </c>
      <c r="FS64" s="184">
        <v>57.677563538862984</v>
      </c>
      <c r="FT64" s="184">
        <v>57.665958509948638</v>
      </c>
      <c r="FU64" s="184">
        <v>57.889910476327671</v>
      </c>
      <c r="FV64" s="184">
        <v>57.62727126475118</v>
      </c>
      <c r="FW64" s="184">
        <v>57.826766060677485</v>
      </c>
      <c r="FX64" s="184">
        <v>57.695174749362444</v>
      </c>
      <c r="FY64" s="184">
        <v>57.66022407374227</v>
      </c>
      <c r="FZ64" s="184">
        <v>57.877844012227904</v>
      </c>
      <c r="GA64" s="184">
        <v>58.011145506587205</v>
      </c>
    </row>
    <row r="65" spans="2:183">
      <c r="B65" s="42"/>
      <c r="C65" s="185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87"/>
      <c r="AK65" s="187"/>
      <c r="AL65" s="187"/>
      <c r="AM65" s="187"/>
      <c r="AN65" s="187"/>
      <c r="AO65" s="187"/>
      <c r="AP65" s="187"/>
      <c r="AQ65" s="187"/>
      <c r="AR65" s="187"/>
      <c r="AS65" s="187"/>
      <c r="AT65" s="187"/>
      <c r="AU65" s="187"/>
      <c r="AV65" s="187"/>
      <c r="AW65" s="187"/>
      <c r="AX65" s="187"/>
      <c r="AY65" s="187"/>
      <c r="AZ65" s="187"/>
      <c r="BA65" s="187"/>
      <c r="BB65" s="187"/>
      <c r="BC65" s="187"/>
      <c r="BD65" s="187"/>
      <c r="BE65" s="187"/>
      <c r="BF65" s="187"/>
      <c r="BG65" s="187"/>
      <c r="BH65" s="187"/>
      <c r="BI65" s="187"/>
      <c r="BJ65" s="187"/>
      <c r="BK65" s="187"/>
      <c r="BL65" s="187"/>
      <c r="BM65" s="187"/>
      <c r="BN65" s="187"/>
      <c r="BO65" s="187"/>
      <c r="BP65" s="187"/>
      <c r="BQ65" s="187"/>
      <c r="BR65" s="187"/>
      <c r="BS65" s="187"/>
      <c r="BT65" s="187"/>
      <c r="BU65" s="187"/>
      <c r="BV65" s="187"/>
      <c r="BW65" s="187"/>
      <c r="BX65" s="187"/>
      <c r="BY65" s="187"/>
      <c r="BZ65" s="187"/>
      <c r="CA65" s="187"/>
      <c r="CB65" s="187"/>
      <c r="CC65" s="187"/>
      <c r="CD65" s="187"/>
      <c r="CE65" s="187"/>
      <c r="CF65" s="187"/>
      <c r="CG65" s="187"/>
      <c r="CH65" s="187"/>
      <c r="CI65" s="187"/>
      <c r="CJ65" s="187"/>
      <c r="CK65" s="187"/>
      <c r="CL65" s="187"/>
      <c r="CM65" s="187"/>
      <c r="CN65" s="187"/>
      <c r="CO65" s="187"/>
      <c r="CP65" s="187"/>
      <c r="CQ65" s="187"/>
      <c r="CR65" s="187"/>
      <c r="CS65" s="187"/>
      <c r="CT65" s="187"/>
      <c r="CU65" s="187"/>
      <c r="CV65" s="187"/>
      <c r="CW65" s="187"/>
      <c r="CX65" s="187"/>
      <c r="CY65" s="187"/>
      <c r="CZ65" s="187"/>
      <c r="DA65" s="187"/>
      <c r="DB65" s="187"/>
      <c r="DC65" s="187"/>
      <c r="DD65" s="187"/>
      <c r="DE65" s="187"/>
      <c r="DF65" s="187"/>
      <c r="DG65" s="187"/>
      <c r="DH65" s="187"/>
      <c r="DI65" s="187"/>
      <c r="DJ65" s="187"/>
      <c r="DK65" s="187"/>
      <c r="DL65" s="187"/>
      <c r="DM65" s="187"/>
      <c r="DN65" s="187"/>
      <c r="DO65" s="187"/>
      <c r="DP65" s="187"/>
      <c r="DQ65" s="187"/>
      <c r="DR65" s="187"/>
      <c r="DS65" s="187"/>
      <c r="DT65" s="187"/>
      <c r="DU65" s="187"/>
      <c r="DV65" s="187"/>
      <c r="DW65" s="187"/>
      <c r="DX65" s="187"/>
      <c r="DY65" s="187"/>
      <c r="DZ65" s="187"/>
      <c r="EA65" s="187"/>
      <c r="EB65" s="187"/>
      <c r="EC65" s="187"/>
      <c r="ED65" s="187"/>
      <c r="EE65" s="187"/>
      <c r="EF65" s="187"/>
      <c r="EG65" s="187"/>
      <c r="EH65" s="187"/>
      <c r="EI65" s="187"/>
      <c r="EJ65" s="187"/>
      <c r="EK65" s="187"/>
      <c r="EL65" s="187"/>
      <c r="EM65" s="187"/>
      <c r="EN65" s="187"/>
      <c r="EO65" s="187"/>
      <c r="EP65" s="187"/>
      <c r="EQ65" s="187"/>
      <c r="ER65" s="187"/>
      <c r="ES65" s="187"/>
      <c r="ET65" s="187"/>
      <c r="EU65" s="187"/>
      <c r="EV65" s="187"/>
      <c r="EW65" s="187"/>
      <c r="EX65" s="187"/>
      <c r="EY65" s="187"/>
      <c r="EZ65" s="187"/>
      <c r="FA65" s="187"/>
      <c r="FB65" s="187"/>
      <c r="FC65" s="187"/>
      <c r="FD65" s="187"/>
      <c r="FE65" s="187"/>
      <c r="FF65" s="187"/>
      <c r="FG65" s="187"/>
      <c r="FH65" s="187"/>
      <c r="FI65" s="187"/>
      <c r="FJ65" s="187"/>
      <c r="FK65" s="187"/>
      <c r="FL65" s="187"/>
      <c r="FM65" s="187"/>
      <c r="FN65" s="187"/>
      <c r="FO65" s="187"/>
      <c r="FP65" s="187"/>
      <c r="FQ65" s="187"/>
      <c r="FR65" s="187"/>
      <c r="FS65" s="187"/>
      <c r="FT65" s="187"/>
      <c r="FU65" s="187"/>
      <c r="FV65" s="187"/>
      <c r="FW65" s="187"/>
      <c r="FX65" s="187"/>
      <c r="FY65" s="187"/>
      <c r="FZ65" s="187"/>
      <c r="GA65" s="187"/>
    </row>
    <row r="66" spans="2:183">
      <c r="B66" s="188" t="s">
        <v>32</v>
      </c>
      <c r="C66" s="189" t="s">
        <v>33</v>
      </c>
      <c r="D66" s="162">
        <v>41275</v>
      </c>
      <c r="E66" s="162">
        <v>41306</v>
      </c>
      <c r="F66" s="162">
        <v>41334</v>
      </c>
      <c r="G66" s="162">
        <v>41365</v>
      </c>
      <c r="H66" s="162">
        <v>41395</v>
      </c>
      <c r="I66" s="162">
        <v>41426</v>
      </c>
      <c r="J66" s="162">
        <v>41456</v>
      </c>
      <c r="K66" s="162">
        <v>41487</v>
      </c>
      <c r="L66" s="162">
        <v>41518</v>
      </c>
      <c r="M66" s="162">
        <v>41548</v>
      </c>
      <c r="N66" s="162">
        <v>41579</v>
      </c>
      <c r="O66" s="162">
        <v>41609</v>
      </c>
      <c r="P66" s="162">
        <v>41640</v>
      </c>
      <c r="Q66" s="162">
        <v>41671</v>
      </c>
      <c r="R66" s="162">
        <v>41699</v>
      </c>
      <c r="S66" s="162">
        <v>41730</v>
      </c>
      <c r="T66" s="162">
        <v>41760</v>
      </c>
      <c r="U66" s="162">
        <v>41791</v>
      </c>
      <c r="V66" s="162">
        <v>41821</v>
      </c>
      <c r="W66" s="162">
        <v>41852</v>
      </c>
      <c r="X66" s="162">
        <v>41883</v>
      </c>
      <c r="Y66" s="162">
        <v>41913</v>
      </c>
      <c r="Z66" s="162">
        <v>41944</v>
      </c>
      <c r="AA66" s="162">
        <v>41974</v>
      </c>
      <c r="AB66" s="162">
        <v>42005</v>
      </c>
      <c r="AC66" s="162">
        <v>42036</v>
      </c>
      <c r="AD66" s="162">
        <v>42064</v>
      </c>
      <c r="AE66" s="162">
        <v>42095</v>
      </c>
      <c r="AF66" s="162">
        <v>42125</v>
      </c>
      <c r="AG66" s="162">
        <v>42156</v>
      </c>
      <c r="AH66" s="162">
        <v>42186</v>
      </c>
      <c r="AI66" s="162">
        <v>42217</v>
      </c>
      <c r="AJ66" s="162">
        <v>42248</v>
      </c>
      <c r="AK66" s="162">
        <v>42278</v>
      </c>
      <c r="AL66" s="162">
        <v>42309</v>
      </c>
      <c r="AM66" s="162">
        <v>42339</v>
      </c>
      <c r="AN66" s="162">
        <v>42370</v>
      </c>
      <c r="AO66" s="162">
        <v>42401</v>
      </c>
      <c r="AP66" s="162">
        <v>42430</v>
      </c>
      <c r="AQ66" s="162">
        <v>42461</v>
      </c>
      <c r="AR66" s="162">
        <v>42491</v>
      </c>
      <c r="AS66" s="162">
        <v>42522</v>
      </c>
      <c r="AT66" s="162">
        <v>42552</v>
      </c>
      <c r="AU66" s="162">
        <v>42583</v>
      </c>
      <c r="AV66" s="162">
        <v>42614</v>
      </c>
      <c r="AW66" s="162">
        <v>42644</v>
      </c>
      <c r="AX66" s="162">
        <v>42675</v>
      </c>
      <c r="AY66" s="162">
        <v>42705</v>
      </c>
      <c r="AZ66" s="162">
        <v>42736</v>
      </c>
      <c r="BA66" s="162">
        <v>42767</v>
      </c>
      <c r="BB66" s="162">
        <v>42795</v>
      </c>
      <c r="BC66" s="162">
        <v>42826</v>
      </c>
      <c r="BD66" s="162">
        <v>42856</v>
      </c>
      <c r="BE66" s="162">
        <v>42887</v>
      </c>
      <c r="BF66" s="162">
        <v>42917</v>
      </c>
      <c r="BG66" s="162">
        <v>42948</v>
      </c>
      <c r="BH66" s="162">
        <v>42979</v>
      </c>
      <c r="BI66" s="162">
        <v>43009</v>
      </c>
      <c r="BJ66" s="162">
        <v>43040</v>
      </c>
      <c r="BK66" s="162">
        <v>43070</v>
      </c>
      <c r="BL66" s="162">
        <v>43101</v>
      </c>
      <c r="BM66" s="162">
        <v>43132</v>
      </c>
      <c r="BN66" s="162">
        <v>43160</v>
      </c>
      <c r="BO66" s="162">
        <v>43191</v>
      </c>
      <c r="BP66" s="162">
        <v>43221</v>
      </c>
      <c r="BQ66" s="162">
        <v>43252</v>
      </c>
      <c r="BR66" s="162">
        <v>43282</v>
      </c>
      <c r="BS66" s="162">
        <v>43313</v>
      </c>
      <c r="BT66" s="162">
        <v>43344</v>
      </c>
      <c r="BU66" s="162">
        <v>43374</v>
      </c>
      <c r="BV66" s="162">
        <v>43405</v>
      </c>
      <c r="BW66" s="162">
        <v>43435</v>
      </c>
      <c r="BX66" s="162">
        <v>43466</v>
      </c>
      <c r="BY66" s="162">
        <v>43497</v>
      </c>
      <c r="BZ66" s="162">
        <v>43525</v>
      </c>
      <c r="CA66" s="162">
        <v>43556</v>
      </c>
      <c r="CB66" s="162">
        <v>43586</v>
      </c>
      <c r="CC66" s="162">
        <v>43617</v>
      </c>
      <c r="CD66" s="162">
        <v>43647</v>
      </c>
      <c r="CE66" s="162">
        <v>43678</v>
      </c>
      <c r="CF66" s="162">
        <v>43709</v>
      </c>
      <c r="CG66" s="162">
        <v>43739</v>
      </c>
      <c r="CH66" s="162">
        <v>43770</v>
      </c>
      <c r="CI66" s="162">
        <v>43800</v>
      </c>
      <c r="CJ66" s="162">
        <v>43831</v>
      </c>
      <c r="CK66" s="162">
        <v>43862</v>
      </c>
      <c r="CL66" s="162">
        <v>43891</v>
      </c>
      <c r="CM66" s="162">
        <v>43922</v>
      </c>
      <c r="CN66" s="162">
        <v>43952</v>
      </c>
      <c r="CO66" s="162">
        <v>43983</v>
      </c>
      <c r="CP66" s="162">
        <v>44013</v>
      </c>
      <c r="CQ66" s="162">
        <v>44044</v>
      </c>
      <c r="CR66" s="162">
        <v>44075</v>
      </c>
      <c r="CS66" s="162">
        <v>44105</v>
      </c>
      <c r="CT66" s="162">
        <v>44136</v>
      </c>
      <c r="CU66" s="162">
        <v>44166</v>
      </c>
      <c r="CV66" s="162">
        <v>44197</v>
      </c>
      <c r="CW66" s="162">
        <v>44228</v>
      </c>
      <c r="CX66" s="162">
        <v>44256</v>
      </c>
      <c r="CY66" s="162">
        <v>44287</v>
      </c>
      <c r="CZ66" s="162">
        <v>44317</v>
      </c>
      <c r="DA66" s="162">
        <v>44348</v>
      </c>
      <c r="DB66" s="162">
        <v>44378</v>
      </c>
      <c r="DC66" s="162">
        <v>44409</v>
      </c>
      <c r="DD66" s="162">
        <v>44440</v>
      </c>
      <c r="DE66" s="162">
        <v>44470</v>
      </c>
      <c r="DF66" s="162">
        <v>44501</v>
      </c>
      <c r="DG66" s="162">
        <v>44531</v>
      </c>
      <c r="DH66" s="162">
        <v>44562</v>
      </c>
      <c r="DI66" s="162">
        <v>44593</v>
      </c>
      <c r="DJ66" s="162">
        <v>44621</v>
      </c>
      <c r="DK66" s="162">
        <v>44652</v>
      </c>
      <c r="DL66" s="162">
        <v>44682</v>
      </c>
      <c r="DM66" s="162">
        <v>44713</v>
      </c>
      <c r="DN66" s="162">
        <v>44743</v>
      </c>
      <c r="DO66" s="162">
        <v>44774</v>
      </c>
      <c r="DP66" s="162">
        <v>44805</v>
      </c>
      <c r="DQ66" s="162">
        <v>44835</v>
      </c>
      <c r="DR66" s="162">
        <v>44866</v>
      </c>
      <c r="DS66" s="162">
        <v>44896</v>
      </c>
      <c r="DT66" s="162">
        <v>44927</v>
      </c>
      <c r="DU66" s="162">
        <v>44958</v>
      </c>
      <c r="DV66" s="162">
        <v>44986</v>
      </c>
      <c r="DW66" s="162">
        <v>45017</v>
      </c>
      <c r="DX66" s="162">
        <v>45047</v>
      </c>
      <c r="DY66" s="162">
        <v>45078</v>
      </c>
      <c r="DZ66" s="162">
        <v>45108</v>
      </c>
      <c r="EA66" s="162">
        <v>45139</v>
      </c>
      <c r="EB66" s="162">
        <v>45170</v>
      </c>
      <c r="EC66" s="162">
        <v>45200</v>
      </c>
      <c r="ED66" s="162">
        <v>45231</v>
      </c>
      <c r="EE66" s="162">
        <v>45261</v>
      </c>
      <c r="EF66" s="162">
        <v>45292</v>
      </c>
      <c r="EG66" s="162">
        <v>45323</v>
      </c>
      <c r="EH66" s="162">
        <v>45352</v>
      </c>
      <c r="EI66" s="162">
        <v>45383</v>
      </c>
      <c r="EJ66" s="162">
        <v>45413</v>
      </c>
      <c r="EK66" s="162">
        <v>45444</v>
      </c>
      <c r="EL66" s="162">
        <v>45474</v>
      </c>
      <c r="EM66" s="162">
        <v>45505</v>
      </c>
      <c r="EN66" s="162">
        <v>45536</v>
      </c>
      <c r="EO66" s="162">
        <v>45566</v>
      </c>
      <c r="EP66" s="162">
        <v>45597</v>
      </c>
      <c r="EQ66" s="162">
        <v>45627</v>
      </c>
      <c r="ER66" s="162">
        <v>45658</v>
      </c>
      <c r="ES66" s="162">
        <v>45689</v>
      </c>
      <c r="ET66" s="162">
        <v>45717</v>
      </c>
      <c r="EU66" s="162">
        <v>45748</v>
      </c>
      <c r="EV66" s="162">
        <v>45778</v>
      </c>
      <c r="EW66" s="162">
        <v>45809</v>
      </c>
      <c r="EX66" s="162">
        <v>45839</v>
      </c>
      <c r="EY66" s="162">
        <v>45870</v>
      </c>
      <c r="EZ66" s="162">
        <v>45901</v>
      </c>
      <c r="FA66" s="162">
        <v>45931</v>
      </c>
      <c r="FB66" s="162">
        <v>45962</v>
      </c>
      <c r="FC66" s="162">
        <v>45992</v>
      </c>
      <c r="FD66" s="162">
        <v>46023</v>
      </c>
      <c r="FE66" s="162">
        <v>46054</v>
      </c>
      <c r="FF66" s="162">
        <v>46082</v>
      </c>
      <c r="FG66" s="162">
        <v>46113</v>
      </c>
      <c r="FH66" s="162">
        <v>46143</v>
      </c>
      <c r="FI66" s="162">
        <v>46174</v>
      </c>
      <c r="FJ66" s="162">
        <v>46204</v>
      </c>
      <c r="FK66" s="162">
        <v>46235</v>
      </c>
      <c r="FL66" s="162">
        <v>46266</v>
      </c>
      <c r="FM66" s="162">
        <v>46296</v>
      </c>
      <c r="FN66" s="162">
        <v>46327</v>
      </c>
      <c r="FO66" s="162">
        <v>46357</v>
      </c>
      <c r="FP66" s="162">
        <v>46388</v>
      </c>
      <c r="FQ66" s="162">
        <v>46419</v>
      </c>
      <c r="FR66" s="162">
        <v>46447</v>
      </c>
      <c r="FS66" s="162">
        <v>46478</v>
      </c>
      <c r="FT66" s="162">
        <v>46508</v>
      </c>
      <c r="FU66" s="162">
        <v>46539</v>
      </c>
      <c r="FV66" s="162">
        <v>46569</v>
      </c>
      <c r="FW66" s="162">
        <v>46600</v>
      </c>
      <c r="FX66" s="162">
        <v>46631</v>
      </c>
      <c r="FY66" s="162">
        <v>46661</v>
      </c>
      <c r="FZ66" s="162">
        <v>46692</v>
      </c>
      <c r="GA66" s="162">
        <v>46722</v>
      </c>
    </row>
    <row r="67" spans="2:183">
      <c r="B67" s="75" t="s">
        <v>3</v>
      </c>
      <c r="C67" s="163" t="s">
        <v>34</v>
      </c>
      <c r="D67" s="164">
        <v>152</v>
      </c>
      <c r="E67" s="165">
        <v>152</v>
      </c>
      <c r="F67" s="165">
        <v>152</v>
      </c>
      <c r="G67" s="165">
        <v>152</v>
      </c>
      <c r="H67" s="165">
        <v>152</v>
      </c>
      <c r="I67" s="165">
        <v>152</v>
      </c>
      <c r="J67" s="165">
        <v>152</v>
      </c>
      <c r="K67" s="165">
        <v>152</v>
      </c>
      <c r="L67" s="165">
        <v>152</v>
      </c>
      <c r="M67" s="165">
        <v>152</v>
      </c>
      <c r="N67" s="165">
        <v>152</v>
      </c>
      <c r="O67" s="165">
        <v>152</v>
      </c>
      <c r="P67" s="165">
        <v>152</v>
      </c>
      <c r="Q67" s="165">
        <v>152</v>
      </c>
      <c r="R67" s="165">
        <v>152</v>
      </c>
      <c r="S67" s="165">
        <v>152</v>
      </c>
      <c r="T67" s="165">
        <v>152</v>
      </c>
      <c r="U67" s="165">
        <v>152</v>
      </c>
      <c r="V67" s="165">
        <v>152</v>
      </c>
      <c r="W67" s="165">
        <v>152</v>
      </c>
      <c r="X67" s="165">
        <v>152</v>
      </c>
      <c r="Y67" s="165">
        <v>152</v>
      </c>
      <c r="Z67" s="165">
        <v>152</v>
      </c>
      <c r="AA67" s="165">
        <v>152</v>
      </c>
      <c r="AB67" s="165">
        <v>152</v>
      </c>
      <c r="AC67" s="165">
        <v>152</v>
      </c>
      <c r="AD67" s="165">
        <v>152</v>
      </c>
      <c r="AE67" s="165">
        <v>152</v>
      </c>
      <c r="AF67" s="165">
        <v>152</v>
      </c>
      <c r="AG67" s="165">
        <v>152</v>
      </c>
      <c r="AH67" s="165">
        <v>152</v>
      </c>
      <c r="AI67" s="165">
        <v>152</v>
      </c>
      <c r="AJ67" s="165">
        <v>152</v>
      </c>
      <c r="AK67" s="165">
        <v>152</v>
      </c>
      <c r="AL67" s="165">
        <v>152</v>
      </c>
      <c r="AM67" s="165">
        <v>152</v>
      </c>
      <c r="AN67" s="165">
        <v>152</v>
      </c>
      <c r="AO67" s="165">
        <v>152</v>
      </c>
      <c r="AP67" s="165">
        <v>152</v>
      </c>
      <c r="AQ67" s="165">
        <v>152</v>
      </c>
      <c r="AR67" s="165">
        <v>152</v>
      </c>
      <c r="AS67" s="165">
        <v>152</v>
      </c>
      <c r="AT67" s="165">
        <v>152</v>
      </c>
      <c r="AU67" s="165">
        <v>152</v>
      </c>
      <c r="AV67" s="165">
        <v>152</v>
      </c>
      <c r="AW67" s="165">
        <v>152</v>
      </c>
      <c r="AX67" s="165">
        <v>152</v>
      </c>
      <c r="AY67" s="165">
        <v>152</v>
      </c>
      <c r="AZ67" s="165">
        <v>152</v>
      </c>
      <c r="BA67" s="165">
        <v>152</v>
      </c>
      <c r="BB67" s="165">
        <v>152</v>
      </c>
      <c r="BC67" s="165">
        <v>152</v>
      </c>
      <c r="BD67" s="165">
        <v>152</v>
      </c>
      <c r="BE67" s="165">
        <v>152</v>
      </c>
      <c r="BF67" s="165">
        <v>152</v>
      </c>
      <c r="BG67" s="165">
        <v>152</v>
      </c>
      <c r="BH67" s="165">
        <v>152</v>
      </c>
      <c r="BI67" s="165">
        <v>152</v>
      </c>
      <c r="BJ67" s="165">
        <v>152</v>
      </c>
      <c r="BK67" s="165">
        <v>152</v>
      </c>
      <c r="BL67" s="165">
        <v>152</v>
      </c>
      <c r="BM67" s="165">
        <v>152</v>
      </c>
      <c r="BN67" s="165">
        <v>152</v>
      </c>
      <c r="BO67" s="165">
        <v>152</v>
      </c>
      <c r="BP67" s="165">
        <v>152</v>
      </c>
      <c r="BQ67" s="165">
        <v>152</v>
      </c>
      <c r="BR67" s="165">
        <v>152</v>
      </c>
      <c r="BS67" s="165">
        <v>152</v>
      </c>
      <c r="BT67" s="165">
        <v>152</v>
      </c>
      <c r="BU67" s="165">
        <v>152</v>
      </c>
      <c r="BV67" s="165">
        <v>152</v>
      </c>
      <c r="BW67" s="165">
        <v>152</v>
      </c>
      <c r="BX67" s="165">
        <v>152</v>
      </c>
      <c r="BY67" s="165">
        <v>152</v>
      </c>
      <c r="BZ67" s="165">
        <v>152</v>
      </c>
      <c r="CA67" s="165">
        <v>152</v>
      </c>
      <c r="CB67" s="165">
        <v>152</v>
      </c>
      <c r="CC67" s="165">
        <v>152</v>
      </c>
      <c r="CD67" s="165">
        <v>152</v>
      </c>
      <c r="CE67" s="165">
        <v>152</v>
      </c>
      <c r="CF67" s="165">
        <v>152</v>
      </c>
      <c r="CG67" s="165">
        <v>152</v>
      </c>
      <c r="CH67" s="165">
        <v>152</v>
      </c>
      <c r="CI67" s="165">
        <v>152</v>
      </c>
      <c r="CJ67" s="165">
        <v>152</v>
      </c>
      <c r="CK67" s="165">
        <v>152</v>
      </c>
      <c r="CL67" s="165">
        <v>152</v>
      </c>
      <c r="CM67" s="165">
        <v>152</v>
      </c>
      <c r="CN67" s="165">
        <v>152</v>
      </c>
      <c r="CO67" s="165">
        <v>152</v>
      </c>
      <c r="CP67" s="165">
        <v>152</v>
      </c>
      <c r="CQ67" s="165">
        <v>152</v>
      </c>
      <c r="CR67" s="165">
        <v>152</v>
      </c>
      <c r="CS67" s="165">
        <v>152</v>
      </c>
      <c r="CT67" s="165">
        <v>152</v>
      </c>
      <c r="CU67" s="165">
        <v>152</v>
      </c>
      <c r="CV67" s="165">
        <v>152</v>
      </c>
      <c r="CW67" s="165">
        <v>152</v>
      </c>
      <c r="CX67" s="165">
        <v>152</v>
      </c>
      <c r="CY67" s="165">
        <v>152</v>
      </c>
      <c r="CZ67" s="165">
        <v>152</v>
      </c>
      <c r="DA67" s="165">
        <v>152</v>
      </c>
      <c r="DB67" s="165">
        <v>152</v>
      </c>
      <c r="DC67" s="165">
        <v>152</v>
      </c>
      <c r="DD67" s="165">
        <v>152</v>
      </c>
      <c r="DE67" s="165">
        <v>152</v>
      </c>
      <c r="DF67" s="165">
        <v>152</v>
      </c>
      <c r="DG67" s="165">
        <v>152</v>
      </c>
      <c r="DH67" s="165">
        <v>152</v>
      </c>
      <c r="DI67" s="165">
        <v>152</v>
      </c>
      <c r="DJ67" s="165">
        <v>152</v>
      </c>
      <c r="DK67" s="165">
        <v>152</v>
      </c>
      <c r="DL67" s="165">
        <v>152</v>
      </c>
      <c r="DM67" s="165">
        <v>152</v>
      </c>
      <c r="DN67" s="165">
        <v>152</v>
      </c>
      <c r="DO67" s="165">
        <v>152</v>
      </c>
      <c r="DP67" s="165">
        <v>152</v>
      </c>
      <c r="DQ67" s="165">
        <v>152</v>
      </c>
      <c r="DR67" s="165">
        <v>152</v>
      </c>
      <c r="DS67" s="165">
        <v>152</v>
      </c>
      <c r="DT67" s="165">
        <v>152</v>
      </c>
      <c r="DU67" s="165">
        <v>152</v>
      </c>
      <c r="DV67" s="165">
        <v>152</v>
      </c>
      <c r="DW67" s="165">
        <v>152</v>
      </c>
      <c r="DX67" s="165">
        <v>152</v>
      </c>
      <c r="DY67" s="165">
        <v>152</v>
      </c>
      <c r="DZ67" s="165">
        <v>152</v>
      </c>
      <c r="EA67" s="165">
        <v>152</v>
      </c>
      <c r="EB67" s="165">
        <v>152</v>
      </c>
      <c r="EC67" s="165">
        <v>152</v>
      </c>
      <c r="ED67" s="165">
        <v>152</v>
      </c>
      <c r="EE67" s="165">
        <v>152</v>
      </c>
      <c r="EF67" s="165">
        <v>152</v>
      </c>
      <c r="EG67" s="165">
        <v>152</v>
      </c>
      <c r="EH67" s="165">
        <v>152</v>
      </c>
      <c r="EI67" s="165">
        <v>152</v>
      </c>
      <c r="EJ67" s="165">
        <v>152</v>
      </c>
      <c r="EK67" s="165">
        <v>152</v>
      </c>
      <c r="EL67" s="165">
        <v>152</v>
      </c>
      <c r="EM67" s="165">
        <v>152</v>
      </c>
      <c r="EN67" s="165">
        <v>152</v>
      </c>
      <c r="EO67" s="165">
        <v>152</v>
      </c>
      <c r="EP67" s="165">
        <v>152</v>
      </c>
      <c r="EQ67" s="165">
        <v>152</v>
      </c>
      <c r="ER67" s="165">
        <v>152</v>
      </c>
      <c r="ES67" s="165">
        <v>152</v>
      </c>
      <c r="ET67" s="165">
        <v>152</v>
      </c>
      <c r="EU67" s="165">
        <v>152</v>
      </c>
      <c r="EV67" s="165">
        <v>152</v>
      </c>
      <c r="EW67" s="165">
        <v>152</v>
      </c>
      <c r="EX67" s="165">
        <v>152</v>
      </c>
      <c r="EY67" s="165">
        <v>152</v>
      </c>
      <c r="EZ67" s="165">
        <v>152</v>
      </c>
      <c r="FA67" s="165">
        <v>152</v>
      </c>
      <c r="FB67" s="165">
        <v>152</v>
      </c>
      <c r="FC67" s="165">
        <v>152</v>
      </c>
      <c r="FD67" s="165">
        <v>152</v>
      </c>
      <c r="FE67" s="165">
        <v>152</v>
      </c>
      <c r="FF67" s="165">
        <v>152</v>
      </c>
      <c r="FG67" s="165">
        <v>152</v>
      </c>
      <c r="FH67" s="165">
        <v>152</v>
      </c>
      <c r="FI67" s="165">
        <v>152</v>
      </c>
      <c r="FJ67" s="165">
        <v>152</v>
      </c>
      <c r="FK67" s="165">
        <v>152</v>
      </c>
      <c r="FL67" s="165">
        <v>152</v>
      </c>
      <c r="FM67" s="165">
        <v>152</v>
      </c>
      <c r="FN67" s="165">
        <v>152</v>
      </c>
      <c r="FO67" s="165">
        <v>152</v>
      </c>
      <c r="FP67" s="165">
        <v>152</v>
      </c>
      <c r="FQ67" s="165">
        <v>152</v>
      </c>
      <c r="FR67" s="165">
        <v>152</v>
      </c>
      <c r="FS67" s="165">
        <v>152</v>
      </c>
      <c r="FT67" s="165">
        <v>152</v>
      </c>
      <c r="FU67" s="165">
        <v>152</v>
      </c>
      <c r="FV67" s="165">
        <v>152</v>
      </c>
      <c r="FW67" s="165">
        <v>152</v>
      </c>
      <c r="FX67" s="165">
        <v>152</v>
      </c>
      <c r="FY67" s="165">
        <v>152</v>
      </c>
      <c r="FZ67" s="165">
        <v>152</v>
      </c>
      <c r="GA67" s="165">
        <v>152</v>
      </c>
    </row>
    <row r="68" spans="2:183">
      <c r="B68" s="96" t="s">
        <v>3</v>
      </c>
      <c r="C68" s="166" t="s">
        <v>35</v>
      </c>
      <c r="D68" s="167">
        <v>44301.765833333331</v>
      </c>
      <c r="E68" s="168">
        <v>39921.583333333336</v>
      </c>
      <c r="F68" s="168">
        <v>41065.981666666667</v>
      </c>
      <c r="G68" s="168">
        <v>0</v>
      </c>
      <c r="H68" s="168">
        <v>19632.12875</v>
      </c>
      <c r="I68" s="168">
        <v>42747.945416666662</v>
      </c>
      <c r="J68" s="168">
        <v>44660.739583333336</v>
      </c>
      <c r="K68" s="168">
        <v>44434.322916666664</v>
      </c>
      <c r="L68" s="168">
        <v>42528.768333333333</v>
      </c>
      <c r="M68" s="168">
        <v>43779.630000000005</v>
      </c>
      <c r="N68" s="168">
        <v>42155.742083333338</v>
      </c>
      <c r="O68" s="168">
        <v>43836</v>
      </c>
      <c r="P68" s="168">
        <v>44352.390833333331</v>
      </c>
      <c r="Q68" s="168">
        <v>39970.945416666662</v>
      </c>
      <c r="R68" s="168">
        <v>43608.875</v>
      </c>
      <c r="S68" s="168">
        <v>42488.224166666667</v>
      </c>
      <c r="T68" s="168">
        <v>43670.408750000002</v>
      </c>
      <c r="U68" s="168">
        <v>42588.914166666662</v>
      </c>
      <c r="V68" s="168">
        <v>44394.833333333336</v>
      </c>
      <c r="W68" s="168">
        <v>44281.474166666667</v>
      </c>
      <c r="X68" s="168">
        <v>42253.234166666662</v>
      </c>
      <c r="Y68" s="168">
        <v>43852.666666666664</v>
      </c>
      <c r="Z68" s="168">
        <v>41774.057500000003</v>
      </c>
      <c r="AA68" s="168">
        <v>43593.658750000002</v>
      </c>
      <c r="AB68" s="168">
        <v>44215.40625</v>
      </c>
      <c r="AC68" s="168">
        <v>40002.934999999998</v>
      </c>
      <c r="AD68" s="168">
        <v>43666.987083333333</v>
      </c>
      <c r="AE68" s="168">
        <v>42286.90625</v>
      </c>
      <c r="AF68" s="168">
        <v>13873.136666666665</v>
      </c>
      <c r="AG68" s="168">
        <v>42739.278749999998</v>
      </c>
      <c r="AH68" s="168">
        <v>44556.390833333331</v>
      </c>
      <c r="AI68" s="168">
        <v>44579.463333333333</v>
      </c>
      <c r="AJ68" s="168">
        <v>42223.911666666667</v>
      </c>
      <c r="AK68" s="168">
        <v>44003.859166666669</v>
      </c>
      <c r="AL68" s="168">
        <v>42097.695416666662</v>
      </c>
      <c r="AM68" s="168">
        <v>43395.635416666664</v>
      </c>
      <c r="AN68" s="168">
        <v>44458.005000000005</v>
      </c>
      <c r="AO68" s="168">
        <v>41928.375</v>
      </c>
      <c r="AP68" s="168">
        <v>44420.213333333333</v>
      </c>
      <c r="AQ68" s="168">
        <v>42555.414166666662</v>
      </c>
      <c r="AR68" s="168">
        <v>44356.197916666664</v>
      </c>
      <c r="AS68" s="168">
        <v>43070.007916666662</v>
      </c>
      <c r="AT68" s="168">
        <v>44872.796666666669</v>
      </c>
      <c r="AU68" s="168">
        <v>44963.0625</v>
      </c>
      <c r="AV68" s="168">
        <v>42730.356666666667</v>
      </c>
      <c r="AW68" s="168">
        <v>44104.255000000005</v>
      </c>
      <c r="AX68" s="168">
        <v>42534.296666666662</v>
      </c>
      <c r="AY68" s="168">
        <v>43728.474166666667</v>
      </c>
      <c r="AZ68" s="168">
        <v>44604.677083333336</v>
      </c>
      <c r="BA68" s="168">
        <v>40522.195416666662</v>
      </c>
      <c r="BB68" s="168">
        <v>44193.916666666664</v>
      </c>
      <c r="BC68" s="168">
        <v>12684.533750000001</v>
      </c>
      <c r="BD68" s="168">
        <v>43944.739583333336</v>
      </c>
      <c r="BE68" s="168">
        <v>43159.716249999998</v>
      </c>
      <c r="BF68" s="168">
        <v>44862.224166666667</v>
      </c>
      <c r="BG68" s="168">
        <v>44862.71875</v>
      </c>
      <c r="BH68" s="168">
        <v>42554.914166666662</v>
      </c>
      <c r="BI68" s="168">
        <v>44048.052083333336</v>
      </c>
      <c r="BJ68" s="168">
        <v>42390.325416666667</v>
      </c>
      <c r="BK68" s="168">
        <v>43803.822916666664</v>
      </c>
      <c r="BL68" s="168">
        <v>44683.40625</v>
      </c>
      <c r="BM68" s="168">
        <v>40537.023333333338</v>
      </c>
      <c r="BN68" s="168">
        <v>44287.650833333333</v>
      </c>
      <c r="BO68" s="168">
        <v>42785.245000000003</v>
      </c>
      <c r="BP68" s="168">
        <v>44669.484166666669</v>
      </c>
      <c r="BQ68" s="168">
        <v>43371.398333333338</v>
      </c>
      <c r="BR68" s="168">
        <v>45239.213333333333</v>
      </c>
      <c r="BS68" s="168">
        <v>45493.229166666664</v>
      </c>
      <c r="BT68" s="168">
        <v>43071.012916666667</v>
      </c>
      <c r="BU68" s="168">
        <v>44725.302083333336</v>
      </c>
      <c r="BV68" s="168">
        <v>43228.262916666667</v>
      </c>
      <c r="BW68" s="168">
        <v>44988.724166666667</v>
      </c>
      <c r="BX68" s="168">
        <v>45564.21875</v>
      </c>
      <c r="BY68" s="168">
        <v>41617.101666666662</v>
      </c>
      <c r="BZ68" s="168">
        <v>45079.557499999995</v>
      </c>
      <c r="CA68" s="168">
        <v>27901.463333333333</v>
      </c>
      <c r="CB68" s="168">
        <v>20572.583333333332</v>
      </c>
      <c r="CC68" s="168">
        <v>44189.395833333336</v>
      </c>
      <c r="CD68" s="168">
        <v>46237.640833333338</v>
      </c>
      <c r="CE68" s="168">
        <v>46449.817499999997</v>
      </c>
      <c r="CF68" s="168">
        <v>44448.947916666664</v>
      </c>
      <c r="CG68" s="168">
        <v>45744.724166666667</v>
      </c>
      <c r="CH68" s="168">
        <v>45280.552083333336</v>
      </c>
      <c r="CI68" s="168">
        <v>47140.8125</v>
      </c>
      <c r="CJ68" s="168">
        <v>47137.291666666664</v>
      </c>
      <c r="CK68" s="168">
        <v>43954.041666666664</v>
      </c>
      <c r="CL68" s="168">
        <v>46582.510416666664</v>
      </c>
      <c r="CM68" s="168">
        <v>44743.796666666669</v>
      </c>
      <c r="CN68" s="168">
        <v>45995.588333333333</v>
      </c>
      <c r="CO68" s="168">
        <v>44703.46875</v>
      </c>
      <c r="CP68" s="168">
        <v>46658.234166666662</v>
      </c>
      <c r="CQ68" s="168">
        <v>46682.171666666662</v>
      </c>
      <c r="CR68" s="168">
        <v>44590.583333333336</v>
      </c>
      <c r="CS68" s="168">
        <v>46092.796666666662</v>
      </c>
      <c r="CT68" s="168">
        <v>45352.130000000005</v>
      </c>
      <c r="CU68" s="168">
        <v>47080.328333333338</v>
      </c>
      <c r="CV68" s="168">
        <v>47070.5625</v>
      </c>
      <c r="CW68" s="168">
        <v>42545.927083333336</v>
      </c>
      <c r="CX68" s="168">
        <v>18121.127499999999</v>
      </c>
      <c r="CY68" s="168">
        <v>0</v>
      </c>
      <c r="CZ68" s="168">
        <v>45959.9375</v>
      </c>
      <c r="DA68" s="168">
        <v>44826.333333333336</v>
      </c>
      <c r="DB68" s="168">
        <v>46778.432500000003</v>
      </c>
      <c r="DC68" s="168">
        <v>46887.302083333336</v>
      </c>
      <c r="DD68" s="168">
        <v>44472.900833333333</v>
      </c>
      <c r="DE68" s="168">
        <v>46111.140833333338</v>
      </c>
      <c r="DF68" s="168">
        <v>45390.432499999995</v>
      </c>
      <c r="DG68" s="168">
        <v>46786.5</v>
      </c>
      <c r="DH68" s="168">
        <v>46579.09375</v>
      </c>
      <c r="DI68" s="168">
        <v>42108.112083333333</v>
      </c>
      <c r="DJ68" s="168">
        <v>46250.75</v>
      </c>
      <c r="DK68" s="168">
        <v>44116.578333333331</v>
      </c>
      <c r="DL68" s="168">
        <v>45463.036666666667</v>
      </c>
      <c r="DM68" s="168">
        <v>44371.057499999995</v>
      </c>
      <c r="DN68" s="168">
        <v>46354.203333333338</v>
      </c>
      <c r="DO68" s="168">
        <v>46259.796666666662</v>
      </c>
      <c r="DP68" s="168">
        <v>44067.682499999995</v>
      </c>
      <c r="DQ68" s="168">
        <v>45767.067500000005</v>
      </c>
      <c r="DR68" s="168">
        <v>44938.807499999995</v>
      </c>
      <c r="DS68" s="168">
        <v>46357.708333333336</v>
      </c>
      <c r="DT68" s="168">
        <v>46744.916666666664</v>
      </c>
      <c r="DU68" s="168">
        <v>42255.200416666667</v>
      </c>
      <c r="DV68" s="168">
        <v>46273.057500000003</v>
      </c>
      <c r="DW68" s="168">
        <v>20630.760416666668</v>
      </c>
      <c r="DX68" s="168">
        <v>38282.512916666667</v>
      </c>
      <c r="DY68" s="168">
        <v>44374.53125</v>
      </c>
      <c r="DZ68" s="168">
        <v>46499.65625</v>
      </c>
      <c r="EA68" s="168">
        <v>46316.916666666664</v>
      </c>
      <c r="EB68" s="168">
        <v>44171.349166666667</v>
      </c>
      <c r="EC68" s="168">
        <v>45638.71875</v>
      </c>
      <c r="ED68" s="168">
        <v>44699.515833333331</v>
      </c>
      <c r="EE68" s="168">
        <v>46442.28125</v>
      </c>
      <c r="EF68" s="168">
        <v>46936.692499999997</v>
      </c>
      <c r="EG68" s="168">
        <v>43838.505000000005</v>
      </c>
      <c r="EH68" s="168">
        <v>46367.349166666667</v>
      </c>
      <c r="EI68" s="168">
        <v>44439.880000000005</v>
      </c>
      <c r="EJ68" s="168">
        <v>45838.474166666667</v>
      </c>
      <c r="EK68" s="168">
        <v>44501.875</v>
      </c>
      <c r="EL68" s="168">
        <v>46711.400833333333</v>
      </c>
      <c r="EM68" s="168">
        <v>46486.682500000003</v>
      </c>
      <c r="EN68" s="168">
        <v>44525.057499999995</v>
      </c>
      <c r="EO68" s="168">
        <v>45889.015833333338</v>
      </c>
      <c r="EP68" s="168">
        <v>44801.25</v>
      </c>
      <c r="EQ68" s="168">
        <v>46794.864583333336</v>
      </c>
      <c r="ER68" s="168">
        <v>46528.057500000003</v>
      </c>
      <c r="ES68" s="168">
        <v>41958.3125</v>
      </c>
      <c r="ET68" s="168">
        <v>46005.802083333336</v>
      </c>
      <c r="EU68" s="168">
        <v>16295.545416666666</v>
      </c>
      <c r="EV68" s="168">
        <v>42664.289166666662</v>
      </c>
      <c r="EW68" s="168">
        <v>44374.859166666669</v>
      </c>
      <c r="EX68" s="168">
        <v>46305.682500000003</v>
      </c>
      <c r="EY68" s="168">
        <v>46285.140833333338</v>
      </c>
      <c r="EZ68" s="168">
        <v>44293.224166666667</v>
      </c>
      <c r="FA68" s="168">
        <v>45681.275833333333</v>
      </c>
      <c r="FB68" s="168">
        <v>44637.963333333333</v>
      </c>
      <c r="FC68" s="168">
        <v>46447.3125</v>
      </c>
      <c r="FD68" s="168">
        <v>45775.224166666667</v>
      </c>
      <c r="FE68" s="168">
        <v>41478.502500000002</v>
      </c>
      <c r="FF68" s="168">
        <v>45657.025833333333</v>
      </c>
      <c r="FG68" s="168">
        <v>44052.807499999995</v>
      </c>
      <c r="FH68" s="168">
        <v>45400.8125</v>
      </c>
      <c r="FI68" s="168">
        <v>44152.599166666667</v>
      </c>
      <c r="FJ68" s="168">
        <v>46030.495000000003</v>
      </c>
      <c r="FK68" s="168">
        <v>45986.447916666664</v>
      </c>
      <c r="FL68" s="168">
        <v>43903.125</v>
      </c>
      <c r="FM68" s="168">
        <v>45514.692500000005</v>
      </c>
      <c r="FN68" s="168">
        <v>44222.416666666664</v>
      </c>
      <c r="FO68" s="168">
        <v>45996.84375</v>
      </c>
      <c r="FP68" s="168">
        <v>45739.1875</v>
      </c>
      <c r="FQ68" s="168">
        <v>41481.007916666662</v>
      </c>
      <c r="FR68" s="168">
        <v>45634.963333333333</v>
      </c>
      <c r="FS68" s="168">
        <v>43966.119999999995</v>
      </c>
      <c r="FT68" s="168">
        <v>14499.820416666666</v>
      </c>
      <c r="FU68" s="168">
        <v>43984.984166666669</v>
      </c>
      <c r="FV68" s="168">
        <v>45912.0625</v>
      </c>
      <c r="FW68" s="168">
        <v>45831.724166666667</v>
      </c>
      <c r="FX68" s="168">
        <v>43717.010416666664</v>
      </c>
      <c r="FY68" s="168">
        <v>45214.567500000005</v>
      </c>
      <c r="FZ68" s="168">
        <v>44092.932499999995</v>
      </c>
      <c r="GA68" s="168">
        <v>46050.463333333333</v>
      </c>
    </row>
    <row r="69" spans="2:183">
      <c r="B69" s="96" t="s">
        <v>3</v>
      </c>
      <c r="C69" s="166" t="s">
        <v>36</v>
      </c>
      <c r="D69" s="169">
        <v>96176.8</v>
      </c>
      <c r="E69" s="170">
        <v>86649.41</v>
      </c>
      <c r="F69" s="170">
        <v>89111.2</v>
      </c>
      <c r="G69" s="170">
        <v>0</v>
      </c>
      <c r="H69" s="170">
        <v>42571.199999999997</v>
      </c>
      <c r="I69" s="170">
        <v>92776</v>
      </c>
      <c r="J69" s="170">
        <v>96991.8</v>
      </c>
      <c r="K69" s="170">
        <v>96476.800000000003</v>
      </c>
      <c r="L69" s="170">
        <v>92284</v>
      </c>
      <c r="M69" s="170">
        <v>95009.8</v>
      </c>
      <c r="N69" s="170">
        <v>91437</v>
      </c>
      <c r="O69" s="170">
        <v>95107.8</v>
      </c>
      <c r="P69" s="170">
        <v>97210.8</v>
      </c>
      <c r="Q69" s="170">
        <v>87606.41</v>
      </c>
      <c r="R69" s="170">
        <v>95501.8</v>
      </c>
      <c r="S69" s="170">
        <v>93073</v>
      </c>
      <c r="T69" s="170">
        <v>95658.8</v>
      </c>
      <c r="U69" s="170">
        <v>93305</v>
      </c>
      <c r="V69" s="170">
        <v>97306.8</v>
      </c>
      <c r="W69" s="170">
        <v>97053.8</v>
      </c>
      <c r="X69" s="170">
        <v>92536</v>
      </c>
      <c r="Y69" s="170">
        <v>96069.8</v>
      </c>
      <c r="Z69" s="170">
        <v>91433</v>
      </c>
      <c r="AA69" s="170">
        <v>95463.8</v>
      </c>
      <c r="AB69" s="170">
        <v>96433.8</v>
      </c>
      <c r="AC69" s="170">
        <v>87257</v>
      </c>
      <c r="AD69" s="170">
        <v>95185.8</v>
      </c>
      <c r="AE69" s="170">
        <v>92177</v>
      </c>
      <c r="AF69" s="170">
        <v>30219</v>
      </c>
      <c r="AG69" s="170">
        <v>93201.99</v>
      </c>
      <c r="AH69" s="170">
        <v>97218.8</v>
      </c>
      <c r="AI69" s="170">
        <v>97273.8</v>
      </c>
      <c r="AJ69" s="170">
        <v>92025</v>
      </c>
      <c r="AK69" s="170">
        <v>95963.8</v>
      </c>
      <c r="AL69" s="170">
        <v>91735</v>
      </c>
      <c r="AM69" s="170">
        <v>94559.8</v>
      </c>
      <c r="AN69" s="170">
        <v>96536.8</v>
      </c>
      <c r="AO69" s="170">
        <v>91084.2</v>
      </c>
      <c r="AP69" s="170">
        <v>96441.8</v>
      </c>
      <c r="AQ69" s="170">
        <v>92350</v>
      </c>
      <c r="AR69" s="170">
        <v>96296.8</v>
      </c>
      <c r="AS69" s="170">
        <v>93521</v>
      </c>
      <c r="AT69" s="170">
        <v>97466.8</v>
      </c>
      <c r="AU69" s="170">
        <v>97683.8</v>
      </c>
      <c r="AV69" s="170">
        <v>92742</v>
      </c>
      <c r="AW69" s="170">
        <v>95743.8</v>
      </c>
      <c r="AX69" s="170">
        <v>92309</v>
      </c>
      <c r="AY69" s="170">
        <v>94868.800000000003</v>
      </c>
      <c r="AZ69" s="170">
        <v>96871.8</v>
      </c>
      <c r="BA69" s="170">
        <v>88033.41</v>
      </c>
      <c r="BB69" s="170">
        <v>95932.800000000003</v>
      </c>
      <c r="BC69" s="170">
        <v>27515.200000000001</v>
      </c>
      <c r="BD69" s="170">
        <v>95376.8</v>
      </c>
      <c r="BE69" s="170">
        <v>93725</v>
      </c>
      <c r="BF69" s="170">
        <v>97445.8</v>
      </c>
      <c r="BG69" s="170">
        <v>97450.8</v>
      </c>
      <c r="BH69" s="170">
        <v>92345</v>
      </c>
      <c r="BI69" s="170">
        <v>95617.8</v>
      </c>
      <c r="BJ69" s="170">
        <v>91971</v>
      </c>
      <c r="BK69" s="170">
        <v>95051.8</v>
      </c>
      <c r="BL69" s="170">
        <v>97046.8</v>
      </c>
      <c r="BM69" s="170">
        <v>88068.41</v>
      </c>
      <c r="BN69" s="170">
        <v>96134.8</v>
      </c>
      <c r="BO69" s="170">
        <v>92887</v>
      </c>
      <c r="BP69" s="170">
        <v>97020.800000000003</v>
      </c>
      <c r="BQ69" s="170">
        <v>94208</v>
      </c>
      <c r="BR69" s="170">
        <v>98308.800000000003</v>
      </c>
      <c r="BS69" s="170">
        <v>98889.8</v>
      </c>
      <c r="BT69" s="170">
        <v>93517</v>
      </c>
      <c r="BU69" s="170">
        <v>97163.8</v>
      </c>
      <c r="BV69" s="170">
        <v>93887</v>
      </c>
      <c r="BW69" s="170">
        <v>97741.8</v>
      </c>
      <c r="BX69" s="170">
        <v>99064.8</v>
      </c>
      <c r="BY69" s="170">
        <v>90544.41</v>
      </c>
      <c r="BZ69" s="170">
        <v>97959.8</v>
      </c>
      <c r="CA69" s="170">
        <v>60660.2</v>
      </c>
      <c r="CB69" s="170">
        <v>44720.2</v>
      </c>
      <c r="CC69" s="170">
        <v>96072</v>
      </c>
      <c r="CD69" s="170">
        <v>100597.8</v>
      </c>
      <c r="CE69" s="170">
        <v>101078.8</v>
      </c>
      <c r="CF69" s="170">
        <v>96673</v>
      </c>
      <c r="CG69" s="170">
        <v>99466.8</v>
      </c>
      <c r="CH69" s="170">
        <v>98574</v>
      </c>
      <c r="CI69" s="170">
        <v>102641.8</v>
      </c>
      <c r="CJ69" s="170">
        <v>102648.8</v>
      </c>
      <c r="CK69" s="170">
        <v>95694.2</v>
      </c>
      <c r="CL69" s="170">
        <v>101398.8</v>
      </c>
      <c r="CM69" s="170">
        <v>97330</v>
      </c>
      <c r="CN69" s="170">
        <v>100030.8</v>
      </c>
      <c r="CO69" s="170">
        <v>97245</v>
      </c>
      <c r="CP69" s="170">
        <v>101540.8</v>
      </c>
      <c r="CQ69" s="170">
        <v>101598.8</v>
      </c>
      <c r="CR69" s="170">
        <v>96993</v>
      </c>
      <c r="CS69" s="170">
        <v>100264.8</v>
      </c>
      <c r="CT69" s="170">
        <v>98738</v>
      </c>
      <c r="CU69" s="170">
        <v>102503.8</v>
      </c>
      <c r="CV69" s="170">
        <v>102488.8</v>
      </c>
      <c r="CW69" s="170">
        <v>92636.41</v>
      </c>
      <c r="CX69" s="170">
        <v>39457</v>
      </c>
      <c r="CY69" s="170">
        <v>0</v>
      </c>
      <c r="CZ69" s="170">
        <v>99963.8</v>
      </c>
      <c r="DA69" s="170">
        <v>97528</v>
      </c>
      <c r="DB69" s="170">
        <v>101818.8</v>
      </c>
      <c r="DC69" s="170">
        <v>102065.8</v>
      </c>
      <c r="DD69" s="170">
        <v>96719</v>
      </c>
      <c r="DE69" s="170">
        <v>100315.8</v>
      </c>
      <c r="DF69" s="170">
        <v>98817</v>
      </c>
      <c r="DG69" s="170">
        <v>101835.8</v>
      </c>
      <c r="DH69" s="170">
        <v>102339.8</v>
      </c>
      <c r="DI69" s="170">
        <v>92520.41</v>
      </c>
      <c r="DJ69" s="170">
        <v>101609.8</v>
      </c>
      <c r="DK69" s="170">
        <v>96832</v>
      </c>
      <c r="DL69" s="170">
        <v>99769.8</v>
      </c>
      <c r="DM69" s="170">
        <v>97414</v>
      </c>
      <c r="DN69" s="170">
        <v>101818.8</v>
      </c>
      <c r="DO69" s="170">
        <v>101615.8</v>
      </c>
      <c r="DP69" s="170">
        <v>96713</v>
      </c>
      <c r="DQ69" s="170">
        <v>100481.8</v>
      </c>
      <c r="DR69" s="170">
        <v>98726</v>
      </c>
      <c r="DS69" s="170">
        <v>101825.8</v>
      </c>
      <c r="DT69" s="170">
        <v>102233.8</v>
      </c>
      <c r="DU69" s="170">
        <v>92414.41</v>
      </c>
      <c r="DV69" s="170">
        <v>101161.8</v>
      </c>
      <c r="DW69" s="170">
        <v>45061.2</v>
      </c>
      <c r="DX69" s="170">
        <v>83619.8</v>
      </c>
      <c r="DY69" s="170">
        <v>96951</v>
      </c>
      <c r="DZ69" s="170">
        <v>101664.8</v>
      </c>
      <c r="EA69" s="170">
        <v>101252.8</v>
      </c>
      <c r="EB69" s="170">
        <v>96494</v>
      </c>
      <c r="EC69" s="170">
        <v>99705.8</v>
      </c>
      <c r="ED69" s="170">
        <v>97713</v>
      </c>
      <c r="EE69" s="170">
        <v>101531.8</v>
      </c>
      <c r="EF69" s="170">
        <v>102191.8</v>
      </c>
      <c r="EG69" s="170">
        <v>95434.2</v>
      </c>
      <c r="EH69" s="170">
        <v>100895.8</v>
      </c>
      <c r="EI69" s="170">
        <v>96638.99</v>
      </c>
      <c r="EJ69" s="170">
        <v>99675.8</v>
      </c>
      <c r="EK69" s="170">
        <v>96785</v>
      </c>
      <c r="EL69" s="170">
        <v>101664.8</v>
      </c>
      <c r="EM69" s="170">
        <v>101166.8</v>
      </c>
      <c r="EN69" s="170">
        <v>96840</v>
      </c>
      <c r="EO69" s="170">
        <v>99798.8</v>
      </c>
      <c r="EP69" s="170">
        <v>97480</v>
      </c>
      <c r="EQ69" s="170">
        <v>101853.8</v>
      </c>
      <c r="ER69" s="170">
        <v>101274.8</v>
      </c>
      <c r="ES69" s="170">
        <v>91311.41</v>
      </c>
      <c r="ET69" s="170">
        <v>100061.8</v>
      </c>
      <c r="EU69" s="170">
        <v>35440</v>
      </c>
      <c r="EV69" s="170">
        <v>92748.2</v>
      </c>
      <c r="EW69" s="170">
        <v>96491</v>
      </c>
      <c r="EX69" s="170">
        <v>100754.8</v>
      </c>
      <c r="EY69" s="170">
        <v>100695.8</v>
      </c>
      <c r="EZ69" s="170">
        <v>96311</v>
      </c>
      <c r="FA69" s="170">
        <v>99320.8</v>
      </c>
      <c r="FB69" s="170">
        <v>97099</v>
      </c>
      <c r="FC69" s="170">
        <v>101074.8</v>
      </c>
      <c r="FD69" s="170">
        <v>99535.8</v>
      </c>
      <c r="FE69" s="170">
        <v>90205.41</v>
      </c>
      <c r="FF69" s="170">
        <v>99268.800000000003</v>
      </c>
      <c r="FG69" s="170">
        <v>95760</v>
      </c>
      <c r="FH69" s="170">
        <v>98686.8</v>
      </c>
      <c r="FI69" s="170">
        <v>96001</v>
      </c>
      <c r="FJ69" s="170">
        <v>100110.8</v>
      </c>
      <c r="FK69" s="170">
        <v>100019.8</v>
      </c>
      <c r="FL69" s="170">
        <v>95430</v>
      </c>
      <c r="FM69" s="170">
        <v>98937.8</v>
      </c>
      <c r="FN69" s="170">
        <v>96159</v>
      </c>
      <c r="FO69" s="170">
        <v>100052.8</v>
      </c>
      <c r="FP69" s="170">
        <v>99460.800000000003</v>
      </c>
      <c r="FQ69" s="170">
        <v>90215</v>
      </c>
      <c r="FR69" s="170">
        <v>99213.8</v>
      </c>
      <c r="FS69" s="170">
        <v>95565</v>
      </c>
      <c r="FT69" s="170">
        <v>31504</v>
      </c>
      <c r="FU69" s="170">
        <v>95609</v>
      </c>
      <c r="FV69" s="170">
        <v>99852.800000000003</v>
      </c>
      <c r="FW69" s="170">
        <v>99669.8</v>
      </c>
      <c r="FX69" s="170">
        <v>94998</v>
      </c>
      <c r="FY69" s="170">
        <v>98260.800000000003</v>
      </c>
      <c r="FZ69" s="170">
        <v>95862</v>
      </c>
      <c r="GA69" s="170">
        <v>100173.8</v>
      </c>
    </row>
    <row r="70" spans="2:183">
      <c r="B70" s="171" t="s">
        <v>3</v>
      </c>
      <c r="C70" s="172" t="s">
        <v>95</v>
      </c>
      <c r="D70" s="83">
        <v>0.85045981890209399</v>
      </c>
      <c r="E70" s="84">
        <v>0.84830641055764411</v>
      </c>
      <c r="F70" s="84">
        <v>0.78798104131295976</v>
      </c>
      <c r="G70" s="84">
        <v>0</v>
      </c>
      <c r="H70" s="84">
        <v>0.37644312393887941</v>
      </c>
      <c r="I70" s="84">
        <v>0.84773391812865495</v>
      </c>
      <c r="J70" s="84">
        <v>0.85766659592529715</v>
      </c>
      <c r="K70" s="84">
        <v>0.8531126202603283</v>
      </c>
      <c r="L70" s="84">
        <v>0.84323830409356726</v>
      </c>
      <c r="M70" s="84">
        <v>0.84014042161856262</v>
      </c>
      <c r="N70" s="84">
        <v>0.83549890350877198</v>
      </c>
      <c r="O70" s="84">
        <v>0.84100700339558576</v>
      </c>
      <c r="P70" s="84">
        <v>0.85960314091680823</v>
      </c>
      <c r="Q70" s="84">
        <v>0.85767553649749373</v>
      </c>
      <c r="R70" s="84">
        <v>0.84449101584606678</v>
      </c>
      <c r="S70" s="84">
        <v>0.85044773391812867</v>
      </c>
      <c r="T70" s="84">
        <v>0.84587931522354276</v>
      </c>
      <c r="U70" s="84">
        <v>0.85256761695906436</v>
      </c>
      <c r="V70" s="84">
        <v>0.86045203735144316</v>
      </c>
      <c r="W70" s="84">
        <v>0.85821484153933225</v>
      </c>
      <c r="X70" s="84">
        <v>0.84554093567251465</v>
      </c>
      <c r="Y70" s="84">
        <v>0.84951365308432369</v>
      </c>
      <c r="Z70" s="84">
        <v>0.83546235380116962</v>
      </c>
      <c r="AA70" s="84">
        <v>0.84415499434069041</v>
      </c>
      <c r="AB70" s="84">
        <v>0.85273238539898133</v>
      </c>
      <c r="AC70" s="84">
        <v>0.85425477756892232</v>
      </c>
      <c r="AD70" s="84">
        <v>0.84169673174872672</v>
      </c>
      <c r="AE70" s="84">
        <v>0.8422605994152047</v>
      </c>
      <c r="AF70" s="84">
        <v>0.2672166808149406</v>
      </c>
      <c r="AG70" s="84">
        <v>0.85162637061403512</v>
      </c>
      <c r="AH70" s="84">
        <v>0.8596738822863611</v>
      </c>
      <c r="AI70" s="84">
        <v>0.86016022920203739</v>
      </c>
      <c r="AJ70" s="84">
        <v>0.84087171052631582</v>
      </c>
      <c r="AK70" s="84">
        <v>0.84857632993774768</v>
      </c>
      <c r="AL70" s="84">
        <v>0.83822185672514615</v>
      </c>
      <c r="AM70" s="84">
        <v>0.83616121958121115</v>
      </c>
      <c r="AN70" s="84">
        <v>0.85364318053197508</v>
      </c>
      <c r="AO70" s="84">
        <v>0.86097436479128853</v>
      </c>
      <c r="AP70" s="84">
        <v>0.85280312676853431</v>
      </c>
      <c r="AQ70" s="84">
        <v>0.84384137426900585</v>
      </c>
      <c r="AR70" s="84">
        <v>0.85152093944538765</v>
      </c>
      <c r="AS70" s="84">
        <v>0.85454130116959059</v>
      </c>
      <c r="AT70" s="84">
        <v>0.8618668647425014</v>
      </c>
      <c r="AU70" s="84">
        <v>0.86378572439162427</v>
      </c>
      <c r="AV70" s="84">
        <v>0.84742324561403504</v>
      </c>
      <c r="AW70" s="84">
        <v>0.84663094227504243</v>
      </c>
      <c r="AX70" s="84">
        <v>0.84346673976608189</v>
      </c>
      <c r="AY70" s="84">
        <v>0.8388936049801925</v>
      </c>
      <c r="AZ70" s="84">
        <v>0.85660547538200338</v>
      </c>
      <c r="BA70" s="84">
        <v>0.86185590930451128</v>
      </c>
      <c r="BB70" s="84">
        <v>0.84830220713073012</v>
      </c>
      <c r="BC70" s="84">
        <v>0.25141812865497076</v>
      </c>
      <c r="BD70" s="84">
        <v>0.84338568194680252</v>
      </c>
      <c r="BE70" s="84">
        <v>0.85640533625730997</v>
      </c>
      <c r="BF70" s="84">
        <v>0.86168116864742506</v>
      </c>
      <c r="BG70" s="84">
        <v>0.86172538200339566</v>
      </c>
      <c r="BH70" s="84">
        <v>0.84379568713450293</v>
      </c>
      <c r="BI70" s="84">
        <v>0.84551676570458412</v>
      </c>
      <c r="BJ70" s="84">
        <v>0.8403782894736842</v>
      </c>
      <c r="BK70" s="84">
        <v>0.84051181380871531</v>
      </c>
      <c r="BL70" s="84">
        <v>0.85815294284097343</v>
      </c>
      <c r="BM70" s="84">
        <v>0.86219856281328322</v>
      </c>
      <c r="BN70" s="84">
        <v>0.85008842671194118</v>
      </c>
      <c r="BO70" s="84">
        <v>0.84874817251461987</v>
      </c>
      <c r="BP70" s="84">
        <v>0.85792303338992648</v>
      </c>
      <c r="BQ70" s="84">
        <v>0.86081871345029237</v>
      </c>
      <c r="BR70" s="84">
        <v>0.86931239388794568</v>
      </c>
      <c r="BS70" s="84">
        <v>0.87444998585172606</v>
      </c>
      <c r="BT70" s="84">
        <v>0.85450475146198834</v>
      </c>
      <c r="BU70" s="84">
        <v>0.85918753537068482</v>
      </c>
      <c r="BV70" s="84">
        <v>0.8578855994152047</v>
      </c>
      <c r="BW70" s="84">
        <v>0.86429859932088293</v>
      </c>
      <c r="BX70" s="84">
        <v>0.87599745331069612</v>
      </c>
      <c r="BY70" s="84">
        <v>0.88643885103383457</v>
      </c>
      <c r="BZ70" s="84">
        <v>0.86622630164119985</v>
      </c>
      <c r="CA70" s="84">
        <v>0.55427814327485381</v>
      </c>
      <c r="CB70" s="84">
        <v>0.39544602433503112</v>
      </c>
      <c r="CC70" s="84">
        <v>0.87785087719298249</v>
      </c>
      <c r="CD70" s="84">
        <v>0.88955326825127334</v>
      </c>
      <c r="CE70" s="84">
        <v>0.89380659309564237</v>
      </c>
      <c r="CF70" s="84">
        <v>0.88334247076023387</v>
      </c>
      <c r="CG70" s="84">
        <v>0.87955220713073012</v>
      </c>
      <c r="CH70" s="84">
        <v>0.90071271929824559</v>
      </c>
      <c r="CI70" s="84">
        <v>0.90762768817204309</v>
      </c>
      <c r="CJ70" s="84">
        <v>0.9076895868704018</v>
      </c>
      <c r="CK70" s="84">
        <v>0.9045504385964912</v>
      </c>
      <c r="CL70" s="84">
        <v>0.89663624787775897</v>
      </c>
      <c r="CM70" s="84">
        <v>0.88934576023391809</v>
      </c>
      <c r="CN70" s="84">
        <v>0.8845394736842106</v>
      </c>
      <c r="CO70" s="84">
        <v>0.88856907894736847</v>
      </c>
      <c r="CP70" s="84">
        <v>0.89789190718732315</v>
      </c>
      <c r="CQ70" s="84">
        <v>0.89840478211658181</v>
      </c>
      <c r="CR70" s="84">
        <v>0.88626644736842108</v>
      </c>
      <c r="CS70" s="84">
        <v>0.88660865874363326</v>
      </c>
      <c r="CT70" s="84">
        <v>0.90221125730994156</v>
      </c>
      <c r="CU70" s="84">
        <v>0.90640739954725524</v>
      </c>
      <c r="CV70" s="84">
        <v>0.90627475947934355</v>
      </c>
      <c r="CW70" s="84">
        <v>0.90691974075814541</v>
      </c>
      <c r="CX70" s="84">
        <v>0.34890527730616866</v>
      </c>
      <c r="CY70" s="84">
        <v>0</v>
      </c>
      <c r="CZ70" s="84">
        <v>0.88394701471420489</v>
      </c>
      <c r="DA70" s="84">
        <v>0.89115497076023387</v>
      </c>
      <c r="DB70" s="84">
        <v>0.90035016977928695</v>
      </c>
      <c r="DC70" s="84">
        <v>0.90253430956423319</v>
      </c>
      <c r="DD70" s="84">
        <v>0.88376279239766087</v>
      </c>
      <c r="DE70" s="84">
        <v>0.88705963497453311</v>
      </c>
      <c r="DF70" s="84">
        <v>0.90293311403508769</v>
      </c>
      <c r="DG70" s="84">
        <v>0.90050049518958686</v>
      </c>
      <c r="DH70" s="84">
        <v>0.90495720147142056</v>
      </c>
      <c r="DI70" s="84">
        <v>0.90578408912907271</v>
      </c>
      <c r="DJ70" s="84">
        <v>0.89850205149971707</v>
      </c>
      <c r="DK70" s="84">
        <v>0.88479532163742691</v>
      </c>
      <c r="DL70" s="84">
        <v>0.88223153650254671</v>
      </c>
      <c r="DM70" s="84">
        <v>0.89011330409356726</v>
      </c>
      <c r="DN70" s="84">
        <v>0.90035016977928695</v>
      </c>
      <c r="DO70" s="84">
        <v>0.89855510752688172</v>
      </c>
      <c r="DP70" s="84">
        <v>0.88370796783625727</v>
      </c>
      <c r="DQ70" s="84">
        <v>0.88852751839275612</v>
      </c>
      <c r="DR70" s="84">
        <v>0.90210160818713447</v>
      </c>
      <c r="DS70" s="84">
        <v>0.90041206847764577</v>
      </c>
      <c r="DT70" s="84">
        <v>0.90401987832484443</v>
      </c>
      <c r="DU70" s="84">
        <v>0.9047463385025063</v>
      </c>
      <c r="DV70" s="84">
        <v>0.89454053480475382</v>
      </c>
      <c r="DW70" s="84">
        <v>0.41174342105263156</v>
      </c>
      <c r="DX70" s="84">
        <v>0.73942239671760046</v>
      </c>
      <c r="DY70" s="84">
        <v>0.88588267543859645</v>
      </c>
      <c r="DZ70" s="84">
        <v>0.89898839841539335</v>
      </c>
      <c r="EA70" s="84">
        <v>0.89534521788341825</v>
      </c>
      <c r="EB70" s="84">
        <v>0.88170687134502923</v>
      </c>
      <c r="EC70" s="84">
        <v>0.88166560554612339</v>
      </c>
      <c r="ED70" s="84">
        <v>0.8928453947368421</v>
      </c>
      <c r="EE70" s="84">
        <v>0.89781232314657611</v>
      </c>
      <c r="EF70" s="84">
        <v>0.90364848613469162</v>
      </c>
      <c r="EG70" s="84">
        <v>0.90209278584392016</v>
      </c>
      <c r="EH70" s="84">
        <v>0.89218838426711944</v>
      </c>
      <c r="EI70" s="84">
        <v>0.88303170687134502</v>
      </c>
      <c r="EJ70" s="84">
        <v>0.8814003254103</v>
      </c>
      <c r="EK70" s="84">
        <v>0.88436586257309946</v>
      </c>
      <c r="EL70" s="84">
        <v>0.89898839841539335</v>
      </c>
      <c r="EM70" s="84">
        <v>0.89458474816072442</v>
      </c>
      <c r="EN70" s="84">
        <v>0.88486842105263153</v>
      </c>
      <c r="EO70" s="84">
        <v>0.88248797396717604</v>
      </c>
      <c r="EP70" s="84">
        <v>0.89071637426900585</v>
      </c>
      <c r="EQ70" s="84">
        <v>0.90065966327108093</v>
      </c>
      <c r="ER70" s="84">
        <v>0.89553975664968877</v>
      </c>
      <c r="ES70" s="84">
        <v>0.89394785792606524</v>
      </c>
      <c r="ET70" s="84">
        <v>0.88481359649122815</v>
      </c>
      <c r="EU70" s="84">
        <v>0.32383040935672514</v>
      </c>
      <c r="EV70" s="84">
        <v>0.82014183644595362</v>
      </c>
      <c r="EW70" s="84">
        <v>0.88167945906432743</v>
      </c>
      <c r="EX70" s="84">
        <v>0.89094156762874932</v>
      </c>
      <c r="EY70" s="84">
        <v>0.8904198500282966</v>
      </c>
      <c r="EZ70" s="84">
        <v>0.88003472222222223</v>
      </c>
      <c r="FA70" s="84">
        <v>0.8782611771363894</v>
      </c>
      <c r="FB70" s="84">
        <v>0.88723501461988308</v>
      </c>
      <c r="FC70" s="84">
        <v>0.89377122241086593</v>
      </c>
      <c r="FD70" s="84">
        <v>0.88016235144312394</v>
      </c>
      <c r="FE70" s="84">
        <v>0.88312000704887217</v>
      </c>
      <c r="FF70" s="84">
        <v>0.87780135823429539</v>
      </c>
      <c r="FG70" s="84">
        <v>0.875</v>
      </c>
      <c r="FH70" s="84">
        <v>0.87265492359932095</v>
      </c>
      <c r="FI70" s="84">
        <v>0.87720211988304098</v>
      </c>
      <c r="FJ70" s="84">
        <v>0.88524688737973967</v>
      </c>
      <c r="FK70" s="84">
        <v>0.88444220430107534</v>
      </c>
      <c r="FL70" s="84">
        <v>0.87198464912280704</v>
      </c>
      <c r="FM70" s="84">
        <v>0.87487443406904364</v>
      </c>
      <c r="FN70" s="84">
        <v>0.87864583333333335</v>
      </c>
      <c r="FO70" s="84">
        <v>0.88473401245048111</v>
      </c>
      <c r="FP70" s="84">
        <v>0.87949915110356536</v>
      </c>
      <c r="FQ70" s="84">
        <v>0.88321389411027573</v>
      </c>
      <c r="FR70" s="84">
        <v>0.87731501131861911</v>
      </c>
      <c r="FS70" s="84">
        <v>0.87321820175438591</v>
      </c>
      <c r="FT70" s="84">
        <v>0.27857951329937747</v>
      </c>
      <c r="FU70" s="84">
        <v>0.87362024853801168</v>
      </c>
      <c r="FV70" s="84">
        <v>0.88296547821165816</v>
      </c>
      <c r="FW70" s="84">
        <v>0.88134726938313523</v>
      </c>
      <c r="FX70" s="84">
        <v>0.86803728070175434</v>
      </c>
      <c r="FY70" s="84">
        <v>0.86888794567062821</v>
      </c>
      <c r="FZ70" s="84">
        <v>0.87593201754385963</v>
      </c>
      <c r="GA70" s="84">
        <v>0.88580397566496893</v>
      </c>
    </row>
    <row r="71" spans="2:183">
      <c r="B71" s="96" t="s">
        <v>3</v>
      </c>
      <c r="C71" s="166" t="s">
        <v>268</v>
      </c>
      <c r="D71" s="169">
        <v>1063242.3799999999</v>
      </c>
      <c r="E71" s="170">
        <v>958118</v>
      </c>
      <c r="F71" s="170">
        <v>985583.56</v>
      </c>
      <c r="G71" s="170">
        <v>0</v>
      </c>
      <c r="H71" s="170">
        <v>471171.09</v>
      </c>
      <c r="I71" s="170">
        <v>1025950.69</v>
      </c>
      <c r="J71" s="170">
        <v>1071857.75</v>
      </c>
      <c r="K71" s="170">
        <v>1066423.75</v>
      </c>
      <c r="L71" s="170">
        <v>1020690.44</v>
      </c>
      <c r="M71" s="170">
        <v>1050711.1200000001</v>
      </c>
      <c r="N71" s="170">
        <v>1011737.81</v>
      </c>
      <c r="O71" s="170">
        <v>1052064</v>
      </c>
      <c r="P71" s="170">
        <v>1064457.3799999999</v>
      </c>
      <c r="Q71" s="170">
        <v>959302.69</v>
      </c>
      <c r="R71" s="170">
        <v>1046613</v>
      </c>
      <c r="S71" s="170">
        <v>1019717.38</v>
      </c>
      <c r="T71" s="170">
        <v>1048089.81</v>
      </c>
      <c r="U71" s="170">
        <v>1022133.94</v>
      </c>
      <c r="V71" s="170">
        <v>1065476</v>
      </c>
      <c r="W71" s="170">
        <v>1062755.3799999999</v>
      </c>
      <c r="X71" s="170">
        <v>1014077.62</v>
      </c>
      <c r="Y71" s="170">
        <v>1052464</v>
      </c>
      <c r="Z71" s="170">
        <v>1002577.38</v>
      </c>
      <c r="AA71" s="170">
        <v>1046247.81</v>
      </c>
      <c r="AB71" s="170">
        <v>1061169.75</v>
      </c>
      <c r="AC71" s="170">
        <v>960070.44</v>
      </c>
      <c r="AD71" s="170">
        <v>1048007.69</v>
      </c>
      <c r="AE71" s="170">
        <v>1014885.75</v>
      </c>
      <c r="AF71" s="170">
        <v>332955.28000000003</v>
      </c>
      <c r="AG71" s="170">
        <v>1025742.69</v>
      </c>
      <c r="AH71" s="170">
        <v>1069353.3799999999</v>
      </c>
      <c r="AI71" s="170">
        <v>1069907.1200000001</v>
      </c>
      <c r="AJ71" s="170">
        <v>1013373.88</v>
      </c>
      <c r="AK71" s="170">
        <v>1056092.6200000001</v>
      </c>
      <c r="AL71" s="170">
        <v>1010344.69</v>
      </c>
      <c r="AM71" s="170">
        <v>1041495.25</v>
      </c>
      <c r="AN71" s="170">
        <v>1066992.1200000001</v>
      </c>
      <c r="AO71" s="170">
        <v>1006281</v>
      </c>
      <c r="AP71" s="170">
        <v>1066085.1200000001</v>
      </c>
      <c r="AQ71" s="170">
        <v>1021329.94</v>
      </c>
      <c r="AR71" s="170">
        <v>1064548.75</v>
      </c>
      <c r="AS71" s="170">
        <v>1033680.19</v>
      </c>
      <c r="AT71" s="170">
        <v>1076947.1200000001</v>
      </c>
      <c r="AU71" s="170">
        <v>1079113.5</v>
      </c>
      <c r="AV71" s="170">
        <v>1025528.56</v>
      </c>
      <c r="AW71" s="170">
        <v>1058502.1200000001</v>
      </c>
      <c r="AX71" s="170">
        <v>1020823.12</v>
      </c>
      <c r="AY71" s="170">
        <v>1049483.3799999999</v>
      </c>
      <c r="AZ71" s="170">
        <v>1070512.25</v>
      </c>
      <c r="BA71" s="170">
        <v>972532.69</v>
      </c>
      <c r="BB71" s="170">
        <v>1060654</v>
      </c>
      <c r="BC71" s="170">
        <v>304428.81</v>
      </c>
      <c r="BD71" s="170">
        <v>1054673.75</v>
      </c>
      <c r="BE71" s="170">
        <v>1035833.19</v>
      </c>
      <c r="BF71" s="170">
        <v>1076693.3799999999</v>
      </c>
      <c r="BG71" s="170">
        <v>1076705.25</v>
      </c>
      <c r="BH71" s="170">
        <v>1021317.94</v>
      </c>
      <c r="BI71" s="170">
        <v>1057153.25</v>
      </c>
      <c r="BJ71" s="170">
        <v>1017367.81</v>
      </c>
      <c r="BK71" s="170">
        <v>1051291.75</v>
      </c>
      <c r="BL71" s="170">
        <v>1072401.75</v>
      </c>
      <c r="BM71" s="170">
        <v>972888.56</v>
      </c>
      <c r="BN71" s="170">
        <v>1062903.6200000001</v>
      </c>
      <c r="BO71" s="170">
        <v>1026845.88</v>
      </c>
      <c r="BP71" s="170">
        <v>1072067.6200000001</v>
      </c>
      <c r="BQ71" s="170">
        <v>1040913.56</v>
      </c>
      <c r="BR71" s="170">
        <v>1085741.1200000001</v>
      </c>
      <c r="BS71" s="170">
        <v>1091837.5</v>
      </c>
      <c r="BT71" s="170">
        <v>1033704.31</v>
      </c>
      <c r="BU71" s="170">
        <v>1073407.25</v>
      </c>
      <c r="BV71" s="170">
        <v>1037478.31</v>
      </c>
      <c r="BW71" s="170">
        <v>1079729.3799999999</v>
      </c>
      <c r="BX71" s="170">
        <v>1093541.25</v>
      </c>
      <c r="BY71" s="170">
        <v>998810.44</v>
      </c>
      <c r="BZ71" s="170">
        <v>1081909.3799999999</v>
      </c>
      <c r="CA71" s="170">
        <v>669635.12</v>
      </c>
      <c r="CB71" s="170">
        <v>493742</v>
      </c>
      <c r="CC71" s="170">
        <v>1060545.5</v>
      </c>
      <c r="CD71" s="170">
        <v>1109703.3799999999</v>
      </c>
      <c r="CE71" s="170">
        <v>1114795.6200000001</v>
      </c>
      <c r="CF71" s="170">
        <v>1066774.75</v>
      </c>
      <c r="CG71" s="170">
        <v>1097873.3799999999</v>
      </c>
      <c r="CH71" s="170">
        <v>1086733.25</v>
      </c>
      <c r="CI71" s="170">
        <v>1131379.5</v>
      </c>
      <c r="CJ71" s="170">
        <v>1131295</v>
      </c>
      <c r="CK71" s="170">
        <v>1054897</v>
      </c>
      <c r="CL71" s="170">
        <v>1117980.25</v>
      </c>
      <c r="CM71" s="170">
        <v>1073851.1200000001</v>
      </c>
      <c r="CN71" s="170">
        <v>1103894.1200000001</v>
      </c>
      <c r="CO71" s="170">
        <v>1072883.25</v>
      </c>
      <c r="CP71" s="170">
        <v>1119797.6200000001</v>
      </c>
      <c r="CQ71" s="170">
        <v>1120372.1200000001</v>
      </c>
      <c r="CR71" s="170">
        <v>1070174</v>
      </c>
      <c r="CS71" s="170">
        <v>1106227.1200000001</v>
      </c>
      <c r="CT71" s="170">
        <v>1088451.1200000001</v>
      </c>
      <c r="CU71" s="170">
        <v>1129927.8799999999</v>
      </c>
      <c r="CV71" s="170">
        <v>1129693.5</v>
      </c>
      <c r="CW71" s="170">
        <v>1021102.25</v>
      </c>
      <c r="CX71" s="170">
        <v>434907.06</v>
      </c>
      <c r="CY71" s="170">
        <v>0</v>
      </c>
      <c r="CZ71" s="170">
        <v>1103038.5</v>
      </c>
      <c r="DA71" s="170">
        <v>1075832</v>
      </c>
      <c r="DB71" s="170">
        <v>1122682.3799999999</v>
      </c>
      <c r="DC71" s="170">
        <v>1125295.25</v>
      </c>
      <c r="DD71" s="170">
        <v>1067349.6200000001</v>
      </c>
      <c r="DE71" s="170">
        <v>1106667.3799999999</v>
      </c>
      <c r="DF71" s="170">
        <v>1089370.3799999999</v>
      </c>
      <c r="DG71" s="170">
        <v>1122876</v>
      </c>
      <c r="DH71" s="170">
        <v>1117898.25</v>
      </c>
      <c r="DI71" s="170">
        <v>1010594.69</v>
      </c>
      <c r="DJ71" s="170">
        <v>1110018</v>
      </c>
      <c r="DK71" s="170">
        <v>1058797.8799999999</v>
      </c>
      <c r="DL71" s="170">
        <v>1091112.8799999999</v>
      </c>
      <c r="DM71" s="170">
        <v>1064905.3799999999</v>
      </c>
      <c r="DN71" s="170">
        <v>1112500.8799999999</v>
      </c>
      <c r="DO71" s="170">
        <v>1110235.1200000001</v>
      </c>
      <c r="DP71" s="170">
        <v>1057624.3799999999</v>
      </c>
      <c r="DQ71" s="170">
        <v>1098409.6200000001</v>
      </c>
      <c r="DR71" s="170">
        <v>1078531.3799999999</v>
      </c>
      <c r="DS71" s="170">
        <v>1112585</v>
      </c>
      <c r="DT71" s="170">
        <v>1121878</v>
      </c>
      <c r="DU71" s="170">
        <v>1014124.81</v>
      </c>
      <c r="DV71" s="170">
        <v>1110553.3799999999</v>
      </c>
      <c r="DW71" s="170">
        <v>495138.25</v>
      </c>
      <c r="DX71" s="170">
        <v>918780.31</v>
      </c>
      <c r="DY71" s="170">
        <v>1064988.75</v>
      </c>
      <c r="DZ71" s="170">
        <v>1115991.75</v>
      </c>
      <c r="EA71" s="170">
        <v>1111606</v>
      </c>
      <c r="EB71" s="170">
        <v>1060112.3799999999</v>
      </c>
      <c r="EC71" s="170">
        <v>1095329.25</v>
      </c>
      <c r="ED71" s="170">
        <v>1072788.3799999999</v>
      </c>
      <c r="EE71" s="170">
        <v>1114614.75</v>
      </c>
      <c r="EF71" s="170">
        <v>1126480.6200000001</v>
      </c>
      <c r="EG71" s="170">
        <v>1052124.1200000001</v>
      </c>
      <c r="EH71" s="170">
        <v>1112816.3799999999</v>
      </c>
      <c r="EI71" s="170">
        <v>1066557.1200000001</v>
      </c>
      <c r="EJ71" s="170">
        <v>1100123.3799999999</v>
      </c>
      <c r="EK71" s="170">
        <v>1068045</v>
      </c>
      <c r="EL71" s="170">
        <v>1121073.6200000001</v>
      </c>
      <c r="EM71" s="170">
        <v>1115680.3799999999</v>
      </c>
      <c r="EN71" s="170">
        <v>1068601.3799999999</v>
      </c>
      <c r="EO71" s="170">
        <v>1101336.3799999999</v>
      </c>
      <c r="EP71" s="170">
        <v>1075230</v>
      </c>
      <c r="EQ71" s="170">
        <v>1123076.75</v>
      </c>
      <c r="ER71" s="170">
        <v>1116673.3799999999</v>
      </c>
      <c r="ES71" s="170">
        <v>1006999.5</v>
      </c>
      <c r="ET71" s="170">
        <v>1104139.25</v>
      </c>
      <c r="EU71" s="170">
        <v>391093.09</v>
      </c>
      <c r="EV71" s="170">
        <v>1023942.94</v>
      </c>
      <c r="EW71" s="170">
        <v>1064996.6200000001</v>
      </c>
      <c r="EX71" s="170">
        <v>1111336.3799999999</v>
      </c>
      <c r="EY71" s="170">
        <v>1110843.3799999999</v>
      </c>
      <c r="EZ71" s="170">
        <v>1063037.3799999999</v>
      </c>
      <c r="FA71" s="170">
        <v>1096350.6200000001</v>
      </c>
      <c r="FB71" s="170">
        <v>1071311.1200000001</v>
      </c>
      <c r="FC71" s="170">
        <v>1114735.5</v>
      </c>
      <c r="FD71" s="170">
        <v>1098605.3799999999</v>
      </c>
      <c r="FE71" s="170">
        <v>995484.06</v>
      </c>
      <c r="FF71" s="170">
        <v>1095768.6200000001</v>
      </c>
      <c r="FG71" s="170">
        <v>1057267.3799999999</v>
      </c>
      <c r="FH71" s="170">
        <v>1089619.5</v>
      </c>
      <c r="FI71" s="170">
        <v>1059662.3799999999</v>
      </c>
      <c r="FJ71" s="170">
        <v>1104731.8799999999</v>
      </c>
      <c r="FK71" s="170">
        <v>1103674.75</v>
      </c>
      <c r="FL71" s="170">
        <v>1053675</v>
      </c>
      <c r="FM71" s="170">
        <v>1092352.6200000001</v>
      </c>
      <c r="FN71" s="170">
        <v>1061338</v>
      </c>
      <c r="FO71" s="170">
        <v>1103924.25</v>
      </c>
      <c r="FP71" s="170">
        <v>1097740.5</v>
      </c>
      <c r="FQ71" s="170">
        <v>995544.19</v>
      </c>
      <c r="FR71" s="170">
        <v>1095239.1200000001</v>
      </c>
      <c r="FS71" s="170">
        <v>1055186.8799999999</v>
      </c>
      <c r="FT71" s="170">
        <v>347995.69</v>
      </c>
      <c r="FU71" s="170">
        <v>1055639.6200000001</v>
      </c>
      <c r="FV71" s="170">
        <v>1101889.5</v>
      </c>
      <c r="FW71" s="170">
        <v>1099961.3799999999</v>
      </c>
      <c r="FX71" s="170">
        <v>1049208.25</v>
      </c>
      <c r="FY71" s="170">
        <v>1085149.6200000001</v>
      </c>
      <c r="FZ71" s="170">
        <v>1058230.3799999999</v>
      </c>
      <c r="GA71" s="170">
        <v>1105211.1200000001</v>
      </c>
    </row>
    <row r="72" spans="2:183">
      <c r="B72" s="171" t="s">
        <v>3</v>
      </c>
      <c r="C72" s="172" t="s">
        <v>269</v>
      </c>
      <c r="D72" s="454">
        <v>11.055081682900656</v>
      </c>
      <c r="E72" s="455">
        <v>11.057409392631756</v>
      </c>
      <c r="F72" s="455">
        <v>11.060153605831816</v>
      </c>
      <c r="G72" s="455" t="e">
        <v>#DIV/0!</v>
      </c>
      <c r="H72" s="455">
        <v>11.067836706505808</v>
      </c>
      <c r="I72" s="455">
        <v>11.058363046477536</v>
      </c>
      <c r="J72" s="455">
        <v>11.051014106347134</v>
      </c>
      <c r="K72" s="455">
        <v>11.053680781286278</v>
      </c>
      <c r="L72" s="455">
        <v>11.060318581769319</v>
      </c>
      <c r="M72" s="455">
        <v>11.05897623192555</v>
      </c>
      <c r="N72" s="455">
        <v>11.064862254885877</v>
      </c>
      <c r="O72" s="455">
        <v>11.061805656318409</v>
      </c>
      <c r="P72" s="455">
        <v>10.949990947507889</v>
      </c>
      <c r="Q72" s="455">
        <v>10.950142689330608</v>
      </c>
      <c r="R72" s="455">
        <v>10.959091870519718</v>
      </c>
      <c r="S72" s="455">
        <v>10.956103058889259</v>
      </c>
      <c r="T72" s="455">
        <v>10.956543569436372</v>
      </c>
      <c r="U72" s="455">
        <v>10.954760623760784</v>
      </c>
      <c r="V72" s="455">
        <v>10.9496561391393</v>
      </c>
      <c r="W72" s="455">
        <v>10.950167638979616</v>
      </c>
      <c r="X72" s="455">
        <v>10.958736275611654</v>
      </c>
      <c r="Y72" s="455">
        <v>10.955201322371858</v>
      </c>
      <c r="Z72" s="455">
        <v>10.965158968862445</v>
      </c>
      <c r="AA72" s="455">
        <v>10.959628780752494</v>
      </c>
      <c r="AB72" s="455">
        <v>11.004126665131935</v>
      </c>
      <c r="AC72" s="455">
        <v>11.002789919433397</v>
      </c>
      <c r="AD72" s="455">
        <v>11.01012640540921</v>
      </c>
      <c r="AE72" s="455">
        <v>11.010184210811808</v>
      </c>
      <c r="AF72" s="455">
        <v>11.01807736854297</v>
      </c>
      <c r="AG72" s="455">
        <v>11.005587863520939</v>
      </c>
      <c r="AH72" s="455">
        <v>10.999450517801082</v>
      </c>
      <c r="AI72" s="455">
        <v>10.998923862334976</v>
      </c>
      <c r="AJ72" s="455">
        <v>11.011941102961153</v>
      </c>
      <c r="AK72" s="455">
        <v>11.005114636977694</v>
      </c>
      <c r="AL72" s="455">
        <v>11.013731836267509</v>
      </c>
      <c r="AM72" s="455">
        <v>11.014143959695346</v>
      </c>
      <c r="AN72" s="455">
        <v>11.052698245643112</v>
      </c>
      <c r="AO72" s="455">
        <v>11.047810707016145</v>
      </c>
      <c r="AP72" s="455">
        <v>11.054181070863464</v>
      </c>
      <c r="AQ72" s="455">
        <v>11.059338819707634</v>
      </c>
      <c r="AR72" s="455">
        <v>11.054871501441376</v>
      </c>
      <c r="AS72" s="455">
        <v>11.052920627452657</v>
      </c>
      <c r="AT72" s="455">
        <v>11.049373940664925</v>
      </c>
      <c r="AU72" s="455">
        <v>11.047005747114669</v>
      </c>
      <c r="AV72" s="455">
        <v>11.057865476267496</v>
      </c>
      <c r="AW72" s="455">
        <v>11.055568297895007</v>
      </c>
      <c r="AX72" s="455">
        <v>11.058760467560043</v>
      </c>
      <c r="AY72" s="455">
        <v>11.06247132882465</v>
      </c>
      <c r="AZ72" s="455">
        <v>11.050814065600102</v>
      </c>
      <c r="BA72" s="455">
        <v>11.047313627860149</v>
      </c>
      <c r="BB72" s="455">
        <v>11.056218519630407</v>
      </c>
      <c r="BC72" s="455">
        <v>11.064023158108972</v>
      </c>
      <c r="BD72" s="455">
        <v>11.057969548150075</v>
      </c>
      <c r="BE72" s="455">
        <v>11.051834515870897</v>
      </c>
      <c r="BF72" s="455">
        <v>11.049151220473329</v>
      </c>
      <c r="BG72" s="455">
        <v>11.048706116317156</v>
      </c>
      <c r="BH72" s="455">
        <v>11.05980767773025</v>
      </c>
      <c r="BI72" s="455">
        <v>11.05602983963237</v>
      </c>
      <c r="BJ72" s="455">
        <v>11.061832642898306</v>
      </c>
      <c r="BK72" s="455">
        <v>11.060198228755269</v>
      </c>
      <c r="BL72" s="455">
        <v>11.050356632057934</v>
      </c>
      <c r="BM72" s="455">
        <v>11.0469640589628</v>
      </c>
      <c r="BN72" s="455">
        <v>11.056387697275078</v>
      </c>
      <c r="BO72" s="455">
        <v>11.054785707364863</v>
      </c>
      <c r="BP72" s="455">
        <v>11.049874047626901</v>
      </c>
      <c r="BQ72" s="455">
        <v>11.049099439538043</v>
      </c>
      <c r="BR72" s="455">
        <v>11.044190550591606</v>
      </c>
      <c r="BS72" s="455">
        <v>11.040951645164617</v>
      </c>
      <c r="BT72" s="455">
        <v>11.053651314734219</v>
      </c>
      <c r="BU72" s="455">
        <v>11.047398825488505</v>
      </c>
      <c r="BV72" s="455">
        <v>11.050287153706051</v>
      </c>
      <c r="BW72" s="455">
        <v>11.046751543351974</v>
      </c>
      <c r="BX72" s="455">
        <v>11.038645916612156</v>
      </c>
      <c r="BY72" s="455">
        <v>11.031166253112698</v>
      </c>
      <c r="BZ72" s="455">
        <v>11.044422099677622</v>
      </c>
      <c r="CA72" s="455">
        <v>11.039118235680068</v>
      </c>
      <c r="CB72" s="455">
        <v>11.040693020156439</v>
      </c>
      <c r="CC72" s="455">
        <v>11.039069656091264</v>
      </c>
      <c r="CD72" s="455">
        <v>11.031089944312896</v>
      </c>
      <c r="CE72" s="455">
        <v>11.028975611107374</v>
      </c>
      <c r="CF72" s="455">
        <v>11.034877887310831</v>
      </c>
      <c r="CG72" s="455">
        <v>11.037586209669959</v>
      </c>
      <c r="CH72" s="455">
        <v>11.024542475703532</v>
      </c>
      <c r="CI72" s="455">
        <v>11.022599954404541</v>
      </c>
      <c r="CJ72" s="455">
        <v>11.021025087482757</v>
      </c>
      <c r="CK72" s="455">
        <v>11.023625256285126</v>
      </c>
      <c r="CL72" s="455">
        <v>11.025576732663502</v>
      </c>
      <c r="CM72" s="455">
        <v>11.033094832014797</v>
      </c>
      <c r="CN72" s="455">
        <v>11.035542252986081</v>
      </c>
      <c r="CO72" s="455">
        <v>11.032785747339195</v>
      </c>
      <c r="CP72" s="455">
        <v>11.028055914469849</v>
      </c>
      <c r="CQ72" s="455">
        <v>11.027414890727057</v>
      </c>
      <c r="CR72" s="455">
        <v>11.033517882733806</v>
      </c>
      <c r="CS72" s="455">
        <v>11.033055668589576</v>
      </c>
      <c r="CT72" s="455">
        <v>11.023629403066703</v>
      </c>
      <c r="CU72" s="455">
        <v>11.023277966280274</v>
      </c>
      <c r="CV72" s="455">
        <v>11.022604421166021</v>
      </c>
      <c r="CW72" s="455">
        <v>11.02268805537693</v>
      </c>
      <c r="CX72" s="455">
        <v>11.022304280609271</v>
      </c>
      <c r="CY72" s="455" t="e">
        <v>#DIV/0!</v>
      </c>
      <c r="CZ72" s="455">
        <v>11.034379445359219</v>
      </c>
      <c r="DA72" s="455">
        <v>11.031006480190305</v>
      </c>
      <c r="DB72" s="455">
        <v>11.026277858313001</v>
      </c>
      <c r="DC72" s="455">
        <v>11.025194041490881</v>
      </c>
      <c r="DD72" s="455">
        <v>11.035573362007465</v>
      </c>
      <c r="DE72" s="455">
        <v>11.031835264235543</v>
      </c>
      <c r="DF72" s="455">
        <v>11.024119129299613</v>
      </c>
      <c r="DG72" s="455">
        <v>11.026338478216895</v>
      </c>
      <c r="DH72" s="455">
        <v>10.923396860263553</v>
      </c>
      <c r="DI72" s="455">
        <v>10.922937868520037</v>
      </c>
      <c r="DJ72" s="455">
        <v>10.924320291940344</v>
      </c>
      <c r="DK72" s="455">
        <v>10.934379957038994</v>
      </c>
      <c r="DL72" s="455">
        <v>10.936304172204412</v>
      </c>
      <c r="DM72" s="455">
        <v>10.931748824604265</v>
      </c>
      <c r="DN72" s="455">
        <v>10.926281590433199</v>
      </c>
      <c r="DO72" s="455">
        <v>10.925811930821782</v>
      </c>
      <c r="DP72" s="455">
        <v>10.935700267802673</v>
      </c>
      <c r="DQ72" s="455">
        <v>10.931428577115458</v>
      </c>
      <c r="DR72" s="455">
        <v>10.924491825861475</v>
      </c>
      <c r="DS72" s="455">
        <v>10.926356581534346</v>
      </c>
      <c r="DT72" s="455">
        <v>10.973650593052396</v>
      </c>
      <c r="DU72" s="455">
        <v>10.973665362360697</v>
      </c>
      <c r="DV72" s="455">
        <v>10.977991494813258</v>
      </c>
      <c r="DW72" s="455">
        <v>10.988128367642229</v>
      </c>
      <c r="DX72" s="455">
        <v>10.987592771090101</v>
      </c>
      <c r="DY72" s="455">
        <v>10.984814493919609</v>
      </c>
      <c r="DZ72" s="455">
        <v>10.977169580818533</v>
      </c>
      <c r="EA72" s="455">
        <v>10.978521087811892</v>
      </c>
      <c r="EB72" s="455">
        <v>10.986303604369182</v>
      </c>
      <c r="EC72" s="455">
        <v>10.985612171007103</v>
      </c>
      <c r="ED72" s="455">
        <v>10.978972910462272</v>
      </c>
      <c r="EE72" s="455">
        <v>10.977986699733481</v>
      </c>
      <c r="EF72" s="455">
        <v>11.023199708782897</v>
      </c>
      <c r="EG72" s="455">
        <v>11.024602500990213</v>
      </c>
      <c r="EH72" s="455">
        <v>11.029362768321375</v>
      </c>
      <c r="EI72" s="455">
        <v>11.03650938404882</v>
      </c>
      <c r="EJ72" s="455">
        <v>11.037015805240589</v>
      </c>
      <c r="EK72" s="455">
        <v>11.035232732344888</v>
      </c>
      <c r="EL72" s="455">
        <v>11.027156105161277</v>
      </c>
      <c r="EM72" s="455">
        <v>11.028127607080583</v>
      </c>
      <c r="EN72" s="455">
        <v>11.034710656753406</v>
      </c>
      <c r="EO72" s="455">
        <v>11.035567361531399</v>
      </c>
      <c r="EP72" s="455">
        <v>11.030262617972918</v>
      </c>
      <c r="EQ72" s="455">
        <v>11.026360823062076</v>
      </c>
      <c r="ER72" s="455">
        <v>11.02617215733825</v>
      </c>
      <c r="ES72" s="455">
        <v>11.028189138684859</v>
      </c>
      <c r="ET72" s="455">
        <v>11.03457313380331</v>
      </c>
      <c r="EU72" s="455">
        <v>11.035358069977427</v>
      </c>
      <c r="EV72" s="455">
        <v>11.040030318647693</v>
      </c>
      <c r="EW72" s="455">
        <v>11.03726378625986</v>
      </c>
      <c r="EX72" s="455">
        <v>11.030108540734535</v>
      </c>
      <c r="EY72" s="455">
        <v>11.031675402549062</v>
      </c>
      <c r="EZ72" s="455">
        <v>11.03754898194391</v>
      </c>
      <c r="FA72" s="455">
        <v>11.038479553124825</v>
      </c>
      <c r="FB72" s="455">
        <v>11.033183863891493</v>
      </c>
      <c r="FC72" s="455">
        <v>11.028817271960964</v>
      </c>
      <c r="FD72" s="455">
        <v>11.037288895050825</v>
      </c>
      <c r="FE72" s="455">
        <v>11.035746747340321</v>
      </c>
      <c r="FF72" s="455">
        <v>11.038398973292717</v>
      </c>
      <c r="FG72" s="455">
        <v>11.040803884711778</v>
      </c>
      <c r="FH72" s="455">
        <v>11.04118787923005</v>
      </c>
      <c r="FI72" s="455">
        <v>11.038034812137372</v>
      </c>
      <c r="FJ72" s="455">
        <v>11.035091918154682</v>
      </c>
      <c r="FK72" s="455">
        <v>11.034562656593994</v>
      </c>
      <c r="FL72" s="455">
        <v>11.04133920150896</v>
      </c>
      <c r="FM72" s="455">
        <v>11.040801594537175</v>
      </c>
      <c r="FN72" s="455">
        <v>11.037323599455069</v>
      </c>
      <c r="FO72" s="455">
        <v>11.033416855900084</v>
      </c>
      <c r="FP72" s="455">
        <v>11.036916051348873</v>
      </c>
      <c r="FQ72" s="455">
        <v>11.035240148534056</v>
      </c>
      <c r="FR72" s="455">
        <v>11.039181242931932</v>
      </c>
      <c r="FS72" s="455">
        <v>11.041562078166692</v>
      </c>
      <c r="FT72" s="455">
        <v>11.046079545454546</v>
      </c>
      <c r="FU72" s="455">
        <v>11.041215994310161</v>
      </c>
      <c r="FV72" s="455">
        <v>11.035138724202024</v>
      </c>
      <c r="FW72" s="455">
        <v>11.036054853125018</v>
      </c>
      <c r="FX72" s="455">
        <v>11.044529884839681</v>
      </c>
      <c r="FY72" s="455">
        <v>11.043565898099752</v>
      </c>
      <c r="FZ72" s="455">
        <v>11.03910183388621</v>
      </c>
      <c r="GA72" s="455">
        <v>11.032935957306202</v>
      </c>
    </row>
    <row r="73" spans="2:183">
      <c r="B73" s="96" t="s">
        <v>3</v>
      </c>
      <c r="C73" s="166" t="s">
        <v>37</v>
      </c>
      <c r="D73" s="99">
        <v>2592183.25</v>
      </c>
      <c r="E73" s="87">
        <v>2335890.5</v>
      </c>
      <c r="F73" s="87">
        <v>2402851.5</v>
      </c>
      <c r="G73" s="87">
        <v>0</v>
      </c>
      <c r="H73" s="87">
        <v>1148714.8799999999</v>
      </c>
      <c r="I73" s="87">
        <v>2501266</v>
      </c>
      <c r="J73" s="87">
        <v>2613187</v>
      </c>
      <c r="K73" s="87">
        <v>2599939.25</v>
      </c>
      <c r="L73" s="87">
        <v>2488441.5</v>
      </c>
      <c r="M73" s="87">
        <v>2561632.75</v>
      </c>
      <c r="N73" s="87">
        <v>2466615.25</v>
      </c>
      <c r="O73" s="87">
        <v>2564930</v>
      </c>
      <c r="P73" s="87">
        <v>2568533.25</v>
      </c>
      <c r="Q73" s="87">
        <v>2314795.25</v>
      </c>
      <c r="R73" s="87">
        <v>2525474.25</v>
      </c>
      <c r="S73" s="87">
        <v>2460575</v>
      </c>
      <c r="T73" s="87">
        <v>2529037.5</v>
      </c>
      <c r="U73" s="87">
        <v>2466407.25</v>
      </c>
      <c r="V73" s="87">
        <v>2570991.25</v>
      </c>
      <c r="W73" s="87">
        <v>2564426.75</v>
      </c>
      <c r="X73" s="87">
        <v>2446966.5</v>
      </c>
      <c r="Y73" s="87">
        <v>2539592</v>
      </c>
      <c r="Z73" s="87">
        <v>2419215.75</v>
      </c>
      <c r="AA73" s="87">
        <v>2524592.5</v>
      </c>
      <c r="AB73" s="87">
        <v>2727207.5</v>
      </c>
      <c r="AC73" s="87">
        <v>2467382.5</v>
      </c>
      <c r="AD73" s="87">
        <v>2693383.75</v>
      </c>
      <c r="AE73" s="87">
        <v>2608259.75</v>
      </c>
      <c r="AF73" s="87">
        <v>855695.94</v>
      </c>
      <c r="AG73" s="87">
        <v>2636159</v>
      </c>
      <c r="AH73" s="87">
        <v>2748238.5</v>
      </c>
      <c r="AI73" s="87">
        <v>2749660.75</v>
      </c>
      <c r="AJ73" s="87">
        <v>2604373.5</v>
      </c>
      <c r="AK73" s="87">
        <v>2714161.25</v>
      </c>
      <c r="AL73" s="87">
        <v>2596588.5</v>
      </c>
      <c r="AM73" s="87">
        <v>2676647</v>
      </c>
      <c r="AN73" s="87">
        <v>2761378</v>
      </c>
      <c r="AO73" s="87">
        <v>2604256.75</v>
      </c>
      <c r="AP73" s="87">
        <v>2759030.25</v>
      </c>
      <c r="AQ73" s="87">
        <v>2643205.5</v>
      </c>
      <c r="AR73" s="87">
        <v>2755054.5</v>
      </c>
      <c r="AS73" s="87">
        <v>2675166.5</v>
      </c>
      <c r="AT73" s="87">
        <v>2787142</v>
      </c>
      <c r="AU73" s="87">
        <v>2792748</v>
      </c>
      <c r="AV73" s="87">
        <v>2654070.75</v>
      </c>
      <c r="AW73" s="87">
        <v>2739405</v>
      </c>
      <c r="AX73" s="87">
        <v>2641893</v>
      </c>
      <c r="AY73" s="87">
        <v>2716066</v>
      </c>
      <c r="AZ73" s="87">
        <v>2908583.25</v>
      </c>
      <c r="BA73" s="87">
        <v>2642373.75</v>
      </c>
      <c r="BB73" s="87">
        <v>2881798.25</v>
      </c>
      <c r="BC73" s="87">
        <v>827133.5</v>
      </c>
      <c r="BD73" s="87">
        <v>2865549.75</v>
      </c>
      <c r="BE73" s="87">
        <v>2814361.25</v>
      </c>
      <c r="BF73" s="87">
        <v>2925378.25</v>
      </c>
      <c r="BG73" s="87">
        <v>2925410.5</v>
      </c>
      <c r="BH73" s="87">
        <v>2774922.5</v>
      </c>
      <c r="BI73" s="87">
        <v>2872287</v>
      </c>
      <c r="BJ73" s="87">
        <v>2764191</v>
      </c>
      <c r="BK73" s="87">
        <v>2856360.5</v>
      </c>
      <c r="BL73" s="87">
        <v>3000582.25</v>
      </c>
      <c r="BM73" s="87">
        <v>2722144</v>
      </c>
      <c r="BN73" s="87">
        <v>2974007.25</v>
      </c>
      <c r="BO73" s="87">
        <v>2873116.5</v>
      </c>
      <c r="BP73" s="87">
        <v>2999647.25</v>
      </c>
      <c r="BQ73" s="87">
        <v>2912478</v>
      </c>
      <c r="BR73" s="87">
        <v>3037905.5</v>
      </c>
      <c r="BS73" s="87">
        <v>3054962.75</v>
      </c>
      <c r="BT73" s="87">
        <v>2892306.5</v>
      </c>
      <c r="BU73" s="87">
        <v>3003395.25</v>
      </c>
      <c r="BV73" s="87">
        <v>2902866.5</v>
      </c>
      <c r="BW73" s="87">
        <v>3021084.5</v>
      </c>
      <c r="BX73" s="87">
        <v>3151586.75</v>
      </c>
      <c r="BY73" s="87">
        <v>2878571.5</v>
      </c>
      <c r="BZ73" s="87">
        <v>3118064</v>
      </c>
      <c r="CA73" s="87">
        <v>1929888.88</v>
      </c>
      <c r="CB73" s="87">
        <v>1422964.62</v>
      </c>
      <c r="CC73" s="87">
        <v>3056493</v>
      </c>
      <c r="CD73" s="87">
        <v>3198165.75</v>
      </c>
      <c r="CE73" s="87">
        <v>3212841</v>
      </c>
      <c r="CF73" s="87">
        <v>3074445.75</v>
      </c>
      <c r="CG73" s="87">
        <v>3164071.75</v>
      </c>
      <c r="CH73" s="87">
        <v>3131965.75</v>
      </c>
      <c r="CI73" s="87">
        <v>3260636.25</v>
      </c>
      <c r="CJ73" s="87">
        <v>3423300</v>
      </c>
      <c r="CK73" s="87">
        <v>3192119.5</v>
      </c>
      <c r="CL73" s="87">
        <v>3383009.5</v>
      </c>
      <c r="CM73" s="87">
        <v>3249476.25</v>
      </c>
      <c r="CN73" s="87">
        <v>3340386.25</v>
      </c>
      <c r="CO73" s="87">
        <v>3246547.25</v>
      </c>
      <c r="CP73" s="87">
        <v>3388511</v>
      </c>
      <c r="CQ73" s="87">
        <v>3390248.5</v>
      </c>
      <c r="CR73" s="87">
        <v>3238348.25</v>
      </c>
      <c r="CS73" s="87">
        <v>3347445.75</v>
      </c>
      <c r="CT73" s="87">
        <v>3293655</v>
      </c>
      <c r="CU73" s="87">
        <v>3419164.5</v>
      </c>
      <c r="CV73" s="87">
        <v>3521258.5</v>
      </c>
      <c r="CW73" s="87">
        <v>3182780</v>
      </c>
      <c r="CX73" s="87">
        <v>1355606.75</v>
      </c>
      <c r="CY73" s="87">
        <v>0</v>
      </c>
      <c r="CZ73" s="87">
        <v>3438174.5</v>
      </c>
      <c r="DA73" s="87">
        <v>3353372.25</v>
      </c>
      <c r="DB73" s="87">
        <v>3499405.75</v>
      </c>
      <c r="DC73" s="87">
        <v>3507549.5</v>
      </c>
      <c r="DD73" s="87">
        <v>3326932.5</v>
      </c>
      <c r="DE73" s="87">
        <v>3449485.5</v>
      </c>
      <c r="DF73" s="87">
        <v>3395571</v>
      </c>
      <c r="DG73" s="87">
        <v>3500008.75</v>
      </c>
      <c r="DH73" s="87">
        <v>3624228.5</v>
      </c>
      <c r="DI73" s="87">
        <v>3276351.25</v>
      </c>
      <c r="DJ73" s="87">
        <v>3598680</v>
      </c>
      <c r="DK73" s="87">
        <v>3432624.5</v>
      </c>
      <c r="DL73" s="87">
        <v>3537390.5</v>
      </c>
      <c r="DM73" s="87">
        <v>3452426</v>
      </c>
      <c r="DN73" s="87">
        <v>3606731.25</v>
      </c>
      <c r="DO73" s="87">
        <v>3599384.5</v>
      </c>
      <c r="DP73" s="87">
        <v>3428820.25</v>
      </c>
      <c r="DQ73" s="87">
        <v>3561046.75</v>
      </c>
      <c r="DR73" s="87">
        <v>3496602.5</v>
      </c>
      <c r="DS73" s="87">
        <v>3607003</v>
      </c>
      <c r="DT73" s="87">
        <v>3818870</v>
      </c>
      <c r="DU73" s="87">
        <v>3452078.5</v>
      </c>
      <c r="DV73" s="87">
        <v>3780321</v>
      </c>
      <c r="DW73" s="87">
        <v>1685449.5</v>
      </c>
      <c r="DX73" s="87">
        <v>3127526</v>
      </c>
      <c r="DY73" s="87">
        <v>3625218</v>
      </c>
      <c r="DZ73" s="87">
        <v>3798832</v>
      </c>
      <c r="EA73" s="87">
        <v>3783904.75</v>
      </c>
      <c r="EB73" s="87">
        <v>3608620</v>
      </c>
      <c r="EC73" s="87">
        <v>3728497.75</v>
      </c>
      <c r="ED73" s="87">
        <v>3651769.75</v>
      </c>
      <c r="EE73" s="87">
        <v>3794144.75</v>
      </c>
      <c r="EF73" s="87">
        <v>3911144</v>
      </c>
      <c r="EG73" s="87">
        <v>3652978</v>
      </c>
      <c r="EH73" s="87">
        <v>3863702</v>
      </c>
      <c r="EI73" s="87">
        <v>3703090</v>
      </c>
      <c r="EJ73" s="87">
        <v>3819630</v>
      </c>
      <c r="EK73" s="87">
        <v>3708255.25</v>
      </c>
      <c r="EL73" s="87">
        <v>3892373</v>
      </c>
      <c r="EM73" s="87">
        <v>3873645</v>
      </c>
      <c r="EN73" s="87">
        <v>3710186.75</v>
      </c>
      <c r="EO73" s="87">
        <v>3823842.5</v>
      </c>
      <c r="EP73" s="87">
        <v>3733201.75</v>
      </c>
      <c r="EQ73" s="87">
        <v>3899327</v>
      </c>
      <c r="ER73" s="87">
        <v>4226602.5</v>
      </c>
      <c r="ES73" s="87">
        <v>3811488.5</v>
      </c>
      <c r="ET73" s="87">
        <v>4179162.25</v>
      </c>
      <c r="EU73" s="87">
        <v>1480286.62</v>
      </c>
      <c r="EV73" s="87">
        <v>3875620.75</v>
      </c>
      <c r="EW73" s="87">
        <v>4031009</v>
      </c>
      <c r="EX73" s="87">
        <v>4206404</v>
      </c>
      <c r="EY73" s="87">
        <v>4204538.5</v>
      </c>
      <c r="EZ73" s="87">
        <v>4023592</v>
      </c>
      <c r="FA73" s="87">
        <v>4149683.5</v>
      </c>
      <c r="FB73" s="87">
        <v>4054907.75</v>
      </c>
      <c r="FC73" s="87">
        <v>4219268</v>
      </c>
      <c r="FD73" s="87">
        <v>4781136.5</v>
      </c>
      <c r="FE73" s="87">
        <v>4332351.5</v>
      </c>
      <c r="FF73" s="87">
        <v>4768790</v>
      </c>
      <c r="FG73" s="87">
        <v>4601233</v>
      </c>
      <c r="FH73" s="87">
        <v>4742030</v>
      </c>
      <c r="FI73" s="87">
        <v>4611655.5</v>
      </c>
      <c r="FJ73" s="87">
        <v>4807800.5</v>
      </c>
      <c r="FK73" s="87">
        <v>4803197.5</v>
      </c>
      <c r="FL73" s="87">
        <v>4585598</v>
      </c>
      <c r="FM73" s="87">
        <v>4753925.5</v>
      </c>
      <c r="FN73" s="87">
        <v>4618947.5</v>
      </c>
      <c r="FO73" s="87">
        <v>4804284</v>
      </c>
      <c r="FP73" s="87">
        <v>5159380</v>
      </c>
      <c r="FQ73" s="87">
        <v>4679057</v>
      </c>
      <c r="FR73" s="87">
        <v>5147625</v>
      </c>
      <c r="FS73" s="87">
        <v>4959378.5</v>
      </c>
      <c r="FT73" s="87">
        <v>1635580</v>
      </c>
      <c r="FU73" s="87">
        <v>4961507</v>
      </c>
      <c r="FV73" s="87">
        <v>5178880.5</v>
      </c>
      <c r="FW73" s="87">
        <v>5169818.5</v>
      </c>
      <c r="FX73" s="87">
        <v>4931279.5</v>
      </c>
      <c r="FY73" s="87">
        <v>5100203</v>
      </c>
      <c r="FZ73" s="87">
        <v>4973682.5</v>
      </c>
      <c r="GA73" s="87">
        <v>5194492.5</v>
      </c>
    </row>
    <row r="74" spans="2:183" s="41" customFormat="1">
      <c r="B74" s="171" t="s">
        <v>3</v>
      </c>
      <c r="C74" s="172" t="s">
        <v>270</v>
      </c>
      <c r="D74" s="81">
        <v>2.437998427037869</v>
      </c>
      <c r="E74" s="82">
        <v>2.4379987642440701</v>
      </c>
      <c r="F74" s="82">
        <v>2.4379987628852087</v>
      </c>
      <c r="G74" s="82" t="e">
        <v>#DIV/0!</v>
      </c>
      <c r="H74" s="82">
        <v>2.4379994961066052</v>
      </c>
      <c r="I74" s="82">
        <v>2.4379982628599821</v>
      </c>
      <c r="J74" s="82">
        <v>2.4379979526201123</v>
      </c>
      <c r="K74" s="82">
        <v>2.4379982628856491</v>
      </c>
      <c r="L74" s="82">
        <v>2.4379982436202696</v>
      </c>
      <c r="M74" s="82">
        <v>2.4379990858001004</v>
      </c>
      <c r="N74" s="82">
        <v>2.4379984869795464</v>
      </c>
      <c r="O74" s="82">
        <v>2.4379980685585667</v>
      </c>
      <c r="P74" s="82">
        <v>2.4129977378709144</v>
      </c>
      <c r="Q74" s="82">
        <v>2.4129977682018175</v>
      </c>
      <c r="R74" s="82">
        <v>2.4129972110034941</v>
      </c>
      <c r="S74" s="82">
        <v>2.4129970208019795</v>
      </c>
      <c r="T74" s="82">
        <v>2.4129969358255661</v>
      </c>
      <c r="U74" s="82">
        <v>2.4129980949463437</v>
      </c>
      <c r="V74" s="82">
        <v>2.4129978056755852</v>
      </c>
      <c r="W74" s="82">
        <v>2.412998135092951</v>
      </c>
      <c r="X74" s="82">
        <v>2.4129972417693235</v>
      </c>
      <c r="Y74" s="82">
        <v>2.4129965490506087</v>
      </c>
      <c r="Z74" s="82">
        <v>2.4129965409752212</v>
      </c>
      <c r="AA74" s="82">
        <v>2.4129966876585383</v>
      </c>
      <c r="AB74" s="82">
        <v>2.5700011708777035</v>
      </c>
      <c r="AC74" s="82">
        <v>2.5700015303043808</v>
      </c>
      <c r="AD74" s="82">
        <v>2.5700038040751401</v>
      </c>
      <c r="AE74" s="82">
        <v>2.5700033230341446</v>
      </c>
      <c r="AF74" s="82">
        <v>2.5700026141648808</v>
      </c>
      <c r="AG74" s="82">
        <v>2.5700002795047947</v>
      </c>
      <c r="AH74" s="82">
        <v>2.5700002930743064</v>
      </c>
      <c r="AI74" s="82">
        <v>2.5699994874321423</v>
      </c>
      <c r="AJ74" s="82">
        <v>2.5700025937120068</v>
      </c>
      <c r="AK74" s="82">
        <v>2.5700030457555889</v>
      </c>
      <c r="AL74" s="82">
        <v>2.5700026196010395</v>
      </c>
      <c r="AM74" s="82">
        <v>2.5700040398648003</v>
      </c>
      <c r="AN74" s="82">
        <v>2.5880022431655818</v>
      </c>
      <c r="AO74" s="82">
        <v>2.5880015124999876</v>
      </c>
      <c r="AP74" s="82">
        <v>2.5880018379770648</v>
      </c>
      <c r="AQ74" s="82">
        <v>2.588003539776774</v>
      </c>
      <c r="AR74" s="82">
        <v>2.5880021934176334</v>
      </c>
      <c r="AS74" s="82">
        <v>2.5880020976313767</v>
      </c>
      <c r="AT74" s="82">
        <v>2.5880026495637036</v>
      </c>
      <c r="AU74" s="82">
        <v>2.5880020961650465</v>
      </c>
      <c r="AV74" s="82">
        <v>2.5880027661053142</v>
      </c>
      <c r="AW74" s="82">
        <v>2.5880014297940184</v>
      </c>
      <c r="AX74" s="82">
        <v>2.5880027090295528</v>
      </c>
      <c r="AY74" s="82">
        <v>2.5880028705171112</v>
      </c>
      <c r="AZ74" s="82">
        <v>2.7170013701384548</v>
      </c>
      <c r="BA74" s="82">
        <v>2.7170024999365316</v>
      </c>
      <c r="BB74" s="82">
        <v>2.7170012558289507</v>
      </c>
      <c r="BC74" s="82">
        <v>2.7170013902429275</v>
      </c>
      <c r="BD74" s="82">
        <v>2.7170011105329968</v>
      </c>
      <c r="BE74" s="82">
        <v>2.7170023872280056</v>
      </c>
      <c r="BF74" s="82">
        <v>2.7170021701071483</v>
      </c>
      <c r="BG74" s="82">
        <v>2.7170021693495041</v>
      </c>
      <c r="BH74" s="82">
        <v>2.7170016224330693</v>
      </c>
      <c r="BI74" s="82">
        <v>2.7170015321808831</v>
      </c>
      <c r="BJ74" s="82">
        <v>2.7170026148163662</v>
      </c>
      <c r="BK74" s="82">
        <v>2.7170007754745531</v>
      </c>
      <c r="BL74" s="82">
        <v>2.7980020081093677</v>
      </c>
      <c r="BM74" s="82">
        <v>2.7980018595346623</v>
      </c>
      <c r="BN74" s="82">
        <v>2.798002748358313</v>
      </c>
      <c r="BO74" s="82">
        <v>2.7980016825894065</v>
      </c>
      <c r="BP74" s="82">
        <v>2.7980019114839041</v>
      </c>
      <c r="BQ74" s="82">
        <v>2.7980017860464801</v>
      </c>
      <c r="BR74" s="82">
        <v>2.7980017004421827</v>
      </c>
      <c r="BS74" s="82">
        <v>2.7980013051392723</v>
      </c>
      <c r="BT74" s="82">
        <v>2.7980017806059063</v>
      </c>
      <c r="BU74" s="82">
        <v>2.7980016438308946</v>
      </c>
      <c r="BV74" s="82">
        <v>2.7980021095573555</v>
      </c>
      <c r="BW74" s="82">
        <v>2.7980015696155274</v>
      </c>
      <c r="BX74" s="82">
        <v>2.8820007932942628</v>
      </c>
      <c r="BY74" s="82">
        <v>2.8819998116960011</v>
      </c>
      <c r="BZ74" s="82">
        <v>2.8820010785006782</v>
      </c>
      <c r="CA74" s="82">
        <v>2.8820006931536089</v>
      </c>
      <c r="CB74" s="82">
        <v>2.882000356461472</v>
      </c>
      <c r="CC74" s="82">
        <v>2.8820008193896443</v>
      </c>
      <c r="CD74" s="82">
        <v>2.8820005486511184</v>
      </c>
      <c r="CE74" s="82">
        <v>2.8820000207751084</v>
      </c>
      <c r="CF74" s="82">
        <v>2.8820008628813159</v>
      </c>
      <c r="CG74" s="82">
        <v>2.8820006092141521</v>
      </c>
      <c r="CH74" s="82">
        <v>2.8820004817189497</v>
      </c>
      <c r="CI74" s="82">
        <v>2.8820004693385375</v>
      </c>
      <c r="CJ74" s="82">
        <v>3.0260011756438416</v>
      </c>
      <c r="CK74" s="82">
        <v>3.0260011166967011</v>
      </c>
      <c r="CL74" s="82">
        <v>3.0260011301630776</v>
      </c>
      <c r="CM74" s="82">
        <v>3.0260025710081671</v>
      </c>
      <c r="CN74" s="82">
        <v>3.0260023941426555</v>
      </c>
      <c r="CO74" s="82">
        <v>3.0260023632580713</v>
      </c>
      <c r="CP74" s="82">
        <v>3.0260030379418019</v>
      </c>
      <c r="CQ74" s="82">
        <v>3.0260022000547457</v>
      </c>
      <c r="CR74" s="82">
        <v>3.0260016128218403</v>
      </c>
      <c r="CS74" s="82">
        <v>3.0260022462656671</v>
      </c>
      <c r="CT74" s="82">
        <v>3.0260017555956025</v>
      </c>
      <c r="CU74" s="82">
        <v>3.0260024206146681</v>
      </c>
      <c r="CV74" s="82">
        <v>3.1170034172985859</v>
      </c>
      <c r="CW74" s="82">
        <v>3.1170041981593908</v>
      </c>
      <c r="CX74" s="82">
        <v>3.1170033202036316</v>
      </c>
      <c r="CY74" s="82" t="e">
        <v>#DIV/0!</v>
      </c>
      <c r="CZ74" s="82">
        <v>3.117003168973703</v>
      </c>
      <c r="DA74" s="82">
        <v>3.1170036306783957</v>
      </c>
      <c r="DB74" s="82">
        <v>3.1170042501245994</v>
      </c>
      <c r="DC74" s="82">
        <v>3.117003737463568</v>
      </c>
      <c r="DD74" s="82">
        <v>3.1170034988160671</v>
      </c>
      <c r="DE74" s="82">
        <v>3.1170029607270076</v>
      </c>
      <c r="DF74" s="82">
        <v>3.1170032363097668</v>
      </c>
      <c r="DG74" s="82">
        <v>3.1170037920482758</v>
      </c>
      <c r="DH74" s="82">
        <v>3.2420021231807099</v>
      </c>
      <c r="DI74" s="82">
        <v>3.2420032307907736</v>
      </c>
      <c r="DJ74" s="82">
        <v>3.2420014810570641</v>
      </c>
      <c r="DK74" s="82">
        <v>3.242001674578344</v>
      </c>
      <c r="DL74" s="82">
        <v>3.2420023306846129</v>
      </c>
      <c r="DM74" s="82">
        <v>3.2420025899390237</v>
      </c>
      <c r="DN74" s="82">
        <v>3.2420030535166862</v>
      </c>
      <c r="DO74" s="82">
        <v>3.2420020184553335</v>
      </c>
      <c r="DP74" s="82">
        <v>3.2420019005235114</v>
      </c>
      <c r="DQ74" s="82">
        <v>3.242002514508203</v>
      </c>
      <c r="DR74" s="82">
        <v>3.2420034918223708</v>
      </c>
      <c r="DS74" s="82">
        <v>3.2420021841027875</v>
      </c>
      <c r="DT74" s="82">
        <v>3.4039975826248488</v>
      </c>
      <c r="DU74" s="82">
        <v>3.4039976795361113</v>
      </c>
      <c r="DV74" s="82">
        <v>3.4039975638091349</v>
      </c>
      <c r="DW74" s="82">
        <v>3.4039977723393418</v>
      </c>
      <c r="DX74" s="82">
        <v>3.4039976324699426</v>
      </c>
      <c r="DY74" s="82">
        <v>3.4039965210900114</v>
      </c>
      <c r="DZ74" s="82">
        <v>3.4039964901174224</v>
      </c>
      <c r="EA74" s="82">
        <v>3.4039981342310135</v>
      </c>
      <c r="EB74" s="82">
        <v>3.4039976025937935</v>
      </c>
      <c r="EC74" s="82">
        <v>3.403997245577072</v>
      </c>
      <c r="ED74" s="82">
        <v>3.4039982330904817</v>
      </c>
      <c r="EE74" s="82">
        <v>3.4039965378172146</v>
      </c>
      <c r="EF74" s="82">
        <v>3.47200291825704</v>
      </c>
      <c r="EG74" s="82">
        <v>3.4720029039919735</v>
      </c>
      <c r="EH74" s="82">
        <v>3.4720031709094723</v>
      </c>
      <c r="EI74" s="82">
        <v>3.4720034497542893</v>
      </c>
      <c r="EJ74" s="82">
        <v>3.472001476779814</v>
      </c>
      <c r="EK74" s="82">
        <v>3.4720028182333142</v>
      </c>
      <c r="EL74" s="82">
        <v>3.4720048091043294</v>
      </c>
      <c r="EM74" s="82">
        <v>3.4720024385478574</v>
      </c>
      <c r="EN74" s="82">
        <v>3.4720025815426143</v>
      </c>
      <c r="EO74" s="82">
        <v>3.4720023504535464</v>
      </c>
      <c r="EP74" s="82">
        <v>3.4720029668071017</v>
      </c>
      <c r="EQ74" s="82">
        <v>3.472004028219799</v>
      </c>
      <c r="ER74" s="82">
        <v>3.7849944090186876</v>
      </c>
      <c r="ES74" s="82">
        <v>3.7849954245260302</v>
      </c>
      <c r="ET74" s="82">
        <v>3.7849956425333127</v>
      </c>
      <c r="EU74" s="82">
        <v>3.7849981445593937</v>
      </c>
      <c r="EV74" s="82">
        <v>3.7849967987473994</v>
      </c>
      <c r="EW74" s="82">
        <v>3.7849969890045281</v>
      </c>
      <c r="EX74" s="82">
        <v>3.7849962222958995</v>
      </c>
      <c r="EY74" s="82">
        <v>3.7849966752288702</v>
      </c>
      <c r="EZ74" s="82">
        <v>3.7849957825565839</v>
      </c>
      <c r="FA74" s="82">
        <v>3.784996719388912</v>
      </c>
      <c r="FB74" s="82">
        <v>3.7849954829181645</v>
      </c>
      <c r="FC74" s="82">
        <v>3.7849947364195362</v>
      </c>
      <c r="FD74" s="82">
        <v>4.3520053579202393</v>
      </c>
      <c r="FE74" s="82">
        <v>4.3520048929763879</v>
      </c>
      <c r="FF74" s="82">
        <v>4.3520045317596336</v>
      </c>
      <c r="FG74" s="82">
        <v>4.3520050717917735</v>
      </c>
      <c r="FH74" s="82">
        <v>4.3520054477732826</v>
      </c>
      <c r="FI74" s="82">
        <v>4.3520045507324703</v>
      </c>
      <c r="FJ74" s="82">
        <v>4.3520066606568832</v>
      </c>
      <c r="FK74" s="82">
        <v>4.3520045194474184</v>
      </c>
      <c r="FL74" s="82">
        <v>4.352004175860678</v>
      </c>
      <c r="FM74" s="82">
        <v>4.3520063145909784</v>
      </c>
      <c r="FN74" s="82">
        <v>4.3520042625440718</v>
      </c>
      <c r="FO74" s="82">
        <v>4.3520051307868268</v>
      </c>
      <c r="FP74" s="82">
        <v>4.6999996811632618</v>
      </c>
      <c r="FQ74" s="82">
        <v>4.699999303898303</v>
      </c>
      <c r="FR74" s="82">
        <v>4.7000010372164205</v>
      </c>
      <c r="FS74" s="82">
        <v>4.700000155422706</v>
      </c>
      <c r="FT74" s="82">
        <v>4.7000007385148939</v>
      </c>
      <c r="FU74" s="82">
        <v>4.7000007445722805</v>
      </c>
      <c r="FV74" s="82">
        <v>4.6999998638701976</v>
      </c>
      <c r="FW74" s="82">
        <v>4.7000000127277204</v>
      </c>
      <c r="FX74" s="82">
        <v>4.7000006909972356</v>
      </c>
      <c r="FY74" s="82">
        <v>4.6999998027921714</v>
      </c>
      <c r="FZ74" s="82">
        <v>4.6999997297374891</v>
      </c>
      <c r="GA74" s="82">
        <v>4.7000002135338628</v>
      </c>
    </row>
    <row r="75" spans="2:183">
      <c r="B75" s="96" t="s">
        <v>3</v>
      </c>
      <c r="C75" s="166" t="s">
        <v>38</v>
      </c>
      <c r="D75" s="173">
        <v>379610.16</v>
      </c>
      <c r="E75" s="174">
        <v>342005.47</v>
      </c>
      <c r="F75" s="174">
        <v>351722.22</v>
      </c>
      <c r="G75" s="174">
        <v>0</v>
      </c>
      <c r="H75" s="174">
        <v>168028.64</v>
      </c>
      <c r="I75" s="174">
        <v>366187.22</v>
      </c>
      <c r="J75" s="174">
        <v>382827</v>
      </c>
      <c r="K75" s="174">
        <v>380794.28</v>
      </c>
      <c r="L75" s="174">
        <v>364245.31</v>
      </c>
      <c r="M75" s="174">
        <v>375003.97</v>
      </c>
      <c r="N75" s="174">
        <v>360902.12</v>
      </c>
      <c r="O75" s="174">
        <v>375390.88</v>
      </c>
      <c r="P75" s="174">
        <v>423548.06</v>
      </c>
      <c r="Q75" s="174">
        <v>381701.62</v>
      </c>
      <c r="R75" s="174">
        <v>416101.97</v>
      </c>
      <c r="S75" s="174">
        <v>405519.62</v>
      </c>
      <c r="T75" s="174">
        <v>416786.03</v>
      </c>
      <c r="U75" s="174">
        <v>406530.47</v>
      </c>
      <c r="V75" s="174">
        <v>423966.34</v>
      </c>
      <c r="W75" s="174">
        <v>422864.03</v>
      </c>
      <c r="X75" s="174">
        <v>403179.91</v>
      </c>
      <c r="Y75" s="174">
        <v>418576.75</v>
      </c>
      <c r="Z75" s="174">
        <v>398374.19</v>
      </c>
      <c r="AA75" s="174">
        <v>415936.38</v>
      </c>
      <c r="AB75" s="174">
        <v>447548.94</v>
      </c>
      <c r="AC75" s="174">
        <v>404959.5</v>
      </c>
      <c r="AD75" s="174">
        <v>441757</v>
      </c>
      <c r="AE75" s="174">
        <v>427793.28</v>
      </c>
      <c r="AF75" s="174">
        <v>140246.35999999999</v>
      </c>
      <c r="AG75" s="174">
        <v>432550.06</v>
      </c>
      <c r="AH75" s="174">
        <v>451192.19</v>
      </c>
      <c r="AI75" s="174">
        <v>451447.34</v>
      </c>
      <c r="AJ75" s="174">
        <v>427087.75</v>
      </c>
      <c r="AK75" s="174">
        <v>445367.72</v>
      </c>
      <c r="AL75" s="174">
        <v>425741.78</v>
      </c>
      <c r="AM75" s="174">
        <v>438851.72</v>
      </c>
      <c r="AN75" s="174">
        <v>478049.66</v>
      </c>
      <c r="AO75" s="174">
        <v>451048.41</v>
      </c>
      <c r="AP75" s="174">
        <v>477579.31</v>
      </c>
      <c r="AQ75" s="174">
        <v>457316.62</v>
      </c>
      <c r="AR75" s="174">
        <v>476861.09</v>
      </c>
      <c r="AS75" s="174">
        <v>463115.59</v>
      </c>
      <c r="AT75" s="174">
        <v>482655</v>
      </c>
      <c r="AU75" s="174">
        <v>483729.69</v>
      </c>
      <c r="AV75" s="174">
        <v>459257.91</v>
      </c>
      <c r="AW75" s="174">
        <v>474122.72</v>
      </c>
      <c r="AX75" s="174">
        <v>457113.66</v>
      </c>
      <c r="AY75" s="174">
        <v>469789.75</v>
      </c>
      <c r="AZ75" s="174">
        <v>491140.38</v>
      </c>
      <c r="BA75" s="174">
        <v>446329.69</v>
      </c>
      <c r="BB75" s="174">
        <v>486379.69</v>
      </c>
      <c r="BC75" s="174">
        <v>139502.09</v>
      </c>
      <c r="BD75" s="174">
        <v>483560.69</v>
      </c>
      <c r="BE75" s="174">
        <v>475186.12</v>
      </c>
      <c r="BF75" s="174">
        <v>494050.5</v>
      </c>
      <c r="BG75" s="174">
        <v>494075.94</v>
      </c>
      <c r="BH75" s="174">
        <v>468189.5</v>
      </c>
      <c r="BI75" s="174">
        <v>484782.62</v>
      </c>
      <c r="BJ75" s="174">
        <v>466293.38</v>
      </c>
      <c r="BK75" s="174">
        <v>481912.94</v>
      </c>
      <c r="BL75" s="174">
        <v>504448.81</v>
      </c>
      <c r="BM75" s="174">
        <v>457779.38</v>
      </c>
      <c r="BN75" s="174">
        <v>499708.38</v>
      </c>
      <c r="BO75" s="174">
        <v>482826.25</v>
      </c>
      <c r="BP75" s="174">
        <v>504313.88</v>
      </c>
      <c r="BQ75" s="174">
        <v>489692.88</v>
      </c>
      <c r="BR75" s="174">
        <v>511008.72</v>
      </c>
      <c r="BS75" s="174">
        <v>514028.84</v>
      </c>
      <c r="BT75" s="174">
        <v>486101</v>
      </c>
      <c r="BU75" s="174">
        <v>505057.16</v>
      </c>
      <c r="BV75" s="174">
        <v>488024.44</v>
      </c>
      <c r="BW75" s="174">
        <v>508061.53</v>
      </c>
      <c r="BX75" s="174">
        <v>528411.43999999994</v>
      </c>
      <c r="BY75" s="174">
        <v>482963.81</v>
      </c>
      <c r="BZ75" s="174">
        <v>522517.5</v>
      </c>
      <c r="CA75" s="174">
        <v>323561.44</v>
      </c>
      <c r="CB75" s="174">
        <v>238537.5</v>
      </c>
      <c r="CC75" s="174">
        <v>512447.78</v>
      </c>
      <c r="CD75" s="174">
        <v>536588.31000000006</v>
      </c>
      <c r="CE75" s="174">
        <v>539154.06000000006</v>
      </c>
      <c r="CF75" s="174">
        <v>515653.53</v>
      </c>
      <c r="CG75" s="174">
        <v>530555.75</v>
      </c>
      <c r="CH75" s="174">
        <v>525793.5</v>
      </c>
      <c r="CI75" s="174">
        <v>547490.93999999994</v>
      </c>
      <c r="CJ75" s="174">
        <v>562002.68999999994</v>
      </c>
      <c r="CK75" s="174">
        <v>523926.25</v>
      </c>
      <c r="CL75" s="174">
        <v>555158.88</v>
      </c>
      <c r="CM75" s="174">
        <v>532882</v>
      </c>
      <c r="CN75" s="174">
        <v>547669</v>
      </c>
      <c r="CO75" s="174">
        <v>532416.68999999994</v>
      </c>
      <c r="CP75" s="174">
        <v>555936.18999999994</v>
      </c>
      <c r="CQ75" s="174">
        <v>556253.81000000006</v>
      </c>
      <c r="CR75" s="174">
        <v>531036.93999999994</v>
      </c>
      <c r="CS75" s="174">
        <v>548950.12</v>
      </c>
      <c r="CT75" s="174">
        <v>540591.06000000006</v>
      </c>
      <c r="CU75" s="174">
        <v>561208.81000000006</v>
      </c>
      <c r="CV75" s="174">
        <v>576192.5</v>
      </c>
      <c r="CW75" s="174">
        <v>520802.31</v>
      </c>
      <c r="CX75" s="174">
        <v>221827.36</v>
      </c>
      <c r="CY75" s="174">
        <v>0</v>
      </c>
      <c r="CZ75" s="174">
        <v>561996.62</v>
      </c>
      <c r="DA75" s="174">
        <v>548302.68999999994</v>
      </c>
      <c r="DB75" s="174">
        <v>572425.75</v>
      </c>
      <c r="DC75" s="174">
        <v>573814.38</v>
      </c>
      <c r="DD75" s="174">
        <v>543754.43999999994</v>
      </c>
      <c r="DE75" s="174">
        <v>563975.5</v>
      </c>
      <c r="DF75" s="174">
        <v>555549.5</v>
      </c>
      <c r="DG75" s="174">
        <v>572521.31000000006</v>
      </c>
      <c r="DH75" s="174">
        <v>590910</v>
      </c>
      <c r="DI75" s="174">
        <v>534212.81000000006</v>
      </c>
      <c r="DJ75" s="174">
        <v>586694.88</v>
      </c>
      <c r="DK75" s="174">
        <v>559107.93999999994</v>
      </c>
      <c r="DL75" s="174">
        <v>576070.81000000006</v>
      </c>
      <c r="DM75" s="174">
        <v>562468.56000000006</v>
      </c>
      <c r="DN75" s="174">
        <v>587901.75</v>
      </c>
      <c r="DO75" s="174">
        <v>586729.56000000006</v>
      </c>
      <c r="DP75" s="174">
        <v>558420.88</v>
      </c>
      <c r="DQ75" s="174">
        <v>580181.75</v>
      </c>
      <c r="DR75" s="174">
        <v>570044.06000000006</v>
      </c>
      <c r="DS75" s="174">
        <v>587942.18999999994</v>
      </c>
      <c r="DT75" s="174">
        <v>606349.62</v>
      </c>
      <c r="DU75" s="174">
        <v>548110.56000000006</v>
      </c>
      <c r="DV75" s="174">
        <v>599991.5</v>
      </c>
      <c r="DW75" s="174">
        <v>267258.25</v>
      </c>
      <c r="DX75" s="174">
        <v>495949.69</v>
      </c>
      <c r="DY75" s="174">
        <v>575017.18999999994</v>
      </c>
      <c r="DZ75" s="174">
        <v>602974.93999999994</v>
      </c>
      <c r="EA75" s="174">
        <v>600531.25</v>
      </c>
      <c r="EB75" s="174">
        <v>572306.75</v>
      </c>
      <c r="EC75" s="174">
        <v>591355.81000000006</v>
      </c>
      <c r="ED75" s="174">
        <v>579536.56000000006</v>
      </c>
      <c r="EE75" s="174">
        <v>602186.06000000006</v>
      </c>
      <c r="EF75" s="174">
        <v>622654.25</v>
      </c>
      <c r="EG75" s="174">
        <v>581480.43999999994</v>
      </c>
      <c r="EH75" s="174">
        <v>614757.75</v>
      </c>
      <c r="EI75" s="174">
        <v>588821.31000000006</v>
      </c>
      <c r="EJ75" s="174">
        <v>607324.5</v>
      </c>
      <c r="EK75" s="174">
        <v>589710.88</v>
      </c>
      <c r="EL75" s="174">
        <v>619443.5</v>
      </c>
      <c r="EM75" s="174">
        <v>616409.06000000006</v>
      </c>
      <c r="EN75" s="174">
        <v>590045.93999999994</v>
      </c>
      <c r="EO75" s="174">
        <v>608073.88</v>
      </c>
      <c r="EP75" s="174">
        <v>593945.43999999994</v>
      </c>
      <c r="EQ75" s="174">
        <v>620594.93999999994</v>
      </c>
      <c r="ER75" s="174">
        <v>633980.88</v>
      </c>
      <c r="ES75" s="174">
        <v>571610.06000000006</v>
      </c>
      <c r="ET75" s="174">
        <v>626387.31000000006</v>
      </c>
      <c r="EU75" s="174">
        <v>221854.58</v>
      </c>
      <c r="EV75" s="174">
        <v>580604.06000000006</v>
      </c>
      <c r="EW75" s="174">
        <v>604034.06000000006</v>
      </c>
      <c r="EX75" s="174">
        <v>630725.75</v>
      </c>
      <c r="EY75" s="174">
        <v>630356.25</v>
      </c>
      <c r="EZ75" s="174">
        <v>602907.25</v>
      </c>
      <c r="FA75" s="174">
        <v>621748.68999999994</v>
      </c>
      <c r="FB75" s="174">
        <v>607840.31000000006</v>
      </c>
      <c r="FC75" s="174">
        <v>632728.75</v>
      </c>
      <c r="FD75" s="174">
        <v>640413.38</v>
      </c>
      <c r="FE75" s="174">
        <v>580381.62</v>
      </c>
      <c r="FF75" s="174">
        <v>638695.43999999994</v>
      </c>
      <c r="FG75" s="174">
        <v>616119.88</v>
      </c>
      <c r="FH75" s="174">
        <v>634950.81000000006</v>
      </c>
      <c r="FI75" s="174">
        <v>617670.38</v>
      </c>
      <c r="FJ75" s="174">
        <v>644113</v>
      </c>
      <c r="FK75" s="174">
        <v>643527.5</v>
      </c>
      <c r="FL75" s="174">
        <v>613996.5</v>
      </c>
      <c r="FM75" s="174">
        <v>636565.75</v>
      </c>
      <c r="FN75" s="174">
        <v>618686.88</v>
      </c>
      <c r="FO75" s="174">
        <v>643739.75</v>
      </c>
      <c r="FP75" s="174">
        <v>657932.68999999994</v>
      </c>
      <c r="FQ75" s="174">
        <v>596771.68999999994</v>
      </c>
      <c r="FR75" s="174">
        <v>656298.75</v>
      </c>
      <c r="FS75" s="174">
        <v>632162.06000000006</v>
      </c>
      <c r="FT75" s="174">
        <v>208398.81</v>
      </c>
      <c r="FU75" s="174">
        <v>632453.25</v>
      </c>
      <c r="FV75" s="174">
        <v>660525.88</v>
      </c>
      <c r="FW75" s="174">
        <v>659315.38</v>
      </c>
      <c r="FX75" s="174">
        <v>628411.43999999994</v>
      </c>
      <c r="FY75" s="174">
        <v>649994.75</v>
      </c>
      <c r="FZ75" s="174">
        <v>634126.68999999994</v>
      </c>
      <c r="GA75" s="174">
        <v>662649.06000000006</v>
      </c>
    </row>
    <row r="76" spans="2:183">
      <c r="B76" s="171" t="s">
        <v>3</v>
      </c>
      <c r="C76" s="172" t="s">
        <v>39</v>
      </c>
      <c r="D76" s="81">
        <v>3.9470034353399153</v>
      </c>
      <c r="E76" s="82">
        <v>3.9470028705331055</v>
      </c>
      <c r="F76" s="82">
        <v>3.9470035191984842</v>
      </c>
      <c r="G76" s="82" t="e">
        <v>#DIV/0!</v>
      </c>
      <c r="H76" s="82">
        <v>3.9470026684707036</v>
      </c>
      <c r="I76" s="82">
        <v>3.9470037509700782</v>
      </c>
      <c r="J76" s="82">
        <v>3.9470037673287846</v>
      </c>
      <c r="K76" s="82">
        <v>3.9470036319612594</v>
      </c>
      <c r="L76" s="82">
        <v>3.9470039226734861</v>
      </c>
      <c r="M76" s="82">
        <v>3.9470030460015701</v>
      </c>
      <c r="N76" s="82">
        <v>3.9470030731541934</v>
      </c>
      <c r="O76" s="82">
        <v>3.9470041363589528</v>
      </c>
      <c r="P76" s="82">
        <v>4.3570062174161714</v>
      </c>
      <c r="Q76" s="82">
        <v>4.3570056118039764</v>
      </c>
      <c r="R76" s="82">
        <v>4.357006569509684</v>
      </c>
      <c r="S76" s="82">
        <v>4.3570060060382714</v>
      </c>
      <c r="T76" s="82">
        <v>4.3570066737195114</v>
      </c>
      <c r="U76" s="82">
        <v>4.357006269760463</v>
      </c>
      <c r="V76" s="82">
        <v>4.3570062934964469</v>
      </c>
      <c r="W76" s="82">
        <v>4.3570064232415424</v>
      </c>
      <c r="X76" s="82">
        <v>4.3570060300855884</v>
      </c>
      <c r="Y76" s="82">
        <v>4.3570065723047202</v>
      </c>
      <c r="Z76" s="82">
        <v>4.3570066606148767</v>
      </c>
      <c r="AA76" s="82">
        <v>4.3570063207205241</v>
      </c>
      <c r="AB76" s="82">
        <v>4.6409966215165221</v>
      </c>
      <c r="AC76" s="82">
        <v>4.6409972838855333</v>
      </c>
      <c r="AD76" s="82">
        <v>4.6409968713820762</v>
      </c>
      <c r="AE76" s="82">
        <v>4.6409980797812906</v>
      </c>
      <c r="AF76" s="82">
        <v>4.6409993712564939</v>
      </c>
      <c r="AG76" s="82">
        <v>4.6409959701504224</v>
      </c>
      <c r="AH76" s="82">
        <v>4.6409973173912862</v>
      </c>
      <c r="AI76" s="82">
        <v>4.6409962394807236</v>
      </c>
      <c r="AJ76" s="82">
        <v>4.6409970116816082</v>
      </c>
      <c r="AK76" s="82">
        <v>4.6409971259995952</v>
      </c>
      <c r="AL76" s="82">
        <v>4.6409961301575189</v>
      </c>
      <c r="AM76" s="82">
        <v>4.6409967026156984</v>
      </c>
      <c r="AN76" s="82">
        <v>4.951994058224428</v>
      </c>
      <c r="AO76" s="82">
        <v>4.9519939791972698</v>
      </c>
      <c r="AP76" s="82">
        <v>4.9519949855767935</v>
      </c>
      <c r="AQ76" s="82">
        <v>4.9519937195452082</v>
      </c>
      <c r="AR76" s="82">
        <v>4.9519931088052775</v>
      </c>
      <c r="AS76" s="82">
        <v>4.9519957015001985</v>
      </c>
      <c r="AT76" s="82">
        <v>4.9519939097210539</v>
      </c>
      <c r="AU76" s="82">
        <v>4.9519950083841948</v>
      </c>
      <c r="AV76" s="82">
        <v>4.9519948890470333</v>
      </c>
      <c r="AW76" s="82">
        <v>4.9519939672333866</v>
      </c>
      <c r="AX76" s="82">
        <v>4.9519944967446294</v>
      </c>
      <c r="AY76" s="82">
        <v>4.951994227817786</v>
      </c>
      <c r="AZ76" s="82">
        <v>5.0700036543142586</v>
      </c>
      <c r="BA76" s="82">
        <v>5.0700034225642288</v>
      </c>
      <c r="BB76" s="82">
        <v>5.070004107041596</v>
      </c>
      <c r="BC76" s="82">
        <v>5.0700009449322554</v>
      </c>
      <c r="BD76" s="82">
        <v>5.0700032922052323</v>
      </c>
      <c r="BE76" s="82">
        <v>5.0700039477193917</v>
      </c>
      <c r="BF76" s="82">
        <v>5.0700030170617918</v>
      </c>
      <c r="BG76" s="82">
        <v>5.0700039404499497</v>
      </c>
      <c r="BH76" s="82">
        <v>5.0700037901348205</v>
      </c>
      <c r="BI76" s="82">
        <v>5.0700039114056166</v>
      </c>
      <c r="BJ76" s="82">
        <v>5.070004457926955</v>
      </c>
      <c r="BK76" s="82">
        <v>5.0700033034619016</v>
      </c>
      <c r="BL76" s="82">
        <v>5.1979952971143817</v>
      </c>
      <c r="BM76" s="82">
        <v>5.1979975566721368</v>
      </c>
      <c r="BN76" s="82">
        <v>5.1979967712004393</v>
      </c>
      <c r="BO76" s="82">
        <v>5.1979959520707961</v>
      </c>
      <c r="BP76" s="82">
        <v>5.1979975427949467</v>
      </c>
      <c r="BQ76" s="82">
        <v>5.1979967730978265</v>
      </c>
      <c r="BR76" s="82">
        <v>5.1979957033347981</v>
      </c>
      <c r="BS76" s="82">
        <v>5.1979965577845242</v>
      </c>
      <c r="BT76" s="82">
        <v>5.1979960862730836</v>
      </c>
      <c r="BU76" s="82">
        <v>5.1979971964867566</v>
      </c>
      <c r="BV76" s="82">
        <v>5.1979980188950545</v>
      </c>
      <c r="BW76" s="82">
        <v>5.1979964559686849</v>
      </c>
      <c r="BX76" s="82">
        <v>5.3339979488173395</v>
      </c>
      <c r="BY76" s="82">
        <v>5.3339991944284577</v>
      </c>
      <c r="BZ76" s="82">
        <v>5.3339992527547011</v>
      </c>
      <c r="CA76" s="82">
        <v>5.333998898783717</v>
      </c>
      <c r="CB76" s="82">
        <v>5.3339989534930528</v>
      </c>
      <c r="CC76" s="82">
        <v>5.3339972104255144</v>
      </c>
      <c r="CD76" s="82">
        <v>5.3339964691076744</v>
      </c>
      <c r="CE76" s="82">
        <v>5.3339974356640569</v>
      </c>
      <c r="CF76" s="82">
        <v>5.3339973932742337</v>
      </c>
      <c r="CG76" s="82">
        <v>5.3339983793587402</v>
      </c>
      <c r="CH76" s="82">
        <v>5.333997808752815</v>
      </c>
      <c r="CI76" s="82">
        <v>5.3339958964086751</v>
      </c>
      <c r="CJ76" s="82">
        <v>5.4750049683970969</v>
      </c>
      <c r="CK76" s="82">
        <v>5.4750052772268329</v>
      </c>
      <c r="CL76" s="82">
        <v>5.4750044379223421</v>
      </c>
      <c r="CM76" s="82">
        <v>5.4750025685811154</v>
      </c>
      <c r="CN76" s="82">
        <v>5.4750036988607507</v>
      </c>
      <c r="CO76" s="82">
        <v>5.4750032392410919</v>
      </c>
      <c r="CP76" s="82">
        <v>5.475003052959992</v>
      </c>
      <c r="CQ76" s="82">
        <v>5.4750037402016565</v>
      </c>
      <c r="CR76" s="82">
        <v>5.4750027321559278</v>
      </c>
      <c r="CS76" s="82">
        <v>5.4750033910205769</v>
      </c>
      <c r="CT76" s="82">
        <v>5.4750051651846308</v>
      </c>
      <c r="CU76" s="82">
        <v>5.4750049266466219</v>
      </c>
      <c r="CV76" s="82">
        <v>5.6220045507411536</v>
      </c>
      <c r="CW76" s="82">
        <v>5.622004458074314</v>
      </c>
      <c r="CX76" s="82">
        <v>5.6220026864688135</v>
      </c>
      <c r="CY76" s="82" t="e">
        <v>#DIV/0!</v>
      </c>
      <c r="CZ76" s="82">
        <v>5.6220013644939462</v>
      </c>
      <c r="DA76" s="82">
        <v>5.6220028094495937</v>
      </c>
      <c r="DB76" s="82">
        <v>5.6220044824727848</v>
      </c>
      <c r="DC76" s="82">
        <v>5.6220044324347622</v>
      </c>
      <c r="DD76" s="82">
        <v>5.6220022953090911</v>
      </c>
      <c r="DE76" s="82">
        <v>5.6220007217208057</v>
      </c>
      <c r="DF76" s="82">
        <v>5.6220032990274955</v>
      </c>
      <c r="DG76" s="82">
        <v>5.6220043442482899</v>
      </c>
      <c r="DH76" s="82">
        <v>5.7739999491888785</v>
      </c>
      <c r="DI76" s="82">
        <v>5.7739995964133755</v>
      </c>
      <c r="DJ76" s="82">
        <v>5.7739989646667942</v>
      </c>
      <c r="DK76" s="82">
        <v>5.7739997108393917</v>
      </c>
      <c r="DL76" s="82">
        <v>5.7739998476492893</v>
      </c>
      <c r="DM76" s="82">
        <v>5.7740012729176513</v>
      </c>
      <c r="DN76" s="82">
        <v>5.7739999882143573</v>
      </c>
      <c r="DO76" s="82">
        <v>5.7739993190035408</v>
      </c>
      <c r="DP76" s="82">
        <v>5.7740001861176884</v>
      </c>
      <c r="DQ76" s="82">
        <v>5.7739983758252738</v>
      </c>
      <c r="DR76" s="82">
        <v>5.774001377549987</v>
      </c>
      <c r="DS76" s="82">
        <v>5.7740002042704299</v>
      </c>
      <c r="DT76" s="82">
        <v>5.9310093139450943</v>
      </c>
      <c r="DU76" s="82">
        <v>5.9310075127894022</v>
      </c>
      <c r="DV76" s="82">
        <v>5.9310085427503267</v>
      </c>
      <c r="DW76" s="82">
        <v>5.9310060539887974</v>
      </c>
      <c r="DX76" s="82">
        <v>5.9310078474236958</v>
      </c>
      <c r="DY76" s="82">
        <v>5.9310083444214081</v>
      </c>
      <c r="DZ76" s="82">
        <v>5.9310099464121304</v>
      </c>
      <c r="EA76" s="82">
        <v>5.9310088214844425</v>
      </c>
      <c r="EB76" s="82">
        <v>5.9310086637511139</v>
      </c>
      <c r="EC76" s="82">
        <v>5.9310071229557364</v>
      </c>
      <c r="ED76" s="82">
        <v>5.9310077471779605</v>
      </c>
      <c r="EE76" s="82">
        <v>5.9310093980408114</v>
      </c>
      <c r="EF76" s="82">
        <v>6.0929962090891827</v>
      </c>
      <c r="EG76" s="82">
        <v>6.0929985267336022</v>
      </c>
      <c r="EH76" s="82">
        <v>6.0929964379092088</v>
      </c>
      <c r="EI76" s="82">
        <v>6.0929994197994004</v>
      </c>
      <c r="EJ76" s="82">
        <v>6.0929985011406984</v>
      </c>
      <c r="EK76" s="82">
        <v>6.0929987084775536</v>
      </c>
      <c r="EL76" s="82">
        <v>6.0929987566984831</v>
      </c>
      <c r="EM76" s="82">
        <v>6.0929975051103726</v>
      </c>
      <c r="EN76" s="82">
        <v>6.0929981412639398</v>
      </c>
      <c r="EO76" s="82">
        <v>6.0929979117985384</v>
      </c>
      <c r="EP76" s="82">
        <v>6.0929979482970857</v>
      </c>
      <c r="EQ76" s="82">
        <v>6.0929974139403722</v>
      </c>
      <c r="ER76" s="82">
        <v>6.260006240446784</v>
      </c>
      <c r="ES76" s="82">
        <v>6.2600069367015578</v>
      </c>
      <c r="ET76" s="82">
        <v>6.2600044172701272</v>
      </c>
      <c r="EU76" s="82">
        <v>6.2600050790067714</v>
      </c>
      <c r="EV76" s="82">
        <v>6.2600035364567734</v>
      </c>
      <c r="EW76" s="82">
        <v>6.260004145464344</v>
      </c>
      <c r="EX76" s="82">
        <v>6.2600069674099892</v>
      </c>
      <c r="EY76" s="82">
        <v>6.2600053825482291</v>
      </c>
      <c r="EZ76" s="82">
        <v>6.2600040493816902</v>
      </c>
      <c r="FA76" s="82">
        <v>6.2600048529613126</v>
      </c>
      <c r="FB76" s="82">
        <v>6.2600058702973262</v>
      </c>
      <c r="FC76" s="82">
        <v>6.2600049666187809</v>
      </c>
      <c r="FD76" s="82">
        <v>6.4340004299960416</v>
      </c>
      <c r="FE76" s="82">
        <v>6.4340001336948633</v>
      </c>
      <c r="FF76" s="82">
        <v>6.4339998065857547</v>
      </c>
      <c r="FG76" s="82">
        <v>6.4340004177109442</v>
      </c>
      <c r="FH76" s="82">
        <v>6.4339993798562727</v>
      </c>
      <c r="FI76" s="82">
        <v>6.4339994375058591</v>
      </c>
      <c r="FJ76" s="82">
        <v>6.4340011267515589</v>
      </c>
      <c r="FK76" s="82">
        <v>6.4340010677885777</v>
      </c>
      <c r="FL76" s="82">
        <v>6.4339987425337943</v>
      </c>
      <c r="FM76" s="82">
        <v>6.4339994420737066</v>
      </c>
      <c r="FN76" s="82">
        <v>6.4339986896702337</v>
      </c>
      <c r="FO76" s="82">
        <v>6.4340003478163528</v>
      </c>
      <c r="FP76" s="82">
        <v>6.6149949527854179</v>
      </c>
      <c r="FQ76" s="82">
        <v>6.6149940697223295</v>
      </c>
      <c r="FR76" s="82">
        <v>6.6149945874465041</v>
      </c>
      <c r="FS76" s="82">
        <v>6.614995657405955</v>
      </c>
      <c r="FT76" s="82">
        <v>6.6149952386998478</v>
      </c>
      <c r="FU76" s="82">
        <v>6.6149970191090794</v>
      </c>
      <c r="FV76" s="82">
        <v>6.6149960742212537</v>
      </c>
      <c r="FW76" s="82">
        <v>6.6149965185041006</v>
      </c>
      <c r="FX76" s="82">
        <v>6.6149965262426571</v>
      </c>
      <c r="FY76" s="82">
        <v>6.6149955017667263</v>
      </c>
      <c r="FZ76" s="82">
        <v>6.6149954100686399</v>
      </c>
      <c r="GA76" s="82">
        <v>6.6149937408783535</v>
      </c>
    </row>
    <row r="77" spans="2:183">
      <c r="B77" s="96" t="s">
        <v>3</v>
      </c>
      <c r="C77" s="166" t="s">
        <v>40</v>
      </c>
      <c r="D77" s="175">
        <v>4.4400000000000004</v>
      </c>
      <c r="E77" s="176">
        <v>3.67</v>
      </c>
      <c r="F77" s="176">
        <v>3.56</v>
      </c>
      <c r="G77" s="176">
        <v>0</v>
      </c>
      <c r="H77" s="176">
        <v>1.89</v>
      </c>
      <c r="I77" s="176">
        <v>2.67</v>
      </c>
      <c r="J77" s="176">
        <v>2.67</v>
      </c>
      <c r="K77" s="176">
        <v>3.56</v>
      </c>
      <c r="L77" s="176">
        <v>2.67</v>
      </c>
      <c r="M77" s="176">
        <v>4.4400000000000004</v>
      </c>
      <c r="N77" s="176">
        <v>4.4400000000000004</v>
      </c>
      <c r="O77" s="176">
        <v>3.56</v>
      </c>
      <c r="P77" s="176">
        <v>4.4400000000000004</v>
      </c>
      <c r="Q77" s="176">
        <v>3.56</v>
      </c>
      <c r="R77" s="176">
        <v>2.67</v>
      </c>
      <c r="S77" s="176">
        <v>2.67</v>
      </c>
      <c r="T77" s="176">
        <v>3.56</v>
      </c>
      <c r="U77" s="176">
        <v>1.78</v>
      </c>
      <c r="V77" s="176">
        <v>3.56</v>
      </c>
      <c r="W77" s="176">
        <v>2.67</v>
      </c>
      <c r="X77" s="176">
        <v>3.56</v>
      </c>
      <c r="Y77" s="176">
        <v>4.4400000000000004</v>
      </c>
      <c r="Z77" s="176">
        <v>2.67</v>
      </c>
      <c r="AA77" s="176">
        <v>4.4400000000000004</v>
      </c>
      <c r="AB77" s="176">
        <v>4.4400000000000004</v>
      </c>
      <c r="AC77" s="176">
        <v>4.4400000000000004</v>
      </c>
      <c r="AD77" s="176">
        <v>3.56</v>
      </c>
      <c r="AE77" s="176">
        <v>4.4400000000000004</v>
      </c>
      <c r="AF77" s="176">
        <v>1.89</v>
      </c>
      <c r="AG77" s="176">
        <v>2.67</v>
      </c>
      <c r="AH77" s="176">
        <v>4.4400000000000004</v>
      </c>
      <c r="AI77" s="176">
        <v>2.67</v>
      </c>
      <c r="AJ77" s="176">
        <v>2.67</v>
      </c>
      <c r="AK77" s="176">
        <v>4.4400000000000004</v>
      </c>
      <c r="AL77" s="176">
        <v>2.67</v>
      </c>
      <c r="AM77" s="176">
        <v>3.56</v>
      </c>
      <c r="AN77" s="176">
        <v>4.4400000000000004</v>
      </c>
      <c r="AO77" s="176">
        <v>4.4400000000000004</v>
      </c>
      <c r="AP77" s="176">
        <v>2.67</v>
      </c>
      <c r="AQ77" s="176">
        <v>3.56</v>
      </c>
      <c r="AR77" s="176">
        <v>2.67</v>
      </c>
      <c r="AS77" s="176">
        <v>4.4400000000000004</v>
      </c>
      <c r="AT77" s="176">
        <v>4.4400000000000004</v>
      </c>
      <c r="AU77" s="176">
        <v>1.78</v>
      </c>
      <c r="AV77" s="176">
        <v>4.4400000000000004</v>
      </c>
      <c r="AW77" s="176">
        <v>3.56</v>
      </c>
      <c r="AX77" s="176">
        <v>3.56</v>
      </c>
      <c r="AY77" s="176">
        <v>3.56</v>
      </c>
      <c r="AZ77" s="176">
        <v>2.67</v>
      </c>
      <c r="BA77" s="176">
        <v>2.67</v>
      </c>
      <c r="BB77" s="176">
        <v>3.56</v>
      </c>
      <c r="BC77" s="176">
        <v>1.89</v>
      </c>
      <c r="BD77" s="176">
        <v>3.56</v>
      </c>
      <c r="BE77" s="176">
        <v>4.4400000000000004</v>
      </c>
      <c r="BF77" s="176">
        <v>2.67</v>
      </c>
      <c r="BG77" s="176">
        <v>3.56</v>
      </c>
      <c r="BH77" s="176">
        <v>3.56</v>
      </c>
      <c r="BI77" s="176">
        <v>4.4400000000000004</v>
      </c>
      <c r="BJ77" s="176">
        <v>3.56</v>
      </c>
      <c r="BK77" s="176">
        <v>3.56</v>
      </c>
      <c r="BL77" s="176">
        <v>3.56</v>
      </c>
      <c r="BM77" s="176">
        <v>4.4400000000000004</v>
      </c>
      <c r="BN77" s="176">
        <v>4.4400000000000004</v>
      </c>
      <c r="BO77" s="176">
        <v>1.78</v>
      </c>
      <c r="BP77" s="176">
        <v>2.67</v>
      </c>
      <c r="BQ77" s="176">
        <v>2.67</v>
      </c>
      <c r="BR77" s="176">
        <v>3.56</v>
      </c>
      <c r="BS77" s="176">
        <v>4.4400000000000004</v>
      </c>
      <c r="BT77" s="176">
        <v>3.56</v>
      </c>
      <c r="BU77" s="176">
        <v>4.4400000000000004</v>
      </c>
      <c r="BV77" s="176">
        <v>3.56</v>
      </c>
      <c r="BW77" s="176">
        <v>4.4400000000000004</v>
      </c>
      <c r="BX77" s="176">
        <v>3.56</v>
      </c>
      <c r="BY77" s="176">
        <v>2.67</v>
      </c>
      <c r="BZ77" s="176">
        <v>3.56</v>
      </c>
      <c r="CA77" s="176">
        <v>3.56</v>
      </c>
      <c r="CB77" s="176">
        <v>2.78</v>
      </c>
      <c r="CC77" s="176">
        <v>3.56</v>
      </c>
      <c r="CD77" s="176">
        <v>3.56</v>
      </c>
      <c r="CE77" s="176">
        <v>4.4400000000000004</v>
      </c>
      <c r="CF77" s="176">
        <v>2.67</v>
      </c>
      <c r="CG77" s="176">
        <v>4.4400000000000004</v>
      </c>
      <c r="CH77" s="176">
        <v>4.4400000000000004</v>
      </c>
      <c r="CI77" s="176">
        <v>3.56</v>
      </c>
      <c r="CJ77" s="176">
        <v>2.67</v>
      </c>
      <c r="CK77" s="176">
        <v>3.56</v>
      </c>
      <c r="CL77" s="176">
        <v>4.5599999999999996</v>
      </c>
      <c r="CM77" s="176">
        <v>3.56</v>
      </c>
      <c r="CN77" s="176">
        <v>3.56</v>
      </c>
      <c r="CO77" s="176">
        <v>2.67</v>
      </c>
      <c r="CP77" s="176">
        <v>3.56</v>
      </c>
      <c r="CQ77" s="176">
        <v>2.67</v>
      </c>
      <c r="CR77" s="176">
        <v>2.67</v>
      </c>
      <c r="CS77" s="176">
        <v>2.67</v>
      </c>
      <c r="CT77" s="176">
        <v>3.56</v>
      </c>
      <c r="CU77" s="176">
        <v>4.4400000000000004</v>
      </c>
      <c r="CV77" s="176">
        <v>3.56</v>
      </c>
      <c r="CW77" s="176">
        <v>5.33</v>
      </c>
      <c r="CX77" s="176">
        <v>0.89</v>
      </c>
      <c r="CY77" s="176">
        <v>0</v>
      </c>
      <c r="CZ77" s="176">
        <v>4.4400000000000004</v>
      </c>
      <c r="DA77" s="176">
        <v>3.56</v>
      </c>
      <c r="DB77" s="176">
        <v>4.4400000000000004</v>
      </c>
      <c r="DC77" s="176">
        <v>3.56</v>
      </c>
      <c r="DD77" s="176">
        <v>3.56</v>
      </c>
      <c r="DE77" s="176">
        <v>4.4400000000000004</v>
      </c>
      <c r="DF77" s="176">
        <v>3.56</v>
      </c>
      <c r="DG77" s="176">
        <v>3.56</v>
      </c>
      <c r="DH77" s="176">
        <v>3.56</v>
      </c>
      <c r="DI77" s="176">
        <v>2.67</v>
      </c>
      <c r="DJ77" s="176">
        <v>3.56</v>
      </c>
      <c r="DK77" s="176">
        <v>1.78</v>
      </c>
      <c r="DL77" s="176">
        <v>2.67</v>
      </c>
      <c r="DM77" s="176">
        <v>1.78</v>
      </c>
      <c r="DN77" s="176">
        <v>2.67</v>
      </c>
      <c r="DO77" s="176">
        <v>4.5599999999999996</v>
      </c>
      <c r="DP77" s="176">
        <v>2.67</v>
      </c>
      <c r="DQ77" s="176">
        <v>3.56</v>
      </c>
      <c r="DR77" s="176">
        <v>2.67</v>
      </c>
      <c r="DS77" s="176">
        <v>3.56</v>
      </c>
      <c r="DT77" s="176">
        <v>2.67</v>
      </c>
      <c r="DU77" s="176">
        <v>4.4400000000000004</v>
      </c>
      <c r="DV77" s="176">
        <v>4.4400000000000004</v>
      </c>
      <c r="DW77" s="176">
        <v>0.89</v>
      </c>
      <c r="DX77" s="176">
        <v>4.5599999999999996</v>
      </c>
      <c r="DY77" s="176">
        <v>3.56</v>
      </c>
      <c r="DZ77" s="176">
        <v>2.67</v>
      </c>
      <c r="EA77" s="176">
        <v>2.78</v>
      </c>
      <c r="EB77" s="176">
        <v>4.4400000000000004</v>
      </c>
      <c r="EC77" s="176">
        <v>2.67</v>
      </c>
      <c r="ED77" s="176">
        <v>4.4400000000000004</v>
      </c>
      <c r="EE77" s="176">
        <v>4.4400000000000004</v>
      </c>
      <c r="EF77" s="176">
        <v>3.56</v>
      </c>
      <c r="EG77" s="176">
        <v>4.4400000000000004</v>
      </c>
      <c r="EH77" s="176">
        <v>4.4400000000000004</v>
      </c>
      <c r="EI77" s="176">
        <v>1.78</v>
      </c>
      <c r="EJ77" s="176">
        <v>1.78</v>
      </c>
      <c r="EK77" s="176">
        <v>2.67</v>
      </c>
      <c r="EL77" s="176">
        <v>4.4400000000000004</v>
      </c>
      <c r="EM77" s="176">
        <v>3.56</v>
      </c>
      <c r="EN77" s="176">
        <v>3.56</v>
      </c>
      <c r="EO77" s="176">
        <v>1.78</v>
      </c>
      <c r="EP77" s="176">
        <v>3.56</v>
      </c>
      <c r="EQ77" s="176">
        <v>5.33</v>
      </c>
      <c r="ER77" s="176">
        <v>3.56</v>
      </c>
      <c r="ES77" s="176">
        <v>3.56</v>
      </c>
      <c r="ET77" s="176">
        <v>3.56</v>
      </c>
      <c r="EU77" s="176">
        <v>1.78</v>
      </c>
      <c r="EV77" s="176">
        <v>1.89</v>
      </c>
      <c r="EW77" s="176">
        <v>4.4400000000000004</v>
      </c>
      <c r="EX77" s="176">
        <v>4.4400000000000004</v>
      </c>
      <c r="EY77" s="176">
        <v>4.4400000000000004</v>
      </c>
      <c r="EZ77" s="176">
        <v>2.67</v>
      </c>
      <c r="FA77" s="176">
        <v>4.4400000000000004</v>
      </c>
      <c r="FB77" s="176">
        <v>3.56</v>
      </c>
      <c r="FC77" s="176">
        <v>5.33</v>
      </c>
      <c r="FD77" s="176">
        <v>1.78</v>
      </c>
      <c r="FE77" s="176">
        <v>4.4400000000000004</v>
      </c>
      <c r="FF77" s="176">
        <v>4.4400000000000004</v>
      </c>
      <c r="FG77" s="176">
        <v>3.56</v>
      </c>
      <c r="FH77" s="176">
        <v>4.4400000000000004</v>
      </c>
      <c r="FI77" s="176">
        <v>3.56</v>
      </c>
      <c r="FJ77" s="176">
        <v>4.4400000000000004</v>
      </c>
      <c r="FK77" s="176">
        <v>3.56</v>
      </c>
      <c r="FL77" s="176">
        <v>4.4400000000000004</v>
      </c>
      <c r="FM77" s="176">
        <v>3.56</v>
      </c>
      <c r="FN77" s="176">
        <v>3.56</v>
      </c>
      <c r="FO77" s="176">
        <v>5.33</v>
      </c>
      <c r="FP77" s="176">
        <v>2.67</v>
      </c>
      <c r="FQ77" s="176">
        <v>3.56</v>
      </c>
      <c r="FR77" s="176">
        <v>1.78</v>
      </c>
      <c r="FS77" s="176">
        <v>2.67</v>
      </c>
      <c r="FT77" s="176">
        <v>1.89</v>
      </c>
      <c r="FU77" s="176">
        <v>1.78</v>
      </c>
      <c r="FV77" s="176">
        <v>2.67</v>
      </c>
      <c r="FW77" s="176">
        <v>4.4400000000000004</v>
      </c>
      <c r="FX77" s="176">
        <v>2.67</v>
      </c>
      <c r="FY77" s="176">
        <v>3.56</v>
      </c>
      <c r="FZ77" s="176">
        <v>4.4400000000000004</v>
      </c>
      <c r="GA77" s="176">
        <v>5.33</v>
      </c>
    </row>
    <row r="78" spans="2:183">
      <c r="B78" s="96" t="s">
        <v>3</v>
      </c>
      <c r="C78" s="166" t="s">
        <v>41</v>
      </c>
      <c r="D78" s="175">
        <v>685</v>
      </c>
      <c r="E78" s="176">
        <v>619</v>
      </c>
      <c r="F78" s="176">
        <v>641</v>
      </c>
      <c r="G78" s="176">
        <v>0</v>
      </c>
      <c r="H78" s="176">
        <v>310</v>
      </c>
      <c r="I78" s="176">
        <v>663</v>
      </c>
      <c r="J78" s="176">
        <v>685</v>
      </c>
      <c r="K78" s="176">
        <v>685</v>
      </c>
      <c r="L78" s="176">
        <v>663</v>
      </c>
      <c r="M78" s="176">
        <v>685</v>
      </c>
      <c r="N78" s="176">
        <v>663</v>
      </c>
      <c r="O78" s="176">
        <v>685</v>
      </c>
      <c r="P78" s="176">
        <v>685</v>
      </c>
      <c r="Q78" s="176">
        <v>619</v>
      </c>
      <c r="R78" s="176">
        <v>685</v>
      </c>
      <c r="S78" s="176">
        <v>663</v>
      </c>
      <c r="T78" s="176">
        <v>685</v>
      </c>
      <c r="U78" s="176">
        <v>663</v>
      </c>
      <c r="V78" s="176">
        <v>685</v>
      </c>
      <c r="W78" s="176">
        <v>685</v>
      </c>
      <c r="X78" s="176">
        <v>663</v>
      </c>
      <c r="Y78" s="176">
        <v>685</v>
      </c>
      <c r="Z78" s="176">
        <v>663</v>
      </c>
      <c r="AA78" s="176">
        <v>685</v>
      </c>
      <c r="AB78" s="176">
        <v>685</v>
      </c>
      <c r="AC78" s="176">
        <v>619</v>
      </c>
      <c r="AD78" s="176">
        <v>685</v>
      </c>
      <c r="AE78" s="176">
        <v>663</v>
      </c>
      <c r="AF78" s="176">
        <v>221</v>
      </c>
      <c r="AG78" s="176">
        <v>663</v>
      </c>
      <c r="AH78" s="176">
        <v>685</v>
      </c>
      <c r="AI78" s="176">
        <v>685</v>
      </c>
      <c r="AJ78" s="176">
        <v>663</v>
      </c>
      <c r="AK78" s="176">
        <v>685</v>
      </c>
      <c r="AL78" s="176">
        <v>663</v>
      </c>
      <c r="AM78" s="176">
        <v>685</v>
      </c>
      <c r="AN78" s="176">
        <v>685</v>
      </c>
      <c r="AO78" s="176">
        <v>641</v>
      </c>
      <c r="AP78" s="176">
        <v>685</v>
      </c>
      <c r="AQ78" s="176">
        <v>663</v>
      </c>
      <c r="AR78" s="176">
        <v>685</v>
      </c>
      <c r="AS78" s="176">
        <v>663</v>
      </c>
      <c r="AT78" s="176">
        <v>685</v>
      </c>
      <c r="AU78" s="176">
        <v>685</v>
      </c>
      <c r="AV78" s="176">
        <v>663</v>
      </c>
      <c r="AW78" s="176">
        <v>685</v>
      </c>
      <c r="AX78" s="176">
        <v>663</v>
      </c>
      <c r="AY78" s="176">
        <v>685</v>
      </c>
      <c r="AZ78" s="176">
        <v>685</v>
      </c>
      <c r="BA78" s="176">
        <v>619</v>
      </c>
      <c r="BB78" s="176">
        <v>685</v>
      </c>
      <c r="BC78" s="176">
        <v>199</v>
      </c>
      <c r="BD78" s="176">
        <v>685</v>
      </c>
      <c r="BE78" s="176">
        <v>663</v>
      </c>
      <c r="BF78" s="176">
        <v>685</v>
      </c>
      <c r="BG78" s="176">
        <v>685</v>
      </c>
      <c r="BH78" s="176">
        <v>663</v>
      </c>
      <c r="BI78" s="176">
        <v>685</v>
      </c>
      <c r="BJ78" s="176">
        <v>663</v>
      </c>
      <c r="BK78" s="176">
        <v>685</v>
      </c>
      <c r="BL78" s="176">
        <v>685</v>
      </c>
      <c r="BM78" s="176">
        <v>619</v>
      </c>
      <c r="BN78" s="176">
        <v>685</v>
      </c>
      <c r="BO78" s="176">
        <v>663</v>
      </c>
      <c r="BP78" s="176">
        <v>685</v>
      </c>
      <c r="BQ78" s="176">
        <v>663</v>
      </c>
      <c r="BR78" s="176">
        <v>685</v>
      </c>
      <c r="BS78" s="176">
        <v>685</v>
      </c>
      <c r="BT78" s="176">
        <v>663</v>
      </c>
      <c r="BU78" s="176">
        <v>685</v>
      </c>
      <c r="BV78" s="176">
        <v>663</v>
      </c>
      <c r="BW78" s="176">
        <v>685</v>
      </c>
      <c r="BX78" s="176">
        <v>685</v>
      </c>
      <c r="BY78" s="176">
        <v>619</v>
      </c>
      <c r="BZ78" s="176">
        <v>685</v>
      </c>
      <c r="CA78" s="176">
        <v>420</v>
      </c>
      <c r="CB78" s="176">
        <v>310</v>
      </c>
      <c r="CC78" s="176">
        <v>663</v>
      </c>
      <c r="CD78" s="176">
        <v>685</v>
      </c>
      <c r="CE78" s="176">
        <v>685</v>
      </c>
      <c r="CF78" s="176">
        <v>663</v>
      </c>
      <c r="CG78" s="176">
        <v>685</v>
      </c>
      <c r="CH78" s="176">
        <v>663</v>
      </c>
      <c r="CI78" s="176">
        <v>685</v>
      </c>
      <c r="CJ78" s="176">
        <v>685</v>
      </c>
      <c r="CK78" s="176">
        <v>641</v>
      </c>
      <c r="CL78" s="176">
        <v>685</v>
      </c>
      <c r="CM78" s="176">
        <v>663</v>
      </c>
      <c r="CN78" s="176">
        <v>685</v>
      </c>
      <c r="CO78" s="176">
        <v>663</v>
      </c>
      <c r="CP78" s="176">
        <v>685</v>
      </c>
      <c r="CQ78" s="176">
        <v>685</v>
      </c>
      <c r="CR78" s="176">
        <v>663</v>
      </c>
      <c r="CS78" s="176">
        <v>685</v>
      </c>
      <c r="CT78" s="176">
        <v>663</v>
      </c>
      <c r="CU78" s="176">
        <v>685</v>
      </c>
      <c r="CV78" s="176">
        <v>685</v>
      </c>
      <c r="CW78" s="176">
        <v>619</v>
      </c>
      <c r="CX78" s="176">
        <v>265</v>
      </c>
      <c r="CY78" s="176">
        <v>0</v>
      </c>
      <c r="CZ78" s="176">
        <v>685</v>
      </c>
      <c r="DA78" s="176">
        <v>663</v>
      </c>
      <c r="DB78" s="176">
        <v>685</v>
      </c>
      <c r="DC78" s="176">
        <v>685</v>
      </c>
      <c r="DD78" s="176">
        <v>663</v>
      </c>
      <c r="DE78" s="176">
        <v>685</v>
      </c>
      <c r="DF78" s="176">
        <v>663</v>
      </c>
      <c r="DG78" s="176">
        <v>685</v>
      </c>
      <c r="DH78" s="176">
        <v>685</v>
      </c>
      <c r="DI78" s="176">
        <v>619</v>
      </c>
      <c r="DJ78" s="176">
        <v>685</v>
      </c>
      <c r="DK78" s="176">
        <v>663</v>
      </c>
      <c r="DL78" s="176">
        <v>685</v>
      </c>
      <c r="DM78" s="176">
        <v>663</v>
      </c>
      <c r="DN78" s="176">
        <v>685</v>
      </c>
      <c r="DO78" s="176">
        <v>685</v>
      </c>
      <c r="DP78" s="176">
        <v>663</v>
      </c>
      <c r="DQ78" s="176">
        <v>685</v>
      </c>
      <c r="DR78" s="176">
        <v>663</v>
      </c>
      <c r="DS78" s="176">
        <v>685</v>
      </c>
      <c r="DT78" s="176">
        <v>685</v>
      </c>
      <c r="DU78" s="176">
        <v>619</v>
      </c>
      <c r="DV78" s="176">
        <v>685</v>
      </c>
      <c r="DW78" s="176">
        <v>310</v>
      </c>
      <c r="DX78" s="176">
        <v>575</v>
      </c>
      <c r="DY78" s="176">
        <v>663</v>
      </c>
      <c r="DZ78" s="176">
        <v>685</v>
      </c>
      <c r="EA78" s="176">
        <v>685</v>
      </c>
      <c r="EB78" s="176">
        <v>663</v>
      </c>
      <c r="EC78" s="176">
        <v>685</v>
      </c>
      <c r="ED78" s="176">
        <v>663</v>
      </c>
      <c r="EE78" s="176">
        <v>685</v>
      </c>
      <c r="EF78" s="176">
        <v>685</v>
      </c>
      <c r="EG78" s="176">
        <v>641</v>
      </c>
      <c r="EH78" s="176">
        <v>685</v>
      </c>
      <c r="EI78" s="176">
        <v>663</v>
      </c>
      <c r="EJ78" s="176">
        <v>685</v>
      </c>
      <c r="EK78" s="176">
        <v>663</v>
      </c>
      <c r="EL78" s="176">
        <v>685</v>
      </c>
      <c r="EM78" s="176">
        <v>685</v>
      </c>
      <c r="EN78" s="176">
        <v>663</v>
      </c>
      <c r="EO78" s="176">
        <v>685</v>
      </c>
      <c r="EP78" s="176">
        <v>663</v>
      </c>
      <c r="EQ78" s="176">
        <v>685</v>
      </c>
      <c r="ER78" s="176">
        <v>685</v>
      </c>
      <c r="ES78" s="176">
        <v>619</v>
      </c>
      <c r="ET78" s="176">
        <v>685</v>
      </c>
      <c r="EU78" s="176">
        <v>243</v>
      </c>
      <c r="EV78" s="176">
        <v>641</v>
      </c>
      <c r="EW78" s="176">
        <v>663</v>
      </c>
      <c r="EX78" s="176">
        <v>685</v>
      </c>
      <c r="EY78" s="176">
        <v>685</v>
      </c>
      <c r="EZ78" s="176">
        <v>663</v>
      </c>
      <c r="FA78" s="176">
        <v>685</v>
      </c>
      <c r="FB78" s="176">
        <v>663</v>
      </c>
      <c r="FC78" s="176">
        <v>685</v>
      </c>
      <c r="FD78" s="176">
        <v>685</v>
      </c>
      <c r="FE78" s="176">
        <v>619</v>
      </c>
      <c r="FF78" s="176">
        <v>685</v>
      </c>
      <c r="FG78" s="176">
        <v>663</v>
      </c>
      <c r="FH78" s="176">
        <v>685</v>
      </c>
      <c r="FI78" s="176">
        <v>663</v>
      </c>
      <c r="FJ78" s="176">
        <v>685</v>
      </c>
      <c r="FK78" s="176">
        <v>685</v>
      </c>
      <c r="FL78" s="176">
        <v>663</v>
      </c>
      <c r="FM78" s="176">
        <v>685</v>
      </c>
      <c r="FN78" s="176">
        <v>663</v>
      </c>
      <c r="FO78" s="176">
        <v>685</v>
      </c>
      <c r="FP78" s="176">
        <v>685</v>
      </c>
      <c r="FQ78" s="176">
        <v>619</v>
      </c>
      <c r="FR78" s="176">
        <v>685</v>
      </c>
      <c r="FS78" s="176">
        <v>663</v>
      </c>
      <c r="FT78" s="176">
        <v>221</v>
      </c>
      <c r="FU78" s="176">
        <v>663</v>
      </c>
      <c r="FV78" s="176">
        <v>685</v>
      </c>
      <c r="FW78" s="176">
        <v>685</v>
      </c>
      <c r="FX78" s="176">
        <v>663</v>
      </c>
      <c r="FY78" s="176">
        <v>685</v>
      </c>
      <c r="FZ78" s="176">
        <v>663</v>
      </c>
      <c r="GA78" s="176">
        <v>685</v>
      </c>
    </row>
    <row r="79" spans="2:183">
      <c r="B79" s="96" t="s">
        <v>3</v>
      </c>
      <c r="C79" s="166" t="s">
        <v>271</v>
      </c>
      <c r="D79" s="88">
        <v>4733.33</v>
      </c>
      <c r="E79" s="89">
        <v>3905</v>
      </c>
      <c r="F79" s="89">
        <v>3786.67</v>
      </c>
      <c r="G79" s="89">
        <v>0</v>
      </c>
      <c r="H79" s="89">
        <v>2011.67</v>
      </c>
      <c r="I79" s="89">
        <v>2840</v>
      </c>
      <c r="J79" s="89">
        <v>2840</v>
      </c>
      <c r="K79" s="89">
        <v>3786.67</v>
      </c>
      <c r="L79" s="89">
        <v>2840</v>
      </c>
      <c r="M79" s="89">
        <v>4733.33</v>
      </c>
      <c r="N79" s="89">
        <v>4733.33</v>
      </c>
      <c r="O79" s="89">
        <v>3786.67</v>
      </c>
      <c r="P79" s="89">
        <v>4733.33</v>
      </c>
      <c r="Q79" s="89">
        <v>3786.67</v>
      </c>
      <c r="R79" s="89">
        <v>2840</v>
      </c>
      <c r="S79" s="89">
        <v>2840</v>
      </c>
      <c r="T79" s="89">
        <v>3786.67</v>
      </c>
      <c r="U79" s="89">
        <v>1893.33</v>
      </c>
      <c r="V79" s="89">
        <v>3786.67</v>
      </c>
      <c r="W79" s="89">
        <v>2840</v>
      </c>
      <c r="X79" s="89">
        <v>3786.67</v>
      </c>
      <c r="Y79" s="89">
        <v>4733.33</v>
      </c>
      <c r="Z79" s="89">
        <v>2840</v>
      </c>
      <c r="AA79" s="89">
        <v>4733.33</v>
      </c>
      <c r="AB79" s="89">
        <v>4733.33</v>
      </c>
      <c r="AC79" s="89">
        <v>4733.33</v>
      </c>
      <c r="AD79" s="89">
        <v>3786.67</v>
      </c>
      <c r="AE79" s="89">
        <v>4733.33</v>
      </c>
      <c r="AF79" s="89">
        <v>2011.67</v>
      </c>
      <c r="AG79" s="89">
        <v>2840</v>
      </c>
      <c r="AH79" s="89">
        <v>4733.33</v>
      </c>
      <c r="AI79" s="89">
        <v>2840</v>
      </c>
      <c r="AJ79" s="89">
        <v>2840</v>
      </c>
      <c r="AK79" s="89">
        <v>4733.33</v>
      </c>
      <c r="AL79" s="89">
        <v>2840</v>
      </c>
      <c r="AM79" s="89">
        <v>3786.67</v>
      </c>
      <c r="AN79" s="89">
        <v>4733.33</v>
      </c>
      <c r="AO79" s="89">
        <v>4733.33</v>
      </c>
      <c r="AP79" s="89">
        <v>2840</v>
      </c>
      <c r="AQ79" s="89">
        <v>3786.67</v>
      </c>
      <c r="AR79" s="89">
        <v>2840</v>
      </c>
      <c r="AS79" s="89">
        <v>4733.33</v>
      </c>
      <c r="AT79" s="89">
        <v>4733.33</v>
      </c>
      <c r="AU79" s="89">
        <v>1893.33</v>
      </c>
      <c r="AV79" s="89">
        <v>4733.33</v>
      </c>
      <c r="AW79" s="89">
        <v>3786.67</v>
      </c>
      <c r="AX79" s="89">
        <v>3786.67</v>
      </c>
      <c r="AY79" s="89">
        <v>3786.67</v>
      </c>
      <c r="AZ79" s="89">
        <v>2840</v>
      </c>
      <c r="BA79" s="89">
        <v>2840</v>
      </c>
      <c r="BB79" s="89">
        <v>3786.67</v>
      </c>
      <c r="BC79" s="89">
        <v>2011.67</v>
      </c>
      <c r="BD79" s="89">
        <v>3786.67</v>
      </c>
      <c r="BE79" s="89">
        <v>4733.33</v>
      </c>
      <c r="BF79" s="89">
        <v>2840</v>
      </c>
      <c r="BG79" s="89">
        <v>3786.67</v>
      </c>
      <c r="BH79" s="89">
        <v>3786.67</v>
      </c>
      <c r="BI79" s="89">
        <v>4733.33</v>
      </c>
      <c r="BJ79" s="89">
        <v>3786.67</v>
      </c>
      <c r="BK79" s="89">
        <v>3786.67</v>
      </c>
      <c r="BL79" s="89">
        <v>3786.67</v>
      </c>
      <c r="BM79" s="89">
        <v>4733.33</v>
      </c>
      <c r="BN79" s="89">
        <v>4733.33</v>
      </c>
      <c r="BO79" s="89">
        <v>1893.33</v>
      </c>
      <c r="BP79" s="89">
        <v>2840</v>
      </c>
      <c r="BQ79" s="89">
        <v>2840</v>
      </c>
      <c r="BR79" s="89">
        <v>3786.67</v>
      </c>
      <c r="BS79" s="89">
        <v>4733.33</v>
      </c>
      <c r="BT79" s="89">
        <v>3786.67</v>
      </c>
      <c r="BU79" s="89">
        <v>4733.33</v>
      </c>
      <c r="BV79" s="89">
        <v>3786.67</v>
      </c>
      <c r="BW79" s="89">
        <v>4733.33</v>
      </c>
      <c r="BX79" s="89">
        <v>3786.67</v>
      </c>
      <c r="BY79" s="89">
        <v>2840</v>
      </c>
      <c r="BZ79" s="89">
        <v>3786.67</v>
      </c>
      <c r="CA79" s="89">
        <v>3786.67</v>
      </c>
      <c r="CB79" s="89">
        <v>2958.33</v>
      </c>
      <c r="CC79" s="89">
        <v>3786.67</v>
      </c>
      <c r="CD79" s="89">
        <v>3786.67</v>
      </c>
      <c r="CE79" s="89">
        <v>4733.33</v>
      </c>
      <c r="CF79" s="89">
        <v>2840</v>
      </c>
      <c r="CG79" s="89">
        <v>4733.33</v>
      </c>
      <c r="CH79" s="89">
        <v>4733.33</v>
      </c>
      <c r="CI79" s="89">
        <v>3786.67</v>
      </c>
      <c r="CJ79" s="89">
        <v>2840</v>
      </c>
      <c r="CK79" s="89">
        <v>3786.67</v>
      </c>
      <c r="CL79" s="89">
        <v>4851.67</v>
      </c>
      <c r="CM79" s="89">
        <v>3786.67</v>
      </c>
      <c r="CN79" s="89">
        <v>3786.67</v>
      </c>
      <c r="CO79" s="89">
        <v>2840</v>
      </c>
      <c r="CP79" s="89">
        <v>3786.67</v>
      </c>
      <c r="CQ79" s="89">
        <v>2840</v>
      </c>
      <c r="CR79" s="89">
        <v>2840</v>
      </c>
      <c r="CS79" s="89">
        <v>2840</v>
      </c>
      <c r="CT79" s="89">
        <v>3786.67</v>
      </c>
      <c r="CU79" s="89">
        <v>4733.33</v>
      </c>
      <c r="CV79" s="89">
        <v>3786.67</v>
      </c>
      <c r="CW79" s="89">
        <v>5680</v>
      </c>
      <c r="CX79" s="89">
        <v>946.67</v>
      </c>
      <c r="CY79" s="89">
        <v>0</v>
      </c>
      <c r="CZ79" s="89">
        <v>4733.33</v>
      </c>
      <c r="DA79" s="89">
        <v>3786.67</v>
      </c>
      <c r="DB79" s="89">
        <v>4733.33</v>
      </c>
      <c r="DC79" s="89">
        <v>3786.67</v>
      </c>
      <c r="DD79" s="89">
        <v>3786.67</v>
      </c>
      <c r="DE79" s="89">
        <v>4733.33</v>
      </c>
      <c r="DF79" s="89">
        <v>3786.67</v>
      </c>
      <c r="DG79" s="89">
        <v>3786.67</v>
      </c>
      <c r="DH79" s="89">
        <v>3786.67</v>
      </c>
      <c r="DI79" s="89">
        <v>2840</v>
      </c>
      <c r="DJ79" s="89">
        <v>3786.67</v>
      </c>
      <c r="DK79" s="89">
        <v>1893.33</v>
      </c>
      <c r="DL79" s="89">
        <v>2840</v>
      </c>
      <c r="DM79" s="89">
        <v>1893.33</v>
      </c>
      <c r="DN79" s="89">
        <v>2840</v>
      </c>
      <c r="DO79" s="89">
        <v>4851.67</v>
      </c>
      <c r="DP79" s="89">
        <v>2840</v>
      </c>
      <c r="DQ79" s="89">
        <v>3786.67</v>
      </c>
      <c r="DR79" s="89">
        <v>2840</v>
      </c>
      <c r="DS79" s="89">
        <v>3786.67</v>
      </c>
      <c r="DT79" s="89">
        <v>2840</v>
      </c>
      <c r="DU79" s="89">
        <v>4733.33</v>
      </c>
      <c r="DV79" s="89">
        <v>4733.33</v>
      </c>
      <c r="DW79" s="89">
        <v>946.67</v>
      </c>
      <c r="DX79" s="89">
        <v>4851.67</v>
      </c>
      <c r="DY79" s="89">
        <v>3786.67</v>
      </c>
      <c r="DZ79" s="89">
        <v>2840</v>
      </c>
      <c r="EA79" s="89">
        <v>2958.33</v>
      </c>
      <c r="EB79" s="89">
        <v>4733.33</v>
      </c>
      <c r="EC79" s="89">
        <v>2840</v>
      </c>
      <c r="ED79" s="89">
        <v>4733.33</v>
      </c>
      <c r="EE79" s="89">
        <v>4733.33</v>
      </c>
      <c r="EF79" s="89">
        <v>3786.67</v>
      </c>
      <c r="EG79" s="89">
        <v>4733.33</v>
      </c>
      <c r="EH79" s="89">
        <v>4733.33</v>
      </c>
      <c r="EI79" s="89">
        <v>1893.33</v>
      </c>
      <c r="EJ79" s="89">
        <v>1893.33</v>
      </c>
      <c r="EK79" s="89">
        <v>2840</v>
      </c>
      <c r="EL79" s="89">
        <v>4733.33</v>
      </c>
      <c r="EM79" s="89">
        <v>3786.67</v>
      </c>
      <c r="EN79" s="89">
        <v>3786.67</v>
      </c>
      <c r="EO79" s="89">
        <v>1893.33</v>
      </c>
      <c r="EP79" s="89">
        <v>3786.67</v>
      </c>
      <c r="EQ79" s="89">
        <v>5680</v>
      </c>
      <c r="ER79" s="89">
        <v>3786.67</v>
      </c>
      <c r="ES79" s="89">
        <v>3786.67</v>
      </c>
      <c r="ET79" s="89">
        <v>3786.67</v>
      </c>
      <c r="EU79" s="89">
        <v>1893.33</v>
      </c>
      <c r="EV79" s="89">
        <v>2011.67</v>
      </c>
      <c r="EW79" s="89">
        <v>4733.33</v>
      </c>
      <c r="EX79" s="89">
        <v>4733.33</v>
      </c>
      <c r="EY79" s="89">
        <v>4733.33</v>
      </c>
      <c r="EZ79" s="89">
        <v>2840</v>
      </c>
      <c r="FA79" s="89">
        <v>4733.33</v>
      </c>
      <c r="FB79" s="89">
        <v>3786.67</v>
      </c>
      <c r="FC79" s="89">
        <v>5680</v>
      </c>
      <c r="FD79" s="89">
        <v>1893.33</v>
      </c>
      <c r="FE79" s="89">
        <v>4733.33</v>
      </c>
      <c r="FF79" s="89">
        <v>4733.33</v>
      </c>
      <c r="FG79" s="89">
        <v>3786.67</v>
      </c>
      <c r="FH79" s="89">
        <v>4733.33</v>
      </c>
      <c r="FI79" s="89">
        <v>3786.67</v>
      </c>
      <c r="FJ79" s="89">
        <v>4733.33</v>
      </c>
      <c r="FK79" s="89">
        <v>3786.67</v>
      </c>
      <c r="FL79" s="89">
        <v>4733.33</v>
      </c>
      <c r="FM79" s="89">
        <v>3786.67</v>
      </c>
      <c r="FN79" s="89">
        <v>3786.67</v>
      </c>
      <c r="FO79" s="89">
        <v>5680</v>
      </c>
      <c r="FP79" s="89">
        <v>2840</v>
      </c>
      <c r="FQ79" s="89">
        <v>3786.67</v>
      </c>
      <c r="FR79" s="89">
        <v>1893.33</v>
      </c>
      <c r="FS79" s="89">
        <v>2840</v>
      </c>
      <c r="FT79" s="89">
        <v>2011.67</v>
      </c>
      <c r="FU79" s="89">
        <v>1893.33</v>
      </c>
      <c r="FV79" s="89">
        <v>2840</v>
      </c>
      <c r="FW79" s="89">
        <v>4733.33</v>
      </c>
      <c r="FX79" s="89">
        <v>2840</v>
      </c>
      <c r="FY79" s="89">
        <v>3786.67</v>
      </c>
      <c r="FZ79" s="89">
        <v>4733.33</v>
      </c>
      <c r="GA79" s="89">
        <v>5680</v>
      </c>
    </row>
    <row r="80" spans="2:183">
      <c r="B80" s="171" t="s">
        <v>3</v>
      </c>
      <c r="C80" s="177" t="s">
        <v>96</v>
      </c>
      <c r="D80" s="83">
        <v>0.92371110257395317</v>
      </c>
      <c r="E80" s="84">
        <v>0.920940077374373</v>
      </c>
      <c r="F80" s="84">
        <v>0.91459889974546349</v>
      </c>
      <c r="G80" s="84" t="e">
        <v>#DIV/0!</v>
      </c>
      <c r="H80" s="84">
        <v>0.90346349745331067</v>
      </c>
      <c r="I80" s="84">
        <v>0.92061601968722717</v>
      </c>
      <c r="J80" s="84">
        <v>0.93153860929696508</v>
      </c>
      <c r="K80" s="84">
        <v>0.92659239339223975</v>
      </c>
      <c r="L80" s="84">
        <v>0.91573390489799156</v>
      </c>
      <c r="M80" s="84">
        <v>0.91250288129081836</v>
      </c>
      <c r="N80" s="84">
        <v>0.90732912598237681</v>
      </c>
      <c r="O80" s="84">
        <v>0.91344410295812528</v>
      </c>
      <c r="P80" s="84">
        <v>0.93364195159431429</v>
      </c>
      <c r="Q80" s="84">
        <v>0.93111140634299805</v>
      </c>
      <c r="R80" s="84">
        <v>0.91722819823280832</v>
      </c>
      <c r="S80" s="84">
        <v>0.92356314995633881</v>
      </c>
      <c r="T80" s="84">
        <v>0.91873607376104494</v>
      </c>
      <c r="U80" s="84">
        <v>0.92586528538540924</v>
      </c>
      <c r="V80" s="84">
        <v>0.93456396465616598</v>
      </c>
      <c r="W80" s="84">
        <v>0.93213407606607768</v>
      </c>
      <c r="X80" s="84">
        <v>0.91823450027784392</v>
      </c>
      <c r="Y80" s="84">
        <v>0.92268344218209764</v>
      </c>
      <c r="Z80" s="84">
        <v>0.9072894339922204</v>
      </c>
      <c r="AA80" s="84">
        <v>0.91686323472915865</v>
      </c>
      <c r="AB80" s="84">
        <v>0.92617940837495205</v>
      </c>
      <c r="AC80" s="84">
        <v>0.92739775529291724</v>
      </c>
      <c r="AD80" s="84">
        <v>0.91419323857087975</v>
      </c>
      <c r="AE80" s="84">
        <v>0.91467214416130826</v>
      </c>
      <c r="AF80" s="84">
        <v>0.89958918790188136</v>
      </c>
      <c r="AG80" s="84">
        <v>0.9248431174089069</v>
      </c>
      <c r="AH80" s="84">
        <v>0.93371878601613523</v>
      </c>
      <c r="AI80" s="84">
        <v>0.93424702266615445</v>
      </c>
      <c r="AJ80" s="84">
        <v>0.91316384853536559</v>
      </c>
      <c r="AK80" s="84">
        <v>0.92166538609296966</v>
      </c>
      <c r="AL80" s="84">
        <v>0.91028617924902755</v>
      </c>
      <c r="AM80" s="84">
        <v>0.90818094506338842</v>
      </c>
      <c r="AN80" s="84">
        <v>0.92716865155589712</v>
      </c>
      <c r="AO80" s="84">
        <v>0.93484892027260036</v>
      </c>
      <c r="AP80" s="84">
        <v>0.92625624279677299</v>
      </c>
      <c r="AQ80" s="84">
        <v>0.91638882273557198</v>
      </c>
      <c r="AR80" s="84">
        <v>0.92486361890126778</v>
      </c>
      <c r="AS80" s="84">
        <v>0.92800865285385414</v>
      </c>
      <c r="AT80" s="84">
        <v>0.9361006530925855</v>
      </c>
      <c r="AU80" s="84">
        <v>0.93818478678447947</v>
      </c>
      <c r="AV80" s="84">
        <v>0.9202786377708978</v>
      </c>
      <c r="AW80" s="84">
        <v>0.91955243949289289</v>
      </c>
      <c r="AX80" s="84">
        <v>0.91598197983646901</v>
      </c>
      <c r="AY80" s="84">
        <v>0.91114867460622362</v>
      </c>
      <c r="AZ80" s="84">
        <v>0.93038609296965047</v>
      </c>
      <c r="BA80" s="84">
        <v>0.93564971090893634</v>
      </c>
      <c r="BB80" s="84">
        <v>0.92136765270841336</v>
      </c>
      <c r="BC80" s="84">
        <v>0.90965353081195455</v>
      </c>
      <c r="BD80" s="84">
        <v>0.91602766039185557</v>
      </c>
      <c r="BE80" s="84">
        <v>0.93003294435182982</v>
      </c>
      <c r="BF80" s="84">
        <v>0.93589896273530548</v>
      </c>
      <c r="BG80" s="84">
        <v>0.93594698424894351</v>
      </c>
      <c r="BH80" s="84">
        <v>0.91633920774787647</v>
      </c>
      <c r="BI80" s="84">
        <v>0.91834229734921247</v>
      </c>
      <c r="BJ80" s="84">
        <v>0.91262800666825439</v>
      </c>
      <c r="BK80" s="84">
        <v>0.91290626200537839</v>
      </c>
      <c r="BL80" s="84">
        <v>0.9320668459469843</v>
      </c>
      <c r="BM80" s="84">
        <v>0.93602170308647226</v>
      </c>
      <c r="BN80" s="84">
        <v>0.92330772185939303</v>
      </c>
      <c r="BO80" s="84">
        <v>0.92171747241406687</v>
      </c>
      <c r="BP80" s="84">
        <v>0.93181713407606614</v>
      </c>
      <c r="BQ80" s="84">
        <v>0.93482575216321351</v>
      </c>
      <c r="BR80" s="84">
        <v>0.94418747598924324</v>
      </c>
      <c r="BS80" s="84">
        <v>0.94976757587399152</v>
      </c>
      <c r="BT80" s="84">
        <v>0.92796896086369773</v>
      </c>
      <c r="BU80" s="84">
        <v>0.93319054936611601</v>
      </c>
      <c r="BV80" s="84">
        <v>0.93164046995316341</v>
      </c>
      <c r="BW80" s="84">
        <v>0.9387418363426816</v>
      </c>
      <c r="BX80" s="84">
        <v>0.95144832885132546</v>
      </c>
      <c r="BY80" s="84">
        <v>0.96233749256015644</v>
      </c>
      <c r="BZ80" s="84">
        <v>0.94083557433730314</v>
      </c>
      <c r="CA80" s="84">
        <v>0.95019110275689223</v>
      </c>
      <c r="CB80" s="84">
        <v>0.94907045840407467</v>
      </c>
      <c r="CC80" s="84">
        <v>0.95332221957608954</v>
      </c>
      <c r="CD80" s="84">
        <v>0.96617172493276993</v>
      </c>
      <c r="CE80" s="84">
        <v>0.97079139454475605</v>
      </c>
      <c r="CF80" s="84">
        <v>0.95928594109708665</v>
      </c>
      <c r="CG80" s="84">
        <v>0.95530925854782944</v>
      </c>
      <c r="CH80" s="84">
        <v>0.97814955941890924</v>
      </c>
      <c r="CI80" s="84">
        <v>0.98580291970802925</v>
      </c>
      <c r="CJ80" s="84">
        <v>0.98587014982712262</v>
      </c>
      <c r="CK80" s="84">
        <v>0.98216397076935702</v>
      </c>
      <c r="CL80" s="84">
        <v>0.97386477141759509</v>
      </c>
      <c r="CM80" s="84">
        <v>0.96580535048027305</v>
      </c>
      <c r="CN80" s="84">
        <v>0.96072608528620829</v>
      </c>
      <c r="CO80" s="84">
        <v>0.9649618956894499</v>
      </c>
      <c r="CP80" s="84">
        <v>0.97522858240491739</v>
      </c>
      <c r="CQ80" s="84">
        <v>0.97578563196311952</v>
      </c>
      <c r="CR80" s="84">
        <v>0.96246130030959753</v>
      </c>
      <c r="CS80" s="84">
        <v>0.96297349212447181</v>
      </c>
      <c r="CT80" s="84">
        <v>0.97977693101532115</v>
      </c>
      <c r="CU80" s="84">
        <v>0.98447752593161741</v>
      </c>
      <c r="CV80" s="84">
        <v>0.9843334613907031</v>
      </c>
      <c r="CW80" s="84">
        <v>0.98457199642887516</v>
      </c>
      <c r="CX80" s="84">
        <v>0.97956802383316788</v>
      </c>
      <c r="CY80" s="84" t="e">
        <v>#DIV/0!</v>
      </c>
      <c r="CZ80" s="84">
        <v>0.96008259700345755</v>
      </c>
      <c r="DA80" s="84">
        <v>0.96777010399301422</v>
      </c>
      <c r="DB80" s="84">
        <v>0.97789857856319629</v>
      </c>
      <c r="DC80" s="84">
        <v>0.980270841336919</v>
      </c>
      <c r="DD80" s="84">
        <v>0.95974239898388503</v>
      </c>
      <c r="DE80" s="84">
        <v>0.96346331156358056</v>
      </c>
      <c r="DF80" s="84">
        <v>0.98056084782090969</v>
      </c>
      <c r="DG80" s="84">
        <v>0.97806185170956594</v>
      </c>
      <c r="DH80" s="84">
        <v>0.98290242028428743</v>
      </c>
      <c r="DI80" s="84">
        <v>0.98333910806904179</v>
      </c>
      <c r="DJ80" s="84">
        <v>0.97589127929312336</v>
      </c>
      <c r="DK80" s="84">
        <v>0.96086369770580293</v>
      </c>
      <c r="DL80" s="84">
        <v>0.95821936227429894</v>
      </c>
      <c r="DM80" s="84">
        <v>0.96663888227355721</v>
      </c>
      <c r="DN80" s="84">
        <v>0.97789857856319629</v>
      </c>
      <c r="DO80" s="84">
        <v>0.97594890510948906</v>
      </c>
      <c r="DP80" s="84">
        <v>0.95968286099865052</v>
      </c>
      <c r="DQ80" s="84">
        <v>0.96505762581636578</v>
      </c>
      <c r="DR80" s="84">
        <v>0.97965785504485192</v>
      </c>
      <c r="DS80" s="84">
        <v>0.97796580868228966</v>
      </c>
      <c r="DT80" s="84">
        <v>0.98188436419515945</v>
      </c>
      <c r="DU80" s="84">
        <v>0.98221250318850439</v>
      </c>
      <c r="DV80" s="84">
        <v>0.97158855167114866</v>
      </c>
      <c r="DW80" s="84">
        <v>0.95630730050933777</v>
      </c>
      <c r="DX80" s="84">
        <v>0.95674828375286047</v>
      </c>
      <c r="DY80" s="84">
        <v>0.96204453441295545</v>
      </c>
      <c r="DZ80" s="84">
        <v>0.97641951594314258</v>
      </c>
      <c r="EA80" s="84">
        <v>0.97246254321936232</v>
      </c>
      <c r="EB80" s="84">
        <v>0.95750972453758831</v>
      </c>
      <c r="EC80" s="84">
        <v>0.95760468689973111</v>
      </c>
      <c r="ED80" s="84">
        <v>0.96960585853774706</v>
      </c>
      <c r="EE80" s="84">
        <v>0.97514214368036878</v>
      </c>
      <c r="EF80" s="84">
        <v>0.98148098348059931</v>
      </c>
      <c r="EG80" s="84">
        <v>0.97949544297561375</v>
      </c>
      <c r="EH80" s="84">
        <v>0.96903380714560128</v>
      </c>
      <c r="EI80" s="84">
        <v>0.95894845995078204</v>
      </c>
      <c r="EJ80" s="84">
        <v>0.95731655781790248</v>
      </c>
      <c r="EK80" s="84">
        <v>0.96039731682146545</v>
      </c>
      <c r="EL80" s="84">
        <v>0.97641951594314258</v>
      </c>
      <c r="EM80" s="84">
        <v>0.9716365731847868</v>
      </c>
      <c r="EN80" s="84">
        <v>0.96094308168611575</v>
      </c>
      <c r="EO80" s="84">
        <v>0.9584978870534</v>
      </c>
      <c r="EP80" s="84">
        <v>0.96729380011113753</v>
      </c>
      <c r="EQ80" s="84">
        <v>0.97823472915866316</v>
      </c>
      <c r="ER80" s="84">
        <v>0.97267383787937001</v>
      </c>
      <c r="ES80" s="84">
        <v>0.97048943542215804</v>
      </c>
      <c r="ET80" s="84">
        <v>0.96102381867076458</v>
      </c>
      <c r="EU80" s="84">
        <v>0.95949750920511157</v>
      </c>
      <c r="EV80" s="84">
        <v>0.95192749815255762</v>
      </c>
      <c r="EW80" s="84">
        <v>0.95747995554497101</v>
      </c>
      <c r="EX80" s="84">
        <v>0.96767960046100654</v>
      </c>
      <c r="EY80" s="84">
        <v>0.96711294660007685</v>
      </c>
      <c r="EZ80" s="84">
        <v>0.95569381598793368</v>
      </c>
      <c r="FA80" s="84">
        <v>0.95390703034959667</v>
      </c>
      <c r="FB80" s="84">
        <v>0.96351313804874172</v>
      </c>
      <c r="FC80" s="84">
        <v>0.97075297733384558</v>
      </c>
      <c r="FD80" s="84">
        <v>0.95597195543603541</v>
      </c>
      <c r="FE80" s="84">
        <v>0.95873448261202288</v>
      </c>
      <c r="FF80" s="84">
        <v>0.95340760660776025</v>
      </c>
      <c r="FG80" s="84">
        <v>0.95022624434389136</v>
      </c>
      <c r="FH80" s="84">
        <v>0.9478179024202843</v>
      </c>
      <c r="FI80" s="84">
        <v>0.95261768675081371</v>
      </c>
      <c r="FJ80" s="84">
        <v>0.96149442950441799</v>
      </c>
      <c r="FK80" s="84">
        <v>0.96062043795620444</v>
      </c>
      <c r="FL80" s="84">
        <v>0.94695165515598956</v>
      </c>
      <c r="FM80" s="84">
        <v>0.95022858240491748</v>
      </c>
      <c r="FN80" s="84">
        <v>0.954185520361991</v>
      </c>
      <c r="FO80" s="84">
        <v>0.96093737994621597</v>
      </c>
      <c r="FP80" s="84">
        <v>0.95525163273146374</v>
      </c>
      <c r="FQ80" s="84">
        <v>0.95883640846866758</v>
      </c>
      <c r="FR80" s="84">
        <v>0.95287936995774114</v>
      </c>
      <c r="FS80" s="84">
        <v>0.94829125982376761</v>
      </c>
      <c r="FT80" s="84">
        <v>0.93784234341509887</v>
      </c>
      <c r="FU80" s="84">
        <v>0.94872787171548778</v>
      </c>
      <c r="FV80" s="84">
        <v>0.95901651940069155</v>
      </c>
      <c r="FW80" s="84">
        <v>0.95725893200153667</v>
      </c>
      <c r="FX80" s="84">
        <v>0.94266492021909976</v>
      </c>
      <c r="FY80" s="84">
        <v>0.9437264694583174</v>
      </c>
      <c r="FZ80" s="84">
        <v>0.95123839009287925</v>
      </c>
      <c r="GA80" s="84">
        <v>0.96209950057625815</v>
      </c>
    </row>
    <row r="81" spans="2:183">
      <c r="B81" s="96" t="s">
        <v>3</v>
      </c>
      <c r="C81" s="166" t="s">
        <v>42</v>
      </c>
      <c r="D81" s="178">
        <v>110996.67</v>
      </c>
      <c r="E81" s="179">
        <v>91025.55</v>
      </c>
      <c r="F81" s="179">
        <v>87509.86</v>
      </c>
      <c r="G81" s="179">
        <v>0</v>
      </c>
      <c r="H81" s="179">
        <v>46187.87</v>
      </c>
      <c r="I81" s="179">
        <v>64723.61</v>
      </c>
      <c r="J81" s="179">
        <v>64468</v>
      </c>
      <c r="K81" s="179">
        <v>85768</v>
      </c>
      <c r="L81" s="179">
        <v>64212.41</v>
      </c>
      <c r="M81" s="179">
        <v>106973.34</v>
      </c>
      <c r="N81" s="179">
        <v>106926</v>
      </c>
      <c r="O81" s="179">
        <v>85540.800000000003</v>
      </c>
      <c r="P81" s="179">
        <v>106878.67</v>
      </c>
      <c r="Q81" s="179">
        <v>85313.61</v>
      </c>
      <c r="R81" s="179">
        <v>63587.61</v>
      </c>
      <c r="S81" s="179">
        <v>63048</v>
      </c>
      <c r="T81" s="179">
        <v>83458.13</v>
      </c>
      <c r="U81" s="179">
        <v>41539.730000000003</v>
      </c>
      <c r="V81" s="179">
        <v>83041.600000000006</v>
      </c>
      <c r="W81" s="179">
        <v>62252.800000000003</v>
      </c>
      <c r="X81" s="179">
        <v>82965.88</v>
      </c>
      <c r="Y81" s="179">
        <v>103660.01</v>
      </c>
      <c r="Z81" s="179">
        <v>62196.01</v>
      </c>
      <c r="AA81" s="179">
        <v>103612.66</v>
      </c>
      <c r="AB81" s="179">
        <v>103660.02</v>
      </c>
      <c r="AC81" s="179">
        <v>103470.66</v>
      </c>
      <c r="AD81" s="179">
        <v>82397.88</v>
      </c>
      <c r="AE81" s="179">
        <v>102334.66</v>
      </c>
      <c r="AF81" s="179">
        <v>43351.41</v>
      </c>
      <c r="AG81" s="179">
        <v>61287.21</v>
      </c>
      <c r="AH81" s="179">
        <v>102192.67</v>
      </c>
      <c r="AI81" s="179">
        <v>61372.4</v>
      </c>
      <c r="AJ81" s="179">
        <v>61429.21</v>
      </c>
      <c r="AK81" s="179">
        <v>102523.99</v>
      </c>
      <c r="AL81" s="179">
        <v>61599.6</v>
      </c>
      <c r="AM81" s="179">
        <v>82208.53</v>
      </c>
      <c r="AN81" s="179">
        <v>102808.01</v>
      </c>
      <c r="AO81" s="179">
        <v>105884.67</v>
      </c>
      <c r="AP81" s="179">
        <v>63246.8</v>
      </c>
      <c r="AQ81" s="179">
        <v>83836.800000000003</v>
      </c>
      <c r="AR81" s="179">
        <v>62678.8</v>
      </c>
      <c r="AS81" s="179">
        <v>104606.67</v>
      </c>
      <c r="AT81" s="179">
        <v>104701.34</v>
      </c>
      <c r="AU81" s="179">
        <v>41937.33</v>
      </c>
      <c r="AV81" s="179">
        <v>104985.33</v>
      </c>
      <c r="AW81" s="179">
        <v>84064</v>
      </c>
      <c r="AX81" s="179">
        <v>84215.47</v>
      </c>
      <c r="AY81" s="179">
        <v>84291.199999999997</v>
      </c>
      <c r="AZ81" s="179">
        <v>63246.8</v>
      </c>
      <c r="BA81" s="179">
        <v>65149.59</v>
      </c>
      <c r="BB81" s="179">
        <v>86487.47</v>
      </c>
      <c r="BC81" s="179">
        <v>45684.95</v>
      </c>
      <c r="BD81" s="179">
        <v>85730.14</v>
      </c>
      <c r="BE81" s="179">
        <v>107352</v>
      </c>
      <c r="BF81" s="179">
        <v>64468</v>
      </c>
      <c r="BG81" s="179">
        <v>86033.08</v>
      </c>
      <c r="BH81" s="179">
        <v>86146.67</v>
      </c>
      <c r="BI81" s="179">
        <v>107872.67</v>
      </c>
      <c r="BJ81" s="179">
        <v>86411.73</v>
      </c>
      <c r="BK81" s="179">
        <v>86525.34</v>
      </c>
      <c r="BL81" s="179">
        <v>86601.05</v>
      </c>
      <c r="BM81" s="179">
        <v>111517.33</v>
      </c>
      <c r="BN81" s="179">
        <v>111044.02</v>
      </c>
      <c r="BO81" s="179">
        <v>44152.54</v>
      </c>
      <c r="BP81" s="179">
        <v>66030.009999999995</v>
      </c>
      <c r="BQ81" s="179">
        <v>66172</v>
      </c>
      <c r="BR81" s="179">
        <v>88305.08</v>
      </c>
      <c r="BS81" s="179">
        <v>110523.32</v>
      </c>
      <c r="BT81" s="179">
        <v>88532.28</v>
      </c>
      <c r="BU81" s="179">
        <v>110854.67</v>
      </c>
      <c r="BV81" s="179">
        <v>88835.21</v>
      </c>
      <c r="BW81" s="179">
        <v>111186</v>
      </c>
      <c r="BX81" s="179">
        <v>88986.68</v>
      </c>
      <c r="BY81" s="179">
        <v>68784.789999999994</v>
      </c>
      <c r="BZ81" s="179">
        <v>91296.54</v>
      </c>
      <c r="CA81" s="179">
        <v>90804.26</v>
      </c>
      <c r="CB81" s="179">
        <v>70733.740000000005</v>
      </c>
      <c r="CC81" s="179">
        <v>90690.66</v>
      </c>
      <c r="CD81" s="179">
        <v>90804.26</v>
      </c>
      <c r="CE81" s="179">
        <v>113600.01</v>
      </c>
      <c r="CF81" s="179">
        <v>68273.59</v>
      </c>
      <c r="CG81" s="179">
        <v>113978.67</v>
      </c>
      <c r="CH81" s="179">
        <v>114167.98</v>
      </c>
      <c r="CI81" s="179">
        <v>91447.98</v>
      </c>
      <c r="CJ81" s="179">
        <v>68642.8</v>
      </c>
      <c r="CK81" s="179">
        <v>94288</v>
      </c>
      <c r="CL81" s="179">
        <v>120321.34</v>
      </c>
      <c r="CM81" s="179">
        <v>93379.199999999997</v>
      </c>
      <c r="CN81" s="179">
        <v>93114.14</v>
      </c>
      <c r="CO81" s="179">
        <v>69977.59</v>
      </c>
      <c r="CP81" s="179">
        <v>93379.199999999997</v>
      </c>
      <c r="CQ81" s="179">
        <v>70119.59</v>
      </c>
      <c r="CR81" s="179">
        <v>70233.2</v>
      </c>
      <c r="CS81" s="179">
        <v>70346.8</v>
      </c>
      <c r="CT81" s="179">
        <v>93947.199999999997</v>
      </c>
      <c r="CU81" s="179">
        <v>117576.03</v>
      </c>
      <c r="CV81" s="179">
        <v>94098.66</v>
      </c>
      <c r="CW81" s="179">
        <v>145464.79999999999</v>
      </c>
      <c r="CX81" s="179">
        <v>24140</v>
      </c>
      <c r="CY81" s="179">
        <v>0</v>
      </c>
      <c r="CZ81" s="179">
        <v>119611.34</v>
      </c>
      <c r="DA81" s="179">
        <v>95878.39</v>
      </c>
      <c r="DB81" s="179">
        <v>119942.68</v>
      </c>
      <c r="DC81" s="179">
        <v>96067.73</v>
      </c>
      <c r="DD81" s="179">
        <v>96219.19</v>
      </c>
      <c r="DE81" s="179">
        <v>120416</v>
      </c>
      <c r="DF81" s="179">
        <v>96522.12</v>
      </c>
      <c r="DG81" s="179">
        <v>96673.59</v>
      </c>
      <c r="DH81" s="179">
        <v>96749.33</v>
      </c>
      <c r="DI81" s="179">
        <v>74777.2</v>
      </c>
      <c r="DJ81" s="179">
        <v>99286.399999999994</v>
      </c>
      <c r="DK81" s="179">
        <v>49359.21</v>
      </c>
      <c r="DL81" s="179">
        <v>73840.02</v>
      </c>
      <c r="DM81" s="179">
        <v>49321.34</v>
      </c>
      <c r="DN81" s="179">
        <v>74067.22</v>
      </c>
      <c r="DO81" s="179">
        <v>126677.02</v>
      </c>
      <c r="DP81" s="179">
        <v>74294.39</v>
      </c>
      <c r="DQ81" s="179">
        <v>99172.800000000003</v>
      </c>
      <c r="DR81" s="179">
        <v>74521.61</v>
      </c>
      <c r="DS81" s="179">
        <v>99513.59</v>
      </c>
      <c r="DT81" s="179">
        <v>74692</v>
      </c>
      <c r="DU81" s="179">
        <v>128273.35</v>
      </c>
      <c r="DV81" s="179">
        <v>127752.69</v>
      </c>
      <c r="DW81" s="179">
        <v>25399.07</v>
      </c>
      <c r="DX81" s="179">
        <v>129830.59</v>
      </c>
      <c r="DY81" s="179">
        <v>101520.55</v>
      </c>
      <c r="DZ81" s="179">
        <v>76225.61</v>
      </c>
      <c r="EA81" s="179">
        <v>79490.42</v>
      </c>
      <c r="EB81" s="179">
        <v>127374.02</v>
      </c>
      <c r="EC81" s="179">
        <v>76538</v>
      </c>
      <c r="ED81" s="179">
        <v>127800</v>
      </c>
      <c r="EE81" s="179">
        <v>127989.33</v>
      </c>
      <c r="EF81" s="179">
        <v>102505.05</v>
      </c>
      <c r="EG81" s="179">
        <v>132012.69</v>
      </c>
      <c r="EH81" s="179">
        <v>131492</v>
      </c>
      <c r="EI81" s="179">
        <v>52293.87</v>
      </c>
      <c r="EJ81" s="179">
        <v>52142.400000000001</v>
      </c>
      <c r="EK81" s="179">
        <v>78383.98</v>
      </c>
      <c r="EL81" s="179">
        <v>130782.02</v>
      </c>
      <c r="EM81" s="179">
        <v>104739.22</v>
      </c>
      <c r="EN81" s="179">
        <v>104928.53</v>
      </c>
      <c r="EO81" s="179">
        <v>52539.99</v>
      </c>
      <c r="EP81" s="179">
        <v>105231.48</v>
      </c>
      <c r="EQ81" s="179">
        <v>158074.41</v>
      </c>
      <c r="ER81" s="179">
        <v>105458.68</v>
      </c>
      <c r="ES81" s="179">
        <v>108639.45</v>
      </c>
      <c r="ET81" s="179">
        <v>108185.08</v>
      </c>
      <c r="EU81" s="179">
        <v>53770.67</v>
      </c>
      <c r="EV81" s="179">
        <v>56970.41</v>
      </c>
      <c r="EW81" s="179">
        <v>134284.67000000001</v>
      </c>
      <c r="EX81" s="179">
        <v>134379.32999999999</v>
      </c>
      <c r="EY81" s="179">
        <v>134521.34</v>
      </c>
      <c r="EZ81" s="179">
        <v>80826.41</v>
      </c>
      <c r="FA81" s="179">
        <v>134900</v>
      </c>
      <c r="FB81" s="179">
        <v>108109.34</v>
      </c>
      <c r="FC81" s="179">
        <v>162391.20000000001</v>
      </c>
      <c r="FD81" s="179">
        <v>54168.27</v>
      </c>
      <c r="FE81" s="179">
        <v>139538.67000000001</v>
      </c>
      <c r="FF81" s="179">
        <v>138923.32999999999</v>
      </c>
      <c r="FG81" s="179">
        <v>110494.93</v>
      </c>
      <c r="FH81" s="179">
        <v>137692.67000000001</v>
      </c>
      <c r="FI81" s="179">
        <v>110343.47</v>
      </c>
      <c r="FJ81" s="179">
        <v>138071.34</v>
      </c>
      <c r="FK81" s="179">
        <v>110570.66</v>
      </c>
      <c r="FL81" s="179">
        <v>138402.69</v>
      </c>
      <c r="FM81" s="179">
        <v>110873.59</v>
      </c>
      <c r="FN81" s="179">
        <v>111100.82</v>
      </c>
      <c r="FO81" s="179">
        <v>166821.59</v>
      </c>
      <c r="FP81" s="179">
        <v>83467.59</v>
      </c>
      <c r="FQ81" s="179">
        <v>114698.12</v>
      </c>
      <c r="FR81" s="179">
        <v>57102.93</v>
      </c>
      <c r="FS81" s="179">
        <v>85143.2</v>
      </c>
      <c r="FT81" s="179">
        <v>60128.72</v>
      </c>
      <c r="FU81" s="179">
        <v>56705.33</v>
      </c>
      <c r="FV81" s="179">
        <v>85143.2</v>
      </c>
      <c r="FW81" s="179">
        <v>142047.32999999999</v>
      </c>
      <c r="FX81" s="179">
        <v>85342</v>
      </c>
      <c r="FY81" s="179">
        <v>113940.8</v>
      </c>
      <c r="FZ81" s="179">
        <v>142662.69</v>
      </c>
      <c r="GA81" s="179">
        <v>171422.41</v>
      </c>
    </row>
    <row r="82" spans="2:183">
      <c r="B82" s="96" t="s">
        <v>3</v>
      </c>
      <c r="C82" s="166" t="s">
        <v>318</v>
      </c>
      <c r="D82" s="178">
        <v>0</v>
      </c>
      <c r="E82" s="179">
        <v>0</v>
      </c>
      <c r="F82" s="179">
        <v>0</v>
      </c>
      <c r="G82" s="179">
        <v>0</v>
      </c>
      <c r="H82" s="179">
        <v>0</v>
      </c>
      <c r="I82" s="179">
        <v>0</v>
      </c>
      <c r="J82" s="179">
        <v>0</v>
      </c>
      <c r="K82" s="179">
        <v>0</v>
      </c>
      <c r="L82" s="179">
        <v>0</v>
      </c>
      <c r="M82" s="179">
        <v>0</v>
      </c>
      <c r="N82" s="179">
        <v>0</v>
      </c>
      <c r="O82" s="179">
        <v>0</v>
      </c>
      <c r="P82" s="179">
        <v>0</v>
      </c>
      <c r="Q82" s="179">
        <v>0</v>
      </c>
      <c r="R82" s="179">
        <v>0</v>
      </c>
      <c r="S82" s="179">
        <v>0</v>
      </c>
      <c r="T82" s="179">
        <v>0</v>
      </c>
      <c r="U82" s="179">
        <v>0</v>
      </c>
      <c r="V82" s="179">
        <v>0</v>
      </c>
      <c r="W82" s="179">
        <v>0</v>
      </c>
      <c r="X82" s="179">
        <v>0</v>
      </c>
      <c r="Y82" s="179">
        <v>0</v>
      </c>
      <c r="Z82" s="179">
        <v>0</v>
      </c>
      <c r="AA82" s="179">
        <v>0</v>
      </c>
      <c r="AB82" s="179">
        <v>0</v>
      </c>
      <c r="AC82" s="179">
        <v>0</v>
      </c>
      <c r="AD82" s="179">
        <v>0</v>
      </c>
      <c r="AE82" s="179">
        <v>0</v>
      </c>
      <c r="AF82" s="179">
        <v>0</v>
      </c>
      <c r="AG82" s="179">
        <v>0</v>
      </c>
      <c r="AH82" s="179">
        <v>0</v>
      </c>
      <c r="AI82" s="179">
        <v>0</v>
      </c>
      <c r="AJ82" s="179">
        <v>0</v>
      </c>
      <c r="AK82" s="179">
        <v>0</v>
      </c>
      <c r="AL82" s="179">
        <v>0</v>
      </c>
      <c r="AM82" s="179">
        <v>0</v>
      </c>
      <c r="AN82" s="179">
        <v>0</v>
      </c>
      <c r="AO82" s="179">
        <v>0</v>
      </c>
      <c r="AP82" s="179">
        <v>0</v>
      </c>
      <c r="AQ82" s="179">
        <v>0</v>
      </c>
      <c r="AR82" s="179">
        <v>0</v>
      </c>
      <c r="AS82" s="179">
        <v>0</v>
      </c>
      <c r="AT82" s="179">
        <v>0</v>
      </c>
      <c r="AU82" s="179">
        <v>0</v>
      </c>
      <c r="AV82" s="179">
        <v>0</v>
      </c>
      <c r="AW82" s="179">
        <v>0</v>
      </c>
      <c r="AX82" s="179">
        <v>0</v>
      </c>
      <c r="AY82" s="179">
        <v>0</v>
      </c>
      <c r="AZ82" s="179">
        <v>0</v>
      </c>
      <c r="BA82" s="179">
        <v>0</v>
      </c>
      <c r="BB82" s="179">
        <v>0</v>
      </c>
      <c r="BC82" s="179">
        <v>0</v>
      </c>
      <c r="BD82" s="179">
        <v>0</v>
      </c>
      <c r="BE82" s="179">
        <v>0</v>
      </c>
      <c r="BF82" s="179">
        <v>0</v>
      </c>
      <c r="BG82" s="179">
        <v>0</v>
      </c>
      <c r="BH82" s="179">
        <v>0</v>
      </c>
      <c r="BI82" s="179">
        <v>0</v>
      </c>
      <c r="BJ82" s="179">
        <v>0</v>
      </c>
      <c r="BK82" s="179">
        <v>0</v>
      </c>
      <c r="BL82" s="179">
        <v>0</v>
      </c>
      <c r="BM82" s="179">
        <v>0</v>
      </c>
      <c r="BN82" s="179">
        <v>0</v>
      </c>
      <c r="BO82" s="179">
        <v>0</v>
      </c>
      <c r="BP82" s="179">
        <v>0</v>
      </c>
      <c r="BQ82" s="179">
        <v>0</v>
      </c>
      <c r="BR82" s="179">
        <v>0</v>
      </c>
      <c r="BS82" s="179">
        <v>0</v>
      </c>
      <c r="BT82" s="179">
        <v>0</v>
      </c>
      <c r="BU82" s="179">
        <v>0</v>
      </c>
      <c r="BV82" s="179">
        <v>0</v>
      </c>
      <c r="BW82" s="179">
        <v>0</v>
      </c>
      <c r="BX82" s="179">
        <v>0</v>
      </c>
      <c r="BY82" s="179">
        <v>0</v>
      </c>
      <c r="BZ82" s="179">
        <v>0</v>
      </c>
      <c r="CA82" s="179">
        <v>0</v>
      </c>
      <c r="CB82" s="179">
        <v>0</v>
      </c>
      <c r="CC82" s="179">
        <v>0</v>
      </c>
      <c r="CD82" s="179">
        <v>0</v>
      </c>
      <c r="CE82" s="179">
        <v>0</v>
      </c>
      <c r="CF82" s="179">
        <v>0</v>
      </c>
      <c r="CG82" s="179">
        <v>0</v>
      </c>
      <c r="CH82" s="179">
        <v>0</v>
      </c>
      <c r="CI82" s="179">
        <v>0</v>
      </c>
      <c r="CJ82" s="179">
        <v>0</v>
      </c>
      <c r="CK82" s="179">
        <v>0</v>
      </c>
      <c r="CL82" s="179">
        <v>0</v>
      </c>
      <c r="CM82" s="179">
        <v>0</v>
      </c>
      <c r="CN82" s="179">
        <v>0</v>
      </c>
      <c r="CO82" s="179">
        <v>0</v>
      </c>
      <c r="CP82" s="179">
        <v>0</v>
      </c>
      <c r="CQ82" s="179">
        <v>0</v>
      </c>
      <c r="CR82" s="179">
        <v>0</v>
      </c>
      <c r="CS82" s="179">
        <v>0</v>
      </c>
      <c r="CT82" s="179">
        <v>0</v>
      </c>
      <c r="CU82" s="179">
        <v>0</v>
      </c>
      <c r="CV82" s="179">
        <v>0</v>
      </c>
      <c r="CW82" s="179">
        <v>0</v>
      </c>
      <c r="CX82" s="179">
        <v>0</v>
      </c>
      <c r="CY82" s="179">
        <v>0</v>
      </c>
      <c r="CZ82" s="179">
        <v>0</v>
      </c>
      <c r="DA82" s="179">
        <v>0</v>
      </c>
      <c r="DB82" s="179">
        <v>0</v>
      </c>
      <c r="DC82" s="179">
        <v>0</v>
      </c>
      <c r="DD82" s="179">
        <v>0</v>
      </c>
      <c r="DE82" s="179">
        <v>0</v>
      </c>
      <c r="DF82" s="179">
        <v>0</v>
      </c>
      <c r="DG82" s="179">
        <v>0</v>
      </c>
      <c r="DH82" s="179">
        <v>0</v>
      </c>
      <c r="DI82" s="179">
        <v>0</v>
      </c>
      <c r="DJ82" s="179">
        <v>0</v>
      </c>
      <c r="DK82" s="179">
        <v>0</v>
      </c>
      <c r="DL82" s="179">
        <v>0</v>
      </c>
      <c r="DM82" s="179">
        <v>0</v>
      </c>
      <c r="DN82" s="179">
        <v>0</v>
      </c>
      <c r="DO82" s="179">
        <v>0</v>
      </c>
      <c r="DP82" s="179">
        <v>0</v>
      </c>
      <c r="DQ82" s="179">
        <v>0</v>
      </c>
      <c r="DR82" s="179">
        <v>0</v>
      </c>
      <c r="DS82" s="179">
        <v>0</v>
      </c>
      <c r="DT82" s="179">
        <v>0</v>
      </c>
      <c r="DU82" s="179">
        <v>0</v>
      </c>
      <c r="DV82" s="179">
        <v>0</v>
      </c>
      <c r="DW82" s="179">
        <v>0</v>
      </c>
      <c r="DX82" s="179">
        <v>0</v>
      </c>
      <c r="DY82" s="179">
        <v>0</v>
      </c>
      <c r="DZ82" s="179">
        <v>0</v>
      </c>
      <c r="EA82" s="179">
        <v>0</v>
      </c>
      <c r="EB82" s="179">
        <v>0</v>
      </c>
      <c r="EC82" s="179">
        <v>0</v>
      </c>
      <c r="ED82" s="179">
        <v>0</v>
      </c>
      <c r="EE82" s="179">
        <v>0</v>
      </c>
      <c r="EF82" s="179">
        <v>0</v>
      </c>
      <c r="EG82" s="179">
        <v>0</v>
      </c>
      <c r="EH82" s="179">
        <v>0</v>
      </c>
      <c r="EI82" s="179">
        <v>0</v>
      </c>
      <c r="EJ82" s="179">
        <v>0</v>
      </c>
      <c r="EK82" s="179">
        <v>0</v>
      </c>
      <c r="EL82" s="179">
        <v>0</v>
      </c>
      <c r="EM82" s="179">
        <v>0</v>
      </c>
      <c r="EN82" s="179">
        <v>0</v>
      </c>
      <c r="EO82" s="179">
        <v>0</v>
      </c>
      <c r="EP82" s="179">
        <v>0</v>
      </c>
      <c r="EQ82" s="179">
        <v>0</v>
      </c>
      <c r="ER82" s="179">
        <v>0</v>
      </c>
      <c r="ES82" s="179">
        <v>0</v>
      </c>
      <c r="ET82" s="179">
        <v>0</v>
      </c>
      <c r="EU82" s="179">
        <v>0</v>
      </c>
      <c r="EV82" s="179">
        <v>0</v>
      </c>
      <c r="EW82" s="179">
        <v>0</v>
      </c>
      <c r="EX82" s="179">
        <v>0</v>
      </c>
      <c r="EY82" s="179">
        <v>0</v>
      </c>
      <c r="EZ82" s="179">
        <v>0</v>
      </c>
      <c r="FA82" s="179">
        <v>0</v>
      </c>
      <c r="FB82" s="179">
        <v>0</v>
      </c>
      <c r="FC82" s="179">
        <v>0</v>
      </c>
      <c r="FD82" s="179">
        <v>0</v>
      </c>
      <c r="FE82" s="179">
        <v>0</v>
      </c>
      <c r="FF82" s="179">
        <v>0</v>
      </c>
      <c r="FG82" s="179">
        <v>0</v>
      </c>
      <c r="FH82" s="179">
        <v>0</v>
      </c>
      <c r="FI82" s="179">
        <v>0</v>
      </c>
      <c r="FJ82" s="179">
        <v>0</v>
      </c>
      <c r="FK82" s="179">
        <v>0</v>
      </c>
      <c r="FL82" s="179">
        <v>0</v>
      </c>
      <c r="FM82" s="179">
        <v>0</v>
      </c>
      <c r="FN82" s="179">
        <v>0</v>
      </c>
      <c r="FO82" s="179">
        <v>0</v>
      </c>
      <c r="FP82" s="179">
        <v>0</v>
      </c>
      <c r="FQ82" s="179">
        <v>0</v>
      </c>
      <c r="FR82" s="179">
        <v>0</v>
      </c>
      <c r="FS82" s="179">
        <v>0</v>
      </c>
      <c r="FT82" s="179">
        <v>0</v>
      </c>
      <c r="FU82" s="179">
        <v>0</v>
      </c>
      <c r="FV82" s="179">
        <v>0</v>
      </c>
      <c r="FW82" s="179">
        <v>0</v>
      </c>
      <c r="FX82" s="179">
        <v>0</v>
      </c>
      <c r="FY82" s="179">
        <v>0</v>
      </c>
      <c r="FZ82" s="179">
        <v>0</v>
      </c>
      <c r="GA82" s="179">
        <v>0</v>
      </c>
    </row>
    <row r="83" spans="2:183">
      <c r="B83" s="96" t="s">
        <v>3</v>
      </c>
      <c r="C83" s="166" t="s">
        <v>43</v>
      </c>
      <c r="D83" s="175">
        <v>245.63</v>
      </c>
      <c r="E83" s="176">
        <v>221.27</v>
      </c>
      <c r="F83" s="176">
        <v>227.56</v>
      </c>
      <c r="G83" s="176">
        <v>0</v>
      </c>
      <c r="H83" s="176">
        <v>108.83</v>
      </c>
      <c r="I83" s="176">
        <v>236.62</v>
      </c>
      <c r="J83" s="176">
        <v>247.18</v>
      </c>
      <c r="K83" s="176">
        <v>246.15</v>
      </c>
      <c r="L83" s="176">
        <v>235.41</v>
      </c>
      <c r="M83" s="176">
        <v>242.75</v>
      </c>
      <c r="N83" s="176">
        <v>233.79</v>
      </c>
      <c r="O83" s="176">
        <v>242.85</v>
      </c>
      <c r="P83" s="176">
        <v>261.95</v>
      </c>
      <c r="Q83" s="176">
        <v>235.96</v>
      </c>
      <c r="R83" s="176">
        <v>257.12</v>
      </c>
      <c r="S83" s="176">
        <v>250.53</v>
      </c>
      <c r="T83" s="176">
        <v>257.70999999999998</v>
      </c>
      <c r="U83" s="176">
        <v>250.89</v>
      </c>
      <c r="V83" s="176">
        <v>261.97000000000003</v>
      </c>
      <c r="W83" s="176">
        <v>261.07</v>
      </c>
      <c r="X83" s="176">
        <v>249.38</v>
      </c>
      <c r="Y83" s="176">
        <v>259.01</v>
      </c>
      <c r="Z83" s="176">
        <v>246.33</v>
      </c>
      <c r="AA83" s="176">
        <v>257.49</v>
      </c>
      <c r="AB83" s="176">
        <v>261.14999999999998</v>
      </c>
      <c r="AC83" s="176">
        <v>236.38</v>
      </c>
      <c r="AD83" s="176">
        <v>257.69</v>
      </c>
      <c r="AE83" s="176">
        <v>249.81</v>
      </c>
      <c r="AF83" s="176">
        <v>82.07</v>
      </c>
      <c r="AG83" s="176">
        <v>252</v>
      </c>
      <c r="AH83" s="176">
        <v>263.14999999999998</v>
      </c>
      <c r="AI83" s="176">
        <v>262.82</v>
      </c>
      <c r="AJ83" s="176">
        <v>248.97</v>
      </c>
      <c r="AK83" s="176">
        <v>259.89999999999998</v>
      </c>
      <c r="AL83" s="176">
        <v>248.23</v>
      </c>
      <c r="AM83" s="176">
        <v>256.08999999999997</v>
      </c>
      <c r="AN83" s="176">
        <v>262.57</v>
      </c>
      <c r="AO83" s="176">
        <v>247.7</v>
      </c>
      <c r="AP83" s="176">
        <v>261.89</v>
      </c>
      <c r="AQ83" s="176">
        <v>251.15</v>
      </c>
      <c r="AR83" s="176">
        <v>261.51</v>
      </c>
      <c r="AS83" s="176">
        <v>254.41</v>
      </c>
      <c r="AT83" s="176">
        <v>265.01</v>
      </c>
      <c r="AU83" s="176">
        <v>264.85000000000002</v>
      </c>
      <c r="AV83" s="176">
        <v>252.41</v>
      </c>
      <c r="AW83" s="176">
        <v>260.26</v>
      </c>
      <c r="AX83" s="176">
        <v>251.03</v>
      </c>
      <c r="AY83" s="176">
        <v>258.05</v>
      </c>
      <c r="AZ83" s="176">
        <v>262.97000000000003</v>
      </c>
      <c r="BA83" s="176">
        <v>238.97</v>
      </c>
      <c r="BB83" s="176">
        <v>260.79000000000002</v>
      </c>
      <c r="BC83" s="176">
        <v>75.08</v>
      </c>
      <c r="BD83" s="176">
        <v>259.32</v>
      </c>
      <c r="BE83" s="176">
        <v>254.94</v>
      </c>
      <c r="BF83" s="176">
        <v>264.49</v>
      </c>
      <c r="BG83" s="176">
        <v>264.72000000000003</v>
      </c>
      <c r="BH83" s="176">
        <v>251.15</v>
      </c>
      <c r="BI83" s="176">
        <v>260.16000000000003</v>
      </c>
      <c r="BJ83" s="176">
        <v>250.18</v>
      </c>
      <c r="BK83" s="176">
        <v>258.49</v>
      </c>
      <c r="BL83" s="176">
        <v>263.67</v>
      </c>
      <c r="BM83" s="176">
        <v>239.52</v>
      </c>
      <c r="BN83" s="176">
        <v>261.57</v>
      </c>
      <c r="BO83" s="176">
        <v>252.04</v>
      </c>
      <c r="BP83" s="176">
        <v>263.35000000000002</v>
      </c>
      <c r="BQ83" s="176">
        <v>255.72</v>
      </c>
      <c r="BR83" s="176">
        <v>266.93</v>
      </c>
      <c r="BS83" s="176">
        <v>268.66000000000003</v>
      </c>
      <c r="BT83" s="176">
        <v>254.19</v>
      </c>
      <c r="BU83" s="176">
        <v>264.14</v>
      </c>
      <c r="BV83" s="176">
        <v>255.11</v>
      </c>
      <c r="BW83" s="176">
        <v>265.69</v>
      </c>
      <c r="BX83" s="176">
        <v>268.85000000000002</v>
      </c>
      <c r="BY83" s="176">
        <v>245.4</v>
      </c>
      <c r="BZ83" s="176">
        <v>266</v>
      </c>
      <c r="CA83" s="176">
        <v>164.99</v>
      </c>
      <c r="CB83" s="176">
        <v>121.69</v>
      </c>
      <c r="CC83" s="176">
        <v>260.76</v>
      </c>
      <c r="CD83" s="176">
        <v>272.81</v>
      </c>
      <c r="CE83" s="176">
        <v>274.27999999999997</v>
      </c>
      <c r="CF83" s="176">
        <v>262.06</v>
      </c>
      <c r="CG83" s="176">
        <v>270.14</v>
      </c>
      <c r="CH83" s="176">
        <v>267.41000000000003</v>
      </c>
      <c r="CI83" s="176">
        <v>278.12</v>
      </c>
      <c r="CJ83" s="176">
        <v>277.86</v>
      </c>
      <c r="CK83" s="176">
        <v>259.38</v>
      </c>
      <c r="CL83" s="176">
        <v>275.08999999999997</v>
      </c>
      <c r="CM83" s="176">
        <v>264.02</v>
      </c>
      <c r="CN83" s="176">
        <v>271.38</v>
      </c>
      <c r="CO83" s="176">
        <v>263.55</v>
      </c>
      <c r="CP83" s="176">
        <v>275.27999999999997</v>
      </c>
      <c r="CQ83" s="176">
        <v>275.19</v>
      </c>
      <c r="CR83" s="176">
        <v>262.89</v>
      </c>
      <c r="CS83" s="176">
        <v>271.72000000000003</v>
      </c>
      <c r="CT83" s="176">
        <v>267.60000000000002</v>
      </c>
      <c r="CU83" s="176">
        <v>277.99</v>
      </c>
      <c r="CV83" s="176">
        <v>277.7</v>
      </c>
      <c r="CW83" s="176">
        <v>251.56</v>
      </c>
      <c r="CX83" s="176">
        <v>106.78</v>
      </c>
      <c r="CY83" s="176">
        <v>0</v>
      </c>
      <c r="CZ83" s="176">
        <v>271.39999999999998</v>
      </c>
      <c r="DA83" s="176">
        <v>264.51</v>
      </c>
      <c r="DB83" s="176">
        <v>276.22000000000003</v>
      </c>
      <c r="DC83" s="176">
        <v>276.63</v>
      </c>
      <c r="DD83" s="176">
        <v>262.43</v>
      </c>
      <c r="DE83" s="176">
        <v>272.29000000000002</v>
      </c>
      <c r="DF83" s="176">
        <v>267.82</v>
      </c>
      <c r="DG83" s="176">
        <v>276.02999999999997</v>
      </c>
      <c r="DH83" s="176">
        <v>274.81</v>
      </c>
      <c r="DI83" s="176">
        <v>248.29</v>
      </c>
      <c r="DJ83" s="176">
        <v>272.88</v>
      </c>
      <c r="DK83" s="176">
        <v>259.87</v>
      </c>
      <c r="DL83" s="176">
        <v>268.02</v>
      </c>
      <c r="DM83" s="176">
        <v>261.37</v>
      </c>
      <c r="DN83" s="176">
        <v>273.26</v>
      </c>
      <c r="DO83" s="176">
        <v>273.2</v>
      </c>
      <c r="DP83" s="176">
        <v>259.81</v>
      </c>
      <c r="DQ83" s="176">
        <v>270.04000000000002</v>
      </c>
      <c r="DR83" s="176">
        <v>264.94</v>
      </c>
      <c r="DS83" s="176">
        <v>273.51</v>
      </c>
      <c r="DT83" s="176">
        <v>275.56</v>
      </c>
      <c r="DU83" s="176">
        <v>249.62</v>
      </c>
      <c r="DV83" s="176">
        <v>273.25</v>
      </c>
      <c r="DW83" s="176">
        <v>121.54</v>
      </c>
      <c r="DX83" s="176">
        <v>226.29</v>
      </c>
      <c r="DY83" s="176">
        <v>261.85000000000002</v>
      </c>
      <c r="DZ83" s="176">
        <v>274.11</v>
      </c>
      <c r="EA83" s="176">
        <v>273.07</v>
      </c>
      <c r="EB83" s="176">
        <v>260.89</v>
      </c>
      <c r="EC83" s="176">
        <v>269.05</v>
      </c>
      <c r="ED83" s="176">
        <v>263.99</v>
      </c>
      <c r="EE83" s="176">
        <v>274.24</v>
      </c>
      <c r="EF83" s="176">
        <v>276.92</v>
      </c>
      <c r="EG83" s="176">
        <v>258.93</v>
      </c>
      <c r="EH83" s="176">
        <v>273.8</v>
      </c>
      <c r="EI83" s="176">
        <v>261.77</v>
      </c>
      <c r="EJ83" s="176">
        <v>269.99</v>
      </c>
      <c r="EK83" s="176">
        <v>262.37</v>
      </c>
      <c r="EL83" s="176">
        <v>275.82</v>
      </c>
      <c r="EM83" s="176">
        <v>274.27</v>
      </c>
      <c r="EN83" s="176">
        <v>262.74</v>
      </c>
      <c r="EO83" s="176">
        <v>270.29000000000002</v>
      </c>
      <c r="EP83" s="176">
        <v>264.36</v>
      </c>
      <c r="EQ83" s="176">
        <v>276.55</v>
      </c>
      <c r="ER83" s="176">
        <v>274.51</v>
      </c>
      <c r="ES83" s="176">
        <v>247.64</v>
      </c>
      <c r="ET83" s="176">
        <v>271.44</v>
      </c>
      <c r="EU83" s="176">
        <v>96.28</v>
      </c>
      <c r="EV83" s="176">
        <v>251.36</v>
      </c>
      <c r="EW83" s="176">
        <v>262.08</v>
      </c>
      <c r="EX83" s="176">
        <v>273.44</v>
      </c>
      <c r="EY83" s="176">
        <v>273.32</v>
      </c>
      <c r="EZ83" s="176">
        <v>261.14</v>
      </c>
      <c r="FA83" s="176">
        <v>269.77</v>
      </c>
      <c r="FB83" s="176">
        <v>263.39999999999998</v>
      </c>
      <c r="FC83" s="176">
        <v>274.5</v>
      </c>
      <c r="FD83" s="176">
        <v>269.62</v>
      </c>
      <c r="FE83" s="176">
        <v>245.05</v>
      </c>
      <c r="FF83" s="176">
        <v>269.62</v>
      </c>
      <c r="FG83" s="176">
        <v>259.95999999999998</v>
      </c>
      <c r="FH83" s="176">
        <v>268.12</v>
      </c>
      <c r="FI83" s="176">
        <v>260.55</v>
      </c>
      <c r="FJ83" s="176">
        <v>271.82</v>
      </c>
      <c r="FK83" s="176">
        <v>271.33</v>
      </c>
      <c r="FL83" s="176">
        <v>259.31</v>
      </c>
      <c r="FM83" s="176">
        <v>268.55</v>
      </c>
      <c r="FN83" s="176">
        <v>260.95999999999998</v>
      </c>
      <c r="FO83" s="176">
        <v>271.85000000000002</v>
      </c>
      <c r="FP83" s="176">
        <v>269.64</v>
      </c>
      <c r="FQ83" s="176">
        <v>244.84</v>
      </c>
      <c r="FR83" s="176">
        <v>268.8</v>
      </c>
      <c r="FS83" s="176">
        <v>259.22000000000003</v>
      </c>
      <c r="FT83" s="176">
        <v>85.75</v>
      </c>
      <c r="FU83" s="176">
        <v>259.10000000000002</v>
      </c>
      <c r="FV83" s="176">
        <v>270.66000000000003</v>
      </c>
      <c r="FW83" s="176">
        <v>270.64999999999998</v>
      </c>
      <c r="FX83" s="176">
        <v>257.75</v>
      </c>
      <c r="FY83" s="176">
        <v>266.79000000000002</v>
      </c>
      <c r="FZ83" s="176">
        <v>260.43</v>
      </c>
      <c r="GA83" s="176">
        <v>272.17</v>
      </c>
    </row>
    <row r="84" spans="2:183">
      <c r="B84" s="96" t="s">
        <v>3</v>
      </c>
      <c r="C84" s="166" t="s">
        <v>44</v>
      </c>
      <c r="D84" s="178">
        <v>337.87</v>
      </c>
      <c r="E84" s="179">
        <v>304.35000000000002</v>
      </c>
      <c r="F84" s="179">
        <v>313</v>
      </c>
      <c r="G84" s="179">
        <v>0</v>
      </c>
      <c r="H84" s="179">
        <v>149.69999999999999</v>
      </c>
      <c r="I84" s="179">
        <v>325.47000000000003</v>
      </c>
      <c r="J84" s="179">
        <v>340</v>
      </c>
      <c r="K84" s="179">
        <v>338.58</v>
      </c>
      <c r="L84" s="179">
        <v>323.81</v>
      </c>
      <c r="M84" s="179">
        <v>333.91</v>
      </c>
      <c r="N84" s="179">
        <v>321.58</v>
      </c>
      <c r="O84" s="179">
        <v>334.03</v>
      </c>
      <c r="P84" s="179">
        <v>360.31</v>
      </c>
      <c r="Q84" s="179">
        <v>324.56</v>
      </c>
      <c r="R84" s="179">
        <v>353.66</v>
      </c>
      <c r="S84" s="179">
        <v>344.6</v>
      </c>
      <c r="T84" s="179">
        <v>354.48</v>
      </c>
      <c r="U84" s="179">
        <v>345.09</v>
      </c>
      <c r="V84" s="179">
        <v>360.34</v>
      </c>
      <c r="W84" s="179">
        <v>359.1</v>
      </c>
      <c r="X84" s="179">
        <v>343.02</v>
      </c>
      <c r="Y84" s="179">
        <v>356.27</v>
      </c>
      <c r="Z84" s="179">
        <v>338.82</v>
      </c>
      <c r="AA84" s="179">
        <v>354.18</v>
      </c>
      <c r="AB84" s="179">
        <v>513.67999999999995</v>
      </c>
      <c r="AC84" s="179">
        <v>464.95</v>
      </c>
      <c r="AD84" s="179">
        <v>506.88</v>
      </c>
      <c r="AE84" s="179">
        <v>491.37</v>
      </c>
      <c r="AF84" s="179">
        <v>161.43</v>
      </c>
      <c r="AG84" s="179">
        <v>495.69</v>
      </c>
      <c r="AH84" s="179">
        <v>517.62</v>
      </c>
      <c r="AI84" s="179">
        <v>516.97</v>
      </c>
      <c r="AJ84" s="179">
        <v>489.73</v>
      </c>
      <c r="AK84" s="179">
        <v>511.23</v>
      </c>
      <c r="AL84" s="179">
        <v>488.27</v>
      </c>
      <c r="AM84" s="179">
        <v>503.74</v>
      </c>
      <c r="AN84" s="179">
        <v>516.48</v>
      </c>
      <c r="AO84" s="179">
        <v>487.22</v>
      </c>
      <c r="AP84" s="179">
        <v>515.13</v>
      </c>
      <c r="AQ84" s="179">
        <v>494.02</v>
      </c>
      <c r="AR84" s="179">
        <v>514.39</v>
      </c>
      <c r="AS84" s="179">
        <v>500.43</v>
      </c>
      <c r="AT84" s="179">
        <v>521.28</v>
      </c>
      <c r="AU84" s="179">
        <v>520.95000000000005</v>
      </c>
      <c r="AV84" s="179">
        <v>496.5</v>
      </c>
      <c r="AW84" s="179">
        <v>511.93</v>
      </c>
      <c r="AX84" s="179">
        <v>493.78</v>
      </c>
      <c r="AY84" s="179">
        <v>507.59</v>
      </c>
      <c r="AZ84" s="179">
        <v>528.57000000000005</v>
      </c>
      <c r="BA84" s="179">
        <v>480.32</v>
      </c>
      <c r="BB84" s="179">
        <v>524.17999999999995</v>
      </c>
      <c r="BC84" s="179">
        <v>150.91</v>
      </c>
      <c r="BD84" s="179">
        <v>521.24</v>
      </c>
      <c r="BE84" s="179">
        <v>512.42999999999995</v>
      </c>
      <c r="BF84" s="179">
        <v>531.62</v>
      </c>
      <c r="BG84" s="179">
        <v>532.09</v>
      </c>
      <c r="BH84" s="179">
        <v>504.81</v>
      </c>
      <c r="BI84" s="179">
        <v>522.92999999999995</v>
      </c>
      <c r="BJ84" s="179">
        <v>502.87</v>
      </c>
      <c r="BK84" s="179">
        <v>519.57000000000005</v>
      </c>
      <c r="BL84" s="179">
        <v>543.15</v>
      </c>
      <c r="BM84" s="179">
        <v>493.41</v>
      </c>
      <c r="BN84" s="179">
        <v>538.84</v>
      </c>
      <c r="BO84" s="179">
        <v>519.21</v>
      </c>
      <c r="BP84" s="179">
        <v>542.51</v>
      </c>
      <c r="BQ84" s="179">
        <v>526.78</v>
      </c>
      <c r="BR84" s="179">
        <v>549.89</v>
      </c>
      <c r="BS84" s="179">
        <v>553.44000000000005</v>
      </c>
      <c r="BT84" s="179">
        <v>523.62</v>
      </c>
      <c r="BU84" s="179">
        <v>544.14</v>
      </c>
      <c r="BV84" s="179">
        <v>525.53</v>
      </c>
      <c r="BW84" s="179">
        <v>547.33000000000004</v>
      </c>
      <c r="BX84" s="179">
        <v>569.95000000000005</v>
      </c>
      <c r="BY84" s="179">
        <v>520.26</v>
      </c>
      <c r="BZ84" s="179">
        <v>563.91</v>
      </c>
      <c r="CA84" s="179">
        <v>349.78</v>
      </c>
      <c r="CB84" s="179">
        <v>257.99</v>
      </c>
      <c r="CC84" s="179">
        <v>552.80999999999995</v>
      </c>
      <c r="CD84" s="179">
        <v>578.35</v>
      </c>
      <c r="CE84" s="179">
        <v>581.48</v>
      </c>
      <c r="CF84" s="179">
        <v>555.55999999999995</v>
      </c>
      <c r="CG84" s="179">
        <v>572.69000000000005</v>
      </c>
      <c r="CH84" s="179">
        <v>566.91</v>
      </c>
      <c r="CI84" s="179">
        <v>589.6</v>
      </c>
      <c r="CJ84" s="179">
        <v>602.96</v>
      </c>
      <c r="CK84" s="179">
        <v>562.85</v>
      </c>
      <c r="CL84" s="179">
        <v>596.95000000000005</v>
      </c>
      <c r="CM84" s="179">
        <v>572.92999999999995</v>
      </c>
      <c r="CN84" s="179">
        <v>588.9</v>
      </c>
      <c r="CO84" s="179">
        <v>571.91</v>
      </c>
      <c r="CP84" s="179">
        <v>597.35</v>
      </c>
      <c r="CQ84" s="179">
        <v>597.15</v>
      </c>
      <c r="CR84" s="179">
        <v>570.47</v>
      </c>
      <c r="CS84" s="179">
        <v>589.63</v>
      </c>
      <c r="CT84" s="179">
        <v>580.69000000000005</v>
      </c>
      <c r="CU84" s="179">
        <v>603.24</v>
      </c>
      <c r="CV84" s="179">
        <v>619.28</v>
      </c>
      <c r="CW84" s="179">
        <v>560.98</v>
      </c>
      <c r="CX84" s="179">
        <v>238.13</v>
      </c>
      <c r="CY84" s="179">
        <v>0</v>
      </c>
      <c r="CZ84" s="179">
        <v>605.23</v>
      </c>
      <c r="DA84" s="179">
        <v>589.85</v>
      </c>
      <c r="DB84" s="179">
        <v>615.96</v>
      </c>
      <c r="DC84" s="179">
        <v>616.87</v>
      </c>
      <c r="DD84" s="179">
        <v>585.21</v>
      </c>
      <c r="DE84" s="179">
        <v>607.21</v>
      </c>
      <c r="DF84" s="179">
        <v>597.25</v>
      </c>
      <c r="DG84" s="179">
        <v>615.54999999999995</v>
      </c>
      <c r="DH84" s="179">
        <v>629.32000000000005</v>
      </c>
      <c r="DI84" s="179">
        <v>568.59</v>
      </c>
      <c r="DJ84" s="179">
        <v>624.9</v>
      </c>
      <c r="DK84" s="179">
        <v>595.1</v>
      </c>
      <c r="DL84" s="179">
        <v>613.76</v>
      </c>
      <c r="DM84" s="179">
        <v>598.53</v>
      </c>
      <c r="DN84" s="179">
        <v>625.76</v>
      </c>
      <c r="DO84" s="179">
        <v>625.62</v>
      </c>
      <c r="DP84" s="179">
        <v>594.97</v>
      </c>
      <c r="DQ84" s="179">
        <v>618.39</v>
      </c>
      <c r="DR84" s="179">
        <v>606.70000000000005</v>
      </c>
      <c r="DS84" s="179">
        <v>626.34</v>
      </c>
      <c r="DT84" s="179">
        <v>650.30999999999995</v>
      </c>
      <c r="DU84" s="179">
        <v>589.1</v>
      </c>
      <c r="DV84" s="179">
        <v>644.86</v>
      </c>
      <c r="DW84" s="179">
        <v>286.83999999999997</v>
      </c>
      <c r="DX84" s="179">
        <v>534.04</v>
      </c>
      <c r="DY84" s="179">
        <v>617.97</v>
      </c>
      <c r="DZ84" s="179">
        <v>646.91</v>
      </c>
      <c r="EA84" s="179">
        <v>644.44000000000005</v>
      </c>
      <c r="EB84" s="179">
        <v>615.69000000000005</v>
      </c>
      <c r="EC84" s="179">
        <v>634.96</v>
      </c>
      <c r="ED84" s="179">
        <v>623.02</v>
      </c>
      <c r="EE84" s="179">
        <v>647.21</v>
      </c>
      <c r="EF84" s="179">
        <v>670.14</v>
      </c>
      <c r="EG84" s="179">
        <v>626.61</v>
      </c>
      <c r="EH84" s="179">
        <v>662.6</v>
      </c>
      <c r="EI84" s="179">
        <v>633.48</v>
      </c>
      <c r="EJ84" s="179">
        <v>653.39</v>
      </c>
      <c r="EK84" s="179">
        <v>634.92999999999995</v>
      </c>
      <c r="EL84" s="179">
        <v>667.49</v>
      </c>
      <c r="EM84" s="179">
        <v>663.73</v>
      </c>
      <c r="EN84" s="179">
        <v>635.82000000000005</v>
      </c>
      <c r="EO84" s="179">
        <v>654.11</v>
      </c>
      <c r="EP84" s="179">
        <v>639.75</v>
      </c>
      <c r="EQ84" s="179">
        <v>669.24</v>
      </c>
      <c r="ER84" s="179">
        <v>683.54</v>
      </c>
      <c r="ES84" s="179">
        <v>616.63</v>
      </c>
      <c r="ET84" s="179">
        <v>675.89</v>
      </c>
      <c r="EU84" s="179">
        <v>239.74</v>
      </c>
      <c r="EV84" s="179">
        <v>625.88</v>
      </c>
      <c r="EW84" s="179">
        <v>652.59</v>
      </c>
      <c r="EX84" s="179">
        <v>680.86</v>
      </c>
      <c r="EY84" s="179">
        <v>680.56</v>
      </c>
      <c r="EZ84" s="179">
        <v>650.24</v>
      </c>
      <c r="FA84" s="179">
        <v>671.72</v>
      </c>
      <c r="FB84" s="179">
        <v>655.86</v>
      </c>
      <c r="FC84" s="179">
        <v>683.51</v>
      </c>
      <c r="FD84" s="179">
        <v>690.23</v>
      </c>
      <c r="FE84" s="179">
        <v>627.34</v>
      </c>
      <c r="FF84" s="179">
        <v>690.24</v>
      </c>
      <c r="FG84" s="179">
        <v>665.49</v>
      </c>
      <c r="FH84" s="179">
        <v>686.38</v>
      </c>
      <c r="FI84" s="179">
        <v>667</v>
      </c>
      <c r="FJ84" s="179">
        <v>695.86</v>
      </c>
      <c r="FK84" s="179">
        <v>694.6</v>
      </c>
      <c r="FL84" s="179">
        <v>663.83</v>
      </c>
      <c r="FM84" s="179">
        <v>687.5</v>
      </c>
      <c r="FN84" s="179">
        <v>668.05</v>
      </c>
      <c r="FO84" s="179">
        <v>695.94</v>
      </c>
      <c r="FP84" s="179">
        <v>709.16</v>
      </c>
      <c r="FQ84" s="179">
        <v>643.91999999999996</v>
      </c>
      <c r="FR84" s="179">
        <v>706.94</v>
      </c>
      <c r="FS84" s="179">
        <v>681.74</v>
      </c>
      <c r="FT84" s="179">
        <v>225.53</v>
      </c>
      <c r="FU84" s="179">
        <v>681.42</v>
      </c>
      <c r="FV84" s="179">
        <v>711.83</v>
      </c>
      <c r="FW84" s="179">
        <v>711.81</v>
      </c>
      <c r="FX84" s="179">
        <v>677.89</v>
      </c>
      <c r="FY84" s="179">
        <v>701.66</v>
      </c>
      <c r="FZ84" s="179">
        <v>684.92</v>
      </c>
      <c r="GA84" s="179">
        <v>715.8</v>
      </c>
    </row>
    <row r="85" spans="2:183">
      <c r="B85" s="171" t="s">
        <v>3</v>
      </c>
      <c r="C85" s="172" t="s">
        <v>45</v>
      </c>
      <c r="D85" s="92">
        <v>0.46203952103564577</v>
      </c>
      <c r="E85" s="93">
        <v>0.46188465303856102</v>
      </c>
      <c r="F85" s="93">
        <v>0.46177718305285043</v>
      </c>
      <c r="G85" s="93" t="e">
        <v>#DIV/0!</v>
      </c>
      <c r="H85" s="93">
        <v>0.46195533770970537</v>
      </c>
      <c r="I85" s="93">
        <v>0.46126973217397027</v>
      </c>
      <c r="J85" s="93">
        <v>0.46121791814258933</v>
      </c>
      <c r="K85" s="93">
        <v>0.46163638047258421</v>
      </c>
      <c r="L85" s="93">
        <v>0.46127599666751068</v>
      </c>
      <c r="M85" s="93">
        <v>0.46206801351831123</v>
      </c>
      <c r="N85" s="93">
        <v>0.46215530879487443</v>
      </c>
      <c r="O85" s="93">
        <v>0.4616639291906196</v>
      </c>
      <c r="P85" s="93">
        <v>0.4921756472767374</v>
      </c>
      <c r="Q85" s="93">
        <v>0.49194066160702626</v>
      </c>
      <c r="R85" s="93">
        <v>0.49133729468294396</v>
      </c>
      <c r="S85" s="93">
        <v>0.49137144254616899</v>
      </c>
      <c r="T85" s="93">
        <v>0.4917708340280495</v>
      </c>
      <c r="U85" s="93">
        <v>0.49091413596930361</v>
      </c>
      <c r="V85" s="93">
        <v>0.49174265774170423</v>
      </c>
      <c r="W85" s="93">
        <v>0.49130779276788988</v>
      </c>
      <c r="X85" s="93">
        <v>0.49183611802812494</v>
      </c>
      <c r="Y85" s="93">
        <v>0.49219735781936486</v>
      </c>
      <c r="Z85" s="93">
        <v>0.49139349224096796</v>
      </c>
      <c r="AA85" s="93">
        <v>0.49221608406520817</v>
      </c>
      <c r="AB85" s="93">
        <v>0.49219269584343123</v>
      </c>
      <c r="AC85" s="93">
        <v>0.49242220185427232</v>
      </c>
      <c r="AD85" s="93">
        <v>0.4917712006483464</v>
      </c>
      <c r="AE85" s="93">
        <v>0.49229186635047345</v>
      </c>
      <c r="AF85" s="93">
        <v>0.49297911719555848</v>
      </c>
      <c r="AG85" s="93">
        <v>0.49135129590833354</v>
      </c>
      <c r="AH85" s="93">
        <v>0.49216658388455281</v>
      </c>
      <c r="AI85" s="93">
        <v>0.49129498268971228</v>
      </c>
      <c r="AJ85" s="93">
        <v>0.49136849668949428</v>
      </c>
      <c r="AK85" s="93">
        <v>0.49219167917298756</v>
      </c>
      <c r="AL85" s="93">
        <v>0.49137685872333337</v>
      </c>
      <c r="AM85" s="93">
        <v>0.49177372628439731</v>
      </c>
      <c r="AN85" s="93">
        <v>0.49216858321315432</v>
      </c>
      <c r="AO85" s="93">
        <v>0.49230781461639445</v>
      </c>
      <c r="AP85" s="93">
        <v>0.49131161309145743</v>
      </c>
      <c r="AQ85" s="93">
        <v>0.49180972801012768</v>
      </c>
      <c r="AR85" s="93">
        <v>0.491306762607161</v>
      </c>
      <c r="AS85" s="93">
        <v>0.49224122211338889</v>
      </c>
      <c r="AT85" s="93">
        <v>0.49215044096129801</v>
      </c>
      <c r="AU85" s="93">
        <v>0.4908658820411384</v>
      </c>
      <c r="AV85" s="93">
        <v>0.49225347756282867</v>
      </c>
      <c r="AW85" s="93">
        <v>0.49175149502770948</v>
      </c>
      <c r="AX85" s="93">
        <v>0.4918187981479103</v>
      </c>
      <c r="AY85" s="93">
        <v>0.49176576764845964</v>
      </c>
      <c r="AZ85" s="93">
        <v>0.49129750733819255</v>
      </c>
      <c r="BA85" s="93">
        <v>0.49143849344539775</v>
      </c>
      <c r="BB85" s="93">
        <v>0.49175320132672867</v>
      </c>
      <c r="BC85" s="93">
        <v>0.49325160782253163</v>
      </c>
      <c r="BD85" s="93">
        <v>0.49175396657023085</v>
      </c>
      <c r="BE85" s="93">
        <v>0.49224141968264218</v>
      </c>
      <c r="BF85" s="93">
        <v>0.49130050377016349</v>
      </c>
      <c r="BG85" s="93">
        <v>0.49172231676217792</v>
      </c>
      <c r="BH85" s="93">
        <v>0.49181550654050005</v>
      </c>
      <c r="BI85" s="93">
        <v>0.49218975583719776</v>
      </c>
      <c r="BJ85" s="93">
        <v>0.49181819503410468</v>
      </c>
      <c r="BK85" s="93">
        <v>0.49175692665713394</v>
      </c>
      <c r="BL85" s="93">
        <v>0.49173735496048937</v>
      </c>
      <c r="BM85" s="93">
        <v>0.4923893852755345</v>
      </c>
      <c r="BN85" s="93">
        <v>0.49218009060877971</v>
      </c>
      <c r="BO85" s="93">
        <v>0.49090132201728265</v>
      </c>
      <c r="BP85" s="93">
        <v>0.49129363686965932</v>
      </c>
      <c r="BQ85" s="93">
        <v>0.49133762845783274</v>
      </c>
      <c r="BR85" s="93">
        <v>0.49170100511621034</v>
      </c>
      <c r="BS85" s="93">
        <v>0.49212451486599423</v>
      </c>
      <c r="BT85" s="93">
        <v>0.49180408273619364</v>
      </c>
      <c r="BU85" s="93">
        <v>0.49215244260740737</v>
      </c>
      <c r="BV85" s="93">
        <v>0.49178859459722102</v>
      </c>
      <c r="BW85" s="93">
        <v>0.49214183650351356</v>
      </c>
      <c r="BX85" s="93">
        <v>0.49170527403515873</v>
      </c>
      <c r="BY85" s="93">
        <v>0.49138453138315219</v>
      </c>
      <c r="BZ85" s="93">
        <v>0.49172325319889548</v>
      </c>
      <c r="CA85" s="93">
        <v>0.49277582693094113</v>
      </c>
      <c r="CB85" s="93">
        <v>0.49292950569325678</v>
      </c>
      <c r="CC85" s="93">
        <v>0.49174693589289664</v>
      </c>
      <c r="CD85" s="93">
        <v>0.49168093909923932</v>
      </c>
      <c r="CE85" s="93">
        <v>0.49207225984615904</v>
      </c>
      <c r="CF85" s="93">
        <v>0.49131271620367845</v>
      </c>
      <c r="CG85" s="93">
        <v>0.49211503789262112</v>
      </c>
      <c r="CH85" s="93">
        <v>0.49213548955090863</v>
      </c>
      <c r="CI85" s="93">
        <v>0.49164758597800295</v>
      </c>
      <c r="CJ85" s="93">
        <v>0.49122465846662455</v>
      </c>
      <c r="CK85" s="93">
        <v>0.49176365085880425</v>
      </c>
      <c r="CL85" s="93">
        <v>0.49211960586960279</v>
      </c>
      <c r="CM85" s="93">
        <v>0.49172551964186612</v>
      </c>
      <c r="CN85" s="93">
        <v>0.4916775895137479</v>
      </c>
      <c r="CO85" s="93">
        <v>0.49129297153255025</v>
      </c>
      <c r="CP85" s="93">
        <v>0.4916602698262566</v>
      </c>
      <c r="CQ85" s="93">
        <v>0.49124749730473471</v>
      </c>
      <c r="CR85" s="93">
        <v>0.49130328339129897</v>
      </c>
      <c r="CS85" s="93">
        <v>0.49125535812211868</v>
      </c>
      <c r="CT85" s="93">
        <v>0.49170788670785687</v>
      </c>
      <c r="CU85" s="93">
        <v>0.49204910316931028</v>
      </c>
      <c r="CV85" s="93">
        <v>0.49163777608705372</v>
      </c>
      <c r="CW85" s="93">
        <v>0.49272244772744356</v>
      </c>
      <c r="CX85" s="93">
        <v>0.49104744356184976</v>
      </c>
      <c r="CY85" s="93" t="e">
        <v>#DIV/0!</v>
      </c>
      <c r="CZ85" s="93">
        <v>0.49209524418232004</v>
      </c>
      <c r="DA85" s="93">
        <v>0.49173105094475716</v>
      </c>
      <c r="DB85" s="93">
        <v>0.49207149755035795</v>
      </c>
      <c r="DC85" s="93">
        <v>0.49165763385209349</v>
      </c>
      <c r="DD85" s="93">
        <v>0.49174140334635613</v>
      </c>
      <c r="DE85" s="93">
        <v>0.49209004425521247</v>
      </c>
      <c r="DF85" s="93">
        <v>0.49169686438509558</v>
      </c>
      <c r="DG85" s="93">
        <v>0.49164823186175499</v>
      </c>
      <c r="DH85" s="93">
        <v>0.49165476374974199</v>
      </c>
      <c r="DI85" s="93">
        <v>0.49137404432631643</v>
      </c>
      <c r="DJ85" s="93">
        <v>0.49166770268590237</v>
      </c>
      <c r="DK85" s="93">
        <v>0.49087744678899436</v>
      </c>
      <c r="DL85" s="93">
        <v>0.491278225952204</v>
      </c>
      <c r="DM85" s="93">
        <v>0.49087929295652544</v>
      </c>
      <c r="DN85" s="93">
        <v>0.49125354399719673</v>
      </c>
      <c r="DO85" s="93">
        <v>0.49214800555039184</v>
      </c>
      <c r="DP85" s="93">
        <v>0.49130864400081253</v>
      </c>
      <c r="DQ85" s="93">
        <v>0.49169270749831923</v>
      </c>
      <c r="DR85" s="93">
        <v>0.49129771263586236</v>
      </c>
      <c r="DS85" s="93">
        <v>0.4916658053092573</v>
      </c>
      <c r="DT85" s="93">
        <v>0.49124771142673268</v>
      </c>
      <c r="DU85" s="93">
        <v>0.49228654607118821</v>
      </c>
      <c r="DV85" s="93">
        <v>0.4920970120319656</v>
      </c>
      <c r="DW85" s="93">
        <v>0.49093359278948862</v>
      </c>
      <c r="DX85" s="93">
        <v>0.49258783092554514</v>
      </c>
      <c r="DY85" s="93">
        <v>0.4917422836626209</v>
      </c>
      <c r="DZ85" s="93">
        <v>0.49124019061968871</v>
      </c>
      <c r="EA85" s="93">
        <v>0.49130717178568667</v>
      </c>
      <c r="EB85" s="93">
        <v>0.49219310126347177</v>
      </c>
      <c r="EC85" s="93">
        <v>0.491267808286869</v>
      </c>
      <c r="ED85" s="93">
        <v>0.49215671034766434</v>
      </c>
      <c r="EE85" s="93">
        <v>0.4920803353804532</v>
      </c>
      <c r="EF85" s="93">
        <v>0.49165515159950107</v>
      </c>
      <c r="EG85" s="93">
        <v>0.49220428479483957</v>
      </c>
      <c r="EH85" s="93">
        <v>0.49208477682544544</v>
      </c>
      <c r="EI85" s="93">
        <v>0.49086916226296429</v>
      </c>
      <c r="EJ85" s="93">
        <v>0.4908358551565371</v>
      </c>
      <c r="EK85" s="93">
        <v>0.4913088867978409</v>
      </c>
      <c r="EL85" s="93">
        <v>0.49206402698156426</v>
      </c>
      <c r="EM85" s="93">
        <v>0.49166410903452479</v>
      </c>
      <c r="EN85" s="93">
        <v>0.49174557494956639</v>
      </c>
      <c r="EO85" s="93">
        <v>0.49084004652602148</v>
      </c>
      <c r="EP85" s="93">
        <v>0.49172735135738399</v>
      </c>
      <c r="EQ85" s="93">
        <v>0.49248637726673622</v>
      </c>
      <c r="ER85" s="93">
        <v>0.49165674568153495</v>
      </c>
      <c r="ES85" s="93">
        <v>0.49183738422908851</v>
      </c>
      <c r="ET85" s="93">
        <v>0.4916771140958896</v>
      </c>
      <c r="EU85" s="93">
        <v>0.49236359558283166</v>
      </c>
      <c r="EV85" s="93">
        <v>0.49096485786600574</v>
      </c>
      <c r="EW85" s="93">
        <v>0.49217057609065451</v>
      </c>
      <c r="EX85" s="93">
        <v>0.49209223223665194</v>
      </c>
      <c r="EY85" s="93">
        <v>0.49209457412439189</v>
      </c>
      <c r="EZ85" s="93">
        <v>0.49130915791503027</v>
      </c>
      <c r="FA85" s="93">
        <v>0.49212358725167676</v>
      </c>
      <c r="FB85" s="93">
        <v>0.49173390452625931</v>
      </c>
      <c r="FC85" s="93">
        <v>0.4924935107924705</v>
      </c>
      <c r="FD85" s="93">
        <v>0.49084048723664547</v>
      </c>
      <c r="FE85" s="93">
        <v>0.49232330249466777</v>
      </c>
      <c r="FF85" s="93">
        <v>0.49211119040806256</v>
      </c>
      <c r="FG85" s="93">
        <v>0.49175829107675678</v>
      </c>
      <c r="FH85" s="93">
        <v>0.49213509853669102</v>
      </c>
      <c r="FI85" s="93">
        <v>0.49176040391280101</v>
      </c>
      <c r="FJ85" s="93">
        <v>0.49210130516012635</v>
      </c>
      <c r="FK85" s="93">
        <v>0.49168471055444551</v>
      </c>
      <c r="FL85" s="93">
        <v>0.49220110565402048</v>
      </c>
      <c r="FM85" s="93">
        <v>0.49169104386823365</v>
      </c>
      <c r="FN85" s="93">
        <v>0.49175663172335293</v>
      </c>
      <c r="FO85" s="93">
        <v>0.49251567759291454</v>
      </c>
      <c r="FP85" s="93">
        <v>0.49126364564302766</v>
      </c>
      <c r="FQ85" s="93">
        <v>0.49187168678067422</v>
      </c>
      <c r="FR85" s="93">
        <v>0.49085171464656957</v>
      </c>
      <c r="FS85" s="93">
        <v>0.491325290170401</v>
      </c>
      <c r="FT85" s="93">
        <v>0.49282219558523843</v>
      </c>
      <c r="FU85" s="93">
        <v>0.49088722153115094</v>
      </c>
      <c r="FV85" s="93">
        <v>0.49126523122327603</v>
      </c>
      <c r="FW85" s="93">
        <v>0.49210818656196825</v>
      </c>
      <c r="FX85" s="93">
        <v>0.4913228617864947</v>
      </c>
      <c r="FY85" s="93">
        <v>0.49171099557681269</v>
      </c>
      <c r="FZ85" s="93">
        <v>0.49219906160698207</v>
      </c>
      <c r="GA85" s="93">
        <v>0.49252128407828538</v>
      </c>
    </row>
    <row r="86" spans="2:183">
      <c r="B86" s="96" t="s">
        <v>3</v>
      </c>
      <c r="C86" s="166" t="s">
        <v>46</v>
      </c>
      <c r="D86" s="96">
        <v>37.08</v>
      </c>
      <c r="E86" s="17">
        <v>33.4</v>
      </c>
      <c r="F86" s="17">
        <v>34.35</v>
      </c>
      <c r="G86" s="17">
        <v>0</v>
      </c>
      <c r="H86" s="17">
        <v>16.41</v>
      </c>
      <c r="I86" s="17">
        <v>35.770000000000003</v>
      </c>
      <c r="J86" s="17">
        <v>37.39</v>
      </c>
      <c r="K86" s="17">
        <v>37.19</v>
      </c>
      <c r="L86" s="17">
        <v>35.58</v>
      </c>
      <c r="M86" s="17">
        <v>36.630000000000003</v>
      </c>
      <c r="N86" s="17">
        <v>35.25</v>
      </c>
      <c r="O86" s="17">
        <v>36.659999999999997</v>
      </c>
      <c r="P86" s="17">
        <v>37.130000000000003</v>
      </c>
      <c r="Q86" s="17">
        <v>33.47</v>
      </c>
      <c r="R86" s="17">
        <v>36.479999999999997</v>
      </c>
      <c r="S86" s="17">
        <v>35.549999999999997</v>
      </c>
      <c r="T86" s="17">
        <v>36.54</v>
      </c>
      <c r="U86" s="17">
        <v>35.64</v>
      </c>
      <c r="V86" s="17">
        <v>37.17</v>
      </c>
      <c r="W86" s="17">
        <v>37.07</v>
      </c>
      <c r="X86" s="17">
        <v>35.35</v>
      </c>
      <c r="Y86" s="17">
        <v>36.700000000000003</v>
      </c>
      <c r="Z86" s="17">
        <v>34.93</v>
      </c>
      <c r="AA86" s="17">
        <v>36.47</v>
      </c>
      <c r="AB86" s="17">
        <v>36.979999999999997</v>
      </c>
      <c r="AC86" s="17">
        <v>33.46</v>
      </c>
      <c r="AD86" s="17">
        <v>36.5</v>
      </c>
      <c r="AE86" s="17">
        <v>35.35</v>
      </c>
      <c r="AF86" s="17">
        <v>11.59</v>
      </c>
      <c r="AG86" s="17">
        <v>35.74</v>
      </c>
      <c r="AH86" s="17">
        <v>37.28</v>
      </c>
      <c r="AI86" s="17">
        <v>37.299999999999997</v>
      </c>
      <c r="AJ86" s="17">
        <v>35.29</v>
      </c>
      <c r="AK86" s="17">
        <v>36.799999999999997</v>
      </c>
      <c r="AL86" s="17">
        <v>35.18</v>
      </c>
      <c r="AM86" s="17">
        <v>36.26</v>
      </c>
      <c r="AN86" s="17">
        <v>37.21</v>
      </c>
      <c r="AO86" s="17">
        <v>35.11</v>
      </c>
      <c r="AP86" s="17">
        <v>37.18</v>
      </c>
      <c r="AQ86" s="17">
        <v>35.6</v>
      </c>
      <c r="AR86" s="17">
        <v>37.119999999999997</v>
      </c>
      <c r="AS86" s="17">
        <v>36.049999999999997</v>
      </c>
      <c r="AT86" s="17">
        <v>37.57</v>
      </c>
      <c r="AU86" s="17">
        <v>37.659999999999997</v>
      </c>
      <c r="AV86" s="17">
        <v>35.75</v>
      </c>
      <c r="AW86" s="17">
        <v>36.909999999999997</v>
      </c>
      <c r="AX86" s="17">
        <v>35.590000000000003</v>
      </c>
      <c r="AY86" s="17">
        <v>36.57</v>
      </c>
      <c r="AZ86" s="17">
        <v>37.340000000000003</v>
      </c>
      <c r="BA86" s="17">
        <v>33.94</v>
      </c>
      <c r="BB86" s="17">
        <v>36.979999999999997</v>
      </c>
      <c r="BC86" s="17">
        <v>10.61</v>
      </c>
      <c r="BD86" s="17">
        <v>36.770000000000003</v>
      </c>
      <c r="BE86" s="17">
        <v>36.130000000000003</v>
      </c>
      <c r="BF86" s="17">
        <v>37.57</v>
      </c>
      <c r="BG86" s="17">
        <v>37.57</v>
      </c>
      <c r="BH86" s="17">
        <v>35.6</v>
      </c>
      <c r="BI86" s="17">
        <v>36.86</v>
      </c>
      <c r="BJ86" s="17">
        <v>35.450000000000003</v>
      </c>
      <c r="BK86" s="17">
        <v>36.64</v>
      </c>
      <c r="BL86" s="17">
        <v>37.409999999999997</v>
      </c>
      <c r="BM86" s="17">
        <v>33.950000000000003</v>
      </c>
      <c r="BN86" s="17">
        <v>37.06</v>
      </c>
      <c r="BO86" s="17">
        <v>35.81</v>
      </c>
      <c r="BP86" s="17">
        <v>37.4</v>
      </c>
      <c r="BQ86" s="17">
        <v>36.32</v>
      </c>
      <c r="BR86" s="17">
        <v>37.9</v>
      </c>
      <c r="BS86" s="17">
        <v>38.119999999999997</v>
      </c>
      <c r="BT86" s="17">
        <v>36.049999999999997</v>
      </c>
      <c r="BU86" s="17">
        <v>37.46</v>
      </c>
      <c r="BV86" s="17">
        <v>36.19</v>
      </c>
      <c r="BW86" s="17">
        <v>37.68</v>
      </c>
      <c r="BX86" s="17">
        <v>38.19</v>
      </c>
      <c r="BY86" s="17">
        <v>34.9</v>
      </c>
      <c r="BZ86" s="17">
        <v>37.76</v>
      </c>
      <c r="CA86" s="17">
        <v>23.38</v>
      </c>
      <c r="CB86" s="17">
        <v>17.239999999999998</v>
      </c>
      <c r="CC86" s="17">
        <v>37.04</v>
      </c>
      <c r="CD86" s="17">
        <v>38.78</v>
      </c>
      <c r="CE86" s="17">
        <v>38.97</v>
      </c>
      <c r="CF86" s="17">
        <v>37.270000000000003</v>
      </c>
      <c r="CG86" s="17">
        <v>38.340000000000003</v>
      </c>
      <c r="CH86" s="17">
        <v>38</v>
      </c>
      <c r="CI86" s="17">
        <v>39.57</v>
      </c>
      <c r="CJ86" s="17">
        <v>39.57</v>
      </c>
      <c r="CK86" s="17">
        <v>36.89</v>
      </c>
      <c r="CL86" s="17">
        <v>39.090000000000003</v>
      </c>
      <c r="CM86" s="17">
        <v>37.520000000000003</v>
      </c>
      <c r="CN86" s="17">
        <v>38.56</v>
      </c>
      <c r="CO86" s="17">
        <v>37.49</v>
      </c>
      <c r="CP86" s="17">
        <v>39.14</v>
      </c>
      <c r="CQ86" s="17">
        <v>39.17</v>
      </c>
      <c r="CR86" s="17">
        <v>37.39</v>
      </c>
      <c r="CS86" s="17">
        <v>38.65</v>
      </c>
      <c r="CT86" s="17">
        <v>38.06</v>
      </c>
      <c r="CU86" s="17">
        <v>39.520000000000003</v>
      </c>
      <c r="CV86" s="17">
        <v>39.51</v>
      </c>
      <c r="CW86" s="17">
        <v>35.71</v>
      </c>
      <c r="CX86" s="17">
        <v>15.21</v>
      </c>
      <c r="CY86" s="17">
        <v>0</v>
      </c>
      <c r="CZ86" s="17">
        <v>38.54</v>
      </c>
      <c r="DA86" s="17">
        <v>37.6</v>
      </c>
      <c r="DB86" s="17">
        <v>39.25</v>
      </c>
      <c r="DC86" s="17">
        <v>39.35</v>
      </c>
      <c r="DD86" s="17">
        <v>37.29</v>
      </c>
      <c r="DE86" s="17">
        <v>38.67</v>
      </c>
      <c r="DF86" s="17">
        <v>38.090000000000003</v>
      </c>
      <c r="DG86" s="17">
        <v>39.26</v>
      </c>
      <c r="DH86" s="17">
        <v>39.090000000000003</v>
      </c>
      <c r="DI86" s="17">
        <v>35.340000000000003</v>
      </c>
      <c r="DJ86" s="17">
        <v>38.81</v>
      </c>
      <c r="DK86" s="17">
        <v>36.99</v>
      </c>
      <c r="DL86" s="17">
        <v>38.11</v>
      </c>
      <c r="DM86" s="17">
        <v>37.21</v>
      </c>
      <c r="DN86" s="17">
        <v>38.89</v>
      </c>
      <c r="DO86" s="17">
        <v>38.82</v>
      </c>
      <c r="DP86" s="17">
        <v>36.94</v>
      </c>
      <c r="DQ86" s="17">
        <v>38.380000000000003</v>
      </c>
      <c r="DR86" s="17">
        <v>37.71</v>
      </c>
      <c r="DS86" s="17">
        <v>38.9</v>
      </c>
      <c r="DT86" s="17">
        <v>39.21</v>
      </c>
      <c r="DU86" s="17">
        <v>35.44</v>
      </c>
      <c r="DV86" s="17">
        <v>38.799999999999997</v>
      </c>
      <c r="DW86" s="17">
        <v>17.28</v>
      </c>
      <c r="DX86" s="17">
        <v>32.07</v>
      </c>
      <c r="DY86" s="17">
        <v>37.18</v>
      </c>
      <c r="DZ86" s="17">
        <v>38.99</v>
      </c>
      <c r="EA86" s="17">
        <v>38.83</v>
      </c>
      <c r="EB86" s="17">
        <v>37.01</v>
      </c>
      <c r="EC86" s="17">
        <v>38.24</v>
      </c>
      <c r="ED86" s="17">
        <v>37.47</v>
      </c>
      <c r="EE86" s="17">
        <v>38.94</v>
      </c>
      <c r="EF86" s="17">
        <v>39.39</v>
      </c>
      <c r="EG86" s="17">
        <v>36.79</v>
      </c>
      <c r="EH86" s="17">
        <v>38.9</v>
      </c>
      <c r="EI86" s="17">
        <v>37.25</v>
      </c>
      <c r="EJ86" s="17">
        <v>38.42</v>
      </c>
      <c r="EK86" s="17">
        <v>37.31</v>
      </c>
      <c r="EL86" s="17">
        <v>39.19</v>
      </c>
      <c r="EM86" s="17">
        <v>39</v>
      </c>
      <c r="EN86" s="17">
        <v>37.33</v>
      </c>
      <c r="EO86" s="17">
        <v>38.47</v>
      </c>
      <c r="EP86" s="17">
        <v>37.58</v>
      </c>
      <c r="EQ86" s="17">
        <v>39.26</v>
      </c>
      <c r="ER86" s="17">
        <v>39.04</v>
      </c>
      <c r="ES86" s="17">
        <v>35.200000000000003</v>
      </c>
      <c r="ET86" s="17">
        <v>38.57</v>
      </c>
      <c r="EU86" s="17">
        <v>13.66</v>
      </c>
      <c r="EV86" s="17">
        <v>35.75</v>
      </c>
      <c r="EW86" s="17">
        <v>37.200000000000003</v>
      </c>
      <c r="EX86" s="17">
        <v>38.840000000000003</v>
      </c>
      <c r="EY86" s="17">
        <v>38.82</v>
      </c>
      <c r="EZ86" s="17">
        <v>37.130000000000003</v>
      </c>
      <c r="FA86" s="17">
        <v>38.29</v>
      </c>
      <c r="FB86" s="17">
        <v>37.43</v>
      </c>
      <c r="FC86" s="17">
        <v>38.96</v>
      </c>
      <c r="FD86" s="17">
        <v>38.369999999999997</v>
      </c>
      <c r="FE86" s="17">
        <v>34.770000000000003</v>
      </c>
      <c r="FF86" s="17">
        <v>38.270000000000003</v>
      </c>
      <c r="FG86" s="17">
        <v>36.92</v>
      </c>
      <c r="FH86" s="17">
        <v>38.04</v>
      </c>
      <c r="FI86" s="17">
        <v>37.01</v>
      </c>
      <c r="FJ86" s="17">
        <v>38.590000000000003</v>
      </c>
      <c r="FK86" s="17">
        <v>38.56</v>
      </c>
      <c r="FL86" s="17">
        <v>36.79</v>
      </c>
      <c r="FM86" s="17">
        <v>38.14</v>
      </c>
      <c r="FN86" s="17">
        <v>37.07</v>
      </c>
      <c r="FO86" s="17">
        <v>38.57</v>
      </c>
      <c r="FP86" s="17">
        <v>38.340000000000003</v>
      </c>
      <c r="FQ86" s="17">
        <v>34.78</v>
      </c>
      <c r="FR86" s="17">
        <v>38.25</v>
      </c>
      <c r="FS86" s="17">
        <v>36.840000000000003</v>
      </c>
      <c r="FT86" s="17">
        <v>12.14</v>
      </c>
      <c r="FU86" s="17">
        <v>36.86</v>
      </c>
      <c r="FV86" s="17">
        <v>38.49</v>
      </c>
      <c r="FW86" s="17">
        <v>38.42</v>
      </c>
      <c r="FX86" s="17">
        <v>36.619999999999997</v>
      </c>
      <c r="FY86" s="17">
        <v>37.880000000000003</v>
      </c>
      <c r="FZ86" s="17">
        <v>36.950000000000003</v>
      </c>
      <c r="GA86" s="17">
        <v>38.619999999999997</v>
      </c>
    </row>
    <row r="87" spans="2:183">
      <c r="B87" s="96" t="s">
        <v>3</v>
      </c>
      <c r="C87" s="166" t="s">
        <v>47</v>
      </c>
      <c r="D87" s="178">
        <v>1379.6</v>
      </c>
      <c r="E87" s="179">
        <v>1242.94</v>
      </c>
      <c r="F87" s="179">
        <v>1278.25</v>
      </c>
      <c r="G87" s="179">
        <v>0</v>
      </c>
      <c r="H87" s="179">
        <v>822.37</v>
      </c>
      <c r="I87" s="179">
        <v>1792.19</v>
      </c>
      <c r="J87" s="179">
        <v>1873.63</v>
      </c>
      <c r="K87" s="179">
        <v>1863.68</v>
      </c>
      <c r="L87" s="179">
        <v>1782.69</v>
      </c>
      <c r="M87" s="179">
        <v>1362.86</v>
      </c>
      <c r="N87" s="179">
        <v>1311.61</v>
      </c>
      <c r="O87" s="179">
        <v>1364.27</v>
      </c>
      <c r="P87" s="179">
        <v>1381.78</v>
      </c>
      <c r="Q87" s="179">
        <v>1245.26</v>
      </c>
      <c r="R87" s="179">
        <v>1357.48</v>
      </c>
      <c r="S87" s="179">
        <v>1322.96</v>
      </c>
      <c r="T87" s="179">
        <v>1831.1</v>
      </c>
      <c r="U87" s="179">
        <v>1786.05</v>
      </c>
      <c r="V87" s="179">
        <v>1862.65</v>
      </c>
      <c r="W87" s="179">
        <v>1857.81</v>
      </c>
      <c r="X87" s="179">
        <v>1771.33</v>
      </c>
      <c r="Y87" s="179">
        <v>1365.56</v>
      </c>
      <c r="Z87" s="179">
        <v>1299.6500000000001</v>
      </c>
      <c r="AA87" s="179">
        <v>1356.94</v>
      </c>
      <c r="AB87" s="179">
        <v>1376.11</v>
      </c>
      <c r="AC87" s="179">
        <v>1245.1600000000001</v>
      </c>
      <c r="AD87" s="179">
        <v>1358.3</v>
      </c>
      <c r="AE87" s="179">
        <v>1315.37</v>
      </c>
      <c r="AF87" s="179">
        <v>580.72</v>
      </c>
      <c r="AG87" s="179">
        <v>1791.08</v>
      </c>
      <c r="AH87" s="179">
        <v>1868.27</v>
      </c>
      <c r="AI87" s="179">
        <v>1869.33</v>
      </c>
      <c r="AJ87" s="179">
        <v>1768.46</v>
      </c>
      <c r="AK87" s="179">
        <v>1369.41</v>
      </c>
      <c r="AL87" s="179">
        <v>1309.06</v>
      </c>
      <c r="AM87" s="179">
        <v>1349.37</v>
      </c>
      <c r="AN87" s="179">
        <v>1384.77</v>
      </c>
      <c r="AO87" s="179">
        <v>1306.55</v>
      </c>
      <c r="AP87" s="179">
        <v>1383.41</v>
      </c>
      <c r="AQ87" s="179">
        <v>1324.71</v>
      </c>
      <c r="AR87" s="179">
        <v>1860.2</v>
      </c>
      <c r="AS87" s="179">
        <v>1806.58</v>
      </c>
      <c r="AT87" s="179">
        <v>1882.81</v>
      </c>
      <c r="AU87" s="179">
        <v>1887</v>
      </c>
      <c r="AV87" s="179">
        <v>1791.54</v>
      </c>
      <c r="AW87" s="179">
        <v>1373.39</v>
      </c>
      <c r="AX87" s="179">
        <v>1324.12</v>
      </c>
      <c r="AY87" s="179">
        <v>1360.84</v>
      </c>
      <c r="AZ87" s="179">
        <v>1422.81</v>
      </c>
      <c r="BA87" s="179">
        <v>1293</v>
      </c>
      <c r="BB87" s="179">
        <v>1409.02</v>
      </c>
      <c r="BC87" s="179">
        <v>404.13</v>
      </c>
      <c r="BD87" s="179">
        <v>1886.56</v>
      </c>
      <c r="BE87" s="179">
        <v>1853.88</v>
      </c>
      <c r="BF87" s="179">
        <v>1927.48</v>
      </c>
      <c r="BG87" s="179">
        <v>1927.58</v>
      </c>
      <c r="BH87" s="179">
        <v>1826.59</v>
      </c>
      <c r="BI87" s="179">
        <v>1404.39</v>
      </c>
      <c r="BJ87" s="179">
        <v>1350.83</v>
      </c>
      <c r="BK87" s="179">
        <v>1396.08</v>
      </c>
      <c r="BL87" s="179">
        <v>1461.29</v>
      </c>
      <c r="BM87" s="179">
        <v>1326.1</v>
      </c>
      <c r="BN87" s="179">
        <v>1447.56</v>
      </c>
      <c r="BO87" s="179">
        <v>1398.66</v>
      </c>
      <c r="BP87" s="179">
        <v>1967.32</v>
      </c>
      <c r="BQ87" s="179">
        <v>1910.29</v>
      </c>
      <c r="BR87" s="179">
        <v>1993.44</v>
      </c>
      <c r="BS87" s="179">
        <v>2005.22</v>
      </c>
      <c r="BT87" s="179">
        <v>1896.27</v>
      </c>
      <c r="BU87" s="179">
        <v>1463.06</v>
      </c>
      <c r="BV87" s="179">
        <v>1413.72</v>
      </c>
      <c r="BW87" s="179">
        <v>1471.76</v>
      </c>
      <c r="BX87" s="179">
        <v>1530.64</v>
      </c>
      <c r="BY87" s="179">
        <v>1398.99</v>
      </c>
      <c r="BZ87" s="179">
        <v>1513.56</v>
      </c>
      <c r="CA87" s="179">
        <v>937.25</v>
      </c>
      <c r="CB87" s="179">
        <v>930.42</v>
      </c>
      <c r="CC87" s="179">
        <v>1998.82</v>
      </c>
      <c r="CD87" s="179">
        <v>2092.98</v>
      </c>
      <c r="CE87" s="179">
        <v>2102.9899999999998</v>
      </c>
      <c r="CF87" s="179">
        <v>2011.32</v>
      </c>
      <c r="CG87" s="179">
        <v>1536.85</v>
      </c>
      <c r="CH87" s="179">
        <v>1523.05</v>
      </c>
      <c r="CI87" s="179">
        <v>1585.9</v>
      </c>
      <c r="CJ87" s="179">
        <v>1627.96</v>
      </c>
      <c r="CK87" s="179">
        <v>1517.66</v>
      </c>
      <c r="CL87" s="179">
        <v>1608.13</v>
      </c>
      <c r="CM87" s="179">
        <v>1543.6</v>
      </c>
      <c r="CN87" s="179">
        <v>2136.33</v>
      </c>
      <c r="CO87" s="179">
        <v>2076.83</v>
      </c>
      <c r="CP87" s="179">
        <v>2168.5700000000002</v>
      </c>
      <c r="CQ87" s="179">
        <v>2169.81</v>
      </c>
      <c r="CR87" s="179">
        <v>2071.4499999999998</v>
      </c>
      <c r="CS87" s="179">
        <v>1590.15</v>
      </c>
      <c r="CT87" s="179">
        <v>1565.93</v>
      </c>
      <c r="CU87" s="179">
        <v>1625.66</v>
      </c>
      <c r="CV87" s="179">
        <v>1668.88</v>
      </c>
      <c r="CW87" s="179">
        <v>1508.45</v>
      </c>
      <c r="CX87" s="179">
        <v>642.5</v>
      </c>
      <c r="CY87" s="179">
        <v>0</v>
      </c>
      <c r="CZ87" s="179">
        <v>2192.3200000000002</v>
      </c>
      <c r="DA87" s="179">
        <v>2138.9</v>
      </c>
      <c r="DB87" s="179">
        <v>2233</v>
      </c>
      <c r="DC87" s="179">
        <v>2238.42</v>
      </c>
      <c r="DD87" s="179">
        <v>2121.15</v>
      </c>
      <c r="DE87" s="179">
        <v>1633.5</v>
      </c>
      <c r="DF87" s="179">
        <v>1609.09</v>
      </c>
      <c r="DG87" s="179">
        <v>1658.25</v>
      </c>
      <c r="DH87" s="179">
        <v>1696.28</v>
      </c>
      <c r="DI87" s="179">
        <v>1533.53</v>
      </c>
      <c r="DJ87" s="179">
        <v>1684.18</v>
      </c>
      <c r="DK87" s="179">
        <v>1604.99</v>
      </c>
      <c r="DL87" s="179">
        <v>2226.89</v>
      </c>
      <c r="DM87" s="179">
        <v>2174.3000000000002</v>
      </c>
      <c r="DN87" s="179">
        <v>2272.62</v>
      </c>
      <c r="DO87" s="179">
        <v>2268.09</v>
      </c>
      <c r="DP87" s="179">
        <v>2158.66</v>
      </c>
      <c r="DQ87" s="179">
        <v>1665.49</v>
      </c>
      <c r="DR87" s="179">
        <v>1636.38</v>
      </c>
      <c r="DS87" s="179">
        <v>1687.76</v>
      </c>
      <c r="DT87" s="179">
        <v>1747.44</v>
      </c>
      <c r="DU87" s="179">
        <v>1579.6</v>
      </c>
      <c r="DV87" s="179">
        <v>1729.12</v>
      </c>
      <c r="DW87" s="179">
        <v>770.21</v>
      </c>
      <c r="DX87" s="179">
        <v>1924.73</v>
      </c>
      <c r="DY87" s="179">
        <v>2231.59</v>
      </c>
      <c r="DZ87" s="179">
        <v>2340.09</v>
      </c>
      <c r="EA87" s="179">
        <v>2330.6</v>
      </c>
      <c r="EB87" s="179">
        <v>2221.0700000000002</v>
      </c>
      <c r="EC87" s="179">
        <v>1704.23</v>
      </c>
      <c r="ED87" s="179">
        <v>1670.17</v>
      </c>
      <c r="EE87" s="179">
        <v>1735.44</v>
      </c>
      <c r="EF87" s="179">
        <v>1803.89</v>
      </c>
      <c r="EG87" s="179">
        <v>1684.61</v>
      </c>
      <c r="EH87" s="179">
        <v>1781.02</v>
      </c>
      <c r="EI87" s="179">
        <v>1705.87</v>
      </c>
      <c r="EJ87" s="179">
        <v>2369.67</v>
      </c>
      <c r="EK87" s="179">
        <v>2300.9499999999998</v>
      </c>
      <c r="EL87" s="179">
        <v>2416.96</v>
      </c>
      <c r="EM87" s="179">
        <v>2405.12</v>
      </c>
      <c r="EN87" s="179">
        <v>2302.25</v>
      </c>
      <c r="EO87" s="179">
        <v>1761.65</v>
      </c>
      <c r="EP87" s="179">
        <v>1720.72</v>
      </c>
      <c r="EQ87" s="179">
        <v>1797.93</v>
      </c>
      <c r="ER87" s="179">
        <v>1837.68</v>
      </c>
      <c r="ES87" s="179">
        <v>1656.89</v>
      </c>
      <c r="ET87" s="179">
        <v>1815.67</v>
      </c>
      <c r="EU87" s="179">
        <v>643.08000000000004</v>
      </c>
      <c r="EV87" s="179">
        <v>2266.11</v>
      </c>
      <c r="EW87" s="179">
        <v>2357.56</v>
      </c>
      <c r="EX87" s="179">
        <v>2461.7399999999998</v>
      </c>
      <c r="EY87" s="179">
        <v>2460.3000000000002</v>
      </c>
      <c r="EZ87" s="179">
        <v>2353.16</v>
      </c>
      <c r="FA87" s="179">
        <v>1802.22</v>
      </c>
      <c r="FB87" s="179">
        <v>1761.91</v>
      </c>
      <c r="FC87" s="179">
        <v>1834.05</v>
      </c>
      <c r="FD87" s="179">
        <v>1856.77</v>
      </c>
      <c r="FE87" s="179">
        <v>1682.72</v>
      </c>
      <c r="FF87" s="179">
        <v>1851.79</v>
      </c>
      <c r="FG87" s="179">
        <v>1786.34</v>
      </c>
      <c r="FH87" s="179">
        <v>2479.31</v>
      </c>
      <c r="FI87" s="179">
        <v>2411.84</v>
      </c>
      <c r="FJ87" s="179">
        <v>2515.09</v>
      </c>
      <c r="FK87" s="179">
        <v>2512.8000000000002</v>
      </c>
      <c r="FL87" s="179">
        <v>2397.4899999999998</v>
      </c>
      <c r="FM87" s="179">
        <v>1845.62</v>
      </c>
      <c r="FN87" s="179">
        <v>1793.78</v>
      </c>
      <c r="FO87" s="179">
        <v>1866.42</v>
      </c>
      <c r="FP87" s="179">
        <v>1907.91</v>
      </c>
      <c r="FQ87" s="179">
        <v>1730.55</v>
      </c>
      <c r="FR87" s="179">
        <v>1903.17</v>
      </c>
      <c r="FS87" s="179">
        <v>1833.18</v>
      </c>
      <c r="FT87" s="179">
        <v>813.94</v>
      </c>
      <c r="FU87" s="179">
        <v>2470.1799999999998</v>
      </c>
      <c r="FV87" s="179">
        <v>2579.8200000000002</v>
      </c>
      <c r="FW87" s="179">
        <v>2575.09</v>
      </c>
      <c r="FX87" s="179">
        <v>2454.39</v>
      </c>
      <c r="FY87" s="179">
        <v>1884.89</v>
      </c>
      <c r="FZ87" s="179">
        <v>1838.87</v>
      </c>
      <c r="GA87" s="179">
        <v>1921.58</v>
      </c>
    </row>
    <row r="88" spans="2:183">
      <c r="B88" s="180" t="s">
        <v>3</v>
      </c>
      <c r="C88" s="181" t="s">
        <v>48</v>
      </c>
      <c r="D88" s="94">
        <v>6.9748912754963741E-2</v>
      </c>
      <c r="E88" s="95">
        <v>6.9720013610014633E-2</v>
      </c>
      <c r="F88" s="95">
        <v>6.9704896457485552E-2</v>
      </c>
      <c r="G88" s="95" t="e">
        <v>#DIV/0!</v>
      </c>
      <c r="H88" s="95">
        <v>6.9656226149189246E-2</v>
      </c>
      <c r="I88" s="95">
        <v>6.9730446791745906E-2</v>
      </c>
      <c r="J88" s="95">
        <v>6.9766720444014149E-2</v>
      </c>
      <c r="K88" s="95">
        <v>6.9747133819928517E-2</v>
      </c>
      <c r="L88" s="95">
        <v>6.9717513960452102E-2</v>
      </c>
      <c r="M88" s="95">
        <v>6.9724207353968032E-2</v>
      </c>
      <c r="N88" s="95">
        <v>6.9682084926726215E-2</v>
      </c>
      <c r="O88" s="95">
        <v>6.9691577698695134E-2</v>
      </c>
      <c r="P88" s="95">
        <v>6.9763244067132121E-2</v>
      </c>
      <c r="Q88" s="95">
        <v>6.9779852279993088E-2</v>
      </c>
      <c r="R88" s="95">
        <v>6.9710580701749361E-2</v>
      </c>
      <c r="S88" s="95">
        <v>6.9725201702456024E-2</v>
      </c>
      <c r="T88" s="95">
        <v>6.9726849076034811E-2</v>
      </c>
      <c r="U88" s="95">
        <v>6.9736457435314203E-2</v>
      </c>
      <c r="V88" s="95">
        <v>6.9771632584872859E-2</v>
      </c>
      <c r="W88" s="95">
        <v>6.9762055685853128E-2</v>
      </c>
      <c r="X88" s="95">
        <v>6.9718529041199032E-2</v>
      </c>
      <c r="Y88" s="95">
        <v>6.9741102783563144E-2</v>
      </c>
      <c r="Z88" s="95">
        <v>6.968040711231685E-2</v>
      </c>
      <c r="AA88" s="95">
        <v>6.9715797063412729E-2</v>
      </c>
      <c r="AB88" s="95">
        <v>6.9696671998047438E-2</v>
      </c>
      <c r="AC88" s="95">
        <v>6.9703218859649516E-2</v>
      </c>
      <c r="AD88" s="95">
        <v>6.9655977428944249E-2</v>
      </c>
      <c r="AE88" s="95">
        <v>6.9663013792439193E-2</v>
      </c>
      <c r="AF88" s="95">
        <v>6.96189590385832E-2</v>
      </c>
      <c r="AG88" s="95">
        <v>6.9686092522872375E-2</v>
      </c>
      <c r="AH88" s="95">
        <v>6.9724378670781406E-2</v>
      </c>
      <c r="AI88" s="95">
        <v>6.9725678617785058E-2</v>
      </c>
      <c r="AJ88" s="95">
        <v>6.9648528931888401E-2</v>
      </c>
      <c r="AK88" s="95">
        <v>6.9690857228033642E-2</v>
      </c>
      <c r="AL88" s="95">
        <v>6.9639599927030851E-2</v>
      </c>
      <c r="AM88" s="95">
        <v>6.963065842114978E-2</v>
      </c>
      <c r="AN88" s="95">
        <v>6.9747469175311244E-2</v>
      </c>
      <c r="AO88" s="95">
        <v>6.9781701135170002E-2</v>
      </c>
      <c r="AP88" s="95">
        <v>6.9750527987858968E-2</v>
      </c>
      <c r="AQ88" s="95">
        <v>6.9713025352022881E-2</v>
      </c>
      <c r="AR88" s="95">
        <v>6.9738468999188619E-2</v>
      </c>
      <c r="AS88" s="95">
        <v>6.975078046141138E-2</v>
      </c>
      <c r="AT88" s="95">
        <v>6.9771299448760302E-2</v>
      </c>
      <c r="AU88" s="95">
        <v>6.9798033293068801E-2</v>
      </c>
      <c r="AV88" s="95">
        <v>6.9720145092789995E-2</v>
      </c>
      <c r="AW88" s="95">
        <v>6.974005871617904E-2</v>
      </c>
      <c r="AX88" s="95">
        <v>6.972804456074623E-2</v>
      </c>
      <c r="AY88" s="95">
        <v>6.969143236932443E-2</v>
      </c>
      <c r="AZ88" s="95">
        <v>6.9760995261847772E-2</v>
      </c>
      <c r="BA88" s="95">
        <v>6.9797139672497802E-2</v>
      </c>
      <c r="BB88" s="95">
        <v>6.9730562464290893E-2</v>
      </c>
      <c r="BC88" s="95">
        <v>6.9704309523136138E-2</v>
      </c>
      <c r="BD88" s="95">
        <v>6.9727723857733251E-2</v>
      </c>
      <c r="BE88" s="95">
        <v>6.9760267094743325E-2</v>
      </c>
      <c r="BF88" s="95">
        <v>6.9787742170384665E-2</v>
      </c>
      <c r="BG88" s="95">
        <v>6.9786972804302752E-2</v>
      </c>
      <c r="BH88" s="95">
        <v>6.9713844446911408E-2</v>
      </c>
      <c r="BI88" s="95">
        <v>6.9734449570107271E-2</v>
      </c>
      <c r="BJ88" s="95">
        <v>6.9689643512507046E-2</v>
      </c>
      <c r="BK88" s="95">
        <v>6.9704722785087964E-2</v>
      </c>
      <c r="BL88" s="95">
        <v>6.9768629154139297E-2</v>
      </c>
      <c r="BM88" s="95">
        <v>6.9792166124350352E-2</v>
      </c>
      <c r="BN88" s="95">
        <v>6.9733509798376628E-2</v>
      </c>
      <c r="BO88" s="95">
        <v>6.9747565233450617E-2</v>
      </c>
      <c r="BP88" s="95">
        <v>6.9771718317544182E-2</v>
      </c>
      <c r="BQ88" s="95">
        <v>6.9784853220665119E-2</v>
      </c>
      <c r="BR88" s="95">
        <v>6.9814063963976963E-2</v>
      </c>
      <c r="BS88" s="95">
        <v>6.9827240775298519E-2</v>
      </c>
      <c r="BT88" s="95">
        <v>6.9749152927494326E-2</v>
      </c>
      <c r="BU88" s="95">
        <v>6.9796435602610285E-2</v>
      </c>
      <c r="BV88" s="95">
        <v>6.9765313937020998E-2</v>
      </c>
      <c r="BW88" s="95">
        <v>6.9795266662096386E-2</v>
      </c>
      <c r="BX88" s="95">
        <v>6.9846473555524313E-2</v>
      </c>
      <c r="BY88" s="95">
        <v>6.9883130176332561E-2</v>
      </c>
      <c r="BZ88" s="95">
        <v>6.9802518950339454E-2</v>
      </c>
      <c r="CA88" s="95">
        <v>6.9829073481092213E-2</v>
      </c>
      <c r="CB88" s="95">
        <v>6.983404288069478E-2</v>
      </c>
      <c r="CC88" s="95">
        <v>6.9850845626142397E-2</v>
      </c>
      <c r="CD88" s="95">
        <v>6.9892550926536789E-2</v>
      </c>
      <c r="CE88" s="95">
        <v>6.991416058846732E-2</v>
      </c>
      <c r="CF88" s="95">
        <v>6.9874169781390119E-2</v>
      </c>
      <c r="CG88" s="95">
        <v>6.9844119911168637E-2</v>
      </c>
      <c r="CH88" s="95">
        <v>6.9934365217959427E-2</v>
      </c>
      <c r="CI88" s="95">
        <v>6.995000351340995E-2</v>
      </c>
      <c r="CJ88" s="95">
        <v>6.9955228300310701E-2</v>
      </c>
      <c r="CK88" s="95">
        <v>6.9940477601130729E-2</v>
      </c>
      <c r="CL88" s="95">
        <v>6.9929678990304167E-2</v>
      </c>
      <c r="CM88" s="95">
        <v>6.9879332993571769E-2</v>
      </c>
      <c r="CN88" s="95">
        <v>6.9861772612757458E-2</v>
      </c>
      <c r="CO88" s="95">
        <v>6.9886448502201895E-2</v>
      </c>
      <c r="CP88" s="95">
        <v>6.990548881502355E-2</v>
      </c>
      <c r="CQ88" s="95">
        <v>6.9923196589361747E-2</v>
      </c>
      <c r="CR88" s="95">
        <v>6.9876487374950239E-2</v>
      </c>
      <c r="CS88" s="95">
        <v>6.9877151447887115E-2</v>
      </c>
      <c r="CT88" s="95">
        <v>6.9934238296341683E-2</v>
      </c>
      <c r="CU88" s="95">
        <v>6.9951367161592656E-2</v>
      </c>
      <c r="CV88" s="95">
        <v>6.9948176208856655E-2</v>
      </c>
      <c r="CW88" s="95">
        <v>6.9944023725341906E-2</v>
      </c>
      <c r="CX88" s="95">
        <v>6.9945978802919404E-2</v>
      </c>
      <c r="CY88" s="95" t="e">
        <v>#DIV/0!</v>
      </c>
      <c r="CZ88" s="95">
        <v>6.9879700481896151E-2</v>
      </c>
      <c r="DA88" s="95">
        <v>6.9899389495757705E-2</v>
      </c>
      <c r="DB88" s="95">
        <v>6.9921824193945228E-2</v>
      </c>
      <c r="DC88" s="95">
        <v>6.9937200925712609E-2</v>
      </c>
      <c r="DD88" s="95">
        <v>6.9874011853772885E-2</v>
      </c>
      <c r="DE88" s="95">
        <v>6.9885497121998846E-2</v>
      </c>
      <c r="DF88" s="95">
        <v>6.9930302309119147E-2</v>
      </c>
      <c r="DG88" s="95">
        <v>6.9927578824375974E-2</v>
      </c>
      <c r="DH88" s="95">
        <v>6.9934808467586387E-2</v>
      </c>
      <c r="DI88" s="95">
        <v>6.9939017787635518E-2</v>
      </c>
      <c r="DJ88" s="95">
        <v>6.992679397991744E-2</v>
      </c>
      <c r="DK88" s="95">
        <v>6.9871692602935701E-2</v>
      </c>
      <c r="DL88" s="95">
        <v>6.9855283900598822E-2</v>
      </c>
      <c r="DM88" s="95">
        <v>6.9884143133918622E-2</v>
      </c>
      <c r="DN88" s="95">
        <v>6.9914551438377298E-2</v>
      </c>
      <c r="DO88" s="95">
        <v>6.9931133145923169E-2</v>
      </c>
      <c r="DP88" s="95">
        <v>6.9854668062776695E-2</v>
      </c>
      <c r="DQ88" s="95">
        <v>6.9882854813307249E-2</v>
      </c>
      <c r="DR88" s="95">
        <v>6.9928424335692491E-2</v>
      </c>
      <c r="DS88" s="95">
        <v>6.9927241514131502E-2</v>
      </c>
      <c r="DT88" s="95">
        <v>6.9900648733641269E-2</v>
      </c>
      <c r="DU88" s="95">
        <v>6.9892777793297445E-2</v>
      </c>
      <c r="DV88" s="95">
        <v>6.987507435257187E-2</v>
      </c>
      <c r="DW88" s="95">
        <v>6.9798687538278448E-2</v>
      </c>
      <c r="DX88" s="95">
        <v>6.9809941834735226E-2</v>
      </c>
      <c r="DY88" s="95">
        <v>6.9822333803995579E-2</v>
      </c>
      <c r="DZ88" s="95">
        <v>6.9875068520891842E-2</v>
      </c>
      <c r="EA88" s="95">
        <v>6.9862883071879781E-2</v>
      </c>
      <c r="EB88" s="95">
        <v>6.9822786146502697E-2</v>
      </c>
      <c r="EC88" s="95">
        <v>6.9823753907786168E-2</v>
      </c>
      <c r="ED88" s="95">
        <v>6.9855342765737266E-2</v>
      </c>
      <c r="EE88" s="95">
        <v>6.9871675392775848E-2</v>
      </c>
      <c r="EF88" s="95">
        <v>6.9934625240157255E-2</v>
      </c>
      <c r="EG88" s="95">
        <v>6.9934714546797005E-2</v>
      </c>
      <c r="EH88" s="95">
        <v>6.9912702039845967E-2</v>
      </c>
      <c r="EI88" s="95">
        <v>6.985092368986294E-2</v>
      </c>
      <c r="EJ88" s="95">
        <v>6.9846711193429972E-2</v>
      </c>
      <c r="EK88" s="95">
        <v>6.9865970066804298E-2</v>
      </c>
      <c r="EL88" s="95">
        <v>6.9915122969355023E-2</v>
      </c>
      <c r="EM88" s="95">
        <v>6.9912495906757813E-2</v>
      </c>
      <c r="EN88" s="95">
        <v>6.9867025625589219E-2</v>
      </c>
      <c r="EO88" s="95">
        <v>6.9860581560013485E-2</v>
      </c>
      <c r="EP88" s="95">
        <v>6.9901323437776108E-2</v>
      </c>
      <c r="EQ88" s="95">
        <v>6.9915079267734825E-2</v>
      </c>
      <c r="ER88" s="95">
        <v>6.9921967693006182E-2</v>
      </c>
      <c r="ES88" s="95">
        <v>6.9910660332999169E-2</v>
      </c>
      <c r="ET88" s="95">
        <v>6.9864376255078339E-2</v>
      </c>
      <c r="EU88" s="95">
        <v>6.9855491438112594E-2</v>
      </c>
      <c r="EV88" s="95">
        <v>6.9828109757756621E-2</v>
      </c>
      <c r="EW88" s="95">
        <v>6.9859376642904272E-2</v>
      </c>
      <c r="EX88" s="95">
        <v>6.9897828774398624E-2</v>
      </c>
      <c r="EY88" s="95">
        <v>6.9892841239239334E-2</v>
      </c>
      <c r="EZ88" s="95">
        <v>6.9856433458624009E-2</v>
      </c>
      <c r="FA88" s="95">
        <v>6.9849917173394754E-2</v>
      </c>
      <c r="FB88" s="95">
        <v>6.9876993342512864E-2</v>
      </c>
      <c r="FC88" s="95">
        <v>6.9899989728505099E-2</v>
      </c>
      <c r="FD88" s="95">
        <v>6.985219751973179E-2</v>
      </c>
      <c r="FE88" s="95">
        <v>6.9855463079941227E-2</v>
      </c>
      <c r="FF88" s="95">
        <v>6.9850512784350394E-2</v>
      </c>
      <c r="FG88" s="95">
        <v>6.9840422013209197E-2</v>
      </c>
      <c r="FH88" s="95">
        <v>6.9822538968878592E-2</v>
      </c>
      <c r="FI88" s="95">
        <v>6.9852437339523191E-2</v>
      </c>
      <c r="FJ88" s="95">
        <v>6.9863105607127052E-2</v>
      </c>
      <c r="FK88" s="95">
        <v>6.9875658566982704E-2</v>
      </c>
      <c r="FL88" s="95">
        <v>6.9831779248819614E-2</v>
      </c>
      <c r="FM88" s="95">
        <v>6.9830930601878352E-2</v>
      </c>
      <c r="FN88" s="95">
        <v>6.9855220485839573E-2</v>
      </c>
      <c r="FO88" s="95">
        <v>6.9877983022838749E-2</v>
      </c>
      <c r="FP88" s="95">
        <v>6.9852574447239579E-2</v>
      </c>
      <c r="FQ88" s="95">
        <v>6.9871333386014742E-2</v>
      </c>
      <c r="FR88" s="95">
        <v>6.9847760733747336E-2</v>
      </c>
      <c r="FS88" s="95">
        <v>6.9826493672855372E-2</v>
      </c>
      <c r="FT88" s="95">
        <v>6.9770979060114216E-2</v>
      </c>
      <c r="FU88" s="95">
        <v>6.9834438385326991E-2</v>
      </c>
      <c r="FV88" s="95">
        <v>6.9861814637493136E-2</v>
      </c>
      <c r="FW88" s="95">
        <v>6.9856998070241344E-2</v>
      </c>
      <c r="FX88" s="95">
        <v>6.980501725944302E-2</v>
      </c>
      <c r="FY88" s="95">
        <v>6.9815257365154856E-2</v>
      </c>
      <c r="FZ88" s="95">
        <v>6.983356497476477E-2</v>
      </c>
      <c r="GA88" s="95">
        <v>6.9887099941593048E-2</v>
      </c>
    </row>
    <row r="89" spans="2:183">
      <c r="B89" s="44" t="s">
        <v>3</v>
      </c>
      <c r="C89" s="645" t="s">
        <v>94</v>
      </c>
      <c r="D89" s="182"/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  <c r="AR89" s="182"/>
      <c r="AS89" s="182"/>
      <c r="AT89" s="182"/>
      <c r="AU89" s="182"/>
      <c r="AV89" s="182"/>
      <c r="AW89" s="182"/>
      <c r="AX89" s="182"/>
      <c r="AY89" s="182"/>
      <c r="AZ89" s="182"/>
      <c r="BA89" s="182"/>
      <c r="BB89" s="182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82"/>
      <c r="DY89" s="182"/>
      <c r="DZ89" s="182"/>
      <c r="EA89" s="182"/>
      <c r="EB89" s="182"/>
      <c r="EC89" s="182"/>
      <c r="ED89" s="182"/>
      <c r="EE89" s="182"/>
      <c r="EF89" s="182"/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  <c r="FL89" s="182"/>
      <c r="FM89" s="182"/>
      <c r="FN89" s="182"/>
      <c r="FO89" s="182"/>
      <c r="FP89" s="182"/>
      <c r="FQ89" s="182"/>
      <c r="FR89" s="182"/>
      <c r="FS89" s="182"/>
      <c r="FT89" s="182"/>
      <c r="FU89" s="182"/>
      <c r="FV89" s="182"/>
      <c r="FW89" s="182"/>
      <c r="FX89" s="182"/>
      <c r="FY89" s="182"/>
      <c r="FZ89" s="182"/>
      <c r="GA89" s="182"/>
    </row>
    <row r="90" spans="2:183">
      <c r="B90" s="43" t="s">
        <v>3</v>
      </c>
      <c r="C90" s="646" t="s">
        <v>49</v>
      </c>
      <c r="D90" s="17">
        <v>744</v>
      </c>
      <c r="E90" s="17">
        <v>672</v>
      </c>
      <c r="F90" s="17">
        <v>744</v>
      </c>
      <c r="G90" s="17">
        <v>720</v>
      </c>
      <c r="H90" s="17">
        <v>744</v>
      </c>
      <c r="I90" s="17">
        <v>720</v>
      </c>
      <c r="J90" s="17">
        <v>744</v>
      </c>
      <c r="K90" s="17">
        <v>744</v>
      </c>
      <c r="L90" s="17">
        <v>720</v>
      </c>
      <c r="M90" s="17">
        <v>744</v>
      </c>
      <c r="N90" s="17">
        <v>720</v>
      </c>
      <c r="O90" s="17">
        <v>744</v>
      </c>
      <c r="P90" s="17">
        <v>744</v>
      </c>
      <c r="Q90" s="17">
        <v>672</v>
      </c>
      <c r="R90" s="17">
        <v>744</v>
      </c>
      <c r="S90" s="17">
        <v>720</v>
      </c>
      <c r="T90" s="17">
        <v>744</v>
      </c>
      <c r="U90" s="17">
        <v>720</v>
      </c>
      <c r="V90" s="17">
        <v>744</v>
      </c>
      <c r="W90" s="17">
        <v>744</v>
      </c>
      <c r="X90" s="17">
        <v>720</v>
      </c>
      <c r="Y90" s="17">
        <v>744</v>
      </c>
      <c r="Z90" s="17">
        <v>720</v>
      </c>
      <c r="AA90" s="17">
        <v>744</v>
      </c>
      <c r="AB90" s="17">
        <v>744</v>
      </c>
      <c r="AC90" s="17">
        <v>672</v>
      </c>
      <c r="AD90" s="17">
        <v>744</v>
      </c>
      <c r="AE90" s="17">
        <v>720</v>
      </c>
      <c r="AF90" s="17">
        <v>744</v>
      </c>
      <c r="AG90" s="17">
        <v>720</v>
      </c>
      <c r="AH90" s="17">
        <v>744</v>
      </c>
      <c r="AI90" s="17">
        <v>744</v>
      </c>
      <c r="AJ90" s="17">
        <v>720</v>
      </c>
      <c r="AK90" s="17">
        <v>744</v>
      </c>
      <c r="AL90" s="17">
        <v>720</v>
      </c>
      <c r="AM90" s="17">
        <v>744</v>
      </c>
      <c r="AN90" s="17">
        <v>744</v>
      </c>
      <c r="AO90" s="17">
        <v>696</v>
      </c>
      <c r="AP90" s="17">
        <v>744</v>
      </c>
      <c r="AQ90" s="17">
        <v>720</v>
      </c>
      <c r="AR90" s="17">
        <v>744</v>
      </c>
      <c r="AS90" s="17">
        <v>720</v>
      </c>
      <c r="AT90" s="17">
        <v>744</v>
      </c>
      <c r="AU90" s="17">
        <v>744</v>
      </c>
      <c r="AV90" s="17">
        <v>720</v>
      </c>
      <c r="AW90" s="17">
        <v>744</v>
      </c>
      <c r="AX90" s="17">
        <v>720</v>
      </c>
      <c r="AY90" s="17">
        <v>744</v>
      </c>
      <c r="AZ90" s="17">
        <v>744</v>
      </c>
      <c r="BA90" s="17">
        <v>672</v>
      </c>
      <c r="BB90" s="17">
        <v>744</v>
      </c>
      <c r="BC90" s="17">
        <v>720</v>
      </c>
      <c r="BD90" s="17">
        <v>744</v>
      </c>
      <c r="BE90" s="17">
        <v>720</v>
      </c>
      <c r="BF90" s="17">
        <v>744</v>
      </c>
      <c r="BG90" s="17">
        <v>744</v>
      </c>
      <c r="BH90" s="17">
        <v>720</v>
      </c>
      <c r="BI90" s="17">
        <v>744</v>
      </c>
      <c r="BJ90" s="17">
        <v>720</v>
      </c>
      <c r="BK90" s="17">
        <v>744</v>
      </c>
      <c r="BL90" s="17">
        <v>744</v>
      </c>
      <c r="BM90" s="17">
        <v>672</v>
      </c>
      <c r="BN90" s="17">
        <v>744</v>
      </c>
      <c r="BO90" s="17">
        <v>720</v>
      </c>
      <c r="BP90" s="17">
        <v>744</v>
      </c>
      <c r="BQ90" s="17">
        <v>720</v>
      </c>
      <c r="BR90" s="17">
        <v>744</v>
      </c>
      <c r="BS90" s="17">
        <v>744</v>
      </c>
      <c r="BT90" s="17">
        <v>720</v>
      </c>
      <c r="BU90" s="17">
        <v>744</v>
      </c>
      <c r="BV90" s="17">
        <v>720</v>
      </c>
      <c r="BW90" s="17">
        <v>744</v>
      </c>
      <c r="BX90" s="17">
        <v>744</v>
      </c>
      <c r="BY90" s="17">
        <v>672</v>
      </c>
      <c r="BZ90" s="17">
        <v>744</v>
      </c>
      <c r="CA90" s="17">
        <v>720</v>
      </c>
      <c r="CB90" s="17">
        <v>744</v>
      </c>
      <c r="CC90" s="17">
        <v>720</v>
      </c>
      <c r="CD90" s="17">
        <v>744</v>
      </c>
      <c r="CE90" s="17">
        <v>744</v>
      </c>
      <c r="CF90" s="17">
        <v>720</v>
      </c>
      <c r="CG90" s="17">
        <v>744</v>
      </c>
      <c r="CH90" s="17">
        <v>720</v>
      </c>
      <c r="CI90" s="17">
        <v>744</v>
      </c>
      <c r="CJ90" s="17">
        <v>744</v>
      </c>
      <c r="CK90" s="17">
        <v>696</v>
      </c>
      <c r="CL90" s="17">
        <v>744</v>
      </c>
      <c r="CM90" s="17">
        <v>720</v>
      </c>
      <c r="CN90" s="17">
        <v>744</v>
      </c>
      <c r="CO90" s="17">
        <v>720</v>
      </c>
      <c r="CP90" s="17">
        <v>744</v>
      </c>
      <c r="CQ90" s="17">
        <v>744</v>
      </c>
      <c r="CR90" s="17">
        <v>720</v>
      </c>
      <c r="CS90" s="17">
        <v>744</v>
      </c>
      <c r="CT90" s="17">
        <v>720</v>
      </c>
      <c r="CU90" s="17">
        <v>744</v>
      </c>
      <c r="CV90" s="17">
        <v>744</v>
      </c>
      <c r="CW90" s="17">
        <v>672</v>
      </c>
      <c r="CX90" s="17">
        <v>744</v>
      </c>
      <c r="CY90" s="17">
        <v>720</v>
      </c>
      <c r="CZ90" s="17">
        <v>744</v>
      </c>
      <c r="DA90" s="17">
        <v>720</v>
      </c>
      <c r="DB90" s="17">
        <v>744</v>
      </c>
      <c r="DC90" s="17">
        <v>744</v>
      </c>
      <c r="DD90" s="17">
        <v>720</v>
      </c>
      <c r="DE90" s="17">
        <v>744</v>
      </c>
      <c r="DF90" s="17">
        <v>720</v>
      </c>
      <c r="DG90" s="17">
        <v>744</v>
      </c>
      <c r="DH90" s="17">
        <v>744</v>
      </c>
      <c r="DI90" s="17">
        <v>672</v>
      </c>
      <c r="DJ90" s="17">
        <v>744</v>
      </c>
      <c r="DK90" s="17">
        <v>720</v>
      </c>
      <c r="DL90" s="17">
        <v>744</v>
      </c>
      <c r="DM90" s="17">
        <v>720</v>
      </c>
      <c r="DN90" s="17">
        <v>744</v>
      </c>
      <c r="DO90" s="17">
        <v>744</v>
      </c>
      <c r="DP90" s="17">
        <v>720</v>
      </c>
      <c r="DQ90" s="17">
        <v>744</v>
      </c>
      <c r="DR90" s="17">
        <v>720</v>
      </c>
      <c r="DS90" s="17">
        <v>744</v>
      </c>
      <c r="DT90" s="17">
        <v>744</v>
      </c>
      <c r="DU90" s="17">
        <v>672</v>
      </c>
      <c r="DV90" s="17">
        <v>744</v>
      </c>
      <c r="DW90" s="17">
        <v>720</v>
      </c>
      <c r="DX90" s="17">
        <v>744</v>
      </c>
      <c r="DY90" s="17">
        <v>720</v>
      </c>
      <c r="DZ90" s="17">
        <v>744</v>
      </c>
      <c r="EA90" s="17">
        <v>744</v>
      </c>
      <c r="EB90" s="17">
        <v>720</v>
      </c>
      <c r="EC90" s="17">
        <v>744</v>
      </c>
      <c r="ED90" s="17">
        <v>720</v>
      </c>
      <c r="EE90" s="17">
        <v>744</v>
      </c>
      <c r="EF90" s="17">
        <v>744</v>
      </c>
      <c r="EG90" s="17">
        <v>696</v>
      </c>
      <c r="EH90" s="17">
        <v>744</v>
      </c>
      <c r="EI90" s="17">
        <v>720</v>
      </c>
      <c r="EJ90" s="17">
        <v>744</v>
      </c>
      <c r="EK90" s="17">
        <v>720</v>
      </c>
      <c r="EL90" s="17">
        <v>744</v>
      </c>
      <c r="EM90" s="17">
        <v>744</v>
      </c>
      <c r="EN90" s="17">
        <v>720</v>
      </c>
      <c r="EO90" s="17">
        <v>744</v>
      </c>
      <c r="EP90" s="17">
        <v>720</v>
      </c>
      <c r="EQ90" s="17">
        <v>744</v>
      </c>
      <c r="ER90" s="17">
        <v>744</v>
      </c>
      <c r="ES90" s="17">
        <v>672</v>
      </c>
      <c r="ET90" s="17">
        <v>744</v>
      </c>
      <c r="EU90" s="17">
        <v>720</v>
      </c>
      <c r="EV90" s="17">
        <v>744</v>
      </c>
      <c r="EW90" s="17">
        <v>720</v>
      </c>
      <c r="EX90" s="17">
        <v>744</v>
      </c>
      <c r="EY90" s="17">
        <v>744</v>
      </c>
      <c r="EZ90" s="17">
        <v>720</v>
      </c>
      <c r="FA90" s="17">
        <v>744</v>
      </c>
      <c r="FB90" s="17">
        <v>720</v>
      </c>
      <c r="FC90" s="17">
        <v>744</v>
      </c>
      <c r="FD90" s="17">
        <v>744</v>
      </c>
      <c r="FE90" s="17">
        <v>672</v>
      </c>
      <c r="FF90" s="17">
        <v>744</v>
      </c>
      <c r="FG90" s="17">
        <v>720</v>
      </c>
      <c r="FH90" s="17">
        <v>744</v>
      </c>
      <c r="FI90" s="17">
        <v>720</v>
      </c>
      <c r="FJ90" s="17">
        <v>744</v>
      </c>
      <c r="FK90" s="17">
        <v>744</v>
      </c>
      <c r="FL90" s="17">
        <v>720</v>
      </c>
      <c r="FM90" s="17">
        <v>744</v>
      </c>
      <c r="FN90" s="17">
        <v>720</v>
      </c>
      <c r="FO90" s="17">
        <v>744</v>
      </c>
      <c r="FP90" s="17">
        <v>744</v>
      </c>
      <c r="FQ90" s="17">
        <v>672</v>
      </c>
      <c r="FR90" s="17">
        <v>744</v>
      </c>
      <c r="FS90" s="17">
        <v>720</v>
      </c>
      <c r="FT90" s="17">
        <v>744</v>
      </c>
      <c r="FU90" s="17">
        <v>720</v>
      </c>
      <c r="FV90" s="17">
        <v>744</v>
      </c>
      <c r="FW90" s="17">
        <v>744</v>
      </c>
      <c r="FX90" s="17">
        <v>720</v>
      </c>
      <c r="FY90" s="17">
        <v>744</v>
      </c>
      <c r="FZ90" s="17">
        <v>720</v>
      </c>
      <c r="GA90" s="17">
        <v>744</v>
      </c>
    </row>
    <row r="91" spans="2:183">
      <c r="B91" s="43" t="s">
        <v>3</v>
      </c>
      <c r="C91" s="647" t="s">
        <v>50</v>
      </c>
      <c r="D91" s="85">
        <v>3082790.08</v>
      </c>
      <c r="E91" s="85">
        <v>2768921.5199999996</v>
      </c>
      <c r="F91" s="85">
        <v>2842083.5799999996</v>
      </c>
      <c r="G91" s="85">
        <v>0</v>
      </c>
      <c r="H91" s="85">
        <v>1362931.3900000001</v>
      </c>
      <c r="I91" s="85">
        <v>2932176.8299999996</v>
      </c>
      <c r="J91" s="85">
        <v>3060482</v>
      </c>
      <c r="K91" s="85">
        <v>3066501.5300000003</v>
      </c>
      <c r="L91" s="85">
        <v>2916899.22</v>
      </c>
      <c r="M91" s="85">
        <v>3043610.0599999996</v>
      </c>
      <c r="N91" s="85">
        <v>2934443.37</v>
      </c>
      <c r="O91" s="85">
        <v>3025861.6799999997</v>
      </c>
      <c r="P91" s="85">
        <v>3098959.98</v>
      </c>
      <c r="Q91" s="85">
        <v>2781810.48</v>
      </c>
      <c r="R91" s="85">
        <v>3005163.8299999996</v>
      </c>
      <c r="S91" s="85">
        <v>2929142.62</v>
      </c>
      <c r="T91" s="85">
        <v>3029281.66</v>
      </c>
      <c r="U91" s="85">
        <v>2914477.4499999997</v>
      </c>
      <c r="V91" s="85">
        <v>3077999.19</v>
      </c>
      <c r="W91" s="85">
        <v>3049543.58</v>
      </c>
      <c r="X91" s="85">
        <v>2933112.29</v>
      </c>
      <c r="Y91" s="85">
        <v>3061828.76</v>
      </c>
      <c r="Z91" s="85">
        <v>2879785.9499999997</v>
      </c>
      <c r="AA91" s="85">
        <v>3044141.54</v>
      </c>
      <c r="AB91" s="85">
        <v>3278416.46</v>
      </c>
      <c r="AC91" s="85">
        <v>2975812.66</v>
      </c>
      <c r="AD91" s="85">
        <v>3217538.63</v>
      </c>
      <c r="AE91" s="85">
        <v>3138387.6900000004</v>
      </c>
      <c r="AF91" s="85">
        <v>1039293.71</v>
      </c>
      <c r="AG91" s="85">
        <v>3129996.27</v>
      </c>
      <c r="AH91" s="85">
        <v>3301623.36</v>
      </c>
      <c r="AI91" s="85">
        <v>3262480.4899999998</v>
      </c>
      <c r="AJ91" s="85">
        <v>3092890.46</v>
      </c>
      <c r="AK91" s="85">
        <v>3262052.96</v>
      </c>
      <c r="AL91" s="85">
        <v>3083929.8800000004</v>
      </c>
      <c r="AM91" s="85">
        <v>3197707.2499999995</v>
      </c>
      <c r="AN91" s="85">
        <v>3342235.67</v>
      </c>
      <c r="AO91" s="85">
        <v>3161189.83</v>
      </c>
      <c r="AP91" s="85">
        <v>3299856.36</v>
      </c>
      <c r="AQ91" s="85">
        <v>3184358.92</v>
      </c>
      <c r="AR91" s="85">
        <v>3294594.3899999997</v>
      </c>
      <c r="AS91" s="85">
        <v>3242888.76</v>
      </c>
      <c r="AT91" s="85">
        <v>3374498.34</v>
      </c>
      <c r="AU91" s="85">
        <v>3318415.02</v>
      </c>
      <c r="AV91" s="85">
        <v>3218313.99</v>
      </c>
      <c r="AW91" s="85">
        <v>3297591.7199999997</v>
      </c>
      <c r="AX91" s="85">
        <v>3183222.1300000004</v>
      </c>
      <c r="AY91" s="85">
        <v>3270146.95</v>
      </c>
      <c r="AZ91" s="85">
        <v>3462970.4299999997</v>
      </c>
      <c r="BA91" s="85">
        <v>3153853.03</v>
      </c>
      <c r="BB91" s="85">
        <v>3454665.41</v>
      </c>
      <c r="BC91" s="85">
        <v>1012320.5399999999</v>
      </c>
      <c r="BD91" s="85">
        <v>3434840.58</v>
      </c>
      <c r="BE91" s="85">
        <v>3396899.37</v>
      </c>
      <c r="BF91" s="85">
        <v>3483896.75</v>
      </c>
      <c r="BG91" s="85">
        <v>3505519.52</v>
      </c>
      <c r="BH91" s="85">
        <v>3329258.67</v>
      </c>
      <c r="BI91" s="85">
        <v>3464942.29</v>
      </c>
      <c r="BJ91" s="85">
        <v>3316896.11</v>
      </c>
      <c r="BK91" s="85">
        <v>3424798.78</v>
      </c>
      <c r="BL91" s="85">
        <v>3591632.11</v>
      </c>
      <c r="BM91" s="85">
        <v>3291440.71</v>
      </c>
      <c r="BN91" s="85">
        <v>3584759.65</v>
      </c>
      <c r="BO91" s="85">
        <v>3400095.29</v>
      </c>
      <c r="BP91" s="85">
        <v>3569991.1399999997</v>
      </c>
      <c r="BQ91" s="85">
        <v>3468342.88</v>
      </c>
      <c r="BR91" s="85">
        <v>3637219.3</v>
      </c>
      <c r="BS91" s="85">
        <v>3679514.9099999997</v>
      </c>
      <c r="BT91" s="85">
        <v>3466939.78</v>
      </c>
      <c r="BU91" s="85">
        <v>3619307.08</v>
      </c>
      <c r="BV91" s="85">
        <v>3479726.15</v>
      </c>
      <c r="BW91" s="85">
        <v>3640332.0300000003</v>
      </c>
      <c r="BX91" s="85">
        <v>3768984.87</v>
      </c>
      <c r="BY91" s="85">
        <v>3430320.1</v>
      </c>
      <c r="BZ91" s="85">
        <v>3731878.04</v>
      </c>
      <c r="CA91" s="85">
        <v>2344254.5799999996</v>
      </c>
      <c r="CB91" s="85">
        <v>1732235.86</v>
      </c>
      <c r="CC91" s="85">
        <v>3659631.4400000004</v>
      </c>
      <c r="CD91" s="85">
        <v>3825558.32</v>
      </c>
      <c r="CE91" s="85">
        <v>3865595.07</v>
      </c>
      <c r="CF91" s="85">
        <v>3658372.87</v>
      </c>
      <c r="CG91" s="85">
        <v>3808606.17</v>
      </c>
      <c r="CH91" s="85">
        <v>3771927.23</v>
      </c>
      <c r="CI91" s="85">
        <v>3899575.17</v>
      </c>
      <c r="CJ91" s="85">
        <v>4053945.4899999998</v>
      </c>
      <c r="CK91" s="85">
        <v>3810333.75</v>
      </c>
      <c r="CL91" s="85">
        <v>4058489.7199999997</v>
      </c>
      <c r="CM91" s="85">
        <v>3875737.45</v>
      </c>
      <c r="CN91" s="85">
        <v>3981169.39</v>
      </c>
      <c r="CO91" s="85">
        <v>3848941.53</v>
      </c>
      <c r="CP91" s="85">
        <v>4037826.39</v>
      </c>
      <c r="CQ91" s="85">
        <v>4016621.9</v>
      </c>
      <c r="CR91" s="85">
        <v>3839618.39</v>
      </c>
      <c r="CS91" s="85">
        <v>3966742.67</v>
      </c>
      <c r="CT91" s="85">
        <v>3928193.2600000002</v>
      </c>
      <c r="CU91" s="85">
        <v>4097949.34</v>
      </c>
      <c r="CV91" s="85">
        <v>4191549.66</v>
      </c>
      <c r="CW91" s="85">
        <v>3849047.11</v>
      </c>
      <c r="CX91" s="85">
        <v>1601574.1099999999</v>
      </c>
      <c r="CY91" s="85">
        <v>0</v>
      </c>
      <c r="CZ91" s="85">
        <v>4119782.46</v>
      </c>
      <c r="DA91" s="85">
        <v>3997553.33</v>
      </c>
      <c r="DB91" s="85">
        <v>4191774.18</v>
      </c>
      <c r="DC91" s="85">
        <v>4177431.61</v>
      </c>
      <c r="DD91" s="85">
        <v>3966906.13</v>
      </c>
      <c r="DE91" s="85">
        <v>4133877</v>
      </c>
      <c r="DF91" s="85">
        <v>4047642.62</v>
      </c>
      <c r="DG91" s="85">
        <v>4169203.65</v>
      </c>
      <c r="DH91" s="85">
        <v>4311887.83</v>
      </c>
      <c r="DI91" s="85">
        <v>3885341.2600000002</v>
      </c>
      <c r="DJ91" s="85">
        <v>4284661.28</v>
      </c>
      <c r="DK91" s="85">
        <v>4041091.65</v>
      </c>
      <c r="DL91" s="85">
        <v>4187301.33</v>
      </c>
      <c r="DM91" s="85">
        <v>4064215.9</v>
      </c>
      <c r="DN91" s="85">
        <v>4268700.22</v>
      </c>
      <c r="DO91" s="85">
        <v>4312791.08</v>
      </c>
      <c r="DP91" s="85">
        <v>4061535.52</v>
      </c>
      <c r="DQ91" s="85">
        <v>4240401.3</v>
      </c>
      <c r="DR91" s="85">
        <v>4141168.17</v>
      </c>
      <c r="DS91" s="85">
        <v>4294458.7799999993</v>
      </c>
      <c r="DT91" s="85">
        <v>4499911.62</v>
      </c>
      <c r="DU91" s="85">
        <v>4128462.41</v>
      </c>
      <c r="DV91" s="85">
        <v>4508065.1900000004</v>
      </c>
      <c r="DW91" s="85">
        <v>1978106.82</v>
      </c>
      <c r="DX91" s="85">
        <v>3753306.28</v>
      </c>
      <c r="DY91" s="85">
        <v>4301755.7399999993</v>
      </c>
      <c r="DZ91" s="85">
        <v>4478032.55</v>
      </c>
      <c r="EA91" s="85">
        <v>4463926.42</v>
      </c>
      <c r="EB91" s="85">
        <v>4308300.7699999996</v>
      </c>
      <c r="EC91" s="85">
        <v>4396391.5600000005</v>
      </c>
      <c r="ED91" s="85">
        <v>4359106.3100000005</v>
      </c>
      <c r="EE91" s="85">
        <v>4524320.1400000006</v>
      </c>
      <c r="EF91" s="85">
        <v>4636303.3</v>
      </c>
      <c r="EG91" s="85">
        <v>4366471.13</v>
      </c>
      <c r="EH91" s="85">
        <v>4609951.75</v>
      </c>
      <c r="EI91" s="85">
        <v>4344205.1800000006</v>
      </c>
      <c r="EJ91" s="85">
        <v>4479096.9000000004</v>
      </c>
      <c r="EK91" s="85">
        <v>4376350.1100000003</v>
      </c>
      <c r="EL91" s="85">
        <v>4642598.5199999996</v>
      </c>
      <c r="EM91" s="85">
        <v>4594793.28</v>
      </c>
      <c r="EN91" s="85">
        <v>4405161.22</v>
      </c>
      <c r="EO91" s="85">
        <v>4484456.37</v>
      </c>
      <c r="EP91" s="85">
        <v>4432378.67</v>
      </c>
      <c r="EQ91" s="85">
        <v>4677996.3499999996</v>
      </c>
      <c r="ER91" s="85">
        <v>4966042.0599999996</v>
      </c>
      <c r="ES91" s="85">
        <v>4491738.0100000007</v>
      </c>
      <c r="ET91" s="85">
        <v>4913734.6400000006</v>
      </c>
      <c r="EU91" s="85">
        <v>1755911.87</v>
      </c>
      <c r="EV91" s="85">
        <v>4513195.2200000007</v>
      </c>
      <c r="EW91" s="85">
        <v>4769327.7300000004</v>
      </c>
      <c r="EX91" s="85">
        <v>4971509.08</v>
      </c>
      <c r="EY91" s="85">
        <v>4969416.09</v>
      </c>
      <c r="EZ91" s="85">
        <v>4707325.66</v>
      </c>
      <c r="FA91" s="85">
        <v>4906332.1899999995</v>
      </c>
      <c r="FB91" s="85">
        <v>4770857.4000000004</v>
      </c>
      <c r="FC91" s="85">
        <v>5014387.95</v>
      </c>
      <c r="FD91" s="85">
        <v>5475718.1499999994</v>
      </c>
      <c r="FE91" s="85">
        <v>5052271.79</v>
      </c>
      <c r="FF91" s="85">
        <v>5546408.7699999996</v>
      </c>
      <c r="FG91" s="85">
        <v>5327847.8099999996</v>
      </c>
      <c r="FH91" s="85">
        <v>5514673.4800000004</v>
      </c>
      <c r="FI91" s="85">
        <v>5339669.3499999996</v>
      </c>
      <c r="FJ91" s="85">
        <v>5589984.8399999999</v>
      </c>
      <c r="FK91" s="85">
        <v>5557295.6600000001</v>
      </c>
      <c r="FL91" s="85">
        <v>5337997.1900000004</v>
      </c>
      <c r="FM91" s="85">
        <v>5501364.8399999999</v>
      </c>
      <c r="FN91" s="85">
        <v>5348735.2</v>
      </c>
      <c r="FO91" s="85">
        <v>5614845.3399999999</v>
      </c>
      <c r="FP91" s="85">
        <v>5900780.2799999993</v>
      </c>
      <c r="FQ91" s="85">
        <v>5390526.8099999996</v>
      </c>
      <c r="FR91" s="85">
        <v>5861026.6799999997</v>
      </c>
      <c r="FS91" s="85">
        <v>5676683.7600000007</v>
      </c>
      <c r="FT91" s="85">
        <v>1904107.53</v>
      </c>
      <c r="FU91" s="85">
        <v>5650665.5800000001</v>
      </c>
      <c r="FV91" s="85">
        <v>5924549.5800000001</v>
      </c>
      <c r="FW91" s="85">
        <v>5971181.21</v>
      </c>
      <c r="FX91" s="85">
        <v>5645032.9399999995</v>
      </c>
      <c r="FY91" s="85">
        <v>5864138.5499999998</v>
      </c>
      <c r="FZ91" s="85">
        <v>5750471.8799999999</v>
      </c>
      <c r="GA91" s="85">
        <v>6028563.9700000007</v>
      </c>
    </row>
    <row r="92" spans="2:183">
      <c r="B92" s="43" t="s">
        <v>3</v>
      </c>
      <c r="C92" s="647" t="s">
        <v>51</v>
      </c>
      <c r="D92" s="86">
        <v>32.053365052694623</v>
      </c>
      <c r="E92" s="86">
        <v>31.955457284706259</v>
      </c>
      <c r="F92" s="86">
        <v>31.893674195836212</v>
      </c>
      <c r="G92" s="86" t="e">
        <v>#DIV/0!</v>
      </c>
      <c r="H92" s="86">
        <v>32.015338773631008</v>
      </c>
      <c r="I92" s="86">
        <v>31.604906764680518</v>
      </c>
      <c r="J92" s="86">
        <v>31.554028278679226</v>
      </c>
      <c r="K92" s="86">
        <v>31.784859468804939</v>
      </c>
      <c r="L92" s="86">
        <v>31.607854232586366</v>
      </c>
      <c r="M92" s="86">
        <v>32.034695999781071</v>
      </c>
      <c r="N92" s="86">
        <v>32.09251583057187</v>
      </c>
      <c r="O92" s="86">
        <v>31.815073842523955</v>
      </c>
      <c r="P92" s="86">
        <v>31.878762236294733</v>
      </c>
      <c r="Q92" s="86">
        <v>31.753503881736506</v>
      </c>
      <c r="R92" s="86">
        <v>31.467090986766735</v>
      </c>
      <c r="S92" s="86">
        <v>31.471453805077736</v>
      </c>
      <c r="T92" s="86">
        <v>31.667569110212547</v>
      </c>
      <c r="U92" s="86">
        <v>31.236026472321953</v>
      </c>
      <c r="V92" s="86">
        <v>31.631902292542762</v>
      </c>
      <c r="W92" s="86">
        <v>31.421166198541428</v>
      </c>
      <c r="X92" s="86">
        <v>31.696985929800295</v>
      </c>
      <c r="Y92" s="86">
        <v>31.870876799993336</v>
      </c>
      <c r="Z92" s="86">
        <v>31.496133234171467</v>
      </c>
      <c r="AA92" s="86">
        <v>31.887915000240927</v>
      </c>
      <c r="AB92" s="86">
        <v>33.996549550054027</v>
      </c>
      <c r="AC92" s="86">
        <v>34.103999220692899</v>
      </c>
      <c r="AD92" s="86">
        <v>33.80271668673268</v>
      </c>
      <c r="AE92" s="86">
        <v>34.047405426516377</v>
      </c>
      <c r="AF92" s="86">
        <v>34.392061616863565</v>
      </c>
      <c r="AG92" s="86">
        <v>33.582933905166612</v>
      </c>
      <c r="AH92" s="86">
        <v>33.960749978399235</v>
      </c>
      <c r="AI92" s="86">
        <v>33.539149185083751</v>
      </c>
      <c r="AJ92" s="86">
        <v>33.609241619125235</v>
      </c>
      <c r="AK92" s="86">
        <v>33.992536352249495</v>
      </c>
      <c r="AL92" s="86">
        <v>33.617810868261842</v>
      </c>
      <c r="AM92" s="86">
        <v>33.816772560855661</v>
      </c>
      <c r="AN92" s="86">
        <v>34.621363770085601</v>
      </c>
      <c r="AO92" s="86">
        <v>34.706236976336186</v>
      </c>
      <c r="AP92" s="86">
        <v>34.216038688618418</v>
      </c>
      <c r="AQ92" s="86">
        <v>34.481417650243635</v>
      </c>
      <c r="AR92" s="86">
        <v>34.212916628589937</v>
      </c>
      <c r="AS92" s="86">
        <v>34.675514162594496</v>
      </c>
      <c r="AT92" s="86">
        <v>34.6220286292358</v>
      </c>
      <c r="AU92" s="86">
        <v>33.970986181946238</v>
      </c>
      <c r="AV92" s="86">
        <v>34.701796273533027</v>
      </c>
      <c r="AW92" s="86">
        <v>34.441830384839534</v>
      </c>
      <c r="AX92" s="86">
        <v>34.484417879080048</v>
      </c>
      <c r="AY92" s="86">
        <v>34.470204640514055</v>
      </c>
      <c r="AZ92" s="86">
        <v>35.74797237173253</v>
      </c>
      <c r="BA92" s="86">
        <v>35.825637448327853</v>
      </c>
      <c r="BB92" s="86">
        <v>36.011305934987824</v>
      </c>
      <c r="BC92" s="86">
        <v>36.791320433796585</v>
      </c>
      <c r="BD92" s="86">
        <v>36.013376208889376</v>
      </c>
      <c r="BE92" s="86">
        <v>36.243258148839693</v>
      </c>
      <c r="BF92" s="86">
        <v>35.75214888686839</v>
      </c>
      <c r="BG92" s="86">
        <v>35.972198483747697</v>
      </c>
      <c r="BH92" s="86">
        <v>36.052397747577018</v>
      </c>
      <c r="BI92" s="86">
        <v>36.237419078874431</v>
      </c>
      <c r="BJ92" s="86">
        <v>36.064586771917234</v>
      </c>
      <c r="BK92" s="86">
        <v>36.030867169269804</v>
      </c>
      <c r="BL92" s="86">
        <v>37.009279131305718</v>
      </c>
      <c r="BM92" s="86">
        <v>37.373681550512835</v>
      </c>
      <c r="BN92" s="86">
        <v>37.288886542646367</v>
      </c>
      <c r="BO92" s="86">
        <v>36.604641015427347</v>
      </c>
      <c r="BP92" s="86">
        <v>36.796142064382067</v>
      </c>
      <c r="BQ92" s="86">
        <v>36.815799932065218</v>
      </c>
      <c r="BR92" s="86">
        <v>36.997901510342913</v>
      </c>
      <c r="BS92" s="86">
        <v>37.208234924127659</v>
      </c>
      <c r="BT92" s="86">
        <v>37.072829325149435</v>
      </c>
      <c r="BU92" s="86">
        <v>37.249542319258815</v>
      </c>
      <c r="BV92" s="86">
        <v>37.06291765633155</v>
      </c>
      <c r="BW92" s="86">
        <v>37.244372724873088</v>
      </c>
      <c r="BX92" s="86">
        <v>38.045651634081935</v>
      </c>
      <c r="BY92" s="86">
        <v>37.885498397968469</v>
      </c>
      <c r="BZ92" s="86">
        <v>38.096015304237042</v>
      </c>
      <c r="CA92" s="86">
        <v>38.645678385498229</v>
      </c>
      <c r="CB92" s="86">
        <v>38.734975693310858</v>
      </c>
      <c r="CC92" s="86">
        <v>38.092591389790996</v>
      </c>
      <c r="CD92" s="86">
        <v>38.028250319589489</v>
      </c>
      <c r="CE92" s="86">
        <v>38.243381104643106</v>
      </c>
      <c r="CF92" s="86">
        <v>37.842757233146799</v>
      </c>
      <c r="CG92" s="86">
        <v>38.290225180663292</v>
      </c>
      <c r="CH92" s="86">
        <v>38.264930204719299</v>
      </c>
      <c r="CI92" s="86">
        <v>37.992077009561406</v>
      </c>
      <c r="CJ92" s="86">
        <v>39.493354915011182</v>
      </c>
      <c r="CK92" s="86">
        <v>39.817812887301429</v>
      </c>
      <c r="CL92" s="86">
        <v>40.02502712063653</v>
      </c>
      <c r="CM92" s="86">
        <v>39.82058409534573</v>
      </c>
      <c r="CN92" s="86">
        <v>39.799435673812468</v>
      </c>
      <c r="CO92" s="86">
        <v>39.579839888940306</v>
      </c>
      <c r="CP92" s="86">
        <v>39.765556209917591</v>
      </c>
      <c r="CQ92" s="86">
        <v>39.534147056854998</v>
      </c>
      <c r="CR92" s="86">
        <v>39.586551503716763</v>
      </c>
      <c r="CS92" s="86">
        <v>39.562664763705705</v>
      </c>
      <c r="CT92" s="86">
        <v>39.78400676537909</v>
      </c>
      <c r="CU92" s="86">
        <v>39.978511430795734</v>
      </c>
      <c r="CV92" s="86">
        <v>40.897636229519712</v>
      </c>
      <c r="CW92" s="86">
        <v>41.550046142763946</v>
      </c>
      <c r="CX92" s="86">
        <v>40.590366981777628</v>
      </c>
      <c r="CY92" s="86" t="e">
        <v>#DIV/0!</v>
      </c>
      <c r="CZ92" s="86">
        <v>41.212743613187975</v>
      </c>
      <c r="DA92" s="86">
        <v>40.988775838733496</v>
      </c>
      <c r="DB92" s="86">
        <v>41.168960742024069</v>
      </c>
      <c r="DC92" s="86">
        <v>40.928808768461124</v>
      </c>
      <c r="DD92" s="86">
        <v>41.014755425511012</v>
      </c>
      <c r="DE92" s="86">
        <v>41.208633136554759</v>
      </c>
      <c r="DF92" s="86">
        <v>40.960994768106701</v>
      </c>
      <c r="DG92" s="86">
        <v>40.940451687913288</v>
      </c>
      <c r="DH92" s="86">
        <v>42.133049214479605</v>
      </c>
      <c r="DI92" s="86">
        <v>41.99442328454878</v>
      </c>
      <c r="DJ92" s="86">
        <v>42.167795626012456</v>
      </c>
      <c r="DK92" s="86">
        <v>41.733018526933243</v>
      </c>
      <c r="DL92" s="86">
        <v>41.969627382233902</v>
      </c>
      <c r="DM92" s="86">
        <v>41.721065760568294</v>
      </c>
      <c r="DN92" s="86">
        <v>41.924479762087152</v>
      </c>
      <c r="DO92" s="86">
        <v>42.442130849730063</v>
      </c>
      <c r="DP92" s="86">
        <v>41.99575568951434</v>
      </c>
      <c r="DQ92" s="86">
        <v>42.200690075217601</v>
      </c>
      <c r="DR92" s="86">
        <v>41.946074691570608</v>
      </c>
      <c r="DS92" s="86">
        <v>42.174564599541561</v>
      </c>
      <c r="DT92" s="86">
        <v>44.015889265585358</v>
      </c>
      <c r="DU92" s="86">
        <v>44.673362195354599</v>
      </c>
      <c r="DV92" s="86">
        <v>44.562919896640828</v>
      </c>
      <c r="DW92" s="86">
        <v>43.898227743602035</v>
      </c>
      <c r="DX92" s="86">
        <v>44.885377386695488</v>
      </c>
      <c r="DY92" s="86">
        <v>44.370411238666946</v>
      </c>
      <c r="DZ92" s="86">
        <v>44.047030535642619</v>
      </c>
      <c r="EA92" s="86">
        <v>44.086942978367013</v>
      </c>
      <c r="EB92" s="86">
        <v>44.648379899268342</v>
      </c>
      <c r="EC92" s="86">
        <v>44.09363908619158</v>
      </c>
      <c r="ED92" s="86">
        <v>44.611324081749622</v>
      </c>
      <c r="EE92" s="86">
        <v>44.560621795339003</v>
      </c>
      <c r="EF92" s="86">
        <v>45.368643080951699</v>
      </c>
      <c r="EG92" s="86">
        <v>45.753735348543813</v>
      </c>
      <c r="EH92" s="86">
        <v>45.690224469204864</v>
      </c>
      <c r="EI92" s="86">
        <v>44.952924073399366</v>
      </c>
      <c r="EJ92" s="86">
        <v>44.936653631071941</v>
      </c>
      <c r="EK92" s="86">
        <v>45.21723521206799</v>
      </c>
      <c r="EL92" s="86">
        <v>45.665741928376384</v>
      </c>
      <c r="EM92" s="86">
        <v>45.417995627023885</v>
      </c>
      <c r="EN92" s="86">
        <v>45.489066707971908</v>
      </c>
      <c r="EO92" s="86">
        <v>44.934972865405193</v>
      </c>
      <c r="EP92" s="86">
        <v>45.469621153057034</v>
      </c>
      <c r="EQ92" s="86">
        <v>45.928540221376124</v>
      </c>
      <c r="ER92" s="86">
        <v>49.035318361527246</v>
      </c>
      <c r="ES92" s="86">
        <v>49.191420984518807</v>
      </c>
      <c r="ET92" s="86">
        <v>49.106998275066012</v>
      </c>
      <c r="EU92" s="86">
        <v>49.546045993227992</v>
      </c>
      <c r="EV92" s="86">
        <v>48.660731097746378</v>
      </c>
      <c r="EW92" s="86">
        <v>49.42769512182484</v>
      </c>
      <c r="EX92" s="86">
        <v>49.342652459237677</v>
      </c>
      <c r="EY92" s="86">
        <v>49.350778185386083</v>
      </c>
      <c r="EZ92" s="86">
        <v>48.876303433668014</v>
      </c>
      <c r="FA92" s="86">
        <v>49.398838813219378</v>
      </c>
      <c r="FB92" s="86">
        <v>49.133949886198629</v>
      </c>
      <c r="FC92" s="86">
        <v>49.610664082441915</v>
      </c>
      <c r="FD92" s="86">
        <v>55.012549755967193</v>
      </c>
      <c r="FE92" s="86">
        <v>56.008523102993486</v>
      </c>
      <c r="FF92" s="86">
        <v>55.872628358557769</v>
      </c>
      <c r="FG92" s="86">
        <v>55.637508458646614</v>
      </c>
      <c r="FH92" s="86">
        <v>55.880558291483766</v>
      </c>
      <c r="FI92" s="86">
        <v>55.620976343996411</v>
      </c>
      <c r="FJ92" s="86">
        <v>55.837979918250575</v>
      </c>
      <c r="FK92" s="86">
        <v>55.5619553328441</v>
      </c>
      <c r="FL92" s="86">
        <v>55.936258933249505</v>
      </c>
      <c r="FM92" s="86">
        <v>55.604277030619237</v>
      </c>
      <c r="FN92" s="86">
        <v>55.623864640855253</v>
      </c>
      <c r="FO92" s="86">
        <v>56.118822661634653</v>
      </c>
      <c r="FP92" s="86">
        <v>59.327697746247757</v>
      </c>
      <c r="FQ92" s="86">
        <v>59.752001441002044</v>
      </c>
      <c r="FR92" s="86">
        <v>59.074712187215887</v>
      </c>
      <c r="FS92" s="86">
        <v>59.401284570711042</v>
      </c>
      <c r="FT92" s="86">
        <v>60.440183151345863</v>
      </c>
      <c r="FU92" s="86">
        <v>59.101816565386102</v>
      </c>
      <c r="FV92" s="86">
        <v>59.3328337312524</v>
      </c>
      <c r="FW92" s="86">
        <v>59.909633710512111</v>
      </c>
      <c r="FX92" s="86">
        <v>59.422650371586762</v>
      </c>
      <c r="FY92" s="86">
        <v>59.679328379170528</v>
      </c>
      <c r="FZ92" s="86">
        <v>59.986980033798581</v>
      </c>
      <c r="GA92" s="86">
        <v>60.181045043714029</v>
      </c>
    </row>
    <row r="93" spans="2:183">
      <c r="B93" s="43" t="s">
        <v>3</v>
      </c>
      <c r="C93" s="647" t="s">
        <v>52</v>
      </c>
      <c r="D93" s="87">
        <v>1717.4699999999998</v>
      </c>
      <c r="E93" s="87">
        <v>1547.29</v>
      </c>
      <c r="F93" s="87">
        <v>1591.25</v>
      </c>
      <c r="G93" s="87">
        <v>0</v>
      </c>
      <c r="H93" s="87">
        <v>972.06999999999994</v>
      </c>
      <c r="I93" s="87">
        <v>2117.66</v>
      </c>
      <c r="J93" s="87">
        <v>2213.63</v>
      </c>
      <c r="K93" s="87">
        <v>2202.2600000000002</v>
      </c>
      <c r="L93" s="87">
        <v>2106.5</v>
      </c>
      <c r="M93" s="87">
        <v>1696.77</v>
      </c>
      <c r="N93" s="87">
        <v>1633.1899999999998</v>
      </c>
      <c r="O93" s="87">
        <v>1698.3</v>
      </c>
      <c r="P93" s="87">
        <v>1742.09</v>
      </c>
      <c r="Q93" s="87">
        <v>1569.82</v>
      </c>
      <c r="R93" s="87">
        <v>1711.14</v>
      </c>
      <c r="S93" s="87">
        <v>1667.56</v>
      </c>
      <c r="T93" s="87">
        <v>2185.58</v>
      </c>
      <c r="U93" s="87">
        <v>2131.14</v>
      </c>
      <c r="V93" s="87">
        <v>2222.9900000000002</v>
      </c>
      <c r="W93" s="87">
        <v>2216.91</v>
      </c>
      <c r="X93" s="87">
        <v>2114.35</v>
      </c>
      <c r="Y93" s="87">
        <v>1721.83</v>
      </c>
      <c r="Z93" s="87">
        <v>1638.47</v>
      </c>
      <c r="AA93" s="87">
        <v>1711.1200000000001</v>
      </c>
      <c r="AB93" s="87">
        <v>1889.79</v>
      </c>
      <c r="AC93" s="87">
        <v>1710.1100000000001</v>
      </c>
      <c r="AD93" s="87">
        <v>1865.1799999999998</v>
      </c>
      <c r="AE93" s="87">
        <v>1806.7399999999998</v>
      </c>
      <c r="AF93" s="87">
        <v>742.15000000000009</v>
      </c>
      <c r="AG93" s="87">
        <v>2286.77</v>
      </c>
      <c r="AH93" s="87">
        <v>2385.89</v>
      </c>
      <c r="AI93" s="87">
        <v>2386.3000000000002</v>
      </c>
      <c r="AJ93" s="87">
        <v>2258.19</v>
      </c>
      <c r="AK93" s="87">
        <v>1880.64</v>
      </c>
      <c r="AL93" s="87">
        <v>1797.33</v>
      </c>
      <c r="AM93" s="87">
        <v>1853.11</v>
      </c>
      <c r="AN93" s="87">
        <v>1901.25</v>
      </c>
      <c r="AO93" s="87">
        <v>1793.77</v>
      </c>
      <c r="AP93" s="87">
        <v>1898.54</v>
      </c>
      <c r="AQ93" s="87">
        <v>1818.73</v>
      </c>
      <c r="AR93" s="87">
        <v>2374.59</v>
      </c>
      <c r="AS93" s="87">
        <v>2307.0099999999998</v>
      </c>
      <c r="AT93" s="87">
        <v>2404.09</v>
      </c>
      <c r="AU93" s="87">
        <v>2407.9499999999998</v>
      </c>
      <c r="AV93" s="87">
        <v>2288.04</v>
      </c>
      <c r="AW93" s="87">
        <v>1885.3200000000002</v>
      </c>
      <c r="AX93" s="87">
        <v>1817.8999999999999</v>
      </c>
      <c r="AY93" s="87">
        <v>1868.4299999999998</v>
      </c>
      <c r="AZ93" s="87">
        <v>1951.38</v>
      </c>
      <c r="BA93" s="87">
        <v>1773.32</v>
      </c>
      <c r="BB93" s="87">
        <v>1933.1999999999998</v>
      </c>
      <c r="BC93" s="87">
        <v>555.04</v>
      </c>
      <c r="BD93" s="87">
        <v>2407.8000000000002</v>
      </c>
      <c r="BE93" s="87">
        <v>2366.31</v>
      </c>
      <c r="BF93" s="87">
        <v>2459.1</v>
      </c>
      <c r="BG93" s="87">
        <v>2459.67</v>
      </c>
      <c r="BH93" s="87">
        <v>2331.4</v>
      </c>
      <c r="BI93" s="87">
        <v>1927.3200000000002</v>
      </c>
      <c r="BJ93" s="87">
        <v>1853.6999999999998</v>
      </c>
      <c r="BK93" s="87">
        <v>1915.65</v>
      </c>
      <c r="BL93" s="87">
        <v>2004.44</v>
      </c>
      <c r="BM93" s="87">
        <v>1819.51</v>
      </c>
      <c r="BN93" s="87">
        <v>1986.4</v>
      </c>
      <c r="BO93" s="87">
        <v>1917.8700000000001</v>
      </c>
      <c r="BP93" s="87">
        <v>2509.83</v>
      </c>
      <c r="BQ93" s="87">
        <v>2437.0699999999997</v>
      </c>
      <c r="BR93" s="87">
        <v>2543.33</v>
      </c>
      <c r="BS93" s="87">
        <v>2558.66</v>
      </c>
      <c r="BT93" s="87">
        <v>2419.89</v>
      </c>
      <c r="BU93" s="87">
        <v>2007.1999999999998</v>
      </c>
      <c r="BV93" s="87">
        <v>1939.25</v>
      </c>
      <c r="BW93" s="87">
        <v>2019.0900000000001</v>
      </c>
      <c r="BX93" s="87">
        <v>2100.59</v>
      </c>
      <c r="BY93" s="87">
        <v>1919.25</v>
      </c>
      <c r="BZ93" s="87">
        <v>2077.4699999999998</v>
      </c>
      <c r="CA93" s="87">
        <v>1287.03</v>
      </c>
      <c r="CB93" s="87">
        <v>1188.4099999999999</v>
      </c>
      <c r="CC93" s="87">
        <v>2551.63</v>
      </c>
      <c r="CD93" s="87">
        <v>2671.33</v>
      </c>
      <c r="CE93" s="87">
        <v>2684.47</v>
      </c>
      <c r="CF93" s="87">
        <v>2566.88</v>
      </c>
      <c r="CG93" s="87">
        <v>2109.54</v>
      </c>
      <c r="CH93" s="87">
        <v>2089.96</v>
      </c>
      <c r="CI93" s="87">
        <v>2175.5</v>
      </c>
      <c r="CJ93" s="87">
        <v>2230.92</v>
      </c>
      <c r="CK93" s="87">
        <v>2080.5100000000002</v>
      </c>
      <c r="CL93" s="87">
        <v>2205.08</v>
      </c>
      <c r="CM93" s="87">
        <v>2116.5299999999997</v>
      </c>
      <c r="CN93" s="87">
        <v>2725.23</v>
      </c>
      <c r="CO93" s="87">
        <v>2648.74</v>
      </c>
      <c r="CP93" s="87">
        <v>2765.92</v>
      </c>
      <c r="CQ93" s="87">
        <v>2766.96</v>
      </c>
      <c r="CR93" s="87">
        <v>2641.92</v>
      </c>
      <c r="CS93" s="87">
        <v>2179.7800000000002</v>
      </c>
      <c r="CT93" s="87">
        <v>2146.62</v>
      </c>
      <c r="CU93" s="87">
        <v>2228.9</v>
      </c>
      <c r="CV93" s="87">
        <v>2288.16</v>
      </c>
      <c r="CW93" s="87">
        <v>2069.4300000000003</v>
      </c>
      <c r="CX93" s="87">
        <v>880.63</v>
      </c>
      <c r="CY93" s="87">
        <v>0</v>
      </c>
      <c r="CZ93" s="87">
        <v>2797.55</v>
      </c>
      <c r="DA93" s="87">
        <v>2728.75</v>
      </c>
      <c r="DB93" s="87">
        <v>2848.96</v>
      </c>
      <c r="DC93" s="87">
        <v>2855.29</v>
      </c>
      <c r="DD93" s="87">
        <v>2706.36</v>
      </c>
      <c r="DE93" s="87">
        <v>2240.71</v>
      </c>
      <c r="DF93" s="87">
        <v>2206.34</v>
      </c>
      <c r="DG93" s="87">
        <v>2273.8000000000002</v>
      </c>
      <c r="DH93" s="87">
        <v>2325.6</v>
      </c>
      <c r="DI93" s="87">
        <v>2102.12</v>
      </c>
      <c r="DJ93" s="87">
        <v>2309.08</v>
      </c>
      <c r="DK93" s="87">
        <v>2200.09</v>
      </c>
      <c r="DL93" s="87">
        <v>2840.6499999999996</v>
      </c>
      <c r="DM93" s="87">
        <v>2772.83</v>
      </c>
      <c r="DN93" s="87">
        <v>2898.38</v>
      </c>
      <c r="DO93" s="87">
        <v>2893.71</v>
      </c>
      <c r="DP93" s="87">
        <v>2753.63</v>
      </c>
      <c r="DQ93" s="87">
        <v>2283.88</v>
      </c>
      <c r="DR93" s="87">
        <v>2243.08</v>
      </c>
      <c r="DS93" s="87">
        <v>2314.1</v>
      </c>
      <c r="DT93" s="87">
        <v>2397.75</v>
      </c>
      <c r="DU93" s="87">
        <v>2168.6999999999998</v>
      </c>
      <c r="DV93" s="87">
        <v>2373.98</v>
      </c>
      <c r="DW93" s="87">
        <v>1057.05</v>
      </c>
      <c r="DX93" s="87">
        <v>2458.77</v>
      </c>
      <c r="DY93" s="87">
        <v>2849.5600000000004</v>
      </c>
      <c r="DZ93" s="87">
        <v>2987</v>
      </c>
      <c r="EA93" s="87">
        <v>2975.04</v>
      </c>
      <c r="EB93" s="87">
        <v>2836.76</v>
      </c>
      <c r="EC93" s="87">
        <v>2339.19</v>
      </c>
      <c r="ED93" s="87">
        <v>2293.19</v>
      </c>
      <c r="EE93" s="87">
        <v>2382.65</v>
      </c>
      <c r="EF93" s="87">
        <v>2474.0300000000002</v>
      </c>
      <c r="EG93" s="87">
        <v>2311.2199999999998</v>
      </c>
      <c r="EH93" s="87">
        <v>2443.62</v>
      </c>
      <c r="EI93" s="87">
        <v>2339.35</v>
      </c>
      <c r="EJ93" s="87">
        <v>3023.06</v>
      </c>
      <c r="EK93" s="87">
        <v>2935.8799999999997</v>
      </c>
      <c r="EL93" s="87">
        <v>3084.45</v>
      </c>
      <c r="EM93" s="87">
        <v>3068.85</v>
      </c>
      <c r="EN93" s="87">
        <v>2938.07</v>
      </c>
      <c r="EO93" s="87">
        <v>2415.7600000000002</v>
      </c>
      <c r="EP93" s="87">
        <v>2360.4700000000003</v>
      </c>
      <c r="EQ93" s="87">
        <v>2467.17</v>
      </c>
      <c r="ER93" s="87">
        <v>2521.2200000000003</v>
      </c>
      <c r="ES93" s="87">
        <v>2273.52</v>
      </c>
      <c r="ET93" s="87">
        <v>2491.56</v>
      </c>
      <c r="EU93" s="87">
        <v>882.82</v>
      </c>
      <c r="EV93" s="87">
        <v>2891.9900000000002</v>
      </c>
      <c r="EW93" s="87">
        <v>3010.15</v>
      </c>
      <c r="EX93" s="87">
        <v>3142.6</v>
      </c>
      <c r="EY93" s="87">
        <v>3140.86</v>
      </c>
      <c r="EZ93" s="87">
        <v>3003.3999999999996</v>
      </c>
      <c r="FA93" s="87">
        <v>2473.94</v>
      </c>
      <c r="FB93" s="87">
        <v>2417.77</v>
      </c>
      <c r="FC93" s="87">
        <v>2517.56</v>
      </c>
      <c r="FD93" s="87">
        <v>2547</v>
      </c>
      <c r="FE93" s="87">
        <v>2310.06</v>
      </c>
      <c r="FF93" s="87">
        <v>2542.0299999999997</v>
      </c>
      <c r="FG93" s="87">
        <v>2451.83</v>
      </c>
      <c r="FH93" s="87">
        <v>3165.69</v>
      </c>
      <c r="FI93" s="87">
        <v>3078.84</v>
      </c>
      <c r="FJ93" s="87">
        <v>3210.9500000000003</v>
      </c>
      <c r="FK93" s="87">
        <v>3207.4</v>
      </c>
      <c r="FL93" s="87">
        <v>3061.3199999999997</v>
      </c>
      <c r="FM93" s="87">
        <v>2533.12</v>
      </c>
      <c r="FN93" s="87">
        <v>2461.83</v>
      </c>
      <c r="FO93" s="87">
        <v>2562.36</v>
      </c>
      <c r="FP93" s="87">
        <v>2617.0700000000002</v>
      </c>
      <c r="FQ93" s="87">
        <v>2374.4699999999998</v>
      </c>
      <c r="FR93" s="87">
        <v>2610.11</v>
      </c>
      <c r="FS93" s="87">
        <v>2514.92</v>
      </c>
      <c r="FT93" s="87">
        <v>1039.47</v>
      </c>
      <c r="FU93" s="87">
        <v>3151.6</v>
      </c>
      <c r="FV93" s="87">
        <v>3291.65</v>
      </c>
      <c r="FW93" s="87">
        <v>3286.9</v>
      </c>
      <c r="FX93" s="87">
        <v>3132.2799999999997</v>
      </c>
      <c r="FY93" s="87">
        <v>2586.5500000000002</v>
      </c>
      <c r="FZ93" s="87">
        <v>2523.79</v>
      </c>
      <c r="GA93" s="87">
        <v>2637.38</v>
      </c>
    </row>
    <row r="94" spans="2:183">
      <c r="B94" s="43" t="s">
        <v>3</v>
      </c>
      <c r="C94" s="647" t="s">
        <v>53</v>
      </c>
      <c r="D94" s="86">
        <v>1.7857425075485978E-2</v>
      </c>
      <c r="E94" s="86">
        <v>1.7856901737703695E-2</v>
      </c>
      <c r="F94" s="86">
        <v>1.7856902387129787E-2</v>
      </c>
      <c r="G94" s="86" t="e">
        <v>#DIV/0!</v>
      </c>
      <c r="H94" s="86">
        <v>2.2833981658961926E-2</v>
      </c>
      <c r="I94" s="86">
        <v>2.2825515219453304E-2</v>
      </c>
      <c r="J94" s="86">
        <v>2.2822857189989259E-2</v>
      </c>
      <c r="K94" s="86">
        <v>2.2826835052572225E-2</v>
      </c>
      <c r="L94" s="86">
        <v>2.2826275410688743E-2</v>
      </c>
      <c r="M94" s="86">
        <v>1.7858894556140523E-2</v>
      </c>
      <c r="N94" s="86">
        <v>1.786136903004254E-2</v>
      </c>
      <c r="O94" s="86">
        <v>1.7856579586532334E-2</v>
      </c>
      <c r="P94" s="86">
        <v>1.792074543157756E-2</v>
      </c>
      <c r="Q94" s="86">
        <v>1.791900843785289E-2</v>
      </c>
      <c r="R94" s="86">
        <v>1.7917358625701298E-2</v>
      </c>
      <c r="S94" s="86">
        <v>1.7916689050530229E-2</v>
      </c>
      <c r="T94" s="86">
        <v>2.2847662734636016E-2</v>
      </c>
      <c r="U94" s="86">
        <v>2.2840576603611808E-2</v>
      </c>
      <c r="V94" s="86">
        <v>2.2845166011008482E-2</v>
      </c>
      <c r="W94" s="86">
        <v>2.2842073159422917E-2</v>
      </c>
      <c r="X94" s="86">
        <v>2.2848945275352295E-2</v>
      </c>
      <c r="Y94" s="86">
        <v>1.7922697871755742E-2</v>
      </c>
      <c r="Z94" s="86">
        <v>1.7919897629958548E-2</v>
      </c>
      <c r="AA94" s="86">
        <v>1.79242812458754E-2</v>
      </c>
      <c r="AB94" s="86">
        <v>1.9596759642366058E-2</v>
      </c>
      <c r="AC94" s="86">
        <v>1.9598542237299014E-2</v>
      </c>
      <c r="AD94" s="86">
        <v>1.9595149696698455E-2</v>
      </c>
      <c r="AE94" s="86">
        <v>1.9600768087483861E-2</v>
      </c>
      <c r="AF94" s="86">
        <v>2.4559052251894507E-2</v>
      </c>
      <c r="AG94" s="86">
        <v>2.4535634915091403E-2</v>
      </c>
      <c r="AH94" s="86">
        <v>2.4541446716067259E-2</v>
      </c>
      <c r="AI94" s="86">
        <v>2.4531785537318374E-2</v>
      </c>
      <c r="AJ94" s="86">
        <v>2.4538875305623473E-2</v>
      </c>
      <c r="AK94" s="86">
        <v>1.9597389849088927E-2</v>
      </c>
      <c r="AL94" s="86">
        <v>1.9592630947838884E-2</v>
      </c>
      <c r="AM94" s="86">
        <v>1.9597228420533883E-2</v>
      </c>
      <c r="AN94" s="86">
        <v>1.9694562073737681E-2</v>
      </c>
      <c r="AO94" s="86">
        <v>1.9693536310358986E-2</v>
      </c>
      <c r="AP94" s="86">
        <v>1.9685862354290359E-2</v>
      </c>
      <c r="AQ94" s="86">
        <v>1.96938819707634E-2</v>
      </c>
      <c r="AR94" s="86">
        <v>2.4659074860223808E-2</v>
      </c>
      <c r="AS94" s="86">
        <v>2.4668363255311639E-2</v>
      </c>
      <c r="AT94" s="86">
        <v>2.466573233141952E-2</v>
      </c>
      <c r="AU94" s="86">
        <v>2.4650453811174419E-2</v>
      </c>
      <c r="AV94" s="86">
        <v>2.4671022837549329E-2</v>
      </c>
      <c r="AW94" s="86">
        <v>1.9691301159970673E-2</v>
      </c>
      <c r="AX94" s="86">
        <v>1.969363767346629E-2</v>
      </c>
      <c r="AY94" s="86">
        <v>1.9694883881739834E-2</v>
      </c>
      <c r="AZ94" s="86">
        <v>2.0143942819272481E-2</v>
      </c>
      <c r="BA94" s="86">
        <v>2.0143715891500737E-2</v>
      </c>
      <c r="BB94" s="86">
        <v>2.0151606124287E-2</v>
      </c>
      <c r="BC94" s="86">
        <v>2.0172123044717102E-2</v>
      </c>
      <c r="BD94" s="86">
        <v>2.5245132988315818E-2</v>
      </c>
      <c r="BE94" s="86">
        <v>2.5247372632702055E-2</v>
      </c>
      <c r="BF94" s="86">
        <v>2.5235566848442928E-2</v>
      </c>
      <c r="BG94" s="86">
        <v>2.5240121168835967E-2</v>
      </c>
      <c r="BH94" s="86">
        <v>2.5246629487248904E-2</v>
      </c>
      <c r="BI94" s="86">
        <v>2.0156498057892987E-2</v>
      </c>
      <c r="BJ94" s="86">
        <v>2.0155266333953092E-2</v>
      </c>
      <c r="BK94" s="86">
        <v>2.0153747745965886E-2</v>
      </c>
      <c r="BL94" s="86">
        <v>2.0654364698269288E-2</v>
      </c>
      <c r="BM94" s="86">
        <v>2.0660189050761786E-2</v>
      </c>
      <c r="BN94" s="86">
        <v>2.0662652858278167E-2</v>
      </c>
      <c r="BO94" s="86">
        <v>2.064734569961351E-2</v>
      </c>
      <c r="BP94" s="86">
        <v>2.5868988917840296E-2</v>
      </c>
      <c r="BQ94" s="86">
        <v>2.586903447690217E-2</v>
      </c>
      <c r="BR94" s="86">
        <v>2.5870827433556301E-2</v>
      </c>
      <c r="BS94" s="86">
        <v>2.5873851499345735E-2</v>
      </c>
      <c r="BT94" s="86">
        <v>2.5876471657559588E-2</v>
      </c>
      <c r="BU94" s="86">
        <v>2.0657899341112635E-2</v>
      </c>
      <c r="BV94" s="86">
        <v>2.0655149275192519E-2</v>
      </c>
      <c r="BW94" s="86">
        <v>2.065738506964267E-2</v>
      </c>
      <c r="BX94" s="86">
        <v>2.1204201694244577E-2</v>
      </c>
      <c r="BY94" s="86">
        <v>2.1196780673704761E-2</v>
      </c>
      <c r="BZ94" s="86">
        <v>2.1207372820279336E-2</v>
      </c>
      <c r="CA94" s="86">
        <v>2.1217041816545282E-2</v>
      </c>
      <c r="CB94" s="86">
        <v>2.6574344479675851E-2</v>
      </c>
      <c r="CC94" s="86">
        <v>2.6559559497043885E-2</v>
      </c>
      <c r="CD94" s="86">
        <v>2.6554556859096322E-2</v>
      </c>
      <c r="CE94" s="86">
        <v>2.6558190243651483E-2</v>
      </c>
      <c r="CF94" s="86">
        <v>2.6552191408149121E-2</v>
      </c>
      <c r="CG94" s="86">
        <v>2.1208483634740434E-2</v>
      </c>
      <c r="CH94" s="86">
        <v>2.1201939659545112E-2</v>
      </c>
      <c r="CI94" s="86">
        <v>2.1195068675724703E-2</v>
      </c>
      <c r="CJ94" s="86">
        <v>2.1733522457154882E-2</v>
      </c>
      <c r="CK94" s="86">
        <v>2.1741234055982498E-2</v>
      </c>
      <c r="CL94" s="86">
        <v>2.1746608441125536E-2</v>
      </c>
      <c r="CM94" s="86">
        <v>2.1745915956025888E-2</v>
      </c>
      <c r="CN94" s="86">
        <v>2.7243908876066172E-2</v>
      </c>
      <c r="CO94" s="86">
        <v>2.7237801429379399E-2</v>
      </c>
      <c r="CP94" s="86">
        <v>2.7239493878322803E-2</v>
      </c>
      <c r="CQ94" s="86">
        <v>2.7234179931259029E-2</v>
      </c>
      <c r="CR94" s="86">
        <v>2.7238254307011846E-2</v>
      </c>
      <c r="CS94" s="86">
        <v>2.1740231866018783E-2</v>
      </c>
      <c r="CT94" s="86">
        <v>2.1740565942190444E-2</v>
      </c>
      <c r="CU94" s="86">
        <v>2.1744559713883779E-2</v>
      </c>
      <c r="CV94" s="86">
        <v>2.2325951713748231E-2</v>
      </c>
      <c r="CW94" s="86">
        <v>2.2339272430786126E-2</v>
      </c>
      <c r="CX94" s="86">
        <v>2.2318726715158273E-2</v>
      </c>
      <c r="CY94" s="86" t="e">
        <v>#DIV/0!</v>
      </c>
      <c r="CZ94" s="86">
        <v>2.7985630798349002E-2</v>
      </c>
      <c r="DA94" s="86">
        <v>2.7979144450824379E-2</v>
      </c>
      <c r="DB94" s="86">
        <v>2.7980687260113064E-2</v>
      </c>
      <c r="DC94" s="86">
        <v>2.7974992602811128E-2</v>
      </c>
      <c r="DD94" s="86">
        <v>2.7981678884190283E-2</v>
      </c>
      <c r="DE94" s="86">
        <v>2.2336561139920132E-2</v>
      </c>
      <c r="DF94" s="86">
        <v>2.2327534735926007E-2</v>
      </c>
      <c r="DG94" s="86">
        <v>2.232810072685637E-2</v>
      </c>
      <c r="DH94" s="86">
        <v>2.2724296901107877E-2</v>
      </c>
      <c r="DI94" s="86">
        <v>2.2720608350092698E-2</v>
      </c>
      <c r="DJ94" s="86">
        <v>2.2724973378552067E-2</v>
      </c>
      <c r="DK94" s="86">
        <v>2.2720691506939856E-2</v>
      </c>
      <c r="DL94" s="86">
        <v>2.8472042642162253E-2</v>
      </c>
      <c r="DM94" s="86">
        <v>2.8464389102182436E-2</v>
      </c>
      <c r="DN94" s="86">
        <v>2.8466059313211313E-2</v>
      </c>
      <c r="DO94" s="86">
        <v>2.8476969132752977E-2</v>
      </c>
      <c r="DP94" s="86">
        <v>2.8472180575517252E-2</v>
      </c>
      <c r="DQ94" s="86">
        <v>2.2729290279433687E-2</v>
      </c>
      <c r="DR94" s="86">
        <v>2.2720256062232845E-2</v>
      </c>
      <c r="DS94" s="86">
        <v>2.2726067460309664E-2</v>
      </c>
      <c r="DT94" s="86">
        <v>2.3453593625591535E-2</v>
      </c>
      <c r="DU94" s="86">
        <v>2.3467119467624149E-2</v>
      </c>
      <c r="DV94" s="86">
        <v>2.3467158551943521E-2</v>
      </c>
      <c r="DW94" s="86">
        <v>2.3458096988096189E-2</v>
      </c>
      <c r="DX94" s="86">
        <v>2.940416025869471E-2</v>
      </c>
      <c r="DY94" s="86">
        <v>2.9391754597683371E-2</v>
      </c>
      <c r="DZ94" s="86">
        <v>2.9380867320842611E-2</v>
      </c>
      <c r="EA94" s="86">
        <v>2.9382298563595276E-2</v>
      </c>
      <c r="EB94" s="86">
        <v>2.939830455779634E-2</v>
      </c>
      <c r="EC94" s="86">
        <v>2.3460922032619968E-2</v>
      </c>
      <c r="ED94" s="86">
        <v>2.3468627511180704E-2</v>
      </c>
      <c r="EE94" s="86">
        <v>2.3467032003766309E-2</v>
      </c>
      <c r="EF94" s="86">
        <v>2.4209672400329577E-2</v>
      </c>
      <c r="EG94" s="86">
        <v>2.4217942833910693E-2</v>
      </c>
      <c r="EH94" s="86">
        <v>2.4219244012139256E-2</v>
      </c>
      <c r="EI94" s="86">
        <v>2.4207103157845501E-2</v>
      </c>
      <c r="EJ94" s="86">
        <v>3.0328926379321761E-2</v>
      </c>
      <c r="EK94" s="86">
        <v>3.0334039365604172E-2</v>
      </c>
      <c r="EL94" s="86">
        <v>3.0339409510469699E-2</v>
      </c>
      <c r="EM94" s="86">
        <v>3.0334556395971799E-2</v>
      </c>
      <c r="EN94" s="86">
        <v>3.0339425857083852E-2</v>
      </c>
      <c r="EO94" s="86">
        <v>2.4206303081800586E-2</v>
      </c>
      <c r="EP94" s="86">
        <v>2.4214915880180553E-2</v>
      </c>
      <c r="EQ94" s="86">
        <v>2.4222660322933461E-2</v>
      </c>
      <c r="ER94" s="86">
        <v>2.489484057238326E-2</v>
      </c>
      <c r="ES94" s="86">
        <v>2.4898531300743248E-2</v>
      </c>
      <c r="ET94" s="86">
        <v>2.4900211669188439E-2</v>
      </c>
      <c r="EU94" s="86">
        <v>2.4910270880361175E-2</v>
      </c>
      <c r="EV94" s="86">
        <v>3.1181090306873882E-2</v>
      </c>
      <c r="EW94" s="86">
        <v>3.1196173736410652E-2</v>
      </c>
      <c r="EX94" s="86">
        <v>3.119057355083827E-2</v>
      </c>
      <c r="EY94" s="86">
        <v>3.1191569062463381E-2</v>
      </c>
      <c r="EZ94" s="86">
        <v>3.1184392229340361E-2</v>
      </c>
      <c r="FA94" s="86">
        <v>2.4908579069036898E-2</v>
      </c>
      <c r="FB94" s="86">
        <v>2.4900050463959465E-2</v>
      </c>
      <c r="FC94" s="86">
        <v>2.490788999829829E-2</v>
      </c>
      <c r="FD94" s="86">
        <v>2.5588783131295471E-2</v>
      </c>
      <c r="FE94" s="86">
        <v>2.5608885320736303E-2</v>
      </c>
      <c r="FF94" s="86">
        <v>2.5607542349660718E-2</v>
      </c>
      <c r="FG94" s="86">
        <v>2.560390559732665E-2</v>
      </c>
      <c r="FH94" s="86">
        <v>3.2078150269336934E-2</v>
      </c>
      <c r="FI94" s="86">
        <v>3.2070915927959083E-2</v>
      </c>
      <c r="FJ94" s="86">
        <v>3.2073962050048546E-2</v>
      </c>
      <c r="FK94" s="86">
        <v>3.2067650605180173E-2</v>
      </c>
      <c r="FL94" s="86">
        <v>3.2079220370952524E-2</v>
      </c>
      <c r="FM94" s="86">
        <v>2.5603156730794496E-2</v>
      </c>
      <c r="FN94" s="86">
        <v>2.5601659751037342E-2</v>
      </c>
      <c r="FO94" s="86">
        <v>2.5610077878879953E-2</v>
      </c>
      <c r="FP94" s="86">
        <v>2.6312577417434809E-2</v>
      </c>
      <c r="FQ94" s="86">
        <v>2.6320124147868978E-2</v>
      </c>
      <c r="FR94" s="86">
        <v>2.6307932969002298E-2</v>
      </c>
      <c r="FS94" s="86">
        <v>2.631632920002093E-2</v>
      </c>
      <c r="FT94" s="86">
        <v>3.2994857795835449E-2</v>
      </c>
      <c r="FU94" s="86">
        <v>3.2963423945444464E-2</v>
      </c>
      <c r="FV94" s="86">
        <v>3.2965024516087682E-2</v>
      </c>
      <c r="FW94" s="86">
        <v>3.2977893002694901E-2</v>
      </c>
      <c r="FX94" s="86">
        <v>3.2972062569738309E-2</v>
      </c>
      <c r="FY94" s="86">
        <v>2.632331509615228E-2</v>
      </c>
      <c r="FZ94" s="86">
        <v>2.6327324695917045E-2</v>
      </c>
      <c r="GA94" s="86">
        <v>2.6328041863241686E-2</v>
      </c>
    </row>
    <row r="95" spans="2:183">
      <c r="B95" s="43" t="s">
        <v>3</v>
      </c>
      <c r="C95" s="647" t="s">
        <v>228</v>
      </c>
      <c r="D95" s="85">
        <v>3084507.5500000003</v>
      </c>
      <c r="E95" s="85">
        <v>2770468.8099999996</v>
      </c>
      <c r="F95" s="85">
        <v>2843674.8299999996</v>
      </c>
      <c r="G95" s="85">
        <v>0</v>
      </c>
      <c r="H95" s="85">
        <v>1363903.4600000002</v>
      </c>
      <c r="I95" s="85">
        <v>2934294.4899999998</v>
      </c>
      <c r="J95" s="85">
        <v>3062695.63</v>
      </c>
      <c r="K95" s="85">
        <v>3068703.79</v>
      </c>
      <c r="L95" s="85">
        <v>2919005.72</v>
      </c>
      <c r="M95" s="85">
        <v>3045306.8299999996</v>
      </c>
      <c r="N95" s="85">
        <v>2936076.56</v>
      </c>
      <c r="O95" s="85">
        <v>3027559.9799999995</v>
      </c>
      <c r="P95" s="85">
        <v>3100702.07</v>
      </c>
      <c r="Q95" s="85">
        <v>2783380.3</v>
      </c>
      <c r="R95" s="85">
        <v>3006874.9699999997</v>
      </c>
      <c r="S95" s="85">
        <v>2930810.18</v>
      </c>
      <c r="T95" s="85">
        <v>3031467.24</v>
      </c>
      <c r="U95" s="85">
        <v>2916608.59</v>
      </c>
      <c r="V95" s="85">
        <v>3080222.18</v>
      </c>
      <c r="W95" s="85">
        <v>3051760.49</v>
      </c>
      <c r="X95" s="85">
        <v>2935226.64</v>
      </c>
      <c r="Y95" s="85">
        <v>3063550.59</v>
      </c>
      <c r="Z95" s="85">
        <v>2881424.42</v>
      </c>
      <c r="AA95" s="85">
        <v>3045852.66</v>
      </c>
      <c r="AB95" s="85">
        <v>3280306.25</v>
      </c>
      <c r="AC95" s="85">
        <v>2977522.77</v>
      </c>
      <c r="AD95" s="85">
        <v>3219403.81</v>
      </c>
      <c r="AE95" s="85">
        <v>3140194.4300000006</v>
      </c>
      <c r="AF95" s="85">
        <v>1040035.86</v>
      </c>
      <c r="AG95" s="85">
        <v>3132283.04</v>
      </c>
      <c r="AH95" s="85">
        <v>3304009.25</v>
      </c>
      <c r="AI95" s="85">
        <v>3264866.7899999996</v>
      </c>
      <c r="AJ95" s="85">
        <v>3095148.65</v>
      </c>
      <c r="AK95" s="85">
        <v>3263933.6</v>
      </c>
      <c r="AL95" s="85">
        <v>3085727.2100000004</v>
      </c>
      <c r="AM95" s="85">
        <v>3199560.3599999994</v>
      </c>
      <c r="AN95" s="85">
        <v>3344136.92</v>
      </c>
      <c r="AO95" s="85">
        <v>3162983.6</v>
      </c>
      <c r="AP95" s="85">
        <v>3301754.9</v>
      </c>
      <c r="AQ95" s="85">
        <v>3186177.65</v>
      </c>
      <c r="AR95" s="85">
        <v>3296968.9799999995</v>
      </c>
      <c r="AS95" s="85">
        <v>3245195.7699999996</v>
      </c>
      <c r="AT95" s="85">
        <v>3376902.4299999997</v>
      </c>
      <c r="AU95" s="85">
        <v>3320822.97</v>
      </c>
      <c r="AV95" s="85">
        <v>3220602.0300000003</v>
      </c>
      <c r="AW95" s="85">
        <v>3299477.0399999996</v>
      </c>
      <c r="AX95" s="85">
        <v>3185040.0300000003</v>
      </c>
      <c r="AY95" s="85">
        <v>3272015.3800000004</v>
      </c>
      <c r="AZ95" s="85">
        <v>3464921.8099999996</v>
      </c>
      <c r="BA95" s="85">
        <v>3155626.3499999996</v>
      </c>
      <c r="BB95" s="85">
        <v>3456598.6100000003</v>
      </c>
      <c r="BC95" s="85">
        <v>1012875.58</v>
      </c>
      <c r="BD95" s="85">
        <v>3437248.38</v>
      </c>
      <c r="BE95" s="85">
        <v>3399265.68</v>
      </c>
      <c r="BF95" s="85">
        <v>3486355.85</v>
      </c>
      <c r="BG95" s="85">
        <v>3507979.19</v>
      </c>
      <c r="BH95" s="85">
        <v>3331590.07</v>
      </c>
      <c r="BI95" s="85">
        <v>3466869.61</v>
      </c>
      <c r="BJ95" s="85">
        <v>3318749.81</v>
      </c>
      <c r="BK95" s="85">
        <v>3426714.4299999997</v>
      </c>
      <c r="BL95" s="85">
        <v>3593636.55</v>
      </c>
      <c r="BM95" s="85">
        <v>3293260.2199999997</v>
      </c>
      <c r="BN95" s="85">
        <v>3586746.05</v>
      </c>
      <c r="BO95" s="85">
        <v>3402013.16</v>
      </c>
      <c r="BP95" s="85">
        <v>3572500.9699999997</v>
      </c>
      <c r="BQ95" s="85">
        <v>3470779.9499999997</v>
      </c>
      <c r="BR95" s="85">
        <v>3639762.63</v>
      </c>
      <c r="BS95" s="85">
        <v>3682073.57</v>
      </c>
      <c r="BT95" s="85">
        <v>3469359.67</v>
      </c>
      <c r="BU95" s="85">
        <v>3621314.2800000003</v>
      </c>
      <c r="BV95" s="85">
        <v>3481665.4</v>
      </c>
      <c r="BW95" s="85">
        <v>3642351.12</v>
      </c>
      <c r="BX95" s="85">
        <v>3771085.46</v>
      </c>
      <c r="BY95" s="85">
        <v>3432239.35</v>
      </c>
      <c r="BZ95" s="85">
        <v>3733955.5100000002</v>
      </c>
      <c r="CA95" s="85">
        <v>2345541.6099999994</v>
      </c>
      <c r="CB95" s="85">
        <v>1733424.27</v>
      </c>
      <c r="CC95" s="85">
        <v>3662183.0700000003</v>
      </c>
      <c r="CD95" s="85">
        <v>3828229.65</v>
      </c>
      <c r="CE95" s="85">
        <v>3868279.54</v>
      </c>
      <c r="CF95" s="85">
        <v>3660939.75</v>
      </c>
      <c r="CG95" s="85">
        <v>3810715.71</v>
      </c>
      <c r="CH95" s="85">
        <v>3774017.19</v>
      </c>
      <c r="CI95" s="85">
        <v>3901750.67</v>
      </c>
      <c r="CJ95" s="85">
        <v>4056176.4099999997</v>
      </c>
      <c r="CK95" s="85">
        <v>3812414.26</v>
      </c>
      <c r="CL95" s="85">
        <v>4060694.8</v>
      </c>
      <c r="CM95" s="85">
        <v>3877853.98</v>
      </c>
      <c r="CN95" s="85">
        <v>3983894.62</v>
      </c>
      <c r="CO95" s="85">
        <v>3851590.27</v>
      </c>
      <c r="CP95" s="85">
        <v>4040592.31</v>
      </c>
      <c r="CQ95" s="85">
        <v>4019388.86</v>
      </c>
      <c r="CR95" s="85">
        <v>3842260.31</v>
      </c>
      <c r="CS95" s="85">
        <v>3968922.4499999997</v>
      </c>
      <c r="CT95" s="85">
        <v>3930339.8800000004</v>
      </c>
      <c r="CU95" s="85">
        <v>4100178.2399999998</v>
      </c>
      <c r="CV95" s="85">
        <v>4193837.8200000003</v>
      </c>
      <c r="CW95" s="85">
        <v>3851116.54</v>
      </c>
      <c r="CX95" s="85">
        <v>1602454.7399999998</v>
      </c>
      <c r="CY95" s="85">
        <v>0</v>
      </c>
      <c r="CZ95" s="85">
        <v>4122580.01</v>
      </c>
      <c r="DA95" s="85">
        <v>4000282.08</v>
      </c>
      <c r="DB95" s="85">
        <v>4194623.1400000006</v>
      </c>
      <c r="DC95" s="85">
        <v>4180286.9</v>
      </c>
      <c r="DD95" s="85">
        <v>3969612.4899999998</v>
      </c>
      <c r="DE95" s="85">
        <v>4136117.71</v>
      </c>
      <c r="DF95" s="85">
        <v>4049848.96</v>
      </c>
      <c r="DG95" s="85">
        <v>4171477.4499999997</v>
      </c>
      <c r="DH95" s="85">
        <v>4314213.43</v>
      </c>
      <c r="DI95" s="85">
        <v>3887443.3800000004</v>
      </c>
      <c r="DJ95" s="85">
        <v>4286970.3600000003</v>
      </c>
      <c r="DK95" s="85">
        <v>4043291.7399999998</v>
      </c>
      <c r="DL95" s="85">
        <v>4190141.98</v>
      </c>
      <c r="DM95" s="85">
        <v>4066988.73</v>
      </c>
      <c r="DN95" s="85">
        <v>4271598.5999999996</v>
      </c>
      <c r="DO95" s="85">
        <v>4315684.79</v>
      </c>
      <c r="DP95" s="85">
        <v>4064289.15</v>
      </c>
      <c r="DQ95" s="85">
        <v>4242685.18</v>
      </c>
      <c r="DR95" s="85">
        <v>4143411.25</v>
      </c>
      <c r="DS95" s="85">
        <v>4296772.879999999</v>
      </c>
      <c r="DT95" s="85">
        <v>4502309.37</v>
      </c>
      <c r="DU95" s="85">
        <v>4130631.1100000003</v>
      </c>
      <c r="DV95" s="85">
        <v>4510439.1700000009</v>
      </c>
      <c r="DW95" s="85">
        <v>1979163.87</v>
      </c>
      <c r="DX95" s="85">
        <v>3755765.05</v>
      </c>
      <c r="DY95" s="85">
        <v>4304605.2999999989</v>
      </c>
      <c r="DZ95" s="85">
        <v>4481019.55</v>
      </c>
      <c r="EA95" s="85">
        <v>4466901.46</v>
      </c>
      <c r="EB95" s="85">
        <v>4311137.5299999993</v>
      </c>
      <c r="EC95" s="85">
        <v>4398730.7500000009</v>
      </c>
      <c r="ED95" s="85">
        <v>4361399.5000000009</v>
      </c>
      <c r="EE95" s="85">
        <v>4526702.790000001</v>
      </c>
      <c r="EF95" s="85">
        <v>4638777.33</v>
      </c>
      <c r="EG95" s="85">
        <v>4368782.3499999996</v>
      </c>
      <c r="EH95" s="85">
        <v>4612395.37</v>
      </c>
      <c r="EI95" s="85">
        <v>4346544.53</v>
      </c>
      <c r="EJ95" s="85">
        <v>4482119.96</v>
      </c>
      <c r="EK95" s="85">
        <v>4379285.99</v>
      </c>
      <c r="EL95" s="85">
        <v>4645682.97</v>
      </c>
      <c r="EM95" s="85">
        <v>4597862.13</v>
      </c>
      <c r="EN95" s="85">
        <v>4408099.29</v>
      </c>
      <c r="EO95" s="85">
        <v>4486872.13</v>
      </c>
      <c r="EP95" s="85">
        <v>4434739.1399999997</v>
      </c>
      <c r="EQ95" s="85">
        <v>4680463.5199999996</v>
      </c>
      <c r="ER95" s="85">
        <v>4968563.2799999993</v>
      </c>
      <c r="ES95" s="85">
        <v>4494011.53</v>
      </c>
      <c r="ET95" s="85">
        <v>4916226.2</v>
      </c>
      <c r="EU95" s="85">
        <v>1756794.6900000002</v>
      </c>
      <c r="EV95" s="85">
        <v>4516087.2100000009</v>
      </c>
      <c r="EW95" s="85">
        <v>4772337.8800000008</v>
      </c>
      <c r="EX95" s="85">
        <v>4974651.68</v>
      </c>
      <c r="EY95" s="85">
        <v>4972556.95</v>
      </c>
      <c r="EZ95" s="85">
        <v>4710329.0600000005</v>
      </c>
      <c r="FA95" s="85">
        <v>4908806.13</v>
      </c>
      <c r="FB95" s="85">
        <v>4773275.17</v>
      </c>
      <c r="FC95" s="85">
        <v>5016905.51</v>
      </c>
      <c r="FD95" s="85">
        <v>5478265.1499999994</v>
      </c>
      <c r="FE95" s="85">
        <v>5054581.8499999996</v>
      </c>
      <c r="FF95" s="85">
        <v>5548950.7999999998</v>
      </c>
      <c r="FG95" s="85">
        <v>5330299.6399999997</v>
      </c>
      <c r="FH95" s="85">
        <v>5517839.1700000009</v>
      </c>
      <c r="FI95" s="85">
        <v>5342748.1899999995</v>
      </c>
      <c r="FJ95" s="85">
        <v>5593195.79</v>
      </c>
      <c r="FK95" s="85">
        <v>5560503.0600000005</v>
      </c>
      <c r="FL95" s="85">
        <v>5341058.5100000007</v>
      </c>
      <c r="FM95" s="85">
        <v>5503897.96</v>
      </c>
      <c r="FN95" s="85">
        <v>5351197.03</v>
      </c>
      <c r="FO95" s="85">
        <v>5617407.7000000002</v>
      </c>
      <c r="FP95" s="85">
        <v>5903397.3499999996</v>
      </c>
      <c r="FQ95" s="85">
        <v>5392901.2799999993</v>
      </c>
      <c r="FR95" s="85">
        <v>5863636.79</v>
      </c>
      <c r="FS95" s="85">
        <v>5679198.6800000006</v>
      </c>
      <c r="FT95" s="85">
        <v>1905147</v>
      </c>
      <c r="FU95" s="85">
        <v>5653817.1799999997</v>
      </c>
      <c r="FV95" s="85">
        <v>5927841.2300000004</v>
      </c>
      <c r="FW95" s="85">
        <v>5974468.1100000003</v>
      </c>
      <c r="FX95" s="85">
        <v>5648165.2199999997</v>
      </c>
      <c r="FY95" s="85">
        <v>5866725.0999999996</v>
      </c>
      <c r="FZ95" s="85">
        <v>5752995.6699999999</v>
      </c>
      <c r="GA95" s="85">
        <v>6031201.3500000006</v>
      </c>
    </row>
    <row r="96" spans="2:183">
      <c r="B96" s="183" t="s">
        <v>3</v>
      </c>
      <c r="C96" s="648" t="s">
        <v>229</v>
      </c>
      <c r="D96" s="184">
        <v>32.071222477770107</v>
      </c>
      <c r="E96" s="184">
        <v>31.973314186443965</v>
      </c>
      <c r="F96" s="184">
        <v>31.911531098223339</v>
      </c>
      <c r="G96" s="184" t="e">
        <v>#DIV/0!</v>
      </c>
      <c r="H96" s="184">
        <v>32.03817275528997</v>
      </c>
      <c r="I96" s="184">
        <v>31.62773227989997</v>
      </c>
      <c r="J96" s="184">
        <v>31.576851135869216</v>
      </c>
      <c r="K96" s="184">
        <v>31.807686303857508</v>
      </c>
      <c r="L96" s="184">
        <v>31.630680507997056</v>
      </c>
      <c r="M96" s="184">
        <v>32.052554894337213</v>
      </c>
      <c r="N96" s="184">
        <v>32.110377199601913</v>
      </c>
      <c r="O96" s="184">
        <v>31.832930422110483</v>
      </c>
      <c r="P96" s="184">
        <v>31.896682981726308</v>
      </c>
      <c r="Q96" s="184">
        <v>31.771422890174357</v>
      </c>
      <c r="R96" s="184">
        <v>31.485008345392441</v>
      </c>
      <c r="S96" s="184">
        <v>31.489370494128266</v>
      </c>
      <c r="T96" s="184">
        <v>31.690416772947184</v>
      </c>
      <c r="U96" s="184">
        <v>31.258867048925566</v>
      </c>
      <c r="V96" s="184">
        <v>31.654747458553771</v>
      </c>
      <c r="W96" s="184">
        <v>31.444008271700852</v>
      </c>
      <c r="X96" s="184">
        <v>31.719834875075648</v>
      </c>
      <c r="Y96" s="184">
        <v>31.88879949786509</v>
      </c>
      <c r="Z96" s="184">
        <v>31.514053131801429</v>
      </c>
      <c r="AA96" s="184">
        <v>31.905839281486806</v>
      </c>
      <c r="AB96" s="184">
        <v>34.016146309696389</v>
      </c>
      <c r="AC96" s="184">
        <v>34.123597762930196</v>
      </c>
      <c r="AD96" s="184">
        <v>33.822311836429385</v>
      </c>
      <c r="AE96" s="184">
        <v>34.06700619460387</v>
      </c>
      <c r="AF96" s="184">
        <v>34.41662066911546</v>
      </c>
      <c r="AG96" s="184">
        <v>33.607469540081709</v>
      </c>
      <c r="AH96" s="184">
        <v>33.985291425115307</v>
      </c>
      <c r="AI96" s="184">
        <v>33.563680970621064</v>
      </c>
      <c r="AJ96" s="184">
        <v>33.633780494430859</v>
      </c>
      <c r="AK96" s="184">
        <v>34.012133742098584</v>
      </c>
      <c r="AL96" s="184">
        <v>33.637403499209682</v>
      </c>
      <c r="AM96" s="184">
        <v>33.836369789276198</v>
      </c>
      <c r="AN96" s="184">
        <v>34.641058332159339</v>
      </c>
      <c r="AO96" s="184">
        <v>34.725930512646542</v>
      </c>
      <c r="AP96" s="184">
        <v>34.235724550972712</v>
      </c>
      <c r="AQ96" s="184">
        <v>34.501111532214402</v>
      </c>
      <c r="AR96" s="184">
        <v>34.237575703450162</v>
      </c>
      <c r="AS96" s="184">
        <v>34.700182525849804</v>
      </c>
      <c r="AT96" s="184">
        <v>34.646694361567214</v>
      </c>
      <c r="AU96" s="184">
        <v>33.995636635757414</v>
      </c>
      <c r="AV96" s="184">
        <v>34.726467296370579</v>
      </c>
      <c r="AW96" s="184">
        <v>34.461521685999507</v>
      </c>
      <c r="AX96" s="184">
        <v>34.504111516753518</v>
      </c>
      <c r="AY96" s="184">
        <v>34.489899524395803</v>
      </c>
      <c r="AZ96" s="184">
        <v>35.768116314551804</v>
      </c>
      <c r="BA96" s="184">
        <v>35.845781164219353</v>
      </c>
      <c r="BB96" s="184">
        <v>36.031457541112111</v>
      </c>
      <c r="BC96" s="184">
        <v>36.811492556841308</v>
      </c>
      <c r="BD96" s="184">
        <v>36.038621341877686</v>
      </c>
      <c r="BE96" s="184">
        <v>36.268505521472392</v>
      </c>
      <c r="BF96" s="184">
        <v>35.777384453716834</v>
      </c>
      <c r="BG96" s="184">
        <v>35.997438604916532</v>
      </c>
      <c r="BH96" s="184">
        <v>36.077644377064267</v>
      </c>
      <c r="BI96" s="184">
        <v>36.257575576932325</v>
      </c>
      <c r="BJ96" s="184">
        <v>36.084742038251186</v>
      </c>
      <c r="BK96" s="184">
        <v>36.051020917015769</v>
      </c>
      <c r="BL96" s="184">
        <v>37.029933496003984</v>
      </c>
      <c r="BM96" s="184">
        <v>37.394341739563593</v>
      </c>
      <c r="BN96" s="184">
        <v>37.309549195504644</v>
      </c>
      <c r="BO96" s="184">
        <v>36.625288361126962</v>
      </c>
      <c r="BP96" s="184">
        <v>36.82201105329991</v>
      </c>
      <c r="BQ96" s="184">
        <v>36.841668966542116</v>
      </c>
      <c r="BR96" s="184">
        <v>37.023772337776471</v>
      </c>
      <c r="BS96" s="184">
        <v>37.234108775627007</v>
      </c>
      <c r="BT96" s="184">
        <v>37.098705796806996</v>
      </c>
      <c r="BU96" s="184">
        <v>37.270200218599932</v>
      </c>
      <c r="BV96" s="184">
        <v>37.083572805606742</v>
      </c>
      <c r="BW96" s="184">
        <v>37.265030109942728</v>
      </c>
      <c r="BX96" s="184">
        <v>38.066855835776174</v>
      </c>
      <c r="BY96" s="184">
        <v>37.906695178642174</v>
      </c>
      <c r="BZ96" s="184">
        <v>38.117222677057327</v>
      </c>
      <c r="CA96" s="184">
        <v>38.66689542731477</v>
      </c>
      <c r="CB96" s="184">
        <v>38.761550037790535</v>
      </c>
      <c r="CC96" s="184">
        <v>38.119150949288034</v>
      </c>
      <c r="CD96" s="184">
        <v>38.054804876448586</v>
      </c>
      <c r="CE96" s="184">
        <v>38.269939294886761</v>
      </c>
      <c r="CF96" s="184">
        <v>37.869309424554942</v>
      </c>
      <c r="CG96" s="184">
        <v>38.311433664298036</v>
      </c>
      <c r="CH96" s="184">
        <v>38.28613214437884</v>
      </c>
      <c r="CI96" s="184">
        <v>38.013272078237129</v>
      </c>
      <c r="CJ96" s="184">
        <v>39.515088437468336</v>
      </c>
      <c r="CK96" s="184">
        <v>39.839554121357409</v>
      </c>
      <c r="CL96" s="184">
        <v>40.046773729077657</v>
      </c>
      <c r="CM96" s="184">
        <v>39.842330011301755</v>
      </c>
      <c r="CN96" s="184">
        <v>39.826679582688534</v>
      </c>
      <c r="CO96" s="184">
        <v>39.607077690369685</v>
      </c>
      <c r="CP96" s="184">
        <v>39.79279570379591</v>
      </c>
      <c r="CQ96" s="184">
        <v>39.561381236786261</v>
      </c>
      <c r="CR96" s="184">
        <v>39.613789758023778</v>
      </c>
      <c r="CS96" s="184">
        <v>39.584404995571724</v>
      </c>
      <c r="CT96" s="184">
        <v>39.805747331321278</v>
      </c>
      <c r="CU96" s="184">
        <v>40.000255990509615</v>
      </c>
      <c r="CV96" s="184">
        <v>40.919962181233466</v>
      </c>
      <c r="CW96" s="184">
        <v>41.572385415194738</v>
      </c>
      <c r="CX96" s="184">
        <v>40.612685708492783</v>
      </c>
      <c r="CY96" s="184" t="e">
        <v>#DIV/0!</v>
      </c>
      <c r="CZ96" s="184">
        <v>41.240729243986323</v>
      </c>
      <c r="DA96" s="184">
        <v>41.01675498318432</v>
      </c>
      <c r="DB96" s="184">
        <v>41.196941429284188</v>
      </c>
      <c r="DC96" s="184">
        <v>40.956783761063939</v>
      </c>
      <c r="DD96" s="184">
        <v>41.042737104395201</v>
      </c>
      <c r="DE96" s="184">
        <v>41.230969697694675</v>
      </c>
      <c r="DF96" s="184">
        <v>40.98332230284263</v>
      </c>
      <c r="DG96" s="184">
        <v>40.962779788640141</v>
      </c>
      <c r="DH96" s="184">
        <v>42.155773511380708</v>
      </c>
      <c r="DI96" s="184">
        <v>42.017143892898879</v>
      </c>
      <c r="DJ96" s="184">
        <v>42.190520599391007</v>
      </c>
      <c r="DK96" s="184">
        <v>41.755739218440183</v>
      </c>
      <c r="DL96" s="184">
        <v>41.998099424876067</v>
      </c>
      <c r="DM96" s="184">
        <v>41.749530149670477</v>
      </c>
      <c r="DN96" s="184">
        <v>41.952945821400363</v>
      </c>
      <c r="DO96" s="184">
        <v>42.470607818862817</v>
      </c>
      <c r="DP96" s="184">
        <v>42.024227870089852</v>
      </c>
      <c r="DQ96" s="184">
        <v>42.22341936549703</v>
      </c>
      <c r="DR96" s="184">
        <v>41.968794947632844</v>
      </c>
      <c r="DS96" s="184">
        <v>42.197290667001866</v>
      </c>
      <c r="DT96" s="184">
        <v>44.039342859210947</v>
      </c>
      <c r="DU96" s="184">
        <v>44.696829314822224</v>
      </c>
      <c r="DV96" s="184">
        <v>44.58638705519278</v>
      </c>
      <c r="DW96" s="184">
        <v>43.921685840590136</v>
      </c>
      <c r="DX96" s="184">
        <v>44.914781546954188</v>
      </c>
      <c r="DY96" s="184">
        <v>44.399802993264629</v>
      </c>
      <c r="DZ96" s="184">
        <v>44.076411402963458</v>
      </c>
      <c r="EA96" s="184">
        <v>44.11632527693061</v>
      </c>
      <c r="EB96" s="184">
        <v>44.677778203826136</v>
      </c>
      <c r="EC96" s="184">
        <v>44.117100008224206</v>
      </c>
      <c r="ED96" s="184">
        <v>44.634792709260807</v>
      </c>
      <c r="EE96" s="184">
        <v>44.584088827342775</v>
      </c>
      <c r="EF96" s="184">
        <v>45.392852753352031</v>
      </c>
      <c r="EG96" s="184">
        <v>45.77795329137772</v>
      </c>
      <c r="EH96" s="184">
        <v>45.714443713217001</v>
      </c>
      <c r="EI96" s="184">
        <v>44.977131176557208</v>
      </c>
      <c r="EJ96" s="184">
        <v>44.966982557451253</v>
      </c>
      <c r="EK96" s="184">
        <v>45.247569251433589</v>
      </c>
      <c r="EL96" s="184">
        <v>45.696081337886852</v>
      </c>
      <c r="EM96" s="184">
        <v>45.448330183419856</v>
      </c>
      <c r="EN96" s="184">
        <v>45.519406133828994</v>
      </c>
      <c r="EO96" s="184">
        <v>44.95917916848699</v>
      </c>
      <c r="EP96" s="184">
        <v>45.493836068937213</v>
      </c>
      <c r="EQ96" s="184">
        <v>45.952762881699059</v>
      </c>
      <c r="ER96" s="184">
        <v>49.060213202099625</v>
      </c>
      <c r="ES96" s="184">
        <v>49.216319515819549</v>
      </c>
      <c r="ET96" s="184">
        <v>49.131898486735196</v>
      </c>
      <c r="EU96" s="184">
        <v>49.570956264108354</v>
      </c>
      <c r="EV96" s="184">
        <v>48.691912188053259</v>
      </c>
      <c r="EW96" s="184">
        <v>49.458891295561251</v>
      </c>
      <c r="EX96" s="184">
        <v>49.373843032788507</v>
      </c>
      <c r="EY96" s="184">
        <v>49.381969754448548</v>
      </c>
      <c r="EZ96" s="184">
        <v>48.907487825897356</v>
      </c>
      <c r="FA96" s="184">
        <v>49.423747392288419</v>
      </c>
      <c r="FB96" s="184">
        <v>49.158849936662584</v>
      </c>
      <c r="FC96" s="184">
        <v>49.635571972440211</v>
      </c>
      <c r="FD96" s="184">
        <v>55.03813853909849</v>
      </c>
      <c r="FE96" s="184">
        <v>56.034131988314222</v>
      </c>
      <c r="FF96" s="184">
        <v>55.89823590090743</v>
      </c>
      <c r="FG96" s="184">
        <v>55.663112364243936</v>
      </c>
      <c r="FH96" s="184">
        <v>55.912636441753108</v>
      </c>
      <c r="FI96" s="184">
        <v>55.653047259924371</v>
      </c>
      <c r="FJ96" s="184">
        <v>55.870053880300624</v>
      </c>
      <c r="FK96" s="184">
        <v>55.594022983449278</v>
      </c>
      <c r="FL96" s="184">
        <v>55.968338153620465</v>
      </c>
      <c r="FM96" s="184">
        <v>55.629880187350032</v>
      </c>
      <c r="FN96" s="184">
        <v>55.649466300606292</v>
      </c>
      <c r="FO96" s="184">
        <v>56.14443273951354</v>
      </c>
      <c r="FP96" s="184">
        <v>59.3540103236652</v>
      </c>
      <c r="FQ96" s="184">
        <v>59.778321565149909</v>
      </c>
      <c r="FR96" s="184">
        <v>59.101020120184891</v>
      </c>
      <c r="FS96" s="184">
        <v>59.427600899911063</v>
      </c>
      <c r="FT96" s="184">
        <v>60.473178009141698</v>
      </c>
      <c r="FU96" s="184">
        <v>59.134779989331548</v>
      </c>
      <c r="FV96" s="184">
        <v>59.365798755768495</v>
      </c>
      <c r="FW96" s="184">
        <v>59.942611603514806</v>
      </c>
      <c r="FX96" s="184">
        <v>59.455622434156503</v>
      </c>
      <c r="FY96" s="184">
        <v>59.705651694266678</v>
      </c>
      <c r="FZ96" s="184">
        <v>60.013307358494501</v>
      </c>
      <c r="GA96" s="184">
        <v>60.207373085577274</v>
      </c>
    </row>
    <row r="97" spans="2:183">
      <c r="B97" s="42"/>
      <c r="C97" s="185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  <c r="DL97" s="187"/>
      <c r="DM97" s="187"/>
      <c r="DN97" s="187"/>
      <c r="DO97" s="187"/>
      <c r="DP97" s="187"/>
      <c r="DQ97" s="187"/>
      <c r="DR97" s="187"/>
      <c r="DS97" s="187"/>
      <c r="DT97" s="187"/>
      <c r="DU97" s="187"/>
      <c r="DV97" s="187"/>
      <c r="DW97" s="187"/>
      <c r="DX97" s="187"/>
      <c r="DY97" s="187"/>
      <c r="DZ97" s="187"/>
      <c r="EA97" s="187"/>
      <c r="EB97" s="187"/>
      <c r="EC97" s="187"/>
      <c r="ED97" s="187"/>
      <c r="EE97" s="187"/>
      <c r="EF97" s="187"/>
      <c r="EG97" s="187"/>
      <c r="EH97" s="187"/>
      <c r="EI97" s="187"/>
      <c r="EJ97" s="187"/>
      <c r="EK97" s="187"/>
      <c r="EL97" s="187"/>
      <c r="EM97" s="187"/>
      <c r="EN97" s="187"/>
      <c r="EO97" s="187"/>
      <c r="EP97" s="187"/>
      <c r="EQ97" s="187"/>
      <c r="ER97" s="187"/>
      <c r="ES97" s="187"/>
      <c r="ET97" s="187"/>
      <c r="EU97" s="187"/>
      <c r="EV97" s="187"/>
      <c r="EW97" s="187"/>
      <c r="EX97" s="187"/>
      <c r="EY97" s="187"/>
      <c r="EZ97" s="187"/>
      <c r="FA97" s="187"/>
      <c r="FB97" s="187"/>
      <c r="FC97" s="187"/>
      <c r="FD97" s="187"/>
      <c r="FE97" s="187"/>
      <c r="FF97" s="187"/>
      <c r="FG97" s="187"/>
      <c r="FH97" s="187"/>
      <c r="FI97" s="187"/>
      <c r="FJ97" s="187"/>
      <c r="FK97" s="187"/>
      <c r="FL97" s="187"/>
      <c r="FM97" s="187"/>
      <c r="FN97" s="187"/>
      <c r="FO97" s="187"/>
      <c r="FP97" s="187"/>
      <c r="FQ97" s="187"/>
      <c r="FR97" s="187"/>
      <c r="FS97" s="187"/>
      <c r="FT97" s="187"/>
      <c r="FU97" s="187"/>
      <c r="FV97" s="187"/>
      <c r="FW97" s="187"/>
      <c r="FX97" s="187"/>
      <c r="FY97" s="187"/>
      <c r="FZ97" s="187"/>
      <c r="GA97" s="187"/>
    </row>
    <row r="98" spans="2:183">
      <c r="B98" s="188" t="s">
        <v>32</v>
      </c>
      <c r="C98" s="189" t="s">
        <v>33</v>
      </c>
      <c r="D98" s="162">
        <v>41275</v>
      </c>
      <c r="E98" s="162">
        <v>41306</v>
      </c>
      <c r="F98" s="162">
        <v>41334</v>
      </c>
      <c r="G98" s="162">
        <v>41365</v>
      </c>
      <c r="H98" s="162">
        <v>41395</v>
      </c>
      <c r="I98" s="162">
        <v>41426</v>
      </c>
      <c r="J98" s="162">
        <v>41456</v>
      </c>
      <c r="K98" s="162">
        <v>41487</v>
      </c>
      <c r="L98" s="162">
        <v>41518</v>
      </c>
      <c r="M98" s="162">
        <v>41548</v>
      </c>
      <c r="N98" s="162">
        <v>41579</v>
      </c>
      <c r="O98" s="162">
        <v>41609</v>
      </c>
      <c r="P98" s="162">
        <v>41640</v>
      </c>
      <c r="Q98" s="162">
        <v>41671</v>
      </c>
      <c r="R98" s="162">
        <v>41699</v>
      </c>
      <c r="S98" s="162">
        <v>41730</v>
      </c>
      <c r="T98" s="162">
        <v>41760</v>
      </c>
      <c r="U98" s="162">
        <v>41791</v>
      </c>
      <c r="V98" s="162">
        <v>41821</v>
      </c>
      <c r="W98" s="162">
        <v>41852</v>
      </c>
      <c r="X98" s="162">
        <v>41883</v>
      </c>
      <c r="Y98" s="162">
        <v>41913</v>
      </c>
      <c r="Z98" s="162">
        <v>41944</v>
      </c>
      <c r="AA98" s="162">
        <v>41974</v>
      </c>
      <c r="AB98" s="162">
        <v>42005</v>
      </c>
      <c r="AC98" s="162">
        <v>42036</v>
      </c>
      <c r="AD98" s="162">
        <v>42064</v>
      </c>
      <c r="AE98" s="162">
        <v>42095</v>
      </c>
      <c r="AF98" s="162">
        <v>42125</v>
      </c>
      <c r="AG98" s="162">
        <v>42156</v>
      </c>
      <c r="AH98" s="162">
        <v>42186</v>
      </c>
      <c r="AI98" s="162">
        <v>42217</v>
      </c>
      <c r="AJ98" s="162">
        <v>42248</v>
      </c>
      <c r="AK98" s="162">
        <v>42278</v>
      </c>
      <c r="AL98" s="162">
        <v>42309</v>
      </c>
      <c r="AM98" s="162">
        <v>42339</v>
      </c>
      <c r="AN98" s="162">
        <v>42370</v>
      </c>
      <c r="AO98" s="162">
        <v>42401</v>
      </c>
      <c r="AP98" s="162">
        <v>42430</v>
      </c>
      <c r="AQ98" s="162">
        <v>42461</v>
      </c>
      <c r="AR98" s="162">
        <v>42491</v>
      </c>
      <c r="AS98" s="162">
        <v>42522</v>
      </c>
      <c r="AT98" s="162">
        <v>42552</v>
      </c>
      <c r="AU98" s="162">
        <v>42583</v>
      </c>
      <c r="AV98" s="162">
        <v>42614</v>
      </c>
      <c r="AW98" s="162">
        <v>42644</v>
      </c>
      <c r="AX98" s="162">
        <v>42675</v>
      </c>
      <c r="AY98" s="162">
        <v>42705</v>
      </c>
      <c r="AZ98" s="162">
        <v>42736</v>
      </c>
      <c r="BA98" s="162">
        <v>42767</v>
      </c>
      <c r="BB98" s="162">
        <v>42795</v>
      </c>
      <c r="BC98" s="162">
        <v>42826</v>
      </c>
      <c r="BD98" s="162">
        <v>42856</v>
      </c>
      <c r="BE98" s="162">
        <v>42887</v>
      </c>
      <c r="BF98" s="162">
        <v>42917</v>
      </c>
      <c r="BG98" s="162">
        <v>42948</v>
      </c>
      <c r="BH98" s="162">
        <v>42979</v>
      </c>
      <c r="BI98" s="162">
        <v>43009</v>
      </c>
      <c r="BJ98" s="162">
        <v>43040</v>
      </c>
      <c r="BK98" s="162">
        <v>43070</v>
      </c>
      <c r="BL98" s="162">
        <v>43101</v>
      </c>
      <c r="BM98" s="162">
        <v>43132</v>
      </c>
      <c r="BN98" s="162">
        <v>43160</v>
      </c>
      <c r="BO98" s="162">
        <v>43191</v>
      </c>
      <c r="BP98" s="162">
        <v>43221</v>
      </c>
      <c r="BQ98" s="162">
        <v>43252</v>
      </c>
      <c r="BR98" s="162">
        <v>43282</v>
      </c>
      <c r="BS98" s="162">
        <v>43313</v>
      </c>
      <c r="BT98" s="162">
        <v>43344</v>
      </c>
      <c r="BU98" s="162">
        <v>43374</v>
      </c>
      <c r="BV98" s="162">
        <v>43405</v>
      </c>
      <c r="BW98" s="162">
        <v>43435</v>
      </c>
      <c r="BX98" s="162">
        <v>43466</v>
      </c>
      <c r="BY98" s="162">
        <v>43497</v>
      </c>
      <c r="BZ98" s="162">
        <v>43525</v>
      </c>
      <c r="CA98" s="162">
        <v>43556</v>
      </c>
      <c r="CB98" s="162">
        <v>43586</v>
      </c>
      <c r="CC98" s="162">
        <v>43617</v>
      </c>
      <c r="CD98" s="162">
        <v>43647</v>
      </c>
      <c r="CE98" s="162">
        <v>43678</v>
      </c>
      <c r="CF98" s="162">
        <v>43709</v>
      </c>
      <c r="CG98" s="162">
        <v>43739</v>
      </c>
      <c r="CH98" s="162">
        <v>43770</v>
      </c>
      <c r="CI98" s="162">
        <v>43800</v>
      </c>
      <c r="CJ98" s="162">
        <v>43831</v>
      </c>
      <c r="CK98" s="162">
        <v>43862</v>
      </c>
      <c r="CL98" s="162">
        <v>43891</v>
      </c>
      <c r="CM98" s="162">
        <v>43922</v>
      </c>
      <c r="CN98" s="162">
        <v>43952</v>
      </c>
      <c r="CO98" s="162">
        <v>43983</v>
      </c>
      <c r="CP98" s="162">
        <v>44013</v>
      </c>
      <c r="CQ98" s="162">
        <v>44044</v>
      </c>
      <c r="CR98" s="162">
        <v>44075</v>
      </c>
      <c r="CS98" s="162">
        <v>44105</v>
      </c>
      <c r="CT98" s="162">
        <v>44136</v>
      </c>
      <c r="CU98" s="162">
        <v>44166</v>
      </c>
      <c r="CV98" s="162">
        <v>44197</v>
      </c>
      <c r="CW98" s="162">
        <v>44228</v>
      </c>
      <c r="CX98" s="162">
        <v>44256</v>
      </c>
      <c r="CY98" s="162">
        <v>44287</v>
      </c>
      <c r="CZ98" s="162">
        <v>44317</v>
      </c>
      <c r="DA98" s="162">
        <v>44348</v>
      </c>
      <c r="DB98" s="162">
        <v>44378</v>
      </c>
      <c r="DC98" s="162">
        <v>44409</v>
      </c>
      <c r="DD98" s="162">
        <v>44440</v>
      </c>
      <c r="DE98" s="162">
        <v>44470</v>
      </c>
      <c r="DF98" s="162">
        <v>44501</v>
      </c>
      <c r="DG98" s="162">
        <v>44531</v>
      </c>
      <c r="DH98" s="162">
        <v>44562</v>
      </c>
      <c r="DI98" s="162">
        <v>44593</v>
      </c>
      <c r="DJ98" s="162">
        <v>44621</v>
      </c>
      <c r="DK98" s="162">
        <v>44652</v>
      </c>
      <c r="DL98" s="162">
        <v>44682</v>
      </c>
      <c r="DM98" s="162">
        <v>44713</v>
      </c>
      <c r="DN98" s="162">
        <v>44743</v>
      </c>
      <c r="DO98" s="162">
        <v>44774</v>
      </c>
      <c r="DP98" s="162">
        <v>44805</v>
      </c>
      <c r="DQ98" s="162">
        <v>44835</v>
      </c>
      <c r="DR98" s="162">
        <v>44866</v>
      </c>
      <c r="DS98" s="162">
        <v>44896</v>
      </c>
      <c r="DT98" s="162">
        <v>44927</v>
      </c>
      <c r="DU98" s="162">
        <v>44958</v>
      </c>
      <c r="DV98" s="162">
        <v>44986</v>
      </c>
      <c r="DW98" s="162">
        <v>45017</v>
      </c>
      <c r="DX98" s="162">
        <v>45047</v>
      </c>
      <c r="DY98" s="162">
        <v>45078</v>
      </c>
      <c r="DZ98" s="162">
        <v>45108</v>
      </c>
      <c r="EA98" s="162">
        <v>45139</v>
      </c>
      <c r="EB98" s="162">
        <v>45170</v>
      </c>
      <c r="EC98" s="162">
        <v>45200</v>
      </c>
      <c r="ED98" s="162">
        <v>45231</v>
      </c>
      <c r="EE98" s="162">
        <v>45261</v>
      </c>
      <c r="EF98" s="162">
        <v>45292</v>
      </c>
      <c r="EG98" s="162">
        <v>45323</v>
      </c>
      <c r="EH98" s="162">
        <v>45352</v>
      </c>
      <c r="EI98" s="162">
        <v>45383</v>
      </c>
      <c r="EJ98" s="162">
        <v>45413</v>
      </c>
      <c r="EK98" s="162">
        <v>45444</v>
      </c>
      <c r="EL98" s="162">
        <v>45474</v>
      </c>
      <c r="EM98" s="162">
        <v>45505</v>
      </c>
      <c r="EN98" s="162">
        <v>45536</v>
      </c>
      <c r="EO98" s="162">
        <v>45566</v>
      </c>
      <c r="EP98" s="162">
        <v>45597</v>
      </c>
      <c r="EQ98" s="162">
        <v>45627</v>
      </c>
      <c r="ER98" s="162">
        <v>45658</v>
      </c>
      <c r="ES98" s="162">
        <v>45689</v>
      </c>
      <c r="ET98" s="162">
        <v>45717</v>
      </c>
      <c r="EU98" s="162">
        <v>45748</v>
      </c>
      <c r="EV98" s="162">
        <v>45778</v>
      </c>
      <c r="EW98" s="162">
        <v>45809</v>
      </c>
      <c r="EX98" s="162">
        <v>45839</v>
      </c>
      <c r="EY98" s="162">
        <v>45870</v>
      </c>
      <c r="EZ98" s="162">
        <v>45901</v>
      </c>
      <c r="FA98" s="162">
        <v>45931</v>
      </c>
      <c r="FB98" s="162">
        <v>45962</v>
      </c>
      <c r="FC98" s="162">
        <v>45992</v>
      </c>
      <c r="FD98" s="162">
        <v>46023</v>
      </c>
      <c r="FE98" s="162">
        <v>46054</v>
      </c>
      <c r="FF98" s="162">
        <v>46082</v>
      </c>
      <c r="FG98" s="162">
        <v>46113</v>
      </c>
      <c r="FH98" s="162">
        <v>46143</v>
      </c>
      <c r="FI98" s="162">
        <v>46174</v>
      </c>
      <c r="FJ98" s="162">
        <v>46204</v>
      </c>
      <c r="FK98" s="162">
        <v>46235</v>
      </c>
      <c r="FL98" s="162">
        <v>46266</v>
      </c>
      <c r="FM98" s="162">
        <v>46296</v>
      </c>
      <c r="FN98" s="162">
        <v>46327</v>
      </c>
      <c r="FO98" s="162">
        <v>46357</v>
      </c>
      <c r="FP98" s="162">
        <v>46388</v>
      </c>
      <c r="FQ98" s="162">
        <v>46419</v>
      </c>
      <c r="FR98" s="162">
        <v>46447</v>
      </c>
      <c r="FS98" s="162">
        <v>46478</v>
      </c>
      <c r="FT98" s="162">
        <v>46508</v>
      </c>
      <c r="FU98" s="162">
        <v>46539</v>
      </c>
      <c r="FV98" s="162">
        <v>46569</v>
      </c>
      <c r="FW98" s="162">
        <v>46600</v>
      </c>
      <c r="FX98" s="162">
        <v>46631</v>
      </c>
      <c r="FY98" s="162">
        <v>46661</v>
      </c>
      <c r="FZ98" s="162">
        <v>46692</v>
      </c>
      <c r="GA98" s="162">
        <v>46722</v>
      </c>
    </row>
    <row r="99" spans="2:183">
      <c r="B99" s="75" t="s">
        <v>4</v>
      </c>
      <c r="C99" s="163" t="s">
        <v>34</v>
      </c>
      <c r="D99" s="164">
        <v>146</v>
      </c>
      <c r="E99" s="165">
        <v>146</v>
      </c>
      <c r="F99" s="165">
        <v>146</v>
      </c>
      <c r="G99" s="165">
        <v>146</v>
      </c>
      <c r="H99" s="165">
        <v>146</v>
      </c>
      <c r="I99" s="165">
        <v>146</v>
      </c>
      <c r="J99" s="165">
        <v>146</v>
      </c>
      <c r="K99" s="165">
        <v>146</v>
      </c>
      <c r="L99" s="165">
        <v>146</v>
      </c>
      <c r="M99" s="165">
        <v>146</v>
      </c>
      <c r="N99" s="165">
        <v>146</v>
      </c>
      <c r="O99" s="165">
        <v>146</v>
      </c>
      <c r="P99" s="165">
        <v>146</v>
      </c>
      <c r="Q99" s="165">
        <v>146</v>
      </c>
      <c r="R99" s="165">
        <v>146</v>
      </c>
      <c r="S99" s="165">
        <v>146</v>
      </c>
      <c r="T99" s="165">
        <v>146</v>
      </c>
      <c r="U99" s="165">
        <v>146</v>
      </c>
      <c r="V99" s="165">
        <v>146</v>
      </c>
      <c r="W99" s="165">
        <v>146</v>
      </c>
      <c r="X99" s="165">
        <v>146</v>
      </c>
      <c r="Y99" s="165">
        <v>146</v>
      </c>
      <c r="Z99" s="165">
        <v>146</v>
      </c>
      <c r="AA99" s="165">
        <v>146</v>
      </c>
      <c r="AB99" s="165">
        <v>146</v>
      </c>
      <c r="AC99" s="165">
        <v>146</v>
      </c>
      <c r="AD99" s="165">
        <v>146</v>
      </c>
      <c r="AE99" s="165">
        <v>146</v>
      </c>
      <c r="AF99" s="165">
        <v>146</v>
      </c>
      <c r="AG99" s="165">
        <v>146</v>
      </c>
      <c r="AH99" s="165">
        <v>146</v>
      </c>
      <c r="AI99" s="165">
        <v>146</v>
      </c>
      <c r="AJ99" s="165">
        <v>146</v>
      </c>
      <c r="AK99" s="165">
        <v>146</v>
      </c>
      <c r="AL99" s="165">
        <v>146</v>
      </c>
      <c r="AM99" s="165">
        <v>146</v>
      </c>
      <c r="AN99" s="165">
        <v>146</v>
      </c>
      <c r="AO99" s="165">
        <v>146</v>
      </c>
      <c r="AP99" s="165">
        <v>146</v>
      </c>
      <c r="AQ99" s="165">
        <v>146</v>
      </c>
      <c r="AR99" s="165">
        <v>146</v>
      </c>
      <c r="AS99" s="165">
        <v>146</v>
      </c>
      <c r="AT99" s="165">
        <v>146</v>
      </c>
      <c r="AU99" s="165">
        <v>146</v>
      </c>
      <c r="AV99" s="165">
        <v>146</v>
      </c>
      <c r="AW99" s="165">
        <v>146</v>
      </c>
      <c r="AX99" s="165">
        <v>146</v>
      </c>
      <c r="AY99" s="165">
        <v>146</v>
      </c>
      <c r="AZ99" s="165">
        <v>146</v>
      </c>
      <c r="BA99" s="165">
        <v>146</v>
      </c>
      <c r="BB99" s="165">
        <v>146</v>
      </c>
      <c r="BC99" s="165">
        <v>146</v>
      </c>
      <c r="BD99" s="165">
        <v>146</v>
      </c>
      <c r="BE99" s="165">
        <v>146</v>
      </c>
      <c r="BF99" s="165">
        <v>146</v>
      </c>
      <c r="BG99" s="165">
        <v>146</v>
      </c>
      <c r="BH99" s="165">
        <v>146</v>
      </c>
      <c r="BI99" s="165">
        <v>146</v>
      </c>
      <c r="BJ99" s="165">
        <v>146</v>
      </c>
      <c r="BK99" s="165">
        <v>146</v>
      </c>
      <c r="BL99" s="165">
        <v>146</v>
      </c>
      <c r="BM99" s="165">
        <v>146</v>
      </c>
      <c r="BN99" s="165">
        <v>146</v>
      </c>
      <c r="BO99" s="165">
        <v>146</v>
      </c>
      <c r="BP99" s="165">
        <v>146</v>
      </c>
      <c r="BQ99" s="165">
        <v>146</v>
      </c>
      <c r="BR99" s="165">
        <v>146</v>
      </c>
      <c r="BS99" s="165">
        <v>146</v>
      </c>
      <c r="BT99" s="165">
        <v>146</v>
      </c>
      <c r="BU99" s="165">
        <v>146</v>
      </c>
      <c r="BV99" s="165">
        <v>146</v>
      </c>
      <c r="BW99" s="165">
        <v>146</v>
      </c>
      <c r="BX99" s="165">
        <v>146</v>
      </c>
      <c r="BY99" s="165">
        <v>146</v>
      </c>
      <c r="BZ99" s="165">
        <v>146</v>
      </c>
      <c r="CA99" s="165">
        <v>146</v>
      </c>
      <c r="CB99" s="165">
        <v>146</v>
      </c>
      <c r="CC99" s="165">
        <v>146</v>
      </c>
      <c r="CD99" s="165">
        <v>146</v>
      </c>
      <c r="CE99" s="165">
        <v>146</v>
      </c>
      <c r="CF99" s="165">
        <v>146</v>
      </c>
      <c r="CG99" s="165">
        <v>146</v>
      </c>
      <c r="CH99" s="165">
        <v>146</v>
      </c>
      <c r="CI99" s="165">
        <v>146</v>
      </c>
      <c r="CJ99" s="165">
        <v>146</v>
      </c>
      <c r="CK99" s="165">
        <v>146</v>
      </c>
      <c r="CL99" s="165">
        <v>146</v>
      </c>
      <c r="CM99" s="165">
        <v>146</v>
      </c>
      <c r="CN99" s="165">
        <v>146</v>
      </c>
      <c r="CO99" s="165">
        <v>146</v>
      </c>
      <c r="CP99" s="165">
        <v>146</v>
      </c>
      <c r="CQ99" s="165">
        <v>146</v>
      </c>
      <c r="CR99" s="165">
        <v>146</v>
      </c>
      <c r="CS99" s="165">
        <v>146</v>
      </c>
      <c r="CT99" s="165">
        <v>146</v>
      </c>
      <c r="CU99" s="165">
        <v>146</v>
      </c>
      <c r="CV99" s="165">
        <v>146</v>
      </c>
      <c r="CW99" s="165">
        <v>146</v>
      </c>
      <c r="CX99" s="165">
        <v>146</v>
      </c>
      <c r="CY99" s="165">
        <v>146</v>
      </c>
      <c r="CZ99" s="165">
        <v>146</v>
      </c>
      <c r="DA99" s="165">
        <v>146</v>
      </c>
      <c r="DB99" s="165">
        <v>146</v>
      </c>
      <c r="DC99" s="165">
        <v>146</v>
      </c>
      <c r="DD99" s="165">
        <v>146</v>
      </c>
      <c r="DE99" s="165">
        <v>146</v>
      </c>
      <c r="DF99" s="165">
        <v>146</v>
      </c>
      <c r="DG99" s="165">
        <v>146</v>
      </c>
      <c r="DH99" s="165">
        <v>146</v>
      </c>
      <c r="DI99" s="165">
        <v>146</v>
      </c>
      <c r="DJ99" s="165">
        <v>146</v>
      </c>
      <c r="DK99" s="165">
        <v>146</v>
      </c>
      <c r="DL99" s="165">
        <v>146</v>
      </c>
      <c r="DM99" s="165">
        <v>146</v>
      </c>
      <c r="DN99" s="165">
        <v>146</v>
      </c>
      <c r="DO99" s="165">
        <v>146</v>
      </c>
      <c r="DP99" s="165">
        <v>146</v>
      </c>
      <c r="DQ99" s="165">
        <v>146</v>
      </c>
      <c r="DR99" s="165">
        <v>146</v>
      </c>
      <c r="DS99" s="165">
        <v>146</v>
      </c>
      <c r="DT99" s="165">
        <v>146</v>
      </c>
      <c r="DU99" s="165">
        <v>146</v>
      </c>
      <c r="DV99" s="165">
        <v>146</v>
      </c>
      <c r="DW99" s="165">
        <v>146</v>
      </c>
      <c r="DX99" s="165">
        <v>146</v>
      </c>
      <c r="DY99" s="165">
        <v>146</v>
      </c>
      <c r="DZ99" s="165">
        <v>146</v>
      </c>
      <c r="EA99" s="165">
        <v>146</v>
      </c>
      <c r="EB99" s="165">
        <v>146</v>
      </c>
      <c r="EC99" s="165">
        <v>146</v>
      </c>
      <c r="ED99" s="165">
        <v>146</v>
      </c>
      <c r="EE99" s="165">
        <v>146</v>
      </c>
      <c r="EF99" s="165">
        <v>146</v>
      </c>
      <c r="EG99" s="165">
        <v>146</v>
      </c>
      <c r="EH99" s="165">
        <v>146</v>
      </c>
      <c r="EI99" s="165">
        <v>146</v>
      </c>
      <c r="EJ99" s="165">
        <v>146</v>
      </c>
      <c r="EK99" s="165">
        <v>146</v>
      </c>
      <c r="EL99" s="165">
        <v>146</v>
      </c>
      <c r="EM99" s="165">
        <v>146</v>
      </c>
      <c r="EN99" s="165">
        <v>146</v>
      </c>
      <c r="EO99" s="165">
        <v>146</v>
      </c>
      <c r="EP99" s="165">
        <v>146</v>
      </c>
      <c r="EQ99" s="165">
        <v>146</v>
      </c>
      <c r="ER99" s="165">
        <v>146</v>
      </c>
      <c r="ES99" s="165">
        <v>146</v>
      </c>
      <c r="ET99" s="165">
        <v>146</v>
      </c>
      <c r="EU99" s="165">
        <v>146</v>
      </c>
      <c r="EV99" s="165">
        <v>146</v>
      </c>
      <c r="EW99" s="165">
        <v>146</v>
      </c>
      <c r="EX99" s="165">
        <v>146</v>
      </c>
      <c r="EY99" s="165">
        <v>146</v>
      </c>
      <c r="EZ99" s="165">
        <v>146</v>
      </c>
      <c r="FA99" s="165">
        <v>146</v>
      </c>
      <c r="FB99" s="165">
        <v>146</v>
      </c>
      <c r="FC99" s="165">
        <v>146</v>
      </c>
      <c r="FD99" s="165">
        <v>146</v>
      </c>
      <c r="FE99" s="165">
        <v>146</v>
      </c>
      <c r="FF99" s="165">
        <v>146</v>
      </c>
      <c r="FG99" s="165">
        <v>146</v>
      </c>
      <c r="FH99" s="165">
        <v>146</v>
      </c>
      <c r="FI99" s="165">
        <v>146</v>
      </c>
      <c r="FJ99" s="165">
        <v>146</v>
      </c>
      <c r="FK99" s="165">
        <v>146</v>
      </c>
      <c r="FL99" s="165">
        <v>146</v>
      </c>
      <c r="FM99" s="165">
        <v>146</v>
      </c>
      <c r="FN99" s="165">
        <v>146</v>
      </c>
      <c r="FO99" s="165">
        <v>146</v>
      </c>
      <c r="FP99" s="165">
        <v>146</v>
      </c>
      <c r="FQ99" s="165">
        <v>146</v>
      </c>
      <c r="FR99" s="165">
        <v>146</v>
      </c>
      <c r="FS99" s="165">
        <v>146</v>
      </c>
      <c r="FT99" s="165">
        <v>146</v>
      </c>
      <c r="FU99" s="165">
        <v>146</v>
      </c>
      <c r="FV99" s="165">
        <v>146</v>
      </c>
      <c r="FW99" s="165">
        <v>146</v>
      </c>
      <c r="FX99" s="165">
        <v>146</v>
      </c>
      <c r="FY99" s="165">
        <v>146</v>
      </c>
      <c r="FZ99" s="165">
        <v>146</v>
      </c>
      <c r="GA99" s="165">
        <v>146</v>
      </c>
    </row>
    <row r="100" spans="2:183">
      <c r="B100" s="96" t="s">
        <v>4</v>
      </c>
      <c r="C100" s="166" t="s">
        <v>35</v>
      </c>
      <c r="D100" s="167">
        <v>45683.403220099077</v>
      </c>
      <c r="E100" s="168">
        <v>40527.827317763629</v>
      </c>
      <c r="F100" s="168">
        <v>43574.990268931353</v>
      </c>
      <c r="G100" s="168">
        <v>37120.048655343242</v>
      </c>
      <c r="H100" s="168">
        <v>9926.7728237791944</v>
      </c>
      <c r="I100" s="168">
        <v>41328.136058032556</v>
      </c>
      <c r="J100" s="168">
        <v>43239.298478414719</v>
      </c>
      <c r="K100" s="168">
        <v>43714.702760084925</v>
      </c>
      <c r="L100" s="168">
        <v>42390.204794762918</v>
      </c>
      <c r="M100" s="168">
        <v>44546.606953290873</v>
      </c>
      <c r="N100" s="168">
        <v>43303.803078556259</v>
      </c>
      <c r="O100" s="168">
        <v>44225.329529370138</v>
      </c>
      <c r="P100" s="168">
        <v>46225.475937721159</v>
      </c>
      <c r="Q100" s="168">
        <v>41382.198779193204</v>
      </c>
      <c r="R100" s="168">
        <v>43328.614207360224</v>
      </c>
      <c r="S100" s="168">
        <v>42715.136677282375</v>
      </c>
      <c r="T100" s="168">
        <v>44409.365711252649</v>
      </c>
      <c r="U100" s="168">
        <v>41814.6178343949</v>
      </c>
      <c r="V100" s="168">
        <v>43765.306970983722</v>
      </c>
      <c r="W100" s="168">
        <v>43630.927105449402</v>
      </c>
      <c r="X100" s="168">
        <v>42101.258404104738</v>
      </c>
      <c r="Y100" s="168">
        <v>44371.914808917194</v>
      </c>
      <c r="Z100" s="168">
        <v>43010.355626326964</v>
      </c>
      <c r="AA100" s="168">
        <v>43428.614649681535</v>
      </c>
      <c r="AB100" s="168">
        <v>44865.343683651809</v>
      </c>
      <c r="AC100" s="168">
        <v>40971.039012738853</v>
      </c>
      <c r="AD100" s="168">
        <v>43262.531404812456</v>
      </c>
      <c r="AE100" s="168">
        <v>41958.095364472756</v>
      </c>
      <c r="AF100" s="168">
        <v>43985.038481953292</v>
      </c>
      <c r="AG100" s="168">
        <v>41955.010615711246</v>
      </c>
      <c r="AH100" s="168">
        <v>43783.574840764326</v>
      </c>
      <c r="AI100" s="168">
        <v>43655.07784854919</v>
      </c>
      <c r="AJ100" s="168">
        <v>41725.567055909407</v>
      </c>
      <c r="AK100" s="168">
        <v>43977.193029016278</v>
      </c>
      <c r="AL100" s="168">
        <v>42690.797947629158</v>
      </c>
      <c r="AM100" s="168">
        <v>42726.36323425336</v>
      </c>
      <c r="AN100" s="168">
        <v>45998.205944798297</v>
      </c>
      <c r="AO100" s="168">
        <v>43267.772912243454</v>
      </c>
      <c r="AP100" s="168">
        <v>44366.836518046708</v>
      </c>
      <c r="AQ100" s="168">
        <v>41480.399858457182</v>
      </c>
      <c r="AR100" s="168">
        <v>9905.2326610049531</v>
      </c>
      <c r="AS100" s="168">
        <v>42702.339879688603</v>
      </c>
      <c r="AT100" s="168">
        <v>43811.576433121016</v>
      </c>
      <c r="AU100" s="168">
        <v>44258.489915074308</v>
      </c>
      <c r="AV100" s="168">
        <v>42392.637561924981</v>
      </c>
      <c r="AW100" s="168">
        <v>44194.878361641902</v>
      </c>
      <c r="AX100" s="168">
        <v>43868.251946213728</v>
      </c>
      <c r="AY100" s="168">
        <v>43432.971514508135</v>
      </c>
      <c r="AZ100" s="168">
        <v>45771.328290870486</v>
      </c>
      <c r="BA100" s="168">
        <v>41545.589614295823</v>
      </c>
      <c r="BB100" s="168">
        <v>42374.013181174807</v>
      </c>
      <c r="BC100" s="168">
        <v>40008.528397027607</v>
      </c>
      <c r="BD100" s="168">
        <v>41148.597841472045</v>
      </c>
      <c r="BE100" s="168">
        <v>40102.762296532201</v>
      </c>
      <c r="BF100" s="168">
        <v>41330.095983722575</v>
      </c>
      <c r="BG100" s="168">
        <v>41957.28857041755</v>
      </c>
      <c r="BH100" s="168">
        <v>39283.815463552732</v>
      </c>
      <c r="BI100" s="168">
        <v>41404.569179051658</v>
      </c>
      <c r="BJ100" s="168">
        <v>41488.57970629866</v>
      </c>
      <c r="BK100" s="168">
        <v>40790.444975230006</v>
      </c>
      <c r="BL100" s="168">
        <v>46259.432501769283</v>
      </c>
      <c r="BM100" s="168">
        <v>42167.166932059445</v>
      </c>
      <c r="BN100" s="168">
        <v>42995.261854210898</v>
      </c>
      <c r="BO100" s="168">
        <v>41002.358014861995</v>
      </c>
      <c r="BP100" s="168">
        <v>42562.151450813872</v>
      </c>
      <c r="BQ100" s="168">
        <v>41307.468595187544</v>
      </c>
      <c r="BR100" s="168">
        <v>43275.328202406228</v>
      </c>
      <c r="BS100" s="168">
        <v>43534.30732484076</v>
      </c>
      <c r="BT100" s="168">
        <v>41138.684536447268</v>
      </c>
      <c r="BU100" s="168">
        <v>44025.657289455063</v>
      </c>
      <c r="BV100" s="168">
        <v>44760.596249115355</v>
      </c>
      <c r="BW100" s="168">
        <v>45443.94108280255</v>
      </c>
      <c r="BX100" s="168">
        <v>47787.906935598017</v>
      </c>
      <c r="BY100" s="168">
        <v>43721.826786978061</v>
      </c>
      <c r="BZ100" s="168">
        <v>48107.329263977357</v>
      </c>
      <c r="CA100" s="168">
        <v>7776.5985491861293</v>
      </c>
      <c r="CB100" s="168">
        <v>9895.4471868365181</v>
      </c>
      <c r="CC100" s="168">
        <v>42797.345187544233</v>
      </c>
      <c r="CD100" s="168">
        <v>45886.776804670917</v>
      </c>
      <c r="CE100" s="168">
        <v>46290.970010615711</v>
      </c>
      <c r="CF100" s="168">
        <v>44390.312721160648</v>
      </c>
      <c r="CG100" s="168">
        <v>46919.425866949743</v>
      </c>
      <c r="CH100" s="168">
        <v>46954.755838641198</v>
      </c>
      <c r="CI100" s="168">
        <v>47452.898089171984</v>
      </c>
      <c r="CJ100" s="168">
        <v>48193.665074309974</v>
      </c>
      <c r="CK100" s="168">
        <v>45150.107041755131</v>
      </c>
      <c r="CL100" s="168">
        <v>48185.86871903752</v>
      </c>
      <c r="CM100" s="168">
        <v>45608.534589525836</v>
      </c>
      <c r="CN100" s="168">
        <v>45544.765569709838</v>
      </c>
      <c r="CO100" s="168">
        <v>44315.242392073604</v>
      </c>
      <c r="CP100" s="168">
        <v>45939.570506015567</v>
      </c>
      <c r="CQ100" s="168">
        <v>45949.827052370842</v>
      </c>
      <c r="CR100" s="168">
        <v>44868.622169143666</v>
      </c>
      <c r="CS100" s="168">
        <v>47019.48956121727</v>
      </c>
      <c r="CT100" s="168">
        <v>46440.756369426759</v>
      </c>
      <c r="CU100" s="168">
        <v>47129.622257607931</v>
      </c>
      <c r="CV100" s="168">
        <v>48252.460191082806</v>
      </c>
      <c r="CW100" s="168">
        <v>43554.378096249122</v>
      </c>
      <c r="CX100" s="168">
        <v>48379.838110403391</v>
      </c>
      <c r="CY100" s="168">
        <v>46018.768135173385</v>
      </c>
      <c r="CZ100" s="168">
        <v>45926.917462845013</v>
      </c>
      <c r="DA100" s="168">
        <v>44641.183651804669</v>
      </c>
      <c r="DB100" s="168">
        <v>45612.222222222226</v>
      </c>
      <c r="DC100" s="168">
        <v>46359.535562632693</v>
      </c>
      <c r="DD100" s="168">
        <v>44347.744603680112</v>
      </c>
      <c r="DE100" s="168">
        <v>46745.233987968859</v>
      </c>
      <c r="DF100" s="168">
        <v>46804.350230007076</v>
      </c>
      <c r="DG100" s="168">
        <v>47115.760792639776</v>
      </c>
      <c r="DH100" s="168">
        <v>48333.891542816709</v>
      </c>
      <c r="DI100" s="168">
        <v>43730.988588110406</v>
      </c>
      <c r="DJ100" s="168">
        <v>48529.143665958945</v>
      </c>
      <c r="DK100" s="168">
        <v>44158.975583864114</v>
      </c>
      <c r="DL100" s="168">
        <v>5954.2445152158534</v>
      </c>
      <c r="DM100" s="168">
        <v>44207.139065817406</v>
      </c>
      <c r="DN100" s="168">
        <v>46020.670116772824</v>
      </c>
      <c r="DO100" s="168">
        <v>46328.213464260436</v>
      </c>
      <c r="DP100" s="168">
        <v>44383.647381457886</v>
      </c>
      <c r="DQ100" s="168">
        <v>47093.252388535031</v>
      </c>
      <c r="DR100" s="168">
        <v>46934.187898089178</v>
      </c>
      <c r="DS100" s="168">
        <v>47139.474964614295</v>
      </c>
      <c r="DT100" s="168">
        <v>48328.097133757961</v>
      </c>
      <c r="DU100" s="168">
        <v>43630.272027600848</v>
      </c>
      <c r="DV100" s="168">
        <v>48348.377565463561</v>
      </c>
      <c r="DW100" s="168">
        <v>45751.088995046004</v>
      </c>
      <c r="DX100" s="168">
        <v>46590.43259023354</v>
      </c>
      <c r="DY100" s="168">
        <v>43648.644727530074</v>
      </c>
      <c r="DZ100" s="168">
        <v>45945.605537862706</v>
      </c>
      <c r="EA100" s="168">
        <v>46371.466737438073</v>
      </c>
      <c r="EB100" s="168">
        <v>44110.701963906577</v>
      </c>
      <c r="EC100" s="168">
        <v>46787.027600849266</v>
      </c>
      <c r="ED100" s="168">
        <v>46412.614118895966</v>
      </c>
      <c r="EE100" s="168">
        <v>47073.906581740965</v>
      </c>
      <c r="EF100" s="168">
        <v>48204.29715145081</v>
      </c>
      <c r="EG100" s="168">
        <v>45152.097487615007</v>
      </c>
      <c r="EH100" s="168">
        <v>48470.132254069358</v>
      </c>
      <c r="EI100" s="168">
        <v>45921.966118188255</v>
      </c>
      <c r="EJ100" s="168">
        <v>46281.501680820948</v>
      </c>
      <c r="EK100" s="168">
        <v>44090.117657466384</v>
      </c>
      <c r="EL100" s="168">
        <v>46114.870842179764</v>
      </c>
      <c r="EM100" s="168">
        <v>45755.443205944801</v>
      </c>
      <c r="EN100" s="168">
        <v>44486.990445859868</v>
      </c>
      <c r="EO100" s="168">
        <v>46901.572452229302</v>
      </c>
      <c r="EP100" s="168">
        <v>46596.011146496814</v>
      </c>
      <c r="EQ100" s="168">
        <v>47249.546620665249</v>
      </c>
      <c r="ER100" s="168">
        <v>47955.828910120312</v>
      </c>
      <c r="ES100" s="168">
        <v>43424.340941259732</v>
      </c>
      <c r="ET100" s="168">
        <v>48051.292462845013</v>
      </c>
      <c r="EU100" s="168">
        <v>37550.046001415431</v>
      </c>
      <c r="EV100" s="168">
        <v>15963.975583864119</v>
      </c>
      <c r="EW100" s="168">
        <v>43587.676486199576</v>
      </c>
      <c r="EX100" s="168">
        <v>45551.51362349611</v>
      </c>
      <c r="EY100" s="168">
        <v>46264.800955414015</v>
      </c>
      <c r="EZ100" s="168">
        <v>43974.290074309982</v>
      </c>
      <c r="FA100" s="168">
        <v>46205.87314225053</v>
      </c>
      <c r="FB100" s="168">
        <v>45840.640038924277</v>
      </c>
      <c r="FC100" s="168">
        <v>45919.83457183298</v>
      </c>
      <c r="FD100" s="168">
        <v>46913.21125265392</v>
      </c>
      <c r="FE100" s="168">
        <v>42762.478768577494</v>
      </c>
      <c r="FF100" s="168">
        <v>47277.672505307863</v>
      </c>
      <c r="FG100" s="168">
        <v>43863.3059094126</v>
      </c>
      <c r="FH100" s="168">
        <v>44436.875442321303</v>
      </c>
      <c r="FI100" s="168">
        <v>41885.375088464258</v>
      </c>
      <c r="FJ100" s="168">
        <v>45489.36482661005</v>
      </c>
      <c r="FK100" s="168">
        <v>45809.113588110406</v>
      </c>
      <c r="FL100" s="168">
        <v>43422.894992922855</v>
      </c>
      <c r="FM100" s="168">
        <v>46190.792639773535</v>
      </c>
      <c r="FN100" s="168">
        <v>45317.149681528666</v>
      </c>
      <c r="FO100" s="168">
        <v>45686.620665251241</v>
      </c>
      <c r="FP100" s="168">
        <v>46742.15410474169</v>
      </c>
      <c r="FQ100" s="168">
        <v>42445.989915074308</v>
      </c>
      <c r="FR100" s="168">
        <v>46958.355449398441</v>
      </c>
      <c r="FS100" s="168">
        <v>42939.097664543522</v>
      </c>
      <c r="FT100" s="168">
        <v>44222.755661712668</v>
      </c>
      <c r="FU100" s="168">
        <v>41427.658351026184</v>
      </c>
      <c r="FV100" s="168">
        <v>45307.908262561927</v>
      </c>
      <c r="FW100" s="168">
        <v>45237.186394196739</v>
      </c>
      <c r="FX100" s="168">
        <v>43146.236730360935</v>
      </c>
      <c r="FY100" s="168">
        <v>45842.721602972393</v>
      </c>
      <c r="FZ100" s="168">
        <v>44944.167993630574</v>
      </c>
      <c r="GA100" s="168">
        <v>45712.52167374381</v>
      </c>
    </row>
    <row r="101" spans="2:183">
      <c r="B101" s="96" t="s">
        <v>4</v>
      </c>
      <c r="C101" s="166" t="s">
        <v>36</v>
      </c>
      <c r="D101" s="169">
        <v>94142</v>
      </c>
      <c r="E101" s="170">
        <v>83358</v>
      </c>
      <c r="F101" s="170">
        <v>89365</v>
      </c>
      <c r="G101" s="170">
        <v>76226.64</v>
      </c>
      <c r="H101" s="170">
        <v>20359.240000000002</v>
      </c>
      <c r="I101" s="170">
        <v>84534.6</v>
      </c>
      <c r="J101" s="170">
        <v>88568</v>
      </c>
      <c r="K101" s="170">
        <v>89653</v>
      </c>
      <c r="L101" s="170">
        <v>86953.600000000006</v>
      </c>
      <c r="M101" s="170">
        <v>91510</v>
      </c>
      <c r="N101" s="170">
        <v>89028.6</v>
      </c>
      <c r="O101" s="170">
        <v>90804</v>
      </c>
      <c r="P101" s="170">
        <v>95345</v>
      </c>
      <c r="Q101" s="170">
        <v>85284</v>
      </c>
      <c r="R101" s="170">
        <v>88773</v>
      </c>
      <c r="S101" s="170">
        <v>87687.6</v>
      </c>
      <c r="T101" s="170">
        <v>91210</v>
      </c>
      <c r="U101" s="170">
        <v>85641.600000000006</v>
      </c>
      <c r="V101" s="170">
        <v>89768</v>
      </c>
      <c r="W101" s="170">
        <v>89446</v>
      </c>
      <c r="X101" s="170">
        <v>86266.6</v>
      </c>
      <c r="Y101" s="170">
        <v>91126</v>
      </c>
      <c r="Z101" s="170">
        <v>88361.600000000006</v>
      </c>
      <c r="AA101" s="170">
        <v>88987</v>
      </c>
      <c r="AB101" s="170">
        <v>92267</v>
      </c>
      <c r="AC101" s="170">
        <v>84373</v>
      </c>
      <c r="AD101" s="170">
        <v>88621</v>
      </c>
      <c r="AE101" s="170">
        <v>85984</v>
      </c>
      <c r="AF101" s="170">
        <v>90270</v>
      </c>
      <c r="AG101" s="170">
        <v>85960.6</v>
      </c>
      <c r="AH101" s="170">
        <v>89809</v>
      </c>
      <c r="AI101" s="170">
        <v>89516</v>
      </c>
      <c r="AJ101" s="170">
        <v>85442.6</v>
      </c>
      <c r="AK101" s="170">
        <v>90252</v>
      </c>
      <c r="AL101" s="170">
        <v>87623</v>
      </c>
      <c r="AM101" s="170">
        <v>87425</v>
      </c>
      <c r="AN101" s="170">
        <v>94844</v>
      </c>
      <c r="AO101" s="170">
        <v>89231</v>
      </c>
      <c r="AP101" s="170">
        <v>91134</v>
      </c>
      <c r="AQ101" s="170">
        <v>85212</v>
      </c>
      <c r="AR101" s="170">
        <v>20313.240000000002</v>
      </c>
      <c r="AS101" s="170">
        <v>87637.6</v>
      </c>
      <c r="AT101" s="170">
        <v>89849</v>
      </c>
      <c r="AU101" s="170">
        <v>90857</v>
      </c>
      <c r="AV101" s="170">
        <v>86975</v>
      </c>
      <c r="AW101" s="170">
        <v>90715</v>
      </c>
      <c r="AX101" s="170">
        <v>90306.6</v>
      </c>
      <c r="AY101" s="170">
        <v>89025</v>
      </c>
      <c r="AZ101" s="170">
        <v>94311</v>
      </c>
      <c r="BA101" s="170">
        <v>85630</v>
      </c>
      <c r="BB101" s="170">
        <v>86565</v>
      </c>
      <c r="BC101" s="170">
        <v>81509.600000000006</v>
      </c>
      <c r="BD101" s="170">
        <v>83778</v>
      </c>
      <c r="BE101" s="170">
        <v>81685</v>
      </c>
      <c r="BF101" s="170">
        <v>84167</v>
      </c>
      <c r="BG101" s="170">
        <v>85591</v>
      </c>
      <c r="BH101" s="170">
        <v>79848</v>
      </c>
      <c r="BI101" s="170">
        <v>84324</v>
      </c>
      <c r="BJ101" s="170">
        <v>84852</v>
      </c>
      <c r="BK101" s="170">
        <v>82983</v>
      </c>
      <c r="BL101" s="170">
        <v>95414</v>
      </c>
      <c r="BM101" s="170">
        <v>87032</v>
      </c>
      <c r="BN101" s="170">
        <v>87979</v>
      </c>
      <c r="BO101" s="170">
        <v>83741.600000000006</v>
      </c>
      <c r="BP101" s="170">
        <v>86968</v>
      </c>
      <c r="BQ101" s="170">
        <v>84428</v>
      </c>
      <c r="BR101" s="170">
        <v>88592</v>
      </c>
      <c r="BS101" s="170">
        <v>89180</v>
      </c>
      <c r="BT101" s="170">
        <v>84080.6</v>
      </c>
      <c r="BU101" s="170">
        <v>90317</v>
      </c>
      <c r="BV101" s="170">
        <v>92246.6</v>
      </c>
      <c r="BW101" s="170">
        <v>93516</v>
      </c>
      <c r="BX101" s="170">
        <v>98841</v>
      </c>
      <c r="BY101" s="170">
        <v>90536</v>
      </c>
      <c r="BZ101" s="170">
        <v>99570</v>
      </c>
      <c r="CA101" s="170">
        <v>16096.6</v>
      </c>
      <c r="CB101" s="170">
        <v>20272.240000000002</v>
      </c>
      <c r="CC101" s="170">
        <v>87832.6</v>
      </c>
      <c r="CD101" s="170">
        <v>94514</v>
      </c>
      <c r="CE101" s="170">
        <v>95421</v>
      </c>
      <c r="CF101" s="170">
        <v>91411.6</v>
      </c>
      <c r="CG101" s="170">
        <v>96835</v>
      </c>
      <c r="CH101" s="170">
        <v>97243.6</v>
      </c>
      <c r="CI101" s="170">
        <v>98060</v>
      </c>
      <c r="CJ101" s="170">
        <v>100748</v>
      </c>
      <c r="CK101" s="170">
        <v>94386</v>
      </c>
      <c r="CL101" s="170">
        <v>100726</v>
      </c>
      <c r="CM101" s="170">
        <v>95140.6</v>
      </c>
      <c r="CN101" s="170">
        <v>94662</v>
      </c>
      <c r="CO101" s="170">
        <v>92163.6</v>
      </c>
      <c r="CP101" s="170">
        <v>95578</v>
      </c>
      <c r="CQ101" s="170">
        <v>95609</v>
      </c>
      <c r="CR101" s="170">
        <v>93422.6</v>
      </c>
      <c r="CS101" s="170">
        <v>98061</v>
      </c>
      <c r="CT101" s="170">
        <v>97055</v>
      </c>
      <c r="CU101" s="170">
        <v>98309</v>
      </c>
      <c r="CV101" s="170">
        <v>100380</v>
      </c>
      <c r="CW101" s="170">
        <v>90599</v>
      </c>
      <c r="CX101" s="170">
        <v>100671</v>
      </c>
      <c r="CY101" s="170">
        <v>95607</v>
      </c>
      <c r="CZ101" s="170">
        <v>95067</v>
      </c>
      <c r="DA101" s="170">
        <v>92456</v>
      </c>
      <c r="DB101" s="170">
        <v>94352</v>
      </c>
      <c r="DC101" s="170">
        <v>96065</v>
      </c>
      <c r="DD101" s="170">
        <v>91780.6</v>
      </c>
      <c r="DE101" s="170">
        <v>96945</v>
      </c>
      <c r="DF101" s="170">
        <v>97388</v>
      </c>
      <c r="DG101" s="170">
        <v>97790</v>
      </c>
      <c r="DH101" s="170">
        <v>100070</v>
      </c>
      <c r="DI101" s="170">
        <v>90549</v>
      </c>
      <c r="DJ101" s="170">
        <v>100509</v>
      </c>
      <c r="DK101" s="170">
        <v>91214</v>
      </c>
      <c r="DL101" s="170">
        <v>12260</v>
      </c>
      <c r="DM101" s="170">
        <v>91005</v>
      </c>
      <c r="DN101" s="170">
        <v>94810</v>
      </c>
      <c r="DO101" s="170">
        <v>95502</v>
      </c>
      <c r="DP101" s="170">
        <v>91402</v>
      </c>
      <c r="DQ101" s="170">
        <v>97247</v>
      </c>
      <c r="DR101" s="170">
        <v>97196</v>
      </c>
      <c r="DS101" s="170">
        <v>97361</v>
      </c>
      <c r="DT101" s="170">
        <v>100061</v>
      </c>
      <c r="DU101" s="170">
        <v>90325</v>
      </c>
      <c r="DV101" s="170">
        <v>100107</v>
      </c>
      <c r="DW101" s="170">
        <v>94525.6</v>
      </c>
      <c r="DX101" s="170">
        <v>96109</v>
      </c>
      <c r="DY101" s="170">
        <v>89744.6</v>
      </c>
      <c r="DZ101" s="170">
        <v>94637</v>
      </c>
      <c r="EA101" s="170">
        <v>95600</v>
      </c>
      <c r="EB101" s="170">
        <v>90785</v>
      </c>
      <c r="EC101" s="170">
        <v>96537</v>
      </c>
      <c r="ED101" s="170">
        <v>96013.6</v>
      </c>
      <c r="EE101" s="170">
        <v>97214</v>
      </c>
      <c r="EF101" s="170">
        <v>99781</v>
      </c>
      <c r="EG101" s="170">
        <v>93461</v>
      </c>
      <c r="EH101" s="170">
        <v>100379</v>
      </c>
      <c r="EI101" s="170">
        <v>94909.6</v>
      </c>
      <c r="EJ101" s="170">
        <v>95391</v>
      </c>
      <c r="EK101" s="170">
        <v>90760</v>
      </c>
      <c r="EL101" s="170">
        <v>95021</v>
      </c>
      <c r="EM101" s="170">
        <v>94202</v>
      </c>
      <c r="EN101" s="170">
        <v>91638.6</v>
      </c>
      <c r="EO101" s="170">
        <v>96802</v>
      </c>
      <c r="EP101" s="170">
        <v>96426</v>
      </c>
      <c r="EQ101" s="170">
        <v>97612</v>
      </c>
      <c r="ER101" s="170">
        <v>99214</v>
      </c>
      <c r="ES101" s="170">
        <v>89862</v>
      </c>
      <c r="ET101" s="170">
        <v>99439</v>
      </c>
      <c r="EU101" s="170">
        <v>77464</v>
      </c>
      <c r="EV101" s="170">
        <v>32812.04</v>
      </c>
      <c r="EW101" s="170">
        <v>89622</v>
      </c>
      <c r="EX101" s="170">
        <v>93743</v>
      </c>
      <c r="EY101" s="170">
        <v>95361</v>
      </c>
      <c r="EZ101" s="170">
        <v>90483</v>
      </c>
      <c r="FA101" s="170">
        <v>95224</v>
      </c>
      <c r="FB101" s="170">
        <v>94715</v>
      </c>
      <c r="FC101" s="170">
        <v>94596</v>
      </c>
      <c r="FD101" s="170">
        <v>96851</v>
      </c>
      <c r="FE101" s="170">
        <v>88361</v>
      </c>
      <c r="FF101" s="170">
        <v>97679</v>
      </c>
      <c r="FG101" s="170">
        <v>90275.6</v>
      </c>
      <c r="FH101" s="170">
        <v>91230</v>
      </c>
      <c r="FI101" s="170">
        <v>85757</v>
      </c>
      <c r="FJ101" s="170">
        <v>93599</v>
      </c>
      <c r="FK101" s="170">
        <v>94359</v>
      </c>
      <c r="FL101" s="170">
        <v>89252</v>
      </c>
      <c r="FM101" s="170">
        <v>95203</v>
      </c>
      <c r="FN101" s="170">
        <v>93514</v>
      </c>
      <c r="FO101" s="170">
        <v>94048</v>
      </c>
      <c r="FP101" s="170">
        <v>96464</v>
      </c>
      <c r="FQ101" s="170">
        <v>87646</v>
      </c>
      <c r="FR101" s="170">
        <v>96971</v>
      </c>
      <c r="FS101" s="170">
        <v>88162.6</v>
      </c>
      <c r="FT101" s="170">
        <v>90762</v>
      </c>
      <c r="FU101" s="170">
        <v>84702</v>
      </c>
      <c r="FV101" s="170">
        <v>93218</v>
      </c>
      <c r="FW101" s="170">
        <v>93067</v>
      </c>
      <c r="FX101" s="170">
        <v>88625</v>
      </c>
      <c r="FY101" s="170">
        <v>94438</v>
      </c>
      <c r="FZ101" s="170">
        <v>92662</v>
      </c>
      <c r="GA101" s="170">
        <v>94105</v>
      </c>
    </row>
    <row r="102" spans="2:183">
      <c r="B102" s="171" t="s">
        <v>4</v>
      </c>
      <c r="C102" s="172" t="s">
        <v>95</v>
      </c>
      <c r="D102" s="83">
        <v>0.86667771394903526</v>
      </c>
      <c r="E102" s="84">
        <v>0.8496208414872799</v>
      </c>
      <c r="F102" s="84">
        <v>0.82270032405361615</v>
      </c>
      <c r="G102" s="84">
        <v>0.72513926940639273</v>
      </c>
      <c r="H102" s="84">
        <v>0.18742856090735013</v>
      </c>
      <c r="I102" s="84">
        <v>0.80417237442922385</v>
      </c>
      <c r="J102" s="84">
        <v>0.81536308734717922</v>
      </c>
      <c r="K102" s="84">
        <v>0.82535167182206515</v>
      </c>
      <c r="L102" s="84">
        <v>0.82718417047184178</v>
      </c>
      <c r="M102" s="84">
        <v>0.84244734128737664</v>
      </c>
      <c r="N102" s="84">
        <v>0.84692351598173521</v>
      </c>
      <c r="O102" s="84">
        <v>0.8359478568272205</v>
      </c>
      <c r="P102" s="84">
        <v>0.87775261452349385</v>
      </c>
      <c r="Q102" s="84">
        <v>0.86925146771037187</v>
      </c>
      <c r="R102" s="84">
        <v>0.81725033141847103</v>
      </c>
      <c r="S102" s="84">
        <v>0.83416666666666672</v>
      </c>
      <c r="T102" s="84">
        <v>0.83968552069524227</v>
      </c>
      <c r="U102" s="84">
        <v>0.81470319634703203</v>
      </c>
      <c r="V102" s="84">
        <v>0.82641036971571658</v>
      </c>
      <c r="W102" s="84">
        <v>0.8234460156134924</v>
      </c>
      <c r="X102" s="84">
        <v>0.82064878234398786</v>
      </c>
      <c r="Y102" s="84">
        <v>0.83891221092944468</v>
      </c>
      <c r="Z102" s="84">
        <v>0.84057838660578388</v>
      </c>
      <c r="AA102" s="84">
        <v>0.81922043010752688</v>
      </c>
      <c r="AB102" s="84">
        <v>0.8494163352481956</v>
      </c>
      <c r="AC102" s="84">
        <v>0.85996616112198299</v>
      </c>
      <c r="AD102" s="84">
        <v>0.81585100898512297</v>
      </c>
      <c r="AE102" s="84">
        <v>0.81796042617960429</v>
      </c>
      <c r="AF102" s="84">
        <v>0.83103181617322142</v>
      </c>
      <c r="AG102" s="84">
        <v>0.81773782343987833</v>
      </c>
      <c r="AH102" s="84">
        <v>0.82678781852997496</v>
      </c>
      <c r="AI102" s="84">
        <v>0.8240904404183238</v>
      </c>
      <c r="AJ102" s="84">
        <v>0.8128101217656013</v>
      </c>
      <c r="AK102" s="84">
        <v>0.83086610693769336</v>
      </c>
      <c r="AL102" s="84">
        <v>0.83355213089802127</v>
      </c>
      <c r="AM102" s="84">
        <v>0.80484055089114748</v>
      </c>
      <c r="AN102" s="84">
        <v>0.87314037413462953</v>
      </c>
      <c r="AO102" s="84">
        <v>0.87811958746654073</v>
      </c>
      <c r="AP102" s="84">
        <v>0.8389858594785683</v>
      </c>
      <c r="AQ102" s="84">
        <v>0.81061643835616437</v>
      </c>
      <c r="AR102" s="84">
        <v>0.18700508174988953</v>
      </c>
      <c r="AS102" s="84">
        <v>0.83369101978691029</v>
      </c>
      <c r="AT102" s="84">
        <v>0.82715606127559282</v>
      </c>
      <c r="AU102" s="84">
        <v>0.83643577846516426</v>
      </c>
      <c r="AV102" s="84">
        <v>0.82738774733637743</v>
      </c>
      <c r="AW102" s="84">
        <v>0.83512851671822064</v>
      </c>
      <c r="AX102" s="84">
        <v>0.85908105022831061</v>
      </c>
      <c r="AY102" s="84">
        <v>0.81957026071586392</v>
      </c>
      <c r="AZ102" s="84">
        <v>0.86823353954927085</v>
      </c>
      <c r="BA102" s="84">
        <v>0.87277804957599481</v>
      </c>
      <c r="BB102" s="84">
        <v>0.79692333186036235</v>
      </c>
      <c r="BC102" s="84">
        <v>0.77539573820395746</v>
      </c>
      <c r="BD102" s="84">
        <v>0.77126601855943433</v>
      </c>
      <c r="BE102" s="84">
        <v>0.77706430745814303</v>
      </c>
      <c r="BF102" s="84">
        <v>0.77484717926056856</v>
      </c>
      <c r="BG102" s="84">
        <v>0.7879566210045662</v>
      </c>
      <c r="BH102" s="84">
        <v>0.75958904109589043</v>
      </c>
      <c r="BI102" s="84">
        <v>0.7762925320371189</v>
      </c>
      <c r="BJ102" s="84">
        <v>0.80719178082191778</v>
      </c>
      <c r="BK102" s="84">
        <v>0.76394719399027844</v>
      </c>
      <c r="BL102" s="84">
        <v>0.87838783325968484</v>
      </c>
      <c r="BM102" s="84">
        <v>0.88706784083496415</v>
      </c>
      <c r="BN102" s="84">
        <v>0.80994071291795555</v>
      </c>
      <c r="BO102" s="84">
        <v>0.79662861491628623</v>
      </c>
      <c r="BP102" s="84">
        <v>0.80063337752246277</v>
      </c>
      <c r="BQ102" s="84">
        <v>0.803158295281583</v>
      </c>
      <c r="BR102" s="84">
        <v>0.81558403299454996</v>
      </c>
      <c r="BS102" s="84">
        <v>0.82099720135513332</v>
      </c>
      <c r="BT102" s="84">
        <v>0.79985350076103501</v>
      </c>
      <c r="BU102" s="84">
        <v>0.83146450139932249</v>
      </c>
      <c r="BV102" s="84">
        <v>0.8775361491628616</v>
      </c>
      <c r="BW102" s="84">
        <v>0.86091471498011485</v>
      </c>
      <c r="BX102" s="84">
        <v>0.90993703049049934</v>
      </c>
      <c r="BY102" s="84">
        <v>0.92278212654924985</v>
      </c>
      <c r="BZ102" s="84">
        <v>0.91664825452938581</v>
      </c>
      <c r="CA102" s="84">
        <v>0.15312595129375953</v>
      </c>
      <c r="CB102" s="84">
        <v>0.18662763293563117</v>
      </c>
      <c r="CC102" s="84">
        <v>0.8355460426179605</v>
      </c>
      <c r="CD102" s="84">
        <v>0.87010237148328173</v>
      </c>
      <c r="CE102" s="84">
        <v>0.87845227574016793</v>
      </c>
      <c r="CF102" s="84">
        <v>0.86959284627092848</v>
      </c>
      <c r="CG102" s="84">
        <v>0.89146965679776113</v>
      </c>
      <c r="CH102" s="84">
        <v>0.92507229832572302</v>
      </c>
      <c r="CI102" s="84">
        <v>0.90274709088230964</v>
      </c>
      <c r="CJ102" s="84">
        <v>0.92749300338783325</v>
      </c>
      <c r="CK102" s="84">
        <v>0.92884978743504965</v>
      </c>
      <c r="CL102" s="84">
        <v>0.92729046987774344</v>
      </c>
      <c r="CM102" s="84">
        <v>0.90506659056316596</v>
      </c>
      <c r="CN102" s="84">
        <v>0.87146486964206804</v>
      </c>
      <c r="CO102" s="84">
        <v>0.87674657534246581</v>
      </c>
      <c r="CP102" s="84">
        <v>0.87989762851671827</v>
      </c>
      <c r="CQ102" s="84">
        <v>0.8801830166445721</v>
      </c>
      <c r="CR102" s="84">
        <v>0.88872336377473371</v>
      </c>
      <c r="CS102" s="84">
        <v>0.90275629695095005</v>
      </c>
      <c r="CT102" s="84">
        <v>0.92327815829528159</v>
      </c>
      <c r="CU102" s="84">
        <v>0.90503940197378108</v>
      </c>
      <c r="CV102" s="84">
        <v>0.92410517012814852</v>
      </c>
      <c r="CW102" s="84">
        <v>0.92342424983692106</v>
      </c>
      <c r="CX102" s="84">
        <v>0.92678413610251875</v>
      </c>
      <c r="CY102" s="84">
        <v>0.9095034246575342</v>
      </c>
      <c r="CZ102" s="84">
        <v>0.8751933274414494</v>
      </c>
      <c r="DA102" s="84">
        <v>0.87952815829528164</v>
      </c>
      <c r="DB102" s="84">
        <v>0.86861098836352924</v>
      </c>
      <c r="DC102" s="84">
        <v>0.88438098394461628</v>
      </c>
      <c r="DD102" s="84">
        <v>0.87310312024353121</v>
      </c>
      <c r="DE102" s="84">
        <v>0.89248232434821029</v>
      </c>
      <c r="DF102" s="84">
        <v>0.92644596651445965</v>
      </c>
      <c r="DG102" s="84">
        <v>0.9002614523493887</v>
      </c>
      <c r="DH102" s="84">
        <v>0.92125128884960972</v>
      </c>
      <c r="DI102" s="84">
        <v>0.92291462818003911</v>
      </c>
      <c r="DJ102" s="84">
        <v>0.92529275298276625</v>
      </c>
      <c r="DK102" s="84">
        <v>0.86771308980213091</v>
      </c>
      <c r="DL102" s="84">
        <v>0.11286640153188982</v>
      </c>
      <c r="DM102" s="84">
        <v>0.86572488584474883</v>
      </c>
      <c r="DN102" s="84">
        <v>0.87282736780085435</v>
      </c>
      <c r="DO102" s="84">
        <v>0.87919796730004418</v>
      </c>
      <c r="DP102" s="84">
        <v>0.86950152207001519</v>
      </c>
      <c r="DQ102" s="84">
        <v>0.89526255707762559</v>
      </c>
      <c r="DR102" s="84">
        <v>0.92461948249619486</v>
      </c>
      <c r="DS102" s="84">
        <v>0.8963120489026366</v>
      </c>
      <c r="DT102" s="84">
        <v>0.92116843423184558</v>
      </c>
      <c r="DU102" s="84">
        <v>0.92063152315720809</v>
      </c>
      <c r="DV102" s="84">
        <v>0.92159191338930624</v>
      </c>
      <c r="DW102" s="84">
        <v>0.89921613394216138</v>
      </c>
      <c r="DX102" s="84">
        <v>0.88478605096479601</v>
      </c>
      <c r="DY102" s="84">
        <v>0.85373477929984787</v>
      </c>
      <c r="DZ102" s="84">
        <v>0.87123471792605689</v>
      </c>
      <c r="EA102" s="84">
        <v>0.88010016202680807</v>
      </c>
      <c r="EB102" s="84">
        <v>0.8636320395738204</v>
      </c>
      <c r="EC102" s="84">
        <v>0.8887262483429077</v>
      </c>
      <c r="ED102" s="84">
        <v>0.91337138508371396</v>
      </c>
      <c r="EE102" s="84">
        <v>0.89495875681249082</v>
      </c>
      <c r="EF102" s="84">
        <v>0.9185907350125202</v>
      </c>
      <c r="EG102" s="84">
        <v>0.91974689025350342</v>
      </c>
      <c r="EH102" s="84">
        <v>0.924095964059508</v>
      </c>
      <c r="EI102" s="84">
        <v>0.90286910197869108</v>
      </c>
      <c r="EJ102" s="84">
        <v>0.87817609368095451</v>
      </c>
      <c r="EK102" s="84">
        <v>0.86339421613394218</v>
      </c>
      <c r="EL102" s="84">
        <v>0.87476984828398885</v>
      </c>
      <c r="EM102" s="84">
        <v>0.86723007806746211</v>
      </c>
      <c r="EN102" s="84">
        <v>0.87175228310502284</v>
      </c>
      <c r="EO102" s="84">
        <v>0.89116585653262625</v>
      </c>
      <c r="EP102" s="84">
        <v>0.91729452054794525</v>
      </c>
      <c r="EQ102" s="84">
        <v>0.89862277213138897</v>
      </c>
      <c r="ER102" s="84">
        <v>0.91337089409338634</v>
      </c>
      <c r="ES102" s="84">
        <v>0.91591242661448136</v>
      </c>
      <c r="ET102" s="84">
        <v>0.91544225953748715</v>
      </c>
      <c r="EU102" s="84">
        <v>0.73691019786910195</v>
      </c>
      <c r="EV102" s="84">
        <v>0.30206989247311827</v>
      </c>
      <c r="EW102" s="84">
        <v>0.85256849315068495</v>
      </c>
      <c r="EX102" s="84">
        <v>0.86300449256149658</v>
      </c>
      <c r="EY102" s="84">
        <v>0.87789991162174108</v>
      </c>
      <c r="EZ102" s="84">
        <v>0.86075913242009128</v>
      </c>
      <c r="FA102" s="84">
        <v>0.87663868021799973</v>
      </c>
      <c r="FB102" s="84">
        <v>0.90101788432267882</v>
      </c>
      <c r="FC102" s="84">
        <v>0.8708572691117985</v>
      </c>
      <c r="FD102" s="84">
        <v>0.89161695389600826</v>
      </c>
      <c r="FE102" s="84">
        <v>0.90061358447488582</v>
      </c>
      <c r="FF102" s="84">
        <v>0.89923957873029903</v>
      </c>
      <c r="FG102" s="84">
        <v>0.85878614916286156</v>
      </c>
      <c r="FH102" s="84">
        <v>0.83986964206805126</v>
      </c>
      <c r="FI102" s="84">
        <v>0.81580098934550993</v>
      </c>
      <c r="FJ102" s="84">
        <v>0.86167881867727203</v>
      </c>
      <c r="FK102" s="84">
        <v>0.86867543084401233</v>
      </c>
      <c r="FL102" s="84">
        <v>0.84904870624048712</v>
      </c>
      <c r="FM102" s="84">
        <v>0.87644535277655033</v>
      </c>
      <c r="FN102" s="84">
        <v>0.88959284627092849</v>
      </c>
      <c r="FO102" s="84">
        <v>0.86581234349683311</v>
      </c>
      <c r="FP102" s="84">
        <v>0.88805420533215496</v>
      </c>
      <c r="FQ102" s="84">
        <v>0.89332599478147423</v>
      </c>
      <c r="FR102" s="84">
        <v>0.89272168213286196</v>
      </c>
      <c r="FS102" s="84">
        <v>0.83868531202435315</v>
      </c>
      <c r="FT102" s="84">
        <v>0.83556120194432171</v>
      </c>
      <c r="FU102" s="84">
        <v>0.80576484018264838</v>
      </c>
      <c r="FV102" s="84">
        <v>0.85817130652526141</v>
      </c>
      <c r="FW102" s="84">
        <v>0.85678119016055387</v>
      </c>
      <c r="FX102" s="84">
        <v>0.84308409436834097</v>
      </c>
      <c r="FY102" s="84">
        <v>0.86940271026660776</v>
      </c>
      <c r="FZ102" s="84">
        <v>0.88148782343987819</v>
      </c>
      <c r="GA102" s="84">
        <v>0.86633708940933862</v>
      </c>
    </row>
    <row r="103" spans="2:183">
      <c r="B103" s="96" t="s">
        <v>4</v>
      </c>
      <c r="C103" s="166" t="s">
        <v>268</v>
      </c>
      <c r="D103" s="169">
        <v>1032810.38</v>
      </c>
      <c r="E103" s="170">
        <v>916253.12</v>
      </c>
      <c r="F103" s="170">
        <v>985143.38</v>
      </c>
      <c r="G103" s="170">
        <v>839210.06</v>
      </c>
      <c r="H103" s="170">
        <v>224424.48</v>
      </c>
      <c r="I103" s="170">
        <v>934346.5</v>
      </c>
      <c r="J103" s="170">
        <v>977554.06</v>
      </c>
      <c r="K103" s="170">
        <v>988302</v>
      </c>
      <c r="L103" s="170">
        <v>958357.75</v>
      </c>
      <c r="M103" s="170">
        <v>1007109.69</v>
      </c>
      <c r="N103" s="170">
        <v>979012.38</v>
      </c>
      <c r="O103" s="170">
        <v>999846.25</v>
      </c>
      <c r="P103" s="170">
        <v>1045065.56</v>
      </c>
      <c r="Q103" s="170">
        <v>935568.75</v>
      </c>
      <c r="R103" s="170">
        <v>979573.31</v>
      </c>
      <c r="S103" s="170">
        <v>965703.81</v>
      </c>
      <c r="T103" s="170">
        <v>1004006.94</v>
      </c>
      <c r="U103" s="170">
        <v>945344.88</v>
      </c>
      <c r="V103" s="170">
        <v>989446.06</v>
      </c>
      <c r="W103" s="170">
        <v>986408</v>
      </c>
      <c r="X103" s="170">
        <v>951825.25</v>
      </c>
      <c r="Y103" s="170">
        <v>1003160.25</v>
      </c>
      <c r="Z103" s="170">
        <v>972378.12</v>
      </c>
      <c r="AA103" s="170">
        <v>981834.12</v>
      </c>
      <c r="AB103" s="170">
        <v>1014315.69</v>
      </c>
      <c r="AC103" s="170">
        <v>926273.25</v>
      </c>
      <c r="AD103" s="170">
        <v>978079.31</v>
      </c>
      <c r="AE103" s="170">
        <v>948588.62</v>
      </c>
      <c r="AF103" s="170">
        <v>994413.75</v>
      </c>
      <c r="AG103" s="170">
        <v>948518.88</v>
      </c>
      <c r="AH103" s="170">
        <v>989859.06</v>
      </c>
      <c r="AI103" s="170">
        <v>986954</v>
      </c>
      <c r="AJ103" s="170">
        <v>943331.62</v>
      </c>
      <c r="AK103" s="170">
        <v>994236.38</v>
      </c>
      <c r="AL103" s="170">
        <v>965153.56</v>
      </c>
      <c r="AM103" s="170">
        <v>965957.62</v>
      </c>
      <c r="AN103" s="170">
        <v>1039927.44</v>
      </c>
      <c r="AO103" s="170">
        <v>978197.81</v>
      </c>
      <c r="AP103" s="170">
        <v>1003045.44</v>
      </c>
      <c r="AQ103" s="170">
        <v>937788.88</v>
      </c>
      <c r="AR103" s="170">
        <v>223937.5</v>
      </c>
      <c r="AS103" s="170">
        <v>965414.5</v>
      </c>
      <c r="AT103" s="170">
        <v>990492.12</v>
      </c>
      <c r="AU103" s="170">
        <v>1000595.94</v>
      </c>
      <c r="AV103" s="170">
        <v>958412.75</v>
      </c>
      <c r="AW103" s="170">
        <v>999157.81</v>
      </c>
      <c r="AX103" s="170">
        <v>991773.44</v>
      </c>
      <c r="AY103" s="170">
        <v>981932.62</v>
      </c>
      <c r="AZ103" s="170">
        <v>1034798.19</v>
      </c>
      <c r="BA103" s="170">
        <v>939262.69</v>
      </c>
      <c r="BB103" s="170">
        <v>957991.69</v>
      </c>
      <c r="BC103" s="170">
        <v>904512.81</v>
      </c>
      <c r="BD103" s="170">
        <v>930287.5</v>
      </c>
      <c r="BE103" s="170">
        <v>906643.25</v>
      </c>
      <c r="BF103" s="170">
        <v>934390.81</v>
      </c>
      <c r="BG103" s="170">
        <v>948570.38</v>
      </c>
      <c r="BH103" s="170">
        <v>888128.5</v>
      </c>
      <c r="BI103" s="170">
        <v>936074.5</v>
      </c>
      <c r="BJ103" s="170">
        <v>937973.81</v>
      </c>
      <c r="BK103" s="170">
        <v>922190.38</v>
      </c>
      <c r="BL103" s="170">
        <v>1045833.25</v>
      </c>
      <c r="BM103" s="170">
        <v>953315.31</v>
      </c>
      <c r="BN103" s="170">
        <v>972036.88</v>
      </c>
      <c r="BO103" s="170">
        <v>926981.31</v>
      </c>
      <c r="BP103" s="170">
        <v>962245.12</v>
      </c>
      <c r="BQ103" s="170">
        <v>933879.25</v>
      </c>
      <c r="BR103" s="170">
        <v>978368.62</v>
      </c>
      <c r="BS103" s="170">
        <v>984223.62</v>
      </c>
      <c r="BT103" s="170">
        <v>930063.38</v>
      </c>
      <c r="BU103" s="170">
        <v>995332.06</v>
      </c>
      <c r="BV103" s="170">
        <v>1011947.56</v>
      </c>
      <c r="BW103" s="170">
        <v>1027396.62</v>
      </c>
      <c r="BX103" s="170">
        <v>1080389</v>
      </c>
      <c r="BY103" s="170">
        <v>988463.06</v>
      </c>
      <c r="BZ103" s="170">
        <v>1087610.5</v>
      </c>
      <c r="CA103" s="170">
        <v>175813.34</v>
      </c>
      <c r="CB103" s="170">
        <v>223716.27</v>
      </c>
      <c r="CC103" s="170">
        <v>967562.38</v>
      </c>
      <c r="CD103" s="170">
        <v>1037408.25</v>
      </c>
      <c r="CE103" s="170">
        <v>1046546.25</v>
      </c>
      <c r="CF103" s="170">
        <v>1003576.19</v>
      </c>
      <c r="CG103" s="170">
        <v>1060754.3799999999</v>
      </c>
      <c r="CH103" s="170">
        <v>1061553.1200000001</v>
      </c>
      <c r="CI103" s="170">
        <v>1072815.1200000001</v>
      </c>
      <c r="CJ103" s="170">
        <v>1089562.3799999999</v>
      </c>
      <c r="CK103" s="170">
        <v>1020753.62</v>
      </c>
      <c r="CL103" s="170">
        <v>1089386.1200000001</v>
      </c>
      <c r="CM103" s="170">
        <v>1031117.75</v>
      </c>
      <c r="CN103" s="170">
        <v>1029676.06</v>
      </c>
      <c r="CO103" s="170">
        <v>1001879</v>
      </c>
      <c r="CP103" s="170">
        <v>1038601.81</v>
      </c>
      <c r="CQ103" s="170">
        <v>1038833.69</v>
      </c>
      <c r="CR103" s="170">
        <v>1014389.81</v>
      </c>
      <c r="CS103" s="170">
        <v>1063016.6200000001</v>
      </c>
      <c r="CT103" s="170">
        <v>1049932.6200000001</v>
      </c>
      <c r="CU103" s="170">
        <v>1065506.5</v>
      </c>
      <c r="CV103" s="170">
        <v>1090891.6200000001</v>
      </c>
      <c r="CW103" s="170">
        <v>984677.38</v>
      </c>
      <c r="CX103" s="170">
        <v>1093771.3799999999</v>
      </c>
      <c r="CY103" s="170">
        <v>1040392.31</v>
      </c>
      <c r="CZ103" s="170">
        <v>1038315.75</v>
      </c>
      <c r="DA103" s="170">
        <v>1009247.88</v>
      </c>
      <c r="DB103" s="170">
        <v>1031201.12</v>
      </c>
      <c r="DC103" s="170">
        <v>1048096.38</v>
      </c>
      <c r="DD103" s="170">
        <v>1002613.81</v>
      </c>
      <c r="DE103" s="170">
        <v>1056816.25</v>
      </c>
      <c r="DF103" s="170">
        <v>1058152.75</v>
      </c>
      <c r="DG103" s="170">
        <v>1065193.1200000001</v>
      </c>
      <c r="DH103" s="170">
        <v>1092732.6200000001</v>
      </c>
      <c r="DI103" s="170">
        <v>988670.19</v>
      </c>
      <c r="DJ103" s="170">
        <v>1097146.8799999999</v>
      </c>
      <c r="DK103" s="170">
        <v>998346.12</v>
      </c>
      <c r="DL103" s="170">
        <v>134613.56</v>
      </c>
      <c r="DM103" s="170">
        <v>999435</v>
      </c>
      <c r="DN103" s="170">
        <v>1040435.31</v>
      </c>
      <c r="DO103" s="170">
        <v>1047388.25</v>
      </c>
      <c r="DP103" s="170">
        <v>1003425.5</v>
      </c>
      <c r="DQ103" s="170">
        <v>1064684.25</v>
      </c>
      <c r="DR103" s="170">
        <v>1061088.1200000001</v>
      </c>
      <c r="DS103" s="170">
        <v>1065729.25</v>
      </c>
      <c r="DT103" s="170">
        <v>1092601.6200000001</v>
      </c>
      <c r="DU103" s="170">
        <v>986393.19</v>
      </c>
      <c r="DV103" s="170">
        <v>1093060.1200000001</v>
      </c>
      <c r="DW103" s="170">
        <v>1034340.62</v>
      </c>
      <c r="DX103" s="170">
        <v>1053316.5</v>
      </c>
      <c r="DY103" s="170">
        <v>986808.56</v>
      </c>
      <c r="DZ103" s="170">
        <v>1038738.25</v>
      </c>
      <c r="EA103" s="170">
        <v>1048366.12</v>
      </c>
      <c r="EB103" s="170">
        <v>997254.75</v>
      </c>
      <c r="EC103" s="170">
        <v>1057761.1200000001</v>
      </c>
      <c r="ED103" s="170">
        <v>1049296.3799999999</v>
      </c>
      <c r="EE103" s="170">
        <v>1064246.8799999999</v>
      </c>
      <c r="EF103" s="170">
        <v>1089802.75</v>
      </c>
      <c r="EG103" s="170">
        <v>1020798.62</v>
      </c>
      <c r="EH103" s="170">
        <v>1095812.75</v>
      </c>
      <c r="EI103" s="170">
        <v>1038203.81</v>
      </c>
      <c r="EJ103" s="170">
        <v>1046332.19</v>
      </c>
      <c r="EK103" s="170">
        <v>996789.38</v>
      </c>
      <c r="EL103" s="170">
        <v>1042565</v>
      </c>
      <c r="EM103" s="170">
        <v>1034439.06</v>
      </c>
      <c r="EN103" s="170">
        <v>1005761.88</v>
      </c>
      <c r="EO103" s="170">
        <v>1060350.75</v>
      </c>
      <c r="EP103" s="170">
        <v>1053442.6200000001</v>
      </c>
      <c r="EQ103" s="170">
        <v>1068217.75</v>
      </c>
      <c r="ER103" s="170">
        <v>1084185.3799999999</v>
      </c>
      <c r="ES103" s="170">
        <v>981737.5</v>
      </c>
      <c r="ET103" s="170">
        <v>1086343.6200000001</v>
      </c>
      <c r="EU103" s="170">
        <v>848931.44</v>
      </c>
      <c r="EV103" s="170">
        <v>360913.56</v>
      </c>
      <c r="EW103" s="170">
        <v>985430.19</v>
      </c>
      <c r="EX103" s="170">
        <v>1029828.62</v>
      </c>
      <c r="EY103" s="170">
        <v>1045954.62</v>
      </c>
      <c r="EZ103" s="170">
        <v>994170.75</v>
      </c>
      <c r="FA103" s="170">
        <v>1044622.38</v>
      </c>
      <c r="FB103" s="170">
        <v>1036365.19</v>
      </c>
      <c r="FC103" s="170">
        <v>1038155.62</v>
      </c>
      <c r="FD103" s="170">
        <v>1060613.8799999999</v>
      </c>
      <c r="FE103" s="170">
        <v>966774.12</v>
      </c>
      <c r="FF103" s="170">
        <v>1068853.6200000001</v>
      </c>
      <c r="FG103" s="170">
        <v>991661.62</v>
      </c>
      <c r="FH103" s="170">
        <v>1004628.88</v>
      </c>
      <c r="FI103" s="170">
        <v>946944.56</v>
      </c>
      <c r="FJ103" s="170">
        <v>1028423.56</v>
      </c>
      <c r="FK103" s="170">
        <v>1035652.44</v>
      </c>
      <c r="FL103" s="170">
        <v>981704.81</v>
      </c>
      <c r="FM103" s="170">
        <v>1044281.44</v>
      </c>
      <c r="FN103" s="170">
        <v>1024530.12</v>
      </c>
      <c r="FO103" s="170">
        <v>1032883.12</v>
      </c>
      <c r="FP103" s="170">
        <v>1056746.6200000001</v>
      </c>
      <c r="FQ103" s="170">
        <v>959618.94</v>
      </c>
      <c r="FR103" s="170">
        <v>1061634.5</v>
      </c>
      <c r="FS103" s="170">
        <v>970767.12</v>
      </c>
      <c r="FT103" s="170">
        <v>999788.06</v>
      </c>
      <c r="FU103" s="170">
        <v>936596.5</v>
      </c>
      <c r="FV103" s="170">
        <v>1024321.19</v>
      </c>
      <c r="FW103" s="170">
        <v>1022722.31</v>
      </c>
      <c r="FX103" s="170">
        <v>975450.12</v>
      </c>
      <c r="FY103" s="170">
        <v>1036412.25</v>
      </c>
      <c r="FZ103" s="170">
        <v>1016097.75</v>
      </c>
      <c r="GA103" s="170">
        <v>1033468.69</v>
      </c>
    </row>
    <row r="104" spans="2:183">
      <c r="B104" s="171" t="s">
        <v>4</v>
      </c>
      <c r="C104" s="172" t="s">
        <v>269</v>
      </c>
      <c r="D104" s="454">
        <v>10.97077160034841</v>
      </c>
      <c r="E104" s="455">
        <v>10.991783871973896</v>
      </c>
      <c r="F104" s="455">
        <v>11.023816706764393</v>
      </c>
      <c r="G104" s="455">
        <v>11.009406422741447</v>
      </c>
      <c r="H104" s="455">
        <v>11.023224835504665</v>
      </c>
      <c r="I104" s="455">
        <v>11.052829255713045</v>
      </c>
      <c r="J104" s="455">
        <v>11.037327928823052</v>
      </c>
      <c r="K104" s="455">
        <v>11.023635572708107</v>
      </c>
      <c r="L104" s="455">
        <v>11.021484446877414</v>
      </c>
      <c r="M104" s="455">
        <v>11.005460496120643</v>
      </c>
      <c r="N104" s="455">
        <v>10.996605360524594</v>
      </c>
      <c r="O104" s="455">
        <v>11.011037509360822</v>
      </c>
      <c r="P104" s="455">
        <v>10.960884786826787</v>
      </c>
      <c r="Q104" s="455">
        <v>10.970038342479246</v>
      </c>
      <c r="R104" s="455">
        <v>11.034586079100627</v>
      </c>
      <c r="S104" s="455">
        <v>11.013003092797613</v>
      </c>
      <c r="T104" s="455">
        <v>11.007641048130687</v>
      </c>
      <c r="U104" s="455">
        <v>11.038384149758995</v>
      </c>
      <c r="V104" s="455">
        <v>11.022258042955174</v>
      </c>
      <c r="W104" s="455">
        <v>11.027972184334683</v>
      </c>
      <c r="X104" s="455">
        <v>11.0335315174123</v>
      </c>
      <c r="Y104" s="455">
        <v>11.008496477404911</v>
      </c>
      <c r="Z104" s="455">
        <v>11.00453273820302</v>
      </c>
      <c r="AA104" s="455">
        <v>11.033455673300594</v>
      </c>
      <c r="AB104" s="455">
        <v>10.993266173171339</v>
      </c>
      <c r="AC104" s="455">
        <v>10.978313560025127</v>
      </c>
      <c r="AD104" s="455">
        <v>11.036653953351914</v>
      </c>
      <c r="AE104" s="455">
        <v>11.032152726088574</v>
      </c>
      <c r="AF104" s="455">
        <v>11.015993685609837</v>
      </c>
      <c r="AG104" s="455">
        <v>11.03434457181546</v>
      </c>
      <c r="AH104" s="455">
        <v>11.021824761438165</v>
      </c>
      <c r="AI104" s="455">
        <v>11.025447964609679</v>
      </c>
      <c r="AJ104" s="455">
        <v>11.040530367755663</v>
      </c>
      <c r="AK104" s="455">
        <v>11.016225457607588</v>
      </c>
      <c r="AL104" s="455">
        <v>11.014842678292229</v>
      </c>
      <c r="AM104" s="455">
        <v>11.048986216757221</v>
      </c>
      <c r="AN104" s="455">
        <v>10.964609674834465</v>
      </c>
      <c r="AO104" s="455">
        <v>10.962533312413848</v>
      </c>
      <c r="AP104" s="455">
        <v>11.00627032721048</v>
      </c>
      <c r="AQ104" s="455">
        <v>11.005361686147491</v>
      </c>
      <c r="AR104" s="455">
        <v>11.024213764027795</v>
      </c>
      <c r="AS104" s="455">
        <v>11.015985147927372</v>
      </c>
      <c r="AT104" s="455">
        <v>11.023963761421941</v>
      </c>
      <c r="AU104" s="455">
        <v>11.012865712053006</v>
      </c>
      <c r="AV104" s="455">
        <v>11.019405001437194</v>
      </c>
      <c r="AW104" s="455">
        <v>11.01425133660365</v>
      </c>
      <c r="AX104" s="455">
        <v>10.982291881213554</v>
      </c>
      <c r="AY104" s="455">
        <v>11.02985251333895</v>
      </c>
      <c r="AZ104" s="455">
        <v>10.972189776378153</v>
      </c>
      <c r="BA104" s="455">
        <v>10.968850753240686</v>
      </c>
      <c r="BB104" s="455">
        <v>11.066732397620285</v>
      </c>
      <c r="BC104" s="455">
        <v>11.097009554702758</v>
      </c>
      <c r="BD104" s="455">
        <v>11.104197999474803</v>
      </c>
      <c r="BE104" s="455">
        <v>11.09926241047928</v>
      </c>
      <c r="BF104" s="455">
        <v>11.101629023251395</v>
      </c>
      <c r="BG104" s="455">
        <v>11.08259489899639</v>
      </c>
      <c r="BH104" s="455">
        <v>11.122739454964432</v>
      </c>
      <c r="BI104" s="455">
        <v>11.100926189459702</v>
      </c>
      <c r="BJ104" s="455">
        <v>11.054233371046058</v>
      </c>
      <c r="BK104" s="455">
        <v>11.113003627248954</v>
      </c>
      <c r="BL104" s="455">
        <v>10.961004150334333</v>
      </c>
      <c r="BM104" s="455">
        <v>10.953618324294514</v>
      </c>
      <c r="BN104" s="455">
        <v>11.048510212664386</v>
      </c>
      <c r="BO104" s="455">
        <v>11.069543810961338</v>
      </c>
      <c r="BP104" s="455">
        <v>11.06435838469322</v>
      </c>
      <c r="BQ104" s="455">
        <v>11.061250414554413</v>
      </c>
      <c r="BR104" s="455">
        <v>11.043532373126242</v>
      </c>
      <c r="BS104" s="455">
        <v>11.036371607983853</v>
      </c>
      <c r="BT104" s="455">
        <v>11.061569256166107</v>
      </c>
      <c r="BU104" s="455">
        <v>11.020428712202577</v>
      </c>
      <c r="BV104" s="455">
        <v>10.97002556191773</v>
      </c>
      <c r="BW104" s="455">
        <v>10.986319132554858</v>
      </c>
      <c r="BX104" s="455">
        <v>10.93057536852116</v>
      </c>
      <c r="BY104" s="455">
        <v>10.91790072457365</v>
      </c>
      <c r="BZ104" s="455">
        <v>10.923074219142311</v>
      </c>
      <c r="CA104" s="455">
        <v>10.922389821452978</v>
      </c>
      <c r="CB104" s="455">
        <v>11.035596954258629</v>
      </c>
      <c r="CC104" s="455">
        <v>11.015982448430309</v>
      </c>
      <c r="CD104" s="455">
        <v>10.976238969888058</v>
      </c>
      <c r="CE104" s="455">
        <v>10.967672210519696</v>
      </c>
      <c r="CF104" s="455">
        <v>10.978652490493547</v>
      </c>
      <c r="CG104" s="455">
        <v>10.954245675633809</v>
      </c>
      <c r="CH104" s="455">
        <v>10.91643172404148</v>
      </c>
      <c r="CI104" s="455">
        <v>10.94039486028962</v>
      </c>
      <c r="CJ104" s="455">
        <v>10.814729622424265</v>
      </c>
      <c r="CK104" s="455">
        <v>10.814671879304134</v>
      </c>
      <c r="CL104" s="455">
        <v>10.815341818398428</v>
      </c>
      <c r="CM104" s="455">
        <v>10.837831062658843</v>
      </c>
      <c r="CN104" s="455">
        <v>10.877395998394288</v>
      </c>
      <c r="CO104" s="455">
        <v>10.870658264217109</v>
      </c>
      <c r="CP104" s="455">
        <v>10.866536336813912</v>
      </c>
      <c r="CQ104" s="455">
        <v>10.865438295557949</v>
      </c>
      <c r="CR104" s="455">
        <v>10.858077274663732</v>
      </c>
      <c r="CS104" s="455">
        <v>10.840360795831167</v>
      </c>
      <c r="CT104" s="455">
        <v>10.81791376023904</v>
      </c>
      <c r="CU104" s="455">
        <v>10.838341352266832</v>
      </c>
      <c r="CV104" s="455">
        <v>10.867619246861926</v>
      </c>
      <c r="CW104" s="455">
        <v>10.868523714389784</v>
      </c>
      <c r="CX104" s="455">
        <v>10.864810918735285</v>
      </c>
      <c r="CY104" s="455">
        <v>10.881967952137396</v>
      </c>
      <c r="CZ104" s="455">
        <v>10.921936634163274</v>
      </c>
      <c r="DA104" s="455">
        <v>10.915980358224452</v>
      </c>
      <c r="DB104" s="455">
        <v>10.929297948109207</v>
      </c>
      <c r="DC104" s="455">
        <v>10.910283453911415</v>
      </c>
      <c r="DD104" s="455">
        <v>10.924027626753366</v>
      </c>
      <c r="DE104" s="455">
        <v>10.901193975965754</v>
      </c>
      <c r="DF104" s="455">
        <v>10.865329917443628</v>
      </c>
      <c r="DG104" s="455">
        <v>10.892658963084161</v>
      </c>
      <c r="DH104" s="455">
        <v>10.919682422304389</v>
      </c>
      <c r="DI104" s="455">
        <v>10.918620746777988</v>
      </c>
      <c r="DJ104" s="455">
        <v>10.91590683421385</v>
      </c>
      <c r="DK104" s="455">
        <v>10.945097463108734</v>
      </c>
      <c r="DL104" s="455">
        <v>10.979898858075041</v>
      </c>
      <c r="DM104" s="455">
        <v>10.982198780286797</v>
      </c>
      <c r="DN104" s="455">
        <v>10.97389842843582</v>
      </c>
      <c r="DO104" s="455">
        <v>10.967186551066993</v>
      </c>
      <c r="DP104" s="455">
        <v>10.978156933108684</v>
      </c>
      <c r="DQ104" s="455">
        <v>10.948247760856376</v>
      </c>
      <c r="DR104" s="455">
        <v>10.916993703444588</v>
      </c>
      <c r="DS104" s="455">
        <v>10.946161707459867</v>
      </c>
      <c r="DT104" s="455">
        <v>10.919355393210143</v>
      </c>
      <c r="DU104" s="455">
        <v>10.920489233324107</v>
      </c>
      <c r="DV104" s="455">
        <v>10.918917957785171</v>
      </c>
      <c r="DW104" s="455">
        <v>10.942439085284832</v>
      </c>
      <c r="DX104" s="455">
        <v>10.959603158913318</v>
      </c>
      <c r="DY104" s="455">
        <v>10.995743030778453</v>
      </c>
      <c r="DZ104" s="455">
        <v>10.97602681826347</v>
      </c>
      <c r="EA104" s="455">
        <v>10.966172803347281</v>
      </c>
      <c r="EB104" s="455">
        <v>10.984796497218703</v>
      </c>
      <c r="EC104" s="455">
        <v>10.957053979303273</v>
      </c>
      <c r="ED104" s="455">
        <v>10.928622403492836</v>
      </c>
      <c r="EE104" s="455">
        <v>10.947465179912356</v>
      </c>
      <c r="EF104" s="455">
        <v>10.921946562972911</v>
      </c>
      <c r="EG104" s="455">
        <v>10.922188078449835</v>
      </c>
      <c r="EH104" s="455">
        <v>10.916753006106855</v>
      </c>
      <c r="EI104" s="455">
        <v>10.938870356634101</v>
      </c>
      <c r="EJ104" s="455">
        <v>10.968877462234381</v>
      </c>
      <c r="EK104" s="455">
        <v>10.982694799471133</v>
      </c>
      <c r="EL104" s="455">
        <v>10.971943044169183</v>
      </c>
      <c r="EM104" s="455">
        <v>10.981073225621538</v>
      </c>
      <c r="EN104" s="455">
        <v>10.975308221644591</v>
      </c>
      <c r="EO104" s="455">
        <v>10.953810355157952</v>
      </c>
      <c r="EP104" s="455">
        <v>10.924881463505695</v>
      </c>
      <c r="EQ104" s="455">
        <v>10.943508482563619</v>
      </c>
      <c r="ER104" s="455">
        <v>10.927745882637529</v>
      </c>
      <c r="ES104" s="455">
        <v>10.924946028354588</v>
      </c>
      <c r="ET104" s="455">
        <v>10.924723901085088</v>
      </c>
      <c r="EU104" s="455">
        <v>10.959044717546215</v>
      </c>
      <c r="EV104" s="455">
        <v>10.999424601457269</v>
      </c>
      <c r="EW104" s="455">
        <v>10.995405034478141</v>
      </c>
      <c r="EX104" s="455">
        <v>10.985658875862731</v>
      </c>
      <c r="EY104" s="455">
        <v>10.968368830024852</v>
      </c>
      <c r="EZ104" s="455">
        <v>10.987376081694904</v>
      </c>
      <c r="FA104" s="455">
        <v>10.970158573468874</v>
      </c>
      <c r="FB104" s="455">
        <v>10.94193306234493</v>
      </c>
      <c r="FC104" s="455">
        <v>10.974624931286735</v>
      </c>
      <c r="FD104" s="455">
        <v>10.950985327978026</v>
      </c>
      <c r="FE104" s="455">
        <v>10.941185817272325</v>
      </c>
      <c r="FF104" s="455">
        <v>10.942511901227491</v>
      </c>
      <c r="FG104" s="455">
        <v>10.98482447084262</v>
      </c>
      <c r="FH104" s="455">
        <v>11.012045160583142</v>
      </c>
      <c r="FI104" s="455">
        <v>11.04218384505055</v>
      </c>
      <c r="FJ104" s="455">
        <v>10.987548584920779</v>
      </c>
      <c r="FK104" s="455">
        <v>10.975661463135472</v>
      </c>
      <c r="FL104" s="455">
        <v>10.99924718773809</v>
      </c>
      <c r="FM104" s="455">
        <v>10.968997195466528</v>
      </c>
      <c r="FN104" s="455">
        <v>10.955900934619414</v>
      </c>
      <c r="FO104" s="455">
        <v>10.98251020755359</v>
      </c>
      <c r="FP104" s="455">
        <v>10.95482895173329</v>
      </c>
      <c r="FQ104" s="455">
        <v>10.948804737238437</v>
      </c>
      <c r="FR104" s="455">
        <v>10.947958668055398</v>
      </c>
      <c r="FS104" s="455">
        <v>11.011099037460328</v>
      </c>
      <c r="FT104" s="455">
        <v>11.015491725612041</v>
      </c>
      <c r="FU104" s="455">
        <v>11.057548818209723</v>
      </c>
      <c r="FV104" s="455">
        <v>10.988448475616297</v>
      </c>
      <c r="FW104" s="455">
        <v>10.989097209537215</v>
      </c>
      <c r="FX104" s="455">
        <v>11.006489365303244</v>
      </c>
      <c r="FY104" s="455">
        <v>10.974525614689002</v>
      </c>
      <c r="FZ104" s="455">
        <v>10.965635859359823</v>
      </c>
      <c r="GA104" s="455">
        <v>10.98208054832368</v>
      </c>
    </row>
    <row r="105" spans="2:183">
      <c r="B105" s="96" t="s">
        <v>4</v>
      </c>
      <c r="C105" s="166" t="s">
        <v>37</v>
      </c>
      <c r="D105" s="99">
        <v>2422972.75</v>
      </c>
      <c r="E105" s="87">
        <v>2149530</v>
      </c>
      <c r="F105" s="87">
        <v>2311146</v>
      </c>
      <c r="G105" s="87">
        <v>1968786.75</v>
      </c>
      <c r="H105" s="87">
        <v>526500.18999999994</v>
      </c>
      <c r="I105" s="87">
        <v>2191976.5</v>
      </c>
      <c r="J105" s="87">
        <v>2293341.75</v>
      </c>
      <c r="K105" s="87">
        <v>2318556.5</v>
      </c>
      <c r="L105" s="87">
        <v>2248306.75</v>
      </c>
      <c r="M105" s="87">
        <v>2362679.75</v>
      </c>
      <c r="N105" s="87">
        <v>2296763.75</v>
      </c>
      <c r="O105" s="87">
        <v>2345639.25</v>
      </c>
      <c r="P105" s="87">
        <v>2532194.5</v>
      </c>
      <c r="Q105" s="87">
        <v>2266883.75</v>
      </c>
      <c r="R105" s="87">
        <v>2373506.5</v>
      </c>
      <c r="S105" s="87">
        <v>2339901</v>
      </c>
      <c r="T105" s="87">
        <v>2432709.25</v>
      </c>
      <c r="U105" s="87">
        <v>2290570.75</v>
      </c>
      <c r="V105" s="87">
        <v>2397428.25</v>
      </c>
      <c r="W105" s="87">
        <v>2390067</v>
      </c>
      <c r="X105" s="87">
        <v>2306273.25</v>
      </c>
      <c r="Y105" s="87">
        <v>2430658</v>
      </c>
      <c r="Z105" s="87">
        <v>2356072.75</v>
      </c>
      <c r="AA105" s="87">
        <v>2378985</v>
      </c>
      <c r="AB105" s="87">
        <v>2587516</v>
      </c>
      <c r="AC105" s="87">
        <v>2362919.75</v>
      </c>
      <c r="AD105" s="87">
        <v>2495078</v>
      </c>
      <c r="AE105" s="87">
        <v>2419847.75</v>
      </c>
      <c r="AF105" s="87">
        <v>2536746.5</v>
      </c>
      <c r="AG105" s="87">
        <v>2419668.5</v>
      </c>
      <c r="AH105" s="87">
        <v>2525127.75</v>
      </c>
      <c r="AI105" s="87">
        <v>2517716.75</v>
      </c>
      <c r="AJ105" s="87">
        <v>2406436.5</v>
      </c>
      <c r="AK105" s="87">
        <v>2536294.25</v>
      </c>
      <c r="AL105" s="87">
        <v>2462103.75</v>
      </c>
      <c r="AM105" s="87">
        <v>2464155.5</v>
      </c>
      <c r="AN105" s="87">
        <v>2681967.75</v>
      </c>
      <c r="AO105" s="87">
        <v>2522767.75</v>
      </c>
      <c r="AP105" s="87">
        <v>2586851</v>
      </c>
      <c r="AQ105" s="87">
        <v>2418554.5</v>
      </c>
      <c r="AR105" s="87">
        <v>577534.88</v>
      </c>
      <c r="AS105" s="87">
        <v>2489801</v>
      </c>
      <c r="AT105" s="87">
        <v>2554475.5</v>
      </c>
      <c r="AU105" s="87">
        <v>2580533.5</v>
      </c>
      <c r="AV105" s="87">
        <v>2471743.25</v>
      </c>
      <c r="AW105" s="87">
        <v>2576823.75</v>
      </c>
      <c r="AX105" s="87">
        <v>2557779.5</v>
      </c>
      <c r="AY105" s="87">
        <v>2532400.75</v>
      </c>
      <c r="AZ105" s="87">
        <v>2802233.25</v>
      </c>
      <c r="BA105" s="87">
        <v>2543523</v>
      </c>
      <c r="BB105" s="87">
        <v>2594241.25</v>
      </c>
      <c r="BC105" s="87">
        <v>2449421</v>
      </c>
      <c r="BD105" s="87">
        <v>2519219.5</v>
      </c>
      <c r="BE105" s="87">
        <v>2455190.5</v>
      </c>
      <c r="BF105" s="87">
        <v>2530330</v>
      </c>
      <c r="BG105" s="87">
        <v>2568728.5</v>
      </c>
      <c r="BH105" s="87">
        <v>2405052.25</v>
      </c>
      <c r="BI105" s="87">
        <v>2534890</v>
      </c>
      <c r="BJ105" s="87">
        <v>2540033.75</v>
      </c>
      <c r="BK105" s="87">
        <v>2497291.25</v>
      </c>
      <c r="BL105" s="87">
        <v>2916826.75</v>
      </c>
      <c r="BM105" s="87">
        <v>2658795</v>
      </c>
      <c r="BN105" s="87">
        <v>2711010</v>
      </c>
      <c r="BO105" s="87">
        <v>2585350.25</v>
      </c>
      <c r="BP105" s="87">
        <v>2683701</v>
      </c>
      <c r="BQ105" s="87">
        <v>2604588</v>
      </c>
      <c r="BR105" s="87">
        <v>2728668.75</v>
      </c>
      <c r="BS105" s="87">
        <v>2744998.5</v>
      </c>
      <c r="BT105" s="87">
        <v>2593945.5</v>
      </c>
      <c r="BU105" s="87">
        <v>2775980</v>
      </c>
      <c r="BV105" s="87">
        <v>2822319.5</v>
      </c>
      <c r="BW105" s="87">
        <v>2865407.5</v>
      </c>
      <c r="BX105" s="87">
        <v>3103955</v>
      </c>
      <c r="BY105" s="87">
        <v>2839851.25</v>
      </c>
      <c r="BZ105" s="87">
        <v>3124701.5</v>
      </c>
      <c r="CA105" s="87">
        <v>505111.44</v>
      </c>
      <c r="CB105" s="87">
        <v>642736.75</v>
      </c>
      <c r="CC105" s="87">
        <v>2779804</v>
      </c>
      <c r="CD105" s="87">
        <v>2980469.5</v>
      </c>
      <c r="CE105" s="87">
        <v>3006725</v>
      </c>
      <c r="CF105" s="87">
        <v>2883272</v>
      </c>
      <c r="CG105" s="87">
        <v>3047544.25</v>
      </c>
      <c r="CH105" s="87">
        <v>3049838.75</v>
      </c>
      <c r="CI105" s="87">
        <v>3082193.75</v>
      </c>
      <c r="CJ105" s="87">
        <v>3286125.75</v>
      </c>
      <c r="CK105" s="87">
        <v>3078598.5</v>
      </c>
      <c r="CL105" s="87">
        <v>3285594.25</v>
      </c>
      <c r="CM105" s="87">
        <v>3109856</v>
      </c>
      <c r="CN105" s="87">
        <v>3105507.75</v>
      </c>
      <c r="CO105" s="87">
        <v>3021670.75</v>
      </c>
      <c r="CP105" s="87">
        <v>3132427.25</v>
      </c>
      <c r="CQ105" s="87">
        <v>3133126.25</v>
      </c>
      <c r="CR105" s="87">
        <v>3059403.75</v>
      </c>
      <c r="CS105" s="87">
        <v>3206062.75</v>
      </c>
      <c r="CT105" s="87">
        <v>3166601.5</v>
      </c>
      <c r="CU105" s="87">
        <v>3213572.5</v>
      </c>
      <c r="CV105" s="87">
        <v>3389401</v>
      </c>
      <c r="CW105" s="87">
        <v>3059393.5</v>
      </c>
      <c r="CX105" s="87">
        <v>3398348.5</v>
      </c>
      <c r="CY105" s="87">
        <v>3232500</v>
      </c>
      <c r="CZ105" s="87">
        <v>3226047</v>
      </c>
      <c r="DA105" s="87">
        <v>3135733.25</v>
      </c>
      <c r="DB105" s="87">
        <v>3203941.5</v>
      </c>
      <c r="DC105" s="87">
        <v>3256436.5</v>
      </c>
      <c r="DD105" s="87">
        <v>3115121</v>
      </c>
      <c r="DE105" s="87">
        <v>3283528.5</v>
      </c>
      <c r="DF105" s="87">
        <v>3287681.75</v>
      </c>
      <c r="DG105" s="87">
        <v>3309555.5</v>
      </c>
      <c r="DH105" s="87">
        <v>3530612</v>
      </c>
      <c r="DI105" s="87">
        <v>3194387</v>
      </c>
      <c r="DJ105" s="87">
        <v>3544875</v>
      </c>
      <c r="DK105" s="87">
        <v>3225651.5</v>
      </c>
      <c r="DL105" s="87">
        <v>434936.72</v>
      </c>
      <c r="DM105" s="87">
        <v>3229170</v>
      </c>
      <c r="DN105" s="87">
        <v>3361640.75</v>
      </c>
      <c r="DO105" s="87">
        <v>3384105.75</v>
      </c>
      <c r="DP105" s="87">
        <v>3242062</v>
      </c>
      <c r="DQ105" s="87">
        <v>3439988.5</v>
      </c>
      <c r="DR105" s="87">
        <v>3428369.5</v>
      </c>
      <c r="DS105" s="87">
        <v>3443365.5</v>
      </c>
      <c r="DT105" s="87">
        <v>3707190.5</v>
      </c>
      <c r="DU105" s="87">
        <v>3346827</v>
      </c>
      <c r="DV105" s="87">
        <v>3708748.5</v>
      </c>
      <c r="DW105" s="87">
        <v>3509511.75</v>
      </c>
      <c r="DX105" s="87">
        <v>3573896.75</v>
      </c>
      <c r="DY105" s="87">
        <v>3348238.75</v>
      </c>
      <c r="DZ105" s="87">
        <v>3524431.5</v>
      </c>
      <c r="EA105" s="87">
        <v>3557101</v>
      </c>
      <c r="EB105" s="87">
        <v>3383681</v>
      </c>
      <c r="EC105" s="87">
        <v>3588975.25</v>
      </c>
      <c r="ED105" s="87">
        <v>3560257.25</v>
      </c>
      <c r="EE105" s="87">
        <v>3610983.5</v>
      </c>
      <c r="EF105" s="87">
        <v>3771802.5</v>
      </c>
      <c r="EG105" s="87">
        <v>3532979.25</v>
      </c>
      <c r="EH105" s="87">
        <v>3792603.5</v>
      </c>
      <c r="EI105" s="87">
        <v>3593220</v>
      </c>
      <c r="EJ105" s="87">
        <v>3621351.25</v>
      </c>
      <c r="EK105" s="87">
        <v>3449884.25</v>
      </c>
      <c r="EL105" s="87">
        <v>3608313.5</v>
      </c>
      <c r="EM105" s="87">
        <v>3580190</v>
      </c>
      <c r="EN105" s="87">
        <v>3480938.75</v>
      </c>
      <c r="EO105" s="87">
        <v>3669869.75</v>
      </c>
      <c r="EP105" s="87">
        <v>3645960.5</v>
      </c>
      <c r="EQ105" s="87">
        <v>3697097.5</v>
      </c>
      <c r="ER105" s="87">
        <v>4089538.5</v>
      </c>
      <c r="ES105" s="87">
        <v>3703107</v>
      </c>
      <c r="ET105" s="87">
        <v>4097679.25</v>
      </c>
      <c r="EU105" s="87">
        <v>3202164.5</v>
      </c>
      <c r="EV105" s="87">
        <v>1361365.12</v>
      </c>
      <c r="EW105" s="87">
        <v>3717035.75</v>
      </c>
      <c r="EX105" s="87">
        <v>3884506.5</v>
      </c>
      <c r="EY105" s="87">
        <v>3945331.25</v>
      </c>
      <c r="EZ105" s="87">
        <v>3750005.25</v>
      </c>
      <c r="FA105" s="87">
        <v>3940308.75</v>
      </c>
      <c r="FB105" s="87">
        <v>3909160.5</v>
      </c>
      <c r="FC105" s="87">
        <v>3915916</v>
      </c>
      <c r="FD105" s="87">
        <v>4600941</v>
      </c>
      <c r="FE105" s="87">
        <v>4193864.75</v>
      </c>
      <c r="FF105" s="87">
        <v>4636687</v>
      </c>
      <c r="FG105" s="87">
        <v>4301827</v>
      </c>
      <c r="FH105" s="87">
        <v>4358079</v>
      </c>
      <c r="FI105" s="87">
        <v>4107844.5</v>
      </c>
      <c r="FJ105" s="87">
        <v>4461300</v>
      </c>
      <c r="FK105" s="87">
        <v>4492659.5</v>
      </c>
      <c r="FL105" s="87">
        <v>4258635</v>
      </c>
      <c r="FM105" s="87">
        <v>4530091</v>
      </c>
      <c r="FN105" s="87">
        <v>4444410.5</v>
      </c>
      <c r="FO105" s="87">
        <v>4480645.5</v>
      </c>
      <c r="FP105" s="87">
        <v>4950848.5</v>
      </c>
      <c r="FQ105" s="87">
        <v>4495805</v>
      </c>
      <c r="FR105" s="87">
        <v>4973749</v>
      </c>
      <c r="FS105" s="87">
        <v>4548037</v>
      </c>
      <c r="FT105" s="87">
        <v>4684001</v>
      </c>
      <c r="FU105" s="87">
        <v>4387949.5</v>
      </c>
      <c r="FV105" s="87">
        <v>4798936</v>
      </c>
      <c r="FW105" s="87">
        <v>4791445.5</v>
      </c>
      <c r="FX105" s="87">
        <v>4569978</v>
      </c>
      <c r="FY105" s="87">
        <v>4855583.5</v>
      </c>
      <c r="FZ105" s="87">
        <v>4760408.5</v>
      </c>
      <c r="GA105" s="87">
        <v>4841794</v>
      </c>
    </row>
    <row r="106" spans="2:183">
      <c r="B106" s="171" t="s">
        <v>4</v>
      </c>
      <c r="C106" s="172" t="s">
        <v>270</v>
      </c>
      <c r="D106" s="81">
        <v>2.3459996112742401</v>
      </c>
      <c r="E106" s="82">
        <v>2.3460001969761368</v>
      </c>
      <c r="F106" s="82">
        <v>2.3459996249479951</v>
      </c>
      <c r="G106" s="82">
        <v>2.3459999395145474</v>
      </c>
      <c r="H106" s="82">
        <v>2.3460016037466143</v>
      </c>
      <c r="I106" s="82">
        <v>2.3459995836662308</v>
      </c>
      <c r="J106" s="82">
        <v>2.345999923523411</v>
      </c>
      <c r="K106" s="82">
        <v>2.3460000080946917</v>
      </c>
      <c r="L106" s="82">
        <v>2.3459994454054343</v>
      </c>
      <c r="M106" s="82">
        <v>2.3460004143143536</v>
      </c>
      <c r="N106" s="82">
        <v>2.3460007216660528</v>
      </c>
      <c r="O106" s="82">
        <v>2.3459999474919271</v>
      </c>
      <c r="P106" s="82">
        <v>2.4230006201716185</v>
      </c>
      <c r="Q106" s="82">
        <v>2.4230007148058332</v>
      </c>
      <c r="R106" s="82">
        <v>2.423000377582766</v>
      </c>
      <c r="S106" s="82">
        <v>2.4230006921066201</v>
      </c>
      <c r="T106" s="82">
        <v>2.4230004326464121</v>
      </c>
      <c r="U106" s="82">
        <v>2.423000111874515</v>
      </c>
      <c r="V106" s="82">
        <v>2.4230004513838783</v>
      </c>
      <c r="W106" s="82">
        <v>2.4230004217321839</v>
      </c>
      <c r="X106" s="82">
        <v>2.4230007031227632</v>
      </c>
      <c r="Y106" s="82">
        <v>2.4230007119999022</v>
      </c>
      <c r="Z106" s="82">
        <v>2.4230005812965021</v>
      </c>
      <c r="AA106" s="82">
        <v>2.4230009443957803</v>
      </c>
      <c r="AB106" s="82">
        <v>2.550996721740546</v>
      </c>
      <c r="AC106" s="82">
        <v>2.550996425730744</v>
      </c>
      <c r="AD106" s="82">
        <v>2.5509976281984739</v>
      </c>
      <c r="AE106" s="82">
        <v>2.5509980817606688</v>
      </c>
      <c r="AF106" s="82">
        <v>2.5509970070305243</v>
      </c>
      <c r="AG106" s="82">
        <v>2.5509966654538285</v>
      </c>
      <c r="AH106" s="82">
        <v>2.5509972601554001</v>
      </c>
      <c r="AI106" s="82">
        <v>2.5509970576136274</v>
      </c>
      <c r="AJ106" s="82">
        <v>2.5509973894440217</v>
      </c>
      <c r="AK106" s="82">
        <v>2.5509972286469744</v>
      </c>
      <c r="AL106" s="82">
        <v>2.5509969107921022</v>
      </c>
      <c r="AM106" s="82">
        <v>2.5509975272000029</v>
      </c>
      <c r="AN106" s="82">
        <v>2.5789950787335703</v>
      </c>
      <c r="AO106" s="82">
        <v>2.5789954998979194</v>
      </c>
      <c r="AP106" s="82">
        <v>2.5789968199247286</v>
      </c>
      <c r="AQ106" s="82">
        <v>2.5789967780381442</v>
      </c>
      <c r="AR106" s="82">
        <v>2.5790003014233882</v>
      </c>
      <c r="AS106" s="82">
        <v>2.5789968971876847</v>
      </c>
      <c r="AT106" s="82">
        <v>2.5789962872193271</v>
      </c>
      <c r="AU106" s="82">
        <v>2.5789965727824162</v>
      </c>
      <c r="AV106" s="82">
        <v>2.5789966274968692</v>
      </c>
      <c r="AW106" s="82">
        <v>2.5789957544344269</v>
      </c>
      <c r="AX106" s="82">
        <v>2.5789957633872511</v>
      </c>
      <c r="AY106" s="82">
        <v>2.5789964590442063</v>
      </c>
      <c r="AZ106" s="82">
        <v>2.7079997598372301</v>
      </c>
      <c r="BA106" s="82">
        <v>2.7079996119083578</v>
      </c>
      <c r="BB106" s="82">
        <v>2.707999742670002</v>
      </c>
      <c r="BC106" s="82">
        <v>2.7080003433008315</v>
      </c>
      <c r="BD106" s="82">
        <v>2.7080010211896859</v>
      </c>
      <c r="BE106" s="82">
        <v>2.7080006386194349</v>
      </c>
      <c r="BF106" s="82">
        <v>2.7079996645086863</v>
      </c>
      <c r="BG106" s="82">
        <v>2.7079999061324265</v>
      </c>
      <c r="BH106" s="82">
        <v>2.708000306261988</v>
      </c>
      <c r="BI106" s="82">
        <v>2.7080002713459237</v>
      </c>
      <c r="BJ106" s="82">
        <v>2.7080007169923004</v>
      </c>
      <c r="BK106" s="82">
        <v>2.7079996757285625</v>
      </c>
      <c r="BL106" s="82">
        <v>2.7889979114739374</v>
      </c>
      <c r="BM106" s="82">
        <v>2.7889985318708455</v>
      </c>
      <c r="BN106" s="82">
        <v>2.788999116988236</v>
      </c>
      <c r="BO106" s="82">
        <v>2.7889993272895652</v>
      </c>
      <c r="BP106" s="82">
        <v>2.7889993352213622</v>
      </c>
      <c r="BQ106" s="82">
        <v>2.7889986847871393</v>
      </c>
      <c r="BR106" s="82">
        <v>2.7889986393880868</v>
      </c>
      <c r="BS106" s="82">
        <v>2.7889988049667007</v>
      </c>
      <c r="BT106" s="82">
        <v>2.7889986379207836</v>
      </c>
      <c r="BU106" s="82">
        <v>2.7889988794292426</v>
      </c>
      <c r="BV106" s="82">
        <v>2.7889977816637059</v>
      </c>
      <c r="BW106" s="82">
        <v>2.7889983714371183</v>
      </c>
      <c r="BX106" s="82">
        <v>2.8729975962361705</v>
      </c>
      <c r="BY106" s="82">
        <v>2.8729968421885181</v>
      </c>
      <c r="BZ106" s="82">
        <v>2.8729968127376484</v>
      </c>
      <c r="CA106" s="82">
        <v>2.8729983742985601</v>
      </c>
      <c r="CB106" s="82">
        <v>2.8729995811212121</v>
      </c>
      <c r="CC106" s="82">
        <v>2.8729971911475105</v>
      </c>
      <c r="CD106" s="82">
        <v>2.8729957564922008</v>
      </c>
      <c r="CE106" s="82">
        <v>2.872997729436229</v>
      </c>
      <c r="CF106" s="82">
        <v>2.8729976146604277</v>
      </c>
      <c r="CG106" s="82">
        <v>2.872997092880258</v>
      </c>
      <c r="CH106" s="82">
        <v>2.8729968312843353</v>
      </c>
      <c r="CI106" s="82">
        <v>2.8729961878240489</v>
      </c>
      <c r="CJ106" s="82">
        <v>3.0160051506183616</v>
      </c>
      <c r="CK106" s="82">
        <v>3.0160054685870228</v>
      </c>
      <c r="CL106" s="82">
        <v>3.0160052433934075</v>
      </c>
      <c r="CM106" s="82">
        <v>3.0160047191506498</v>
      </c>
      <c r="CN106" s="82">
        <v>3.0160046160537131</v>
      </c>
      <c r="CO106" s="82">
        <v>3.0160036790869955</v>
      </c>
      <c r="CP106" s="82">
        <v>3.0160040352712265</v>
      </c>
      <c r="CQ106" s="82">
        <v>3.0160036973772</v>
      </c>
      <c r="CR106" s="82">
        <v>3.0160040251192979</v>
      </c>
      <c r="CS106" s="82">
        <v>3.0160043499602103</v>
      </c>
      <c r="CT106" s="82">
        <v>3.0160044936978907</v>
      </c>
      <c r="CU106" s="82">
        <v>3.0160045949977778</v>
      </c>
      <c r="CV106" s="82">
        <v>3.1070006752824808</v>
      </c>
      <c r="CW106" s="82">
        <v>3.1070008940390204</v>
      </c>
      <c r="CX106" s="82">
        <v>3.1070007518390179</v>
      </c>
      <c r="CY106" s="82">
        <v>3.107001050401843</v>
      </c>
      <c r="CZ106" s="82">
        <v>3.1069999660507897</v>
      </c>
      <c r="DA106" s="82">
        <v>3.1070000860442728</v>
      </c>
      <c r="DB106" s="82">
        <v>3.1069996316528439</v>
      </c>
      <c r="DC106" s="82">
        <v>3.1070009992783296</v>
      </c>
      <c r="DD106" s="82">
        <v>3.1069998926106952</v>
      </c>
      <c r="DE106" s="82">
        <v>3.1070003891404965</v>
      </c>
      <c r="DF106" s="82">
        <v>3.1070010922336118</v>
      </c>
      <c r="DG106" s="82">
        <v>3.1070004470175321</v>
      </c>
      <c r="DH106" s="82">
        <v>3.2309935069019899</v>
      </c>
      <c r="DI106" s="82">
        <v>3.2309935429528833</v>
      </c>
      <c r="DJ106" s="82">
        <v>3.2309940123969549</v>
      </c>
      <c r="DK106" s="82">
        <v>3.2309951783054958</v>
      </c>
      <c r="DL106" s="82">
        <v>3.2310022853566904</v>
      </c>
      <c r="DM106" s="82">
        <v>3.2309955124645424</v>
      </c>
      <c r="DN106" s="82">
        <v>3.2309944863366851</v>
      </c>
      <c r="DO106" s="82">
        <v>3.2309945714972454</v>
      </c>
      <c r="DP106" s="82">
        <v>3.2309942292676439</v>
      </c>
      <c r="DQ106" s="82">
        <v>3.2309940717165677</v>
      </c>
      <c r="DR106" s="82">
        <v>3.2309941421264803</v>
      </c>
      <c r="DS106" s="82">
        <v>3.2309946452159402</v>
      </c>
      <c r="DT106" s="82">
        <v>3.3929937793795322</v>
      </c>
      <c r="DU106" s="82">
        <v>3.3929948360653222</v>
      </c>
      <c r="DV106" s="82">
        <v>3.3929958948644101</v>
      </c>
      <c r="DW106" s="82">
        <v>3.3929942246684655</v>
      </c>
      <c r="DX106" s="82">
        <v>3.3929941760145219</v>
      </c>
      <c r="DY106" s="82">
        <v>3.3929972699061302</v>
      </c>
      <c r="DZ106" s="82">
        <v>3.392992893060403</v>
      </c>
      <c r="EA106" s="82">
        <v>3.3929949968242012</v>
      </c>
      <c r="EB106" s="82">
        <v>3.3929956212291792</v>
      </c>
      <c r="EC106" s="82">
        <v>3.3929922192640238</v>
      </c>
      <c r="ED106" s="82">
        <v>3.3929948848198643</v>
      </c>
      <c r="EE106" s="82">
        <v>3.3929942082611513</v>
      </c>
      <c r="EF106" s="82">
        <v>3.4609955792458771</v>
      </c>
      <c r="EG106" s="82">
        <v>3.4609953234458724</v>
      </c>
      <c r="EH106" s="82">
        <v>3.4609959593917847</v>
      </c>
      <c r="EI106" s="82">
        <v>3.46099673820307</v>
      </c>
      <c r="EJ106" s="82">
        <v>3.4609957378832052</v>
      </c>
      <c r="EK106" s="82">
        <v>3.4609961935990929</v>
      </c>
      <c r="EL106" s="82">
        <v>3.4609961968798109</v>
      </c>
      <c r="EM106" s="82">
        <v>3.4609965327488696</v>
      </c>
      <c r="EN106" s="82">
        <v>3.4609969011750574</v>
      </c>
      <c r="EO106" s="82">
        <v>3.4609960430546214</v>
      </c>
      <c r="EP106" s="82">
        <v>3.4609958157948837</v>
      </c>
      <c r="EQ106" s="82">
        <v>3.4609961311726938</v>
      </c>
      <c r="ER106" s="82">
        <v>3.7719919263253674</v>
      </c>
      <c r="ES106" s="82">
        <v>3.771993022574772</v>
      </c>
      <c r="ET106" s="82">
        <v>3.7719918215196033</v>
      </c>
      <c r="EU106" s="82">
        <v>3.7719942378385705</v>
      </c>
      <c r="EV106" s="82">
        <v>3.7719977049352207</v>
      </c>
      <c r="EW106" s="82">
        <v>3.7719929709074576</v>
      </c>
      <c r="EX106" s="82">
        <v>3.7719931496951404</v>
      </c>
      <c r="EY106" s="82">
        <v>3.7719908441152064</v>
      </c>
      <c r="EZ106" s="82">
        <v>3.7719931410172749</v>
      </c>
      <c r="FA106" s="82">
        <v>3.7719934259880588</v>
      </c>
      <c r="FB106" s="82">
        <v>3.7719913190059966</v>
      </c>
      <c r="FC106" s="82">
        <v>3.7719932585829472</v>
      </c>
      <c r="FD106" s="82">
        <v>4.337998103513411</v>
      </c>
      <c r="FE106" s="82">
        <v>4.3379985699244825</v>
      </c>
      <c r="FF106" s="82">
        <v>4.3379999966693283</v>
      </c>
      <c r="FG106" s="82">
        <v>4.3379988831270895</v>
      </c>
      <c r="FH106" s="82">
        <v>4.3379989235427914</v>
      </c>
      <c r="FI106" s="82">
        <v>4.3379989426202519</v>
      </c>
      <c r="FJ106" s="82">
        <v>4.3379986355038387</v>
      </c>
      <c r="FK106" s="82">
        <v>4.3379992422940656</v>
      </c>
      <c r="FL106" s="82">
        <v>4.337999525539658</v>
      </c>
      <c r="FM106" s="82">
        <v>4.3379981932839868</v>
      </c>
      <c r="FN106" s="82">
        <v>4.3379988672270562</v>
      </c>
      <c r="FO106" s="82">
        <v>4.3379985723844534</v>
      </c>
      <c r="FP106" s="82">
        <v>4.6849910908633889</v>
      </c>
      <c r="FQ106" s="82">
        <v>4.6849898564944956</v>
      </c>
      <c r="FR106" s="82">
        <v>4.6849918686704326</v>
      </c>
      <c r="FS106" s="82">
        <v>4.6849928332966204</v>
      </c>
      <c r="FT106" s="82">
        <v>4.6849939376151379</v>
      </c>
      <c r="FU106" s="82">
        <v>4.6849945520829941</v>
      </c>
      <c r="FV106" s="82">
        <v>4.6849914332046572</v>
      </c>
      <c r="FW106" s="82">
        <v>4.6849916669951197</v>
      </c>
      <c r="FX106" s="82">
        <v>4.6849940415200315</v>
      </c>
      <c r="FY106" s="82">
        <v>4.6849923859931222</v>
      </c>
      <c r="FZ106" s="82">
        <v>4.6849906911023078</v>
      </c>
      <c r="GA106" s="82">
        <v>4.6849934079763944</v>
      </c>
    </row>
    <row r="107" spans="2:183">
      <c r="B107" s="96" t="s">
        <v>4</v>
      </c>
      <c r="C107" s="166" t="s">
        <v>38</v>
      </c>
      <c r="D107" s="173">
        <v>131422.38</v>
      </c>
      <c r="E107" s="174">
        <v>116367.88</v>
      </c>
      <c r="F107" s="174">
        <v>124753.64</v>
      </c>
      <c r="G107" s="174">
        <v>106412.48</v>
      </c>
      <c r="H107" s="174">
        <v>28421.52</v>
      </c>
      <c r="I107" s="174">
        <v>118010.41</v>
      </c>
      <c r="J107" s="174">
        <v>123641.03</v>
      </c>
      <c r="K107" s="174">
        <v>125155.69</v>
      </c>
      <c r="L107" s="174">
        <v>121387.33</v>
      </c>
      <c r="M107" s="174">
        <v>127748.09</v>
      </c>
      <c r="N107" s="174">
        <v>124284.02</v>
      </c>
      <c r="O107" s="174">
        <v>126762.49</v>
      </c>
      <c r="P107" s="174">
        <v>136724.57999999999</v>
      </c>
      <c r="Q107" s="174">
        <v>122297.13</v>
      </c>
      <c r="R107" s="174">
        <v>127300.36</v>
      </c>
      <c r="S107" s="174">
        <v>125743.97</v>
      </c>
      <c r="T107" s="174">
        <v>130795.05</v>
      </c>
      <c r="U107" s="174">
        <v>122809.97</v>
      </c>
      <c r="V107" s="174">
        <v>128727.23</v>
      </c>
      <c r="W107" s="174">
        <v>128265.48</v>
      </c>
      <c r="X107" s="174">
        <v>123706.23</v>
      </c>
      <c r="Y107" s="174">
        <v>130674.62</v>
      </c>
      <c r="Z107" s="174">
        <v>126710.43</v>
      </c>
      <c r="AA107" s="174">
        <v>127607.27</v>
      </c>
      <c r="AB107" s="174">
        <v>136001.41</v>
      </c>
      <c r="AC107" s="174">
        <v>124365.66</v>
      </c>
      <c r="AD107" s="174">
        <v>130627.22</v>
      </c>
      <c r="AE107" s="174">
        <v>165691.23000000001</v>
      </c>
      <c r="AF107" s="174">
        <v>173950.44</v>
      </c>
      <c r="AG107" s="174">
        <v>165646.22</v>
      </c>
      <c r="AH107" s="174">
        <v>173062.02</v>
      </c>
      <c r="AI107" s="174">
        <v>172497.44</v>
      </c>
      <c r="AJ107" s="174">
        <v>164648</v>
      </c>
      <c r="AK107" s="174">
        <v>173915.7</v>
      </c>
      <c r="AL107" s="174">
        <v>168849.58</v>
      </c>
      <c r="AM107" s="174">
        <v>168468.05</v>
      </c>
      <c r="AN107" s="174">
        <v>186842.64</v>
      </c>
      <c r="AO107" s="174">
        <v>175785.02</v>
      </c>
      <c r="AP107" s="174">
        <v>179533.89</v>
      </c>
      <c r="AQ107" s="174">
        <v>167867.58</v>
      </c>
      <c r="AR107" s="174">
        <v>40017.06</v>
      </c>
      <c r="AS107" s="174">
        <v>172645.95</v>
      </c>
      <c r="AT107" s="174">
        <v>177002.48</v>
      </c>
      <c r="AU107" s="174">
        <v>178988.22</v>
      </c>
      <c r="AV107" s="174">
        <v>171340.72</v>
      </c>
      <c r="AW107" s="174">
        <v>178708.52</v>
      </c>
      <c r="AX107" s="174">
        <v>177903.94</v>
      </c>
      <c r="AY107" s="174">
        <v>175379.19</v>
      </c>
      <c r="AZ107" s="174">
        <v>190225.23</v>
      </c>
      <c r="BA107" s="174">
        <v>172715.7</v>
      </c>
      <c r="BB107" s="174">
        <v>174601.64</v>
      </c>
      <c r="BC107" s="174">
        <v>164404.88</v>
      </c>
      <c r="BD107" s="174">
        <v>168980.17</v>
      </c>
      <c r="BE107" s="174">
        <v>164758.66</v>
      </c>
      <c r="BF107" s="174">
        <v>169764.78</v>
      </c>
      <c r="BG107" s="174">
        <v>172637.08</v>
      </c>
      <c r="BH107" s="174">
        <v>161053.42000000001</v>
      </c>
      <c r="BI107" s="174">
        <v>170081.48</v>
      </c>
      <c r="BJ107" s="174">
        <v>171146.5</v>
      </c>
      <c r="BK107" s="174">
        <v>167376.69</v>
      </c>
      <c r="BL107" s="174">
        <v>197316.16</v>
      </c>
      <c r="BM107" s="174">
        <v>179982.22</v>
      </c>
      <c r="BN107" s="174">
        <v>181940.56</v>
      </c>
      <c r="BO107" s="174">
        <v>173177.64</v>
      </c>
      <c r="BP107" s="174">
        <v>179849.84</v>
      </c>
      <c r="BQ107" s="174">
        <v>174597.11</v>
      </c>
      <c r="BR107" s="174">
        <v>183208.28</v>
      </c>
      <c r="BS107" s="174">
        <v>184424.27</v>
      </c>
      <c r="BT107" s="174">
        <v>173878.7</v>
      </c>
      <c r="BU107" s="174">
        <v>186775.56</v>
      </c>
      <c r="BV107" s="174">
        <v>190766.03</v>
      </c>
      <c r="BW107" s="174">
        <v>193391.19</v>
      </c>
      <c r="BX107" s="174">
        <v>209740.88</v>
      </c>
      <c r="BY107" s="174">
        <v>192117.61</v>
      </c>
      <c r="BZ107" s="174">
        <v>211287.83</v>
      </c>
      <c r="CA107" s="174">
        <v>34157.019999999997</v>
      </c>
      <c r="CB107" s="174">
        <v>43017.73</v>
      </c>
      <c r="CC107" s="174">
        <v>186380.95</v>
      </c>
      <c r="CD107" s="174">
        <v>200558.91</v>
      </c>
      <c r="CE107" s="174">
        <v>202483.58</v>
      </c>
      <c r="CF107" s="174">
        <v>193975.64</v>
      </c>
      <c r="CG107" s="174">
        <v>205484.14</v>
      </c>
      <c r="CH107" s="174">
        <v>206351.16</v>
      </c>
      <c r="CI107" s="174">
        <v>208083.58</v>
      </c>
      <c r="CJ107" s="174">
        <v>219429.28</v>
      </c>
      <c r="CK107" s="174">
        <v>205572.83</v>
      </c>
      <c r="CL107" s="174">
        <v>219381.34</v>
      </c>
      <c r="CM107" s="174">
        <v>207216.36</v>
      </c>
      <c r="CN107" s="174">
        <v>206173.92</v>
      </c>
      <c r="CO107" s="174">
        <v>200732.44</v>
      </c>
      <c r="CP107" s="174">
        <v>208169.02</v>
      </c>
      <c r="CQ107" s="174">
        <v>208236.53</v>
      </c>
      <c r="CR107" s="174">
        <v>203474.55</v>
      </c>
      <c r="CS107" s="174">
        <v>213577</v>
      </c>
      <c r="CT107" s="174">
        <v>211385.92</v>
      </c>
      <c r="CU107" s="174">
        <v>214117.11</v>
      </c>
      <c r="CV107" s="174">
        <v>224449.73</v>
      </c>
      <c r="CW107" s="174">
        <v>202579.41</v>
      </c>
      <c r="CX107" s="174">
        <v>225100.34</v>
      </c>
      <c r="CY107" s="174">
        <v>213777.28</v>
      </c>
      <c r="CZ107" s="174">
        <v>212569.86</v>
      </c>
      <c r="DA107" s="174">
        <v>206731.61</v>
      </c>
      <c r="DB107" s="174">
        <v>210971.08</v>
      </c>
      <c r="DC107" s="174">
        <v>214801.41</v>
      </c>
      <c r="DD107" s="174">
        <v>205221.44</v>
      </c>
      <c r="DE107" s="174">
        <v>216769.06</v>
      </c>
      <c r="DF107" s="174">
        <v>217759.64</v>
      </c>
      <c r="DG107" s="174">
        <v>218658.42</v>
      </c>
      <c r="DH107" s="174">
        <v>229860.94</v>
      </c>
      <c r="DI107" s="174">
        <v>207991.17</v>
      </c>
      <c r="DJ107" s="174">
        <v>230869.27</v>
      </c>
      <c r="DK107" s="174">
        <v>209518.66</v>
      </c>
      <c r="DL107" s="174">
        <v>28161.23</v>
      </c>
      <c r="DM107" s="174">
        <v>209038.58</v>
      </c>
      <c r="DN107" s="174">
        <v>217778.69</v>
      </c>
      <c r="DO107" s="174">
        <v>219368.22</v>
      </c>
      <c r="DP107" s="174">
        <v>209950.52</v>
      </c>
      <c r="DQ107" s="174">
        <v>223376.53</v>
      </c>
      <c r="DR107" s="174">
        <v>223259.36</v>
      </c>
      <c r="DS107" s="174">
        <v>223638.33</v>
      </c>
      <c r="DT107" s="174">
        <v>236143.73</v>
      </c>
      <c r="DU107" s="174">
        <v>213166.83</v>
      </c>
      <c r="DV107" s="174">
        <v>236252.38</v>
      </c>
      <c r="DW107" s="174">
        <v>223080.19</v>
      </c>
      <c r="DX107" s="174">
        <v>226817.05</v>
      </c>
      <c r="DY107" s="174">
        <v>211797.16</v>
      </c>
      <c r="DZ107" s="174">
        <v>223343.06</v>
      </c>
      <c r="EA107" s="174">
        <v>225615.81</v>
      </c>
      <c r="EB107" s="174">
        <v>214252.41</v>
      </c>
      <c r="EC107" s="174">
        <v>227827.06</v>
      </c>
      <c r="ED107" s="174">
        <v>226591.92</v>
      </c>
      <c r="EE107" s="174">
        <v>229424.81</v>
      </c>
      <c r="EF107" s="174">
        <v>241868.88</v>
      </c>
      <c r="EG107" s="174">
        <v>226549.3</v>
      </c>
      <c r="EH107" s="174">
        <v>243318.44</v>
      </c>
      <c r="EI107" s="174">
        <v>230060.64</v>
      </c>
      <c r="EJ107" s="174">
        <v>231227.59</v>
      </c>
      <c r="EK107" s="174">
        <v>220002.02</v>
      </c>
      <c r="EL107" s="174">
        <v>230330.67</v>
      </c>
      <c r="EM107" s="174">
        <v>228345.47</v>
      </c>
      <c r="EN107" s="174">
        <v>222131.73</v>
      </c>
      <c r="EO107" s="174">
        <v>234647.78</v>
      </c>
      <c r="EP107" s="174">
        <v>233736.38</v>
      </c>
      <c r="EQ107" s="174">
        <v>236611.23</v>
      </c>
      <c r="ER107" s="174">
        <v>247042.47</v>
      </c>
      <c r="ES107" s="174">
        <v>223756.05</v>
      </c>
      <c r="ET107" s="174">
        <v>247602.73</v>
      </c>
      <c r="EU107" s="174">
        <v>192885.06</v>
      </c>
      <c r="EV107" s="174">
        <v>81701.88</v>
      </c>
      <c r="EW107" s="174">
        <v>223158.5</v>
      </c>
      <c r="EX107" s="174">
        <v>233419.72</v>
      </c>
      <c r="EY107" s="174">
        <v>237448.5</v>
      </c>
      <c r="EZ107" s="174">
        <v>225302.36</v>
      </c>
      <c r="FA107" s="174">
        <v>237107.38</v>
      </c>
      <c r="FB107" s="174">
        <v>235839.98</v>
      </c>
      <c r="FC107" s="174">
        <v>235543.7</v>
      </c>
      <c r="FD107" s="174">
        <v>247938.84</v>
      </c>
      <c r="FE107" s="174">
        <v>226204.45</v>
      </c>
      <c r="FF107" s="174">
        <v>250058.56</v>
      </c>
      <c r="FG107" s="174">
        <v>231105.69</v>
      </c>
      <c r="FH107" s="174">
        <v>233549.02</v>
      </c>
      <c r="FI107" s="174">
        <v>219538.14</v>
      </c>
      <c r="FJ107" s="174">
        <v>239613.69</v>
      </c>
      <c r="FK107" s="174">
        <v>241559.33</v>
      </c>
      <c r="FL107" s="174">
        <v>228485.31</v>
      </c>
      <c r="FM107" s="174">
        <v>243719.95</v>
      </c>
      <c r="FN107" s="174">
        <v>239396.2</v>
      </c>
      <c r="FO107" s="174">
        <v>240763.12</v>
      </c>
      <c r="FP107" s="174">
        <v>253893.53</v>
      </c>
      <c r="FQ107" s="174">
        <v>230684.55</v>
      </c>
      <c r="FR107" s="174">
        <v>255227.91</v>
      </c>
      <c r="FS107" s="174">
        <v>232044.19</v>
      </c>
      <c r="FT107" s="174">
        <v>238885.8</v>
      </c>
      <c r="FU107" s="174">
        <v>222935.81</v>
      </c>
      <c r="FV107" s="174">
        <v>245350.03</v>
      </c>
      <c r="FW107" s="174">
        <v>244952.58</v>
      </c>
      <c r="FX107" s="174">
        <v>233261.19</v>
      </c>
      <c r="FY107" s="174">
        <v>248561.08</v>
      </c>
      <c r="FZ107" s="174">
        <v>243886.69</v>
      </c>
      <c r="GA107" s="174">
        <v>247684.58</v>
      </c>
    </row>
    <row r="108" spans="2:183">
      <c r="B108" s="171" t="s">
        <v>4</v>
      </c>
      <c r="C108" s="172" t="s">
        <v>39</v>
      </c>
      <c r="D108" s="81">
        <v>1.3960015720932208</v>
      </c>
      <c r="E108" s="82">
        <v>1.3960013436022938</v>
      </c>
      <c r="F108" s="82">
        <v>1.3960011190063224</v>
      </c>
      <c r="G108" s="82">
        <v>1.3960011880360985</v>
      </c>
      <c r="H108" s="82">
        <v>1.3960010295079777</v>
      </c>
      <c r="I108" s="82">
        <v>1.3960012823151704</v>
      </c>
      <c r="J108" s="82">
        <v>1.3960011516574835</v>
      </c>
      <c r="K108" s="82">
        <v>1.3960011377198756</v>
      </c>
      <c r="L108" s="82">
        <v>1.3960012006403415</v>
      </c>
      <c r="M108" s="82">
        <v>1.3960014206097693</v>
      </c>
      <c r="N108" s="82">
        <v>1.396001060333421</v>
      </c>
      <c r="O108" s="82">
        <v>1.3960011673494561</v>
      </c>
      <c r="P108" s="82">
        <v>1.4339984267659551</v>
      </c>
      <c r="Q108" s="82">
        <v>1.4339985225833685</v>
      </c>
      <c r="R108" s="82">
        <v>1.4339986257082671</v>
      </c>
      <c r="S108" s="82">
        <v>1.4339994480405438</v>
      </c>
      <c r="T108" s="82">
        <v>1.4339990132660894</v>
      </c>
      <c r="U108" s="82">
        <v>1.4339990144976273</v>
      </c>
      <c r="V108" s="82">
        <v>1.433999086534177</v>
      </c>
      <c r="W108" s="82">
        <v>1.4339990608858977</v>
      </c>
      <c r="X108" s="82">
        <v>1.4339991375572931</v>
      </c>
      <c r="Y108" s="82">
        <v>1.4339992976757456</v>
      </c>
      <c r="Z108" s="82">
        <v>1.4339988184912902</v>
      </c>
      <c r="AA108" s="82">
        <v>1.4339990110915077</v>
      </c>
      <c r="AB108" s="82">
        <v>1.4739983959595522</v>
      </c>
      <c r="AC108" s="82">
        <v>1.4739983169971438</v>
      </c>
      <c r="AD108" s="82">
        <v>1.4739984879430383</v>
      </c>
      <c r="AE108" s="82">
        <v>1.9270007210643842</v>
      </c>
      <c r="AF108" s="82">
        <v>1.9270016616816219</v>
      </c>
      <c r="AG108" s="82">
        <v>1.9270016728594261</v>
      </c>
      <c r="AH108" s="82">
        <v>1.9270008573750959</v>
      </c>
      <c r="AI108" s="82">
        <v>1.9270012064882256</v>
      </c>
      <c r="AJ108" s="82">
        <v>1.9270012850732536</v>
      </c>
      <c r="AK108" s="82">
        <v>1.9270010636883395</v>
      </c>
      <c r="AL108" s="82">
        <v>1.9270006733391916</v>
      </c>
      <c r="AM108" s="82">
        <v>1.9270008578781812</v>
      </c>
      <c r="AN108" s="82">
        <v>1.9699995782548185</v>
      </c>
      <c r="AO108" s="82">
        <v>1.9699994396566214</v>
      </c>
      <c r="AP108" s="82">
        <v>1.9699990124432156</v>
      </c>
      <c r="AQ108" s="82">
        <v>1.9699992958738204</v>
      </c>
      <c r="AR108" s="82">
        <v>1.969998877579352</v>
      </c>
      <c r="AS108" s="82">
        <v>1.969998607903457</v>
      </c>
      <c r="AT108" s="82">
        <v>1.9699994435107793</v>
      </c>
      <c r="AU108" s="82">
        <v>1.9699992295585371</v>
      </c>
      <c r="AV108" s="82">
        <v>1.969999655073297</v>
      </c>
      <c r="AW108" s="82">
        <v>1.9699996692939425</v>
      </c>
      <c r="AX108" s="82">
        <v>1.969999313449958</v>
      </c>
      <c r="AY108" s="82">
        <v>1.9699993260320134</v>
      </c>
      <c r="AZ108" s="82">
        <v>2.0169993956166303</v>
      </c>
      <c r="BA108" s="82">
        <v>2.0169998832184985</v>
      </c>
      <c r="BB108" s="82">
        <v>2.017000404320453</v>
      </c>
      <c r="BC108" s="82">
        <v>2.0170002061106911</v>
      </c>
      <c r="BD108" s="82">
        <v>2.01699933156676</v>
      </c>
      <c r="BE108" s="82">
        <v>2.0170001836322458</v>
      </c>
      <c r="BF108" s="82">
        <v>2.016999299012677</v>
      </c>
      <c r="BG108" s="82">
        <v>2.0170003855545557</v>
      </c>
      <c r="BH108" s="82">
        <v>2.0170000500951808</v>
      </c>
      <c r="BI108" s="82">
        <v>2.0169996679474411</v>
      </c>
      <c r="BJ108" s="82">
        <v>2.0170001885636166</v>
      </c>
      <c r="BK108" s="82">
        <v>2.0169997469361194</v>
      </c>
      <c r="BL108" s="82">
        <v>2.068000083845138</v>
      </c>
      <c r="BM108" s="82">
        <v>2.068000505561173</v>
      </c>
      <c r="BN108" s="82">
        <v>2.0679998636038146</v>
      </c>
      <c r="BO108" s="82">
        <v>2.0680001337447576</v>
      </c>
      <c r="BP108" s="82">
        <v>2.0680001839757152</v>
      </c>
      <c r="BQ108" s="82">
        <v>2.0680000710664705</v>
      </c>
      <c r="BR108" s="82">
        <v>2.0680002709048222</v>
      </c>
      <c r="BS108" s="82">
        <v>2.0680003363982955</v>
      </c>
      <c r="BT108" s="82">
        <v>2.0680002283523189</v>
      </c>
      <c r="BU108" s="82">
        <v>2.0680000442884507</v>
      </c>
      <c r="BV108" s="82">
        <v>2.068000663439086</v>
      </c>
      <c r="BW108" s="82">
        <v>2.0680010907224431</v>
      </c>
      <c r="BX108" s="82">
        <v>2.1220028125980108</v>
      </c>
      <c r="BY108" s="82">
        <v>2.1220024078819475</v>
      </c>
      <c r="BZ108" s="82">
        <v>2.1220029125238526</v>
      </c>
      <c r="CA108" s="82">
        <v>2.1220021619472433</v>
      </c>
      <c r="CB108" s="82">
        <v>2.1220018113439858</v>
      </c>
      <c r="CC108" s="82">
        <v>2.1220019673788548</v>
      </c>
      <c r="CD108" s="82">
        <v>2.1220021372495079</v>
      </c>
      <c r="CE108" s="82">
        <v>2.1220022846124018</v>
      </c>
      <c r="CF108" s="82">
        <v>2.1220024592064903</v>
      </c>
      <c r="CG108" s="82">
        <v>2.122002788248051</v>
      </c>
      <c r="CH108" s="82">
        <v>2.1220024762555068</v>
      </c>
      <c r="CI108" s="82">
        <v>2.1220026514378949</v>
      </c>
      <c r="CJ108" s="82">
        <v>2.1780013499027278</v>
      </c>
      <c r="CK108" s="82">
        <v>2.1780012925645753</v>
      </c>
      <c r="CL108" s="82">
        <v>2.178001111927407</v>
      </c>
      <c r="CM108" s="82">
        <v>2.1780014000332137</v>
      </c>
      <c r="CN108" s="82">
        <v>2.1780008873676873</v>
      </c>
      <c r="CO108" s="82">
        <v>2.1780012933522559</v>
      </c>
      <c r="CP108" s="82">
        <v>2.1780014229215929</v>
      </c>
      <c r="CQ108" s="82">
        <v>2.1780013387860975</v>
      </c>
      <c r="CR108" s="82">
        <v>2.1780013615549128</v>
      </c>
      <c r="CS108" s="82">
        <v>2.1780014480782368</v>
      </c>
      <c r="CT108" s="82">
        <v>2.1780013394467055</v>
      </c>
      <c r="CU108" s="82">
        <v>2.178001098576936</v>
      </c>
      <c r="CV108" s="82">
        <v>2.2360004981071926</v>
      </c>
      <c r="CW108" s="82">
        <v>2.2360005077318736</v>
      </c>
      <c r="CX108" s="82">
        <v>2.2359998410664441</v>
      </c>
      <c r="CY108" s="82">
        <v>2.2360002928655853</v>
      </c>
      <c r="CZ108" s="82">
        <v>2.2360005049070653</v>
      </c>
      <c r="DA108" s="82">
        <v>2.2359999351042656</v>
      </c>
      <c r="DB108" s="82">
        <v>2.2360000847888757</v>
      </c>
      <c r="DC108" s="82">
        <v>2.2360007286732944</v>
      </c>
      <c r="DD108" s="82">
        <v>2.2360002004780966</v>
      </c>
      <c r="DE108" s="82">
        <v>2.2360004126050854</v>
      </c>
      <c r="DF108" s="82">
        <v>2.2360007393107981</v>
      </c>
      <c r="DG108" s="82">
        <v>2.2359997954801107</v>
      </c>
      <c r="DH108" s="82">
        <v>2.2970014989507344</v>
      </c>
      <c r="DI108" s="82">
        <v>2.2970012921180798</v>
      </c>
      <c r="DJ108" s="82">
        <v>2.2970009650877037</v>
      </c>
      <c r="DK108" s="82">
        <v>2.2970011182493915</v>
      </c>
      <c r="DL108" s="82">
        <v>2.2970008156606849</v>
      </c>
      <c r="DM108" s="82">
        <v>2.2970010438986868</v>
      </c>
      <c r="DN108" s="82">
        <v>2.2970012656892731</v>
      </c>
      <c r="DO108" s="82">
        <v>2.2970013193440977</v>
      </c>
      <c r="DP108" s="82">
        <v>2.2970013785256338</v>
      </c>
      <c r="DQ108" s="82">
        <v>2.2970017584089999</v>
      </c>
      <c r="DR108" s="82">
        <v>2.2970015226964069</v>
      </c>
      <c r="DS108" s="82">
        <v>2.2970011606289993</v>
      </c>
      <c r="DT108" s="82">
        <v>2.3599977014021447</v>
      </c>
      <c r="DU108" s="82">
        <v>2.3599981179075558</v>
      </c>
      <c r="DV108" s="82">
        <v>2.359998601496399</v>
      </c>
      <c r="DW108" s="82">
        <v>2.3599976091132984</v>
      </c>
      <c r="DX108" s="82">
        <v>2.3599980230779636</v>
      </c>
      <c r="DY108" s="82">
        <v>2.3599989302977558</v>
      </c>
      <c r="DZ108" s="82">
        <v>2.3599972526601647</v>
      </c>
      <c r="EA108" s="82">
        <v>2.359998012552301</v>
      </c>
      <c r="EB108" s="82">
        <v>2.3599979071432506</v>
      </c>
      <c r="EC108" s="82">
        <v>2.3599973067321338</v>
      </c>
      <c r="ED108" s="82">
        <v>2.3599981669263519</v>
      </c>
      <c r="EE108" s="82">
        <v>2.3599976340856257</v>
      </c>
      <c r="EF108" s="82">
        <v>2.4239973542057105</v>
      </c>
      <c r="EG108" s="82">
        <v>2.4239982452573798</v>
      </c>
      <c r="EH108" s="82">
        <v>2.4239974496657668</v>
      </c>
      <c r="EI108" s="82">
        <v>2.4239975724268144</v>
      </c>
      <c r="EJ108" s="82">
        <v>2.4239979662651612</v>
      </c>
      <c r="EK108" s="82">
        <v>2.4239975760246804</v>
      </c>
      <c r="EL108" s="82">
        <v>2.4239975373864726</v>
      </c>
      <c r="EM108" s="82">
        <v>2.4239981104435149</v>
      </c>
      <c r="EN108" s="82">
        <v>2.4239974203010521</v>
      </c>
      <c r="EO108" s="82">
        <v>2.4239972314621601</v>
      </c>
      <c r="EP108" s="82">
        <v>2.4239974695621513</v>
      </c>
      <c r="EQ108" s="82">
        <v>2.4239973568823507</v>
      </c>
      <c r="ER108" s="82">
        <v>2.4899960691031509</v>
      </c>
      <c r="ES108" s="82">
        <v>2.4899963277024768</v>
      </c>
      <c r="ET108" s="82">
        <v>2.4899961785617313</v>
      </c>
      <c r="EU108" s="82">
        <v>2.4899961272332956</v>
      </c>
      <c r="EV108" s="82">
        <v>2.4899969645288742</v>
      </c>
      <c r="EW108" s="82">
        <v>2.4899968757671109</v>
      </c>
      <c r="EX108" s="82">
        <v>2.4899962663878905</v>
      </c>
      <c r="EY108" s="82">
        <v>2.4899959102777864</v>
      </c>
      <c r="EZ108" s="82">
        <v>2.4899965739420664</v>
      </c>
      <c r="FA108" s="82">
        <v>2.4899960094093925</v>
      </c>
      <c r="FB108" s="82">
        <v>2.4899960935437893</v>
      </c>
      <c r="FC108" s="82">
        <v>2.4899964057676858</v>
      </c>
      <c r="FD108" s="82">
        <v>2.560002891038812</v>
      </c>
      <c r="FE108" s="82">
        <v>2.5600032819909235</v>
      </c>
      <c r="FF108" s="82">
        <v>2.5600032760368143</v>
      </c>
      <c r="FG108" s="82">
        <v>2.5600017058873048</v>
      </c>
      <c r="FH108" s="82">
        <v>2.5600024114874493</v>
      </c>
      <c r="FI108" s="82">
        <v>2.5600025653882486</v>
      </c>
      <c r="FJ108" s="82">
        <v>2.5600026709687072</v>
      </c>
      <c r="FK108" s="82">
        <v>2.5600030733687298</v>
      </c>
      <c r="FL108" s="82">
        <v>2.5600021288038364</v>
      </c>
      <c r="FM108" s="82">
        <v>2.5600028360450828</v>
      </c>
      <c r="FN108" s="82">
        <v>2.5600038496909554</v>
      </c>
      <c r="FO108" s="82">
        <v>2.5600025518883975</v>
      </c>
      <c r="FP108" s="82">
        <v>2.6320029233703766</v>
      </c>
      <c r="FQ108" s="82">
        <v>2.632003171850398</v>
      </c>
      <c r="FR108" s="82">
        <v>2.63200245434202</v>
      </c>
      <c r="FS108" s="82">
        <v>2.6320025725194127</v>
      </c>
      <c r="FT108" s="82">
        <v>2.632002379850598</v>
      </c>
      <c r="FU108" s="82">
        <v>2.6320017236901134</v>
      </c>
      <c r="FV108" s="82">
        <v>2.6320027247956403</v>
      </c>
      <c r="FW108" s="82">
        <v>2.6320025358075365</v>
      </c>
      <c r="FX108" s="82">
        <v>2.632002143864598</v>
      </c>
      <c r="FY108" s="82">
        <v>2.6320027954848682</v>
      </c>
      <c r="FZ108" s="82">
        <v>2.6320033023245775</v>
      </c>
      <c r="GA108" s="82">
        <v>2.6320023378141437</v>
      </c>
    </row>
    <row r="109" spans="2:183">
      <c r="B109" s="96" t="s">
        <v>4</v>
      </c>
      <c r="C109" s="166" t="s">
        <v>40</v>
      </c>
      <c r="D109" s="175">
        <v>2.5</v>
      </c>
      <c r="E109" s="176">
        <v>1.25</v>
      </c>
      <c r="F109" s="176">
        <v>0.62</v>
      </c>
      <c r="G109" s="176">
        <v>2.25</v>
      </c>
      <c r="H109" s="176">
        <v>1.62</v>
      </c>
      <c r="I109" s="176">
        <v>1.25</v>
      </c>
      <c r="J109" s="176">
        <v>1.88</v>
      </c>
      <c r="K109" s="176">
        <v>1.25</v>
      </c>
      <c r="L109" s="176">
        <v>2.25</v>
      </c>
      <c r="M109" s="176">
        <v>1.25</v>
      </c>
      <c r="N109" s="176">
        <v>1.88</v>
      </c>
      <c r="O109" s="176">
        <v>1.88</v>
      </c>
      <c r="P109" s="176">
        <v>1.25</v>
      </c>
      <c r="Q109" s="176">
        <v>1.25</v>
      </c>
      <c r="R109" s="176">
        <v>0.62</v>
      </c>
      <c r="S109" s="176">
        <v>1.88</v>
      </c>
      <c r="T109" s="176">
        <v>1.88</v>
      </c>
      <c r="U109" s="176">
        <v>1.25</v>
      </c>
      <c r="V109" s="176">
        <v>1.88</v>
      </c>
      <c r="W109" s="176">
        <v>1.25</v>
      </c>
      <c r="X109" s="176">
        <v>1.25</v>
      </c>
      <c r="Y109" s="176">
        <v>0.62</v>
      </c>
      <c r="Z109" s="176">
        <v>1.88</v>
      </c>
      <c r="AA109" s="176">
        <v>1.88</v>
      </c>
      <c r="AB109" s="176">
        <v>1.25</v>
      </c>
      <c r="AC109" s="176">
        <v>1.25</v>
      </c>
      <c r="AD109" s="176">
        <v>1.25</v>
      </c>
      <c r="AE109" s="176">
        <v>0.62</v>
      </c>
      <c r="AF109" s="176">
        <v>1.25</v>
      </c>
      <c r="AG109" s="176">
        <v>0.62</v>
      </c>
      <c r="AH109" s="176">
        <v>1.88</v>
      </c>
      <c r="AI109" s="176">
        <v>1.25</v>
      </c>
      <c r="AJ109" s="176">
        <v>1.25</v>
      </c>
      <c r="AK109" s="176">
        <v>1.25</v>
      </c>
      <c r="AL109" s="176">
        <v>1.88</v>
      </c>
      <c r="AM109" s="176">
        <v>1.25</v>
      </c>
      <c r="AN109" s="176">
        <v>1.25</v>
      </c>
      <c r="AO109" s="176">
        <v>1.25</v>
      </c>
      <c r="AP109" s="176">
        <v>1.25</v>
      </c>
      <c r="AQ109" s="176">
        <v>1.25</v>
      </c>
      <c r="AR109" s="176">
        <v>1.62</v>
      </c>
      <c r="AS109" s="176">
        <v>1.62</v>
      </c>
      <c r="AT109" s="176">
        <v>0.62</v>
      </c>
      <c r="AU109" s="176">
        <v>1.25</v>
      </c>
      <c r="AV109" s="176">
        <v>1.25</v>
      </c>
      <c r="AW109" s="176">
        <v>1.25</v>
      </c>
      <c r="AX109" s="176">
        <v>1.25</v>
      </c>
      <c r="AY109" s="176">
        <v>2.25</v>
      </c>
      <c r="AZ109" s="176">
        <v>1.25</v>
      </c>
      <c r="BA109" s="176">
        <v>1.88</v>
      </c>
      <c r="BB109" s="176">
        <v>1.88</v>
      </c>
      <c r="BC109" s="176">
        <v>1.25</v>
      </c>
      <c r="BD109" s="176">
        <v>1.25</v>
      </c>
      <c r="BE109" s="176">
        <v>1.25</v>
      </c>
      <c r="BF109" s="176">
        <v>1.25</v>
      </c>
      <c r="BG109" s="176">
        <v>1.25</v>
      </c>
      <c r="BH109" s="176">
        <v>1.25</v>
      </c>
      <c r="BI109" s="176">
        <v>1.25</v>
      </c>
      <c r="BJ109" s="176">
        <v>1.88</v>
      </c>
      <c r="BK109" s="176">
        <v>1.88</v>
      </c>
      <c r="BL109" s="176">
        <v>1.88</v>
      </c>
      <c r="BM109" s="176">
        <v>1.25</v>
      </c>
      <c r="BN109" s="176">
        <v>1.88</v>
      </c>
      <c r="BO109" s="176">
        <v>1.25</v>
      </c>
      <c r="BP109" s="176">
        <v>1.25</v>
      </c>
      <c r="BQ109" s="176">
        <v>0.62</v>
      </c>
      <c r="BR109" s="176">
        <v>0.62</v>
      </c>
      <c r="BS109" s="176">
        <v>0.62</v>
      </c>
      <c r="BT109" s="176">
        <v>3.12</v>
      </c>
      <c r="BU109" s="176">
        <v>1.25</v>
      </c>
      <c r="BV109" s="176">
        <v>0.62</v>
      </c>
      <c r="BW109" s="176">
        <v>3.12</v>
      </c>
      <c r="BX109" s="176">
        <v>1.25</v>
      </c>
      <c r="BY109" s="176">
        <v>1.25</v>
      </c>
      <c r="BZ109" s="176">
        <v>1.25</v>
      </c>
      <c r="CA109" s="176">
        <v>0.62</v>
      </c>
      <c r="CB109" s="176">
        <v>1.62</v>
      </c>
      <c r="CC109" s="176">
        <v>1.25</v>
      </c>
      <c r="CD109" s="176">
        <v>0.62</v>
      </c>
      <c r="CE109" s="176">
        <v>1.25</v>
      </c>
      <c r="CF109" s="176">
        <v>1.88</v>
      </c>
      <c r="CG109" s="176">
        <v>1.25</v>
      </c>
      <c r="CH109" s="176">
        <v>1.25</v>
      </c>
      <c r="CI109" s="176">
        <v>2.25</v>
      </c>
      <c r="CJ109" s="176">
        <v>1.88</v>
      </c>
      <c r="CK109" s="176">
        <v>1.88</v>
      </c>
      <c r="CL109" s="176">
        <v>2.5</v>
      </c>
      <c r="CM109" s="176">
        <v>0.62</v>
      </c>
      <c r="CN109" s="176">
        <v>0.62</v>
      </c>
      <c r="CO109" s="176">
        <v>1.25</v>
      </c>
      <c r="CP109" s="176">
        <v>1.25</v>
      </c>
      <c r="CQ109" s="176">
        <v>1.88</v>
      </c>
      <c r="CR109" s="176">
        <v>1.25</v>
      </c>
      <c r="CS109" s="176">
        <v>1.88</v>
      </c>
      <c r="CT109" s="176">
        <v>1.88</v>
      </c>
      <c r="CU109" s="176">
        <v>0.62</v>
      </c>
      <c r="CV109" s="176">
        <v>2.5</v>
      </c>
      <c r="CW109" s="176">
        <v>1.25</v>
      </c>
      <c r="CX109" s="176">
        <v>0.62</v>
      </c>
      <c r="CY109" s="176">
        <v>1.25</v>
      </c>
      <c r="CZ109" s="176">
        <v>1.62</v>
      </c>
      <c r="DA109" s="176">
        <v>1.88</v>
      </c>
      <c r="DB109" s="176">
        <v>1.25</v>
      </c>
      <c r="DC109" s="176">
        <v>1.88</v>
      </c>
      <c r="DD109" s="176">
        <v>0.62</v>
      </c>
      <c r="DE109" s="176">
        <v>1.25</v>
      </c>
      <c r="DF109" s="176">
        <v>0.62</v>
      </c>
      <c r="DG109" s="176">
        <v>1.25</v>
      </c>
      <c r="DH109" s="176">
        <v>1.25</v>
      </c>
      <c r="DI109" s="176">
        <v>1.25</v>
      </c>
      <c r="DJ109" s="176">
        <v>1.88</v>
      </c>
      <c r="DK109" s="176">
        <v>1.25</v>
      </c>
      <c r="DL109" s="176">
        <v>1.62</v>
      </c>
      <c r="DM109" s="176">
        <v>1.25</v>
      </c>
      <c r="DN109" s="176">
        <v>1.25</v>
      </c>
      <c r="DO109" s="176">
        <v>1.25</v>
      </c>
      <c r="DP109" s="176">
        <v>0.62</v>
      </c>
      <c r="DQ109" s="176">
        <v>1.88</v>
      </c>
      <c r="DR109" s="176">
        <v>1.25</v>
      </c>
      <c r="DS109" s="176">
        <v>2.5</v>
      </c>
      <c r="DT109" s="176">
        <v>1.88</v>
      </c>
      <c r="DU109" s="176">
        <v>1.25</v>
      </c>
      <c r="DV109" s="176">
        <v>1.88</v>
      </c>
      <c r="DW109" s="176">
        <v>2.5</v>
      </c>
      <c r="DX109" s="176">
        <v>0.62</v>
      </c>
      <c r="DY109" s="176">
        <v>1.25</v>
      </c>
      <c r="DZ109" s="176">
        <v>1.25</v>
      </c>
      <c r="EA109" s="176">
        <v>1.88</v>
      </c>
      <c r="EB109" s="176">
        <v>1.88</v>
      </c>
      <c r="EC109" s="176">
        <v>1.25</v>
      </c>
      <c r="ED109" s="176">
        <v>1.25</v>
      </c>
      <c r="EE109" s="176">
        <v>1.88</v>
      </c>
      <c r="EF109" s="176">
        <v>1.88</v>
      </c>
      <c r="EG109" s="176">
        <v>1.25</v>
      </c>
      <c r="EH109" s="176">
        <v>1.25</v>
      </c>
      <c r="EI109" s="176">
        <v>1.88</v>
      </c>
      <c r="EJ109" s="176">
        <v>0.62</v>
      </c>
      <c r="EK109" s="176">
        <v>1.25</v>
      </c>
      <c r="EL109" s="176">
        <v>2.5</v>
      </c>
      <c r="EM109" s="176">
        <v>0.62</v>
      </c>
      <c r="EN109" s="176">
        <v>3.12</v>
      </c>
      <c r="EO109" s="176">
        <v>1.25</v>
      </c>
      <c r="EP109" s="176">
        <v>1.25</v>
      </c>
      <c r="EQ109" s="176">
        <v>1.88</v>
      </c>
      <c r="ER109" s="176">
        <v>1.88</v>
      </c>
      <c r="ES109" s="176">
        <v>1.25</v>
      </c>
      <c r="ET109" s="176">
        <v>1.25</v>
      </c>
      <c r="EU109" s="176">
        <v>1.25</v>
      </c>
      <c r="EV109" s="176">
        <v>2.25</v>
      </c>
      <c r="EW109" s="176">
        <v>1.25</v>
      </c>
      <c r="EX109" s="176">
        <v>2.5</v>
      </c>
      <c r="EY109" s="176">
        <v>0.62</v>
      </c>
      <c r="EZ109" s="176">
        <v>3.12</v>
      </c>
      <c r="FA109" s="176">
        <v>1.88</v>
      </c>
      <c r="FB109" s="176">
        <v>1.25</v>
      </c>
      <c r="FC109" s="176">
        <v>1.25</v>
      </c>
      <c r="FD109" s="176">
        <v>0.62</v>
      </c>
      <c r="FE109" s="176">
        <v>1.25</v>
      </c>
      <c r="FF109" s="176">
        <v>1.25</v>
      </c>
      <c r="FG109" s="176">
        <v>1.88</v>
      </c>
      <c r="FH109" s="176">
        <v>0.62</v>
      </c>
      <c r="FI109" s="176">
        <v>1.25</v>
      </c>
      <c r="FJ109" s="176">
        <v>2.5</v>
      </c>
      <c r="FK109" s="176">
        <v>0.62</v>
      </c>
      <c r="FL109" s="176">
        <v>1.88</v>
      </c>
      <c r="FM109" s="176">
        <v>1.25</v>
      </c>
      <c r="FN109" s="176">
        <v>1.88</v>
      </c>
      <c r="FO109" s="176">
        <v>2.25</v>
      </c>
      <c r="FP109" s="176">
        <v>0.62</v>
      </c>
      <c r="FQ109" s="176">
        <v>1.25</v>
      </c>
      <c r="FR109" s="176">
        <v>1.25</v>
      </c>
      <c r="FS109" s="176">
        <v>1.25</v>
      </c>
      <c r="FT109" s="176">
        <v>0.62</v>
      </c>
      <c r="FU109" s="176">
        <v>1.88</v>
      </c>
      <c r="FV109" s="176">
        <v>1.88</v>
      </c>
      <c r="FW109" s="176">
        <v>1.25</v>
      </c>
      <c r="FX109" s="176">
        <v>1.88</v>
      </c>
      <c r="FY109" s="176">
        <v>0.62</v>
      </c>
      <c r="FZ109" s="176">
        <v>1.25</v>
      </c>
      <c r="GA109" s="176">
        <v>1.88</v>
      </c>
    </row>
    <row r="110" spans="2:183">
      <c r="B110" s="96" t="s">
        <v>4</v>
      </c>
      <c r="C110" s="166" t="s">
        <v>41</v>
      </c>
      <c r="D110" s="175">
        <v>692</v>
      </c>
      <c r="E110" s="176">
        <v>625</v>
      </c>
      <c r="F110" s="176">
        <v>692</v>
      </c>
      <c r="G110" s="176">
        <v>581</v>
      </c>
      <c r="H110" s="176">
        <v>157</v>
      </c>
      <c r="I110" s="176">
        <v>670</v>
      </c>
      <c r="J110" s="176">
        <v>692</v>
      </c>
      <c r="K110" s="176">
        <v>692</v>
      </c>
      <c r="L110" s="176">
        <v>670</v>
      </c>
      <c r="M110" s="176">
        <v>692</v>
      </c>
      <c r="N110" s="176">
        <v>670</v>
      </c>
      <c r="O110" s="176">
        <v>692</v>
      </c>
      <c r="P110" s="176">
        <v>692</v>
      </c>
      <c r="Q110" s="176">
        <v>625</v>
      </c>
      <c r="R110" s="176">
        <v>692</v>
      </c>
      <c r="S110" s="176">
        <v>670</v>
      </c>
      <c r="T110" s="176">
        <v>692</v>
      </c>
      <c r="U110" s="176">
        <v>670</v>
      </c>
      <c r="V110" s="176">
        <v>692</v>
      </c>
      <c r="W110" s="176">
        <v>692</v>
      </c>
      <c r="X110" s="176">
        <v>670</v>
      </c>
      <c r="Y110" s="176">
        <v>692</v>
      </c>
      <c r="Z110" s="176">
        <v>670</v>
      </c>
      <c r="AA110" s="176">
        <v>692</v>
      </c>
      <c r="AB110" s="176">
        <v>692</v>
      </c>
      <c r="AC110" s="176">
        <v>625</v>
      </c>
      <c r="AD110" s="176">
        <v>692</v>
      </c>
      <c r="AE110" s="176">
        <v>670</v>
      </c>
      <c r="AF110" s="176">
        <v>692</v>
      </c>
      <c r="AG110" s="176">
        <v>670</v>
      </c>
      <c r="AH110" s="176">
        <v>692</v>
      </c>
      <c r="AI110" s="176">
        <v>692</v>
      </c>
      <c r="AJ110" s="176">
        <v>670</v>
      </c>
      <c r="AK110" s="176">
        <v>692</v>
      </c>
      <c r="AL110" s="176">
        <v>670</v>
      </c>
      <c r="AM110" s="176">
        <v>692</v>
      </c>
      <c r="AN110" s="176">
        <v>692</v>
      </c>
      <c r="AO110" s="176">
        <v>648</v>
      </c>
      <c r="AP110" s="176">
        <v>692</v>
      </c>
      <c r="AQ110" s="176">
        <v>648</v>
      </c>
      <c r="AR110" s="176">
        <v>157</v>
      </c>
      <c r="AS110" s="176">
        <v>670</v>
      </c>
      <c r="AT110" s="176">
        <v>692</v>
      </c>
      <c r="AU110" s="176">
        <v>692</v>
      </c>
      <c r="AV110" s="176">
        <v>670</v>
      </c>
      <c r="AW110" s="176">
        <v>692</v>
      </c>
      <c r="AX110" s="176">
        <v>670</v>
      </c>
      <c r="AY110" s="176">
        <v>692</v>
      </c>
      <c r="AZ110" s="176">
        <v>692</v>
      </c>
      <c r="BA110" s="176">
        <v>625</v>
      </c>
      <c r="BB110" s="176">
        <v>692</v>
      </c>
      <c r="BC110" s="176">
        <v>670</v>
      </c>
      <c r="BD110" s="176">
        <v>692</v>
      </c>
      <c r="BE110" s="176">
        <v>670</v>
      </c>
      <c r="BF110" s="176">
        <v>692</v>
      </c>
      <c r="BG110" s="176">
        <v>692</v>
      </c>
      <c r="BH110" s="176">
        <v>670</v>
      </c>
      <c r="BI110" s="176">
        <v>692</v>
      </c>
      <c r="BJ110" s="176">
        <v>670</v>
      </c>
      <c r="BK110" s="176">
        <v>692</v>
      </c>
      <c r="BL110" s="176">
        <v>692</v>
      </c>
      <c r="BM110" s="176">
        <v>625</v>
      </c>
      <c r="BN110" s="176">
        <v>692</v>
      </c>
      <c r="BO110" s="176">
        <v>670</v>
      </c>
      <c r="BP110" s="176">
        <v>692</v>
      </c>
      <c r="BQ110" s="176">
        <v>670</v>
      </c>
      <c r="BR110" s="176">
        <v>692</v>
      </c>
      <c r="BS110" s="176">
        <v>692</v>
      </c>
      <c r="BT110" s="176">
        <v>670</v>
      </c>
      <c r="BU110" s="176">
        <v>692</v>
      </c>
      <c r="BV110" s="176">
        <v>670</v>
      </c>
      <c r="BW110" s="176">
        <v>692</v>
      </c>
      <c r="BX110" s="176">
        <v>692</v>
      </c>
      <c r="BY110" s="176">
        <v>625</v>
      </c>
      <c r="BZ110" s="176">
        <v>692</v>
      </c>
      <c r="CA110" s="176">
        <v>112</v>
      </c>
      <c r="CB110" s="176">
        <v>157</v>
      </c>
      <c r="CC110" s="176">
        <v>670</v>
      </c>
      <c r="CD110" s="176">
        <v>692</v>
      </c>
      <c r="CE110" s="176">
        <v>692</v>
      </c>
      <c r="CF110" s="176">
        <v>670</v>
      </c>
      <c r="CG110" s="176">
        <v>692</v>
      </c>
      <c r="CH110" s="176">
        <v>670</v>
      </c>
      <c r="CI110" s="176">
        <v>692</v>
      </c>
      <c r="CJ110" s="176">
        <v>692</v>
      </c>
      <c r="CK110" s="176">
        <v>648</v>
      </c>
      <c r="CL110" s="176">
        <v>692</v>
      </c>
      <c r="CM110" s="176">
        <v>670</v>
      </c>
      <c r="CN110" s="176">
        <v>692</v>
      </c>
      <c r="CO110" s="176">
        <v>670</v>
      </c>
      <c r="CP110" s="176">
        <v>692</v>
      </c>
      <c r="CQ110" s="176">
        <v>692</v>
      </c>
      <c r="CR110" s="176">
        <v>670</v>
      </c>
      <c r="CS110" s="176">
        <v>692</v>
      </c>
      <c r="CT110" s="176">
        <v>670</v>
      </c>
      <c r="CU110" s="176">
        <v>692</v>
      </c>
      <c r="CV110" s="176">
        <v>692</v>
      </c>
      <c r="CW110" s="176">
        <v>625</v>
      </c>
      <c r="CX110" s="176">
        <v>692</v>
      </c>
      <c r="CY110" s="176">
        <v>670</v>
      </c>
      <c r="CZ110" s="176">
        <v>692</v>
      </c>
      <c r="DA110" s="176">
        <v>670</v>
      </c>
      <c r="DB110" s="176">
        <v>692</v>
      </c>
      <c r="DC110" s="176">
        <v>692</v>
      </c>
      <c r="DD110" s="176">
        <v>670</v>
      </c>
      <c r="DE110" s="176">
        <v>692</v>
      </c>
      <c r="DF110" s="176">
        <v>670</v>
      </c>
      <c r="DG110" s="176">
        <v>692</v>
      </c>
      <c r="DH110" s="176">
        <v>692</v>
      </c>
      <c r="DI110" s="176">
        <v>625</v>
      </c>
      <c r="DJ110" s="176">
        <v>692</v>
      </c>
      <c r="DK110" s="176">
        <v>648</v>
      </c>
      <c r="DL110" s="176">
        <v>90</v>
      </c>
      <c r="DM110" s="176">
        <v>670</v>
      </c>
      <c r="DN110" s="176">
        <v>692</v>
      </c>
      <c r="DO110" s="176">
        <v>692</v>
      </c>
      <c r="DP110" s="176">
        <v>670</v>
      </c>
      <c r="DQ110" s="176">
        <v>692</v>
      </c>
      <c r="DR110" s="176">
        <v>670</v>
      </c>
      <c r="DS110" s="176">
        <v>692</v>
      </c>
      <c r="DT110" s="176">
        <v>692</v>
      </c>
      <c r="DU110" s="176">
        <v>625</v>
      </c>
      <c r="DV110" s="176">
        <v>692</v>
      </c>
      <c r="DW110" s="176">
        <v>670</v>
      </c>
      <c r="DX110" s="176">
        <v>692</v>
      </c>
      <c r="DY110" s="176">
        <v>670</v>
      </c>
      <c r="DZ110" s="176">
        <v>692</v>
      </c>
      <c r="EA110" s="176">
        <v>692</v>
      </c>
      <c r="EB110" s="176">
        <v>670</v>
      </c>
      <c r="EC110" s="176">
        <v>692</v>
      </c>
      <c r="ED110" s="176">
        <v>670</v>
      </c>
      <c r="EE110" s="176">
        <v>692</v>
      </c>
      <c r="EF110" s="176">
        <v>692</v>
      </c>
      <c r="EG110" s="176">
        <v>648</v>
      </c>
      <c r="EH110" s="176">
        <v>692</v>
      </c>
      <c r="EI110" s="176">
        <v>670</v>
      </c>
      <c r="EJ110" s="176">
        <v>692</v>
      </c>
      <c r="EK110" s="176">
        <v>670</v>
      </c>
      <c r="EL110" s="176">
        <v>692</v>
      </c>
      <c r="EM110" s="176">
        <v>692</v>
      </c>
      <c r="EN110" s="176">
        <v>670</v>
      </c>
      <c r="EO110" s="176">
        <v>692</v>
      </c>
      <c r="EP110" s="176">
        <v>670</v>
      </c>
      <c r="EQ110" s="176">
        <v>692</v>
      </c>
      <c r="ER110" s="176">
        <v>692</v>
      </c>
      <c r="ES110" s="176">
        <v>625</v>
      </c>
      <c r="ET110" s="176">
        <v>692</v>
      </c>
      <c r="EU110" s="176">
        <v>558</v>
      </c>
      <c r="EV110" s="176">
        <v>246</v>
      </c>
      <c r="EW110" s="176">
        <v>670</v>
      </c>
      <c r="EX110" s="176">
        <v>692</v>
      </c>
      <c r="EY110" s="176">
        <v>692</v>
      </c>
      <c r="EZ110" s="176">
        <v>670</v>
      </c>
      <c r="FA110" s="176">
        <v>692</v>
      </c>
      <c r="FB110" s="176">
        <v>670</v>
      </c>
      <c r="FC110" s="176">
        <v>692</v>
      </c>
      <c r="FD110" s="176">
        <v>692</v>
      </c>
      <c r="FE110" s="176">
        <v>625</v>
      </c>
      <c r="FF110" s="176">
        <v>692</v>
      </c>
      <c r="FG110" s="176">
        <v>670</v>
      </c>
      <c r="FH110" s="176">
        <v>692</v>
      </c>
      <c r="FI110" s="176">
        <v>670</v>
      </c>
      <c r="FJ110" s="176">
        <v>692</v>
      </c>
      <c r="FK110" s="176">
        <v>692</v>
      </c>
      <c r="FL110" s="176">
        <v>670</v>
      </c>
      <c r="FM110" s="176">
        <v>692</v>
      </c>
      <c r="FN110" s="176">
        <v>670</v>
      </c>
      <c r="FO110" s="176">
        <v>692</v>
      </c>
      <c r="FP110" s="176">
        <v>692</v>
      </c>
      <c r="FQ110" s="176">
        <v>625</v>
      </c>
      <c r="FR110" s="176">
        <v>692</v>
      </c>
      <c r="FS110" s="176">
        <v>670</v>
      </c>
      <c r="FT110" s="176">
        <v>692</v>
      </c>
      <c r="FU110" s="176">
        <v>670</v>
      </c>
      <c r="FV110" s="176">
        <v>692</v>
      </c>
      <c r="FW110" s="176">
        <v>692</v>
      </c>
      <c r="FX110" s="176">
        <v>670</v>
      </c>
      <c r="FY110" s="176">
        <v>692</v>
      </c>
      <c r="FZ110" s="176">
        <v>670</v>
      </c>
      <c r="GA110" s="176">
        <v>692</v>
      </c>
    </row>
    <row r="111" spans="2:183">
      <c r="B111" s="96" t="s">
        <v>4</v>
      </c>
      <c r="C111" s="166" t="s">
        <v>271</v>
      </c>
      <c r="D111" s="88">
        <v>3542.5</v>
      </c>
      <c r="E111" s="89">
        <v>1771.25</v>
      </c>
      <c r="F111" s="89">
        <v>885.62</v>
      </c>
      <c r="G111" s="89">
        <v>3188.25</v>
      </c>
      <c r="H111" s="89">
        <v>2302.62</v>
      </c>
      <c r="I111" s="89">
        <v>1771.25</v>
      </c>
      <c r="J111" s="89">
        <v>2656.88</v>
      </c>
      <c r="K111" s="89">
        <v>1771.25</v>
      </c>
      <c r="L111" s="89">
        <v>3188.25</v>
      </c>
      <c r="M111" s="89">
        <v>1771.25</v>
      </c>
      <c r="N111" s="89">
        <v>2656.88</v>
      </c>
      <c r="O111" s="89">
        <v>2656.88</v>
      </c>
      <c r="P111" s="89">
        <v>1771.25</v>
      </c>
      <c r="Q111" s="89">
        <v>1771.25</v>
      </c>
      <c r="R111" s="89">
        <v>885.62</v>
      </c>
      <c r="S111" s="89">
        <v>2656.88</v>
      </c>
      <c r="T111" s="89">
        <v>2656.88</v>
      </c>
      <c r="U111" s="89">
        <v>1771.25</v>
      </c>
      <c r="V111" s="89">
        <v>2656.88</v>
      </c>
      <c r="W111" s="89">
        <v>1771.25</v>
      </c>
      <c r="X111" s="89">
        <v>1771.25</v>
      </c>
      <c r="Y111" s="89">
        <v>885.62</v>
      </c>
      <c r="Z111" s="89">
        <v>2656.88</v>
      </c>
      <c r="AA111" s="89">
        <v>2656.88</v>
      </c>
      <c r="AB111" s="89">
        <v>1771.25</v>
      </c>
      <c r="AC111" s="89">
        <v>1771.25</v>
      </c>
      <c r="AD111" s="89">
        <v>1771.25</v>
      </c>
      <c r="AE111" s="89">
        <v>885.62</v>
      </c>
      <c r="AF111" s="89">
        <v>1771.25</v>
      </c>
      <c r="AG111" s="89">
        <v>885.62</v>
      </c>
      <c r="AH111" s="89">
        <v>2656.88</v>
      </c>
      <c r="AI111" s="89">
        <v>1771.25</v>
      </c>
      <c r="AJ111" s="89">
        <v>1771.25</v>
      </c>
      <c r="AK111" s="89">
        <v>1771.25</v>
      </c>
      <c r="AL111" s="89">
        <v>2656.88</v>
      </c>
      <c r="AM111" s="89">
        <v>1771.25</v>
      </c>
      <c r="AN111" s="89">
        <v>1771.25</v>
      </c>
      <c r="AO111" s="89">
        <v>1771.25</v>
      </c>
      <c r="AP111" s="89">
        <v>1771.25</v>
      </c>
      <c r="AQ111" s="89">
        <v>1771.25</v>
      </c>
      <c r="AR111" s="89">
        <v>2302.62</v>
      </c>
      <c r="AS111" s="89">
        <v>2302.62</v>
      </c>
      <c r="AT111" s="89">
        <v>885.62</v>
      </c>
      <c r="AU111" s="89">
        <v>1771.25</v>
      </c>
      <c r="AV111" s="89">
        <v>1771.25</v>
      </c>
      <c r="AW111" s="89">
        <v>1771.25</v>
      </c>
      <c r="AX111" s="89">
        <v>1771.25</v>
      </c>
      <c r="AY111" s="89">
        <v>3188.25</v>
      </c>
      <c r="AZ111" s="89">
        <v>1771.25</v>
      </c>
      <c r="BA111" s="89">
        <v>2656.88</v>
      </c>
      <c r="BB111" s="89">
        <v>2656.88</v>
      </c>
      <c r="BC111" s="89">
        <v>1771.25</v>
      </c>
      <c r="BD111" s="89">
        <v>1771.25</v>
      </c>
      <c r="BE111" s="89">
        <v>1771.25</v>
      </c>
      <c r="BF111" s="89">
        <v>1771.25</v>
      </c>
      <c r="BG111" s="89">
        <v>1771.25</v>
      </c>
      <c r="BH111" s="89">
        <v>1771.25</v>
      </c>
      <c r="BI111" s="89">
        <v>1771.25</v>
      </c>
      <c r="BJ111" s="89">
        <v>2656.88</v>
      </c>
      <c r="BK111" s="89">
        <v>2656.88</v>
      </c>
      <c r="BL111" s="89">
        <v>2656.88</v>
      </c>
      <c r="BM111" s="89">
        <v>1771.25</v>
      </c>
      <c r="BN111" s="89">
        <v>2656.88</v>
      </c>
      <c r="BO111" s="89">
        <v>1771.25</v>
      </c>
      <c r="BP111" s="89">
        <v>1771.25</v>
      </c>
      <c r="BQ111" s="89">
        <v>885.62</v>
      </c>
      <c r="BR111" s="89">
        <v>885.62</v>
      </c>
      <c r="BS111" s="89">
        <v>885.62</v>
      </c>
      <c r="BT111" s="89">
        <v>4428.12</v>
      </c>
      <c r="BU111" s="89">
        <v>1771.25</v>
      </c>
      <c r="BV111" s="89">
        <v>885.62</v>
      </c>
      <c r="BW111" s="89">
        <v>4428.12</v>
      </c>
      <c r="BX111" s="89">
        <v>1771.25</v>
      </c>
      <c r="BY111" s="89">
        <v>1771.25</v>
      </c>
      <c r="BZ111" s="89">
        <v>1771.25</v>
      </c>
      <c r="CA111" s="89">
        <v>885.62</v>
      </c>
      <c r="CB111" s="89">
        <v>2302.62</v>
      </c>
      <c r="CC111" s="89">
        <v>1771.25</v>
      </c>
      <c r="CD111" s="89">
        <v>885.62</v>
      </c>
      <c r="CE111" s="89">
        <v>1771.25</v>
      </c>
      <c r="CF111" s="89">
        <v>2656.88</v>
      </c>
      <c r="CG111" s="89">
        <v>1771.25</v>
      </c>
      <c r="CH111" s="89">
        <v>1771.25</v>
      </c>
      <c r="CI111" s="89">
        <v>3188.25</v>
      </c>
      <c r="CJ111" s="89">
        <v>2656.88</v>
      </c>
      <c r="CK111" s="89">
        <v>2656.88</v>
      </c>
      <c r="CL111" s="89">
        <v>3542.5</v>
      </c>
      <c r="CM111" s="89">
        <v>885.62</v>
      </c>
      <c r="CN111" s="89">
        <v>885.62</v>
      </c>
      <c r="CO111" s="89">
        <v>1771.25</v>
      </c>
      <c r="CP111" s="89">
        <v>1771.25</v>
      </c>
      <c r="CQ111" s="89">
        <v>2656.88</v>
      </c>
      <c r="CR111" s="89">
        <v>1771.25</v>
      </c>
      <c r="CS111" s="89">
        <v>2656.88</v>
      </c>
      <c r="CT111" s="89">
        <v>2656.88</v>
      </c>
      <c r="CU111" s="89">
        <v>885.62</v>
      </c>
      <c r="CV111" s="89">
        <v>3542.5</v>
      </c>
      <c r="CW111" s="89">
        <v>1771.25</v>
      </c>
      <c r="CX111" s="89">
        <v>885.62</v>
      </c>
      <c r="CY111" s="89">
        <v>1771.25</v>
      </c>
      <c r="CZ111" s="89">
        <v>2302.62</v>
      </c>
      <c r="DA111" s="89">
        <v>2656.88</v>
      </c>
      <c r="DB111" s="89">
        <v>1771.25</v>
      </c>
      <c r="DC111" s="89">
        <v>2656.88</v>
      </c>
      <c r="DD111" s="89">
        <v>885.62</v>
      </c>
      <c r="DE111" s="89">
        <v>1771.25</v>
      </c>
      <c r="DF111" s="89">
        <v>885.62</v>
      </c>
      <c r="DG111" s="89">
        <v>1771.25</v>
      </c>
      <c r="DH111" s="89">
        <v>1771.25</v>
      </c>
      <c r="DI111" s="89">
        <v>1771.25</v>
      </c>
      <c r="DJ111" s="89">
        <v>2656.88</v>
      </c>
      <c r="DK111" s="89">
        <v>1771.25</v>
      </c>
      <c r="DL111" s="89">
        <v>2302.62</v>
      </c>
      <c r="DM111" s="89">
        <v>1771.25</v>
      </c>
      <c r="DN111" s="89">
        <v>1771.25</v>
      </c>
      <c r="DO111" s="89">
        <v>1771.25</v>
      </c>
      <c r="DP111" s="89">
        <v>885.62</v>
      </c>
      <c r="DQ111" s="89">
        <v>2656.88</v>
      </c>
      <c r="DR111" s="89">
        <v>1771.25</v>
      </c>
      <c r="DS111" s="89">
        <v>3542.5</v>
      </c>
      <c r="DT111" s="89">
        <v>2656.88</v>
      </c>
      <c r="DU111" s="89">
        <v>1771.25</v>
      </c>
      <c r="DV111" s="89">
        <v>2656.88</v>
      </c>
      <c r="DW111" s="89">
        <v>3542.5</v>
      </c>
      <c r="DX111" s="89">
        <v>885.62</v>
      </c>
      <c r="DY111" s="89">
        <v>1771.25</v>
      </c>
      <c r="DZ111" s="89">
        <v>1771.25</v>
      </c>
      <c r="EA111" s="89">
        <v>2656.88</v>
      </c>
      <c r="EB111" s="89">
        <v>2656.88</v>
      </c>
      <c r="EC111" s="89">
        <v>1771.25</v>
      </c>
      <c r="ED111" s="89">
        <v>1771.25</v>
      </c>
      <c r="EE111" s="89">
        <v>2656.88</v>
      </c>
      <c r="EF111" s="89">
        <v>2656.88</v>
      </c>
      <c r="EG111" s="89">
        <v>1771.25</v>
      </c>
      <c r="EH111" s="89">
        <v>1771.25</v>
      </c>
      <c r="EI111" s="89">
        <v>2656.88</v>
      </c>
      <c r="EJ111" s="89">
        <v>885.62</v>
      </c>
      <c r="EK111" s="89">
        <v>1771.25</v>
      </c>
      <c r="EL111" s="89">
        <v>3542.5</v>
      </c>
      <c r="EM111" s="89">
        <v>885.62</v>
      </c>
      <c r="EN111" s="89">
        <v>4428.12</v>
      </c>
      <c r="EO111" s="89">
        <v>1771.25</v>
      </c>
      <c r="EP111" s="89">
        <v>1771.25</v>
      </c>
      <c r="EQ111" s="89">
        <v>2656.88</v>
      </c>
      <c r="ER111" s="89">
        <v>2656.88</v>
      </c>
      <c r="ES111" s="89">
        <v>1771.25</v>
      </c>
      <c r="ET111" s="89">
        <v>1771.25</v>
      </c>
      <c r="EU111" s="89">
        <v>1771.25</v>
      </c>
      <c r="EV111" s="89">
        <v>3188.25</v>
      </c>
      <c r="EW111" s="89">
        <v>1771.25</v>
      </c>
      <c r="EX111" s="89">
        <v>3542.5</v>
      </c>
      <c r="EY111" s="89">
        <v>885.62</v>
      </c>
      <c r="EZ111" s="89">
        <v>4428.12</v>
      </c>
      <c r="FA111" s="89">
        <v>2656.88</v>
      </c>
      <c r="FB111" s="89">
        <v>1771.25</v>
      </c>
      <c r="FC111" s="89">
        <v>1771.25</v>
      </c>
      <c r="FD111" s="89">
        <v>885.62</v>
      </c>
      <c r="FE111" s="89">
        <v>1771.25</v>
      </c>
      <c r="FF111" s="89">
        <v>1771.25</v>
      </c>
      <c r="FG111" s="89">
        <v>2656.88</v>
      </c>
      <c r="FH111" s="89">
        <v>885.62</v>
      </c>
      <c r="FI111" s="89">
        <v>1771.25</v>
      </c>
      <c r="FJ111" s="89">
        <v>3542.5</v>
      </c>
      <c r="FK111" s="89">
        <v>885.62</v>
      </c>
      <c r="FL111" s="89">
        <v>2656.88</v>
      </c>
      <c r="FM111" s="89">
        <v>1771.25</v>
      </c>
      <c r="FN111" s="89">
        <v>2656.88</v>
      </c>
      <c r="FO111" s="89">
        <v>3188.25</v>
      </c>
      <c r="FP111" s="89">
        <v>885.62</v>
      </c>
      <c r="FQ111" s="89">
        <v>1771.25</v>
      </c>
      <c r="FR111" s="89">
        <v>1771.25</v>
      </c>
      <c r="FS111" s="89">
        <v>1771.25</v>
      </c>
      <c r="FT111" s="89">
        <v>885.62</v>
      </c>
      <c r="FU111" s="89">
        <v>2656.88</v>
      </c>
      <c r="FV111" s="89">
        <v>2656.88</v>
      </c>
      <c r="FW111" s="89">
        <v>1771.25</v>
      </c>
      <c r="FX111" s="89">
        <v>2656.88</v>
      </c>
      <c r="FY111" s="89">
        <v>885.62</v>
      </c>
      <c r="FZ111" s="89">
        <v>1771.25</v>
      </c>
      <c r="GA111" s="89">
        <v>2656.88</v>
      </c>
    </row>
    <row r="112" spans="2:183">
      <c r="B112" s="171" t="s">
        <v>4</v>
      </c>
      <c r="C112" s="177" t="s">
        <v>96</v>
      </c>
      <c r="D112" s="83">
        <v>0.93180378493942517</v>
      </c>
      <c r="E112" s="84">
        <v>0.91351232876712329</v>
      </c>
      <c r="F112" s="84">
        <v>0.88452173568770287</v>
      </c>
      <c r="G112" s="84">
        <v>0.8986235352368378</v>
      </c>
      <c r="H112" s="84">
        <v>0.88819649245266563</v>
      </c>
      <c r="I112" s="84">
        <v>0.86418523819259874</v>
      </c>
      <c r="J112" s="84">
        <v>0.87663314593396147</v>
      </c>
      <c r="K112" s="84">
        <v>0.88737231768152669</v>
      </c>
      <c r="L112" s="84">
        <v>0.8889143324473523</v>
      </c>
      <c r="M112" s="84">
        <v>0.9057526328292026</v>
      </c>
      <c r="N112" s="84">
        <v>0.91012676344305876</v>
      </c>
      <c r="O112" s="84">
        <v>0.89876474780267634</v>
      </c>
      <c r="P112" s="84">
        <v>0.94371090347612641</v>
      </c>
      <c r="Q112" s="84">
        <v>0.93461917808219175</v>
      </c>
      <c r="R112" s="84">
        <v>0.87866220603373191</v>
      </c>
      <c r="S112" s="84">
        <v>0.8964179104477612</v>
      </c>
      <c r="T112" s="84">
        <v>0.90278327658563629</v>
      </c>
      <c r="U112" s="84">
        <v>0.87550194234307921</v>
      </c>
      <c r="V112" s="84">
        <v>0.88851057090822705</v>
      </c>
      <c r="W112" s="84">
        <v>0.88532346187346578</v>
      </c>
      <c r="X112" s="84">
        <v>0.88189122878756909</v>
      </c>
      <c r="Y112" s="84">
        <v>0.90195185683743762</v>
      </c>
      <c r="Z112" s="84">
        <v>0.90330811694949908</v>
      </c>
      <c r="AA112" s="84">
        <v>0.8807803468208093</v>
      </c>
      <c r="AB112" s="84">
        <v>0.91324530841713514</v>
      </c>
      <c r="AC112" s="84">
        <v>0.92463561643835612</v>
      </c>
      <c r="AD112" s="84">
        <v>0.87715773220365822</v>
      </c>
      <c r="AE112" s="84">
        <v>0.87900224902882851</v>
      </c>
      <c r="AF112" s="84">
        <v>0.89347929368912815</v>
      </c>
      <c r="AG112" s="84">
        <v>0.87876303414434687</v>
      </c>
      <c r="AH112" s="84">
        <v>0.8889163829281812</v>
      </c>
      <c r="AI112" s="84">
        <v>0.88601631166363137</v>
      </c>
      <c r="AJ112" s="84">
        <v>0.8734675935391536</v>
      </c>
      <c r="AK112" s="84">
        <v>0.89330113231451425</v>
      </c>
      <c r="AL112" s="84">
        <v>0.89575751380085877</v>
      </c>
      <c r="AM112" s="84">
        <v>0.86531989864597358</v>
      </c>
      <c r="AN112" s="84">
        <v>0.93875207854937048</v>
      </c>
      <c r="AO112" s="84">
        <v>0.94316548283443258</v>
      </c>
      <c r="AP112" s="84">
        <v>0.90203103967059939</v>
      </c>
      <c r="AQ112" s="84">
        <v>0.90068493150684936</v>
      </c>
      <c r="AR112" s="84">
        <v>0.88618968676380772</v>
      </c>
      <c r="AS112" s="84">
        <v>0.89590676753220211</v>
      </c>
      <c r="AT112" s="84">
        <v>0.88931229709399007</v>
      </c>
      <c r="AU112" s="84">
        <v>0.8992893340723731</v>
      </c>
      <c r="AV112" s="84">
        <v>0.88913310161521164</v>
      </c>
      <c r="AW112" s="84">
        <v>0.89788383878375166</v>
      </c>
      <c r="AX112" s="84">
        <v>0.92319157636475169</v>
      </c>
      <c r="AY112" s="84">
        <v>0.88115646527832769</v>
      </c>
      <c r="AZ112" s="84">
        <v>0.93347652228996758</v>
      </c>
      <c r="BA112" s="84">
        <v>0.93841095890410964</v>
      </c>
      <c r="BB112" s="84">
        <v>0.85680774408108318</v>
      </c>
      <c r="BC112" s="84">
        <v>0.83326109180126773</v>
      </c>
      <c r="BD112" s="84">
        <v>0.82922242457835138</v>
      </c>
      <c r="BE112" s="84">
        <v>0.83505418114904928</v>
      </c>
      <c r="BF112" s="84">
        <v>0.83307268984084248</v>
      </c>
      <c r="BG112" s="84">
        <v>0.8471672341436377</v>
      </c>
      <c r="BH112" s="84">
        <v>0.81627479043140461</v>
      </c>
      <c r="BI112" s="84">
        <v>0.83462665294164229</v>
      </c>
      <c r="BJ112" s="84">
        <v>0.86742997342056838</v>
      </c>
      <c r="BK112" s="84">
        <v>0.82135363053290045</v>
      </c>
      <c r="BL112" s="84">
        <v>0.9443938554121466</v>
      </c>
      <c r="BM112" s="84">
        <v>0.95377534246575346</v>
      </c>
      <c r="BN112" s="84">
        <v>0.87080330984242615</v>
      </c>
      <c r="BO112" s="84">
        <v>0.8560785115518299</v>
      </c>
      <c r="BP112" s="84">
        <v>0.86079657930160736</v>
      </c>
      <c r="BQ112" s="84">
        <v>0.8630954814966264</v>
      </c>
      <c r="BR112" s="84">
        <v>0.87687069443344678</v>
      </c>
      <c r="BS112" s="84">
        <v>0.88269063267083692</v>
      </c>
      <c r="BT112" s="84">
        <v>0.85954406051932131</v>
      </c>
      <c r="BU112" s="84">
        <v>0.89394449283395361</v>
      </c>
      <c r="BV112" s="84">
        <v>0.94302392148844827</v>
      </c>
      <c r="BW112" s="84">
        <v>0.92560772824451654</v>
      </c>
      <c r="BX112" s="84">
        <v>0.97831380156782011</v>
      </c>
      <c r="BY112" s="84">
        <v>0.99217534246575345</v>
      </c>
      <c r="BZ112" s="84">
        <v>0.98552933723968639</v>
      </c>
      <c r="CA112" s="84">
        <v>0.98438111545988261</v>
      </c>
      <c r="CB112" s="84">
        <v>0.88440101212808664</v>
      </c>
      <c r="CC112" s="84">
        <v>0.8979002249028829</v>
      </c>
      <c r="CD112" s="84">
        <v>0.93548578668144744</v>
      </c>
      <c r="CE112" s="84">
        <v>0.94446314039116319</v>
      </c>
      <c r="CF112" s="84">
        <v>0.93448783479860975</v>
      </c>
      <c r="CG112" s="84">
        <v>0.95845870615250617</v>
      </c>
      <c r="CH112" s="84">
        <v>0.99410754446943372</v>
      </c>
      <c r="CI112" s="84">
        <v>0.97058357748040225</v>
      </c>
      <c r="CJ112" s="84">
        <v>0.99718900942275712</v>
      </c>
      <c r="CK112" s="84">
        <v>0.99765347539320137</v>
      </c>
      <c r="CL112" s="84">
        <v>0.99697125663156227</v>
      </c>
      <c r="CM112" s="84">
        <v>0.97260887344101421</v>
      </c>
      <c r="CN112" s="84">
        <v>0.93695066909494018</v>
      </c>
      <c r="CO112" s="84">
        <v>0.94217542424862</v>
      </c>
      <c r="CP112" s="84">
        <v>0.946017103491963</v>
      </c>
      <c r="CQ112" s="84">
        <v>0.9463239369704648</v>
      </c>
      <c r="CR112" s="84">
        <v>0.95504600286240038</v>
      </c>
      <c r="CS112" s="84">
        <v>0.97059347533454743</v>
      </c>
      <c r="CT112" s="84">
        <v>0.99217951339194443</v>
      </c>
      <c r="CU112" s="84">
        <v>0.97304814316256238</v>
      </c>
      <c r="CV112" s="84">
        <v>0.99354659909731569</v>
      </c>
      <c r="CW112" s="84">
        <v>0.99286575342465755</v>
      </c>
      <c r="CX112" s="84">
        <v>0.99642687465357516</v>
      </c>
      <c r="CY112" s="84">
        <v>0.97737681455735026</v>
      </c>
      <c r="CZ112" s="84">
        <v>0.94095930002375483</v>
      </c>
      <c r="DA112" s="84">
        <v>0.94516458801881009</v>
      </c>
      <c r="DB112" s="84">
        <v>0.93388233430992162</v>
      </c>
      <c r="DC112" s="84">
        <v>0.95083735846068573</v>
      </c>
      <c r="DD112" s="84">
        <v>0.93826006951543661</v>
      </c>
      <c r="DE112" s="84">
        <v>0.95954747010848052</v>
      </c>
      <c r="DF112" s="84">
        <v>0.99558372520956862</v>
      </c>
      <c r="DG112" s="84">
        <v>0.96791115686119245</v>
      </c>
      <c r="DH112" s="84">
        <v>0.99047826431229713</v>
      </c>
      <c r="DI112" s="84">
        <v>0.99231780821917803</v>
      </c>
      <c r="DJ112" s="84">
        <v>0.99482342228204923</v>
      </c>
      <c r="DK112" s="84">
        <v>0.96412565533570105</v>
      </c>
      <c r="DL112" s="84">
        <v>0.9330289193302892</v>
      </c>
      <c r="DM112" s="84">
        <v>0.93033122060928231</v>
      </c>
      <c r="DN112" s="84">
        <v>0.93841555150843292</v>
      </c>
      <c r="DO112" s="84">
        <v>0.9452648665769261</v>
      </c>
      <c r="DP112" s="84">
        <v>0.93438969535882233</v>
      </c>
      <c r="DQ112" s="84">
        <v>0.9625366220603373</v>
      </c>
      <c r="DR112" s="84">
        <v>0.99362093641382132</v>
      </c>
      <c r="DS112" s="84">
        <v>0.96366497743289259</v>
      </c>
      <c r="DT112" s="84">
        <v>0.99038918362499007</v>
      </c>
      <c r="DU112" s="84">
        <v>0.98986301369863017</v>
      </c>
      <c r="DV112" s="84">
        <v>0.99084448491567023</v>
      </c>
      <c r="DW112" s="84">
        <v>0.96632181557963615</v>
      </c>
      <c r="DX112" s="84">
        <v>0.95127286404307543</v>
      </c>
      <c r="DY112" s="84">
        <v>0.91744632999386633</v>
      </c>
      <c r="DZ112" s="84">
        <v>0.93670322274130968</v>
      </c>
      <c r="EA112" s="84">
        <v>0.94623485628315784</v>
      </c>
      <c r="EB112" s="84">
        <v>0.92808219178082196</v>
      </c>
      <c r="EC112" s="84">
        <v>0.95550914561723022</v>
      </c>
      <c r="ED112" s="84">
        <v>0.98153342874667759</v>
      </c>
      <c r="EE112" s="84">
        <v>0.96220999287354503</v>
      </c>
      <c r="EF112" s="84">
        <v>0.98761778446432813</v>
      </c>
      <c r="EG112" s="84">
        <v>0.98787628953154072</v>
      </c>
      <c r="EH112" s="84">
        <v>0.99353670124317051</v>
      </c>
      <c r="EI112" s="84">
        <v>0.97024739317113073</v>
      </c>
      <c r="EJ112" s="84">
        <v>0.94416620476680657</v>
      </c>
      <c r="EK112" s="84">
        <v>0.92782662032304231</v>
      </c>
      <c r="EL112" s="84">
        <v>0.94050399873307466</v>
      </c>
      <c r="EM112" s="84">
        <v>0.93239765618813841</v>
      </c>
      <c r="EN112" s="84">
        <v>0.93680842363524852</v>
      </c>
      <c r="EO112" s="84">
        <v>0.95813207696571379</v>
      </c>
      <c r="EP112" s="84">
        <v>0.98574933551420973</v>
      </c>
      <c r="EQ112" s="84">
        <v>0.96614933882334308</v>
      </c>
      <c r="ER112" s="84">
        <v>0.98200570116398767</v>
      </c>
      <c r="ES112" s="84">
        <v>0.98478904109589038</v>
      </c>
      <c r="ET112" s="84">
        <v>0.98423271834666248</v>
      </c>
      <c r="EU112" s="84">
        <v>0.95085186821819612</v>
      </c>
      <c r="EV112" s="84">
        <v>0.91357723577235772</v>
      </c>
      <c r="EW112" s="84">
        <v>0.91619300756491517</v>
      </c>
      <c r="EX112" s="84">
        <v>0.92785454113548183</v>
      </c>
      <c r="EY112" s="84">
        <v>0.94386926914244995</v>
      </c>
      <c r="EZ112" s="84">
        <v>0.92499488857084444</v>
      </c>
      <c r="FA112" s="84">
        <v>0.94251326312455463</v>
      </c>
      <c r="FB112" s="84">
        <v>0.96825802494377433</v>
      </c>
      <c r="FC112" s="84">
        <v>0.93629741072135564</v>
      </c>
      <c r="FD112" s="84">
        <v>0.95861707181882971</v>
      </c>
      <c r="FE112" s="84">
        <v>0.96833972602739726</v>
      </c>
      <c r="FF112" s="84">
        <v>0.96681249505107292</v>
      </c>
      <c r="FG112" s="84">
        <v>0.92287466775710492</v>
      </c>
      <c r="FH112" s="84">
        <v>0.90298123366854066</v>
      </c>
      <c r="FI112" s="84">
        <v>0.87668166019218974</v>
      </c>
      <c r="FJ112" s="84">
        <v>0.92642925013856992</v>
      </c>
      <c r="FK112" s="84">
        <v>0.93395161928893811</v>
      </c>
      <c r="FL112" s="84">
        <v>0.91241054998977711</v>
      </c>
      <c r="FM112" s="84">
        <v>0.94230540818750497</v>
      </c>
      <c r="FN112" s="84">
        <v>0.95598037211204256</v>
      </c>
      <c r="FO112" s="84">
        <v>0.93087338664977437</v>
      </c>
      <c r="FP112" s="84">
        <v>0.95478660226462908</v>
      </c>
      <c r="FQ112" s="84">
        <v>0.96050410958904109</v>
      </c>
      <c r="FR112" s="84">
        <v>0.95980481431625619</v>
      </c>
      <c r="FS112" s="84">
        <v>0.90127376814557358</v>
      </c>
      <c r="FT112" s="84">
        <v>0.89834903792857712</v>
      </c>
      <c r="FU112" s="84">
        <v>0.86589654467389077</v>
      </c>
      <c r="FV112" s="84">
        <v>0.92265816770924058</v>
      </c>
      <c r="FW112" s="84">
        <v>0.92116359173331219</v>
      </c>
      <c r="FX112" s="84">
        <v>0.90600081782866493</v>
      </c>
      <c r="FY112" s="84">
        <v>0.93473354976641065</v>
      </c>
      <c r="FZ112" s="84">
        <v>0.94727049683091391</v>
      </c>
      <c r="GA112" s="84">
        <v>0.93143756433605196</v>
      </c>
    </row>
    <row r="113" spans="2:183">
      <c r="B113" s="96" t="s">
        <v>4</v>
      </c>
      <c r="C113" s="166" t="s">
        <v>42</v>
      </c>
      <c r="D113" s="178">
        <v>14212.51</v>
      </c>
      <c r="E113" s="179">
        <v>7159.39</v>
      </c>
      <c r="F113" s="179">
        <v>3568.18</v>
      </c>
      <c r="G113" s="179">
        <v>12743.44</v>
      </c>
      <c r="H113" s="179">
        <v>9295.7000000000007</v>
      </c>
      <c r="I113" s="179">
        <v>7228.47</v>
      </c>
      <c r="J113" s="179">
        <v>10959.61</v>
      </c>
      <c r="K113" s="179">
        <v>7347.15</v>
      </c>
      <c r="L113" s="179">
        <v>13231.24</v>
      </c>
      <c r="M113" s="179">
        <v>7412.68</v>
      </c>
      <c r="N113" s="179">
        <v>11371.42</v>
      </c>
      <c r="O113" s="179">
        <v>11913.43</v>
      </c>
      <c r="P113" s="179">
        <v>8124.72</v>
      </c>
      <c r="Q113" s="179">
        <v>8103.47</v>
      </c>
      <c r="R113" s="179">
        <v>4003.02</v>
      </c>
      <c r="S113" s="179">
        <v>11730.1</v>
      </c>
      <c r="T113" s="179">
        <v>11756.67</v>
      </c>
      <c r="U113" s="179">
        <v>7876.75</v>
      </c>
      <c r="V113" s="179">
        <v>11918.74</v>
      </c>
      <c r="W113" s="179">
        <v>7979.48</v>
      </c>
      <c r="X113" s="179">
        <v>7984.8</v>
      </c>
      <c r="Y113" s="179">
        <v>4025.17</v>
      </c>
      <c r="Z113" s="179">
        <v>12269.45</v>
      </c>
      <c r="AA113" s="179">
        <v>12750.34</v>
      </c>
      <c r="AB113" s="179">
        <v>8677.35</v>
      </c>
      <c r="AC113" s="179">
        <v>8618.9</v>
      </c>
      <c r="AD113" s="179">
        <v>8477.2000000000007</v>
      </c>
      <c r="AE113" s="179">
        <v>4068.56</v>
      </c>
      <c r="AF113" s="179">
        <v>8163.69</v>
      </c>
      <c r="AG113" s="179">
        <v>4101.33</v>
      </c>
      <c r="AH113" s="179">
        <v>12402.29</v>
      </c>
      <c r="AI113" s="179">
        <v>8301.85</v>
      </c>
      <c r="AJ113" s="179">
        <v>8307.16</v>
      </c>
      <c r="AK113" s="179">
        <v>8370.93</v>
      </c>
      <c r="AL113" s="179">
        <v>12755.66</v>
      </c>
      <c r="AM113" s="179">
        <v>8831.4500000000007</v>
      </c>
      <c r="AN113" s="179">
        <v>9008.58</v>
      </c>
      <c r="AO113" s="179">
        <v>8955.44</v>
      </c>
      <c r="AP113" s="179">
        <v>8813.74</v>
      </c>
      <c r="AQ113" s="179">
        <v>8459.49</v>
      </c>
      <c r="AR113" s="179">
        <v>11031.88</v>
      </c>
      <c r="AS113" s="179">
        <v>11082.53</v>
      </c>
      <c r="AT113" s="179">
        <v>4295.28</v>
      </c>
      <c r="AU113" s="179">
        <v>8624.2199999999993</v>
      </c>
      <c r="AV113" s="179">
        <v>8629.5300000000007</v>
      </c>
      <c r="AW113" s="179">
        <v>8693.2900000000009</v>
      </c>
      <c r="AX113" s="179">
        <v>8833.2199999999993</v>
      </c>
      <c r="AY113" s="179">
        <v>16508.759999999998</v>
      </c>
      <c r="AZ113" s="179">
        <v>9352.2000000000007</v>
      </c>
      <c r="BA113" s="179">
        <v>13948.59</v>
      </c>
      <c r="BB113" s="179">
        <v>13736.04</v>
      </c>
      <c r="BC113" s="179">
        <v>8811.9699999999993</v>
      </c>
      <c r="BD113" s="179">
        <v>8842.08</v>
      </c>
      <c r="BE113" s="179">
        <v>8884.59</v>
      </c>
      <c r="BF113" s="179">
        <v>8953.67</v>
      </c>
      <c r="BG113" s="179">
        <v>8987.32</v>
      </c>
      <c r="BH113" s="179">
        <v>8994.41</v>
      </c>
      <c r="BI113" s="179">
        <v>9059.9500000000007</v>
      </c>
      <c r="BJ113" s="179">
        <v>13834.35</v>
      </c>
      <c r="BK113" s="179">
        <v>14384.32</v>
      </c>
      <c r="BL113" s="179">
        <v>14663.29</v>
      </c>
      <c r="BM113" s="179">
        <v>9722.39</v>
      </c>
      <c r="BN113" s="179">
        <v>14376.35</v>
      </c>
      <c r="BO113" s="179">
        <v>9238.84</v>
      </c>
      <c r="BP113" s="179">
        <v>9274.26</v>
      </c>
      <c r="BQ113" s="179">
        <v>4663.7</v>
      </c>
      <c r="BR113" s="179">
        <v>4703.55</v>
      </c>
      <c r="BS113" s="179">
        <v>4723.04</v>
      </c>
      <c r="BT113" s="179">
        <v>23641.759999999998</v>
      </c>
      <c r="BU113" s="179">
        <v>9527.5499999999993</v>
      </c>
      <c r="BV113" s="179">
        <v>4855</v>
      </c>
      <c r="BW113" s="179">
        <v>25249.17</v>
      </c>
      <c r="BX113" s="179">
        <v>10310.450000000001</v>
      </c>
      <c r="BY113" s="179">
        <v>10260.85</v>
      </c>
      <c r="BZ113" s="179">
        <v>10126.24</v>
      </c>
      <c r="CA113" s="179">
        <v>4896.62</v>
      </c>
      <c r="CB113" s="179">
        <v>12781.87</v>
      </c>
      <c r="CC113" s="179">
        <v>9885.35</v>
      </c>
      <c r="CD113" s="179">
        <v>4982.53</v>
      </c>
      <c r="CE113" s="179">
        <v>10004.02</v>
      </c>
      <c r="CF113" s="179">
        <v>15021.97</v>
      </c>
      <c r="CG113" s="179">
        <v>10085.5</v>
      </c>
      <c r="CH113" s="179">
        <v>10267.94</v>
      </c>
      <c r="CI113" s="179">
        <v>19215.580000000002</v>
      </c>
      <c r="CJ113" s="179">
        <v>16342.44</v>
      </c>
      <c r="CK113" s="179">
        <v>16286.64</v>
      </c>
      <c r="CL113" s="179">
        <v>21464</v>
      </c>
      <c r="CM113" s="179">
        <v>5206.59</v>
      </c>
      <c r="CN113" s="179">
        <v>5231.3900000000003</v>
      </c>
      <c r="CO113" s="179">
        <v>10528.31</v>
      </c>
      <c r="CP113" s="179">
        <v>10623.96</v>
      </c>
      <c r="CQ113" s="179">
        <v>16012.98</v>
      </c>
      <c r="CR113" s="179">
        <v>10682.41</v>
      </c>
      <c r="CS113" s="179">
        <v>16135.2</v>
      </c>
      <c r="CT113" s="179">
        <v>16430.11</v>
      </c>
      <c r="CU113" s="179">
        <v>5682.17</v>
      </c>
      <c r="CV113" s="179">
        <v>23214</v>
      </c>
      <c r="CW113" s="179">
        <v>11580.43</v>
      </c>
      <c r="CX113" s="179">
        <v>5723.79</v>
      </c>
      <c r="CY113" s="179">
        <v>11151.79</v>
      </c>
      <c r="CZ113" s="179">
        <v>14568.71</v>
      </c>
      <c r="DA113" s="179">
        <v>16932.27</v>
      </c>
      <c r="DB113" s="179">
        <v>11396.22</v>
      </c>
      <c r="DC113" s="179">
        <v>17182.009999999998</v>
      </c>
      <c r="DD113" s="179">
        <v>5703.42</v>
      </c>
      <c r="DE113" s="179">
        <v>11472.38</v>
      </c>
      <c r="DF113" s="179">
        <v>5830.96</v>
      </c>
      <c r="DG113" s="179">
        <v>12055.13</v>
      </c>
      <c r="DH113" s="179">
        <v>12288.93</v>
      </c>
      <c r="DI113" s="179">
        <v>12246.42</v>
      </c>
      <c r="DJ113" s="179">
        <v>18125.2</v>
      </c>
      <c r="DK113" s="179">
        <v>11798.3</v>
      </c>
      <c r="DL113" s="179">
        <v>15360.81</v>
      </c>
      <c r="DM113" s="179">
        <v>11909.88</v>
      </c>
      <c r="DN113" s="179">
        <v>12028.56</v>
      </c>
      <c r="DO113" s="179">
        <v>12085.24</v>
      </c>
      <c r="DP113" s="179">
        <v>6021.36</v>
      </c>
      <c r="DQ113" s="179">
        <v>18175.68</v>
      </c>
      <c r="DR113" s="179">
        <v>12333.22</v>
      </c>
      <c r="DS113" s="179">
        <v>25406.81</v>
      </c>
      <c r="DT113" s="179">
        <v>19411.13</v>
      </c>
      <c r="DU113" s="179">
        <v>12869.9</v>
      </c>
      <c r="DV113" s="179">
        <v>19068.39</v>
      </c>
      <c r="DW113" s="179">
        <v>24818.76</v>
      </c>
      <c r="DX113" s="179">
        <v>6210</v>
      </c>
      <c r="DY113" s="179">
        <v>12508.57</v>
      </c>
      <c r="DZ113" s="179">
        <v>12611.3</v>
      </c>
      <c r="EA113" s="179">
        <v>19009.939999999999</v>
      </c>
      <c r="EB113" s="179">
        <v>18946.18</v>
      </c>
      <c r="EC113" s="179">
        <v>12694.55</v>
      </c>
      <c r="ED113" s="179">
        <v>12857.5</v>
      </c>
      <c r="EE113" s="179">
        <v>19775.12</v>
      </c>
      <c r="EF113" s="179">
        <v>20155.05</v>
      </c>
      <c r="EG113" s="179">
        <v>13395.96</v>
      </c>
      <c r="EH113" s="179">
        <v>13155.07</v>
      </c>
      <c r="EI113" s="179">
        <v>19381.900000000001</v>
      </c>
      <c r="EJ113" s="179">
        <v>6483.66</v>
      </c>
      <c r="EK113" s="179">
        <v>13135.59</v>
      </c>
      <c r="EL113" s="179">
        <v>26721.08</v>
      </c>
      <c r="EM113" s="179">
        <v>6737.84</v>
      </c>
      <c r="EN113" s="179">
        <v>33117.949999999997</v>
      </c>
      <c r="EO113" s="179">
        <v>13250.72</v>
      </c>
      <c r="EP113" s="179">
        <v>13376.48</v>
      </c>
      <c r="EQ113" s="179">
        <v>20439.34</v>
      </c>
      <c r="ER113" s="179">
        <v>21079.64</v>
      </c>
      <c r="ES113" s="179">
        <v>13962.76</v>
      </c>
      <c r="ET113" s="179">
        <v>13477.44</v>
      </c>
      <c r="EU113" s="179">
        <v>13507.55</v>
      </c>
      <c r="EV113" s="179">
        <v>24492.13</v>
      </c>
      <c r="EW113" s="179">
        <v>13842.32</v>
      </c>
      <c r="EX113" s="179">
        <v>28279.78</v>
      </c>
      <c r="EY113" s="179">
        <v>7108.91</v>
      </c>
      <c r="EZ113" s="179">
        <v>34446.379999999997</v>
      </c>
      <c r="FA113" s="179">
        <v>20556.240000000002</v>
      </c>
      <c r="FB113" s="179">
        <v>13796.27</v>
      </c>
      <c r="FC113" s="179">
        <v>14038.93</v>
      </c>
      <c r="FD113" s="179">
        <v>7217.84</v>
      </c>
      <c r="FE113" s="179">
        <v>14568.53</v>
      </c>
      <c r="FF113" s="179">
        <v>14061.95</v>
      </c>
      <c r="FG113" s="179">
        <v>21138.1</v>
      </c>
      <c r="FH113" s="179">
        <v>7098.28</v>
      </c>
      <c r="FI113" s="179">
        <v>14442.77</v>
      </c>
      <c r="FJ113" s="179">
        <v>29509.02</v>
      </c>
      <c r="FK113" s="179">
        <v>7417.99</v>
      </c>
      <c r="FL113" s="179">
        <v>21563.200000000001</v>
      </c>
      <c r="FM113" s="179">
        <v>14295.76</v>
      </c>
      <c r="FN113" s="179">
        <v>21592.42</v>
      </c>
      <c r="FO113" s="179">
        <v>26366.83</v>
      </c>
      <c r="FP113" s="179">
        <v>7502.13</v>
      </c>
      <c r="FQ113" s="179">
        <v>15085.74</v>
      </c>
      <c r="FR113" s="179">
        <v>14559.67</v>
      </c>
      <c r="FS113" s="179">
        <v>14589.79</v>
      </c>
      <c r="FT113" s="179">
        <v>7348.92</v>
      </c>
      <c r="FU113" s="179">
        <v>22431.99</v>
      </c>
      <c r="FV113" s="179">
        <v>22915.55</v>
      </c>
      <c r="FW113" s="179">
        <v>15362.05</v>
      </c>
      <c r="FX113" s="179">
        <v>22325.72</v>
      </c>
      <c r="FY113" s="179">
        <v>7401.17</v>
      </c>
      <c r="FZ113" s="179">
        <v>14905.07</v>
      </c>
      <c r="GA113" s="179">
        <v>22753.48</v>
      </c>
    </row>
    <row r="114" spans="2:183">
      <c r="B114" s="96" t="s">
        <v>4</v>
      </c>
      <c r="C114" s="166" t="s">
        <v>318</v>
      </c>
      <c r="D114" s="178">
        <v>0</v>
      </c>
      <c r="E114" s="179">
        <v>0</v>
      </c>
      <c r="F114" s="179">
        <v>0</v>
      </c>
      <c r="G114" s="179">
        <v>0</v>
      </c>
      <c r="H114" s="179">
        <v>0</v>
      </c>
      <c r="I114" s="179">
        <v>0</v>
      </c>
      <c r="J114" s="179">
        <v>0</v>
      </c>
      <c r="K114" s="179">
        <v>0</v>
      </c>
      <c r="L114" s="179">
        <v>0</v>
      </c>
      <c r="M114" s="179">
        <v>0</v>
      </c>
      <c r="N114" s="179">
        <v>0</v>
      </c>
      <c r="O114" s="179">
        <v>0</v>
      </c>
      <c r="P114" s="179">
        <v>0</v>
      </c>
      <c r="Q114" s="179">
        <v>0</v>
      </c>
      <c r="R114" s="179">
        <v>0</v>
      </c>
      <c r="S114" s="179">
        <v>0</v>
      </c>
      <c r="T114" s="179">
        <v>0</v>
      </c>
      <c r="U114" s="179">
        <v>0</v>
      </c>
      <c r="V114" s="179">
        <v>0</v>
      </c>
      <c r="W114" s="179">
        <v>0</v>
      </c>
      <c r="X114" s="179">
        <v>0</v>
      </c>
      <c r="Y114" s="179">
        <v>0</v>
      </c>
      <c r="Z114" s="179">
        <v>0</v>
      </c>
      <c r="AA114" s="179">
        <v>0</v>
      </c>
      <c r="AB114" s="179">
        <v>0</v>
      </c>
      <c r="AC114" s="179">
        <v>0</v>
      </c>
      <c r="AD114" s="179">
        <v>0</v>
      </c>
      <c r="AE114" s="179">
        <v>0</v>
      </c>
      <c r="AF114" s="179">
        <v>0</v>
      </c>
      <c r="AG114" s="179">
        <v>0</v>
      </c>
      <c r="AH114" s="179">
        <v>0</v>
      </c>
      <c r="AI114" s="179">
        <v>0</v>
      </c>
      <c r="AJ114" s="179">
        <v>0</v>
      </c>
      <c r="AK114" s="179">
        <v>0</v>
      </c>
      <c r="AL114" s="179">
        <v>0</v>
      </c>
      <c r="AM114" s="179">
        <v>0</v>
      </c>
      <c r="AN114" s="179">
        <v>0</v>
      </c>
      <c r="AO114" s="179">
        <v>0</v>
      </c>
      <c r="AP114" s="179">
        <v>0</v>
      </c>
      <c r="AQ114" s="179">
        <v>0</v>
      </c>
      <c r="AR114" s="179">
        <v>0</v>
      </c>
      <c r="AS114" s="179">
        <v>0</v>
      </c>
      <c r="AT114" s="179">
        <v>0</v>
      </c>
      <c r="AU114" s="179">
        <v>0</v>
      </c>
      <c r="AV114" s="179">
        <v>0</v>
      </c>
      <c r="AW114" s="179">
        <v>0</v>
      </c>
      <c r="AX114" s="179">
        <v>0</v>
      </c>
      <c r="AY114" s="179">
        <v>0</v>
      </c>
      <c r="AZ114" s="179">
        <v>0</v>
      </c>
      <c r="BA114" s="179">
        <v>0</v>
      </c>
      <c r="BB114" s="179">
        <v>0</v>
      </c>
      <c r="BC114" s="179">
        <v>0</v>
      </c>
      <c r="BD114" s="179">
        <v>0</v>
      </c>
      <c r="BE114" s="179">
        <v>0</v>
      </c>
      <c r="BF114" s="179">
        <v>0</v>
      </c>
      <c r="BG114" s="179">
        <v>0</v>
      </c>
      <c r="BH114" s="179">
        <v>0</v>
      </c>
      <c r="BI114" s="179">
        <v>0</v>
      </c>
      <c r="BJ114" s="179">
        <v>0</v>
      </c>
      <c r="BK114" s="179">
        <v>0</v>
      </c>
      <c r="BL114" s="179">
        <v>0</v>
      </c>
      <c r="BM114" s="179">
        <v>0</v>
      </c>
      <c r="BN114" s="179">
        <v>0</v>
      </c>
      <c r="BO114" s="179">
        <v>0</v>
      </c>
      <c r="BP114" s="179">
        <v>0</v>
      </c>
      <c r="BQ114" s="179">
        <v>0</v>
      </c>
      <c r="BR114" s="179">
        <v>0</v>
      </c>
      <c r="BS114" s="179">
        <v>0</v>
      </c>
      <c r="BT114" s="179">
        <v>0</v>
      </c>
      <c r="BU114" s="179">
        <v>0</v>
      </c>
      <c r="BV114" s="179">
        <v>0</v>
      </c>
      <c r="BW114" s="179">
        <v>0</v>
      </c>
      <c r="BX114" s="179">
        <v>0</v>
      </c>
      <c r="BY114" s="179">
        <v>0</v>
      </c>
      <c r="BZ114" s="179">
        <v>0</v>
      </c>
      <c r="CA114" s="179">
        <v>0</v>
      </c>
      <c r="CB114" s="179">
        <v>0</v>
      </c>
      <c r="CC114" s="179">
        <v>0</v>
      </c>
      <c r="CD114" s="179">
        <v>0</v>
      </c>
      <c r="CE114" s="179">
        <v>0</v>
      </c>
      <c r="CF114" s="179">
        <v>0</v>
      </c>
      <c r="CG114" s="179">
        <v>0</v>
      </c>
      <c r="CH114" s="179">
        <v>0</v>
      </c>
      <c r="CI114" s="179">
        <v>0</v>
      </c>
      <c r="CJ114" s="179">
        <v>0</v>
      </c>
      <c r="CK114" s="179">
        <v>0</v>
      </c>
      <c r="CL114" s="179">
        <v>0</v>
      </c>
      <c r="CM114" s="179">
        <v>0</v>
      </c>
      <c r="CN114" s="179">
        <v>0</v>
      </c>
      <c r="CO114" s="179">
        <v>0</v>
      </c>
      <c r="CP114" s="179">
        <v>0</v>
      </c>
      <c r="CQ114" s="179">
        <v>0</v>
      </c>
      <c r="CR114" s="179">
        <v>0</v>
      </c>
      <c r="CS114" s="179">
        <v>0</v>
      </c>
      <c r="CT114" s="179">
        <v>0</v>
      </c>
      <c r="CU114" s="179">
        <v>0</v>
      </c>
      <c r="CV114" s="179">
        <v>0</v>
      </c>
      <c r="CW114" s="179">
        <v>0</v>
      </c>
      <c r="CX114" s="179">
        <v>0</v>
      </c>
      <c r="CY114" s="179">
        <v>0</v>
      </c>
      <c r="CZ114" s="179">
        <v>0</v>
      </c>
      <c r="DA114" s="179">
        <v>0</v>
      </c>
      <c r="DB114" s="179">
        <v>0</v>
      </c>
      <c r="DC114" s="179">
        <v>0</v>
      </c>
      <c r="DD114" s="179">
        <v>0</v>
      </c>
      <c r="DE114" s="179">
        <v>0</v>
      </c>
      <c r="DF114" s="179">
        <v>0</v>
      </c>
      <c r="DG114" s="179">
        <v>0</v>
      </c>
      <c r="DH114" s="179">
        <v>0</v>
      </c>
      <c r="DI114" s="179">
        <v>0</v>
      </c>
      <c r="DJ114" s="179">
        <v>0</v>
      </c>
      <c r="DK114" s="179">
        <v>0</v>
      </c>
      <c r="DL114" s="179">
        <v>0</v>
      </c>
      <c r="DM114" s="179">
        <v>0</v>
      </c>
      <c r="DN114" s="179">
        <v>0</v>
      </c>
      <c r="DO114" s="179">
        <v>0</v>
      </c>
      <c r="DP114" s="179">
        <v>0</v>
      </c>
      <c r="DQ114" s="179">
        <v>0</v>
      </c>
      <c r="DR114" s="179">
        <v>0</v>
      </c>
      <c r="DS114" s="179">
        <v>0</v>
      </c>
      <c r="DT114" s="179">
        <v>0</v>
      </c>
      <c r="DU114" s="179">
        <v>0</v>
      </c>
      <c r="DV114" s="179">
        <v>0</v>
      </c>
      <c r="DW114" s="179">
        <v>0</v>
      </c>
      <c r="DX114" s="179">
        <v>0</v>
      </c>
      <c r="DY114" s="179">
        <v>0</v>
      </c>
      <c r="DZ114" s="179">
        <v>0</v>
      </c>
      <c r="EA114" s="179">
        <v>0</v>
      </c>
      <c r="EB114" s="179">
        <v>0</v>
      </c>
      <c r="EC114" s="179">
        <v>0</v>
      </c>
      <c r="ED114" s="179">
        <v>0</v>
      </c>
      <c r="EE114" s="179">
        <v>0</v>
      </c>
      <c r="EF114" s="179">
        <v>0</v>
      </c>
      <c r="EG114" s="179">
        <v>0</v>
      </c>
      <c r="EH114" s="179">
        <v>0</v>
      </c>
      <c r="EI114" s="179">
        <v>0</v>
      </c>
      <c r="EJ114" s="179">
        <v>0</v>
      </c>
      <c r="EK114" s="179">
        <v>0</v>
      </c>
      <c r="EL114" s="179">
        <v>0</v>
      </c>
      <c r="EM114" s="179">
        <v>0</v>
      </c>
      <c r="EN114" s="179">
        <v>0</v>
      </c>
      <c r="EO114" s="179">
        <v>0</v>
      </c>
      <c r="EP114" s="179">
        <v>0</v>
      </c>
      <c r="EQ114" s="179">
        <v>0</v>
      </c>
      <c r="ER114" s="179">
        <v>0</v>
      </c>
      <c r="ES114" s="179">
        <v>0</v>
      </c>
      <c r="ET114" s="179">
        <v>0</v>
      </c>
      <c r="EU114" s="179">
        <v>0</v>
      </c>
      <c r="EV114" s="179">
        <v>0</v>
      </c>
      <c r="EW114" s="179">
        <v>0</v>
      </c>
      <c r="EX114" s="179">
        <v>0</v>
      </c>
      <c r="EY114" s="179">
        <v>0</v>
      </c>
      <c r="EZ114" s="179">
        <v>0</v>
      </c>
      <c r="FA114" s="179">
        <v>0</v>
      </c>
      <c r="FB114" s="179">
        <v>0</v>
      </c>
      <c r="FC114" s="179">
        <v>0</v>
      </c>
      <c r="FD114" s="179">
        <v>0</v>
      </c>
      <c r="FE114" s="179">
        <v>0</v>
      </c>
      <c r="FF114" s="179">
        <v>0</v>
      </c>
      <c r="FG114" s="179">
        <v>0</v>
      </c>
      <c r="FH114" s="179">
        <v>0</v>
      </c>
      <c r="FI114" s="179">
        <v>0</v>
      </c>
      <c r="FJ114" s="179">
        <v>0</v>
      </c>
      <c r="FK114" s="179">
        <v>0</v>
      </c>
      <c r="FL114" s="179">
        <v>0</v>
      </c>
      <c r="FM114" s="179">
        <v>0</v>
      </c>
      <c r="FN114" s="179">
        <v>0</v>
      </c>
      <c r="FO114" s="179">
        <v>0</v>
      </c>
      <c r="FP114" s="179">
        <v>0</v>
      </c>
      <c r="FQ114" s="179">
        <v>0</v>
      </c>
      <c r="FR114" s="179">
        <v>0</v>
      </c>
      <c r="FS114" s="179">
        <v>0</v>
      </c>
      <c r="FT114" s="179">
        <v>0</v>
      </c>
      <c r="FU114" s="179">
        <v>0</v>
      </c>
      <c r="FV114" s="179">
        <v>0</v>
      </c>
      <c r="FW114" s="179">
        <v>0</v>
      </c>
      <c r="FX114" s="179">
        <v>0</v>
      </c>
      <c r="FY114" s="179">
        <v>0</v>
      </c>
      <c r="FZ114" s="179">
        <v>0</v>
      </c>
      <c r="GA114" s="179">
        <v>0</v>
      </c>
    </row>
    <row r="115" spans="2:183">
      <c r="B115" s="96" t="s">
        <v>4</v>
      </c>
      <c r="C115" s="166" t="s">
        <v>43</v>
      </c>
      <c r="D115" s="175">
        <v>103.64</v>
      </c>
      <c r="E115" s="176">
        <v>91.8</v>
      </c>
      <c r="F115" s="176">
        <v>98.6</v>
      </c>
      <c r="G115" s="176">
        <v>84.24</v>
      </c>
      <c r="H115" s="176">
        <v>22.67</v>
      </c>
      <c r="I115" s="176">
        <v>93.61</v>
      </c>
      <c r="J115" s="176">
        <v>98.02</v>
      </c>
      <c r="K115" s="176">
        <v>99.01</v>
      </c>
      <c r="L115" s="176">
        <v>96.15</v>
      </c>
      <c r="M115" s="176">
        <v>100.89</v>
      </c>
      <c r="N115" s="176">
        <v>98.17</v>
      </c>
      <c r="O115" s="176">
        <v>100.25</v>
      </c>
      <c r="P115" s="176">
        <v>104.68</v>
      </c>
      <c r="Q115" s="176">
        <v>93.73</v>
      </c>
      <c r="R115" s="176">
        <v>98.05</v>
      </c>
      <c r="S115" s="176">
        <v>96.84</v>
      </c>
      <c r="T115" s="176">
        <v>100.67</v>
      </c>
      <c r="U115" s="176">
        <v>94.71</v>
      </c>
      <c r="V115" s="176">
        <v>99.21</v>
      </c>
      <c r="W115" s="176">
        <v>98.82</v>
      </c>
      <c r="X115" s="176">
        <v>95.36</v>
      </c>
      <c r="Y115" s="176">
        <v>100.4</v>
      </c>
      <c r="Z115" s="176">
        <v>97.5</v>
      </c>
      <c r="AA115" s="176">
        <v>98.45</v>
      </c>
      <c r="AB115" s="176">
        <v>101.61</v>
      </c>
      <c r="AC115" s="176">
        <v>92.8</v>
      </c>
      <c r="AD115" s="176">
        <v>97.98</v>
      </c>
      <c r="AE115" s="176">
        <v>94.95</v>
      </c>
      <c r="AF115" s="176">
        <v>1173.6099999999999</v>
      </c>
      <c r="AG115" s="176">
        <v>94.94</v>
      </c>
      <c r="AH115" s="176">
        <v>99.25</v>
      </c>
      <c r="AI115" s="176">
        <v>98.87</v>
      </c>
      <c r="AJ115" s="176">
        <v>94.51</v>
      </c>
      <c r="AK115" s="176">
        <v>99.6</v>
      </c>
      <c r="AL115" s="176">
        <v>96.78</v>
      </c>
      <c r="AM115" s="176">
        <v>96.77</v>
      </c>
      <c r="AN115" s="176">
        <v>104.17</v>
      </c>
      <c r="AO115" s="176">
        <v>98</v>
      </c>
      <c r="AP115" s="176">
        <v>100.48</v>
      </c>
      <c r="AQ115" s="176">
        <v>93.96</v>
      </c>
      <c r="AR115" s="176">
        <v>22.62</v>
      </c>
      <c r="AS115" s="176">
        <v>96.77</v>
      </c>
      <c r="AT115" s="176">
        <v>99.14</v>
      </c>
      <c r="AU115" s="176">
        <v>100.24</v>
      </c>
      <c r="AV115" s="176">
        <v>96.02</v>
      </c>
      <c r="AW115" s="176">
        <v>100.09</v>
      </c>
      <c r="AX115" s="176">
        <v>99.35</v>
      </c>
      <c r="AY115" s="176">
        <v>98.51</v>
      </c>
      <c r="AZ115" s="176">
        <v>103.66</v>
      </c>
      <c r="BA115" s="176">
        <v>94.19</v>
      </c>
      <c r="BB115" s="176">
        <v>96.06</v>
      </c>
      <c r="BC115" s="176">
        <v>90.63</v>
      </c>
      <c r="BD115" s="176">
        <v>1211.68</v>
      </c>
      <c r="BE115" s="176">
        <v>242.41</v>
      </c>
      <c r="BF115" s="176">
        <v>93.62</v>
      </c>
      <c r="BG115" s="176">
        <v>95.03</v>
      </c>
      <c r="BH115" s="176">
        <v>88.99</v>
      </c>
      <c r="BI115" s="176">
        <v>93.78</v>
      </c>
      <c r="BJ115" s="176">
        <v>94.06</v>
      </c>
      <c r="BK115" s="176">
        <v>92.48</v>
      </c>
      <c r="BL115" s="176">
        <v>104.85</v>
      </c>
      <c r="BM115" s="176">
        <v>95.51</v>
      </c>
      <c r="BN115" s="176">
        <v>97.47</v>
      </c>
      <c r="BO115" s="176">
        <v>92.88</v>
      </c>
      <c r="BP115" s="176">
        <v>96.4</v>
      </c>
      <c r="BQ115" s="176">
        <v>93.48</v>
      </c>
      <c r="BR115" s="176">
        <v>97.93</v>
      </c>
      <c r="BS115" s="176">
        <v>98.51</v>
      </c>
      <c r="BT115" s="176">
        <v>93.45</v>
      </c>
      <c r="BU115" s="176">
        <v>99.71</v>
      </c>
      <c r="BV115" s="176">
        <v>101.28</v>
      </c>
      <c r="BW115" s="176">
        <v>103.18</v>
      </c>
      <c r="BX115" s="176">
        <v>108.22</v>
      </c>
      <c r="BY115" s="176">
        <v>99.02</v>
      </c>
      <c r="BZ115" s="176">
        <v>108.94</v>
      </c>
      <c r="CA115" s="176">
        <v>17.670000000000002</v>
      </c>
      <c r="CB115" s="176">
        <v>22.6</v>
      </c>
      <c r="CC115" s="176">
        <v>96.93</v>
      </c>
      <c r="CD115" s="176">
        <v>103.83</v>
      </c>
      <c r="CE115" s="176">
        <v>104.83</v>
      </c>
      <c r="CF115" s="176">
        <v>100.62</v>
      </c>
      <c r="CG115" s="176">
        <v>106.25</v>
      </c>
      <c r="CH115" s="176">
        <v>106.33</v>
      </c>
      <c r="CI115" s="176">
        <v>107.6</v>
      </c>
      <c r="CJ115" s="176">
        <v>109.22</v>
      </c>
      <c r="CK115" s="176">
        <v>102.34</v>
      </c>
      <c r="CL115" s="176">
        <v>109.29</v>
      </c>
      <c r="CM115" s="176">
        <v>103.2</v>
      </c>
      <c r="CN115" s="176">
        <v>103.06</v>
      </c>
      <c r="CO115" s="176">
        <v>100.36</v>
      </c>
      <c r="CP115" s="176">
        <v>104.04</v>
      </c>
      <c r="CQ115" s="176">
        <v>104.15</v>
      </c>
      <c r="CR115" s="176">
        <v>101.62</v>
      </c>
      <c r="CS115" s="176">
        <v>106.57</v>
      </c>
      <c r="CT115" s="176">
        <v>105.26</v>
      </c>
      <c r="CU115" s="176">
        <v>106.64</v>
      </c>
      <c r="CV115" s="176">
        <v>109.44</v>
      </c>
      <c r="CW115" s="176">
        <v>98.64</v>
      </c>
      <c r="CX115" s="176">
        <v>109.47</v>
      </c>
      <c r="CY115" s="176">
        <v>104.22</v>
      </c>
      <c r="CZ115" s="176">
        <v>1262.93</v>
      </c>
      <c r="DA115" s="176">
        <v>320.47000000000003</v>
      </c>
      <c r="DB115" s="176">
        <v>103.3</v>
      </c>
      <c r="DC115" s="176">
        <v>105.08</v>
      </c>
      <c r="DD115" s="176">
        <v>100.35</v>
      </c>
      <c r="DE115" s="176">
        <v>105.86</v>
      </c>
      <c r="DF115" s="176">
        <v>105.9</v>
      </c>
      <c r="DG115" s="176">
        <v>106.7</v>
      </c>
      <c r="DH115" s="176">
        <v>109.45</v>
      </c>
      <c r="DI115" s="176">
        <v>99.04</v>
      </c>
      <c r="DJ115" s="176">
        <v>109.98</v>
      </c>
      <c r="DK115" s="176">
        <v>100.01</v>
      </c>
      <c r="DL115" s="176">
        <v>13.69</v>
      </c>
      <c r="DM115" s="176">
        <v>100.12</v>
      </c>
      <c r="DN115" s="176">
        <v>104.22</v>
      </c>
      <c r="DO115" s="176">
        <v>104.92</v>
      </c>
      <c r="DP115" s="176">
        <v>100.43</v>
      </c>
      <c r="DQ115" s="176">
        <v>106.73</v>
      </c>
      <c r="DR115" s="176">
        <v>106.29</v>
      </c>
      <c r="DS115" s="176">
        <v>106.93</v>
      </c>
      <c r="DT115" s="176">
        <v>109.53</v>
      </c>
      <c r="DU115" s="176">
        <v>98.82</v>
      </c>
      <c r="DV115" s="176">
        <v>109.57</v>
      </c>
      <c r="DW115" s="176">
        <v>103.79</v>
      </c>
      <c r="DX115" s="176">
        <v>1370.46</v>
      </c>
      <c r="DY115" s="176">
        <v>261.98</v>
      </c>
      <c r="DZ115" s="176">
        <v>104.05</v>
      </c>
      <c r="EA115" s="176">
        <v>105.1</v>
      </c>
      <c r="EB115" s="176">
        <v>99.99</v>
      </c>
      <c r="EC115" s="176">
        <v>105.95</v>
      </c>
      <c r="ED115" s="176">
        <v>105.11</v>
      </c>
      <c r="EE115" s="176">
        <v>106.69</v>
      </c>
      <c r="EF115" s="176">
        <v>109.25</v>
      </c>
      <c r="EG115" s="176">
        <v>102.26</v>
      </c>
      <c r="EH115" s="176">
        <v>109.76</v>
      </c>
      <c r="EI115" s="176">
        <v>104.09</v>
      </c>
      <c r="EJ115" s="176">
        <v>104.72</v>
      </c>
      <c r="EK115" s="176">
        <v>99.86</v>
      </c>
      <c r="EL115" s="176">
        <v>104.61</v>
      </c>
      <c r="EM115" s="176">
        <v>103.53</v>
      </c>
      <c r="EN115" s="176">
        <v>101.02</v>
      </c>
      <c r="EO115" s="176">
        <v>106.21</v>
      </c>
      <c r="EP115" s="176">
        <v>105.52</v>
      </c>
      <c r="EQ115" s="176">
        <v>107.09</v>
      </c>
      <c r="ER115" s="176">
        <v>108.68</v>
      </c>
      <c r="ES115" s="176">
        <v>98.35</v>
      </c>
      <c r="ET115" s="176">
        <v>108.81</v>
      </c>
      <c r="EU115" s="176">
        <v>85.07</v>
      </c>
      <c r="EV115" s="176">
        <v>36.409999999999997</v>
      </c>
      <c r="EW115" s="176">
        <v>98.72</v>
      </c>
      <c r="EX115" s="176">
        <v>103.34</v>
      </c>
      <c r="EY115" s="176">
        <v>104.68</v>
      </c>
      <c r="EZ115" s="176">
        <v>99.86</v>
      </c>
      <c r="FA115" s="176">
        <v>104.73</v>
      </c>
      <c r="FB115" s="176">
        <v>103.81</v>
      </c>
      <c r="FC115" s="176">
        <v>103.99</v>
      </c>
      <c r="FD115" s="176">
        <v>106.15</v>
      </c>
      <c r="FE115" s="176">
        <v>96.85</v>
      </c>
      <c r="FF115" s="176">
        <v>107.06</v>
      </c>
      <c r="FG115" s="176">
        <v>99.43</v>
      </c>
      <c r="FH115" s="176">
        <v>100.55</v>
      </c>
      <c r="FI115" s="176">
        <v>94.87</v>
      </c>
      <c r="FJ115" s="176">
        <v>103.2</v>
      </c>
      <c r="FK115" s="176">
        <v>103.65</v>
      </c>
      <c r="FL115" s="176">
        <v>98.44</v>
      </c>
      <c r="FM115" s="176">
        <v>104.61</v>
      </c>
      <c r="FN115" s="176">
        <v>102.72</v>
      </c>
      <c r="FO115" s="176">
        <v>103.61</v>
      </c>
      <c r="FP115" s="176">
        <v>105.76</v>
      </c>
      <c r="FQ115" s="176">
        <v>96.14</v>
      </c>
      <c r="FR115" s="176">
        <v>106.34</v>
      </c>
      <c r="FS115" s="176">
        <v>1179.24</v>
      </c>
      <c r="FT115" s="176">
        <v>184.72</v>
      </c>
      <c r="FU115" s="176">
        <v>93.93</v>
      </c>
      <c r="FV115" s="176">
        <v>102.7</v>
      </c>
      <c r="FW115" s="176">
        <v>102.45</v>
      </c>
      <c r="FX115" s="176">
        <v>97.81</v>
      </c>
      <c r="FY115" s="176">
        <v>103.73</v>
      </c>
      <c r="FZ115" s="176">
        <v>101.79</v>
      </c>
      <c r="GA115" s="176">
        <v>103.61</v>
      </c>
    </row>
    <row r="116" spans="2:183">
      <c r="B116" s="96" t="s">
        <v>4</v>
      </c>
      <c r="C116" s="166" t="s">
        <v>44</v>
      </c>
      <c r="D116" s="178">
        <v>142.55000000000001</v>
      </c>
      <c r="E116" s="179">
        <v>126.27</v>
      </c>
      <c r="F116" s="179">
        <v>135.63</v>
      </c>
      <c r="G116" s="179">
        <v>115.87</v>
      </c>
      <c r="H116" s="179">
        <v>31.19</v>
      </c>
      <c r="I116" s="179">
        <v>128.76</v>
      </c>
      <c r="J116" s="179">
        <v>134.83000000000001</v>
      </c>
      <c r="K116" s="179">
        <v>136.18</v>
      </c>
      <c r="L116" s="179">
        <v>132.26</v>
      </c>
      <c r="M116" s="179">
        <v>138.77000000000001</v>
      </c>
      <c r="N116" s="179">
        <v>135.03</v>
      </c>
      <c r="O116" s="179">
        <v>137.88999999999999</v>
      </c>
      <c r="P116" s="179">
        <v>143.99</v>
      </c>
      <c r="Q116" s="179">
        <v>128.93</v>
      </c>
      <c r="R116" s="179">
        <v>134.86000000000001</v>
      </c>
      <c r="S116" s="179">
        <v>133.19999999999999</v>
      </c>
      <c r="T116" s="179">
        <v>138.47</v>
      </c>
      <c r="U116" s="179">
        <v>130.28</v>
      </c>
      <c r="V116" s="179">
        <v>136.46</v>
      </c>
      <c r="W116" s="179">
        <v>135.91999999999999</v>
      </c>
      <c r="X116" s="179">
        <v>131.16999999999999</v>
      </c>
      <c r="Y116" s="179">
        <v>138.11000000000001</v>
      </c>
      <c r="Z116" s="179">
        <v>134.12</v>
      </c>
      <c r="AA116" s="179">
        <v>135.41999999999999</v>
      </c>
      <c r="AB116" s="179">
        <v>199.86</v>
      </c>
      <c r="AC116" s="179">
        <v>182.55</v>
      </c>
      <c r="AD116" s="179">
        <v>192.74</v>
      </c>
      <c r="AE116" s="179">
        <v>186.76</v>
      </c>
      <c r="AF116" s="179">
        <v>2308.5</v>
      </c>
      <c r="AG116" s="179">
        <v>186.75</v>
      </c>
      <c r="AH116" s="179">
        <v>195.23</v>
      </c>
      <c r="AI116" s="179">
        <v>194.48</v>
      </c>
      <c r="AJ116" s="179">
        <v>185.9</v>
      </c>
      <c r="AK116" s="179">
        <v>195.91</v>
      </c>
      <c r="AL116" s="179">
        <v>190.37</v>
      </c>
      <c r="AM116" s="179">
        <v>190.35</v>
      </c>
      <c r="AN116" s="179">
        <v>204.9</v>
      </c>
      <c r="AO116" s="179">
        <v>192.76</v>
      </c>
      <c r="AP116" s="179">
        <v>197.65</v>
      </c>
      <c r="AQ116" s="179">
        <v>184.81</v>
      </c>
      <c r="AR116" s="179">
        <v>44.5</v>
      </c>
      <c r="AS116" s="179">
        <v>190.35</v>
      </c>
      <c r="AT116" s="179">
        <v>195</v>
      </c>
      <c r="AU116" s="179">
        <v>197.17</v>
      </c>
      <c r="AV116" s="179">
        <v>188.87</v>
      </c>
      <c r="AW116" s="179">
        <v>196.88</v>
      </c>
      <c r="AX116" s="179">
        <v>195.43</v>
      </c>
      <c r="AY116" s="179">
        <v>193.77</v>
      </c>
      <c r="AZ116" s="179">
        <v>208.35</v>
      </c>
      <c r="BA116" s="179">
        <v>189.33</v>
      </c>
      <c r="BB116" s="179">
        <v>193.09</v>
      </c>
      <c r="BC116" s="179">
        <v>182.16</v>
      </c>
      <c r="BD116" s="179">
        <v>2435.4699999999998</v>
      </c>
      <c r="BE116" s="179">
        <v>487.24</v>
      </c>
      <c r="BF116" s="179">
        <v>188.17</v>
      </c>
      <c r="BG116" s="179">
        <v>191.02</v>
      </c>
      <c r="BH116" s="179">
        <v>178.87</v>
      </c>
      <c r="BI116" s="179">
        <v>188.51</v>
      </c>
      <c r="BJ116" s="179">
        <v>189.07</v>
      </c>
      <c r="BK116" s="179">
        <v>185.89</v>
      </c>
      <c r="BL116" s="179">
        <v>215.99</v>
      </c>
      <c r="BM116" s="179">
        <v>196.75</v>
      </c>
      <c r="BN116" s="179">
        <v>200.79</v>
      </c>
      <c r="BO116" s="179">
        <v>191.32</v>
      </c>
      <c r="BP116" s="179">
        <v>198.59</v>
      </c>
      <c r="BQ116" s="179">
        <v>192.56</v>
      </c>
      <c r="BR116" s="179">
        <v>201.73</v>
      </c>
      <c r="BS116" s="179">
        <v>202.93</v>
      </c>
      <c r="BT116" s="179">
        <v>192.51</v>
      </c>
      <c r="BU116" s="179">
        <v>205.4</v>
      </c>
      <c r="BV116" s="179">
        <v>208.64</v>
      </c>
      <c r="BW116" s="179">
        <v>212.56</v>
      </c>
      <c r="BX116" s="179">
        <v>229.42</v>
      </c>
      <c r="BY116" s="179">
        <v>209.93</v>
      </c>
      <c r="BZ116" s="179">
        <v>230.95</v>
      </c>
      <c r="CA116" s="179">
        <v>37.46</v>
      </c>
      <c r="CB116" s="179">
        <v>47.92</v>
      </c>
      <c r="CC116" s="179">
        <v>205.5</v>
      </c>
      <c r="CD116" s="179">
        <v>220.12</v>
      </c>
      <c r="CE116" s="179">
        <v>222.24</v>
      </c>
      <c r="CF116" s="179">
        <v>213.32</v>
      </c>
      <c r="CG116" s="179">
        <v>225.26</v>
      </c>
      <c r="CH116" s="179">
        <v>225.42</v>
      </c>
      <c r="CI116" s="179">
        <v>228.11</v>
      </c>
      <c r="CJ116" s="179">
        <v>237.01</v>
      </c>
      <c r="CK116" s="179">
        <v>222.08</v>
      </c>
      <c r="CL116" s="179">
        <v>237.17</v>
      </c>
      <c r="CM116" s="179">
        <v>223.95</v>
      </c>
      <c r="CN116" s="179">
        <v>223.63</v>
      </c>
      <c r="CO116" s="179">
        <v>217.79</v>
      </c>
      <c r="CP116" s="179">
        <v>225.76</v>
      </c>
      <c r="CQ116" s="179">
        <v>226</v>
      </c>
      <c r="CR116" s="179">
        <v>220.51</v>
      </c>
      <c r="CS116" s="179">
        <v>231.25</v>
      </c>
      <c r="CT116" s="179">
        <v>228.41</v>
      </c>
      <c r="CU116" s="179">
        <v>231.41</v>
      </c>
      <c r="CV116" s="179">
        <v>244.06</v>
      </c>
      <c r="CW116" s="179">
        <v>219.98</v>
      </c>
      <c r="CX116" s="179">
        <v>244.11</v>
      </c>
      <c r="CY116" s="179">
        <v>232.4</v>
      </c>
      <c r="CZ116" s="179">
        <v>2816.34</v>
      </c>
      <c r="DA116" s="179">
        <v>714.65</v>
      </c>
      <c r="DB116" s="179">
        <v>230.35</v>
      </c>
      <c r="DC116" s="179">
        <v>234.32</v>
      </c>
      <c r="DD116" s="179">
        <v>223.78</v>
      </c>
      <c r="DE116" s="179">
        <v>236.07</v>
      </c>
      <c r="DF116" s="179">
        <v>236.17</v>
      </c>
      <c r="DG116" s="179">
        <v>237.93</v>
      </c>
      <c r="DH116" s="179">
        <v>250.64</v>
      </c>
      <c r="DI116" s="179">
        <v>226.81</v>
      </c>
      <c r="DJ116" s="179">
        <v>251.85</v>
      </c>
      <c r="DK116" s="179">
        <v>229.03</v>
      </c>
      <c r="DL116" s="179">
        <v>31.35</v>
      </c>
      <c r="DM116" s="179">
        <v>229.28</v>
      </c>
      <c r="DN116" s="179">
        <v>238.67</v>
      </c>
      <c r="DO116" s="179">
        <v>240.26</v>
      </c>
      <c r="DP116" s="179">
        <v>229.99</v>
      </c>
      <c r="DQ116" s="179">
        <v>244.42</v>
      </c>
      <c r="DR116" s="179">
        <v>243.39</v>
      </c>
      <c r="DS116" s="179">
        <v>244.86</v>
      </c>
      <c r="DT116" s="179">
        <v>258.48</v>
      </c>
      <c r="DU116" s="179">
        <v>233.21</v>
      </c>
      <c r="DV116" s="179">
        <v>258.58999999999997</v>
      </c>
      <c r="DW116" s="179">
        <v>244.94</v>
      </c>
      <c r="DX116" s="179">
        <v>3234.29</v>
      </c>
      <c r="DY116" s="179">
        <v>618.26</v>
      </c>
      <c r="DZ116" s="179">
        <v>245.56</v>
      </c>
      <c r="EA116" s="179">
        <v>248.04</v>
      </c>
      <c r="EB116" s="179">
        <v>235.98</v>
      </c>
      <c r="EC116" s="179">
        <v>250.05</v>
      </c>
      <c r="ED116" s="179">
        <v>248.05</v>
      </c>
      <c r="EE116" s="179">
        <v>251.79</v>
      </c>
      <c r="EF116" s="179">
        <v>264.38</v>
      </c>
      <c r="EG116" s="179">
        <v>247.46</v>
      </c>
      <c r="EH116" s="179">
        <v>265.62</v>
      </c>
      <c r="EI116" s="179">
        <v>251.89</v>
      </c>
      <c r="EJ116" s="179">
        <v>253.43</v>
      </c>
      <c r="EK116" s="179">
        <v>241.65</v>
      </c>
      <c r="EL116" s="179">
        <v>253.16</v>
      </c>
      <c r="EM116" s="179">
        <v>250.55</v>
      </c>
      <c r="EN116" s="179">
        <v>244.47</v>
      </c>
      <c r="EO116" s="179">
        <v>257.02999999999997</v>
      </c>
      <c r="EP116" s="179">
        <v>255.36</v>
      </c>
      <c r="EQ116" s="179">
        <v>259.14999999999998</v>
      </c>
      <c r="ER116" s="179">
        <v>270.62</v>
      </c>
      <c r="ES116" s="179">
        <v>244.89</v>
      </c>
      <c r="ET116" s="179">
        <v>270.94</v>
      </c>
      <c r="EU116" s="179">
        <v>211.82</v>
      </c>
      <c r="EV116" s="179">
        <v>90.66</v>
      </c>
      <c r="EW116" s="179">
        <v>245.81</v>
      </c>
      <c r="EX116" s="179">
        <v>257.31</v>
      </c>
      <c r="EY116" s="179">
        <v>260.66000000000003</v>
      </c>
      <c r="EZ116" s="179">
        <v>248.65</v>
      </c>
      <c r="FA116" s="179">
        <v>260.77</v>
      </c>
      <c r="FB116" s="179">
        <v>258.5</v>
      </c>
      <c r="FC116" s="179">
        <v>258.94</v>
      </c>
      <c r="FD116" s="179">
        <v>271.74</v>
      </c>
      <c r="FE116" s="179">
        <v>247.95</v>
      </c>
      <c r="FF116" s="179">
        <v>274.08</v>
      </c>
      <c r="FG116" s="179">
        <v>254.55</v>
      </c>
      <c r="FH116" s="179">
        <v>257.41000000000003</v>
      </c>
      <c r="FI116" s="179">
        <v>242.87</v>
      </c>
      <c r="FJ116" s="179">
        <v>264.18</v>
      </c>
      <c r="FK116" s="179">
        <v>265.35000000000002</v>
      </c>
      <c r="FL116" s="179">
        <v>252</v>
      </c>
      <c r="FM116" s="179">
        <v>267.79000000000002</v>
      </c>
      <c r="FN116" s="179">
        <v>262.95999999999998</v>
      </c>
      <c r="FO116" s="179">
        <v>265.23</v>
      </c>
      <c r="FP116" s="179">
        <v>278.16000000000003</v>
      </c>
      <c r="FQ116" s="179">
        <v>252.84</v>
      </c>
      <c r="FR116" s="179">
        <v>279.68</v>
      </c>
      <c r="FS116" s="179">
        <v>3101.4</v>
      </c>
      <c r="FT116" s="179">
        <v>485.81</v>
      </c>
      <c r="FU116" s="179">
        <v>247.02</v>
      </c>
      <c r="FV116" s="179">
        <v>270.08999999999997</v>
      </c>
      <c r="FW116" s="179">
        <v>269.44</v>
      </c>
      <c r="FX116" s="179">
        <v>257.24</v>
      </c>
      <c r="FY116" s="179">
        <v>272.81</v>
      </c>
      <c r="FZ116" s="179">
        <v>267.7</v>
      </c>
      <c r="GA116" s="179">
        <v>272.5</v>
      </c>
    </row>
    <row r="117" spans="2:183">
      <c r="B117" s="171" t="s">
        <v>4</v>
      </c>
      <c r="C117" s="172" t="s">
        <v>45</v>
      </c>
      <c r="D117" s="92">
        <v>0.20069511694876652</v>
      </c>
      <c r="E117" s="93">
        <v>0.20038130947919719</v>
      </c>
      <c r="F117" s="93">
        <v>0.20017390768032162</v>
      </c>
      <c r="G117" s="93">
        <v>0.20076022444249536</v>
      </c>
      <c r="H117" s="93">
        <v>0.20202787146928</v>
      </c>
      <c r="I117" s="93">
        <v>0.20037534255225445</v>
      </c>
      <c r="J117" s="93">
        <v>0.20054133885956138</v>
      </c>
      <c r="K117" s="93">
        <v>0.20036385639207449</v>
      </c>
      <c r="L117" s="93">
        <v>0.20065575720549034</v>
      </c>
      <c r="M117" s="93">
        <v>0.20035553426161554</v>
      </c>
      <c r="N117" s="93">
        <v>0.20054904719386696</v>
      </c>
      <c r="O117" s="93">
        <v>0.20053083161536087</v>
      </c>
      <c r="P117" s="93">
        <v>0.20033192941503114</v>
      </c>
      <c r="Q117" s="93">
        <v>0.20037009573053824</v>
      </c>
      <c r="R117" s="93">
        <v>0.20018920278667043</v>
      </c>
      <c r="S117" s="93">
        <v>0.20055838860157338</v>
      </c>
      <c r="T117" s="93">
        <v>0.2005364624272418</v>
      </c>
      <c r="U117" s="93">
        <v>0.20037131845469983</v>
      </c>
      <c r="V117" s="93">
        <v>0.20053644965749826</v>
      </c>
      <c r="W117" s="93">
        <v>0.20036333849684917</v>
      </c>
      <c r="X117" s="93">
        <v>0.20037291509129432</v>
      </c>
      <c r="Y117" s="93">
        <v>0.20016742090807527</v>
      </c>
      <c r="Z117" s="93">
        <v>0.20053927169813324</v>
      </c>
      <c r="AA117" s="93">
        <v>0.20054304081426708</v>
      </c>
      <c r="AB117" s="93">
        <v>0.20035182537696919</v>
      </c>
      <c r="AC117" s="93">
        <v>0.20037283814468354</v>
      </c>
      <c r="AD117" s="93">
        <v>0.20035185081258899</v>
      </c>
      <c r="AE117" s="93">
        <v>0.20019215495121584</v>
      </c>
      <c r="AF117" s="93">
        <v>2.3604058169951894</v>
      </c>
      <c r="AG117" s="93">
        <v>0.20018578860549407</v>
      </c>
      <c r="AH117" s="93">
        <v>0.20053359919744532</v>
      </c>
      <c r="AI117" s="93">
        <v>0.20035381588199652</v>
      </c>
      <c r="AJ117" s="93">
        <v>0.20037492223572448</v>
      </c>
      <c r="AK117" s="93">
        <v>0.20035476875227598</v>
      </c>
      <c r="AL117" s="93">
        <v>0.20054839770782174</v>
      </c>
      <c r="AM117" s="93">
        <v>0.20036075702782902</v>
      </c>
      <c r="AN117" s="93">
        <v>0.20034090070745705</v>
      </c>
      <c r="AO117" s="93">
        <v>0.20036847148533279</v>
      </c>
      <c r="AP117" s="93">
        <v>0.20034984656328234</v>
      </c>
      <c r="AQ117" s="93">
        <v>0.2003862532471061</v>
      </c>
      <c r="AR117" s="93">
        <v>0.20202065308400782</v>
      </c>
      <c r="AS117" s="93">
        <v>0.20047347538285368</v>
      </c>
      <c r="AT117" s="93">
        <v>0.20018331897481426</v>
      </c>
      <c r="AU117" s="93">
        <v>0.20036059710576079</v>
      </c>
      <c r="AV117" s="93">
        <v>0.20037296039728186</v>
      </c>
      <c r="AW117" s="93">
        <v>0.20034873169834902</v>
      </c>
      <c r="AX117" s="93">
        <v>0.20034817629316631</v>
      </c>
      <c r="AY117" s="93">
        <v>0.20064513184214208</v>
      </c>
      <c r="AZ117" s="93">
        <v>0.20034824374789448</v>
      </c>
      <c r="BA117" s="93">
        <v>0.20056157026741903</v>
      </c>
      <c r="BB117" s="93">
        <v>0.20054453708257117</v>
      </c>
      <c r="BC117" s="93">
        <v>0.20039517184947331</v>
      </c>
      <c r="BD117" s="93">
        <v>2.6049581446595811</v>
      </c>
      <c r="BE117" s="93">
        <v>0.53474175206179497</v>
      </c>
      <c r="BF117" s="93">
        <v>0.20038724481889969</v>
      </c>
      <c r="BG117" s="93">
        <v>0.20036467931878707</v>
      </c>
      <c r="BH117" s="93">
        <v>0.20039892875861995</v>
      </c>
      <c r="BI117" s="93">
        <v>0.20036866723749017</v>
      </c>
      <c r="BJ117" s="93">
        <v>0.20055997085888783</v>
      </c>
      <c r="BK117" s="93">
        <v>0.20056596122809262</v>
      </c>
      <c r="BL117" s="93">
        <v>0.20050997613625307</v>
      </c>
      <c r="BM117" s="93">
        <v>0.20037441756809715</v>
      </c>
      <c r="BN117" s="93">
        <v>0.20054794628779929</v>
      </c>
      <c r="BO117" s="93">
        <v>0.20039238978831189</v>
      </c>
      <c r="BP117" s="93">
        <v>0.20036474697839984</v>
      </c>
      <c r="BQ117" s="93">
        <v>0.20019718823391783</v>
      </c>
      <c r="BR117" s="93">
        <v>0.2001903944956861</v>
      </c>
      <c r="BS117" s="93">
        <v>0.20017808554523411</v>
      </c>
      <c r="BT117" s="93">
        <v>0.20095404680915402</v>
      </c>
      <c r="BU117" s="93">
        <v>0.20035524626826548</v>
      </c>
      <c r="BV117" s="93">
        <v>0.20016847513323713</v>
      </c>
      <c r="BW117" s="93">
        <v>0.20085719184086862</v>
      </c>
      <c r="BX117" s="93">
        <v>0.20033524961842447</v>
      </c>
      <c r="BY117" s="93">
        <v>0.20035144257186505</v>
      </c>
      <c r="BZ117" s="93">
        <v>0.20032907001173675</v>
      </c>
      <c r="CA117" s="93">
        <v>0.20100863791109366</v>
      </c>
      <c r="CB117" s="93">
        <v>0.20204163067800121</v>
      </c>
      <c r="CC117" s="93">
        <v>0.20035917477486051</v>
      </c>
      <c r="CD117" s="93">
        <v>0.20017191881788099</v>
      </c>
      <c r="CE117" s="93">
        <v>0.20033515002323118</v>
      </c>
      <c r="CF117" s="93">
        <v>0.20052289203872006</v>
      </c>
      <c r="CG117" s="93">
        <v>0.20032912803056258</v>
      </c>
      <c r="CH117" s="93">
        <v>0.20032911777415338</v>
      </c>
      <c r="CI117" s="93">
        <v>0.20059374256395637</v>
      </c>
      <c r="CJ117" s="93">
        <v>0.20048416135659899</v>
      </c>
      <c r="CK117" s="93">
        <v>0.20051851493801218</v>
      </c>
      <c r="CL117" s="93">
        <v>0.20064511194616649</v>
      </c>
      <c r="CM117" s="93">
        <v>0.20017112497578476</v>
      </c>
      <c r="CN117" s="93">
        <v>0.20017946226699684</v>
      </c>
      <c r="CO117" s="93">
        <v>0.20034355446116747</v>
      </c>
      <c r="CP117" s="93">
        <v>0.20034627130102919</v>
      </c>
      <c r="CQ117" s="93">
        <v>0.20051332759529586</v>
      </c>
      <c r="CR117" s="93">
        <v>0.20035690224451289</v>
      </c>
      <c r="CS117" s="93">
        <v>0.20050486134450088</v>
      </c>
      <c r="CT117" s="93">
        <v>0.20050810498677524</v>
      </c>
      <c r="CU117" s="93">
        <v>0.20016771366481576</v>
      </c>
      <c r="CV117" s="93">
        <v>0.200643213301061</v>
      </c>
      <c r="CW117" s="93">
        <v>0.20034988515730909</v>
      </c>
      <c r="CX117" s="93">
        <v>0.2001698014808177</v>
      </c>
      <c r="CY117" s="93">
        <v>0.2003475016073504</v>
      </c>
      <c r="CZ117" s="93">
        <v>2.4326511468211862</v>
      </c>
      <c r="DA117" s="93">
        <v>0.63506697680653046</v>
      </c>
      <c r="DB117" s="93">
        <v>0.20034889023394389</v>
      </c>
      <c r="DC117" s="93">
        <v>0.20051591056921692</v>
      </c>
      <c r="DD117" s="93">
        <v>0.20017677594127692</v>
      </c>
      <c r="DE117" s="93">
        <v>0.20033757050953749</v>
      </c>
      <c r="DF117" s="93">
        <v>0.20016013756047982</v>
      </c>
      <c r="DG117" s="93">
        <v>0.2003392586688881</v>
      </c>
      <c r="DH117" s="93">
        <v>0.20032347894949817</v>
      </c>
      <c r="DI117" s="93">
        <v>0.20034992660191364</v>
      </c>
      <c r="DJ117" s="93">
        <v>0.20048363989332041</v>
      </c>
      <c r="DK117" s="93">
        <v>0.20035135710248467</v>
      </c>
      <c r="DL117" s="93">
        <v>0.20339704261591476</v>
      </c>
      <c r="DM117" s="93">
        <v>0.20035319955775013</v>
      </c>
      <c r="DN117" s="93">
        <v>0.20033922147451916</v>
      </c>
      <c r="DO117" s="93">
        <v>0.20034595576186767</v>
      </c>
      <c r="DP117" s="93">
        <v>0.20017430292532928</v>
      </c>
      <c r="DQ117" s="93">
        <v>0.20049136633701495</v>
      </c>
      <c r="DR117" s="93">
        <v>0.2003415135775905</v>
      </c>
      <c r="DS117" s="93">
        <v>0.20067010453170916</v>
      </c>
      <c r="DT117" s="93">
        <v>0.2004939366646738</v>
      </c>
      <c r="DU117" s="93">
        <v>0.20036634681145762</v>
      </c>
      <c r="DV117" s="93">
        <v>0.20048302558142911</v>
      </c>
      <c r="DW117" s="93">
        <v>0.20068824136482236</v>
      </c>
      <c r="DX117" s="93">
        <v>2.6021808259910482</v>
      </c>
      <c r="DY117" s="93">
        <v>0.53096418215099395</v>
      </c>
      <c r="DZ117" s="93">
        <v>0.2003392096132014</v>
      </c>
      <c r="EA117" s="93">
        <v>0.20050247331533377</v>
      </c>
      <c r="EB117" s="93">
        <v>0.20053050637261943</v>
      </c>
      <c r="EC117" s="93">
        <v>0.20032878500960594</v>
      </c>
      <c r="ED117" s="93">
        <v>0.20034377703657</v>
      </c>
      <c r="EE117" s="93">
        <v>0.20049859107879181</v>
      </c>
      <c r="EF117" s="93">
        <v>0.2004949978333235</v>
      </c>
      <c r="EG117" s="93">
        <v>0.20035293543010471</v>
      </c>
      <c r="EH117" s="93">
        <v>0.20032619624110048</v>
      </c>
      <c r="EI117" s="93">
        <v>0.20051939512724384</v>
      </c>
      <c r="EJ117" s="93">
        <v>0.20016587657501009</v>
      </c>
      <c r="EK117" s="93">
        <v>0.20036329038738354</v>
      </c>
      <c r="EL117" s="93">
        <v>0.20067813517622402</v>
      </c>
      <c r="EM117" s="93">
        <v>0.20016645543141032</v>
      </c>
      <c r="EN117" s="93">
        <v>0.20088253891666683</v>
      </c>
      <c r="EO117" s="93">
        <v>0.20032993799457396</v>
      </c>
      <c r="EP117" s="93">
        <v>0.20033364513009733</v>
      </c>
      <c r="EQ117" s="93">
        <v>0.20050219161776708</v>
      </c>
      <c r="ER117" s="93">
        <v>0.20048231973022917</v>
      </c>
      <c r="ES117" s="93">
        <v>0.20035905728364253</v>
      </c>
      <c r="ET117" s="93">
        <v>0.20032335625075975</v>
      </c>
      <c r="EU117" s="93">
        <v>0.20041665555465824</v>
      </c>
      <c r="EV117" s="93">
        <v>0.20176576352520531</v>
      </c>
      <c r="EW117" s="93">
        <v>0.20035919540885996</v>
      </c>
      <c r="EX117" s="93">
        <v>0.20069358724949787</v>
      </c>
      <c r="EY117" s="93">
        <v>0.20016164754834201</v>
      </c>
      <c r="EZ117" s="93">
        <v>0.20089104411893027</v>
      </c>
      <c r="FA117" s="93">
        <v>0.20051264840793473</v>
      </c>
      <c r="FB117" s="93">
        <v>0.20033478739284943</v>
      </c>
      <c r="FC117" s="93">
        <v>0.20033605366409324</v>
      </c>
      <c r="FD117" s="93">
        <v>0.20016709568236088</v>
      </c>
      <c r="FE117" s="93">
        <v>0.20035703893273435</v>
      </c>
      <c r="FF117" s="93">
        <v>0.20032677627082368</v>
      </c>
      <c r="FG117" s="93">
        <v>0.20053211296006393</v>
      </c>
      <c r="FH117" s="93">
        <v>0.20017342125382659</v>
      </c>
      <c r="FI117" s="93">
        <v>0.20037075876965807</v>
      </c>
      <c r="FJ117" s="93">
        <v>0.20069551887745549</v>
      </c>
      <c r="FK117" s="93">
        <v>0.20016367653225439</v>
      </c>
      <c r="FL117" s="93">
        <v>0.20054908358857892</v>
      </c>
      <c r="FM117" s="93">
        <v>0.20034828925045342</v>
      </c>
      <c r="FN117" s="93">
        <v>0.20052119111930061</v>
      </c>
      <c r="FO117" s="93">
        <v>0.20062289332407718</v>
      </c>
      <c r="FP117" s="93">
        <v>0.20016151080757655</v>
      </c>
      <c r="FQ117" s="93">
        <v>0.20037120151046625</v>
      </c>
      <c r="FR117" s="93">
        <v>0.20033260034409206</v>
      </c>
      <c r="FS117" s="93">
        <v>2.4295013205638858</v>
      </c>
      <c r="FT117" s="93">
        <v>0.36951831571183197</v>
      </c>
      <c r="FU117" s="93">
        <v>0.20057730303284285</v>
      </c>
      <c r="FV117" s="93">
        <v>0.2005230410199754</v>
      </c>
      <c r="FW117" s="93">
        <v>0.20034763884245371</v>
      </c>
      <c r="FX117" s="93">
        <v>0.20054331430088912</v>
      </c>
      <c r="FY117" s="93">
        <v>0.20017131213954678</v>
      </c>
      <c r="FZ117" s="93">
        <v>0.20035473949233723</v>
      </c>
      <c r="GA117" s="93">
        <v>0.20050921910367697</v>
      </c>
    </row>
    <row r="118" spans="2:183">
      <c r="B118" s="96" t="s">
        <v>4</v>
      </c>
      <c r="C118" s="166" t="s">
        <v>46</v>
      </c>
      <c r="D118" s="96">
        <v>169.27</v>
      </c>
      <c r="E118" s="17">
        <v>149.88</v>
      </c>
      <c r="F118" s="17">
        <v>160.68</v>
      </c>
      <c r="G118" s="17">
        <v>137.06</v>
      </c>
      <c r="H118" s="17">
        <v>36.61</v>
      </c>
      <c r="I118" s="17">
        <v>151.99</v>
      </c>
      <c r="J118" s="17">
        <v>159.25</v>
      </c>
      <c r="K118" s="17">
        <v>161.19999999999999</v>
      </c>
      <c r="L118" s="17">
        <v>156.34</v>
      </c>
      <c r="M118" s="17">
        <v>164.54</v>
      </c>
      <c r="N118" s="17">
        <v>160.07</v>
      </c>
      <c r="O118" s="17">
        <v>163.27000000000001</v>
      </c>
      <c r="P118" s="17">
        <v>171.43</v>
      </c>
      <c r="Q118" s="17">
        <v>153.34</v>
      </c>
      <c r="R118" s="17">
        <v>159.61000000000001</v>
      </c>
      <c r="S118" s="17">
        <v>157.66</v>
      </c>
      <c r="T118" s="17">
        <v>164</v>
      </c>
      <c r="U118" s="17">
        <v>153.97999999999999</v>
      </c>
      <c r="V118" s="17">
        <v>161.4</v>
      </c>
      <c r="W118" s="17">
        <v>160.82</v>
      </c>
      <c r="X118" s="17">
        <v>155.11000000000001</v>
      </c>
      <c r="Y118" s="17">
        <v>163.84</v>
      </c>
      <c r="Z118" s="17">
        <v>158.87</v>
      </c>
      <c r="AA118" s="17">
        <v>160</v>
      </c>
      <c r="AB118" s="17">
        <v>165.9</v>
      </c>
      <c r="AC118" s="17">
        <v>151.69999999999999</v>
      </c>
      <c r="AD118" s="17">
        <v>159.34</v>
      </c>
      <c r="AE118" s="17">
        <v>154.6</v>
      </c>
      <c r="AF118" s="17">
        <v>162.31</v>
      </c>
      <c r="AG118" s="17">
        <v>154.56</v>
      </c>
      <c r="AH118" s="17">
        <v>161.47999999999999</v>
      </c>
      <c r="AI118" s="17">
        <v>160.94999999999999</v>
      </c>
      <c r="AJ118" s="17">
        <v>153.63</v>
      </c>
      <c r="AK118" s="17">
        <v>162.27000000000001</v>
      </c>
      <c r="AL118" s="17">
        <v>157.55000000000001</v>
      </c>
      <c r="AM118" s="17">
        <v>157.19</v>
      </c>
      <c r="AN118" s="17">
        <v>170.53</v>
      </c>
      <c r="AO118" s="17">
        <v>160.44</v>
      </c>
      <c r="AP118" s="17">
        <v>163.86</v>
      </c>
      <c r="AQ118" s="17">
        <v>153.21</v>
      </c>
      <c r="AR118" s="17">
        <v>36.520000000000003</v>
      </c>
      <c r="AS118" s="17">
        <v>157.57</v>
      </c>
      <c r="AT118" s="17">
        <v>161.55000000000001</v>
      </c>
      <c r="AU118" s="17">
        <v>163.36000000000001</v>
      </c>
      <c r="AV118" s="17">
        <v>156.38</v>
      </c>
      <c r="AW118" s="17">
        <v>163.11000000000001</v>
      </c>
      <c r="AX118" s="17">
        <v>162.37</v>
      </c>
      <c r="AY118" s="17">
        <v>160.07</v>
      </c>
      <c r="AZ118" s="17">
        <v>169.57</v>
      </c>
      <c r="BA118" s="17">
        <v>153.96</v>
      </c>
      <c r="BB118" s="17">
        <v>155.63999999999999</v>
      </c>
      <c r="BC118" s="17">
        <v>146.55000000000001</v>
      </c>
      <c r="BD118" s="17">
        <v>150.63</v>
      </c>
      <c r="BE118" s="17">
        <v>146.87</v>
      </c>
      <c r="BF118" s="17">
        <v>151.33000000000001</v>
      </c>
      <c r="BG118" s="17">
        <v>153.88999999999999</v>
      </c>
      <c r="BH118" s="17">
        <v>143.57</v>
      </c>
      <c r="BI118" s="17">
        <v>151.61000000000001</v>
      </c>
      <c r="BJ118" s="17">
        <v>152.56</v>
      </c>
      <c r="BK118" s="17">
        <v>149.19999999999999</v>
      </c>
      <c r="BL118" s="17">
        <v>171.55</v>
      </c>
      <c r="BM118" s="17">
        <v>156.47999999999999</v>
      </c>
      <c r="BN118" s="17">
        <v>158.19</v>
      </c>
      <c r="BO118" s="17">
        <v>150.57</v>
      </c>
      <c r="BP118" s="17">
        <v>156.37</v>
      </c>
      <c r="BQ118" s="17">
        <v>151.80000000000001</v>
      </c>
      <c r="BR118" s="17">
        <v>159.29</v>
      </c>
      <c r="BS118" s="17">
        <v>160.35</v>
      </c>
      <c r="BT118" s="17">
        <v>151.18</v>
      </c>
      <c r="BU118" s="17">
        <v>162.38999999999999</v>
      </c>
      <c r="BV118" s="17">
        <v>165.86</v>
      </c>
      <c r="BW118" s="17">
        <v>168.14</v>
      </c>
      <c r="BX118" s="17">
        <v>177.72</v>
      </c>
      <c r="BY118" s="17">
        <v>162.78</v>
      </c>
      <c r="BZ118" s="17">
        <v>179.03</v>
      </c>
      <c r="CA118" s="17">
        <v>28.94</v>
      </c>
      <c r="CB118" s="17">
        <v>36.450000000000003</v>
      </c>
      <c r="CC118" s="17">
        <v>157.91999999999999</v>
      </c>
      <c r="CD118" s="17">
        <v>169.94</v>
      </c>
      <c r="CE118" s="17">
        <v>171.57</v>
      </c>
      <c r="CF118" s="17">
        <v>164.36</v>
      </c>
      <c r="CG118" s="17">
        <v>174.11</v>
      </c>
      <c r="CH118" s="17">
        <v>174.84</v>
      </c>
      <c r="CI118" s="17">
        <v>176.31</v>
      </c>
      <c r="CJ118" s="17">
        <v>179.48</v>
      </c>
      <c r="CK118" s="17">
        <v>168.15</v>
      </c>
      <c r="CL118" s="17">
        <v>179.44</v>
      </c>
      <c r="CM118" s="17">
        <v>169.49</v>
      </c>
      <c r="CN118" s="17">
        <v>168.64</v>
      </c>
      <c r="CO118" s="17">
        <v>164.19</v>
      </c>
      <c r="CP118" s="17">
        <v>170.27</v>
      </c>
      <c r="CQ118" s="17">
        <v>170.33</v>
      </c>
      <c r="CR118" s="17">
        <v>166.43</v>
      </c>
      <c r="CS118" s="17">
        <v>174.7</v>
      </c>
      <c r="CT118" s="17">
        <v>172.9</v>
      </c>
      <c r="CU118" s="17">
        <v>175.14</v>
      </c>
      <c r="CV118" s="17">
        <v>179.68</v>
      </c>
      <c r="CW118" s="17">
        <v>162.16999999999999</v>
      </c>
      <c r="CX118" s="17">
        <v>180.2</v>
      </c>
      <c r="CY118" s="17">
        <v>171.14</v>
      </c>
      <c r="CZ118" s="17">
        <v>170.17</v>
      </c>
      <c r="DA118" s="17">
        <v>165.5</v>
      </c>
      <c r="DB118" s="17">
        <v>168.89</v>
      </c>
      <c r="DC118" s="17">
        <v>171.96</v>
      </c>
      <c r="DD118" s="17">
        <v>164.29</v>
      </c>
      <c r="DE118" s="17">
        <v>173.53</v>
      </c>
      <c r="DF118" s="17">
        <v>174.32</v>
      </c>
      <c r="DG118" s="17">
        <v>175.04</v>
      </c>
      <c r="DH118" s="17">
        <v>179.93</v>
      </c>
      <c r="DI118" s="17">
        <v>162.81</v>
      </c>
      <c r="DJ118" s="17">
        <v>180.72</v>
      </c>
      <c r="DK118" s="17">
        <v>164</v>
      </c>
      <c r="DL118" s="17">
        <v>22.04</v>
      </c>
      <c r="DM118" s="17">
        <v>163.63</v>
      </c>
      <c r="DN118" s="17">
        <v>170.47</v>
      </c>
      <c r="DO118" s="17">
        <v>171.71</v>
      </c>
      <c r="DP118" s="17">
        <v>164.34</v>
      </c>
      <c r="DQ118" s="17">
        <v>174.85</v>
      </c>
      <c r="DR118" s="17">
        <v>174.76</v>
      </c>
      <c r="DS118" s="17">
        <v>175.06</v>
      </c>
      <c r="DT118" s="17">
        <v>179.91</v>
      </c>
      <c r="DU118" s="17">
        <v>162.4</v>
      </c>
      <c r="DV118" s="17">
        <v>179.99</v>
      </c>
      <c r="DW118" s="17">
        <v>169.96</v>
      </c>
      <c r="DX118" s="17">
        <v>172.8</v>
      </c>
      <c r="DY118" s="17">
        <v>161.36000000000001</v>
      </c>
      <c r="DZ118" s="17">
        <v>170.16</v>
      </c>
      <c r="EA118" s="17">
        <v>171.89</v>
      </c>
      <c r="EB118" s="17">
        <v>163.22999999999999</v>
      </c>
      <c r="EC118" s="17">
        <v>173.57</v>
      </c>
      <c r="ED118" s="17">
        <v>172.63</v>
      </c>
      <c r="EE118" s="17">
        <v>174.79</v>
      </c>
      <c r="EF118" s="17">
        <v>179.41</v>
      </c>
      <c r="EG118" s="17">
        <v>168.04</v>
      </c>
      <c r="EH118" s="17">
        <v>180.48</v>
      </c>
      <c r="EI118" s="17">
        <v>170.65</v>
      </c>
      <c r="EJ118" s="17">
        <v>171.51</v>
      </c>
      <c r="EK118" s="17">
        <v>163.19</v>
      </c>
      <c r="EL118" s="17">
        <v>170.85</v>
      </c>
      <c r="EM118" s="17">
        <v>169.38</v>
      </c>
      <c r="EN118" s="17">
        <v>164.77</v>
      </c>
      <c r="EO118" s="17">
        <v>174.05</v>
      </c>
      <c r="EP118" s="17">
        <v>173.37</v>
      </c>
      <c r="EQ118" s="17">
        <v>175.51</v>
      </c>
      <c r="ER118" s="17">
        <v>178.39</v>
      </c>
      <c r="ES118" s="17">
        <v>161.57</v>
      </c>
      <c r="ET118" s="17">
        <v>178.79</v>
      </c>
      <c r="EU118" s="17">
        <v>139.28</v>
      </c>
      <c r="EV118" s="17">
        <v>59</v>
      </c>
      <c r="EW118" s="17">
        <v>161.13999999999999</v>
      </c>
      <c r="EX118" s="17">
        <v>168.55</v>
      </c>
      <c r="EY118" s="17">
        <v>171.46</v>
      </c>
      <c r="EZ118" s="17">
        <v>162.69</v>
      </c>
      <c r="FA118" s="17">
        <v>171.21</v>
      </c>
      <c r="FB118" s="17">
        <v>170.3</v>
      </c>
      <c r="FC118" s="17">
        <v>170.08</v>
      </c>
      <c r="FD118" s="17">
        <v>174.14</v>
      </c>
      <c r="FE118" s="17">
        <v>158.87</v>
      </c>
      <c r="FF118" s="17">
        <v>175.63</v>
      </c>
      <c r="FG118" s="17">
        <v>162.32</v>
      </c>
      <c r="FH118" s="17">
        <v>164.03</v>
      </c>
      <c r="FI118" s="17">
        <v>154.19</v>
      </c>
      <c r="FJ118" s="17">
        <v>168.29</v>
      </c>
      <c r="FK118" s="17">
        <v>169.66</v>
      </c>
      <c r="FL118" s="17">
        <v>160.47999999999999</v>
      </c>
      <c r="FM118" s="17">
        <v>171.18</v>
      </c>
      <c r="FN118" s="17">
        <v>168.14</v>
      </c>
      <c r="FO118" s="17">
        <v>169.1</v>
      </c>
      <c r="FP118" s="17">
        <v>173.44</v>
      </c>
      <c r="FQ118" s="17">
        <v>157.59</v>
      </c>
      <c r="FR118" s="17">
        <v>174.35</v>
      </c>
      <c r="FS118" s="17">
        <v>158.52000000000001</v>
      </c>
      <c r="FT118" s="17">
        <v>163.19</v>
      </c>
      <c r="FU118" s="17">
        <v>152.29</v>
      </c>
      <c r="FV118" s="17">
        <v>167.61</v>
      </c>
      <c r="FW118" s="17">
        <v>167.33</v>
      </c>
      <c r="FX118" s="17">
        <v>159.35</v>
      </c>
      <c r="FY118" s="17">
        <v>169.8</v>
      </c>
      <c r="FZ118" s="17">
        <v>166.61</v>
      </c>
      <c r="GA118" s="17">
        <v>169.2</v>
      </c>
    </row>
    <row r="119" spans="2:183">
      <c r="B119" s="96" t="s">
        <v>4</v>
      </c>
      <c r="C119" s="166" t="s">
        <v>47</v>
      </c>
      <c r="D119" s="178">
        <v>6298.44</v>
      </c>
      <c r="E119" s="179">
        <v>5576.95</v>
      </c>
      <c r="F119" s="179">
        <v>5978.84</v>
      </c>
      <c r="G119" s="179">
        <v>5099.84</v>
      </c>
      <c r="H119" s="179">
        <v>1834.32</v>
      </c>
      <c r="I119" s="179">
        <v>7616.38</v>
      </c>
      <c r="J119" s="179">
        <v>7979.78</v>
      </c>
      <c r="K119" s="179">
        <v>8077.54</v>
      </c>
      <c r="L119" s="179">
        <v>7834.33</v>
      </c>
      <c r="M119" s="179">
        <v>6122.35</v>
      </c>
      <c r="N119" s="179">
        <v>5956.34</v>
      </c>
      <c r="O119" s="179">
        <v>6075.12</v>
      </c>
      <c r="P119" s="179">
        <v>6378.93</v>
      </c>
      <c r="Q119" s="179">
        <v>5705.81</v>
      </c>
      <c r="R119" s="179">
        <v>5939.24</v>
      </c>
      <c r="S119" s="179">
        <v>5866.62</v>
      </c>
      <c r="T119" s="179">
        <v>8217.82</v>
      </c>
      <c r="U119" s="179">
        <v>7716.12</v>
      </c>
      <c r="V119" s="179">
        <v>8087.9</v>
      </c>
      <c r="W119" s="179">
        <v>8058.89</v>
      </c>
      <c r="X119" s="179">
        <v>7772.43</v>
      </c>
      <c r="Y119" s="179">
        <v>6096.66</v>
      </c>
      <c r="Z119" s="179">
        <v>5911.71</v>
      </c>
      <c r="AA119" s="179">
        <v>5953.55</v>
      </c>
      <c r="AB119" s="179">
        <v>6173</v>
      </c>
      <c r="AC119" s="179">
        <v>5644.86</v>
      </c>
      <c r="AD119" s="179">
        <v>5929.07</v>
      </c>
      <c r="AE119" s="179">
        <v>5752.64</v>
      </c>
      <c r="AF119" s="179">
        <v>8133.13</v>
      </c>
      <c r="AG119" s="179">
        <v>7744.86</v>
      </c>
      <c r="AH119" s="179">
        <v>8091.59</v>
      </c>
      <c r="AI119" s="179">
        <v>8065.19</v>
      </c>
      <c r="AJ119" s="179">
        <v>7698.19</v>
      </c>
      <c r="AK119" s="179">
        <v>6038.19</v>
      </c>
      <c r="AL119" s="179">
        <v>5862.3</v>
      </c>
      <c r="AM119" s="179">
        <v>5849.05</v>
      </c>
      <c r="AN119" s="179">
        <v>6345.41</v>
      </c>
      <c r="AO119" s="179">
        <v>5969.88</v>
      </c>
      <c r="AP119" s="179">
        <v>6097.2</v>
      </c>
      <c r="AQ119" s="179">
        <v>5700.99</v>
      </c>
      <c r="AR119" s="179">
        <v>1830.18</v>
      </c>
      <c r="AS119" s="179">
        <v>7895.96</v>
      </c>
      <c r="AT119" s="179">
        <v>8095.2</v>
      </c>
      <c r="AU119" s="179">
        <v>8186.02</v>
      </c>
      <c r="AV119" s="179">
        <v>7836.25</v>
      </c>
      <c r="AW119" s="179">
        <v>6069.16</v>
      </c>
      <c r="AX119" s="179">
        <v>6041.84</v>
      </c>
      <c r="AY119" s="179">
        <v>5956.1</v>
      </c>
      <c r="AZ119" s="179">
        <v>6460.66</v>
      </c>
      <c r="BA119" s="179">
        <v>5865.98</v>
      </c>
      <c r="BB119" s="179">
        <v>5930.03</v>
      </c>
      <c r="BC119" s="179">
        <v>5583.71</v>
      </c>
      <c r="BD119" s="179">
        <v>7728.96</v>
      </c>
      <c r="BE119" s="179">
        <v>7535.88</v>
      </c>
      <c r="BF119" s="179">
        <v>7764.85</v>
      </c>
      <c r="BG119" s="179">
        <v>7896.22</v>
      </c>
      <c r="BH119" s="179">
        <v>7366.4</v>
      </c>
      <c r="BI119" s="179">
        <v>5776.51</v>
      </c>
      <c r="BJ119" s="179">
        <v>5812.68</v>
      </c>
      <c r="BK119" s="179">
        <v>5684.65</v>
      </c>
      <c r="BL119" s="179">
        <v>6700.91</v>
      </c>
      <c r="BM119" s="179">
        <v>6112.24</v>
      </c>
      <c r="BN119" s="179">
        <v>6178.75</v>
      </c>
      <c r="BO119" s="179">
        <v>5881.16</v>
      </c>
      <c r="BP119" s="179">
        <v>8224.9699999999993</v>
      </c>
      <c r="BQ119" s="179">
        <v>7984.75</v>
      </c>
      <c r="BR119" s="179">
        <v>8378.56</v>
      </c>
      <c r="BS119" s="179">
        <v>8434.17</v>
      </c>
      <c r="BT119" s="179">
        <v>7951.89</v>
      </c>
      <c r="BU119" s="179">
        <v>6342.95</v>
      </c>
      <c r="BV119" s="179">
        <v>6478.46</v>
      </c>
      <c r="BW119" s="179">
        <v>6567.61</v>
      </c>
      <c r="BX119" s="179">
        <v>7122.87</v>
      </c>
      <c r="BY119" s="179">
        <v>6524.38</v>
      </c>
      <c r="BZ119" s="179">
        <v>7175.4</v>
      </c>
      <c r="CA119" s="179">
        <v>1159.98</v>
      </c>
      <c r="CB119" s="179">
        <v>1967.18</v>
      </c>
      <c r="CC119" s="179">
        <v>8523.11</v>
      </c>
      <c r="CD119" s="179">
        <v>9171.4599999999991</v>
      </c>
      <c r="CE119" s="179">
        <v>9259.4699999999993</v>
      </c>
      <c r="CF119" s="179">
        <v>8870.41</v>
      </c>
      <c r="CG119" s="179">
        <v>6978.31</v>
      </c>
      <c r="CH119" s="179">
        <v>7007.75</v>
      </c>
      <c r="CI119" s="179">
        <v>7066.59</v>
      </c>
      <c r="CJ119" s="179">
        <v>7383.91</v>
      </c>
      <c r="CK119" s="179">
        <v>6917.63</v>
      </c>
      <c r="CL119" s="179">
        <v>7382.3</v>
      </c>
      <c r="CM119" s="179">
        <v>6972.94</v>
      </c>
      <c r="CN119" s="179">
        <v>9342.69</v>
      </c>
      <c r="CO119" s="179">
        <v>9096.11</v>
      </c>
      <c r="CP119" s="179">
        <v>9433.09</v>
      </c>
      <c r="CQ119" s="179">
        <v>9436.16</v>
      </c>
      <c r="CR119" s="179">
        <v>9220.3700000000008</v>
      </c>
      <c r="CS119" s="179">
        <v>7186.98</v>
      </c>
      <c r="CT119" s="179">
        <v>7113.25</v>
      </c>
      <c r="CU119" s="179">
        <v>7205.16</v>
      </c>
      <c r="CV119" s="179">
        <v>7589.68</v>
      </c>
      <c r="CW119" s="179">
        <v>6850.14</v>
      </c>
      <c r="CX119" s="179">
        <v>7611.68</v>
      </c>
      <c r="CY119" s="179">
        <v>7228.8</v>
      </c>
      <c r="CZ119" s="179">
        <v>9680.98</v>
      </c>
      <c r="DA119" s="179">
        <v>9415.09</v>
      </c>
      <c r="DB119" s="179">
        <v>9608.17</v>
      </c>
      <c r="DC119" s="179">
        <v>9782.61</v>
      </c>
      <c r="DD119" s="179">
        <v>9346.31</v>
      </c>
      <c r="DE119" s="179">
        <v>7329.96</v>
      </c>
      <c r="DF119" s="179">
        <v>7363.45</v>
      </c>
      <c r="DG119" s="179">
        <v>7393.85</v>
      </c>
      <c r="DH119" s="179">
        <v>7806.99</v>
      </c>
      <c r="DI119" s="179">
        <v>7064.21</v>
      </c>
      <c r="DJ119" s="179">
        <v>7841.24</v>
      </c>
      <c r="DK119" s="179">
        <v>7116.08</v>
      </c>
      <c r="DL119" s="179">
        <v>1288</v>
      </c>
      <c r="DM119" s="179">
        <v>9560.73</v>
      </c>
      <c r="DN119" s="179">
        <v>9960.4699999999993</v>
      </c>
      <c r="DO119" s="179">
        <v>10033.17</v>
      </c>
      <c r="DP119" s="179">
        <v>9602.44</v>
      </c>
      <c r="DQ119" s="179">
        <v>7586.75</v>
      </c>
      <c r="DR119" s="179">
        <v>7582.77</v>
      </c>
      <c r="DS119" s="179">
        <v>7595.64</v>
      </c>
      <c r="DT119" s="179">
        <v>8018.57</v>
      </c>
      <c r="DU119" s="179">
        <v>7238.36</v>
      </c>
      <c r="DV119" s="179">
        <v>8022.26</v>
      </c>
      <c r="DW119" s="179">
        <v>7574.98</v>
      </c>
      <c r="DX119" s="179">
        <v>10371.69</v>
      </c>
      <c r="DY119" s="179">
        <v>9684.8799999999992</v>
      </c>
      <c r="DZ119" s="179">
        <v>10212.84</v>
      </c>
      <c r="EA119" s="179">
        <v>10316.77</v>
      </c>
      <c r="EB119" s="179">
        <v>9797.15</v>
      </c>
      <c r="EC119" s="179">
        <v>7736.17</v>
      </c>
      <c r="ED119" s="179">
        <v>7694.23</v>
      </c>
      <c r="EE119" s="179">
        <v>7790.42</v>
      </c>
      <c r="EF119" s="179">
        <v>8215.02</v>
      </c>
      <c r="EG119" s="179">
        <v>7694.69</v>
      </c>
      <c r="EH119" s="179">
        <v>8264.25</v>
      </c>
      <c r="EI119" s="179">
        <v>7813.95</v>
      </c>
      <c r="EJ119" s="179">
        <v>10577.2</v>
      </c>
      <c r="EK119" s="179">
        <v>10063.709999999999</v>
      </c>
      <c r="EL119" s="179">
        <v>10536.18</v>
      </c>
      <c r="EM119" s="179">
        <v>10445.370000000001</v>
      </c>
      <c r="EN119" s="179">
        <v>10161.129999999999</v>
      </c>
      <c r="EO119" s="179">
        <v>7969.76</v>
      </c>
      <c r="EP119" s="179">
        <v>7938.8</v>
      </c>
      <c r="EQ119" s="179">
        <v>8036.44</v>
      </c>
      <c r="ER119" s="179">
        <v>8396.66</v>
      </c>
      <c r="ES119" s="179">
        <v>7605.18</v>
      </c>
      <c r="ET119" s="179">
        <v>8415.7000000000007</v>
      </c>
      <c r="EU119" s="179">
        <v>6555.91</v>
      </c>
      <c r="EV119" s="179">
        <v>3739.17</v>
      </c>
      <c r="EW119" s="179">
        <v>10213.08</v>
      </c>
      <c r="EX119" s="179">
        <v>10682.7</v>
      </c>
      <c r="EY119" s="179">
        <v>10867.08</v>
      </c>
      <c r="EZ119" s="179">
        <v>10311.200000000001</v>
      </c>
      <c r="FA119" s="179">
        <v>8058.97</v>
      </c>
      <c r="FB119" s="179">
        <v>8015.9</v>
      </c>
      <c r="FC119" s="179">
        <v>8005.83</v>
      </c>
      <c r="FD119" s="179">
        <v>8426.5400000000009</v>
      </c>
      <c r="FE119" s="179">
        <v>7687.87</v>
      </c>
      <c r="FF119" s="179">
        <v>8498.58</v>
      </c>
      <c r="FG119" s="179">
        <v>7854.45</v>
      </c>
      <c r="FH119" s="179">
        <v>10689.94</v>
      </c>
      <c r="FI119" s="179">
        <v>10048.64</v>
      </c>
      <c r="FJ119" s="179">
        <v>10967.53</v>
      </c>
      <c r="FK119" s="179">
        <v>11056.59</v>
      </c>
      <c r="FL119" s="179">
        <v>10458.17</v>
      </c>
      <c r="FM119" s="179">
        <v>8283.16</v>
      </c>
      <c r="FN119" s="179">
        <v>8136.21</v>
      </c>
      <c r="FO119" s="179">
        <v>8182.66</v>
      </c>
      <c r="FP119" s="179">
        <v>8630.48</v>
      </c>
      <c r="FQ119" s="179">
        <v>7841.55</v>
      </c>
      <c r="FR119" s="179">
        <v>8675.84</v>
      </c>
      <c r="FS119" s="179">
        <v>7887.77</v>
      </c>
      <c r="FT119" s="179">
        <v>10936.99</v>
      </c>
      <c r="FU119" s="179">
        <v>10206.75</v>
      </c>
      <c r="FV119" s="179">
        <v>11232.94</v>
      </c>
      <c r="FW119" s="179">
        <v>11214.75</v>
      </c>
      <c r="FX119" s="179">
        <v>10679.48</v>
      </c>
      <c r="FY119" s="179">
        <v>8449.2199999999993</v>
      </c>
      <c r="FZ119" s="179">
        <v>8290.32</v>
      </c>
      <c r="GA119" s="179">
        <v>8419.42</v>
      </c>
    </row>
    <row r="120" spans="2:183">
      <c r="B120" s="180" t="s">
        <v>4</v>
      </c>
      <c r="C120" s="181" t="s">
        <v>48</v>
      </c>
      <c r="D120" s="94">
        <v>0.32778524166265643</v>
      </c>
      <c r="E120" s="95">
        <v>0.32715850397322521</v>
      </c>
      <c r="F120" s="95">
        <v>0.32620632338817523</v>
      </c>
      <c r="G120" s="95">
        <v>0.32664050762213215</v>
      </c>
      <c r="H120" s="95">
        <v>0.32625674347112221</v>
      </c>
      <c r="I120" s="95">
        <v>0.32533968929085733</v>
      </c>
      <c r="J120" s="95">
        <v>0.32581318316042795</v>
      </c>
      <c r="K120" s="95">
        <v>0.32621607565298866</v>
      </c>
      <c r="L120" s="95">
        <v>0.32626646990646241</v>
      </c>
      <c r="M120" s="95">
        <v>0.32675686001988524</v>
      </c>
      <c r="N120" s="95">
        <v>0.32700301501805318</v>
      </c>
      <c r="O120" s="95">
        <v>0.32659021324528648</v>
      </c>
      <c r="P120" s="95">
        <v>0.32807511138344275</v>
      </c>
      <c r="Q120" s="95">
        <v>0.32780060257463711</v>
      </c>
      <c r="R120" s="95">
        <v>0.32587657987537449</v>
      </c>
      <c r="S120" s="95">
        <v>0.32651833485051696</v>
      </c>
      <c r="T120" s="95">
        <v>0.32669096888911947</v>
      </c>
      <c r="U120" s="95">
        <v>0.32576470927731688</v>
      </c>
      <c r="V120" s="95">
        <v>0.32624315063723636</v>
      </c>
      <c r="W120" s="95">
        <v>0.32607197021921963</v>
      </c>
      <c r="X120" s="95">
        <v>0.32592117092922257</v>
      </c>
      <c r="Y120" s="95">
        <v>0.32664771156951244</v>
      </c>
      <c r="Z120" s="95">
        <v>0.32676588815058899</v>
      </c>
      <c r="AA120" s="95">
        <v>0.32592063514761538</v>
      </c>
      <c r="AB120" s="95">
        <v>0.32711709310145842</v>
      </c>
      <c r="AC120" s="95">
        <v>0.32754913304470362</v>
      </c>
      <c r="AD120" s="95">
        <v>0.32582224850457164</v>
      </c>
      <c r="AE120" s="95">
        <v>0.32595794792478111</v>
      </c>
      <c r="AF120" s="95">
        <v>0.32644359553556052</v>
      </c>
      <c r="AG120" s="95">
        <v>0.32589757201248332</v>
      </c>
      <c r="AH120" s="95">
        <v>0.32626867101665968</v>
      </c>
      <c r="AI120" s="95">
        <v>0.32615501836965044</v>
      </c>
      <c r="AJ120" s="95">
        <v>0.32571790607421808</v>
      </c>
      <c r="AK120" s="95">
        <v>0.32642136872923522</v>
      </c>
      <c r="AL120" s="95">
        <v>0.32647654534890796</v>
      </c>
      <c r="AM120" s="95">
        <v>0.32545941301234316</v>
      </c>
      <c r="AN120" s="95">
        <v>0.32796518957130316</v>
      </c>
      <c r="AO120" s="95">
        <v>0.32803181188884484</v>
      </c>
      <c r="AP120" s="95">
        <v>0.32672497868092598</v>
      </c>
      <c r="AQ120" s="95">
        <v>0.32674731651755134</v>
      </c>
      <c r="AR120" s="95">
        <v>0.32616243371476417</v>
      </c>
      <c r="AS120" s="95">
        <v>0.32642973562133154</v>
      </c>
      <c r="AT120" s="95">
        <v>0.32620148457112408</v>
      </c>
      <c r="AU120" s="95">
        <v>0.32652541044689831</v>
      </c>
      <c r="AV120" s="95">
        <v>0.32633121794341741</v>
      </c>
      <c r="AW120" s="95">
        <v>0.32649497079945755</v>
      </c>
      <c r="AX120" s="95">
        <v>0.32743365258904295</v>
      </c>
      <c r="AY120" s="95">
        <v>0.32603051724669257</v>
      </c>
      <c r="AZ120" s="95">
        <v>0.32773540123799405</v>
      </c>
      <c r="BA120" s="95">
        <v>0.32783161013241141</v>
      </c>
      <c r="BB120" s="95">
        <v>0.32492974965158622</v>
      </c>
      <c r="BC120" s="95">
        <v>0.32404184524484508</v>
      </c>
      <c r="BD120" s="95">
        <v>0.32383537347325425</v>
      </c>
      <c r="BE120" s="95">
        <v>0.32398630883757201</v>
      </c>
      <c r="BF120" s="95">
        <v>0.32391157614232097</v>
      </c>
      <c r="BG120" s="95">
        <v>0.32446722614298795</v>
      </c>
      <c r="BH120" s="95">
        <v>0.32330907070316967</v>
      </c>
      <c r="BI120" s="95">
        <v>0.32392720878519821</v>
      </c>
      <c r="BJ120" s="95">
        <v>0.32529692913280805</v>
      </c>
      <c r="BK120" s="95">
        <v>0.32357743744843664</v>
      </c>
      <c r="BL120" s="95">
        <v>0.32806377116045987</v>
      </c>
      <c r="BM120" s="95">
        <v>0.32828592672029988</v>
      </c>
      <c r="BN120" s="95">
        <v>0.3254814776163637</v>
      </c>
      <c r="BO120" s="95">
        <v>0.32486091871690487</v>
      </c>
      <c r="BP120" s="95">
        <v>0.32501074154577164</v>
      </c>
      <c r="BQ120" s="95">
        <v>0.32509556240809506</v>
      </c>
      <c r="BR120" s="95">
        <v>0.32562368977042622</v>
      </c>
      <c r="BS120" s="95">
        <v>0.32584058488659318</v>
      </c>
      <c r="BT120" s="95">
        <v>0.32509612409425259</v>
      </c>
      <c r="BU120" s="95">
        <v>0.32630316358944572</v>
      </c>
      <c r="BV120" s="95">
        <v>0.32780354744864443</v>
      </c>
      <c r="BW120" s="95">
        <v>0.32731273731463123</v>
      </c>
      <c r="BX120" s="95">
        <v>0.32899261284592862</v>
      </c>
      <c r="BY120" s="95">
        <v>0.32935980430062806</v>
      </c>
      <c r="BZ120" s="95">
        <v>0.32921712322564006</v>
      </c>
      <c r="CA120" s="95">
        <v>0.32921278897266842</v>
      </c>
      <c r="CB120" s="95">
        <v>0.32585917868199754</v>
      </c>
      <c r="CC120" s="95">
        <v>0.32642856577371271</v>
      </c>
      <c r="CD120" s="95">
        <v>0.32762415375046422</v>
      </c>
      <c r="CE120" s="95">
        <v>0.32787848602008751</v>
      </c>
      <c r="CF120" s="95">
        <v>0.3275486238867425</v>
      </c>
      <c r="CG120" s="95">
        <v>0.32827580688377644</v>
      </c>
      <c r="CH120" s="95">
        <v>0.32940414701056125</v>
      </c>
      <c r="CI120" s="95">
        <v>0.32868664267147907</v>
      </c>
      <c r="CJ120" s="95">
        <v>0.32945337191249208</v>
      </c>
      <c r="CK120" s="95">
        <v>0.32946246127444545</v>
      </c>
      <c r="CL120" s="95">
        <v>0.32943324080538128</v>
      </c>
      <c r="CM120" s="95">
        <v>0.32875003848978451</v>
      </c>
      <c r="CN120" s="95">
        <v>0.32755932967888945</v>
      </c>
      <c r="CO120" s="95">
        <v>0.32776413119747994</v>
      </c>
      <c r="CP120" s="95">
        <v>0.32788311817018689</v>
      </c>
      <c r="CQ120" s="95">
        <v>0.32792544492853326</v>
      </c>
      <c r="CR120" s="95">
        <v>0.32813815430578902</v>
      </c>
      <c r="CS120" s="95">
        <v>0.32868724103297647</v>
      </c>
      <c r="CT120" s="95">
        <v>0.32935446848008204</v>
      </c>
      <c r="CU120" s="95">
        <v>0.32874506162092865</v>
      </c>
      <c r="CV120" s="95">
        <v>0.32941860897235598</v>
      </c>
      <c r="CW120" s="95">
        <v>0.32938707295175196</v>
      </c>
      <c r="CX120" s="95">
        <v>0.32950213050921118</v>
      </c>
      <c r="CY120" s="95">
        <v>0.32899128214432877</v>
      </c>
      <c r="CZ120" s="95">
        <v>0.32778083160156246</v>
      </c>
      <c r="DA120" s="95">
        <v>0.32796700053509154</v>
      </c>
      <c r="DB120" s="95">
        <v>0.32755976836022055</v>
      </c>
      <c r="DC120" s="95">
        <v>0.32813776152914487</v>
      </c>
      <c r="DD120" s="95">
        <v>0.32772339331731326</v>
      </c>
      <c r="DE120" s="95">
        <v>0.32840146051879882</v>
      </c>
      <c r="DF120" s="95">
        <v>0.32947984116659906</v>
      </c>
      <c r="DG120" s="95">
        <v>0.32865401909467828</v>
      </c>
      <c r="DH120" s="95">
        <v>0.32932118380432346</v>
      </c>
      <c r="DI120" s="95">
        <v>0.32935148980268136</v>
      </c>
      <c r="DJ120" s="95">
        <v>0.32943629206692915</v>
      </c>
      <c r="DK120" s="95">
        <v>0.32854337131094374</v>
      </c>
      <c r="DL120" s="95">
        <v>0.32745586700180873</v>
      </c>
      <c r="DM120" s="95">
        <v>0.32744500642863217</v>
      </c>
      <c r="DN120" s="95">
        <v>0.32768976285512647</v>
      </c>
      <c r="DO120" s="95">
        <v>0.32788223469186328</v>
      </c>
      <c r="DP120" s="95">
        <v>0.3275579502414479</v>
      </c>
      <c r="DQ120" s="95">
        <v>0.32845418723908049</v>
      </c>
      <c r="DR120" s="95">
        <v>0.32939771298165127</v>
      </c>
      <c r="DS120" s="95">
        <v>0.32852621808024879</v>
      </c>
      <c r="DT120" s="95">
        <v>0.32932405866284542</v>
      </c>
      <c r="DU120" s="95">
        <v>0.32928045660980287</v>
      </c>
      <c r="DV120" s="95">
        <v>0.32933229692800425</v>
      </c>
      <c r="DW120" s="95">
        <v>0.3286344879310647</v>
      </c>
      <c r="DX120" s="95">
        <v>0.32810650929706314</v>
      </c>
      <c r="DY120" s="95">
        <v>0.32703405004918074</v>
      </c>
      <c r="DZ120" s="95">
        <v>0.32762825476004181</v>
      </c>
      <c r="EA120" s="95">
        <v>0.3279197919902257</v>
      </c>
      <c r="EB120" s="95">
        <v>0.32735868142016872</v>
      </c>
      <c r="EC120" s="95">
        <v>0.32818373963300895</v>
      </c>
      <c r="ED120" s="95">
        <v>0.32903954171651678</v>
      </c>
      <c r="EE120" s="95">
        <v>0.32847641517163767</v>
      </c>
      <c r="EF120" s="95">
        <v>0.32925224312381302</v>
      </c>
      <c r="EG120" s="95">
        <v>0.32923242000464303</v>
      </c>
      <c r="EH120" s="95">
        <v>0.3293993430903227</v>
      </c>
      <c r="EI120" s="95">
        <v>0.32874084713674862</v>
      </c>
      <c r="EJ120" s="95">
        <v>0.3278308774959891</v>
      </c>
      <c r="EK120" s="95">
        <v>0.32743125734345202</v>
      </c>
      <c r="EL120" s="95">
        <v>0.32774934896145563</v>
      </c>
      <c r="EM120" s="95">
        <v>0.32748183348761017</v>
      </c>
      <c r="EN120" s="95">
        <v>0.3276521078726905</v>
      </c>
      <c r="EO120" s="95">
        <v>0.32828759728797285</v>
      </c>
      <c r="EP120" s="95">
        <v>0.32914939401255661</v>
      </c>
      <c r="EQ120" s="95">
        <v>0.32860341442557006</v>
      </c>
      <c r="ER120" s="95">
        <v>0.32907656437868588</v>
      </c>
      <c r="ES120" s="95">
        <v>0.32915112237232458</v>
      </c>
      <c r="ET120" s="95">
        <v>0.3291592028680575</v>
      </c>
      <c r="EU120" s="95">
        <v>0.32813014912016925</v>
      </c>
      <c r="EV120" s="95">
        <v>0.32694809250170598</v>
      </c>
      <c r="EW120" s="95">
        <v>0.32704498326766307</v>
      </c>
      <c r="EX120" s="95">
        <v>0.32733601829787951</v>
      </c>
      <c r="EY120" s="95">
        <v>0.3278536118517264</v>
      </c>
      <c r="EZ120" s="95">
        <v>0.32728784265680722</v>
      </c>
      <c r="FA120" s="95">
        <v>0.32779309208366758</v>
      </c>
      <c r="FB120" s="95">
        <v>0.32864863012236067</v>
      </c>
      <c r="FC120" s="95">
        <v>0.32765800564659081</v>
      </c>
      <c r="FD120" s="95">
        <v>0.32837586473976754</v>
      </c>
      <c r="FE120" s="95">
        <v>0.32866001832982455</v>
      </c>
      <c r="FF120" s="95">
        <v>0.32863246512651562</v>
      </c>
      <c r="FG120" s="95">
        <v>0.32736973323622226</v>
      </c>
      <c r="FH120" s="95">
        <v>0.32654844642730158</v>
      </c>
      <c r="FI120" s="95">
        <v>0.32565792447236824</v>
      </c>
      <c r="FJ120" s="95">
        <v>0.32727760534774214</v>
      </c>
      <c r="FK120" s="95">
        <v>0.327638874678845</v>
      </c>
      <c r="FL120" s="95">
        <v>0.32694145605744762</v>
      </c>
      <c r="FM120" s="95">
        <v>0.32784265513710559</v>
      </c>
      <c r="FN120" s="95">
        <v>0.32822851513628509</v>
      </c>
      <c r="FO120" s="95">
        <v>0.32743298196217979</v>
      </c>
      <c r="FP120" s="95">
        <v>0.32825276507626772</v>
      </c>
      <c r="FQ120" s="95">
        <v>0.3284428712922236</v>
      </c>
      <c r="FR120" s="95">
        <v>0.32845579151770221</v>
      </c>
      <c r="FS120" s="95">
        <v>0.32658708094687017</v>
      </c>
      <c r="FT120" s="95">
        <v>0.32644918764082859</v>
      </c>
      <c r="FU120" s="95">
        <v>0.325198738197292</v>
      </c>
      <c r="FV120" s="95">
        <v>0.32726063198985467</v>
      </c>
      <c r="FW120" s="95">
        <v>0.3272246989507836</v>
      </c>
      <c r="FX120" s="95">
        <v>0.32672096037058257</v>
      </c>
      <c r="FY120" s="95">
        <v>0.32766884027084781</v>
      </c>
      <c r="FZ120" s="95">
        <v>0.3279408895453218</v>
      </c>
      <c r="GA120" s="95">
        <v>0.32744097936822841</v>
      </c>
    </row>
    <row r="121" spans="2:183">
      <c r="B121" s="44" t="s">
        <v>4</v>
      </c>
      <c r="C121" s="645" t="s">
        <v>94</v>
      </c>
      <c r="D121" s="182">
        <v>138669.82661004952</v>
      </c>
      <c r="E121" s="182">
        <v>122908.79865534326</v>
      </c>
      <c r="F121" s="182">
        <v>132885.48345718329</v>
      </c>
      <c r="G121" s="182">
        <v>124863.15950106159</v>
      </c>
      <c r="H121" s="182">
        <v>100991.37650389243</v>
      </c>
      <c r="I121" s="182">
        <v>126990.69709837226</v>
      </c>
      <c r="J121" s="182">
        <v>132536.72947629157</v>
      </c>
      <c r="K121" s="182">
        <v>133350.71656050955</v>
      </c>
      <c r="L121" s="182">
        <v>129076.92807855627</v>
      </c>
      <c r="M121" s="182">
        <v>135807.7008138712</v>
      </c>
      <c r="N121" s="182">
        <v>132212.38322717621</v>
      </c>
      <c r="O121" s="182">
        <v>134433.80927105449</v>
      </c>
      <c r="P121" s="182">
        <v>140283.57484076434</v>
      </c>
      <c r="Q121" s="182">
        <v>125151.23274946921</v>
      </c>
      <c r="R121" s="182">
        <v>131762.04175513092</v>
      </c>
      <c r="S121" s="182">
        <v>91616.606953290873</v>
      </c>
      <c r="T121" s="182">
        <v>97788.995046001422</v>
      </c>
      <c r="U121" s="182">
        <v>128634.42409766454</v>
      </c>
      <c r="V121" s="182">
        <v>133227.78397027601</v>
      </c>
      <c r="W121" s="182">
        <v>133165.85368011324</v>
      </c>
      <c r="X121" s="182">
        <v>128665.15702406227</v>
      </c>
      <c r="Y121" s="182">
        <v>135222.31909058738</v>
      </c>
      <c r="Z121" s="182">
        <v>131330.5493630573</v>
      </c>
      <c r="AA121" s="182">
        <v>132395.71700283088</v>
      </c>
      <c r="AB121" s="182">
        <v>136062.93657112526</v>
      </c>
      <c r="AC121" s="182">
        <v>123594.57669851382</v>
      </c>
      <c r="AD121" s="182">
        <v>131450.18356334043</v>
      </c>
      <c r="AE121" s="182">
        <v>128082.22487615002</v>
      </c>
      <c r="AF121" s="182">
        <v>98414.255130927108</v>
      </c>
      <c r="AG121" s="182">
        <v>128255.88066171267</v>
      </c>
      <c r="AH121" s="182">
        <v>132786.72903397027</v>
      </c>
      <c r="AI121" s="182">
        <v>132338.36208421798</v>
      </c>
      <c r="AJ121" s="182">
        <v>127207.11385350316</v>
      </c>
      <c r="AK121" s="182">
        <v>133906.8166135881</v>
      </c>
      <c r="AL121" s="182">
        <v>129813.04715145082</v>
      </c>
      <c r="AM121" s="182">
        <v>130061.71178343949</v>
      </c>
      <c r="AN121" s="182">
        <v>139407.30316702052</v>
      </c>
      <c r="AO121" s="182">
        <v>130460.01105803257</v>
      </c>
      <c r="AP121" s="182">
        <v>134022.35403397027</v>
      </c>
      <c r="AQ121" s="182">
        <v>129333.26167728237</v>
      </c>
      <c r="AR121" s="182">
        <v>100999.86730360934</v>
      </c>
      <c r="AS121" s="182">
        <v>129889.09058740268</v>
      </c>
      <c r="AT121" s="182">
        <v>133801.84536447274</v>
      </c>
      <c r="AU121" s="182">
        <v>134907.61854210898</v>
      </c>
      <c r="AV121" s="182">
        <v>129148.96010261856</v>
      </c>
      <c r="AW121" s="182">
        <v>134557.16737438075</v>
      </c>
      <c r="AX121" s="182">
        <v>133315.06015569708</v>
      </c>
      <c r="AY121" s="182">
        <v>131947.78397027601</v>
      </c>
      <c r="AZ121" s="182">
        <v>138500.05529016277</v>
      </c>
      <c r="BA121" s="182">
        <v>125927.5809447983</v>
      </c>
      <c r="BB121" s="182">
        <v>128469.28918966737</v>
      </c>
      <c r="BC121" s="182">
        <v>118933.90038924276</v>
      </c>
      <c r="BD121" s="182">
        <v>88871.669762915786</v>
      </c>
      <c r="BE121" s="182">
        <v>121345.85412243454</v>
      </c>
      <c r="BF121" s="182">
        <v>125531.44064048125</v>
      </c>
      <c r="BG121" s="182">
        <v>127702.92639773531</v>
      </c>
      <c r="BH121" s="182">
        <v>119367.9591295117</v>
      </c>
      <c r="BI121" s="182">
        <v>125781.21151804671</v>
      </c>
      <c r="BJ121" s="182">
        <v>126228.88136942676</v>
      </c>
      <c r="BK121" s="182">
        <v>124305.10792639773</v>
      </c>
      <c r="BL121" s="182">
        <v>139873.29750530786</v>
      </c>
      <c r="BM121" s="182">
        <v>127519.72177990092</v>
      </c>
      <c r="BN121" s="182">
        <v>130037.33501415428</v>
      </c>
      <c r="BO121" s="182">
        <v>123940.96381811748</v>
      </c>
      <c r="BP121" s="182">
        <v>128994.35199929228</v>
      </c>
      <c r="BQ121" s="182">
        <v>124897.37305378626</v>
      </c>
      <c r="BR121" s="182">
        <v>131147.86535739561</v>
      </c>
      <c r="BS121" s="182">
        <v>131968.88004246284</v>
      </c>
      <c r="BT121" s="182">
        <v>103777.55396319886</v>
      </c>
      <c r="BU121" s="182">
        <v>89430.221160651097</v>
      </c>
      <c r="BV121" s="182">
        <v>131907.56280962491</v>
      </c>
      <c r="BW121" s="182">
        <v>137126.50079617836</v>
      </c>
      <c r="BX121" s="182">
        <v>144049.49575371551</v>
      </c>
      <c r="BY121" s="182">
        <v>131674.99601910828</v>
      </c>
      <c r="BZ121" s="182">
        <v>145026.36765746638</v>
      </c>
      <c r="CA121" s="182">
        <v>97780.919585987256</v>
      </c>
      <c r="CB121" s="182">
        <v>101455.47814932768</v>
      </c>
      <c r="CC121" s="182">
        <v>129934.88499646142</v>
      </c>
      <c r="CD121" s="182">
        <v>138916.54768223639</v>
      </c>
      <c r="CE121" s="182">
        <v>138789.89472753007</v>
      </c>
      <c r="CF121" s="182">
        <v>133950.0813871196</v>
      </c>
      <c r="CG121" s="182">
        <v>141998.80573248409</v>
      </c>
      <c r="CH121" s="182">
        <v>141288.35987261147</v>
      </c>
      <c r="CI121" s="182">
        <v>143103.64118895968</v>
      </c>
      <c r="CJ121" s="182">
        <v>146315.45249469214</v>
      </c>
      <c r="CK121" s="182">
        <v>137112.26380042461</v>
      </c>
      <c r="CL121" s="182">
        <v>146440.74531139422</v>
      </c>
      <c r="CM121" s="182">
        <v>129124.28432413306</v>
      </c>
      <c r="CN121" s="182">
        <v>109023.26035031848</v>
      </c>
      <c r="CO121" s="182">
        <v>134623.28025477706</v>
      </c>
      <c r="CP121" s="182">
        <v>140184.19055201698</v>
      </c>
      <c r="CQ121" s="182">
        <v>139922.2177990092</v>
      </c>
      <c r="CR121" s="182">
        <v>135587.8255484784</v>
      </c>
      <c r="CS121" s="182">
        <v>142342.37305378629</v>
      </c>
      <c r="CT121" s="182">
        <v>140977.45797947628</v>
      </c>
      <c r="CU121" s="182">
        <v>143079.59571832977</v>
      </c>
      <c r="CV121" s="182">
        <v>146166.47292993628</v>
      </c>
      <c r="CW121" s="182">
        <v>132115.16144727531</v>
      </c>
      <c r="CX121" s="182">
        <v>146609.64039278132</v>
      </c>
      <c r="CY121" s="182">
        <v>139524.69524062279</v>
      </c>
      <c r="CZ121" s="182">
        <v>102357.71541047418</v>
      </c>
      <c r="DA121" s="182">
        <v>135269.53158174097</v>
      </c>
      <c r="DB121" s="182">
        <v>138536.47735314933</v>
      </c>
      <c r="DC121" s="182">
        <v>140840.23929582449</v>
      </c>
      <c r="DD121" s="182">
        <v>134482.62783085633</v>
      </c>
      <c r="DE121" s="182">
        <v>142216.23407643312</v>
      </c>
      <c r="DF121" s="182">
        <v>141733.84996461426</v>
      </c>
      <c r="DG121" s="182">
        <v>142900.6599433829</v>
      </c>
      <c r="DH121" s="182">
        <v>146133.40941259731</v>
      </c>
      <c r="DI121" s="182">
        <v>132199.54794762918</v>
      </c>
      <c r="DJ121" s="182">
        <v>146678.13959660297</v>
      </c>
      <c r="DK121" s="182">
        <v>137215.09509907998</v>
      </c>
      <c r="DL121" s="182">
        <v>99234.524504600122</v>
      </c>
      <c r="DM121" s="182">
        <v>133804.17064755838</v>
      </c>
      <c r="DN121" s="182">
        <v>139924.20559094127</v>
      </c>
      <c r="DO121" s="182">
        <v>140589.53158174097</v>
      </c>
      <c r="DP121" s="182">
        <v>133242.70435244159</v>
      </c>
      <c r="DQ121" s="182">
        <v>142523.86323425337</v>
      </c>
      <c r="DR121" s="182">
        <v>141913.23867657466</v>
      </c>
      <c r="DS121" s="182">
        <v>142651.6772823779</v>
      </c>
      <c r="DT121" s="182">
        <v>146043.39127742391</v>
      </c>
      <c r="DU121" s="182">
        <v>131806.05582094833</v>
      </c>
      <c r="DV121" s="182">
        <v>146182.85562632696</v>
      </c>
      <c r="DW121" s="182">
        <v>113694.59085279547</v>
      </c>
      <c r="DX121" s="182">
        <v>92442.515038924263</v>
      </c>
      <c r="DY121" s="182">
        <v>129912.3982661005</v>
      </c>
      <c r="DZ121" s="182">
        <v>139680.67984784147</v>
      </c>
      <c r="EA121" s="182">
        <v>140218.95744869072</v>
      </c>
      <c r="EB121" s="182">
        <v>133322.41065109696</v>
      </c>
      <c r="EC121" s="182">
        <v>141453.69957537157</v>
      </c>
      <c r="ED121" s="182">
        <v>140451.30086694975</v>
      </c>
      <c r="EE121" s="182">
        <v>141988.41648973816</v>
      </c>
      <c r="EF121" s="182">
        <v>145308.69647912242</v>
      </c>
      <c r="EG121" s="182">
        <v>136204.71160651097</v>
      </c>
      <c r="EH121" s="182">
        <v>146067.03423566881</v>
      </c>
      <c r="EI121" s="182">
        <v>132595.63826963908</v>
      </c>
      <c r="EJ121" s="182">
        <v>102731.86703821656</v>
      </c>
      <c r="EK121" s="182">
        <v>132880.48478414721</v>
      </c>
      <c r="EL121" s="182">
        <v>139208.07059447982</v>
      </c>
      <c r="EM121" s="182">
        <v>139218.79953998586</v>
      </c>
      <c r="EN121" s="182">
        <v>134703.62039985845</v>
      </c>
      <c r="EO121" s="182">
        <v>141340.91914366596</v>
      </c>
      <c r="EP121" s="182">
        <v>140670.06679051663</v>
      </c>
      <c r="EQ121" s="182">
        <v>142477.62429228591</v>
      </c>
      <c r="ER121" s="182">
        <v>144809.27149681529</v>
      </c>
      <c r="ES121" s="182">
        <v>131187.88437721162</v>
      </c>
      <c r="ET121" s="182">
        <v>145207.34341825903</v>
      </c>
      <c r="EU121" s="182">
        <v>128284.80007077139</v>
      </c>
      <c r="EV121" s="182">
        <v>108785.6042108988</v>
      </c>
      <c r="EW121" s="182">
        <v>131868.63366949753</v>
      </c>
      <c r="EX121" s="182">
        <v>137902.43453644728</v>
      </c>
      <c r="EY121" s="182">
        <v>139906.99044585988</v>
      </c>
      <c r="EZ121" s="182">
        <v>132948.3864118896</v>
      </c>
      <c r="FA121" s="182">
        <v>139923.35987261147</v>
      </c>
      <c r="FB121" s="182">
        <v>138869.5320240623</v>
      </c>
      <c r="FC121" s="182">
        <v>139172.74327671621</v>
      </c>
      <c r="FD121" s="182">
        <v>142087.85651096955</v>
      </c>
      <c r="FE121" s="182">
        <v>129164.15339702758</v>
      </c>
      <c r="FF121" s="182">
        <v>142839.5753715499</v>
      </c>
      <c r="FG121" s="182">
        <v>92005.318029016271</v>
      </c>
      <c r="FH121" s="182">
        <v>133465.63163481955</v>
      </c>
      <c r="FI121" s="182">
        <v>127569.91684359519</v>
      </c>
      <c r="FJ121" s="182">
        <v>138245.6073071479</v>
      </c>
      <c r="FK121" s="182">
        <v>138599.87084217975</v>
      </c>
      <c r="FL121" s="182">
        <v>130826.62951167728</v>
      </c>
      <c r="FM121" s="182">
        <v>139911.62685774948</v>
      </c>
      <c r="FN121" s="182">
        <v>137148.5288393489</v>
      </c>
      <c r="FO121" s="182">
        <v>137930.71036801132</v>
      </c>
      <c r="FP121" s="182">
        <v>141509.88013092708</v>
      </c>
      <c r="FQ121" s="182">
        <v>128304.46921443738</v>
      </c>
      <c r="FR121" s="182">
        <v>141860.06590587404</v>
      </c>
      <c r="FS121" s="182">
        <v>90631.54723991506</v>
      </c>
      <c r="FT121" s="182">
        <v>103691.90065463552</v>
      </c>
      <c r="FU121" s="182">
        <v>125948.06882519464</v>
      </c>
      <c r="FV121" s="182">
        <v>137732.65304317055</v>
      </c>
      <c r="FW121" s="182">
        <v>136713.97823779192</v>
      </c>
      <c r="FX121" s="182">
        <v>130293.62084217976</v>
      </c>
      <c r="FY121" s="182">
        <v>138988.55493630574</v>
      </c>
      <c r="FZ121" s="182">
        <v>135911.9590410474</v>
      </c>
      <c r="GA121" s="182">
        <v>138522.29874380748</v>
      </c>
    </row>
    <row r="122" spans="2:183">
      <c r="B122" s="43" t="s">
        <v>4</v>
      </c>
      <c r="C122" s="646" t="s">
        <v>49</v>
      </c>
      <c r="D122" s="17">
        <v>744</v>
      </c>
      <c r="E122" s="17">
        <v>672</v>
      </c>
      <c r="F122" s="17">
        <v>744</v>
      </c>
      <c r="G122" s="17">
        <v>720</v>
      </c>
      <c r="H122" s="17">
        <v>744</v>
      </c>
      <c r="I122" s="17">
        <v>720</v>
      </c>
      <c r="J122" s="17">
        <v>744</v>
      </c>
      <c r="K122" s="17">
        <v>744</v>
      </c>
      <c r="L122" s="17">
        <v>720</v>
      </c>
      <c r="M122" s="17">
        <v>744</v>
      </c>
      <c r="N122" s="17">
        <v>720</v>
      </c>
      <c r="O122" s="17">
        <v>744</v>
      </c>
      <c r="P122" s="17">
        <v>744</v>
      </c>
      <c r="Q122" s="17">
        <v>672</v>
      </c>
      <c r="R122" s="17">
        <v>744</v>
      </c>
      <c r="S122" s="17">
        <v>720</v>
      </c>
      <c r="T122" s="17">
        <v>744</v>
      </c>
      <c r="U122" s="17">
        <v>720</v>
      </c>
      <c r="V122" s="17">
        <v>744</v>
      </c>
      <c r="W122" s="17">
        <v>744</v>
      </c>
      <c r="X122" s="17">
        <v>720</v>
      </c>
      <c r="Y122" s="17">
        <v>744</v>
      </c>
      <c r="Z122" s="17">
        <v>720</v>
      </c>
      <c r="AA122" s="17">
        <v>744</v>
      </c>
      <c r="AB122" s="17">
        <v>744</v>
      </c>
      <c r="AC122" s="17">
        <v>672</v>
      </c>
      <c r="AD122" s="17">
        <v>744</v>
      </c>
      <c r="AE122" s="17">
        <v>720</v>
      </c>
      <c r="AF122" s="17">
        <v>744</v>
      </c>
      <c r="AG122" s="17">
        <v>720</v>
      </c>
      <c r="AH122" s="17">
        <v>744</v>
      </c>
      <c r="AI122" s="17">
        <v>744</v>
      </c>
      <c r="AJ122" s="17">
        <v>720</v>
      </c>
      <c r="AK122" s="17">
        <v>744</v>
      </c>
      <c r="AL122" s="17">
        <v>720</v>
      </c>
      <c r="AM122" s="17">
        <v>744</v>
      </c>
      <c r="AN122" s="17">
        <v>744</v>
      </c>
      <c r="AO122" s="17">
        <v>696</v>
      </c>
      <c r="AP122" s="17">
        <v>744</v>
      </c>
      <c r="AQ122" s="17">
        <v>720</v>
      </c>
      <c r="AR122" s="17">
        <v>744</v>
      </c>
      <c r="AS122" s="17">
        <v>720</v>
      </c>
      <c r="AT122" s="17">
        <v>744</v>
      </c>
      <c r="AU122" s="17">
        <v>744</v>
      </c>
      <c r="AV122" s="17">
        <v>720</v>
      </c>
      <c r="AW122" s="17">
        <v>744</v>
      </c>
      <c r="AX122" s="17">
        <v>720</v>
      </c>
      <c r="AY122" s="17">
        <v>744</v>
      </c>
      <c r="AZ122" s="17">
        <v>744</v>
      </c>
      <c r="BA122" s="17">
        <v>672</v>
      </c>
      <c r="BB122" s="17">
        <v>744</v>
      </c>
      <c r="BC122" s="17">
        <v>720</v>
      </c>
      <c r="BD122" s="17">
        <v>744</v>
      </c>
      <c r="BE122" s="17">
        <v>720</v>
      </c>
      <c r="BF122" s="17">
        <v>744</v>
      </c>
      <c r="BG122" s="17">
        <v>744</v>
      </c>
      <c r="BH122" s="17">
        <v>720</v>
      </c>
      <c r="BI122" s="17">
        <v>744</v>
      </c>
      <c r="BJ122" s="17">
        <v>720</v>
      </c>
      <c r="BK122" s="17">
        <v>744</v>
      </c>
      <c r="BL122" s="17">
        <v>744</v>
      </c>
      <c r="BM122" s="17">
        <v>672</v>
      </c>
      <c r="BN122" s="17">
        <v>744</v>
      </c>
      <c r="BO122" s="17">
        <v>720</v>
      </c>
      <c r="BP122" s="17">
        <v>744</v>
      </c>
      <c r="BQ122" s="17">
        <v>720</v>
      </c>
      <c r="BR122" s="17">
        <v>744</v>
      </c>
      <c r="BS122" s="17">
        <v>744</v>
      </c>
      <c r="BT122" s="17">
        <v>720</v>
      </c>
      <c r="BU122" s="17">
        <v>744</v>
      </c>
      <c r="BV122" s="17">
        <v>720</v>
      </c>
      <c r="BW122" s="17">
        <v>744</v>
      </c>
      <c r="BX122" s="17">
        <v>744</v>
      </c>
      <c r="BY122" s="17">
        <v>672</v>
      </c>
      <c r="BZ122" s="17">
        <v>744</v>
      </c>
      <c r="CA122" s="17">
        <v>720</v>
      </c>
      <c r="CB122" s="17">
        <v>744</v>
      </c>
      <c r="CC122" s="17">
        <v>720</v>
      </c>
      <c r="CD122" s="17">
        <v>744</v>
      </c>
      <c r="CE122" s="17">
        <v>744</v>
      </c>
      <c r="CF122" s="17">
        <v>720</v>
      </c>
      <c r="CG122" s="17">
        <v>744</v>
      </c>
      <c r="CH122" s="17">
        <v>720</v>
      </c>
      <c r="CI122" s="17">
        <v>744</v>
      </c>
      <c r="CJ122" s="17">
        <v>744</v>
      </c>
      <c r="CK122" s="17">
        <v>696</v>
      </c>
      <c r="CL122" s="17">
        <v>744</v>
      </c>
      <c r="CM122" s="17">
        <v>720</v>
      </c>
      <c r="CN122" s="17">
        <v>744</v>
      </c>
      <c r="CO122" s="17">
        <v>720</v>
      </c>
      <c r="CP122" s="17">
        <v>744</v>
      </c>
      <c r="CQ122" s="17">
        <v>744</v>
      </c>
      <c r="CR122" s="17">
        <v>720</v>
      </c>
      <c r="CS122" s="17">
        <v>744</v>
      </c>
      <c r="CT122" s="17">
        <v>720</v>
      </c>
      <c r="CU122" s="17">
        <v>744</v>
      </c>
      <c r="CV122" s="17">
        <v>744</v>
      </c>
      <c r="CW122" s="17">
        <v>672</v>
      </c>
      <c r="CX122" s="17">
        <v>744</v>
      </c>
      <c r="CY122" s="17">
        <v>720</v>
      </c>
      <c r="CZ122" s="17">
        <v>744</v>
      </c>
      <c r="DA122" s="17">
        <v>720</v>
      </c>
      <c r="DB122" s="17">
        <v>744</v>
      </c>
      <c r="DC122" s="17">
        <v>744</v>
      </c>
      <c r="DD122" s="17">
        <v>720</v>
      </c>
      <c r="DE122" s="17">
        <v>744</v>
      </c>
      <c r="DF122" s="17">
        <v>720</v>
      </c>
      <c r="DG122" s="17">
        <v>744</v>
      </c>
      <c r="DH122" s="17">
        <v>744</v>
      </c>
      <c r="DI122" s="17">
        <v>672</v>
      </c>
      <c r="DJ122" s="17">
        <v>744</v>
      </c>
      <c r="DK122" s="17">
        <v>720</v>
      </c>
      <c r="DL122" s="17">
        <v>744</v>
      </c>
      <c r="DM122" s="17">
        <v>720</v>
      </c>
      <c r="DN122" s="17">
        <v>744</v>
      </c>
      <c r="DO122" s="17">
        <v>744</v>
      </c>
      <c r="DP122" s="17">
        <v>720</v>
      </c>
      <c r="DQ122" s="17">
        <v>744</v>
      </c>
      <c r="DR122" s="17">
        <v>720</v>
      </c>
      <c r="DS122" s="17">
        <v>744</v>
      </c>
      <c r="DT122" s="17">
        <v>744</v>
      </c>
      <c r="DU122" s="17">
        <v>672</v>
      </c>
      <c r="DV122" s="17">
        <v>744</v>
      </c>
      <c r="DW122" s="17">
        <v>720</v>
      </c>
      <c r="DX122" s="17">
        <v>744</v>
      </c>
      <c r="DY122" s="17">
        <v>720</v>
      </c>
      <c r="DZ122" s="17">
        <v>744</v>
      </c>
      <c r="EA122" s="17">
        <v>744</v>
      </c>
      <c r="EB122" s="17">
        <v>720</v>
      </c>
      <c r="EC122" s="17">
        <v>744</v>
      </c>
      <c r="ED122" s="17">
        <v>720</v>
      </c>
      <c r="EE122" s="17">
        <v>744</v>
      </c>
      <c r="EF122" s="17">
        <v>744</v>
      </c>
      <c r="EG122" s="17">
        <v>696</v>
      </c>
      <c r="EH122" s="17">
        <v>744</v>
      </c>
      <c r="EI122" s="17">
        <v>720</v>
      </c>
      <c r="EJ122" s="17">
        <v>744</v>
      </c>
      <c r="EK122" s="17">
        <v>720</v>
      </c>
      <c r="EL122" s="17">
        <v>744</v>
      </c>
      <c r="EM122" s="17">
        <v>744</v>
      </c>
      <c r="EN122" s="17">
        <v>720</v>
      </c>
      <c r="EO122" s="17">
        <v>744</v>
      </c>
      <c r="EP122" s="17">
        <v>720</v>
      </c>
      <c r="EQ122" s="17">
        <v>744</v>
      </c>
      <c r="ER122" s="17">
        <v>744</v>
      </c>
      <c r="ES122" s="17">
        <v>672</v>
      </c>
      <c r="ET122" s="17">
        <v>744</v>
      </c>
      <c r="EU122" s="17">
        <v>720</v>
      </c>
      <c r="EV122" s="17">
        <v>744</v>
      </c>
      <c r="EW122" s="17">
        <v>720</v>
      </c>
      <c r="EX122" s="17">
        <v>744</v>
      </c>
      <c r="EY122" s="17">
        <v>744</v>
      </c>
      <c r="EZ122" s="17">
        <v>720</v>
      </c>
      <c r="FA122" s="17">
        <v>744</v>
      </c>
      <c r="FB122" s="17">
        <v>720</v>
      </c>
      <c r="FC122" s="17">
        <v>744</v>
      </c>
      <c r="FD122" s="17">
        <v>744</v>
      </c>
      <c r="FE122" s="17">
        <v>672</v>
      </c>
      <c r="FF122" s="17">
        <v>744</v>
      </c>
      <c r="FG122" s="17">
        <v>720</v>
      </c>
      <c r="FH122" s="17">
        <v>744</v>
      </c>
      <c r="FI122" s="17">
        <v>720</v>
      </c>
      <c r="FJ122" s="17">
        <v>744</v>
      </c>
      <c r="FK122" s="17">
        <v>744</v>
      </c>
      <c r="FL122" s="17">
        <v>720</v>
      </c>
      <c r="FM122" s="17">
        <v>744</v>
      </c>
      <c r="FN122" s="17">
        <v>720</v>
      </c>
      <c r="FO122" s="17">
        <v>744</v>
      </c>
      <c r="FP122" s="17">
        <v>744</v>
      </c>
      <c r="FQ122" s="17">
        <v>672</v>
      </c>
      <c r="FR122" s="17">
        <v>744</v>
      </c>
      <c r="FS122" s="17">
        <v>720</v>
      </c>
      <c r="FT122" s="17">
        <v>744</v>
      </c>
      <c r="FU122" s="17">
        <v>720</v>
      </c>
      <c r="FV122" s="17">
        <v>744</v>
      </c>
      <c r="FW122" s="17">
        <v>744</v>
      </c>
      <c r="FX122" s="17">
        <v>720</v>
      </c>
      <c r="FY122" s="17">
        <v>744</v>
      </c>
      <c r="FZ122" s="17">
        <v>720</v>
      </c>
      <c r="GA122" s="17">
        <v>744</v>
      </c>
    </row>
    <row r="123" spans="2:183">
      <c r="B123" s="43" t="s">
        <v>4</v>
      </c>
      <c r="C123" s="647" t="s">
        <v>50</v>
      </c>
      <c r="D123" s="85">
        <v>2568607.6399999997</v>
      </c>
      <c r="E123" s="85">
        <v>2273057.27</v>
      </c>
      <c r="F123" s="85">
        <v>2439467.8200000003</v>
      </c>
      <c r="G123" s="85">
        <v>2087942.67</v>
      </c>
      <c r="H123" s="85">
        <v>564217.40999999992</v>
      </c>
      <c r="I123" s="85">
        <v>2317215.3800000004</v>
      </c>
      <c r="J123" s="85">
        <v>2427942.3899999997</v>
      </c>
      <c r="K123" s="85">
        <v>2451059.34</v>
      </c>
      <c r="L123" s="85">
        <v>2382925.3200000003</v>
      </c>
      <c r="M123" s="85">
        <v>2497840.52</v>
      </c>
      <c r="N123" s="85">
        <v>2432419.19</v>
      </c>
      <c r="O123" s="85">
        <v>2484315.1700000004</v>
      </c>
      <c r="P123" s="85">
        <v>2677043.8000000003</v>
      </c>
      <c r="Q123" s="85">
        <v>2397284.35</v>
      </c>
      <c r="R123" s="85">
        <v>2504809.88</v>
      </c>
      <c r="S123" s="85">
        <v>2477375.0700000003</v>
      </c>
      <c r="T123" s="85">
        <v>2575260.9699999997</v>
      </c>
      <c r="U123" s="85">
        <v>2421257.4700000002</v>
      </c>
      <c r="V123" s="85">
        <v>2538074.2200000002</v>
      </c>
      <c r="W123" s="85">
        <v>2526311.96</v>
      </c>
      <c r="X123" s="85">
        <v>2437964.2799999998</v>
      </c>
      <c r="Y123" s="85">
        <v>2565357.79</v>
      </c>
      <c r="Z123" s="85">
        <v>2495052.6300000004</v>
      </c>
      <c r="AA123" s="85">
        <v>2519342.61</v>
      </c>
      <c r="AB123" s="85">
        <v>2732194.7600000002</v>
      </c>
      <c r="AC123" s="85">
        <v>2495904.31</v>
      </c>
      <c r="AD123" s="85">
        <v>2634182.4200000004</v>
      </c>
      <c r="AE123" s="85">
        <v>2589607.54</v>
      </c>
      <c r="AF123" s="85">
        <v>2718860.63</v>
      </c>
      <c r="AG123" s="85">
        <v>2589416.0500000003</v>
      </c>
      <c r="AH123" s="85">
        <v>2710592.06</v>
      </c>
      <c r="AI123" s="85">
        <v>2698516.04</v>
      </c>
      <c r="AJ123" s="85">
        <v>2579391.66</v>
      </c>
      <c r="AK123" s="85">
        <v>2718580.8800000004</v>
      </c>
      <c r="AL123" s="85">
        <v>2643708.9900000002</v>
      </c>
      <c r="AM123" s="85">
        <v>2641455</v>
      </c>
      <c r="AN123" s="85">
        <v>2877818.97</v>
      </c>
      <c r="AO123" s="85">
        <v>2707508.21</v>
      </c>
      <c r="AP123" s="85">
        <v>2775198.6300000004</v>
      </c>
      <c r="AQ123" s="85">
        <v>2594881.5700000003</v>
      </c>
      <c r="AR123" s="85">
        <v>628583.81999999995</v>
      </c>
      <c r="AS123" s="85">
        <v>2673529.48</v>
      </c>
      <c r="AT123" s="85">
        <v>2735773.26</v>
      </c>
      <c r="AU123" s="85">
        <v>2768145.9400000004</v>
      </c>
      <c r="AV123" s="85">
        <v>2651713.5</v>
      </c>
      <c r="AW123" s="85">
        <v>2764225.56</v>
      </c>
      <c r="AX123" s="85">
        <v>2744516.66</v>
      </c>
      <c r="AY123" s="85">
        <v>2724288.6999999997</v>
      </c>
      <c r="AZ123" s="85">
        <v>3001810.68</v>
      </c>
      <c r="BA123" s="85">
        <v>2730187.29</v>
      </c>
      <c r="BB123" s="85">
        <v>2782578.93</v>
      </c>
      <c r="BC123" s="85">
        <v>2622637.85</v>
      </c>
      <c r="BD123" s="85">
        <v>2697041.75</v>
      </c>
      <c r="BE123" s="85">
        <v>2628833.75</v>
      </c>
      <c r="BF123" s="85">
        <v>2709048.4499999997</v>
      </c>
      <c r="BG123" s="85">
        <v>2750352.9</v>
      </c>
      <c r="BH123" s="85">
        <v>2575100.08</v>
      </c>
      <c r="BI123" s="85">
        <v>2714031.43</v>
      </c>
      <c r="BJ123" s="85">
        <v>2725014.6</v>
      </c>
      <c r="BK123" s="85">
        <v>2679052.2599999998</v>
      </c>
      <c r="BL123" s="85">
        <v>3128806.2</v>
      </c>
      <c r="BM123" s="85">
        <v>2848499.6100000003</v>
      </c>
      <c r="BN123" s="85">
        <v>2907326.91</v>
      </c>
      <c r="BO123" s="85">
        <v>2767766.73</v>
      </c>
      <c r="BP123" s="85">
        <v>2872825.0999999996</v>
      </c>
      <c r="BQ123" s="85">
        <v>2783848.81</v>
      </c>
      <c r="BR123" s="85">
        <v>2916580.5799999996</v>
      </c>
      <c r="BS123" s="85">
        <v>2934145.81</v>
      </c>
      <c r="BT123" s="85">
        <v>2791465.96</v>
      </c>
      <c r="BU123" s="85">
        <v>2972283.11</v>
      </c>
      <c r="BV123" s="85">
        <v>3017940.53</v>
      </c>
      <c r="BW123" s="85">
        <v>3084047.86</v>
      </c>
      <c r="BX123" s="85">
        <v>3324006.33</v>
      </c>
      <c r="BY123" s="85">
        <v>3042229.71</v>
      </c>
      <c r="BZ123" s="85">
        <v>3346115.5700000003</v>
      </c>
      <c r="CA123" s="85">
        <v>544165.07999999996</v>
      </c>
      <c r="CB123" s="85">
        <v>698536.35</v>
      </c>
      <c r="CC123" s="85">
        <v>2976070.3000000003</v>
      </c>
      <c r="CD123" s="85">
        <v>3186010.94</v>
      </c>
      <c r="CE123" s="85">
        <v>3219212.6</v>
      </c>
      <c r="CF123" s="85">
        <v>3092269.6100000003</v>
      </c>
      <c r="CG123" s="85">
        <v>3263113.89</v>
      </c>
      <c r="CH123" s="85">
        <v>3266457.85</v>
      </c>
      <c r="CI123" s="85">
        <v>3309492.91</v>
      </c>
      <c r="CJ123" s="85">
        <v>3521897.4699999997</v>
      </c>
      <c r="CK123" s="85">
        <v>3300457.97</v>
      </c>
      <c r="CL123" s="85">
        <v>3526439.59</v>
      </c>
      <c r="CM123" s="85">
        <v>3322278.9499999997</v>
      </c>
      <c r="CN123" s="85">
        <v>3316913.06</v>
      </c>
      <c r="CO123" s="85">
        <v>3232931.5</v>
      </c>
      <c r="CP123" s="85">
        <v>3351220.23</v>
      </c>
      <c r="CQ123" s="85">
        <v>3357375.76</v>
      </c>
      <c r="CR123" s="85">
        <v>3273560.71</v>
      </c>
      <c r="CS123" s="85">
        <v>3435774.95</v>
      </c>
      <c r="CT123" s="85">
        <v>3394417.53</v>
      </c>
      <c r="CU123" s="85">
        <v>3433371.78</v>
      </c>
      <c r="CV123" s="85">
        <v>3637064.73</v>
      </c>
      <c r="CW123" s="85">
        <v>3273553.3400000003</v>
      </c>
      <c r="CX123" s="85">
        <v>3629172.63</v>
      </c>
      <c r="CY123" s="85">
        <v>3457429.07</v>
      </c>
      <c r="CZ123" s="85">
        <v>3453185.57</v>
      </c>
      <c r="DA123" s="85">
        <v>3359397.13</v>
      </c>
      <c r="DB123" s="85">
        <v>3426308.8000000003</v>
      </c>
      <c r="DC123" s="85">
        <v>3488419.92</v>
      </c>
      <c r="DD123" s="85">
        <v>3326045.86</v>
      </c>
      <c r="DE123" s="85">
        <v>3511769.94</v>
      </c>
      <c r="DF123" s="85">
        <v>3511272.35</v>
      </c>
      <c r="DG123" s="85">
        <v>3540269.05</v>
      </c>
      <c r="DH123" s="85">
        <v>3772761.87</v>
      </c>
      <c r="DI123" s="85">
        <v>3414624.59</v>
      </c>
      <c r="DJ123" s="85">
        <v>3793869.47</v>
      </c>
      <c r="DK123" s="85">
        <v>3446968.46</v>
      </c>
      <c r="DL123" s="85">
        <v>478458.75999999995</v>
      </c>
      <c r="DM123" s="85">
        <v>3450118.46</v>
      </c>
      <c r="DN123" s="85">
        <v>3591448</v>
      </c>
      <c r="DO123" s="85">
        <v>3615559.2100000004</v>
      </c>
      <c r="DP123" s="85">
        <v>3458033.88</v>
      </c>
      <c r="DQ123" s="85">
        <v>3681540.71</v>
      </c>
      <c r="DR123" s="85">
        <v>3663962.08</v>
      </c>
      <c r="DS123" s="85">
        <v>3692410.64</v>
      </c>
      <c r="DT123" s="85">
        <v>3962745.36</v>
      </c>
      <c r="DU123" s="85">
        <v>3572863.73</v>
      </c>
      <c r="DV123" s="85">
        <v>3964069.27</v>
      </c>
      <c r="DW123" s="85">
        <v>3757410.6999999997</v>
      </c>
      <c r="DX123" s="85">
        <v>3806923.8</v>
      </c>
      <c r="DY123" s="85">
        <v>3572544.48</v>
      </c>
      <c r="DZ123" s="85">
        <v>3760385.86</v>
      </c>
      <c r="EA123" s="85">
        <v>3801726.75</v>
      </c>
      <c r="EB123" s="85">
        <v>3616879.5900000003</v>
      </c>
      <c r="EC123" s="85">
        <v>3829496.86</v>
      </c>
      <c r="ED123" s="85">
        <v>3799706.67</v>
      </c>
      <c r="EE123" s="85">
        <v>3860183.43</v>
      </c>
      <c r="EF123" s="85">
        <v>4033826.4299999997</v>
      </c>
      <c r="EG123" s="85">
        <v>3772924.51</v>
      </c>
      <c r="EH123" s="85">
        <v>4049077.01</v>
      </c>
      <c r="EI123" s="85">
        <v>3842662.54</v>
      </c>
      <c r="EJ123" s="85">
        <v>3859062.5</v>
      </c>
      <c r="EK123" s="85">
        <v>3683021.86</v>
      </c>
      <c r="EL123" s="85">
        <v>3865365.25</v>
      </c>
      <c r="EM123" s="85">
        <v>3815273.31</v>
      </c>
      <c r="EN123" s="85">
        <v>3736188.43</v>
      </c>
      <c r="EO123" s="85">
        <v>3917768.25</v>
      </c>
      <c r="EP123" s="85">
        <v>3893073.36</v>
      </c>
      <c r="EQ123" s="85">
        <v>3954148.07</v>
      </c>
      <c r="ER123" s="85">
        <v>4357660.6099999994</v>
      </c>
      <c r="ES123" s="85">
        <v>3940825.8099999996</v>
      </c>
      <c r="ET123" s="85">
        <v>4358759.4200000009</v>
      </c>
      <c r="EU123" s="85">
        <v>3408557.11</v>
      </c>
      <c r="EV123" s="85">
        <v>1467559.13</v>
      </c>
      <c r="EW123" s="85">
        <v>3954036.57</v>
      </c>
      <c r="EX123" s="85">
        <v>4146206</v>
      </c>
      <c r="EY123" s="85">
        <v>4189888.66</v>
      </c>
      <c r="EZ123" s="85">
        <v>4009753.9899999998</v>
      </c>
      <c r="FA123" s="85">
        <v>4197972.37</v>
      </c>
      <c r="FB123" s="85">
        <v>4158796.75</v>
      </c>
      <c r="FC123" s="85">
        <v>4165498.6300000004</v>
      </c>
      <c r="FD123" s="85">
        <v>4856097.68</v>
      </c>
      <c r="FE123" s="85">
        <v>4434637.7300000004</v>
      </c>
      <c r="FF123" s="85">
        <v>4900807.51</v>
      </c>
      <c r="FG123" s="85">
        <v>4554070.79</v>
      </c>
      <c r="FH123" s="85">
        <v>4598726.3</v>
      </c>
      <c r="FI123" s="85">
        <v>4341825.4099999992</v>
      </c>
      <c r="FJ123" s="85">
        <v>4730422.71</v>
      </c>
      <c r="FK123" s="85">
        <v>4741636.82</v>
      </c>
      <c r="FL123" s="85">
        <v>4508683.51</v>
      </c>
      <c r="FM123" s="85">
        <v>4788106.71</v>
      </c>
      <c r="FN123" s="85">
        <v>4705399.12</v>
      </c>
      <c r="FO123" s="85">
        <v>4747775.45</v>
      </c>
      <c r="FP123" s="85">
        <v>5212244.16</v>
      </c>
      <c r="FQ123" s="85">
        <v>4741575.29</v>
      </c>
      <c r="FR123" s="85">
        <v>5243536.58</v>
      </c>
      <c r="FS123" s="85">
        <v>4794670.9800000004</v>
      </c>
      <c r="FT123" s="85">
        <v>4930235.72</v>
      </c>
      <c r="FU123" s="85">
        <v>4633317.3</v>
      </c>
      <c r="FV123" s="85">
        <v>5067201.58</v>
      </c>
      <c r="FW123" s="85">
        <v>5051760.13</v>
      </c>
      <c r="FX123" s="85">
        <v>4825564.91</v>
      </c>
      <c r="FY123" s="85">
        <v>5111545.75</v>
      </c>
      <c r="FZ123" s="85">
        <v>5019200.2600000007</v>
      </c>
      <c r="GA123" s="85">
        <v>5112232.0600000005</v>
      </c>
    </row>
    <row r="124" spans="2:183">
      <c r="B124" s="43" t="s">
        <v>4</v>
      </c>
      <c r="C124" s="647" t="s">
        <v>51</v>
      </c>
      <c r="D124" s="86">
        <v>27.284396337447681</v>
      </c>
      <c r="E124" s="86">
        <v>27.268615729743996</v>
      </c>
      <c r="F124" s="86">
        <v>27.297799138365136</v>
      </c>
      <c r="G124" s="86">
        <v>27.391246288699069</v>
      </c>
      <c r="H124" s="86">
        <v>27.713088013108539</v>
      </c>
      <c r="I124" s="86">
        <v>27.411443125063585</v>
      </c>
      <c r="J124" s="86">
        <v>27.413313950862609</v>
      </c>
      <c r="K124" s="86">
        <v>27.339401247030214</v>
      </c>
      <c r="L124" s="86">
        <v>27.404561973282306</v>
      </c>
      <c r="M124" s="86">
        <v>27.295820347503007</v>
      </c>
      <c r="N124" s="86">
        <v>27.321772890958634</v>
      </c>
      <c r="O124" s="86">
        <v>27.359093982643941</v>
      </c>
      <c r="P124" s="86">
        <v>28.077442970265878</v>
      </c>
      <c r="Q124" s="86">
        <v>28.109426738895927</v>
      </c>
      <c r="R124" s="86">
        <v>28.215897626530587</v>
      </c>
      <c r="S124" s="86">
        <v>28.252285043723401</v>
      </c>
      <c r="T124" s="86">
        <v>28.234414757153818</v>
      </c>
      <c r="U124" s="86">
        <v>28.271978454395995</v>
      </c>
      <c r="V124" s="86">
        <v>28.273708002851798</v>
      </c>
      <c r="W124" s="86">
        <v>28.243990340540662</v>
      </c>
      <c r="X124" s="86">
        <v>28.260813339113859</v>
      </c>
      <c r="Y124" s="86">
        <v>28.151765577332487</v>
      </c>
      <c r="Z124" s="86">
        <v>28.236843040415749</v>
      </c>
      <c r="AA124" s="86">
        <v>28.311355703642104</v>
      </c>
      <c r="AB124" s="86">
        <v>29.611830448589423</v>
      </c>
      <c r="AC124" s="86">
        <v>29.581789316487502</v>
      </c>
      <c r="AD124" s="86">
        <v>29.724133331828803</v>
      </c>
      <c r="AE124" s="86">
        <v>30.117318803498325</v>
      </c>
      <c r="AF124" s="86">
        <v>30.119204940733354</v>
      </c>
      <c r="AG124" s="86">
        <v>30.123289623385599</v>
      </c>
      <c r="AH124" s="86">
        <v>30.18174191896135</v>
      </c>
      <c r="AI124" s="86">
        <v>30.145628044148534</v>
      </c>
      <c r="AJ124" s="86">
        <v>30.188590468922996</v>
      </c>
      <c r="AK124" s="86">
        <v>30.122112307760496</v>
      </c>
      <c r="AL124" s="86">
        <v>30.171404654029196</v>
      </c>
      <c r="AM124" s="86">
        <v>30.213954818415786</v>
      </c>
      <c r="AN124" s="86">
        <v>30.342657100080135</v>
      </c>
      <c r="AO124" s="86">
        <v>30.34268594995013</v>
      </c>
      <c r="AP124" s="86">
        <v>30.451847060372643</v>
      </c>
      <c r="AQ124" s="86">
        <v>30.452067431817117</v>
      </c>
      <c r="AR124" s="86">
        <v>30.944537651305254</v>
      </c>
      <c r="AS124" s="86">
        <v>30.506648744374559</v>
      </c>
      <c r="AT124" s="86">
        <v>30.448566595065053</v>
      </c>
      <c r="AU124" s="86">
        <v>30.467062967080142</v>
      </c>
      <c r="AV124" s="86">
        <v>30.488226501868354</v>
      </c>
      <c r="AW124" s="86">
        <v>30.471537893402413</v>
      </c>
      <c r="AX124" s="86">
        <v>30.39109721770059</v>
      </c>
      <c r="AY124" s="86">
        <v>30.601389497332207</v>
      </c>
      <c r="AZ124" s="86">
        <v>31.828850081114613</v>
      </c>
      <c r="BA124" s="86">
        <v>31.883537194908328</v>
      </c>
      <c r="BB124" s="86">
        <v>32.144387801074338</v>
      </c>
      <c r="BC124" s="86">
        <v>32.175815486764748</v>
      </c>
      <c r="BD124" s="86">
        <v>32.192720642650812</v>
      </c>
      <c r="BE124" s="86">
        <v>32.182576360408888</v>
      </c>
      <c r="BF124" s="86">
        <v>32.186586785794901</v>
      </c>
      <c r="BG124" s="86">
        <v>32.133669427860404</v>
      </c>
      <c r="BH124" s="86">
        <v>32.250026049494039</v>
      </c>
      <c r="BI124" s="86">
        <v>32.185752929177937</v>
      </c>
      <c r="BJ124" s="86">
        <v>32.114913025031818</v>
      </c>
      <c r="BK124" s="86">
        <v>32.28435052962655</v>
      </c>
      <c r="BL124" s="86">
        <v>32.791898463537848</v>
      </c>
      <c r="BM124" s="86">
        <v>32.729336450960567</v>
      </c>
      <c r="BN124" s="86">
        <v>33.045691699155483</v>
      </c>
      <c r="BO124" s="86">
        <v>33.051275948871286</v>
      </c>
      <c r="BP124" s="86">
        <v>33.033128277067419</v>
      </c>
      <c r="BQ124" s="86">
        <v>32.973051712701945</v>
      </c>
      <c r="BR124" s="86">
        <v>32.92148929925952</v>
      </c>
      <c r="BS124" s="86">
        <v>32.901388315765864</v>
      </c>
      <c r="BT124" s="86">
        <v>33.199881542234472</v>
      </c>
      <c r="BU124" s="86">
        <v>32.909453480518614</v>
      </c>
      <c r="BV124" s="86">
        <v>32.716008286484268</v>
      </c>
      <c r="BW124" s="86">
        <v>32.978825655502803</v>
      </c>
      <c r="BX124" s="86">
        <v>33.629833065225966</v>
      </c>
      <c r="BY124" s="86">
        <v>33.602431187593886</v>
      </c>
      <c r="BZ124" s="86">
        <v>33.60566003816411</v>
      </c>
      <c r="CA124" s="86">
        <v>33.806212492079069</v>
      </c>
      <c r="CB124" s="86">
        <v>34.457778222830825</v>
      </c>
      <c r="CC124" s="86">
        <v>33.88343621844281</v>
      </c>
      <c r="CD124" s="86">
        <v>33.7094074951859</v>
      </c>
      <c r="CE124" s="86">
        <v>33.736940505758689</v>
      </c>
      <c r="CF124" s="86">
        <v>33.827978177824264</v>
      </c>
      <c r="CG124" s="86">
        <v>33.697670160582433</v>
      </c>
      <c r="CH124" s="86">
        <v>33.590466107795265</v>
      </c>
      <c r="CI124" s="86">
        <v>33.749672751376707</v>
      </c>
      <c r="CJ124" s="86">
        <v>34.957492654941035</v>
      </c>
      <c r="CK124" s="86">
        <v>34.967664378191685</v>
      </c>
      <c r="CL124" s="86">
        <v>35.010221690526777</v>
      </c>
      <c r="CM124" s="86">
        <v>34.919676247574635</v>
      </c>
      <c r="CN124" s="86">
        <v>35.039541315416955</v>
      </c>
      <c r="CO124" s="86">
        <v>35.078181624849719</v>
      </c>
      <c r="CP124" s="86">
        <v>35.062673732448893</v>
      </c>
      <c r="CQ124" s="86">
        <v>35.115687435283284</v>
      </c>
      <c r="CR124" s="86">
        <v>35.040351157000551</v>
      </c>
      <c r="CS124" s="86">
        <v>35.037119242104403</v>
      </c>
      <c r="CT124" s="86">
        <v>34.974164442841683</v>
      </c>
      <c r="CU124" s="86">
        <v>34.924287501652948</v>
      </c>
      <c r="CV124" s="86">
        <v>36.232962044231918</v>
      </c>
      <c r="CW124" s="86">
        <v>36.132334131723312</v>
      </c>
      <c r="CX124" s="86">
        <v>36.0498319277647</v>
      </c>
      <c r="CY124" s="86">
        <v>36.162928132877298</v>
      </c>
      <c r="CZ124" s="86">
        <v>36.323704019270615</v>
      </c>
      <c r="DA124" s="86">
        <v>36.335090529549191</v>
      </c>
      <c r="DB124" s="86">
        <v>36.314108868916399</v>
      </c>
      <c r="DC124" s="86">
        <v>36.31312049133399</v>
      </c>
      <c r="DD124" s="86">
        <v>36.2390947542291</v>
      </c>
      <c r="DE124" s="86">
        <v>36.224353396255609</v>
      </c>
      <c r="DF124" s="86">
        <v>36.054466155994582</v>
      </c>
      <c r="DG124" s="86">
        <v>36.202771755803248</v>
      </c>
      <c r="DH124" s="86">
        <v>37.701227840511642</v>
      </c>
      <c r="DI124" s="86">
        <v>37.710240753625108</v>
      </c>
      <c r="DJ124" s="86">
        <v>37.74656468574954</v>
      </c>
      <c r="DK124" s="86">
        <v>37.789905716227771</v>
      </c>
      <c r="DL124" s="86">
        <v>39.025999999999996</v>
      </c>
      <c r="DM124" s="86">
        <v>37.911306631503763</v>
      </c>
      <c r="DN124" s="86">
        <v>37.880476742959601</v>
      </c>
      <c r="DO124" s="86">
        <v>37.85846589600218</v>
      </c>
      <c r="DP124" s="86">
        <v>37.833240848121484</v>
      </c>
      <c r="DQ124" s="86">
        <v>37.857627587483421</v>
      </c>
      <c r="DR124" s="86">
        <v>37.69663442940039</v>
      </c>
      <c r="DS124" s="86">
        <v>37.924945717484412</v>
      </c>
      <c r="DT124" s="86">
        <v>39.603295589690291</v>
      </c>
      <c r="DU124" s="86">
        <v>39.555646055909214</v>
      </c>
      <c r="DV124" s="86">
        <v>39.598322494930422</v>
      </c>
      <c r="DW124" s="86">
        <v>39.750191482519014</v>
      </c>
      <c r="DX124" s="86">
        <v>39.610481848734246</v>
      </c>
      <c r="DY124" s="86">
        <v>39.807904653873322</v>
      </c>
      <c r="DZ124" s="86">
        <v>39.734837959783171</v>
      </c>
      <c r="EA124" s="86">
        <v>39.76701621338912</v>
      </c>
      <c r="EB124" s="86">
        <v>39.84005716803437</v>
      </c>
      <c r="EC124" s="86">
        <v>39.668695526067722</v>
      </c>
      <c r="ED124" s="86">
        <v>39.574671400718231</v>
      </c>
      <c r="EE124" s="86">
        <v>39.708102022342466</v>
      </c>
      <c r="EF124" s="86">
        <v>40.426798989787635</v>
      </c>
      <c r="EG124" s="86">
        <v>40.36897219160933</v>
      </c>
      <c r="EH124" s="86">
        <v>40.337889498799548</v>
      </c>
      <c r="EI124" s="86">
        <v>40.487606522417117</v>
      </c>
      <c r="EJ124" s="86">
        <v>40.455205417701883</v>
      </c>
      <c r="EK124" s="86">
        <v>40.579791317761128</v>
      </c>
      <c r="EL124" s="86">
        <v>40.679063049220701</v>
      </c>
      <c r="EM124" s="86">
        <v>40.500979915500736</v>
      </c>
      <c r="EN124" s="86">
        <v>40.770902545433913</v>
      </c>
      <c r="EO124" s="86">
        <v>40.471976302142515</v>
      </c>
      <c r="EP124" s="86">
        <v>40.373689253935659</v>
      </c>
      <c r="EQ124" s="86">
        <v>40.508831598573941</v>
      </c>
      <c r="ER124" s="86">
        <v>43.92183169713951</v>
      </c>
      <c r="ES124" s="86">
        <v>43.854196545814688</v>
      </c>
      <c r="ET124" s="86">
        <v>43.833500135761632</v>
      </c>
      <c r="EU124" s="86">
        <v>44.00182162036559</v>
      </c>
      <c r="EV124" s="86">
        <v>44.726238600221137</v>
      </c>
      <c r="EW124" s="86">
        <v>44.119039633125794</v>
      </c>
      <c r="EX124" s="86">
        <v>44.229499802651929</v>
      </c>
      <c r="EY124" s="86">
        <v>43.937130063652859</v>
      </c>
      <c r="EZ124" s="86">
        <v>44.314998286971033</v>
      </c>
      <c r="FA124" s="86">
        <v>44.085234499705955</v>
      </c>
      <c r="FB124" s="86">
        <v>43.908533495222507</v>
      </c>
      <c r="FC124" s="86">
        <v>44.034617002833102</v>
      </c>
      <c r="FD124" s="86">
        <v>50.139881673911468</v>
      </c>
      <c r="FE124" s="86">
        <v>50.187726825183063</v>
      </c>
      <c r="FF124" s="86">
        <v>50.172580698000594</v>
      </c>
      <c r="FG124" s="86">
        <v>50.446308747878717</v>
      </c>
      <c r="FH124" s="86">
        <v>50.408048887427377</v>
      </c>
      <c r="FI124" s="86">
        <v>50.629399465932799</v>
      </c>
      <c r="FJ124" s="86">
        <v>50.539244115855936</v>
      </c>
      <c r="FK124" s="86">
        <v>50.251028730698721</v>
      </c>
      <c r="FL124" s="86">
        <v>50.516330278313092</v>
      </c>
      <c r="FM124" s="86">
        <v>50.293653666376059</v>
      </c>
      <c r="FN124" s="86">
        <v>50.317590093461945</v>
      </c>
      <c r="FO124" s="86">
        <v>50.482471184926851</v>
      </c>
      <c r="FP124" s="86">
        <v>54.033050257090729</v>
      </c>
      <c r="FQ124" s="86">
        <v>54.099163567076651</v>
      </c>
      <c r="FR124" s="86">
        <v>54.073244372028753</v>
      </c>
      <c r="FS124" s="86">
        <v>54.384409942537992</v>
      </c>
      <c r="FT124" s="86">
        <v>54.320483462241903</v>
      </c>
      <c r="FU124" s="86">
        <v>54.701391938797194</v>
      </c>
      <c r="FV124" s="86">
        <v>54.358617219850245</v>
      </c>
      <c r="FW124" s="86">
        <v>54.280895806247109</v>
      </c>
      <c r="FX124" s="86">
        <v>54.449251452750353</v>
      </c>
      <c r="FY124" s="86">
        <v>54.125942417247295</v>
      </c>
      <c r="FZ124" s="86">
        <v>54.166759405149904</v>
      </c>
      <c r="GA124" s="86">
        <v>54.324765527867811</v>
      </c>
    </row>
    <row r="125" spans="2:183">
      <c r="B125" s="43" t="s">
        <v>4</v>
      </c>
      <c r="C125" s="647" t="s">
        <v>52</v>
      </c>
      <c r="D125" s="87">
        <v>6440.99</v>
      </c>
      <c r="E125" s="87">
        <v>5703.22</v>
      </c>
      <c r="F125" s="87">
        <v>6114.47</v>
      </c>
      <c r="G125" s="87">
        <v>5215.71</v>
      </c>
      <c r="H125" s="87">
        <v>1865.51</v>
      </c>
      <c r="I125" s="87">
        <v>7745.14</v>
      </c>
      <c r="J125" s="87">
        <v>8114.61</v>
      </c>
      <c r="K125" s="87">
        <v>8213.7199999999993</v>
      </c>
      <c r="L125" s="87">
        <v>7966.59</v>
      </c>
      <c r="M125" s="87">
        <v>6261.1200000000008</v>
      </c>
      <c r="N125" s="87">
        <v>6091.37</v>
      </c>
      <c r="O125" s="87">
        <v>6213.01</v>
      </c>
      <c r="P125" s="87">
        <v>6522.92</v>
      </c>
      <c r="Q125" s="87">
        <v>5834.7400000000007</v>
      </c>
      <c r="R125" s="87">
        <v>6074.0999999999995</v>
      </c>
      <c r="S125" s="87">
        <v>5999.82</v>
      </c>
      <c r="T125" s="87">
        <v>8356.2899999999991</v>
      </c>
      <c r="U125" s="87">
        <v>7846.4</v>
      </c>
      <c r="V125" s="87">
        <v>8224.3599999999988</v>
      </c>
      <c r="W125" s="87">
        <v>8194.81</v>
      </c>
      <c r="X125" s="87">
        <v>7903.6</v>
      </c>
      <c r="Y125" s="87">
        <v>6234.7699999999995</v>
      </c>
      <c r="Z125" s="87">
        <v>6045.83</v>
      </c>
      <c r="AA125" s="87">
        <v>6088.97</v>
      </c>
      <c r="AB125" s="87">
        <v>6372.86</v>
      </c>
      <c r="AC125" s="87">
        <v>5827.41</v>
      </c>
      <c r="AD125" s="87">
        <v>6121.8099999999995</v>
      </c>
      <c r="AE125" s="87">
        <v>5939.4000000000005</v>
      </c>
      <c r="AF125" s="87">
        <v>10441.630000000001</v>
      </c>
      <c r="AG125" s="87">
        <v>7931.61</v>
      </c>
      <c r="AH125" s="87">
        <v>8286.82</v>
      </c>
      <c r="AI125" s="87">
        <v>8259.67</v>
      </c>
      <c r="AJ125" s="87">
        <v>7884.0899999999992</v>
      </c>
      <c r="AK125" s="87">
        <v>6234.0999999999995</v>
      </c>
      <c r="AL125" s="87">
        <v>6052.67</v>
      </c>
      <c r="AM125" s="87">
        <v>6039.4000000000005</v>
      </c>
      <c r="AN125" s="87">
        <v>6550.3099999999995</v>
      </c>
      <c r="AO125" s="87">
        <v>6162.64</v>
      </c>
      <c r="AP125" s="87">
        <v>6294.8499999999995</v>
      </c>
      <c r="AQ125" s="87">
        <v>5885.8</v>
      </c>
      <c r="AR125" s="87">
        <v>1874.68</v>
      </c>
      <c r="AS125" s="87">
        <v>8086.31</v>
      </c>
      <c r="AT125" s="87">
        <v>8290.2000000000007</v>
      </c>
      <c r="AU125" s="87">
        <v>8383.19</v>
      </c>
      <c r="AV125" s="87">
        <v>8025.12</v>
      </c>
      <c r="AW125" s="87">
        <v>6266.04</v>
      </c>
      <c r="AX125" s="87">
        <v>6237.27</v>
      </c>
      <c r="AY125" s="87">
        <v>6149.8700000000008</v>
      </c>
      <c r="AZ125" s="87">
        <v>6669.01</v>
      </c>
      <c r="BA125" s="87">
        <v>6055.3099999999995</v>
      </c>
      <c r="BB125" s="87">
        <v>6123.12</v>
      </c>
      <c r="BC125" s="87">
        <v>5765.87</v>
      </c>
      <c r="BD125" s="87">
        <v>10164.43</v>
      </c>
      <c r="BE125" s="87">
        <v>8023.12</v>
      </c>
      <c r="BF125" s="87">
        <v>7953.02</v>
      </c>
      <c r="BG125" s="87">
        <v>8087.2400000000007</v>
      </c>
      <c r="BH125" s="87">
        <v>7545.2699999999995</v>
      </c>
      <c r="BI125" s="87">
        <v>5965.02</v>
      </c>
      <c r="BJ125" s="87">
        <v>6001.75</v>
      </c>
      <c r="BK125" s="87">
        <v>5870.54</v>
      </c>
      <c r="BL125" s="87">
        <v>6916.9</v>
      </c>
      <c r="BM125" s="87">
        <v>6308.99</v>
      </c>
      <c r="BN125" s="87">
        <v>6379.54</v>
      </c>
      <c r="BO125" s="87">
        <v>6072.48</v>
      </c>
      <c r="BP125" s="87">
        <v>8423.56</v>
      </c>
      <c r="BQ125" s="87">
        <v>8177.31</v>
      </c>
      <c r="BR125" s="87">
        <v>8580.2899999999991</v>
      </c>
      <c r="BS125" s="87">
        <v>8637.1</v>
      </c>
      <c r="BT125" s="87">
        <v>8144.4000000000005</v>
      </c>
      <c r="BU125" s="87">
        <v>6548.3499999999995</v>
      </c>
      <c r="BV125" s="87">
        <v>6687.1</v>
      </c>
      <c r="BW125" s="87">
        <v>6780.17</v>
      </c>
      <c r="BX125" s="87">
        <v>7352.29</v>
      </c>
      <c r="BY125" s="87">
        <v>6734.31</v>
      </c>
      <c r="BZ125" s="87">
        <v>7406.3499999999995</v>
      </c>
      <c r="CA125" s="87">
        <v>1197.44</v>
      </c>
      <c r="CB125" s="87">
        <v>2015.1000000000001</v>
      </c>
      <c r="CC125" s="87">
        <v>8728.61</v>
      </c>
      <c r="CD125" s="87">
        <v>9391.58</v>
      </c>
      <c r="CE125" s="87">
        <v>9481.7099999999991</v>
      </c>
      <c r="CF125" s="87">
        <v>9083.73</v>
      </c>
      <c r="CG125" s="87">
        <v>7203.5700000000006</v>
      </c>
      <c r="CH125" s="87">
        <v>7233.17</v>
      </c>
      <c r="CI125" s="87">
        <v>7294.7</v>
      </c>
      <c r="CJ125" s="87">
        <v>7620.92</v>
      </c>
      <c r="CK125" s="87">
        <v>7139.71</v>
      </c>
      <c r="CL125" s="87">
        <v>7619.47</v>
      </c>
      <c r="CM125" s="87">
        <v>7196.8899999999994</v>
      </c>
      <c r="CN125" s="87">
        <v>9566.32</v>
      </c>
      <c r="CO125" s="87">
        <v>9313.9000000000015</v>
      </c>
      <c r="CP125" s="87">
        <v>9658.85</v>
      </c>
      <c r="CQ125" s="87">
        <v>9662.16</v>
      </c>
      <c r="CR125" s="87">
        <v>9440.880000000001</v>
      </c>
      <c r="CS125" s="87">
        <v>7418.23</v>
      </c>
      <c r="CT125" s="87">
        <v>7341.66</v>
      </c>
      <c r="CU125" s="87">
        <v>7436.57</v>
      </c>
      <c r="CV125" s="87">
        <v>7833.7400000000007</v>
      </c>
      <c r="CW125" s="87">
        <v>7070.12</v>
      </c>
      <c r="CX125" s="87">
        <v>7855.79</v>
      </c>
      <c r="CY125" s="87">
        <v>7461.2</v>
      </c>
      <c r="CZ125" s="87">
        <v>12497.32</v>
      </c>
      <c r="DA125" s="87">
        <v>10129.74</v>
      </c>
      <c r="DB125" s="87">
        <v>9838.52</v>
      </c>
      <c r="DC125" s="87">
        <v>10016.93</v>
      </c>
      <c r="DD125" s="87">
        <v>9570.09</v>
      </c>
      <c r="DE125" s="87">
        <v>7566.03</v>
      </c>
      <c r="DF125" s="87">
        <v>7599.62</v>
      </c>
      <c r="DG125" s="87">
        <v>7631.7800000000007</v>
      </c>
      <c r="DH125" s="87">
        <v>8057.63</v>
      </c>
      <c r="DI125" s="87">
        <v>7291.02</v>
      </c>
      <c r="DJ125" s="87">
        <v>8093.09</v>
      </c>
      <c r="DK125" s="87">
        <v>7345.11</v>
      </c>
      <c r="DL125" s="87">
        <v>1319.35</v>
      </c>
      <c r="DM125" s="87">
        <v>9790.01</v>
      </c>
      <c r="DN125" s="87">
        <v>10199.14</v>
      </c>
      <c r="DO125" s="87">
        <v>10273.43</v>
      </c>
      <c r="DP125" s="87">
        <v>9832.43</v>
      </c>
      <c r="DQ125" s="87">
        <v>7831.17</v>
      </c>
      <c r="DR125" s="87">
        <v>7826.1600000000008</v>
      </c>
      <c r="DS125" s="87">
        <v>7840.5</v>
      </c>
      <c r="DT125" s="87">
        <v>8277.0499999999993</v>
      </c>
      <c r="DU125" s="87">
        <v>7471.57</v>
      </c>
      <c r="DV125" s="87">
        <v>8280.85</v>
      </c>
      <c r="DW125" s="87">
        <v>7819.9199999999992</v>
      </c>
      <c r="DX125" s="87">
        <v>13605.98</v>
      </c>
      <c r="DY125" s="87">
        <v>10303.14</v>
      </c>
      <c r="DZ125" s="87">
        <v>10458.4</v>
      </c>
      <c r="EA125" s="87">
        <v>10564.810000000001</v>
      </c>
      <c r="EB125" s="87">
        <v>10033.129999999999</v>
      </c>
      <c r="EC125" s="87">
        <v>7986.22</v>
      </c>
      <c r="ED125" s="87">
        <v>7942.28</v>
      </c>
      <c r="EE125" s="87">
        <v>8042.21</v>
      </c>
      <c r="EF125" s="87">
        <v>8479.4</v>
      </c>
      <c r="EG125" s="87">
        <v>7942.15</v>
      </c>
      <c r="EH125" s="87">
        <v>8529.8700000000008</v>
      </c>
      <c r="EI125" s="87">
        <v>8065.84</v>
      </c>
      <c r="EJ125" s="87">
        <v>10830.630000000001</v>
      </c>
      <c r="EK125" s="87">
        <v>10305.359999999999</v>
      </c>
      <c r="EL125" s="87">
        <v>10789.34</v>
      </c>
      <c r="EM125" s="87">
        <v>10695.92</v>
      </c>
      <c r="EN125" s="87">
        <v>10405.599999999999</v>
      </c>
      <c r="EO125" s="87">
        <v>8226.7900000000009</v>
      </c>
      <c r="EP125" s="87">
        <v>8194.16</v>
      </c>
      <c r="EQ125" s="87">
        <v>8295.59</v>
      </c>
      <c r="ER125" s="87">
        <v>8667.2800000000007</v>
      </c>
      <c r="ES125" s="87">
        <v>7850.0700000000006</v>
      </c>
      <c r="ET125" s="87">
        <v>8686.6400000000012</v>
      </c>
      <c r="EU125" s="87">
        <v>6767.73</v>
      </c>
      <c r="EV125" s="87">
        <v>3829.83</v>
      </c>
      <c r="EW125" s="87">
        <v>10458.89</v>
      </c>
      <c r="EX125" s="87">
        <v>10940.01</v>
      </c>
      <c r="EY125" s="87">
        <v>11127.74</v>
      </c>
      <c r="EZ125" s="87">
        <v>10559.85</v>
      </c>
      <c r="FA125" s="87">
        <v>8319.74</v>
      </c>
      <c r="FB125" s="87">
        <v>8274.4</v>
      </c>
      <c r="FC125" s="87">
        <v>8264.77</v>
      </c>
      <c r="FD125" s="87">
        <v>8698.2800000000007</v>
      </c>
      <c r="FE125" s="87">
        <v>7935.82</v>
      </c>
      <c r="FF125" s="87">
        <v>8772.66</v>
      </c>
      <c r="FG125" s="87">
        <v>8109</v>
      </c>
      <c r="FH125" s="87">
        <v>10947.35</v>
      </c>
      <c r="FI125" s="87">
        <v>10291.51</v>
      </c>
      <c r="FJ125" s="87">
        <v>11231.710000000001</v>
      </c>
      <c r="FK125" s="87">
        <v>11321.94</v>
      </c>
      <c r="FL125" s="87">
        <v>10710.17</v>
      </c>
      <c r="FM125" s="87">
        <v>8550.9500000000007</v>
      </c>
      <c r="FN125" s="87">
        <v>8399.17</v>
      </c>
      <c r="FO125" s="87">
        <v>8447.89</v>
      </c>
      <c r="FP125" s="87">
        <v>8908.64</v>
      </c>
      <c r="FQ125" s="87">
        <v>8094.39</v>
      </c>
      <c r="FR125" s="87">
        <v>8955.52</v>
      </c>
      <c r="FS125" s="87">
        <v>10989.17</v>
      </c>
      <c r="FT125" s="87">
        <v>11422.8</v>
      </c>
      <c r="FU125" s="87">
        <v>10453.77</v>
      </c>
      <c r="FV125" s="87">
        <v>11503.03</v>
      </c>
      <c r="FW125" s="87">
        <v>11484.19</v>
      </c>
      <c r="FX125" s="87">
        <v>10936.72</v>
      </c>
      <c r="FY125" s="87">
        <v>8722.0299999999988</v>
      </c>
      <c r="FZ125" s="87">
        <v>8558.02</v>
      </c>
      <c r="GA125" s="87">
        <v>8691.92</v>
      </c>
    </row>
    <row r="126" spans="2:183" s="41" customFormat="1">
      <c r="B126" s="43" t="s">
        <v>4</v>
      </c>
      <c r="C126" s="647" t="s">
        <v>53</v>
      </c>
      <c r="D126" s="86">
        <v>6.8417815640203092E-2</v>
      </c>
      <c r="E126" s="86">
        <v>6.8418388157105506E-2</v>
      </c>
      <c r="F126" s="86">
        <v>6.842130588037823E-2</v>
      </c>
      <c r="G126" s="86">
        <v>6.842371643299508E-2</v>
      </c>
      <c r="H126" s="86">
        <v>9.1629648257989971E-2</v>
      </c>
      <c r="I126" s="86">
        <v>9.1620945742926563E-2</v>
      </c>
      <c r="J126" s="86">
        <v>9.1620111101074875E-2</v>
      </c>
      <c r="K126" s="86">
        <v>9.1616789176045418E-2</v>
      </c>
      <c r="L126" s="86">
        <v>9.1618863393810021E-2</v>
      </c>
      <c r="M126" s="86">
        <v>6.8420063381051263E-2</v>
      </c>
      <c r="N126" s="86">
        <v>6.8420372779084471E-2</v>
      </c>
      <c r="O126" s="86">
        <v>6.8422206070217179E-2</v>
      </c>
      <c r="P126" s="86">
        <v>6.8413865436048035E-2</v>
      </c>
      <c r="Q126" s="86">
        <v>6.8415412035082793E-2</v>
      </c>
      <c r="R126" s="86">
        <v>6.842283126626339E-2</v>
      </c>
      <c r="S126" s="86">
        <v>6.8422673217193752E-2</v>
      </c>
      <c r="T126" s="86">
        <v>9.1615941234513748E-2</v>
      </c>
      <c r="U126" s="86">
        <v>9.1619026267608261E-2</v>
      </c>
      <c r="V126" s="86">
        <v>9.1617948489439424E-2</v>
      </c>
      <c r="W126" s="86">
        <v>9.1617400442725219E-2</v>
      </c>
      <c r="X126" s="86">
        <v>9.1618308824040817E-2</v>
      </c>
      <c r="Y126" s="86">
        <v>6.8419221736935668E-2</v>
      </c>
      <c r="Z126" s="86">
        <v>6.8421463622206927E-2</v>
      </c>
      <c r="AA126" s="86">
        <v>6.8425387978019267E-2</v>
      </c>
      <c r="AB126" s="86">
        <v>6.90697649213695E-2</v>
      </c>
      <c r="AC126" s="86">
        <v>6.9067237149325014E-2</v>
      </c>
      <c r="AD126" s="86">
        <v>6.9078547973956503E-2</v>
      </c>
      <c r="AE126" s="86">
        <v>6.9075641979903249E-2</v>
      </c>
      <c r="AF126" s="86">
        <v>0.11567109781765815</v>
      </c>
      <c r="AG126" s="86">
        <v>9.2270295926273185E-2</v>
      </c>
      <c r="AH126" s="86">
        <v>9.2271598614838149E-2</v>
      </c>
      <c r="AI126" s="86">
        <v>9.2270320389651009E-2</v>
      </c>
      <c r="AJ126" s="86">
        <v>9.2273526320594157E-2</v>
      </c>
      <c r="AK126" s="86">
        <v>6.9074369543057207E-2</v>
      </c>
      <c r="AL126" s="86">
        <v>6.9076269929128201E-2</v>
      </c>
      <c r="AM126" s="86">
        <v>6.9080926508435808E-2</v>
      </c>
      <c r="AN126" s="86">
        <v>6.9064042005820073E-2</v>
      </c>
      <c r="AO126" s="86">
        <v>6.9063890352007717E-2</v>
      </c>
      <c r="AP126" s="86">
        <v>6.9072464722277085E-2</v>
      </c>
      <c r="AQ126" s="86">
        <v>6.9072431112988789E-2</v>
      </c>
      <c r="AR126" s="86">
        <v>9.2288576317711993E-2</v>
      </c>
      <c r="AS126" s="86">
        <v>9.2269870466557727E-2</v>
      </c>
      <c r="AT126" s="86">
        <v>9.2268138766152114E-2</v>
      </c>
      <c r="AU126" s="86">
        <v>9.2267959540816888E-2</v>
      </c>
      <c r="AV126" s="86">
        <v>9.2269272779534353E-2</v>
      </c>
      <c r="AW126" s="86">
        <v>6.9073912803836193E-2</v>
      </c>
      <c r="AX126" s="86">
        <v>6.9067709336859101E-2</v>
      </c>
      <c r="AY126" s="86">
        <v>6.9080258354394838E-2</v>
      </c>
      <c r="AZ126" s="86">
        <v>7.0712960312158707E-2</v>
      </c>
      <c r="BA126" s="86">
        <v>7.0714819572579704E-2</v>
      </c>
      <c r="BB126" s="86">
        <v>7.0734361462484838E-2</v>
      </c>
      <c r="BC126" s="86">
        <v>7.0738538773346932E-2</v>
      </c>
      <c r="BD126" s="86">
        <v>0.1213257657141493</v>
      </c>
      <c r="BE126" s="86">
        <v>9.8220236273489622E-2</v>
      </c>
      <c r="BF126" s="86">
        <v>9.4490952511079168E-2</v>
      </c>
      <c r="BG126" s="86">
        <v>9.4487037188489456E-2</v>
      </c>
      <c r="BH126" s="86">
        <v>9.4495416290952802E-2</v>
      </c>
      <c r="BI126" s="86">
        <v>7.0739291304966562E-2</v>
      </c>
      <c r="BJ126" s="86">
        <v>7.0731980389383872E-2</v>
      </c>
      <c r="BK126" s="86">
        <v>7.0743887302218519E-2</v>
      </c>
      <c r="BL126" s="86">
        <v>7.2493554405013941E-2</v>
      </c>
      <c r="BM126" s="86">
        <v>7.2490463277874798E-2</v>
      </c>
      <c r="BN126" s="86">
        <v>7.2512076745587017E-2</v>
      </c>
      <c r="BO126" s="86">
        <v>7.2514496976413143E-2</v>
      </c>
      <c r="BP126" s="86">
        <v>9.6858154723576478E-2</v>
      </c>
      <c r="BQ126" s="86">
        <v>9.6855427109489745E-2</v>
      </c>
      <c r="BR126" s="86">
        <v>9.6851747336102578E-2</v>
      </c>
      <c r="BS126" s="86">
        <v>9.6850190625700827E-2</v>
      </c>
      <c r="BT126" s="86">
        <v>9.6864199351574559E-2</v>
      </c>
      <c r="BU126" s="86">
        <v>7.2504069001406157E-2</v>
      </c>
      <c r="BV126" s="86">
        <v>7.2491560664566496E-2</v>
      </c>
      <c r="BW126" s="86">
        <v>7.2502780272894474E-2</v>
      </c>
      <c r="BX126" s="86">
        <v>7.438502240972876E-2</v>
      </c>
      <c r="BY126" s="86">
        <v>7.4382676504373954E-2</v>
      </c>
      <c r="BZ126" s="86">
        <v>7.4383348398111879E-2</v>
      </c>
      <c r="CA126" s="86">
        <v>7.4390865151646932E-2</v>
      </c>
      <c r="CB126" s="86">
        <v>9.9401940782074399E-2</v>
      </c>
      <c r="CC126" s="86">
        <v>9.9377793666588485E-2</v>
      </c>
      <c r="CD126" s="86">
        <v>9.9367077893222161E-2</v>
      </c>
      <c r="CE126" s="86">
        <v>9.9367120445185017E-2</v>
      </c>
      <c r="CF126" s="86">
        <v>9.9371742754748846E-2</v>
      </c>
      <c r="CG126" s="86">
        <v>7.4390148190220481E-2</v>
      </c>
      <c r="CH126" s="86">
        <v>7.4381964468612838E-2</v>
      </c>
      <c r="CI126" s="86">
        <v>7.4390169284111768E-2</v>
      </c>
      <c r="CJ126" s="86">
        <v>7.5643387461785838E-2</v>
      </c>
      <c r="CK126" s="86">
        <v>7.5643739537643293E-2</v>
      </c>
      <c r="CL126" s="86">
        <v>7.5645513571471118E-2</v>
      </c>
      <c r="CM126" s="86">
        <v>7.5644782563910662E-2</v>
      </c>
      <c r="CN126" s="86">
        <v>0.10105765777186199</v>
      </c>
      <c r="CO126" s="86">
        <v>0.10105833539488476</v>
      </c>
      <c r="CP126" s="86">
        <v>0.10105725166879408</v>
      </c>
      <c r="CQ126" s="86">
        <v>0.10105910531435325</v>
      </c>
      <c r="CR126" s="86">
        <v>0.1010556332193709</v>
      </c>
      <c r="CS126" s="86">
        <v>7.5649136761811522E-2</v>
      </c>
      <c r="CT126" s="86">
        <v>7.5644325382515074E-2</v>
      </c>
      <c r="CU126" s="86">
        <v>7.5644854489416019E-2</v>
      </c>
      <c r="CV126" s="86">
        <v>7.8040844789798766E-2</v>
      </c>
      <c r="CW126" s="86">
        <v>7.8037505932736562E-2</v>
      </c>
      <c r="CX126" s="86">
        <v>7.8034289914672553E-2</v>
      </c>
      <c r="CY126" s="86">
        <v>7.8040310855899672E-2</v>
      </c>
      <c r="CZ126" s="86">
        <v>0.13145802434072812</v>
      </c>
      <c r="DA126" s="86">
        <v>0.10956281907069308</v>
      </c>
      <c r="DB126" s="86">
        <v>0.10427463116839071</v>
      </c>
      <c r="DC126" s="86">
        <v>0.10427241971581742</v>
      </c>
      <c r="DD126" s="86">
        <v>0.10427138196961012</v>
      </c>
      <c r="DE126" s="86">
        <v>7.8044561349218625E-2</v>
      </c>
      <c r="DF126" s="86">
        <v>7.8034460097753319E-2</v>
      </c>
      <c r="DG126" s="86">
        <v>7.8042540137028327E-2</v>
      </c>
      <c r="DH126" s="86">
        <v>8.0519936044768661E-2</v>
      </c>
      <c r="DI126" s="86">
        <v>8.052016035516682E-2</v>
      </c>
      <c r="DJ126" s="86">
        <v>8.0521047866360232E-2</v>
      </c>
      <c r="DK126" s="86">
        <v>8.0526125375490601E-2</v>
      </c>
      <c r="DL126" s="86">
        <v>0.10761419249592169</v>
      </c>
      <c r="DM126" s="86">
        <v>0.10757661666941377</v>
      </c>
      <c r="DN126" s="86">
        <v>0.10757451745596455</v>
      </c>
      <c r="DO126" s="86">
        <v>0.10757293040983436</v>
      </c>
      <c r="DP126" s="86">
        <v>0.10757346666374916</v>
      </c>
      <c r="DQ126" s="86">
        <v>8.0528653840221287E-2</v>
      </c>
      <c r="DR126" s="86">
        <v>8.0519362936746372E-2</v>
      </c>
      <c r="DS126" s="86">
        <v>8.0530191760561212E-2</v>
      </c>
      <c r="DT126" s="86">
        <v>8.2720040775127165E-2</v>
      </c>
      <c r="DU126" s="86">
        <v>8.2718737890949343E-2</v>
      </c>
      <c r="DV126" s="86">
        <v>8.271998961111611E-2</v>
      </c>
      <c r="DW126" s="86">
        <v>8.2728065201384579E-2</v>
      </c>
      <c r="DX126" s="86">
        <v>0.14156821941753633</v>
      </c>
      <c r="DY126" s="86">
        <v>0.11480512476516691</v>
      </c>
      <c r="DZ126" s="86">
        <v>0.11051068820862876</v>
      </c>
      <c r="EA126" s="86">
        <v>0.11051056485355649</v>
      </c>
      <c r="EB126" s="86">
        <v>0.11051528336178883</v>
      </c>
      <c r="EC126" s="86">
        <v>8.2727037301759954E-2</v>
      </c>
      <c r="ED126" s="86">
        <v>8.2720364615012865E-2</v>
      </c>
      <c r="EE126" s="86">
        <v>8.2726870615343465E-2</v>
      </c>
      <c r="EF126" s="86">
        <v>8.4980106433088454E-2</v>
      </c>
      <c r="EG126" s="86">
        <v>8.4978226212002864E-2</v>
      </c>
      <c r="EH126" s="86">
        <v>8.497663853993366E-2</v>
      </c>
      <c r="EI126" s="86">
        <v>8.4984448359280831E-2</v>
      </c>
      <c r="EJ126" s="86">
        <v>0.11353932760952293</v>
      </c>
      <c r="EK126" s="86">
        <v>0.1135451740855002</v>
      </c>
      <c r="EL126" s="86">
        <v>0.11354690015891224</v>
      </c>
      <c r="EM126" s="86">
        <v>0.11354238763508206</v>
      </c>
      <c r="EN126" s="86">
        <v>0.11355040343261462</v>
      </c>
      <c r="EO126" s="86">
        <v>8.4985744096196372E-2</v>
      </c>
      <c r="EP126" s="86">
        <v>8.4978740173812045E-2</v>
      </c>
      <c r="EQ126" s="86">
        <v>8.4985350161865342E-2</v>
      </c>
      <c r="ER126" s="86">
        <v>8.7359445239583125E-2</v>
      </c>
      <c r="ES126" s="86">
        <v>8.7356947319222819E-2</v>
      </c>
      <c r="ET126" s="86">
        <v>8.735646979555306E-2</v>
      </c>
      <c r="EU126" s="86">
        <v>8.7366131364246619E-2</v>
      </c>
      <c r="EV126" s="86">
        <v>0.11672026487838</v>
      </c>
      <c r="EW126" s="86">
        <v>0.11670002901073397</v>
      </c>
      <c r="EX126" s="86">
        <v>0.11670215376081414</v>
      </c>
      <c r="EY126" s="86">
        <v>0.11669068067658686</v>
      </c>
      <c r="EZ126" s="86">
        <v>0.11670534796591625</v>
      </c>
      <c r="FA126" s="86">
        <v>8.737020078971687E-2</v>
      </c>
      <c r="FB126" s="86">
        <v>8.7361030459800454E-2</v>
      </c>
      <c r="FC126" s="86">
        <v>8.7369127658674786E-2</v>
      </c>
      <c r="FD126" s="86">
        <v>8.9810946711959619E-2</v>
      </c>
      <c r="FE126" s="86">
        <v>8.9811342107943545E-2</v>
      </c>
      <c r="FF126" s="86">
        <v>8.9811116002416078E-2</v>
      </c>
      <c r="FG126" s="86">
        <v>8.9824936084612006E-2</v>
      </c>
      <c r="FH126" s="86">
        <v>0.11999725967335306</v>
      </c>
      <c r="FI126" s="86">
        <v>0.1200078127733013</v>
      </c>
      <c r="FJ126" s="86">
        <v>0.1199981837412793</v>
      </c>
      <c r="FK126" s="86">
        <v>0.1199879184815439</v>
      </c>
      <c r="FL126" s="86">
        <v>0.11999921570384978</v>
      </c>
      <c r="FM126" s="86">
        <v>8.9818072959885725E-2</v>
      </c>
      <c r="FN126" s="86">
        <v>8.9817246615480031E-2</v>
      </c>
      <c r="FO126" s="86">
        <v>8.982530197346035E-2</v>
      </c>
      <c r="FP126" s="86">
        <v>9.2351965500082928E-2</v>
      </c>
      <c r="FQ126" s="86">
        <v>9.2353216347580036E-2</v>
      </c>
      <c r="FR126" s="86">
        <v>9.2352559012488275E-2</v>
      </c>
      <c r="FS126" s="86">
        <v>0.12464661886105899</v>
      </c>
      <c r="FT126" s="86">
        <v>0.12585443247173927</v>
      </c>
      <c r="FU126" s="86">
        <v>0.12341821916837856</v>
      </c>
      <c r="FV126" s="86">
        <v>0.12339923619901737</v>
      </c>
      <c r="FW126" s="86">
        <v>0.12339701505367101</v>
      </c>
      <c r="FX126" s="86">
        <v>0.12340445698166431</v>
      </c>
      <c r="FY126" s="86">
        <v>9.235720790359811E-2</v>
      </c>
      <c r="FZ126" s="86">
        <v>9.2357384904275766E-2</v>
      </c>
      <c r="GA126" s="86">
        <v>9.2364061420753416E-2</v>
      </c>
    </row>
    <row r="127" spans="2:183">
      <c r="B127" s="43" t="s">
        <v>4</v>
      </c>
      <c r="C127" s="647" t="s">
        <v>228</v>
      </c>
      <c r="D127" s="85">
        <v>2575048.63</v>
      </c>
      <c r="E127" s="85">
        <v>2278760.4900000002</v>
      </c>
      <c r="F127" s="85">
        <v>2445582.2900000005</v>
      </c>
      <c r="G127" s="85">
        <v>2093158.38</v>
      </c>
      <c r="H127" s="85">
        <v>566082.91999999993</v>
      </c>
      <c r="I127" s="85">
        <v>2324960.5200000005</v>
      </c>
      <c r="J127" s="85">
        <v>2436056.9999999995</v>
      </c>
      <c r="K127" s="85">
        <v>2459273.06</v>
      </c>
      <c r="L127" s="85">
        <v>2390891.91</v>
      </c>
      <c r="M127" s="85">
        <v>2504101.64</v>
      </c>
      <c r="N127" s="85">
        <v>2438510.56</v>
      </c>
      <c r="O127" s="85">
        <v>2490528.1800000002</v>
      </c>
      <c r="P127" s="85">
        <v>2683566.7200000002</v>
      </c>
      <c r="Q127" s="85">
        <v>2403119.0900000003</v>
      </c>
      <c r="R127" s="85">
        <v>2510883.98</v>
      </c>
      <c r="S127" s="85">
        <v>2483374.89</v>
      </c>
      <c r="T127" s="85">
        <v>2583617.2599999998</v>
      </c>
      <c r="U127" s="85">
        <v>2429103.87</v>
      </c>
      <c r="V127" s="85">
        <v>2546298.58</v>
      </c>
      <c r="W127" s="85">
        <v>2534506.77</v>
      </c>
      <c r="X127" s="85">
        <v>2445867.88</v>
      </c>
      <c r="Y127" s="85">
        <v>2571592.56</v>
      </c>
      <c r="Z127" s="85">
        <v>2501098.4600000004</v>
      </c>
      <c r="AA127" s="85">
        <v>2525431.58</v>
      </c>
      <c r="AB127" s="85">
        <v>2738567.62</v>
      </c>
      <c r="AC127" s="85">
        <v>2501731.7200000002</v>
      </c>
      <c r="AD127" s="85">
        <v>2640304.2300000004</v>
      </c>
      <c r="AE127" s="85">
        <v>2595546.94</v>
      </c>
      <c r="AF127" s="85">
        <v>2729302.26</v>
      </c>
      <c r="AG127" s="85">
        <v>2597347.66</v>
      </c>
      <c r="AH127" s="85">
        <v>2718878.88</v>
      </c>
      <c r="AI127" s="85">
        <v>2706775.71</v>
      </c>
      <c r="AJ127" s="85">
        <v>2587275.75</v>
      </c>
      <c r="AK127" s="85">
        <v>2724814.9800000004</v>
      </c>
      <c r="AL127" s="85">
        <v>2649761.66</v>
      </c>
      <c r="AM127" s="85">
        <v>2647494.4</v>
      </c>
      <c r="AN127" s="85">
        <v>2884369.2800000003</v>
      </c>
      <c r="AO127" s="85">
        <v>2713670.85</v>
      </c>
      <c r="AP127" s="85">
        <v>2781493.4800000004</v>
      </c>
      <c r="AQ127" s="85">
        <v>2600767.37</v>
      </c>
      <c r="AR127" s="85">
        <v>630458.5</v>
      </c>
      <c r="AS127" s="85">
        <v>2681615.79</v>
      </c>
      <c r="AT127" s="85">
        <v>2744063.46</v>
      </c>
      <c r="AU127" s="85">
        <v>2776529.1300000004</v>
      </c>
      <c r="AV127" s="85">
        <v>2659738.62</v>
      </c>
      <c r="AW127" s="85">
        <v>2770491.6</v>
      </c>
      <c r="AX127" s="85">
        <v>2750753.93</v>
      </c>
      <c r="AY127" s="85">
        <v>2730438.57</v>
      </c>
      <c r="AZ127" s="85">
        <v>3008479.69</v>
      </c>
      <c r="BA127" s="85">
        <v>2736242.6</v>
      </c>
      <c r="BB127" s="85">
        <v>2788702.0500000003</v>
      </c>
      <c r="BC127" s="85">
        <v>2628403.7200000002</v>
      </c>
      <c r="BD127" s="85">
        <v>2707206.18</v>
      </c>
      <c r="BE127" s="85">
        <v>2636856.87</v>
      </c>
      <c r="BF127" s="85">
        <v>2717001.4699999997</v>
      </c>
      <c r="BG127" s="85">
        <v>2758440.14</v>
      </c>
      <c r="BH127" s="85">
        <v>2582645.35</v>
      </c>
      <c r="BI127" s="85">
        <v>2719996.45</v>
      </c>
      <c r="BJ127" s="85">
        <v>2731016.35</v>
      </c>
      <c r="BK127" s="85">
        <v>2684922.8</v>
      </c>
      <c r="BL127" s="85">
        <v>3135723.1</v>
      </c>
      <c r="BM127" s="85">
        <v>2854808.6000000006</v>
      </c>
      <c r="BN127" s="85">
        <v>2913706.45</v>
      </c>
      <c r="BO127" s="85">
        <v>2773839.21</v>
      </c>
      <c r="BP127" s="85">
        <v>2881248.6599999997</v>
      </c>
      <c r="BQ127" s="85">
        <v>2792026.12</v>
      </c>
      <c r="BR127" s="85">
        <v>2925160.8699999996</v>
      </c>
      <c r="BS127" s="85">
        <v>2942782.91</v>
      </c>
      <c r="BT127" s="85">
        <v>2799610.36</v>
      </c>
      <c r="BU127" s="85">
        <v>2978831.46</v>
      </c>
      <c r="BV127" s="85">
        <v>3024627.63</v>
      </c>
      <c r="BW127" s="85">
        <v>3090828.03</v>
      </c>
      <c r="BX127" s="85">
        <v>3331358.62</v>
      </c>
      <c r="BY127" s="85">
        <v>3048964.02</v>
      </c>
      <c r="BZ127" s="85">
        <v>3353521.9200000004</v>
      </c>
      <c r="CA127" s="85">
        <v>545362.5199999999</v>
      </c>
      <c r="CB127" s="85">
        <v>700551.45</v>
      </c>
      <c r="CC127" s="85">
        <v>2984798.91</v>
      </c>
      <c r="CD127" s="85">
        <v>3195402.52</v>
      </c>
      <c r="CE127" s="85">
        <v>3228694.31</v>
      </c>
      <c r="CF127" s="85">
        <v>3101353.3400000003</v>
      </c>
      <c r="CG127" s="85">
        <v>3270317.46</v>
      </c>
      <c r="CH127" s="85">
        <v>3273691.02</v>
      </c>
      <c r="CI127" s="85">
        <v>3316787.6100000003</v>
      </c>
      <c r="CJ127" s="85">
        <v>3529518.3899999997</v>
      </c>
      <c r="CK127" s="85">
        <v>3307597.68</v>
      </c>
      <c r="CL127" s="85">
        <v>3534059.06</v>
      </c>
      <c r="CM127" s="85">
        <v>3329475.84</v>
      </c>
      <c r="CN127" s="85">
        <v>3326479.38</v>
      </c>
      <c r="CO127" s="85">
        <v>3242245.4</v>
      </c>
      <c r="CP127" s="85">
        <v>3360879.08</v>
      </c>
      <c r="CQ127" s="85">
        <v>3367037.92</v>
      </c>
      <c r="CR127" s="85">
        <v>3283001.59</v>
      </c>
      <c r="CS127" s="85">
        <v>3443193.18</v>
      </c>
      <c r="CT127" s="85">
        <v>3401759.19</v>
      </c>
      <c r="CU127" s="85">
        <v>3440808.3499999996</v>
      </c>
      <c r="CV127" s="85">
        <v>3644898.47</v>
      </c>
      <c r="CW127" s="85">
        <v>3280623.4600000004</v>
      </c>
      <c r="CX127" s="85">
        <v>3637028.42</v>
      </c>
      <c r="CY127" s="85">
        <v>3464890.27</v>
      </c>
      <c r="CZ127" s="85">
        <v>3465682.8899999997</v>
      </c>
      <c r="DA127" s="85">
        <v>3369526.87</v>
      </c>
      <c r="DB127" s="85">
        <v>3436147.3200000003</v>
      </c>
      <c r="DC127" s="85">
        <v>3498436.85</v>
      </c>
      <c r="DD127" s="85">
        <v>3335615.9499999997</v>
      </c>
      <c r="DE127" s="85">
        <v>3519335.9699999997</v>
      </c>
      <c r="DF127" s="85">
        <v>3518871.97</v>
      </c>
      <c r="DG127" s="85">
        <v>3547900.8299999996</v>
      </c>
      <c r="DH127" s="85">
        <v>3780819.5</v>
      </c>
      <c r="DI127" s="85">
        <v>3421915.61</v>
      </c>
      <c r="DJ127" s="85">
        <v>3801962.56</v>
      </c>
      <c r="DK127" s="85">
        <v>3454313.57</v>
      </c>
      <c r="DL127" s="85">
        <v>479778.10999999993</v>
      </c>
      <c r="DM127" s="85">
        <v>3459908.4699999997</v>
      </c>
      <c r="DN127" s="85">
        <v>3601647.14</v>
      </c>
      <c r="DO127" s="85">
        <v>3625832.6400000006</v>
      </c>
      <c r="DP127" s="85">
        <v>3467866.31</v>
      </c>
      <c r="DQ127" s="85">
        <v>3689371.88</v>
      </c>
      <c r="DR127" s="85">
        <v>3671788.24</v>
      </c>
      <c r="DS127" s="85">
        <v>3700251.14</v>
      </c>
      <c r="DT127" s="85">
        <v>3971022.4099999997</v>
      </c>
      <c r="DU127" s="85">
        <v>3580335.3</v>
      </c>
      <c r="DV127" s="85">
        <v>3972350.12</v>
      </c>
      <c r="DW127" s="85">
        <v>3765230.6199999996</v>
      </c>
      <c r="DX127" s="85">
        <v>3820529.78</v>
      </c>
      <c r="DY127" s="85">
        <v>3582847.62</v>
      </c>
      <c r="DZ127" s="85">
        <v>3770844.26</v>
      </c>
      <c r="EA127" s="85">
        <v>3812291.56</v>
      </c>
      <c r="EB127" s="85">
        <v>3626912.72</v>
      </c>
      <c r="EC127" s="85">
        <v>3837483.08</v>
      </c>
      <c r="ED127" s="85">
        <v>3807648.9499999997</v>
      </c>
      <c r="EE127" s="85">
        <v>3868225.64</v>
      </c>
      <c r="EF127" s="85">
        <v>4042305.8299999996</v>
      </c>
      <c r="EG127" s="85">
        <v>3780866.6599999997</v>
      </c>
      <c r="EH127" s="85">
        <v>4057606.88</v>
      </c>
      <c r="EI127" s="85">
        <v>3850728.38</v>
      </c>
      <c r="EJ127" s="85">
        <v>3869893.13</v>
      </c>
      <c r="EK127" s="85">
        <v>3693327.2199999997</v>
      </c>
      <c r="EL127" s="85">
        <v>3876154.59</v>
      </c>
      <c r="EM127" s="85">
        <v>3825969.23</v>
      </c>
      <c r="EN127" s="85">
        <v>3746594.0300000003</v>
      </c>
      <c r="EO127" s="85">
        <v>3925995.04</v>
      </c>
      <c r="EP127" s="85">
        <v>3901267.52</v>
      </c>
      <c r="EQ127" s="85">
        <v>3962443.6599999997</v>
      </c>
      <c r="ER127" s="85">
        <v>4366327.8899999997</v>
      </c>
      <c r="ES127" s="85">
        <v>3948675.8799999994</v>
      </c>
      <c r="ET127" s="85">
        <v>4367446.0600000005</v>
      </c>
      <c r="EU127" s="85">
        <v>3415324.84</v>
      </c>
      <c r="EV127" s="85">
        <v>1471388.96</v>
      </c>
      <c r="EW127" s="85">
        <v>3964495.46</v>
      </c>
      <c r="EX127" s="85">
        <v>4157146.01</v>
      </c>
      <c r="EY127" s="85">
        <v>4201016.4000000004</v>
      </c>
      <c r="EZ127" s="85">
        <v>4020313.84</v>
      </c>
      <c r="FA127" s="85">
        <v>4206292.1100000003</v>
      </c>
      <c r="FB127" s="85">
        <v>4167071.15</v>
      </c>
      <c r="FC127" s="85">
        <v>4173763.4000000004</v>
      </c>
      <c r="FD127" s="85">
        <v>4864795.96</v>
      </c>
      <c r="FE127" s="85">
        <v>4442573.5500000007</v>
      </c>
      <c r="FF127" s="85">
        <v>4909580.17</v>
      </c>
      <c r="FG127" s="85">
        <v>4562179.79</v>
      </c>
      <c r="FH127" s="85">
        <v>4609673.6499999994</v>
      </c>
      <c r="FI127" s="85">
        <v>4352116.919999999</v>
      </c>
      <c r="FJ127" s="85">
        <v>4741654.42</v>
      </c>
      <c r="FK127" s="85">
        <v>4752958.7600000007</v>
      </c>
      <c r="FL127" s="85">
        <v>4519393.68</v>
      </c>
      <c r="FM127" s="85">
        <v>4796657.66</v>
      </c>
      <c r="FN127" s="85">
        <v>4713798.29</v>
      </c>
      <c r="FO127" s="85">
        <v>4756223.34</v>
      </c>
      <c r="FP127" s="85">
        <v>5221152.8</v>
      </c>
      <c r="FQ127" s="85">
        <v>4749669.68</v>
      </c>
      <c r="FR127" s="85">
        <v>5252492.0999999996</v>
      </c>
      <c r="FS127" s="85">
        <v>4805660.1500000004</v>
      </c>
      <c r="FT127" s="85">
        <v>4941658.5199999996</v>
      </c>
      <c r="FU127" s="85">
        <v>4643771.0699999994</v>
      </c>
      <c r="FV127" s="85">
        <v>5078704.6100000003</v>
      </c>
      <c r="FW127" s="85">
        <v>5063244.32</v>
      </c>
      <c r="FX127" s="85">
        <v>4836501.63</v>
      </c>
      <c r="FY127" s="85">
        <v>5120267.78</v>
      </c>
      <c r="FZ127" s="85">
        <v>5027758.28</v>
      </c>
      <c r="GA127" s="85">
        <v>5120923.9800000004</v>
      </c>
    </row>
    <row r="128" spans="2:183">
      <c r="B128" s="183" t="s">
        <v>4</v>
      </c>
      <c r="C128" s="648" t="s">
        <v>229</v>
      </c>
      <c r="D128" s="184">
        <v>27.352814153087888</v>
      </c>
      <c r="E128" s="184">
        <v>27.337034117901105</v>
      </c>
      <c r="F128" s="184">
        <v>27.366220444245517</v>
      </c>
      <c r="G128" s="184">
        <v>27.459670005132065</v>
      </c>
      <c r="H128" s="184">
        <v>27.804717661366528</v>
      </c>
      <c r="I128" s="184">
        <v>27.503064070806513</v>
      </c>
      <c r="J128" s="184">
        <v>27.504934061963684</v>
      </c>
      <c r="K128" s="184">
        <v>27.431018036206261</v>
      </c>
      <c r="L128" s="184">
        <v>27.49618083667611</v>
      </c>
      <c r="M128" s="184">
        <v>27.364240410884058</v>
      </c>
      <c r="N128" s="184">
        <v>27.390193263737718</v>
      </c>
      <c r="O128" s="184">
        <v>27.427516188714154</v>
      </c>
      <c r="P128" s="184">
        <v>28.145856835701927</v>
      </c>
      <c r="Q128" s="184">
        <v>28.17784215093101</v>
      </c>
      <c r="R128" s="184">
        <v>28.284320457796852</v>
      </c>
      <c r="S128" s="184">
        <v>28.320707716940593</v>
      </c>
      <c r="T128" s="184">
        <v>28.326030698388333</v>
      </c>
      <c r="U128" s="184">
        <v>28.363597480663604</v>
      </c>
      <c r="V128" s="184">
        <v>28.365325951341237</v>
      </c>
      <c r="W128" s="184">
        <v>28.335607740983388</v>
      </c>
      <c r="X128" s="184">
        <v>28.352431647937902</v>
      </c>
      <c r="Y128" s="184">
        <v>28.220184799069422</v>
      </c>
      <c r="Z128" s="184">
        <v>28.305264504037957</v>
      </c>
      <c r="AA128" s="184">
        <v>28.379781091620124</v>
      </c>
      <c r="AB128" s="184">
        <v>29.680900213510789</v>
      </c>
      <c r="AC128" s="184">
        <v>29.650856553636828</v>
      </c>
      <c r="AD128" s="184">
        <v>29.793211879802762</v>
      </c>
      <c r="AE128" s="184">
        <v>30.186394445478228</v>
      </c>
      <c r="AF128" s="184">
        <v>30.234876038551011</v>
      </c>
      <c r="AG128" s="184">
        <v>30.215559919311872</v>
      </c>
      <c r="AH128" s="184">
        <v>30.27401351757619</v>
      </c>
      <c r="AI128" s="184">
        <v>30.237898364538182</v>
      </c>
      <c r="AJ128" s="184">
        <v>30.280863995243589</v>
      </c>
      <c r="AK128" s="184">
        <v>30.191186677303556</v>
      </c>
      <c r="AL128" s="184">
        <v>30.240480923958323</v>
      </c>
      <c r="AM128" s="184">
        <v>30.28303574492422</v>
      </c>
      <c r="AN128" s="184">
        <v>30.411721142085955</v>
      </c>
      <c r="AO128" s="184">
        <v>30.411749840302139</v>
      </c>
      <c r="AP128" s="184">
        <v>30.520919525094921</v>
      </c>
      <c r="AQ128" s="184">
        <v>30.521139862930106</v>
      </c>
      <c r="AR128" s="184">
        <v>31.036826227622967</v>
      </c>
      <c r="AS128" s="184">
        <v>30.598918614841118</v>
      </c>
      <c r="AT128" s="184">
        <v>30.540834733831204</v>
      </c>
      <c r="AU128" s="184">
        <v>30.559330926620959</v>
      </c>
      <c r="AV128" s="184">
        <v>30.58049577464789</v>
      </c>
      <c r="AW128" s="184">
        <v>30.54061180620625</v>
      </c>
      <c r="AX128" s="184">
        <v>30.460164927037447</v>
      </c>
      <c r="AY128" s="184">
        <v>30.670469755686604</v>
      </c>
      <c r="AZ128" s="184">
        <v>31.899563041426767</v>
      </c>
      <c r="BA128" s="184">
        <v>31.954252014480907</v>
      </c>
      <c r="BB128" s="184">
        <v>32.215122162536822</v>
      </c>
      <c r="BC128" s="184">
        <v>32.246554025538096</v>
      </c>
      <c r="BD128" s="184">
        <v>32.314046408364966</v>
      </c>
      <c r="BE128" s="184">
        <v>32.280796596682379</v>
      </c>
      <c r="BF128" s="184">
        <v>32.281077738305981</v>
      </c>
      <c r="BG128" s="184">
        <v>32.228156465048897</v>
      </c>
      <c r="BH128" s="184">
        <v>32.344521465784993</v>
      </c>
      <c r="BI128" s="184">
        <v>32.256492220482905</v>
      </c>
      <c r="BJ128" s="184">
        <v>32.185645005421208</v>
      </c>
      <c r="BK128" s="184">
        <v>32.355094416928765</v>
      </c>
      <c r="BL128" s="184">
        <v>32.864392017942862</v>
      </c>
      <c r="BM128" s="184">
        <v>32.801826914238447</v>
      </c>
      <c r="BN128" s="184">
        <v>33.118203775901073</v>
      </c>
      <c r="BO128" s="184">
        <v>33.123790445847703</v>
      </c>
      <c r="BP128" s="184">
        <v>33.129986431790996</v>
      </c>
      <c r="BQ128" s="184">
        <v>33.069907139811441</v>
      </c>
      <c r="BR128" s="184">
        <v>33.018341046595623</v>
      </c>
      <c r="BS128" s="184">
        <v>32.998238506391566</v>
      </c>
      <c r="BT128" s="184">
        <v>33.296745741586044</v>
      </c>
      <c r="BU128" s="184">
        <v>32.981957549520025</v>
      </c>
      <c r="BV128" s="184">
        <v>32.788499847148834</v>
      </c>
      <c r="BW128" s="184">
        <v>33.051328435775694</v>
      </c>
      <c r="BX128" s="184">
        <v>33.704218087635702</v>
      </c>
      <c r="BY128" s="184">
        <v>33.676813864098257</v>
      </c>
      <c r="BZ128" s="184">
        <v>33.680043386562218</v>
      </c>
      <c r="CA128" s="184">
        <v>33.880603357230711</v>
      </c>
      <c r="CB128" s="184">
        <v>34.557180163612898</v>
      </c>
      <c r="CC128" s="184">
        <v>33.982814012109401</v>
      </c>
      <c r="CD128" s="184">
        <v>33.80877457307912</v>
      </c>
      <c r="CE128" s="184">
        <v>33.836307626203876</v>
      </c>
      <c r="CF128" s="184">
        <v>33.927349920579012</v>
      </c>
      <c r="CG128" s="184">
        <v>33.772060308772652</v>
      </c>
      <c r="CH128" s="184">
        <v>33.664848072263879</v>
      </c>
      <c r="CI128" s="184">
        <v>33.824062920660822</v>
      </c>
      <c r="CJ128" s="184">
        <v>35.033136042402823</v>
      </c>
      <c r="CK128" s="184">
        <v>35.043308117729325</v>
      </c>
      <c r="CL128" s="184">
        <v>35.08586720409825</v>
      </c>
      <c r="CM128" s="184">
        <v>34.995321030138548</v>
      </c>
      <c r="CN128" s="184">
        <v>35.140598973188816</v>
      </c>
      <c r="CO128" s="184">
        <v>35.179239960244608</v>
      </c>
      <c r="CP128" s="184">
        <v>35.163730984117684</v>
      </c>
      <c r="CQ128" s="184">
        <v>35.21674654059764</v>
      </c>
      <c r="CR128" s="184">
        <v>35.141406790219925</v>
      </c>
      <c r="CS128" s="184">
        <v>35.112768378866221</v>
      </c>
      <c r="CT128" s="184">
        <v>35.049808768224203</v>
      </c>
      <c r="CU128" s="184">
        <v>34.999932356142367</v>
      </c>
      <c r="CV128" s="184">
        <v>36.311002889021722</v>
      </c>
      <c r="CW128" s="184">
        <v>36.210371637656053</v>
      </c>
      <c r="CX128" s="184">
        <v>36.127866217679369</v>
      </c>
      <c r="CY128" s="184">
        <v>36.240968443733202</v>
      </c>
      <c r="CZ128" s="184">
        <v>36.455162043611345</v>
      </c>
      <c r="DA128" s="184">
        <v>36.444653348619887</v>
      </c>
      <c r="DB128" s="184">
        <v>36.418383500084794</v>
      </c>
      <c r="DC128" s="184">
        <v>36.417392911049809</v>
      </c>
      <c r="DD128" s="184">
        <v>36.343366136198711</v>
      </c>
      <c r="DE128" s="184">
        <v>36.302397957604825</v>
      </c>
      <c r="DF128" s="184">
        <v>36.132500616092337</v>
      </c>
      <c r="DG128" s="184">
        <v>36.280814295940274</v>
      </c>
      <c r="DH128" s="184">
        <v>37.781747776556408</v>
      </c>
      <c r="DI128" s="184">
        <v>37.790760913980272</v>
      </c>
      <c r="DJ128" s="184">
        <v>37.827085733615895</v>
      </c>
      <c r="DK128" s="184">
        <v>37.870431841603263</v>
      </c>
      <c r="DL128" s="184">
        <v>39.133614192495919</v>
      </c>
      <c r="DM128" s="184">
        <v>38.018883248173175</v>
      </c>
      <c r="DN128" s="184">
        <v>37.988051260415567</v>
      </c>
      <c r="DO128" s="184">
        <v>37.966038826412017</v>
      </c>
      <c r="DP128" s="184">
        <v>37.940814314785236</v>
      </c>
      <c r="DQ128" s="184">
        <v>37.93815624132364</v>
      </c>
      <c r="DR128" s="184">
        <v>37.777153792337138</v>
      </c>
      <c r="DS128" s="184">
        <v>38.005475909244979</v>
      </c>
      <c r="DT128" s="184">
        <v>39.686015630465413</v>
      </c>
      <c r="DU128" s="184">
        <v>39.638364793800164</v>
      </c>
      <c r="DV128" s="184">
        <v>39.681042484541543</v>
      </c>
      <c r="DW128" s="184">
        <v>39.832919547720401</v>
      </c>
      <c r="DX128" s="184">
        <v>39.752050068151782</v>
      </c>
      <c r="DY128" s="184">
        <v>39.922709778638492</v>
      </c>
      <c r="DZ128" s="184">
        <v>39.845348647991798</v>
      </c>
      <c r="EA128" s="184">
        <v>39.877526778242675</v>
      </c>
      <c r="EB128" s="184">
        <v>39.950572451396155</v>
      </c>
      <c r="EC128" s="184">
        <v>39.751422563369488</v>
      </c>
      <c r="ED128" s="184">
        <v>39.657391765333237</v>
      </c>
      <c r="EE128" s="184">
        <v>39.790828892957805</v>
      </c>
      <c r="EF128" s="184">
        <v>40.511779096220721</v>
      </c>
      <c r="EG128" s="184">
        <v>40.453950417821332</v>
      </c>
      <c r="EH128" s="184">
        <v>40.422866137339483</v>
      </c>
      <c r="EI128" s="184">
        <v>40.572590970776396</v>
      </c>
      <c r="EJ128" s="184">
        <v>40.568744745311399</v>
      </c>
      <c r="EK128" s="184">
        <v>40.693336491846622</v>
      </c>
      <c r="EL128" s="184">
        <v>40.79260994937961</v>
      </c>
      <c r="EM128" s="184">
        <v>40.614522303135814</v>
      </c>
      <c r="EN128" s="184">
        <v>40.884452948866524</v>
      </c>
      <c r="EO128" s="184">
        <v>40.556962046238716</v>
      </c>
      <c r="EP128" s="184">
        <v>40.458667994109476</v>
      </c>
      <c r="EQ128" s="184">
        <v>40.593816948735807</v>
      </c>
      <c r="ER128" s="184">
        <v>44.009191142379095</v>
      </c>
      <c r="ES128" s="184">
        <v>43.94155349313391</v>
      </c>
      <c r="ET128" s="184">
        <v>43.920856605557184</v>
      </c>
      <c r="EU128" s="184">
        <v>44.089187751729831</v>
      </c>
      <c r="EV128" s="184">
        <v>44.842958865099519</v>
      </c>
      <c r="EW128" s="184">
        <v>44.235739662136531</v>
      </c>
      <c r="EX128" s="184">
        <v>44.346201956412742</v>
      </c>
      <c r="EY128" s="184">
        <v>44.05382074432945</v>
      </c>
      <c r="EZ128" s="184">
        <v>44.431703634936945</v>
      </c>
      <c r="FA128" s="184">
        <v>44.172604700495675</v>
      </c>
      <c r="FB128" s="184">
        <v>43.99589452568231</v>
      </c>
      <c r="FC128" s="184">
        <v>44.121986130491777</v>
      </c>
      <c r="FD128" s="184">
        <v>50.229692620623432</v>
      </c>
      <c r="FE128" s="184">
        <v>50.277538167291006</v>
      </c>
      <c r="FF128" s="184">
        <v>50.26239181400301</v>
      </c>
      <c r="FG128" s="184">
        <v>50.536133683963328</v>
      </c>
      <c r="FH128" s="184">
        <v>50.528046147100731</v>
      </c>
      <c r="FI128" s="184">
        <v>50.749407278706101</v>
      </c>
      <c r="FJ128" s="184">
        <v>50.659242299597217</v>
      </c>
      <c r="FK128" s="184">
        <v>50.371016649180262</v>
      </c>
      <c r="FL128" s="184">
        <v>50.636329494016934</v>
      </c>
      <c r="FM128" s="184">
        <v>50.383471739335945</v>
      </c>
      <c r="FN128" s="184">
        <v>50.40740734007742</v>
      </c>
      <c r="FO128" s="184">
        <v>50.572296486900306</v>
      </c>
      <c r="FP128" s="184">
        <v>54.125402222590807</v>
      </c>
      <c r="FQ128" s="184">
        <v>54.191516783424227</v>
      </c>
      <c r="FR128" s="184">
        <v>54.165596931041236</v>
      </c>
      <c r="FS128" s="184">
        <v>54.509056561399049</v>
      </c>
      <c r="FT128" s="184">
        <v>54.446337894713643</v>
      </c>
      <c r="FU128" s="184">
        <v>54.824810157965565</v>
      </c>
      <c r="FV128" s="184">
        <v>54.482016456049266</v>
      </c>
      <c r="FW128" s="184">
        <v>54.404292821300785</v>
      </c>
      <c r="FX128" s="184">
        <v>54.572655909732013</v>
      </c>
      <c r="FY128" s="184">
        <v>54.218299625150898</v>
      </c>
      <c r="FZ128" s="184">
        <v>54.259116790054179</v>
      </c>
      <c r="GA128" s="184">
        <v>54.417129589288564</v>
      </c>
    </row>
    <row r="129" spans="2:183">
      <c r="B129" s="42"/>
      <c r="C129" s="185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  <c r="AZ129" s="187"/>
      <c r="BA129" s="187"/>
      <c r="BB129" s="187"/>
      <c r="BC129" s="187"/>
      <c r="BD129" s="187"/>
      <c r="BE129" s="187"/>
      <c r="BF129" s="187"/>
      <c r="BG129" s="187"/>
      <c r="BH129" s="187"/>
      <c r="BI129" s="187"/>
      <c r="BJ129" s="187"/>
      <c r="BK129" s="187"/>
      <c r="BL129" s="187"/>
      <c r="BM129" s="187"/>
      <c r="BN129" s="187"/>
      <c r="BO129" s="187"/>
      <c r="BP129" s="187"/>
      <c r="BQ129" s="187"/>
      <c r="BR129" s="187"/>
      <c r="BS129" s="187"/>
      <c r="BT129" s="187"/>
      <c r="BU129" s="187"/>
      <c r="BV129" s="187"/>
      <c r="BW129" s="187"/>
      <c r="BX129" s="187"/>
      <c r="BY129" s="187"/>
      <c r="BZ129" s="187"/>
      <c r="CA129" s="187"/>
      <c r="CB129" s="187"/>
      <c r="CC129" s="187"/>
      <c r="CD129" s="187"/>
      <c r="CE129" s="187"/>
      <c r="CF129" s="187"/>
      <c r="CG129" s="187"/>
      <c r="CH129" s="187"/>
      <c r="CI129" s="187"/>
      <c r="CJ129" s="187"/>
      <c r="CK129" s="187"/>
      <c r="CL129" s="187"/>
      <c r="CM129" s="187"/>
      <c r="CN129" s="187"/>
      <c r="CO129" s="187"/>
      <c r="CP129" s="187"/>
      <c r="CQ129" s="187"/>
      <c r="CR129" s="187"/>
      <c r="CS129" s="187"/>
      <c r="CT129" s="187"/>
      <c r="CU129" s="187"/>
      <c r="CV129" s="187"/>
      <c r="CW129" s="187"/>
      <c r="CX129" s="187"/>
      <c r="CY129" s="187"/>
      <c r="CZ129" s="187"/>
      <c r="DA129" s="187"/>
      <c r="DB129" s="187"/>
      <c r="DC129" s="187"/>
      <c r="DD129" s="187"/>
      <c r="DE129" s="187"/>
      <c r="DF129" s="187"/>
      <c r="DG129" s="187"/>
      <c r="DH129" s="187"/>
      <c r="DI129" s="187"/>
      <c r="DJ129" s="187"/>
      <c r="DK129" s="187"/>
      <c r="DL129" s="187"/>
      <c r="DM129" s="187"/>
      <c r="DN129" s="187"/>
      <c r="DO129" s="187"/>
      <c r="DP129" s="187"/>
      <c r="DQ129" s="187"/>
      <c r="DR129" s="187"/>
      <c r="DS129" s="187"/>
      <c r="DT129" s="187"/>
      <c r="DU129" s="187"/>
      <c r="DV129" s="187"/>
      <c r="DW129" s="187"/>
      <c r="DX129" s="187"/>
      <c r="DY129" s="187"/>
      <c r="DZ129" s="187"/>
      <c r="EA129" s="187"/>
      <c r="EB129" s="187"/>
      <c r="EC129" s="187"/>
      <c r="ED129" s="187"/>
      <c r="EE129" s="187"/>
      <c r="EF129" s="187"/>
      <c r="EG129" s="187"/>
      <c r="EH129" s="187"/>
      <c r="EI129" s="187"/>
      <c r="EJ129" s="187"/>
      <c r="EK129" s="187"/>
      <c r="EL129" s="187"/>
      <c r="EM129" s="187"/>
      <c r="EN129" s="187"/>
      <c r="EO129" s="187"/>
      <c r="EP129" s="187"/>
      <c r="EQ129" s="187"/>
      <c r="ER129" s="187"/>
      <c r="ES129" s="187"/>
      <c r="ET129" s="187"/>
      <c r="EU129" s="187"/>
      <c r="EV129" s="187"/>
      <c r="EW129" s="187"/>
      <c r="EX129" s="187"/>
      <c r="EY129" s="187"/>
      <c r="EZ129" s="187"/>
      <c r="FA129" s="187"/>
      <c r="FB129" s="187"/>
      <c r="FC129" s="187"/>
      <c r="FD129" s="187"/>
      <c r="FE129" s="187"/>
      <c r="FF129" s="187"/>
      <c r="FG129" s="187"/>
      <c r="FH129" s="187"/>
      <c r="FI129" s="187"/>
      <c r="FJ129" s="187"/>
      <c r="FK129" s="187"/>
      <c r="FL129" s="187"/>
      <c r="FM129" s="187"/>
      <c r="FN129" s="187"/>
      <c r="FO129" s="187"/>
      <c r="FP129" s="187"/>
      <c r="FQ129" s="187"/>
      <c r="FR129" s="187"/>
      <c r="FS129" s="187"/>
      <c r="FT129" s="187"/>
      <c r="FU129" s="187"/>
      <c r="FV129" s="187"/>
      <c r="FW129" s="187"/>
      <c r="FX129" s="187"/>
      <c r="FY129" s="187"/>
      <c r="FZ129" s="187"/>
      <c r="GA129" s="187"/>
    </row>
    <row r="130" spans="2:183">
      <c r="B130" s="188" t="s">
        <v>32</v>
      </c>
      <c r="C130" s="189" t="s">
        <v>33</v>
      </c>
      <c r="D130" s="162">
        <v>41275</v>
      </c>
      <c r="E130" s="162">
        <v>41306</v>
      </c>
      <c r="F130" s="162">
        <v>41334</v>
      </c>
      <c r="G130" s="162">
        <v>41365</v>
      </c>
      <c r="H130" s="162">
        <v>41395</v>
      </c>
      <c r="I130" s="162">
        <v>41426</v>
      </c>
      <c r="J130" s="162">
        <v>41456</v>
      </c>
      <c r="K130" s="162">
        <v>41487</v>
      </c>
      <c r="L130" s="162">
        <v>41518</v>
      </c>
      <c r="M130" s="162">
        <v>41548</v>
      </c>
      <c r="N130" s="162">
        <v>41579</v>
      </c>
      <c r="O130" s="162">
        <v>41609</v>
      </c>
      <c r="P130" s="162">
        <v>41640</v>
      </c>
      <c r="Q130" s="162">
        <v>41671</v>
      </c>
      <c r="R130" s="162">
        <v>41699</v>
      </c>
      <c r="S130" s="162">
        <v>41730</v>
      </c>
      <c r="T130" s="162">
        <v>41760</v>
      </c>
      <c r="U130" s="162">
        <v>41791</v>
      </c>
      <c r="V130" s="162">
        <v>41821</v>
      </c>
      <c r="W130" s="162">
        <v>41852</v>
      </c>
      <c r="X130" s="162">
        <v>41883</v>
      </c>
      <c r="Y130" s="162">
        <v>41913</v>
      </c>
      <c r="Z130" s="162">
        <v>41944</v>
      </c>
      <c r="AA130" s="162">
        <v>41974</v>
      </c>
      <c r="AB130" s="162">
        <v>42005</v>
      </c>
      <c r="AC130" s="162">
        <v>42036</v>
      </c>
      <c r="AD130" s="162">
        <v>42064</v>
      </c>
      <c r="AE130" s="162">
        <v>42095</v>
      </c>
      <c r="AF130" s="162">
        <v>42125</v>
      </c>
      <c r="AG130" s="162">
        <v>42156</v>
      </c>
      <c r="AH130" s="162">
        <v>42186</v>
      </c>
      <c r="AI130" s="162">
        <v>42217</v>
      </c>
      <c r="AJ130" s="162">
        <v>42248</v>
      </c>
      <c r="AK130" s="162">
        <v>42278</v>
      </c>
      <c r="AL130" s="162">
        <v>42309</v>
      </c>
      <c r="AM130" s="162">
        <v>42339</v>
      </c>
      <c r="AN130" s="162">
        <v>42370</v>
      </c>
      <c r="AO130" s="162">
        <v>42401</v>
      </c>
      <c r="AP130" s="162">
        <v>42430</v>
      </c>
      <c r="AQ130" s="162">
        <v>42461</v>
      </c>
      <c r="AR130" s="162">
        <v>42491</v>
      </c>
      <c r="AS130" s="162">
        <v>42522</v>
      </c>
      <c r="AT130" s="162">
        <v>42552</v>
      </c>
      <c r="AU130" s="162">
        <v>42583</v>
      </c>
      <c r="AV130" s="162">
        <v>42614</v>
      </c>
      <c r="AW130" s="162">
        <v>42644</v>
      </c>
      <c r="AX130" s="162">
        <v>42675</v>
      </c>
      <c r="AY130" s="162">
        <v>42705</v>
      </c>
      <c r="AZ130" s="162">
        <v>42736</v>
      </c>
      <c r="BA130" s="162">
        <v>42767</v>
      </c>
      <c r="BB130" s="162">
        <v>42795</v>
      </c>
      <c r="BC130" s="162">
        <v>42826</v>
      </c>
      <c r="BD130" s="162">
        <v>42856</v>
      </c>
      <c r="BE130" s="162">
        <v>42887</v>
      </c>
      <c r="BF130" s="162">
        <v>42917</v>
      </c>
      <c r="BG130" s="162">
        <v>42948</v>
      </c>
      <c r="BH130" s="162">
        <v>42979</v>
      </c>
      <c r="BI130" s="162">
        <v>43009</v>
      </c>
      <c r="BJ130" s="162">
        <v>43040</v>
      </c>
      <c r="BK130" s="162">
        <v>43070</v>
      </c>
      <c r="BL130" s="162">
        <v>43101</v>
      </c>
      <c r="BM130" s="162">
        <v>43132</v>
      </c>
      <c r="BN130" s="162">
        <v>43160</v>
      </c>
      <c r="BO130" s="162">
        <v>43191</v>
      </c>
      <c r="BP130" s="162">
        <v>43221</v>
      </c>
      <c r="BQ130" s="162">
        <v>43252</v>
      </c>
      <c r="BR130" s="162">
        <v>43282</v>
      </c>
      <c r="BS130" s="162">
        <v>43313</v>
      </c>
      <c r="BT130" s="162">
        <v>43344</v>
      </c>
      <c r="BU130" s="162">
        <v>43374</v>
      </c>
      <c r="BV130" s="162">
        <v>43405</v>
      </c>
      <c r="BW130" s="162">
        <v>43435</v>
      </c>
      <c r="BX130" s="162">
        <v>43466</v>
      </c>
      <c r="BY130" s="162">
        <v>43497</v>
      </c>
      <c r="BZ130" s="162">
        <v>43525</v>
      </c>
      <c r="CA130" s="162">
        <v>43556</v>
      </c>
      <c r="CB130" s="162">
        <v>43586</v>
      </c>
      <c r="CC130" s="162">
        <v>43617</v>
      </c>
      <c r="CD130" s="162">
        <v>43647</v>
      </c>
      <c r="CE130" s="162">
        <v>43678</v>
      </c>
      <c r="CF130" s="162">
        <v>43709</v>
      </c>
      <c r="CG130" s="162">
        <v>43739</v>
      </c>
      <c r="CH130" s="162">
        <v>43770</v>
      </c>
      <c r="CI130" s="162">
        <v>43800</v>
      </c>
      <c r="CJ130" s="162">
        <v>43831</v>
      </c>
      <c r="CK130" s="162">
        <v>43862</v>
      </c>
      <c r="CL130" s="162">
        <v>43891</v>
      </c>
      <c r="CM130" s="162">
        <v>43922</v>
      </c>
      <c r="CN130" s="162">
        <v>43952</v>
      </c>
      <c r="CO130" s="162">
        <v>43983</v>
      </c>
      <c r="CP130" s="162">
        <v>44013</v>
      </c>
      <c r="CQ130" s="162">
        <v>44044</v>
      </c>
      <c r="CR130" s="162">
        <v>44075</v>
      </c>
      <c r="CS130" s="162">
        <v>44105</v>
      </c>
      <c r="CT130" s="162">
        <v>44136</v>
      </c>
      <c r="CU130" s="162">
        <v>44166</v>
      </c>
      <c r="CV130" s="162">
        <v>44197</v>
      </c>
      <c r="CW130" s="162">
        <v>44228</v>
      </c>
      <c r="CX130" s="162">
        <v>44256</v>
      </c>
      <c r="CY130" s="162">
        <v>44287</v>
      </c>
      <c r="CZ130" s="162">
        <v>44317</v>
      </c>
      <c r="DA130" s="162">
        <v>44348</v>
      </c>
      <c r="DB130" s="162">
        <v>44378</v>
      </c>
      <c r="DC130" s="162">
        <v>44409</v>
      </c>
      <c r="DD130" s="162">
        <v>44440</v>
      </c>
      <c r="DE130" s="162">
        <v>44470</v>
      </c>
      <c r="DF130" s="162">
        <v>44501</v>
      </c>
      <c r="DG130" s="162">
        <v>44531</v>
      </c>
      <c r="DH130" s="162">
        <v>44562</v>
      </c>
      <c r="DI130" s="162">
        <v>44593</v>
      </c>
      <c r="DJ130" s="162">
        <v>44621</v>
      </c>
      <c r="DK130" s="162">
        <v>44652</v>
      </c>
      <c r="DL130" s="162">
        <v>44682</v>
      </c>
      <c r="DM130" s="162">
        <v>44713</v>
      </c>
      <c r="DN130" s="162">
        <v>44743</v>
      </c>
      <c r="DO130" s="162">
        <v>44774</v>
      </c>
      <c r="DP130" s="162">
        <v>44805</v>
      </c>
      <c r="DQ130" s="162">
        <v>44835</v>
      </c>
      <c r="DR130" s="162">
        <v>44866</v>
      </c>
      <c r="DS130" s="162">
        <v>44896</v>
      </c>
      <c r="DT130" s="162">
        <v>44927</v>
      </c>
      <c r="DU130" s="162">
        <v>44958</v>
      </c>
      <c r="DV130" s="162">
        <v>44986</v>
      </c>
      <c r="DW130" s="162">
        <v>45017</v>
      </c>
      <c r="DX130" s="162">
        <v>45047</v>
      </c>
      <c r="DY130" s="162">
        <v>45078</v>
      </c>
      <c r="DZ130" s="162">
        <v>45108</v>
      </c>
      <c r="EA130" s="162">
        <v>45139</v>
      </c>
      <c r="EB130" s="162">
        <v>45170</v>
      </c>
      <c r="EC130" s="162">
        <v>45200</v>
      </c>
      <c r="ED130" s="162">
        <v>45231</v>
      </c>
      <c r="EE130" s="162">
        <v>45261</v>
      </c>
      <c r="EF130" s="162">
        <v>45292</v>
      </c>
      <c r="EG130" s="162">
        <v>45323</v>
      </c>
      <c r="EH130" s="162">
        <v>45352</v>
      </c>
      <c r="EI130" s="162">
        <v>45383</v>
      </c>
      <c r="EJ130" s="162">
        <v>45413</v>
      </c>
      <c r="EK130" s="162">
        <v>45444</v>
      </c>
      <c r="EL130" s="162">
        <v>45474</v>
      </c>
      <c r="EM130" s="162">
        <v>45505</v>
      </c>
      <c r="EN130" s="162">
        <v>45536</v>
      </c>
      <c r="EO130" s="162">
        <v>45566</v>
      </c>
      <c r="EP130" s="162">
        <v>45597</v>
      </c>
      <c r="EQ130" s="162">
        <v>45627</v>
      </c>
      <c r="ER130" s="162">
        <v>45658</v>
      </c>
      <c r="ES130" s="162">
        <v>45689</v>
      </c>
      <c r="ET130" s="162">
        <v>45717</v>
      </c>
      <c r="EU130" s="162">
        <v>45748</v>
      </c>
      <c r="EV130" s="162">
        <v>45778</v>
      </c>
      <c r="EW130" s="162">
        <v>45809</v>
      </c>
      <c r="EX130" s="162">
        <v>45839</v>
      </c>
      <c r="EY130" s="162">
        <v>45870</v>
      </c>
      <c r="EZ130" s="162">
        <v>45901</v>
      </c>
      <c r="FA130" s="162">
        <v>45931</v>
      </c>
      <c r="FB130" s="162">
        <v>45962</v>
      </c>
      <c r="FC130" s="162">
        <v>45992</v>
      </c>
      <c r="FD130" s="162">
        <v>46023</v>
      </c>
      <c r="FE130" s="162">
        <v>46054</v>
      </c>
      <c r="FF130" s="162">
        <v>46082</v>
      </c>
      <c r="FG130" s="162">
        <v>46113</v>
      </c>
      <c r="FH130" s="162">
        <v>46143</v>
      </c>
      <c r="FI130" s="162">
        <v>46174</v>
      </c>
      <c r="FJ130" s="162">
        <v>46204</v>
      </c>
      <c r="FK130" s="162">
        <v>46235</v>
      </c>
      <c r="FL130" s="162">
        <v>46266</v>
      </c>
      <c r="FM130" s="162">
        <v>46296</v>
      </c>
      <c r="FN130" s="162">
        <v>46327</v>
      </c>
      <c r="FO130" s="162">
        <v>46357</v>
      </c>
      <c r="FP130" s="162">
        <v>46388</v>
      </c>
      <c r="FQ130" s="162">
        <v>46419</v>
      </c>
      <c r="FR130" s="162">
        <v>46447</v>
      </c>
      <c r="FS130" s="162">
        <v>46478</v>
      </c>
      <c r="FT130" s="162">
        <v>46508</v>
      </c>
      <c r="FU130" s="162">
        <v>46539</v>
      </c>
      <c r="FV130" s="162">
        <v>46569</v>
      </c>
      <c r="FW130" s="162">
        <v>46600</v>
      </c>
      <c r="FX130" s="162">
        <v>46631</v>
      </c>
      <c r="FY130" s="162">
        <v>46661</v>
      </c>
      <c r="FZ130" s="162">
        <v>46692</v>
      </c>
      <c r="GA130" s="162">
        <v>46722</v>
      </c>
    </row>
    <row r="131" spans="2:183">
      <c r="B131" s="75" t="s">
        <v>5</v>
      </c>
      <c r="C131" s="163" t="s">
        <v>34</v>
      </c>
      <c r="D131" s="164">
        <v>146</v>
      </c>
      <c r="E131" s="165">
        <v>146</v>
      </c>
      <c r="F131" s="165">
        <v>146</v>
      </c>
      <c r="G131" s="165">
        <v>146</v>
      </c>
      <c r="H131" s="165">
        <v>146</v>
      </c>
      <c r="I131" s="165">
        <v>146</v>
      </c>
      <c r="J131" s="165">
        <v>146</v>
      </c>
      <c r="K131" s="165">
        <v>146</v>
      </c>
      <c r="L131" s="165">
        <v>146</v>
      </c>
      <c r="M131" s="165">
        <v>146</v>
      </c>
      <c r="N131" s="165">
        <v>146</v>
      </c>
      <c r="O131" s="165">
        <v>146</v>
      </c>
      <c r="P131" s="165">
        <v>146</v>
      </c>
      <c r="Q131" s="165">
        <v>146</v>
      </c>
      <c r="R131" s="165">
        <v>146</v>
      </c>
      <c r="S131" s="165">
        <v>146</v>
      </c>
      <c r="T131" s="165">
        <v>146</v>
      </c>
      <c r="U131" s="165">
        <v>146</v>
      </c>
      <c r="V131" s="165">
        <v>146</v>
      </c>
      <c r="W131" s="165">
        <v>146</v>
      </c>
      <c r="X131" s="165">
        <v>146</v>
      </c>
      <c r="Y131" s="165">
        <v>146</v>
      </c>
      <c r="Z131" s="165">
        <v>146</v>
      </c>
      <c r="AA131" s="165">
        <v>146</v>
      </c>
      <c r="AB131" s="165">
        <v>146</v>
      </c>
      <c r="AC131" s="165">
        <v>146</v>
      </c>
      <c r="AD131" s="165">
        <v>146</v>
      </c>
      <c r="AE131" s="165">
        <v>146</v>
      </c>
      <c r="AF131" s="165">
        <v>146</v>
      </c>
      <c r="AG131" s="165">
        <v>146</v>
      </c>
      <c r="AH131" s="165">
        <v>146</v>
      </c>
      <c r="AI131" s="165">
        <v>146</v>
      </c>
      <c r="AJ131" s="165">
        <v>146</v>
      </c>
      <c r="AK131" s="165">
        <v>146</v>
      </c>
      <c r="AL131" s="165">
        <v>146</v>
      </c>
      <c r="AM131" s="165">
        <v>146</v>
      </c>
      <c r="AN131" s="165">
        <v>146</v>
      </c>
      <c r="AO131" s="165">
        <v>146</v>
      </c>
      <c r="AP131" s="165">
        <v>146</v>
      </c>
      <c r="AQ131" s="165">
        <v>146</v>
      </c>
      <c r="AR131" s="165">
        <v>146</v>
      </c>
      <c r="AS131" s="165">
        <v>146</v>
      </c>
      <c r="AT131" s="165">
        <v>146</v>
      </c>
      <c r="AU131" s="165">
        <v>146</v>
      </c>
      <c r="AV131" s="165">
        <v>146</v>
      </c>
      <c r="AW131" s="165">
        <v>146</v>
      </c>
      <c r="AX131" s="165">
        <v>146</v>
      </c>
      <c r="AY131" s="165">
        <v>146</v>
      </c>
      <c r="AZ131" s="165">
        <v>146</v>
      </c>
      <c r="BA131" s="165">
        <v>146</v>
      </c>
      <c r="BB131" s="165">
        <v>146</v>
      </c>
      <c r="BC131" s="165">
        <v>146</v>
      </c>
      <c r="BD131" s="165">
        <v>146</v>
      </c>
      <c r="BE131" s="165">
        <v>146</v>
      </c>
      <c r="BF131" s="165">
        <v>146</v>
      </c>
      <c r="BG131" s="165">
        <v>146</v>
      </c>
      <c r="BH131" s="165">
        <v>146</v>
      </c>
      <c r="BI131" s="165">
        <v>146</v>
      </c>
      <c r="BJ131" s="165">
        <v>146</v>
      </c>
      <c r="BK131" s="165">
        <v>146</v>
      </c>
      <c r="BL131" s="165">
        <v>146</v>
      </c>
      <c r="BM131" s="165">
        <v>146</v>
      </c>
      <c r="BN131" s="165">
        <v>146</v>
      </c>
      <c r="BO131" s="165">
        <v>146</v>
      </c>
      <c r="BP131" s="165">
        <v>146</v>
      </c>
      <c r="BQ131" s="165">
        <v>146</v>
      </c>
      <c r="BR131" s="165">
        <v>146</v>
      </c>
      <c r="BS131" s="165">
        <v>146</v>
      </c>
      <c r="BT131" s="165">
        <v>146</v>
      </c>
      <c r="BU131" s="165">
        <v>146</v>
      </c>
      <c r="BV131" s="165">
        <v>146</v>
      </c>
      <c r="BW131" s="165">
        <v>146</v>
      </c>
      <c r="BX131" s="165">
        <v>146</v>
      </c>
      <c r="BY131" s="165">
        <v>146</v>
      </c>
      <c r="BZ131" s="165">
        <v>146</v>
      </c>
      <c r="CA131" s="165">
        <v>146</v>
      </c>
      <c r="CB131" s="165">
        <v>146</v>
      </c>
      <c r="CC131" s="165">
        <v>146</v>
      </c>
      <c r="CD131" s="165">
        <v>146</v>
      </c>
      <c r="CE131" s="165">
        <v>146</v>
      </c>
      <c r="CF131" s="165">
        <v>146</v>
      </c>
      <c r="CG131" s="165">
        <v>146</v>
      </c>
      <c r="CH131" s="165">
        <v>146</v>
      </c>
      <c r="CI131" s="165">
        <v>146</v>
      </c>
      <c r="CJ131" s="165">
        <v>146</v>
      </c>
      <c r="CK131" s="165">
        <v>146</v>
      </c>
      <c r="CL131" s="165">
        <v>146</v>
      </c>
      <c r="CM131" s="165">
        <v>146</v>
      </c>
      <c r="CN131" s="165">
        <v>146</v>
      </c>
      <c r="CO131" s="165">
        <v>146</v>
      </c>
      <c r="CP131" s="165">
        <v>146</v>
      </c>
      <c r="CQ131" s="165">
        <v>146</v>
      </c>
      <c r="CR131" s="165">
        <v>146</v>
      </c>
      <c r="CS131" s="165">
        <v>146</v>
      </c>
      <c r="CT131" s="165">
        <v>146</v>
      </c>
      <c r="CU131" s="165">
        <v>146</v>
      </c>
      <c r="CV131" s="165">
        <v>146</v>
      </c>
      <c r="CW131" s="165">
        <v>146</v>
      </c>
      <c r="CX131" s="165">
        <v>146</v>
      </c>
      <c r="CY131" s="165">
        <v>146</v>
      </c>
      <c r="CZ131" s="165">
        <v>146</v>
      </c>
      <c r="DA131" s="165">
        <v>146</v>
      </c>
      <c r="DB131" s="165">
        <v>146</v>
      </c>
      <c r="DC131" s="165">
        <v>146</v>
      </c>
      <c r="DD131" s="165">
        <v>146</v>
      </c>
      <c r="DE131" s="165">
        <v>146</v>
      </c>
      <c r="DF131" s="165">
        <v>146</v>
      </c>
      <c r="DG131" s="165">
        <v>146</v>
      </c>
      <c r="DH131" s="165">
        <v>146</v>
      </c>
      <c r="DI131" s="165">
        <v>146</v>
      </c>
      <c r="DJ131" s="165">
        <v>146</v>
      </c>
      <c r="DK131" s="165">
        <v>146</v>
      </c>
      <c r="DL131" s="165">
        <v>146</v>
      </c>
      <c r="DM131" s="165">
        <v>146</v>
      </c>
      <c r="DN131" s="165">
        <v>146</v>
      </c>
      <c r="DO131" s="165">
        <v>146</v>
      </c>
      <c r="DP131" s="165">
        <v>146</v>
      </c>
      <c r="DQ131" s="165">
        <v>146</v>
      </c>
      <c r="DR131" s="165">
        <v>146</v>
      </c>
      <c r="DS131" s="165">
        <v>146</v>
      </c>
      <c r="DT131" s="165">
        <v>146</v>
      </c>
      <c r="DU131" s="165">
        <v>146</v>
      </c>
      <c r="DV131" s="165">
        <v>146</v>
      </c>
      <c r="DW131" s="165">
        <v>146</v>
      </c>
      <c r="DX131" s="165">
        <v>146</v>
      </c>
      <c r="DY131" s="165">
        <v>146</v>
      </c>
      <c r="DZ131" s="165">
        <v>146</v>
      </c>
      <c r="EA131" s="165">
        <v>146</v>
      </c>
      <c r="EB131" s="165">
        <v>146</v>
      </c>
      <c r="EC131" s="165">
        <v>146</v>
      </c>
      <c r="ED131" s="165">
        <v>146</v>
      </c>
      <c r="EE131" s="165">
        <v>146</v>
      </c>
      <c r="EF131" s="165">
        <v>146</v>
      </c>
      <c r="EG131" s="165">
        <v>146</v>
      </c>
      <c r="EH131" s="165">
        <v>146</v>
      </c>
      <c r="EI131" s="165">
        <v>146</v>
      </c>
      <c r="EJ131" s="165">
        <v>146</v>
      </c>
      <c r="EK131" s="165">
        <v>146</v>
      </c>
      <c r="EL131" s="165">
        <v>146</v>
      </c>
      <c r="EM131" s="165">
        <v>146</v>
      </c>
      <c r="EN131" s="165">
        <v>146</v>
      </c>
      <c r="EO131" s="165">
        <v>146</v>
      </c>
      <c r="EP131" s="165">
        <v>146</v>
      </c>
      <c r="EQ131" s="165">
        <v>146</v>
      </c>
      <c r="ER131" s="165">
        <v>146</v>
      </c>
      <c r="ES131" s="165">
        <v>146</v>
      </c>
      <c r="ET131" s="165">
        <v>146</v>
      </c>
      <c r="EU131" s="165">
        <v>146</v>
      </c>
      <c r="EV131" s="165">
        <v>146</v>
      </c>
      <c r="EW131" s="165">
        <v>146</v>
      </c>
      <c r="EX131" s="165">
        <v>146</v>
      </c>
      <c r="EY131" s="165">
        <v>146</v>
      </c>
      <c r="EZ131" s="165">
        <v>146</v>
      </c>
      <c r="FA131" s="165">
        <v>146</v>
      </c>
      <c r="FB131" s="165">
        <v>146</v>
      </c>
      <c r="FC131" s="165">
        <v>146</v>
      </c>
      <c r="FD131" s="165">
        <v>146</v>
      </c>
      <c r="FE131" s="165">
        <v>146</v>
      </c>
      <c r="FF131" s="165">
        <v>146</v>
      </c>
      <c r="FG131" s="165">
        <v>146</v>
      </c>
      <c r="FH131" s="165">
        <v>146</v>
      </c>
      <c r="FI131" s="165">
        <v>146</v>
      </c>
      <c r="FJ131" s="165">
        <v>146</v>
      </c>
      <c r="FK131" s="165">
        <v>146</v>
      </c>
      <c r="FL131" s="165">
        <v>146</v>
      </c>
      <c r="FM131" s="165">
        <v>146</v>
      </c>
      <c r="FN131" s="165">
        <v>146</v>
      </c>
      <c r="FO131" s="165">
        <v>146</v>
      </c>
      <c r="FP131" s="165">
        <v>146</v>
      </c>
      <c r="FQ131" s="165">
        <v>146</v>
      </c>
      <c r="FR131" s="165">
        <v>146</v>
      </c>
      <c r="FS131" s="165">
        <v>146</v>
      </c>
      <c r="FT131" s="165">
        <v>146</v>
      </c>
      <c r="FU131" s="165">
        <v>146</v>
      </c>
      <c r="FV131" s="165">
        <v>146</v>
      </c>
      <c r="FW131" s="165">
        <v>146</v>
      </c>
      <c r="FX131" s="165">
        <v>146</v>
      </c>
      <c r="FY131" s="165">
        <v>146</v>
      </c>
      <c r="FZ131" s="165">
        <v>146</v>
      </c>
      <c r="GA131" s="165">
        <v>146</v>
      </c>
    </row>
    <row r="132" spans="2:183">
      <c r="B132" s="96" t="s">
        <v>5</v>
      </c>
      <c r="C132" s="166" t="s">
        <v>35</v>
      </c>
      <c r="D132" s="167">
        <v>45798.8902158528</v>
      </c>
      <c r="E132" s="168">
        <v>40404.870399858461</v>
      </c>
      <c r="F132" s="168">
        <v>43502.264242745929</v>
      </c>
      <c r="G132" s="168">
        <v>42686.878096249122</v>
      </c>
      <c r="H132" s="168">
        <v>44448.754423213017</v>
      </c>
      <c r="I132" s="168">
        <v>41637.346072186832</v>
      </c>
      <c r="J132" s="168">
        <v>43448.267869780604</v>
      </c>
      <c r="K132" s="168">
        <v>43809.804493984433</v>
      </c>
      <c r="L132" s="168">
        <v>42306.150035385705</v>
      </c>
      <c r="M132" s="168">
        <v>44526.370753715499</v>
      </c>
      <c r="N132" s="168">
        <v>43501.288039631982</v>
      </c>
      <c r="O132" s="168">
        <v>44116.139861995754</v>
      </c>
      <c r="P132" s="168">
        <v>46293.214791224345</v>
      </c>
      <c r="Q132" s="168">
        <v>41255.084041047419</v>
      </c>
      <c r="R132" s="168">
        <v>43236.757784854919</v>
      </c>
      <c r="S132" s="168">
        <v>42733.335544939844</v>
      </c>
      <c r="T132" s="168">
        <v>44406.863941967444</v>
      </c>
      <c r="U132" s="168">
        <v>42041.58085633404</v>
      </c>
      <c r="V132" s="168">
        <v>43642.344302901627</v>
      </c>
      <c r="W132" s="168">
        <v>43825.791755130922</v>
      </c>
      <c r="X132" s="168">
        <v>42076.502123142251</v>
      </c>
      <c r="Y132" s="168">
        <v>44359.969479830143</v>
      </c>
      <c r="Z132" s="168">
        <v>42929.9389596603</v>
      </c>
      <c r="AA132" s="168">
        <v>43634.200283085636</v>
      </c>
      <c r="AB132" s="168">
        <v>44719.747876857749</v>
      </c>
      <c r="AC132" s="168">
        <v>40889.348018400568</v>
      </c>
      <c r="AD132" s="168">
        <v>43262.528750884645</v>
      </c>
      <c r="AE132" s="168">
        <v>42091.314578910118</v>
      </c>
      <c r="AF132" s="168">
        <v>8503.493453644729</v>
      </c>
      <c r="AG132" s="168">
        <v>42251.410120311397</v>
      </c>
      <c r="AH132" s="168">
        <v>43447.549097664545</v>
      </c>
      <c r="AI132" s="168">
        <v>43414.864207360224</v>
      </c>
      <c r="AJ132" s="168">
        <v>41627.678697806085</v>
      </c>
      <c r="AK132" s="168">
        <v>44003.389065817406</v>
      </c>
      <c r="AL132" s="168">
        <v>42645.017692852089</v>
      </c>
      <c r="AM132" s="168">
        <v>42531.073071479121</v>
      </c>
      <c r="AN132" s="168">
        <v>46166.169055201703</v>
      </c>
      <c r="AO132" s="168">
        <v>43078.782731776366</v>
      </c>
      <c r="AP132" s="168">
        <v>43838.773885350318</v>
      </c>
      <c r="AQ132" s="168">
        <v>42885.142869780604</v>
      </c>
      <c r="AR132" s="168">
        <v>44590.111907289451</v>
      </c>
      <c r="AS132" s="168">
        <v>42488.969391365885</v>
      </c>
      <c r="AT132" s="168">
        <v>44066.527777777774</v>
      </c>
      <c r="AU132" s="168">
        <v>44172.510615711246</v>
      </c>
      <c r="AV132" s="168">
        <v>42555.588729653216</v>
      </c>
      <c r="AW132" s="168">
        <v>44054.48292639773</v>
      </c>
      <c r="AX132" s="168">
        <v>43868.254600141539</v>
      </c>
      <c r="AY132" s="168">
        <v>43095.748849964613</v>
      </c>
      <c r="AZ132" s="168">
        <v>45926.687898089171</v>
      </c>
      <c r="BA132" s="168">
        <v>41717.823779193204</v>
      </c>
      <c r="BB132" s="168">
        <v>42253.92560155697</v>
      </c>
      <c r="BC132" s="168">
        <v>40282.469037508847</v>
      </c>
      <c r="BD132" s="168">
        <v>41026.954175513099</v>
      </c>
      <c r="BE132" s="168">
        <v>39912.636234961079</v>
      </c>
      <c r="BF132" s="168">
        <v>41288.233368719033</v>
      </c>
      <c r="BG132" s="168">
        <v>42090.189313517338</v>
      </c>
      <c r="BH132" s="168">
        <v>39221.06953290871</v>
      </c>
      <c r="BI132" s="168">
        <v>41570.724522292992</v>
      </c>
      <c r="BJ132" s="168">
        <v>41871.179228591653</v>
      </c>
      <c r="BK132" s="168">
        <v>40752.582271762207</v>
      </c>
      <c r="BL132" s="168">
        <v>46456.426043878266</v>
      </c>
      <c r="BM132" s="168">
        <v>42108.277600849258</v>
      </c>
      <c r="BN132" s="168">
        <v>42872.003273177637</v>
      </c>
      <c r="BO132" s="168">
        <v>41103.923389950462</v>
      </c>
      <c r="BP132" s="168">
        <v>42540.682501769283</v>
      </c>
      <c r="BQ132" s="168">
        <v>41190.540958952581</v>
      </c>
      <c r="BR132" s="168">
        <v>43003.776539278137</v>
      </c>
      <c r="BS132" s="168">
        <v>43555.862526539284</v>
      </c>
      <c r="BT132" s="168">
        <v>19365.047770700636</v>
      </c>
      <c r="BU132" s="168">
        <v>0</v>
      </c>
      <c r="BV132" s="168">
        <v>41583.869426751589</v>
      </c>
      <c r="BW132" s="168">
        <v>45380.003538570418</v>
      </c>
      <c r="BX132" s="168">
        <v>47429.438694267519</v>
      </c>
      <c r="BY132" s="168">
        <v>43356.331387119608</v>
      </c>
      <c r="BZ132" s="168">
        <v>47807.816702052376</v>
      </c>
      <c r="CA132" s="168">
        <v>44203.266100495399</v>
      </c>
      <c r="CB132" s="168">
        <v>44888.758846426048</v>
      </c>
      <c r="CC132" s="168">
        <v>42822.164720452936</v>
      </c>
      <c r="CD132" s="168">
        <v>45608.07280608634</v>
      </c>
      <c r="CE132" s="168">
        <v>45336.200017692849</v>
      </c>
      <c r="CF132" s="168">
        <v>44191.594125973104</v>
      </c>
      <c r="CG132" s="168">
        <v>46773.420912951173</v>
      </c>
      <c r="CH132" s="168">
        <v>46483.794232130225</v>
      </c>
      <c r="CI132" s="168">
        <v>46938.522646850673</v>
      </c>
      <c r="CJ132" s="168">
        <v>48421.095187544233</v>
      </c>
      <c r="CK132" s="168">
        <v>45376.948867657469</v>
      </c>
      <c r="CL132" s="168">
        <v>48489.185244161359</v>
      </c>
      <c r="CM132" s="168">
        <v>45809.94294055202</v>
      </c>
      <c r="CN132" s="168">
        <v>45637.722045293704</v>
      </c>
      <c r="CO132" s="168">
        <v>44522.793259023354</v>
      </c>
      <c r="CP132" s="168">
        <v>46651.876326963909</v>
      </c>
      <c r="CQ132" s="168">
        <v>46273.301928520879</v>
      </c>
      <c r="CR132" s="168">
        <v>44628.36164189667</v>
      </c>
      <c r="CS132" s="168">
        <v>46836.761323425337</v>
      </c>
      <c r="CT132" s="168">
        <v>46649.316613588111</v>
      </c>
      <c r="CU132" s="168">
        <v>47373.667728237786</v>
      </c>
      <c r="CV132" s="168">
        <v>48425.30874026892</v>
      </c>
      <c r="CW132" s="168">
        <v>43799.429405520168</v>
      </c>
      <c r="CX132" s="168">
        <v>48553.023266100499</v>
      </c>
      <c r="CY132" s="168">
        <v>46256.889154281671</v>
      </c>
      <c r="CZ132" s="168">
        <v>8564.0198159943393</v>
      </c>
      <c r="DA132" s="168">
        <v>44635.24814225053</v>
      </c>
      <c r="DB132" s="168">
        <v>45815.952760084925</v>
      </c>
      <c r="DC132" s="168">
        <v>46603.845983722575</v>
      </c>
      <c r="DD132" s="168">
        <v>44284.56740976646</v>
      </c>
      <c r="DE132" s="168">
        <v>47010.377742392076</v>
      </c>
      <c r="DF132" s="168">
        <v>46977.148796886046</v>
      </c>
      <c r="DG132" s="168">
        <v>47340.482130219403</v>
      </c>
      <c r="DH132" s="168">
        <v>48315.695771408347</v>
      </c>
      <c r="DI132" s="168">
        <v>43721.843595187544</v>
      </c>
      <c r="DJ132" s="168">
        <v>48561.79228591649</v>
      </c>
      <c r="DK132" s="168">
        <v>45887.296532200991</v>
      </c>
      <c r="DL132" s="168">
        <v>46233.730980184002</v>
      </c>
      <c r="DM132" s="168">
        <v>44106.019108280256</v>
      </c>
      <c r="DN132" s="168">
        <v>46137.844125973104</v>
      </c>
      <c r="DO132" s="168">
        <v>46599.649681528659</v>
      </c>
      <c r="DP132" s="168">
        <v>43930.478149327675</v>
      </c>
      <c r="DQ132" s="168">
        <v>47173.82121372965</v>
      </c>
      <c r="DR132" s="168">
        <v>46972.642427459308</v>
      </c>
      <c r="DS132" s="168">
        <v>47081.818382873316</v>
      </c>
      <c r="DT132" s="168">
        <v>48291.699840764326</v>
      </c>
      <c r="DU132" s="168">
        <v>43490.20258315641</v>
      </c>
      <c r="DV132" s="168">
        <v>48392.936128803958</v>
      </c>
      <c r="DW132" s="168">
        <v>45882.223549186128</v>
      </c>
      <c r="DX132" s="168">
        <v>45852.08244869073</v>
      </c>
      <c r="DY132" s="168">
        <v>44019.177282377917</v>
      </c>
      <c r="DZ132" s="168">
        <v>46234.847841472045</v>
      </c>
      <c r="EA132" s="168">
        <v>46311.380484784146</v>
      </c>
      <c r="EB132" s="168">
        <v>44073.787597310686</v>
      </c>
      <c r="EC132" s="168">
        <v>46717.804317055918</v>
      </c>
      <c r="ED132" s="168">
        <v>46380.811217268223</v>
      </c>
      <c r="EE132" s="168">
        <v>46873.05909412598</v>
      </c>
      <c r="EF132" s="168">
        <v>48172.920205237075</v>
      </c>
      <c r="EG132" s="168">
        <v>45134.161358811041</v>
      </c>
      <c r="EH132" s="168">
        <v>48524.432944090586</v>
      </c>
      <c r="EI132" s="168">
        <v>39874.552370842182</v>
      </c>
      <c r="EJ132" s="168">
        <v>10143.170559094126</v>
      </c>
      <c r="EK132" s="168">
        <v>43826.32784854919</v>
      </c>
      <c r="EL132" s="168">
        <v>45989.232130219396</v>
      </c>
      <c r="EM132" s="168">
        <v>46366.045647558385</v>
      </c>
      <c r="EN132" s="168">
        <v>44859.305997876858</v>
      </c>
      <c r="EO132" s="168">
        <v>46854.973903043174</v>
      </c>
      <c r="EP132" s="168">
        <v>46687.278839348903</v>
      </c>
      <c r="EQ132" s="168">
        <v>47101.556970983722</v>
      </c>
      <c r="ER132" s="168">
        <v>47942.094833687188</v>
      </c>
      <c r="ES132" s="168">
        <v>43415.19594833687</v>
      </c>
      <c r="ET132" s="168">
        <v>48082.669851380044</v>
      </c>
      <c r="EU132" s="168">
        <v>45063.824309978765</v>
      </c>
      <c r="EV132" s="168">
        <v>46014.967268223634</v>
      </c>
      <c r="EW132" s="168">
        <v>43538.565109695679</v>
      </c>
      <c r="EX132" s="168">
        <v>45586.473814578916</v>
      </c>
      <c r="EY132" s="168">
        <v>46260.75371549894</v>
      </c>
      <c r="EZ132" s="168">
        <v>43827.041312809626</v>
      </c>
      <c r="FA132" s="168">
        <v>46159.951786978061</v>
      </c>
      <c r="FB132" s="168">
        <v>45927.279723991509</v>
      </c>
      <c r="FC132" s="168">
        <v>45921.571125265393</v>
      </c>
      <c r="FD132" s="168">
        <v>47017.665428167013</v>
      </c>
      <c r="FE132" s="168">
        <v>42667.357572540692</v>
      </c>
      <c r="FF132" s="168">
        <v>47165.720983722582</v>
      </c>
      <c r="FG132" s="168">
        <v>43660.67586694975</v>
      </c>
      <c r="FH132" s="168">
        <v>44337.474345364477</v>
      </c>
      <c r="FI132" s="168">
        <v>41894.948690728947</v>
      </c>
      <c r="FJ132" s="168">
        <v>45950.338375796178</v>
      </c>
      <c r="FK132" s="168">
        <v>45826.994426751589</v>
      </c>
      <c r="FL132" s="168">
        <v>43075.877565463554</v>
      </c>
      <c r="FM132" s="168">
        <v>46361.973637650393</v>
      </c>
      <c r="FN132" s="168">
        <v>45461.203113941971</v>
      </c>
      <c r="FO132" s="168">
        <v>45558.381104033971</v>
      </c>
      <c r="FP132" s="168">
        <v>46718.937986553428</v>
      </c>
      <c r="FQ132" s="168">
        <v>42414.687278839352</v>
      </c>
      <c r="FR132" s="168">
        <v>46926.718418259028</v>
      </c>
      <c r="FS132" s="168">
        <v>3024.6081033262562</v>
      </c>
      <c r="FT132" s="168">
        <v>14112.805644019816</v>
      </c>
      <c r="FU132" s="168">
        <v>41636.975849256902</v>
      </c>
      <c r="FV132" s="168">
        <v>45578.285562632693</v>
      </c>
      <c r="FW132" s="168">
        <v>45202.538924274595</v>
      </c>
      <c r="FX132" s="168">
        <v>43011.298655343242</v>
      </c>
      <c r="FY132" s="168">
        <v>45886.782554847843</v>
      </c>
      <c r="FZ132" s="168">
        <v>44942.338110403398</v>
      </c>
      <c r="GA132" s="168">
        <v>46047.176220806796</v>
      </c>
    </row>
    <row r="133" spans="2:183">
      <c r="B133" s="96" t="s">
        <v>5</v>
      </c>
      <c r="C133" s="166" t="s">
        <v>36</v>
      </c>
      <c r="D133" s="169">
        <v>94402</v>
      </c>
      <c r="E133" s="170">
        <v>83080</v>
      </c>
      <c r="F133" s="170">
        <v>89200</v>
      </c>
      <c r="G133" s="170">
        <v>87632.6</v>
      </c>
      <c r="H133" s="170">
        <v>91307</v>
      </c>
      <c r="I133" s="170">
        <v>85232.6</v>
      </c>
      <c r="J133" s="170">
        <v>89042</v>
      </c>
      <c r="K133" s="170">
        <v>89871</v>
      </c>
      <c r="L133" s="170">
        <v>86759.6</v>
      </c>
      <c r="M133" s="170">
        <v>91466</v>
      </c>
      <c r="N133" s="170">
        <v>89477.6</v>
      </c>
      <c r="O133" s="170">
        <v>90558</v>
      </c>
      <c r="P133" s="170">
        <v>95498</v>
      </c>
      <c r="Q133" s="170">
        <v>84995</v>
      </c>
      <c r="R133" s="170">
        <v>88566</v>
      </c>
      <c r="S133" s="170">
        <v>87728.6</v>
      </c>
      <c r="T133" s="170">
        <v>91203</v>
      </c>
      <c r="U133" s="170">
        <v>86154.6</v>
      </c>
      <c r="V133" s="170">
        <v>89488</v>
      </c>
      <c r="W133" s="170">
        <v>89888</v>
      </c>
      <c r="X133" s="170">
        <v>86212.6</v>
      </c>
      <c r="Y133" s="170">
        <v>91099</v>
      </c>
      <c r="Z133" s="170">
        <v>88181</v>
      </c>
      <c r="AA133" s="170">
        <v>89452</v>
      </c>
      <c r="AB133" s="170">
        <v>91939</v>
      </c>
      <c r="AC133" s="170">
        <v>84189</v>
      </c>
      <c r="AD133" s="170">
        <v>88621</v>
      </c>
      <c r="AE133" s="170">
        <v>86284</v>
      </c>
      <c r="AF133" s="170">
        <v>17449</v>
      </c>
      <c r="AG133" s="170">
        <v>86634</v>
      </c>
      <c r="AH133" s="170">
        <v>89048</v>
      </c>
      <c r="AI133" s="170">
        <v>88970</v>
      </c>
      <c r="AJ133" s="170">
        <v>85222</v>
      </c>
      <c r="AK133" s="170">
        <v>90313</v>
      </c>
      <c r="AL133" s="170">
        <v>87519.6</v>
      </c>
      <c r="AM133" s="170">
        <v>86980</v>
      </c>
      <c r="AN133" s="170">
        <v>95221</v>
      </c>
      <c r="AO133" s="170">
        <v>88804</v>
      </c>
      <c r="AP133" s="170">
        <v>89935</v>
      </c>
      <c r="AQ133" s="170">
        <v>88095.6</v>
      </c>
      <c r="AR133" s="170">
        <v>91639</v>
      </c>
      <c r="AS133" s="170">
        <v>87156.6</v>
      </c>
      <c r="AT133" s="170">
        <v>90426</v>
      </c>
      <c r="AU133" s="170">
        <v>90663</v>
      </c>
      <c r="AV133" s="170">
        <v>87346.6</v>
      </c>
      <c r="AW133" s="170">
        <v>90398</v>
      </c>
      <c r="AX133" s="170">
        <v>90306.6</v>
      </c>
      <c r="AY133" s="170">
        <v>88260</v>
      </c>
      <c r="AZ133" s="170">
        <v>94665</v>
      </c>
      <c r="BA133" s="170">
        <v>86020</v>
      </c>
      <c r="BB133" s="170">
        <v>86293</v>
      </c>
      <c r="BC133" s="170">
        <v>82128</v>
      </c>
      <c r="BD133" s="170">
        <v>83503</v>
      </c>
      <c r="BE133" s="170">
        <v>81252</v>
      </c>
      <c r="BF133" s="170">
        <v>84074</v>
      </c>
      <c r="BG133" s="170">
        <v>85894</v>
      </c>
      <c r="BH133" s="170">
        <v>79704.600000000006</v>
      </c>
      <c r="BI133" s="170">
        <v>84702</v>
      </c>
      <c r="BJ133" s="170">
        <v>85717.6</v>
      </c>
      <c r="BK133" s="170">
        <v>82899</v>
      </c>
      <c r="BL133" s="170">
        <v>95858</v>
      </c>
      <c r="BM133" s="170">
        <v>86901</v>
      </c>
      <c r="BN133" s="170">
        <v>87696</v>
      </c>
      <c r="BO133" s="170">
        <v>83973.6</v>
      </c>
      <c r="BP133" s="170">
        <v>86921</v>
      </c>
      <c r="BQ133" s="170">
        <v>84163.6</v>
      </c>
      <c r="BR133" s="170">
        <v>87974</v>
      </c>
      <c r="BS133" s="170">
        <v>89230</v>
      </c>
      <c r="BT133" s="170">
        <v>39612.959999999999</v>
      </c>
      <c r="BU133" s="170">
        <v>0</v>
      </c>
      <c r="BV133" s="170">
        <v>85665</v>
      </c>
      <c r="BW133" s="170">
        <v>93370</v>
      </c>
      <c r="BX133" s="170">
        <v>99019</v>
      </c>
      <c r="BY133" s="170">
        <v>90617</v>
      </c>
      <c r="BZ133" s="170">
        <v>99887</v>
      </c>
      <c r="CA133" s="170">
        <v>91940.6</v>
      </c>
      <c r="CB133" s="170">
        <v>93203</v>
      </c>
      <c r="CC133" s="170">
        <v>88787</v>
      </c>
      <c r="CD133" s="170">
        <v>94833</v>
      </c>
      <c r="CE133" s="170">
        <v>94199</v>
      </c>
      <c r="CF133" s="170">
        <v>91878</v>
      </c>
      <c r="CG133" s="170">
        <v>97488</v>
      </c>
      <c r="CH133" s="170">
        <v>97152.6</v>
      </c>
      <c r="CI133" s="170">
        <v>97872</v>
      </c>
      <c r="CJ133" s="170">
        <v>100758</v>
      </c>
      <c r="CK133" s="170">
        <v>94427</v>
      </c>
      <c r="CL133" s="170">
        <v>100909</v>
      </c>
      <c r="CM133" s="170">
        <v>95119.6</v>
      </c>
      <c r="CN133" s="170">
        <v>94397</v>
      </c>
      <c r="CO133" s="170">
        <v>92171.6</v>
      </c>
      <c r="CP133" s="170">
        <v>96721</v>
      </c>
      <c r="CQ133" s="170">
        <v>95863</v>
      </c>
      <c r="CR133" s="170">
        <v>92401.600000000006</v>
      </c>
      <c r="CS133" s="170">
        <v>97151</v>
      </c>
      <c r="CT133" s="170">
        <v>97040.6</v>
      </c>
      <c r="CU133" s="170">
        <v>98374</v>
      </c>
      <c r="CV133" s="170">
        <v>100270</v>
      </c>
      <c r="CW133" s="170">
        <v>90700</v>
      </c>
      <c r="CX133" s="170">
        <v>100559</v>
      </c>
      <c r="CY133" s="170">
        <v>95669</v>
      </c>
      <c r="CZ133" s="170">
        <v>17569</v>
      </c>
      <c r="DA133" s="170">
        <v>91976.6</v>
      </c>
      <c r="DB133" s="170">
        <v>94341</v>
      </c>
      <c r="DC133" s="170">
        <v>96132</v>
      </c>
      <c r="DD133" s="170">
        <v>91178</v>
      </c>
      <c r="DE133" s="170">
        <v>97060</v>
      </c>
      <c r="DF133" s="170">
        <v>97292.6</v>
      </c>
      <c r="DG133" s="170">
        <v>97815</v>
      </c>
      <c r="DH133" s="170">
        <v>100029</v>
      </c>
      <c r="DI133" s="170">
        <v>90529</v>
      </c>
      <c r="DJ133" s="170">
        <v>100579</v>
      </c>
      <c r="DK133" s="170">
        <v>94829.6</v>
      </c>
      <c r="DL133" s="170">
        <v>95283</v>
      </c>
      <c r="DM133" s="170">
        <v>90777.600000000006</v>
      </c>
      <c r="DN133" s="170">
        <v>95075</v>
      </c>
      <c r="DO133" s="170">
        <v>96116</v>
      </c>
      <c r="DP133" s="170">
        <v>90369.600000000006</v>
      </c>
      <c r="DQ133" s="170">
        <v>97429</v>
      </c>
      <c r="DR133" s="170">
        <v>97282.6</v>
      </c>
      <c r="DS133" s="170">
        <v>97229</v>
      </c>
      <c r="DT133" s="170">
        <v>99979</v>
      </c>
      <c r="DU133" s="170">
        <v>90009</v>
      </c>
      <c r="DV133" s="170">
        <v>100208</v>
      </c>
      <c r="DW133" s="170">
        <v>94820.6</v>
      </c>
      <c r="DX133" s="170">
        <v>94432</v>
      </c>
      <c r="DY133" s="170">
        <v>90585.600000000006</v>
      </c>
      <c r="DZ133" s="170">
        <v>95294</v>
      </c>
      <c r="EA133" s="170">
        <v>95464</v>
      </c>
      <c r="EB133" s="170">
        <v>90700.6</v>
      </c>
      <c r="EC133" s="170">
        <v>96380</v>
      </c>
      <c r="ED133" s="170">
        <v>95941.6</v>
      </c>
      <c r="EE133" s="170">
        <v>96761</v>
      </c>
      <c r="EF133" s="170">
        <v>99710</v>
      </c>
      <c r="EG133" s="170">
        <v>93421</v>
      </c>
      <c r="EH133" s="170">
        <v>100500</v>
      </c>
      <c r="EI133" s="170">
        <v>82421.64</v>
      </c>
      <c r="EJ133" s="170">
        <v>20832.240000000002</v>
      </c>
      <c r="EK133" s="170">
        <v>90158</v>
      </c>
      <c r="EL133" s="170">
        <v>94734</v>
      </c>
      <c r="EM133" s="170">
        <v>95588</v>
      </c>
      <c r="EN133" s="170">
        <v>92483.6</v>
      </c>
      <c r="EO133" s="170">
        <v>96698</v>
      </c>
      <c r="EP133" s="170">
        <v>96637.6</v>
      </c>
      <c r="EQ133" s="170">
        <v>97278</v>
      </c>
      <c r="ER133" s="170">
        <v>99184</v>
      </c>
      <c r="ES133" s="170">
        <v>89842</v>
      </c>
      <c r="ET133" s="170">
        <v>99510</v>
      </c>
      <c r="EU133" s="170">
        <v>92959.6</v>
      </c>
      <c r="EV133" s="170">
        <v>94817</v>
      </c>
      <c r="EW133" s="170">
        <v>89511</v>
      </c>
      <c r="EX133" s="170">
        <v>93821</v>
      </c>
      <c r="EY133" s="170">
        <v>95351</v>
      </c>
      <c r="EZ133" s="170">
        <v>90147.6</v>
      </c>
      <c r="FA133" s="170">
        <v>95119</v>
      </c>
      <c r="FB133" s="170">
        <v>94911</v>
      </c>
      <c r="FC133" s="170">
        <v>94600</v>
      </c>
      <c r="FD133" s="170">
        <v>97087</v>
      </c>
      <c r="FE133" s="170">
        <v>88147</v>
      </c>
      <c r="FF133" s="170">
        <v>97426</v>
      </c>
      <c r="FG133" s="170">
        <v>89811.6</v>
      </c>
      <c r="FH133" s="170">
        <v>91007</v>
      </c>
      <c r="FI133" s="170">
        <v>85777.600000000006</v>
      </c>
      <c r="FJ133" s="170">
        <v>94646</v>
      </c>
      <c r="FK133" s="170">
        <v>94402</v>
      </c>
      <c r="FL133" s="170">
        <v>88459.6</v>
      </c>
      <c r="FM133" s="170">
        <v>95592</v>
      </c>
      <c r="FN133" s="170">
        <v>93841.600000000006</v>
      </c>
      <c r="FO133" s="170">
        <v>93756</v>
      </c>
      <c r="FP133" s="170">
        <v>96412</v>
      </c>
      <c r="FQ133" s="170">
        <v>87577</v>
      </c>
      <c r="FR133" s="170">
        <v>96900</v>
      </c>
      <c r="FS133" s="170">
        <v>6240.64</v>
      </c>
      <c r="FT133" s="170">
        <v>28922.2</v>
      </c>
      <c r="FU133" s="170">
        <v>85176</v>
      </c>
      <c r="FV133" s="170">
        <v>93833</v>
      </c>
      <c r="FW133" s="170">
        <v>92987</v>
      </c>
      <c r="FX133" s="170">
        <v>88316</v>
      </c>
      <c r="FY133" s="170">
        <v>94538</v>
      </c>
      <c r="FZ133" s="170">
        <v>92656.6</v>
      </c>
      <c r="GA133" s="170">
        <v>94867</v>
      </c>
    </row>
    <row r="134" spans="2:183">
      <c r="B134" s="171" t="s">
        <v>5</v>
      </c>
      <c r="C134" s="172" t="s">
        <v>95</v>
      </c>
      <c r="D134" s="83">
        <v>0.86907129179555165</v>
      </c>
      <c r="E134" s="84">
        <v>0.8467873450750163</v>
      </c>
      <c r="F134" s="84">
        <v>0.82118132272794231</v>
      </c>
      <c r="G134" s="84">
        <v>0.83364345509893456</v>
      </c>
      <c r="H134" s="84">
        <v>0.84057850935336575</v>
      </c>
      <c r="I134" s="84">
        <v>0.81081240487062411</v>
      </c>
      <c r="J134" s="84">
        <v>0.81972676388275156</v>
      </c>
      <c r="K134" s="84">
        <v>0.82735859478568274</v>
      </c>
      <c r="L134" s="84">
        <v>0.82533866057838667</v>
      </c>
      <c r="M134" s="84">
        <v>0.84204227426719691</v>
      </c>
      <c r="N134" s="84">
        <v>0.85119482496194832</v>
      </c>
      <c r="O134" s="84">
        <v>0.8336831639416703</v>
      </c>
      <c r="P134" s="84">
        <v>0.87916114302548243</v>
      </c>
      <c r="Q134" s="84">
        <v>0.86630585453359421</v>
      </c>
      <c r="R134" s="84">
        <v>0.8153446752098984</v>
      </c>
      <c r="S134" s="84">
        <v>0.83455669710806701</v>
      </c>
      <c r="T134" s="84">
        <v>0.83962107821475918</v>
      </c>
      <c r="U134" s="84">
        <v>0.81958333333333344</v>
      </c>
      <c r="V134" s="84">
        <v>0.8238326704963912</v>
      </c>
      <c r="W134" s="84">
        <v>0.82751509795257039</v>
      </c>
      <c r="X134" s="84">
        <v>0.82013508371385091</v>
      </c>
      <c r="Y134" s="84">
        <v>0.8386636470761526</v>
      </c>
      <c r="Z134" s="84">
        <v>0.83886035007610349</v>
      </c>
      <c r="AA134" s="84">
        <v>0.82350125202533508</v>
      </c>
      <c r="AB134" s="84">
        <v>0.84639674473412874</v>
      </c>
      <c r="AC134" s="84">
        <v>0.85809075342465757</v>
      </c>
      <c r="AD134" s="84">
        <v>0.81585100898512297</v>
      </c>
      <c r="AE134" s="84">
        <v>0.8208143074581431</v>
      </c>
      <c r="AF134" s="84">
        <v>0.16063669170717337</v>
      </c>
      <c r="AG134" s="84">
        <v>0.82414383561643834</v>
      </c>
      <c r="AH134" s="84">
        <v>0.81978200029459425</v>
      </c>
      <c r="AI134" s="84">
        <v>0.81906392694063923</v>
      </c>
      <c r="AJ134" s="84">
        <v>0.81071156773211572</v>
      </c>
      <c r="AK134" s="84">
        <v>0.83142767712476062</v>
      </c>
      <c r="AL134" s="84">
        <v>0.83256849315068504</v>
      </c>
      <c r="AM134" s="84">
        <v>0.80074385034614814</v>
      </c>
      <c r="AN134" s="84">
        <v>0.87661106201207839</v>
      </c>
      <c r="AO134" s="84">
        <v>0.8739174933081405</v>
      </c>
      <c r="AP134" s="84">
        <v>0.82794778317867135</v>
      </c>
      <c r="AQ134" s="84">
        <v>0.83804794520547954</v>
      </c>
      <c r="AR134" s="84">
        <v>0.84363492414199437</v>
      </c>
      <c r="AS134" s="84">
        <v>0.82911529680365303</v>
      </c>
      <c r="AT134" s="84">
        <v>0.83246796288113123</v>
      </c>
      <c r="AU134" s="84">
        <v>0.8346498011489174</v>
      </c>
      <c r="AV134" s="84">
        <v>0.83092275494672763</v>
      </c>
      <c r="AW134" s="84">
        <v>0.83221019295919874</v>
      </c>
      <c r="AX134" s="84">
        <v>0.85908105022831061</v>
      </c>
      <c r="AY134" s="84">
        <v>0.81252761820592134</v>
      </c>
      <c r="AZ134" s="84">
        <v>0.87149248784798938</v>
      </c>
      <c r="BA134" s="84">
        <v>0.87675309849967387</v>
      </c>
      <c r="BB134" s="84">
        <v>0.79441928119016059</v>
      </c>
      <c r="BC134" s="84">
        <v>0.78127853881278542</v>
      </c>
      <c r="BD134" s="84">
        <v>0.76873434968331122</v>
      </c>
      <c r="BE134" s="84">
        <v>0.772945205479452</v>
      </c>
      <c r="BF134" s="84">
        <v>0.77399101487700694</v>
      </c>
      <c r="BG134" s="84">
        <v>0.79074605980262191</v>
      </c>
      <c r="BH134" s="84">
        <v>0.7582248858447489</v>
      </c>
      <c r="BI134" s="84">
        <v>0.77977242598320817</v>
      </c>
      <c r="BJ134" s="84">
        <v>0.81542617960426189</v>
      </c>
      <c r="BK134" s="84">
        <v>0.76317388422448074</v>
      </c>
      <c r="BL134" s="84">
        <v>0.88247532773604365</v>
      </c>
      <c r="BM134" s="84">
        <v>0.88573263209393349</v>
      </c>
      <c r="BN134" s="84">
        <v>0.80733539549270883</v>
      </c>
      <c r="BO134" s="84">
        <v>0.79883561643835621</v>
      </c>
      <c r="BP134" s="84">
        <v>0.80020069229636182</v>
      </c>
      <c r="BQ134" s="84">
        <v>0.8006430745814308</v>
      </c>
      <c r="BR134" s="84">
        <v>0.80989468257475328</v>
      </c>
      <c r="BS134" s="84">
        <v>0.82145750478715573</v>
      </c>
      <c r="BT134" s="84">
        <v>0.37683561643835617</v>
      </c>
      <c r="BU134" s="84">
        <v>0</v>
      </c>
      <c r="BV134" s="84">
        <v>0.814925799086758</v>
      </c>
      <c r="BW134" s="84">
        <v>0.85957062895860947</v>
      </c>
      <c r="BX134" s="84">
        <v>0.91157571070849908</v>
      </c>
      <c r="BY134" s="84">
        <v>0.92360771363339855</v>
      </c>
      <c r="BZ134" s="84">
        <v>0.91956657828840771</v>
      </c>
      <c r="CA134" s="84">
        <v>0.87462519025875196</v>
      </c>
      <c r="CB134" s="84">
        <v>0.8580332154956547</v>
      </c>
      <c r="CC134" s="84">
        <v>0.84462519025875193</v>
      </c>
      <c r="CD134" s="84">
        <v>0.87303910737958457</v>
      </c>
      <c r="CE134" s="84">
        <v>0.86720245986154076</v>
      </c>
      <c r="CF134" s="84">
        <v>0.87402968036529682</v>
      </c>
      <c r="CG134" s="84">
        <v>0.89748121961997351</v>
      </c>
      <c r="CH134" s="84">
        <v>0.9242066210045663</v>
      </c>
      <c r="CI134" s="84">
        <v>0.90101634997790547</v>
      </c>
      <c r="CJ134" s="84">
        <v>0.92758506407423769</v>
      </c>
      <c r="CK134" s="84">
        <v>0.9292532672020154</v>
      </c>
      <c r="CL134" s="84">
        <v>0.92897518043894534</v>
      </c>
      <c r="CM134" s="84">
        <v>0.90486681887366827</v>
      </c>
      <c r="CN134" s="84">
        <v>0.86902526145234937</v>
      </c>
      <c r="CO134" s="84">
        <v>0.87682267884322684</v>
      </c>
      <c r="CP134" s="84">
        <v>0.89042016497275001</v>
      </c>
      <c r="CQ134" s="84">
        <v>0.88252135807924581</v>
      </c>
      <c r="CR134" s="84">
        <v>0.87901065449010662</v>
      </c>
      <c r="CS134" s="84">
        <v>0.89437877448814262</v>
      </c>
      <c r="CT134" s="84">
        <v>0.92314117199391177</v>
      </c>
      <c r="CU134" s="84">
        <v>0.9056377964354102</v>
      </c>
      <c r="CV134" s="84">
        <v>0.92309250257769926</v>
      </c>
      <c r="CW134" s="84">
        <v>0.92445368558382257</v>
      </c>
      <c r="CX134" s="84">
        <v>0.92575305641478867</v>
      </c>
      <c r="CY134" s="84">
        <v>0.9100932267884323</v>
      </c>
      <c r="CZ134" s="84">
        <v>0.1617414199440271</v>
      </c>
      <c r="DA134" s="84">
        <v>0.87496765601217663</v>
      </c>
      <c r="DB134" s="84">
        <v>0.86850972160848428</v>
      </c>
      <c r="DC134" s="84">
        <v>0.88499779054352634</v>
      </c>
      <c r="DD134" s="84">
        <v>0.86737062404870624</v>
      </c>
      <c r="DE134" s="84">
        <v>0.89354102224186183</v>
      </c>
      <c r="DF134" s="84">
        <v>0.92553843226788435</v>
      </c>
      <c r="DG134" s="84">
        <v>0.90049160406539996</v>
      </c>
      <c r="DH134" s="84">
        <v>0.92087384003535133</v>
      </c>
      <c r="DI134" s="84">
        <v>0.92271077951728642</v>
      </c>
      <c r="DJ134" s="84">
        <v>0.92593717778759754</v>
      </c>
      <c r="DK134" s="84">
        <v>0.9021080669710807</v>
      </c>
      <c r="DL134" s="84">
        <v>0.87718183826778617</v>
      </c>
      <c r="DM134" s="84">
        <v>0.86356164383561651</v>
      </c>
      <c r="DN134" s="84">
        <v>0.87526697599057302</v>
      </c>
      <c r="DO134" s="84">
        <v>0.88485049344527911</v>
      </c>
      <c r="DP134" s="84">
        <v>0.85968036529680369</v>
      </c>
      <c r="DQ134" s="84">
        <v>0.89693806157018707</v>
      </c>
      <c r="DR134" s="84">
        <v>0.92544330289193311</v>
      </c>
      <c r="DS134" s="84">
        <v>0.89509684784209753</v>
      </c>
      <c r="DT134" s="84">
        <v>0.92041353660332892</v>
      </c>
      <c r="DU134" s="84">
        <v>0.9174107142857143</v>
      </c>
      <c r="DV134" s="84">
        <v>0.92252172632199148</v>
      </c>
      <c r="DW134" s="84">
        <v>0.90202245053272456</v>
      </c>
      <c r="DX134" s="84">
        <v>0.86934747385476507</v>
      </c>
      <c r="DY134" s="84">
        <v>0.8617351598173516</v>
      </c>
      <c r="DZ134" s="84">
        <v>0.87728310502283102</v>
      </c>
      <c r="EA134" s="84">
        <v>0.87884813669170714</v>
      </c>
      <c r="EB134" s="84">
        <v>0.86282914764079155</v>
      </c>
      <c r="EC134" s="84">
        <v>0.88728089556635736</v>
      </c>
      <c r="ED134" s="84">
        <v>0.91268645357686462</v>
      </c>
      <c r="EE134" s="84">
        <v>0.89078840771836798</v>
      </c>
      <c r="EF134" s="84">
        <v>0.9179371041390485</v>
      </c>
      <c r="EG134" s="84">
        <v>0.91935325145646352</v>
      </c>
      <c r="EH134" s="84">
        <v>0.92520989836500223</v>
      </c>
      <c r="EI134" s="84">
        <v>0.78407191780821917</v>
      </c>
      <c r="EJ134" s="84">
        <v>0.19178303137428193</v>
      </c>
      <c r="EK134" s="84">
        <v>0.85766742770167426</v>
      </c>
      <c r="EL134" s="84">
        <v>0.87212770658418026</v>
      </c>
      <c r="EM134" s="84">
        <v>0.8799896892031227</v>
      </c>
      <c r="EN134" s="84">
        <v>0.87979071537290721</v>
      </c>
      <c r="EO134" s="84">
        <v>0.89020842539401979</v>
      </c>
      <c r="EP134" s="84">
        <v>0.91930745814307468</v>
      </c>
      <c r="EQ134" s="84">
        <v>0.89554794520547942</v>
      </c>
      <c r="ER134" s="84">
        <v>0.91309471203417292</v>
      </c>
      <c r="ES134" s="84">
        <v>0.91570857795172866</v>
      </c>
      <c r="ET134" s="84">
        <v>0.91609589041095896</v>
      </c>
      <c r="EU134" s="84">
        <v>0.88431887366818884</v>
      </c>
      <c r="EV134" s="84">
        <v>0.87289181028133744</v>
      </c>
      <c r="EW134" s="84">
        <v>0.85151255707762552</v>
      </c>
      <c r="EX134" s="84">
        <v>0.86372256591545149</v>
      </c>
      <c r="EY134" s="84">
        <v>0.87780785093533653</v>
      </c>
      <c r="EZ134" s="84">
        <v>0.85756849315068495</v>
      </c>
      <c r="FA134" s="84">
        <v>0.87567204301075274</v>
      </c>
      <c r="FB134" s="84">
        <v>0.90288242009132424</v>
      </c>
      <c r="FC134" s="84">
        <v>0.87089409338636026</v>
      </c>
      <c r="FD134" s="84">
        <v>0.89378958609515391</v>
      </c>
      <c r="FE134" s="84">
        <v>0.89843240378343114</v>
      </c>
      <c r="FF134" s="84">
        <v>0.89691044336426573</v>
      </c>
      <c r="FG134" s="84">
        <v>0.85437214611872148</v>
      </c>
      <c r="FH134" s="84">
        <v>0.83781668876123139</v>
      </c>
      <c r="FI134" s="84">
        <v>0.81599695585996956</v>
      </c>
      <c r="FJ134" s="84">
        <v>0.87131757254382092</v>
      </c>
      <c r="FK134" s="84">
        <v>0.86907129179555165</v>
      </c>
      <c r="FL134" s="84">
        <v>0.84151065449010665</v>
      </c>
      <c r="FM134" s="84">
        <v>0.88002651347768446</v>
      </c>
      <c r="FN134" s="84">
        <v>0.89270928462709287</v>
      </c>
      <c r="FO134" s="84">
        <v>0.86312417145382236</v>
      </c>
      <c r="FP134" s="84">
        <v>0.88757548976285172</v>
      </c>
      <c r="FQ134" s="84">
        <v>0.89262271689497719</v>
      </c>
      <c r="FR134" s="84">
        <v>0.89206805125939015</v>
      </c>
      <c r="FS134" s="84">
        <v>5.9366818873668195E-2</v>
      </c>
      <c r="FT134" s="84">
        <v>0.2662597584327589</v>
      </c>
      <c r="FU134" s="84">
        <v>0.8102739726027397</v>
      </c>
      <c r="FV134" s="84">
        <v>0.86383303873913686</v>
      </c>
      <c r="FW134" s="84">
        <v>0.85604470466931804</v>
      </c>
      <c r="FX134" s="84">
        <v>0.84014459665144592</v>
      </c>
      <c r="FY134" s="84">
        <v>0.87032331713065247</v>
      </c>
      <c r="FZ134" s="84">
        <v>0.88143645357686462</v>
      </c>
      <c r="GA134" s="84">
        <v>0.87335211371335986</v>
      </c>
    </row>
    <row r="135" spans="2:183">
      <c r="B135" s="96" t="s">
        <v>5</v>
      </c>
      <c r="C135" s="166" t="s">
        <v>268</v>
      </c>
      <c r="D135" s="169">
        <v>1035421.31</v>
      </c>
      <c r="E135" s="170">
        <v>913473.31</v>
      </c>
      <c r="F135" s="170">
        <v>983499.19</v>
      </c>
      <c r="G135" s="170">
        <v>965064.94</v>
      </c>
      <c r="H135" s="170">
        <v>1004897.44</v>
      </c>
      <c r="I135" s="170">
        <v>941337.12</v>
      </c>
      <c r="J135" s="170">
        <v>982278.44</v>
      </c>
      <c r="K135" s="170">
        <v>990452.06</v>
      </c>
      <c r="L135" s="170">
        <v>956457.44</v>
      </c>
      <c r="M135" s="170">
        <v>1006652.19</v>
      </c>
      <c r="N135" s="170">
        <v>983477.12</v>
      </c>
      <c r="O135" s="170">
        <v>997377.69</v>
      </c>
      <c r="P135" s="170">
        <v>1046597</v>
      </c>
      <c r="Q135" s="170">
        <v>932694.94</v>
      </c>
      <c r="R135" s="170">
        <v>977496.62</v>
      </c>
      <c r="S135" s="170">
        <v>966115.25</v>
      </c>
      <c r="T135" s="170">
        <v>1003950.38</v>
      </c>
      <c r="U135" s="170">
        <v>950476.06</v>
      </c>
      <c r="V135" s="170">
        <v>986666.12</v>
      </c>
      <c r="W135" s="170">
        <v>990813.5</v>
      </c>
      <c r="X135" s="170">
        <v>951265.56</v>
      </c>
      <c r="Y135" s="170">
        <v>1002890.19</v>
      </c>
      <c r="Z135" s="170">
        <v>970560.06</v>
      </c>
      <c r="AA135" s="170">
        <v>986482</v>
      </c>
      <c r="AB135" s="170">
        <v>1011024.06</v>
      </c>
      <c r="AC135" s="170">
        <v>924426.38</v>
      </c>
      <c r="AD135" s="170">
        <v>978079.25</v>
      </c>
      <c r="AE135" s="170">
        <v>951600.44</v>
      </c>
      <c r="AF135" s="170">
        <v>192246.98</v>
      </c>
      <c r="AG135" s="170">
        <v>955219.88</v>
      </c>
      <c r="AH135" s="170">
        <v>982262.19</v>
      </c>
      <c r="AI135" s="170">
        <v>981523.25</v>
      </c>
      <c r="AJ135" s="170">
        <v>941118.56</v>
      </c>
      <c r="AK135" s="170">
        <v>994828.62</v>
      </c>
      <c r="AL135" s="170">
        <v>964118.56</v>
      </c>
      <c r="AM135" s="170">
        <v>961542.5</v>
      </c>
      <c r="AN135" s="170">
        <v>1043724.75</v>
      </c>
      <c r="AO135" s="170">
        <v>973925.12</v>
      </c>
      <c r="AP135" s="170">
        <v>991107</v>
      </c>
      <c r="AQ135" s="170">
        <v>969547.31</v>
      </c>
      <c r="AR135" s="170">
        <v>1008093.25</v>
      </c>
      <c r="AS135" s="170">
        <v>960590.62</v>
      </c>
      <c r="AT135" s="170">
        <v>996256.06</v>
      </c>
      <c r="AU135" s="170">
        <v>998652.12</v>
      </c>
      <c r="AV135" s="170">
        <v>962096.75</v>
      </c>
      <c r="AW135" s="170">
        <v>995983.75</v>
      </c>
      <c r="AX135" s="170">
        <v>991773.5</v>
      </c>
      <c r="AY135" s="170">
        <v>974308.69</v>
      </c>
      <c r="AZ135" s="170">
        <v>1038310.56</v>
      </c>
      <c r="BA135" s="170">
        <v>943156.56</v>
      </c>
      <c r="BB135" s="170">
        <v>955276.75</v>
      </c>
      <c r="BC135" s="170">
        <v>910706.06</v>
      </c>
      <c r="BD135" s="170">
        <v>927537.38</v>
      </c>
      <c r="BE135" s="170">
        <v>902344.88</v>
      </c>
      <c r="BF135" s="170">
        <v>933444.38</v>
      </c>
      <c r="BG135" s="170">
        <v>951575</v>
      </c>
      <c r="BH135" s="170">
        <v>886709.94</v>
      </c>
      <c r="BI135" s="170">
        <v>939830.94</v>
      </c>
      <c r="BJ135" s="170">
        <v>946623.62</v>
      </c>
      <c r="BK135" s="170">
        <v>921334.38</v>
      </c>
      <c r="BL135" s="170">
        <v>1050286.8799999999</v>
      </c>
      <c r="BM135" s="170">
        <v>951983.94</v>
      </c>
      <c r="BN135" s="170">
        <v>969250.25</v>
      </c>
      <c r="BO135" s="170">
        <v>929277.5</v>
      </c>
      <c r="BP135" s="170">
        <v>961759.75</v>
      </c>
      <c r="BQ135" s="170">
        <v>931235.75</v>
      </c>
      <c r="BR135" s="170">
        <v>972229.38</v>
      </c>
      <c r="BS135" s="170">
        <v>984710.94</v>
      </c>
      <c r="BT135" s="170">
        <v>437805</v>
      </c>
      <c r="BU135" s="170">
        <v>0</v>
      </c>
      <c r="BV135" s="170">
        <v>940128.12</v>
      </c>
      <c r="BW135" s="170">
        <v>1025951.12</v>
      </c>
      <c r="BX135" s="170">
        <v>1072284.75</v>
      </c>
      <c r="BY135" s="170">
        <v>980199.94</v>
      </c>
      <c r="BZ135" s="170">
        <v>1080839.1200000001</v>
      </c>
      <c r="CA135" s="170">
        <v>999347.44</v>
      </c>
      <c r="CB135" s="170">
        <v>1014845.06</v>
      </c>
      <c r="CC135" s="170">
        <v>968123.5</v>
      </c>
      <c r="CD135" s="170">
        <v>1031107.31</v>
      </c>
      <c r="CE135" s="170">
        <v>1024960.81</v>
      </c>
      <c r="CF135" s="170">
        <v>999083.56</v>
      </c>
      <c r="CG135" s="170">
        <v>1057453.5</v>
      </c>
      <c r="CH135" s="170">
        <v>1050905.6200000001</v>
      </c>
      <c r="CI135" s="170">
        <v>1061186.1200000001</v>
      </c>
      <c r="CJ135" s="170">
        <v>1094704.1200000001</v>
      </c>
      <c r="CK135" s="170">
        <v>1025882.06</v>
      </c>
      <c r="CL135" s="170">
        <v>1096243.5</v>
      </c>
      <c r="CM135" s="170">
        <v>1035671.19</v>
      </c>
      <c r="CN135" s="170">
        <v>1031777.62</v>
      </c>
      <c r="CO135" s="170">
        <v>1006571.31</v>
      </c>
      <c r="CP135" s="170">
        <v>1054705.6200000001</v>
      </c>
      <c r="CQ135" s="170">
        <v>1046146.81</v>
      </c>
      <c r="CR135" s="170">
        <v>1008958</v>
      </c>
      <c r="CS135" s="170">
        <v>1058885.5</v>
      </c>
      <c r="CT135" s="170">
        <v>1054647.75</v>
      </c>
      <c r="CU135" s="170">
        <v>1071023.8799999999</v>
      </c>
      <c r="CV135" s="170">
        <v>1094799.3799999999</v>
      </c>
      <c r="CW135" s="170">
        <v>990217.5</v>
      </c>
      <c r="CX135" s="170">
        <v>1097686.75</v>
      </c>
      <c r="CY135" s="170">
        <v>1045775.75</v>
      </c>
      <c r="CZ135" s="170">
        <v>193615.35999999999</v>
      </c>
      <c r="DA135" s="170">
        <v>1009113.69</v>
      </c>
      <c r="DB135" s="170">
        <v>1035807.06</v>
      </c>
      <c r="DC135" s="170">
        <v>1053619.75</v>
      </c>
      <c r="DD135" s="170">
        <v>1001185.5</v>
      </c>
      <c r="DE135" s="170">
        <v>1062810.6200000001</v>
      </c>
      <c r="DF135" s="170">
        <v>1062059.3799999999</v>
      </c>
      <c r="DG135" s="170">
        <v>1070273.6200000001</v>
      </c>
      <c r="DH135" s="170">
        <v>1092321.25</v>
      </c>
      <c r="DI135" s="170">
        <v>988463.44</v>
      </c>
      <c r="DJ135" s="170">
        <v>1097885</v>
      </c>
      <c r="DK135" s="170">
        <v>1037420</v>
      </c>
      <c r="DL135" s="170">
        <v>1045252.19</v>
      </c>
      <c r="DM135" s="170">
        <v>997148.88</v>
      </c>
      <c r="DN135" s="170">
        <v>1043084.38</v>
      </c>
      <c r="DO135" s="170">
        <v>1053524.8799999999</v>
      </c>
      <c r="DP135" s="170">
        <v>993180.25</v>
      </c>
      <c r="DQ135" s="170">
        <v>1066505.75</v>
      </c>
      <c r="DR135" s="170">
        <v>1061957.5</v>
      </c>
      <c r="DS135" s="170">
        <v>1064425.75</v>
      </c>
      <c r="DT135" s="170">
        <v>1091778.75</v>
      </c>
      <c r="DU135" s="170">
        <v>983226.5</v>
      </c>
      <c r="DV135" s="170">
        <v>1094067.5</v>
      </c>
      <c r="DW135" s="170">
        <v>1037305.31</v>
      </c>
      <c r="DX135" s="170">
        <v>1036623.88</v>
      </c>
      <c r="DY135" s="170">
        <v>995185.56</v>
      </c>
      <c r="DZ135" s="170">
        <v>1045277.44</v>
      </c>
      <c r="EA135" s="170">
        <v>1047007.69</v>
      </c>
      <c r="EB135" s="170">
        <v>996420.19</v>
      </c>
      <c r="EC135" s="170">
        <v>1056196.1200000001</v>
      </c>
      <c r="ED135" s="170">
        <v>1048577.3799999999</v>
      </c>
      <c r="EE135" s="170">
        <v>1059706.1200000001</v>
      </c>
      <c r="EF135" s="170">
        <v>1089093.3799999999</v>
      </c>
      <c r="EG135" s="170">
        <v>1020393.12</v>
      </c>
      <c r="EH135" s="170">
        <v>1097040.3799999999</v>
      </c>
      <c r="EI135" s="170">
        <v>901483.88</v>
      </c>
      <c r="EJ135" s="170">
        <v>229316.8</v>
      </c>
      <c r="EK135" s="170">
        <v>990825.62</v>
      </c>
      <c r="EL135" s="170">
        <v>1039724.56</v>
      </c>
      <c r="EM135" s="170">
        <v>1048243.56</v>
      </c>
      <c r="EN135" s="170">
        <v>1014179.19</v>
      </c>
      <c r="EO135" s="170">
        <v>1059297.25</v>
      </c>
      <c r="EP135" s="170">
        <v>1055506</v>
      </c>
      <c r="EQ135" s="170">
        <v>1064872</v>
      </c>
      <c r="ER135" s="170">
        <v>1083874.8799999999</v>
      </c>
      <c r="ES135" s="170">
        <v>981530.75</v>
      </c>
      <c r="ET135" s="170">
        <v>1087053</v>
      </c>
      <c r="EU135" s="170">
        <v>1018802.94</v>
      </c>
      <c r="EV135" s="170">
        <v>1040306.38</v>
      </c>
      <c r="EW135" s="170">
        <v>984319.88</v>
      </c>
      <c r="EX135" s="170">
        <v>1030619</v>
      </c>
      <c r="EY135" s="170">
        <v>1045863.12</v>
      </c>
      <c r="EZ135" s="170">
        <v>990841.75</v>
      </c>
      <c r="FA135" s="170">
        <v>1043584.19</v>
      </c>
      <c r="FB135" s="170">
        <v>1038323.94</v>
      </c>
      <c r="FC135" s="170">
        <v>1038194.88</v>
      </c>
      <c r="FD135" s="170">
        <v>1062975.3799999999</v>
      </c>
      <c r="FE135" s="170">
        <v>964623.62</v>
      </c>
      <c r="FF135" s="170">
        <v>1066322.6200000001</v>
      </c>
      <c r="FG135" s="170">
        <v>987080.56</v>
      </c>
      <c r="FH135" s="170">
        <v>1002381.62</v>
      </c>
      <c r="FI135" s="170">
        <v>947161</v>
      </c>
      <c r="FJ135" s="170">
        <v>1038845.25</v>
      </c>
      <c r="FK135" s="170">
        <v>1036056.69</v>
      </c>
      <c r="FL135" s="170">
        <v>973859.44</v>
      </c>
      <c r="FM135" s="170">
        <v>1048151.5</v>
      </c>
      <c r="FN135" s="170">
        <v>1027786.88</v>
      </c>
      <c r="FO135" s="170">
        <v>1029983.88</v>
      </c>
      <c r="FP135" s="170">
        <v>1056221.75</v>
      </c>
      <c r="FQ135" s="170">
        <v>958911.25</v>
      </c>
      <c r="FR135" s="170">
        <v>1060919.25</v>
      </c>
      <c r="FS135" s="170">
        <v>68380.34</v>
      </c>
      <c r="FT135" s="170">
        <v>319062.31</v>
      </c>
      <c r="FU135" s="170">
        <v>941328.75</v>
      </c>
      <c r="FV135" s="170">
        <v>1030433.88</v>
      </c>
      <c r="FW135" s="170">
        <v>1021939</v>
      </c>
      <c r="FX135" s="170">
        <v>972399.44</v>
      </c>
      <c r="FY135" s="170">
        <v>1037408.38</v>
      </c>
      <c r="FZ135" s="170">
        <v>1016056.38</v>
      </c>
      <c r="GA135" s="170">
        <v>1041034.56</v>
      </c>
    </row>
    <row r="136" spans="2:183">
      <c r="B136" s="171" t="s">
        <v>5</v>
      </c>
      <c r="C136" s="172" t="s">
        <v>269</v>
      </c>
      <c r="D136" s="454">
        <v>10.968213703099511</v>
      </c>
      <c r="E136" s="455">
        <v>10.995104838709677</v>
      </c>
      <c r="F136" s="455">
        <v>11.025775672645739</v>
      </c>
      <c r="G136" s="455">
        <v>11.012624753801665</v>
      </c>
      <c r="H136" s="455">
        <v>11.005699891574578</v>
      </c>
      <c r="I136" s="455">
        <v>11.044331863629644</v>
      </c>
      <c r="J136" s="455">
        <v>11.031630466521417</v>
      </c>
      <c r="K136" s="455">
        <v>11.020819396690813</v>
      </c>
      <c r="L136" s="455">
        <v>11.024226022249985</v>
      </c>
      <c r="M136" s="455">
        <v>11.005752848052827</v>
      </c>
      <c r="N136" s="455">
        <v>10.991322073904529</v>
      </c>
      <c r="O136" s="455">
        <v>11.013689458689457</v>
      </c>
      <c r="P136" s="455">
        <v>10.959360405453518</v>
      </c>
      <c r="Q136" s="455">
        <v>10.973527148655803</v>
      </c>
      <c r="R136" s="455">
        <v>11.036928618205632</v>
      </c>
      <c r="S136" s="455">
        <v>11.012546079613717</v>
      </c>
      <c r="T136" s="455">
        <v>11.007865750030152</v>
      </c>
      <c r="U136" s="455">
        <v>11.032214878834095</v>
      </c>
      <c r="V136" s="455">
        <v>11.025680761666369</v>
      </c>
      <c r="W136" s="455">
        <v>11.022756096475614</v>
      </c>
      <c r="X136" s="455">
        <v>11.033950489835592</v>
      </c>
      <c r="Y136" s="455">
        <v>11.008794717834443</v>
      </c>
      <c r="Z136" s="455">
        <v>11.006453317608102</v>
      </c>
      <c r="AA136" s="455">
        <v>11.02805974153736</v>
      </c>
      <c r="AB136" s="455">
        <v>10.996683235623621</v>
      </c>
      <c r="AC136" s="455">
        <v>10.980370119611825</v>
      </c>
      <c r="AD136" s="455">
        <v>11.036653276311483</v>
      </c>
      <c r="AE136" s="455">
        <v>11.028701033795373</v>
      </c>
      <c r="AF136" s="455">
        <v>11.017650295145854</v>
      </c>
      <c r="AG136" s="455">
        <v>11.025923771267632</v>
      </c>
      <c r="AH136" s="455">
        <v>11.030704676129726</v>
      </c>
      <c r="AI136" s="455">
        <v>11.032069798808587</v>
      </c>
      <c r="AJ136" s="455">
        <v>11.043140972988196</v>
      </c>
      <c r="AK136" s="455">
        <v>11.015342420249576</v>
      </c>
      <c r="AL136" s="455">
        <v>11.016030237798162</v>
      </c>
      <c r="AM136" s="455">
        <v>11.054753966429065</v>
      </c>
      <c r="AN136" s="455">
        <v>10.961077388391216</v>
      </c>
      <c r="AO136" s="455">
        <v>10.967131210305842</v>
      </c>
      <c r="AP136" s="455">
        <v>11.020259075999332</v>
      </c>
      <c r="AQ136" s="455">
        <v>11.005626955262239</v>
      </c>
      <c r="AR136" s="455">
        <v>11.000701120701885</v>
      </c>
      <c r="AS136" s="455">
        <v>11.021432915005862</v>
      </c>
      <c r="AT136" s="455">
        <v>11.017362926591909</v>
      </c>
      <c r="AU136" s="455">
        <v>11.014990900367295</v>
      </c>
      <c r="AV136" s="455">
        <v>11.01470177431062</v>
      </c>
      <c r="AW136" s="455">
        <v>11.017763114228192</v>
      </c>
      <c r="AX136" s="455">
        <v>10.98229254561682</v>
      </c>
      <c r="AY136" s="455">
        <v>11.039074212553817</v>
      </c>
      <c r="AZ136" s="455">
        <v>10.968262398985898</v>
      </c>
      <c r="BA136" s="455">
        <v>10.964386886770519</v>
      </c>
      <c r="BB136" s="455">
        <v>11.070153430753363</v>
      </c>
      <c r="BC136" s="455">
        <v>11.088862020261056</v>
      </c>
      <c r="BD136" s="455">
        <v>11.107833011987593</v>
      </c>
      <c r="BE136" s="455">
        <v>11.105509772067149</v>
      </c>
      <c r="BF136" s="455">
        <v>11.102652187358755</v>
      </c>
      <c r="BG136" s="455">
        <v>11.078480452650942</v>
      </c>
      <c r="BH136" s="455">
        <v>11.124953139467483</v>
      </c>
      <c r="BI136" s="455">
        <v>11.095734929517603</v>
      </c>
      <c r="BJ136" s="455">
        <v>11.043515217411592</v>
      </c>
      <c r="BK136" s="455">
        <v>11.113938406977166</v>
      </c>
      <c r="BL136" s="455">
        <v>10.956695111519121</v>
      </c>
      <c r="BM136" s="455">
        <v>10.954809956157005</v>
      </c>
      <c r="BN136" s="455">
        <v>11.052388364349572</v>
      </c>
      <c r="BO136" s="455">
        <v>11.066305362637781</v>
      </c>
      <c r="BP136" s="455">
        <v>11.064757078266473</v>
      </c>
      <c r="BQ136" s="455">
        <v>11.064590274180286</v>
      </c>
      <c r="BR136" s="455">
        <v>11.051326300952555</v>
      </c>
      <c r="BS136" s="455">
        <v>11.035648772834248</v>
      </c>
      <c r="BT136" s="455">
        <v>11.052064778799666</v>
      </c>
      <c r="BU136" s="455" t="e">
        <v>#DIV/0!</v>
      </c>
      <c r="BV136" s="455">
        <v>10.974471721239713</v>
      </c>
      <c r="BW136" s="455">
        <v>10.988016707721966</v>
      </c>
      <c r="BX136" s="455">
        <v>10.82908078247609</v>
      </c>
      <c r="BY136" s="455">
        <v>10.816954213889225</v>
      </c>
      <c r="BZ136" s="455">
        <v>10.820618498903762</v>
      </c>
      <c r="CA136" s="455">
        <v>10.869490083814984</v>
      </c>
      <c r="CB136" s="455">
        <v>10.888545003916184</v>
      </c>
      <c r="CC136" s="455">
        <v>10.903887956570218</v>
      </c>
      <c r="CD136" s="455">
        <v>10.872874526799743</v>
      </c>
      <c r="CE136" s="455">
        <v>10.880803511714563</v>
      </c>
      <c r="CF136" s="455">
        <v>10.87402381418838</v>
      </c>
      <c r="CG136" s="455">
        <v>10.847011939931068</v>
      </c>
      <c r="CH136" s="455">
        <v>10.817061200626643</v>
      </c>
      <c r="CI136" s="455">
        <v>10.842591548144517</v>
      </c>
      <c r="CJ136" s="455">
        <v>10.864686873498879</v>
      </c>
      <c r="CK136" s="455">
        <v>10.864287333072109</v>
      </c>
      <c r="CL136" s="455">
        <v>10.863684111427128</v>
      </c>
      <c r="CM136" s="455">
        <v>10.88809446212978</v>
      </c>
      <c r="CN136" s="455">
        <v>10.930195027384345</v>
      </c>
      <c r="CO136" s="455">
        <v>10.92062316375109</v>
      </c>
      <c r="CP136" s="455">
        <v>10.904618645382079</v>
      </c>
      <c r="CQ136" s="455">
        <v>10.912936273640508</v>
      </c>
      <c r="CR136" s="455">
        <v>10.919269796194005</v>
      </c>
      <c r="CS136" s="455">
        <v>10.899378287408261</v>
      </c>
      <c r="CT136" s="455">
        <v>10.868108296939631</v>
      </c>
      <c r="CU136" s="455">
        <v>10.887265740947811</v>
      </c>
      <c r="CV136" s="455">
        <v>10.918513812705694</v>
      </c>
      <c r="CW136" s="455">
        <v>10.917502756339582</v>
      </c>
      <c r="CX136" s="455">
        <v>10.915847910182082</v>
      </c>
      <c r="CY136" s="455">
        <v>10.931187218430212</v>
      </c>
      <c r="CZ136" s="455">
        <v>11.020283453810688</v>
      </c>
      <c r="DA136" s="455">
        <v>10.971417621438494</v>
      </c>
      <c r="DB136" s="455">
        <v>10.979394536839763</v>
      </c>
      <c r="DC136" s="455">
        <v>10.960135542795323</v>
      </c>
      <c r="DD136" s="455">
        <v>10.980560003509618</v>
      </c>
      <c r="DE136" s="455">
        <v>10.950037296517619</v>
      </c>
      <c r="DF136" s="455">
        <v>10.916137301295267</v>
      </c>
      <c r="DG136" s="455">
        <v>10.941814854572408</v>
      </c>
      <c r="DH136" s="455">
        <v>10.920045686750843</v>
      </c>
      <c r="DI136" s="455">
        <v>10.918749130113001</v>
      </c>
      <c r="DJ136" s="455">
        <v>10.915648395788386</v>
      </c>
      <c r="DK136" s="455">
        <v>10.939833132270936</v>
      </c>
      <c r="DL136" s="455">
        <v>10.969975651480327</v>
      </c>
      <c r="DM136" s="455">
        <v>10.984525697969543</v>
      </c>
      <c r="DN136" s="455">
        <v>10.971174125690245</v>
      </c>
      <c r="DO136" s="455">
        <v>10.960972990969244</v>
      </c>
      <c r="DP136" s="455">
        <v>10.990203010746976</v>
      </c>
      <c r="DQ136" s="455">
        <v>10.94649180428825</v>
      </c>
      <c r="DR136" s="455">
        <v>10.916212148935163</v>
      </c>
      <c r="DS136" s="455">
        <v>10.947615937631776</v>
      </c>
      <c r="DT136" s="455">
        <v>10.92008071695056</v>
      </c>
      <c r="DU136" s="455">
        <v>10.923646524236466</v>
      </c>
      <c r="DV136" s="455">
        <v>10.917965631486508</v>
      </c>
      <c r="DW136" s="455">
        <v>10.939661951095015</v>
      </c>
      <c r="DX136" s="455">
        <v>10.977463995255846</v>
      </c>
      <c r="DY136" s="455">
        <v>10.986134220008479</v>
      </c>
      <c r="DZ136" s="455">
        <v>10.968974332067075</v>
      </c>
      <c r="EA136" s="455">
        <v>10.967565679208915</v>
      </c>
      <c r="EB136" s="455">
        <v>10.985816962622076</v>
      </c>
      <c r="EC136" s="455">
        <v>10.958664868229924</v>
      </c>
      <c r="ED136" s="455">
        <v>10.929329717244656</v>
      </c>
      <c r="EE136" s="455">
        <v>10.951789667324647</v>
      </c>
      <c r="EF136" s="455">
        <v>10.922609367164776</v>
      </c>
      <c r="EG136" s="455">
        <v>10.922524057760032</v>
      </c>
      <c r="EH136" s="455">
        <v>10.915824676616914</v>
      </c>
      <c r="EI136" s="455">
        <v>10.937465937343639</v>
      </c>
      <c r="EJ136" s="455">
        <v>11.007784088508963</v>
      </c>
      <c r="EK136" s="455">
        <v>10.989880210297478</v>
      </c>
      <c r="EL136" s="455">
        <v>10.975199611543902</v>
      </c>
      <c r="EM136" s="455">
        <v>10.966267313888773</v>
      </c>
      <c r="EN136" s="455">
        <v>10.966043601243895</v>
      </c>
      <c r="EO136" s="455">
        <v>10.954696581108193</v>
      </c>
      <c r="EP136" s="455">
        <v>10.922311812379446</v>
      </c>
      <c r="EQ136" s="455">
        <v>10.94668887107054</v>
      </c>
      <c r="ER136" s="455">
        <v>10.927920632360056</v>
      </c>
      <c r="ES136" s="455">
        <v>10.92507680149596</v>
      </c>
      <c r="ET136" s="455">
        <v>10.924057883629786</v>
      </c>
      <c r="EU136" s="455">
        <v>10.959631280685372</v>
      </c>
      <c r="EV136" s="455">
        <v>10.971728487507514</v>
      </c>
      <c r="EW136" s="455">
        <v>10.996635944185631</v>
      </c>
      <c r="EX136" s="455">
        <v>10.984950064484497</v>
      </c>
      <c r="EY136" s="455">
        <v>10.968559532674014</v>
      </c>
      <c r="EZ136" s="455">
        <v>10.991327001495325</v>
      </c>
      <c r="FA136" s="455">
        <v>10.971353672767796</v>
      </c>
      <c r="FB136" s="455">
        <v>10.939974713152321</v>
      </c>
      <c r="FC136" s="455">
        <v>10.974575898520085</v>
      </c>
      <c r="FD136" s="455">
        <v>10.948689113887543</v>
      </c>
      <c r="FE136" s="455">
        <v>10.943351673908358</v>
      </c>
      <c r="FF136" s="455">
        <v>10.944949192207421</v>
      </c>
      <c r="FG136" s="455">
        <v>10.990568701593112</v>
      </c>
      <c r="FH136" s="455">
        <v>11.014335380794885</v>
      </c>
      <c r="FI136" s="455">
        <v>11.042055268508328</v>
      </c>
      <c r="FJ136" s="455">
        <v>10.976113623396657</v>
      </c>
      <c r="FK136" s="455">
        <v>10.974944280841507</v>
      </c>
      <c r="FL136" s="455">
        <v>11.009087086082232</v>
      </c>
      <c r="FM136" s="455">
        <v>10.964845384551008</v>
      </c>
      <c r="FN136" s="455">
        <v>10.95235886856149</v>
      </c>
      <c r="FO136" s="455">
        <v>10.985791629335722</v>
      </c>
      <c r="FP136" s="455">
        <v>10.955293428203959</v>
      </c>
      <c r="FQ136" s="455">
        <v>10.949350286034004</v>
      </c>
      <c r="FR136" s="455">
        <v>10.948599071207431</v>
      </c>
      <c r="FS136" s="455">
        <v>10.957263998564249</v>
      </c>
      <c r="FT136" s="455">
        <v>11.031744127348542</v>
      </c>
      <c r="FU136" s="455">
        <v>11.051572626091858</v>
      </c>
      <c r="FV136" s="455">
        <v>10.981572367930259</v>
      </c>
      <c r="FW136" s="455">
        <v>10.990127652252465</v>
      </c>
      <c r="FX136" s="455">
        <v>11.010456089496806</v>
      </c>
      <c r="FY136" s="455">
        <v>10.973453849245805</v>
      </c>
      <c r="FZ136" s="455">
        <v>10.965828446111772</v>
      </c>
      <c r="GA136" s="455">
        <v>10.973621596550961</v>
      </c>
    </row>
    <row r="137" spans="2:183">
      <c r="B137" s="96" t="s">
        <v>5</v>
      </c>
      <c r="C137" s="166" t="s">
        <v>37</v>
      </c>
      <c r="D137" s="99">
        <v>2429098.5</v>
      </c>
      <c r="E137" s="87">
        <v>2143008.75</v>
      </c>
      <c r="F137" s="87">
        <v>2307289.5</v>
      </c>
      <c r="G137" s="87">
        <v>2264041.75</v>
      </c>
      <c r="H137" s="87">
        <v>2357490</v>
      </c>
      <c r="I137" s="87">
        <v>2208376.25</v>
      </c>
      <c r="J137" s="87">
        <v>2304425.5</v>
      </c>
      <c r="K137" s="87">
        <v>2323601</v>
      </c>
      <c r="L137" s="87">
        <v>2243848.75</v>
      </c>
      <c r="M137" s="87">
        <v>2361606.5</v>
      </c>
      <c r="N137" s="87">
        <v>2307238</v>
      </c>
      <c r="O137" s="87">
        <v>2339848</v>
      </c>
      <c r="P137" s="87">
        <v>2535905.5</v>
      </c>
      <c r="Q137" s="87">
        <v>2259920.5</v>
      </c>
      <c r="R137" s="87">
        <v>2368475</v>
      </c>
      <c r="S137" s="87">
        <v>2340897.75</v>
      </c>
      <c r="T137" s="87">
        <v>2432572.5</v>
      </c>
      <c r="U137" s="87">
        <v>2303003.75</v>
      </c>
      <c r="V137" s="87">
        <v>2390692.75</v>
      </c>
      <c r="W137" s="87">
        <v>2400741.5</v>
      </c>
      <c r="X137" s="87">
        <v>2304917</v>
      </c>
      <c r="Y137" s="87">
        <v>2430003.5</v>
      </c>
      <c r="Z137" s="87">
        <v>2351667.75</v>
      </c>
      <c r="AA137" s="87">
        <v>2390247</v>
      </c>
      <c r="AB137" s="87">
        <v>2579119</v>
      </c>
      <c r="AC137" s="87">
        <v>2358208.75</v>
      </c>
      <c r="AD137" s="87">
        <v>2495077.75</v>
      </c>
      <c r="AE137" s="87">
        <v>2427531</v>
      </c>
      <c r="AF137" s="87">
        <v>490421.84</v>
      </c>
      <c r="AG137" s="87">
        <v>2436763.25</v>
      </c>
      <c r="AH137" s="87">
        <v>2505748.25</v>
      </c>
      <c r="AI137" s="87">
        <v>2503862.75</v>
      </c>
      <c r="AJ137" s="87">
        <v>2400791</v>
      </c>
      <c r="AK137" s="87">
        <v>2537805</v>
      </c>
      <c r="AL137" s="87">
        <v>2459463.5</v>
      </c>
      <c r="AM137" s="87">
        <v>2452893</v>
      </c>
      <c r="AN137" s="87">
        <v>2691761</v>
      </c>
      <c r="AO137" s="87">
        <v>2511748.25</v>
      </c>
      <c r="AP137" s="87">
        <v>2556062</v>
      </c>
      <c r="AQ137" s="87">
        <v>2500459.25</v>
      </c>
      <c r="AR137" s="87">
        <v>2599867.75</v>
      </c>
      <c r="AS137" s="87">
        <v>2477360</v>
      </c>
      <c r="AT137" s="87">
        <v>2569339.5</v>
      </c>
      <c r="AU137" s="87">
        <v>2575520.5</v>
      </c>
      <c r="AV137" s="87">
        <v>2481244.25</v>
      </c>
      <c r="AW137" s="87">
        <v>2568638</v>
      </c>
      <c r="AX137" s="87">
        <v>2557779.5</v>
      </c>
      <c r="AY137" s="87">
        <v>2512739.75</v>
      </c>
      <c r="AZ137" s="87">
        <v>2811744.5</v>
      </c>
      <c r="BA137" s="87">
        <v>2554067.5</v>
      </c>
      <c r="BB137" s="87">
        <v>2586889</v>
      </c>
      <c r="BC137" s="87">
        <v>2466192.75</v>
      </c>
      <c r="BD137" s="87">
        <v>2511772.25</v>
      </c>
      <c r="BE137" s="87">
        <v>2443550</v>
      </c>
      <c r="BF137" s="87">
        <v>2527767</v>
      </c>
      <c r="BG137" s="87">
        <v>2576865</v>
      </c>
      <c r="BH137" s="87">
        <v>2401210.75</v>
      </c>
      <c r="BI137" s="87">
        <v>2545062.5</v>
      </c>
      <c r="BJ137" s="87">
        <v>2563457.5</v>
      </c>
      <c r="BK137" s="87">
        <v>2494973.5</v>
      </c>
      <c r="BL137" s="87">
        <v>2929248.5</v>
      </c>
      <c r="BM137" s="87">
        <v>2655082</v>
      </c>
      <c r="BN137" s="87">
        <v>2703238</v>
      </c>
      <c r="BO137" s="87">
        <v>2591754.5</v>
      </c>
      <c r="BP137" s="87">
        <v>2682347.5</v>
      </c>
      <c r="BQ137" s="87">
        <v>2597215.25</v>
      </c>
      <c r="BR137" s="87">
        <v>2711546.5</v>
      </c>
      <c r="BS137" s="87">
        <v>2746358</v>
      </c>
      <c r="BT137" s="87">
        <v>1221037.75</v>
      </c>
      <c r="BU137" s="87">
        <v>0</v>
      </c>
      <c r="BV137" s="87">
        <v>2622016</v>
      </c>
      <c r="BW137" s="87">
        <v>2861375.5</v>
      </c>
      <c r="BX137" s="87">
        <v>3080675.25</v>
      </c>
      <c r="BY137" s="87">
        <v>2816115.5</v>
      </c>
      <c r="BZ137" s="87">
        <v>3105252</v>
      </c>
      <c r="CA137" s="87">
        <v>2871126.25</v>
      </c>
      <c r="CB137" s="87">
        <v>2915651</v>
      </c>
      <c r="CC137" s="87">
        <v>2781419.5</v>
      </c>
      <c r="CD137" s="87">
        <v>2962372.25</v>
      </c>
      <c r="CE137" s="87">
        <v>2944713.75</v>
      </c>
      <c r="CF137" s="87">
        <v>2870368.25</v>
      </c>
      <c r="CG137" s="87">
        <v>3038065.25</v>
      </c>
      <c r="CH137" s="87">
        <v>3019253</v>
      </c>
      <c r="CI137" s="87">
        <v>3048788.75</v>
      </c>
      <c r="CJ137" s="87">
        <v>3301628.25</v>
      </c>
      <c r="CK137" s="87">
        <v>3094062</v>
      </c>
      <c r="CL137" s="87">
        <v>3306272</v>
      </c>
      <c r="CM137" s="87">
        <v>3123584.75</v>
      </c>
      <c r="CN137" s="87">
        <v>3111842</v>
      </c>
      <c r="CO137" s="87">
        <v>3035820</v>
      </c>
      <c r="CP137" s="87">
        <v>3180992.25</v>
      </c>
      <c r="CQ137" s="87">
        <v>3155179.75</v>
      </c>
      <c r="CR137" s="87">
        <v>3043017.75</v>
      </c>
      <c r="CS137" s="87">
        <v>3193599.5</v>
      </c>
      <c r="CT137" s="87">
        <v>3180819.25</v>
      </c>
      <c r="CU137" s="87">
        <v>3230208</v>
      </c>
      <c r="CV137" s="87">
        <v>3401536.25</v>
      </c>
      <c r="CW137" s="87">
        <v>3076600</v>
      </c>
      <c r="CX137" s="87">
        <v>3410507</v>
      </c>
      <c r="CY137" s="87">
        <v>3249219.5</v>
      </c>
      <c r="CZ137" s="87">
        <v>601562.62</v>
      </c>
      <c r="DA137" s="87">
        <v>3135311.5</v>
      </c>
      <c r="DB137" s="87">
        <v>3218247.5</v>
      </c>
      <c r="DC137" s="87">
        <v>3273591.5</v>
      </c>
      <c r="DD137" s="87">
        <v>3110679.5</v>
      </c>
      <c r="DE137" s="87">
        <v>3302147.75</v>
      </c>
      <c r="DF137" s="87">
        <v>3299813.75</v>
      </c>
      <c r="DG137" s="87">
        <v>3325336</v>
      </c>
      <c r="DH137" s="87">
        <v>3529282.5</v>
      </c>
      <c r="DI137" s="87">
        <v>3193719</v>
      </c>
      <c r="DJ137" s="87">
        <v>3547260.25</v>
      </c>
      <c r="DK137" s="87">
        <v>3351898.5</v>
      </c>
      <c r="DL137" s="87">
        <v>3377204</v>
      </c>
      <c r="DM137" s="87">
        <v>3221783.5</v>
      </c>
      <c r="DN137" s="87">
        <v>3370200</v>
      </c>
      <c r="DO137" s="87">
        <v>3403933.25</v>
      </c>
      <c r="DP137" s="87">
        <v>3208961.25</v>
      </c>
      <c r="DQ137" s="87">
        <v>3445874</v>
      </c>
      <c r="DR137" s="87">
        <v>3431178.5</v>
      </c>
      <c r="DS137" s="87">
        <v>3439153.75</v>
      </c>
      <c r="DT137" s="87">
        <v>3704397.75</v>
      </c>
      <c r="DU137" s="87">
        <v>3336082.75</v>
      </c>
      <c r="DV137" s="87">
        <v>3712166</v>
      </c>
      <c r="DW137" s="87">
        <v>3519570.25</v>
      </c>
      <c r="DX137" s="87">
        <v>3517260</v>
      </c>
      <c r="DY137" s="87">
        <v>3376661.25</v>
      </c>
      <c r="DZ137" s="87">
        <v>3546619.75</v>
      </c>
      <c r="EA137" s="87">
        <v>3552492.5</v>
      </c>
      <c r="EB137" s="87">
        <v>3380849</v>
      </c>
      <c r="EC137" s="87">
        <v>3583667</v>
      </c>
      <c r="ED137" s="87">
        <v>3557818.75</v>
      </c>
      <c r="EE137" s="87">
        <v>3595576.75</v>
      </c>
      <c r="EF137" s="87">
        <v>3769347.75</v>
      </c>
      <c r="EG137" s="87">
        <v>3531576.75</v>
      </c>
      <c r="EH137" s="87">
        <v>3796852</v>
      </c>
      <c r="EI137" s="87">
        <v>3120032.5</v>
      </c>
      <c r="EJ137" s="87">
        <v>793665.31</v>
      </c>
      <c r="EK137" s="87">
        <v>3429243.75</v>
      </c>
      <c r="EL137" s="87">
        <v>3598483</v>
      </c>
      <c r="EM137" s="87">
        <v>3627967.5</v>
      </c>
      <c r="EN137" s="87">
        <v>3510070.75</v>
      </c>
      <c r="EO137" s="87">
        <v>3666223.75</v>
      </c>
      <c r="EP137" s="87">
        <v>3653101.5</v>
      </c>
      <c r="EQ137" s="87">
        <v>3685518</v>
      </c>
      <c r="ER137" s="87">
        <v>4088367.75</v>
      </c>
      <c r="ES137" s="87">
        <v>3702326.75</v>
      </c>
      <c r="ET137" s="87">
        <v>4100355.25</v>
      </c>
      <c r="EU137" s="87">
        <v>3842918</v>
      </c>
      <c r="EV137" s="87">
        <v>3924029.5</v>
      </c>
      <c r="EW137" s="87">
        <v>3712847.25</v>
      </c>
      <c r="EX137" s="87">
        <v>3887489</v>
      </c>
      <c r="EY137" s="87">
        <v>3944988</v>
      </c>
      <c r="EZ137" s="87">
        <v>3737448.25</v>
      </c>
      <c r="FA137" s="87">
        <v>3936393.5</v>
      </c>
      <c r="FB137" s="87">
        <v>3916549</v>
      </c>
      <c r="FC137" s="87">
        <v>3916063.75</v>
      </c>
      <c r="FD137" s="87">
        <v>4611186</v>
      </c>
      <c r="FE137" s="87">
        <v>4184536</v>
      </c>
      <c r="FF137" s="87">
        <v>4625707.5</v>
      </c>
      <c r="FG137" s="87">
        <v>4281955</v>
      </c>
      <c r="FH137" s="87">
        <v>4348330.5</v>
      </c>
      <c r="FI137" s="87">
        <v>4108783.25</v>
      </c>
      <c r="FJ137" s="87">
        <v>4506508.5</v>
      </c>
      <c r="FK137" s="87">
        <v>4494413</v>
      </c>
      <c r="FL137" s="87">
        <v>4224601.5</v>
      </c>
      <c r="FM137" s="87">
        <v>4546879.5</v>
      </c>
      <c r="FN137" s="87">
        <v>4458538.5</v>
      </c>
      <c r="FO137" s="87">
        <v>4468068.5</v>
      </c>
      <c r="FP137" s="87">
        <v>4948389</v>
      </c>
      <c r="FQ137" s="87">
        <v>4492490</v>
      </c>
      <c r="FR137" s="87">
        <v>4970397</v>
      </c>
      <c r="FS137" s="87">
        <v>320361.90999999997</v>
      </c>
      <c r="FT137" s="87">
        <v>1494805.75</v>
      </c>
      <c r="FU137" s="87">
        <v>4410120.5</v>
      </c>
      <c r="FV137" s="87">
        <v>4827575.5</v>
      </c>
      <c r="FW137" s="87">
        <v>4787775.5</v>
      </c>
      <c r="FX137" s="87">
        <v>4555686</v>
      </c>
      <c r="FY137" s="87">
        <v>4860250</v>
      </c>
      <c r="FZ137" s="87">
        <v>4760214.5</v>
      </c>
      <c r="GA137" s="87">
        <v>4877239.5</v>
      </c>
    </row>
    <row r="138" spans="2:183">
      <c r="B138" s="171" t="s">
        <v>5</v>
      </c>
      <c r="C138" s="172" t="s">
        <v>270</v>
      </c>
      <c r="D138" s="81">
        <v>2.3460001030884712</v>
      </c>
      <c r="E138" s="82">
        <v>2.3460003992891703</v>
      </c>
      <c r="F138" s="82">
        <v>2.3460004069754241</v>
      </c>
      <c r="G138" s="82">
        <v>2.3459993790676927</v>
      </c>
      <c r="H138" s="82">
        <v>2.3460006028077851</v>
      </c>
      <c r="I138" s="82">
        <v>2.3459993269998742</v>
      </c>
      <c r="J138" s="82">
        <v>2.3460002848072286</v>
      </c>
      <c r="K138" s="82">
        <v>2.3460004717441851</v>
      </c>
      <c r="L138" s="82">
        <v>2.3459995773570439</v>
      </c>
      <c r="M138" s="82">
        <v>2.3460004592052792</v>
      </c>
      <c r="N138" s="82">
        <v>2.3460006878451836</v>
      </c>
      <c r="O138" s="82">
        <v>2.3459999391003024</v>
      </c>
      <c r="P138" s="82">
        <v>2.4230009258578038</v>
      </c>
      <c r="Q138" s="82">
        <v>2.4230007080342904</v>
      </c>
      <c r="R138" s="82">
        <v>2.4230007056188083</v>
      </c>
      <c r="S138" s="82">
        <v>2.4230005167602933</v>
      </c>
      <c r="T138" s="82">
        <v>2.4230007263904816</v>
      </c>
      <c r="U138" s="82">
        <v>2.4230002699910189</v>
      </c>
      <c r="V138" s="82">
        <v>2.423000751257173</v>
      </c>
      <c r="W138" s="82">
        <v>2.4230003931113173</v>
      </c>
      <c r="X138" s="82">
        <v>2.4230005762008244</v>
      </c>
      <c r="Y138" s="82">
        <v>2.4230005679884057</v>
      </c>
      <c r="Z138" s="82">
        <v>2.4230007465998549</v>
      </c>
      <c r="AA138" s="82">
        <v>2.4230011292654097</v>
      </c>
      <c r="AB138" s="82">
        <v>2.5509966597629732</v>
      </c>
      <c r="AC138" s="82">
        <v>2.5509968138295664</v>
      </c>
      <c r="AD138" s="82">
        <v>2.5509975290857057</v>
      </c>
      <c r="AE138" s="82">
        <v>2.550998189954599</v>
      </c>
      <c r="AF138" s="82">
        <v>2.5509989285657437</v>
      </c>
      <c r="AG138" s="82">
        <v>2.5509972112389452</v>
      </c>
      <c r="AH138" s="82">
        <v>2.5509973564186565</v>
      </c>
      <c r="AI138" s="82">
        <v>2.5509968816327073</v>
      </c>
      <c r="AJ138" s="82">
        <v>2.5509974003700444</v>
      </c>
      <c r="AK138" s="82">
        <v>2.5509971757748584</v>
      </c>
      <c r="AL138" s="82">
        <v>2.5509969437783666</v>
      </c>
      <c r="AM138" s="82">
        <v>2.5509980058083754</v>
      </c>
      <c r="AN138" s="82">
        <v>2.5789950846715093</v>
      </c>
      <c r="AO138" s="82">
        <v>2.5789952414411488</v>
      </c>
      <c r="AP138" s="82">
        <v>2.5789970205033361</v>
      </c>
      <c r="AQ138" s="82">
        <v>2.5789966350378508</v>
      </c>
      <c r="AR138" s="82">
        <v>2.5789952963180736</v>
      </c>
      <c r="AS138" s="82">
        <v>2.5789966593677542</v>
      </c>
      <c r="AT138" s="82">
        <v>2.5789951029256475</v>
      </c>
      <c r="AU138" s="82">
        <v>2.5789966780423996</v>
      </c>
      <c r="AV138" s="82">
        <v>2.5789966029923708</v>
      </c>
      <c r="AW138" s="82">
        <v>2.5789958922522582</v>
      </c>
      <c r="AX138" s="82">
        <v>2.5789956073639799</v>
      </c>
      <c r="AY138" s="82">
        <v>2.5789975762199147</v>
      </c>
      <c r="AZ138" s="82">
        <v>2.7079995218386297</v>
      </c>
      <c r="BA138" s="82">
        <v>2.7079995075260888</v>
      </c>
      <c r="BB138" s="82">
        <v>2.7079995404473101</v>
      </c>
      <c r="BC138" s="82">
        <v>2.7080008120292951</v>
      </c>
      <c r="BD138" s="82">
        <v>2.7080011050336323</v>
      </c>
      <c r="BE138" s="82">
        <v>2.7080000719902126</v>
      </c>
      <c r="BF138" s="82">
        <v>2.7079995917914252</v>
      </c>
      <c r="BG138" s="82">
        <v>2.7079998949110684</v>
      </c>
      <c r="BH138" s="82">
        <v>2.7080002621826931</v>
      </c>
      <c r="BI138" s="82">
        <v>2.7080003346133723</v>
      </c>
      <c r="BJ138" s="82">
        <v>2.7080007785987847</v>
      </c>
      <c r="BK138" s="82">
        <v>2.7079999988712022</v>
      </c>
      <c r="BL138" s="82">
        <v>2.7889984686850515</v>
      </c>
      <c r="BM138" s="82">
        <v>2.7889987303777417</v>
      </c>
      <c r="BN138" s="82">
        <v>2.7889990226982144</v>
      </c>
      <c r="BO138" s="82">
        <v>2.7889995184430916</v>
      </c>
      <c r="BP138" s="82">
        <v>2.7889995396459457</v>
      </c>
      <c r="BQ138" s="82">
        <v>2.7889986504491477</v>
      </c>
      <c r="BR138" s="82">
        <v>2.7889987237373961</v>
      </c>
      <c r="BS138" s="82">
        <v>2.7889991757378061</v>
      </c>
      <c r="BT138" s="82">
        <v>2.7889990977718391</v>
      </c>
      <c r="BU138" s="82" t="e">
        <v>#DIV/0!</v>
      </c>
      <c r="BV138" s="82">
        <v>2.7889985888306374</v>
      </c>
      <c r="BW138" s="82">
        <v>2.7889978813025711</v>
      </c>
      <c r="BX138" s="82">
        <v>2.8730010848331098</v>
      </c>
      <c r="BY138" s="82">
        <v>2.8730010940420994</v>
      </c>
      <c r="BZ138" s="82">
        <v>2.873001117872195</v>
      </c>
      <c r="CA138" s="82">
        <v>2.8730010555688223</v>
      </c>
      <c r="CB138" s="82">
        <v>2.8730011259058599</v>
      </c>
      <c r="CC138" s="82">
        <v>2.8730007070378933</v>
      </c>
      <c r="CD138" s="82">
        <v>2.8730009197587782</v>
      </c>
      <c r="CE138" s="82">
        <v>2.8730013101671661</v>
      </c>
      <c r="CF138" s="82">
        <v>2.8730011832043356</v>
      </c>
      <c r="CG138" s="82">
        <v>2.8730012714507067</v>
      </c>
      <c r="CH138" s="82">
        <v>2.8730010978531064</v>
      </c>
      <c r="CI138" s="82">
        <v>2.8730009680111532</v>
      </c>
      <c r="CJ138" s="82">
        <v>3.0160005700901169</v>
      </c>
      <c r="CK138" s="82">
        <v>3.0160016639729519</v>
      </c>
      <c r="CL138" s="82">
        <v>3.016001463178573</v>
      </c>
      <c r="CM138" s="82">
        <v>3.0160004257721993</v>
      </c>
      <c r="CN138" s="82">
        <v>3.016000676579901</v>
      </c>
      <c r="CO138" s="82">
        <v>3.0160009229748459</v>
      </c>
      <c r="CP138" s="82">
        <v>3.0160000948890362</v>
      </c>
      <c r="CQ138" s="82">
        <v>3.0160009282062425</v>
      </c>
      <c r="CR138" s="82">
        <v>3.0160004182532871</v>
      </c>
      <c r="CS138" s="82">
        <v>3.0160007857317908</v>
      </c>
      <c r="CT138" s="82">
        <v>3.0160015512288343</v>
      </c>
      <c r="CU138" s="82">
        <v>3.0159999793842136</v>
      </c>
      <c r="CV138" s="82">
        <v>3.1069950459781959</v>
      </c>
      <c r="CW138" s="82">
        <v>3.1069941704726487</v>
      </c>
      <c r="CX138" s="82">
        <v>3.1069947778817593</v>
      </c>
      <c r="CY138" s="82">
        <v>3.1069944966690994</v>
      </c>
      <c r="CZ138" s="82">
        <v>3.1069984323557804</v>
      </c>
      <c r="DA138" s="82">
        <v>3.1069953079320527</v>
      </c>
      <c r="DB138" s="82">
        <v>3.1069951386506283</v>
      </c>
      <c r="DC138" s="82">
        <v>3.1069951944237948</v>
      </c>
      <c r="DD138" s="82">
        <v>3.1069961560569945</v>
      </c>
      <c r="DE138" s="82">
        <v>3.10699544007191</v>
      </c>
      <c r="DF138" s="82">
        <v>3.1069955335265722</v>
      </c>
      <c r="DG138" s="82">
        <v>3.1069961343156338</v>
      </c>
      <c r="DH138" s="82">
        <v>3.2309931716516549</v>
      </c>
      <c r="DI138" s="82">
        <v>3.2309935509602665</v>
      </c>
      <c r="DJ138" s="82">
        <v>3.2309943664409295</v>
      </c>
      <c r="DK138" s="82">
        <v>3.2309946791077868</v>
      </c>
      <c r="DL138" s="82">
        <v>3.2309944263307404</v>
      </c>
      <c r="DM138" s="82">
        <v>3.2309954557638374</v>
      </c>
      <c r="DN138" s="82">
        <v>3.2309946008394834</v>
      </c>
      <c r="DO138" s="82">
        <v>3.2309946491249457</v>
      </c>
      <c r="DP138" s="82">
        <v>3.2309958338378153</v>
      </c>
      <c r="DQ138" s="82">
        <v>3.2309943007808442</v>
      </c>
      <c r="DR138" s="82">
        <v>3.2309941782039302</v>
      </c>
      <c r="DS138" s="82">
        <v>3.2309945057229217</v>
      </c>
      <c r="DT138" s="82">
        <v>3.3929930858243944</v>
      </c>
      <c r="DU138" s="82">
        <v>3.3929951542192973</v>
      </c>
      <c r="DV138" s="82">
        <v>3.3929954047625031</v>
      </c>
      <c r="DW138" s="82">
        <v>3.3929935729337006</v>
      </c>
      <c r="DX138" s="82">
        <v>3.392995345621403</v>
      </c>
      <c r="DY138" s="82">
        <v>3.3929966286890254</v>
      </c>
      <c r="DZ138" s="82">
        <v>3.3929936821366775</v>
      </c>
      <c r="EA138" s="82">
        <v>3.3929956140054713</v>
      </c>
      <c r="EB138" s="82">
        <v>3.3929952784276685</v>
      </c>
      <c r="EC138" s="82">
        <v>3.3929939072300317</v>
      </c>
      <c r="ED138" s="82">
        <v>3.3929958988815878</v>
      </c>
      <c r="EE138" s="82">
        <v>3.3929942293812547</v>
      </c>
      <c r="EF138" s="82">
        <v>3.4609959248857067</v>
      </c>
      <c r="EG138" s="82">
        <v>3.4609962383909449</v>
      </c>
      <c r="EH138" s="82">
        <v>3.4609956654466996</v>
      </c>
      <c r="EI138" s="82">
        <v>3.4609964406684677</v>
      </c>
      <c r="EJ138" s="82">
        <v>3.4609994121669239</v>
      </c>
      <c r="EK138" s="82">
        <v>3.460996244727705</v>
      </c>
      <c r="EL138" s="82">
        <v>3.4609964392877282</v>
      </c>
      <c r="EM138" s="82">
        <v>3.4609966981337807</v>
      </c>
      <c r="EN138" s="82">
        <v>3.4609966213169887</v>
      </c>
      <c r="EO138" s="82">
        <v>3.4609961934669422</v>
      </c>
      <c r="EP138" s="82">
        <v>3.4609954846301205</v>
      </c>
      <c r="EQ138" s="82">
        <v>3.4609962511926318</v>
      </c>
      <c r="ER138" s="82">
        <v>3.7719923447252515</v>
      </c>
      <c r="ES138" s="82">
        <v>3.7719926247853164</v>
      </c>
      <c r="ET138" s="82">
        <v>3.7719920279875958</v>
      </c>
      <c r="EU138" s="82">
        <v>3.7719934337841625</v>
      </c>
      <c r="EV138" s="82">
        <v>3.7719940735151503</v>
      </c>
      <c r="EW138" s="82">
        <v>3.7719925457565684</v>
      </c>
      <c r="EX138" s="82">
        <v>3.7719943063343484</v>
      </c>
      <c r="EY138" s="82">
        <v>3.7719926485217301</v>
      </c>
      <c r="EZ138" s="82">
        <v>3.7719931058617586</v>
      </c>
      <c r="FA138" s="82">
        <v>3.7719941886049462</v>
      </c>
      <c r="FB138" s="82">
        <v>3.7719914268758941</v>
      </c>
      <c r="FC138" s="82">
        <v>3.7719929325792863</v>
      </c>
      <c r="FD138" s="82">
        <v>4.337998872560906</v>
      </c>
      <c r="FE138" s="82">
        <v>4.3379986901004974</v>
      </c>
      <c r="FF138" s="82">
        <v>4.3379999760297681</v>
      </c>
      <c r="FG138" s="82">
        <v>4.3379995245778113</v>
      </c>
      <c r="FH138" s="82">
        <v>4.3379990347388855</v>
      </c>
      <c r="FI138" s="82">
        <v>4.3379987668411175</v>
      </c>
      <c r="FJ138" s="82">
        <v>4.3379978875583252</v>
      </c>
      <c r="FK138" s="82">
        <v>4.337999110840161</v>
      </c>
      <c r="FL138" s="82">
        <v>4.337999229129001</v>
      </c>
      <c r="FM138" s="82">
        <v>4.3379983714186352</v>
      </c>
      <c r="FN138" s="82">
        <v>4.3379990412020044</v>
      </c>
      <c r="FO138" s="82">
        <v>4.337998474306219</v>
      </c>
      <c r="FP138" s="82">
        <v>4.6849906281517111</v>
      </c>
      <c r="FQ138" s="82">
        <v>4.68499039926792</v>
      </c>
      <c r="FR138" s="82">
        <v>4.6849908699460396</v>
      </c>
      <c r="FS138" s="82">
        <v>4.6850002500718775</v>
      </c>
      <c r="FT138" s="82">
        <v>4.6849963256393403</v>
      </c>
      <c r="FU138" s="82">
        <v>4.6849950136973932</v>
      </c>
      <c r="FV138" s="82">
        <v>4.6849929856731807</v>
      </c>
      <c r="FW138" s="82">
        <v>4.6849914720937358</v>
      </c>
      <c r="FX138" s="82">
        <v>4.6849944709964051</v>
      </c>
      <c r="FY138" s="82">
        <v>4.6849920375619094</v>
      </c>
      <c r="FZ138" s="82">
        <v>4.6849905120422548</v>
      </c>
      <c r="GA138" s="82">
        <v>4.6849928786225883</v>
      </c>
    </row>
    <row r="139" spans="2:183">
      <c r="B139" s="96" t="s">
        <v>5</v>
      </c>
      <c r="C139" s="166" t="s">
        <v>38</v>
      </c>
      <c r="D139" s="173">
        <v>131785.32999999999</v>
      </c>
      <c r="E139" s="174">
        <v>115979.79</v>
      </c>
      <c r="F139" s="174">
        <v>124523.29</v>
      </c>
      <c r="G139" s="174">
        <v>122335.22</v>
      </c>
      <c r="H139" s="174">
        <v>127464.69</v>
      </c>
      <c r="I139" s="174">
        <v>118984.81</v>
      </c>
      <c r="J139" s="174">
        <v>124302.74</v>
      </c>
      <c r="K139" s="174">
        <v>125460.02</v>
      </c>
      <c r="L139" s="174">
        <v>121116.51</v>
      </c>
      <c r="M139" s="174">
        <v>127686.66</v>
      </c>
      <c r="N139" s="174">
        <v>124910.83</v>
      </c>
      <c r="O139" s="174">
        <v>126419.08</v>
      </c>
      <c r="P139" s="174">
        <v>136944</v>
      </c>
      <c r="Q139" s="174">
        <v>121882.71</v>
      </c>
      <c r="R139" s="174">
        <v>127003.55</v>
      </c>
      <c r="S139" s="174">
        <v>125802.77</v>
      </c>
      <c r="T139" s="174">
        <v>130785.02</v>
      </c>
      <c r="U139" s="174">
        <v>123545.61</v>
      </c>
      <c r="V139" s="174">
        <v>128325.71</v>
      </c>
      <c r="W139" s="174">
        <v>128899.31</v>
      </c>
      <c r="X139" s="174">
        <v>123628.79</v>
      </c>
      <c r="Y139" s="174">
        <v>130635.9</v>
      </c>
      <c r="Z139" s="174">
        <v>126451.45</v>
      </c>
      <c r="AA139" s="174">
        <v>128274.09</v>
      </c>
      <c r="AB139" s="174">
        <v>135517.95000000001</v>
      </c>
      <c r="AC139" s="174">
        <v>124094.45</v>
      </c>
      <c r="AD139" s="174">
        <v>130627.21</v>
      </c>
      <c r="AE139" s="174">
        <v>166269.31</v>
      </c>
      <c r="AF139" s="174">
        <v>33624.22</v>
      </c>
      <c r="AG139" s="174">
        <v>166943.84</v>
      </c>
      <c r="AH139" s="174">
        <v>171595.56</v>
      </c>
      <c r="AI139" s="174">
        <v>171445.3</v>
      </c>
      <c r="AJ139" s="174">
        <v>164222.91</v>
      </c>
      <c r="AK139" s="174">
        <v>174033.25</v>
      </c>
      <c r="AL139" s="174">
        <v>168650.34</v>
      </c>
      <c r="AM139" s="174">
        <v>167610.56</v>
      </c>
      <c r="AN139" s="174">
        <v>187585.33</v>
      </c>
      <c r="AO139" s="174">
        <v>174943.81</v>
      </c>
      <c r="AP139" s="174">
        <v>177171.88</v>
      </c>
      <c r="AQ139" s="174">
        <v>173548.28</v>
      </c>
      <c r="AR139" s="174">
        <v>180528.83</v>
      </c>
      <c r="AS139" s="174">
        <v>171698.44</v>
      </c>
      <c r="AT139" s="174">
        <v>178139.17</v>
      </c>
      <c r="AU139" s="174">
        <v>178606.06</v>
      </c>
      <c r="AV139" s="174">
        <v>172072.73</v>
      </c>
      <c r="AW139" s="174">
        <v>178084.02</v>
      </c>
      <c r="AX139" s="174">
        <v>177903.95</v>
      </c>
      <c r="AY139" s="174">
        <v>173872.09</v>
      </c>
      <c r="AZ139" s="174">
        <v>190939.25</v>
      </c>
      <c r="BA139" s="174">
        <v>173502.31</v>
      </c>
      <c r="BB139" s="174">
        <v>174053</v>
      </c>
      <c r="BC139" s="174">
        <v>165652.16</v>
      </c>
      <c r="BD139" s="174">
        <v>168425.48</v>
      </c>
      <c r="BE139" s="174">
        <v>163885.28</v>
      </c>
      <c r="BF139" s="174">
        <v>169577.23</v>
      </c>
      <c r="BG139" s="174">
        <v>173248.22</v>
      </c>
      <c r="BH139" s="174">
        <v>160764.19</v>
      </c>
      <c r="BI139" s="174">
        <v>170843.91</v>
      </c>
      <c r="BJ139" s="174">
        <v>172892.45</v>
      </c>
      <c r="BK139" s="174">
        <v>167207.29999999999</v>
      </c>
      <c r="BL139" s="174">
        <v>198234.34</v>
      </c>
      <c r="BM139" s="174">
        <v>179711.3</v>
      </c>
      <c r="BN139" s="174">
        <v>181355.33</v>
      </c>
      <c r="BO139" s="174">
        <v>173657.42</v>
      </c>
      <c r="BP139" s="174">
        <v>179752.64</v>
      </c>
      <c r="BQ139" s="174">
        <v>174050.31</v>
      </c>
      <c r="BR139" s="174">
        <v>181930.27</v>
      </c>
      <c r="BS139" s="174">
        <v>184527.64</v>
      </c>
      <c r="BT139" s="174">
        <v>81919.61</v>
      </c>
      <c r="BU139" s="174">
        <v>0</v>
      </c>
      <c r="BV139" s="174">
        <v>177155.25</v>
      </c>
      <c r="BW139" s="174">
        <v>193089.23</v>
      </c>
      <c r="BX139" s="174">
        <v>210118.59</v>
      </c>
      <c r="BY139" s="174">
        <v>192289.52</v>
      </c>
      <c r="BZ139" s="174">
        <v>211960.53</v>
      </c>
      <c r="CA139" s="174">
        <v>195098.19</v>
      </c>
      <c r="CB139" s="174">
        <v>197777</v>
      </c>
      <c r="CC139" s="174">
        <v>188406.19</v>
      </c>
      <c r="CD139" s="174">
        <v>201235.83</v>
      </c>
      <c r="CE139" s="174">
        <v>199890.48</v>
      </c>
      <c r="CF139" s="174">
        <v>194965.34</v>
      </c>
      <c r="CG139" s="174">
        <v>206869.8</v>
      </c>
      <c r="CH139" s="174">
        <v>206158.06</v>
      </c>
      <c r="CI139" s="174">
        <v>207684.61</v>
      </c>
      <c r="CJ139" s="174">
        <v>219451.05</v>
      </c>
      <c r="CK139" s="174">
        <v>205662.14</v>
      </c>
      <c r="CL139" s="174">
        <v>219779.92</v>
      </c>
      <c r="CM139" s="174">
        <v>207170.59</v>
      </c>
      <c r="CN139" s="174">
        <v>205596.77</v>
      </c>
      <c r="CO139" s="174">
        <v>200749.88</v>
      </c>
      <c r="CP139" s="174">
        <v>210658.47</v>
      </c>
      <c r="CQ139" s="174">
        <v>208789.72</v>
      </c>
      <c r="CR139" s="174">
        <v>201250.78</v>
      </c>
      <c r="CS139" s="174">
        <v>211595</v>
      </c>
      <c r="CT139" s="174">
        <v>211354.56</v>
      </c>
      <c r="CU139" s="174">
        <v>214258.67</v>
      </c>
      <c r="CV139" s="174">
        <v>224203.73</v>
      </c>
      <c r="CW139" s="174">
        <v>202805.23</v>
      </c>
      <c r="CX139" s="174">
        <v>224849.91</v>
      </c>
      <c r="CY139" s="174">
        <v>213915.86</v>
      </c>
      <c r="CZ139" s="174">
        <v>39284.25</v>
      </c>
      <c r="DA139" s="174">
        <v>205659.69</v>
      </c>
      <c r="DB139" s="174">
        <v>210946.5</v>
      </c>
      <c r="DC139" s="174">
        <v>214951.22</v>
      </c>
      <c r="DD139" s="174">
        <v>203873.98</v>
      </c>
      <c r="DE139" s="174">
        <v>217026.2</v>
      </c>
      <c r="DF139" s="174">
        <v>217546.31</v>
      </c>
      <c r="DG139" s="174">
        <v>218714.33</v>
      </c>
      <c r="DH139" s="174">
        <v>229766.77</v>
      </c>
      <c r="DI139" s="174">
        <v>207945.22</v>
      </c>
      <c r="DJ139" s="174">
        <v>231030.06</v>
      </c>
      <c r="DK139" s="174">
        <v>217823.72</v>
      </c>
      <c r="DL139" s="174">
        <v>218865.22</v>
      </c>
      <c r="DM139" s="174">
        <v>208516.22</v>
      </c>
      <c r="DN139" s="174">
        <v>218387.41</v>
      </c>
      <c r="DO139" s="174">
        <v>220778.59</v>
      </c>
      <c r="DP139" s="174">
        <v>207579.02</v>
      </c>
      <c r="DQ139" s="174">
        <v>223794.58</v>
      </c>
      <c r="DR139" s="174">
        <v>223458.3</v>
      </c>
      <c r="DS139" s="174">
        <v>223335.12</v>
      </c>
      <c r="DT139" s="174">
        <v>235950.19</v>
      </c>
      <c r="DU139" s="174">
        <v>212421.06</v>
      </c>
      <c r="DV139" s="174">
        <v>236490.73</v>
      </c>
      <c r="DW139" s="174">
        <v>223776.41</v>
      </c>
      <c r="DX139" s="174">
        <v>222859.36</v>
      </c>
      <c r="DY139" s="174">
        <v>213781.91</v>
      </c>
      <c r="DZ139" s="174">
        <v>224893.62</v>
      </c>
      <c r="EA139" s="174">
        <v>225294.86</v>
      </c>
      <c r="EB139" s="174">
        <v>214053.23</v>
      </c>
      <c r="EC139" s="174">
        <v>227456.56</v>
      </c>
      <c r="ED139" s="174">
        <v>226422.02</v>
      </c>
      <c r="EE139" s="174">
        <v>228355.77</v>
      </c>
      <c r="EF139" s="174">
        <v>241696.77</v>
      </c>
      <c r="EG139" s="174">
        <v>226452.31</v>
      </c>
      <c r="EH139" s="174">
        <v>243611.72</v>
      </c>
      <c r="EI139" s="174">
        <v>199789.89</v>
      </c>
      <c r="EJ139" s="174">
        <v>50497.36</v>
      </c>
      <c r="EK139" s="174">
        <v>218542.78</v>
      </c>
      <c r="EL139" s="174">
        <v>229634.98</v>
      </c>
      <c r="EM139" s="174">
        <v>231705.09</v>
      </c>
      <c r="EN139" s="174">
        <v>224180.02</v>
      </c>
      <c r="EO139" s="174">
        <v>234395.7</v>
      </c>
      <c r="EP139" s="174">
        <v>234249.28</v>
      </c>
      <c r="EQ139" s="174">
        <v>235801.59</v>
      </c>
      <c r="ER139" s="174">
        <v>246967.75</v>
      </c>
      <c r="ES139" s="174">
        <v>223706.23</v>
      </c>
      <c r="ET139" s="174">
        <v>247779.52</v>
      </c>
      <c r="EU139" s="174">
        <v>231469.06</v>
      </c>
      <c r="EV139" s="174">
        <v>236093.98</v>
      </c>
      <c r="EW139" s="174">
        <v>222882.09</v>
      </c>
      <c r="EX139" s="174">
        <v>233613.94</v>
      </c>
      <c r="EY139" s="174">
        <v>237423.62</v>
      </c>
      <c r="EZ139" s="174">
        <v>224467.23</v>
      </c>
      <c r="FA139" s="174">
        <v>236845.94</v>
      </c>
      <c r="FB139" s="174">
        <v>236328.03</v>
      </c>
      <c r="FC139" s="174">
        <v>235553.64</v>
      </c>
      <c r="FD139" s="174">
        <v>248543.02</v>
      </c>
      <c r="FE139" s="174">
        <v>225656.61</v>
      </c>
      <c r="FF139" s="174">
        <v>249410.88</v>
      </c>
      <c r="FG139" s="174">
        <v>229917.84</v>
      </c>
      <c r="FH139" s="174">
        <v>232978.16</v>
      </c>
      <c r="FI139" s="174">
        <v>219590.88</v>
      </c>
      <c r="FJ139" s="174">
        <v>242294.02</v>
      </c>
      <c r="FK139" s="174">
        <v>241669.38</v>
      </c>
      <c r="FL139" s="174">
        <v>226456.75</v>
      </c>
      <c r="FM139" s="174">
        <v>244715.81</v>
      </c>
      <c r="FN139" s="174">
        <v>240234.84</v>
      </c>
      <c r="FO139" s="174">
        <v>240015.61</v>
      </c>
      <c r="FP139" s="174">
        <v>253756.67</v>
      </c>
      <c r="FQ139" s="174">
        <v>230502.92</v>
      </c>
      <c r="FR139" s="174">
        <v>255041.08</v>
      </c>
      <c r="FS139" s="174">
        <v>16425.37</v>
      </c>
      <c r="FT139" s="174">
        <v>76123.28</v>
      </c>
      <c r="FU139" s="174">
        <v>224183.38</v>
      </c>
      <c r="FV139" s="174">
        <v>246968.67</v>
      </c>
      <c r="FW139" s="174">
        <v>244742.05</v>
      </c>
      <c r="FX139" s="174">
        <v>232447.91</v>
      </c>
      <c r="FY139" s="174">
        <v>248824.28</v>
      </c>
      <c r="FZ139" s="174">
        <v>243872.5</v>
      </c>
      <c r="GA139" s="174">
        <v>249690.16</v>
      </c>
    </row>
    <row r="140" spans="2:183">
      <c r="B140" s="171" t="s">
        <v>5</v>
      </c>
      <c r="C140" s="172" t="s">
        <v>39</v>
      </c>
      <c r="D140" s="81">
        <v>1.3960014618334355</v>
      </c>
      <c r="E140" s="82">
        <v>1.396001324025036</v>
      </c>
      <c r="F140" s="82">
        <v>1.3960010089686099</v>
      </c>
      <c r="G140" s="82">
        <v>1.396001259805141</v>
      </c>
      <c r="H140" s="82">
        <v>1.3960012923434129</v>
      </c>
      <c r="I140" s="82">
        <v>1.3960011779530366</v>
      </c>
      <c r="J140" s="82">
        <v>1.3960012129107613</v>
      </c>
      <c r="K140" s="82">
        <v>1.3960011572142292</v>
      </c>
      <c r="L140" s="82">
        <v>1.3960012494294578</v>
      </c>
      <c r="M140" s="82">
        <v>1.3960013556950124</v>
      </c>
      <c r="N140" s="82">
        <v>1.39600112206854</v>
      </c>
      <c r="O140" s="82">
        <v>1.3960012367764305</v>
      </c>
      <c r="P140" s="82">
        <v>1.4339986177721</v>
      </c>
      <c r="Q140" s="82">
        <v>1.4339985881522443</v>
      </c>
      <c r="R140" s="82">
        <v>1.4339989386446266</v>
      </c>
      <c r="S140" s="82">
        <v>1.43399951669125</v>
      </c>
      <c r="T140" s="82">
        <v>1.4339991009067685</v>
      </c>
      <c r="U140" s="82">
        <v>1.433998997151632</v>
      </c>
      <c r="V140" s="82">
        <v>1.4339990836760237</v>
      </c>
      <c r="W140" s="82">
        <v>1.433999087753649</v>
      </c>
      <c r="X140" s="82">
        <v>1.4339990906201645</v>
      </c>
      <c r="Y140" s="82">
        <v>1.4339992755134523</v>
      </c>
      <c r="Z140" s="82">
        <v>1.4339988206076137</v>
      </c>
      <c r="AA140" s="82">
        <v>1.4339991280239681</v>
      </c>
      <c r="AB140" s="82">
        <v>1.473998520758329</v>
      </c>
      <c r="AC140" s="82">
        <v>1.4739983845870601</v>
      </c>
      <c r="AD140" s="82">
        <v>1.4739983751029666</v>
      </c>
      <c r="AE140" s="82">
        <v>1.9270004867646378</v>
      </c>
      <c r="AF140" s="82">
        <v>1.9269998280703766</v>
      </c>
      <c r="AG140" s="82">
        <v>1.9270014082230995</v>
      </c>
      <c r="AH140" s="82">
        <v>1.9270007187135028</v>
      </c>
      <c r="AI140" s="82">
        <v>1.9270012363718105</v>
      </c>
      <c r="AJ140" s="82">
        <v>1.9270013611508765</v>
      </c>
      <c r="AK140" s="82">
        <v>1.9270010961877029</v>
      </c>
      <c r="AL140" s="82">
        <v>1.9270008089616495</v>
      </c>
      <c r="AM140" s="82">
        <v>1.9270011496895838</v>
      </c>
      <c r="AN140" s="82">
        <v>1.9699995799245964</v>
      </c>
      <c r="AO140" s="82">
        <v>1.9699992117472185</v>
      </c>
      <c r="AP140" s="82">
        <v>1.9699992216600879</v>
      </c>
      <c r="AQ140" s="82">
        <v>1.9699994097321545</v>
      </c>
      <c r="AR140" s="82">
        <v>1.9699999999999998</v>
      </c>
      <c r="AS140" s="82">
        <v>1.9699992886367756</v>
      </c>
      <c r="AT140" s="82">
        <v>1.9699994470616859</v>
      </c>
      <c r="AU140" s="82">
        <v>1.9699994485071086</v>
      </c>
      <c r="AV140" s="82">
        <v>1.9699991756977375</v>
      </c>
      <c r="AW140" s="82">
        <v>1.9699995575123341</v>
      </c>
      <c r="AX140" s="82">
        <v>1.9699994241838359</v>
      </c>
      <c r="AY140" s="82">
        <v>1.9699987536823023</v>
      </c>
      <c r="AZ140" s="82">
        <v>2.0169994190038558</v>
      </c>
      <c r="BA140" s="82">
        <v>2.0169996512438968</v>
      </c>
      <c r="BB140" s="82">
        <v>2.0170002201800843</v>
      </c>
      <c r="BC140" s="82">
        <v>2.0169998051821549</v>
      </c>
      <c r="BD140" s="82">
        <v>2.0169991497311477</v>
      </c>
      <c r="BE140" s="82">
        <v>2.0169999507704426</v>
      </c>
      <c r="BF140" s="82">
        <v>2.0169996669600589</v>
      </c>
      <c r="BG140" s="82">
        <v>2.0170002561296481</v>
      </c>
      <c r="BH140" s="82">
        <v>2.0170001480466624</v>
      </c>
      <c r="BI140" s="82">
        <v>2.0169997166536802</v>
      </c>
      <c r="BJ140" s="82">
        <v>2.0170005926437513</v>
      </c>
      <c r="BK140" s="82">
        <v>2.0170002050688187</v>
      </c>
      <c r="BL140" s="82">
        <v>2.06799995827161</v>
      </c>
      <c r="BM140" s="82">
        <v>2.068000368235118</v>
      </c>
      <c r="BN140" s="82">
        <v>2.0680000228060571</v>
      </c>
      <c r="BO140" s="82">
        <v>2.0680001810092694</v>
      </c>
      <c r="BP140" s="82">
        <v>2.0680001380563962</v>
      </c>
      <c r="BQ140" s="82">
        <v>2.0679998241520083</v>
      </c>
      <c r="BR140" s="82">
        <v>2.0680004319458019</v>
      </c>
      <c r="BS140" s="82">
        <v>2.0680000000000001</v>
      </c>
      <c r="BT140" s="82">
        <v>2.0680002201299779</v>
      </c>
      <c r="BU140" s="82" t="e">
        <v>#DIV/0!</v>
      </c>
      <c r="BV140" s="82">
        <v>2.0680003502013657</v>
      </c>
      <c r="BW140" s="82">
        <v>2.0680007497054729</v>
      </c>
      <c r="BX140" s="82">
        <v>2.1220027469475555</v>
      </c>
      <c r="BY140" s="82">
        <v>2.1220027147224028</v>
      </c>
      <c r="BZ140" s="82">
        <v>2.1220031635748398</v>
      </c>
      <c r="CA140" s="82">
        <v>2.1220025755759697</v>
      </c>
      <c r="CB140" s="82">
        <v>2.122002510648799</v>
      </c>
      <c r="CC140" s="82">
        <v>2.1220019822721796</v>
      </c>
      <c r="CD140" s="82">
        <v>2.1220021511499159</v>
      </c>
      <c r="CE140" s="82">
        <v>2.1220021443964376</v>
      </c>
      <c r="CF140" s="82">
        <v>2.1220024380156293</v>
      </c>
      <c r="CG140" s="82">
        <v>2.1220027080256032</v>
      </c>
      <c r="CH140" s="82">
        <v>2.1220024991611135</v>
      </c>
      <c r="CI140" s="82">
        <v>2.1220023091384665</v>
      </c>
      <c r="CJ140" s="82">
        <v>2.1780012505210502</v>
      </c>
      <c r="CK140" s="82">
        <v>2.1780014190856432</v>
      </c>
      <c r="CL140" s="82">
        <v>2.1780011693704231</v>
      </c>
      <c r="CM140" s="82">
        <v>2.1780010639237339</v>
      </c>
      <c r="CN140" s="82">
        <v>2.1780011017299277</v>
      </c>
      <c r="CO140" s="82">
        <v>2.178001466829262</v>
      </c>
      <c r="CP140" s="82">
        <v>2.1780013647501577</v>
      </c>
      <c r="CQ140" s="82">
        <v>2.1780011057446567</v>
      </c>
      <c r="CR140" s="82">
        <v>2.1780010302851895</v>
      </c>
      <c r="CS140" s="82">
        <v>2.1780012557770894</v>
      </c>
      <c r="CT140" s="82">
        <v>2.1780013726213561</v>
      </c>
      <c r="CU140" s="82">
        <v>2.1780009961981825</v>
      </c>
      <c r="CV140" s="82">
        <v>2.236000099730727</v>
      </c>
      <c r="CW140" s="82">
        <v>2.2360003307607497</v>
      </c>
      <c r="CX140" s="82">
        <v>2.2359998607782496</v>
      </c>
      <c r="CY140" s="82">
        <v>2.2359997491350385</v>
      </c>
      <c r="CZ140" s="82">
        <v>2.2359980647731801</v>
      </c>
      <c r="DA140" s="82">
        <v>2.2360001348168987</v>
      </c>
      <c r="DB140" s="82">
        <v>2.236000254396286</v>
      </c>
      <c r="DC140" s="82">
        <v>2.2360007073607124</v>
      </c>
      <c r="DD140" s="82">
        <v>2.235999692908377</v>
      </c>
      <c r="DE140" s="82">
        <v>2.2360004121162169</v>
      </c>
      <c r="DF140" s="82">
        <v>2.2360005796946529</v>
      </c>
      <c r="DG140" s="82">
        <v>2.2359998977661912</v>
      </c>
      <c r="DH140" s="82">
        <v>2.297001569544832</v>
      </c>
      <c r="DI140" s="82">
        <v>2.2970011819416984</v>
      </c>
      <c r="DJ140" s="82">
        <v>2.2970009644160312</v>
      </c>
      <c r="DK140" s="82">
        <v>2.2970013582257014</v>
      </c>
      <c r="DL140" s="82">
        <v>2.2970017736637174</v>
      </c>
      <c r="DM140" s="82">
        <v>2.2970008019599546</v>
      </c>
      <c r="DN140" s="82">
        <v>2.2970014199316329</v>
      </c>
      <c r="DO140" s="82">
        <v>2.2970014357651172</v>
      </c>
      <c r="DP140" s="82">
        <v>2.297000540004603</v>
      </c>
      <c r="DQ140" s="82">
        <v>2.2970017140687062</v>
      </c>
      <c r="DR140" s="82">
        <v>2.2970017248716621</v>
      </c>
      <c r="DS140" s="82">
        <v>2.2970011004947084</v>
      </c>
      <c r="DT140" s="82">
        <v>2.3599974994748898</v>
      </c>
      <c r="DU140" s="82">
        <v>2.3599980001999801</v>
      </c>
      <c r="DV140" s="82">
        <v>2.3599985031135238</v>
      </c>
      <c r="DW140" s="82">
        <v>2.3599978274763078</v>
      </c>
      <c r="DX140" s="82">
        <v>2.3599983056590985</v>
      </c>
      <c r="DY140" s="82">
        <v>2.3599988298360888</v>
      </c>
      <c r="DZ140" s="82">
        <v>2.3599976913551743</v>
      </c>
      <c r="EA140" s="82">
        <v>2.3599981144724711</v>
      </c>
      <c r="EB140" s="82">
        <v>2.3599979492969174</v>
      </c>
      <c r="EC140" s="82">
        <v>2.3599975098568167</v>
      </c>
      <c r="ED140" s="82">
        <v>2.3599983740108565</v>
      </c>
      <c r="EE140" s="82">
        <v>2.3599980363989621</v>
      </c>
      <c r="EF140" s="82">
        <v>2.4239972921472268</v>
      </c>
      <c r="EG140" s="82">
        <v>2.4239979233791118</v>
      </c>
      <c r="EH140" s="82">
        <v>2.4239972139303481</v>
      </c>
      <c r="EI140" s="82">
        <v>2.4239979937307727</v>
      </c>
      <c r="EJ140" s="82">
        <v>2.424000491545796</v>
      </c>
      <c r="EK140" s="82">
        <v>2.4239976485725059</v>
      </c>
      <c r="EL140" s="82">
        <v>2.4239975088141534</v>
      </c>
      <c r="EM140" s="82">
        <v>2.4239976775327445</v>
      </c>
      <c r="EN140" s="82">
        <v>2.4239975519984083</v>
      </c>
      <c r="EO140" s="82">
        <v>2.4239973939481687</v>
      </c>
      <c r="EP140" s="82">
        <v>2.4239972847007789</v>
      </c>
      <c r="EQ140" s="82">
        <v>2.4239971010917163</v>
      </c>
      <c r="ER140" s="82">
        <v>2.4899958662687531</v>
      </c>
      <c r="ES140" s="82">
        <v>2.4899961042719441</v>
      </c>
      <c r="ET140" s="82">
        <v>2.4899961812883125</v>
      </c>
      <c r="EU140" s="82">
        <v>2.4899962994677254</v>
      </c>
      <c r="EV140" s="82">
        <v>2.4899963086788235</v>
      </c>
      <c r="EW140" s="82">
        <v>2.4899966484566143</v>
      </c>
      <c r="EX140" s="82">
        <v>2.4899962694919049</v>
      </c>
      <c r="EY140" s="82">
        <v>2.4899961196002138</v>
      </c>
      <c r="EZ140" s="82">
        <v>2.4899967386818949</v>
      </c>
      <c r="FA140" s="82">
        <v>2.4899961101357246</v>
      </c>
      <c r="FB140" s="82">
        <v>2.4899962069728483</v>
      </c>
      <c r="FC140" s="82">
        <v>2.4899961945031714</v>
      </c>
      <c r="FD140" s="82">
        <v>2.5600030900120507</v>
      </c>
      <c r="FE140" s="82">
        <v>2.5600032899588188</v>
      </c>
      <c r="FF140" s="82">
        <v>2.5600032845441669</v>
      </c>
      <c r="FG140" s="82">
        <v>2.5600016033563593</v>
      </c>
      <c r="FH140" s="82">
        <v>2.560002637159779</v>
      </c>
      <c r="FI140" s="82">
        <v>2.5600026114043759</v>
      </c>
      <c r="FJ140" s="82">
        <v>2.5600027470785873</v>
      </c>
      <c r="FK140" s="82">
        <v>2.560002754178937</v>
      </c>
      <c r="FL140" s="82">
        <v>2.5600019669996246</v>
      </c>
      <c r="FM140" s="82">
        <v>2.5600030337266717</v>
      </c>
      <c r="FN140" s="82">
        <v>2.5600036657516494</v>
      </c>
      <c r="FO140" s="82">
        <v>2.5600026664960107</v>
      </c>
      <c r="FP140" s="82">
        <v>2.6320029664357136</v>
      </c>
      <c r="FQ140" s="82">
        <v>2.6320029231419211</v>
      </c>
      <c r="FR140" s="82">
        <v>2.6320028895768832</v>
      </c>
      <c r="FS140" s="82">
        <v>2.6320008845246639</v>
      </c>
      <c r="FT140" s="82">
        <v>2.6320017149456127</v>
      </c>
      <c r="FU140" s="82">
        <v>2.6320017375786606</v>
      </c>
      <c r="FV140" s="82">
        <v>2.6320022806475336</v>
      </c>
      <c r="FW140" s="82">
        <v>2.6320028606149246</v>
      </c>
      <c r="FX140" s="82">
        <v>2.6320022419493636</v>
      </c>
      <c r="FY140" s="82">
        <v>2.6320027925278722</v>
      </c>
      <c r="FZ140" s="82">
        <v>2.6320035485869329</v>
      </c>
      <c r="GA140" s="82">
        <v>2.6320022768718312</v>
      </c>
    </row>
    <row r="141" spans="2:183">
      <c r="B141" s="96" t="s">
        <v>5</v>
      </c>
      <c r="C141" s="166" t="s">
        <v>40</v>
      </c>
      <c r="D141" s="175">
        <v>1.42</v>
      </c>
      <c r="E141" s="176">
        <v>2.12</v>
      </c>
      <c r="F141" s="176">
        <v>1.42</v>
      </c>
      <c r="G141" s="176">
        <v>2.83</v>
      </c>
      <c r="H141" s="176">
        <v>1.42</v>
      </c>
      <c r="I141" s="176">
        <v>1.42</v>
      </c>
      <c r="J141" s="176">
        <v>1.42</v>
      </c>
      <c r="K141" s="176">
        <v>2.12</v>
      </c>
      <c r="L141" s="176">
        <v>2.42</v>
      </c>
      <c r="M141" s="176">
        <v>2.12</v>
      </c>
      <c r="N141" s="176">
        <v>2.12</v>
      </c>
      <c r="O141" s="176">
        <v>2.83</v>
      </c>
      <c r="P141" s="176">
        <v>2.12</v>
      </c>
      <c r="Q141" s="176">
        <v>2.12</v>
      </c>
      <c r="R141" s="176">
        <v>2.12</v>
      </c>
      <c r="S141" s="176">
        <v>0.71</v>
      </c>
      <c r="T141" s="176">
        <v>2.83</v>
      </c>
      <c r="U141" s="176">
        <v>2.12</v>
      </c>
      <c r="V141" s="176">
        <v>1.42</v>
      </c>
      <c r="W141" s="176">
        <v>1.42</v>
      </c>
      <c r="X141" s="176">
        <v>2.12</v>
      </c>
      <c r="Y141" s="176">
        <v>2.12</v>
      </c>
      <c r="Z141" s="176">
        <v>2.12</v>
      </c>
      <c r="AA141" s="176">
        <v>1.42</v>
      </c>
      <c r="AB141" s="176">
        <v>2.12</v>
      </c>
      <c r="AC141" s="176">
        <v>1.42</v>
      </c>
      <c r="AD141" s="176">
        <v>2.83</v>
      </c>
      <c r="AE141" s="176">
        <v>1.42</v>
      </c>
      <c r="AF141" s="176">
        <v>1.71</v>
      </c>
      <c r="AG141" s="176">
        <v>1.42</v>
      </c>
      <c r="AH141" s="176">
        <v>1.42</v>
      </c>
      <c r="AI141" s="176">
        <v>2.12</v>
      </c>
      <c r="AJ141" s="176">
        <v>1.42</v>
      </c>
      <c r="AK141" s="176">
        <v>2.12</v>
      </c>
      <c r="AL141" s="176">
        <v>2.12</v>
      </c>
      <c r="AM141" s="176">
        <v>2.12</v>
      </c>
      <c r="AN141" s="176">
        <v>2.12</v>
      </c>
      <c r="AO141" s="176">
        <v>2.12</v>
      </c>
      <c r="AP141" s="176">
        <v>2.12</v>
      </c>
      <c r="AQ141" s="176">
        <v>1.42</v>
      </c>
      <c r="AR141" s="176">
        <v>0.71</v>
      </c>
      <c r="AS141" s="176">
        <v>3.12</v>
      </c>
      <c r="AT141" s="176">
        <v>2.12</v>
      </c>
      <c r="AU141" s="176">
        <v>1.42</v>
      </c>
      <c r="AV141" s="176">
        <v>1</v>
      </c>
      <c r="AW141" s="176">
        <v>2.12</v>
      </c>
      <c r="AX141" s="176">
        <v>1.42</v>
      </c>
      <c r="AY141" s="176">
        <v>3.54</v>
      </c>
      <c r="AZ141" s="176">
        <v>2.12</v>
      </c>
      <c r="BA141" s="176">
        <v>2.12</v>
      </c>
      <c r="BB141" s="176">
        <v>2.12</v>
      </c>
      <c r="BC141" s="176">
        <v>1.42</v>
      </c>
      <c r="BD141" s="176">
        <v>2.83</v>
      </c>
      <c r="BE141" s="176">
        <v>2.12</v>
      </c>
      <c r="BF141" s="176">
        <v>2.12</v>
      </c>
      <c r="BG141" s="176">
        <v>2.12</v>
      </c>
      <c r="BH141" s="176">
        <v>2.12</v>
      </c>
      <c r="BI141" s="176">
        <v>1.42</v>
      </c>
      <c r="BJ141" s="176">
        <v>2.12</v>
      </c>
      <c r="BK141" s="176">
        <v>1.42</v>
      </c>
      <c r="BL141" s="176">
        <v>2.12</v>
      </c>
      <c r="BM141" s="176">
        <v>1.42</v>
      </c>
      <c r="BN141" s="176">
        <v>3.54</v>
      </c>
      <c r="BO141" s="176">
        <v>2.12</v>
      </c>
      <c r="BP141" s="176">
        <v>2.12</v>
      </c>
      <c r="BQ141" s="176">
        <v>2.12</v>
      </c>
      <c r="BR141" s="176">
        <v>2.12</v>
      </c>
      <c r="BS141" s="176">
        <v>1.42</v>
      </c>
      <c r="BT141" s="176">
        <v>1.42</v>
      </c>
      <c r="BU141" s="176">
        <v>0</v>
      </c>
      <c r="BV141" s="176">
        <v>1.71</v>
      </c>
      <c r="BW141" s="176">
        <v>2.12</v>
      </c>
      <c r="BX141" s="176">
        <v>2.12</v>
      </c>
      <c r="BY141" s="176">
        <v>1.42</v>
      </c>
      <c r="BZ141" s="176">
        <v>2.12</v>
      </c>
      <c r="CA141" s="176">
        <v>1.42</v>
      </c>
      <c r="CB141" s="176">
        <v>1.42</v>
      </c>
      <c r="CC141" s="176">
        <v>1.42</v>
      </c>
      <c r="CD141" s="176">
        <v>1.42</v>
      </c>
      <c r="CE141" s="176">
        <v>1.42</v>
      </c>
      <c r="CF141" s="176">
        <v>1.42</v>
      </c>
      <c r="CG141" s="176">
        <v>2.12</v>
      </c>
      <c r="CH141" s="176">
        <v>1.42</v>
      </c>
      <c r="CI141" s="176">
        <v>2.12</v>
      </c>
      <c r="CJ141" s="176">
        <v>2.12</v>
      </c>
      <c r="CK141" s="176">
        <v>1.42</v>
      </c>
      <c r="CL141" s="176">
        <v>2.12</v>
      </c>
      <c r="CM141" s="176">
        <v>1.42</v>
      </c>
      <c r="CN141" s="176">
        <v>1.42</v>
      </c>
      <c r="CO141" s="176">
        <v>2.42</v>
      </c>
      <c r="CP141" s="176">
        <v>2.12</v>
      </c>
      <c r="CQ141" s="176">
        <v>0.71</v>
      </c>
      <c r="CR141" s="176">
        <v>1.42</v>
      </c>
      <c r="CS141" s="176">
        <v>2.12</v>
      </c>
      <c r="CT141" s="176">
        <v>2.12</v>
      </c>
      <c r="CU141" s="176">
        <v>2.12</v>
      </c>
      <c r="CV141" s="176">
        <v>2.12</v>
      </c>
      <c r="CW141" s="176">
        <v>2.12</v>
      </c>
      <c r="CX141" s="176">
        <v>1.42</v>
      </c>
      <c r="CY141" s="176">
        <v>1.42</v>
      </c>
      <c r="CZ141" s="176">
        <v>1.71</v>
      </c>
      <c r="DA141" s="176">
        <v>1.42</v>
      </c>
      <c r="DB141" s="176">
        <v>1.42</v>
      </c>
      <c r="DC141" s="176">
        <v>2.12</v>
      </c>
      <c r="DD141" s="176">
        <v>2.83</v>
      </c>
      <c r="DE141" s="176">
        <v>2.12</v>
      </c>
      <c r="DF141" s="176">
        <v>1.42</v>
      </c>
      <c r="DG141" s="176">
        <v>2.83</v>
      </c>
      <c r="DH141" s="176">
        <v>2.12</v>
      </c>
      <c r="DI141" s="176">
        <v>1.42</v>
      </c>
      <c r="DJ141" s="176">
        <v>1.71</v>
      </c>
      <c r="DK141" s="176">
        <v>1.42</v>
      </c>
      <c r="DL141" s="176">
        <v>1.42</v>
      </c>
      <c r="DM141" s="176">
        <v>2.12</v>
      </c>
      <c r="DN141" s="176">
        <v>2.12</v>
      </c>
      <c r="DO141" s="176">
        <v>1.42</v>
      </c>
      <c r="DP141" s="176">
        <v>1.42</v>
      </c>
      <c r="DQ141" s="176">
        <v>1.42</v>
      </c>
      <c r="DR141" s="176">
        <v>2.12</v>
      </c>
      <c r="DS141" s="176">
        <v>2.83</v>
      </c>
      <c r="DT141" s="176">
        <v>2.83</v>
      </c>
      <c r="DU141" s="176">
        <v>3.12</v>
      </c>
      <c r="DV141" s="176">
        <v>2.83</v>
      </c>
      <c r="DW141" s="176">
        <v>0.71</v>
      </c>
      <c r="DX141" s="176">
        <v>3.12</v>
      </c>
      <c r="DY141" s="176">
        <v>2.12</v>
      </c>
      <c r="DZ141" s="176">
        <v>1.42</v>
      </c>
      <c r="EA141" s="176">
        <v>1.42</v>
      </c>
      <c r="EB141" s="176">
        <v>1.42</v>
      </c>
      <c r="EC141" s="176">
        <v>1.42</v>
      </c>
      <c r="ED141" s="176">
        <v>2.83</v>
      </c>
      <c r="EE141" s="176">
        <v>1.42</v>
      </c>
      <c r="EF141" s="176">
        <v>2.12</v>
      </c>
      <c r="EG141" s="176">
        <v>2.12</v>
      </c>
      <c r="EH141" s="176">
        <v>1.42</v>
      </c>
      <c r="EI141" s="176">
        <v>1.42</v>
      </c>
      <c r="EJ141" s="176">
        <v>1.71</v>
      </c>
      <c r="EK141" s="176">
        <v>2.12</v>
      </c>
      <c r="EL141" s="176">
        <v>2.12</v>
      </c>
      <c r="EM141" s="176">
        <v>1.42</v>
      </c>
      <c r="EN141" s="176">
        <v>2.12</v>
      </c>
      <c r="EO141" s="176">
        <v>2.83</v>
      </c>
      <c r="EP141" s="176">
        <v>3.54</v>
      </c>
      <c r="EQ141" s="176">
        <v>2.12</v>
      </c>
      <c r="ER141" s="176">
        <v>2.83</v>
      </c>
      <c r="ES141" s="176">
        <v>1.42</v>
      </c>
      <c r="ET141" s="176">
        <v>1.42</v>
      </c>
      <c r="EU141" s="176">
        <v>1.42</v>
      </c>
      <c r="EV141" s="176">
        <v>1.42</v>
      </c>
      <c r="EW141" s="176">
        <v>2.12</v>
      </c>
      <c r="EX141" s="176">
        <v>2.12</v>
      </c>
      <c r="EY141" s="176">
        <v>1.42</v>
      </c>
      <c r="EZ141" s="176">
        <v>2.12</v>
      </c>
      <c r="FA141" s="176">
        <v>1.42</v>
      </c>
      <c r="FB141" s="176">
        <v>2.12</v>
      </c>
      <c r="FC141" s="176">
        <v>2.83</v>
      </c>
      <c r="FD141" s="176">
        <v>2.12</v>
      </c>
      <c r="FE141" s="176">
        <v>2.83</v>
      </c>
      <c r="FF141" s="176">
        <v>2.12</v>
      </c>
      <c r="FG141" s="176">
        <v>1.42</v>
      </c>
      <c r="FH141" s="176">
        <v>2.12</v>
      </c>
      <c r="FI141" s="176">
        <v>2.12</v>
      </c>
      <c r="FJ141" s="176">
        <v>1.42</v>
      </c>
      <c r="FK141" s="176">
        <v>2.12</v>
      </c>
      <c r="FL141" s="176">
        <v>1.42</v>
      </c>
      <c r="FM141" s="176">
        <v>2.12</v>
      </c>
      <c r="FN141" s="176">
        <v>3.54</v>
      </c>
      <c r="FO141" s="176">
        <v>1.42</v>
      </c>
      <c r="FP141" s="176">
        <v>2.83</v>
      </c>
      <c r="FQ141" s="176">
        <v>1.42</v>
      </c>
      <c r="FR141" s="176">
        <v>2.12</v>
      </c>
      <c r="FS141" s="176">
        <v>0.71</v>
      </c>
      <c r="FT141" s="176">
        <v>1.71</v>
      </c>
      <c r="FU141" s="176">
        <v>2.12</v>
      </c>
      <c r="FV141" s="176">
        <v>1.42</v>
      </c>
      <c r="FW141" s="176">
        <v>1.42</v>
      </c>
      <c r="FX141" s="176">
        <v>1.42</v>
      </c>
      <c r="FY141" s="176">
        <v>2.12</v>
      </c>
      <c r="FZ141" s="176">
        <v>2.12</v>
      </c>
      <c r="GA141" s="176">
        <v>2.83</v>
      </c>
    </row>
    <row r="142" spans="2:183">
      <c r="B142" s="96" t="s">
        <v>5</v>
      </c>
      <c r="C142" s="166" t="s">
        <v>41</v>
      </c>
      <c r="D142" s="175">
        <v>692</v>
      </c>
      <c r="E142" s="176">
        <v>625</v>
      </c>
      <c r="F142" s="176">
        <v>692</v>
      </c>
      <c r="G142" s="176">
        <v>670</v>
      </c>
      <c r="H142" s="176">
        <v>692</v>
      </c>
      <c r="I142" s="176">
        <v>670</v>
      </c>
      <c r="J142" s="176">
        <v>692</v>
      </c>
      <c r="K142" s="176">
        <v>692</v>
      </c>
      <c r="L142" s="176">
        <v>670</v>
      </c>
      <c r="M142" s="176">
        <v>692</v>
      </c>
      <c r="N142" s="176">
        <v>670</v>
      </c>
      <c r="O142" s="176">
        <v>692</v>
      </c>
      <c r="P142" s="176">
        <v>692</v>
      </c>
      <c r="Q142" s="176">
        <v>625</v>
      </c>
      <c r="R142" s="176">
        <v>692</v>
      </c>
      <c r="S142" s="176">
        <v>670</v>
      </c>
      <c r="T142" s="176">
        <v>692</v>
      </c>
      <c r="U142" s="176">
        <v>670</v>
      </c>
      <c r="V142" s="176">
        <v>692</v>
      </c>
      <c r="W142" s="176">
        <v>692</v>
      </c>
      <c r="X142" s="176">
        <v>670</v>
      </c>
      <c r="Y142" s="176">
        <v>692</v>
      </c>
      <c r="Z142" s="176">
        <v>670</v>
      </c>
      <c r="AA142" s="176">
        <v>692</v>
      </c>
      <c r="AB142" s="176">
        <v>692</v>
      </c>
      <c r="AC142" s="176">
        <v>625</v>
      </c>
      <c r="AD142" s="176">
        <v>692</v>
      </c>
      <c r="AE142" s="176">
        <v>670</v>
      </c>
      <c r="AF142" s="176">
        <v>134</v>
      </c>
      <c r="AG142" s="176">
        <v>670</v>
      </c>
      <c r="AH142" s="176">
        <v>692</v>
      </c>
      <c r="AI142" s="176">
        <v>692</v>
      </c>
      <c r="AJ142" s="176">
        <v>670</v>
      </c>
      <c r="AK142" s="176">
        <v>692</v>
      </c>
      <c r="AL142" s="176">
        <v>670</v>
      </c>
      <c r="AM142" s="176">
        <v>692</v>
      </c>
      <c r="AN142" s="176">
        <v>692</v>
      </c>
      <c r="AO142" s="176">
        <v>648</v>
      </c>
      <c r="AP142" s="176">
        <v>692</v>
      </c>
      <c r="AQ142" s="176">
        <v>670</v>
      </c>
      <c r="AR142" s="176">
        <v>692</v>
      </c>
      <c r="AS142" s="176">
        <v>670</v>
      </c>
      <c r="AT142" s="176">
        <v>692</v>
      </c>
      <c r="AU142" s="176">
        <v>692</v>
      </c>
      <c r="AV142" s="176">
        <v>670</v>
      </c>
      <c r="AW142" s="176">
        <v>692</v>
      </c>
      <c r="AX142" s="176">
        <v>670</v>
      </c>
      <c r="AY142" s="176">
        <v>692</v>
      </c>
      <c r="AZ142" s="176">
        <v>692</v>
      </c>
      <c r="BA142" s="176">
        <v>625</v>
      </c>
      <c r="BB142" s="176">
        <v>692</v>
      </c>
      <c r="BC142" s="176">
        <v>670</v>
      </c>
      <c r="BD142" s="176">
        <v>692</v>
      </c>
      <c r="BE142" s="176">
        <v>670</v>
      </c>
      <c r="BF142" s="176">
        <v>692</v>
      </c>
      <c r="BG142" s="176">
        <v>692</v>
      </c>
      <c r="BH142" s="176">
        <v>670</v>
      </c>
      <c r="BI142" s="176">
        <v>692</v>
      </c>
      <c r="BJ142" s="176">
        <v>670</v>
      </c>
      <c r="BK142" s="176">
        <v>692</v>
      </c>
      <c r="BL142" s="176">
        <v>692</v>
      </c>
      <c r="BM142" s="176">
        <v>625</v>
      </c>
      <c r="BN142" s="176">
        <v>692</v>
      </c>
      <c r="BO142" s="176">
        <v>670</v>
      </c>
      <c r="BP142" s="176">
        <v>692</v>
      </c>
      <c r="BQ142" s="176">
        <v>670</v>
      </c>
      <c r="BR142" s="176">
        <v>692</v>
      </c>
      <c r="BS142" s="176">
        <v>692</v>
      </c>
      <c r="BT142" s="176">
        <v>313</v>
      </c>
      <c r="BU142" s="176">
        <v>0</v>
      </c>
      <c r="BV142" s="176">
        <v>625</v>
      </c>
      <c r="BW142" s="176">
        <v>692</v>
      </c>
      <c r="BX142" s="176">
        <v>692</v>
      </c>
      <c r="BY142" s="176">
        <v>625</v>
      </c>
      <c r="BZ142" s="176">
        <v>692</v>
      </c>
      <c r="CA142" s="176">
        <v>670</v>
      </c>
      <c r="CB142" s="176">
        <v>692</v>
      </c>
      <c r="CC142" s="176">
        <v>670</v>
      </c>
      <c r="CD142" s="176">
        <v>692</v>
      </c>
      <c r="CE142" s="176">
        <v>692</v>
      </c>
      <c r="CF142" s="176">
        <v>670</v>
      </c>
      <c r="CG142" s="176">
        <v>692</v>
      </c>
      <c r="CH142" s="176">
        <v>670</v>
      </c>
      <c r="CI142" s="176">
        <v>692</v>
      </c>
      <c r="CJ142" s="176">
        <v>692</v>
      </c>
      <c r="CK142" s="176">
        <v>648</v>
      </c>
      <c r="CL142" s="176">
        <v>692</v>
      </c>
      <c r="CM142" s="176">
        <v>670</v>
      </c>
      <c r="CN142" s="176">
        <v>692</v>
      </c>
      <c r="CO142" s="176">
        <v>670</v>
      </c>
      <c r="CP142" s="176">
        <v>692</v>
      </c>
      <c r="CQ142" s="176">
        <v>692</v>
      </c>
      <c r="CR142" s="176">
        <v>670</v>
      </c>
      <c r="CS142" s="176">
        <v>692</v>
      </c>
      <c r="CT142" s="176">
        <v>670</v>
      </c>
      <c r="CU142" s="176">
        <v>692</v>
      </c>
      <c r="CV142" s="176">
        <v>692</v>
      </c>
      <c r="CW142" s="176">
        <v>625</v>
      </c>
      <c r="CX142" s="176">
        <v>692</v>
      </c>
      <c r="CY142" s="176">
        <v>670</v>
      </c>
      <c r="CZ142" s="176">
        <v>134</v>
      </c>
      <c r="DA142" s="176">
        <v>670</v>
      </c>
      <c r="DB142" s="176">
        <v>692</v>
      </c>
      <c r="DC142" s="176">
        <v>692</v>
      </c>
      <c r="DD142" s="176">
        <v>670</v>
      </c>
      <c r="DE142" s="176">
        <v>692</v>
      </c>
      <c r="DF142" s="176">
        <v>670</v>
      </c>
      <c r="DG142" s="176">
        <v>692</v>
      </c>
      <c r="DH142" s="176">
        <v>692</v>
      </c>
      <c r="DI142" s="176">
        <v>625</v>
      </c>
      <c r="DJ142" s="176">
        <v>692</v>
      </c>
      <c r="DK142" s="176">
        <v>670</v>
      </c>
      <c r="DL142" s="176">
        <v>692</v>
      </c>
      <c r="DM142" s="176">
        <v>670</v>
      </c>
      <c r="DN142" s="176">
        <v>692</v>
      </c>
      <c r="DO142" s="176">
        <v>692</v>
      </c>
      <c r="DP142" s="176">
        <v>670</v>
      </c>
      <c r="DQ142" s="176">
        <v>692</v>
      </c>
      <c r="DR142" s="176">
        <v>670</v>
      </c>
      <c r="DS142" s="176">
        <v>692</v>
      </c>
      <c r="DT142" s="176">
        <v>692</v>
      </c>
      <c r="DU142" s="176">
        <v>625</v>
      </c>
      <c r="DV142" s="176">
        <v>692</v>
      </c>
      <c r="DW142" s="176">
        <v>670</v>
      </c>
      <c r="DX142" s="176">
        <v>692</v>
      </c>
      <c r="DY142" s="176">
        <v>670</v>
      </c>
      <c r="DZ142" s="176">
        <v>692</v>
      </c>
      <c r="EA142" s="176">
        <v>692</v>
      </c>
      <c r="EB142" s="176">
        <v>670</v>
      </c>
      <c r="EC142" s="176">
        <v>692</v>
      </c>
      <c r="ED142" s="176">
        <v>670</v>
      </c>
      <c r="EE142" s="176">
        <v>692</v>
      </c>
      <c r="EF142" s="176">
        <v>692</v>
      </c>
      <c r="EG142" s="176">
        <v>648</v>
      </c>
      <c r="EH142" s="176">
        <v>692</v>
      </c>
      <c r="EI142" s="176">
        <v>581</v>
      </c>
      <c r="EJ142" s="176">
        <v>157</v>
      </c>
      <c r="EK142" s="176">
        <v>670</v>
      </c>
      <c r="EL142" s="176">
        <v>692</v>
      </c>
      <c r="EM142" s="176">
        <v>692</v>
      </c>
      <c r="EN142" s="176">
        <v>670</v>
      </c>
      <c r="EO142" s="176">
        <v>692</v>
      </c>
      <c r="EP142" s="176">
        <v>670</v>
      </c>
      <c r="EQ142" s="176">
        <v>692</v>
      </c>
      <c r="ER142" s="176">
        <v>692</v>
      </c>
      <c r="ES142" s="176">
        <v>625</v>
      </c>
      <c r="ET142" s="176">
        <v>692</v>
      </c>
      <c r="EU142" s="176">
        <v>670</v>
      </c>
      <c r="EV142" s="176">
        <v>692</v>
      </c>
      <c r="EW142" s="176">
        <v>670</v>
      </c>
      <c r="EX142" s="176">
        <v>692</v>
      </c>
      <c r="EY142" s="176">
        <v>692</v>
      </c>
      <c r="EZ142" s="176">
        <v>670</v>
      </c>
      <c r="FA142" s="176">
        <v>692</v>
      </c>
      <c r="FB142" s="176">
        <v>670</v>
      </c>
      <c r="FC142" s="176">
        <v>692</v>
      </c>
      <c r="FD142" s="176">
        <v>692</v>
      </c>
      <c r="FE142" s="176">
        <v>625</v>
      </c>
      <c r="FF142" s="176">
        <v>692</v>
      </c>
      <c r="FG142" s="176">
        <v>670</v>
      </c>
      <c r="FH142" s="176">
        <v>692</v>
      </c>
      <c r="FI142" s="176">
        <v>670</v>
      </c>
      <c r="FJ142" s="176">
        <v>692</v>
      </c>
      <c r="FK142" s="176">
        <v>692</v>
      </c>
      <c r="FL142" s="176">
        <v>670</v>
      </c>
      <c r="FM142" s="176">
        <v>692</v>
      </c>
      <c r="FN142" s="176">
        <v>670</v>
      </c>
      <c r="FO142" s="176">
        <v>692</v>
      </c>
      <c r="FP142" s="176">
        <v>692</v>
      </c>
      <c r="FQ142" s="176">
        <v>625</v>
      </c>
      <c r="FR142" s="176">
        <v>692</v>
      </c>
      <c r="FS142" s="176">
        <v>45</v>
      </c>
      <c r="FT142" s="176">
        <v>224</v>
      </c>
      <c r="FU142" s="176">
        <v>670</v>
      </c>
      <c r="FV142" s="176">
        <v>692</v>
      </c>
      <c r="FW142" s="176">
        <v>692</v>
      </c>
      <c r="FX142" s="176">
        <v>670</v>
      </c>
      <c r="FY142" s="176">
        <v>692</v>
      </c>
      <c r="FZ142" s="176">
        <v>670</v>
      </c>
      <c r="GA142" s="176">
        <v>692</v>
      </c>
    </row>
    <row r="143" spans="2:183">
      <c r="B143" s="96" t="s">
        <v>5</v>
      </c>
      <c r="C143" s="166" t="s">
        <v>271</v>
      </c>
      <c r="D143" s="88">
        <v>2007.42</v>
      </c>
      <c r="E143" s="89">
        <v>3011.12</v>
      </c>
      <c r="F143" s="89">
        <v>2007.42</v>
      </c>
      <c r="G143" s="89">
        <v>4014.83</v>
      </c>
      <c r="H143" s="89">
        <v>2007.42</v>
      </c>
      <c r="I143" s="89">
        <v>2007.42</v>
      </c>
      <c r="J143" s="89">
        <v>2007.42</v>
      </c>
      <c r="K143" s="89">
        <v>3011.12</v>
      </c>
      <c r="L143" s="89">
        <v>3424.42</v>
      </c>
      <c r="M143" s="89">
        <v>3011.12</v>
      </c>
      <c r="N143" s="89">
        <v>3011.12</v>
      </c>
      <c r="O143" s="89">
        <v>4014.83</v>
      </c>
      <c r="P143" s="89">
        <v>3011.12</v>
      </c>
      <c r="Q143" s="89">
        <v>3011.12</v>
      </c>
      <c r="R143" s="89">
        <v>3011.12</v>
      </c>
      <c r="S143" s="89">
        <v>1003.71</v>
      </c>
      <c r="T143" s="89">
        <v>4014.83</v>
      </c>
      <c r="U143" s="89">
        <v>3011.12</v>
      </c>
      <c r="V143" s="89">
        <v>2007.42</v>
      </c>
      <c r="W143" s="89">
        <v>2007.42</v>
      </c>
      <c r="X143" s="89">
        <v>3011.12</v>
      </c>
      <c r="Y143" s="89">
        <v>3011.12</v>
      </c>
      <c r="Z143" s="89">
        <v>3011.12</v>
      </c>
      <c r="AA143" s="89">
        <v>2007.42</v>
      </c>
      <c r="AB143" s="89">
        <v>3011.12</v>
      </c>
      <c r="AC143" s="89">
        <v>2007.42</v>
      </c>
      <c r="AD143" s="89">
        <v>4014.83</v>
      </c>
      <c r="AE143" s="89">
        <v>2007.42</v>
      </c>
      <c r="AF143" s="89">
        <v>2420.71</v>
      </c>
      <c r="AG143" s="89">
        <v>2007.42</v>
      </c>
      <c r="AH143" s="89">
        <v>2007.42</v>
      </c>
      <c r="AI143" s="89">
        <v>3011.12</v>
      </c>
      <c r="AJ143" s="89">
        <v>2007.42</v>
      </c>
      <c r="AK143" s="89">
        <v>3011.12</v>
      </c>
      <c r="AL143" s="89">
        <v>3011.12</v>
      </c>
      <c r="AM143" s="89">
        <v>3011.12</v>
      </c>
      <c r="AN143" s="89">
        <v>3011.12</v>
      </c>
      <c r="AO143" s="89">
        <v>3011.12</v>
      </c>
      <c r="AP143" s="89">
        <v>3011.12</v>
      </c>
      <c r="AQ143" s="89">
        <v>2007.42</v>
      </c>
      <c r="AR143" s="89">
        <v>1003.71</v>
      </c>
      <c r="AS143" s="89">
        <v>4428.12</v>
      </c>
      <c r="AT143" s="89">
        <v>3011.12</v>
      </c>
      <c r="AU143" s="89">
        <v>2007.42</v>
      </c>
      <c r="AV143" s="89">
        <v>1417</v>
      </c>
      <c r="AW143" s="89">
        <v>3011.12</v>
      </c>
      <c r="AX143" s="89">
        <v>2007.42</v>
      </c>
      <c r="AY143" s="89">
        <v>5018.54</v>
      </c>
      <c r="AZ143" s="89">
        <v>3011.12</v>
      </c>
      <c r="BA143" s="89">
        <v>3011.12</v>
      </c>
      <c r="BB143" s="89">
        <v>3011.12</v>
      </c>
      <c r="BC143" s="89">
        <v>2007.42</v>
      </c>
      <c r="BD143" s="89">
        <v>4014.83</v>
      </c>
      <c r="BE143" s="89">
        <v>3011.12</v>
      </c>
      <c r="BF143" s="89">
        <v>3011.12</v>
      </c>
      <c r="BG143" s="89">
        <v>3011.12</v>
      </c>
      <c r="BH143" s="89">
        <v>3011.12</v>
      </c>
      <c r="BI143" s="89">
        <v>2007.42</v>
      </c>
      <c r="BJ143" s="89">
        <v>3011.12</v>
      </c>
      <c r="BK143" s="89">
        <v>2007.42</v>
      </c>
      <c r="BL143" s="89">
        <v>3011.12</v>
      </c>
      <c r="BM143" s="89">
        <v>2007.42</v>
      </c>
      <c r="BN143" s="89">
        <v>5018.54</v>
      </c>
      <c r="BO143" s="89">
        <v>3011.12</v>
      </c>
      <c r="BP143" s="89">
        <v>3011.12</v>
      </c>
      <c r="BQ143" s="89">
        <v>3011.12</v>
      </c>
      <c r="BR143" s="89">
        <v>3011.12</v>
      </c>
      <c r="BS143" s="89">
        <v>2007.42</v>
      </c>
      <c r="BT143" s="89">
        <v>2007.42</v>
      </c>
      <c r="BU143" s="89">
        <v>0</v>
      </c>
      <c r="BV143" s="89">
        <v>2420.71</v>
      </c>
      <c r="BW143" s="89">
        <v>3011.12</v>
      </c>
      <c r="BX143" s="89">
        <v>3011.12</v>
      </c>
      <c r="BY143" s="89">
        <v>2007.42</v>
      </c>
      <c r="BZ143" s="89">
        <v>3011.12</v>
      </c>
      <c r="CA143" s="89">
        <v>2007.42</v>
      </c>
      <c r="CB143" s="89">
        <v>2007.42</v>
      </c>
      <c r="CC143" s="89">
        <v>2007.42</v>
      </c>
      <c r="CD143" s="89">
        <v>2007.42</v>
      </c>
      <c r="CE143" s="89">
        <v>2007.42</v>
      </c>
      <c r="CF143" s="89">
        <v>2007.42</v>
      </c>
      <c r="CG143" s="89">
        <v>3011.12</v>
      </c>
      <c r="CH143" s="89">
        <v>2007.42</v>
      </c>
      <c r="CI143" s="89">
        <v>3011.12</v>
      </c>
      <c r="CJ143" s="89">
        <v>3011.12</v>
      </c>
      <c r="CK143" s="89">
        <v>2007.42</v>
      </c>
      <c r="CL143" s="89">
        <v>3011.12</v>
      </c>
      <c r="CM143" s="89">
        <v>2007.42</v>
      </c>
      <c r="CN143" s="89">
        <v>2007.42</v>
      </c>
      <c r="CO143" s="89">
        <v>3424.42</v>
      </c>
      <c r="CP143" s="89">
        <v>3011.12</v>
      </c>
      <c r="CQ143" s="89">
        <v>1003.71</v>
      </c>
      <c r="CR143" s="89">
        <v>2007.42</v>
      </c>
      <c r="CS143" s="89">
        <v>3011.12</v>
      </c>
      <c r="CT143" s="89">
        <v>3011.12</v>
      </c>
      <c r="CU143" s="89">
        <v>3011.12</v>
      </c>
      <c r="CV143" s="89">
        <v>3011.12</v>
      </c>
      <c r="CW143" s="89">
        <v>3011.12</v>
      </c>
      <c r="CX143" s="89">
        <v>2007.42</v>
      </c>
      <c r="CY143" s="89">
        <v>2007.42</v>
      </c>
      <c r="CZ143" s="89">
        <v>2420.71</v>
      </c>
      <c r="DA143" s="89">
        <v>2007.42</v>
      </c>
      <c r="DB143" s="89">
        <v>2007.42</v>
      </c>
      <c r="DC143" s="89">
        <v>3011.12</v>
      </c>
      <c r="DD143" s="89">
        <v>4014.83</v>
      </c>
      <c r="DE143" s="89">
        <v>3011.12</v>
      </c>
      <c r="DF143" s="89">
        <v>2007.42</v>
      </c>
      <c r="DG143" s="89">
        <v>4014.83</v>
      </c>
      <c r="DH143" s="89">
        <v>3011.12</v>
      </c>
      <c r="DI143" s="89">
        <v>2007.42</v>
      </c>
      <c r="DJ143" s="89">
        <v>2420.71</v>
      </c>
      <c r="DK143" s="89">
        <v>2007.42</v>
      </c>
      <c r="DL143" s="89">
        <v>2007.42</v>
      </c>
      <c r="DM143" s="89">
        <v>3011.12</v>
      </c>
      <c r="DN143" s="89">
        <v>3011.12</v>
      </c>
      <c r="DO143" s="89">
        <v>2007.42</v>
      </c>
      <c r="DP143" s="89">
        <v>2007.42</v>
      </c>
      <c r="DQ143" s="89">
        <v>2007.42</v>
      </c>
      <c r="DR143" s="89">
        <v>3011.12</v>
      </c>
      <c r="DS143" s="89">
        <v>4014.83</v>
      </c>
      <c r="DT143" s="89">
        <v>4014.83</v>
      </c>
      <c r="DU143" s="89">
        <v>4428.12</v>
      </c>
      <c r="DV143" s="89">
        <v>4014.83</v>
      </c>
      <c r="DW143" s="89">
        <v>1003.71</v>
      </c>
      <c r="DX143" s="89">
        <v>4428.12</v>
      </c>
      <c r="DY143" s="89">
        <v>3011.12</v>
      </c>
      <c r="DZ143" s="89">
        <v>2007.42</v>
      </c>
      <c r="EA143" s="89">
        <v>2007.42</v>
      </c>
      <c r="EB143" s="89">
        <v>2007.42</v>
      </c>
      <c r="EC143" s="89">
        <v>2007.42</v>
      </c>
      <c r="ED143" s="89">
        <v>4014.83</v>
      </c>
      <c r="EE143" s="89">
        <v>2007.42</v>
      </c>
      <c r="EF143" s="89">
        <v>3011.12</v>
      </c>
      <c r="EG143" s="89">
        <v>3011.12</v>
      </c>
      <c r="EH143" s="89">
        <v>2007.42</v>
      </c>
      <c r="EI143" s="89">
        <v>2007.42</v>
      </c>
      <c r="EJ143" s="89">
        <v>2420.71</v>
      </c>
      <c r="EK143" s="89">
        <v>3011.12</v>
      </c>
      <c r="EL143" s="89">
        <v>3011.12</v>
      </c>
      <c r="EM143" s="89">
        <v>2007.42</v>
      </c>
      <c r="EN143" s="89">
        <v>3011.12</v>
      </c>
      <c r="EO143" s="89">
        <v>4014.83</v>
      </c>
      <c r="EP143" s="89">
        <v>5018.54</v>
      </c>
      <c r="EQ143" s="89">
        <v>3011.12</v>
      </c>
      <c r="ER143" s="89">
        <v>4014.83</v>
      </c>
      <c r="ES143" s="89">
        <v>2007.42</v>
      </c>
      <c r="ET143" s="89">
        <v>2007.42</v>
      </c>
      <c r="EU143" s="89">
        <v>2007.42</v>
      </c>
      <c r="EV143" s="89">
        <v>2007.42</v>
      </c>
      <c r="EW143" s="89">
        <v>3011.12</v>
      </c>
      <c r="EX143" s="89">
        <v>3011.12</v>
      </c>
      <c r="EY143" s="89">
        <v>2007.42</v>
      </c>
      <c r="EZ143" s="89">
        <v>3011.12</v>
      </c>
      <c r="FA143" s="89">
        <v>2007.42</v>
      </c>
      <c r="FB143" s="89">
        <v>3011.12</v>
      </c>
      <c r="FC143" s="89">
        <v>4014.83</v>
      </c>
      <c r="FD143" s="89">
        <v>3011.12</v>
      </c>
      <c r="FE143" s="89">
        <v>4014.83</v>
      </c>
      <c r="FF143" s="89">
        <v>3011.12</v>
      </c>
      <c r="FG143" s="89">
        <v>2007.42</v>
      </c>
      <c r="FH143" s="89">
        <v>3011.12</v>
      </c>
      <c r="FI143" s="89">
        <v>3011.12</v>
      </c>
      <c r="FJ143" s="89">
        <v>2007.42</v>
      </c>
      <c r="FK143" s="89">
        <v>3011.12</v>
      </c>
      <c r="FL143" s="89">
        <v>2007.42</v>
      </c>
      <c r="FM143" s="89">
        <v>3011.12</v>
      </c>
      <c r="FN143" s="89">
        <v>5018.54</v>
      </c>
      <c r="FO143" s="89">
        <v>2007.42</v>
      </c>
      <c r="FP143" s="89">
        <v>4014.83</v>
      </c>
      <c r="FQ143" s="89">
        <v>2007.42</v>
      </c>
      <c r="FR143" s="89">
        <v>3011.12</v>
      </c>
      <c r="FS143" s="89">
        <v>1003.71</v>
      </c>
      <c r="FT143" s="89">
        <v>2420.71</v>
      </c>
      <c r="FU143" s="89">
        <v>3011.12</v>
      </c>
      <c r="FV143" s="89">
        <v>2007.42</v>
      </c>
      <c r="FW143" s="89">
        <v>2007.42</v>
      </c>
      <c r="FX143" s="89">
        <v>2007.42</v>
      </c>
      <c r="FY143" s="89">
        <v>3011.12</v>
      </c>
      <c r="FZ143" s="89">
        <v>3011.12</v>
      </c>
      <c r="GA143" s="89">
        <v>4014.83</v>
      </c>
    </row>
    <row r="144" spans="2:183">
      <c r="B144" s="171" t="s">
        <v>5</v>
      </c>
      <c r="C144" s="177" t="s">
        <v>96</v>
      </c>
      <c r="D144" s="83">
        <v>0.93437722701718262</v>
      </c>
      <c r="E144" s="84">
        <v>0.91046575342465752</v>
      </c>
      <c r="F144" s="84">
        <v>0.8828885897537414</v>
      </c>
      <c r="G144" s="84">
        <v>0.8958556532406462</v>
      </c>
      <c r="H144" s="84">
        <v>0.90374336843772274</v>
      </c>
      <c r="I144" s="84">
        <v>0.87132079329380496</v>
      </c>
      <c r="J144" s="84">
        <v>0.88132472879879642</v>
      </c>
      <c r="K144" s="84">
        <v>0.88953004988518491</v>
      </c>
      <c r="L144" s="84">
        <v>0.8869310979349827</v>
      </c>
      <c r="M144" s="84">
        <v>0.9053171272468129</v>
      </c>
      <c r="N144" s="84">
        <v>0.91471682682478028</v>
      </c>
      <c r="O144" s="84">
        <v>0.89632987568295197</v>
      </c>
      <c r="P144" s="84">
        <v>0.94522527516034527</v>
      </c>
      <c r="Q144" s="84">
        <v>0.93145205479452053</v>
      </c>
      <c r="R144" s="84">
        <v>0.87661335022567111</v>
      </c>
      <c r="S144" s="84">
        <v>0.89683704763851979</v>
      </c>
      <c r="T144" s="84">
        <v>0.90271399160661969</v>
      </c>
      <c r="U144" s="84">
        <v>0.88074626865671646</v>
      </c>
      <c r="V144" s="84">
        <v>0.88573917174756511</v>
      </c>
      <c r="W144" s="84">
        <v>0.88969831340565364</v>
      </c>
      <c r="X144" s="84">
        <v>0.88133919443876518</v>
      </c>
      <c r="Y144" s="84">
        <v>0.90168461477551665</v>
      </c>
      <c r="Z144" s="84">
        <v>0.90146186873849932</v>
      </c>
      <c r="AA144" s="84">
        <v>0.88538284899833719</v>
      </c>
      <c r="AB144" s="84">
        <v>0.90999881225750257</v>
      </c>
      <c r="AC144" s="84">
        <v>0.92261917808219174</v>
      </c>
      <c r="AD144" s="84">
        <v>0.87715773220365822</v>
      </c>
      <c r="AE144" s="84">
        <v>0.88206910652218362</v>
      </c>
      <c r="AF144" s="84">
        <v>0.89189327335923119</v>
      </c>
      <c r="AG144" s="84">
        <v>0.88564710693109794</v>
      </c>
      <c r="AH144" s="84">
        <v>0.88138411592366772</v>
      </c>
      <c r="AI144" s="84">
        <v>0.88061208330034046</v>
      </c>
      <c r="AJ144" s="84">
        <v>0.87121243099570644</v>
      </c>
      <c r="AK144" s="84">
        <v>0.89390490141737267</v>
      </c>
      <c r="AL144" s="84">
        <v>0.89470047025148236</v>
      </c>
      <c r="AM144" s="84">
        <v>0.86091535355135007</v>
      </c>
      <c r="AN144" s="84">
        <v>0.94248356956211898</v>
      </c>
      <c r="AO144" s="84">
        <v>0.93865212244207674</v>
      </c>
      <c r="AP144" s="84">
        <v>0.8901635125504791</v>
      </c>
      <c r="AQ144" s="84">
        <v>0.90058883663872424</v>
      </c>
      <c r="AR144" s="84">
        <v>0.90702945601393614</v>
      </c>
      <c r="AS144" s="84">
        <v>0.89098957268452261</v>
      </c>
      <c r="AT144" s="84">
        <v>0.89502335893578278</v>
      </c>
      <c r="AU144" s="84">
        <v>0.8973691503682002</v>
      </c>
      <c r="AV144" s="84">
        <v>0.89293191576364761</v>
      </c>
      <c r="AW144" s="84">
        <v>0.89474621901971652</v>
      </c>
      <c r="AX144" s="84">
        <v>0.92319157636475169</v>
      </c>
      <c r="AY144" s="84">
        <v>0.87358460685723338</v>
      </c>
      <c r="AZ144" s="84">
        <v>0.93698036265737583</v>
      </c>
      <c r="BA144" s="84">
        <v>0.94268493150684929</v>
      </c>
      <c r="BB144" s="84">
        <v>0.85411552775358301</v>
      </c>
      <c r="BC144" s="84">
        <v>0.83958290738090369</v>
      </c>
      <c r="BD144" s="84">
        <v>0.82650051468841557</v>
      </c>
      <c r="BE144" s="84">
        <v>0.83062768350030669</v>
      </c>
      <c r="BF144" s="84">
        <v>0.83215218940533697</v>
      </c>
      <c r="BG144" s="84">
        <v>0.85016628394963967</v>
      </c>
      <c r="BH144" s="84">
        <v>0.81480883254958092</v>
      </c>
      <c r="BI144" s="84">
        <v>0.83836804180853586</v>
      </c>
      <c r="BJ144" s="84">
        <v>0.87627887957472916</v>
      </c>
      <c r="BK144" s="84">
        <v>0.82052221078470189</v>
      </c>
      <c r="BL144" s="84">
        <v>0.94878850265262493</v>
      </c>
      <c r="BM144" s="84">
        <v>0.95233972602739725</v>
      </c>
      <c r="BN144" s="84">
        <v>0.86800221711932857</v>
      </c>
      <c r="BO144" s="84">
        <v>0.85845021468002458</v>
      </c>
      <c r="BP144" s="84">
        <v>0.86033138015678201</v>
      </c>
      <c r="BQ144" s="84">
        <v>0.86039255775914947</v>
      </c>
      <c r="BR144" s="84">
        <v>0.87075382057170003</v>
      </c>
      <c r="BS144" s="84">
        <v>0.88318552537809802</v>
      </c>
      <c r="BT144" s="84">
        <v>0.86684231257385447</v>
      </c>
      <c r="BU144" s="84" t="e">
        <v>#DIV/0!</v>
      </c>
      <c r="BV144" s="84">
        <v>0.93879452054794521</v>
      </c>
      <c r="BW144" s="84">
        <v>0.92416264153931427</v>
      </c>
      <c r="BX144" s="84">
        <v>0.98007561960566947</v>
      </c>
      <c r="BY144" s="84">
        <v>0.99306301369863015</v>
      </c>
      <c r="BZ144" s="84">
        <v>0.98866695700372165</v>
      </c>
      <c r="CA144" s="84">
        <v>0.93989572684522593</v>
      </c>
      <c r="CB144" s="84">
        <v>0.92250969989706233</v>
      </c>
      <c r="CC144" s="84">
        <v>0.90765692087507666</v>
      </c>
      <c r="CD144" s="84">
        <v>0.93864320215377306</v>
      </c>
      <c r="CE144" s="84">
        <v>0.93236796262570276</v>
      </c>
      <c r="CF144" s="84">
        <v>0.9392557759149458</v>
      </c>
      <c r="CG144" s="84">
        <v>0.96492200490933566</v>
      </c>
      <c r="CH144" s="84">
        <v>0.99317726436311604</v>
      </c>
      <c r="CI144" s="84">
        <v>0.96872278090110064</v>
      </c>
      <c r="CJ144" s="84">
        <v>0.99728798796420937</v>
      </c>
      <c r="CK144" s="84">
        <v>0.99808684255031288</v>
      </c>
      <c r="CL144" s="84">
        <v>0.99878256394013776</v>
      </c>
      <c r="CM144" s="84">
        <v>0.97239419341647926</v>
      </c>
      <c r="CN144" s="84">
        <v>0.93432773774645661</v>
      </c>
      <c r="CO144" s="84">
        <v>0.94225720711510941</v>
      </c>
      <c r="CP144" s="84">
        <v>0.95733035077995088</v>
      </c>
      <c r="CQ144" s="84">
        <v>0.94883799192335105</v>
      </c>
      <c r="CR144" s="84">
        <v>0.94460846452668168</v>
      </c>
      <c r="CS144" s="84">
        <v>0.96158642806239603</v>
      </c>
      <c r="CT144" s="84">
        <v>0.99203230423226341</v>
      </c>
      <c r="CU144" s="84">
        <v>0.97369150368200175</v>
      </c>
      <c r="CV144" s="84">
        <v>0.99245783514134134</v>
      </c>
      <c r="CW144" s="84">
        <v>0.99397260273972599</v>
      </c>
      <c r="CX144" s="84">
        <v>0.99531831498931034</v>
      </c>
      <c r="CY144" s="84">
        <v>0.97801063177264358</v>
      </c>
      <c r="CZ144" s="84">
        <v>0.89802698834594152</v>
      </c>
      <c r="DA144" s="84">
        <v>0.94026374974442861</v>
      </c>
      <c r="DB144" s="84">
        <v>0.9337734579143242</v>
      </c>
      <c r="DC144" s="84">
        <v>0.95150051468841557</v>
      </c>
      <c r="DD144" s="84">
        <v>0.93209977509711717</v>
      </c>
      <c r="DE144" s="84">
        <v>0.96068572333518099</v>
      </c>
      <c r="DF144" s="84">
        <v>0.99460846452668172</v>
      </c>
      <c r="DG144" s="84">
        <v>0.96815860321482305</v>
      </c>
      <c r="DH144" s="84">
        <v>0.99007245229234297</v>
      </c>
      <c r="DI144" s="84">
        <v>0.99209863013698629</v>
      </c>
      <c r="DJ144" s="84">
        <v>0.99551627207221471</v>
      </c>
      <c r="DK144" s="84">
        <v>0.96942956450623596</v>
      </c>
      <c r="DL144" s="84">
        <v>0.94309723651912269</v>
      </c>
      <c r="DM144" s="84">
        <v>0.92800654262931925</v>
      </c>
      <c r="DN144" s="84">
        <v>0.9410384828569166</v>
      </c>
      <c r="DO144" s="84">
        <v>0.95134214902209202</v>
      </c>
      <c r="DP144" s="84">
        <v>0.92383561643835621</v>
      </c>
      <c r="DQ144" s="84">
        <v>0.9643380315147676</v>
      </c>
      <c r="DR144" s="84">
        <v>0.99450623594356991</v>
      </c>
      <c r="DS144" s="84">
        <v>0.96235846068572328</v>
      </c>
      <c r="DT144" s="84">
        <v>0.98957755958508198</v>
      </c>
      <c r="DU144" s="84">
        <v>0.98640000000000005</v>
      </c>
      <c r="DV144" s="84">
        <v>0.99184416818433763</v>
      </c>
      <c r="DW144" s="84">
        <v>0.96933755878143535</v>
      </c>
      <c r="DX144" s="84">
        <v>0.93467416264153935</v>
      </c>
      <c r="DY144" s="84">
        <v>0.92604375383357196</v>
      </c>
      <c r="DZ144" s="84">
        <v>0.94320611291472012</v>
      </c>
      <c r="EA144" s="84">
        <v>0.94488874811940771</v>
      </c>
      <c r="EB144" s="84">
        <v>0.92721938253935809</v>
      </c>
      <c r="EC144" s="84">
        <v>0.95395518251643041</v>
      </c>
      <c r="ED144" s="84">
        <v>0.98079738294827234</v>
      </c>
      <c r="EE144" s="84">
        <v>0.95772626494575974</v>
      </c>
      <c r="EF144" s="84">
        <v>0.98691503682001747</v>
      </c>
      <c r="EG144" s="84">
        <v>0.9874534923050905</v>
      </c>
      <c r="EH144" s="84">
        <v>0.99473434159474228</v>
      </c>
      <c r="EI144" s="84">
        <v>0.97165538867799961</v>
      </c>
      <c r="EJ144" s="84">
        <v>0.90883169007939979</v>
      </c>
      <c r="EK144" s="84">
        <v>0.92167245961970967</v>
      </c>
      <c r="EL144" s="84">
        <v>0.93766331459339614</v>
      </c>
      <c r="EM144" s="84">
        <v>0.94611608203341513</v>
      </c>
      <c r="EN144" s="84">
        <v>0.94544673890819875</v>
      </c>
      <c r="EO144" s="84">
        <v>0.95710270013461085</v>
      </c>
      <c r="EP144" s="84">
        <v>0.98791249233285627</v>
      </c>
      <c r="EQ144" s="84">
        <v>0.96284345553883921</v>
      </c>
      <c r="ER144" s="84">
        <v>0.98170876553963105</v>
      </c>
      <c r="ES144" s="84">
        <v>0.98456986301369864</v>
      </c>
      <c r="ET144" s="84">
        <v>0.98493546599097315</v>
      </c>
      <c r="EU144" s="84">
        <v>0.95031281946432233</v>
      </c>
      <c r="EV144" s="84">
        <v>0.93848483648744951</v>
      </c>
      <c r="EW144" s="84">
        <v>0.91505827029237374</v>
      </c>
      <c r="EX144" s="84">
        <v>0.92862657375880908</v>
      </c>
      <c r="EY144" s="84">
        <v>0.94377029060099771</v>
      </c>
      <c r="EZ144" s="84">
        <v>0.92156614189327346</v>
      </c>
      <c r="FA144" s="84">
        <v>0.94147398843930641</v>
      </c>
      <c r="FB144" s="84">
        <v>0.97026170517276633</v>
      </c>
      <c r="FC144" s="84">
        <v>0.93633700213793647</v>
      </c>
      <c r="FD144" s="84">
        <v>0.96095296539710195</v>
      </c>
      <c r="FE144" s="84">
        <v>0.96599452054794521</v>
      </c>
      <c r="FF144" s="84">
        <v>0.96430833795233195</v>
      </c>
      <c r="FG144" s="84">
        <v>0.91813126150071567</v>
      </c>
      <c r="FH144" s="84">
        <v>0.90077401219415631</v>
      </c>
      <c r="FI144" s="84">
        <v>0.87689225107340019</v>
      </c>
      <c r="FJ144" s="84">
        <v>0.93679230342861664</v>
      </c>
      <c r="FK144" s="84">
        <v>0.93437722701718262</v>
      </c>
      <c r="FL144" s="84">
        <v>0.9043099570639952</v>
      </c>
      <c r="FM144" s="84">
        <v>0.94615567344999607</v>
      </c>
      <c r="FN144" s="84">
        <v>0.95932938049478644</v>
      </c>
      <c r="FO144" s="84">
        <v>0.92798321323936972</v>
      </c>
      <c r="FP144" s="84">
        <v>0.9542719138490775</v>
      </c>
      <c r="FQ144" s="84">
        <v>0.95974794520547946</v>
      </c>
      <c r="FR144" s="84">
        <v>0.95910206667194553</v>
      </c>
      <c r="FS144" s="84">
        <v>0.94986910197869112</v>
      </c>
      <c r="FT144" s="84">
        <v>0.88436276908023481</v>
      </c>
      <c r="FU144" s="84">
        <v>0.87074217951339195</v>
      </c>
      <c r="FV144" s="84">
        <v>0.9287453480085518</v>
      </c>
      <c r="FW144" s="84">
        <v>0.92037176340169446</v>
      </c>
      <c r="FX144" s="84">
        <v>0.90284195461050909</v>
      </c>
      <c r="FY144" s="84">
        <v>0.93572333518093276</v>
      </c>
      <c r="FZ144" s="84">
        <v>0.94721529339603361</v>
      </c>
      <c r="GA144" s="84">
        <v>0.93897972919471062</v>
      </c>
    </row>
    <row r="145" spans="2:183">
      <c r="B145" s="96" t="s">
        <v>5</v>
      </c>
      <c r="C145" s="166" t="s">
        <v>42</v>
      </c>
      <c r="D145" s="178">
        <v>8053.75</v>
      </c>
      <c r="E145" s="179">
        <v>12170.97</v>
      </c>
      <c r="F145" s="179">
        <v>8087.88</v>
      </c>
      <c r="G145" s="179">
        <v>16047.29</v>
      </c>
      <c r="H145" s="179">
        <v>8103.94</v>
      </c>
      <c r="I145" s="179">
        <v>8192.27</v>
      </c>
      <c r="J145" s="179">
        <v>8280.59</v>
      </c>
      <c r="K145" s="179">
        <v>12490.15</v>
      </c>
      <c r="L145" s="179">
        <v>14211.33</v>
      </c>
      <c r="M145" s="179">
        <v>12601.56</v>
      </c>
      <c r="N145" s="179">
        <v>12887.62</v>
      </c>
      <c r="O145" s="179">
        <v>18002.52</v>
      </c>
      <c r="P145" s="179">
        <v>13812.03</v>
      </c>
      <c r="Q145" s="179">
        <v>13775.9</v>
      </c>
      <c r="R145" s="179">
        <v>13610.28</v>
      </c>
      <c r="S145" s="179">
        <v>4431.37</v>
      </c>
      <c r="T145" s="179">
        <v>17765.64</v>
      </c>
      <c r="U145" s="179">
        <v>13390.47</v>
      </c>
      <c r="V145" s="179">
        <v>9005.27</v>
      </c>
      <c r="W145" s="179">
        <v>9043.41</v>
      </c>
      <c r="X145" s="179">
        <v>13574.15</v>
      </c>
      <c r="Y145" s="179">
        <v>13685.56</v>
      </c>
      <c r="Z145" s="179">
        <v>13905.38</v>
      </c>
      <c r="AA145" s="179">
        <v>9633.59</v>
      </c>
      <c r="AB145" s="179">
        <v>14751.5</v>
      </c>
      <c r="AC145" s="179">
        <v>9768.09</v>
      </c>
      <c r="AD145" s="179">
        <v>19214.990000000002</v>
      </c>
      <c r="AE145" s="179">
        <v>9222.07</v>
      </c>
      <c r="AF145" s="179">
        <v>11157.04</v>
      </c>
      <c r="AG145" s="179">
        <v>9296.35</v>
      </c>
      <c r="AH145" s="179">
        <v>9370.6200000000008</v>
      </c>
      <c r="AI145" s="179">
        <v>14113.14</v>
      </c>
      <c r="AJ145" s="179">
        <v>9414.7800000000007</v>
      </c>
      <c r="AK145" s="179">
        <v>14230.58</v>
      </c>
      <c r="AL145" s="179">
        <v>14456.41</v>
      </c>
      <c r="AM145" s="179">
        <v>15013.47</v>
      </c>
      <c r="AN145" s="179">
        <v>15314.58</v>
      </c>
      <c r="AO145" s="179">
        <v>15224.25</v>
      </c>
      <c r="AP145" s="179">
        <v>14983.36</v>
      </c>
      <c r="AQ145" s="179">
        <v>9587.42</v>
      </c>
      <c r="AR145" s="179">
        <v>4808.7700000000004</v>
      </c>
      <c r="AS145" s="179">
        <v>21312.57</v>
      </c>
      <c r="AT145" s="179">
        <v>14603.96</v>
      </c>
      <c r="AU145" s="179">
        <v>9774.11</v>
      </c>
      <c r="AV145" s="179">
        <v>6903.62</v>
      </c>
      <c r="AW145" s="179">
        <v>14778.6</v>
      </c>
      <c r="AX145" s="179">
        <v>10010.99</v>
      </c>
      <c r="AY145" s="179">
        <v>25986.01</v>
      </c>
      <c r="AZ145" s="179">
        <v>15898.74</v>
      </c>
      <c r="BA145" s="179">
        <v>15808.41</v>
      </c>
      <c r="BB145" s="179">
        <v>15567.52</v>
      </c>
      <c r="BC145" s="179">
        <v>9986.9</v>
      </c>
      <c r="BD145" s="179">
        <v>20042.05</v>
      </c>
      <c r="BE145" s="179">
        <v>15103.8</v>
      </c>
      <c r="BF145" s="179">
        <v>15221.24</v>
      </c>
      <c r="BG145" s="179">
        <v>15278.45</v>
      </c>
      <c r="BH145" s="179">
        <v>15290.49</v>
      </c>
      <c r="BI145" s="179">
        <v>10267.94</v>
      </c>
      <c r="BJ145" s="179">
        <v>15678.93</v>
      </c>
      <c r="BK145" s="179">
        <v>10868.15</v>
      </c>
      <c r="BL145" s="179">
        <v>16618.400000000001</v>
      </c>
      <c r="BM145" s="179">
        <v>11018.71</v>
      </c>
      <c r="BN145" s="179">
        <v>27155.33</v>
      </c>
      <c r="BO145" s="179">
        <v>15706.03</v>
      </c>
      <c r="BP145" s="179">
        <v>15766.25</v>
      </c>
      <c r="BQ145" s="179">
        <v>15856.58</v>
      </c>
      <c r="BR145" s="179">
        <v>15992.08</v>
      </c>
      <c r="BS145" s="179">
        <v>10705.55</v>
      </c>
      <c r="BT145" s="179">
        <v>10717.6</v>
      </c>
      <c r="BU145" s="179">
        <v>0</v>
      </c>
      <c r="BV145" s="179">
        <v>13270.32</v>
      </c>
      <c r="BW145" s="179">
        <v>17169.439999999999</v>
      </c>
      <c r="BX145" s="179">
        <v>17527.759999999998</v>
      </c>
      <c r="BY145" s="179">
        <v>11628.96</v>
      </c>
      <c r="BZ145" s="179">
        <v>17214.599999999999</v>
      </c>
      <c r="CA145" s="179">
        <v>11099.01</v>
      </c>
      <c r="CB145" s="179">
        <v>11143.17</v>
      </c>
      <c r="CC145" s="179">
        <v>11203.39</v>
      </c>
      <c r="CD145" s="179">
        <v>11293.72</v>
      </c>
      <c r="CE145" s="179">
        <v>11337.89</v>
      </c>
      <c r="CF145" s="179">
        <v>11349.93</v>
      </c>
      <c r="CG145" s="179">
        <v>17145.349999999999</v>
      </c>
      <c r="CH145" s="179">
        <v>11637</v>
      </c>
      <c r="CI145" s="179">
        <v>18148.05</v>
      </c>
      <c r="CJ145" s="179">
        <v>18521.43</v>
      </c>
      <c r="CK145" s="179">
        <v>12305.46</v>
      </c>
      <c r="CL145" s="179">
        <v>18244.400000000001</v>
      </c>
      <c r="CM145" s="179">
        <v>11801.6</v>
      </c>
      <c r="CN145" s="179">
        <v>11857.81</v>
      </c>
      <c r="CO145" s="179">
        <v>20354.740000000002</v>
      </c>
      <c r="CP145" s="179">
        <v>18060.73</v>
      </c>
      <c r="CQ145" s="179">
        <v>6049.35</v>
      </c>
      <c r="CR145" s="179">
        <v>12106.73</v>
      </c>
      <c r="CS145" s="179">
        <v>18286.560000000001</v>
      </c>
      <c r="CT145" s="179">
        <v>18620.79</v>
      </c>
      <c r="CU145" s="179">
        <v>19319.38</v>
      </c>
      <c r="CV145" s="179">
        <v>19731.900000000001</v>
      </c>
      <c r="CW145" s="179">
        <v>19686.740000000002</v>
      </c>
      <c r="CX145" s="179">
        <v>12973.93</v>
      </c>
      <c r="CY145" s="179">
        <v>12638.69</v>
      </c>
      <c r="CZ145" s="179">
        <v>15315.82</v>
      </c>
      <c r="DA145" s="179">
        <v>12793.27</v>
      </c>
      <c r="DB145" s="179">
        <v>12915.72</v>
      </c>
      <c r="DC145" s="179">
        <v>19472.95</v>
      </c>
      <c r="DD145" s="179">
        <v>25855.53</v>
      </c>
      <c r="DE145" s="179">
        <v>19503.05</v>
      </c>
      <c r="DF145" s="179">
        <v>13216.83</v>
      </c>
      <c r="DG145" s="179">
        <v>27324.959999999999</v>
      </c>
      <c r="DH145" s="179">
        <v>20891.18</v>
      </c>
      <c r="DI145" s="179">
        <v>13879.28</v>
      </c>
      <c r="DJ145" s="179">
        <v>16514.07</v>
      </c>
      <c r="DK145" s="179">
        <v>13371.4</v>
      </c>
      <c r="DL145" s="179">
        <v>13391.48</v>
      </c>
      <c r="DM145" s="179">
        <v>20246.8</v>
      </c>
      <c r="DN145" s="179">
        <v>20448.55</v>
      </c>
      <c r="DO145" s="179">
        <v>13696.6</v>
      </c>
      <c r="DP145" s="179">
        <v>13648.43</v>
      </c>
      <c r="DQ145" s="179">
        <v>13732.74</v>
      </c>
      <c r="DR145" s="179">
        <v>20966.46</v>
      </c>
      <c r="DS145" s="179">
        <v>28794.38</v>
      </c>
      <c r="DT145" s="179">
        <v>29332.38</v>
      </c>
      <c r="DU145" s="179">
        <v>32174.75</v>
      </c>
      <c r="DV145" s="179">
        <v>28814.46</v>
      </c>
      <c r="DW145" s="179">
        <v>7031.98</v>
      </c>
      <c r="DX145" s="179">
        <v>31050.01</v>
      </c>
      <c r="DY145" s="179">
        <v>21264.57</v>
      </c>
      <c r="DZ145" s="179">
        <v>14292.8</v>
      </c>
      <c r="EA145" s="179">
        <v>14363.07</v>
      </c>
      <c r="EB145" s="179">
        <v>14314.89</v>
      </c>
      <c r="EC145" s="179">
        <v>14387.15</v>
      </c>
      <c r="ED145" s="179">
        <v>29143.67</v>
      </c>
      <c r="EE145" s="179">
        <v>14941.2</v>
      </c>
      <c r="EF145" s="179">
        <v>22842.39</v>
      </c>
      <c r="EG145" s="179">
        <v>22773.14</v>
      </c>
      <c r="EH145" s="179">
        <v>14909.08</v>
      </c>
      <c r="EI145" s="179">
        <v>14644.11</v>
      </c>
      <c r="EJ145" s="179">
        <v>17722</v>
      </c>
      <c r="EK145" s="179">
        <v>22330.5</v>
      </c>
      <c r="EL145" s="179">
        <v>22712.92</v>
      </c>
      <c r="EM145" s="179">
        <v>15272.43</v>
      </c>
      <c r="EN145" s="179">
        <v>22520.21</v>
      </c>
      <c r="EO145" s="179">
        <v>30034.97</v>
      </c>
      <c r="EP145" s="179">
        <v>37900.019999999997</v>
      </c>
      <c r="EQ145" s="179">
        <v>23164.59</v>
      </c>
      <c r="ER145" s="179">
        <v>31853.68</v>
      </c>
      <c r="ES145" s="179">
        <v>15824.46</v>
      </c>
      <c r="ET145" s="179">
        <v>15274.43</v>
      </c>
      <c r="EU145" s="179">
        <v>15308.56</v>
      </c>
      <c r="EV145" s="179">
        <v>15420.97</v>
      </c>
      <c r="EW145" s="179">
        <v>23531.94</v>
      </c>
      <c r="EX145" s="179">
        <v>24037.81</v>
      </c>
      <c r="EY145" s="179">
        <v>16113.53</v>
      </c>
      <c r="EZ145" s="179">
        <v>23423.54</v>
      </c>
      <c r="FA145" s="179">
        <v>15531.38</v>
      </c>
      <c r="FB145" s="179">
        <v>23453.66</v>
      </c>
      <c r="FC145" s="179">
        <v>31821.57</v>
      </c>
      <c r="FD145" s="179">
        <v>24540.67</v>
      </c>
      <c r="FE145" s="179">
        <v>33022</v>
      </c>
      <c r="FF145" s="179">
        <v>23905.32</v>
      </c>
      <c r="FG145" s="179">
        <v>15971.01</v>
      </c>
      <c r="FH145" s="179">
        <v>24134.16</v>
      </c>
      <c r="FI145" s="179">
        <v>24552.720000000001</v>
      </c>
      <c r="FJ145" s="179">
        <v>16721.78</v>
      </c>
      <c r="FK145" s="179">
        <v>25221.18</v>
      </c>
      <c r="FL145" s="179">
        <v>16292.19</v>
      </c>
      <c r="FM145" s="179">
        <v>24302.79</v>
      </c>
      <c r="FN145" s="179">
        <v>40785.69</v>
      </c>
      <c r="FO145" s="179">
        <v>16601.34</v>
      </c>
      <c r="FP145" s="179">
        <v>34009.65</v>
      </c>
      <c r="FQ145" s="179">
        <v>17097.169999999998</v>
      </c>
      <c r="FR145" s="179">
        <v>24751.45</v>
      </c>
      <c r="FS145" s="179">
        <v>8267.5499999999993</v>
      </c>
      <c r="FT145" s="179">
        <v>20087.04</v>
      </c>
      <c r="FU145" s="179">
        <v>25422.92</v>
      </c>
      <c r="FV145" s="179">
        <v>17313.97</v>
      </c>
      <c r="FW145" s="179">
        <v>17410.32</v>
      </c>
      <c r="FX145" s="179">
        <v>16868.32</v>
      </c>
      <c r="FY145" s="179">
        <v>25163.97</v>
      </c>
      <c r="FZ145" s="179">
        <v>25338.62</v>
      </c>
      <c r="GA145" s="179">
        <v>34383.040000000001</v>
      </c>
    </row>
    <row r="146" spans="2:183">
      <c r="B146" s="96" t="s">
        <v>5</v>
      </c>
      <c r="C146" s="166" t="s">
        <v>318</v>
      </c>
      <c r="D146" s="178">
        <v>0</v>
      </c>
      <c r="E146" s="179">
        <v>0</v>
      </c>
      <c r="F146" s="179">
        <v>0</v>
      </c>
      <c r="G146" s="179">
        <v>0</v>
      </c>
      <c r="H146" s="179">
        <v>0</v>
      </c>
      <c r="I146" s="179">
        <v>0</v>
      </c>
      <c r="J146" s="179">
        <v>0</v>
      </c>
      <c r="K146" s="179">
        <v>0</v>
      </c>
      <c r="L146" s="179">
        <v>0</v>
      </c>
      <c r="M146" s="179">
        <v>0</v>
      </c>
      <c r="N146" s="179">
        <v>0</v>
      </c>
      <c r="O146" s="179">
        <v>0</v>
      </c>
      <c r="P146" s="179">
        <v>0</v>
      </c>
      <c r="Q146" s="179">
        <v>0</v>
      </c>
      <c r="R146" s="179">
        <v>0</v>
      </c>
      <c r="S146" s="179">
        <v>0</v>
      </c>
      <c r="T146" s="179">
        <v>0</v>
      </c>
      <c r="U146" s="179">
        <v>0</v>
      </c>
      <c r="V146" s="179">
        <v>0</v>
      </c>
      <c r="W146" s="179">
        <v>0</v>
      </c>
      <c r="X146" s="179">
        <v>0</v>
      </c>
      <c r="Y146" s="179">
        <v>0</v>
      </c>
      <c r="Z146" s="179">
        <v>0</v>
      </c>
      <c r="AA146" s="179">
        <v>0</v>
      </c>
      <c r="AB146" s="179">
        <v>0</v>
      </c>
      <c r="AC146" s="179">
        <v>0</v>
      </c>
      <c r="AD146" s="179">
        <v>0</v>
      </c>
      <c r="AE146" s="179">
        <v>0</v>
      </c>
      <c r="AF146" s="179">
        <v>0</v>
      </c>
      <c r="AG146" s="179">
        <v>0</v>
      </c>
      <c r="AH146" s="179">
        <v>0</v>
      </c>
      <c r="AI146" s="179">
        <v>0</v>
      </c>
      <c r="AJ146" s="179">
        <v>0</v>
      </c>
      <c r="AK146" s="179">
        <v>0</v>
      </c>
      <c r="AL146" s="179">
        <v>0</v>
      </c>
      <c r="AM146" s="179">
        <v>0</v>
      </c>
      <c r="AN146" s="179">
        <v>0</v>
      </c>
      <c r="AO146" s="179">
        <v>0</v>
      </c>
      <c r="AP146" s="179">
        <v>0</v>
      </c>
      <c r="AQ146" s="179">
        <v>0</v>
      </c>
      <c r="AR146" s="179">
        <v>0</v>
      </c>
      <c r="AS146" s="179">
        <v>0</v>
      </c>
      <c r="AT146" s="179">
        <v>0</v>
      </c>
      <c r="AU146" s="179">
        <v>0</v>
      </c>
      <c r="AV146" s="179">
        <v>0</v>
      </c>
      <c r="AW146" s="179">
        <v>0</v>
      </c>
      <c r="AX146" s="179">
        <v>0</v>
      </c>
      <c r="AY146" s="179">
        <v>0</v>
      </c>
      <c r="AZ146" s="179">
        <v>0</v>
      </c>
      <c r="BA146" s="179">
        <v>0</v>
      </c>
      <c r="BB146" s="179">
        <v>0</v>
      </c>
      <c r="BC146" s="179">
        <v>0</v>
      </c>
      <c r="BD146" s="179">
        <v>0</v>
      </c>
      <c r="BE146" s="179">
        <v>0</v>
      </c>
      <c r="BF146" s="179">
        <v>0</v>
      </c>
      <c r="BG146" s="179">
        <v>0</v>
      </c>
      <c r="BH146" s="179">
        <v>0</v>
      </c>
      <c r="BI146" s="179">
        <v>0</v>
      </c>
      <c r="BJ146" s="179">
        <v>0</v>
      </c>
      <c r="BK146" s="179">
        <v>0</v>
      </c>
      <c r="BL146" s="179">
        <v>0</v>
      </c>
      <c r="BM146" s="179">
        <v>0</v>
      </c>
      <c r="BN146" s="179">
        <v>0</v>
      </c>
      <c r="BO146" s="179">
        <v>0</v>
      </c>
      <c r="BP146" s="179">
        <v>0</v>
      </c>
      <c r="BQ146" s="179">
        <v>0</v>
      </c>
      <c r="BR146" s="179">
        <v>0</v>
      </c>
      <c r="BS146" s="179">
        <v>0</v>
      </c>
      <c r="BT146" s="179">
        <v>0</v>
      </c>
      <c r="BU146" s="179">
        <v>0</v>
      </c>
      <c r="BV146" s="179">
        <v>0</v>
      </c>
      <c r="BW146" s="179">
        <v>0</v>
      </c>
      <c r="BX146" s="179">
        <v>0</v>
      </c>
      <c r="BY146" s="179">
        <v>0</v>
      </c>
      <c r="BZ146" s="179">
        <v>0</v>
      </c>
      <c r="CA146" s="179">
        <v>0</v>
      </c>
      <c r="CB146" s="179">
        <v>0</v>
      </c>
      <c r="CC146" s="179">
        <v>0</v>
      </c>
      <c r="CD146" s="179">
        <v>0</v>
      </c>
      <c r="CE146" s="179">
        <v>0</v>
      </c>
      <c r="CF146" s="179">
        <v>0</v>
      </c>
      <c r="CG146" s="179">
        <v>0</v>
      </c>
      <c r="CH146" s="179">
        <v>0</v>
      </c>
      <c r="CI146" s="179">
        <v>0</v>
      </c>
      <c r="CJ146" s="179">
        <v>0</v>
      </c>
      <c r="CK146" s="179">
        <v>0</v>
      </c>
      <c r="CL146" s="179">
        <v>0</v>
      </c>
      <c r="CM146" s="179">
        <v>0</v>
      </c>
      <c r="CN146" s="179">
        <v>0</v>
      </c>
      <c r="CO146" s="179">
        <v>0</v>
      </c>
      <c r="CP146" s="179">
        <v>0</v>
      </c>
      <c r="CQ146" s="179">
        <v>0</v>
      </c>
      <c r="CR146" s="179">
        <v>0</v>
      </c>
      <c r="CS146" s="179">
        <v>0</v>
      </c>
      <c r="CT146" s="179">
        <v>0</v>
      </c>
      <c r="CU146" s="179">
        <v>0</v>
      </c>
      <c r="CV146" s="179">
        <v>0</v>
      </c>
      <c r="CW146" s="179">
        <v>0</v>
      </c>
      <c r="CX146" s="179">
        <v>0</v>
      </c>
      <c r="CY146" s="179">
        <v>0</v>
      </c>
      <c r="CZ146" s="179">
        <v>0</v>
      </c>
      <c r="DA146" s="179">
        <v>0</v>
      </c>
      <c r="DB146" s="179">
        <v>0</v>
      </c>
      <c r="DC146" s="179">
        <v>0</v>
      </c>
      <c r="DD146" s="179">
        <v>0</v>
      </c>
      <c r="DE146" s="179">
        <v>0</v>
      </c>
      <c r="DF146" s="179">
        <v>0</v>
      </c>
      <c r="DG146" s="179">
        <v>0</v>
      </c>
      <c r="DH146" s="179">
        <v>0</v>
      </c>
      <c r="DI146" s="179">
        <v>0</v>
      </c>
      <c r="DJ146" s="179">
        <v>0</v>
      </c>
      <c r="DK146" s="179">
        <v>0</v>
      </c>
      <c r="DL146" s="179">
        <v>0</v>
      </c>
      <c r="DM146" s="179">
        <v>0</v>
      </c>
      <c r="DN146" s="179">
        <v>0</v>
      </c>
      <c r="DO146" s="179">
        <v>0</v>
      </c>
      <c r="DP146" s="179">
        <v>0</v>
      </c>
      <c r="DQ146" s="179">
        <v>0</v>
      </c>
      <c r="DR146" s="179">
        <v>0</v>
      </c>
      <c r="DS146" s="179">
        <v>0</v>
      </c>
      <c r="DT146" s="179">
        <v>0</v>
      </c>
      <c r="DU146" s="179">
        <v>0</v>
      </c>
      <c r="DV146" s="179">
        <v>0</v>
      </c>
      <c r="DW146" s="179">
        <v>0</v>
      </c>
      <c r="DX146" s="179">
        <v>0</v>
      </c>
      <c r="DY146" s="179">
        <v>0</v>
      </c>
      <c r="DZ146" s="179">
        <v>0</v>
      </c>
      <c r="EA146" s="179">
        <v>0</v>
      </c>
      <c r="EB146" s="179">
        <v>0</v>
      </c>
      <c r="EC146" s="179">
        <v>0</v>
      </c>
      <c r="ED146" s="179">
        <v>0</v>
      </c>
      <c r="EE146" s="179">
        <v>0</v>
      </c>
      <c r="EF146" s="179">
        <v>0</v>
      </c>
      <c r="EG146" s="179">
        <v>0</v>
      </c>
      <c r="EH146" s="179">
        <v>0</v>
      </c>
      <c r="EI146" s="179">
        <v>0</v>
      </c>
      <c r="EJ146" s="179">
        <v>0</v>
      </c>
      <c r="EK146" s="179">
        <v>0</v>
      </c>
      <c r="EL146" s="179">
        <v>0</v>
      </c>
      <c r="EM146" s="179">
        <v>0</v>
      </c>
      <c r="EN146" s="179">
        <v>0</v>
      </c>
      <c r="EO146" s="179">
        <v>0</v>
      </c>
      <c r="EP146" s="179">
        <v>0</v>
      </c>
      <c r="EQ146" s="179">
        <v>0</v>
      </c>
      <c r="ER146" s="179">
        <v>0</v>
      </c>
      <c r="ES146" s="179">
        <v>0</v>
      </c>
      <c r="ET146" s="179">
        <v>0</v>
      </c>
      <c r="EU146" s="179">
        <v>0</v>
      </c>
      <c r="EV146" s="179">
        <v>0</v>
      </c>
      <c r="EW146" s="179">
        <v>0</v>
      </c>
      <c r="EX146" s="179">
        <v>0</v>
      </c>
      <c r="EY146" s="179">
        <v>0</v>
      </c>
      <c r="EZ146" s="179">
        <v>0</v>
      </c>
      <c r="FA146" s="179">
        <v>0</v>
      </c>
      <c r="FB146" s="179">
        <v>0</v>
      </c>
      <c r="FC146" s="179">
        <v>0</v>
      </c>
      <c r="FD146" s="179">
        <v>0</v>
      </c>
      <c r="FE146" s="179">
        <v>0</v>
      </c>
      <c r="FF146" s="179">
        <v>0</v>
      </c>
      <c r="FG146" s="179">
        <v>0</v>
      </c>
      <c r="FH146" s="179">
        <v>0</v>
      </c>
      <c r="FI146" s="179">
        <v>0</v>
      </c>
      <c r="FJ146" s="179">
        <v>0</v>
      </c>
      <c r="FK146" s="179">
        <v>0</v>
      </c>
      <c r="FL146" s="179">
        <v>0</v>
      </c>
      <c r="FM146" s="179">
        <v>0</v>
      </c>
      <c r="FN146" s="179">
        <v>0</v>
      </c>
      <c r="FO146" s="179">
        <v>0</v>
      </c>
      <c r="FP146" s="179">
        <v>0</v>
      </c>
      <c r="FQ146" s="179">
        <v>0</v>
      </c>
      <c r="FR146" s="179">
        <v>0</v>
      </c>
      <c r="FS146" s="179">
        <v>0</v>
      </c>
      <c r="FT146" s="179">
        <v>0</v>
      </c>
      <c r="FU146" s="179">
        <v>0</v>
      </c>
      <c r="FV146" s="179">
        <v>0</v>
      </c>
      <c r="FW146" s="179">
        <v>0</v>
      </c>
      <c r="FX146" s="179">
        <v>0</v>
      </c>
      <c r="FY146" s="179">
        <v>0</v>
      </c>
      <c r="FZ146" s="179">
        <v>0</v>
      </c>
      <c r="GA146" s="179">
        <v>0</v>
      </c>
    </row>
    <row r="147" spans="2:183" s="41" customFormat="1">
      <c r="B147" s="96" t="s">
        <v>5</v>
      </c>
      <c r="C147" s="166" t="s">
        <v>43</v>
      </c>
      <c r="D147" s="175">
        <v>103.74</v>
      </c>
      <c r="E147" s="176">
        <v>91.65</v>
      </c>
      <c r="F147" s="176">
        <v>98.55</v>
      </c>
      <c r="G147" s="176">
        <v>96.91</v>
      </c>
      <c r="H147" s="176">
        <v>1101.71</v>
      </c>
      <c r="I147" s="176">
        <v>109.89</v>
      </c>
      <c r="J147" s="176">
        <v>98.43</v>
      </c>
      <c r="K147" s="176">
        <v>99.35</v>
      </c>
      <c r="L147" s="176">
        <v>95.99</v>
      </c>
      <c r="M147" s="176">
        <v>100.97</v>
      </c>
      <c r="N147" s="176">
        <v>98.65</v>
      </c>
      <c r="O147" s="176">
        <v>100.14</v>
      </c>
      <c r="P147" s="176">
        <v>104.96</v>
      </c>
      <c r="Q147" s="176">
        <v>93.57</v>
      </c>
      <c r="R147" s="176">
        <v>98.05</v>
      </c>
      <c r="S147" s="176">
        <v>96.71</v>
      </c>
      <c r="T147" s="176">
        <v>100.8</v>
      </c>
      <c r="U147" s="176">
        <v>95.35</v>
      </c>
      <c r="V147" s="176">
        <v>98.87</v>
      </c>
      <c r="W147" s="176">
        <v>99.28</v>
      </c>
      <c r="X147" s="176">
        <v>95.43</v>
      </c>
      <c r="Y147" s="176">
        <v>100.59</v>
      </c>
      <c r="Z147" s="176">
        <v>97.36</v>
      </c>
      <c r="AA147" s="176">
        <v>98.85</v>
      </c>
      <c r="AB147" s="176">
        <v>101.4</v>
      </c>
      <c r="AC147" s="176">
        <v>92.64</v>
      </c>
      <c r="AD147" s="176">
        <v>98.21</v>
      </c>
      <c r="AE147" s="176">
        <v>95.36</v>
      </c>
      <c r="AF147" s="176">
        <v>19.47</v>
      </c>
      <c r="AG147" s="176">
        <v>95.72</v>
      </c>
      <c r="AH147" s="176">
        <v>98.43</v>
      </c>
      <c r="AI147" s="176">
        <v>98.45</v>
      </c>
      <c r="AJ147" s="176">
        <v>94.31</v>
      </c>
      <c r="AK147" s="176">
        <v>99.78</v>
      </c>
      <c r="AL147" s="176">
        <v>96.71</v>
      </c>
      <c r="AM147" s="176">
        <v>96.46</v>
      </c>
      <c r="AN147" s="176">
        <v>104.67</v>
      </c>
      <c r="AO147" s="176">
        <v>97.69</v>
      </c>
      <c r="AP147" s="176">
        <v>99.41</v>
      </c>
      <c r="AQ147" s="176">
        <v>97.16</v>
      </c>
      <c r="AR147" s="176">
        <v>100.91</v>
      </c>
      <c r="AS147" s="176">
        <v>96.5</v>
      </c>
      <c r="AT147" s="176">
        <v>99.93</v>
      </c>
      <c r="AU147" s="176">
        <v>100.07</v>
      </c>
      <c r="AV147" s="176">
        <v>96.35</v>
      </c>
      <c r="AW147" s="176">
        <v>99.9</v>
      </c>
      <c r="AX147" s="176">
        <v>99.38</v>
      </c>
      <c r="AY147" s="176">
        <v>97.93</v>
      </c>
      <c r="AZ147" s="176">
        <v>104.13</v>
      </c>
      <c r="BA147" s="176">
        <v>94.62</v>
      </c>
      <c r="BB147" s="176">
        <v>95.83</v>
      </c>
      <c r="BC147" s="176">
        <v>91.27</v>
      </c>
      <c r="BD147" s="176">
        <v>1211.02</v>
      </c>
      <c r="BE147" s="176">
        <v>213.98</v>
      </c>
      <c r="BF147" s="176">
        <v>93.65</v>
      </c>
      <c r="BG147" s="176">
        <v>95.46</v>
      </c>
      <c r="BH147" s="176">
        <v>88.97</v>
      </c>
      <c r="BI147" s="176">
        <v>94.18</v>
      </c>
      <c r="BJ147" s="176">
        <v>94.96</v>
      </c>
      <c r="BK147" s="176">
        <v>92.33</v>
      </c>
      <c r="BL147" s="176">
        <v>105.33</v>
      </c>
      <c r="BM147" s="176">
        <v>95.4</v>
      </c>
      <c r="BN147" s="176">
        <v>97.43</v>
      </c>
      <c r="BO147" s="176">
        <v>93.23</v>
      </c>
      <c r="BP147" s="176">
        <v>96.48</v>
      </c>
      <c r="BQ147" s="176">
        <v>93.42</v>
      </c>
      <c r="BR147" s="176">
        <v>97.52</v>
      </c>
      <c r="BS147" s="176">
        <v>98.67</v>
      </c>
      <c r="BT147" s="176">
        <v>43.98</v>
      </c>
      <c r="BU147" s="176">
        <v>0</v>
      </c>
      <c r="BV147" s="176">
        <v>94.25</v>
      </c>
      <c r="BW147" s="176">
        <v>102.9</v>
      </c>
      <c r="BX147" s="176">
        <v>107.53</v>
      </c>
      <c r="BY147" s="176">
        <v>98.22</v>
      </c>
      <c r="BZ147" s="176">
        <v>108.38</v>
      </c>
      <c r="CA147" s="176">
        <v>1301.76</v>
      </c>
      <c r="CB147" s="176">
        <v>310.25</v>
      </c>
      <c r="CC147" s="176">
        <v>97.01</v>
      </c>
      <c r="CD147" s="176">
        <v>103.31</v>
      </c>
      <c r="CE147" s="176">
        <v>102.7</v>
      </c>
      <c r="CF147" s="176">
        <v>100.11</v>
      </c>
      <c r="CG147" s="176">
        <v>106.05</v>
      </c>
      <c r="CH147" s="176">
        <v>105.29</v>
      </c>
      <c r="CI147" s="176">
        <v>106.42</v>
      </c>
      <c r="CJ147" s="176">
        <v>109.77</v>
      </c>
      <c r="CK147" s="176">
        <v>102.79</v>
      </c>
      <c r="CL147" s="176">
        <v>109.93</v>
      </c>
      <c r="CM147" s="176">
        <v>103.77</v>
      </c>
      <c r="CN147" s="176">
        <v>103.38</v>
      </c>
      <c r="CO147" s="176">
        <v>101</v>
      </c>
      <c r="CP147" s="176">
        <v>105.77</v>
      </c>
      <c r="CQ147" s="176">
        <v>104.72</v>
      </c>
      <c r="CR147" s="176">
        <v>101.1</v>
      </c>
      <c r="CS147" s="176">
        <v>106.19</v>
      </c>
      <c r="CT147" s="176">
        <v>105.77</v>
      </c>
      <c r="CU147" s="176">
        <v>107.4</v>
      </c>
      <c r="CV147" s="176">
        <v>109.78</v>
      </c>
      <c r="CW147" s="176">
        <v>99.32</v>
      </c>
      <c r="CX147" s="176">
        <v>109.97</v>
      </c>
      <c r="CY147" s="176">
        <v>104.78</v>
      </c>
      <c r="CZ147" s="176">
        <v>19.600000000000001</v>
      </c>
      <c r="DA147" s="176">
        <v>101.11</v>
      </c>
      <c r="DB147" s="176">
        <v>103.78</v>
      </c>
      <c r="DC147" s="176">
        <v>105.66</v>
      </c>
      <c r="DD147" s="176">
        <v>100.52</v>
      </c>
      <c r="DE147" s="176">
        <v>106.58</v>
      </c>
      <c r="DF147" s="176">
        <v>106.41</v>
      </c>
      <c r="DG147" s="176">
        <v>107.43</v>
      </c>
      <c r="DH147" s="176">
        <v>109.53</v>
      </c>
      <c r="DI147" s="176">
        <v>99.05</v>
      </c>
      <c r="DJ147" s="176">
        <v>110.03</v>
      </c>
      <c r="DK147" s="176">
        <v>103.94</v>
      </c>
      <c r="DL147" s="176">
        <v>104.73</v>
      </c>
      <c r="DM147" s="176">
        <v>100.02</v>
      </c>
      <c r="DN147" s="176">
        <v>104.61</v>
      </c>
      <c r="DO147" s="176">
        <v>105.55</v>
      </c>
      <c r="DP147" s="176">
        <v>99.52</v>
      </c>
      <c r="DQ147" s="176">
        <v>106.85</v>
      </c>
      <c r="DR147" s="176">
        <v>106.5</v>
      </c>
      <c r="DS147" s="176">
        <v>106.84</v>
      </c>
      <c r="DT147" s="176">
        <v>109.58</v>
      </c>
      <c r="DU147" s="176">
        <v>98.77</v>
      </c>
      <c r="DV147" s="176">
        <v>109.81</v>
      </c>
      <c r="DW147" s="176">
        <v>103.83</v>
      </c>
      <c r="DX147" s="176">
        <v>1353.37</v>
      </c>
      <c r="DY147" s="176">
        <v>255.78</v>
      </c>
      <c r="DZ147" s="176">
        <v>104.73</v>
      </c>
      <c r="EA147" s="176">
        <v>104.9</v>
      </c>
      <c r="EB147" s="176">
        <v>99.84</v>
      </c>
      <c r="EC147" s="176">
        <v>105.82</v>
      </c>
      <c r="ED147" s="176">
        <v>105.26</v>
      </c>
      <c r="EE147" s="176">
        <v>106.17</v>
      </c>
      <c r="EF147" s="176">
        <v>109.21</v>
      </c>
      <c r="EG147" s="176">
        <v>102.34</v>
      </c>
      <c r="EH147" s="176">
        <v>109.9</v>
      </c>
      <c r="EI147" s="176">
        <v>90.35</v>
      </c>
      <c r="EJ147" s="176">
        <v>23.17</v>
      </c>
      <c r="EK147" s="176">
        <v>99.38</v>
      </c>
      <c r="EL147" s="176">
        <v>104.27</v>
      </c>
      <c r="EM147" s="176">
        <v>105.03</v>
      </c>
      <c r="EN147" s="176">
        <v>101.72</v>
      </c>
      <c r="EO147" s="176">
        <v>106.33</v>
      </c>
      <c r="EP147" s="176">
        <v>106.05</v>
      </c>
      <c r="EQ147" s="176">
        <v>106.79</v>
      </c>
      <c r="ER147" s="176">
        <v>108.79</v>
      </c>
      <c r="ES147" s="176">
        <v>98.35</v>
      </c>
      <c r="ET147" s="176">
        <v>108.91</v>
      </c>
      <c r="EU147" s="176">
        <v>102.08</v>
      </c>
      <c r="EV147" s="176">
        <v>1174.68</v>
      </c>
      <c r="EW147" s="176">
        <v>121.43</v>
      </c>
      <c r="EX147" s="176">
        <v>103.36</v>
      </c>
      <c r="EY147" s="176">
        <v>104.79</v>
      </c>
      <c r="EZ147" s="176">
        <v>99.39</v>
      </c>
      <c r="FA147" s="176">
        <v>104.56</v>
      </c>
      <c r="FB147" s="176">
        <v>104.13</v>
      </c>
      <c r="FC147" s="176">
        <v>104.22</v>
      </c>
      <c r="FD147" s="176">
        <v>106.6</v>
      </c>
      <c r="FE147" s="176">
        <v>96.86</v>
      </c>
      <c r="FF147" s="176">
        <v>106.93</v>
      </c>
      <c r="FG147" s="176">
        <v>98.91</v>
      </c>
      <c r="FH147" s="176">
        <v>100.54</v>
      </c>
      <c r="FI147" s="176">
        <v>95.02</v>
      </c>
      <c r="FJ147" s="176">
        <v>104.09</v>
      </c>
      <c r="FK147" s="176">
        <v>103.91</v>
      </c>
      <c r="FL147" s="176">
        <v>97.59</v>
      </c>
      <c r="FM147" s="176">
        <v>105.12</v>
      </c>
      <c r="FN147" s="176">
        <v>103.28</v>
      </c>
      <c r="FO147" s="176">
        <v>103.2</v>
      </c>
      <c r="FP147" s="176">
        <v>106.02</v>
      </c>
      <c r="FQ147" s="176">
        <v>96.09</v>
      </c>
      <c r="FR147" s="176">
        <v>106.39</v>
      </c>
      <c r="FS147" s="176">
        <v>6.94</v>
      </c>
      <c r="FT147" s="176">
        <v>32.15</v>
      </c>
      <c r="FU147" s="176">
        <v>94.43</v>
      </c>
      <c r="FV147" s="176">
        <v>103.24</v>
      </c>
      <c r="FW147" s="176">
        <v>102.39</v>
      </c>
      <c r="FX147" s="176">
        <v>97.44</v>
      </c>
      <c r="FY147" s="176">
        <v>104.04</v>
      </c>
      <c r="FZ147" s="176">
        <v>101.91</v>
      </c>
      <c r="GA147" s="176">
        <v>104.5</v>
      </c>
    </row>
    <row r="148" spans="2:183">
      <c r="B148" s="96" t="s">
        <v>5</v>
      </c>
      <c r="C148" s="166" t="s">
        <v>44</v>
      </c>
      <c r="D148" s="178">
        <v>142.69999999999999</v>
      </c>
      <c r="E148" s="179">
        <v>126.06</v>
      </c>
      <c r="F148" s="179">
        <v>135.56</v>
      </c>
      <c r="G148" s="179">
        <v>133.30000000000001</v>
      </c>
      <c r="H148" s="179">
        <v>1515.4</v>
      </c>
      <c r="I148" s="179">
        <v>151.15</v>
      </c>
      <c r="J148" s="179">
        <v>135.38999999999999</v>
      </c>
      <c r="K148" s="179">
        <v>136.65</v>
      </c>
      <c r="L148" s="179">
        <v>132.03</v>
      </c>
      <c r="M148" s="179">
        <v>138.88</v>
      </c>
      <c r="N148" s="179">
        <v>135.69</v>
      </c>
      <c r="O148" s="179">
        <v>137.74</v>
      </c>
      <c r="P148" s="179">
        <v>144.37</v>
      </c>
      <c r="Q148" s="179">
        <v>128.71</v>
      </c>
      <c r="R148" s="179">
        <v>134.87</v>
      </c>
      <c r="S148" s="179">
        <v>133.03</v>
      </c>
      <c r="T148" s="179">
        <v>138.65</v>
      </c>
      <c r="U148" s="179">
        <v>131.15</v>
      </c>
      <c r="V148" s="179">
        <v>135.99</v>
      </c>
      <c r="W148" s="179">
        <v>136.56</v>
      </c>
      <c r="X148" s="179">
        <v>131.26</v>
      </c>
      <c r="Y148" s="179">
        <v>138.36000000000001</v>
      </c>
      <c r="Z148" s="179">
        <v>133.91</v>
      </c>
      <c r="AA148" s="179">
        <v>135.97</v>
      </c>
      <c r="AB148" s="179">
        <v>199.46</v>
      </c>
      <c r="AC148" s="179">
        <v>182.23</v>
      </c>
      <c r="AD148" s="179">
        <v>193.18</v>
      </c>
      <c r="AE148" s="179">
        <v>187.57</v>
      </c>
      <c r="AF148" s="179">
        <v>38.29</v>
      </c>
      <c r="AG148" s="179">
        <v>188.29</v>
      </c>
      <c r="AH148" s="179">
        <v>193.61</v>
      </c>
      <c r="AI148" s="179">
        <v>193.66</v>
      </c>
      <c r="AJ148" s="179">
        <v>185.51</v>
      </c>
      <c r="AK148" s="179">
        <v>196.27</v>
      </c>
      <c r="AL148" s="179">
        <v>190.23</v>
      </c>
      <c r="AM148" s="179">
        <v>189.73</v>
      </c>
      <c r="AN148" s="179">
        <v>205.89</v>
      </c>
      <c r="AO148" s="179">
        <v>192.16</v>
      </c>
      <c r="AP148" s="179">
        <v>195.54</v>
      </c>
      <c r="AQ148" s="179">
        <v>191.1</v>
      </c>
      <c r="AR148" s="179">
        <v>198.49</v>
      </c>
      <c r="AS148" s="179">
        <v>189.82</v>
      </c>
      <c r="AT148" s="179">
        <v>196.56</v>
      </c>
      <c r="AU148" s="179">
        <v>196.83</v>
      </c>
      <c r="AV148" s="179">
        <v>189.52</v>
      </c>
      <c r="AW148" s="179">
        <v>196.5</v>
      </c>
      <c r="AX148" s="179">
        <v>195.48</v>
      </c>
      <c r="AY148" s="179">
        <v>192.63</v>
      </c>
      <c r="AZ148" s="179">
        <v>209.31</v>
      </c>
      <c r="BA148" s="179">
        <v>190.18</v>
      </c>
      <c r="BB148" s="179">
        <v>192.62</v>
      </c>
      <c r="BC148" s="179">
        <v>183.46</v>
      </c>
      <c r="BD148" s="179">
        <v>2434.15</v>
      </c>
      <c r="BE148" s="179">
        <v>430.1</v>
      </c>
      <c r="BF148" s="179">
        <v>188.23</v>
      </c>
      <c r="BG148" s="179">
        <v>191.87</v>
      </c>
      <c r="BH148" s="179">
        <v>178.83</v>
      </c>
      <c r="BI148" s="179">
        <v>189.31</v>
      </c>
      <c r="BJ148" s="179">
        <v>190.88</v>
      </c>
      <c r="BK148" s="179">
        <v>185.59</v>
      </c>
      <c r="BL148" s="179">
        <v>216.98</v>
      </c>
      <c r="BM148" s="179">
        <v>196.52</v>
      </c>
      <c r="BN148" s="179">
        <v>200.7</v>
      </c>
      <c r="BO148" s="179">
        <v>192.05</v>
      </c>
      <c r="BP148" s="179">
        <v>198.74</v>
      </c>
      <c r="BQ148" s="179">
        <v>192.46</v>
      </c>
      <c r="BR148" s="179">
        <v>200.9</v>
      </c>
      <c r="BS148" s="179">
        <v>203.26</v>
      </c>
      <c r="BT148" s="179">
        <v>90.6</v>
      </c>
      <c r="BU148" s="179">
        <v>0</v>
      </c>
      <c r="BV148" s="179">
        <v>194.17</v>
      </c>
      <c r="BW148" s="179">
        <v>211.97</v>
      </c>
      <c r="BX148" s="179">
        <v>227.96</v>
      </c>
      <c r="BY148" s="179">
        <v>208.23</v>
      </c>
      <c r="BZ148" s="179">
        <v>229.78</v>
      </c>
      <c r="CA148" s="179">
        <v>2759.74</v>
      </c>
      <c r="CB148" s="179">
        <v>657.74</v>
      </c>
      <c r="CC148" s="179">
        <v>205.67</v>
      </c>
      <c r="CD148" s="179">
        <v>219.02</v>
      </c>
      <c r="CE148" s="179">
        <v>217.72</v>
      </c>
      <c r="CF148" s="179">
        <v>212.23</v>
      </c>
      <c r="CG148" s="179">
        <v>224.82</v>
      </c>
      <c r="CH148" s="179">
        <v>223.22</v>
      </c>
      <c r="CI148" s="179">
        <v>225.61</v>
      </c>
      <c r="CJ148" s="179">
        <v>238.2</v>
      </c>
      <c r="CK148" s="179">
        <v>223.05</v>
      </c>
      <c r="CL148" s="179">
        <v>238.54</v>
      </c>
      <c r="CM148" s="179">
        <v>225.18</v>
      </c>
      <c r="CN148" s="179">
        <v>224.33</v>
      </c>
      <c r="CO148" s="179">
        <v>219.17</v>
      </c>
      <c r="CP148" s="179">
        <v>229.52</v>
      </c>
      <c r="CQ148" s="179">
        <v>227.23</v>
      </c>
      <c r="CR148" s="179">
        <v>219.38</v>
      </c>
      <c r="CS148" s="179">
        <v>230.43</v>
      </c>
      <c r="CT148" s="179">
        <v>229.51</v>
      </c>
      <c r="CU148" s="179">
        <v>233.07</v>
      </c>
      <c r="CV148" s="179">
        <v>244.81</v>
      </c>
      <c r="CW148" s="179">
        <v>221.49</v>
      </c>
      <c r="CX148" s="179">
        <v>245.23</v>
      </c>
      <c r="CY148" s="179">
        <v>233.66</v>
      </c>
      <c r="CZ148" s="179">
        <v>43.72</v>
      </c>
      <c r="DA148" s="179">
        <v>225.48</v>
      </c>
      <c r="DB148" s="179">
        <v>231.43</v>
      </c>
      <c r="DC148" s="179">
        <v>235.63</v>
      </c>
      <c r="DD148" s="179">
        <v>224.16</v>
      </c>
      <c r="DE148" s="179">
        <v>237.68</v>
      </c>
      <c r="DF148" s="179">
        <v>237.29</v>
      </c>
      <c r="DG148" s="179">
        <v>239.57</v>
      </c>
      <c r="DH148" s="179">
        <v>250.83</v>
      </c>
      <c r="DI148" s="179">
        <v>226.82</v>
      </c>
      <c r="DJ148" s="179">
        <v>251.97</v>
      </c>
      <c r="DK148" s="179">
        <v>238.03</v>
      </c>
      <c r="DL148" s="179">
        <v>239.82</v>
      </c>
      <c r="DM148" s="179">
        <v>229.04</v>
      </c>
      <c r="DN148" s="179">
        <v>239.56</v>
      </c>
      <c r="DO148" s="179">
        <v>241.72</v>
      </c>
      <c r="DP148" s="179">
        <v>227.9</v>
      </c>
      <c r="DQ148" s="179">
        <v>244.69</v>
      </c>
      <c r="DR148" s="179">
        <v>243.88</v>
      </c>
      <c r="DS148" s="179">
        <v>244.67</v>
      </c>
      <c r="DT148" s="179">
        <v>258.61</v>
      </c>
      <c r="DU148" s="179">
        <v>233.09</v>
      </c>
      <c r="DV148" s="179">
        <v>259.14999999999998</v>
      </c>
      <c r="DW148" s="179">
        <v>245.04</v>
      </c>
      <c r="DX148" s="179">
        <v>3193.94</v>
      </c>
      <c r="DY148" s="179">
        <v>603.65</v>
      </c>
      <c r="DZ148" s="179">
        <v>247.16</v>
      </c>
      <c r="EA148" s="179">
        <v>247.57</v>
      </c>
      <c r="EB148" s="179">
        <v>235.63</v>
      </c>
      <c r="EC148" s="179">
        <v>249.74</v>
      </c>
      <c r="ED148" s="179">
        <v>248.41</v>
      </c>
      <c r="EE148" s="179">
        <v>250.56</v>
      </c>
      <c r="EF148" s="179">
        <v>264.29000000000002</v>
      </c>
      <c r="EG148" s="179">
        <v>247.66</v>
      </c>
      <c r="EH148" s="179">
        <v>265.97000000000003</v>
      </c>
      <c r="EI148" s="179">
        <v>218.64</v>
      </c>
      <c r="EJ148" s="179">
        <v>56.08</v>
      </c>
      <c r="EK148" s="179">
        <v>240.51</v>
      </c>
      <c r="EL148" s="179">
        <v>252.34</v>
      </c>
      <c r="EM148" s="179">
        <v>254.16</v>
      </c>
      <c r="EN148" s="179">
        <v>246.16</v>
      </c>
      <c r="EO148" s="179">
        <v>257.32</v>
      </c>
      <c r="EP148" s="179">
        <v>256.64999999999998</v>
      </c>
      <c r="EQ148" s="179">
        <v>258.43</v>
      </c>
      <c r="ER148" s="179">
        <v>270.88</v>
      </c>
      <c r="ES148" s="179">
        <v>244.9</v>
      </c>
      <c r="ET148" s="179">
        <v>271.18</v>
      </c>
      <c r="EU148" s="179">
        <v>254.18</v>
      </c>
      <c r="EV148" s="179">
        <v>2924.96</v>
      </c>
      <c r="EW148" s="179">
        <v>302.36</v>
      </c>
      <c r="EX148" s="179">
        <v>257.37</v>
      </c>
      <c r="EY148" s="179">
        <v>260.92</v>
      </c>
      <c r="EZ148" s="179">
        <v>247.47</v>
      </c>
      <c r="FA148" s="179">
        <v>260.35000000000002</v>
      </c>
      <c r="FB148" s="179">
        <v>259.29000000000002</v>
      </c>
      <c r="FC148" s="179">
        <v>259.51</v>
      </c>
      <c r="FD148" s="179">
        <v>272.89</v>
      </c>
      <c r="FE148" s="179">
        <v>247.97</v>
      </c>
      <c r="FF148" s="179">
        <v>273.75</v>
      </c>
      <c r="FG148" s="179">
        <v>253.21</v>
      </c>
      <c r="FH148" s="179">
        <v>257.38</v>
      </c>
      <c r="FI148" s="179">
        <v>243.24</v>
      </c>
      <c r="FJ148" s="179">
        <v>266.45999999999998</v>
      </c>
      <c r="FK148" s="179">
        <v>266</v>
      </c>
      <c r="FL148" s="179">
        <v>249.82</v>
      </c>
      <c r="FM148" s="179">
        <v>269.10000000000002</v>
      </c>
      <c r="FN148" s="179">
        <v>264.39999999999998</v>
      </c>
      <c r="FO148" s="179">
        <v>264.19</v>
      </c>
      <c r="FP148" s="179">
        <v>278.83999999999997</v>
      </c>
      <c r="FQ148" s="179">
        <v>252.72</v>
      </c>
      <c r="FR148" s="179">
        <v>279.81</v>
      </c>
      <c r="FS148" s="179">
        <v>18.25</v>
      </c>
      <c r="FT148" s="179">
        <v>84.55</v>
      </c>
      <c r="FU148" s="179">
        <v>248.36</v>
      </c>
      <c r="FV148" s="179">
        <v>271.52999999999997</v>
      </c>
      <c r="FW148" s="179">
        <v>269.3</v>
      </c>
      <c r="FX148" s="179">
        <v>256.27</v>
      </c>
      <c r="FY148" s="179">
        <v>273.63</v>
      </c>
      <c r="FZ148" s="179">
        <v>268.01</v>
      </c>
      <c r="GA148" s="179">
        <v>274.85000000000002</v>
      </c>
    </row>
    <row r="149" spans="2:183">
      <c r="B149" s="171" t="s">
        <v>5</v>
      </c>
      <c r="C149" s="172" t="s">
        <v>45</v>
      </c>
      <c r="D149" s="92">
        <v>0.20038219997616236</v>
      </c>
      <c r="E149" s="93">
        <v>0.20066267727077872</v>
      </c>
      <c r="F149" s="93">
        <v>0.20040687577993838</v>
      </c>
      <c r="G149" s="93">
        <v>0.20083622559120221</v>
      </c>
      <c r="H149" s="93">
        <v>2.1926814740417688</v>
      </c>
      <c r="I149" s="93">
        <v>0.23347639791364011</v>
      </c>
      <c r="J149" s="93">
        <v>0.20041160630584542</v>
      </c>
      <c r="K149" s="93">
        <v>0.20061546441732878</v>
      </c>
      <c r="L149" s="93">
        <v>0.20071985639005538</v>
      </c>
      <c r="M149" s="93">
        <v>0.20060553387362123</v>
      </c>
      <c r="N149" s="93">
        <v>0.20061473316227224</v>
      </c>
      <c r="O149" s="93">
        <v>0.20080657709518249</v>
      </c>
      <c r="P149" s="93">
        <v>0.20057385985245516</v>
      </c>
      <c r="Q149" s="93">
        <v>0.20064438218138078</v>
      </c>
      <c r="R149" s="93">
        <v>0.20061450442662401</v>
      </c>
      <c r="S149" s="93">
        <v>0.20020385766604967</v>
      </c>
      <c r="T149" s="93">
        <v>0.20080673708196614</v>
      </c>
      <c r="U149" s="93">
        <v>0.20063630008734779</v>
      </c>
      <c r="V149" s="93">
        <v>0.20041227320139463</v>
      </c>
      <c r="W149" s="93">
        <v>0.2004009836361737</v>
      </c>
      <c r="X149" s="93">
        <v>0.20063797957743787</v>
      </c>
      <c r="Y149" s="93">
        <v>0.20060022722926427</v>
      </c>
      <c r="Z149" s="93">
        <v>0.20062643006348313</v>
      </c>
      <c r="AA149" s="93">
        <v>0.20040913062782698</v>
      </c>
      <c r="AB149" s="93">
        <v>0.20058869815620411</v>
      </c>
      <c r="AC149" s="93">
        <v>0.20042699343997517</v>
      </c>
      <c r="AD149" s="93">
        <v>0.20082217264091842</v>
      </c>
      <c r="AE149" s="93">
        <v>0.20042025201249383</v>
      </c>
      <c r="AF149" s="93">
        <v>0.20255194645970509</v>
      </c>
      <c r="AG149" s="93">
        <v>0.20041458936135206</v>
      </c>
      <c r="AH149" s="93">
        <v>0.20041492180412646</v>
      </c>
      <c r="AI149" s="93">
        <v>0.20060655720585324</v>
      </c>
      <c r="AJ149" s="93">
        <v>0.20042108190916985</v>
      </c>
      <c r="AK149" s="93">
        <v>0.20059736520246071</v>
      </c>
      <c r="AL149" s="93">
        <v>0.20061847995126242</v>
      </c>
      <c r="AM149" s="93">
        <v>0.20063595732897921</v>
      </c>
      <c r="AN149" s="93">
        <v>0.20057012157659382</v>
      </c>
      <c r="AO149" s="93">
        <v>0.20061090528191736</v>
      </c>
      <c r="AP149" s="93">
        <v>0.20060397111512682</v>
      </c>
      <c r="AQ149" s="93">
        <v>0.20042343266364174</v>
      </c>
      <c r="AR149" s="93">
        <v>0.20019973350679612</v>
      </c>
      <c r="AS149" s="93">
        <v>0.20091805601849413</v>
      </c>
      <c r="AT149" s="93">
        <v>0.20061107583124763</v>
      </c>
      <c r="AU149" s="93">
        <v>0.20041012880441289</v>
      </c>
      <c r="AV149" s="93">
        <v>0.20029170662929691</v>
      </c>
      <c r="AW149" s="93">
        <v>0.20060568257263234</v>
      </c>
      <c r="AX149" s="93">
        <v>0.20040866185676467</v>
      </c>
      <c r="AY149" s="93">
        <v>0.20102458492903313</v>
      </c>
      <c r="AZ149" s="93">
        <v>0.20057582771767243</v>
      </c>
      <c r="BA149" s="93">
        <v>0.20064537323474693</v>
      </c>
      <c r="BB149" s="93">
        <v>0.20063295793601174</v>
      </c>
      <c r="BC149" s="93">
        <v>0.20043788881782557</v>
      </c>
      <c r="BD149" s="93">
        <v>2.6112586427514111</v>
      </c>
      <c r="BE149" s="93">
        <v>0.4742754233835737</v>
      </c>
      <c r="BF149" s="93">
        <v>0.20065469781927445</v>
      </c>
      <c r="BG149" s="93">
        <v>0.20063578803562515</v>
      </c>
      <c r="BH149" s="93">
        <v>0.20067441670948225</v>
      </c>
      <c r="BI149" s="93">
        <v>0.20041902429813602</v>
      </c>
      <c r="BJ149" s="93">
        <v>0.20062884127062031</v>
      </c>
      <c r="BK149" s="93">
        <v>0.20042668981917292</v>
      </c>
      <c r="BL149" s="93">
        <v>0.20057377085392139</v>
      </c>
      <c r="BM149" s="93">
        <v>0.20042354916197433</v>
      </c>
      <c r="BN149" s="93">
        <v>0.20104199096157055</v>
      </c>
      <c r="BO149" s="93">
        <v>0.20065050536572768</v>
      </c>
      <c r="BP149" s="93">
        <v>0.20063222649939344</v>
      </c>
      <c r="BQ149" s="93">
        <v>0.20063662719134226</v>
      </c>
      <c r="BR149" s="93">
        <v>0.20061109447237646</v>
      </c>
      <c r="BS149" s="93">
        <v>0.20040398860603703</v>
      </c>
      <c r="BT149" s="93">
        <v>0.20091136464864495</v>
      </c>
      <c r="BU149" s="93" t="e">
        <v>#DIV/0!</v>
      </c>
      <c r="BV149" s="93">
        <v>0.20050458654507644</v>
      </c>
      <c r="BW149" s="93">
        <v>0.20059435190245711</v>
      </c>
      <c r="BX149" s="93">
        <v>0.20056239725502018</v>
      </c>
      <c r="BY149" s="93">
        <v>0.20040809225105646</v>
      </c>
      <c r="BZ149" s="93">
        <v>0.20054788542442836</v>
      </c>
      <c r="CA149" s="93">
        <v>2.6052200624039226</v>
      </c>
      <c r="CB149" s="93">
        <v>0.61142338319112477</v>
      </c>
      <c r="CC149" s="93">
        <v>0.20040831567460143</v>
      </c>
      <c r="CD149" s="93">
        <v>0.20038651457140769</v>
      </c>
      <c r="CE149" s="93">
        <v>0.20039790594530144</v>
      </c>
      <c r="CF149" s="93">
        <v>0.20040365792827178</v>
      </c>
      <c r="CG149" s="93">
        <v>0.20057619554902414</v>
      </c>
      <c r="CH149" s="93">
        <v>0.20037955454077785</v>
      </c>
      <c r="CI149" s="93">
        <v>0.20056802099899307</v>
      </c>
      <c r="CJ149" s="93">
        <v>0.20054734059099</v>
      </c>
      <c r="CK149" s="93">
        <v>0.20039340584628215</v>
      </c>
      <c r="CL149" s="93">
        <v>0.20055763158458864</v>
      </c>
      <c r="CM149" s="93">
        <v>0.20039178650899811</v>
      </c>
      <c r="CN149" s="93">
        <v>0.20039201858245384</v>
      </c>
      <c r="CO149" s="93">
        <v>0.20068126122132368</v>
      </c>
      <c r="CP149" s="93">
        <v>0.20056781341508351</v>
      </c>
      <c r="CQ149" s="93">
        <v>0.20020134650126209</v>
      </c>
      <c r="CR149" s="93">
        <v>0.20040477403420162</v>
      </c>
      <c r="CS149" s="93">
        <v>0.20056937223146412</v>
      </c>
      <c r="CT149" s="93">
        <v>0.20057881885207643</v>
      </c>
      <c r="CU149" s="93">
        <v>0.20055575231431816</v>
      </c>
      <c r="CV149" s="93">
        <v>0.20054815887820471</v>
      </c>
      <c r="CW149" s="93">
        <v>0.20060239290862866</v>
      </c>
      <c r="CX149" s="93">
        <v>0.20036681685371532</v>
      </c>
      <c r="CY149" s="93">
        <v>0.20038712888494498</v>
      </c>
      <c r="CZ149" s="93">
        <v>0.20246327564094091</v>
      </c>
      <c r="DA149" s="93">
        <v>0.20039367417560255</v>
      </c>
      <c r="DB149" s="93">
        <v>0.2003848091168639</v>
      </c>
      <c r="DC149" s="93">
        <v>0.20056571642663304</v>
      </c>
      <c r="DD149" s="93">
        <v>0.20080194928911774</v>
      </c>
      <c r="DE149" s="93">
        <v>0.20056254236526164</v>
      </c>
      <c r="DF149" s="93">
        <v>0.20038427606561887</v>
      </c>
      <c r="DG149" s="93">
        <v>0.20075240198856809</v>
      </c>
      <c r="DH149" s="93">
        <v>0.20054539816011085</v>
      </c>
      <c r="DI149" s="93">
        <v>0.2004120658220804</v>
      </c>
      <c r="DJ149" s="93">
        <v>0.20043993678755062</v>
      </c>
      <c r="DK149" s="93">
        <v>0.20038171618052478</v>
      </c>
      <c r="DL149" s="93">
        <v>0.20039183079826889</v>
      </c>
      <c r="DM149" s="93">
        <v>0.200611968796475</v>
      </c>
      <c r="DN149" s="93">
        <v>0.20057821209056931</v>
      </c>
      <c r="DO149" s="93">
        <v>0.20037495460002808</v>
      </c>
      <c r="DP149" s="93">
        <v>0.20040672375432356</v>
      </c>
      <c r="DQ149" s="93">
        <v>0.20037397829313155</v>
      </c>
      <c r="DR149" s="93">
        <v>0.20057299844861964</v>
      </c>
      <c r="DS149" s="93">
        <v>0.20074674067214177</v>
      </c>
      <c r="DT149" s="93">
        <v>0.20073664192493212</v>
      </c>
      <c r="DU149" s="93">
        <v>0.20090996326889074</v>
      </c>
      <c r="DV149" s="93">
        <v>0.20073715744229675</v>
      </c>
      <c r="DW149" s="93">
        <v>0.20019178345862318</v>
      </c>
      <c r="DX149" s="93">
        <v>2.6111109846321501</v>
      </c>
      <c r="DY149" s="93">
        <v>0.51403478965269545</v>
      </c>
      <c r="DZ149" s="93">
        <v>0.20038699007987776</v>
      </c>
      <c r="EA149" s="93">
        <v>0.20038057218089775</v>
      </c>
      <c r="EB149" s="93">
        <v>0.20039738456122613</v>
      </c>
      <c r="EC149" s="93">
        <v>0.20037945225551479</v>
      </c>
      <c r="ED149" s="93">
        <v>0.20076725286597355</v>
      </c>
      <c r="EE149" s="93">
        <v>0.20037630810323145</v>
      </c>
      <c r="EF149" s="93">
        <v>0.20055213263714819</v>
      </c>
      <c r="EG149" s="93">
        <v>0.20058935716853912</v>
      </c>
      <c r="EH149" s="93">
        <v>0.20035725576482427</v>
      </c>
      <c r="EI149" s="93">
        <v>0.20044728919611962</v>
      </c>
      <c r="EJ149" s="93">
        <v>0.20207852193995382</v>
      </c>
      <c r="EK149" s="93">
        <v>0.20060038415235973</v>
      </c>
      <c r="EL149" s="93">
        <v>0.20057235158511597</v>
      </c>
      <c r="EM149" s="93">
        <v>0.20039235919560525</v>
      </c>
      <c r="EN149" s="93">
        <v>0.20059571524042019</v>
      </c>
      <c r="EO149" s="93">
        <v>0.20075573688122006</v>
      </c>
      <c r="EP149" s="93">
        <v>0.20094627600411555</v>
      </c>
      <c r="EQ149" s="93">
        <v>0.20056870684927391</v>
      </c>
      <c r="ER149" s="93">
        <v>0.20074272779529684</v>
      </c>
      <c r="ES149" s="93">
        <v>0.2004012609895309</v>
      </c>
      <c r="ET149" s="93">
        <v>0.20037661457169062</v>
      </c>
      <c r="EU149" s="93">
        <v>0.2003920404862593</v>
      </c>
      <c r="EV149" s="93">
        <v>2.2583347032823156</v>
      </c>
      <c r="EW149" s="93">
        <v>0.246728736190922</v>
      </c>
      <c r="EX149" s="93">
        <v>0.20057848729743968</v>
      </c>
      <c r="EY149" s="93">
        <v>0.20038951177473396</v>
      </c>
      <c r="EZ149" s="93">
        <v>0.20061730341903741</v>
      </c>
      <c r="FA149" s="93">
        <v>0.20038632436545442</v>
      </c>
      <c r="FB149" s="93">
        <v>0.20057324306709137</v>
      </c>
      <c r="FC149" s="93">
        <v>0.20077155456594045</v>
      </c>
      <c r="FD149" s="93">
        <v>0.20056908561701592</v>
      </c>
      <c r="FE149" s="93">
        <v>0.20082444176517261</v>
      </c>
      <c r="FF149" s="93">
        <v>0.20055843887096755</v>
      </c>
      <c r="FG149" s="93">
        <v>0.20040917430285526</v>
      </c>
      <c r="FH149" s="93">
        <v>0.20060224168914828</v>
      </c>
      <c r="FI149" s="93">
        <v>0.20064170716488539</v>
      </c>
      <c r="FJ149" s="93">
        <v>0.2003955834615406</v>
      </c>
      <c r="FK149" s="93">
        <v>0.20058747943609148</v>
      </c>
      <c r="FL149" s="93">
        <v>0.20041906663655693</v>
      </c>
      <c r="FM149" s="93">
        <v>0.20058169071932827</v>
      </c>
      <c r="FN149" s="93">
        <v>0.20097551741466091</v>
      </c>
      <c r="FO149" s="93">
        <v>0.20039148573859233</v>
      </c>
      <c r="FP149" s="93">
        <v>0.20075329825389412</v>
      </c>
      <c r="FQ149" s="93">
        <v>0.20041479333984244</v>
      </c>
      <c r="FR149" s="93">
        <v>0.20056191835523768</v>
      </c>
      <c r="FS149" s="93">
        <v>0.20298231918706461</v>
      </c>
      <c r="FT149" s="93">
        <v>0.20152803381884873</v>
      </c>
      <c r="FU149" s="93">
        <v>0.20063128848449599</v>
      </c>
      <c r="FV149" s="93">
        <v>0.20038161012330069</v>
      </c>
      <c r="FW149" s="93">
        <v>0.20038378024520054</v>
      </c>
      <c r="FX149" s="93">
        <v>0.20041146876843122</v>
      </c>
      <c r="FY149" s="93">
        <v>0.20057674876310522</v>
      </c>
      <c r="FZ149" s="93">
        <v>0.20059910454969043</v>
      </c>
      <c r="GA149" s="93">
        <v>0.20076182677355109</v>
      </c>
    </row>
    <row r="150" spans="2:183">
      <c r="B150" s="96" t="s">
        <v>5</v>
      </c>
      <c r="C150" s="166" t="s">
        <v>46</v>
      </c>
      <c r="D150" s="96">
        <v>169.73</v>
      </c>
      <c r="E150" s="17">
        <v>149.38</v>
      </c>
      <c r="F150" s="17">
        <v>160.38</v>
      </c>
      <c r="G150" s="17">
        <v>157.56</v>
      </c>
      <c r="H150" s="17">
        <v>164.17</v>
      </c>
      <c r="I150" s="17">
        <v>153.25</v>
      </c>
      <c r="J150" s="17">
        <v>160.1</v>
      </c>
      <c r="K150" s="17">
        <v>161.59</v>
      </c>
      <c r="L150" s="17">
        <v>155.99</v>
      </c>
      <c r="M150" s="17">
        <v>164.46</v>
      </c>
      <c r="N150" s="17">
        <v>160.88</v>
      </c>
      <c r="O150" s="17">
        <v>162.82</v>
      </c>
      <c r="P150" s="17">
        <v>171.71</v>
      </c>
      <c r="Q150" s="17">
        <v>152.82</v>
      </c>
      <c r="R150" s="17">
        <v>159.24</v>
      </c>
      <c r="S150" s="17">
        <v>157.74</v>
      </c>
      <c r="T150" s="17">
        <v>163.98</v>
      </c>
      <c r="U150" s="17">
        <v>154.91</v>
      </c>
      <c r="V150" s="17">
        <v>160.9</v>
      </c>
      <c r="W150" s="17">
        <v>161.62</v>
      </c>
      <c r="X150" s="17">
        <v>155.01</v>
      </c>
      <c r="Y150" s="17">
        <v>163.80000000000001</v>
      </c>
      <c r="Z150" s="17">
        <v>158.55000000000001</v>
      </c>
      <c r="AA150" s="17">
        <v>160.83000000000001</v>
      </c>
      <c r="AB150" s="17">
        <v>165.31</v>
      </c>
      <c r="AC150" s="17">
        <v>151.37</v>
      </c>
      <c r="AD150" s="17">
        <v>159.34</v>
      </c>
      <c r="AE150" s="17">
        <v>155.13999999999999</v>
      </c>
      <c r="AF150" s="17">
        <v>31.37</v>
      </c>
      <c r="AG150" s="17">
        <v>155.77000000000001</v>
      </c>
      <c r="AH150" s="17">
        <v>160.11000000000001</v>
      </c>
      <c r="AI150" s="17">
        <v>159.97</v>
      </c>
      <c r="AJ150" s="17">
        <v>153.22999999999999</v>
      </c>
      <c r="AK150" s="17">
        <v>162.38</v>
      </c>
      <c r="AL150" s="17">
        <v>157.36000000000001</v>
      </c>
      <c r="AM150" s="17">
        <v>156.38999999999999</v>
      </c>
      <c r="AN150" s="17">
        <v>171.21</v>
      </c>
      <c r="AO150" s="17">
        <v>159.66999999999999</v>
      </c>
      <c r="AP150" s="17">
        <v>161.69999999999999</v>
      </c>
      <c r="AQ150" s="17">
        <v>158.4</v>
      </c>
      <c r="AR150" s="17">
        <v>164.77</v>
      </c>
      <c r="AS150" s="17">
        <v>156.71</v>
      </c>
      <c r="AT150" s="17">
        <v>162.59</v>
      </c>
      <c r="AU150" s="17">
        <v>163.01</v>
      </c>
      <c r="AV150" s="17">
        <v>157.05000000000001</v>
      </c>
      <c r="AW150" s="17">
        <v>162.54</v>
      </c>
      <c r="AX150" s="17">
        <v>162.37</v>
      </c>
      <c r="AY150" s="17">
        <v>158.69</v>
      </c>
      <c r="AZ150" s="17">
        <v>170.21</v>
      </c>
      <c r="BA150" s="17">
        <v>154.66</v>
      </c>
      <c r="BB150" s="17">
        <v>155.15</v>
      </c>
      <c r="BC150" s="17">
        <v>147.66999999999999</v>
      </c>
      <c r="BD150" s="17">
        <v>150.13999999999999</v>
      </c>
      <c r="BE150" s="17">
        <v>146.09</v>
      </c>
      <c r="BF150" s="17">
        <v>151.16999999999999</v>
      </c>
      <c r="BG150" s="17">
        <v>154.44</v>
      </c>
      <c r="BH150" s="17">
        <v>143.31</v>
      </c>
      <c r="BI150" s="17">
        <v>152.29</v>
      </c>
      <c r="BJ150" s="17">
        <v>154.12</v>
      </c>
      <c r="BK150" s="17">
        <v>149.05000000000001</v>
      </c>
      <c r="BL150" s="17">
        <v>172.35</v>
      </c>
      <c r="BM150" s="17">
        <v>156.25</v>
      </c>
      <c r="BN150" s="17">
        <v>157.68</v>
      </c>
      <c r="BO150" s="17">
        <v>150.97999999999999</v>
      </c>
      <c r="BP150" s="17">
        <v>156.28</v>
      </c>
      <c r="BQ150" s="17">
        <v>151.33000000000001</v>
      </c>
      <c r="BR150" s="17">
        <v>158.18</v>
      </c>
      <c r="BS150" s="17">
        <v>160.44</v>
      </c>
      <c r="BT150" s="17">
        <v>71.22</v>
      </c>
      <c r="BU150" s="17">
        <v>0</v>
      </c>
      <c r="BV150" s="17">
        <v>154.03</v>
      </c>
      <c r="BW150" s="17">
        <v>167.88</v>
      </c>
      <c r="BX150" s="17">
        <v>176.4</v>
      </c>
      <c r="BY150" s="17">
        <v>161.43</v>
      </c>
      <c r="BZ150" s="17">
        <v>177.95</v>
      </c>
      <c r="CA150" s="17">
        <v>163.79</v>
      </c>
      <c r="CB150" s="17">
        <v>166.04</v>
      </c>
      <c r="CC150" s="17">
        <v>158.16999999999999</v>
      </c>
      <c r="CD150" s="17">
        <v>168.95</v>
      </c>
      <c r="CE150" s="17">
        <v>167.82</v>
      </c>
      <c r="CF150" s="17">
        <v>163.68</v>
      </c>
      <c r="CG150" s="17">
        <v>173.67</v>
      </c>
      <c r="CH150" s="17">
        <v>173.08</v>
      </c>
      <c r="CI150" s="17">
        <v>174.36</v>
      </c>
      <c r="CJ150" s="17">
        <v>180.36</v>
      </c>
      <c r="CK150" s="17">
        <v>169.02</v>
      </c>
      <c r="CL150" s="17">
        <v>180.63</v>
      </c>
      <c r="CM150" s="17">
        <v>170.26</v>
      </c>
      <c r="CN150" s="17">
        <v>168.97</v>
      </c>
      <c r="CO150" s="17">
        <v>164.99</v>
      </c>
      <c r="CP150" s="17">
        <v>173.13</v>
      </c>
      <c r="CQ150" s="17">
        <v>171.59</v>
      </c>
      <c r="CR150" s="17">
        <v>165.4</v>
      </c>
      <c r="CS150" s="17">
        <v>173.9</v>
      </c>
      <c r="CT150" s="17">
        <v>173.7</v>
      </c>
      <c r="CU150" s="17">
        <v>176.09</v>
      </c>
      <c r="CV150" s="17">
        <v>180.29</v>
      </c>
      <c r="CW150" s="17">
        <v>163.08000000000001</v>
      </c>
      <c r="CX150" s="17">
        <v>180.81</v>
      </c>
      <c r="CY150" s="17">
        <v>172.01</v>
      </c>
      <c r="CZ150" s="17">
        <v>31.59</v>
      </c>
      <c r="DA150" s="17">
        <v>165.37</v>
      </c>
      <c r="DB150" s="17">
        <v>169.63</v>
      </c>
      <c r="DC150" s="17">
        <v>172.85</v>
      </c>
      <c r="DD150" s="17">
        <v>163.94</v>
      </c>
      <c r="DE150" s="17">
        <v>174.51</v>
      </c>
      <c r="DF150" s="17">
        <v>174.93</v>
      </c>
      <c r="DG150" s="17">
        <v>175.87</v>
      </c>
      <c r="DH150" s="17">
        <v>179.85</v>
      </c>
      <c r="DI150" s="17">
        <v>162.77000000000001</v>
      </c>
      <c r="DJ150" s="17">
        <v>180.84</v>
      </c>
      <c r="DK150" s="17">
        <v>170.5</v>
      </c>
      <c r="DL150" s="17">
        <v>171.32</v>
      </c>
      <c r="DM150" s="17">
        <v>163.22</v>
      </c>
      <c r="DN150" s="17">
        <v>170.94</v>
      </c>
      <c r="DO150" s="17">
        <v>172.82</v>
      </c>
      <c r="DP150" s="17">
        <v>162.47999999999999</v>
      </c>
      <c r="DQ150" s="17">
        <v>175.18</v>
      </c>
      <c r="DR150" s="17">
        <v>174.91</v>
      </c>
      <c r="DS150" s="17">
        <v>174.82</v>
      </c>
      <c r="DT150" s="17">
        <v>179.76</v>
      </c>
      <c r="DU150" s="17">
        <v>161.84</v>
      </c>
      <c r="DV150" s="17">
        <v>180.17</v>
      </c>
      <c r="DW150" s="17">
        <v>170.49</v>
      </c>
      <c r="DX150" s="17">
        <v>169.79</v>
      </c>
      <c r="DY150" s="17">
        <v>162.87</v>
      </c>
      <c r="DZ150" s="17">
        <v>171.34</v>
      </c>
      <c r="EA150" s="17">
        <v>171.64</v>
      </c>
      <c r="EB150" s="17">
        <v>163.08000000000001</v>
      </c>
      <c r="EC150" s="17">
        <v>173.29</v>
      </c>
      <c r="ED150" s="17">
        <v>172.5</v>
      </c>
      <c r="EE150" s="17">
        <v>173.98</v>
      </c>
      <c r="EF150" s="17">
        <v>179.28</v>
      </c>
      <c r="EG150" s="17">
        <v>167.97</v>
      </c>
      <c r="EH150" s="17">
        <v>180.7</v>
      </c>
      <c r="EI150" s="17">
        <v>148.19</v>
      </c>
      <c r="EJ150" s="17">
        <v>37.46</v>
      </c>
      <c r="EK150" s="17">
        <v>162.1</v>
      </c>
      <c r="EL150" s="17">
        <v>170.33</v>
      </c>
      <c r="EM150" s="17">
        <v>171.87</v>
      </c>
      <c r="EN150" s="17">
        <v>166.29</v>
      </c>
      <c r="EO150" s="17">
        <v>173.86</v>
      </c>
      <c r="EP150" s="17">
        <v>173.75</v>
      </c>
      <c r="EQ150" s="17">
        <v>174.91</v>
      </c>
      <c r="ER150" s="17">
        <v>178.33</v>
      </c>
      <c r="ES150" s="17">
        <v>161.54</v>
      </c>
      <c r="ET150" s="17">
        <v>178.92</v>
      </c>
      <c r="EU150" s="17">
        <v>167.14</v>
      </c>
      <c r="EV150" s="17">
        <v>170.48</v>
      </c>
      <c r="EW150" s="17">
        <v>160.94</v>
      </c>
      <c r="EX150" s="17">
        <v>168.69</v>
      </c>
      <c r="EY150" s="17">
        <v>171.44</v>
      </c>
      <c r="EZ150" s="17">
        <v>162.09</v>
      </c>
      <c r="FA150" s="17">
        <v>171.02</v>
      </c>
      <c r="FB150" s="17">
        <v>170.65</v>
      </c>
      <c r="FC150" s="17">
        <v>170.09</v>
      </c>
      <c r="FD150" s="17">
        <v>174.56</v>
      </c>
      <c r="FE150" s="17">
        <v>158.49</v>
      </c>
      <c r="FF150" s="17">
        <v>175.17</v>
      </c>
      <c r="FG150" s="17">
        <v>161.47999999999999</v>
      </c>
      <c r="FH150" s="17">
        <v>163.63</v>
      </c>
      <c r="FI150" s="17">
        <v>154.22999999999999</v>
      </c>
      <c r="FJ150" s="17">
        <v>170.17</v>
      </c>
      <c r="FK150" s="17">
        <v>169.73</v>
      </c>
      <c r="FL150" s="17">
        <v>159.05000000000001</v>
      </c>
      <c r="FM150" s="17">
        <v>171.87</v>
      </c>
      <c r="FN150" s="17">
        <v>168.73</v>
      </c>
      <c r="FO150" s="17">
        <v>168.57</v>
      </c>
      <c r="FP150" s="17">
        <v>173.35</v>
      </c>
      <c r="FQ150" s="17">
        <v>157.46</v>
      </c>
      <c r="FR150" s="17">
        <v>174.23</v>
      </c>
      <c r="FS150" s="17">
        <v>11.22</v>
      </c>
      <c r="FT150" s="17">
        <v>52</v>
      </c>
      <c r="FU150" s="17">
        <v>153.15</v>
      </c>
      <c r="FV150" s="17">
        <v>168.71</v>
      </c>
      <c r="FW150" s="17">
        <v>167.19</v>
      </c>
      <c r="FX150" s="17">
        <v>158.79</v>
      </c>
      <c r="FY150" s="17">
        <v>169.98</v>
      </c>
      <c r="FZ150" s="17">
        <v>166.6</v>
      </c>
      <c r="GA150" s="17">
        <v>170.57</v>
      </c>
    </row>
    <row r="151" spans="2:183">
      <c r="B151" s="96" t="s">
        <v>5</v>
      </c>
      <c r="C151" s="166" t="s">
        <v>47</v>
      </c>
      <c r="D151" s="178">
        <v>6315.84</v>
      </c>
      <c r="E151" s="179">
        <v>5558.35</v>
      </c>
      <c r="F151" s="179">
        <v>5967.8</v>
      </c>
      <c r="G151" s="179">
        <v>5862.94</v>
      </c>
      <c r="H151" s="179">
        <v>8226.56</v>
      </c>
      <c r="I151" s="179">
        <v>7679.27</v>
      </c>
      <c r="J151" s="179">
        <v>8022.49</v>
      </c>
      <c r="K151" s="179">
        <v>8097.18</v>
      </c>
      <c r="L151" s="179">
        <v>7816.85</v>
      </c>
      <c r="M151" s="179">
        <v>6119.41</v>
      </c>
      <c r="N151" s="179">
        <v>5986.38</v>
      </c>
      <c r="O151" s="179">
        <v>6058.66</v>
      </c>
      <c r="P151" s="179">
        <v>6389.16</v>
      </c>
      <c r="Q151" s="179">
        <v>5686.47</v>
      </c>
      <c r="R151" s="179">
        <v>5925.39</v>
      </c>
      <c r="S151" s="179">
        <v>5869.36</v>
      </c>
      <c r="T151" s="179">
        <v>8217.19</v>
      </c>
      <c r="U151" s="179">
        <v>7762.34</v>
      </c>
      <c r="V151" s="179">
        <v>8062.67</v>
      </c>
      <c r="W151" s="179">
        <v>8098.71</v>
      </c>
      <c r="X151" s="179">
        <v>7767.56</v>
      </c>
      <c r="Y151" s="179">
        <v>6094.86</v>
      </c>
      <c r="Z151" s="179">
        <v>5899.63</v>
      </c>
      <c r="AA151" s="179">
        <v>5984.66</v>
      </c>
      <c r="AB151" s="179">
        <v>6151.05</v>
      </c>
      <c r="AC151" s="179">
        <v>5632.55</v>
      </c>
      <c r="AD151" s="179">
        <v>5929.07</v>
      </c>
      <c r="AE151" s="179">
        <v>5772.71</v>
      </c>
      <c r="AF151" s="179">
        <v>1572.12</v>
      </c>
      <c r="AG151" s="179">
        <v>7805.53</v>
      </c>
      <c r="AH151" s="179">
        <v>8023.03</v>
      </c>
      <c r="AI151" s="179">
        <v>8016</v>
      </c>
      <c r="AJ151" s="179">
        <v>7678.31</v>
      </c>
      <c r="AK151" s="179">
        <v>6042.27</v>
      </c>
      <c r="AL151" s="179">
        <v>5855.38</v>
      </c>
      <c r="AM151" s="179">
        <v>5819.28</v>
      </c>
      <c r="AN151" s="179">
        <v>6370.63</v>
      </c>
      <c r="AO151" s="179">
        <v>5941.31</v>
      </c>
      <c r="AP151" s="179">
        <v>6016.98</v>
      </c>
      <c r="AQ151" s="179">
        <v>5893.92</v>
      </c>
      <c r="AR151" s="179">
        <v>8256.4699999999993</v>
      </c>
      <c r="AS151" s="179">
        <v>7852.62</v>
      </c>
      <c r="AT151" s="179">
        <v>8147.18</v>
      </c>
      <c r="AU151" s="179">
        <v>8168.54</v>
      </c>
      <c r="AV151" s="179">
        <v>7869.73</v>
      </c>
      <c r="AW151" s="179">
        <v>6047.96</v>
      </c>
      <c r="AX151" s="179">
        <v>6041.84</v>
      </c>
      <c r="AY151" s="179">
        <v>5904.92</v>
      </c>
      <c r="AZ151" s="179">
        <v>6484.91</v>
      </c>
      <c r="BA151" s="179">
        <v>5892.69</v>
      </c>
      <c r="BB151" s="179">
        <v>5911.39</v>
      </c>
      <c r="BC151" s="179">
        <v>5626.08</v>
      </c>
      <c r="BD151" s="179">
        <v>7703.59</v>
      </c>
      <c r="BE151" s="179">
        <v>7495.93</v>
      </c>
      <c r="BF151" s="179">
        <v>7756.27</v>
      </c>
      <c r="BG151" s="179">
        <v>7924.18</v>
      </c>
      <c r="BH151" s="179">
        <v>7353.17</v>
      </c>
      <c r="BI151" s="179">
        <v>5802.41</v>
      </c>
      <c r="BJ151" s="179">
        <v>5871.98</v>
      </c>
      <c r="BK151" s="179">
        <v>5678.89</v>
      </c>
      <c r="BL151" s="179">
        <v>6732.09</v>
      </c>
      <c r="BM151" s="179">
        <v>6103.04</v>
      </c>
      <c r="BN151" s="179">
        <v>6158.88</v>
      </c>
      <c r="BO151" s="179">
        <v>5897.45</v>
      </c>
      <c r="BP151" s="179">
        <v>8220.52</v>
      </c>
      <c r="BQ151" s="179">
        <v>7959.74</v>
      </c>
      <c r="BR151" s="179">
        <v>8320.11</v>
      </c>
      <c r="BS151" s="179">
        <v>8438.89</v>
      </c>
      <c r="BT151" s="179">
        <v>3746.38</v>
      </c>
      <c r="BU151" s="179">
        <v>0</v>
      </c>
      <c r="BV151" s="179">
        <v>6016.24</v>
      </c>
      <c r="BW151" s="179">
        <v>6557.36</v>
      </c>
      <c r="BX151" s="179">
        <v>7070.21</v>
      </c>
      <c r="BY151" s="179">
        <v>6470.28</v>
      </c>
      <c r="BZ151" s="179">
        <v>7132.19</v>
      </c>
      <c r="CA151" s="179">
        <v>6564.8</v>
      </c>
      <c r="CB151" s="179">
        <v>8961.25</v>
      </c>
      <c r="CC151" s="179">
        <v>8536.66</v>
      </c>
      <c r="CD151" s="179">
        <v>9117.9699999999993</v>
      </c>
      <c r="CE151" s="179">
        <v>9057.01</v>
      </c>
      <c r="CF151" s="179">
        <v>8833.85</v>
      </c>
      <c r="CG151" s="179">
        <v>6960.89</v>
      </c>
      <c r="CH151" s="179">
        <v>6936.94</v>
      </c>
      <c r="CI151" s="179">
        <v>6988.31</v>
      </c>
      <c r="CJ151" s="179">
        <v>7419.89</v>
      </c>
      <c r="CK151" s="179">
        <v>6953.68</v>
      </c>
      <c r="CL151" s="179">
        <v>7431.01</v>
      </c>
      <c r="CM151" s="179">
        <v>7004.67</v>
      </c>
      <c r="CN151" s="179">
        <v>9360.99</v>
      </c>
      <c r="CO151" s="179">
        <v>9140.2999999999993</v>
      </c>
      <c r="CP151" s="179">
        <v>9591.4500000000007</v>
      </c>
      <c r="CQ151" s="179">
        <v>9506.3700000000008</v>
      </c>
      <c r="CR151" s="179">
        <v>9163.11</v>
      </c>
      <c r="CS151" s="179">
        <v>7154.27</v>
      </c>
      <c r="CT151" s="179">
        <v>7146.14</v>
      </c>
      <c r="CU151" s="179">
        <v>7244.33</v>
      </c>
      <c r="CV151" s="179">
        <v>7615.26</v>
      </c>
      <c r="CW151" s="179">
        <v>6888.45</v>
      </c>
      <c r="CX151" s="179">
        <v>7637.21</v>
      </c>
      <c r="CY151" s="179">
        <v>7265.83</v>
      </c>
      <c r="CZ151" s="179">
        <v>1797.1</v>
      </c>
      <c r="DA151" s="179">
        <v>9408.1299999999992</v>
      </c>
      <c r="DB151" s="179">
        <v>9649.98</v>
      </c>
      <c r="DC151" s="179">
        <v>9833.17</v>
      </c>
      <c r="DD151" s="179">
        <v>9326.44</v>
      </c>
      <c r="DE151" s="179">
        <v>7371.47</v>
      </c>
      <c r="DF151" s="179">
        <v>7389.14</v>
      </c>
      <c r="DG151" s="179">
        <v>7428.81</v>
      </c>
      <c r="DH151" s="179">
        <v>7803.79</v>
      </c>
      <c r="DI151" s="179">
        <v>7062.65</v>
      </c>
      <c r="DJ151" s="179">
        <v>7846.7</v>
      </c>
      <c r="DK151" s="179">
        <v>7398.16</v>
      </c>
      <c r="DL151" s="179">
        <v>10010.17</v>
      </c>
      <c r="DM151" s="179">
        <v>9536.84</v>
      </c>
      <c r="DN151" s="179">
        <v>9988.31</v>
      </c>
      <c r="DO151" s="179">
        <v>10097.68</v>
      </c>
      <c r="DP151" s="179">
        <v>9493.98</v>
      </c>
      <c r="DQ151" s="179">
        <v>7600.95</v>
      </c>
      <c r="DR151" s="179">
        <v>7589.53</v>
      </c>
      <c r="DS151" s="179">
        <v>7585.35</v>
      </c>
      <c r="DT151" s="179">
        <v>8012</v>
      </c>
      <c r="DU151" s="179">
        <v>7213.04</v>
      </c>
      <c r="DV151" s="179">
        <v>8030.35</v>
      </c>
      <c r="DW151" s="179">
        <v>7598.62</v>
      </c>
      <c r="DX151" s="179">
        <v>10190.719999999999</v>
      </c>
      <c r="DY151" s="179">
        <v>9775.6299999999992</v>
      </c>
      <c r="DZ151" s="179">
        <v>10283.74</v>
      </c>
      <c r="EA151" s="179">
        <v>10302.09</v>
      </c>
      <c r="EB151" s="179">
        <v>9788.0400000000009</v>
      </c>
      <c r="EC151" s="179">
        <v>7723.59</v>
      </c>
      <c r="ED151" s="179">
        <v>7688.46</v>
      </c>
      <c r="EE151" s="179">
        <v>7754.12</v>
      </c>
      <c r="EF151" s="179">
        <v>8209.17</v>
      </c>
      <c r="EG151" s="179">
        <v>7691.4</v>
      </c>
      <c r="EH151" s="179">
        <v>8274.2199999999993</v>
      </c>
      <c r="EI151" s="179">
        <v>6785.81</v>
      </c>
      <c r="EJ151" s="179">
        <v>2309.9299999999998</v>
      </c>
      <c r="EK151" s="179">
        <v>9996.9599999999991</v>
      </c>
      <c r="EL151" s="179">
        <v>10504.35</v>
      </c>
      <c r="EM151" s="179">
        <v>10599.05</v>
      </c>
      <c r="EN151" s="179">
        <v>10254.83</v>
      </c>
      <c r="EO151" s="179">
        <v>7961.19</v>
      </c>
      <c r="EP151" s="179">
        <v>7956.22</v>
      </c>
      <c r="EQ151" s="179">
        <v>8008.95</v>
      </c>
      <c r="ER151" s="179">
        <v>8394.1200000000008</v>
      </c>
      <c r="ES151" s="179">
        <v>7603.49</v>
      </c>
      <c r="ET151" s="179">
        <v>8421.7099999999991</v>
      </c>
      <c r="EU151" s="179">
        <v>7867.33</v>
      </c>
      <c r="EV151" s="179">
        <v>10805.1</v>
      </c>
      <c r="EW151" s="179">
        <v>10200.44</v>
      </c>
      <c r="EX151" s="179">
        <v>10691.59</v>
      </c>
      <c r="EY151" s="179">
        <v>10865.95</v>
      </c>
      <c r="EZ151" s="179">
        <v>10272.98</v>
      </c>
      <c r="FA151" s="179">
        <v>8050.09</v>
      </c>
      <c r="FB151" s="179">
        <v>8032.48</v>
      </c>
      <c r="FC151" s="179">
        <v>8006.16</v>
      </c>
      <c r="FD151" s="179">
        <v>8447.07</v>
      </c>
      <c r="FE151" s="179">
        <v>7669.25</v>
      </c>
      <c r="FF151" s="179">
        <v>8476.57</v>
      </c>
      <c r="FG151" s="179">
        <v>7814.08</v>
      </c>
      <c r="FH151" s="179">
        <v>10663.81</v>
      </c>
      <c r="FI151" s="179">
        <v>10051.049999999999</v>
      </c>
      <c r="FJ151" s="179">
        <v>11090.22</v>
      </c>
      <c r="FK151" s="179">
        <v>11061.62</v>
      </c>
      <c r="FL151" s="179">
        <v>10365.32</v>
      </c>
      <c r="FM151" s="179">
        <v>8317</v>
      </c>
      <c r="FN151" s="179">
        <v>8164.71</v>
      </c>
      <c r="FO151" s="179">
        <v>8157.26</v>
      </c>
      <c r="FP151" s="179">
        <v>8625.83</v>
      </c>
      <c r="FQ151" s="179">
        <v>7835.37</v>
      </c>
      <c r="FR151" s="179">
        <v>8669.49</v>
      </c>
      <c r="FS151" s="179">
        <v>558.34</v>
      </c>
      <c r="FT151" s="179">
        <v>3485.18</v>
      </c>
      <c r="FU151" s="179">
        <v>10263.870000000001</v>
      </c>
      <c r="FV151" s="179">
        <v>11307.05</v>
      </c>
      <c r="FW151" s="179">
        <v>11205.1</v>
      </c>
      <c r="FX151" s="179">
        <v>10642.24</v>
      </c>
      <c r="FY151" s="179">
        <v>8458.17</v>
      </c>
      <c r="FZ151" s="179">
        <v>8289.84</v>
      </c>
      <c r="GA151" s="179">
        <v>8487.6</v>
      </c>
    </row>
    <row r="152" spans="2:183">
      <c r="B152" s="180" t="s">
        <v>5</v>
      </c>
      <c r="C152" s="181" t="s">
        <v>48</v>
      </c>
      <c r="D152" s="94">
        <v>0.32784722191974203</v>
      </c>
      <c r="E152" s="95">
        <v>0.32705936421940995</v>
      </c>
      <c r="F152" s="95">
        <v>0.32614160058433805</v>
      </c>
      <c r="G152" s="95">
        <v>0.32652724903673325</v>
      </c>
      <c r="H152" s="95">
        <v>0.32673981137816416</v>
      </c>
      <c r="I152" s="95">
        <v>0.32560067322108788</v>
      </c>
      <c r="J152" s="95">
        <v>0.32597681773408366</v>
      </c>
      <c r="K152" s="95">
        <v>0.32629544937288535</v>
      </c>
      <c r="L152" s="95">
        <v>0.32618283569418416</v>
      </c>
      <c r="M152" s="95">
        <v>0.32674642072750076</v>
      </c>
      <c r="N152" s="95">
        <v>0.32716571993052568</v>
      </c>
      <c r="O152" s="95">
        <v>0.32649617418252058</v>
      </c>
      <c r="P152" s="95">
        <v>0.32813012076281511</v>
      </c>
      <c r="Q152" s="95">
        <v>0.32769557000062638</v>
      </c>
      <c r="R152" s="95">
        <v>0.32581186828042435</v>
      </c>
      <c r="S152" s="95">
        <v>0.32654489203022102</v>
      </c>
      <c r="T152" s="95">
        <v>0.32666953121726994</v>
      </c>
      <c r="U152" s="95">
        <v>0.32596297059812318</v>
      </c>
      <c r="V152" s="95">
        <v>0.32614882935272976</v>
      </c>
      <c r="W152" s="95">
        <v>0.32623697597983881</v>
      </c>
      <c r="X152" s="95">
        <v>0.32590268484018275</v>
      </c>
      <c r="Y152" s="95">
        <v>0.32665590237750758</v>
      </c>
      <c r="Z152" s="95">
        <v>0.32671857525231357</v>
      </c>
      <c r="AA152" s="95">
        <v>0.32606778430827932</v>
      </c>
      <c r="AB152" s="95">
        <v>0.32701496737871893</v>
      </c>
      <c r="AC152" s="95">
        <v>0.32748957250657429</v>
      </c>
      <c r="AD152" s="95">
        <v>0.32582226849204704</v>
      </c>
      <c r="AE152" s="95">
        <v>0.32606121955975559</v>
      </c>
      <c r="AF152" s="95">
        <v>0.32635103032567792</v>
      </c>
      <c r="AG152" s="95">
        <v>0.32614480343520491</v>
      </c>
      <c r="AH152" s="95">
        <v>0.32600257167589847</v>
      </c>
      <c r="AI152" s="95">
        <v>0.32596273190675817</v>
      </c>
      <c r="AJ152" s="95">
        <v>0.32563378624686773</v>
      </c>
      <c r="AK152" s="95">
        <v>0.3264481876285385</v>
      </c>
      <c r="AL152" s="95">
        <v>0.32643288186465363</v>
      </c>
      <c r="AM152" s="95">
        <v>0.3252898337826981</v>
      </c>
      <c r="AN152" s="95">
        <v>0.32807500253299543</v>
      </c>
      <c r="AO152" s="95">
        <v>0.32788968416791631</v>
      </c>
      <c r="AP152" s="95">
        <v>0.32630180192451469</v>
      </c>
      <c r="AQ152" s="95">
        <v>0.3267504295380903</v>
      </c>
      <c r="AR152" s="95">
        <v>0.32689436220309975</v>
      </c>
      <c r="AS152" s="95">
        <v>0.3262784306596706</v>
      </c>
      <c r="AT152" s="95">
        <v>0.32640202961475584</v>
      </c>
      <c r="AU152" s="95">
        <v>0.32646002894381276</v>
      </c>
      <c r="AV152" s="95">
        <v>0.32647444240924833</v>
      </c>
      <c r="AW152" s="95">
        <v>0.32639086732087746</v>
      </c>
      <c r="AX152" s="95">
        <v>0.32743363278006521</v>
      </c>
      <c r="AY152" s="95">
        <v>0.3257489163932224</v>
      </c>
      <c r="AZ152" s="95">
        <v>0.32785951825434578</v>
      </c>
      <c r="BA152" s="95">
        <v>0.32796251769695584</v>
      </c>
      <c r="BB152" s="95">
        <v>0.32482733406837339</v>
      </c>
      <c r="BC152" s="95">
        <v>0.32429783106966475</v>
      </c>
      <c r="BD152" s="95">
        <v>0.32373897427185089</v>
      </c>
      <c r="BE152" s="95">
        <v>0.32380080662728422</v>
      </c>
      <c r="BF152" s="95">
        <v>0.32389717746225005</v>
      </c>
      <c r="BG152" s="95">
        <v>0.32459869164280269</v>
      </c>
      <c r="BH152" s="95">
        <v>0.32323986353417894</v>
      </c>
      <c r="BI152" s="95">
        <v>0.32407956264985277</v>
      </c>
      <c r="BJ152" s="95">
        <v>0.32562044036044652</v>
      </c>
      <c r="BK152" s="95">
        <v>0.32355245443027969</v>
      </c>
      <c r="BL152" s="95">
        <v>0.32819604487490128</v>
      </c>
      <c r="BM152" s="95">
        <v>0.32826184021549776</v>
      </c>
      <c r="BN152" s="95">
        <v>0.32536488899538585</v>
      </c>
      <c r="BO152" s="95">
        <v>0.32494061246506023</v>
      </c>
      <c r="BP152" s="95">
        <v>0.32498760735204402</v>
      </c>
      <c r="BQ152" s="95">
        <v>0.32500900013772022</v>
      </c>
      <c r="BR152" s="95">
        <v>0.32539646148113732</v>
      </c>
      <c r="BS152" s="95">
        <v>0.3258621255898711</v>
      </c>
      <c r="BT152" s="95">
        <v>0.32535032720046597</v>
      </c>
      <c r="BU152" s="95" t="e">
        <v>#DIV/0!</v>
      </c>
      <c r="BV152" s="95">
        <v>0.32767874233992705</v>
      </c>
      <c r="BW152" s="95">
        <v>0.32726705342453349</v>
      </c>
      <c r="BX152" s="95">
        <v>0.32901708244941469</v>
      </c>
      <c r="BY152" s="95">
        <v>0.32938177898684634</v>
      </c>
      <c r="BZ152" s="95">
        <v>0.32928119774199138</v>
      </c>
      <c r="CA152" s="95">
        <v>0.32779390519077128</v>
      </c>
      <c r="CB152" s="95">
        <v>0.32722236436762081</v>
      </c>
      <c r="CC152" s="95">
        <v>0.3267558322879261</v>
      </c>
      <c r="CD152" s="95">
        <v>0.32770594944186748</v>
      </c>
      <c r="CE152" s="95">
        <v>0.32746617892639229</v>
      </c>
      <c r="CF152" s="95">
        <v>0.32766028098790856</v>
      </c>
      <c r="CG152" s="95">
        <v>0.32846834399810487</v>
      </c>
      <c r="CH152" s="95">
        <v>0.32939209136592112</v>
      </c>
      <c r="CI152" s="95">
        <v>0.32861341985890274</v>
      </c>
      <c r="CJ152" s="95">
        <v>0.32951369544493903</v>
      </c>
      <c r="CK152" s="95">
        <v>0.32951156198208592</v>
      </c>
      <c r="CL152" s="95">
        <v>0.32954357312038796</v>
      </c>
      <c r="CM152" s="95">
        <v>0.32879161194007916</v>
      </c>
      <c r="CN152" s="95">
        <v>0.32753181833891687</v>
      </c>
      <c r="CO152" s="95">
        <v>0.3278257553357049</v>
      </c>
      <c r="CP152" s="95">
        <v>0.3283001374355054</v>
      </c>
      <c r="CQ152" s="95">
        <v>0.32804191220541978</v>
      </c>
      <c r="CR152" s="95">
        <v>0.32786300321718048</v>
      </c>
      <c r="CS152" s="95">
        <v>0.32845855382853006</v>
      </c>
      <c r="CT152" s="95">
        <v>0.32939908135204382</v>
      </c>
      <c r="CU152" s="95">
        <v>0.3288255346836898</v>
      </c>
      <c r="CV152" s="95">
        <v>0.32935714669476707</v>
      </c>
      <c r="CW152" s="95">
        <v>0.32938218118746637</v>
      </c>
      <c r="CX152" s="95">
        <v>0.32943824820696799</v>
      </c>
      <c r="CY152" s="95">
        <v>0.32896153883851292</v>
      </c>
      <c r="CZ152" s="95">
        <v>0.32631708558659811</v>
      </c>
      <c r="DA152" s="95">
        <v>0.32775296111580848</v>
      </c>
      <c r="DB152" s="95">
        <v>0.32753204057133961</v>
      </c>
      <c r="DC152" s="95">
        <v>0.32810698546605643</v>
      </c>
      <c r="DD152" s="95">
        <v>0.32749175852027423</v>
      </c>
      <c r="DE152" s="95">
        <v>0.32839340653182403</v>
      </c>
      <c r="DF152" s="95">
        <v>0.32941660945549017</v>
      </c>
      <c r="DG152" s="95">
        <v>0.32864493100371844</v>
      </c>
      <c r="DH152" s="95">
        <v>0.32929872965485202</v>
      </c>
      <c r="DI152" s="95">
        <v>0.32933944425906131</v>
      </c>
      <c r="DJ152" s="95">
        <v>0.32943341060311415</v>
      </c>
      <c r="DK152" s="95">
        <v>0.32870004434076844</v>
      </c>
      <c r="DL152" s="95">
        <v>0.32780605798108875</v>
      </c>
      <c r="DM152" s="95">
        <v>0.3273733807934478</v>
      </c>
      <c r="DN152" s="95">
        <v>0.32775871881045709</v>
      </c>
      <c r="DO152" s="95">
        <v>0.32807957985766795</v>
      </c>
      <c r="DP152" s="95">
        <v>0.32719136329986426</v>
      </c>
      <c r="DQ152" s="95">
        <v>0.3285120591239194</v>
      </c>
      <c r="DR152" s="95">
        <v>0.32941054609059212</v>
      </c>
      <c r="DS152" s="95">
        <v>0.32847758521437498</v>
      </c>
      <c r="DT152" s="95">
        <v>0.3292974881586585</v>
      </c>
      <c r="DU152" s="95">
        <v>0.32920186752492941</v>
      </c>
      <c r="DV152" s="95">
        <v>0.32935810633256174</v>
      </c>
      <c r="DW152" s="95">
        <v>0.32871710644188257</v>
      </c>
      <c r="DX152" s="95">
        <v>0.32758265225377597</v>
      </c>
      <c r="DY152" s="95">
        <v>0.32731584248469198</v>
      </c>
      <c r="DZ152" s="95">
        <v>0.32783640676297388</v>
      </c>
      <c r="EA152" s="95">
        <v>0.32786769694117529</v>
      </c>
      <c r="EB152" s="95">
        <v>0.32733178559940662</v>
      </c>
      <c r="EC152" s="95">
        <v>0.32813981554865013</v>
      </c>
      <c r="ED152" s="95">
        <v>0.32901720615029867</v>
      </c>
      <c r="EE152" s="95">
        <v>0.32835518586983337</v>
      </c>
      <c r="EF152" s="95">
        <v>0.32922796757795003</v>
      </c>
      <c r="EG152" s="95">
        <v>0.32922605358217233</v>
      </c>
      <c r="EH152" s="95">
        <v>0.32943181179894221</v>
      </c>
      <c r="EI152" s="95">
        <v>0.32876905131126694</v>
      </c>
      <c r="EJ152" s="95">
        <v>0.32670959999441823</v>
      </c>
      <c r="EK152" s="95">
        <v>0.32720187433183245</v>
      </c>
      <c r="EL152" s="95">
        <v>0.32764446768478755</v>
      </c>
      <c r="EM152" s="95">
        <v>0.32791997310243431</v>
      </c>
      <c r="EN152" s="95">
        <v>0.32793021517233067</v>
      </c>
      <c r="EO152" s="95">
        <v>0.32825535986239934</v>
      </c>
      <c r="EP152" s="95">
        <v>0.32922598260928881</v>
      </c>
      <c r="EQ152" s="95">
        <v>0.32850896633586008</v>
      </c>
      <c r="ER152" s="95">
        <v>0.32906012177346528</v>
      </c>
      <c r="ES152" s="95">
        <v>0.32915932587949998</v>
      </c>
      <c r="ET152" s="95">
        <v>0.32918358166529138</v>
      </c>
      <c r="EU152" s="95">
        <v>0.3281105568855151</v>
      </c>
      <c r="EV152" s="95">
        <v>0.32774960007454729</v>
      </c>
      <c r="EW152" s="95">
        <v>0.32700751710917392</v>
      </c>
      <c r="EX152" s="95">
        <v>0.32735666623650445</v>
      </c>
      <c r="EY152" s="95">
        <v>0.32784404903769815</v>
      </c>
      <c r="EZ152" s="95">
        <v>0.32717636292576491</v>
      </c>
      <c r="FA152" s="95">
        <v>0.32775506114173691</v>
      </c>
      <c r="FB152" s="95">
        <v>0.32870281311244737</v>
      </c>
      <c r="FC152" s="95">
        <v>0.32766487925658044</v>
      </c>
      <c r="FD152" s="95">
        <v>0.32843658147566884</v>
      </c>
      <c r="FE152" s="95">
        <v>0.3286048500450362</v>
      </c>
      <c r="FF152" s="95">
        <v>0.32854972165928542</v>
      </c>
      <c r="FG152" s="95">
        <v>0.32718707376832545</v>
      </c>
      <c r="FH152" s="95">
        <v>0.32648244288437772</v>
      </c>
      <c r="FI152" s="95">
        <v>0.32566796985940089</v>
      </c>
      <c r="FJ152" s="95">
        <v>0.32761376152992949</v>
      </c>
      <c r="FK152" s="95">
        <v>0.32764616384070644</v>
      </c>
      <c r="FL152" s="95">
        <v>0.3266385136647646</v>
      </c>
      <c r="FM152" s="95">
        <v>0.32794877458077387</v>
      </c>
      <c r="FN152" s="95">
        <v>0.32833655163996645</v>
      </c>
      <c r="FO152" s="95">
        <v>0.32732551115265995</v>
      </c>
      <c r="FP152" s="95">
        <v>0.32824546550002404</v>
      </c>
      <c r="FQ152" s="95">
        <v>0.32841412591624092</v>
      </c>
      <c r="FR152" s="95">
        <v>0.32845101076260047</v>
      </c>
      <c r="FS152" s="95">
        <v>0.3281644987433523</v>
      </c>
      <c r="FT152" s="95">
        <v>0.32595514023577399</v>
      </c>
      <c r="FU152" s="95">
        <v>0.32539110273642446</v>
      </c>
      <c r="FV152" s="95">
        <v>0.32745429527220127</v>
      </c>
      <c r="FW152" s="95">
        <v>0.32720152572707373</v>
      </c>
      <c r="FX152" s="95">
        <v>0.32659418232490961</v>
      </c>
      <c r="FY152" s="95">
        <v>0.3277012279387988</v>
      </c>
      <c r="FZ152" s="95">
        <v>0.32793455811969802</v>
      </c>
      <c r="GA152" s="95">
        <v>0.32769325160540297</v>
      </c>
    </row>
    <row r="153" spans="2:183">
      <c r="B153" s="44" t="s">
        <v>5</v>
      </c>
      <c r="C153" s="645" t="s">
        <v>94</v>
      </c>
      <c r="D153" s="182"/>
      <c r="E153" s="182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  <c r="S153" s="182"/>
      <c r="T153" s="182"/>
      <c r="U153" s="182"/>
      <c r="V153" s="182"/>
      <c r="W153" s="182"/>
      <c r="X153" s="182"/>
      <c r="Y153" s="182"/>
      <c r="Z153" s="182"/>
      <c r="AA153" s="182"/>
      <c r="AB153" s="182"/>
      <c r="AC153" s="182"/>
      <c r="AD153" s="182"/>
      <c r="AE153" s="182"/>
      <c r="AF153" s="182"/>
      <c r="AG153" s="182"/>
      <c r="AH153" s="182"/>
      <c r="AI153" s="182"/>
      <c r="AJ153" s="182"/>
      <c r="AK153" s="182"/>
      <c r="AL153" s="182"/>
      <c r="AM153" s="182"/>
      <c r="AN153" s="182"/>
      <c r="AO153" s="182"/>
      <c r="AP153" s="182"/>
      <c r="AQ153" s="182"/>
      <c r="AR153" s="182"/>
      <c r="AS153" s="182"/>
      <c r="AT153" s="182"/>
      <c r="AU153" s="182"/>
      <c r="AV153" s="182"/>
      <c r="AW153" s="182"/>
      <c r="AX153" s="182"/>
      <c r="AY153" s="182"/>
      <c r="AZ153" s="182"/>
      <c r="BA153" s="182"/>
      <c r="BB153" s="182"/>
      <c r="BC153" s="182"/>
      <c r="BD153" s="182"/>
      <c r="BE153" s="182"/>
      <c r="BF153" s="182"/>
      <c r="BG153" s="182"/>
      <c r="BH153" s="182"/>
      <c r="BI153" s="182"/>
      <c r="BJ153" s="182"/>
      <c r="BK153" s="182"/>
      <c r="BL153" s="182"/>
      <c r="BM153" s="182"/>
      <c r="BN153" s="182"/>
      <c r="BO153" s="182"/>
      <c r="BP153" s="182"/>
      <c r="BQ153" s="182"/>
      <c r="BR153" s="182"/>
      <c r="BS153" s="182"/>
      <c r="BT153" s="182"/>
      <c r="BU153" s="182"/>
      <c r="BV153" s="182"/>
      <c r="BW153" s="182"/>
      <c r="BX153" s="182"/>
      <c r="BY153" s="182"/>
      <c r="BZ153" s="182"/>
      <c r="CA153" s="182"/>
      <c r="CB153" s="182"/>
      <c r="CC153" s="182"/>
      <c r="CD153" s="182"/>
      <c r="CE153" s="182"/>
      <c r="CF153" s="182"/>
      <c r="CG153" s="182"/>
      <c r="CH153" s="182"/>
      <c r="CI153" s="182"/>
      <c r="CJ153" s="182"/>
      <c r="CK153" s="182"/>
      <c r="CL153" s="182"/>
      <c r="CM153" s="182"/>
      <c r="CN153" s="182"/>
      <c r="CO153" s="182"/>
      <c r="CP153" s="182"/>
      <c r="CQ153" s="182"/>
      <c r="CR153" s="182"/>
      <c r="CS153" s="182"/>
      <c r="CT153" s="182"/>
      <c r="CU153" s="182"/>
      <c r="CV153" s="182"/>
      <c r="CW153" s="182"/>
      <c r="CX153" s="182"/>
      <c r="CY153" s="182"/>
      <c r="CZ153" s="182"/>
      <c r="DA153" s="182"/>
      <c r="DB153" s="182"/>
      <c r="DC153" s="182"/>
      <c r="DD153" s="182"/>
      <c r="DE153" s="182"/>
      <c r="DF153" s="182"/>
      <c r="DG153" s="182"/>
      <c r="DH153" s="182"/>
      <c r="DI153" s="182"/>
      <c r="DJ153" s="182"/>
      <c r="DK153" s="182"/>
      <c r="DL153" s="182"/>
      <c r="DM153" s="182"/>
      <c r="DN153" s="182"/>
      <c r="DO153" s="182"/>
      <c r="DP153" s="182"/>
      <c r="DQ153" s="182"/>
      <c r="DR153" s="182"/>
      <c r="DS153" s="182"/>
      <c r="DT153" s="182"/>
      <c r="DU153" s="182"/>
      <c r="DV153" s="182"/>
      <c r="DW153" s="182"/>
      <c r="DX153" s="182"/>
      <c r="DY153" s="182"/>
      <c r="DZ153" s="182"/>
      <c r="EA153" s="182"/>
      <c r="EB153" s="182"/>
      <c r="EC153" s="182"/>
      <c r="ED153" s="182"/>
      <c r="EE153" s="182"/>
      <c r="EF153" s="182"/>
      <c r="EG153" s="182"/>
      <c r="EH153" s="182"/>
      <c r="EI153" s="182"/>
      <c r="EJ153" s="182"/>
      <c r="EK153" s="182"/>
      <c r="EL153" s="182"/>
      <c r="EM153" s="182"/>
      <c r="EN153" s="182"/>
      <c r="EO153" s="182"/>
      <c r="EP153" s="182"/>
      <c r="EQ153" s="182"/>
      <c r="ER153" s="182"/>
      <c r="ES153" s="182"/>
      <c r="ET153" s="182"/>
      <c r="EU153" s="182"/>
      <c r="EV153" s="182"/>
      <c r="EW153" s="182"/>
      <c r="EX153" s="182"/>
      <c r="EY153" s="182"/>
      <c r="EZ153" s="182"/>
      <c r="FA153" s="182"/>
      <c r="FB153" s="182"/>
      <c r="FC153" s="182"/>
      <c r="FD153" s="182"/>
      <c r="FE153" s="182"/>
      <c r="FF153" s="182"/>
      <c r="FG153" s="182"/>
      <c r="FH153" s="182"/>
      <c r="FI153" s="182"/>
      <c r="FJ153" s="182"/>
      <c r="FK153" s="182"/>
      <c r="FL153" s="182"/>
      <c r="FM153" s="182"/>
      <c r="FN153" s="182"/>
      <c r="FO153" s="182"/>
      <c r="FP153" s="182"/>
      <c r="FQ153" s="182"/>
      <c r="FR153" s="182"/>
      <c r="FS153" s="182"/>
      <c r="FT153" s="182"/>
      <c r="FU153" s="182"/>
      <c r="FV153" s="182"/>
      <c r="FW153" s="182"/>
      <c r="FX153" s="182"/>
      <c r="FY153" s="182"/>
      <c r="FZ153" s="182"/>
      <c r="GA153" s="182"/>
    </row>
    <row r="154" spans="2:183">
      <c r="B154" s="43" t="s">
        <v>5</v>
      </c>
      <c r="C154" s="646" t="s">
        <v>49</v>
      </c>
      <c r="D154" s="17">
        <v>744</v>
      </c>
      <c r="E154" s="17">
        <v>672</v>
      </c>
      <c r="F154" s="17">
        <v>744</v>
      </c>
      <c r="G154" s="17">
        <v>720</v>
      </c>
      <c r="H154" s="17">
        <v>744</v>
      </c>
      <c r="I154" s="17">
        <v>720</v>
      </c>
      <c r="J154" s="17">
        <v>744</v>
      </c>
      <c r="K154" s="17">
        <v>744</v>
      </c>
      <c r="L154" s="17">
        <v>720</v>
      </c>
      <c r="M154" s="17">
        <v>744</v>
      </c>
      <c r="N154" s="17">
        <v>720</v>
      </c>
      <c r="O154" s="17">
        <v>744</v>
      </c>
      <c r="P154" s="17">
        <v>744</v>
      </c>
      <c r="Q154" s="17">
        <v>672</v>
      </c>
      <c r="R154" s="17">
        <v>744</v>
      </c>
      <c r="S154" s="17">
        <v>720</v>
      </c>
      <c r="T154" s="17">
        <v>744</v>
      </c>
      <c r="U154" s="17">
        <v>720</v>
      </c>
      <c r="V154" s="17">
        <v>744</v>
      </c>
      <c r="W154" s="17">
        <v>744</v>
      </c>
      <c r="X154" s="17">
        <v>720</v>
      </c>
      <c r="Y154" s="17">
        <v>744</v>
      </c>
      <c r="Z154" s="17">
        <v>720</v>
      </c>
      <c r="AA154" s="17">
        <v>744</v>
      </c>
      <c r="AB154" s="17">
        <v>744</v>
      </c>
      <c r="AC154" s="17">
        <v>672</v>
      </c>
      <c r="AD154" s="17">
        <v>744</v>
      </c>
      <c r="AE154" s="17">
        <v>720</v>
      </c>
      <c r="AF154" s="17">
        <v>744</v>
      </c>
      <c r="AG154" s="17">
        <v>720</v>
      </c>
      <c r="AH154" s="17">
        <v>744</v>
      </c>
      <c r="AI154" s="17">
        <v>744</v>
      </c>
      <c r="AJ154" s="17">
        <v>720</v>
      </c>
      <c r="AK154" s="17">
        <v>744</v>
      </c>
      <c r="AL154" s="17">
        <v>720</v>
      </c>
      <c r="AM154" s="17">
        <v>744</v>
      </c>
      <c r="AN154" s="17">
        <v>744</v>
      </c>
      <c r="AO154" s="17">
        <v>696</v>
      </c>
      <c r="AP154" s="17">
        <v>744</v>
      </c>
      <c r="AQ154" s="17">
        <v>720</v>
      </c>
      <c r="AR154" s="17">
        <v>744</v>
      </c>
      <c r="AS154" s="17">
        <v>720</v>
      </c>
      <c r="AT154" s="17">
        <v>744</v>
      </c>
      <c r="AU154" s="17">
        <v>744</v>
      </c>
      <c r="AV154" s="17">
        <v>720</v>
      </c>
      <c r="AW154" s="17">
        <v>744</v>
      </c>
      <c r="AX154" s="17">
        <v>720</v>
      </c>
      <c r="AY154" s="17">
        <v>744</v>
      </c>
      <c r="AZ154" s="17">
        <v>744</v>
      </c>
      <c r="BA154" s="17">
        <v>672</v>
      </c>
      <c r="BB154" s="17">
        <v>744</v>
      </c>
      <c r="BC154" s="17">
        <v>720</v>
      </c>
      <c r="BD154" s="17">
        <v>744</v>
      </c>
      <c r="BE154" s="17">
        <v>720</v>
      </c>
      <c r="BF154" s="17">
        <v>744</v>
      </c>
      <c r="BG154" s="17">
        <v>744</v>
      </c>
      <c r="BH154" s="17">
        <v>720</v>
      </c>
      <c r="BI154" s="17">
        <v>744</v>
      </c>
      <c r="BJ154" s="17">
        <v>720</v>
      </c>
      <c r="BK154" s="17">
        <v>744</v>
      </c>
      <c r="BL154" s="17">
        <v>744</v>
      </c>
      <c r="BM154" s="17">
        <v>672</v>
      </c>
      <c r="BN154" s="17">
        <v>744</v>
      </c>
      <c r="BO154" s="17">
        <v>720</v>
      </c>
      <c r="BP154" s="17">
        <v>744</v>
      </c>
      <c r="BQ154" s="17">
        <v>720</v>
      </c>
      <c r="BR154" s="17">
        <v>744</v>
      </c>
      <c r="BS154" s="17">
        <v>744</v>
      </c>
      <c r="BT154" s="17">
        <v>720</v>
      </c>
      <c r="BU154" s="17">
        <v>744</v>
      </c>
      <c r="BV154" s="17">
        <v>720</v>
      </c>
      <c r="BW154" s="17">
        <v>744</v>
      </c>
      <c r="BX154" s="17">
        <v>744</v>
      </c>
      <c r="BY154" s="17">
        <v>672</v>
      </c>
      <c r="BZ154" s="17">
        <v>744</v>
      </c>
      <c r="CA154" s="17">
        <v>720</v>
      </c>
      <c r="CB154" s="17">
        <v>744</v>
      </c>
      <c r="CC154" s="17">
        <v>720</v>
      </c>
      <c r="CD154" s="17">
        <v>744</v>
      </c>
      <c r="CE154" s="17">
        <v>744</v>
      </c>
      <c r="CF154" s="17">
        <v>720</v>
      </c>
      <c r="CG154" s="17">
        <v>744</v>
      </c>
      <c r="CH154" s="17">
        <v>720</v>
      </c>
      <c r="CI154" s="17">
        <v>744</v>
      </c>
      <c r="CJ154" s="17">
        <v>744</v>
      </c>
      <c r="CK154" s="17">
        <v>696</v>
      </c>
      <c r="CL154" s="17">
        <v>744</v>
      </c>
      <c r="CM154" s="17">
        <v>720</v>
      </c>
      <c r="CN154" s="17">
        <v>744</v>
      </c>
      <c r="CO154" s="17">
        <v>720</v>
      </c>
      <c r="CP154" s="17">
        <v>744</v>
      </c>
      <c r="CQ154" s="17">
        <v>744</v>
      </c>
      <c r="CR154" s="17">
        <v>720</v>
      </c>
      <c r="CS154" s="17">
        <v>744</v>
      </c>
      <c r="CT154" s="17">
        <v>720</v>
      </c>
      <c r="CU154" s="17">
        <v>744</v>
      </c>
      <c r="CV154" s="17">
        <v>744</v>
      </c>
      <c r="CW154" s="17">
        <v>672</v>
      </c>
      <c r="CX154" s="17">
        <v>744</v>
      </c>
      <c r="CY154" s="17">
        <v>720</v>
      </c>
      <c r="CZ154" s="17">
        <v>744</v>
      </c>
      <c r="DA154" s="17">
        <v>720</v>
      </c>
      <c r="DB154" s="17">
        <v>744</v>
      </c>
      <c r="DC154" s="17">
        <v>744</v>
      </c>
      <c r="DD154" s="17">
        <v>720</v>
      </c>
      <c r="DE154" s="17">
        <v>744</v>
      </c>
      <c r="DF154" s="17">
        <v>720</v>
      </c>
      <c r="DG154" s="17">
        <v>744</v>
      </c>
      <c r="DH154" s="17">
        <v>744</v>
      </c>
      <c r="DI154" s="17">
        <v>672</v>
      </c>
      <c r="DJ154" s="17">
        <v>744</v>
      </c>
      <c r="DK154" s="17">
        <v>720</v>
      </c>
      <c r="DL154" s="17">
        <v>744</v>
      </c>
      <c r="DM154" s="17">
        <v>720</v>
      </c>
      <c r="DN154" s="17">
        <v>744</v>
      </c>
      <c r="DO154" s="17">
        <v>744</v>
      </c>
      <c r="DP154" s="17">
        <v>720</v>
      </c>
      <c r="DQ154" s="17">
        <v>744</v>
      </c>
      <c r="DR154" s="17">
        <v>720</v>
      </c>
      <c r="DS154" s="17">
        <v>744</v>
      </c>
      <c r="DT154" s="17">
        <v>744</v>
      </c>
      <c r="DU154" s="17">
        <v>672</v>
      </c>
      <c r="DV154" s="17">
        <v>744</v>
      </c>
      <c r="DW154" s="17">
        <v>720</v>
      </c>
      <c r="DX154" s="17">
        <v>744</v>
      </c>
      <c r="DY154" s="17">
        <v>720</v>
      </c>
      <c r="DZ154" s="17">
        <v>744</v>
      </c>
      <c r="EA154" s="17">
        <v>744</v>
      </c>
      <c r="EB154" s="17">
        <v>720</v>
      </c>
      <c r="EC154" s="17">
        <v>744</v>
      </c>
      <c r="ED154" s="17">
        <v>720</v>
      </c>
      <c r="EE154" s="17">
        <v>744</v>
      </c>
      <c r="EF154" s="17">
        <v>744</v>
      </c>
      <c r="EG154" s="17">
        <v>696</v>
      </c>
      <c r="EH154" s="17">
        <v>744</v>
      </c>
      <c r="EI154" s="17">
        <v>720</v>
      </c>
      <c r="EJ154" s="17">
        <v>744</v>
      </c>
      <c r="EK154" s="17">
        <v>720</v>
      </c>
      <c r="EL154" s="17">
        <v>744</v>
      </c>
      <c r="EM154" s="17">
        <v>744</v>
      </c>
      <c r="EN154" s="17">
        <v>720</v>
      </c>
      <c r="EO154" s="17">
        <v>744</v>
      </c>
      <c r="EP154" s="17">
        <v>720</v>
      </c>
      <c r="EQ154" s="17">
        <v>744</v>
      </c>
      <c r="ER154" s="17">
        <v>744</v>
      </c>
      <c r="ES154" s="17">
        <v>672</v>
      </c>
      <c r="ET154" s="17">
        <v>744</v>
      </c>
      <c r="EU154" s="17">
        <v>720</v>
      </c>
      <c r="EV154" s="17">
        <v>744</v>
      </c>
      <c r="EW154" s="17">
        <v>720</v>
      </c>
      <c r="EX154" s="17">
        <v>744</v>
      </c>
      <c r="EY154" s="17">
        <v>744</v>
      </c>
      <c r="EZ154" s="17">
        <v>720</v>
      </c>
      <c r="FA154" s="17">
        <v>744</v>
      </c>
      <c r="FB154" s="17">
        <v>720</v>
      </c>
      <c r="FC154" s="17">
        <v>744</v>
      </c>
      <c r="FD154" s="17">
        <v>744</v>
      </c>
      <c r="FE154" s="17">
        <v>672</v>
      </c>
      <c r="FF154" s="17">
        <v>744</v>
      </c>
      <c r="FG154" s="17">
        <v>720</v>
      </c>
      <c r="FH154" s="17">
        <v>744</v>
      </c>
      <c r="FI154" s="17">
        <v>720</v>
      </c>
      <c r="FJ154" s="17">
        <v>744</v>
      </c>
      <c r="FK154" s="17">
        <v>744</v>
      </c>
      <c r="FL154" s="17">
        <v>720</v>
      </c>
      <c r="FM154" s="17">
        <v>744</v>
      </c>
      <c r="FN154" s="17">
        <v>720</v>
      </c>
      <c r="FO154" s="17">
        <v>744</v>
      </c>
      <c r="FP154" s="17">
        <v>744</v>
      </c>
      <c r="FQ154" s="17">
        <v>672</v>
      </c>
      <c r="FR154" s="17">
        <v>744</v>
      </c>
      <c r="FS154" s="17">
        <v>720</v>
      </c>
      <c r="FT154" s="17">
        <v>744</v>
      </c>
      <c r="FU154" s="17">
        <v>720</v>
      </c>
      <c r="FV154" s="17">
        <v>744</v>
      </c>
      <c r="FW154" s="17">
        <v>744</v>
      </c>
      <c r="FX154" s="17">
        <v>720</v>
      </c>
      <c r="FY154" s="17">
        <v>744</v>
      </c>
      <c r="FZ154" s="17">
        <v>720</v>
      </c>
      <c r="GA154" s="17">
        <v>744</v>
      </c>
    </row>
    <row r="155" spans="2:183">
      <c r="B155" s="43" t="s">
        <v>5</v>
      </c>
      <c r="C155" s="647" t="s">
        <v>50</v>
      </c>
      <c r="D155" s="85">
        <v>2568937.58</v>
      </c>
      <c r="E155" s="85">
        <v>2271159.5100000002</v>
      </c>
      <c r="F155" s="85">
        <v>2439900.67</v>
      </c>
      <c r="G155" s="85">
        <v>2402424.2600000002</v>
      </c>
      <c r="H155" s="85">
        <v>2493058.63</v>
      </c>
      <c r="I155" s="85">
        <v>2335553.33</v>
      </c>
      <c r="J155" s="85">
        <v>2437008.83</v>
      </c>
      <c r="K155" s="85">
        <v>2461551.17</v>
      </c>
      <c r="L155" s="85">
        <v>2379176.59</v>
      </c>
      <c r="M155" s="85">
        <v>2501894.7200000002</v>
      </c>
      <c r="N155" s="85">
        <v>2445036.4500000002</v>
      </c>
      <c r="O155" s="85">
        <v>2484269.6</v>
      </c>
      <c r="P155" s="85">
        <v>2686661.53</v>
      </c>
      <c r="Q155" s="85">
        <v>2395579.11</v>
      </c>
      <c r="R155" s="85">
        <v>2509088.8299999996</v>
      </c>
      <c r="S155" s="85">
        <v>2471131.89</v>
      </c>
      <c r="T155" s="85">
        <v>2581123.16</v>
      </c>
      <c r="U155" s="85">
        <v>2439939.83</v>
      </c>
      <c r="V155" s="85">
        <v>2528023.73</v>
      </c>
      <c r="W155" s="85">
        <v>2538684.2200000002</v>
      </c>
      <c r="X155" s="85">
        <v>2442119.94</v>
      </c>
      <c r="Y155" s="85">
        <v>2574324.96</v>
      </c>
      <c r="Z155" s="85">
        <v>2492024.58</v>
      </c>
      <c r="AA155" s="85">
        <v>2528154.6799999997</v>
      </c>
      <c r="AB155" s="85">
        <v>2729388.45</v>
      </c>
      <c r="AC155" s="85">
        <v>2492071.29</v>
      </c>
      <c r="AD155" s="85">
        <v>2644919.9500000002</v>
      </c>
      <c r="AE155" s="85">
        <v>2603022.38</v>
      </c>
      <c r="AF155" s="85">
        <v>535203.10000000009</v>
      </c>
      <c r="AG155" s="85">
        <v>2613003.44</v>
      </c>
      <c r="AH155" s="85">
        <v>2686714.43</v>
      </c>
      <c r="AI155" s="85">
        <v>2689421.19</v>
      </c>
      <c r="AJ155" s="85">
        <v>2574428.69</v>
      </c>
      <c r="AK155" s="85">
        <v>2726068.83</v>
      </c>
      <c r="AL155" s="85">
        <v>2642570.25</v>
      </c>
      <c r="AM155" s="85">
        <v>2635517.0300000003</v>
      </c>
      <c r="AN155" s="85">
        <v>2894660.91</v>
      </c>
      <c r="AO155" s="85">
        <v>2701916.31</v>
      </c>
      <c r="AP155" s="85">
        <v>2748217.2399999998</v>
      </c>
      <c r="AQ155" s="85">
        <v>2683594.9499999997</v>
      </c>
      <c r="AR155" s="85">
        <v>2785205.35</v>
      </c>
      <c r="AS155" s="85">
        <v>2670371.0099999998</v>
      </c>
      <c r="AT155" s="85">
        <v>2762082.63</v>
      </c>
      <c r="AU155" s="85">
        <v>2763900.67</v>
      </c>
      <c r="AV155" s="85">
        <v>2660220.6</v>
      </c>
      <c r="AW155" s="85">
        <v>2761500.62</v>
      </c>
      <c r="AX155" s="85">
        <v>2745694.4400000004</v>
      </c>
      <c r="AY155" s="85">
        <v>2712597.8499999996</v>
      </c>
      <c r="AZ155" s="85">
        <v>3018582.49</v>
      </c>
      <c r="BA155" s="85">
        <v>2743378.22</v>
      </c>
      <c r="BB155" s="85">
        <v>2776509.52</v>
      </c>
      <c r="BC155" s="85">
        <v>2641831.81</v>
      </c>
      <c r="BD155" s="85">
        <v>2700239.78</v>
      </c>
      <c r="BE155" s="85">
        <v>2622539.0799999996</v>
      </c>
      <c r="BF155" s="85">
        <v>2712565.47</v>
      </c>
      <c r="BG155" s="85">
        <v>2765391.6700000004</v>
      </c>
      <c r="BH155" s="85">
        <v>2577265.4300000002</v>
      </c>
      <c r="BI155" s="85">
        <v>2726174.35</v>
      </c>
      <c r="BJ155" s="85">
        <v>2752028.8800000004</v>
      </c>
      <c r="BK155" s="85">
        <v>2673048.9499999997</v>
      </c>
      <c r="BL155" s="85">
        <v>3144101.2399999998</v>
      </c>
      <c r="BM155" s="85">
        <v>2845812.01</v>
      </c>
      <c r="BN155" s="85">
        <v>2911748.66</v>
      </c>
      <c r="BO155" s="85">
        <v>2781117.9499999997</v>
      </c>
      <c r="BP155" s="85">
        <v>2877866.39</v>
      </c>
      <c r="BQ155" s="85">
        <v>2787122.14</v>
      </c>
      <c r="BR155" s="85">
        <v>2909468.85</v>
      </c>
      <c r="BS155" s="85">
        <v>2941591.19</v>
      </c>
      <c r="BT155" s="85">
        <v>1313674.9600000002</v>
      </c>
      <c r="BU155" s="85">
        <v>0</v>
      </c>
      <c r="BV155" s="85">
        <v>2812441.57</v>
      </c>
      <c r="BW155" s="85">
        <v>3071634.17</v>
      </c>
      <c r="BX155" s="85">
        <v>3308321.5999999996</v>
      </c>
      <c r="BY155" s="85">
        <v>3020033.98</v>
      </c>
      <c r="BZ155" s="85">
        <v>3334427.13</v>
      </c>
      <c r="CA155" s="85">
        <v>3077323.4499999997</v>
      </c>
      <c r="CB155" s="85">
        <v>3124571.17</v>
      </c>
      <c r="CC155" s="85">
        <v>2981029.08</v>
      </c>
      <c r="CD155" s="85">
        <v>3174901.8000000003</v>
      </c>
      <c r="CE155" s="85">
        <v>3155942.12</v>
      </c>
      <c r="CF155" s="85">
        <v>3076683.52</v>
      </c>
      <c r="CG155" s="85">
        <v>3262080.4</v>
      </c>
      <c r="CH155" s="85">
        <v>3237048.06</v>
      </c>
      <c r="CI155" s="85">
        <v>3274621.4099999997</v>
      </c>
      <c r="CJ155" s="85">
        <v>3539600.73</v>
      </c>
      <c r="CK155" s="85">
        <v>3312029.6</v>
      </c>
      <c r="CL155" s="85">
        <v>3544296.32</v>
      </c>
      <c r="CM155" s="85">
        <v>3342556.94</v>
      </c>
      <c r="CN155" s="85">
        <v>3329296.58</v>
      </c>
      <c r="CO155" s="85">
        <v>3256924.62</v>
      </c>
      <c r="CP155" s="85">
        <v>3409711.45</v>
      </c>
      <c r="CQ155" s="85">
        <v>3370018.8200000003</v>
      </c>
      <c r="CR155" s="85">
        <v>3256375.26</v>
      </c>
      <c r="CS155" s="85">
        <v>3423481.06</v>
      </c>
      <c r="CT155" s="85">
        <v>3410794.6</v>
      </c>
      <c r="CU155" s="85">
        <v>3463786.05</v>
      </c>
      <c r="CV155" s="85">
        <v>3645471.88</v>
      </c>
      <c r="CW155" s="85">
        <v>3299091.97</v>
      </c>
      <c r="CX155" s="85">
        <v>3648330.8400000003</v>
      </c>
      <c r="CY155" s="85">
        <v>3475774.05</v>
      </c>
      <c r="CZ155" s="85">
        <v>656162.68999999994</v>
      </c>
      <c r="DA155" s="85">
        <v>3353764.46</v>
      </c>
      <c r="DB155" s="85">
        <v>3442109.72</v>
      </c>
      <c r="DC155" s="85">
        <v>3508015.6700000004</v>
      </c>
      <c r="DD155" s="85">
        <v>3340409.01</v>
      </c>
      <c r="DE155" s="85">
        <v>3538677</v>
      </c>
      <c r="DF155" s="85">
        <v>3530576.89</v>
      </c>
      <c r="DG155" s="85">
        <v>3571375.29</v>
      </c>
      <c r="DH155" s="85">
        <v>3779940.45</v>
      </c>
      <c r="DI155" s="85">
        <v>3415543.5</v>
      </c>
      <c r="DJ155" s="85">
        <v>3794804.38</v>
      </c>
      <c r="DK155" s="85">
        <v>3583093.62</v>
      </c>
      <c r="DL155" s="85">
        <v>3609460.7</v>
      </c>
      <c r="DM155" s="85">
        <v>3450546.52</v>
      </c>
      <c r="DN155" s="85">
        <v>3609035.96</v>
      </c>
      <c r="DO155" s="85">
        <v>3638408.44</v>
      </c>
      <c r="DP155" s="85">
        <v>3430188.7</v>
      </c>
      <c r="DQ155" s="85">
        <v>3683401.3200000003</v>
      </c>
      <c r="DR155" s="85">
        <v>3675603.26</v>
      </c>
      <c r="DS155" s="85">
        <v>3691283.25</v>
      </c>
      <c r="DT155" s="85">
        <v>3969680.32</v>
      </c>
      <c r="DU155" s="85">
        <v>3580678.56</v>
      </c>
      <c r="DV155" s="85">
        <v>3977471.19</v>
      </c>
      <c r="DW155" s="85">
        <v>3750378.64</v>
      </c>
      <c r="DX155" s="85">
        <v>3771169.3699999996</v>
      </c>
      <c r="DY155" s="85">
        <v>3611707.73</v>
      </c>
      <c r="DZ155" s="85">
        <v>3785806.17</v>
      </c>
      <c r="EA155" s="85">
        <v>3792150.4299999997</v>
      </c>
      <c r="EB155" s="85">
        <v>3609217.12</v>
      </c>
      <c r="EC155" s="85">
        <v>3825510.71</v>
      </c>
      <c r="ED155" s="85">
        <v>3813384.44</v>
      </c>
      <c r="EE155" s="85">
        <v>3838873.72</v>
      </c>
      <c r="EF155" s="85">
        <v>4033886.91</v>
      </c>
      <c r="EG155" s="85">
        <v>3780802.2</v>
      </c>
      <c r="EH155" s="85">
        <v>4055372.8000000003</v>
      </c>
      <c r="EI155" s="85">
        <v>3334466.5</v>
      </c>
      <c r="EJ155" s="85">
        <v>861884.67</v>
      </c>
      <c r="EK155" s="85">
        <v>3670117.03</v>
      </c>
      <c r="EL155" s="85">
        <v>3850830.9</v>
      </c>
      <c r="EM155" s="85">
        <v>3874945.02</v>
      </c>
      <c r="EN155" s="85">
        <v>3756770.98</v>
      </c>
      <c r="EO155" s="85">
        <v>3930654.4200000004</v>
      </c>
      <c r="EP155" s="85">
        <v>3925250.8</v>
      </c>
      <c r="EQ155" s="85">
        <v>3944484.1799999997</v>
      </c>
      <c r="ER155" s="85">
        <v>4367189.18</v>
      </c>
      <c r="ES155" s="85">
        <v>3941857.44</v>
      </c>
      <c r="ET155" s="85">
        <v>4363409.1999999993</v>
      </c>
      <c r="EU155" s="85">
        <v>4089695.62</v>
      </c>
      <c r="EV155" s="85">
        <v>4175544.45</v>
      </c>
      <c r="EW155" s="85">
        <v>3959261.28</v>
      </c>
      <c r="EX155" s="85">
        <v>4145140.75</v>
      </c>
      <c r="EY155" s="85">
        <v>4198525.1500000004</v>
      </c>
      <c r="EZ155" s="85">
        <v>3985339.02</v>
      </c>
      <c r="FA155" s="85">
        <v>4188770.82</v>
      </c>
      <c r="FB155" s="85">
        <v>4176330.69</v>
      </c>
      <c r="FC155" s="85">
        <v>4183438.96</v>
      </c>
      <c r="FD155" s="85">
        <v>4884269.6899999995</v>
      </c>
      <c r="FE155" s="85">
        <v>4443214.6100000003</v>
      </c>
      <c r="FF155" s="85">
        <v>4899023.7</v>
      </c>
      <c r="FG155" s="85">
        <v>4527843.8499999996</v>
      </c>
      <c r="FH155" s="85">
        <v>4605442.82</v>
      </c>
      <c r="FI155" s="85">
        <v>4352926.8499999996</v>
      </c>
      <c r="FJ155" s="85">
        <v>4765524.3</v>
      </c>
      <c r="FK155" s="85">
        <v>4761303.5599999996</v>
      </c>
      <c r="FL155" s="85">
        <v>4467350.4400000004</v>
      </c>
      <c r="FM155" s="85">
        <v>4815898.0999999996</v>
      </c>
      <c r="FN155" s="85">
        <v>4739559.03</v>
      </c>
      <c r="FO155" s="85">
        <v>4724685.45</v>
      </c>
      <c r="FP155" s="85">
        <v>5236155.32</v>
      </c>
      <c r="FQ155" s="85">
        <v>4740090.09</v>
      </c>
      <c r="FR155" s="85">
        <v>5250189.53</v>
      </c>
      <c r="FS155" s="85">
        <v>345054.82999999996</v>
      </c>
      <c r="FT155" s="85">
        <v>1591016.07</v>
      </c>
      <c r="FU155" s="85">
        <v>4659726.8</v>
      </c>
      <c r="FV155" s="85">
        <v>5091858.1399999997</v>
      </c>
      <c r="FW155" s="85">
        <v>5049927.87</v>
      </c>
      <c r="FX155" s="85">
        <v>4805002.2300000004</v>
      </c>
      <c r="FY155" s="85">
        <v>5134238.25</v>
      </c>
      <c r="FZ155" s="85">
        <v>5029425.62</v>
      </c>
      <c r="GA155" s="85">
        <v>5161312.7</v>
      </c>
    </row>
    <row r="156" spans="2:183">
      <c r="B156" s="43" t="s">
        <v>5</v>
      </c>
      <c r="C156" s="647" t="s">
        <v>51</v>
      </c>
      <c r="D156" s="86">
        <v>27.212745280820322</v>
      </c>
      <c r="E156" s="86">
        <v>27.33701865671642</v>
      </c>
      <c r="F156" s="86">
        <v>27.353146524663675</v>
      </c>
      <c r="G156" s="86">
        <v>27.414732188706029</v>
      </c>
      <c r="H156" s="86">
        <v>27.304134732276822</v>
      </c>
      <c r="I156" s="86">
        <v>27.402112923928168</v>
      </c>
      <c r="J156" s="86">
        <v>27.369205880371062</v>
      </c>
      <c r="K156" s="86">
        <v>27.389827308030398</v>
      </c>
      <c r="L156" s="86">
        <v>27.422632077602938</v>
      </c>
      <c r="M156" s="86">
        <v>27.353275752738725</v>
      </c>
      <c r="N156" s="86">
        <v>27.325682070149401</v>
      </c>
      <c r="O156" s="86">
        <v>27.432911504229335</v>
      </c>
      <c r="P156" s="86">
        <v>28.133170642317115</v>
      </c>
      <c r="Q156" s="86">
        <v>28.184941584799105</v>
      </c>
      <c r="R156" s="86">
        <v>28.330158638755275</v>
      </c>
      <c r="S156" s="86">
        <v>28.167916620121602</v>
      </c>
      <c r="T156" s="86">
        <v>28.300858085808581</v>
      </c>
      <c r="U156" s="86">
        <v>28.320482365422158</v>
      </c>
      <c r="V156" s="86">
        <v>28.249862886644021</v>
      </c>
      <c r="W156" s="86">
        <v>28.242748976504096</v>
      </c>
      <c r="X156" s="86">
        <v>28.326717208389489</v>
      </c>
      <c r="Y156" s="86">
        <v>28.258542464791052</v>
      </c>
      <c r="Z156" s="86">
        <v>28.260334765992674</v>
      </c>
      <c r="AA156" s="86">
        <v>28.262695971023561</v>
      </c>
      <c r="AB156" s="86">
        <v>29.68694949912442</v>
      </c>
      <c r="AC156" s="86">
        <v>29.600913302212877</v>
      </c>
      <c r="AD156" s="86">
        <v>29.845295697408066</v>
      </c>
      <c r="AE156" s="86">
        <v>30.168077279681054</v>
      </c>
      <c r="AF156" s="86">
        <v>30.672422488394755</v>
      </c>
      <c r="AG156" s="86">
        <v>30.161408223099475</v>
      </c>
      <c r="AH156" s="86">
        <v>30.171530298266106</v>
      </c>
      <c r="AI156" s="86">
        <v>30.228404967966728</v>
      </c>
      <c r="AJ156" s="86">
        <v>30.208498861796251</v>
      </c>
      <c r="AK156" s="86">
        <v>30.184678064066084</v>
      </c>
      <c r="AL156" s="86">
        <v>30.194039392318977</v>
      </c>
      <c r="AM156" s="86">
        <v>30.300264773511156</v>
      </c>
      <c r="AN156" s="86">
        <v>30.399396246626271</v>
      </c>
      <c r="AO156" s="86">
        <v>30.425614949777039</v>
      </c>
      <c r="AP156" s="86">
        <v>30.557816645354976</v>
      </c>
      <c r="AQ156" s="86">
        <v>30.462304019724023</v>
      </c>
      <c r="AR156" s="86">
        <v>30.393231593535504</v>
      </c>
      <c r="AS156" s="86">
        <v>30.638769869407476</v>
      </c>
      <c r="AT156" s="86">
        <v>30.54522626235817</v>
      </c>
      <c r="AU156" s="86">
        <v>30.485431432888831</v>
      </c>
      <c r="AV156" s="86">
        <v>30.455914712192573</v>
      </c>
      <c r="AW156" s="86">
        <v>30.548249076306998</v>
      </c>
      <c r="AX156" s="86">
        <v>30.40413923234847</v>
      </c>
      <c r="AY156" s="86">
        <v>30.734170065714927</v>
      </c>
      <c r="AZ156" s="86">
        <v>31.886996144298319</v>
      </c>
      <c r="BA156" s="86">
        <v>31.89232992327366</v>
      </c>
      <c r="BB156" s="86">
        <v>32.175373668779621</v>
      </c>
      <c r="BC156" s="86">
        <v>32.167248806740702</v>
      </c>
      <c r="BD156" s="86">
        <v>32.337039148294068</v>
      </c>
      <c r="BE156" s="86">
        <v>32.276609560380045</v>
      </c>
      <c r="BF156" s="86">
        <v>32.264023003544501</v>
      </c>
      <c r="BG156" s="86">
        <v>32.195399795096286</v>
      </c>
      <c r="BH156" s="86">
        <v>32.335215658820196</v>
      </c>
      <c r="BI156" s="86">
        <v>32.185477910793132</v>
      </c>
      <c r="BJ156" s="86">
        <v>32.105762177195814</v>
      </c>
      <c r="BK156" s="86">
        <v>32.244646497545205</v>
      </c>
      <c r="BL156" s="86">
        <v>32.799570614867825</v>
      </c>
      <c r="BM156" s="86">
        <v>32.747747551811827</v>
      </c>
      <c r="BN156" s="86">
        <v>33.202753375296481</v>
      </c>
      <c r="BO156" s="86">
        <v>33.11895583850162</v>
      </c>
      <c r="BP156" s="86">
        <v>33.108988506805034</v>
      </c>
      <c r="BQ156" s="86">
        <v>33.115529041058132</v>
      </c>
      <c r="BR156" s="86">
        <v>33.071917271011891</v>
      </c>
      <c r="BS156" s="86">
        <v>32.96639235683066</v>
      </c>
      <c r="BT156" s="86">
        <v>33.16275683513679</v>
      </c>
      <c r="BU156" s="86" t="e">
        <v>#DIV/0!</v>
      </c>
      <c r="BV156" s="86">
        <v>32.8306959668476</v>
      </c>
      <c r="BW156" s="86">
        <v>32.89744211202742</v>
      </c>
      <c r="BX156" s="86">
        <v>33.41097769115018</v>
      </c>
      <c r="BY156" s="86">
        <v>33.327454892569826</v>
      </c>
      <c r="BZ156" s="86">
        <v>33.381992952035802</v>
      </c>
      <c r="CA156" s="86">
        <v>33.470778415629219</v>
      </c>
      <c r="CB156" s="86">
        <v>33.524362627812408</v>
      </c>
      <c r="CC156" s="86">
        <v>33.575062565465664</v>
      </c>
      <c r="CD156" s="86">
        <v>33.478871278985167</v>
      </c>
      <c r="CE156" s="86">
        <v>33.50292593339632</v>
      </c>
      <c r="CF156" s="86">
        <v>33.486618341714014</v>
      </c>
      <c r="CG156" s="86">
        <v>33.461353192187758</v>
      </c>
      <c r="CH156" s="86">
        <v>33.319211837871556</v>
      </c>
      <c r="CI156" s="86">
        <v>33.458204695929375</v>
      </c>
      <c r="CJ156" s="86">
        <v>35.129723992139581</v>
      </c>
      <c r="CK156" s="86">
        <v>35.075027269742762</v>
      </c>
      <c r="CL156" s="86">
        <v>35.123688868188168</v>
      </c>
      <c r="CM156" s="86">
        <v>35.14056976690398</v>
      </c>
      <c r="CN156" s="86">
        <v>35.269093085585347</v>
      </c>
      <c r="CO156" s="86">
        <v>35.335446276293347</v>
      </c>
      <c r="CP156" s="86">
        <v>35.253062416641683</v>
      </c>
      <c r="CQ156" s="86">
        <v>35.154531153834121</v>
      </c>
      <c r="CR156" s="86">
        <v>35.241546250281374</v>
      </c>
      <c r="CS156" s="86">
        <v>35.238762956634517</v>
      </c>
      <c r="CT156" s="86">
        <v>35.148119446911913</v>
      </c>
      <c r="CU156" s="86">
        <v>35.210381299936977</v>
      </c>
      <c r="CV156" s="86">
        <v>36.356556098533957</v>
      </c>
      <c r="CW156" s="86">
        <v>36.373671113561194</v>
      </c>
      <c r="CX156" s="86">
        <v>36.280500402748636</v>
      </c>
      <c r="CY156" s="86">
        <v>36.331246798858565</v>
      </c>
      <c r="CZ156" s="86">
        <v>37.347753998520119</v>
      </c>
      <c r="DA156" s="86">
        <v>36.46323586651387</v>
      </c>
      <c r="DB156" s="86">
        <v>36.485830338877058</v>
      </c>
      <c r="DC156" s="86">
        <v>36.491653871759667</v>
      </c>
      <c r="DD156" s="86">
        <v>36.636129439119081</v>
      </c>
      <c r="DE156" s="86">
        <v>36.458654440552237</v>
      </c>
      <c r="DF156" s="86">
        <v>36.288236618201175</v>
      </c>
      <c r="DG156" s="86">
        <v>36.511529826713698</v>
      </c>
      <c r="DH156" s="86">
        <v>37.788445850703297</v>
      </c>
      <c r="DI156" s="86">
        <v>37.728722287885653</v>
      </c>
      <c r="DJ156" s="86">
        <v>37.729589476928581</v>
      </c>
      <c r="DK156" s="86">
        <v>37.784548495406497</v>
      </c>
      <c r="DL156" s="86">
        <v>37.881476233955695</v>
      </c>
      <c r="DM156" s="86">
        <v>38.010990817117879</v>
      </c>
      <c r="DN156" s="86">
        <v>37.95988388114646</v>
      </c>
      <c r="DO156" s="86">
        <v>37.854347247076447</v>
      </c>
      <c r="DP156" s="86">
        <v>37.957329677236594</v>
      </c>
      <c r="DQ156" s="86">
        <v>37.806005604080923</v>
      </c>
      <c r="DR156" s="86">
        <v>37.782740798457276</v>
      </c>
      <c r="DS156" s="86">
        <v>37.964838165567883</v>
      </c>
      <c r="DT156" s="86">
        <v>39.70514127966873</v>
      </c>
      <c r="DU156" s="86">
        <v>39.781339199413395</v>
      </c>
      <c r="DV156" s="86">
        <v>39.692152223375381</v>
      </c>
      <c r="DW156" s="86">
        <v>39.552361406698544</v>
      </c>
      <c r="DX156" s="86">
        <v>39.93529068536089</v>
      </c>
      <c r="DY156" s="86">
        <v>39.870660789352833</v>
      </c>
      <c r="DZ156" s="86">
        <v>39.727644657585998</v>
      </c>
      <c r="EA156" s="86">
        <v>39.723355715243443</v>
      </c>
      <c r="EB156" s="86">
        <v>39.792648780713691</v>
      </c>
      <c r="EC156" s="86">
        <v>39.691955903714465</v>
      </c>
      <c r="ED156" s="86">
        <v>39.746933968163965</v>
      </c>
      <c r="EE156" s="86">
        <v>39.673770630729322</v>
      </c>
      <c r="EF156" s="86">
        <v>40.4561920569652</v>
      </c>
      <c r="EG156" s="86">
        <v>40.47058156089102</v>
      </c>
      <c r="EH156" s="86">
        <v>40.351968159203984</v>
      </c>
      <c r="EI156" s="86">
        <v>40.456201793606631</v>
      </c>
      <c r="EJ156" s="86">
        <v>41.372635395905576</v>
      </c>
      <c r="EK156" s="86">
        <v>40.707613633842804</v>
      </c>
      <c r="EL156" s="86">
        <v>40.64887896636899</v>
      </c>
      <c r="EM156" s="86">
        <v>40.537986148888983</v>
      </c>
      <c r="EN156" s="86">
        <v>40.620942307609127</v>
      </c>
      <c r="EO156" s="86">
        <v>40.648766468799771</v>
      </c>
      <c r="EP156" s="86">
        <v>40.618256248085629</v>
      </c>
      <c r="EQ156" s="86">
        <v>40.548573983840129</v>
      </c>
      <c r="ER156" s="86">
        <v>44.031186280045162</v>
      </c>
      <c r="ES156" s="86">
        <v>43.875441775561541</v>
      </c>
      <c r="ET156" s="86">
        <v>43.84895186413425</v>
      </c>
      <c r="EU156" s="86">
        <v>43.994333237234237</v>
      </c>
      <c r="EV156" s="86">
        <v>44.03793043441577</v>
      </c>
      <c r="EW156" s="86">
        <v>44.23211985119147</v>
      </c>
      <c r="EX156" s="86">
        <v>44.181374638940106</v>
      </c>
      <c r="EY156" s="86">
        <v>44.032313767029194</v>
      </c>
      <c r="EZ156" s="86">
        <v>44.209041838052258</v>
      </c>
      <c r="FA156" s="86">
        <v>44.037162081182515</v>
      </c>
      <c r="FB156" s="86">
        <v>44.002599171855735</v>
      </c>
      <c r="FC156" s="86">
        <v>44.222399154334035</v>
      </c>
      <c r="FD156" s="86">
        <v>50.30817400887863</v>
      </c>
      <c r="FE156" s="86">
        <v>50.406872723972462</v>
      </c>
      <c r="FF156" s="86">
        <v>50.284561615995734</v>
      </c>
      <c r="FG156" s="86">
        <v>50.414911325485789</v>
      </c>
      <c r="FH156" s="86">
        <v>50.605369037546566</v>
      </c>
      <c r="FI156" s="86">
        <v>50.746661715879199</v>
      </c>
      <c r="FJ156" s="86">
        <v>50.351037550451153</v>
      </c>
      <c r="FK156" s="86">
        <v>50.43646914260291</v>
      </c>
      <c r="FL156" s="86">
        <v>50.501589878317333</v>
      </c>
      <c r="FM156" s="86">
        <v>50.37971901414344</v>
      </c>
      <c r="FN156" s="86">
        <v>50.505948641114387</v>
      </c>
      <c r="FO156" s="86">
        <v>50.393419621144247</v>
      </c>
      <c r="FP156" s="86">
        <v>54.310203294195745</v>
      </c>
      <c r="FQ156" s="86">
        <v>54.124828322504769</v>
      </c>
      <c r="FR156" s="86">
        <v>54.181522497420026</v>
      </c>
      <c r="FS156" s="86">
        <v>55.291577466413692</v>
      </c>
      <c r="FT156" s="86">
        <v>55.010202197619819</v>
      </c>
      <c r="FU156" s="86">
        <v>54.707039541654922</v>
      </c>
      <c r="FV156" s="86">
        <v>54.265110781921067</v>
      </c>
      <c r="FW156" s="86">
        <v>54.307891103057415</v>
      </c>
      <c r="FX156" s="86">
        <v>54.406927736763443</v>
      </c>
      <c r="FY156" s="86">
        <v>54.308725062937654</v>
      </c>
      <c r="FZ156" s="86">
        <v>54.280273828307962</v>
      </c>
      <c r="GA156" s="86">
        <v>54.405775454056737</v>
      </c>
    </row>
    <row r="157" spans="2:183">
      <c r="B157" s="43" t="s">
        <v>5</v>
      </c>
      <c r="C157" s="647" t="s">
        <v>52</v>
      </c>
      <c r="D157" s="87">
        <v>6458.54</v>
      </c>
      <c r="E157" s="87">
        <v>5684.4100000000008</v>
      </c>
      <c r="F157" s="87">
        <v>6103.3600000000006</v>
      </c>
      <c r="G157" s="87">
        <v>5996.24</v>
      </c>
      <c r="H157" s="87">
        <v>9741.9599999999991</v>
      </c>
      <c r="I157" s="87">
        <v>7830.42</v>
      </c>
      <c r="J157" s="87">
        <v>8157.88</v>
      </c>
      <c r="K157" s="87">
        <v>8233.83</v>
      </c>
      <c r="L157" s="87">
        <v>7948.88</v>
      </c>
      <c r="M157" s="87">
        <v>6258.29</v>
      </c>
      <c r="N157" s="87">
        <v>6122.07</v>
      </c>
      <c r="O157" s="87">
        <v>6196.4</v>
      </c>
      <c r="P157" s="87">
        <v>6533.53</v>
      </c>
      <c r="Q157" s="87">
        <v>5815.18</v>
      </c>
      <c r="R157" s="87">
        <v>6060.26</v>
      </c>
      <c r="S157" s="87">
        <v>6002.3899999999994</v>
      </c>
      <c r="T157" s="87">
        <v>8355.84</v>
      </c>
      <c r="U157" s="87">
        <v>7893.49</v>
      </c>
      <c r="V157" s="87">
        <v>8198.66</v>
      </c>
      <c r="W157" s="87">
        <v>8235.27</v>
      </c>
      <c r="X157" s="87">
        <v>7898.8200000000006</v>
      </c>
      <c r="Y157" s="87">
        <v>6233.2199999999993</v>
      </c>
      <c r="Z157" s="87">
        <v>6033.54</v>
      </c>
      <c r="AA157" s="87">
        <v>6120.63</v>
      </c>
      <c r="AB157" s="87">
        <v>6350.51</v>
      </c>
      <c r="AC157" s="87">
        <v>5814.78</v>
      </c>
      <c r="AD157" s="87">
        <v>6122.25</v>
      </c>
      <c r="AE157" s="87">
        <v>5960.28</v>
      </c>
      <c r="AF157" s="87">
        <v>1610.4099999999999</v>
      </c>
      <c r="AG157" s="87">
        <v>7993.82</v>
      </c>
      <c r="AH157" s="87">
        <v>8216.64</v>
      </c>
      <c r="AI157" s="87">
        <v>8209.66</v>
      </c>
      <c r="AJ157" s="87">
        <v>7863.8200000000006</v>
      </c>
      <c r="AK157" s="87">
        <v>6238.5400000000009</v>
      </c>
      <c r="AL157" s="87">
        <v>6045.61</v>
      </c>
      <c r="AM157" s="87">
        <v>6009.0099999999993</v>
      </c>
      <c r="AN157" s="87">
        <v>6576.52</v>
      </c>
      <c r="AO157" s="87">
        <v>6133.47</v>
      </c>
      <c r="AP157" s="87">
        <v>6212.5199999999995</v>
      </c>
      <c r="AQ157" s="87">
        <v>6085.02</v>
      </c>
      <c r="AR157" s="87">
        <v>8454.9599999999991</v>
      </c>
      <c r="AS157" s="87">
        <v>8042.44</v>
      </c>
      <c r="AT157" s="87">
        <v>8343.74</v>
      </c>
      <c r="AU157" s="87">
        <v>8365.3700000000008</v>
      </c>
      <c r="AV157" s="87">
        <v>8059.25</v>
      </c>
      <c r="AW157" s="87">
        <v>6244.46</v>
      </c>
      <c r="AX157" s="87">
        <v>6237.32</v>
      </c>
      <c r="AY157" s="87">
        <v>6097.55</v>
      </c>
      <c r="AZ157" s="87">
        <v>6694.22</v>
      </c>
      <c r="BA157" s="87">
        <v>6082.87</v>
      </c>
      <c r="BB157" s="87">
        <v>6104.01</v>
      </c>
      <c r="BC157" s="87">
        <v>5809.54</v>
      </c>
      <c r="BD157" s="87">
        <v>10137.74</v>
      </c>
      <c r="BE157" s="87">
        <v>7926.0300000000007</v>
      </c>
      <c r="BF157" s="87">
        <v>7944.5</v>
      </c>
      <c r="BG157" s="87">
        <v>8116.05</v>
      </c>
      <c r="BH157" s="87">
        <v>7532</v>
      </c>
      <c r="BI157" s="87">
        <v>5991.72</v>
      </c>
      <c r="BJ157" s="87">
        <v>6062.86</v>
      </c>
      <c r="BK157" s="87">
        <v>5864.4800000000005</v>
      </c>
      <c r="BL157" s="87">
        <v>6949.07</v>
      </c>
      <c r="BM157" s="87">
        <v>6299.56</v>
      </c>
      <c r="BN157" s="87">
        <v>6359.58</v>
      </c>
      <c r="BO157" s="87">
        <v>6089.5</v>
      </c>
      <c r="BP157" s="87">
        <v>8419.26</v>
      </c>
      <c r="BQ157" s="87">
        <v>8152.2</v>
      </c>
      <c r="BR157" s="87">
        <v>8521.01</v>
      </c>
      <c r="BS157" s="87">
        <v>8642.15</v>
      </c>
      <c r="BT157" s="87">
        <v>3836.98</v>
      </c>
      <c r="BU157" s="87">
        <v>0</v>
      </c>
      <c r="BV157" s="87">
        <v>6210.41</v>
      </c>
      <c r="BW157" s="87">
        <v>6769.33</v>
      </c>
      <c r="BX157" s="87">
        <v>7298.17</v>
      </c>
      <c r="BY157" s="87">
        <v>6678.5099999999993</v>
      </c>
      <c r="BZ157" s="87">
        <v>7361.9699999999993</v>
      </c>
      <c r="CA157" s="87">
        <v>9324.5400000000009</v>
      </c>
      <c r="CB157" s="87">
        <v>9618.99</v>
      </c>
      <c r="CC157" s="87">
        <v>8742.33</v>
      </c>
      <c r="CD157" s="87">
        <v>9336.99</v>
      </c>
      <c r="CE157" s="87">
        <v>9274.73</v>
      </c>
      <c r="CF157" s="87">
        <v>9046.08</v>
      </c>
      <c r="CG157" s="87">
        <v>7185.71</v>
      </c>
      <c r="CH157" s="87">
        <v>7160.16</v>
      </c>
      <c r="CI157" s="87">
        <v>7213.92</v>
      </c>
      <c r="CJ157" s="87">
        <v>7658.09</v>
      </c>
      <c r="CK157" s="87">
        <v>7176.7300000000005</v>
      </c>
      <c r="CL157" s="87">
        <v>7669.55</v>
      </c>
      <c r="CM157" s="87">
        <v>7229.85</v>
      </c>
      <c r="CN157" s="87">
        <v>9585.32</v>
      </c>
      <c r="CO157" s="87">
        <v>9359.4699999999993</v>
      </c>
      <c r="CP157" s="87">
        <v>9820.9700000000012</v>
      </c>
      <c r="CQ157" s="87">
        <v>9733.6</v>
      </c>
      <c r="CR157" s="87">
        <v>9382.49</v>
      </c>
      <c r="CS157" s="87">
        <v>7384.7000000000007</v>
      </c>
      <c r="CT157" s="87">
        <v>7375.6500000000005</v>
      </c>
      <c r="CU157" s="87">
        <v>7477.4</v>
      </c>
      <c r="CV157" s="87">
        <v>7860.0700000000006</v>
      </c>
      <c r="CW157" s="87">
        <v>7109.94</v>
      </c>
      <c r="CX157" s="87">
        <v>7882.44</v>
      </c>
      <c r="CY157" s="87">
        <v>7499.49</v>
      </c>
      <c r="CZ157" s="87">
        <v>1840.82</v>
      </c>
      <c r="DA157" s="87">
        <v>9633.6099999999988</v>
      </c>
      <c r="DB157" s="87">
        <v>9881.41</v>
      </c>
      <c r="DC157" s="87">
        <v>10068.799999999999</v>
      </c>
      <c r="DD157" s="87">
        <v>9550.6</v>
      </c>
      <c r="DE157" s="87">
        <v>7609.1500000000005</v>
      </c>
      <c r="DF157" s="87">
        <v>7626.43</v>
      </c>
      <c r="DG157" s="87">
        <v>7668.38</v>
      </c>
      <c r="DH157" s="87">
        <v>8054.62</v>
      </c>
      <c r="DI157" s="87">
        <v>7289.4699999999993</v>
      </c>
      <c r="DJ157" s="87">
        <v>8098.67</v>
      </c>
      <c r="DK157" s="87">
        <v>7636.19</v>
      </c>
      <c r="DL157" s="87">
        <v>10249.99</v>
      </c>
      <c r="DM157" s="87">
        <v>9765.880000000001</v>
      </c>
      <c r="DN157" s="87">
        <v>10227.869999999999</v>
      </c>
      <c r="DO157" s="87">
        <v>10339.4</v>
      </c>
      <c r="DP157" s="87">
        <v>9721.8799999999992</v>
      </c>
      <c r="DQ157" s="87">
        <v>7845.6399999999994</v>
      </c>
      <c r="DR157" s="87">
        <v>7833.41</v>
      </c>
      <c r="DS157" s="87">
        <v>7830.02</v>
      </c>
      <c r="DT157" s="87">
        <v>8270.61</v>
      </c>
      <c r="DU157" s="87">
        <v>7446.13</v>
      </c>
      <c r="DV157" s="87">
        <v>8289.5</v>
      </c>
      <c r="DW157" s="87">
        <v>7843.66</v>
      </c>
      <c r="DX157" s="87">
        <v>13384.66</v>
      </c>
      <c r="DY157" s="87">
        <v>10379.279999999999</v>
      </c>
      <c r="DZ157" s="87">
        <v>10530.9</v>
      </c>
      <c r="EA157" s="87">
        <v>10549.66</v>
      </c>
      <c r="EB157" s="87">
        <v>10023.67</v>
      </c>
      <c r="EC157" s="87">
        <v>7973.33</v>
      </c>
      <c r="ED157" s="87">
        <v>7936.87</v>
      </c>
      <c r="EE157" s="87">
        <v>8004.68</v>
      </c>
      <c r="EF157" s="87">
        <v>8473.4600000000009</v>
      </c>
      <c r="EG157" s="87">
        <v>7939.0599999999995</v>
      </c>
      <c r="EH157" s="87">
        <v>8540.1899999999987</v>
      </c>
      <c r="EI157" s="87">
        <v>7004.4500000000007</v>
      </c>
      <c r="EJ157" s="87">
        <v>2366.0099999999998</v>
      </c>
      <c r="EK157" s="87">
        <v>10237.469999999999</v>
      </c>
      <c r="EL157" s="87">
        <v>10756.69</v>
      </c>
      <c r="EM157" s="87">
        <v>10853.21</v>
      </c>
      <c r="EN157" s="87">
        <v>10500.99</v>
      </c>
      <c r="EO157" s="87">
        <v>8218.51</v>
      </c>
      <c r="EP157" s="87">
        <v>8212.8700000000008</v>
      </c>
      <c r="EQ157" s="87">
        <v>8267.3799999999992</v>
      </c>
      <c r="ER157" s="87">
        <v>8665</v>
      </c>
      <c r="ES157" s="87">
        <v>7848.3899999999994</v>
      </c>
      <c r="ET157" s="87">
        <v>8692.89</v>
      </c>
      <c r="EU157" s="87">
        <v>8121.51</v>
      </c>
      <c r="EV157" s="87">
        <v>13730.060000000001</v>
      </c>
      <c r="EW157" s="87">
        <v>10502.800000000001</v>
      </c>
      <c r="EX157" s="87">
        <v>10948.960000000001</v>
      </c>
      <c r="EY157" s="87">
        <v>11126.87</v>
      </c>
      <c r="EZ157" s="87">
        <v>10520.449999999999</v>
      </c>
      <c r="FA157" s="87">
        <v>8310.44</v>
      </c>
      <c r="FB157" s="87">
        <v>8291.77</v>
      </c>
      <c r="FC157" s="87">
        <v>8265.67</v>
      </c>
      <c r="FD157" s="87">
        <v>8719.9599999999991</v>
      </c>
      <c r="FE157" s="87">
        <v>7917.22</v>
      </c>
      <c r="FF157" s="87">
        <v>8750.32</v>
      </c>
      <c r="FG157" s="87">
        <v>8067.29</v>
      </c>
      <c r="FH157" s="87">
        <v>10921.189999999999</v>
      </c>
      <c r="FI157" s="87">
        <v>10294.289999999999</v>
      </c>
      <c r="FJ157" s="87">
        <v>11356.679999999998</v>
      </c>
      <c r="FK157" s="87">
        <v>11327.62</v>
      </c>
      <c r="FL157" s="87">
        <v>10615.14</v>
      </c>
      <c r="FM157" s="87">
        <v>8586.1</v>
      </c>
      <c r="FN157" s="87">
        <v>8429.11</v>
      </c>
      <c r="FO157" s="87">
        <v>8421.4500000000007</v>
      </c>
      <c r="FP157" s="87">
        <v>8904.67</v>
      </c>
      <c r="FQ157" s="87">
        <v>8088.09</v>
      </c>
      <c r="FR157" s="87">
        <v>8949.2999999999993</v>
      </c>
      <c r="FS157" s="87">
        <v>576.59</v>
      </c>
      <c r="FT157" s="87">
        <v>3569.73</v>
      </c>
      <c r="FU157" s="87">
        <v>10512.230000000001</v>
      </c>
      <c r="FV157" s="87">
        <v>11578.58</v>
      </c>
      <c r="FW157" s="87">
        <v>11474.4</v>
      </c>
      <c r="FX157" s="87">
        <v>10898.51</v>
      </c>
      <c r="FY157" s="87">
        <v>8731.7999999999993</v>
      </c>
      <c r="FZ157" s="87">
        <v>8557.85</v>
      </c>
      <c r="GA157" s="87">
        <v>8762.4500000000007</v>
      </c>
    </row>
    <row r="158" spans="2:183">
      <c r="B158" s="43" t="s">
        <v>5</v>
      </c>
      <c r="C158" s="647" t="s">
        <v>53</v>
      </c>
      <c r="D158" s="86">
        <v>6.8415287811698908E-2</v>
      </c>
      <c r="E158" s="86">
        <v>6.8420919595570548E-2</v>
      </c>
      <c r="F158" s="86">
        <v>6.8423318385650231E-2</v>
      </c>
      <c r="G158" s="86">
        <v>6.8424764300043586E-2</v>
      </c>
      <c r="H158" s="86">
        <v>0.10669455791998422</v>
      </c>
      <c r="I158" s="86">
        <v>9.1871185438435518E-2</v>
      </c>
      <c r="J158" s="86">
        <v>9.1618337413804721E-2</v>
      </c>
      <c r="K158" s="86">
        <v>9.1618319591414366E-2</v>
      </c>
      <c r="L158" s="86">
        <v>9.161960175012332E-2</v>
      </c>
      <c r="M158" s="86">
        <v>6.8422036603765335E-2</v>
      </c>
      <c r="N158" s="86">
        <v>6.8420140906774424E-2</v>
      </c>
      <c r="O158" s="86">
        <v>6.8424656021555244E-2</v>
      </c>
      <c r="P158" s="86">
        <v>6.8415359483968249E-2</v>
      </c>
      <c r="Q158" s="86">
        <v>6.84179069357021E-2</v>
      </c>
      <c r="R158" s="86">
        <v>6.8426484203870569E-2</v>
      </c>
      <c r="S158" s="86">
        <v>6.841999074418148E-2</v>
      </c>
      <c r="T158" s="86">
        <v>9.1618038880299998E-2</v>
      </c>
      <c r="U158" s="86">
        <v>9.1620064395865106E-2</v>
      </c>
      <c r="V158" s="86">
        <v>9.1617423565170747E-2</v>
      </c>
      <c r="W158" s="86">
        <v>9.1617012281950877E-2</v>
      </c>
      <c r="X158" s="86">
        <v>9.1620250404233258E-2</v>
      </c>
      <c r="Y158" s="86">
        <v>6.8422485427941021E-2</v>
      </c>
      <c r="Z158" s="86">
        <v>6.8422222474229147E-2</v>
      </c>
      <c r="AA158" s="86">
        <v>6.8423623842954875E-2</v>
      </c>
      <c r="AB158" s="86">
        <v>6.907308106461893E-2</v>
      </c>
      <c r="AC158" s="86">
        <v>6.9068168050457901E-2</v>
      </c>
      <c r="AD158" s="86">
        <v>6.9083512937114233E-2</v>
      </c>
      <c r="AE158" s="86">
        <v>6.9077465115200964E-2</v>
      </c>
      <c r="AF158" s="86">
        <v>9.2292394979654982E-2</v>
      </c>
      <c r="AG158" s="86">
        <v>9.227116374633515E-2</v>
      </c>
      <c r="AH158" s="86">
        <v>9.2272033060821129E-2</v>
      </c>
      <c r="AI158" s="86">
        <v>9.2274474541980442E-2</v>
      </c>
      <c r="AJ158" s="86">
        <v>9.2274530050925826E-2</v>
      </c>
      <c r="AK158" s="86">
        <v>6.9076877083033464E-2</v>
      </c>
      <c r="AL158" s="86">
        <v>6.9077212418703918E-2</v>
      </c>
      <c r="AM158" s="86">
        <v>6.9084962060243726E-2</v>
      </c>
      <c r="AN158" s="86">
        <v>6.9065857321389187E-2</v>
      </c>
      <c r="AO158" s="86">
        <v>6.9067496959596422E-2</v>
      </c>
      <c r="AP158" s="86">
        <v>6.9077889586923888E-2</v>
      </c>
      <c r="AQ158" s="86">
        <v>6.9072916240992738E-2</v>
      </c>
      <c r="AR158" s="86">
        <v>9.2263774157291104E-2</v>
      </c>
      <c r="AS158" s="86">
        <v>9.2275742743521419E-2</v>
      </c>
      <c r="AT158" s="86">
        <v>9.2271470594740446E-2</v>
      </c>
      <c r="AU158" s="86">
        <v>9.2268841754629793E-2</v>
      </c>
      <c r="AV158" s="86">
        <v>9.2267472345803958E-2</v>
      </c>
      <c r="AW158" s="86">
        <v>6.9077413217106573E-2</v>
      </c>
      <c r="AX158" s="86">
        <v>6.9068263006247604E-2</v>
      </c>
      <c r="AY158" s="86">
        <v>6.908622252435985E-2</v>
      </c>
      <c r="AZ158" s="86">
        <v>7.0714836528812136E-2</v>
      </c>
      <c r="BA158" s="86">
        <v>7.0714601255521967E-2</v>
      </c>
      <c r="BB158" s="86">
        <v>7.0735865018020011E-2</v>
      </c>
      <c r="BC158" s="86">
        <v>7.0737629066822516E-2</v>
      </c>
      <c r="BD158" s="86">
        <v>0.1214056979988743</v>
      </c>
      <c r="BE158" s="86">
        <v>9.7548737261852023E-2</v>
      </c>
      <c r="BF158" s="86">
        <v>9.4494136118181596E-2</v>
      </c>
      <c r="BG158" s="86">
        <v>9.44891377744662E-2</v>
      </c>
      <c r="BH158" s="86">
        <v>9.4498937326076532E-2</v>
      </c>
      <c r="BI158" s="86">
        <v>7.0738825529503432E-2</v>
      </c>
      <c r="BJ158" s="86">
        <v>7.0730631748905703E-2</v>
      </c>
      <c r="BK158" s="86">
        <v>7.0742469752349255E-2</v>
      </c>
      <c r="BL158" s="86">
        <v>7.2493375618101777E-2</v>
      </c>
      <c r="BM158" s="86">
        <v>7.2491225647575985E-2</v>
      </c>
      <c r="BN158" s="86">
        <v>7.2518472906403939E-2</v>
      </c>
      <c r="BO158" s="86">
        <v>7.2516838625472757E-2</v>
      </c>
      <c r="BP158" s="86">
        <v>9.6861057742087642E-2</v>
      </c>
      <c r="BQ158" s="86">
        <v>9.6861350987837963E-2</v>
      </c>
      <c r="BR158" s="86">
        <v>9.6858276308909447E-2</v>
      </c>
      <c r="BS158" s="86">
        <v>9.6852515969965261E-2</v>
      </c>
      <c r="BT158" s="86">
        <v>9.6861734139534139E-2</v>
      </c>
      <c r="BU158" s="86" t="e">
        <v>#DIV/0!</v>
      </c>
      <c r="BV158" s="86">
        <v>7.2496468802894995E-2</v>
      </c>
      <c r="BW158" s="86">
        <v>7.2500053550390922E-2</v>
      </c>
      <c r="BX158" s="86">
        <v>7.3704743534069223E-2</v>
      </c>
      <c r="BY158" s="86">
        <v>7.3700409415451834E-2</v>
      </c>
      <c r="BZ158" s="86">
        <v>7.3702984372340741E-2</v>
      </c>
      <c r="CA158" s="86">
        <v>0.10141917716438657</v>
      </c>
      <c r="CB158" s="86">
        <v>0.10320472516979066</v>
      </c>
      <c r="CC158" s="86">
        <v>9.8464076948201876E-2</v>
      </c>
      <c r="CD158" s="86">
        <v>9.8457182626300974E-2</v>
      </c>
      <c r="CE158" s="86">
        <v>9.8458900837588501E-2</v>
      </c>
      <c r="CF158" s="86">
        <v>9.845751975445699E-2</v>
      </c>
      <c r="CG158" s="86">
        <v>7.3708661578860982E-2</v>
      </c>
      <c r="CH158" s="86">
        <v>7.3700137721481457E-2</v>
      </c>
      <c r="CI158" s="86">
        <v>7.3707699852869055E-2</v>
      </c>
      <c r="CJ158" s="86">
        <v>7.600478373925644E-2</v>
      </c>
      <c r="CK158" s="86">
        <v>7.6002944073199408E-2</v>
      </c>
      <c r="CL158" s="86">
        <v>7.6004618022178394E-2</v>
      </c>
      <c r="CM158" s="86">
        <v>7.6007994146316843E-2</v>
      </c>
      <c r="CN158" s="86">
        <v>0.101542633770141</v>
      </c>
      <c r="CO158" s="86">
        <v>0.10154396799014012</v>
      </c>
      <c r="CP158" s="86">
        <v>0.10153916936342677</v>
      </c>
      <c r="CQ158" s="86">
        <v>0.10153656781031263</v>
      </c>
      <c r="CR158" s="86">
        <v>0.10154034129279146</v>
      </c>
      <c r="CS158" s="86">
        <v>7.601259894391206E-2</v>
      </c>
      <c r="CT158" s="86">
        <v>7.6005816122324057E-2</v>
      </c>
      <c r="CU158" s="86">
        <v>7.6009921320674162E-2</v>
      </c>
      <c r="CV158" s="86">
        <v>7.8389049566171348E-2</v>
      </c>
      <c r="CW158" s="86">
        <v>7.8389636163175305E-2</v>
      </c>
      <c r="CX158" s="86">
        <v>7.8386221024473193E-2</v>
      </c>
      <c r="CY158" s="86">
        <v>7.8389969582623412E-2</v>
      </c>
      <c r="CZ158" s="86">
        <v>0.10477659513916557</v>
      </c>
      <c r="DA158" s="86">
        <v>0.10473979251244336</v>
      </c>
      <c r="DB158" s="86">
        <v>0.10474141677531508</v>
      </c>
      <c r="DC158" s="86">
        <v>0.10473931677277076</v>
      </c>
      <c r="DD158" s="86">
        <v>0.10474675908662177</v>
      </c>
      <c r="DE158" s="86">
        <v>7.8396352771481562E-2</v>
      </c>
      <c r="DF158" s="86">
        <v>7.8386537105596926E-2</v>
      </c>
      <c r="DG158" s="86">
        <v>7.8396769411644432E-2</v>
      </c>
      <c r="DH158" s="86">
        <v>8.0522848373971542E-2</v>
      </c>
      <c r="DI158" s="86">
        <v>8.0520827580112447E-2</v>
      </c>
      <c r="DJ158" s="86">
        <v>8.0520486383837575E-2</v>
      </c>
      <c r="DK158" s="86">
        <v>8.0525384479107787E-2</v>
      </c>
      <c r="DL158" s="86">
        <v>0.10757417377706412</v>
      </c>
      <c r="DM158" s="86">
        <v>0.10758028412295545</v>
      </c>
      <c r="DN158" s="86">
        <v>0.10757686037338941</v>
      </c>
      <c r="DO158" s="86">
        <v>0.10757210037870905</v>
      </c>
      <c r="DP158" s="86">
        <v>0.10757909739558434</v>
      </c>
      <c r="DQ158" s="86">
        <v>8.0526742550985839E-2</v>
      </c>
      <c r="DR158" s="86">
        <v>8.0522210549471326E-2</v>
      </c>
      <c r="DS158" s="86">
        <v>8.0531734359090404E-2</v>
      </c>
      <c r="DT158" s="86">
        <v>8.2723471929105119E-2</v>
      </c>
      <c r="DU158" s="86">
        <v>8.2726505127265051E-2</v>
      </c>
      <c r="DV158" s="86">
        <v>8.2722936292511581E-2</v>
      </c>
      <c r="DW158" s="86">
        <v>8.2721054285672099E-2</v>
      </c>
      <c r="DX158" s="86">
        <v>0.14173860555743817</v>
      </c>
      <c r="DY158" s="86">
        <v>0.11457980076303516</v>
      </c>
      <c r="DZ158" s="86">
        <v>0.11050958087602578</v>
      </c>
      <c r="EA158" s="86">
        <v>0.11050930193580825</v>
      </c>
      <c r="EB158" s="86">
        <v>0.11051382240029282</v>
      </c>
      <c r="EC158" s="86">
        <v>8.2728055613197751E-2</v>
      </c>
      <c r="ED158" s="86">
        <v>8.2726054182961292E-2</v>
      </c>
      <c r="EE158" s="86">
        <v>8.2726305019584334E-2</v>
      </c>
      <c r="EF158" s="86">
        <v>8.4981045030588717E-2</v>
      </c>
      <c r="EG158" s="86">
        <v>8.4981535200864891E-2</v>
      </c>
      <c r="EH158" s="86">
        <v>8.4977014925373115E-2</v>
      </c>
      <c r="EI158" s="86">
        <v>8.4983142776581505E-2</v>
      </c>
      <c r="EJ158" s="86">
        <v>0.11357444038663148</v>
      </c>
      <c r="EK158" s="86">
        <v>0.11355032276669845</v>
      </c>
      <c r="EL158" s="86">
        <v>0.11354624527624718</v>
      </c>
      <c r="EM158" s="86">
        <v>0.11354155333305435</v>
      </c>
      <c r="EN158" s="86">
        <v>0.11354434732211981</v>
      </c>
      <c r="EO158" s="86">
        <v>8.4991519990072192E-2</v>
      </c>
      <c r="EP158" s="86">
        <v>8.4986278632747506E-2</v>
      </c>
      <c r="EQ158" s="86">
        <v>8.4987150229239902E-2</v>
      </c>
      <c r="ER158" s="86">
        <v>8.7362881109856433E-2</v>
      </c>
      <c r="ES158" s="86">
        <v>8.735769461944301E-2</v>
      </c>
      <c r="ET158" s="86">
        <v>8.7356949050346688E-2</v>
      </c>
      <c r="EU158" s="86">
        <v>8.7366017065477905E-2</v>
      </c>
      <c r="EV158" s="86">
        <v>0.14480588923927146</v>
      </c>
      <c r="EW158" s="86">
        <v>0.11733529957211963</v>
      </c>
      <c r="EX158" s="86">
        <v>0.11670052546871171</v>
      </c>
      <c r="EY158" s="86">
        <v>0.11669379450661242</v>
      </c>
      <c r="EZ158" s="86">
        <v>0.11670249679414647</v>
      </c>
      <c r="FA158" s="86">
        <v>8.7368874777909777E-2</v>
      </c>
      <c r="FB158" s="86">
        <v>8.7363635405801235E-2</v>
      </c>
      <c r="FC158" s="86">
        <v>8.7374947145877374E-2</v>
      </c>
      <c r="FD158" s="86">
        <v>8.9815938282159294E-2</v>
      </c>
      <c r="FE158" s="86">
        <v>8.9818371583831561E-2</v>
      </c>
      <c r="FF158" s="86">
        <v>8.9815039106603989E-2</v>
      </c>
      <c r="FG158" s="86">
        <v>8.982458836052358E-2</v>
      </c>
      <c r="FH158" s="86">
        <v>0.12000384585801091</v>
      </c>
      <c r="FI158" s="86">
        <v>0.12001140157803435</v>
      </c>
      <c r="FJ158" s="86">
        <v>0.11999112482302472</v>
      </c>
      <c r="FK158" s="86">
        <v>0.11999343234253512</v>
      </c>
      <c r="FL158" s="86">
        <v>0.11999986434485345</v>
      </c>
      <c r="FM158" s="86">
        <v>8.9820277847518629E-2</v>
      </c>
      <c r="FN158" s="86">
        <v>8.9822743857734741E-2</v>
      </c>
      <c r="FO158" s="86">
        <v>8.9823051324715228E-2</v>
      </c>
      <c r="FP158" s="86">
        <v>9.2360598265776042E-2</v>
      </c>
      <c r="FQ158" s="86">
        <v>9.2354042728113553E-2</v>
      </c>
      <c r="FR158" s="86">
        <v>9.2356037151702777E-2</v>
      </c>
      <c r="FS158" s="86">
        <v>9.2392767408470924E-2</v>
      </c>
      <c r="FT158" s="86">
        <v>0.12342525810622981</v>
      </c>
      <c r="FU158" s="86">
        <v>0.12341774678313142</v>
      </c>
      <c r="FV158" s="86">
        <v>0.12339560708919037</v>
      </c>
      <c r="FW158" s="86">
        <v>0.12339789432931485</v>
      </c>
      <c r="FX158" s="86">
        <v>0.12340357353140995</v>
      </c>
      <c r="FY158" s="86">
        <v>9.236285937929721E-2</v>
      </c>
      <c r="FZ158" s="86">
        <v>9.2360932734419351E-2</v>
      </c>
      <c r="GA158" s="86">
        <v>9.2365627668209188E-2</v>
      </c>
    </row>
    <row r="159" spans="2:183">
      <c r="B159" s="43" t="s">
        <v>5</v>
      </c>
      <c r="C159" s="647" t="s">
        <v>228</v>
      </c>
      <c r="D159" s="85">
        <v>2575396.12</v>
      </c>
      <c r="E159" s="85">
        <v>2276843.9200000004</v>
      </c>
      <c r="F159" s="85">
        <v>2446004.0299999998</v>
      </c>
      <c r="G159" s="85">
        <v>2408420.5000000005</v>
      </c>
      <c r="H159" s="85">
        <v>2502800.59</v>
      </c>
      <c r="I159" s="85">
        <v>2343383.75</v>
      </c>
      <c r="J159" s="85">
        <v>2445166.71</v>
      </c>
      <c r="K159" s="85">
        <v>2469785</v>
      </c>
      <c r="L159" s="85">
        <v>2387125.4699999997</v>
      </c>
      <c r="M159" s="85">
        <v>2508153.0100000002</v>
      </c>
      <c r="N159" s="85">
        <v>2451158.52</v>
      </c>
      <c r="O159" s="85">
        <v>2490466</v>
      </c>
      <c r="P159" s="85">
        <v>2693195.0599999996</v>
      </c>
      <c r="Q159" s="85">
        <v>2401394.29</v>
      </c>
      <c r="R159" s="85">
        <v>2515149.0899999994</v>
      </c>
      <c r="S159" s="85">
        <v>2477134.2800000003</v>
      </c>
      <c r="T159" s="85">
        <v>2589479</v>
      </c>
      <c r="U159" s="85">
        <v>2447833.3200000003</v>
      </c>
      <c r="V159" s="85">
        <v>2536222.39</v>
      </c>
      <c r="W159" s="85">
        <v>2546919.4900000002</v>
      </c>
      <c r="X159" s="85">
        <v>2450018.7599999998</v>
      </c>
      <c r="Y159" s="85">
        <v>2580558.1800000002</v>
      </c>
      <c r="Z159" s="85">
        <v>2498058.12</v>
      </c>
      <c r="AA159" s="85">
        <v>2534275.3099999996</v>
      </c>
      <c r="AB159" s="85">
        <v>2735738.96</v>
      </c>
      <c r="AC159" s="85">
        <v>2497886.0699999998</v>
      </c>
      <c r="AD159" s="85">
        <v>2651042.2000000002</v>
      </c>
      <c r="AE159" s="85">
        <v>2608982.6599999997</v>
      </c>
      <c r="AF159" s="85">
        <v>536813.51000000013</v>
      </c>
      <c r="AG159" s="85">
        <v>2620997.2599999998</v>
      </c>
      <c r="AH159" s="85">
        <v>2694931.0700000003</v>
      </c>
      <c r="AI159" s="85">
        <v>2697630.85</v>
      </c>
      <c r="AJ159" s="85">
        <v>2582292.5099999998</v>
      </c>
      <c r="AK159" s="85">
        <v>2732307.37</v>
      </c>
      <c r="AL159" s="85">
        <v>2648615.86</v>
      </c>
      <c r="AM159" s="85">
        <v>2641526.04</v>
      </c>
      <c r="AN159" s="85">
        <v>2901237.43</v>
      </c>
      <c r="AO159" s="85">
        <v>2708049.7800000003</v>
      </c>
      <c r="AP159" s="85">
        <v>2754429.76</v>
      </c>
      <c r="AQ159" s="85">
        <v>2689679.9699999997</v>
      </c>
      <c r="AR159" s="85">
        <v>2793660.31</v>
      </c>
      <c r="AS159" s="85">
        <v>2678413.4499999997</v>
      </c>
      <c r="AT159" s="85">
        <v>2770426.37</v>
      </c>
      <c r="AU159" s="85">
        <v>2772266.04</v>
      </c>
      <c r="AV159" s="85">
        <v>2668279.85</v>
      </c>
      <c r="AW159" s="85">
        <v>2767745.08</v>
      </c>
      <c r="AX159" s="85">
        <v>2751931.7600000002</v>
      </c>
      <c r="AY159" s="85">
        <v>2718695.3999999994</v>
      </c>
      <c r="AZ159" s="85">
        <v>3025276.7100000004</v>
      </c>
      <c r="BA159" s="85">
        <v>2749461.0900000003</v>
      </c>
      <c r="BB159" s="85">
        <v>2782613.53</v>
      </c>
      <c r="BC159" s="85">
        <v>2647641.35</v>
      </c>
      <c r="BD159" s="85">
        <v>2710377.52</v>
      </c>
      <c r="BE159" s="85">
        <v>2630465.1099999994</v>
      </c>
      <c r="BF159" s="85">
        <v>2720509.97</v>
      </c>
      <c r="BG159" s="85">
        <v>2773507.72</v>
      </c>
      <c r="BH159" s="85">
        <v>2584797.4300000002</v>
      </c>
      <c r="BI159" s="85">
        <v>2732166.0700000003</v>
      </c>
      <c r="BJ159" s="85">
        <v>2758091.74</v>
      </c>
      <c r="BK159" s="85">
        <v>2678913.4299999997</v>
      </c>
      <c r="BL159" s="85">
        <v>3151050.3099999996</v>
      </c>
      <c r="BM159" s="85">
        <v>2852111.57</v>
      </c>
      <c r="BN159" s="85">
        <v>2918108.24</v>
      </c>
      <c r="BO159" s="85">
        <v>2787207.4499999997</v>
      </c>
      <c r="BP159" s="85">
        <v>2886285.65</v>
      </c>
      <c r="BQ159" s="85">
        <v>2795274.3400000003</v>
      </c>
      <c r="BR159" s="85">
        <v>2917989.86</v>
      </c>
      <c r="BS159" s="85">
        <v>2950233.34</v>
      </c>
      <c r="BT159" s="85">
        <v>1317511.9400000002</v>
      </c>
      <c r="BU159" s="85">
        <v>0</v>
      </c>
      <c r="BV159" s="85">
        <v>2818651.98</v>
      </c>
      <c r="BW159" s="85">
        <v>3078403.5</v>
      </c>
      <c r="BX159" s="85">
        <v>3315619.7699999996</v>
      </c>
      <c r="BY159" s="85">
        <v>3026712.4899999998</v>
      </c>
      <c r="BZ159" s="85">
        <v>3341789.1</v>
      </c>
      <c r="CA159" s="85">
        <v>3086647.9899999998</v>
      </c>
      <c r="CB159" s="85">
        <v>3134190.16</v>
      </c>
      <c r="CC159" s="85">
        <v>2989771.41</v>
      </c>
      <c r="CD159" s="85">
        <v>3184238.7900000005</v>
      </c>
      <c r="CE159" s="85">
        <v>3165216.85</v>
      </c>
      <c r="CF159" s="85">
        <v>3085729.6</v>
      </c>
      <c r="CG159" s="85">
        <v>3269266.11</v>
      </c>
      <c r="CH159" s="85">
        <v>3244208.22</v>
      </c>
      <c r="CI159" s="85">
        <v>3281835.3299999996</v>
      </c>
      <c r="CJ159" s="85">
        <v>3547258.82</v>
      </c>
      <c r="CK159" s="85">
        <v>3319206.33</v>
      </c>
      <c r="CL159" s="85">
        <v>3551965.8699999996</v>
      </c>
      <c r="CM159" s="85">
        <v>3349786.79</v>
      </c>
      <c r="CN159" s="85">
        <v>3338881.9</v>
      </c>
      <c r="CO159" s="85">
        <v>3266284.0900000003</v>
      </c>
      <c r="CP159" s="85">
        <v>3419532.4200000004</v>
      </c>
      <c r="CQ159" s="85">
        <v>3379752.4200000004</v>
      </c>
      <c r="CR159" s="85">
        <v>3265757.75</v>
      </c>
      <c r="CS159" s="85">
        <v>3430865.7600000002</v>
      </c>
      <c r="CT159" s="85">
        <v>3418170.25</v>
      </c>
      <c r="CU159" s="85">
        <v>3471263.4499999997</v>
      </c>
      <c r="CV159" s="85">
        <v>3653331.9499999997</v>
      </c>
      <c r="CW159" s="85">
        <v>3306201.91</v>
      </c>
      <c r="CX159" s="85">
        <v>3656213.2800000003</v>
      </c>
      <c r="CY159" s="85">
        <v>3483273.54</v>
      </c>
      <c r="CZ159" s="85">
        <v>658003.50999999989</v>
      </c>
      <c r="DA159" s="85">
        <v>3363398.07</v>
      </c>
      <c r="DB159" s="85">
        <v>3451991.1300000004</v>
      </c>
      <c r="DC159" s="85">
        <v>3518084.47</v>
      </c>
      <c r="DD159" s="85">
        <v>3349959.61</v>
      </c>
      <c r="DE159" s="85">
        <v>3546286.15</v>
      </c>
      <c r="DF159" s="85">
        <v>3538203.3200000003</v>
      </c>
      <c r="DG159" s="85">
        <v>3579043.67</v>
      </c>
      <c r="DH159" s="85">
        <v>3787995.0700000003</v>
      </c>
      <c r="DI159" s="85">
        <v>3422832.97</v>
      </c>
      <c r="DJ159" s="85">
        <v>3802903.05</v>
      </c>
      <c r="DK159" s="85">
        <v>3590729.81</v>
      </c>
      <c r="DL159" s="85">
        <v>3619710.6900000004</v>
      </c>
      <c r="DM159" s="85">
        <v>3460312.4</v>
      </c>
      <c r="DN159" s="85">
        <v>3619263.83</v>
      </c>
      <c r="DO159" s="85">
        <v>3648747.84</v>
      </c>
      <c r="DP159" s="85">
        <v>3439910.58</v>
      </c>
      <c r="DQ159" s="85">
        <v>3691246.9600000004</v>
      </c>
      <c r="DR159" s="85">
        <v>3683436.67</v>
      </c>
      <c r="DS159" s="85">
        <v>3699113.27</v>
      </c>
      <c r="DT159" s="85">
        <v>3977950.9299999997</v>
      </c>
      <c r="DU159" s="85">
        <v>3588124.69</v>
      </c>
      <c r="DV159" s="85">
        <v>3985760.69</v>
      </c>
      <c r="DW159" s="85">
        <v>3758222.3000000003</v>
      </c>
      <c r="DX159" s="85">
        <v>3784554.03</v>
      </c>
      <c r="DY159" s="85">
        <v>3622087.01</v>
      </c>
      <c r="DZ159" s="85">
        <v>3796337.07</v>
      </c>
      <c r="EA159" s="85">
        <v>3802700.09</v>
      </c>
      <c r="EB159" s="85">
        <v>3619240.79</v>
      </c>
      <c r="EC159" s="85">
        <v>3833484.04</v>
      </c>
      <c r="ED159" s="85">
        <v>3821321.31</v>
      </c>
      <c r="EE159" s="85">
        <v>3846878.4000000004</v>
      </c>
      <c r="EF159" s="85">
        <v>4042360.37</v>
      </c>
      <c r="EG159" s="85">
        <v>3788741.2600000002</v>
      </c>
      <c r="EH159" s="85">
        <v>4063912.99</v>
      </c>
      <c r="EI159" s="85">
        <v>3341470.95</v>
      </c>
      <c r="EJ159" s="85">
        <v>864250.68</v>
      </c>
      <c r="EK159" s="85">
        <v>3680354.5</v>
      </c>
      <c r="EL159" s="85">
        <v>3861587.59</v>
      </c>
      <c r="EM159" s="85">
        <v>3885798.23</v>
      </c>
      <c r="EN159" s="85">
        <v>3767271.97</v>
      </c>
      <c r="EO159" s="85">
        <v>3938872.93</v>
      </c>
      <c r="EP159" s="85">
        <v>3933463.67</v>
      </c>
      <c r="EQ159" s="85">
        <v>3952751.5599999996</v>
      </c>
      <c r="ER159" s="85">
        <v>4375854.18</v>
      </c>
      <c r="ES159" s="85">
        <v>3949705.83</v>
      </c>
      <c r="ET159" s="85">
        <v>4372102.0899999989</v>
      </c>
      <c r="EU159" s="85">
        <v>4097817.13</v>
      </c>
      <c r="EV159" s="85">
        <v>4189274.5100000002</v>
      </c>
      <c r="EW159" s="85">
        <v>3969764.0799999996</v>
      </c>
      <c r="EX159" s="85">
        <v>4156089.71</v>
      </c>
      <c r="EY159" s="85">
        <v>4209652.0200000005</v>
      </c>
      <c r="EZ159" s="85">
        <v>3995859.47</v>
      </c>
      <c r="FA159" s="85">
        <v>4197081.26</v>
      </c>
      <c r="FB159" s="85">
        <v>4184622.46</v>
      </c>
      <c r="FC159" s="85">
        <v>4191704.63</v>
      </c>
      <c r="FD159" s="85">
        <v>4892989.6499999994</v>
      </c>
      <c r="FE159" s="85">
        <v>4451131.83</v>
      </c>
      <c r="FF159" s="85">
        <v>4907774.0200000005</v>
      </c>
      <c r="FG159" s="85">
        <v>4535911.1399999997</v>
      </c>
      <c r="FH159" s="85">
        <v>4616364.0100000007</v>
      </c>
      <c r="FI159" s="85">
        <v>4363221.1399999997</v>
      </c>
      <c r="FJ159" s="85">
        <v>4776880.9799999995</v>
      </c>
      <c r="FK159" s="85">
        <v>4772631.18</v>
      </c>
      <c r="FL159" s="85">
        <v>4477965.58</v>
      </c>
      <c r="FM159" s="85">
        <v>4824484.1999999993</v>
      </c>
      <c r="FN159" s="85">
        <v>4747988.1400000006</v>
      </c>
      <c r="FO159" s="85">
        <v>4733106.9000000004</v>
      </c>
      <c r="FP159" s="85">
        <v>5245059.99</v>
      </c>
      <c r="FQ159" s="85">
        <v>4748178.18</v>
      </c>
      <c r="FR159" s="85">
        <v>5259138.83</v>
      </c>
      <c r="FS159" s="85">
        <v>345631.42</v>
      </c>
      <c r="FT159" s="85">
        <v>1594585.8</v>
      </c>
      <c r="FU159" s="85">
        <v>4670239.03</v>
      </c>
      <c r="FV159" s="85">
        <v>5103436.72</v>
      </c>
      <c r="FW159" s="85">
        <v>5061402.2700000005</v>
      </c>
      <c r="FX159" s="85">
        <v>4815900.74</v>
      </c>
      <c r="FY159" s="85">
        <v>5142970.05</v>
      </c>
      <c r="FZ159" s="85">
        <v>5037983.47</v>
      </c>
      <c r="GA159" s="85">
        <v>5170075.1500000004</v>
      </c>
    </row>
    <row r="160" spans="2:183">
      <c r="B160" s="183" t="s">
        <v>5</v>
      </c>
      <c r="C160" s="648" t="s">
        <v>229</v>
      </c>
      <c r="D160" s="184">
        <v>27.281160568632021</v>
      </c>
      <c r="E160" s="184">
        <v>27.405439576311995</v>
      </c>
      <c r="F160" s="184">
        <v>27.421569843049326</v>
      </c>
      <c r="G160" s="184">
        <v>27.483156953006077</v>
      </c>
      <c r="H160" s="184">
        <v>27.410829290196808</v>
      </c>
      <c r="I160" s="184">
        <v>27.4939841093666</v>
      </c>
      <c r="J160" s="184">
        <v>27.460824217784864</v>
      </c>
      <c r="K160" s="184">
        <v>27.481445627621813</v>
      </c>
      <c r="L160" s="184">
        <v>27.514251679353059</v>
      </c>
      <c r="M160" s="184">
        <v>27.421697789342492</v>
      </c>
      <c r="N160" s="184">
        <v>27.394102211056172</v>
      </c>
      <c r="O160" s="184">
        <v>27.50133616025089</v>
      </c>
      <c r="P160" s="184">
        <v>28.201586001801079</v>
      </c>
      <c r="Q160" s="184">
        <v>28.253359491734809</v>
      </c>
      <c r="R160" s="184">
        <v>28.39858512295914</v>
      </c>
      <c r="S160" s="184">
        <v>28.236336610865784</v>
      </c>
      <c r="T160" s="184">
        <v>28.39247612468888</v>
      </c>
      <c r="U160" s="184">
        <v>28.412102429818027</v>
      </c>
      <c r="V160" s="184">
        <v>28.341480310209192</v>
      </c>
      <c r="W160" s="184">
        <v>28.334365988786047</v>
      </c>
      <c r="X160" s="184">
        <v>28.418337458793722</v>
      </c>
      <c r="Y160" s="184">
        <v>28.326964950218994</v>
      </c>
      <c r="Z160" s="184">
        <v>28.328756988466903</v>
      </c>
      <c r="AA160" s="184">
        <v>28.331119594866514</v>
      </c>
      <c r="AB160" s="184">
        <v>29.75602258018904</v>
      </c>
      <c r="AC160" s="184">
        <v>29.669981470263334</v>
      </c>
      <c r="AD160" s="184">
        <v>29.914379210345182</v>
      </c>
      <c r="AE160" s="184">
        <v>30.23715474479625</v>
      </c>
      <c r="AF160" s="184">
        <v>30.764714883374413</v>
      </c>
      <c r="AG160" s="184">
        <v>30.253679386845807</v>
      </c>
      <c r="AH160" s="184">
        <v>30.263802331326929</v>
      </c>
      <c r="AI160" s="184">
        <v>30.320679442508712</v>
      </c>
      <c r="AJ160" s="184">
        <v>30.300773391847173</v>
      </c>
      <c r="AK160" s="184">
        <v>30.253754941149115</v>
      </c>
      <c r="AL160" s="184">
        <v>30.263116604737679</v>
      </c>
      <c r="AM160" s="184">
        <v>30.369349735571397</v>
      </c>
      <c r="AN160" s="184">
        <v>30.468462103947662</v>
      </c>
      <c r="AO160" s="184">
        <v>30.494682446736636</v>
      </c>
      <c r="AP160" s="184">
        <v>30.626894534941901</v>
      </c>
      <c r="AQ160" s="184">
        <v>30.531376935965014</v>
      </c>
      <c r="AR160" s="184">
        <v>30.485495367692796</v>
      </c>
      <c r="AS160" s="184">
        <v>30.731045612150997</v>
      </c>
      <c r="AT160" s="184">
        <v>30.637497732952912</v>
      </c>
      <c r="AU160" s="184">
        <v>30.577700274643462</v>
      </c>
      <c r="AV160" s="184">
        <v>30.54818218453838</v>
      </c>
      <c r="AW160" s="184">
        <v>30.617326489524107</v>
      </c>
      <c r="AX160" s="184">
        <v>30.473207495354714</v>
      </c>
      <c r="AY160" s="184">
        <v>30.803256288239286</v>
      </c>
      <c r="AZ160" s="184">
        <v>31.95771098082713</v>
      </c>
      <c r="BA160" s="184">
        <v>31.963044524529185</v>
      </c>
      <c r="BB160" s="184">
        <v>32.246109533797643</v>
      </c>
      <c r="BC160" s="184">
        <v>32.237986435807521</v>
      </c>
      <c r="BD160" s="184">
        <v>32.458444846292949</v>
      </c>
      <c r="BE160" s="184">
        <v>32.374158297641898</v>
      </c>
      <c r="BF160" s="184">
        <v>32.358517139662681</v>
      </c>
      <c r="BG160" s="184">
        <v>32.289888932870753</v>
      </c>
      <c r="BH160" s="184">
        <v>32.429714596146269</v>
      </c>
      <c r="BI160" s="184">
        <v>32.256216736322642</v>
      </c>
      <c r="BJ160" s="184">
        <v>32.176492808944722</v>
      </c>
      <c r="BK160" s="184">
        <v>32.315388967297551</v>
      </c>
      <c r="BL160" s="184">
        <v>32.87206399048592</v>
      </c>
      <c r="BM160" s="184">
        <v>32.820238777459409</v>
      </c>
      <c r="BN160" s="184">
        <v>33.275271848202884</v>
      </c>
      <c r="BO160" s="184">
        <v>33.191472677127095</v>
      </c>
      <c r="BP160" s="184">
        <v>33.205849564547115</v>
      </c>
      <c r="BQ160" s="184">
        <v>33.212390392045968</v>
      </c>
      <c r="BR160" s="184">
        <v>33.168775547320799</v>
      </c>
      <c r="BS160" s="184">
        <v>33.063244872800624</v>
      </c>
      <c r="BT160" s="184">
        <v>33.25961856927632</v>
      </c>
      <c r="BU160" s="184" t="e">
        <v>#DIV/0!</v>
      </c>
      <c r="BV160" s="184">
        <v>32.903192435650496</v>
      </c>
      <c r="BW160" s="184">
        <v>32.969942165577805</v>
      </c>
      <c r="BX160" s="184">
        <v>33.484682434684245</v>
      </c>
      <c r="BY160" s="184">
        <v>33.401155301985277</v>
      </c>
      <c r="BZ160" s="184">
        <v>33.455695936408141</v>
      </c>
      <c r="CA160" s="184">
        <v>33.5721975927936</v>
      </c>
      <c r="CB160" s="184">
        <v>33.627567352982204</v>
      </c>
      <c r="CC160" s="184">
        <v>33.673526642413869</v>
      </c>
      <c r="CD160" s="184">
        <v>33.577328461611472</v>
      </c>
      <c r="CE160" s="184">
        <v>33.601384834233912</v>
      </c>
      <c r="CF160" s="184">
        <v>33.585075861468468</v>
      </c>
      <c r="CG160" s="184">
        <v>33.535061853766614</v>
      </c>
      <c r="CH160" s="184">
        <v>33.392911975593037</v>
      </c>
      <c r="CI160" s="184">
        <v>33.531912395782243</v>
      </c>
      <c r="CJ160" s="184">
        <v>35.205728775878839</v>
      </c>
      <c r="CK160" s="184">
        <v>35.151030213815964</v>
      </c>
      <c r="CL160" s="184">
        <v>35.199693486210343</v>
      </c>
      <c r="CM160" s="184">
        <v>35.216577761050296</v>
      </c>
      <c r="CN160" s="184">
        <v>35.370635719355484</v>
      </c>
      <c r="CO160" s="184">
        <v>35.436990244283493</v>
      </c>
      <c r="CP160" s="184">
        <v>35.35460158600511</v>
      </c>
      <c r="CQ160" s="184">
        <v>35.256067721644435</v>
      </c>
      <c r="CR160" s="184">
        <v>35.343086591574171</v>
      </c>
      <c r="CS160" s="184">
        <v>35.314775555578429</v>
      </c>
      <c r="CT160" s="184">
        <v>35.224125263034232</v>
      </c>
      <c r="CU160" s="184">
        <v>35.286391221257645</v>
      </c>
      <c r="CV160" s="184">
        <v>36.434945148100127</v>
      </c>
      <c r="CW160" s="184">
        <v>36.452060749724367</v>
      </c>
      <c r="CX160" s="184">
        <v>36.35888662377311</v>
      </c>
      <c r="CY160" s="184">
        <v>36.409636768441189</v>
      </c>
      <c r="CZ160" s="184">
        <v>37.452530593659283</v>
      </c>
      <c r="DA160" s="184">
        <v>36.567975659026317</v>
      </c>
      <c r="DB160" s="184">
        <v>36.59057175565237</v>
      </c>
      <c r="DC160" s="184">
        <v>36.596393188532439</v>
      </c>
      <c r="DD160" s="184">
        <v>36.740876198205704</v>
      </c>
      <c r="DE160" s="184">
        <v>36.537050793323715</v>
      </c>
      <c r="DF160" s="184">
        <v>36.366623155306776</v>
      </c>
      <c r="DG160" s="184">
        <v>36.589926596125338</v>
      </c>
      <c r="DH160" s="184">
        <v>37.868968699077271</v>
      </c>
      <c r="DI160" s="184">
        <v>37.809243115465762</v>
      </c>
      <c r="DJ160" s="184">
        <v>37.810109963312421</v>
      </c>
      <c r="DK160" s="184">
        <v>37.865073879885607</v>
      </c>
      <c r="DL160" s="184">
        <v>37.989050407732755</v>
      </c>
      <c r="DM160" s="184">
        <v>38.118571101240832</v>
      </c>
      <c r="DN160" s="184">
        <v>38.067460741519852</v>
      </c>
      <c r="DO160" s="184">
        <v>37.961919347455158</v>
      </c>
      <c r="DP160" s="184">
        <v>38.064908774632173</v>
      </c>
      <c r="DQ160" s="184">
        <v>37.88653234663191</v>
      </c>
      <c r="DR160" s="184">
        <v>37.863263009006744</v>
      </c>
      <c r="DS160" s="184">
        <v>38.045369899926975</v>
      </c>
      <c r="DT160" s="184">
        <v>39.78786475159783</v>
      </c>
      <c r="DU160" s="184">
        <v>39.864065704540657</v>
      </c>
      <c r="DV160" s="184">
        <v>39.774875159667893</v>
      </c>
      <c r="DW160" s="184">
        <v>39.635082460984215</v>
      </c>
      <c r="DX160" s="184">
        <v>40.077029290918333</v>
      </c>
      <c r="DY160" s="184">
        <v>39.985240590115865</v>
      </c>
      <c r="DZ160" s="184">
        <v>39.838154238462018</v>
      </c>
      <c r="EA160" s="184">
        <v>39.833865017179249</v>
      </c>
      <c r="EB160" s="184">
        <v>39.903162603113977</v>
      </c>
      <c r="EC160" s="184">
        <v>39.77468395932766</v>
      </c>
      <c r="ED160" s="184">
        <v>39.829660022346928</v>
      </c>
      <c r="EE160" s="184">
        <v>39.756496935748913</v>
      </c>
      <c r="EF160" s="184">
        <v>40.541173101995788</v>
      </c>
      <c r="EG160" s="184">
        <v>40.555563096091888</v>
      </c>
      <c r="EH160" s="184">
        <v>40.436945174129356</v>
      </c>
      <c r="EI160" s="184">
        <v>40.541184936383218</v>
      </c>
      <c r="EJ160" s="184">
        <v>41.486209836292211</v>
      </c>
      <c r="EK160" s="184">
        <v>40.82116395660951</v>
      </c>
      <c r="EL160" s="184">
        <v>40.762425211645237</v>
      </c>
      <c r="EM160" s="184">
        <v>40.651527702222033</v>
      </c>
      <c r="EN160" s="184">
        <v>40.734486654931253</v>
      </c>
      <c r="EO160" s="184">
        <v>40.73375798878984</v>
      </c>
      <c r="EP160" s="184">
        <v>40.703242526718377</v>
      </c>
      <c r="EQ160" s="184">
        <v>40.633561134069367</v>
      </c>
      <c r="ER160" s="184">
        <v>44.118549161155023</v>
      </c>
      <c r="ES160" s="184">
        <v>43.962799470180983</v>
      </c>
      <c r="ET160" s="184">
        <v>43.936308813184596</v>
      </c>
      <c r="EU160" s="184">
        <v>44.081699254299714</v>
      </c>
      <c r="EV160" s="184">
        <v>44.182736323655043</v>
      </c>
      <c r="EW160" s="184">
        <v>44.349455150763589</v>
      </c>
      <c r="EX160" s="184">
        <v>44.298075164408822</v>
      </c>
      <c r="EY160" s="184">
        <v>44.149007561535804</v>
      </c>
      <c r="EZ160" s="184">
        <v>44.325744334846405</v>
      </c>
      <c r="FA160" s="184">
        <v>44.124530955960424</v>
      </c>
      <c r="FB160" s="184">
        <v>44.089962807261543</v>
      </c>
      <c r="FC160" s="184">
        <v>44.309774101479917</v>
      </c>
      <c r="FD160" s="184">
        <v>50.397989947160788</v>
      </c>
      <c r="FE160" s="184">
        <v>50.496691095556287</v>
      </c>
      <c r="FF160" s="184">
        <v>50.374376655102338</v>
      </c>
      <c r="FG160" s="184">
        <v>50.504735913846311</v>
      </c>
      <c r="FH160" s="184">
        <v>50.725372883404582</v>
      </c>
      <c r="FI160" s="184">
        <v>50.866673117457232</v>
      </c>
      <c r="FJ160" s="184">
        <v>50.471028675274177</v>
      </c>
      <c r="FK160" s="184">
        <v>50.556462574945442</v>
      </c>
      <c r="FL160" s="184">
        <v>50.621589742662188</v>
      </c>
      <c r="FM160" s="184">
        <v>50.469539291990955</v>
      </c>
      <c r="FN160" s="184">
        <v>50.595771384972124</v>
      </c>
      <c r="FO160" s="184">
        <v>50.483242672468968</v>
      </c>
      <c r="FP160" s="184">
        <v>54.402563892461522</v>
      </c>
      <c r="FQ160" s="184">
        <v>54.21718236523288</v>
      </c>
      <c r="FR160" s="184">
        <v>54.273878534571722</v>
      </c>
      <c r="FS160" s="184">
        <v>55.383970233822168</v>
      </c>
      <c r="FT160" s="184">
        <v>55.13362745572605</v>
      </c>
      <c r="FU160" s="184">
        <v>54.830457288438062</v>
      </c>
      <c r="FV160" s="184">
        <v>54.38850638901026</v>
      </c>
      <c r="FW160" s="184">
        <v>54.431288997386737</v>
      </c>
      <c r="FX160" s="184">
        <v>54.530331310294855</v>
      </c>
      <c r="FY160" s="184">
        <v>54.401087922316947</v>
      </c>
      <c r="FZ160" s="184">
        <v>54.372634761042377</v>
      </c>
      <c r="GA160" s="184">
        <v>54.498141081724945</v>
      </c>
    </row>
    <row r="161" spans="2:183">
      <c r="B161" s="42"/>
      <c r="C161" s="185"/>
      <c r="D161" s="187"/>
      <c r="E161" s="187"/>
      <c r="F161" s="187"/>
      <c r="G161" s="187"/>
      <c r="H161" s="187"/>
      <c r="I161" s="187"/>
      <c r="J161" s="187"/>
      <c r="K161" s="187"/>
      <c r="L161" s="187"/>
      <c r="M161" s="187"/>
      <c r="N161" s="187"/>
      <c r="O161" s="187"/>
      <c r="P161" s="187"/>
      <c r="Q161" s="187"/>
      <c r="R161" s="187"/>
      <c r="S161" s="187"/>
      <c r="T161" s="187"/>
      <c r="U161" s="187"/>
      <c r="V161" s="187"/>
      <c r="W161" s="187"/>
      <c r="X161" s="187"/>
      <c r="Y161" s="187"/>
      <c r="Z161" s="187"/>
      <c r="AA161" s="187"/>
      <c r="AB161" s="187"/>
      <c r="AC161" s="187"/>
      <c r="AD161" s="187"/>
      <c r="AE161" s="187"/>
      <c r="AF161" s="187"/>
      <c r="AG161" s="187"/>
      <c r="AH161" s="187"/>
      <c r="AI161" s="187"/>
      <c r="AJ161" s="187"/>
      <c r="AK161" s="187"/>
      <c r="AL161" s="187"/>
      <c r="AM161" s="187"/>
      <c r="AN161" s="187"/>
      <c r="AO161" s="187"/>
      <c r="AP161" s="187"/>
      <c r="AQ161" s="187"/>
      <c r="AR161" s="187"/>
      <c r="AS161" s="187"/>
      <c r="AT161" s="187"/>
      <c r="AU161" s="187"/>
      <c r="AV161" s="187"/>
      <c r="AW161" s="187"/>
      <c r="AX161" s="187"/>
      <c r="AY161" s="187"/>
      <c r="AZ161" s="187"/>
      <c r="BA161" s="187"/>
      <c r="BB161" s="187"/>
      <c r="BC161" s="187"/>
      <c r="BD161" s="187"/>
      <c r="BE161" s="187"/>
      <c r="BF161" s="187"/>
      <c r="BG161" s="187"/>
      <c r="BH161" s="187"/>
      <c r="BI161" s="187"/>
      <c r="BJ161" s="187"/>
      <c r="BK161" s="187"/>
      <c r="BL161" s="187"/>
      <c r="BM161" s="187"/>
      <c r="BN161" s="187"/>
      <c r="BO161" s="187"/>
      <c r="BP161" s="187"/>
      <c r="BQ161" s="187"/>
      <c r="BR161" s="187"/>
      <c r="BS161" s="187"/>
      <c r="BT161" s="187"/>
      <c r="BU161" s="187"/>
      <c r="BV161" s="187"/>
      <c r="BW161" s="187"/>
      <c r="BX161" s="187"/>
      <c r="BY161" s="187"/>
      <c r="BZ161" s="187"/>
      <c r="CA161" s="187"/>
      <c r="CB161" s="187"/>
      <c r="CC161" s="187"/>
      <c r="CD161" s="187"/>
      <c r="CE161" s="187"/>
      <c r="CF161" s="187"/>
      <c r="CG161" s="187"/>
      <c r="CH161" s="187"/>
      <c r="CI161" s="187"/>
      <c r="CJ161" s="187"/>
      <c r="CK161" s="187"/>
      <c r="CL161" s="187"/>
      <c r="CM161" s="187"/>
      <c r="CN161" s="187"/>
      <c r="CO161" s="187"/>
      <c r="CP161" s="187"/>
      <c r="CQ161" s="187"/>
      <c r="CR161" s="187"/>
      <c r="CS161" s="187"/>
      <c r="CT161" s="187"/>
      <c r="CU161" s="187"/>
      <c r="CV161" s="187"/>
      <c r="CW161" s="187"/>
      <c r="CX161" s="187"/>
      <c r="CY161" s="187"/>
      <c r="CZ161" s="187"/>
      <c r="DA161" s="187"/>
      <c r="DB161" s="187"/>
      <c r="DC161" s="187"/>
      <c r="DD161" s="187"/>
      <c r="DE161" s="187"/>
      <c r="DF161" s="187"/>
      <c r="DG161" s="187"/>
      <c r="DH161" s="187"/>
      <c r="DI161" s="187"/>
      <c r="DJ161" s="187"/>
      <c r="DK161" s="187"/>
      <c r="DL161" s="187"/>
      <c r="DM161" s="187"/>
      <c r="DN161" s="187"/>
      <c r="DO161" s="187"/>
      <c r="DP161" s="187"/>
      <c r="DQ161" s="187"/>
      <c r="DR161" s="187"/>
      <c r="DS161" s="187"/>
      <c r="DT161" s="187"/>
      <c r="DU161" s="187"/>
      <c r="DV161" s="187"/>
      <c r="DW161" s="187"/>
      <c r="DX161" s="187"/>
      <c r="DY161" s="187"/>
      <c r="DZ161" s="187"/>
      <c r="EA161" s="187"/>
      <c r="EB161" s="187"/>
      <c r="EC161" s="187"/>
      <c r="ED161" s="187"/>
      <c r="EE161" s="187"/>
      <c r="EF161" s="187"/>
      <c r="EG161" s="187"/>
      <c r="EH161" s="187"/>
      <c r="EI161" s="187"/>
      <c r="EJ161" s="187"/>
      <c r="EK161" s="187"/>
      <c r="EL161" s="187"/>
      <c r="EM161" s="187"/>
      <c r="EN161" s="187"/>
      <c r="EO161" s="187"/>
      <c r="EP161" s="187"/>
      <c r="EQ161" s="187"/>
      <c r="ER161" s="187"/>
      <c r="ES161" s="187"/>
      <c r="ET161" s="187"/>
      <c r="EU161" s="187"/>
      <c r="EV161" s="187"/>
      <c r="EW161" s="187"/>
      <c r="EX161" s="187"/>
      <c r="EY161" s="187"/>
      <c r="EZ161" s="187"/>
      <c r="FA161" s="187"/>
      <c r="FB161" s="187"/>
      <c r="FC161" s="187"/>
      <c r="FD161" s="187"/>
      <c r="FE161" s="187"/>
      <c r="FF161" s="187"/>
      <c r="FG161" s="187"/>
      <c r="FH161" s="187"/>
      <c r="FI161" s="187"/>
      <c r="FJ161" s="187"/>
      <c r="FK161" s="187"/>
      <c r="FL161" s="187"/>
      <c r="FM161" s="187"/>
      <c r="FN161" s="187"/>
      <c r="FO161" s="187"/>
      <c r="FP161" s="187"/>
      <c r="FQ161" s="187"/>
      <c r="FR161" s="187"/>
      <c r="FS161" s="187"/>
      <c r="FT161" s="187"/>
      <c r="FU161" s="187"/>
      <c r="FV161" s="187"/>
      <c r="FW161" s="187"/>
      <c r="FX161" s="187"/>
      <c r="FY161" s="187"/>
      <c r="FZ161" s="187"/>
      <c r="GA161" s="187"/>
    </row>
    <row r="162" spans="2:183">
      <c r="B162" s="188" t="s">
        <v>32</v>
      </c>
      <c r="C162" s="189" t="s">
        <v>33</v>
      </c>
      <c r="D162" s="162">
        <v>41275</v>
      </c>
      <c r="E162" s="162">
        <v>41306</v>
      </c>
      <c r="F162" s="162">
        <v>41334</v>
      </c>
      <c r="G162" s="162">
        <v>41365</v>
      </c>
      <c r="H162" s="162">
        <v>41395</v>
      </c>
      <c r="I162" s="162">
        <v>41426</v>
      </c>
      <c r="J162" s="162">
        <v>41456</v>
      </c>
      <c r="K162" s="162">
        <v>41487</v>
      </c>
      <c r="L162" s="162">
        <v>41518</v>
      </c>
      <c r="M162" s="162">
        <v>41548</v>
      </c>
      <c r="N162" s="162">
        <v>41579</v>
      </c>
      <c r="O162" s="162">
        <v>41609</v>
      </c>
      <c r="P162" s="162">
        <v>41640</v>
      </c>
      <c r="Q162" s="162">
        <v>41671</v>
      </c>
      <c r="R162" s="162">
        <v>41699</v>
      </c>
      <c r="S162" s="162">
        <v>41730</v>
      </c>
      <c r="T162" s="162">
        <v>41760</v>
      </c>
      <c r="U162" s="162">
        <v>41791</v>
      </c>
      <c r="V162" s="162">
        <v>41821</v>
      </c>
      <c r="W162" s="162">
        <v>41852</v>
      </c>
      <c r="X162" s="162">
        <v>41883</v>
      </c>
      <c r="Y162" s="162">
        <v>41913</v>
      </c>
      <c r="Z162" s="162">
        <v>41944</v>
      </c>
      <c r="AA162" s="162">
        <v>41974</v>
      </c>
      <c r="AB162" s="162">
        <v>42005</v>
      </c>
      <c r="AC162" s="162">
        <v>42036</v>
      </c>
      <c r="AD162" s="162">
        <v>42064</v>
      </c>
      <c r="AE162" s="162">
        <v>42095</v>
      </c>
      <c r="AF162" s="162">
        <v>42125</v>
      </c>
      <c r="AG162" s="162">
        <v>42156</v>
      </c>
      <c r="AH162" s="162">
        <v>42186</v>
      </c>
      <c r="AI162" s="162">
        <v>42217</v>
      </c>
      <c r="AJ162" s="162">
        <v>42248</v>
      </c>
      <c r="AK162" s="162">
        <v>42278</v>
      </c>
      <c r="AL162" s="162">
        <v>42309</v>
      </c>
      <c r="AM162" s="162">
        <v>42339</v>
      </c>
      <c r="AN162" s="162">
        <v>42370</v>
      </c>
      <c r="AO162" s="162">
        <v>42401</v>
      </c>
      <c r="AP162" s="162">
        <v>42430</v>
      </c>
      <c r="AQ162" s="162">
        <v>42461</v>
      </c>
      <c r="AR162" s="162">
        <v>42491</v>
      </c>
      <c r="AS162" s="162">
        <v>42522</v>
      </c>
      <c r="AT162" s="162">
        <v>42552</v>
      </c>
      <c r="AU162" s="162">
        <v>42583</v>
      </c>
      <c r="AV162" s="162">
        <v>42614</v>
      </c>
      <c r="AW162" s="162">
        <v>42644</v>
      </c>
      <c r="AX162" s="162">
        <v>42675</v>
      </c>
      <c r="AY162" s="162">
        <v>42705</v>
      </c>
      <c r="AZ162" s="162">
        <v>42736</v>
      </c>
      <c r="BA162" s="162">
        <v>42767</v>
      </c>
      <c r="BB162" s="162">
        <v>42795</v>
      </c>
      <c r="BC162" s="162">
        <v>42826</v>
      </c>
      <c r="BD162" s="162">
        <v>42856</v>
      </c>
      <c r="BE162" s="162">
        <v>42887</v>
      </c>
      <c r="BF162" s="162">
        <v>42917</v>
      </c>
      <c r="BG162" s="162">
        <v>42948</v>
      </c>
      <c r="BH162" s="162">
        <v>42979</v>
      </c>
      <c r="BI162" s="162">
        <v>43009</v>
      </c>
      <c r="BJ162" s="162">
        <v>43040</v>
      </c>
      <c r="BK162" s="162">
        <v>43070</v>
      </c>
      <c r="BL162" s="162">
        <v>43101</v>
      </c>
      <c r="BM162" s="162">
        <v>43132</v>
      </c>
      <c r="BN162" s="162">
        <v>43160</v>
      </c>
      <c r="BO162" s="162">
        <v>43191</v>
      </c>
      <c r="BP162" s="162">
        <v>43221</v>
      </c>
      <c r="BQ162" s="162">
        <v>43252</v>
      </c>
      <c r="BR162" s="162">
        <v>43282</v>
      </c>
      <c r="BS162" s="162">
        <v>43313</v>
      </c>
      <c r="BT162" s="162">
        <v>43344</v>
      </c>
      <c r="BU162" s="162">
        <v>43374</v>
      </c>
      <c r="BV162" s="162">
        <v>43405</v>
      </c>
      <c r="BW162" s="162">
        <v>43435</v>
      </c>
      <c r="BX162" s="162">
        <v>43466</v>
      </c>
      <c r="BY162" s="162">
        <v>43497</v>
      </c>
      <c r="BZ162" s="162">
        <v>43525</v>
      </c>
      <c r="CA162" s="162">
        <v>43556</v>
      </c>
      <c r="CB162" s="162">
        <v>43586</v>
      </c>
      <c r="CC162" s="162">
        <v>43617</v>
      </c>
      <c r="CD162" s="162">
        <v>43647</v>
      </c>
      <c r="CE162" s="162">
        <v>43678</v>
      </c>
      <c r="CF162" s="162">
        <v>43709</v>
      </c>
      <c r="CG162" s="162">
        <v>43739</v>
      </c>
      <c r="CH162" s="162">
        <v>43770</v>
      </c>
      <c r="CI162" s="162">
        <v>43800</v>
      </c>
      <c r="CJ162" s="162">
        <v>43831</v>
      </c>
      <c r="CK162" s="162">
        <v>43862</v>
      </c>
      <c r="CL162" s="162">
        <v>43891</v>
      </c>
      <c r="CM162" s="162">
        <v>43922</v>
      </c>
      <c r="CN162" s="162">
        <v>43952</v>
      </c>
      <c r="CO162" s="162">
        <v>43983</v>
      </c>
      <c r="CP162" s="162">
        <v>44013</v>
      </c>
      <c r="CQ162" s="162">
        <v>44044</v>
      </c>
      <c r="CR162" s="162">
        <v>44075</v>
      </c>
      <c r="CS162" s="162">
        <v>44105</v>
      </c>
      <c r="CT162" s="162">
        <v>44136</v>
      </c>
      <c r="CU162" s="162">
        <v>44166</v>
      </c>
      <c r="CV162" s="162">
        <v>44197</v>
      </c>
      <c r="CW162" s="162">
        <v>44228</v>
      </c>
      <c r="CX162" s="162">
        <v>44256</v>
      </c>
      <c r="CY162" s="162">
        <v>44287</v>
      </c>
      <c r="CZ162" s="162">
        <v>44317</v>
      </c>
      <c r="DA162" s="162">
        <v>44348</v>
      </c>
      <c r="DB162" s="162">
        <v>44378</v>
      </c>
      <c r="DC162" s="162">
        <v>44409</v>
      </c>
      <c r="DD162" s="162">
        <v>44440</v>
      </c>
      <c r="DE162" s="162">
        <v>44470</v>
      </c>
      <c r="DF162" s="162">
        <v>44501</v>
      </c>
      <c r="DG162" s="162">
        <v>44531</v>
      </c>
      <c r="DH162" s="162">
        <v>44562</v>
      </c>
      <c r="DI162" s="162">
        <v>44593</v>
      </c>
      <c r="DJ162" s="162">
        <v>44621</v>
      </c>
      <c r="DK162" s="162">
        <v>44652</v>
      </c>
      <c r="DL162" s="162">
        <v>44682</v>
      </c>
      <c r="DM162" s="162">
        <v>44713</v>
      </c>
      <c r="DN162" s="162">
        <v>44743</v>
      </c>
      <c r="DO162" s="162">
        <v>44774</v>
      </c>
      <c r="DP162" s="162">
        <v>44805</v>
      </c>
      <c r="DQ162" s="162">
        <v>44835</v>
      </c>
      <c r="DR162" s="162">
        <v>44866</v>
      </c>
      <c r="DS162" s="162">
        <v>44896</v>
      </c>
      <c r="DT162" s="162">
        <v>44927</v>
      </c>
      <c r="DU162" s="162">
        <v>44958</v>
      </c>
      <c r="DV162" s="162">
        <v>44986</v>
      </c>
      <c r="DW162" s="162">
        <v>45017</v>
      </c>
      <c r="DX162" s="162">
        <v>45047</v>
      </c>
      <c r="DY162" s="162">
        <v>45078</v>
      </c>
      <c r="DZ162" s="162">
        <v>45108</v>
      </c>
      <c r="EA162" s="162">
        <v>45139</v>
      </c>
      <c r="EB162" s="162">
        <v>45170</v>
      </c>
      <c r="EC162" s="162">
        <v>45200</v>
      </c>
      <c r="ED162" s="162">
        <v>45231</v>
      </c>
      <c r="EE162" s="162">
        <v>45261</v>
      </c>
      <c r="EF162" s="162">
        <v>45292</v>
      </c>
      <c r="EG162" s="162">
        <v>45323</v>
      </c>
      <c r="EH162" s="162">
        <v>45352</v>
      </c>
      <c r="EI162" s="162">
        <v>45383</v>
      </c>
      <c r="EJ162" s="162">
        <v>45413</v>
      </c>
      <c r="EK162" s="162">
        <v>45444</v>
      </c>
      <c r="EL162" s="162">
        <v>45474</v>
      </c>
      <c r="EM162" s="162">
        <v>45505</v>
      </c>
      <c r="EN162" s="162">
        <v>45536</v>
      </c>
      <c r="EO162" s="162">
        <v>45566</v>
      </c>
      <c r="EP162" s="162">
        <v>45597</v>
      </c>
      <c r="EQ162" s="162">
        <v>45627</v>
      </c>
      <c r="ER162" s="162">
        <v>45658</v>
      </c>
      <c r="ES162" s="162">
        <v>45689</v>
      </c>
      <c r="ET162" s="162">
        <v>45717</v>
      </c>
      <c r="EU162" s="162">
        <v>45748</v>
      </c>
      <c r="EV162" s="162">
        <v>45778</v>
      </c>
      <c r="EW162" s="162">
        <v>45809</v>
      </c>
      <c r="EX162" s="162">
        <v>45839</v>
      </c>
      <c r="EY162" s="162">
        <v>45870</v>
      </c>
      <c r="EZ162" s="162">
        <v>45901</v>
      </c>
      <c r="FA162" s="162">
        <v>45931</v>
      </c>
      <c r="FB162" s="162">
        <v>45962</v>
      </c>
      <c r="FC162" s="162">
        <v>45992</v>
      </c>
      <c r="FD162" s="162">
        <v>46023</v>
      </c>
      <c r="FE162" s="162">
        <v>46054</v>
      </c>
      <c r="FF162" s="162">
        <v>46082</v>
      </c>
      <c r="FG162" s="162">
        <v>46113</v>
      </c>
      <c r="FH162" s="162">
        <v>46143</v>
      </c>
      <c r="FI162" s="162">
        <v>46174</v>
      </c>
      <c r="FJ162" s="162">
        <v>46204</v>
      </c>
      <c r="FK162" s="162">
        <v>46235</v>
      </c>
      <c r="FL162" s="162">
        <v>46266</v>
      </c>
      <c r="FM162" s="162">
        <v>46296</v>
      </c>
      <c r="FN162" s="162">
        <v>46327</v>
      </c>
      <c r="FO162" s="162">
        <v>46357</v>
      </c>
      <c r="FP162" s="162">
        <v>46388</v>
      </c>
      <c r="FQ162" s="162">
        <v>46419</v>
      </c>
      <c r="FR162" s="162">
        <v>46447</v>
      </c>
      <c r="FS162" s="162">
        <v>46478</v>
      </c>
      <c r="FT162" s="162">
        <v>46508</v>
      </c>
      <c r="FU162" s="162">
        <v>46539</v>
      </c>
      <c r="FV162" s="162">
        <v>46569</v>
      </c>
      <c r="FW162" s="162">
        <v>46600</v>
      </c>
      <c r="FX162" s="162">
        <v>46631</v>
      </c>
      <c r="FY162" s="162">
        <v>46661</v>
      </c>
      <c r="FZ162" s="162">
        <v>46692</v>
      </c>
      <c r="GA162" s="162">
        <v>46722</v>
      </c>
    </row>
    <row r="163" spans="2:183">
      <c r="B163" s="75" t="s">
        <v>6</v>
      </c>
      <c r="C163" s="163" t="s">
        <v>34</v>
      </c>
      <c r="D163" s="164">
        <v>151</v>
      </c>
      <c r="E163" s="165">
        <v>151</v>
      </c>
      <c r="F163" s="165">
        <v>151</v>
      </c>
      <c r="G163" s="165">
        <v>151</v>
      </c>
      <c r="H163" s="165">
        <v>151</v>
      </c>
      <c r="I163" s="165">
        <v>151</v>
      </c>
      <c r="J163" s="165">
        <v>151</v>
      </c>
      <c r="K163" s="165">
        <v>151</v>
      </c>
      <c r="L163" s="165">
        <v>151</v>
      </c>
      <c r="M163" s="165">
        <v>151</v>
      </c>
      <c r="N163" s="165">
        <v>151</v>
      </c>
      <c r="O163" s="165">
        <v>151</v>
      </c>
      <c r="P163" s="165">
        <v>151</v>
      </c>
      <c r="Q163" s="165">
        <v>151</v>
      </c>
      <c r="R163" s="165">
        <v>151</v>
      </c>
      <c r="S163" s="165">
        <v>151</v>
      </c>
      <c r="T163" s="165">
        <v>151</v>
      </c>
      <c r="U163" s="165">
        <v>151</v>
      </c>
      <c r="V163" s="165">
        <v>151</v>
      </c>
      <c r="W163" s="165">
        <v>151</v>
      </c>
      <c r="X163" s="165">
        <v>151</v>
      </c>
      <c r="Y163" s="165">
        <v>151</v>
      </c>
      <c r="Z163" s="165">
        <v>151</v>
      </c>
      <c r="AA163" s="165">
        <v>151</v>
      </c>
      <c r="AB163" s="165">
        <v>151</v>
      </c>
      <c r="AC163" s="165">
        <v>151</v>
      </c>
      <c r="AD163" s="165">
        <v>151</v>
      </c>
      <c r="AE163" s="165">
        <v>151</v>
      </c>
      <c r="AF163" s="165">
        <v>151</v>
      </c>
      <c r="AG163" s="165">
        <v>151</v>
      </c>
      <c r="AH163" s="165">
        <v>151</v>
      </c>
      <c r="AI163" s="165">
        <v>151</v>
      </c>
      <c r="AJ163" s="165">
        <v>151</v>
      </c>
      <c r="AK163" s="165">
        <v>151</v>
      </c>
      <c r="AL163" s="165">
        <v>151</v>
      </c>
      <c r="AM163" s="165">
        <v>151</v>
      </c>
      <c r="AN163" s="165">
        <v>151</v>
      </c>
      <c r="AO163" s="165">
        <v>151</v>
      </c>
      <c r="AP163" s="165">
        <v>151</v>
      </c>
      <c r="AQ163" s="165">
        <v>151</v>
      </c>
      <c r="AR163" s="165">
        <v>151</v>
      </c>
      <c r="AS163" s="165">
        <v>151</v>
      </c>
      <c r="AT163" s="165">
        <v>151</v>
      </c>
      <c r="AU163" s="165">
        <v>151</v>
      </c>
      <c r="AV163" s="165">
        <v>151</v>
      </c>
      <c r="AW163" s="165">
        <v>151</v>
      </c>
      <c r="AX163" s="165">
        <v>151</v>
      </c>
      <c r="AY163" s="165">
        <v>151</v>
      </c>
      <c r="AZ163" s="165">
        <v>151</v>
      </c>
      <c r="BA163" s="165">
        <v>151</v>
      </c>
      <c r="BB163" s="165">
        <v>151</v>
      </c>
      <c r="BC163" s="165">
        <v>151</v>
      </c>
      <c r="BD163" s="165">
        <v>151</v>
      </c>
      <c r="BE163" s="165">
        <v>151</v>
      </c>
      <c r="BF163" s="165">
        <v>151</v>
      </c>
      <c r="BG163" s="165">
        <v>151</v>
      </c>
      <c r="BH163" s="165">
        <v>151</v>
      </c>
      <c r="BI163" s="165">
        <v>151</v>
      </c>
      <c r="BJ163" s="165">
        <v>151</v>
      </c>
      <c r="BK163" s="165">
        <v>151</v>
      </c>
      <c r="BL163" s="165">
        <v>151</v>
      </c>
      <c r="BM163" s="165">
        <v>151</v>
      </c>
      <c r="BN163" s="165">
        <v>151</v>
      </c>
      <c r="BO163" s="165">
        <v>151</v>
      </c>
      <c r="BP163" s="165">
        <v>151</v>
      </c>
      <c r="BQ163" s="165">
        <v>151</v>
      </c>
      <c r="BR163" s="165">
        <v>151</v>
      </c>
      <c r="BS163" s="165">
        <v>151</v>
      </c>
      <c r="BT163" s="165">
        <v>151</v>
      </c>
      <c r="BU163" s="165">
        <v>151</v>
      </c>
      <c r="BV163" s="165">
        <v>151</v>
      </c>
      <c r="BW163" s="165">
        <v>151</v>
      </c>
      <c r="BX163" s="165">
        <v>151</v>
      </c>
      <c r="BY163" s="165">
        <v>151</v>
      </c>
      <c r="BZ163" s="165">
        <v>151</v>
      </c>
      <c r="CA163" s="165">
        <v>151</v>
      </c>
      <c r="CB163" s="165">
        <v>151</v>
      </c>
      <c r="CC163" s="165">
        <v>151</v>
      </c>
      <c r="CD163" s="165">
        <v>151</v>
      </c>
      <c r="CE163" s="165">
        <v>151</v>
      </c>
      <c r="CF163" s="165">
        <v>151</v>
      </c>
      <c r="CG163" s="165">
        <v>151</v>
      </c>
      <c r="CH163" s="165">
        <v>151</v>
      </c>
      <c r="CI163" s="165">
        <v>151</v>
      </c>
      <c r="CJ163" s="165">
        <v>151</v>
      </c>
      <c r="CK163" s="165">
        <v>151</v>
      </c>
      <c r="CL163" s="165">
        <v>151</v>
      </c>
      <c r="CM163" s="165">
        <v>151</v>
      </c>
      <c r="CN163" s="165">
        <v>151</v>
      </c>
      <c r="CO163" s="165">
        <v>151</v>
      </c>
      <c r="CP163" s="165">
        <v>151</v>
      </c>
      <c r="CQ163" s="165">
        <v>151</v>
      </c>
      <c r="CR163" s="165">
        <v>151</v>
      </c>
      <c r="CS163" s="165">
        <v>151</v>
      </c>
      <c r="CT163" s="165">
        <v>151</v>
      </c>
      <c r="CU163" s="165">
        <v>151</v>
      </c>
      <c r="CV163" s="165">
        <v>151</v>
      </c>
      <c r="CW163" s="165">
        <v>151</v>
      </c>
      <c r="CX163" s="165">
        <v>151</v>
      </c>
      <c r="CY163" s="165">
        <v>151</v>
      </c>
      <c r="CZ163" s="165">
        <v>151</v>
      </c>
      <c r="DA163" s="165">
        <v>151</v>
      </c>
      <c r="DB163" s="165">
        <v>151</v>
      </c>
      <c r="DC163" s="165">
        <v>151</v>
      </c>
      <c r="DD163" s="165">
        <v>151</v>
      </c>
      <c r="DE163" s="165">
        <v>151</v>
      </c>
      <c r="DF163" s="165">
        <v>151</v>
      </c>
      <c r="DG163" s="165">
        <v>151</v>
      </c>
      <c r="DH163" s="165">
        <v>151</v>
      </c>
      <c r="DI163" s="165">
        <v>151</v>
      </c>
      <c r="DJ163" s="165">
        <v>151</v>
      </c>
      <c r="DK163" s="165">
        <v>151</v>
      </c>
      <c r="DL163" s="165">
        <v>151</v>
      </c>
      <c r="DM163" s="165">
        <v>151</v>
      </c>
      <c r="DN163" s="165">
        <v>151</v>
      </c>
      <c r="DO163" s="165">
        <v>151</v>
      </c>
      <c r="DP163" s="165">
        <v>151</v>
      </c>
      <c r="DQ163" s="165">
        <v>151</v>
      </c>
      <c r="DR163" s="165">
        <v>151</v>
      </c>
      <c r="DS163" s="165">
        <v>151</v>
      </c>
      <c r="DT163" s="165">
        <v>151</v>
      </c>
      <c r="DU163" s="165">
        <v>151</v>
      </c>
      <c r="DV163" s="165">
        <v>151</v>
      </c>
      <c r="DW163" s="165">
        <v>151</v>
      </c>
      <c r="DX163" s="165">
        <v>151</v>
      </c>
      <c r="DY163" s="165">
        <v>151</v>
      </c>
      <c r="DZ163" s="165">
        <v>151</v>
      </c>
      <c r="EA163" s="165">
        <v>151</v>
      </c>
      <c r="EB163" s="165">
        <v>151</v>
      </c>
      <c r="EC163" s="165">
        <v>151</v>
      </c>
      <c r="ED163" s="165">
        <v>151</v>
      </c>
      <c r="EE163" s="165">
        <v>151</v>
      </c>
      <c r="EF163" s="165">
        <v>151</v>
      </c>
      <c r="EG163" s="165">
        <v>151</v>
      </c>
      <c r="EH163" s="165">
        <v>151</v>
      </c>
      <c r="EI163" s="165">
        <v>151</v>
      </c>
      <c r="EJ163" s="165">
        <v>151</v>
      </c>
      <c r="EK163" s="165">
        <v>151</v>
      </c>
      <c r="EL163" s="165">
        <v>151</v>
      </c>
      <c r="EM163" s="165">
        <v>151</v>
      </c>
      <c r="EN163" s="165">
        <v>151</v>
      </c>
      <c r="EO163" s="165">
        <v>151</v>
      </c>
      <c r="EP163" s="165">
        <v>151</v>
      </c>
      <c r="EQ163" s="165">
        <v>151</v>
      </c>
      <c r="ER163" s="165">
        <v>151</v>
      </c>
      <c r="ES163" s="165">
        <v>151</v>
      </c>
      <c r="ET163" s="165">
        <v>151</v>
      </c>
      <c r="EU163" s="165">
        <v>151</v>
      </c>
      <c r="EV163" s="165">
        <v>151</v>
      </c>
      <c r="EW163" s="165">
        <v>151</v>
      </c>
      <c r="EX163" s="165">
        <v>151</v>
      </c>
      <c r="EY163" s="165">
        <v>151</v>
      </c>
      <c r="EZ163" s="165">
        <v>151</v>
      </c>
      <c r="FA163" s="165">
        <v>151</v>
      </c>
      <c r="FB163" s="165">
        <v>151</v>
      </c>
      <c r="FC163" s="165">
        <v>151</v>
      </c>
      <c r="FD163" s="165">
        <v>151</v>
      </c>
      <c r="FE163" s="165">
        <v>151</v>
      </c>
      <c r="FF163" s="165">
        <v>151</v>
      </c>
      <c r="FG163" s="165">
        <v>151</v>
      </c>
      <c r="FH163" s="165">
        <v>151</v>
      </c>
      <c r="FI163" s="165">
        <v>151</v>
      </c>
      <c r="FJ163" s="165">
        <v>151</v>
      </c>
      <c r="FK163" s="165">
        <v>151</v>
      </c>
      <c r="FL163" s="165">
        <v>151</v>
      </c>
      <c r="FM163" s="165">
        <v>151</v>
      </c>
      <c r="FN163" s="165">
        <v>151</v>
      </c>
      <c r="FO163" s="165">
        <v>151</v>
      </c>
      <c r="FP163" s="165">
        <v>151</v>
      </c>
      <c r="FQ163" s="165">
        <v>151</v>
      </c>
      <c r="FR163" s="165">
        <v>151</v>
      </c>
      <c r="FS163" s="165">
        <v>151</v>
      </c>
      <c r="FT163" s="165">
        <v>151</v>
      </c>
      <c r="FU163" s="165">
        <v>151</v>
      </c>
      <c r="FV163" s="165">
        <v>151</v>
      </c>
      <c r="FW163" s="165">
        <v>151</v>
      </c>
      <c r="FX163" s="165">
        <v>151</v>
      </c>
      <c r="FY163" s="165">
        <v>151</v>
      </c>
      <c r="FZ163" s="165">
        <v>151</v>
      </c>
      <c r="GA163" s="165">
        <v>151</v>
      </c>
    </row>
    <row r="164" spans="2:183">
      <c r="B164" s="96" t="s">
        <v>6</v>
      </c>
      <c r="C164" s="166" t="s">
        <v>35</v>
      </c>
      <c r="D164" s="167">
        <v>47187.533174097662</v>
      </c>
      <c r="E164" s="168">
        <v>41976.100937721159</v>
      </c>
      <c r="F164" s="168">
        <v>45808.228945506016</v>
      </c>
      <c r="G164" s="168">
        <v>45056.232749469214</v>
      </c>
      <c r="H164" s="168">
        <v>46615.849256900219</v>
      </c>
      <c r="I164" s="168">
        <v>44025.214968152868</v>
      </c>
      <c r="J164" s="168">
        <v>45849.163128096254</v>
      </c>
      <c r="K164" s="168">
        <v>45826.2093064402</v>
      </c>
      <c r="L164" s="168">
        <v>44380.573248407643</v>
      </c>
      <c r="M164" s="168">
        <v>46734.723106864833</v>
      </c>
      <c r="N164" s="168">
        <v>45407.292108987975</v>
      </c>
      <c r="O164" s="168">
        <v>46092.339879688603</v>
      </c>
      <c r="P164" s="168">
        <v>47764.884111818828</v>
      </c>
      <c r="Q164" s="168">
        <v>42513.949929228591</v>
      </c>
      <c r="R164" s="168">
        <v>45196.669762915786</v>
      </c>
      <c r="S164" s="168">
        <v>6168.1347310686488</v>
      </c>
      <c r="T164" s="168">
        <v>8972.7653927813171</v>
      </c>
      <c r="U164" s="168">
        <v>44778.225406935599</v>
      </c>
      <c r="V164" s="168">
        <v>45820.132696390661</v>
      </c>
      <c r="W164" s="168">
        <v>45709.134819532912</v>
      </c>
      <c r="X164" s="168">
        <v>44487.396496815287</v>
      </c>
      <c r="Y164" s="168">
        <v>46490.434801840056</v>
      </c>
      <c r="Z164" s="168">
        <v>45390.254777070062</v>
      </c>
      <c r="AA164" s="168">
        <v>45332.902070063697</v>
      </c>
      <c r="AB164" s="168">
        <v>46477.845010615711</v>
      </c>
      <c r="AC164" s="168">
        <v>41734.189667374383</v>
      </c>
      <c r="AD164" s="168">
        <v>44925.12340764331</v>
      </c>
      <c r="AE164" s="168">
        <v>44032.814932767164</v>
      </c>
      <c r="AF164" s="168">
        <v>45925.723195329083</v>
      </c>
      <c r="AG164" s="168">
        <v>44049.459925690018</v>
      </c>
      <c r="AH164" s="168">
        <v>45555.605095541403</v>
      </c>
      <c r="AI164" s="168">
        <v>45268.420028308567</v>
      </c>
      <c r="AJ164" s="168">
        <v>43853.86809978768</v>
      </c>
      <c r="AK164" s="168">
        <v>45926.23451875442</v>
      </c>
      <c r="AL164" s="168">
        <v>44477.23151096957</v>
      </c>
      <c r="AM164" s="168">
        <v>44804.275477707008</v>
      </c>
      <c r="AN164" s="168">
        <v>47242.928167020531</v>
      </c>
      <c r="AO164" s="168">
        <v>44113.455414012737</v>
      </c>
      <c r="AP164" s="168">
        <v>45816.743630573248</v>
      </c>
      <c r="AQ164" s="168">
        <v>44967.718949044582</v>
      </c>
      <c r="AR164" s="168">
        <v>46504.522735314938</v>
      </c>
      <c r="AS164" s="168">
        <v>44697.781316348191</v>
      </c>
      <c r="AT164" s="168">
        <v>45923.741153573952</v>
      </c>
      <c r="AU164" s="168">
        <v>46476.618011323422</v>
      </c>
      <c r="AV164" s="168">
        <v>44200.733811040343</v>
      </c>
      <c r="AW164" s="168">
        <v>46307.806086341123</v>
      </c>
      <c r="AX164" s="168">
        <v>45578.55360934182</v>
      </c>
      <c r="AY164" s="168">
        <v>45419.063605803261</v>
      </c>
      <c r="AZ164" s="168">
        <v>46802.03910120311</v>
      </c>
      <c r="BA164" s="168">
        <v>42664.16755130927</v>
      </c>
      <c r="BB164" s="168">
        <v>43841.350406935599</v>
      </c>
      <c r="BC164" s="168">
        <v>38642.902954706296</v>
      </c>
      <c r="BD164" s="168">
        <v>6696.1177459306437</v>
      </c>
      <c r="BE164" s="168">
        <v>41330.455590941259</v>
      </c>
      <c r="BF164" s="168">
        <v>42913.111288039632</v>
      </c>
      <c r="BG164" s="168">
        <v>43655.448513800424</v>
      </c>
      <c r="BH164" s="168">
        <v>40863.07413305025</v>
      </c>
      <c r="BI164" s="168">
        <v>42805.917816702051</v>
      </c>
      <c r="BJ164" s="168">
        <v>42869.122434536446</v>
      </c>
      <c r="BK164" s="168">
        <v>42762.080679405517</v>
      </c>
      <c r="BL164" s="168">
        <v>47157.438959660292</v>
      </c>
      <c r="BM164" s="168">
        <v>43244.277246992213</v>
      </c>
      <c r="BN164" s="168">
        <v>44170.069886765748</v>
      </c>
      <c r="BO164" s="168">
        <v>41834.682413305025</v>
      </c>
      <c r="BP164" s="168">
        <v>43891.518046709127</v>
      </c>
      <c r="BQ164" s="168">
        <v>42399.363499646141</v>
      </c>
      <c r="BR164" s="168">
        <v>44868.760615711246</v>
      </c>
      <c r="BS164" s="168">
        <v>44878.710191082806</v>
      </c>
      <c r="BT164" s="168">
        <v>43273.821656050961</v>
      </c>
      <c r="BU164" s="168">
        <v>45404.563871196042</v>
      </c>
      <c r="BV164" s="168">
        <v>45563.097133757961</v>
      </c>
      <c r="BW164" s="168">
        <v>46302.556174805381</v>
      </c>
      <c r="BX164" s="168">
        <v>48832.150123849962</v>
      </c>
      <c r="BY164" s="168">
        <v>44596.837845010617</v>
      </c>
      <c r="BZ164" s="168">
        <v>49111.221691436665</v>
      </c>
      <c r="CA164" s="168">
        <v>45801.054936305729</v>
      </c>
      <c r="CB164" s="168">
        <v>46671.272116065113</v>
      </c>
      <c r="CC164" s="168">
        <v>44315.375088464258</v>
      </c>
      <c r="CD164" s="168">
        <v>47421.698071479121</v>
      </c>
      <c r="CE164" s="168">
        <v>47162.724699221508</v>
      </c>
      <c r="CF164" s="168">
        <v>45368.174539985841</v>
      </c>
      <c r="CG164" s="168">
        <v>48305.958952583162</v>
      </c>
      <c r="CH164" s="168">
        <v>47849.809801840056</v>
      </c>
      <c r="CI164" s="168">
        <v>48712.220452937014</v>
      </c>
      <c r="CJ164" s="168">
        <v>49700.69223283793</v>
      </c>
      <c r="CK164" s="168">
        <v>46585.207891012025</v>
      </c>
      <c r="CL164" s="168">
        <v>49765.691348195331</v>
      </c>
      <c r="CM164" s="168">
        <v>37705.806794055199</v>
      </c>
      <c r="CN164" s="168">
        <v>17840.772735314931</v>
      </c>
      <c r="CO164" s="168">
        <v>45785.244603680112</v>
      </c>
      <c r="CP164" s="168">
        <v>47592.743719037513</v>
      </c>
      <c r="CQ164" s="168">
        <v>47699.088818117474</v>
      </c>
      <c r="CR164" s="168">
        <v>46090.841737438073</v>
      </c>
      <c r="CS164" s="168">
        <v>48486.122169143666</v>
      </c>
      <c r="CT164" s="168">
        <v>47887.384996461427</v>
      </c>
      <c r="CU164" s="168">
        <v>48576.305732484077</v>
      </c>
      <c r="CV164" s="168">
        <v>49488.703998584569</v>
      </c>
      <c r="CW164" s="168">
        <v>44761.353945506016</v>
      </c>
      <c r="CX164" s="168">
        <v>49676.779016277425</v>
      </c>
      <c r="CY164" s="168">
        <v>47249.037951167724</v>
      </c>
      <c r="CZ164" s="168">
        <v>47866.778131634826</v>
      </c>
      <c r="DA164" s="168">
        <v>45993.099787685773</v>
      </c>
      <c r="DB164" s="168">
        <v>47108.302370842182</v>
      </c>
      <c r="DC164" s="168">
        <v>47876.857749469214</v>
      </c>
      <c r="DD164" s="168">
        <v>45850.31581740977</v>
      </c>
      <c r="DE164" s="168">
        <v>48460.622346072189</v>
      </c>
      <c r="DF164" s="168">
        <v>47952.350937721159</v>
      </c>
      <c r="DG164" s="168">
        <v>48444.417020523702</v>
      </c>
      <c r="DH164" s="168">
        <v>49483.822098372257</v>
      </c>
      <c r="DI164" s="168">
        <v>44746.715764331209</v>
      </c>
      <c r="DJ164" s="168">
        <v>49587.203644727531</v>
      </c>
      <c r="DK164" s="168">
        <v>47168.822983014856</v>
      </c>
      <c r="DL164" s="168">
        <v>47046.549009200273</v>
      </c>
      <c r="DM164" s="168">
        <v>45491.012473460716</v>
      </c>
      <c r="DN164" s="168">
        <v>47765.691348195331</v>
      </c>
      <c r="DO164" s="168">
        <v>47661.668435951877</v>
      </c>
      <c r="DP164" s="168">
        <v>44928.578821656047</v>
      </c>
      <c r="DQ164" s="168">
        <v>48256.789631988671</v>
      </c>
      <c r="DR164" s="168">
        <v>48006.408351026177</v>
      </c>
      <c r="DS164" s="168">
        <v>48430.383934890306</v>
      </c>
      <c r="DT164" s="168">
        <v>49423.594302901627</v>
      </c>
      <c r="DU164" s="168">
        <v>44685.581210191085</v>
      </c>
      <c r="DV164" s="168">
        <v>49441.541932059445</v>
      </c>
      <c r="DW164" s="168">
        <v>22061.278308563342</v>
      </c>
      <c r="DX164" s="168">
        <v>0</v>
      </c>
      <c r="DY164" s="168">
        <v>42244.5762561925</v>
      </c>
      <c r="DZ164" s="168">
        <v>47500.226468506728</v>
      </c>
      <c r="EA164" s="168">
        <v>47536.110226468503</v>
      </c>
      <c r="EB164" s="168">
        <v>45137.921089879688</v>
      </c>
      <c r="EC164" s="168">
        <v>47948.867657466384</v>
      </c>
      <c r="ED164" s="168">
        <v>47657.875530785561</v>
      </c>
      <c r="EE164" s="168">
        <v>48041.450813871204</v>
      </c>
      <c r="EF164" s="168">
        <v>48931.479122434532</v>
      </c>
      <c r="EG164" s="168">
        <v>45918.452760084925</v>
      </c>
      <c r="EH164" s="168">
        <v>49072.469037508847</v>
      </c>
      <c r="EI164" s="168">
        <v>46799.119780608635</v>
      </c>
      <c r="EJ164" s="168">
        <v>46307.194798301491</v>
      </c>
      <c r="EK164" s="168">
        <v>44964.039278131633</v>
      </c>
      <c r="EL164" s="168">
        <v>47103.96762208068</v>
      </c>
      <c r="EM164" s="168">
        <v>47097.310686482662</v>
      </c>
      <c r="EN164" s="168">
        <v>45357.323956121727</v>
      </c>
      <c r="EO164" s="168">
        <v>47584.372788393492</v>
      </c>
      <c r="EP164" s="168">
        <v>47386.776804670917</v>
      </c>
      <c r="EQ164" s="168">
        <v>48126.520700636938</v>
      </c>
      <c r="ER164" s="168">
        <v>48911.347753007787</v>
      </c>
      <c r="ES164" s="168">
        <v>44348.347487615007</v>
      </c>
      <c r="ET164" s="168">
        <v>49073.381104033971</v>
      </c>
      <c r="EU164" s="168">
        <v>45670.929759377213</v>
      </c>
      <c r="EV164" s="168">
        <v>46806.661358811041</v>
      </c>
      <c r="EW164" s="168">
        <v>44742.39207360227</v>
      </c>
      <c r="EX164" s="168">
        <v>46764.447098372264</v>
      </c>
      <c r="EY164" s="168">
        <v>47381.43577494692</v>
      </c>
      <c r="EZ164" s="168">
        <v>45147.055024769994</v>
      </c>
      <c r="FA164" s="168">
        <v>47557.534943382874</v>
      </c>
      <c r="FB164" s="168">
        <v>47101.612261146496</v>
      </c>
      <c r="FC164" s="168">
        <v>47331.33757961783</v>
      </c>
      <c r="FD164" s="168">
        <v>48156.979830148623</v>
      </c>
      <c r="FE164" s="168">
        <v>43734.317055909407</v>
      </c>
      <c r="FF164" s="168">
        <v>48396.181882519457</v>
      </c>
      <c r="FG164" s="168">
        <v>4481.3362526539277</v>
      </c>
      <c r="FH164" s="168">
        <v>44691.281847133752</v>
      </c>
      <c r="FI164" s="168">
        <v>43789.593064401983</v>
      </c>
      <c r="FJ164" s="168">
        <v>46805.904104741676</v>
      </c>
      <c r="FK164" s="168">
        <v>46963.762827317769</v>
      </c>
      <c r="FL164" s="168">
        <v>44327.856953290873</v>
      </c>
      <c r="FM164" s="168">
        <v>47358.860580325549</v>
      </c>
      <c r="FN164" s="168">
        <v>46370.176043878273</v>
      </c>
      <c r="FO164" s="168">
        <v>46685.708598726116</v>
      </c>
      <c r="FP164" s="168">
        <v>48048.788039631982</v>
      </c>
      <c r="FQ164" s="168">
        <v>43443.79202052371</v>
      </c>
      <c r="FR164" s="168">
        <v>47974.992038216566</v>
      </c>
      <c r="FS164" s="168">
        <v>44667.841472045293</v>
      </c>
      <c r="FT164" s="168">
        <v>45356.339348903042</v>
      </c>
      <c r="FU164" s="168">
        <v>42883.434624911541</v>
      </c>
      <c r="FV164" s="168">
        <v>46846.459217975935</v>
      </c>
      <c r="FW164" s="168">
        <v>46274.252919320592</v>
      </c>
      <c r="FX164" s="168">
        <v>44136.085456475586</v>
      </c>
      <c r="FY164" s="168">
        <v>47259.0507784855</v>
      </c>
      <c r="FZ164" s="168">
        <v>46025.452937013448</v>
      </c>
      <c r="GA164" s="168">
        <v>46762.600849256894</v>
      </c>
    </row>
    <row r="165" spans="2:183">
      <c r="B165" s="96" t="s">
        <v>6</v>
      </c>
      <c r="C165" s="166" t="s">
        <v>36</v>
      </c>
      <c r="D165" s="169">
        <v>97413</v>
      </c>
      <c r="E165" s="170">
        <v>86541.2</v>
      </c>
      <c r="F165" s="170">
        <v>94345.8</v>
      </c>
      <c r="G165" s="170">
        <v>92964.99</v>
      </c>
      <c r="H165" s="170">
        <v>96168.4</v>
      </c>
      <c r="I165" s="170">
        <v>90625</v>
      </c>
      <c r="J165" s="170">
        <v>94419</v>
      </c>
      <c r="K165" s="170">
        <v>94361.8</v>
      </c>
      <c r="L165" s="170">
        <v>91396</v>
      </c>
      <c r="M165" s="170">
        <v>96409</v>
      </c>
      <c r="N165" s="170">
        <v>93724</v>
      </c>
      <c r="O165" s="170">
        <v>94956.39</v>
      </c>
      <c r="P165" s="170">
        <v>98716.39</v>
      </c>
      <c r="Q165" s="170">
        <v>87723.199999999997</v>
      </c>
      <c r="R165" s="170">
        <v>92901.79</v>
      </c>
      <c r="S165" s="170">
        <v>12741.6</v>
      </c>
      <c r="T165" s="170">
        <v>18493.8</v>
      </c>
      <c r="U165" s="170">
        <v>92302</v>
      </c>
      <c r="V165" s="170">
        <v>94346.41</v>
      </c>
      <c r="W165" s="170">
        <v>94091.8</v>
      </c>
      <c r="X165" s="170">
        <v>91628</v>
      </c>
      <c r="Y165" s="170">
        <v>95889</v>
      </c>
      <c r="Z165" s="170">
        <v>93691</v>
      </c>
      <c r="AA165" s="170">
        <v>93215.79</v>
      </c>
      <c r="AB165" s="170">
        <v>96797</v>
      </c>
      <c r="AC165" s="170">
        <v>86839.2</v>
      </c>
      <c r="AD165" s="170">
        <v>93237.79</v>
      </c>
      <c r="AE165" s="170">
        <v>91566</v>
      </c>
      <c r="AF165" s="170">
        <v>95573</v>
      </c>
      <c r="AG165" s="170">
        <v>91595.99</v>
      </c>
      <c r="AH165" s="170">
        <v>94699.8</v>
      </c>
      <c r="AI165" s="170">
        <v>94036.39</v>
      </c>
      <c r="AJ165" s="170">
        <v>91126</v>
      </c>
      <c r="AK165" s="170">
        <v>95565.8</v>
      </c>
      <c r="AL165" s="170">
        <v>92550</v>
      </c>
      <c r="AM165" s="170">
        <v>93007</v>
      </c>
      <c r="AN165" s="170">
        <v>98056.39</v>
      </c>
      <c r="AO165" s="170">
        <v>91479.59</v>
      </c>
      <c r="AP165" s="170">
        <v>94782.41</v>
      </c>
      <c r="AQ165" s="170">
        <v>93235</v>
      </c>
      <c r="AR165" s="170">
        <v>96386.39</v>
      </c>
      <c r="AS165" s="170">
        <v>92560</v>
      </c>
      <c r="AT165" s="170">
        <v>95036.41</v>
      </c>
      <c r="AU165" s="170">
        <v>96283.79</v>
      </c>
      <c r="AV165" s="170">
        <v>91460</v>
      </c>
      <c r="AW165" s="170">
        <v>95931.79</v>
      </c>
      <c r="AX165" s="170">
        <v>94572</v>
      </c>
      <c r="AY165" s="170">
        <v>93939.8</v>
      </c>
      <c r="AZ165" s="170">
        <v>96527</v>
      </c>
      <c r="BA165" s="170">
        <v>88049.2</v>
      </c>
      <c r="BB165" s="170">
        <v>89715.8</v>
      </c>
      <c r="BC165" s="170">
        <v>78820.2</v>
      </c>
      <c r="BD165" s="170">
        <v>13592</v>
      </c>
      <c r="BE165" s="170">
        <v>84242</v>
      </c>
      <c r="BF165" s="170">
        <v>87531</v>
      </c>
      <c r="BG165" s="170">
        <v>89225.8</v>
      </c>
      <c r="BH165" s="170">
        <v>83224</v>
      </c>
      <c r="BI165" s="170">
        <v>87261</v>
      </c>
      <c r="BJ165" s="170">
        <v>87752</v>
      </c>
      <c r="BK165" s="170">
        <v>87255.8</v>
      </c>
      <c r="BL165" s="170">
        <v>97313</v>
      </c>
      <c r="BM165" s="170">
        <v>89323.199999999997</v>
      </c>
      <c r="BN165" s="170">
        <v>90471.8</v>
      </c>
      <c r="BO165" s="170">
        <v>85398</v>
      </c>
      <c r="BP165" s="170">
        <v>89745.8</v>
      </c>
      <c r="BQ165" s="170">
        <v>86696</v>
      </c>
      <c r="BR165" s="170">
        <v>91999.79</v>
      </c>
      <c r="BS165" s="170">
        <v>92035.8</v>
      </c>
      <c r="BT165" s="170">
        <v>88725</v>
      </c>
      <c r="BU165" s="170">
        <v>93248.39</v>
      </c>
      <c r="BV165" s="170">
        <v>93864</v>
      </c>
      <c r="BW165" s="170">
        <v>95275</v>
      </c>
      <c r="BX165" s="170">
        <v>101007</v>
      </c>
      <c r="BY165" s="170">
        <v>92357.2</v>
      </c>
      <c r="BZ165" s="170">
        <v>101647</v>
      </c>
      <c r="CA165" s="170">
        <v>94466.99</v>
      </c>
      <c r="CB165" s="170">
        <v>96103.8</v>
      </c>
      <c r="CC165" s="170">
        <v>91094</v>
      </c>
      <c r="CD165" s="170">
        <v>97801</v>
      </c>
      <c r="CE165" s="170">
        <v>97179.8</v>
      </c>
      <c r="CF165" s="170">
        <v>93400.99</v>
      </c>
      <c r="CG165" s="170">
        <v>99759.8</v>
      </c>
      <c r="CH165" s="170">
        <v>99080</v>
      </c>
      <c r="CI165" s="170">
        <v>100711.79</v>
      </c>
      <c r="CJ165" s="170">
        <v>102951</v>
      </c>
      <c r="CK165" s="170">
        <v>96500.6</v>
      </c>
      <c r="CL165" s="170">
        <v>103091</v>
      </c>
      <c r="CM165" s="170">
        <v>77950</v>
      </c>
      <c r="CN165" s="170">
        <v>36663</v>
      </c>
      <c r="CO165" s="170">
        <v>94372</v>
      </c>
      <c r="CP165" s="170">
        <v>98151</v>
      </c>
      <c r="CQ165" s="170">
        <v>98391.79</v>
      </c>
      <c r="CR165" s="170">
        <v>95034</v>
      </c>
      <c r="CS165" s="170">
        <v>100175.8</v>
      </c>
      <c r="CT165" s="170">
        <v>99166</v>
      </c>
      <c r="CU165" s="170">
        <v>100387.8</v>
      </c>
      <c r="CV165" s="170">
        <v>102485</v>
      </c>
      <c r="CW165" s="170">
        <v>92696.2</v>
      </c>
      <c r="CX165" s="170">
        <v>102893.79</v>
      </c>
      <c r="CY165" s="170">
        <v>97738</v>
      </c>
      <c r="CZ165" s="170">
        <v>98795.79</v>
      </c>
      <c r="DA165" s="170">
        <v>94844</v>
      </c>
      <c r="DB165" s="170">
        <v>97043.8</v>
      </c>
      <c r="DC165" s="170">
        <v>98799</v>
      </c>
      <c r="DD165" s="170">
        <v>94511</v>
      </c>
      <c r="DE165" s="170">
        <v>100127.8</v>
      </c>
      <c r="DF165" s="170">
        <v>99304.99</v>
      </c>
      <c r="DG165" s="170">
        <v>100121.8</v>
      </c>
      <c r="DH165" s="170">
        <v>102477</v>
      </c>
      <c r="DI165" s="170">
        <v>92671.2</v>
      </c>
      <c r="DJ165" s="170">
        <v>102709.8</v>
      </c>
      <c r="DK165" s="170">
        <v>97545</v>
      </c>
      <c r="DL165" s="170">
        <v>96921.79</v>
      </c>
      <c r="DM165" s="170">
        <v>93720</v>
      </c>
      <c r="DN165" s="170">
        <v>98553.8</v>
      </c>
      <c r="DO165" s="170">
        <v>98300.39</v>
      </c>
      <c r="DP165" s="170">
        <v>92412</v>
      </c>
      <c r="DQ165" s="170">
        <v>99663.79</v>
      </c>
      <c r="DR165" s="170">
        <v>99426</v>
      </c>
      <c r="DS165" s="170">
        <v>100091</v>
      </c>
      <c r="DT165" s="170">
        <v>102349</v>
      </c>
      <c r="DU165" s="170">
        <v>92533.2</v>
      </c>
      <c r="DV165" s="170">
        <v>102383</v>
      </c>
      <c r="DW165" s="170">
        <v>45623.6</v>
      </c>
      <c r="DX165" s="170">
        <v>0</v>
      </c>
      <c r="DY165" s="170">
        <v>87011.199999999997</v>
      </c>
      <c r="DZ165" s="170">
        <v>97951.79</v>
      </c>
      <c r="EA165" s="170">
        <v>98013.8</v>
      </c>
      <c r="EB165" s="170">
        <v>92896</v>
      </c>
      <c r="EC165" s="170">
        <v>98955.79</v>
      </c>
      <c r="ED165" s="170">
        <v>98667</v>
      </c>
      <c r="EE165" s="170">
        <v>99211.8</v>
      </c>
      <c r="EF165" s="170">
        <v>102259</v>
      </c>
      <c r="EG165" s="170">
        <v>95977.600000000006</v>
      </c>
      <c r="EH165" s="170">
        <v>102573.8</v>
      </c>
      <c r="EI165" s="170">
        <v>97686</v>
      </c>
      <c r="EJ165" s="170">
        <v>96187.8</v>
      </c>
      <c r="EK165" s="170">
        <v>93492</v>
      </c>
      <c r="EL165" s="170">
        <v>98031</v>
      </c>
      <c r="EM165" s="170">
        <v>98013.8</v>
      </c>
      <c r="EN165" s="170">
        <v>94342</v>
      </c>
      <c r="EO165" s="170">
        <v>99129</v>
      </c>
      <c r="EP165" s="170">
        <v>99037</v>
      </c>
      <c r="EQ165" s="170">
        <v>100403.79</v>
      </c>
      <c r="ER165" s="170">
        <v>101711.79</v>
      </c>
      <c r="ES165" s="170">
        <v>92243.199999999997</v>
      </c>
      <c r="ET165" s="170">
        <v>102081.79</v>
      </c>
      <c r="EU165" s="170">
        <v>94608</v>
      </c>
      <c r="EV165" s="170">
        <v>96895</v>
      </c>
      <c r="EW165" s="170">
        <v>92524</v>
      </c>
      <c r="EX165" s="170">
        <v>96757</v>
      </c>
      <c r="EY165" s="170">
        <v>98173.8</v>
      </c>
      <c r="EZ165" s="170">
        <v>93408</v>
      </c>
      <c r="FA165" s="170">
        <v>98561.8</v>
      </c>
      <c r="FB165" s="170">
        <v>97884</v>
      </c>
      <c r="FC165" s="170">
        <v>98069.79</v>
      </c>
      <c r="FD165" s="170">
        <v>99467.79</v>
      </c>
      <c r="FE165" s="170">
        <v>90401.2</v>
      </c>
      <c r="FF165" s="170">
        <v>100055</v>
      </c>
      <c r="FG165" s="170">
        <v>9211.2000000000007</v>
      </c>
      <c r="FH165" s="170">
        <v>91963</v>
      </c>
      <c r="FI165" s="170">
        <v>89874.99</v>
      </c>
      <c r="FJ165" s="170">
        <v>96408.41</v>
      </c>
      <c r="FK165" s="170">
        <v>96789</v>
      </c>
      <c r="FL165" s="170">
        <v>91092</v>
      </c>
      <c r="FM165" s="170">
        <v>97663.8</v>
      </c>
      <c r="FN165" s="170">
        <v>95696.99</v>
      </c>
      <c r="FO165" s="170">
        <v>96079</v>
      </c>
      <c r="FP165" s="170">
        <v>99235</v>
      </c>
      <c r="FQ165" s="170">
        <v>89735.2</v>
      </c>
      <c r="FR165" s="170">
        <v>99127.79</v>
      </c>
      <c r="FS165" s="170">
        <v>91906</v>
      </c>
      <c r="FT165" s="170">
        <v>93111</v>
      </c>
      <c r="FU165" s="170">
        <v>87798</v>
      </c>
      <c r="FV165" s="170">
        <v>96515.8</v>
      </c>
      <c r="FW165" s="170">
        <v>95205.79</v>
      </c>
      <c r="FX165" s="170">
        <v>90673</v>
      </c>
      <c r="FY165" s="170">
        <v>97433.8</v>
      </c>
      <c r="FZ165" s="170">
        <v>94924</v>
      </c>
      <c r="GA165" s="170">
        <v>96283</v>
      </c>
    </row>
    <row r="166" spans="2:183">
      <c r="B166" s="171" t="s">
        <v>6</v>
      </c>
      <c r="C166" s="172" t="s">
        <v>95</v>
      </c>
      <c r="D166" s="83">
        <v>0.86709570604571673</v>
      </c>
      <c r="E166" s="84">
        <v>0.85285793125197096</v>
      </c>
      <c r="F166" s="84">
        <v>0.83979384746848962</v>
      </c>
      <c r="G166" s="84">
        <v>0.85508636865342169</v>
      </c>
      <c r="H166" s="84">
        <v>0.8560172327850174</v>
      </c>
      <c r="I166" s="84">
        <v>0.83356328182487127</v>
      </c>
      <c r="J166" s="84">
        <v>0.84044541764580216</v>
      </c>
      <c r="K166" s="84">
        <v>0.83993626717937764</v>
      </c>
      <c r="L166" s="84">
        <v>0.84065489330389997</v>
      </c>
      <c r="M166" s="84">
        <v>0.85815886918749551</v>
      </c>
      <c r="N166" s="84">
        <v>0.86206769683590878</v>
      </c>
      <c r="O166" s="84">
        <v>0.84522885067293307</v>
      </c>
      <c r="P166" s="84">
        <v>0.87869748273161008</v>
      </c>
      <c r="Q166" s="84">
        <v>0.86450646483759064</v>
      </c>
      <c r="R166" s="84">
        <v>0.8269403795485295</v>
      </c>
      <c r="S166" s="84">
        <v>0.11719646799116998</v>
      </c>
      <c r="T166" s="84">
        <v>0.16461760307626574</v>
      </c>
      <c r="U166" s="84">
        <v>0.84898822663723328</v>
      </c>
      <c r="V166" s="84">
        <v>0.83979927721996728</v>
      </c>
      <c r="W166" s="84">
        <v>0.83753293455814293</v>
      </c>
      <c r="X166" s="84">
        <v>0.84278881530537164</v>
      </c>
      <c r="Y166" s="84">
        <v>0.85353022858363603</v>
      </c>
      <c r="Z166" s="84">
        <v>0.86176416482707874</v>
      </c>
      <c r="AA166" s="84">
        <v>0.82973536637470624</v>
      </c>
      <c r="AB166" s="84">
        <v>0.86161254717652924</v>
      </c>
      <c r="AC166" s="84">
        <v>0.85579470198675489</v>
      </c>
      <c r="AD166" s="84">
        <v>0.82993119347717714</v>
      </c>
      <c r="AE166" s="84">
        <v>0.84221854304635757</v>
      </c>
      <c r="AF166" s="84">
        <v>0.85071743929359822</v>
      </c>
      <c r="AG166" s="84">
        <v>0.84249438925680653</v>
      </c>
      <c r="AH166" s="84">
        <v>0.84294488357188635</v>
      </c>
      <c r="AI166" s="84">
        <v>0.83703971729687388</v>
      </c>
      <c r="AJ166" s="84">
        <v>0.83817144959529066</v>
      </c>
      <c r="AK166" s="84">
        <v>0.85065335042369872</v>
      </c>
      <c r="AL166" s="84">
        <v>0.85126931567328923</v>
      </c>
      <c r="AM166" s="84">
        <v>0.82787687815993738</v>
      </c>
      <c r="AN166" s="84">
        <v>0.87282266965748057</v>
      </c>
      <c r="AO166" s="84">
        <v>0.87043836111745454</v>
      </c>
      <c r="AP166" s="84">
        <v>0.84368021434166496</v>
      </c>
      <c r="AQ166" s="84">
        <v>0.85756990434142755</v>
      </c>
      <c r="AR166" s="84">
        <v>0.85795761233354695</v>
      </c>
      <c r="AS166" s="84">
        <v>0.85136129506990432</v>
      </c>
      <c r="AT166" s="84">
        <v>0.84594112725201176</v>
      </c>
      <c r="AU166" s="84">
        <v>0.85704434593747769</v>
      </c>
      <c r="AV166" s="84">
        <v>0.84124356144223689</v>
      </c>
      <c r="AW166" s="84">
        <v>0.85391111229794203</v>
      </c>
      <c r="AX166" s="84">
        <v>0.86986754966887414</v>
      </c>
      <c r="AY166" s="84">
        <v>0.83617994730470702</v>
      </c>
      <c r="AZ166" s="84">
        <v>0.85920921455529442</v>
      </c>
      <c r="BA166" s="84">
        <v>0.86771917376222008</v>
      </c>
      <c r="BB166" s="84">
        <v>0.79858114363027843</v>
      </c>
      <c r="BC166" s="84">
        <v>0.72498344370860923</v>
      </c>
      <c r="BD166" s="84">
        <v>0.12098554439934486</v>
      </c>
      <c r="BE166" s="84">
        <v>0.77485283296541574</v>
      </c>
      <c r="BF166" s="84">
        <v>0.77913373210852377</v>
      </c>
      <c r="BG166" s="84">
        <v>0.79421953998433381</v>
      </c>
      <c r="BH166" s="84">
        <v>0.76548933038999267</v>
      </c>
      <c r="BI166" s="84">
        <v>0.77673039948728906</v>
      </c>
      <c r="BJ166" s="84">
        <v>0.80713760117733624</v>
      </c>
      <c r="BK166" s="84">
        <v>0.77668411308125052</v>
      </c>
      <c r="BL166" s="84">
        <v>0.8662055828526668</v>
      </c>
      <c r="BM166" s="84">
        <v>0.88027436140018922</v>
      </c>
      <c r="BN166" s="84">
        <v>0.80531047496973585</v>
      </c>
      <c r="BO166" s="84">
        <v>0.78548565121412806</v>
      </c>
      <c r="BP166" s="84">
        <v>0.7988481805881934</v>
      </c>
      <c r="BQ166" s="84">
        <v>0.79742457689477553</v>
      </c>
      <c r="BR166" s="84">
        <v>0.81891146834721917</v>
      </c>
      <c r="BS166" s="84">
        <v>0.81923200170903654</v>
      </c>
      <c r="BT166" s="84">
        <v>0.81608719646799122</v>
      </c>
      <c r="BU166" s="84">
        <v>0.83002554653564053</v>
      </c>
      <c r="BV166" s="84">
        <v>0.86335540838852098</v>
      </c>
      <c r="BW166" s="84">
        <v>0.8480648721783095</v>
      </c>
      <c r="BX166" s="84">
        <v>0.89908673360393077</v>
      </c>
      <c r="BY166" s="84">
        <v>0.91017423525701668</v>
      </c>
      <c r="BZ166" s="84">
        <v>0.90478352203945023</v>
      </c>
      <c r="CA166" s="84">
        <v>0.86890167402501839</v>
      </c>
      <c r="CB166" s="84">
        <v>0.85544221320230718</v>
      </c>
      <c r="CC166" s="84">
        <v>0.8378771155261221</v>
      </c>
      <c r="CD166" s="84">
        <v>0.87054938403475046</v>
      </c>
      <c r="CE166" s="84">
        <v>0.86501993875952432</v>
      </c>
      <c r="CF166" s="84">
        <v>0.85909667034584258</v>
      </c>
      <c r="CG166" s="84">
        <v>0.88798511714021222</v>
      </c>
      <c r="CH166" s="84">
        <v>0.91133186166298752</v>
      </c>
      <c r="CI166" s="84">
        <v>0.89645900092572806</v>
      </c>
      <c r="CJ166" s="84">
        <v>0.91639072847682124</v>
      </c>
      <c r="CK166" s="84">
        <v>0.91821382355180037</v>
      </c>
      <c r="CL166" s="84">
        <v>0.91763690094709105</v>
      </c>
      <c r="CM166" s="84">
        <v>0.71697939661515819</v>
      </c>
      <c r="CN166" s="84">
        <v>0.32634586626789147</v>
      </c>
      <c r="CO166" s="84">
        <v>0.86802796173657104</v>
      </c>
      <c r="CP166" s="84">
        <v>0.87366481521042516</v>
      </c>
      <c r="CQ166" s="84">
        <v>0.87580814284696995</v>
      </c>
      <c r="CR166" s="84">
        <v>0.87411699779249452</v>
      </c>
      <c r="CS166" s="84">
        <v>0.89168802962329985</v>
      </c>
      <c r="CT166" s="84">
        <v>0.9121228844738779</v>
      </c>
      <c r="CU166" s="84">
        <v>0.8935750907925657</v>
      </c>
      <c r="CV166" s="84">
        <v>0.91224275439720859</v>
      </c>
      <c r="CW166" s="84">
        <v>0.91351505834121727</v>
      </c>
      <c r="CX166" s="84">
        <v>0.91588148899807731</v>
      </c>
      <c r="CY166" s="84">
        <v>0.89898822663723321</v>
      </c>
      <c r="CZ166" s="84">
        <v>0.87940424054689159</v>
      </c>
      <c r="DA166" s="84">
        <v>0.87236938925680652</v>
      </c>
      <c r="DB166" s="84">
        <v>0.86380937121697643</v>
      </c>
      <c r="DC166" s="84">
        <v>0.87943281350138858</v>
      </c>
      <c r="DD166" s="84">
        <v>0.86930647534952166</v>
      </c>
      <c r="DE166" s="84">
        <v>0.8912607704906359</v>
      </c>
      <c r="DF166" s="84">
        <v>0.91340130610743198</v>
      </c>
      <c r="DG166" s="84">
        <v>0.89120736309905291</v>
      </c>
      <c r="DH166" s="84">
        <v>0.91217154454176463</v>
      </c>
      <c r="DI166" s="84">
        <v>0.91326868495742664</v>
      </c>
      <c r="DJ166" s="84">
        <v>0.91424375133518476</v>
      </c>
      <c r="DK166" s="84">
        <v>0.89721302428256067</v>
      </c>
      <c r="DL166" s="84">
        <v>0.86272333190913619</v>
      </c>
      <c r="DM166" s="84">
        <v>0.86203090507726265</v>
      </c>
      <c r="DN166" s="84">
        <v>0.87725023143203018</v>
      </c>
      <c r="DO166" s="84">
        <v>0.87499457024852234</v>
      </c>
      <c r="DP166" s="84">
        <v>0.85</v>
      </c>
      <c r="DQ166" s="84">
        <v>0.88713050986256492</v>
      </c>
      <c r="DR166" s="84">
        <v>0.91451434878587201</v>
      </c>
      <c r="DS166" s="84">
        <v>0.89093320515559349</v>
      </c>
      <c r="DT166" s="84">
        <v>0.9110321868546607</v>
      </c>
      <c r="DU166" s="84">
        <v>0.91190870387890255</v>
      </c>
      <c r="DV166" s="84">
        <v>0.9113348287402977</v>
      </c>
      <c r="DW166" s="84">
        <v>0.41964311994113318</v>
      </c>
      <c r="DX166" s="84">
        <v>0</v>
      </c>
      <c r="DY166" s="84">
        <v>0.80032376747608536</v>
      </c>
      <c r="DZ166" s="84">
        <v>0.87189160079755035</v>
      </c>
      <c r="EA166" s="84">
        <v>0.87244356618956065</v>
      </c>
      <c r="EB166" s="84">
        <v>0.85445180279617361</v>
      </c>
      <c r="EC166" s="84">
        <v>0.88082843765577146</v>
      </c>
      <c r="ED166" s="84">
        <v>0.90753311258278146</v>
      </c>
      <c r="EE166" s="84">
        <v>0.88310724204229873</v>
      </c>
      <c r="EF166" s="84">
        <v>0.91023107598091579</v>
      </c>
      <c r="EG166" s="84">
        <v>0.91323742102458705</v>
      </c>
      <c r="EH166" s="84">
        <v>0.91303318379263698</v>
      </c>
      <c r="EI166" s="84">
        <v>0.89850993377483446</v>
      </c>
      <c r="EJ166" s="84">
        <v>0.8561899166844692</v>
      </c>
      <c r="EK166" s="84">
        <v>0.85993377483443711</v>
      </c>
      <c r="EL166" s="84">
        <v>0.87259666737876518</v>
      </c>
      <c r="EM166" s="84">
        <v>0.87244356618956065</v>
      </c>
      <c r="EN166" s="84">
        <v>0.86775202354672554</v>
      </c>
      <c r="EO166" s="84">
        <v>0.88237022003845333</v>
      </c>
      <c r="EP166" s="84">
        <v>0.91093635025754227</v>
      </c>
      <c r="EQ166" s="84">
        <v>0.89371742149113431</v>
      </c>
      <c r="ER166" s="84">
        <v>0.90536023285622724</v>
      </c>
      <c r="ES166" s="84">
        <v>0.90905077262693157</v>
      </c>
      <c r="ET166" s="84">
        <v>0.90865368867051199</v>
      </c>
      <c r="EU166" s="84">
        <v>0.87019867549668872</v>
      </c>
      <c r="EV166" s="84">
        <v>0.8624848679057181</v>
      </c>
      <c r="EW166" s="84">
        <v>0.85103016924208974</v>
      </c>
      <c r="EX166" s="84">
        <v>0.86125649789930925</v>
      </c>
      <c r="EY166" s="84">
        <v>0.87386776329844051</v>
      </c>
      <c r="EZ166" s="84">
        <v>0.85916114790286979</v>
      </c>
      <c r="FA166" s="84">
        <v>0.87732144128747425</v>
      </c>
      <c r="FB166" s="84">
        <v>0.9003311258278146</v>
      </c>
      <c r="FC166" s="84">
        <v>0.87294194616534926</v>
      </c>
      <c r="FD166" s="84">
        <v>0.88538586840418709</v>
      </c>
      <c r="FE166" s="84">
        <v>0.89089798170923995</v>
      </c>
      <c r="FF166" s="84">
        <v>0.89061276080609553</v>
      </c>
      <c r="FG166" s="84">
        <v>8.472406181015453E-2</v>
      </c>
      <c r="FH166" s="84">
        <v>0.81858399202449617</v>
      </c>
      <c r="FI166" s="84">
        <v>0.8266647350993378</v>
      </c>
      <c r="FJ166" s="84">
        <v>0.85815361746065655</v>
      </c>
      <c r="FK166" s="84">
        <v>0.86154133732108529</v>
      </c>
      <c r="FL166" s="84">
        <v>0.83785871964679914</v>
      </c>
      <c r="FM166" s="84">
        <v>0.86932813501388595</v>
      </c>
      <c r="FN166" s="84">
        <v>0.88021513980868293</v>
      </c>
      <c r="FO166" s="84">
        <v>0.85522146265043086</v>
      </c>
      <c r="FP166" s="84">
        <v>0.88331375062308626</v>
      </c>
      <c r="FQ166" s="84">
        <v>0.88433459476505827</v>
      </c>
      <c r="FR166" s="84">
        <v>0.88235944954781731</v>
      </c>
      <c r="FS166" s="84">
        <v>0.84534584253127298</v>
      </c>
      <c r="FT166" s="84">
        <v>0.82880260628070923</v>
      </c>
      <c r="FU166" s="84">
        <v>0.80756070640176603</v>
      </c>
      <c r="FV166" s="84">
        <v>0.85910952075767288</v>
      </c>
      <c r="FW166" s="84">
        <v>0.84744881791639959</v>
      </c>
      <c r="FX166" s="84">
        <v>0.83400478292862401</v>
      </c>
      <c r="FY166" s="84">
        <v>0.86728085166987112</v>
      </c>
      <c r="FZ166" s="84">
        <v>0.87310522442972771</v>
      </c>
      <c r="GA166" s="84">
        <v>0.85703731396425264</v>
      </c>
    </row>
    <row r="167" spans="2:183">
      <c r="B167" s="96" t="s">
        <v>6</v>
      </c>
      <c r="C167" s="166" t="s">
        <v>268</v>
      </c>
      <c r="D167" s="169">
        <v>1066815.75</v>
      </c>
      <c r="E167" s="170">
        <v>948995.69</v>
      </c>
      <c r="F167" s="170">
        <v>1035632.44</v>
      </c>
      <c r="G167" s="170">
        <v>1018631.31</v>
      </c>
      <c r="H167" s="170">
        <v>1053891.1200000001</v>
      </c>
      <c r="I167" s="170">
        <v>995322.06</v>
      </c>
      <c r="J167" s="170">
        <v>1036557.88</v>
      </c>
      <c r="K167" s="170">
        <v>1036038.94</v>
      </c>
      <c r="L167" s="170">
        <v>1003356</v>
      </c>
      <c r="M167" s="170">
        <v>1056578.6200000001</v>
      </c>
      <c r="N167" s="170">
        <v>1026568.06</v>
      </c>
      <c r="O167" s="170">
        <v>1042055.62</v>
      </c>
      <c r="P167" s="170">
        <v>1079868.5</v>
      </c>
      <c r="Q167" s="170">
        <v>961155.38</v>
      </c>
      <c r="R167" s="170">
        <v>1021806.31</v>
      </c>
      <c r="S167" s="170">
        <v>139449.19</v>
      </c>
      <c r="T167" s="170">
        <v>202856.28</v>
      </c>
      <c r="U167" s="170">
        <v>1012346.12</v>
      </c>
      <c r="V167" s="170">
        <v>1035901.56</v>
      </c>
      <c r="W167" s="170">
        <v>1033392.12</v>
      </c>
      <c r="X167" s="170">
        <v>1005771.06</v>
      </c>
      <c r="Y167" s="170">
        <v>1051055.75</v>
      </c>
      <c r="Z167" s="170">
        <v>1026182.88</v>
      </c>
      <c r="AA167" s="170">
        <v>1024886.25</v>
      </c>
      <c r="AB167" s="170">
        <v>1050771.1200000001</v>
      </c>
      <c r="AC167" s="170">
        <v>943526.56</v>
      </c>
      <c r="AD167" s="170">
        <v>1015667.19</v>
      </c>
      <c r="AE167" s="170">
        <v>995493.88</v>
      </c>
      <c r="AF167" s="170">
        <v>1038288.75</v>
      </c>
      <c r="AG167" s="170">
        <v>995870.19</v>
      </c>
      <c r="AH167" s="170">
        <v>1029921.12</v>
      </c>
      <c r="AI167" s="170">
        <v>1023428.44</v>
      </c>
      <c r="AJ167" s="170">
        <v>991448.25</v>
      </c>
      <c r="AK167" s="170">
        <v>1038300.31</v>
      </c>
      <c r="AL167" s="170">
        <v>1005541.25</v>
      </c>
      <c r="AM167" s="170">
        <v>1012935.06</v>
      </c>
      <c r="AN167" s="170">
        <v>1068068.1200000001</v>
      </c>
      <c r="AO167" s="170">
        <v>997317</v>
      </c>
      <c r="AP167" s="170">
        <v>1035824.94</v>
      </c>
      <c r="AQ167" s="170">
        <v>1016630.19</v>
      </c>
      <c r="AR167" s="170">
        <v>1051374.25</v>
      </c>
      <c r="AS167" s="170">
        <v>1010527.44</v>
      </c>
      <c r="AT167" s="170">
        <v>1038243.94</v>
      </c>
      <c r="AU167" s="170">
        <v>1050743.3799999999</v>
      </c>
      <c r="AV167" s="170">
        <v>999290.19</v>
      </c>
      <c r="AW167" s="170">
        <v>1046926.88</v>
      </c>
      <c r="AX167" s="170">
        <v>1030439.94</v>
      </c>
      <c r="AY167" s="170">
        <v>1026834.19</v>
      </c>
      <c r="AZ167" s="170">
        <v>1058100.5</v>
      </c>
      <c r="BA167" s="170">
        <v>964551.5</v>
      </c>
      <c r="BB167" s="170">
        <v>991165.25</v>
      </c>
      <c r="BC167" s="170">
        <v>873638.75</v>
      </c>
      <c r="BD167" s="170">
        <v>151385.82999999999</v>
      </c>
      <c r="BE167" s="170">
        <v>934398.94</v>
      </c>
      <c r="BF167" s="170">
        <v>970179.62</v>
      </c>
      <c r="BG167" s="170">
        <v>986962.38</v>
      </c>
      <c r="BH167" s="170">
        <v>923832.38</v>
      </c>
      <c r="BI167" s="170">
        <v>967756.19</v>
      </c>
      <c r="BJ167" s="170">
        <v>969185.12</v>
      </c>
      <c r="BK167" s="170">
        <v>966765.12</v>
      </c>
      <c r="BL167" s="170">
        <v>1066135.3799999999</v>
      </c>
      <c r="BM167" s="170">
        <v>977666.62</v>
      </c>
      <c r="BN167" s="170">
        <v>998596.94</v>
      </c>
      <c r="BO167" s="170">
        <v>945798.5</v>
      </c>
      <c r="BP167" s="170">
        <v>992299.44</v>
      </c>
      <c r="BQ167" s="170">
        <v>958564.81</v>
      </c>
      <c r="BR167" s="170">
        <v>1014392.94</v>
      </c>
      <c r="BS167" s="170">
        <v>1014617.88</v>
      </c>
      <c r="BT167" s="170">
        <v>978334.56</v>
      </c>
      <c r="BU167" s="170">
        <v>1026506.38</v>
      </c>
      <c r="BV167" s="170">
        <v>1030090.5</v>
      </c>
      <c r="BW167" s="170">
        <v>1046808.19</v>
      </c>
      <c r="BX167" s="170">
        <v>1103997.25</v>
      </c>
      <c r="BY167" s="170">
        <v>1008245.31</v>
      </c>
      <c r="BZ167" s="170">
        <v>1110306.5</v>
      </c>
      <c r="CA167" s="170">
        <v>1035470.25</v>
      </c>
      <c r="CB167" s="170">
        <v>1055144.1200000001</v>
      </c>
      <c r="CC167" s="170">
        <v>1001882</v>
      </c>
      <c r="CD167" s="170">
        <v>1072109.75</v>
      </c>
      <c r="CE167" s="170">
        <v>1066254.8799999999</v>
      </c>
      <c r="CF167" s="170">
        <v>1025683.69</v>
      </c>
      <c r="CG167" s="170">
        <v>1092101.1200000001</v>
      </c>
      <c r="CH167" s="170">
        <v>1081788.5</v>
      </c>
      <c r="CI167" s="170">
        <v>1101285.8799999999</v>
      </c>
      <c r="CJ167" s="170">
        <v>1123633.25</v>
      </c>
      <c r="CK167" s="170">
        <v>1053198.3799999999</v>
      </c>
      <c r="CL167" s="170">
        <v>1125102.75</v>
      </c>
      <c r="CM167" s="170">
        <v>852452.88</v>
      </c>
      <c r="CN167" s="170">
        <v>403344.19</v>
      </c>
      <c r="CO167" s="170">
        <v>1035112.81</v>
      </c>
      <c r="CP167" s="170">
        <v>1075976.75</v>
      </c>
      <c r="CQ167" s="170">
        <v>1078381</v>
      </c>
      <c r="CR167" s="170">
        <v>1042021.75</v>
      </c>
      <c r="CS167" s="170">
        <v>1096174.25</v>
      </c>
      <c r="CT167" s="170">
        <v>1082638</v>
      </c>
      <c r="CU167" s="170">
        <v>1098213.1200000001</v>
      </c>
      <c r="CV167" s="170">
        <v>1118840.6200000001</v>
      </c>
      <c r="CW167" s="170">
        <v>1011964.69</v>
      </c>
      <c r="CX167" s="170">
        <v>1123092.6200000001</v>
      </c>
      <c r="CY167" s="170">
        <v>1068206.25</v>
      </c>
      <c r="CZ167" s="170">
        <v>1082172.1200000001</v>
      </c>
      <c r="DA167" s="170">
        <v>1039812</v>
      </c>
      <c r="DB167" s="170">
        <v>1065024.5</v>
      </c>
      <c r="DC167" s="170">
        <v>1082400</v>
      </c>
      <c r="DD167" s="170">
        <v>1036583.94</v>
      </c>
      <c r="DE167" s="170">
        <v>1095597.75</v>
      </c>
      <c r="DF167" s="170">
        <v>1084106.75</v>
      </c>
      <c r="DG167" s="170">
        <v>1095231.3799999999</v>
      </c>
      <c r="DH167" s="170">
        <v>1118730.25</v>
      </c>
      <c r="DI167" s="170">
        <v>1011633.75</v>
      </c>
      <c r="DJ167" s="170">
        <v>1121067.5</v>
      </c>
      <c r="DK167" s="170">
        <v>1066392.75</v>
      </c>
      <c r="DL167" s="170">
        <v>1063628.3799999999</v>
      </c>
      <c r="DM167" s="170">
        <v>1028460.81</v>
      </c>
      <c r="DN167" s="170">
        <v>1079886.75</v>
      </c>
      <c r="DO167" s="170">
        <v>1077535</v>
      </c>
      <c r="DP167" s="170">
        <v>1015745.31</v>
      </c>
      <c r="DQ167" s="170">
        <v>1090989.5</v>
      </c>
      <c r="DR167" s="170">
        <v>1085328.8799999999</v>
      </c>
      <c r="DS167" s="170">
        <v>1094914.1200000001</v>
      </c>
      <c r="DT167" s="170">
        <v>1117368.6200000001</v>
      </c>
      <c r="DU167" s="170">
        <v>1010251.62</v>
      </c>
      <c r="DV167" s="170">
        <v>1117774.3799999999</v>
      </c>
      <c r="DW167" s="170">
        <v>498761.38</v>
      </c>
      <c r="DX167" s="170">
        <v>0</v>
      </c>
      <c r="DY167" s="170">
        <v>955065.38</v>
      </c>
      <c r="DZ167" s="170">
        <v>1073885.1200000001</v>
      </c>
      <c r="EA167" s="170">
        <v>1074696.3799999999</v>
      </c>
      <c r="EB167" s="170">
        <v>1020478.12</v>
      </c>
      <c r="EC167" s="170">
        <v>1084028</v>
      </c>
      <c r="ED167" s="170">
        <v>1077449.25</v>
      </c>
      <c r="EE167" s="170">
        <v>1086121.1200000001</v>
      </c>
      <c r="EF167" s="170">
        <v>1106242.8799999999</v>
      </c>
      <c r="EG167" s="170">
        <v>1038124.38</v>
      </c>
      <c r="EH167" s="170">
        <v>1109430.3799999999</v>
      </c>
      <c r="EI167" s="170">
        <v>1058034.5</v>
      </c>
      <c r="EJ167" s="170">
        <v>1046913.06</v>
      </c>
      <c r="EK167" s="170">
        <v>1016547</v>
      </c>
      <c r="EL167" s="170">
        <v>1064926.5</v>
      </c>
      <c r="EM167" s="170">
        <v>1064776</v>
      </c>
      <c r="EN167" s="170">
        <v>1025438.38</v>
      </c>
      <c r="EO167" s="170">
        <v>1075787.5</v>
      </c>
      <c r="EP167" s="170">
        <v>1071320.25</v>
      </c>
      <c r="EQ167" s="170">
        <v>1088044.3799999999</v>
      </c>
      <c r="ER167" s="170">
        <v>1105787.75</v>
      </c>
      <c r="ES167" s="170">
        <v>1002627.44</v>
      </c>
      <c r="ET167" s="170">
        <v>1109451</v>
      </c>
      <c r="EU167" s="170">
        <v>1032528.38</v>
      </c>
      <c r="EV167" s="170">
        <v>1058205</v>
      </c>
      <c r="EW167" s="170">
        <v>1011536</v>
      </c>
      <c r="EX167" s="170">
        <v>1057250.6200000001</v>
      </c>
      <c r="EY167" s="170">
        <v>1071199.5</v>
      </c>
      <c r="EZ167" s="170">
        <v>1020684.62</v>
      </c>
      <c r="FA167" s="170">
        <v>1075180.75</v>
      </c>
      <c r="FB167" s="170">
        <v>1064873.25</v>
      </c>
      <c r="FC167" s="170">
        <v>1070066.8799999999</v>
      </c>
      <c r="FD167" s="170">
        <v>1088733</v>
      </c>
      <c r="FE167" s="170">
        <v>988745.44</v>
      </c>
      <c r="FF167" s="170">
        <v>1094140.8799999999</v>
      </c>
      <c r="FG167" s="170">
        <v>101314.05</v>
      </c>
      <c r="FH167" s="170">
        <v>1010380.5</v>
      </c>
      <c r="FI167" s="170">
        <v>989995.12</v>
      </c>
      <c r="FJ167" s="170">
        <v>1058187.8799999999</v>
      </c>
      <c r="FK167" s="170">
        <v>1061756.75</v>
      </c>
      <c r="FL167" s="170">
        <v>1002164.19</v>
      </c>
      <c r="FM167" s="170">
        <v>1070689.1200000001</v>
      </c>
      <c r="FN167" s="170">
        <v>1048336.94</v>
      </c>
      <c r="FO167" s="170">
        <v>1055470.5</v>
      </c>
      <c r="FP167" s="170">
        <v>1086287</v>
      </c>
      <c r="FQ167" s="170">
        <v>982177.25</v>
      </c>
      <c r="FR167" s="170">
        <v>1084618.6200000001</v>
      </c>
      <c r="FS167" s="170">
        <v>1009850.56</v>
      </c>
      <c r="FT167" s="170">
        <v>1025416.12</v>
      </c>
      <c r="FU167" s="170">
        <v>969508.69</v>
      </c>
      <c r="FV167" s="170">
        <v>1059104.75</v>
      </c>
      <c r="FW167" s="170">
        <v>1046168.31</v>
      </c>
      <c r="FX167" s="170">
        <v>997828.62</v>
      </c>
      <c r="FY167" s="170">
        <v>1068432.6200000001</v>
      </c>
      <c r="FZ167" s="170">
        <v>1040543.44</v>
      </c>
      <c r="GA167" s="170">
        <v>1057208.8799999999</v>
      </c>
    </row>
    <row r="168" spans="2:183" s="41" customFormat="1">
      <c r="B168" s="171" t="s">
        <v>6</v>
      </c>
      <c r="C168" s="172" t="s">
        <v>269</v>
      </c>
      <c r="D168" s="454">
        <v>10.951472082781558</v>
      </c>
      <c r="E168" s="455">
        <v>10.965825410324793</v>
      </c>
      <c r="F168" s="455">
        <v>10.976985091016239</v>
      </c>
      <c r="G168" s="455">
        <v>10.957149675377796</v>
      </c>
      <c r="H168" s="455">
        <v>10.958808922681465</v>
      </c>
      <c r="I168" s="455">
        <v>10.982864110344828</v>
      </c>
      <c r="J168" s="455">
        <v>10.978276406231796</v>
      </c>
      <c r="K168" s="455">
        <v>10.979431719191451</v>
      </c>
      <c r="L168" s="455">
        <v>10.978117204254016</v>
      </c>
      <c r="M168" s="455">
        <v>10.95933595411217</v>
      </c>
      <c r="N168" s="455">
        <v>10.95309696555845</v>
      </c>
      <c r="O168" s="455">
        <v>10.974044190180356</v>
      </c>
      <c r="P168" s="455">
        <v>10.939100386470777</v>
      </c>
      <c r="Q168" s="455">
        <v>10.956683978696628</v>
      </c>
      <c r="R168" s="455">
        <v>10.998779571416225</v>
      </c>
      <c r="S168" s="455">
        <v>10.944401801971495</v>
      </c>
      <c r="T168" s="455">
        <v>10.968880381533271</v>
      </c>
      <c r="U168" s="455">
        <v>10.96775931182423</v>
      </c>
      <c r="V168" s="455">
        <v>10.979766585713225</v>
      </c>
      <c r="W168" s="455">
        <v>10.982807428490048</v>
      </c>
      <c r="X168" s="455">
        <v>10.976678089666915</v>
      </c>
      <c r="Y168" s="455">
        <v>10.961171250091251</v>
      </c>
      <c r="Z168" s="455">
        <v>10.952843709641268</v>
      </c>
      <c r="AA168" s="455">
        <v>10.994770843008466</v>
      </c>
      <c r="AB168" s="455">
        <v>10.85540998171431</v>
      </c>
      <c r="AC168" s="455">
        <v>10.86521478779169</v>
      </c>
      <c r="AD168" s="455">
        <v>10.893299701762558</v>
      </c>
      <c r="AE168" s="455">
        <v>10.871872529104689</v>
      </c>
      <c r="AF168" s="455">
        <v>10.863829219549455</v>
      </c>
      <c r="AG168" s="455">
        <v>10.872421270843843</v>
      </c>
      <c r="AH168" s="455">
        <v>10.87564197601262</v>
      </c>
      <c r="AI168" s="455">
        <v>10.883323360243837</v>
      </c>
      <c r="AJ168" s="455">
        <v>10.879971138862674</v>
      </c>
      <c r="AK168" s="455">
        <v>10.864768672474881</v>
      </c>
      <c r="AL168" s="455">
        <v>10.864843327930847</v>
      </c>
      <c r="AM168" s="455">
        <v>10.890955089401874</v>
      </c>
      <c r="AN168" s="455">
        <v>10.892386717479607</v>
      </c>
      <c r="AO168" s="455">
        <v>10.902071161447051</v>
      </c>
      <c r="AP168" s="455">
        <v>10.928451175698106</v>
      </c>
      <c r="AQ168" s="455">
        <v>10.903954416259987</v>
      </c>
      <c r="AR168" s="455">
        <v>10.907911895029994</v>
      </c>
      <c r="AS168" s="455">
        <v>10.917539325842696</v>
      </c>
      <c r="AT168" s="455">
        <v>10.924696545250393</v>
      </c>
      <c r="AU168" s="455">
        <v>10.912983171933718</v>
      </c>
      <c r="AV168" s="455">
        <v>10.925980647277498</v>
      </c>
      <c r="AW168" s="455">
        <v>10.913242419431556</v>
      </c>
      <c r="AX168" s="455">
        <v>10.895824768430401</v>
      </c>
      <c r="AY168" s="455">
        <v>10.930768321840157</v>
      </c>
      <c r="AZ168" s="455">
        <v>10.961705015177101</v>
      </c>
      <c r="BA168" s="455">
        <v>10.954687833620294</v>
      </c>
      <c r="BB168" s="455">
        <v>11.04783382637172</v>
      </c>
      <c r="BC168" s="455">
        <v>11.083944851700453</v>
      </c>
      <c r="BD168" s="455">
        <v>11.1378627133608</v>
      </c>
      <c r="BE168" s="455">
        <v>11.091841836613565</v>
      </c>
      <c r="BF168" s="455">
        <v>11.08384023945802</v>
      </c>
      <c r="BG168" s="455">
        <v>11.061401298727498</v>
      </c>
      <c r="BH168" s="455">
        <v>11.100552484860136</v>
      </c>
      <c r="BI168" s="455">
        <v>11.090363277982146</v>
      </c>
      <c r="BJ168" s="455">
        <v>11.044592943750569</v>
      </c>
      <c r="BK168" s="455">
        <v>11.079665993549998</v>
      </c>
      <c r="BL168" s="455">
        <v>10.955734382867652</v>
      </c>
      <c r="BM168" s="455">
        <v>10.945270881473123</v>
      </c>
      <c r="BN168" s="455">
        <v>11.037659690643935</v>
      </c>
      <c r="BO168" s="455">
        <v>11.075183259561113</v>
      </c>
      <c r="BP168" s="455">
        <v>11.056778590195863</v>
      </c>
      <c r="BQ168" s="455">
        <v>11.056620951370306</v>
      </c>
      <c r="BR168" s="455">
        <v>11.026035385515554</v>
      </c>
      <c r="BS168" s="455">
        <v>11.024165379124209</v>
      </c>
      <c r="BT168" s="455">
        <v>11.026594082840237</v>
      </c>
      <c r="BU168" s="455">
        <v>11.008301376570683</v>
      </c>
      <c r="BV168" s="455">
        <v>10.974287266683712</v>
      </c>
      <c r="BW168" s="455">
        <v>10.987228443977958</v>
      </c>
      <c r="BX168" s="455">
        <v>10.929908323185522</v>
      </c>
      <c r="BY168" s="455">
        <v>10.916802479936594</v>
      </c>
      <c r="BZ168" s="455">
        <v>10.923160545810502</v>
      </c>
      <c r="CA168" s="455">
        <v>10.961186018523508</v>
      </c>
      <c r="CB168" s="455">
        <v>10.97921330894304</v>
      </c>
      <c r="CC168" s="455">
        <v>10.998331393944717</v>
      </c>
      <c r="CD168" s="455">
        <v>10.962155294935634</v>
      </c>
      <c r="CE168" s="455">
        <v>10.97198059679069</v>
      </c>
      <c r="CF168" s="455">
        <v>10.981507690657239</v>
      </c>
      <c r="CG168" s="455">
        <v>10.947306630526526</v>
      </c>
      <c r="CH168" s="455">
        <v>10.918333669761809</v>
      </c>
      <c r="CI168" s="455">
        <v>10.935024389895165</v>
      </c>
      <c r="CJ168" s="455">
        <v>10.914252897009257</v>
      </c>
      <c r="CK168" s="455">
        <v>10.913904991264301</v>
      </c>
      <c r="CL168" s="455">
        <v>10.913685481758835</v>
      </c>
      <c r="CM168" s="455">
        <v>10.935893264913407</v>
      </c>
      <c r="CN168" s="455">
        <v>11.001396230532144</v>
      </c>
      <c r="CO168" s="455">
        <v>10.968431420336541</v>
      </c>
      <c r="CP168" s="455">
        <v>10.96246344917525</v>
      </c>
      <c r="CQ168" s="455">
        <v>10.96007095713982</v>
      </c>
      <c r="CR168" s="455">
        <v>10.964725782351579</v>
      </c>
      <c r="CS168" s="455">
        <v>10.942505575198799</v>
      </c>
      <c r="CT168" s="455">
        <v>10.917431377689933</v>
      </c>
      <c r="CU168" s="455">
        <v>10.93970701619121</v>
      </c>
      <c r="CV168" s="455">
        <v>10.917115870615213</v>
      </c>
      <c r="CW168" s="455">
        <v>10.917002962365231</v>
      </c>
      <c r="CX168" s="455">
        <v>10.915067080335948</v>
      </c>
      <c r="CY168" s="455">
        <v>10.929282878716569</v>
      </c>
      <c r="CZ168" s="455">
        <v>10.953625857943949</v>
      </c>
      <c r="DA168" s="455">
        <v>10.963392518240479</v>
      </c>
      <c r="DB168" s="455">
        <v>10.974678444166448</v>
      </c>
      <c r="DC168" s="455">
        <v>10.955576473446088</v>
      </c>
      <c r="DD168" s="455">
        <v>10.967865539461014</v>
      </c>
      <c r="DE168" s="455">
        <v>10.941993632138127</v>
      </c>
      <c r="DF168" s="455">
        <v>10.916941333965191</v>
      </c>
      <c r="DG168" s="455">
        <v>10.938990110045962</v>
      </c>
      <c r="DH168" s="455">
        <v>10.916891107272852</v>
      </c>
      <c r="DI168" s="455">
        <v>10.916376932639267</v>
      </c>
      <c r="DJ168" s="455">
        <v>10.914902959600738</v>
      </c>
      <c r="DK168" s="455">
        <v>10.932315854221129</v>
      </c>
      <c r="DL168" s="455">
        <v>10.974089314693837</v>
      </c>
      <c r="DM168" s="455">
        <v>10.97376024327785</v>
      </c>
      <c r="DN168" s="455">
        <v>10.95733244177292</v>
      </c>
      <c r="DO168" s="455">
        <v>10.961655391194277</v>
      </c>
      <c r="DP168" s="455">
        <v>10.991487144526685</v>
      </c>
      <c r="DQ168" s="455">
        <v>10.94669889635945</v>
      </c>
      <c r="DR168" s="455">
        <v>10.915946331945365</v>
      </c>
      <c r="DS168" s="455">
        <v>10.939186540248375</v>
      </c>
      <c r="DT168" s="455">
        <v>10.917240227066216</v>
      </c>
      <c r="DU168" s="455">
        <v>10.917720558675157</v>
      </c>
      <c r="DV168" s="455">
        <v>10.917577918209076</v>
      </c>
      <c r="DW168" s="455">
        <v>10.932091724458395</v>
      </c>
      <c r="DX168" s="455" t="e">
        <v>#DIV/0!</v>
      </c>
      <c r="DY168" s="455">
        <v>10.976349941157</v>
      </c>
      <c r="DZ168" s="455">
        <v>10.963404752480789</v>
      </c>
      <c r="EA168" s="455">
        <v>10.964745576643288</v>
      </c>
      <c r="EB168" s="455">
        <v>10.985167499138822</v>
      </c>
      <c r="EC168" s="455">
        <v>10.954669757070304</v>
      </c>
      <c r="ED168" s="455">
        <v>10.92005685791602</v>
      </c>
      <c r="EE168" s="455">
        <v>10.947499390193506</v>
      </c>
      <c r="EF168" s="455">
        <v>10.81804907147537</v>
      </c>
      <c r="EG168" s="455">
        <v>10.816319432867669</v>
      </c>
      <c r="EH168" s="455">
        <v>10.815923559427455</v>
      </c>
      <c r="EI168" s="455">
        <v>10.830973732162233</v>
      </c>
      <c r="EJ168" s="455">
        <v>10.884052447399775</v>
      </c>
      <c r="EK168" s="455">
        <v>10.873090745732256</v>
      </c>
      <c r="EL168" s="455">
        <v>10.863160632861034</v>
      </c>
      <c r="EM168" s="455">
        <v>10.863531461896182</v>
      </c>
      <c r="EN168" s="455">
        <v>10.869372919802421</v>
      </c>
      <c r="EO168" s="455">
        <v>10.852399398763227</v>
      </c>
      <c r="EP168" s="455">
        <v>10.817373809788261</v>
      </c>
      <c r="EQ168" s="455">
        <v>10.836686344210712</v>
      </c>
      <c r="ER168" s="455">
        <v>10.871775533593501</v>
      </c>
      <c r="ES168" s="455">
        <v>10.869391348088531</v>
      </c>
      <c r="ET168" s="455">
        <v>10.86825573885411</v>
      </c>
      <c r="EU168" s="455">
        <v>10.913753382377811</v>
      </c>
      <c r="EV168" s="455">
        <v>10.921151762216832</v>
      </c>
      <c r="EW168" s="455">
        <v>10.932687735074143</v>
      </c>
      <c r="EX168" s="455">
        <v>10.926864412910694</v>
      </c>
      <c r="EY168" s="455">
        <v>10.911256363714147</v>
      </c>
      <c r="EZ168" s="455">
        <v>10.927164910928401</v>
      </c>
      <c r="FA168" s="455">
        <v>10.908696371210752</v>
      </c>
      <c r="FB168" s="455">
        <v>10.878930673041559</v>
      </c>
      <c r="FC168" s="455">
        <v>10.911279406226932</v>
      </c>
      <c r="FD168" s="455">
        <v>10.945583489891552</v>
      </c>
      <c r="FE168" s="455">
        <v>10.937304372065856</v>
      </c>
      <c r="FF168" s="455">
        <v>10.935394333116784</v>
      </c>
      <c r="FG168" s="455">
        <v>10.99900664408546</v>
      </c>
      <c r="FH168" s="455">
        <v>10.98681534965149</v>
      </c>
      <c r="FI168" s="455">
        <v>11.015245954408451</v>
      </c>
      <c r="FJ168" s="455">
        <v>10.9760951352688</v>
      </c>
      <c r="FK168" s="455">
        <v>10.969808036037152</v>
      </c>
      <c r="FL168" s="455">
        <v>11.001670728494268</v>
      </c>
      <c r="FM168" s="455">
        <v>10.963009016646906</v>
      </c>
      <c r="FN168" s="455">
        <v>10.954753540315112</v>
      </c>
      <c r="FO168" s="455">
        <v>10.985444269819627</v>
      </c>
      <c r="FP168" s="455">
        <v>10.946611578576107</v>
      </c>
      <c r="FQ168" s="455">
        <v>10.94528401340834</v>
      </c>
      <c r="FR168" s="455">
        <v>10.941620104715339</v>
      </c>
      <c r="FS168" s="455">
        <v>10.987863251583139</v>
      </c>
      <c r="FT168" s="455">
        <v>11.012835432977843</v>
      </c>
      <c r="FU168" s="455">
        <v>11.042491742408711</v>
      </c>
      <c r="FV168" s="455">
        <v>10.973382078374732</v>
      </c>
      <c r="FW168" s="455">
        <v>10.988494607313275</v>
      </c>
      <c r="FX168" s="455">
        <v>11.004694010344865</v>
      </c>
      <c r="FY168" s="455">
        <v>10.965728730686887</v>
      </c>
      <c r="FZ168" s="455">
        <v>10.961858328768278</v>
      </c>
      <c r="GA168" s="455">
        <v>10.980223715505332</v>
      </c>
    </row>
    <row r="169" spans="2:183">
      <c r="B169" s="96" t="s">
        <v>6</v>
      </c>
      <c r="C169" s="166" t="s">
        <v>37</v>
      </c>
      <c r="D169" s="99">
        <v>2502749</v>
      </c>
      <c r="E169" s="87">
        <v>2226343.75</v>
      </c>
      <c r="F169" s="87">
        <v>2429593</v>
      </c>
      <c r="G169" s="87">
        <v>2389707.75</v>
      </c>
      <c r="H169" s="87">
        <v>2472427.75</v>
      </c>
      <c r="I169" s="87">
        <v>2335024.5</v>
      </c>
      <c r="J169" s="87">
        <v>2431763.75</v>
      </c>
      <c r="K169" s="87">
        <v>2430546.5</v>
      </c>
      <c r="L169" s="87">
        <v>2353872.25</v>
      </c>
      <c r="M169" s="87">
        <v>2478732</v>
      </c>
      <c r="N169" s="87">
        <v>2408328</v>
      </c>
      <c r="O169" s="87">
        <v>2444661.5</v>
      </c>
      <c r="P169" s="87">
        <v>2616516.75</v>
      </c>
      <c r="Q169" s="87">
        <v>2328875.5</v>
      </c>
      <c r="R169" s="87">
        <v>2475831.5</v>
      </c>
      <c r="S169" s="87">
        <v>337885.41</v>
      </c>
      <c r="T169" s="87">
        <v>491519.78</v>
      </c>
      <c r="U169" s="87">
        <v>2452909</v>
      </c>
      <c r="V169" s="87">
        <v>2509984.75</v>
      </c>
      <c r="W169" s="87">
        <v>2503904</v>
      </c>
      <c r="X169" s="87">
        <v>2436978.25</v>
      </c>
      <c r="Y169" s="87">
        <v>2546703.25</v>
      </c>
      <c r="Z169" s="87">
        <v>2486436.25</v>
      </c>
      <c r="AA169" s="87">
        <v>2483294.5</v>
      </c>
      <c r="AB169" s="87">
        <v>2680516.5</v>
      </c>
      <c r="AC169" s="87">
        <v>2406935.5</v>
      </c>
      <c r="AD169" s="87">
        <v>2590966.5</v>
      </c>
      <c r="AE169" s="87">
        <v>2539503.25</v>
      </c>
      <c r="AF169" s="87">
        <v>2648674.25</v>
      </c>
      <c r="AG169" s="87">
        <v>2540464.5</v>
      </c>
      <c r="AH169" s="87">
        <v>2627327.75</v>
      </c>
      <c r="AI169" s="87">
        <v>2610765.25</v>
      </c>
      <c r="AJ169" s="87">
        <v>2529184.25</v>
      </c>
      <c r="AK169" s="87">
        <v>2648704</v>
      </c>
      <c r="AL169" s="87">
        <v>2565133.75</v>
      </c>
      <c r="AM169" s="87">
        <v>2583996</v>
      </c>
      <c r="AN169" s="87">
        <v>2754546.25</v>
      </c>
      <c r="AO169" s="87">
        <v>2572079.25</v>
      </c>
      <c r="AP169" s="87">
        <v>2671391</v>
      </c>
      <c r="AQ169" s="87">
        <v>2621887.25</v>
      </c>
      <c r="AR169" s="87">
        <v>2711492.25</v>
      </c>
      <c r="AS169" s="87">
        <v>2606148.5</v>
      </c>
      <c r="AT169" s="87">
        <v>2677629</v>
      </c>
      <c r="AU169" s="87">
        <v>2709864.5</v>
      </c>
      <c r="AV169" s="87">
        <v>2577167.75</v>
      </c>
      <c r="AW169" s="87">
        <v>2700022</v>
      </c>
      <c r="AX169" s="87">
        <v>2657502.75</v>
      </c>
      <c r="AY169" s="87">
        <v>2648204</v>
      </c>
      <c r="AZ169" s="87">
        <v>2865330.75</v>
      </c>
      <c r="BA169" s="87">
        <v>2612000.75</v>
      </c>
      <c r="BB169" s="87">
        <v>2684071.5</v>
      </c>
      <c r="BC169" s="87">
        <v>2365810.75</v>
      </c>
      <c r="BD169" s="87">
        <v>409953</v>
      </c>
      <c r="BE169" s="87">
        <v>2530348.75</v>
      </c>
      <c r="BF169" s="87">
        <v>2627241.75</v>
      </c>
      <c r="BG169" s="87">
        <v>2672689.75</v>
      </c>
      <c r="BH169" s="87">
        <v>2501734.5</v>
      </c>
      <c r="BI169" s="87">
        <v>2620679.5</v>
      </c>
      <c r="BJ169" s="87">
        <v>2624550</v>
      </c>
      <c r="BK169" s="87">
        <v>2617995.5</v>
      </c>
      <c r="BL169" s="87">
        <v>2973450</v>
      </c>
      <c r="BM169" s="87">
        <v>2726710.25</v>
      </c>
      <c r="BN169" s="87">
        <v>2785085.75</v>
      </c>
      <c r="BO169" s="87">
        <v>2637831.25</v>
      </c>
      <c r="BP169" s="87">
        <v>2767521.75</v>
      </c>
      <c r="BQ169" s="87">
        <v>2673436</v>
      </c>
      <c r="BR169" s="87">
        <v>2829140.5</v>
      </c>
      <c r="BS169" s="87">
        <v>2829768</v>
      </c>
      <c r="BT169" s="87">
        <v>2728573.75</v>
      </c>
      <c r="BU169" s="87">
        <v>2862925</v>
      </c>
      <c r="BV169" s="87">
        <v>2872920.5</v>
      </c>
      <c r="BW169" s="87">
        <v>2919546</v>
      </c>
      <c r="BX169" s="87">
        <v>3171779.25</v>
      </c>
      <c r="BY169" s="87">
        <v>2896685.25</v>
      </c>
      <c r="BZ169" s="87">
        <v>3189904.75</v>
      </c>
      <c r="CA169" s="87">
        <v>2974902.5</v>
      </c>
      <c r="CB169" s="87">
        <v>3031424</v>
      </c>
      <c r="CC169" s="87">
        <v>2878402.5</v>
      </c>
      <c r="CD169" s="87">
        <v>3080166.5</v>
      </c>
      <c r="CE169" s="87">
        <v>3063345.5</v>
      </c>
      <c r="CF169" s="87">
        <v>2946784.75</v>
      </c>
      <c r="CG169" s="87">
        <v>3137601</v>
      </c>
      <c r="CH169" s="87">
        <v>3107973.5</v>
      </c>
      <c r="CI169" s="87">
        <v>3163989.5</v>
      </c>
      <c r="CJ169" s="87">
        <v>3388878.25</v>
      </c>
      <c r="CK169" s="87">
        <v>3176446.5</v>
      </c>
      <c r="CL169" s="87">
        <v>3393310</v>
      </c>
      <c r="CM169" s="87">
        <v>2570998.5</v>
      </c>
      <c r="CN169" s="87">
        <v>1216485.8799999999</v>
      </c>
      <c r="CO169" s="87">
        <v>3121899.25</v>
      </c>
      <c r="CP169" s="87">
        <v>3245145.5</v>
      </c>
      <c r="CQ169" s="87">
        <v>3252396</v>
      </c>
      <c r="CR169" s="87">
        <v>3142737.25</v>
      </c>
      <c r="CS169" s="87">
        <v>3306061.75</v>
      </c>
      <c r="CT169" s="87">
        <v>3265236.25</v>
      </c>
      <c r="CU169" s="87">
        <v>3312210.5</v>
      </c>
      <c r="CV169" s="87">
        <v>3476230.5</v>
      </c>
      <c r="CW169" s="87">
        <v>3144166.75</v>
      </c>
      <c r="CX169" s="87">
        <v>3489441</v>
      </c>
      <c r="CY169" s="87">
        <v>3318910.75</v>
      </c>
      <c r="CZ169" s="87">
        <v>3362302.25</v>
      </c>
      <c r="DA169" s="87">
        <v>3230690.5</v>
      </c>
      <c r="DB169" s="87">
        <v>3309024.25</v>
      </c>
      <c r="DC169" s="87">
        <v>3363010.5</v>
      </c>
      <c r="DD169" s="87">
        <v>3220660.5</v>
      </c>
      <c r="DE169" s="87">
        <v>3404015.5</v>
      </c>
      <c r="DF169" s="87">
        <v>3368312.5</v>
      </c>
      <c r="DG169" s="87">
        <v>3402877.5</v>
      </c>
      <c r="DH169" s="87">
        <v>3614612</v>
      </c>
      <c r="DI169" s="87">
        <v>3268582</v>
      </c>
      <c r="DJ169" s="87">
        <v>3622163</v>
      </c>
      <c r="DK169" s="87">
        <v>3445509.25</v>
      </c>
      <c r="DL169" s="87">
        <v>3436576.5</v>
      </c>
      <c r="DM169" s="87">
        <v>3322951.5</v>
      </c>
      <c r="DN169" s="87">
        <v>3489108.5</v>
      </c>
      <c r="DO169" s="87">
        <v>3481509.5</v>
      </c>
      <c r="DP169" s="87">
        <v>3281868.25</v>
      </c>
      <c r="DQ169" s="87">
        <v>3524981.5</v>
      </c>
      <c r="DR169" s="87">
        <v>3506692</v>
      </c>
      <c r="DS169" s="87">
        <v>3537662</v>
      </c>
      <c r="DT169" s="87">
        <v>3791234</v>
      </c>
      <c r="DU169" s="87">
        <v>3427785.5</v>
      </c>
      <c r="DV169" s="87">
        <v>3792611</v>
      </c>
      <c r="DW169" s="87">
        <v>1692298</v>
      </c>
      <c r="DX169" s="87">
        <v>0</v>
      </c>
      <c r="DY169" s="87">
        <v>3240538</v>
      </c>
      <c r="DZ169" s="87">
        <v>3643693.75</v>
      </c>
      <c r="EA169" s="87">
        <v>3646446</v>
      </c>
      <c r="EB169" s="87">
        <v>3462483.75</v>
      </c>
      <c r="EC169" s="87">
        <v>3678109</v>
      </c>
      <c r="ED169" s="87">
        <v>3655788.25</v>
      </c>
      <c r="EE169" s="87">
        <v>3685211</v>
      </c>
      <c r="EF169" s="87">
        <v>3828708.75</v>
      </c>
      <c r="EG169" s="87">
        <v>3592949.5</v>
      </c>
      <c r="EH169" s="87">
        <v>3839740</v>
      </c>
      <c r="EI169" s="87">
        <v>3661860.25</v>
      </c>
      <c r="EJ169" s="87">
        <v>3623369</v>
      </c>
      <c r="EK169" s="87">
        <v>3518271.75</v>
      </c>
      <c r="EL169" s="87">
        <v>3685713</v>
      </c>
      <c r="EM169" s="87">
        <v>3685192.5</v>
      </c>
      <c r="EN169" s="87">
        <v>3549045</v>
      </c>
      <c r="EO169" s="87">
        <v>3723303.5</v>
      </c>
      <c r="EP169" s="87">
        <v>3707842.25</v>
      </c>
      <c r="EQ169" s="87">
        <v>3765724</v>
      </c>
      <c r="ER169" s="87">
        <v>4171030.75</v>
      </c>
      <c r="ES169" s="87">
        <v>3781910.5</v>
      </c>
      <c r="ET169" s="87">
        <v>4184848.5</v>
      </c>
      <c r="EU169" s="87">
        <v>3894697</v>
      </c>
      <c r="EV169" s="87">
        <v>3991549.5</v>
      </c>
      <c r="EW169" s="87">
        <v>3815514</v>
      </c>
      <c r="EX169" s="87">
        <v>3987949.5</v>
      </c>
      <c r="EY169" s="87">
        <v>4040564.5</v>
      </c>
      <c r="EZ169" s="87">
        <v>3850022</v>
      </c>
      <c r="FA169" s="87">
        <v>4055582</v>
      </c>
      <c r="FB169" s="87">
        <v>4016701</v>
      </c>
      <c r="FC169" s="87">
        <v>4036292.25</v>
      </c>
      <c r="FD169" s="87">
        <v>4722915</v>
      </c>
      <c r="FE169" s="87">
        <v>4289168.5</v>
      </c>
      <c r="FF169" s="87">
        <v>4746373</v>
      </c>
      <c r="FG169" s="87">
        <v>439500.44</v>
      </c>
      <c r="FH169" s="87">
        <v>4383022.5</v>
      </c>
      <c r="FI169" s="87">
        <v>4294592</v>
      </c>
      <c r="FJ169" s="87">
        <v>4590411</v>
      </c>
      <c r="FK169" s="87">
        <v>4605893.5</v>
      </c>
      <c r="FL169" s="87">
        <v>4347381.5</v>
      </c>
      <c r="FM169" s="87">
        <v>4644642</v>
      </c>
      <c r="FN169" s="87">
        <v>4547677</v>
      </c>
      <c r="FO169" s="87">
        <v>4578623.5</v>
      </c>
      <c r="FP169" s="87">
        <v>5089245.5</v>
      </c>
      <c r="FQ169" s="87">
        <v>4601490</v>
      </c>
      <c r="FR169" s="87">
        <v>5081428.5</v>
      </c>
      <c r="FS169" s="87">
        <v>4731144</v>
      </c>
      <c r="FT169" s="87">
        <v>4804064.5</v>
      </c>
      <c r="FU169" s="87">
        <v>4542141</v>
      </c>
      <c r="FV169" s="87">
        <v>4961898.5</v>
      </c>
      <c r="FW169" s="87">
        <v>4901290.5</v>
      </c>
      <c r="FX169" s="87">
        <v>4674820.5</v>
      </c>
      <c r="FY169" s="87">
        <v>5005598.5</v>
      </c>
      <c r="FZ169" s="87">
        <v>4874937</v>
      </c>
      <c r="GA169" s="87">
        <v>4953015</v>
      </c>
    </row>
    <row r="170" spans="2:183">
      <c r="B170" s="171" t="s">
        <v>6</v>
      </c>
      <c r="C170" s="172" t="s">
        <v>270</v>
      </c>
      <c r="D170" s="81">
        <v>2.3459992974419435</v>
      </c>
      <c r="E170" s="82">
        <v>2.3459998538033404</v>
      </c>
      <c r="F170" s="82">
        <v>2.3459993199904012</v>
      </c>
      <c r="G170" s="82">
        <v>2.3459987205773203</v>
      </c>
      <c r="H170" s="82">
        <v>2.3459992242841934</v>
      </c>
      <c r="I170" s="82">
        <v>2.3459989422921059</v>
      </c>
      <c r="J170" s="82">
        <v>2.3459990000751332</v>
      </c>
      <c r="K170" s="82">
        <v>2.3459991764402215</v>
      </c>
      <c r="L170" s="82">
        <v>2.3459990770972614</v>
      </c>
      <c r="M170" s="82">
        <v>2.3459986347253552</v>
      </c>
      <c r="N170" s="82">
        <v>2.3459993485478203</v>
      </c>
      <c r="O170" s="82">
        <v>2.3459990552135785</v>
      </c>
      <c r="P170" s="82">
        <v>2.4229957166080869</v>
      </c>
      <c r="Q170" s="82">
        <v>2.4229958531782865</v>
      </c>
      <c r="R170" s="82">
        <v>2.4229949216109263</v>
      </c>
      <c r="S170" s="82">
        <v>2.4230001622813298</v>
      </c>
      <c r="T170" s="82">
        <v>2.4229951372469221</v>
      </c>
      <c r="U170" s="82">
        <v>2.4229944201297475</v>
      </c>
      <c r="V170" s="82">
        <v>2.4229954340449105</v>
      </c>
      <c r="W170" s="82">
        <v>2.422995058255331</v>
      </c>
      <c r="X170" s="82">
        <v>2.4229950004725724</v>
      </c>
      <c r="Y170" s="82">
        <v>2.4229954024798399</v>
      </c>
      <c r="Z170" s="82">
        <v>2.4229952559723076</v>
      </c>
      <c r="AA170" s="82">
        <v>2.4229952348370367</v>
      </c>
      <c r="AB170" s="82">
        <v>2.5509994031811605</v>
      </c>
      <c r="AC170" s="82">
        <v>2.5509992002768844</v>
      </c>
      <c r="AD170" s="82">
        <v>2.5509995060488269</v>
      </c>
      <c r="AE170" s="82">
        <v>2.5509983547061084</v>
      </c>
      <c r="AF170" s="82">
        <v>2.5509996617029702</v>
      </c>
      <c r="AG170" s="82">
        <v>2.5509996438391234</v>
      </c>
      <c r="AH170" s="82">
        <v>2.5509990027197422</v>
      </c>
      <c r="AI170" s="82">
        <v>2.5509993155945523</v>
      </c>
      <c r="AJ170" s="82">
        <v>2.5509997622165352</v>
      </c>
      <c r="AK170" s="82">
        <v>2.5509999125397544</v>
      </c>
      <c r="AL170" s="82">
        <v>2.5509980321543249</v>
      </c>
      <c r="AM170" s="82">
        <v>2.5509986790268666</v>
      </c>
      <c r="AN170" s="82">
        <v>2.578998659748406</v>
      </c>
      <c r="AO170" s="82">
        <v>2.5789987035215485</v>
      </c>
      <c r="AP170" s="82">
        <v>2.5789985323195639</v>
      </c>
      <c r="AQ170" s="82">
        <v>2.5789980228700471</v>
      </c>
      <c r="AR170" s="82">
        <v>2.5789981540826208</v>
      </c>
      <c r="AS170" s="82">
        <v>2.5789982506561131</v>
      </c>
      <c r="AT170" s="82">
        <v>2.5789979568770707</v>
      </c>
      <c r="AU170" s="82">
        <v>2.5789974522608938</v>
      </c>
      <c r="AV170" s="82">
        <v>2.5789983488179749</v>
      </c>
      <c r="AW170" s="82">
        <v>2.5789976851105401</v>
      </c>
      <c r="AX170" s="82">
        <v>2.5789981995457203</v>
      </c>
      <c r="AY170" s="82">
        <v>2.5789986599491783</v>
      </c>
      <c r="AZ170" s="82">
        <v>2.7079948927346695</v>
      </c>
      <c r="BA170" s="82">
        <v>2.7079951148279795</v>
      </c>
      <c r="BB170" s="82">
        <v>2.7079959673727463</v>
      </c>
      <c r="BC170" s="82">
        <v>2.7079965832559512</v>
      </c>
      <c r="BD170" s="82">
        <v>2.7080011385477758</v>
      </c>
      <c r="BE170" s="82">
        <v>2.7079961691737364</v>
      </c>
      <c r="BF170" s="82">
        <v>2.7079951957762214</v>
      </c>
      <c r="BG170" s="82">
        <v>2.7079955671664</v>
      </c>
      <c r="BH170" s="82">
        <v>2.7079961193826092</v>
      </c>
      <c r="BI170" s="82">
        <v>2.7079955954608774</v>
      </c>
      <c r="BJ170" s="82">
        <v>2.7079965899600276</v>
      </c>
      <c r="BK170" s="82">
        <v>2.707995402233792</v>
      </c>
      <c r="BL170" s="82">
        <v>2.7889985228705196</v>
      </c>
      <c r="BM170" s="82">
        <v>2.7889980022024279</v>
      </c>
      <c r="BN170" s="82">
        <v>2.788998882772463</v>
      </c>
      <c r="BO170" s="82">
        <v>2.7889991895736777</v>
      </c>
      <c r="BP170" s="82">
        <v>2.7889986010674361</v>
      </c>
      <c r="BQ170" s="82">
        <v>2.7889986906571291</v>
      </c>
      <c r="BR170" s="82">
        <v>2.7889986103412747</v>
      </c>
      <c r="BS170" s="82">
        <v>2.7889987509386294</v>
      </c>
      <c r="BT170" s="82">
        <v>2.7889986325332305</v>
      </c>
      <c r="BU170" s="82">
        <v>2.7889987395889348</v>
      </c>
      <c r="BV170" s="82">
        <v>2.7889981511333226</v>
      </c>
      <c r="BW170" s="82">
        <v>2.7889980493943214</v>
      </c>
      <c r="BX170" s="82">
        <v>2.8729956075524643</v>
      </c>
      <c r="BY170" s="82">
        <v>2.8729965032021818</v>
      </c>
      <c r="BZ170" s="82">
        <v>2.8729947541512186</v>
      </c>
      <c r="CA170" s="82">
        <v>2.8729965926109418</v>
      </c>
      <c r="CB170" s="82">
        <v>2.8729952075172438</v>
      </c>
      <c r="CC170" s="82">
        <v>2.8729955224267929</v>
      </c>
      <c r="CD170" s="82">
        <v>2.8729955118867263</v>
      </c>
      <c r="CE170" s="82">
        <v>2.8729955261728795</v>
      </c>
      <c r="CF170" s="82">
        <v>2.8729956210964027</v>
      </c>
      <c r="CG170" s="82">
        <v>2.8729949475740852</v>
      </c>
      <c r="CH170" s="82">
        <v>2.8729955069775652</v>
      </c>
      <c r="CI170" s="82">
        <v>2.8729956112757935</v>
      </c>
      <c r="CJ170" s="82">
        <v>3.0160003275089982</v>
      </c>
      <c r="CK170" s="82">
        <v>3.0160001765289466</v>
      </c>
      <c r="CL170" s="82">
        <v>3.0160000942136174</v>
      </c>
      <c r="CM170" s="82">
        <v>3.016000720180569</v>
      </c>
      <c r="CN170" s="82">
        <v>3.0159995114842237</v>
      </c>
      <c r="CO170" s="82">
        <v>3.01599904845154</v>
      </c>
      <c r="CP170" s="82">
        <v>3.0159996486912939</v>
      </c>
      <c r="CQ170" s="82">
        <v>3.0159989836616186</v>
      </c>
      <c r="CR170" s="82">
        <v>3.0159996660338422</v>
      </c>
      <c r="CS170" s="82">
        <v>3.016000193399909</v>
      </c>
      <c r="CT170" s="82">
        <v>3.0160000387941306</v>
      </c>
      <c r="CU170" s="82">
        <v>3.0159997542189259</v>
      </c>
      <c r="CV170" s="82">
        <v>3.1069934697222554</v>
      </c>
      <c r="CW170" s="82">
        <v>3.1069925473387814</v>
      </c>
      <c r="CX170" s="82">
        <v>3.1069930813008098</v>
      </c>
      <c r="CY170" s="82">
        <v>3.1069943187469646</v>
      </c>
      <c r="CZ170" s="82">
        <v>3.1069939687597938</v>
      </c>
      <c r="DA170" s="82">
        <v>3.1069948221409254</v>
      </c>
      <c r="DB170" s="82">
        <v>3.1069935480357493</v>
      </c>
      <c r="DC170" s="82">
        <v>3.1069941796008869</v>
      </c>
      <c r="DD170" s="82">
        <v>3.1069944031739487</v>
      </c>
      <c r="DE170" s="82">
        <v>3.1069938761739881</v>
      </c>
      <c r="DF170" s="82">
        <v>3.1069933841847215</v>
      </c>
      <c r="DG170" s="82">
        <v>3.1069941586224461</v>
      </c>
      <c r="DH170" s="82">
        <v>3.230995139355533</v>
      </c>
      <c r="DI170" s="82">
        <v>3.2309934301816243</v>
      </c>
      <c r="DJ170" s="82">
        <v>3.2309945654476651</v>
      </c>
      <c r="DK170" s="82">
        <v>3.230994631199434</v>
      </c>
      <c r="DL170" s="82">
        <v>3.2309936107571708</v>
      </c>
      <c r="DM170" s="82">
        <v>3.2309947716918836</v>
      </c>
      <c r="DN170" s="82">
        <v>3.2309948242257809</v>
      </c>
      <c r="DO170" s="82">
        <v>3.2309943528516474</v>
      </c>
      <c r="DP170" s="82">
        <v>3.2309952285184558</v>
      </c>
      <c r="DQ170" s="82">
        <v>3.2309948904182852</v>
      </c>
      <c r="DR170" s="82">
        <v>3.230994829880506</v>
      </c>
      <c r="DS170" s="82">
        <v>3.2309949569378094</v>
      </c>
      <c r="DT170" s="82">
        <v>3.3930020336529583</v>
      </c>
      <c r="DU170" s="82">
        <v>3.393001735547823</v>
      </c>
      <c r="DV170" s="82">
        <v>3.3930022622275531</v>
      </c>
      <c r="DW170" s="82">
        <v>3.3930012784871195</v>
      </c>
      <c r="DX170" s="82" t="e">
        <v>#DIV/0!</v>
      </c>
      <c r="DY170" s="82">
        <v>3.393001220502831</v>
      </c>
      <c r="DZ170" s="82">
        <v>3.3930014320339961</v>
      </c>
      <c r="EA170" s="82">
        <v>3.3930011004596485</v>
      </c>
      <c r="EB170" s="82">
        <v>3.3930014589631772</v>
      </c>
      <c r="EC170" s="82">
        <v>3.3930018412808525</v>
      </c>
      <c r="ED170" s="82">
        <v>3.3930027330753632</v>
      </c>
      <c r="EE170" s="82">
        <v>3.3930018780962472</v>
      </c>
      <c r="EF170" s="82">
        <v>3.4610019365729165</v>
      </c>
      <c r="EG170" s="82">
        <v>3.4610009833311111</v>
      </c>
      <c r="EH170" s="82">
        <v>3.4610013113215814</v>
      </c>
      <c r="EI170" s="82">
        <v>3.4610026894208081</v>
      </c>
      <c r="EJ170" s="82">
        <v>3.4610027694181213</v>
      </c>
      <c r="EK170" s="82">
        <v>3.4610025409548206</v>
      </c>
      <c r="EL170" s="82">
        <v>3.4610022381826351</v>
      </c>
      <c r="EM170" s="82">
        <v>3.4610025958511463</v>
      </c>
      <c r="EN170" s="82">
        <v>3.4610026981826056</v>
      </c>
      <c r="EO170" s="82">
        <v>3.4610027537966372</v>
      </c>
      <c r="EP170" s="82">
        <v>3.4610026740370117</v>
      </c>
      <c r="EQ170" s="82">
        <v>3.461002206546024</v>
      </c>
      <c r="ER170" s="82">
        <v>3.7719994185140866</v>
      </c>
      <c r="ES170" s="82">
        <v>3.7719997968537546</v>
      </c>
      <c r="ET170" s="82">
        <v>3.7719993942950163</v>
      </c>
      <c r="EU170" s="82">
        <v>3.7719999521950185</v>
      </c>
      <c r="EV170" s="82">
        <v>3.7720002267991553</v>
      </c>
      <c r="EW170" s="82">
        <v>3.7720002056278767</v>
      </c>
      <c r="EX170" s="82">
        <v>3.7720001526222795</v>
      </c>
      <c r="EY170" s="82">
        <v>3.7719999869305392</v>
      </c>
      <c r="EZ170" s="82">
        <v>3.7719996211954285</v>
      </c>
      <c r="FA170" s="82">
        <v>3.772000196246073</v>
      </c>
      <c r="FB170" s="82">
        <v>3.7719991557680692</v>
      </c>
      <c r="FC170" s="82">
        <v>3.7719999800386312</v>
      </c>
      <c r="FD170" s="82">
        <v>4.3379919594611351</v>
      </c>
      <c r="FE170" s="82">
        <v>4.3379906763463811</v>
      </c>
      <c r="FF170" s="82">
        <v>4.337990734794591</v>
      </c>
      <c r="FG170" s="82">
        <v>4.3380008991842693</v>
      </c>
      <c r="FH170" s="82">
        <v>4.3379919743106683</v>
      </c>
      <c r="FI170" s="82">
        <v>4.3379931004104346</v>
      </c>
      <c r="FJ170" s="82">
        <v>4.3379924177547755</v>
      </c>
      <c r="FK170" s="82">
        <v>4.3379931420261748</v>
      </c>
      <c r="FL170" s="82">
        <v>4.3379932583701679</v>
      </c>
      <c r="FM170" s="82">
        <v>4.3379930861723892</v>
      </c>
      <c r="FN170" s="82">
        <v>4.3379917529186756</v>
      </c>
      <c r="FO170" s="82">
        <v>4.3379928666883636</v>
      </c>
      <c r="FP170" s="82">
        <v>4.68499162744284</v>
      </c>
      <c r="FQ170" s="82">
        <v>4.6849893947350134</v>
      </c>
      <c r="FR170" s="82">
        <v>4.6849910247714535</v>
      </c>
      <c r="FS170" s="82">
        <v>4.6849941836938722</v>
      </c>
      <c r="FT170" s="82">
        <v>4.6849902262117746</v>
      </c>
      <c r="FU170" s="82">
        <v>4.684992560510211</v>
      </c>
      <c r="FV170" s="82">
        <v>4.6849931510551714</v>
      </c>
      <c r="FW170" s="82">
        <v>4.6849923221245344</v>
      </c>
      <c r="FX170" s="82">
        <v>4.6849934009710008</v>
      </c>
      <c r="FY170" s="82">
        <v>4.6849922084932221</v>
      </c>
      <c r="FZ170" s="82">
        <v>4.684991334912457</v>
      </c>
      <c r="GA170" s="82">
        <v>4.6849918627244227</v>
      </c>
    </row>
    <row r="171" spans="2:183">
      <c r="B171" s="96" t="s">
        <v>6</v>
      </c>
      <c r="C171" s="166" t="s">
        <v>38</v>
      </c>
      <c r="D171" s="173">
        <v>135988.69</v>
      </c>
      <c r="E171" s="174">
        <v>120811.62</v>
      </c>
      <c r="F171" s="174">
        <v>131706.85999999999</v>
      </c>
      <c r="G171" s="174">
        <v>129779.23</v>
      </c>
      <c r="H171" s="174">
        <v>134251.22</v>
      </c>
      <c r="I171" s="174">
        <v>126512.62</v>
      </c>
      <c r="J171" s="174">
        <v>131809.04999999999</v>
      </c>
      <c r="K171" s="174">
        <v>131729.20000000001</v>
      </c>
      <c r="L171" s="174">
        <v>127588.93</v>
      </c>
      <c r="M171" s="174">
        <v>134587.09</v>
      </c>
      <c r="N171" s="174">
        <v>130838.84</v>
      </c>
      <c r="O171" s="174">
        <v>132559.23000000001</v>
      </c>
      <c r="P171" s="174">
        <v>141559.17000000001</v>
      </c>
      <c r="Q171" s="174">
        <v>125794.95</v>
      </c>
      <c r="R171" s="174">
        <v>133221.10999999999</v>
      </c>
      <c r="S171" s="174">
        <v>18271.46</v>
      </c>
      <c r="T171" s="174">
        <v>26520.09</v>
      </c>
      <c r="U171" s="174">
        <v>132360.95000000001</v>
      </c>
      <c r="V171" s="174">
        <v>135292.66</v>
      </c>
      <c r="W171" s="174">
        <v>134927.57999999999</v>
      </c>
      <c r="X171" s="174">
        <v>131394.47</v>
      </c>
      <c r="Y171" s="174">
        <v>137504.73000000001</v>
      </c>
      <c r="Z171" s="174">
        <v>134352.79999999999</v>
      </c>
      <c r="AA171" s="174">
        <v>133671.41</v>
      </c>
      <c r="AB171" s="174">
        <v>142678.84</v>
      </c>
      <c r="AC171" s="174">
        <v>128001.05</v>
      </c>
      <c r="AD171" s="174">
        <v>137432.57999999999</v>
      </c>
      <c r="AE171" s="174">
        <v>176447.59</v>
      </c>
      <c r="AF171" s="174">
        <v>184169.03</v>
      </c>
      <c r="AG171" s="174">
        <v>176505.38</v>
      </c>
      <c r="AH171" s="174">
        <v>182486.39</v>
      </c>
      <c r="AI171" s="174">
        <v>181208</v>
      </c>
      <c r="AJ171" s="174">
        <v>175599.67</v>
      </c>
      <c r="AK171" s="174">
        <v>184155.16</v>
      </c>
      <c r="AL171" s="174">
        <v>178343.73</v>
      </c>
      <c r="AM171" s="174">
        <v>179224.38</v>
      </c>
      <c r="AN171" s="174">
        <v>193171.09</v>
      </c>
      <c r="AO171" s="174">
        <v>180214.81</v>
      </c>
      <c r="AP171" s="174">
        <v>186721.41</v>
      </c>
      <c r="AQ171" s="174">
        <v>183673.02</v>
      </c>
      <c r="AR171" s="174">
        <v>189881.2</v>
      </c>
      <c r="AS171" s="174">
        <v>182343.28</v>
      </c>
      <c r="AT171" s="174">
        <v>187221.73</v>
      </c>
      <c r="AU171" s="174">
        <v>189679.11</v>
      </c>
      <c r="AV171" s="174">
        <v>180176.25</v>
      </c>
      <c r="AW171" s="174">
        <v>188985.64</v>
      </c>
      <c r="AX171" s="174">
        <v>186306.88</v>
      </c>
      <c r="AY171" s="174">
        <v>185061.47</v>
      </c>
      <c r="AZ171" s="174">
        <v>194694.8</v>
      </c>
      <c r="BA171" s="174">
        <v>177595.12</v>
      </c>
      <c r="BB171" s="174">
        <v>180956.7</v>
      </c>
      <c r="BC171" s="174">
        <v>158980.29999999999</v>
      </c>
      <c r="BD171" s="174">
        <v>27415.06</v>
      </c>
      <c r="BE171" s="174">
        <v>169916.08</v>
      </c>
      <c r="BF171" s="174">
        <v>176549.95</v>
      </c>
      <c r="BG171" s="174">
        <v>179968.38</v>
      </c>
      <c r="BH171" s="174">
        <v>167862.78</v>
      </c>
      <c r="BI171" s="174">
        <v>176005.41</v>
      </c>
      <c r="BJ171" s="174">
        <v>176995.75</v>
      </c>
      <c r="BK171" s="174">
        <v>175994.91</v>
      </c>
      <c r="BL171" s="174">
        <v>201243.34</v>
      </c>
      <c r="BM171" s="174">
        <v>184720.41</v>
      </c>
      <c r="BN171" s="174">
        <v>187095.75</v>
      </c>
      <c r="BO171" s="174">
        <v>176603.16</v>
      </c>
      <c r="BP171" s="174">
        <v>185594.38</v>
      </c>
      <c r="BQ171" s="174">
        <v>179287.38</v>
      </c>
      <c r="BR171" s="174">
        <v>190255.66</v>
      </c>
      <c r="BS171" s="174">
        <v>190330.06</v>
      </c>
      <c r="BT171" s="174">
        <v>183483.42</v>
      </c>
      <c r="BU171" s="174">
        <v>192837.78</v>
      </c>
      <c r="BV171" s="174">
        <v>194110.81</v>
      </c>
      <c r="BW171" s="174">
        <v>197028.84</v>
      </c>
      <c r="BX171" s="174">
        <v>214336.78</v>
      </c>
      <c r="BY171" s="174">
        <v>195981.91</v>
      </c>
      <c r="BZ171" s="174">
        <v>215694.88</v>
      </c>
      <c r="CA171" s="174">
        <v>200458.86</v>
      </c>
      <c r="CB171" s="174">
        <v>203932.23</v>
      </c>
      <c r="CC171" s="174">
        <v>193301.39</v>
      </c>
      <c r="CD171" s="174">
        <v>207533.66</v>
      </c>
      <c r="CE171" s="174">
        <v>206215.47</v>
      </c>
      <c r="CF171" s="174">
        <v>198196.81</v>
      </c>
      <c r="CG171" s="174">
        <v>211690.25</v>
      </c>
      <c r="CH171" s="174">
        <v>210247.69</v>
      </c>
      <c r="CI171" s="174">
        <v>213710.36</v>
      </c>
      <c r="CJ171" s="174">
        <v>224227.62</v>
      </c>
      <c r="CK171" s="174">
        <v>210178.66</v>
      </c>
      <c r="CL171" s="174">
        <v>224532.56</v>
      </c>
      <c r="CM171" s="174">
        <v>169775.35999999999</v>
      </c>
      <c r="CN171" s="174">
        <v>79852.12</v>
      </c>
      <c r="CO171" s="174">
        <v>205542.47</v>
      </c>
      <c r="CP171" s="174">
        <v>213773.17</v>
      </c>
      <c r="CQ171" s="174">
        <v>214297.64</v>
      </c>
      <c r="CR171" s="174">
        <v>206984.36</v>
      </c>
      <c r="CS171" s="174">
        <v>218183.22</v>
      </c>
      <c r="CT171" s="174">
        <v>215983.84</v>
      </c>
      <c r="CU171" s="174">
        <v>218644.95</v>
      </c>
      <c r="CV171" s="174">
        <v>229156.72</v>
      </c>
      <c r="CW171" s="174">
        <v>207268.98</v>
      </c>
      <c r="CX171" s="174">
        <v>230070.78</v>
      </c>
      <c r="CY171" s="174">
        <v>218542.41</v>
      </c>
      <c r="CZ171" s="174">
        <v>220907.61</v>
      </c>
      <c r="DA171" s="174">
        <v>212071.38</v>
      </c>
      <c r="DB171" s="174">
        <v>216990.19</v>
      </c>
      <c r="DC171" s="174">
        <v>220914.78</v>
      </c>
      <c r="DD171" s="174">
        <v>211326.83</v>
      </c>
      <c r="DE171" s="174">
        <v>223886.02</v>
      </c>
      <c r="DF171" s="174">
        <v>222046.23</v>
      </c>
      <c r="DG171" s="174">
        <v>223872.58</v>
      </c>
      <c r="DH171" s="174">
        <v>235389.89</v>
      </c>
      <c r="DI171" s="174">
        <v>212865.98</v>
      </c>
      <c r="DJ171" s="174">
        <v>235924.66</v>
      </c>
      <c r="DK171" s="174">
        <v>224061.09</v>
      </c>
      <c r="DL171" s="174">
        <v>222629.58</v>
      </c>
      <c r="DM171" s="174">
        <v>215275.02</v>
      </c>
      <c r="DN171" s="174">
        <v>226378.3</v>
      </c>
      <c r="DO171" s="174">
        <v>225796.23</v>
      </c>
      <c r="DP171" s="174">
        <v>212270.53</v>
      </c>
      <c r="DQ171" s="174">
        <v>228927.94</v>
      </c>
      <c r="DR171" s="174">
        <v>228381.75</v>
      </c>
      <c r="DS171" s="174">
        <v>229909.25</v>
      </c>
      <c r="DT171" s="174">
        <v>241543.42</v>
      </c>
      <c r="DU171" s="174">
        <v>218378.17</v>
      </c>
      <c r="DV171" s="174">
        <v>241623.66</v>
      </c>
      <c r="DW171" s="174">
        <v>107671.63</v>
      </c>
      <c r="DX171" s="174">
        <v>0</v>
      </c>
      <c r="DY171" s="174">
        <v>205346.3</v>
      </c>
      <c r="DZ171" s="174">
        <v>231166.05</v>
      </c>
      <c r="EA171" s="174">
        <v>231312.39</v>
      </c>
      <c r="EB171" s="174">
        <v>219234.41</v>
      </c>
      <c r="EC171" s="174">
        <v>233535.5</v>
      </c>
      <c r="ED171" s="174">
        <v>232853.94</v>
      </c>
      <c r="EE171" s="174">
        <v>234139.69</v>
      </c>
      <c r="EF171" s="174">
        <v>247875.62</v>
      </c>
      <c r="EG171" s="174">
        <v>232649.53</v>
      </c>
      <c r="EH171" s="174">
        <v>248638.7</v>
      </c>
      <c r="EI171" s="174">
        <v>236790.69</v>
      </c>
      <c r="EJ171" s="174">
        <v>233159.06</v>
      </c>
      <c r="EK171" s="174">
        <v>226624.47</v>
      </c>
      <c r="EL171" s="174">
        <v>237626.97</v>
      </c>
      <c r="EM171" s="174">
        <v>237585.3</v>
      </c>
      <c r="EN171" s="174">
        <v>228684.81</v>
      </c>
      <c r="EO171" s="174">
        <v>240288.53</v>
      </c>
      <c r="EP171" s="174">
        <v>240065.53</v>
      </c>
      <c r="EQ171" s="174">
        <v>243378.62</v>
      </c>
      <c r="ER171" s="174">
        <v>253262.06</v>
      </c>
      <c r="ES171" s="174">
        <v>229685.28</v>
      </c>
      <c r="ET171" s="174">
        <v>254183.33</v>
      </c>
      <c r="EU171" s="174">
        <v>235573.67</v>
      </c>
      <c r="EV171" s="174">
        <v>241268.28</v>
      </c>
      <c r="EW171" s="174">
        <v>230384.5</v>
      </c>
      <c r="EX171" s="174">
        <v>240924.67</v>
      </c>
      <c r="EY171" s="174">
        <v>244452.47</v>
      </c>
      <c r="EZ171" s="174">
        <v>232585.62</v>
      </c>
      <c r="FA171" s="174">
        <v>245418.58</v>
      </c>
      <c r="FB171" s="174">
        <v>243730.81</v>
      </c>
      <c r="FC171" s="174">
        <v>244193.44</v>
      </c>
      <c r="FD171" s="174">
        <v>254637.33</v>
      </c>
      <c r="FE171" s="174">
        <v>231426.88</v>
      </c>
      <c r="FF171" s="174">
        <v>256140.59</v>
      </c>
      <c r="FG171" s="174">
        <v>23580.68</v>
      </c>
      <c r="FH171" s="174">
        <v>235425.11</v>
      </c>
      <c r="FI171" s="174">
        <v>230079.81</v>
      </c>
      <c r="FJ171" s="174">
        <v>246805.38</v>
      </c>
      <c r="FK171" s="174">
        <v>247779.59</v>
      </c>
      <c r="FL171" s="174">
        <v>233195.38</v>
      </c>
      <c r="FM171" s="174">
        <v>250019.16</v>
      </c>
      <c r="FN171" s="174">
        <v>244984.03</v>
      </c>
      <c r="FO171" s="174">
        <v>245962.06</v>
      </c>
      <c r="FP171" s="174">
        <v>261186.83</v>
      </c>
      <c r="FQ171" s="174">
        <v>236183.34</v>
      </c>
      <c r="FR171" s="174">
        <v>260904.64</v>
      </c>
      <c r="FS171" s="174">
        <v>241896.83</v>
      </c>
      <c r="FT171" s="174">
        <v>245068.41</v>
      </c>
      <c r="FU171" s="174">
        <v>231084.47</v>
      </c>
      <c r="FV171" s="174">
        <v>254029.84</v>
      </c>
      <c r="FW171" s="174">
        <v>250581.92</v>
      </c>
      <c r="FX171" s="174">
        <v>238651.53</v>
      </c>
      <c r="FY171" s="174">
        <v>256446.09</v>
      </c>
      <c r="FZ171" s="174">
        <v>249840.25</v>
      </c>
      <c r="GA171" s="174">
        <v>253417.08</v>
      </c>
    </row>
    <row r="172" spans="2:183">
      <c r="B172" s="171" t="s">
        <v>6</v>
      </c>
      <c r="C172" s="172" t="s">
        <v>39</v>
      </c>
      <c r="D172" s="81">
        <v>1.3960014577109832</v>
      </c>
      <c r="E172" s="82">
        <v>1.3960012109839013</v>
      </c>
      <c r="F172" s="82">
        <v>1.3960013058344938</v>
      </c>
      <c r="G172" s="82">
        <v>1.396001118270437</v>
      </c>
      <c r="H172" s="82">
        <v>1.3960013892297263</v>
      </c>
      <c r="I172" s="82">
        <v>1.396001324137931</v>
      </c>
      <c r="J172" s="82">
        <v>1.3960013344771707</v>
      </c>
      <c r="K172" s="82">
        <v>1.3960013480031115</v>
      </c>
      <c r="L172" s="82">
        <v>1.3960012473193575</v>
      </c>
      <c r="M172" s="82">
        <v>1.3960013069319255</v>
      </c>
      <c r="N172" s="82">
        <v>1.3960014510690966</v>
      </c>
      <c r="O172" s="82">
        <v>1.3960011537928096</v>
      </c>
      <c r="P172" s="82">
        <v>1.4339986500721917</v>
      </c>
      <c r="Q172" s="82">
        <v>1.4339986457402374</v>
      </c>
      <c r="R172" s="82">
        <v>1.4339993879558186</v>
      </c>
      <c r="S172" s="82">
        <v>1.4340004395052426</v>
      </c>
      <c r="T172" s="82">
        <v>1.4339989618142297</v>
      </c>
      <c r="U172" s="82">
        <v>1.4339987215878314</v>
      </c>
      <c r="V172" s="82">
        <v>1.433999025506111</v>
      </c>
      <c r="W172" s="82">
        <v>1.4339993495713759</v>
      </c>
      <c r="X172" s="82">
        <v>1.4339991050770506</v>
      </c>
      <c r="Y172" s="82">
        <v>1.4339989988424116</v>
      </c>
      <c r="Z172" s="82">
        <v>1.4339989967019242</v>
      </c>
      <c r="AA172" s="82">
        <v>1.4339996474846162</v>
      </c>
      <c r="AB172" s="82">
        <v>1.4740006405157184</v>
      </c>
      <c r="AC172" s="82">
        <v>1.4740007968751441</v>
      </c>
      <c r="AD172" s="82">
        <v>1.4740008316370432</v>
      </c>
      <c r="AE172" s="82">
        <v>1.9269989952602493</v>
      </c>
      <c r="AF172" s="82">
        <v>1.9269985246879349</v>
      </c>
      <c r="AG172" s="82">
        <v>1.9269989876194362</v>
      </c>
      <c r="AH172" s="82">
        <v>1.9269986842633249</v>
      </c>
      <c r="AI172" s="82">
        <v>1.9269986863596105</v>
      </c>
      <c r="AJ172" s="82">
        <v>1.9269985514562256</v>
      </c>
      <c r="AK172" s="82">
        <v>1.9269985706183592</v>
      </c>
      <c r="AL172" s="82">
        <v>1.9269987034035658</v>
      </c>
      <c r="AM172" s="82">
        <v>1.9269988280452008</v>
      </c>
      <c r="AN172" s="82">
        <v>1.9700000173369629</v>
      </c>
      <c r="AO172" s="82">
        <v>1.970000193485782</v>
      </c>
      <c r="AP172" s="82">
        <v>1.9700006572949558</v>
      </c>
      <c r="AQ172" s="82">
        <v>1.9700007507910118</v>
      </c>
      <c r="AR172" s="82">
        <v>1.9700001213864324</v>
      </c>
      <c r="AS172" s="82">
        <v>1.970000864304235</v>
      </c>
      <c r="AT172" s="82">
        <v>1.970000024201251</v>
      </c>
      <c r="AU172" s="82">
        <v>1.9700004538666374</v>
      </c>
      <c r="AV172" s="82">
        <v>1.9700005466870762</v>
      </c>
      <c r="AW172" s="82">
        <v>1.9700001428098028</v>
      </c>
      <c r="AX172" s="82">
        <v>1.9700004229581696</v>
      </c>
      <c r="AY172" s="82">
        <v>1.9700006812873776</v>
      </c>
      <c r="AZ172" s="82">
        <v>2.0169983527924829</v>
      </c>
      <c r="BA172" s="82">
        <v>2.0169986780118387</v>
      </c>
      <c r="BB172" s="82">
        <v>2.0169992353632247</v>
      </c>
      <c r="BC172" s="82">
        <v>2.0169994493797274</v>
      </c>
      <c r="BD172" s="82">
        <v>2.016999705709241</v>
      </c>
      <c r="BE172" s="82">
        <v>2.0169995964008449</v>
      </c>
      <c r="BF172" s="82">
        <v>2.0169991203116613</v>
      </c>
      <c r="BG172" s="82">
        <v>2.0169993432392874</v>
      </c>
      <c r="BH172" s="82">
        <v>2.0169996635585887</v>
      </c>
      <c r="BI172" s="82">
        <v>2.0169996905834222</v>
      </c>
      <c r="BJ172" s="82">
        <v>2.0169996125444434</v>
      </c>
      <c r="BK172" s="82">
        <v>2.0169995576225306</v>
      </c>
      <c r="BL172" s="82">
        <v>2.0680005754626825</v>
      </c>
      <c r="BM172" s="82">
        <v>2.0680003627277124</v>
      </c>
      <c r="BN172" s="82">
        <v>2.0680007471941533</v>
      </c>
      <c r="BO172" s="82">
        <v>2.0680011241481067</v>
      </c>
      <c r="BP172" s="82">
        <v>2.0680007309534263</v>
      </c>
      <c r="BQ172" s="82">
        <v>2.0680005997969917</v>
      </c>
      <c r="BR172" s="82">
        <v>2.0680010247849481</v>
      </c>
      <c r="BS172" s="82">
        <v>2.0680002781526317</v>
      </c>
      <c r="BT172" s="82">
        <v>2.0680013524936602</v>
      </c>
      <c r="BU172" s="82">
        <v>2.0680011740685282</v>
      </c>
      <c r="BV172" s="82">
        <v>2.0680006179152817</v>
      </c>
      <c r="BW172" s="82">
        <v>2.0680014694305955</v>
      </c>
      <c r="BX172" s="82">
        <v>2.1219992673775083</v>
      </c>
      <c r="BY172" s="82">
        <v>2.1219992593972101</v>
      </c>
      <c r="BZ172" s="82">
        <v>2.1219994687496926</v>
      </c>
      <c r="CA172" s="82">
        <v>2.1219990178579837</v>
      </c>
      <c r="CB172" s="82">
        <v>2.121999650378029</v>
      </c>
      <c r="CC172" s="82">
        <v>2.1219991437416299</v>
      </c>
      <c r="CD172" s="82">
        <v>2.1219993660596517</v>
      </c>
      <c r="CE172" s="82">
        <v>2.1219993249625952</v>
      </c>
      <c r="CF172" s="82">
        <v>2.121999028061694</v>
      </c>
      <c r="CG172" s="82">
        <v>2.1219995429020506</v>
      </c>
      <c r="CH172" s="82">
        <v>2.1219992935002017</v>
      </c>
      <c r="CI172" s="82">
        <v>2.1219994203260613</v>
      </c>
      <c r="CJ172" s="82">
        <v>2.1780033219687036</v>
      </c>
      <c r="CK172" s="82">
        <v>2.1780036600808699</v>
      </c>
      <c r="CL172" s="82">
        <v>2.1780035114607483</v>
      </c>
      <c r="CM172" s="82">
        <v>2.1780033354714559</v>
      </c>
      <c r="CN172" s="82">
        <v>2.1780028911982106</v>
      </c>
      <c r="CO172" s="82">
        <v>2.1780026914762853</v>
      </c>
      <c r="CP172" s="82">
        <v>2.178002975007896</v>
      </c>
      <c r="CQ172" s="82">
        <v>2.1780032663294371</v>
      </c>
      <c r="CR172" s="82">
        <v>2.1780032409453458</v>
      </c>
      <c r="CS172" s="82">
        <v>2.1780032702508989</v>
      </c>
      <c r="CT172" s="82">
        <v>2.1780029445576106</v>
      </c>
      <c r="CU172" s="82">
        <v>2.1780032035765302</v>
      </c>
      <c r="CV172" s="82">
        <v>2.2360025369566277</v>
      </c>
      <c r="CW172" s="82">
        <v>2.2360029860986752</v>
      </c>
      <c r="CX172" s="82">
        <v>2.2360025809137754</v>
      </c>
      <c r="CY172" s="82">
        <v>2.2360024760072847</v>
      </c>
      <c r="CZ172" s="82">
        <v>2.2360022628494596</v>
      </c>
      <c r="DA172" s="82">
        <v>2.2360020665513898</v>
      </c>
      <c r="DB172" s="82">
        <v>2.2360026091311345</v>
      </c>
      <c r="DC172" s="82">
        <v>2.2360021862569459</v>
      </c>
      <c r="DD172" s="82">
        <v>2.2360024759022759</v>
      </c>
      <c r="DE172" s="82">
        <v>2.2360025886916519</v>
      </c>
      <c r="DF172" s="82">
        <v>2.2360027426617735</v>
      </c>
      <c r="DG172" s="82">
        <v>2.2360023491387486</v>
      </c>
      <c r="DH172" s="82">
        <v>2.2970021565814771</v>
      </c>
      <c r="DI172" s="82">
        <v>2.2970025207399929</v>
      </c>
      <c r="DJ172" s="82">
        <v>2.2970024282006194</v>
      </c>
      <c r="DK172" s="82">
        <v>2.2970023066277103</v>
      </c>
      <c r="DL172" s="82">
        <v>2.2970023562296982</v>
      </c>
      <c r="DM172" s="82">
        <v>2.2970019206145964</v>
      </c>
      <c r="DN172" s="82">
        <v>2.2970022464887196</v>
      </c>
      <c r="DO172" s="82">
        <v>2.297002382187904</v>
      </c>
      <c r="DP172" s="82">
        <v>2.2970017963035105</v>
      </c>
      <c r="DQ172" s="82">
        <v>2.2970021509316476</v>
      </c>
      <c r="DR172" s="82">
        <v>2.2970022931627541</v>
      </c>
      <c r="DS172" s="82">
        <v>2.2970022279725448</v>
      </c>
      <c r="DT172" s="82">
        <v>2.3599978504919443</v>
      </c>
      <c r="DU172" s="82">
        <v>2.3599980331383765</v>
      </c>
      <c r="DV172" s="82">
        <v>2.3599978512057667</v>
      </c>
      <c r="DW172" s="82">
        <v>2.3599985533802683</v>
      </c>
      <c r="DX172" s="82" t="e">
        <v>#DIV/0!</v>
      </c>
      <c r="DY172" s="82">
        <v>2.3599984829539187</v>
      </c>
      <c r="DZ172" s="82">
        <v>2.3599982195322822</v>
      </c>
      <c r="EA172" s="82">
        <v>2.3599981839292017</v>
      </c>
      <c r="EB172" s="82">
        <v>2.3599983852910782</v>
      </c>
      <c r="EC172" s="82">
        <v>2.3599983386520385</v>
      </c>
      <c r="ED172" s="82">
        <v>2.3599981756818389</v>
      </c>
      <c r="EE172" s="82">
        <v>2.3599984074475011</v>
      </c>
      <c r="EF172" s="82">
        <v>2.4239980832982915</v>
      </c>
      <c r="EG172" s="82">
        <v>2.4239982037475407</v>
      </c>
      <c r="EH172" s="82">
        <v>2.4239981359762437</v>
      </c>
      <c r="EI172" s="82">
        <v>2.4239982187826299</v>
      </c>
      <c r="EJ172" s="82">
        <v>2.4239982617338165</v>
      </c>
      <c r="EK172" s="82">
        <v>2.4239985239378772</v>
      </c>
      <c r="EL172" s="82">
        <v>2.4239982250512595</v>
      </c>
      <c r="EM172" s="82">
        <v>2.4239984573600859</v>
      </c>
      <c r="EN172" s="82">
        <v>2.4239979012528883</v>
      </c>
      <c r="EO172" s="82">
        <v>2.4239983254143591</v>
      </c>
      <c r="EP172" s="82">
        <v>2.4239984046366509</v>
      </c>
      <c r="EQ172" s="82">
        <v>2.4239983371145652</v>
      </c>
      <c r="ER172" s="82">
        <v>2.4899970790013626</v>
      </c>
      <c r="ES172" s="82">
        <v>2.4899968778186361</v>
      </c>
      <c r="ET172" s="82">
        <v>2.4899967957066584</v>
      </c>
      <c r="EU172" s="82">
        <v>2.4899973575173346</v>
      </c>
      <c r="EV172" s="82">
        <v>2.4899972134785076</v>
      </c>
      <c r="EW172" s="82">
        <v>2.4899971899182916</v>
      </c>
      <c r="EX172" s="82">
        <v>2.4899973128559174</v>
      </c>
      <c r="EY172" s="82">
        <v>2.4899970256830235</v>
      </c>
      <c r="EZ172" s="82">
        <v>2.4899967882836589</v>
      </c>
      <c r="FA172" s="82">
        <v>2.4899969359325822</v>
      </c>
      <c r="FB172" s="82">
        <v>2.4899964243390134</v>
      </c>
      <c r="FC172" s="82">
        <v>2.4899965626519647</v>
      </c>
      <c r="FD172" s="82">
        <v>2.5599978646353758</v>
      </c>
      <c r="FE172" s="82">
        <v>2.5599978761343878</v>
      </c>
      <c r="FF172" s="82">
        <v>2.559997901154365</v>
      </c>
      <c r="FG172" s="82">
        <v>2.5600008685079034</v>
      </c>
      <c r="FH172" s="82">
        <v>2.5599981514304666</v>
      </c>
      <c r="FI172" s="82">
        <v>2.5599981707925639</v>
      </c>
      <c r="FJ172" s="82">
        <v>2.5599984482681544</v>
      </c>
      <c r="FK172" s="82">
        <v>2.5599974170618562</v>
      </c>
      <c r="FL172" s="82">
        <v>2.5599984630922585</v>
      </c>
      <c r="FM172" s="82">
        <v>2.5599982798129912</v>
      </c>
      <c r="FN172" s="82">
        <v>2.5599972371126825</v>
      </c>
      <c r="FO172" s="82">
        <v>2.5599981265417</v>
      </c>
      <c r="FP172" s="82">
        <v>2.6320031238978183</v>
      </c>
      <c r="FQ172" s="82">
        <v>2.6320032718487285</v>
      </c>
      <c r="FR172" s="82">
        <v>2.6320029933079314</v>
      </c>
      <c r="FS172" s="82">
        <v>2.6320025896024197</v>
      </c>
      <c r="FT172" s="82">
        <v>2.6320027708863614</v>
      </c>
      <c r="FU172" s="82">
        <v>2.632001526230666</v>
      </c>
      <c r="FV172" s="82">
        <v>2.6320026358378628</v>
      </c>
      <c r="FW172" s="82">
        <v>2.6320029485601668</v>
      </c>
      <c r="FX172" s="82">
        <v>2.6320021395564281</v>
      </c>
      <c r="FY172" s="82">
        <v>2.632003370493607</v>
      </c>
      <c r="FZ172" s="82">
        <v>2.6320029707976906</v>
      </c>
      <c r="GA172" s="82">
        <v>2.6320023264750785</v>
      </c>
    </row>
    <row r="173" spans="2:183">
      <c r="B173" s="96" t="s">
        <v>6</v>
      </c>
      <c r="C173" s="166" t="s">
        <v>40</v>
      </c>
      <c r="D173" s="175">
        <v>2.75</v>
      </c>
      <c r="E173" s="176">
        <v>3.67</v>
      </c>
      <c r="F173" s="176">
        <v>2.75</v>
      </c>
      <c r="G173" s="176">
        <v>3.67</v>
      </c>
      <c r="H173" s="176">
        <v>2.75</v>
      </c>
      <c r="I173" s="176">
        <v>3.67</v>
      </c>
      <c r="J173" s="176">
        <v>3.67</v>
      </c>
      <c r="K173" s="176">
        <v>3.67</v>
      </c>
      <c r="L173" s="176">
        <v>3.67</v>
      </c>
      <c r="M173" s="176">
        <v>3.67</v>
      </c>
      <c r="N173" s="176">
        <v>2.75</v>
      </c>
      <c r="O173" s="176">
        <v>1.83</v>
      </c>
      <c r="P173" s="176">
        <v>2.75</v>
      </c>
      <c r="Q173" s="176">
        <v>2.75</v>
      </c>
      <c r="R173" s="176">
        <v>3.67</v>
      </c>
      <c r="S173" s="176">
        <v>0.92</v>
      </c>
      <c r="T173" s="176">
        <v>2</v>
      </c>
      <c r="U173" s="176">
        <v>2.75</v>
      </c>
      <c r="V173" s="176">
        <v>2.75</v>
      </c>
      <c r="W173" s="176">
        <v>1.83</v>
      </c>
      <c r="X173" s="176">
        <v>3.67</v>
      </c>
      <c r="Y173" s="176">
        <v>3.67</v>
      </c>
      <c r="Z173" s="176">
        <v>3.67</v>
      </c>
      <c r="AA173" s="176">
        <v>1.83</v>
      </c>
      <c r="AB173" s="176">
        <v>4.58</v>
      </c>
      <c r="AC173" s="176">
        <v>3.67</v>
      </c>
      <c r="AD173" s="176">
        <v>2.75</v>
      </c>
      <c r="AE173" s="176">
        <v>2.75</v>
      </c>
      <c r="AF173" s="176">
        <v>2.75</v>
      </c>
      <c r="AG173" s="176">
        <v>3.67</v>
      </c>
      <c r="AH173" s="176">
        <v>3.67</v>
      </c>
      <c r="AI173" s="176">
        <v>2.75</v>
      </c>
      <c r="AJ173" s="176">
        <v>2.75</v>
      </c>
      <c r="AK173" s="176">
        <v>1.83</v>
      </c>
      <c r="AL173" s="176">
        <v>3.67</v>
      </c>
      <c r="AM173" s="176">
        <v>2.75</v>
      </c>
      <c r="AN173" s="176">
        <v>3.67</v>
      </c>
      <c r="AO173" s="176">
        <v>2.75</v>
      </c>
      <c r="AP173" s="176">
        <v>2.75</v>
      </c>
      <c r="AQ173" s="176">
        <v>1.83</v>
      </c>
      <c r="AR173" s="176">
        <v>2.75</v>
      </c>
      <c r="AS173" s="176">
        <v>1.83</v>
      </c>
      <c r="AT173" s="176">
        <v>2.75</v>
      </c>
      <c r="AU173" s="176">
        <v>4.58</v>
      </c>
      <c r="AV173" s="176">
        <v>4.58</v>
      </c>
      <c r="AW173" s="176">
        <v>2.75</v>
      </c>
      <c r="AX173" s="176">
        <v>2.75</v>
      </c>
      <c r="AY173" s="176">
        <v>2.75</v>
      </c>
      <c r="AZ173" s="176">
        <v>3.67</v>
      </c>
      <c r="BA173" s="176">
        <v>1.83</v>
      </c>
      <c r="BB173" s="176">
        <v>3.67</v>
      </c>
      <c r="BC173" s="176">
        <v>2.75</v>
      </c>
      <c r="BD173" s="176">
        <v>1.92</v>
      </c>
      <c r="BE173" s="176">
        <v>2.75</v>
      </c>
      <c r="BF173" s="176">
        <v>3.67</v>
      </c>
      <c r="BG173" s="176">
        <v>2.75</v>
      </c>
      <c r="BH173" s="176">
        <v>2.75</v>
      </c>
      <c r="BI173" s="176">
        <v>2.75</v>
      </c>
      <c r="BJ173" s="176">
        <v>2.75</v>
      </c>
      <c r="BK173" s="176">
        <v>2.75</v>
      </c>
      <c r="BL173" s="176">
        <v>3.67</v>
      </c>
      <c r="BM173" s="176">
        <v>1.83</v>
      </c>
      <c r="BN173" s="176">
        <v>4.58</v>
      </c>
      <c r="BO173" s="176">
        <v>2.75</v>
      </c>
      <c r="BP173" s="176">
        <v>2.75</v>
      </c>
      <c r="BQ173" s="176">
        <v>4.58</v>
      </c>
      <c r="BR173" s="176">
        <v>1.83</v>
      </c>
      <c r="BS173" s="176">
        <v>1.83</v>
      </c>
      <c r="BT173" s="176">
        <v>1.83</v>
      </c>
      <c r="BU173" s="176">
        <v>3.67</v>
      </c>
      <c r="BV173" s="176">
        <v>2.75</v>
      </c>
      <c r="BW173" s="176">
        <v>3.67</v>
      </c>
      <c r="BX173" s="176">
        <v>2.75</v>
      </c>
      <c r="BY173" s="176">
        <v>2.75</v>
      </c>
      <c r="BZ173" s="176">
        <v>4.58</v>
      </c>
      <c r="CA173" s="176">
        <v>2.75</v>
      </c>
      <c r="CB173" s="176">
        <v>4.67</v>
      </c>
      <c r="CC173" s="176">
        <v>2.75</v>
      </c>
      <c r="CD173" s="176">
        <v>2.75</v>
      </c>
      <c r="CE173" s="176">
        <v>1.83</v>
      </c>
      <c r="CF173" s="176">
        <v>3.67</v>
      </c>
      <c r="CG173" s="176">
        <v>3.67</v>
      </c>
      <c r="CH173" s="176">
        <v>2.75</v>
      </c>
      <c r="CI173" s="176">
        <v>2.75</v>
      </c>
      <c r="CJ173" s="176">
        <v>2.75</v>
      </c>
      <c r="CK173" s="176">
        <v>3.67</v>
      </c>
      <c r="CL173" s="176">
        <v>2.75</v>
      </c>
      <c r="CM173" s="176">
        <v>2.75</v>
      </c>
      <c r="CN173" s="176">
        <v>1.92</v>
      </c>
      <c r="CO173" s="176">
        <v>2.75</v>
      </c>
      <c r="CP173" s="176">
        <v>2.75</v>
      </c>
      <c r="CQ173" s="176">
        <v>2.75</v>
      </c>
      <c r="CR173" s="176">
        <v>3.67</v>
      </c>
      <c r="CS173" s="176">
        <v>2.75</v>
      </c>
      <c r="CT173" s="176">
        <v>2.75</v>
      </c>
      <c r="CU173" s="176">
        <v>2.75</v>
      </c>
      <c r="CV173" s="176">
        <v>3.67</v>
      </c>
      <c r="CW173" s="176">
        <v>4.58</v>
      </c>
      <c r="CX173" s="176">
        <v>2.75</v>
      </c>
      <c r="CY173" s="176">
        <v>3.67</v>
      </c>
      <c r="CZ173" s="176">
        <v>3.67</v>
      </c>
      <c r="DA173" s="176">
        <v>2.75</v>
      </c>
      <c r="DB173" s="176">
        <v>3.67</v>
      </c>
      <c r="DC173" s="176">
        <v>2.75</v>
      </c>
      <c r="DD173" s="176">
        <v>2.75</v>
      </c>
      <c r="DE173" s="176">
        <v>1.83</v>
      </c>
      <c r="DF173" s="176">
        <v>3.67</v>
      </c>
      <c r="DG173" s="176">
        <v>3.67</v>
      </c>
      <c r="DH173" s="176">
        <v>2.75</v>
      </c>
      <c r="DI173" s="176">
        <v>2.75</v>
      </c>
      <c r="DJ173" s="176">
        <v>2.75</v>
      </c>
      <c r="DK173" s="176">
        <v>4.58</v>
      </c>
      <c r="DL173" s="176">
        <v>3.67</v>
      </c>
      <c r="DM173" s="176">
        <v>3.67</v>
      </c>
      <c r="DN173" s="176">
        <v>2.75</v>
      </c>
      <c r="DO173" s="176">
        <v>2.83</v>
      </c>
      <c r="DP173" s="176">
        <v>2.75</v>
      </c>
      <c r="DQ173" s="176">
        <v>2.75</v>
      </c>
      <c r="DR173" s="176">
        <v>2.75</v>
      </c>
      <c r="DS173" s="176">
        <v>4.58</v>
      </c>
      <c r="DT173" s="176">
        <v>3.67</v>
      </c>
      <c r="DU173" s="176">
        <v>1.83</v>
      </c>
      <c r="DV173" s="176">
        <v>3.67</v>
      </c>
      <c r="DW173" s="176">
        <v>2.75</v>
      </c>
      <c r="DX173" s="176">
        <v>0</v>
      </c>
      <c r="DY173" s="176">
        <v>3.75</v>
      </c>
      <c r="DZ173" s="176">
        <v>3.67</v>
      </c>
      <c r="EA173" s="176">
        <v>2.75</v>
      </c>
      <c r="EB173" s="176">
        <v>2.75</v>
      </c>
      <c r="EC173" s="176">
        <v>2.75</v>
      </c>
      <c r="ED173" s="176">
        <v>3.67</v>
      </c>
      <c r="EE173" s="176">
        <v>3.67</v>
      </c>
      <c r="EF173" s="176">
        <v>2.75</v>
      </c>
      <c r="EG173" s="176">
        <v>2.75</v>
      </c>
      <c r="EH173" s="176">
        <v>2.75</v>
      </c>
      <c r="EI173" s="176">
        <v>3.67</v>
      </c>
      <c r="EJ173" s="176">
        <v>1.83</v>
      </c>
      <c r="EK173" s="176">
        <v>2.75</v>
      </c>
      <c r="EL173" s="176">
        <v>2.83</v>
      </c>
      <c r="EM173" s="176">
        <v>2.75</v>
      </c>
      <c r="EN173" s="176">
        <v>1.83</v>
      </c>
      <c r="EO173" s="176">
        <v>2.75</v>
      </c>
      <c r="EP173" s="176">
        <v>3.67</v>
      </c>
      <c r="EQ173" s="176">
        <v>2.75</v>
      </c>
      <c r="ER173" s="176">
        <v>4.58</v>
      </c>
      <c r="ES173" s="176">
        <v>2.75</v>
      </c>
      <c r="ET173" s="176">
        <v>4.58</v>
      </c>
      <c r="EU173" s="176">
        <v>2.75</v>
      </c>
      <c r="EV173" s="176">
        <v>2.75</v>
      </c>
      <c r="EW173" s="176">
        <v>2.75</v>
      </c>
      <c r="EX173" s="176">
        <v>3.67</v>
      </c>
      <c r="EY173" s="176">
        <v>2.75</v>
      </c>
      <c r="EZ173" s="176">
        <v>2.75</v>
      </c>
      <c r="FA173" s="176">
        <v>2.75</v>
      </c>
      <c r="FB173" s="176">
        <v>2.75</v>
      </c>
      <c r="FC173" s="176">
        <v>3.67</v>
      </c>
      <c r="FD173" s="176">
        <v>3.67</v>
      </c>
      <c r="FE173" s="176">
        <v>2.75</v>
      </c>
      <c r="FF173" s="176">
        <v>3.67</v>
      </c>
      <c r="FG173" s="176">
        <v>0.92</v>
      </c>
      <c r="FH173" s="176">
        <v>3.75</v>
      </c>
      <c r="FI173" s="176">
        <v>2.75</v>
      </c>
      <c r="FJ173" s="176">
        <v>2.75</v>
      </c>
      <c r="FK173" s="176">
        <v>2.75</v>
      </c>
      <c r="FL173" s="176">
        <v>3.67</v>
      </c>
      <c r="FM173" s="176">
        <v>2.75</v>
      </c>
      <c r="FN173" s="176">
        <v>3.67</v>
      </c>
      <c r="FO173" s="176">
        <v>2.75</v>
      </c>
      <c r="FP173" s="176">
        <v>3.67</v>
      </c>
      <c r="FQ173" s="176">
        <v>3.67</v>
      </c>
      <c r="FR173" s="176">
        <v>3.67</v>
      </c>
      <c r="FS173" s="176">
        <v>3.67</v>
      </c>
      <c r="FT173" s="176">
        <v>1.83</v>
      </c>
      <c r="FU173" s="176">
        <v>3.67</v>
      </c>
      <c r="FV173" s="176">
        <v>2.75</v>
      </c>
      <c r="FW173" s="176">
        <v>1.83</v>
      </c>
      <c r="FX173" s="176">
        <v>2.75</v>
      </c>
      <c r="FY173" s="176">
        <v>1.83</v>
      </c>
      <c r="FZ173" s="176">
        <v>4.67</v>
      </c>
      <c r="GA173" s="176">
        <v>3.67</v>
      </c>
    </row>
    <row r="174" spans="2:183">
      <c r="B174" s="96" t="s">
        <v>6</v>
      </c>
      <c r="C174" s="166" t="s">
        <v>41</v>
      </c>
      <c r="D174" s="175">
        <v>685</v>
      </c>
      <c r="E174" s="176">
        <v>619</v>
      </c>
      <c r="F174" s="176">
        <v>685</v>
      </c>
      <c r="G174" s="176">
        <v>663</v>
      </c>
      <c r="H174" s="176">
        <v>685</v>
      </c>
      <c r="I174" s="176">
        <v>663</v>
      </c>
      <c r="J174" s="176">
        <v>685</v>
      </c>
      <c r="K174" s="176">
        <v>685</v>
      </c>
      <c r="L174" s="176">
        <v>663</v>
      </c>
      <c r="M174" s="176">
        <v>685</v>
      </c>
      <c r="N174" s="176">
        <v>663</v>
      </c>
      <c r="O174" s="176">
        <v>685</v>
      </c>
      <c r="P174" s="176">
        <v>685</v>
      </c>
      <c r="Q174" s="176">
        <v>619</v>
      </c>
      <c r="R174" s="176">
        <v>685</v>
      </c>
      <c r="S174" s="176">
        <v>89</v>
      </c>
      <c r="T174" s="176">
        <v>133</v>
      </c>
      <c r="U174" s="176">
        <v>663</v>
      </c>
      <c r="V174" s="176">
        <v>685</v>
      </c>
      <c r="W174" s="176">
        <v>685</v>
      </c>
      <c r="X174" s="176">
        <v>663</v>
      </c>
      <c r="Y174" s="176">
        <v>685</v>
      </c>
      <c r="Z174" s="176">
        <v>663</v>
      </c>
      <c r="AA174" s="176">
        <v>685</v>
      </c>
      <c r="AB174" s="176">
        <v>685</v>
      </c>
      <c r="AC174" s="176">
        <v>619</v>
      </c>
      <c r="AD174" s="176">
        <v>685</v>
      </c>
      <c r="AE174" s="176">
        <v>663</v>
      </c>
      <c r="AF174" s="176">
        <v>685</v>
      </c>
      <c r="AG174" s="176">
        <v>663</v>
      </c>
      <c r="AH174" s="176">
        <v>685</v>
      </c>
      <c r="AI174" s="176">
        <v>685</v>
      </c>
      <c r="AJ174" s="176">
        <v>663</v>
      </c>
      <c r="AK174" s="176">
        <v>685</v>
      </c>
      <c r="AL174" s="176">
        <v>663</v>
      </c>
      <c r="AM174" s="176">
        <v>685</v>
      </c>
      <c r="AN174" s="176">
        <v>685</v>
      </c>
      <c r="AO174" s="176">
        <v>641</v>
      </c>
      <c r="AP174" s="176">
        <v>685</v>
      </c>
      <c r="AQ174" s="176">
        <v>663</v>
      </c>
      <c r="AR174" s="176">
        <v>685</v>
      </c>
      <c r="AS174" s="176">
        <v>663</v>
      </c>
      <c r="AT174" s="176">
        <v>685</v>
      </c>
      <c r="AU174" s="176">
        <v>685</v>
      </c>
      <c r="AV174" s="176">
        <v>663</v>
      </c>
      <c r="AW174" s="176">
        <v>685</v>
      </c>
      <c r="AX174" s="176">
        <v>663</v>
      </c>
      <c r="AY174" s="176">
        <v>685</v>
      </c>
      <c r="AZ174" s="176">
        <v>685</v>
      </c>
      <c r="BA174" s="176">
        <v>619</v>
      </c>
      <c r="BB174" s="176">
        <v>685</v>
      </c>
      <c r="BC174" s="176">
        <v>619</v>
      </c>
      <c r="BD174" s="176">
        <v>111</v>
      </c>
      <c r="BE174" s="176">
        <v>663</v>
      </c>
      <c r="BF174" s="176">
        <v>685</v>
      </c>
      <c r="BG174" s="176">
        <v>685</v>
      </c>
      <c r="BH174" s="176">
        <v>663</v>
      </c>
      <c r="BI174" s="176">
        <v>685</v>
      </c>
      <c r="BJ174" s="176">
        <v>663</v>
      </c>
      <c r="BK174" s="176">
        <v>685</v>
      </c>
      <c r="BL174" s="176">
        <v>685</v>
      </c>
      <c r="BM174" s="176">
        <v>619</v>
      </c>
      <c r="BN174" s="176">
        <v>685</v>
      </c>
      <c r="BO174" s="176">
        <v>663</v>
      </c>
      <c r="BP174" s="176">
        <v>685</v>
      </c>
      <c r="BQ174" s="176">
        <v>663</v>
      </c>
      <c r="BR174" s="176">
        <v>685</v>
      </c>
      <c r="BS174" s="176">
        <v>685</v>
      </c>
      <c r="BT174" s="176">
        <v>663</v>
      </c>
      <c r="BU174" s="176">
        <v>685</v>
      </c>
      <c r="BV174" s="176">
        <v>663</v>
      </c>
      <c r="BW174" s="176">
        <v>685</v>
      </c>
      <c r="BX174" s="176">
        <v>685</v>
      </c>
      <c r="BY174" s="176">
        <v>619</v>
      </c>
      <c r="BZ174" s="176">
        <v>685</v>
      </c>
      <c r="CA174" s="176">
        <v>663</v>
      </c>
      <c r="CB174" s="176">
        <v>685</v>
      </c>
      <c r="CC174" s="176">
        <v>663</v>
      </c>
      <c r="CD174" s="176">
        <v>685</v>
      </c>
      <c r="CE174" s="176">
        <v>685</v>
      </c>
      <c r="CF174" s="176">
        <v>663</v>
      </c>
      <c r="CG174" s="176">
        <v>685</v>
      </c>
      <c r="CH174" s="176">
        <v>663</v>
      </c>
      <c r="CI174" s="176">
        <v>685</v>
      </c>
      <c r="CJ174" s="176">
        <v>685</v>
      </c>
      <c r="CK174" s="176">
        <v>641</v>
      </c>
      <c r="CL174" s="176">
        <v>685</v>
      </c>
      <c r="CM174" s="176">
        <v>530</v>
      </c>
      <c r="CN174" s="176">
        <v>265</v>
      </c>
      <c r="CO174" s="176">
        <v>663</v>
      </c>
      <c r="CP174" s="176">
        <v>685</v>
      </c>
      <c r="CQ174" s="176">
        <v>685</v>
      </c>
      <c r="CR174" s="176">
        <v>663</v>
      </c>
      <c r="CS174" s="176">
        <v>685</v>
      </c>
      <c r="CT174" s="176">
        <v>663</v>
      </c>
      <c r="CU174" s="176">
        <v>685</v>
      </c>
      <c r="CV174" s="176">
        <v>685</v>
      </c>
      <c r="CW174" s="176">
        <v>619</v>
      </c>
      <c r="CX174" s="176">
        <v>685</v>
      </c>
      <c r="CY174" s="176">
        <v>663</v>
      </c>
      <c r="CZ174" s="176">
        <v>685</v>
      </c>
      <c r="DA174" s="176">
        <v>663</v>
      </c>
      <c r="DB174" s="176">
        <v>685</v>
      </c>
      <c r="DC174" s="176">
        <v>685</v>
      </c>
      <c r="DD174" s="176">
        <v>663</v>
      </c>
      <c r="DE174" s="176">
        <v>685</v>
      </c>
      <c r="DF174" s="176">
        <v>663</v>
      </c>
      <c r="DG174" s="176">
        <v>685</v>
      </c>
      <c r="DH174" s="176">
        <v>685</v>
      </c>
      <c r="DI174" s="176">
        <v>619</v>
      </c>
      <c r="DJ174" s="176">
        <v>685</v>
      </c>
      <c r="DK174" s="176">
        <v>663</v>
      </c>
      <c r="DL174" s="176">
        <v>685</v>
      </c>
      <c r="DM174" s="176">
        <v>663</v>
      </c>
      <c r="DN174" s="176">
        <v>685</v>
      </c>
      <c r="DO174" s="176">
        <v>685</v>
      </c>
      <c r="DP174" s="176">
        <v>663</v>
      </c>
      <c r="DQ174" s="176">
        <v>685</v>
      </c>
      <c r="DR174" s="176">
        <v>663</v>
      </c>
      <c r="DS174" s="176">
        <v>685</v>
      </c>
      <c r="DT174" s="176">
        <v>685</v>
      </c>
      <c r="DU174" s="176">
        <v>619</v>
      </c>
      <c r="DV174" s="176">
        <v>685</v>
      </c>
      <c r="DW174" s="176">
        <v>310</v>
      </c>
      <c r="DX174" s="176">
        <v>0</v>
      </c>
      <c r="DY174" s="176">
        <v>619</v>
      </c>
      <c r="DZ174" s="176">
        <v>685</v>
      </c>
      <c r="EA174" s="176">
        <v>685</v>
      </c>
      <c r="EB174" s="176">
        <v>663</v>
      </c>
      <c r="EC174" s="176">
        <v>685</v>
      </c>
      <c r="ED174" s="176">
        <v>663</v>
      </c>
      <c r="EE174" s="176">
        <v>685</v>
      </c>
      <c r="EF174" s="176">
        <v>685</v>
      </c>
      <c r="EG174" s="176">
        <v>641</v>
      </c>
      <c r="EH174" s="176">
        <v>685</v>
      </c>
      <c r="EI174" s="176">
        <v>663</v>
      </c>
      <c r="EJ174" s="176">
        <v>685</v>
      </c>
      <c r="EK174" s="176">
        <v>663</v>
      </c>
      <c r="EL174" s="176">
        <v>685</v>
      </c>
      <c r="EM174" s="176">
        <v>685</v>
      </c>
      <c r="EN174" s="176">
        <v>663</v>
      </c>
      <c r="EO174" s="176">
        <v>685</v>
      </c>
      <c r="EP174" s="176">
        <v>663</v>
      </c>
      <c r="EQ174" s="176">
        <v>685</v>
      </c>
      <c r="ER174" s="176">
        <v>685</v>
      </c>
      <c r="ES174" s="176">
        <v>619</v>
      </c>
      <c r="ET174" s="176">
        <v>685</v>
      </c>
      <c r="EU174" s="176">
        <v>663</v>
      </c>
      <c r="EV174" s="176">
        <v>685</v>
      </c>
      <c r="EW174" s="176">
        <v>663</v>
      </c>
      <c r="EX174" s="176">
        <v>685</v>
      </c>
      <c r="EY174" s="176">
        <v>685</v>
      </c>
      <c r="EZ174" s="176">
        <v>663</v>
      </c>
      <c r="FA174" s="176">
        <v>685</v>
      </c>
      <c r="FB174" s="176">
        <v>663</v>
      </c>
      <c r="FC174" s="176">
        <v>685</v>
      </c>
      <c r="FD174" s="176">
        <v>685</v>
      </c>
      <c r="FE174" s="176">
        <v>619</v>
      </c>
      <c r="FF174" s="176">
        <v>685</v>
      </c>
      <c r="FG174" s="176">
        <v>67</v>
      </c>
      <c r="FH174" s="176">
        <v>663</v>
      </c>
      <c r="FI174" s="176">
        <v>663</v>
      </c>
      <c r="FJ174" s="176">
        <v>685</v>
      </c>
      <c r="FK174" s="176">
        <v>685</v>
      </c>
      <c r="FL174" s="176">
        <v>663</v>
      </c>
      <c r="FM174" s="176">
        <v>685</v>
      </c>
      <c r="FN174" s="176">
        <v>663</v>
      </c>
      <c r="FO174" s="176">
        <v>685</v>
      </c>
      <c r="FP174" s="176">
        <v>685</v>
      </c>
      <c r="FQ174" s="176">
        <v>619</v>
      </c>
      <c r="FR174" s="176">
        <v>685</v>
      </c>
      <c r="FS174" s="176">
        <v>663</v>
      </c>
      <c r="FT174" s="176">
        <v>685</v>
      </c>
      <c r="FU174" s="176">
        <v>663</v>
      </c>
      <c r="FV174" s="176">
        <v>685</v>
      </c>
      <c r="FW174" s="176">
        <v>685</v>
      </c>
      <c r="FX174" s="176">
        <v>663</v>
      </c>
      <c r="FY174" s="176">
        <v>685</v>
      </c>
      <c r="FZ174" s="176">
        <v>663</v>
      </c>
      <c r="GA174" s="176">
        <v>685</v>
      </c>
    </row>
    <row r="175" spans="2:183">
      <c r="B175" s="96" t="s">
        <v>6</v>
      </c>
      <c r="C175" s="166" t="s">
        <v>271</v>
      </c>
      <c r="D175" s="88">
        <v>3247.75</v>
      </c>
      <c r="E175" s="89">
        <v>4330.33</v>
      </c>
      <c r="F175" s="89">
        <v>3247.75</v>
      </c>
      <c r="G175" s="89">
        <v>4330.33</v>
      </c>
      <c r="H175" s="89">
        <v>3247.75</v>
      </c>
      <c r="I175" s="89">
        <v>4330.33</v>
      </c>
      <c r="J175" s="89">
        <v>4330.33</v>
      </c>
      <c r="K175" s="89">
        <v>4330.33</v>
      </c>
      <c r="L175" s="89">
        <v>4330.33</v>
      </c>
      <c r="M175" s="89">
        <v>4330.33</v>
      </c>
      <c r="N175" s="89">
        <v>3247.75</v>
      </c>
      <c r="O175" s="89">
        <v>2165.17</v>
      </c>
      <c r="P175" s="89">
        <v>3247.75</v>
      </c>
      <c r="Q175" s="89">
        <v>3247.75</v>
      </c>
      <c r="R175" s="89">
        <v>4330.33</v>
      </c>
      <c r="S175" s="89">
        <v>1082.58</v>
      </c>
      <c r="T175" s="89">
        <v>2362</v>
      </c>
      <c r="U175" s="89">
        <v>3247.75</v>
      </c>
      <c r="V175" s="89">
        <v>3247.75</v>
      </c>
      <c r="W175" s="89">
        <v>2165.17</v>
      </c>
      <c r="X175" s="89">
        <v>4330.33</v>
      </c>
      <c r="Y175" s="89">
        <v>4330.33</v>
      </c>
      <c r="Z175" s="89">
        <v>4330.33</v>
      </c>
      <c r="AA175" s="89">
        <v>2165.17</v>
      </c>
      <c r="AB175" s="89">
        <v>5412.92</v>
      </c>
      <c r="AC175" s="89">
        <v>4330.33</v>
      </c>
      <c r="AD175" s="89">
        <v>3247.75</v>
      </c>
      <c r="AE175" s="89">
        <v>3247.75</v>
      </c>
      <c r="AF175" s="89">
        <v>3247.75</v>
      </c>
      <c r="AG175" s="89">
        <v>4330.33</v>
      </c>
      <c r="AH175" s="89">
        <v>4330.33</v>
      </c>
      <c r="AI175" s="89">
        <v>3247.75</v>
      </c>
      <c r="AJ175" s="89">
        <v>3247.75</v>
      </c>
      <c r="AK175" s="89">
        <v>2165.17</v>
      </c>
      <c r="AL175" s="89">
        <v>4330.33</v>
      </c>
      <c r="AM175" s="89">
        <v>3247.75</v>
      </c>
      <c r="AN175" s="89">
        <v>4330.33</v>
      </c>
      <c r="AO175" s="89">
        <v>3247.75</v>
      </c>
      <c r="AP175" s="89">
        <v>3247.75</v>
      </c>
      <c r="AQ175" s="89">
        <v>2165.17</v>
      </c>
      <c r="AR175" s="89">
        <v>3247.75</v>
      </c>
      <c r="AS175" s="89">
        <v>2165.17</v>
      </c>
      <c r="AT175" s="89">
        <v>3247.75</v>
      </c>
      <c r="AU175" s="89">
        <v>5412.92</v>
      </c>
      <c r="AV175" s="89">
        <v>5412.92</v>
      </c>
      <c r="AW175" s="89">
        <v>3247.75</v>
      </c>
      <c r="AX175" s="89">
        <v>3247.75</v>
      </c>
      <c r="AY175" s="89">
        <v>3247.75</v>
      </c>
      <c r="AZ175" s="89">
        <v>4330.33</v>
      </c>
      <c r="BA175" s="89">
        <v>2165.17</v>
      </c>
      <c r="BB175" s="89">
        <v>4330.33</v>
      </c>
      <c r="BC175" s="89">
        <v>3247.75</v>
      </c>
      <c r="BD175" s="89">
        <v>2263.58</v>
      </c>
      <c r="BE175" s="89">
        <v>3247.75</v>
      </c>
      <c r="BF175" s="89">
        <v>4330.33</v>
      </c>
      <c r="BG175" s="89">
        <v>3247.75</v>
      </c>
      <c r="BH175" s="89">
        <v>3247.75</v>
      </c>
      <c r="BI175" s="89">
        <v>3247.75</v>
      </c>
      <c r="BJ175" s="89">
        <v>3247.75</v>
      </c>
      <c r="BK175" s="89">
        <v>3247.75</v>
      </c>
      <c r="BL175" s="89">
        <v>4330.33</v>
      </c>
      <c r="BM175" s="89">
        <v>2165.17</v>
      </c>
      <c r="BN175" s="89">
        <v>5412.92</v>
      </c>
      <c r="BO175" s="89">
        <v>3247.75</v>
      </c>
      <c r="BP175" s="89">
        <v>3247.75</v>
      </c>
      <c r="BQ175" s="89">
        <v>5412.92</v>
      </c>
      <c r="BR175" s="89">
        <v>2165.17</v>
      </c>
      <c r="BS175" s="89">
        <v>2165.17</v>
      </c>
      <c r="BT175" s="89">
        <v>2165.17</v>
      </c>
      <c r="BU175" s="89">
        <v>4330.33</v>
      </c>
      <c r="BV175" s="89">
        <v>3247.75</v>
      </c>
      <c r="BW175" s="89">
        <v>4330.33</v>
      </c>
      <c r="BX175" s="89">
        <v>3247.75</v>
      </c>
      <c r="BY175" s="89">
        <v>3247.75</v>
      </c>
      <c r="BZ175" s="89">
        <v>5412.92</v>
      </c>
      <c r="CA175" s="89">
        <v>3247.75</v>
      </c>
      <c r="CB175" s="89">
        <v>5511.33</v>
      </c>
      <c r="CC175" s="89">
        <v>3247.75</v>
      </c>
      <c r="CD175" s="89">
        <v>3247.75</v>
      </c>
      <c r="CE175" s="89">
        <v>2165.17</v>
      </c>
      <c r="CF175" s="89">
        <v>4330.33</v>
      </c>
      <c r="CG175" s="89">
        <v>4330.33</v>
      </c>
      <c r="CH175" s="89">
        <v>3247.75</v>
      </c>
      <c r="CI175" s="89">
        <v>3247.75</v>
      </c>
      <c r="CJ175" s="89">
        <v>3247.75</v>
      </c>
      <c r="CK175" s="89">
        <v>4330.33</v>
      </c>
      <c r="CL175" s="89">
        <v>3247.75</v>
      </c>
      <c r="CM175" s="89">
        <v>3247.75</v>
      </c>
      <c r="CN175" s="89">
        <v>2263.58</v>
      </c>
      <c r="CO175" s="89">
        <v>3247.75</v>
      </c>
      <c r="CP175" s="89">
        <v>3247.75</v>
      </c>
      <c r="CQ175" s="89">
        <v>3247.75</v>
      </c>
      <c r="CR175" s="89">
        <v>4330.33</v>
      </c>
      <c r="CS175" s="89">
        <v>3247.75</v>
      </c>
      <c r="CT175" s="89">
        <v>3247.75</v>
      </c>
      <c r="CU175" s="89">
        <v>3247.75</v>
      </c>
      <c r="CV175" s="89">
        <v>4330.33</v>
      </c>
      <c r="CW175" s="89">
        <v>5412.92</v>
      </c>
      <c r="CX175" s="89">
        <v>3247.75</v>
      </c>
      <c r="CY175" s="89">
        <v>4330.33</v>
      </c>
      <c r="CZ175" s="89">
        <v>4330.33</v>
      </c>
      <c r="DA175" s="89">
        <v>3247.75</v>
      </c>
      <c r="DB175" s="89">
        <v>4330.33</v>
      </c>
      <c r="DC175" s="89">
        <v>3247.75</v>
      </c>
      <c r="DD175" s="89">
        <v>3247.75</v>
      </c>
      <c r="DE175" s="89">
        <v>2165.17</v>
      </c>
      <c r="DF175" s="89">
        <v>4330.33</v>
      </c>
      <c r="DG175" s="89">
        <v>4330.33</v>
      </c>
      <c r="DH175" s="89">
        <v>3247.75</v>
      </c>
      <c r="DI175" s="89">
        <v>3247.75</v>
      </c>
      <c r="DJ175" s="89">
        <v>3247.75</v>
      </c>
      <c r="DK175" s="89">
        <v>5412.92</v>
      </c>
      <c r="DL175" s="89">
        <v>4330.33</v>
      </c>
      <c r="DM175" s="89">
        <v>4330.33</v>
      </c>
      <c r="DN175" s="89">
        <v>3247.75</v>
      </c>
      <c r="DO175" s="89">
        <v>3346.17</v>
      </c>
      <c r="DP175" s="89">
        <v>3247.75</v>
      </c>
      <c r="DQ175" s="89">
        <v>3247.75</v>
      </c>
      <c r="DR175" s="89">
        <v>3247.75</v>
      </c>
      <c r="DS175" s="89">
        <v>5412.92</v>
      </c>
      <c r="DT175" s="89">
        <v>4330.33</v>
      </c>
      <c r="DU175" s="89">
        <v>2165.17</v>
      </c>
      <c r="DV175" s="89">
        <v>4330.33</v>
      </c>
      <c r="DW175" s="89">
        <v>3247.75</v>
      </c>
      <c r="DX175" s="89">
        <v>0</v>
      </c>
      <c r="DY175" s="89">
        <v>4428.75</v>
      </c>
      <c r="DZ175" s="89">
        <v>4330.33</v>
      </c>
      <c r="EA175" s="89">
        <v>3247.75</v>
      </c>
      <c r="EB175" s="89">
        <v>3247.75</v>
      </c>
      <c r="EC175" s="89">
        <v>3247.75</v>
      </c>
      <c r="ED175" s="89">
        <v>4330.33</v>
      </c>
      <c r="EE175" s="89">
        <v>4330.33</v>
      </c>
      <c r="EF175" s="89">
        <v>3247.75</v>
      </c>
      <c r="EG175" s="89">
        <v>3247.75</v>
      </c>
      <c r="EH175" s="89">
        <v>3247.75</v>
      </c>
      <c r="EI175" s="89">
        <v>4330.33</v>
      </c>
      <c r="EJ175" s="89">
        <v>2165.17</v>
      </c>
      <c r="EK175" s="89">
        <v>3247.75</v>
      </c>
      <c r="EL175" s="89">
        <v>3346.17</v>
      </c>
      <c r="EM175" s="89">
        <v>3247.75</v>
      </c>
      <c r="EN175" s="89">
        <v>2165.17</v>
      </c>
      <c r="EO175" s="89">
        <v>3247.75</v>
      </c>
      <c r="EP175" s="89">
        <v>4330.33</v>
      </c>
      <c r="EQ175" s="89">
        <v>3247.75</v>
      </c>
      <c r="ER175" s="89">
        <v>5412.92</v>
      </c>
      <c r="ES175" s="89">
        <v>3247.75</v>
      </c>
      <c r="ET175" s="89">
        <v>5412.92</v>
      </c>
      <c r="EU175" s="89">
        <v>3247.75</v>
      </c>
      <c r="EV175" s="89">
        <v>3247.75</v>
      </c>
      <c r="EW175" s="89">
        <v>3247.75</v>
      </c>
      <c r="EX175" s="89">
        <v>4330.33</v>
      </c>
      <c r="EY175" s="89">
        <v>3247.75</v>
      </c>
      <c r="EZ175" s="89">
        <v>3247.75</v>
      </c>
      <c r="FA175" s="89">
        <v>3247.75</v>
      </c>
      <c r="FB175" s="89">
        <v>3247.75</v>
      </c>
      <c r="FC175" s="89">
        <v>4330.33</v>
      </c>
      <c r="FD175" s="89">
        <v>4330.33</v>
      </c>
      <c r="FE175" s="89">
        <v>3247.75</v>
      </c>
      <c r="FF175" s="89">
        <v>4330.33</v>
      </c>
      <c r="FG175" s="89">
        <v>1082.58</v>
      </c>
      <c r="FH175" s="89">
        <v>4428.75</v>
      </c>
      <c r="FI175" s="89">
        <v>3247.75</v>
      </c>
      <c r="FJ175" s="89">
        <v>3247.75</v>
      </c>
      <c r="FK175" s="89">
        <v>3247.75</v>
      </c>
      <c r="FL175" s="89">
        <v>4330.33</v>
      </c>
      <c r="FM175" s="89">
        <v>3247.75</v>
      </c>
      <c r="FN175" s="89">
        <v>4330.33</v>
      </c>
      <c r="FO175" s="89">
        <v>3247.75</v>
      </c>
      <c r="FP175" s="89">
        <v>4330.33</v>
      </c>
      <c r="FQ175" s="89">
        <v>4330.33</v>
      </c>
      <c r="FR175" s="89">
        <v>4330.33</v>
      </c>
      <c r="FS175" s="89">
        <v>4330.33</v>
      </c>
      <c r="FT175" s="89">
        <v>2165.17</v>
      </c>
      <c r="FU175" s="89">
        <v>4330.33</v>
      </c>
      <c r="FV175" s="89">
        <v>3247.75</v>
      </c>
      <c r="FW175" s="89">
        <v>2165.17</v>
      </c>
      <c r="FX175" s="89">
        <v>3247.75</v>
      </c>
      <c r="FY175" s="89">
        <v>2165.17</v>
      </c>
      <c r="FZ175" s="89">
        <v>5511.33</v>
      </c>
      <c r="GA175" s="89">
        <v>4330.33</v>
      </c>
    </row>
    <row r="176" spans="2:183">
      <c r="B176" s="171" t="s">
        <v>6</v>
      </c>
      <c r="C176" s="177" t="s">
        <v>96</v>
      </c>
      <c r="D176" s="83">
        <v>0.94177986174892447</v>
      </c>
      <c r="E176" s="84">
        <v>0.92588130824123505</v>
      </c>
      <c r="F176" s="84">
        <v>0.91212645622854938</v>
      </c>
      <c r="G176" s="84">
        <v>0.92860058134308232</v>
      </c>
      <c r="H176" s="84">
        <v>0.92974718422197511</v>
      </c>
      <c r="I176" s="84">
        <v>0.90522709338447549</v>
      </c>
      <c r="J176" s="84">
        <v>0.91283414704887123</v>
      </c>
      <c r="K176" s="84">
        <v>0.91228114274665251</v>
      </c>
      <c r="L176" s="84">
        <v>0.91292839091826239</v>
      </c>
      <c r="M176" s="84">
        <v>0.93207328273795143</v>
      </c>
      <c r="N176" s="84">
        <v>0.93618211421094166</v>
      </c>
      <c r="O176" s="84">
        <v>0.91802958379658728</v>
      </c>
      <c r="P176" s="84">
        <v>0.95438091555082905</v>
      </c>
      <c r="Q176" s="84">
        <v>0.93852721223079305</v>
      </c>
      <c r="R176" s="84">
        <v>0.89816590129066554</v>
      </c>
      <c r="S176" s="84">
        <v>0.94810625790609426</v>
      </c>
      <c r="T176" s="84">
        <v>0.92086839615595273</v>
      </c>
      <c r="U176" s="84">
        <v>0.92197816467391847</v>
      </c>
      <c r="V176" s="84">
        <v>0.91213235365205203</v>
      </c>
      <c r="W176" s="84">
        <v>0.90967080775366171</v>
      </c>
      <c r="X176" s="84">
        <v>0.91524577227732662</v>
      </c>
      <c r="Y176" s="84">
        <v>0.92704597089959884</v>
      </c>
      <c r="Z176" s="84">
        <v>0.93585248669004029</v>
      </c>
      <c r="AA176" s="84">
        <v>0.90120162420843997</v>
      </c>
      <c r="AB176" s="84">
        <v>0.93582443080195288</v>
      </c>
      <c r="AC176" s="84">
        <v>0.92906953107447388</v>
      </c>
      <c r="AD176" s="84">
        <v>0.90141431817083184</v>
      </c>
      <c r="AE176" s="84">
        <v>0.91462647208654224</v>
      </c>
      <c r="AF176" s="84">
        <v>0.92399091216706142</v>
      </c>
      <c r="AG176" s="84">
        <v>0.91492603358205238</v>
      </c>
      <c r="AH176" s="84">
        <v>0.91554889544158169</v>
      </c>
      <c r="AI176" s="84">
        <v>0.90913510900565575</v>
      </c>
      <c r="AJ176" s="84">
        <v>0.91023143847452381</v>
      </c>
      <c r="AK176" s="84">
        <v>0.92392130323391508</v>
      </c>
      <c r="AL176" s="84">
        <v>0.92445536543705609</v>
      </c>
      <c r="AM176" s="84">
        <v>0.89918306182626773</v>
      </c>
      <c r="AN176" s="84">
        <v>0.94800009667907381</v>
      </c>
      <c r="AO176" s="84">
        <v>0.945124959965286</v>
      </c>
      <c r="AP176" s="84">
        <v>0.9163475612703631</v>
      </c>
      <c r="AQ176" s="84">
        <v>0.93129763367394847</v>
      </c>
      <c r="AR176" s="84">
        <v>0.9318546913520569</v>
      </c>
      <c r="AS176" s="84">
        <v>0.92455525256460203</v>
      </c>
      <c r="AT176" s="84">
        <v>0.91880320974525065</v>
      </c>
      <c r="AU176" s="84">
        <v>0.93086276405472035</v>
      </c>
      <c r="AV176" s="84">
        <v>0.91356766853455595</v>
      </c>
      <c r="AW176" s="84">
        <v>0.9274596606564508</v>
      </c>
      <c r="AX176" s="84">
        <v>0.94465254262683163</v>
      </c>
      <c r="AY176" s="84">
        <v>0.9082012858316818</v>
      </c>
      <c r="AZ176" s="84">
        <v>0.9332140958089622</v>
      </c>
      <c r="BA176" s="84">
        <v>0.94201499962554425</v>
      </c>
      <c r="BB176" s="84">
        <v>0.86736404505244846</v>
      </c>
      <c r="BC176" s="84">
        <v>0.84327638040419817</v>
      </c>
      <c r="BD176" s="84">
        <v>0.81093013543344672</v>
      </c>
      <c r="BE176" s="84">
        <v>0.84146913987194472</v>
      </c>
      <c r="BF176" s="84">
        <v>0.84624160100546242</v>
      </c>
      <c r="BG176" s="84">
        <v>0.86262677043553926</v>
      </c>
      <c r="BH176" s="84">
        <v>0.83130063028777479</v>
      </c>
      <c r="BI176" s="84">
        <v>0.84363126601247163</v>
      </c>
      <c r="BJ176" s="84">
        <v>0.87652952164054621</v>
      </c>
      <c r="BK176" s="84">
        <v>0.84358099289408806</v>
      </c>
      <c r="BL176" s="84">
        <v>0.94081307101077971</v>
      </c>
      <c r="BM176" s="84">
        <v>0.9556451871743572</v>
      </c>
      <c r="BN176" s="84">
        <v>0.87467298303282259</v>
      </c>
      <c r="BO176" s="84">
        <v>0.8530160918162476</v>
      </c>
      <c r="BP176" s="84">
        <v>0.86765408227389185</v>
      </c>
      <c r="BQ176" s="84">
        <v>0.86598144097170193</v>
      </c>
      <c r="BR176" s="84">
        <v>0.88944544883260013</v>
      </c>
      <c r="BS176" s="84">
        <v>0.88979359017740611</v>
      </c>
      <c r="BT176" s="84">
        <v>0.88624853915075963</v>
      </c>
      <c r="BU176" s="84">
        <v>0.90151679798907525</v>
      </c>
      <c r="BV176" s="84">
        <v>0.93758053399658381</v>
      </c>
      <c r="BW176" s="84">
        <v>0.92110987576739012</v>
      </c>
      <c r="BX176" s="84">
        <v>0.97652632087784597</v>
      </c>
      <c r="BY176" s="84">
        <v>0.98810514716109077</v>
      </c>
      <c r="BZ176" s="84">
        <v>0.9827137816019722</v>
      </c>
      <c r="CA176" s="84">
        <v>0.94360362790047247</v>
      </c>
      <c r="CB176" s="84">
        <v>0.92912263740513368</v>
      </c>
      <c r="CC176" s="84">
        <v>0.90991179966637703</v>
      </c>
      <c r="CD176" s="84">
        <v>0.94553100981292604</v>
      </c>
      <c r="CE176" s="84">
        <v>0.93952530574757098</v>
      </c>
      <c r="CF176" s="84">
        <v>0.93295566010408248</v>
      </c>
      <c r="CG176" s="84">
        <v>0.96446850679170493</v>
      </c>
      <c r="CH176" s="84">
        <v>0.98968165972451128</v>
      </c>
      <c r="CI176" s="84">
        <v>0.97367225793976886</v>
      </c>
      <c r="CJ176" s="84">
        <v>0.99532073282737954</v>
      </c>
      <c r="CK176" s="84">
        <v>0.9969997210484447</v>
      </c>
      <c r="CL176" s="84">
        <v>0.99667423986078219</v>
      </c>
      <c r="CM176" s="84">
        <v>0.97400974634512061</v>
      </c>
      <c r="CN176" s="84">
        <v>0.91623141322004253</v>
      </c>
      <c r="CO176" s="84">
        <v>0.94265480007591418</v>
      </c>
      <c r="CP176" s="84">
        <v>0.9489147773964326</v>
      </c>
      <c r="CQ176" s="84">
        <v>0.95124271281481121</v>
      </c>
      <c r="CR176" s="84">
        <v>0.94926732791945101</v>
      </c>
      <c r="CS176" s="84">
        <v>0.968490356262387</v>
      </c>
      <c r="CT176" s="84">
        <v>0.9905406890214058</v>
      </c>
      <c r="CU176" s="84">
        <v>0.9705399526272539</v>
      </c>
      <c r="CV176" s="84">
        <v>0.99081548798762509</v>
      </c>
      <c r="CW176" s="84">
        <v>0.99173201810225842</v>
      </c>
      <c r="CX176" s="84">
        <v>0.99476763184608685</v>
      </c>
      <c r="CY176" s="84">
        <v>0.97627680720785515</v>
      </c>
      <c r="CZ176" s="84">
        <v>0.9551485473969159</v>
      </c>
      <c r="DA176" s="84">
        <v>0.94736947249607939</v>
      </c>
      <c r="DB176" s="84">
        <v>0.93821047034369409</v>
      </c>
      <c r="DC176" s="84">
        <v>0.95517958137961034</v>
      </c>
      <c r="DD176" s="84">
        <v>0.94404323114880184</v>
      </c>
      <c r="DE176" s="84">
        <v>0.9680262967080776</v>
      </c>
      <c r="DF176" s="84">
        <v>0.991929020207166</v>
      </c>
      <c r="DG176" s="84">
        <v>0.96796828926378886</v>
      </c>
      <c r="DH176" s="84">
        <v>0.99073814472857347</v>
      </c>
      <c r="DI176" s="84">
        <v>0.9914645497437653</v>
      </c>
      <c r="DJ176" s="84">
        <v>0.99298883356697443</v>
      </c>
      <c r="DK176" s="84">
        <v>0.97434898564621975</v>
      </c>
      <c r="DL176" s="84">
        <v>0.93703088896408371</v>
      </c>
      <c r="DM176" s="84">
        <v>0.93614215935992329</v>
      </c>
      <c r="DN176" s="84">
        <v>0.95280901048967959</v>
      </c>
      <c r="DO176" s="84">
        <v>0.95035906608014697</v>
      </c>
      <c r="DP176" s="84">
        <v>0.92307692307692313</v>
      </c>
      <c r="DQ176" s="84">
        <v>0.96354029100401217</v>
      </c>
      <c r="DR176" s="84">
        <v>0.99313775433759854</v>
      </c>
      <c r="DS176" s="84">
        <v>0.9676705177164403</v>
      </c>
      <c r="DT176" s="84">
        <v>0.9895006525837482</v>
      </c>
      <c r="DU176" s="84">
        <v>0.98998812440488282</v>
      </c>
      <c r="DV176" s="84">
        <v>0.98982936143471745</v>
      </c>
      <c r="DW176" s="84">
        <v>0.97465498825037378</v>
      </c>
      <c r="DX176" s="84" t="e">
        <v>#DIV/0!</v>
      </c>
      <c r="DY176" s="84">
        <v>0.930909713380907</v>
      </c>
      <c r="DZ176" s="84">
        <v>0.94698883356697439</v>
      </c>
      <c r="EA176" s="84">
        <v>0.947588340503698</v>
      </c>
      <c r="EB176" s="84">
        <v>0.92791146005014336</v>
      </c>
      <c r="EC176" s="84">
        <v>0.95669541257794743</v>
      </c>
      <c r="ED176" s="84">
        <v>0.98555632135686677</v>
      </c>
      <c r="EE176" s="84">
        <v>0.95917049354667183</v>
      </c>
      <c r="EF176" s="84">
        <v>0.98863054091941804</v>
      </c>
      <c r="EG176" s="84">
        <v>0.99159632610469983</v>
      </c>
      <c r="EH176" s="84">
        <v>0.99167399816309765</v>
      </c>
      <c r="EI176" s="84">
        <v>0.9757573941446166</v>
      </c>
      <c r="EJ176" s="84">
        <v>0.92993474162517531</v>
      </c>
      <c r="EK176" s="84">
        <v>0.93386473285187743</v>
      </c>
      <c r="EL176" s="84">
        <v>0.94775462851065884</v>
      </c>
      <c r="EM176" s="84">
        <v>0.947588340503698</v>
      </c>
      <c r="EN176" s="84">
        <v>0.94235513869327658</v>
      </c>
      <c r="EO176" s="84">
        <v>0.95836999081548802</v>
      </c>
      <c r="EP176" s="84">
        <v>0.98925214507606407</v>
      </c>
      <c r="EQ176" s="84">
        <v>0.97069454246628306</v>
      </c>
      <c r="ER176" s="84">
        <v>0.98334016532121615</v>
      </c>
      <c r="ES176" s="84">
        <v>0.98688549144636184</v>
      </c>
      <c r="ET176" s="84">
        <v>0.98691729105235171</v>
      </c>
      <c r="EU176" s="84">
        <v>0.94501213628599678</v>
      </c>
      <c r="EV176" s="84">
        <v>0.93677188572533476</v>
      </c>
      <c r="EW176" s="84">
        <v>0.92419565890543687</v>
      </c>
      <c r="EX176" s="84">
        <v>0.935437714506695</v>
      </c>
      <c r="EY176" s="84">
        <v>0.94913520568472953</v>
      </c>
      <c r="EZ176" s="84">
        <v>0.93302568098049199</v>
      </c>
      <c r="FA176" s="84">
        <v>0.9528863537487311</v>
      </c>
      <c r="FB176" s="84">
        <v>0.97773515927002486</v>
      </c>
      <c r="FC176" s="84">
        <v>0.94812964663798516</v>
      </c>
      <c r="FD176" s="84">
        <v>0.9616453811572484</v>
      </c>
      <c r="FE176" s="84">
        <v>0.96717842279258359</v>
      </c>
      <c r="FF176" s="84">
        <v>0.96732247305070818</v>
      </c>
      <c r="FG176" s="84">
        <v>0.9104675299001681</v>
      </c>
      <c r="FH176" s="84">
        <v>0.91859199105011335</v>
      </c>
      <c r="FI176" s="84">
        <v>0.8977354589314076</v>
      </c>
      <c r="FJ176" s="84">
        <v>0.93206757867259638</v>
      </c>
      <c r="FK176" s="84">
        <v>0.93574708754290137</v>
      </c>
      <c r="FL176" s="84">
        <v>0.90989182224086784</v>
      </c>
      <c r="FM176" s="84">
        <v>0.94420457292019144</v>
      </c>
      <c r="FN176" s="84">
        <v>0.95588974458861486</v>
      </c>
      <c r="FO176" s="84">
        <v>0.92888287330207375</v>
      </c>
      <c r="FP176" s="84">
        <v>0.95939478899792141</v>
      </c>
      <c r="FQ176" s="84">
        <v>0.96005306572232507</v>
      </c>
      <c r="FR176" s="84">
        <v>0.95835829264755634</v>
      </c>
      <c r="FS176" s="84">
        <v>0.91802263442310195</v>
      </c>
      <c r="FT176" s="84">
        <v>0.90018852419393824</v>
      </c>
      <c r="FU176" s="84">
        <v>0.87698900242725719</v>
      </c>
      <c r="FV176" s="84">
        <v>0.93310581524628999</v>
      </c>
      <c r="FW176" s="84">
        <v>0.92044075989752017</v>
      </c>
      <c r="FX176" s="84">
        <v>0.90570655159669577</v>
      </c>
      <c r="FY176" s="84">
        <v>0.94198095422245853</v>
      </c>
      <c r="FZ176" s="84">
        <v>0.94816856951644646</v>
      </c>
      <c r="GA176" s="84">
        <v>0.93085512640788903</v>
      </c>
    </row>
    <row r="177" spans="2:183">
      <c r="B177" s="96" t="s">
        <v>6</v>
      </c>
      <c r="C177" s="166" t="s">
        <v>42</v>
      </c>
      <c r="D177" s="178">
        <v>13029.97</v>
      </c>
      <c r="E177" s="179">
        <v>17503.21</v>
      </c>
      <c r="F177" s="179">
        <v>13085.19</v>
      </c>
      <c r="G177" s="179">
        <v>17308.34</v>
      </c>
      <c r="H177" s="179">
        <v>13111.17</v>
      </c>
      <c r="I177" s="179">
        <v>17672.09</v>
      </c>
      <c r="J177" s="179">
        <v>17862.62</v>
      </c>
      <c r="K177" s="179">
        <v>17962.22</v>
      </c>
      <c r="L177" s="179">
        <v>17970.88</v>
      </c>
      <c r="M177" s="179">
        <v>18122.45</v>
      </c>
      <c r="N177" s="179">
        <v>13900.37</v>
      </c>
      <c r="O177" s="179">
        <v>9708.61</v>
      </c>
      <c r="P177" s="179">
        <v>14897.43</v>
      </c>
      <c r="Q177" s="179">
        <v>14858.46</v>
      </c>
      <c r="R177" s="179">
        <v>19573.11</v>
      </c>
      <c r="S177" s="179">
        <v>4779.6099999999997</v>
      </c>
      <c r="T177" s="179">
        <v>10451.85</v>
      </c>
      <c r="U177" s="179">
        <v>14442.74</v>
      </c>
      <c r="V177" s="179">
        <v>14569.41</v>
      </c>
      <c r="W177" s="179">
        <v>9754.08</v>
      </c>
      <c r="X177" s="179">
        <v>19521.14</v>
      </c>
      <c r="Y177" s="179">
        <v>19681.37</v>
      </c>
      <c r="Z177" s="179">
        <v>19997.48</v>
      </c>
      <c r="AA177" s="179">
        <v>10390.64</v>
      </c>
      <c r="AB177" s="179">
        <v>26517.88</v>
      </c>
      <c r="AC177" s="179">
        <v>21071.4</v>
      </c>
      <c r="AD177" s="179">
        <v>15543.73</v>
      </c>
      <c r="AE177" s="179">
        <v>14920.17</v>
      </c>
      <c r="AF177" s="179">
        <v>14968.88</v>
      </c>
      <c r="AG177" s="179">
        <v>20053.77</v>
      </c>
      <c r="AH177" s="179">
        <v>20214</v>
      </c>
      <c r="AI177" s="179">
        <v>15222.21</v>
      </c>
      <c r="AJ177" s="179">
        <v>15231.95</v>
      </c>
      <c r="AK177" s="179">
        <v>10232.58</v>
      </c>
      <c r="AL177" s="179">
        <v>20789.93</v>
      </c>
      <c r="AM177" s="179">
        <v>16193.28</v>
      </c>
      <c r="AN177" s="179">
        <v>22024.07</v>
      </c>
      <c r="AO177" s="179">
        <v>16420.62</v>
      </c>
      <c r="AP177" s="179">
        <v>16160.8</v>
      </c>
      <c r="AQ177" s="179">
        <v>10340.83</v>
      </c>
      <c r="AR177" s="179">
        <v>15559.97</v>
      </c>
      <c r="AS177" s="179">
        <v>10420.950000000001</v>
      </c>
      <c r="AT177" s="179">
        <v>15751.59</v>
      </c>
      <c r="AU177" s="179">
        <v>26355.49</v>
      </c>
      <c r="AV177" s="179">
        <v>26371.73</v>
      </c>
      <c r="AW177" s="179">
        <v>15939.96</v>
      </c>
      <c r="AX177" s="179">
        <v>16196.53</v>
      </c>
      <c r="AY177" s="179">
        <v>16816.849999999999</v>
      </c>
      <c r="AZ177" s="179">
        <v>22864.16</v>
      </c>
      <c r="BA177" s="179">
        <v>11367.12</v>
      </c>
      <c r="BB177" s="179">
        <v>22387.83</v>
      </c>
      <c r="BC177" s="179">
        <v>16157.55</v>
      </c>
      <c r="BD177" s="179">
        <v>11299.81</v>
      </c>
      <c r="BE177" s="179">
        <v>16290.71</v>
      </c>
      <c r="BF177" s="179">
        <v>21889.84</v>
      </c>
      <c r="BG177" s="179">
        <v>16479.080000000002</v>
      </c>
      <c r="BH177" s="179">
        <v>16492.07</v>
      </c>
      <c r="BI177" s="179">
        <v>16612.240000000002</v>
      </c>
      <c r="BJ177" s="179">
        <v>16911.03</v>
      </c>
      <c r="BK177" s="179">
        <v>17583.32</v>
      </c>
      <c r="BL177" s="179">
        <v>23899.11</v>
      </c>
      <c r="BM177" s="179">
        <v>11884.6</v>
      </c>
      <c r="BN177" s="179">
        <v>29289.29</v>
      </c>
      <c r="BO177" s="179">
        <v>16940.259999999998</v>
      </c>
      <c r="BP177" s="179">
        <v>17005.22</v>
      </c>
      <c r="BQ177" s="179">
        <v>28504.42</v>
      </c>
      <c r="BR177" s="179">
        <v>11499.2</v>
      </c>
      <c r="BS177" s="179">
        <v>11546.84</v>
      </c>
      <c r="BT177" s="179">
        <v>11559.83</v>
      </c>
      <c r="BU177" s="179">
        <v>23292.87</v>
      </c>
      <c r="BV177" s="179">
        <v>17804.169999999998</v>
      </c>
      <c r="BW177" s="179">
        <v>24691.56</v>
      </c>
      <c r="BX177" s="179">
        <v>18905.150000000001</v>
      </c>
      <c r="BY177" s="179">
        <v>18814.21</v>
      </c>
      <c r="BZ177" s="179">
        <v>30945.64</v>
      </c>
      <c r="CA177" s="179">
        <v>17956.810000000001</v>
      </c>
      <c r="CB177" s="179">
        <v>30593.41</v>
      </c>
      <c r="CC177" s="179">
        <v>18125.7</v>
      </c>
      <c r="CD177" s="179">
        <v>18271.84</v>
      </c>
      <c r="CE177" s="179">
        <v>12228.86</v>
      </c>
      <c r="CF177" s="179">
        <v>24483.71</v>
      </c>
      <c r="CG177" s="179">
        <v>24656.92</v>
      </c>
      <c r="CH177" s="179">
        <v>18827.21</v>
      </c>
      <c r="CI177" s="179">
        <v>19574.189999999999</v>
      </c>
      <c r="CJ177" s="179">
        <v>19976.91</v>
      </c>
      <c r="CK177" s="179">
        <v>26544.95</v>
      </c>
      <c r="CL177" s="179">
        <v>19678.12</v>
      </c>
      <c r="CM177" s="179">
        <v>19093.52</v>
      </c>
      <c r="CN177" s="179">
        <v>13370.99</v>
      </c>
      <c r="CO177" s="179">
        <v>19304.63</v>
      </c>
      <c r="CP177" s="179">
        <v>19480</v>
      </c>
      <c r="CQ177" s="179">
        <v>19574.189999999999</v>
      </c>
      <c r="CR177" s="179">
        <v>26116.240000000002</v>
      </c>
      <c r="CS177" s="179">
        <v>19723.59</v>
      </c>
      <c r="CT177" s="179">
        <v>20084.080000000002</v>
      </c>
      <c r="CU177" s="179">
        <v>20837.560000000001</v>
      </c>
      <c r="CV177" s="179">
        <v>28376.68</v>
      </c>
      <c r="CW177" s="179">
        <v>35389.65</v>
      </c>
      <c r="CX177" s="179">
        <v>20990.21</v>
      </c>
      <c r="CY177" s="179">
        <v>27263.78</v>
      </c>
      <c r="CZ177" s="179">
        <v>27398.02</v>
      </c>
      <c r="DA177" s="179">
        <v>20697.91</v>
      </c>
      <c r="DB177" s="179">
        <v>27861.37</v>
      </c>
      <c r="DC177" s="179">
        <v>21003.200000000001</v>
      </c>
      <c r="DD177" s="179">
        <v>20915.509999999998</v>
      </c>
      <c r="DE177" s="179">
        <v>14023.78</v>
      </c>
      <c r="DF177" s="179">
        <v>28510.92</v>
      </c>
      <c r="DG177" s="179">
        <v>29472.25</v>
      </c>
      <c r="DH177" s="179">
        <v>22532.89</v>
      </c>
      <c r="DI177" s="179">
        <v>22454.95</v>
      </c>
      <c r="DJ177" s="179">
        <v>22156.15</v>
      </c>
      <c r="DK177" s="179">
        <v>36055.43</v>
      </c>
      <c r="DL177" s="179">
        <v>28887.65</v>
      </c>
      <c r="DM177" s="179">
        <v>29117.16</v>
      </c>
      <c r="DN177" s="179">
        <v>22055.47</v>
      </c>
      <c r="DO177" s="179">
        <v>22830.89</v>
      </c>
      <c r="DP177" s="179">
        <v>22081.45</v>
      </c>
      <c r="DQ177" s="179">
        <v>22217.86</v>
      </c>
      <c r="DR177" s="179">
        <v>22614.09</v>
      </c>
      <c r="DS177" s="179">
        <v>38821.440000000002</v>
      </c>
      <c r="DT177" s="179">
        <v>31637.42</v>
      </c>
      <c r="DU177" s="179">
        <v>15732.1</v>
      </c>
      <c r="DV177" s="179">
        <v>31078.81</v>
      </c>
      <c r="DW177" s="179">
        <v>22753.74</v>
      </c>
      <c r="DX177" s="179">
        <v>0</v>
      </c>
      <c r="DY177" s="179">
        <v>31275.84</v>
      </c>
      <c r="DZ177" s="179">
        <v>30831.97</v>
      </c>
      <c r="EA177" s="179">
        <v>23237.65</v>
      </c>
      <c r="EB177" s="179">
        <v>23159.71</v>
      </c>
      <c r="EC177" s="179">
        <v>23276.62</v>
      </c>
      <c r="ED177" s="179">
        <v>31433.89</v>
      </c>
      <c r="EE177" s="179">
        <v>32230.67</v>
      </c>
      <c r="EF177" s="179">
        <v>24637.43</v>
      </c>
      <c r="EG177" s="179">
        <v>24562.73</v>
      </c>
      <c r="EH177" s="179">
        <v>24121.040000000001</v>
      </c>
      <c r="EI177" s="179">
        <v>31589.78</v>
      </c>
      <c r="EJ177" s="179">
        <v>15851.18</v>
      </c>
      <c r="EK177" s="179">
        <v>24085.31</v>
      </c>
      <c r="EL177" s="179">
        <v>25240.14</v>
      </c>
      <c r="EM177" s="179">
        <v>24708.880000000001</v>
      </c>
      <c r="EN177" s="179">
        <v>16193.28</v>
      </c>
      <c r="EO177" s="179">
        <v>24296.42</v>
      </c>
      <c r="EP177" s="179">
        <v>32702.68</v>
      </c>
      <c r="EQ177" s="179">
        <v>24984.94</v>
      </c>
      <c r="ER177" s="179">
        <v>42946.080000000002</v>
      </c>
      <c r="ES177" s="179">
        <v>25602.01</v>
      </c>
      <c r="ET177" s="179">
        <v>41186.879999999997</v>
      </c>
      <c r="EU177" s="179">
        <v>24767.34</v>
      </c>
      <c r="EV177" s="179">
        <v>24949.21</v>
      </c>
      <c r="EW177" s="179">
        <v>25381.17</v>
      </c>
      <c r="EX177" s="179">
        <v>34569.050000000003</v>
      </c>
      <c r="EY177" s="179">
        <v>26069.69</v>
      </c>
      <c r="EZ177" s="179">
        <v>25264.25</v>
      </c>
      <c r="FA177" s="179">
        <v>25127.84</v>
      </c>
      <c r="FB177" s="179">
        <v>25296.73</v>
      </c>
      <c r="FC177" s="179">
        <v>34322.22</v>
      </c>
      <c r="FD177" s="179">
        <v>35292.22</v>
      </c>
      <c r="FE177" s="179">
        <v>26712.75</v>
      </c>
      <c r="FF177" s="179">
        <v>34378.519999999997</v>
      </c>
      <c r="FG177" s="179">
        <v>8613.0300000000007</v>
      </c>
      <c r="FH177" s="179">
        <v>35496.43</v>
      </c>
      <c r="FI177" s="179">
        <v>26482.16</v>
      </c>
      <c r="FJ177" s="179">
        <v>27053.759999999998</v>
      </c>
      <c r="FK177" s="179">
        <v>27203.15</v>
      </c>
      <c r="FL177" s="179">
        <v>35144.99</v>
      </c>
      <c r="FM177" s="179">
        <v>26212.59</v>
      </c>
      <c r="FN177" s="179">
        <v>35192.620000000003</v>
      </c>
      <c r="FO177" s="179">
        <v>26858.89</v>
      </c>
      <c r="FP177" s="179">
        <v>36682.25</v>
      </c>
      <c r="FQ177" s="179">
        <v>36881.449999999997</v>
      </c>
      <c r="FR177" s="179">
        <v>35595.339999999997</v>
      </c>
      <c r="FS177" s="179">
        <v>35668.959999999999</v>
      </c>
      <c r="FT177" s="179">
        <v>17966.55</v>
      </c>
      <c r="FU177" s="179">
        <v>36561</v>
      </c>
      <c r="FV177" s="179">
        <v>28011.85</v>
      </c>
      <c r="FW177" s="179">
        <v>18778.490000000002</v>
      </c>
      <c r="FX177" s="179">
        <v>27290.84</v>
      </c>
      <c r="FY177" s="179">
        <v>18094.3</v>
      </c>
      <c r="FZ177" s="179">
        <v>46377.86</v>
      </c>
      <c r="GA177" s="179">
        <v>37084.980000000003</v>
      </c>
    </row>
    <row r="178" spans="2:183">
      <c r="B178" s="96" t="s">
        <v>6</v>
      </c>
      <c r="C178" s="166" t="s">
        <v>318</v>
      </c>
      <c r="D178" s="178">
        <v>0</v>
      </c>
      <c r="E178" s="179">
        <v>0</v>
      </c>
      <c r="F178" s="179">
        <v>0</v>
      </c>
      <c r="G178" s="179">
        <v>0</v>
      </c>
      <c r="H178" s="179">
        <v>0</v>
      </c>
      <c r="I178" s="179">
        <v>0</v>
      </c>
      <c r="J178" s="179">
        <v>0</v>
      </c>
      <c r="K178" s="179">
        <v>0</v>
      </c>
      <c r="L178" s="179">
        <v>0</v>
      </c>
      <c r="M178" s="179">
        <v>0</v>
      </c>
      <c r="N178" s="179">
        <v>0</v>
      </c>
      <c r="O178" s="179">
        <v>0</v>
      </c>
      <c r="P178" s="179">
        <v>0</v>
      </c>
      <c r="Q178" s="179">
        <v>0</v>
      </c>
      <c r="R178" s="179">
        <v>0</v>
      </c>
      <c r="S178" s="179">
        <v>0</v>
      </c>
      <c r="T178" s="179">
        <v>0</v>
      </c>
      <c r="U178" s="179">
        <v>0</v>
      </c>
      <c r="V178" s="179">
        <v>0</v>
      </c>
      <c r="W178" s="179">
        <v>0</v>
      </c>
      <c r="X178" s="179">
        <v>0</v>
      </c>
      <c r="Y178" s="179">
        <v>0</v>
      </c>
      <c r="Z178" s="179">
        <v>0</v>
      </c>
      <c r="AA178" s="179">
        <v>0</v>
      </c>
      <c r="AB178" s="179">
        <v>0</v>
      </c>
      <c r="AC178" s="179">
        <v>0</v>
      </c>
      <c r="AD178" s="179">
        <v>0</v>
      </c>
      <c r="AE178" s="179">
        <v>0</v>
      </c>
      <c r="AF178" s="179">
        <v>0</v>
      </c>
      <c r="AG178" s="179">
        <v>0</v>
      </c>
      <c r="AH178" s="179">
        <v>0</v>
      </c>
      <c r="AI178" s="179">
        <v>0</v>
      </c>
      <c r="AJ178" s="179">
        <v>0</v>
      </c>
      <c r="AK178" s="179">
        <v>0</v>
      </c>
      <c r="AL178" s="179">
        <v>0</v>
      </c>
      <c r="AM178" s="179">
        <v>0</v>
      </c>
      <c r="AN178" s="179">
        <v>0</v>
      </c>
      <c r="AO178" s="179">
        <v>0</v>
      </c>
      <c r="AP178" s="179">
        <v>0</v>
      </c>
      <c r="AQ178" s="179">
        <v>0</v>
      </c>
      <c r="AR178" s="179">
        <v>0</v>
      </c>
      <c r="AS178" s="179">
        <v>0</v>
      </c>
      <c r="AT178" s="179">
        <v>0</v>
      </c>
      <c r="AU178" s="179">
        <v>0</v>
      </c>
      <c r="AV178" s="179">
        <v>0</v>
      </c>
      <c r="AW178" s="179">
        <v>0</v>
      </c>
      <c r="AX178" s="179">
        <v>0</v>
      </c>
      <c r="AY178" s="179">
        <v>0</v>
      </c>
      <c r="AZ178" s="179">
        <v>0</v>
      </c>
      <c r="BA178" s="179">
        <v>0</v>
      </c>
      <c r="BB178" s="179">
        <v>0</v>
      </c>
      <c r="BC178" s="179">
        <v>0</v>
      </c>
      <c r="BD178" s="179">
        <v>0</v>
      </c>
      <c r="BE178" s="179">
        <v>0</v>
      </c>
      <c r="BF178" s="179">
        <v>0</v>
      </c>
      <c r="BG178" s="179">
        <v>0</v>
      </c>
      <c r="BH178" s="179">
        <v>0</v>
      </c>
      <c r="BI178" s="179">
        <v>0</v>
      </c>
      <c r="BJ178" s="179">
        <v>0</v>
      </c>
      <c r="BK178" s="179">
        <v>0</v>
      </c>
      <c r="BL178" s="179">
        <v>0</v>
      </c>
      <c r="BM178" s="179">
        <v>0</v>
      </c>
      <c r="BN178" s="179">
        <v>0</v>
      </c>
      <c r="BO178" s="179">
        <v>0</v>
      </c>
      <c r="BP178" s="179">
        <v>0</v>
      </c>
      <c r="BQ178" s="179">
        <v>0</v>
      </c>
      <c r="BR178" s="179">
        <v>0</v>
      </c>
      <c r="BS178" s="179">
        <v>0</v>
      </c>
      <c r="BT178" s="179">
        <v>0</v>
      </c>
      <c r="BU178" s="179">
        <v>0</v>
      </c>
      <c r="BV178" s="179">
        <v>0</v>
      </c>
      <c r="BW178" s="179">
        <v>0</v>
      </c>
      <c r="BX178" s="179">
        <v>0</v>
      </c>
      <c r="BY178" s="179">
        <v>0</v>
      </c>
      <c r="BZ178" s="179">
        <v>0</v>
      </c>
      <c r="CA178" s="179">
        <v>0</v>
      </c>
      <c r="CB178" s="179">
        <v>0</v>
      </c>
      <c r="CC178" s="179">
        <v>0</v>
      </c>
      <c r="CD178" s="179">
        <v>0</v>
      </c>
      <c r="CE178" s="179">
        <v>0</v>
      </c>
      <c r="CF178" s="179">
        <v>0</v>
      </c>
      <c r="CG178" s="179">
        <v>0</v>
      </c>
      <c r="CH178" s="179">
        <v>0</v>
      </c>
      <c r="CI178" s="179">
        <v>0</v>
      </c>
      <c r="CJ178" s="179">
        <v>0</v>
      </c>
      <c r="CK178" s="179">
        <v>0</v>
      </c>
      <c r="CL178" s="179">
        <v>0</v>
      </c>
      <c r="CM178" s="179">
        <v>0</v>
      </c>
      <c r="CN178" s="179">
        <v>0</v>
      </c>
      <c r="CO178" s="179">
        <v>0</v>
      </c>
      <c r="CP178" s="179">
        <v>0</v>
      </c>
      <c r="CQ178" s="179">
        <v>0</v>
      </c>
      <c r="CR178" s="179">
        <v>0</v>
      </c>
      <c r="CS178" s="179">
        <v>0</v>
      </c>
      <c r="CT178" s="179">
        <v>0</v>
      </c>
      <c r="CU178" s="179">
        <v>0</v>
      </c>
      <c r="CV178" s="179">
        <v>0</v>
      </c>
      <c r="CW178" s="179">
        <v>0</v>
      </c>
      <c r="CX178" s="179">
        <v>0</v>
      </c>
      <c r="CY178" s="179">
        <v>0</v>
      </c>
      <c r="CZ178" s="179">
        <v>0</v>
      </c>
      <c r="DA178" s="179">
        <v>0</v>
      </c>
      <c r="DB178" s="179">
        <v>0</v>
      </c>
      <c r="DC178" s="179">
        <v>0</v>
      </c>
      <c r="DD178" s="179">
        <v>0</v>
      </c>
      <c r="DE178" s="179">
        <v>0</v>
      </c>
      <c r="DF178" s="179">
        <v>0</v>
      </c>
      <c r="DG178" s="179">
        <v>0</v>
      </c>
      <c r="DH178" s="179">
        <v>0</v>
      </c>
      <c r="DI178" s="179">
        <v>0</v>
      </c>
      <c r="DJ178" s="179">
        <v>0</v>
      </c>
      <c r="DK178" s="179">
        <v>0</v>
      </c>
      <c r="DL178" s="179">
        <v>0</v>
      </c>
      <c r="DM178" s="179">
        <v>0</v>
      </c>
      <c r="DN178" s="179">
        <v>0</v>
      </c>
      <c r="DO178" s="179">
        <v>0</v>
      </c>
      <c r="DP178" s="179">
        <v>0</v>
      </c>
      <c r="DQ178" s="179">
        <v>0</v>
      </c>
      <c r="DR178" s="179">
        <v>0</v>
      </c>
      <c r="DS178" s="179">
        <v>0</v>
      </c>
      <c r="DT178" s="179">
        <v>0</v>
      </c>
      <c r="DU178" s="179">
        <v>0</v>
      </c>
      <c r="DV178" s="179">
        <v>0</v>
      </c>
      <c r="DW178" s="179">
        <v>0</v>
      </c>
      <c r="DX178" s="179">
        <v>0</v>
      </c>
      <c r="DY178" s="179">
        <v>0</v>
      </c>
      <c r="DZ178" s="179">
        <v>0</v>
      </c>
      <c r="EA178" s="179">
        <v>0</v>
      </c>
      <c r="EB178" s="179">
        <v>0</v>
      </c>
      <c r="EC178" s="179">
        <v>0</v>
      </c>
      <c r="ED178" s="179">
        <v>0</v>
      </c>
      <c r="EE178" s="179">
        <v>0</v>
      </c>
      <c r="EF178" s="179">
        <v>0</v>
      </c>
      <c r="EG178" s="179">
        <v>0</v>
      </c>
      <c r="EH178" s="179">
        <v>0</v>
      </c>
      <c r="EI178" s="179">
        <v>0</v>
      </c>
      <c r="EJ178" s="179">
        <v>0</v>
      </c>
      <c r="EK178" s="179">
        <v>0</v>
      </c>
      <c r="EL178" s="179">
        <v>0</v>
      </c>
      <c r="EM178" s="179">
        <v>0</v>
      </c>
      <c r="EN178" s="179">
        <v>0</v>
      </c>
      <c r="EO178" s="179">
        <v>0</v>
      </c>
      <c r="EP178" s="179">
        <v>0</v>
      </c>
      <c r="EQ178" s="179">
        <v>0</v>
      </c>
      <c r="ER178" s="179">
        <v>0</v>
      </c>
      <c r="ES178" s="179">
        <v>0</v>
      </c>
      <c r="ET178" s="179">
        <v>0</v>
      </c>
      <c r="EU178" s="179">
        <v>0</v>
      </c>
      <c r="EV178" s="179">
        <v>0</v>
      </c>
      <c r="EW178" s="179">
        <v>0</v>
      </c>
      <c r="EX178" s="179">
        <v>0</v>
      </c>
      <c r="EY178" s="179">
        <v>0</v>
      </c>
      <c r="EZ178" s="179">
        <v>0</v>
      </c>
      <c r="FA178" s="179">
        <v>0</v>
      </c>
      <c r="FB178" s="179">
        <v>0</v>
      </c>
      <c r="FC178" s="179">
        <v>0</v>
      </c>
      <c r="FD178" s="179">
        <v>0</v>
      </c>
      <c r="FE178" s="179">
        <v>0</v>
      </c>
      <c r="FF178" s="179">
        <v>0</v>
      </c>
      <c r="FG178" s="179">
        <v>0</v>
      </c>
      <c r="FH178" s="179">
        <v>0</v>
      </c>
      <c r="FI178" s="179">
        <v>0</v>
      </c>
      <c r="FJ178" s="179">
        <v>0</v>
      </c>
      <c r="FK178" s="179">
        <v>0</v>
      </c>
      <c r="FL178" s="179">
        <v>0</v>
      </c>
      <c r="FM178" s="179">
        <v>0</v>
      </c>
      <c r="FN178" s="179">
        <v>0</v>
      </c>
      <c r="FO178" s="179">
        <v>0</v>
      </c>
      <c r="FP178" s="179">
        <v>0</v>
      </c>
      <c r="FQ178" s="179">
        <v>0</v>
      </c>
      <c r="FR178" s="179">
        <v>0</v>
      </c>
      <c r="FS178" s="179">
        <v>0</v>
      </c>
      <c r="FT178" s="179">
        <v>0</v>
      </c>
      <c r="FU178" s="179">
        <v>0</v>
      </c>
      <c r="FV178" s="179">
        <v>0</v>
      </c>
      <c r="FW178" s="179">
        <v>0</v>
      </c>
      <c r="FX178" s="179">
        <v>0</v>
      </c>
      <c r="FY178" s="179">
        <v>0</v>
      </c>
      <c r="FZ178" s="179">
        <v>0</v>
      </c>
      <c r="GA178" s="179">
        <v>0</v>
      </c>
    </row>
    <row r="179" spans="2:183">
      <c r="B179" s="96" t="s">
        <v>6</v>
      </c>
      <c r="C179" s="166" t="s">
        <v>43</v>
      </c>
      <c r="D179" s="175">
        <v>107.01</v>
      </c>
      <c r="E179" s="176">
        <v>95.33</v>
      </c>
      <c r="F179" s="176">
        <v>103.89</v>
      </c>
      <c r="G179" s="176">
        <v>102.3</v>
      </c>
      <c r="H179" s="176">
        <v>1187.97</v>
      </c>
      <c r="I179" s="176">
        <v>157.97</v>
      </c>
      <c r="J179" s="176">
        <v>104.09</v>
      </c>
      <c r="K179" s="176">
        <v>104.04</v>
      </c>
      <c r="L179" s="176">
        <v>100.77</v>
      </c>
      <c r="M179" s="176">
        <v>106.09</v>
      </c>
      <c r="N179" s="176">
        <v>102.98</v>
      </c>
      <c r="O179" s="176">
        <v>104.42</v>
      </c>
      <c r="P179" s="176">
        <v>108.31</v>
      </c>
      <c r="Q179" s="176">
        <v>96.44</v>
      </c>
      <c r="R179" s="176">
        <v>102.61</v>
      </c>
      <c r="S179" s="176">
        <v>14.05</v>
      </c>
      <c r="T179" s="176">
        <v>20.52</v>
      </c>
      <c r="U179" s="176">
        <v>101.56</v>
      </c>
      <c r="V179" s="176">
        <v>103.92</v>
      </c>
      <c r="W179" s="176">
        <v>103.56</v>
      </c>
      <c r="X179" s="176">
        <v>101.01</v>
      </c>
      <c r="Y179" s="176">
        <v>105.54</v>
      </c>
      <c r="Z179" s="176">
        <v>103.05</v>
      </c>
      <c r="AA179" s="176">
        <v>102.71</v>
      </c>
      <c r="AB179" s="176">
        <v>105.62</v>
      </c>
      <c r="AC179" s="176">
        <v>94.79</v>
      </c>
      <c r="AD179" s="176">
        <v>101.89</v>
      </c>
      <c r="AE179" s="176">
        <v>99.87</v>
      </c>
      <c r="AF179" s="176">
        <v>1225.55</v>
      </c>
      <c r="AG179" s="176">
        <v>100.02</v>
      </c>
      <c r="AH179" s="176">
        <v>103.43</v>
      </c>
      <c r="AI179" s="176">
        <v>102.67</v>
      </c>
      <c r="AJ179" s="176">
        <v>99.47</v>
      </c>
      <c r="AK179" s="176">
        <v>104.05</v>
      </c>
      <c r="AL179" s="176">
        <v>100.99</v>
      </c>
      <c r="AM179" s="176">
        <v>101.62</v>
      </c>
      <c r="AN179" s="176">
        <v>107.24</v>
      </c>
      <c r="AO179" s="176">
        <v>100.06</v>
      </c>
      <c r="AP179" s="176">
        <v>103.91</v>
      </c>
      <c r="AQ179" s="176">
        <v>101.88</v>
      </c>
      <c r="AR179" s="176">
        <v>105.46</v>
      </c>
      <c r="AS179" s="176">
        <v>101.27</v>
      </c>
      <c r="AT179" s="176">
        <v>104.15</v>
      </c>
      <c r="AU179" s="176">
        <v>105.62</v>
      </c>
      <c r="AV179" s="176">
        <v>100.47</v>
      </c>
      <c r="AW179" s="176">
        <v>105.02</v>
      </c>
      <c r="AX179" s="176">
        <v>103.37</v>
      </c>
      <c r="AY179" s="176">
        <v>103.01</v>
      </c>
      <c r="AZ179" s="176">
        <v>106.24</v>
      </c>
      <c r="BA179" s="176">
        <v>96.67</v>
      </c>
      <c r="BB179" s="176">
        <v>99.55</v>
      </c>
      <c r="BC179" s="176">
        <v>87.69</v>
      </c>
      <c r="BD179" s="176">
        <v>15.36</v>
      </c>
      <c r="BE179" s="176">
        <v>93.76</v>
      </c>
      <c r="BF179" s="176">
        <v>97.45</v>
      </c>
      <c r="BG179" s="176">
        <v>99.02</v>
      </c>
      <c r="BH179" s="176">
        <v>92.71</v>
      </c>
      <c r="BI179" s="176">
        <v>97.1</v>
      </c>
      <c r="BJ179" s="176">
        <v>97.24</v>
      </c>
      <c r="BK179" s="176">
        <v>97</v>
      </c>
      <c r="BL179" s="176">
        <v>107.05</v>
      </c>
      <c r="BM179" s="176">
        <v>97.98</v>
      </c>
      <c r="BN179" s="176">
        <v>100.4</v>
      </c>
      <c r="BO179" s="176">
        <v>94.9</v>
      </c>
      <c r="BP179" s="176">
        <v>99.55</v>
      </c>
      <c r="BQ179" s="176">
        <v>96.4</v>
      </c>
      <c r="BR179" s="176">
        <v>101.66</v>
      </c>
      <c r="BS179" s="176">
        <v>101.68</v>
      </c>
      <c r="BT179" s="176">
        <v>98.05</v>
      </c>
      <c r="BU179" s="176">
        <v>103.08</v>
      </c>
      <c r="BV179" s="176">
        <v>103.33</v>
      </c>
      <c r="BW179" s="176">
        <v>105.11</v>
      </c>
      <c r="BX179" s="176">
        <v>110.72</v>
      </c>
      <c r="BY179" s="176">
        <v>101.15</v>
      </c>
      <c r="BZ179" s="176">
        <v>111.57</v>
      </c>
      <c r="CA179" s="176">
        <v>1350.33</v>
      </c>
      <c r="CB179" s="176">
        <v>291.98</v>
      </c>
      <c r="CC179" s="176">
        <v>100.51</v>
      </c>
      <c r="CD179" s="176">
        <v>107.54</v>
      </c>
      <c r="CE179" s="176">
        <v>106.84</v>
      </c>
      <c r="CF179" s="176">
        <v>103</v>
      </c>
      <c r="CG179" s="176">
        <v>109.64</v>
      </c>
      <c r="CH179" s="176">
        <v>108.5</v>
      </c>
      <c r="CI179" s="176">
        <v>110.45</v>
      </c>
      <c r="CJ179" s="176">
        <v>112.69</v>
      </c>
      <c r="CK179" s="176">
        <v>105.75</v>
      </c>
      <c r="CL179" s="176">
        <v>112.84</v>
      </c>
      <c r="CM179" s="176">
        <v>85.57</v>
      </c>
      <c r="CN179" s="176">
        <v>40.56</v>
      </c>
      <c r="CO179" s="176">
        <v>103.84</v>
      </c>
      <c r="CP179" s="176">
        <v>107.92</v>
      </c>
      <c r="CQ179" s="176">
        <v>108.16</v>
      </c>
      <c r="CR179" s="176">
        <v>104.64</v>
      </c>
      <c r="CS179" s="176">
        <v>109.94</v>
      </c>
      <c r="CT179" s="176">
        <v>108.59</v>
      </c>
      <c r="CU179" s="176">
        <v>110.15</v>
      </c>
      <c r="CV179" s="176">
        <v>112.32</v>
      </c>
      <c r="CW179" s="176">
        <v>101.74</v>
      </c>
      <c r="CX179" s="176">
        <v>112.63</v>
      </c>
      <c r="CY179" s="176">
        <v>107.25</v>
      </c>
      <c r="CZ179" s="176">
        <v>1319.09</v>
      </c>
      <c r="DA179" s="176">
        <v>371.5</v>
      </c>
      <c r="DB179" s="176">
        <v>106.94</v>
      </c>
      <c r="DC179" s="176">
        <v>108.56</v>
      </c>
      <c r="DD179" s="176">
        <v>103.98</v>
      </c>
      <c r="DE179" s="176">
        <v>109.78</v>
      </c>
      <c r="DF179" s="176">
        <v>108.84</v>
      </c>
      <c r="DG179" s="176">
        <v>109.96</v>
      </c>
      <c r="DH179" s="176">
        <v>112.2</v>
      </c>
      <c r="DI179" s="176">
        <v>101.49</v>
      </c>
      <c r="DJ179" s="176">
        <v>112.43</v>
      </c>
      <c r="DK179" s="176">
        <v>107.18</v>
      </c>
      <c r="DL179" s="176">
        <v>106.8</v>
      </c>
      <c r="DM179" s="176">
        <v>103.28</v>
      </c>
      <c r="DN179" s="176">
        <v>108.31</v>
      </c>
      <c r="DO179" s="176">
        <v>108.09</v>
      </c>
      <c r="DP179" s="176">
        <v>101.9</v>
      </c>
      <c r="DQ179" s="176">
        <v>109.42</v>
      </c>
      <c r="DR179" s="176">
        <v>108.86</v>
      </c>
      <c r="DS179" s="176">
        <v>110.03</v>
      </c>
      <c r="DT179" s="176">
        <v>112.17</v>
      </c>
      <c r="DU179" s="176">
        <v>101.24</v>
      </c>
      <c r="DV179" s="176">
        <v>112.21</v>
      </c>
      <c r="DW179" s="176">
        <v>50.2</v>
      </c>
      <c r="DX179" s="176">
        <v>0</v>
      </c>
      <c r="DY179" s="176">
        <v>95.95</v>
      </c>
      <c r="DZ179" s="176">
        <v>107.82</v>
      </c>
      <c r="EA179" s="176">
        <v>107.79</v>
      </c>
      <c r="EB179" s="176">
        <v>102.37</v>
      </c>
      <c r="EC179" s="176">
        <v>108.73</v>
      </c>
      <c r="ED179" s="176">
        <v>108.18</v>
      </c>
      <c r="EE179" s="176">
        <v>109.05</v>
      </c>
      <c r="EF179" s="176">
        <v>110.95</v>
      </c>
      <c r="EG179" s="176">
        <v>104.14</v>
      </c>
      <c r="EH179" s="176">
        <v>111.27</v>
      </c>
      <c r="EI179" s="176">
        <v>106.24</v>
      </c>
      <c r="EJ179" s="176">
        <v>104.91</v>
      </c>
      <c r="EK179" s="176">
        <v>101.98</v>
      </c>
      <c r="EL179" s="176">
        <v>106.83</v>
      </c>
      <c r="EM179" s="176">
        <v>106.8</v>
      </c>
      <c r="EN179" s="176">
        <v>102.76</v>
      </c>
      <c r="EO179" s="176">
        <v>107.9</v>
      </c>
      <c r="EP179" s="176">
        <v>107.57</v>
      </c>
      <c r="EQ179" s="176">
        <v>109.13</v>
      </c>
      <c r="ER179" s="176">
        <v>111.12</v>
      </c>
      <c r="ES179" s="176">
        <v>100.59</v>
      </c>
      <c r="ET179" s="176">
        <v>111.49</v>
      </c>
      <c r="EU179" s="176">
        <v>103.58</v>
      </c>
      <c r="EV179" s="176">
        <v>1249.53</v>
      </c>
      <c r="EW179" s="176">
        <v>146.68</v>
      </c>
      <c r="EX179" s="176">
        <v>106.16</v>
      </c>
      <c r="EY179" s="176">
        <v>107.44</v>
      </c>
      <c r="EZ179" s="176">
        <v>102.39</v>
      </c>
      <c r="FA179" s="176">
        <v>107.84</v>
      </c>
      <c r="FB179" s="176">
        <v>106.81</v>
      </c>
      <c r="FC179" s="176">
        <v>107.44</v>
      </c>
      <c r="FD179" s="176">
        <v>109.31</v>
      </c>
      <c r="FE179" s="176">
        <v>99.2</v>
      </c>
      <c r="FF179" s="176">
        <v>109.85</v>
      </c>
      <c r="FG179" s="176">
        <v>10.24</v>
      </c>
      <c r="FH179" s="176">
        <v>101.48</v>
      </c>
      <c r="FI179" s="176">
        <v>99.32</v>
      </c>
      <c r="FJ179" s="176">
        <v>106.14</v>
      </c>
      <c r="FK179" s="176">
        <v>106.5</v>
      </c>
      <c r="FL179" s="176">
        <v>100.65</v>
      </c>
      <c r="FM179" s="176">
        <v>107.39</v>
      </c>
      <c r="FN179" s="176">
        <v>105.27</v>
      </c>
      <c r="FO179" s="176">
        <v>105.87</v>
      </c>
      <c r="FP179" s="176">
        <v>109.06</v>
      </c>
      <c r="FQ179" s="176">
        <v>98.65</v>
      </c>
      <c r="FR179" s="176">
        <v>108.89</v>
      </c>
      <c r="FS179" s="176">
        <v>1164.82</v>
      </c>
      <c r="FT179" s="176">
        <v>149.33000000000001</v>
      </c>
      <c r="FU179" s="176">
        <v>97.38</v>
      </c>
      <c r="FV179" s="176">
        <v>106.24</v>
      </c>
      <c r="FW179" s="176">
        <v>104.83</v>
      </c>
      <c r="FX179" s="176">
        <v>100.11</v>
      </c>
      <c r="FY179" s="176">
        <v>107.06</v>
      </c>
      <c r="FZ179" s="176">
        <v>104.61</v>
      </c>
      <c r="GA179" s="176">
        <v>106.15</v>
      </c>
    </row>
    <row r="180" spans="2:183">
      <c r="B180" s="96" t="s">
        <v>6</v>
      </c>
      <c r="C180" s="166" t="s">
        <v>44</v>
      </c>
      <c r="D180" s="178">
        <v>147.19</v>
      </c>
      <c r="E180" s="179">
        <v>131.13</v>
      </c>
      <c r="F180" s="179">
        <v>142.9</v>
      </c>
      <c r="G180" s="179">
        <v>140.71</v>
      </c>
      <c r="H180" s="179">
        <v>1634.05</v>
      </c>
      <c r="I180" s="179">
        <v>217.28</v>
      </c>
      <c r="J180" s="179">
        <v>143.16999999999999</v>
      </c>
      <c r="K180" s="179">
        <v>143.1</v>
      </c>
      <c r="L180" s="179">
        <v>138.61000000000001</v>
      </c>
      <c r="M180" s="179">
        <v>145.93</v>
      </c>
      <c r="N180" s="179">
        <v>141.65</v>
      </c>
      <c r="O180" s="179">
        <v>143.63</v>
      </c>
      <c r="P180" s="179">
        <v>148.97999999999999</v>
      </c>
      <c r="Q180" s="179">
        <v>132.65</v>
      </c>
      <c r="R180" s="179">
        <v>141.13999999999999</v>
      </c>
      <c r="S180" s="179">
        <v>19.329999999999998</v>
      </c>
      <c r="T180" s="179">
        <v>28.23</v>
      </c>
      <c r="U180" s="179">
        <v>139.69</v>
      </c>
      <c r="V180" s="179">
        <v>142.93</v>
      </c>
      <c r="W180" s="179">
        <v>142.44</v>
      </c>
      <c r="X180" s="179">
        <v>138.94</v>
      </c>
      <c r="Y180" s="179">
        <v>145.16999999999999</v>
      </c>
      <c r="Z180" s="179">
        <v>141.75</v>
      </c>
      <c r="AA180" s="179">
        <v>141.27000000000001</v>
      </c>
      <c r="AB180" s="179">
        <v>207.75</v>
      </c>
      <c r="AC180" s="179">
        <v>186.44</v>
      </c>
      <c r="AD180" s="179">
        <v>200.42</v>
      </c>
      <c r="AE180" s="179">
        <v>196.45</v>
      </c>
      <c r="AF180" s="179">
        <v>2410.66</v>
      </c>
      <c r="AG180" s="179">
        <v>196.74</v>
      </c>
      <c r="AH180" s="179">
        <v>203.44</v>
      </c>
      <c r="AI180" s="179">
        <v>201.95</v>
      </c>
      <c r="AJ180" s="179">
        <v>195.66</v>
      </c>
      <c r="AK180" s="179">
        <v>204.66</v>
      </c>
      <c r="AL180" s="179">
        <v>198.64</v>
      </c>
      <c r="AM180" s="179">
        <v>199.88</v>
      </c>
      <c r="AN180" s="179">
        <v>210.94</v>
      </c>
      <c r="AO180" s="179">
        <v>196.81</v>
      </c>
      <c r="AP180" s="179">
        <v>204.39</v>
      </c>
      <c r="AQ180" s="179">
        <v>200.4</v>
      </c>
      <c r="AR180" s="179">
        <v>207.44</v>
      </c>
      <c r="AS180" s="179">
        <v>199.2</v>
      </c>
      <c r="AT180" s="179">
        <v>204.86</v>
      </c>
      <c r="AU180" s="179">
        <v>207.75</v>
      </c>
      <c r="AV180" s="179">
        <v>197.62</v>
      </c>
      <c r="AW180" s="179">
        <v>206.57</v>
      </c>
      <c r="AX180" s="179">
        <v>203.33</v>
      </c>
      <c r="AY180" s="179">
        <v>202.62</v>
      </c>
      <c r="AZ180" s="179">
        <v>213.55</v>
      </c>
      <c r="BA180" s="179">
        <v>194.31</v>
      </c>
      <c r="BB180" s="179">
        <v>200.09</v>
      </c>
      <c r="BC180" s="179">
        <v>176.25</v>
      </c>
      <c r="BD180" s="179">
        <v>30.88</v>
      </c>
      <c r="BE180" s="179">
        <v>188.47</v>
      </c>
      <c r="BF180" s="179">
        <v>195.88</v>
      </c>
      <c r="BG180" s="179">
        <v>199.03</v>
      </c>
      <c r="BH180" s="179">
        <v>186.34</v>
      </c>
      <c r="BI180" s="179">
        <v>195.17</v>
      </c>
      <c r="BJ180" s="179">
        <v>195.46</v>
      </c>
      <c r="BK180" s="179">
        <v>194.97</v>
      </c>
      <c r="BL180" s="179">
        <v>220.52</v>
      </c>
      <c r="BM180" s="179">
        <v>201.85</v>
      </c>
      <c r="BN180" s="179">
        <v>206.83</v>
      </c>
      <c r="BO180" s="179">
        <v>195.5</v>
      </c>
      <c r="BP180" s="179">
        <v>205.08</v>
      </c>
      <c r="BQ180" s="179">
        <v>198.58</v>
      </c>
      <c r="BR180" s="179">
        <v>209.41</v>
      </c>
      <c r="BS180" s="179">
        <v>209.46</v>
      </c>
      <c r="BT180" s="179">
        <v>201.98</v>
      </c>
      <c r="BU180" s="179">
        <v>212.35</v>
      </c>
      <c r="BV180" s="179">
        <v>212.87</v>
      </c>
      <c r="BW180" s="179">
        <v>216.53</v>
      </c>
      <c r="BX180" s="179">
        <v>234.74</v>
      </c>
      <c r="BY180" s="179">
        <v>214.44</v>
      </c>
      <c r="BZ180" s="179">
        <v>236.53</v>
      </c>
      <c r="CA180" s="179">
        <v>2862.7</v>
      </c>
      <c r="CB180" s="179">
        <v>619</v>
      </c>
      <c r="CC180" s="179">
        <v>213.09</v>
      </c>
      <c r="CD180" s="179">
        <v>227.98</v>
      </c>
      <c r="CE180" s="179">
        <v>226.5</v>
      </c>
      <c r="CF180" s="179">
        <v>218.36</v>
      </c>
      <c r="CG180" s="179">
        <v>232.44</v>
      </c>
      <c r="CH180" s="179">
        <v>230.03</v>
      </c>
      <c r="CI180" s="179">
        <v>234.16</v>
      </c>
      <c r="CJ180" s="179">
        <v>244.53</v>
      </c>
      <c r="CK180" s="179">
        <v>229.48</v>
      </c>
      <c r="CL180" s="179">
        <v>244.85</v>
      </c>
      <c r="CM180" s="179">
        <v>185.69</v>
      </c>
      <c r="CN180" s="179">
        <v>88.02</v>
      </c>
      <c r="CO180" s="179">
        <v>225.32</v>
      </c>
      <c r="CP180" s="179">
        <v>234.19</v>
      </c>
      <c r="CQ180" s="179">
        <v>234.71</v>
      </c>
      <c r="CR180" s="179">
        <v>227.06</v>
      </c>
      <c r="CS180" s="179">
        <v>238.57</v>
      </c>
      <c r="CT180" s="179">
        <v>235.64</v>
      </c>
      <c r="CU180" s="179">
        <v>239.02</v>
      </c>
      <c r="CV180" s="179">
        <v>250.47</v>
      </c>
      <c r="CW180" s="179">
        <v>226.87</v>
      </c>
      <c r="CX180" s="179">
        <v>251.17</v>
      </c>
      <c r="CY180" s="179">
        <v>239.18</v>
      </c>
      <c r="CZ180" s="179">
        <v>2941.58</v>
      </c>
      <c r="DA180" s="179">
        <v>828.45</v>
      </c>
      <c r="DB180" s="179">
        <v>238.47</v>
      </c>
      <c r="DC180" s="179">
        <v>242.1</v>
      </c>
      <c r="DD180" s="179">
        <v>231.88</v>
      </c>
      <c r="DE180" s="179">
        <v>244.8</v>
      </c>
      <c r="DF180" s="179">
        <v>242.72</v>
      </c>
      <c r="DG180" s="179">
        <v>245.2</v>
      </c>
      <c r="DH180" s="179">
        <v>256.93</v>
      </c>
      <c r="DI180" s="179">
        <v>232.41</v>
      </c>
      <c r="DJ180" s="179">
        <v>257.47000000000003</v>
      </c>
      <c r="DK180" s="179">
        <v>245.44</v>
      </c>
      <c r="DL180" s="179">
        <v>244.56</v>
      </c>
      <c r="DM180" s="179">
        <v>236.51</v>
      </c>
      <c r="DN180" s="179">
        <v>248.04</v>
      </c>
      <c r="DO180" s="179">
        <v>247.52</v>
      </c>
      <c r="DP180" s="179">
        <v>233.35</v>
      </c>
      <c r="DQ180" s="179">
        <v>250.58</v>
      </c>
      <c r="DR180" s="179">
        <v>249.28</v>
      </c>
      <c r="DS180" s="179">
        <v>251.97</v>
      </c>
      <c r="DT180" s="179">
        <v>264.72000000000003</v>
      </c>
      <c r="DU180" s="179">
        <v>238.93</v>
      </c>
      <c r="DV180" s="179">
        <v>264.82</v>
      </c>
      <c r="DW180" s="179">
        <v>118.47</v>
      </c>
      <c r="DX180" s="179">
        <v>0</v>
      </c>
      <c r="DY180" s="179">
        <v>226.44</v>
      </c>
      <c r="DZ180" s="179">
        <v>254.46</v>
      </c>
      <c r="EA180" s="179">
        <v>254.39</v>
      </c>
      <c r="EB180" s="179">
        <v>241.6</v>
      </c>
      <c r="EC180" s="179">
        <v>256.60000000000002</v>
      </c>
      <c r="ED180" s="179">
        <v>255.3</v>
      </c>
      <c r="EE180" s="179">
        <v>257.35000000000002</v>
      </c>
      <c r="EF180" s="179">
        <v>268.5</v>
      </c>
      <c r="EG180" s="179">
        <v>252.01</v>
      </c>
      <c r="EH180" s="179">
        <v>269.27</v>
      </c>
      <c r="EI180" s="179">
        <v>257.08999999999997</v>
      </c>
      <c r="EJ180" s="179">
        <v>253.88</v>
      </c>
      <c r="EK180" s="179">
        <v>246.79</v>
      </c>
      <c r="EL180" s="179">
        <v>258.52</v>
      </c>
      <c r="EM180" s="179">
        <v>258.45999999999998</v>
      </c>
      <c r="EN180" s="179">
        <v>248.68</v>
      </c>
      <c r="EO180" s="179">
        <v>261.13</v>
      </c>
      <c r="EP180" s="179">
        <v>260.31</v>
      </c>
      <c r="EQ180" s="179">
        <v>264.08999999999997</v>
      </c>
      <c r="ER180" s="179">
        <v>276.69</v>
      </c>
      <c r="ES180" s="179">
        <v>250.46</v>
      </c>
      <c r="ET180" s="179">
        <v>277.60000000000002</v>
      </c>
      <c r="EU180" s="179">
        <v>257.91000000000003</v>
      </c>
      <c r="EV180" s="179">
        <v>3111.32</v>
      </c>
      <c r="EW180" s="179">
        <v>365.23</v>
      </c>
      <c r="EX180" s="179">
        <v>264.33</v>
      </c>
      <c r="EY180" s="179">
        <v>267.54000000000002</v>
      </c>
      <c r="EZ180" s="179">
        <v>254.96</v>
      </c>
      <c r="FA180" s="179">
        <v>268.52999999999997</v>
      </c>
      <c r="FB180" s="179">
        <v>265.95999999999998</v>
      </c>
      <c r="FC180" s="179">
        <v>267.52</v>
      </c>
      <c r="FD180" s="179">
        <v>279.82</v>
      </c>
      <c r="FE180" s="179">
        <v>253.95</v>
      </c>
      <c r="FF180" s="179">
        <v>281.20999999999998</v>
      </c>
      <c r="FG180" s="179">
        <v>26.21</v>
      </c>
      <c r="FH180" s="179">
        <v>259.79000000000002</v>
      </c>
      <c r="FI180" s="179">
        <v>254.27</v>
      </c>
      <c r="FJ180" s="179">
        <v>271.73</v>
      </c>
      <c r="FK180" s="179">
        <v>272.64</v>
      </c>
      <c r="FL180" s="179">
        <v>257.66000000000003</v>
      </c>
      <c r="FM180" s="179">
        <v>274.93</v>
      </c>
      <c r="FN180" s="179">
        <v>269.48</v>
      </c>
      <c r="FO180" s="179">
        <v>271.02999999999997</v>
      </c>
      <c r="FP180" s="179">
        <v>286.83</v>
      </c>
      <c r="FQ180" s="179">
        <v>259.45</v>
      </c>
      <c r="FR180" s="179">
        <v>286.39</v>
      </c>
      <c r="FS180" s="179">
        <v>3063.48</v>
      </c>
      <c r="FT180" s="179">
        <v>392.75</v>
      </c>
      <c r="FU180" s="179">
        <v>256.12</v>
      </c>
      <c r="FV180" s="179">
        <v>279.39999999999998</v>
      </c>
      <c r="FW180" s="179">
        <v>275.70999999999998</v>
      </c>
      <c r="FX180" s="179">
        <v>263.27999999999997</v>
      </c>
      <c r="FY180" s="179">
        <v>281.57</v>
      </c>
      <c r="FZ180" s="179">
        <v>275.11</v>
      </c>
      <c r="GA180" s="179">
        <v>279.18</v>
      </c>
    </row>
    <row r="181" spans="2:183">
      <c r="B181" s="171" t="s">
        <v>6</v>
      </c>
      <c r="C181" s="172" t="s">
        <v>45</v>
      </c>
      <c r="D181" s="92">
        <v>0.20061571081979246</v>
      </c>
      <c r="E181" s="93">
        <v>0.20090712951499284</v>
      </c>
      <c r="F181" s="93">
        <v>0.20063102696937538</v>
      </c>
      <c r="G181" s="93">
        <v>0.2008577568659263</v>
      </c>
      <c r="H181" s="93">
        <v>2.2544454117802983</v>
      </c>
      <c r="I181" s="93">
        <v>0.31742489461149892</v>
      </c>
      <c r="J181" s="93">
        <v>0.20083779595597692</v>
      </c>
      <c r="K181" s="93">
        <v>0.20084187183157423</v>
      </c>
      <c r="L181" s="93">
        <v>0.2008658940595362</v>
      </c>
      <c r="M181" s="93">
        <v>0.20081799497324673</v>
      </c>
      <c r="N181" s="93">
        <v>0.20062965917720058</v>
      </c>
      <c r="O181" s="93">
        <v>0.20041156728275214</v>
      </c>
      <c r="P181" s="93">
        <v>0.20059849879869632</v>
      </c>
      <c r="Q181" s="93">
        <v>0.200675149942978</v>
      </c>
      <c r="R181" s="93">
        <v>0.2008404117214739</v>
      </c>
      <c r="S181" s="93">
        <v>0.20150708655962793</v>
      </c>
      <c r="T181" s="93">
        <v>0.20231071968784994</v>
      </c>
      <c r="U181" s="93">
        <v>0.20064283942728994</v>
      </c>
      <c r="V181" s="93">
        <v>0.20063682498943239</v>
      </c>
      <c r="W181" s="93">
        <v>0.20042730730325289</v>
      </c>
      <c r="X181" s="93">
        <v>0.20086082015523493</v>
      </c>
      <c r="Y181" s="93">
        <v>0.20082664501859201</v>
      </c>
      <c r="Z181" s="93">
        <v>0.20084139388487945</v>
      </c>
      <c r="AA181" s="93">
        <v>0.2004319991608825</v>
      </c>
      <c r="AB181" s="93">
        <v>0.20103331351550657</v>
      </c>
      <c r="AC181" s="93">
        <v>0.20092704120592003</v>
      </c>
      <c r="AD181" s="93">
        <v>0.20063658844783597</v>
      </c>
      <c r="AE181" s="93">
        <v>0.20064412651135535</v>
      </c>
      <c r="AF181" s="93">
        <v>2.3607113146511507</v>
      </c>
      <c r="AG181" s="93">
        <v>0.20086955308904267</v>
      </c>
      <c r="AH181" s="93">
        <v>0.20085033308181893</v>
      </c>
      <c r="AI181" s="93">
        <v>0.20063933341543647</v>
      </c>
      <c r="AJ181" s="93">
        <v>0.20065595960253094</v>
      </c>
      <c r="AK181" s="93">
        <v>0.2004237097839256</v>
      </c>
      <c r="AL181" s="93">
        <v>0.20086694603528199</v>
      </c>
      <c r="AM181" s="93">
        <v>0.20064464942105961</v>
      </c>
      <c r="AN181" s="93">
        <v>0.2008111617450018</v>
      </c>
      <c r="AO181" s="93">
        <v>0.20065836639704326</v>
      </c>
      <c r="AP181" s="93">
        <v>0.20063235781907318</v>
      </c>
      <c r="AQ181" s="93">
        <v>0.20042686318414368</v>
      </c>
      <c r="AR181" s="93">
        <v>0.20061362545259218</v>
      </c>
      <c r="AS181" s="93">
        <v>0.20042998535497464</v>
      </c>
      <c r="AT181" s="93">
        <v>0.20062722446518688</v>
      </c>
      <c r="AU181" s="93">
        <v>0.20103862086668586</v>
      </c>
      <c r="AV181" s="93">
        <v>0.20108273053295961</v>
      </c>
      <c r="AW181" s="93">
        <v>0.20062528149052777</v>
      </c>
      <c r="AX181" s="93">
        <v>0.20063275109464412</v>
      </c>
      <c r="AY181" s="93">
        <v>0.20063609296063661</v>
      </c>
      <c r="AZ181" s="93">
        <v>0.20081268272720787</v>
      </c>
      <c r="BA181" s="93">
        <v>0.20044549202401324</v>
      </c>
      <c r="BB181" s="93">
        <v>0.20087467755755159</v>
      </c>
      <c r="BC181" s="93">
        <v>0.20074659005223841</v>
      </c>
      <c r="BD181" s="93">
        <v>0.20292520112351337</v>
      </c>
      <c r="BE181" s="93">
        <v>0.20068515916766774</v>
      </c>
      <c r="BF181" s="93">
        <v>0.20089063507642019</v>
      </c>
      <c r="BG181" s="93">
        <v>0.20065607769163399</v>
      </c>
      <c r="BH181" s="93">
        <v>0.20070740538451359</v>
      </c>
      <c r="BI181" s="93">
        <v>0.20067037752556252</v>
      </c>
      <c r="BJ181" s="93">
        <v>0.20066341918249839</v>
      </c>
      <c r="BK181" s="93">
        <v>0.20066921735860724</v>
      </c>
      <c r="BL181" s="93">
        <v>0.20081877406601029</v>
      </c>
      <c r="BM181" s="93">
        <v>0.20043642279614701</v>
      </c>
      <c r="BN181" s="93">
        <v>0.20108213029372993</v>
      </c>
      <c r="BO181" s="93">
        <v>0.20067699409546536</v>
      </c>
      <c r="BP181" s="93">
        <v>0.20064507947318808</v>
      </c>
      <c r="BQ181" s="93">
        <v>0.20113402660796612</v>
      </c>
      <c r="BR181" s="93">
        <v>0.20043514892759409</v>
      </c>
      <c r="BS181" s="93">
        <v>0.20043013631890658</v>
      </c>
      <c r="BT181" s="93">
        <v>0.20044267883166672</v>
      </c>
      <c r="BU181" s="93">
        <v>0.20083655008554355</v>
      </c>
      <c r="BV181" s="93">
        <v>0.20062314913107149</v>
      </c>
      <c r="BW181" s="93">
        <v>0.2008199802105102</v>
      </c>
      <c r="BX181" s="93">
        <v>0.20058020977860225</v>
      </c>
      <c r="BY181" s="93">
        <v>0.2006456147066035</v>
      </c>
      <c r="BZ181" s="93">
        <v>0.20097153353601011</v>
      </c>
      <c r="CA181" s="93">
        <v>2.6081483268109347</v>
      </c>
      <c r="CB181" s="93">
        <v>0.55344098396719488</v>
      </c>
      <c r="CC181" s="93">
        <v>0.20064239102010017</v>
      </c>
      <c r="CD181" s="93">
        <v>0.20061378977292205</v>
      </c>
      <c r="CE181" s="93">
        <v>0.20040236533313688</v>
      </c>
      <c r="CF181" s="93">
        <v>0.20084164543944344</v>
      </c>
      <c r="CG181" s="93">
        <v>0.20078726775776951</v>
      </c>
      <c r="CH181" s="93">
        <v>0.20059373897947705</v>
      </c>
      <c r="CI181" s="93">
        <v>0.2005837031162154</v>
      </c>
      <c r="CJ181" s="93">
        <v>0.20058146196723886</v>
      </c>
      <c r="CK181" s="93">
        <v>0.20081686794846762</v>
      </c>
      <c r="CL181" s="93">
        <v>0.20058612424509673</v>
      </c>
      <c r="CM181" s="93">
        <v>0.20076182979169477</v>
      </c>
      <c r="CN181" s="93">
        <v>0.201118553362576</v>
      </c>
      <c r="CO181" s="93">
        <v>0.20063513657028356</v>
      </c>
      <c r="CP181" s="93">
        <v>0.20059913004625796</v>
      </c>
      <c r="CQ181" s="93">
        <v>0.20059700606742886</v>
      </c>
      <c r="CR181" s="93">
        <v>0.20084033754573741</v>
      </c>
      <c r="CS181" s="93">
        <v>0.20058854693950345</v>
      </c>
      <c r="CT181" s="93">
        <v>0.20060260216249567</v>
      </c>
      <c r="CU181" s="93">
        <v>0.20059858691180085</v>
      </c>
      <c r="CV181" s="93">
        <v>0.2007792673812647</v>
      </c>
      <c r="CW181" s="93">
        <v>0.20107420941732662</v>
      </c>
      <c r="CX181" s="93">
        <v>0.20057116927720528</v>
      </c>
      <c r="CY181" s="93">
        <v>0.20080391778273157</v>
      </c>
      <c r="CZ181" s="93">
        <v>2.4378561887179275</v>
      </c>
      <c r="DA181" s="93">
        <v>0.71455224598292766</v>
      </c>
      <c r="DB181" s="93">
        <v>0.20082167123854897</v>
      </c>
      <c r="DC181" s="93">
        <v>0.20059127864005913</v>
      </c>
      <c r="DD181" s="93">
        <v>0.2006205112535315</v>
      </c>
      <c r="DE181" s="93">
        <v>0.20040201798515925</v>
      </c>
      <c r="DF181" s="93">
        <v>0.20079203454825828</v>
      </c>
      <c r="DG181" s="93">
        <v>0.20079775289126578</v>
      </c>
      <c r="DH181" s="93">
        <v>0.20058454663221986</v>
      </c>
      <c r="DI181" s="93">
        <v>0.20064573764961874</v>
      </c>
      <c r="DJ181" s="93">
        <v>0.20057668249235661</v>
      </c>
      <c r="DK181" s="93">
        <v>0.20101411979779496</v>
      </c>
      <c r="DL181" s="93">
        <v>0.20082202018716352</v>
      </c>
      <c r="DM181" s="93">
        <v>0.20084382213844393</v>
      </c>
      <c r="DN181" s="93">
        <v>0.20059510870005581</v>
      </c>
      <c r="DO181" s="93">
        <v>0.20062457367974126</v>
      </c>
      <c r="DP181" s="93">
        <v>0.20064084765500909</v>
      </c>
      <c r="DQ181" s="93">
        <v>0.20058854828575343</v>
      </c>
      <c r="DR181" s="93">
        <v>0.20060278871414536</v>
      </c>
      <c r="DS181" s="93">
        <v>0.20098379953306289</v>
      </c>
      <c r="DT181" s="93">
        <v>0.20077528219827756</v>
      </c>
      <c r="DU181" s="93">
        <v>0.20042531582379447</v>
      </c>
      <c r="DV181" s="93">
        <v>0.20077397014592518</v>
      </c>
      <c r="DW181" s="93">
        <v>0.20129866510514507</v>
      </c>
      <c r="DX181" s="93" t="e">
        <v>#DIV/0!</v>
      </c>
      <c r="DY181" s="93">
        <v>0.2009286526541251</v>
      </c>
      <c r="DZ181" s="93">
        <v>0.20080360178563605</v>
      </c>
      <c r="EA181" s="93">
        <v>0.20059619071202234</v>
      </c>
      <c r="EB181" s="93">
        <v>0.20063144518963327</v>
      </c>
      <c r="EC181" s="93">
        <v>0.20060367444383356</v>
      </c>
      <c r="ED181" s="93">
        <v>0.20080760184296384</v>
      </c>
      <c r="EE181" s="93">
        <v>0.20080633364352585</v>
      </c>
      <c r="EF181" s="93">
        <v>0.20058886164311404</v>
      </c>
      <c r="EG181" s="93">
        <v>0.20063106503673481</v>
      </c>
      <c r="EH181" s="93">
        <v>0.20058942319571241</v>
      </c>
      <c r="EI181" s="93">
        <v>0.20082520938589432</v>
      </c>
      <c r="EJ181" s="93">
        <v>0.20041778827365092</v>
      </c>
      <c r="EK181" s="93">
        <v>0.20064000975852567</v>
      </c>
      <c r="EL181" s="93">
        <v>0.20063356485165879</v>
      </c>
      <c r="EM181" s="93">
        <v>0.20060557337881393</v>
      </c>
      <c r="EN181" s="93">
        <v>0.20042159919935901</v>
      </c>
      <c r="EO181" s="93">
        <v>0.20059723690784659</v>
      </c>
      <c r="EP181" s="93">
        <v>0.20081763599633257</v>
      </c>
      <c r="EQ181" s="93">
        <v>0.20059843514838982</v>
      </c>
      <c r="ER181" s="93">
        <v>0.20097889490998611</v>
      </c>
      <c r="ES181" s="93">
        <v>0.200652796815535</v>
      </c>
      <c r="ET181" s="93">
        <v>0.20098228763595688</v>
      </c>
      <c r="EU181" s="93">
        <v>0.20063371042643882</v>
      </c>
      <c r="EV181" s="93">
        <v>2.3616029030291861</v>
      </c>
      <c r="EW181" s="93">
        <v>0.2900143939513769</v>
      </c>
      <c r="EX181" s="93">
        <v>0.20082277180409691</v>
      </c>
      <c r="EY181" s="93">
        <v>0.20059755442380248</v>
      </c>
      <c r="EZ181" s="93">
        <v>0.20063004378374977</v>
      </c>
      <c r="FA181" s="93">
        <v>0.20059882954563688</v>
      </c>
      <c r="FB181" s="93">
        <v>0.20060603456796383</v>
      </c>
      <c r="FC181" s="93">
        <v>0.20080987835078123</v>
      </c>
      <c r="FD181" s="93">
        <v>0.20080221688880562</v>
      </c>
      <c r="FE181" s="93">
        <v>0.20065832111448223</v>
      </c>
      <c r="FF181" s="93">
        <v>0.20079681146727651</v>
      </c>
      <c r="FG181" s="93">
        <v>0.2021437303118373</v>
      </c>
      <c r="FH181" s="93">
        <v>0.20087481894197284</v>
      </c>
      <c r="FI181" s="93">
        <v>0.20064745369653944</v>
      </c>
      <c r="FJ181" s="93">
        <v>0.20060709824043724</v>
      </c>
      <c r="FK181" s="93">
        <v>0.20061092147518722</v>
      </c>
      <c r="FL181" s="93">
        <v>0.20086528934944284</v>
      </c>
      <c r="FM181" s="93">
        <v>0.20059977820639474</v>
      </c>
      <c r="FN181" s="93">
        <v>0.20083237742247259</v>
      </c>
      <c r="FO181" s="93">
        <v>0.20061195457381328</v>
      </c>
      <c r="FP181" s="93">
        <v>0.20079408112220803</v>
      </c>
      <c r="FQ181" s="93">
        <v>0.20088023826656543</v>
      </c>
      <c r="FR181" s="93">
        <v>0.20078947197126301</v>
      </c>
      <c r="FS181" s="93">
        <v>2.3069155895700053</v>
      </c>
      <c r="FT181" s="93">
        <v>0.29125736778938094</v>
      </c>
      <c r="FU181" s="93">
        <v>0.20088525457157069</v>
      </c>
      <c r="FV181" s="93">
        <v>0.20062227083770515</v>
      </c>
      <c r="FW181" s="93">
        <v>0.20040752333627845</v>
      </c>
      <c r="FX181" s="93">
        <v>0.20065569977337391</v>
      </c>
      <c r="FY181" s="93">
        <v>0.20040571206071936</v>
      </c>
      <c r="FZ181" s="93">
        <v>0.201068011153864</v>
      </c>
      <c r="GA181" s="93">
        <v>0.20081178281438578</v>
      </c>
    </row>
    <row r="182" spans="2:183">
      <c r="B182" s="96" t="s">
        <v>6</v>
      </c>
      <c r="C182" s="166" t="s">
        <v>46</v>
      </c>
      <c r="D182" s="96">
        <v>175.29</v>
      </c>
      <c r="E182" s="17">
        <v>155.72999999999999</v>
      </c>
      <c r="F182" s="17">
        <v>169.78</v>
      </c>
      <c r="G182" s="17">
        <v>167.29</v>
      </c>
      <c r="H182" s="17">
        <v>173.06</v>
      </c>
      <c r="I182" s="17">
        <v>163.08000000000001</v>
      </c>
      <c r="J182" s="17">
        <v>169.91</v>
      </c>
      <c r="K182" s="17">
        <v>169.8</v>
      </c>
      <c r="L182" s="17">
        <v>164.47</v>
      </c>
      <c r="M182" s="17">
        <v>173.49</v>
      </c>
      <c r="N182" s="17">
        <v>168.66</v>
      </c>
      <c r="O182" s="17">
        <v>170.87</v>
      </c>
      <c r="P182" s="17">
        <v>177.64</v>
      </c>
      <c r="Q182" s="17">
        <v>157.86000000000001</v>
      </c>
      <c r="R182" s="17">
        <v>167.18</v>
      </c>
      <c r="S182" s="17">
        <v>22.93</v>
      </c>
      <c r="T182" s="17">
        <v>33.28</v>
      </c>
      <c r="U182" s="17">
        <v>166.1</v>
      </c>
      <c r="V182" s="17">
        <v>169.78</v>
      </c>
      <c r="W182" s="17">
        <v>169.32</v>
      </c>
      <c r="X182" s="17">
        <v>164.88</v>
      </c>
      <c r="Y182" s="17">
        <v>172.55</v>
      </c>
      <c r="Z182" s="17">
        <v>168.6</v>
      </c>
      <c r="AA182" s="17">
        <v>167.74</v>
      </c>
      <c r="AB182" s="17">
        <v>172.59</v>
      </c>
      <c r="AC182" s="17">
        <v>154.83000000000001</v>
      </c>
      <c r="AD182" s="17">
        <v>166.24</v>
      </c>
      <c r="AE182" s="17">
        <v>163.26</v>
      </c>
      <c r="AF182" s="17">
        <v>170.41</v>
      </c>
      <c r="AG182" s="17">
        <v>163.32</v>
      </c>
      <c r="AH182" s="17">
        <v>168.85</v>
      </c>
      <c r="AI182" s="17">
        <v>167.67</v>
      </c>
      <c r="AJ182" s="17">
        <v>162.47999999999999</v>
      </c>
      <c r="AK182" s="17">
        <v>170.39</v>
      </c>
      <c r="AL182" s="17">
        <v>165.02</v>
      </c>
      <c r="AM182" s="17">
        <v>165.83</v>
      </c>
      <c r="AN182" s="17">
        <v>175.67</v>
      </c>
      <c r="AO182" s="17">
        <v>163.89</v>
      </c>
      <c r="AP182" s="17">
        <v>169.8</v>
      </c>
      <c r="AQ182" s="17">
        <v>167.03</v>
      </c>
      <c r="AR182" s="17">
        <v>172.68</v>
      </c>
      <c r="AS182" s="17">
        <v>165.82</v>
      </c>
      <c r="AT182" s="17">
        <v>170.26</v>
      </c>
      <c r="AU182" s="17">
        <v>172.49</v>
      </c>
      <c r="AV182" s="17">
        <v>163.85</v>
      </c>
      <c r="AW182" s="17">
        <v>171.86</v>
      </c>
      <c r="AX182" s="17">
        <v>169.43</v>
      </c>
      <c r="AY182" s="17">
        <v>168.29</v>
      </c>
      <c r="AZ182" s="17">
        <v>173.7</v>
      </c>
      <c r="BA182" s="17">
        <v>158.44</v>
      </c>
      <c r="BB182" s="17">
        <v>161.44</v>
      </c>
      <c r="BC182" s="17">
        <v>141.84</v>
      </c>
      <c r="BD182" s="17">
        <v>24.46</v>
      </c>
      <c r="BE182" s="17">
        <v>151.59</v>
      </c>
      <c r="BF182" s="17">
        <v>157.51</v>
      </c>
      <c r="BG182" s="17">
        <v>160.56</v>
      </c>
      <c r="BH182" s="17">
        <v>149.76</v>
      </c>
      <c r="BI182" s="17">
        <v>157.03</v>
      </c>
      <c r="BJ182" s="17">
        <v>157.91</v>
      </c>
      <c r="BK182" s="17">
        <v>157.02000000000001</v>
      </c>
      <c r="BL182" s="17">
        <v>175.11</v>
      </c>
      <c r="BM182" s="17">
        <v>160.74</v>
      </c>
      <c r="BN182" s="17">
        <v>162.80000000000001</v>
      </c>
      <c r="BO182" s="17">
        <v>153.66999999999999</v>
      </c>
      <c r="BP182" s="17">
        <v>161.5</v>
      </c>
      <c r="BQ182" s="17">
        <v>156.01</v>
      </c>
      <c r="BR182" s="17">
        <v>165.55</v>
      </c>
      <c r="BS182" s="17">
        <v>165.62</v>
      </c>
      <c r="BT182" s="17">
        <v>159.66</v>
      </c>
      <c r="BU182" s="17">
        <v>167.8</v>
      </c>
      <c r="BV182" s="17">
        <v>168.91</v>
      </c>
      <c r="BW182" s="17">
        <v>171.45</v>
      </c>
      <c r="BX182" s="17">
        <v>181.76</v>
      </c>
      <c r="BY182" s="17">
        <v>166.2</v>
      </c>
      <c r="BZ182" s="17">
        <v>182.91</v>
      </c>
      <c r="CA182" s="17">
        <v>169.99</v>
      </c>
      <c r="CB182" s="17">
        <v>172.94</v>
      </c>
      <c r="CC182" s="17">
        <v>163.92</v>
      </c>
      <c r="CD182" s="17">
        <v>175.99</v>
      </c>
      <c r="CE182" s="17">
        <v>174.88</v>
      </c>
      <c r="CF182" s="17">
        <v>168.08</v>
      </c>
      <c r="CG182" s="17">
        <v>179.52</v>
      </c>
      <c r="CH182" s="17">
        <v>178.29</v>
      </c>
      <c r="CI182" s="17">
        <v>181.23</v>
      </c>
      <c r="CJ182" s="17">
        <v>185.26</v>
      </c>
      <c r="CK182" s="17">
        <v>173.65</v>
      </c>
      <c r="CL182" s="17">
        <v>185.51</v>
      </c>
      <c r="CM182" s="17">
        <v>140.27000000000001</v>
      </c>
      <c r="CN182" s="17">
        <v>65.98</v>
      </c>
      <c r="CO182" s="17">
        <v>169.82</v>
      </c>
      <c r="CP182" s="17">
        <v>176.62</v>
      </c>
      <c r="CQ182" s="17">
        <v>177.06</v>
      </c>
      <c r="CR182" s="17">
        <v>171.01</v>
      </c>
      <c r="CS182" s="17">
        <v>180.27</v>
      </c>
      <c r="CT182" s="17">
        <v>178.45</v>
      </c>
      <c r="CU182" s="17">
        <v>180.65</v>
      </c>
      <c r="CV182" s="17">
        <v>184.42</v>
      </c>
      <c r="CW182" s="17">
        <v>166.81</v>
      </c>
      <c r="CX182" s="17">
        <v>185.16</v>
      </c>
      <c r="CY182" s="17">
        <v>175.88</v>
      </c>
      <c r="CZ182" s="17">
        <v>177.78</v>
      </c>
      <c r="DA182" s="17">
        <v>170.67</v>
      </c>
      <c r="DB182" s="17">
        <v>174.63</v>
      </c>
      <c r="DC182" s="17">
        <v>177.79</v>
      </c>
      <c r="DD182" s="17">
        <v>170.07</v>
      </c>
      <c r="DE182" s="17">
        <v>180.18</v>
      </c>
      <c r="DF182" s="17">
        <v>178.7</v>
      </c>
      <c r="DG182" s="17">
        <v>180.17</v>
      </c>
      <c r="DH182" s="17">
        <v>184.41</v>
      </c>
      <c r="DI182" s="17">
        <v>166.76</v>
      </c>
      <c r="DJ182" s="17">
        <v>184.83</v>
      </c>
      <c r="DK182" s="17">
        <v>175.53</v>
      </c>
      <c r="DL182" s="17">
        <v>174.41</v>
      </c>
      <c r="DM182" s="17">
        <v>168.65</v>
      </c>
      <c r="DN182" s="17">
        <v>177.35</v>
      </c>
      <c r="DO182" s="17">
        <v>176.89</v>
      </c>
      <c r="DP182" s="17">
        <v>166.3</v>
      </c>
      <c r="DQ182" s="17">
        <v>179.35</v>
      </c>
      <c r="DR182" s="17">
        <v>178.92</v>
      </c>
      <c r="DS182" s="17">
        <v>180.11</v>
      </c>
      <c r="DT182" s="17">
        <v>184.18</v>
      </c>
      <c r="DU182" s="17">
        <v>166.51</v>
      </c>
      <c r="DV182" s="17">
        <v>184.24</v>
      </c>
      <c r="DW182" s="17">
        <v>82.1</v>
      </c>
      <c r="DX182" s="17">
        <v>0</v>
      </c>
      <c r="DY182" s="17">
        <v>156.58000000000001</v>
      </c>
      <c r="DZ182" s="17">
        <v>176.26</v>
      </c>
      <c r="EA182" s="17">
        <v>176.38</v>
      </c>
      <c r="EB182" s="17">
        <v>167.17</v>
      </c>
      <c r="EC182" s="17">
        <v>178.07</v>
      </c>
      <c r="ED182" s="17">
        <v>177.55</v>
      </c>
      <c r="EE182" s="17">
        <v>178.53</v>
      </c>
      <c r="EF182" s="17">
        <v>182.33</v>
      </c>
      <c r="EG182" s="17">
        <v>171.13</v>
      </c>
      <c r="EH182" s="17">
        <v>182.89</v>
      </c>
      <c r="EI182" s="17">
        <v>174.17</v>
      </c>
      <c r="EJ182" s="17">
        <v>171.5</v>
      </c>
      <c r="EK182" s="17">
        <v>166.7</v>
      </c>
      <c r="EL182" s="17">
        <v>174.79</v>
      </c>
      <c r="EM182" s="17">
        <v>174.76</v>
      </c>
      <c r="EN182" s="17">
        <v>168.21</v>
      </c>
      <c r="EO182" s="17">
        <v>176.75</v>
      </c>
      <c r="EP182" s="17">
        <v>176.58</v>
      </c>
      <c r="EQ182" s="17">
        <v>179.02</v>
      </c>
      <c r="ER182" s="17">
        <v>182.22</v>
      </c>
      <c r="ES182" s="17">
        <v>165.25</v>
      </c>
      <c r="ET182" s="17">
        <v>182.88</v>
      </c>
      <c r="EU182" s="17">
        <v>169.49</v>
      </c>
      <c r="EV182" s="17">
        <v>173.59</v>
      </c>
      <c r="EW182" s="17">
        <v>165.76</v>
      </c>
      <c r="EX182" s="17">
        <v>173.34</v>
      </c>
      <c r="EY182" s="17">
        <v>175.88</v>
      </c>
      <c r="EZ182" s="17">
        <v>167.34</v>
      </c>
      <c r="FA182" s="17">
        <v>176.57</v>
      </c>
      <c r="FB182" s="17">
        <v>175.36</v>
      </c>
      <c r="FC182" s="17">
        <v>175.69</v>
      </c>
      <c r="FD182" s="17">
        <v>178.99</v>
      </c>
      <c r="FE182" s="17">
        <v>162.68</v>
      </c>
      <c r="FF182" s="17">
        <v>180.05</v>
      </c>
      <c r="FG182" s="17">
        <v>16.579999999999998</v>
      </c>
      <c r="FH182" s="17">
        <v>165.49</v>
      </c>
      <c r="FI182" s="17">
        <v>161.72999999999999</v>
      </c>
      <c r="FJ182" s="17">
        <v>173.49</v>
      </c>
      <c r="FK182" s="17">
        <v>174.17</v>
      </c>
      <c r="FL182" s="17">
        <v>163.92</v>
      </c>
      <c r="FM182" s="17">
        <v>175.75</v>
      </c>
      <c r="FN182" s="17">
        <v>172.21</v>
      </c>
      <c r="FO182" s="17">
        <v>172.89</v>
      </c>
      <c r="FP182" s="17">
        <v>178.57</v>
      </c>
      <c r="FQ182" s="17">
        <v>161.47999999999999</v>
      </c>
      <c r="FR182" s="17">
        <v>178.38</v>
      </c>
      <c r="FS182" s="17">
        <v>165.38</v>
      </c>
      <c r="FT182" s="17">
        <v>167.55</v>
      </c>
      <c r="FU182" s="17">
        <v>157.99</v>
      </c>
      <c r="FV182" s="17">
        <v>173.68</v>
      </c>
      <c r="FW182" s="17">
        <v>171.32</v>
      </c>
      <c r="FX182" s="17">
        <v>163.16999999999999</v>
      </c>
      <c r="FY182" s="17">
        <v>175.33</v>
      </c>
      <c r="FZ182" s="17">
        <v>170.82</v>
      </c>
      <c r="GA182" s="17">
        <v>173.26</v>
      </c>
    </row>
    <row r="183" spans="2:183">
      <c r="B183" s="96" t="s">
        <v>6</v>
      </c>
      <c r="C183" s="166" t="s">
        <v>47</v>
      </c>
      <c r="D183" s="178">
        <v>6522.71</v>
      </c>
      <c r="E183" s="179">
        <v>5794.74</v>
      </c>
      <c r="F183" s="179">
        <v>6317.33</v>
      </c>
      <c r="G183" s="179">
        <v>6224.87</v>
      </c>
      <c r="H183" s="179">
        <v>8671.7800000000007</v>
      </c>
      <c r="I183" s="179">
        <v>8171.91</v>
      </c>
      <c r="J183" s="179">
        <v>8514.0300000000007</v>
      </c>
      <c r="K183" s="179">
        <v>8508.8700000000008</v>
      </c>
      <c r="L183" s="179">
        <v>8241.44</v>
      </c>
      <c r="M183" s="179">
        <v>6455.48</v>
      </c>
      <c r="N183" s="179">
        <v>6275.69</v>
      </c>
      <c r="O183" s="179">
        <v>6358.22</v>
      </c>
      <c r="P183" s="179">
        <v>6609.98</v>
      </c>
      <c r="Q183" s="179">
        <v>5873.89</v>
      </c>
      <c r="R183" s="179">
        <v>6220.64</v>
      </c>
      <c r="S183" s="179">
        <v>853.17</v>
      </c>
      <c r="T183" s="179">
        <v>1667.64</v>
      </c>
      <c r="U183" s="179">
        <v>8323.1299999999992</v>
      </c>
      <c r="V183" s="179">
        <v>8507.48</v>
      </c>
      <c r="W183" s="179">
        <v>8484.52</v>
      </c>
      <c r="X183" s="179">
        <v>8262.36</v>
      </c>
      <c r="Y183" s="179">
        <v>6420.66</v>
      </c>
      <c r="Z183" s="179">
        <v>6273.49</v>
      </c>
      <c r="AA183" s="179">
        <v>6241.67</v>
      </c>
      <c r="AB183" s="179">
        <v>6422.05</v>
      </c>
      <c r="AC183" s="179">
        <v>5761.39</v>
      </c>
      <c r="AD183" s="179">
        <v>6185.91</v>
      </c>
      <c r="AE183" s="179">
        <v>6074.99</v>
      </c>
      <c r="AF183" s="179">
        <v>8539.07</v>
      </c>
      <c r="AG183" s="179">
        <v>8183.73</v>
      </c>
      <c r="AH183" s="179">
        <v>8461.0499999999993</v>
      </c>
      <c r="AI183" s="179">
        <v>8401.7800000000007</v>
      </c>
      <c r="AJ183" s="179">
        <v>8141.74</v>
      </c>
      <c r="AK183" s="179">
        <v>6340.36</v>
      </c>
      <c r="AL183" s="179">
        <v>6140.28</v>
      </c>
      <c r="AM183" s="179">
        <v>6170.6</v>
      </c>
      <c r="AN183" s="179">
        <v>6536.61</v>
      </c>
      <c r="AO183" s="179">
        <v>6098.19</v>
      </c>
      <c r="AP183" s="179">
        <v>6318.36</v>
      </c>
      <c r="AQ183" s="179">
        <v>6215.21</v>
      </c>
      <c r="AR183" s="179">
        <v>8652.7999999999993</v>
      </c>
      <c r="AS183" s="179">
        <v>8309.2999999999993</v>
      </c>
      <c r="AT183" s="179">
        <v>8531.61</v>
      </c>
      <c r="AU183" s="179">
        <v>8643.59</v>
      </c>
      <c r="AV183" s="179">
        <v>8210.5499999999993</v>
      </c>
      <c r="AW183" s="179">
        <v>6394.98</v>
      </c>
      <c r="AX183" s="179">
        <v>6304.33</v>
      </c>
      <c r="AY183" s="179">
        <v>6262.19</v>
      </c>
      <c r="AZ183" s="179">
        <v>6617.98</v>
      </c>
      <c r="BA183" s="179">
        <v>6036.73</v>
      </c>
      <c r="BB183" s="179">
        <v>6151</v>
      </c>
      <c r="BC183" s="179">
        <v>5403.99</v>
      </c>
      <c r="BD183" s="179">
        <v>1254.98</v>
      </c>
      <c r="BE183" s="179">
        <v>7778.26</v>
      </c>
      <c r="BF183" s="179">
        <v>8081.94</v>
      </c>
      <c r="BG183" s="179">
        <v>8238.42</v>
      </c>
      <c r="BH183" s="179">
        <v>7684.26</v>
      </c>
      <c r="BI183" s="179">
        <v>5982.69</v>
      </c>
      <c r="BJ183" s="179">
        <v>6016.36</v>
      </c>
      <c r="BK183" s="179">
        <v>5982.34</v>
      </c>
      <c r="BL183" s="179">
        <v>6839.98</v>
      </c>
      <c r="BM183" s="179">
        <v>6278.39</v>
      </c>
      <c r="BN183" s="179">
        <v>6359.12</v>
      </c>
      <c r="BO183" s="179">
        <v>6002.49</v>
      </c>
      <c r="BP183" s="179">
        <v>8494.7800000000007</v>
      </c>
      <c r="BQ183" s="179">
        <v>8206.1</v>
      </c>
      <c r="BR183" s="179">
        <v>8708.1200000000008</v>
      </c>
      <c r="BS183" s="179">
        <v>8711.5300000000007</v>
      </c>
      <c r="BT183" s="179">
        <v>8398.15</v>
      </c>
      <c r="BU183" s="179">
        <v>6554.29</v>
      </c>
      <c r="BV183" s="179">
        <v>6597.56</v>
      </c>
      <c r="BW183" s="179">
        <v>6696.73</v>
      </c>
      <c r="BX183" s="179">
        <v>7285.04</v>
      </c>
      <c r="BY183" s="179">
        <v>6661.18</v>
      </c>
      <c r="BZ183" s="179">
        <v>7331.19</v>
      </c>
      <c r="CA183" s="179">
        <v>6813.35</v>
      </c>
      <c r="CB183" s="179">
        <v>9333.5</v>
      </c>
      <c r="CC183" s="179">
        <v>8846.9500000000007</v>
      </c>
      <c r="CD183" s="179">
        <v>9498.33</v>
      </c>
      <c r="CE183" s="179">
        <v>9438</v>
      </c>
      <c r="CF183" s="179">
        <v>9071</v>
      </c>
      <c r="CG183" s="179">
        <v>7195.08</v>
      </c>
      <c r="CH183" s="179">
        <v>7146.05</v>
      </c>
      <c r="CI183" s="179">
        <v>7263.74</v>
      </c>
      <c r="CJ183" s="179">
        <v>7621.61</v>
      </c>
      <c r="CK183" s="179">
        <v>7144.07</v>
      </c>
      <c r="CL183" s="179">
        <v>7631.97</v>
      </c>
      <c r="CM183" s="179">
        <v>5770.75</v>
      </c>
      <c r="CN183" s="179">
        <v>3655.02</v>
      </c>
      <c r="CO183" s="179">
        <v>9408.17</v>
      </c>
      <c r="CP183" s="179">
        <v>9784.91</v>
      </c>
      <c r="CQ183" s="179">
        <v>9808.91</v>
      </c>
      <c r="CR183" s="179">
        <v>9474.17</v>
      </c>
      <c r="CS183" s="179">
        <v>7416.16</v>
      </c>
      <c r="CT183" s="179">
        <v>7341.4</v>
      </c>
      <c r="CU183" s="179">
        <v>7431.85</v>
      </c>
      <c r="CV183" s="179">
        <v>7789.98</v>
      </c>
      <c r="CW183" s="179">
        <v>7045.93</v>
      </c>
      <c r="CX183" s="179">
        <v>7821.05</v>
      </c>
      <c r="CY183" s="179">
        <v>7429.16</v>
      </c>
      <c r="CZ183" s="179">
        <v>10114.08</v>
      </c>
      <c r="DA183" s="179">
        <v>9709.52</v>
      </c>
      <c r="DB183" s="179">
        <v>9934.7199999999993</v>
      </c>
      <c r="DC183" s="179">
        <v>10114.41</v>
      </c>
      <c r="DD183" s="179">
        <v>9675.43</v>
      </c>
      <c r="DE183" s="179">
        <v>7610.81</v>
      </c>
      <c r="DF183" s="179">
        <v>7548.27</v>
      </c>
      <c r="DG183" s="179">
        <v>7610.35</v>
      </c>
      <c r="DH183" s="179">
        <v>8001.44</v>
      </c>
      <c r="DI183" s="179">
        <v>7235.8</v>
      </c>
      <c r="DJ183" s="179">
        <v>8019.62</v>
      </c>
      <c r="DK183" s="179">
        <v>7616.35</v>
      </c>
      <c r="DL183" s="179">
        <v>10190.83</v>
      </c>
      <c r="DM183" s="179">
        <v>9854.17</v>
      </c>
      <c r="DN183" s="179">
        <v>10362.42</v>
      </c>
      <c r="DO183" s="179">
        <v>10335.780000000001</v>
      </c>
      <c r="DP183" s="179">
        <v>9716.64</v>
      </c>
      <c r="DQ183" s="179">
        <v>7781.78</v>
      </c>
      <c r="DR183" s="179">
        <v>7763.22</v>
      </c>
      <c r="DS183" s="179">
        <v>7815.14</v>
      </c>
      <c r="DT183" s="179">
        <v>8208.76</v>
      </c>
      <c r="DU183" s="179">
        <v>7421.5</v>
      </c>
      <c r="DV183" s="179">
        <v>8211.49</v>
      </c>
      <c r="DW183" s="179">
        <v>3659.18</v>
      </c>
      <c r="DX183" s="179">
        <v>0</v>
      </c>
      <c r="DY183" s="179">
        <v>9397.74</v>
      </c>
      <c r="DZ183" s="179">
        <v>10579.38</v>
      </c>
      <c r="EA183" s="179">
        <v>10586.08</v>
      </c>
      <c r="EB183" s="179">
        <v>10033.33</v>
      </c>
      <c r="EC183" s="179">
        <v>7936.61</v>
      </c>
      <c r="ED183" s="179">
        <v>7913.45</v>
      </c>
      <c r="EE183" s="179">
        <v>7957.15</v>
      </c>
      <c r="EF183" s="179">
        <v>8348.7800000000007</v>
      </c>
      <c r="EG183" s="179">
        <v>7835.94</v>
      </c>
      <c r="EH183" s="179">
        <v>8374.48</v>
      </c>
      <c r="EI183" s="179">
        <v>7975.42</v>
      </c>
      <c r="EJ183" s="179">
        <v>10576.58</v>
      </c>
      <c r="EK183" s="179">
        <v>10280.16</v>
      </c>
      <c r="EL183" s="179">
        <v>10779.25</v>
      </c>
      <c r="EM183" s="179">
        <v>10777.36</v>
      </c>
      <c r="EN183" s="179">
        <v>10373.620000000001</v>
      </c>
      <c r="EO183" s="179">
        <v>8093.23</v>
      </c>
      <c r="EP183" s="179">
        <v>8085.72</v>
      </c>
      <c r="EQ183" s="179">
        <v>8197.31</v>
      </c>
      <c r="ER183" s="179">
        <v>8576.93</v>
      </c>
      <c r="ES183" s="179">
        <v>7778.48</v>
      </c>
      <c r="ET183" s="179">
        <v>8608.1299999999992</v>
      </c>
      <c r="EU183" s="179">
        <v>7977.9</v>
      </c>
      <c r="EV183" s="179">
        <v>11001.97</v>
      </c>
      <c r="EW183" s="179">
        <v>10505.66</v>
      </c>
      <c r="EX183" s="179">
        <v>10986.3</v>
      </c>
      <c r="EY183" s="179">
        <v>11147.17</v>
      </c>
      <c r="EZ183" s="179">
        <v>10606.04</v>
      </c>
      <c r="FA183" s="179">
        <v>8311.2999999999993</v>
      </c>
      <c r="FB183" s="179">
        <v>8254.14</v>
      </c>
      <c r="FC183" s="179">
        <v>8269.81</v>
      </c>
      <c r="FD183" s="179">
        <v>8661.4500000000007</v>
      </c>
      <c r="FE183" s="179">
        <v>7871.95</v>
      </c>
      <c r="FF183" s="179">
        <v>8712.58</v>
      </c>
      <c r="FG183" s="179">
        <v>802.09</v>
      </c>
      <c r="FH183" s="179">
        <v>10784.81</v>
      </c>
      <c r="FI183" s="179">
        <v>10539.94</v>
      </c>
      <c r="FJ183" s="179">
        <v>11306.14</v>
      </c>
      <c r="FK183" s="179">
        <v>11350.77</v>
      </c>
      <c r="FL183" s="179">
        <v>10682.66</v>
      </c>
      <c r="FM183" s="179">
        <v>8504.36</v>
      </c>
      <c r="FN183" s="179">
        <v>8333.1</v>
      </c>
      <c r="FO183" s="179">
        <v>8366.36</v>
      </c>
      <c r="FP183" s="179">
        <v>8885.81</v>
      </c>
      <c r="FQ183" s="179">
        <v>8035.16</v>
      </c>
      <c r="FR183" s="179">
        <v>8876.2099999999991</v>
      </c>
      <c r="FS183" s="179">
        <v>8229.5499999999993</v>
      </c>
      <c r="FT183" s="179">
        <v>11229.41</v>
      </c>
      <c r="FU183" s="179">
        <v>10588.65</v>
      </c>
      <c r="FV183" s="179">
        <v>11640.04</v>
      </c>
      <c r="FW183" s="179">
        <v>11482.05</v>
      </c>
      <c r="FX183" s="179">
        <v>10935.38</v>
      </c>
      <c r="FY183" s="179">
        <v>8724.52</v>
      </c>
      <c r="FZ183" s="179">
        <v>8499.7900000000009</v>
      </c>
      <c r="GA183" s="179">
        <v>8621.48</v>
      </c>
    </row>
    <row r="184" spans="2:183">
      <c r="B184" s="180" t="s">
        <v>6</v>
      </c>
      <c r="C184" s="181" t="s">
        <v>48</v>
      </c>
      <c r="D184" s="94">
        <v>0.32862281982619773</v>
      </c>
      <c r="E184" s="95">
        <v>0.32819959382534186</v>
      </c>
      <c r="F184" s="95">
        <v>0.3278769444495192</v>
      </c>
      <c r="G184" s="95">
        <v>0.32846035333431878</v>
      </c>
      <c r="H184" s="95">
        <v>0.32842102322676364</v>
      </c>
      <c r="I184" s="95">
        <v>0.32769292785492965</v>
      </c>
      <c r="J184" s="95">
        <v>0.32783504573811162</v>
      </c>
      <c r="K184" s="95">
        <v>0.32778690731450694</v>
      </c>
      <c r="L184" s="95">
        <v>0.32783976973277679</v>
      </c>
      <c r="M184" s="95">
        <v>0.32839960361870651</v>
      </c>
      <c r="N184" s="95">
        <v>0.32859000113445958</v>
      </c>
      <c r="O184" s="95">
        <v>0.32794794581118425</v>
      </c>
      <c r="P184" s="95">
        <v>0.32900302212723126</v>
      </c>
      <c r="Q184" s="95">
        <v>0.32847966787638433</v>
      </c>
      <c r="R184" s="95">
        <v>0.32722444237010045</v>
      </c>
      <c r="S184" s="95">
        <v>0.3288653021218696</v>
      </c>
      <c r="T184" s="95">
        <v>0.328114071696474</v>
      </c>
      <c r="U184" s="95">
        <v>0.3281486375430569</v>
      </c>
      <c r="V184" s="95">
        <v>0.32779176430625317</v>
      </c>
      <c r="W184" s="95">
        <v>0.32769748621655836</v>
      </c>
      <c r="X184" s="95">
        <v>0.32786785493708676</v>
      </c>
      <c r="Y184" s="95">
        <v>0.32833653210117542</v>
      </c>
      <c r="Z184" s="95">
        <v>0.32859639989316525</v>
      </c>
      <c r="AA184" s="95">
        <v>0.32733388705331934</v>
      </c>
      <c r="AB184" s="95">
        <v>0.32850160556373109</v>
      </c>
      <c r="AC184" s="95">
        <v>0.32819425878164998</v>
      </c>
      <c r="AD184" s="95">
        <v>0.32735132460072874</v>
      </c>
      <c r="AE184" s="95">
        <v>0.32799799834028109</v>
      </c>
      <c r="AF184" s="95">
        <v>0.32825165446509941</v>
      </c>
      <c r="AG184" s="95">
        <v>0.32799455519398568</v>
      </c>
      <c r="AH184" s="95">
        <v>0.32788918825162067</v>
      </c>
      <c r="AI184" s="95">
        <v>0.32766335866140284</v>
      </c>
      <c r="AJ184" s="95">
        <v>0.32776294678012696</v>
      </c>
      <c r="AK184" s="95">
        <v>0.32820947534918871</v>
      </c>
      <c r="AL184" s="95">
        <v>0.32822124403151037</v>
      </c>
      <c r="AM184" s="95">
        <v>0.32742474132547056</v>
      </c>
      <c r="AN184" s="95">
        <v>0.32894905617068693</v>
      </c>
      <c r="AO184" s="95">
        <v>0.32866179960834918</v>
      </c>
      <c r="AP184" s="95">
        <v>0.32785462763621043</v>
      </c>
      <c r="AQ184" s="95">
        <v>0.32859539612924538</v>
      </c>
      <c r="AR184" s="95">
        <v>0.32848436225254707</v>
      </c>
      <c r="AS184" s="95">
        <v>0.3281850515607968</v>
      </c>
      <c r="AT184" s="95">
        <v>0.32797687217899874</v>
      </c>
      <c r="AU184" s="95">
        <v>0.32831993669091691</v>
      </c>
      <c r="AV184" s="95">
        <v>0.32793276995944493</v>
      </c>
      <c r="AW184" s="95">
        <v>0.32831328201258908</v>
      </c>
      <c r="AX184" s="95">
        <v>0.32884983087903213</v>
      </c>
      <c r="AY184" s="95">
        <v>0.32778417711237295</v>
      </c>
      <c r="AZ184" s="95">
        <v>0.32832419982789912</v>
      </c>
      <c r="BA184" s="95">
        <v>0.32852574486691483</v>
      </c>
      <c r="BB184" s="95">
        <v>0.32575799040573711</v>
      </c>
      <c r="BC184" s="95">
        <v>0.32471087162743184</v>
      </c>
      <c r="BD184" s="95">
        <v>0.32314781376830315</v>
      </c>
      <c r="BE184" s="95">
        <v>0.32446526533944914</v>
      </c>
      <c r="BF184" s="95">
        <v>0.32470275968072798</v>
      </c>
      <c r="BG184" s="95">
        <v>0.32536194540667296</v>
      </c>
      <c r="BH184" s="95">
        <v>0.32421465894061863</v>
      </c>
      <c r="BI184" s="95">
        <v>0.32452388653799263</v>
      </c>
      <c r="BJ184" s="95">
        <v>0.3258613792997565</v>
      </c>
      <c r="BK184" s="95">
        <v>0.3248358815427681</v>
      </c>
      <c r="BL184" s="95">
        <v>0.32849486713404075</v>
      </c>
      <c r="BM184" s="95">
        <v>0.32882374566495887</v>
      </c>
      <c r="BN184" s="95">
        <v>0.32605747820537084</v>
      </c>
      <c r="BO184" s="95">
        <v>0.32495293659273089</v>
      </c>
      <c r="BP184" s="95">
        <v>0.32550658297257529</v>
      </c>
      <c r="BQ184" s="95">
        <v>0.32550746360071364</v>
      </c>
      <c r="BR184" s="95">
        <v>0.32640211395793034</v>
      </c>
      <c r="BS184" s="95">
        <v>0.3264677338428138</v>
      </c>
      <c r="BT184" s="95">
        <v>0.32639141358759727</v>
      </c>
      <c r="BU184" s="95">
        <v>0.32693415894794536</v>
      </c>
      <c r="BV184" s="95">
        <v>0.32795176734471387</v>
      </c>
      <c r="BW184" s="95">
        <v>0.32756717350482328</v>
      </c>
      <c r="BX184" s="95">
        <v>0.3292761825267228</v>
      </c>
      <c r="BY184" s="95">
        <v>0.32968167240966384</v>
      </c>
      <c r="BZ184" s="95">
        <v>0.32947659047299099</v>
      </c>
      <c r="CA184" s="95">
        <v>0.32833391398738881</v>
      </c>
      <c r="CB184" s="95">
        <v>0.32780356109078251</v>
      </c>
      <c r="CC184" s="95">
        <v>0.32722416412312028</v>
      </c>
      <c r="CD184" s="95">
        <v>0.32830594069310537</v>
      </c>
      <c r="CE184" s="95">
        <v>0.32802663468231913</v>
      </c>
      <c r="CF184" s="95">
        <v>0.32774236665496748</v>
      </c>
      <c r="CG184" s="95">
        <v>0.3287607653034913</v>
      </c>
      <c r="CH184" s="95">
        <v>0.32962080850369552</v>
      </c>
      <c r="CI184" s="95">
        <v>0.32912435052740352</v>
      </c>
      <c r="CJ184" s="95">
        <v>0.32975172281525134</v>
      </c>
      <c r="CK184" s="95">
        <v>0.32975743847991867</v>
      </c>
      <c r="CL184" s="95">
        <v>0.32976543697897814</v>
      </c>
      <c r="CM184" s="95">
        <v>0.32909736899475311</v>
      </c>
      <c r="CN184" s="95">
        <v>0.32716474730923978</v>
      </c>
      <c r="CO184" s="95">
        <v>0.3281188260050612</v>
      </c>
      <c r="CP184" s="95">
        <v>0.32829705660461528</v>
      </c>
      <c r="CQ184" s="95">
        <v>0.32838115656711309</v>
      </c>
      <c r="CR184" s="95">
        <v>0.32822731387324688</v>
      </c>
      <c r="CS184" s="95">
        <v>0.32890756191362824</v>
      </c>
      <c r="CT184" s="95">
        <v>0.32965774340084125</v>
      </c>
      <c r="CU184" s="95">
        <v>0.32898896709593123</v>
      </c>
      <c r="CV184" s="95">
        <v>0.32966268242924535</v>
      </c>
      <c r="CW184" s="95">
        <v>0.32967553442996123</v>
      </c>
      <c r="CX184" s="95">
        <v>0.32973237772678088</v>
      </c>
      <c r="CY184" s="95">
        <v>0.32929970218766275</v>
      </c>
      <c r="CZ184" s="95">
        <v>0.3285614122086235</v>
      </c>
      <c r="DA184" s="95">
        <v>0.32827087973595226</v>
      </c>
      <c r="DB184" s="95">
        <v>0.32793611790151306</v>
      </c>
      <c r="DC184" s="95">
        <v>0.32851071692535105</v>
      </c>
      <c r="DD184" s="95">
        <v>0.32813551018357473</v>
      </c>
      <c r="DE184" s="95">
        <v>0.32891633813596277</v>
      </c>
      <c r="DF184" s="95">
        <v>0.32967233162232407</v>
      </c>
      <c r="DG184" s="95">
        <v>0.32900810420534154</v>
      </c>
      <c r="DH184" s="95">
        <v>0.32967732838188651</v>
      </c>
      <c r="DI184" s="95">
        <v>0.32968453256922281</v>
      </c>
      <c r="DJ184" s="95">
        <v>0.32973928866905872</v>
      </c>
      <c r="DK184" s="95">
        <v>0.32920328837569462</v>
      </c>
      <c r="DL184" s="95">
        <v>0.32795288895920588</v>
      </c>
      <c r="DM184" s="95">
        <v>0.32796582691371584</v>
      </c>
      <c r="DN184" s="95">
        <v>0.328460368645138</v>
      </c>
      <c r="DO184" s="95">
        <v>0.32832344192996049</v>
      </c>
      <c r="DP184" s="95">
        <v>0.32744428817495597</v>
      </c>
      <c r="DQ184" s="95">
        <v>0.3287840992053544</v>
      </c>
      <c r="DR184" s="95">
        <v>0.32970651255497785</v>
      </c>
      <c r="DS184" s="95">
        <v>0.32899383926111025</v>
      </c>
      <c r="DT184" s="95">
        <v>0.32966739302200915</v>
      </c>
      <c r="DU184" s="95">
        <v>0.32964064932655096</v>
      </c>
      <c r="DV184" s="95">
        <v>0.32965507761951035</v>
      </c>
      <c r="DW184" s="95">
        <v>0.32921554591897229</v>
      </c>
      <c r="DX184" s="95" t="e">
        <v>#DIV/0!</v>
      </c>
      <c r="DY184" s="95">
        <v>0.32789378251779999</v>
      </c>
      <c r="DZ184" s="95">
        <v>0.32826602532680588</v>
      </c>
      <c r="EA184" s="95">
        <v>0.32824154483520268</v>
      </c>
      <c r="EB184" s="95">
        <v>0.32763073842288748</v>
      </c>
      <c r="EC184" s="95">
        <v>0.32853394930758245</v>
      </c>
      <c r="ED184" s="95">
        <v>0.32957468762449832</v>
      </c>
      <c r="EE184" s="95">
        <v>0.32874786561557701</v>
      </c>
      <c r="EF184" s="95">
        <v>0.32963827979620536</v>
      </c>
      <c r="EG184" s="95">
        <v>0.3296907447641293</v>
      </c>
      <c r="EH184" s="95">
        <v>0.32970072443842763</v>
      </c>
      <c r="EI184" s="95">
        <v>0.32923312047007919</v>
      </c>
      <c r="EJ184" s="95">
        <v>0.3276298797915464</v>
      </c>
      <c r="EK184" s="95">
        <v>0.32797303026815289</v>
      </c>
      <c r="EL184" s="95">
        <v>0.32826678648714253</v>
      </c>
      <c r="EM184" s="95">
        <v>0.32825683524046373</v>
      </c>
      <c r="EN184" s="95">
        <v>0.32807432076025866</v>
      </c>
      <c r="EO184" s="95">
        <v>0.32859649326656054</v>
      </c>
      <c r="EP184" s="95">
        <v>0.32964932754701498</v>
      </c>
      <c r="EQ184" s="95">
        <v>0.32906745954608951</v>
      </c>
      <c r="ER184" s="95">
        <v>0.32957500207431306</v>
      </c>
      <c r="ES184" s="95">
        <v>0.32963390668821113</v>
      </c>
      <c r="ET184" s="95">
        <v>0.32967656976288273</v>
      </c>
      <c r="EU184" s="95">
        <v>0.32830090345797563</v>
      </c>
      <c r="EV184" s="95">
        <v>0.32808387788755489</v>
      </c>
      <c r="EW184" s="95">
        <v>0.32773920058208506</v>
      </c>
      <c r="EX184" s="95">
        <v>0.32790711439828713</v>
      </c>
      <c r="EY184" s="95">
        <v>0.32837954087917332</v>
      </c>
      <c r="EZ184" s="95">
        <v>0.3278975635000751</v>
      </c>
      <c r="FA184" s="95">
        <v>0.32844710063866006</v>
      </c>
      <c r="FB184" s="95">
        <v>0.32935375172585096</v>
      </c>
      <c r="FC184" s="95">
        <v>0.32837199858012617</v>
      </c>
      <c r="FD184" s="95">
        <v>0.32880421554228628</v>
      </c>
      <c r="FE184" s="95">
        <v>0.32906346450508034</v>
      </c>
      <c r="FF184" s="95">
        <v>0.32911666731618694</v>
      </c>
      <c r="FG184" s="95">
        <v>0.32729912583693971</v>
      </c>
      <c r="FH184" s="95">
        <v>0.32757956037354247</v>
      </c>
      <c r="FI184" s="95">
        <v>0.32672888326964683</v>
      </c>
      <c r="FJ184" s="95">
        <v>0.32790018347214489</v>
      </c>
      <c r="FK184" s="95">
        <v>0.32807891261345878</v>
      </c>
      <c r="FL184" s="95">
        <v>0.32713202414466636</v>
      </c>
      <c r="FM184" s="95">
        <v>0.32829323977813463</v>
      </c>
      <c r="FN184" s="95">
        <v>0.32853941023961247</v>
      </c>
      <c r="FO184" s="95">
        <v>0.32760745089512211</v>
      </c>
      <c r="FP184" s="95">
        <v>0.32877130997609288</v>
      </c>
      <c r="FQ184" s="95">
        <v>0.32882048530446006</v>
      </c>
      <c r="FR184" s="95">
        <v>0.32892667839318485</v>
      </c>
      <c r="FS184" s="95">
        <v>0.32753361051757995</v>
      </c>
      <c r="FT184" s="95">
        <v>0.32679416040387582</v>
      </c>
      <c r="FU184" s="95">
        <v>0.3259176562924877</v>
      </c>
      <c r="FV184" s="95">
        <v>0.32797511294326648</v>
      </c>
      <c r="FW184" s="95">
        <v>0.32751900122075001</v>
      </c>
      <c r="FX184" s="95">
        <v>0.32705015015504368</v>
      </c>
      <c r="FY184" s="95">
        <v>0.32820038759205983</v>
      </c>
      <c r="FZ184" s="95">
        <v>0.32832843576429643</v>
      </c>
      <c r="GA184" s="95">
        <v>0.32776871870391405</v>
      </c>
    </row>
    <row r="185" spans="2:183">
      <c r="B185" s="44" t="s">
        <v>6</v>
      </c>
      <c r="C185" s="645" t="s">
        <v>94</v>
      </c>
      <c r="D185" s="182"/>
      <c r="E185" s="182"/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  <c r="S185" s="182"/>
      <c r="T185" s="182"/>
      <c r="U185" s="182"/>
      <c r="V185" s="182"/>
      <c r="W185" s="182"/>
      <c r="X185" s="182"/>
      <c r="Y185" s="182"/>
      <c r="Z185" s="182"/>
      <c r="AA185" s="182"/>
      <c r="AB185" s="182"/>
      <c r="AC185" s="182"/>
      <c r="AD185" s="182"/>
      <c r="AE185" s="182"/>
      <c r="AF185" s="182"/>
      <c r="AG185" s="182"/>
      <c r="AH185" s="182"/>
      <c r="AI185" s="182"/>
      <c r="AJ185" s="182"/>
      <c r="AK185" s="182"/>
      <c r="AL185" s="182"/>
      <c r="AM185" s="182"/>
      <c r="AN185" s="182"/>
      <c r="AO185" s="182"/>
      <c r="AP185" s="182"/>
      <c r="AQ185" s="182"/>
      <c r="AR185" s="182"/>
      <c r="AS185" s="182"/>
      <c r="AT185" s="182"/>
      <c r="AU185" s="182"/>
      <c r="AV185" s="182"/>
      <c r="AW185" s="182"/>
      <c r="AX185" s="182"/>
      <c r="AY185" s="182"/>
      <c r="AZ185" s="182"/>
      <c r="BA185" s="182"/>
      <c r="BB185" s="182"/>
      <c r="BC185" s="182"/>
      <c r="BD185" s="182"/>
      <c r="BE185" s="182"/>
      <c r="BF185" s="182"/>
      <c r="BG185" s="182"/>
      <c r="BH185" s="182"/>
      <c r="BI185" s="182"/>
      <c r="BJ185" s="182"/>
      <c r="BK185" s="182"/>
      <c r="BL185" s="182"/>
      <c r="BM185" s="182"/>
      <c r="BN185" s="182"/>
      <c r="BO185" s="182"/>
      <c r="BP185" s="182"/>
      <c r="BQ185" s="182"/>
      <c r="BR185" s="182"/>
      <c r="BS185" s="182"/>
      <c r="BT185" s="182"/>
      <c r="BU185" s="182"/>
      <c r="BV185" s="182"/>
      <c r="BW185" s="182"/>
      <c r="BX185" s="182"/>
      <c r="BY185" s="182"/>
      <c r="BZ185" s="182"/>
      <c r="CA185" s="182"/>
      <c r="CB185" s="182"/>
      <c r="CC185" s="182"/>
      <c r="CD185" s="182"/>
      <c r="CE185" s="182"/>
      <c r="CF185" s="182"/>
      <c r="CG185" s="182"/>
      <c r="CH185" s="182"/>
      <c r="CI185" s="182"/>
      <c r="CJ185" s="182"/>
      <c r="CK185" s="182"/>
      <c r="CL185" s="182"/>
      <c r="CM185" s="182"/>
      <c r="CN185" s="182"/>
      <c r="CO185" s="182"/>
      <c r="CP185" s="182"/>
      <c r="CQ185" s="182"/>
      <c r="CR185" s="182"/>
      <c r="CS185" s="182"/>
      <c r="CT185" s="182"/>
      <c r="CU185" s="182"/>
      <c r="CV185" s="182"/>
      <c r="CW185" s="182"/>
      <c r="CX185" s="182"/>
      <c r="CY185" s="182"/>
      <c r="CZ185" s="182"/>
      <c r="DA185" s="182"/>
      <c r="DB185" s="182"/>
      <c r="DC185" s="182"/>
      <c r="DD185" s="182"/>
      <c r="DE185" s="182"/>
      <c r="DF185" s="182"/>
      <c r="DG185" s="182"/>
      <c r="DH185" s="182"/>
      <c r="DI185" s="182"/>
      <c r="DJ185" s="182"/>
      <c r="DK185" s="182"/>
      <c r="DL185" s="182"/>
      <c r="DM185" s="182"/>
      <c r="DN185" s="182"/>
      <c r="DO185" s="182"/>
      <c r="DP185" s="182"/>
      <c r="DQ185" s="182"/>
      <c r="DR185" s="182"/>
      <c r="DS185" s="182"/>
      <c r="DT185" s="182"/>
      <c r="DU185" s="182"/>
      <c r="DV185" s="182"/>
      <c r="DW185" s="182"/>
      <c r="DX185" s="182"/>
      <c r="DY185" s="182"/>
      <c r="DZ185" s="182"/>
      <c r="EA185" s="182"/>
      <c r="EB185" s="182"/>
      <c r="EC185" s="182"/>
      <c r="ED185" s="182"/>
      <c r="EE185" s="182"/>
      <c r="EF185" s="182"/>
      <c r="EG185" s="182"/>
      <c r="EH185" s="182"/>
      <c r="EI185" s="182"/>
      <c r="EJ185" s="182"/>
      <c r="EK185" s="182"/>
      <c r="EL185" s="182"/>
      <c r="EM185" s="182"/>
      <c r="EN185" s="182"/>
      <c r="EO185" s="182"/>
      <c r="EP185" s="182"/>
      <c r="EQ185" s="182"/>
      <c r="ER185" s="182"/>
      <c r="ES185" s="182"/>
      <c r="ET185" s="182"/>
      <c r="EU185" s="182"/>
      <c r="EV185" s="182"/>
      <c r="EW185" s="182"/>
      <c r="EX185" s="182"/>
      <c r="EY185" s="182"/>
      <c r="EZ185" s="182"/>
      <c r="FA185" s="182"/>
      <c r="FB185" s="182"/>
      <c r="FC185" s="182"/>
      <c r="FD185" s="182"/>
      <c r="FE185" s="182"/>
      <c r="FF185" s="182"/>
      <c r="FG185" s="182"/>
      <c r="FH185" s="182"/>
      <c r="FI185" s="182"/>
      <c r="FJ185" s="182"/>
      <c r="FK185" s="182"/>
      <c r="FL185" s="182"/>
      <c r="FM185" s="182"/>
      <c r="FN185" s="182"/>
      <c r="FO185" s="182"/>
      <c r="FP185" s="182"/>
      <c r="FQ185" s="182"/>
      <c r="FR185" s="182"/>
      <c r="FS185" s="182"/>
      <c r="FT185" s="182"/>
      <c r="FU185" s="182"/>
      <c r="FV185" s="182"/>
      <c r="FW185" s="182"/>
      <c r="FX185" s="182"/>
      <c r="FY185" s="182"/>
      <c r="FZ185" s="182"/>
      <c r="GA185" s="182"/>
    </row>
    <row r="186" spans="2:183">
      <c r="B186" s="43" t="s">
        <v>6</v>
      </c>
      <c r="C186" s="646" t="s">
        <v>49</v>
      </c>
      <c r="D186" s="17">
        <v>744</v>
      </c>
      <c r="E186" s="17">
        <v>672</v>
      </c>
      <c r="F186" s="17">
        <v>744</v>
      </c>
      <c r="G186" s="17">
        <v>720</v>
      </c>
      <c r="H186" s="17">
        <v>744</v>
      </c>
      <c r="I186" s="17">
        <v>720</v>
      </c>
      <c r="J186" s="17">
        <v>744</v>
      </c>
      <c r="K186" s="17">
        <v>744</v>
      </c>
      <c r="L186" s="17">
        <v>720</v>
      </c>
      <c r="M186" s="17">
        <v>744</v>
      </c>
      <c r="N186" s="17">
        <v>720</v>
      </c>
      <c r="O186" s="17">
        <v>744</v>
      </c>
      <c r="P186" s="17">
        <v>744</v>
      </c>
      <c r="Q186" s="17">
        <v>672</v>
      </c>
      <c r="R186" s="17">
        <v>744</v>
      </c>
      <c r="S186" s="17">
        <v>720</v>
      </c>
      <c r="T186" s="17">
        <v>744</v>
      </c>
      <c r="U186" s="17">
        <v>720</v>
      </c>
      <c r="V186" s="17">
        <v>744</v>
      </c>
      <c r="W186" s="17">
        <v>744</v>
      </c>
      <c r="X186" s="17">
        <v>720</v>
      </c>
      <c r="Y186" s="17">
        <v>744</v>
      </c>
      <c r="Z186" s="17">
        <v>720</v>
      </c>
      <c r="AA186" s="17">
        <v>744</v>
      </c>
      <c r="AB186" s="17">
        <v>744</v>
      </c>
      <c r="AC186" s="17">
        <v>672</v>
      </c>
      <c r="AD186" s="17">
        <v>744</v>
      </c>
      <c r="AE186" s="17">
        <v>720</v>
      </c>
      <c r="AF186" s="17">
        <v>744</v>
      </c>
      <c r="AG186" s="17">
        <v>720</v>
      </c>
      <c r="AH186" s="17">
        <v>744</v>
      </c>
      <c r="AI186" s="17">
        <v>744</v>
      </c>
      <c r="AJ186" s="17">
        <v>720</v>
      </c>
      <c r="AK186" s="17">
        <v>744</v>
      </c>
      <c r="AL186" s="17">
        <v>720</v>
      </c>
      <c r="AM186" s="17">
        <v>744</v>
      </c>
      <c r="AN186" s="17">
        <v>744</v>
      </c>
      <c r="AO186" s="17">
        <v>696</v>
      </c>
      <c r="AP186" s="17">
        <v>744</v>
      </c>
      <c r="AQ186" s="17">
        <v>720</v>
      </c>
      <c r="AR186" s="17">
        <v>744</v>
      </c>
      <c r="AS186" s="17">
        <v>720</v>
      </c>
      <c r="AT186" s="17">
        <v>744</v>
      </c>
      <c r="AU186" s="17">
        <v>744</v>
      </c>
      <c r="AV186" s="17">
        <v>720</v>
      </c>
      <c r="AW186" s="17">
        <v>744</v>
      </c>
      <c r="AX186" s="17">
        <v>720</v>
      </c>
      <c r="AY186" s="17">
        <v>744</v>
      </c>
      <c r="AZ186" s="17">
        <v>744</v>
      </c>
      <c r="BA186" s="17">
        <v>672</v>
      </c>
      <c r="BB186" s="17">
        <v>744</v>
      </c>
      <c r="BC186" s="17">
        <v>720</v>
      </c>
      <c r="BD186" s="17">
        <v>744</v>
      </c>
      <c r="BE186" s="17">
        <v>720</v>
      </c>
      <c r="BF186" s="17">
        <v>744</v>
      </c>
      <c r="BG186" s="17">
        <v>744</v>
      </c>
      <c r="BH186" s="17">
        <v>720</v>
      </c>
      <c r="BI186" s="17">
        <v>744</v>
      </c>
      <c r="BJ186" s="17">
        <v>720</v>
      </c>
      <c r="BK186" s="17">
        <v>744</v>
      </c>
      <c r="BL186" s="17">
        <v>744</v>
      </c>
      <c r="BM186" s="17">
        <v>672</v>
      </c>
      <c r="BN186" s="17">
        <v>744</v>
      </c>
      <c r="BO186" s="17">
        <v>720</v>
      </c>
      <c r="BP186" s="17">
        <v>744</v>
      </c>
      <c r="BQ186" s="17">
        <v>720</v>
      </c>
      <c r="BR186" s="17">
        <v>744</v>
      </c>
      <c r="BS186" s="17">
        <v>744</v>
      </c>
      <c r="BT186" s="17">
        <v>720</v>
      </c>
      <c r="BU186" s="17">
        <v>744</v>
      </c>
      <c r="BV186" s="17">
        <v>720</v>
      </c>
      <c r="BW186" s="17">
        <v>744</v>
      </c>
      <c r="BX186" s="17">
        <v>744</v>
      </c>
      <c r="BY186" s="17">
        <v>672</v>
      </c>
      <c r="BZ186" s="17">
        <v>744</v>
      </c>
      <c r="CA186" s="17">
        <v>720</v>
      </c>
      <c r="CB186" s="17">
        <v>744</v>
      </c>
      <c r="CC186" s="17">
        <v>720</v>
      </c>
      <c r="CD186" s="17">
        <v>744</v>
      </c>
      <c r="CE186" s="17">
        <v>744</v>
      </c>
      <c r="CF186" s="17">
        <v>720</v>
      </c>
      <c r="CG186" s="17">
        <v>744</v>
      </c>
      <c r="CH186" s="17">
        <v>720</v>
      </c>
      <c r="CI186" s="17">
        <v>744</v>
      </c>
      <c r="CJ186" s="17">
        <v>744</v>
      </c>
      <c r="CK186" s="17">
        <v>696</v>
      </c>
      <c r="CL186" s="17">
        <v>744</v>
      </c>
      <c r="CM186" s="17">
        <v>720</v>
      </c>
      <c r="CN186" s="17">
        <v>744</v>
      </c>
      <c r="CO186" s="17">
        <v>720</v>
      </c>
      <c r="CP186" s="17">
        <v>744</v>
      </c>
      <c r="CQ186" s="17">
        <v>744</v>
      </c>
      <c r="CR186" s="17">
        <v>720</v>
      </c>
      <c r="CS186" s="17">
        <v>744</v>
      </c>
      <c r="CT186" s="17">
        <v>720</v>
      </c>
      <c r="CU186" s="17">
        <v>744</v>
      </c>
      <c r="CV186" s="17">
        <v>744</v>
      </c>
      <c r="CW186" s="17">
        <v>672</v>
      </c>
      <c r="CX186" s="17">
        <v>744</v>
      </c>
      <c r="CY186" s="17">
        <v>720</v>
      </c>
      <c r="CZ186" s="17">
        <v>744</v>
      </c>
      <c r="DA186" s="17">
        <v>720</v>
      </c>
      <c r="DB186" s="17">
        <v>744</v>
      </c>
      <c r="DC186" s="17">
        <v>744</v>
      </c>
      <c r="DD186" s="17">
        <v>720</v>
      </c>
      <c r="DE186" s="17">
        <v>744</v>
      </c>
      <c r="DF186" s="17">
        <v>720</v>
      </c>
      <c r="DG186" s="17">
        <v>744</v>
      </c>
      <c r="DH186" s="17">
        <v>744</v>
      </c>
      <c r="DI186" s="17">
        <v>672</v>
      </c>
      <c r="DJ186" s="17">
        <v>744</v>
      </c>
      <c r="DK186" s="17">
        <v>720</v>
      </c>
      <c r="DL186" s="17">
        <v>744</v>
      </c>
      <c r="DM186" s="17">
        <v>720</v>
      </c>
      <c r="DN186" s="17">
        <v>744</v>
      </c>
      <c r="DO186" s="17">
        <v>744</v>
      </c>
      <c r="DP186" s="17">
        <v>720</v>
      </c>
      <c r="DQ186" s="17">
        <v>744</v>
      </c>
      <c r="DR186" s="17">
        <v>720</v>
      </c>
      <c r="DS186" s="17">
        <v>744</v>
      </c>
      <c r="DT186" s="17">
        <v>744</v>
      </c>
      <c r="DU186" s="17">
        <v>672</v>
      </c>
      <c r="DV186" s="17">
        <v>744</v>
      </c>
      <c r="DW186" s="17">
        <v>720</v>
      </c>
      <c r="DX186" s="17">
        <v>744</v>
      </c>
      <c r="DY186" s="17">
        <v>720</v>
      </c>
      <c r="DZ186" s="17">
        <v>744</v>
      </c>
      <c r="EA186" s="17">
        <v>744</v>
      </c>
      <c r="EB186" s="17">
        <v>720</v>
      </c>
      <c r="EC186" s="17">
        <v>744</v>
      </c>
      <c r="ED186" s="17">
        <v>720</v>
      </c>
      <c r="EE186" s="17">
        <v>744</v>
      </c>
      <c r="EF186" s="17">
        <v>744</v>
      </c>
      <c r="EG186" s="17">
        <v>696</v>
      </c>
      <c r="EH186" s="17">
        <v>744</v>
      </c>
      <c r="EI186" s="17">
        <v>720</v>
      </c>
      <c r="EJ186" s="17">
        <v>744</v>
      </c>
      <c r="EK186" s="17">
        <v>720</v>
      </c>
      <c r="EL186" s="17">
        <v>744</v>
      </c>
      <c r="EM186" s="17">
        <v>744</v>
      </c>
      <c r="EN186" s="17">
        <v>720</v>
      </c>
      <c r="EO186" s="17">
        <v>744</v>
      </c>
      <c r="EP186" s="17">
        <v>720</v>
      </c>
      <c r="EQ186" s="17">
        <v>744</v>
      </c>
      <c r="ER186" s="17">
        <v>744</v>
      </c>
      <c r="ES186" s="17">
        <v>672</v>
      </c>
      <c r="ET186" s="17">
        <v>744</v>
      </c>
      <c r="EU186" s="17">
        <v>720</v>
      </c>
      <c r="EV186" s="17">
        <v>744</v>
      </c>
      <c r="EW186" s="17">
        <v>720</v>
      </c>
      <c r="EX186" s="17">
        <v>744</v>
      </c>
      <c r="EY186" s="17">
        <v>744</v>
      </c>
      <c r="EZ186" s="17">
        <v>720</v>
      </c>
      <c r="FA186" s="17">
        <v>744</v>
      </c>
      <c r="FB186" s="17">
        <v>720</v>
      </c>
      <c r="FC186" s="17">
        <v>744</v>
      </c>
      <c r="FD186" s="17">
        <v>744</v>
      </c>
      <c r="FE186" s="17">
        <v>672</v>
      </c>
      <c r="FF186" s="17">
        <v>744</v>
      </c>
      <c r="FG186" s="17">
        <v>720</v>
      </c>
      <c r="FH186" s="17">
        <v>744</v>
      </c>
      <c r="FI186" s="17">
        <v>720</v>
      </c>
      <c r="FJ186" s="17">
        <v>744</v>
      </c>
      <c r="FK186" s="17">
        <v>744</v>
      </c>
      <c r="FL186" s="17">
        <v>720</v>
      </c>
      <c r="FM186" s="17">
        <v>744</v>
      </c>
      <c r="FN186" s="17">
        <v>720</v>
      </c>
      <c r="FO186" s="17">
        <v>744</v>
      </c>
      <c r="FP186" s="17">
        <v>744</v>
      </c>
      <c r="FQ186" s="17">
        <v>672</v>
      </c>
      <c r="FR186" s="17">
        <v>744</v>
      </c>
      <c r="FS186" s="17">
        <v>720</v>
      </c>
      <c r="FT186" s="17">
        <v>744</v>
      </c>
      <c r="FU186" s="17">
        <v>720</v>
      </c>
      <c r="FV186" s="17">
        <v>744</v>
      </c>
      <c r="FW186" s="17">
        <v>744</v>
      </c>
      <c r="FX186" s="17">
        <v>720</v>
      </c>
      <c r="FY186" s="17">
        <v>744</v>
      </c>
      <c r="FZ186" s="17">
        <v>720</v>
      </c>
      <c r="GA186" s="17">
        <v>744</v>
      </c>
    </row>
    <row r="187" spans="2:183">
      <c r="B187" s="43" t="s">
        <v>6</v>
      </c>
      <c r="C187" s="647" t="s">
        <v>50</v>
      </c>
      <c r="D187" s="85">
        <v>2651767.66</v>
      </c>
      <c r="E187" s="85">
        <v>2364658.58</v>
      </c>
      <c r="F187" s="85">
        <v>2574385.0499999998</v>
      </c>
      <c r="G187" s="85">
        <v>2536795.3199999998</v>
      </c>
      <c r="H187" s="85">
        <v>2619790.14</v>
      </c>
      <c r="I187" s="85">
        <v>2479209.21</v>
      </c>
      <c r="J187" s="85">
        <v>2581435.42</v>
      </c>
      <c r="K187" s="85">
        <v>2580237.9200000004</v>
      </c>
      <c r="L187" s="85">
        <v>2499432.06</v>
      </c>
      <c r="M187" s="85">
        <v>2631441.54</v>
      </c>
      <c r="N187" s="85">
        <v>2553067.21</v>
      </c>
      <c r="O187" s="85">
        <v>2586929.34</v>
      </c>
      <c r="P187" s="85">
        <v>2772973.35</v>
      </c>
      <c r="Q187" s="85">
        <v>2469528.91</v>
      </c>
      <c r="R187" s="85">
        <v>2628625.7199999997</v>
      </c>
      <c r="S187" s="85">
        <v>360936.48</v>
      </c>
      <c r="T187" s="85">
        <v>528491.72000000009</v>
      </c>
      <c r="U187" s="85">
        <v>2599712.6900000004</v>
      </c>
      <c r="V187" s="85">
        <v>2659846.8200000003</v>
      </c>
      <c r="W187" s="85">
        <v>2648585.66</v>
      </c>
      <c r="X187" s="85">
        <v>2587893.8600000003</v>
      </c>
      <c r="Y187" s="85">
        <v>2703889.35</v>
      </c>
      <c r="Z187" s="85">
        <v>2640786.5299999998</v>
      </c>
      <c r="AA187" s="85">
        <v>2627356.5500000003</v>
      </c>
      <c r="AB187" s="85">
        <v>2849713.2199999997</v>
      </c>
      <c r="AC187" s="85">
        <v>2556007.9499999997</v>
      </c>
      <c r="AD187" s="85">
        <v>2743942.81</v>
      </c>
      <c r="AE187" s="85">
        <v>2730871.01</v>
      </c>
      <c r="AF187" s="85">
        <v>2847812.1599999997</v>
      </c>
      <c r="AG187" s="85">
        <v>2737023.65</v>
      </c>
      <c r="AH187" s="85">
        <v>2830028.14</v>
      </c>
      <c r="AI187" s="85">
        <v>2807195.46</v>
      </c>
      <c r="AJ187" s="85">
        <v>2720015.87</v>
      </c>
      <c r="AK187" s="85">
        <v>2843091.74</v>
      </c>
      <c r="AL187" s="85">
        <v>2764267.41</v>
      </c>
      <c r="AM187" s="85">
        <v>2779413.6599999997</v>
      </c>
      <c r="AN187" s="85">
        <v>2969741.4099999997</v>
      </c>
      <c r="AO187" s="85">
        <v>2768714.68</v>
      </c>
      <c r="AP187" s="85">
        <v>2874273.21</v>
      </c>
      <c r="AQ187" s="85">
        <v>2815901.1</v>
      </c>
      <c r="AR187" s="85">
        <v>2916933.4200000004</v>
      </c>
      <c r="AS187" s="85">
        <v>2798912.73</v>
      </c>
      <c r="AT187" s="85">
        <v>2880602.32</v>
      </c>
      <c r="AU187" s="85">
        <v>2925899.1</v>
      </c>
      <c r="AV187" s="85">
        <v>2783715.73</v>
      </c>
      <c r="AW187" s="85">
        <v>2904947.6</v>
      </c>
      <c r="AX187" s="85">
        <v>2860006.1599999997</v>
      </c>
      <c r="AY187" s="85">
        <v>2850082.3200000003</v>
      </c>
      <c r="AZ187" s="85">
        <v>3082889.71</v>
      </c>
      <c r="BA187" s="85">
        <v>2800962.99</v>
      </c>
      <c r="BB187" s="85">
        <v>2887416.0300000003</v>
      </c>
      <c r="BC187" s="85">
        <v>2540948.5999999996</v>
      </c>
      <c r="BD187" s="85">
        <v>448667.87</v>
      </c>
      <c r="BE187" s="85">
        <v>2716555.54</v>
      </c>
      <c r="BF187" s="85">
        <v>2825681.54</v>
      </c>
      <c r="BG187" s="85">
        <v>2869137.21</v>
      </c>
      <c r="BH187" s="85">
        <v>2686089.3499999996</v>
      </c>
      <c r="BI187" s="85">
        <v>2813297.1500000004</v>
      </c>
      <c r="BJ187" s="85">
        <v>2818456.78</v>
      </c>
      <c r="BK187" s="85">
        <v>2811573.73</v>
      </c>
      <c r="BL187" s="85">
        <v>3198592.4499999997</v>
      </c>
      <c r="BM187" s="85">
        <v>2923315.2600000002</v>
      </c>
      <c r="BN187" s="85">
        <v>3001470.79</v>
      </c>
      <c r="BO187" s="85">
        <v>2831374.67</v>
      </c>
      <c r="BP187" s="85">
        <v>2970121.35</v>
      </c>
      <c r="BQ187" s="85">
        <v>2881227.8</v>
      </c>
      <c r="BR187" s="85">
        <v>3030895.3600000003</v>
      </c>
      <c r="BS187" s="85">
        <v>3031644.9</v>
      </c>
      <c r="BT187" s="85">
        <v>2923617</v>
      </c>
      <c r="BU187" s="85">
        <v>3079055.65</v>
      </c>
      <c r="BV187" s="85">
        <v>3084835.48</v>
      </c>
      <c r="BW187" s="85">
        <v>3141266.4</v>
      </c>
      <c r="BX187" s="85">
        <v>3405021.1799999997</v>
      </c>
      <c r="BY187" s="85">
        <v>3111481.37</v>
      </c>
      <c r="BZ187" s="85">
        <v>3436545.27</v>
      </c>
      <c r="CA187" s="85">
        <v>3193318.17</v>
      </c>
      <c r="CB187" s="85">
        <v>3265949.64</v>
      </c>
      <c r="CC187" s="85">
        <v>3089829.5900000003</v>
      </c>
      <c r="CD187" s="85">
        <v>3305972</v>
      </c>
      <c r="CE187" s="85">
        <v>3281789.83</v>
      </c>
      <c r="CF187" s="85">
        <v>3169465.27</v>
      </c>
      <c r="CG187" s="85">
        <v>3373948.17</v>
      </c>
      <c r="CH187" s="85">
        <v>3337048.4</v>
      </c>
      <c r="CI187" s="85">
        <v>3397274.05</v>
      </c>
      <c r="CJ187" s="85">
        <v>3633082.7800000003</v>
      </c>
      <c r="CK187" s="85">
        <v>3413170.1100000003</v>
      </c>
      <c r="CL187" s="85">
        <v>3637520.68</v>
      </c>
      <c r="CM187" s="85">
        <v>2759867.38</v>
      </c>
      <c r="CN187" s="85">
        <v>1309708.99</v>
      </c>
      <c r="CO187" s="85">
        <v>3346746.35</v>
      </c>
      <c r="CP187" s="85">
        <v>3478398.67</v>
      </c>
      <c r="CQ187" s="85">
        <v>3486267.83</v>
      </c>
      <c r="CR187" s="85">
        <v>3375837.85</v>
      </c>
      <c r="CS187" s="85">
        <v>3543968.56</v>
      </c>
      <c r="CT187" s="85">
        <v>3501304.17</v>
      </c>
      <c r="CU187" s="85">
        <v>3551693.0100000002</v>
      </c>
      <c r="CV187" s="85">
        <v>3733763.9000000004</v>
      </c>
      <c r="CW187" s="85">
        <v>3386825.38</v>
      </c>
      <c r="CX187" s="85">
        <v>3740501.9899999998</v>
      </c>
      <c r="CY187" s="85">
        <v>3564716.94</v>
      </c>
      <c r="CZ187" s="85">
        <v>3610607.88</v>
      </c>
      <c r="DA187" s="85">
        <v>3463459.79</v>
      </c>
      <c r="DB187" s="85">
        <v>3553875.81</v>
      </c>
      <c r="DC187" s="85">
        <v>3604928.48</v>
      </c>
      <c r="DD187" s="85">
        <v>3452902.84</v>
      </c>
      <c r="DE187" s="85">
        <v>3641925.3</v>
      </c>
      <c r="DF187" s="85">
        <v>3618869.65</v>
      </c>
      <c r="DG187" s="85">
        <v>3656222.33</v>
      </c>
      <c r="DH187" s="85">
        <v>3872534.7800000003</v>
      </c>
      <c r="DI187" s="85">
        <v>3503902.93</v>
      </c>
      <c r="DJ187" s="85">
        <v>3880243.81</v>
      </c>
      <c r="DK187" s="85">
        <v>3705625.77</v>
      </c>
      <c r="DL187" s="85">
        <v>3688093.73</v>
      </c>
      <c r="DM187" s="85">
        <v>3567343.68</v>
      </c>
      <c r="DN187" s="85">
        <v>3737542.27</v>
      </c>
      <c r="DO187" s="85">
        <v>3730136.62</v>
      </c>
      <c r="DP187" s="85">
        <v>3516220.23</v>
      </c>
      <c r="DQ187" s="85">
        <v>3776127.3</v>
      </c>
      <c r="DR187" s="85">
        <v>3757687.84</v>
      </c>
      <c r="DS187" s="85">
        <v>3806392.69</v>
      </c>
      <c r="DT187" s="85">
        <v>4064414.84</v>
      </c>
      <c r="DU187" s="85">
        <v>3661895.77</v>
      </c>
      <c r="DV187" s="85">
        <v>4065313.47</v>
      </c>
      <c r="DW187" s="85">
        <v>1822723.3699999999</v>
      </c>
      <c r="DX187" s="85">
        <v>0</v>
      </c>
      <c r="DY187" s="85">
        <v>3477160.1399999997</v>
      </c>
      <c r="DZ187" s="85">
        <v>3905691.77</v>
      </c>
      <c r="EA187" s="85">
        <v>3900996.04</v>
      </c>
      <c r="EB187" s="85">
        <v>3704877.87</v>
      </c>
      <c r="EC187" s="85">
        <v>3934921.12</v>
      </c>
      <c r="ED187" s="85">
        <v>3920076.08</v>
      </c>
      <c r="EE187" s="85">
        <v>3951581.36</v>
      </c>
      <c r="EF187" s="85">
        <v>4101221.8000000003</v>
      </c>
      <c r="EG187" s="85">
        <v>3850161.76</v>
      </c>
      <c r="EH187" s="85">
        <v>4112499.74</v>
      </c>
      <c r="EI187" s="85">
        <v>3930240.7199999997</v>
      </c>
      <c r="EJ187" s="85">
        <v>3872379.24</v>
      </c>
      <c r="EK187" s="85">
        <v>3768981.5300000003</v>
      </c>
      <c r="EL187" s="85">
        <v>3948580.1100000003</v>
      </c>
      <c r="EM187" s="85">
        <v>3947486.6799999997</v>
      </c>
      <c r="EN187" s="85">
        <v>3793923.09</v>
      </c>
      <c r="EO187" s="85">
        <v>3987888.4499999997</v>
      </c>
      <c r="EP187" s="85">
        <v>3980610.46</v>
      </c>
      <c r="EQ187" s="85">
        <v>4034087.56</v>
      </c>
      <c r="ER187" s="85">
        <v>4467238.8899999997</v>
      </c>
      <c r="ES187" s="85">
        <v>4037197.7899999996</v>
      </c>
      <c r="ET187" s="85">
        <v>4480218.71</v>
      </c>
      <c r="EU187" s="85">
        <v>4155038.01</v>
      </c>
      <c r="EV187" s="85">
        <v>4257766.99</v>
      </c>
      <c r="EW187" s="85">
        <v>4071279.67</v>
      </c>
      <c r="EX187" s="85">
        <v>4263443.22</v>
      </c>
      <c r="EY187" s="85">
        <v>4311086.66</v>
      </c>
      <c r="EZ187" s="85">
        <v>4107871.87</v>
      </c>
      <c r="FA187" s="85">
        <v>4326128.42</v>
      </c>
      <c r="FB187" s="85">
        <v>4285728.54</v>
      </c>
      <c r="FC187" s="85">
        <v>4314807.91</v>
      </c>
      <c r="FD187" s="85">
        <v>5012844.55</v>
      </c>
      <c r="FE187" s="85">
        <v>4547308.13</v>
      </c>
      <c r="FF187" s="85">
        <v>5036892.1099999994</v>
      </c>
      <c r="FG187" s="85">
        <v>471694.15</v>
      </c>
      <c r="FH187" s="85">
        <v>4653944.04</v>
      </c>
      <c r="FI187" s="85">
        <v>4551153.97</v>
      </c>
      <c r="FJ187" s="85">
        <v>4864270.1399999997</v>
      </c>
      <c r="FK187" s="85">
        <v>4880876.24</v>
      </c>
      <c r="FL187" s="85">
        <v>4615721.87</v>
      </c>
      <c r="FM187" s="85">
        <v>4920873.75</v>
      </c>
      <c r="FN187" s="85">
        <v>4827853.6500000004</v>
      </c>
      <c r="FO187" s="85">
        <v>4851444.4499999993</v>
      </c>
      <c r="FP187" s="85">
        <v>5387114.5800000001</v>
      </c>
      <c r="FQ187" s="85">
        <v>4874554.79</v>
      </c>
      <c r="FR187" s="85">
        <v>5377928.4799999995</v>
      </c>
      <c r="FS187" s="85">
        <v>5008709.79</v>
      </c>
      <c r="FT187" s="85">
        <v>5067099.46</v>
      </c>
      <c r="FU187" s="85">
        <v>4809786.47</v>
      </c>
      <c r="FV187" s="85">
        <v>5243940.1899999995</v>
      </c>
      <c r="FW187" s="85">
        <v>5170650.91</v>
      </c>
      <c r="FX187" s="85">
        <v>4940762.87</v>
      </c>
      <c r="FY187" s="85">
        <v>5280138.8899999997</v>
      </c>
      <c r="FZ187" s="85">
        <v>5171155.1100000003</v>
      </c>
      <c r="GA187" s="85">
        <v>5243517.0600000005</v>
      </c>
    </row>
    <row r="188" spans="2:183">
      <c r="B188" s="43" t="s">
        <v>6</v>
      </c>
      <c r="C188" s="647" t="s">
        <v>51</v>
      </c>
      <c r="D188" s="86">
        <v>27.221907342962439</v>
      </c>
      <c r="E188" s="86">
        <v>27.324078935813233</v>
      </c>
      <c r="F188" s="86">
        <v>27.286694797224676</v>
      </c>
      <c r="G188" s="86">
        <v>27.287641508916419</v>
      </c>
      <c r="H188" s="86">
        <v>27.241694153172979</v>
      </c>
      <c r="I188" s="86">
        <v>27.356791282758621</v>
      </c>
      <c r="J188" s="86">
        <v>27.340211398129615</v>
      </c>
      <c r="K188" s="86">
        <v>27.344093902405426</v>
      </c>
      <c r="L188" s="86">
        <v>27.347280624972647</v>
      </c>
      <c r="M188" s="86">
        <v>27.294563163190158</v>
      </c>
      <c r="N188" s="86">
        <v>27.240271541974309</v>
      </c>
      <c r="O188" s="86">
        <v>27.243341285404803</v>
      </c>
      <c r="P188" s="86">
        <v>28.090303444038017</v>
      </c>
      <c r="Q188" s="86">
        <v>28.151377400733217</v>
      </c>
      <c r="R188" s="86">
        <v>28.294672470788775</v>
      </c>
      <c r="S188" s="86">
        <v>28.327406291203616</v>
      </c>
      <c r="T188" s="86">
        <v>28.576697055229324</v>
      </c>
      <c r="U188" s="86">
        <v>28.165291001278415</v>
      </c>
      <c r="V188" s="86">
        <v>28.192347965333287</v>
      </c>
      <c r="W188" s="86">
        <v>28.148953043729634</v>
      </c>
      <c r="X188" s="86">
        <v>28.243482996463968</v>
      </c>
      <c r="Y188" s="86">
        <v>28.19811813659544</v>
      </c>
      <c r="Z188" s="86">
        <v>28.186128123298928</v>
      </c>
      <c r="AA188" s="86">
        <v>28.185745676778584</v>
      </c>
      <c r="AB188" s="86">
        <v>29.440098556773449</v>
      </c>
      <c r="AC188" s="86">
        <v>29.433803512699331</v>
      </c>
      <c r="AD188" s="86">
        <v>29.429513612452634</v>
      </c>
      <c r="AE188" s="86">
        <v>29.824072363104207</v>
      </c>
      <c r="AF188" s="86">
        <v>29.797245665616856</v>
      </c>
      <c r="AG188" s="86">
        <v>29.881478981776382</v>
      </c>
      <c r="AH188" s="86">
        <v>29.884203979311465</v>
      </c>
      <c r="AI188" s="86">
        <v>29.852224867415689</v>
      </c>
      <c r="AJ188" s="86">
        <v>29.848954963457192</v>
      </c>
      <c r="AK188" s="86">
        <v>29.750096164108918</v>
      </c>
      <c r="AL188" s="86">
        <v>29.867827228525123</v>
      </c>
      <c r="AM188" s="86">
        <v>29.883919059855707</v>
      </c>
      <c r="AN188" s="86">
        <v>30.286056931118917</v>
      </c>
      <c r="AO188" s="86">
        <v>30.265927951797774</v>
      </c>
      <c r="AP188" s="86">
        <v>30.324964410590528</v>
      </c>
      <c r="AQ188" s="86">
        <v>30.202189092079156</v>
      </c>
      <c r="AR188" s="86">
        <v>30.262918032307262</v>
      </c>
      <c r="AS188" s="86">
        <v>30.238901577355229</v>
      </c>
      <c r="AT188" s="86">
        <v>30.31051278136453</v>
      </c>
      <c r="AU188" s="86">
        <v>30.388283427563458</v>
      </c>
      <c r="AV188" s="86">
        <v>30.436428274655587</v>
      </c>
      <c r="AW188" s="86">
        <v>30.281386389225098</v>
      </c>
      <c r="AX188" s="86">
        <v>30.241574250306641</v>
      </c>
      <c r="AY188" s="86">
        <v>30.339454842356488</v>
      </c>
      <c r="AZ188" s="86">
        <v>31.938107576118597</v>
      </c>
      <c r="BA188" s="86">
        <v>31.811339455667969</v>
      </c>
      <c r="BB188" s="86">
        <v>32.184030349169269</v>
      </c>
      <c r="BC188" s="86">
        <v>32.237276738704033</v>
      </c>
      <c r="BD188" s="86">
        <v>33.009702030606242</v>
      </c>
      <c r="BE188" s="86">
        <v>32.247044704541679</v>
      </c>
      <c r="BF188" s="86">
        <v>32.282066239389472</v>
      </c>
      <c r="BG188" s="86">
        <v>32.155914656971412</v>
      </c>
      <c r="BH188" s="86">
        <v>32.275417547822741</v>
      </c>
      <c r="BI188" s="86">
        <v>32.240028764281874</v>
      </c>
      <c r="BJ188" s="86">
        <v>32.118433539976294</v>
      </c>
      <c r="BK188" s="86">
        <v>32.222198753549904</v>
      </c>
      <c r="BL188" s="86">
        <v>32.869117692394639</v>
      </c>
      <c r="BM188" s="86">
        <v>32.727390644311896</v>
      </c>
      <c r="BN188" s="86">
        <v>33.175760734284054</v>
      </c>
      <c r="BO188" s="86">
        <v>33.155046605306914</v>
      </c>
      <c r="BP188" s="86">
        <v>33.094822821792221</v>
      </c>
      <c r="BQ188" s="86">
        <v>33.233687828734887</v>
      </c>
      <c r="BR188" s="86">
        <v>32.944589982216272</v>
      </c>
      <c r="BS188" s="86">
        <v>32.939844060680734</v>
      </c>
      <c r="BT188" s="86">
        <v>32.951445477599322</v>
      </c>
      <c r="BU188" s="86">
        <v>33.019933641749738</v>
      </c>
      <c r="BV188" s="86">
        <v>32.864948009886646</v>
      </c>
      <c r="BW188" s="86">
        <v>32.970521123064813</v>
      </c>
      <c r="BX188" s="86">
        <v>33.710744601859275</v>
      </c>
      <c r="BY188" s="86">
        <v>33.689645961549289</v>
      </c>
      <c r="BZ188" s="86">
        <v>33.808624651981859</v>
      </c>
      <c r="CA188" s="86">
        <v>33.803534652686615</v>
      </c>
      <c r="CB188" s="86">
        <v>33.983564021401861</v>
      </c>
      <c r="CC188" s="86">
        <v>33.919133971501971</v>
      </c>
      <c r="CD188" s="86">
        <v>33.803049048578238</v>
      </c>
      <c r="CE188" s="86">
        <v>33.770287961078331</v>
      </c>
      <c r="CF188" s="86">
        <v>33.933957980531041</v>
      </c>
      <c r="CG188" s="86">
        <v>33.820719067199413</v>
      </c>
      <c r="CH188" s="86">
        <v>33.68034315704481</v>
      </c>
      <c r="CI188" s="86">
        <v>33.732634977493696</v>
      </c>
      <c r="CJ188" s="86">
        <v>35.289436528057038</v>
      </c>
      <c r="CK188" s="86">
        <v>35.369418532112753</v>
      </c>
      <c r="CL188" s="86">
        <v>35.284561018905627</v>
      </c>
      <c r="CM188" s="86">
        <v>35.405611032713274</v>
      </c>
      <c r="CN188" s="86">
        <v>35.722908381747267</v>
      </c>
      <c r="CO188" s="86">
        <v>35.463340291611921</v>
      </c>
      <c r="CP188" s="86">
        <v>35.43925859135414</v>
      </c>
      <c r="CQ188" s="86">
        <v>35.432507427703065</v>
      </c>
      <c r="CR188" s="86">
        <v>35.522421975293057</v>
      </c>
      <c r="CS188" s="86">
        <v>35.377491969118289</v>
      </c>
      <c r="CT188" s="86">
        <v>35.307506302563375</v>
      </c>
      <c r="CU188" s="86">
        <v>35.379727516690274</v>
      </c>
      <c r="CV188" s="86">
        <v>36.432296433624437</v>
      </c>
      <c r="CW188" s="86">
        <v>36.536830851750125</v>
      </c>
      <c r="CX188" s="86">
        <v>36.353039284489377</v>
      </c>
      <c r="CY188" s="86">
        <v>36.472169882747757</v>
      </c>
      <c r="CZ188" s="86">
        <v>36.546171451232894</v>
      </c>
      <c r="DA188" s="86">
        <v>36.517436949095355</v>
      </c>
      <c r="DB188" s="86">
        <v>36.621358706068804</v>
      </c>
      <c r="DC188" s="86">
        <v>36.487499671049299</v>
      </c>
      <c r="DD188" s="86">
        <v>36.534401709853881</v>
      </c>
      <c r="DE188" s="86">
        <v>36.372768601726989</v>
      </c>
      <c r="DF188" s="86">
        <v>36.441971848544569</v>
      </c>
      <c r="DG188" s="86">
        <v>36.51774468697127</v>
      </c>
      <c r="DH188" s="86">
        <v>37.789306673692636</v>
      </c>
      <c r="DI188" s="86">
        <v>37.810052421895911</v>
      </c>
      <c r="DJ188" s="86">
        <v>37.778710600156948</v>
      </c>
      <c r="DK188" s="86">
        <v>37.988884822389664</v>
      </c>
      <c r="DL188" s="86">
        <v>38.052265955880515</v>
      </c>
      <c r="DM188" s="86">
        <v>38.063846350832272</v>
      </c>
      <c r="DN188" s="86">
        <v>37.923877821047995</v>
      </c>
      <c r="DO188" s="86">
        <v>37.946305401229843</v>
      </c>
      <c r="DP188" s="86">
        <v>38.049390014283858</v>
      </c>
      <c r="DQ188" s="86">
        <v>37.888658458603672</v>
      </c>
      <c r="DR188" s="86">
        <v>37.793814897511716</v>
      </c>
      <c r="DS188" s="86">
        <v>38.029320218601072</v>
      </c>
      <c r="DT188" s="86">
        <v>39.711329275322669</v>
      </c>
      <c r="DU188" s="86">
        <v>39.573858571842322</v>
      </c>
      <c r="DV188" s="86">
        <v>39.70691882441421</v>
      </c>
      <c r="DW188" s="86">
        <v>39.951327164011609</v>
      </c>
      <c r="DX188" s="86" t="e">
        <v>#DIV/0!</v>
      </c>
      <c r="DY188" s="86">
        <v>39.962213370232796</v>
      </c>
      <c r="DZ188" s="86">
        <v>39.873613029430096</v>
      </c>
      <c r="EA188" s="86">
        <v>39.800477483782892</v>
      </c>
      <c r="EB188" s="86">
        <v>39.881995672580089</v>
      </c>
      <c r="EC188" s="86">
        <v>39.764435411005259</v>
      </c>
      <c r="ED188" s="86">
        <v>39.730366586599374</v>
      </c>
      <c r="EE188" s="86">
        <v>39.82975170292243</v>
      </c>
      <c r="EF188" s="86">
        <v>40.10621852355294</v>
      </c>
      <c r="EG188" s="86">
        <v>40.115211882772641</v>
      </c>
      <c r="EH188" s="86">
        <v>40.093081664128661</v>
      </c>
      <c r="EI188" s="86">
        <v>40.233408267305443</v>
      </c>
      <c r="EJ188" s="86">
        <v>40.258528004591021</v>
      </c>
      <c r="EK188" s="86">
        <v>40.313412163607588</v>
      </c>
      <c r="EL188" s="86">
        <v>40.278892493190931</v>
      </c>
      <c r="EM188" s="86">
        <v>40.274804976442091</v>
      </c>
      <c r="EN188" s="86">
        <v>40.21457134680206</v>
      </c>
      <c r="EO188" s="86">
        <v>40.229281542232847</v>
      </c>
      <c r="EP188" s="86">
        <v>40.193164776800586</v>
      </c>
      <c r="EQ188" s="86">
        <v>40.178638276503314</v>
      </c>
      <c r="ER188" s="86">
        <v>43.920561126689442</v>
      </c>
      <c r="ES188" s="86">
        <v>43.766887857316306</v>
      </c>
      <c r="ET188" s="86">
        <v>43.888520273792224</v>
      </c>
      <c r="EU188" s="86">
        <v>43.918463660578382</v>
      </c>
      <c r="EV188" s="86">
        <v>43.942071211104803</v>
      </c>
      <c r="EW188" s="86">
        <v>44.002417426829794</v>
      </c>
      <c r="EX188" s="86">
        <v>44.063408538917081</v>
      </c>
      <c r="EY188" s="86">
        <v>43.912802193660632</v>
      </c>
      <c r="EZ188" s="86">
        <v>43.977730708290508</v>
      </c>
      <c r="FA188" s="86">
        <v>43.892546808195462</v>
      </c>
      <c r="FB188" s="86">
        <v>43.783749540272161</v>
      </c>
      <c r="FC188" s="86">
        <v>43.997319765852467</v>
      </c>
      <c r="FD188" s="86">
        <v>50.396661572555296</v>
      </c>
      <c r="FE188" s="86">
        <v>50.301413366194254</v>
      </c>
      <c r="FF188" s="86">
        <v>50.341233421618107</v>
      </c>
      <c r="FG188" s="86">
        <v>51.208762159110648</v>
      </c>
      <c r="FH188" s="86">
        <v>50.606700955819186</v>
      </c>
      <c r="FI188" s="86">
        <v>50.638714619050297</v>
      </c>
      <c r="FJ188" s="86">
        <v>50.454832104377608</v>
      </c>
      <c r="FK188" s="86">
        <v>50.428005661800412</v>
      </c>
      <c r="FL188" s="86">
        <v>50.670990537039479</v>
      </c>
      <c r="FM188" s="86">
        <v>50.385851769028029</v>
      </c>
      <c r="FN188" s="86">
        <v>50.449378292880475</v>
      </c>
      <c r="FO188" s="86">
        <v>50.494327064186756</v>
      </c>
      <c r="FP188" s="86">
        <v>54.286437043381873</v>
      </c>
      <c r="FQ188" s="86">
        <v>54.321545948524104</v>
      </c>
      <c r="FR188" s="86">
        <v>54.252480358938698</v>
      </c>
      <c r="FS188" s="86">
        <v>54.49818064108981</v>
      </c>
      <c r="FT188" s="86">
        <v>54.41998754175124</v>
      </c>
      <c r="FU188" s="86">
        <v>54.782414975284169</v>
      </c>
      <c r="FV188" s="86">
        <v>54.332453235636024</v>
      </c>
      <c r="FW188" s="86">
        <v>54.310256865680131</v>
      </c>
      <c r="FX188" s="86">
        <v>54.489901845091701</v>
      </c>
      <c r="FY188" s="86">
        <v>54.192065689729844</v>
      </c>
      <c r="FZ188" s="86">
        <v>54.476793118705494</v>
      </c>
      <c r="GA188" s="86">
        <v>54.459427520953859</v>
      </c>
    </row>
    <row r="189" spans="2:183">
      <c r="B189" s="43" t="s">
        <v>6</v>
      </c>
      <c r="C189" s="647" t="s">
        <v>52</v>
      </c>
      <c r="D189" s="87">
        <v>6669.9</v>
      </c>
      <c r="E189" s="87">
        <v>5925.87</v>
      </c>
      <c r="F189" s="87">
        <v>6460.23</v>
      </c>
      <c r="G189" s="87">
        <v>6365.58</v>
      </c>
      <c r="H189" s="87">
        <v>10305.83</v>
      </c>
      <c r="I189" s="87">
        <v>8389.19</v>
      </c>
      <c r="J189" s="87">
        <v>8657.2000000000007</v>
      </c>
      <c r="K189" s="87">
        <v>8651.9700000000012</v>
      </c>
      <c r="L189" s="87">
        <v>8380.0500000000011</v>
      </c>
      <c r="M189" s="87">
        <v>6601.41</v>
      </c>
      <c r="N189" s="87">
        <v>6417.3399999999992</v>
      </c>
      <c r="O189" s="87">
        <v>6501.85</v>
      </c>
      <c r="P189" s="87">
        <v>6758.9599999999991</v>
      </c>
      <c r="Q189" s="87">
        <v>6006.54</v>
      </c>
      <c r="R189" s="87">
        <v>6361.7800000000007</v>
      </c>
      <c r="S189" s="87">
        <v>872.5</v>
      </c>
      <c r="T189" s="87">
        <v>1695.8700000000001</v>
      </c>
      <c r="U189" s="87">
        <v>8462.82</v>
      </c>
      <c r="V189" s="87">
        <v>8650.41</v>
      </c>
      <c r="W189" s="87">
        <v>8626.9600000000009</v>
      </c>
      <c r="X189" s="87">
        <v>8401.3000000000011</v>
      </c>
      <c r="Y189" s="87">
        <v>6565.83</v>
      </c>
      <c r="Z189" s="87">
        <v>6415.24</v>
      </c>
      <c r="AA189" s="87">
        <v>6382.9400000000005</v>
      </c>
      <c r="AB189" s="87">
        <v>6629.8</v>
      </c>
      <c r="AC189" s="87">
        <v>5947.83</v>
      </c>
      <c r="AD189" s="87">
        <v>6386.33</v>
      </c>
      <c r="AE189" s="87">
        <v>6271.44</v>
      </c>
      <c r="AF189" s="87">
        <v>10949.73</v>
      </c>
      <c r="AG189" s="87">
        <v>8380.4699999999993</v>
      </c>
      <c r="AH189" s="87">
        <v>8664.49</v>
      </c>
      <c r="AI189" s="87">
        <v>8603.7300000000014</v>
      </c>
      <c r="AJ189" s="87">
        <v>8337.4</v>
      </c>
      <c r="AK189" s="87">
        <v>6545.0199999999995</v>
      </c>
      <c r="AL189" s="87">
        <v>6338.92</v>
      </c>
      <c r="AM189" s="87">
        <v>6370.4800000000005</v>
      </c>
      <c r="AN189" s="87">
        <v>6747.5499999999993</v>
      </c>
      <c r="AO189" s="87">
        <v>6295</v>
      </c>
      <c r="AP189" s="87">
        <v>6522.75</v>
      </c>
      <c r="AQ189" s="87">
        <v>6415.61</v>
      </c>
      <c r="AR189" s="87">
        <v>8860.24</v>
      </c>
      <c r="AS189" s="87">
        <v>8508.5</v>
      </c>
      <c r="AT189" s="87">
        <v>8736.4700000000012</v>
      </c>
      <c r="AU189" s="87">
        <v>8851.34</v>
      </c>
      <c r="AV189" s="87">
        <v>8408.17</v>
      </c>
      <c r="AW189" s="87">
        <v>6601.5499999999993</v>
      </c>
      <c r="AX189" s="87">
        <v>6507.66</v>
      </c>
      <c r="AY189" s="87">
        <v>6464.8099999999995</v>
      </c>
      <c r="AZ189" s="87">
        <v>6831.53</v>
      </c>
      <c r="BA189" s="87">
        <v>6231.04</v>
      </c>
      <c r="BB189" s="87">
        <v>6351.09</v>
      </c>
      <c r="BC189" s="87">
        <v>5580.24</v>
      </c>
      <c r="BD189" s="87">
        <v>1285.8600000000001</v>
      </c>
      <c r="BE189" s="87">
        <v>7966.7300000000005</v>
      </c>
      <c r="BF189" s="87">
        <v>8277.82</v>
      </c>
      <c r="BG189" s="87">
        <v>8437.4500000000007</v>
      </c>
      <c r="BH189" s="87">
        <v>7870.6</v>
      </c>
      <c r="BI189" s="87">
        <v>6177.86</v>
      </c>
      <c r="BJ189" s="87">
        <v>6211.82</v>
      </c>
      <c r="BK189" s="87">
        <v>6177.31</v>
      </c>
      <c r="BL189" s="87">
        <v>7060.5</v>
      </c>
      <c r="BM189" s="87">
        <v>6480.2400000000007</v>
      </c>
      <c r="BN189" s="87">
        <v>6565.95</v>
      </c>
      <c r="BO189" s="87">
        <v>6197.99</v>
      </c>
      <c r="BP189" s="87">
        <v>8699.86</v>
      </c>
      <c r="BQ189" s="87">
        <v>8404.68</v>
      </c>
      <c r="BR189" s="87">
        <v>8917.5300000000007</v>
      </c>
      <c r="BS189" s="87">
        <v>8920.99</v>
      </c>
      <c r="BT189" s="87">
        <v>8600.1299999999992</v>
      </c>
      <c r="BU189" s="87">
        <v>6766.64</v>
      </c>
      <c r="BV189" s="87">
        <v>6810.43</v>
      </c>
      <c r="BW189" s="87">
        <v>6913.2599999999993</v>
      </c>
      <c r="BX189" s="87">
        <v>7519.78</v>
      </c>
      <c r="BY189" s="87">
        <v>6875.62</v>
      </c>
      <c r="BZ189" s="87">
        <v>7567.7199999999993</v>
      </c>
      <c r="CA189" s="87">
        <v>9676.0499999999993</v>
      </c>
      <c r="CB189" s="87">
        <v>9952.5</v>
      </c>
      <c r="CC189" s="87">
        <v>9060.0400000000009</v>
      </c>
      <c r="CD189" s="87">
        <v>9726.31</v>
      </c>
      <c r="CE189" s="87">
        <v>9664.5</v>
      </c>
      <c r="CF189" s="87">
        <v>9289.36</v>
      </c>
      <c r="CG189" s="87">
        <v>7427.5199999999995</v>
      </c>
      <c r="CH189" s="87">
        <v>7376.08</v>
      </c>
      <c r="CI189" s="87">
        <v>7497.9</v>
      </c>
      <c r="CJ189" s="87">
        <v>7866.1399999999994</v>
      </c>
      <c r="CK189" s="87">
        <v>7373.5499999999993</v>
      </c>
      <c r="CL189" s="87">
        <v>7876.8200000000006</v>
      </c>
      <c r="CM189" s="87">
        <v>5956.44</v>
      </c>
      <c r="CN189" s="87">
        <v>3743.04</v>
      </c>
      <c r="CO189" s="87">
        <v>9633.49</v>
      </c>
      <c r="CP189" s="87">
        <v>10019.1</v>
      </c>
      <c r="CQ189" s="87">
        <v>10043.619999999999</v>
      </c>
      <c r="CR189" s="87">
        <v>9701.23</v>
      </c>
      <c r="CS189" s="87">
        <v>7654.73</v>
      </c>
      <c r="CT189" s="87">
        <v>7577.04</v>
      </c>
      <c r="CU189" s="87">
        <v>7670.8700000000008</v>
      </c>
      <c r="CV189" s="87">
        <v>8040.45</v>
      </c>
      <c r="CW189" s="87">
        <v>7272.8</v>
      </c>
      <c r="CX189" s="87">
        <v>8072.22</v>
      </c>
      <c r="CY189" s="87">
        <v>7668.34</v>
      </c>
      <c r="CZ189" s="87">
        <v>13055.66</v>
      </c>
      <c r="DA189" s="87">
        <v>10537.970000000001</v>
      </c>
      <c r="DB189" s="87">
        <v>10173.189999999999</v>
      </c>
      <c r="DC189" s="87">
        <v>10356.51</v>
      </c>
      <c r="DD189" s="87">
        <v>9907.31</v>
      </c>
      <c r="DE189" s="87">
        <v>7855.6100000000006</v>
      </c>
      <c r="DF189" s="87">
        <v>7790.9900000000007</v>
      </c>
      <c r="DG189" s="87">
        <v>7855.55</v>
      </c>
      <c r="DH189" s="87">
        <v>8258.369999999999</v>
      </c>
      <c r="DI189" s="87">
        <v>7468.21</v>
      </c>
      <c r="DJ189" s="87">
        <v>8277.09</v>
      </c>
      <c r="DK189" s="87">
        <v>7861.79</v>
      </c>
      <c r="DL189" s="87">
        <v>10435.39</v>
      </c>
      <c r="DM189" s="87">
        <v>10090.68</v>
      </c>
      <c r="DN189" s="87">
        <v>10610.460000000001</v>
      </c>
      <c r="DO189" s="87">
        <v>10583.300000000001</v>
      </c>
      <c r="DP189" s="87">
        <v>9949.99</v>
      </c>
      <c r="DQ189" s="87">
        <v>8032.36</v>
      </c>
      <c r="DR189" s="87">
        <v>8012.5</v>
      </c>
      <c r="DS189" s="87">
        <v>8067.1100000000006</v>
      </c>
      <c r="DT189" s="87">
        <v>8473.48</v>
      </c>
      <c r="DU189" s="87">
        <v>7660.43</v>
      </c>
      <c r="DV189" s="87">
        <v>8476.31</v>
      </c>
      <c r="DW189" s="87">
        <v>3777.6499999999996</v>
      </c>
      <c r="DX189" s="87">
        <v>0</v>
      </c>
      <c r="DY189" s="87">
        <v>9624.18</v>
      </c>
      <c r="DZ189" s="87">
        <v>10833.839999999998</v>
      </c>
      <c r="EA189" s="87">
        <v>10840.47</v>
      </c>
      <c r="EB189" s="87">
        <v>10274.93</v>
      </c>
      <c r="EC189" s="87">
        <v>8193.2099999999991</v>
      </c>
      <c r="ED189" s="87">
        <v>8168.75</v>
      </c>
      <c r="EE189" s="87">
        <v>8214.5</v>
      </c>
      <c r="EF189" s="87">
        <v>8617.2800000000007</v>
      </c>
      <c r="EG189" s="87">
        <v>8087.95</v>
      </c>
      <c r="EH189" s="87">
        <v>8643.75</v>
      </c>
      <c r="EI189" s="87">
        <v>8232.51</v>
      </c>
      <c r="EJ189" s="87">
        <v>10830.46</v>
      </c>
      <c r="EK189" s="87">
        <v>10526.95</v>
      </c>
      <c r="EL189" s="87">
        <v>11037.77</v>
      </c>
      <c r="EM189" s="87">
        <v>11035.82</v>
      </c>
      <c r="EN189" s="87">
        <v>10622.300000000001</v>
      </c>
      <c r="EO189" s="87">
        <v>8354.3599999999988</v>
      </c>
      <c r="EP189" s="87">
        <v>8346.0300000000007</v>
      </c>
      <c r="EQ189" s="87">
        <v>8461.4</v>
      </c>
      <c r="ER189" s="87">
        <v>8853.6200000000008</v>
      </c>
      <c r="ES189" s="87">
        <v>8028.94</v>
      </c>
      <c r="ET189" s="87">
        <v>8885.73</v>
      </c>
      <c r="EU189" s="87">
        <v>8235.81</v>
      </c>
      <c r="EV189" s="87">
        <v>14113.289999999999</v>
      </c>
      <c r="EW189" s="87">
        <v>10870.89</v>
      </c>
      <c r="EX189" s="87">
        <v>11250.63</v>
      </c>
      <c r="EY189" s="87">
        <v>11414.710000000001</v>
      </c>
      <c r="EZ189" s="87">
        <v>10861</v>
      </c>
      <c r="FA189" s="87">
        <v>8579.83</v>
      </c>
      <c r="FB189" s="87">
        <v>8520.0999999999985</v>
      </c>
      <c r="FC189" s="87">
        <v>8537.33</v>
      </c>
      <c r="FD189" s="87">
        <v>8941.27</v>
      </c>
      <c r="FE189" s="87">
        <v>8125.9</v>
      </c>
      <c r="FF189" s="87">
        <v>8993.7899999999991</v>
      </c>
      <c r="FG189" s="87">
        <v>828.30000000000007</v>
      </c>
      <c r="FH189" s="87">
        <v>11044.6</v>
      </c>
      <c r="FI189" s="87">
        <v>10794.210000000001</v>
      </c>
      <c r="FJ189" s="87">
        <v>11577.869999999999</v>
      </c>
      <c r="FK189" s="87">
        <v>11623.41</v>
      </c>
      <c r="FL189" s="87">
        <v>10940.32</v>
      </c>
      <c r="FM189" s="87">
        <v>8779.2900000000009</v>
      </c>
      <c r="FN189" s="87">
        <v>8602.58</v>
      </c>
      <c r="FO189" s="87">
        <v>8637.3900000000012</v>
      </c>
      <c r="FP189" s="87">
        <v>9172.64</v>
      </c>
      <c r="FQ189" s="87">
        <v>8294.61</v>
      </c>
      <c r="FR189" s="87">
        <v>9162.5999999999985</v>
      </c>
      <c r="FS189" s="87">
        <v>11293.029999999999</v>
      </c>
      <c r="FT189" s="87">
        <v>11622.16</v>
      </c>
      <c r="FU189" s="87">
        <v>10844.77</v>
      </c>
      <c r="FV189" s="87">
        <v>11919.44</v>
      </c>
      <c r="FW189" s="87">
        <v>11757.759999999998</v>
      </c>
      <c r="FX189" s="87">
        <v>11198.66</v>
      </c>
      <c r="FY189" s="87">
        <v>9006.09</v>
      </c>
      <c r="FZ189" s="87">
        <v>8774.9000000000015</v>
      </c>
      <c r="GA189" s="87">
        <v>8900.66</v>
      </c>
    </row>
    <row r="190" spans="2:183">
      <c r="B190" s="43" t="s">
        <v>6</v>
      </c>
      <c r="C190" s="647" t="s">
        <v>53</v>
      </c>
      <c r="D190" s="86">
        <v>6.8470327369036979E-2</v>
      </c>
      <c r="E190" s="86">
        <v>6.8474553160806639E-2</v>
      </c>
      <c r="F190" s="86">
        <v>6.8473954325470765E-2</v>
      </c>
      <c r="G190" s="86">
        <v>6.8472873497861936E-2</v>
      </c>
      <c r="H190" s="86">
        <v>0.10716441159466104</v>
      </c>
      <c r="I190" s="86">
        <v>9.2570372413793109E-2</v>
      </c>
      <c r="J190" s="86">
        <v>9.1689172730064925E-2</v>
      </c>
      <c r="K190" s="86">
        <v>9.1689327672850679E-2</v>
      </c>
      <c r="L190" s="86">
        <v>9.1689461245568746E-2</v>
      </c>
      <c r="M190" s="86">
        <v>6.847296414235185E-2</v>
      </c>
      <c r="N190" s="86">
        <v>6.8470615850795946E-2</v>
      </c>
      <c r="O190" s="86">
        <v>6.8471958548550552E-2</v>
      </c>
      <c r="P190" s="86">
        <v>6.8468468103422331E-2</v>
      </c>
      <c r="Q190" s="86">
        <v>6.8471510387217979E-2</v>
      </c>
      <c r="R190" s="86">
        <v>6.847855138205626E-2</v>
      </c>
      <c r="S190" s="86">
        <v>6.8476486469517164E-2</v>
      </c>
      <c r="T190" s="86">
        <v>9.1699380332868327E-2</v>
      </c>
      <c r="U190" s="86">
        <v>9.1686203982578929E-2</v>
      </c>
      <c r="V190" s="86">
        <v>9.1687749433179269E-2</v>
      </c>
      <c r="W190" s="86">
        <v>9.1686629440610137E-2</v>
      </c>
      <c r="X190" s="86">
        <v>9.1689221635308002E-2</v>
      </c>
      <c r="Y190" s="86">
        <v>6.8473234677595973E-2</v>
      </c>
      <c r="Z190" s="86">
        <v>6.8472318579159155E-2</v>
      </c>
      <c r="AA190" s="86">
        <v>6.8474879631444427E-2</v>
      </c>
      <c r="AB190" s="86">
        <v>6.8491792100994861E-2</v>
      </c>
      <c r="AC190" s="86">
        <v>6.8492455020313411E-2</v>
      </c>
      <c r="AD190" s="86">
        <v>6.8495081232620381E-2</v>
      </c>
      <c r="AE190" s="86">
        <v>6.8490924578992196E-2</v>
      </c>
      <c r="AF190" s="86">
        <v>0.11456928211942703</v>
      </c>
      <c r="AG190" s="86">
        <v>9.1493852514722515E-2</v>
      </c>
      <c r="AH190" s="86">
        <v>9.1494279818964769E-2</v>
      </c>
      <c r="AI190" s="86">
        <v>9.1493622841115035E-2</v>
      </c>
      <c r="AJ190" s="86">
        <v>9.1493097469437915E-2</v>
      </c>
      <c r="AK190" s="86">
        <v>6.8487052899677492E-2</v>
      </c>
      <c r="AL190" s="86">
        <v>6.8491842247433821E-2</v>
      </c>
      <c r="AM190" s="86">
        <v>6.8494629436494037E-2</v>
      </c>
      <c r="AN190" s="86">
        <v>6.8812955484084198E-2</v>
      </c>
      <c r="AO190" s="86">
        <v>6.8813163679461178E-2</v>
      </c>
      <c r="AP190" s="86">
        <v>6.8818148852724886E-2</v>
      </c>
      <c r="AQ190" s="86">
        <v>6.8811176060492307E-2</v>
      </c>
      <c r="AR190" s="86">
        <v>9.1924181411919256E-2</v>
      </c>
      <c r="AS190" s="86">
        <v>9.1924157303370793E-2</v>
      </c>
      <c r="AT190" s="86">
        <v>9.1927609639295096E-2</v>
      </c>
      <c r="AU190" s="86">
        <v>9.1929700731556166E-2</v>
      </c>
      <c r="AV190" s="86">
        <v>9.1932757489612951E-2</v>
      </c>
      <c r="AW190" s="86">
        <v>6.8815040353150919E-2</v>
      </c>
      <c r="AX190" s="86">
        <v>6.8811699022966633E-2</v>
      </c>
      <c r="AY190" s="86">
        <v>6.8818647687135803E-2</v>
      </c>
      <c r="AZ190" s="86">
        <v>7.0773255151408407E-2</v>
      </c>
      <c r="BA190" s="86">
        <v>7.0767707145550446E-2</v>
      </c>
      <c r="BB190" s="86">
        <v>7.0791209575125011E-2</v>
      </c>
      <c r="BC190" s="86">
        <v>7.0797079936361487E-2</v>
      </c>
      <c r="BD190" s="86">
        <v>9.4604178928781646E-2</v>
      </c>
      <c r="BE190" s="86">
        <v>9.4569573371952237E-2</v>
      </c>
      <c r="BF190" s="86">
        <v>9.457015228890335E-2</v>
      </c>
      <c r="BG190" s="86">
        <v>9.4562895485386517E-2</v>
      </c>
      <c r="BH190" s="86">
        <v>9.4571277516101129E-2</v>
      </c>
      <c r="BI190" s="86">
        <v>7.0797492579732058E-2</v>
      </c>
      <c r="BJ190" s="86">
        <v>7.0788358100100285E-2</v>
      </c>
      <c r="BK190" s="86">
        <v>7.0795408442762553E-2</v>
      </c>
      <c r="BL190" s="86">
        <v>7.2554540503324327E-2</v>
      </c>
      <c r="BM190" s="86">
        <v>7.2548229351389118E-2</v>
      </c>
      <c r="BN190" s="86">
        <v>7.2574548091228416E-2</v>
      </c>
      <c r="BO190" s="86">
        <v>7.2577695027986597E-2</v>
      </c>
      <c r="BP190" s="86">
        <v>9.6938909675995985E-2</v>
      </c>
      <c r="BQ190" s="86">
        <v>9.6944265017993914E-2</v>
      </c>
      <c r="BR190" s="86">
        <v>9.6929895166065067E-2</v>
      </c>
      <c r="BS190" s="86">
        <v>9.6929564365170945E-2</v>
      </c>
      <c r="BT190" s="86">
        <v>9.6930177514792895E-2</v>
      </c>
      <c r="BU190" s="86">
        <v>7.2565756899395262E-2</v>
      </c>
      <c r="BV190" s="86">
        <v>7.2556358135174304E-2</v>
      </c>
      <c r="BW190" s="86">
        <v>7.2561112568879552E-2</v>
      </c>
      <c r="BX190" s="86">
        <v>7.4448107556901996E-2</v>
      </c>
      <c r="BY190" s="86">
        <v>7.4445955485874404E-2</v>
      </c>
      <c r="BZ190" s="86">
        <v>7.4450992159138973E-2</v>
      </c>
      <c r="CA190" s="86">
        <v>0.10242784278402434</v>
      </c>
      <c r="CB190" s="86">
        <v>0.10355990085719816</v>
      </c>
      <c r="CC190" s="86">
        <v>9.945814213888951E-2</v>
      </c>
      <c r="CD190" s="86">
        <v>9.9450005623664378E-2</v>
      </c>
      <c r="CE190" s="86">
        <v>9.9449679871742885E-2</v>
      </c>
      <c r="CF190" s="86">
        <v>9.9456761646744857E-2</v>
      </c>
      <c r="CG190" s="86">
        <v>7.4454038600718919E-2</v>
      </c>
      <c r="CH190" s="86">
        <v>7.4445700444085591E-2</v>
      </c>
      <c r="CI190" s="86">
        <v>7.4449078901288518E-2</v>
      </c>
      <c r="CJ190" s="86">
        <v>7.6406640052063601E-2</v>
      </c>
      <c r="CK190" s="86">
        <v>7.6409369475422942E-2</v>
      </c>
      <c r="CL190" s="86">
        <v>7.6406475832031903E-2</v>
      </c>
      <c r="CM190" s="86">
        <v>7.6413598460551624E-2</v>
      </c>
      <c r="CN190" s="86">
        <v>0.10209311840274936</v>
      </c>
      <c r="CO190" s="86">
        <v>0.10207996015767389</v>
      </c>
      <c r="CP190" s="86">
        <v>0.1020784301739157</v>
      </c>
      <c r="CQ190" s="86">
        <v>0.10207782580233574</v>
      </c>
      <c r="CR190" s="86">
        <v>0.102081676031736</v>
      </c>
      <c r="CS190" s="86">
        <v>7.6412966005761862E-2</v>
      </c>
      <c r="CT190" s="86">
        <v>7.6407639715224976E-2</v>
      </c>
      <c r="CU190" s="86">
        <v>7.6412372818210977E-2</v>
      </c>
      <c r="CV190" s="86">
        <v>7.8454895838415376E-2</v>
      </c>
      <c r="CW190" s="86">
        <v>7.8458448134875E-2</v>
      </c>
      <c r="CX190" s="86">
        <v>7.8451964885344394E-2</v>
      </c>
      <c r="CY190" s="86">
        <v>7.8458122736294988E-2</v>
      </c>
      <c r="CZ190" s="86">
        <v>0.1321479386925293</v>
      </c>
      <c r="DA190" s="86">
        <v>0.1111084517734385</v>
      </c>
      <c r="DB190" s="86">
        <v>0.10483091140289229</v>
      </c>
      <c r="DC190" s="86">
        <v>0.10482403668053321</v>
      </c>
      <c r="DD190" s="86">
        <v>0.1048270571679487</v>
      </c>
      <c r="DE190" s="86">
        <v>7.8455833444857473E-2</v>
      </c>
      <c r="DF190" s="86">
        <v>7.8455171285954514E-2</v>
      </c>
      <c r="DG190" s="86">
        <v>7.8459935798197794E-2</v>
      </c>
      <c r="DH190" s="86">
        <v>8.0587546473842905E-2</v>
      </c>
      <c r="DI190" s="86">
        <v>8.0588251797753779E-2</v>
      </c>
      <c r="DJ190" s="86">
        <v>8.0587149424884486E-2</v>
      </c>
      <c r="DK190" s="86">
        <v>8.0596545184273921E-2</v>
      </c>
      <c r="DL190" s="86">
        <v>0.10766815181601579</v>
      </c>
      <c r="DM190" s="86">
        <v>0.10766837387964148</v>
      </c>
      <c r="DN190" s="86">
        <v>0.10766160208941716</v>
      </c>
      <c r="DO190" s="86">
        <v>0.10766284854007192</v>
      </c>
      <c r="DP190" s="86">
        <v>0.10766989135610093</v>
      </c>
      <c r="DQ190" s="86">
        <v>8.0594566993689484E-2</v>
      </c>
      <c r="DR190" s="86">
        <v>8.0587572667109211E-2</v>
      </c>
      <c r="DS190" s="86">
        <v>8.0597756042001784E-2</v>
      </c>
      <c r="DT190" s="86">
        <v>8.279006145638941E-2</v>
      </c>
      <c r="DU190" s="86">
        <v>8.278574608897131E-2</v>
      </c>
      <c r="DV190" s="86">
        <v>8.2790209312092827E-2</v>
      </c>
      <c r="DW190" s="86">
        <v>8.2800348942214108E-2</v>
      </c>
      <c r="DX190" s="86" t="e">
        <v>#DIV/0!</v>
      </c>
      <c r="DY190" s="86">
        <v>0.11060851936302454</v>
      </c>
      <c r="DZ190" s="86">
        <v>0.11060379805208255</v>
      </c>
      <c r="EA190" s="86">
        <v>0.11060146632412986</v>
      </c>
      <c r="EB190" s="86">
        <v>0.11060680761281433</v>
      </c>
      <c r="EC190" s="86">
        <v>8.2796671119496901E-2</v>
      </c>
      <c r="ED190" s="86">
        <v>8.2791105435454607E-2</v>
      </c>
      <c r="EE190" s="86">
        <v>8.2797610768073959E-2</v>
      </c>
      <c r="EF190" s="86">
        <v>8.4269159682766312E-2</v>
      </c>
      <c r="EG190" s="86">
        <v>8.4269141966458835E-2</v>
      </c>
      <c r="EH190" s="86">
        <v>8.426859490435179E-2</v>
      </c>
      <c r="EI190" s="86">
        <v>8.4275228794300105E-2</v>
      </c>
      <c r="EJ190" s="86">
        <v>0.11259702373897729</v>
      </c>
      <c r="EK190" s="86">
        <v>0.11259733453129681</v>
      </c>
      <c r="EL190" s="86">
        <v>0.11259468943497465</v>
      </c>
      <c r="EM190" s="86">
        <v>0.11259455301192281</v>
      </c>
      <c r="EN190" s="86">
        <v>0.11259354264272542</v>
      </c>
      <c r="EO190" s="86">
        <v>8.4277658404704969E-2</v>
      </c>
      <c r="EP190" s="86">
        <v>8.42718377979947E-2</v>
      </c>
      <c r="EQ190" s="86">
        <v>8.4273711181619734E-2</v>
      </c>
      <c r="ER190" s="86">
        <v>8.7046152663324494E-2</v>
      </c>
      <c r="ES190" s="86">
        <v>8.7040995975855129E-2</v>
      </c>
      <c r="ET190" s="86">
        <v>8.7045201695620744E-2</v>
      </c>
      <c r="EU190" s="86">
        <v>8.7051940639269396E-2</v>
      </c>
      <c r="EV190" s="86">
        <v>0.14565550337994734</v>
      </c>
      <c r="EW190" s="86">
        <v>0.11749265055553153</v>
      </c>
      <c r="EX190" s="86">
        <v>0.1162771685769505</v>
      </c>
      <c r="EY190" s="86">
        <v>0.11627043060368449</v>
      </c>
      <c r="EZ190" s="86">
        <v>0.11627483727303871</v>
      </c>
      <c r="FA190" s="86">
        <v>8.705025679319979E-2</v>
      </c>
      <c r="FB190" s="86">
        <v>8.7042826202443691E-2</v>
      </c>
      <c r="FC190" s="86">
        <v>8.7053617632912236E-2</v>
      </c>
      <c r="FD190" s="86">
        <v>8.9891109473730149E-2</v>
      </c>
      <c r="FE190" s="86">
        <v>8.9887081144940553E-2</v>
      </c>
      <c r="FF190" s="86">
        <v>8.9888461346259552E-2</v>
      </c>
      <c r="FG190" s="86">
        <v>8.9923137050547164E-2</v>
      </c>
      <c r="FH190" s="86">
        <v>0.12009830040342312</v>
      </c>
      <c r="FI190" s="86">
        <v>0.1201024890239209</v>
      </c>
      <c r="FJ190" s="86">
        <v>0.12009190899424645</v>
      </c>
      <c r="FK190" s="86">
        <v>0.1200901961999814</v>
      </c>
      <c r="FL190" s="86">
        <v>0.12010187502744478</v>
      </c>
      <c r="FM190" s="86">
        <v>8.9892979793946171E-2</v>
      </c>
      <c r="FN190" s="86">
        <v>8.9893945462652475E-2</v>
      </c>
      <c r="FO190" s="86">
        <v>8.9898833251803215E-2</v>
      </c>
      <c r="FP190" s="86">
        <v>9.2433516400463545E-2</v>
      </c>
      <c r="FQ190" s="86">
        <v>9.2434295571860323E-2</v>
      </c>
      <c r="FR190" s="86">
        <v>9.2432202917062903E-2</v>
      </c>
      <c r="FS190" s="86">
        <v>0.1228758731747655</v>
      </c>
      <c r="FT190" s="86">
        <v>0.12482048307933541</v>
      </c>
      <c r="FU190" s="86">
        <v>0.1235195562541288</v>
      </c>
      <c r="FV190" s="86">
        <v>0.12349729267125176</v>
      </c>
      <c r="FW190" s="86">
        <v>0.12349837126502494</v>
      </c>
      <c r="FX190" s="86">
        <v>0.12350600509523231</v>
      </c>
      <c r="FY190" s="86">
        <v>9.2432913424294244E-2</v>
      </c>
      <c r="FZ190" s="86">
        <v>9.2441321478235236E-2</v>
      </c>
      <c r="GA190" s="86">
        <v>9.2442694972113451E-2</v>
      </c>
    </row>
    <row r="191" spans="2:183">
      <c r="B191" s="43" t="s">
        <v>6</v>
      </c>
      <c r="C191" s="647" t="s">
        <v>228</v>
      </c>
      <c r="D191" s="85">
        <v>2658437.56</v>
      </c>
      <c r="E191" s="85">
        <v>2370584.4500000002</v>
      </c>
      <c r="F191" s="85">
        <v>2580845.2799999998</v>
      </c>
      <c r="G191" s="85">
        <v>2543160.9</v>
      </c>
      <c r="H191" s="85">
        <v>2630095.9700000002</v>
      </c>
      <c r="I191" s="85">
        <v>2487598.4</v>
      </c>
      <c r="J191" s="85">
        <v>2590092.62</v>
      </c>
      <c r="K191" s="85">
        <v>2588889.8900000006</v>
      </c>
      <c r="L191" s="85">
        <v>2507812.11</v>
      </c>
      <c r="M191" s="85">
        <v>2638042.9500000002</v>
      </c>
      <c r="N191" s="85">
        <v>2559484.5499999998</v>
      </c>
      <c r="O191" s="85">
        <v>2593431.19</v>
      </c>
      <c r="P191" s="85">
        <v>2779732.31</v>
      </c>
      <c r="Q191" s="85">
        <v>2475535.4500000002</v>
      </c>
      <c r="R191" s="85">
        <v>2634987.4999999995</v>
      </c>
      <c r="S191" s="85">
        <v>361808.98</v>
      </c>
      <c r="T191" s="85">
        <v>530187.59000000008</v>
      </c>
      <c r="U191" s="85">
        <v>2608175.5100000002</v>
      </c>
      <c r="V191" s="85">
        <v>2668497.2300000004</v>
      </c>
      <c r="W191" s="85">
        <v>2657212.62</v>
      </c>
      <c r="X191" s="85">
        <v>2596295.16</v>
      </c>
      <c r="Y191" s="85">
        <v>2710455.18</v>
      </c>
      <c r="Z191" s="85">
        <v>2647201.77</v>
      </c>
      <c r="AA191" s="85">
        <v>2633739.4900000002</v>
      </c>
      <c r="AB191" s="85">
        <v>2856343.0199999996</v>
      </c>
      <c r="AC191" s="85">
        <v>2561955.7799999998</v>
      </c>
      <c r="AD191" s="85">
        <v>2750329.14</v>
      </c>
      <c r="AE191" s="85">
        <v>2737142.4499999997</v>
      </c>
      <c r="AF191" s="85">
        <v>2858761.8899999997</v>
      </c>
      <c r="AG191" s="85">
        <v>2745404.12</v>
      </c>
      <c r="AH191" s="85">
        <v>2838692.6300000004</v>
      </c>
      <c r="AI191" s="85">
        <v>2815799.19</v>
      </c>
      <c r="AJ191" s="85">
        <v>2728353.27</v>
      </c>
      <c r="AK191" s="85">
        <v>2849636.7600000002</v>
      </c>
      <c r="AL191" s="85">
        <v>2770606.33</v>
      </c>
      <c r="AM191" s="85">
        <v>2785784.1399999997</v>
      </c>
      <c r="AN191" s="85">
        <v>2976488.9599999995</v>
      </c>
      <c r="AO191" s="85">
        <v>2775009.68</v>
      </c>
      <c r="AP191" s="85">
        <v>2880795.96</v>
      </c>
      <c r="AQ191" s="85">
        <v>2822316.71</v>
      </c>
      <c r="AR191" s="85">
        <v>2925793.6600000006</v>
      </c>
      <c r="AS191" s="85">
        <v>2807421.23</v>
      </c>
      <c r="AT191" s="85">
        <v>2889338.79</v>
      </c>
      <c r="AU191" s="85">
        <v>2934750.44</v>
      </c>
      <c r="AV191" s="85">
        <v>2792123.9</v>
      </c>
      <c r="AW191" s="85">
        <v>2911549.15</v>
      </c>
      <c r="AX191" s="85">
        <v>2866513.82</v>
      </c>
      <c r="AY191" s="85">
        <v>2856547.1300000004</v>
      </c>
      <c r="AZ191" s="85">
        <v>3089721.2399999998</v>
      </c>
      <c r="BA191" s="85">
        <v>2807194.0300000003</v>
      </c>
      <c r="BB191" s="85">
        <v>2893767.12</v>
      </c>
      <c r="BC191" s="85">
        <v>2546528.84</v>
      </c>
      <c r="BD191" s="85">
        <v>449953.73</v>
      </c>
      <c r="BE191" s="85">
        <v>2724522.27</v>
      </c>
      <c r="BF191" s="85">
        <v>2833959.36</v>
      </c>
      <c r="BG191" s="85">
        <v>2877574.66</v>
      </c>
      <c r="BH191" s="85">
        <v>2693959.9499999997</v>
      </c>
      <c r="BI191" s="85">
        <v>2819475.0100000002</v>
      </c>
      <c r="BJ191" s="85">
        <v>2824668.5999999996</v>
      </c>
      <c r="BK191" s="85">
        <v>2817751.04</v>
      </c>
      <c r="BL191" s="85">
        <v>3205652.9499999997</v>
      </c>
      <c r="BM191" s="85">
        <v>2929795.5000000005</v>
      </c>
      <c r="BN191" s="85">
        <v>3008036.74</v>
      </c>
      <c r="BO191" s="85">
        <v>2837572.66</v>
      </c>
      <c r="BP191" s="85">
        <v>2978821.21</v>
      </c>
      <c r="BQ191" s="85">
        <v>2889632.48</v>
      </c>
      <c r="BR191" s="85">
        <v>3039812.89</v>
      </c>
      <c r="BS191" s="85">
        <v>3040565.89</v>
      </c>
      <c r="BT191" s="85">
        <v>2932217.13</v>
      </c>
      <c r="BU191" s="85">
        <v>3085822.29</v>
      </c>
      <c r="BV191" s="85">
        <v>3091645.91</v>
      </c>
      <c r="BW191" s="85">
        <v>3148179.6599999997</v>
      </c>
      <c r="BX191" s="85">
        <v>3412540.9599999995</v>
      </c>
      <c r="BY191" s="85">
        <v>3118356.99</v>
      </c>
      <c r="BZ191" s="85">
        <v>3444112.99</v>
      </c>
      <c r="CA191" s="85">
        <v>3202994.2199999997</v>
      </c>
      <c r="CB191" s="85">
        <v>3275902.14</v>
      </c>
      <c r="CC191" s="85">
        <v>3098889.6300000004</v>
      </c>
      <c r="CD191" s="85">
        <v>3315698.31</v>
      </c>
      <c r="CE191" s="85">
        <v>3291454.33</v>
      </c>
      <c r="CF191" s="85">
        <v>3178754.63</v>
      </c>
      <c r="CG191" s="85">
        <v>3381375.69</v>
      </c>
      <c r="CH191" s="85">
        <v>3344424.48</v>
      </c>
      <c r="CI191" s="85">
        <v>3404771.9499999997</v>
      </c>
      <c r="CJ191" s="85">
        <v>3640948.9200000004</v>
      </c>
      <c r="CK191" s="85">
        <v>3420543.66</v>
      </c>
      <c r="CL191" s="85">
        <v>3645397.5</v>
      </c>
      <c r="CM191" s="85">
        <v>2765823.82</v>
      </c>
      <c r="CN191" s="85">
        <v>1313452.03</v>
      </c>
      <c r="CO191" s="85">
        <v>3356379.8400000003</v>
      </c>
      <c r="CP191" s="85">
        <v>3488417.77</v>
      </c>
      <c r="CQ191" s="85">
        <v>3496311.45</v>
      </c>
      <c r="CR191" s="85">
        <v>3385539.08</v>
      </c>
      <c r="CS191" s="85">
        <v>3551623.29</v>
      </c>
      <c r="CT191" s="85">
        <v>3508881.21</v>
      </c>
      <c r="CU191" s="85">
        <v>3559363.8800000004</v>
      </c>
      <c r="CV191" s="85">
        <v>3741804.3500000006</v>
      </c>
      <c r="CW191" s="85">
        <v>3394098.1799999997</v>
      </c>
      <c r="CX191" s="85">
        <v>3748574.21</v>
      </c>
      <c r="CY191" s="85">
        <v>3572385.28</v>
      </c>
      <c r="CZ191" s="85">
        <v>3623663.54</v>
      </c>
      <c r="DA191" s="85">
        <v>3473997.7600000002</v>
      </c>
      <c r="DB191" s="85">
        <v>3564049</v>
      </c>
      <c r="DC191" s="85">
        <v>3615284.9899999998</v>
      </c>
      <c r="DD191" s="85">
        <v>3462810.15</v>
      </c>
      <c r="DE191" s="85">
        <v>3649780.9099999997</v>
      </c>
      <c r="DF191" s="85">
        <v>3626660.64</v>
      </c>
      <c r="DG191" s="85">
        <v>3664077.88</v>
      </c>
      <c r="DH191" s="85">
        <v>3880793.1500000004</v>
      </c>
      <c r="DI191" s="85">
        <v>3511371.14</v>
      </c>
      <c r="DJ191" s="85">
        <v>3888520.9</v>
      </c>
      <c r="DK191" s="85">
        <v>3713487.56</v>
      </c>
      <c r="DL191" s="85">
        <v>3698529.12</v>
      </c>
      <c r="DM191" s="85">
        <v>3577434.3600000003</v>
      </c>
      <c r="DN191" s="85">
        <v>3748152.73</v>
      </c>
      <c r="DO191" s="85">
        <v>3740719.92</v>
      </c>
      <c r="DP191" s="85">
        <v>3526170.22</v>
      </c>
      <c r="DQ191" s="85">
        <v>3784159.6599999997</v>
      </c>
      <c r="DR191" s="85">
        <v>3765700.34</v>
      </c>
      <c r="DS191" s="85">
        <v>3814459.8</v>
      </c>
      <c r="DT191" s="85">
        <v>4072888.3199999998</v>
      </c>
      <c r="DU191" s="85">
        <v>3669556.2</v>
      </c>
      <c r="DV191" s="85">
        <v>4073789.7800000003</v>
      </c>
      <c r="DW191" s="85">
        <v>1826501.0199999998</v>
      </c>
      <c r="DX191" s="85">
        <v>0</v>
      </c>
      <c r="DY191" s="85">
        <v>3486784.32</v>
      </c>
      <c r="DZ191" s="85">
        <v>3916525.61</v>
      </c>
      <c r="EA191" s="85">
        <v>3911836.5100000002</v>
      </c>
      <c r="EB191" s="85">
        <v>3715152.8000000003</v>
      </c>
      <c r="EC191" s="85">
        <v>3943114.33</v>
      </c>
      <c r="ED191" s="85">
        <v>3928244.83</v>
      </c>
      <c r="EE191" s="85">
        <v>3959795.86</v>
      </c>
      <c r="EF191" s="85">
        <v>4109839.08</v>
      </c>
      <c r="EG191" s="85">
        <v>3858249.71</v>
      </c>
      <c r="EH191" s="85">
        <v>4121143.49</v>
      </c>
      <c r="EI191" s="85">
        <v>3938473.2299999995</v>
      </c>
      <c r="EJ191" s="85">
        <v>3883209.7</v>
      </c>
      <c r="EK191" s="85">
        <v>3779508.4800000004</v>
      </c>
      <c r="EL191" s="85">
        <v>3959617.8800000004</v>
      </c>
      <c r="EM191" s="85">
        <v>3958522.4999999995</v>
      </c>
      <c r="EN191" s="85">
        <v>3804545.3899999997</v>
      </c>
      <c r="EO191" s="85">
        <v>3996242.8099999996</v>
      </c>
      <c r="EP191" s="85">
        <v>3988956.4899999998</v>
      </c>
      <c r="EQ191" s="85">
        <v>4042548.96</v>
      </c>
      <c r="ER191" s="85">
        <v>4476092.51</v>
      </c>
      <c r="ES191" s="85">
        <v>4045226.7299999995</v>
      </c>
      <c r="ET191" s="85">
        <v>4489104.4400000004</v>
      </c>
      <c r="EU191" s="85">
        <v>4163273.82</v>
      </c>
      <c r="EV191" s="85">
        <v>4271880.28</v>
      </c>
      <c r="EW191" s="85">
        <v>4082150.56</v>
      </c>
      <c r="EX191" s="85">
        <v>4274693.8499999996</v>
      </c>
      <c r="EY191" s="85">
        <v>4322501.37</v>
      </c>
      <c r="EZ191" s="85">
        <v>4118732.87</v>
      </c>
      <c r="FA191" s="85">
        <v>4334708.25</v>
      </c>
      <c r="FB191" s="85">
        <v>4294248.6399999997</v>
      </c>
      <c r="FC191" s="85">
        <v>4323345.24</v>
      </c>
      <c r="FD191" s="85">
        <v>5021785.8199999994</v>
      </c>
      <c r="FE191" s="85">
        <v>4555434.03</v>
      </c>
      <c r="FF191" s="85">
        <v>5045885.8999999994</v>
      </c>
      <c r="FG191" s="85">
        <v>472522.45</v>
      </c>
      <c r="FH191" s="85">
        <v>4664988.6399999997</v>
      </c>
      <c r="FI191" s="85">
        <v>4561948.18</v>
      </c>
      <c r="FJ191" s="85">
        <v>4875848.01</v>
      </c>
      <c r="FK191" s="85">
        <v>4892499.6500000004</v>
      </c>
      <c r="FL191" s="85">
        <v>4626662.1900000004</v>
      </c>
      <c r="FM191" s="85">
        <v>4929653.04</v>
      </c>
      <c r="FN191" s="85">
        <v>4836456.2300000004</v>
      </c>
      <c r="FO191" s="85">
        <v>4860081.8399999989</v>
      </c>
      <c r="FP191" s="85">
        <v>5396287.2199999997</v>
      </c>
      <c r="FQ191" s="85">
        <v>4882849.4000000004</v>
      </c>
      <c r="FR191" s="85">
        <v>5387091.0799999991</v>
      </c>
      <c r="FS191" s="85">
        <v>5020002.82</v>
      </c>
      <c r="FT191" s="85">
        <v>5078721.62</v>
      </c>
      <c r="FU191" s="85">
        <v>4820631.2399999993</v>
      </c>
      <c r="FV191" s="85">
        <v>5255859.63</v>
      </c>
      <c r="FW191" s="85">
        <v>5182408.67</v>
      </c>
      <c r="FX191" s="85">
        <v>4951961.53</v>
      </c>
      <c r="FY191" s="85">
        <v>5289144.9799999995</v>
      </c>
      <c r="FZ191" s="85">
        <v>5179930.0100000007</v>
      </c>
      <c r="GA191" s="85">
        <v>5252417.7200000007</v>
      </c>
    </row>
    <row r="192" spans="2:183">
      <c r="B192" s="183" t="s">
        <v>6</v>
      </c>
      <c r="C192" s="648" t="s">
        <v>229</v>
      </c>
      <c r="D192" s="184">
        <v>27.290377670331477</v>
      </c>
      <c r="E192" s="184">
        <v>27.392553488974041</v>
      </c>
      <c r="F192" s="184">
        <v>27.355168751550146</v>
      </c>
      <c r="G192" s="184">
        <v>27.35611438241428</v>
      </c>
      <c r="H192" s="184">
        <v>27.348858564767642</v>
      </c>
      <c r="I192" s="184">
        <v>27.449361655172414</v>
      </c>
      <c r="J192" s="184">
        <v>27.431900570859678</v>
      </c>
      <c r="K192" s="184">
        <v>27.435783230078279</v>
      </c>
      <c r="L192" s="184">
        <v>27.438970086218212</v>
      </c>
      <c r="M192" s="184">
        <v>27.363036127332514</v>
      </c>
      <c r="N192" s="184">
        <v>27.308742157825101</v>
      </c>
      <c r="O192" s="184">
        <v>27.311813243953356</v>
      </c>
      <c r="P192" s="184">
        <v>28.158771912141439</v>
      </c>
      <c r="Q192" s="184">
        <v>28.219848911120437</v>
      </c>
      <c r="R192" s="184">
        <v>28.363151022170829</v>
      </c>
      <c r="S192" s="184">
        <v>28.39588277767313</v>
      </c>
      <c r="T192" s="184">
        <v>28.668396435562194</v>
      </c>
      <c r="U192" s="184">
        <v>28.256977205260995</v>
      </c>
      <c r="V192" s="184">
        <v>28.284035714766468</v>
      </c>
      <c r="W192" s="184">
        <v>28.240639673170243</v>
      </c>
      <c r="X192" s="184">
        <v>28.335172218099274</v>
      </c>
      <c r="Y192" s="184">
        <v>28.266591371273037</v>
      </c>
      <c r="Z192" s="184">
        <v>28.25460044187809</v>
      </c>
      <c r="AA192" s="184">
        <v>28.254220556410029</v>
      </c>
      <c r="AB192" s="184">
        <v>29.508590348874446</v>
      </c>
      <c r="AC192" s="184">
        <v>29.502295967719647</v>
      </c>
      <c r="AD192" s="184">
        <v>29.498008693685257</v>
      </c>
      <c r="AE192" s="184">
        <v>29.892563287683199</v>
      </c>
      <c r="AF192" s="184">
        <v>29.911814947736282</v>
      </c>
      <c r="AG192" s="184">
        <v>29.972972834291106</v>
      </c>
      <c r="AH192" s="184">
        <v>29.975698259130432</v>
      </c>
      <c r="AI192" s="184">
        <v>29.943718490256803</v>
      </c>
      <c r="AJ192" s="184">
        <v>29.940448060926631</v>
      </c>
      <c r="AK192" s="184">
        <v>29.818583217008598</v>
      </c>
      <c r="AL192" s="184">
        <v>29.936319070772555</v>
      </c>
      <c r="AM192" s="184">
        <v>29.9524136892922</v>
      </c>
      <c r="AN192" s="184">
        <v>30.354869886602998</v>
      </c>
      <c r="AO192" s="184">
        <v>30.334741115477236</v>
      </c>
      <c r="AP192" s="184">
        <v>30.393782559443252</v>
      </c>
      <c r="AQ192" s="184">
        <v>30.271000268139648</v>
      </c>
      <c r="AR192" s="184">
        <v>30.354842213719184</v>
      </c>
      <c r="AS192" s="184">
        <v>30.3308257346586</v>
      </c>
      <c r="AT192" s="184">
        <v>30.402440391003825</v>
      </c>
      <c r="AU192" s="184">
        <v>30.480213128295013</v>
      </c>
      <c r="AV192" s="184">
        <v>30.528361032145199</v>
      </c>
      <c r="AW192" s="184">
        <v>30.350201429578245</v>
      </c>
      <c r="AX192" s="184">
        <v>30.310385949329611</v>
      </c>
      <c r="AY192" s="184">
        <v>30.408273490043626</v>
      </c>
      <c r="AZ192" s="184">
        <v>32.008880831270005</v>
      </c>
      <c r="BA192" s="184">
        <v>31.882107162813522</v>
      </c>
      <c r="BB192" s="184">
        <v>32.254821558744389</v>
      </c>
      <c r="BC192" s="184">
        <v>32.308073818640402</v>
      </c>
      <c r="BD192" s="184">
        <v>33.104306209535018</v>
      </c>
      <c r="BE192" s="184">
        <v>32.341614277913628</v>
      </c>
      <c r="BF192" s="184">
        <v>32.376636391678375</v>
      </c>
      <c r="BG192" s="184">
        <v>32.2504775524568</v>
      </c>
      <c r="BH192" s="184">
        <v>32.369988825338844</v>
      </c>
      <c r="BI192" s="184">
        <v>32.310826256861603</v>
      </c>
      <c r="BJ192" s="184">
        <v>32.18922189807639</v>
      </c>
      <c r="BK192" s="184">
        <v>32.292994161992667</v>
      </c>
      <c r="BL192" s="184">
        <v>32.941672232897965</v>
      </c>
      <c r="BM192" s="184">
        <v>32.799938873663287</v>
      </c>
      <c r="BN192" s="184">
        <v>33.24833528237528</v>
      </c>
      <c r="BO192" s="184">
        <v>33.227624300334902</v>
      </c>
      <c r="BP192" s="184">
        <v>33.191761731468212</v>
      </c>
      <c r="BQ192" s="184">
        <v>33.330632093752882</v>
      </c>
      <c r="BR192" s="184">
        <v>33.041519877382335</v>
      </c>
      <c r="BS192" s="184">
        <v>33.036773625045903</v>
      </c>
      <c r="BT192" s="184">
        <v>33.048375655114114</v>
      </c>
      <c r="BU192" s="184">
        <v>33.092499398649139</v>
      </c>
      <c r="BV192" s="184">
        <v>32.93750436802182</v>
      </c>
      <c r="BW192" s="184">
        <v>33.04308223563369</v>
      </c>
      <c r="BX192" s="184">
        <v>33.785192709416172</v>
      </c>
      <c r="BY192" s="184">
        <v>33.764091917035167</v>
      </c>
      <c r="BZ192" s="184">
        <v>33.883075644141002</v>
      </c>
      <c r="CA192" s="184">
        <v>33.905962495470632</v>
      </c>
      <c r="CB192" s="184">
        <v>34.08712392225906</v>
      </c>
      <c r="CC192" s="184">
        <v>34.018592113640857</v>
      </c>
      <c r="CD192" s="184">
        <v>33.902499054201897</v>
      </c>
      <c r="CE192" s="184">
        <v>33.869737640950071</v>
      </c>
      <c r="CF192" s="184">
        <v>34.033414742177783</v>
      </c>
      <c r="CG192" s="184">
        <v>33.895173105800133</v>
      </c>
      <c r="CH192" s="184">
        <v>33.754788857488897</v>
      </c>
      <c r="CI192" s="184">
        <v>33.807084056394984</v>
      </c>
      <c r="CJ192" s="184">
        <v>35.365843168109102</v>
      </c>
      <c r="CK192" s="184">
        <v>35.445827901588174</v>
      </c>
      <c r="CL192" s="184">
        <v>35.360967494737658</v>
      </c>
      <c r="CM192" s="184">
        <v>35.482024631173829</v>
      </c>
      <c r="CN192" s="184">
        <v>35.825001500150016</v>
      </c>
      <c r="CO192" s="184">
        <v>35.565420251769595</v>
      </c>
      <c r="CP192" s="184">
        <v>35.541337021528051</v>
      </c>
      <c r="CQ192" s="184">
        <v>35.534585253505405</v>
      </c>
      <c r="CR192" s="184">
        <v>35.624503651324787</v>
      </c>
      <c r="CS192" s="184">
        <v>35.453904935124051</v>
      </c>
      <c r="CT192" s="184">
        <v>35.383913942278603</v>
      </c>
      <c r="CU192" s="184">
        <v>35.456139889508492</v>
      </c>
      <c r="CV192" s="184">
        <v>36.510751329462856</v>
      </c>
      <c r="CW192" s="184">
        <v>36.615289299884999</v>
      </c>
      <c r="CX192" s="184">
        <v>36.431491249374723</v>
      </c>
      <c r="CY192" s="184">
        <v>36.55062800548405</v>
      </c>
      <c r="CZ192" s="184">
        <v>36.678319389925427</v>
      </c>
      <c r="DA192" s="184">
        <v>36.628545400868795</v>
      </c>
      <c r="DB192" s="184">
        <v>36.726189617471697</v>
      </c>
      <c r="DC192" s="184">
        <v>36.592323707729832</v>
      </c>
      <c r="DD192" s="184">
        <v>36.639228767021827</v>
      </c>
      <c r="DE192" s="184">
        <v>36.451224435171845</v>
      </c>
      <c r="DF192" s="184">
        <v>36.520427019830521</v>
      </c>
      <c r="DG192" s="184">
        <v>36.596204622769463</v>
      </c>
      <c r="DH192" s="184">
        <v>37.869894220166479</v>
      </c>
      <c r="DI192" s="184">
        <v>37.89064067369366</v>
      </c>
      <c r="DJ192" s="184">
        <v>37.859297749581827</v>
      </c>
      <c r="DK192" s="184">
        <v>38.069481367573943</v>
      </c>
      <c r="DL192" s="184">
        <v>38.159934107696529</v>
      </c>
      <c r="DM192" s="184">
        <v>38.171514724711912</v>
      </c>
      <c r="DN192" s="184">
        <v>38.03153942313741</v>
      </c>
      <c r="DO192" s="184">
        <v>38.053968249769916</v>
      </c>
      <c r="DP192" s="184">
        <v>38.157059905639962</v>
      </c>
      <c r="DQ192" s="184">
        <v>37.969253025597361</v>
      </c>
      <c r="DR192" s="184">
        <v>37.874402470178822</v>
      </c>
      <c r="DS192" s="184">
        <v>38.109917974643075</v>
      </c>
      <c r="DT192" s="184">
        <v>39.794119336779062</v>
      </c>
      <c r="DU192" s="184">
        <v>39.656644317931296</v>
      </c>
      <c r="DV192" s="184">
        <v>39.789709033726304</v>
      </c>
      <c r="DW192" s="184">
        <v>40.034127512953816</v>
      </c>
      <c r="DX192" s="184" t="e">
        <v>#DIV/0!</v>
      </c>
      <c r="DY192" s="184">
        <v>40.072821889595822</v>
      </c>
      <c r="DZ192" s="184">
        <v>39.984216827482172</v>
      </c>
      <c r="EA192" s="184">
        <v>39.911078950107026</v>
      </c>
      <c r="EB192" s="184">
        <v>39.992602480192907</v>
      </c>
      <c r="EC192" s="184">
        <v>39.847232082124755</v>
      </c>
      <c r="ED192" s="184">
        <v>39.813157692034828</v>
      </c>
      <c r="EE192" s="184">
        <v>39.912549313690505</v>
      </c>
      <c r="EF192" s="184">
        <v>40.190487683235709</v>
      </c>
      <c r="EG192" s="184">
        <v>40.1994810247391</v>
      </c>
      <c r="EH192" s="184">
        <v>40.177350259033012</v>
      </c>
      <c r="EI192" s="184">
        <v>40.31768349609974</v>
      </c>
      <c r="EJ192" s="184">
        <v>40.371125028329999</v>
      </c>
      <c r="EK192" s="184">
        <v>40.426009498138882</v>
      </c>
      <c r="EL192" s="184">
        <v>40.391487182625909</v>
      </c>
      <c r="EM192" s="184">
        <v>40.387399529454008</v>
      </c>
      <c r="EN192" s="184">
        <v>40.327164889444781</v>
      </c>
      <c r="EO192" s="184">
        <v>40.313559200637549</v>
      </c>
      <c r="EP192" s="184">
        <v>40.277436614598585</v>
      </c>
      <c r="EQ192" s="184">
        <v>40.26291198768493</v>
      </c>
      <c r="ER192" s="184">
        <v>44.007607279352769</v>
      </c>
      <c r="ES192" s="184">
        <v>43.85392885329216</v>
      </c>
      <c r="ET192" s="184">
        <v>43.975565475487848</v>
      </c>
      <c r="EU192" s="184">
        <v>44.005515601217652</v>
      </c>
      <c r="EV192" s="184">
        <v>44.087726714484752</v>
      </c>
      <c r="EW192" s="184">
        <v>44.119910077385327</v>
      </c>
      <c r="EX192" s="184">
        <v>44.179685707494031</v>
      </c>
      <c r="EY192" s="184">
        <v>44.029072624264316</v>
      </c>
      <c r="EZ192" s="184">
        <v>44.094005545563547</v>
      </c>
      <c r="FA192" s="184">
        <v>43.979597064988667</v>
      </c>
      <c r="FB192" s="184">
        <v>43.870792366474596</v>
      </c>
      <c r="FC192" s="184">
        <v>44.084373383485378</v>
      </c>
      <c r="FD192" s="184">
        <v>50.486552682029021</v>
      </c>
      <c r="FE192" s="184">
        <v>50.391300447339198</v>
      </c>
      <c r="FF192" s="184">
        <v>50.431121882964362</v>
      </c>
      <c r="FG192" s="184">
        <v>51.298685296161189</v>
      </c>
      <c r="FH192" s="184">
        <v>50.726799256222606</v>
      </c>
      <c r="FI192" s="184">
        <v>50.758817108074219</v>
      </c>
      <c r="FJ192" s="184">
        <v>50.574924013371856</v>
      </c>
      <c r="FK192" s="184">
        <v>50.548095858000394</v>
      </c>
      <c r="FL192" s="184">
        <v>50.791092412066924</v>
      </c>
      <c r="FM192" s="184">
        <v>50.475744748821981</v>
      </c>
      <c r="FN192" s="184">
        <v>50.539272238343131</v>
      </c>
      <c r="FO192" s="184">
        <v>50.584225897438557</v>
      </c>
      <c r="FP192" s="184">
        <v>54.378870559782335</v>
      </c>
      <c r="FQ192" s="184">
        <v>54.413980244095967</v>
      </c>
      <c r="FR192" s="184">
        <v>54.344912561855757</v>
      </c>
      <c r="FS192" s="184">
        <v>54.621056514264581</v>
      </c>
      <c r="FT192" s="184">
        <v>54.54480802483058</v>
      </c>
      <c r="FU192" s="184">
        <v>54.905934531538293</v>
      </c>
      <c r="FV192" s="184">
        <v>54.455950528307277</v>
      </c>
      <c r="FW192" s="184">
        <v>54.433755236945153</v>
      </c>
      <c r="FX192" s="184">
        <v>54.613407850186938</v>
      </c>
      <c r="FY192" s="184">
        <v>54.284498603154134</v>
      </c>
      <c r="FZ192" s="184">
        <v>54.569234440183735</v>
      </c>
      <c r="GA192" s="184">
        <v>54.551870215925973</v>
      </c>
    </row>
    <row r="193" spans="2:183">
      <c r="B193" s="42"/>
      <c r="C193" s="185"/>
      <c r="D193" s="187"/>
      <c r="E193" s="187"/>
      <c r="F193" s="187"/>
      <c r="G193" s="187"/>
      <c r="H193" s="187"/>
      <c r="I193" s="187"/>
      <c r="J193" s="187"/>
      <c r="K193" s="187"/>
      <c r="L193" s="187"/>
      <c r="M193" s="187"/>
      <c r="N193" s="187"/>
      <c r="O193" s="187"/>
      <c r="P193" s="187"/>
      <c r="Q193" s="187"/>
      <c r="R193" s="187"/>
      <c r="S193" s="187"/>
      <c r="T193" s="187"/>
      <c r="U193" s="187"/>
      <c r="V193" s="187"/>
      <c r="W193" s="187"/>
      <c r="X193" s="187"/>
      <c r="Y193" s="187"/>
      <c r="Z193" s="187"/>
      <c r="AA193" s="187"/>
      <c r="AB193" s="187"/>
      <c r="AC193" s="187"/>
      <c r="AD193" s="187"/>
      <c r="AE193" s="187"/>
      <c r="AF193" s="187"/>
      <c r="AG193" s="187"/>
      <c r="AH193" s="187"/>
      <c r="AI193" s="187"/>
      <c r="AJ193" s="187"/>
      <c r="AK193" s="187"/>
      <c r="AL193" s="187"/>
      <c r="AM193" s="187"/>
      <c r="AN193" s="187"/>
      <c r="AO193" s="187"/>
      <c r="AP193" s="187"/>
      <c r="AQ193" s="187"/>
      <c r="AR193" s="187"/>
      <c r="AS193" s="187"/>
      <c r="AT193" s="187"/>
      <c r="AU193" s="187"/>
      <c r="AV193" s="187"/>
      <c r="AW193" s="187"/>
      <c r="AX193" s="187"/>
      <c r="AY193" s="187"/>
      <c r="AZ193" s="187"/>
      <c r="BA193" s="187"/>
      <c r="BB193" s="187"/>
      <c r="BC193" s="187"/>
      <c r="BD193" s="187"/>
      <c r="BE193" s="187"/>
      <c r="BF193" s="187"/>
      <c r="BG193" s="187"/>
      <c r="BH193" s="187"/>
      <c r="BI193" s="187"/>
      <c r="BJ193" s="187"/>
      <c r="BK193" s="187"/>
      <c r="BL193" s="187"/>
      <c r="BM193" s="187"/>
      <c r="BN193" s="187"/>
      <c r="BO193" s="187"/>
      <c r="BP193" s="187"/>
      <c r="BQ193" s="187"/>
      <c r="BR193" s="187"/>
      <c r="BS193" s="187"/>
      <c r="BT193" s="187"/>
      <c r="BU193" s="187"/>
      <c r="BV193" s="187"/>
      <c r="BW193" s="187"/>
      <c r="BX193" s="187"/>
      <c r="BY193" s="187"/>
      <c r="BZ193" s="187"/>
      <c r="CA193" s="187"/>
      <c r="CB193" s="187"/>
      <c r="CC193" s="187"/>
      <c r="CD193" s="187"/>
      <c r="CE193" s="187"/>
      <c r="CF193" s="187"/>
      <c r="CG193" s="187"/>
      <c r="CH193" s="187"/>
      <c r="CI193" s="187"/>
      <c r="CJ193" s="187"/>
      <c r="CK193" s="187"/>
      <c r="CL193" s="187"/>
      <c r="CM193" s="187"/>
      <c r="CN193" s="187"/>
      <c r="CO193" s="187"/>
      <c r="CP193" s="187"/>
      <c r="CQ193" s="187"/>
      <c r="CR193" s="187"/>
      <c r="CS193" s="187"/>
      <c r="CT193" s="187"/>
      <c r="CU193" s="187"/>
      <c r="CV193" s="187"/>
      <c r="CW193" s="187"/>
      <c r="CX193" s="187"/>
      <c r="CY193" s="187"/>
      <c r="CZ193" s="187"/>
      <c r="DA193" s="187"/>
      <c r="DB193" s="187"/>
      <c r="DC193" s="187"/>
      <c r="DD193" s="187"/>
      <c r="DE193" s="187"/>
      <c r="DF193" s="187"/>
      <c r="DG193" s="187"/>
      <c r="DH193" s="187"/>
      <c r="DI193" s="187"/>
      <c r="DJ193" s="187"/>
      <c r="DK193" s="187"/>
      <c r="DL193" s="187"/>
      <c r="DM193" s="187"/>
      <c r="DN193" s="187"/>
      <c r="DO193" s="187"/>
      <c r="DP193" s="187"/>
      <c r="DQ193" s="187"/>
      <c r="DR193" s="187"/>
      <c r="DS193" s="187"/>
      <c r="DT193" s="187"/>
      <c r="DU193" s="187"/>
      <c r="DV193" s="187"/>
      <c r="DW193" s="187"/>
      <c r="DX193" s="187"/>
      <c r="DY193" s="187"/>
      <c r="DZ193" s="187"/>
      <c r="EA193" s="187"/>
      <c r="EB193" s="187"/>
      <c r="EC193" s="187"/>
      <c r="ED193" s="187"/>
      <c r="EE193" s="187"/>
      <c r="EF193" s="187"/>
      <c r="EG193" s="187"/>
      <c r="EH193" s="187"/>
      <c r="EI193" s="187"/>
      <c r="EJ193" s="187"/>
      <c r="EK193" s="187"/>
      <c r="EL193" s="187"/>
      <c r="EM193" s="187"/>
      <c r="EN193" s="187"/>
      <c r="EO193" s="187"/>
      <c r="EP193" s="187"/>
      <c r="EQ193" s="187"/>
      <c r="ER193" s="187"/>
      <c r="ES193" s="187"/>
      <c r="ET193" s="187"/>
      <c r="EU193" s="187"/>
      <c r="EV193" s="187"/>
      <c r="EW193" s="187"/>
      <c r="EX193" s="187"/>
      <c r="EY193" s="187"/>
      <c r="EZ193" s="187"/>
      <c r="FA193" s="187"/>
      <c r="FB193" s="187"/>
      <c r="FC193" s="187"/>
      <c r="FD193" s="187"/>
      <c r="FE193" s="187"/>
      <c r="FF193" s="187"/>
      <c r="FG193" s="187"/>
      <c r="FH193" s="187"/>
      <c r="FI193" s="187"/>
      <c r="FJ193" s="187"/>
      <c r="FK193" s="187"/>
      <c r="FL193" s="187"/>
      <c r="FM193" s="187"/>
      <c r="FN193" s="187"/>
      <c r="FO193" s="187"/>
      <c r="FP193" s="187"/>
      <c r="FQ193" s="187"/>
      <c r="FR193" s="187"/>
      <c r="FS193" s="187"/>
      <c r="FT193" s="187"/>
      <c r="FU193" s="187"/>
      <c r="FV193" s="187"/>
      <c r="FW193" s="187"/>
      <c r="FX193" s="187"/>
      <c r="FY193" s="187"/>
      <c r="FZ193" s="187"/>
      <c r="GA193" s="187"/>
    </row>
    <row r="194" spans="2:183">
      <c r="B194" s="188" t="s">
        <v>32</v>
      </c>
      <c r="C194" s="189" t="s">
        <v>33</v>
      </c>
      <c r="D194" s="162">
        <v>41275</v>
      </c>
      <c r="E194" s="162">
        <v>41306</v>
      </c>
      <c r="F194" s="162">
        <v>41334</v>
      </c>
      <c r="G194" s="162">
        <v>41365</v>
      </c>
      <c r="H194" s="162">
        <v>41395</v>
      </c>
      <c r="I194" s="162">
        <v>41426</v>
      </c>
      <c r="J194" s="162">
        <v>41456</v>
      </c>
      <c r="K194" s="162">
        <v>41487</v>
      </c>
      <c r="L194" s="162">
        <v>41518</v>
      </c>
      <c r="M194" s="162">
        <v>41548</v>
      </c>
      <c r="N194" s="162">
        <v>41579</v>
      </c>
      <c r="O194" s="162">
        <v>41609</v>
      </c>
      <c r="P194" s="162">
        <v>41640</v>
      </c>
      <c r="Q194" s="162">
        <v>41671</v>
      </c>
      <c r="R194" s="162">
        <v>41699</v>
      </c>
      <c r="S194" s="162">
        <v>41730</v>
      </c>
      <c r="T194" s="162">
        <v>41760</v>
      </c>
      <c r="U194" s="162">
        <v>41791</v>
      </c>
      <c r="V194" s="162">
        <v>41821</v>
      </c>
      <c r="W194" s="162">
        <v>41852</v>
      </c>
      <c r="X194" s="162">
        <v>41883</v>
      </c>
      <c r="Y194" s="162">
        <v>41913</v>
      </c>
      <c r="Z194" s="162">
        <v>41944</v>
      </c>
      <c r="AA194" s="162">
        <v>41974</v>
      </c>
      <c r="AB194" s="162">
        <v>42005</v>
      </c>
      <c r="AC194" s="162">
        <v>42036</v>
      </c>
      <c r="AD194" s="162">
        <v>42064</v>
      </c>
      <c r="AE194" s="162">
        <v>42095</v>
      </c>
      <c r="AF194" s="162">
        <v>42125</v>
      </c>
      <c r="AG194" s="162">
        <v>42156</v>
      </c>
      <c r="AH194" s="162">
        <v>42186</v>
      </c>
      <c r="AI194" s="162">
        <v>42217</v>
      </c>
      <c r="AJ194" s="162">
        <v>42248</v>
      </c>
      <c r="AK194" s="162">
        <v>42278</v>
      </c>
      <c r="AL194" s="162">
        <v>42309</v>
      </c>
      <c r="AM194" s="162">
        <v>42339</v>
      </c>
      <c r="AN194" s="162">
        <v>42370</v>
      </c>
      <c r="AO194" s="162">
        <v>42401</v>
      </c>
      <c r="AP194" s="162">
        <v>42430</v>
      </c>
      <c r="AQ194" s="162">
        <v>42461</v>
      </c>
      <c r="AR194" s="162">
        <v>42491</v>
      </c>
      <c r="AS194" s="162">
        <v>42522</v>
      </c>
      <c r="AT194" s="162">
        <v>42552</v>
      </c>
      <c r="AU194" s="162">
        <v>42583</v>
      </c>
      <c r="AV194" s="162">
        <v>42614</v>
      </c>
      <c r="AW194" s="162">
        <v>42644</v>
      </c>
      <c r="AX194" s="162">
        <v>42675</v>
      </c>
      <c r="AY194" s="162">
        <v>42705</v>
      </c>
      <c r="AZ194" s="162">
        <v>42736</v>
      </c>
      <c r="BA194" s="162">
        <v>42767</v>
      </c>
      <c r="BB194" s="162">
        <v>42795</v>
      </c>
      <c r="BC194" s="162">
        <v>42826</v>
      </c>
      <c r="BD194" s="162">
        <v>42856</v>
      </c>
      <c r="BE194" s="162">
        <v>42887</v>
      </c>
      <c r="BF194" s="162">
        <v>42917</v>
      </c>
      <c r="BG194" s="162">
        <v>42948</v>
      </c>
      <c r="BH194" s="162">
        <v>42979</v>
      </c>
      <c r="BI194" s="162">
        <v>43009</v>
      </c>
      <c r="BJ194" s="162">
        <v>43040</v>
      </c>
      <c r="BK194" s="162">
        <v>43070</v>
      </c>
      <c r="BL194" s="162">
        <v>43101</v>
      </c>
      <c r="BM194" s="162">
        <v>43132</v>
      </c>
      <c r="BN194" s="162">
        <v>43160</v>
      </c>
      <c r="BO194" s="162">
        <v>43191</v>
      </c>
      <c r="BP194" s="162">
        <v>43221</v>
      </c>
      <c r="BQ194" s="162">
        <v>43252</v>
      </c>
      <c r="BR194" s="162">
        <v>43282</v>
      </c>
      <c r="BS194" s="162">
        <v>43313</v>
      </c>
      <c r="BT194" s="162">
        <v>43344</v>
      </c>
      <c r="BU194" s="162">
        <v>43374</v>
      </c>
      <c r="BV194" s="162">
        <v>43405</v>
      </c>
      <c r="BW194" s="162">
        <v>43435</v>
      </c>
      <c r="BX194" s="162">
        <v>43466</v>
      </c>
      <c r="BY194" s="162">
        <v>43497</v>
      </c>
      <c r="BZ194" s="162">
        <v>43525</v>
      </c>
      <c r="CA194" s="162">
        <v>43556</v>
      </c>
      <c r="CB194" s="162">
        <v>43586</v>
      </c>
      <c r="CC194" s="162">
        <v>43617</v>
      </c>
      <c r="CD194" s="162">
        <v>43647</v>
      </c>
      <c r="CE194" s="162">
        <v>43678</v>
      </c>
      <c r="CF194" s="162">
        <v>43709</v>
      </c>
      <c r="CG194" s="162">
        <v>43739</v>
      </c>
      <c r="CH194" s="162">
        <v>43770</v>
      </c>
      <c r="CI194" s="162">
        <v>43800</v>
      </c>
      <c r="CJ194" s="162">
        <v>43831</v>
      </c>
      <c r="CK194" s="162">
        <v>43862</v>
      </c>
      <c r="CL194" s="162">
        <v>43891</v>
      </c>
      <c r="CM194" s="162">
        <v>43922</v>
      </c>
      <c r="CN194" s="162">
        <v>43952</v>
      </c>
      <c r="CO194" s="162">
        <v>43983</v>
      </c>
      <c r="CP194" s="162">
        <v>44013</v>
      </c>
      <c r="CQ194" s="162">
        <v>44044</v>
      </c>
      <c r="CR194" s="162">
        <v>44075</v>
      </c>
      <c r="CS194" s="162">
        <v>44105</v>
      </c>
      <c r="CT194" s="162">
        <v>44136</v>
      </c>
      <c r="CU194" s="162">
        <v>44166</v>
      </c>
      <c r="CV194" s="162">
        <v>44197</v>
      </c>
      <c r="CW194" s="162">
        <v>44228</v>
      </c>
      <c r="CX194" s="162">
        <v>44256</v>
      </c>
      <c r="CY194" s="162">
        <v>44287</v>
      </c>
      <c r="CZ194" s="162">
        <v>44317</v>
      </c>
      <c r="DA194" s="162">
        <v>44348</v>
      </c>
      <c r="DB194" s="162">
        <v>44378</v>
      </c>
      <c r="DC194" s="162">
        <v>44409</v>
      </c>
      <c r="DD194" s="162">
        <v>44440</v>
      </c>
      <c r="DE194" s="162">
        <v>44470</v>
      </c>
      <c r="DF194" s="162">
        <v>44501</v>
      </c>
      <c r="DG194" s="162">
        <v>44531</v>
      </c>
      <c r="DH194" s="162">
        <v>44562</v>
      </c>
      <c r="DI194" s="162">
        <v>44593</v>
      </c>
      <c r="DJ194" s="162">
        <v>44621</v>
      </c>
      <c r="DK194" s="162">
        <v>44652</v>
      </c>
      <c r="DL194" s="162">
        <v>44682</v>
      </c>
      <c r="DM194" s="162">
        <v>44713</v>
      </c>
      <c r="DN194" s="162">
        <v>44743</v>
      </c>
      <c r="DO194" s="162">
        <v>44774</v>
      </c>
      <c r="DP194" s="162">
        <v>44805</v>
      </c>
      <c r="DQ194" s="162">
        <v>44835</v>
      </c>
      <c r="DR194" s="162">
        <v>44866</v>
      </c>
      <c r="DS194" s="162">
        <v>44896</v>
      </c>
      <c r="DT194" s="162">
        <v>44927</v>
      </c>
      <c r="DU194" s="162">
        <v>44958</v>
      </c>
      <c r="DV194" s="162">
        <v>44986</v>
      </c>
      <c r="DW194" s="162">
        <v>45017</v>
      </c>
      <c r="DX194" s="162">
        <v>45047</v>
      </c>
      <c r="DY194" s="162">
        <v>45078</v>
      </c>
      <c r="DZ194" s="162">
        <v>45108</v>
      </c>
      <c r="EA194" s="162">
        <v>45139</v>
      </c>
      <c r="EB194" s="162">
        <v>45170</v>
      </c>
      <c r="EC194" s="162">
        <v>45200</v>
      </c>
      <c r="ED194" s="162">
        <v>45231</v>
      </c>
      <c r="EE194" s="162">
        <v>45261</v>
      </c>
      <c r="EF194" s="162">
        <v>45292</v>
      </c>
      <c r="EG194" s="162">
        <v>45323</v>
      </c>
      <c r="EH194" s="162">
        <v>45352</v>
      </c>
      <c r="EI194" s="162">
        <v>45383</v>
      </c>
      <c r="EJ194" s="162">
        <v>45413</v>
      </c>
      <c r="EK194" s="162">
        <v>45444</v>
      </c>
      <c r="EL194" s="162">
        <v>45474</v>
      </c>
      <c r="EM194" s="162">
        <v>45505</v>
      </c>
      <c r="EN194" s="162">
        <v>45536</v>
      </c>
      <c r="EO194" s="162">
        <v>45566</v>
      </c>
      <c r="EP194" s="162">
        <v>45597</v>
      </c>
      <c r="EQ194" s="162">
        <v>45627</v>
      </c>
      <c r="ER194" s="162">
        <v>45658</v>
      </c>
      <c r="ES194" s="162">
        <v>45689</v>
      </c>
      <c r="ET194" s="162">
        <v>45717</v>
      </c>
      <c r="EU194" s="162">
        <v>45748</v>
      </c>
      <c r="EV194" s="162">
        <v>45778</v>
      </c>
      <c r="EW194" s="162">
        <v>45809</v>
      </c>
      <c r="EX194" s="162">
        <v>45839</v>
      </c>
      <c r="EY194" s="162">
        <v>45870</v>
      </c>
      <c r="EZ194" s="162">
        <v>45901</v>
      </c>
      <c r="FA194" s="162">
        <v>45931</v>
      </c>
      <c r="FB194" s="162">
        <v>45962</v>
      </c>
      <c r="FC194" s="162">
        <v>45992</v>
      </c>
      <c r="FD194" s="162">
        <v>46023</v>
      </c>
      <c r="FE194" s="162">
        <v>46054</v>
      </c>
      <c r="FF194" s="162">
        <v>46082</v>
      </c>
      <c r="FG194" s="162">
        <v>46113</v>
      </c>
      <c r="FH194" s="162">
        <v>46143</v>
      </c>
      <c r="FI194" s="162">
        <v>46174</v>
      </c>
      <c r="FJ194" s="162">
        <v>46204</v>
      </c>
      <c r="FK194" s="162">
        <v>46235</v>
      </c>
      <c r="FL194" s="162">
        <v>46266</v>
      </c>
      <c r="FM194" s="162">
        <v>46296</v>
      </c>
      <c r="FN194" s="162">
        <v>46327</v>
      </c>
      <c r="FO194" s="162">
        <v>46357</v>
      </c>
      <c r="FP194" s="162">
        <v>46388</v>
      </c>
      <c r="FQ194" s="162">
        <v>46419</v>
      </c>
      <c r="FR194" s="162">
        <v>46447</v>
      </c>
      <c r="FS194" s="162">
        <v>46478</v>
      </c>
      <c r="FT194" s="162">
        <v>46508</v>
      </c>
      <c r="FU194" s="162">
        <v>46539</v>
      </c>
      <c r="FV194" s="162">
        <v>46569</v>
      </c>
      <c r="FW194" s="162">
        <v>46600</v>
      </c>
      <c r="FX194" s="162">
        <v>46631</v>
      </c>
      <c r="FY194" s="162">
        <v>46661</v>
      </c>
      <c r="FZ194" s="162">
        <v>46692</v>
      </c>
      <c r="GA194" s="162">
        <v>46722</v>
      </c>
    </row>
    <row r="195" spans="2:183">
      <c r="B195" s="75" t="s">
        <v>7</v>
      </c>
      <c r="C195" s="163" t="s">
        <v>34</v>
      </c>
      <c r="D195" s="164">
        <v>231</v>
      </c>
      <c r="E195" s="165">
        <v>231</v>
      </c>
      <c r="F195" s="165">
        <v>231</v>
      </c>
      <c r="G195" s="165">
        <v>231</v>
      </c>
      <c r="H195" s="165">
        <v>231</v>
      </c>
      <c r="I195" s="165">
        <v>231</v>
      </c>
      <c r="J195" s="165">
        <v>231</v>
      </c>
      <c r="K195" s="165">
        <v>231</v>
      </c>
      <c r="L195" s="165">
        <v>231</v>
      </c>
      <c r="M195" s="165">
        <v>231</v>
      </c>
      <c r="N195" s="165">
        <v>231</v>
      </c>
      <c r="O195" s="165">
        <v>231</v>
      </c>
      <c r="P195" s="165">
        <v>231</v>
      </c>
      <c r="Q195" s="165">
        <v>231</v>
      </c>
      <c r="R195" s="165">
        <v>231</v>
      </c>
      <c r="S195" s="165">
        <v>231</v>
      </c>
      <c r="T195" s="165">
        <v>231</v>
      </c>
      <c r="U195" s="165">
        <v>231</v>
      </c>
      <c r="V195" s="165">
        <v>231</v>
      </c>
      <c r="W195" s="165">
        <v>231</v>
      </c>
      <c r="X195" s="165">
        <v>231</v>
      </c>
      <c r="Y195" s="165">
        <v>231</v>
      </c>
      <c r="Z195" s="165">
        <v>231</v>
      </c>
      <c r="AA195" s="165">
        <v>231</v>
      </c>
      <c r="AB195" s="165">
        <v>231</v>
      </c>
      <c r="AC195" s="165">
        <v>231</v>
      </c>
      <c r="AD195" s="165">
        <v>231</v>
      </c>
      <c r="AE195" s="165">
        <v>231</v>
      </c>
      <c r="AF195" s="165">
        <v>231</v>
      </c>
      <c r="AG195" s="165">
        <v>231</v>
      </c>
      <c r="AH195" s="165">
        <v>231</v>
      </c>
      <c r="AI195" s="165">
        <v>231</v>
      </c>
      <c r="AJ195" s="165">
        <v>231</v>
      </c>
      <c r="AK195" s="165">
        <v>231</v>
      </c>
      <c r="AL195" s="165">
        <v>231</v>
      </c>
      <c r="AM195" s="165">
        <v>231</v>
      </c>
      <c r="AN195" s="165">
        <v>231</v>
      </c>
      <c r="AO195" s="165">
        <v>231</v>
      </c>
      <c r="AP195" s="165">
        <v>231</v>
      </c>
      <c r="AQ195" s="165">
        <v>231</v>
      </c>
      <c r="AR195" s="165">
        <v>231</v>
      </c>
      <c r="AS195" s="165">
        <v>231</v>
      </c>
      <c r="AT195" s="165">
        <v>231</v>
      </c>
      <c r="AU195" s="165">
        <v>231</v>
      </c>
      <c r="AV195" s="165">
        <v>231</v>
      </c>
      <c r="AW195" s="165">
        <v>231</v>
      </c>
      <c r="AX195" s="165">
        <v>231</v>
      </c>
      <c r="AY195" s="165">
        <v>231</v>
      </c>
      <c r="AZ195" s="165">
        <v>231</v>
      </c>
      <c r="BA195" s="165">
        <v>231</v>
      </c>
      <c r="BB195" s="165">
        <v>231</v>
      </c>
      <c r="BC195" s="165">
        <v>231</v>
      </c>
      <c r="BD195" s="165">
        <v>231</v>
      </c>
      <c r="BE195" s="165">
        <v>231</v>
      </c>
      <c r="BF195" s="165">
        <v>231</v>
      </c>
      <c r="BG195" s="165">
        <v>231</v>
      </c>
      <c r="BH195" s="165">
        <v>231</v>
      </c>
      <c r="BI195" s="165">
        <v>231</v>
      </c>
      <c r="BJ195" s="165">
        <v>231</v>
      </c>
      <c r="BK195" s="165">
        <v>231</v>
      </c>
      <c r="BL195" s="165">
        <v>231</v>
      </c>
      <c r="BM195" s="165">
        <v>231</v>
      </c>
      <c r="BN195" s="165">
        <v>231</v>
      </c>
      <c r="BO195" s="165">
        <v>231</v>
      </c>
      <c r="BP195" s="165">
        <v>231</v>
      </c>
      <c r="BQ195" s="165">
        <v>231</v>
      </c>
      <c r="BR195" s="165">
        <v>231</v>
      </c>
      <c r="BS195" s="165">
        <v>231</v>
      </c>
      <c r="BT195" s="165">
        <v>231</v>
      </c>
      <c r="BU195" s="165">
        <v>231</v>
      </c>
      <c r="BV195" s="165">
        <v>231</v>
      </c>
      <c r="BW195" s="165">
        <v>231</v>
      </c>
      <c r="BX195" s="165">
        <v>231</v>
      </c>
      <c r="BY195" s="165">
        <v>231</v>
      </c>
      <c r="BZ195" s="165">
        <v>231</v>
      </c>
      <c r="CA195" s="165">
        <v>231</v>
      </c>
      <c r="CB195" s="165">
        <v>231</v>
      </c>
      <c r="CC195" s="165">
        <v>231</v>
      </c>
      <c r="CD195" s="165">
        <v>231</v>
      </c>
      <c r="CE195" s="165">
        <v>231</v>
      </c>
      <c r="CF195" s="165">
        <v>231</v>
      </c>
      <c r="CG195" s="165">
        <v>231</v>
      </c>
      <c r="CH195" s="165">
        <v>231</v>
      </c>
      <c r="CI195" s="165">
        <v>231</v>
      </c>
      <c r="CJ195" s="165">
        <v>231</v>
      </c>
      <c r="CK195" s="165">
        <v>231</v>
      </c>
      <c r="CL195" s="165">
        <v>231</v>
      </c>
      <c r="CM195" s="165">
        <v>231</v>
      </c>
      <c r="CN195" s="165">
        <v>231</v>
      </c>
      <c r="CO195" s="165">
        <v>231</v>
      </c>
      <c r="CP195" s="165">
        <v>231</v>
      </c>
      <c r="CQ195" s="165">
        <v>231</v>
      </c>
      <c r="CR195" s="165">
        <v>231</v>
      </c>
      <c r="CS195" s="165">
        <v>231</v>
      </c>
      <c r="CT195" s="165">
        <v>231</v>
      </c>
      <c r="CU195" s="165">
        <v>231</v>
      </c>
      <c r="CV195" s="165">
        <v>231</v>
      </c>
      <c r="CW195" s="165">
        <v>231</v>
      </c>
      <c r="CX195" s="165">
        <v>231</v>
      </c>
      <c r="CY195" s="165">
        <v>231</v>
      </c>
      <c r="CZ195" s="165">
        <v>231</v>
      </c>
      <c r="DA195" s="165">
        <v>231</v>
      </c>
      <c r="DB195" s="165">
        <v>231</v>
      </c>
      <c r="DC195" s="165">
        <v>231</v>
      </c>
      <c r="DD195" s="165">
        <v>231</v>
      </c>
      <c r="DE195" s="165">
        <v>231</v>
      </c>
      <c r="DF195" s="165">
        <v>231</v>
      </c>
      <c r="DG195" s="165">
        <v>231</v>
      </c>
      <c r="DH195" s="165">
        <v>231</v>
      </c>
      <c r="DI195" s="165">
        <v>231</v>
      </c>
      <c r="DJ195" s="165">
        <v>231</v>
      </c>
      <c r="DK195" s="165">
        <v>231</v>
      </c>
      <c r="DL195" s="165">
        <v>231</v>
      </c>
      <c r="DM195" s="165">
        <v>231</v>
      </c>
      <c r="DN195" s="165">
        <v>231</v>
      </c>
      <c r="DO195" s="165">
        <v>231</v>
      </c>
      <c r="DP195" s="165">
        <v>231</v>
      </c>
      <c r="DQ195" s="165">
        <v>231</v>
      </c>
      <c r="DR195" s="165">
        <v>231</v>
      </c>
      <c r="DS195" s="165">
        <v>231</v>
      </c>
      <c r="DT195" s="165">
        <v>231</v>
      </c>
      <c r="DU195" s="165">
        <v>231</v>
      </c>
      <c r="DV195" s="165">
        <v>231</v>
      </c>
      <c r="DW195" s="165">
        <v>231</v>
      </c>
      <c r="DX195" s="165">
        <v>231</v>
      </c>
      <c r="DY195" s="165">
        <v>231</v>
      </c>
      <c r="DZ195" s="165">
        <v>231</v>
      </c>
      <c r="EA195" s="165">
        <v>231</v>
      </c>
      <c r="EB195" s="165">
        <v>231</v>
      </c>
      <c r="EC195" s="165">
        <v>231</v>
      </c>
      <c r="ED195" s="165">
        <v>231</v>
      </c>
      <c r="EE195" s="165">
        <v>231</v>
      </c>
      <c r="EF195" s="165">
        <v>231</v>
      </c>
      <c r="EG195" s="165">
        <v>231</v>
      </c>
      <c r="EH195" s="165">
        <v>231</v>
      </c>
      <c r="EI195" s="165">
        <v>231</v>
      </c>
      <c r="EJ195" s="165">
        <v>231</v>
      </c>
      <c r="EK195" s="165">
        <v>231</v>
      </c>
      <c r="EL195" s="165">
        <v>231</v>
      </c>
      <c r="EM195" s="165">
        <v>231</v>
      </c>
      <c r="EN195" s="165">
        <v>231</v>
      </c>
      <c r="EO195" s="165">
        <v>231</v>
      </c>
      <c r="EP195" s="165">
        <v>231</v>
      </c>
      <c r="EQ195" s="165">
        <v>231</v>
      </c>
      <c r="ER195" s="165">
        <v>231</v>
      </c>
      <c r="ES195" s="165">
        <v>231</v>
      </c>
      <c r="ET195" s="165">
        <v>231</v>
      </c>
      <c r="EU195" s="165">
        <v>231</v>
      </c>
      <c r="EV195" s="165">
        <v>231</v>
      </c>
      <c r="EW195" s="165">
        <v>231</v>
      </c>
      <c r="EX195" s="165">
        <v>231</v>
      </c>
      <c r="EY195" s="165">
        <v>231</v>
      </c>
      <c r="EZ195" s="165">
        <v>231</v>
      </c>
      <c r="FA195" s="165">
        <v>231</v>
      </c>
      <c r="FB195" s="165">
        <v>231</v>
      </c>
      <c r="FC195" s="165">
        <v>231</v>
      </c>
      <c r="FD195" s="165">
        <v>231</v>
      </c>
      <c r="FE195" s="165">
        <v>231</v>
      </c>
      <c r="FF195" s="165">
        <v>231</v>
      </c>
      <c r="FG195" s="165">
        <v>231</v>
      </c>
      <c r="FH195" s="165">
        <v>231</v>
      </c>
      <c r="FI195" s="165">
        <v>231</v>
      </c>
      <c r="FJ195" s="165">
        <v>231</v>
      </c>
      <c r="FK195" s="165">
        <v>231</v>
      </c>
      <c r="FL195" s="165">
        <v>231</v>
      </c>
      <c r="FM195" s="165">
        <v>231</v>
      </c>
      <c r="FN195" s="165">
        <v>231</v>
      </c>
      <c r="FO195" s="165">
        <v>231</v>
      </c>
      <c r="FP195" s="165">
        <v>231</v>
      </c>
      <c r="FQ195" s="165">
        <v>231</v>
      </c>
      <c r="FR195" s="165">
        <v>231</v>
      </c>
      <c r="FS195" s="165">
        <v>231</v>
      </c>
      <c r="FT195" s="165">
        <v>231</v>
      </c>
      <c r="FU195" s="165">
        <v>231</v>
      </c>
      <c r="FV195" s="165">
        <v>231</v>
      </c>
      <c r="FW195" s="165">
        <v>231</v>
      </c>
      <c r="FX195" s="165">
        <v>231</v>
      </c>
      <c r="FY195" s="165">
        <v>231</v>
      </c>
      <c r="FZ195" s="165">
        <v>231</v>
      </c>
      <c r="GA195" s="165">
        <v>231</v>
      </c>
    </row>
    <row r="196" spans="2:183">
      <c r="B196" s="96" t="s">
        <v>7</v>
      </c>
      <c r="C196" s="166" t="s">
        <v>35</v>
      </c>
      <c r="D196" s="167">
        <v>75726.052036199093</v>
      </c>
      <c r="E196" s="168">
        <v>68267.703619909502</v>
      </c>
      <c r="F196" s="168">
        <v>72670.887782805425</v>
      </c>
      <c r="G196" s="168">
        <v>70619.971945701356</v>
      </c>
      <c r="H196" s="168">
        <v>73945.276923076934</v>
      </c>
      <c r="I196" s="168">
        <v>70519.875565610855</v>
      </c>
      <c r="J196" s="168">
        <v>73955.169683257918</v>
      </c>
      <c r="K196" s="168">
        <v>74079.326696832577</v>
      </c>
      <c r="L196" s="168">
        <v>70053.461538461532</v>
      </c>
      <c r="M196" s="168">
        <v>73967.658371040714</v>
      </c>
      <c r="N196" s="168">
        <v>71156.855203619911</v>
      </c>
      <c r="O196" s="168">
        <v>74389.26470588235</v>
      </c>
      <c r="P196" s="168">
        <v>75752.460633484166</v>
      </c>
      <c r="Q196" s="168">
        <v>68123.065610859718</v>
      </c>
      <c r="R196" s="168">
        <v>32887.279638009051</v>
      </c>
      <c r="S196" s="168">
        <v>54010.050678733031</v>
      </c>
      <c r="T196" s="168">
        <v>73542.567873303167</v>
      </c>
      <c r="U196" s="168">
        <v>70873.382352941175</v>
      </c>
      <c r="V196" s="168">
        <v>73977.11538461539</v>
      </c>
      <c r="W196" s="168">
        <v>74149.60995475114</v>
      </c>
      <c r="X196" s="168">
        <v>69592.132126696844</v>
      </c>
      <c r="Y196" s="168">
        <v>72591.583710407242</v>
      </c>
      <c r="Z196" s="168">
        <v>70301.651583710409</v>
      </c>
      <c r="AA196" s="168">
        <v>72718.761085972845</v>
      </c>
      <c r="AB196" s="168">
        <v>73105.316742081442</v>
      </c>
      <c r="AC196" s="168">
        <v>66696.108597285071</v>
      </c>
      <c r="AD196" s="168">
        <v>71167.62986425338</v>
      </c>
      <c r="AE196" s="168">
        <v>68954.587330316732</v>
      </c>
      <c r="AF196" s="168">
        <v>71498.167420814483</v>
      </c>
      <c r="AG196" s="168">
        <v>69706.255656108609</v>
      </c>
      <c r="AH196" s="168">
        <v>73322.579185520372</v>
      </c>
      <c r="AI196" s="168">
        <v>73293.721719457011</v>
      </c>
      <c r="AJ196" s="168">
        <v>68455.294117647049</v>
      </c>
      <c r="AK196" s="168">
        <v>71470.537556561088</v>
      </c>
      <c r="AL196" s="168">
        <v>68896.323529411762</v>
      </c>
      <c r="AM196" s="168">
        <v>70466.674208144803</v>
      </c>
      <c r="AN196" s="168">
        <v>73539.270588235289</v>
      </c>
      <c r="AO196" s="168">
        <v>69392.816742081442</v>
      </c>
      <c r="AP196" s="168">
        <v>9434.838009049774</v>
      </c>
      <c r="AQ196" s="168">
        <v>6864.2977375565606</v>
      </c>
      <c r="AR196" s="168">
        <v>72570.825791855197</v>
      </c>
      <c r="AS196" s="168">
        <v>70893.054298642528</v>
      </c>
      <c r="AT196" s="168">
        <v>73465.113122171941</v>
      </c>
      <c r="AU196" s="168">
        <v>74427.895927601814</v>
      </c>
      <c r="AV196" s="168">
        <v>69318.851583710406</v>
      </c>
      <c r="AW196" s="168">
        <v>72074.564705882352</v>
      </c>
      <c r="AX196" s="168">
        <v>69516.606334841621</v>
      </c>
      <c r="AY196" s="168">
        <v>71111.49321266968</v>
      </c>
      <c r="AZ196" s="168">
        <v>73259.819004524892</v>
      </c>
      <c r="BA196" s="168">
        <v>66793.388235294115</v>
      </c>
      <c r="BB196" s="168">
        <v>71497.454751131227</v>
      </c>
      <c r="BC196" s="168">
        <v>67788.891402714944</v>
      </c>
      <c r="BD196" s="168">
        <v>71898.048868778278</v>
      </c>
      <c r="BE196" s="168">
        <v>69898.116742081445</v>
      </c>
      <c r="BF196" s="168">
        <v>72754.038461538468</v>
      </c>
      <c r="BG196" s="168">
        <v>73500.876923076925</v>
      </c>
      <c r="BH196" s="168">
        <v>68326.889140271494</v>
      </c>
      <c r="BI196" s="168">
        <v>71221.476018099551</v>
      </c>
      <c r="BJ196" s="168">
        <v>68777.805429864253</v>
      </c>
      <c r="BK196" s="168">
        <v>70815.158371040714</v>
      </c>
      <c r="BL196" s="168">
        <v>73777.409502262439</v>
      </c>
      <c r="BM196" s="168">
        <v>67412.545248868773</v>
      </c>
      <c r="BN196" s="168">
        <v>37165.24027149321</v>
      </c>
      <c r="BO196" s="168">
        <v>55561.312217194572</v>
      </c>
      <c r="BP196" s="168">
        <v>73185.350678733041</v>
      </c>
      <c r="BQ196" s="168">
        <v>71030.554298642528</v>
      </c>
      <c r="BR196" s="168">
        <v>74650.99547511313</v>
      </c>
      <c r="BS196" s="168">
        <v>75266.080542986427</v>
      </c>
      <c r="BT196" s="168">
        <v>70305.316742081442</v>
      </c>
      <c r="BU196" s="168">
        <v>74294.542081447958</v>
      </c>
      <c r="BV196" s="168">
        <v>72797.86199095023</v>
      </c>
      <c r="BW196" s="168">
        <v>75168.257918552044</v>
      </c>
      <c r="BX196" s="168">
        <v>78137.092760180996</v>
      </c>
      <c r="BY196" s="168">
        <v>71278.393665158379</v>
      </c>
      <c r="BZ196" s="168">
        <v>76606.957013574662</v>
      </c>
      <c r="CA196" s="168">
        <v>73963.546606334829</v>
      </c>
      <c r="CB196" s="168">
        <v>76482.13800904977</v>
      </c>
      <c r="CC196" s="168">
        <v>73208.619909502275</v>
      </c>
      <c r="CD196" s="168">
        <v>78225.605429864256</v>
      </c>
      <c r="CE196" s="168">
        <v>78539.943438914037</v>
      </c>
      <c r="CF196" s="168">
        <v>74804.072398190052</v>
      </c>
      <c r="CG196" s="168">
        <v>77742.307692307702</v>
      </c>
      <c r="CH196" s="168">
        <v>77304.785067873294</v>
      </c>
      <c r="CI196" s="168">
        <v>80058.828959276027</v>
      </c>
      <c r="CJ196" s="168">
        <v>80968.308597285068</v>
      </c>
      <c r="CK196" s="168">
        <v>75722.403619909499</v>
      </c>
      <c r="CL196" s="168">
        <v>70368.563348416283</v>
      </c>
      <c r="CM196" s="168">
        <v>32799.30407239819</v>
      </c>
      <c r="CN196" s="168">
        <v>77468.529411764714</v>
      </c>
      <c r="CO196" s="168">
        <v>75916.75339366516</v>
      </c>
      <c r="CP196" s="168">
        <v>78902.454751131227</v>
      </c>
      <c r="CQ196" s="168">
        <v>79319.134841628955</v>
      </c>
      <c r="CR196" s="168">
        <v>75476.306787330308</v>
      </c>
      <c r="CS196" s="168">
        <v>78587.352941176476</v>
      </c>
      <c r="CT196" s="168">
        <v>77273.659728506784</v>
      </c>
      <c r="CU196" s="168">
        <v>80476.323529411762</v>
      </c>
      <c r="CV196" s="168">
        <v>80527.556561085963</v>
      </c>
      <c r="CW196" s="168">
        <v>73023.863348416286</v>
      </c>
      <c r="CX196" s="168">
        <v>80505.424434389148</v>
      </c>
      <c r="CY196" s="168">
        <v>75548.450226244342</v>
      </c>
      <c r="CZ196" s="168">
        <v>77599.202714932122</v>
      </c>
      <c r="DA196" s="168">
        <v>76021.76470588235</v>
      </c>
      <c r="DB196" s="168">
        <v>79114.920814479628</v>
      </c>
      <c r="DC196" s="168">
        <v>79675.628054298635</v>
      </c>
      <c r="DD196" s="168">
        <v>74829.700452488687</v>
      </c>
      <c r="DE196" s="168">
        <v>78677.364253393665</v>
      </c>
      <c r="DF196" s="168">
        <v>77505.842533936651</v>
      </c>
      <c r="DG196" s="168">
        <v>79645.554298642528</v>
      </c>
      <c r="DH196" s="168">
        <v>80313.857466063346</v>
      </c>
      <c r="DI196" s="168">
        <v>72757.590497737561</v>
      </c>
      <c r="DJ196" s="168">
        <v>80063.167420814483</v>
      </c>
      <c r="DK196" s="168">
        <v>22510.343438914028</v>
      </c>
      <c r="DL196" s="168">
        <v>76998.778280542989</v>
      </c>
      <c r="DM196" s="168">
        <v>75648.806334841618</v>
      </c>
      <c r="DN196" s="168">
        <v>79048.308597285068</v>
      </c>
      <c r="DO196" s="168">
        <v>79622.980995475111</v>
      </c>
      <c r="DP196" s="168">
        <v>74690.667420814483</v>
      </c>
      <c r="DQ196" s="168">
        <v>79096.498642533945</v>
      </c>
      <c r="DR196" s="168">
        <v>77422.754751131215</v>
      </c>
      <c r="DS196" s="168">
        <v>79448.50678733032</v>
      </c>
      <c r="DT196" s="168">
        <v>80348.61447963801</v>
      </c>
      <c r="DU196" s="168">
        <v>72514.134841628955</v>
      </c>
      <c r="DV196" s="168">
        <v>79461.674208144803</v>
      </c>
      <c r="DW196" s="168">
        <v>75399.185520361993</v>
      </c>
      <c r="DX196" s="168">
        <v>76822.986425339375</v>
      </c>
      <c r="DY196" s="168">
        <v>74995.311312217193</v>
      </c>
      <c r="DZ196" s="168">
        <v>79078.218099547506</v>
      </c>
      <c r="EA196" s="168">
        <v>78733.880090497725</v>
      </c>
      <c r="EB196" s="168">
        <v>74756.708144796386</v>
      </c>
      <c r="EC196" s="168">
        <v>77561.289592760178</v>
      </c>
      <c r="ED196" s="168">
        <v>76840.37330316742</v>
      </c>
      <c r="EE196" s="168">
        <v>79081.052036199093</v>
      </c>
      <c r="EF196" s="168">
        <v>80210.492307692301</v>
      </c>
      <c r="EG196" s="168">
        <v>75054.457013574662</v>
      </c>
      <c r="EH196" s="168">
        <v>2636.5361990950223</v>
      </c>
      <c r="EI196" s="168">
        <v>14935.504977375565</v>
      </c>
      <c r="EJ196" s="168">
        <v>76954.552941176473</v>
      </c>
      <c r="EK196" s="168">
        <v>74990.36199095023</v>
      </c>
      <c r="EL196" s="168">
        <v>79231.284162895929</v>
      </c>
      <c r="EM196" s="168">
        <v>79278.642533936654</v>
      </c>
      <c r="EN196" s="168">
        <v>75059.027149321279</v>
      </c>
      <c r="EO196" s="168">
        <v>77794.230769230766</v>
      </c>
      <c r="EP196" s="168">
        <v>76604.671945701368</v>
      </c>
      <c r="EQ196" s="168">
        <v>79505.984162895926</v>
      </c>
      <c r="ER196" s="168">
        <v>79183.348416289591</v>
      </c>
      <c r="ES196" s="168">
        <v>71425.961538461532</v>
      </c>
      <c r="ET196" s="168">
        <v>77983.269230769234</v>
      </c>
      <c r="EU196" s="168">
        <v>73367.839366515836</v>
      </c>
      <c r="EV196" s="168">
        <v>75861.895022624434</v>
      </c>
      <c r="EW196" s="168">
        <v>73926.527149321279</v>
      </c>
      <c r="EX196" s="168">
        <v>77821.040723981903</v>
      </c>
      <c r="EY196" s="168">
        <v>78250.492307692301</v>
      </c>
      <c r="EZ196" s="168">
        <v>73277.058823529413</v>
      </c>
      <c r="FA196" s="168">
        <v>76380.76380090497</v>
      </c>
      <c r="FB196" s="168">
        <v>75696.589140271506</v>
      </c>
      <c r="FC196" s="168">
        <v>78240.859728506795</v>
      </c>
      <c r="FD196" s="168">
        <v>78003.456108597282</v>
      </c>
      <c r="FE196" s="168">
        <v>70350.220814479631</v>
      </c>
      <c r="FF196" s="168">
        <v>32327.901357466064</v>
      </c>
      <c r="FG196" s="168">
        <v>65654.892307692309</v>
      </c>
      <c r="FH196" s="168">
        <v>75220.073303167417</v>
      </c>
      <c r="FI196" s="168">
        <v>73410.690045248863</v>
      </c>
      <c r="FJ196" s="168">
        <v>77511.278280542989</v>
      </c>
      <c r="FK196" s="168">
        <v>77882.11538461539</v>
      </c>
      <c r="FL196" s="168">
        <v>73069.502262443435</v>
      </c>
      <c r="FM196" s="168">
        <v>75991.985520361995</v>
      </c>
      <c r="FN196" s="168">
        <v>74855.628054298635</v>
      </c>
      <c r="FO196" s="168">
        <v>77879.174208144803</v>
      </c>
      <c r="FP196" s="168">
        <v>77604.688687782807</v>
      </c>
      <c r="FQ196" s="168">
        <v>70512.398190045249</v>
      </c>
      <c r="FR196" s="168">
        <v>76429.112217194575</v>
      </c>
      <c r="FS196" s="168">
        <v>73451.391402714944</v>
      </c>
      <c r="FT196" s="168">
        <v>75028.00361990949</v>
      </c>
      <c r="FU196" s="168">
        <v>73547.579185520372</v>
      </c>
      <c r="FV196" s="168">
        <v>77685.36742081448</v>
      </c>
      <c r="FW196" s="168">
        <v>76907.008144796389</v>
      </c>
      <c r="FX196" s="168">
        <v>72863.257918552044</v>
      </c>
      <c r="FY196" s="168">
        <v>75213.647963800904</v>
      </c>
      <c r="FZ196" s="168">
        <v>74420.848416289591</v>
      </c>
      <c r="GA196" s="168">
        <v>78337.62986425338</v>
      </c>
    </row>
    <row r="197" spans="2:183">
      <c r="B197" s="96" t="s">
        <v>7</v>
      </c>
      <c r="C197" s="166" t="s">
        <v>36</v>
      </c>
      <c r="D197" s="169">
        <v>152349</v>
      </c>
      <c r="E197" s="170">
        <v>137282.59</v>
      </c>
      <c r="F197" s="170">
        <v>145503</v>
      </c>
      <c r="G197" s="170">
        <v>141452.98000000001</v>
      </c>
      <c r="H197" s="170">
        <v>148331</v>
      </c>
      <c r="I197" s="170">
        <v>141209</v>
      </c>
      <c r="J197" s="170">
        <v>148302</v>
      </c>
      <c r="K197" s="170">
        <v>148620</v>
      </c>
      <c r="L197" s="170">
        <v>140181.98000000001</v>
      </c>
      <c r="M197" s="170">
        <v>148383</v>
      </c>
      <c r="N197" s="170">
        <v>142651</v>
      </c>
      <c r="O197" s="170">
        <v>149343</v>
      </c>
      <c r="P197" s="170">
        <v>152366</v>
      </c>
      <c r="Q197" s="170">
        <v>136967.59</v>
      </c>
      <c r="R197" s="170">
        <v>65842.8</v>
      </c>
      <c r="S197" s="170">
        <v>108166</v>
      </c>
      <c r="T197" s="170">
        <v>147476</v>
      </c>
      <c r="U197" s="170">
        <v>142028.98000000001</v>
      </c>
      <c r="V197" s="170">
        <v>148350</v>
      </c>
      <c r="W197" s="170">
        <v>148762</v>
      </c>
      <c r="X197" s="170">
        <v>139139.98000000001</v>
      </c>
      <c r="Y197" s="170">
        <v>145301</v>
      </c>
      <c r="Z197" s="170">
        <v>140728</v>
      </c>
      <c r="AA197" s="170">
        <v>145641</v>
      </c>
      <c r="AB197" s="170">
        <v>146457</v>
      </c>
      <c r="AC197" s="170">
        <v>133767.59</v>
      </c>
      <c r="AD197" s="170">
        <v>142149</v>
      </c>
      <c r="AE197" s="170">
        <v>137749</v>
      </c>
      <c r="AF197" s="170">
        <v>142946</v>
      </c>
      <c r="AG197" s="170">
        <v>139394.98000000001</v>
      </c>
      <c r="AH197" s="170">
        <v>146889</v>
      </c>
      <c r="AI197" s="170">
        <v>146844</v>
      </c>
      <c r="AJ197" s="170">
        <v>136644</v>
      </c>
      <c r="AK197" s="170">
        <v>142809</v>
      </c>
      <c r="AL197" s="170">
        <v>137726.98000000001</v>
      </c>
      <c r="AM197" s="170">
        <v>140631</v>
      </c>
      <c r="AN197" s="170">
        <v>147426</v>
      </c>
      <c r="AO197" s="170">
        <v>139210.28</v>
      </c>
      <c r="AP197" s="170">
        <v>18900</v>
      </c>
      <c r="AQ197" s="170">
        <v>13697.1</v>
      </c>
      <c r="AR197" s="170">
        <v>145296</v>
      </c>
      <c r="AS197" s="170">
        <v>142077</v>
      </c>
      <c r="AT197" s="170">
        <v>147240</v>
      </c>
      <c r="AU197" s="170">
        <v>149381</v>
      </c>
      <c r="AV197" s="170">
        <v>138552</v>
      </c>
      <c r="AW197" s="170">
        <v>144167</v>
      </c>
      <c r="AX197" s="170">
        <v>139056</v>
      </c>
      <c r="AY197" s="170">
        <v>142078</v>
      </c>
      <c r="AZ197" s="170">
        <v>148320</v>
      </c>
      <c r="BA197" s="170">
        <v>135334.59</v>
      </c>
      <c r="BB197" s="170">
        <v>144330</v>
      </c>
      <c r="BC197" s="170">
        <v>136532</v>
      </c>
      <c r="BD197" s="170">
        <v>145258</v>
      </c>
      <c r="BE197" s="170">
        <v>141267</v>
      </c>
      <c r="BF197" s="170">
        <v>147141</v>
      </c>
      <c r="BG197" s="170">
        <v>148833</v>
      </c>
      <c r="BH197" s="170">
        <v>137730</v>
      </c>
      <c r="BI197" s="170">
        <v>143712</v>
      </c>
      <c r="BJ197" s="170">
        <v>138819</v>
      </c>
      <c r="BK197" s="170">
        <v>142829</v>
      </c>
      <c r="BL197" s="170">
        <v>148719</v>
      </c>
      <c r="BM197" s="170">
        <v>136045.59</v>
      </c>
      <c r="BN197" s="170">
        <v>74702.2</v>
      </c>
      <c r="BO197" s="170">
        <v>111603.79</v>
      </c>
      <c r="BP197" s="170">
        <v>147356</v>
      </c>
      <c r="BQ197" s="170">
        <v>143076</v>
      </c>
      <c r="BR197" s="170">
        <v>150645</v>
      </c>
      <c r="BS197" s="170">
        <v>151989</v>
      </c>
      <c r="BT197" s="170">
        <v>141471</v>
      </c>
      <c r="BU197" s="170">
        <v>149829</v>
      </c>
      <c r="BV197" s="170">
        <v>147162</v>
      </c>
      <c r="BW197" s="170">
        <v>151893</v>
      </c>
      <c r="BX197" s="170">
        <v>157733</v>
      </c>
      <c r="BY197" s="170">
        <v>143921.59</v>
      </c>
      <c r="BZ197" s="170">
        <v>154341</v>
      </c>
      <c r="CA197" s="170">
        <v>148841.98000000001</v>
      </c>
      <c r="CB197" s="170">
        <v>153897</v>
      </c>
      <c r="CC197" s="170">
        <v>147117</v>
      </c>
      <c r="CD197" s="170">
        <v>157731</v>
      </c>
      <c r="CE197" s="170">
        <v>158439</v>
      </c>
      <c r="CF197" s="170">
        <v>150695.98000000001</v>
      </c>
      <c r="CG197" s="170">
        <v>156801</v>
      </c>
      <c r="CH197" s="170">
        <v>156195</v>
      </c>
      <c r="CI197" s="170">
        <v>161817</v>
      </c>
      <c r="CJ197" s="170">
        <v>163845</v>
      </c>
      <c r="CK197" s="170">
        <v>153251.29999999999</v>
      </c>
      <c r="CL197" s="170">
        <v>142409</v>
      </c>
      <c r="CM197" s="170">
        <v>66189</v>
      </c>
      <c r="CN197" s="170">
        <v>156128</v>
      </c>
      <c r="CO197" s="170">
        <v>153215.98000000001</v>
      </c>
      <c r="CP197" s="170">
        <v>159256</v>
      </c>
      <c r="CQ197" s="170">
        <v>160170</v>
      </c>
      <c r="CR197" s="170">
        <v>152205</v>
      </c>
      <c r="CS197" s="170">
        <v>158640</v>
      </c>
      <c r="CT197" s="170">
        <v>156125.98000000001</v>
      </c>
      <c r="CU197" s="170">
        <v>162738</v>
      </c>
      <c r="CV197" s="170">
        <v>162877</v>
      </c>
      <c r="CW197" s="170">
        <v>147731.59</v>
      </c>
      <c r="CX197" s="170">
        <v>162831</v>
      </c>
      <c r="CY197" s="170">
        <v>152397</v>
      </c>
      <c r="CZ197" s="170">
        <v>156411</v>
      </c>
      <c r="DA197" s="170">
        <v>153402</v>
      </c>
      <c r="DB197" s="170">
        <v>159720</v>
      </c>
      <c r="DC197" s="170">
        <v>160959</v>
      </c>
      <c r="DD197" s="170">
        <v>150772</v>
      </c>
      <c r="DE197" s="170">
        <v>158826</v>
      </c>
      <c r="DF197" s="170">
        <v>156656.98000000001</v>
      </c>
      <c r="DG197" s="170">
        <v>160926</v>
      </c>
      <c r="DH197" s="170">
        <v>162393</v>
      </c>
      <c r="DI197" s="170">
        <v>147143.59</v>
      </c>
      <c r="DJ197" s="170">
        <v>161860</v>
      </c>
      <c r="DK197" s="170">
        <v>45388</v>
      </c>
      <c r="DL197" s="170">
        <v>155097</v>
      </c>
      <c r="DM197" s="170">
        <v>152577</v>
      </c>
      <c r="DN197" s="170">
        <v>159570</v>
      </c>
      <c r="DO197" s="170">
        <v>160850</v>
      </c>
      <c r="DP197" s="170">
        <v>150450</v>
      </c>
      <c r="DQ197" s="170">
        <v>159762</v>
      </c>
      <c r="DR197" s="170">
        <v>156471</v>
      </c>
      <c r="DS197" s="170">
        <v>160491</v>
      </c>
      <c r="DT197" s="170">
        <v>162468</v>
      </c>
      <c r="DU197" s="170">
        <v>146609.59</v>
      </c>
      <c r="DV197" s="170">
        <v>160581</v>
      </c>
      <c r="DW197" s="170">
        <v>152109</v>
      </c>
      <c r="DX197" s="170">
        <v>154685</v>
      </c>
      <c r="DY197" s="170">
        <v>151134</v>
      </c>
      <c r="DZ197" s="170">
        <v>159639</v>
      </c>
      <c r="EA197" s="170">
        <v>158925</v>
      </c>
      <c r="EB197" s="170">
        <v>150579</v>
      </c>
      <c r="EC197" s="170">
        <v>156378</v>
      </c>
      <c r="ED197" s="170">
        <v>155220</v>
      </c>
      <c r="EE197" s="170">
        <v>159658</v>
      </c>
      <c r="EF197" s="170">
        <v>162159</v>
      </c>
      <c r="EG197" s="170">
        <v>151730.29999999999</v>
      </c>
      <c r="EH197" s="170">
        <v>5326</v>
      </c>
      <c r="EI197" s="170">
        <v>30084.2</v>
      </c>
      <c r="EJ197" s="170">
        <v>154992</v>
      </c>
      <c r="EK197" s="170">
        <v>151119</v>
      </c>
      <c r="EL197" s="170">
        <v>159981</v>
      </c>
      <c r="EM197" s="170">
        <v>160090</v>
      </c>
      <c r="EN197" s="170">
        <v>151268.98000000001</v>
      </c>
      <c r="EO197" s="170">
        <v>156907</v>
      </c>
      <c r="EP197" s="170">
        <v>154704</v>
      </c>
      <c r="EQ197" s="170">
        <v>160611</v>
      </c>
      <c r="ER197" s="170">
        <v>161508</v>
      </c>
      <c r="ES197" s="170">
        <v>145677.59</v>
      </c>
      <c r="ET197" s="170">
        <v>158928</v>
      </c>
      <c r="EU197" s="170">
        <v>149029</v>
      </c>
      <c r="EV197" s="170">
        <v>154092</v>
      </c>
      <c r="EW197" s="170">
        <v>150275.98000000001</v>
      </c>
      <c r="EX197" s="170">
        <v>158445</v>
      </c>
      <c r="EY197" s="170">
        <v>159433</v>
      </c>
      <c r="EZ197" s="170">
        <v>148787.98000000001</v>
      </c>
      <c r="FA197" s="170">
        <v>155296</v>
      </c>
      <c r="FB197" s="170">
        <v>154276</v>
      </c>
      <c r="FC197" s="170">
        <v>159378</v>
      </c>
      <c r="FD197" s="170">
        <v>158169</v>
      </c>
      <c r="FE197" s="170">
        <v>142604.59</v>
      </c>
      <c r="FF197" s="170">
        <v>65457</v>
      </c>
      <c r="FG197" s="170">
        <v>132600</v>
      </c>
      <c r="FH197" s="170">
        <v>151886</v>
      </c>
      <c r="FI197" s="170">
        <v>148319.98000000001</v>
      </c>
      <c r="FJ197" s="170">
        <v>157017</v>
      </c>
      <c r="FK197" s="170">
        <v>157848</v>
      </c>
      <c r="FL197" s="170">
        <v>147600</v>
      </c>
      <c r="FM197" s="170">
        <v>153653</v>
      </c>
      <c r="FN197" s="170">
        <v>151635.98000000001</v>
      </c>
      <c r="FO197" s="170">
        <v>157823</v>
      </c>
      <c r="FP197" s="170">
        <v>156495</v>
      </c>
      <c r="FQ197" s="170">
        <v>142238.59</v>
      </c>
      <c r="FR197" s="170">
        <v>153826</v>
      </c>
      <c r="FS197" s="170">
        <v>147690</v>
      </c>
      <c r="FT197" s="170">
        <v>150712</v>
      </c>
      <c r="FU197" s="170">
        <v>147896</v>
      </c>
      <c r="FV197" s="170">
        <v>156621</v>
      </c>
      <c r="FW197" s="170">
        <v>154836</v>
      </c>
      <c r="FX197" s="170">
        <v>146419</v>
      </c>
      <c r="FY197" s="170">
        <v>151153</v>
      </c>
      <c r="FZ197" s="170">
        <v>149882.98000000001</v>
      </c>
      <c r="GA197" s="170">
        <v>158062</v>
      </c>
    </row>
    <row r="198" spans="2:183">
      <c r="B198" s="171" t="s">
        <v>7</v>
      </c>
      <c r="C198" s="172" t="s">
        <v>95</v>
      </c>
      <c r="D198" s="83">
        <v>0.8864509146767211</v>
      </c>
      <c r="E198" s="84">
        <v>0.88437042620078332</v>
      </c>
      <c r="F198" s="84">
        <v>0.84661709258483453</v>
      </c>
      <c r="G198" s="84">
        <v>0.85048689273689282</v>
      </c>
      <c r="H198" s="84">
        <v>0.86307196387841545</v>
      </c>
      <c r="I198" s="84">
        <v>0.84901996151996151</v>
      </c>
      <c r="J198" s="84">
        <v>0.86290322580645162</v>
      </c>
      <c r="K198" s="84">
        <v>0.86475352604384859</v>
      </c>
      <c r="L198" s="84">
        <v>0.84284499759499765</v>
      </c>
      <c r="M198" s="84">
        <v>0.86337452869710929</v>
      </c>
      <c r="N198" s="84">
        <v>0.85768999518999522</v>
      </c>
      <c r="O198" s="84">
        <v>0.86896034073453432</v>
      </c>
      <c r="P198" s="84">
        <v>0.8865498300982172</v>
      </c>
      <c r="Q198" s="84">
        <v>0.88234120542156258</v>
      </c>
      <c r="R198" s="84">
        <v>0.38310990085183633</v>
      </c>
      <c r="S198" s="84">
        <v>0.65034872534872534</v>
      </c>
      <c r="T198" s="84">
        <v>0.85809710003258388</v>
      </c>
      <c r="U198" s="84">
        <v>0.85395009620009621</v>
      </c>
      <c r="V198" s="84">
        <v>0.86318251640832289</v>
      </c>
      <c r="W198" s="84">
        <v>0.86557976074105103</v>
      </c>
      <c r="X198" s="84">
        <v>0.83657996632996634</v>
      </c>
      <c r="Y198" s="84">
        <v>0.84544174463529298</v>
      </c>
      <c r="Z198" s="84">
        <v>0.84612794612794617</v>
      </c>
      <c r="AA198" s="84">
        <v>0.8474200530652144</v>
      </c>
      <c r="AB198" s="84">
        <v>0.85216799329702553</v>
      </c>
      <c r="AC198" s="84">
        <v>0.86172689909297051</v>
      </c>
      <c r="AD198" s="84">
        <v>0.82710166177908118</v>
      </c>
      <c r="AE198" s="84">
        <v>0.82821669071669068</v>
      </c>
      <c r="AF198" s="84">
        <v>0.83173904948098498</v>
      </c>
      <c r="AG198" s="84">
        <v>0.83811315536315545</v>
      </c>
      <c r="AH198" s="84">
        <v>0.85468160871386678</v>
      </c>
      <c r="AI198" s="84">
        <v>0.85441977377461253</v>
      </c>
      <c r="AJ198" s="84">
        <v>0.82157287157287162</v>
      </c>
      <c r="AK198" s="84">
        <v>0.83094190755481079</v>
      </c>
      <c r="AL198" s="84">
        <v>0.82808429533429539</v>
      </c>
      <c r="AM198" s="84">
        <v>0.81826909649490298</v>
      </c>
      <c r="AN198" s="84">
        <v>0.85780617232230139</v>
      </c>
      <c r="AO198" s="84">
        <v>0.86586480569239188</v>
      </c>
      <c r="AP198" s="84">
        <v>0.10997067448680352</v>
      </c>
      <c r="AQ198" s="84">
        <v>8.235389610389611E-2</v>
      </c>
      <c r="AR198" s="84">
        <v>0.84541265186426473</v>
      </c>
      <c r="AS198" s="84">
        <v>0.85423881673881674</v>
      </c>
      <c r="AT198" s="84">
        <v>0.85672392124005026</v>
      </c>
      <c r="AU198" s="84">
        <v>0.86918144579434897</v>
      </c>
      <c r="AV198" s="84">
        <v>0.83304473304473303</v>
      </c>
      <c r="AW198" s="84">
        <v>0.83884350416608477</v>
      </c>
      <c r="AX198" s="84">
        <v>0.83607503607503608</v>
      </c>
      <c r="AY198" s="84">
        <v>0.8266885444304799</v>
      </c>
      <c r="AZ198" s="84">
        <v>0.86300795978215328</v>
      </c>
      <c r="BA198" s="84">
        <v>0.87182146722325293</v>
      </c>
      <c r="BB198" s="84">
        <v>0.83979192850160589</v>
      </c>
      <c r="BC198" s="84">
        <v>0.82089947089947091</v>
      </c>
      <c r="BD198" s="84">
        <v>0.84519154680445008</v>
      </c>
      <c r="BE198" s="84">
        <v>0.84936868686868683</v>
      </c>
      <c r="BF198" s="84">
        <v>0.85614788437369083</v>
      </c>
      <c r="BG198" s="84">
        <v>0.86599287808965231</v>
      </c>
      <c r="BH198" s="84">
        <v>0.82810245310245312</v>
      </c>
      <c r="BI198" s="84">
        <v>0.83619606200251362</v>
      </c>
      <c r="BJ198" s="84">
        <v>0.83465007215007214</v>
      </c>
      <c r="BK198" s="84">
        <v>0.83105827863892379</v>
      </c>
      <c r="BL198" s="84">
        <v>0.86532956291020802</v>
      </c>
      <c r="BM198" s="84">
        <v>0.87640170841063691</v>
      </c>
      <c r="BN198" s="84">
        <v>0.43465879998138063</v>
      </c>
      <c r="BO198" s="84">
        <v>0.67101845839345831</v>
      </c>
      <c r="BP198" s="84">
        <v>0.85739887352790578</v>
      </c>
      <c r="BQ198" s="84">
        <v>0.86024531024531026</v>
      </c>
      <c r="BR198" s="84">
        <v>0.87653609831029189</v>
      </c>
      <c r="BS198" s="84">
        <v>0.8843562351626868</v>
      </c>
      <c r="BT198" s="84">
        <v>0.85059523809523807</v>
      </c>
      <c r="BU198" s="84">
        <v>0.87178815807848065</v>
      </c>
      <c r="BV198" s="84">
        <v>0.88481240981240983</v>
      </c>
      <c r="BW198" s="84">
        <v>0.88379765395894427</v>
      </c>
      <c r="BX198" s="84">
        <v>0.91777801051994601</v>
      </c>
      <c r="BY198" s="84">
        <v>0.92713866986188409</v>
      </c>
      <c r="BZ198" s="84">
        <v>0.89804147465437789</v>
      </c>
      <c r="CA198" s="84">
        <v>0.89491329966329969</v>
      </c>
      <c r="CB198" s="84">
        <v>0.8954580365870688</v>
      </c>
      <c r="CC198" s="84">
        <v>0.88454184704184702</v>
      </c>
      <c r="CD198" s="84">
        <v>0.91776637341153466</v>
      </c>
      <c r="CE198" s="84">
        <v>0.92188590978913565</v>
      </c>
      <c r="CF198" s="84">
        <v>0.90606048581048593</v>
      </c>
      <c r="CG198" s="84">
        <v>0.91235511800027924</v>
      </c>
      <c r="CH198" s="84">
        <v>0.93912337662337664</v>
      </c>
      <c r="CI198" s="84">
        <v>0.94154098589582458</v>
      </c>
      <c r="CJ198" s="84">
        <v>0.95334101382488479</v>
      </c>
      <c r="CK198" s="84">
        <v>0.95319761655968549</v>
      </c>
      <c r="CL198" s="84">
        <v>0.82861448587255038</v>
      </c>
      <c r="CM198" s="84">
        <v>0.39796176046176046</v>
      </c>
      <c r="CN198" s="84">
        <v>0.90843923101987623</v>
      </c>
      <c r="CO198" s="84">
        <v>0.92121200096200107</v>
      </c>
      <c r="CP198" s="84">
        <v>0.92663966857515245</v>
      </c>
      <c r="CQ198" s="84">
        <v>0.93195782711911745</v>
      </c>
      <c r="CR198" s="84">
        <v>0.91513347763347763</v>
      </c>
      <c r="CS198" s="84">
        <v>0.92305543918447142</v>
      </c>
      <c r="CT198" s="84">
        <v>0.93870839345839352</v>
      </c>
      <c r="CU198" s="84">
        <v>0.94689987431922917</v>
      </c>
      <c r="CV198" s="84">
        <v>0.9477086533538146</v>
      </c>
      <c r="CW198" s="84">
        <v>0.95168257833436398</v>
      </c>
      <c r="CX198" s="84">
        <v>0.94744099986035468</v>
      </c>
      <c r="CY198" s="84">
        <v>0.91628787878787876</v>
      </c>
      <c r="CZ198" s="84">
        <v>0.91008588186007544</v>
      </c>
      <c r="DA198" s="84">
        <v>0.92233044733044733</v>
      </c>
      <c r="DB198" s="84">
        <v>0.92933947772657455</v>
      </c>
      <c r="DC198" s="84">
        <v>0.93654866638737611</v>
      </c>
      <c r="DD198" s="84">
        <v>0.9065175565175565</v>
      </c>
      <c r="DE198" s="84">
        <v>0.92413769026672254</v>
      </c>
      <c r="DF198" s="84">
        <v>0.94190103415103421</v>
      </c>
      <c r="DG198" s="84">
        <v>0.93635665409858959</v>
      </c>
      <c r="DH198" s="84">
        <v>0.94489247311827962</v>
      </c>
      <c r="DI198" s="84">
        <v>0.9478946995464852</v>
      </c>
      <c r="DJ198" s="84">
        <v>0.94179118372666759</v>
      </c>
      <c r="DK198" s="84">
        <v>0.27289562289562291</v>
      </c>
      <c r="DL198" s="84">
        <v>0.90244030163385003</v>
      </c>
      <c r="DM198" s="84">
        <v>0.91737012987012989</v>
      </c>
      <c r="DN198" s="84">
        <v>0.92846669459572684</v>
      </c>
      <c r="DO198" s="84">
        <v>0.93591444397896006</v>
      </c>
      <c r="DP198" s="84">
        <v>0.9045815295815296</v>
      </c>
      <c r="DQ198" s="84">
        <v>0.92958385700321189</v>
      </c>
      <c r="DR198" s="84">
        <v>0.94078282828282833</v>
      </c>
      <c r="DS198" s="84">
        <v>0.93382558301913143</v>
      </c>
      <c r="DT198" s="84">
        <v>0.94532886468370336</v>
      </c>
      <c r="DU198" s="84">
        <v>0.94445468717790149</v>
      </c>
      <c r="DV198" s="84">
        <v>0.93434925289764004</v>
      </c>
      <c r="DW198" s="84">
        <v>0.91455627705627707</v>
      </c>
      <c r="DX198" s="84">
        <v>0.90004305730112177</v>
      </c>
      <c r="DY198" s="84">
        <v>0.90869408369408367</v>
      </c>
      <c r="DZ198" s="84">
        <v>0.92886817483591677</v>
      </c>
      <c r="EA198" s="84">
        <v>0.92471372713308198</v>
      </c>
      <c r="EB198" s="84">
        <v>0.90535714285714286</v>
      </c>
      <c r="EC198" s="84">
        <v>0.90989386957128893</v>
      </c>
      <c r="ED198" s="84">
        <v>0.93326118326118324</v>
      </c>
      <c r="EE198" s="84">
        <v>0.9289787273658241</v>
      </c>
      <c r="EF198" s="84">
        <v>0.94353093143415723</v>
      </c>
      <c r="EG198" s="84">
        <v>0.94373724934069758</v>
      </c>
      <c r="EH198" s="84">
        <v>3.098961969929712E-2</v>
      </c>
      <c r="EI198" s="84">
        <v>0.18088143338143339</v>
      </c>
      <c r="EJ198" s="84">
        <v>0.90182935344225668</v>
      </c>
      <c r="EK198" s="84">
        <v>0.90860389610389614</v>
      </c>
      <c r="EL198" s="84">
        <v>0.93085812037424942</v>
      </c>
      <c r="EM198" s="84">
        <v>0.93149234278266535</v>
      </c>
      <c r="EN198" s="84">
        <v>0.90950565175565179</v>
      </c>
      <c r="EO198" s="84">
        <v>0.91297188474607827</v>
      </c>
      <c r="EP198" s="84">
        <v>0.93015873015873018</v>
      </c>
      <c r="EQ198" s="84">
        <v>0.93452380952380953</v>
      </c>
      <c r="ER198" s="84">
        <v>0.93974305264627844</v>
      </c>
      <c r="ES198" s="84">
        <v>0.93845077045969905</v>
      </c>
      <c r="ET198" s="84">
        <v>0.92473118279569888</v>
      </c>
      <c r="EU198" s="84">
        <v>0.89603775853775858</v>
      </c>
      <c r="EV198" s="84">
        <v>0.89659265465717075</v>
      </c>
      <c r="EW198" s="84">
        <v>0.90353523328523333</v>
      </c>
      <c r="EX198" s="84">
        <v>0.92192082111436946</v>
      </c>
      <c r="EY198" s="84">
        <v>0.92766955266955264</v>
      </c>
      <c r="EZ198" s="84">
        <v>0.89458862433862441</v>
      </c>
      <c r="FA198" s="84">
        <v>0.90359819392077456</v>
      </c>
      <c r="FB198" s="84">
        <v>0.92758537758537762</v>
      </c>
      <c r="FC198" s="84">
        <v>0.9273495321882419</v>
      </c>
      <c r="FD198" s="84">
        <v>0.92031490015360984</v>
      </c>
      <c r="FE198" s="84">
        <v>0.91865459441352293</v>
      </c>
      <c r="FF198" s="84">
        <v>0.38086510263929618</v>
      </c>
      <c r="FG198" s="84">
        <v>0.79725829725829722</v>
      </c>
      <c r="FH198" s="84">
        <v>0.88375692407950468</v>
      </c>
      <c r="FI198" s="84">
        <v>0.89177477152477158</v>
      </c>
      <c r="FJ198" s="84">
        <v>0.91361192570869987</v>
      </c>
      <c r="FK198" s="84">
        <v>0.91844714425359586</v>
      </c>
      <c r="FL198" s="84">
        <v>0.88744588744588748</v>
      </c>
      <c r="FM198" s="84">
        <v>0.89403830936089002</v>
      </c>
      <c r="FN198" s="84">
        <v>0.9117122414622415</v>
      </c>
      <c r="FO198" s="84">
        <v>0.91830168039845461</v>
      </c>
      <c r="FP198" s="84">
        <v>0.91057464041335012</v>
      </c>
      <c r="FQ198" s="84">
        <v>0.91629683312719024</v>
      </c>
      <c r="FR198" s="84">
        <v>0.89504491923846763</v>
      </c>
      <c r="FS198" s="84">
        <v>0.88798701298701299</v>
      </c>
      <c r="FT198" s="84">
        <v>0.87692594144207048</v>
      </c>
      <c r="FU198" s="84">
        <v>0.88922558922558925</v>
      </c>
      <c r="FV198" s="84">
        <v>0.91130777824326215</v>
      </c>
      <c r="FW198" s="84">
        <v>0.90092165898617516</v>
      </c>
      <c r="FX198" s="84">
        <v>0.88034511784511782</v>
      </c>
      <c r="FY198" s="84">
        <v>0.87949192384676256</v>
      </c>
      <c r="FZ198" s="84">
        <v>0.90117231842231849</v>
      </c>
      <c r="GA198" s="84">
        <v>0.91969231485360514</v>
      </c>
    </row>
    <row r="199" spans="2:183">
      <c r="B199" s="96" t="s">
        <v>7</v>
      </c>
      <c r="C199" s="166" t="s">
        <v>268</v>
      </c>
      <c r="D199" s="169">
        <v>1673545.75</v>
      </c>
      <c r="E199" s="170">
        <v>1508716.25</v>
      </c>
      <c r="F199" s="170">
        <v>1606026.62</v>
      </c>
      <c r="G199" s="170">
        <v>1560701.38</v>
      </c>
      <c r="H199" s="170">
        <v>1634190.62</v>
      </c>
      <c r="I199" s="170">
        <v>1558489.25</v>
      </c>
      <c r="J199" s="170">
        <v>1634409.25</v>
      </c>
      <c r="K199" s="170">
        <v>1637153.12</v>
      </c>
      <c r="L199" s="170">
        <v>1548181.5</v>
      </c>
      <c r="M199" s="170">
        <v>1634685.25</v>
      </c>
      <c r="N199" s="170">
        <v>1572566.5</v>
      </c>
      <c r="O199" s="170">
        <v>1644002.75</v>
      </c>
      <c r="P199" s="170">
        <v>1674129.38</v>
      </c>
      <c r="Q199" s="170">
        <v>1505519.75</v>
      </c>
      <c r="R199" s="170">
        <v>726808.88</v>
      </c>
      <c r="S199" s="170">
        <v>1193622.1200000001</v>
      </c>
      <c r="T199" s="170">
        <v>1625290.75</v>
      </c>
      <c r="U199" s="170">
        <v>1566301.75</v>
      </c>
      <c r="V199" s="170">
        <v>1634894.25</v>
      </c>
      <c r="W199" s="170">
        <v>1638706.38</v>
      </c>
      <c r="X199" s="170">
        <v>1537986.12</v>
      </c>
      <c r="Y199" s="170">
        <v>1604274</v>
      </c>
      <c r="Z199" s="170">
        <v>1553666.5</v>
      </c>
      <c r="AA199" s="170">
        <v>1607084.62</v>
      </c>
      <c r="AB199" s="170">
        <v>1615627.5</v>
      </c>
      <c r="AC199" s="170">
        <v>1473984</v>
      </c>
      <c r="AD199" s="170">
        <v>1572804.62</v>
      </c>
      <c r="AE199" s="170">
        <v>1523896.38</v>
      </c>
      <c r="AF199" s="170">
        <v>1580109.5</v>
      </c>
      <c r="AG199" s="170">
        <v>1540508.25</v>
      </c>
      <c r="AH199" s="170">
        <v>1620429</v>
      </c>
      <c r="AI199" s="170">
        <v>1619791.25</v>
      </c>
      <c r="AJ199" s="170">
        <v>1512862</v>
      </c>
      <c r="AK199" s="170">
        <v>1579498.88</v>
      </c>
      <c r="AL199" s="170">
        <v>1522608.75</v>
      </c>
      <c r="AM199" s="170">
        <v>1557313.5</v>
      </c>
      <c r="AN199" s="170">
        <v>1625217.88</v>
      </c>
      <c r="AO199" s="170">
        <v>1533581.25</v>
      </c>
      <c r="AP199" s="170">
        <v>208509.92</v>
      </c>
      <c r="AQ199" s="170">
        <v>151700.98000000001</v>
      </c>
      <c r="AR199" s="170">
        <v>1603815.25</v>
      </c>
      <c r="AS199" s="170">
        <v>1566736.5</v>
      </c>
      <c r="AT199" s="170">
        <v>1623579</v>
      </c>
      <c r="AU199" s="170">
        <v>1644856.5</v>
      </c>
      <c r="AV199" s="170">
        <v>1531946.62</v>
      </c>
      <c r="AW199" s="170">
        <v>1592847.88</v>
      </c>
      <c r="AX199" s="170">
        <v>1536317</v>
      </c>
      <c r="AY199" s="170">
        <v>1571564</v>
      </c>
      <c r="AZ199" s="170">
        <v>1619042</v>
      </c>
      <c r="BA199" s="170">
        <v>1476133.88</v>
      </c>
      <c r="BB199" s="170">
        <v>1580093.75</v>
      </c>
      <c r="BC199" s="170">
        <v>1498134.5</v>
      </c>
      <c r="BD199" s="170">
        <v>1588946.88</v>
      </c>
      <c r="BE199" s="170">
        <v>1544748.38</v>
      </c>
      <c r="BF199" s="170">
        <v>1607864.25</v>
      </c>
      <c r="BG199" s="170">
        <v>1624369.38</v>
      </c>
      <c r="BH199" s="170">
        <v>1510024.25</v>
      </c>
      <c r="BI199" s="170">
        <v>1573994.62</v>
      </c>
      <c r="BJ199" s="170">
        <v>1519989.5</v>
      </c>
      <c r="BK199" s="170">
        <v>1565015</v>
      </c>
      <c r="BL199" s="170">
        <v>1630480.75</v>
      </c>
      <c r="BM199" s="170">
        <v>1489817.25</v>
      </c>
      <c r="BN199" s="170">
        <v>821351.81</v>
      </c>
      <c r="BO199" s="170">
        <v>1227905</v>
      </c>
      <c r="BP199" s="170">
        <v>1617396.25</v>
      </c>
      <c r="BQ199" s="170">
        <v>1569775.25</v>
      </c>
      <c r="BR199" s="170">
        <v>1649787</v>
      </c>
      <c r="BS199" s="170">
        <v>1663380.38</v>
      </c>
      <c r="BT199" s="170">
        <v>1553747.5</v>
      </c>
      <c r="BU199" s="170">
        <v>1641909.38</v>
      </c>
      <c r="BV199" s="170">
        <v>1608832.75</v>
      </c>
      <c r="BW199" s="170">
        <v>1661218.5</v>
      </c>
      <c r="BX199" s="170">
        <v>1726829.75</v>
      </c>
      <c r="BY199" s="170">
        <v>1575252.5</v>
      </c>
      <c r="BZ199" s="170">
        <v>1693013.75</v>
      </c>
      <c r="CA199" s="170">
        <v>1634594.38</v>
      </c>
      <c r="CB199" s="170">
        <v>1690255.25</v>
      </c>
      <c r="CC199" s="170">
        <v>1617910.5</v>
      </c>
      <c r="CD199" s="170">
        <v>1728785.88</v>
      </c>
      <c r="CE199" s="170">
        <v>1735732.75</v>
      </c>
      <c r="CF199" s="170">
        <v>1653170</v>
      </c>
      <c r="CG199" s="170">
        <v>1718105</v>
      </c>
      <c r="CH199" s="170">
        <v>1708435.75</v>
      </c>
      <c r="CI199" s="170">
        <v>1769300.12</v>
      </c>
      <c r="CJ199" s="170">
        <v>1789399.62</v>
      </c>
      <c r="CK199" s="170">
        <v>1673465.12</v>
      </c>
      <c r="CL199" s="170">
        <v>1555145.25</v>
      </c>
      <c r="CM199" s="170">
        <v>724864.62</v>
      </c>
      <c r="CN199" s="170">
        <v>1712054.5</v>
      </c>
      <c r="CO199" s="170">
        <v>1677760.25</v>
      </c>
      <c r="CP199" s="170">
        <v>1743744.25</v>
      </c>
      <c r="CQ199" s="170">
        <v>1752952.88</v>
      </c>
      <c r="CR199" s="170">
        <v>1668026.38</v>
      </c>
      <c r="CS199" s="170">
        <v>1736780.5</v>
      </c>
      <c r="CT199" s="170">
        <v>1707747.88</v>
      </c>
      <c r="CU199" s="170">
        <v>1778526.75</v>
      </c>
      <c r="CV199" s="170">
        <v>1779659</v>
      </c>
      <c r="CW199" s="170">
        <v>1613827.38</v>
      </c>
      <c r="CX199" s="170">
        <v>1779169.88</v>
      </c>
      <c r="CY199" s="170">
        <v>1669620.75</v>
      </c>
      <c r="CZ199" s="170">
        <v>1714942.38</v>
      </c>
      <c r="DA199" s="170">
        <v>1680081</v>
      </c>
      <c r="DB199" s="170">
        <v>1748439.75</v>
      </c>
      <c r="DC199" s="170">
        <v>1760831.38</v>
      </c>
      <c r="DD199" s="170">
        <v>1653736.38</v>
      </c>
      <c r="DE199" s="170">
        <v>1738769.75</v>
      </c>
      <c r="DF199" s="170">
        <v>1712879.12</v>
      </c>
      <c r="DG199" s="170">
        <v>1760166.75</v>
      </c>
      <c r="DH199" s="170">
        <v>1774936.25</v>
      </c>
      <c r="DI199" s="170">
        <v>1607942.75</v>
      </c>
      <c r="DJ199" s="170">
        <v>1769396</v>
      </c>
      <c r="DK199" s="170">
        <v>497478.59</v>
      </c>
      <c r="DL199" s="170">
        <v>1701673</v>
      </c>
      <c r="DM199" s="170">
        <v>1671838.62</v>
      </c>
      <c r="DN199" s="170">
        <v>1746967.62</v>
      </c>
      <c r="DO199" s="170">
        <v>1759667.88</v>
      </c>
      <c r="DP199" s="170">
        <v>1650663.75</v>
      </c>
      <c r="DQ199" s="170">
        <v>1748032.62</v>
      </c>
      <c r="DR199" s="170">
        <v>1711042.88</v>
      </c>
      <c r="DS199" s="170">
        <v>1755812</v>
      </c>
      <c r="DT199" s="170">
        <v>1775704.38</v>
      </c>
      <c r="DU199" s="170">
        <v>1602562.38</v>
      </c>
      <c r="DV199" s="170">
        <v>1756103</v>
      </c>
      <c r="DW199" s="170">
        <v>1666322</v>
      </c>
      <c r="DX199" s="170">
        <v>1697788</v>
      </c>
      <c r="DY199" s="170">
        <v>1657396.38</v>
      </c>
      <c r="DZ199" s="170">
        <v>1747628.62</v>
      </c>
      <c r="EA199" s="170">
        <v>1740018.75</v>
      </c>
      <c r="EB199" s="170">
        <v>1652123.25</v>
      </c>
      <c r="EC199" s="170">
        <v>1714104.5</v>
      </c>
      <c r="ED199" s="170">
        <v>1698172.25</v>
      </c>
      <c r="EE199" s="170">
        <v>1747691.25</v>
      </c>
      <c r="EF199" s="170">
        <v>1772651.88</v>
      </c>
      <c r="EG199" s="170">
        <v>1658703.5</v>
      </c>
      <c r="EH199" s="170">
        <v>58267.45</v>
      </c>
      <c r="EI199" s="170">
        <v>330074.65999999997</v>
      </c>
      <c r="EJ199" s="170">
        <v>1700695.62</v>
      </c>
      <c r="EK199" s="170">
        <v>1657287</v>
      </c>
      <c r="EL199" s="170">
        <v>1751011.38</v>
      </c>
      <c r="EM199" s="170">
        <v>1752058</v>
      </c>
      <c r="EN199" s="170">
        <v>1658804.5</v>
      </c>
      <c r="EO199" s="170">
        <v>1719252.5</v>
      </c>
      <c r="EP199" s="170">
        <v>1692963.25</v>
      </c>
      <c r="EQ199" s="170">
        <v>1757082.25</v>
      </c>
      <c r="ER199" s="170">
        <v>1749952</v>
      </c>
      <c r="ES199" s="170">
        <v>1578513.75</v>
      </c>
      <c r="ET199" s="170">
        <v>1723430.25</v>
      </c>
      <c r="EU199" s="170">
        <v>1621429.25</v>
      </c>
      <c r="EV199" s="170">
        <v>1676547.88</v>
      </c>
      <c r="EW199" s="170">
        <v>1633776.25</v>
      </c>
      <c r="EX199" s="170">
        <v>1719845</v>
      </c>
      <c r="EY199" s="170">
        <v>1729335.88</v>
      </c>
      <c r="EZ199" s="170">
        <v>1619423</v>
      </c>
      <c r="FA199" s="170">
        <v>1688014.88</v>
      </c>
      <c r="FB199" s="170">
        <v>1672894.62</v>
      </c>
      <c r="FC199" s="170">
        <v>1729123</v>
      </c>
      <c r="FD199" s="170">
        <v>1723876.38</v>
      </c>
      <c r="FE199" s="170">
        <v>1554739.88</v>
      </c>
      <c r="FF199" s="170">
        <v>714446.62</v>
      </c>
      <c r="FG199" s="170">
        <v>1450973.12</v>
      </c>
      <c r="FH199" s="170">
        <v>1662363.62</v>
      </c>
      <c r="FI199" s="170">
        <v>1622376.25</v>
      </c>
      <c r="FJ199" s="170">
        <v>1712999.25</v>
      </c>
      <c r="FK199" s="170">
        <v>1721194.75</v>
      </c>
      <c r="FL199" s="170">
        <v>1614836</v>
      </c>
      <c r="FM199" s="170">
        <v>1679422.88</v>
      </c>
      <c r="FN199" s="170">
        <v>1654309.38</v>
      </c>
      <c r="FO199" s="170">
        <v>1721129.75</v>
      </c>
      <c r="FP199" s="170">
        <v>1715063.62</v>
      </c>
      <c r="FQ199" s="170">
        <v>1558324</v>
      </c>
      <c r="FR199" s="170">
        <v>1689083.38</v>
      </c>
      <c r="FS199" s="170">
        <v>1623275.75</v>
      </c>
      <c r="FT199" s="170">
        <v>1658118.88</v>
      </c>
      <c r="FU199" s="170">
        <v>1625401.5</v>
      </c>
      <c r="FV199" s="170">
        <v>1716846.62</v>
      </c>
      <c r="FW199" s="170">
        <v>1699644.88</v>
      </c>
      <c r="FX199" s="170">
        <v>1610278</v>
      </c>
      <c r="FY199" s="170">
        <v>1662221.62</v>
      </c>
      <c r="FZ199" s="170">
        <v>1644700.75</v>
      </c>
      <c r="GA199" s="170">
        <v>1731261.62</v>
      </c>
    </row>
    <row r="200" spans="2:183">
      <c r="B200" s="171" t="s">
        <v>7</v>
      </c>
      <c r="C200" s="172" t="s">
        <v>269</v>
      </c>
      <c r="D200" s="454">
        <v>10.984947390530952</v>
      </c>
      <c r="E200" s="455">
        <v>10.989858582941945</v>
      </c>
      <c r="F200" s="455">
        <v>11.037756060012509</v>
      </c>
      <c r="G200" s="455">
        <v>11.033358081250743</v>
      </c>
      <c r="H200" s="455">
        <v>11.01718871982256</v>
      </c>
      <c r="I200" s="455">
        <v>11.036755801684029</v>
      </c>
      <c r="J200" s="455">
        <v>11.020817318714515</v>
      </c>
      <c r="K200" s="455">
        <v>11.015698560086127</v>
      </c>
      <c r="L200" s="455">
        <v>11.044083554819242</v>
      </c>
      <c r="M200" s="455">
        <v>11.016661275213467</v>
      </c>
      <c r="N200" s="455">
        <v>11.023872948664923</v>
      </c>
      <c r="O200" s="455">
        <v>11.008234400005357</v>
      </c>
      <c r="P200" s="455">
        <v>10.987552209810588</v>
      </c>
      <c r="Q200" s="455">
        <v>10.991795577333296</v>
      </c>
      <c r="R200" s="455">
        <v>11.038547570880946</v>
      </c>
      <c r="S200" s="455">
        <v>11.035095316458039</v>
      </c>
      <c r="T200" s="455">
        <v>11.02071353983021</v>
      </c>
      <c r="U200" s="455">
        <v>11.028043361291477</v>
      </c>
      <c r="V200" s="455">
        <v>11.020520728008089</v>
      </c>
      <c r="W200" s="455">
        <v>11.015624823543646</v>
      </c>
      <c r="X200" s="455">
        <v>11.053516897156374</v>
      </c>
      <c r="Y200" s="455">
        <v>11.041038946738151</v>
      </c>
      <c r="Z200" s="455">
        <v>11.040208771530896</v>
      </c>
      <c r="AA200" s="455">
        <v>11.034561833549619</v>
      </c>
      <c r="AB200" s="455">
        <v>11.031411950265266</v>
      </c>
      <c r="AC200" s="455">
        <v>11.018991969579478</v>
      </c>
      <c r="AD200" s="455">
        <v>11.064478962215704</v>
      </c>
      <c r="AE200" s="455">
        <v>11.062848949901632</v>
      </c>
      <c r="AF200" s="455">
        <v>11.053890979810557</v>
      </c>
      <c r="AG200" s="455">
        <v>11.05138972723408</v>
      </c>
      <c r="AH200" s="455">
        <v>11.031656556992015</v>
      </c>
      <c r="AI200" s="455">
        <v>11.030694137996786</v>
      </c>
      <c r="AJ200" s="455">
        <v>11.071558209654285</v>
      </c>
      <c r="AK200" s="455">
        <v>11.060219453955982</v>
      </c>
      <c r="AL200" s="455">
        <v>11.055268546511366</v>
      </c>
      <c r="AM200" s="455">
        <v>11.073756853040937</v>
      </c>
      <c r="AN200" s="455">
        <v>11.023956968241693</v>
      </c>
      <c r="AO200" s="455">
        <v>11.016293121456261</v>
      </c>
      <c r="AP200" s="455">
        <v>11.0322708994709</v>
      </c>
      <c r="AQ200" s="455">
        <v>11.075408663147675</v>
      </c>
      <c r="AR200" s="455">
        <v>11.038261548838234</v>
      </c>
      <c r="AS200" s="455">
        <v>11.027376000337846</v>
      </c>
      <c r="AT200" s="455">
        <v>11.026752241238794</v>
      </c>
      <c r="AU200" s="455">
        <v>11.011149342955262</v>
      </c>
      <c r="AV200" s="455">
        <v>11.056835123275016</v>
      </c>
      <c r="AW200" s="455">
        <v>11.048630269062961</v>
      </c>
      <c r="AX200" s="455">
        <v>11.048189218732022</v>
      </c>
      <c r="AY200" s="455">
        <v>11.061276200396964</v>
      </c>
      <c r="AZ200" s="455">
        <v>10.915871089536138</v>
      </c>
      <c r="BA200" s="455">
        <v>10.907291919974043</v>
      </c>
      <c r="BB200" s="455">
        <v>10.947784590868149</v>
      </c>
      <c r="BC200" s="455">
        <v>10.972771950897958</v>
      </c>
      <c r="BD200" s="455">
        <v>10.938790841124067</v>
      </c>
      <c r="BE200" s="455">
        <v>10.934955651355235</v>
      </c>
      <c r="BF200" s="455">
        <v>10.927370685261076</v>
      </c>
      <c r="BG200" s="455">
        <v>10.91404043458104</v>
      </c>
      <c r="BH200" s="455">
        <v>10.963655340158281</v>
      </c>
      <c r="BI200" s="455">
        <v>10.952423040525495</v>
      </c>
      <c r="BJ200" s="455">
        <v>10.94943415526693</v>
      </c>
      <c r="BK200" s="455">
        <v>10.957263580925442</v>
      </c>
      <c r="BL200" s="455">
        <v>10.963499956293413</v>
      </c>
      <c r="BM200" s="455">
        <v>10.95086764664698</v>
      </c>
      <c r="BN200" s="455">
        <v>10.99501500625149</v>
      </c>
      <c r="BO200" s="455">
        <v>11.002359328478002</v>
      </c>
      <c r="BP200" s="455">
        <v>10.976113968891664</v>
      </c>
      <c r="BQ200" s="455">
        <v>10.971618230870307</v>
      </c>
      <c r="BR200" s="455">
        <v>10.951488599024197</v>
      </c>
      <c r="BS200" s="455">
        <v>10.944083979761693</v>
      </c>
      <c r="BT200" s="455">
        <v>10.982798594765004</v>
      </c>
      <c r="BU200" s="455">
        <v>10.958555286359783</v>
      </c>
      <c r="BV200" s="455">
        <v>10.932392533398568</v>
      </c>
      <c r="BW200" s="455">
        <v>10.936767987991546</v>
      </c>
      <c r="BX200" s="455">
        <v>10.947802615812797</v>
      </c>
      <c r="BY200" s="455">
        <v>10.945213292877046</v>
      </c>
      <c r="BZ200" s="455">
        <v>10.969306600320071</v>
      </c>
      <c r="CA200" s="455">
        <v>10.982078980674672</v>
      </c>
      <c r="CB200" s="455">
        <v>10.983029233838216</v>
      </c>
      <c r="CC200" s="455">
        <v>10.997440812414609</v>
      </c>
      <c r="CD200" s="455">
        <v>10.960343115811096</v>
      </c>
      <c r="CE200" s="455">
        <v>10.955211469398318</v>
      </c>
      <c r="CF200" s="455">
        <v>10.970232915304043</v>
      </c>
      <c r="CG200" s="455">
        <v>10.957232415609594</v>
      </c>
      <c r="CH200" s="455">
        <v>10.937838919299594</v>
      </c>
      <c r="CI200" s="455">
        <v>10.933957000809556</v>
      </c>
      <c r="CJ200" s="455">
        <v>10.921295248558089</v>
      </c>
      <c r="CK200" s="455">
        <v>10.919745020107499</v>
      </c>
      <c r="CL200" s="455">
        <v>10.920273648435142</v>
      </c>
      <c r="CM200" s="455">
        <v>10.951436341386032</v>
      </c>
      <c r="CN200" s="455">
        <v>10.965710827013732</v>
      </c>
      <c r="CO200" s="455">
        <v>10.950295458737397</v>
      </c>
      <c r="CP200" s="455">
        <v>10.949315881348269</v>
      </c>
      <c r="CQ200" s="455">
        <v>10.944327152400573</v>
      </c>
      <c r="CR200" s="455">
        <v>10.959077428468184</v>
      </c>
      <c r="CS200" s="455">
        <v>10.947935577407968</v>
      </c>
      <c r="CT200" s="455">
        <v>10.938268441933879</v>
      </c>
      <c r="CU200" s="455">
        <v>10.928773550123511</v>
      </c>
      <c r="CV200" s="455">
        <v>10.926398447908545</v>
      </c>
      <c r="CW200" s="455">
        <v>10.92405070574276</v>
      </c>
      <c r="CX200" s="455">
        <v>10.926481321124355</v>
      </c>
      <c r="CY200" s="455">
        <v>10.955732396307013</v>
      </c>
      <c r="CZ200" s="455">
        <v>10.96433358267641</v>
      </c>
      <c r="DA200" s="455">
        <v>10.952145343606993</v>
      </c>
      <c r="DB200" s="455">
        <v>10.946905522163787</v>
      </c>
      <c r="DC200" s="455">
        <v>10.939626737243644</v>
      </c>
      <c r="DD200" s="455">
        <v>10.968458201788129</v>
      </c>
      <c r="DE200" s="455">
        <v>10.94763924042663</v>
      </c>
      <c r="DF200" s="455">
        <v>10.933947022341425</v>
      </c>
      <c r="DG200" s="455">
        <v>10.937740017150739</v>
      </c>
      <c r="DH200" s="455">
        <v>10.929881521986784</v>
      </c>
      <c r="DI200" s="455">
        <v>10.927711835765322</v>
      </c>
      <c r="DJ200" s="455">
        <v>10.931644631162733</v>
      </c>
      <c r="DK200" s="455">
        <v>10.960575262183838</v>
      </c>
      <c r="DL200" s="455">
        <v>10.971669342411523</v>
      </c>
      <c r="DM200" s="455">
        <v>10.957343636327888</v>
      </c>
      <c r="DN200" s="455">
        <v>10.947970295168265</v>
      </c>
      <c r="DO200" s="455">
        <v>10.93980652782095</v>
      </c>
      <c r="DP200" s="455">
        <v>10.971510468594218</v>
      </c>
      <c r="DQ200" s="455">
        <v>10.941479325496678</v>
      </c>
      <c r="DR200" s="455">
        <v>10.935207674265518</v>
      </c>
      <c r="DS200" s="455">
        <v>10.940252101363939</v>
      </c>
      <c r="DT200" s="455">
        <v>10.929563852574045</v>
      </c>
      <c r="DU200" s="455">
        <v>10.930815508044187</v>
      </c>
      <c r="DV200" s="455">
        <v>10.935932644584353</v>
      </c>
      <c r="DW200" s="455">
        <v>10.954788999993426</v>
      </c>
      <c r="DX200" s="455">
        <v>10.975776578207325</v>
      </c>
      <c r="DY200" s="455">
        <v>10.966403191869466</v>
      </c>
      <c r="DZ200" s="455">
        <v>10.947378898640057</v>
      </c>
      <c r="EA200" s="455">
        <v>10.948678621991505</v>
      </c>
      <c r="EB200" s="455">
        <v>10.971803837188453</v>
      </c>
      <c r="EC200" s="455">
        <v>10.961289311795777</v>
      </c>
      <c r="ED200" s="455">
        <v>10.94042165957995</v>
      </c>
      <c r="EE200" s="455">
        <v>10.946468388680806</v>
      </c>
      <c r="EF200" s="455">
        <v>10.931566425545297</v>
      </c>
      <c r="EG200" s="455">
        <v>10.931919992249407</v>
      </c>
      <c r="EH200" s="455">
        <v>10.940189635749155</v>
      </c>
      <c r="EI200" s="455">
        <v>10.971694776660172</v>
      </c>
      <c r="EJ200" s="455">
        <v>10.972796144317126</v>
      </c>
      <c r="EK200" s="455">
        <v>10.966767911381098</v>
      </c>
      <c r="EL200" s="455">
        <v>10.945120858101898</v>
      </c>
      <c r="EM200" s="455">
        <v>10.944206383909052</v>
      </c>
      <c r="EN200" s="455">
        <v>10.965926391517943</v>
      </c>
      <c r="EO200" s="455">
        <v>10.957143403417311</v>
      </c>
      <c r="EP200" s="455">
        <v>10.943241609783845</v>
      </c>
      <c r="EQ200" s="455">
        <v>10.939986987192658</v>
      </c>
      <c r="ER200" s="455">
        <v>10.835079376872972</v>
      </c>
      <c r="ES200" s="455">
        <v>10.835666281958673</v>
      </c>
      <c r="ET200" s="455">
        <v>10.844094495620658</v>
      </c>
      <c r="EU200" s="455">
        <v>10.879957927651665</v>
      </c>
      <c r="EV200" s="455">
        <v>10.880174700828077</v>
      </c>
      <c r="EW200" s="455">
        <v>10.87183893260919</v>
      </c>
      <c r="EX200" s="455">
        <v>10.854523651740351</v>
      </c>
      <c r="EY200" s="455">
        <v>10.846787553392334</v>
      </c>
      <c r="EZ200" s="455">
        <v>10.884098298800749</v>
      </c>
      <c r="FA200" s="455">
        <v>10.869661034411703</v>
      </c>
      <c r="FB200" s="455">
        <v>10.843518240037337</v>
      </c>
      <c r="FC200" s="455">
        <v>10.849194995545181</v>
      </c>
      <c r="FD200" s="455">
        <v>10.89895225992451</v>
      </c>
      <c r="FE200" s="455">
        <v>10.902453280080255</v>
      </c>
      <c r="FF200" s="455">
        <v>10.914747391417267</v>
      </c>
      <c r="FG200" s="455">
        <v>10.942482051282052</v>
      </c>
      <c r="FH200" s="455">
        <v>10.94481137168666</v>
      </c>
      <c r="FI200" s="455">
        <v>10.938352675074524</v>
      </c>
      <c r="FJ200" s="455">
        <v>10.909641949597814</v>
      </c>
      <c r="FK200" s="455">
        <v>10.904127705134053</v>
      </c>
      <c r="FL200" s="455">
        <v>10.940623306233062</v>
      </c>
      <c r="FM200" s="455">
        <v>10.929971298965851</v>
      </c>
      <c r="FN200" s="455">
        <v>10.909741738075619</v>
      </c>
      <c r="FO200" s="455">
        <v>10.905443122992212</v>
      </c>
      <c r="FP200" s="455">
        <v>10.959223106169526</v>
      </c>
      <c r="FQ200" s="455">
        <v>10.955704777444716</v>
      </c>
      <c r="FR200" s="455">
        <v>10.980480412934094</v>
      </c>
      <c r="FS200" s="455">
        <v>10.991101293249374</v>
      </c>
      <c r="FT200" s="455">
        <v>11.001903498062529</v>
      </c>
      <c r="FU200" s="455">
        <v>10.990165386487803</v>
      </c>
      <c r="FV200" s="455">
        <v>10.961790692180488</v>
      </c>
      <c r="FW200" s="455">
        <v>10.977065281975767</v>
      </c>
      <c r="FX200" s="455">
        <v>10.997739364426748</v>
      </c>
      <c r="FY200" s="455">
        <v>10.996947596144304</v>
      </c>
      <c r="FZ200" s="455">
        <v>10.973232250920017</v>
      </c>
      <c r="GA200" s="455">
        <v>10.953053991471702</v>
      </c>
    </row>
    <row r="201" spans="2:183">
      <c r="B201" s="96" t="s">
        <v>7</v>
      </c>
      <c r="C201" s="166" t="s">
        <v>37</v>
      </c>
      <c r="D201" s="99">
        <v>3661719.75</v>
      </c>
      <c r="E201" s="87">
        <v>3301073</v>
      </c>
      <c r="F201" s="87">
        <v>3513988.75</v>
      </c>
      <c r="G201" s="87">
        <v>3414817.75</v>
      </c>
      <c r="H201" s="87">
        <v>3575610</v>
      </c>
      <c r="I201" s="87">
        <v>3409976.5</v>
      </c>
      <c r="J201" s="87">
        <v>3576090</v>
      </c>
      <c r="K201" s="87">
        <v>3582093</v>
      </c>
      <c r="L201" s="87">
        <v>3387423</v>
      </c>
      <c r="M201" s="87">
        <v>3576692.75</v>
      </c>
      <c r="N201" s="87">
        <v>3440777.5</v>
      </c>
      <c r="O201" s="87">
        <v>3597080.75</v>
      </c>
      <c r="P201" s="87">
        <v>3815338.25</v>
      </c>
      <c r="Q201" s="87">
        <v>3431077.5</v>
      </c>
      <c r="R201" s="87">
        <v>1656397</v>
      </c>
      <c r="S201" s="87">
        <v>2720263</v>
      </c>
      <c r="T201" s="87">
        <v>3704034.5</v>
      </c>
      <c r="U201" s="87">
        <v>3569598</v>
      </c>
      <c r="V201" s="87">
        <v>3725920.75</v>
      </c>
      <c r="W201" s="87">
        <v>3734608</v>
      </c>
      <c r="X201" s="87">
        <v>3505067.25</v>
      </c>
      <c r="Y201" s="87">
        <v>3656137.75</v>
      </c>
      <c r="Z201" s="87">
        <v>3540804</v>
      </c>
      <c r="AA201" s="87">
        <v>3662543.25</v>
      </c>
      <c r="AB201" s="87">
        <v>3977677.25</v>
      </c>
      <c r="AC201" s="87">
        <v>3628951.25</v>
      </c>
      <c r="AD201" s="87">
        <v>3872248.25</v>
      </c>
      <c r="AE201" s="87">
        <v>3751834</v>
      </c>
      <c r="AF201" s="87">
        <v>3890231.5</v>
      </c>
      <c r="AG201" s="87">
        <v>3792734.25</v>
      </c>
      <c r="AH201" s="87">
        <v>3989497</v>
      </c>
      <c r="AI201" s="87">
        <v>3987928.75</v>
      </c>
      <c r="AJ201" s="87">
        <v>3724667</v>
      </c>
      <c r="AK201" s="87">
        <v>3888728.5</v>
      </c>
      <c r="AL201" s="87">
        <v>3748668.25</v>
      </c>
      <c r="AM201" s="87">
        <v>3834106.75</v>
      </c>
      <c r="AN201" s="87">
        <v>4054920.25</v>
      </c>
      <c r="AO201" s="87">
        <v>3826287.25</v>
      </c>
      <c r="AP201" s="87">
        <v>520232.19</v>
      </c>
      <c r="AQ201" s="87">
        <v>378493.91</v>
      </c>
      <c r="AR201" s="87">
        <v>4001520.75</v>
      </c>
      <c r="AS201" s="87">
        <v>3909008.25</v>
      </c>
      <c r="AT201" s="87">
        <v>4050831.25</v>
      </c>
      <c r="AU201" s="87">
        <v>4103917.75</v>
      </c>
      <c r="AV201" s="87">
        <v>3822208.5</v>
      </c>
      <c r="AW201" s="87">
        <v>3974159.75</v>
      </c>
      <c r="AX201" s="87">
        <v>3833114.75</v>
      </c>
      <c r="AY201" s="87">
        <v>3921054.5</v>
      </c>
      <c r="AZ201" s="87">
        <v>4241885.5</v>
      </c>
      <c r="BA201" s="87">
        <v>3867467.5</v>
      </c>
      <c r="BB201" s="87">
        <v>4139843</v>
      </c>
      <c r="BC201" s="87">
        <v>3925109</v>
      </c>
      <c r="BD201" s="87">
        <v>4163039</v>
      </c>
      <c r="BE201" s="87">
        <v>4047237.5</v>
      </c>
      <c r="BF201" s="87">
        <v>4212599</v>
      </c>
      <c r="BG201" s="87">
        <v>4255845</v>
      </c>
      <c r="BH201" s="87">
        <v>3956260.5</v>
      </c>
      <c r="BI201" s="87">
        <v>4123865.5</v>
      </c>
      <c r="BJ201" s="87">
        <v>3982370.5</v>
      </c>
      <c r="BK201" s="87">
        <v>4100336</v>
      </c>
      <c r="BL201" s="87">
        <v>4399037.5</v>
      </c>
      <c r="BM201" s="87">
        <v>4019527.25</v>
      </c>
      <c r="BN201" s="87">
        <v>2216007.25</v>
      </c>
      <c r="BO201" s="87">
        <v>3312888.75</v>
      </c>
      <c r="BP201" s="87">
        <v>4363735.5</v>
      </c>
      <c r="BQ201" s="87">
        <v>4235253</v>
      </c>
      <c r="BR201" s="87">
        <v>4451124.5</v>
      </c>
      <c r="BS201" s="87">
        <v>4487799</v>
      </c>
      <c r="BT201" s="87">
        <v>4192010.5</v>
      </c>
      <c r="BU201" s="87">
        <v>4429871.5</v>
      </c>
      <c r="BV201" s="87">
        <v>4340630</v>
      </c>
      <c r="BW201" s="87">
        <v>4481967</v>
      </c>
      <c r="BX201" s="87">
        <v>4798852</v>
      </c>
      <c r="BY201" s="87">
        <v>4377619.5</v>
      </c>
      <c r="BZ201" s="87">
        <v>4704878</v>
      </c>
      <c r="CA201" s="87">
        <v>4542528.5</v>
      </c>
      <c r="CB201" s="87">
        <v>4697211.5</v>
      </c>
      <c r="CC201" s="87">
        <v>4496165</v>
      </c>
      <c r="CD201" s="87">
        <v>4804286.5</v>
      </c>
      <c r="CE201" s="87">
        <v>4823592</v>
      </c>
      <c r="CF201" s="87">
        <v>4594151</v>
      </c>
      <c r="CG201" s="87">
        <v>4774605.5</v>
      </c>
      <c r="CH201" s="87">
        <v>4747733.5</v>
      </c>
      <c r="CI201" s="87">
        <v>4916875</v>
      </c>
      <c r="CJ201" s="87">
        <v>5221465.5</v>
      </c>
      <c r="CK201" s="87">
        <v>4883168</v>
      </c>
      <c r="CL201" s="87">
        <v>4537910.5</v>
      </c>
      <c r="CM201" s="87">
        <v>2115154.25</v>
      </c>
      <c r="CN201" s="87">
        <v>4995774</v>
      </c>
      <c r="CO201" s="87">
        <v>4895703.5</v>
      </c>
      <c r="CP201" s="87">
        <v>5088244.5</v>
      </c>
      <c r="CQ201" s="87">
        <v>5115115.5</v>
      </c>
      <c r="CR201" s="87">
        <v>4867300.5</v>
      </c>
      <c r="CS201" s="87">
        <v>5067924</v>
      </c>
      <c r="CT201" s="87">
        <v>4983207.5</v>
      </c>
      <c r="CU201" s="87">
        <v>5189739.5</v>
      </c>
      <c r="CV201" s="87">
        <v>5349655</v>
      </c>
      <c r="CW201" s="87">
        <v>4851164.5</v>
      </c>
      <c r="CX201" s="87">
        <v>5348183.5</v>
      </c>
      <c r="CY201" s="87">
        <v>5018878.5</v>
      </c>
      <c r="CZ201" s="87">
        <v>5155116.5</v>
      </c>
      <c r="DA201" s="87">
        <v>5050323</v>
      </c>
      <c r="DB201" s="87">
        <v>5255808.5</v>
      </c>
      <c r="DC201" s="87">
        <v>5293058</v>
      </c>
      <c r="DD201" s="87">
        <v>4971131</v>
      </c>
      <c r="DE201" s="87">
        <v>5226740</v>
      </c>
      <c r="DF201" s="87">
        <v>5148912</v>
      </c>
      <c r="DG201" s="87">
        <v>5291060</v>
      </c>
      <c r="DH201" s="87">
        <v>5548449</v>
      </c>
      <c r="DI201" s="87">
        <v>5026428</v>
      </c>
      <c r="DJ201" s="87">
        <v>5531131</v>
      </c>
      <c r="DK201" s="87">
        <v>1555117.5</v>
      </c>
      <c r="DL201" s="87">
        <v>5319428</v>
      </c>
      <c r="DM201" s="87">
        <v>5226165.5</v>
      </c>
      <c r="DN201" s="87">
        <v>5461018.5</v>
      </c>
      <c r="DO201" s="87">
        <v>5500720</v>
      </c>
      <c r="DP201" s="87">
        <v>5159974</v>
      </c>
      <c r="DQ201" s="87">
        <v>5464347</v>
      </c>
      <c r="DR201" s="87">
        <v>5348719</v>
      </c>
      <c r="DS201" s="87">
        <v>5488666.5</v>
      </c>
      <c r="DT201" s="87">
        <v>5827859</v>
      </c>
      <c r="DU201" s="87">
        <v>5259607.5</v>
      </c>
      <c r="DV201" s="87">
        <v>5763528</v>
      </c>
      <c r="DW201" s="87">
        <v>5468864</v>
      </c>
      <c r="DX201" s="87">
        <v>5572138</v>
      </c>
      <c r="DY201" s="87">
        <v>5439572</v>
      </c>
      <c r="DZ201" s="87">
        <v>5735715</v>
      </c>
      <c r="EA201" s="87">
        <v>5710739</v>
      </c>
      <c r="EB201" s="87">
        <v>5422266</v>
      </c>
      <c r="EC201" s="87">
        <v>5625688</v>
      </c>
      <c r="ED201" s="87">
        <v>5573397.5</v>
      </c>
      <c r="EE201" s="87">
        <v>5735919.5</v>
      </c>
      <c r="EF201" s="87">
        <v>5934838</v>
      </c>
      <c r="EG201" s="87">
        <v>5553338.5</v>
      </c>
      <c r="EH201" s="87">
        <v>195079.44</v>
      </c>
      <c r="EI201" s="87">
        <v>1105089.3799999999</v>
      </c>
      <c r="EJ201" s="87">
        <v>5693928</v>
      </c>
      <c r="EK201" s="87">
        <v>5548596</v>
      </c>
      <c r="EL201" s="87">
        <v>5862384.5</v>
      </c>
      <c r="EM201" s="87">
        <v>5865888.5</v>
      </c>
      <c r="EN201" s="87">
        <v>5553676</v>
      </c>
      <c r="EO201" s="87">
        <v>5756056</v>
      </c>
      <c r="EP201" s="87">
        <v>5668038.5</v>
      </c>
      <c r="EQ201" s="87">
        <v>5882710</v>
      </c>
      <c r="ER201" s="87">
        <v>6385578.5</v>
      </c>
      <c r="ES201" s="87">
        <v>5760000</v>
      </c>
      <c r="ET201" s="87">
        <v>6288799</v>
      </c>
      <c r="EU201" s="87">
        <v>5916596.5</v>
      </c>
      <c r="EV201" s="87">
        <v>6117725</v>
      </c>
      <c r="EW201" s="87">
        <v>5961651</v>
      </c>
      <c r="EX201" s="87">
        <v>6275718</v>
      </c>
      <c r="EY201" s="87">
        <v>6310349</v>
      </c>
      <c r="EZ201" s="87">
        <v>5909275</v>
      </c>
      <c r="FA201" s="87">
        <v>6159570</v>
      </c>
      <c r="FB201" s="87">
        <v>6104395.5</v>
      </c>
      <c r="FC201" s="87">
        <v>6309572</v>
      </c>
      <c r="FD201" s="87">
        <v>7233384</v>
      </c>
      <c r="FE201" s="87">
        <v>6523688</v>
      </c>
      <c r="FF201" s="87">
        <v>2997816.5</v>
      </c>
      <c r="FG201" s="87">
        <v>6088282</v>
      </c>
      <c r="FH201" s="87">
        <v>6975277</v>
      </c>
      <c r="FI201" s="87">
        <v>6807491</v>
      </c>
      <c r="FJ201" s="87">
        <v>7187743.5</v>
      </c>
      <c r="FK201" s="87">
        <v>7222134</v>
      </c>
      <c r="FL201" s="87">
        <v>6775849.5</v>
      </c>
      <c r="FM201" s="87">
        <v>7046856.5</v>
      </c>
      <c r="FN201" s="87">
        <v>6941483.5</v>
      </c>
      <c r="FO201" s="87">
        <v>7221860</v>
      </c>
      <c r="FP201" s="87">
        <v>7772666</v>
      </c>
      <c r="FQ201" s="87">
        <v>7062322.5</v>
      </c>
      <c r="FR201" s="87">
        <v>7654924.5</v>
      </c>
      <c r="FS201" s="87">
        <v>7356685</v>
      </c>
      <c r="FT201" s="87">
        <v>7514592</v>
      </c>
      <c r="FU201" s="87">
        <v>7366320</v>
      </c>
      <c r="FV201" s="87">
        <v>7780747.5</v>
      </c>
      <c r="FW201" s="87">
        <v>7702789.5</v>
      </c>
      <c r="FX201" s="87">
        <v>7297777.5</v>
      </c>
      <c r="FY201" s="87">
        <v>7533185.5</v>
      </c>
      <c r="FZ201" s="87">
        <v>7453781</v>
      </c>
      <c r="GA201" s="87">
        <v>7846077</v>
      </c>
    </row>
    <row r="202" spans="2:183">
      <c r="B202" s="171" t="s">
        <v>7</v>
      </c>
      <c r="C202" s="172" t="s">
        <v>270</v>
      </c>
      <c r="D202" s="81">
        <v>2.1880009853330868</v>
      </c>
      <c r="E202" s="82">
        <v>2.1880012228939671</v>
      </c>
      <c r="F202" s="82">
        <v>2.1880015600239551</v>
      </c>
      <c r="G202" s="82">
        <v>2.1880020058673879</v>
      </c>
      <c r="H202" s="82">
        <v>2.1880005650748378</v>
      </c>
      <c r="I202" s="82">
        <v>2.1880012967686495</v>
      </c>
      <c r="J202" s="82">
        <v>2.1880015669270105</v>
      </c>
      <c r="K202" s="82">
        <v>2.1880012054095466</v>
      </c>
      <c r="L202" s="82">
        <v>2.1880012130360686</v>
      </c>
      <c r="M202" s="82">
        <v>2.18800087050397</v>
      </c>
      <c r="N202" s="82">
        <v>2.1880012705345053</v>
      </c>
      <c r="O202" s="82">
        <v>2.1880016624059784</v>
      </c>
      <c r="P202" s="82">
        <v>2.2789984427607384</v>
      </c>
      <c r="Q202" s="82">
        <v>2.2789986647468425</v>
      </c>
      <c r="R202" s="82">
        <v>2.278999398026067</v>
      </c>
      <c r="S202" s="82">
        <v>2.2789984823672671</v>
      </c>
      <c r="T202" s="82">
        <v>2.2789980808049268</v>
      </c>
      <c r="U202" s="82">
        <v>2.2789976452493907</v>
      </c>
      <c r="V202" s="82">
        <v>2.2789980147033977</v>
      </c>
      <c r="W202" s="82">
        <v>2.2789976566759935</v>
      </c>
      <c r="X202" s="82">
        <v>2.2789979730116157</v>
      </c>
      <c r="Y202" s="82">
        <v>2.2789983194890646</v>
      </c>
      <c r="Z202" s="82">
        <v>2.2789987426516567</v>
      </c>
      <c r="AA202" s="82">
        <v>2.2789983827982869</v>
      </c>
      <c r="AB202" s="82">
        <v>2.462001451448431</v>
      </c>
      <c r="AC202" s="82">
        <v>2.4620017924210846</v>
      </c>
      <c r="AD202" s="82">
        <v>2.4620020826235871</v>
      </c>
      <c r="AE202" s="82">
        <v>2.4620007299971407</v>
      </c>
      <c r="AF202" s="82">
        <v>2.4620012094098542</v>
      </c>
      <c r="AG202" s="82">
        <v>2.4620019074873505</v>
      </c>
      <c r="AH202" s="82">
        <v>2.4620004949306633</v>
      </c>
      <c r="AI202" s="82">
        <v>2.4620016622512315</v>
      </c>
      <c r="AJ202" s="82">
        <v>2.4620004997151095</v>
      </c>
      <c r="AK202" s="82">
        <v>2.4620014292127896</v>
      </c>
      <c r="AL202" s="82">
        <v>2.4620036171472153</v>
      </c>
      <c r="AM202" s="82">
        <v>2.4620005862660279</v>
      </c>
      <c r="AN202" s="82">
        <v>2.4950010087262888</v>
      </c>
      <c r="AO202" s="82">
        <v>2.4950013245141069</v>
      </c>
      <c r="AP202" s="82">
        <v>2.4949997103255326</v>
      </c>
      <c r="AQ202" s="82">
        <v>2.4949997686237753</v>
      </c>
      <c r="AR202" s="82">
        <v>2.495001060751854</v>
      </c>
      <c r="AS202" s="82">
        <v>2.4950004356188802</v>
      </c>
      <c r="AT202" s="82">
        <v>2.4950010131936913</v>
      </c>
      <c r="AU202" s="82">
        <v>2.4950004757253899</v>
      </c>
      <c r="AV202" s="82">
        <v>2.4950010986675237</v>
      </c>
      <c r="AW202" s="82">
        <v>2.4950026929125211</v>
      </c>
      <c r="AX202" s="82">
        <v>2.4950024962296191</v>
      </c>
      <c r="AY202" s="82">
        <v>2.4950014762364114</v>
      </c>
      <c r="AZ202" s="82">
        <v>2.6199971958726209</v>
      </c>
      <c r="BA202" s="82">
        <v>2.6199977877345382</v>
      </c>
      <c r="BB202" s="82">
        <v>2.6199983387061687</v>
      </c>
      <c r="BC202" s="82">
        <v>2.6199977371858134</v>
      </c>
      <c r="BD202" s="82">
        <v>2.6199988510629129</v>
      </c>
      <c r="BE202" s="82">
        <v>2.6199978924723006</v>
      </c>
      <c r="BF202" s="82">
        <v>2.6199966819338139</v>
      </c>
      <c r="BG202" s="82">
        <v>2.6199982912753503</v>
      </c>
      <c r="BH202" s="82">
        <v>2.6199979900985033</v>
      </c>
      <c r="BI202" s="82">
        <v>2.6199997430740898</v>
      </c>
      <c r="BJ202" s="82">
        <v>2.6199986907804296</v>
      </c>
      <c r="BK202" s="82">
        <v>2.6199978913940121</v>
      </c>
      <c r="BL202" s="82">
        <v>2.6980002677124522</v>
      </c>
      <c r="BM202" s="82">
        <v>2.6980002077436009</v>
      </c>
      <c r="BN202" s="82">
        <v>2.6980000811101883</v>
      </c>
      <c r="BO202" s="82">
        <v>2.6980008632589656</v>
      </c>
      <c r="BP202" s="82">
        <v>2.6980002581309313</v>
      </c>
      <c r="BQ202" s="82">
        <v>2.6979996021723491</v>
      </c>
      <c r="BR202" s="82">
        <v>2.6979994993293075</v>
      </c>
      <c r="BS202" s="82">
        <v>2.697999239356184</v>
      </c>
      <c r="BT202" s="82">
        <v>2.6979998358806689</v>
      </c>
      <c r="BU202" s="82">
        <v>2.6979999955904996</v>
      </c>
      <c r="BV202" s="82">
        <v>2.6979995279186104</v>
      </c>
      <c r="BW202" s="82">
        <v>2.6979996911905326</v>
      </c>
      <c r="BX202" s="82">
        <v>2.7789954394751422</v>
      </c>
      <c r="BY202" s="82">
        <v>2.7789954308912379</v>
      </c>
      <c r="BZ202" s="82">
        <v>2.7789957405839143</v>
      </c>
      <c r="CA202" s="82">
        <v>2.778994321514797</v>
      </c>
      <c r="CB202" s="82">
        <v>2.7789953617952081</v>
      </c>
      <c r="CC202" s="82">
        <v>2.7789948825970288</v>
      </c>
      <c r="CD202" s="82">
        <v>2.7789945276508159</v>
      </c>
      <c r="CE202" s="82">
        <v>2.7789946349747678</v>
      </c>
      <c r="CF202" s="82">
        <v>2.7789949007059165</v>
      </c>
      <c r="CG202" s="82">
        <v>2.7789951720063675</v>
      </c>
      <c r="CH202" s="82">
        <v>2.7789944690632935</v>
      </c>
      <c r="CI202" s="82">
        <v>2.7789943291248971</v>
      </c>
      <c r="CJ202" s="82">
        <v>2.91799855193889</v>
      </c>
      <c r="CK202" s="82">
        <v>2.9179980757531414</v>
      </c>
      <c r="CL202" s="82">
        <v>2.9179978526121597</v>
      </c>
      <c r="CM202" s="82">
        <v>2.9179990189064546</v>
      </c>
      <c r="CN202" s="82">
        <v>2.9179993977995444</v>
      </c>
      <c r="CO202" s="82">
        <v>2.9179994579082442</v>
      </c>
      <c r="CP202" s="82">
        <v>2.9179992994958979</v>
      </c>
      <c r="CQ202" s="82">
        <v>2.9179994273434207</v>
      </c>
      <c r="CR202" s="82">
        <v>2.9179997141292215</v>
      </c>
      <c r="CS202" s="82">
        <v>2.9179991369087803</v>
      </c>
      <c r="CT202" s="82">
        <v>2.9179995234425355</v>
      </c>
      <c r="CU202" s="82">
        <v>2.9179991248374533</v>
      </c>
      <c r="CV202" s="82">
        <v>3.0060000258476482</v>
      </c>
      <c r="CW202" s="82">
        <v>3.0059996255609445</v>
      </c>
      <c r="CX202" s="82">
        <v>3.0059993484152283</v>
      </c>
      <c r="CY202" s="82">
        <v>3.0059991168653122</v>
      </c>
      <c r="CZ202" s="82">
        <v>3.0059998284023983</v>
      </c>
      <c r="DA202" s="82">
        <v>3.0059997107282328</v>
      </c>
      <c r="DB202" s="82">
        <v>3.0059992058633989</v>
      </c>
      <c r="DC202" s="82">
        <v>3.0059993592345</v>
      </c>
      <c r="DD202" s="82">
        <v>3.0059996624129419</v>
      </c>
      <c r="DE202" s="82">
        <v>3.0059989253896324</v>
      </c>
      <c r="DF202" s="82">
        <v>3.0059984618179008</v>
      </c>
      <c r="DG202" s="82">
        <v>3.0059992895559469</v>
      </c>
      <c r="DH202" s="82">
        <v>3.125999032359613</v>
      </c>
      <c r="DI202" s="82">
        <v>3.1259993553874974</v>
      </c>
      <c r="DJ202" s="82">
        <v>3.1259994936125097</v>
      </c>
      <c r="DK202" s="82">
        <v>3.1259988495183277</v>
      </c>
      <c r="DL202" s="82">
        <v>3.1259989433927671</v>
      </c>
      <c r="DM202" s="82">
        <v>3.125998788088769</v>
      </c>
      <c r="DN202" s="82">
        <v>3.1259986948126719</v>
      </c>
      <c r="DO202" s="82">
        <v>3.1259989811259157</v>
      </c>
      <c r="DP202" s="82">
        <v>3.1259994653665837</v>
      </c>
      <c r="DQ202" s="82">
        <v>3.1259983008783894</v>
      </c>
      <c r="DR202" s="82">
        <v>3.1259993905003713</v>
      </c>
      <c r="DS202" s="82">
        <v>3.1259989679988518</v>
      </c>
      <c r="DT202" s="82">
        <v>3.2819984371497695</v>
      </c>
      <c r="DU202" s="82">
        <v>3.2819986077546637</v>
      </c>
      <c r="DV202" s="82">
        <v>3.2819988349202753</v>
      </c>
      <c r="DW202" s="82">
        <v>3.2819971170037965</v>
      </c>
      <c r="DX202" s="82">
        <v>3.2819986947722568</v>
      </c>
      <c r="DY202" s="82">
        <v>3.2819982387073878</v>
      </c>
      <c r="DZ202" s="82">
        <v>3.2819987807249342</v>
      </c>
      <c r="EA202" s="82">
        <v>3.2819985416823814</v>
      </c>
      <c r="EB202" s="82">
        <v>3.2819984828613724</v>
      </c>
      <c r="EC202" s="82">
        <v>3.281998267900236</v>
      </c>
      <c r="ED202" s="82">
        <v>3.2819977478727496</v>
      </c>
      <c r="EE202" s="82">
        <v>3.2819981790261865</v>
      </c>
      <c r="EF202" s="82">
        <v>3.347999721186091</v>
      </c>
      <c r="EG202" s="82">
        <v>3.3479995068437489</v>
      </c>
      <c r="EH202" s="82">
        <v>3.348000298622988</v>
      </c>
      <c r="EI202" s="82">
        <v>3.3479982377320332</v>
      </c>
      <c r="EJ202" s="82">
        <v>3.3479994497780852</v>
      </c>
      <c r="EK202" s="82">
        <v>3.3479994714252874</v>
      </c>
      <c r="EL202" s="82">
        <v>3.3479990861053115</v>
      </c>
      <c r="EM202" s="82">
        <v>3.3479990388446046</v>
      </c>
      <c r="EN202" s="82">
        <v>3.3479991162309966</v>
      </c>
      <c r="EO202" s="82">
        <v>3.3479992031420633</v>
      </c>
      <c r="EP202" s="82">
        <v>3.3479985463358406</v>
      </c>
      <c r="EQ202" s="82">
        <v>3.347999218590934</v>
      </c>
      <c r="ER202" s="82">
        <v>3.649002086914384</v>
      </c>
      <c r="ES202" s="82">
        <v>3.6490021072036907</v>
      </c>
      <c r="ET202" s="82">
        <v>3.6490011707755508</v>
      </c>
      <c r="EU202" s="82">
        <v>3.6490007195811969</v>
      </c>
      <c r="EV202" s="82">
        <v>3.6490010652126443</v>
      </c>
      <c r="EW202" s="82">
        <v>3.6490008959305169</v>
      </c>
      <c r="EX202" s="82">
        <v>3.6490020903046494</v>
      </c>
      <c r="EY202" s="82">
        <v>3.6490013727119339</v>
      </c>
      <c r="EZ202" s="82">
        <v>3.6490002920793394</v>
      </c>
      <c r="FA202" s="82">
        <v>3.6490021936299519</v>
      </c>
      <c r="FB202" s="82">
        <v>3.6490018122002206</v>
      </c>
      <c r="FC202" s="82">
        <v>3.6490012567064345</v>
      </c>
      <c r="FD202" s="82">
        <v>4.1959992514080389</v>
      </c>
      <c r="FE202" s="82">
        <v>4.1959996549390635</v>
      </c>
      <c r="FF202" s="82">
        <v>4.1959978759504803</v>
      </c>
      <c r="FG202" s="82">
        <v>4.1959991650293285</v>
      </c>
      <c r="FH202" s="82">
        <v>4.1959995491239148</v>
      </c>
      <c r="FI202" s="82">
        <v>4.196000157176857</v>
      </c>
      <c r="FJ202" s="82">
        <v>4.1959992101572725</v>
      </c>
      <c r="FK202" s="82">
        <v>4.1960004816421845</v>
      </c>
      <c r="FL202" s="82">
        <v>4.1959985410283149</v>
      </c>
      <c r="FM202" s="82">
        <v>4.1959988659913936</v>
      </c>
      <c r="FN202" s="82">
        <v>4.1960008109244962</v>
      </c>
      <c r="FO202" s="82">
        <v>4.1959997495830867</v>
      </c>
      <c r="FP202" s="82">
        <v>4.5319986438753794</v>
      </c>
      <c r="FQ202" s="82">
        <v>4.5319988012762433</v>
      </c>
      <c r="FR202" s="82">
        <v>4.5319991840781721</v>
      </c>
      <c r="FS202" s="82">
        <v>4.5319995693892423</v>
      </c>
      <c r="FT202" s="82">
        <v>4.5319983329542692</v>
      </c>
      <c r="FU202" s="82">
        <v>4.5320002473235075</v>
      </c>
      <c r="FV202" s="82">
        <v>4.5319991951290319</v>
      </c>
      <c r="FW202" s="82">
        <v>4.5319993550652775</v>
      </c>
      <c r="FX202" s="82">
        <v>4.5319985120581663</v>
      </c>
      <c r="FY202" s="82">
        <v>4.5319982662720992</v>
      </c>
      <c r="FZ202" s="82">
        <v>4.531998298170655</v>
      </c>
      <c r="GA202" s="82">
        <v>4.5319996177123132</v>
      </c>
    </row>
    <row r="203" spans="2:183">
      <c r="B203" s="96" t="s">
        <v>7</v>
      </c>
      <c r="C203" s="166" t="s">
        <v>38</v>
      </c>
      <c r="D203" s="173">
        <v>531241</v>
      </c>
      <c r="E203" s="174">
        <v>478704.44</v>
      </c>
      <c r="F203" s="174">
        <v>507368.84</v>
      </c>
      <c r="G203" s="174">
        <v>493246.38</v>
      </c>
      <c r="H203" s="174">
        <v>517230.25</v>
      </c>
      <c r="I203" s="174">
        <v>492395.75</v>
      </c>
      <c r="J203" s="174">
        <v>517129.03</v>
      </c>
      <c r="K203" s="174">
        <v>518237.97</v>
      </c>
      <c r="L203" s="174">
        <v>488814.47</v>
      </c>
      <c r="M203" s="174">
        <v>517411.5</v>
      </c>
      <c r="N203" s="174">
        <v>497423.91</v>
      </c>
      <c r="O203" s="174">
        <v>520759.03</v>
      </c>
      <c r="P203" s="174">
        <v>595446.31000000006</v>
      </c>
      <c r="Q203" s="174">
        <v>535269.31000000006</v>
      </c>
      <c r="R203" s="174">
        <v>257313.59</v>
      </c>
      <c r="S203" s="174">
        <v>422712.5</v>
      </c>
      <c r="T203" s="174">
        <v>576336.12</v>
      </c>
      <c r="U203" s="174">
        <v>555049.31000000006</v>
      </c>
      <c r="V203" s="174">
        <v>579751.75</v>
      </c>
      <c r="W203" s="174">
        <v>581362</v>
      </c>
      <c r="X203" s="174">
        <v>543759</v>
      </c>
      <c r="Y203" s="174">
        <v>567836.12</v>
      </c>
      <c r="Z203" s="174">
        <v>549964.81000000006</v>
      </c>
      <c r="AA203" s="174">
        <v>569164.81000000006</v>
      </c>
      <c r="AB203" s="174">
        <v>666378.75</v>
      </c>
      <c r="AC203" s="174">
        <v>608641.93999999994</v>
      </c>
      <c r="AD203" s="174">
        <v>646777.5</v>
      </c>
      <c r="AE203" s="174">
        <v>687780.69</v>
      </c>
      <c r="AF203" s="174">
        <v>713729.25</v>
      </c>
      <c r="AG203" s="174">
        <v>695999.44</v>
      </c>
      <c r="AH203" s="174">
        <v>733417.06</v>
      </c>
      <c r="AI203" s="174">
        <v>733192.31</v>
      </c>
      <c r="AJ203" s="174">
        <v>682263.5</v>
      </c>
      <c r="AK203" s="174">
        <v>713045.06</v>
      </c>
      <c r="AL203" s="174">
        <v>687670.62</v>
      </c>
      <c r="AM203" s="174">
        <v>702170.62</v>
      </c>
      <c r="AN203" s="174">
        <v>785633.25</v>
      </c>
      <c r="AO203" s="174">
        <v>741851.88</v>
      </c>
      <c r="AP203" s="174">
        <v>100718.13</v>
      </c>
      <c r="AQ203" s="174">
        <v>72991.850000000006</v>
      </c>
      <c r="AR203" s="174">
        <v>774282.44</v>
      </c>
      <c r="AS203" s="174">
        <v>757128.5</v>
      </c>
      <c r="AT203" s="174">
        <v>784642.19</v>
      </c>
      <c r="AU203" s="174">
        <v>796051.69</v>
      </c>
      <c r="AV203" s="174">
        <v>738343.81</v>
      </c>
      <c r="AW203" s="174">
        <v>768266</v>
      </c>
      <c r="AX203" s="174">
        <v>741029.62</v>
      </c>
      <c r="AY203" s="174">
        <v>757133.75</v>
      </c>
      <c r="AZ203" s="174">
        <v>809234.88</v>
      </c>
      <c r="BA203" s="174">
        <v>738386.44</v>
      </c>
      <c r="BB203" s="174">
        <v>787465.25</v>
      </c>
      <c r="BC203" s="174">
        <v>744919.38</v>
      </c>
      <c r="BD203" s="174">
        <v>792528.25</v>
      </c>
      <c r="BE203" s="174">
        <v>770753.62</v>
      </c>
      <c r="BF203" s="174">
        <v>802802.31</v>
      </c>
      <c r="BG203" s="174">
        <v>812033.75</v>
      </c>
      <c r="BH203" s="174">
        <v>751455.75</v>
      </c>
      <c r="BI203" s="174">
        <v>784093.19</v>
      </c>
      <c r="BJ203" s="174">
        <v>757397.06</v>
      </c>
      <c r="BK203" s="174">
        <v>779275.88</v>
      </c>
      <c r="BL203" s="174">
        <v>831934.56</v>
      </c>
      <c r="BM203" s="174">
        <v>761039.38</v>
      </c>
      <c r="BN203" s="174">
        <v>417884.06</v>
      </c>
      <c r="BO203" s="174">
        <v>624312</v>
      </c>
      <c r="BP203" s="174">
        <v>824309.62</v>
      </c>
      <c r="BQ203" s="174">
        <v>800367.44</v>
      </c>
      <c r="BR203" s="174">
        <v>842708.69</v>
      </c>
      <c r="BS203" s="174">
        <v>850226.62</v>
      </c>
      <c r="BT203" s="174">
        <v>791389.25</v>
      </c>
      <c r="BU203" s="174">
        <v>838144</v>
      </c>
      <c r="BV203" s="174">
        <v>823224.25</v>
      </c>
      <c r="BW203" s="174">
        <v>849689.81</v>
      </c>
      <c r="BX203" s="174">
        <v>905386.38</v>
      </c>
      <c r="BY203" s="174">
        <v>826109.19</v>
      </c>
      <c r="BZ203" s="174">
        <v>885916.44</v>
      </c>
      <c r="CA203" s="174">
        <v>854352.06</v>
      </c>
      <c r="CB203" s="174">
        <v>883367.88</v>
      </c>
      <c r="CC203" s="174">
        <v>844450.5</v>
      </c>
      <c r="CD203" s="174">
        <v>905374.88</v>
      </c>
      <c r="CE203" s="174">
        <v>909438.75</v>
      </c>
      <c r="CF203" s="174">
        <v>864993.75</v>
      </c>
      <c r="CG203" s="174">
        <v>900036.75</v>
      </c>
      <c r="CH203" s="174">
        <v>896558.31</v>
      </c>
      <c r="CI203" s="174">
        <v>928828.56</v>
      </c>
      <c r="CJ203" s="174">
        <v>965374.25</v>
      </c>
      <c r="CK203" s="174">
        <v>902956.25</v>
      </c>
      <c r="CL203" s="174">
        <v>839073.38</v>
      </c>
      <c r="CM203" s="174">
        <v>389985.41</v>
      </c>
      <c r="CN203" s="174">
        <v>919905.38</v>
      </c>
      <c r="CO203" s="174">
        <v>902747.81</v>
      </c>
      <c r="CP203" s="174">
        <v>938335.88</v>
      </c>
      <c r="CQ203" s="174">
        <v>943720.88</v>
      </c>
      <c r="CR203" s="174">
        <v>896791.12</v>
      </c>
      <c r="CS203" s="174">
        <v>934706.38</v>
      </c>
      <c r="CT203" s="174">
        <v>919893.5</v>
      </c>
      <c r="CU203" s="174">
        <v>958851.75</v>
      </c>
      <c r="CV203" s="174">
        <v>985404.38</v>
      </c>
      <c r="CW203" s="174">
        <v>893774.75</v>
      </c>
      <c r="CX203" s="174">
        <v>985126.12</v>
      </c>
      <c r="CY203" s="174">
        <v>922000.69</v>
      </c>
      <c r="CZ203" s="174">
        <v>946285.44</v>
      </c>
      <c r="DA203" s="174">
        <v>928080.75</v>
      </c>
      <c r="DB203" s="174">
        <v>966304.69</v>
      </c>
      <c r="DC203" s="174">
        <v>973800.69</v>
      </c>
      <c r="DD203" s="174">
        <v>912169.44</v>
      </c>
      <c r="DE203" s="174">
        <v>960896.12</v>
      </c>
      <c r="DF203" s="174">
        <v>947773.5</v>
      </c>
      <c r="DG203" s="174">
        <v>973601.06</v>
      </c>
      <c r="DH203" s="174">
        <v>1009111.62</v>
      </c>
      <c r="DI203" s="174">
        <v>914351.75</v>
      </c>
      <c r="DJ203" s="174">
        <v>1005799.62</v>
      </c>
      <c r="DK203" s="174">
        <v>282041.31</v>
      </c>
      <c r="DL203" s="174">
        <v>963774.19</v>
      </c>
      <c r="DM203" s="174">
        <v>948115</v>
      </c>
      <c r="DN203" s="174">
        <v>991569.56</v>
      </c>
      <c r="DO203" s="174">
        <v>999523.56</v>
      </c>
      <c r="DP203" s="174">
        <v>934897.88</v>
      </c>
      <c r="DQ203" s="174">
        <v>992762.56</v>
      </c>
      <c r="DR203" s="174">
        <v>972312.31</v>
      </c>
      <c r="DS203" s="174">
        <v>997292.69</v>
      </c>
      <c r="DT203" s="174">
        <v>1037032.75</v>
      </c>
      <c r="DU203" s="174">
        <v>935808.81</v>
      </c>
      <c r="DV203" s="174">
        <v>1024988.38</v>
      </c>
      <c r="DW203" s="174">
        <v>970911.5</v>
      </c>
      <c r="DX203" s="174">
        <v>987354.31</v>
      </c>
      <c r="DY203" s="174">
        <v>964688.38</v>
      </c>
      <c r="DZ203" s="174">
        <v>1018975.38</v>
      </c>
      <c r="EA203" s="174">
        <v>1014418.25</v>
      </c>
      <c r="EB203" s="174">
        <v>961145.69</v>
      </c>
      <c r="EC203" s="174">
        <v>998160.56</v>
      </c>
      <c r="ED203" s="174">
        <v>990769.12</v>
      </c>
      <c r="EE203" s="174">
        <v>1019096.75</v>
      </c>
      <c r="EF203" s="174">
        <v>1063115.3799999999</v>
      </c>
      <c r="EG203" s="174">
        <v>994744.62</v>
      </c>
      <c r="EH203" s="174">
        <v>34917.25</v>
      </c>
      <c r="EI203" s="174">
        <v>197232.09</v>
      </c>
      <c r="EJ203" s="174">
        <v>1016128.38</v>
      </c>
      <c r="EK203" s="174">
        <v>990737</v>
      </c>
      <c r="EL203" s="174">
        <v>1048836.3799999999</v>
      </c>
      <c r="EM203" s="174">
        <v>1049550.8799999999</v>
      </c>
      <c r="EN203" s="174">
        <v>991720.44</v>
      </c>
      <c r="EO203" s="174">
        <v>1028682.88</v>
      </c>
      <c r="EP203" s="174">
        <v>1014240</v>
      </c>
      <c r="EQ203" s="174">
        <v>1052966.5</v>
      </c>
      <c r="ER203" s="174">
        <v>1088080.6200000001</v>
      </c>
      <c r="ES203" s="174">
        <v>981430.88</v>
      </c>
      <c r="ET203" s="174">
        <v>1070699</v>
      </c>
      <c r="EU203" s="174">
        <v>1004009</v>
      </c>
      <c r="EV203" s="174">
        <v>1038118.5</v>
      </c>
      <c r="EW203" s="174">
        <v>1012410.06</v>
      </c>
      <c r="EX203" s="174">
        <v>1067445</v>
      </c>
      <c r="EY203" s="174">
        <v>1074101</v>
      </c>
      <c r="EZ203" s="174">
        <v>1002385.38</v>
      </c>
      <c r="FA203" s="174">
        <v>1046230.06</v>
      </c>
      <c r="FB203" s="174">
        <v>1039358.25</v>
      </c>
      <c r="FC203" s="174">
        <v>1073730.6200000001</v>
      </c>
      <c r="FD203" s="174">
        <v>1095160.8799999999</v>
      </c>
      <c r="FE203" s="174">
        <v>987392.88</v>
      </c>
      <c r="FF203" s="174">
        <v>453223.78</v>
      </c>
      <c r="FG203" s="174">
        <v>918121.44</v>
      </c>
      <c r="FH203" s="174">
        <v>1051657.5</v>
      </c>
      <c r="FI203" s="174">
        <v>1026966.25</v>
      </c>
      <c r="FJ203" s="174">
        <v>1087184.3799999999</v>
      </c>
      <c r="FK203" s="174">
        <v>1092938</v>
      </c>
      <c r="FL203" s="174">
        <v>1021981.31</v>
      </c>
      <c r="FM203" s="174">
        <v>1063892.25</v>
      </c>
      <c r="FN203" s="174">
        <v>1049926</v>
      </c>
      <c r="FO203" s="174">
        <v>1092765.25</v>
      </c>
      <c r="FP203" s="174">
        <v>1114087.6200000001</v>
      </c>
      <c r="FQ203" s="174">
        <v>1012596.19</v>
      </c>
      <c r="FR203" s="174">
        <v>1095087</v>
      </c>
      <c r="FS203" s="174">
        <v>1051405</v>
      </c>
      <c r="FT203" s="174">
        <v>1072918.6200000001</v>
      </c>
      <c r="FU203" s="174">
        <v>1052871.3799999999</v>
      </c>
      <c r="FV203" s="174">
        <v>1114984.5</v>
      </c>
      <c r="FW203" s="174">
        <v>1102277</v>
      </c>
      <c r="FX203" s="174">
        <v>1042357</v>
      </c>
      <c r="FY203" s="174">
        <v>1076058</v>
      </c>
      <c r="FZ203" s="174">
        <v>1067016.5</v>
      </c>
      <c r="GA203" s="174">
        <v>1125243</v>
      </c>
    </row>
    <row r="204" spans="2:183">
      <c r="B204" s="171" t="s">
        <v>7</v>
      </c>
      <c r="C204" s="172" t="s">
        <v>39</v>
      </c>
      <c r="D204" s="81">
        <v>3.4870002428634255</v>
      </c>
      <c r="E204" s="82">
        <v>3.4870003545241972</v>
      </c>
      <c r="F204" s="82">
        <v>3.4869991684020261</v>
      </c>
      <c r="G204" s="82">
        <v>3.4869988599745296</v>
      </c>
      <c r="H204" s="82">
        <v>3.4870003573089914</v>
      </c>
      <c r="I204" s="82">
        <v>3.4869997663038474</v>
      </c>
      <c r="J204" s="82">
        <v>3.4869997033081148</v>
      </c>
      <c r="K204" s="82">
        <v>3.4870002018570849</v>
      </c>
      <c r="L204" s="82">
        <v>3.4869993275883244</v>
      </c>
      <c r="M204" s="82">
        <v>3.4869998584743533</v>
      </c>
      <c r="N204" s="82">
        <v>3.486999109715319</v>
      </c>
      <c r="O204" s="82">
        <v>3.4869999263440539</v>
      </c>
      <c r="P204" s="82">
        <v>3.9079998818634083</v>
      </c>
      <c r="Q204" s="82">
        <v>3.9079997684123673</v>
      </c>
      <c r="R204" s="82">
        <v>3.9079989004112825</v>
      </c>
      <c r="S204" s="82">
        <v>3.907997892128765</v>
      </c>
      <c r="T204" s="82">
        <v>3.907999403292739</v>
      </c>
      <c r="U204" s="82">
        <v>3.9080003954122602</v>
      </c>
      <c r="V204" s="82">
        <v>3.907999662959218</v>
      </c>
      <c r="W204" s="82">
        <v>3.9080006991032654</v>
      </c>
      <c r="X204" s="82">
        <v>3.9079996992956301</v>
      </c>
      <c r="Y204" s="82">
        <v>3.9079987061341628</v>
      </c>
      <c r="Z204" s="82">
        <v>3.9079984793360243</v>
      </c>
      <c r="AA204" s="82">
        <v>3.9079985031687507</v>
      </c>
      <c r="AB204" s="82">
        <v>4.5499959032343966</v>
      </c>
      <c r="AC204" s="82">
        <v>4.5499955557246707</v>
      </c>
      <c r="AD204" s="82">
        <v>4.5499968343076631</v>
      </c>
      <c r="AE204" s="82">
        <v>4.9929995136080842</v>
      </c>
      <c r="AF204" s="82">
        <v>4.9929991045569659</v>
      </c>
      <c r="AG204" s="82">
        <v>4.9930021870228032</v>
      </c>
      <c r="AH204" s="82">
        <v>4.9930019266248671</v>
      </c>
      <c r="AI204" s="82">
        <v>4.9930014845686586</v>
      </c>
      <c r="AJ204" s="82">
        <v>4.9930000585462953</v>
      </c>
      <c r="AK204" s="82">
        <v>4.9929980603463369</v>
      </c>
      <c r="AL204" s="82">
        <v>4.9929986121818688</v>
      </c>
      <c r="AM204" s="82">
        <v>4.9930002630998853</v>
      </c>
      <c r="AN204" s="82">
        <v>5.3290006511741481</v>
      </c>
      <c r="AO204" s="82">
        <v>5.3290021397845049</v>
      </c>
      <c r="AP204" s="82">
        <v>5.3290015873015877</v>
      </c>
      <c r="AQ204" s="82">
        <v>5.329000299333436</v>
      </c>
      <c r="AR204" s="82">
        <v>5.3290003854201071</v>
      </c>
      <c r="AS204" s="82">
        <v>5.3290011754189628</v>
      </c>
      <c r="AT204" s="82">
        <v>5.3290015620755229</v>
      </c>
      <c r="AU204" s="82">
        <v>5.3290022827534953</v>
      </c>
      <c r="AV204" s="82">
        <v>5.3290014579363705</v>
      </c>
      <c r="AW204" s="82">
        <v>5.3290003953748082</v>
      </c>
      <c r="AX204" s="82">
        <v>5.3290014095040847</v>
      </c>
      <c r="AY204" s="82">
        <v>5.3290006193780881</v>
      </c>
      <c r="AZ204" s="82">
        <v>5.4560064724919091</v>
      </c>
      <c r="BA204" s="82">
        <v>5.456006775503587</v>
      </c>
      <c r="BB204" s="82">
        <v>5.4560053349961892</v>
      </c>
      <c r="BC204" s="82">
        <v>5.4560057715407382</v>
      </c>
      <c r="BD204" s="82">
        <v>5.4560041443500529</v>
      </c>
      <c r="BE204" s="82">
        <v>5.4560061443932408</v>
      </c>
      <c r="BF204" s="82">
        <v>5.4560068913491149</v>
      </c>
      <c r="BG204" s="82">
        <v>5.4560060604838982</v>
      </c>
      <c r="BH204" s="82">
        <v>5.4560063167066</v>
      </c>
      <c r="BI204" s="82">
        <v>5.4560036044310838</v>
      </c>
      <c r="BJ204" s="82">
        <v>5.4560042933604196</v>
      </c>
      <c r="BK204" s="82">
        <v>5.456005993180657</v>
      </c>
      <c r="BL204" s="82">
        <v>5.5940031872188491</v>
      </c>
      <c r="BM204" s="82">
        <v>5.5940025692857818</v>
      </c>
      <c r="BN204" s="82">
        <v>5.5939993735124265</v>
      </c>
      <c r="BO204" s="82">
        <v>5.5940035728177335</v>
      </c>
      <c r="BP204" s="82">
        <v>5.5940010586606581</v>
      </c>
      <c r="BQ204" s="82">
        <v>5.5940020688305516</v>
      </c>
      <c r="BR204" s="82">
        <v>5.5940037173487331</v>
      </c>
      <c r="BS204" s="82">
        <v>5.594001013231221</v>
      </c>
      <c r="BT204" s="82">
        <v>5.5940033646471718</v>
      </c>
      <c r="BU204" s="82">
        <v>5.5940038310340459</v>
      </c>
      <c r="BV204" s="82">
        <v>5.5940001494951144</v>
      </c>
      <c r="BW204" s="82">
        <v>5.594002422758126</v>
      </c>
      <c r="BX204" s="82">
        <v>5.7399934065794733</v>
      </c>
      <c r="BY204" s="82">
        <v>5.739994881935365</v>
      </c>
      <c r="BZ204" s="82">
        <v>5.7399941687561951</v>
      </c>
      <c r="CA204" s="82">
        <v>5.7399939183824351</v>
      </c>
      <c r="CB204" s="82">
        <v>5.7399941519327866</v>
      </c>
      <c r="CC204" s="82">
        <v>5.7399926589041375</v>
      </c>
      <c r="CD204" s="82">
        <v>5.7399932796977131</v>
      </c>
      <c r="CE204" s="82">
        <v>5.7399929941491674</v>
      </c>
      <c r="CF204" s="82">
        <v>5.7399922015172526</v>
      </c>
      <c r="CG204" s="82">
        <v>5.7399936862647563</v>
      </c>
      <c r="CH204" s="82">
        <v>5.7399936617689429</v>
      </c>
      <c r="CI204" s="82">
        <v>5.7399936965831779</v>
      </c>
      <c r="CJ204" s="82">
        <v>5.8919970093686107</v>
      </c>
      <c r="CK204" s="82">
        <v>5.8919973272657398</v>
      </c>
      <c r="CL204" s="82">
        <v>5.8919968541314098</v>
      </c>
      <c r="CM204" s="82">
        <v>5.8919973107313899</v>
      </c>
      <c r="CN204" s="82">
        <v>5.8919949016191842</v>
      </c>
      <c r="CO204" s="82">
        <v>5.8919951430653645</v>
      </c>
      <c r="CP204" s="82">
        <v>5.8919970362184158</v>
      </c>
      <c r="CQ204" s="82">
        <v>5.8919952550415182</v>
      </c>
      <c r="CR204" s="82">
        <v>5.8919951381360667</v>
      </c>
      <c r="CS204" s="82">
        <v>5.8919968482097831</v>
      </c>
      <c r="CT204" s="82">
        <v>5.8919950414402518</v>
      </c>
      <c r="CU204" s="82">
        <v>5.8919966449139105</v>
      </c>
      <c r="CV204" s="82">
        <v>6.0499909747846532</v>
      </c>
      <c r="CW204" s="82">
        <v>6.0499907298093794</v>
      </c>
      <c r="CX204" s="82">
        <v>6.0499912178884854</v>
      </c>
      <c r="CY204" s="82">
        <v>6.0499923883016065</v>
      </c>
      <c r="CZ204" s="82">
        <v>6.0499929033124262</v>
      </c>
      <c r="DA204" s="82">
        <v>6.0499911995932258</v>
      </c>
      <c r="DB204" s="82">
        <v>6.0499917981467561</v>
      </c>
      <c r="DC204" s="82">
        <v>6.0499921719195564</v>
      </c>
      <c r="DD204" s="82">
        <v>6.0499923062637624</v>
      </c>
      <c r="DE204" s="82">
        <v>6.0499925704859407</v>
      </c>
      <c r="DF204" s="82">
        <v>6.0499921548340838</v>
      </c>
      <c r="DG204" s="82">
        <v>6.0499922945950315</v>
      </c>
      <c r="DH204" s="82">
        <v>6.2140093476935583</v>
      </c>
      <c r="DI204" s="82">
        <v>6.2140100700275154</v>
      </c>
      <c r="DJ204" s="82">
        <v>6.2140097615223029</v>
      </c>
      <c r="DK204" s="82">
        <v>6.2140061249669518</v>
      </c>
      <c r="DL204" s="82">
        <v>6.214009232931649</v>
      </c>
      <c r="DM204" s="82">
        <v>6.2140099752911642</v>
      </c>
      <c r="DN204" s="82">
        <v>6.214009901610579</v>
      </c>
      <c r="DO204" s="82">
        <v>6.2140103201740757</v>
      </c>
      <c r="DP204" s="82">
        <v>6.2140105018278495</v>
      </c>
      <c r="DQ204" s="82">
        <v>6.2140093388916018</v>
      </c>
      <c r="DR204" s="82">
        <v>6.2140096886963079</v>
      </c>
      <c r="DS204" s="82">
        <v>6.2140100691004481</v>
      </c>
      <c r="DT204" s="82">
        <v>6.3829969594012361</v>
      </c>
      <c r="DU204" s="82">
        <v>6.3829986155748752</v>
      </c>
      <c r="DV204" s="82">
        <v>6.3829991094836878</v>
      </c>
      <c r="DW204" s="82">
        <v>6.3829983761644611</v>
      </c>
      <c r="DX204" s="82">
        <v>6.3829997090862074</v>
      </c>
      <c r="DY204" s="82">
        <v>6.3830003837653999</v>
      </c>
      <c r="DZ204" s="82">
        <v>6.382997763704358</v>
      </c>
      <c r="EA204" s="82">
        <v>6.3829998426930938</v>
      </c>
      <c r="EB204" s="82">
        <v>6.3829995550508372</v>
      </c>
      <c r="EC204" s="82">
        <v>6.3829986315210583</v>
      </c>
      <c r="ED204" s="82">
        <v>6.3829990980543743</v>
      </c>
      <c r="EE204" s="82">
        <v>6.3829983464655697</v>
      </c>
      <c r="EF204" s="82">
        <v>6.5560060187840321</v>
      </c>
      <c r="EG204" s="82">
        <v>6.5560050958839469</v>
      </c>
      <c r="EH204" s="82">
        <v>6.5559988734509949</v>
      </c>
      <c r="EI204" s="82">
        <v>6.5560024863549637</v>
      </c>
      <c r="EJ204" s="82">
        <v>6.5560053422112112</v>
      </c>
      <c r="EK204" s="82">
        <v>6.5560055320641348</v>
      </c>
      <c r="EL204" s="82">
        <v>6.5560059007007077</v>
      </c>
      <c r="EM204" s="82">
        <v>6.5560052470485344</v>
      </c>
      <c r="EN204" s="82">
        <v>6.5560066578091547</v>
      </c>
      <c r="EO204" s="82">
        <v>6.5560037474427526</v>
      </c>
      <c r="EP204" s="82">
        <v>6.5560037232392183</v>
      </c>
      <c r="EQ204" s="82">
        <v>6.5560048813593088</v>
      </c>
      <c r="ER204" s="82">
        <v>6.7370075785719603</v>
      </c>
      <c r="ES204" s="82">
        <v>6.7370065636039147</v>
      </c>
      <c r="ET204" s="82">
        <v>6.7370066948555323</v>
      </c>
      <c r="EU204" s="82">
        <v>6.7370042072348335</v>
      </c>
      <c r="EV204" s="82">
        <v>6.7370045167821822</v>
      </c>
      <c r="EW204" s="82">
        <v>6.7370052086833834</v>
      </c>
      <c r="EX204" s="82">
        <v>6.7370065322351609</v>
      </c>
      <c r="EY204" s="82">
        <v>6.7370055132877136</v>
      </c>
      <c r="EZ204" s="82">
        <v>6.7370050994710722</v>
      </c>
      <c r="FA204" s="82">
        <v>6.7370058468988256</v>
      </c>
      <c r="FB204" s="82">
        <v>6.7370054318234853</v>
      </c>
      <c r="FC204" s="82">
        <v>6.7370064877210165</v>
      </c>
      <c r="FD204" s="82">
        <v>6.9239919326796011</v>
      </c>
      <c r="FE204" s="82">
        <v>6.9239908757495119</v>
      </c>
      <c r="FF204" s="82">
        <v>6.923992544724018</v>
      </c>
      <c r="FG204" s="82">
        <v>6.9239927601809947</v>
      </c>
      <c r="FH204" s="82">
        <v>6.9239923363575313</v>
      </c>
      <c r="FI204" s="82">
        <v>6.9239912923397098</v>
      </c>
      <c r="FJ204" s="82">
        <v>6.923991542317073</v>
      </c>
      <c r="FK204" s="82">
        <v>6.9239901677563225</v>
      </c>
      <c r="FL204" s="82">
        <v>6.9239926151761519</v>
      </c>
      <c r="FM204" s="82">
        <v>6.9239926978321282</v>
      </c>
      <c r="FN204" s="82">
        <v>6.9239899395908537</v>
      </c>
      <c r="FO204" s="82">
        <v>6.923992383873073</v>
      </c>
      <c r="FP204" s="82">
        <v>7.1189981788555556</v>
      </c>
      <c r="FQ204" s="82">
        <v>7.1189976644172299</v>
      </c>
      <c r="FR204" s="82">
        <v>7.1189980887496258</v>
      </c>
      <c r="FS204" s="82">
        <v>7.1189992551966954</v>
      </c>
      <c r="FT204" s="82">
        <v>7.1189992834014548</v>
      </c>
      <c r="FU204" s="82">
        <v>7.118998350192026</v>
      </c>
      <c r="FV204" s="82">
        <v>7.1189974524489052</v>
      </c>
      <c r="FW204" s="82">
        <v>7.1189968741119634</v>
      </c>
      <c r="FX204" s="82">
        <v>7.1190009493303466</v>
      </c>
      <c r="FY204" s="82">
        <v>7.1189986305266846</v>
      </c>
      <c r="FZ204" s="82">
        <v>7.1189971002711578</v>
      </c>
      <c r="GA204" s="82">
        <v>7.1189976085333599</v>
      </c>
    </row>
    <row r="205" spans="2:183">
      <c r="B205" s="96" t="s">
        <v>7</v>
      </c>
      <c r="C205" s="166" t="s">
        <v>40</v>
      </c>
      <c r="D205" s="175">
        <v>1.25</v>
      </c>
      <c r="E205" s="176">
        <v>1.25</v>
      </c>
      <c r="F205" s="176">
        <v>1.88</v>
      </c>
      <c r="G205" s="176">
        <v>1.25</v>
      </c>
      <c r="H205" s="176">
        <v>2.5</v>
      </c>
      <c r="I205" s="176">
        <v>1.25</v>
      </c>
      <c r="J205" s="176">
        <v>1.25</v>
      </c>
      <c r="K205" s="176">
        <v>1.88</v>
      </c>
      <c r="L205" s="176">
        <v>1.25</v>
      </c>
      <c r="M205" s="176">
        <v>1.88</v>
      </c>
      <c r="N205" s="176">
        <v>1.25</v>
      </c>
      <c r="O205" s="176">
        <v>1.88</v>
      </c>
      <c r="P205" s="176">
        <v>1.88</v>
      </c>
      <c r="Q205" s="176">
        <v>1.25</v>
      </c>
      <c r="R205" s="176">
        <v>0.62</v>
      </c>
      <c r="S205" s="176">
        <v>2.25</v>
      </c>
      <c r="T205" s="176">
        <v>1.25</v>
      </c>
      <c r="U205" s="176">
        <v>1.88</v>
      </c>
      <c r="V205" s="176">
        <v>2.25</v>
      </c>
      <c r="W205" s="176">
        <v>1.88</v>
      </c>
      <c r="X205" s="176">
        <v>1.25</v>
      </c>
      <c r="Y205" s="176">
        <v>1.25</v>
      </c>
      <c r="Z205" s="176">
        <v>1.25</v>
      </c>
      <c r="AA205" s="176">
        <v>1.25</v>
      </c>
      <c r="AB205" s="176">
        <v>2.5</v>
      </c>
      <c r="AC205" s="176">
        <v>1.25</v>
      </c>
      <c r="AD205" s="176">
        <v>1.88</v>
      </c>
      <c r="AE205" s="176">
        <v>1.25</v>
      </c>
      <c r="AF205" s="176">
        <v>1.88</v>
      </c>
      <c r="AG205" s="176">
        <v>1.25</v>
      </c>
      <c r="AH205" s="176">
        <v>2.5</v>
      </c>
      <c r="AI205" s="176">
        <v>1.88</v>
      </c>
      <c r="AJ205" s="176">
        <v>1.25</v>
      </c>
      <c r="AK205" s="176">
        <v>1.25</v>
      </c>
      <c r="AL205" s="176">
        <v>1.25</v>
      </c>
      <c r="AM205" s="176">
        <v>1.25</v>
      </c>
      <c r="AN205" s="176">
        <v>1.88</v>
      </c>
      <c r="AO205" s="176">
        <v>1.25</v>
      </c>
      <c r="AP205" s="176">
        <v>0.62</v>
      </c>
      <c r="AQ205" s="176">
        <v>1.62</v>
      </c>
      <c r="AR205" s="176">
        <v>1.25</v>
      </c>
      <c r="AS205" s="176">
        <v>1.25</v>
      </c>
      <c r="AT205" s="176">
        <v>1.88</v>
      </c>
      <c r="AU205" s="176">
        <v>1.25</v>
      </c>
      <c r="AV205" s="176">
        <v>1.25</v>
      </c>
      <c r="AW205" s="176">
        <v>1.88</v>
      </c>
      <c r="AX205" s="176">
        <v>1.88</v>
      </c>
      <c r="AY205" s="176">
        <v>1.25</v>
      </c>
      <c r="AZ205" s="176">
        <v>1.25</v>
      </c>
      <c r="BA205" s="176">
        <v>1.88</v>
      </c>
      <c r="BB205" s="176">
        <v>1.25</v>
      </c>
      <c r="BC205" s="176">
        <v>1.88</v>
      </c>
      <c r="BD205" s="176">
        <v>1.25</v>
      </c>
      <c r="BE205" s="176">
        <v>2.5</v>
      </c>
      <c r="BF205" s="176">
        <v>1.25</v>
      </c>
      <c r="BG205" s="176">
        <v>1.88</v>
      </c>
      <c r="BH205" s="176">
        <v>1.25</v>
      </c>
      <c r="BI205" s="176">
        <v>2.25</v>
      </c>
      <c r="BJ205" s="176">
        <v>1.88</v>
      </c>
      <c r="BK205" s="176">
        <v>1.25</v>
      </c>
      <c r="BL205" s="176">
        <v>1.25</v>
      </c>
      <c r="BM205" s="176">
        <v>1.88</v>
      </c>
      <c r="BN205" s="176">
        <v>0.62</v>
      </c>
      <c r="BO205" s="176">
        <v>2.88</v>
      </c>
      <c r="BP205" s="176">
        <v>1.25</v>
      </c>
      <c r="BQ205" s="176">
        <v>1.88</v>
      </c>
      <c r="BR205" s="176">
        <v>1.88</v>
      </c>
      <c r="BS205" s="176">
        <v>2.5</v>
      </c>
      <c r="BT205" s="176">
        <v>1.25</v>
      </c>
      <c r="BU205" s="176">
        <v>1.25</v>
      </c>
      <c r="BV205" s="176">
        <v>1.25</v>
      </c>
      <c r="BW205" s="176">
        <v>1.88</v>
      </c>
      <c r="BX205" s="176">
        <v>1.88</v>
      </c>
      <c r="BY205" s="176">
        <v>1.88</v>
      </c>
      <c r="BZ205" s="176">
        <v>1.25</v>
      </c>
      <c r="CA205" s="176">
        <v>1.25</v>
      </c>
      <c r="CB205" s="176">
        <v>1.88</v>
      </c>
      <c r="CC205" s="176">
        <v>1.88</v>
      </c>
      <c r="CD205" s="176">
        <v>1.25</v>
      </c>
      <c r="CE205" s="176">
        <v>1.25</v>
      </c>
      <c r="CF205" s="176">
        <v>1.25</v>
      </c>
      <c r="CG205" s="176">
        <v>1.88</v>
      </c>
      <c r="CH205" s="176">
        <v>1.25</v>
      </c>
      <c r="CI205" s="176">
        <v>1.88</v>
      </c>
      <c r="CJ205" s="176">
        <v>1.88</v>
      </c>
      <c r="CK205" s="176">
        <v>1.25</v>
      </c>
      <c r="CL205" s="176">
        <v>1.25</v>
      </c>
      <c r="CM205" s="176">
        <v>1.62</v>
      </c>
      <c r="CN205" s="176">
        <v>2.25</v>
      </c>
      <c r="CO205" s="176">
        <v>1.25</v>
      </c>
      <c r="CP205" s="176">
        <v>1.88</v>
      </c>
      <c r="CQ205" s="176">
        <v>1.88</v>
      </c>
      <c r="CR205" s="176">
        <v>1.88</v>
      </c>
      <c r="CS205" s="176">
        <v>1.25</v>
      </c>
      <c r="CT205" s="176">
        <v>1.25</v>
      </c>
      <c r="CU205" s="176">
        <v>1.25</v>
      </c>
      <c r="CV205" s="176">
        <v>1.88</v>
      </c>
      <c r="CW205" s="176">
        <v>1.25</v>
      </c>
      <c r="CX205" s="176">
        <v>1.88</v>
      </c>
      <c r="CY205" s="176">
        <v>1.88</v>
      </c>
      <c r="CZ205" s="176">
        <v>1.88</v>
      </c>
      <c r="DA205" s="176">
        <v>1.25</v>
      </c>
      <c r="DB205" s="176">
        <v>1.25</v>
      </c>
      <c r="DC205" s="176">
        <v>1.88</v>
      </c>
      <c r="DD205" s="176">
        <v>1.25</v>
      </c>
      <c r="DE205" s="176">
        <v>1.88</v>
      </c>
      <c r="DF205" s="176">
        <v>1.88</v>
      </c>
      <c r="DG205" s="176">
        <v>1.25</v>
      </c>
      <c r="DH205" s="176">
        <v>1.25</v>
      </c>
      <c r="DI205" s="176">
        <v>1.88</v>
      </c>
      <c r="DJ205" s="176">
        <v>1.25</v>
      </c>
      <c r="DK205" s="176">
        <v>1.62</v>
      </c>
      <c r="DL205" s="176">
        <v>1.88</v>
      </c>
      <c r="DM205" s="176">
        <v>1.88</v>
      </c>
      <c r="DN205" s="176">
        <v>1.62</v>
      </c>
      <c r="DO205" s="176">
        <v>1.25</v>
      </c>
      <c r="DP205" s="176">
        <v>1.25</v>
      </c>
      <c r="DQ205" s="176">
        <v>1.25</v>
      </c>
      <c r="DR205" s="176">
        <v>1.25</v>
      </c>
      <c r="DS205" s="176">
        <v>1.25</v>
      </c>
      <c r="DT205" s="176">
        <v>1.25</v>
      </c>
      <c r="DU205" s="176">
        <v>1.88</v>
      </c>
      <c r="DV205" s="176">
        <v>1.88</v>
      </c>
      <c r="DW205" s="176">
        <v>1.88</v>
      </c>
      <c r="DX205" s="176">
        <v>1.88</v>
      </c>
      <c r="DY205" s="176">
        <v>1.25</v>
      </c>
      <c r="DZ205" s="176">
        <v>1.25</v>
      </c>
      <c r="EA205" s="176">
        <v>1.25</v>
      </c>
      <c r="EB205" s="176">
        <v>1.25</v>
      </c>
      <c r="EC205" s="176">
        <v>1.88</v>
      </c>
      <c r="ED205" s="176">
        <v>1.88</v>
      </c>
      <c r="EE205" s="176">
        <v>1.25</v>
      </c>
      <c r="EF205" s="176">
        <v>1.25</v>
      </c>
      <c r="EG205" s="176">
        <v>1.88</v>
      </c>
      <c r="EH205" s="176">
        <v>0</v>
      </c>
      <c r="EI205" s="176">
        <v>1.62</v>
      </c>
      <c r="EJ205" s="176">
        <v>1.88</v>
      </c>
      <c r="EK205" s="176">
        <v>1.88</v>
      </c>
      <c r="EL205" s="176">
        <v>1.88</v>
      </c>
      <c r="EM205" s="176">
        <v>1.25</v>
      </c>
      <c r="EN205" s="176">
        <v>1.25</v>
      </c>
      <c r="EO205" s="176">
        <v>1.88</v>
      </c>
      <c r="EP205" s="176">
        <v>1.88</v>
      </c>
      <c r="EQ205" s="176">
        <v>1.25</v>
      </c>
      <c r="ER205" s="176">
        <v>1.88</v>
      </c>
      <c r="ES205" s="176">
        <v>1.88</v>
      </c>
      <c r="ET205" s="176">
        <v>1.88</v>
      </c>
      <c r="EU205" s="176">
        <v>1.88</v>
      </c>
      <c r="EV205" s="176">
        <v>1.25</v>
      </c>
      <c r="EW205" s="176">
        <v>1.25</v>
      </c>
      <c r="EX205" s="176">
        <v>1.88</v>
      </c>
      <c r="EY205" s="176">
        <v>1.25</v>
      </c>
      <c r="EZ205" s="176">
        <v>1.25</v>
      </c>
      <c r="FA205" s="176">
        <v>2.25</v>
      </c>
      <c r="FB205" s="176">
        <v>1.25</v>
      </c>
      <c r="FC205" s="176">
        <v>1.25</v>
      </c>
      <c r="FD205" s="176">
        <v>1.88</v>
      </c>
      <c r="FE205" s="176">
        <v>1.25</v>
      </c>
      <c r="FF205" s="176">
        <v>0.62</v>
      </c>
      <c r="FG205" s="176">
        <v>2.25</v>
      </c>
      <c r="FH205" s="176">
        <v>1.88</v>
      </c>
      <c r="FI205" s="176">
        <v>1.88</v>
      </c>
      <c r="FJ205" s="176">
        <v>1.25</v>
      </c>
      <c r="FK205" s="176">
        <v>1.25</v>
      </c>
      <c r="FL205" s="176">
        <v>1.25</v>
      </c>
      <c r="FM205" s="176">
        <v>1.88</v>
      </c>
      <c r="FN205" s="176">
        <v>1.25</v>
      </c>
      <c r="FO205" s="176">
        <v>1.88</v>
      </c>
      <c r="FP205" s="176">
        <v>1.25</v>
      </c>
      <c r="FQ205" s="176">
        <v>1.88</v>
      </c>
      <c r="FR205" s="176">
        <v>2.5</v>
      </c>
      <c r="FS205" s="176">
        <v>1.25</v>
      </c>
      <c r="FT205" s="176">
        <v>1.25</v>
      </c>
      <c r="FU205" s="176">
        <v>1.88</v>
      </c>
      <c r="FV205" s="176">
        <v>1.88</v>
      </c>
      <c r="FW205" s="176">
        <v>1.25</v>
      </c>
      <c r="FX205" s="176">
        <v>1.25</v>
      </c>
      <c r="FY205" s="176">
        <v>1.25</v>
      </c>
      <c r="FZ205" s="176">
        <v>1.25</v>
      </c>
      <c r="GA205" s="176">
        <v>1.25</v>
      </c>
    </row>
    <row r="206" spans="2:183">
      <c r="B206" s="96" t="s">
        <v>7</v>
      </c>
      <c r="C206" s="166" t="s">
        <v>41</v>
      </c>
      <c r="D206" s="175">
        <v>720</v>
      </c>
      <c r="E206" s="176">
        <v>651</v>
      </c>
      <c r="F206" s="176">
        <v>720</v>
      </c>
      <c r="G206" s="176">
        <v>697</v>
      </c>
      <c r="H206" s="176">
        <v>720</v>
      </c>
      <c r="I206" s="176">
        <v>697</v>
      </c>
      <c r="J206" s="176">
        <v>720</v>
      </c>
      <c r="K206" s="176">
        <v>720</v>
      </c>
      <c r="L206" s="176">
        <v>697</v>
      </c>
      <c r="M206" s="176">
        <v>720</v>
      </c>
      <c r="N206" s="176">
        <v>697</v>
      </c>
      <c r="O206" s="176">
        <v>720</v>
      </c>
      <c r="P206" s="176">
        <v>720</v>
      </c>
      <c r="Q206" s="176">
        <v>651</v>
      </c>
      <c r="R206" s="176">
        <v>326</v>
      </c>
      <c r="S206" s="176">
        <v>535</v>
      </c>
      <c r="T206" s="176">
        <v>720</v>
      </c>
      <c r="U206" s="176">
        <v>697</v>
      </c>
      <c r="V206" s="176">
        <v>720</v>
      </c>
      <c r="W206" s="176">
        <v>720</v>
      </c>
      <c r="X206" s="176">
        <v>697</v>
      </c>
      <c r="Y206" s="176">
        <v>720</v>
      </c>
      <c r="Z206" s="176">
        <v>697</v>
      </c>
      <c r="AA206" s="176">
        <v>720</v>
      </c>
      <c r="AB206" s="176">
        <v>720</v>
      </c>
      <c r="AC206" s="176">
        <v>651</v>
      </c>
      <c r="AD206" s="176">
        <v>720</v>
      </c>
      <c r="AE206" s="176">
        <v>697</v>
      </c>
      <c r="AF206" s="176">
        <v>720</v>
      </c>
      <c r="AG206" s="176">
        <v>697</v>
      </c>
      <c r="AH206" s="176">
        <v>720</v>
      </c>
      <c r="AI206" s="176">
        <v>720</v>
      </c>
      <c r="AJ206" s="176">
        <v>697</v>
      </c>
      <c r="AK206" s="176">
        <v>720</v>
      </c>
      <c r="AL206" s="176">
        <v>697</v>
      </c>
      <c r="AM206" s="176">
        <v>720</v>
      </c>
      <c r="AN206" s="176">
        <v>720</v>
      </c>
      <c r="AO206" s="176">
        <v>674</v>
      </c>
      <c r="AP206" s="176">
        <v>93</v>
      </c>
      <c r="AQ206" s="176">
        <v>70</v>
      </c>
      <c r="AR206" s="176">
        <v>720</v>
      </c>
      <c r="AS206" s="176">
        <v>697</v>
      </c>
      <c r="AT206" s="176">
        <v>720</v>
      </c>
      <c r="AU206" s="176">
        <v>720</v>
      </c>
      <c r="AV206" s="176">
        <v>697</v>
      </c>
      <c r="AW206" s="176">
        <v>720</v>
      </c>
      <c r="AX206" s="176">
        <v>697</v>
      </c>
      <c r="AY206" s="176">
        <v>720</v>
      </c>
      <c r="AZ206" s="176">
        <v>720</v>
      </c>
      <c r="BA206" s="176">
        <v>651</v>
      </c>
      <c r="BB206" s="176">
        <v>720</v>
      </c>
      <c r="BC206" s="176">
        <v>697</v>
      </c>
      <c r="BD206" s="176">
        <v>720</v>
      </c>
      <c r="BE206" s="176">
        <v>697</v>
      </c>
      <c r="BF206" s="176">
        <v>720</v>
      </c>
      <c r="BG206" s="176">
        <v>720</v>
      </c>
      <c r="BH206" s="176">
        <v>697</v>
      </c>
      <c r="BI206" s="176">
        <v>720</v>
      </c>
      <c r="BJ206" s="176">
        <v>697</v>
      </c>
      <c r="BK206" s="176">
        <v>720</v>
      </c>
      <c r="BL206" s="176">
        <v>720</v>
      </c>
      <c r="BM206" s="176">
        <v>651</v>
      </c>
      <c r="BN206" s="176">
        <v>372</v>
      </c>
      <c r="BO206" s="176">
        <v>558</v>
      </c>
      <c r="BP206" s="176">
        <v>720</v>
      </c>
      <c r="BQ206" s="176">
        <v>697</v>
      </c>
      <c r="BR206" s="176">
        <v>720</v>
      </c>
      <c r="BS206" s="176">
        <v>720</v>
      </c>
      <c r="BT206" s="176">
        <v>697</v>
      </c>
      <c r="BU206" s="176">
        <v>720</v>
      </c>
      <c r="BV206" s="176">
        <v>697</v>
      </c>
      <c r="BW206" s="176">
        <v>720</v>
      </c>
      <c r="BX206" s="176">
        <v>720</v>
      </c>
      <c r="BY206" s="176">
        <v>651</v>
      </c>
      <c r="BZ206" s="176">
        <v>720</v>
      </c>
      <c r="CA206" s="176">
        <v>697</v>
      </c>
      <c r="CB206" s="176">
        <v>720</v>
      </c>
      <c r="CC206" s="176">
        <v>697</v>
      </c>
      <c r="CD206" s="176">
        <v>720</v>
      </c>
      <c r="CE206" s="176">
        <v>720</v>
      </c>
      <c r="CF206" s="176">
        <v>697</v>
      </c>
      <c r="CG206" s="176">
        <v>720</v>
      </c>
      <c r="CH206" s="176">
        <v>697</v>
      </c>
      <c r="CI206" s="176">
        <v>720</v>
      </c>
      <c r="CJ206" s="176">
        <v>720</v>
      </c>
      <c r="CK206" s="176">
        <v>674</v>
      </c>
      <c r="CL206" s="176">
        <v>627</v>
      </c>
      <c r="CM206" s="176">
        <v>302</v>
      </c>
      <c r="CN206" s="176">
        <v>720</v>
      </c>
      <c r="CO206" s="176">
        <v>697</v>
      </c>
      <c r="CP206" s="176">
        <v>720</v>
      </c>
      <c r="CQ206" s="176">
        <v>720</v>
      </c>
      <c r="CR206" s="176">
        <v>697</v>
      </c>
      <c r="CS206" s="176">
        <v>720</v>
      </c>
      <c r="CT206" s="176">
        <v>697</v>
      </c>
      <c r="CU206" s="176">
        <v>720</v>
      </c>
      <c r="CV206" s="176">
        <v>720</v>
      </c>
      <c r="CW206" s="176">
        <v>651</v>
      </c>
      <c r="CX206" s="176">
        <v>720</v>
      </c>
      <c r="CY206" s="176">
        <v>697</v>
      </c>
      <c r="CZ206" s="176">
        <v>720</v>
      </c>
      <c r="DA206" s="176">
        <v>697</v>
      </c>
      <c r="DB206" s="176">
        <v>720</v>
      </c>
      <c r="DC206" s="176">
        <v>720</v>
      </c>
      <c r="DD206" s="176">
        <v>697</v>
      </c>
      <c r="DE206" s="176">
        <v>720</v>
      </c>
      <c r="DF206" s="176">
        <v>697</v>
      </c>
      <c r="DG206" s="176">
        <v>720</v>
      </c>
      <c r="DH206" s="176">
        <v>720</v>
      </c>
      <c r="DI206" s="176">
        <v>651</v>
      </c>
      <c r="DJ206" s="176">
        <v>720</v>
      </c>
      <c r="DK206" s="176">
        <v>209</v>
      </c>
      <c r="DL206" s="176">
        <v>720</v>
      </c>
      <c r="DM206" s="176">
        <v>697</v>
      </c>
      <c r="DN206" s="176">
        <v>720</v>
      </c>
      <c r="DO206" s="176">
        <v>720</v>
      </c>
      <c r="DP206" s="176">
        <v>697</v>
      </c>
      <c r="DQ206" s="176">
        <v>720</v>
      </c>
      <c r="DR206" s="176">
        <v>697</v>
      </c>
      <c r="DS206" s="176">
        <v>720</v>
      </c>
      <c r="DT206" s="176">
        <v>720</v>
      </c>
      <c r="DU206" s="176">
        <v>651</v>
      </c>
      <c r="DV206" s="176">
        <v>720</v>
      </c>
      <c r="DW206" s="176">
        <v>697</v>
      </c>
      <c r="DX206" s="176">
        <v>720</v>
      </c>
      <c r="DY206" s="176">
        <v>697</v>
      </c>
      <c r="DZ206" s="176">
        <v>720</v>
      </c>
      <c r="EA206" s="176">
        <v>720</v>
      </c>
      <c r="EB206" s="176">
        <v>697</v>
      </c>
      <c r="EC206" s="176">
        <v>720</v>
      </c>
      <c r="ED206" s="176">
        <v>697</v>
      </c>
      <c r="EE206" s="176">
        <v>720</v>
      </c>
      <c r="EF206" s="176">
        <v>720</v>
      </c>
      <c r="EG206" s="176">
        <v>674</v>
      </c>
      <c r="EH206" s="176">
        <v>24</v>
      </c>
      <c r="EI206" s="176">
        <v>140</v>
      </c>
      <c r="EJ206" s="176">
        <v>720</v>
      </c>
      <c r="EK206" s="176">
        <v>697</v>
      </c>
      <c r="EL206" s="176">
        <v>720</v>
      </c>
      <c r="EM206" s="176">
        <v>720</v>
      </c>
      <c r="EN206" s="176">
        <v>697</v>
      </c>
      <c r="EO206" s="176">
        <v>720</v>
      </c>
      <c r="EP206" s="176">
        <v>697</v>
      </c>
      <c r="EQ206" s="176">
        <v>720</v>
      </c>
      <c r="ER206" s="176">
        <v>720</v>
      </c>
      <c r="ES206" s="176">
        <v>651</v>
      </c>
      <c r="ET206" s="176">
        <v>720</v>
      </c>
      <c r="EU206" s="176">
        <v>697</v>
      </c>
      <c r="EV206" s="176">
        <v>720</v>
      </c>
      <c r="EW206" s="176">
        <v>697</v>
      </c>
      <c r="EX206" s="176">
        <v>720</v>
      </c>
      <c r="EY206" s="176">
        <v>720</v>
      </c>
      <c r="EZ206" s="176">
        <v>697</v>
      </c>
      <c r="FA206" s="176">
        <v>720</v>
      </c>
      <c r="FB206" s="176">
        <v>697</v>
      </c>
      <c r="FC206" s="176">
        <v>720</v>
      </c>
      <c r="FD206" s="176">
        <v>720</v>
      </c>
      <c r="FE206" s="176">
        <v>651</v>
      </c>
      <c r="FF206" s="176">
        <v>302</v>
      </c>
      <c r="FG206" s="176">
        <v>627</v>
      </c>
      <c r="FH206" s="176">
        <v>720</v>
      </c>
      <c r="FI206" s="176">
        <v>697</v>
      </c>
      <c r="FJ206" s="176">
        <v>720</v>
      </c>
      <c r="FK206" s="176">
        <v>720</v>
      </c>
      <c r="FL206" s="176">
        <v>697</v>
      </c>
      <c r="FM206" s="176">
        <v>720</v>
      </c>
      <c r="FN206" s="176">
        <v>697</v>
      </c>
      <c r="FO206" s="176">
        <v>720</v>
      </c>
      <c r="FP206" s="176">
        <v>720</v>
      </c>
      <c r="FQ206" s="176">
        <v>651</v>
      </c>
      <c r="FR206" s="176">
        <v>720</v>
      </c>
      <c r="FS206" s="176">
        <v>697</v>
      </c>
      <c r="FT206" s="176">
        <v>720</v>
      </c>
      <c r="FU206" s="176">
        <v>697</v>
      </c>
      <c r="FV206" s="176">
        <v>720</v>
      </c>
      <c r="FW206" s="176">
        <v>720</v>
      </c>
      <c r="FX206" s="176">
        <v>697</v>
      </c>
      <c r="FY206" s="176">
        <v>720</v>
      </c>
      <c r="FZ206" s="176">
        <v>697</v>
      </c>
      <c r="GA206" s="176">
        <v>720</v>
      </c>
    </row>
    <row r="207" spans="2:183">
      <c r="B207" s="96" t="s">
        <v>7</v>
      </c>
      <c r="C207" s="166" t="s">
        <v>271</v>
      </c>
      <c r="D207" s="88">
        <v>2162.5</v>
      </c>
      <c r="E207" s="89">
        <v>2162.5</v>
      </c>
      <c r="F207" s="89">
        <v>3243.75</v>
      </c>
      <c r="G207" s="89">
        <v>2162.5</v>
      </c>
      <c r="H207" s="89">
        <v>4325</v>
      </c>
      <c r="I207" s="89">
        <v>2162.5</v>
      </c>
      <c r="J207" s="89">
        <v>2162.5</v>
      </c>
      <c r="K207" s="89">
        <v>3243.75</v>
      </c>
      <c r="L207" s="89">
        <v>2162.5</v>
      </c>
      <c r="M207" s="89">
        <v>3243.75</v>
      </c>
      <c r="N207" s="89">
        <v>2162.5</v>
      </c>
      <c r="O207" s="89">
        <v>3243.75</v>
      </c>
      <c r="P207" s="89">
        <v>3243.75</v>
      </c>
      <c r="Q207" s="89">
        <v>2162.5</v>
      </c>
      <c r="R207" s="89">
        <v>1081.25</v>
      </c>
      <c r="S207" s="89">
        <v>3892.5</v>
      </c>
      <c r="T207" s="89">
        <v>2162.5</v>
      </c>
      <c r="U207" s="89">
        <v>3243.75</v>
      </c>
      <c r="V207" s="89">
        <v>3892.5</v>
      </c>
      <c r="W207" s="89">
        <v>3243.75</v>
      </c>
      <c r="X207" s="89">
        <v>2162.5</v>
      </c>
      <c r="Y207" s="89">
        <v>2162.5</v>
      </c>
      <c r="Z207" s="89">
        <v>2162.5</v>
      </c>
      <c r="AA207" s="89">
        <v>2162.5</v>
      </c>
      <c r="AB207" s="89">
        <v>4325</v>
      </c>
      <c r="AC207" s="89">
        <v>2162.5</v>
      </c>
      <c r="AD207" s="89">
        <v>3243.75</v>
      </c>
      <c r="AE207" s="89">
        <v>2162.5</v>
      </c>
      <c r="AF207" s="89">
        <v>3243.75</v>
      </c>
      <c r="AG207" s="89">
        <v>2162.5</v>
      </c>
      <c r="AH207" s="89">
        <v>4325</v>
      </c>
      <c r="AI207" s="89">
        <v>3243.75</v>
      </c>
      <c r="AJ207" s="89">
        <v>2162.5</v>
      </c>
      <c r="AK207" s="89">
        <v>2162.5</v>
      </c>
      <c r="AL207" s="89">
        <v>2162.5</v>
      </c>
      <c r="AM207" s="89">
        <v>2162.5</v>
      </c>
      <c r="AN207" s="89">
        <v>3243.75</v>
      </c>
      <c r="AO207" s="89">
        <v>2162.5</v>
      </c>
      <c r="AP207" s="89">
        <v>1081.25</v>
      </c>
      <c r="AQ207" s="89">
        <v>2811.25</v>
      </c>
      <c r="AR207" s="89">
        <v>2162.5</v>
      </c>
      <c r="AS207" s="89">
        <v>2162.5</v>
      </c>
      <c r="AT207" s="89">
        <v>3243.75</v>
      </c>
      <c r="AU207" s="89">
        <v>2162.5</v>
      </c>
      <c r="AV207" s="89">
        <v>2162.5</v>
      </c>
      <c r="AW207" s="89">
        <v>3243.75</v>
      </c>
      <c r="AX207" s="89">
        <v>3243.75</v>
      </c>
      <c r="AY207" s="89">
        <v>2162.5</v>
      </c>
      <c r="AZ207" s="89">
        <v>2162.5</v>
      </c>
      <c r="BA207" s="89">
        <v>3243.75</v>
      </c>
      <c r="BB207" s="89">
        <v>2162.5</v>
      </c>
      <c r="BC207" s="89">
        <v>3243.75</v>
      </c>
      <c r="BD207" s="89">
        <v>2162.5</v>
      </c>
      <c r="BE207" s="89">
        <v>4325</v>
      </c>
      <c r="BF207" s="89">
        <v>2162.5</v>
      </c>
      <c r="BG207" s="89">
        <v>3243.75</v>
      </c>
      <c r="BH207" s="89">
        <v>2162.5</v>
      </c>
      <c r="BI207" s="89">
        <v>3892.5</v>
      </c>
      <c r="BJ207" s="89">
        <v>3243.75</v>
      </c>
      <c r="BK207" s="89">
        <v>2162.5</v>
      </c>
      <c r="BL207" s="89">
        <v>2162.5</v>
      </c>
      <c r="BM207" s="89">
        <v>3243.75</v>
      </c>
      <c r="BN207" s="89">
        <v>1081.25</v>
      </c>
      <c r="BO207" s="89">
        <v>4973.75</v>
      </c>
      <c r="BP207" s="89">
        <v>2162.5</v>
      </c>
      <c r="BQ207" s="89">
        <v>3243.75</v>
      </c>
      <c r="BR207" s="89">
        <v>3243.75</v>
      </c>
      <c r="BS207" s="89">
        <v>4325</v>
      </c>
      <c r="BT207" s="89">
        <v>2162.5</v>
      </c>
      <c r="BU207" s="89">
        <v>2162.5</v>
      </c>
      <c r="BV207" s="89">
        <v>2162.5</v>
      </c>
      <c r="BW207" s="89">
        <v>3243.75</v>
      </c>
      <c r="BX207" s="89">
        <v>3243.75</v>
      </c>
      <c r="BY207" s="89">
        <v>3243.75</v>
      </c>
      <c r="BZ207" s="89">
        <v>2162.5</v>
      </c>
      <c r="CA207" s="89">
        <v>2162.5</v>
      </c>
      <c r="CB207" s="89">
        <v>3243.75</v>
      </c>
      <c r="CC207" s="89">
        <v>3243.75</v>
      </c>
      <c r="CD207" s="89">
        <v>2162.5</v>
      </c>
      <c r="CE207" s="89">
        <v>2162.5</v>
      </c>
      <c r="CF207" s="89">
        <v>2162.5</v>
      </c>
      <c r="CG207" s="89">
        <v>3243.75</v>
      </c>
      <c r="CH207" s="89">
        <v>2162.5</v>
      </c>
      <c r="CI207" s="89">
        <v>3243.75</v>
      </c>
      <c r="CJ207" s="89">
        <v>3243.75</v>
      </c>
      <c r="CK207" s="89">
        <v>2162.5</v>
      </c>
      <c r="CL207" s="89">
        <v>2162.5</v>
      </c>
      <c r="CM207" s="89">
        <v>2811.25</v>
      </c>
      <c r="CN207" s="89">
        <v>3892.5</v>
      </c>
      <c r="CO207" s="89">
        <v>2162.5</v>
      </c>
      <c r="CP207" s="89">
        <v>3243.75</v>
      </c>
      <c r="CQ207" s="89">
        <v>3243.75</v>
      </c>
      <c r="CR207" s="89">
        <v>3243.75</v>
      </c>
      <c r="CS207" s="89">
        <v>2162.5</v>
      </c>
      <c r="CT207" s="89">
        <v>2162.5</v>
      </c>
      <c r="CU207" s="89">
        <v>2162.5</v>
      </c>
      <c r="CV207" s="89">
        <v>3243.75</v>
      </c>
      <c r="CW207" s="89">
        <v>2162.5</v>
      </c>
      <c r="CX207" s="89">
        <v>3243.75</v>
      </c>
      <c r="CY207" s="89">
        <v>3243.75</v>
      </c>
      <c r="CZ207" s="89">
        <v>3243.75</v>
      </c>
      <c r="DA207" s="89">
        <v>2162.5</v>
      </c>
      <c r="DB207" s="89">
        <v>2162.5</v>
      </c>
      <c r="DC207" s="89">
        <v>3243.75</v>
      </c>
      <c r="DD207" s="89">
        <v>2162.5</v>
      </c>
      <c r="DE207" s="89">
        <v>3243.75</v>
      </c>
      <c r="DF207" s="89">
        <v>3243.75</v>
      </c>
      <c r="DG207" s="89">
        <v>2162.5</v>
      </c>
      <c r="DH207" s="89">
        <v>2162.5</v>
      </c>
      <c r="DI207" s="89">
        <v>3243.75</v>
      </c>
      <c r="DJ207" s="89">
        <v>2162.5</v>
      </c>
      <c r="DK207" s="89">
        <v>2811.25</v>
      </c>
      <c r="DL207" s="89">
        <v>3243.75</v>
      </c>
      <c r="DM207" s="89">
        <v>3243.75</v>
      </c>
      <c r="DN207" s="89">
        <v>2811.25</v>
      </c>
      <c r="DO207" s="89">
        <v>2162.5</v>
      </c>
      <c r="DP207" s="89">
        <v>2162.5</v>
      </c>
      <c r="DQ207" s="89">
        <v>2162.5</v>
      </c>
      <c r="DR207" s="89">
        <v>2162.5</v>
      </c>
      <c r="DS207" s="89">
        <v>2162.5</v>
      </c>
      <c r="DT207" s="89">
        <v>2162.5</v>
      </c>
      <c r="DU207" s="89">
        <v>3243.75</v>
      </c>
      <c r="DV207" s="89">
        <v>3243.75</v>
      </c>
      <c r="DW207" s="89">
        <v>3243.75</v>
      </c>
      <c r="DX207" s="89">
        <v>3243.75</v>
      </c>
      <c r="DY207" s="89">
        <v>2162.5</v>
      </c>
      <c r="DZ207" s="89">
        <v>2162.5</v>
      </c>
      <c r="EA207" s="89">
        <v>2162.5</v>
      </c>
      <c r="EB207" s="89">
        <v>2162.5</v>
      </c>
      <c r="EC207" s="89">
        <v>3243.75</v>
      </c>
      <c r="ED207" s="89">
        <v>3243.75</v>
      </c>
      <c r="EE207" s="89">
        <v>2162.5</v>
      </c>
      <c r="EF207" s="89">
        <v>2162.5</v>
      </c>
      <c r="EG207" s="89">
        <v>3243.75</v>
      </c>
      <c r="EH207" s="89">
        <v>0</v>
      </c>
      <c r="EI207" s="89">
        <v>2811.25</v>
      </c>
      <c r="EJ207" s="89">
        <v>3243.75</v>
      </c>
      <c r="EK207" s="89">
        <v>3243.75</v>
      </c>
      <c r="EL207" s="89">
        <v>3243.75</v>
      </c>
      <c r="EM207" s="89">
        <v>2162.5</v>
      </c>
      <c r="EN207" s="89">
        <v>2162.5</v>
      </c>
      <c r="EO207" s="89">
        <v>3243.75</v>
      </c>
      <c r="EP207" s="89">
        <v>3243.75</v>
      </c>
      <c r="EQ207" s="89">
        <v>2162.5</v>
      </c>
      <c r="ER207" s="89">
        <v>3243.75</v>
      </c>
      <c r="ES207" s="89">
        <v>3243.75</v>
      </c>
      <c r="ET207" s="89">
        <v>3243.75</v>
      </c>
      <c r="EU207" s="89">
        <v>3243.75</v>
      </c>
      <c r="EV207" s="89">
        <v>2162.5</v>
      </c>
      <c r="EW207" s="89">
        <v>2162.5</v>
      </c>
      <c r="EX207" s="89">
        <v>3243.75</v>
      </c>
      <c r="EY207" s="89">
        <v>2162.5</v>
      </c>
      <c r="EZ207" s="89">
        <v>2162.5</v>
      </c>
      <c r="FA207" s="89">
        <v>3892.5</v>
      </c>
      <c r="FB207" s="89">
        <v>2162.5</v>
      </c>
      <c r="FC207" s="89">
        <v>2162.5</v>
      </c>
      <c r="FD207" s="89">
        <v>3243.75</v>
      </c>
      <c r="FE207" s="89">
        <v>2162.5</v>
      </c>
      <c r="FF207" s="89">
        <v>1081.25</v>
      </c>
      <c r="FG207" s="89">
        <v>3892.5</v>
      </c>
      <c r="FH207" s="89">
        <v>3243.75</v>
      </c>
      <c r="FI207" s="89">
        <v>3243.75</v>
      </c>
      <c r="FJ207" s="89">
        <v>2162.5</v>
      </c>
      <c r="FK207" s="89">
        <v>2162.5</v>
      </c>
      <c r="FL207" s="89">
        <v>2162.5</v>
      </c>
      <c r="FM207" s="89">
        <v>3243.75</v>
      </c>
      <c r="FN207" s="89">
        <v>2162.5</v>
      </c>
      <c r="FO207" s="89">
        <v>3243.75</v>
      </c>
      <c r="FP207" s="89">
        <v>2162.5</v>
      </c>
      <c r="FQ207" s="89">
        <v>3243.75</v>
      </c>
      <c r="FR207" s="89">
        <v>4325</v>
      </c>
      <c r="FS207" s="89">
        <v>2162.5</v>
      </c>
      <c r="FT207" s="89">
        <v>2162.5</v>
      </c>
      <c r="FU207" s="89">
        <v>3243.75</v>
      </c>
      <c r="FV207" s="89">
        <v>3243.75</v>
      </c>
      <c r="FW207" s="89">
        <v>2162.5</v>
      </c>
      <c r="FX207" s="89">
        <v>2162.5</v>
      </c>
      <c r="FY207" s="89">
        <v>2162.5</v>
      </c>
      <c r="FZ207" s="89">
        <v>2162.5</v>
      </c>
      <c r="GA207" s="89">
        <v>2162.5</v>
      </c>
    </row>
    <row r="208" spans="2:183">
      <c r="B208" s="171" t="s">
        <v>7</v>
      </c>
      <c r="C208" s="177" t="s">
        <v>96</v>
      </c>
      <c r="D208" s="83">
        <v>0.91599927849927854</v>
      </c>
      <c r="E208" s="84">
        <v>0.91289850446532472</v>
      </c>
      <c r="F208" s="84">
        <v>0.87483766233766236</v>
      </c>
      <c r="G208" s="84">
        <v>0.8785517399864603</v>
      </c>
      <c r="H208" s="84">
        <v>0.89184102934102938</v>
      </c>
      <c r="I208" s="84">
        <v>0.87703640214400613</v>
      </c>
      <c r="J208" s="84">
        <v>0.89166666666666672</v>
      </c>
      <c r="K208" s="84">
        <v>0.89357864357864358</v>
      </c>
      <c r="L208" s="84">
        <v>0.87065767326886412</v>
      </c>
      <c r="M208" s="84">
        <v>0.89215367965367964</v>
      </c>
      <c r="N208" s="84">
        <v>0.88599253448607829</v>
      </c>
      <c r="O208" s="84">
        <v>0.8979256854256854</v>
      </c>
      <c r="P208" s="84">
        <v>0.91610149110149108</v>
      </c>
      <c r="Q208" s="84">
        <v>0.91080382495129042</v>
      </c>
      <c r="R208" s="84">
        <v>0.87433670623854676</v>
      </c>
      <c r="S208" s="84">
        <v>0.87523566775903228</v>
      </c>
      <c r="T208" s="84">
        <v>0.88670033670033666</v>
      </c>
      <c r="U208" s="84">
        <v>0.88212922419522144</v>
      </c>
      <c r="V208" s="84">
        <v>0.89195526695526695</v>
      </c>
      <c r="W208" s="84">
        <v>0.89443241943241947</v>
      </c>
      <c r="X208" s="84">
        <v>0.86418590496065395</v>
      </c>
      <c r="Y208" s="84">
        <v>0.87362313612313613</v>
      </c>
      <c r="Z208" s="84">
        <v>0.87404895439328723</v>
      </c>
      <c r="AA208" s="84">
        <v>0.87566738816738821</v>
      </c>
      <c r="AB208" s="84">
        <v>0.88057359307359306</v>
      </c>
      <c r="AC208" s="84">
        <v>0.88952454099919531</v>
      </c>
      <c r="AD208" s="84">
        <v>0.85467171717171719</v>
      </c>
      <c r="AE208" s="84">
        <v>0.85554665325110091</v>
      </c>
      <c r="AF208" s="84">
        <v>0.85946368446368449</v>
      </c>
      <c r="AG208" s="84">
        <v>0.86576968703224089</v>
      </c>
      <c r="AH208" s="84">
        <v>0.88317099567099566</v>
      </c>
      <c r="AI208" s="84">
        <v>0.88290043290043285</v>
      </c>
      <c r="AJ208" s="84">
        <v>0.84868359760755741</v>
      </c>
      <c r="AK208" s="84">
        <v>0.85863997113997115</v>
      </c>
      <c r="AL208" s="84">
        <v>0.85540988901103687</v>
      </c>
      <c r="AM208" s="84">
        <v>0.8455447330447331</v>
      </c>
      <c r="AN208" s="84">
        <v>0.88639971139971141</v>
      </c>
      <c r="AO208" s="84">
        <v>0.89412745513635716</v>
      </c>
      <c r="AP208" s="84">
        <v>0.87976539589442815</v>
      </c>
      <c r="AQ208" s="84">
        <v>0.84706864564007422</v>
      </c>
      <c r="AR208" s="84">
        <v>0.87359307359307359</v>
      </c>
      <c r="AS208" s="84">
        <v>0.8824274720974864</v>
      </c>
      <c r="AT208" s="84">
        <v>0.88528138528138534</v>
      </c>
      <c r="AU208" s="84">
        <v>0.89815416065416065</v>
      </c>
      <c r="AV208" s="84">
        <v>0.86053401404907859</v>
      </c>
      <c r="AW208" s="84">
        <v>0.8668049543049543</v>
      </c>
      <c r="AX208" s="84">
        <v>0.8636643127317446</v>
      </c>
      <c r="AY208" s="84">
        <v>0.85424482924482925</v>
      </c>
      <c r="AZ208" s="84">
        <v>0.89177489177489178</v>
      </c>
      <c r="BA208" s="84">
        <v>0.89994474035948691</v>
      </c>
      <c r="BB208" s="84">
        <v>0.86778499278499277</v>
      </c>
      <c r="BC208" s="84">
        <v>0.84798797567807616</v>
      </c>
      <c r="BD208" s="84">
        <v>0.87336459836459834</v>
      </c>
      <c r="BE208" s="84">
        <v>0.87739663492891617</v>
      </c>
      <c r="BF208" s="84">
        <v>0.88468614718614713</v>
      </c>
      <c r="BG208" s="84">
        <v>0.89485930735930741</v>
      </c>
      <c r="BH208" s="84">
        <v>0.85542864595949242</v>
      </c>
      <c r="BI208" s="84">
        <v>0.8640692640692641</v>
      </c>
      <c r="BJ208" s="84">
        <v>0.86219232704168147</v>
      </c>
      <c r="BK208" s="84">
        <v>0.85876022126022122</v>
      </c>
      <c r="BL208" s="84">
        <v>0.89417388167388168</v>
      </c>
      <c r="BM208" s="84">
        <v>0.90467273126259296</v>
      </c>
      <c r="BN208" s="84">
        <v>0.86931759996276126</v>
      </c>
      <c r="BO208" s="84">
        <v>0.86583026889478498</v>
      </c>
      <c r="BP208" s="84">
        <v>0.88597883597883598</v>
      </c>
      <c r="BQ208" s="84">
        <v>0.88863217127205651</v>
      </c>
      <c r="BR208" s="84">
        <v>0.90575396825396826</v>
      </c>
      <c r="BS208" s="84">
        <v>0.91383477633477639</v>
      </c>
      <c r="BT208" s="84">
        <v>0.87866366058618572</v>
      </c>
      <c r="BU208" s="84">
        <v>0.9008477633477634</v>
      </c>
      <c r="BV208" s="84">
        <v>0.91400994987795559</v>
      </c>
      <c r="BW208" s="84">
        <v>0.91325757575757571</v>
      </c>
      <c r="BX208" s="84">
        <v>0.94837061087061092</v>
      </c>
      <c r="BY208" s="84">
        <v>0.95704636888968686</v>
      </c>
      <c r="BZ208" s="84">
        <v>0.92797619047619051</v>
      </c>
      <c r="CA208" s="84">
        <v>0.92444415460197393</v>
      </c>
      <c r="CB208" s="84">
        <v>0.9253066378066378</v>
      </c>
      <c r="CC208" s="84">
        <v>0.91373045892414617</v>
      </c>
      <c r="CD208" s="84">
        <v>0.9483585858585859</v>
      </c>
      <c r="CE208" s="84">
        <v>0.95261544011544008</v>
      </c>
      <c r="CF208" s="84">
        <v>0.93595918189892369</v>
      </c>
      <c r="CG208" s="84">
        <v>0.94276695526695531</v>
      </c>
      <c r="CH208" s="84">
        <v>0.97011310067264156</v>
      </c>
      <c r="CI208" s="84">
        <v>0.97292568542568547</v>
      </c>
      <c r="CJ208" s="84">
        <v>0.98511904761904767</v>
      </c>
      <c r="CK208" s="84">
        <v>0.98431089187765741</v>
      </c>
      <c r="CL208" s="84">
        <v>0.98323632773393543</v>
      </c>
      <c r="CM208" s="84">
        <v>0.94878300507439584</v>
      </c>
      <c r="CN208" s="84">
        <v>0.93872053872053873</v>
      </c>
      <c r="CO208" s="84">
        <v>0.95161067531225352</v>
      </c>
      <c r="CP208" s="84">
        <v>0.95752765752765756</v>
      </c>
      <c r="CQ208" s="84">
        <v>0.963023088023088</v>
      </c>
      <c r="CR208" s="84">
        <v>0.94533156943486929</v>
      </c>
      <c r="CS208" s="84">
        <v>0.9538239538239538</v>
      </c>
      <c r="CT208" s="84">
        <v>0.96968442365859875</v>
      </c>
      <c r="CU208" s="84">
        <v>0.97846320346320348</v>
      </c>
      <c r="CV208" s="84">
        <v>0.97929894179894184</v>
      </c>
      <c r="CW208" s="84">
        <v>0.98238201634514999</v>
      </c>
      <c r="CX208" s="84">
        <v>0.97902236652236652</v>
      </c>
      <c r="CY208" s="84">
        <v>0.946524064171123</v>
      </c>
      <c r="CZ208" s="84">
        <v>0.94042207792207788</v>
      </c>
      <c r="DA208" s="84">
        <v>0.95276602880620098</v>
      </c>
      <c r="DB208" s="84">
        <v>0.96031746031746035</v>
      </c>
      <c r="DC208" s="84">
        <v>0.96776695526695522</v>
      </c>
      <c r="DD208" s="84">
        <v>0.93643133528355915</v>
      </c>
      <c r="DE208" s="84">
        <v>0.95494227994227998</v>
      </c>
      <c r="DF208" s="84">
        <v>0.97298241691355036</v>
      </c>
      <c r="DG208" s="84">
        <v>0.96756854256854252</v>
      </c>
      <c r="DH208" s="84">
        <v>0.97638888888888886</v>
      </c>
      <c r="DI208" s="84">
        <v>0.97847194791895253</v>
      </c>
      <c r="DJ208" s="84">
        <v>0.97318422318422315</v>
      </c>
      <c r="DK208" s="84">
        <v>0.94011889227200229</v>
      </c>
      <c r="DL208" s="84">
        <v>0.93252164502164503</v>
      </c>
      <c r="DM208" s="84">
        <v>0.94764202798636088</v>
      </c>
      <c r="DN208" s="84">
        <v>0.95941558441558439</v>
      </c>
      <c r="DO208" s="84">
        <v>0.96711159211159214</v>
      </c>
      <c r="DP208" s="84">
        <v>0.93443142223630027</v>
      </c>
      <c r="DQ208" s="84">
        <v>0.96056998556998552</v>
      </c>
      <c r="DR208" s="84">
        <v>0.97182731185600624</v>
      </c>
      <c r="DS208" s="84">
        <v>0.96495310245310251</v>
      </c>
      <c r="DT208" s="84">
        <v>0.97683982683982684</v>
      </c>
      <c r="DU208" s="84">
        <v>0.97492096740944667</v>
      </c>
      <c r="DV208" s="84">
        <v>0.96549422799422802</v>
      </c>
      <c r="DW208" s="84">
        <v>0.94473532206674249</v>
      </c>
      <c r="DX208" s="84">
        <v>0.93004449254449251</v>
      </c>
      <c r="DY208" s="84">
        <v>0.93867968473420416</v>
      </c>
      <c r="DZ208" s="84">
        <v>0.95983044733044731</v>
      </c>
      <c r="EA208" s="84">
        <v>0.95553751803751807</v>
      </c>
      <c r="EB208" s="84">
        <v>0.93523262963722076</v>
      </c>
      <c r="EC208" s="84">
        <v>0.94022366522366518</v>
      </c>
      <c r="ED208" s="84">
        <v>0.96405746334010323</v>
      </c>
      <c r="EE208" s="84">
        <v>0.95994468494468499</v>
      </c>
      <c r="EF208" s="84">
        <v>0.97498196248196245</v>
      </c>
      <c r="EG208" s="84">
        <v>0.97454172928950367</v>
      </c>
      <c r="EH208" s="84">
        <v>0.96067821067821069</v>
      </c>
      <c r="EI208" s="84">
        <v>0.93024737167594318</v>
      </c>
      <c r="EJ208" s="84">
        <v>0.93189033189033188</v>
      </c>
      <c r="EK208" s="84">
        <v>0.93858652108293428</v>
      </c>
      <c r="EL208" s="84">
        <v>0.9618867243867244</v>
      </c>
      <c r="EM208" s="84">
        <v>0.96254208754208759</v>
      </c>
      <c r="EN208" s="84">
        <v>0.93951803337743089</v>
      </c>
      <c r="EO208" s="84">
        <v>0.94340428090428086</v>
      </c>
      <c r="EP208" s="84">
        <v>0.96085263373642138</v>
      </c>
      <c r="EQ208" s="84">
        <v>0.96567460317460319</v>
      </c>
      <c r="ER208" s="84">
        <v>0.97106782106782108</v>
      </c>
      <c r="ES208" s="84">
        <v>0.96872337595839897</v>
      </c>
      <c r="ET208" s="84">
        <v>0.9555555555555556</v>
      </c>
      <c r="EU208" s="84">
        <v>0.92560571900600597</v>
      </c>
      <c r="EV208" s="84">
        <v>0.92647907647907646</v>
      </c>
      <c r="EW208" s="84">
        <v>0.93335059966336875</v>
      </c>
      <c r="EX208" s="84">
        <v>0.95265151515151514</v>
      </c>
      <c r="EY208" s="84">
        <v>0.95859187109187105</v>
      </c>
      <c r="EZ208" s="84">
        <v>0.9241087654574025</v>
      </c>
      <c r="FA208" s="84">
        <v>0.93371813371813372</v>
      </c>
      <c r="FB208" s="84">
        <v>0.95819436422018922</v>
      </c>
      <c r="FC208" s="84">
        <v>0.95826118326118326</v>
      </c>
      <c r="FD208" s="84">
        <v>0.95099206349206344</v>
      </c>
      <c r="FE208" s="84">
        <v>0.94828861358815275</v>
      </c>
      <c r="FF208" s="84">
        <v>0.93829018663455754</v>
      </c>
      <c r="FG208" s="84">
        <v>0.91551192029660933</v>
      </c>
      <c r="FH208" s="84">
        <v>0.91321548821548826</v>
      </c>
      <c r="FI208" s="84">
        <v>0.92120205953778411</v>
      </c>
      <c r="FJ208" s="84">
        <v>0.94406565656565655</v>
      </c>
      <c r="FK208" s="84">
        <v>0.94906204906204905</v>
      </c>
      <c r="FL208" s="84">
        <v>0.91673032849503433</v>
      </c>
      <c r="FM208" s="84">
        <v>0.92383958633958629</v>
      </c>
      <c r="FN208" s="84">
        <v>0.94179743737849919</v>
      </c>
      <c r="FO208" s="84">
        <v>0.94891173641173643</v>
      </c>
      <c r="FP208" s="84">
        <v>0.94092712842712845</v>
      </c>
      <c r="FQ208" s="84">
        <v>0.94585479548613183</v>
      </c>
      <c r="FR208" s="84">
        <v>0.92487974987974986</v>
      </c>
      <c r="FS208" s="84">
        <v>0.91728931040265327</v>
      </c>
      <c r="FT208" s="84">
        <v>0.90615680615680616</v>
      </c>
      <c r="FU208" s="84">
        <v>0.91856875788009218</v>
      </c>
      <c r="FV208" s="84">
        <v>0.94168470418470418</v>
      </c>
      <c r="FW208" s="84">
        <v>0.93095238095238098</v>
      </c>
      <c r="FX208" s="84">
        <v>0.9093952436850572</v>
      </c>
      <c r="FY208" s="84">
        <v>0.90880832130832134</v>
      </c>
      <c r="FZ208" s="84">
        <v>0.93090971200009942</v>
      </c>
      <c r="GA208" s="84">
        <v>0.95034872534872539</v>
      </c>
    </row>
    <row r="209" spans="2:183">
      <c r="B209" s="96" t="s">
        <v>7</v>
      </c>
      <c r="C209" s="166" t="s">
        <v>42</v>
      </c>
      <c r="D209" s="178">
        <v>50710.63</v>
      </c>
      <c r="E209" s="179">
        <v>50407.88</v>
      </c>
      <c r="F209" s="179">
        <v>74963.05</v>
      </c>
      <c r="G209" s="179">
        <v>49478</v>
      </c>
      <c r="H209" s="179">
        <v>99302.01</v>
      </c>
      <c r="I209" s="179">
        <v>49283.38</v>
      </c>
      <c r="J209" s="179">
        <v>49088.75</v>
      </c>
      <c r="K209" s="179">
        <v>73470.94</v>
      </c>
      <c r="L209" s="179">
        <v>48894.12</v>
      </c>
      <c r="M209" s="179">
        <v>73308.75</v>
      </c>
      <c r="N209" s="179">
        <v>48850.879999999997</v>
      </c>
      <c r="O209" s="179">
        <v>73276.31</v>
      </c>
      <c r="P209" s="179">
        <v>73243.88</v>
      </c>
      <c r="Q209" s="179">
        <v>48721.13</v>
      </c>
      <c r="R209" s="179">
        <v>24209.19</v>
      </c>
      <c r="S209" s="179">
        <v>86413.5</v>
      </c>
      <c r="T209" s="179">
        <v>47661.5</v>
      </c>
      <c r="U209" s="179">
        <v>71167.86</v>
      </c>
      <c r="V209" s="179">
        <v>85362.52</v>
      </c>
      <c r="W209" s="179">
        <v>71103</v>
      </c>
      <c r="X209" s="179">
        <v>47380.38</v>
      </c>
      <c r="Y209" s="179">
        <v>47358.75</v>
      </c>
      <c r="Z209" s="179">
        <v>47358.75</v>
      </c>
      <c r="AA209" s="179">
        <v>47337.120000000003</v>
      </c>
      <c r="AB209" s="179">
        <v>94717.51</v>
      </c>
      <c r="AC209" s="179">
        <v>47272.24</v>
      </c>
      <c r="AD209" s="179">
        <v>70584.009999999995</v>
      </c>
      <c r="AE209" s="179">
        <v>46753.24</v>
      </c>
      <c r="AF209" s="179">
        <v>69902.8</v>
      </c>
      <c r="AG209" s="179">
        <v>46666.75</v>
      </c>
      <c r="AH209" s="179">
        <v>93376.76</v>
      </c>
      <c r="AI209" s="179">
        <v>70097.440000000002</v>
      </c>
      <c r="AJ209" s="179">
        <v>46774.879999999997</v>
      </c>
      <c r="AK209" s="179">
        <v>46839.75</v>
      </c>
      <c r="AL209" s="179">
        <v>46904.62</v>
      </c>
      <c r="AM209" s="179">
        <v>46947.88</v>
      </c>
      <c r="AN209" s="179">
        <v>70454.259999999995</v>
      </c>
      <c r="AO209" s="179">
        <v>48375.12</v>
      </c>
      <c r="AP209" s="179">
        <v>24079.439999999999</v>
      </c>
      <c r="AQ209" s="179">
        <v>62241.07</v>
      </c>
      <c r="AR209" s="179">
        <v>47726.37</v>
      </c>
      <c r="AS209" s="179">
        <v>47791.25</v>
      </c>
      <c r="AT209" s="179">
        <v>71751.75</v>
      </c>
      <c r="AU209" s="179">
        <v>47899.37</v>
      </c>
      <c r="AV209" s="179">
        <v>47964.25</v>
      </c>
      <c r="AW209" s="179">
        <v>72011.25</v>
      </c>
      <c r="AX209" s="179">
        <v>72141</v>
      </c>
      <c r="AY209" s="179">
        <v>48137.25</v>
      </c>
      <c r="AZ209" s="179">
        <v>48158.879999999997</v>
      </c>
      <c r="BA209" s="179">
        <v>74411.61</v>
      </c>
      <c r="BB209" s="179">
        <v>49391.5</v>
      </c>
      <c r="BC209" s="179">
        <v>73665.55</v>
      </c>
      <c r="BD209" s="179">
        <v>48959</v>
      </c>
      <c r="BE209" s="179">
        <v>98091</v>
      </c>
      <c r="BF209" s="179">
        <v>49088.75</v>
      </c>
      <c r="BG209" s="179">
        <v>73698.009999999995</v>
      </c>
      <c r="BH209" s="179">
        <v>49196.88</v>
      </c>
      <c r="BI209" s="179">
        <v>88710.080000000002</v>
      </c>
      <c r="BJ209" s="179">
        <v>74022.36</v>
      </c>
      <c r="BK209" s="179">
        <v>49413.120000000003</v>
      </c>
      <c r="BL209" s="179">
        <v>49456.37</v>
      </c>
      <c r="BM209" s="179">
        <v>76422.75</v>
      </c>
      <c r="BN209" s="179">
        <v>25366.13</v>
      </c>
      <c r="BO209" s="179">
        <v>115987.86</v>
      </c>
      <c r="BP209" s="179">
        <v>50278.13</v>
      </c>
      <c r="BQ209" s="179">
        <v>75579.360000000001</v>
      </c>
      <c r="BR209" s="179">
        <v>75644.259999999995</v>
      </c>
      <c r="BS209" s="179">
        <v>100988.73</v>
      </c>
      <c r="BT209" s="179">
        <v>50559.25</v>
      </c>
      <c r="BU209" s="179">
        <v>50645.75</v>
      </c>
      <c r="BV209" s="179">
        <v>50732.25</v>
      </c>
      <c r="BW209" s="179">
        <v>76195.69</v>
      </c>
      <c r="BX209" s="179">
        <v>76228.13</v>
      </c>
      <c r="BY209" s="179">
        <v>78563.61</v>
      </c>
      <c r="BZ209" s="179">
        <v>52137.88</v>
      </c>
      <c r="CA209" s="179">
        <v>51856.74</v>
      </c>
      <c r="CB209" s="179">
        <v>77558.05</v>
      </c>
      <c r="CC209" s="179">
        <v>77687.8</v>
      </c>
      <c r="CD209" s="179">
        <v>51856.74</v>
      </c>
      <c r="CE209" s="179">
        <v>51900</v>
      </c>
      <c r="CF209" s="179">
        <v>51986.49</v>
      </c>
      <c r="CG209" s="179">
        <v>78109.5</v>
      </c>
      <c r="CH209" s="179">
        <v>52159.49</v>
      </c>
      <c r="CI209" s="179">
        <v>78336.55</v>
      </c>
      <c r="CJ209" s="179">
        <v>78401.45</v>
      </c>
      <c r="CK209" s="179">
        <v>53846.25</v>
      </c>
      <c r="CL209" s="179">
        <v>53630</v>
      </c>
      <c r="CM209" s="179">
        <v>69325.42</v>
      </c>
      <c r="CN209" s="179">
        <v>95716.58</v>
      </c>
      <c r="CO209" s="179">
        <v>53283.99</v>
      </c>
      <c r="CP209" s="179">
        <v>79990.880000000005</v>
      </c>
      <c r="CQ209" s="179">
        <v>80088.19</v>
      </c>
      <c r="CR209" s="179">
        <v>80217.94</v>
      </c>
      <c r="CS209" s="179">
        <v>53565.120000000003</v>
      </c>
      <c r="CT209" s="179">
        <v>53651.62</v>
      </c>
      <c r="CU209" s="179">
        <v>53716.51</v>
      </c>
      <c r="CV209" s="179">
        <v>80607.17</v>
      </c>
      <c r="CW209" s="179">
        <v>55381.62</v>
      </c>
      <c r="CX209" s="179">
        <v>82715.62</v>
      </c>
      <c r="CY209" s="179">
        <v>82229.070000000007</v>
      </c>
      <c r="CZ209" s="179">
        <v>81969.570000000007</v>
      </c>
      <c r="DA209" s="179">
        <v>54754.49</v>
      </c>
      <c r="DB209" s="179">
        <v>54797.75</v>
      </c>
      <c r="DC209" s="179">
        <v>82293.95</v>
      </c>
      <c r="DD209" s="179">
        <v>54949.120000000003</v>
      </c>
      <c r="DE209" s="179">
        <v>82521.009999999995</v>
      </c>
      <c r="DF209" s="179">
        <v>82683.17</v>
      </c>
      <c r="DG209" s="179">
        <v>55208.62</v>
      </c>
      <c r="DH209" s="179">
        <v>55251.87</v>
      </c>
      <c r="DI209" s="179">
        <v>85407.94</v>
      </c>
      <c r="DJ209" s="179">
        <v>56700.75</v>
      </c>
      <c r="DK209" s="179">
        <v>73289.3</v>
      </c>
      <c r="DL209" s="179">
        <v>84337.52</v>
      </c>
      <c r="DM209" s="179">
        <v>84499.7</v>
      </c>
      <c r="DN209" s="179">
        <v>73317.41</v>
      </c>
      <c r="DO209" s="179">
        <v>56462.879999999997</v>
      </c>
      <c r="DP209" s="179">
        <v>56570.99</v>
      </c>
      <c r="DQ209" s="179">
        <v>56635.88</v>
      </c>
      <c r="DR209" s="179">
        <v>56744</v>
      </c>
      <c r="DS209" s="179">
        <v>56830.49</v>
      </c>
      <c r="DT209" s="179">
        <v>56873.74</v>
      </c>
      <c r="DU209" s="179">
        <v>87905.63</v>
      </c>
      <c r="DV209" s="179">
        <v>87548.83</v>
      </c>
      <c r="DW209" s="179">
        <v>87029.81</v>
      </c>
      <c r="DX209" s="179">
        <v>86802.75</v>
      </c>
      <c r="DY209" s="179">
        <v>57976.63</v>
      </c>
      <c r="DZ209" s="179">
        <v>58041.51</v>
      </c>
      <c r="EA209" s="179">
        <v>58106.38</v>
      </c>
      <c r="EB209" s="179">
        <v>58192.88</v>
      </c>
      <c r="EC209" s="179">
        <v>87419.06</v>
      </c>
      <c r="ED209" s="179">
        <v>87581.25</v>
      </c>
      <c r="EE209" s="179">
        <v>58473.99</v>
      </c>
      <c r="EF209" s="179">
        <v>58538.87</v>
      </c>
      <c r="EG209" s="179">
        <v>90468.2</v>
      </c>
      <c r="EH209" s="179">
        <v>0</v>
      </c>
      <c r="EI209" s="179">
        <v>77646.73</v>
      </c>
      <c r="EJ209" s="179">
        <v>89332.88</v>
      </c>
      <c r="EK209" s="179">
        <v>89527.48</v>
      </c>
      <c r="EL209" s="179">
        <v>89624.83</v>
      </c>
      <c r="EM209" s="179">
        <v>59814.76</v>
      </c>
      <c r="EN209" s="179">
        <v>59922.87</v>
      </c>
      <c r="EO209" s="179">
        <v>90014.05</v>
      </c>
      <c r="EP209" s="179">
        <v>90143.82</v>
      </c>
      <c r="EQ209" s="179">
        <v>60182.38</v>
      </c>
      <c r="ER209" s="179">
        <v>90338.45</v>
      </c>
      <c r="ES209" s="179">
        <v>93063.17</v>
      </c>
      <c r="ET209" s="179">
        <v>92673.95</v>
      </c>
      <c r="EU209" s="179">
        <v>92122.5</v>
      </c>
      <c r="EV209" s="179">
        <v>61242.01</v>
      </c>
      <c r="EW209" s="179">
        <v>61350.13</v>
      </c>
      <c r="EX209" s="179">
        <v>92090.05</v>
      </c>
      <c r="EY209" s="179">
        <v>61458.25</v>
      </c>
      <c r="EZ209" s="179">
        <v>61544.75</v>
      </c>
      <c r="FA209" s="179">
        <v>110936.25</v>
      </c>
      <c r="FB209" s="179">
        <v>61739.38</v>
      </c>
      <c r="FC209" s="179">
        <v>61825.88</v>
      </c>
      <c r="FD209" s="179">
        <v>92803.7</v>
      </c>
      <c r="FE209" s="179">
        <v>63750.5</v>
      </c>
      <c r="FF209" s="179">
        <v>31734.69</v>
      </c>
      <c r="FG209" s="179">
        <v>113583.14</v>
      </c>
      <c r="FH209" s="179">
        <v>94360.69</v>
      </c>
      <c r="FI209" s="179">
        <v>94522.880000000005</v>
      </c>
      <c r="FJ209" s="179">
        <v>63080.12</v>
      </c>
      <c r="FK209" s="179">
        <v>63144.99</v>
      </c>
      <c r="FL209" s="179">
        <v>63231.51</v>
      </c>
      <c r="FM209" s="179">
        <v>94977</v>
      </c>
      <c r="FN209" s="179">
        <v>63447.76</v>
      </c>
      <c r="FO209" s="179">
        <v>95268.94</v>
      </c>
      <c r="FP209" s="179">
        <v>63555.86</v>
      </c>
      <c r="FQ209" s="179">
        <v>98253.17</v>
      </c>
      <c r="FR209" s="179">
        <v>130441.98</v>
      </c>
      <c r="FS209" s="179">
        <v>64831.74</v>
      </c>
      <c r="FT209" s="179">
        <v>64637.120000000003</v>
      </c>
      <c r="FU209" s="179">
        <v>97150.31</v>
      </c>
      <c r="FV209" s="179">
        <v>97247.61</v>
      </c>
      <c r="FW209" s="179">
        <v>64896.62</v>
      </c>
      <c r="FX209" s="179">
        <v>64983.12</v>
      </c>
      <c r="FY209" s="179">
        <v>65069.62</v>
      </c>
      <c r="FZ209" s="179">
        <v>65177.760000000002</v>
      </c>
      <c r="GA209" s="179">
        <v>65264.25</v>
      </c>
    </row>
    <row r="210" spans="2:183">
      <c r="B210" s="96" t="s">
        <v>7</v>
      </c>
      <c r="C210" s="166" t="s">
        <v>318</v>
      </c>
      <c r="D210" s="178">
        <v>0</v>
      </c>
      <c r="E210" s="179">
        <v>0</v>
      </c>
      <c r="F210" s="179">
        <v>0</v>
      </c>
      <c r="G210" s="179">
        <v>0</v>
      </c>
      <c r="H210" s="179">
        <v>0</v>
      </c>
      <c r="I210" s="179">
        <v>0</v>
      </c>
      <c r="J210" s="179">
        <v>0</v>
      </c>
      <c r="K210" s="179">
        <v>0</v>
      </c>
      <c r="L210" s="179">
        <v>0</v>
      </c>
      <c r="M210" s="179">
        <v>0</v>
      </c>
      <c r="N210" s="179">
        <v>0</v>
      </c>
      <c r="O210" s="179">
        <v>0</v>
      </c>
      <c r="P210" s="179">
        <v>0</v>
      </c>
      <c r="Q210" s="179">
        <v>0</v>
      </c>
      <c r="R210" s="179">
        <v>0</v>
      </c>
      <c r="S210" s="179">
        <v>0</v>
      </c>
      <c r="T210" s="179">
        <v>0</v>
      </c>
      <c r="U210" s="179">
        <v>0</v>
      </c>
      <c r="V210" s="179">
        <v>0</v>
      </c>
      <c r="W210" s="179">
        <v>0</v>
      </c>
      <c r="X210" s="179">
        <v>0</v>
      </c>
      <c r="Y210" s="179">
        <v>0</v>
      </c>
      <c r="Z210" s="179">
        <v>0</v>
      </c>
      <c r="AA210" s="179">
        <v>0</v>
      </c>
      <c r="AB210" s="179">
        <v>0</v>
      </c>
      <c r="AC210" s="179">
        <v>0</v>
      </c>
      <c r="AD210" s="179">
        <v>0</v>
      </c>
      <c r="AE210" s="179">
        <v>0</v>
      </c>
      <c r="AF210" s="179">
        <v>0</v>
      </c>
      <c r="AG210" s="179">
        <v>0</v>
      </c>
      <c r="AH210" s="179">
        <v>0</v>
      </c>
      <c r="AI210" s="179">
        <v>0</v>
      </c>
      <c r="AJ210" s="179">
        <v>0</v>
      </c>
      <c r="AK210" s="179">
        <v>0</v>
      </c>
      <c r="AL210" s="179">
        <v>0</v>
      </c>
      <c r="AM210" s="179">
        <v>0</v>
      </c>
      <c r="AN210" s="179">
        <v>0</v>
      </c>
      <c r="AO210" s="179">
        <v>0</v>
      </c>
      <c r="AP210" s="179">
        <v>0</v>
      </c>
      <c r="AQ210" s="179">
        <v>0</v>
      </c>
      <c r="AR210" s="179">
        <v>0</v>
      </c>
      <c r="AS210" s="179">
        <v>0</v>
      </c>
      <c r="AT210" s="179">
        <v>0</v>
      </c>
      <c r="AU210" s="179">
        <v>0</v>
      </c>
      <c r="AV210" s="179">
        <v>0</v>
      </c>
      <c r="AW210" s="179">
        <v>0</v>
      </c>
      <c r="AX210" s="179">
        <v>0</v>
      </c>
      <c r="AY210" s="179">
        <v>0</v>
      </c>
      <c r="AZ210" s="179">
        <v>0</v>
      </c>
      <c r="BA210" s="179">
        <v>0</v>
      </c>
      <c r="BB210" s="179">
        <v>0</v>
      </c>
      <c r="BC210" s="179">
        <v>0</v>
      </c>
      <c r="BD210" s="179">
        <v>0</v>
      </c>
      <c r="BE210" s="179">
        <v>0</v>
      </c>
      <c r="BF210" s="179">
        <v>0</v>
      </c>
      <c r="BG210" s="179">
        <v>0</v>
      </c>
      <c r="BH210" s="179">
        <v>0</v>
      </c>
      <c r="BI210" s="179">
        <v>0</v>
      </c>
      <c r="BJ210" s="179">
        <v>0</v>
      </c>
      <c r="BK210" s="179">
        <v>0</v>
      </c>
      <c r="BL210" s="179">
        <v>0</v>
      </c>
      <c r="BM210" s="179">
        <v>0</v>
      </c>
      <c r="BN210" s="179">
        <v>0</v>
      </c>
      <c r="BO210" s="179">
        <v>0</v>
      </c>
      <c r="BP210" s="179">
        <v>0</v>
      </c>
      <c r="BQ210" s="179">
        <v>0</v>
      </c>
      <c r="BR210" s="179">
        <v>0</v>
      </c>
      <c r="BS210" s="179">
        <v>0</v>
      </c>
      <c r="BT210" s="179">
        <v>0</v>
      </c>
      <c r="BU210" s="179">
        <v>0</v>
      </c>
      <c r="BV210" s="179">
        <v>0</v>
      </c>
      <c r="BW210" s="179">
        <v>0</v>
      </c>
      <c r="BX210" s="179">
        <v>0</v>
      </c>
      <c r="BY210" s="179">
        <v>0</v>
      </c>
      <c r="BZ210" s="179">
        <v>0</v>
      </c>
      <c r="CA210" s="179">
        <v>0</v>
      </c>
      <c r="CB210" s="179">
        <v>0</v>
      </c>
      <c r="CC210" s="179">
        <v>0</v>
      </c>
      <c r="CD210" s="179">
        <v>0</v>
      </c>
      <c r="CE210" s="179">
        <v>0</v>
      </c>
      <c r="CF210" s="179">
        <v>0</v>
      </c>
      <c r="CG210" s="179">
        <v>0</v>
      </c>
      <c r="CH210" s="179">
        <v>0</v>
      </c>
      <c r="CI210" s="179">
        <v>0</v>
      </c>
      <c r="CJ210" s="179">
        <v>0</v>
      </c>
      <c r="CK210" s="179">
        <v>0</v>
      </c>
      <c r="CL210" s="179">
        <v>0</v>
      </c>
      <c r="CM210" s="179">
        <v>0</v>
      </c>
      <c r="CN210" s="179">
        <v>0</v>
      </c>
      <c r="CO210" s="179">
        <v>0</v>
      </c>
      <c r="CP210" s="179">
        <v>0</v>
      </c>
      <c r="CQ210" s="179">
        <v>0</v>
      </c>
      <c r="CR210" s="179">
        <v>0</v>
      </c>
      <c r="CS210" s="179">
        <v>0</v>
      </c>
      <c r="CT210" s="179">
        <v>0</v>
      </c>
      <c r="CU210" s="179">
        <v>0</v>
      </c>
      <c r="CV210" s="179">
        <v>0</v>
      </c>
      <c r="CW210" s="179">
        <v>0</v>
      </c>
      <c r="CX210" s="179">
        <v>0</v>
      </c>
      <c r="CY210" s="179">
        <v>0</v>
      </c>
      <c r="CZ210" s="179">
        <v>0</v>
      </c>
      <c r="DA210" s="179">
        <v>0</v>
      </c>
      <c r="DB210" s="179">
        <v>0</v>
      </c>
      <c r="DC210" s="179">
        <v>0</v>
      </c>
      <c r="DD210" s="179">
        <v>0</v>
      </c>
      <c r="DE210" s="179">
        <v>0</v>
      </c>
      <c r="DF210" s="179">
        <v>0</v>
      </c>
      <c r="DG210" s="179">
        <v>0</v>
      </c>
      <c r="DH210" s="179">
        <v>0</v>
      </c>
      <c r="DI210" s="179">
        <v>0</v>
      </c>
      <c r="DJ210" s="179">
        <v>0</v>
      </c>
      <c r="DK210" s="179">
        <v>0</v>
      </c>
      <c r="DL210" s="179">
        <v>0</v>
      </c>
      <c r="DM210" s="179">
        <v>0</v>
      </c>
      <c r="DN210" s="179">
        <v>0</v>
      </c>
      <c r="DO210" s="179">
        <v>0</v>
      </c>
      <c r="DP210" s="179">
        <v>0</v>
      </c>
      <c r="DQ210" s="179">
        <v>0</v>
      </c>
      <c r="DR210" s="179">
        <v>0</v>
      </c>
      <c r="DS210" s="179">
        <v>0</v>
      </c>
      <c r="DT210" s="179">
        <v>0</v>
      </c>
      <c r="DU210" s="179">
        <v>0</v>
      </c>
      <c r="DV210" s="179">
        <v>0</v>
      </c>
      <c r="DW210" s="179">
        <v>0</v>
      </c>
      <c r="DX210" s="179">
        <v>0</v>
      </c>
      <c r="DY210" s="179">
        <v>0</v>
      </c>
      <c r="DZ210" s="179">
        <v>0</v>
      </c>
      <c r="EA210" s="179">
        <v>0</v>
      </c>
      <c r="EB210" s="179">
        <v>0</v>
      </c>
      <c r="EC210" s="179">
        <v>0</v>
      </c>
      <c r="ED210" s="179">
        <v>0</v>
      </c>
      <c r="EE210" s="179">
        <v>0</v>
      </c>
      <c r="EF210" s="179">
        <v>0</v>
      </c>
      <c r="EG210" s="179">
        <v>0</v>
      </c>
      <c r="EH210" s="179">
        <v>0</v>
      </c>
      <c r="EI210" s="179">
        <v>0</v>
      </c>
      <c r="EJ210" s="179">
        <v>0</v>
      </c>
      <c r="EK210" s="179">
        <v>0</v>
      </c>
      <c r="EL210" s="179">
        <v>0</v>
      </c>
      <c r="EM210" s="179">
        <v>0</v>
      </c>
      <c r="EN210" s="179">
        <v>0</v>
      </c>
      <c r="EO210" s="179">
        <v>0</v>
      </c>
      <c r="EP210" s="179">
        <v>0</v>
      </c>
      <c r="EQ210" s="179">
        <v>0</v>
      </c>
      <c r="ER210" s="179">
        <v>0</v>
      </c>
      <c r="ES210" s="179">
        <v>0</v>
      </c>
      <c r="ET210" s="179">
        <v>0</v>
      </c>
      <c r="EU210" s="179">
        <v>0</v>
      </c>
      <c r="EV210" s="179">
        <v>0</v>
      </c>
      <c r="EW210" s="179">
        <v>0</v>
      </c>
      <c r="EX210" s="179">
        <v>0</v>
      </c>
      <c r="EY210" s="179">
        <v>0</v>
      </c>
      <c r="EZ210" s="179">
        <v>0</v>
      </c>
      <c r="FA210" s="179">
        <v>0</v>
      </c>
      <c r="FB210" s="179">
        <v>0</v>
      </c>
      <c r="FC210" s="179">
        <v>0</v>
      </c>
      <c r="FD210" s="179">
        <v>0</v>
      </c>
      <c r="FE210" s="179">
        <v>0</v>
      </c>
      <c r="FF210" s="179">
        <v>0</v>
      </c>
      <c r="FG210" s="179">
        <v>0</v>
      </c>
      <c r="FH210" s="179">
        <v>0</v>
      </c>
      <c r="FI210" s="179">
        <v>0</v>
      </c>
      <c r="FJ210" s="179">
        <v>0</v>
      </c>
      <c r="FK210" s="179">
        <v>0</v>
      </c>
      <c r="FL210" s="179">
        <v>0</v>
      </c>
      <c r="FM210" s="179">
        <v>0</v>
      </c>
      <c r="FN210" s="179">
        <v>0</v>
      </c>
      <c r="FO210" s="179">
        <v>0</v>
      </c>
      <c r="FP210" s="179">
        <v>0</v>
      </c>
      <c r="FQ210" s="179">
        <v>0</v>
      </c>
      <c r="FR210" s="179">
        <v>0</v>
      </c>
      <c r="FS210" s="179">
        <v>0</v>
      </c>
      <c r="FT210" s="179">
        <v>0</v>
      </c>
      <c r="FU210" s="179">
        <v>0</v>
      </c>
      <c r="FV210" s="179">
        <v>0</v>
      </c>
      <c r="FW210" s="179">
        <v>0</v>
      </c>
      <c r="FX210" s="179">
        <v>0</v>
      </c>
      <c r="FY210" s="179">
        <v>0</v>
      </c>
      <c r="FZ210" s="179">
        <v>0</v>
      </c>
      <c r="GA210" s="179">
        <v>0</v>
      </c>
    </row>
    <row r="211" spans="2:183">
      <c r="B211" s="96" t="s">
        <v>7</v>
      </c>
      <c r="C211" s="166" t="s">
        <v>43</v>
      </c>
      <c r="D211" s="175">
        <v>142.44</v>
      </c>
      <c r="E211" s="176">
        <v>128.41999999999999</v>
      </c>
      <c r="F211" s="176">
        <v>136.79</v>
      </c>
      <c r="G211" s="176">
        <v>132.84</v>
      </c>
      <c r="H211" s="176">
        <v>139.27000000000001</v>
      </c>
      <c r="I211" s="176">
        <v>132.66</v>
      </c>
      <c r="J211" s="176">
        <v>139.11000000000001</v>
      </c>
      <c r="K211" s="176">
        <v>139.43</v>
      </c>
      <c r="L211" s="176">
        <v>131.78</v>
      </c>
      <c r="M211" s="176">
        <v>139.22</v>
      </c>
      <c r="N211" s="176">
        <v>133.85</v>
      </c>
      <c r="O211" s="176">
        <v>140.02000000000001</v>
      </c>
      <c r="P211" s="176">
        <v>150.96</v>
      </c>
      <c r="Q211" s="176">
        <v>135.69</v>
      </c>
      <c r="R211" s="176">
        <v>65.510000000000005</v>
      </c>
      <c r="S211" s="176">
        <v>107.78</v>
      </c>
      <c r="T211" s="176">
        <v>146.47</v>
      </c>
      <c r="U211" s="176">
        <v>141.26</v>
      </c>
      <c r="V211" s="176">
        <v>147.49</v>
      </c>
      <c r="W211" s="176">
        <v>147.78</v>
      </c>
      <c r="X211" s="176">
        <v>138.61000000000001</v>
      </c>
      <c r="Y211" s="176">
        <v>144.58000000000001</v>
      </c>
      <c r="Z211" s="176">
        <v>140.02000000000001</v>
      </c>
      <c r="AA211" s="176">
        <v>144.83000000000001</v>
      </c>
      <c r="AB211" s="176">
        <v>153.9</v>
      </c>
      <c r="AC211" s="176">
        <v>140.22999999999999</v>
      </c>
      <c r="AD211" s="176">
        <v>149.72</v>
      </c>
      <c r="AE211" s="176">
        <v>144.97999999999999</v>
      </c>
      <c r="AF211" s="176">
        <v>150.41999999999999</v>
      </c>
      <c r="AG211" s="176">
        <v>146.55000000000001</v>
      </c>
      <c r="AH211" s="176">
        <v>154.35</v>
      </c>
      <c r="AI211" s="176">
        <v>154.19</v>
      </c>
      <c r="AJ211" s="176">
        <v>143.93</v>
      </c>
      <c r="AK211" s="176">
        <v>150.26</v>
      </c>
      <c r="AL211" s="176">
        <v>144.85</v>
      </c>
      <c r="AM211" s="176">
        <v>148.15</v>
      </c>
      <c r="AN211" s="176">
        <v>154.69999999999999</v>
      </c>
      <c r="AO211" s="176">
        <v>145.9</v>
      </c>
      <c r="AP211" s="176">
        <v>19.91</v>
      </c>
      <c r="AQ211" s="176">
        <v>14.68</v>
      </c>
      <c r="AR211" s="176">
        <v>152.57</v>
      </c>
      <c r="AS211" s="176">
        <v>149.05000000000001</v>
      </c>
      <c r="AT211" s="176">
        <v>154.55000000000001</v>
      </c>
      <c r="AU211" s="176">
        <v>156.47</v>
      </c>
      <c r="AV211" s="176">
        <v>145.74</v>
      </c>
      <c r="AW211" s="176">
        <v>151.63</v>
      </c>
      <c r="AX211" s="176">
        <v>146.26</v>
      </c>
      <c r="AY211" s="176">
        <v>149.5</v>
      </c>
      <c r="AZ211" s="176">
        <v>154.01</v>
      </c>
      <c r="BA211" s="176">
        <v>140.54</v>
      </c>
      <c r="BB211" s="176">
        <v>150.31</v>
      </c>
      <c r="BC211" s="176">
        <v>142.63</v>
      </c>
      <c r="BD211" s="176">
        <v>151.16</v>
      </c>
      <c r="BE211" s="176">
        <v>147.16</v>
      </c>
      <c r="BF211" s="176">
        <v>152.94999999999999</v>
      </c>
      <c r="BG211" s="176">
        <v>154.62</v>
      </c>
      <c r="BH211" s="176">
        <v>143.66</v>
      </c>
      <c r="BI211" s="176">
        <v>149.9</v>
      </c>
      <c r="BJ211" s="176">
        <v>144.71</v>
      </c>
      <c r="BK211" s="176">
        <v>148.88</v>
      </c>
      <c r="BL211" s="176">
        <v>155.1</v>
      </c>
      <c r="BM211" s="176">
        <v>141.84</v>
      </c>
      <c r="BN211" s="176">
        <v>78.13</v>
      </c>
      <c r="BO211" s="176">
        <v>117.12</v>
      </c>
      <c r="BP211" s="176">
        <v>153.86000000000001</v>
      </c>
      <c r="BQ211" s="176">
        <v>149.44</v>
      </c>
      <c r="BR211" s="176">
        <v>157.04</v>
      </c>
      <c r="BS211" s="176">
        <v>158.43</v>
      </c>
      <c r="BT211" s="176">
        <v>147.81</v>
      </c>
      <c r="BU211" s="176">
        <v>156.19</v>
      </c>
      <c r="BV211" s="176">
        <v>153.04</v>
      </c>
      <c r="BW211" s="176">
        <v>158.12</v>
      </c>
      <c r="BX211" s="176">
        <v>164.36</v>
      </c>
      <c r="BY211" s="176">
        <v>149.96</v>
      </c>
      <c r="BZ211" s="176">
        <v>161.04</v>
      </c>
      <c r="CA211" s="176">
        <v>155.49</v>
      </c>
      <c r="CB211" s="176">
        <v>160.88</v>
      </c>
      <c r="CC211" s="176">
        <v>154.01</v>
      </c>
      <c r="CD211" s="176">
        <v>164.44</v>
      </c>
      <c r="CE211" s="176">
        <v>165.1</v>
      </c>
      <c r="CF211" s="176">
        <v>157.26</v>
      </c>
      <c r="CG211" s="176">
        <v>163.53</v>
      </c>
      <c r="CH211" s="176">
        <v>162.51</v>
      </c>
      <c r="CI211" s="176">
        <v>168.39</v>
      </c>
      <c r="CJ211" s="176">
        <v>170.3</v>
      </c>
      <c r="CK211" s="176">
        <v>159.18</v>
      </c>
      <c r="CL211" s="176">
        <v>147.94</v>
      </c>
      <c r="CM211" s="176">
        <v>69.13</v>
      </c>
      <c r="CN211" s="176">
        <v>163.01</v>
      </c>
      <c r="CO211" s="176">
        <v>159.59</v>
      </c>
      <c r="CP211" s="176">
        <v>165.96</v>
      </c>
      <c r="CQ211" s="176">
        <v>166.84</v>
      </c>
      <c r="CR211" s="176">
        <v>158.77000000000001</v>
      </c>
      <c r="CS211" s="176">
        <v>165.2</v>
      </c>
      <c r="CT211" s="176">
        <v>162.44</v>
      </c>
      <c r="CU211" s="176">
        <v>169.17</v>
      </c>
      <c r="CV211" s="176">
        <v>169.38</v>
      </c>
      <c r="CW211" s="176">
        <v>153.52000000000001</v>
      </c>
      <c r="CX211" s="176">
        <v>169.33</v>
      </c>
      <c r="CY211" s="176">
        <v>158.91999999999999</v>
      </c>
      <c r="CZ211" s="176">
        <v>163.22999999999999</v>
      </c>
      <c r="DA211" s="176">
        <v>159.81</v>
      </c>
      <c r="DB211" s="176">
        <v>166.31</v>
      </c>
      <c r="DC211" s="176">
        <v>167.59</v>
      </c>
      <c r="DD211" s="176">
        <v>157.31</v>
      </c>
      <c r="DE211" s="176">
        <v>165.49</v>
      </c>
      <c r="DF211" s="176">
        <v>163.03</v>
      </c>
      <c r="DG211" s="176">
        <v>167.42</v>
      </c>
      <c r="DH211" s="176">
        <v>168.82</v>
      </c>
      <c r="DI211" s="176">
        <v>153.06</v>
      </c>
      <c r="DJ211" s="176">
        <v>168.3</v>
      </c>
      <c r="DK211" s="176">
        <v>47.53</v>
      </c>
      <c r="DL211" s="176">
        <v>161.97</v>
      </c>
      <c r="DM211" s="176">
        <v>159.13</v>
      </c>
      <c r="DN211" s="176">
        <v>166.23</v>
      </c>
      <c r="DO211" s="176">
        <v>167.37</v>
      </c>
      <c r="DP211" s="176">
        <v>157.02000000000001</v>
      </c>
      <c r="DQ211" s="176">
        <v>166.27</v>
      </c>
      <c r="DR211" s="176">
        <v>162.75</v>
      </c>
      <c r="DS211" s="176">
        <v>167.01</v>
      </c>
      <c r="DT211" s="176">
        <v>168.9</v>
      </c>
      <c r="DU211" s="176">
        <v>152.55000000000001</v>
      </c>
      <c r="DV211" s="176">
        <v>167.14</v>
      </c>
      <c r="DW211" s="176">
        <v>158.61000000000001</v>
      </c>
      <c r="DX211" s="176">
        <v>161.6</v>
      </c>
      <c r="DY211" s="176">
        <v>157.66</v>
      </c>
      <c r="DZ211" s="176">
        <v>166.23</v>
      </c>
      <c r="EA211" s="176">
        <v>165.51</v>
      </c>
      <c r="EB211" s="176">
        <v>157.16</v>
      </c>
      <c r="EC211" s="176">
        <v>163.15</v>
      </c>
      <c r="ED211" s="176">
        <v>161.63</v>
      </c>
      <c r="EE211" s="176">
        <v>166.24</v>
      </c>
      <c r="EF211" s="176">
        <v>168.61</v>
      </c>
      <c r="EG211" s="176">
        <v>157.88</v>
      </c>
      <c r="EH211" s="176">
        <v>5.54</v>
      </c>
      <c r="EI211" s="176">
        <v>31.62</v>
      </c>
      <c r="EJ211" s="176">
        <v>161.87</v>
      </c>
      <c r="EK211" s="176">
        <v>157.75</v>
      </c>
      <c r="EL211" s="176">
        <v>166.65</v>
      </c>
      <c r="EM211" s="176">
        <v>166.65</v>
      </c>
      <c r="EN211" s="176">
        <v>157.79</v>
      </c>
      <c r="EO211" s="176">
        <v>163.63999999999999</v>
      </c>
      <c r="EP211" s="176">
        <v>161.13999999999999</v>
      </c>
      <c r="EQ211" s="176">
        <v>167.13</v>
      </c>
      <c r="ER211" s="176">
        <v>166.55</v>
      </c>
      <c r="ES211" s="176">
        <v>150.27000000000001</v>
      </c>
      <c r="ET211" s="176">
        <v>164.03</v>
      </c>
      <c r="EU211" s="176">
        <v>154.34</v>
      </c>
      <c r="EV211" s="176">
        <v>159.47999999999999</v>
      </c>
      <c r="EW211" s="176">
        <v>155.41</v>
      </c>
      <c r="EX211" s="176">
        <v>163.69</v>
      </c>
      <c r="EY211" s="176">
        <v>164.49</v>
      </c>
      <c r="EZ211" s="176">
        <v>154.05000000000001</v>
      </c>
      <c r="FA211" s="176">
        <v>160.72999999999999</v>
      </c>
      <c r="FB211" s="176">
        <v>159.13</v>
      </c>
      <c r="FC211" s="176">
        <v>164.47</v>
      </c>
      <c r="FD211" s="176">
        <v>164.08</v>
      </c>
      <c r="FE211" s="176">
        <v>147.91</v>
      </c>
      <c r="FF211" s="176">
        <v>67.98</v>
      </c>
      <c r="FG211" s="176">
        <v>138.21</v>
      </c>
      <c r="FH211" s="176">
        <v>158.22999999999999</v>
      </c>
      <c r="FI211" s="176">
        <v>154.43</v>
      </c>
      <c r="FJ211" s="176">
        <v>162.94</v>
      </c>
      <c r="FK211" s="176">
        <v>163.72</v>
      </c>
      <c r="FL211" s="176">
        <v>153.61000000000001</v>
      </c>
      <c r="FM211" s="176">
        <v>159.85</v>
      </c>
      <c r="FN211" s="176">
        <v>157.36000000000001</v>
      </c>
      <c r="FO211" s="176">
        <v>163.82</v>
      </c>
      <c r="FP211" s="176">
        <v>163.13999999999999</v>
      </c>
      <c r="FQ211" s="176">
        <v>148.35</v>
      </c>
      <c r="FR211" s="176">
        <v>160.87</v>
      </c>
      <c r="FS211" s="176">
        <v>154.41999999999999</v>
      </c>
      <c r="FT211" s="176">
        <v>157.72999999999999</v>
      </c>
      <c r="FU211" s="176">
        <v>154.72</v>
      </c>
      <c r="FV211" s="176">
        <v>163.41</v>
      </c>
      <c r="FW211" s="176">
        <v>161.66999999999999</v>
      </c>
      <c r="FX211" s="176">
        <v>153.18</v>
      </c>
      <c r="FY211" s="176">
        <v>158.12</v>
      </c>
      <c r="FZ211" s="176">
        <v>156.44999999999999</v>
      </c>
      <c r="GA211" s="176">
        <v>164.68</v>
      </c>
    </row>
    <row r="212" spans="2:183">
      <c r="B212" s="96" t="s">
        <v>7</v>
      </c>
      <c r="C212" s="166" t="s">
        <v>44</v>
      </c>
      <c r="D212" s="178">
        <v>195.92</v>
      </c>
      <c r="E212" s="179">
        <v>176.65</v>
      </c>
      <c r="F212" s="179">
        <v>188.15</v>
      </c>
      <c r="G212" s="179">
        <v>182.73</v>
      </c>
      <c r="H212" s="179">
        <v>191.57</v>
      </c>
      <c r="I212" s="179">
        <v>182.47</v>
      </c>
      <c r="J212" s="179">
        <v>191.34</v>
      </c>
      <c r="K212" s="179">
        <v>191.79</v>
      </c>
      <c r="L212" s="179">
        <v>181.26</v>
      </c>
      <c r="M212" s="179">
        <v>191.5</v>
      </c>
      <c r="N212" s="179">
        <v>184.11</v>
      </c>
      <c r="O212" s="179">
        <v>192.59</v>
      </c>
      <c r="P212" s="179">
        <v>207.65</v>
      </c>
      <c r="Q212" s="179">
        <v>186.64</v>
      </c>
      <c r="R212" s="179">
        <v>90.11</v>
      </c>
      <c r="S212" s="179">
        <v>148.25</v>
      </c>
      <c r="T212" s="179">
        <v>201.47</v>
      </c>
      <c r="U212" s="179">
        <v>194.3</v>
      </c>
      <c r="V212" s="179">
        <v>202.87</v>
      </c>
      <c r="W212" s="179">
        <v>203.26</v>
      </c>
      <c r="X212" s="179">
        <v>190.66</v>
      </c>
      <c r="Y212" s="179">
        <v>198.87</v>
      </c>
      <c r="Z212" s="179">
        <v>192.6</v>
      </c>
      <c r="AA212" s="179">
        <v>199.22</v>
      </c>
      <c r="AB212" s="179">
        <v>302.70999999999998</v>
      </c>
      <c r="AC212" s="179">
        <v>275.83999999999997</v>
      </c>
      <c r="AD212" s="179">
        <v>294.51</v>
      </c>
      <c r="AE212" s="179">
        <v>285.17</v>
      </c>
      <c r="AF212" s="179">
        <v>295.87</v>
      </c>
      <c r="AG212" s="179">
        <v>288.27</v>
      </c>
      <c r="AH212" s="179">
        <v>303.61</v>
      </c>
      <c r="AI212" s="179">
        <v>303.29000000000002</v>
      </c>
      <c r="AJ212" s="179">
        <v>283.10000000000002</v>
      </c>
      <c r="AK212" s="179">
        <v>295.56</v>
      </c>
      <c r="AL212" s="179">
        <v>284.93</v>
      </c>
      <c r="AM212" s="179">
        <v>291.41000000000003</v>
      </c>
      <c r="AN212" s="179">
        <v>304.3</v>
      </c>
      <c r="AO212" s="179">
        <v>286.98</v>
      </c>
      <c r="AP212" s="179">
        <v>39.17</v>
      </c>
      <c r="AQ212" s="179">
        <v>28.87</v>
      </c>
      <c r="AR212" s="179">
        <v>300.10000000000002</v>
      </c>
      <c r="AS212" s="179">
        <v>293.17</v>
      </c>
      <c r="AT212" s="179">
        <v>304</v>
      </c>
      <c r="AU212" s="179">
        <v>307.77</v>
      </c>
      <c r="AV212" s="179">
        <v>286.67</v>
      </c>
      <c r="AW212" s="179">
        <v>298.25</v>
      </c>
      <c r="AX212" s="179">
        <v>287.69</v>
      </c>
      <c r="AY212" s="179">
        <v>294.07</v>
      </c>
      <c r="AZ212" s="179">
        <v>309.57</v>
      </c>
      <c r="BA212" s="179">
        <v>282.49</v>
      </c>
      <c r="BB212" s="179">
        <v>302.13</v>
      </c>
      <c r="BC212" s="179">
        <v>286.69</v>
      </c>
      <c r="BD212" s="179">
        <v>303.82</v>
      </c>
      <c r="BE212" s="179">
        <v>295.8</v>
      </c>
      <c r="BF212" s="179">
        <v>307.43</v>
      </c>
      <c r="BG212" s="179">
        <v>310.79000000000002</v>
      </c>
      <c r="BH212" s="179">
        <v>288.75</v>
      </c>
      <c r="BI212" s="179">
        <v>301.3</v>
      </c>
      <c r="BJ212" s="179">
        <v>290.86</v>
      </c>
      <c r="BK212" s="179">
        <v>299.25</v>
      </c>
      <c r="BL212" s="179">
        <v>319.51</v>
      </c>
      <c r="BM212" s="179">
        <v>292.19</v>
      </c>
      <c r="BN212" s="179">
        <v>160.94999999999999</v>
      </c>
      <c r="BO212" s="179">
        <v>241.27</v>
      </c>
      <c r="BP212" s="179">
        <v>316.95</v>
      </c>
      <c r="BQ212" s="179">
        <v>307.83999999999997</v>
      </c>
      <c r="BR212" s="179">
        <v>323.5</v>
      </c>
      <c r="BS212" s="179">
        <v>326.37</v>
      </c>
      <c r="BT212" s="179">
        <v>304.49</v>
      </c>
      <c r="BU212" s="179">
        <v>321.75</v>
      </c>
      <c r="BV212" s="179">
        <v>315.27</v>
      </c>
      <c r="BW212" s="179">
        <v>325.74</v>
      </c>
      <c r="BX212" s="179">
        <v>348.44</v>
      </c>
      <c r="BY212" s="179">
        <v>317.91000000000003</v>
      </c>
      <c r="BZ212" s="179">
        <v>341.41</v>
      </c>
      <c r="CA212" s="179">
        <v>329.64</v>
      </c>
      <c r="CB212" s="179">
        <v>341.07</v>
      </c>
      <c r="CC212" s="179">
        <v>326.5</v>
      </c>
      <c r="CD212" s="179">
        <v>348.61</v>
      </c>
      <c r="CE212" s="179">
        <v>350.01</v>
      </c>
      <c r="CF212" s="179">
        <v>333.38</v>
      </c>
      <c r="CG212" s="179">
        <v>346.68</v>
      </c>
      <c r="CH212" s="179">
        <v>344.51</v>
      </c>
      <c r="CI212" s="179">
        <v>356.99</v>
      </c>
      <c r="CJ212" s="179">
        <v>369.55</v>
      </c>
      <c r="CK212" s="179">
        <v>345.43</v>
      </c>
      <c r="CL212" s="179">
        <v>321.04000000000002</v>
      </c>
      <c r="CM212" s="179">
        <v>150.01</v>
      </c>
      <c r="CN212" s="179">
        <v>353.74</v>
      </c>
      <c r="CO212" s="179">
        <v>346.32</v>
      </c>
      <c r="CP212" s="179">
        <v>360.14</v>
      </c>
      <c r="CQ212" s="179">
        <v>362.04</v>
      </c>
      <c r="CR212" s="179">
        <v>344.53</v>
      </c>
      <c r="CS212" s="179">
        <v>358.48</v>
      </c>
      <c r="CT212" s="179">
        <v>352.5</v>
      </c>
      <c r="CU212" s="179">
        <v>367.09</v>
      </c>
      <c r="CV212" s="179">
        <v>377.71</v>
      </c>
      <c r="CW212" s="179">
        <v>342.35</v>
      </c>
      <c r="CX212" s="179">
        <v>377.6</v>
      </c>
      <c r="CY212" s="179">
        <v>354.4</v>
      </c>
      <c r="CZ212" s="179">
        <v>364</v>
      </c>
      <c r="DA212" s="179">
        <v>356.38</v>
      </c>
      <c r="DB212" s="179">
        <v>370.86</v>
      </c>
      <c r="DC212" s="179">
        <v>373.72</v>
      </c>
      <c r="DD212" s="179">
        <v>350.8</v>
      </c>
      <c r="DE212" s="179">
        <v>369.04</v>
      </c>
      <c r="DF212" s="179">
        <v>363.56</v>
      </c>
      <c r="DG212" s="179">
        <v>373.35</v>
      </c>
      <c r="DH212" s="179">
        <v>386.61</v>
      </c>
      <c r="DI212" s="179">
        <v>350.51</v>
      </c>
      <c r="DJ212" s="179">
        <v>385.4</v>
      </c>
      <c r="DK212" s="179">
        <v>108.84</v>
      </c>
      <c r="DL212" s="179">
        <v>370.9</v>
      </c>
      <c r="DM212" s="179">
        <v>364.41</v>
      </c>
      <c r="DN212" s="179">
        <v>380.66</v>
      </c>
      <c r="DO212" s="179">
        <v>383.29</v>
      </c>
      <c r="DP212" s="179">
        <v>359.57</v>
      </c>
      <c r="DQ212" s="179">
        <v>380.75</v>
      </c>
      <c r="DR212" s="179">
        <v>372.71</v>
      </c>
      <c r="DS212" s="179">
        <v>382.45</v>
      </c>
      <c r="DT212" s="179">
        <v>398.6</v>
      </c>
      <c r="DU212" s="179">
        <v>360.02</v>
      </c>
      <c r="DV212" s="179">
        <v>394.44</v>
      </c>
      <c r="DW212" s="179">
        <v>374.32</v>
      </c>
      <c r="DX212" s="179">
        <v>381.37</v>
      </c>
      <c r="DY212" s="179">
        <v>372.07</v>
      </c>
      <c r="DZ212" s="179">
        <v>392.3</v>
      </c>
      <c r="EA212" s="179">
        <v>390.6</v>
      </c>
      <c r="EB212" s="179">
        <v>370.89</v>
      </c>
      <c r="EC212" s="179">
        <v>385.03</v>
      </c>
      <c r="ED212" s="179">
        <v>381.46</v>
      </c>
      <c r="EE212" s="179">
        <v>392.32</v>
      </c>
      <c r="EF212" s="179">
        <v>408.03</v>
      </c>
      <c r="EG212" s="179">
        <v>382.08</v>
      </c>
      <c r="EH212" s="179">
        <v>13.4</v>
      </c>
      <c r="EI212" s="179">
        <v>76.53</v>
      </c>
      <c r="EJ212" s="179">
        <v>391.73</v>
      </c>
      <c r="EK212" s="179">
        <v>381.76</v>
      </c>
      <c r="EL212" s="179">
        <v>403.3</v>
      </c>
      <c r="EM212" s="179">
        <v>403.29</v>
      </c>
      <c r="EN212" s="179">
        <v>381.86</v>
      </c>
      <c r="EO212" s="179">
        <v>396</v>
      </c>
      <c r="EP212" s="179">
        <v>389.96</v>
      </c>
      <c r="EQ212" s="179">
        <v>404.45</v>
      </c>
      <c r="ER212" s="179">
        <v>414.72</v>
      </c>
      <c r="ES212" s="179">
        <v>374.16</v>
      </c>
      <c r="ET212" s="179">
        <v>408.44</v>
      </c>
      <c r="EU212" s="179">
        <v>384.32</v>
      </c>
      <c r="EV212" s="179">
        <v>397.1</v>
      </c>
      <c r="EW212" s="179">
        <v>386.98</v>
      </c>
      <c r="EX212" s="179">
        <v>407.6</v>
      </c>
      <c r="EY212" s="179">
        <v>409.59</v>
      </c>
      <c r="EZ212" s="179">
        <v>383.59</v>
      </c>
      <c r="FA212" s="179">
        <v>400.22</v>
      </c>
      <c r="FB212" s="179">
        <v>396.23</v>
      </c>
      <c r="FC212" s="179">
        <v>409.53</v>
      </c>
      <c r="FD212" s="179">
        <v>420.04</v>
      </c>
      <c r="FE212" s="179">
        <v>378.64</v>
      </c>
      <c r="FF212" s="179">
        <v>174.02</v>
      </c>
      <c r="FG212" s="179">
        <v>353.82</v>
      </c>
      <c r="FH212" s="179">
        <v>405.08</v>
      </c>
      <c r="FI212" s="179">
        <v>395.35</v>
      </c>
      <c r="FJ212" s="179">
        <v>417.13</v>
      </c>
      <c r="FK212" s="179">
        <v>419.12</v>
      </c>
      <c r="FL212" s="179">
        <v>393.25</v>
      </c>
      <c r="FM212" s="179">
        <v>409.22</v>
      </c>
      <c r="FN212" s="179">
        <v>402.85</v>
      </c>
      <c r="FO212" s="179">
        <v>419.37</v>
      </c>
      <c r="FP212" s="179">
        <v>429.05</v>
      </c>
      <c r="FQ212" s="179">
        <v>390.16</v>
      </c>
      <c r="FR212" s="179">
        <v>423.1</v>
      </c>
      <c r="FS212" s="179">
        <v>406.12</v>
      </c>
      <c r="FT212" s="179">
        <v>414.82</v>
      </c>
      <c r="FU212" s="179">
        <v>406.92</v>
      </c>
      <c r="FV212" s="179">
        <v>429.76</v>
      </c>
      <c r="FW212" s="179">
        <v>425.2</v>
      </c>
      <c r="FX212" s="179">
        <v>402.87</v>
      </c>
      <c r="FY212" s="179">
        <v>415.85</v>
      </c>
      <c r="FZ212" s="179">
        <v>411.47</v>
      </c>
      <c r="GA212" s="179">
        <v>433.1</v>
      </c>
    </row>
    <row r="213" spans="2:183">
      <c r="B213" s="171" t="s">
        <v>7</v>
      </c>
      <c r="C213" s="172" t="s">
        <v>45</v>
      </c>
      <c r="D213" s="92">
        <v>0.17022540315972837</v>
      </c>
      <c r="E213" s="93">
        <v>0.17023744524525403</v>
      </c>
      <c r="F213" s="93">
        <v>0.17034586886237288</v>
      </c>
      <c r="G213" s="93">
        <v>0.17023115594348998</v>
      </c>
      <c r="H213" s="93">
        <v>0.17044523239277923</v>
      </c>
      <c r="I213" s="93">
        <v>0.17024179024654806</v>
      </c>
      <c r="J213" s="93">
        <v>0.17022664305161023</v>
      </c>
      <c r="K213" s="93">
        <v>0.17033226556108569</v>
      </c>
      <c r="L213" s="93">
        <v>0.17023843780590325</v>
      </c>
      <c r="M213" s="93">
        <v>0.17033248449510388</v>
      </c>
      <c r="N213" s="93">
        <v>0.17023127479823588</v>
      </c>
      <c r="O213" s="93">
        <v>0.17034034766669337</v>
      </c>
      <c r="P213" s="93">
        <v>0.18034448448661716</v>
      </c>
      <c r="Q213" s="93">
        <v>0.18025668544036039</v>
      </c>
      <c r="R213" s="93">
        <v>0.18026747279147168</v>
      </c>
      <c r="S213" s="93">
        <v>0.18059316796173314</v>
      </c>
      <c r="T213" s="93">
        <v>0.18023852040011917</v>
      </c>
      <c r="U213" s="93">
        <v>0.1803739285868767</v>
      </c>
      <c r="V213" s="93">
        <v>0.1804275719973937</v>
      </c>
      <c r="W213" s="93">
        <v>0.18036178024766097</v>
      </c>
      <c r="X213" s="93">
        <v>0.18024870081402294</v>
      </c>
      <c r="Y213" s="93">
        <v>0.18024352448521885</v>
      </c>
      <c r="Z213" s="93">
        <v>0.18024460204297382</v>
      </c>
      <c r="AA213" s="93">
        <v>0.18023942012462293</v>
      </c>
      <c r="AB213" s="93">
        <v>0.1905142119702716</v>
      </c>
      <c r="AC213" s="93">
        <v>0.19027343580391645</v>
      </c>
      <c r="AD213" s="93">
        <v>0.19038601247242012</v>
      </c>
      <c r="AE213" s="93">
        <v>0.19027540442087015</v>
      </c>
      <c r="AF213" s="93">
        <v>0.19039186841165121</v>
      </c>
      <c r="AG213" s="93">
        <v>0.19026188272604189</v>
      </c>
      <c r="AH213" s="93">
        <v>0.19050510698092912</v>
      </c>
      <c r="AI213" s="93">
        <v>0.19038255701159024</v>
      </c>
      <c r="AJ213" s="93">
        <v>0.1902751209297345</v>
      </c>
      <c r="AK213" s="93">
        <v>0.19026287628643335</v>
      </c>
      <c r="AL213" s="93">
        <v>0.19026555574437623</v>
      </c>
      <c r="AM213" s="93">
        <v>0.19026355322804303</v>
      </c>
      <c r="AN213" s="93">
        <v>0.19037447459044693</v>
      </c>
      <c r="AO213" s="93">
        <v>0.1902735834831053</v>
      </c>
      <c r="AP213" s="93">
        <v>0.1909741272741364</v>
      </c>
      <c r="AQ213" s="93">
        <v>0.19353863106223834</v>
      </c>
      <c r="AR213" s="93">
        <v>0.19025882189360652</v>
      </c>
      <c r="AS213" s="93">
        <v>0.19026811464467702</v>
      </c>
      <c r="AT213" s="93">
        <v>0.19038186623502767</v>
      </c>
      <c r="AU213" s="93">
        <v>0.19025367866436982</v>
      </c>
      <c r="AV213" s="93">
        <v>0.19026772616920554</v>
      </c>
      <c r="AW213" s="93">
        <v>0.19038855110256983</v>
      </c>
      <c r="AX213" s="93">
        <v>0.19040341283732459</v>
      </c>
      <c r="AY213" s="93">
        <v>0.19025633063623243</v>
      </c>
      <c r="AZ213" s="93">
        <v>0.19024830733236076</v>
      </c>
      <c r="BA213" s="93">
        <v>0.1904163326974109</v>
      </c>
      <c r="BB213" s="93">
        <v>0.19025453394774836</v>
      </c>
      <c r="BC213" s="93">
        <v>0.19041014007754312</v>
      </c>
      <c r="BD213" s="93">
        <v>0.1902643844204534</v>
      </c>
      <c r="BE213" s="93">
        <v>0.19052941165732118</v>
      </c>
      <c r="BF213" s="93">
        <v>0.19025237982621979</v>
      </c>
      <c r="BG213" s="93">
        <v>0.19037541818228562</v>
      </c>
      <c r="BH213" s="93">
        <v>0.19027508995302558</v>
      </c>
      <c r="BI213" s="93">
        <v>0.19047079080867504</v>
      </c>
      <c r="BJ213" s="93">
        <v>0.19040921006362216</v>
      </c>
      <c r="BK213" s="93">
        <v>0.19026015725088896</v>
      </c>
      <c r="BL213" s="93">
        <v>0.19025063620039673</v>
      </c>
      <c r="BM213" s="93">
        <v>0.1904126160440148</v>
      </c>
      <c r="BN213" s="93">
        <v>0.19024734358350046</v>
      </c>
      <c r="BO213" s="93">
        <v>0.1907639434646817</v>
      </c>
      <c r="BP213" s="93">
        <v>0.19025640748208733</v>
      </c>
      <c r="BQ213" s="93">
        <v>0.19039668258242701</v>
      </c>
      <c r="BR213" s="93">
        <v>0.19037609097416819</v>
      </c>
      <c r="BS213" s="93">
        <v>0.19049160601497536</v>
      </c>
      <c r="BT213" s="93">
        <v>0.19026257483921938</v>
      </c>
      <c r="BU213" s="93">
        <v>0.19025410525396963</v>
      </c>
      <c r="BV213" s="93">
        <v>0.19024973229815217</v>
      </c>
      <c r="BW213" s="93">
        <v>0.19036628836002006</v>
      </c>
      <c r="BX213" s="93">
        <v>0.1903603988754537</v>
      </c>
      <c r="BY213" s="93">
        <v>0.19039487320286747</v>
      </c>
      <c r="BZ213" s="93">
        <v>0.19024062858319962</v>
      </c>
      <c r="CA213" s="93">
        <v>0.19024903291298481</v>
      </c>
      <c r="CB213" s="93">
        <v>0.19036178115701755</v>
      </c>
      <c r="CC213" s="93">
        <v>0.19038135916665352</v>
      </c>
      <c r="CD213" s="93">
        <v>0.19023755561909148</v>
      </c>
      <c r="CE213" s="93">
        <v>0.19023665941660661</v>
      </c>
      <c r="CF213" s="93">
        <v>0.1902526660899968</v>
      </c>
      <c r="CG213" s="93">
        <v>0.19036089179648508</v>
      </c>
      <c r="CH213" s="93">
        <v>0.19024420438403961</v>
      </c>
      <c r="CI213" s="93">
        <v>0.19034645179360524</v>
      </c>
      <c r="CJ213" s="93">
        <v>0.19034317219761115</v>
      </c>
      <c r="CK213" s="93">
        <v>0.19023999735351518</v>
      </c>
      <c r="CL213" s="93">
        <v>0.19025875557283153</v>
      </c>
      <c r="CM213" s="93">
        <v>0.19073906517881919</v>
      </c>
      <c r="CN213" s="93">
        <v>0.19042618094225389</v>
      </c>
      <c r="CO213" s="93">
        <v>0.19024172255839294</v>
      </c>
      <c r="CP213" s="93">
        <v>0.19034901477094476</v>
      </c>
      <c r="CQ213" s="93">
        <v>0.19035309152177554</v>
      </c>
      <c r="CR213" s="93">
        <v>0.19036869189083211</v>
      </c>
      <c r="CS213" s="93">
        <v>0.19023705068084309</v>
      </c>
      <c r="CT213" s="93">
        <v>0.19023885422712397</v>
      </c>
      <c r="CU213" s="93">
        <v>0.19023610412382047</v>
      </c>
      <c r="CV213" s="93">
        <v>0.19035107287407307</v>
      </c>
      <c r="CW213" s="93">
        <v>0.19025578807567389</v>
      </c>
      <c r="CX213" s="93">
        <v>0.19034719719962886</v>
      </c>
      <c r="CY213" s="93">
        <v>0.19036658474686541</v>
      </c>
      <c r="CZ213" s="93">
        <v>0.19036208085311881</v>
      </c>
      <c r="DA213" s="93">
        <v>0.19024082767438</v>
      </c>
      <c r="DB213" s="93">
        <v>0.19023818235658391</v>
      </c>
      <c r="DC213" s="93">
        <v>0.1903532636952438</v>
      </c>
      <c r="DD213" s="93">
        <v>0.19024797652452927</v>
      </c>
      <c r="DE213" s="93">
        <v>0.1903529780179348</v>
      </c>
      <c r="DF213" s="93">
        <v>0.19035785782711859</v>
      </c>
      <c r="DG213" s="93">
        <v>0.19023197660108054</v>
      </c>
      <c r="DH213" s="93">
        <v>0.19022655039019007</v>
      </c>
      <c r="DI213" s="93">
        <v>0.19037991246889854</v>
      </c>
      <c r="DJ213" s="93">
        <v>0.19023440767357902</v>
      </c>
      <c r="DK213" s="93">
        <v>0.1910836002007644</v>
      </c>
      <c r="DL213" s="93">
        <v>0.1903655990310712</v>
      </c>
      <c r="DM213" s="93">
        <v>0.19036526384346833</v>
      </c>
      <c r="DN213" s="93">
        <v>0.19030690448630067</v>
      </c>
      <c r="DO213" s="93">
        <v>0.19022907891004978</v>
      </c>
      <c r="DP213" s="93">
        <v>0.19025074004320988</v>
      </c>
      <c r="DQ213" s="93">
        <v>0.1902367245297745</v>
      </c>
      <c r="DR213" s="93">
        <v>0.19023485840401616</v>
      </c>
      <c r="DS213" s="93">
        <v>0.19023676794554314</v>
      </c>
      <c r="DT213" s="93">
        <v>0.19023436772735788</v>
      </c>
      <c r="DU213" s="93">
        <v>0.19038260463845408</v>
      </c>
      <c r="DV213" s="93">
        <v>0.19035329932242015</v>
      </c>
      <c r="DW213" s="93">
        <v>0.19037136879906766</v>
      </c>
      <c r="DX213" s="93">
        <v>0.19036534596781224</v>
      </c>
      <c r="DY213" s="93">
        <v>0.19025020435968373</v>
      </c>
      <c r="DZ213" s="93">
        <v>0.19023492531267883</v>
      </c>
      <c r="EA213" s="93">
        <v>0.19023932931757201</v>
      </c>
      <c r="EB213" s="93">
        <v>0.19025214977151372</v>
      </c>
      <c r="EC213" s="93">
        <v>0.19036178949416444</v>
      </c>
      <c r="ED213" s="93">
        <v>0.19035760359409948</v>
      </c>
      <c r="EE213" s="93">
        <v>0.19023955175148929</v>
      </c>
      <c r="EF213" s="93">
        <v>0.19023475720455615</v>
      </c>
      <c r="EG213" s="93">
        <v>0.19036554754963741</v>
      </c>
      <c r="EH213" s="93">
        <v>0.19015762659941357</v>
      </c>
      <c r="EI213" s="93">
        <v>0.19159301716769173</v>
      </c>
      <c r="EJ213" s="93">
        <v>0.19035740210820321</v>
      </c>
      <c r="EK213" s="93">
        <v>0.19037137200738316</v>
      </c>
      <c r="EL213" s="93">
        <v>0.19034713526533451</v>
      </c>
      <c r="EM213" s="93">
        <v>0.19023342834540866</v>
      </c>
      <c r="EN213" s="93">
        <v>0.19024544483692923</v>
      </c>
      <c r="EO213" s="93">
        <v>0.1903617996774761</v>
      </c>
      <c r="EP213" s="93">
        <v>0.19036443939347178</v>
      </c>
      <c r="EQ213" s="93">
        <v>0.1902358298821811</v>
      </c>
      <c r="ER213" s="93">
        <v>0.19034807811871413</v>
      </c>
      <c r="ES213" s="93">
        <v>0.19039428703107592</v>
      </c>
      <c r="ET213" s="93">
        <v>0.19035293131242184</v>
      </c>
      <c r="EU213" s="93">
        <v>0.19037525072401401</v>
      </c>
      <c r="EV213" s="93">
        <v>0.19024807093490226</v>
      </c>
      <c r="EW213" s="93">
        <v>0.1902463694156406</v>
      </c>
      <c r="EX213" s="93">
        <v>0.19035436332925351</v>
      </c>
      <c r="EY213" s="93">
        <v>0.1902348779116293</v>
      </c>
      <c r="EZ213" s="93">
        <v>0.19025294811794077</v>
      </c>
      <c r="FA213" s="93">
        <v>0.19043670989440567</v>
      </c>
      <c r="FB213" s="93">
        <v>0.1902450974467238</v>
      </c>
      <c r="FC213" s="93">
        <v>0.1902351654567084</v>
      </c>
      <c r="FD213" s="93">
        <v>0.19036167779037613</v>
      </c>
      <c r="FE213" s="93">
        <v>0.19026977040043511</v>
      </c>
      <c r="FF213" s="93">
        <v>0.19030113124476675</v>
      </c>
      <c r="FG213" s="93">
        <v>0.19050663047431229</v>
      </c>
      <c r="FH213" s="93">
        <v>0.19036749613180295</v>
      </c>
      <c r="FI213" s="93">
        <v>0.19037507483236396</v>
      </c>
      <c r="FJ213" s="93">
        <v>0.19023942946851846</v>
      </c>
      <c r="FK213" s="93">
        <v>0.19023994815229364</v>
      </c>
      <c r="FL213" s="93">
        <v>0.19024842151153429</v>
      </c>
      <c r="FM213" s="93">
        <v>0.19036301327513178</v>
      </c>
      <c r="FN213" s="93">
        <v>0.19024252887933213</v>
      </c>
      <c r="FO213" s="93">
        <v>0.19036333547775813</v>
      </c>
      <c r="FP213" s="93">
        <v>0.19024367154379962</v>
      </c>
      <c r="FQ213" s="93">
        <v>0.19039686226997724</v>
      </c>
      <c r="FR213" s="93">
        <v>0.19048201161034456</v>
      </c>
      <c r="FS213" s="93">
        <v>0.19025726220575895</v>
      </c>
      <c r="FT213" s="93">
        <v>0.19025173876555826</v>
      </c>
      <c r="FU213" s="93">
        <v>0.19037757747854914</v>
      </c>
      <c r="FV213" s="93">
        <v>0.190360627555652</v>
      </c>
      <c r="FW213" s="93">
        <v>0.19023973996262092</v>
      </c>
      <c r="FX213" s="93">
        <v>0.19025286317021037</v>
      </c>
      <c r="FY213" s="93">
        <v>0.19025140582637831</v>
      </c>
      <c r="FZ213" s="93">
        <v>0.19024737478839235</v>
      </c>
      <c r="GA213" s="93">
        <v>0.19024276642833449</v>
      </c>
    </row>
    <row r="214" spans="2:183">
      <c r="B214" s="96" t="s">
        <v>7</v>
      </c>
      <c r="C214" s="166" t="s">
        <v>46</v>
      </c>
      <c r="D214" s="96">
        <v>186.86</v>
      </c>
      <c r="E214" s="17">
        <v>168.38</v>
      </c>
      <c r="F214" s="17">
        <v>178.46</v>
      </c>
      <c r="G214" s="17">
        <v>173.49</v>
      </c>
      <c r="H214" s="17">
        <v>169.76</v>
      </c>
      <c r="I214" s="17">
        <v>161.61000000000001</v>
      </c>
      <c r="J214" s="17">
        <v>169.73</v>
      </c>
      <c r="K214" s="17">
        <v>170.1</v>
      </c>
      <c r="L214" s="17">
        <v>160.44</v>
      </c>
      <c r="M214" s="17">
        <v>181.99</v>
      </c>
      <c r="N214" s="17">
        <v>174.96</v>
      </c>
      <c r="O214" s="17">
        <v>183.17</v>
      </c>
      <c r="P214" s="17">
        <v>186.88</v>
      </c>
      <c r="Q214" s="17">
        <v>167.99</v>
      </c>
      <c r="R214" s="17">
        <v>80.760000000000005</v>
      </c>
      <c r="S214" s="17">
        <v>132.66999999999999</v>
      </c>
      <c r="T214" s="17">
        <v>168.79</v>
      </c>
      <c r="U214" s="17">
        <v>162.55000000000001</v>
      </c>
      <c r="V214" s="17">
        <v>169.79</v>
      </c>
      <c r="W214" s="17">
        <v>170.26</v>
      </c>
      <c r="X214" s="17">
        <v>159.25</v>
      </c>
      <c r="Y214" s="17">
        <v>178.21</v>
      </c>
      <c r="Z214" s="17">
        <v>172.6</v>
      </c>
      <c r="AA214" s="17">
        <v>178.63</v>
      </c>
      <c r="AB214" s="17">
        <v>179.63</v>
      </c>
      <c r="AC214" s="17">
        <v>164.07</v>
      </c>
      <c r="AD214" s="17">
        <v>174.35</v>
      </c>
      <c r="AE214" s="17">
        <v>168.95</v>
      </c>
      <c r="AF214" s="17">
        <v>163.6</v>
      </c>
      <c r="AG214" s="17">
        <v>159.54</v>
      </c>
      <c r="AH214" s="17">
        <v>168.11</v>
      </c>
      <c r="AI214" s="17">
        <v>168.06</v>
      </c>
      <c r="AJ214" s="17">
        <v>156.38999999999999</v>
      </c>
      <c r="AK214" s="17">
        <v>175.16</v>
      </c>
      <c r="AL214" s="17">
        <v>168.92</v>
      </c>
      <c r="AM214" s="17">
        <v>172.48</v>
      </c>
      <c r="AN214" s="17">
        <v>180.82</v>
      </c>
      <c r="AO214" s="17">
        <v>170.74</v>
      </c>
      <c r="AP214" s="17">
        <v>23.18</v>
      </c>
      <c r="AQ214" s="17">
        <v>16.8</v>
      </c>
      <c r="AR214" s="17">
        <v>166.29</v>
      </c>
      <c r="AS214" s="17">
        <v>162.61000000000001</v>
      </c>
      <c r="AT214" s="17">
        <v>168.52</v>
      </c>
      <c r="AU214" s="17">
        <v>170.97</v>
      </c>
      <c r="AV214" s="17">
        <v>158.57</v>
      </c>
      <c r="AW214" s="17">
        <v>176.82</v>
      </c>
      <c r="AX214" s="17">
        <v>170.55</v>
      </c>
      <c r="AY214" s="17">
        <v>174.26</v>
      </c>
      <c r="AZ214" s="17">
        <v>180.21</v>
      </c>
      <c r="BA214" s="17">
        <v>164.43</v>
      </c>
      <c r="BB214" s="17">
        <v>175.36</v>
      </c>
      <c r="BC214" s="17">
        <v>165.89</v>
      </c>
      <c r="BD214" s="17">
        <v>164.72</v>
      </c>
      <c r="BE214" s="17">
        <v>160.19999999999999</v>
      </c>
      <c r="BF214" s="17">
        <v>166.86</v>
      </c>
      <c r="BG214" s="17">
        <v>168.78</v>
      </c>
      <c r="BH214" s="17">
        <v>156.19</v>
      </c>
      <c r="BI214" s="17">
        <v>174.61</v>
      </c>
      <c r="BJ214" s="17">
        <v>168.67</v>
      </c>
      <c r="BK214" s="17">
        <v>173.54</v>
      </c>
      <c r="BL214" s="17">
        <v>181.59</v>
      </c>
      <c r="BM214" s="17">
        <v>166.11</v>
      </c>
      <c r="BN214" s="17">
        <v>91.21</v>
      </c>
      <c r="BO214" s="17">
        <v>136.27000000000001</v>
      </c>
      <c r="BP214" s="17">
        <v>167.91</v>
      </c>
      <c r="BQ214" s="17">
        <v>163.04</v>
      </c>
      <c r="BR214" s="17">
        <v>171.66</v>
      </c>
      <c r="BS214" s="17">
        <v>173.19</v>
      </c>
      <c r="BT214" s="17">
        <v>161.21</v>
      </c>
      <c r="BU214" s="17">
        <v>182.94</v>
      </c>
      <c r="BV214" s="17">
        <v>179.68</v>
      </c>
      <c r="BW214" s="17">
        <v>185.46</v>
      </c>
      <c r="BX214" s="17">
        <v>193.46</v>
      </c>
      <c r="BY214" s="17">
        <v>176.52</v>
      </c>
      <c r="BZ214" s="17">
        <v>189.3</v>
      </c>
      <c r="CA214" s="17">
        <v>182.55</v>
      </c>
      <c r="CB214" s="17">
        <v>176.14</v>
      </c>
      <c r="CC214" s="17">
        <v>168.38</v>
      </c>
      <c r="CD214" s="17">
        <v>180.52</v>
      </c>
      <c r="CE214" s="17">
        <v>181.33</v>
      </c>
      <c r="CF214" s="17">
        <v>172.47</v>
      </c>
      <c r="CG214" s="17">
        <v>192.32</v>
      </c>
      <c r="CH214" s="17">
        <v>191.57</v>
      </c>
      <c r="CI214" s="17">
        <v>198.47</v>
      </c>
      <c r="CJ214" s="17">
        <v>200.96</v>
      </c>
      <c r="CK214" s="17">
        <v>187.96</v>
      </c>
      <c r="CL214" s="17">
        <v>174.66</v>
      </c>
      <c r="CM214" s="17">
        <v>81.180000000000007</v>
      </c>
      <c r="CN214" s="17">
        <v>178.69</v>
      </c>
      <c r="CO214" s="17">
        <v>175.36</v>
      </c>
      <c r="CP214" s="17">
        <v>182.27</v>
      </c>
      <c r="CQ214" s="17">
        <v>183.31</v>
      </c>
      <c r="CR214" s="17">
        <v>174.2</v>
      </c>
      <c r="CS214" s="17">
        <v>194.57</v>
      </c>
      <c r="CT214" s="17">
        <v>191.49</v>
      </c>
      <c r="CU214" s="17">
        <v>199.6</v>
      </c>
      <c r="CV214" s="17">
        <v>199.77</v>
      </c>
      <c r="CW214" s="17">
        <v>181.19</v>
      </c>
      <c r="CX214" s="17">
        <v>199.71</v>
      </c>
      <c r="CY214" s="17">
        <v>186.91</v>
      </c>
      <c r="CZ214" s="17">
        <v>179.01</v>
      </c>
      <c r="DA214" s="17">
        <v>175.57</v>
      </c>
      <c r="DB214" s="17">
        <v>182.8</v>
      </c>
      <c r="DC214" s="17">
        <v>184.22</v>
      </c>
      <c r="DD214" s="17">
        <v>172.56</v>
      </c>
      <c r="DE214" s="17">
        <v>194.8</v>
      </c>
      <c r="DF214" s="17">
        <v>192.14</v>
      </c>
      <c r="DG214" s="17">
        <v>197.38</v>
      </c>
      <c r="DH214" s="17">
        <v>199.18</v>
      </c>
      <c r="DI214" s="17">
        <v>180.47</v>
      </c>
      <c r="DJ214" s="17">
        <v>198.52</v>
      </c>
      <c r="DK214" s="17">
        <v>55.67</v>
      </c>
      <c r="DL214" s="17">
        <v>177.51</v>
      </c>
      <c r="DM214" s="17">
        <v>174.62</v>
      </c>
      <c r="DN214" s="17">
        <v>182.63</v>
      </c>
      <c r="DO214" s="17">
        <v>184.09</v>
      </c>
      <c r="DP214" s="17">
        <v>172.19</v>
      </c>
      <c r="DQ214" s="17">
        <v>195.95</v>
      </c>
      <c r="DR214" s="17">
        <v>191.91</v>
      </c>
      <c r="DS214" s="17">
        <v>196.84</v>
      </c>
      <c r="DT214" s="17">
        <v>199.27</v>
      </c>
      <c r="DU214" s="17">
        <v>179.82</v>
      </c>
      <c r="DV214" s="17">
        <v>196.95</v>
      </c>
      <c r="DW214" s="17">
        <v>186.56</v>
      </c>
      <c r="DX214" s="17">
        <v>177.04</v>
      </c>
      <c r="DY214" s="17">
        <v>172.97</v>
      </c>
      <c r="DZ214" s="17">
        <v>182.71</v>
      </c>
      <c r="EA214" s="17">
        <v>181.89</v>
      </c>
      <c r="EB214" s="17">
        <v>172.34</v>
      </c>
      <c r="EC214" s="17">
        <v>191.8</v>
      </c>
      <c r="ED214" s="17">
        <v>190.38</v>
      </c>
      <c r="EE214" s="17">
        <v>195.82</v>
      </c>
      <c r="EF214" s="17">
        <v>198.89</v>
      </c>
      <c r="EG214" s="17">
        <v>186.1</v>
      </c>
      <c r="EH214" s="17">
        <v>6.53</v>
      </c>
      <c r="EI214" s="17">
        <v>36.9</v>
      </c>
      <c r="EJ214" s="17">
        <v>177.39</v>
      </c>
      <c r="EK214" s="17">
        <v>172.96</v>
      </c>
      <c r="EL214" s="17">
        <v>183.1</v>
      </c>
      <c r="EM214" s="17">
        <v>183.22</v>
      </c>
      <c r="EN214" s="17">
        <v>173.13</v>
      </c>
      <c r="EO214" s="17">
        <v>192.45</v>
      </c>
      <c r="EP214" s="17">
        <v>189.74</v>
      </c>
      <c r="EQ214" s="17">
        <v>196.99</v>
      </c>
      <c r="ER214" s="17">
        <v>196.23</v>
      </c>
      <c r="ES214" s="17">
        <v>177</v>
      </c>
      <c r="ET214" s="17">
        <v>193.1</v>
      </c>
      <c r="EU214" s="17">
        <v>181.07</v>
      </c>
      <c r="EV214" s="17">
        <v>174.74</v>
      </c>
      <c r="EW214" s="17">
        <v>170.41</v>
      </c>
      <c r="EX214" s="17">
        <v>179.68</v>
      </c>
      <c r="EY214" s="17">
        <v>180.8</v>
      </c>
      <c r="EZ214" s="17">
        <v>168.73</v>
      </c>
      <c r="FA214" s="17">
        <v>188.68</v>
      </c>
      <c r="FB214" s="17">
        <v>187.45</v>
      </c>
      <c r="FC214" s="17">
        <v>193.64</v>
      </c>
      <c r="FD214" s="17">
        <v>193.12</v>
      </c>
      <c r="FE214" s="17">
        <v>174.12</v>
      </c>
      <c r="FF214" s="17">
        <v>79.92</v>
      </c>
      <c r="FG214" s="17">
        <v>161.9</v>
      </c>
      <c r="FH214" s="17">
        <v>173.07</v>
      </c>
      <c r="FI214" s="17">
        <v>169.01</v>
      </c>
      <c r="FJ214" s="17">
        <v>178.92</v>
      </c>
      <c r="FK214" s="17">
        <v>179.87</v>
      </c>
      <c r="FL214" s="17">
        <v>168.19</v>
      </c>
      <c r="FM214" s="17">
        <v>187.61</v>
      </c>
      <c r="FN214" s="17">
        <v>185.15</v>
      </c>
      <c r="FO214" s="17">
        <v>192.7</v>
      </c>
      <c r="FP214" s="17">
        <v>191.94</v>
      </c>
      <c r="FQ214" s="17">
        <v>174.46</v>
      </c>
      <c r="FR214" s="17">
        <v>188.67</v>
      </c>
      <c r="FS214" s="17">
        <v>181.14</v>
      </c>
      <c r="FT214" s="17">
        <v>172.49</v>
      </c>
      <c r="FU214" s="17">
        <v>169.27</v>
      </c>
      <c r="FV214" s="17">
        <v>179.25</v>
      </c>
      <c r="FW214" s="17">
        <v>177.21</v>
      </c>
      <c r="FX214" s="17">
        <v>167.58</v>
      </c>
      <c r="FY214" s="17">
        <v>185.39</v>
      </c>
      <c r="FZ214" s="17">
        <v>183.83</v>
      </c>
      <c r="GA214" s="17">
        <v>193.86</v>
      </c>
    </row>
    <row r="215" spans="2:183">
      <c r="B215" s="96" t="s">
        <v>7</v>
      </c>
      <c r="C215" s="166" t="s">
        <v>47</v>
      </c>
      <c r="D215" s="178">
        <v>6952.91</v>
      </c>
      <c r="E215" s="179">
        <v>6265.31</v>
      </c>
      <c r="F215" s="179">
        <v>6640.47</v>
      </c>
      <c r="G215" s="179">
        <v>6455.64</v>
      </c>
      <c r="H215" s="179">
        <v>8506.92</v>
      </c>
      <c r="I215" s="179">
        <v>8098.46</v>
      </c>
      <c r="J215" s="179">
        <v>8505.25</v>
      </c>
      <c r="K215" s="179">
        <v>8523.49</v>
      </c>
      <c r="L215" s="179">
        <v>8039.57</v>
      </c>
      <c r="M215" s="179">
        <v>6771.91</v>
      </c>
      <c r="N215" s="179">
        <v>6510.31</v>
      </c>
      <c r="O215" s="179">
        <v>6815.72</v>
      </c>
      <c r="P215" s="179">
        <v>6953.69</v>
      </c>
      <c r="Q215" s="179">
        <v>6250.93</v>
      </c>
      <c r="R215" s="179">
        <v>3004.94</v>
      </c>
      <c r="S215" s="179">
        <v>4936.4799999999996</v>
      </c>
      <c r="T215" s="179">
        <v>8457.8799999999992</v>
      </c>
      <c r="U215" s="179">
        <v>8145.49</v>
      </c>
      <c r="V215" s="179">
        <v>8508.01</v>
      </c>
      <c r="W215" s="179">
        <v>8531.6299999999992</v>
      </c>
      <c r="X215" s="179">
        <v>7979.81</v>
      </c>
      <c r="Y215" s="179">
        <v>6631.25</v>
      </c>
      <c r="Z215" s="179">
        <v>6422.55</v>
      </c>
      <c r="AA215" s="179">
        <v>6646.77</v>
      </c>
      <c r="AB215" s="179">
        <v>6684.01</v>
      </c>
      <c r="AC215" s="179">
        <v>6104.89</v>
      </c>
      <c r="AD215" s="179">
        <v>6487.4</v>
      </c>
      <c r="AE215" s="179">
        <v>6286.59</v>
      </c>
      <c r="AF215" s="179">
        <v>8198.09</v>
      </c>
      <c r="AG215" s="179">
        <v>7994.43</v>
      </c>
      <c r="AH215" s="179">
        <v>8424.2199999999993</v>
      </c>
      <c r="AI215" s="179">
        <v>8421.64</v>
      </c>
      <c r="AJ215" s="179">
        <v>7836.66</v>
      </c>
      <c r="AK215" s="179">
        <v>6517.52</v>
      </c>
      <c r="AL215" s="179">
        <v>6285.59</v>
      </c>
      <c r="AM215" s="179">
        <v>6418.12</v>
      </c>
      <c r="AN215" s="179">
        <v>6728.23</v>
      </c>
      <c r="AO215" s="179">
        <v>6353.28</v>
      </c>
      <c r="AP215" s="179">
        <v>862.56</v>
      </c>
      <c r="AQ215" s="179">
        <v>625.11</v>
      </c>
      <c r="AR215" s="179">
        <v>8332.86</v>
      </c>
      <c r="AS215" s="179">
        <v>8148.24</v>
      </c>
      <c r="AT215" s="179">
        <v>8444.35</v>
      </c>
      <c r="AU215" s="179">
        <v>8567.14</v>
      </c>
      <c r="AV215" s="179">
        <v>7946.08</v>
      </c>
      <c r="AW215" s="179">
        <v>6579.5</v>
      </c>
      <c r="AX215" s="179">
        <v>6346.24</v>
      </c>
      <c r="AY215" s="179">
        <v>6484.16</v>
      </c>
      <c r="AZ215" s="179">
        <v>6865.96</v>
      </c>
      <c r="BA215" s="179">
        <v>6264.85</v>
      </c>
      <c r="BB215" s="179">
        <v>6681.26</v>
      </c>
      <c r="BC215" s="179">
        <v>6320.28</v>
      </c>
      <c r="BD215" s="179">
        <v>8451.92</v>
      </c>
      <c r="BE215" s="179">
        <v>8219.7000000000007</v>
      </c>
      <c r="BF215" s="179">
        <v>8561.49</v>
      </c>
      <c r="BG215" s="179">
        <v>8659.94</v>
      </c>
      <c r="BH215" s="179">
        <v>8013.9</v>
      </c>
      <c r="BI215" s="179">
        <v>6652.65</v>
      </c>
      <c r="BJ215" s="179">
        <v>6426.14</v>
      </c>
      <c r="BK215" s="179">
        <v>6611.77</v>
      </c>
      <c r="BL215" s="179">
        <v>7092.76</v>
      </c>
      <c r="BM215" s="179">
        <v>6488.33</v>
      </c>
      <c r="BN215" s="179">
        <v>3562.72</v>
      </c>
      <c r="BO215" s="179">
        <v>5322.64</v>
      </c>
      <c r="BP215" s="179">
        <v>8832.18</v>
      </c>
      <c r="BQ215" s="179">
        <v>8575.64</v>
      </c>
      <c r="BR215" s="179">
        <v>9029.31</v>
      </c>
      <c r="BS215" s="179">
        <v>9109.8700000000008</v>
      </c>
      <c r="BT215" s="179">
        <v>8479.4500000000007</v>
      </c>
      <c r="BU215" s="179">
        <v>7145.69</v>
      </c>
      <c r="BV215" s="179">
        <v>7018.5</v>
      </c>
      <c r="BW215" s="179">
        <v>7244.13</v>
      </c>
      <c r="BX215" s="179">
        <v>7753.87</v>
      </c>
      <c r="BY215" s="179">
        <v>7074.93</v>
      </c>
      <c r="BZ215" s="179">
        <v>7587.12</v>
      </c>
      <c r="CA215" s="179">
        <v>7316.81</v>
      </c>
      <c r="CB215" s="179">
        <v>9506.01</v>
      </c>
      <c r="CC215" s="179">
        <v>9087.2099999999991</v>
      </c>
      <c r="CD215" s="179">
        <v>9742.83</v>
      </c>
      <c r="CE215" s="179">
        <v>9786.56</v>
      </c>
      <c r="CF215" s="179">
        <v>9308.2800000000007</v>
      </c>
      <c r="CG215" s="179">
        <v>7708.06</v>
      </c>
      <c r="CH215" s="179">
        <v>7678.27</v>
      </c>
      <c r="CI215" s="179">
        <v>7954.64</v>
      </c>
      <c r="CJ215" s="179">
        <v>8267.33</v>
      </c>
      <c r="CK215" s="179">
        <v>7732.79</v>
      </c>
      <c r="CL215" s="179">
        <v>7185.71</v>
      </c>
      <c r="CM215" s="179">
        <v>3339.78</v>
      </c>
      <c r="CN215" s="179">
        <v>9899.34</v>
      </c>
      <c r="CO215" s="179">
        <v>9714.7000000000007</v>
      </c>
      <c r="CP215" s="179">
        <v>10097.67</v>
      </c>
      <c r="CQ215" s="179">
        <v>10155.629999999999</v>
      </c>
      <c r="CR215" s="179">
        <v>9650.6</v>
      </c>
      <c r="CS215" s="179">
        <v>8004.69</v>
      </c>
      <c r="CT215" s="179">
        <v>7877.84</v>
      </c>
      <c r="CU215" s="179">
        <v>8211.4699999999993</v>
      </c>
      <c r="CV215" s="179">
        <v>8438.24</v>
      </c>
      <c r="CW215" s="179">
        <v>7653.6</v>
      </c>
      <c r="CX215" s="179">
        <v>8435.86</v>
      </c>
      <c r="CY215" s="179">
        <v>7895.3</v>
      </c>
      <c r="CZ215" s="179">
        <v>10184.01</v>
      </c>
      <c r="DA215" s="179">
        <v>9988.09</v>
      </c>
      <c r="DB215" s="179">
        <v>10399.459999999999</v>
      </c>
      <c r="DC215" s="179">
        <v>10480.129999999999</v>
      </c>
      <c r="DD215" s="179">
        <v>9816.85</v>
      </c>
      <c r="DE215" s="179">
        <v>8228.3700000000008</v>
      </c>
      <c r="DF215" s="179">
        <v>8116</v>
      </c>
      <c r="DG215" s="179">
        <v>8337.17</v>
      </c>
      <c r="DH215" s="179">
        <v>8642.2099999999991</v>
      </c>
      <c r="DI215" s="179">
        <v>7830.67</v>
      </c>
      <c r="DJ215" s="179">
        <v>8613.85</v>
      </c>
      <c r="DK215" s="179">
        <v>2415.4499999999998</v>
      </c>
      <c r="DL215" s="179">
        <v>10371.84</v>
      </c>
      <c r="DM215" s="179">
        <v>10203.32</v>
      </c>
      <c r="DN215" s="179">
        <v>10670.97</v>
      </c>
      <c r="DO215" s="179">
        <v>10756.56</v>
      </c>
      <c r="DP215" s="179">
        <v>10061.08</v>
      </c>
      <c r="DQ215" s="179">
        <v>8502.2000000000007</v>
      </c>
      <c r="DR215" s="179">
        <v>8327.06</v>
      </c>
      <c r="DS215" s="179">
        <v>8540.99</v>
      </c>
      <c r="DT215" s="179">
        <v>8881.34</v>
      </c>
      <c r="DU215" s="179">
        <v>8014.44</v>
      </c>
      <c r="DV215" s="179">
        <v>8778.19</v>
      </c>
      <c r="DW215" s="179">
        <v>8315.06</v>
      </c>
      <c r="DX215" s="179">
        <v>10625.77</v>
      </c>
      <c r="DY215" s="179">
        <v>10381.84</v>
      </c>
      <c r="DZ215" s="179">
        <v>10966.07</v>
      </c>
      <c r="EA215" s="179">
        <v>10917.02</v>
      </c>
      <c r="EB215" s="179">
        <v>10343.709999999999</v>
      </c>
      <c r="EC215" s="179">
        <v>8548.43</v>
      </c>
      <c r="ED215" s="179">
        <v>8485.1200000000008</v>
      </c>
      <c r="EE215" s="179">
        <v>8727.73</v>
      </c>
      <c r="EF215" s="179">
        <v>9107.07</v>
      </c>
      <c r="EG215" s="179">
        <v>8521.3799999999992</v>
      </c>
      <c r="EH215" s="179">
        <v>299.12</v>
      </c>
      <c r="EI215" s="179">
        <v>1689.57</v>
      </c>
      <c r="EJ215" s="179">
        <v>10939.54</v>
      </c>
      <c r="EK215" s="179">
        <v>10666.18</v>
      </c>
      <c r="EL215" s="179">
        <v>11291.67</v>
      </c>
      <c r="EM215" s="179">
        <v>11299.36</v>
      </c>
      <c r="EN215" s="179">
        <v>10676.76</v>
      </c>
      <c r="EO215" s="179">
        <v>8812.11</v>
      </c>
      <c r="EP215" s="179">
        <v>8688.39</v>
      </c>
      <c r="EQ215" s="179">
        <v>9020.14</v>
      </c>
      <c r="ER215" s="179">
        <v>9236.66</v>
      </c>
      <c r="ES215" s="179">
        <v>8331.32</v>
      </c>
      <c r="ET215" s="179">
        <v>9089.11</v>
      </c>
      <c r="EU215" s="179">
        <v>8522.98</v>
      </c>
      <c r="EV215" s="179">
        <v>11075.04</v>
      </c>
      <c r="EW215" s="179">
        <v>10800.77</v>
      </c>
      <c r="EX215" s="179">
        <v>11387.9</v>
      </c>
      <c r="EY215" s="179">
        <v>11458.91</v>
      </c>
      <c r="EZ215" s="179">
        <v>10693.82</v>
      </c>
      <c r="FA215" s="179">
        <v>8881.39</v>
      </c>
      <c r="FB215" s="179">
        <v>8823.06</v>
      </c>
      <c r="FC215" s="179">
        <v>9114.84</v>
      </c>
      <c r="FD215" s="179">
        <v>9345.2900000000009</v>
      </c>
      <c r="FE215" s="179">
        <v>8425.67</v>
      </c>
      <c r="FF215" s="179">
        <v>3867.47</v>
      </c>
      <c r="FG215" s="179">
        <v>7834.56</v>
      </c>
      <c r="FH215" s="179">
        <v>11279.23</v>
      </c>
      <c r="FI215" s="179">
        <v>11014.41</v>
      </c>
      <c r="FJ215" s="179">
        <v>11660.26</v>
      </c>
      <c r="FK215" s="179">
        <v>11721.97</v>
      </c>
      <c r="FL215" s="179">
        <v>10960.94</v>
      </c>
      <c r="FM215" s="179">
        <v>9078.4599999999991</v>
      </c>
      <c r="FN215" s="179">
        <v>8959.2900000000009</v>
      </c>
      <c r="FO215" s="179">
        <v>9324.84</v>
      </c>
      <c r="FP215" s="179">
        <v>9550.98</v>
      </c>
      <c r="FQ215" s="179">
        <v>8680.9</v>
      </c>
      <c r="FR215" s="179">
        <v>9388.09</v>
      </c>
      <c r="FS215" s="179">
        <v>9013.61</v>
      </c>
      <c r="FT215" s="179">
        <v>11560.28</v>
      </c>
      <c r="FU215" s="179">
        <v>11344.28</v>
      </c>
      <c r="FV215" s="179">
        <v>12013.53</v>
      </c>
      <c r="FW215" s="179">
        <v>11876.61</v>
      </c>
      <c r="FX215" s="179">
        <v>11230.99</v>
      </c>
      <c r="FY215" s="179">
        <v>9224.9599999999991</v>
      </c>
      <c r="FZ215" s="179">
        <v>9147.4500000000007</v>
      </c>
      <c r="GA215" s="179">
        <v>9646.61</v>
      </c>
    </row>
    <row r="216" spans="2:183">
      <c r="B216" s="180" t="s">
        <v>7</v>
      </c>
      <c r="C216" s="181" t="s">
        <v>48</v>
      </c>
      <c r="D216" s="94">
        <v>0.22331029791088772</v>
      </c>
      <c r="E216" s="95">
        <v>0.22320963269269486</v>
      </c>
      <c r="F216" s="95">
        <v>0.22223791035294296</v>
      </c>
      <c r="G216" s="95">
        <v>0.22232311987832037</v>
      </c>
      <c r="H216" s="95">
        <v>0.20776034071227259</v>
      </c>
      <c r="I216" s="95">
        <v>0.2073931533374388</v>
      </c>
      <c r="J216" s="95">
        <v>0.20769583872582709</v>
      </c>
      <c r="K216" s="95">
        <v>0.20779974447350408</v>
      </c>
      <c r="L216" s="95">
        <v>0.20726252057656031</v>
      </c>
      <c r="M216" s="95">
        <v>0.22266060087102396</v>
      </c>
      <c r="N216" s="95">
        <v>0.22251523226521741</v>
      </c>
      <c r="O216" s="95">
        <v>0.22283417713261125</v>
      </c>
      <c r="P216" s="95">
        <v>0.22325634115566387</v>
      </c>
      <c r="Q216" s="95">
        <v>0.22316545498655863</v>
      </c>
      <c r="R216" s="95">
        <v>0.2222317371796558</v>
      </c>
      <c r="S216" s="95">
        <v>0.22229815915274759</v>
      </c>
      <c r="T216" s="95">
        <v>0.20770437535560946</v>
      </c>
      <c r="U216" s="95">
        <v>0.20755898408464396</v>
      </c>
      <c r="V216" s="95">
        <v>0.20770762390289157</v>
      </c>
      <c r="W216" s="95">
        <v>0.20779805592750547</v>
      </c>
      <c r="X216" s="95">
        <v>0.20708899505542999</v>
      </c>
      <c r="Y216" s="95">
        <v>0.22216903097600535</v>
      </c>
      <c r="Z216" s="95">
        <v>0.22218410450376577</v>
      </c>
      <c r="AA216" s="95">
        <v>0.22230316658745697</v>
      </c>
      <c r="AB216" s="95">
        <v>0.22236561336075303</v>
      </c>
      <c r="AC216" s="95">
        <v>0.22262114107073075</v>
      </c>
      <c r="AD216" s="95">
        <v>0.22170585943472113</v>
      </c>
      <c r="AE216" s="95">
        <v>0.22173423628711555</v>
      </c>
      <c r="AF216" s="95">
        <v>0.20707425656259898</v>
      </c>
      <c r="AG216" s="95">
        <v>0.20712644674249553</v>
      </c>
      <c r="AH216" s="95">
        <v>0.20748826391035954</v>
      </c>
      <c r="AI216" s="95">
        <v>0.20750822058089274</v>
      </c>
      <c r="AJ216" s="95">
        <v>0.20674721157646897</v>
      </c>
      <c r="AK216" s="95">
        <v>0.22179186350546828</v>
      </c>
      <c r="AL216" s="95">
        <v>0.22188234502133264</v>
      </c>
      <c r="AM216" s="95">
        <v>0.22150967033933758</v>
      </c>
      <c r="AN216" s="95">
        <v>0.22251785711341054</v>
      </c>
      <c r="AO216" s="95">
        <v>0.22266834574301167</v>
      </c>
      <c r="AP216" s="95">
        <v>0.22233954144723664</v>
      </c>
      <c r="AQ216" s="95">
        <v>0.22148835162435995</v>
      </c>
      <c r="AR216" s="95">
        <v>0.20736802446541147</v>
      </c>
      <c r="AS216" s="95">
        <v>0.20757798136444769</v>
      </c>
      <c r="AT216" s="95">
        <v>0.2075907609053825</v>
      </c>
      <c r="AU216" s="95">
        <v>0.20788439599442263</v>
      </c>
      <c r="AV216" s="95">
        <v>0.20701765705126199</v>
      </c>
      <c r="AW216" s="95">
        <v>0.22201743458389764</v>
      </c>
      <c r="AX216" s="95">
        <v>0.22202449103928421</v>
      </c>
      <c r="AY216" s="95">
        <v>0.22176634231886197</v>
      </c>
      <c r="AZ216" s="95">
        <v>0.222613125539671</v>
      </c>
      <c r="BA216" s="95">
        <v>0.22278467045279118</v>
      </c>
      <c r="BB216" s="95">
        <v>0.22196151335957123</v>
      </c>
      <c r="BC216" s="95">
        <v>0.22146209168802936</v>
      </c>
      <c r="BD216" s="95">
        <v>0.20733229294613048</v>
      </c>
      <c r="BE216" s="95">
        <v>0.20741242013796449</v>
      </c>
      <c r="BF216" s="95">
        <v>0.20755483555281487</v>
      </c>
      <c r="BG216" s="95">
        <v>0.2078098763472136</v>
      </c>
      <c r="BH216" s="95">
        <v>0.20687084992178106</v>
      </c>
      <c r="BI216" s="95">
        <v>0.22186861096132587</v>
      </c>
      <c r="BJ216" s="95">
        <v>0.22193574363507115</v>
      </c>
      <c r="BK216" s="95">
        <v>0.22177423219585754</v>
      </c>
      <c r="BL216" s="95">
        <v>0.22274412010077396</v>
      </c>
      <c r="BM216" s="95">
        <v>0.2229937933662669</v>
      </c>
      <c r="BN216" s="95">
        <v>0.22209727643992164</v>
      </c>
      <c r="BO216" s="95">
        <v>0.22195528155679797</v>
      </c>
      <c r="BP216" s="95">
        <v>0.20763001027113795</v>
      </c>
      <c r="BQ216" s="95">
        <v>0.20772400380245515</v>
      </c>
      <c r="BR216" s="95">
        <v>0.20809959103811582</v>
      </c>
      <c r="BS216" s="95">
        <v>0.20823859903890415</v>
      </c>
      <c r="BT216" s="95">
        <v>0.20751119470827789</v>
      </c>
      <c r="BU216" s="95">
        <v>0.22283812033524045</v>
      </c>
      <c r="BV216" s="95">
        <v>0.22336690995381589</v>
      </c>
      <c r="BW216" s="95">
        <v>0.22328188615766079</v>
      </c>
      <c r="BX216" s="95">
        <v>0.22406377930424234</v>
      </c>
      <c r="BY216" s="95">
        <v>0.22411645117211368</v>
      </c>
      <c r="BZ216" s="95">
        <v>0.22362488195975963</v>
      </c>
      <c r="CA216" s="95">
        <v>0.22335816424378019</v>
      </c>
      <c r="CB216" s="95">
        <v>0.20841822559048404</v>
      </c>
      <c r="CC216" s="95">
        <v>0.20814501172963523</v>
      </c>
      <c r="CD216" s="95">
        <v>0.2088402063996497</v>
      </c>
      <c r="CE216" s="95">
        <v>0.20893769504550744</v>
      </c>
      <c r="CF216" s="95">
        <v>0.20865367748023494</v>
      </c>
      <c r="CG216" s="95">
        <v>0.22387455947104512</v>
      </c>
      <c r="CH216" s="95">
        <v>0.22426362829272334</v>
      </c>
      <c r="CI216" s="95">
        <v>0.2243485972295079</v>
      </c>
      <c r="CJ216" s="95">
        <v>0.22461164935309419</v>
      </c>
      <c r="CK216" s="95">
        <v>0.2246356948270305</v>
      </c>
      <c r="CL216" s="95">
        <v>0.22462210523422169</v>
      </c>
      <c r="CM216" s="95">
        <v>0.2239866528456031</v>
      </c>
      <c r="CN216" s="95">
        <v>0.20874335484063153</v>
      </c>
      <c r="CO216" s="95">
        <v>0.2090405944472698</v>
      </c>
      <c r="CP216" s="95">
        <v>0.20905588649252893</v>
      </c>
      <c r="CQ216" s="95">
        <v>0.20914424123026057</v>
      </c>
      <c r="CR216" s="95">
        <v>0.20886959833333094</v>
      </c>
      <c r="CS216" s="95">
        <v>0.22405825030854504</v>
      </c>
      <c r="CT216" s="95">
        <v>0.22426026961310006</v>
      </c>
      <c r="CU216" s="95">
        <v>0.22445543762555159</v>
      </c>
      <c r="CV216" s="95">
        <v>0.22450368300893597</v>
      </c>
      <c r="CW216" s="95">
        <v>0.22454694008227821</v>
      </c>
      <c r="CX216" s="95">
        <v>0.22449795519245191</v>
      </c>
      <c r="CY216" s="95">
        <v>0.2238951570289241</v>
      </c>
      <c r="CZ216" s="95">
        <v>0.20876503151085463</v>
      </c>
      <c r="DA216" s="95">
        <v>0.20900182788806015</v>
      </c>
      <c r="DB216" s="95">
        <v>0.20910071393652541</v>
      </c>
      <c r="DC216" s="95">
        <v>0.20924206836886336</v>
      </c>
      <c r="DD216" s="95">
        <v>0.20869106114724284</v>
      </c>
      <c r="DE216" s="95">
        <v>0.22406646998545954</v>
      </c>
      <c r="DF216" s="95">
        <v>0.22434741337730824</v>
      </c>
      <c r="DG216" s="95">
        <v>0.22427420583873658</v>
      </c>
      <c r="DH216" s="95">
        <v>0.22443622975191363</v>
      </c>
      <c r="DI216" s="95">
        <v>0.22447316609997464</v>
      </c>
      <c r="DJ216" s="95">
        <v>0.22439295669256629</v>
      </c>
      <c r="DK216" s="95">
        <v>0.22380862661848422</v>
      </c>
      <c r="DL216" s="95">
        <v>0.20862997767491168</v>
      </c>
      <c r="DM216" s="95">
        <v>0.20889576052502004</v>
      </c>
      <c r="DN216" s="95">
        <v>0.20908229541197793</v>
      </c>
      <c r="DO216" s="95">
        <v>0.20923266497311982</v>
      </c>
      <c r="DP216" s="95">
        <v>0.20863122486333149</v>
      </c>
      <c r="DQ216" s="95">
        <v>0.22419490089378308</v>
      </c>
      <c r="DR216" s="95">
        <v>0.22431933441668045</v>
      </c>
      <c r="DS216" s="95">
        <v>0.22421534879588476</v>
      </c>
      <c r="DT216" s="95">
        <v>0.22444051188295205</v>
      </c>
      <c r="DU216" s="95">
        <v>0.22441560121984144</v>
      </c>
      <c r="DV216" s="95">
        <v>0.22430347194896882</v>
      </c>
      <c r="DW216" s="95">
        <v>0.22391830630574402</v>
      </c>
      <c r="DX216" s="95">
        <v>0.20855371813206361</v>
      </c>
      <c r="DY216" s="95">
        <v>0.2087249641513034</v>
      </c>
      <c r="DZ216" s="95">
        <v>0.20909476751416442</v>
      </c>
      <c r="EA216" s="95">
        <v>0.20906671264318272</v>
      </c>
      <c r="EB216" s="95">
        <v>0.20862850274639014</v>
      </c>
      <c r="EC216" s="95">
        <v>0.22379032316874498</v>
      </c>
      <c r="ED216" s="95">
        <v>0.22421753741412273</v>
      </c>
      <c r="EE216" s="95">
        <v>0.22408992435019628</v>
      </c>
      <c r="EF216" s="95">
        <v>0.22439826143416272</v>
      </c>
      <c r="EG216" s="95">
        <v>0.22439212312507931</v>
      </c>
      <c r="EH216" s="95">
        <v>0.22413886312169146</v>
      </c>
      <c r="EI216" s="95">
        <v>0.22358577904768578</v>
      </c>
      <c r="EJ216" s="95">
        <v>0.20860875739775234</v>
      </c>
      <c r="EK216" s="95">
        <v>0.20872667196448172</v>
      </c>
      <c r="EL216" s="95">
        <v>0.20913627643013949</v>
      </c>
      <c r="EM216" s="95">
        <v>0.20914832728140278</v>
      </c>
      <c r="EN216" s="95">
        <v>0.20874069246858204</v>
      </c>
      <c r="EO216" s="95">
        <v>0.22387636487368784</v>
      </c>
      <c r="EP216" s="95">
        <v>0.22415135118851517</v>
      </c>
      <c r="EQ216" s="95">
        <v>0.22422399406743765</v>
      </c>
      <c r="ER216" s="95">
        <v>0.22426900852137657</v>
      </c>
      <c r="ES216" s="95">
        <v>0.22426158783856018</v>
      </c>
      <c r="ET216" s="95">
        <v>0.22408797803102273</v>
      </c>
      <c r="EU216" s="95">
        <v>0.22334616203574717</v>
      </c>
      <c r="EV216" s="95">
        <v>0.20845214393757727</v>
      </c>
      <c r="EW216" s="95">
        <v>0.2086087369675009</v>
      </c>
      <c r="EX216" s="95">
        <v>0.20894906227014642</v>
      </c>
      <c r="EY216" s="95">
        <v>0.20909761034970259</v>
      </c>
      <c r="EZ216" s="95">
        <v>0.20838286229107528</v>
      </c>
      <c r="FA216" s="95">
        <v>0.223552531717019</v>
      </c>
      <c r="FB216" s="95">
        <v>0.22410257975484432</v>
      </c>
      <c r="FC216" s="95">
        <v>0.22397481266514874</v>
      </c>
      <c r="FD216" s="95">
        <v>0.22405318877911654</v>
      </c>
      <c r="FE216" s="95">
        <v>0.22398602137870163</v>
      </c>
      <c r="FF216" s="95">
        <v>0.22372560178113796</v>
      </c>
      <c r="FG216" s="95">
        <v>0.22316057791615049</v>
      </c>
      <c r="FH216" s="95">
        <v>0.208221592337301</v>
      </c>
      <c r="FI216" s="95">
        <v>0.20834871072601069</v>
      </c>
      <c r="FJ216" s="95">
        <v>0.20889676396530821</v>
      </c>
      <c r="FK216" s="95">
        <v>0.20900598261759745</v>
      </c>
      <c r="FL216" s="95">
        <v>0.2083059827747214</v>
      </c>
      <c r="FM216" s="95">
        <v>0.22342198886798542</v>
      </c>
      <c r="FN216" s="95">
        <v>0.22383963028729248</v>
      </c>
      <c r="FO216" s="95">
        <v>0.22392268799025755</v>
      </c>
      <c r="FP216" s="95">
        <v>0.22382843150739795</v>
      </c>
      <c r="FQ216" s="95">
        <v>0.22390722340155192</v>
      </c>
      <c r="FR216" s="95">
        <v>0.22339927351602976</v>
      </c>
      <c r="FS216" s="95">
        <v>0.2231783478561791</v>
      </c>
      <c r="FT216" s="95">
        <v>0.20805504608933711</v>
      </c>
      <c r="FU216" s="95">
        <v>0.20828084630166763</v>
      </c>
      <c r="FV216" s="95">
        <v>0.20881306217092355</v>
      </c>
      <c r="FW216" s="95">
        <v>0.20852591277773275</v>
      </c>
      <c r="FX216" s="95">
        <v>0.20813797369149922</v>
      </c>
      <c r="FY216" s="95">
        <v>0.22306291504017375</v>
      </c>
      <c r="FZ216" s="95">
        <v>0.22354218540971663</v>
      </c>
      <c r="GA216" s="95">
        <v>0.22395228746536874</v>
      </c>
    </row>
    <row r="217" spans="2:183">
      <c r="B217" s="44" t="s">
        <v>7</v>
      </c>
      <c r="C217" s="645" t="s">
        <v>94</v>
      </c>
      <c r="D217" s="182">
        <v>149516.62895927601</v>
      </c>
      <c r="E217" s="182">
        <v>134999.83031674207</v>
      </c>
      <c r="F217" s="182">
        <v>143953.99864253393</v>
      </c>
      <c r="G217" s="182">
        <v>139846.68009049774</v>
      </c>
      <c r="H217" s="182">
        <v>146141.33484162897</v>
      </c>
      <c r="I217" s="182">
        <v>139554.10090497736</v>
      </c>
      <c r="J217" s="182">
        <v>146725.74660633484</v>
      </c>
      <c r="K217" s="182">
        <v>146787.4488687783</v>
      </c>
      <c r="L217" s="182">
        <v>138890.77466063347</v>
      </c>
      <c r="M217" s="182">
        <v>146606.30090497737</v>
      </c>
      <c r="N217" s="182">
        <v>141365.63891402713</v>
      </c>
      <c r="O217" s="182">
        <v>147110.39049773756</v>
      </c>
      <c r="P217" s="182">
        <v>149772.9923076923</v>
      </c>
      <c r="Q217" s="182">
        <v>134852.39819004523</v>
      </c>
      <c r="R217" s="182">
        <v>103999.30452488689</v>
      </c>
      <c r="S217" s="182">
        <v>123100.13574660633</v>
      </c>
      <c r="T217" s="182">
        <v>145790.45248868776</v>
      </c>
      <c r="U217" s="182">
        <v>140658.52352941176</v>
      </c>
      <c r="V217" s="182">
        <v>146535.55972850678</v>
      </c>
      <c r="W217" s="182">
        <v>147020.17556561087</v>
      </c>
      <c r="X217" s="182">
        <v>138046.69095022627</v>
      </c>
      <c r="Y217" s="182">
        <v>144114.9149321267</v>
      </c>
      <c r="Z217" s="182">
        <v>138984.81900452491</v>
      </c>
      <c r="AA217" s="182">
        <v>144174.05520361988</v>
      </c>
      <c r="AB217" s="182">
        <v>144870.99004524888</v>
      </c>
      <c r="AC217" s="182">
        <v>132054.3040723982</v>
      </c>
      <c r="AD217" s="182">
        <v>141415.17511312215</v>
      </c>
      <c r="AE217" s="182">
        <v>91754.733031674201</v>
      </c>
      <c r="AF217" s="182">
        <v>139738.4443438914</v>
      </c>
      <c r="AG217" s="182">
        <v>138183.81221719459</v>
      </c>
      <c r="AH217" s="182">
        <v>145613.18461538461</v>
      </c>
      <c r="AI217" s="182">
        <v>145090.11900452489</v>
      </c>
      <c r="AJ217" s="182">
        <v>136008.21266968324</v>
      </c>
      <c r="AK217" s="182">
        <v>141858.55791855202</v>
      </c>
      <c r="AL217" s="182">
        <v>137001.21040723982</v>
      </c>
      <c r="AM217" s="182">
        <v>140279.61538461538</v>
      </c>
      <c r="AN217" s="182">
        <v>145377.09321266966</v>
      </c>
      <c r="AO217" s="182">
        <v>137411.92307692306</v>
      </c>
      <c r="AP217" s="182">
        <v>80168.99547511313</v>
      </c>
      <c r="AQ217" s="182">
        <v>74705.446153846162</v>
      </c>
      <c r="AR217" s="182">
        <v>143739.2592760181</v>
      </c>
      <c r="AS217" s="182">
        <v>140479.25339366513</v>
      </c>
      <c r="AT217" s="182">
        <v>145890.22624434388</v>
      </c>
      <c r="AU217" s="182">
        <v>147116.85520361993</v>
      </c>
      <c r="AV217" s="182">
        <v>137715.58235294116</v>
      </c>
      <c r="AW217" s="182">
        <v>142702.41538461539</v>
      </c>
      <c r="AX217" s="182">
        <v>137807.68099547509</v>
      </c>
      <c r="AY217" s="182">
        <v>141220.8995475113</v>
      </c>
      <c r="AZ217" s="182">
        <v>145355.63891402716</v>
      </c>
      <c r="BA217" s="182">
        <v>132500.75837104072</v>
      </c>
      <c r="BB217" s="182">
        <v>110319.26742081449</v>
      </c>
      <c r="BC217" s="182">
        <v>119385.90497737558</v>
      </c>
      <c r="BD217" s="182">
        <v>143000.50361990952</v>
      </c>
      <c r="BE217" s="182">
        <v>139229.75113122171</v>
      </c>
      <c r="BF217" s="182">
        <v>144772.18325791857</v>
      </c>
      <c r="BG217" s="182">
        <v>146174.06696832579</v>
      </c>
      <c r="BH217" s="182">
        <v>135956.91719457012</v>
      </c>
      <c r="BI217" s="182">
        <v>141662.03619909502</v>
      </c>
      <c r="BJ217" s="182">
        <v>136643.88597285066</v>
      </c>
      <c r="BK217" s="182">
        <v>140747.94117647057</v>
      </c>
      <c r="BL217" s="182">
        <v>146399.00452488687</v>
      </c>
      <c r="BM217" s="182">
        <v>133695.37873303168</v>
      </c>
      <c r="BN217" s="182">
        <v>108162.14615384616</v>
      </c>
      <c r="BO217" s="182">
        <v>124076.03529411764</v>
      </c>
      <c r="BP217" s="182">
        <v>145453.33167420817</v>
      </c>
      <c r="BQ217" s="182">
        <v>141069.33800904977</v>
      </c>
      <c r="BR217" s="182">
        <v>148431.84977375565</v>
      </c>
      <c r="BS217" s="182">
        <v>149720.58280542988</v>
      </c>
      <c r="BT217" s="182">
        <v>139744.39457013574</v>
      </c>
      <c r="BU217" s="182">
        <v>147411.32398190047</v>
      </c>
      <c r="BV217" s="182">
        <v>144052.74886877829</v>
      </c>
      <c r="BW217" s="182">
        <v>148846.23303167423</v>
      </c>
      <c r="BX217" s="182">
        <v>154136.28371040724</v>
      </c>
      <c r="BY217" s="182">
        <v>125832.31312217197</v>
      </c>
      <c r="BZ217" s="182">
        <v>76606.957013574662</v>
      </c>
      <c r="CA217" s="182">
        <v>105167.31628959275</v>
      </c>
      <c r="CB217" s="182">
        <v>150978.49004524888</v>
      </c>
      <c r="CC217" s="182">
        <v>145277.61312217196</v>
      </c>
      <c r="CD217" s="182">
        <v>154839.53665158371</v>
      </c>
      <c r="CE217" s="182">
        <v>155191.0013574661</v>
      </c>
      <c r="CF217" s="182">
        <v>147714.36651583709</v>
      </c>
      <c r="CG217" s="182">
        <v>153636.09140271496</v>
      </c>
      <c r="CH217" s="182">
        <v>152852.91855203619</v>
      </c>
      <c r="CI217" s="182">
        <v>158607.57918552036</v>
      </c>
      <c r="CJ217" s="182">
        <v>159522.27330316743</v>
      </c>
      <c r="CK217" s="182">
        <v>148968.4104072398</v>
      </c>
      <c r="CL217" s="182">
        <v>148244.92081447964</v>
      </c>
      <c r="CM217" s="182">
        <v>106782.33574660635</v>
      </c>
      <c r="CN217" s="182">
        <v>152911.11402714934</v>
      </c>
      <c r="CO217" s="182">
        <v>149504.45701357466</v>
      </c>
      <c r="CP217" s="182">
        <v>155637.92443438916</v>
      </c>
      <c r="CQ217" s="182">
        <v>156353.41628959274</v>
      </c>
      <c r="CR217" s="182">
        <v>148777.25701357465</v>
      </c>
      <c r="CS217" s="182">
        <v>154840.66153846154</v>
      </c>
      <c r="CT217" s="182">
        <v>152322.8226244344</v>
      </c>
      <c r="CU217" s="182">
        <v>158634.58144796381</v>
      </c>
      <c r="CV217" s="182">
        <v>159020.72398190043</v>
      </c>
      <c r="CW217" s="182">
        <v>121395.02262443439</v>
      </c>
      <c r="CX217" s="182">
        <v>128503.68778280544</v>
      </c>
      <c r="CY217" s="182">
        <v>149042.34162895929</v>
      </c>
      <c r="CZ217" s="182">
        <v>153311.54434389141</v>
      </c>
      <c r="DA217" s="182">
        <v>150081.25565610861</v>
      </c>
      <c r="DB217" s="182">
        <v>156134.68914027148</v>
      </c>
      <c r="DC217" s="182">
        <v>157386.34660633485</v>
      </c>
      <c r="DD217" s="182">
        <v>148020.84298642533</v>
      </c>
      <c r="DE217" s="182">
        <v>155225.72986425337</v>
      </c>
      <c r="DF217" s="182">
        <v>153011.65701357467</v>
      </c>
      <c r="DG217" s="182">
        <v>157436.48190045246</v>
      </c>
      <c r="DH217" s="182">
        <v>158844.0665158371</v>
      </c>
      <c r="DI217" s="182">
        <v>143807.86199095024</v>
      </c>
      <c r="DJ217" s="182">
        <v>158086.09140271496</v>
      </c>
      <c r="DK217" s="182">
        <v>96469.506334841644</v>
      </c>
      <c r="DL217" s="182">
        <v>152847.79999999999</v>
      </c>
      <c r="DM217" s="182">
        <v>149807.35294117645</v>
      </c>
      <c r="DN217" s="182">
        <v>156478.69864253391</v>
      </c>
      <c r="DO217" s="182">
        <v>157539.34977375565</v>
      </c>
      <c r="DP217" s="182">
        <v>147948.94796380092</v>
      </c>
      <c r="DQ217" s="182">
        <v>156015.42986425338</v>
      </c>
      <c r="DR217" s="182">
        <v>153114.51945701358</v>
      </c>
      <c r="DS217" s="182">
        <v>157232.07013574662</v>
      </c>
      <c r="DT217" s="182">
        <v>158739.16877828055</v>
      </c>
      <c r="DU217" s="182">
        <v>143325.61085972851</v>
      </c>
      <c r="DV217" s="182">
        <v>139226.17647058825</v>
      </c>
      <c r="DW217" s="182">
        <v>114706.78461538462</v>
      </c>
      <c r="DX217" s="182">
        <v>152038.15022624435</v>
      </c>
      <c r="DY217" s="182">
        <v>148517.4660633484</v>
      </c>
      <c r="DZ217" s="182">
        <v>156480.78009049775</v>
      </c>
      <c r="EA217" s="182">
        <v>155767.37556561086</v>
      </c>
      <c r="EB217" s="182">
        <v>147567.20588235295</v>
      </c>
      <c r="EC217" s="182">
        <v>153248.75565610861</v>
      </c>
      <c r="ED217" s="182">
        <v>151715.39049773756</v>
      </c>
      <c r="EE217" s="182">
        <v>156616.60633484164</v>
      </c>
      <c r="EF217" s="182">
        <v>158617.75475113123</v>
      </c>
      <c r="EG217" s="182">
        <v>148359.7963800905</v>
      </c>
      <c r="EH217" s="182">
        <v>79793.351583710406</v>
      </c>
      <c r="EI217" s="182">
        <v>88690.244796380081</v>
      </c>
      <c r="EJ217" s="182">
        <v>152251.39095022622</v>
      </c>
      <c r="EK217" s="182">
        <v>148480.91040723983</v>
      </c>
      <c r="EL217" s="182">
        <v>156923.54660633486</v>
      </c>
      <c r="EM217" s="182">
        <v>156714.63257918553</v>
      </c>
      <c r="EN217" s="182">
        <v>148503.99321266968</v>
      </c>
      <c r="EO217" s="182">
        <v>153997.94660633482</v>
      </c>
      <c r="EP217" s="182">
        <v>151452.69819004525</v>
      </c>
      <c r="EQ217" s="182">
        <v>157428.1221719457</v>
      </c>
      <c r="ER217" s="182">
        <v>157005.11855203621</v>
      </c>
      <c r="ES217" s="182">
        <v>142042.27375565609</v>
      </c>
      <c r="ET217" s="182">
        <v>130178.09366515838</v>
      </c>
      <c r="EU217" s="182">
        <v>119141.38280542986</v>
      </c>
      <c r="EV217" s="182">
        <v>150865.99004524888</v>
      </c>
      <c r="EW217" s="182">
        <v>146718.80678733034</v>
      </c>
      <c r="EX217" s="182">
        <v>154648.54660633486</v>
      </c>
      <c r="EY217" s="182">
        <v>155189.28778280542</v>
      </c>
      <c r="EZ217" s="182">
        <v>145625.51493212668</v>
      </c>
      <c r="FA217" s="182">
        <v>151880.95022624434</v>
      </c>
      <c r="FB217" s="182">
        <v>150044.63800904978</v>
      </c>
      <c r="FC217" s="182">
        <v>155520.59366515838</v>
      </c>
      <c r="FD217" s="182">
        <v>154485.24343891401</v>
      </c>
      <c r="FE217" s="182">
        <v>139461.90045248868</v>
      </c>
      <c r="FF217" s="182">
        <v>107492.33574660635</v>
      </c>
      <c r="FG217" s="182">
        <v>137571.6850678733</v>
      </c>
      <c r="FH217" s="182">
        <v>149229.16289592761</v>
      </c>
      <c r="FI217" s="182">
        <v>145570.06199095023</v>
      </c>
      <c r="FJ217" s="182">
        <v>153789.75701357465</v>
      </c>
      <c r="FK217" s="182">
        <v>154325.36787330318</v>
      </c>
      <c r="FL217" s="182">
        <v>145106.80452488689</v>
      </c>
      <c r="FM217" s="182">
        <v>150841.03529411764</v>
      </c>
      <c r="FN217" s="182">
        <v>148273.29230769229</v>
      </c>
      <c r="FO217" s="182">
        <v>154280.87647058823</v>
      </c>
      <c r="FP217" s="182">
        <v>153318.30859728507</v>
      </c>
      <c r="FQ217" s="182">
        <v>139328.33122171945</v>
      </c>
      <c r="FR217" s="182">
        <v>151203.65972850681</v>
      </c>
      <c r="FS217" s="182">
        <v>145311.79864253395</v>
      </c>
      <c r="FT217" s="182">
        <v>148642.75475113123</v>
      </c>
      <c r="FU217" s="182">
        <v>145029.57013574662</v>
      </c>
      <c r="FV217" s="182">
        <v>153883.30859728507</v>
      </c>
      <c r="FW217" s="182">
        <v>152190.03438914029</v>
      </c>
      <c r="FX217" s="182">
        <v>129874.58144796381</v>
      </c>
      <c r="FY217" s="182">
        <v>75213.647963800904</v>
      </c>
      <c r="FZ217" s="182">
        <v>105667.59049773755</v>
      </c>
      <c r="GA217" s="182">
        <v>154648.69864253391</v>
      </c>
    </row>
    <row r="218" spans="2:183">
      <c r="B218" s="43" t="s">
        <v>7</v>
      </c>
      <c r="C218" s="646" t="s">
        <v>49</v>
      </c>
      <c r="D218" s="17">
        <v>744</v>
      </c>
      <c r="E218" s="17">
        <v>672</v>
      </c>
      <c r="F218" s="17">
        <v>744</v>
      </c>
      <c r="G218" s="17">
        <v>720</v>
      </c>
      <c r="H218" s="17">
        <v>744</v>
      </c>
      <c r="I218" s="17">
        <v>720</v>
      </c>
      <c r="J218" s="17">
        <v>744</v>
      </c>
      <c r="K218" s="17">
        <v>744</v>
      </c>
      <c r="L218" s="17">
        <v>720</v>
      </c>
      <c r="M218" s="17">
        <v>744</v>
      </c>
      <c r="N218" s="17">
        <v>720</v>
      </c>
      <c r="O218" s="17">
        <v>744</v>
      </c>
      <c r="P218" s="17">
        <v>744</v>
      </c>
      <c r="Q218" s="17">
        <v>672</v>
      </c>
      <c r="R218" s="17">
        <v>744</v>
      </c>
      <c r="S218" s="17">
        <v>720</v>
      </c>
      <c r="T218" s="17">
        <v>744</v>
      </c>
      <c r="U218" s="17">
        <v>720</v>
      </c>
      <c r="V218" s="17">
        <v>744</v>
      </c>
      <c r="W218" s="17">
        <v>744</v>
      </c>
      <c r="X218" s="17">
        <v>720</v>
      </c>
      <c r="Y218" s="17">
        <v>744</v>
      </c>
      <c r="Z218" s="17">
        <v>720</v>
      </c>
      <c r="AA218" s="17">
        <v>744</v>
      </c>
      <c r="AB218" s="17">
        <v>744</v>
      </c>
      <c r="AC218" s="17">
        <v>672</v>
      </c>
      <c r="AD218" s="17">
        <v>744</v>
      </c>
      <c r="AE218" s="17">
        <v>720</v>
      </c>
      <c r="AF218" s="17">
        <v>744</v>
      </c>
      <c r="AG218" s="17">
        <v>720</v>
      </c>
      <c r="AH218" s="17">
        <v>744</v>
      </c>
      <c r="AI218" s="17">
        <v>744</v>
      </c>
      <c r="AJ218" s="17">
        <v>720</v>
      </c>
      <c r="AK218" s="17">
        <v>744</v>
      </c>
      <c r="AL218" s="17">
        <v>720</v>
      </c>
      <c r="AM218" s="17">
        <v>744</v>
      </c>
      <c r="AN218" s="17">
        <v>744</v>
      </c>
      <c r="AO218" s="17">
        <v>696</v>
      </c>
      <c r="AP218" s="17">
        <v>744</v>
      </c>
      <c r="AQ218" s="17">
        <v>720</v>
      </c>
      <c r="AR218" s="17">
        <v>744</v>
      </c>
      <c r="AS218" s="17">
        <v>720</v>
      </c>
      <c r="AT218" s="17">
        <v>744</v>
      </c>
      <c r="AU218" s="17">
        <v>744</v>
      </c>
      <c r="AV218" s="17">
        <v>720</v>
      </c>
      <c r="AW218" s="17">
        <v>744</v>
      </c>
      <c r="AX218" s="17">
        <v>720</v>
      </c>
      <c r="AY218" s="17">
        <v>744</v>
      </c>
      <c r="AZ218" s="17">
        <v>744</v>
      </c>
      <c r="BA218" s="17">
        <v>672</v>
      </c>
      <c r="BB218" s="17">
        <v>744</v>
      </c>
      <c r="BC218" s="17">
        <v>720</v>
      </c>
      <c r="BD218" s="17">
        <v>744</v>
      </c>
      <c r="BE218" s="17">
        <v>720</v>
      </c>
      <c r="BF218" s="17">
        <v>744</v>
      </c>
      <c r="BG218" s="17">
        <v>744</v>
      </c>
      <c r="BH218" s="17">
        <v>720</v>
      </c>
      <c r="BI218" s="17">
        <v>744</v>
      </c>
      <c r="BJ218" s="17">
        <v>720</v>
      </c>
      <c r="BK218" s="17">
        <v>744</v>
      </c>
      <c r="BL218" s="17">
        <v>744</v>
      </c>
      <c r="BM218" s="17">
        <v>672</v>
      </c>
      <c r="BN218" s="17">
        <v>744</v>
      </c>
      <c r="BO218" s="17">
        <v>720</v>
      </c>
      <c r="BP218" s="17">
        <v>744</v>
      </c>
      <c r="BQ218" s="17">
        <v>720</v>
      </c>
      <c r="BR218" s="17">
        <v>744</v>
      </c>
      <c r="BS218" s="17">
        <v>744</v>
      </c>
      <c r="BT218" s="17">
        <v>720</v>
      </c>
      <c r="BU218" s="17">
        <v>744</v>
      </c>
      <c r="BV218" s="17">
        <v>720</v>
      </c>
      <c r="BW218" s="17">
        <v>744</v>
      </c>
      <c r="BX218" s="17">
        <v>744</v>
      </c>
      <c r="BY218" s="17">
        <v>672</v>
      </c>
      <c r="BZ218" s="17">
        <v>744</v>
      </c>
      <c r="CA218" s="17">
        <v>720</v>
      </c>
      <c r="CB218" s="17">
        <v>744</v>
      </c>
      <c r="CC218" s="17">
        <v>720</v>
      </c>
      <c r="CD218" s="17">
        <v>744</v>
      </c>
      <c r="CE218" s="17">
        <v>744</v>
      </c>
      <c r="CF218" s="17">
        <v>720</v>
      </c>
      <c r="CG218" s="17">
        <v>744</v>
      </c>
      <c r="CH218" s="17">
        <v>720</v>
      </c>
      <c r="CI218" s="17">
        <v>744</v>
      </c>
      <c r="CJ218" s="17">
        <v>744</v>
      </c>
      <c r="CK218" s="17">
        <v>696</v>
      </c>
      <c r="CL218" s="17">
        <v>744</v>
      </c>
      <c r="CM218" s="17">
        <v>720</v>
      </c>
      <c r="CN218" s="17">
        <v>744</v>
      </c>
      <c r="CO218" s="17">
        <v>720</v>
      </c>
      <c r="CP218" s="17">
        <v>744</v>
      </c>
      <c r="CQ218" s="17">
        <v>744</v>
      </c>
      <c r="CR218" s="17">
        <v>720</v>
      </c>
      <c r="CS218" s="17">
        <v>744</v>
      </c>
      <c r="CT218" s="17">
        <v>720</v>
      </c>
      <c r="CU218" s="17">
        <v>744</v>
      </c>
      <c r="CV218" s="17">
        <v>744</v>
      </c>
      <c r="CW218" s="17">
        <v>672</v>
      </c>
      <c r="CX218" s="17">
        <v>744</v>
      </c>
      <c r="CY218" s="17">
        <v>720</v>
      </c>
      <c r="CZ218" s="17">
        <v>744</v>
      </c>
      <c r="DA218" s="17">
        <v>720</v>
      </c>
      <c r="DB218" s="17">
        <v>744</v>
      </c>
      <c r="DC218" s="17">
        <v>744</v>
      </c>
      <c r="DD218" s="17">
        <v>720</v>
      </c>
      <c r="DE218" s="17">
        <v>744</v>
      </c>
      <c r="DF218" s="17">
        <v>720</v>
      </c>
      <c r="DG218" s="17">
        <v>744</v>
      </c>
      <c r="DH218" s="17">
        <v>744</v>
      </c>
      <c r="DI218" s="17">
        <v>672</v>
      </c>
      <c r="DJ218" s="17">
        <v>744</v>
      </c>
      <c r="DK218" s="17">
        <v>720</v>
      </c>
      <c r="DL218" s="17">
        <v>744</v>
      </c>
      <c r="DM218" s="17">
        <v>720</v>
      </c>
      <c r="DN218" s="17">
        <v>744</v>
      </c>
      <c r="DO218" s="17">
        <v>744</v>
      </c>
      <c r="DP218" s="17">
        <v>720</v>
      </c>
      <c r="DQ218" s="17">
        <v>744</v>
      </c>
      <c r="DR218" s="17">
        <v>720</v>
      </c>
      <c r="DS218" s="17">
        <v>744</v>
      </c>
      <c r="DT218" s="17">
        <v>744</v>
      </c>
      <c r="DU218" s="17">
        <v>672</v>
      </c>
      <c r="DV218" s="17">
        <v>744</v>
      </c>
      <c r="DW218" s="17">
        <v>720</v>
      </c>
      <c r="DX218" s="17">
        <v>744</v>
      </c>
      <c r="DY218" s="17">
        <v>720</v>
      </c>
      <c r="DZ218" s="17">
        <v>744</v>
      </c>
      <c r="EA218" s="17">
        <v>744</v>
      </c>
      <c r="EB218" s="17">
        <v>720</v>
      </c>
      <c r="EC218" s="17">
        <v>744</v>
      </c>
      <c r="ED218" s="17">
        <v>720</v>
      </c>
      <c r="EE218" s="17">
        <v>744</v>
      </c>
      <c r="EF218" s="17">
        <v>744</v>
      </c>
      <c r="EG218" s="17">
        <v>696</v>
      </c>
      <c r="EH218" s="17">
        <v>744</v>
      </c>
      <c r="EI218" s="17">
        <v>720</v>
      </c>
      <c r="EJ218" s="17">
        <v>744</v>
      </c>
      <c r="EK218" s="17">
        <v>720</v>
      </c>
      <c r="EL218" s="17">
        <v>744</v>
      </c>
      <c r="EM218" s="17">
        <v>744</v>
      </c>
      <c r="EN218" s="17">
        <v>720</v>
      </c>
      <c r="EO218" s="17">
        <v>744</v>
      </c>
      <c r="EP218" s="17">
        <v>720</v>
      </c>
      <c r="EQ218" s="17">
        <v>744</v>
      </c>
      <c r="ER218" s="17">
        <v>744</v>
      </c>
      <c r="ES218" s="17">
        <v>672</v>
      </c>
      <c r="ET218" s="17">
        <v>744</v>
      </c>
      <c r="EU218" s="17">
        <v>720</v>
      </c>
      <c r="EV218" s="17">
        <v>744</v>
      </c>
      <c r="EW218" s="17">
        <v>720</v>
      </c>
      <c r="EX218" s="17">
        <v>744</v>
      </c>
      <c r="EY218" s="17">
        <v>744</v>
      </c>
      <c r="EZ218" s="17">
        <v>720</v>
      </c>
      <c r="FA218" s="17">
        <v>744</v>
      </c>
      <c r="FB218" s="17">
        <v>720</v>
      </c>
      <c r="FC218" s="17">
        <v>744</v>
      </c>
      <c r="FD218" s="17">
        <v>744</v>
      </c>
      <c r="FE218" s="17">
        <v>672</v>
      </c>
      <c r="FF218" s="17">
        <v>744</v>
      </c>
      <c r="FG218" s="17">
        <v>720</v>
      </c>
      <c r="FH218" s="17">
        <v>744</v>
      </c>
      <c r="FI218" s="17">
        <v>720</v>
      </c>
      <c r="FJ218" s="17">
        <v>744</v>
      </c>
      <c r="FK218" s="17">
        <v>744</v>
      </c>
      <c r="FL218" s="17">
        <v>720</v>
      </c>
      <c r="FM218" s="17">
        <v>744</v>
      </c>
      <c r="FN218" s="17">
        <v>720</v>
      </c>
      <c r="FO218" s="17">
        <v>744</v>
      </c>
      <c r="FP218" s="17">
        <v>744</v>
      </c>
      <c r="FQ218" s="17">
        <v>672</v>
      </c>
      <c r="FR218" s="17">
        <v>744</v>
      </c>
      <c r="FS218" s="17">
        <v>720</v>
      </c>
      <c r="FT218" s="17">
        <v>744</v>
      </c>
      <c r="FU218" s="17">
        <v>720</v>
      </c>
      <c r="FV218" s="17">
        <v>744</v>
      </c>
      <c r="FW218" s="17">
        <v>744</v>
      </c>
      <c r="FX218" s="17">
        <v>720</v>
      </c>
      <c r="FY218" s="17">
        <v>744</v>
      </c>
      <c r="FZ218" s="17">
        <v>720</v>
      </c>
      <c r="GA218" s="17">
        <v>744</v>
      </c>
    </row>
    <row r="219" spans="2:183">
      <c r="B219" s="43" t="s">
        <v>7</v>
      </c>
      <c r="C219" s="647" t="s">
        <v>50</v>
      </c>
      <c r="D219" s="85">
        <v>4243671.38</v>
      </c>
      <c r="E219" s="85">
        <v>3830185.32</v>
      </c>
      <c r="F219" s="85">
        <v>4096320.6399999997</v>
      </c>
      <c r="G219" s="85">
        <v>3957542.13</v>
      </c>
      <c r="H219" s="85">
        <v>4192142.26</v>
      </c>
      <c r="I219" s="85">
        <v>3951655.63</v>
      </c>
      <c r="J219" s="85">
        <v>4142307.7800000003</v>
      </c>
      <c r="K219" s="85">
        <v>4173801.9099999997</v>
      </c>
      <c r="L219" s="85">
        <v>3925131.59</v>
      </c>
      <c r="M219" s="85">
        <v>4167413</v>
      </c>
      <c r="N219" s="85">
        <v>3987052.29</v>
      </c>
      <c r="O219" s="85">
        <v>4191116.0900000003</v>
      </c>
      <c r="P219" s="85">
        <v>4484028.4400000004</v>
      </c>
      <c r="Q219" s="85">
        <v>4015067.94</v>
      </c>
      <c r="R219" s="85">
        <v>1937919.78</v>
      </c>
      <c r="S219" s="85">
        <v>3229389</v>
      </c>
      <c r="T219" s="85">
        <v>4328032.12</v>
      </c>
      <c r="U219" s="85">
        <v>4195815.17</v>
      </c>
      <c r="V219" s="85">
        <v>4391035.0199999996</v>
      </c>
      <c r="W219" s="85">
        <v>4387073</v>
      </c>
      <c r="X219" s="85">
        <v>4096206.63</v>
      </c>
      <c r="Y219" s="85">
        <v>4271332.62</v>
      </c>
      <c r="Z219" s="85">
        <v>4138127.56</v>
      </c>
      <c r="AA219" s="85">
        <v>4279045.1800000006</v>
      </c>
      <c r="AB219" s="85">
        <v>4738773.51</v>
      </c>
      <c r="AC219" s="85">
        <v>4284865.43</v>
      </c>
      <c r="AD219" s="85">
        <v>4589609.76</v>
      </c>
      <c r="AE219" s="85">
        <v>4486367.93</v>
      </c>
      <c r="AF219" s="85">
        <v>4673863.55</v>
      </c>
      <c r="AG219" s="85">
        <v>4535400.4399999995</v>
      </c>
      <c r="AH219" s="85">
        <v>4816290.82</v>
      </c>
      <c r="AI219" s="85">
        <v>4791218.5000000009</v>
      </c>
      <c r="AJ219" s="85">
        <v>4453705.38</v>
      </c>
      <c r="AK219" s="85">
        <v>4648613.3100000005</v>
      </c>
      <c r="AL219" s="85">
        <v>4483243.49</v>
      </c>
      <c r="AM219" s="85">
        <v>4583225.25</v>
      </c>
      <c r="AN219" s="85">
        <v>4911007.76</v>
      </c>
      <c r="AO219" s="85">
        <v>4616514.25</v>
      </c>
      <c r="AP219" s="85">
        <v>645029.76</v>
      </c>
      <c r="AQ219" s="85">
        <v>513726.83</v>
      </c>
      <c r="AR219" s="85">
        <v>4823529.5599999996</v>
      </c>
      <c r="AS219" s="85">
        <v>4713928</v>
      </c>
      <c r="AT219" s="85">
        <v>4907225.1899999995</v>
      </c>
      <c r="AU219" s="85">
        <v>4947868.8099999996</v>
      </c>
      <c r="AV219" s="85">
        <v>4608516.5600000005</v>
      </c>
      <c r="AW219" s="85">
        <v>4814437</v>
      </c>
      <c r="AX219" s="85">
        <v>4646285.37</v>
      </c>
      <c r="AY219" s="85">
        <v>4726325.5</v>
      </c>
      <c r="AZ219" s="85">
        <v>5099279.26</v>
      </c>
      <c r="BA219" s="85">
        <v>4680265.55</v>
      </c>
      <c r="BB219" s="85">
        <v>4976699.75</v>
      </c>
      <c r="BC219" s="85">
        <v>4743693.93</v>
      </c>
      <c r="BD219" s="85">
        <v>5004526.25</v>
      </c>
      <c r="BE219" s="85">
        <v>4916082.12</v>
      </c>
      <c r="BF219" s="85">
        <v>5064490.0600000005</v>
      </c>
      <c r="BG219" s="85">
        <v>5141576.76</v>
      </c>
      <c r="BH219" s="85">
        <v>4756913.13</v>
      </c>
      <c r="BI219" s="85">
        <v>4996668.7699999996</v>
      </c>
      <c r="BJ219" s="85">
        <v>4813789.9200000009</v>
      </c>
      <c r="BK219" s="85">
        <v>4929025</v>
      </c>
      <c r="BL219" s="85">
        <v>5280428.4300000006</v>
      </c>
      <c r="BM219" s="85">
        <v>4856989.38</v>
      </c>
      <c r="BN219" s="85">
        <v>2659257.44</v>
      </c>
      <c r="BO219" s="85">
        <v>4053188.61</v>
      </c>
      <c r="BP219" s="85">
        <v>5238323.25</v>
      </c>
      <c r="BQ219" s="85">
        <v>5111199.8</v>
      </c>
      <c r="BR219" s="85">
        <v>5369477.4499999993</v>
      </c>
      <c r="BS219" s="85">
        <v>5439014.3500000006</v>
      </c>
      <c r="BT219" s="85">
        <v>5033959</v>
      </c>
      <c r="BU219" s="85">
        <v>5318661.25</v>
      </c>
      <c r="BV219" s="85">
        <v>5214586.5</v>
      </c>
      <c r="BW219" s="85">
        <v>5407852.5000000009</v>
      </c>
      <c r="BX219" s="85">
        <v>5780466.5099999998</v>
      </c>
      <c r="BY219" s="85">
        <v>5282292.3</v>
      </c>
      <c r="BZ219" s="85">
        <v>5642932.3199999994</v>
      </c>
      <c r="CA219" s="85">
        <v>5448737.3000000007</v>
      </c>
      <c r="CB219" s="85">
        <v>5658137.4299999997</v>
      </c>
      <c r="CC219" s="85">
        <v>5418303.2999999998</v>
      </c>
      <c r="CD219" s="85">
        <v>5761518.1200000001</v>
      </c>
      <c r="CE219" s="85">
        <v>5784930.75</v>
      </c>
      <c r="CF219" s="85">
        <v>5511131.2400000002</v>
      </c>
      <c r="CG219" s="85">
        <v>5752751.75</v>
      </c>
      <c r="CH219" s="85">
        <v>5696451.3000000007</v>
      </c>
      <c r="CI219" s="85">
        <v>5924040.1100000003</v>
      </c>
      <c r="CJ219" s="85">
        <v>6265241.2000000002</v>
      </c>
      <c r="CK219" s="85">
        <v>5839970.5</v>
      </c>
      <c r="CL219" s="85">
        <v>5430613.8799999999</v>
      </c>
      <c r="CM219" s="85">
        <v>2574465.08</v>
      </c>
      <c r="CN219" s="85">
        <v>6011395.96</v>
      </c>
      <c r="CO219" s="85">
        <v>5851735.3000000007</v>
      </c>
      <c r="CP219" s="85">
        <v>6106571.2599999998</v>
      </c>
      <c r="CQ219" s="85">
        <v>6138924.5700000003</v>
      </c>
      <c r="CR219" s="85">
        <v>5844309.5600000005</v>
      </c>
      <c r="CS219" s="85">
        <v>6056195.5</v>
      </c>
      <c r="CT219" s="85">
        <v>5956752.6200000001</v>
      </c>
      <c r="CU219" s="85">
        <v>6202307.7599999998</v>
      </c>
      <c r="CV219" s="85">
        <v>6415666.5499999998</v>
      </c>
      <c r="CW219" s="85">
        <v>5800320.8700000001</v>
      </c>
      <c r="CX219" s="85">
        <v>6416025.2400000002</v>
      </c>
      <c r="CY219" s="85">
        <v>6023108.2599999998</v>
      </c>
      <c r="CZ219" s="85">
        <v>6183371.5099999998</v>
      </c>
      <c r="DA219" s="85">
        <v>6033158.2400000002</v>
      </c>
      <c r="DB219" s="85">
        <v>6276910.9399999995</v>
      </c>
      <c r="DC219" s="85">
        <v>6349152.6399999997</v>
      </c>
      <c r="DD219" s="85">
        <v>5938249.5599999996</v>
      </c>
      <c r="DE219" s="85">
        <v>6270157.1299999999</v>
      </c>
      <c r="DF219" s="85">
        <v>6179368.6699999999</v>
      </c>
      <c r="DG219" s="85">
        <v>6319869.6800000006</v>
      </c>
      <c r="DH219" s="85">
        <v>6612812.4900000002</v>
      </c>
      <c r="DI219" s="85">
        <v>6026187.6900000004</v>
      </c>
      <c r="DJ219" s="85">
        <v>6593631.3700000001</v>
      </c>
      <c r="DK219" s="85">
        <v>1910448.11</v>
      </c>
      <c r="DL219" s="85">
        <v>6367539.709999999</v>
      </c>
      <c r="DM219" s="85">
        <v>6258780.2000000002</v>
      </c>
      <c r="DN219" s="85">
        <v>6525905.4700000007</v>
      </c>
      <c r="DO219" s="85">
        <v>6556706.4400000004</v>
      </c>
      <c r="DP219" s="85">
        <v>6151442.8700000001</v>
      </c>
      <c r="DQ219" s="85">
        <v>6513745.4400000004</v>
      </c>
      <c r="DR219" s="85">
        <v>6377775.3100000005</v>
      </c>
      <c r="DS219" s="85">
        <v>6542789.6799999997</v>
      </c>
      <c r="DT219" s="85">
        <v>6921765.4900000002</v>
      </c>
      <c r="DU219" s="85">
        <v>6283321.9400000004</v>
      </c>
      <c r="DV219" s="85">
        <v>6876065.21</v>
      </c>
      <c r="DW219" s="85">
        <v>6526805.3099999996</v>
      </c>
      <c r="DX219" s="85">
        <v>6646295.0600000005</v>
      </c>
      <c r="DY219" s="85">
        <v>6462237.0099999998</v>
      </c>
      <c r="DZ219" s="85">
        <v>6812731.8899999997</v>
      </c>
      <c r="EA219" s="85">
        <v>6783263.6299999999</v>
      </c>
      <c r="EB219" s="85">
        <v>6441604.5699999994</v>
      </c>
      <c r="EC219" s="85">
        <v>6711267.6200000001</v>
      </c>
      <c r="ED219" s="85">
        <v>6651747.8700000001</v>
      </c>
      <c r="EE219" s="85">
        <v>6813490.2400000002</v>
      </c>
      <c r="EF219" s="85">
        <v>7056492.25</v>
      </c>
      <c r="EG219" s="85">
        <v>6638551.3200000003</v>
      </c>
      <c r="EH219" s="85">
        <v>229996.69</v>
      </c>
      <c r="EI219" s="85">
        <v>1379968.2</v>
      </c>
      <c r="EJ219" s="85">
        <v>6799389.2599999998</v>
      </c>
      <c r="EK219" s="85">
        <v>6628860.4800000004</v>
      </c>
      <c r="EL219" s="85">
        <v>7000845.71</v>
      </c>
      <c r="EM219" s="85">
        <v>6975254.1399999997</v>
      </c>
      <c r="EN219" s="85">
        <v>6605319.3099999996</v>
      </c>
      <c r="EO219" s="85">
        <v>6874752.9299999997</v>
      </c>
      <c r="EP219" s="85">
        <v>6772422.3200000003</v>
      </c>
      <c r="EQ219" s="85">
        <v>6995858.8799999999</v>
      </c>
      <c r="ER219" s="85">
        <v>7563997.5700000003</v>
      </c>
      <c r="ES219" s="85">
        <v>6834494.0499999998</v>
      </c>
      <c r="ET219" s="85">
        <v>7452171.9500000002</v>
      </c>
      <c r="EU219" s="85">
        <v>7012728</v>
      </c>
      <c r="EV219" s="85">
        <v>7217085.5099999998</v>
      </c>
      <c r="EW219" s="85">
        <v>7035411.1900000004</v>
      </c>
      <c r="EX219" s="85">
        <v>7435253.0499999998</v>
      </c>
      <c r="EY219" s="85">
        <v>7445908.25</v>
      </c>
      <c r="EZ219" s="85">
        <v>6973205.1299999999</v>
      </c>
      <c r="FA219" s="85">
        <v>7316736.3100000005</v>
      </c>
      <c r="FB219" s="85">
        <v>7205493.1299999999</v>
      </c>
      <c r="FC219" s="85">
        <v>7445128.5</v>
      </c>
      <c r="FD219" s="85">
        <v>8421348.5800000001</v>
      </c>
      <c r="FE219" s="85">
        <v>7574831.3799999999</v>
      </c>
      <c r="FF219" s="85">
        <v>3482774.97</v>
      </c>
      <c r="FG219" s="85">
        <v>7119986.5799999991</v>
      </c>
      <c r="FH219" s="85">
        <v>8121295.1900000004</v>
      </c>
      <c r="FI219" s="85">
        <v>7928980.1299999999</v>
      </c>
      <c r="FJ219" s="85">
        <v>8338008</v>
      </c>
      <c r="FK219" s="85">
        <v>8378216.9900000002</v>
      </c>
      <c r="FL219" s="85">
        <v>7861062.3200000003</v>
      </c>
      <c r="FM219" s="85">
        <v>8205725.75</v>
      </c>
      <c r="FN219" s="85">
        <v>8054857.2599999998</v>
      </c>
      <c r="FO219" s="85">
        <v>8409894.1899999995</v>
      </c>
      <c r="FP219" s="85">
        <v>8950309.4800000004</v>
      </c>
      <c r="FQ219" s="85">
        <v>8173171.8599999994</v>
      </c>
      <c r="FR219" s="85">
        <v>8880453.4800000004</v>
      </c>
      <c r="FS219" s="85">
        <v>8472921.7400000002</v>
      </c>
      <c r="FT219" s="85">
        <v>8652147.7400000002</v>
      </c>
      <c r="FU219" s="85">
        <v>8516341.6899999995</v>
      </c>
      <c r="FV219" s="85">
        <v>8992979.6099999994</v>
      </c>
      <c r="FW219" s="85">
        <v>8869963.1199999992</v>
      </c>
      <c r="FX219" s="85">
        <v>8405117.6199999992</v>
      </c>
      <c r="FY219" s="85">
        <v>8674313.1199999992</v>
      </c>
      <c r="FZ219" s="85">
        <v>8585975.2599999998</v>
      </c>
      <c r="GA219" s="85">
        <v>9036584.25</v>
      </c>
    </row>
    <row r="220" spans="2:183" s="41" customFormat="1">
      <c r="B220" s="43" t="s">
        <v>7</v>
      </c>
      <c r="C220" s="647" t="s">
        <v>51</v>
      </c>
      <c r="D220" s="86">
        <v>27.854934262778226</v>
      </c>
      <c r="E220" s="86">
        <v>27.900007714015302</v>
      </c>
      <c r="F220" s="86">
        <v>28.152825989842132</v>
      </c>
      <c r="G220" s="86">
        <v>27.977792549863562</v>
      </c>
      <c r="H220" s="86">
        <v>28.262077785493254</v>
      </c>
      <c r="I220" s="86">
        <v>27.984445963076006</v>
      </c>
      <c r="J220" s="86">
        <v>27.931570578953757</v>
      </c>
      <c r="K220" s="86">
        <v>28.083716256223926</v>
      </c>
      <c r="L220" s="86">
        <v>28.000257879079747</v>
      </c>
      <c r="M220" s="86">
        <v>28.085515187049729</v>
      </c>
      <c r="N220" s="86">
        <v>27.949697443410841</v>
      </c>
      <c r="O220" s="86">
        <v>28.063692908271566</v>
      </c>
      <c r="P220" s="86">
        <v>29.429324389955767</v>
      </c>
      <c r="Q220" s="86">
        <v>29.314000049208722</v>
      </c>
      <c r="R220" s="86">
        <v>29.432523829484772</v>
      </c>
      <c r="S220" s="86">
        <v>29.855860436736126</v>
      </c>
      <c r="T220" s="86">
        <v>29.347365808673956</v>
      </c>
      <c r="U220" s="86">
        <v>29.541965097545582</v>
      </c>
      <c r="V220" s="86">
        <v>29.599157532861472</v>
      </c>
      <c r="W220" s="86">
        <v>29.490548661620576</v>
      </c>
      <c r="X220" s="86">
        <v>29.439465421800403</v>
      </c>
      <c r="Y220" s="86">
        <v>29.396443383046229</v>
      </c>
      <c r="Z220" s="86">
        <v>29.405147234381218</v>
      </c>
      <c r="AA220" s="86">
        <v>29.380773133938938</v>
      </c>
      <c r="AB220" s="86">
        <v>32.356073864683829</v>
      </c>
      <c r="AC220" s="86">
        <v>32.032164368065537</v>
      </c>
      <c r="AD220" s="86">
        <v>32.287316548129077</v>
      </c>
      <c r="AE220" s="86">
        <v>32.569150629042674</v>
      </c>
      <c r="AF220" s="86">
        <v>32.696707497936281</v>
      </c>
      <c r="AG220" s="86">
        <v>32.536325483170188</v>
      </c>
      <c r="AH220" s="86">
        <v>32.788641899665734</v>
      </c>
      <c r="AI220" s="86">
        <v>32.62794870747188</v>
      </c>
      <c r="AJ220" s="86">
        <v>32.593493896548694</v>
      </c>
      <c r="AK220" s="86">
        <v>32.551262945612677</v>
      </c>
      <c r="AL220" s="86">
        <v>32.551672083421856</v>
      </c>
      <c r="AM220" s="86">
        <v>32.590433474838406</v>
      </c>
      <c r="AN220" s="86">
        <v>33.311680164964116</v>
      </c>
      <c r="AO220" s="86">
        <v>33.162164820011853</v>
      </c>
      <c r="AP220" s="86">
        <v>34.12855873015873</v>
      </c>
      <c r="AQ220" s="86">
        <v>37.506248037905834</v>
      </c>
      <c r="AR220" s="86">
        <v>33.197951492126414</v>
      </c>
      <c r="AS220" s="86">
        <v>33.178684797680134</v>
      </c>
      <c r="AT220" s="86">
        <v>33.328071108394454</v>
      </c>
      <c r="AU220" s="86">
        <v>33.122477490443899</v>
      </c>
      <c r="AV220" s="86">
        <v>33.261999538079571</v>
      </c>
      <c r="AW220" s="86">
        <v>33.394861514771065</v>
      </c>
      <c r="AX220" s="86">
        <v>33.41305207973766</v>
      </c>
      <c r="AY220" s="86">
        <v>33.265709680597979</v>
      </c>
      <c r="AZ220" s="86">
        <v>34.380253910463857</v>
      </c>
      <c r="BA220" s="86">
        <v>34.582921853164073</v>
      </c>
      <c r="BB220" s="86">
        <v>34.481395066860664</v>
      </c>
      <c r="BC220" s="86">
        <v>34.744191325110592</v>
      </c>
      <c r="BD220" s="86">
        <v>34.45267214198185</v>
      </c>
      <c r="BE220" s="86">
        <v>34.799932893032341</v>
      </c>
      <c r="BF220" s="86">
        <v>34.419298903772578</v>
      </c>
      <c r="BG220" s="86">
        <v>34.545945858781316</v>
      </c>
      <c r="BH220" s="86">
        <v>34.537959268133307</v>
      </c>
      <c r="BI220" s="86">
        <v>34.768625932420392</v>
      </c>
      <c r="BJ220" s="86">
        <v>34.676736757936602</v>
      </c>
      <c r="BK220" s="86">
        <v>34.509973464772557</v>
      </c>
      <c r="BL220" s="86">
        <v>35.506078107034078</v>
      </c>
      <c r="BM220" s="86">
        <v>35.701189432160206</v>
      </c>
      <c r="BN220" s="86">
        <v>35.598114111766456</v>
      </c>
      <c r="BO220" s="86">
        <v>36.317660986244285</v>
      </c>
      <c r="BP220" s="86">
        <v>35.548761163440922</v>
      </c>
      <c r="BQ220" s="86">
        <v>35.723669937655508</v>
      </c>
      <c r="BR220" s="86">
        <v>35.643250356799093</v>
      </c>
      <c r="BS220" s="86">
        <v>35.785578890577611</v>
      </c>
      <c r="BT220" s="86">
        <v>35.582974602568726</v>
      </c>
      <c r="BU220" s="86">
        <v>35.498209625639895</v>
      </c>
      <c r="BV220" s="86">
        <v>35.434327475842949</v>
      </c>
      <c r="BW220" s="86">
        <v>35.603039639746406</v>
      </c>
      <c r="BX220" s="86">
        <v>36.64716013770105</v>
      </c>
      <c r="BY220" s="86">
        <v>36.702570476048798</v>
      </c>
      <c r="BZ220" s="86">
        <v>36.561460143448592</v>
      </c>
      <c r="CA220" s="86">
        <v>36.607530348628799</v>
      </c>
      <c r="CB220" s="86">
        <v>36.765742217197214</v>
      </c>
      <c r="CC220" s="86">
        <v>36.829892534513348</v>
      </c>
      <c r="CD220" s="86">
        <v>36.527493771040568</v>
      </c>
      <c r="CE220" s="86">
        <v>36.512037755855566</v>
      </c>
      <c r="CF220" s="86">
        <v>36.57118949025714</v>
      </c>
      <c r="CG220" s="86">
        <v>36.688233812284359</v>
      </c>
      <c r="CH220" s="86">
        <v>36.470125804283114</v>
      </c>
      <c r="CI220" s="86">
        <v>36.609504007613538</v>
      </c>
      <c r="CJ220" s="86">
        <v>38.238830602093444</v>
      </c>
      <c r="CK220" s="86">
        <v>38.107151456463995</v>
      </c>
      <c r="CL220" s="86">
        <v>38.133923277320953</v>
      </c>
      <c r="CM220" s="86">
        <v>38.895663629908292</v>
      </c>
      <c r="CN220" s="86">
        <v>38.502997284279566</v>
      </c>
      <c r="CO220" s="86">
        <v>38.19272180356122</v>
      </c>
      <c r="CP220" s="86">
        <v>38.344371703420904</v>
      </c>
      <c r="CQ220" s="86">
        <v>38.327555534744334</v>
      </c>
      <c r="CR220" s="86">
        <v>38.397618737886404</v>
      </c>
      <c r="CS220" s="86">
        <v>38.175715456379223</v>
      </c>
      <c r="CT220" s="86">
        <v>38.15350026946188</v>
      </c>
      <c r="CU220" s="86">
        <v>38.112227998377762</v>
      </c>
      <c r="CV220" s="86">
        <v>39.389640956058862</v>
      </c>
      <c r="CW220" s="86">
        <v>39.262563071310616</v>
      </c>
      <c r="CX220" s="86">
        <v>39.402971424360224</v>
      </c>
      <c r="CY220" s="86">
        <v>39.522485744470032</v>
      </c>
      <c r="CZ220" s="86">
        <v>39.532843022549564</v>
      </c>
      <c r="DA220" s="86">
        <v>39.329071589679408</v>
      </c>
      <c r="DB220" s="86">
        <v>39.299467443025293</v>
      </c>
      <c r="DC220" s="86">
        <v>39.445775880814367</v>
      </c>
      <c r="DD220" s="86">
        <v>39.385625712997104</v>
      </c>
      <c r="DE220" s="86">
        <v>39.478153010212431</v>
      </c>
      <c r="DF220" s="86">
        <v>39.445217634094561</v>
      </c>
      <c r="DG220" s="86">
        <v>39.271899382324797</v>
      </c>
      <c r="DH220" s="86">
        <v>40.721043948938686</v>
      </c>
      <c r="DI220" s="86">
        <v>40.954469644243424</v>
      </c>
      <c r="DJ220" s="86">
        <v>40.736632707277899</v>
      </c>
      <c r="DK220" s="86">
        <v>42.091480347228348</v>
      </c>
      <c r="DL220" s="86">
        <v>41.055208740336688</v>
      </c>
      <c r="DM220" s="86">
        <v>41.02046966449727</v>
      </c>
      <c r="DN220" s="86">
        <v>40.896819389609583</v>
      </c>
      <c r="DO220" s="86">
        <v>40.762862542741686</v>
      </c>
      <c r="DP220" s="86">
        <v>40.886958258557662</v>
      </c>
      <c r="DQ220" s="86">
        <v>40.771556690577235</v>
      </c>
      <c r="DR220" s="86">
        <v>40.760110883166853</v>
      </c>
      <c r="DS220" s="86">
        <v>40.767330753749427</v>
      </c>
      <c r="DT220" s="86">
        <v>42.603869623556641</v>
      </c>
      <c r="DU220" s="86">
        <v>42.857509798642781</v>
      </c>
      <c r="DV220" s="86">
        <v>42.819917736220347</v>
      </c>
      <c r="DW220" s="86">
        <v>42.908738536181289</v>
      </c>
      <c r="DX220" s="86">
        <v>42.966642273006435</v>
      </c>
      <c r="DY220" s="86">
        <v>42.758327113687187</v>
      </c>
      <c r="DZ220" s="86">
        <v>42.675861725518196</v>
      </c>
      <c r="EA220" s="86">
        <v>42.682168507157463</v>
      </c>
      <c r="EB220" s="86">
        <v>42.778903897621845</v>
      </c>
      <c r="EC220" s="86">
        <v>42.916955198301551</v>
      </c>
      <c r="ED220" s="86">
        <v>42.853677812137612</v>
      </c>
      <c r="EE220" s="86">
        <v>42.675532951684225</v>
      </c>
      <c r="EF220" s="86">
        <v>43.515884101406641</v>
      </c>
      <c r="EG220" s="86">
        <v>43.752311304993142</v>
      </c>
      <c r="EH220" s="86">
        <v>43.183757040931283</v>
      </c>
      <c r="EI220" s="86">
        <v>45.870197645275589</v>
      </c>
      <c r="EJ220" s="86">
        <v>43.869291705378338</v>
      </c>
      <c r="EK220" s="86">
        <v>43.865169038969292</v>
      </c>
      <c r="EL220" s="86">
        <v>43.760482244766564</v>
      </c>
      <c r="EM220" s="86">
        <v>43.570829783246921</v>
      </c>
      <c r="EN220" s="86">
        <v>43.666053079752366</v>
      </c>
      <c r="EO220" s="86">
        <v>43.814188850720491</v>
      </c>
      <c r="EP220" s="86">
        <v>43.776646499120901</v>
      </c>
      <c r="EQ220" s="86">
        <v>43.557781721052727</v>
      </c>
      <c r="ER220" s="86">
        <v>46.833578336676823</v>
      </c>
      <c r="ES220" s="86">
        <v>46.91520535176344</v>
      </c>
      <c r="ET220" s="86">
        <v>46.890239290748013</v>
      </c>
      <c r="EU220" s="86">
        <v>47.056130014963529</v>
      </c>
      <c r="EV220" s="86">
        <v>46.836211548944782</v>
      </c>
      <c r="EW220" s="86">
        <v>46.81660495576206</v>
      </c>
      <c r="EX220" s="86">
        <v>46.926397488087346</v>
      </c>
      <c r="EY220" s="86">
        <v>46.702428292762477</v>
      </c>
      <c r="EZ220" s="86">
        <v>46.866723575385585</v>
      </c>
      <c r="FA220" s="86">
        <v>47.114776362559248</v>
      </c>
      <c r="FB220" s="86">
        <v>46.705210985506497</v>
      </c>
      <c r="FC220" s="86">
        <v>46.713652448895083</v>
      </c>
      <c r="FD220" s="86">
        <v>53.242725059904281</v>
      </c>
      <c r="FE220" s="86">
        <v>53.117724892305361</v>
      </c>
      <c r="FF220" s="86">
        <v>53.207066776662543</v>
      </c>
      <c r="FG220" s="86">
        <v>53.695223076923071</v>
      </c>
      <c r="FH220" s="86">
        <v>53.469675875327553</v>
      </c>
      <c r="FI220" s="86">
        <v>53.458611105530082</v>
      </c>
      <c r="FJ220" s="86">
        <v>53.102581249164103</v>
      </c>
      <c r="FK220" s="86">
        <v>53.077751951244238</v>
      </c>
      <c r="FL220" s="86">
        <v>53.259229810298102</v>
      </c>
      <c r="FM220" s="86">
        <v>53.404266431504752</v>
      </c>
      <c r="FN220" s="86">
        <v>53.119696657745735</v>
      </c>
      <c r="FO220" s="86">
        <v>53.286873206059951</v>
      </c>
      <c r="FP220" s="86">
        <v>57.192303140675421</v>
      </c>
      <c r="FQ220" s="86">
        <v>57.461001687376118</v>
      </c>
      <c r="FR220" s="86">
        <v>57.730510316851507</v>
      </c>
      <c r="FS220" s="86">
        <v>57.369637348500241</v>
      </c>
      <c r="FT220" s="86">
        <v>57.408485986517334</v>
      </c>
      <c r="FU220" s="86">
        <v>57.583313206577593</v>
      </c>
      <c r="FV220" s="86">
        <v>57.418734460896047</v>
      </c>
      <c r="FW220" s="86">
        <v>57.286180991500679</v>
      </c>
      <c r="FX220" s="86">
        <v>57.404555556314406</v>
      </c>
      <c r="FY220" s="86">
        <v>57.387634516020185</v>
      </c>
      <c r="FZ220" s="86">
        <v>57.284524633817654</v>
      </c>
      <c r="GA220" s="86">
        <v>57.171136958914857</v>
      </c>
    </row>
    <row r="221" spans="2:183">
      <c r="B221" s="43" t="s">
        <v>7</v>
      </c>
      <c r="C221" s="647" t="s">
        <v>52</v>
      </c>
      <c r="D221" s="87">
        <v>7148.83</v>
      </c>
      <c r="E221" s="87">
        <v>6441.96</v>
      </c>
      <c r="F221" s="87">
        <v>6828.62</v>
      </c>
      <c r="G221" s="87">
        <v>6638.37</v>
      </c>
      <c r="H221" s="87">
        <v>8698.49</v>
      </c>
      <c r="I221" s="87">
        <v>8280.93</v>
      </c>
      <c r="J221" s="87">
        <v>8696.59</v>
      </c>
      <c r="K221" s="87">
        <v>8715.2800000000007</v>
      </c>
      <c r="L221" s="87">
        <v>8220.83</v>
      </c>
      <c r="M221" s="87">
        <v>6963.41</v>
      </c>
      <c r="N221" s="87">
        <v>6694.42</v>
      </c>
      <c r="O221" s="87">
        <v>7008.31</v>
      </c>
      <c r="P221" s="87">
        <v>7161.3399999999992</v>
      </c>
      <c r="Q221" s="87">
        <v>6437.5700000000006</v>
      </c>
      <c r="R221" s="87">
        <v>3095.05</v>
      </c>
      <c r="S221" s="87">
        <v>5084.7299999999996</v>
      </c>
      <c r="T221" s="87">
        <v>8659.3499999999985</v>
      </c>
      <c r="U221" s="87">
        <v>8339.7899999999991</v>
      </c>
      <c r="V221" s="87">
        <v>8710.880000000001</v>
      </c>
      <c r="W221" s="87">
        <v>8734.89</v>
      </c>
      <c r="X221" s="87">
        <v>8170.47</v>
      </c>
      <c r="Y221" s="87">
        <v>6830.12</v>
      </c>
      <c r="Z221" s="87">
        <v>6615.1500000000005</v>
      </c>
      <c r="AA221" s="87">
        <v>6845.9900000000007</v>
      </c>
      <c r="AB221" s="87">
        <v>6986.72</v>
      </c>
      <c r="AC221" s="87">
        <v>6380.7300000000005</v>
      </c>
      <c r="AD221" s="87">
        <v>6781.91</v>
      </c>
      <c r="AE221" s="87">
        <v>6571.76</v>
      </c>
      <c r="AF221" s="87">
        <v>8493.9600000000009</v>
      </c>
      <c r="AG221" s="87">
        <v>8282.7000000000007</v>
      </c>
      <c r="AH221" s="87">
        <v>8727.83</v>
      </c>
      <c r="AI221" s="87">
        <v>8724.93</v>
      </c>
      <c r="AJ221" s="87">
        <v>8119.76</v>
      </c>
      <c r="AK221" s="87">
        <v>6813.0800000000008</v>
      </c>
      <c r="AL221" s="87">
        <v>6570.52</v>
      </c>
      <c r="AM221" s="87">
        <v>6709.53</v>
      </c>
      <c r="AN221" s="87">
        <v>7032.53</v>
      </c>
      <c r="AO221" s="87">
        <v>6640.26</v>
      </c>
      <c r="AP221" s="87">
        <v>901.7299999999999</v>
      </c>
      <c r="AQ221" s="87">
        <v>653.98</v>
      </c>
      <c r="AR221" s="87">
        <v>8632.9600000000009</v>
      </c>
      <c r="AS221" s="87">
        <v>8441.41</v>
      </c>
      <c r="AT221" s="87">
        <v>8748.35</v>
      </c>
      <c r="AU221" s="87">
        <v>8874.91</v>
      </c>
      <c r="AV221" s="87">
        <v>8232.75</v>
      </c>
      <c r="AW221" s="87">
        <v>6877.75</v>
      </c>
      <c r="AX221" s="87">
        <v>6633.9299999999994</v>
      </c>
      <c r="AY221" s="87">
        <v>6778.23</v>
      </c>
      <c r="AZ221" s="87">
        <v>7175.53</v>
      </c>
      <c r="BA221" s="87">
        <v>6547.34</v>
      </c>
      <c r="BB221" s="87">
        <v>6983.39</v>
      </c>
      <c r="BC221" s="87">
        <v>6606.9699999999993</v>
      </c>
      <c r="BD221" s="87">
        <v>8755.74</v>
      </c>
      <c r="BE221" s="87">
        <v>8515.5</v>
      </c>
      <c r="BF221" s="87">
        <v>8868.92</v>
      </c>
      <c r="BG221" s="87">
        <v>8970.7300000000014</v>
      </c>
      <c r="BH221" s="87">
        <v>8302.65</v>
      </c>
      <c r="BI221" s="87">
        <v>6953.95</v>
      </c>
      <c r="BJ221" s="87">
        <v>6717</v>
      </c>
      <c r="BK221" s="87">
        <v>6911.02</v>
      </c>
      <c r="BL221" s="87">
        <v>7412.27</v>
      </c>
      <c r="BM221" s="87">
        <v>6780.5199999999995</v>
      </c>
      <c r="BN221" s="87">
        <v>3723.6699999999996</v>
      </c>
      <c r="BO221" s="87">
        <v>5563.9100000000008</v>
      </c>
      <c r="BP221" s="87">
        <v>9149.130000000001</v>
      </c>
      <c r="BQ221" s="87">
        <v>8883.48</v>
      </c>
      <c r="BR221" s="87">
        <v>9352.81</v>
      </c>
      <c r="BS221" s="87">
        <v>9436.2400000000016</v>
      </c>
      <c r="BT221" s="87">
        <v>8783.94</v>
      </c>
      <c r="BU221" s="87">
        <v>7467.44</v>
      </c>
      <c r="BV221" s="87">
        <v>7333.77</v>
      </c>
      <c r="BW221" s="87">
        <v>7569.87</v>
      </c>
      <c r="BX221" s="87">
        <v>8102.3099999999995</v>
      </c>
      <c r="BY221" s="87">
        <v>7392.84</v>
      </c>
      <c r="BZ221" s="87">
        <v>7928.53</v>
      </c>
      <c r="CA221" s="87">
        <v>7646.4500000000007</v>
      </c>
      <c r="CB221" s="87">
        <v>9847.08</v>
      </c>
      <c r="CC221" s="87">
        <v>9413.7099999999991</v>
      </c>
      <c r="CD221" s="87">
        <v>10091.44</v>
      </c>
      <c r="CE221" s="87">
        <v>10136.57</v>
      </c>
      <c r="CF221" s="87">
        <v>9641.66</v>
      </c>
      <c r="CG221" s="87">
        <v>8054.7400000000007</v>
      </c>
      <c r="CH221" s="87">
        <v>8022.7800000000007</v>
      </c>
      <c r="CI221" s="87">
        <v>8311.630000000001</v>
      </c>
      <c r="CJ221" s="87">
        <v>8636.8799999999992</v>
      </c>
      <c r="CK221" s="87">
        <v>8078.22</v>
      </c>
      <c r="CL221" s="87">
        <v>7506.75</v>
      </c>
      <c r="CM221" s="87">
        <v>3489.79</v>
      </c>
      <c r="CN221" s="87">
        <v>10253.08</v>
      </c>
      <c r="CO221" s="87">
        <v>10061.02</v>
      </c>
      <c r="CP221" s="87">
        <v>10457.81</v>
      </c>
      <c r="CQ221" s="87">
        <v>10517.67</v>
      </c>
      <c r="CR221" s="87">
        <v>9995.130000000001</v>
      </c>
      <c r="CS221" s="87">
        <v>8363.17</v>
      </c>
      <c r="CT221" s="87">
        <v>8230.34</v>
      </c>
      <c r="CU221" s="87">
        <v>8578.56</v>
      </c>
      <c r="CV221" s="87">
        <v>8815.9499999999989</v>
      </c>
      <c r="CW221" s="87">
        <v>7995.9500000000007</v>
      </c>
      <c r="CX221" s="87">
        <v>8813.4600000000009</v>
      </c>
      <c r="CY221" s="87">
        <v>8249.7000000000007</v>
      </c>
      <c r="CZ221" s="87">
        <v>10548.01</v>
      </c>
      <c r="DA221" s="87">
        <v>10344.469999999999</v>
      </c>
      <c r="DB221" s="87">
        <v>10770.32</v>
      </c>
      <c r="DC221" s="87">
        <v>10853.849999999999</v>
      </c>
      <c r="DD221" s="87">
        <v>10167.65</v>
      </c>
      <c r="DE221" s="87">
        <v>8597.4100000000017</v>
      </c>
      <c r="DF221" s="87">
        <v>8479.56</v>
      </c>
      <c r="DG221" s="87">
        <v>8710.52</v>
      </c>
      <c r="DH221" s="87">
        <v>9028.82</v>
      </c>
      <c r="DI221" s="87">
        <v>8181.18</v>
      </c>
      <c r="DJ221" s="87">
        <v>8999.25</v>
      </c>
      <c r="DK221" s="87">
        <v>2524.29</v>
      </c>
      <c r="DL221" s="87">
        <v>10742.74</v>
      </c>
      <c r="DM221" s="87">
        <v>10567.73</v>
      </c>
      <c r="DN221" s="87">
        <v>11051.63</v>
      </c>
      <c r="DO221" s="87">
        <v>11139.85</v>
      </c>
      <c r="DP221" s="87">
        <v>10420.65</v>
      </c>
      <c r="DQ221" s="87">
        <v>8882.9500000000007</v>
      </c>
      <c r="DR221" s="87">
        <v>8699.7699999999986</v>
      </c>
      <c r="DS221" s="87">
        <v>8923.44</v>
      </c>
      <c r="DT221" s="87">
        <v>9279.94</v>
      </c>
      <c r="DU221" s="87">
        <v>8374.4599999999991</v>
      </c>
      <c r="DV221" s="87">
        <v>9172.630000000001</v>
      </c>
      <c r="DW221" s="87">
        <v>8689.3799999999992</v>
      </c>
      <c r="DX221" s="87">
        <v>11007.140000000001</v>
      </c>
      <c r="DY221" s="87">
        <v>10753.91</v>
      </c>
      <c r="DZ221" s="87">
        <v>11358.369999999999</v>
      </c>
      <c r="EA221" s="87">
        <v>11307.62</v>
      </c>
      <c r="EB221" s="87">
        <v>10714.599999999999</v>
      </c>
      <c r="EC221" s="87">
        <v>8933.4600000000009</v>
      </c>
      <c r="ED221" s="87">
        <v>8866.58</v>
      </c>
      <c r="EE221" s="87">
        <v>9120.0499999999993</v>
      </c>
      <c r="EF221" s="87">
        <v>9515.1</v>
      </c>
      <c r="EG221" s="87">
        <v>8903.4599999999991</v>
      </c>
      <c r="EH221" s="87">
        <v>312.52</v>
      </c>
      <c r="EI221" s="87">
        <v>1766.1</v>
      </c>
      <c r="EJ221" s="87">
        <v>11331.27</v>
      </c>
      <c r="EK221" s="87">
        <v>11047.94</v>
      </c>
      <c r="EL221" s="87">
        <v>11694.97</v>
      </c>
      <c r="EM221" s="87">
        <v>11702.650000000001</v>
      </c>
      <c r="EN221" s="87">
        <v>11058.62</v>
      </c>
      <c r="EO221" s="87">
        <v>9208.11</v>
      </c>
      <c r="EP221" s="87">
        <v>9078.3499999999985</v>
      </c>
      <c r="EQ221" s="87">
        <v>9424.59</v>
      </c>
      <c r="ER221" s="87">
        <v>9651.3799999999992</v>
      </c>
      <c r="ES221" s="87">
        <v>8705.48</v>
      </c>
      <c r="ET221" s="87">
        <v>9497.5500000000011</v>
      </c>
      <c r="EU221" s="87">
        <v>8907.2999999999993</v>
      </c>
      <c r="EV221" s="87">
        <v>11472.140000000001</v>
      </c>
      <c r="EW221" s="87">
        <v>11187.75</v>
      </c>
      <c r="EX221" s="87">
        <v>11795.5</v>
      </c>
      <c r="EY221" s="87">
        <v>11868.5</v>
      </c>
      <c r="EZ221" s="87">
        <v>11077.41</v>
      </c>
      <c r="FA221" s="87">
        <v>9281.6099999999988</v>
      </c>
      <c r="FB221" s="87">
        <v>9219.2899999999991</v>
      </c>
      <c r="FC221" s="87">
        <v>9524.3700000000008</v>
      </c>
      <c r="FD221" s="87">
        <v>9765.3300000000017</v>
      </c>
      <c r="FE221" s="87">
        <v>8804.31</v>
      </c>
      <c r="FF221" s="87">
        <v>4041.49</v>
      </c>
      <c r="FG221" s="87">
        <v>8188.38</v>
      </c>
      <c r="FH221" s="87">
        <v>11684.31</v>
      </c>
      <c r="FI221" s="87">
        <v>11409.76</v>
      </c>
      <c r="FJ221" s="87">
        <v>12077.39</v>
      </c>
      <c r="FK221" s="87">
        <v>12141.09</v>
      </c>
      <c r="FL221" s="87">
        <v>11354.19</v>
      </c>
      <c r="FM221" s="87">
        <v>9487.6799999999985</v>
      </c>
      <c r="FN221" s="87">
        <v>9362.1400000000012</v>
      </c>
      <c r="FO221" s="87">
        <v>9744.2100000000009</v>
      </c>
      <c r="FP221" s="87">
        <v>9980.0299999999988</v>
      </c>
      <c r="FQ221" s="87">
        <v>9071.06</v>
      </c>
      <c r="FR221" s="87">
        <v>9811.19</v>
      </c>
      <c r="FS221" s="87">
        <v>9419.7300000000014</v>
      </c>
      <c r="FT221" s="87">
        <v>11975.1</v>
      </c>
      <c r="FU221" s="87">
        <v>11751.2</v>
      </c>
      <c r="FV221" s="87">
        <v>12443.29</v>
      </c>
      <c r="FW221" s="87">
        <v>12301.810000000001</v>
      </c>
      <c r="FX221" s="87">
        <v>11633.86</v>
      </c>
      <c r="FY221" s="87">
        <v>9640.81</v>
      </c>
      <c r="FZ221" s="87">
        <v>9558.92</v>
      </c>
      <c r="GA221" s="87">
        <v>10079.710000000001</v>
      </c>
    </row>
    <row r="222" spans="2:183">
      <c r="B222" s="43" t="s">
        <v>7</v>
      </c>
      <c r="C222" s="647" t="s">
        <v>53</v>
      </c>
      <c r="D222" s="86">
        <v>4.6924036258853025E-2</v>
      </c>
      <c r="E222" s="86">
        <v>4.6924813991344426E-2</v>
      </c>
      <c r="F222" s="86">
        <v>4.6931128567795855E-2</v>
      </c>
      <c r="G222" s="86">
        <v>4.6929870265016681E-2</v>
      </c>
      <c r="H222" s="86">
        <v>5.8642428083138382E-2</v>
      </c>
      <c r="I222" s="86">
        <v>5.8643075158098988E-2</v>
      </c>
      <c r="J222" s="86">
        <v>5.8641083734541681E-2</v>
      </c>
      <c r="K222" s="86">
        <v>5.864136724532365E-2</v>
      </c>
      <c r="L222" s="86">
        <v>5.8643985482299502E-2</v>
      </c>
      <c r="M222" s="86">
        <v>4.6928623898964163E-2</v>
      </c>
      <c r="N222" s="86">
        <v>4.6928658053571305E-2</v>
      </c>
      <c r="O222" s="86">
        <v>4.6927609596700219E-2</v>
      </c>
      <c r="P222" s="86">
        <v>4.7000905713873171E-2</v>
      </c>
      <c r="Q222" s="86">
        <v>4.7000680964014926E-2</v>
      </c>
      <c r="R222" s="86">
        <v>4.700665828306208E-2</v>
      </c>
      <c r="S222" s="86">
        <v>4.7008579405728231E-2</v>
      </c>
      <c r="T222" s="86">
        <v>5.8717011581545464E-2</v>
      </c>
      <c r="U222" s="86">
        <v>5.8718931868693265E-2</v>
      </c>
      <c r="V222" s="86">
        <v>5.871843613077183E-2</v>
      </c>
      <c r="W222" s="86">
        <v>5.8717212729057146E-2</v>
      </c>
      <c r="X222" s="86">
        <v>5.8721224481992879E-2</v>
      </c>
      <c r="Y222" s="86">
        <v>4.7006696443933627E-2</v>
      </c>
      <c r="Z222" s="86">
        <v>4.7006636916605088E-2</v>
      </c>
      <c r="AA222" s="86">
        <v>4.7005925529212247E-2</v>
      </c>
      <c r="AB222" s="86">
        <v>4.7704923629461209E-2</v>
      </c>
      <c r="AC222" s="86">
        <v>4.7700119288984731E-2</v>
      </c>
      <c r="AD222" s="86">
        <v>4.770986781475775E-2</v>
      </c>
      <c r="AE222" s="86">
        <v>4.7708222927208187E-2</v>
      </c>
      <c r="AF222" s="86">
        <v>5.9420760287101429E-2</v>
      </c>
      <c r="AG222" s="86">
        <v>5.9418925990017718E-2</v>
      </c>
      <c r="AH222" s="86">
        <v>5.9417859744432873E-2</v>
      </c>
      <c r="AI222" s="86">
        <v>5.9416319359320097E-2</v>
      </c>
      <c r="AJ222" s="86">
        <v>5.9422733526536112E-2</v>
      </c>
      <c r="AK222" s="86">
        <v>4.7707637473828689E-2</v>
      </c>
      <c r="AL222" s="86">
        <v>4.770684727131895E-2</v>
      </c>
      <c r="AM222" s="86">
        <v>4.7710177699084838E-2</v>
      </c>
      <c r="AN222" s="86">
        <v>4.7702101393241353E-2</v>
      </c>
      <c r="AO222" s="86">
        <v>4.7699494606289132E-2</v>
      </c>
      <c r="AP222" s="86">
        <v>4.7710582010582009E-2</v>
      </c>
      <c r="AQ222" s="86">
        <v>4.7745873214038011E-2</v>
      </c>
      <c r="AR222" s="86">
        <v>5.941636383658188E-2</v>
      </c>
      <c r="AS222" s="86">
        <v>5.9414331665223787E-2</v>
      </c>
      <c r="AT222" s="86">
        <v>5.9415580005433309E-2</v>
      </c>
      <c r="AU222" s="86">
        <v>5.9411237038177543E-2</v>
      </c>
      <c r="AV222" s="86">
        <v>5.9419928979733243E-2</v>
      </c>
      <c r="AW222" s="86">
        <v>4.7706826111384715E-2</v>
      </c>
      <c r="AX222" s="86">
        <v>4.770689506385916E-2</v>
      </c>
      <c r="AY222" s="86">
        <v>4.7707808386942378E-2</v>
      </c>
      <c r="AZ222" s="86">
        <v>4.8378708198489752E-2</v>
      </c>
      <c r="BA222" s="86">
        <v>4.837891037317215E-2</v>
      </c>
      <c r="BB222" s="86">
        <v>4.8384881867941522E-2</v>
      </c>
      <c r="BC222" s="86">
        <v>4.8391366126622329E-2</v>
      </c>
      <c r="BD222" s="86">
        <v>6.0277162015173004E-2</v>
      </c>
      <c r="BE222" s="86">
        <v>6.0279470789356325E-2</v>
      </c>
      <c r="BF222" s="86">
        <v>6.0274974344336388E-2</v>
      </c>
      <c r="BG222" s="86">
        <v>6.0273796805815925E-2</v>
      </c>
      <c r="BH222" s="86">
        <v>6.0282073622304505E-2</v>
      </c>
      <c r="BI222" s="86">
        <v>4.8388095635715875E-2</v>
      </c>
      <c r="BJ222" s="86">
        <v>4.838674821170013E-2</v>
      </c>
      <c r="BK222" s="86">
        <v>4.838667217441836E-2</v>
      </c>
      <c r="BL222" s="86">
        <v>4.9840773539359465E-2</v>
      </c>
      <c r="BM222" s="86">
        <v>4.984005729255906E-2</v>
      </c>
      <c r="BN222" s="86">
        <v>4.9846858593187347E-2</v>
      </c>
      <c r="BO222" s="86">
        <v>4.9854131297870807E-2</v>
      </c>
      <c r="BP222" s="86">
        <v>6.2088615326148927E-2</v>
      </c>
      <c r="BQ222" s="86">
        <v>6.2089239285414745E-2</v>
      </c>
      <c r="BR222" s="86">
        <v>6.208510073351256E-2</v>
      </c>
      <c r="BS222" s="86">
        <v>6.2085019310608017E-2</v>
      </c>
      <c r="BT222" s="86">
        <v>6.2090039654770238E-2</v>
      </c>
      <c r="BU222" s="86">
        <v>4.9839750649073276E-2</v>
      </c>
      <c r="BV222" s="86">
        <v>4.9834671994128922E-2</v>
      </c>
      <c r="BW222" s="86">
        <v>4.9836858841421264E-2</v>
      </c>
      <c r="BX222" s="86">
        <v>5.136724718353166E-2</v>
      </c>
      <c r="BY222" s="86">
        <v>5.1367136786079147E-2</v>
      </c>
      <c r="BZ222" s="86">
        <v>5.1370212710815662E-2</v>
      </c>
      <c r="CA222" s="86">
        <v>5.1372939274255826E-2</v>
      </c>
      <c r="CB222" s="86">
        <v>6.3984872999473669E-2</v>
      </c>
      <c r="CC222" s="86">
        <v>6.3987914381070848E-2</v>
      </c>
      <c r="CD222" s="86">
        <v>6.3978799348257481E-2</v>
      </c>
      <c r="CE222" s="86">
        <v>6.3977745378347495E-2</v>
      </c>
      <c r="CF222" s="86">
        <v>6.3980870624418776E-2</v>
      </c>
      <c r="CG222" s="86">
        <v>5.1369187696507043E-2</v>
      </c>
      <c r="CH222" s="86">
        <v>5.136387208297321E-2</v>
      </c>
      <c r="CI222" s="86">
        <v>5.1364380751095381E-2</v>
      </c>
      <c r="CJ222" s="86">
        <v>5.2713723336079828E-2</v>
      </c>
      <c r="CK222" s="86">
        <v>5.2712244529083935E-2</v>
      </c>
      <c r="CL222" s="86">
        <v>5.2712609455863042E-2</v>
      </c>
      <c r="CM222" s="86">
        <v>5.2724621916028343E-2</v>
      </c>
      <c r="CN222" s="86">
        <v>6.5670987907358064E-2</v>
      </c>
      <c r="CO222" s="86">
        <v>6.5665604854010656E-2</v>
      </c>
      <c r="CP222" s="86">
        <v>6.5666662480534488E-2</v>
      </c>
      <c r="CQ222" s="86">
        <v>6.5665667728038959E-2</v>
      </c>
      <c r="CR222" s="86">
        <v>6.5668867645609544E-2</v>
      </c>
      <c r="CS222" s="86">
        <v>5.2717914775592539E-2</v>
      </c>
      <c r="CT222" s="86">
        <v>5.2716018179677714E-2</v>
      </c>
      <c r="CU222" s="86">
        <v>5.2713932824540052E-2</v>
      </c>
      <c r="CV222" s="86">
        <v>5.4126426690079013E-2</v>
      </c>
      <c r="CW222" s="86">
        <v>5.4124848991336252E-2</v>
      </c>
      <c r="CX222" s="86">
        <v>5.4126425557786913E-2</v>
      </c>
      <c r="CY222" s="86">
        <v>5.4132955373137275E-2</v>
      </c>
      <c r="CZ222" s="86">
        <v>6.7437776115490594E-2</v>
      </c>
      <c r="DA222" s="86">
        <v>6.7433736196399002E-2</v>
      </c>
      <c r="DB222" s="86">
        <v>6.7432506887052338E-2</v>
      </c>
      <c r="DC222" s="86">
        <v>6.743238961474661E-2</v>
      </c>
      <c r="DD222" s="86">
        <v>6.7437256254476954E-2</v>
      </c>
      <c r="DE222" s="86">
        <v>5.413099870298315E-2</v>
      </c>
      <c r="DF222" s="86">
        <v>5.4128197798783043E-2</v>
      </c>
      <c r="DG222" s="86">
        <v>5.4127487168015118E-2</v>
      </c>
      <c r="DH222" s="86">
        <v>5.5598578756473491E-2</v>
      </c>
      <c r="DI222" s="86">
        <v>5.5599975506918108E-2</v>
      </c>
      <c r="DJ222" s="86">
        <v>5.5598974422340297E-2</v>
      </c>
      <c r="DK222" s="86">
        <v>5.5615801533444961E-2</v>
      </c>
      <c r="DL222" s="86">
        <v>6.9264653732825268E-2</v>
      </c>
      <c r="DM222" s="86">
        <v>6.9261618723660837E-2</v>
      </c>
      <c r="DN222" s="86">
        <v>6.9258820580309577E-2</v>
      </c>
      <c r="DO222" s="86">
        <v>6.9256139260180288E-2</v>
      </c>
      <c r="DP222" s="86">
        <v>6.9263210368893324E-2</v>
      </c>
      <c r="DQ222" s="86">
        <v>5.5601144202000477E-2</v>
      </c>
      <c r="DR222" s="86">
        <v>5.5599887519092984E-2</v>
      </c>
      <c r="DS222" s="86">
        <v>5.5600874815410213E-2</v>
      </c>
      <c r="DT222" s="86">
        <v>5.7118571041682061E-2</v>
      </c>
      <c r="DU222" s="86">
        <v>5.7120819995472326E-2</v>
      </c>
      <c r="DV222" s="86">
        <v>5.7121514998661117E-2</v>
      </c>
      <c r="DW222" s="86">
        <v>5.7126008322978913E-2</v>
      </c>
      <c r="DX222" s="86">
        <v>7.1158418721918748E-2</v>
      </c>
      <c r="DY222" s="86">
        <v>7.1154803022483365E-2</v>
      </c>
      <c r="DZ222" s="86">
        <v>7.1150345466959822E-2</v>
      </c>
      <c r="EA222" s="86">
        <v>7.1150668554349539E-2</v>
      </c>
      <c r="EB222" s="86">
        <v>7.1156004489337815E-2</v>
      </c>
      <c r="EC222" s="86">
        <v>5.7127345278747653E-2</v>
      </c>
      <c r="ED222" s="86">
        <v>5.7122664605076666E-2</v>
      </c>
      <c r="EE222" s="86">
        <v>5.7122411654912372E-2</v>
      </c>
      <c r="EF222" s="86">
        <v>5.8677594213087159E-2</v>
      </c>
      <c r="EG222" s="86">
        <v>5.8679512266172282E-2</v>
      </c>
      <c r="EH222" s="86">
        <v>5.8678182500938786E-2</v>
      </c>
      <c r="EI222" s="86">
        <v>5.8705233976638897E-2</v>
      </c>
      <c r="EJ222" s="86">
        <v>7.3108741096314656E-2</v>
      </c>
      <c r="EK222" s="86">
        <v>7.3107551002852059E-2</v>
      </c>
      <c r="EL222" s="86">
        <v>7.3102243391402727E-2</v>
      </c>
      <c r="EM222" s="86">
        <v>7.3100443500530965E-2</v>
      </c>
      <c r="EN222" s="86">
        <v>7.3105669120000674E-2</v>
      </c>
      <c r="EO222" s="86">
        <v>5.8685144703550511E-2</v>
      </c>
      <c r="EP222" s="86">
        <v>5.8682063812183258E-2</v>
      </c>
      <c r="EQ222" s="86">
        <v>5.8679604759325328E-2</v>
      </c>
      <c r="ER222" s="86">
        <v>5.9757906729078429E-2</v>
      </c>
      <c r="ES222" s="86">
        <v>5.9758539388247704E-2</v>
      </c>
      <c r="ET222" s="86">
        <v>5.9760080036242835E-2</v>
      </c>
      <c r="EU222" s="86">
        <v>5.9768904038811237E-2</v>
      </c>
      <c r="EV222" s="86">
        <v>7.4449938997482035E-2</v>
      </c>
      <c r="EW222" s="86">
        <v>7.4448025559374159E-2</v>
      </c>
      <c r="EX222" s="86">
        <v>7.4445391145192344E-2</v>
      </c>
      <c r="EY222" s="86">
        <v>7.4441928584421044E-2</v>
      </c>
      <c r="EZ222" s="86">
        <v>7.445097379506059E-2</v>
      </c>
      <c r="FA222" s="86">
        <v>5.9767218730682047E-2</v>
      </c>
      <c r="FB222" s="86">
        <v>5.9758419974590984E-2</v>
      </c>
      <c r="FC222" s="86">
        <v>5.9759628054060161E-2</v>
      </c>
      <c r="FD222" s="86">
        <v>6.173984788422511E-2</v>
      </c>
      <c r="FE222" s="86">
        <v>6.1739317086497707E-2</v>
      </c>
      <c r="FF222" s="86">
        <v>6.1742670760957574E-2</v>
      </c>
      <c r="FG222" s="86">
        <v>6.1752488687782804E-2</v>
      </c>
      <c r="FH222" s="86">
        <v>7.6928156643798637E-2</v>
      </c>
      <c r="FI222" s="86">
        <v>7.6926655464759366E-2</v>
      </c>
      <c r="FJ222" s="86">
        <v>7.6917722284848139E-2</v>
      </c>
      <c r="FK222" s="86">
        <v>7.6916337235821808E-2</v>
      </c>
      <c r="FL222" s="86">
        <v>7.6925406504065041E-2</v>
      </c>
      <c r="FM222" s="86">
        <v>6.1747443915836323E-2</v>
      </c>
      <c r="FN222" s="86">
        <v>6.1740887617833189E-2</v>
      </c>
      <c r="FO222" s="86">
        <v>6.1741381167510448E-2</v>
      </c>
      <c r="FP222" s="86">
        <v>6.3772197194798555E-2</v>
      </c>
      <c r="FQ222" s="86">
        <v>6.3773551186074043E-2</v>
      </c>
      <c r="FR222" s="86">
        <v>6.3781090322832301E-2</v>
      </c>
      <c r="FS222" s="86">
        <v>6.37804184440382E-2</v>
      </c>
      <c r="FT222" s="86">
        <v>7.9456844843144539E-2</v>
      </c>
      <c r="FU222" s="86">
        <v>7.9455833829177258E-2</v>
      </c>
      <c r="FV222" s="86">
        <v>7.9448413686542679E-2</v>
      </c>
      <c r="FW222" s="86">
        <v>7.9450579968482787E-2</v>
      </c>
      <c r="FX222" s="86">
        <v>7.9455944925180474E-2</v>
      </c>
      <c r="FY222" s="86">
        <v>6.3781797251791228E-2</v>
      </c>
      <c r="FZ222" s="86">
        <v>6.3775887028667294E-2</v>
      </c>
      <c r="GA222" s="86">
        <v>6.3770609001531045E-2</v>
      </c>
    </row>
    <row r="223" spans="2:183">
      <c r="B223" s="43" t="s">
        <v>7</v>
      </c>
      <c r="C223" s="647" t="s">
        <v>228</v>
      </c>
      <c r="D223" s="85">
        <v>4250820.21</v>
      </c>
      <c r="E223" s="85">
        <v>3836627.28</v>
      </c>
      <c r="F223" s="85">
        <v>4103149.26</v>
      </c>
      <c r="G223" s="85">
        <v>3964180.5</v>
      </c>
      <c r="H223" s="85">
        <v>4200840.75</v>
      </c>
      <c r="I223" s="85">
        <v>3959936.56</v>
      </c>
      <c r="J223" s="85">
        <v>4151004.37</v>
      </c>
      <c r="K223" s="85">
        <v>4182517.1899999995</v>
      </c>
      <c r="L223" s="85">
        <v>3933352.42</v>
      </c>
      <c r="M223" s="85">
        <v>4174376.41</v>
      </c>
      <c r="N223" s="85">
        <v>3993746.71</v>
      </c>
      <c r="O223" s="85">
        <v>4198124.4000000004</v>
      </c>
      <c r="P223" s="85">
        <v>4491189.78</v>
      </c>
      <c r="Q223" s="85">
        <v>4021505.51</v>
      </c>
      <c r="R223" s="85">
        <v>1941014.83</v>
      </c>
      <c r="S223" s="85">
        <v>3234473.73</v>
      </c>
      <c r="T223" s="85">
        <v>4336691.47</v>
      </c>
      <c r="U223" s="85">
        <v>4204154.96</v>
      </c>
      <c r="V223" s="85">
        <v>4399745.8999999994</v>
      </c>
      <c r="W223" s="85">
        <v>4395807.8899999997</v>
      </c>
      <c r="X223" s="85">
        <v>4104377.1</v>
      </c>
      <c r="Y223" s="85">
        <v>4278162.74</v>
      </c>
      <c r="Z223" s="85">
        <v>4144742.71</v>
      </c>
      <c r="AA223" s="85">
        <v>4285891.1700000009</v>
      </c>
      <c r="AB223" s="85">
        <v>4745760.2299999995</v>
      </c>
      <c r="AC223" s="85">
        <v>4291246.16</v>
      </c>
      <c r="AD223" s="85">
        <v>4596391.67</v>
      </c>
      <c r="AE223" s="85">
        <v>4492939.6899999995</v>
      </c>
      <c r="AF223" s="85">
        <v>4682357.51</v>
      </c>
      <c r="AG223" s="85">
        <v>4543683.1399999997</v>
      </c>
      <c r="AH223" s="85">
        <v>4825018.6500000004</v>
      </c>
      <c r="AI223" s="85">
        <v>4799943.4300000006</v>
      </c>
      <c r="AJ223" s="85">
        <v>4461825.1399999997</v>
      </c>
      <c r="AK223" s="85">
        <v>4655426.3900000006</v>
      </c>
      <c r="AL223" s="85">
        <v>4489814.01</v>
      </c>
      <c r="AM223" s="85">
        <v>4589934.78</v>
      </c>
      <c r="AN223" s="85">
        <v>4918040.29</v>
      </c>
      <c r="AO223" s="85">
        <v>4623154.51</v>
      </c>
      <c r="AP223" s="85">
        <v>645931.49</v>
      </c>
      <c r="AQ223" s="85">
        <v>514380.81</v>
      </c>
      <c r="AR223" s="85">
        <v>4832162.5199999996</v>
      </c>
      <c r="AS223" s="85">
        <v>4722369.41</v>
      </c>
      <c r="AT223" s="85">
        <v>4915973.5399999991</v>
      </c>
      <c r="AU223" s="85">
        <v>4956743.72</v>
      </c>
      <c r="AV223" s="85">
        <v>4616749.3100000005</v>
      </c>
      <c r="AW223" s="85">
        <v>4821314.75</v>
      </c>
      <c r="AX223" s="85">
        <v>4652919.3</v>
      </c>
      <c r="AY223" s="85">
        <v>4733103.7300000004</v>
      </c>
      <c r="AZ223" s="85">
        <v>5106454.79</v>
      </c>
      <c r="BA223" s="85">
        <v>4686812.8899999997</v>
      </c>
      <c r="BB223" s="85">
        <v>4983683.1399999997</v>
      </c>
      <c r="BC223" s="85">
        <v>4750300.8999999994</v>
      </c>
      <c r="BD223" s="85">
        <v>5013281.99</v>
      </c>
      <c r="BE223" s="85">
        <v>4924597.62</v>
      </c>
      <c r="BF223" s="85">
        <v>5073358.9800000004</v>
      </c>
      <c r="BG223" s="85">
        <v>5150547.49</v>
      </c>
      <c r="BH223" s="85">
        <v>4765215.78</v>
      </c>
      <c r="BI223" s="85">
        <v>5003622.72</v>
      </c>
      <c r="BJ223" s="85">
        <v>4820506.9200000009</v>
      </c>
      <c r="BK223" s="85">
        <v>4935936.0199999996</v>
      </c>
      <c r="BL223" s="85">
        <v>5287840.7</v>
      </c>
      <c r="BM223" s="85">
        <v>4863769.8999999994</v>
      </c>
      <c r="BN223" s="85">
        <v>2662981.11</v>
      </c>
      <c r="BO223" s="85">
        <v>4058752.52</v>
      </c>
      <c r="BP223" s="85">
        <v>5247472.38</v>
      </c>
      <c r="BQ223" s="85">
        <v>5120083.28</v>
      </c>
      <c r="BR223" s="85">
        <v>5378830.2599999988</v>
      </c>
      <c r="BS223" s="85">
        <v>5448450.5900000008</v>
      </c>
      <c r="BT223" s="85">
        <v>5042742.9400000004</v>
      </c>
      <c r="BU223" s="85">
        <v>5326128.6900000004</v>
      </c>
      <c r="BV223" s="85">
        <v>5221920.2699999996</v>
      </c>
      <c r="BW223" s="85">
        <v>5415422.370000001</v>
      </c>
      <c r="BX223" s="85">
        <v>5788568.8199999994</v>
      </c>
      <c r="BY223" s="85">
        <v>5289685.1399999997</v>
      </c>
      <c r="BZ223" s="85">
        <v>5650860.8499999996</v>
      </c>
      <c r="CA223" s="85">
        <v>5456383.7500000009</v>
      </c>
      <c r="CB223" s="85">
        <v>5667984.5099999998</v>
      </c>
      <c r="CC223" s="85">
        <v>5427717.0099999998</v>
      </c>
      <c r="CD223" s="85">
        <v>5771609.5600000005</v>
      </c>
      <c r="CE223" s="85">
        <v>5795067.3200000003</v>
      </c>
      <c r="CF223" s="85">
        <v>5520772.9000000004</v>
      </c>
      <c r="CG223" s="85">
        <v>5760806.4900000002</v>
      </c>
      <c r="CH223" s="85">
        <v>5704474.080000001</v>
      </c>
      <c r="CI223" s="85">
        <v>5932351.7400000002</v>
      </c>
      <c r="CJ223" s="85">
        <v>6273878.0800000001</v>
      </c>
      <c r="CK223" s="85">
        <v>5848048.7199999997</v>
      </c>
      <c r="CL223" s="85">
        <v>5438120.6299999999</v>
      </c>
      <c r="CM223" s="85">
        <v>2577954.87</v>
      </c>
      <c r="CN223" s="85">
        <v>6021649.04</v>
      </c>
      <c r="CO223" s="85">
        <v>5861796.3200000003</v>
      </c>
      <c r="CP223" s="85">
        <v>6117029.0699999994</v>
      </c>
      <c r="CQ223" s="85">
        <v>6149442.2400000002</v>
      </c>
      <c r="CR223" s="85">
        <v>5854304.6900000004</v>
      </c>
      <c r="CS223" s="85">
        <v>6064558.6699999999</v>
      </c>
      <c r="CT223" s="85">
        <v>5964982.96</v>
      </c>
      <c r="CU223" s="85">
        <v>6210886.3199999994</v>
      </c>
      <c r="CV223" s="85">
        <v>6424482.5</v>
      </c>
      <c r="CW223" s="85">
        <v>5808316.8200000003</v>
      </c>
      <c r="CX223" s="85">
        <v>6424838.7000000002</v>
      </c>
      <c r="CY223" s="85">
        <v>6031357.96</v>
      </c>
      <c r="CZ223" s="85">
        <v>6193919.5199999996</v>
      </c>
      <c r="DA223" s="85">
        <v>6043502.71</v>
      </c>
      <c r="DB223" s="85">
        <v>6287681.2599999998</v>
      </c>
      <c r="DC223" s="85">
        <v>6360006.4899999993</v>
      </c>
      <c r="DD223" s="85">
        <v>5948417.21</v>
      </c>
      <c r="DE223" s="85">
        <v>6278754.54</v>
      </c>
      <c r="DF223" s="85">
        <v>6187848.2299999995</v>
      </c>
      <c r="DG223" s="85">
        <v>6328580.2000000002</v>
      </c>
      <c r="DH223" s="85">
        <v>6621841.3100000005</v>
      </c>
      <c r="DI223" s="85">
        <v>6034368.8700000001</v>
      </c>
      <c r="DJ223" s="85">
        <v>6602630.6200000001</v>
      </c>
      <c r="DK223" s="85">
        <v>1912972.4000000001</v>
      </c>
      <c r="DL223" s="85">
        <v>6378282.4499999993</v>
      </c>
      <c r="DM223" s="85">
        <v>6269347.9300000006</v>
      </c>
      <c r="DN223" s="85">
        <v>6536957.1000000006</v>
      </c>
      <c r="DO223" s="85">
        <v>6567846.29</v>
      </c>
      <c r="DP223" s="85">
        <v>6161863.5200000005</v>
      </c>
      <c r="DQ223" s="85">
        <v>6522628.3900000006</v>
      </c>
      <c r="DR223" s="85">
        <v>6386475.0800000001</v>
      </c>
      <c r="DS223" s="85">
        <v>6551713.1200000001</v>
      </c>
      <c r="DT223" s="85">
        <v>6931045.4300000006</v>
      </c>
      <c r="DU223" s="85">
        <v>6291696.4000000004</v>
      </c>
      <c r="DV223" s="85">
        <v>6885237.8399999999</v>
      </c>
      <c r="DW223" s="85">
        <v>6535494.6899999995</v>
      </c>
      <c r="DX223" s="85">
        <v>6657302.2000000002</v>
      </c>
      <c r="DY223" s="85">
        <v>6472990.9199999999</v>
      </c>
      <c r="DZ223" s="85">
        <v>6824090.2599999998</v>
      </c>
      <c r="EA223" s="85">
        <v>6794571.25</v>
      </c>
      <c r="EB223" s="85">
        <v>6452319.169999999</v>
      </c>
      <c r="EC223" s="85">
        <v>6720201.0800000001</v>
      </c>
      <c r="ED223" s="85">
        <v>6660614.4500000002</v>
      </c>
      <c r="EE223" s="85">
        <v>6822610.29</v>
      </c>
      <c r="EF223" s="85">
        <v>7066007.3499999996</v>
      </c>
      <c r="EG223" s="85">
        <v>6647454.7800000003</v>
      </c>
      <c r="EH223" s="85">
        <v>230309.21</v>
      </c>
      <c r="EI223" s="85">
        <v>1381734.3</v>
      </c>
      <c r="EJ223" s="85">
        <v>6810720.5299999993</v>
      </c>
      <c r="EK223" s="85">
        <v>6639908.4200000009</v>
      </c>
      <c r="EL223" s="85">
        <v>7012540.6799999997</v>
      </c>
      <c r="EM223" s="85">
        <v>6986956.79</v>
      </c>
      <c r="EN223" s="85">
        <v>6616377.9299999997</v>
      </c>
      <c r="EO223" s="85">
        <v>6883961.04</v>
      </c>
      <c r="EP223" s="85">
        <v>6781500.6699999999</v>
      </c>
      <c r="EQ223" s="85">
        <v>7005283.4699999997</v>
      </c>
      <c r="ER223" s="85">
        <v>7573648.9500000002</v>
      </c>
      <c r="ES223" s="85">
        <v>6843199.5300000003</v>
      </c>
      <c r="ET223" s="85">
        <v>7461669.5</v>
      </c>
      <c r="EU223" s="85">
        <v>7021635.2999999998</v>
      </c>
      <c r="EV223" s="85">
        <v>7228557.6499999994</v>
      </c>
      <c r="EW223" s="85">
        <v>7046598.9400000004</v>
      </c>
      <c r="EX223" s="85">
        <v>7447048.5499999998</v>
      </c>
      <c r="EY223" s="85">
        <v>7457776.75</v>
      </c>
      <c r="EZ223" s="85">
        <v>6984282.54</v>
      </c>
      <c r="FA223" s="85">
        <v>7326017.9200000009</v>
      </c>
      <c r="FB223" s="85">
        <v>7214712.4199999999</v>
      </c>
      <c r="FC223" s="85">
        <v>7454652.8700000001</v>
      </c>
      <c r="FD223" s="85">
        <v>8431113.9100000001</v>
      </c>
      <c r="FE223" s="85">
        <v>7583635.6899999995</v>
      </c>
      <c r="FF223" s="85">
        <v>3486816.4600000004</v>
      </c>
      <c r="FG223" s="85">
        <v>7128174.959999999</v>
      </c>
      <c r="FH223" s="85">
        <v>8132979.5</v>
      </c>
      <c r="FI223" s="85">
        <v>7940389.8899999997</v>
      </c>
      <c r="FJ223" s="85">
        <v>8350085.3899999997</v>
      </c>
      <c r="FK223" s="85">
        <v>8390358.0800000001</v>
      </c>
      <c r="FL223" s="85">
        <v>7872416.5100000007</v>
      </c>
      <c r="FM223" s="85">
        <v>8215213.4299999997</v>
      </c>
      <c r="FN223" s="85">
        <v>8064219.3999999994</v>
      </c>
      <c r="FO223" s="85">
        <v>8419638.4000000004</v>
      </c>
      <c r="FP223" s="85">
        <v>8960289.5099999998</v>
      </c>
      <c r="FQ223" s="85">
        <v>8182242.919999999</v>
      </c>
      <c r="FR223" s="85">
        <v>8890264.6699999999</v>
      </c>
      <c r="FS223" s="85">
        <v>8482341.4700000007</v>
      </c>
      <c r="FT223" s="85">
        <v>8664122.8399999999</v>
      </c>
      <c r="FU223" s="85">
        <v>8528092.8899999987</v>
      </c>
      <c r="FV223" s="85">
        <v>9005422.8999999985</v>
      </c>
      <c r="FW223" s="85">
        <v>8882264.9299999997</v>
      </c>
      <c r="FX223" s="85">
        <v>8416751.4799999986</v>
      </c>
      <c r="FY223" s="85">
        <v>8683953.9299999997</v>
      </c>
      <c r="FZ223" s="85">
        <v>8595534.1799999997</v>
      </c>
      <c r="GA223" s="85">
        <v>9046663.9600000009</v>
      </c>
    </row>
    <row r="224" spans="2:183">
      <c r="B224" s="183" t="s">
        <v>7</v>
      </c>
      <c r="C224" s="648" t="s">
        <v>229</v>
      </c>
      <c r="D224" s="184">
        <v>27.90185829903708</v>
      </c>
      <c r="E224" s="184">
        <v>27.946932528006645</v>
      </c>
      <c r="F224" s="184">
        <v>28.199757118409927</v>
      </c>
      <c r="G224" s="184">
        <v>28.02472242012858</v>
      </c>
      <c r="H224" s="184">
        <v>28.320720213576394</v>
      </c>
      <c r="I224" s="184">
        <v>28.043089038234108</v>
      </c>
      <c r="J224" s="184">
        <v>27.990211662688299</v>
      </c>
      <c r="K224" s="184">
        <v>28.142357623469248</v>
      </c>
      <c r="L224" s="184">
        <v>28.058901864562046</v>
      </c>
      <c r="M224" s="184">
        <v>28.132443810948693</v>
      </c>
      <c r="N224" s="184">
        <v>27.996626101464415</v>
      </c>
      <c r="O224" s="184">
        <v>28.110620517868266</v>
      </c>
      <c r="P224" s="184">
        <v>29.476325295669639</v>
      </c>
      <c r="Q224" s="184">
        <v>29.361000730172737</v>
      </c>
      <c r="R224" s="184">
        <v>29.479530487767835</v>
      </c>
      <c r="S224" s="184">
        <v>29.902869016141857</v>
      </c>
      <c r="T224" s="184">
        <v>29.406082820255499</v>
      </c>
      <c r="U224" s="184">
        <v>29.600684029414275</v>
      </c>
      <c r="V224" s="184">
        <v>29.657875968992244</v>
      </c>
      <c r="W224" s="184">
        <v>29.549265874349629</v>
      </c>
      <c r="X224" s="184">
        <v>29.498186646282395</v>
      </c>
      <c r="Y224" s="184">
        <v>29.443450079490162</v>
      </c>
      <c r="Z224" s="184">
        <v>29.452153871297824</v>
      </c>
      <c r="AA224" s="184">
        <v>29.427779059468151</v>
      </c>
      <c r="AB224" s="184">
        <v>32.403778788313289</v>
      </c>
      <c r="AC224" s="184">
        <v>32.079864487354527</v>
      </c>
      <c r="AD224" s="184">
        <v>32.33502641594383</v>
      </c>
      <c r="AE224" s="184">
        <v>32.61685885196988</v>
      </c>
      <c r="AF224" s="184">
        <v>32.756128258223384</v>
      </c>
      <c r="AG224" s="184">
        <v>32.595744409160211</v>
      </c>
      <c r="AH224" s="184">
        <v>32.84805975941017</v>
      </c>
      <c r="AI224" s="184">
        <v>32.687365026831202</v>
      </c>
      <c r="AJ224" s="184">
        <v>32.652916630075232</v>
      </c>
      <c r="AK224" s="184">
        <v>32.598970583086505</v>
      </c>
      <c r="AL224" s="184">
        <v>32.59937893069317</v>
      </c>
      <c r="AM224" s="184">
        <v>32.638143652537494</v>
      </c>
      <c r="AN224" s="184">
        <v>33.359382266357358</v>
      </c>
      <c r="AO224" s="184">
        <v>33.209864314618144</v>
      </c>
      <c r="AP224" s="184">
        <v>34.17626931216931</v>
      </c>
      <c r="AQ224" s="184">
        <v>37.553993911119868</v>
      </c>
      <c r="AR224" s="184">
        <v>33.257367855962997</v>
      </c>
      <c r="AS224" s="184">
        <v>33.238099129345358</v>
      </c>
      <c r="AT224" s="184">
        <v>33.387486688399882</v>
      </c>
      <c r="AU224" s="184">
        <v>33.181888727482075</v>
      </c>
      <c r="AV224" s="184">
        <v>33.3214194670593</v>
      </c>
      <c r="AW224" s="184">
        <v>33.442568340882445</v>
      </c>
      <c r="AX224" s="184">
        <v>33.460758974801514</v>
      </c>
      <c r="AY224" s="184">
        <v>33.313417488984925</v>
      </c>
      <c r="AZ224" s="184">
        <v>34.428632618662355</v>
      </c>
      <c r="BA224" s="184">
        <v>34.63130076353724</v>
      </c>
      <c r="BB224" s="184">
        <v>34.529779948728603</v>
      </c>
      <c r="BC224" s="184">
        <v>34.792582691237214</v>
      </c>
      <c r="BD224" s="184">
        <v>34.512949303997026</v>
      </c>
      <c r="BE224" s="184">
        <v>34.860212363821702</v>
      </c>
      <c r="BF224" s="184">
        <v>34.479573878116909</v>
      </c>
      <c r="BG224" s="184">
        <v>34.60621965558714</v>
      </c>
      <c r="BH224" s="184">
        <v>34.59824134175561</v>
      </c>
      <c r="BI224" s="184">
        <v>34.817014028056107</v>
      </c>
      <c r="BJ224" s="184">
        <v>34.7251235061483</v>
      </c>
      <c r="BK224" s="184">
        <v>34.558360136946973</v>
      </c>
      <c r="BL224" s="184">
        <v>35.555918880573429</v>
      </c>
      <c r="BM224" s="184">
        <v>35.751029489452762</v>
      </c>
      <c r="BN224" s="184">
        <v>35.647960970359641</v>
      </c>
      <c r="BO224" s="184">
        <v>36.367515117542155</v>
      </c>
      <c r="BP224" s="184">
        <v>35.610849778767069</v>
      </c>
      <c r="BQ224" s="184">
        <v>35.785759176940928</v>
      </c>
      <c r="BR224" s="184">
        <v>35.705335457532605</v>
      </c>
      <c r="BS224" s="184">
        <v>35.847663909888219</v>
      </c>
      <c r="BT224" s="184">
        <v>35.645064642223495</v>
      </c>
      <c r="BU224" s="184">
        <v>35.548049376288972</v>
      </c>
      <c r="BV224" s="184">
        <v>35.484162147837075</v>
      </c>
      <c r="BW224" s="184">
        <v>35.65287649858783</v>
      </c>
      <c r="BX224" s="184">
        <v>36.698527384884578</v>
      </c>
      <c r="BY224" s="184">
        <v>36.753937612834875</v>
      </c>
      <c r="BZ224" s="184">
        <v>36.612830356159414</v>
      </c>
      <c r="CA224" s="184">
        <v>36.658903287903051</v>
      </c>
      <c r="CB224" s="184">
        <v>36.829727090196691</v>
      </c>
      <c r="CC224" s="184">
        <v>36.893880448894414</v>
      </c>
      <c r="CD224" s="184">
        <v>36.591472570388831</v>
      </c>
      <c r="CE224" s="184">
        <v>36.576015501233918</v>
      </c>
      <c r="CF224" s="184">
        <v>36.63517036088156</v>
      </c>
      <c r="CG224" s="184">
        <v>36.739602999980868</v>
      </c>
      <c r="CH224" s="184">
        <v>36.521489676366087</v>
      </c>
      <c r="CI224" s="184">
        <v>36.660868388364634</v>
      </c>
      <c r="CJ224" s="184">
        <v>38.29154432542952</v>
      </c>
      <c r="CK224" s="184">
        <v>38.159863700993078</v>
      </c>
      <c r="CL224" s="184">
        <v>38.18663588677682</v>
      </c>
      <c r="CM224" s="184">
        <v>38.948388251824326</v>
      </c>
      <c r="CN224" s="184">
        <v>38.568668272186926</v>
      </c>
      <c r="CO224" s="184">
        <v>38.258387408415231</v>
      </c>
      <c r="CP224" s="184">
        <v>38.410038365901435</v>
      </c>
      <c r="CQ224" s="184">
        <v>38.393221202472375</v>
      </c>
      <c r="CR224" s="184">
        <v>38.463287605532017</v>
      </c>
      <c r="CS224" s="184">
        <v>38.228433371154814</v>
      </c>
      <c r="CT224" s="184">
        <v>38.206216287641553</v>
      </c>
      <c r="CU224" s="184">
        <v>38.1649419312023</v>
      </c>
      <c r="CV224" s="184">
        <v>39.443767382748945</v>
      </c>
      <c r="CW224" s="184">
        <v>39.316687920301952</v>
      </c>
      <c r="CX224" s="184">
        <v>39.457097849918014</v>
      </c>
      <c r="CY224" s="184">
        <v>39.576618699843173</v>
      </c>
      <c r="CZ224" s="184">
        <v>39.600280798665054</v>
      </c>
      <c r="DA224" s="184">
        <v>39.3965053258758</v>
      </c>
      <c r="DB224" s="184">
        <v>39.366899949912344</v>
      </c>
      <c r="DC224" s="184">
        <v>39.513208270429111</v>
      </c>
      <c r="DD224" s="184">
        <v>39.453062969251583</v>
      </c>
      <c r="DE224" s="184">
        <v>39.532284008915418</v>
      </c>
      <c r="DF224" s="184">
        <v>39.499345831893343</v>
      </c>
      <c r="DG224" s="184">
        <v>39.326026869492814</v>
      </c>
      <c r="DH224" s="184">
        <v>40.776642527695159</v>
      </c>
      <c r="DI224" s="184">
        <v>41.01006961975034</v>
      </c>
      <c r="DJ224" s="184">
        <v>40.792231681700237</v>
      </c>
      <c r="DK224" s="184">
        <v>42.14709614876179</v>
      </c>
      <c r="DL224" s="184">
        <v>41.124473394069511</v>
      </c>
      <c r="DM224" s="184">
        <v>41.089731283220935</v>
      </c>
      <c r="DN224" s="184">
        <v>40.966078210189892</v>
      </c>
      <c r="DO224" s="184">
        <v>40.832118682001862</v>
      </c>
      <c r="DP224" s="184">
        <v>40.956221468926557</v>
      </c>
      <c r="DQ224" s="184">
        <v>40.827157834779236</v>
      </c>
      <c r="DR224" s="184">
        <v>40.815710770685939</v>
      </c>
      <c r="DS224" s="184">
        <v>40.822931628564845</v>
      </c>
      <c r="DT224" s="184">
        <v>42.660988194598325</v>
      </c>
      <c r="DU224" s="184">
        <v>42.914630618638249</v>
      </c>
      <c r="DV224" s="184">
        <v>42.87703925121901</v>
      </c>
      <c r="DW224" s="184">
        <v>42.965864544504264</v>
      </c>
      <c r="DX224" s="184">
        <v>43.03780069172835</v>
      </c>
      <c r="DY224" s="184">
        <v>42.829481916709675</v>
      </c>
      <c r="DZ224" s="184">
        <v>42.747012070985157</v>
      </c>
      <c r="EA224" s="184">
        <v>42.753319175711816</v>
      </c>
      <c r="EB224" s="184">
        <v>42.850059902111177</v>
      </c>
      <c r="EC224" s="184">
        <v>42.974082543580302</v>
      </c>
      <c r="ED224" s="184">
        <v>42.910800476742686</v>
      </c>
      <c r="EE224" s="184">
        <v>42.732655363339134</v>
      </c>
      <c r="EF224" s="184">
        <v>43.574561695619728</v>
      </c>
      <c r="EG224" s="184">
        <v>43.810990817259317</v>
      </c>
      <c r="EH224" s="184">
        <v>43.242435223432217</v>
      </c>
      <c r="EI224" s="184">
        <v>45.928902879252234</v>
      </c>
      <c r="EJ224" s="184">
        <v>43.94240044647465</v>
      </c>
      <c r="EK224" s="184">
        <v>43.938276589972148</v>
      </c>
      <c r="EL224" s="184">
        <v>43.833584488157967</v>
      </c>
      <c r="EM224" s="184">
        <v>43.643930226747457</v>
      </c>
      <c r="EN224" s="184">
        <v>43.73915874887237</v>
      </c>
      <c r="EO224" s="184">
        <v>43.872873995424044</v>
      </c>
      <c r="EP224" s="184">
        <v>43.835328562933086</v>
      </c>
      <c r="EQ224" s="184">
        <v>43.616461325812054</v>
      </c>
      <c r="ER224" s="184">
        <v>46.893336243405898</v>
      </c>
      <c r="ES224" s="184">
        <v>46.974963891151688</v>
      </c>
      <c r="ET224" s="184">
        <v>46.949999370784255</v>
      </c>
      <c r="EU224" s="184">
        <v>47.115898919002341</v>
      </c>
      <c r="EV224" s="184">
        <v>46.910661487942264</v>
      </c>
      <c r="EW224" s="184">
        <v>46.89105298132143</v>
      </c>
      <c r="EX224" s="184">
        <v>47.000842879232543</v>
      </c>
      <c r="EY224" s="184">
        <v>46.776870221346897</v>
      </c>
      <c r="EZ224" s="184">
        <v>46.941174549180651</v>
      </c>
      <c r="FA224" s="184">
        <v>47.174543581289932</v>
      </c>
      <c r="FB224" s="184">
        <v>46.764969405481082</v>
      </c>
      <c r="FC224" s="184">
        <v>46.773412076949143</v>
      </c>
      <c r="FD224" s="184">
        <v>53.304464907788507</v>
      </c>
      <c r="FE224" s="184">
        <v>53.179464209391853</v>
      </c>
      <c r="FF224" s="184">
        <v>53.268809447423507</v>
      </c>
      <c r="FG224" s="184">
        <v>53.756975565610851</v>
      </c>
      <c r="FH224" s="184">
        <v>53.546604031971349</v>
      </c>
      <c r="FI224" s="184">
        <v>53.535537760994835</v>
      </c>
      <c r="FJ224" s="184">
        <v>53.17949897144895</v>
      </c>
      <c r="FK224" s="184">
        <v>53.15466828848006</v>
      </c>
      <c r="FL224" s="184">
        <v>53.336155216802176</v>
      </c>
      <c r="FM224" s="184">
        <v>53.466013875420586</v>
      </c>
      <c r="FN224" s="184">
        <v>53.181437545363565</v>
      </c>
      <c r="FO224" s="184">
        <v>53.348614587227466</v>
      </c>
      <c r="FP224" s="184">
        <v>57.256075337870215</v>
      </c>
      <c r="FQ224" s="184">
        <v>57.524775238562185</v>
      </c>
      <c r="FR224" s="184">
        <v>57.794291407174342</v>
      </c>
      <c r="FS224" s="184">
        <v>57.433417766944281</v>
      </c>
      <c r="FT224" s="184">
        <v>57.487942831360478</v>
      </c>
      <c r="FU224" s="184">
        <v>57.662769040406765</v>
      </c>
      <c r="FV224" s="184">
        <v>57.498182874582582</v>
      </c>
      <c r="FW224" s="184">
        <v>57.365631571469166</v>
      </c>
      <c r="FX224" s="184">
        <v>57.484011501239586</v>
      </c>
      <c r="FY224" s="184">
        <v>57.451416313271977</v>
      </c>
      <c r="FZ224" s="184">
        <v>57.348300520846323</v>
      </c>
      <c r="GA224" s="184">
        <v>57.234907567916395</v>
      </c>
    </row>
    <row r="225" spans="2:183">
      <c r="B225" s="42"/>
      <c r="C225" s="185"/>
      <c r="D225" s="187"/>
      <c r="E225" s="187"/>
      <c r="F225" s="187"/>
      <c r="G225" s="187"/>
      <c r="H225" s="187"/>
      <c r="I225" s="187"/>
      <c r="J225" s="187"/>
      <c r="K225" s="187"/>
      <c r="L225" s="187"/>
      <c r="M225" s="187"/>
      <c r="N225" s="187"/>
      <c r="O225" s="187"/>
      <c r="P225" s="187"/>
      <c r="Q225" s="187"/>
      <c r="R225" s="187"/>
      <c r="S225" s="187"/>
      <c r="T225" s="187"/>
      <c r="U225" s="187"/>
      <c r="V225" s="187"/>
      <c r="W225" s="187"/>
      <c r="X225" s="187"/>
      <c r="Y225" s="187"/>
      <c r="Z225" s="187"/>
      <c r="AA225" s="187"/>
      <c r="AB225" s="187"/>
      <c r="AC225" s="187"/>
      <c r="AD225" s="187"/>
      <c r="AE225" s="187"/>
      <c r="AF225" s="187"/>
      <c r="AG225" s="187"/>
      <c r="AH225" s="187"/>
      <c r="AI225" s="187"/>
      <c r="AJ225" s="187"/>
      <c r="AK225" s="187"/>
      <c r="AL225" s="187"/>
      <c r="AM225" s="187"/>
      <c r="AN225" s="187"/>
      <c r="AO225" s="187"/>
      <c r="AP225" s="187"/>
      <c r="AQ225" s="187"/>
      <c r="AR225" s="187"/>
      <c r="AS225" s="187"/>
      <c r="AT225" s="187"/>
      <c r="AU225" s="187"/>
      <c r="AV225" s="187"/>
      <c r="AW225" s="187"/>
      <c r="AX225" s="187"/>
      <c r="AY225" s="187"/>
      <c r="AZ225" s="187"/>
      <c r="BA225" s="187"/>
      <c r="BB225" s="187"/>
      <c r="BC225" s="187"/>
      <c r="BD225" s="187"/>
      <c r="BE225" s="187"/>
      <c r="BF225" s="187"/>
      <c r="BG225" s="187"/>
      <c r="BH225" s="187"/>
      <c r="BI225" s="187"/>
      <c r="BJ225" s="187"/>
      <c r="BK225" s="187"/>
      <c r="BL225" s="187"/>
      <c r="BM225" s="187"/>
      <c r="BN225" s="187"/>
      <c r="BO225" s="187"/>
      <c r="BP225" s="187"/>
      <c r="BQ225" s="187"/>
      <c r="BR225" s="187"/>
      <c r="BS225" s="187"/>
      <c r="BT225" s="187"/>
      <c r="BU225" s="187"/>
      <c r="BV225" s="187"/>
      <c r="BW225" s="187"/>
      <c r="BX225" s="187"/>
      <c r="BY225" s="187"/>
      <c r="BZ225" s="187"/>
      <c r="CA225" s="187"/>
      <c r="CB225" s="187"/>
      <c r="CC225" s="187"/>
      <c r="CD225" s="187"/>
      <c r="CE225" s="187"/>
      <c r="CF225" s="187"/>
      <c r="CG225" s="187"/>
      <c r="CH225" s="187"/>
      <c r="CI225" s="187"/>
      <c r="CJ225" s="187"/>
      <c r="CK225" s="187"/>
      <c r="CL225" s="187"/>
      <c r="CM225" s="187"/>
      <c r="CN225" s="187"/>
      <c r="CO225" s="187"/>
      <c r="CP225" s="187"/>
      <c r="CQ225" s="187"/>
      <c r="CR225" s="187"/>
      <c r="CS225" s="187"/>
      <c r="CT225" s="187"/>
      <c r="CU225" s="187"/>
      <c r="CV225" s="187"/>
      <c r="CW225" s="187"/>
      <c r="CX225" s="187"/>
      <c r="CY225" s="187"/>
      <c r="CZ225" s="187"/>
      <c r="DA225" s="187"/>
      <c r="DB225" s="187"/>
      <c r="DC225" s="187"/>
      <c r="DD225" s="187"/>
      <c r="DE225" s="187"/>
      <c r="DF225" s="187"/>
      <c r="DG225" s="187"/>
      <c r="DH225" s="187"/>
      <c r="DI225" s="187"/>
      <c r="DJ225" s="187"/>
      <c r="DK225" s="187"/>
      <c r="DL225" s="187"/>
      <c r="DM225" s="187"/>
      <c r="DN225" s="187"/>
      <c r="DO225" s="187"/>
      <c r="DP225" s="187"/>
      <c r="DQ225" s="187"/>
      <c r="DR225" s="187"/>
      <c r="DS225" s="187"/>
      <c r="DT225" s="187"/>
      <c r="DU225" s="187"/>
      <c r="DV225" s="187"/>
      <c r="DW225" s="187"/>
      <c r="DX225" s="187"/>
      <c r="DY225" s="187"/>
      <c r="DZ225" s="187"/>
      <c r="EA225" s="187"/>
      <c r="EB225" s="187"/>
      <c r="EC225" s="187"/>
      <c r="ED225" s="187"/>
      <c r="EE225" s="187"/>
      <c r="EF225" s="187"/>
      <c r="EG225" s="187"/>
      <c r="EH225" s="187"/>
      <c r="EI225" s="187"/>
      <c r="EJ225" s="187"/>
      <c r="EK225" s="187"/>
      <c r="EL225" s="187"/>
      <c r="EM225" s="187"/>
      <c r="EN225" s="187"/>
      <c r="EO225" s="187"/>
      <c r="EP225" s="187"/>
      <c r="EQ225" s="187"/>
      <c r="ER225" s="187"/>
      <c r="ES225" s="187"/>
      <c r="ET225" s="187"/>
      <c r="EU225" s="187"/>
      <c r="EV225" s="187"/>
      <c r="EW225" s="187"/>
      <c r="EX225" s="187"/>
      <c r="EY225" s="187"/>
      <c r="EZ225" s="187"/>
      <c r="FA225" s="187"/>
      <c r="FB225" s="187"/>
      <c r="FC225" s="187"/>
      <c r="FD225" s="187"/>
      <c r="FE225" s="187"/>
      <c r="FF225" s="187"/>
      <c r="FG225" s="187"/>
      <c r="FH225" s="187"/>
      <c r="FI225" s="187"/>
      <c r="FJ225" s="187"/>
      <c r="FK225" s="187"/>
      <c r="FL225" s="187"/>
      <c r="FM225" s="187"/>
      <c r="FN225" s="187"/>
      <c r="FO225" s="187"/>
      <c r="FP225" s="187"/>
      <c r="FQ225" s="187"/>
      <c r="FR225" s="187"/>
      <c r="FS225" s="187"/>
      <c r="FT225" s="187"/>
      <c r="FU225" s="187"/>
      <c r="FV225" s="187"/>
      <c r="FW225" s="187"/>
      <c r="FX225" s="187"/>
      <c r="FY225" s="187"/>
      <c r="FZ225" s="187"/>
      <c r="GA225" s="187"/>
    </row>
    <row r="226" spans="2:183">
      <c r="B226" s="188" t="s">
        <v>32</v>
      </c>
      <c r="C226" s="189" t="s">
        <v>33</v>
      </c>
      <c r="D226" s="162">
        <v>41275</v>
      </c>
      <c r="E226" s="162">
        <v>41306</v>
      </c>
      <c r="F226" s="162">
        <v>41334</v>
      </c>
      <c r="G226" s="162">
        <v>41365</v>
      </c>
      <c r="H226" s="162">
        <v>41395</v>
      </c>
      <c r="I226" s="162">
        <v>41426</v>
      </c>
      <c r="J226" s="162">
        <v>41456</v>
      </c>
      <c r="K226" s="162">
        <v>41487</v>
      </c>
      <c r="L226" s="162">
        <v>41518</v>
      </c>
      <c r="M226" s="162">
        <v>41548</v>
      </c>
      <c r="N226" s="162">
        <v>41579</v>
      </c>
      <c r="O226" s="162">
        <v>41609</v>
      </c>
      <c r="P226" s="162">
        <v>41640</v>
      </c>
      <c r="Q226" s="162">
        <v>41671</v>
      </c>
      <c r="R226" s="162">
        <v>41699</v>
      </c>
      <c r="S226" s="162">
        <v>41730</v>
      </c>
      <c r="T226" s="162">
        <v>41760</v>
      </c>
      <c r="U226" s="162">
        <v>41791</v>
      </c>
      <c r="V226" s="162">
        <v>41821</v>
      </c>
      <c r="W226" s="162">
        <v>41852</v>
      </c>
      <c r="X226" s="162">
        <v>41883</v>
      </c>
      <c r="Y226" s="162">
        <v>41913</v>
      </c>
      <c r="Z226" s="162">
        <v>41944</v>
      </c>
      <c r="AA226" s="162">
        <v>41974</v>
      </c>
      <c r="AB226" s="162">
        <v>42005</v>
      </c>
      <c r="AC226" s="162">
        <v>42036</v>
      </c>
      <c r="AD226" s="162">
        <v>42064</v>
      </c>
      <c r="AE226" s="162">
        <v>42095</v>
      </c>
      <c r="AF226" s="162">
        <v>42125</v>
      </c>
      <c r="AG226" s="162">
        <v>42156</v>
      </c>
      <c r="AH226" s="162">
        <v>42186</v>
      </c>
      <c r="AI226" s="162">
        <v>42217</v>
      </c>
      <c r="AJ226" s="162">
        <v>42248</v>
      </c>
      <c r="AK226" s="162">
        <v>42278</v>
      </c>
      <c r="AL226" s="162">
        <v>42309</v>
      </c>
      <c r="AM226" s="162">
        <v>42339</v>
      </c>
      <c r="AN226" s="162">
        <v>42370</v>
      </c>
      <c r="AO226" s="162">
        <v>42401</v>
      </c>
      <c r="AP226" s="162">
        <v>42430</v>
      </c>
      <c r="AQ226" s="162">
        <v>42461</v>
      </c>
      <c r="AR226" s="162">
        <v>42491</v>
      </c>
      <c r="AS226" s="162">
        <v>42522</v>
      </c>
      <c r="AT226" s="162">
        <v>42552</v>
      </c>
      <c r="AU226" s="162">
        <v>42583</v>
      </c>
      <c r="AV226" s="162">
        <v>42614</v>
      </c>
      <c r="AW226" s="162">
        <v>42644</v>
      </c>
      <c r="AX226" s="162">
        <v>42675</v>
      </c>
      <c r="AY226" s="162">
        <v>42705</v>
      </c>
      <c r="AZ226" s="162">
        <v>42736</v>
      </c>
      <c r="BA226" s="162">
        <v>42767</v>
      </c>
      <c r="BB226" s="162">
        <v>42795</v>
      </c>
      <c r="BC226" s="162">
        <v>42826</v>
      </c>
      <c r="BD226" s="162">
        <v>42856</v>
      </c>
      <c r="BE226" s="162">
        <v>42887</v>
      </c>
      <c r="BF226" s="162">
        <v>42917</v>
      </c>
      <c r="BG226" s="162">
        <v>42948</v>
      </c>
      <c r="BH226" s="162">
        <v>42979</v>
      </c>
      <c r="BI226" s="162">
        <v>43009</v>
      </c>
      <c r="BJ226" s="162">
        <v>43040</v>
      </c>
      <c r="BK226" s="162">
        <v>43070</v>
      </c>
      <c r="BL226" s="162">
        <v>43101</v>
      </c>
      <c r="BM226" s="162">
        <v>43132</v>
      </c>
      <c r="BN226" s="162">
        <v>43160</v>
      </c>
      <c r="BO226" s="162">
        <v>43191</v>
      </c>
      <c r="BP226" s="162">
        <v>43221</v>
      </c>
      <c r="BQ226" s="162">
        <v>43252</v>
      </c>
      <c r="BR226" s="162">
        <v>43282</v>
      </c>
      <c r="BS226" s="162">
        <v>43313</v>
      </c>
      <c r="BT226" s="162">
        <v>43344</v>
      </c>
      <c r="BU226" s="162">
        <v>43374</v>
      </c>
      <c r="BV226" s="162">
        <v>43405</v>
      </c>
      <c r="BW226" s="162">
        <v>43435</v>
      </c>
      <c r="BX226" s="162">
        <v>43466</v>
      </c>
      <c r="BY226" s="162">
        <v>43497</v>
      </c>
      <c r="BZ226" s="162">
        <v>43525</v>
      </c>
      <c r="CA226" s="162">
        <v>43556</v>
      </c>
      <c r="CB226" s="162">
        <v>43586</v>
      </c>
      <c r="CC226" s="162">
        <v>43617</v>
      </c>
      <c r="CD226" s="162">
        <v>43647</v>
      </c>
      <c r="CE226" s="162">
        <v>43678</v>
      </c>
      <c r="CF226" s="162">
        <v>43709</v>
      </c>
      <c r="CG226" s="162">
        <v>43739</v>
      </c>
      <c r="CH226" s="162">
        <v>43770</v>
      </c>
      <c r="CI226" s="162">
        <v>43800</v>
      </c>
      <c r="CJ226" s="162">
        <v>43831</v>
      </c>
      <c r="CK226" s="162">
        <v>43862</v>
      </c>
      <c r="CL226" s="162">
        <v>43891</v>
      </c>
      <c r="CM226" s="162">
        <v>43922</v>
      </c>
      <c r="CN226" s="162">
        <v>43952</v>
      </c>
      <c r="CO226" s="162">
        <v>43983</v>
      </c>
      <c r="CP226" s="162">
        <v>44013</v>
      </c>
      <c r="CQ226" s="162">
        <v>44044</v>
      </c>
      <c r="CR226" s="162">
        <v>44075</v>
      </c>
      <c r="CS226" s="162">
        <v>44105</v>
      </c>
      <c r="CT226" s="162">
        <v>44136</v>
      </c>
      <c r="CU226" s="162">
        <v>44166</v>
      </c>
      <c r="CV226" s="162">
        <v>44197</v>
      </c>
      <c r="CW226" s="162">
        <v>44228</v>
      </c>
      <c r="CX226" s="162">
        <v>44256</v>
      </c>
      <c r="CY226" s="162">
        <v>44287</v>
      </c>
      <c r="CZ226" s="162">
        <v>44317</v>
      </c>
      <c r="DA226" s="162">
        <v>44348</v>
      </c>
      <c r="DB226" s="162">
        <v>44378</v>
      </c>
      <c r="DC226" s="162">
        <v>44409</v>
      </c>
      <c r="DD226" s="162">
        <v>44440</v>
      </c>
      <c r="DE226" s="162">
        <v>44470</v>
      </c>
      <c r="DF226" s="162">
        <v>44501</v>
      </c>
      <c r="DG226" s="162">
        <v>44531</v>
      </c>
      <c r="DH226" s="162">
        <v>44562</v>
      </c>
      <c r="DI226" s="162">
        <v>44593</v>
      </c>
      <c r="DJ226" s="162">
        <v>44621</v>
      </c>
      <c r="DK226" s="162">
        <v>44652</v>
      </c>
      <c r="DL226" s="162">
        <v>44682</v>
      </c>
      <c r="DM226" s="162">
        <v>44713</v>
      </c>
      <c r="DN226" s="162">
        <v>44743</v>
      </c>
      <c r="DO226" s="162">
        <v>44774</v>
      </c>
      <c r="DP226" s="162">
        <v>44805</v>
      </c>
      <c r="DQ226" s="162">
        <v>44835</v>
      </c>
      <c r="DR226" s="162">
        <v>44866</v>
      </c>
      <c r="DS226" s="162">
        <v>44896</v>
      </c>
      <c r="DT226" s="162">
        <v>44927</v>
      </c>
      <c r="DU226" s="162">
        <v>44958</v>
      </c>
      <c r="DV226" s="162">
        <v>44986</v>
      </c>
      <c r="DW226" s="162">
        <v>45017</v>
      </c>
      <c r="DX226" s="162">
        <v>45047</v>
      </c>
      <c r="DY226" s="162">
        <v>45078</v>
      </c>
      <c r="DZ226" s="162">
        <v>45108</v>
      </c>
      <c r="EA226" s="162">
        <v>45139</v>
      </c>
      <c r="EB226" s="162">
        <v>45170</v>
      </c>
      <c r="EC226" s="162">
        <v>45200</v>
      </c>
      <c r="ED226" s="162">
        <v>45231</v>
      </c>
      <c r="EE226" s="162">
        <v>45261</v>
      </c>
      <c r="EF226" s="162">
        <v>45292</v>
      </c>
      <c r="EG226" s="162">
        <v>45323</v>
      </c>
      <c r="EH226" s="162">
        <v>45352</v>
      </c>
      <c r="EI226" s="162">
        <v>45383</v>
      </c>
      <c r="EJ226" s="162">
        <v>45413</v>
      </c>
      <c r="EK226" s="162">
        <v>45444</v>
      </c>
      <c r="EL226" s="162">
        <v>45474</v>
      </c>
      <c r="EM226" s="162">
        <v>45505</v>
      </c>
      <c r="EN226" s="162">
        <v>45536</v>
      </c>
      <c r="EO226" s="162">
        <v>45566</v>
      </c>
      <c r="EP226" s="162">
        <v>45597</v>
      </c>
      <c r="EQ226" s="162">
        <v>45627</v>
      </c>
      <c r="ER226" s="162">
        <v>45658</v>
      </c>
      <c r="ES226" s="162">
        <v>45689</v>
      </c>
      <c r="ET226" s="162">
        <v>45717</v>
      </c>
      <c r="EU226" s="162">
        <v>45748</v>
      </c>
      <c r="EV226" s="162">
        <v>45778</v>
      </c>
      <c r="EW226" s="162">
        <v>45809</v>
      </c>
      <c r="EX226" s="162">
        <v>45839</v>
      </c>
      <c r="EY226" s="162">
        <v>45870</v>
      </c>
      <c r="EZ226" s="162">
        <v>45901</v>
      </c>
      <c r="FA226" s="162">
        <v>45931</v>
      </c>
      <c r="FB226" s="162">
        <v>45962</v>
      </c>
      <c r="FC226" s="162">
        <v>45992</v>
      </c>
      <c r="FD226" s="162">
        <v>46023</v>
      </c>
      <c r="FE226" s="162">
        <v>46054</v>
      </c>
      <c r="FF226" s="162">
        <v>46082</v>
      </c>
      <c r="FG226" s="162">
        <v>46113</v>
      </c>
      <c r="FH226" s="162">
        <v>46143</v>
      </c>
      <c r="FI226" s="162">
        <v>46174</v>
      </c>
      <c r="FJ226" s="162">
        <v>46204</v>
      </c>
      <c r="FK226" s="162">
        <v>46235</v>
      </c>
      <c r="FL226" s="162">
        <v>46266</v>
      </c>
      <c r="FM226" s="162">
        <v>46296</v>
      </c>
      <c r="FN226" s="162">
        <v>46327</v>
      </c>
      <c r="FO226" s="162">
        <v>46357</v>
      </c>
      <c r="FP226" s="162">
        <v>46388</v>
      </c>
      <c r="FQ226" s="162">
        <v>46419</v>
      </c>
      <c r="FR226" s="162">
        <v>46447</v>
      </c>
      <c r="FS226" s="162">
        <v>46478</v>
      </c>
      <c r="FT226" s="162">
        <v>46508</v>
      </c>
      <c r="FU226" s="162">
        <v>46539</v>
      </c>
      <c r="FV226" s="162">
        <v>46569</v>
      </c>
      <c r="FW226" s="162">
        <v>46600</v>
      </c>
      <c r="FX226" s="162">
        <v>46631</v>
      </c>
      <c r="FY226" s="162">
        <v>46661</v>
      </c>
      <c r="FZ226" s="162">
        <v>46692</v>
      </c>
      <c r="GA226" s="162">
        <v>46722</v>
      </c>
    </row>
    <row r="227" spans="2:183">
      <c r="B227" s="75" t="s">
        <v>8</v>
      </c>
      <c r="C227" s="163" t="s">
        <v>34</v>
      </c>
      <c r="D227" s="164">
        <v>223</v>
      </c>
      <c r="E227" s="165">
        <v>223</v>
      </c>
      <c r="F227" s="165">
        <v>223</v>
      </c>
      <c r="G227" s="165">
        <v>223</v>
      </c>
      <c r="H227" s="165">
        <v>223</v>
      </c>
      <c r="I227" s="165">
        <v>223</v>
      </c>
      <c r="J227" s="165">
        <v>223</v>
      </c>
      <c r="K227" s="165">
        <v>223</v>
      </c>
      <c r="L227" s="165">
        <v>223</v>
      </c>
      <c r="M227" s="165">
        <v>223</v>
      </c>
      <c r="N227" s="165">
        <v>223</v>
      </c>
      <c r="O227" s="165">
        <v>223</v>
      </c>
      <c r="P227" s="165">
        <v>223</v>
      </c>
      <c r="Q227" s="165">
        <v>223</v>
      </c>
      <c r="R227" s="165">
        <v>223</v>
      </c>
      <c r="S227" s="165">
        <v>223</v>
      </c>
      <c r="T227" s="165">
        <v>223</v>
      </c>
      <c r="U227" s="165">
        <v>223</v>
      </c>
      <c r="V227" s="165">
        <v>223</v>
      </c>
      <c r="W227" s="165">
        <v>223</v>
      </c>
      <c r="X227" s="165">
        <v>223</v>
      </c>
      <c r="Y227" s="165">
        <v>223</v>
      </c>
      <c r="Z227" s="165">
        <v>223</v>
      </c>
      <c r="AA227" s="165">
        <v>223</v>
      </c>
      <c r="AB227" s="165">
        <v>223</v>
      </c>
      <c r="AC227" s="165">
        <v>223</v>
      </c>
      <c r="AD227" s="165">
        <v>223</v>
      </c>
      <c r="AE227" s="165">
        <v>223</v>
      </c>
      <c r="AF227" s="165">
        <v>223</v>
      </c>
      <c r="AG227" s="165">
        <v>223</v>
      </c>
      <c r="AH227" s="165">
        <v>223</v>
      </c>
      <c r="AI227" s="165">
        <v>223</v>
      </c>
      <c r="AJ227" s="165">
        <v>223</v>
      </c>
      <c r="AK227" s="165">
        <v>223</v>
      </c>
      <c r="AL227" s="165">
        <v>223</v>
      </c>
      <c r="AM227" s="165">
        <v>223</v>
      </c>
      <c r="AN227" s="165">
        <v>223</v>
      </c>
      <c r="AO227" s="165">
        <v>223</v>
      </c>
      <c r="AP227" s="165">
        <v>223</v>
      </c>
      <c r="AQ227" s="165">
        <v>223</v>
      </c>
      <c r="AR227" s="165">
        <v>223</v>
      </c>
      <c r="AS227" s="165">
        <v>223</v>
      </c>
      <c r="AT227" s="165">
        <v>223</v>
      </c>
      <c r="AU227" s="165">
        <v>223</v>
      </c>
      <c r="AV227" s="165">
        <v>223</v>
      </c>
      <c r="AW227" s="165">
        <v>223</v>
      </c>
      <c r="AX227" s="165">
        <v>223</v>
      </c>
      <c r="AY227" s="165">
        <v>223</v>
      </c>
      <c r="AZ227" s="165">
        <v>223</v>
      </c>
      <c r="BA227" s="165">
        <v>223</v>
      </c>
      <c r="BB227" s="165">
        <v>223</v>
      </c>
      <c r="BC227" s="165">
        <v>223</v>
      </c>
      <c r="BD227" s="165">
        <v>223</v>
      </c>
      <c r="BE227" s="165">
        <v>223</v>
      </c>
      <c r="BF227" s="165">
        <v>223</v>
      </c>
      <c r="BG227" s="165">
        <v>223</v>
      </c>
      <c r="BH227" s="165">
        <v>223</v>
      </c>
      <c r="BI227" s="165">
        <v>223</v>
      </c>
      <c r="BJ227" s="165">
        <v>223</v>
      </c>
      <c r="BK227" s="165">
        <v>223</v>
      </c>
      <c r="BL227" s="165">
        <v>223</v>
      </c>
      <c r="BM227" s="165">
        <v>223</v>
      </c>
      <c r="BN227" s="165">
        <v>223</v>
      </c>
      <c r="BO227" s="165">
        <v>223</v>
      </c>
      <c r="BP227" s="165">
        <v>223</v>
      </c>
      <c r="BQ227" s="165">
        <v>223</v>
      </c>
      <c r="BR227" s="165">
        <v>223</v>
      </c>
      <c r="BS227" s="165">
        <v>223</v>
      </c>
      <c r="BT227" s="165">
        <v>223</v>
      </c>
      <c r="BU227" s="165">
        <v>223</v>
      </c>
      <c r="BV227" s="165">
        <v>223</v>
      </c>
      <c r="BW227" s="165">
        <v>223</v>
      </c>
      <c r="BX227" s="165">
        <v>223</v>
      </c>
      <c r="BY227" s="165">
        <v>223</v>
      </c>
      <c r="BZ227" s="165">
        <v>223</v>
      </c>
      <c r="CA227" s="165">
        <v>223</v>
      </c>
      <c r="CB227" s="165">
        <v>223</v>
      </c>
      <c r="CC227" s="165">
        <v>223</v>
      </c>
      <c r="CD227" s="165">
        <v>223</v>
      </c>
      <c r="CE227" s="165">
        <v>223</v>
      </c>
      <c r="CF227" s="165">
        <v>223</v>
      </c>
      <c r="CG227" s="165">
        <v>223</v>
      </c>
      <c r="CH227" s="165">
        <v>223</v>
      </c>
      <c r="CI227" s="165">
        <v>223</v>
      </c>
      <c r="CJ227" s="165">
        <v>223</v>
      </c>
      <c r="CK227" s="165">
        <v>223</v>
      </c>
      <c r="CL227" s="165">
        <v>223</v>
      </c>
      <c r="CM227" s="165">
        <v>223</v>
      </c>
      <c r="CN227" s="165">
        <v>223</v>
      </c>
      <c r="CO227" s="165">
        <v>223</v>
      </c>
      <c r="CP227" s="165">
        <v>223</v>
      </c>
      <c r="CQ227" s="165">
        <v>223</v>
      </c>
      <c r="CR227" s="165">
        <v>223</v>
      </c>
      <c r="CS227" s="165">
        <v>223</v>
      </c>
      <c r="CT227" s="165">
        <v>223</v>
      </c>
      <c r="CU227" s="165">
        <v>223</v>
      </c>
      <c r="CV227" s="165">
        <v>223</v>
      </c>
      <c r="CW227" s="165">
        <v>223</v>
      </c>
      <c r="CX227" s="165">
        <v>223</v>
      </c>
      <c r="CY227" s="165">
        <v>223</v>
      </c>
      <c r="CZ227" s="165">
        <v>223</v>
      </c>
      <c r="DA227" s="165">
        <v>223</v>
      </c>
      <c r="DB227" s="165">
        <v>223</v>
      </c>
      <c r="DC227" s="165">
        <v>223</v>
      </c>
      <c r="DD227" s="165">
        <v>223</v>
      </c>
      <c r="DE227" s="165">
        <v>223</v>
      </c>
      <c r="DF227" s="165">
        <v>223</v>
      </c>
      <c r="DG227" s="165">
        <v>223</v>
      </c>
      <c r="DH227" s="165">
        <v>223</v>
      </c>
      <c r="DI227" s="165">
        <v>223</v>
      </c>
      <c r="DJ227" s="165">
        <v>223</v>
      </c>
      <c r="DK227" s="165">
        <v>223</v>
      </c>
      <c r="DL227" s="165">
        <v>223</v>
      </c>
      <c r="DM227" s="165">
        <v>223</v>
      </c>
      <c r="DN227" s="165">
        <v>223</v>
      </c>
      <c r="DO227" s="165">
        <v>223</v>
      </c>
      <c r="DP227" s="165">
        <v>223</v>
      </c>
      <c r="DQ227" s="165">
        <v>223</v>
      </c>
      <c r="DR227" s="165">
        <v>223</v>
      </c>
      <c r="DS227" s="165">
        <v>223</v>
      </c>
      <c r="DT227" s="165">
        <v>223</v>
      </c>
      <c r="DU227" s="165">
        <v>223</v>
      </c>
      <c r="DV227" s="165">
        <v>223</v>
      </c>
      <c r="DW227" s="165">
        <v>223</v>
      </c>
      <c r="DX227" s="165">
        <v>223</v>
      </c>
      <c r="DY227" s="165">
        <v>223</v>
      </c>
      <c r="DZ227" s="165">
        <v>223</v>
      </c>
      <c r="EA227" s="165">
        <v>223</v>
      </c>
      <c r="EB227" s="165">
        <v>223</v>
      </c>
      <c r="EC227" s="165">
        <v>223</v>
      </c>
      <c r="ED227" s="165">
        <v>223</v>
      </c>
      <c r="EE227" s="165">
        <v>223</v>
      </c>
      <c r="EF227" s="165">
        <v>223</v>
      </c>
      <c r="EG227" s="165">
        <v>223</v>
      </c>
      <c r="EH227" s="165">
        <v>223</v>
      </c>
      <c r="EI227" s="165">
        <v>223</v>
      </c>
      <c r="EJ227" s="165">
        <v>223</v>
      </c>
      <c r="EK227" s="165">
        <v>223</v>
      </c>
      <c r="EL227" s="165">
        <v>223</v>
      </c>
      <c r="EM227" s="165">
        <v>223</v>
      </c>
      <c r="EN227" s="165">
        <v>223</v>
      </c>
      <c r="EO227" s="165">
        <v>223</v>
      </c>
      <c r="EP227" s="165">
        <v>223</v>
      </c>
      <c r="EQ227" s="165">
        <v>223</v>
      </c>
      <c r="ER227" s="165">
        <v>223</v>
      </c>
      <c r="ES227" s="165">
        <v>223</v>
      </c>
      <c r="ET227" s="165">
        <v>223</v>
      </c>
      <c r="EU227" s="165">
        <v>223</v>
      </c>
      <c r="EV227" s="165">
        <v>223</v>
      </c>
      <c r="EW227" s="165">
        <v>223</v>
      </c>
      <c r="EX227" s="165">
        <v>223</v>
      </c>
      <c r="EY227" s="165">
        <v>223</v>
      </c>
      <c r="EZ227" s="165">
        <v>223</v>
      </c>
      <c r="FA227" s="165">
        <v>223</v>
      </c>
      <c r="FB227" s="165">
        <v>223</v>
      </c>
      <c r="FC227" s="165">
        <v>223</v>
      </c>
      <c r="FD227" s="165">
        <v>223</v>
      </c>
      <c r="FE227" s="165">
        <v>223</v>
      </c>
      <c r="FF227" s="165">
        <v>223</v>
      </c>
      <c r="FG227" s="165">
        <v>223</v>
      </c>
      <c r="FH227" s="165">
        <v>223</v>
      </c>
      <c r="FI227" s="165">
        <v>223</v>
      </c>
      <c r="FJ227" s="165">
        <v>223</v>
      </c>
      <c r="FK227" s="165">
        <v>223</v>
      </c>
      <c r="FL227" s="165">
        <v>223</v>
      </c>
      <c r="FM227" s="165">
        <v>223</v>
      </c>
      <c r="FN227" s="165">
        <v>223</v>
      </c>
      <c r="FO227" s="165">
        <v>223</v>
      </c>
      <c r="FP227" s="165">
        <v>223</v>
      </c>
      <c r="FQ227" s="165">
        <v>223</v>
      </c>
      <c r="FR227" s="165">
        <v>223</v>
      </c>
      <c r="FS227" s="165">
        <v>223</v>
      </c>
      <c r="FT227" s="165">
        <v>223</v>
      </c>
      <c r="FU227" s="165">
        <v>223</v>
      </c>
      <c r="FV227" s="165">
        <v>223</v>
      </c>
      <c r="FW227" s="165">
        <v>223</v>
      </c>
      <c r="FX227" s="165">
        <v>223</v>
      </c>
      <c r="FY227" s="165">
        <v>223</v>
      </c>
      <c r="FZ227" s="165">
        <v>223</v>
      </c>
      <c r="GA227" s="165">
        <v>223</v>
      </c>
    </row>
    <row r="228" spans="2:183">
      <c r="B228" s="96" t="s">
        <v>8</v>
      </c>
      <c r="C228" s="166" t="s">
        <v>35</v>
      </c>
      <c r="D228" s="167">
        <v>73790.576923076922</v>
      </c>
      <c r="E228" s="168">
        <v>66732.12669683258</v>
      </c>
      <c r="F228" s="168">
        <v>71283.110859728506</v>
      </c>
      <c r="G228" s="168">
        <v>69226.708144796386</v>
      </c>
      <c r="H228" s="168">
        <v>72196.057918552047</v>
      </c>
      <c r="I228" s="168">
        <v>69034.225339366516</v>
      </c>
      <c r="J228" s="168">
        <v>72770.576923076922</v>
      </c>
      <c r="K228" s="168">
        <v>72708.12217194571</v>
      </c>
      <c r="L228" s="168">
        <v>68837.313122171938</v>
      </c>
      <c r="M228" s="168">
        <v>72638.642533936654</v>
      </c>
      <c r="N228" s="168">
        <v>70208.783710407239</v>
      </c>
      <c r="O228" s="168">
        <v>72721.1257918552</v>
      </c>
      <c r="P228" s="168">
        <v>74020.531674208149</v>
      </c>
      <c r="Q228" s="168">
        <v>66729.332579185517</v>
      </c>
      <c r="R228" s="168">
        <v>71112.024886877829</v>
      </c>
      <c r="S228" s="168">
        <v>69090.085067873297</v>
      </c>
      <c r="T228" s="168">
        <v>72247.88461538461</v>
      </c>
      <c r="U228" s="168">
        <v>69785.141176470599</v>
      </c>
      <c r="V228" s="168">
        <v>72558.444343891402</v>
      </c>
      <c r="W228" s="168">
        <v>72870.565610859718</v>
      </c>
      <c r="X228" s="168">
        <v>68454.558823529413</v>
      </c>
      <c r="Y228" s="168">
        <v>71523.331221719462</v>
      </c>
      <c r="Z228" s="168">
        <v>68683.167420814483</v>
      </c>
      <c r="AA228" s="168">
        <v>71455.294117647049</v>
      </c>
      <c r="AB228" s="168">
        <v>71765.673303167423</v>
      </c>
      <c r="AC228" s="168">
        <v>65358.195475113127</v>
      </c>
      <c r="AD228" s="168">
        <v>70247.545248868773</v>
      </c>
      <c r="AE228" s="168">
        <v>22800.145701357465</v>
      </c>
      <c r="AF228" s="168">
        <v>68240.276923076934</v>
      </c>
      <c r="AG228" s="168">
        <v>68477.556561085963</v>
      </c>
      <c r="AH228" s="168">
        <v>72290.605429864256</v>
      </c>
      <c r="AI228" s="168">
        <v>71796.397285067869</v>
      </c>
      <c r="AJ228" s="168">
        <v>67552.918552036193</v>
      </c>
      <c r="AK228" s="168">
        <v>70388.020361990944</v>
      </c>
      <c r="AL228" s="168">
        <v>68104.886877828059</v>
      </c>
      <c r="AM228" s="168">
        <v>69812.941176470587</v>
      </c>
      <c r="AN228" s="168">
        <v>71837.822624434382</v>
      </c>
      <c r="AO228" s="168">
        <v>68019.106334841621</v>
      </c>
      <c r="AP228" s="168">
        <v>70734.157466063349</v>
      </c>
      <c r="AQ228" s="168">
        <v>67841.148416289594</v>
      </c>
      <c r="AR228" s="168">
        <v>71168.433484162902</v>
      </c>
      <c r="AS228" s="168">
        <v>69586.199095022617</v>
      </c>
      <c r="AT228" s="168">
        <v>72425.113122171941</v>
      </c>
      <c r="AU228" s="168">
        <v>72688.959276018097</v>
      </c>
      <c r="AV228" s="168">
        <v>68396.730769230766</v>
      </c>
      <c r="AW228" s="168">
        <v>70627.850678733041</v>
      </c>
      <c r="AX228" s="168">
        <v>68291.074660633487</v>
      </c>
      <c r="AY228" s="168">
        <v>70109.406334841624</v>
      </c>
      <c r="AZ228" s="168">
        <v>72095.819909502272</v>
      </c>
      <c r="BA228" s="168">
        <v>65707.370135746605</v>
      </c>
      <c r="BB228" s="168">
        <v>38821.812669683255</v>
      </c>
      <c r="BC228" s="168">
        <v>51597.013574660639</v>
      </c>
      <c r="BD228" s="168">
        <v>71102.454751131227</v>
      </c>
      <c r="BE228" s="168">
        <v>69331.634389140279</v>
      </c>
      <c r="BF228" s="168">
        <v>72018.144796380089</v>
      </c>
      <c r="BG228" s="168">
        <v>72673.190045248863</v>
      </c>
      <c r="BH228" s="168">
        <v>67630.028054298644</v>
      </c>
      <c r="BI228" s="168">
        <v>70440.560180995482</v>
      </c>
      <c r="BJ228" s="168">
        <v>67866.080542986427</v>
      </c>
      <c r="BK228" s="168">
        <v>69932.782805429859</v>
      </c>
      <c r="BL228" s="168">
        <v>72621.595022624431</v>
      </c>
      <c r="BM228" s="168">
        <v>66282.833484162897</v>
      </c>
      <c r="BN228" s="168">
        <v>70996.905882352949</v>
      </c>
      <c r="BO228" s="168">
        <v>68514.723076923066</v>
      </c>
      <c r="BP228" s="168">
        <v>72267.980995475111</v>
      </c>
      <c r="BQ228" s="168">
        <v>70038.783710407239</v>
      </c>
      <c r="BR228" s="168">
        <v>73780.854298642531</v>
      </c>
      <c r="BS228" s="168">
        <v>74454.502262443435</v>
      </c>
      <c r="BT228" s="168">
        <v>69439.077828054287</v>
      </c>
      <c r="BU228" s="168">
        <v>73116.781900452494</v>
      </c>
      <c r="BV228" s="168">
        <v>71254.886877828059</v>
      </c>
      <c r="BW228" s="168">
        <v>73677.975113122171</v>
      </c>
      <c r="BX228" s="168">
        <v>75999.190950226242</v>
      </c>
      <c r="BY228" s="168">
        <v>54553.919457013581</v>
      </c>
      <c r="BZ228" s="168">
        <v>0</v>
      </c>
      <c r="CA228" s="168">
        <v>31203.76968325792</v>
      </c>
      <c r="CB228" s="168">
        <v>74496.352036199096</v>
      </c>
      <c r="CC228" s="168">
        <v>72068.99321266968</v>
      </c>
      <c r="CD228" s="168">
        <v>76613.931221719453</v>
      </c>
      <c r="CE228" s="168">
        <v>76651.057918552047</v>
      </c>
      <c r="CF228" s="168">
        <v>72910.294117647049</v>
      </c>
      <c r="CG228" s="168">
        <v>75893.783710407239</v>
      </c>
      <c r="CH228" s="168">
        <v>75548.1334841629</v>
      </c>
      <c r="CI228" s="168">
        <v>78548.750226244345</v>
      </c>
      <c r="CJ228" s="168">
        <v>78553.964705882361</v>
      </c>
      <c r="CK228" s="168">
        <v>73246.00678733032</v>
      </c>
      <c r="CL228" s="168">
        <v>77876.357466063346</v>
      </c>
      <c r="CM228" s="168">
        <v>73983.031674208149</v>
      </c>
      <c r="CN228" s="168">
        <v>75442.584615384607</v>
      </c>
      <c r="CO228" s="168">
        <v>73587.703619909502</v>
      </c>
      <c r="CP228" s="168">
        <v>76735.469683257921</v>
      </c>
      <c r="CQ228" s="168">
        <v>77034.281447963804</v>
      </c>
      <c r="CR228" s="168">
        <v>73300.950226244342</v>
      </c>
      <c r="CS228" s="168">
        <v>76253.308597285068</v>
      </c>
      <c r="CT228" s="168">
        <v>75049.162895927613</v>
      </c>
      <c r="CU228" s="168">
        <v>78158.257918552044</v>
      </c>
      <c r="CV228" s="168">
        <v>78493.167420814483</v>
      </c>
      <c r="CW228" s="168">
        <v>48371.159276018108</v>
      </c>
      <c r="CX228" s="168">
        <v>47998.263348416302</v>
      </c>
      <c r="CY228" s="168">
        <v>73493.891402714944</v>
      </c>
      <c r="CZ228" s="168">
        <v>75712.341628959286</v>
      </c>
      <c r="DA228" s="168">
        <v>74059.490950226245</v>
      </c>
      <c r="DB228" s="168">
        <v>77019.768325791854</v>
      </c>
      <c r="DC228" s="168">
        <v>77710.718552036196</v>
      </c>
      <c r="DD228" s="168">
        <v>73191.142533936654</v>
      </c>
      <c r="DE228" s="168">
        <v>76548.365610859721</v>
      </c>
      <c r="DF228" s="168">
        <v>75505.814479638007</v>
      </c>
      <c r="DG228" s="168">
        <v>77790.927601809948</v>
      </c>
      <c r="DH228" s="168">
        <v>78530.209049773752</v>
      </c>
      <c r="DI228" s="168">
        <v>71050.271493212669</v>
      </c>
      <c r="DJ228" s="168">
        <v>78022.923981900458</v>
      </c>
      <c r="DK228" s="168">
        <v>73959.162895927613</v>
      </c>
      <c r="DL228" s="168">
        <v>75849.021719457014</v>
      </c>
      <c r="DM228" s="168">
        <v>74158.546606334829</v>
      </c>
      <c r="DN228" s="168">
        <v>77430.39004524886</v>
      </c>
      <c r="DO228" s="168">
        <v>77916.368778280535</v>
      </c>
      <c r="DP228" s="168">
        <v>73258.280542986424</v>
      </c>
      <c r="DQ228" s="168">
        <v>76918.931221719453</v>
      </c>
      <c r="DR228" s="168">
        <v>75691.76470588235</v>
      </c>
      <c r="DS228" s="168">
        <v>77783.563348416283</v>
      </c>
      <c r="DT228" s="168">
        <v>78390.554298642528</v>
      </c>
      <c r="DU228" s="168">
        <v>70811.476018099551</v>
      </c>
      <c r="DV228" s="168">
        <v>59764.502262443435</v>
      </c>
      <c r="DW228" s="168">
        <v>39307.599095022626</v>
      </c>
      <c r="DX228" s="168">
        <v>75215.163800904978</v>
      </c>
      <c r="DY228" s="168">
        <v>73522.154751131224</v>
      </c>
      <c r="DZ228" s="168">
        <v>77402.561990950227</v>
      </c>
      <c r="EA228" s="168">
        <v>77033.49547511313</v>
      </c>
      <c r="EB228" s="168">
        <v>72810.497737556565</v>
      </c>
      <c r="EC228" s="168">
        <v>75687.466063348416</v>
      </c>
      <c r="ED228" s="168">
        <v>74875.017194570144</v>
      </c>
      <c r="EE228" s="168">
        <v>77535.554298642528</v>
      </c>
      <c r="EF228" s="168">
        <v>78407.262443438914</v>
      </c>
      <c r="EG228" s="168">
        <v>73305.339366515836</v>
      </c>
      <c r="EH228" s="168">
        <v>77156.815384615387</v>
      </c>
      <c r="EI228" s="168">
        <v>73754.739819004521</v>
      </c>
      <c r="EJ228" s="168">
        <v>75296.838009049767</v>
      </c>
      <c r="EK228" s="168">
        <v>73490.548416289603</v>
      </c>
      <c r="EL228" s="168">
        <v>77692.262443438914</v>
      </c>
      <c r="EM228" s="168">
        <v>77435.990045248865</v>
      </c>
      <c r="EN228" s="168">
        <v>73444.966063348416</v>
      </c>
      <c r="EO228" s="168">
        <v>76203.715837104071</v>
      </c>
      <c r="EP228" s="168">
        <v>74848.026244343899</v>
      </c>
      <c r="EQ228" s="168">
        <v>77922.13800904977</v>
      </c>
      <c r="ER228" s="168">
        <v>77821.770135746614</v>
      </c>
      <c r="ES228" s="168">
        <v>70616.312217194572</v>
      </c>
      <c r="ET228" s="168">
        <v>52194.824434389135</v>
      </c>
      <c r="EU228" s="168">
        <v>45773.543438914028</v>
      </c>
      <c r="EV228" s="168">
        <v>75004.095022624431</v>
      </c>
      <c r="EW228" s="168">
        <v>72792.279638009059</v>
      </c>
      <c r="EX228" s="168">
        <v>76827.505882352954</v>
      </c>
      <c r="EY228" s="168">
        <v>76938.795475113118</v>
      </c>
      <c r="EZ228" s="168">
        <v>72348.456108597282</v>
      </c>
      <c r="FA228" s="168">
        <v>75500.186425339372</v>
      </c>
      <c r="FB228" s="168">
        <v>74348.048868778278</v>
      </c>
      <c r="FC228" s="168">
        <v>77279.733936651581</v>
      </c>
      <c r="FD228" s="168">
        <v>76481.787330316743</v>
      </c>
      <c r="FE228" s="168">
        <v>69111.679638009053</v>
      </c>
      <c r="FF228" s="168">
        <v>75164.434389140282</v>
      </c>
      <c r="FG228" s="168">
        <v>71916.792760180993</v>
      </c>
      <c r="FH228" s="168">
        <v>74009.089592760181</v>
      </c>
      <c r="FI228" s="168">
        <v>72159.371945701365</v>
      </c>
      <c r="FJ228" s="168">
        <v>76278.478733031676</v>
      </c>
      <c r="FK228" s="168">
        <v>76443.25248868778</v>
      </c>
      <c r="FL228" s="168">
        <v>72037.302262443438</v>
      </c>
      <c r="FM228" s="168">
        <v>74849.049773755658</v>
      </c>
      <c r="FN228" s="168">
        <v>73417.664253393668</v>
      </c>
      <c r="FO228" s="168">
        <v>76401.702262443432</v>
      </c>
      <c r="FP228" s="168">
        <v>75713.619909502275</v>
      </c>
      <c r="FQ228" s="168">
        <v>68815.933031674213</v>
      </c>
      <c r="FR228" s="168">
        <v>74774.547511312223</v>
      </c>
      <c r="FS228" s="168">
        <v>71860.407239819004</v>
      </c>
      <c r="FT228" s="168">
        <v>73614.751131221725</v>
      </c>
      <c r="FU228" s="168">
        <v>71481.990950226245</v>
      </c>
      <c r="FV228" s="168">
        <v>76197.941176470587</v>
      </c>
      <c r="FW228" s="168">
        <v>75283.026244343899</v>
      </c>
      <c r="FX228" s="168">
        <v>57011.323529411762</v>
      </c>
      <c r="FY228" s="168">
        <v>0</v>
      </c>
      <c r="FZ228" s="168">
        <v>31246.742081447963</v>
      </c>
      <c r="GA228" s="168">
        <v>76311.068778280547</v>
      </c>
    </row>
    <row r="229" spans="2:183">
      <c r="B229" s="96" t="s">
        <v>8</v>
      </c>
      <c r="C229" s="166" t="s">
        <v>36</v>
      </c>
      <c r="D229" s="169">
        <v>146545</v>
      </c>
      <c r="E229" s="170">
        <v>132439</v>
      </c>
      <c r="F229" s="170">
        <v>140965</v>
      </c>
      <c r="G229" s="170">
        <v>136953.98000000001</v>
      </c>
      <c r="H229" s="170">
        <v>142960</v>
      </c>
      <c r="I229" s="170">
        <v>136528</v>
      </c>
      <c r="J229" s="170">
        <v>144138</v>
      </c>
      <c r="K229" s="170">
        <v>144061</v>
      </c>
      <c r="L229" s="170">
        <v>136051.98000000001</v>
      </c>
      <c r="M229" s="170">
        <v>143913</v>
      </c>
      <c r="N229" s="170">
        <v>139076</v>
      </c>
      <c r="O229" s="170">
        <v>144145</v>
      </c>
      <c r="P229" s="170">
        <v>146986</v>
      </c>
      <c r="Q229" s="170">
        <v>132454</v>
      </c>
      <c r="R229" s="170">
        <v>140593</v>
      </c>
      <c r="S229" s="170">
        <v>136699</v>
      </c>
      <c r="T229" s="170">
        <v>143117</v>
      </c>
      <c r="U229" s="170">
        <v>138163.98000000001</v>
      </c>
      <c r="V229" s="170">
        <v>143699</v>
      </c>
      <c r="W229" s="170">
        <v>144414</v>
      </c>
      <c r="X229" s="170">
        <v>135223.98000000001</v>
      </c>
      <c r="Y229" s="170">
        <v>141469</v>
      </c>
      <c r="Z229" s="170">
        <v>135774</v>
      </c>
      <c r="AA229" s="170">
        <v>141394</v>
      </c>
      <c r="AB229" s="170">
        <v>142022</v>
      </c>
      <c r="AC229" s="170">
        <v>129448</v>
      </c>
      <c r="AD229" s="170">
        <v>138688</v>
      </c>
      <c r="AE229" s="170">
        <v>45030</v>
      </c>
      <c r="AF229" s="170">
        <v>134851</v>
      </c>
      <c r="AG229" s="170">
        <v>135260.98000000001</v>
      </c>
      <c r="AH229" s="170">
        <v>143102</v>
      </c>
      <c r="AI229" s="170">
        <v>142048</v>
      </c>
      <c r="AJ229" s="170">
        <v>133292</v>
      </c>
      <c r="AK229" s="170">
        <v>138967</v>
      </c>
      <c r="AL229" s="170">
        <v>134595.98000000001</v>
      </c>
      <c r="AM229" s="170">
        <v>137765</v>
      </c>
      <c r="AN229" s="170">
        <v>142171</v>
      </c>
      <c r="AO229" s="170">
        <v>134768.48000000001</v>
      </c>
      <c r="AP229" s="170">
        <v>139729</v>
      </c>
      <c r="AQ229" s="170">
        <v>133913</v>
      </c>
      <c r="AR229" s="170">
        <v>140745</v>
      </c>
      <c r="AS229" s="170">
        <v>137716</v>
      </c>
      <c r="AT229" s="170">
        <v>143420</v>
      </c>
      <c r="AU229" s="170">
        <v>144045</v>
      </c>
      <c r="AV229" s="170">
        <v>135116</v>
      </c>
      <c r="AW229" s="170">
        <v>139542</v>
      </c>
      <c r="AX229" s="170">
        <v>134958</v>
      </c>
      <c r="AY229" s="170">
        <v>138444</v>
      </c>
      <c r="AZ229" s="170">
        <v>142733</v>
      </c>
      <c r="BA229" s="170">
        <v>130197</v>
      </c>
      <c r="BB229" s="170">
        <v>76693</v>
      </c>
      <c r="BC229" s="170">
        <v>101751</v>
      </c>
      <c r="BD229" s="170">
        <v>140597</v>
      </c>
      <c r="BE229" s="170">
        <v>137184</v>
      </c>
      <c r="BF229" s="170">
        <v>142508</v>
      </c>
      <c r="BG229" s="170">
        <v>144010</v>
      </c>
      <c r="BH229" s="170">
        <v>133438</v>
      </c>
      <c r="BI229" s="170">
        <v>139134</v>
      </c>
      <c r="BJ229" s="170">
        <v>134053</v>
      </c>
      <c r="BK229" s="170">
        <v>138047</v>
      </c>
      <c r="BL229" s="170">
        <v>143896.48000000001</v>
      </c>
      <c r="BM229" s="170">
        <v>131451</v>
      </c>
      <c r="BN229" s="170">
        <v>140321</v>
      </c>
      <c r="BO229" s="170">
        <v>135343.98000000001</v>
      </c>
      <c r="BP229" s="170">
        <v>143081</v>
      </c>
      <c r="BQ229" s="170">
        <v>138714</v>
      </c>
      <c r="BR229" s="170">
        <v>146383</v>
      </c>
      <c r="BS229" s="170">
        <v>147821</v>
      </c>
      <c r="BT229" s="170">
        <v>137403</v>
      </c>
      <c r="BU229" s="170">
        <v>144959</v>
      </c>
      <c r="BV229" s="170">
        <v>141526</v>
      </c>
      <c r="BW229" s="170">
        <v>146279</v>
      </c>
      <c r="BX229" s="170">
        <v>151402</v>
      </c>
      <c r="BY229" s="170">
        <v>108711</v>
      </c>
      <c r="BZ229" s="170">
        <v>0</v>
      </c>
      <c r="CA229" s="170">
        <v>61975</v>
      </c>
      <c r="CB229" s="170">
        <v>147979</v>
      </c>
      <c r="CC229" s="170">
        <v>143038</v>
      </c>
      <c r="CD229" s="170">
        <v>152476</v>
      </c>
      <c r="CE229" s="170">
        <v>152617</v>
      </c>
      <c r="CF229" s="170">
        <v>144930.98000000001</v>
      </c>
      <c r="CG229" s="170">
        <v>151065</v>
      </c>
      <c r="CH229" s="170">
        <v>150639</v>
      </c>
      <c r="CI229" s="170">
        <v>156709</v>
      </c>
      <c r="CJ229" s="170">
        <v>158296</v>
      </c>
      <c r="CK229" s="170">
        <v>147601.5</v>
      </c>
      <c r="CL229" s="170">
        <v>156915</v>
      </c>
      <c r="CM229" s="170">
        <v>148828</v>
      </c>
      <c r="CN229" s="170">
        <v>151532</v>
      </c>
      <c r="CO229" s="170">
        <v>147939.98000000001</v>
      </c>
      <c r="CP229" s="170">
        <v>154280</v>
      </c>
      <c r="CQ229" s="170">
        <v>154934</v>
      </c>
      <c r="CR229" s="170">
        <v>147257</v>
      </c>
      <c r="CS229" s="170">
        <v>153348</v>
      </c>
      <c r="CT229" s="170">
        <v>151018.98000000001</v>
      </c>
      <c r="CU229" s="170">
        <v>157421</v>
      </c>
      <c r="CV229" s="170">
        <v>157403</v>
      </c>
      <c r="CW229" s="170">
        <v>97029.5</v>
      </c>
      <c r="CX229" s="170">
        <v>96218.49</v>
      </c>
      <c r="CY229" s="170">
        <v>147004</v>
      </c>
      <c r="CZ229" s="170">
        <v>151367</v>
      </c>
      <c r="DA229" s="170">
        <v>148164</v>
      </c>
      <c r="DB229" s="170">
        <v>154139</v>
      </c>
      <c r="DC229" s="170">
        <v>155646</v>
      </c>
      <c r="DD229" s="170">
        <v>146265</v>
      </c>
      <c r="DE229" s="170">
        <v>153208</v>
      </c>
      <c r="DF229" s="170">
        <v>151304.98000000001</v>
      </c>
      <c r="DG229" s="170">
        <v>155858</v>
      </c>
      <c r="DH229" s="170">
        <v>156687</v>
      </c>
      <c r="DI229" s="170">
        <v>141777</v>
      </c>
      <c r="DJ229" s="170">
        <v>155656</v>
      </c>
      <c r="DK229" s="170">
        <v>147310</v>
      </c>
      <c r="DL229" s="170">
        <v>150899</v>
      </c>
      <c r="DM229" s="170">
        <v>147675</v>
      </c>
      <c r="DN229" s="170">
        <v>154283</v>
      </c>
      <c r="DO229" s="170">
        <v>155352</v>
      </c>
      <c r="DP229" s="170">
        <v>145686</v>
      </c>
      <c r="DQ229" s="170">
        <v>153279</v>
      </c>
      <c r="DR229" s="170">
        <v>150955</v>
      </c>
      <c r="DS229" s="170">
        <v>155075</v>
      </c>
      <c r="DT229" s="170">
        <v>156392</v>
      </c>
      <c r="DU229" s="170">
        <v>141265</v>
      </c>
      <c r="DV229" s="170">
        <v>119152</v>
      </c>
      <c r="DW229" s="170">
        <v>78253</v>
      </c>
      <c r="DX229" s="170">
        <v>149500</v>
      </c>
      <c r="DY229" s="170">
        <v>146258</v>
      </c>
      <c r="DZ229" s="170">
        <v>154213</v>
      </c>
      <c r="EA229" s="170">
        <v>153483</v>
      </c>
      <c r="EB229" s="170">
        <v>144705</v>
      </c>
      <c r="EC229" s="170">
        <v>150608</v>
      </c>
      <c r="ED229" s="170">
        <v>149261</v>
      </c>
      <c r="EE229" s="170">
        <v>154516</v>
      </c>
      <c r="EF229" s="170">
        <v>156429</v>
      </c>
      <c r="EG229" s="170">
        <v>146237.5</v>
      </c>
      <c r="EH229" s="170">
        <v>153832</v>
      </c>
      <c r="EI229" s="170">
        <v>146829.98000000001</v>
      </c>
      <c r="EJ229" s="170">
        <v>149670</v>
      </c>
      <c r="EK229" s="170">
        <v>146224</v>
      </c>
      <c r="EL229" s="170">
        <v>154848</v>
      </c>
      <c r="EM229" s="170">
        <v>154303</v>
      </c>
      <c r="EN229" s="170">
        <v>146097.98000000001</v>
      </c>
      <c r="EO229" s="170">
        <v>151741</v>
      </c>
      <c r="EP229" s="170">
        <v>149200</v>
      </c>
      <c r="EQ229" s="170">
        <v>155364</v>
      </c>
      <c r="ER229" s="170">
        <v>155192</v>
      </c>
      <c r="ES229" s="170">
        <v>140848</v>
      </c>
      <c r="ET229" s="170">
        <v>104029.49</v>
      </c>
      <c r="EU229" s="170">
        <v>90916.5</v>
      </c>
      <c r="EV229" s="170">
        <v>149055</v>
      </c>
      <c r="EW229" s="170">
        <v>144647.98000000001</v>
      </c>
      <c r="EX229" s="170">
        <v>152972</v>
      </c>
      <c r="EY229" s="170">
        <v>153282</v>
      </c>
      <c r="EZ229" s="170">
        <v>143702.98000000001</v>
      </c>
      <c r="FA229" s="170">
        <v>150170</v>
      </c>
      <c r="FB229" s="170">
        <v>148144</v>
      </c>
      <c r="FC229" s="170">
        <v>153944</v>
      </c>
      <c r="FD229" s="170">
        <v>152348</v>
      </c>
      <c r="FE229" s="170">
        <v>137627</v>
      </c>
      <c r="FF229" s="170">
        <v>149446</v>
      </c>
      <c r="FG229" s="170">
        <v>142762</v>
      </c>
      <c r="FH229" s="170">
        <v>146879</v>
      </c>
      <c r="FI229" s="170">
        <v>143285.98000000001</v>
      </c>
      <c r="FJ229" s="170">
        <v>151840</v>
      </c>
      <c r="FK229" s="170">
        <v>152212</v>
      </c>
      <c r="FL229" s="170">
        <v>143044</v>
      </c>
      <c r="FM229" s="170">
        <v>148748</v>
      </c>
      <c r="FN229" s="170">
        <v>146131.98000000001</v>
      </c>
      <c r="FO229" s="170">
        <v>152102</v>
      </c>
      <c r="FP229" s="170">
        <v>150697</v>
      </c>
      <c r="FQ229" s="170">
        <v>137004</v>
      </c>
      <c r="FR229" s="170">
        <v>148579</v>
      </c>
      <c r="FS229" s="170">
        <v>142650</v>
      </c>
      <c r="FT229" s="170">
        <v>146040</v>
      </c>
      <c r="FU229" s="170">
        <v>141848</v>
      </c>
      <c r="FV229" s="170">
        <v>151674</v>
      </c>
      <c r="FW229" s="170">
        <v>149637</v>
      </c>
      <c r="FX229" s="170">
        <v>113109</v>
      </c>
      <c r="FY229" s="170">
        <v>0</v>
      </c>
      <c r="FZ229" s="170">
        <v>62086</v>
      </c>
      <c r="GA229" s="170">
        <v>151954</v>
      </c>
    </row>
    <row r="230" spans="2:183">
      <c r="B230" s="171" t="s">
        <v>8</v>
      </c>
      <c r="C230" s="172" t="s">
        <v>95</v>
      </c>
      <c r="D230" s="83">
        <v>0.88326944404262497</v>
      </c>
      <c r="E230" s="84">
        <v>0.88377509075379035</v>
      </c>
      <c r="F230" s="84">
        <v>0.84963715704710929</v>
      </c>
      <c r="G230" s="84">
        <v>0.85297695565520681</v>
      </c>
      <c r="H230" s="84">
        <v>0.86166160374174261</v>
      </c>
      <c r="I230" s="84">
        <v>0.85032386646736424</v>
      </c>
      <c r="J230" s="84">
        <v>0.86876175321857374</v>
      </c>
      <c r="K230" s="84">
        <v>0.86829765176720186</v>
      </c>
      <c r="L230" s="84">
        <v>0.84735911808669662</v>
      </c>
      <c r="M230" s="84">
        <v>0.8674056126139158</v>
      </c>
      <c r="N230" s="84">
        <v>0.86619332336821131</v>
      </c>
      <c r="O230" s="84">
        <v>0.8688039442596075</v>
      </c>
      <c r="P230" s="84">
        <v>0.88592747962775442</v>
      </c>
      <c r="Q230" s="84">
        <v>0.88387518684603883</v>
      </c>
      <c r="R230" s="84">
        <v>0.84739500458074157</v>
      </c>
      <c r="S230" s="84">
        <v>0.85138888888888886</v>
      </c>
      <c r="T230" s="84">
        <v>0.86260788851921499</v>
      </c>
      <c r="U230" s="84">
        <v>0.86051307922272058</v>
      </c>
      <c r="V230" s="84">
        <v>0.86611577221659675</v>
      </c>
      <c r="W230" s="84">
        <v>0.87042528569362076</v>
      </c>
      <c r="X230" s="84">
        <v>0.84220216741405085</v>
      </c>
      <c r="Y230" s="84">
        <v>0.852674912001543</v>
      </c>
      <c r="Z230" s="84">
        <v>0.84562780269058291</v>
      </c>
      <c r="AA230" s="84">
        <v>0.85222286513332368</v>
      </c>
      <c r="AB230" s="84">
        <v>0.85600800424321322</v>
      </c>
      <c r="AC230" s="84">
        <v>0.86381592995942769</v>
      </c>
      <c r="AD230" s="84">
        <v>0.83591301412797148</v>
      </c>
      <c r="AE230" s="84">
        <v>0.28045590433482809</v>
      </c>
      <c r="AF230" s="84">
        <v>0.81278629634987221</v>
      </c>
      <c r="AG230" s="84">
        <v>0.84243261086198318</v>
      </c>
      <c r="AH230" s="84">
        <v>0.8625174791455712</v>
      </c>
      <c r="AI230" s="84">
        <v>0.85616471382419601</v>
      </c>
      <c r="AJ230" s="84">
        <v>0.83016940707523668</v>
      </c>
      <c r="AK230" s="84">
        <v>0.83759462847774724</v>
      </c>
      <c r="AL230" s="84">
        <v>0.83829085700049832</v>
      </c>
      <c r="AM230" s="84">
        <v>0.83034982400308599</v>
      </c>
      <c r="AN230" s="84">
        <v>0.85690607068807556</v>
      </c>
      <c r="AO230" s="84">
        <v>0.86830885005927538</v>
      </c>
      <c r="AP230" s="84">
        <v>0.84218742465885532</v>
      </c>
      <c r="AQ230" s="84">
        <v>0.83403712007972097</v>
      </c>
      <c r="AR230" s="84">
        <v>0.84831115290033265</v>
      </c>
      <c r="AS230" s="84">
        <v>0.85772296960637773</v>
      </c>
      <c r="AT230" s="84">
        <v>0.86443415786682098</v>
      </c>
      <c r="AU230" s="84">
        <v>0.86820121510198178</v>
      </c>
      <c r="AV230" s="84">
        <v>0.8415296462381664</v>
      </c>
      <c r="AW230" s="84">
        <v>0.84106032113409523</v>
      </c>
      <c r="AX230" s="84">
        <v>0.84054559043348276</v>
      </c>
      <c r="AY230" s="84">
        <v>0.83444235498336472</v>
      </c>
      <c r="AZ230" s="84">
        <v>0.86029340855393222</v>
      </c>
      <c r="BA230" s="84">
        <v>0.86881406149903906</v>
      </c>
      <c r="BB230" s="84">
        <v>0.46225107285790057</v>
      </c>
      <c r="BC230" s="84">
        <v>0.63372571001494771</v>
      </c>
      <c r="BD230" s="84">
        <v>0.84741911374704659</v>
      </c>
      <c r="BE230" s="84">
        <v>0.8544095665171898</v>
      </c>
      <c r="BF230" s="84">
        <v>0.85893726794927427</v>
      </c>
      <c r="BG230" s="84">
        <v>0.86799025989681278</v>
      </c>
      <c r="BH230" s="84">
        <v>0.8310787244643747</v>
      </c>
      <c r="BI230" s="84">
        <v>0.83860118617098223</v>
      </c>
      <c r="BJ230" s="84">
        <v>0.83490906826108624</v>
      </c>
      <c r="BK230" s="84">
        <v>0.83204952022759049</v>
      </c>
      <c r="BL230" s="84">
        <v>0.86730604175707615</v>
      </c>
      <c r="BM230" s="84">
        <v>0.87718209481101861</v>
      </c>
      <c r="BN230" s="84">
        <v>0.84575558127199957</v>
      </c>
      <c r="BO230" s="84">
        <v>0.84294955156950679</v>
      </c>
      <c r="BP230" s="84">
        <v>0.86239090602246971</v>
      </c>
      <c r="BQ230" s="84">
        <v>0.86393871449925264</v>
      </c>
      <c r="BR230" s="84">
        <v>0.88229302280727129</v>
      </c>
      <c r="BS230" s="84">
        <v>0.89096026809392936</v>
      </c>
      <c r="BT230" s="84">
        <v>0.85577354260089689</v>
      </c>
      <c r="BU230" s="84">
        <v>0.87371015960268095</v>
      </c>
      <c r="BV230" s="84">
        <v>0.8814524165421026</v>
      </c>
      <c r="BW230" s="84">
        <v>0.88166618448334055</v>
      </c>
      <c r="BX230" s="84">
        <v>0.91254399922850671</v>
      </c>
      <c r="BY230" s="84">
        <v>0.72543641896220368</v>
      </c>
      <c r="BZ230" s="84">
        <v>0</v>
      </c>
      <c r="CA230" s="84">
        <v>0.38599277528649728</v>
      </c>
      <c r="CB230" s="84">
        <v>0.89191258016297792</v>
      </c>
      <c r="CC230" s="84">
        <v>0.89086945690084707</v>
      </c>
      <c r="CD230" s="84">
        <v>0.91901731038140699</v>
      </c>
      <c r="CE230" s="84">
        <v>0.9198671584936593</v>
      </c>
      <c r="CF230" s="84">
        <v>0.90265931738913807</v>
      </c>
      <c r="CG230" s="84">
        <v>0.91051280196730799</v>
      </c>
      <c r="CH230" s="84">
        <v>0.93821001494768308</v>
      </c>
      <c r="CI230" s="84">
        <v>0.9445308356237041</v>
      </c>
      <c r="CJ230" s="84">
        <v>0.95409614735522441</v>
      </c>
      <c r="CK230" s="84">
        <v>0.95099157259935052</v>
      </c>
      <c r="CL230" s="84">
        <v>0.94577245768841312</v>
      </c>
      <c r="CM230" s="84">
        <v>0.92693074240159445</v>
      </c>
      <c r="CN230" s="84">
        <v>0.91332754713342013</v>
      </c>
      <c r="CO230" s="84">
        <v>0.92139997508719484</v>
      </c>
      <c r="CP230" s="84">
        <v>0.9298905443849752</v>
      </c>
      <c r="CQ230" s="84">
        <v>0.93383239307584742</v>
      </c>
      <c r="CR230" s="84">
        <v>0.91714623816641749</v>
      </c>
      <c r="CS230" s="84">
        <v>0.9242731086359034</v>
      </c>
      <c r="CT230" s="84">
        <v>0.94057660687593425</v>
      </c>
      <c r="CU230" s="84">
        <v>0.94882226722599927</v>
      </c>
      <c r="CV230" s="84">
        <v>0.94871377597762674</v>
      </c>
      <c r="CW230" s="84">
        <v>0.64748491885543458</v>
      </c>
      <c r="CX230" s="84">
        <v>0.57993689425719663</v>
      </c>
      <c r="CY230" s="84">
        <v>0.91557050323866462</v>
      </c>
      <c r="CZ230" s="84">
        <v>0.9123330440233377</v>
      </c>
      <c r="DA230" s="84">
        <v>0.92279521674140508</v>
      </c>
      <c r="DB230" s="84">
        <v>0.9290406962727229</v>
      </c>
      <c r="DC230" s="84">
        <v>0.93812382467814259</v>
      </c>
      <c r="DD230" s="84">
        <v>0.91096786248131545</v>
      </c>
      <c r="DE230" s="84">
        <v>0.92342928781522737</v>
      </c>
      <c r="DF230" s="84">
        <v>0.94235787244643754</v>
      </c>
      <c r="DG230" s="84">
        <v>0.93940161049230919</v>
      </c>
      <c r="DH230" s="84">
        <v>0.94439823520902644</v>
      </c>
      <c r="DI230" s="84">
        <v>0.94608824471492636</v>
      </c>
      <c r="DJ230" s="84">
        <v>0.9381840975939052</v>
      </c>
      <c r="DK230" s="84">
        <v>0.91747633283507724</v>
      </c>
      <c r="DL230" s="84">
        <v>0.90951227156564929</v>
      </c>
      <c r="DM230" s="84">
        <v>0.91974962630792223</v>
      </c>
      <c r="DN230" s="84">
        <v>0.92990862625970394</v>
      </c>
      <c r="DO230" s="84">
        <v>0.93635180095472303</v>
      </c>
      <c r="DP230" s="84">
        <v>0.90736173393124064</v>
      </c>
      <c r="DQ230" s="84">
        <v>0.92385722551714167</v>
      </c>
      <c r="DR230" s="84">
        <v>0.94017812655705035</v>
      </c>
      <c r="DS230" s="84">
        <v>0.93468224118809973</v>
      </c>
      <c r="DT230" s="84">
        <v>0.9426201841940306</v>
      </c>
      <c r="DU230" s="84">
        <v>0.94267163143284216</v>
      </c>
      <c r="DV230" s="84">
        <v>0.71816384589420901</v>
      </c>
      <c r="DW230" s="84">
        <v>0.48737543597409066</v>
      </c>
      <c r="DX230" s="84">
        <v>0.90108009065046535</v>
      </c>
      <c r="DY230" s="84">
        <v>0.91092426507224711</v>
      </c>
      <c r="DZ230" s="84">
        <v>0.92948671584936593</v>
      </c>
      <c r="EA230" s="84">
        <v>0.92508679299869812</v>
      </c>
      <c r="EB230" s="84">
        <v>0.90125186846038863</v>
      </c>
      <c r="EC230" s="84">
        <v>0.90775832971695836</v>
      </c>
      <c r="ED230" s="84">
        <v>0.92962755356253113</v>
      </c>
      <c r="EE230" s="84">
        <v>0.93131298519697192</v>
      </c>
      <c r="EF230" s="84">
        <v>0.94284319398235206</v>
      </c>
      <c r="EG230" s="84">
        <v>0.94220336580588626</v>
      </c>
      <c r="EH230" s="84">
        <v>0.92719031775881189</v>
      </c>
      <c r="EI230" s="84">
        <v>0.91448667164922781</v>
      </c>
      <c r="EJ230" s="84">
        <v>0.90210473021842907</v>
      </c>
      <c r="EK230" s="84">
        <v>0.91071250622820132</v>
      </c>
      <c r="EL230" s="84">
        <v>0.93331404600028933</v>
      </c>
      <c r="EM230" s="84">
        <v>0.93002917209122904</v>
      </c>
      <c r="EN230" s="84">
        <v>0.90992762830094676</v>
      </c>
      <c r="EO230" s="84">
        <v>0.91458725107285788</v>
      </c>
      <c r="EP230" s="84">
        <v>0.92924763328350768</v>
      </c>
      <c r="EQ230" s="84">
        <v>0.93642412845363809</v>
      </c>
      <c r="ER230" s="84">
        <v>0.9353874343025218</v>
      </c>
      <c r="ES230" s="84">
        <v>0.93988896006833222</v>
      </c>
      <c r="ET230" s="84">
        <v>0.62701606875934235</v>
      </c>
      <c r="EU230" s="84">
        <v>0.56624626307922277</v>
      </c>
      <c r="EV230" s="84">
        <v>0.89839794589903077</v>
      </c>
      <c r="EW230" s="84">
        <v>0.90089673642252122</v>
      </c>
      <c r="EX230" s="84">
        <v>0.92200684700323066</v>
      </c>
      <c r="EY230" s="84">
        <v>0.9238753073918704</v>
      </c>
      <c r="EZ230" s="84">
        <v>0.89501108619830605</v>
      </c>
      <c r="FA230" s="84">
        <v>0.90511837600655765</v>
      </c>
      <c r="FB230" s="84">
        <v>0.92267065271549575</v>
      </c>
      <c r="FC230" s="84">
        <v>0.92786537441535266</v>
      </c>
      <c r="FD230" s="84">
        <v>0.91824581705964603</v>
      </c>
      <c r="FE230" s="84">
        <v>0.91839499252615842</v>
      </c>
      <c r="FF230" s="84">
        <v>0.90075461690534742</v>
      </c>
      <c r="FG230" s="84">
        <v>0.88915047334329844</v>
      </c>
      <c r="FH230" s="84">
        <v>0.88528255942909495</v>
      </c>
      <c r="FI230" s="84">
        <v>0.89241392625809668</v>
      </c>
      <c r="FJ230" s="84">
        <v>0.91518395293890742</v>
      </c>
      <c r="FK230" s="84">
        <v>0.91742610540527514</v>
      </c>
      <c r="FL230" s="84">
        <v>0.89090682610861982</v>
      </c>
      <c r="FM230" s="84">
        <v>0.89654756738511987</v>
      </c>
      <c r="FN230" s="84">
        <v>0.91013938714499254</v>
      </c>
      <c r="FO230" s="84">
        <v>0.91676310333188682</v>
      </c>
      <c r="FP230" s="84">
        <v>0.90829475866724529</v>
      </c>
      <c r="FQ230" s="84">
        <v>0.91423766816143492</v>
      </c>
      <c r="FR230" s="84">
        <v>0.89552895510873232</v>
      </c>
      <c r="FS230" s="84">
        <v>0.88845291479820632</v>
      </c>
      <c r="FT230" s="84">
        <v>0.8802256617966151</v>
      </c>
      <c r="FU230" s="84">
        <v>0.88345789735924263</v>
      </c>
      <c r="FV230" s="84">
        <v>0.91418342253724871</v>
      </c>
      <c r="FW230" s="84">
        <v>0.90190582959641252</v>
      </c>
      <c r="FX230" s="84">
        <v>0.70446562032884907</v>
      </c>
      <c r="FY230" s="84">
        <v>0</v>
      </c>
      <c r="FZ230" s="84">
        <v>0.38668410563029398</v>
      </c>
      <c r="GA230" s="84">
        <v>0.91587106417860076</v>
      </c>
    </row>
    <row r="231" spans="2:183">
      <c r="B231" s="96" t="s">
        <v>8</v>
      </c>
      <c r="C231" s="166" t="s">
        <v>268</v>
      </c>
      <c r="D231" s="169">
        <v>1630771.75</v>
      </c>
      <c r="E231" s="170">
        <v>1474780</v>
      </c>
      <c r="F231" s="170">
        <v>1575356.75</v>
      </c>
      <c r="G231" s="170">
        <v>1529910.25</v>
      </c>
      <c r="H231" s="170">
        <v>1595532.88</v>
      </c>
      <c r="I231" s="170">
        <v>1525656.38</v>
      </c>
      <c r="J231" s="170">
        <v>1608229.75</v>
      </c>
      <c r="K231" s="170">
        <v>1606849.5</v>
      </c>
      <c r="L231" s="170">
        <v>1521304.62</v>
      </c>
      <c r="M231" s="170">
        <v>1605314</v>
      </c>
      <c r="N231" s="170">
        <v>1551614.12</v>
      </c>
      <c r="O231" s="170">
        <v>1607136.88</v>
      </c>
      <c r="P231" s="170">
        <v>1635853.75</v>
      </c>
      <c r="Q231" s="170">
        <v>1474718.25</v>
      </c>
      <c r="R231" s="170">
        <v>1571575.75</v>
      </c>
      <c r="S231" s="170">
        <v>1526890.88</v>
      </c>
      <c r="T231" s="170">
        <v>1596678.25</v>
      </c>
      <c r="U231" s="170">
        <v>1542251.62</v>
      </c>
      <c r="V231" s="170">
        <v>1603541.62</v>
      </c>
      <c r="W231" s="170">
        <v>1610439.5</v>
      </c>
      <c r="X231" s="170">
        <v>1512845.75</v>
      </c>
      <c r="Y231" s="170">
        <v>1580665.62</v>
      </c>
      <c r="Z231" s="170">
        <v>1517898</v>
      </c>
      <c r="AA231" s="170">
        <v>1579162</v>
      </c>
      <c r="AB231" s="170">
        <v>1586021.38</v>
      </c>
      <c r="AC231" s="170">
        <v>1444416.12</v>
      </c>
      <c r="AD231" s="170">
        <v>1552470.75</v>
      </c>
      <c r="AE231" s="170">
        <v>503883.22</v>
      </c>
      <c r="AF231" s="170">
        <v>1508110.12</v>
      </c>
      <c r="AG231" s="170">
        <v>1513354</v>
      </c>
      <c r="AH231" s="170">
        <v>1597622.38</v>
      </c>
      <c r="AI231" s="170">
        <v>1586700.38</v>
      </c>
      <c r="AJ231" s="170">
        <v>1492919.5</v>
      </c>
      <c r="AK231" s="170">
        <v>1555575.25</v>
      </c>
      <c r="AL231" s="170">
        <v>1505118</v>
      </c>
      <c r="AM231" s="170">
        <v>1542866</v>
      </c>
      <c r="AN231" s="170">
        <v>1587615.88</v>
      </c>
      <c r="AO231" s="170">
        <v>1503222.25</v>
      </c>
      <c r="AP231" s="170">
        <v>1563224.88</v>
      </c>
      <c r="AQ231" s="170">
        <v>1499289.38</v>
      </c>
      <c r="AR231" s="170">
        <v>1572822.38</v>
      </c>
      <c r="AS231" s="170">
        <v>1537855</v>
      </c>
      <c r="AT231" s="170">
        <v>1600595</v>
      </c>
      <c r="AU231" s="170">
        <v>1606426</v>
      </c>
      <c r="AV231" s="170">
        <v>1511567.75</v>
      </c>
      <c r="AW231" s="170">
        <v>1560875.5</v>
      </c>
      <c r="AX231" s="170">
        <v>1509232.75</v>
      </c>
      <c r="AY231" s="170">
        <v>1549417.88</v>
      </c>
      <c r="AZ231" s="170">
        <v>1593317.62</v>
      </c>
      <c r="BA231" s="170">
        <v>1452132.88</v>
      </c>
      <c r="BB231" s="170">
        <v>857962.06</v>
      </c>
      <c r="BC231" s="170">
        <v>1140294</v>
      </c>
      <c r="BD231" s="170">
        <v>1571364.25</v>
      </c>
      <c r="BE231" s="170">
        <v>1532229.12</v>
      </c>
      <c r="BF231" s="170">
        <v>1591601</v>
      </c>
      <c r="BG231" s="170">
        <v>1606077.5</v>
      </c>
      <c r="BH231" s="170">
        <v>1494623.62</v>
      </c>
      <c r="BI231" s="170">
        <v>1556736.38</v>
      </c>
      <c r="BJ231" s="170">
        <v>1499840.38</v>
      </c>
      <c r="BK231" s="170">
        <v>1545514.5</v>
      </c>
      <c r="BL231" s="170">
        <v>1604937.25</v>
      </c>
      <c r="BM231" s="170">
        <v>1464850.62</v>
      </c>
      <c r="BN231" s="170">
        <v>1569031.62</v>
      </c>
      <c r="BO231" s="170">
        <v>1514175.38</v>
      </c>
      <c r="BP231" s="170">
        <v>1597122.38</v>
      </c>
      <c r="BQ231" s="170">
        <v>1547857.12</v>
      </c>
      <c r="BR231" s="170">
        <v>1630556.88</v>
      </c>
      <c r="BS231" s="170">
        <v>1645444.5</v>
      </c>
      <c r="BT231" s="170">
        <v>1534603.62</v>
      </c>
      <c r="BU231" s="170">
        <v>1615880.88</v>
      </c>
      <c r="BV231" s="170">
        <v>1574733</v>
      </c>
      <c r="BW231" s="170">
        <v>1628283.25</v>
      </c>
      <c r="BX231" s="170">
        <v>1679582.12</v>
      </c>
      <c r="BY231" s="170">
        <v>1205641.6200000001</v>
      </c>
      <c r="BZ231" s="170">
        <v>0</v>
      </c>
      <c r="CA231" s="170">
        <v>689603.31</v>
      </c>
      <c r="CB231" s="170">
        <v>1646369.38</v>
      </c>
      <c r="CC231" s="170">
        <v>1592724.75</v>
      </c>
      <c r="CD231" s="170">
        <v>1693167.88</v>
      </c>
      <c r="CE231" s="170">
        <v>1693988.38</v>
      </c>
      <c r="CF231" s="170">
        <v>1611317.5</v>
      </c>
      <c r="CG231" s="170">
        <v>1677252.62</v>
      </c>
      <c r="CH231" s="170">
        <v>1669613.75</v>
      </c>
      <c r="CI231" s="170">
        <v>1735927.38</v>
      </c>
      <c r="CJ231" s="170">
        <v>1736042.62</v>
      </c>
      <c r="CK231" s="170">
        <v>1618736.75</v>
      </c>
      <c r="CL231" s="170">
        <v>1721067.5</v>
      </c>
      <c r="CM231" s="170">
        <v>1635025</v>
      </c>
      <c r="CN231" s="170">
        <v>1667281.12</v>
      </c>
      <c r="CO231" s="170">
        <v>1626288.25</v>
      </c>
      <c r="CP231" s="170">
        <v>1695853.88</v>
      </c>
      <c r="CQ231" s="170">
        <v>1702457.62</v>
      </c>
      <c r="CR231" s="170">
        <v>1619951</v>
      </c>
      <c r="CS231" s="170">
        <v>1685198.12</v>
      </c>
      <c r="CT231" s="170">
        <v>1658586.5</v>
      </c>
      <c r="CU231" s="170">
        <v>1727297.5</v>
      </c>
      <c r="CV231" s="170">
        <v>1734699</v>
      </c>
      <c r="CW231" s="170">
        <v>1069002.6200000001</v>
      </c>
      <c r="CX231" s="170">
        <v>1060761.6200000001</v>
      </c>
      <c r="CY231" s="170">
        <v>1624215</v>
      </c>
      <c r="CZ231" s="170">
        <v>1673242.75</v>
      </c>
      <c r="DA231" s="170">
        <v>1636714.75</v>
      </c>
      <c r="DB231" s="170">
        <v>1702136.88</v>
      </c>
      <c r="DC231" s="170">
        <v>1717406.88</v>
      </c>
      <c r="DD231" s="170">
        <v>1617524.25</v>
      </c>
      <c r="DE231" s="170">
        <v>1691718.88</v>
      </c>
      <c r="DF231" s="170">
        <v>1668678.5</v>
      </c>
      <c r="DG231" s="170">
        <v>1719179.5</v>
      </c>
      <c r="DH231" s="170">
        <v>1735517.62</v>
      </c>
      <c r="DI231" s="170">
        <v>1570211</v>
      </c>
      <c r="DJ231" s="170">
        <v>1724306.62</v>
      </c>
      <c r="DK231" s="170">
        <v>1634497.5</v>
      </c>
      <c r="DL231" s="170">
        <v>1676263.38</v>
      </c>
      <c r="DM231" s="170">
        <v>1638903.88</v>
      </c>
      <c r="DN231" s="170">
        <v>1711211.62</v>
      </c>
      <c r="DO231" s="170">
        <v>1721951.75</v>
      </c>
      <c r="DP231" s="170">
        <v>1619008</v>
      </c>
      <c r="DQ231" s="170">
        <v>1699908.38</v>
      </c>
      <c r="DR231" s="170">
        <v>1672788</v>
      </c>
      <c r="DS231" s="170">
        <v>1719016.75</v>
      </c>
      <c r="DT231" s="170">
        <v>1732431.25</v>
      </c>
      <c r="DU231" s="170">
        <v>1564933.62</v>
      </c>
      <c r="DV231" s="170">
        <v>1320795.5</v>
      </c>
      <c r="DW231" s="170">
        <v>868697.94</v>
      </c>
      <c r="DX231" s="170">
        <v>1662255.12</v>
      </c>
      <c r="DY231" s="170">
        <v>1624839.62</v>
      </c>
      <c r="DZ231" s="170">
        <v>1710596.62</v>
      </c>
      <c r="EA231" s="170">
        <v>1702440.25</v>
      </c>
      <c r="EB231" s="170">
        <v>1609112</v>
      </c>
      <c r="EC231" s="170">
        <v>1672693</v>
      </c>
      <c r="ED231" s="170">
        <v>1654737.88</v>
      </c>
      <c r="EE231" s="170">
        <v>1713535.75</v>
      </c>
      <c r="EF231" s="170">
        <v>1732800.5</v>
      </c>
      <c r="EG231" s="170">
        <v>1620048</v>
      </c>
      <c r="EH231" s="170">
        <v>1705165.62</v>
      </c>
      <c r="EI231" s="170">
        <v>1629979.75</v>
      </c>
      <c r="EJ231" s="170">
        <v>1664060.12</v>
      </c>
      <c r="EK231" s="170">
        <v>1624141.12</v>
      </c>
      <c r="EL231" s="170">
        <v>1716999</v>
      </c>
      <c r="EM231" s="170">
        <v>1711335.38</v>
      </c>
      <c r="EN231" s="170">
        <v>1623133.75</v>
      </c>
      <c r="EO231" s="170">
        <v>1684102.12</v>
      </c>
      <c r="EP231" s="170">
        <v>1654141.38</v>
      </c>
      <c r="EQ231" s="170">
        <v>1722079.25</v>
      </c>
      <c r="ER231" s="170">
        <v>1719861.12</v>
      </c>
      <c r="ES231" s="170">
        <v>1560620.5</v>
      </c>
      <c r="ET231" s="170">
        <v>1153505.6200000001</v>
      </c>
      <c r="EU231" s="170">
        <v>1011595.31</v>
      </c>
      <c r="EV231" s="170">
        <v>1657590.5</v>
      </c>
      <c r="EW231" s="170">
        <v>1608709.38</v>
      </c>
      <c r="EX231" s="170">
        <v>1697887.88</v>
      </c>
      <c r="EY231" s="170">
        <v>1700347.38</v>
      </c>
      <c r="EZ231" s="170">
        <v>1598900.88</v>
      </c>
      <c r="FA231" s="170">
        <v>1668554.12</v>
      </c>
      <c r="FB231" s="170">
        <v>1643091.88</v>
      </c>
      <c r="FC231" s="170">
        <v>1707882.12</v>
      </c>
      <c r="FD231" s="170">
        <v>1690247.5</v>
      </c>
      <c r="FE231" s="170">
        <v>1527368.12</v>
      </c>
      <c r="FF231" s="170">
        <v>1661134</v>
      </c>
      <c r="FG231" s="170">
        <v>1589361.12</v>
      </c>
      <c r="FH231" s="170">
        <v>1635600.88</v>
      </c>
      <c r="FI231" s="170">
        <v>1594722.12</v>
      </c>
      <c r="FJ231" s="170">
        <v>1685754.38</v>
      </c>
      <c r="FK231" s="170">
        <v>1689395.88</v>
      </c>
      <c r="FL231" s="170">
        <v>1592024.38</v>
      </c>
      <c r="FM231" s="170">
        <v>1654164</v>
      </c>
      <c r="FN231" s="170">
        <v>1622530.38</v>
      </c>
      <c r="FO231" s="170">
        <v>1688477.62</v>
      </c>
      <c r="FP231" s="170">
        <v>1673271</v>
      </c>
      <c r="FQ231" s="170">
        <v>1520832.12</v>
      </c>
      <c r="FR231" s="170">
        <v>1652517.5</v>
      </c>
      <c r="FS231" s="170">
        <v>1588115</v>
      </c>
      <c r="FT231" s="170">
        <v>1626886</v>
      </c>
      <c r="FU231" s="170">
        <v>1579752</v>
      </c>
      <c r="FV231" s="170">
        <v>1683974.5</v>
      </c>
      <c r="FW231" s="170">
        <v>1663754.88</v>
      </c>
      <c r="FX231" s="170">
        <v>1259950.25</v>
      </c>
      <c r="FY231" s="170">
        <v>0</v>
      </c>
      <c r="FZ231" s="170">
        <v>690553</v>
      </c>
      <c r="GA231" s="170">
        <v>1686474.62</v>
      </c>
    </row>
    <row r="232" spans="2:183">
      <c r="B232" s="171" t="s">
        <v>8</v>
      </c>
      <c r="C232" s="172" t="s">
        <v>269</v>
      </c>
      <c r="D232" s="454">
        <v>11.128129584769184</v>
      </c>
      <c r="E232" s="455">
        <v>11.13554164558778</v>
      </c>
      <c r="F232" s="455">
        <v>11.175516972298087</v>
      </c>
      <c r="G232" s="455">
        <v>11.17098057318232</v>
      </c>
      <c r="H232" s="455">
        <v>11.160694459988807</v>
      </c>
      <c r="I232" s="455">
        <v>11.17467757529591</v>
      </c>
      <c r="J232" s="455">
        <v>11.15756948202417</v>
      </c>
      <c r="K232" s="455">
        <v>11.153952145271795</v>
      </c>
      <c r="L232" s="455">
        <v>11.181789636578607</v>
      </c>
      <c r="M232" s="455">
        <v>11.154753218958676</v>
      </c>
      <c r="N232" s="455">
        <v>11.156591503925911</v>
      </c>
      <c r="O232" s="455">
        <v>11.149445905164937</v>
      </c>
      <c r="P232" s="455">
        <v>11.129316737648484</v>
      </c>
      <c r="Q232" s="455">
        <v>11.133814380841651</v>
      </c>
      <c r="R232" s="455">
        <v>11.178193437795622</v>
      </c>
      <c r="S232" s="455">
        <v>11.169729698095816</v>
      </c>
      <c r="T232" s="455">
        <v>11.156454159883172</v>
      </c>
      <c r="U232" s="455">
        <v>11.162472447594517</v>
      </c>
      <c r="V232" s="455">
        <v>11.159031169319203</v>
      </c>
      <c r="W232" s="455">
        <v>11.151546941432271</v>
      </c>
      <c r="X232" s="455">
        <v>11.187703172174047</v>
      </c>
      <c r="Y232" s="455">
        <v>11.173229612141176</v>
      </c>
      <c r="Z232" s="455">
        <v>11.179592558221751</v>
      </c>
      <c r="AA232" s="455">
        <v>11.168522002348048</v>
      </c>
      <c r="AB232" s="455">
        <v>11.167434481981664</v>
      </c>
      <c r="AC232" s="455">
        <v>11.158272974476239</v>
      </c>
      <c r="AD232" s="455">
        <v>11.193980373211813</v>
      </c>
      <c r="AE232" s="455">
        <v>11.189944925605152</v>
      </c>
      <c r="AF232" s="455">
        <v>11.183529376867803</v>
      </c>
      <c r="AG232" s="455">
        <v>11.188400379769538</v>
      </c>
      <c r="AH232" s="455">
        <v>11.164221184889099</v>
      </c>
      <c r="AI232" s="455">
        <v>11.170170505744537</v>
      </c>
      <c r="AJ232" s="455">
        <v>11.200368364192899</v>
      </c>
      <c r="AK232" s="455">
        <v>11.19384638079544</v>
      </c>
      <c r="AL232" s="455">
        <v>11.182488511172473</v>
      </c>
      <c r="AM232" s="455">
        <v>11.199259608754037</v>
      </c>
      <c r="AN232" s="455">
        <v>11.166946001645904</v>
      </c>
      <c r="AO232" s="455">
        <v>11.154108512613631</v>
      </c>
      <c r="AP232" s="455">
        <v>11.187547896284951</v>
      </c>
      <c r="AQ232" s="455">
        <v>11.19599575844018</v>
      </c>
      <c r="AR232" s="455">
        <v>11.17497872038083</v>
      </c>
      <c r="AS232" s="455">
        <v>11.16685788143716</v>
      </c>
      <c r="AT232" s="455">
        <v>11.160193836285037</v>
      </c>
      <c r="AU232" s="455">
        <v>11.152251032663404</v>
      </c>
      <c r="AV232" s="455">
        <v>11.187185455460494</v>
      </c>
      <c r="AW232" s="455">
        <v>11.185703945765432</v>
      </c>
      <c r="AX232" s="455">
        <v>11.182981001496762</v>
      </c>
      <c r="AY232" s="455">
        <v>11.19165785443934</v>
      </c>
      <c r="AZ232" s="455">
        <v>11.162923920887252</v>
      </c>
      <c r="BA232" s="455">
        <v>11.153351306097681</v>
      </c>
      <c r="BB232" s="455">
        <v>11.186966998291892</v>
      </c>
      <c r="BC232" s="455">
        <v>11.206710499159714</v>
      </c>
      <c r="BD232" s="455">
        <v>11.176371117449163</v>
      </c>
      <c r="BE232" s="455">
        <v>11.169153254023794</v>
      </c>
      <c r="BF232" s="455">
        <v>11.168502820894265</v>
      </c>
      <c r="BG232" s="455">
        <v>11.152541490174293</v>
      </c>
      <c r="BH232" s="455">
        <v>11.200884455702274</v>
      </c>
      <c r="BI232" s="455">
        <v>11.188756019377003</v>
      </c>
      <c r="BJ232" s="455">
        <v>11.188413388734306</v>
      </c>
      <c r="BK232" s="455">
        <v>11.195567451665013</v>
      </c>
      <c r="BL232" s="455">
        <v>11.153415636018337</v>
      </c>
      <c r="BM232" s="455">
        <v>11.143700846703336</v>
      </c>
      <c r="BN232" s="455">
        <v>11.181730603402199</v>
      </c>
      <c r="BO232" s="455">
        <v>11.187607900994191</v>
      </c>
      <c r="BP232" s="455">
        <v>11.162365233678825</v>
      </c>
      <c r="BQ232" s="455">
        <v>11.158622201075595</v>
      </c>
      <c r="BR232" s="455">
        <v>11.138977067009147</v>
      </c>
      <c r="BS232" s="455">
        <v>11.131331136983244</v>
      </c>
      <c r="BT232" s="455">
        <v>11.168632562607804</v>
      </c>
      <c r="BU232" s="455">
        <v>11.14715802399299</v>
      </c>
      <c r="BV232" s="455">
        <v>11.126810621369925</v>
      </c>
      <c r="BW232" s="455">
        <v>11.131353441027079</v>
      </c>
      <c r="BX232" s="455">
        <v>11.09352663769303</v>
      </c>
      <c r="BY232" s="455">
        <v>11.090336948422884</v>
      </c>
      <c r="BZ232" s="455" t="e">
        <v>#DIV/0!</v>
      </c>
      <c r="CA232" s="455">
        <v>11.127120774505849</v>
      </c>
      <c r="CB232" s="455">
        <v>11.125696078497624</v>
      </c>
      <c r="CC232" s="455">
        <v>11.134976369915687</v>
      </c>
      <c r="CD232" s="455">
        <v>11.104487788242084</v>
      </c>
      <c r="CE232" s="455">
        <v>11.09960476224798</v>
      </c>
      <c r="CF232" s="455">
        <v>11.117826568205086</v>
      </c>
      <c r="CG232" s="455">
        <v>11.102853870850296</v>
      </c>
      <c r="CH232" s="455">
        <v>11.083542442528163</v>
      </c>
      <c r="CI232" s="455">
        <v>11.077394278567279</v>
      </c>
      <c r="CJ232" s="455">
        <v>10.967065623894477</v>
      </c>
      <c r="CK232" s="455">
        <v>10.9669396991223</v>
      </c>
      <c r="CL232" s="455">
        <v>10.9681515470159</v>
      </c>
      <c r="CM232" s="455">
        <v>10.986003977746122</v>
      </c>
      <c r="CN232" s="455">
        <v>11.002831877095268</v>
      </c>
      <c r="CO232" s="455">
        <v>10.992892185060454</v>
      </c>
      <c r="CP232" s="455">
        <v>10.992052631578947</v>
      </c>
      <c r="CQ232" s="455">
        <v>10.988276427381983</v>
      </c>
      <c r="CR232" s="455">
        <v>11.000842065232892</v>
      </c>
      <c r="CS232" s="455">
        <v>10.989371364478181</v>
      </c>
      <c r="CT232" s="455">
        <v>10.982636089847778</v>
      </c>
      <c r="CU232" s="455">
        <v>10.9724719065436</v>
      </c>
      <c r="CV232" s="455">
        <v>11.020749286862385</v>
      </c>
      <c r="CW232" s="455">
        <v>11.017294946382288</v>
      </c>
      <c r="CX232" s="455">
        <v>11.024509114620278</v>
      </c>
      <c r="CY232" s="455">
        <v>11.048780985551414</v>
      </c>
      <c r="CZ232" s="455">
        <v>11.054210957474218</v>
      </c>
      <c r="DA232" s="455">
        <v>11.046642571744822</v>
      </c>
      <c r="DB232" s="455">
        <v>11.04286961768274</v>
      </c>
      <c r="DC232" s="455">
        <v>11.034057283836397</v>
      </c>
      <c r="DD232" s="455">
        <v>11.058860629679007</v>
      </c>
      <c r="DE232" s="455">
        <v>11.041974831601483</v>
      </c>
      <c r="DF232" s="455">
        <v>11.028576190948902</v>
      </c>
      <c r="DG232" s="455">
        <v>11.030421922519217</v>
      </c>
      <c r="DH232" s="455">
        <v>11.076334475738255</v>
      </c>
      <c r="DI232" s="455">
        <v>11.075216713571313</v>
      </c>
      <c r="DJ232" s="455">
        <v>11.077675258261809</v>
      </c>
      <c r="DK232" s="455">
        <v>11.095631661122802</v>
      </c>
      <c r="DL232" s="455">
        <v>11.108512183646015</v>
      </c>
      <c r="DM232" s="455">
        <v>11.098045573048925</v>
      </c>
      <c r="DN232" s="455">
        <v>11.091381552082861</v>
      </c>
      <c r="DO232" s="455">
        <v>11.084194281373913</v>
      </c>
      <c r="DP232" s="455">
        <v>11.112996444407836</v>
      </c>
      <c r="DQ232" s="455">
        <v>11.090288819733949</v>
      </c>
      <c r="DR232" s="455">
        <v>11.081368619787353</v>
      </c>
      <c r="DS232" s="455">
        <v>11.085066903111398</v>
      </c>
      <c r="DT232" s="455">
        <v>11.077492774566474</v>
      </c>
      <c r="DU232" s="455">
        <v>11.077999646055288</v>
      </c>
      <c r="DV232" s="455">
        <v>11.084962904525312</v>
      </c>
      <c r="DW232" s="455">
        <v>11.101145515187916</v>
      </c>
      <c r="DX232" s="455">
        <v>11.118763344481605</v>
      </c>
      <c r="DY232" s="455">
        <v>11.109406801679226</v>
      </c>
      <c r="DZ232" s="455">
        <v>11.092428135111827</v>
      </c>
      <c r="EA232" s="455">
        <v>11.092044395796277</v>
      </c>
      <c r="EB232" s="455">
        <v>11.119947479354549</v>
      </c>
      <c r="EC232" s="455">
        <v>11.106269255285245</v>
      </c>
      <c r="ED232" s="455">
        <v>11.086203897870172</v>
      </c>
      <c r="EE232" s="455">
        <v>11.08969783064537</v>
      </c>
      <c r="EF232" s="455">
        <v>11.077233121735739</v>
      </c>
      <c r="EG232" s="455">
        <v>11.078198136592871</v>
      </c>
      <c r="EH232" s="455">
        <v>11.084596312860784</v>
      </c>
      <c r="EI232" s="455">
        <v>11.1011371792055</v>
      </c>
      <c r="EJ232" s="455">
        <v>11.118194160486404</v>
      </c>
      <c r="EK232" s="455">
        <v>11.107213043002517</v>
      </c>
      <c r="EL232" s="455">
        <v>11.088286577805333</v>
      </c>
      <c r="EM232" s="455">
        <v>11.090745999753731</v>
      </c>
      <c r="EN232" s="455">
        <v>11.109898644731432</v>
      </c>
      <c r="EO232" s="455">
        <v>11.098530522403307</v>
      </c>
      <c r="EP232" s="455">
        <v>11.086738471849864</v>
      </c>
      <c r="EQ232" s="455">
        <v>11.084158814139698</v>
      </c>
      <c r="ER232" s="455">
        <v>11.082150626320946</v>
      </c>
      <c r="ES232" s="455">
        <v>11.080175082358286</v>
      </c>
      <c r="ET232" s="455">
        <v>11.088256032015538</v>
      </c>
      <c r="EU232" s="455">
        <v>11.126641588710521</v>
      </c>
      <c r="EV232" s="455">
        <v>11.120663513468182</v>
      </c>
      <c r="EW232" s="455">
        <v>11.121547497586899</v>
      </c>
      <c r="EX232" s="455">
        <v>11.099337656564598</v>
      </c>
      <c r="EY232" s="455">
        <v>11.092935765451912</v>
      </c>
      <c r="EZ232" s="455">
        <v>11.126428136702522</v>
      </c>
      <c r="FA232" s="455">
        <v>11.111101551574883</v>
      </c>
      <c r="FB232" s="455">
        <v>11.091180743060805</v>
      </c>
      <c r="FC232" s="455">
        <v>11.094177882866498</v>
      </c>
      <c r="FD232" s="455">
        <v>11.094648436474387</v>
      </c>
      <c r="FE232" s="455">
        <v>11.09788137502089</v>
      </c>
      <c r="FF232" s="455">
        <v>11.115279097466644</v>
      </c>
      <c r="FG232" s="455">
        <v>11.132942379624831</v>
      </c>
      <c r="FH232" s="455">
        <v>11.13570272128759</v>
      </c>
      <c r="FI232" s="455">
        <v>11.129645203250172</v>
      </c>
      <c r="FJ232" s="455">
        <v>11.102175842992622</v>
      </c>
      <c r="FK232" s="455">
        <v>11.098966441542059</v>
      </c>
      <c r="FL232" s="455">
        <v>11.129613126031151</v>
      </c>
      <c r="FM232" s="455">
        <v>11.120579772501143</v>
      </c>
      <c r="FN232" s="455">
        <v>11.103184805954177</v>
      </c>
      <c r="FO232" s="455">
        <v>11.10095606895373</v>
      </c>
      <c r="FP232" s="455">
        <v>11.103545525126579</v>
      </c>
      <c r="FQ232" s="455">
        <v>11.100640273276694</v>
      </c>
      <c r="FR232" s="455">
        <v>11.122147140578413</v>
      </c>
      <c r="FS232" s="455">
        <v>11.132947774272695</v>
      </c>
      <c r="FT232" s="455">
        <v>11.140002738975623</v>
      </c>
      <c r="FU232" s="455">
        <v>11.136935311037167</v>
      </c>
      <c r="FV232" s="455">
        <v>11.102591742816831</v>
      </c>
      <c r="FW232" s="455">
        <v>11.118606227069508</v>
      </c>
      <c r="FX232" s="455">
        <v>11.139257265115949</v>
      </c>
      <c r="FY232" s="455" t="e">
        <v>#DIV/0!</v>
      </c>
      <c r="FZ232" s="455">
        <v>11.122523596301903</v>
      </c>
      <c r="GA232" s="455">
        <v>11.098586545928374</v>
      </c>
    </row>
    <row r="233" spans="2:183">
      <c r="B233" s="96" t="s">
        <v>8</v>
      </c>
      <c r="C233" s="166" t="s">
        <v>37</v>
      </c>
      <c r="D233" s="99">
        <v>3568126.25</v>
      </c>
      <c r="E233" s="87">
        <v>3226816</v>
      </c>
      <c r="F233" s="87">
        <v>3446877.75</v>
      </c>
      <c r="G233" s="87">
        <v>3347440.25</v>
      </c>
      <c r="H233" s="87">
        <v>3491023.75</v>
      </c>
      <c r="I233" s="87">
        <v>3338132.25</v>
      </c>
      <c r="J233" s="87">
        <v>3518802.25</v>
      </c>
      <c r="K233" s="87">
        <v>3515783</v>
      </c>
      <c r="L233" s="87">
        <v>3328610.75</v>
      </c>
      <c r="M233" s="87">
        <v>3512423.5</v>
      </c>
      <c r="N233" s="87">
        <v>3394928.5</v>
      </c>
      <c r="O233" s="87">
        <v>3516411.75</v>
      </c>
      <c r="P233" s="87">
        <v>3728111.25</v>
      </c>
      <c r="Q233" s="87">
        <v>3360882.25</v>
      </c>
      <c r="R233" s="87">
        <v>3581618.5</v>
      </c>
      <c r="S233" s="87">
        <v>3479782</v>
      </c>
      <c r="T233" s="87">
        <v>3638828.75</v>
      </c>
      <c r="U233" s="87">
        <v>3514790</v>
      </c>
      <c r="V233" s="87">
        <v>3654471</v>
      </c>
      <c r="W233" s="87">
        <v>3670190.75</v>
      </c>
      <c r="X233" s="87">
        <v>3447773.75</v>
      </c>
      <c r="Y233" s="87">
        <v>3602336.25</v>
      </c>
      <c r="Z233" s="87">
        <v>3459287.5</v>
      </c>
      <c r="AA233" s="87">
        <v>3598908.5</v>
      </c>
      <c r="AB233" s="87">
        <v>3904784.75</v>
      </c>
      <c r="AC233" s="87">
        <v>3556152.5</v>
      </c>
      <c r="AD233" s="87">
        <v>3822183.75</v>
      </c>
      <c r="AE233" s="87">
        <v>1240561.25</v>
      </c>
      <c r="AF233" s="87">
        <v>3712967.25</v>
      </c>
      <c r="AG233" s="87">
        <v>3725876.25</v>
      </c>
      <c r="AH233" s="87">
        <v>3933346.75</v>
      </c>
      <c r="AI233" s="87">
        <v>3906454.25</v>
      </c>
      <c r="AJ233" s="87">
        <v>3675567.5</v>
      </c>
      <c r="AK233" s="87">
        <v>3829827.5</v>
      </c>
      <c r="AL233" s="87">
        <v>3705600.25</v>
      </c>
      <c r="AM233" s="87">
        <v>3798537</v>
      </c>
      <c r="AN233" s="87">
        <v>3961096.5</v>
      </c>
      <c r="AO233" s="87">
        <v>3750534.25</v>
      </c>
      <c r="AP233" s="87">
        <v>3900243</v>
      </c>
      <c r="AQ233" s="87">
        <v>3740722</v>
      </c>
      <c r="AR233" s="87">
        <v>3924188.25</v>
      </c>
      <c r="AS233" s="87">
        <v>3836944</v>
      </c>
      <c r="AT233" s="87">
        <v>3993477</v>
      </c>
      <c r="AU233" s="87">
        <v>4008025.75</v>
      </c>
      <c r="AV233" s="87">
        <v>3771357.5</v>
      </c>
      <c r="AW233" s="87">
        <v>3894380.25</v>
      </c>
      <c r="AX233" s="87">
        <v>3765530.25</v>
      </c>
      <c r="AY233" s="87">
        <v>3865793</v>
      </c>
      <c r="AZ233" s="87">
        <v>4174492</v>
      </c>
      <c r="BA233" s="87">
        <v>3804588</v>
      </c>
      <c r="BB233" s="87">
        <v>2247861.5</v>
      </c>
      <c r="BC233" s="87">
        <v>2987568.5</v>
      </c>
      <c r="BD233" s="87">
        <v>4116974.25</v>
      </c>
      <c r="BE233" s="87">
        <v>4014440</v>
      </c>
      <c r="BF233" s="87">
        <v>4169993.75</v>
      </c>
      <c r="BG233" s="87">
        <v>4207922.5</v>
      </c>
      <c r="BH233" s="87">
        <v>3915912.5</v>
      </c>
      <c r="BI233" s="87">
        <v>4078648</v>
      </c>
      <c r="BJ233" s="87">
        <v>3929581.5</v>
      </c>
      <c r="BK233" s="87">
        <v>4049246.75</v>
      </c>
      <c r="BL233" s="87">
        <v>4330117.5</v>
      </c>
      <c r="BM233" s="87">
        <v>3952164.25</v>
      </c>
      <c r="BN233" s="87">
        <v>4233242.5</v>
      </c>
      <c r="BO233" s="87">
        <v>4085240.25</v>
      </c>
      <c r="BP233" s="87">
        <v>4309032</v>
      </c>
      <c r="BQ233" s="87">
        <v>4176115</v>
      </c>
      <c r="BR233" s="87">
        <v>4399240</v>
      </c>
      <c r="BS233" s="87">
        <v>4439406.5</v>
      </c>
      <c r="BT233" s="87">
        <v>4140356.5</v>
      </c>
      <c r="BU233" s="87">
        <v>4359641</v>
      </c>
      <c r="BV233" s="87">
        <v>4248625.5</v>
      </c>
      <c r="BW233" s="87">
        <v>4393104</v>
      </c>
      <c r="BX233" s="87">
        <v>4667554.5</v>
      </c>
      <c r="BY233" s="87">
        <v>3350476.25</v>
      </c>
      <c r="BZ233" s="87">
        <v>0</v>
      </c>
      <c r="CA233" s="87">
        <v>1916406</v>
      </c>
      <c r="CB233" s="87">
        <v>4575257</v>
      </c>
      <c r="CC233" s="87">
        <v>4426179</v>
      </c>
      <c r="CD233" s="87">
        <v>4705309</v>
      </c>
      <c r="CE233" s="87">
        <v>4707591.5</v>
      </c>
      <c r="CF233" s="87">
        <v>4477848.5</v>
      </c>
      <c r="CG233" s="87">
        <v>4661082.5</v>
      </c>
      <c r="CH233" s="87">
        <v>4639854</v>
      </c>
      <c r="CI233" s="87">
        <v>4824137.5</v>
      </c>
      <c r="CJ233" s="87">
        <v>5065768.5</v>
      </c>
      <c r="CK233" s="87">
        <v>4723471.5</v>
      </c>
      <c r="CL233" s="87">
        <v>5022072</v>
      </c>
      <c r="CM233" s="87">
        <v>4771000</v>
      </c>
      <c r="CN233" s="87">
        <v>4865122.5</v>
      </c>
      <c r="CO233" s="87">
        <v>4745504</v>
      </c>
      <c r="CP233" s="87">
        <v>4948497.5</v>
      </c>
      <c r="CQ233" s="87">
        <v>4967766</v>
      </c>
      <c r="CR233" s="87">
        <v>4727012.5</v>
      </c>
      <c r="CS233" s="87">
        <v>4917404.5</v>
      </c>
      <c r="CT233" s="87">
        <v>4839749.5</v>
      </c>
      <c r="CU233" s="87">
        <v>5040251</v>
      </c>
      <c r="CV233" s="87">
        <v>5214503.5</v>
      </c>
      <c r="CW233" s="87">
        <v>3213420.5</v>
      </c>
      <c r="CX233" s="87">
        <v>3188648.5</v>
      </c>
      <c r="CY233" s="87">
        <v>4882389.5</v>
      </c>
      <c r="CZ233" s="87">
        <v>5029768</v>
      </c>
      <c r="DA233" s="87">
        <v>4919964</v>
      </c>
      <c r="DB233" s="87">
        <v>5116622</v>
      </c>
      <c r="DC233" s="87">
        <v>5162523.5</v>
      </c>
      <c r="DD233" s="87">
        <v>4862279</v>
      </c>
      <c r="DE233" s="87">
        <v>5085306</v>
      </c>
      <c r="DF233" s="87">
        <v>5016045.5</v>
      </c>
      <c r="DG233" s="87">
        <v>5167852.5</v>
      </c>
      <c r="DH233" s="87">
        <v>5425215.5</v>
      </c>
      <c r="DI233" s="87">
        <v>4908468</v>
      </c>
      <c r="DJ233" s="87">
        <v>5390173</v>
      </c>
      <c r="DK233" s="87">
        <v>5109427.5</v>
      </c>
      <c r="DL233" s="87">
        <v>5239986.5</v>
      </c>
      <c r="DM233" s="87">
        <v>5123202.5</v>
      </c>
      <c r="DN233" s="87">
        <v>5349233</v>
      </c>
      <c r="DO233" s="87">
        <v>5382807</v>
      </c>
      <c r="DP233" s="87">
        <v>5061008</v>
      </c>
      <c r="DQ233" s="87">
        <v>5313900.5</v>
      </c>
      <c r="DR233" s="87">
        <v>5229124.5</v>
      </c>
      <c r="DS233" s="87">
        <v>5373634</v>
      </c>
      <c r="DT233" s="87">
        <v>5685834.5</v>
      </c>
      <c r="DU233" s="87">
        <v>5136108</v>
      </c>
      <c r="DV233" s="87">
        <v>4334848</v>
      </c>
      <c r="DW233" s="87">
        <v>2851063.5</v>
      </c>
      <c r="DX233" s="87">
        <v>5455516</v>
      </c>
      <c r="DY233" s="87">
        <v>5332718.5</v>
      </c>
      <c r="DZ233" s="87">
        <v>5614172.5</v>
      </c>
      <c r="EA233" s="87">
        <v>5587403.5</v>
      </c>
      <c r="EB233" s="87">
        <v>5281101</v>
      </c>
      <c r="EC233" s="87">
        <v>5489772.5</v>
      </c>
      <c r="ED233" s="87">
        <v>5430845</v>
      </c>
      <c r="EE233" s="87">
        <v>5623819</v>
      </c>
      <c r="EF233" s="87">
        <v>5801407.5</v>
      </c>
      <c r="EG233" s="87">
        <v>5423916</v>
      </c>
      <c r="EH233" s="87">
        <v>5708888</v>
      </c>
      <c r="EI233" s="87">
        <v>5457163.5</v>
      </c>
      <c r="EJ233" s="87">
        <v>5571267</v>
      </c>
      <c r="EK233" s="87">
        <v>5437616</v>
      </c>
      <c r="EL233" s="87">
        <v>5748503</v>
      </c>
      <c r="EM233" s="87">
        <v>5729543</v>
      </c>
      <c r="EN233" s="87">
        <v>5434242.5</v>
      </c>
      <c r="EO233" s="87">
        <v>5638368</v>
      </c>
      <c r="EP233" s="87">
        <v>5538058.5</v>
      </c>
      <c r="EQ233" s="87">
        <v>5765513</v>
      </c>
      <c r="ER233" s="87">
        <v>6275778.5</v>
      </c>
      <c r="ES233" s="87">
        <v>5694708</v>
      </c>
      <c r="ET233" s="87">
        <v>4209144.5</v>
      </c>
      <c r="EU233" s="87">
        <v>3691312.75</v>
      </c>
      <c r="EV233" s="87">
        <v>6048550.5</v>
      </c>
      <c r="EW233" s="87">
        <v>5870184</v>
      </c>
      <c r="EX233" s="87">
        <v>6195598</v>
      </c>
      <c r="EY233" s="87">
        <v>6204570.5</v>
      </c>
      <c r="EZ233" s="87">
        <v>5834391</v>
      </c>
      <c r="FA233" s="87">
        <v>6088559.5</v>
      </c>
      <c r="FB233" s="87">
        <v>5995645</v>
      </c>
      <c r="FC233" s="87">
        <v>6232065</v>
      </c>
      <c r="FD233" s="87">
        <v>7092278</v>
      </c>
      <c r="FE233" s="87">
        <v>6408837.5</v>
      </c>
      <c r="FF233" s="87">
        <v>6970119.5</v>
      </c>
      <c r="FG233" s="87">
        <v>6668957.5</v>
      </c>
      <c r="FH233" s="87">
        <v>6862979</v>
      </c>
      <c r="FI233" s="87">
        <v>6691451.5</v>
      </c>
      <c r="FJ233" s="87">
        <v>7073426.5</v>
      </c>
      <c r="FK233" s="87">
        <v>7088703.5</v>
      </c>
      <c r="FL233" s="87">
        <v>6680133</v>
      </c>
      <c r="FM233" s="87">
        <v>6940872</v>
      </c>
      <c r="FN233" s="87">
        <v>6808136.5</v>
      </c>
      <c r="FO233" s="87">
        <v>7084853</v>
      </c>
      <c r="FP233" s="87">
        <v>7583265.5</v>
      </c>
      <c r="FQ233" s="87">
        <v>6892412.5</v>
      </c>
      <c r="FR233" s="87">
        <v>7489212</v>
      </c>
      <c r="FS233" s="87">
        <v>7197340.5</v>
      </c>
      <c r="FT233" s="87">
        <v>7373050.5</v>
      </c>
      <c r="FU233" s="87">
        <v>7159439</v>
      </c>
      <c r="FV233" s="87">
        <v>7631775.5</v>
      </c>
      <c r="FW233" s="87">
        <v>7540141</v>
      </c>
      <c r="FX233" s="87">
        <v>5710097.5</v>
      </c>
      <c r="FY233" s="87">
        <v>0</v>
      </c>
      <c r="FZ233" s="87">
        <v>3129586.5</v>
      </c>
      <c r="GA233" s="87">
        <v>7643107.5</v>
      </c>
    </row>
    <row r="234" spans="2:183">
      <c r="B234" s="171" t="s">
        <v>8</v>
      </c>
      <c r="C234" s="172" t="s">
        <v>270</v>
      </c>
      <c r="D234" s="81">
        <v>2.1879985657097629</v>
      </c>
      <c r="E234" s="82">
        <v>2.1879982099024939</v>
      </c>
      <c r="F234" s="82">
        <v>2.1879982105640514</v>
      </c>
      <c r="G234" s="82">
        <v>2.1879977926809757</v>
      </c>
      <c r="H234" s="82">
        <v>2.1879986265152995</v>
      </c>
      <c r="I234" s="82">
        <v>2.1879974375357052</v>
      </c>
      <c r="J234" s="82">
        <v>2.1879972373350265</v>
      </c>
      <c r="K234" s="82">
        <v>2.187997693623454</v>
      </c>
      <c r="L234" s="82">
        <v>2.1879975293836944</v>
      </c>
      <c r="M234" s="82">
        <v>2.1879977998073898</v>
      </c>
      <c r="N234" s="82">
        <v>2.1879979411375809</v>
      </c>
      <c r="O234" s="82">
        <v>2.1879976707397817</v>
      </c>
      <c r="P234" s="82">
        <v>2.279000338508256</v>
      </c>
      <c r="Q234" s="82">
        <v>2.2789995648321297</v>
      </c>
      <c r="R234" s="82">
        <v>2.2789983238160807</v>
      </c>
      <c r="S234" s="82">
        <v>2.2789984835065624</v>
      </c>
      <c r="T234" s="82">
        <v>2.2789993851297217</v>
      </c>
      <c r="U234" s="82">
        <v>2.2789990650163814</v>
      </c>
      <c r="V234" s="82">
        <v>2.2789997804983693</v>
      </c>
      <c r="W234" s="82">
        <v>2.2789994594643264</v>
      </c>
      <c r="X234" s="82">
        <v>2.2789988668705981</v>
      </c>
      <c r="Y234" s="82">
        <v>2.2789995584265315</v>
      </c>
      <c r="Z234" s="82">
        <v>2.2789986547185648</v>
      </c>
      <c r="AA234" s="82">
        <v>2.2789989247461628</v>
      </c>
      <c r="AB234" s="82">
        <v>2.4620000708943786</v>
      </c>
      <c r="AC234" s="82">
        <v>2.4620000086955551</v>
      </c>
      <c r="AD234" s="82">
        <v>2.4620004917967053</v>
      </c>
      <c r="AE234" s="82">
        <v>2.4620015129696124</v>
      </c>
      <c r="AF234" s="82">
        <v>2.4620000892242535</v>
      </c>
      <c r="AG234" s="82">
        <v>2.4619991423024619</v>
      </c>
      <c r="AH234" s="82">
        <v>2.4620002819439724</v>
      </c>
      <c r="AI234" s="82">
        <v>2.4619986855993572</v>
      </c>
      <c r="AJ234" s="82">
        <v>2.4619997930229998</v>
      </c>
      <c r="AK234" s="82">
        <v>2.4620007935970953</v>
      </c>
      <c r="AL234" s="82">
        <v>2.4619998232696707</v>
      </c>
      <c r="AM234" s="82">
        <v>2.4620005885151399</v>
      </c>
      <c r="AN234" s="82">
        <v>2.4949967746606316</v>
      </c>
      <c r="AO234" s="82">
        <v>2.4949964983554493</v>
      </c>
      <c r="AP234" s="82">
        <v>2.4949980325287555</v>
      </c>
      <c r="AQ234" s="82">
        <v>2.4949966630191165</v>
      </c>
      <c r="AR234" s="82">
        <v>2.4949977186870904</v>
      </c>
      <c r="AS234" s="82">
        <v>2.494997252666864</v>
      </c>
      <c r="AT234" s="82">
        <v>2.4949952986233246</v>
      </c>
      <c r="AU234" s="82">
        <v>2.49499556780082</v>
      </c>
      <c r="AV234" s="82">
        <v>2.4949973297591193</v>
      </c>
      <c r="AW234" s="82">
        <v>2.4949973588540533</v>
      </c>
      <c r="AX234" s="82">
        <v>2.4949963814395097</v>
      </c>
      <c r="AY234" s="82">
        <v>2.494997024301798</v>
      </c>
      <c r="AZ234" s="82">
        <v>2.6199998968190661</v>
      </c>
      <c r="BA234" s="82">
        <v>2.6199998997336942</v>
      </c>
      <c r="BB234" s="82">
        <v>2.620001052260982</v>
      </c>
      <c r="BC234" s="82">
        <v>2.6199984389990654</v>
      </c>
      <c r="BD234" s="82">
        <v>2.6199999459068768</v>
      </c>
      <c r="BE234" s="82">
        <v>2.6199998078616336</v>
      </c>
      <c r="BF234" s="82">
        <v>2.6199994533805899</v>
      </c>
      <c r="BG234" s="82">
        <v>2.619999657550772</v>
      </c>
      <c r="BH234" s="82">
        <v>2.6199990737467402</v>
      </c>
      <c r="BI234" s="82">
        <v>2.6199991548986605</v>
      </c>
      <c r="BJ234" s="82">
        <v>2.6199998029123606</v>
      </c>
      <c r="BK234" s="82">
        <v>2.619999197678184</v>
      </c>
      <c r="BL234" s="82">
        <v>2.6979980058410384</v>
      </c>
      <c r="BM234" s="82">
        <v>2.6979981412712237</v>
      </c>
      <c r="BN234" s="82">
        <v>2.6979969339304963</v>
      </c>
      <c r="BO234" s="82">
        <v>2.697996747246016</v>
      </c>
      <c r="BP234" s="82">
        <v>2.6979973820165242</v>
      </c>
      <c r="BQ234" s="82">
        <v>2.6979977325038886</v>
      </c>
      <c r="BR234" s="82">
        <v>2.6979984899392164</v>
      </c>
      <c r="BS234" s="82">
        <v>2.6979983220339552</v>
      </c>
      <c r="BT234" s="82">
        <v>2.6979973499606364</v>
      </c>
      <c r="BU234" s="82">
        <v>2.6979965255854754</v>
      </c>
      <c r="BV234" s="82">
        <v>2.6979973747930601</v>
      </c>
      <c r="BW234" s="82">
        <v>2.6979974153759794</v>
      </c>
      <c r="BX234" s="82">
        <v>2.7789974925429664</v>
      </c>
      <c r="BY234" s="82">
        <v>2.7789984970824082</v>
      </c>
      <c r="BZ234" s="82" t="e">
        <v>#DIV/0!</v>
      </c>
      <c r="CA234" s="82">
        <v>2.778997682015186</v>
      </c>
      <c r="CB234" s="82">
        <v>2.7789978698461946</v>
      </c>
      <c r="CC234" s="82">
        <v>2.7789980660500189</v>
      </c>
      <c r="CD234" s="82">
        <v>2.7789973195097466</v>
      </c>
      <c r="CE234" s="82">
        <v>2.7789986965554041</v>
      </c>
      <c r="CF234" s="82">
        <v>2.7789982421217418</v>
      </c>
      <c r="CG234" s="82">
        <v>2.7789984909965439</v>
      </c>
      <c r="CH234" s="82">
        <v>2.7789984360155158</v>
      </c>
      <c r="CI234" s="82">
        <v>2.7789972988386187</v>
      </c>
      <c r="CJ234" s="82">
        <v>2.9179977735800056</v>
      </c>
      <c r="CK234" s="82">
        <v>2.917998556590502</v>
      </c>
      <c r="CL234" s="82">
        <v>2.9179982772320088</v>
      </c>
      <c r="CM234" s="82">
        <v>2.9179981957462422</v>
      </c>
      <c r="CN234" s="82">
        <v>2.9179977159460666</v>
      </c>
      <c r="CO234" s="82">
        <v>2.9179968557234548</v>
      </c>
      <c r="CP234" s="82">
        <v>2.9179975694604066</v>
      </c>
      <c r="CQ234" s="82">
        <v>2.9179968662009923</v>
      </c>
      <c r="CR234" s="82">
        <v>2.9179972110267531</v>
      </c>
      <c r="CS234" s="82">
        <v>2.9179978553500878</v>
      </c>
      <c r="CT234" s="82">
        <v>2.9179964385336552</v>
      </c>
      <c r="CU234" s="82">
        <v>2.9179982023942026</v>
      </c>
      <c r="CV234" s="82">
        <v>3.0059990234617073</v>
      </c>
      <c r="CW234" s="82">
        <v>3.0059987130807966</v>
      </c>
      <c r="CX234" s="82">
        <v>3.0059991235354082</v>
      </c>
      <c r="CY234" s="82">
        <v>3.0059995136111906</v>
      </c>
      <c r="CZ234" s="82">
        <v>3.0060001754079018</v>
      </c>
      <c r="DA234" s="82">
        <v>3.0059996709872627</v>
      </c>
      <c r="DB234" s="82">
        <v>3.0059991415026506</v>
      </c>
      <c r="DC234" s="82">
        <v>3.0059990792630344</v>
      </c>
      <c r="DD234" s="82">
        <v>3.0060006828336578</v>
      </c>
      <c r="DE234" s="82">
        <v>3.0059994365021216</v>
      </c>
      <c r="DF234" s="82">
        <v>3.0059987588981341</v>
      </c>
      <c r="DG234" s="82">
        <v>3.0059993735383652</v>
      </c>
      <c r="DH234" s="82">
        <v>3.1259927513729302</v>
      </c>
      <c r="DI234" s="82">
        <v>3.1259926213738152</v>
      </c>
      <c r="DJ234" s="82">
        <v>3.1259944939491096</v>
      </c>
      <c r="DK234" s="82">
        <v>3.1259928510138435</v>
      </c>
      <c r="DL234" s="82">
        <v>3.1259923485293823</v>
      </c>
      <c r="DM234" s="82">
        <v>3.1259932705754534</v>
      </c>
      <c r="DN234" s="82">
        <v>3.1259915123764759</v>
      </c>
      <c r="DO234" s="82">
        <v>3.12599177067534</v>
      </c>
      <c r="DP234" s="82">
        <v>3.1259932007747953</v>
      </c>
      <c r="DQ234" s="82">
        <v>3.1259922961259834</v>
      </c>
      <c r="DR234" s="82">
        <v>3.1259935508863048</v>
      </c>
      <c r="DS234" s="82">
        <v>3.1259928095523213</v>
      </c>
      <c r="DT234" s="82">
        <v>3.2819971932508145</v>
      </c>
      <c r="DU234" s="82">
        <v>3.2819973539836149</v>
      </c>
      <c r="DV234" s="82">
        <v>3.2819978565947565</v>
      </c>
      <c r="DW234" s="82">
        <v>3.2819963864539616</v>
      </c>
      <c r="DX234" s="82">
        <v>3.2819968092503151</v>
      </c>
      <c r="DY234" s="82">
        <v>3.2819968410174534</v>
      </c>
      <c r="DZ234" s="82">
        <v>3.2819967222897937</v>
      </c>
      <c r="EA234" s="82">
        <v>3.2819968277888165</v>
      </c>
      <c r="EB234" s="82">
        <v>3.2819971512237807</v>
      </c>
      <c r="EC234" s="82">
        <v>3.28199645721002</v>
      </c>
      <c r="ED234" s="82">
        <v>3.281997146279144</v>
      </c>
      <c r="EE234" s="82">
        <v>3.2819968885971593</v>
      </c>
      <c r="EF234" s="82">
        <v>3.3479950519404857</v>
      </c>
      <c r="EG234" s="82">
        <v>3.3479970963823296</v>
      </c>
      <c r="EH234" s="82">
        <v>3.3479961905401305</v>
      </c>
      <c r="EI234" s="82">
        <v>3.3479946606698641</v>
      </c>
      <c r="EJ234" s="82">
        <v>3.3479962250402346</v>
      </c>
      <c r="EK234" s="82">
        <v>3.3479947850836997</v>
      </c>
      <c r="EL234" s="82">
        <v>3.3479943785639943</v>
      </c>
      <c r="EM234" s="82">
        <v>3.347995411629952</v>
      </c>
      <c r="EN234" s="82">
        <v>3.3479942734232471</v>
      </c>
      <c r="EO234" s="82">
        <v>3.347996497979588</v>
      </c>
      <c r="EP234" s="82">
        <v>3.3479958647791039</v>
      </c>
      <c r="EQ234" s="82">
        <v>3.3479951634049363</v>
      </c>
      <c r="ER234" s="82">
        <v>3.6490030660150046</v>
      </c>
      <c r="ES234" s="82">
        <v>3.6490024320454588</v>
      </c>
      <c r="ET234" s="82">
        <v>3.6490021609084136</v>
      </c>
      <c r="EU234" s="82">
        <v>3.6490014470312242</v>
      </c>
      <c r="EV234" s="82">
        <v>3.6490016683855271</v>
      </c>
      <c r="EW234" s="82">
        <v>3.6490021584880674</v>
      </c>
      <c r="EX234" s="82">
        <v>3.6490030189743745</v>
      </c>
      <c r="EY234" s="82">
        <v>3.6490017116384772</v>
      </c>
      <c r="EZ234" s="82">
        <v>3.6490010562756088</v>
      </c>
      <c r="FA234" s="82">
        <v>3.6490033059281286</v>
      </c>
      <c r="FB234" s="82">
        <v>3.6490016614286964</v>
      </c>
      <c r="FC234" s="82">
        <v>3.6490018409467275</v>
      </c>
      <c r="FD234" s="82">
        <v>4.1959996982690404</v>
      </c>
      <c r="FE234" s="82">
        <v>4.1960005686121038</v>
      </c>
      <c r="FF234" s="82">
        <v>4.1960007440700151</v>
      </c>
      <c r="FG234" s="82">
        <v>4.1959988929388174</v>
      </c>
      <c r="FH234" s="82">
        <v>4.1959985983866677</v>
      </c>
      <c r="FI234" s="82">
        <v>4.1959984225966585</v>
      </c>
      <c r="FJ234" s="82">
        <v>4.1960006652926509</v>
      </c>
      <c r="FK234" s="82">
        <v>4.1959990455286302</v>
      </c>
      <c r="FL234" s="82">
        <v>4.19599918438435</v>
      </c>
      <c r="FM234" s="82">
        <v>4.195999912946963</v>
      </c>
      <c r="FN234" s="82">
        <v>4.1959993994072393</v>
      </c>
      <c r="FO234" s="82">
        <v>4.1960005368623126</v>
      </c>
      <c r="FP234" s="82">
        <v>4.5320007936550626</v>
      </c>
      <c r="FQ234" s="82">
        <v>4.5320008759415202</v>
      </c>
      <c r="FR234" s="82">
        <v>4.5320016278193727</v>
      </c>
      <c r="FS234" s="82">
        <v>4.5320020905287084</v>
      </c>
      <c r="FT234" s="82">
        <v>4.5320019349849963</v>
      </c>
      <c r="FU234" s="82">
        <v>4.5320018585195649</v>
      </c>
      <c r="FV234" s="82">
        <v>4.5320018206926527</v>
      </c>
      <c r="FW234" s="82">
        <v>4.5320023343823346</v>
      </c>
      <c r="FX234" s="82">
        <v>4.5320023548548845</v>
      </c>
      <c r="FY234" s="82" t="e">
        <v>#DIV/0!</v>
      </c>
      <c r="FZ234" s="82">
        <v>4.5320004402268905</v>
      </c>
      <c r="GA234" s="82">
        <v>4.5320026814278416</v>
      </c>
    </row>
    <row r="235" spans="2:183">
      <c r="B235" s="96" t="s">
        <v>8</v>
      </c>
      <c r="C235" s="166" t="s">
        <v>38</v>
      </c>
      <c r="D235" s="173">
        <v>511002.66</v>
      </c>
      <c r="E235" s="174">
        <v>461814.94</v>
      </c>
      <c r="F235" s="174">
        <v>491544.97</v>
      </c>
      <c r="G235" s="174">
        <v>477558.62</v>
      </c>
      <c r="H235" s="174">
        <v>498501.62</v>
      </c>
      <c r="I235" s="174">
        <v>476073.16</v>
      </c>
      <c r="J235" s="174">
        <v>502609.25</v>
      </c>
      <c r="K235" s="174">
        <v>502340.75</v>
      </c>
      <c r="L235" s="174">
        <v>474413.31</v>
      </c>
      <c r="M235" s="174">
        <v>501824.75</v>
      </c>
      <c r="N235" s="174">
        <v>484958.12</v>
      </c>
      <c r="O235" s="174">
        <v>502633.69</v>
      </c>
      <c r="P235" s="174">
        <v>574421.38</v>
      </c>
      <c r="Q235" s="174">
        <v>517630.28</v>
      </c>
      <c r="R235" s="174">
        <v>549437.43999999994</v>
      </c>
      <c r="S235" s="174">
        <v>534219.56000000006</v>
      </c>
      <c r="T235" s="174">
        <v>559301.18999999994</v>
      </c>
      <c r="U235" s="174">
        <v>539944.81000000006</v>
      </c>
      <c r="V235" s="174">
        <v>561575.75</v>
      </c>
      <c r="W235" s="174">
        <v>564369.88</v>
      </c>
      <c r="X235" s="174">
        <v>528455.38</v>
      </c>
      <c r="Y235" s="174">
        <v>552860.88</v>
      </c>
      <c r="Z235" s="174">
        <v>530604.75</v>
      </c>
      <c r="AA235" s="174">
        <v>552567.68999999994</v>
      </c>
      <c r="AB235" s="174">
        <v>646199.43999999994</v>
      </c>
      <c r="AC235" s="174">
        <v>588987.75</v>
      </c>
      <c r="AD235" s="174">
        <v>631029.68999999994</v>
      </c>
      <c r="AE235" s="174">
        <v>224834.72</v>
      </c>
      <c r="AF235" s="174">
        <v>673311.25</v>
      </c>
      <c r="AG235" s="174">
        <v>675358</v>
      </c>
      <c r="AH235" s="174">
        <v>714508</v>
      </c>
      <c r="AI235" s="174">
        <v>709245.5</v>
      </c>
      <c r="AJ235" s="174">
        <v>665527.06000000006</v>
      </c>
      <c r="AK235" s="174">
        <v>693862.31</v>
      </c>
      <c r="AL235" s="174">
        <v>672037.81</v>
      </c>
      <c r="AM235" s="174">
        <v>687860.62</v>
      </c>
      <c r="AN235" s="174">
        <v>757628.81</v>
      </c>
      <c r="AO235" s="174">
        <v>718180.88</v>
      </c>
      <c r="AP235" s="174">
        <v>744615.5</v>
      </c>
      <c r="AQ235" s="174">
        <v>713622.19</v>
      </c>
      <c r="AR235" s="174">
        <v>750029.88</v>
      </c>
      <c r="AS235" s="174">
        <v>733888.19</v>
      </c>
      <c r="AT235" s="174">
        <v>764284.5</v>
      </c>
      <c r="AU235" s="174">
        <v>767615.31</v>
      </c>
      <c r="AV235" s="174">
        <v>720032.88</v>
      </c>
      <c r="AW235" s="174">
        <v>743619.25</v>
      </c>
      <c r="AX235" s="174">
        <v>719190.94</v>
      </c>
      <c r="AY235" s="174">
        <v>737767.94</v>
      </c>
      <c r="AZ235" s="174">
        <v>778751.62</v>
      </c>
      <c r="BA235" s="174">
        <v>710355</v>
      </c>
      <c r="BB235" s="174">
        <v>418436.81</v>
      </c>
      <c r="BC235" s="174">
        <v>555153.62</v>
      </c>
      <c r="BD235" s="174">
        <v>767097.62</v>
      </c>
      <c r="BE235" s="174">
        <v>748475.88</v>
      </c>
      <c r="BF235" s="174">
        <v>777523.75</v>
      </c>
      <c r="BG235" s="174">
        <v>785718.69</v>
      </c>
      <c r="BH235" s="174">
        <v>728037.75</v>
      </c>
      <c r="BI235" s="174">
        <v>759115.44</v>
      </c>
      <c r="BJ235" s="174">
        <v>731393.38</v>
      </c>
      <c r="BK235" s="174">
        <v>753184.69</v>
      </c>
      <c r="BL235" s="174">
        <v>804957.5</v>
      </c>
      <c r="BM235" s="174">
        <v>735337.19</v>
      </c>
      <c r="BN235" s="174">
        <v>784956.19</v>
      </c>
      <c r="BO235" s="174">
        <v>757114.94</v>
      </c>
      <c r="BP235" s="174">
        <v>800395.69</v>
      </c>
      <c r="BQ235" s="174">
        <v>775966.62</v>
      </c>
      <c r="BR235" s="174">
        <v>818867.31</v>
      </c>
      <c r="BS235" s="174">
        <v>826911.25</v>
      </c>
      <c r="BT235" s="174">
        <v>768633.06</v>
      </c>
      <c r="BU235" s="174">
        <v>810901.25</v>
      </c>
      <c r="BV235" s="174">
        <v>791696.62</v>
      </c>
      <c r="BW235" s="174">
        <v>818285.31</v>
      </c>
      <c r="BX235" s="174">
        <v>869047.25</v>
      </c>
      <c r="BY235" s="174">
        <v>624001.12</v>
      </c>
      <c r="BZ235" s="174">
        <v>0</v>
      </c>
      <c r="CA235" s="174">
        <v>355736.53</v>
      </c>
      <c r="CB235" s="174">
        <v>849399.56</v>
      </c>
      <c r="CC235" s="174">
        <v>821038.06</v>
      </c>
      <c r="CD235" s="174">
        <v>875212.25</v>
      </c>
      <c r="CE235" s="174">
        <v>876021.62</v>
      </c>
      <c r="CF235" s="174">
        <v>831903.81</v>
      </c>
      <c r="CG235" s="174">
        <v>867113.19</v>
      </c>
      <c r="CH235" s="174">
        <v>864667.94</v>
      </c>
      <c r="CI235" s="174">
        <v>899509.5</v>
      </c>
      <c r="CJ235" s="174">
        <v>932680.31</v>
      </c>
      <c r="CK235" s="174">
        <v>869668.38</v>
      </c>
      <c r="CL235" s="174">
        <v>924543.69</v>
      </c>
      <c r="CM235" s="174">
        <v>876894.69</v>
      </c>
      <c r="CN235" s="174">
        <v>892826.75</v>
      </c>
      <c r="CO235" s="174">
        <v>871662.62</v>
      </c>
      <c r="CP235" s="174">
        <v>909017.81</v>
      </c>
      <c r="CQ235" s="174">
        <v>912871.38</v>
      </c>
      <c r="CR235" s="174">
        <v>867638.31</v>
      </c>
      <c r="CS235" s="174">
        <v>903526.56</v>
      </c>
      <c r="CT235" s="174">
        <v>889804.19</v>
      </c>
      <c r="CU235" s="174">
        <v>927524.69</v>
      </c>
      <c r="CV235" s="174">
        <v>952289.06</v>
      </c>
      <c r="CW235" s="174">
        <v>587029</v>
      </c>
      <c r="CX235" s="174">
        <v>582122.25</v>
      </c>
      <c r="CY235" s="174">
        <v>889374.69</v>
      </c>
      <c r="CZ235" s="174">
        <v>915771</v>
      </c>
      <c r="DA235" s="174">
        <v>896392.75</v>
      </c>
      <c r="DB235" s="174">
        <v>932541.62</v>
      </c>
      <c r="DC235" s="174">
        <v>941659.06</v>
      </c>
      <c r="DD235" s="174">
        <v>884903.5</v>
      </c>
      <c r="DE235" s="174">
        <v>926909.12</v>
      </c>
      <c r="DF235" s="174">
        <v>915396.25</v>
      </c>
      <c r="DG235" s="174">
        <v>942941.62</v>
      </c>
      <c r="DH235" s="174">
        <v>973651.69</v>
      </c>
      <c r="DI235" s="174">
        <v>881001.06</v>
      </c>
      <c r="DJ235" s="174">
        <v>967245.19</v>
      </c>
      <c r="DK235" s="174">
        <v>915383.19</v>
      </c>
      <c r="DL235" s="174">
        <v>937685.25</v>
      </c>
      <c r="DM235" s="174">
        <v>917651.31</v>
      </c>
      <c r="DN235" s="174">
        <v>958713.31</v>
      </c>
      <c r="DO235" s="174">
        <v>965356.06</v>
      </c>
      <c r="DP235" s="174">
        <v>905291.62</v>
      </c>
      <c r="DQ235" s="174">
        <v>952474.5</v>
      </c>
      <c r="DR235" s="174">
        <v>938033.06</v>
      </c>
      <c r="DS235" s="174">
        <v>963634.75</v>
      </c>
      <c r="DT235" s="174">
        <v>998249</v>
      </c>
      <c r="DU235" s="174">
        <v>901693.56</v>
      </c>
      <c r="DV235" s="174">
        <v>760546.44</v>
      </c>
      <c r="DW235" s="174">
        <v>499488.44</v>
      </c>
      <c r="DX235" s="174">
        <v>954257.38</v>
      </c>
      <c r="DY235" s="174">
        <v>933563.75</v>
      </c>
      <c r="DZ235" s="174">
        <v>984340.44</v>
      </c>
      <c r="EA235" s="174">
        <v>979680.94</v>
      </c>
      <c r="EB235" s="174">
        <v>923650.94</v>
      </c>
      <c r="EC235" s="174">
        <v>961329.94</v>
      </c>
      <c r="ED235" s="174">
        <v>952732.12</v>
      </c>
      <c r="EE235" s="174">
        <v>986274.56</v>
      </c>
      <c r="EF235" s="174">
        <v>1025547</v>
      </c>
      <c r="EG235" s="174">
        <v>958731.75</v>
      </c>
      <c r="EH235" s="174">
        <v>1008521.44</v>
      </c>
      <c r="EI235" s="174">
        <v>962616.31</v>
      </c>
      <c r="EJ235" s="174">
        <v>981235.25</v>
      </c>
      <c r="EK235" s="174">
        <v>958643.44</v>
      </c>
      <c r="EL235" s="174">
        <v>1015182.06</v>
      </c>
      <c r="EM235" s="174">
        <v>1011609.12</v>
      </c>
      <c r="EN235" s="174">
        <v>957817.19</v>
      </c>
      <c r="EO235" s="174">
        <v>994813</v>
      </c>
      <c r="EP235" s="174">
        <v>978154.19</v>
      </c>
      <c r="EQ235" s="174">
        <v>1018565</v>
      </c>
      <c r="ER235" s="174">
        <v>1045527</v>
      </c>
      <c r="ES235" s="174">
        <v>948891.44</v>
      </c>
      <c r="ET235" s="174">
        <v>700845.69</v>
      </c>
      <c r="EU235" s="174">
        <v>612503.62</v>
      </c>
      <c r="EV235" s="174">
        <v>1004182</v>
      </c>
      <c r="EW235" s="174">
        <v>974491.94</v>
      </c>
      <c r="EX235" s="174">
        <v>1030570.75</v>
      </c>
      <c r="EY235" s="174">
        <v>1032659.06</v>
      </c>
      <c r="EZ235" s="174">
        <v>968125.5</v>
      </c>
      <c r="FA235" s="174">
        <v>1011693.75</v>
      </c>
      <c r="FB235" s="174">
        <v>998044.31</v>
      </c>
      <c r="FC235" s="174">
        <v>1037118.94</v>
      </c>
      <c r="FD235" s="174">
        <v>1054856.5</v>
      </c>
      <c r="FE235" s="174">
        <v>952928.5</v>
      </c>
      <c r="FF235" s="174">
        <v>1034763.44</v>
      </c>
      <c r="FG235" s="174">
        <v>988483.75</v>
      </c>
      <c r="FH235" s="174">
        <v>1016989.81</v>
      </c>
      <c r="FI235" s="174">
        <v>992111.81</v>
      </c>
      <c r="FJ235" s="174">
        <v>1051339.3799999999</v>
      </c>
      <c r="FK235" s="174">
        <v>1053914.8799999999</v>
      </c>
      <c r="FL235" s="174">
        <v>990436.31</v>
      </c>
      <c r="FM235" s="174">
        <v>1029930.62</v>
      </c>
      <c r="FN235" s="174">
        <v>1011816.94</v>
      </c>
      <c r="FO235" s="174">
        <v>1053153.5</v>
      </c>
      <c r="FP235" s="174">
        <v>1072811</v>
      </c>
      <c r="FQ235" s="174">
        <v>975330.38</v>
      </c>
      <c r="FR235" s="174">
        <v>1057732.75</v>
      </c>
      <c r="FS235" s="174">
        <v>1015524.25</v>
      </c>
      <c r="FT235" s="174">
        <v>1039657.69</v>
      </c>
      <c r="FU235" s="174">
        <v>1009814.81</v>
      </c>
      <c r="FV235" s="174">
        <v>1079766</v>
      </c>
      <c r="FW235" s="174">
        <v>1065264.3799999999</v>
      </c>
      <c r="FX235" s="174">
        <v>805222.31</v>
      </c>
      <c r="FY235" s="174">
        <v>0</v>
      </c>
      <c r="FZ235" s="174">
        <v>441989.97</v>
      </c>
      <c r="GA235" s="174">
        <v>1081759.5</v>
      </c>
    </row>
    <row r="236" spans="2:183">
      <c r="B236" s="171" t="s">
        <v>8</v>
      </c>
      <c r="C236" s="172" t="s">
        <v>39</v>
      </c>
      <c r="D236" s="81">
        <v>3.4870016718414139</v>
      </c>
      <c r="E236" s="82">
        <v>3.4870011099449556</v>
      </c>
      <c r="F236" s="82">
        <v>3.4870001064093921</v>
      </c>
      <c r="G236" s="82">
        <v>3.4870006698600506</v>
      </c>
      <c r="H236" s="82">
        <v>3.4870006994963627</v>
      </c>
      <c r="I236" s="82">
        <v>3.4870001757881166</v>
      </c>
      <c r="J236" s="82">
        <v>3.4870003052630119</v>
      </c>
      <c r="K236" s="82">
        <v>3.4870002984846695</v>
      </c>
      <c r="L236" s="82">
        <v>3.4870004096963525</v>
      </c>
      <c r="M236" s="82">
        <v>3.4870008268884671</v>
      </c>
      <c r="N236" s="82">
        <v>3.4870007765538267</v>
      </c>
      <c r="O236" s="82">
        <v>3.4870005203094108</v>
      </c>
      <c r="P236" s="82">
        <v>3.9080006259099505</v>
      </c>
      <c r="Q236" s="82">
        <v>3.908000362389962</v>
      </c>
      <c r="R236" s="82">
        <v>3.907999971549081</v>
      </c>
      <c r="S236" s="82">
        <v>3.9079990343747948</v>
      </c>
      <c r="T236" s="82">
        <v>3.907999678584654</v>
      </c>
      <c r="U236" s="82">
        <v>3.9079998274514098</v>
      </c>
      <c r="V236" s="82">
        <v>3.9080004036214588</v>
      </c>
      <c r="W236" s="82">
        <v>3.907999778414835</v>
      </c>
      <c r="X236" s="82">
        <v>3.9080004892623332</v>
      </c>
      <c r="Y236" s="82">
        <v>3.90800019792322</v>
      </c>
      <c r="Z236" s="82">
        <v>3.9079996906624244</v>
      </c>
      <c r="AA236" s="82">
        <v>3.9079995615089747</v>
      </c>
      <c r="AB236" s="82">
        <v>4.5499953528326591</v>
      </c>
      <c r="AC236" s="82">
        <v>4.5499949786786971</v>
      </c>
      <c r="AD236" s="82">
        <v>4.5499948805952926</v>
      </c>
      <c r="AE236" s="82">
        <v>4.992998445480791</v>
      </c>
      <c r="AF236" s="82">
        <v>4.993001535027549</v>
      </c>
      <c r="AG236" s="82">
        <v>4.9929994592675575</v>
      </c>
      <c r="AH236" s="82">
        <v>4.9929980014255566</v>
      </c>
      <c r="AI236" s="82">
        <v>4.9929988454606891</v>
      </c>
      <c r="AJ236" s="82">
        <v>4.993000780241875</v>
      </c>
      <c r="AK236" s="82">
        <v>4.9930005684802872</v>
      </c>
      <c r="AL236" s="82">
        <v>4.9930006081905267</v>
      </c>
      <c r="AM236" s="82">
        <v>4.9929998185315574</v>
      </c>
      <c r="AN236" s="82">
        <v>5.3289968418313158</v>
      </c>
      <c r="AO236" s="82">
        <v>5.328997403547179</v>
      </c>
      <c r="AP236" s="82">
        <v>5.3289975595617234</v>
      </c>
      <c r="AQ236" s="82">
        <v>5.3289986035709749</v>
      </c>
      <c r="AR236" s="82">
        <v>5.3289984013641689</v>
      </c>
      <c r="AS236" s="82">
        <v>5.3289972842661708</v>
      </c>
      <c r="AT236" s="82">
        <v>5.3289952586807976</v>
      </c>
      <c r="AU236" s="82">
        <v>5.3289965635738836</v>
      </c>
      <c r="AV236" s="82">
        <v>5.3289978981023713</v>
      </c>
      <c r="AW236" s="82">
        <v>5.3289995126915191</v>
      </c>
      <c r="AX236" s="82">
        <v>5.3289982068495378</v>
      </c>
      <c r="AY236" s="82">
        <v>5.3289990176533468</v>
      </c>
      <c r="AZ236" s="82">
        <v>5.4560026062648443</v>
      </c>
      <c r="BA236" s="82">
        <v>5.4560012903523125</v>
      </c>
      <c r="BB236" s="82">
        <v>5.4559974182780699</v>
      </c>
      <c r="BC236" s="82">
        <v>5.4560016117777712</v>
      </c>
      <c r="BD236" s="82">
        <v>5.4560027596605902</v>
      </c>
      <c r="BE236" s="82">
        <v>5.4559998250524844</v>
      </c>
      <c r="BF236" s="82">
        <v>5.4560007157492914</v>
      </c>
      <c r="BG236" s="82">
        <v>5.4560009027150889</v>
      </c>
      <c r="BH236" s="82">
        <v>5.4560001648705763</v>
      </c>
      <c r="BI236" s="82">
        <v>5.4560024149381166</v>
      </c>
      <c r="BJ236" s="82">
        <v>5.4560015814640481</v>
      </c>
      <c r="BK236" s="82">
        <v>5.4560018689286975</v>
      </c>
      <c r="BL236" s="82">
        <v>5.5940041062852961</v>
      </c>
      <c r="BM236" s="82">
        <v>5.5940022517896395</v>
      </c>
      <c r="BN236" s="82">
        <v>5.5940036772828012</v>
      </c>
      <c r="BO236" s="82">
        <v>5.5940052893375816</v>
      </c>
      <c r="BP236" s="82">
        <v>5.5940040256917403</v>
      </c>
      <c r="BQ236" s="82">
        <v>5.5940036333751459</v>
      </c>
      <c r="BR236" s="82">
        <v>5.5940055197666396</v>
      </c>
      <c r="BS236" s="82">
        <v>5.5940038966046775</v>
      </c>
      <c r="BT236" s="82">
        <v>5.5940049343900791</v>
      </c>
      <c r="BU236" s="82">
        <v>5.5940041666954103</v>
      </c>
      <c r="BV236" s="82">
        <v>5.5940012435877504</v>
      </c>
      <c r="BW236" s="82">
        <v>5.5940039923707436</v>
      </c>
      <c r="BX236" s="82">
        <v>5.73999848086551</v>
      </c>
      <c r="BY236" s="82">
        <v>5.7399998160259775</v>
      </c>
      <c r="BZ236" s="82" t="e">
        <v>#DIV/0!</v>
      </c>
      <c r="CA236" s="82">
        <v>5.7400004840661563</v>
      </c>
      <c r="CB236" s="82">
        <v>5.7400006757715625</v>
      </c>
      <c r="CC236" s="82">
        <v>5.7399995805310482</v>
      </c>
      <c r="CD236" s="82">
        <v>5.7400000655840921</v>
      </c>
      <c r="CE236" s="82">
        <v>5.740000262094</v>
      </c>
      <c r="CF236" s="82">
        <v>5.7399998951224918</v>
      </c>
      <c r="CG236" s="82">
        <v>5.7400005957700326</v>
      </c>
      <c r="CH236" s="82">
        <v>5.7400005310709705</v>
      </c>
      <c r="CI236" s="82">
        <v>5.7399989789992913</v>
      </c>
      <c r="CJ236" s="82">
        <v>5.8920017562035687</v>
      </c>
      <c r="CK236" s="82">
        <v>5.8920023170496236</v>
      </c>
      <c r="CL236" s="82">
        <v>5.8920032501672877</v>
      </c>
      <c r="CM236" s="82">
        <v>5.8920007659848945</v>
      </c>
      <c r="CN236" s="82">
        <v>5.8920013594488294</v>
      </c>
      <c r="CO236" s="82">
        <v>5.8920017428689659</v>
      </c>
      <c r="CP236" s="82">
        <v>5.8920003240860774</v>
      </c>
      <c r="CQ236" s="82">
        <v>5.8920016264990256</v>
      </c>
      <c r="CR236" s="82">
        <v>5.8920004481960113</v>
      </c>
      <c r="CS236" s="82">
        <v>5.8920009390406136</v>
      </c>
      <c r="CT236" s="82">
        <v>5.8920023827468562</v>
      </c>
      <c r="CU236" s="82">
        <v>5.8920010036780353</v>
      </c>
      <c r="CV236" s="82">
        <v>6.0500057813383483</v>
      </c>
      <c r="CW236" s="82">
        <v>6.0500054107256043</v>
      </c>
      <c r="CX236" s="82">
        <v>6.0500040065064411</v>
      </c>
      <c r="CY236" s="82">
        <v>6.0500033332426328</v>
      </c>
      <c r="CZ236" s="82">
        <v>6.0500042941988674</v>
      </c>
      <c r="DA236" s="82">
        <v>6.0500037121028054</v>
      </c>
      <c r="DB236" s="82">
        <v>6.0500043467260074</v>
      </c>
      <c r="DC236" s="82">
        <v>6.0500048828752426</v>
      </c>
      <c r="DD236" s="82">
        <v>6.0500017092264038</v>
      </c>
      <c r="DE236" s="82">
        <v>6.0500046994934991</v>
      </c>
      <c r="DF236" s="82">
        <v>6.0500074088770903</v>
      </c>
      <c r="DG236" s="82">
        <v>6.0500046195896262</v>
      </c>
      <c r="DH236" s="82">
        <v>6.2139915245042658</v>
      </c>
      <c r="DI236" s="82">
        <v>6.2139914090437802</v>
      </c>
      <c r="DJ236" s="82">
        <v>6.2139923292388337</v>
      </c>
      <c r="DK236" s="82">
        <v>6.2139921933337856</v>
      </c>
      <c r="DL236" s="82">
        <v>6.2139924717857644</v>
      </c>
      <c r="DM236" s="82">
        <v>6.2139922803453533</v>
      </c>
      <c r="DN236" s="82">
        <v>6.2139918850424225</v>
      </c>
      <c r="DO236" s="82">
        <v>6.2139918378907257</v>
      </c>
      <c r="DP236" s="82">
        <v>6.2139918729321968</v>
      </c>
      <c r="DQ236" s="82">
        <v>6.2139921319945977</v>
      </c>
      <c r="DR236" s="82">
        <v>6.2139913219171277</v>
      </c>
      <c r="DS236" s="82">
        <v>6.2139916169595359</v>
      </c>
      <c r="DT236" s="82">
        <v>6.3829927362013406</v>
      </c>
      <c r="DU236" s="82">
        <v>6.3829933812338515</v>
      </c>
      <c r="DV236" s="82">
        <v>6.3829934873103262</v>
      </c>
      <c r="DW236" s="82">
        <v>6.3829941344101826</v>
      </c>
      <c r="DX236" s="82">
        <v>6.3829925083612045</v>
      </c>
      <c r="DY236" s="82">
        <v>6.3829927251842635</v>
      </c>
      <c r="DZ236" s="82">
        <v>6.3829926141116502</v>
      </c>
      <c r="EA236" s="82">
        <v>6.3829931653668481</v>
      </c>
      <c r="EB236" s="82">
        <v>6.3829925710929132</v>
      </c>
      <c r="EC236" s="82">
        <v>6.3829938648677356</v>
      </c>
      <c r="ED236" s="82">
        <v>6.3829943521750492</v>
      </c>
      <c r="EE236" s="82">
        <v>6.3829930880944374</v>
      </c>
      <c r="EF236" s="82">
        <v>6.5559902575609383</v>
      </c>
      <c r="EG236" s="82">
        <v>6.5559911103513118</v>
      </c>
      <c r="EH236" s="82">
        <v>6.5559925113110404</v>
      </c>
      <c r="EI236" s="82">
        <v>6.5559929246057242</v>
      </c>
      <c r="EJ236" s="82">
        <v>6.5559915146655978</v>
      </c>
      <c r="EK236" s="82">
        <v>6.5559924499398177</v>
      </c>
      <c r="EL236" s="82">
        <v>6.5559907780533173</v>
      </c>
      <c r="EM236" s="82">
        <v>6.555991263941725</v>
      </c>
      <c r="EN236" s="82">
        <v>6.5559920130312541</v>
      </c>
      <c r="EO236" s="82">
        <v>6.555993436184024</v>
      </c>
      <c r="EP236" s="82">
        <v>6.5559932305630024</v>
      </c>
      <c r="EQ236" s="82">
        <v>6.5559910918874387</v>
      </c>
      <c r="ER236" s="82">
        <v>6.736990308778803</v>
      </c>
      <c r="ES236" s="82">
        <v>6.7369890946268312</v>
      </c>
      <c r="ET236" s="82">
        <v>6.7369905398940233</v>
      </c>
      <c r="EU236" s="82">
        <v>6.7369907552534469</v>
      </c>
      <c r="EV236" s="82">
        <v>6.7369897017879303</v>
      </c>
      <c r="EW236" s="82">
        <v>6.7369896212861038</v>
      </c>
      <c r="EX236" s="82">
        <v>6.7369894490494993</v>
      </c>
      <c r="EY236" s="82">
        <v>6.7369884265601963</v>
      </c>
      <c r="EZ236" s="82">
        <v>6.736989727004965</v>
      </c>
      <c r="FA236" s="82">
        <v>6.736989744955717</v>
      </c>
      <c r="FB236" s="82">
        <v>6.7369877281563886</v>
      </c>
      <c r="FC236" s="82">
        <v>6.7369883853868933</v>
      </c>
      <c r="FD236" s="82">
        <v>6.9239930947567414</v>
      </c>
      <c r="FE236" s="82">
        <v>6.9239938384183333</v>
      </c>
      <c r="FF236" s="82">
        <v>6.9239955569235709</v>
      </c>
      <c r="FG236" s="82">
        <v>6.9239976324231938</v>
      </c>
      <c r="FH236" s="82">
        <v>6.9239973719864656</v>
      </c>
      <c r="FI236" s="82">
        <v>6.923997797970185</v>
      </c>
      <c r="FJ236" s="82">
        <v>6.9239948630136983</v>
      </c>
      <c r="FK236" s="82">
        <v>6.9239933776574771</v>
      </c>
      <c r="FL236" s="82">
        <v>6.9239975811638379</v>
      </c>
      <c r="FM236" s="82">
        <v>6.9239964234813245</v>
      </c>
      <c r="FN236" s="82">
        <v>6.9239939128998316</v>
      </c>
      <c r="FO236" s="82">
        <v>6.9239950822474396</v>
      </c>
      <c r="FP236" s="82">
        <v>7.1189937424102672</v>
      </c>
      <c r="FQ236" s="82">
        <v>7.11899200023357</v>
      </c>
      <c r="FR236" s="82">
        <v>7.1189922532794006</v>
      </c>
      <c r="FS236" s="82">
        <v>7.1189922888187871</v>
      </c>
      <c r="FT236" s="82">
        <v>7.118992673240208</v>
      </c>
      <c r="FU236" s="82">
        <v>7.1189922311206368</v>
      </c>
      <c r="FV236" s="82">
        <v>7.1189920487361054</v>
      </c>
      <c r="FW236" s="82">
        <v>7.1189904903199066</v>
      </c>
      <c r="FX236" s="82">
        <v>7.118994156079534</v>
      </c>
      <c r="FY236" s="82" t="e">
        <v>#DIV/0!</v>
      </c>
      <c r="FZ236" s="82">
        <v>7.1189957478336501</v>
      </c>
      <c r="GA236" s="82">
        <v>7.1189932479566185</v>
      </c>
    </row>
    <row r="237" spans="2:183">
      <c r="B237" s="96" t="s">
        <v>8</v>
      </c>
      <c r="C237" s="166" t="s">
        <v>40</v>
      </c>
      <c r="D237" s="175">
        <v>1.62</v>
      </c>
      <c r="E237" s="176">
        <v>1.08</v>
      </c>
      <c r="F237" s="176">
        <v>1.62</v>
      </c>
      <c r="G237" s="176">
        <v>1.08</v>
      </c>
      <c r="H237" s="176">
        <v>1.62</v>
      </c>
      <c r="I237" s="176">
        <v>2.17</v>
      </c>
      <c r="J237" s="176">
        <v>1.62</v>
      </c>
      <c r="K237" s="176">
        <v>1.62</v>
      </c>
      <c r="L237" s="176">
        <v>1.08</v>
      </c>
      <c r="M237" s="176">
        <v>1.08</v>
      </c>
      <c r="N237" s="176">
        <v>1.08</v>
      </c>
      <c r="O237" s="176">
        <v>2.17</v>
      </c>
      <c r="P237" s="176">
        <v>1.62</v>
      </c>
      <c r="Q237" s="176">
        <v>1.08</v>
      </c>
      <c r="R237" s="176">
        <v>1.08</v>
      </c>
      <c r="S237" s="176">
        <v>1.62</v>
      </c>
      <c r="T237" s="176">
        <v>1.08</v>
      </c>
      <c r="U237" s="176">
        <v>1.62</v>
      </c>
      <c r="V237" s="176">
        <v>0.54</v>
      </c>
      <c r="W237" s="176">
        <v>1.08</v>
      </c>
      <c r="X237" s="176">
        <v>1.08</v>
      </c>
      <c r="Y237" s="176">
        <v>2.08</v>
      </c>
      <c r="Z237" s="176">
        <v>1.08</v>
      </c>
      <c r="AA237" s="176">
        <v>1.62</v>
      </c>
      <c r="AB237" s="176">
        <v>1.62</v>
      </c>
      <c r="AC237" s="176">
        <v>1.08</v>
      </c>
      <c r="AD237" s="176">
        <v>1.08</v>
      </c>
      <c r="AE237" s="176">
        <v>0.54</v>
      </c>
      <c r="AF237" s="176">
        <v>2.08</v>
      </c>
      <c r="AG237" s="176">
        <v>1.62</v>
      </c>
      <c r="AH237" s="176">
        <v>1.08</v>
      </c>
      <c r="AI237" s="176">
        <v>1.08</v>
      </c>
      <c r="AJ237" s="176">
        <v>1.08</v>
      </c>
      <c r="AK237" s="176">
        <v>1.62</v>
      </c>
      <c r="AL237" s="176">
        <v>1.62</v>
      </c>
      <c r="AM237" s="176">
        <v>1.62</v>
      </c>
      <c r="AN237" s="176">
        <v>1.08</v>
      </c>
      <c r="AO237" s="176">
        <v>1.08</v>
      </c>
      <c r="AP237" s="176">
        <v>1.62</v>
      </c>
      <c r="AQ237" s="176">
        <v>1.08</v>
      </c>
      <c r="AR237" s="176">
        <v>1.62</v>
      </c>
      <c r="AS237" s="176">
        <v>1.08</v>
      </c>
      <c r="AT237" s="176">
        <v>1.62</v>
      </c>
      <c r="AU237" s="176">
        <v>1.62</v>
      </c>
      <c r="AV237" s="176">
        <v>1.08</v>
      </c>
      <c r="AW237" s="176">
        <v>1.08</v>
      </c>
      <c r="AX237" s="176">
        <v>1.08</v>
      </c>
      <c r="AY237" s="176">
        <v>1.08</v>
      </c>
      <c r="AZ237" s="176">
        <v>2.17</v>
      </c>
      <c r="BA237" s="176">
        <v>1.08</v>
      </c>
      <c r="BB237" s="176">
        <v>0.54</v>
      </c>
      <c r="BC237" s="176">
        <v>2.08</v>
      </c>
      <c r="BD237" s="176">
        <v>1.62</v>
      </c>
      <c r="BE237" s="176">
        <v>1.08</v>
      </c>
      <c r="BF237" s="176">
        <v>1.08</v>
      </c>
      <c r="BG237" s="176">
        <v>1.08</v>
      </c>
      <c r="BH237" s="176">
        <v>1.08</v>
      </c>
      <c r="BI237" s="176">
        <v>1.08</v>
      </c>
      <c r="BJ237" s="176">
        <v>1.62</v>
      </c>
      <c r="BK237" s="176">
        <v>1.08</v>
      </c>
      <c r="BL237" s="176">
        <v>1.08</v>
      </c>
      <c r="BM237" s="176">
        <v>1.54</v>
      </c>
      <c r="BN237" s="176">
        <v>1.08</v>
      </c>
      <c r="BO237" s="176">
        <v>1.08</v>
      </c>
      <c r="BP237" s="176">
        <v>1.08</v>
      </c>
      <c r="BQ237" s="176">
        <v>1.08</v>
      </c>
      <c r="BR237" s="176">
        <v>1.62</v>
      </c>
      <c r="BS237" s="176">
        <v>1.08</v>
      </c>
      <c r="BT237" s="176">
        <v>1.62</v>
      </c>
      <c r="BU237" s="176">
        <v>1.62</v>
      </c>
      <c r="BV237" s="176">
        <v>1.08</v>
      </c>
      <c r="BW237" s="176">
        <v>1.08</v>
      </c>
      <c r="BX237" s="176">
        <v>1.08</v>
      </c>
      <c r="BY237" s="176">
        <v>1.54</v>
      </c>
      <c r="BZ237" s="176">
        <v>0</v>
      </c>
      <c r="CA237" s="176">
        <v>1.54</v>
      </c>
      <c r="CB237" s="176">
        <v>1.08</v>
      </c>
      <c r="CC237" s="176">
        <v>1.62</v>
      </c>
      <c r="CD237" s="176">
        <v>1.08</v>
      </c>
      <c r="CE237" s="176">
        <v>1.08</v>
      </c>
      <c r="CF237" s="176">
        <v>1.62</v>
      </c>
      <c r="CG237" s="176">
        <v>1.08</v>
      </c>
      <c r="CH237" s="176">
        <v>1.62</v>
      </c>
      <c r="CI237" s="176">
        <v>1.62</v>
      </c>
      <c r="CJ237" s="176">
        <v>1.08</v>
      </c>
      <c r="CK237" s="176">
        <v>1.08</v>
      </c>
      <c r="CL237" s="176">
        <v>1.08</v>
      </c>
      <c r="CM237" s="176">
        <v>1.08</v>
      </c>
      <c r="CN237" s="176">
        <v>1.08</v>
      </c>
      <c r="CO237" s="176">
        <v>1.62</v>
      </c>
      <c r="CP237" s="176">
        <v>1.08</v>
      </c>
      <c r="CQ237" s="176">
        <v>1.62</v>
      </c>
      <c r="CR237" s="176">
        <v>1.62</v>
      </c>
      <c r="CS237" s="176">
        <v>1.08</v>
      </c>
      <c r="CT237" s="176">
        <v>1.62</v>
      </c>
      <c r="CU237" s="176">
        <v>1.08</v>
      </c>
      <c r="CV237" s="176">
        <v>1.62</v>
      </c>
      <c r="CW237" s="176">
        <v>0.54</v>
      </c>
      <c r="CX237" s="176">
        <v>1.54</v>
      </c>
      <c r="CY237" s="176">
        <v>1.08</v>
      </c>
      <c r="CZ237" s="176">
        <v>1.08</v>
      </c>
      <c r="DA237" s="176">
        <v>1.08</v>
      </c>
      <c r="DB237" s="176">
        <v>2.17</v>
      </c>
      <c r="DC237" s="176">
        <v>1.08</v>
      </c>
      <c r="DD237" s="176">
        <v>1.62</v>
      </c>
      <c r="DE237" s="176">
        <v>1.08</v>
      </c>
      <c r="DF237" s="176">
        <v>1.08</v>
      </c>
      <c r="DG237" s="176">
        <v>2.17</v>
      </c>
      <c r="DH237" s="176">
        <v>1.62</v>
      </c>
      <c r="DI237" s="176">
        <v>1.08</v>
      </c>
      <c r="DJ237" s="176">
        <v>1.08</v>
      </c>
      <c r="DK237" s="176">
        <v>1.08</v>
      </c>
      <c r="DL237" s="176">
        <v>1.08</v>
      </c>
      <c r="DM237" s="176">
        <v>1.08</v>
      </c>
      <c r="DN237" s="176">
        <v>1.08</v>
      </c>
      <c r="DO237" s="176">
        <v>1.08</v>
      </c>
      <c r="DP237" s="176">
        <v>1.62</v>
      </c>
      <c r="DQ237" s="176">
        <v>1.62</v>
      </c>
      <c r="DR237" s="176">
        <v>1.62</v>
      </c>
      <c r="DS237" s="176">
        <v>1.62</v>
      </c>
      <c r="DT237" s="176">
        <v>1.08</v>
      </c>
      <c r="DU237" s="176">
        <v>1.08</v>
      </c>
      <c r="DV237" s="176">
        <v>1.62</v>
      </c>
      <c r="DW237" s="176">
        <v>1.54</v>
      </c>
      <c r="DX237" s="176">
        <v>1.62</v>
      </c>
      <c r="DY237" s="176">
        <v>1.08</v>
      </c>
      <c r="DZ237" s="176">
        <v>1.62</v>
      </c>
      <c r="EA237" s="176">
        <v>1.62</v>
      </c>
      <c r="EB237" s="176">
        <v>1.62</v>
      </c>
      <c r="EC237" s="176">
        <v>1.08</v>
      </c>
      <c r="ED237" s="176">
        <v>1.62</v>
      </c>
      <c r="EE237" s="176">
        <v>1.62</v>
      </c>
      <c r="EF237" s="176">
        <v>1.62</v>
      </c>
      <c r="EG237" s="176">
        <v>1.62</v>
      </c>
      <c r="EH237" s="176">
        <v>1.08</v>
      </c>
      <c r="EI237" s="176">
        <v>1.08</v>
      </c>
      <c r="EJ237" s="176">
        <v>1.62</v>
      </c>
      <c r="EK237" s="176">
        <v>1.08</v>
      </c>
      <c r="EL237" s="176">
        <v>1.08</v>
      </c>
      <c r="EM237" s="176">
        <v>2.17</v>
      </c>
      <c r="EN237" s="176">
        <v>1.08</v>
      </c>
      <c r="EO237" s="176">
        <v>1.08</v>
      </c>
      <c r="EP237" s="176">
        <v>1.08</v>
      </c>
      <c r="EQ237" s="176">
        <v>1.62</v>
      </c>
      <c r="ER237" s="176">
        <v>1.08</v>
      </c>
      <c r="ES237" s="176">
        <v>1.62</v>
      </c>
      <c r="ET237" s="176">
        <v>1.08</v>
      </c>
      <c r="EU237" s="176">
        <v>1.54</v>
      </c>
      <c r="EV237" s="176">
        <v>1.62</v>
      </c>
      <c r="EW237" s="176">
        <v>1.08</v>
      </c>
      <c r="EX237" s="176">
        <v>1.08</v>
      </c>
      <c r="EY237" s="176">
        <v>1.08</v>
      </c>
      <c r="EZ237" s="176">
        <v>1.08</v>
      </c>
      <c r="FA237" s="176">
        <v>1.08</v>
      </c>
      <c r="FB237" s="176">
        <v>1.08</v>
      </c>
      <c r="FC237" s="176">
        <v>2.62</v>
      </c>
      <c r="FD237" s="176">
        <v>1.08</v>
      </c>
      <c r="FE237" s="176">
        <v>1.08</v>
      </c>
      <c r="FF237" s="176">
        <v>1.08</v>
      </c>
      <c r="FG237" s="176">
        <v>1.08</v>
      </c>
      <c r="FH237" s="176">
        <v>1.62</v>
      </c>
      <c r="FI237" s="176">
        <v>1.08</v>
      </c>
      <c r="FJ237" s="176">
        <v>1.62</v>
      </c>
      <c r="FK237" s="176">
        <v>2.17</v>
      </c>
      <c r="FL237" s="176">
        <v>1.08</v>
      </c>
      <c r="FM237" s="176">
        <v>1.08</v>
      </c>
      <c r="FN237" s="176">
        <v>1.08</v>
      </c>
      <c r="FO237" s="176">
        <v>1.08</v>
      </c>
      <c r="FP237" s="176">
        <v>1.62</v>
      </c>
      <c r="FQ237" s="176">
        <v>1.62</v>
      </c>
      <c r="FR237" s="176">
        <v>1.08</v>
      </c>
      <c r="FS237" s="176">
        <v>1.08</v>
      </c>
      <c r="FT237" s="176">
        <v>1.08</v>
      </c>
      <c r="FU237" s="176">
        <v>1.62</v>
      </c>
      <c r="FV237" s="176">
        <v>1.54</v>
      </c>
      <c r="FW237" s="176">
        <v>1.08</v>
      </c>
      <c r="FX237" s="176">
        <v>1.08</v>
      </c>
      <c r="FY237" s="176">
        <v>0</v>
      </c>
      <c r="FZ237" s="176">
        <v>1.54</v>
      </c>
      <c r="GA237" s="176">
        <v>1.08</v>
      </c>
    </row>
    <row r="238" spans="2:183">
      <c r="B238" s="96" t="s">
        <v>8</v>
      </c>
      <c r="C238" s="166" t="s">
        <v>41</v>
      </c>
      <c r="D238" s="175">
        <v>720</v>
      </c>
      <c r="E238" s="176">
        <v>651</v>
      </c>
      <c r="F238" s="176">
        <v>720</v>
      </c>
      <c r="G238" s="176">
        <v>697</v>
      </c>
      <c r="H238" s="176">
        <v>720</v>
      </c>
      <c r="I238" s="176">
        <v>697</v>
      </c>
      <c r="J238" s="176">
        <v>720</v>
      </c>
      <c r="K238" s="176">
        <v>720</v>
      </c>
      <c r="L238" s="176">
        <v>697</v>
      </c>
      <c r="M238" s="176">
        <v>720</v>
      </c>
      <c r="N238" s="176">
        <v>697</v>
      </c>
      <c r="O238" s="176">
        <v>720</v>
      </c>
      <c r="P238" s="176">
        <v>720</v>
      </c>
      <c r="Q238" s="176">
        <v>651</v>
      </c>
      <c r="R238" s="176">
        <v>720</v>
      </c>
      <c r="S238" s="176">
        <v>697</v>
      </c>
      <c r="T238" s="176">
        <v>720</v>
      </c>
      <c r="U238" s="176">
        <v>697</v>
      </c>
      <c r="V238" s="176">
        <v>720</v>
      </c>
      <c r="W238" s="176">
        <v>720</v>
      </c>
      <c r="X238" s="176">
        <v>697</v>
      </c>
      <c r="Y238" s="176">
        <v>720</v>
      </c>
      <c r="Z238" s="176">
        <v>697</v>
      </c>
      <c r="AA238" s="176">
        <v>720</v>
      </c>
      <c r="AB238" s="176">
        <v>720</v>
      </c>
      <c r="AC238" s="176">
        <v>651</v>
      </c>
      <c r="AD238" s="176">
        <v>720</v>
      </c>
      <c r="AE238" s="176">
        <v>233</v>
      </c>
      <c r="AF238" s="176">
        <v>697</v>
      </c>
      <c r="AG238" s="176">
        <v>697</v>
      </c>
      <c r="AH238" s="176">
        <v>720</v>
      </c>
      <c r="AI238" s="176">
        <v>720</v>
      </c>
      <c r="AJ238" s="176">
        <v>697</v>
      </c>
      <c r="AK238" s="176">
        <v>720</v>
      </c>
      <c r="AL238" s="176">
        <v>697</v>
      </c>
      <c r="AM238" s="176">
        <v>720</v>
      </c>
      <c r="AN238" s="176">
        <v>720</v>
      </c>
      <c r="AO238" s="176">
        <v>674</v>
      </c>
      <c r="AP238" s="176">
        <v>720</v>
      </c>
      <c r="AQ238" s="176">
        <v>697</v>
      </c>
      <c r="AR238" s="176">
        <v>720</v>
      </c>
      <c r="AS238" s="176">
        <v>697</v>
      </c>
      <c r="AT238" s="176">
        <v>720</v>
      </c>
      <c r="AU238" s="176">
        <v>720</v>
      </c>
      <c r="AV238" s="176">
        <v>697</v>
      </c>
      <c r="AW238" s="176">
        <v>720</v>
      </c>
      <c r="AX238" s="176">
        <v>697</v>
      </c>
      <c r="AY238" s="176">
        <v>720</v>
      </c>
      <c r="AZ238" s="176">
        <v>720</v>
      </c>
      <c r="BA238" s="176">
        <v>651</v>
      </c>
      <c r="BB238" s="176">
        <v>395</v>
      </c>
      <c r="BC238" s="176">
        <v>535</v>
      </c>
      <c r="BD238" s="176">
        <v>720</v>
      </c>
      <c r="BE238" s="176">
        <v>697</v>
      </c>
      <c r="BF238" s="176">
        <v>720</v>
      </c>
      <c r="BG238" s="176">
        <v>720</v>
      </c>
      <c r="BH238" s="176">
        <v>697</v>
      </c>
      <c r="BI238" s="176">
        <v>720</v>
      </c>
      <c r="BJ238" s="176">
        <v>697</v>
      </c>
      <c r="BK238" s="176">
        <v>720</v>
      </c>
      <c r="BL238" s="176">
        <v>720</v>
      </c>
      <c r="BM238" s="176">
        <v>651</v>
      </c>
      <c r="BN238" s="176">
        <v>720</v>
      </c>
      <c r="BO238" s="176">
        <v>697</v>
      </c>
      <c r="BP238" s="176">
        <v>720</v>
      </c>
      <c r="BQ238" s="176">
        <v>697</v>
      </c>
      <c r="BR238" s="176">
        <v>720</v>
      </c>
      <c r="BS238" s="176">
        <v>720</v>
      </c>
      <c r="BT238" s="176">
        <v>697</v>
      </c>
      <c r="BU238" s="176">
        <v>720</v>
      </c>
      <c r="BV238" s="176">
        <v>697</v>
      </c>
      <c r="BW238" s="176">
        <v>720</v>
      </c>
      <c r="BX238" s="176">
        <v>720</v>
      </c>
      <c r="BY238" s="176">
        <v>511</v>
      </c>
      <c r="BZ238" s="176">
        <v>0</v>
      </c>
      <c r="CA238" s="176">
        <v>302</v>
      </c>
      <c r="CB238" s="176">
        <v>720</v>
      </c>
      <c r="CC238" s="176">
        <v>697</v>
      </c>
      <c r="CD238" s="176">
        <v>720</v>
      </c>
      <c r="CE238" s="176">
        <v>720</v>
      </c>
      <c r="CF238" s="176">
        <v>697</v>
      </c>
      <c r="CG238" s="176">
        <v>720</v>
      </c>
      <c r="CH238" s="176">
        <v>697</v>
      </c>
      <c r="CI238" s="176">
        <v>720</v>
      </c>
      <c r="CJ238" s="176">
        <v>720</v>
      </c>
      <c r="CK238" s="176">
        <v>674</v>
      </c>
      <c r="CL238" s="176">
        <v>720</v>
      </c>
      <c r="CM238" s="176">
        <v>697</v>
      </c>
      <c r="CN238" s="176">
        <v>720</v>
      </c>
      <c r="CO238" s="176">
        <v>697</v>
      </c>
      <c r="CP238" s="176">
        <v>720</v>
      </c>
      <c r="CQ238" s="176">
        <v>720</v>
      </c>
      <c r="CR238" s="176">
        <v>697</v>
      </c>
      <c r="CS238" s="176">
        <v>720</v>
      </c>
      <c r="CT238" s="176">
        <v>697</v>
      </c>
      <c r="CU238" s="176">
        <v>720</v>
      </c>
      <c r="CV238" s="176">
        <v>720</v>
      </c>
      <c r="CW238" s="176">
        <v>442</v>
      </c>
      <c r="CX238" s="176">
        <v>442</v>
      </c>
      <c r="CY238" s="176">
        <v>697</v>
      </c>
      <c r="CZ238" s="176">
        <v>720</v>
      </c>
      <c r="DA238" s="176">
        <v>697</v>
      </c>
      <c r="DB238" s="176">
        <v>720</v>
      </c>
      <c r="DC238" s="176">
        <v>720</v>
      </c>
      <c r="DD238" s="176">
        <v>697</v>
      </c>
      <c r="DE238" s="176">
        <v>720</v>
      </c>
      <c r="DF238" s="176">
        <v>697</v>
      </c>
      <c r="DG238" s="176">
        <v>720</v>
      </c>
      <c r="DH238" s="176">
        <v>720</v>
      </c>
      <c r="DI238" s="176">
        <v>651</v>
      </c>
      <c r="DJ238" s="176">
        <v>720</v>
      </c>
      <c r="DK238" s="176">
        <v>697</v>
      </c>
      <c r="DL238" s="176">
        <v>720</v>
      </c>
      <c r="DM238" s="176">
        <v>697</v>
      </c>
      <c r="DN238" s="176">
        <v>720</v>
      </c>
      <c r="DO238" s="176">
        <v>720</v>
      </c>
      <c r="DP238" s="176">
        <v>697</v>
      </c>
      <c r="DQ238" s="176">
        <v>720</v>
      </c>
      <c r="DR238" s="176">
        <v>697</v>
      </c>
      <c r="DS238" s="176">
        <v>720</v>
      </c>
      <c r="DT238" s="176">
        <v>720</v>
      </c>
      <c r="DU238" s="176">
        <v>651</v>
      </c>
      <c r="DV238" s="176">
        <v>558</v>
      </c>
      <c r="DW238" s="176">
        <v>372</v>
      </c>
      <c r="DX238" s="176">
        <v>720</v>
      </c>
      <c r="DY238" s="176">
        <v>697</v>
      </c>
      <c r="DZ238" s="176">
        <v>720</v>
      </c>
      <c r="EA238" s="176">
        <v>720</v>
      </c>
      <c r="EB238" s="176">
        <v>697</v>
      </c>
      <c r="EC238" s="176">
        <v>720</v>
      </c>
      <c r="ED238" s="176">
        <v>697</v>
      </c>
      <c r="EE238" s="176">
        <v>720</v>
      </c>
      <c r="EF238" s="176">
        <v>720</v>
      </c>
      <c r="EG238" s="176">
        <v>674</v>
      </c>
      <c r="EH238" s="176">
        <v>720</v>
      </c>
      <c r="EI238" s="176">
        <v>697</v>
      </c>
      <c r="EJ238" s="176">
        <v>720</v>
      </c>
      <c r="EK238" s="176">
        <v>697</v>
      </c>
      <c r="EL238" s="176">
        <v>720</v>
      </c>
      <c r="EM238" s="176">
        <v>720</v>
      </c>
      <c r="EN238" s="176">
        <v>697</v>
      </c>
      <c r="EO238" s="176">
        <v>720</v>
      </c>
      <c r="EP238" s="176">
        <v>697</v>
      </c>
      <c r="EQ238" s="176">
        <v>720</v>
      </c>
      <c r="ER238" s="176">
        <v>720</v>
      </c>
      <c r="ES238" s="176">
        <v>651</v>
      </c>
      <c r="ET238" s="176">
        <v>488</v>
      </c>
      <c r="EU238" s="176">
        <v>442</v>
      </c>
      <c r="EV238" s="176">
        <v>720</v>
      </c>
      <c r="EW238" s="176">
        <v>697</v>
      </c>
      <c r="EX238" s="176">
        <v>720</v>
      </c>
      <c r="EY238" s="176">
        <v>720</v>
      </c>
      <c r="EZ238" s="176">
        <v>697</v>
      </c>
      <c r="FA238" s="176">
        <v>720</v>
      </c>
      <c r="FB238" s="176">
        <v>697</v>
      </c>
      <c r="FC238" s="176">
        <v>720</v>
      </c>
      <c r="FD238" s="176">
        <v>720</v>
      </c>
      <c r="FE238" s="176">
        <v>651</v>
      </c>
      <c r="FF238" s="176">
        <v>720</v>
      </c>
      <c r="FG238" s="176">
        <v>697</v>
      </c>
      <c r="FH238" s="176">
        <v>720</v>
      </c>
      <c r="FI238" s="176">
        <v>697</v>
      </c>
      <c r="FJ238" s="176">
        <v>720</v>
      </c>
      <c r="FK238" s="176">
        <v>720</v>
      </c>
      <c r="FL238" s="176">
        <v>697</v>
      </c>
      <c r="FM238" s="176">
        <v>720</v>
      </c>
      <c r="FN238" s="176">
        <v>697</v>
      </c>
      <c r="FO238" s="176">
        <v>720</v>
      </c>
      <c r="FP238" s="176">
        <v>720</v>
      </c>
      <c r="FQ238" s="176">
        <v>651</v>
      </c>
      <c r="FR238" s="176">
        <v>720</v>
      </c>
      <c r="FS238" s="176">
        <v>697</v>
      </c>
      <c r="FT238" s="176">
        <v>720</v>
      </c>
      <c r="FU238" s="176">
        <v>697</v>
      </c>
      <c r="FV238" s="176">
        <v>720</v>
      </c>
      <c r="FW238" s="176">
        <v>720</v>
      </c>
      <c r="FX238" s="176">
        <v>558</v>
      </c>
      <c r="FY238" s="176">
        <v>0</v>
      </c>
      <c r="FZ238" s="176">
        <v>302</v>
      </c>
      <c r="GA238" s="176">
        <v>720</v>
      </c>
    </row>
    <row r="239" spans="2:183">
      <c r="B239" s="96" t="s">
        <v>8</v>
      </c>
      <c r="C239" s="166" t="s">
        <v>271</v>
      </c>
      <c r="D239" s="88">
        <v>2323.75</v>
      </c>
      <c r="E239" s="89">
        <v>1549.17</v>
      </c>
      <c r="F239" s="89">
        <v>2323.75</v>
      </c>
      <c r="G239" s="89">
        <v>1549.17</v>
      </c>
      <c r="H239" s="89">
        <v>2323.75</v>
      </c>
      <c r="I239" s="89">
        <v>3098.33</v>
      </c>
      <c r="J239" s="89">
        <v>2323.75</v>
      </c>
      <c r="K239" s="89">
        <v>2323.75</v>
      </c>
      <c r="L239" s="89">
        <v>1549.17</v>
      </c>
      <c r="M239" s="89">
        <v>1549.17</v>
      </c>
      <c r="N239" s="89">
        <v>1549.17</v>
      </c>
      <c r="O239" s="89">
        <v>3098.33</v>
      </c>
      <c r="P239" s="89">
        <v>2323.75</v>
      </c>
      <c r="Q239" s="89">
        <v>1549.17</v>
      </c>
      <c r="R239" s="89">
        <v>1549.17</v>
      </c>
      <c r="S239" s="89">
        <v>2323.75</v>
      </c>
      <c r="T239" s="89">
        <v>1549.17</v>
      </c>
      <c r="U239" s="89">
        <v>2323.75</v>
      </c>
      <c r="V239" s="89">
        <v>774.58</v>
      </c>
      <c r="W239" s="89">
        <v>1549.17</v>
      </c>
      <c r="X239" s="89">
        <v>1549.17</v>
      </c>
      <c r="Y239" s="89">
        <v>2979.17</v>
      </c>
      <c r="Z239" s="89">
        <v>1549.17</v>
      </c>
      <c r="AA239" s="89">
        <v>2323.75</v>
      </c>
      <c r="AB239" s="89">
        <v>2323.75</v>
      </c>
      <c r="AC239" s="89">
        <v>1549.17</v>
      </c>
      <c r="AD239" s="89">
        <v>1549.17</v>
      </c>
      <c r="AE239" s="89">
        <v>774.58</v>
      </c>
      <c r="AF239" s="89">
        <v>2979.17</v>
      </c>
      <c r="AG239" s="89">
        <v>2323.75</v>
      </c>
      <c r="AH239" s="89">
        <v>1549.17</v>
      </c>
      <c r="AI239" s="89">
        <v>1549.17</v>
      </c>
      <c r="AJ239" s="89">
        <v>1549.17</v>
      </c>
      <c r="AK239" s="89">
        <v>2323.75</v>
      </c>
      <c r="AL239" s="89">
        <v>2323.75</v>
      </c>
      <c r="AM239" s="89">
        <v>2323.75</v>
      </c>
      <c r="AN239" s="89">
        <v>1549.17</v>
      </c>
      <c r="AO239" s="89">
        <v>1549.17</v>
      </c>
      <c r="AP239" s="89">
        <v>2323.75</v>
      </c>
      <c r="AQ239" s="89">
        <v>1549.17</v>
      </c>
      <c r="AR239" s="89">
        <v>2323.75</v>
      </c>
      <c r="AS239" s="89">
        <v>1549.17</v>
      </c>
      <c r="AT239" s="89">
        <v>2323.75</v>
      </c>
      <c r="AU239" s="89">
        <v>2323.75</v>
      </c>
      <c r="AV239" s="89">
        <v>1549.17</v>
      </c>
      <c r="AW239" s="89">
        <v>1549.17</v>
      </c>
      <c r="AX239" s="89">
        <v>1549.17</v>
      </c>
      <c r="AY239" s="89">
        <v>1549.17</v>
      </c>
      <c r="AZ239" s="89">
        <v>3098.33</v>
      </c>
      <c r="BA239" s="89">
        <v>1549.17</v>
      </c>
      <c r="BB239" s="89">
        <v>774.58</v>
      </c>
      <c r="BC239" s="89">
        <v>2979.17</v>
      </c>
      <c r="BD239" s="89">
        <v>2323.75</v>
      </c>
      <c r="BE239" s="89">
        <v>1549.17</v>
      </c>
      <c r="BF239" s="89">
        <v>1549.17</v>
      </c>
      <c r="BG239" s="89">
        <v>1549.17</v>
      </c>
      <c r="BH239" s="89">
        <v>1549.17</v>
      </c>
      <c r="BI239" s="89">
        <v>1549.17</v>
      </c>
      <c r="BJ239" s="89">
        <v>2323.75</v>
      </c>
      <c r="BK239" s="89">
        <v>1549.17</v>
      </c>
      <c r="BL239" s="89">
        <v>1549.17</v>
      </c>
      <c r="BM239" s="89">
        <v>2204.58</v>
      </c>
      <c r="BN239" s="89">
        <v>1549.17</v>
      </c>
      <c r="BO239" s="89">
        <v>1549.17</v>
      </c>
      <c r="BP239" s="89">
        <v>1549.17</v>
      </c>
      <c r="BQ239" s="89">
        <v>1549.17</v>
      </c>
      <c r="BR239" s="89">
        <v>2323.75</v>
      </c>
      <c r="BS239" s="89">
        <v>1549.17</v>
      </c>
      <c r="BT239" s="89">
        <v>2323.75</v>
      </c>
      <c r="BU239" s="89">
        <v>2323.75</v>
      </c>
      <c r="BV239" s="89">
        <v>1549.17</v>
      </c>
      <c r="BW239" s="89">
        <v>1549.17</v>
      </c>
      <c r="BX239" s="89">
        <v>1549.17</v>
      </c>
      <c r="BY239" s="89">
        <v>2204.58</v>
      </c>
      <c r="BZ239" s="89">
        <v>0</v>
      </c>
      <c r="CA239" s="89">
        <v>2204.58</v>
      </c>
      <c r="CB239" s="89">
        <v>1549.17</v>
      </c>
      <c r="CC239" s="89">
        <v>2323.75</v>
      </c>
      <c r="CD239" s="89">
        <v>1549.17</v>
      </c>
      <c r="CE239" s="89">
        <v>1549.17</v>
      </c>
      <c r="CF239" s="89">
        <v>2323.75</v>
      </c>
      <c r="CG239" s="89">
        <v>1549.17</v>
      </c>
      <c r="CH239" s="89">
        <v>2323.75</v>
      </c>
      <c r="CI239" s="89">
        <v>2323.75</v>
      </c>
      <c r="CJ239" s="89">
        <v>1549.17</v>
      </c>
      <c r="CK239" s="89">
        <v>1549.17</v>
      </c>
      <c r="CL239" s="89">
        <v>1549.17</v>
      </c>
      <c r="CM239" s="89">
        <v>1549.17</v>
      </c>
      <c r="CN239" s="89">
        <v>1549.17</v>
      </c>
      <c r="CO239" s="89">
        <v>2323.75</v>
      </c>
      <c r="CP239" s="89">
        <v>1549.17</v>
      </c>
      <c r="CQ239" s="89">
        <v>2323.75</v>
      </c>
      <c r="CR239" s="89">
        <v>2323.75</v>
      </c>
      <c r="CS239" s="89">
        <v>1549.17</v>
      </c>
      <c r="CT239" s="89">
        <v>2323.75</v>
      </c>
      <c r="CU239" s="89">
        <v>1549.17</v>
      </c>
      <c r="CV239" s="89">
        <v>2323.75</v>
      </c>
      <c r="CW239" s="89">
        <v>774.58</v>
      </c>
      <c r="CX239" s="89">
        <v>2204.58</v>
      </c>
      <c r="CY239" s="89">
        <v>1549.17</v>
      </c>
      <c r="CZ239" s="89">
        <v>1549.17</v>
      </c>
      <c r="DA239" s="89">
        <v>1549.17</v>
      </c>
      <c r="DB239" s="89">
        <v>3098.33</v>
      </c>
      <c r="DC239" s="89">
        <v>1549.17</v>
      </c>
      <c r="DD239" s="89">
        <v>2323.75</v>
      </c>
      <c r="DE239" s="89">
        <v>1549.17</v>
      </c>
      <c r="DF239" s="89">
        <v>1549.17</v>
      </c>
      <c r="DG239" s="89">
        <v>3098.33</v>
      </c>
      <c r="DH239" s="89">
        <v>2323.75</v>
      </c>
      <c r="DI239" s="89">
        <v>1549.17</v>
      </c>
      <c r="DJ239" s="89">
        <v>1549.17</v>
      </c>
      <c r="DK239" s="89">
        <v>1549.17</v>
      </c>
      <c r="DL239" s="89">
        <v>1549.17</v>
      </c>
      <c r="DM239" s="89">
        <v>1549.17</v>
      </c>
      <c r="DN239" s="89">
        <v>1549.17</v>
      </c>
      <c r="DO239" s="89">
        <v>1549.17</v>
      </c>
      <c r="DP239" s="89">
        <v>2323.75</v>
      </c>
      <c r="DQ239" s="89">
        <v>2323.75</v>
      </c>
      <c r="DR239" s="89">
        <v>2323.75</v>
      </c>
      <c r="DS239" s="89">
        <v>2323.75</v>
      </c>
      <c r="DT239" s="89">
        <v>1549.17</v>
      </c>
      <c r="DU239" s="89">
        <v>1549.17</v>
      </c>
      <c r="DV239" s="89">
        <v>2323.75</v>
      </c>
      <c r="DW239" s="89">
        <v>2204.58</v>
      </c>
      <c r="DX239" s="89">
        <v>2323.75</v>
      </c>
      <c r="DY239" s="89">
        <v>1549.17</v>
      </c>
      <c r="DZ239" s="89">
        <v>2323.75</v>
      </c>
      <c r="EA239" s="89">
        <v>2323.75</v>
      </c>
      <c r="EB239" s="89">
        <v>2323.75</v>
      </c>
      <c r="EC239" s="89">
        <v>1549.17</v>
      </c>
      <c r="ED239" s="89">
        <v>2323.75</v>
      </c>
      <c r="EE239" s="89">
        <v>2323.75</v>
      </c>
      <c r="EF239" s="89">
        <v>2323.75</v>
      </c>
      <c r="EG239" s="89">
        <v>2323.75</v>
      </c>
      <c r="EH239" s="89">
        <v>1549.17</v>
      </c>
      <c r="EI239" s="89">
        <v>1549.17</v>
      </c>
      <c r="EJ239" s="89">
        <v>2323.75</v>
      </c>
      <c r="EK239" s="89">
        <v>1549.17</v>
      </c>
      <c r="EL239" s="89">
        <v>1549.17</v>
      </c>
      <c r="EM239" s="89">
        <v>3098.33</v>
      </c>
      <c r="EN239" s="89">
        <v>1549.17</v>
      </c>
      <c r="EO239" s="89">
        <v>1549.17</v>
      </c>
      <c r="EP239" s="89">
        <v>1549.17</v>
      </c>
      <c r="EQ239" s="89">
        <v>2323.75</v>
      </c>
      <c r="ER239" s="89">
        <v>1549.17</v>
      </c>
      <c r="ES239" s="89">
        <v>2323.75</v>
      </c>
      <c r="ET239" s="89">
        <v>1549.17</v>
      </c>
      <c r="EU239" s="89">
        <v>2204.58</v>
      </c>
      <c r="EV239" s="89">
        <v>2323.75</v>
      </c>
      <c r="EW239" s="89">
        <v>1549.17</v>
      </c>
      <c r="EX239" s="89">
        <v>1549.17</v>
      </c>
      <c r="EY239" s="89">
        <v>1549.17</v>
      </c>
      <c r="EZ239" s="89">
        <v>1549.17</v>
      </c>
      <c r="FA239" s="89">
        <v>1549.17</v>
      </c>
      <c r="FB239" s="89">
        <v>1549.17</v>
      </c>
      <c r="FC239" s="89">
        <v>3753.75</v>
      </c>
      <c r="FD239" s="89">
        <v>1549.17</v>
      </c>
      <c r="FE239" s="89">
        <v>1549.17</v>
      </c>
      <c r="FF239" s="89">
        <v>1549.17</v>
      </c>
      <c r="FG239" s="89">
        <v>1549.17</v>
      </c>
      <c r="FH239" s="89">
        <v>2323.75</v>
      </c>
      <c r="FI239" s="89">
        <v>1549.17</v>
      </c>
      <c r="FJ239" s="89">
        <v>2323.75</v>
      </c>
      <c r="FK239" s="89">
        <v>3098.33</v>
      </c>
      <c r="FL239" s="89">
        <v>1549.17</v>
      </c>
      <c r="FM239" s="89">
        <v>1549.17</v>
      </c>
      <c r="FN239" s="89">
        <v>1549.17</v>
      </c>
      <c r="FO239" s="89">
        <v>1549.17</v>
      </c>
      <c r="FP239" s="89">
        <v>2323.75</v>
      </c>
      <c r="FQ239" s="89">
        <v>2323.75</v>
      </c>
      <c r="FR239" s="89">
        <v>1549.17</v>
      </c>
      <c r="FS239" s="89">
        <v>1549.17</v>
      </c>
      <c r="FT239" s="89">
        <v>1549.17</v>
      </c>
      <c r="FU239" s="89">
        <v>2323.75</v>
      </c>
      <c r="FV239" s="89">
        <v>2204.58</v>
      </c>
      <c r="FW239" s="89">
        <v>1549.17</v>
      </c>
      <c r="FX239" s="89">
        <v>1549.17</v>
      </c>
      <c r="FY239" s="89">
        <v>0</v>
      </c>
      <c r="FZ239" s="89">
        <v>2204.58</v>
      </c>
      <c r="GA239" s="89">
        <v>1549.17</v>
      </c>
    </row>
    <row r="240" spans="2:183">
      <c r="B240" s="171" t="s">
        <v>8</v>
      </c>
      <c r="C240" s="177" t="s">
        <v>96</v>
      </c>
      <c r="D240" s="83">
        <v>0.91271175884404587</v>
      </c>
      <c r="E240" s="84">
        <v>0.91228396464907391</v>
      </c>
      <c r="F240" s="84">
        <v>0.87795839561534628</v>
      </c>
      <c r="G240" s="84">
        <v>0.88112397140853504</v>
      </c>
      <c r="H240" s="84">
        <v>0.89038365719980073</v>
      </c>
      <c r="I240" s="84">
        <v>0.87838333408393432</v>
      </c>
      <c r="J240" s="84">
        <v>0.89772047832585944</v>
      </c>
      <c r="K240" s="84">
        <v>0.89724090682610858</v>
      </c>
      <c r="L240" s="84">
        <v>0.87532075326028924</v>
      </c>
      <c r="M240" s="84">
        <v>0.89631913303437971</v>
      </c>
      <c r="N240" s="84">
        <v>0.89477646029427849</v>
      </c>
      <c r="O240" s="84">
        <v>0.89776407573492778</v>
      </c>
      <c r="P240" s="84">
        <v>0.91545839561534625</v>
      </c>
      <c r="Q240" s="84">
        <v>0.91238728964752402</v>
      </c>
      <c r="R240" s="84">
        <v>0.87564150473343294</v>
      </c>
      <c r="S240" s="84">
        <v>0.87948350071736014</v>
      </c>
      <c r="T240" s="84">
        <v>0.89136148480318889</v>
      </c>
      <c r="U240" s="84">
        <v>0.88890877624154774</v>
      </c>
      <c r="V240" s="84">
        <v>0.89498629795715001</v>
      </c>
      <c r="W240" s="84">
        <v>0.89943946188340806</v>
      </c>
      <c r="X240" s="84">
        <v>0.86999363061422763</v>
      </c>
      <c r="Y240" s="84">
        <v>0.88109740906826106</v>
      </c>
      <c r="Z240" s="84">
        <v>0.87353230694005701</v>
      </c>
      <c r="AA240" s="84">
        <v>0.88063029397110115</v>
      </c>
      <c r="AB240" s="84">
        <v>0.88454160438465368</v>
      </c>
      <c r="AC240" s="84">
        <v>0.89168095995811891</v>
      </c>
      <c r="AD240" s="84">
        <v>0.86377678126557045</v>
      </c>
      <c r="AE240" s="84">
        <v>0.86664485459689367</v>
      </c>
      <c r="AF240" s="84">
        <v>0.86759398060875892</v>
      </c>
      <c r="AG240" s="84">
        <v>0.87023167836531967</v>
      </c>
      <c r="AH240" s="84">
        <v>0.89126806178375684</v>
      </c>
      <c r="AI240" s="84">
        <v>0.88470353761833587</v>
      </c>
      <c r="AJ240" s="84">
        <v>0.85756380644787722</v>
      </c>
      <c r="AK240" s="84">
        <v>0.86551444942700551</v>
      </c>
      <c r="AL240" s="84">
        <v>0.86595325256866396</v>
      </c>
      <c r="AM240" s="84">
        <v>0.85802815146985556</v>
      </c>
      <c r="AN240" s="84">
        <v>0.88546960637767813</v>
      </c>
      <c r="AO240" s="84">
        <v>0.89665127543213008</v>
      </c>
      <c r="AP240" s="84">
        <v>0.87026033881415044</v>
      </c>
      <c r="AQ240" s="84">
        <v>0.86155914843242343</v>
      </c>
      <c r="AR240" s="84">
        <v>0.87658819133034382</v>
      </c>
      <c r="AS240" s="84">
        <v>0.88602659701089226</v>
      </c>
      <c r="AT240" s="84">
        <v>0.89324862979571495</v>
      </c>
      <c r="AU240" s="84">
        <v>0.89714125560538116</v>
      </c>
      <c r="AV240" s="84">
        <v>0.86929891720441865</v>
      </c>
      <c r="AW240" s="84">
        <v>0.8690956651718984</v>
      </c>
      <c r="AX240" s="84">
        <v>0.8682823889700253</v>
      </c>
      <c r="AY240" s="84">
        <v>0.86225710014947687</v>
      </c>
      <c r="AZ240" s="84">
        <v>0.88896985550572993</v>
      </c>
      <c r="BA240" s="84">
        <v>0.89684032154739513</v>
      </c>
      <c r="BB240" s="84">
        <v>0.87067037520576718</v>
      </c>
      <c r="BC240" s="84">
        <v>0.85286450693600435</v>
      </c>
      <c r="BD240" s="84">
        <v>0.87566641753861485</v>
      </c>
      <c r="BE240" s="84">
        <v>0.88260385637356764</v>
      </c>
      <c r="BF240" s="84">
        <v>0.88756851021425009</v>
      </c>
      <c r="BG240" s="84">
        <v>0.8969232685600399</v>
      </c>
      <c r="BH240" s="84">
        <v>0.85850313000624068</v>
      </c>
      <c r="BI240" s="84">
        <v>0.86655455904334833</v>
      </c>
      <c r="BJ240" s="84">
        <v>0.86245986965277199</v>
      </c>
      <c r="BK240" s="84">
        <v>0.85978450423517683</v>
      </c>
      <c r="BL240" s="84">
        <v>0.89621624314897863</v>
      </c>
      <c r="BM240" s="84">
        <v>0.90547829141782565</v>
      </c>
      <c r="BN240" s="84">
        <v>0.87394743398106622</v>
      </c>
      <c r="BO240" s="84">
        <v>0.87076567737452637</v>
      </c>
      <c r="BP240" s="84">
        <v>0.89113726955655204</v>
      </c>
      <c r="BQ240" s="84">
        <v>0.89244745256737712</v>
      </c>
      <c r="BR240" s="84">
        <v>0.91170279023418033</v>
      </c>
      <c r="BS240" s="84">
        <v>0.92065894369706025</v>
      </c>
      <c r="BT240" s="84">
        <v>0.88401284171111294</v>
      </c>
      <c r="BU240" s="84">
        <v>0.90283383158943697</v>
      </c>
      <c r="BV240" s="84">
        <v>0.91053908165037867</v>
      </c>
      <c r="BW240" s="84">
        <v>0.91105505729945191</v>
      </c>
      <c r="BX240" s="84">
        <v>0.9429621325361236</v>
      </c>
      <c r="BY240" s="84">
        <v>0.95399857836125423</v>
      </c>
      <c r="BZ240" s="84" t="e">
        <v>#DIV/0!</v>
      </c>
      <c r="CA240" s="84">
        <v>0.92024767617972858</v>
      </c>
      <c r="CB240" s="84">
        <v>0.92164299950174389</v>
      </c>
      <c r="CC240" s="84">
        <v>0.92026687083014325</v>
      </c>
      <c r="CD240" s="84">
        <v>0.94965122072745389</v>
      </c>
      <c r="CE240" s="84">
        <v>0.95052939711011464</v>
      </c>
      <c r="CF240" s="84">
        <v>0.93244577979939658</v>
      </c>
      <c r="CG240" s="84">
        <v>0.94086322869955152</v>
      </c>
      <c r="CH240" s="84">
        <v>0.96916959937206859</v>
      </c>
      <c r="CI240" s="84">
        <v>0.97601519681116089</v>
      </c>
      <c r="CJ240" s="84">
        <v>0.98589935226706527</v>
      </c>
      <c r="CK240" s="84">
        <v>0.98203284054769735</v>
      </c>
      <c r="CL240" s="84">
        <v>0.97729820627802688</v>
      </c>
      <c r="CM240" s="84">
        <v>0.95751812701455952</v>
      </c>
      <c r="CN240" s="84">
        <v>0.94377179870453409</v>
      </c>
      <c r="CO240" s="84">
        <v>0.95180485231388856</v>
      </c>
      <c r="CP240" s="84">
        <v>0.96088689586447429</v>
      </c>
      <c r="CQ240" s="84">
        <v>0.964960139511709</v>
      </c>
      <c r="CR240" s="84">
        <v>0.94741074817764792</v>
      </c>
      <c r="CS240" s="84">
        <v>0.9550822122571001</v>
      </c>
      <c r="CT240" s="84">
        <v>0.97161428543855477</v>
      </c>
      <c r="CU240" s="84">
        <v>0.98044967613353262</v>
      </c>
      <c r="CV240" s="84">
        <v>0.98033756851021425</v>
      </c>
      <c r="CW240" s="84">
        <v>0.98441146034129412</v>
      </c>
      <c r="CX240" s="84">
        <v>0.97618336951890106</v>
      </c>
      <c r="CY240" s="84">
        <v>0.94578301625801797</v>
      </c>
      <c r="CZ240" s="84">
        <v>0.94274414549078223</v>
      </c>
      <c r="DA240" s="84">
        <v>0.95324613494090626</v>
      </c>
      <c r="DB240" s="84">
        <v>0.96000871948181365</v>
      </c>
      <c r="DC240" s="84">
        <v>0.96939461883408073</v>
      </c>
      <c r="DD240" s="84">
        <v>0.94102849495917806</v>
      </c>
      <c r="DE240" s="84">
        <v>0.95421026407573495</v>
      </c>
      <c r="DF240" s="84">
        <v>0.97345433021726691</v>
      </c>
      <c r="DG240" s="84">
        <v>0.97071499750871948</v>
      </c>
      <c r="DH240" s="84">
        <v>0.97587817638266072</v>
      </c>
      <c r="DI240" s="84">
        <v>0.97660722035089165</v>
      </c>
      <c r="DJ240" s="84">
        <v>0.9694569008470354</v>
      </c>
      <c r="DK240" s="84">
        <v>0.94775173549677993</v>
      </c>
      <c r="DL240" s="84">
        <v>0.93982934728450429</v>
      </c>
      <c r="DM240" s="84">
        <v>0.95010004439268869</v>
      </c>
      <c r="DN240" s="84">
        <v>0.96090558046836072</v>
      </c>
      <c r="DO240" s="84">
        <v>0.96756352765321374</v>
      </c>
      <c r="DP240" s="84">
        <v>0.93730336934073644</v>
      </c>
      <c r="DQ240" s="84">
        <v>0.95465246636771306</v>
      </c>
      <c r="DR240" s="84">
        <v>0.97120265584085541</v>
      </c>
      <c r="DS240" s="84">
        <v>0.96583831589436975</v>
      </c>
      <c r="DT240" s="84">
        <v>0.97404085700049825</v>
      </c>
      <c r="DU240" s="84">
        <v>0.9730803937371274</v>
      </c>
      <c r="DV240" s="84">
        <v>0.95755179452561201</v>
      </c>
      <c r="DW240" s="84">
        <v>0.94330729543372394</v>
      </c>
      <c r="DX240" s="84">
        <v>0.93111609367214754</v>
      </c>
      <c r="DY240" s="84">
        <v>0.9409834588981606</v>
      </c>
      <c r="DZ240" s="84">
        <v>0.96046960637767809</v>
      </c>
      <c r="EA240" s="84">
        <v>0.9559230194319881</v>
      </c>
      <c r="EB240" s="84">
        <v>0.9309918870752939</v>
      </c>
      <c r="EC240" s="84">
        <v>0.93801694070752362</v>
      </c>
      <c r="ED240" s="84">
        <v>0.96030392907463757</v>
      </c>
      <c r="EE240" s="84">
        <v>0.96235675137020427</v>
      </c>
      <c r="EF240" s="84">
        <v>0.97427130044843047</v>
      </c>
      <c r="EG240" s="84">
        <v>0.97295777833960961</v>
      </c>
      <c r="EH240" s="84">
        <v>0.95809666168410568</v>
      </c>
      <c r="EI240" s="84">
        <v>0.94466341978112478</v>
      </c>
      <c r="EJ240" s="84">
        <v>0.93217488789237668</v>
      </c>
      <c r="EK240" s="84">
        <v>0.94076471231607595</v>
      </c>
      <c r="EL240" s="84">
        <v>0.96442451420029895</v>
      </c>
      <c r="EM240" s="84">
        <v>0.96103014449427004</v>
      </c>
      <c r="EN240" s="84">
        <v>0.93995393454330223</v>
      </c>
      <c r="EO240" s="84">
        <v>0.94507349277528652</v>
      </c>
      <c r="EP240" s="84">
        <v>0.95991147197148574</v>
      </c>
      <c r="EQ240" s="84">
        <v>0.96763826606875936</v>
      </c>
      <c r="ER240" s="84">
        <v>0.96656701544593926</v>
      </c>
      <c r="ES240" s="84">
        <v>0.97020795878021393</v>
      </c>
      <c r="ET240" s="84">
        <v>0.95594253105932525</v>
      </c>
      <c r="EU240" s="84">
        <v>0.92239210275348493</v>
      </c>
      <c r="EV240" s="84">
        <v>0.92834454409566514</v>
      </c>
      <c r="EW240" s="84">
        <v>0.93062503618969195</v>
      </c>
      <c r="EX240" s="84">
        <v>0.95274040857000497</v>
      </c>
      <c r="EY240" s="84">
        <v>0.95467115097159938</v>
      </c>
      <c r="EZ240" s="84">
        <v>0.9245451679523391</v>
      </c>
      <c r="FA240" s="84">
        <v>0.93528898854010967</v>
      </c>
      <c r="FB240" s="84">
        <v>0.95311746048085644</v>
      </c>
      <c r="FC240" s="84">
        <v>0.9587942202291978</v>
      </c>
      <c r="FD240" s="84">
        <v>0.94885401096163424</v>
      </c>
      <c r="FE240" s="84">
        <v>0.94802063744635712</v>
      </c>
      <c r="FF240" s="84">
        <v>0.93077977080219232</v>
      </c>
      <c r="FG240" s="84">
        <v>0.91849116328145608</v>
      </c>
      <c r="FH240" s="84">
        <v>0.9147919780767314</v>
      </c>
      <c r="FI240" s="84">
        <v>0.92186230546030079</v>
      </c>
      <c r="FJ240" s="84">
        <v>0.94569008470353766</v>
      </c>
      <c r="FK240" s="84">
        <v>0.94800697558545088</v>
      </c>
      <c r="FL240" s="84">
        <v>0.92030547316815825</v>
      </c>
      <c r="FM240" s="84">
        <v>0.92643248629795716</v>
      </c>
      <c r="FN240" s="84">
        <v>0.94017268112538688</v>
      </c>
      <c r="FO240" s="84">
        <v>0.94732187344294971</v>
      </c>
      <c r="FP240" s="84">
        <v>0.9385712506228201</v>
      </c>
      <c r="FQ240" s="84">
        <v>0.94372920584406195</v>
      </c>
      <c r="FR240" s="84">
        <v>0.92537992027902338</v>
      </c>
      <c r="FS240" s="84">
        <v>0.91777058630517727</v>
      </c>
      <c r="FT240" s="84">
        <v>0.90956651718983561</v>
      </c>
      <c r="FU240" s="84">
        <v>0.91261074045718038</v>
      </c>
      <c r="FV240" s="84">
        <v>0.94465620328849031</v>
      </c>
      <c r="FW240" s="84">
        <v>0.93196935724962626</v>
      </c>
      <c r="FX240" s="84">
        <v>0.90898789719851492</v>
      </c>
      <c r="FY240" s="84" t="e">
        <v>#DIV/0!</v>
      </c>
      <c r="FZ240" s="84">
        <v>0.92189588097288633</v>
      </c>
      <c r="GA240" s="84">
        <v>0.94640009965122074</v>
      </c>
    </row>
    <row r="241" spans="2:183" s="41" customFormat="1">
      <c r="B241" s="96" t="s">
        <v>8</v>
      </c>
      <c r="C241" s="166" t="s">
        <v>42</v>
      </c>
      <c r="D241" s="178">
        <v>54491.95</v>
      </c>
      <c r="E241" s="179">
        <v>36111.08</v>
      </c>
      <c r="F241" s="179">
        <v>53701.86</v>
      </c>
      <c r="G241" s="179">
        <v>35444.94</v>
      </c>
      <c r="H241" s="179">
        <v>53353.3</v>
      </c>
      <c r="I241" s="179">
        <v>70611.02</v>
      </c>
      <c r="J241" s="179">
        <v>52749.13</v>
      </c>
      <c r="K241" s="179">
        <v>52632.94</v>
      </c>
      <c r="L241" s="179">
        <v>35026.660000000003</v>
      </c>
      <c r="M241" s="179">
        <v>35011.17</v>
      </c>
      <c r="N241" s="179">
        <v>34995.68</v>
      </c>
      <c r="O241" s="179">
        <v>69991.350000000006</v>
      </c>
      <c r="P241" s="179">
        <v>52470.27</v>
      </c>
      <c r="Q241" s="179">
        <v>34902.730000000003</v>
      </c>
      <c r="R241" s="179">
        <v>34685.85</v>
      </c>
      <c r="S241" s="179">
        <v>51587.25</v>
      </c>
      <c r="T241" s="179">
        <v>34143.629999999997</v>
      </c>
      <c r="U241" s="179">
        <v>50983.07</v>
      </c>
      <c r="V241" s="179">
        <v>16986.61</v>
      </c>
      <c r="W241" s="179">
        <v>33957.730000000003</v>
      </c>
      <c r="X241" s="179">
        <v>33942.25</v>
      </c>
      <c r="Y241" s="179">
        <v>65243.76</v>
      </c>
      <c r="Z241" s="179">
        <v>33926.75</v>
      </c>
      <c r="AA241" s="179">
        <v>50866.89</v>
      </c>
      <c r="AB241" s="179">
        <v>50890.13</v>
      </c>
      <c r="AC241" s="179">
        <v>33864.78</v>
      </c>
      <c r="AD241" s="179">
        <v>33709.870000000003</v>
      </c>
      <c r="AE241" s="179">
        <v>16746.490000000002</v>
      </c>
      <c r="AF241" s="179">
        <v>64201.04</v>
      </c>
      <c r="AG241" s="179">
        <v>50146.54</v>
      </c>
      <c r="AH241" s="179">
        <v>33446.519999999997</v>
      </c>
      <c r="AI241" s="179">
        <v>33477.49</v>
      </c>
      <c r="AJ241" s="179">
        <v>33508.480000000003</v>
      </c>
      <c r="AK241" s="179">
        <v>50332.43</v>
      </c>
      <c r="AL241" s="179">
        <v>50402.13</v>
      </c>
      <c r="AM241" s="179">
        <v>50448.62</v>
      </c>
      <c r="AN241" s="179">
        <v>33647.9</v>
      </c>
      <c r="AO241" s="179">
        <v>34654.86</v>
      </c>
      <c r="AP241" s="179">
        <v>51749.91</v>
      </c>
      <c r="AQ241" s="179">
        <v>34298.550000000003</v>
      </c>
      <c r="AR241" s="179">
        <v>51285.16</v>
      </c>
      <c r="AS241" s="179">
        <v>34236.589999999997</v>
      </c>
      <c r="AT241" s="179">
        <v>51401.35</v>
      </c>
      <c r="AU241" s="179">
        <v>51471.06</v>
      </c>
      <c r="AV241" s="179">
        <v>34360.519999999997</v>
      </c>
      <c r="AW241" s="179">
        <v>34391.5</v>
      </c>
      <c r="AX241" s="179">
        <v>34453.46</v>
      </c>
      <c r="AY241" s="179">
        <v>34484.449999999997</v>
      </c>
      <c r="AZ241" s="179">
        <v>68999.88</v>
      </c>
      <c r="BA241" s="179">
        <v>35537.879999999997</v>
      </c>
      <c r="BB241" s="179">
        <v>17691.48</v>
      </c>
      <c r="BC241" s="179">
        <v>67656.87</v>
      </c>
      <c r="BD241" s="179">
        <v>52609.7</v>
      </c>
      <c r="BE241" s="179">
        <v>35135.1</v>
      </c>
      <c r="BF241" s="179">
        <v>35166.089999999997</v>
      </c>
      <c r="BG241" s="179">
        <v>35197.07</v>
      </c>
      <c r="BH241" s="179">
        <v>35243.54</v>
      </c>
      <c r="BI241" s="179">
        <v>35305.51</v>
      </c>
      <c r="BJ241" s="179">
        <v>53027.97</v>
      </c>
      <c r="BK241" s="179">
        <v>35398.46</v>
      </c>
      <c r="BL241" s="179">
        <v>35429.440000000002</v>
      </c>
      <c r="BM241" s="179">
        <v>51939.98</v>
      </c>
      <c r="BN241" s="179">
        <v>36343.449999999997</v>
      </c>
      <c r="BO241" s="179">
        <v>36126.57</v>
      </c>
      <c r="BP241" s="179">
        <v>36018.129999999997</v>
      </c>
      <c r="BQ241" s="179">
        <v>36095.58</v>
      </c>
      <c r="BR241" s="179">
        <v>54189.86</v>
      </c>
      <c r="BS241" s="179">
        <v>36173.040000000001</v>
      </c>
      <c r="BT241" s="179">
        <v>54329.29</v>
      </c>
      <c r="BU241" s="179">
        <v>54422.23</v>
      </c>
      <c r="BV241" s="179">
        <v>36343.449999999997</v>
      </c>
      <c r="BW241" s="179">
        <v>36389.93</v>
      </c>
      <c r="BX241" s="179">
        <v>36405.42</v>
      </c>
      <c r="BY241" s="179">
        <v>53395</v>
      </c>
      <c r="BZ241" s="179">
        <v>0</v>
      </c>
      <c r="CA241" s="179">
        <v>52865.91</v>
      </c>
      <c r="CB241" s="179">
        <v>37040.57</v>
      </c>
      <c r="CC241" s="179">
        <v>55653.8</v>
      </c>
      <c r="CD241" s="179">
        <v>37149.019999999997</v>
      </c>
      <c r="CE241" s="179">
        <v>37180</v>
      </c>
      <c r="CF241" s="179">
        <v>55862.95</v>
      </c>
      <c r="CG241" s="179">
        <v>37303.93</v>
      </c>
      <c r="CH241" s="179">
        <v>56048.85</v>
      </c>
      <c r="CI241" s="179">
        <v>56118.55</v>
      </c>
      <c r="CJ241" s="179">
        <v>37443.360000000001</v>
      </c>
      <c r="CK241" s="179">
        <v>38574.25</v>
      </c>
      <c r="CL241" s="179">
        <v>38419.339999999997</v>
      </c>
      <c r="CM241" s="179">
        <v>38202.449999999997</v>
      </c>
      <c r="CN241" s="179">
        <v>38094.01</v>
      </c>
      <c r="CO241" s="179">
        <v>57257.2</v>
      </c>
      <c r="CP241" s="179">
        <v>38202.449999999997</v>
      </c>
      <c r="CQ241" s="179">
        <v>57373.39</v>
      </c>
      <c r="CR241" s="179">
        <v>57466.34</v>
      </c>
      <c r="CS241" s="179">
        <v>38372.86</v>
      </c>
      <c r="CT241" s="179">
        <v>57652.23</v>
      </c>
      <c r="CU241" s="179">
        <v>38481.31</v>
      </c>
      <c r="CV241" s="179">
        <v>57745.18</v>
      </c>
      <c r="CW241" s="179">
        <v>19837.080000000002</v>
      </c>
      <c r="CX241" s="179">
        <v>56216.88</v>
      </c>
      <c r="CY241" s="179">
        <v>39271.379999999997</v>
      </c>
      <c r="CZ241" s="179">
        <v>39147.449999999997</v>
      </c>
      <c r="DA241" s="179">
        <v>39224.9</v>
      </c>
      <c r="DB241" s="179">
        <v>78511.77</v>
      </c>
      <c r="DC241" s="179">
        <v>39302.36</v>
      </c>
      <c r="DD241" s="179">
        <v>59046.48</v>
      </c>
      <c r="DE241" s="179">
        <v>39410.800000000003</v>
      </c>
      <c r="DF241" s="179">
        <v>39488.26</v>
      </c>
      <c r="DG241" s="179">
        <v>79100.45</v>
      </c>
      <c r="DH241" s="179">
        <v>59371.81</v>
      </c>
      <c r="DI241" s="179">
        <v>40789.56</v>
      </c>
      <c r="DJ241" s="179">
        <v>40619.15</v>
      </c>
      <c r="DK241" s="179">
        <v>40386.79</v>
      </c>
      <c r="DL241" s="179">
        <v>40278.339999999997</v>
      </c>
      <c r="DM241" s="179">
        <v>40355.800000000003</v>
      </c>
      <c r="DN241" s="179">
        <v>40402.28</v>
      </c>
      <c r="DO241" s="179">
        <v>40448.74</v>
      </c>
      <c r="DP241" s="179">
        <v>60789.29</v>
      </c>
      <c r="DQ241" s="179">
        <v>60859.02</v>
      </c>
      <c r="DR241" s="179">
        <v>60975.199999999997</v>
      </c>
      <c r="DS241" s="179">
        <v>61068.15</v>
      </c>
      <c r="DT241" s="179">
        <v>40743.08</v>
      </c>
      <c r="DU241" s="179">
        <v>41982.43</v>
      </c>
      <c r="DV241" s="179">
        <v>62718.02</v>
      </c>
      <c r="DW241" s="179">
        <v>59148.97</v>
      </c>
      <c r="DX241" s="179">
        <v>62183.55</v>
      </c>
      <c r="DY241" s="179">
        <v>41533.17</v>
      </c>
      <c r="DZ241" s="179">
        <v>62369.46</v>
      </c>
      <c r="EA241" s="179">
        <v>62439.16</v>
      </c>
      <c r="EB241" s="179">
        <v>62532.13</v>
      </c>
      <c r="EC241" s="179">
        <v>41750.04</v>
      </c>
      <c r="ED241" s="179">
        <v>62741.25</v>
      </c>
      <c r="EE241" s="179">
        <v>62834.2</v>
      </c>
      <c r="EF241" s="179">
        <v>62903.91</v>
      </c>
      <c r="EG241" s="179">
        <v>64809.41</v>
      </c>
      <c r="EH241" s="179">
        <v>43035.85</v>
      </c>
      <c r="EI241" s="179">
        <v>42787.99</v>
      </c>
      <c r="EJ241" s="179">
        <v>63996.08</v>
      </c>
      <c r="EK241" s="179">
        <v>42757</v>
      </c>
      <c r="EL241" s="179">
        <v>42803.48</v>
      </c>
      <c r="EM241" s="179">
        <v>85699.92</v>
      </c>
      <c r="EN241" s="179">
        <v>42927.4</v>
      </c>
      <c r="EO241" s="179">
        <v>42989.38</v>
      </c>
      <c r="EP241" s="179">
        <v>43051.35</v>
      </c>
      <c r="EQ241" s="179">
        <v>64669.96</v>
      </c>
      <c r="ER241" s="179">
        <v>43144.3</v>
      </c>
      <c r="ES241" s="179">
        <v>66668.38</v>
      </c>
      <c r="ET241" s="179">
        <v>44259.7</v>
      </c>
      <c r="EU241" s="179">
        <v>62610.17</v>
      </c>
      <c r="EV241" s="179">
        <v>65808.62</v>
      </c>
      <c r="EW241" s="179">
        <v>43949.86</v>
      </c>
      <c r="EX241" s="179">
        <v>43980.84</v>
      </c>
      <c r="EY241" s="179">
        <v>44027.32</v>
      </c>
      <c r="EZ241" s="179">
        <v>44089.29</v>
      </c>
      <c r="FA241" s="179">
        <v>44151.25</v>
      </c>
      <c r="FB241" s="179">
        <v>44228.72</v>
      </c>
      <c r="FC241" s="179">
        <v>107319.72</v>
      </c>
      <c r="FD241" s="179">
        <v>44321.66</v>
      </c>
      <c r="FE241" s="179">
        <v>45669.43</v>
      </c>
      <c r="FF241" s="179">
        <v>45468.04</v>
      </c>
      <c r="FG241" s="179">
        <v>45204.68</v>
      </c>
      <c r="FH241" s="179">
        <v>67597.89</v>
      </c>
      <c r="FI241" s="179">
        <v>45142.720000000001</v>
      </c>
      <c r="FJ241" s="179">
        <v>67783.8</v>
      </c>
      <c r="FK241" s="179">
        <v>90471.33</v>
      </c>
      <c r="FL241" s="179">
        <v>45297.64</v>
      </c>
      <c r="FM241" s="179">
        <v>45359.6</v>
      </c>
      <c r="FN241" s="179">
        <v>45452.56</v>
      </c>
      <c r="FO241" s="179">
        <v>45499.02</v>
      </c>
      <c r="FP241" s="179">
        <v>68295.009999999995</v>
      </c>
      <c r="FQ241" s="179">
        <v>70386.38</v>
      </c>
      <c r="FR241" s="179">
        <v>46722.86</v>
      </c>
      <c r="FS241" s="179">
        <v>46444.02</v>
      </c>
      <c r="FT241" s="179">
        <v>46304.59</v>
      </c>
      <c r="FU241" s="179">
        <v>69596.31</v>
      </c>
      <c r="FV241" s="179">
        <v>66093.41</v>
      </c>
      <c r="FW241" s="179">
        <v>46490.49</v>
      </c>
      <c r="FX241" s="179">
        <v>46552.46</v>
      </c>
      <c r="FY241" s="179">
        <v>0</v>
      </c>
      <c r="FZ241" s="179">
        <v>66446.149999999994</v>
      </c>
      <c r="GA241" s="179">
        <v>46753.86</v>
      </c>
    </row>
    <row r="242" spans="2:183">
      <c r="B242" s="96" t="s">
        <v>8</v>
      </c>
      <c r="C242" s="166" t="s">
        <v>318</v>
      </c>
      <c r="D242" s="178">
        <v>0</v>
      </c>
      <c r="E242" s="179">
        <v>0</v>
      </c>
      <c r="F242" s="179">
        <v>0</v>
      </c>
      <c r="G242" s="179">
        <v>0</v>
      </c>
      <c r="H242" s="179">
        <v>0</v>
      </c>
      <c r="I242" s="179">
        <v>0</v>
      </c>
      <c r="J242" s="179">
        <v>0</v>
      </c>
      <c r="K242" s="179">
        <v>0</v>
      </c>
      <c r="L242" s="179">
        <v>0</v>
      </c>
      <c r="M242" s="179">
        <v>0</v>
      </c>
      <c r="N242" s="179">
        <v>0</v>
      </c>
      <c r="O242" s="179">
        <v>0</v>
      </c>
      <c r="P242" s="179">
        <v>0</v>
      </c>
      <c r="Q242" s="179">
        <v>0</v>
      </c>
      <c r="R242" s="179">
        <v>0</v>
      </c>
      <c r="S242" s="179">
        <v>0</v>
      </c>
      <c r="T242" s="179">
        <v>0</v>
      </c>
      <c r="U242" s="179">
        <v>0</v>
      </c>
      <c r="V242" s="179">
        <v>0</v>
      </c>
      <c r="W242" s="179">
        <v>0</v>
      </c>
      <c r="X242" s="179">
        <v>0</v>
      </c>
      <c r="Y242" s="179">
        <v>0</v>
      </c>
      <c r="Z242" s="179">
        <v>0</v>
      </c>
      <c r="AA242" s="179">
        <v>0</v>
      </c>
      <c r="AB242" s="179">
        <v>0</v>
      </c>
      <c r="AC242" s="179">
        <v>0</v>
      </c>
      <c r="AD242" s="179">
        <v>0</v>
      </c>
      <c r="AE242" s="179">
        <v>0</v>
      </c>
      <c r="AF242" s="179">
        <v>0</v>
      </c>
      <c r="AG242" s="179">
        <v>0</v>
      </c>
      <c r="AH242" s="179">
        <v>0</v>
      </c>
      <c r="AI242" s="179">
        <v>0</v>
      </c>
      <c r="AJ242" s="179">
        <v>0</v>
      </c>
      <c r="AK242" s="179">
        <v>0</v>
      </c>
      <c r="AL242" s="179">
        <v>0</v>
      </c>
      <c r="AM242" s="179">
        <v>0</v>
      </c>
      <c r="AN242" s="179">
        <v>0</v>
      </c>
      <c r="AO242" s="179">
        <v>0</v>
      </c>
      <c r="AP242" s="179">
        <v>0</v>
      </c>
      <c r="AQ242" s="179">
        <v>0</v>
      </c>
      <c r="AR242" s="179">
        <v>0</v>
      </c>
      <c r="AS242" s="179">
        <v>0</v>
      </c>
      <c r="AT242" s="179">
        <v>0</v>
      </c>
      <c r="AU242" s="179">
        <v>0</v>
      </c>
      <c r="AV242" s="179">
        <v>0</v>
      </c>
      <c r="AW242" s="179">
        <v>0</v>
      </c>
      <c r="AX242" s="179">
        <v>0</v>
      </c>
      <c r="AY242" s="179">
        <v>0</v>
      </c>
      <c r="AZ242" s="179">
        <v>0</v>
      </c>
      <c r="BA242" s="179">
        <v>0</v>
      </c>
      <c r="BB242" s="179">
        <v>0</v>
      </c>
      <c r="BC242" s="179">
        <v>0</v>
      </c>
      <c r="BD242" s="179">
        <v>0</v>
      </c>
      <c r="BE242" s="179">
        <v>0</v>
      </c>
      <c r="BF242" s="179">
        <v>0</v>
      </c>
      <c r="BG242" s="179">
        <v>0</v>
      </c>
      <c r="BH242" s="179">
        <v>0</v>
      </c>
      <c r="BI242" s="179">
        <v>0</v>
      </c>
      <c r="BJ242" s="179">
        <v>0</v>
      </c>
      <c r="BK242" s="179">
        <v>0</v>
      </c>
      <c r="BL242" s="179">
        <v>0</v>
      </c>
      <c r="BM242" s="179">
        <v>0</v>
      </c>
      <c r="BN242" s="179">
        <v>0</v>
      </c>
      <c r="BO242" s="179">
        <v>0</v>
      </c>
      <c r="BP242" s="179">
        <v>0</v>
      </c>
      <c r="BQ242" s="179">
        <v>0</v>
      </c>
      <c r="BR242" s="179">
        <v>0</v>
      </c>
      <c r="BS242" s="179">
        <v>0</v>
      </c>
      <c r="BT242" s="179">
        <v>0</v>
      </c>
      <c r="BU242" s="179">
        <v>0</v>
      </c>
      <c r="BV242" s="179">
        <v>0</v>
      </c>
      <c r="BW242" s="179">
        <v>0</v>
      </c>
      <c r="BX242" s="179">
        <v>0</v>
      </c>
      <c r="BY242" s="179">
        <v>0</v>
      </c>
      <c r="BZ242" s="179">
        <v>0</v>
      </c>
      <c r="CA242" s="179">
        <v>0</v>
      </c>
      <c r="CB242" s="179">
        <v>0</v>
      </c>
      <c r="CC242" s="179">
        <v>0</v>
      </c>
      <c r="CD242" s="179">
        <v>0</v>
      </c>
      <c r="CE242" s="179">
        <v>0</v>
      </c>
      <c r="CF242" s="179">
        <v>0</v>
      </c>
      <c r="CG242" s="179">
        <v>0</v>
      </c>
      <c r="CH242" s="179">
        <v>0</v>
      </c>
      <c r="CI242" s="179">
        <v>0</v>
      </c>
      <c r="CJ242" s="179">
        <v>0</v>
      </c>
      <c r="CK242" s="179">
        <v>0</v>
      </c>
      <c r="CL242" s="179">
        <v>0</v>
      </c>
      <c r="CM242" s="179">
        <v>0</v>
      </c>
      <c r="CN242" s="179">
        <v>0</v>
      </c>
      <c r="CO242" s="179">
        <v>0</v>
      </c>
      <c r="CP242" s="179">
        <v>0</v>
      </c>
      <c r="CQ242" s="179">
        <v>0</v>
      </c>
      <c r="CR242" s="179">
        <v>0</v>
      </c>
      <c r="CS242" s="179">
        <v>0</v>
      </c>
      <c r="CT242" s="179">
        <v>0</v>
      </c>
      <c r="CU242" s="179">
        <v>0</v>
      </c>
      <c r="CV242" s="179">
        <v>0</v>
      </c>
      <c r="CW242" s="179">
        <v>0</v>
      </c>
      <c r="CX242" s="179">
        <v>0</v>
      </c>
      <c r="CY242" s="179">
        <v>0</v>
      </c>
      <c r="CZ242" s="179">
        <v>0</v>
      </c>
      <c r="DA242" s="179">
        <v>0</v>
      </c>
      <c r="DB242" s="179">
        <v>0</v>
      </c>
      <c r="DC242" s="179">
        <v>0</v>
      </c>
      <c r="DD242" s="179">
        <v>0</v>
      </c>
      <c r="DE242" s="179">
        <v>0</v>
      </c>
      <c r="DF242" s="179">
        <v>0</v>
      </c>
      <c r="DG242" s="179">
        <v>0</v>
      </c>
      <c r="DH242" s="179">
        <v>0</v>
      </c>
      <c r="DI242" s="179">
        <v>0</v>
      </c>
      <c r="DJ242" s="179">
        <v>0</v>
      </c>
      <c r="DK242" s="179">
        <v>0</v>
      </c>
      <c r="DL242" s="179">
        <v>0</v>
      </c>
      <c r="DM242" s="179">
        <v>0</v>
      </c>
      <c r="DN242" s="179">
        <v>0</v>
      </c>
      <c r="DO242" s="179">
        <v>0</v>
      </c>
      <c r="DP242" s="179">
        <v>0</v>
      </c>
      <c r="DQ242" s="179">
        <v>0</v>
      </c>
      <c r="DR242" s="179">
        <v>0</v>
      </c>
      <c r="DS242" s="179">
        <v>0</v>
      </c>
      <c r="DT242" s="179">
        <v>0</v>
      </c>
      <c r="DU242" s="179">
        <v>0</v>
      </c>
      <c r="DV242" s="179">
        <v>0</v>
      </c>
      <c r="DW242" s="179">
        <v>0</v>
      </c>
      <c r="DX242" s="179">
        <v>0</v>
      </c>
      <c r="DY242" s="179">
        <v>0</v>
      </c>
      <c r="DZ242" s="179">
        <v>0</v>
      </c>
      <c r="EA242" s="179">
        <v>0</v>
      </c>
      <c r="EB242" s="179">
        <v>0</v>
      </c>
      <c r="EC242" s="179">
        <v>0</v>
      </c>
      <c r="ED242" s="179">
        <v>0</v>
      </c>
      <c r="EE242" s="179">
        <v>0</v>
      </c>
      <c r="EF242" s="179">
        <v>0</v>
      </c>
      <c r="EG242" s="179">
        <v>0</v>
      </c>
      <c r="EH242" s="179">
        <v>0</v>
      </c>
      <c r="EI242" s="179">
        <v>0</v>
      </c>
      <c r="EJ242" s="179">
        <v>0</v>
      </c>
      <c r="EK242" s="179">
        <v>0</v>
      </c>
      <c r="EL242" s="179">
        <v>0</v>
      </c>
      <c r="EM242" s="179">
        <v>0</v>
      </c>
      <c r="EN242" s="179">
        <v>0</v>
      </c>
      <c r="EO242" s="179">
        <v>0</v>
      </c>
      <c r="EP242" s="179">
        <v>0</v>
      </c>
      <c r="EQ242" s="179">
        <v>0</v>
      </c>
      <c r="ER242" s="179">
        <v>0</v>
      </c>
      <c r="ES242" s="179">
        <v>0</v>
      </c>
      <c r="ET242" s="179">
        <v>0</v>
      </c>
      <c r="EU242" s="179">
        <v>0</v>
      </c>
      <c r="EV242" s="179">
        <v>0</v>
      </c>
      <c r="EW242" s="179">
        <v>0</v>
      </c>
      <c r="EX242" s="179">
        <v>0</v>
      </c>
      <c r="EY242" s="179">
        <v>0</v>
      </c>
      <c r="EZ242" s="179">
        <v>0</v>
      </c>
      <c r="FA242" s="179">
        <v>0</v>
      </c>
      <c r="FB242" s="179">
        <v>0</v>
      </c>
      <c r="FC242" s="179">
        <v>0</v>
      </c>
      <c r="FD242" s="179">
        <v>0</v>
      </c>
      <c r="FE242" s="179">
        <v>0</v>
      </c>
      <c r="FF242" s="179">
        <v>0</v>
      </c>
      <c r="FG242" s="179">
        <v>0</v>
      </c>
      <c r="FH242" s="179">
        <v>0</v>
      </c>
      <c r="FI242" s="179">
        <v>0</v>
      </c>
      <c r="FJ242" s="179">
        <v>0</v>
      </c>
      <c r="FK242" s="179">
        <v>0</v>
      </c>
      <c r="FL242" s="179">
        <v>0</v>
      </c>
      <c r="FM242" s="179">
        <v>0</v>
      </c>
      <c r="FN242" s="179">
        <v>0</v>
      </c>
      <c r="FO242" s="179">
        <v>0</v>
      </c>
      <c r="FP242" s="179">
        <v>0</v>
      </c>
      <c r="FQ242" s="179">
        <v>0</v>
      </c>
      <c r="FR242" s="179">
        <v>0</v>
      </c>
      <c r="FS242" s="179">
        <v>0</v>
      </c>
      <c r="FT242" s="179">
        <v>0</v>
      </c>
      <c r="FU242" s="179">
        <v>0</v>
      </c>
      <c r="FV242" s="179">
        <v>0</v>
      </c>
      <c r="FW242" s="179">
        <v>0</v>
      </c>
      <c r="FX242" s="179">
        <v>0</v>
      </c>
      <c r="FY242" s="179">
        <v>0</v>
      </c>
      <c r="FZ242" s="179">
        <v>0</v>
      </c>
      <c r="GA242" s="179">
        <v>0</v>
      </c>
    </row>
    <row r="243" spans="2:183">
      <c r="B243" s="96" t="s">
        <v>8</v>
      </c>
      <c r="C243" s="166" t="s">
        <v>43</v>
      </c>
      <c r="D243" s="175">
        <v>138.81</v>
      </c>
      <c r="E243" s="176">
        <v>125.49</v>
      </c>
      <c r="F243" s="176">
        <v>134.1</v>
      </c>
      <c r="G243" s="176">
        <v>130.16999999999999</v>
      </c>
      <c r="H243" s="176">
        <v>135.82</v>
      </c>
      <c r="I243" s="176">
        <v>129.94</v>
      </c>
      <c r="J243" s="176">
        <v>136.9</v>
      </c>
      <c r="K243" s="176">
        <v>136.78</v>
      </c>
      <c r="L243" s="176">
        <v>129.44</v>
      </c>
      <c r="M243" s="176">
        <v>136.58000000000001</v>
      </c>
      <c r="N243" s="176">
        <v>132.02000000000001</v>
      </c>
      <c r="O243" s="176">
        <v>136.87</v>
      </c>
      <c r="P243" s="176">
        <v>147.44</v>
      </c>
      <c r="Q243" s="176">
        <v>132.86000000000001</v>
      </c>
      <c r="R243" s="176">
        <v>141.58000000000001</v>
      </c>
      <c r="S243" s="176">
        <v>137.63</v>
      </c>
      <c r="T243" s="176">
        <v>143.84</v>
      </c>
      <c r="U243" s="176">
        <v>139.01</v>
      </c>
      <c r="V243" s="176">
        <v>144.38999999999999</v>
      </c>
      <c r="W243" s="176">
        <v>145.08000000000001</v>
      </c>
      <c r="X243" s="176">
        <v>136.30000000000001</v>
      </c>
      <c r="Y243" s="176">
        <v>142.53</v>
      </c>
      <c r="Z243" s="176">
        <v>136.75</v>
      </c>
      <c r="AA243" s="176">
        <v>142.33000000000001</v>
      </c>
      <c r="AB243" s="176">
        <v>150.88999999999999</v>
      </c>
      <c r="AC243" s="176">
        <v>137.37</v>
      </c>
      <c r="AD243" s="176">
        <v>147.63</v>
      </c>
      <c r="AE243" s="176">
        <v>47.94</v>
      </c>
      <c r="AF243" s="176">
        <v>143.55000000000001</v>
      </c>
      <c r="AG243" s="176">
        <v>143.99</v>
      </c>
      <c r="AH243" s="176">
        <v>151.91999999999999</v>
      </c>
      <c r="AI243" s="176">
        <v>150.88</v>
      </c>
      <c r="AJ243" s="176">
        <v>141.97</v>
      </c>
      <c r="AK243" s="176">
        <v>148</v>
      </c>
      <c r="AL243" s="176">
        <v>143.21</v>
      </c>
      <c r="AM243" s="176">
        <v>146.79</v>
      </c>
      <c r="AN243" s="176">
        <v>150.97</v>
      </c>
      <c r="AO243" s="176">
        <v>142.94999999999999</v>
      </c>
      <c r="AP243" s="176">
        <v>148.72999999999999</v>
      </c>
      <c r="AQ243" s="176">
        <v>142.58000000000001</v>
      </c>
      <c r="AR243" s="176">
        <v>149.63999999999999</v>
      </c>
      <c r="AS243" s="176">
        <v>146.24</v>
      </c>
      <c r="AT243" s="176">
        <v>152.28</v>
      </c>
      <c r="AU243" s="176">
        <v>152.83000000000001</v>
      </c>
      <c r="AV243" s="176">
        <v>143.75</v>
      </c>
      <c r="AW243" s="176">
        <v>148.43</v>
      </c>
      <c r="AX243" s="176">
        <v>143.52000000000001</v>
      </c>
      <c r="AY243" s="176">
        <v>147.34</v>
      </c>
      <c r="AZ243" s="176">
        <v>151.66</v>
      </c>
      <c r="BA243" s="176">
        <v>138.1</v>
      </c>
      <c r="BB243" s="176">
        <v>81.58</v>
      </c>
      <c r="BC243" s="176">
        <v>108.61</v>
      </c>
      <c r="BD243" s="176">
        <v>149.5</v>
      </c>
      <c r="BE243" s="176">
        <v>145.71</v>
      </c>
      <c r="BF243" s="176">
        <v>151.35</v>
      </c>
      <c r="BG243" s="176">
        <v>152.72</v>
      </c>
      <c r="BH243" s="176">
        <v>142.13999999999999</v>
      </c>
      <c r="BI243" s="176">
        <v>148.04</v>
      </c>
      <c r="BJ243" s="176">
        <v>142.71</v>
      </c>
      <c r="BK243" s="176">
        <v>146.97</v>
      </c>
      <c r="BL243" s="176">
        <v>152.62</v>
      </c>
      <c r="BM243" s="176">
        <v>139.37</v>
      </c>
      <c r="BN243" s="176">
        <v>149.21</v>
      </c>
      <c r="BO243" s="176">
        <v>143.99</v>
      </c>
      <c r="BP243" s="176">
        <v>151.87</v>
      </c>
      <c r="BQ243" s="176">
        <v>147.19</v>
      </c>
      <c r="BR243" s="176">
        <v>155.12</v>
      </c>
      <c r="BS243" s="176">
        <v>156.46</v>
      </c>
      <c r="BT243" s="176">
        <v>146.01</v>
      </c>
      <c r="BU243" s="176">
        <v>153.72999999999999</v>
      </c>
      <c r="BV243" s="176">
        <v>149.75</v>
      </c>
      <c r="BW243" s="176">
        <v>154.83000000000001</v>
      </c>
      <c r="BX243" s="176">
        <v>159.71</v>
      </c>
      <c r="BY243" s="176">
        <v>114.75</v>
      </c>
      <c r="BZ243" s="176">
        <v>0</v>
      </c>
      <c r="CA243" s="176">
        <v>65.72</v>
      </c>
      <c r="CB243" s="176">
        <v>156.55000000000001</v>
      </c>
      <c r="CC243" s="176">
        <v>151.53</v>
      </c>
      <c r="CD243" s="176">
        <v>161</v>
      </c>
      <c r="CE243" s="176">
        <v>161.08000000000001</v>
      </c>
      <c r="CF243" s="176">
        <v>153.30000000000001</v>
      </c>
      <c r="CG243" s="176">
        <v>159.49</v>
      </c>
      <c r="CH243" s="176">
        <v>158.83000000000001</v>
      </c>
      <c r="CI243" s="176">
        <v>165.13</v>
      </c>
      <c r="CJ243" s="176">
        <v>165.07</v>
      </c>
      <c r="CK243" s="176">
        <v>153.93</v>
      </c>
      <c r="CL243" s="176">
        <v>163.65</v>
      </c>
      <c r="CM243" s="176">
        <v>155.47</v>
      </c>
      <c r="CN243" s="176">
        <v>158.54</v>
      </c>
      <c r="CO243" s="176">
        <v>154.72</v>
      </c>
      <c r="CP243" s="176">
        <v>161.25</v>
      </c>
      <c r="CQ243" s="176">
        <v>161.94999999999999</v>
      </c>
      <c r="CR243" s="176">
        <v>154.12</v>
      </c>
      <c r="CS243" s="176">
        <v>160.24</v>
      </c>
      <c r="CT243" s="176">
        <v>157.79</v>
      </c>
      <c r="CU243" s="176">
        <v>164.24</v>
      </c>
      <c r="CV243" s="176">
        <v>165.02</v>
      </c>
      <c r="CW243" s="176">
        <v>101.63</v>
      </c>
      <c r="CX243" s="176">
        <v>100.98</v>
      </c>
      <c r="CY243" s="176">
        <v>154.44999999999999</v>
      </c>
      <c r="CZ243" s="176">
        <v>159.11000000000001</v>
      </c>
      <c r="DA243" s="176">
        <v>155.63999999999999</v>
      </c>
      <c r="DB243" s="176">
        <v>162</v>
      </c>
      <c r="DC243" s="176">
        <v>163.30000000000001</v>
      </c>
      <c r="DD243" s="176">
        <v>153.88999999999999</v>
      </c>
      <c r="DE243" s="176">
        <v>160.86000000000001</v>
      </c>
      <c r="DF243" s="176">
        <v>158.66999999999999</v>
      </c>
      <c r="DG243" s="176">
        <v>163.62</v>
      </c>
      <c r="DH243" s="176">
        <v>165.09</v>
      </c>
      <c r="DI243" s="176">
        <v>149.32</v>
      </c>
      <c r="DJ243" s="176">
        <v>163.96</v>
      </c>
      <c r="DK243" s="176">
        <v>155.41999999999999</v>
      </c>
      <c r="DL243" s="176">
        <v>159.38999999999999</v>
      </c>
      <c r="DM243" s="176">
        <v>155.84</v>
      </c>
      <c r="DN243" s="176">
        <v>162.71</v>
      </c>
      <c r="DO243" s="176">
        <v>163.72999999999999</v>
      </c>
      <c r="DP243" s="176">
        <v>154.03</v>
      </c>
      <c r="DQ243" s="176">
        <v>161.71</v>
      </c>
      <c r="DR243" s="176">
        <v>159.13999999999999</v>
      </c>
      <c r="DS243" s="176">
        <v>163.53</v>
      </c>
      <c r="DT243" s="176">
        <v>164.73</v>
      </c>
      <c r="DU243" s="176">
        <v>148.82</v>
      </c>
      <c r="DV243" s="176">
        <v>125.7</v>
      </c>
      <c r="DW243" s="176">
        <v>82.74</v>
      </c>
      <c r="DX243" s="176">
        <v>158.13</v>
      </c>
      <c r="DY243" s="176">
        <v>154.51</v>
      </c>
      <c r="DZ243" s="176">
        <v>162.72999999999999</v>
      </c>
      <c r="EA243" s="176">
        <v>161.94999999999999</v>
      </c>
      <c r="EB243" s="176">
        <v>153.09</v>
      </c>
      <c r="EC243" s="176">
        <v>159.05000000000001</v>
      </c>
      <c r="ED243" s="176">
        <v>157.41999999999999</v>
      </c>
      <c r="EE243" s="176">
        <v>163.01</v>
      </c>
      <c r="EF243" s="176">
        <v>164.84</v>
      </c>
      <c r="EG243" s="176">
        <v>154.13</v>
      </c>
      <c r="EH243" s="176">
        <v>162.13999999999999</v>
      </c>
      <c r="EI243" s="176">
        <v>155</v>
      </c>
      <c r="EJ243" s="176">
        <v>158.31</v>
      </c>
      <c r="EK243" s="176">
        <v>154.44</v>
      </c>
      <c r="EL243" s="176">
        <v>163.26</v>
      </c>
      <c r="EM243" s="176">
        <v>162.87</v>
      </c>
      <c r="EN243" s="176">
        <v>154.34</v>
      </c>
      <c r="EO243" s="176">
        <v>160.13999999999999</v>
      </c>
      <c r="EP243" s="176">
        <v>157.29</v>
      </c>
      <c r="EQ243" s="176">
        <v>163.82</v>
      </c>
      <c r="ER243" s="176">
        <v>163.53</v>
      </c>
      <c r="ES243" s="176">
        <v>148.47999999999999</v>
      </c>
      <c r="ET243" s="176">
        <v>109.73</v>
      </c>
      <c r="EU243" s="176">
        <v>96.31</v>
      </c>
      <c r="EV243" s="176">
        <v>157.69</v>
      </c>
      <c r="EW243" s="176">
        <v>152.97</v>
      </c>
      <c r="EX243" s="176">
        <v>161.44999999999999</v>
      </c>
      <c r="EY243" s="176">
        <v>161.68</v>
      </c>
      <c r="EZ243" s="176">
        <v>152.04</v>
      </c>
      <c r="FA243" s="176">
        <v>158.66</v>
      </c>
      <c r="FB243" s="176">
        <v>156.24</v>
      </c>
      <c r="FC243" s="176">
        <v>162.61000000000001</v>
      </c>
      <c r="FD243" s="176">
        <v>160.72</v>
      </c>
      <c r="FE243" s="176">
        <v>145.25</v>
      </c>
      <c r="FF243" s="176">
        <v>157.94999999999999</v>
      </c>
      <c r="FG243" s="176">
        <v>151.13999999999999</v>
      </c>
      <c r="FH243" s="176">
        <v>155.6</v>
      </c>
      <c r="FI243" s="176">
        <v>151.65</v>
      </c>
      <c r="FJ243" s="176">
        <v>160.37</v>
      </c>
      <c r="FK243" s="176">
        <v>160.79</v>
      </c>
      <c r="FL243" s="176">
        <v>151.38999999999999</v>
      </c>
      <c r="FM243" s="176">
        <v>157.29</v>
      </c>
      <c r="FN243" s="176">
        <v>154.29</v>
      </c>
      <c r="FO243" s="176">
        <v>160.55000000000001</v>
      </c>
      <c r="FP243" s="176">
        <v>159.18</v>
      </c>
      <c r="FQ243" s="176">
        <v>144.69999999999999</v>
      </c>
      <c r="FR243" s="176">
        <v>157.13999999999999</v>
      </c>
      <c r="FS243" s="176">
        <v>151.02000000000001</v>
      </c>
      <c r="FT243" s="176">
        <v>154.69999999999999</v>
      </c>
      <c r="FU243" s="176">
        <v>150.30000000000001</v>
      </c>
      <c r="FV243" s="176">
        <v>160.19</v>
      </c>
      <c r="FW243" s="176">
        <v>158.19999999999999</v>
      </c>
      <c r="FX243" s="176">
        <v>119.84</v>
      </c>
      <c r="FY243" s="176">
        <v>0</v>
      </c>
      <c r="FZ243" s="176">
        <v>65.81</v>
      </c>
      <c r="GA243" s="176">
        <v>160.36000000000001</v>
      </c>
    </row>
    <row r="244" spans="2:183">
      <c r="B244" s="96" t="s">
        <v>8</v>
      </c>
      <c r="C244" s="166" t="s">
        <v>44</v>
      </c>
      <c r="D244" s="178">
        <v>190.94</v>
      </c>
      <c r="E244" s="179">
        <v>172.61</v>
      </c>
      <c r="F244" s="179">
        <v>184.46</v>
      </c>
      <c r="G244" s="179">
        <v>179.05</v>
      </c>
      <c r="H244" s="179">
        <v>186.82</v>
      </c>
      <c r="I244" s="179">
        <v>178.74</v>
      </c>
      <c r="J244" s="179">
        <v>188.3</v>
      </c>
      <c r="K244" s="179">
        <v>188.14</v>
      </c>
      <c r="L244" s="179">
        <v>178.05</v>
      </c>
      <c r="M244" s="179">
        <v>187.87</v>
      </c>
      <c r="N244" s="179">
        <v>181.59</v>
      </c>
      <c r="O244" s="179">
        <v>188.26</v>
      </c>
      <c r="P244" s="179">
        <v>202.8</v>
      </c>
      <c r="Q244" s="179">
        <v>182.75</v>
      </c>
      <c r="R244" s="179">
        <v>194.74</v>
      </c>
      <c r="S244" s="179">
        <v>189.31</v>
      </c>
      <c r="T244" s="179">
        <v>197.85</v>
      </c>
      <c r="U244" s="179">
        <v>191.21</v>
      </c>
      <c r="V244" s="179">
        <v>198.61</v>
      </c>
      <c r="W244" s="179">
        <v>199.56</v>
      </c>
      <c r="X244" s="179">
        <v>187.47</v>
      </c>
      <c r="Y244" s="179">
        <v>196.05</v>
      </c>
      <c r="Z244" s="179">
        <v>188.1</v>
      </c>
      <c r="AA244" s="179">
        <v>195.78</v>
      </c>
      <c r="AB244" s="179">
        <v>296.81</v>
      </c>
      <c r="AC244" s="179">
        <v>270.2</v>
      </c>
      <c r="AD244" s="179">
        <v>290.39</v>
      </c>
      <c r="AE244" s="179">
        <v>94.3</v>
      </c>
      <c r="AF244" s="179">
        <v>282.37</v>
      </c>
      <c r="AG244" s="179">
        <v>283.23</v>
      </c>
      <c r="AH244" s="179">
        <v>298.83</v>
      </c>
      <c r="AI244" s="179">
        <v>296.79000000000002</v>
      </c>
      <c r="AJ244" s="179">
        <v>279.26</v>
      </c>
      <c r="AK244" s="179">
        <v>291.12</v>
      </c>
      <c r="AL244" s="179">
        <v>281.69</v>
      </c>
      <c r="AM244" s="179">
        <v>288.74</v>
      </c>
      <c r="AN244" s="179">
        <v>296.95999999999998</v>
      </c>
      <c r="AO244" s="179">
        <v>281.19</v>
      </c>
      <c r="AP244" s="179">
        <v>292.55</v>
      </c>
      <c r="AQ244" s="179">
        <v>280.45</v>
      </c>
      <c r="AR244" s="179">
        <v>294.33999999999997</v>
      </c>
      <c r="AS244" s="179">
        <v>287.66000000000003</v>
      </c>
      <c r="AT244" s="179">
        <v>299.52999999999997</v>
      </c>
      <c r="AU244" s="179">
        <v>300.62</v>
      </c>
      <c r="AV244" s="179">
        <v>282.75</v>
      </c>
      <c r="AW244" s="179">
        <v>291.95999999999998</v>
      </c>
      <c r="AX244" s="179">
        <v>282.31</v>
      </c>
      <c r="AY244" s="179">
        <v>289.82</v>
      </c>
      <c r="AZ244" s="179">
        <v>304.83999999999997</v>
      </c>
      <c r="BA244" s="179">
        <v>277.58</v>
      </c>
      <c r="BB244" s="179">
        <v>163.98</v>
      </c>
      <c r="BC244" s="179">
        <v>218.31</v>
      </c>
      <c r="BD244" s="179">
        <v>300.5</v>
      </c>
      <c r="BE244" s="179">
        <v>292.87</v>
      </c>
      <c r="BF244" s="179">
        <v>304.20999999999998</v>
      </c>
      <c r="BG244" s="179">
        <v>306.98</v>
      </c>
      <c r="BH244" s="179">
        <v>285.69</v>
      </c>
      <c r="BI244" s="179">
        <v>297.55</v>
      </c>
      <c r="BJ244" s="179">
        <v>286.83999999999997</v>
      </c>
      <c r="BK244" s="179">
        <v>295.41000000000003</v>
      </c>
      <c r="BL244" s="179">
        <v>314.39</v>
      </c>
      <c r="BM244" s="179">
        <v>287.10000000000002</v>
      </c>
      <c r="BN244" s="179">
        <v>307.36</v>
      </c>
      <c r="BO244" s="179">
        <v>296.63</v>
      </c>
      <c r="BP244" s="179">
        <v>312.86</v>
      </c>
      <c r="BQ244" s="179">
        <v>303.22000000000003</v>
      </c>
      <c r="BR244" s="179">
        <v>319.55</v>
      </c>
      <c r="BS244" s="179">
        <v>322.32</v>
      </c>
      <c r="BT244" s="179">
        <v>300.77999999999997</v>
      </c>
      <c r="BU244" s="179">
        <v>316.68</v>
      </c>
      <c r="BV244" s="179">
        <v>308.48</v>
      </c>
      <c r="BW244" s="179">
        <v>318.95999999999998</v>
      </c>
      <c r="BX244" s="179">
        <v>338.58</v>
      </c>
      <c r="BY244" s="179">
        <v>243.26</v>
      </c>
      <c r="BZ244" s="179">
        <v>0</v>
      </c>
      <c r="CA244" s="179">
        <v>139.33000000000001</v>
      </c>
      <c r="CB244" s="179">
        <v>331.89</v>
      </c>
      <c r="CC244" s="179">
        <v>321.24</v>
      </c>
      <c r="CD244" s="179">
        <v>341.32</v>
      </c>
      <c r="CE244" s="179">
        <v>341.48</v>
      </c>
      <c r="CF244" s="179">
        <v>324.99</v>
      </c>
      <c r="CG244" s="179">
        <v>338.11</v>
      </c>
      <c r="CH244" s="179">
        <v>336.73</v>
      </c>
      <c r="CI244" s="179">
        <v>350.08</v>
      </c>
      <c r="CJ244" s="179">
        <v>358.2</v>
      </c>
      <c r="CK244" s="179">
        <v>334.02</v>
      </c>
      <c r="CL244" s="179">
        <v>355.12</v>
      </c>
      <c r="CM244" s="179">
        <v>337.38</v>
      </c>
      <c r="CN244" s="179">
        <v>344.03</v>
      </c>
      <c r="CO244" s="179">
        <v>335.74</v>
      </c>
      <c r="CP244" s="179">
        <v>349.92</v>
      </c>
      <c r="CQ244" s="179">
        <v>351.44</v>
      </c>
      <c r="CR244" s="179">
        <v>334.43</v>
      </c>
      <c r="CS244" s="179">
        <v>347.72</v>
      </c>
      <c r="CT244" s="179">
        <v>342.4</v>
      </c>
      <c r="CU244" s="179">
        <v>356.4</v>
      </c>
      <c r="CV244" s="179">
        <v>367.99</v>
      </c>
      <c r="CW244" s="179">
        <v>226.63</v>
      </c>
      <c r="CX244" s="179">
        <v>225.19</v>
      </c>
      <c r="CY244" s="179">
        <v>344.42</v>
      </c>
      <c r="CZ244" s="179">
        <v>354.8</v>
      </c>
      <c r="DA244" s="179">
        <v>347.07</v>
      </c>
      <c r="DB244" s="179">
        <v>361.25</v>
      </c>
      <c r="DC244" s="179">
        <v>364.16</v>
      </c>
      <c r="DD244" s="179">
        <v>343.16</v>
      </c>
      <c r="DE244" s="179">
        <v>358.72</v>
      </c>
      <c r="DF244" s="179">
        <v>353.84</v>
      </c>
      <c r="DG244" s="179">
        <v>364.86</v>
      </c>
      <c r="DH244" s="179">
        <v>378.07</v>
      </c>
      <c r="DI244" s="179">
        <v>341.94</v>
      </c>
      <c r="DJ244" s="179">
        <v>375.46</v>
      </c>
      <c r="DK244" s="179">
        <v>355.92</v>
      </c>
      <c r="DL244" s="179">
        <v>365.01</v>
      </c>
      <c r="DM244" s="179">
        <v>356.88</v>
      </c>
      <c r="DN244" s="179">
        <v>372.61</v>
      </c>
      <c r="DO244" s="179">
        <v>374.95</v>
      </c>
      <c r="DP244" s="179">
        <v>352.72</v>
      </c>
      <c r="DQ244" s="179">
        <v>370.32</v>
      </c>
      <c r="DR244" s="179">
        <v>364.42</v>
      </c>
      <c r="DS244" s="179">
        <v>374.48</v>
      </c>
      <c r="DT244" s="179">
        <v>388.76</v>
      </c>
      <c r="DU244" s="179">
        <v>351.21</v>
      </c>
      <c r="DV244" s="179">
        <v>296.64</v>
      </c>
      <c r="DW244" s="179">
        <v>195.26</v>
      </c>
      <c r="DX244" s="179">
        <v>373.2</v>
      </c>
      <c r="DY244" s="179">
        <v>364.64</v>
      </c>
      <c r="DZ244" s="179">
        <v>384.04</v>
      </c>
      <c r="EA244" s="179">
        <v>382.21</v>
      </c>
      <c r="EB244" s="179">
        <v>361.28</v>
      </c>
      <c r="EC244" s="179">
        <v>375.36</v>
      </c>
      <c r="ED244" s="179">
        <v>371.51</v>
      </c>
      <c r="EE244" s="179">
        <v>384.7</v>
      </c>
      <c r="EF244" s="179">
        <v>398.9</v>
      </c>
      <c r="EG244" s="179">
        <v>372.98</v>
      </c>
      <c r="EH244" s="179">
        <v>392.37</v>
      </c>
      <c r="EI244" s="179">
        <v>375.09</v>
      </c>
      <c r="EJ244" s="179">
        <v>383.1</v>
      </c>
      <c r="EK244" s="179">
        <v>373.75</v>
      </c>
      <c r="EL244" s="179">
        <v>395.09</v>
      </c>
      <c r="EM244" s="179">
        <v>394.15</v>
      </c>
      <c r="EN244" s="179">
        <v>373.51</v>
      </c>
      <c r="EO244" s="179">
        <v>387.53</v>
      </c>
      <c r="EP244" s="179">
        <v>380.64</v>
      </c>
      <c r="EQ244" s="179">
        <v>396.44</v>
      </c>
      <c r="ER244" s="179">
        <v>407.2</v>
      </c>
      <c r="ES244" s="179">
        <v>369.71</v>
      </c>
      <c r="ET244" s="179">
        <v>273.23</v>
      </c>
      <c r="EU244" s="179">
        <v>239.81</v>
      </c>
      <c r="EV244" s="179">
        <v>392.65</v>
      </c>
      <c r="EW244" s="179">
        <v>380.91</v>
      </c>
      <c r="EX244" s="179">
        <v>402</v>
      </c>
      <c r="EY244" s="179">
        <v>402.58</v>
      </c>
      <c r="EZ244" s="179">
        <v>378.59</v>
      </c>
      <c r="FA244" s="179">
        <v>395.06</v>
      </c>
      <c r="FB244" s="179">
        <v>389.04</v>
      </c>
      <c r="FC244" s="179">
        <v>404.89</v>
      </c>
      <c r="FD244" s="179">
        <v>411.44</v>
      </c>
      <c r="FE244" s="179">
        <v>371.83</v>
      </c>
      <c r="FF244" s="179">
        <v>404.36</v>
      </c>
      <c r="FG244" s="179">
        <v>386.91</v>
      </c>
      <c r="FH244" s="179">
        <v>398.34</v>
      </c>
      <c r="FI244" s="179">
        <v>388.21</v>
      </c>
      <c r="FJ244" s="179">
        <v>410.54</v>
      </c>
      <c r="FK244" s="179">
        <v>411.61</v>
      </c>
      <c r="FL244" s="179">
        <v>387.56</v>
      </c>
      <c r="FM244" s="179">
        <v>402.67</v>
      </c>
      <c r="FN244" s="179">
        <v>394.98</v>
      </c>
      <c r="FO244" s="179">
        <v>411.01</v>
      </c>
      <c r="FP244" s="179">
        <v>418.65</v>
      </c>
      <c r="FQ244" s="179">
        <v>380.56</v>
      </c>
      <c r="FR244" s="179">
        <v>413.27</v>
      </c>
      <c r="FS244" s="179">
        <v>397.18</v>
      </c>
      <c r="FT244" s="179">
        <v>406.86</v>
      </c>
      <c r="FU244" s="179">
        <v>395.28</v>
      </c>
      <c r="FV244" s="179">
        <v>421.29</v>
      </c>
      <c r="FW244" s="179">
        <v>416.08</v>
      </c>
      <c r="FX244" s="179">
        <v>315.19</v>
      </c>
      <c r="FY244" s="179">
        <v>0</v>
      </c>
      <c r="FZ244" s="179">
        <v>173.09</v>
      </c>
      <c r="GA244" s="179">
        <v>421.75</v>
      </c>
    </row>
    <row r="245" spans="2:183">
      <c r="B245" s="171" t="s">
        <v>8</v>
      </c>
      <c r="C245" s="172" t="s">
        <v>45</v>
      </c>
      <c r="D245" s="92">
        <v>0.17023841625905037</v>
      </c>
      <c r="E245" s="93">
        <v>0.17018131517921317</v>
      </c>
      <c r="F245" s="93">
        <v>0.17024715195462869</v>
      </c>
      <c r="G245" s="93">
        <v>0.17016684475445534</v>
      </c>
      <c r="H245" s="93">
        <v>0.17025033040998819</v>
      </c>
      <c r="I245" s="93">
        <v>0.17033979827095799</v>
      </c>
      <c r="J245" s="93">
        <v>0.17024930672996194</v>
      </c>
      <c r="K245" s="93">
        <v>0.17024618671505951</v>
      </c>
      <c r="L245" s="93">
        <v>0.17016973234459776</v>
      </c>
      <c r="M245" s="93">
        <v>0.1701598565763458</v>
      </c>
      <c r="N245" s="93">
        <v>0.17017117632314405</v>
      </c>
      <c r="O245" s="93">
        <v>0.17032774457891853</v>
      </c>
      <c r="P245" s="93">
        <v>0.18026061315077829</v>
      </c>
      <c r="Q245" s="93">
        <v>0.18018357065832744</v>
      </c>
      <c r="R245" s="93">
        <v>0.18017585216620963</v>
      </c>
      <c r="S245" s="93">
        <v>0.18027483404708006</v>
      </c>
      <c r="T245" s="93">
        <v>0.18017405823621635</v>
      </c>
      <c r="U245" s="93">
        <v>0.18026889801548723</v>
      </c>
      <c r="V245" s="93">
        <v>0.18008887103285787</v>
      </c>
      <c r="W245" s="93">
        <v>0.18017441822558375</v>
      </c>
      <c r="X245" s="93">
        <v>0.18019021436917809</v>
      </c>
      <c r="Y245" s="93">
        <v>0.18034174742157041</v>
      </c>
      <c r="Z245" s="93">
        <v>0.18018338518134946</v>
      </c>
      <c r="AA245" s="93">
        <v>0.18026016330180183</v>
      </c>
      <c r="AB245" s="93">
        <v>0.19027486249901626</v>
      </c>
      <c r="AC245" s="93">
        <v>0.19020834522395111</v>
      </c>
      <c r="AD245" s="93">
        <v>0.19018715811553938</v>
      </c>
      <c r="AE245" s="93">
        <v>0.19028218482846085</v>
      </c>
      <c r="AF245" s="93">
        <v>0.19037071377785064</v>
      </c>
      <c r="AG245" s="93">
        <v>0.19029255547611465</v>
      </c>
      <c r="AH245" s="93">
        <v>0.19018261374130227</v>
      </c>
      <c r="AI245" s="93">
        <v>0.19018083300641803</v>
      </c>
      <c r="AJ245" s="93">
        <v>0.19019109871630721</v>
      </c>
      <c r="AK245" s="93">
        <v>0.19028330516315428</v>
      </c>
      <c r="AL245" s="93">
        <v>0.19029737203328909</v>
      </c>
      <c r="AM245" s="93">
        <v>0.19028224097232035</v>
      </c>
      <c r="AN245" s="93">
        <v>0.19018454262374854</v>
      </c>
      <c r="AO245" s="93">
        <v>0.19019143709454805</v>
      </c>
      <c r="AP245" s="93">
        <v>0.19028612185343419</v>
      </c>
      <c r="AQ245" s="93">
        <v>0.19019677175329558</v>
      </c>
      <c r="AR245" s="93">
        <v>0.19028213471886127</v>
      </c>
      <c r="AS245" s="93">
        <v>0.19018698121734492</v>
      </c>
      <c r="AT245" s="93">
        <v>0.19027923990765933</v>
      </c>
      <c r="AU245" s="93">
        <v>0.19027331479943677</v>
      </c>
      <c r="AV245" s="93">
        <v>0.19019987691587095</v>
      </c>
      <c r="AW245" s="93">
        <v>0.19018813479998886</v>
      </c>
      <c r="AX245" s="93">
        <v>0.19018935283507465</v>
      </c>
      <c r="AY245" s="93">
        <v>0.19018755611623639</v>
      </c>
      <c r="AZ245" s="93">
        <v>0.19037007825219429</v>
      </c>
      <c r="BA245" s="93">
        <v>0.19020297922046914</v>
      </c>
      <c r="BB245" s="93">
        <v>0.19017157938196008</v>
      </c>
      <c r="BC245" s="93">
        <v>0.1904947320603283</v>
      </c>
      <c r="BD245" s="93">
        <v>0.19028051580020355</v>
      </c>
      <c r="BE245" s="93">
        <v>0.19019348751184156</v>
      </c>
      <c r="BF245" s="93">
        <v>0.19018585688247241</v>
      </c>
      <c r="BG245" s="93">
        <v>0.19017762218821943</v>
      </c>
      <c r="BH245" s="93">
        <v>0.19020173118902001</v>
      </c>
      <c r="BI245" s="93">
        <v>0.19019276725581502</v>
      </c>
      <c r="BJ245" s="93">
        <v>0.19030025048398819</v>
      </c>
      <c r="BK245" s="93">
        <v>0.1901890923702107</v>
      </c>
      <c r="BL245" s="93">
        <v>0.19018812106205399</v>
      </c>
      <c r="BM245" s="93">
        <v>0.19028561424235871</v>
      </c>
      <c r="BN245" s="93">
        <v>0.1901937451075715</v>
      </c>
      <c r="BO245" s="93">
        <v>0.19018932932326507</v>
      </c>
      <c r="BP245" s="93">
        <v>0.19017954028043862</v>
      </c>
      <c r="BQ245" s="93">
        <v>0.19018551273001216</v>
      </c>
      <c r="BR245" s="93">
        <v>0.19026628497621009</v>
      </c>
      <c r="BS245" s="93">
        <v>0.19017353669479584</v>
      </c>
      <c r="BT245" s="93">
        <v>0.19029018060051231</v>
      </c>
      <c r="BU245" s="93">
        <v>0.19027392662756182</v>
      </c>
      <c r="BV245" s="93">
        <v>0.19019097205685026</v>
      </c>
      <c r="BW245" s="93">
        <v>0.19017575719703558</v>
      </c>
      <c r="BX245" s="93">
        <v>0.19017825695834389</v>
      </c>
      <c r="BY245" s="93">
        <v>0.19035507417204126</v>
      </c>
      <c r="BZ245" s="93" t="e">
        <v>#DIV/0!</v>
      </c>
      <c r="CA245" s="93">
        <v>0.19060233339077215</v>
      </c>
      <c r="CB245" s="93">
        <v>0.19017603449354725</v>
      </c>
      <c r="CC245" s="93">
        <v>0.1902776986419028</v>
      </c>
      <c r="CD245" s="93">
        <v>0.19017606216342825</v>
      </c>
      <c r="CE245" s="93">
        <v>0.19017840016116286</v>
      </c>
      <c r="CF245" s="93">
        <v>0.19027907287049262</v>
      </c>
      <c r="CG245" s="93">
        <v>0.19018005767074012</v>
      </c>
      <c r="CH245" s="93">
        <v>0.19025957350914247</v>
      </c>
      <c r="CI245" s="93">
        <v>0.19024989397885989</v>
      </c>
      <c r="CJ245" s="93">
        <v>0.1901681423005617</v>
      </c>
      <c r="CK245" s="93">
        <v>0.19018534051321193</v>
      </c>
      <c r="CL245" s="93">
        <v>0.19017266899758434</v>
      </c>
      <c r="CM245" s="93">
        <v>0.1901744621641871</v>
      </c>
      <c r="CN245" s="93">
        <v>0.19017788673814046</v>
      </c>
      <c r="CO245" s="93">
        <v>0.19027377219259869</v>
      </c>
      <c r="CP245" s="93">
        <v>0.19016968608168058</v>
      </c>
      <c r="CQ245" s="93">
        <v>0.19025436885765179</v>
      </c>
      <c r="CR245" s="93">
        <v>0.19027736024114308</v>
      </c>
      <c r="CS245" s="93">
        <v>0.1901734853585049</v>
      </c>
      <c r="CT245" s="93">
        <v>0.19027045016946659</v>
      </c>
      <c r="CU245" s="93">
        <v>0.19016990414216428</v>
      </c>
      <c r="CV245" s="93">
        <v>0.19025779112111094</v>
      </c>
      <c r="CW245" s="93">
        <v>0.19013985204264511</v>
      </c>
      <c r="CX245" s="93">
        <v>0.19039150379516934</v>
      </c>
      <c r="CY245" s="93">
        <v>0.19018418128141903</v>
      </c>
      <c r="CZ245" s="93">
        <v>0.19018160993077662</v>
      </c>
      <c r="DA245" s="93">
        <v>0.19018585859264725</v>
      </c>
      <c r="DB245" s="93">
        <v>0.19034896887963559</v>
      </c>
      <c r="DC245" s="93">
        <v>0.19017042717332075</v>
      </c>
      <c r="DD245" s="93">
        <v>0.19027844559362866</v>
      </c>
      <c r="DE245" s="93">
        <v>0.19017344063689826</v>
      </c>
      <c r="DF245" s="93">
        <v>0.1901744404329534</v>
      </c>
      <c r="DG245" s="93">
        <v>0.19034661592928487</v>
      </c>
      <c r="DH245" s="93">
        <v>0.19024871669121976</v>
      </c>
      <c r="DI245" s="93">
        <v>0.190190999808306</v>
      </c>
      <c r="DJ245" s="93">
        <v>0.19017499335472016</v>
      </c>
      <c r="DK245" s="93">
        <v>0.19017465612520057</v>
      </c>
      <c r="DL245" s="93">
        <v>0.19017297866400926</v>
      </c>
      <c r="DM245" s="93">
        <v>0.19017588755723736</v>
      </c>
      <c r="DN245" s="93">
        <v>0.19016934913053007</v>
      </c>
      <c r="DO245" s="93">
        <v>0.19016793008282606</v>
      </c>
      <c r="DP245" s="93">
        <v>0.19027700913151757</v>
      </c>
      <c r="DQ245" s="93">
        <v>0.19025731257351647</v>
      </c>
      <c r="DR245" s="93">
        <v>0.19026917935805374</v>
      </c>
      <c r="DS245" s="93">
        <v>0.19025992620490753</v>
      </c>
      <c r="DT245" s="93">
        <v>0.19017204867437021</v>
      </c>
      <c r="DU245" s="93">
        <v>0.19019337062999514</v>
      </c>
      <c r="DV245" s="93">
        <v>0.19033983686346601</v>
      </c>
      <c r="DW245" s="93">
        <v>0.19049199080637857</v>
      </c>
      <c r="DX245" s="93">
        <v>0.19025960347169812</v>
      </c>
      <c r="DY245" s="93">
        <v>0.19018492422039782</v>
      </c>
      <c r="DZ245" s="93">
        <v>0.19026110316995715</v>
      </c>
      <c r="EA245" s="93">
        <v>0.19025631002321519</v>
      </c>
      <c r="EB245" s="93">
        <v>0.19027886188158438</v>
      </c>
      <c r="EC245" s="93">
        <v>0.19017237472746046</v>
      </c>
      <c r="ED245" s="93">
        <v>0.19026578396815333</v>
      </c>
      <c r="EE245" s="93">
        <v>0.19026156880590323</v>
      </c>
      <c r="EF245" s="93">
        <v>0.19025848619041835</v>
      </c>
      <c r="EG245" s="93">
        <v>0.19027831274135087</v>
      </c>
      <c r="EH245" s="93">
        <v>0.19017507519298915</v>
      </c>
      <c r="EI245" s="93">
        <v>0.19018641182505489</v>
      </c>
      <c r="EJ245" s="93">
        <v>0.19026956790479418</v>
      </c>
      <c r="EK245" s="93">
        <v>0.19018051830372965</v>
      </c>
      <c r="EL245" s="93">
        <v>0.19016900999942341</v>
      </c>
      <c r="EM245" s="93">
        <v>0.1903425849817936</v>
      </c>
      <c r="EN245" s="93">
        <v>0.19017533213144019</v>
      </c>
      <c r="EO245" s="93">
        <v>0.19017849107630122</v>
      </c>
      <c r="EP245" s="93">
        <v>0.19017721447727765</v>
      </c>
      <c r="EQ245" s="93">
        <v>0.19025837515898295</v>
      </c>
      <c r="ER245" s="93">
        <v>0.1901665176313771</v>
      </c>
      <c r="ES245" s="93">
        <v>0.19028328796142305</v>
      </c>
      <c r="ET245" s="93">
        <v>0.19025481644380715</v>
      </c>
      <c r="EU245" s="93">
        <v>0.19041211252748888</v>
      </c>
      <c r="EV245" s="93">
        <v>0.1902641213255023</v>
      </c>
      <c r="EW245" s="93">
        <v>0.19017729603839323</v>
      </c>
      <c r="EX245" s="93">
        <v>0.19017745741844863</v>
      </c>
      <c r="EY245" s="93">
        <v>0.19017290455083363</v>
      </c>
      <c r="EZ245" s="93">
        <v>0.19018064459380374</v>
      </c>
      <c r="FA245" s="93">
        <v>0.19017663029114093</v>
      </c>
      <c r="FB245" s="93">
        <v>0.1901780440908758</v>
      </c>
      <c r="FC245" s="93">
        <v>0.19042297837276964</v>
      </c>
      <c r="FD245" s="93">
        <v>0.19017333260365715</v>
      </c>
      <c r="FE245" s="93">
        <v>0.19019645375340163</v>
      </c>
      <c r="FF245" s="93">
        <v>0.19017129262299129</v>
      </c>
      <c r="FG245" s="93">
        <v>0.19018962789274724</v>
      </c>
      <c r="FH245" s="93">
        <v>0.1902664664743883</v>
      </c>
      <c r="FI245" s="93">
        <v>0.19018987458454517</v>
      </c>
      <c r="FJ245" s="93">
        <v>0.19026496612157698</v>
      </c>
      <c r="FK245" s="93">
        <v>0.19035206833818016</v>
      </c>
      <c r="FL245" s="93">
        <v>0.19018552969647362</v>
      </c>
      <c r="FM245" s="93">
        <v>0.19017461388350854</v>
      </c>
      <c r="FN245" s="93">
        <v>0.19018442046058948</v>
      </c>
      <c r="FO245" s="93">
        <v>0.19017130946633451</v>
      </c>
      <c r="FP245" s="93">
        <v>0.19026206753120087</v>
      </c>
      <c r="FQ245" s="93">
        <v>0.19029056277427911</v>
      </c>
      <c r="FR245" s="93">
        <v>0.19018255479896581</v>
      </c>
      <c r="FS245" s="93">
        <v>0.19018773829351149</v>
      </c>
      <c r="FT245" s="93">
        <v>0.19017927500759119</v>
      </c>
      <c r="FU245" s="93">
        <v>0.19028303176701153</v>
      </c>
      <c r="FV245" s="93">
        <v>0.1902522870744183</v>
      </c>
      <c r="FW245" s="93">
        <v>0.19017224460372434</v>
      </c>
      <c r="FX245" s="93">
        <v>0.19022973327716711</v>
      </c>
      <c r="FY245" s="93" t="e">
        <v>#DIV/0!</v>
      </c>
      <c r="FZ245" s="93">
        <v>0.19060086626225647</v>
      </c>
      <c r="GA245" s="93">
        <v>0.19017185091110353</v>
      </c>
    </row>
    <row r="246" spans="2:183">
      <c r="B246" s="96" t="s">
        <v>8</v>
      </c>
      <c r="C246" s="166" t="s">
        <v>46</v>
      </c>
      <c r="D246" s="96">
        <v>182.23</v>
      </c>
      <c r="E246" s="17">
        <v>164.69</v>
      </c>
      <c r="F246" s="17">
        <v>175.29</v>
      </c>
      <c r="G246" s="17">
        <v>170.3</v>
      </c>
      <c r="H246" s="17">
        <v>165.9</v>
      </c>
      <c r="I246" s="17">
        <v>158.44</v>
      </c>
      <c r="J246" s="17">
        <v>167.27</v>
      </c>
      <c r="K246" s="17">
        <v>167.18</v>
      </c>
      <c r="L246" s="17">
        <v>157.88999999999999</v>
      </c>
      <c r="M246" s="17">
        <v>178.96</v>
      </c>
      <c r="N246" s="17">
        <v>172.94</v>
      </c>
      <c r="O246" s="17">
        <v>179.24</v>
      </c>
      <c r="P246" s="17">
        <v>182.78</v>
      </c>
      <c r="Q246" s="17">
        <v>164.71</v>
      </c>
      <c r="R246" s="17">
        <v>174.83</v>
      </c>
      <c r="S246" s="17">
        <v>169.99</v>
      </c>
      <c r="T246" s="17">
        <v>166.09</v>
      </c>
      <c r="U246" s="17">
        <v>160.34</v>
      </c>
      <c r="V246" s="17">
        <v>166.76</v>
      </c>
      <c r="W246" s="17">
        <v>167.59</v>
      </c>
      <c r="X246" s="17">
        <v>156.93</v>
      </c>
      <c r="Y246" s="17">
        <v>175.92</v>
      </c>
      <c r="Z246" s="17">
        <v>168.83</v>
      </c>
      <c r="AA246" s="17">
        <v>175.82</v>
      </c>
      <c r="AB246" s="17">
        <v>176.6</v>
      </c>
      <c r="AC246" s="17">
        <v>160.97</v>
      </c>
      <c r="AD246" s="17">
        <v>172.46</v>
      </c>
      <c r="AE246" s="17">
        <v>55.99</v>
      </c>
      <c r="AF246" s="17">
        <v>156.49</v>
      </c>
      <c r="AG246" s="17">
        <v>156.97</v>
      </c>
      <c r="AH246" s="17">
        <v>166.07</v>
      </c>
      <c r="AI246" s="17">
        <v>164.85</v>
      </c>
      <c r="AJ246" s="17">
        <v>154.69</v>
      </c>
      <c r="AK246" s="17">
        <v>172.81</v>
      </c>
      <c r="AL246" s="17">
        <v>167.37</v>
      </c>
      <c r="AM246" s="17">
        <v>171.31</v>
      </c>
      <c r="AN246" s="17">
        <v>176.79</v>
      </c>
      <c r="AO246" s="17">
        <v>167.58</v>
      </c>
      <c r="AP246" s="17">
        <v>173.75</v>
      </c>
      <c r="AQ246" s="17">
        <v>166.52</v>
      </c>
      <c r="AR246" s="17">
        <v>163.33000000000001</v>
      </c>
      <c r="AS246" s="17">
        <v>159.82</v>
      </c>
      <c r="AT246" s="17">
        <v>166.44</v>
      </c>
      <c r="AU246" s="17">
        <v>167.16</v>
      </c>
      <c r="AV246" s="17">
        <v>156.80000000000001</v>
      </c>
      <c r="AW246" s="17">
        <v>173.52</v>
      </c>
      <c r="AX246" s="17">
        <v>167.82</v>
      </c>
      <c r="AY246" s="17">
        <v>172.16</v>
      </c>
      <c r="AZ246" s="17">
        <v>177.49</v>
      </c>
      <c r="BA246" s="17">
        <v>161.9</v>
      </c>
      <c r="BB246" s="17">
        <v>95.37</v>
      </c>
      <c r="BC246" s="17">
        <v>126.53</v>
      </c>
      <c r="BD246" s="17">
        <v>163.16</v>
      </c>
      <c r="BE246" s="17">
        <v>159.19999999999999</v>
      </c>
      <c r="BF246" s="17">
        <v>165.38</v>
      </c>
      <c r="BG246" s="17">
        <v>167.12</v>
      </c>
      <c r="BH246" s="17">
        <v>154.85</v>
      </c>
      <c r="BI246" s="17">
        <v>173.01</v>
      </c>
      <c r="BJ246" s="17">
        <v>166.69</v>
      </c>
      <c r="BK246" s="17">
        <v>171.66</v>
      </c>
      <c r="BL246" s="17">
        <v>178.94</v>
      </c>
      <c r="BM246" s="17">
        <v>163.46</v>
      </c>
      <c r="BN246" s="17">
        <v>174.49</v>
      </c>
      <c r="BO246" s="17">
        <v>168.3</v>
      </c>
      <c r="BP246" s="17">
        <v>166.05</v>
      </c>
      <c r="BQ246" s="17">
        <v>160.97999999999999</v>
      </c>
      <c r="BR246" s="17">
        <v>169.88</v>
      </c>
      <c r="BS246" s="17">
        <v>171.55</v>
      </c>
      <c r="BT246" s="17">
        <v>159.46</v>
      </c>
      <c r="BU246" s="17">
        <v>180.26</v>
      </c>
      <c r="BV246" s="17">
        <v>175.99</v>
      </c>
      <c r="BW246" s="17">
        <v>181.9</v>
      </c>
      <c r="BX246" s="17">
        <v>188.27</v>
      </c>
      <c r="BY246" s="17">
        <v>135.18</v>
      </c>
      <c r="BZ246" s="17">
        <v>0</v>
      </c>
      <c r="CA246" s="17">
        <v>77.069999999999993</v>
      </c>
      <c r="CB246" s="17">
        <v>171.73</v>
      </c>
      <c r="CC246" s="17">
        <v>166</v>
      </c>
      <c r="CD246" s="17">
        <v>176.95</v>
      </c>
      <c r="CE246" s="17">
        <v>177.11</v>
      </c>
      <c r="CF246" s="17">
        <v>168.19</v>
      </c>
      <c r="CG246" s="17">
        <v>187.85</v>
      </c>
      <c r="CH246" s="17">
        <v>187.32</v>
      </c>
      <c r="CI246" s="17">
        <v>194.87</v>
      </c>
      <c r="CJ246" s="17">
        <v>195.02</v>
      </c>
      <c r="CK246" s="17">
        <v>181.85</v>
      </c>
      <c r="CL246" s="17">
        <v>193.32</v>
      </c>
      <c r="CM246" s="17">
        <v>183.36</v>
      </c>
      <c r="CN246" s="17">
        <v>174.26</v>
      </c>
      <c r="CO246" s="17">
        <v>170.13</v>
      </c>
      <c r="CP246" s="17">
        <v>177.42</v>
      </c>
      <c r="CQ246" s="17">
        <v>178.17</v>
      </c>
      <c r="CR246" s="17">
        <v>169.35</v>
      </c>
      <c r="CS246" s="17">
        <v>188.92</v>
      </c>
      <c r="CT246" s="17">
        <v>186.06</v>
      </c>
      <c r="CU246" s="17">
        <v>193.94</v>
      </c>
      <c r="CV246" s="17">
        <v>194.86</v>
      </c>
      <c r="CW246" s="17">
        <v>120.12</v>
      </c>
      <c r="CX246" s="17">
        <v>119.12</v>
      </c>
      <c r="CY246" s="17">
        <v>181.99</v>
      </c>
      <c r="CZ246" s="17">
        <v>174.9</v>
      </c>
      <c r="DA246" s="17">
        <v>171.2</v>
      </c>
      <c r="DB246" s="17">
        <v>178.11</v>
      </c>
      <c r="DC246" s="17">
        <v>179.85</v>
      </c>
      <c r="DD246" s="17">
        <v>169.01</v>
      </c>
      <c r="DE246" s="17">
        <v>189.67</v>
      </c>
      <c r="DF246" s="17">
        <v>187.32</v>
      </c>
      <c r="DG246" s="17">
        <v>192.95</v>
      </c>
      <c r="DH246" s="17">
        <v>194.84</v>
      </c>
      <c r="DI246" s="17">
        <v>176.3</v>
      </c>
      <c r="DJ246" s="17">
        <v>193.56</v>
      </c>
      <c r="DK246" s="17">
        <v>183.18</v>
      </c>
      <c r="DL246" s="17">
        <v>175.12</v>
      </c>
      <c r="DM246" s="17">
        <v>171.38</v>
      </c>
      <c r="DN246" s="17">
        <v>179.05</v>
      </c>
      <c r="DO246" s="17">
        <v>180.29</v>
      </c>
      <c r="DP246" s="17">
        <v>169.07</v>
      </c>
      <c r="DQ246" s="17">
        <v>190.6</v>
      </c>
      <c r="DR246" s="17">
        <v>187.71</v>
      </c>
      <c r="DS246" s="17">
        <v>192.84</v>
      </c>
      <c r="DT246" s="17">
        <v>194.47</v>
      </c>
      <c r="DU246" s="17">
        <v>175.66</v>
      </c>
      <c r="DV246" s="17">
        <v>148.16999999999999</v>
      </c>
      <c r="DW246" s="17">
        <v>97.31</v>
      </c>
      <c r="DX246" s="17">
        <v>173.49</v>
      </c>
      <c r="DY246" s="17">
        <v>169.73</v>
      </c>
      <c r="DZ246" s="17">
        <v>178.96</v>
      </c>
      <c r="EA246" s="17">
        <v>178.12</v>
      </c>
      <c r="EB246" s="17">
        <v>167.93</v>
      </c>
      <c r="EC246" s="17">
        <v>187.28</v>
      </c>
      <c r="ED246" s="17">
        <v>185.61</v>
      </c>
      <c r="EE246" s="17">
        <v>192.14</v>
      </c>
      <c r="EF246" s="17">
        <v>194.52</v>
      </c>
      <c r="EG246" s="17">
        <v>181.85</v>
      </c>
      <c r="EH246" s="17">
        <v>191.29</v>
      </c>
      <c r="EI246" s="17">
        <v>182.58</v>
      </c>
      <c r="EJ246" s="17">
        <v>173.69</v>
      </c>
      <c r="EK246" s="17">
        <v>169.69</v>
      </c>
      <c r="EL246" s="17">
        <v>179.7</v>
      </c>
      <c r="EM246" s="17">
        <v>179.07</v>
      </c>
      <c r="EN246" s="17">
        <v>169.55</v>
      </c>
      <c r="EO246" s="17">
        <v>188.69</v>
      </c>
      <c r="EP246" s="17">
        <v>185.53</v>
      </c>
      <c r="EQ246" s="17">
        <v>193.2</v>
      </c>
      <c r="ER246" s="17">
        <v>192.98</v>
      </c>
      <c r="ES246" s="17">
        <v>175.14</v>
      </c>
      <c r="ET246" s="17">
        <v>129.36000000000001</v>
      </c>
      <c r="EU246" s="17">
        <v>113.05</v>
      </c>
      <c r="EV246" s="17">
        <v>172.98</v>
      </c>
      <c r="EW246" s="17">
        <v>167.86</v>
      </c>
      <c r="EX246" s="17">
        <v>177.52</v>
      </c>
      <c r="EY246" s="17">
        <v>177.88</v>
      </c>
      <c r="EZ246" s="17">
        <v>166.77</v>
      </c>
      <c r="FA246" s="17">
        <v>186.74</v>
      </c>
      <c r="FB246" s="17">
        <v>184.22</v>
      </c>
      <c r="FC246" s="17">
        <v>191.43</v>
      </c>
      <c r="FD246" s="17">
        <v>189.44</v>
      </c>
      <c r="FE246" s="17">
        <v>171.14</v>
      </c>
      <c r="FF246" s="17">
        <v>185.84</v>
      </c>
      <c r="FG246" s="17">
        <v>177.52</v>
      </c>
      <c r="FH246" s="17">
        <v>170.45</v>
      </c>
      <c r="FI246" s="17">
        <v>166.28</v>
      </c>
      <c r="FJ246" s="17">
        <v>176.21</v>
      </c>
      <c r="FK246" s="17">
        <v>176.64</v>
      </c>
      <c r="FL246" s="17">
        <v>166</v>
      </c>
      <c r="FM246" s="17">
        <v>184.97</v>
      </c>
      <c r="FN246" s="17">
        <v>181.72</v>
      </c>
      <c r="FO246" s="17">
        <v>189.14</v>
      </c>
      <c r="FP246" s="17">
        <v>187.39</v>
      </c>
      <c r="FQ246" s="17">
        <v>170.36</v>
      </c>
      <c r="FR246" s="17">
        <v>184.76</v>
      </c>
      <c r="FS246" s="17">
        <v>177.39</v>
      </c>
      <c r="FT246" s="17">
        <v>169.48</v>
      </c>
      <c r="FU246" s="17">
        <v>164.61</v>
      </c>
      <c r="FV246" s="17">
        <v>176.02</v>
      </c>
      <c r="FW246" s="17">
        <v>173.65</v>
      </c>
      <c r="FX246" s="17">
        <v>131.26</v>
      </c>
      <c r="FY246" s="17">
        <v>0</v>
      </c>
      <c r="FZ246" s="17">
        <v>77.2</v>
      </c>
      <c r="GA246" s="17">
        <v>188.95</v>
      </c>
    </row>
    <row r="247" spans="2:183">
      <c r="B247" s="96" t="s">
        <v>8</v>
      </c>
      <c r="C247" s="166" t="s">
        <v>47</v>
      </c>
      <c r="D247" s="178">
        <v>6780.73</v>
      </c>
      <c r="E247" s="179">
        <v>6128.04</v>
      </c>
      <c r="F247" s="179">
        <v>6522.54</v>
      </c>
      <c r="G247" s="179">
        <v>6336.95</v>
      </c>
      <c r="H247" s="179">
        <v>8313.49</v>
      </c>
      <c r="I247" s="179">
        <v>7939.46</v>
      </c>
      <c r="J247" s="179">
        <v>8382</v>
      </c>
      <c r="K247" s="179">
        <v>8377.52</v>
      </c>
      <c r="L247" s="179">
        <v>7911.77</v>
      </c>
      <c r="M247" s="179">
        <v>6658.95</v>
      </c>
      <c r="N247" s="179">
        <v>6435.14</v>
      </c>
      <c r="O247" s="179">
        <v>6669.68</v>
      </c>
      <c r="P247" s="179">
        <v>6801.14</v>
      </c>
      <c r="Q247" s="179">
        <v>6128.73</v>
      </c>
      <c r="R247" s="179">
        <v>6505.33</v>
      </c>
      <c r="S247" s="179">
        <v>6325.15</v>
      </c>
      <c r="T247" s="179">
        <v>8322.6200000000008</v>
      </c>
      <c r="U247" s="179">
        <v>8034.59</v>
      </c>
      <c r="V247" s="179">
        <v>8356.4699999999993</v>
      </c>
      <c r="W247" s="179">
        <v>8398.0499999999993</v>
      </c>
      <c r="X247" s="179">
        <v>7863.62</v>
      </c>
      <c r="Y247" s="179">
        <v>6545.86</v>
      </c>
      <c r="Z247" s="179">
        <v>6282.35</v>
      </c>
      <c r="AA247" s="179">
        <v>6542.39</v>
      </c>
      <c r="AB247" s="179">
        <v>6571.45</v>
      </c>
      <c r="AC247" s="179">
        <v>5989.64</v>
      </c>
      <c r="AD247" s="179">
        <v>6417.19</v>
      </c>
      <c r="AE247" s="179">
        <v>2083.5700000000002</v>
      </c>
      <c r="AF247" s="179">
        <v>7841.94</v>
      </c>
      <c r="AG247" s="179">
        <v>7865.77</v>
      </c>
      <c r="AH247" s="179">
        <v>8321.75</v>
      </c>
      <c r="AI247" s="179">
        <v>8260.4599999999991</v>
      </c>
      <c r="AJ247" s="179">
        <v>7751.27</v>
      </c>
      <c r="AK247" s="179">
        <v>6430.1</v>
      </c>
      <c r="AL247" s="179">
        <v>6227.84</v>
      </c>
      <c r="AM247" s="179">
        <v>6374.48</v>
      </c>
      <c r="AN247" s="179">
        <v>6578.35</v>
      </c>
      <c r="AO247" s="179">
        <v>6235.83</v>
      </c>
      <c r="AP247" s="179">
        <v>6465.35</v>
      </c>
      <c r="AQ247" s="179">
        <v>6196.24</v>
      </c>
      <c r="AR247" s="179">
        <v>8184.69</v>
      </c>
      <c r="AS247" s="179">
        <v>8008.54</v>
      </c>
      <c r="AT247" s="179">
        <v>8340.24</v>
      </c>
      <c r="AU247" s="179">
        <v>8376.59</v>
      </c>
      <c r="AV247" s="179">
        <v>7857.34</v>
      </c>
      <c r="AW247" s="179">
        <v>6456.7</v>
      </c>
      <c r="AX247" s="179">
        <v>6244.6</v>
      </c>
      <c r="AY247" s="179">
        <v>6405.9</v>
      </c>
      <c r="AZ247" s="179">
        <v>6762.32</v>
      </c>
      <c r="BA247" s="179">
        <v>6168.39</v>
      </c>
      <c r="BB247" s="179">
        <v>3633.51</v>
      </c>
      <c r="BC247" s="179">
        <v>4820.7</v>
      </c>
      <c r="BD247" s="179">
        <v>8371.8799999999992</v>
      </c>
      <c r="BE247" s="179">
        <v>8168.66</v>
      </c>
      <c r="BF247" s="179">
        <v>8485.68</v>
      </c>
      <c r="BG247" s="179">
        <v>8575.11</v>
      </c>
      <c r="BH247" s="179">
        <v>7945.6</v>
      </c>
      <c r="BI247" s="179">
        <v>6591.8</v>
      </c>
      <c r="BJ247" s="179">
        <v>6351.08</v>
      </c>
      <c r="BK247" s="179">
        <v>6540.3</v>
      </c>
      <c r="BL247" s="179">
        <v>6989.21</v>
      </c>
      <c r="BM247" s="179">
        <v>6384.72</v>
      </c>
      <c r="BN247" s="179">
        <v>6815.54</v>
      </c>
      <c r="BO247" s="179">
        <v>6573.8</v>
      </c>
      <c r="BP247" s="179">
        <v>8733.99</v>
      </c>
      <c r="BQ247" s="179">
        <v>8467.41</v>
      </c>
      <c r="BR247" s="179">
        <v>8935.5499999999993</v>
      </c>
      <c r="BS247" s="179">
        <v>9023.33</v>
      </c>
      <c r="BT247" s="179">
        <v>8387.39</v>
      </c>
      <c r="BU247" s="179">
        <v>7040.81</v>
      </c>
      <c r="BV247" s="179">
        <v>6874.07</v>
      </c>
      <c r="BW247" s="179">
        <v>7104.93</v>
      </c>
      <c r="BX247" s="179">
        <v>7545.8</v>
      </c>
      <c r="BY247" s="179">
        <v>5418.11</v>
      </c>
      <c r="BZ247" s="179">
        <v>0</v>
      </c>
      <c r="CA247" s="179">
        <v>3088.8</v>
      </c>
      <c r="CB247" s="179">
        <v>9268.24</v>
      </c>
      <c r="CC247" s="179">
        <v>8958.77</v>
      </c>
      <c r="CD247" s="179">
        <v>9549.89</v>
      </c>
      <c r="CE247" s="179">
        <v>9558.7199999999993</v>
      </c>
      <c r="CF247" s="179">
        <v>9077.33</v>
      </c>
      <c r="CG247" s="179">
        <v>7529.01</v>
      </c>
      <c r="CH247" s="179">
        <v>7507.78</v>
      </c>
      <c r="CI247" s="179">
        <v>7810.31</v>
      </c>
      <c r="CJ247" s="179">
        <v>8023.14</v>
      </c>
      <c r="CK247" s="179">
        <v>7481.1</v>
      </c>
      <c r="CL247" s="179">
        <v>7953.15</v>
      </c>
      <c r="CM247" s="179">
        <v>7543.26</v>
      </c>
      <c r="CN247" s="179">
        <v>9654.09</v>
      </c>
      <c r="CO247" s="179">
        <v>9425.25</v>
      </c>
      <c r="CP247" s="179">
        <v>9829.17</v>
      </c>
      <c r="CQ247" s="179">
        <v>9870.83</v>
      </c>
      <c r="CR247" s="179">
        <v>9381.73</v>
      </c>
      <c r="CS247" s="179">
        <v>7772.35</v>
      </c>
      <c r="CT247" s="179">
        <v>7654.31</v>
      </c>
      <c r="CU247" s="179">
        <v>7978.79</v>
      </c>
      <c r="CV247" s="179">
        <v>8231.1</v>
      </c>
      <c r="CW247" s="179">
        <v>5073.9799999999996</v>
      </c>
      <c r="CX247" s="179">
        <v>5031.57</v>
      </c>
      <c r="CY247" s="179">
        <v>7687.3</v>
      </c>
      <c r="CZ247" s="179">
        <v>9950.32</v>
      </c>
      <c r="DA247" s="179">
        <v>9739.76</v>
      </c>
      <c r="DB247" s="179">
        <v>10132.540000000001</v>
      </c>
      <c r="DC247" s="179">
        <v>10231.6</v>
      </c>
      <c r="DD247" s="179">
        <v>9614.93</v>
      </c>
      <c r="DE247" s="179">
        <v>8011.73</v>
      </c>
      <c r="DF247" s="179">
        <v>7912.21</v>
      </c>
      <c r="DG247" s="179">
        <v>8150.31</v>
      </c>
      <c r="DH247" s="179">
        <v>8454.1299999999992</v>
      </c>
      <c r="DI247" s="179">
        <v>7649.65</v>
      </c>
      <c r="DJ247" s="179">
        <v>8398.5</v>
      </c>
      <c r="DK247" s="179">
        <v>7948.19</v>
      </c>
      <c r="DL247" s="179">
        <v>10232.17</v>
      </c>
      <c r="DM247" s="179">
        <v>10013.56</v>
      </c>
      <c r="DN247" s="179">
        <v>10461.629999999999</v>
      </c>
      <c r="DO247" s="179">
        <v>10534.12</v>
      </c>
      <c r="DP247" s="179">
        <v>9878.69</v>
      </c>
      <c r="DQ247" s="179">
        <v>8270.25</v>
      </c>
      <c r="DR247" s="179">
        <v>8144.85</v>
      </c>
      <c r="DS247" s="179">
        <v>8367.15</v>
      </c>
      <c r="DT247" s="179">
        <v>8667.68</v>
      </c>
      <c r="DU247" s="179">
        <v>7829.3</v>
      </c>
      <c r="DV247" s="179">
        <v>6603.74</v>
      </c>
      <c r="DW247" s="179">
        <v>4337</v>
      </c>
      <c r="DX247" s="179">
        <v>10413.16</v>
      </c>
      <c r="DY247" s="179">
        <v>10187.34</v>
      </c>
      <c r="DZ247" s="179">
        <v>10741.44</v>
      </c>
      <c r="EA247" s="179">
        <v>10690.59</v>
      </c>
      <c r="EB247" s="179">
        <v>10079.17</v>
      </c>
      <c r="EC247" s="179">
        <v>8347.1200000000008</v>
      </c>
      <c r="ED247" s="179">
        <v>8272.4599999999991</v>
      </c>
      <c r="EE247" s="179">
        <v>8563.7099999999991</v>
      </c>
      <c r="EF247" s="179">
        <v>8907.06</v>
      </c>
      <c r="EG247" s="179">
        <v>8326.75</v>
      </c>
      <c r="EH247" s="179">
        <v>8759.18</v>
      </c>
      <c r="EI247" s="179">
        <v>8360.49</v>
      </c>
      <c r="EJ247" s="179">
        <v>10711.6</v>
      </c>
      <c r="EK247" s="179">
        <v>10464.98</v>
      </c>
      <c r="EL247" s="179">
        <v>11082.18</v>
      </c>
      <c r="EM247" s="179">
        <v>11043.17</v>
      </c>
      <c r="EN247" s="179">
        <v>10455.959999999999</v>
      </c>
      <c r="EO247" s="179">
        <v>8640.1200000000008</v>
      </c>
      <c r="EP247" s="179">
        <v>8495.43</v>
      </c>
      <c r="EQ247" s="179">
        <v>8846.42</v>
      </c>
      <c r="ER247" s="179">
        <v>9083.6200000000008</v>
      </c>
      <c r="ES247" s="179">
        <v>8244.0400000000009</v>
      </c>
      <c r="ET247" s="179">
        <v>6089</v>
      </c>
      <c r="EU247" s="179">
        <v>5321.48</v>
      </c>
      <c r="EV247" s="179">
        <v>10963.37</v>
      </c>
      <c r="EW247" s="179">
        <v>10639.22</v>
      </c>
      <c r="EX247" s="179">
        <v>11251.47</v>
      </c>
      <c r="EY247" s="179">
        <v>11274.27</v>
      </c>
      <c r="EZ247" s="179">
        <v>10569.71</v>
      </c>
      <c r="FA247" s="179">
        <v>8789.68</v>
      </c>
      <c r="FB247" s="179">
        <v>8671.09</v>
      </c>
      <c r="FC247" s="179">
        <v>9010.57</v>
      </c>
      <c r="FD247" s="179">
        <v>9167.24</v>
      </c>
      <c r="FE247" s="179">
        <v>8281.43</v>
      </c>
      <c r="FF247" s="179">
        <v>8992.61</v>
      </c>
      <c r="FG247" s="179">
        <v>8590.42</v>
      </c>
      <c r="FH247" s="179">
        <v>11108.44</v>
      </c>
      <c r="FI247" s="179">
        <v>10836.7</v>
      </c>
      <c r="FJ247" s="179">
        <v>11483.63</v>
      </c>
      <c r="FK247" s="179">
        <v>11511.77</v>
      </c>
      <c r="FL247" s="179">
        <v>10818.39</v>
      </c>
      <c r="FM247" s="179">
        <v>8950.6200000000008</v>
      </c>
      <c r="FN247" s="179">
        <v>8793.2000000000007</v>
      </c>
      <c r="FO247" s="179">
        <v>9152.43</v>
      </c>
      <c r="FP247" s="179">
        <v>9324.61</v>
      </c>
      <c r="FQ247" s="179">
        <v>8477.33</v>
      </c>
      <c r="FR247" s="179">
        <v>9193.56</v>
      </c>
      <c r="FS247" s="179">
        <v>8826.69</v>
      </c>
      <c r="FT247" s="179">
        <v>11358.52</v>
      </c>
      <c r="FU247" s="179">
        <v>11032.48</v>
      </c>
      <c r="FV247" s="179">
        <v>11796.72</v>
      </c>
      <c r="FW247" s="179">
        <v>11638.28</v>
      </c>
      <c r="FX247" s="179">
        <v>8797.25</v>
      </c>
      <c r="FY247" s="179">
        <v>0</v>
      </c>
      <c r="FZ247" s="179">
        <v>3841.67</v>
      </c>
      <c r="GA247" s="179">
        <v>9402.39</v>
      </c>
    </row>
    <row r="248" spans="2:183">
      <c r="B248" s="180" t="s">
        <v>8</v>
      </c>
      <c r="C248" s="181" t="s">
        <v>48</v>
      </c>
      <c r="D248" s="94">
        <v>0.22348927739274366</v>
      </c>
      <c r="E248" s="95">
        <v>0.22334178657155643</v>
      </c>
      <c r="F248" s="95">
        <v>0.22254006909863433</v>
      </c>
      <c r="G248" s="95">
        <v>0.22262743843960781</v>
      </c>
      <c r="H248" s="95">
        <v>0.20795560164200441</v>
      </c>
      <c r="I248" s="95">
        <v>0.20770076680045085</v>
      </c>
      <c r="J248" s="95">
        <v>0.20801754226969127</v>
      </c>
      <c r="K248" s="95">
        <v>0.20808420452568832</v>
      </c>
      <c r="L248" s="95">
        <v>0.20757184054302022</v>
      </c>
      <c r="M248" s="95">
        <v>0.22295949577465843</v>
      </c>
      <c r="N248" s="95">
        <v>0.22291624930559409</v>
      </c>
      <c r="O248" s="95">
        <v>0.22305505178874374</v>
      </c>
      <c r="P248" s="95">
        <v>0.22346740960186692</v>
      </c>
      <c r="Q248" s="95">
        <v>0.22337826225450183</v>
      </c>
      <c r="R248" s="95">
        <v>0.22249007087313483</v>
      </c>
      <c r="S248" s="95">
        <v>0.22266162202763307</v>
      </c>
      <c r="T248" s="95">
        <v>0.20804441971950202</v>
      </c>
      <c r="U248" s="95">
        <v>0.20792975403066846</v>
      </c>
      <c r="V248" s="95">
        <v>0.20798961239309771</v>
      </c>
      <c r="W248" s="95">
        <v>0.20812951992297754</v>
      </c>
      <c r="X248" s="95">
        <v>0.2074633187157382</v>
      </c>
      <c r="Y248" s="95">
        <v>0.22258977202275076</v>
      </c>
      <c r="Z248" s="95">
        <v>0.22245236504692673</v>
      </c>
      <c r="AA248" s="95">
        <v>0.22267506436958337</v>
      </c>
      <c r="AB248" s="95">
        <v>0.22269561082461575</v>
      </c>
      <c r="AC248" s="95">
        <v>0.22288590908276487</v>
      </c>
      <c r="AD248" s="95">
        <v>0.22217487833506686</v>
      </c>
      <c r="AE248" s="95">
        <v>0.22223403271893041</v>
      </c>
      <c r="AF248" s="95">
        <v>0.20753126436151756</v>
      </c>
      <c r="AG248" s="95">
        <v>0.20744650623713951</v>
      </c>
      <c r="AH248" s="95">
        <v>0.2078964367036471</v>
      </c>
      <c r="AI248" s="95">
        <v>0.20778970255241258</v>
      </c>
      <c r="AJ248" s="95">
        <v>0.20723153525692445</v>
      </c>
      <c r="AK248" s="95">
        <v>0.22218147273813979</v>
      </c>
      <c r="AL248" s="95">
        <v>0.22240116721745404</v>
      </c>
      <c r="AM248" s="95">
        <v>0.22206724368804551</v>
      </c>
      <c r="AN248" s="95">
        <v>0.2227113021822382</v>
      </c>
      <c r="AO248" s="95">
        <v>0.22296104252049223</v>
      </c>
      <c r="AP248" s="95">
        <v>0.22229687132410536</v>
      </c>
      <c r="AQ248" s="95">
        <v>0.22213190091428517</v>
      </c>
      <c r="AR248" s="95">
        <v>0.20769033055086616</v>
      </c>
      <c r="AS248" s="95">
        <v>0.20784794405194248</v>
      </c>
      <c r="AT248" s="95">
        <v>0.20797266016700039</v>
      </c>
      <c r="AU248" s="95">
        <v>0.20811416149888012</v>
      </c>
      <c r="AV248" s="95">
        <v>0.20746671791588567</v>
      </c>
      <c r="AW248" s="95">
        <v>0.22233675908168204</v>
      </c>
      <c r="AX248" s="95">
        <v>0.22239114543465877</v>
      </c>
      <c r="AY248" s="95">
        <v>0.22222539473986194</v>
      </c>
      <c r="AZ248" s="95">
        <v>0.22279299214678863</v>
      </c>
      <c r="BA248" s="95">
        <v>0.22298234855752322</v>
      </c>
      <c r="BB248" s="95">
        <v>0.22231752299163438</v>
      </c>
      <c r="BC248" s="95">
        <v>0.22192522279341995</v>
      </c>
      <c r="BD248" s="95">
        <v>0.20766668199305158</v>
      </c>
      <c r="BE248" s="95">
        <v>0.20780182013509832</v>
      </c>
      <c r="BF248" s="95">
        <v>0.20781590360900754</v>
      </c>
      <c r="BG248" s="95">
        <v>0.20810950903676814</v>
      </c>
      <c r="BH248" s="95">
        <v>0.20720935749697303</v>
      </c>
      <c r="BI248" s="95">
        <v>0.22227270104653174</v>
      </c>
      <c r="BJ248" s="95">
        <v>0.22227698656839739</v>
      </c>
      <c r="BK248" s="95">
        <v>0.22213961758365902</v>
      </c>
      <c r="BL248" s="95">
        <v>0.22298691117051461</v>
      </c>
      <c r="BM248" s="95">
        <v>0.22317633998748621</v>
      </c>
      <c r="BN248" s="95">
        <v>0.22241744242222472</v>
      </c>
      <c r="BO248" s="95">
        <v>0.22229921609212799</v>
      </c>
      <c r="BP248" s="95">
        <v>0.20793647635192491</v>
      </c>
      <c r="BQ248" s="95">
        <v>0.20800369481131437</v>
      </c>
      <c r="BR248" s="95">
        <v>0.20837052921453439</v>
      </c>
      <c r="BS248" s="95">
        <v>0.20851508513353079</v>
      </c>
      <c r="BT248" s="95">
        <v>0.20781913703552973</v>
      </c>
      <c r="BU248" s="95">
        <v>0.22311050552191694</v>
      </c>
      <c r="BV248" s="95">
        <v>0.22351725657619417</v>
      </c>
      <c r="BW248" s="95">
        <v>0.22342550044655929</v>
      </c>
      <c r="BX248" s="95">
        <v>0.22418671615770711</v>
      </c>
      <c r="BY248" s="95">
        <v>0.22424574227953409</v>
      </c>
      <c r="BZ248" s="95" t="e">
        <v>#DIV/0!</v>
      </c>
      <c r="CA248" s="95">
        <v>0.22351980880138175</v>
      </c>
      <c r="CB248" s="95">
        <v>0.20861661069036647</v>
      </c>
      <c r="CC248" s="95">
        <v>0.20844781874583163</v>
      </c>
      <c r="CD248" s="95">
        <v>0.20901648571315917</v>
      </c>
      <c r="CE248" s="95">
        <v>0.20910414981713157</v>
      </c>
      <c r="CF248" s="95">
        <v>0.20876084322301472</v>
      </c>
      <c r="CG248" s="95">
        <v>0.22399726524201224</v>
      </c>
      <c r="CH248" s="95">
        <v>0.22438722728535268</v>
      </c>
      <c r="CI248" s="95">
        <v>0.22451400011906028</v>
      </c>
      <c r="CJ248" s="95">
        <v>0.22467190350430449</v>
      </c>
      <c r="CK248" s="95">
        <v>0.22468137577033448</v>
      </c>
      <c r="CL248" s="95">
        <v>0.2246512702145616</v>
      </c>
      <c r="CM248" s="95">
        <v>0.22429014846867784</v>
      </c>
      <c r="CN248" s="95">
        <v>0.20903493467256437</v>
      </c>
      <c r="CO248" s="95">
        <v>0.2092249021660213</v>
      </c>
      <c r="CP248" s="95">
        <v>0.20923972529991794</v>
      </c>
      <c r="CQ248" s="95">
        <v>0.20930917505012547</v>
      </c>
      <c r="CR248" s="95">
        <v>0.20908039811080706</v>
      </c>
      <c r="CS248" s="95">
        <v>0.22421102629760825</v>
      </c>
      <c r="CT248" s="95">
        <v>0.22435971835053523</v>
      </c>
      <c r="CU248" s="95">
        <v>0.22455888461599696</v>
      </c>
      <c r="CV248" s="95">
        <v>0.22466145423499984</v>
      </c>
      <c r="CW248" s="95">
        <v>0.22473284490172715</v>
      </c>
      <c r="CX248" s="95">
        <v>0.22459334454427185</v>
      </c>
      <c r="CY248" s="95">
        <v>0.22409594788867238</v>
      </c>
      <c r="CZ248" s="95">
        <v>0.20905514158062241</v>
      </c>
      <c r="DA248" s="95">
        <v>0.20919955661180423</v>
      </c>
      <c r="DB248" s="95">
        <v>0.2092781163404438</v>
      </c>
      <c r="DC248" s="95">
        <v>0.20944367009872467</v>
      </c>
      <c r="DD248" s="95">
        <v>0.20897368308388575</v>
      </c>
      <c r="DE248" s="95">
        <v>0.2242334731169992</v>
      </c>
      <c r="DF248" s="95">
        <v>0.22451299036932518</v>
      </c>
      <c r="DG248" s="95">
        <v>0.22446754396501353</v>
      </c>
      <c r="DH248" s="95">
        <v>0.22453243661104402</v>
      </c>
      <c r="DI248" s="95">
        <v>0.22455580810477063</v>
      </c>
      <c r="DJ248" s="95">
        <v>0.22450763426286677</v>
      </c>
      <c r="DK248" s="95">
        <v>0.22414228226106189</v>
      </c>
      <c r="DL248" s="95">
        <v>0.20894091237619236</v>
      </c>
      <c r="DM248" s="95">
        <v>0.20913978188885612</v>
      </c>
      <c r="DN248" s="95">
        <v>0.20926692865725163</v>
      </c>
      <c r="DO248" s="95">
        <v>0.2094019184916186</v>
      </c>
      <c r="DP248" s="95">
        <v>0.20885628730679529</v>
      </c>
      <c r="DQ248" s="95">
        <v>0.2242473797323124</v>
      </c>
      <c r="DR248" s="95">
        <v>0.22442772186314106</v>
      </c>
      <c r="DS248" s="95">
        <v>0.22436081556506066</v>
      </c>
      <c r="DT248" s="95">
        <v>0.22450530143692571</v>
      </c>
      <c r="DU248" s="95">
        <v>0.22449514504008161</v>
      </c>
      <c r="DV248" s="95">
        <v>0.22436478622163689</v>
      </c>
      <c r="DW248" s="95">
        <v>0.22403644700711506</v>
      </c>
      <c r="DX248" s="95">
        <v>0.20874052113011388</v>
      </c>
      <c r="DY248" s="95">
        <v>0.20891908088750322</v>
      </c>
      <c r="DZ248" s="95">
        <v>0.20923693863021894</v>
      </c>
      <c r="EA248" s="95">
        <v>0.20925257141917317</v>
      </c>
      <c r="EB248" s="95">
        <v>0.20872381785730265</v>
      </c>
      <c r="EC248" s="95">
        <v>0.22392632718616029</v>
      </c>
      <c r="ED248" s="95">
        <v>0.22433764554903404</v>
      </c>
      <c r="EE248" s="95">
        <v>0.22426144304255105</v>
      </c>
      <c r="EF248" s="95">
        <v>0.22451517067313867</v>
      </c>
      <c r="EG248" s="95">
        <v>0.22449952100184686</v>
      </c>
      <c r="EH248" s="95">
        <v>0.22436530241560931</v>
      </c>
      <c r="EI248" s="95">
        <v>0.22402732303882916</v>
      </c>
      <c r="EJ248" s="95">
        <v>0.20875447697166133</v>
      </c>
      <c r="EK248" s="95">
        <v>0.20895967463713988</v>
      </c>
      <c r="EL248" s="95">
        <v>0.20931870082626722</v>
      </c>
      <c r="EM248" s="95">
        <v>0.20927516849444205</v>
      </c>
      <c r="EN248" s="95">
        <v>0.20891685605083377</v>
      </c>
      <c r="EO248" s="95">
        <v>0.22408379843379092</v>
      </c>
      <c r="EP248" s="95">
        <v>0.2243218170383961</v>
      </c>
      <c r="EQ248" s="95">
        <v>0.22437991747476196</v>
      </c>
      <c r="ER248" s="95">
        <v>0.22441346892009512</v>
      </c>
      <c r="ES248" s="95">
        <v>0.22444918543617748</v>
      </c>
      <c r="ET248" s="95">
        <v>0.22429019461561012</v>
      </c>
      <c r="EU248" s="95">
        <v>0.22350835137818106</v>
      </c>
      <c r="EV248" s="95">
        <v>0.20871258613028973</v>
      </c>
      <c r="EW248" s="95">
        <v>0.20868902996015354</v>
      </c>
      <c r="EX248" s="95">
        <v>0.20910685810419946</v>
      </c>
      <c r="EY248" s="95">
        <v>0.20922783437346787</v>
      </c>
      <c r="EZ248" s="95">
        <v>0.20860580175551596</v>
      </c>
      <c r="FA248" s="95">
        <v>0.22383451368062307</v>
      </c>
      <c r="FB248" s="95">
        <v>0.22423578649783116</v>
      </c>
      <c r="FC248" s="95">
        <v>0.22417238023429858</v>
      </c>
      <c r="FD248" s="95">
        <v>0.22415652145617729</v>
      </c>
      <c r="FE248" s="95">
        <v>0.22409790771330226</v>
      </c>
      <c r="FF248" s="95">
        <v>0.22375076303296423</v>
      </c>
      <c r="FG248" s="95">
        <v>0.2233853562493085</v>
      </c>
      <c r="FH248" s="95">
        <v>0.20842493065912268</v>
      </c>
      <c r="FI248" s="95">
        <v>0.20853789875316961</v>
      </c>
      <c r="FJ248" s="95">
        <v>0.20905773947922354</v>
      </c>
      <c r="FK248" s="95">
        <v>0.20911617234440041</v>
      </c>
      <c r="FL248" s="95">
        <v>0.20853951997895914</v>
      </c>
      <c r="FM248" s="95">
        <v>0.22364167035433005</v>
      </c>
      <c r="FN248" s="95">
        <v>0.22399580585973375</v>
      </c>
      <c r="FO248" s="95">
        <v>0.22403613498886646</v>
      </c>
      <c r="FP248" s="95">
        <v>0.22398045504882352</v>
      </c>
      <c r="FQ248" s="95">
        <v>0.22403524723031229</v>
      </c>
      <c r="FR248" s="95">
        <v>0.223610339981271</v>
      </c>
      <c r="FS248" s="95">
        <v>0.22339692024821881</v>
      </c>
      <c r="FT248" s="95">
        <v>0.20834895622680386</v>
      </c>
      <c r="FU248" s="95">
        <v>0.20839979946219406</v>
      </c>
      <c r="FV248" s="95">
        <v>0.20905304682464015</v>
      </c>
      <c r="FW248" s="95">
        <v>0.2087446920065533</v>
      </c>
      <c r="FX248" s="95">
        <v>0.20835743316055536</v>
      </c>
      <c r="FY248" s="95" t="e">
        <v>#DIV/0!</v>
      </c>
      <c r="FZ248" s="95">
        <v>0.22358892076350403</v>
      </c>
      <c r="GA248" s="95">
        <v>0.22407689716670623</v>
      </c>
    </row>
    <row r="249" spans="2:183">
      <c r="B249" s="44" t="s">
        <v>8</v>
      </c>
      <c r="C249" s="645" t="s">
        <v>94</v>
      </c>
      <c r="D249" s="182"/>
      <c r="E249" s="182"/>
      <c r="F249" s="182"/>
      <c r="G249" s="182"/>
      <c r="H249" s="182"/>
      <c r="I249" s="182"/>
      <c r="J249" s="182"/>
      <c r="K249" s="182"/>
      <c r="L249" s="182"/>
      <c r="M249" s="182"/>
      <c r="N249" s="182"/>
      <c r="O249" s="182"/>
      <c r="P249" s="182"/>
      <c r="Q249" s="182"/>
      <c r="R249" s="182"/>
      <c r="S249" s="182"/>
      <c r="T249" s="182"/>
      <c r="U249" s="182"/>
      <c r="V249" s="182"/>
      <c r="W249" s="182"/>
      <c r="X249" s="182"/>
      <c r="Y249" s="182"/>
      <c r="Z249" s="182"/>
      <c r="AA249" s="182"/>
      <c r="AB249" s="182"/>
      <c r="AC249" s="182"/>
      <c r="AD249" s="182"/>
      <c r="AE249" s="182"/>
      <c r="AF249" s="182"/>
      <c r="AG249" s="182"/>
      <c r="AH249" s="182"/>
      <c r="AI249" s="182"/>
      <c r="AJ249" s="182"/>
      <c r="AK249" s="182"/>
      <c r="AL249" s="182"/>
      <c r="AM249" s="182"/>
      <c r="AN249" s="182"/>
      <c r="AO249" s="182"/>
      <c r="AP249" s="182"/>
      <c r="AQ249" s="182"/>
      <c r="AR249" s="182"/>
      <c r="AS249" s="182"/>
      <c r="AT249" s="182"/>
      <c r="AU249" s="182"/>
      <c r="AV249" s="182"/>
      <c r="AW249" s="182"/>
      <c r="AX249" s="182"/>
      <c r="AY249" s="182"/>
      <c r="AZ249" s="182"/>
      <c r="BA249" s="182"/>
      <c r="BB249" s="182"/>
      <c r="BC249" s="182"/>
      <c r="BD249" s="182"/>
      <c r="BE249" s="182"/>
      <c r="BF249" s="182"/>
      <c r="BG249" s="182"/>
      <c r="BH249" s="182"/>
      <c r="BI249" s="182"/>
      <c r="BJ249" s="182"/>
      <c r="BK249" s="182"/>
      <c r="BL249" s="182"/>
      <c r="BM249" s="182"/>
      <c r="BN249" s="182"/>
      <c r="BO249" s="182"/>
      <c r="BP249" s="182"/>
      <c r="BQ249" s="182"/>
      <c r="BR249" s="182"/>
      <c r="BS249" s="182"/>
      <c r="BT249" s="182"/>
      <c r="BU249" s="182"/>
      <c r="BV249" s="182"/>
      <c r="BW249" s="182"/>
      <c r="BX249" s="182"/>
      <c r="BY249" s="182"/>
      <c r="BZ249" s="182"/>
      <c r="CA249" s="182"/>
      <c r="CB249" s="182"/>
      <c r="CC249" s="182"/>
      <c r="CD249" s="182"/>
      <c r="CE249" s="182"/>
      <c r="CF249" s="182"/>
      <c r="CG249" s="182"/>
      <c r="CH249" s="182"/>
      <c r="CI249" s="182"/>
      <c r="CJ249" s="182"/>
      <c r="CK249" s="182"/>
      <c r="CL249" s="182"/>
      <c r="CM249" s="182"/>
      <c r="CN249" s="182"/>
      <c r="CO249" s="182"/>
      <c r="CP249" s="182"/>
      <c r="CQ249" s="182"/>
      <c r="CR249" s="182"/>
      <c r="CS249" s="182"/>
      <c r="CT249" s="182"/>
      <c r="CU249" s="182"/>
      <c r="CV249" s="182"/>
      <c r="CW249" s="182"/>
      <c r="CX249" s="182"/>
      <c r="CY249" s="182"/>
      <c r="CZ249" s="182"/>
      <c r="DA249" s="182"/>
      <c r="DB249" s="182"/>
      <c r="DC249" s="182"/>
      <c r="DD249" s="182"/>
      <c r="DE249" s="182"/>
      <c r="DF249" s="182"/>
      <c r="DG249" s="182"/>
      <c r="DH249" s="182"/>
      <c r="DI249" s="182"/>
      <c r="DJ249" s="182"/>
      <c r="DK249" s="182"/>
      <c r="DL249" s="182"/>
      <c r="DM249" s="182"/>
      <c r="DN249" s="182"/>
      <c r="DO249" s="182"/>
      <c r="DP249" s="182"/>
      <c r="DQ249" s="182"/>
      <c r="DR249" s="182"/>
      <c r="DS249" s="182"/>
      <c r="DT249" s="182"/>
      <c r="DU249" s="182"/>
      <c r="DV249" s="182"/>
      <c r="DW249" s="182"/>
      <c r="DX249" s="182"/>
      <c r="DY249" s="182"/>
      <c r="DZ249" s="182"/>
      <c r="EA249" s="182"/>
      <c r="EB249" s="182"/>
      <c r="EC249" s="182"/>
      <c r="ED249" s="182"/>
      <c r="EE249" s="182"/>
      <c r="EF249" s="182"/>
      <c r="EG249" s="182"/>
      <c r="EH249" s="182"/>
      <c r="EI249" s="182"/>
      <c r="EJ249" s="182"/>
      <c r="EK249" s="182"/>
      <c r="EL249" s="182"/>
      <c r="EM249" s="182"/>
      <c r="EN249" s="182"/>
      <c r="EO249" s="182"/>
      <c r="EP249" s="182"/>
      <c r="EQ249" s="182"/>
      <c r="ER249" s="182"/>
      <c r="ES249" s="182"/>
      <c r="ET249" s="182"/>
      <c r="EU249" s="182"/>
      <c r="EV249" s="182"/>
      <c r="EW249" s="182"/>
      <c r="EX249" s="182"/>
      <c r="EY249" s="182"/>
      <c r="EZ249" s="182"/>
      <c r="FA249" s="182"/>
      <c r="FB249" s="182"/>
      <c r="FC249" s="182"/>
      <c r="FD249" s="182"/>
      <c r="FE249" s="182"/>
      <c r="FF249" s="182"/>
      <c r="FG249" s="182"/>
      <c r="FH249" s="182"/>
      <c r="FI249" s="182"/>
      <c r="FJ249" s="182"/>
      <c r="FK249" s="182"/>
      <c r="FL249" s="182"/>
      <c r="FM249" s="182"/>
      <c r="FN249" s="182"/>
      <c r="FO249" s="182"/>
      <c r="FP249" s="182"/>
      <c r="FQ249" s="182"/>
      <c r="FR249" s="182"/>
      <c r="FS249" s="182"/>
      <c r="FT249" s="182"/>
      <c r="FU249" s="182"/>
      <c r="FV249" s="182"/>
      <c r="FW249" s="182"/>
      <c r="FX249" s="182"/>
      <c r="FY249" s="182"/>
      <c r="FZ249" s="182"/>
      <c r="GA249" s="182"/>
    </row>
    <row r="250" spans="2:183">
      <c r="B250" s="43" t="s">
        <v>8</v>
      </c>
      <c r="C250" s="646" t="s">
        <v>49</v>
      </c>
      <c r="D250" s="17">
        <v>744</v>
      </c>
      <c r="E250" s="17">
        <v>672</v>
      </c>
      <c r="F250" s="17">
        <v>744</v>
      </c>
      <c r="G250" s="17">
        <v>720</v>
      </c>
      <c r="H250" s="17">
        <v>744</v>
      </c>
      <c r="I250" s="17">
        <v>720</v>
      </c>
      <c r="J250" s="17">
        <v>744</v>
      </c>
      <c r="K250" s="17">
        <v>744</v>
      </c>
      <c r="L250" s="17">
        <v>720</v>
      </c>
      <c r="M250" s="17">
        <v>744</v>
      </c>
      <c r="N250" s="17">
        <v>720</v>
      </c>
      <c r="O250" s="17">
        <v>744</v>
      </c>
      <c r="P250" s="17">
        <v>744</v>
      </c>
      <c r="Q250" s="17">
        <v>672</v>
      </c>
      <c r="R250" s="17">
        <v>744</v>
      </c>
      <c r="S250" s="17">
        <v>720</v>
      </c>
      <c r="T250" s="17">
        <v>744</v>
      </c>
      <c r="U250" s="17">
        <v>720</v>
      </c>
      <c r="V250" s="17">
        <v>744</v>
      </c>
      <c r="W250" s="17">
        <v>744</v>
      </c>
      <c r="X250" s="17">
        <v>720</v>
      </c>
      <c r="Y250" s="17">
        <v>744</v>
      </c>
      <c r="Z250" s="17">
        <v>720</v>
      </c>
      <c r="AA250" s="17">
        <v>744</v>
      </c>
      <c r="AB250" s="17">
        <v>744</v>
      </c>
      <c r="AC250" s="17">
        <v>672</v>
      </c>
      <c r="AD250" s="17">
        <v>744</v>
      </c>
      <c r="AE250" s="17">
        <v>720</v>
      </c>
      <c r="AF250" s="17">
        <v>744</v>
      </c>
      <c r="AG250" s="17">
        <v>720</v>
      </c>
      <c r="AH250" s="17">
        <v>744</v>
      </c>
      <c r="AI250" s="17">
        <v>744</v>
      </c>
      <c r="AJ250" s="17">
        <v>720</v>
      </c>
      <c r="AK250" s="17">
        <v>744</v>
      </c>
      <c r="AL250" s="17">
        <v>720</v>
      </c>
      <c r="AM250" s="17">
        <v>744</v>
      </c>
      <c r="AN250" s="17">
        <v>744</v>
      </c>
      <c r="AO250" s="17">
        <v>696</v>
      </c>
      <c r="AP250" s="17">
        <v>744</v>
      </c>
      <c r="AQ250" s="17">
        <v>720</v>
      </c>
      <c r="AR250" s="17">
        <v>744</v>
      </c>
      <c r="AS250" s="17">
        <v>720</v>
      </c>
      <c r="AT250" s="17">
        <v>744</v>
      </c>
      <c r="AU250" s="17">
        <v>744</v>
      </c>
      <c r="AV250" s="17">
        <v>720</v>
      </c>
      <c r="AW250" s="17">
        <v>744</v>
      </c>
      <c r="AX250" s="17">
        <v>720</v>
      </c>
      <c r="AY250" s="17">
        <v>744</v>
      </c>
      <c r="AZ250" s="17">
        <v>744</v>
      </c>
      <c r="BA250" s="17">
        <v>672</v>
      </c>
      <c r="BB250" s="17">
        <v>744</v>
      </c>
      <c r="BC250" s="17">
        <v>720</v>
      </c>
      <c r="BD250" s="17">
        <v>744</v>
      </c>
      <c r="BE250" s="17">
        <v>720</v>
      </c>
      <c r="BF250" s="17">
        <v>744</v>
      </c>
      <c r="BG250" s="17">
        <v>744</v>
      </c>
      <c r="BH250" s="17">
        <v>720</v>
      </c>
      <c r="BI250" s="17">
        <v>744</v>
      </c>
      <c r="BJ250" s="17">
        <v>720</v>
      </c>
      <c r="BK250" s="17">
        <v>744</v>
      </c>
      <c r="BL250" s="17">
        <v>744</v>
      </c>
      <c r="BM250" s="17">
        <v>672</v>
      </c>
      <c r="BN250" s="17">
        <v>744</v>
      </c>
      <c r="BO250" s="17">
        <v>720</v>
      </c>
      <c r="BP250" s="17">
        <v>744</v>
      </c>
      <c r="BQ250" s="17">
        <v>720</v>
      </c>
      <c r="BR250" s="17">
        <v>744</v>
      </c>
      <c r="BS250" s="17">
        <v>744</v>
      </c>
      <c r="BT250" s="17">
        <v>720</v>
      </c>
      <c r="BU250" s="17">
        <v>744</v>
      </c>
      <c r="BV250" s="17">
        <v>720</v>
      </c>
      <c r="BW250" s="17">
        <v>744</v>
      </c>
      <c r="BX250" s="17">
        <v>744</v>
      </c>
      <c r="BY250" s="17">
        <v>672</v>
      </c>
      <c r="BZ250" s="17">
        <v>744</v>
      </c>
      <c r="CA250" s="17">
        <v>720</v>
      </c>
      <c r="CB250" s="17">
        <v>744</v>
      </c>
      <c r="CC250" s="17">
        <v>720</v>
      </c>
      <c r="CD250" s="17">
        <v>744</v>
      </c>
      <c r="CE250" s="17">
        <v>744</v>
      </c>
      <c r="CF250" s="17">
        <v>720</v>
      </c>
      <c r="CG250" s="17">
        <v>744</v>
      </c>
      <c r="CH250" s="17">
        <v>720</v>
      </c>
      <c r="CI250" s="17">
        <v>744</v>
      </c>
      <c r="CJ250" s="17">
        <v>744</v>
      </c>
      <c r="CK250" s="17">
        <v>696</v>
      </c>
      <c r="CL250" s="17">
        <v>744</v>
      </c>
      <c r="CM250" s="17">
        <v>720</v>
      </c>
      <c r="CN250" s="17">
        <v>744</v>
      </c>
      <c r="CO250" s="17">
        <v>720</v>
      </c>
      <c r="CP250" s="17">
        <v>744</v>
      </c>
      <c r="CQ250" s="17">
        <v>744</v>
      </c>
      <c r="CR250" s="17">
        <v>720</v>
      </c>
      <c r="CS250" s="17">
        <v>744</v>
      </c>
      <c r="CT250" s="17">
        <v>720</v>
      </c>
      <c r="CU250" s="17">
        <v>744</v>
      </c>
      <c r="CV250" s="17">
        <v>744</v>
      </c>
      <c r="CW250" s="17">
        <v>672</v>
      </c>
      <c r="CX250" s="17">
        <v>744</v>
      </c>
      <c r="CY250" s="17">
        <v>720</v>
      </c>
      <c r="CZ250" s="17">
        <v>744</v>
      </c>
      <c r="DA250" s="17">
        <v>720</v>
      </c>
      <c r="DB250" s="17">
        <v>744</v>
      </c>
      <c r="DC250" s="17">
        <v>744</v>
      </c>
      <c r="DD250" s="17">
        <v>720</v>
      </c>
      <c r="DE250" s="17">
        <v>744</v>
      </c>
      <c r="DF250" s="17">
        <v>720</v>
      </c>
      <c r="DG250" s="17">
        <v>744</v>
      </c>
      <c r="DH250" s="17">
        <v>744</v>
      </c>
      <c r="DI250" s="17">
        <v>672</v>
      </c>
      <c r="DJ250" s="17">
        <v>744</v>
      </c>
      <c r="DK250" s="17">
        <v>720</v>
      </c>
      <c r="DL250" s="17">
        <v>744</v>
      </c>
      <c r="DM250" s="17">
        <v>720</v>
      </c>
      <c r="DN250" s="17">
        <v>744</v>
      </c>
      <c r="DO250" s="17">
        <v>744</v>
      </c>
      <c r="DP250" s="17">
        <v>720</v>
      </c>
      <c r="DQ250" s="17">
        <v>744</v>
      </c>
      <c r="DR250" s="17">
        <v>720</v>
      </c>
      <c r="DS250" s="17">
        <v>744</v>
      </c>
      <c r="DT250" s="17">
        <v>744</v>
      </c>
      <c r="DU250" s="17">
        <v>672</v>
      </c>
      <c r="DV250" s="17">
        <v>744</v>
      </c>
      <c r="DW250" s="17">
        <v>720</v>
      </c>
      <c r="DX250" s="17">
        <v>744</v>
      </c>
      <c r="DY250" s="17">
        <v>720</v>
      </c>
      <c r="DZ250" s="17">
        <v>744</v>
      </c>
      <c r="EA250" s="17">
        <v>744</v>
      </c>
      <c r="EB250" s="17">
        <v>720</v>
      </c>
      <c r="EC250" s="17">
        <v>744</v>
      </c>
      <c r="ED250" s="17">
        <v>720</v>
      </c>
      <c r="EE250" s="17">
        <v>744</v>
      </c>
      <c r="EF250" s="17">
        <v>744</v>
      </c>
      <c r="EG250" s="17">
        <v>696</v>
      </c>
      <c r="EH250" s="17">
        <v>744</v>
      </c>
      <c r="EI250" s="17">
        <v>720</v>
      </c>
      <c r="EJ250" s="17">
        <v>744</v>
      </c>
      <c r="EK250" s="17">
        <v>720</v>
      </c>
      <c r="EL250" s="17">
        <v>744</v>
      </c>
      <c r="EM250" s="17">
        <v>744</v>
      </c>
      <c r="EN250" s="17">
        <v>720</v>
      </c>
      <c r="EO250" s="17">
        <v>744</v>
      </c>
      <c r="EP250" s="17">
        <v>720</v>
      </c>
      <c r="EQ250" s="17">
        <v>744</v>
      </c>
      <c r="ER250" s="17">
        <v>744</v>
      </c>
      <c r="ES250" s="17">
        <v>672</v>
      </c>
      <c r="ET250" s="17">
        <v>744</v>
      </c>
      <c r="EU250" s="17">
        <v>720</v>
      </c>
      <c r="EV250" s="17">
        <v>744</v>
      </c>
      <c r="EW250" s="17">
        <v>720</v>
      </c>
      <c r="EX250" s="17">
        <v>744</v>
      </c>
      <c r="EY250" s="17">
        <v>744</v>
      </c>
      <c r="EZ250" s="17">
        <v>720</v>
      </c>
      <c r="FA250" s="17">
        <v>744</v>
      </c>
      <c r="FB250" s="17">
        <v>720</v>
      </c>
      <c r="FC250" s="17">
        <v>744</v>
      </c>
      <c r="FD250" s="17">
        <v>744</v>
      </c>
      <c r="FE250" s="17">
        <v>672</v>
      </c>
      <c r="FF250" s="17">
        <v>744</v>
      </c>
      <c r="FG250" s="17">
        <v>720</v>
      </c>
      <c r="FH250" s="17">
        <v>744</v>
      </c>
      <c r="FI250" s="17">
        <v>720</v>
      </c>
      <c r="FJ250" s="17">
        <v>744</v>
      </c>
      <c r="FK250" s="17">
        <v>744</v>
      </c>
      <c r="FL250" s="17">
        <v>720</v>
      </c>
      <c r="FM250" s="17">
        <v>744</v>
      </c>
      <c r="FN250" s="17">
        <v>720</v>
      </c>
      <c r="FO250" s="17">
        <v>744</v>
      </c>
      <c r="FP250" s="17">
        <v>744</v>
      </c>
      <c r="FQ250" s="17">
        <v>672</v>
      </c>
      <c r="FR250" s="17">
        <v>744</v>
      </c>
      <c r="FS250" s="17">
        <v>720</v>
      </c>
      <c r="FT250" s="17">
        <v>744</v>
      </c>
      <c r="FU250" s="17">
        <v>720</v>
      </c>
      <c r="FV250" s="17">
        <v>744</v>
      </c>
      <c r="FW250" s="17">
        <v>744</v>
      </c>
      <c r="FX250" s="17">
        <v>720</v>
      </c>
      <c r="FY250" s="17">
        <v>744</v>
      </c>
      <c r="FZ250" s="17">
        <v>720</v>
      </c>
      <c r="GA250" s="17">
        <v>744</v>
      </c>
    </row>
    <row r="251" spans="2:183">
      <c r="B251" s="43" t="s">
        <v>8</v>
      </c>
      <c r="C251" s="647" t="s">
        <v>50</v>
      </c>
      <c r="D251" s="85">
        <v>4133620.8600000003</v>
      </c>
      <c r="E251" s="85">
        <v>3724742.02</v>
      </c>
      <c r="F251" s="85">
        <v>3992124.5799999996</v>
      </c>
      <c r="G251" s="85">
        <v>3860443.81</v>
      </c>
      <c r="H251" s="85">
        <v>4042878.67</v>
      </c>
      <c r="I251" s="85">
        <v>3884816.43</v>
      </c>
      <c r="J251" s="85">
        <v>4074160.63</v>
      </c>
      <c r="K251" s="85">
        <v>4070756.69</v>
      </c>
      <c r="L251" s="85">
        <v>3838050.72</v>
      </c>
      <c r="M251" s="85">
        <v>4049259.42</v>
      </c>
      <c r="N251" s="85">
        <v>3914882.3000000003</v>
      </c>
      <c r="O251" s="85">
        <v>4089036.79</v>
      </c>
      <c r="P251" s="85">
        <v>4355002.8999999994</v>
      </c>
      <c r="Q251" s="85">
        <v>3913415.2600000002</v>
      </c>
      <c r="R251" s="85">
        <v>4165741.79</v>
      </c>
      <c r="S251" s="85">
        <v>4065588.81</v>
      </c>
      <c r="T251" s="85">
        <v>4232273.5699999994</v>
      </c>
      <c r="U251" s="85">
        <v>4105717.88</v>
      </c>
      <c r="V251" s="85">
        <v>4233033.3600000003</v>
      </c>
      <c r="W251" s="85">
        <v>4268518.3600000003</v>
      </c>
      <c r="X251" s="85">
        <v>4010171.38</v>
      </c>
      <c r="Y251" s="85">
        <v>4220440.8899999997</v>
      </c>
      <c r="Z251" s="85">
        <v>4023819</v>
      </c>
      <c r="AA251" s="85">
        <v>4202343.08</v>
      </c>
      <c r="AB251" s="85">
        <v>4601874.3199999994</v>
      </c>
      <c r="AC251" s="85">
        <v>4179005.03</v>
      </c>
      <c r="AD251" s="85">
        <v>4486923.3099999996</v>
      </c>
      <c r="AE251" s="85">
        <v>1482142.46</v>
      </c>
      <c r="AF251" s="85">
        <v>4450479.54</v>
      </c>
      <c r="AG251" s="85">
        <v>4451380.79</v>
      </c>
      <c r="AH251" s="85">
        <v>4681301.2699999996</v>
      </c>
      <c r="AI251" s="85">
        <v>4649177.24</v>
      </c>
      <c r="AJ251" s="85">
        <v>4374603.040000001</v>
      </c>
      <c r="AK251" s="85">
        <v>4574022.24</v>
      </c>
      <c r="AL251" s="85">
        <v>4428040.1900000004</v>
      </c>
      <c r="AM251" s="85">
        <v>4536846.24</v>
      </c>
      <c r="AN251" s="85">
        <v>4752373.2100000009</v>
      </c>
      <c r="AO251" s="85">
        <v>4503369.99</v>
      </c>
      <c r="AP251" s="85">
        <v>4696608.41</v>
      </c>
      <c r="AQ251" s="85">
        <v>4488642.7399999993</v>
      </c>
      <c r="AR251" s="85">
        <v>4725503.29</v>
      </c>
      <c r="AS251" s="85">
        <v>4605068.7799999993</v>
      </c>
      <c r="AT251" s="85">
        <v>4809162.8499999996</v>
      </c>
      <c r="AU251" s="85">
        <v>4827112.12</v>
      </c>
      <c r="AV251" s="85">
        <v>4525750.8999999994</v>
      </c>
      <c r="AW251" s="85">
        <v>4672391</v>
      </c>
      <c r="AX251" s="85">
        <v>4519174.6499999994</v>
      </c>
      <c r="AY251" s="85">
        <v>4638045.3899999997</v>
      </c>
      <c r="AZ251" s="85">
        <v>5022243.5</v>
      </c>
      <c r="BA251" s="85">
        <v>4550480.88</v>
      </c>
      <c r="BB251" s="85">
        <v>2683989.79</v>
      </c>
      <c r="BC251" s="85">
        <v>3610378.99</v>
      </c>
      <c r="BD251" s="85">
        <v>4936681.57</v>
      </c>
      <c r="BE251" s="85">
        <v>4798050.9799999995</v>
      </c>
      <c r="BF251" s="85">
        <v>4982683.59</v>
      </c>
      <c r="BG251" s="85">
        <v>5028838.26</v>
      </c>
      <c r="BH251" s="85">
        <v>4679193.79</v>
      </c>
      <c r="BI251" s="85">
        <v>4873068.9499999993</v>
      </c>
      <c r="BJ251" s="85">
        <v>4714002.8499999996</v>
      </c>
      <c r="BK251" s="85">
        <v>4837829.8999999994</v>
      </c>
      <c r="BL251" s="85">
        <v>5170504.4400000004</v>
      </c>
      <c r="BM251" s="85">
        <v>4739441.42</v>
      </c>
      <c r="BN251" s="85">
        <v>5054542.1399999997</v>
      </c>
      <c r="BO251" s="85">
        <v>4878481.76</v>
      </c>
      <c r="BP251" s="85">
        <v>5145445.8199999994</v>
      </c>
      <c r="BQ251" s="85">
        <v>4988177.2</v>
      </c>
      <c r="BR251" s="85">
        <v>5272297.1700000009</v>
      </c>
      <c r="BS251" s="85">
        <v>5302490.79</v>
      </c>
      <c r="BT251" s="85">
        <v>4963318.8500000006</v>
      </c>
      <c r="BU251" s="85">
        <v>5224964.4800000004</v>
      </c>
      <c r="BV251" s="85">
        <v>5076665.57</v>
      </c>
      <c r="BW251" s="85">
        <v>5247779.24</v>
      </c>
      <c r="BX251" s="85">
        <v>5573007.1699999999</v>
      </c>
      <c r="BY251" s="85">
        <v>4027872.37</v>
      </c>
      <c r="BZ251" s="85">
        <v>0</v>
      </c>
      <c r="CA251" s="85">
        <v>2325008.4400000004</v>
      </c>
      <c r="CB251" s="85">
        <v>5461697.1300000008</v>
      </c>
      <c r="CC251" s="85">
        <v>5302870.8600000003</v>
      </c>
      <c r="CD251" s="85">
        <v>5617670.2699999996</v>
      </c>
      <c r="CE251" s="85">
        <v>5620793.1200000001</v>
      </c>
      <c r="CF251" s="85">
        <v>5365615.2600000007</v>
      </c>
      <c r="CG251" s="85">
        <v>5565499.6199999992</v>
      </c>
      <c r="CH251" s="85">
        <v>5560570.7899999991</v>
      </c>
      <c r="CI251" s="85">
        <v>5779765.5499999998</v>
      </c>
      <c r="CJ251" s="85">
        <v>6035892.1700000009</v>
      </c>
      <c r="CK251" s="85">
        <v>5631714.1299999999</v>
      </c>
      <c r="CL251" s="85">
        <v>5985035.0299999993</v>
      </c>
      <c r="CM251" s="85">
        <v>5686097.1399999997</v>
      </c>
      <c r="CN251" s="85">
        <v>5796043.2599999998</v>
      </c>
      <c r="CO251" s="85">
        <v>5674423.8200000003</v>
      </c>
      <c r="CP251" s="85">
        <v>5895717.7600000007</v>
      </c>
      <c r="CQ251" s="85">
        <v>5938010.7699999996</v>
      </c>
      <c r="CR251" s="85">
        <v>5652117.1500000004</v>
      </c>
      <c r="CS251" s="85">
        <v>5859303.9200000009</v>
      </c>
      <c r="CT251" s="85">
        <v>5787205.9199999999</v>
      </c>
      <c r="CU251" s="85">
        <v>6006256.9999999991</v>
      </c>
      <c r="CV251" s="85">
        <v>6224537.7400000002</v>
      </c>
      <c r="CW251" s="85">
        <v>3820286.58</v>
      </c>
      <c r="CX251" s="85">
        <v>3826987.63</v>
      </c>
      <c r="CY251" s="85">
        <v>5811035.5699999994</v>
      </c>
      <c r="CZ251" s="85">
        <v>5984686.4500000002</v>
      </c>
      <c r="DA251" s="85">
        <v>5855581.6500000004</v>
      </c>
      <c r="DB251" s="85">
        <v>6127675.3899999997</v>
      </c>
      <c r="DC251" s="85">
        <v>6143484.9200000009</v>
      </c>
      <c r="DD251" s="85">
        <v>5806228.9800000004</v>
      </c>
      <c r="DE251" s="85">
        <v>6051625.9199999999</v>
      </c>
      <c r="DF251" s="85">
        <v>5970930.0099999998</v>
      </c>
      <c r="DG251" s="85">
        <v>6189894.5700000003</v>
      </c>
      <c r="DH251" s="85">
        <v>6458238.9999999991</v>
      </c>
      <c r="DI251" s="85">
        <v>5830258.6200000001</v>
      </c>
      <c r="DJ251" s="85">
        <v>6398037.3399999999</v>
      </c>
      <c r="DK251" s="85">
        <v>6065197.4799999995</v>
      </c>
      <c r="DL251" s="85">
        <v>6217950.0899999999</v>
      </c>
      <c r="DM251" s="85">
        <v>6081209.6100000003</v>
      </c>
      <c r="DN251" s="85">
        <v>6348348.5900000008</v>
      </c>
      <c r="DO251" s="85">
        <v>6388611.8000000007</v>
      </c>
      <c r="DP251" s="85">
        <v>6027088.9100000001</v>
      </c>
      <c r="DQ251" s="85">
        <v>6327234.0199999996</v>
      </c>
      <c r="DR251" s="85">
        <v>6228132.7600000007</v>
      </c>
      <c r="DS251" s="85">
        <v>6398336.9000000004</v>
      </c>
      <c r="DT251" s="85">
        <v>6724826.5800000001</v>
      </c>
      <c r="DU251" s="85">
        <v>6079783.9900000002</v>
      </c>
      <c r="DV251" s="85">
        <v>5158112.459999999</v>
      </c>
      <c r="DW251" s="85">
        <v>3409700.91</v>
      </c>
      <c r="DX251" s="85">
        <v>6471956.9299999997</v>
      </c>
      <c r="DY251" s="85">
        <v>6307815.4199999999</v>
      </c>
      <c r="DZ251" s="85">
        <v>6660882.3999999994</v>
      </c>
      <c r="EA251" s="85">
        <v>6629523.5999999996</v>
      </c>
      <c r="EB251" s="85">
        <v>6267284.0699999994</v>
      </c>
      <c r="EC251" s="85">
        <v>6492852.4799999995</v>
      </c>
      <c r="ED251" s="85">
        <v>6446318.3700000001</v>
      </c>
      <c r="EE251" s="85">
        <v>6672927.7600000007</v>
      </c>
      <c r="EF251" s="85">
        <v>6889858.4100000001</v>
      </c>
      <c r="EG251" s="85">
        <v>6447457.1600000001</v>
      </c>
      <c r="EH251" s="85">
        <v>6760445.2899999991</v>
      </c>
      <c r="EI251" s="85">
        <v>6462567.8000000007</v>
      </c>
      <c r="EJ251" s="85">
        <v>6616498.3300000001</v>
      </c>
      <c r="EK251" s="85">
        <v>6439016.4399999995</v>
      </c>
      <c r="EL251" s="85">
        <v>6806488.540000001</v>
      </c>
      <c r="EM251" s="85">
        <v>6826852.04</v>
      </c>
      <c r="EN251" s="85">
        <v>6434987.0899999999</v>
      </c>
      <c r="EO251" s="85">
        <v>6676170.3799999999</v>
      </c>
      <c r="EP251" s="85">
        <v>6559264.0399999991</v>
      </c>
      <c r="EQ251" s="85">
        <v>6848747.96</v>
      </c>
      <c r="ER251" s="85">
        <v>7364449.7999999998</v>
      </c>
      <c r="ES251" s="85">
        <v>6710267.8199999994</v>
      </c>
      <c r="ET251" s="85">
        <v>4954249.8899999997</v>
      </c>
      <c r="EU251" s="85">
        <v>4366426.54</v>
      </c>
      <c r="EV251" s="85">
        <v>7118541.1200000001</v>
      </c>
      <c r="EW251" s="85">
        <v>6888625.7999999998</v>
      </c>
      <c r="EX251" s="85">
        <v>7270149.5899999999</v>
      </c>
      <c r="EY251" s="85">
        <v>7281256.8800000008</v>
      </c>
      <c r="EZ251" s="85">
        <v>6846605.79</v>
      </c>
      <c r="FA251" s="85">
        <v>7144404.5</v>
      </c>
      <c r="FB251" s="85">
        <v>7037918.0300000003</v>
      </c>
      <c r="FC251" s="85">
        <v>7376503.6599999992</v>
      </c>
      <c r="FD251" s="85">
        <v>8191456.1600000001</v>
      </c>
      <c r="FE251" s="85">
        <v>7407435.4299999997</v>
      </c>
      <c r="FF251" s="85">
        <v>8050350.9799999995</v>
      </c>
      <c r="FG251" s="85">
        <v>7702645.9299999997</v>
      </c>
      <c r="FH251" s="85">
        <v>7947566.7000000002</v>
      </c>
      <c r="FI251" s="85">
        <v>7728706.0300000003</v>
      </c>
      <c r="FJ251" s="85">
        <v>8192549.6799999997</v>
      </c>
      <c r="FK251" s="85">
        <v>8233089.71</v>
      </c>
      <c r="FL251" s="85">
        <v>7715866.9500000002</v>
      </c>
      <c r="FM251" s="85">
        <v>8016162.2199999997</v>
      </c>
      <c r="FN251" s="85">
        <v>7865405.9999999991</v>
      </c>
      <c r="FO251" s="85">
        <v>8183505.5199999996</v>
      </c>
      <c r="FP251" s="85">
        <v>8724371.5099999998</v>
      </c>
      <c r="FQ251" s="85">
        <v>7938129.2599999998</v>
      </c>
      <c r="FR251" s="85">
        <v>8593667.6099999994</v>
      </c>
      <c r="FS251" s="85">
        <v>8259308.7699999996</v>
      </c>
      <c r="FT251" s="85">
        <v>8459012.7799999993</v>
      </c>
      <c r="FU251" s="85">
        <v>8238850.1200000001</v>
      </c>
      <c r="FV251" s="85">
        <v>8777634.9100000001</v>
      </c>
      <c r="FW251" s="85">
        <v>8651895.8699999992</v>
      </c>
      <c r="FX251" s="85">
        <v>6561872.2700000005</v>
      </c>
      <c r="FY251" s="85">
        <v>0</v>
      </c>
      <c r="FZ251" s="85">
        <v>3638022.6199999996</v>
      </c>
      <c r="GA251" s="85">
        <v>8771620.8599999994</v>
      </c>
    </row>
    <row r="252" spans="2:183">
      <c r="B252" s="43" t="s">
        <v>8</v>
      </c>
      <c r="C252" s="647" t="s">
        <v>51</v>
      </c>
      <c r="D252" s="86">
        <v>28.207177726978063</v>
      </c>
      <c r="E252" s="86">
        <v>28.124208277018099</v>
      </c>
      <c r="F252" s="86">
        <v>28.319970063490935</v>
      </c>
      <c r="G252" s="86">
        <v>28.187890633043303</v>
      </c>
      <c r="H252" s="86">
        <v>28.279789241745942</v>
      </c>
      <c r="I252" s="86">
        <v>28.454356835227941</v>
      </c>
      <c r="J252" s="86">
        <v>28.265694195840098</v>
      </c>
      <c r="K252" s="86">
        <v>28.257173627838206</v>
      </c>
      <c r="L252" s="86">
        <v>28.21017908008395</v>
      </c>
      <c r="M252" s="86">
        <v>28.136856434095598</v>
      </c>
      <c r="N252" s="86">
        <v>28.149229917455205</v>
      </c>
      <c r="O252" s="86">
        <v>28.367524298449478</v>
      </c>
      <c r="P252" s="86">
        <v>29.628691848203225</v>
      </c>
      <c r="Q252" s="86">
        <v>29.545466803569543</v>
      </c>
      <c r="R252" s="86">
        <v>29.629795153386016</v>
      </c>
      <c r="S252" s="86">
        <v>29.741174478233198</v>
      </c>
      <c r="T252" s="86">
        <v>29.57212329772144</v>
      </c>
      <c r="U252" s="86">
        <v>29.716268161933375</v>
      </c>
      <c r="V252" s="86">
        <v>29.457639649545232</v>
      </c>
      <c r="W252" s="86">
        <v>29.557510767654108</v>
      </c>
      <c r="X252" s="86">
        <v>29.655770966066815</v>
      </c>
      <c r="Y252" s="86">
        <v>29.832973230884502</v>
      </c>
      <c r="Z252" s="86">
        <v>29.636152724380221</v>
      </c>
      <c r="AA252" s="86">
        <v>29.72080201422974</v>
      </c>
      <c r="AB252" s="86">
        <v>32.402545521116444</v>
      </c>
      <c r="AC252" s="86">
        <v>32.283272279216362</v>
      </c>
      <c r="AD252" s="86">
        <v>32.352642694393168</v>
      </c>
      <c r="AE252" s="86">
        <v>32.914556073728626</v>
      </c>
      <c r="AF252" s="86">
        <v>33.002940578861114</v>
      </c>
      <c r="AG252" s="86">
        <v>32.909570742426972</v>
      </c>
      <c r="AH252" s="86">
        <v>32.713038741596897</v>
      </c>
      <c r="AI252" s="86">
        <v>32.729621254787119</v>
      </c>
      <c r="AJ252" s="86">
        <v>32.819696906040882</v>
      </c>
      <c r="AK252" s="86">
        <v>32.914449041858859</v>
      </c>
      <c r="AL252" s="86">
        <v>32.898755148556447</v>
      </c>
      <c r="AM252" s="86">
        <v>32.931776866402934</v>
      </c>
      <c r="AN252" s="86">
        <v>33.427163134535178</v>
      </c>
      <c r="AO252" s="86">
        <v>33.415602743312085</v>
      </c>
      <c r="AP252" s="86">
        <v>33.612266673346262</v>
      </c>
      <c r="AQ252" s="86">
        <v>33.519096278927357</v>
      </c>
      <c r="AR252" s="86">
        <v>33.574928345589541</v>
      </c>
      <c r="AS252" s="86">
        <v>33.438879868715325</v>
      </c>
      <c r="AT252" s="86">
        <v>33.532023776321289</v>
      </c>
      <c r="AU252" s="86">
        <v>33.511139713284045</v>
      </c>
      <c r="AV252" s="86">
        <v>33.495299594422569</v>
      </c>
      <c r="AW252" s="86">
        <v>33.483761161514096</v>
      </c>
      <c r="AX252" s="86">
        <v>33.485785577735292</v>
      </c>
      <c r="AY252" s="86">
        <v>33.501237973476641</v>
      </c>
      <c r="AZ252" s="86">
        <v>35.186281378517933</v>
      </c>
      <c r="BA252" s="86">
        <v>34.950735270397935</v>
      </c>
      <c r="BB252" s="86">
        <v>34.996541926903369</v>
      </c>
      <c r="BC252" s="86">
        <v>35.482491474285268</v>
      </c>
      <c r="BD252" s="86">
        <v>35.112282410008753</v>
      </c>
      <c r="BE252" s="86">
        <v>34.9752958070912</v>
      </c>
      <c r="BF252" s="86">
        <v>34.9642377270048</v>
      </c>
      <c r="BG252" s="86">
        <v>34.920062912297759</v>
      </c>
      <c r="BH252" s="86">
        <v>35.06642628036991</v>
      </c>
      <c r="BI252" s="86">
        <v>35.024285580806989</v>
      </c>
      <c r="BJ252" s="86">
        <v>35.165217115618447</v>
      </c>
      <c r="BK252" s="86">
        <v>35.044802856997975</v>
      </c>
      <c r="BL252" s="86">
        <v>35.932112029425596</v>
      </c>
      <c r="BM252" s="86">
        <v>36.054814493613591</v>
      </c>
      <c r="BN252" s="86">
        <v>36.021280777645536</v>
      </c>
      <c r="BO252" s="86">
        <v>36.045059115300134</v>
      </c>
      <c r="BP252" s="86">
        <v>35.961768648527752</v>
      </c>
      <c r="BQ252" s="86">
        <v>35.960156869530117</v>
      </c>
      <c r="BR252" s="86">
        <v>36.017141129776007</v>
      </c>
      <c r="BS252" s="86">
        <v>35.87102502350816</v>
      </c>
      <c r="BT252" s="86">
        <v>36.12234703754649</v>
      </c>
      <c r="BU252" s="86">
        <v>36.044429666319445</v>
      </c>
      <c r="BV252" s="86">
        <v>35.87090407416305</v>
      </c>
      <c r="BW252" s="86">
        <v>35.87513751119436</v>
      </c>
      <c r="BX252" s="86">
        <v>36.809336534523979</v>
      </c>
      <c r="BY252" s="86">
        <v>37.051194175382435</v>
      </c>
      <c r="BZ252" s="86" t="e">
        <v>#DIV/0!</v>
      </c>
      <c r="CA252" s="86">
        <v>37.515263251311019</v>
      </c>
      <c r="CB252" s="86">
        <v>36.908596017002417</v>
      </c>
      <c r="CC252" s="86">
        <v>37.073161397670553</v>
      </c>
      <c r="CD252" s="86">
        <v>36.842980337889237</v>
      </c>
      <c r="CE252" s="86">
        <v>36.829403801673472</v>
      </c>
      <c r="CF252" s="86">
        <v>37.021865580430081</v>
      </c>
      <c r="CG252" s="86">
        <v>36.841754344156485</v>
      </c>
      <c r="CH252" s="86">
        <v>36.913221609277805</v>
      </c>
      <c r="CI252" s="86">
        <v>36.882154502932188</v>
      </c>
      <c r="CJ252" s="86">
        <v>38.13041498205893</v>
      </c>
      <c r="CK252" s="86">
        <v>38.154857030585731</v>
      </c>
      <c r="CL252" s="86">
        <v>38.141892298378096</v>
      </c>
      <c r="CM252" s="86">
        <v>38.20582914505335</v>
      </c>
      <c r="CN252" s="86">
        <v>38.249632156904148</v>
      </c>
      <c r="CO252" s="86">
        <v>38.356256503482022</v>
      </c>
      <c r="CP252" s="86">
        <v>38.214400829660363</v>
      </c>
      <c r="CQ252" s="86">
        <v>38.326066389559422</v>
      </c>
      <c r="CR252" s="86">
        <v>38.382672131036216</v>
      </c>
      <c r="CS252" s="86">
        <v>38.20919685943084</v>
      </c>
      <c r="CT252" s="86">
        <v>38.321050241499442</v>
      </c>
      <c r="CU252" s="86">
        <v>38.154102692779226</v>
      </c>
      <c r="CV252" s="86">
        <v>39.545229379363803</v>
      </c>
      <c r="CW252" s="86">
        <v>39.372423644355585</v>
      </c>
      <c r="CX252" s="86">
        <v>39.773931496950325</v>
      </c>
      <c r="CY252" s="86">
        <v>39.529778577453669</v>
      </c>
      <c r="CZ252" s="86">
        <v>39.537590425918467</v>
      </c>
      <c r="DA252" s="86">
        <v>39.520947396128619</v>
      </c>
      <c r="DB252" s="86">
        <v>39.754217881263017</v>
      </c>
      <c r="DC252" s="86">
        <v>39.470882129961588</v>
      </c>
      <c r="DD252" s="86">
        <v>39.696639524151372</v>
      </c>
      <c r="DE252" s="86">
        <v>39.499412041146677</v>
      </c>
      <c r="DF252" s="86">
        <v>39.46287828728439</v>
      </c>
      <c r="DG252" s="86">
        <v>39.714962145029453</v>
      </c>
      <c r="DH252" s="86">
        <v>41.217452628488637</v>
      </c>
      <c r="DI252" s="86">
        <v>41.122739372394676</v>
      </c>
      <c r="DJ252" s="86">
        <v>41.103698797347995</v>
      </c>
      <c r="DK252" s="86">
        <v>41.1730193469554</v>
      </c>
      <c r="DL252" s="86">
        <v>41.206039072492196</v>
      </c>
      <c r="DM252" s="86">
        <v>41.179682478415444</v>
      </c>
      <c r="DN252" s="86">
        <v>41.147427714006085</v>
      </c>
      <c r="DO252" s="86">
        <v>41.12346027086874</v>
      </c>
      <c r="DP252" s="86">
        <v>41.370405598341641</v>
      </c>
      <c r="DQ252" s="86">
        <v>41.279196889332525</v>
      </c>
      <c r="DR252" s="86">
        <v>41.258207810274591</v>
      </c>
      <c r="DS252" s="86">
        <v>41.259628566822506</v>
      </c>
      <c r="DT252" s="86">
        <v>42.999811882960763</v>
      </c>
      <c r="DU252" s="86">
        <v>43.038148090468269</v>
      </c>
      <c r="DV252" s="86">
        <v>43.290187827313005</v>
      </c>
      <c r="DW252" s="86">
        <v>43.57278200196798</v>
      </c>
      <c r="DX252" s="86">
        <v>43.290681806020068</v>
      </c>
      <c r="DY252" s="86">
        <v>43.128002707544205</v>
      </c>
      <c r="DZ252" s="86">
        <v>43.192742505495644</v>
      </c>
      <c r="EA252" s="86">
        <v>43.193862512460662</v>
      </c>
      <c r="EB252" s="86">
        <v>43.310763760754632</v>
      </c>
      <c r="EC252" s="86">
        <v>43.110940189100177</v>
      </c>
      <c r="ED252" s="86">
        <v>43.188229812208149</v>
      </c>
      <c r="EE252" s="86">
        <v>43.185998602086521</v>
      </c>
      <c r="EF252" s="86">
        <v>44.044636288667704</v>
      </c>
      <c r="EG252" s="86">
        <v>44.088945448328921</v>
      </c>
      <c r="EH252" s="86">
        <v>43.946937503250297</v>
      </c>
      <c r="EI252" s="86">
        <v>44.013952736355343</v>
      </c>
      <c r="EJ252" s="86">
        <v>44.20724480523819</v>
      </c>
      <c r="EK252" s="86">
        <v>44.035291333843965</v>
      </c>
      <c r="EL252" s="86">
        <v>43.955934464765456</v>
      </c>
      <c r="EM252" s="86">
        <v>44.243158201719993</v>
      </c>
      <c r="EN252" s="86">
        <v>44.045695156086346</v>
      </c>
      <c r="EO252" s="86">
        <v>43.997142367586875</v>
      </c>
      <c r="EP252" s="86">
        <v>43.962895710455761</v>
      </c>
      <c r="EQ252" s="86">
        <v>44.081949228907597</v>
      </c>
      <c r="ER252" s="86">
        <v>47.453797876179181</v>
      </c>
      <c r="ES252" s="86">
        <v>47.641910570260137</v>
      </c>
      <c r="ET252" s="86">
        <v>47.623514159302324</v>
      </c>
      <c r="EU252" s="86">
        <v>48.026777757612756</v>
      </c>
      <c r="EV252" s="86">
        <v>47.757815034718732</v>
      </c>
      <c r="EW252" s="86">
        <v>47.62338056846697</v>
      </c>
      <c r="EX252" s="86">
        <v>47.526015153099912</v>
      </c>
      <c r="EY252" s="86">
        <v>47.502360877337203</v>
      </c>
      <c r="EZ252" s="86">
        <v>47.644146210468286</v>
      </c>
      <c r="FA252" s="86">
        <v>47.575444496237594</v>
      </c>
      <c r="FB252" s="86">
        <v>47.507276906253374</v>
      </c>
      <c r="FC252" s="86">
        <v>47.916798706022966</v>
      </c>
      <c r="FD252" s="86">
        <v>53.76805839262741</v>
      </c>
      <c r="FE252" s="86">
        <v>53.822545212785279</v>
      </c>
      <c r="FF252" s="86">
        <v>53.867958861394747</v>
      </c>
      <c r="FG252" s="86">
        <v>53.954455177147977</v>
      </c>
      <c r="FH252" s="86">
        <v>54.10961880187093</v>
      </c>
      <c r="FI252" s="86">
        <v>53.939024808986893</v>
      </c>
      <c r="FJ252" s="86">
        <v>53.955148050579552</v>
      </c>
      <c r="FK252" s="86">
        <v>54.089623091477677</v>
      </c>
      <c r="FL252" s="86">
        <v>53.940514457090124</v>
      </c>
      <c r="FM252" s="86">
        <v>53.890890768279235</v>
      </c>
      <c r="FN252" s="86">
        <v>53.823988424710308</v>
      </c>
      <c r="FO252" s="86">
        <v>53.802747629879946</v>
      </c>
      <c r="FP252" s="86">
        <v>57.893465098840721</v>
      </c>
      <c r="FQ252" s="86">
        <v>57.940857639193013</v>
      </c>
      <c r="FR252" s="86">
        <v>57.839045962080775</v>
      </c>
      <c r="FS252" s="86">
        <v>57.899115106905008</v>
      </c>
      <c r="FT252" s="86">
        <v>57.922574500136946</v>
      </c>
      <c r="FU252" s="86">
        <v>58.082243810275791</v>
      </c>
      <c r="FV252" s="86">
        <v>57.871717697166289</v>
      </c>
      <c r="FW252" s="86">
        <v>57.819228332564805</v>
      </c>
      <c r="FX252" s="86">
        <v>58.01370598272463</v>
      </c>
      <c r="FY252" s="86" t="e">
        <v>#DIV/0!</v>
      </c>
      <c r="FZ252" s="86">
        <v>58.596505170247717</v>
      </c>
      <c r="GA252" s="86">
        <v>57.725501533358774</v>
      </c>
    </row>
    <row r="253" spans="2:183">
      <c r="B253" s="43" t="s">
        <v>8</v>
      </c>
      <c r="C253" s="647" t="s">
        <v>52</v>
      </c>
      <c r="D253" s="87">
        <v>6971.6699999999992</v>
      </c>
      <c r="E253" s="87">
        <v>6300.65</v>
      </c>
      <c r="F253" s="87">
        <v>6707</v>
      </c>
      <c r="G253" s="87">
        <v>6516</v>
      </c>
      <c r="H253" s="87">
        <v>8500.31</v>
      </c>
      <c r="I253" s="87">
        <v>8118.2</v>
      </c>
      <c r="J253" s="87">
        <v>8570.2999999999993</v>
      </c>
      <c r="K253" s="87">
        <v>8565.66</v>
      </c>
      <c r="L253" s="87">
        <v>8089.8200000000006</v>
      </c>
      <c r="M253" s="87">
        <v>6846.82</v>
      </c>
      <c r="N253" s="87">
        <v>6616.7300000000005</v>
      </c>
      <c r="O253" s="87">
        <v>6857.9400000000005</v>
      </c>
      <c r="P253" s="87">
        <v>7003.9400000000005</v>
      </c>
      <c r="Q253" s="87">
        <v>6311.48</v>
      </c>
      <c r="R253" s="87">
        <v>6700.07</v>
      </c>
      <c r="S253" s="87">
        <v>6514.46</v>
      </c>
      <c r="T253" s="87">
        <v>8520.4700000000012</v>
      </c>
      <c r="U253" s="87">
        <v>8225.7999999999993</v>
      </c>
      <c r="V253" s="87">
        <v>8555.08</v>
      </c>
      <c r="W253" s="87">
        <v>8597.6099999999988</v>
      </c>
      <c r="X253" s="87">
        <v>8051.09</v>
      </c>
      <c r="Y253" s="87">
        <v>6741.91</v>
      </c>
      <c r="Z253" s="87">
        <v>6470.4500000000007</v>
      </c>
      <c r="AA253" s="87">
        <v>6738.17</v>
      </c>
      <c r="AB253" s="87">
        <v>6868.26</v>
      </c>
      <c r="AC253" s="87">
        <v>6259.84</v>
      </c>
      <c r="AD253" s="87">
        <v>6707.58</v>
      </c>
      <c r="AE253" s="87">
        <v>2177.8700000000003</v>
      </c>
      <c r="AF253" s="87">
        <v>8124.3099999999995</v>
      </c>
      <c r="AG253" s="87">
        <v>8149</v>
      </c>
      <c r="AH253" s="87">
        <v>8620.58</v>
      </c>
      <c r="AI253" s="87">
        <v>8557.25</v>
      </c>
      <c r="AJ253" s="87">
        <v>8030.5300000000007</v>
      </c>
      <c r="AK253" s="87">
        <v>6721.22</v>
      </c>
      <c r="AL253" s="87">
        <v>6509.53</v>
      </c>
      <c r="AM253" s="87">
        <v>6663.2199999999993</v>
      </c>
      <c r="AN253" s="87">
        <v>6875.31</v>
      </c>
      <c r="AO253" s="87">
        <v>6517.0199999999995</v>
      </c>
      <c r="AP253" s="87">
        <v>6757.9000000000005</v>
      </c>
      <c r="AQ253" s="87">
        <v>6476.69</v>
      </c>
      <c r="AR253" s="87">
        <v>8479.0299999999988</v>
      </c>
      <c r="AS253" s="87">
        <v>8296.2000000000007</v>
      </c>
      <c r="AT253" s="87">
        <v>8639.77</v>
      </c>
      <c r="AU253" s="87">
        <v>8677.2100000000009</v>
      </c>
      <c r="AV253" s="87">
        <v>8140.09</v>
      </c>
      <c r="AW253" s="87">
        <v>6748.66</v>
      </c>
      <c r="AX253" s="87">
        <v>6526.9100000000008</v>
      </c>
      <c r="AY253" s="87">
        <v>6695.7199999999993</v>
      </c>
      <c r="AZ253" s="87">
        <v>7067.16</v>
      </c>
      <c r="BA253" s="87">
        <v>6445.97</v>
      </c>
      <c r="BB253" s="87">
        <v>3797.4900000000002</v>
      </c>
      <c r="BC253" s="87">
        <v>5039.01</v>
      </c>
      <c r="BD253" s="87">
        <v>8672.3799999999992</v>
      </c>
      <c r="BE253" s="87">
        <v>8461.5300000000007</v>
      </c>
      <c r="BF253" s="87">
        <v>8789.89</v>
      </c>
      <c r="BG253" s="87">
        <v>8882.09</v>
      </c>
      <c r="BH253" s="87">
        <v>8231.2900000000009</v>
      </c>
      <c r="BI253" s="87">
        <v>6889.35</v>
      </c>
      <c r="BJ253" s="87">
        <v>6637.92</v>
      </c>
      <c r="BK253" s="87">
        <v>6835.71</v>
      </c>
      <c r="BL253" s="87">
        <v>7303.6</v>
      </c>
      <c r="BM253" s="87">
        <v>6671.8200000000006</v>
      </c>
      <c r="BN253" s="87">
        <v>7122.9</v>
      </c>
      <c r="BO253" s="87">
        <v>6870.43</v>
      </c>
      <c r="BP253" s="87">
        <v>9046.85</v>
      </c>
      <c r="BQ253" s="87">
        <v>8770.6299999999992</v>
      </c>
      <c r="BR253" s="87">
        <v>9255.0999999999985</v>
      </c>
      <c r="BS253" s="87">
        <v>9345.65</v>
      </c>
      <c r="BT253" s="87">
        <v>8688.17</v>
      </c>
      <c r="BU253" s="87">
        <v>7357.4900000000007</v>
      </c>
      <c r="BV253" s="87">
        <v>7182.5499999999993</v>
      </c>
      <c r="BW253" s="87">
        <v>7423.89</v>
      </c>
      <c r="BX253" s="87">
        <v>7884.38</v>
      </c>
      <c r="BY253" s="87">
        <v>5661.37</v>
      </c>
      <c r="BZ253" s="87">
        <v>0</v>
      </c>
      <c r="CA253" s="87">
        <v>3228.13</v>
      </c>
      <c r="CB253" s="87">
        <v>9600.1299999999992</v>
      </c>
      <c r="CC253" s="87">
        <v>9280.01</v>
      </c>
      <c r="CD253" s="87">
        <v>9891.2099999999991</v>
      </c>
      <c r="CE253" s="87">
        <v>9900.1999999999989</v>
      </c>
      <c r="CF253" s="87">
        <v>9402.32</v>
      </c>
      <c r="CG253" s="87">
        <v>7867.12</v>
      </c>
      <c r="CH253" s="87">
        <v>7844.51</v>
      </c>
      <c r="CI253" s="87">
        <v>8160.39</v>
      </c>
      <c r="CJ253" s="87">
        <v>8381.34</v>
      </c>
      <c r="CK253" s="87">
        <v>7815.1200000000008</v>
      </c>
      <c r="CL253" s="87">
        <v>8308.27</v>
      </c>
      <c r="CM253" s="87">
        <v>7880.64</v>
      </c>
      <c r="CN253" s="87">
        <v>9998.1200000000008</v>
      </c>
      <c r="CO253" s="87">
        <v>9760.99</v>
      </c>
      <c r="CP253" s="87">
        <v>10179.09</v>
      </c>
      <c r="CQ253" s="87">
        <v>10222.27</v>
      </c>
      <c r="CR253" s="87">
        <v>9716.16</v>
      </c>
      <c r="CS253" s="87">
        <v>8120.0700000000006</v>
      </c>
      <c r="CT253" s="87">
        <v>7996.71</v>
      </c>
      <c r="CU253" s="87">
        <v>8335.19</v>
      </c>
      <c r="CV253" s="87">
        <v>8599.09</v>
      </c>
      <c r="CW253" s="87">
        <v>5300.61</v>
      </c>
      <c r="CX253" s="87">
        <v>5256.7599999999993</v>
      </c>
      <c r="CY253" s="87">
        <v>8031.72</v>
      </c>
      <c r="CZ253" s="87">
        <v>10305.119999999999</v>
      </c>
      <c r="DA253" s="87">
        <v>10086.83</v>
      </c>
      <c r="DB253" s="87">
        <v>10493.79</v>
      </c>
      <c r="DC253" s="87">
        <v>10595.76</v>
      </c>
      <c r="DD253" s="87">
        <v>9958.09</v>
      </c>
      <c r="DE253" s="87">
        <v>8370.4499999999989</v>
      </c>
      <c r="DF253" s="87">
        <v>8266.0499999999993</v>
      </c>
      <c r="DG253" s="87">
        <v>8515.17</v>
      </c>
      <c r="DH253" s="87">
        <v>8832.1999999999989</v>
      </c>
      <c r="DI253" s="87">
        <v>7991.5899999999992</v>
      </c>
      <c r="DJ253" s="87">
        <v>8773.9599999999991</v>
      </c>
      <c r="DK253" s="87">
        <v>8304.1099999999988</v>
      </c>
      <c r="DL253" s="87">
        <v>10597.18</v>
      </c>
      <c r="DM253" s="87">
        <v>10370.439999999999</v>
      </c>
      <c r="DN253" s="87">
        <v>10834.24</v>
      </c>
      <c r="DO253" s="87">
        <v>10909.070000000002</v>
      </c>
      <c r="DP253" s="87">
        <v>10231.41</v>
      </c>
      <c r="DQ253" s="87">
        <v>8640.57</v>
      </c>
      <c r="DR253" s="87">
        <v>8509.27</v>
      </c>
      <c r="DS253" s="87">
        <v>8741.6299999999992</v>
      </c>
      <c r="DT253" s="87">
        <v>9056.44</v>
      </c>
      <c r="DU253" s="87">
        <v>8180.51</v>
      </c>
      <c r="DV253" s="87">
        <v>6900.38</v>
      </c>
      <c r="DW253" s="87">
        <v>4532.26</v>
      </c>
      <c r="DX253" s="87">
        <v>10786.36</v>
      </c>
      <c r="DY253" s="87">
        <v>10551.98</v>
      </c>
      <c r="DZ253" s="87">
        <v>11125.480000000001</v>
      </c>
      <c r="EA253" s="87">
        <v>11072.8</v>
      </c>
      <c r="EB253" s="87">
        <v>10440.450000000001</v>
      </c>
      <c r="EC253" s="87">
        <v>8722.4800000000014</v>
      </c>
      <c r="ED253" s="87">
        <v>8643.9699999999993</v>
      </c>
      <c r="EE253" s="87">
        <v>8948.41</v>
      </c>
      <c r="EF253" s="87">
        <v>9305.9599999999991</v>
      </c>
      <c r="EG253" s="87">
        <v>8699.73</v>
      </c>
      <c r="EH253" s="87">
        <v>9151.5500000000011</v>
      </c>
      <c r="EI253" s="87">
        <v>8735.58</v>
      </c>
      <c r="EJ253" s="87">
        <v>11094.7</v>
      </c>
      <c r="EK253" s="87">
        <v>10838.73</v>
      </c>
      <c r="EL253" s="87">
        <v>11477.27</v>
      </c>
      <c r="EM253" s="87">
        <v>11437.32</v>
      </c>
      <c r="EN253" s="87">
        <v>10829.47</v>
      </c>
      <c r="EO253" s="87">
        <v>9027.6500000000015</v>
      </c>
      <c r="EP253" s="87">
        <v>8876.07</v>
      </c>
      <c r="EQ253" s="87">
        <v>9242.86</v>
      </c>
      <c r="ER253" s="87">
        <v>9490.8200000000015</v>
      </c>
      <c r="ES253" s="87">
        <v>8613.75</v>
      </c>
      <c r="ET253" s="87">
        <v>6362.23</v>
      </c>
      <c r="EU253" s="87">
        <v>5561.29</v>
      </c>
      <c r="EV253" s="87">
        <v>11356.02</v>
      </c>
      <c r="EW253" s="87">
        <v>11020.13</v>
      </c>
      <c r="EX253" s="87">
        <v>11653.47</v>
      </c>
      <c r="EY253" s="87">
        <v>11676.85</v>
      </c>
      <c r="EZ253" s="87">
        <v>10948.3</v>
      </c>
      <c r="FA253" s="87">
        <v>9184.74</v>
      </c>
      <c r="FB253" s="87">
        <v>9060.130000000001</v>
      </c>
      <c r="FC253" s="87">
        <v>9415.4599999999991</v>
      </c>
      <c r="FD253" s="87">
        <v>9578.68</v>
      </c>
      <c r="FE253" s="87">
        <v>8653.26</v>
      </c>
      <c r="FF253" s="87">
        <v>9396.9700000000012</v>
      </c>
      <c r="FG253" s="87">
        <v>8977.33</v>
      </c>
      <c r="FH253" s="87">
        <v>11506.78</v>
      </c>
      <c r="FI253" s="87">
        <v>11224.91</v>
      </c>
      <c r="FJ253" s="87">
        <v>11894.17</v>
      </c>
      <c r="FK253" s="87">
        <v>11923.380000000001</v>
      </c>
      <c r="FL253" s="87">
        <v>11205.949999999999</v>
      </c>
      <c r="FM253" s="87">
        <v>9353.2900000000009</v>
      </c>
      <c r="FN253" s="87">
        <v>9188.18</v>
      </c>
      <c r="FO253" s="87">
        <v>9563.44</v>
      </c>
      <c r="FP253" s="87">
        <v>9743.26</v>
      </c>
      <c r="FQ253" s="87">
        <v>8857.89</v>
      </c>
      <c r="FR253" s="87">
        <v>9606.83</v>
      </c>
      <c r="FS253" s="87">
        <v>9223.8700000000008</v>
      </c>
      <c r="FT253" s="87">
        <v>11765.380000000001</v>
      </c>
      <c r="FU253" s="87">
        <v>11427.76</v>
      </c>
      <c r="FV253" s="87">
        <v>12218.01</v>
      </c>
      <c r="FW253" s="87">
        <v>12054.36</v>
      </c>
      <c r="FX253" s="87">
        <v>9112.44</v>
      </c>
      <c r="FY253" s="87">
        <v>0</v>
      </c>
      <c r="FZ253" s="87">
        <v>4014.76</v>
      </c>
      <c r="GA253" s="87">
        <v>9824.14</v>
      </c>
    </row>
    <row r="254" spans="2:183">
      <c r="B254" s="43" t="s">
        <v>8</v>
      </c>
      <c r="C254" s="647" t="s">
        <v>53</v>
      </c>
      <c r="D254" s="86">
        <v>4.7573578081817863E-2</v>
      </c>
      <c r="E254" s="86">
        <v>4.757397745377117E-2</v>
      </c>
      <c r="F254" s="86">
        <v>4.75791863228461E-2</v>
      </c>
      <c r="G254" s="86">
        <v>4.7578025844885991E-2</v>
      </c>
      <c r="H254" s="86">
        <v>5.9459359261331834E-2</v>
      </c>
      <c r="I254" s="86">
        <v>5.9461795382632132E-2</v>
      </c>
      <c r="J254" s="86">
        <v>5.9458990689478131E-2</v>
      </c>
      <c r="K254" s="86">
        <v>5.9458562692192893E-2</v>
      </c>
      <c r="L254" s="86">
        <v>5.9461244150948778E-2</v>
      </c>
      <c r="M254" s="86">
        <v>4.7576105007886706E-2</v>
      </c>
      <c r="N254" s="86">
        <v>4.7576361126290663E-2</v>
      </c>
      <c r="O254" s="86">
        <v>4.7576676263484691E-2</v>
      </c>
      <c r="P254" s="86">
        <v>4.7650388472371519E-2</v>
      </c>
      <c r="Q254" s="86">
        <v>4.7650354085191839E-2</v>
      </c>
      <c r="R254" s="86">
        <v>4.7655786561208592E-2</v>
      </c>
      <c r="S254" s="86">
        <v>4.765550589250836E-2</v>
      </c>
      <c r="T254" s="86">
        <v>5.9534995842562388E-2</v>
      </c>
      <c r="U254" s="86">
        <v>5.9536501481789961E-2</v>
      </c>
      <c r="V254" s="86">
        <v>5.9534721883937956E-2</v>
      </c>
      <c r="W254" s="86">
        <v>5.9534463417674176E-2</v>
      </c>
      <c r="X254" s="86">
        <v>5.9538922016642314E-2</v>
      </c>
      <c r="Y254" s="86">
        <v>4.7656447702323475E-2</v>
      </c>
      <c r="Z254" s="86">
        <v>4.7656031346207675E-2</v>
      </c>
      <c r="AA254" s="86">
        <v>4.7655275329929137E-2</v>
      </c>
      <c r="AB254" s="86">
        <v>4.8360535691653404E-2</v>
      </c>
      <c r="AC254" s="86">
        <v>4.8357950682899699E-2</v>
      </c>
      <c r="AD254" s="86">
        <v>4.8364530456852795E-2</v>
      </c>
      <c r="AE254" s="86">
        <v>4.836486786586721E-2</v>
      </c>
      <c r="AF254" s="86">
        <v>6.0246568434790988E-2</v>
      </c>
      <c r="AG254" s="86">
        <v>6.024649533073026E-2</v>
      </c>
      <c r="AH254" s="86">
        <v>6.0240807256362591E-2</v>
      </c>
      <c r="AI254" s="86">
        <v>6.0241960464068482E-2</v>
      </c>
      <c r="AJ254" s="86">
        <v>6.024765177204934E-2</v>
      </c>
      <c r="AK254" s="86">
        <v>4.8365583196010566E-2</v>
      </c>
      <c r="AL254" s="86">
        <v>4.8363480097994009E-2</v>
      </c>
      <c r="AM254" s="86">
        <v>4.8366566254128406E-2</v>
      </c>
      <c r="AN254" s="86">
        <v>4.8359440392203759E-2</v>
      </c>
      <c r="AO254" s="86">
        <v>4.8357152948523267E-2</v>
      </c>
      <c r="AP254" s="86">
        <v>4.8364333817604077E-2</v>
      </c>
      <c r="AQ254" s="86">
        <v>4.8364908560035245E-2</v>
      </c>
      <c r="AR254" s="86">
        <v>6.0243916302532945E-2</v>
      </c>
      <c r="AS254" s="86">
        <v>6.0241366290046186E-2</v>
      </c>
      <c r="AT254" s="86">
        <v>6.0241040301213224E-2</v>
      </c>
      <c r="AU254" s="86">
        <v>6.0239577909681007E-2</v>
      </c>
      <c r="AV254" s="86">
        <v>6.024519671985553E-2</v>
      </c>
      <c r="AW254" s="86">
        <v>4.8362930157228645E-2</v>
      </c>
      <c r="AX254" s="86">
        <v>4.8362527601179629E-2</v>
      </c>
      <c r="AY254" s="86">
        <v>4.8364103897604802E-2</v>
      </c>
      <c r="AZ254" s="86">
        <v>4.9513146924677544E-2</v>
      </c>
      <c r="BA254" s="86">
        <v>4.9509358894598191E-2</v>
      </c>
      <c r="BB254" s="86">
        <v>4.9515470773082292E-2</v>
      </c>
      <c r="BC254" s="86">
        <v>4.9522953091370114E-2</v>
      </c>
      <c r="BD254" s="86">
        <v>6.1682539456745157E-2</v>
      </c>
      <c r="BE254" s="86">
        <v>6.1680152204338701E-2</v>
      </c>
      <c r="BF254" s="86">
        <v>6.1679975861004294E-2</v>
      </c>
      <c r="BG254" s="86">
        <v>6.1676897437677937E-2</v>
      </c>
      <c r="BH254" s="86">
        <v>6.1686251292735209E-2</v>
      </c>
      <c r="BI254" s="86">
        <v>4.9515934279184097E-2</v>
      </c>
      <c r="BJ254" s="86">
        <v>4.9517131283895177E-2</v>
      </c>
      <c r="BK254" s="86">
        <v>4.9517265858729273E-2</v>
      </c>
      <c r="BL254" s="86">
        <v>5.0755932320234655E-2</v>
      </c>
      <c r="BM254" s="86">
        <v>5.0755186343200136E-2</v>
      </c>
      <c r="BN254" s="86">
        <v>5.0761468347574487E-2</v>
      </c>
      <c r="BO254" s="86">
        <v>5.0762730636412491E-2</v>
      </c>
      <c r="BP254" s="86">
        <v>6.3228870360145656E-2</v>
      </c>
      <c r="BQ254" s="86">
        <v>6.3228152890119238E-2</v>
      </c>
      <c r="BR254" s="86">
        <v>6.3225237903308432E-2</v>
      </c>
      <c r="BS254" s="86">
        <v>6.3222749135779077E-2</v>
      </c>
      <c r="BT254" s="86">
        <v>6.3231297715479279E-2</v>
      </c>
      <c r="BU254" s="86">
        <v>5.0755661945791571E-2</v>
      </c>
      <c r="BV254" s="86">
        <v>5.0750745446066441E-2</v>
      </c>
      <c r="BW254" s="86">
        <v>5.0751577464981303E-2</v>
      </c>
      <c r="BX254" s="86">
        <v>5.2075798206100317E-2</v>
      </c>
      <c r="BY254" s="86">
        <v>5.2077250692202259E-2</v>
      </c>
      <c r="BZ254" s="86" t="e">
        <v>#DIV/0!</v>
      </c>
      <c r="CA254" s="86">
        <v>5.2087615974183141E-2</v>
      </c>
      <c r="CB254" s="86">
        <v>6.4874948472418384E-2</v>
      </c>
      <c r="CC254" s="86">
        <v>6.4877934534878848E-2</v>
      </c>
      <c r="CD254" s="86">
        <v>6.4870602586636586E-2</v>
      </c>
      <c r="CE254" s="86">
        <v>6.4869575473243471E-2</v>
      </c>
      <c r="CF254" s="86">
        <v>6.4874466452928145E-2</v>
      </c>
      <c r="CG254" s="86">
        <v>5.2077714890940985E-2</v>
      </c>
      <c r="CH254" s="86">
        <v>5.2074894283684836E-2</v>
      </c>
      <c r="CI254" s="86">
        <v>5.207352481350784E-2</v>
      </c>
      <c r="CJ254" s="86">
        <v>5.2947263354727853E-2</v>
      </c>
      <c r="CK254" s="86">
        <v>5.2947429396042731E-2</v>
      </c>
      <c r="CL254" s="86">
        <v>5.2947583086384351E-2</v>
      </c>
      <c r="CM254" s="86">
        <v>5.2951326363318729E-2</v>
      </c>
      <c r="CN254" s="86">
        <v>6.5980254995644486E-2</v>
      </c>
      <c r="CO254" s="86">
        <v>6.597939245361531E-2</v>
      </c>
      <c r="CP254" s="86">
        <v>6.5978026963961628E-2</v>
      </c>
      <c r="CQ254" s="86">
        <v>6.5978222985271145E-2</v>
      </c>
      <c r="CR254" s="86">
        <v>6.5980972042076091E-2</v>
      </c>
      <c r="CS254" s="86">
        <v>5.2951913295250022E-2</v>
      </c>
      <c r="CT254" s="86">
        <v>5.295168858907668E-2</v>
      </c>
      <c r="CU254" s="86">
        <v>5.2948399514677204E-2</v>
      </c>
      <c r="CV254" s="86">
        <v>5.4631042610369565E-2</v>
      </c>
      <c r="CW254" s="86">
        <v>5.462884998892089E-2</v>
      </c>
      <c r="CX254" s="86">
        <v>5.4633574066689249E-2</v>
      </c>
      <c r="CY254" s="86">
        <v>5.4636064324780277E-2</v>
      </c>
      <c r="CZ254" s="86">
        <v>6.8080360976963267E-2</v>
      </c>
      <c r="DA254" s="86">
        <v>6.8078818066466887E-2</v>
      </c>
      <c r="DB254" s="86">
        <v>6.808004463503721E-2</v>
      </c>
      <c r="DC254" s="86">
        <v>6.8076018657723295E-2</v>
      </c>
      <c r="DD254" s="86">
        <v>6.808252145079137E-2</v>
      </c>
      <c r="DE254" s="86">
        <v>5.463454910970706E-2</v>
      </c>
      <c r="DF254" s="86">
        <v>5.463171139509089E-2</v>
      </c>
      <c r="DG254" s="86">
        <v>5.4634154165971588E-2</v>
      </c>
      <c r="DH254" s="86">
        <v>5.6368428778392585E-2</v>
      </c>
      <c r="DI254" s="86">
        <v>5.6367323331711065E-2</v>
      </c>
      <c r="DJ254" s="86">
        <v>5.6367631186719426E-2</v>
      </c>
      <c r="DK254" s="86">
        <v>5.6371665195845487E-2</v>
      </c>
      <c r="DL254" s="86">
        <v>7.0226973008436111E-2</v>
      </c>
      <c r="DM254" s="86">
        <v>7.0224750296258673E-2</v>
      </c>
      <c r="DN254" s="86">
        <v>7.0223161333393833E-2</v>
      </c>
      <c r="DO254" s="86">
        <v>7.0221625727380416E-2</v>
      </c>
      <c r="DP254" s="86">
        <v>7.0229191548947731E-2</v>
      </c>
      <c r="DQ254" s="86">
        <v>5.6371518603331179E-2</v>
      </c>
      <c r="DR254" s="86">
        <v>5.6369580338511478E-2</v>
      </c>
      <c r="DS254" s="86">
        <v>5.637033693374173E-2</v>
      </c>
      <c r="DT254" s="86">
        <v>5.7908588674612516E-2</v>
      </c>
      <c r="DU254" s="86">
        <v>5.7908965419601457E-2</v>
      </c>
      <c r="DV254" s="86">
        <v>5.7912414395058412E-2</v>
      </c>
      <c r="DW254" s="86">
        <v>5.7918035091306407E-2</v>
      </c>
      <c r="DX254" s="86">
        <v>7.2149565217391312E-2</v>
      </c>
      <c r="DY254" s="86">
        <v>7.2146344131603049E-2</v>
      </c>
      <c r="DZ254" s="86">
        <v>7.2143593601058292E-2</v>
      </c>
      <c r="EA254" s="86">
        <v>7.214349471928487E-2</v>
      </c>
      <c r="EB254" s="86">
        <v>7.2149891157872917E-2</v>
      </c>
      <c r="EC254" s="86">
        <v>5.7915117390842458E-2</v>
      </c>
      <c r="ED254" s="86">
        <v>5.7911778696377481E-2</v>
      </c>
      <c r="EE254" s="86">
        <v>5.7912513914416631E-2</v>
      </c>
      <c r="EF254" s="86">
        <v>5.9489992264861367E-2</v>
      </c>
      <c r="EG254" s="86">
        <v>5.9490417984443114E-2</v>
      </c>
      <c r="EH254" s="86">
        <v>5.9490548130428006E-2</v>
      </c>
      <c r="EI254" s="86">
        <v>5.9494525573047137E-2</v>
      </c>
      <c r="EJ254" s="86">
        <v>7.4127747711632261E-2</v>
      </c>
      <c r="EK254" s="86">
        <v>7.4124151985994091E-2</v>
      </c>
      <c r="EL254" s="86">
        <v>7.4119588241372186E-2</v>
      </c>
      <c r="EM254" s="86">
        <v>7.4122473315489656E-2</v>
      </c>
      <c r="EN254" s="86">
        <v>7.4124707268368797E-2</v>
      </c>
      <c r="EO254" s="86">
        <v>5.9493808529006674E-2</v>
      </c>
      <c r="EP254" s="86">
        <v>5.9491085790884718E-2</v>
      </c>
      <c r="EQ254" s="86">
        <v>5.9491645426224871E-2</v>
      </c>
      <c r="ER254" s="86">
        <v>6.1155343058920571E-2</v>
      </c>
      <c r="ES254" s="86">
        <v>6.1156352947858685E-2</v>
      </c>
      <c r="ET254" s="86">
        <v>6.1157946655318596E-2</v>
      </c>
      <c r="EU254" s="86">
        <v>6.1169204709816148E-2</v>
      </c>
      <c r="EV254" s="86">
        <v>7.6186776693166952E-2</v>
      </c>
      <c r="EW254" s="86">
        <v>7.6185854790367616E-2</v>
      </c>
      <c r="EX254" s="86">
        <v>7.6180412101561068E-2</v>
      </c>
      <c r="EY254" s="86">
        <v>7.6178872927023397E-2</v>
      </c>
      <c r="EZ254" s="86">
        <v>7.61870073953929E-2</v>
      </c>
      <c r="FA254" s="86">
        <v>6.1162282746220951E-2</v>
      </c>
      <c r="FB254" s="86">
        <v>6.115758991251756E-2</v>
      </c>
      <c r="FC254" s="86">
        <v>6.1161591227978998E-2</v>
      </c>
      <c r="FD254" s="86">
        <v>6.2873683934150756E-2</v>
      </c>
      <c r="FE254" s="86">
        <v>6.2874726616143642E-2</v>
      </c>
      <c r="FF254" s="86">
        <v>6.2878698660385701E-2</v>
      </c>
      <c r="FG254" s="86">
        <v>6.2883190204676309E-2</v>
      </c>
      <c r="FH254" s="86">
        <v>7.8341900475901935E-2</v>
      </c>
      <c r="FI254" s="86">
        <v>7.8339206669068379E-2</v>
      </c>
      <c r="FJ254" s="86">
        <v>7.8333574815595358E-2</v>
      </c>
      <c r="FK254" s="86">
        <v>7.833403411031982E-2</v>
      </c>
      <c r="FL254" s="86">
        <v>7.8339182349486863E-2</v>
      </c>
      <c r="FM254" s="86">
        <v>6.2880105951004392E-2</v>
      </c>
      <c r="FN254" s="86">
        <v>6.2875901633578077E-2</v>
      </c>
      <c r="FO254" s="86">
        <v>6.2875175868824865E-2</v>
      </c>
      <c r="FP254" s="86">
        <v>6.4654638114892804E-2</v>
      </c>
      <c r="FQ254" s="86">
        <v>6.4654243671717612E-2</v>
      </c>
      <c r="FR254" s="86">
        <v>6.465806069498381E-2</v>
      </c>
      <c r="FS254" s="86">
        <v>6.4660848229933413E-2</v>
      </c>
      <c r="FT254" s="86">
        <v>8.0562722541769383E-2</v>
      </c>
      <c r="FU254" s="86">
        <v>8.0563419998872038E-2</v>
      </c>
      <c r="FV254" s="86">
        <v>8.055441275366905E-2</v>
      </c>
      <c r="FW254" s="86">
        <v>8.0557348784057417E-2</v>
      </c>
      <c r="FX254" s="86">
        <v>8.056335039652017E-2</v>
      </c>
      <c r="FY254" s="86" t="e">
        <v>#DIV/0!</v>
      </c>
      <c r="FZ254" s="86">
        <v>6.4664497632316464E-2</v>
      </c>
      <c r="GA254" s="86">
        <v>6.4652065756742164E-2</v>
      </c>
    </row>
    <row r="255" spans="2:183">
      <c r="B255" s="43" t="s">
        <v>8</v>
      </c>
      <c r="C255" s="647" t="s">
        <v>228</v>
      </c>
      <c r="D255" s="85">
        <v>4140592.5300000003</v>
      </c>
      <c r="E255" s="85">
        <v>3731042.67</v>
      </c>
      <c r="F255" s="85">
        <v>3998831.5799999996</v>
      </c>
      <c r="G255" s="85">
        <v>3866959.81</v>
      </c>
      <c r="H255" s="85">
        <v>4051378.98</v>
      </c>
      <c r="I255" s="85">
        <v>3892934.6300000004</v>
      </c>
      <c r="J255" s="85">
        <v>4082730.9299999997</v>
      </c>
      <c r="K255" s="85">
        <v>4079322.35</v>
      </c>
      <c r="L255" s="85">
        <v>3846140.54</v>
      </c>
      <c r="M255" s="85">
        <v>4056106.2399999998</v>
      </c>
      <c r="N255" s="85">
        <v>3921499.0300000003</v>
      </c>
      <c r="O255" s="85">
        <v>4095894.73</v>
      </c>
      <c r="P255" s="85">
        <v>4362006.84</v>
      </c>
      <c r="Q255" s="85">
        <v>3919726.74</v>
      </c>
      <c r="R255" s="85">
        <v>4172441.86</v>
      </c>
      <c r="S255" s="85">
        <v>4072103.27</v>
      </c>
      <c r="T255" s="85">
        <v>4240794.0399999991</v>
      </c>
      <c r="U255" s="85">
        <v>4113943.6799999997</v>
      </c>
      <c r="V255" s="85">
        <v>4241588.4400000004</v>
      </c>
      <c r="W255" s="85">
        <v>4277115.9700000007</v>
      </c>
      <c r="X255" s="85">
        <v>4018222.4699999997</v>
      </c>
      <c r="Y255" s="85">
        <v>4227182.8</v>
      </c>
      <c r="Z255" s="85">
        <v>4030289.45</v>
      </c>
      <c r="AA255" s="85">
        <v>4209081.25</v>
      </c>
      <c r="AB255" s="85">
        <v>4608742.5799999991</v>
      </c>
      <c r="AC255" s="85">
        <v>4185264.8699999996</v>
      </c>
      <c r="AD255" s="85">
        <v>4493630.8899999997</v>
      </c>
      <c r="AE255" s="85">
        <v>1484320.33</v>
      </c>
      <c r="AF255" s="85">
        <v>4458603.8499999996</v>
      </c>
      <c r="AG255" s="85">
        <v>4459529.79</v>
      </c>
      <c r="AH255" s="85">
        <v>4689921.8499999996</v>
      </c>
      <c r="AI255" s="85">
        <v>4657734.49</v>
      </c>
      <c r="AJ255" s="85">
        <v>4382633.5700000012</v>
      </c>
      <c r="AK255" s="85">
        <v>4580743.46</v>
      </c>
      <c r="AL255" s="85">
        <v>4434549.7200000007</v>
      </c>
      <c r="AM255" s="85">
        <v>4543509.46</v>
      </c>
      <c r="AN255" s="85">
        <v>4759248.5200000005</v>
      </c>
      <c r="AO255" s="85">
        <v>4509887.01</v>
      </c>
      <c r="AP255" s="85">
        <v>4703366.3100000005</v>
      </c>
      <c r="AQ255" s="85">
        <v>4495119.43</v>
      </c>
      <c r="AR255" s="85">
        <v>4733982.32</v>
      </c>
      <c r="AS255" s="85">
        <v>4613364.9799999995</v>
      </c>
      <c r="AT255" s="85">
        <v>4817802.6199999992</v>
      </c>
      <c r="AU255" s="85">
        <v>4835789.33</v>
      </c>
      <c r="AV255" s="85">
        <v>4533890.9899999993</v>
      </c>
      <c r="AW255" s="85">
        <v>4679139.66</v>
      </c>
      <c r="AX255" s="85">
        <v>4525701.5599999996</v>
      </c>
      <c r="AY255" s="85">
        <v>4644741.1099999994</v>
      </c>
      <c r="AZ255" s="85">
        <v>5029310.66</v>
      </c>
      <c r="BA255" s="85">
        <v>4556926.8499999996</v>
      </c>
      <c r="BB255" s="85">
        <v>2687787.2800000003</v>
      </c>
      <c r="BC255" s="85">
        <v>3615418</v>
      </c>
      <c r="BD255" s="85">
        <v>4945353.95</v>
      </c>
      <c r="BE255" s="85">
        <v>4806512.51</v>
      </c>
      <c r="BF255" s="85">
        <v>4991473.4799999995</v>
      </c>
      <c r="BG255" s="85">
        <v>5037720.3499999996</v>
      </c>
      <c r="BH255" s="85">
        <v>4687425.08</v>
      </c>
      <c r="BI255" s="85">
        <v>4879958.2999999989</v>
      </c>
      <c r="BJ255" s="85">
        <v>4720640.7699999996</v>
      </c>
      <c r="BK255" s="85">
        <v>4844665.6099999994</v>
      </c>
      <c r="BL255" s="85">
        <v>5177808.04</v>
      </c>
      <c r="BM255" s="85">
        <v>4746113.24</v>
      </c>
      <c r="BN255" s="85">
        <v>5061665.04</v>
      </c>
      <c r="BO255" s="85">
        <v>4885352.1899999995</v>
      </c>
      <c r="BP255" s="85">
        <v>5154492.669999999</v>
      </c>
      <c r="BQ255" s="85">
        <v>4996947.83</v>
      </c>
      <c r="BR255" s="85">
        <v>5281552.2700000005</v>
      </c>
      <c r="BS255" s="85">
        <v>5311836.4400000004</v>
      </c>
      <c r="BT255" s="85">
        <v>4972007.0200000005</v>
      </c>
      <c r="BU255" s="85">
        <v>5232321.9700000007</v>
      </c>
      <c r="BV255" s="85">
        <v>5083848.12</v>
      </c>
      <c r="BW255" s="85">
        <v>5255203.13</v>
      </c>
      <c r="BX255" s="85">
        <v>5580891.5499999998</v>
      </c>
      <c r="BY255" s="85">
        <v>4033533.74</v>
      </c>
      <c r="BZ255" s="85">
        <v>0</v>
      </c>
      <c r="CA255" s="85">
        <v>2328236.5700000003</v>
      </c>
      <c r="CB255" s="85">
        <v>5471297.2600000007</v>
      </c>
      <c r="CC255" s="85">
        <v>5312150.87</v>
      </c>
      <c r="CD255" s="85">
        <v>5627561.4799999995</v>
      </c>
      <c r="CE255" s="85">
        <v>5630693.3200000003</v>
      </c>
      <c r="CF255" s="85">
        <v>5375017.580000001</v>
      </c>
      <c r="CG255" s="85">
        <v>5573366.7399999993</v>
      </c>
      <c r="CH255" s="85">
        <v>5568415.2999999989</v>
      </c>
      <c r="CI255" s="85">
        <v>5787925.9399999995</v>
      </c>
      <c r="CJ255" s="85">
        <v>6044273.5100000007</v>
      </c>
      <c r="CK255" s="85">
        <v>5639529.25</v>
      </c>
      <c r="CL255" s="85">
        <v>5993343.2999999989</v>
      </c>
      <c r="CM255" s="85">
        <v>5693977.7799999993</v>
      </c>
      <c r="CN255" s="85">
        <v>5806041.3799999999</v>
      </c>
      <c r="CO255" s="85">
        <v>5684184.8100000005</v>
      </c>
      <c r="CP255" s="85">
        <v>5905896.8500000006</v>
      </c>
      <c r="CQ255" s="85">
        <v>5948233.0399999991</v>
      </c>
      <c r="CR255" s="85">
        <v>5661833.3100000005</v>
      </c>
      <c r="CS255" s="85">
        <v>5867423.9900000012</v>
      </c>
      <c r="CT255" s="85">
        <v>5795202.6299999999</v>
      </c>
      <c r="CU255" s="85">
        <v>6014592.1899999995</v>
      </c>
      <c r="CV255" s="85">
        <v>6233136.8300000001</v>
      </c>
      <c r="CW255" s="85">
        <v>3825587.19</v>
      </c>
      <c r="CX255" s="85">
        <v>3832244.3899999997</v>
      </c>
      <c r="CY255" s="85">
        <v>5819067.2899999991</v>
      </c>
      <c r="CZ255" s="85">
        <v>5994991.5700000003</v>
      </c>
      <c r="DA255" s="85">
        <v>5865668.4800000004</v>
      </c>
      <c r="DB255" s="85">
        <v>6138169.1799999997</v>
      </c>
      <c r="DC255" s="85">
        <v>6154080.6800000006</v>
      </c>
      <c r="DD255" s="85">
        <v>5816187.0700000003</v>
      </c>
      <c r="DE255" s="85">
        <v>6059996.3700000001</v>
      </c>
      <c r="DF255" s="85">
        <v>5979196.0599999996</v>
      </c>
      <c r="DG255" s="85">
        <v>6198409.7400000002</v>
      </c>
      <c r="DH255" s="85">
        <v>6467071.1999999993</v>
      </c>
      <c r="DI255" s="85">
        <v>5838250.21</v>
      </c>
      <c r="DJ255" s="85">
        <v>6406811.2999999998</v>
      </c>
      <c r="DK255" s="85">
        <v>6073501.5899999999</v>
      </c>
      <c r="DL255" s="85">
        <v>6228547.2699999996</v>
      </c>
      <c r="DM255" s="85">
        <v>6091580.0500000007</v>
      </c>
      <c r="DN255" s="85">
        <v>6359182.830000001</v>
      </c>
      <c r="DO255" s="85">
        <v>6399520.870000001</v>
      </c>
      <c r="DP255" s="85">
        <v>6037320.3200000003</v>
      </c>
      <c r="DQ255" s="85">
        <v>6335874.5899999999</v>
      </c>
      <c r="DR255" s="85">
        <v>6236642.0300000003</v>
      </c>
      <c r="DS255" s="85">
        <v>6407078.5300000003</v>
      </c>
      <c r="DT255" s="85">
        <v>6733883.0200000005</v>
      </c>
      <c r="DU255" s="85">
        <v>6087964.5</v>
      </c>
      <c r="DV255" s="85">
        <v>5165012.8399999989</v>
      </c>
      <c r="DW255" s="85">
        <v>3414233.17</v>
      </c>
      <c r="DX255" s="85">
        <v>6482743.29</v>
      </c>
      <c r="DY255" s="85">
        <v>6318367.4000000004</v>
      </c>
      <c r="DZ255" s="85">
        <v>6672007.8799999999</v>
      </c>
      <c r="EA255" s="85">
        <v>6640596.3999999994</v>
      </c>
      <c r="EB255" s="85">
        <v>6277724.5199999996</v>
      </c>
      <c r="EC255" s="85">
        <v>6501574.96</v>
      </c>
      <c r="ED255" s="85">
        <v>6454962.3399999999</v>
      </c>
      <c r="EE255" s="85">
        <v>6681876.1700000009</v>
      </c>
      <c r="EF255" s="85">
        <v>6899164.3700000001</v>
      </c>
      <c r="EG255" s="85">
        <v>6456156.8900000006</v>
      </c>
      <c r="EH255" s="85">
        <v>6769596.8399999989</v>
      </c>
      <c r="EI255" s="85">
        <v>6471303.3800000008</v>
      </c>
      <c r="EJ255" s="85">
        <v>6627593.0300000003</v>
      </c>
      <c r="EK255" s="85">
        <v>6449855.1699999999</v>
      </c>
      <c r="EL255" s="85">
        <v>6817965.8100000005</v>
      </c>
      <c r="EM255" s="85">
        <v>6838289.3600000003</v>
      </c>
      <c r="EN255" s="85">
        <v>6445816.5599999996</v>
      </c>
      <c r="EO255" s="85">
        <v>6685198.0300000003</v>
      </c>
      <c r="EP255" s="85">
        <v>6568140.1099999994</v>
      </c>
      <c r="EQ255" s="85">
        <v>6857990.8200000003</v>
      </c>
      <c r="ER255" s="85">
        <v>7373940.6200000001</v>
      </c>
      <c r="ES255" s="85">
        <v>6718881.5699999994</v>
      </c>
      <c r="ET255" s="85">
        <v>4960612.12</v>
      </c>
      <c r="EU255" s="85">
        <v>4371987.83</v>
      </c>
      <c r="EV255" s="85">
        <v>7129897.1399999997</v>
      </c>
      <c r="EW255" s="85">
        <v>6899645.9299999997</v>
      </c>
      <c r="EX255" s="85">
        <v>7281803.0599999996</v>
      </c>
      <c r="EY255" s="85">
        <v>7292933.7300000004</v>
      </c>
      <c r="EZ255" s="85">
        <v>6857554.0899999999</v>
      </c>
      <c r="FA255" s="85">
        <v>7153589.2400000002</v>
      </c>
      <c r="FB255" s="85">
        <v>7046978.1600000001</v>
      </c>
      <c r="FC255" s="85">
        <v>7385919.1199999992</v>
      </c>
      <c r="FD255" s="85">
        <v>8201034.8399999999</v>
      </c>
      <c r="FE255" s="85">
        <v>7416088.6899999995</v>
      </c>
      <c r="FF255" s="85">
        <v>8059747.9499999993</v>
      </c>
      <c r="FG255" s="85">
        <v>7711623.2599999998</v>
      </c>
      <c r="FH255" s="85">
        <v>7959073.4800000004</v>
      </c>
      <c r="FI255" s="85">
        <v>7739930.9400000004</v>
      </c>
      <c r="FJ255" s="85">
        <v>8204443.8499999996</v>
      </c>
      <c r="FK255" s="85">
        <v>8245013.0899999999</v>
      </c>
      <c r="FL255" s="85">
        <v>7727072.9000000004</v>
      </c>
      <c r="FM255" s="85">
        <v>8025515.5099999998</v>
      </c>
      <c r="FN255" s="85">
        <v>7874594.1799999988</v>
      </c>
      <c r="FO255" s="85">
        <v>8193068.96</v>
      </c>
      <c r="FP255" s="85">
        <v>8734114.7699999996</v>
      </c>
      <c r="FQ255" s="85">
        <v>7946987.1499999994</v>
      </c>
      <c r="FR255" s="85">
        <v>8603274.4399999995</v>
      </c>
      <c r="FS255" s="85">
        <v>8268532.6399999997</v>
      </c>
      <c r="FT255" s="85">
        <v>8470778.1600000001</v>
      </c>
      <c r="FU255" s="85">
        <v>8250277.8799999999</v>
      </c>
      <c r="FV255" s="85">
        <v>8789852.9199999999</v>
      </c>
      <c r="FW255" s="85">
        <v>8663950.2299999986</v>
      </c>
      <c r="FX255" s="85">
        <v>6570984.7100000009</v>
      </c>
      <c r="FY255" s="85">
        <v>0</v>
      </c>
      <c r="FZ255" s="85">
        <v>3642037.3799999994</v>
      </c>
      <c r="GA255" s="85">
        <v>8781445</v>
      </c>
    </row>
    <row r="256" spans="2:183">
      <c r="B256" s="183" t="s">
        <v>8</v>
      </c>
      <c r="C256" s="648" t="s">
        <v>229</v>
      </c>
      <c r="D256" s="184">
        <v>28.25475130505988</v>
      </c>
      <c r="E256" s="184">
        <v>28.171782254471868</v>
      </c>
      <c r="F256" s="184">
        <v>28.367549249813781</v>
      </c>
      <c r="G256" s="184">
        <v>28.235468658888188</v>
      </c>
      <c r="H256" s="184">
        <v>28.339248601007274</v>
      </c>
      <c r="I256" s="184">
        <v>28.513818630610572</v>
      </c>
      <c r="J256" s="184">
        <v>28.325153186529572</v>
      </c>
      <c r="K256" s="184">
        <v>28.316632190530402</v>
      </c>
      <c r="L256" s="184">
        <v>28.269640324234896</v>
      </c>
      <c r="M256" s="184">
        <v>28.184432539103483</v>
      </c>
      <c r="N256" s="184">
        <v>28.196806278581498</v>
      </c>
      <c r="O256" s="184">
        <v>28.415100974712963</v>
      </c>
      <c r="P256" s="184">
        <v>29.676342236675602</v>
      </c>
      <c r="Q256" s="184">
        <v>29.593117157654735</v>
      </c>
      <c r="R256" s="184">
        <v>29.677450939947224</v>
      </c>
      <c r="S256" s="184">
        <v>29.788829984125709</v>
      </c>
      <c r="T256" s="184">
        <v>29.631658293564001</v>
      </c>
      <c r="U256" s="184">
        <v>29.775804663415162</v>
      </c>
      <c r="V256" s="184">
        <v>29.517174371429171</v>
      </c>
      <c r="W256" s="184">
        <v>29.617045231071785</v>
      </c>
      <c r="X256" s="184">
        <v>29.715309888083457</v>
      </c>
      <c r="Y256" s="184">
        <v>29.880629678586828</v>
      </c>
      <c r="Z256" s="184">
        <v>29.683808755726428</v>
      </c>
      <c r="AA256" s="184">
        <v>29.76845728955967</v>
      </c>
      <c r="AB256" s="184">
        <v>32.450906056808094</v>
      </c>
      <c r="AC256" s="184">
        <v>32.331630229899261</v>
      </c>
      <c r="AD256" s="184">
        <v>32.401007224850019</v>
      </c>
      <c r="AE256" s="184">
        <v>32.962920941594497</v>
      </c>
      <c r="AF256" s="184">
        <v>33.063187147295899</v>
      </c>
      <c r="AG256" s="184">
        <v>32.969817237757702</v>
      </c>
      <c r="AH256" s="184">
        <v>32.77327954885326</v>
      </c>
      <c r="AI256" s="184">
        <v>32.789863215251181</v>
      </c>
      <c r="AJ256" s="184">
        <v>32.879944557812934</v>
      </c>
      <c r="AK256" s="184">
        <v>32.962814625054868</v>
      </c>
      <c r="AL256" s="184">
        <v>32.947118628654437</v>
      </c>
      <c r="AM256" s="184">
        <v>32.980143432657059</v>
      </c>
      <c r="AN256" s="184">
        <v>33.475522574927382</v>
      </c>
      <c r="AO256" s="184">
        <v>33.463959896260604</v>
      </c>
      <c r="AP256" s="184">
        <v>33.660631007163872</v>
      </c>
      <c r="AQ256" s="184">
        <v>33.567461187487396</v>
      </c>
      <c r="AR256" s="184">
        <v>33.635172261892073</v>
      </c>
      <c r="AS256" s="184">
        <v>33.499121235005369</v>
      </c>
      <c r="AT256" s="184">
        <v>33.592264816622503</v>
      </c>
      <c r="AU256" s="184">
        <v>33.571379291193722</v>
      </c>
      <c r="AV256" s="184">
        <v>33.555544791142424</v>
      </c>
      <c r="AW256" s="184">
        <v>33.532124091671328</v>
      </c>
      <c r="AX256" s="184">
        <v>33.53414810533647</v>
      </c>
      <c r="AY256" s="184">
        <v>33.549602077374239</v>
      </c>
      <c r="AZ256" s="184">
        <v>35.235794525442614</v>
      </c>
      <c r="BA256" s="184">
        <v>35.000244629292531</v>
      </c>
      <c r="BB256" s="184">
        <v>35.046057397676456</v>
      </c>
      <c r="BC256" s="184">
        <v>35.532014427376637</v>
      </c>
      <c r="BD256" s="184">
        <v>35.173964949465493</v>
      </c>
      <c r="BE256" s="184">
        <v>35.036975959295546</v>
      </c>
      <c r="BF256" s="184">
        <v>35.025917702865797</v>
      </c>
      <c r="BG256" s="184">
        <v>34.98173980973543</v>
      </c>
      <c r="BH256" s="184">
        <v>35.128112531662644</v>
      </c>
      <c r="BI256" s="184">
        <v>35.073801515086167</v>
      </c>
      <c r="BJ256" s="184">
        <v>35.214734246902339</v>
      </c>
      <c r="BK256" s="184">
        <v>35.094320122856701</v>
      </c>
      <c r="BL256" s="184">
        <v>35.982867961745832</v>
      </c>
      <c r="BM256" s="184">
        <v>36.105569679956794</v>
      </c>
      <c r="BN256" s="184">
        <v>36.072042245993117</v>
      </c>
      <c r="BO256" s="184">
        <v>36.095821845936548</v>
      </c>
      <c r="BP256" s="184">
        <v>36.024997518887893</v>
      </c>
      <c r="BQ256" s="184">
        <v>36.023385022420229</v>
      </c>
      <c r="BR256" s="184">
        <v>36.080366367679311</v>
      </c>
      <c r="BS256" s="184">
        <v>35.934247772643943</v>
      </c>
      <c r="BT256" s="184">
        <v>36.185578335261972</v>
      </c>
      <c r="BU256" s="184">
        <v>36.095185328265238</v>
      </c>
      <c r="BV256" s="184">
        <v>35.921654819609117</v>
      </c>
      <c r="BW256" s="184">
        <v>35.925889088659339</v>
      </c>
      <c r="BX256" s="184">
        <v>36.861412332730083</v>
      </c>
      <c r="BY256" s="184">
        <v>37.103271426074642</v>
      </c>
      <c r="BZ256" s="184" t="e">
        <v>#DIV/0!</v>
      </c>
      <c r="CA256" s="184">
        <v>37.567350867285199</v>
      </c>
      <c r="CB256" s="184">
        <v>36.973470965474839</v>
      </c>
      <c r="CC256" s="184">
        <v>37.13803933220543</v>
      </c>
      <c r="CD256" s="184">
        <v>36.907850940475875</v>
      </c>
      <c r="CE256" s="184">
        <v>36.894273377146718</v>
      </c>
      <c r="CF256" s="184">
        <v>37.086740046883008</v>
      </c>
      <c r="CG256" s="184">
        <v>36.893832059047426</v>
      </c>
      <c r="CH256" s="184">
        <v>36.96529650356149</v>
      </c>
      <c r="CI256" s="184">
        <v>36.934228027745689</v>
      </c>
      <c r="CJ256" s="184">
        <v>38.183362245413662</v>
      </c>
      <c r="CK256" s="184">
        <v>38.207804459981773</v>
      </c>
      <c r="CL256" s="184">
        <v>38.194839881464482</v>
      </c>
      <c r="CM256" s="184">
        <v>38.258780471416664</v>
      </c>
      <c r="CN256" s="184">
        <v>38.315612411899799</v>
      </c>
      <c r="CO256" s="184">
        <v>38.422235895935636</v>
      </c>
      <c r="CP256" s="184">
        <v>38.280378856624324</v>
      </c>
      <c r="CQ256" s="184">
        <v>38.392044612544687</v>
      </c>
      <c r="CR256" s="184">
        <v>38.448653103078293</v>
      </c>
      <c r="CS256" s="184">
        <v>38.262148772726093</v>
      </c>
      <c r="CT256" s="184">
        <v>38.374001930088518</v>
      </c>
      <c r="CU256" s="184">
        <v>38.207051092293909</v>
      </c>
      <c r="CV256" s="184">
        <v>39.599860421974171</v>
      </c>
      <c r="CW256" s="184">
        <v>39.427052494344501</v>
      </c>
      <c r="CX256" s="184">
        <v>39.82856507101701</v>
      </c>
      <c r="CY256" s="184">
        <v>39.584414641778451</v>
      </c>
      <c r="CZ256" s="184">
        <v>39.605670786895431</v>
      </c>
      <c r="DA256" s="184">
        <v>39.589026214195087</v>
      </c>
      <c r="DB256" s="184">
        <v>39.822297925898049</v>
      </c>
      <c r="DC256" s="184">
        <v>39.538958148619308</v>
      </c>
      <c r="DD256" s="184">
        <v>39.764722045602163</v>
      </c>
      <c r="DE256" s="184">
        <v>39.554046590256384</v>
      </c>
      <c r="DF256" s="184">
        <v>39.517509998679486</v>
      </c>
      <c r="DG256" s="184">
        <v>39.76959629919542</v>
      </c>
      <c r="DH256" s="184">
        <v>41.273821057267028</v>
      </c>
      <c r="DI256" s="184">
        <v>41.179106695726389</v>
      </c>
      <c r="DJ256" s="184">
        <v>41.160066428534719</v>
      </c>
      <c r="DK256" s="184">
        <v>41.229391012151247</v>
      </c>
      <c r="DL256" s="184">
        <v>41.276266045500627</v>
      </c>
      <c r="DM256" s="184">
        <v>41.249907228711706</v>
      </c>
      <c r="DN256" s="184">
        <v>41.21765087533948</v>
      </c>
      <c r="DO256" s="184">
        <v>41.193681896596125</v>
      </c>
      <c r="DP256" s="184">
        <v>41.440634789890588</v>
      </c>
      <c r="DQ256" s="184">
        <v>41.335568407935853</v>
      </c>
      <c r="DR256" s="184">
        <v>41.314577390613096</v>
      </c>
      <c r="DS256" s="184">
        <v>41.315998903756245</v>
      </c>
      <c r="DT256" s="184">
        <v>43.057720471635378</v>
      </c>
      <c r="DU256" s="184">
        <v>43.096057055887869</v>
      </c>
      <c r="DV256" s="184">
        <v>43.34810024170806</v>
      </c>
      <c r="DW256" s="184">
        <v>43.630700037059285</v>
      </c>
      <c r="DX256" s="184">
        <v>43.362831371237455</v>
      </c>
      <c r="DY256" s="184">
        <v>43.200149051675808</v>
      </c>
      <c r="DZ256" s="184">
        <v>43.264886099096707</v>
      </c>
      <c r="EA256" s="184">
        <v>43.266006007179946</v>
      </c>
      <c r="EB256" s="184">
        <v>43.38291365191251</v>
      </c>
      <c r="EC256" s="184">
        <v>43.168855306491025</v>
      </c>
      <c r="ED256" s="184">
        <v>43.246141590904521</v>
      </c>
      <c r="EE256" s="184">
        <v>43.243911116000938</v>
      </c>
      <c r="EF256" s="184">
        <v>44.104126280932562</v>
      </c>
      <c r="EG256" s="184">
        <v>44.148435866313363</v>
      </c>
      <c r="EH256" s="184">
        <v>44.006428051380723</v>
      </c>
      <c r="EI256" s="184">
        <v>44.073447261928393</v>
      </c>
      <c r="EJ256" s="184">
        <v>44.281372552949826</v>
      </c>
      <c r="EK256" s="184">
        <v>44.109415485829956</v>
      </c>
      <c r="EL256" s="184">
        <v>44.030054053006822</v>
      </c>
      <c r="EM256" s="184">
        <v>44.317280675035484</v>
      </c>
      <c r="EN256" s="184">
        <v>44.119819863354707</v>
      </c>
      <c r="EO256" s="184">
        <v>44.05663617611588</v>
      </c>
      <c r="EP256" s="184">
        <v>44.022386796246643</v>
      </c>
      <c r="EQ256" s="184">
        <v>44.141440874333824</v>
      </c>
      <c r="ER256" s="184">
        <v>47.514953219238109</v>
      </c>
      <c r="ES256" s="184">
        <v>47.703066923207992</v>
      </c>
      <c r="ET256" s="184">
        <v>47.684672105957645</v>
      </c>
      <c r="EU256" s="184">
        <v>48.087946962322569</v>
      </c>
      <c r="EV256" s="184">
        <v>47.834001811411895</v>
      </c>
      <c r="EW256" s="184">
        <v>47.699566423257338</v>
      </c>
      <c r="EX256" s="184">
        <v>47.60219556520147</v>
      </c>
      <c r="EY256" s="184">
        <v>47.57853975026422</v>
      </c>
      <c r="EZ256" s="184">
        <v>47.720333217863676</v>
      </c>
      <c r="FA256" s="184">
        <v>47.636606778983818</v>
      </c>
      <c r="FB256" s="184">
        <v>47.568434496165892</v>
      </c>
      <c r="FC256" s="184">
        <v>47.977960297250945</v>
      </c>
      <c r="FD256" s="184">
        <v>53.830932076561552</v>
      </c>
      <c r="FE256" s="184">
        <v>53.885419939401423</v>
      </c>
      <c r="FF256" s="184">
        <v>53.930837560055132</v>
      </c>
      <c r="FG256" s="184">
        <v>54.017338367352657</v>
      </c>
      <c r="FH256" s="184">
        <v>54.187960702346835</v>
      </c>
      <c r="FI256" s="184">
        <v>54.017364015655964</v>
      </c>
      <c r="FJ256" s="184">
        <v>54.033481625395147</v>
      </c>
      <c r="FK256" s="184">
        <v>54.167957125587996</v>
      </c>
      <c r="FL256" s="184">
        <v>54.018853639439612</v>
      </c>
      <c r="FM256" s="184">
        <v>53.953770874230237</v>
      </c>
      <c r="FN256" s="184">
        <v>53.886864326343883</v>
      </c>
      <c r="FO256" s="184">
        <v>53.865622805748771</v>
      </c>
      <c r="FP256" s="184">
        <v>57.958119736955609</v>
      </c>
      <c r="FQ256" s="184">
        <v>58.005511882864731</v>
      </c>
      <c r="FR256" s="184">
        <v>57.903704022775756</v>
      </c>
      <c r="FS256" s="184">
        <v>57.963775955134942</v>
      </c>
      <c r="FT256" s="184">
        <v>58.003137222678717</v>
      </c>
      <c r="FU256" s="184">
        <v>58.162807230274659</v>
      </c>
      <c r="FV256" s="184">
        <v>57.95227210991996</v>
      </c>
      <c r="FW256" s="184">
        <v>57.899785681348853</v>
      </c>
      <c r="FX256" s="184">
        <v>58.094269333121154</v>
      </c>
      <c r="FY256" s="184" t="e">
        <v>#DIV/0!</v>
      </c>
      <c r="FZ256" s="184">
        <v>58.661169667880031</v>
      </c>
      <c r="GA256" s="184">
        <v>57.79015359911552</v>
      </c>
    </row>
    <row r="257" spans="2:183">
      <c r="B257" s="42"/>
      <c r="C257" s="185"/>
      <c r="D257" s="187"/>
      <c r="E257" s="187"/>
      <c r="F257" s="187"/>
      <c r="G257" s="187"/>
      <c r="H257" s="187"/>
      <c r="I257" s="187"/>
      <c r="J257" s="187"/>
      <c r="K257" s="187"/>
      <c r="L257" s="187"/>
      <c r="M257" s="187"/>
      <c r="N257" s="187"/>
      <c r="O257" s="187"/>
      <c r="P257" s="187"/>
      <c r="Q257" s="187"/>
      <c r="R257" s="187"/>
      <c r="S257" s="187"/>
      <c r="T257" s="187"/>
      <c r="U257" s="187"/>
      <c r="V257" s="187"/>
      <c r="W257" s="187"/>
      <c r="X257" s="187"/>
      <c r="Y257" s="187"/>
      <c r="Z257" s="187"/>
      <c r="AA257" s="187"/>
      <c r="AB257" s="187"/>
      <c r="AC257" s="187"/>
      <c r="AD257" s="187"/>
      <c r="AE257" s="187"/>
      <c r="AF257" s="187"/>
      <c r="AG257" s="187"/>
      <c r="AH257" s="187"/>
      <c r="AI257" s="187"/>
      <c r="AJ257" s="187"/>
      <c r="AK257" s="187"/>
      <c r="AL257" s="187"/>
      <c r="AM257" s="187"/>
      <c r="AN257" s="187"/>
      <c r="AO257" s="187"/>
      <c r="AP257" s="187"/>
      <c r="AQ257" s="187"/>
      <c r="AR257" s="187"/>
      <c r="AS257" s="187"/>
      <c r="AT257" s="187"/>
      <c r="AU257" s="187"/>
      <c r="AV257" s="187"/>
      <c r="AW257" s="187"/>
      <c r="AX257" s="187"/>
      <c r="AY257" s="187"/>
      <c r="AZ257" s="187"/>
      <c r="BA257" s="187"/>
      <c r="BB257" s="187"/>
      <c r="BC257" s="187"/>
      <c r="BD257" s="187"/>
      <c r="BE257" s="187"/>
      <c r="BF257" s="187"/>
      <c r="BG257" s="187"/>
      <c r="BH257" s="187"/>
      <c r="BI257" s="187"/>
      <c r="BJ257" s="187"/>
      <c r="BK257" s="187"/>
      <c r="BL257" s="187"/>
      <c r="BM257" s="187"/>
      <c r="BN257" s="187"/>
      <c r="BO257" s="187"/>
      <c r="BP257" s="187"/>
      <c r="BQ257" s="187"/>
      <c r="BR257" s="187"/>
      <c r="BS257" s="187"/>
      <c r="BT257" s="187"/>
      <c r="BU257" s="187"/>
      <c r="BV257" s="187"/>
      <c r="BW257" s="187"/>
      <c r="BX257" s="187"/>
      <c r="BY257" s="187"/>
      <c r="BZ257" s="187"/>
      <c r="CA257" s="187"/>
      <c r="CB257" s="187"/>
      <c r="CC257" s="187"/>
      <c r="CD257" s="187"/>
      <c r="CE257" s="187"/>
      <c r="CF257" s="187"/>
      <c r="CG257" s="187"/>
      <c r="CH257" s="187"/>
      <c r="CI257" s="187"/>
      <c r="CJ257" s="187"/>
      <c r="CK257" s="187"/>
      <c r="CL257" s="187"/>
      <c r="CM257" s="187"/>
      <c r="CN257" s="187"/>
      <c r="CO257" s="187"/>
      <c r="CP257" s="187"/>
      <c r="CQ257" s="187"/>
      <c r="CR257" s="187"/>
      <c r="CS257" s="187"/>
      <c r="CT257" s="187"/>
      <c r="CU257" s="187"/>
      <c r="CV257" s="187"/>
      <c r="CW257" s="187"/>
      <c r="CX257" s="187"/>
      <c r="CY257" s="187"/>
      <c r="CZ257" s="187"/>
      <c r="DA257" s="187"/>
      <c r="DB257" s="187"/>
      <c r="DC257" s="187"/>
      <c r="DD257" s="187"/>
      <c r="DE257" s="187"/>
      <c r="DF257" s="187"/>
      <c r="DG257" s="187"/>
      <c r="DH257" s="187"/>
      <c r="DI257" s="187"/>
      <c r="DJ257" s="187"/>
      <c r="DK257" s="187"/>
      <c r="DL257" s="187"/>
      <c r="DM257" s="187"/>
      <c r="DN257" s="187"/>
      <c r="DO257" s="187"/>
      <c r="DP257" s="187"/>
      <c r="DQ257" s="187"/>
      <c r="DR257" s="187"/>
      <c r="DS257" s="187"/>
      <c r="DT257" s="187"/>
      <c r="DU257" s="187"/>
      <c r="DV257" s="187"/>
      <c r="DW257" s="187"/>
      <c r="DX257" s="187"/>
      <c r="DY257" s="187"/>
      <c r="DZ257" s="187"/>
      <c r="EA257" s="187"/>
      <c r="EB257" s="187"/>
      <c r="EC257" s="187"/>
      <c r="ED257" s="187"/>
      <c r="EE257" s="187"/>
      <c r="EF257" s="187"/>
      <c r="EG257" s="187"/>
      <c r="EH257" s="187"/>
      <c r="EI257" s="187"/>
      <c r="EJ257" s="187"/>
      <c r="EK257" s="187"/>
      <c r="EL257" s="187"/>
      <c r="EM257" s="187"/>
      <c r="EN257" s="187"/>
      <c r="EO257" s="187"/>
      <c r="EP257" s="187"/>
      <c r="EQ257" s="187"/>
      <c r="ER257" s="187"/>
      <c r="ES257" s="187"/>
      <c r="ET257" s="187"/>
      <c r="EU257" s="187"/>
      <c r="EV257" s="187"/>
      <c r="EW257" s="187"/>
      <c r="EX257" s="187"/>
      <c r="EY257" s="187"/>
      <c r="EZ257" s="187"/>
      <c r="FA257" s="187"/>
      <c r="FB257" s="187"/>
      <c r="FC257" s="187"/>
      <c r="FD257" s="187"/>
      <c r="FE257" s="187"/>
      <c r="FF257" s="187"/>
      <c r="FG257" s="187"/>
      <c r="FH257" s="187"/>
      <c r="FI257" s="187"/>
      <c r="FJ257" s="187"/>
      <c r="FK257" s="187"/>
      <c r="FL257" s="187"/>
      <c r="FM257" s="187"/>
      <c r="FN257" s="187"/>
      <c r="FO257" s="187"/>
      <c r="FP257" s="187"/>
      <c r="FQ257" s="187"/>
      <c r="FR257" s="187"/>
      <c r="FS257" s="187"/>
      <c r="FT257" s="187"/>
      <c r="FU257" s="187"/>
      <c r="FV257" s="187"/>
      <c r="FW257" s="187"/>
      <c r="FX257" s="187"/>
      <c r="FY257" s="187"/>
      <c r="FZ257" s="187"/>
      <c r="GA257" s="187"/>
    </row>
    <row r="258" spans="2:183">
      <c r="B258" s="188" t="s">
        <v>32</v>
      </c>
      <c r="C258" s="189" t="s">
        <v>33</v>
      </c>
      <c r="D258" s="162">
        <v>41275</v>
      </c>
      <c r="E258" s="162">
        <v>41306</v>
      </c>
      <c r="F258" s="162">
        <v>41334</v>
      </c>
      <c r="G258" s="162">
        <v>41365</v>
      </c>
      <c r="H258" s="162">
        <v>41395</v>
      </c>
      <c r="I258" s="162">
        <v>41426</v>
      </c>
      <c r="J258" s="162">
        <v>41456</v>
      </c>
      <c r="K258" s="162">
        <v>41487</v>
      </c>
      <c r="L258" s="162">
        <v>41518</v>
      </c>
      <c r="M258" s="162">
        <v>41548</v>
      </c>
      <c r="N258" s="162">
        <v>41579</v>
      </c>
      <c r="O258" s="162">
        <v>41609</v>
      </c>
      <c r="P258" s="162">
        <v>41640</v>
      </c>
      <c r="Q258" s="162">
        <v>41671</v>
      </c>
      <c r="R258" s="162">
        <v>41699</v>
      </c>
      <c r="S258" s="162">
        <v>41730</v>
      </c>
      <c r="T258" s="162">
        <v>41760</v>
      </c>
      <c r="U258" s="162">
        <v>41791</v>
      </c>
      <c r="V258" s="162">
        <v>41821</v>
      </c>
      <c r="W258" s="162">
        <v>41852</v>
      </c>
      <c r="X258" s="162">
        <v>41883</v>
      </c>
      <c r="Y258" s="162">
        <v>41913</v>
      </c>
      <c r="Z258" s="162">
        <v>41944</v>
      </c>
      <c r="AA258" s="162">
        <v>41974</v>
      </c>
      <c r="AB258" s="162">
        <v>42005</v>
      </c>
      <c r="AC258" s="162">
        <v>42036</v>
      </c>
      <c r="AD258" s="162">
        <v>42064</v>
      </c>
      <c r="AE258" s="162">
        <v>42095</v>
      </c>
      <c r="AF258" s="162">
        <v>42125</v>
      </c>
      <c r="AG258" s="162">
        <v>42156</v>
      </c>
      <c r="AH258" s="162">
        <v>42186</v>
      </c>
      <c r="AI258" s="162">
        <v>42217</v>
      </c>
      <c r="AJ258" s="162">
        <v>42248</v>
      </c>
      <c r="AK258" s="162">
        <v>42278</v>
      </c>
      <c r="AL258" s="162">
        <v>42309</v>
      </c>
      <c r="AM258" s="162">
        <v>42339</v>
      </c>
      <c r="AN258" s="162">
        <v>42370</v>
      </c>
      <c r="AO258" s="162">
        <v>42401</v>
      </c>
      <c r="AP258" s="162">
        <v>42430</v>
      </c>
      <c r="AQ258" s="162">
        <v>42461</v>
      </c>
      <c r="AR258" s="162">
        <v>42491</v>
      </c>
      <c r="AS258" s="162">
        <v>42522</v>
      </c>
      <c r="AT258" s="162">
        <v>42552</v>
      </c>
      <c r="AU258" s="162">
        <v>42583</v>
      </c>
      <c r="AV258" s="162">
        <v>42614</v>
      </c>
      <c r="AW258" s="162">
        <v>42644</v>
      </c>
      <c r="AX258" s="162">
        <v>42675</v>
      </c>
      <c r="AY258" s="162">
        <v>42705</v>
      </c>
      <c r="AZ258" s="162">
        <v>42736</v>
      </c>
      <c r="BA258" s="162">
        <v>42767</v>
      </c>
      <c r="BB258" s="162">
        <v>42795</v>
      </c>
      <c r="BC258" s="162">
        <v>42826</v>
      </c>
      <c r="BD258" s="162">
        <v>42856</v>
      </c>
      <c r="BE258" s="162">
        <v>42887</v>
      </c>
      <c r="BF258" s="162">
        <v>42917</v>
      </c>
      <c r="BG258" s="162">
        <v>42948</v>
      </c>
      <c r="BH258" s="162">
        <v>42979</v>
      </c>
      <c r="BI258" s="162">
        <v>43009</v>
      </c>
      <c r="BJ258" s="162">
        <v>43040</v>
      </c>
      <c r="BK258" s="162">
        <v>43070</v>
      </c>
      <c r="BL258" s="162">
        <v>43101</v>
      </c>
      <c r="BM258" s="162">
        <v>43132</v>
      </c>
      <c r="BN258" s="162">
        <v>43160</v>
      </c>
      <c r="BO258" s="162">
        <v>43191</v>
      </c>
      <c r="BP258" s="162">
        <v>43221</v>
      </c>
      <c r="BQ258" s="162">
        <v>43252</v>
      </c>
      <c r="BR258" s="162">
        <v>43282</v>
      </c>
      <c r="BS258" s="162">
        <v>43313</v>
      </c>
      <c r="BT258" s="162">
        <v>43344</v>
      </c>
      <c r="BU258" s="162">
        <v>43374</v>
      </c>
      <c r="BV258" s="162">
        <v>43405</v>
      </c>
      <c r="BW258" s="162">
        <v>43435</v>
      </c>
      <c r="BX258" s="162">
        <v>43466</v>
      </c>
      <c r="BY258" s="162">
        <v>43497</v>
      </c>
      <c r="BZ258" s="162">
        <v>43525</v>
      </c>
      <c r="CA258" s="162">
        <v>43556</v>
      </c>
      <c r="CB258" s="162">
        <v>43586</v>
      </c>
      <c r="CC258" s="162">
        <v>43617</v>
      </c>
      <c r="CD258" s="162">
        <v>43647</v>
      </c>
      <c r="CE258" s="162">
        <v>43678</v>
      </c>
      <c r="CF258" s="162">
        <v>43709</v>
      </c>
      <c r="CG258" s="162">
        <v>43739</v>
      </c>
      <c r="CH258" s="162">
        <v>43770</v>
      </c>
      <c r="CI258" s="162">
        <v>43800</v>
      </c>
      <c r="CJ258" s="162">
        <v>43831</v>
      </c>
      <c r="CK258" s="162">
        <v>43862</v>
      </c>
      <c r="CL258" s="162">
        <v>43891</v>
      </c>
      <c r="CM258" s="162">
        <v>43922</v>
      </c>
      <c r="CN258" s="162">
        <v>43952</v>
      </c>
      <c r="CO258" s="162">
        <v>43983</v>
      </c>
      <c r="CP258" s="162">
        <v>44013</v>
      </c>
      <c r="CQ258" s="162">
        <v>44044</v>
      </c>
      <c r="CR258" s="162">
        <v>44075</v>
      </c>
      <c r="CS258" s="162">
        <v>44105</v>
      </c>
      <c r="CT258" s="162">
        <v>44136</v>
      </c>
      <c r="CU258" s="162">
        <v>44166</v>
      </c>
      <c r="CV258" s="162">
        <v>44197</v>
      </c>
      <c r="CW258" s="162">
        <v>44228</v>
      </c>
      <c r="CX258" s="162">
        <v>44256</v>
      </c>
      <c r="CY258" s="162">
        <v>44287</v>
      </c>
      <c r="CZ258" s="162">
        <v>44317</v>
      </c>
      <c r="DA258" s="162">
        <v>44348</v>
      </c>
      <c r="DB258" s="162">
        <v>44378</v>
      </c>
      <c r="DC258" s="162">
        <v>44409</v>
      </c>
      <c r="DD258" s="162">
        <v>44440</v>
      </c>
      <c r="DE258" s="162">
        <v>44470</v>
      </c>
      <c r="DF258" s="162">
        <v>44501</v>
      </c>
      <c r="DG258" s="162">
        <v>44531</v>
      </c>
      <c r="DH258" s="162">
        <v>44562</v>
      </c>
      <c r="DI258" s="162">
        <v>44593</v>
      </c>
      <c r="DJ258" s="162">
        <v>44621</v>
      </c>
      <c r="DK258" s="162">
        <v>44652</v>
      </c>
      <c r="DL258" s="162">
        <v>44682</v>
      </c>
      <c r="DM258" s="162">
        <v>44713</v>
      </c>
      <c r="DN258" s="162">
        <v>44743</v>
      </c>
      <c r="DO258" s="162">
        <v>44774</v>
      </c>
      <c r="DP258" s="162">
        <v>44805</v>
      </c>
      <c r="DQ258" s="162">
        <v>44835</v>
      </c>
      <c r="DR258" s="162">
        <v>44866</v>
      </c>
      <c r="DS258" s="162">
        <v>44896</v>
      </c>
      <c r="DT258" s="162">
        <v>44927</v>
      </c>
      <c r="DU258" s="162">
        <v>44958</v>
      </c>
      <c r="DV258" s="162">
        <v>44986</v>
      </c>
      <c r="DW258" s="162">
        <v>45017</v>
      </c>
      <c r="DX258" s="162">
        <v>45047</v>
      </c>
      <c r="DY258" s="162">
        <v>45078</v>
      </c>
      <c r="DZ258" s="162">
        <v>45108</v>
      </c>
      <c r="EA258" s="162">
        <v>45139</v>
      </c>
      <c r="EB258" s="162">
        <v>45170</v>
      </c>
      <c r="EC258" s="162">
        <v>45200</v>
      </c>
      <c r="ED258" s="162">
        <v>45231</v>
      </c>
      <c r="EE258" s="162">
        <v>45261</v>
      </c>
      <c r="EF258" s="162">
        <v>45292</v>
      </c>
      <c r="EG258" s="162">
        <v>45323</v>
      </c>
      <c r="EH258" s="162">
        <v>45352</v>
      </c>
      <c r="EI258" s="162">
        <v>45383</v>
      </c>
      <c r="EJ258" s="162">
        <v>45413</v>
      </c>
      <c r="EK258" s="162">
        <v>45444</v>
      </c>
      <c r="EL258" s="162">
        <v>45474</v>
      </c>
      <c r="EM258" s="162">
        <v>45505</v>
      </c>
      <c r="EN258" s="162">
        <v>45536</v>
      </c>
      <c r="EO258" s="162">
        <v>45566</v>
      </c>
      <c r="EP258" s="162">
        <v>45597</v>
      </c>
      <c r="EQ258" s="162">
        <v>45627</v>
      </c>
      <c r="ER258" s="162">
        <v>45658</v>
      </c>
      <c r="ES258" s="162">
        <v>45689</v>
      </c>
      <c r="ET258" s="162">
        <v>45717</v>
      </c>
      <c r="EU258" s="162">
        <v>45748</v>
      </c>
      <c r="EV258" s="162">
        <v>45778</v>
      </c>
      <c r="EW258" s="162">
        <v>45809</v>
      </c>
      <c r="EX258" s="162">
        <v>45839</v>
      </c>
      <c r="EY258" s="162">
        <v>45870</v>
      </c>
      <c r="EZ258" s="162">
        <v>45901</v>
      </c>
      <c r="FA258" s="162">
        <v>45931</v>
      </c>
      <c r="FB258" s="162">
        <v>45962</v>
      </c>
      <c r="FC258" s="162">
        <v>45992</v>
      </c>
      <c r="FD258" s="162">
        <v>46023</v>
      </c>
      <c r="FE258" s="162">
        <v>46054</v>
      </c>
      <c r="FF258" s="162">
        <v>46082</v>
      </c>
      <c r="FG258" s="162">
        <v>46113</v>
      </c>
      <c r="FH258" s="162">
        <v>46143</v>
      </c>
      <c r="FI258" s="162">
        <v>46174</v>
      </c>
      <c r="FJ258" s="162">
        <v>46204</v>
      </c>
      <c r="FK258" s="162">
        <v>46235</v>
      </c>
      <c r="FL258" s="162">
        <v>46266</v>
      </c>
      <c r="FM258" s="162">
        <v>46296</v>
      </c>
      <c r="FN258" s="162">
        <v>46327</v>
      </c>
      <c r="FO258" s="162">
        <v>46357</v>
      </c>
      <c r="FP258" s="162">
        <v>46388</v>
      </c>
      <c r="FQ258" s="162">
        <v>46419</v>
      </c>
      <c r="FR258" s="162">
        <v>46447</v>
      </c>
      <c r="FS258" s="162">
        <v>46478</v>
      </c>
      <c r="FT258" s="162">
        <v>46508</v>
      </c>
      <c r="FU258" s="162">
        <v>46539</v>
      </c>
      <c r="FV258" s="162">
        <v>46569</v>
      </c>
      <c r="FW258" s="162">
        <v>46600</v>
      </c>
      <c r="FX258" s="162">
        <v>46631</v>
      </c>
      <c r="FY258" s="162">
        <v>46661</v>
      </c>
      <c r="FZ258" s="162">
        <v>46692</v>
      </c>
      <c r="GA258" s="162">
        <v>46722</v>
      </c>
    </row>
    <row r="259" spans="2:183">
      <c r="B259" s="75" t="s">
        <v>9</v>
      </c>
      <c r="C259" s="163" t="s">
        <v>34</v>
      </c>
      <c r="D259" s="164">
        <v>65</v>
      </c>
      <c r="E259" s="165">
        <v>65</v>
      </c>
      <c r="F259" s="165">
        <v>65</v>
      </c>
      <c r="G259" s="165">
        <v>65</v>
      </c>
      <c r="H259" s="165">
        <v>60</v>
      </c>
      <c r="I259" s="165">
        <v>60</v>
      </c>
      <c r="J259" s="165">
        <v>58</v>
      </c>
      <c r="K259" s="165">
        <v>58</v>
      </c>
      <c r="L259" s="165">
        <v>58</v>
      </c>
      <c r="M259" s="165">
        <v>60</v>
      </c>
      <c r="N259" s="165">
        <v>60</v>
      </c>
      <c r="O259" s="165">
        <v>65</v>
      </c>
      <c r="P259" s="165">
        <v>65</v>
      </c>
      <c r="Q259" s="165">
        <v>65</v>
      </c>
      <c r="R259" s="165">
        <v>65</v>
      </c>
      <c r="S259" s="165">
        <v>65</v>
      </c>
      <c r="T259" s="165">
        <v>60</v>
      </c>
      <c r="U259" s="165">
        <v>60</v>
      </c>
      <c r="V259" s="165">
        <v>58</v>
      </c>
      <c r="W259" s="165">
        <v>58</v>
      </c>
      <c r="X259" s="165">
        <v>58</v>
      </c>
      <c r="Y259" s="165">
        <v>60</v>
      </c>
      <c r="Z259" s="165">
        <v>60</v>
      </c>
      <c r="AA259" s="165">
        <v>65</v>
      </c>
      <c r="AB259" s="165">
        <v>65</v>
      </c>
      <c r="AC259" s="165">
        <v>65</v>
      </c>
      <c r="AD259" s="165">
        <v>65</v>
      </c>
      <c r="AE259" s="165">
        <v>65</v>
      </c>
      <c r="AF259" s="165">
        <v>60</v>
      </c>
      <c r="AG259" s="165">
        <v>60</v>
      </c>
      <c r="AH259" s="165">
        <v>58</v>
      </c>
      <c r="AI259" s="165">
        <v>58</v>
      </c>
      <c r="AJ259" s="165">
        <v>58</v>
      </c>
      <c r="AK259" s="165">
        <v>60</v>
      </c>
      <c r="AL259" s="165">
        <v>60</v>
      </c>
      <c r="AM259" s="165">
        <v>65</v>
      </c>
      <c r="AN259" s="165">
        <v>65</v>
      </c>
      <c r="AO259" s="165">
        <v>65</v>
      </c>
      <c r="AP259" s="165">
        <v>65</v>
      </c>
      <c r="AQ259" s="165">
        <v>65</v>
      </c>
      <c r="AR259" s="165">
        <v>60</v>
      </c>
      <c r="AS259" s="165">
        <v>60</v>
      </c>
      <c r="AT259" s="165">
        <v>58</v>
      </c>
      <c r="AU259" s="165">
        <v>58</v>
      </c>
      <c r="AV259" s="165">
        <v>58</v>
      </c>
      <c r="AW259" s="165">
        <v>60</v>
      </c>
      <c r="AX259" s="165">
        <v>60</v>
      </c>
      <c r="AY259" s="165">
        <v>65</v>
      </c>
      <c r="AZ259" s="165">
        <v>65</v>
      </c>
      <c r="BA259" s="165">
        <v>65</v>
      </c>
      <c r="BB259" s="165">
        <v>65</v>
      </c>
      <c r="BC259" s="165">
        <v>65</v>
      </c>
      <c r="BD259" s="165">
        <v>60</v>
      </c>
      <c r="BE259" s="165">
        <v>60</v>
      </c>
      <c r="BF259" s="165">
        <v>58</v>
      </c>
      <c r="BG259" s="165">
        <v>58</v>
      </c>
      <c r="BH259" s="165">
        <v>58</v>
      </c>
      <c r="BI259" s="165">
        <v>60</v>
      </c>
      <c r="BJ259" s="165">
        <v>60</v>
      </c>
      <c r="BK259" s="165">
        <v>65</v>
      </c>
      <c r="BL259" s="165">
        <v>65</v>
      </c>
      <c r="BM259" s="165">
        <v>65</v>
      </c>
      <c r="BN259" s="165">
        <v>65</v>
      </c>
      <c r="BO259" s="165">
        <v>65</v>
      </c>
      <c r="BP259" s="165">
        <v>60</v>
      </c>
      <c r="BQ259" s="165">
        <v>60</v>
      </c>
      <c r="BR259" s="165">
        <v>58</v>
      </c>
      <c r="BS259" s="165">
        <v>58</v>
      </c>
      <c r="BT259" s="165">
        <v>58</v>
      </c>
      <c r="BU259" s="165">
        <v>60</v>
      </c>
      <c r="BV259" s="165">
        <v>60</v>
      </c>
      <c r="BW259" s="165">
        <v>65</v>
      </c>
      <c r="BX259" s="165">
        <v>65</v>
      </c>
      <c r="BY259" s="165">
        <v>65</v>
      </c>
      <c r="BZ259" s="165">
        <v>65</v>
      </c>
      <c r="CA259" s="165">
        <v>65</v>
      </c>
      <c r="CB259" s="165">
        <v>60</v>
      </c>
      <c r="CC259" s="165">
        <v>60</v>
      </c>
      <c r="CD259" s="165">
        <v>58</v>
      </c>
      <c r="CE259" s="165">
        <v>58</v>
      </c>
      <c r="CF259" s="165">
        <v>58</v>
      </c>
      <c r="CG259" s="165">
        <v>60</v>
      </c>
      <c r="CH259" s="165">
        <v>60</v>
      </c>
      <c r="CI259" s="165">
        <v>65</v>
      </c>
      <c r="CJ259" s="165">
        <v>65</v>
      </c>
      <c r="CK259" s="165">
        <v>65</v>
      </c>
      <c r="CL259" s="165">
        <v>65</v>
      </c>
      <c r="CM259" s="165">
        <v>65</v>
      </c>
      <c r="CN259" s="165">
        <v>60</v>
      </c>
      <c r="CO259" s="165">
        <v>60</v>
      </c>
      <c r="CP259" s="165">
        <v>58</v>
      </c>
      <c r="CQ259" s="165">
        <v>58</v>
      </c>
      <c r="CR259" s="165">
        <v>58</v>
      </c>
      <c r="CS259" s="165">
        <v>60</v>
      </c>
      <c r="CT259" s="165">
        <v>60</v>
      </c>
      <c r="CU259" s="165">
        <v>65</v>
      </c>
      <c r="CV259" s="165">
        <v>65</v>
      </c>
      <c r="CW259" s="165">
        <v>65</v>
      </c>
      <c r="CX259" s="165">
        <v>65</v>
      </c>
      <c r="CY259" s="165">
        <v>65</v>
      </c>
      <c r="CZ259" s="165">
        <v>60</v>
      </c>
      <c r="DA259" s="165">
        <v>60</v>
      </c>
      <c r="DB259" s="165">
        <v>58</v>
      </c>
      <c r="DC259" s="165">
        <v>58</v>
      </c>
      <c r="DD259" s="165">
        <v>58</v>
      </c>
      <c r="DE259" s="165">
        <v>60</v>
      </c>
      <c r="DF259" s="165">
        <v>60</v>
      </c>
      <c r="DG259" s="165">
        <v>65</v>
      </c>
      <c r="DH259" s="165">
        <v>65</v>
      </c>
      <c r="DI259" s="165">
        <v>65</v>
      </c>
      <c r="DJ259" s="165">
        <v>65</v>
      </c>
      <c r="DK259" s="165">
        <v>65</v>
      </c>
      <c r="DL259" s="165">
        <v>60</v>
      </c>
      <c r="DM259" s="165">
        <v>60</v>
      </c>
      <c r="DN259" s="165">
        <v>58</v>
      </c>
      <c r="DO259" s="165">
        <v>58</v>
      </c>
      <c r="DP259" s="165">
        <v>58</v>
      </c>
      <c r="DQ259" s="165">
        <v>60</v>
      </c>
      <c r="DR259" s="165">
        <v>60</v>
      </c>
      <c r="DS259" s="165">
        <v>65</v>
      </c>
      <c r="DT259" s="165">
        <v>65</v>
      </c>
      <c r="DU259" s="165">
        <v>65</v>
      </c>
      <c r="DV259" s="165">
        <v>65</v>
      </c>
      <c r="DW259" s="165">
        <v>65</v>
      </c>
      <c r="DX259" s="165">
        <v>60</v>
      </c>
      <c r="DY259" s="165">
        <v>60</v>
      </c>
      <c r="DZ259" s="165">
        <v>58</v>
      </c>
      <c r="EA259" s="165">
        <v>58</v>
      </c>
      <c r="EB259" s="165">
        <v>58</v>
      </c>
      <c r="EC259" s="165">
        <v>60</v>
      </c>
      <c r="ED259" s="165">
        <v>60</v>
      </c>
      <c r="EE259" s="165">
        <v>65</v>
      </c>
      <c r="EF259" s="165">
        <v>65</v>
      </c>
      <c r="EG259" s="165">
        <v>65</v>
      </c>
      <c r="EH259" s="165">
        <v>65</v>
      </c>
      <c r="EI259" s="165">
        <v>65</v>
      </c>
      <c r="EJ259" s="165">
        <v>60</v>
      </c>
      <c r="EK259" s="165">
        <v>60</v>
      </c>
      <c r="EL259" s="165">
        <v>58</v>
      </c>
      <c r="EM259" s="165">
        <v>58</v>
      </c>
      <c r="EN259" s="165">
        <v>58</v>
      </c>
      <c r="EO259" s="165">
        <v>60</v>
      </c>
      <c r="EP259" s="165">
        <v>60</v>
      </c>
      <c r="EQ259" s="165">
        <v>65</v>
      </c>
      <c r="ER259" s="165">
        <v>65</v>
      </c>
      <c r="ES259" s="165">
        <v>65</v>
      </c>
      <c r="ET259" s="165">
        <v>65</v>
      </c>
      <c r="EU259" s="165">
        <v>65</v>
      </c>
      <c r="EV259" s="165">
        <v>60</v>
      </c>
      <c r="EW259" s="165">
        <v>60</v>
      </c>
      <c r="EX259" s="165">
        <v>58</v>
      </c>
      <c r="EY259" s="165">
        <v>58</v>
      </c>
      <c r="EZ259" s="165">
        <v>58</v>
      </c>
      <c r="FA259" s="165">
        <v>60</v>
      </c>
      <c r="FB259" s="165">
        <v>60</v>
      </c>
      <c r="FC259" s="165">
        <v>65</v>
      </c>
      <c r="FD259" s="165">
        <v>65</v>
      </c>
      <c r="FE259" s="165">
        <v>65</v>
      </c>
      <c r="FF259" s="165">
        <v>65</v>
      </c>
      <c r="FG259" s="165">
        <v>65</v>
      </c>
      <c r="FH259" s="165">
        <v>60</v>
      </c>
      <c r="FI259" s="165">
        <v>60</v>
      </c>
      <c r="FJ259" s="165">
        <v>58</v>
      </c>
      <c r="FK259" s="165">
        <v>58</v>
      </c>
      <c r="FL259" s="165">
        <v>58</v>
      </c>
      <c r="FM259" s="165">
        <v>60</v>
      </c>
      <c r="FN259" s="165">
        <v>60</v>
      </c>
      <c r="FO259" s="165">
        <v>65</v>
      </c>
      <c r="FP259" s="165">
        <v>65</v>
      </c>
      <c r="FQ259" s="165">
        <v>65</v>
      </c>
      <c r="FR259" s="165">
        <v>65</v>
      </c>
      <c r="FS259" s="165">
        <v>65</v>
      </c>
      <c r="FT259" s="165">
        <v>60</v>
      </c>
      <c r="FU259" s="165">
        <v>60</v>
      </c>
      <c r="FV259" s="165">
        <v>58</v>
      </c>
      <c r="FW259" s="165">
        <v>58</v>
      </c>
      <c r="FX259" s="165">
        <v>58</v>
      </c>
      <c r="FY259" s="165">
        <v>60</v>
      </c>
      <c r="FZ259" s="165">
        <v>60</v>
      </c>
      <c r="GA259" s="165">
        <v>65</v>
      </c>
    </row>
    <row r="260" spans="2:183">
      <c r="B260" s="96" t="s">
        <v>9</v>
      </c>
      <c r="C260" s="166" t="s">
        <v>272</v>
      </c>
      <c r="D260" s="167">
        <v>0</v>
      </c>
      <c r="E260" s="168">
        <v>0</v>
      </c>
      <c r="F260" s="168">
        <v>0</v>
      </c>
      <c r="G260" s="168">
        <v>0</v>
      </c>
      <c r="H260" s="168">
        <v>0</v>
      </c>
      <c r="I260" s="168">
        <v>0</v>
      </c>
      <c r="J260" s="168">
        <v>92724.23</v>
      </c>
      <c r="K260" s="168">
        <v>0</v>
      </c>
      <c r="L260" s="168">
        <v>0</v>
      </c>
      <c r="M260" s="168">
        <v>0</v>
      </c>
      <c r="N260" s="168">
        <v>0</v>
      </c>
      <c r="O260" s="168">
        <v>0</v>
      </c>
      <c r="P260" s="168">
        <v>0</v>
      </c>
      <c r="Q260" s="168">
        <v>0</v>
      </c>
      <c r="R260" s="168">
        <v>0</v>
      </c>
      <c r="S260" s="168">
        <v>0</v>
      </c>
      <c r="T260" s="168">
        <v>0</v>
      </c>
      <c r="U260" s="168">
        <v>0</v>
      </c>
      <c r="V260" s="168">
        <v>0</v>
      </c>
      <c r="W260" s="168">
        <v>0</v>
      </c>
      <c r="X260" s="168">
        <v>0</v>
      </c>
      <c r="Y260" s="168">
        <v>0</v>
      </c>
      <c r="Z260" s="168">
        <v>0</v>
      </c>
      <c r="AA260" s="168">
        <v>0</v>
      </c>
      <c r="AB260" s="168">
        <v>0</v>
      </c>
      <c r="AC260" s="168">
        <v>0</v>
      </c>
      <c r="AD260" s="168">
        <v>0</v>
      </c>
      <c r="AE260" s="168">
        <v>0</v>
      </c>
      <c r="AF260" s="168">
        <v>0</v>
      </c>
      <c r="AG260" s="168">
        <v>0</v>
      </c>
      <c r="AH260" s="168">
        <v>0</v>
      </c>
      <c r="AI260" s="168">
        <v>0</v>
      </c>
      <c r="AJ260" s="168">
        <v>0</v>
      </c>
      <c r="AK260" s="168">
        <v>0</v>
      </c>
      <c r="AL260" s="168">
        <v>0</v>
      </c>
      <c r="AM260" s="168">
        <v>0</v>
      </c>
      <c r="AN260" s="168">
        <v>0</v>
      </c>
      <c r="AO260" s="168">
        <v>0</v>
      </c>
      <c r="AP260" s="168">
        <v>0</v>
      </c>
      <c r="AQ260" s="168">
        <v>0</v>
      </c>
      <c r="AR260" s="168">
        <v>0</v>
      </c>
      <c r="AS260" s="168">
        <v>0</v>
      </c>
      <c r="AT260" s="168">
        <v>0</v>
      </c>
      <c r="AU260" s="168">
        <v>0</v>
      </c>
      <c r="AV260" s="168">
        <v>0</v>
      </c>
      <c r="AW260" s="168">
        <v>0</v>
      </c>
      <c r="AX260" s="168">
        <v>0</v>
      </c>
      <c r="AY260" s="168">
        <v>0</v>
      </c>
      <c r="AZ260" s="168">
        <v>0</v>
      </c>
      <c r="BA260" s="168">
        <v>0</v>
      </c>
      <c r="BB260" s="168">
        <v>0</v>
      </c>
      <c r="BC260" s="168">
        <v>0</v>
      </c>
      <c r="BD260" s="168">
        <v>0</v>
      </c>
      <c r="BE260" s="168">
        <v>0</v>
      </c>
      <c r="BF260" s="168">
        <v>0</v>
      </c>
      <c r="BG260" s="168">
        <v>0</v>
      </c>
      <c r="BH260" s="168">
        <v>0</v>
      </c>
      <c r="BI260" s="168">
        <v>0</v>
      </c>
      <c r="BJ260" s="168">
        <v>0</v>
      </c>
      <c r="BK260" s="168">
        <v>0</v>
      </c>
      <c r="BL260" s="168">
        <v>0</v>
      </c>
      <c r="BM260" s="168">
        <v>0</v>
      </c>
      <c r="BN260" s="168">
        <v>0</v>
      </c>
      <c r="BO260" s="168">
        <v>0</v>
      </c>
      <c r="BP260" s="168">
        <v>0</v>
      </c>
      <c r="BQ260" s="168">
        <v>0</v>
      </c>
      <c r="BR260" s="168">
        <v>0</v>
      </c>
      <c r="BS260" s="168">
        <v>0</v>
      </c>
      <c r="BT260" s="168">
        <v>0</v>
      </c>
      <c r="BU260" s="168">
        <v>0</v>
      </c>
      <c r="BV260" s="168">
        <v>0</v>
      </c>
      <c r="BW260" s="168">
        <v>0</v>
      </c>
      <c r="BX260" s="168">
        <v>0</v>
      </c>
      <c r="BY260" s="168">
        <v>0</v>
      </c>
      <c r="BZ260" s="168">
        <v>0</v>
      </c>
      <c r="CA260" s="168">
        <v>0</v>
      </c>
      <c r="CB260" s="168">
        <v>0</v>
      </c>
      <c r="CC260" s="168">
        <v>0</v>
      </c>
      <c r="CD260" s="168">
        <v>125491.41</v>
      </c>
      <c r="CE260" s="168">
        <v>115730.97</v>
      </c>
      <c r="CF260" s="168">
        <v>0</v>
      </c>
      <c r="CG260" s="168">
        <v>0</v>
      </c>
      <c r="CH260" s="168">
        <v>0</v>
      </c>
      <c r="CI260" s="168">
        <v>0</v>
      </c>
      <c r="CJ260" s="168">
        <v>33356.800000000003</v>
      </c>
      <c r="CK260" s="168">
        <v>38376.089999999997</v>
      </c>
      <c r="CL260" s="168">
        <v>0</v>
      </c>
      <c r="CM260" s="168">
        <v>0</v>
      </c>
      <c r="CN260" s="168">
        <v>0</v>
      </c>
      <c r="CO260" s="168">
        <v>124645.3</v>
      </c>
      <c r="CP260" s="168">
        <v>234250.69</v>
      </c>
      <c r="CQ260" s="168">
        <v>196603.25</v>
      </c>
      <c r="CR260" s="168">
        <v>131980.04999999999</v>
      </c>
      <c r="CS260" s="168">
        <v>25697.94</v>
      </c>
      <c r="CT260" s="168">
        <v>38975.32</v>
      </c>
      <c r="CU260" s="168">
        <v>105032.68</v>
      </c>
      <c r="CV260" s="168">
        <v>155003.28</v>
      </c>
      <c r="CW260" s="168">
        <v>155876.14000000001</v>
      </c>
      <c r="CX260" s="168">
        <v>128557.53</v>
      </c>
      <c r="CY260" s="168">
        <v>148778.38</v>
      </c>
      <c r="CZ260" s="168">
        <v>127278.39999999999</v>
      </c>
      <c r="DA260" s="168">
        <v>169350.45</v>
      </c>
      <c r="DB260" s="168">
        <v>179173.88</v>
      </c>
      <c r="DC260" s="168">
        <v>165927.53</v>
      </c>
      <c r="DD260" s="168">
        <v>146431.76999999999</v>
      </c>
      <c r="DE260" s="168">
        <v>81954.899999999994</v>
      </c>
      <c r="DF260" s="168">
        <v>42078.79</v>
      </c>
      <c r="DG260" s="168">
        <v>87118.99</v>
      </c>
      <c r="DH260" s="168">
        <v>143669.62</v>
      </c>
      <c r="DI260" s="168">
        <v>133223.29999999999</v>
      </c>
      <c r="DJ260" s="168">
        <v>103358.38</v>
      </c>
      <c r="DK260" s="168">
        <v>93659.71</v>
      </c>
      <c r="DL260" s="168">
        <v>123572.67</v>
      </c>
      <c r="DM260" s="168">
        <v>172532.56</v>
      </c>
      <c r="DN260" s="168">
        <v>169413.44</v>
      </c>
      <c r="DO260" s="168">
        <v>172773.55</v>
      </c>
      <c r="DP260" s="168">
        <v>129346.8</v>
      </c>
      <c r="DQ260" s="168">
        <v>78038.59</v>
      </c>
      <c r="DR260" s="168">
        <v>46330.9</v>
      </c>
      <c r="DS260" s="168">
        <v>78061.67</v>
      </c>
      <c r="DT260" s="168">
        <v>133470.10999999999</v>
      </c>
      <c r="DU260" s="168">
        <v>115997.51</v>
      </c>
      <c r="DV260" s="168">
        <v>113421</v>
      </c>
      <c r="DW260" s="168">
        <v>81617.75</v>
      </c>
      <c r="DX260" s="168">
        <v>115068.42</v>
      </c>
      <c r="DY260" s="168">
        <v>151334.60999999999</v>
      </c>
      <c r="DZ260" s="168">
        <v>144315.12</v>
      </c>
      <c r="EA260" s="168">
        <v>172202.08</v>
      </c>
      <c r="EB260" s="168">
        <v>120033.60000000001</v>
      </c>
      <c r="EC260" s="168">
        <v>60898.19</v>
      </c>
      <c r="ED260" s="168">
        <v>44200.18</v>
      </c>
      <c r="EE260" s="168">
        <v>47162.55</v>
      </c>
      <c r="EF260" s="168">
        <v>120136.7</v>
      </c>
      <c r="EG260" s="168">
        <v>122937.9</v>
      </c>
      <c r="EH260" s="168">
        <v>94997.71</v>
      </c>
      <c r="EI260" s="168">
        <v>38801.879999999997</v>
      </c>
      <c r="EJ260" s="168">
        <v>68031.240000000005</v>
      </c>
      <c r="EK260" s="168">
        <v>127792.73</v>
      </c>
      <c r="EL260" s="168">
        <v>170682.03</v>
      </c>
      <c r="EM260" s="168">
        <v>168716.25</v>
      </c>
      <c r="EN260" s="168">
        <v>123347.27</v>
      </c>
      <c r="EO260" s="168">
        <v>24345.41</v>
      </c>
      <c r="EP260" s="168">
        <v>22418.560000000001</v>
      </c>
      <c r="EQ260" s="168">
        <v>57197.52</v>
      </c>
      <c r="ER260" s="168">
        <v>118297.85</v>
      </c>
      <c r="ES260" s="168">
        <v>105046.73</v>
      </c>
      <c r="ET260" s="168">
        <v>101895.16</v>
      </c>
      <c r="EU260" s="168">
        <v>40139.879999999997</v>
      </c>
      <c r="EV260" s="168">
        <v>68658.880000000005</v>
      </c>
      <c r="EW260" s="168">
        <v>130497.79</v>
      </c>
      <c r="EX260" s="168">
        <v>164533.16</v>
      </c>
      <c r="EY260" s="168">
        <v>148498.17000000001</v>
      </c>
      <c r="EZ260" s="168">
        <v>107984.34</v>
      </c>
      <c r="FA260" s="168">
        <v>21640.37</v>
      </c>
      <c r="FB260" s="168">
        <v>22418.57</v>
      </c>
      <c r="FC260" s="168">
        <v>57991.73</v>
      </c>
      <c r="FD260" s="168">
        <v>114452.01</v>
      </c>
      <c r="FE260" s="168">
        <v>108892.57</v>
      </c>
      <c r="FF260" s="168">
        <v>96335.7</v>
      </c>
      <c r="FG260" s="168">
        <v>32111.9</v>
      </c>
      <c r="FH260" s="168">
        <v>61030.11</v>
      </c>
      <c r="FI260" s="168">
        <v>137021.88</v>
      </c>
      <c r="FJ260" s="168">
        <v>165801.78</v>
      </c>
      <c r="FK260" s="168">
        <v>145012.29999999999</v>
      </c>
      <c r="FL260" s="168">
        <v>111547.93</v>
      </c>
      <c r="FM260" s="168">
        <v>18935.32</v>
      </c>
      <c r="FN260" s="168">
        <v>22418.57</v>
      </c>
      <c r="FO260" s="168">
        <v>59998.720000000001</v>
      </c>
      <c r="FP260" s="168">
        <v>116748.77</v>
      </c>
      <c r="FQ260" s="168">
        <v>108266.51</v>
      </c>
      <c r="FR260" s="168">
        <v>109629.77</v>
      </c>
      <c r="FS260" s="168">
        <v>40808.879999999997</v>
      </c>
      <c r="FT260" s="168">
        <v>64168.23</v>
      </c>
      <c r="FU260" s="168">
        <v>134370.12</v>
      </c>
      <c r="FV260" s="168">
        <v>145583.73000000001</v>
      </c>
      <c r="FW260" s="168">
        <v>158258.59</v>
      </c>
      <c r="FX260" s="168">
        <v>105892.8</v>
      </c>
      <c r="FY260" s="168">
        <v>39558.97</v>
      </c>
      <c r="FZ260" s="168">
        <v>45022.36</v>
      </c>
      <c r="GA260" s="168">
        <v>63343.71</v>
      </c>
    </row>
    <row r="261" spans="2:183">
      <c r="B261" s="96" t="s">
        <v>9</v>
      </c>
      <c r="C261" s="166" t="s">
        <v>36</v>
      </c>
      <c r="D261" s="169">
        <v>0</v>
      </c>
      <c r="E261" s="170">
        <v>0</v>
      </c>
      <c r="F261" s="170">
        <v>0</v>
      </c>
      <c r="G261" s="170">
        <v>0</v>
      </c>
      <c r="H261" s="170">
        <v>0</v>
      </c>
      <c r="I261" s="170">
        <v>0</v>
      </c>
      <c r="J261" s="170">
        <v>7714</v>
      </c>
      <c r="K261" s="170">
        <v>0</v>
      </c>
      <c r="L261" s="170">
        <v>0</v>
      </c>
      <c r="M261" s="170">
        <v>0</v>
      </c>
      <c r="N261" s="170">
        <v>0</v>
      </c>
      <c r="O261" s="170">
        <v>0</v>
      </c>
      <c r="P261" s="170">
        <v>0</v>
      </c>
      <c r="Q261" s="170">
        <v>0</v>
      </c>
      <c r="R261" s="170">
        <v>0</v>
      </c>
      <c r="S261" s="170">
        <v>0</v>
      </c>
      <c r="T261" s="170">
        <v>0</v>
      </c>
      <c r="U261" s="170">
        <v>0</v>
      </c>
      <c r="V261" s="170">
        <v>0</v>
      </c>
      <c r="W261" s="170">
        <v>0</v>
      </c>
      <c r="X261" s="170">
        <v>0</v>
      </c>
      <c r="Y261" s="170">
        <v>0</v>
      </c>
      <c r="Z261" s="170">
        <v>0</v>
      </c>
      <c r="AA261" s="170">
        <v>0</v>
      </c>
      <c r="AB261" s="170">
        <v>0</v>
      </c>
      <c r="AC261" s="170">
        <v>0</v>
      </c>
      <c r="AD261" s="170">
        <v>0</v>
      </c>
      <c r="AE261" s="170">
        <v>0</v>
      </c>
      <c r="AF261" s="170">
        <v>0</v>
      </c>
      <c r="AG261" s="170">
        <v>0</v>
      </c>
      <c r="AH261" s="170">
        <v>0</v>
      </c>
      <c r="AI261" s="170">
        <v>0</v>
      </c>
      <c r="AJ261" s="170">
        <v>0</v>
      </c>
      <c r="AK261" s="170">
        <v>0</v>
      </c>
      <c r="AL261" s="170">
        <v>0</v>
      </c>
      <c r="AM261" s="170">
        <v>0</v>
      </c>
      <c r="AN261" s="170">
        <v>0</v>
      </c>
      <c r="AO261" s="170">
        <v>0</v>
      </c>
      <c r="AP261" s="170">
        <v>0</v>
      </c>
      <c r="AQ261" s="170">
        <v>0</v>
      </c>
      <c r="AR261" s="170">
        <v>0</v>
      </c>
      <c r="AS261" s="170">
        <v>0</v>
      </c>
      <c r="AT261" s="170">
        <v>0</v>
      </c>
      <c r="AU261" s="170">
        <v>0</v>
      </c>
      <c r="AV261" s="170">
        <v>0</v>
      </c>
      <c r="AW261" s="170">
        <v>0</v>
      </c>
      <c r="AX261" s="170">
        <v>0</v>
      </c>
      <c r="AY261" s="170">
        <v>0</v>
      </c>
      <c r="AZ261" s="170">
        <v>0</v>
      </c>
      <c r="BA261" s="170">
        <v>0</v>
      </c>
      <c r="BB261" s="170">
        <v>0</v>
      </c>
      <c r="BC261" s="170">
        <v>0</v>
      </c>
      <c r="BD261" s="170">
        <v>0</v>
      </c>
      <c r="BE261" s="170">
        <v>0</v>
      </c>
      <c r="BF261" s="170">
        <v>0</v>
      </c>
      <c r="BG261" s="170">
        <v>0</v>
      </c>
      <c r="BH261" s="170">
        <v>0</v>
      </c>
      <c r="BI261" s="170">
        <v>0</v>
      </c>
      <c r="BJ261" s="170">
        <v>0</v>
      </c>
      <c r="BK261" s="170">
        <v>0</v>
      </c>
      <c r="BL261" s="170">
        <v>0</v>
      </c>
      <c r="BM261" s="170">
        <v>0</v>
      </c>
      <c r="BN261" s="170">
        <v>0</v>
      </c>
      <c r="BO261" s="170">
        <v>0</v>
      </c>
      <c r="BP261" s="170">
        <v>0</v>
      </c>
      <c r="BQ261" s="170">
        <v>0</v>
      </c>
      <c r="BR261" s="170">
        <v>0</v>
      </c>
      <c r="BS261" s="170">
        <v>0</v>
      </c>
      <c r="BT261" s="170">
        <v>0</v>
      </c>
      <c r="BU261" s="170">
        <v>0</v>
      </c>
      <c r="BV261" s="170">
        <v>0</v>
      </c>
      <c r="BW261" s="170">
        <v>0</v>
      </c>
      <c r="BX261" s="170">
        <v>0</v>
      </c>
      <c r="BY261" s="170">
        <v>0</v>
      </c>
      <c r="BZ261" s="170">
        <v>0</v>
      </c>
      <c r="CA261" s="170">
        <v>0</v>
      </c>
      <c r="CB261" s="170">
        <v>0</v>
      </c>
      <c r="CC261" s="170">
        <v>0</v>
      </c>
      <c r="CD261" s="170">
        <v>10440</v>
      </c>
      <c r="CE261" s="170">
        <v>9628</v>
      </c>
      <c r="CF261" s="170">
        <v>0</v>
      </c>
      <c r="CG261" s="170">
        <v>0</v>
      </c>
      <c r="CH261" s="170">
        <v>0</v>
      </c>
      <c r="CI261" s="170">
        <v>0</v>
      </c>
      <c r="CJ261" s="170">
        <v>2730</v>
      </c>
      <c r="CK261" s="170">
        <v>3145</v>
      </c>
      <c r="CL261" s="170">
        <v>0</v>
      </c>
      <c r="CM261" s="170">
        <v>0</v>
      </c>
      <c r="CN261" s="170">
        <v>0</v>
      </c>
      <c r="CO261" s="170">
        <v>10200</v>
      </c>
      <c r="CP261" s="170">
        <v>19488</v>
      </c>
      <c r="CQ261" s="170">
        <v>16356</v>
      </c>
      <c r="CR261" s="170">
        <v>10872</v>
      </c>
      <c r="CS261" s="170">
        <v>2090</v>
      </c>
      <c r="CT261" s="170">
        <v>3150</v>
      </c>
      <c r="CU261" s="170">
        <v>8635</v>
      </c>
      <c r="CV261" s="170">
        <v>12695</v>
      </c>
      <c r="CW261" s="170">
        <v>12760</v>
      </c>
      <c r="CX261" s="170">
        <v>10562</v>
      </c>
      <c r="CY261" s="170">
        <v>12175</v>
      </c>
      <c r="CZ261" s="170">
        <v>10340</v>
      </c>
      <c r="DA261" s="170">
        <v>13910</v>
      </c>
      <c r="DB261" s="170">
        <v>14906</v>
      </c>
      <c r="DC261" s="170">
        <v>13804</v>
      </c>
      <c r="DD261" s="170">
        <v>12114</v>
      </c>
      <c r="DE261" s="170">
        <v>6610</v>
      </c>
      <c r="DF261" s="170">
        <v>3440</v>
      </c>
      <c r="DG261" s="170">
        <v>7152</v>
      </c>
      <c r="DH261" s="170">
        <v>11760</v>
      </c>
      <c r="DI261" s="170">
        <v>10910</v>
      </c>
      <c r="DJ261" s="170">
        <v>8495</v>
      </c>
      <c r="DK261" s="170">
        <v>7700</v>
      </c>
      <c r="DL261" s="170">
        <v>9930</v>
      </c>
      <c r="DM261" s="170">
        <v>14150</v>
      </c>
      <c r="DN261" s="170">
        <v>14094</v>
      </c>
      <c r="DO261" s="170">
        <v>14368</v>
      </c>
      <c r="DP261" s="170">
        <v>10704</v>
      </c>
      <c r="DQ261" s="170">
        <v>6280</v>
      </c>
      <c r="DR261" s="170">
        <v>3790</v>
      </c>
      <c r="DS261" s="170">
        <v>6415</v>
      </c>
      <c r="DT261" s="170">
        <v>10925</v>
      </c>
      <c r="DU261" s="170">
        <v>9495</v>
      </c>
      <c r="DV261" s="170">
        <v>9317</v>
      </c>
      <c r="DW261" s="170">
        <v>6710</v>
      </c>
      <c r="DX261" s="170">
        <v>9230</v>
      </c>
      <c r="DY261" s="170">
        <v>12450</v>
      </c>
      <c r="DZ261" s="170">
        <v>12006</v>
      </c>
      <c r="EA261" s="170">
        <v>14326</v>
      </c>
      <c r="EB261" s="170">
        <v>9898</v>
      </c>
      <c r="EC261" s="170">
        <v>4910</v>
      </c>
      <c r="ED261" s="170">
        <v>3600</v>
      </c>
      <c r="EE261" s="170">
        <v>3875</v>
      </c>
      <c r="EF261" s="170">
        <v>9835</v>
      </c>
      <c r="EG261" s="170">
        <v>10065</v>
      </c>
      <c r="EH261" s="170">
        <v>7810</v>
      </c>
      <c r="EI261" s="170">
        <v>3190</v>
      </c>
      <c r="EJ261" s="170">
        <v>5440</v>
      </c>
      <c r="EK261" s="170">
        <v>10480</v>
      </c>
      <c r="EL261" s="170">
        <v>14194</v>
      </c>
      <c r="EM261" s="170">
        <v>14036</v>
      </c>
      <c r="EN261" s="170">
        <v>10168</v>
      </c>
      <c r="EO261" s="170">
        <v>1980</v>
      </c>
      <c r="EP261" s="170">
        <v>1840</v>
      </c>
      <c r="EQ261" s="170">
        <v>4700</v>
      </c>
      <c r="ER261" s="170">
        <v>9685</v>
      </c>
      <c r="ES261" s="170">
        <v>8600</v>
      </c>
      <c r="ET261" s="170">
        <v>8375</v>
      </c>
      <c r="EU261" s="170">
        <v>3300</v>
      </c>
      <c r="EV261" s="170">
        <v>5490</v>
      </c>
      <c r="EW261" s="170">
        <v>10700</v>
      </c>
      <c r="EX261" s="170">
        <v>13688</v>
      </c>
      <c r="EY261" s="170">
        <v>12354</v>
      </c>
      <c r="EZ261" s="170">
        <v>8958</v>
      </c>
      <c r="FA261" s="170">
        <v>1760</v>
      </c>
      <c r="FB261" s="170">
        <v>1840</v>
      </c>
      <c r="FC261" s="170">
        <v>4765</v>
      </c>
      <c r="FD261" s="170">
        <v>9370</v>
      </c>
      <c r="FE261" s="170">
        <v>8915</v>
      </c>
      <c r="FF261" s="170">
        <v>7920</v>
      </c>
      <c r="FG261" s="170">
        <v>2640</v>
      </c>
      <c r="FH261" s="170">
        <v>4880</v>
      </c>
      <c r="FI261" s="170">
        <v>11240</v>
      </c>
      <c r="FJ261" s="170">
        <v>13788</v>
      </c>
      <c r="FK261" s="170">
        <v>12064</v>
      </c>
      <c r="FL261" s="170">
        <v>9280</v>
      </c>
      <c r="FM261" s="170">
        <v>1540</v>
      </c>
      <c r="FN261" s="170">
        <v>1840</v>
      </c>
      <c r="FO261" s="170">
        <v>4930</v>
      </c>
      <c r="FP261" s="170">
        <v>9555</v>
      </c>
      <c r="FQ261" s="170">
        <v>8865</v>
      </c>
      <c r="FR261" s="170">
        <v>9010</v>
      </c>
      <c r="FS261" s="170">
        <v>3355</v>
      </c>
      <c r="FT261" s="170">
        <v>5130</v>
      </c>
      <c r="FU261" s="170">
        <v>11040</v>
      </c>
      <c r="FV261" s="170">
        <v>12106</v>
      </c>
      <c r="FW261" s="170">
        <v>13166</v>
      </c>
      <c r="FX261" s="170">
        <v>8784</v>
      </c>
      <c r="FY261" s="170">
        <v>3210</v>
      </c>
      <c r="FZ261" s="170">
        <v>3670</v>
      </c>
      <c r="GA261" s="170">
        <v>5205</v>
      </c>
    </row>
    <row r="262" spans="2:183" s="41" customFormat="1">
      <c r="B262" s="171" t="s">
        <v>9</v>
      </c>
      <c r="C262" s="172" t="s">
        <v>95</v>
      </c>
      <c r="D262" s="83">
        <v>0</v>
      </c>
      <c r="E262" s="84">
        <v>0</v>
      </c>
      <c r="F262" s="84">
        <v>0</v>
      </c>
      <c r="G262" s="84">
        <v>0</v>
      </c>
      <c r="H262" s="84">
        <v>0</v>
      </c>
      <c r="I262" s="84">
        <v>0</v>
      </c>
      <c r="J262" s="84">
        <v>0.17876344086021506</v>
      </c>
      <c r="K262" s="84">
        <v>0</v>
      </c>
      <c r="L262" s="84">
        <v>0</v>
      </c>
      <c r="M262" s="84">
        <v>0</v>
      </c>
      <c r="N262" s="84">
        <v>0</v>
      </c>
      <c r="O262" s="84">
        <v>0</v>
      </c>
      <c r="P262" s="84">
        <v>0</v>
      </c>
      <c r="Q262" s="84">
        <v>0</v>
      </c>
      <c r="R262" s="84">
        <v>0</v>
      </c>
      <c r="S262" s="84">
        <v>0</v>
      </c>
      <c r="T262" s="84">
        <v>0</v>
      </c>
      <c r="U262" s="84">
        <v>0</v>
      </c>
      <c r="V262" s="84">
        <v>0</v>
      </c>
      <c r="W262" s="84">
        <v>0</v>
      </c>
      <c r="X262" s="84">
        <v>0</v>
      </c>
      <c r="Y262" s="84">
        <v>0</v>
      </c>
      <c r="Z262" s="84">
        <v>0</v>
      </c>
      <c r="AA262" s="84">
        <v>0</v>
      </c>
      <c r="AB262" s="84">
        <v>0</v>
      </c>
      <c r="AC262" s="84">
        <v>0</v>
      </c>
      <c r="AD262" s="84">
        <v>0</v>
      </c>
      <c r="AE262" s="84">
        <v>0</v>
      </c>
      <c r="AF262" s="84">
        <v>0</v>
      </c>
      <c r="AG262" s="84">
        <v>0</v>
      </c>
      <c r="AH262" s="84">
        <v>0</v>
      </c>
      <c r="AI262" s="84">
        <v>0</v>
      </c>
      <c r="AJ262" s="84">
        <v>0</v>
      </c>
      <c r="AK262" s="84">
        <v>0</v>
      </c>
      <c r="AL262" s="84">
        <v>0</v>
      </c>
      <c r="AM262" s="84">
        <v>0</v>
      </c>
      <c r="AN262" s="84">
        <v>0</v>
      </c>
      <c r="AO262" s="84">
        <v>0</v>
      </c>
      <c r="AP262" s="84">
        <v>0</v>
      </c>
      <c r="AQ262" s="84">
        <v>0</v>
      </c>
      <c r="AR262" s="84">
        <v>0</v>
      </c>
      <c r="AS262" s="84">
        <v>0</v>
      </c>
      <c r="AT262" s="84">
        <v>0</v>
      </c>
      <c r="AU262" s="84">
        <v>0</v>
      </c>
      <c r="AV262" s="84">
        <v>0</v>
      </c>
      <c r="AW262" s="84">
        <v>0</v>
      </c>
      <c r="AX262" s="84">
        <v>0</v>
      </c>
      <c r="AY262" s="84">
        <v>0</v>
      </c>
      <c r="AZ262" s="84">
        <v>0</v>
      </c>
      <c r="BA262" s="84">
        <v>0</v>
      </c>
      <c r="BB262" s="84">
        <v>0</v>
      </c>
      <c r="BC262" s="84">
        <v>0</v>
      </c>
      <c r="BD262" s="84">
        <v>0</v>
      </c>
      <c r="BE262" s="84">
        <v>0</v>
      </c>
      <c r="BF262" s="84">
        <v>0</v>
      </c>
      <c r="BG262" s="84">
        <v>0</v>
      </c>
      <c r="BH262" s="84">
        <v>0</v>
      </c>
      <c r="BI262" s="84">
        <v>0</v>
      </c>
      <c r="BJ262" s="84">
        <v>0</v>
      </c>
      <c r="BK262" s="84">
        <v>0</v>
      </c>
      <c r="BL262" s="84">
        <v>0</v>
      </c>
      <c r="BM262" s="84">
        <v>0</v>
      </c>
      <c r="BN262" s="84">
        <v>0</v>
      </c>
      <c r="BO262" s="84">
        <v>0</v>
      </c>
      <c r="BP262" s="84">
        <v>0</v>
      </c>
      <c r="BQ262" s="84">
        <v>0</v>
      </c>
      <c r="BR262" s="84">
        <v>0</v>
      </c>
      <c r="BS262" s="84">
        <v>0</v>
      </c>
      <c r="BT262" s="84">
        <v>0</v>
      </c>
      <c r="BU262" s="84">
        <v>0</v>
      </c>
      <c r="BV262" s="84">
        <v>0</v>
      </c>
      <c r="BW262" s="84">
        <v>0</v>
      </c>
      <c r="BX262" s="84">
        <v>0</v>
      </c>
      <c r="BY262" s="84">
        <v>0</v>
      </c>
      <c r="BZ262" s="84">
        <v>0</v>
      </c>
      <c r="CA262" s="84">
        <v>0</v>
      </c>
      <c r="CB262" s="84">
        <v>0</v>
      </c>
      <c r="CC262" s="84">
        <v>0</v>
      </c>
      <c r="CD262" s="84">
        <v>0.24193548387096775</v>
      </c>
      <c r="CE262" s="84">
        <v>0.22311827956989247</v>
      </c>
      <c r="CF262" s="84">
        <v>0</v>
      </c>
      <c r="CG262" s="84">
        <v>0</v>
      </c>
      <c r="CH262" s="84">
        <v>0</v>
      </c>
      <c r="CI262" s="84">
        <v>0</v>
      </c>
      <c r="CJ262" s="84">
        <v>5.6451612903225805E-2</v>
      </c>
      <c r="CK262" s="84">
        <v>6.9518125552608306E-2</v>
      </c>
      <c r="CL262" s="84">
        <v>0</v>
      </c>
      <c r="CM262" s="84">
        <v>0</v>
      </c>
      <c r="CN262" s="84">
        <v>0</v>
      </c>
      <c r="CO262" s="84">
        <v>0.2361111111111111</v>
      </c>
      <c r="CP262" s="84">
        <v>0.45161290322580644</v>
      </c>
      <c r="CQ262" s="84">
        <v>0.37903225806451613</v>
      </c>
      <c r="CR262" s="84">
        <v>0.26034482758620692</v>
      </c>
      <c r="CS262" s="84">
        <v>4.6818996415770607E-2</v>
      </c>
      <c r="CT262" s="84">
        <v>7.2916666666666671E-2</v>
      </c>
      <c r="CU262" s="84">
        <v>0.17855665839536808</v>
      </c>
      <c r="CV262" s="84">
        <v>0.26251033912324234</v>
      </c>
      <c r="CW262" s="84">
        <v>0.29212454212454214</v>
      </c>
      <c r="CX262" s="84">
        <v>0.2184036393713813</v>
      </c>
      <c r="CY262" s="84">
        <v>0.26014957264957267</v>
      </c>
      <c r="CZ262" s="84">
        <v>0.23163082437275986</v>
      </c>
      <c r="DA262" s="84">
        <v>0.32199074074074074</v>
      </c>
      <c r="DB262" s="84">
        <v>0.34543010752688175</v>
      </c>
      <c r="DC262" s="84">
        <v>0.31989247311827956</v>
      </c>
      <c r="DD262" s="84">
        <v>0.29008620689655173</v>
      </c>
      <c r="DE262" s="84">
        <v>0.14807347670250895</v>
      </c>
      <c r="DF262" s="84">
        <v>7.9629629629629634E-2</v>
      </c>
      <c r="DG262" s="84">
        <v>0.14789081885856079</v>
      </c>
      <c r="DH262" s="84">
        <v>0.24317617866004962</v>
      </c>
      <c r="DI262" s="84">
        <v>0.24977106227106227</v>
      </c>
      <c r="DJ262" s="84">
        <v>0.17566170388751035</v>
      </c>
      <c r="DK262" s="84">
        <v>0.16452991452991453</v>
      </c>
      <c r="DL262" s="84">
        <v>0.22244623655913978</v>
      </c>
      <c r="DM262" s="84">
        <v>0.32754629629629628</v>
      </c>
      <c r="DN262" s="84">
        <v>0.32661290322580644</v>
      </c>
      <c r="DO262" s="84">
        <v>0.33296255098257321</v>
      </c>
      <c r="DP262" s="84">
        <v>0.25632183908045975</v>
      </c>
      <c r="DQ262" s="84">
        <v>0.14068100358422939</v>
      </c>
      <c r="DR262" s="84">
        <v>8.773148148148148E-2</v>
      </c>
      <c r="DS262" s="84">
        <v>0.13265095119933829</v>
      </c>
      <c r="DT262" s="84">
        <v>0.22590984284532672</v>
      </c>
      <c r="DU262" s="84">
        <v>0.21737637362637363</v>
      </c>
      <c r="DV262" s="84">
        <v>0.19265922249793219</v>
      </c>
      <c r="DW262" s="84">
        <v>0.14337606837606837</v>
      </c>
      <c r="DX262" s="84">
        <v>0.2067652329749104</v>
      </c>
      <c r="DY262" s="84">
        <v>0.28819444444444442</v>
      </c>
      <c r="DZ262" s="84">
        <v>0.27822580645161288</v>
      </c>
      <c r="EA262" s="84">
        <v>0.33198924731182794</v>
      </c>
      <c r="EB262" s="84">
        <v>0.23702107279693488</v>
      </c>
      <c r="EC262" s="84">
        <v>0.1099910394265233</v>
      </c>
      <c r="ED262" s="84">
        <v>8.3333333333333329E-2</v>
      </c>
      <c r="EE262" s="84">
        <v>8.0128205128205135E-2</v>
      </c>
      <c r="EF262" s="84">
        <v>0.20337055417700578</v>
      </c>
      <c r="EG262" s="84">
        <v>0.22248010610079574</v>
      </c>
      <c r="EH262" s="84">
        <v>0.16149710504549214</v>
      </c>
      <c r="EI262" s="84">
        <v>6.8162393162393156E-2</v>
      </c>
      <c r="EJ262" s="84">
        <v>0.12186379928315412</v>
      </c>
      <c r="EK262" s="84">
        <v>0.24259259259259258</v>
      </c>
      <c r="EL262" s="84">
        <v>0.32893029291805709</v>
      </c>
      <c r="EM262" s="84">
        <v>0.32526881720430106</v>
      </c>
      <c r="EN262" s="84">
        <v>0.24348659003831419</v>
      </c>
      <c r="EO262" s="84">
        <v>4.4354838709677422E-2</v>
      </c>
      <c r="EP262" s="84">
        <v>4.2592592592592592E-2</v>
      </c>
      <c r="EQ262" s="84">
        <v>9.718775847808106E-2</v>
      </c>
      <c r="ER262" s="84">
        <v>0.20026881720430106</v>
      </c>
      <c r="ES262" s="84">
        <v>0.19688644688644688</v>
      </c>
      <c r="ET262" s="84">
        <v>0.17318031430934658</v>
      </c>
      <c r="EU262" s="84">
        <v>7.0512820512820512E-2</v>
      </c>
      <c r="EV262" s="84">
        <v>0.12298387096774194</v>
      </c>
      <c r="EW262" s="84">
        <v>0.24768518518518517</v>
      </c>
      <c r="EX262" s="84">
        <v>0.31720430107526881</v>
      </c>
      <c r="EY262" s="84">
        <v>0.28629032258064518</v>
      </c>
      <c r="EZ262" s="84">
        <v>0.21451149425287355</v>
      </c>
      <c r="FA262" s="84">
        <v>3.9426523297491037E-2</v>
      </c>
      <c r="FB262" s="84">
        <v>4.2592592592592592E-2</v>
      </c>
      <c r="FC262" s="84">
        <v>9.8531844499586435E-2</v>
      </c>
      <c r="FD262" s="84">
        <v>0.19375516956162117</v>
      </c>
      <c r="FE262" s="84">
        <v>0.20409798534798534</v>
      </c>
      <c r="FF262" s="84">
        <v>0.16377171215880892</v>
      </c>
      <c r="FG262" s="84">
        <v>5.6410256410256411E-2</v>
      </c>
      <c r="FH262" s="84">
        <v>0.10931899641577061</v>
      </c>
      <c r="FI262" s="84">
        <v>0.26018518518518519</v>
      </c>
      <c r="FJ262" s="84">
        <v>0.31952169076751946</v>
      </c>
      <c r="FK262" s="84">
        <v>0.27956989247311825</v>
      </c>
      <c r="FL262" s="84">
        <v>0.22222222222222221</v>
      </c>
      <c r="FM262" s="84">
        <v>3.4498207885304659E-2</v>
      </c>
      <c r="FN262" s="84">
        <v>4.2592592592592592E-2</v>
      </c>
      <c r="FO262" s="84">
        <v>0.10194375516956163</v>
      </c>
      <c r="FP262" s="84">
        <v>0.19758064516129031</v>
      </c>
      <c r="FQ262" s="84">
        <v>0.2029532967032967</v>
      </c>
      <c r="FR262" s="84">
        <v>0.18631100082712987</v>
      </c>
      <c r="FS262" s="84">
        <v>7.1688034188034183E-2</v>
      </c>
      <c r="FT262" s="84">
        <v>0.11491935483870967</v>
      </c>
      <c r="FU262" s="84">
        <v>0.25555555555555554</v>
      </c>
      <c r="FV262" s="84">
        <v>0.28054319614386353</v>
      </c>
      <c r="FW262" s="84">
        <v>0.30510752688172044</v>
      </c>
      <c r="FX262" s="84">
        <v>0.2103448275862069</v>
      </c>
      <c r="FY262" s="84">
        <v>7.190860215053764E-2</v>
      </c>
      <c r="FZ262" s="84">
        <v>8.4953703703703698E-2</v>
      </c>
      <c r="GA262" s="84">
        <v>0.1076302729528536</v>
      </c>
    </row>
    <row r="263" spans="2:183">
      <c r="B263" s="96" t="s">
        <v>9</v>
      </c>
      <c r="C263" s="166" t="s">
        <v>268</v>
      </c>
      <c r="D263" s="169">
        <v>0</v>
      </c>
      <c r="E263" s="170">
        <v>0</v>
      </c>
      <c r="F263" s="170">
        <v>0</v>
      </c>
      <c r="G263" s="170">
        <v>0</v>
      </c>
      <c r="H263" s="170">
        <v>0</v>
      </c>
      <c r="I263" s="170">
        <v>0</v>
      </c>
      <c r="J263" s="170">
        <v>92724.23</v>
      </c>
      <c r="K263" s="170">
        <v>0</v>
      </c>
      <c r="L263" s="170">
        <v>0</v>
      </c>
      <c r="M263" s="170">
        <v>0</v>
      </c>
      <c r="N263" s="170">
        <v>0</v>
      </c>
      <c r="O263" s="170">
        <v>0</v>
      </c>
      <c r="P263" s="170">
        <v>0</v>
      </c>
      <c r="Q263" s="170">
        <v>0</v>
      </c>
      <c r="R263" s="170">
        <v>0</v>
      </c>
      <c r="S263" s="170">
        <v>0</v>
      </c>
      <c r="T263" s="170">
        <v>0</v>
      </c>
      <c r="U263" s="170">
        <v>0</v>
      </c>
      <c r="V263" s="170">
        <v>0</v>
      </c>
      <c r="W263" s="170">
        <v>0</v>
      </c>
      <c r="X263" s="170">
        <v>0</v>
      </c>
      <c r="Y263" s="170">
        <v>0</v>
      </c>
      <c r="Z263" s="170">
        <v>0</v>
      </c>
      <c r="AA263" s="170">
        <v>0</v>
      </c>
      <c r="AB263" s="170">
        <v>0</v>
      </c>
      <c r="AC263" s="170">
        <v>0</v>
      </c>
      <c r="AD263" s="170">
        <v>0</v>
      </c>
      <c r="AE263" s="170">
        <v>0</v>
      </c>
      <c r="AF263" s="170">
        <v>0</v>
      </c>
      <c r="AG263" s="170">
        <v>0</v>
      </c>
      <c r="AH263" s="170">
        <v>0</v>
      </c>
      <c r="AI263" s="170">
        <v>0</v>
      </c>
      <c r="AJ263" s="170">
        <v>0</v>
      </c>
      <c r="AK263" s="170">
        <v>0</v>
      </c>
      <c r="AL263" s="170">
        <v>0</v>
      </c>
      <c r="AM263" s="170">
        <v>0</v>
      </c>
      <c r="AN263" s="170">
        <v>0</v>
      </c>
      <c r="AO263" s="170">
        <v>0</v>
      </c>
      <c r="AP263" s="170">
        <v>0</v>
      </c>
      <c r="AQ263" s="170">
        <v>0</v>
      </c>
      <c r="AR263" s="170">
        <v>0</v>
      </c>
      <c r="AS263" s="170">
        <v>0</v>
      </c>
      <c r="AT263" s="170">
        <v>0</v>
      </c>
      <c r="AU263" s="170">
        <v>0</v>
      </c>
      <c r="AV263" s="170">
        <v>0</v>
      </c>
      <c r="AW263" s="170">
        <v>0</v>
      </c>
      <c r="AX263" s="170">
        <v>0</v>
      </c>
      <c r="AY263" s="170">
        <v>0</v>
      </c>
      <c r="AZ263" s="170">
        <v>0</v>
      </c>
      <c r="BA263" s="170">
        <v>0</v>
      </c>
      <c r="BB263" s="170">
        <v>0</v>
      </c>
      <c r="BC263" s="170">
        <v>0</v>
      </c>
      <c r="BD263" s="170">
        <v>0</v>
      </c>
      <c r="BE263" s="170">
        <v>0</v>
      </c>
      <c r="BF263" s="170">
        <v>0</v>
      </c>
      <c r="BG263" s="170">
        <v>0</v>
      </c>
      <c r="BH263" s="170">
        <v>0</v>
      </c>
      <c r="BI263" s="170">
        <v>0</v>
      </c>
      <c r="BJ263" s="170">
        <v>0</v>
      </c>
      <c r="BK263" s="170">
        <v>0</v>
      </c>
      <c r="BL263" s="170">
        <v>0</v>
      </c>
      <c r="BM263" s="170">
        <v>0</v>
      </c>
      <c r="BN263" s="170">
        <v>0</v>
      </c>
      <c r="BO263" s="170">
        <v>0</v>
      </c>
      <c r="BP263" s="170">
        <v>0</v>
      </c>
      <c r="BQ263" s="170">
        <v>0</v>
      </c>
      <c r="BR263" s="170">
        <v>0</v>
      </c>
      <c r="BS263" s="170">
        <v>0</v>
      </c>
      <c r="BT263" s="170">
        <v>0</v>
      </c>
      <c r="BU263" s="170">
        <v>0</v>
      </c>
      <c r="BV263" s="170">
        <v>0</v>
      </c>
      <c r="BW263" s="170">
        <v>0</v>
      </c>
      <c r="BX263" s="170">
        <v>0</v>
      </c>
      <c r="BY263" s="170">
        <v>0</v>
      </c>
      <c r="BZ263" s="170">
        <v>0</v>
      </c>
      <c r="CA263" s="170">
        <v>0</v>
      </c>
      <c r="CB263" s="170">
        <v>0</v>
      </c>
      <c r="CC263" s="170">
        <v>0</v>
      </c>
      <c r="CD263" s="170">
        <v>125491.41</v>
      </c>
      <c r="CE263" s="170">
        <v>115730.97</v>
      </c>
      <c r="CF263" s="170">
        <v>0</v>
      </c>
      <c r="CG263" s="170">
        <v>0</v>
      </c>
      <c r="CH263" s="170">
        <v>0</v>
      </c>
      <c r="CI263" s="170">
        <v>0</v>
      </c>
      <c r="CJ263" s="170">
        <v>33356.800000000003</v>
      </c>
      <c r="CK263" s="170">
        <v>38376.089999999997</v>
      </c>
      <c r="CL263" s="170">
        <v>0</v>
      </c>
      <c r="CM263" s="170">
        <v>0</v>
      </c>
      <c r="CN263" s="170">
        <v>0</v>
      </c>
      <c r="CO263" s="170">
        <v>124645.3</v>
      </c>
      <c r="CP263" s="170">
        <v>234250.69</v>
      </c>
      <c r="CQ263" s="170">
        <v>196603.25</v>
      </c>
      <c r="CR263" s="170">
        <v>131980.04999999999</v>
      </c>
      <c r="CS263" s="170">
        <v>25697.94</v>
      </c>
      <c r="CT263" s="170">
        <v>38975.32</v>
      </c>
      <c r="CU263" s="170">
        <v>105032.68</v>
      </c>
      <c r="CV263" s="170">
        <v>155003.28</v>
      </c>
      <c r="CW263" s="170">
        <v>155876.14000000001</v>
      </c>
      <c r="CX263" s="170">
        <v>128557.53</v>
      </c>
      <c r="CY263" s="170">
        <v>148778.38</v>
      </c>
      <c r="CZ263" s="170">
        <v>127278.39999999999</v>
      </c>
      <c r="DA263" s="170">
        <v>169350.45</v>
      </c>
      <c r="DB263" s="170">
        <v>179173.88</v>
      </c>
      <c r="DC263" s="170">
        <v>165927.53</v>
      </c>
      <c r="DD263" s="170">
        <v>146431.76999999999</v>
      </c>
      <c r="DE263" s="170">
        <v>81954.899999999994</v>
      </c>
      <c r="DF263" s="170">
        <v>42078.79</v>
      </c>
      <c r="DG263" s="170">
        <v>87118.99</v>
      </c>
      <c r="DH263" s="170">
        <v>143669.62</v>
      </c>
      <c r="DI263" s="170">
        <v>133223.29999999999</v>
      </c>
      <c r="DJ263" s="170">
        <v>103358.38</v>
      </c>
      <c r="DK263" s="170">
        <v>93659.71</v>
      </c>
      <c r="DL263" s="170">
        <v>123572.67</v>
      </c>
      <c r="DM263" s="170">
        <v>172532.56</v>
      </c>
      <c r="DN263" s="170">
        <v>169413.44</v>
      </c>
      <c r="DO263" s="170">
        <v>172773.55</v>
      </c>
      <c r="DP263" s="170">
        <v>129346.8</v>
      </c>
      <c r="DQ263" s="170">
        <v>78038.59</v>
      </c>
      <c r="DR263" s="170">
        <v>46330.9</v>
      </c>
      <c r="DS263" s="170">
        <v>78061.67</v>
      </c>
      <c r="DT263" s="170">
        <v>133470.10999999999</v>
      </c>
      <c r="DU263" s="170">
        <v>115997.51</v>
      </c>
      <c r="DV263" s="170">
        <v>113421</v>
      </c>
      <c r="DW263" s="170">
        <v>81617.75</v>
      </c>
      <c r="DX263" s="170">
        <v>115068.42</v>
      </c>
      <c r="DY263" s="170">
        <v>151334.60999999999</v>
      </c>
      <c r="DZ263" s="170">
        <v>144315.12</v>
      </c>
      <c r="EA263" s="170">
        <v>172202.08</v>
      </c>
      <c r="EB263" s="170">
        <v>120033.60000000001</v>
      </c>
      <c r="EC263" s="170">
        <v>60898.19</v>
      </c>
      <c r="ED263" s="170">
        <v>44200.18</v>
      </c>
      <c r="EE263" s="170">
        <v>47162.55</v>
      </c>
      <c r="EF263" s="170">
        <v>120136.7</v>
      </c>
      <c r="EG263" s="170">
        <v>122937.9</v>
      </c>
      <c r="EH263" s="170">
        <v>94997.71</v>
      </c>
      <c r="EI263" s="170">
        <v>38801.879999999997</v>
      </c>
      <c r="EJ263" s="170">
        <v>68031.240000000005</v>
      </c>
      <c r="EK263" s="170">
        <v>127792.73</v>
      </c>
      <c r="EL263" s="170">
        <v>170682.03</v>
      </c>
      <c r="EM263" s="170">
        <v>168716.25</v>
      </c>
      <c r="EN263" s="170">
        <v>123347.27</v>
      </c>
      <c r="EO263" s="170">
        <v>24345.41</v>
      </c>
      <c r="EP263" s="170">
        <v>22418.560000000001</v>
      </c>
      <c r="EQ263" s="170">
        <v>57197.52</v>
      </c>
      <c r="ER263" s="170">
        <v>118297.85</v>
      </c>
      <c r="ES263" s="170">
        <v>105046.73</v>
      </c>
      <c r="ET263" s="170">
        <v>101895.16</v>
      </c>
      <c r="EU263" s="170">
        <v>40139.879999999997</v>
      </c>
      <c r="EV263" s="170">
        <v>68658.880000000005</v>
      </c>
      <c r="EW263" s="170">
        <v>130497.79</v>
      </c>
      <c r="EX263" s="170">
        <v>164533.16</v>
      </c>
      <c r="EY263" s="170">
        <v>148498.17000000001</v>
      </c>
      <c r="EZ263" s="170">
        <v>107984.34</v>
      </c>
      <c r="FA263" s="170">
        <v>21640.37</v>
      </c>
      <c r="FB263" s="170">
        <v>22418.57</v>
      </c>
      <c r="FC263" s="170">
        <v>57991.73</v>
      </c>
      <c r="FD263" s="170">
        <v>114452.01</v>
      </c>
      <c r="FE263" s="170">
        <v>108892.57</v>
      </c>
      <c r="FF263" s="170">
        <v>96335.7</v>
      </c>
      <c r="FG263" s="170">
        <v>32111.9</v>
      </c>
      <c r="FH263" s="170">
        <v>61030.11</v>
      </c>
      <c r="FI263" s="170">
        <v>137021.88</v>
      </c>
      <c r="FJ263" s="170">
        <v>165801.78</v>
      </c>
      <c r="FK263" s="170">
        <v>145012.29999999999</v>
      </c>
      <c r="FL263" s="170">
        <v>111547.93</v>
      </c>
      <c r="FM263" s="170">
        <v>18935.32</v>
      </c>
      <c r="FN263" s="170">
        <v>22418.57</v>
      </c>
      <c r="FO263" s="170">
        <v>59998.720000000001</v>
      </c>
      <c r="FP263" s="170">
        <v>116748.77</v>
      </c>
      <c r="FQ263" s="170">
        <v>108266.51</v>
      </c>
      <c r="FR263" s="170">
        <v>109629.77</v>
      </c>
      <c r="FS263" s="170">
        <v>40808.879999999997</v>
      </c>
      <c r="FT263" s="170">
        <v>64168.23</v>
      </c>
      <c r="FU263" s="170">
        <v>134370.12</v>
      </c>
      <c r="FV263" s="170">
        <v>145583.73000000001</v>
      </c>
      <c r="FW263" s="170">
        <v>158258.59</v>
      </c>
      <c r="FX263" s="170">
        <v>105892.8</v>
      </c>
      <c r="FY263" s="170">
        <v>39558.97</v>
      </c>
      <c r="FZ263" s="170">
        <v>45022.36</v>
      </c>
      <c r="GA263" s="170">
        <v>63343.71</v>
      </c>
    </row>
    <row r="264" spans="2:183">
      <c r="B264" s="171" t="s">
        <v>9</v>
      </c>
      <c r="C264" s="172" t="s">
        <v>269</v>
      </c>
      <c r="D264" s="454">
        <v>0</v>
      </c>
      <c r="E264" s="455">
        <v>0</v>
      </c>
      <c r="F264" s="455">
        <v>0</v>
      </c>
      <c r="G264" s="455">
        <v>0</v>
      </c>
      <c r="H264" s="455">
        <v>0</v>
      </c>
      <c r="I264" s="455">
        <v>0</v>
      </c>
      <c r="J264" s="455">
        <v>12.020252787140263</v>
      </c>
      <c r="K264" s="455">
        <v>0</v>
      </c>
      <c r="L264" s="455">
        <v>0</v>
      </c>
      <c r="M264" s="455">
        <v>0</v>
      </c>
      <c r="N264" s="455">
        <v>0</v>
      </c>
      <c r="O264" s="455">
        <v>0</v>
      </c>
      <c r="P264" s="455">
        <v>0</v>
      </c>
      <c r="Q264" s="455">
        <v>0</v>
      </c>
      <c r="R264" s="455">
        <v>0</v>
      </c>
      <c r="S264" s="455">
        <v>0</v>
      </c>
      <c r="T264" s="455">
        <v>0</v>
      </c>
      <c r="U264" s="455">
        <v>0</v>
      </c>
      <c r="V264" s="455">
        <v>0</v>
      </c>
      <c r="W264" s="455">
        <v>0</v>
      </c>
      <c r="X264" s="455">
        <v>0</v>
      </c>
      <c r="Y264" s="455">
        <v>0</v>
      </c>
      <c r="Z264" s="455">
        <v>0</v>
      </c>
      <c r="AA264" s="455">
        <v>0</v>
      </c>
      <c r="AB264" s="455">
        <v>0</v>
      </c>
      <c r="AC264" s="455">
        <v>0</v>
      </c>
      <c r="AD264" s="455">
        <v>0</v>
      </c>
      <c r="AE264" s="455">
        <v>0</v>
      </c>
      <c r="AF264" s="455">
        <v>0</v>
      </c>
      <c r="AG264" s="455">
        <v>0</v>
      </c>
      <c r="AH264" s="455">
        <v>0</v>
      </c>
      <c r="AI264" s="455">
        <v>0</v>
      </c>
      <c r="AJ264" s="455">
        <v>0</v>
      </c>
      <c r="AK264" s="455">
        <v>0</v>
      </c>
      <c r="AL264" s="455">
        <v>0</v>
      </c>
      <c r="AM264" s="455">
        <v>0</v>
      </c>
      <c r="AN264" s="455">
        <v>0</v>
      </c>
      <c r="AO264" s="455">
        <v>0</v>
      </c>
      <c r="AP264" s="455">
        <v>0</v>
      </c>
      <c r="AQ264" s="455">
        <v>0</v>
      </c>
      <c r="AR264" s="455">
        <v>0</v>
      </c>
      <c r="AS264" s="455">
        <v>0</v>
      </c>
      <c r="AT264" s="455">
        <v>0</v>
      </c>
      <c r="AU264" s="455">
        <v>0</v>
      </c>
      <c r="AV264" s="455">
        <v>0</v>
      </c>
      <c r="AW264" s="455">
        <v>0</v>
      </c>
      <c r="AX264" s="455">
        <v>0</v>
      </c>
      <c r="AY264" s="455">
        <v>0</v>
      </c>
      <c r="AZ264" s="455">
        <v>0</v>
      </c>
      <c r="BA264" s="455">
        <v>0</v>
      </c>
      <c r="BB264" s="455">
        <v>0</v>
      </c>
      <c r="BC264" s="455">
        <v>0</v>
      </c>
      <c r="BD264" s="455">
        <v>0</v>
      </c>
      <c r="BE264" s="455">
        <v>0</v>
      </c>
      <c r="BF264" s="455">
        <v>0</v>
      </c>
      <c r="BG264" s="455">
        <v>0</v>
      </c>
      <c r="BH264" s="455">
        <v>0</v>
      </c>
      <c r="BI264" s="455">
        <v>0</v>
      </c>
      <c r="BJ264" s="455">
        <v>0</v>
      </c>
      <c r="BK264" s="455">
        <v>0</v>
      </c>
      <c r="BL264" s="455">
        <v>0</v>
      </c>
      <c r="BM264" s="455">
        <v>0</v>
      </c>
      <c r="BN264" s="455">
        <v>0</v>
      </c>
      <c r="BO264" s="455">
        <v>0</v>
      </c>
      <c r="BP264" s="455">
        <v>0</v>
      </c>
      <c r="BQ264" s="455">
        <v>0</v>
      </c>
      <c r="BR264" s="455">
        <v>0</v>
      </c>
      <c r="BS264" s="455">
        <v>0</v>
      </c>
      <c r="BT264" s="455">
        <v>0</v>
      </c>
      <c r="BU264" s="455">
        <v>0</v>
      </c>
      <c r="BV264" s="455">
        <v>0</v>
      </c>
      <c r="BW264" s="455">
        <v>0</v>
      </c>
      <c r="BX264" s="455">
        <v>0</v>
      </c>
      <c r="BY264" s="455">
        <v>0</v>
      </c>
      <c r="BZ264" s="455">
        <v>0</v>
      </c>
      <c r="CA264" s="455">
        <v>0</v>
      </c>
      <c r="CB264" s="455">
        <v>0</v>
      </c>
      <c r="CC264" s="455">
        <v>0</v>
      </c>
      <c r="CD264" s="455">
        <v>12.020250000000001</v>
      </c>
      <c r="CE264" s="455">
        <v>12.020250311591193</v>
      </c>
      <c r="CF264" s="455">
        <v>0</v>
      </c>
      <c r="CG264" s="455">
        <v>0</v>
      </c>
      <c r="CH264" s="455">
        <v>0</v>
      </c>
      <c r="CI264" s="455">
        <v>0</v>
      </c>
      <c r="CJ264" s="455">
        <v>12.21860805860806</v>
      </c>
      <c r="CK264" s="455">
        <v>12.202254372019077</v>
      </c>
      <c r="CL264" s="455">
        <v>0</v>
      </c>
      <c r="CM264" s="455">
        <v>0</v>
      </c>
      <c r="CN264" s="455">
        <v>0</v>
      </c>
      <c r="CO264" s="455">
        <v>12.220127450980392</v>
      </c>
      <c r="CP264" s="455">
        <v>12.020252976190477</v>
      </c>
      <c r="CQ264" s="455">
        <v>12.020252506725361</v>
      </c>
      <c r="CR264" s="455">
        <v>12.13944536423841</v>
      </c>
      <c r="CS264" s="455">
        <v>12.295665071770335</v>
      </c>
      <c r="CT264" s="455">
        <v>12.373117460317459</v>
      </c>
      <c r="CU264" s="455">
        <v>12.163599305153445</v>
      </c>
      <c r="CV264" s="455">
        <v>12.209789680976762</v>
      </c>
      <c r="CW264" s="455">
        <v>12.215998432601882</v>
      </c>
      <c r="CX264" s="455">
        <v>12.171703275894718</v>
      </c>
      <c r="CY264" s="455">
        <v>12.219990143737167</v>
      </c>
      <c r="CZ264" s="455">
        <v>12.309323017408124</v>
      </c>
      <c r="DA264" s="455">
        <v>12.174726815240835</v>
      </c>
      <c r="DB264" s="455">
        <v>12.020252247417147</v>
      </c>
      <c r="DC264" s="455">
        <v>12.020249927557229</v>
      </c>
      <c r="DD264" s="455">
        <v>12.087813273897968</v>
      </c>
      <c r="DE264" s="455">
        <v>12.398623298033282</v>
      </c>
      <c r="DF264" s="455">
        <v>12.232206395348838</v>
      </c>
      <c r="DG264" s="455">
        <v>12.181066834451903</v>
      </c>
      <c r="DH264" s="455">
        <v>12.216804421768707</v>
      </c>
      <c r="DI264" s="455">
        <v>12.211118240146654</v>
      </c>
      <c r="DJ264" s="455">
        <v>12.166966450853444</v>
      </c>
      <c r="DK264" s="455">
        <v>12.163598701298701</v>
      </c>
      <c r="DL264" s="455">
        <v>12.444377643504531</v>
      </c>
      <c r="DM264" s="455">
        <v>12.193113780918727</v>
      </c>
      <c r="DN264" s="455">
        <v>12.020252589754506</v>
      </c>
      <c r="DO264" s="455">
        <v>12.024885161469932</v>
      </c>
      <c r="DP264" s="455">
        <v>12.083968609865471</v>
      </c>
      <c r="DQ264" s="455">
        <v>12.426527070063694</v>
      </c>
      <c r="DR264" s="455">
        <v>12.224511873350924</v>
      </c>
      <c r="DS264" s="455">
        <v>12.16861574434918</v>
      </c>
      <c r="DT264" s="455">
        <v>12.21694370709382</v>
      </c>
      <c r="DU264" s="455">
        <v>12.216694049499736</v>
      </c>
      <c r="DV264" s="455">
        <v>12.173553719008265</v>
      </c>
      <c r="DW264" s="455">
        <v>12.163599105812221</v>
      </c>
      <c r="DX264" s="455">
        <v>12.466784398699891</v>
      </c>
      <c r="DY264" s="455">
        <v>12.155390361445782</v>
      </c>
      <c r="DZ264" s="455">
        <v>12.020249875062468</v>
      </c>
      <c r="EA264" s="455">
        <v>12.020248499232164</v>
      </c>
      <c r="EB264" s="455">
        <v>12.127055970903214</v>
      </c>
      <c r="EC264" s="455">
        <v>12.402890020366598</v>
      </c>
      <c r="ED264" s="455">
        <v>12.277827777777778</v>
      </c>
      <c r="EE264" s="455">
        <v>12.170980645161292</v>
      </c>
      <c r="EF264" s="455">
        <v>12.215221148957804</v>
      </c>
      <c r="EG264" s="455">
        <v>12.214396423248882</v>
      </c>
      <c r="EH264" s="455">
        <v>12.163599231754162</v>
      </c>
      <c r="EI264" s="455">
        <v>12.163598746081504</v>
      </c>
      <c r="EJ264" s="455">
        <v>12.505742647058824</v>
      </c>
      <c r="EK264" s="455">
        <v>12.193962786259542</v>
      </c>
      <c r="EL264" s="455">
        <v>12.024942229110891</v>
      </c>
      <c r="EM264" s="455">
        <v>12.020251496152751</v>
      </c>
      <c r="EN264" s="455">
        <v>12.130927419354839</v>
      </c>
      <c r="EO264" s="455">
        <v>12.295661616161617</v>
      </c>
      <c r="EP264" s="455">
        <v>12.184000000000001</v>
      </c>
      <c r="EQ264" s="455">
        <v>12.169685106382978</v>
      </c>
      <c r="ER264" s="455">
        <v>12.214543107898812</v>
      </c>
      <c r="ES264" s="455">
        <v>12.214736046511627</v>
      </c>
      <c r="ET264" s="455">
        <v>12.166586268656717</v>
      </c>
      <c r="EU264" s="455">
        <v>12.163599999999999</v>
      </c>
      <c r="EV264" s="455">
        <v>12.506171220400729</v>
      </c>
      <c r="EW264" s="455">
        <v>12.196055140186916</v>
      </c>
      <c r="EX264" s="455">
        <v>12.020248392752777</v>
      </c>
      <c r="EY264" s="455">
        <v>12.020250121418165</v>
      </c>
      <c r="EZ264" s="455">
        <v>12.054514400535833</v>
      </c>
      <c r="FA264" s="455">
        <v>12.295664772727273</v>
      </c>
      <c r="FB264" s="455">
        <v>12.184005434782609</v>
      </c>
      <c r="FC264" s="455">
        <v>12.170352570828962</v>
      </c>
      <c r="FD264" s="455">
        <v>12.214728922091782</v>
      </c>
      <c r="FE264" s="455">
        <v>12.214533931575996</v>
      </c>
      <c r="FF264" s="455">
        <v>12.163598484848485</v>
      </c>
      <c r="FG264" s="455">
        <v>12.163598484848485</v>
      </c>
      <c r="FH264" s="455">
        <v>12.506170081967213</v>
      </c>
      <c r="FI264" s="455">
        <v>12.19055871886121</v>
      </c>
      <c r="FJ264" s="455">
        <v>12.025078328981722</v>
      </c>
      <c r="FK264" s="455">
        <v>12.020250331564986</v>
      </c>
      <c r="FL264" s="455">
        <v>12.020251077586206</v>
      </c>
      <c r="FM264" s="455">
        <v>12.295662337662337</v>
      </c>
      <c r="FN264" s="455">
        <v>12.184005434782609</v>
      </c>
      <c r="FO264" s="455">
        <v>12.170125760649087</v>
      </c>
      <c r="FP264" s="455">
        <v>12.218604918890634</v>
      </c>
      <c r="FQ264" s="455">
        <v>12.212804286520022</v>
      </c>
      <c r="FR264" s="455">
        <v>12.167566037735849</v>
      </c>
      <c r="FS264" s="455">
        <v>12.163600596125185</v>
      </c>
      <c r="FT264" s="455">
        <v>12.508426900584796</v>
      </c>
      <c r="FU264" s="455">
        <v>12.17120652173913</v>
      </c>
      <c r="FV264" s="455">
        <v>12.025750041301835</v>
      </c>
      <c r="FW264" s="455">
        <v>12.020248367005925</v>
      </c>
      <c r="FX264" s="455">
        <v>12.055191256830602</v>
      </c>
      <c r="FY264" s="455">
        <v>12.323666666666668</v>
      </c>
      <c r="FZ264" s="455">
        <v>12.267673024523161</v>
      </c>
      <c r="GA264" s="455">
        <v>12.16978097982709</v>
      </c>
    </row>
    <row r="265" spans="2:183">
      <c r="B265" s="96" t="s">
        <v>9</v>
      </c>
      <c r="C265" s="166" t="s">
        <v>37</v>
      </c>
      <c r="D265" s="99">
        <v>0</v>
      </c>
      <c r="E265" s="87">
        <v>0</v>
      </c>
      <c r="F265" s="87">
        <v>0</v>
      </c>
      <c r="G265" s="87">
        <v>0</v>
      </c>
      <c r="H265" s="87">
        <v>0</v>
      </c>
      <c r="I265" s="87">
        <v>0</v>
      </c>
      <c r="J265" s="87">
        <v>382487.47</v>
      </c>
      <c r="K265" s="87">
        <v>0</v>
      </c>
      <c r="L265" s="87">
        <v>0</v>
      </c>
      <c r="M265" s="87">
        <v>0</v>
      </c>
      <c r="N265" s="87">
        <v>0</v>
      </c>
      <c r="O265" s="87">
        <v>0</v>
      </c>
      <c r="P265" s="87">
        <v>0</v>
      </c>
      <c r="Q265" s="87">
        <v>0</v>
      </c>
      <c r="R265" s="87">
        <v>0</v>
      </c>
      <c r="S265" s="87">
        <v>0</v>
      </c>
      <c r="T265" s="87">
        <v>0</v>
      </c>
      <c r="U265" s="87">
        <v>0</v>
      </c>
      <c r="V265" s="87">
        <v>0</v>
      </c>
      <c r="W265" s="87">
        <v>0</v>
      </c>
      <c r="X265" s="87">
        <v>0</v>
      </c>
      <c r="Y265" s="87">
        <v>0</v>
      </c>
      <c r="Z265" s="87">
        <v>0</v>
      </c>
      <c r="AA265" s="87">
        <v>0</v>
      </c>
      <c r="AB265" s="87">
        <v>0</v>
      </c>
      <c r="AC265" s="87">
        <v>0</v>
      </c>
      <c r="AD265" s="87">
        <v>0</v>
      </c>
      <c r="AE265" s="87">
        <v>0</v>
      </c>
      <c r="AF265" s="87">
        <v>0</v>
      </c>
      <c r="AG265" s="87">
        <v>0</v>
      </c>
      <c r="AH265" s="87">
        <v>0</v>
      </c>
      <c r="AI265" s="87">
        <v>0</v>
      </c>
      <c r="AJ265" s="87">
        <v>0</v>
      </c>
      <c r="AK265" s="87">
        <v>0</v>
      </c>
      <c r="AL265" s="87">
        <v>0</v>
      </c>
      <c r="AM265" s="87">
        <v>0</v>
      </c>
      <c r="AN265" s="87">
        <v>0</v>
      </c>
      <c r="AO265" s="87">
        <v>0</v>
      </c>
      <c r="AP265" s="87">
        <v>0</v>
      </c>
      <c r="AQ265" s="87">
        <v>0</v>
      </c>
      <c r="AR265" s="87">
        <v>0</v>
      </c>
      <c r="AS265" s="87">
        <v>0</v>
      </c>
      <c r="AT265" s="87">
        <v>0</v>
      </c>
      <c r="AU265" s="87">
        <v>0</v>
      </c>
      <c r="AV265" s="87">
        <v>0</v>
      </c>
      <c r="AW265" s="87">
        <v>0</v>
      </c>
      <c r="AX265" s="87">
        <v>0</v>
      </c>
      <c r="AY265" s="87">
        <v>0</v>
      </c>
      <c r="AZ265" s="87">
        <v>0</v>
      </c>
      <c r="BA265" s="87">
        <v>0</v>
      </c>
      <c r="BB265" s="87">
        <v>0</v>
      </c>
      <c r="BC265" s="87">
        <v>0</v>
      </c>
      <c r="BD265" s="87">
        <v>0</v>
      </c>
      <c r="BE265" s="87">
        <v>0</v>
      </c>
      <c r="BF265" s="87">
        <v>0</v>
      </c>
      <c r="BG265" s="87">
        <v>0</v>
      </c>
      <c r="BH265" s="87">
        <v>0</v>
      </c>
      <c r="BI265" s="87">
        <v>0</v>
      </c>
      <c r="BJ265" s="87">
        <v>0</v>
      </c>
      <c r="BK265" s="87">
        <v>0</v>
      </c>
      <c r="BL265" s="87">
        <v>0</v>
      </c>
      <c r="BM265" s="87">
        <v>0</v>
      </c>
      <c r="BN265" s="87">
        <v>0</v>
      </c>
      <c r="BO265" s="87">
        <v>0</v>
      </c>
      <c r="BP265" s="87">
        <v>0</v>
      </c>
      <c r="BQ265" s="87">
        <v>0</v>
      </c>
      <c r="BR265" s="87">
        <v>0</v>
      </c>
      <c r="BS265" s="87">
        <v>0</v>
      </c>
      <c r="BT265" s="87">
        <v>0</v>
      </c>
      <c r="BU265" s="87">
        <v>0</v>
      </c>
      <c r="BV265" s="87">
        <v>0</v>
      </c>
      <c r="BW265" s="87">
        <v>0</v>
      </c>
      <c r="BX265" s="87">
        <v>0</v>
      </c>
      <c r="BY265" s="87">
        <v>0</v>
      </c>
      <c r="BZ265" s="87">
        <v>0</v>
      </c>
      <c r="CA265" s="87">
        <v>0</v>
      </c>
      <c r="CB265" s="87">
        <v>0</v>
      </c>
      <c r="CC265" s="87">
        <v>0</v>
      </c>
      <c r="CD265" s="87">
        <v>706014.5</v>
      </c>
      <c r="CE265" s="87">
        <v>653648.5</v>
      </c>
      <c r="CF265" s="87">
        <v>0</v>
      </c>
      <c r="CG265" s="87">
        <v>0</v>
      </c>
      <c r="CH265" s="87">
        <v>0</v>
      </c>
      <c r="CI265" s="87">
        <v>0</v>
      </c>
      <c r="CJ265" s="87">
        <v>205177.66</v>
      </c>
      <c r="CK265" s="87">
        <v>235245.41</v>
      </c>
      <c r="CL265" s="87">
        <v>0</v>
      </c>
      <c r="CM265" s="87">
        <v>0</v>
      </c>
      <c r="CN265" s="87">
        <v>0</v>
      </c>
      <c r="CO265" s="87">
        <v>740891.94</v>
      </c>
      <c r="CP265" s="87">
        <v>1405036.25</v>
      </c>
      <c r="CQ265" s="87">
        <v>1184928.5</v>
      </c>
      <c r="CR265" s="87">
        <v>795971.88</v>
      </c>
      <c r="CS265" s="87">
        <v>156063.54999999999</v>
      </c>
      <c r="CT265" s="87">
        <v>241023.33</v>
      </c>
      <c r="CU265" s="87">
        <v>673889.56</v>
      </c>
      <c r="CV265" s="87">
        <v>1015736.88</v>
      </c>
      <c r="CW265" s="87">
        <v>1019118.12</v>
      </c>
      <c r="CX265" s="87">
        <v>830867.19</v>
      </c>
      <c r="CY265" s="87">
        <v>936708.88</v>
      </c>
      <c r="CZ265" s="87">
        <v>805290.62</v>
      </c>
      <c r="DA265" s="87">
        <v>1079270.8799999999</v>
      </c>
      <c r="DB265" s="87">
        <v>1152804.3799999999</v>
      </c>
      <c r="DC265" s="87">
        <v>1073053.25</v>
      </c>
      <c r="DD265" s="87">
        <v>943020.31</v>
      </c>
      <c r="DE265" s="87">
        <v>530821.81000000006</v>
      </c>
      <c r="DF265" s="87">
        <v>277046.71999999997</v>
      </c>
      <c r="DG265" s="87">
        <v>592931.88</v>
      </c>
      <c r="DH265" s="87">
        <v>996779.44</v>
      </c>
      <c r="DI265" s="87">
        <v>921105.62</v>
      </c>
      <c r="DJ265" s="87">
        <v>705110.69</v>
      </c>
      <c r="DK265" s="87">
        <v>623867.5</v>
      </c>
      <c r="DL265" s="87">
        <v>824353.06</v>
      </c>
      <c r="DM265" s="87">
        <v>1160109.1200000001</v>
      </c>
      <c r="DN265" s="87">
        <v>1150487.1200000001</v>
      </c>
      <c r="DO265" s="87">
        <v>1178833.6200000001</v>
      </c>
      <c r="DP265" s="87">
        <v>879429.31</v>
      </c>
      <c r="DQ265" s="87">
        <v>533862</v>
      </c>
      <c r="DR265" s="87">
        <v>322602.09000000003</v>
      </c>
      <c r="DS265" s="87">
        <v>559858.25</v>
      </c>
      <c r="DT265" s="87">
        <v>975133.25</v>
      </c>
      <c r="DU265" s="87">
        <v>842838</v>
      </c>
      <c r="DV265" s="87">
        <v>814022.75</v>
      </c>
      <c r="DW265" s="87">
        <v>571814</v>
      </c>
      <c r="DX265" s="87">
        <v>806859.62</v>
      </c>
      <c r="DY265" s="87">
        <v>1068725.6200000001</v>
      </c>
      <c r="DZ265" s="87">
        <v>1027523.44</v>
      </c>
      <c r="EA265" s="87">
        <v>1232106.3799999999</v>
      </c>
      <c r="EB265" s="87">
        <v>855959.81</v>
      </c>
      <c r="EC265" s="87">
        <v>436457.25</v>
      </c>
      <c r="ED265" s="87">
        <v>320849.12</v>
      </c>
      <c r="EE265" s="87">
        <v>351030.81</v>
      </c>
      <c r="EF265" s="87">
        <v>911357.12</v>
      </c>
      <c r="EG265" s="87">
        <v>929779.56</v>
      </c>
      <c r="EH265" s="87">
        <v>705548.19</v>
      </c>
      <c r="EI265" s="87">
        <v>283059.71999999997</v>
      </c>
      <c r="EJ265" s="87">
        <v>498056.75</v>
      </c>
      <c r="EK265" s="87">
        <v>947711</v>
      </c>
      <c r="EL265" s="87">
        <v>1287454.1200000001</v>
      </c>
      <c r="EM265" s="87">
        <v>1283593.25</v>
      </c>
      <c r="EN265" s="87">
        <v>922514.19</v>
      </c>
      <c r="EO265" s="87">
        <v>182128.02</v>
      </c>
      <c r="EP265" s="87">
        <v>169304.97</v>
      </c>
      <c r="EQ265" s="87">
        <v>440020.5</v>
      </c>
      <c r="ER265" s="87">
        <v>938575.44</v>
      </c>
      <c r="ES265" s="87">
        <v>828083.5</v>
      </c>
      <c r="ET265" s="87">
        <v>775320.56</v>
      </c>
      <c r="EU265" s="87">
        <v>306106.71999999997</v>
      </c>
      <c r="EV265" s="87">
        <v>527437.62</v>
      </c>
      <c r="EW265" s="87">
        <v>1019839.94</v>
      </c>
      <c r="EX265" s="87">
        <v>1313468.6200000001</v>
      </c>
      <c r="EY265" s="87">
        <v>1191994.8799999999</v>
      </c>
      <c r="EZ265" s="87">
        <v>840010.12</v>
      </c>
      <c r="FA265" s="87">
        <v>167431.53</v>
      </c>
      <c r="FB265" s="87">
        <v>174618.23</v>
      </c>
      <c r="FC265" s="87">
        <v>459642.56</v>
      </c>
      <c r="FD265" s="87">
        <v>932784.19</v>
      </c>
      <c r="FE265" s="87">
        <v>895641.5</v>
      </c>
      <c r="FF265" s="87">
        <v>764809.5</v>
      </c>
      <c r="FG265" s="87">
        <v>255482.3</v>
      </c>
      <c r="FH265" s="87">
        <v>489156.31</v>
      </c>
      <c r="FI265" s="87">
        <v>1117276.3799999999</v>
      </c>
      <c r="FJ265" s="87">
        <v>1381128.5</v>
      </c>
      <c r="FK265" s="87">
        <v>1214623.3799999999</v>
      </c>
      <c r="FL265" s="87">
        <v>905323.44</v>
      </c>
      <c r="FM265" s="87">
        <v>152826.98000000001</v>
      </c>
      <c r="FN265" s="87">
        <v>182195.7</v>
      </c>
      <c r="FO265" s="87">
        <v>496189.44</v>
      </c>
      <c r="FP265" s="87">
        <v>988978.62</v>
      </c>
      <c r="FQ265" s="87">
        <v>922105.94</v>
      </c>
      <c r="FR265" s="87">
        <v>901156.62</v>
      </c>
      <c r="FS265" s="87">
        <v>336142.66</v>
      </c>
      <c r="FT265" s="87">
        <v>532467.88</v>
      </c>
      <c r="FU265" s="87">
        <v>1134486.75</v>
      </c>
      <c r="FV265" s="87">
        <v>1255660.6200000001</v>
      </c>
      <c r="FW265" s="87">
        <v>1372577.88</v>
      </c>
      <c r="FX265" s="87">
        <v>889817.5</v>
      </c>
      <c r="FY265" s="87">
        <v>330594.28000000003</v>
      </c>
      <c r="FZ265" s="87">
        <v>378863.12</v>
      </c>
      <c r="GA265" s="87">
        <v>542475.62</v>
      </c>
    </row>
    <row r="266" spans="2:183">
      <c r="B266" s="171" t="s">
        <v>9</v>
      </c>
      <c r="C266" s="172" t="s">
        <v>270</v>
      </c>
      <c r="D266" s="81">
        <v>0</v>
      </c>
      <c r="E266" s="82">
        <v>0</v>
      </c>
      <c r="F266" s="82">
        <v>0</v>
      </c>
      <c r="G266" s="82">
        <v>0</v>
      </c>
      <c r="H266" s="82">
        <v>0</v>
      </c>
      <c r="I266" s="82">
        <v>0</v>
      </c>
      <c r="J266" s="82">
        <v>4.1250002291741863</v>
      </c>
      <c r="K266" s="82">
        <v>0</v>
      </c>
      <c r="L266" s="82">
        <v>0</v>
      </c>
      <c r="M266" s="82">
        <v>0</v>
      </c>
      <c r="N266" s="82">
        <v>0</v>
      </c>
      <c r="O266" s="82">
        <v>0</v>
      </c>
      <c r="P266" s="82">
        <v>0</v>
      </c>
      <c r="Q266" s="82">
        <v>0</v>
      </c>
      <c r="R266" s="82">
        <v>0</v>
      </c>
      <c r="S266" s="82">
        <v>0</v>
      </c>
      <c r="T266" s="82">
        <v>0</v>
      </c>
      <c r="U266" s="82">
        <v>0</v>
      </c>
      <c r="V266" s="82">
        <v>0</v>
      </c>
      <c r="W266" s="82">
        <v>0</v>
      </c>
      <c r="X266" s="82">
        <v>0</v>
      </c>
      <c r="Y266" s="82">
        <v>0</v>
      </c>
      <c r="Z266" s="82">
        <v>0</v>
      </c>
      <c r="AA266" s="82">
        <v>0</v>
      </c>
      <c r="AB266" s="82">
        <v>0</v>
      </c>
      <c r="AC266" s="82">
        <v>0</v>
      </c>
      <c r="AD266" s="82">
        <v>0</v>
      </c>
      <c r="AE266" s="82">
        <v>0</v>
      </c>
      <c r="AF266" s="82">
        <v>0</v>
      </c>
      <c r="AG266" s="82">
        <v>0</v>
      </c>
      <c r="AH266" s="82">
        <v>0</v>
      </c>
      <c r="AI266" s="82">
        <v>0</v>
      </c>
      <c r="AJ266" s="82">
        <v>0</v>
      </c>
      <c r="AK266" s="82">
        <v>0</v>
      </c>
      <c r="AL266" s="82">
        <v>0</v>
      </c>
      <c r="AM266" s="82">
        <v>0</v>
      </c>
      <c r="AN266" s="82">
        <v>0</v>
      </c>
      <c r="AO266" s="82">
        <v>0</v>
      </c>
      <c r="AP266" s="82">
        <v>0</v>
      </c>
      <c r="AQ266" s="82">
        <v>0</v>
      </c>
      <c r="AR266" s="82">
        <v>0</v>
      </c>
      <c r="AS266" s="82">
        <v>0</v>
      </c>
      <c r="AT266" s="82">
        <v>0</v>
      </c>
      <c r="AU266" s="82">
        <v>0</v>
      </c>
      <c r="AV266" s="82">
        <v>0</v>
      </c>
      <c r="AW266" s="82">
        <v>0</v>
      </c>
      <c r="AX266" s="82">
        <v>0</v>
      </c>
      <c r="AY266" s="82">
        <v>0</v>
      </c>
      <c r="AZ266" s="82">
        <v>0</v>
      </c>
      <c r="BA266" s="82">
        <v>0</v>
      </c>
      <c r="BB266" s="82">
        <v>0</v>
      </c>
      <c r="BC266" s="82">
        <v>0</v>
      </c>
      <c r="BD266" s="82">
        <v>0</v>
      </c>
      <c r="BE266" s="82">
        <v>0</v>
      </c>
      <c r="BF266" s="82">
        <v>0</v>
      </c>
      <c r="BG266" s="82">
        <v>0</v>
      </c>
      <c r="BH266" s="82">
        <v>0</v>
      </c>
      <c r="BI266" s="82">
        <v>0</v>
      </c>
      <c r="BJ266" s="82">
        <v>0</v>
      </c>
      <c r="BK266" s="82">
        <v>0</v>
      </c>
      <c r="BL266" s="82">
        <v>0</v>
      </c>
      <c r="BM266" s="82">
        <v>0</v>
      </c>
      <c r="BN266" s="82">
        <v>0</v>
      </c>
      <c r="BO266" s="82">
        <v>0</v>
      </c>
      <c r="BP266" s="82">
        <v>0</v>
      </c>
      <c r="BQ266" s="82">
        <v>0</v>
      </c>
      <c r="BR266" s="82">
        <v>0</v>
      </c>
      <c r="BS266" s="82">
        <v>0</v>
      </c>
      <c r="BT266" s="82">
        <v>0</v>
      </c>
      <c r="BU266" s="82">
        <v>0</v>
      </c>
      <c r="BV266" s="82">
        <v>0</v>
      </c>
      <c r="BW266" s="82">
        <v>0</v>
      </c>
      <c r="BX266" s="82">
        <v>0</v>
      </c>
      <c r="BY266" s="82">
        <v>0</v>
      </c>
      <c r="BZ266" s="82">
        <v>0</v>
      </c>
      <c r="CA266" s="82">
        <v>0</v>
      </c>
      <c r="CB266" s="82">
        <v>0</v>
      </c>
      <c r="CC266" s="82">
        <v>0</v>
      </c>
      <c r="CD266" s="82">
        <v>5.6259986241289344</v>
      </c>
      <c r="CE266" s="82">
        <v>5.6479998396280617</v>
      </c>
      <c r="CF266" s="82">
        <v>0</v>
      </c>
      <c r="CG266" s="82">
        <v>0</v>
      </c>
      <c r="CH266" s="82">
        <v>0</v>
      </c>
      <c r="CI266" s="82">
        <v>0</v>
      </c>
      <c r="CJ266" s="82">
        <v>6.150999496354566</v>
      </c>
      <c r="CK266" s="82">
        <v>6.1299994345437492</v>
      </c>
      <c r="CL266" s="82">
        <v>0</v>
      </c>
      <c r="CM266" s="82">
        <v>0</v>
      </c>
      <c r="CN266" s="82">
        <v>0</v>
      </c>
      <c r="CO266" s="82">
        <v>5.9440022207014618</v>
      </c>
      <c r="CP266" s="82">
        <v>5.9980026099389505</v>
      </c>
      <c r="CQ266" s="82">
        <v>6.0270036227783619</v>
      </c>
      <c r="CR266" s="82">
        <v>6.0310015036363458</v>
      </c>
      <c r="CS266" s="82">
        <v>6.0729984582421777</v>
      </c>
      <c r="CT266" s="82">
        <v>6.183998745873029</v>
      </c>
      <c r="CU266" s="82">
        <v>6.4159989062451812</v>
      </c>
      <c r="CV266" s="82">
        <v>6.5530024913021192</v>
      </c>
      <c r="CW266" s="82">
        <v>6.5379994654730345</v>
      </c>
      <c r="CX266" s="82">
        <v>6.4629990168603886</v>
      </c>
      <c r="CY266" s="82">
        <v>6.2960013410550646</v>
      </c>
      <c r="CZ266" s="82">
        <v>6.3270014393644169</v>
      </c>
      <c r="DA266" s="82">
        <v>6.3730027289564317</v>
      </c>
      <c r="DB266" s="82">
        <v>6.4339979689003766</v>
      </c>
      <c r="DC266" s="82">
        <v>6.466999478627808</v>
      </c>
      <c r="DD266" s="82">
        <v>6.4399980277503994</v>
      </c>
      <c r="DE266" s="82">
        <v>6.4769990567983138</v>
      </c>
      <c r="DF266" s="82">
        <v>6.5839992072015372</v>
      </c>
      <c r="DG266" s="82">
        <v>6.8060003909595368</v>
      </c>
      <c r="DH266" s="82">
        <v>6.9379973302636975</v>
      </c>
      <c r="DI266" s="82">
        <v>6.913997926789083</v>
      </c>
      <c r="DJ266" s="82">
        <v>6.8219982743537573</v>
      </c>
      <c r="DK266" s="82">
        <v>6.6610018331254706</v>
      </c>
      <c r="DL266" s="82">
        <v>6.670998206965991</v>
      </c>
      <c r="DM266" s="82">
        <v>6.7240010813031477</v>
      </c>
      <c r="DN266" s="82">
        <v>6.7910026500849057</v>
      </c>
      <c r="DO266" s="82">
        <v>6.8229981961938053</v>
      </c>
      <c r="DP266" s="82">
        <v>6.79900322234489</v>
      </c>
      <c r="DQ266" s="82">
        <v>6.8410000744503456</v>
      </c>
      <c r="DR266" s="82">
        <v>6.9630007187427836</v>
      </c>
      <c r="DS266" s="82">
        <v>7.1719993948374405</v>
      </c>
      <c r="DT266" s="82">
        <v>7.3060046927360744</v>
      </c>
      <c r="DU266" s="82">
        <v>7.2660007960515705</v>
      </c>
      <c r="DV266" s="82">
        <v>7.1770020542932969</v>
      </c>
      <c r="DW266" s="82">
        <v>7.0060005329723012</v>
      </c>
      <c r="DX266" s="82">
        <v>7.0119987742944589</v>
      </c>
      <c r="DY266" s="82">
        <v>7.0620039923451765</v>
      </c>
      <c r="DZ266" s="82">
        <v>7.119998514362182</v>
      </c>
      <c r="EA266" s="82">
        <v>7.1550028896282782</v>
      </c>
      <c r="EB266" s="82">
        <v>7.1310017361805365</v>
      </c>
      <c r="EC266" s="82">
        <v>7.1669987236073842</v>
      </c>
      <c r="ED266" s="82">
        <v>7.2590003027136989</v>
      </c>
      <c r="EE266" s="82">
        <v>7.4429989472579408</v>
      </c>
      <c r="EF266" s="82">
        <v>7.5860009472542531</v>
      </c>
      <c r="EG266" s="82">
        <v>7.5630018082300099</v>
      </c>
      <c r="EH266" s="82">
        <v>7.4270020824712502</v>
      </c>
      <c r="EI266" s="82">
        <v>7.295000139168514</v>
      </c>
      <c r="EJ266" s="82">
        <v>7.3210006167754687</v>
      </c>
      <c r="EK266" s="82">
        <v>7.41600089457358</v>
      </c>
      <c r="EL266" s="82">
        <v>7.5429974672787763</v>
      </c>
      <c r="EM266" s="82">
        <v>7.6080001185422272</v>
      </c>
      <c r="EN266" s="82">
        <v>7.4789996568225625</v>
      </c>
      <c r="EO266" s="82">
        <v>7.4810003199781807</v>
      </c>
      <c r="EP266" s="82">
        <v>7.552000217676782</v>
      </c>
      <c r="EQ266" s="82">
        <v>7.6929996265572358</v>
      </c>
      <c r="ER266" s="82">
        <v>7.9340025199105471</v>
      </c>
      <c r="ES266" s="82">
        <v>7.8830012128887788</v>
      </c>
      <c r="ET266" s="82">
        <v>7.6090028221163797</v>
      </c>
      <c r="EU266" s="82">
        <v>7.625999878425147</v>
      </c>
      <c r="EV266" s="82">
        <v>7.6820015124045131</v>
      </c>
      <c r="EW266" s="82">
        <v>7.8149977865525537</v>
      </c>
      <c r="EX266" s="82">
        <v>7.9830024537303004</v>
      </c>
      <c r="EY266" s="82">
        <v>8.0270004674131652</v>
      </c>
      <c r="EZ266" s="82">
        <v>7.7789994363997597</v>
      </c>
      <c r="FA266" s="82">
        <v>7.7369994135959788</v>
      </c>
      <c r="FB266" s="82">
        <v>7.7889994767730508</v>
      </c>
      <c r="FC266" s="82">
        <v>7.9260018626793851</v>
      </c>
      <c r="FD266" s="82">
        <v>8.1500026954528799</v>
      </c>
      <c r="FE266" s="82">
        <v>8.2250010262408164</v>
      </c>
      <c r="FF266" s="82">
        <v>7.9390039206649252</v>
      </c>
      <c r="FG266" s="82">
        <v>7.9560007349300408</v>
      </c>
      <c r="FH266" s="82">
        <v>8.0149996452570704</v>
      </c>
      <c r="FI266" s="82">
        <v>8.1539997845599537</v>
      </c>
      <c r="FJ266" s="82">
        <v>8.3299980253529249</v>
      </c>
      <c r="FK266" s="82">
        <v>8.376002449447391</v>
      </c>
      <c r="FL266" s="82">
        <v>8.1160039455685098</v>
      </c>
      <c r="FM266" s="82">
        <v>8.0710006485235013</v>
      </c>
      <c r="FN266" s="82">
        <v>8.1269991796979024</v>
      </c>
      <c r="FO266" s="82">
        <v>8.2700004266757698</v>
      </c>
      <c r="FP266" s="82">
        <v>8.4709981955270273</v>
      </c>
      <c r="FQ266" s="82">
        <v>8.5170006865465595</v>
      </c>
      <c r="FR266" s="82">
        <v>8.2199991845280707</v>
      </c>
      <c r="FS266" s="82">
        <v>8.2369979279019656</v>
      </c>
      <c r="FT266" s="82">
        <v>8.2979985578533171</v>
      </c>
      <c r="FU266" s="82">
        <v>8.4429987113206426</v>
      </c>
      <c r="FV266" s="82">
        <v>8.6250065168683339</v>
      </c>
      <c r="FW266" s="82">
        <v>8.6730071334516499</v>
      </c>
      <c r="FX266" s="82">
        <v>8.4030028481634247</v>
      </c>
      <c r="FY266" s="82">
        <v>8.3569991837502346</v>
      </c>
      <c r="FZ266" s="82">
        <v>8.4149991248792819</v>
      </c>
      <c r="GA266" s="82">
        <v>8.5640013822998373</v>
      </c>
    </row>
    <row r="267" spans="2:183">
      <c r="B267" s="96" t="s">
        <v>9</v>
      </c>
      <c r="C267" s="166" t="s">
        <v>38</v>
      </c>
      <c r="D267" s="173">
        <v>0</v>
      </c>
      <c r="E267" s="174">
        <v>0</v>
      </c>
      <c r="F267" s="174">
        <v>0</v>
      </c>
      <c r="G267" s="174">
        <v>0</v>
      </c>
      <c r="H267" s="174">
        <v>0</v>
      </c>
      <c r="I267" s="174">
        <v>0</v>
      </c>
      <c r="J267" s="174">
        <v>0</v>
      </c>
      <c r="K267" s="174">
        <v>0</v>
      </c>
      <c r="L267" s="174">
        <v>0</v>
      </c>
      <c r="M267" s="174">
        <v>0</v>
      </c>
      <c r="N267" s="174">
        <v>0</v>
      </c>
      <c r="O267" s="174">
        <v>0</v>
      </c>
      <c r="P267" s="174">
        <v>0</v>
      </c>
      <c r="Q267" s="174">
        <v>0</v>
      </c>
      <c r="R267" s="174">
        <v>0</v>
      </c>
      <c r="S267" s="174">
        <v>0</v>
      </c>
      <c r="T267" s="174">
        <v>0</v>
      </c>
      <c r="U267" s="174">
        <v>0</v>
      </c>
      <c r="V267" s="174">
        <v>0</v>
      </c>
      <c r="W267" s="174">
        <v>0</v>
      </c>
      <c r="X267" s="174">
        <v>0</v>
      </c>
      <c r="Y267" s="174">
        <v>0</v>
      </c>
      <c r="Z267" s="174">
        <v>0</v>
      </c>
      <c r="AA267" s="174">
        <v>0</v>
      </c>
      <c r="AB267" s="174">
        <v>0</v>
      </c>
      <c r="AC267" s="174">
        <v>0</v>
      </c>
      <c r="AD267" s="174">
        <v>0</v>
      </c>
      <c r="AE267" s="174">
        <v>0</v>
      </c>
      <c r="AF267" s="174">
        <v>0</v>
      </c>
      <c r="AG267" s="174">
        <v>0</v>
      </c>
      <c r="AH267" s="174">
        <v>0</v>
      </c>
      <c r="AI267" s="174">
        <v>0</v>
      </c>
      <c r="AJ267" s="174">
        <v>0</v>
      </c>
      <c r="AK267" s="174">
        <v>0</v>
      </c>
      <c r="AL267" s="174">
        <v>0</v>
      </c>
      <c r="AM267" s="174">
        <v>0</v>
      </c>
      <c r="AN267" s="174">
        <v>0</v>
      </c>
      <c r="AO267" s="174">
        <v>0</v>
      </c>
      <c r="AP267" s="174">
        <v>0</v>
      </c>
      <c r="AQ267" s="174">
        <v>0</v>
      </c>
      <c r="AR267" s="174">
        <v>0</v>
      </c>
      <c r="AS267" s="174">
        <v>0</v>
      </c>
      <c r="AT267" s="174">
        <v>0</v>
      </c>
      <c r="AU267" s="174">
        <v>0</v>
      </c>
      <c r="AV267" s="174">
        <v>0</v>
      </c>
      <c r="AW267" s="174">
        <v>0</v>
      </c>
      <c r="AX267" s="174">
        <v>0</v>
      </c>
      <c r="AY267" s="174">
        <v>0</v>
      </c>
      <c r="AZ267" s="174">
        <v>0</v>
      </c>
      <c r="BA267" s="174">
        <v>0</v>
      </c>
      <c r="BB267" s="174">
        <v>0</v>
      </c>
      <c r="BC267" s="174">
        <v>0</v>
      </c>
      <c r="BD267" s="174">
        <v>0</v>
      </c>
      <c r="BE267" s="174">
        <v>0</v>
      </c>
      <c r="BF267" s="174">
        <v>0</v>
      </c>
      <c r="BG267" s="174">
        <v>0</v>
      </c>
      <c r="BH267" s="174">
        <v>0</v>
      </c>
      <c r="BI267" s="174">
        <v>0</v>
      </c>
      <c r="BJ267" s="174">
        <v>0</v>
      </c>
      <c r="BK267" s="174">
        <v>0</v>
      </c>
      <c r="BL267" s="174">
        <v>0</v>
      </c>
      <c r="BM267" s="174">
        <v>0</v>
      </c>
      <c r="BN267" s="174">
        <v>0</v>
      </c>
      <c r="BO267" s="174">
        <v>0</v>
      </c>
      <c r="BP267" s="174">
        <v>0</v>
      </c>
      <c r="BQ267" s="174">
        <v>0</v>
      </c>
      <c r="BR267" s="174">
        <v>0</v>
      </c>
      <c r="BS267" s="174">
        <v>0</v>
      </c>
      <c r="BT267" s="174">
        <v>0</v>
      </c>
      <c r="BU267" s="174">
        <v>0</v>
      </c>
      <c r="BV267" s="174">
        <v>0</v>
      </c>
      <c r="BW267" s="174">
        <v>0</v>
      </c>
      <c r="BX267" s="174">
        <v>0</v>
      </c>
      <c r="BY267" s="174">
        <v>0</v>
      </c>
      <c r="BZ267" s="174">
        <v>0</v>
      </c>
      <c r="CA267" s="174">
        <v>0</v>
      </c>
      <c r="CB267" s="174">
        <v>0</v>
      </c>
      <c r="CC267" s="174">
        <v>0</v>
      </c>
      <c r="CD267" s="174">
        <v>0</v>
      </c>
      <c r="CE267" s="174">
        <v>0</v>
      </c>
      <c r="CF267" s="174">
        <v>0</v>
      </c>
      <c r="CG267" s="174">
        <v>0</v>
      </c>
      <c r="CH267" s="174">
        <v>0</v>
      </c>
      <c r="CI267" s="174">
        <v>0</v>
      </c>
      <c r="CJ267" s="174">
        <v>0</v>
      </c>
      <c r="CK267" s="174">
        <v>0</v>
      </c>
      <c r="CL267" s="174">
        <v>0</v>
      </c>
      <c r="CM267" s="174">
        <v>0</v>
      </c>
      <c r="CN267" s="174">
        <v>0</v>
      </c>
      <c r="CO267" s="174">
        <v>0</v>
      </c>
      <c r="CP267" s="174">
        <v>0</v>
      </c>
      <c r="CQ267" s="174">
        <v>0</v>
      </c>
      <c r="CR267" s="174">
        <v>0</v>
      </c>
      <c r="CS267" s="174">
        <v>0</v>
      </c>
      <c r="CT267" s="174">
        <v>0</v>
      </c>
      <c r="CU267" s="174">
        <v>0</v>
      </c>
      <c r="CV267" s="174">
        <v>0</v>
      </c>
      <c r="CW267" s="174">
        <v>0</v>
      </c>
      <c r="CX267" s="174">
        <v>0</v>
      </c>
      <c r="CY267" s="174">
        <v>0</v>
      </c>
      <c r="CZ267" s="174">
        <v>0</v>
      </c>
      <c r="DA267" s="174">
        <v>0</v>
      </c>
      <c r="DB267" s="174">
        <v>0</v>
      </c>
      <c r="DC267" s="174">
        <v>0</v>
      </c>
      <c r="DD267" s="174">
        <v>0</v>
      </c>
      <c r="DE267" s="174">
        <v>0</v>
      </c>
      <c r="DF267" s="174">
        <v>0</v>
      </c>
      <c r="DG267" s="174">
        <v>0</v>
      </c>
      <c r="DH267" s="174">
        <v>0</v>
      </c>
      <c r="DI267" s="174">
        <v>0</v>
      </c>
      <c r="DJ267" s="174">
        <v>0</v>
      </c>
      <c r="DK267" s="174">
        <v>0</v>
      </c>
      <c r="DL267" s="174">
        <v>0</v>
      </c>
      <c r="DM267" s="174">
        <v>0</v>
      </c>
      <c r="DN267" s="174">
        <v>0</v>
      </c>
      <c r="DO267" s="174">
        <v>0</v>
      </c>
      <c r="DP267" s="174">
        <v>0</v>
      </c>
      <c r="DQ267" s="174">
        <v>0</v>
      </c>
      <c r="DR267" s="174">
        <v>0</v>
      </c>
      <c r="DS267" s="174">
        <v>0</v>
      </c>
      <c r="DT267" s="174">
        <v>0</v>
      </c>
      <c r="DU267" s="174">
        <v>0</v>
      </c>
      <c r="DV267" s="174">
        <v>0</v>
      </c>
      <c r="DW267" s="174">
        <v>0</v>
      </c>
      <c r="DX267" s="174">
        <v>0</v>
      </c>
      <c r="DY267" s="174">
        <v>0</v>
      </c>
      <c r="DZ267" s="174">
        <v>0</v>
      </c>
      <c r="EA267" s="174">
        <v>0</v>
      </c>
      <c r="EB267" s="174">
        <v>0</v>
      </c>
      <c r="EC267" s="174">
        <v>0</v>
      </c>
      <c r="ED267" s="174">
        <v>0</v>
      </c>
      <c r="EE267" s="174">
        <v>0</v>
      </c>
      <c r="EF267" s="174">
        <v>0</v>
      </c>
      <c r="EG267" s="174">
        <v>0</v>
      </c>
      <c r="EH267" s="174">
        <v>0</v>
      </c>
      <c r="EI267" s="174">
        <v>0</v>
      </c>
      <c r="EJ267" s="174">
        <v>0</v>
      </c>
      <c r="EK267" s="174">
        <v>0</v>
      </c>
      <c r="EL267" s="174">
        <v>0</v>
      </c>
      <c r="EM267" s="174">
        <v>0</v>
      </c>
      <c r="EN267" s="174">
        <v>0</v>
      </c>
      <c r="EO267" s="174">
        <v>0</v>
      </c>
      <c r="EP267" s="174">
        <v>0</v>
      </c>
      <c r="EQ267" s="174">
        <v>0</v>
      </c>
      <c r="ER267" s="174">
        <v>0</v>
      </c>
      <c r="ES267" s="174">
        <v>0</v>
      </c>
      <c r="ET267" s="174">
        <v>0</v>
      </c>
      <c r="EU267" s="174">
        <v>0</v>
      </c>
      <c r="EV267" s="174">
        <v>0</v>
      </c>
      <c r="EW267" s="174">
        <v>0</v>
      </c>
      <c r="EX267" s="174">
        <v>0</v>
      </c>
      <c r="EY267" s="174">
        <v>0</v>
      </c>
      <c r="EZ267" s="174">
        <v>0</v>
      </c>
      <c r="FA267" s="174">
        <v>0</v>
      </c>
      <c r="FB267" s="174">
        <v>0</v>
      </c>
      <c r="FC267" s="174">
        <v>0</v>
      </c>
      <c r="FD267" s="174">
        <v>0</v>
      </c>
      <c r="FE267" s="174">
        <v>0</v>
      </c>
      <c r="FF267" s="174">
        <v>0</v>
      </c>
      <c r="FG267" s="174">
        <v>0</v>
      </c>
      <c r="FH267" s="174">
        <v>0</v>
      </c>
      <c r="FI267" s="174">
        <v>0</v>
      </c>
      <c r="FJ267" s="174">
        <v>0</v>
      </c>
      <c r="FK267" s="174">
        <v>0</v>
      </c>
      <c r="FL267" s="174">
        <v>0</v>
      </c>
      <c r="FM267" s="174">
        <v>0</v>
      </c>
      <c r="FN267" s="174">
        <v>0</v>
      </c>
      <c r="FO267" s="174">
        <v>0</v>
      </c>
      <c r="FP267" s="174">
        <v>0</v>
      </c>
      <c r="FQ267" s="174">
        <v>0</v>
      </c>
      <c r="FR267" s="174">
        <v>0</v>
      </c>
      <c r="FS267" s="174">
        <v>0</v>
      </c>
      <c r="FT267" s="174">
        <v>0</v>
      </c>
      <c r="FU267" s="174">
        <v>0</v>
      </c>
      <c r="FV267" s="174">
        <v>0</v>
      </c>
      <c r="FW267" s="174">
        <v>0</v>
      </c>
      <c r="FX267" s="174">
        <v>0</v>
      </c>
      <c r="FY267" s="174">
        <v>0</v>
      </c>
      <c r="FZ267" s="174">
        <v>0</v>
      </c>
      <c r="GA267" s="174">
        <v>0</v>
      </c>
    </row>
    <row r="268" spans="2:183">
      <c r="B268" s="171" t="s">
        <v>9</v>
      </c>
      <c r="C268" s="172" t="s">
        <v>39</v>
      </c>
      <c r="D268" s="81">
        <v>0</v>
      </c>
      <c r="E268" s="82">
        <v>0</v>
      </c>
      <c r="F268" s="82">
        <v>0</v>
      </c>
      <c r="G268" s="82">
        <v>0</v>
      </c>
      <c r="H268" s="82">
        <v>0</v>
      </c>
      <c r="I268" s="82">
        <v>0</v>
      </c>
      <c r="J268" s="82">
        <v>0</v>
      </c>
      <c r="K268" s="82">
        <v>0</v>
      </c>
      <c r="L268" s="82">
        <v>0</v>
      </c>
      <c r="M268" s="82">
        <v>0</v>
      </c>
      <c r="N268" s="82">
        <v>0</v>
      </c>
      <c r="O268" s="82">
        <v>0</v>
      </c>
      <c r="P268" s="82">
        <v>0</v>
      </c>
      <c r="Q268" s="82">
        <v>0</v>
      </c>
      <c r="R268" s="82">
        <v>0</v>
      </c>
      <c r="S268" s="82">
        <v>0</v>
      </c>
      <c r="T268" s="82">
        <v>0</v>
      </c>
      <c r="U268" s="82">
        <v>0</v>
      </c>
      <c r="V268" s="82">
        <v>0</v>
      </c>
      <c r="W268" s="82">
        <v>0</v>
      </c>
      <c r="X268" s="82">
        <v>0</v>
      </c>
      <c r="Y268" s="82">
        <v>0</v>
      </c>
      <c r="Z268" s="82">
        <v>0</v>
      </c>
      <c r="AA268" s="82">
        <v>0</v>
      </c>
      <c r="AB268" s="82">
        <v>0</v>
      </c>
      <c r="AC268" s="82">
        <v>0</v>
      </c>
      <c r="AD268" s="82">
        <v>0</v>
      </c>
      <c r="AE268" s="82">
        <v>0</v>
      </c>
      <c r="AF268" s="82">
        <v>0</v>
      </c>
      <c r="AG268" s="82">
        <v>0</v>
      </c>
      <c r="AH268" s="82">
        <v>0</v>
      </c>
      <c r="AI268" s="82">
        <v>0</v>
      </c>
      <c r="AJ268" s="82">
        <v>0</v>
      </c>
      <c r="AK268" s="82">
        <v>0</v>
      </c>
      <c r="AL268" s="82">
        <v>0</v>
      </c>
      <c r="AM268" s="82">
        <v>0</v>
      </c>
      <c r="AN268" s="82">
        <v>0</v>
      </c>
      <c r="AO268" s="82">
        <v>0</v>
      </c>
      <c r="AP268" s="82">
        <v>0</v>
      </c>
      <c r="AQ268" s="82">
        <v>0</v>
      </c>
      <c r="AR268" s="82">
        <v>0</v>
      </c>
      <c r="AS268" s="82">
        <v>0</v>
      </c>
      <c r="AT268" s="82">
        <v>0</v>
      </c>
      <c r="AU268" s="82">
        <v>0</v>
      </c>
      <c r="AV268" s="82">
        <v>0</v>
      </c>
      <c r="AW268" s="82">
        <v>0</v>
      </c>
      <c r="AX268" s="82">
        <v>0</v>
      </c>
      <c r="AY268" s="82">
        <v>0</v>
      </c>
      <c r="AZ268" s="82">
        <v>0</v>
      </c>
      <c r="BA268" s="82">
        <v>0</v>
      </c>
      <c r="BB268" s="82">
        <v>0</v>
      </c>
      <c r="BC268" s="82">
        <v>0</v>
      </c>
      <c r="BD268" s="82">
        <v>0</v>
      </c>
      <c r="BE268" s="82">
        <v>0</v>
      </c>
      <c r="BF268" s="82">
        <v>0</v>
      </c>
      <c r="BG268" s="82">
        <v>0</v>
      </c>
      <c r="BH268" s="82">
        <v>0</v>
      </c>
      <c r="BI268" s="82">
        <v>0</v>
      </c>
      <c r="BJ268" s="82">
        <v>0</v>
      </c>
      <c r="BK268" s="82">
        <v>0</v>
      </c>
      <c r="BL268" s="82">
        <v>0</v>
      </c>
      <c r="BM268" s="82">
        <v>0</v>
      </c>
      <c r="BN268" s="82">
        <v>0</v>
      </c>
      <c r="BO268" s="82">
        <v>0</v>
      </c>
      <c r="BP268" s="82">
        <v>0</v>
      </c>
      <c r="BQ268" s="82">
        <v>0</v>
      </c>
      <c r="BR268" s="82">
        <v>0</v>
      </c>
      <c r="BS268" s="82">
        <v>0</v>
      </c>
      <c r="BT268" s="82">
        <v>0</v>
      </c>
      <c r="BU268" s="82">
        <v>0</v>
      </c>
      <c r="BV268" s="82">
        <v>0</v>
      </c>
      <c r="BW268" s="82">
        <v>0</v>
      </c>
      <c r="BX268" s="82">
        <v>0</v>
      </c>
      <c r="BY268" s="82">
        <v>0</v>
      </c>
      <c r="BZ268" s="82">
        <v>0</v>
      </c>
      <c r="CA268" s="82">
        <v>0</v>
      </c>
      <c r="CB268" s="82">
        <v>0</v>
      </c>
      <c r="CC268" s="82">
        <v>0</v>
      </c>
      <c r="CD268" s="82">
        <v>0</v>
      </c>
      <c r="CE268" s="82">
        <v>0</v>
      </c>
      <c r="CF268" s="82">
        <v>0</v>
      </c>
      <c r="CG268" s="82">
        <v>0</v>
      </c>
      <c r="CH268" s="82">
        <v>0</v>
      </c>
      <c r="CI268" s="82">
        <v>0</v>
      </c>
      <c r="CJ268" s="82">
        <v>0</v>
      </c>
      <c r="CK268" s="82">
        <v>0</v>
      </c>
      <c r="CL268" s="82">
        <v>0</v>
      </c>
      <c r="CM268" s="82">
        <v>0</v>
      </c>
      <c r="CN268" s="82">
        <v>0</v>
      </c>
      <c r="CO268" s="82">
        <v>0</v>
      </c>
      <c r="CP268" s="82">
        <v>0</v>
      </c>
      <c r="CQ268" s="82">
        <v>0</v>
      </c>
      <c r="CR268" s="82">
        <v>0</v>
      </c>
      <c r="CS268" s="82">
        <v>0</v>
      </c>
      <c r="CT268" s="82">
        <v>0</v>
      </c>
      <c r="CU268" s="82">
        <v>0</v>
      </c>
      <c r="CV268" s="82">
        <v>0</v>
      </c>
      <c r="CW268" s="82">
        <v>0</v>
      </c>
      <c r="CX268" s="82">
        <v>0</v>
      </c>
      <c r="CY268" s="82">
        <v>0</v>
      </c>
      <c r="CZ268" s="82">
        <v>0</v>
      </c>
      <c r="DA268" s="82">
        <v>0</v>
      </c>
      <c r="DB268" s="82">
        <v>0</v>
      </c>
      <c r="DC268" s="82">
        <v>0</v>
      </c>
      <c r="DD268" s="82">
        <v>0</v>
      </c>
      <c r="DE268" s="82">
        <v>0</v>
      </c>
      <c r="DF268" s="82">
        <v>0</v>
      </c>
      <c r="DG268" s="82">
        <v>0</v>
      </c>
      <c r="DH268" s="82">
        <v>0</v>
      </c>
      <c r="DI268" s="82">
        <v>0</v>
      </c>
      <c r="DJ268" s="82">
        <v>0</v>
      </c>
      <c r="DK268" s="82">
        <v>0</v>
      </c>
      <c r="DL268" s="82">
        <v>0</v>
      </c>
      <c r="DM268" s="82">
        <v>0</v>
      </c>
      <c r="DN268" s="82">
        <v>0</v>
      </c>
      <c r="DO268" s="82">
        <v>0</v>
      </c>
      <c r="DP268" s="82">
        <v>0</v>
      </c>
      <c r="DQ268" s="82">
        <v>0</v>
      </c>
      <c r="DR268" s="82">
        <v>0</v>
      </c>
      <c r="DS268" s="82">
        <v>0</v>
      </c>
      <c r="DT268" s="82">
        <v>0</v>
      </c>
      <c r="DU268" s="82">
        <v>0</v>
      </c>
      <c r="DV268" s="82">
        <v>0</v>
      </c>
      <c r="DW268" s="82">
        <v>0</v>
      </c>
      <c r="DX268" s="82">
        <v>0</v>
      </c>
      <c r="DY268" s="82">
        <v>0</v>
      </c>
      <c r="DZ268" s="82">
        <v>0</v>
      </c>
      <c r="EA268" s="82">
        <v>0</v>
      </c>
      <c r="EB268" s="82">
        <v>0</v>
      </c>
      <c r="EC268" s="82">
        <v>0</v>
      </c>
      <c r="ED268" s="82">
        <v>0</v>
      </c>
      <c r="EE268" s="82">
        <v>0</v>
      </c>
      <c r="EF268" s="82">
        <v>0</v>
      </c>
      <c r="EG268" s="82">
        <v>0</v>
      </c>
      <c r="EH268" s="82">
        <v>0</v>
      </c>
      <c r="EI268" s="82">
        <v>0</v>
      </c>
      <c r="EJ268" s="82">
        <v>0</v>
      </c>
      <c r="EK268" s="82">
        <v>0</v>
      </c>
      <c r="EL268" s="82">
        <v>0</v>
      </c>
      <c r="EM268" s="82">
        <v>0</v>
      </c>
      <c r="EN268" s="82">
        <v>0</v>
      </c>
      <c r="EO268" s="82">
        <v>0</v>
      </c>
      <c r="EP268" s="82">
        <v>0</v>
      </c>
      <c r="EQ268" s="82">
        <v>0</v>
      </c>
      <c r="ER268" s="82">
        <v>0</v>
      </c>
      <c r="ES268" s="82">
        <v>0</v>
      </c>
      <c r="ET268" s="82">
        <v>0</v>
      </c>
      <c r="EU268" s="82">
        <v>0</v>
      </c>
      <c r="EV268" s="82">
        <v>0</v>
      </c>
      <c r="EW268" s="82">
        <v>0</v>
      </c>
      <c r="EX268" s="82">
        <v>0</v>
      </c>
      <c r="EY268" s="82">
        <v>0</v>
      </c>
      <c r="EZ268" s="82">
        <v>0</v>
      </c>
      <c r="FA268" s="82">
        <v>0</v>
      </c>
      <c r="FB268" s="82">
        <v>0</v>
      </c>
      <c r="FC268" s="82">
        <v>0</v>
      </c>
      <c r="FD268" s="82">
        <v>0</v>
      </c>
      <c r="FE268" s="82">
        <v>0</v>
      </c>
      <c r="FF268" s="82">
        <v>0</v>
      </c>
      <c r="FG268" s="82">
        <v>0</v>
      </c>
      <c r="FH268" s="82">
        <v>0</v>
      </c>
      <c r="FI268" s="82">
        <v>0</v>
      </c>
      <c r="FJ268" s="82">
        <v>0</v>
      </c>
      <c r="FK268" s="82">
        <v>0</v>
      </c>
      <c r="FL268" s="82">
        <v>0</v>
      </c>
      <c r="FM268" s="82">
        <v>0</v>
      </c>
      <c r="FN268" s="82">
        <v>0</v>
      </c>
      <c r="FO268" s="82">
        <v>0</v>
      </c>
      <c r="FP268" s="82">
        <v>0</v>
      </c>
      <c r="FQ268" s="82">
        <v>0</v>
      </c>
      <c r="FR268" s="82">
        <v>0</v>
      </c>
      <c r="FS268" s="82">
        <v>0</v>
      </c>
      <c r="FT268" s="82">
        <v>0</v>
      </c>
      <c r="FU268" s="82">
        <v>0</v>
      </c>
      <c r="FV268" s="82">
        <v>0</v>
      </c>
      <c r="FW268" s="82">
        <v>0</v>
      </c>
      <c r="FX268" s="82">
        <v>0</v>
      </c>
      <c r="FY268" s="82">
        <v>0</v>
      </c>
      <c r="FZ268" s="82">
        <v>0</v>
      </c>
      <c r="GA268" s="82">
        <v>0</v>
      </c>
    </row>
    <row r="269" spans="2:183">
      <c r="B269" s="96" t="s">
        <v>9</v>
      </c>
      <c r="C269" s="166" t="s">
        <v>40</v>
      </c>
      <c r="D269" s="175">
        <v>0</v>
      </c>
      <c r="E269" s="176">
        <v>0</v>
      </c>
      <c r="F269" s="176">
        <v>0</v>
      </c>
      <c r="G269" s="176">
        <v>0</v>
      </c>
      <c r="H269" s="176">
        <v>0</v>
      </c>
      <c r="I269" s="176">
        <v>0</v>
      </c>
      <c r="J269" s="176">
        <v>18.54</v>
      </c>
      <c r="K269" s="176">
        <v>0</v>
      </c>
      <c r="L269" s="176">
        <v>0</v>
      </c>
      <c r="M269" s="176">
        <v>0</v>
      </c>
      <c r="N269" s="176">
        <v>0</v>
      </c>
      <c r="O269" s="176">
        <v>0</v>
      </c>
      <c r="P269" s="176">
        <v>0</v>
      </c>
      <c r="Q269" s="176">
        <v>0</v>
      </c>
      <c r="R269" s="176">
        <v>0</v>
      </c>
      <c r="S269" s="176">
        <v>0</v>
      </c>
      <c r="T269" s="176">
        <v>0</v>
      </c>
      <c r="U269" s="176">
        <v>0</v>
      </c>
      <c r="V269" s="176">
        <v>0</v>
      </c>
      <c r="W269" s="176">
        <v>0</v>
      </c>
      <c r="X269" s="176">
        <v>0</v>
      </c>
      <c r="Y269" s="176">
        <v>0</v>
      </c>
      <c r="Z269" s="176">
        <v>0</v>
      </c>
      <c r="AA269" s="176">
        <v>0</v>
      </c>
      <c r="AB269" s="176">
        <v>0</v>
      </c>
      <c r="AC269" s="176">
        <v>0</v>
      </c>
      <c r="AD269" s="176">
        <v>0</v>
      </c>
      <c r="AE269" s="176">
        <v>0</v>
      </c>
      <c r="AF269" s="176">
        <v>0</v>
      </c>
      <c r="AG269" s="176">
        <v>0</v>
      </c>
      <c r="AH269" s="176">
        <v>0</v>
      </c>
      <c r="AI269" s="176">
        <v>0</v>
      </c>
      <c r="AJ269" s="176">
        <v>0</v>
      </c>
      <c r="AK269" s="176">
        <v>0</v>
      </c>
      <c r="AL269" s="176">
        <v>0</v>
      </c>
      <c r="AM269" s="176">
        <v>0</v>
      </c>
      <c r="AN269" s="176">
        <v>0</v>
      </c>
      <c r="AO269" s="176">
        <v>0</v>
      </c>
      <c r="AP269" s="176">
        <v>0</v>
      </c>
      <c r="AQ269" s="176">
        <v>0</v>
      </c>
      <c r="AR269" s="176">
        <v>0</v>
      </c>
      <c r="AS269" s="176">
        <v>0</v>
      </c>
      <c r="AT269" s="176">
        <v>0</v>
      </c>
      <c r="AU269" s="176">
        <v>0</v>
      </c>
      <c r="AV269" s="176">
        <v>0</v>
      </c>
      <c r="AW269" s="176">
        <v>0</v>
      </c>
      <c r="AX269" s="176">
        <v>0</v>
      </c>
      <c r="AY269" s="176">
        <v>0</v>
      </c>
      <c r="AZ269" s="176">
        <v>0</v>
      </c>
      <c r="BA269" s="176">
        <v>0</v>
      </c>
      <c r="BB269" s="176">
        <v>0</v>
      </c>
      <c r="BC269" s="176">
        <v>0</v>
      </c>
      <c r="BD269" s="176">
        <v>0</v>
      </c>
      <c r="BE269" s="176">
        <v>0</v>
      </c>
      <c r="BF269" s="176">
        <v>0</v>
      </c>
      <c r="BG269" s="176">
        <v>0</v>
      </c>
      <c r="BH269" s="176">
        <v>0</v>
      </c>
      <c r="BI269" s="176">
        <v>0</v>
      </c>
      <c r="BJ269" s="176">
        <v>0</v>
      </c>
      <c r="BK269" s="176">
        <v>0</v>
      </c>
      <c r="BL269" s="176">
        <v>0</v>
      </c>
      <c r="BM269" s="176">
        <v>0</v>
      </c>
      <c r="BN269" s="176">
        <v>0</v>
      </c>
      <c r="BO269" s="176">
        <v>0</v>
      </c>
      <c r="BP269" s="176">
        <v>0</v>
      </c>
      <c r="BQ269" s="176">
        <v>0</v>
      </c>
      <c r="BR269" s="176">
        <v>0</v>
      </c>
      <c r="BS269" s="176">
        <v>0</v>
      </c>
      <c r="BT269" s="176">
        <v>0</v>
      </c>
      <c r="BU269" s="176">
        <v>0</v>
      </c>
      <c r="BV269" s="176">
        <v>0</v>
      </c>
      <c r="BW269" s="176">
        <v>0</v>
      </c>
      <c r="BX269" s="176">
        <v>0</v>
      </c>
      <c r="BY269" s="176">
        <v>0</v>
      </c>
      <c r="BZ269" s="176">
        <v>0</v>
      </c>
      <c r="CA269" s="176">
        <v>0</v>
      </c>
      <c r="CB269" s="176">
        <v>0</v>
      </c>
      <c r="CC269" s="176">
        <v>0</v>
      </c>
      <c r="CD269" s="176">
        <v>28.44</v>
      </c>
      <c r="CE269" s="176">
        <v>28.26</v>
      </c>
      <c r="CF269" s="176">
        <v>0</v>
      </c>
      <c r="CG269" s="176">
        <v>0</v>
      </c>
      <c r="CH269" s="176">
        <v>0</v>
      </c>
      <c r="CI269" s="176">
        <v>0</v>
      </c>
      <c r="CJ269" s="176">
        <v>20.07</v>
      </c>
      <c r="CK269" s="176">
        <v>16.440000000000001</v>
      </c>
      <c r="CL269" s="176">
        <v>0</v>
      </c>
      <c r="CM269" s="176">
        <v>0</v>
      </c>
      <c r="CN269" s="176">
        <v>0</v>
      </c>
      <c r="CO269" s="176">
        <v>19.440000000000001</v>
      </c>
      <c r="CP269" s="176">
        <v>29.44</v>
      </c>
      <c r="CQ269" s="176">
        <v>28.44</v>
      </c>
      <c r="CR269" s="176">
        <v>19.54</v>
      </c>
      <c r="CS269" s="176">
        <v>18.350000000000001</v>
      </c>
      <c r="CT269" s="176">
        <v>19.350000000000001</v>
      </c>
      <c r="CU269" s="176">
        <v>39.44</v>
      </c>
      <c r="CV269" s="176">
        <v>28.26</v>
      </c>
      <c r="CW269" s="176">
        <v>37.44</v>
      </c>
      <c r="CX269" s="176">
        <v>44.17</v>
      </c>
      <c r="CY269" s="176">
        <v>28.63</v>
      </c>
      <c r="CZ269" s="176">
        <v>17.63</v>
      </c>
      <c r="DA269" s="176">
        <v>20.440000000000001</v>
      </c>
      <c r="DB269" s="176">
        <v>19.350000000000001</v>
      </c>
      <c r="DC269" s="176">
        <v>21.35</v>
      </c>
      <c r="DD269" s="176">
        <v>19.440000000000001</v>
      </c>
      <c r="DE269" s="176">
        <v>17.350000000000001</v>
      </c>
      <c r="DF269" s="176">
        <v>17.440000000000001</v>
      </c>
      <c r="DG269" s="176">
        <v>29.44</v>
      </c>
      <c r="DH269" s="176">
        <v>39.07</v>
      </c>
      <c r="DI269" s="176">
        <v>36.17</v>
      </c>
      <c r="DJ269" s="176">
        <v>38.07</v>
      </c>
      <c r="DK269" s="176">
        <v>25.54</v>
      </c>
      <c r="DL269" s="176">
        <v>19.350000000000001</v>
      </c>
      <c r="DM269" s="176">
        <v>20.260000000000002</v>
      </c>
      <c r="DN269" s="176">
        <v>19.350000000000001</v>
      </c>
      <c r="DO269" s="176">
        <v>22.35</v>
      </c>
      <c r="DP269" s="176">
        <v>20.260000000000002</v>
      </c>
      <c r="DQ269" s="176">
        <v>19.72</v>
      </c>
      <c r="DR269" s="176">
        <v>19.440000000000001</v>
      </c>
      <c r="DS269" s="176">
        <v>28.17</v>
      </c>
      <c r="DT269" s="176">
        <v>37.44</v>
      </c>
      <c r="DU269" s="176">
        <v>34.44</v>
      </c>
      <c r="DV269" s="176">
        <v>41.17</v>
      </c>
      <c r="DW269" s="176">
        <v>24.35</v>
      </c>
      <c r="DX269" s="176">
        <v>21.26</v>
      </c>
      <c r="DY269" s="176">
        <v>21.17</v>
      </c>
      <c r="DZ269" s="176">
        <v>19.72</v>
      </c>
      <c r="EA269" s="176">
        <v>22.26</v>
      </c>
      <c r="EB269" s="176">
        <v>18.440000000000001</v>
      </c>
      <c r="EC269" s="176">
        <v>19.440000000000001</v>
      </c>
      <c r="ED269" s="176">
        <v>18.440000000000001</v>
      </c>
      <c r="EE269" s="176">
        <v>15.17</v>
      </c>
      <c r="EF269" s="176">
        <v>37.26</v>
      </c>
      <c r="EG269" s="176">
        <v>37.17</v>
      </c>
      <c r="EH269" s="176">
        <v>37.35</v>
      </c>
      <c r="EI269" s="176">
        <v>14.44</v>
      </c>
      <c r="EJ269" s="176">
        <v>10.26</v>
      </c>
      <c r="EK269" s="176">
        <v>18.63</v>
      </c>
      <c r="EL269" s="176">
        <v>23.26</v>
      </c>
      <c r="EM269" s="176">
        <v>20.350000000000001</v>
      </c>
      <c r="EN269" s="176">
        <v>18.440000000000001</v>
      </c>
      <c r="EO269" s="176">
        <v>8.26</v>
      </c>
      <c r="EP269" s="176">
        <v>7.44</v>
      </c>
      <c r="EQ269" s="176">
        <v>18.07</v>
      </c>
      <c r="ER269" s="176">
        <v>37.630000000000003</v>
      </c>
      <c r="ES269" s="176">
        <v>35.35</v>
      </c>
      <c r="ET269" s="176">
        <v>37.44</v>
      </c>
      <c r="EU269" s="176">
        <v>17.07</v>
      </c>
      <c r="EV269" s="176">
        <v>8.5399999999999991</v>
      </c>
      <c r="EW269" s="176">
        <v>20.350000000000001</v>
      </c>
      <c r="EX269" s="176">
        <v>23.35</v>
      </c>
      <c r="EY269" s="176">
        <v>19.260000000000002</v>
      </c>
      <c r="EZ269" s="176">
        <v>19.350000000000001</v>
      </c>
      <c r="FA269" s="176">
        <v>7.63</v>
      </c>
      <c r="FB269" s="176">
        <v>7.35</v>
      </c>
      <c r="FC269" s="176">
        <v>18.350000000000001</v>
      </c>
      <c r="FD269" s="176">
        <v>37.35</v>
      </c>
      <c r="FE269" s="176">
        <v>36.35</v>
      </c>
      <c r="FF269" s="176">
        <v>38.26</v>
      </c>
      <c r="FG269" s="176">
        <v>15.44</v>
      </c>
      <c r="FH269" s="176">
        <v>7.63</v>
      </c>
      <c r="FI269" s="176">
        <v>21.26</v>
      </c>
      <c r="FJ269" s="176">
        <v>23.26</v>
      </c>
      <c r="FK269" s="176">
        <v>20.07</v>
      </c>
      <c r="FL269" s="176">
        <v>19.440000000000001</v>
      </c>
      <c r="FM269" s="176">
        <v>6.44</v>
      </c>
      <c r="FN269" s="176">
        <v>7.35</v>
      </c>
      <c r="FO269" s="176">
        <v>19.350000000000001</v>
      </c>
      <c r="FP269" s="176">
        <v>36.35</v>
      </c>
      <c r="FQ269" s="176">
        <v>34.54</v>
      </c>
      <c r="FR269" s="176">
        <v>40.54</v>
      </c>
      <c r="FS269" s="176">
        <v>14.44</v>
      </c>
      <c r="FT269" s="176">
        <v>8.35</v>
      </c>
      <c r="FU269" s="176">
        <v>20.260000000000002</v>
      </c>
      <c r="FV269" s="176">
        <v>20.350000000000001</v>
      </c>
      <c r="FW269" s="176">
        <v>21.89</v>
      </c>
      <c r="FX269" s="176">
        <v>20.440000000000001</v>
      </c>
      <c r="FY269" s="176">
        <v>18.170000000000002</v>
      </c>
      <c r="FZ269" s="176">
        <v>18.170000000000002</v>
      </c>
      <c r="GA269" s="176">
        <v>20.260000000000002</v>
      </c>
    </row>
    <row r="270" spans="2:183">
      <c r="B270" s="96" t="s">
        <v>9</v>
      </c>
      <c r="C270" s="166" t="s">
        <v>41</v>
      </c>
      <c r="D270" s="175">
        <v>0</v>
      </c>
      <c r="E270" s="176">
        <v>0</v>
      </c>
      <c r="F270" s="176">
        <v>0</v>
      </c>
      <c r="G270" s="176">
        <v>0</v>
      </c>
      <c r="H270" s="176">
        <v>0</v>
      </c>
      <c r="I270" s="176">
        <v>0</v>
      </c>
      <c r="J270" s="176">
        <v>133</v>
      </c>
      <c r="K270" s="176">
        <v>0</v>
      </c>
      <c r="L270" s="176">
        <v>0</v>
      </c>
      <c r="M270" s="176">
        <v>0</v>
      </c>
      <c r="N270" s="176">
        <v>0</v>
      </c>
      <c r="O270" s="176">
        <v>0</v>
      </c>
      <c r="P270" s="176">
        <v>0</v>
      </c>
      <c r="Q270" s="176">
        <v>0</v>
      </c>
      <c r="R270" s="176">
        <v>0</v>
      </c>
      <c r="S270" s="176">
        <v>0</v>
      </c>
      <c r="T270" s="176">
        <v>0</v>
      </c>
      <c r="U270" s="176">
        <v>0</v>
      </c>
      <c r="V270" s="176">
        <v>0</v>
      </c>
      <c r="W270" s="176">
        <v>0</v>
      </c>
      <c r="X270" s="176">
        <v>0</v>
      </c>
      <c r="Y270" s="176">
        <v>0</v>
      </c>
      <c r="Z270" s="176">
        <v>0</v>
      </c>
      <c r="AA270" s="176">
        <v>0</v>
      </c>
      <c r="AB270" s="176">
        <v>0</v>
      </c>
      <c r="AC270" s="176">
        <v>0</v>
      </c>
      <c r="AD270" s="176">
        <v>0</v>
      </c>
      <c r="AE270" s="176">
        <v>0</v>
      </c>
      <c r="AF270" s="176">
        <v>0</v>
      </c>
      <c r="AG270" s="176">
        <v>0</v>
      </c>
      <c r="AH270" s="176">
        <v>0</v>
      </c>
      <c r="AI270" s="176">
        <v>0</v>
      </c>
      <c r="AJ270" s="176">
        <v>0</v>
      </c>
      <c r="AK270" s="176">
        <v>0</v>
      </c>
      <c r="AL270" s="176">
        <v>0</v>
      </c>
      <c r="AM270" s="176">
        <v>0</v>
      </c>
      <c r="AN270" s="176">
        <v>0</v>
      </c>
      <c r="AO270" s="176">
        <v>0</v>
      </c>
      <c r="AP270" s="176">
        <v>0</v>
      </c>
      <c r="AQ270" s="176">
        <v>0</v>
      </c>
      <c r="AR270" s="176">
        <v>0</v>
      </c>
      <c r="AS270" s="176">
        <v>0</v>
      </c>
      <c r="AT270" s="176">
        <v>0</v>
      </c>
      <c r="AU270" s="176">
        <v>0</v>
      </c>
      <c r="AV270" s="176">
        <v>0</v>
      </c>
      <c r="AW270" s="176">
        <v>0</v>
      </c>
      <c r="AX270" s="176">
        <v>0</v>
      </c>
      <c r="AY270" s="176">
        <v>0</v>
      </c>
      <c r="AZ270" s="176">
        <v>0</v>
      </c>
      <c r="BA270" s="176">
        <v>0</v>
      </c>
      <c r="BB270" s="176">
        <v>0</v>
      </c>
      <c r="BC270" s="176">
        <v>0</v>
      </c>
      <c r="BD270" s="176">
        <v>0</v>
      </c>
      <c r="BE270" s="176">
        <v>0</v>
      </c>
      <c r="BF270" s="176">
        <v>0</v>
      </c>
      <c r="BG270" s="176">
        <v>0</v>
      </c>
      <c r="BH270" s="176">
        <v>0</v>
      </c>
      <c r="BI270" s="176">
        <v>0</v>
      </c>
      <c r="BJ270" s="176">
        <v>0</v>
      </c>
      <c r="BK270" s="176">
        <v>0</v>
      </c>
      <c r="BL270" s="176">
        <v>0</v>
      </c>
      <c r="BM270" s="176">
        <v>0</v>
      </c>
      <c r="BN270" s="176">
        <v>0</v>
      </c>
      <c r="BO270" s="176">
        <v>0</v>
      </c>
      <c r="BP270" s="176">
        <v>0</v>
      </c>
      <c r="BQ270" s="176">
        <v>0</v>
      </c>
      <c r="BR270" s="176">
        <v>0</v>
      </c>
      <c r="BS270" s="176">
        <v>0</v>
      </c>
      <c r="BT270" s="176">
        <v>0</v>
      </c>
      <c r="BU270" s="176">
        <v>0</v>
      </c>
      <c r="BV270" s="176">
        <v>0</v>
      </c>
      <c r="BW270" s="176">
        <v>0</v>
      </c>
      <c r="BX270" s="176">
        <v>0</v>
      </c>
      <c r="BY270" s="176">
        <v>0</v>
      </c>
      <c r="BZ270" s="176">
        <v>0</v>
      </c>
      <c r="CA270" s="176">
        <v>0</v>
      </c>
      <c r="CB270" s="176">
        <v>0</v>
      </c>
      <c r="CC270" s="176">
        <v>0</v>
      </c>
      <c r="CD270" s="176">
        <v>180</v>
      </c>
      <c r="CE270" s="176">
        <v>166</v>
      </c>
      <c r="CF270" s="176">
        <v>0</v>
      </c>
      <c r="CG270" s="176">
        <v>0</v>
      </c>
      <c r="CH270" s="176">
        <v>0</v>
      </c>
      <c r="CI270" s="176">
        <v>0</v>
      </c>
      <c r="CJ270" s="176">
        <v>42</v>
      </c>
      <c r="CK270" s="176">
        <v>51</v>
      </c>
      <c r="CL270" s="176">
        <v>0</v>
      </c>
      <c r="CM270" s="176">
        <v>0</v>
      </c>
      <c r="CN270" s="176">
        <v>0</v>
      </c>
      <c r="CO270" s="176">
        <v>180</v>
      </c>
      <c r="CP270" s="176">
        <v>336</v>
      </c>
      <c r="CQ270" s="176">
        <v>282</v>
      </c>
      <c r="CR270" s="176">
        <v>194</v>
      </c>
      <c r="CS270" s="176">
        <v>38</v>
      </c>
      <c r="CT270" s="176">
        <v>59</v>
      </c>
      <c r="CU270" s="176">
        <v>157</v>
      </c>
      <c r="CV270" s="176">
        <v>201</v>
      </c>
      <c r="CW270" s="176">
        <v>198</v>
      </c>
      <c r="CX270" s="176">
        <v>191</v>
      </c>
      <c r="CY270" s="176">
        <v>221</v>
      </c>
      <c r="CZ270" s="176">
        <v>189</v>
      </c>
      <c r="DA270" s="176">
        <v>241</v>
      </c>
      <c r="DB270" s="176">
        <v>257</v>
      </c>
      <c r="DC270" s="176">
        <v>238</v>
      </c>
      <c r="DD270" s="176">
        <v>213</v>
      </c>
      <c r="DE270" s="176">
        <v>125</v>
      </c>
      <c r="DF270" s="176">
        <v>61</v>
      </c>
      <c r="DG270" s="176">
        <v>127</v>
      </c>
      <c r="DH270" s="176">
        <v>182</v>
      </c>
      <c r="DI270" s="176">
        <v>172</v>
      </c>
      <c r="DJ270" s="176">
        <v>153</v>
      </c>
      <c r="DK270" s="176">
        <v>140</v>
      </c>
      <c r="DL270" s="176">
        <v>191</v>
      </c>
      <c r="DM270" s="176">
        <v>247</v>
      </c>
      <c r="DN270" s="176">
        <v>243</v>
      </c>
      <c r="DO270" s="176">
        <v>248</v>
      </c>
      <c r="DP270" s="176">
        <v>188</v>
      </c>
      <c r="DQ270" s="176">
        <v>120</v>
      </c>
      <c r="DR270" s="176">
        <v>67</v>
      </c>
      <c r="DS270" s="176">
        <v>115</v>
      </c>
      <c r="DT270" s="176">
        <v>169</v>
      </c>
      <c r="DU270" s="176">
        <v>147</v>
      </c>
      <c r="DV270" s="176">
        <v>168</v>
      </c>
      <c r="DW270" s="176">
        <v>122</v>
      </c>
      <c r="DX270" s="176">
        <v>179</v>
      </c>
      <c r="DY270" s="176">
        <v>214</v>
      </c>
      <c r="DZ270" s="176">
        <v>207</v>
      </c>
      <c r="EA270" s="176">
        <v>247</v>
      </c>
      <c r="EB270" s="176">
        <v>176</v>
      </c>
      <c r="EC270" s="176">
        <v>93</v>
      </c>
      <c r="ED270" s="176">
        <v>65</v>
      </c>
      <c r="EE270" s="176">
        <v>69</v>
      </c>
      <c r="EF270" s="176">
        <v>153</v>
      </c>
      <c r="EG270" s="176">
        <v>157</v>
      </c>
      <c r="EH270" s="176">
        <v>142</v>
      </c>
      <c r="EI270" s="176">
        <v>58</v>
      </c>
      <c r="EJ270" s="176">
        <v>107</v>
      </c>
      <c r="EK270" s="176">
        <v>183</v>
      </c>
      <c r="EL270" s="176">
        <v>245</v>
      </c>
      <c r="EM270" s="176">
        <v>242</v>
      </c>
      <c r="EN270" s="176">
        <v>181</v>
      </c>
      <c r="EO270" s="176">
        <v>36</v>
      </c>
      <c r="EP270" s="176">
        <v>32</v>
      </c>
      <c r="EQ270" s="176">
        <v>84</v>
      </c>
      <c r="ER270" s="176">
        <v>151</v>
      </c>
      <c r="ES270" s="176">
        <v>134</v>
      </c>
      <c r="ET270" s="176">
        <v>151</v>
      </c>
      <c r="EU270" s="176">
        <v>60</v>
      </c>
      <c r="EV270" s="176">
        <v>108</v>
      </c>
      <c r="EW270" s="176">
        <v>187</v>
      </c>
      <c r="EX270" s="176">
        <v>236</v>
      </c>
      <c r="EY270" s="176">
        <v>213</v>
      </c>
      <c r="EZ270" s="176">
        <v>156</v>
      </c>
      <c r="FA270" s="176">
        <v>32</v>
      </c>
      <c r="FB270" s="176">
        <v>32</v>
      </c>
      <c r="FC270" s="176">
        <v>85</v>
      </c>
      <c r="FD270" s="176">
        <v>146</v>
      </c>
      <c r="FE270" s="176">
        <v>139</v>
      </c>
      <c r="FF270" s="176">
        <v>144</v>
      </c>
      <c r="FG270" s="176">
        <v>48</v>
      </c>
      <c r="FH270" s="176">
        <v>96</v>
      </c>
      <c r="FI270" s="176">
        <v>196</v>
      </c>
      <c r="FJ270" s="176">
        <v>238</v>
      </c>
      <c r="FK270" s="176">
        <v>208</v>
      </c>
      <c r="FL270" s="176">
        <v>160</v>
      </c>
      <c r="FM270" s="176">
        <v>28</v>
      </c>
      <c r="FN270" s="176">
        <v>32</v>
      </c>
      <c r="FO270" s="176">
        <v>88</v>
      </c>
      <c r="FP270" s="176">
        <v>147</v>
      </c>
      <c r="FQ270" s="176">
        <v>139</v>
      </c>
      <c r="FR270" s="176">
        <v>162</v>
      </c>
      <c r="FS270" s="176">
        <v>61</v>
      </c>
      <c r="FT270" s="176">
        <v>101</v>
      </c>
      <c r="FU270" s="176">
        <v>191</v>
      </c>
      <c r="FV270" s="176">
        <v>209</v>
      </c>
      <c r="FW270" s="176">
        <v>227</v>
      </c>
      <c r="FX270" s="176">
        <v>153</v>
      </c>
      <c r="FY270" s="176">
        <v>59</v>
      </c>
      <c r="FZ270" s="176">
        <v>66</v>
      </c>
      <c r="GA270" s="176">
        <v>93</v>
      </c>
    </row>
    <row r="271" spans="2:183">
      <c r="B271" s="96" t="s">
        <v>9</v>
      </c>
      <c r="C271" s="166" t="s">
        <v>271</v>
      </c>
      <c r="D271" s="88">
        <v>0</v>
      </c>
      <c r="E271" s="89">
        <v>0</v>
      </c>
      <c r="F271" s="89">
        <v>0</v>
      </c>
      <c r="G271" s="89">
        <v>0</v>
      </c>
      <c r="H271" s="89">
        <v>0</v>
      </c>
      <c r="I271" s="89">
        <v>0</v>
      </c>
      <c r="J271" s="89">
        <v>828.79</v>
      </c>
      <c r="K271" s="89">
        <v>0</v>
      </c>
      <c r="L271" s="89">
        <v>0</v>
      </c>
      <c r="M271" s="89">
        <v>0</v>
      </c>
      <c r="N271" s="89">
        <v>0</v>
      </c>
      <c r="O271" s="89">
        <v>0</v>
      </c>
      <c r="P271" s="89">
        <v>0</v>
      </c>
      <c r="Q271" s="89">
        <v>0</v>
      </c>
      <c r="R271" s="89">
        <v>0</v>
      </c>
      <c r="S271" s="89">
        <v>0</v>
      </c>
      <c r="T271" s="89">
        <v>0</v>
      </c>
      <c r="U271" s="89">
        <v>0</v>
      </c>
      <c r="V271" s="89">
        <v>0</v>
      </c>
      <c r="W271" s="89">
        <v>0</v>
      </c>
      <c r="X271" s="89">
        <v>0</v>
      </c>
      <c r="Y271" s="89">
        <v>0</v>
      </c>
      <c r="Z271" s="89">
        <v>0</v>
      </c>
      <c r="AA271" s="89">
        <v>0</v>
      </c>
      <c r="AB271" s="89">
        <v>0</v>
      </c>
      <c r="AC271" s="89">
        <v>0</v>
      </c>
      <c r="AD271" s="89">
        <v>0</v>
      </c>
      <c r="AE271" s="89">
        <v>0</v>
      </c>
      <c r="AF271" s="89">
        <v>0</v>
      </c>
      <c r="AG271" s="89">
        <v>0</v>
      </c>
      <c r="AH271" s="89">
        <v>0</v>
      </c>
      <c r="AI271" s="89">
        <v>0</v>
      </c>
      <c r="AJ271" s="89">
        <v>0</v>
      </c>
      <c r="AK271" s="89">
        <v>0</v>
      </c>
      <c r="AL271" s="89">
        <v>0</v>
      </c>
      <c r="AM271" s="89">
        <v>0</v>
      </c>
      <c r="AN271" s="89">
        <v>0</v>
      </c>
      <c r="AO271" s="89">
        <v>0</v>
      </c>
      <c r="AP271" s="89">
        <v>0</v>
      </c>
      <c r="AQ271" s="89">
        <v>0</v>
      </c>
      <c r="AR271" s="89">
        <v>0</v>
      </c>
      <c r="AS271" s="89">
        <v>0</v>
      </c>
      <c r="AT271" s="89">
        <v>0</v>
      </c>
      <c r="AU271" s="89">
        <v>0</v>
      </c>
      <c r="AV271" s="89">
        <v>0</v>
      </c>
      <c r="AW271" s="89">
        <v>0</v>
      </c>
      <c r="AX271" s="89">
        <v>0</v>
      </c>
      <c r="AY271" s="89">
        <v>0</v>
      </c>
      <c r="AZ271" s="89">
        <v>0</v>
      </c>
      <c r="BA271" s="89">
        <v>0</v>
      </c>
      <c r="BB271" s="89">
        <v>0</v>
      </c>
      <c r="BC271" s="89">
        <v>0</v>
      </c>
      <c r="BD271" s="89">
        <v>0</v>
      </c>
      <c r="BE271" s="89">
        <v>0</v>
      </c>
      <c r="BF271" s="89">
        <v>0</v>
      </c>
      <c r="BG271" s="89">
        <v>0</v>
      </c>
      <c r="BH271" s="89">
        <v>0</v>
      </c>
      <c r="BI271" s="89">
        <v>0</v>
      </c>
      <c r="BJ271" s="89">
        <v>0</v>
      </c>
      <c r="BK271" s="89">
        <v>0</v>
      </c>
      <c r="BL271" s="89">
        <v>0</v>
      </c>
      <c r="BM271" s="89">
        <v>0</v>
      </c>
      <c r="BN271" s="89">
        <v>0</v>
      </c>
      <c r="BO271" s="89">
        <v>0</v>
      </c>
      <c r="BP271" s="89">
        <v>0</v>
      </c>
      <c r="BQ271" s="89">
        <v>0</v>
      </c>
      <c r="BR271" s="89">
        <v>0</v>
      </c>
      <c r="BS271" s="89">
        <v>0</v>
      </c>
      <c r="BT271" s="89">
        <v>0</v>
      </c>
      <c r="BU271" s="89">
        <v>0</v>
      </c>
      <c r="BV271" s="89">
        <v>0</v>
      </c>
      <c r="BW271" s="89">
        <v>0</v>
      </c>
      <c r="BX271" s="89">
        <v>0</v>
      </c>
      <c r="BY271" s="89">
        <v>0</v>
      </c>
      <c r="BZ271" s="89">
        <v>0</v>
      </c>
      <c r="CA271" s="89">
        <v>0</v>
      </c>
      <c r="CB271" s="89">
        <v>0</v>
      </c>
      <c r="CC271" s="89">
        <v>0</v>
      </c>
      <c r="CD271" s="89">
        <v>1271.75</v>
      </c>
      <c r="CE271" s="89">
        <v>1263.47</v>
      </c>
      <c r="CF271" s="89">
        <v>0</v>
      </c>
      <c r="CG271" s="89">
        <v>0</v>
      </c>
      <c r="CH271" s="89">
        <v>0</v>
      </c>
      <c r="CI271" s="89">
        <v>0</v>
      </c>
      <c r="CJ271" s="89">
        <v>897.51</v>
      </c>
      <c r="CK271" s="89">
        <v>735.23</v>
      </c>
      <c r="CL271" s="89">
        <v>0</v>
      </c>
      <c r="CM271" s="89">
        <v>0</v>
      </c>
      <c r="CN271" s="89">
        <v>0</v>
      </c>
      <c r="CO271" s="89">
        <v>869.36</v>
      </c>
      <c r="CP271" s="89">
        <v>1316.46</v>
      </c>
      <c r="CQ271" s="89">
        <v>1271.75</v>
      </c>
      <c r="CR271" s="89">
        <v>873.5</v>
      </c>
      <c r="CS271" s="89">
        <v>820.51</v>
      </c>
      <c r="CT271" s="89">
        <v>865.22</v>
      </c>
      <c r="CU271" s="89">
        <v>1763.56</v>
      </c>
      <c r="CV271" s="89">
        <v>1263.47</v>
      </c>
      <c r="CW271" s="89">
        <v>1674.14</v>
      </c>
      <c r="CX271" s="89">
        <v>1974.69</v>
      </c>
      <c r="CY271" s="89">
        <v>1280.03</v>
      </c>
      <c r="CZ271" s="89">
        <v>788.22</v>
      </c>
      <c r="DA271" s="89">
        <v>914.07</v>
      </c>
      <c r="DB271" s="89">
        <v>865.22</v>
      </c>
      <c r="DC271" s="89">
        <v>954.64</v>
      </c>
      <c r="DD271" s="89">
        <v>869.36</v>
      </c>
      <c r="DE271" s="89">
        <v>775.8</v>
      </c>
      <c r="DF271" s="89">
        <v>779.94</v>
      </c>
      <c r="DG271" s="89">
        <v>1316.46</v>
      </c>
      <c r="DH271" s="89">
        <v>1747</v>
      </c>
      <c r="DI271" s="89">
        <v>1617.01</v>
      </c>
      <c r="DJ271" s="89">
        <v>1702.29</v>
      </c>
      <c r="DK271" s="89">
        <v>1141.76</v>
      </c>
      <c r="DL271" s="89">
        <v>865.22</v>
      </c>
      <c r="DM271" s="89">
        <v>905.79</v>
      </c>
      <c r="DN271" s="89">
        <v>865.22</v>
      </c>
      <c r="DO271" s="89">
        <v>999.35</v>
      </c>
      <c r="DP271" s="89">
        <v>905.79</v>
      </c>
      <c r="DQ271" s="89">
        <v>881.78</v>
      </c>
      <c r="DR271" s="89">
        <v>869.36</v>
      </c>
      <c r="DS271" s="89">
        <v>1259.33</v>
      </c>
      <c r="DT271" s="89">
        <v>1674.14</v>
      </c>
      <c r="DU271" s="89">
        <v>1540.01</v>
      </c>
      <c r="DV271" s="89">
        <v>1840.56</v>
      </c>
      <c r="DW271" s="89">
        <v>1088.77</v>
      </c>
      <c r="DX271" s="89">
        <v>950.5</v>
      </c>
      <c r="DY271" s="89">
        <v>946.36</v>
      </c>
      <c r="DZ271" s="89">
        <v>881.78</v>
      </c>
      <c r="EA271" s="89">
        <v>995.21</v>
      </c>
      <c r="EB271" s="89">
        <v>824.65</v>
      </c>
      <c r="EC271" s="89">
        <v>869.36</v>
      </c>
      <c r="ED271" s="89">
        <v>824.65</v>
      </c>
      <c r="EE271" s="89">
        <v>678.1</v>
      </c>
      <c r="EF271" s="89">
        <v>1665.86</v>
      </c>
      <c r="EG271" s="89">
        <v>1661.72</v>
      </c>
      <c r="EH271" s="89">
        <v>1670</v>
      </c>
      <c r="EI271" s="89">
        <v>645.80999999999995</v>
      </c>
      <c r="EJ271" s="89">
        <v>458.69</v>
      </c>
      <c r="EK271" s="89">
        <v>832.93</v>
      </c>
      <c r="EL271" s="89">
        <v>1039.92</v>
      </c>
      <c r="EM271" s="89">
        <v>909.93</v>
      </c>
      <c r="EN271" s="89">
        <v>824.65</v>
      </c>
      <c r="EO271" s="89">
        <v>369.27</v>
      </c>
      <c r="EP271" s="89">
        <v>332.84</v>
      </c>
      <c r="EQ271" s="89">
        <v>808.09</v>
      </c>
      <c r="ER271" s="89">
        <v>1682.42</v>
      </c>
      <c r="ES271" s="89">
        <v>1580.58</v>
      </c>
      <c r="ET271" s="89">
        <v>1674.14</v>
      </c>
      <c r="EU271" s="89">
        <v>763.38</v>
      </c>
      <c r="EV271" s="89">
        <v>381.69</v>
      </c>
      <c r="EW271" s="89">
        <v>909.93</v>
      </c>
      <c r="EX271" s="89">
        <v>1044.06</v>
      </c>
      <c r="EY271" s="89">
        <v>861.08</v>
      </c>
      <c r="EZ271" s="89">
        <v>865.22</v>
      </c>
      <c r="FA271" s="89">
        <v>341.12</v>
      </c>
      <c r="FB271" s="89">
        <v>328.7</v>
      </c>
      <c r="FC271" s="89">
        <v>820.51</v>
      </c>
      <c r="FD271" s="89">
        <v>1670</v>
      </c>
      <c r="FE271" s="89">
        <v>1625.29</v>
      </c>
      <c r="FF271" s="89">
        <v>1710.57</v>
      </c>
      <c r="FG271" s="89">
        <v>690.52</v>
      </c>
      <c r="FH271" s="89">
        <v>341.12</v>
      </c>
      <c r="FI271" s="89">
        <v>950.5</v>
      </c>
      <c r="FJ271" s="89">
        <v>1039.92</v>
      </c>
      <c r="FK271" s="89">
        <v>897.51</v>
      </c>
      <c r="FL271" s="89">
        <v>869.36</v>
      </c>
      <c r="FM271" s="89">
        <v>288.13</v>
      </c>
      <c r="FN271" s="89">
        <v>328.7</v>
      </c>
      <c r="FO271" s="89">
        <v>865.22</v>
      </c>
      <c r="FP271" s="89">
        <v>1625.29</v>
      </c>
      <c r="FQ271" s="89">
        <v>1544.15</v>
      </c>
      <c r="FR271" s="89">
        <v>1812.41</v>
      </c>
      <c r="FS271" s="89">
        <v>645.80999999999995</v>
      </c>
      <c r="FT271" s="89">
        <v>373.41</v>
      </c>
      <c r="FU271" s="89">
        <v>905.79</v>
      </c>
      <c r="FV271" s="89">
        <v>909.93</v>
      </c>
      <c r="FW271" s="89">
        <v>978.65</v>
      </c>
      <c r="FX271" s="89">
        <v>914.07</v>
      </c>
      <c r="FY271" s="89">
        <v>812.23</v>
      </c>
      <c r="FZ271" s="89">
        <v>812.23</v>
      </c>
      <c r="GA271" s="89">
        <v>905.79</v>
      </c>
    </row>
    <row r="272" spans="2:183">
      <c r="B272" s="171" t="s">
        <v>9</v>
      </c>
      <c r="C272" s="177" t="s">
        <v>96</v>
      </c>
      <c r="D272" s="83">
        <v>0</v>
      </c>
      <c r="E272" s="84">
        <v>0</v>
      </c>
      <c r="F272" s="84">
        <v>0</v>
      </c>
      <c r="G272" s="84">
        <v>0</v>
      </c>
      <c r="H272" s="84">
        <v>0</v>
      </c>
      <c r="I272" s="84">
        <v>0</v>
      </c>
      <c r="J272" s="84">
        <v>1</v>
      </c>
      <c r="K272" s="84">
        <v>0</v>
      </c>
      <c r="L272" s="84">
        <v>0</v>
      </c>
      <c r="M272" s="84">
        <v>0</v>
      </c>
      <c r="N272" s="84">
        <v>0</v>
      </c>
      <c r="O272" s="84">
        <v>0</v>
      </c>
      <c r="P272" s="84">
        <v>0</v>
      </c>
      <c r="Q272" s="84">
        <v>0</v>
      </c>
      <c r="R272" s="84">
        <v>0</v>
      </c>
      <c r="S272" s="84">
        <v>0</v>
      </c>
      <c r="T272" s="84">
        <v>0</v>
      </c>
      <c r="U272" s="84">
        <v>0</v>
      </c>
      <c r="V272" s="84">
        <v>0</v>
      </c>
      <c r="W272" s="84">
        <v>0</v>
      </c>
      <c r="X272" s="84">
        <v>0</v>
      </c>
      <c r="Y272" s="84">
        <v>0</v>
      </c>
      <c r="Z272" s="84">
        <v>0</v>
      </c>
      <c r="AA272" s="84">
        <v>0</v>
      </c>
      <c r="AB272" s="84">
        <v>0</v>
      </c>
      <c r="AC272" s="84">
        <v>0</v>
      </c>
      <c r="AD272" s="84">
        <v>0</v>
      </c>
      <c r="AE272" s="84">
        <v>0</v>
      </c>
      <c r="AF272" s="84">
        <v>0</v>
      </c>
      <c r="AG272" s="84">
        <v>0</v>
      </c>
      <c r="AH272" s="84">
        <v>0</v>
      </c>
      <c r="AI272" s="84">
        <v>0</v>
      </c>
      <c r="AJ272" s="84">
        <v>0</v>
      </c>
      <c r="AK272" s="84">
        <v>0</v>
      </c>
      <c r="AL272" s="84">
        <v>0</v>
      </c>
      <c r="AM272" s="84">
        <v>0</v>
      </c>
      <c r="AN272" s="84">
        <v>0</v>
      </c>
      <c r="AO272" s="84">
        <v>0</v>
      </c>
      <c r="AP272" s="84">
        <v>0</v>
      </c>
      <c r="AQ272" s="84">
        <v>0</v>
      </c>
      <c r="AR272" s="84">
        <v>0</v>
      </c>
      <c r="AS272" s="84">
        <v>0</v>
      </c>
      <c r="AT272" s="84">
        <v>0</v>
      </c>
      <c r="AU272" s="84">
        <v>0</v>
      </c>
      <c r="AV272" s="84">
        <v>0</v>
      </c>
      <c r="AW272" s="84">
        <v>0</v>
      </c>
      <c r="AX272" s="84">
        <v>0</v>
      </c>
      <c r="AY272" s="84">
        <v>0</v>
      </c>
      <c r="AZ272" s="84">
        <v>0</v>
      </c>
      <c r="BA272" s="84">
        <v>0</v>
      </c>
      <c r="BB272" s="84">
        <v>0</v>
      </c>
      <c r="BC272" s="84">
        <v>0</v>
      </c>
      <c r="BD272" s="84">
        <v>0</v>
      </c>
      <c r="BE272" s="84">
        <v>0</v>
      </c>
      <c r="BF272" s="84">
        <v>0</v>
      </c>
      <c r="BG272" s="84">
        <v>0</v>
      </c>
      <c r="BH272" s="84">
        <v>0</v>
      </c>
      <c r="BI272" s="84">
        <v>0</v>
      </c>
      <c r="BJ272" s="84">
        <v>0</v>
      </c>
      <c r="BK272" s="84">
        <v>0</v>
      </c>
      <c r="BL272" s="84">
        <v>0</v>
      </c>
      <c r="BM272" s="84">
        <v>0</v>
      </c>
      <c r="BN272" s="84">
        <v>0</v>
      </c>
      <c r="BO272" s="84">
        <v>0</v>
      </c>
      <c r="BP272" s="84">
        <v>0</v>
      </c>
      <c r="BQ272" s="84">
        <v>0</v>
      </c>
      <c r="BR272" s="84">
        <v>0</v>
      </c>
      <c r="BS272" s="84">
        <v>0</v>
      </c>
      <c r="BT272" s="84">
        <v>0</v>
      </c>
      <c r="BU272" s="84">
        <v>0</v>
      </c>
      <c r="BV272" s="84">
        <v>0</v>
      </c>
      <c r="BW272" s="84">
        <v>0</v>
      </c>
      <c r="BX272" s="84">
        <v>0</v>
      </c>
      <c r="BY272" s="84">
        <v>0</v>
      </c>
      <c r="BZ272" s="84">
        <v>0</v>
      </c>
      <c r="CA272" s="84">
        <v>0</v>
      </c>
      <c r="CB272" s="84">
        <v>0</v>
      </c>
      <c r="CC272" s="84">
        <v>0</v>
      </c>
      <c r="CD272" s="84">
        <v>1</v>
      </c>
      <c r="CE272" s="84">
        <v>1</v>
      </c>
      <c r="CF272" s="84">
        <v>0</v>
      </c>
      <c r="CG272" s="84">
        <v>0</v>
      </c>
      <c r="CH272" s="84">
        <v>0</v>
      </c>
      <c r="CI272" s="84">
        <v>0</v>
      </c>
      <c r="CJ272" s="84">
        <v>1</v>
      </c>
      <c r="CK272" s="84">
        <v>0.94871794871794868</v>
      </c>
      <c r="CL272" s="84">
        <v>0</v>
      </c>
      <c r="CM272" s="84">
        <v>0</v>
      </c>
      <c r="CN272" s="84">
        <v>0</v>
      </c>
      <c r="CO272" s="84">
        <v>0.94444444444444442</v>
      </c>
      <c r="CP272" s="84">
        <v>1</v>
      </c>
      <c r="CQ272" s="84">
        <v>1</v>
      </c>
      <c r="CR272" s="84">
        <v>0.96622822609313896</v>
      </c>
      <c r="CS272" s="84">
        <v>0.91666666666666663</v>
      </c>
      <c r="CT272" s="84">
        <v>0.88983050847457623</v>
      </c>
      <c r="CU272" s="84">
        <v>0.84615384615384615</v>
      </c>
      <c r="CV272" s="84">
        <v>0.9716800612323</v>
      </c>
      <c r="CW272" s="84">
        <v>0.99145299145299148</v>
      </c>
      <c r="CX272" s="84">
        <v>0.85074506645187276</v>
      </c>
      <c r="CY272" s="84">
        <v>0.84754611903933175</v>
      </c>
      <c r="CZ272" s="84">
        <v>0.91181657848324515</v>
      </c>
      <c r="DA272" s="84">
        <v>0.96196403872752423</v>
      </c>
      <c r="DB272" s="84">
        <v>1</v>
      </c>
      <c r="DC272" s="84">
        <v>1</v>
      </c>
      <c r="DD272" s="84">
        <v>0.98057309373482271</v>
      </c>
      <c r="DE272" s="84">
        <v>0.8813333333333333</v>
      </c>
      <c r="DF272" s="84">
        <v>0.93989071038251371</v>
      </c>
      <c r="DG272" s="84">
        <v>0.8663840096910963</v>
      </c>
      <c r="DH272" s="84">
        <v>0.99408284023668636</v>
      </c>
      <c r="DI272" s="84">
        <v>0.97584973166368516</v>
      </c>
      <c r="DJ272" s="84">
        <v>0.8541980894922071</v>
      </c>
      <c r="DK272" s="84">
        <v>0.84615384615384615</v>
      </c>
      <c r="DL272" s="84">
        <v>0.86649214659685869</v>
      </c>
      <c r="DM272" s="84">
        <v>0.95479082321187581</v>
      </c>
      <c r="DN272" s="84">
        <v>1</v>
      </c>
      <c r="DO272" s="84">
        <v>0.99888765294771964</v>
      </c>
      <c r="DP272" s="84">
        <v>0.98165810711665447</v>
      </c>
      <c r="DQ272" s="84">
        <v>0.87222222222222223</v>
      </c>
      <c r="DR272" s="84">
        <v>0.94278606965174128</v>
      </c>
      <c r="DS272" s="84">
        <v>0.85819397993311042</v>
      </c>
      <c r="DT272" s="84">
        <v>0.99453800637232592</v>
      </c>
      <c r="DU272" s="84">
        <v>0.99372056514913654</v>
      </c>
      <c r="DV272" s="84">
        <v>0.85320512820512817</v>
      </c>
      <c r="DW272" s="84">
        <v>0.84615384615384615</v>
      </c>
      <c r="DX272" s="84">
        <v>0.85940409683426444</v>
      </c>
      <c r="DY272" s="84">
        <v>0.96962616822429903</v>
      </c>
      <c r="DZ272" s="84">
        <v>1</v>
      </c>
      <c r="EA272" s="84">
        <v>1</v>
      </c>
      <c r="EB272" s="84">
        <v>0.9696316614420063</v>
      </c>
      <c r="EC272" s="84">
        <v>0.87992831541218641</v>
      </c>
      <c r="ED272" s="84">
        <v>0.92307692307692313</v>
      </c>
      <c r="EE272" s="84">
        <v>0.86399108138238578</v>
      </c>
      <c r="EF272" s="84">
        <v>0.98893916540975368</v>
      </c>
      <c r="EG272" s="84">
        <v>0.98628123468887796</v>
      </c>
      <c r="EH272" s="84">
        <v>0.84615384615384615</v>
      </c>
      <c r="EI272" s="84">
        <v>0.84615384615384615</v>
      </c>
      <c r="EJ272" s="84">
        <v>0.84735202492211836</v>
      </c>
      <c r="EK272" s="84">
        <v>0.95446265938069219</v>
      </c>
      <c r="EL272" s="84">
        <v>0.99887403237156935</v>
      </c>
      <c r="EM272" s="84">
        <v>1</v>
      </c>
      <c r="EN272" s="84">
        <v>0.96856544103638786</v>
      </c>
      <c r="EO272" s="84">
        <v>0.91666666666666663</v>
      </c>
      <c r="EP272" s="84">
        <v>0.95833333333333337</v>
      </c>
      <c r="EQ272" s="84">
        <v>0.86080586080586086</v>
      </c>
      <c r="ER272" s="84">
        <v>0.98675496688741726</v>
      </c>
      <c r="ES272" s="84">
        <v>0.9873708381171068</v>
      </c>
      <c r="ET272" s="84">
        <v>0.85328578706062153</v>
      </c>
      <c r="EU272" s="84">
        <v>0.84615384615384615</v>
      </c>
      <c r="EV272" s="84">
        <v>0.84722222222222221</v>
      </c>
      <c r="EW272" s="84">
        <v>0.95365418894830656</v>
      </c>
      <c r="EX272" s="84">
        <v>1</v>
      </c>
      <c r="EY272" s="84">
        <v>1</v>
      </c>
      <c r="EZ272" s="84">
        <v>0.99005305039787794</v>
      </c>
      <c r="FA272" s="84">
        <v>0.91666666666666663</v>
      </c>
      <c r="FB272" s="84">
        <v>0.95833333333333337</v>
      </c>
      <c r="FC272" s="84">
        <v>0.86244343891402719</v>
      </c>
      <c r="FD272" s="84">
        <v>0.98735511064278192</v>
      </c>
      <c r="FE272" s="84">
        <v>0.98671831765356943</v>
      </c>
      <c r="FF272" s="84">
        <v>0.84615384615384615</v>
      </c>
      <c r="FG272" s="84">
        <v>0.84615384615384615</v>
      </c>
      <c r="FH272" s="84">
        <v>0.84722222222222221</v>
      </c>
      <c r="FI272" s="84">
        <v>0.95578231292517002</v>
      </c>
      <c r="FJ272" s="84">
        <v>0.99884091567661548</v>
      </c>
      <c r="FK272" s="84">
        <v>1</v>
      </c>
      <c r="FL272" s="84">
        <v>1</v>
      </c>
      <c r="FM272" s="84">
        <v>0.91666666666666663</v>
      </c>
      <c r="FN272" s="84">
        <v>0.95833333333333337</v>
      </c>
      <c r="FO272" s="84">
        <v>0.86188811188811187</v>
      </c>
      <c r="FP272" s="84">
        <v>1</v>
      </c>
      <c r="FQ272" s="84">
        <v>0.9811842833425567</v>
      </c>
      <c r="FR272" s="84">
        <v>0.85565052231718897</v>
      </c>
      <c r="FS272" s="84">
        <v>0.84615384615384615</v>
      </c>
      <c r="FT272" s="84">
        <v>0.84653465346534651</v>
      </c>
      <c r="FU272" s="84">
        <v>0.96335078534031415</v>
      </c>
      <c r="FV272" s="84">
        <v>0.99868008579442336</v>
      </c>
      <c r="FW272" s="84">
        <v>1</v>
      </c>
      <c r="FX272" s="84">
        <v>0.98985801217038538</v>
      </c>
      <c r="FY272" s="84">
        <v>0.90677966101694918</v>
      </c>
      <c r="FZ272" s="84">
        <v>0.9267676767676768</v>
      </c>
      <c r="GA272" s="84">
        <v>0.86104218362282881</v>
      </c>
    </row>
    <row r="273" spans="2:183">
      <c r="B273" s="96" t="s">
        <v>9</v>
      </c>
      <c r="C273" s="166" t="s">
        <v>42</v>
      </c>
      <c r="D273" s="178">
        <v>0</v>
      </c>
      <c r="E273" s="179">
        <v>0</v>
      </c>
      <c r="F273" s="179">
        <v>0</v>
      </c>
      <c r="G273" s="179">
        <v>0</v>
      </c>
      <c r="H273" s="179">
        <v>0</v>
      </c>
      <c r="I273" s="179">
        <v>0</v>
      </c>
      <c r="J273" s="179">
        <v>21955.8</v>
      </c>
      <c r="K273" s="179">
        <v>0</v>
      </c>
      <c r="L273" s="179">
        <v>0</v>
      </c>
      <c r="M273" s="179">
        <v>0</v>
      </c>
      <c r="N273" s="179">
        <v>0</v>
      </c>
      <c r="O273" s="179">
        <v>0</v>
      </c>
      <c r="P273" s="179">
        <v>0</v>
      </c>
      <c r="Q273" s="179">
        <v>0</v>
      </c>
      <c r="R273" s="179">
        <v>0</v>
      </c>
      <c r="S273" s="179">
        <v>0</v>
      </c>
      <c r="T273" s="179">
        <v>0</v>
      </c>
      <c r="U273" s="179">
        <v>0</v>
      </c>
      <c r="V273" s="179">
        <v>0</v>
      </c>
      <c r="W273" s="179">
        <v>0</v>
      </c>
      <c r="X273" s="179">
        <v>0</v>
      </c>
      <c r="Y273" s="179">
        <v>0</v>
      </c>
      <c r="Z273" s="179">
        <v>0</v>
      </c>
      <c r="AA273" s="179">
        <v>0</v>
      </c>
      <c r="AB273" s="179">
        <v>0</v>
      </c>
      <c r="AC273" s="179">
        <v>0</v>
      </c>
      <c r="AD273" s="179">
        <v>0</v>
      </c>
      <c r="AE273" s="179">
        <v>0</v>
      </c>
      <c r="AF273" s="179">
        <v>0</v>
      </c>
      <c r="AG273" s="179">
        <v>0</v>
      </c>
      <c r="AH273" s="179">
        <v>0</v>
      </c>
      <c r="AI273" s="179">
        <v>0</v>
      </c>
      <c r="AJ273" s="179">
        <v>0</v>
      </c>
      <c r="AK273" s="179">
        <v>0</v>
      </c>
      <c r="AL273" s="179">
        <v>0</v>
      </c>
      <c r="AM273" s="179">
        <v>0</v>
      </c>
      <c r="AN273" s="179">
        <v>0</v>
      </c>
      <c r="AO273" s="179">
        <v>0</v>
      </c>
      <c r="AP273" s="179">
        <v>0</v>
      </c>
      <c r="AQ273" s="179">
        <v>0</v>
      </c>
      <c r="AR273" s="179">
        <v>0</v>
      </c>
      <c r="AS273" s="179">
        <v>0</v>
      </c>
      <c r="AT273" s="179">
        <v>0</v>
      </c>
      <c r="AU273" s="179">
        <v>0</v>
      </c>
      <c r="AV273" s="179">
        <v>0</v>
      </c>
      <c r="AW273" s="179">
        <v>0</v>
      </c>
      <c r="AX273" s="179">
        <v>0</v>
      </c>
      <c r="AY273" s="179">
        <v>0</v>
      </c>
      <c r="AZ273" s="179">
        <v>0</v>
      </c>
      <c r="BA273" s="179">
        <v>0</v>
      </c>
      <c r="BB273" s="179">
        <v>0</v>
      </c>
      <c r="BC273" s="179">
        <v>0</v>
      </c>
      <c r="BD273" s="179">
        <v>0</v>
      </c>
      <c r="BE273" s="179">
        <v>0</v>
      </c>
      <c r="BF273" s="179">
        <v>0</v>
      </c>
      <c r="BG273" s="179">
        <v>0</v>
      </c>
      <c r="BH273" s="179">
        <v>0</v>
      </c>
      <c r="BI273" s="179">
        <v>0</v>
      </c>
      <c r="BJ273" s="179">
        <v>0</v>
      </c>
      <c r="BK273" s="179">
        <v>0</v>
      </c>
      <c r="BL273" s="179">
        <v>0</v>
      </c>
      <c r="BM273" s="179">
        <v>0</v>
      </c>
      <c r="BN273" s="179">
        <v>0</v>
      </c>
      <c r="BO273" s="179">
        <v>0</v>
      </c>
      <c r="BP273" s="179">
        <v>0</v>
      </c>
      <c r="BQ273" s="179">
        <v>0</v>
      </c>
      <c r="BR273" s="179">
        <v>0</v>
      </c>
      <c r="BS273" s="179">
        <v>0</v>
      </c>
      <c r="BT273" s="179">
        <v>0</v>
      </c>
      <c r="BU273" s="179">
        <v>0</v>
      </c>
      <c r="BV273" s="179">
        <v>0</v>
      </c>
      <c r="BW273" s="179">
        <v>0</v>
      </c>
      <c r="BX273" s="179">
        <v>0</v>
      </c>
      <c r="BY273" s="179">
        <v>0</v>
      </c>
      <c r="BZ273" s="179">
        <v>0</v>
      </c>
      <c r="CA273" s="179">
        <v>0</v>
      </c>
      <c r="CB273" s="179">
        <v>0</v>
      </c>
      <c r="CC273" s="179">
        <v>0</v>
      </c>
      <c r="CD273" s="179">
        <v>35599.32</v>
      </c>
      <c r="CE273" s="179">
        <v>35395.35</v>
      </c>
      <c r="CF273" s="179">
        <v>0</v>
      </c>
      <c r="CG273" s="179">
        <v>0</v>
      </c>
      <c r="CH273" s="179">
        <v>0</v>
      </c>
      <c r="CI273" s="179">
        <v>0</v>
      </c>
      <c r="CJ273" s="179">
        <v>25594.67</v>
      </c>
      <c r="CK273" s="179">
        <v>20951.41</v>
      </c>
      <c r="CL273" s="179">
        <v>0</v>
      </c>
      <c r="CM273" s="179">
        <v>0</v>
      </c>
      <c r="CN273" s="179">
        <v>0</v>
      </c>
      <c r="CO273" s="179">
        <v>24611.93</v>
      </c>
      <c r="CP273" s="179">
        <v>37340.57</v>
      </c>
      <c r="CQ273" s="179">
        <v>36109.29</v>
      </c>
      <c r="CR273" s="179">
        <v>24805.119999999999</v>
      </c>
      <c r="CS273" s="179">
        <v>23334.82</v>
      </c>
      <c r="CT273" s="179">
        <v>24702.38</v>
      </c>
      <c r="CU273" s="179">
        <v>50759.45</v>
      </c>
      <c r="CV273" s="179">
        <v>36538.79</v>
      </c>
      <c r="CW273" s="179">
        <v>48390</v>
      </c>
      <c r="CX273" s="179">
        <v>56929.1</v>
      </c>
      <c r="CY273" s="179">
        <v>36688.699999999997</v>
      </c>
      <c r="CZ273" s="179">
        <v>22616.7</v>
      </c>
      <c r="DA273" s="179">
        <v>26269.82</v>
      </c>
      <c r="DB273" s="179">
        <v>24918.68</v>
      </c>
      <c r="DC273" s="179">
        <v>27525.52</v>
      </c>
      <c r="DD273" s="179">
        <v>25043.13</v>
      </c>
      <c r="DE273" s="179">
        <v>22376.71</v>
      </c>
      <c r="DF273" s="179">
        <v>22579.58</v>
      </c>
      <c r="DG273" s="179">
        <v>38404.28</v>
      </c>
      <c r="DH273" s="179">
        <v>51194.78</v>
      </c>
      <c r="DI273" s="179">
        <v>47346.69</v>
      </c>
      <c r="DJ273" s="179">
        <v>49687.11</v>
      </c>
      <c r="DK273" s="179">
        <v>33142.31</v>
      </c>
      <c r="DL273" s="179">
        <v>25123.74</v>
      </c>
      <c r="DM273" s="179">
        <v>26349.8</v>
      </c>
      <c r="DN273" s="179">
        <v>25227.57</v>
      </c>
      <c r="DO273" s="179">
        <v>29170.43</v>
      </c>
      <c r="DP273" s="179">
        <v>26417.74</v>
      </c>
      <c r="DQ273" s="179">
        <v>25754.49</v>
      </c>
      <c r="DR273" s="179">
        <v>25497.81</v>
      </c>
      <c r="DS273" s="179">
        <v>37198.589999999997</v>
      </c>
      <c r="DT273" s="179">
        <v>49675.73</v>
      </c>
      <c r="DU273" s="179">
        <v>45634.17</v>
      </c>
      <c r="DV273" s="179">
        <v>54376.38</v>
      </c>
      <c r="DW273" s="179">
        <v>31979.79</v>
      </c>
      <c r="DX273" s="179">
        <v>27924.17</v>
      </c>
      <c r="DY273" s="179">
        <v>27849.88</v>
      </c>
      <c r="DZ273" s="179">
        <v>26000.5</v>
      </c>
      <c r="EA273" s="179">
        <v>29380</v>
      </c>
      <c r="EB273" s="179">
        <v>24325.03</v>
      </c>
      <c r="EC273" s="179">
        <v>25675.16</v>
      </c>
      <c r="ED273" s="179">
        <v>24430.58</v>
      </c>
      <c r="EE273" s="179">
        <v>20213.78</v>
      </c>
      <c r="EF273" s="179">
        <v>49896.480000000003</v>
      </c>
      <c r="EG273" s="179">
        <v>49734.27</v>
      </c>
      <c r="EH273" s="179">
        <v>49754.96</v>
      </c>
      <c r="EI273" s="179">
        <v>19155.64</v>
      </c>
      <c r="EJ273" s="179">
        <v>13617.34</v>
      </c>
      <c r="EK273" s="179">
        <v>24806.639999999999</v>
      </c>
      <c r="EL273" s="179">
        <v>31103.39</v>
      </c>
      <c r="EM273" s="179">
        <v>27274.61</v>
      </c>
      <c r="EN273" s="179">
        <v>24612.01</v>
      </c>
      <c r="EO273" s="179">
        <v>11021.78</v>
      </c>
      <c r="EP273" s="179">
        <v>9958.06</v>
      </c>
      <c r="EQ273" s="179">
        <v>24290.720000000001</v>
      </c>
      <c r="ER273" s="179">
        <v>50977.96</v>
      </c>
      <c r="ES273" s="179">
        <v>47811.58</v>
      </c>
      <c r="ET273" s="179">
        <v>50182.98</v>
      </c>
      <c r="EU273" s="179">
        <v>22895.62</v>
      </c>
      <c r="EV273" s="179">
        <v>11469.19</v>
      </c>
      <c r="EW273" s="179">
        <v>27462.97</v>
      </c>
      <c r="EX273" s="179">
        <v>31686.59</v>
      </c>
      <c r="EY273" s="179">
        <v>26171.16</v>
      </c>
      <c r="EZ273" s="179">
        <v>26082.400000000001</v>
      </c>
      <c r="FA273" s="179">
        <v>10268.879999999999</v>
      </c>
      <c r="FB273" s="179">
        <v>9912.11</v>
      </c>
      <c r="FC273" s="179">
        <v>24855.22</v>
      </c>
      <c r="FD273" s="179">
        <v>50962.37</v>
      </c>
      <c r="FE273" s="179">
        <v>49719.88</v>
      </c>
      <c r="FF273" s="179">
        <v>51839.5</v>
      </c>
      <c r="FG273" s="179">
        <v>20938.23</v>
      </c>
      <c r="FH273" s="179">
        <v>10363.709999999999</v>
      </c>
      <c r="FI273" s="179">
        <v>29009.65</v>
      </c>
      <c r="FJ273" s="179">
        <v>31921.8</v>
      </c>
      <c r="FK273" s="179">
        <v>27591.63</v>
      </c>
      <c r="FL273" s="179">
        <v>26500.18</v>
      </c>
      <c r="FM273" s="179">
        <v>8769.9500000000007</v>
      </c>
      <c r="FN273" s="179">
        <v>10023.209999999999</v>
      </c>
      <c r="FO273" s="179">
        <v>26507.23</v>
      </c>
      <c r="FP273" s="179">
        <v>50119.69</v>
      </c>
      <c r="FQ273" s="179">
        <v>47688.57</v>
      </c>
      <c r="FR273" s="179">
        <v>55435.07</v>
      </c>
      <c r="FS273" s="179">
        <v>19763.990000000002</v>
      </c>
      <c r="FT273" s="179">
        <v>11450.42</v>
      </c>
      <c r="FU273" s="179">
        <v>27906.85</v>
      </c>
      <c r="FV273" s="179">
        <v>28200.01</v>
      </c>
      <c r="FW273" s="179">
        <v>30376.74</v>
      </c>
      <c r="FX273" s="179">
        <v>28125.39</v>
      </c>
      <c r="FY273" s="179">
        <v>24954.49</v>
      </c>
      <c r="FZ273" s="179">
        <v>25001.59</v>
      </c>
      <c r="GA273" s="179">
        <v>28016.46</v>
      </c>
    </row>
    <row r="274" spans="2:183">
      <c r="B274" s="96" t="s">
        <v>9</v>
      </c>
      <c r="C274" s="166" t="s">
        <v>318</v>
      </c>
      <c r="D274" s="178">
        <v>0</v>
      </c>
      <c r="E274" s="179">
        <v>0</v>
      </c>
      <c r="F274" s="179">
        <v>0</v>
      </c>
      <c r="G274" s="179">
        <v>0</v>
      </c>
      <c r="H274" s="179">
        <v>0</v>
      </c>
      <c r="I274" s="179">
        <v>0</v>
      </c>
      <c r="J274" s="179">
        <v>18540</v>
      </c>
      <c r="K274" s="179">
        <v>0</v>
      </c>
      <c r="L274" s="179">
        <v>0</v>
      </c>
      <c r="M274" s="179">
        <v>0</v>
      </c>
      <c r="N274" s="179">
        <v>0</v>
      </c>
      <c r="O274" s="179">
        <v>0</v>
      </c>
      <c r="P274" s="179">
        <v>0</v>
      </c>
      <c r="Q274" s="179">
        <v>0</v>
      </c>
      <c r="R274" s="179">
        <v>0</v>
      </c>
      <c r="S274" s="179">
        <v>0</v>
      </c>
      <c r="T274" s="179">
        <v>0</v>
      </c>
      <c r="U274" s="179">
        <v>0</v>
      </c>
      <c r="V274" s="179">
        <v>0</v>
      </c>
      <c r="W274" s="179">
        <v>0</v>
      </c>
      <c r="X274" s="179">
        <v>0</v>
      </c>
      <c r="Y274" s="179">
        <v>0</v>
      </c>
      <c r="Z274" s="179">
        <v>0</v>
      </c>
      <c r="AA274" s="179">
        <v>0</v>
      </c>
      <c r="AB274" s="179">
        <v>0</v>
      </c>
      <c r="AC274" s="179">
        <v>0</v>
      </c>
      <c r="AD274" s="179">
        <v>0</v>
      </c>
      <c r="AE274" s="179">
        <v>0</v>
      </c>
      <c r="AF274" s="179">
        <v>0</v>
      </c>
      <c r="AG274" s="179">
        <v>0</v>
      </c>
      <c r="AH274" s="179">
        <v>0</v>
      </c>
      <c r="AI274" s="179">
        <v>0</v>
      </c>
      <c r="AJ274" s="179">
        <v>0</v>
      </c>
      <c r="AK274" s="179">
        <v>0</v>
      </c>
      <c r="AL274" s="179">
        <v>0</v>
      </c>
      <c r="AM274" s="179">
        <v>0</v>
      </c>
      <c r="AN274" s="179">
        <v>0</v>
      </c>
      <c r="AO274" s="179">
        <v>0</v>
      </c>
      <c r="AP274" s="179">
        <v>0</v>
      </c>
      <c r="AQ274" s="179">
        <v>0</v>
      </c>
      <c r="AR274" s="179">
        <v>0</v>
      </c>
      <c r="AS274" s="179">
        <v>0</v>
      </c>
      <c r="AT274" s="179">
        <v>0</v>
      </c>
      <c r="AU274" s="179">
        <v>0</v>
      </c>
      <c r="AV274" s="179">
        <v>0</v>
      </c>
      <c r="AW274" s="179">
        <v>0</v>
      </c>
      <c r="AX274" s="179">
        <v>0</v>
      </c>
      <c r="AY274" s="179">
        <v>0</v>
      </c>
      <c r="AZ274" s="179">
        <v>0</v>
      </c>
      <c r="BA274" s="179">
        <v>0</v>
      </c>
      <c r="BB274" s="179">
        <v>0</v>
      </c>
      <c r="BC274" s="179">
        <v>0</v>
      </c>
      <c r="BD274" s="179">
        <v>0</v>
      </c>
      <c r="BE274" s="179">
        <v>0</v>
      </c>
      <c r="BF274" s="179">
        <v>0</v>
      </c>
      <c r="BG274" s="179">
        <v>0</v>
      </c>
      <c r="BH274" s="179">
        <v>0</v>
      </c>
      <c r="BI274" s="179">
        <v>0</v>
      </c>
      <c r="BJ274" s="179">
        <v>0</v>
      </c>
      <c r="BK274" s="179">
        <v>0</v>
      </c>
      <c r="BL274" s="179">
        <v>0</v>
      </c>
      <c r="BM274" s="179">
        <v>0</v>
      </c>
      <c r="BN274" s="179">
        <v>0</v>
      </c>
      <c r="BO274" s="179">
        <v>0</v>
      </c>
      <c r="BP274" s="179">
        <v>0</v>
      </c>
      <c r="BQ274" s="179">
        <v>0</v>
      </c>
      <c r="BR274" s="179">
        <v>0</v>
      </c>
      <c r="BS274" s="179">
        <v>0</v>
      </c>
      <c r="BT274" s="179">
        <v>0</v>
      </c>
      <c r="BU274" s="179">
        <v>0</v>
      </c>
      <c r="BV274" s="179">
        <v>0</v>
      </c>
      <c r="BW274" s="179">
        <v>0</v>
      </c>
      <c r="BX274" s="179">
        <v>0</v>
      </c>
      <c r="BY274" s="179">
        <v>0</v>
      </c>
      <c r="BZ274" s="179">
        <v>0</v>
      </c>
      <c r="CA274" s="179">
        <v>0</v>
      </c>
      <c r="CB274" s="179">
        <v>0</v>
      </c>
      <c r="CC274" s="179">
        <v>0</v>
      </c>
      <c r="CD274" s="179">
        <v>28440</v>
      </c>
      <c r="CE274" s="179">
        <v>28260</v>
      </c>
      <c r="CF274" s="179">
        <v>0</v>
      </c>
      <c r="CG274" s="179">
        <v>0</v>
      </c>
      <c r="CH274" s="179">
        <v>0</v>
      </c>
      <c r="CI274" s="179">
        <v>0</v>
      </c>
      <c r="CJ274" s="179">
        <v>20070</v>
      </c>
      <c r="CK274" s="179">
        <v>16440</v>
      </c>
      <c r="CL274" s="179">
        <v>0</v>
      </c>
      <c r="CM274" s="179">
        <v>0</v>
      </c>
      <c r="CN274" s="179">
        <v>0</v>
      </c>
      <c r="CO274" s="179">
        <v>19440</v>
      </c>
      <c r="CP274" s="179">
        <v>29440</v>
      </c>
      <c r="CQ274" s="179">
        <v>28440</v>
      </c>
      <c r="CR274" s="179">
        <v>19540</v>
      </c>
      <c r="CS274" s="179">
        <v>18350</v>
      </c>
      <c r="CT274" s="179">
        <v>19350</v>
      </c>
      <c r="CU274" s="179">
        <v>39440</v>
      </c>
      <c r="CV274" s="179">
        <v>28260</v>
      </c>
      <c r="CW274" s="179">
        <v>37440</v>
      </c>
      <c r="CX274" s="179">
        <v>44170</v>
      </c>
      <c r="CY274" s="179">
        <v>28630</v>
      </c>
      <c r="CZ274" s="179">
        <v>17630</v>
      </c>
      <c r="DA274" s="179">
        <v>20440</v>
      </c>
      <c r="DB274" s="179">
        <v>19350</v>
      </c>
      <c r="DC274" s="179">
        <v>21350</v>
      </c>
      <c r="DD274" s="179">
        <v>19440</v>
      </c>
      <c r="DE274" s="179">
        <v>17350</v>
      </c>
      <c r="DF274" s="179">
        <v>17440</v>
      </c>
      <c r="DG274" s="179">
        <v>29440</v>
      </c>
      <c r="DH274" s="179">
        <v>39070</v>
      </c>
      <c r="DI274" s="179">
        <v>36170</v>
      </c>
      <c r="DJ274" s="179">
        <v>38070</v>
      </c>
      <c r="DK274" s="179">
        <v>25540</v>
      </c>
      <c r="DL274" s="179">
        <v>19350</v>
      </c>
      <c r="DM274" s="179">
        <v>20260</v>
      </c>
      <c r="DN274" s="179">
        <v>19350</v>
      </c>
      <c r="DO274" s="179">
        <v>22350</v>
      </c>
      <c r="DP274" s="179">
        <v>20260</v>
      </c>
      <c r="DQ274" s="179">
        <v>19720</v>
      </c>
      <c r="DR274" s="179">
        <v>19440</v>
      </c>
      <c r="DS274" s="179">
        <v>28170</v>
      </c>
      <c r="DT274" s="179">
        <v>37440</v>
      </c>
      <c r="DU274" s="179">
        <v>34440</v>
      </c>
      <c r="DV274" s="179">
        <v>41170</v>
      </c>
      <c r="DW274" s="179">
        <v>24350</v>
      </c>
      <c r="DX274" s="179">
        <v>21260</v>
      </c>
      <c r="DY274" s="179">
        <v>21170</v>
      </c>
      <c r="DZ274" s="179">
        <v>19720</v>
      </c>
      <c r="EA274" s="179">
        <v>22260</v>
      </c>
      <c r="EB274" s="179">
        <v>18440</v>
      </c>
      <c r="EC274" s="179">
        <v>19440</v>
      </c>
      <c r="ED274" s="179">
        <v>18440</v>
      </c>
      <c r="EE274" s="179">
        <v>15170</v>
      </c>
      <c r="EF274" s="179">
        <v>37260</v>
      </c>
      <c r="EG274" s="179">
        <v>37170</v>
      </c>
      <c r="EH274" s="179">
        <v>37350</v>
      </c>
      <c r="EI274" s="179">
        <v>14440</v>
      </c>
      <c r="EJ274" s="179">
        <v>10260</v>
      </c>
      <c r="EK274" s="179">
        <v>18630</v>
      </c>
      <c r="EL274" s="179">
        <v>23260</v>
      </c>
      <c r="EM274" s="179">
        <v>20350</v>
      </c>
      <c r="EN274" s="179">
        <v>18440</v>
      </c>
      <c r="EO274" s="179">
        <v>8260</v>
      </c>
      <c r="EP274" s="179">
        <v>7440</v>
      </c>
      <c r="EQ274" s="179">
        <v>18070</v>
      </c>
      <c r="ER274" s="179">
        <v>37630</v>
      </c>
      <c r="ES274" s="179">
        <v>35350</v>
      </c>
      <c r="ET274" s="179">
        <v>37440</v>
      </c>
      <c r="EU274" s="179">
        <v>17070</v>
      </c>
      <c r="EV274" s="179">
        <v>8540</v>
      </c>
      <c r="EW274" s="179">
        <v>20350</v>
      </c>
      <c r="EX274" s="179">
        <v>23350</v>
      </c>
      <c r="EY274" s="179">
        <v>19260</v>
      </c>
      <c r="EZ274" s="179">
        <v>19350</v>
      </c>
      <c r="FA274" s="179">
        <v>7630</v>
      </c>
      <c r="FB274" s="179">
        <v>7350</v>
      </c>
      <c r="FC274" s="179">
        <v>18350</v>
      </c>
      <c r="FD274" s="179">
        <v>37350</v>
      </c>
      <c r="FE274" s="179">
        <v>36350</v>
      </c>
      <c r="FF274" s="179">
        <v>38260</v>
      </c>
      <c r="FG274" s="179">
        <v>15440</v>
      </c>
      <c r="FH274" s="179">
        <v>7630</v>
      </c>
      <c r="FI274" s="179">
        <v>21260</v>
      </c>
      <c r="FJ274" s="179">
        <v>23260</v>
      </c>
      <c r="FK274" s="179">
        <v>20070</v>
      </c>
      <c r="FL274" s="179">
        <v>19440</v>
      </c>
      <c r="FM274" s="179">
        <v>6440</v>
      </c>
      <c r="FN274" s="179">
        <v>7350</v>
      </c>
      <c r="FO274" s="179">
        <v>19350</v>
      </c>
      <c r="FP274" s="179">
        <v>36350</v>
      </c>
      <c r="FQ274" s="179">
        <v>34540</v>
      </c>
      <c r="FR274" s="179">
        <v>40540</v>
      </c>
      <c r="FS274" s="179">
        <v>14440</v>
      </c>
      <c r="FT274" s="179">
        <v>8350</v>
      </c>
      <c r="FU274" s="179">
        <v>20260</v>
      </c>
      <c r="FV274" s="179">
        <v>20350</v>
      </c>
      <c r="FW274" s="179">
        <v>21890</v>
      </c>
      <c r="FX274" s="179">
        <v>20440</v>
      </c>
      <c r="FY274" s="179">
        <v>18170</v>
      </c>
      <c r="FZ274" s="179">
        <v>18170</v>
      </c>
      <c r="GA274" s="179">
        <v>20260</v>
      </c>
    </row>
    <row r="275" spans="2:183">
      <c r="B275" s="96" t="s">
        <v>9</v>
      </c>
      <c r="C275" s="166" t="s">
        <v>43</v>
      </c>
      <c r="D275" s="175">
        <v>0</v>
      </c>
      <c r="E275" s="176">
        <v>0</v>
      </c>
      <c r="F275" s="176">
        <v>0</v>
      </c>
      <c r="G275" s="176">
        <v>0</v>
      </c>
      <c r="H275" s="176">
        <v>0</v>
      </c>
      <c r="I275" s="176">
        <v>0</v>
      </c>
      <c r="J275" s="176">
        <v>2.81</v>
      </c>
      <c r="K275" s="176">
        <v>0</v>
      </c>
      <c r="L275" s="176">
        <v>0</v>
      </c>
      <c r="M275" s="176">
        <v>0</v>
      </c>
      <c r="N275" s="176">
        <v>0</v>
      </c>
      <c r="O275" s="176">
        <v>0</v>
      </c>
      <c r="P275" s="176">
        <v>0</v>
      </c>
      <c r="Q275" s="176">
        <v>0</v>
      </c>
      <c r="R275" s="176">
        <v>0</v>
      </c>
      <c r="S275" s="176">
        <v>0</v>
      </c>
      <c r="T275" s="176">
        <v>0</v>
      </c>
      <c r="U275" s="176">
        <v>0</v>
      </c>
      <c r="V275" s="176">
        <v>0</v>
      </c>
      <c r="W275" s="176">
        <v>0</v>
      </c>
      <c r="X275" s="176">
        <v>0</v>
      </c>
      <c r="Y275" s="176">
        <v>0</v>
      </c>
      <c r="Z275" s="176">
        <v>0</v>
      </c>
      <c r="AA275" s="176">
        <v>0</v>
      </c>
      <c r="AB275" s="176">
        <v>0</v>
      </c>
      <c r="AC275" s="176">
        <v>0</v>
      </c>
      <c r="AD275" s="176">
        <v>0</v>
      </c>
      <c r="AE275" s="176">
        <v>0</v>
      </c>
      <c r="AF275" s="176">
        <v>0</v>
      </c>
      <c r="AG275" s="176">
        <v>0</v>
      </c>
      <c r="AH275" s="176">
        <v>0</v>
      </c>
      <c r="AI275" s="176">
        <v>0</v>
      </c>
      <c r="AJ275" s="176">
        <v>0</v>
      </c>
      <c r="AK275" s="176">
        <v>0</v>
      </c>
      <c r="AL275" s="176">
        <v>0</v>
      </c>
      <c r="AM275" s="176">
        <v>0</v>
      </c>
      <c r="AN275" s="176">
        <v>0</v>
      </c>
      <c r="AO275" s="176">
        <v>0</v>
      </c>
      <c r="AP275" s="176">
        <v>0</v>
      </c>
      <c r="AQ275" s="176">
        <v>0</v>
      </c>
      <c r="AR275" s="176">
        <v>0</v>
      </c>
      <c r="AS275" s="176">
        <v>0</v>
      </c>
      <c r="AT275" s="176">
        <v>0</v>
      </c>
      <c r="AU275" s="176">
        <v>0</v>
      </c>
      <c r="AV275" s="176">
        <v>0</v>
      </c>
      <c r="AW275" s="176">
        <v>0</v>
      </c>
      <c r="AX275" s="176">
        <v>0</v>
      </c>
      <c r="AY275" s="176">
        <v>0</v>
      </c>
      <c r="AZ275" s="176">
        <v>0</v>
      </c>
      <c r="BA275" s="176">
        <v>0</v>
      </c>
      <c r="BB275" s="176">
        <v>0</v>
      </c>
      <c r="BC275" s="176">
        <v>0</v>
      </c>
      <c r="BD275" s="176">
        <v>0</v>
      </c>
      <c r="BE275" s="176">
        <v>0</v>
      </c>
      <c r="BF275" s="176">
        <v>0</v>
      </c>
      <c r="BG275" s="176">
        <v>0</v>
      </c>
      <c r="BH275" s="176">
        <v>0</v>
      </c>
      <c r="BI275" s="176">
        <v>0</v>
      </c>
      <c r="BJ275" s="176">
        <v>0</v>
      </c>
      <c r="BK275" s="176">
        <v>0</v>
      </c>
      <c r="BL275" s="176">
        <v>0</v>
      </c>
      <c r="BM275" s="176">
        <v>0</v>
      </c>
      <c r="BN275" s="176">
        <v>0</v>
      </c>
      <c r="BO275" s="176">
        <v>0</v>
      </c>
      <c r="BP275" s="176">
        <v>0</v>
      </c>
      <c r="BQ275" s="176">
        <v>0</v>
      </c>
      <c r="BR275" s="176">
        <v>0</v>
      </c>
      <c r="BS275" s="176">
        <v>0</v>
      </c>
      <c r="BT275" s="176">
        <v>0</v>
      </c>
      <c r="BU275" s="176">
        <v>0</v>
      </c>
      <c r="BV275" s="176">
        <v>0</v>
      </c>
      <c r="BW275" s="176">
        <v>0</v>
      </c>
      <c r="BX275" s="176">
        <v>0</v>
      </c>
      <c r="BY275" s="176">
        <v>0</v>
      </c>
      <c r="BZ275" s="176">
        <v>0</v>
      </c>
      <c r="CA275" s="176">
        <v>0</v>
      </c>
      <c r="CB275" s="176">
        <v>0</v>
      </c>
      <c r="CC275" s="176">
        <v>0</v>
      </c>
      <c r="CD275" s="176">
        <v>3.8</v>
      </c>
      <c r="CE275" s="176">
        <v>3.51</v>
      </c>
      <c r="CF275" s="176">
        <v>0</v>
      </c>
      <c r="CG275" s="176">
        <v>0</v>
      </c>
      <c r="CH275" s="176">
        <v>0</v>
      </c>
      <c r="CI275" s="176">
        <v>0</v>
      </c>
      <c r="CJ275" s="176">
        <v>1.03</v>
      </c>
      <c r="CK275" s="176">
        <v>1.17</v>
      </c>
      <c r="CL275" s="176">
        <v>0</v>
      </c>
      <c r="CM275" s="176">
        <v>0</v>
      </c>
      <c r="CN275" s="176">
        <v>0</v>
      </c>
      <c r="CO275" s="176">
        <v>3.77</v>
      </c>
      <c r="CP275" s="176">
        <v>7.07</v>
      </c>
      <c r="CQ275" s="176">
        <v>5.94</v>
      </c>
      <c r="CR275" s="176">
        <v>3.99</v>
      </c>
      <c r="CS275" s="176">
        <v>0.8</v>
      </c>
      <c r="CT275" s="176">
        <v>1.2</v>
      </c>
      <c r="CU275" s="176">
        <v>3.2</v>
      </c>
      <c r="CV275" s="176">
        <v>4.6900000000000004</v>
      </c>
      <c r="CW275" s="176">
        <v>4.7300000000000004</v>
      </c>
      <c r="CX275" s="176">
        <v>3.92</v>
      </c>
      <c r="CY275" s="176">
        <v>4.5</v>
      </c>
      <c r="CZ275" s="176">
        <v>3.84</v>
      </c>
      <c r="DA275" s="176">
        <v>5.1100000000000003</v>
      </c>
      <c r="DB275" s="176">
        <v>5.4</v>
      </c>
      <c r="DC275" s="176">
        <v>5.01</v>
      </c>
      <c r="DD275" s="176">
        <v>4.42</v>
      </c>
      <c r="DE275" s="176">
        <v>2.48</v>
      </c>
      <c r="DF275" s="176">
        <v>1.29</v>
      </c>
      <c r="DG275" s="176">
        <v>2.65</v>
      </c>
      <c r="DH275" s="176">
        <v>4.3600000000000003</v>
      </c>
      <c r="DI275" s="176">
        <v>4.05</v>
      </c>
      <c r="DJ275" s="176">
        <v>3.15</v>
      </c>
      <c r="DK275" s="176">
        <v>2.84</v>
      </c>
      <c r="DL275" s="176">
        <v>3.73</v>
      </c>
      <c r="DM275" s="176">
        <v>5.2</v>
      </c>
      <c r="DN275" s="176">
        <v>5.1100000000000003</v>
      </c>
      <c r="DO275" s="176">
        <v>5.21</v>
      </c>
      <c r="DP275" s="176">
        <v>3.91</v>
      </c>
      <c r="DQ275" s="176">
        <v>2.37</v>
      </c>
      <c r="DR275" s="176">
        <v>1.42</v>
      </c>
      <c r="DS275" s="176">
        <v>2.38</v>
      </c>
      <c r="DT275" s="176">
        <v>4.05</v>
      </c>
      <c r="DU275" s="176">
        <v>3.53</v>
      </c>
      <c r="DV275" s="176">
        <v>3.46</v>
      </c>
      <c r="DW275" s="176">
        <v>2.48</v>
      </c>
      <c r="DX275" s="176">
        <v>3.48</v>
      </c>
      <c r="DY275" s="176">
        <v>4.57</v>
      </c>
      <c r="DZ275" s="176">
        <v>4.3600000000000003</v>
      </c>
      <c r="EA275" s="176">
        <v>5.2</v>
      </c>
      <c r="EB275" s="176">
        <v>3.63</v>
      </c>
      <c r="EC275" s="176">
        <v>1.85</v>
      </c>
      <c r="ED275" s="176">
        <v>1.35</v>
      </c>
      <c r="EE275" s="176">
        <v>1.44</v>
      </c>
      <c r="EF275" s="176">
        <v>3.65</v>
      </c>
      <c r="EG275" s="176">
        <v>3.74</v>
      </c>
      <c r="EH275" s="176">
        <v>2.9</v>
      </c>
      <c r="EI275" s="176">
        <v>1.18</v>
      </c>
      <c r="EJ275" s="176">
        <v>2.0499999999999998</v>
      </c>
      <c r="EK275" s="176">
        <v>3.86</v>
      </c>
      <c r="EL275" s="176">
        <v>5.15</v>
      </c>
      <c r="EM275" s="176">
        <v>5.09</v>
      </c>
      <c r="EN275" s="176">
        <v>3.73</v>
      </c>
      <c r="EO275" s="176">
        <v>0.74</v>
      </c>
      <c r="EP275" s="176">
        <v>0.68</v>
      </c>
      <c r="EQ275" s="176">
        <v>1.74</v>
      </c>
      <c r="ER275" s="176">
        <v>3.6</v>
      </c>
      <c r="ES275" s="176">
        <v>3.2</v>
      </c>
      <c r="ET275" s="176">
        <v>3.11</v>
      </c>
      <c r="EU275" s="176">
        <v>1.23</v>
      </c>
      <c r="EV275" s="176">
        <v>2.0699999999999998</v>
      </c>
      <c r="EW275" s="176">
        <v>3.94</v>
      </c>
      <c r="EX275" s="176">
        <v>4.97</v>
      </c>
      <c r="EY275" s="176">
        <v>4.4800000000000004</v>
      </c>
      <c r="EZ275" s="176">
        <v>3.27</v>
      </c>
      <c r="FA275" s="176">
        <v>0.66</v>
      </c>
      <c r="FB275" s="176">
        <v>0.68</v>
      </c>
      <c r="FC275" s="176">
        <v>1.76</v>
      </c>
      <c r="FD275" s="176">
        <v>3.48</v>
      </c>
      <c r="FE275" s="176">
        <v>3.32</v>
      </c>
      <c r="FF275" s="176">
        <v>2.94</v>
      </c>
      <c r="FG275" s="176">
        <v>0.98</v>
      </c>
      <c r="FH275" s="176">
        <v>1.84</v>
      </c>
      <c r="FI275" s="176">
        <v>4.1399999999999997</v>
      </c>
      <c r="FJ275" s="176">
        <v>5.01</v>
      </c>
      <c r="FK275" s="176">
        <v>4.38</v>
      </c>
      <c r="FL275" s="176">
        <v>3.37</v>
      </c>
      <c r="FM275" s="176">
        <v>0.57999999999999996</v>
      </c>
      <c r="FN275" s="176">
        <v>0.68</v>
      </c>
      <c r="FO275" s="176">
        <v>1.83</v>
      </c>
      <c r="FP275" s="176">
        <v>3.55</v>
      </c>
      <c r="FQ275" s="176">
        <v>3.29</v>
      </c>
      <c r="FR275" s="176">
        <v>3.34</v>
      </c>
      <c r="FS275" s="176">
        <v>1.24</v>
      </c>
      <c r="FT275" s="176">
        <v>1.94</v>
      </c>
      <c r="FU275" s="176">
        <v>4.0599999999999996</v>
      </c>
      <c r="FV275" s="176">
        <v>4.3899999999999997</v>
      </c>
      <c r="FW275" s="176">
        <v>4.78</v>
      </c>
      <c r="FX275" s="176">
        <v>3.2</v>
      </c>
      <c r="FY275" s="176">
        <v>1.21</v>
      </c>
      <c r="FZ275" s="176">
        <v>1.38</v>
      </c>
      <c r="GA275" s="176">
        <v>1.93</v>
      </c>
    </row>
    <row r="276" spans="2:183">
      <c r="B276" s="96" t="s">
        <v>9</v>
      </c>
      <c r="C276" s="166" t="s">
        <v>44</v>
      </c>
      <c r="D276" s="178">
        <v>0</v>
      </c>
      <c r="E276" s="179">
        <v>0</v>
      </c>
      <c r="F276" s="179">
        <v>0</v>
      </c>
      <c r="G276" s="179">
        <v>0</v>
      </c>
      <c r="H276" s="179">
        <v>0</v>
      </c>
      <c r="I276" s="179">
        <v>0</v>
      </c>
      <c r="J276" s="179">
        <v>3.86</v>
      </c>
      <c r="K276" s="179">
        <v>0</v>
      </c>
      <c r="L276" s="179">
        <v>0</v>
      </c>
      <c r="M276" s="179">
        <v>0</v>
      </c>
      <c r="N276" s="179">
        <v>0</v>
      </c>
      <c r="O276" s="179">
        <v>0</v>
      </c>
      <c r="P276" s="179">
        <v>0</v>
      </c>
      <c r="Q276" s="179">
        <v>0</v>
      </c>
      <c r="R276" s="179">
        <v>0</v>
      </c>
      <c r="S276" s="179">
        <v>0</v>
      </c>
      <c r="T276" s="179">
        <v>0</v>
      </c>
      <c r="U276" s="179">
        <v>0</v>
      </c>
      <c r="V276" s="179">
        <v>0</v>
      </c>
      <c r="W276" s="179">
        <v>0</v>
      </c>
      <c r="X276" s="179">
        <v>0</v>
      </c>
      <c r="Y276" s="179">
        <v>0</v>
      </c>
      <c r="Z276" s="179">
        <v>0</v>
      </c>
      <c r="AA276" s="179">
        <v>0</v>
      </c>
      <c r="AB276" s="179">
        <v>0</v>
      </c>
      <c r="AC276" s="179">
        <v>0</v>
      </c>
      <c r="AD276" s="179">
        <v>0</v>
      </c>
      <c r="AE276" s="179">
        <v>0</v>
      </c>
      <c r="AF276" s="179">
        <v>0</v>
      </c>
      <c r="AG276" s="179">
        <v>0</v>
      </c>
      <c r="AH276" s="179">
        <v>0</v>
      </c>
      <c r="AI276" s="179">
        <v>0</v>
      </c>
      <c r="AJ276" s="179">
        <v>0</v>
      </c>
      <c r="AK276" s="179">
        <v>0</v>
      </c>
      <c r="AL276" s="179">
        <v>0</v>
      </c>
      <c r="AM276" s="179">
        <v>0</v>
      </c>
      <c r="AN276" s="179">
        <v>0</v>
      </c>
      <c r="AO276" s="179">
        <v>0</v>
      </c>
      <c r="AP276" s="179">
        <v>0</v>
      </c>
      <c r="AQ276" s="179">
        <v>0</v>
      </c>
      <c r="AR276" s="179">
        <v>0</v>
      </c>
      <c r="AS276" s="179">
        <v>0</v>
      </c>
      <c r="AT276" s="179">
        <v>0</v>
      </c>
      <c r="AU276" s="179">
        <v>0</v>
      </c>
      <c r="AV276" s="179">
        <v>0</v>
      </c>
      <c r="AW276" s="179">
        <v>0</v>
      </c>
      <c r="AX276" s="179">
        <v>0</v>
      </c>
      <c r="AY276" s="179">
        <v>0</v>
      </c>
      <c r="AZ276" s="179">
        <v>0</v>
      </c>
      <c r="BA276" s="179">
        <v>0</v>
      </c>
      <c r="BB276" s="179">
        <v>0</v>
      </c>
      <c r="BC276" s="179">
        <v>0</v>
      </c>
      <c r="BD276" s="179">
        <v>0</v>
      </c>
      <c r="BE276" s="179">
        <v>0</v>
      </c>
      <c r="BF276" s="179">
        <v>0</v>
      </c>
      <c r="BG276" s="179">
        <v>0</v>
      </c>
      <c r="BH276" s="179">
        <v>0</v>
      </c>
      <c r="BI276" s="179">
        <v>0</v>
      </c>
      <c r="BJ276" s="179">
        <v>0</v>
      </c>
      <c r="BK276" s="179">
        <v>0</v>
      </c>
      <c r="BL276" s="179">
        <v>0</v>
      </c>
      <c r="BM276" s="179">
        <v>0</v>
      </c>
      <c r="BN276" s="179">
        <v>0</v>
      </c>
      <c r="BO276" s="179">
        <v>0</v>
      </c>
      <c r="BP276" s="179">
        <v>0</v>
      </c>
      <c r="BQ276" s="179">
        <v>0</v>
      </c>
      <c r="BR276" s="179">
        <v>0</v>
      </c>
      <c r="BS276" s="179">
        <v>0</v>
      </c>
      <c r="BT276" s="179">
        <v>0</v>
      </c>
      <c r="BU276" s="179">
        <v>0</v>
      </c>
      <c r="BV276" s="179">
        <v>0</v>
      </c>
      <c r="BW276" s="179">
        <v>0</v>
      </c>
      <c r="BX276" s="179">
        <v>0</v>
      </c>
      <c r="BY276" s="179">
        <v>0</v>
      </c>
      <c r="BZ276" s="179">
        <v>0</v>
      </c>
      <c r="CA276" s="179">
        <v>0</v>
      </c>
      <c r="CB276" s="179">
        <v>0</v>
      </c>
      <c r="CC276" s="179">
        <v>0</v>
      </c>
      <c r="CD276" s="179">
        <v>8.06</v>
      </c>
      <c r="CE276" s="179">
        <v>7.44</v>
      </c>
      <c r="CF276" s="179">
        <v>0</v>
      </c>
      <c r="CG276" s="179">
        <v>0</v>
      </c>
      <c r="CH276" s="179">
        <v>0</v>
      </c>
      <c r="CI276" s="179">
        <v>0</v>
      </c>
      <c r="CJ276" s="179">
        <v>2.23</v>
      </c>
      <c r="CK276" s="179">
        <v>2.5499999999999998</v>
      </c>
      <c r="CL276" s="179">
        <v>0</v>
      </c>
      <c r="CM276" s="179">
        <v>0</v>
      </c>
      <c r="CN276" s="179">
        <v>0</v>
      </c>
      <c r="CO276" s="179">
        <v>8.17</v>
      </c>
      <c r="CP276" s="179">
        <v>15.34</v>
      </c>
      <c r="CQ276" s="179">
        <v>12.88</v>
      </c>
      <c r="CR276" s="179">
        <v>8.65</v>
      </c>
      <c r="CS276" s="179">
        <v>1.73</v>
      </c>
      <c r="CT276" s="179">
        <v>2.59</v>
      </c>
      <c r="CU276" s="179">
        <v>6.95</v>
      </c>
      <c r="CV276" s="179">
        <v>10.45</v>
      </c>
      <c r="CW276" s="179">
        <v>10.54</v>
      </c>
      <c r="CX276" s="179">
        <v>8.73</v>
      </c>
      <c r="CY276" s="179">
        <v>10.039999999999999</v>
      </c>
      <c r="CZ276" s="179">
        <v>8.57</v>
      </c>
      <c r="DA276" s="179">
        <v>11.39</v>
      </c>
      <c r="DB276" s="179">
        <v>12.04</v>
      </c>
      <c r="DC276" s="179">
        <v>11.16</v>
      </c>
      <c r="DD276" s="179">
        <v>9.85</v>
      </c>
      <c r="DE276" s="179">
        <v>5.53</v>
      </c>
      <c r="DF276" s="179">
        <v>2.87</v>
      </c>
      <c r="DG276" s="179">
        <v>5.92</v>
      </c>
      <c r="DH276" s="179">
        <v>9.99</v>
      </c>
      <c r="DI276" s="179">
        <v>9.26</v>
      </c>
      <c r="DJ276" s="179">
        <v>7.22</v>
      </c>
      <c r="DK276" s="179">
        <v>6.51</v>
      </c>
      <c r="DL276" s="179">
        <v>8.5500000000000007</v>
      </c>
      <c r="DM276" s="179">
        <v>11.92</v>
      </c>
      <c r="DN276" s="179">
        <v>11.7</v>
      </c>
      <c r="DO276" s="179">
        <v>11.94</v>
      </c>
      <c r="DP276" s="179">
        <v>8.9499999999999993</v>
      </c>
      <c r="DQ276" s="179">
        <v>5.42</v>
      </c>
      <c r="DR276" s="179">
        <v>3.24</v>
      </c>
      <c r="DS276" s="179">
        <v>5.45</v>
      </c>
      <c r="DT276" s="179">
        <v>9.57</v>
      </c>
      <c r="DU276" s="179">
        <v>8.32</v>
      </c>
      <c r="DV276" s="179">
        <v>8.16</v>
      </c>
      <c r="DW276" s="179">
        <v>5.86</v>
      </c>
      <c r="DX276" s="179">
        <v>8.2100000000000009</v>
      </c>
      <c r="DY276" s="179">
        <v>10.78</v>
      </c>
      <c r="DZ276" s="179">
        <v>10.28</v>
      </c>
      <c r="EA276" s="179">
        <v>12.26</v>
      </c>
      <c r="EB276" s="179">
        <v>8.56</v>
      </c>
      <c r="EC276" s="179">
        <v>4.37</v>
      </c>
      <c r="ED276" s="179">
        <v>3.19</v>
      </c>
      <c r="EE276" s="179">
        <v>3.39</v>
      </c>
      <c r="EF276" s="179">
        <v>8.84</v>
      </c>
      <c r="EG276" s="179">
        <v>9.0500000000000007</v>
      </c>
      <c r="EH276" s="179">
        <v>7.02</v>
      </c>
      <c r="EI276" s="179">
        <v>2.86</v>
      </c>
      <c r="EJ276" s="179">
        <v>4.97</v>
      </c>
      <c r="EK276" s="179">
        <v>9.34</v>
      </c>
      <c r="EL276" s="179">
        <v>12.47</v>
      </c>
      <c r="EM276" s="179">
        <v>12.31</v>
      </c>
      <c r="EN276" s="179">
        <v>9.01</v>
      </c>
      <c r="EO276" s="179">
        <v>1.79</v>
      </c>
      <c r="EP276" s="179">
        <v>1.65</v>
      </c>
      <c r="EQ276" s="179">
        <v>4.21</v>
      </c>
      <c r="ER276" s="179">
        <v>8.9600000000000009</v>
      </c>
      <c r="ES276" s="179">
        <v>7.97</v>
      </c>
      <c r="ET276" s="179">
        <v>7.74</v>
      </c>
      <c r="EU276" s="179">
        <v>3.06</v>
      </c>
      <c r="EV276" s="179">
        <v>5.16</v>
      </c>
      <c r="EW276" s="179">
        <v>9.82</v>
      </c>
      <c r="EX276" s="179">
        <v>12.37</v>
      </c>
      <c r="EY276" s="179">
        <v>11.16</v>
      </c>
      <c r="EZ276" s="179">
        <v>8.1300000000000008</v>
      </c>
      <c r="FA276" s="179">
        <v>1.64</v>
      </c>
      <c r="FB276" s="179">
        <v>1.7</v>
      </c>
      <c r="FC276" s="179">
        <v>4.3899999999999997</v>
      </c>
      <c r="FD276" s="179">
        <v>8.92</v>
      </c>
      <c r="FE276" s="179">
        <v>8.49</v>
      </c>
      <c r="FF276" s="179">
        <v>7.53</v>
      </c>
      <c r="FG276" s="179">
        <v>2.52</v>
      </c>
      <c r="FH276" s="179">
        <v>4.71</v>
      </c>
      <c r="FI276" s="179">
        <v>10.6</v>
      </c>
      <c r="FJ276" s="179">
        <v>12.81</v>
      </c>
      <c r="FK276" s="179">
        <v>11.21</v>
      </c>
      <c r="FL276" s="179">
        <v>8.6300000000000008</v>
      </c>
      <c r="FM276" s="179">
        <v>1.48</v>
      </c>
      <c r="FN276" s="179">
        <v>1.75</v>
      </c>
      <c r="FO276" s="179">
        <v>4.67</v>
      </c>
      <c r="FP276" s="179">
        <v>9.34</v>
      </c>
      <c r="FQ276" s="179">
        <v>8.66</v>
      </c>
      <c r="FR276" s="179">
        <v>8.7899999999999991</v>
      </c>
      <c r="FS276" s="179">
        <v>3.27</v>
      </c>
      <c r="FT276" s="179">
        <v>5.09</v>
      </c>
      <c r="FU276" s="179">
        <v>10.67</v>
      </c>
      <c r="FV276" s="179">
        <v>11.56</v>
      </c>
      <c r="FW276" s="179">
        <v>12.56</v>
      </c>
      <c r="FX276" s="179">
        <v>8.43</v>
      </c>
      <c r="FY276" s="179">
        <v>3.19</v>
      </c>
      <c r="FZ276" s="179">
        <v>3.62</v>
      </c>
      <c r="GA276" s="179">
        <v>5.07</v>
      </c>
    </row>
    <row r="277" spans="2:183">
      <c r="B277" s="171" t="s">
        <v>9</v>
      </c>
      <c r="C277" s="172" t="s">
        <v>45</v>
      </c>
      <c r="D277" s="92">
        <v>0</v>
      </c>
      <c r="E277" s="93">
        <v>0</v>
      </c>
      <c r="F277" s="93">
        <v>0</v>
      </c>
      <c r="G277" s="93">
        <v>0</v>
      </c>
      <c r="H277" s="93">
        <v>0</v>
      </c>
      <c r="I277" s="93">
        <v>0</v>
      </c>
      <c r="J277" s="93">
        <v>6.0609831971643227E-2</v>
      </c>
      <c r="K277" s="93">
        <v>0</v>
      </c>
      <c r="L277" s="93">
        <v>0</v>
      </c>
      <c r="M277" s="93">
        <v>0</v>
      </c>
      <c r="N277" s="93">
        <v>0</v>
      </c>
      <c r="O277" s="93">
        <v>0</v>
      </c>
      <c r="P277" s="93">
        <v>0</v>
      </c>
      <c r="Q277" s="93">
        <v>0</v>
      </c>
      <c r="R277" s="93">
        <v>0</v>
      </c>
      <c r="S277" s="93">
        <v>0</v>
      </c>
      <c r="T277" s="93">
        <v>0</v>
      </c>
      <c r="U277" s="93">
        <v>0</v>
      </c>
      <c r="V277" s="93">
        <v>0</v>
      </c>
      <c r="W277" s="93">
        <v>0</v>
      </c>
      <c r="X277" s="93">
        <v>0</v>
      </c>
      <c r="Y277" s="93">
        <v>0</v>
      </c>
      <c r="Z277" s="93">
        <v>0</v>
      </c>
      <c r="AA277" s="93">
        <v>0</v>
      </c>
      <c r="AB277" s="93">
        <v>0</v>
      </c>
      <c r="AC277" s="93">
        <v>0</v>
      </c>
      <c r="AD277" s="93">
        <v>0</v>
      </c>
      <c r="AE277" s="93">
        <v>0</v>
      </c>
      <c r="AF277" s="93">
        <v>0</v>
      </c>
      <c r="AG277" s="93">
        <v>0</v>
      </c>
      <c r="AH277" s="93">
        <v>0</v>
      </c>
      <c r="AI277" s="93">
        <v>0</v>
      </c>
      <c r="AJ277" s="93">
        <v>0</v>
      </c>
      <c r="AK277" s="93">
        <v>0</v>
      </c>
      <c r="AL277" s="93">
        <v>0</v>
      </c>
      <c r="AM277" s="93">
        <v>0</v>
      </c>
      <c r="AN277" s="93">
        <v>0</v>
      </c>
      <c r="AO277" s="93">
        <v>0</v>
      </c>
      <c r="AP277" s="93">
        <v>0</v>
      </c>
      <c r="AQ277" s="93">
        <v>0</v>
      </c>
      <c r="AR277" s="93">
        <v>0</v>
      </c>
      <c r="AS277" s="93">
        <v>0</v>
      </c>
      <c r="AT277" s="93">
        <v>0</v>
      </c>
      <c r="AU277" s="93">
        <v>0</v>
      </c>
      <c r="AV277" s="93">
        <v>0</v>
      </c>
      <c r="AW277" s="93">
        <v>0</v>
      </c>
      <c r="AX277" s="93">
        <v>0</v>
      </c>
      <c r="AY277" s="93">
        <v>0</v>
      </c>
      <c r="AZ277" s="93">
        <v>0</v>
      </c>
      <c r="BA277" s="93">
        <v>0</v>
      </c>
      <c r="BB277" s="93">
        <v>0</v>
      </c>
      <c r="BC277" s="93">
        <v>0</v>
      </c>
      <c r="BD277" s="93">
        <v>0</v>
      </c>
      <c r="BE277" s="93">
        <v>0</v>
      </c>
      <c r="BF277" s="93">
        <v>0</v>
      </c>
      <c r="BG277" s="93">
        <v>0</v>
      </c>
      <c r="BH277" s="93">
        <v>0</v>
      </c>
      <c r="BI277" s="93">
        <v>0</v>
      </c>
      <c r="BJ277" s="93">
        <v>0</v>
      </c>
      <c r="BK277" s="93">
        <v>0</v>
      </c>
      <c r="BL277" s="93">
        <v>0</v>
      </c>
      <c r="BM277" s="93">
        <v>0</v>
      </c>
      <c r="BN277" s="93">
        <v>0</v>
      </c>
      <c r="BO277" s="93">
        <v>0</v>
      </c>
      <c r="BP277" s="93">
        <v>0</v>
      </c>
      <c r="BQ277" s="93">
        <v>0</v>
      </c>
      <c r="BR277" s="93">
        <v>0</v>
      </c>
      <c r="BS277" s="93">
        <v>0</v>
      </c>
      <c r="BT277" s="93">
        <v>0</v>
      </c>
      <c r="BU277" s="93">
        <v>0</v>
      </c>
      <c r="BV277" s="93">
        <v>0</v>
      </c>
      <c r="BW277" s="93">
        <v>0</v>
      </c>
      <c r="BX277" s="93">
        <v>0</v>
      </c>
      <c r="BY277" s="93">
        <v>0</v>
      </c>
      <c r="BZ277" s="93">
        <v>0</v>
      </c>
      <c r="CA277" s="93">
        <v>0</v>
      </c>
      <c r="CB277" s="93">
        <v>0</v>
      </c>
      <c r="CC277" s="93">
        <v>0</v>
      </c>
      <c r="CD277" s="93">
        <v>6.0561914158108507E-2</v>
      </c>
      <c r="CE277" s="93">
        <v>6.0657920693138578E-2</v>
      </c>
      <c r="CF277" s="93">
        <v>0</v>
      </c>
      <c r="CG277" s="93">
        <v>0</v>
      </c>
      <c r="CH277" s="93">
        <v>0</v>
      </c>
      <c r="CI277" s="93">
        <v>0</v>
      </c>
      <c r="CJ277" s="93">
        <v>6.1756523407521101E-2</v>
      </c>
      <c r="CK277" s="93">
        <v>6.0975466755471969E-2</v>
      </c>
      <c r="CL277" s="93">
        <v>0</v>
      </c>
      <c r="CM277" s="93">
        <v>0</v>
      </c>
      <c r="CN277" s="93">
        <v>0</v>
      </c>
      <c r="CO277" s="93">
        <v>6.049165110918743E-2</v>
      </c>
      <c r="CP277" s="93">
        <v>6.0362682389537466E-2</v>
      </c>
      <c r="CQ277" s="93">
        <v>6.0426264570906128E-2</v>
      </c>
      <c r="CR277" s="93">
        <v>6.0463683715834333E-2</v>
      </c>
      <c r="CS277" s="93">
        <v>6.2261799973071776E-2</v>
      </c>
      <c r="CT277" s="93">
        <v>6.1577428998658638E-2</v>
      </c>
      <c r="CU277" s="93">
        <v>6.0933416152001457E-2</v>
      </c>
      <c r="CV277" s="93">
        <v>6.0514848459980973E-2</v>
      </c>
      <c r="CW277" s="93">
        <v>6.0689211318679041E-2</v>
      </c>
      <c r="CX277" s="93">
        <v>6.0984370188195122E-2</v>
      </c>
      <c r="CY277" s="93">
        <v>6.0492660291098746E-2</v>
      </c>
      <c r="CZ277" s="93">
        <v>6.0340167695382724E-2</v>
      </c>
      <c r="DA277" s="93">
        <v>6.0348230547955434E-2</v>
      </c>
      <c r="DB277" s="93">
        <v>6.0276643001758959E-2</v>
      </c>
      <c r="DC277" s="93">
        <v>6.0387809063390509E-2</v>
      </c>
      <c r="DD277" s="93">
        <v>6.0369413003749123E-2</v>
      </c>
      <c r="DE277" s="93">
        <v>6.0521091478361884E-2</v>
      </c>
      <c r="DF277" s="93">
        <v>6.1313550128223746E-2</v>
      </c>
      <c r="DG277" s="93">
        <v>6.083633430552856E-2</v>
      </c>
      <c r="DH277" s="93">
        <v>6.0694807990722049E-2</v>
      </c>
      <c r="DI277" s="93">
        <v>6.0800175344703222E-2</v>
      </c>
      <c r="DJ277" s="93">
        <v>6.0952967722597819E-2</v>
      </c>
      <c r="DK277" s="93">
        <v>6.0645073532685501E-2</v>
      </c>
      <c r="DL277" s="93">
        <v>6.0369335711529096E-2</v>
      </c>
      <c r="DM277" s="93">
        <v>6.0278477291474723E-2</v>
      </c>
      <c r="DN277" s="93">
        <v>6.0325792333831361E-2</v>
      </c>
      <c r="DO277" s="93">
        <v>6.0310157428611039E-2</v>
      </c>
      <c r="DP277" s="93">
        <v>6.0457622453744503E-2</v>
      </c>
      <c r="DQ277" s="93">
        <v>6.0739180449057323E-2</v>
      </c>
      <c r="DR277" s="93">
        <v>6.1298183285884794E-2</v>
      </c>
      <c r="DS277" s="93">
        <v>6.097742976802828E-2</v>
      </c>
      <c r="DT277" s="93">
        <v>6.0687744993991544E-2</v>
      </c>
      <c r="DU277" s="93">
        <v>6.0863375429351892E-2</v>
      </c>
      <c r="DV277" s="93">
        <v>6.1011629239735146E-2</v>
      </c>
      <c r="DW277" s="93">
        <v>6.0771094522943846E-2</v>
      </c>
      <c r="DX277" s="93">
        <v>6.0485752737371383E-2</v>
      </c>
      <c r="DY277" s="93">
        <v>6.0395966263103999E-2</v>
      </c>
      <c r="DZ277" s="93">
        <v>6.042332917022139E-2</v>
      </c>
      <c r="EA277" s="93">
        <v>6.0394160163454474E-2</v>
      </c>
      <c r="EB277" s="93">
        <v>6.0483064741872275E-2</v>
      </c>
      <c r="EC277" s="93">
        <v>6.0757142371554884E-2</v>
      </c>
      <c r="ED277" s="93">
        <v>6.1085724085286529E-2</v>
      </c>
      <c r="EE277" s="93">
        <v>6.1065400407738765E-2</v>
      </c>
      <c r="EF277" s="93">
        <v>6.076411288140926E-2</v>
      </c>
      <c r="EG277" s="93">
        <v>6.0843726792144656E-2</v>
      </c>
      <c r="EH277" s="93">
        <v>6.1054103304174379E-2</v>
      </c>
      <c r="EI277" s="93">
        <v>6.0821795232602137E-2</v>
      </c>
      <c r="EJ277" s="93">
        <v>6.0266430539851978E-2</v>
      </c>
      <c r="EK277" s="93">
        <v>6.041032224603074E-2</v>
      </c>
      <c r="EL277" s="93">
        <v>6.0346130169649376E-2</v>
      </c>
      <c r="EM277" s="93">
        <v>6.0337993524630852E-2</v>
      </c>
      <c r="EN277" s="93">
        <v>6.0479652285778195E-2</v>
      </c>
      <c r="EO277" s="93">
        <v>6.0791746781015392E-2</v>
      </c>
      <c r="EP277" s="93">
        <v>6.0664021239544376E-2</v>
      </c>
      <c r="EQ277" s="93">
        <v>6.0841798735329786E-2</v>
      </c>
      <c r="ER277" s="93">
        <v>6.0863320846490446E-2</v>
      </c>
      <c r="ES277" s="93">
        <v>6.0925266307670881E-2</v>
      </c>
      <c r="ET277" s="93">
        <v>6.1043134924171079E-2</v>
      </c>
      <c r="EU277" s="93">
        <v>6.1285683963180758E-2</v>
      </c>
      <c r="EV277" s="93">
        <v>6.0298099823358604E-2</v>
      </c>
      <c r="EW277" s="93">
        <v>6.0384164360178058E-2</v>
      </c>
      <c r="EX277" s="93">
        <v>6.0413353757990181E-2</v>
      </c>
      <c r="EY277" s="93">
        <v>6.0337443889039166E-2</v>
      </c>
      <c r="EZ277" s="93">
        <v>6.0564337384476308E-2</v>
      </c>
      <c r="FA277" s="93">
        <v>6.0997108644630385E-2</v>
      </c>
      <c r="FB277" s="93">
        <v>6.0663994179825029E-2</v>
      </c>
      <c r="FC277" s="93">
        <v>6.0698309914189487E-2</v>
      </c>
      <c r="FD277" s="93">
        <v>6.0811513926229868E-2</v>
      </c>
      <c r="FE277" s="93">
        <v>6.0977530422874578E-2</v>
      </c>
      <c r="FF277" s="93">
        <v>6.1036562769565178E-2</v>
      </c>
      <c r="FG277" s="93">
        <v>6.1036562769565171E-2</v>
      </c>
      <c r="FH277" s="93">
        <v>6.0298105312279464E-2</v>
      </c>
      <c r="FI277" s="93">
        <v>6.0428305318829367E-2</v>
      </c>
      <c r="FJ277" s="93">
        <v>6.0433609337607837E-2</v>
      </c>
      <c r="FK277" s="93">
        <v>6.0408668781889538E-2</v>
      </c>
      <c r="FL277" s="93">
        <v>6.0422456965360097E-2</v>
      </c>
      <c r="FM277" s="93">
        <v>6.1261177524330197E-2</v>
      </c>
      <c r="FN277" s="93">
        <v>6.0663994179825029E-2</v>
      </c>
      <c r="FO277" s="93">
        <v>6.1001301361095703E-2</v>
      </c>
      <c r="FP277" s="93">
        <v>6.0814345196099281E-2</v>
      </c>
      <c r="FQ277" s="93">
        <v>6.0775950014459693E-2</v>
      </c>
      <c r="FR277" s="93">
        <v>6.0932354414316471E-2</v>
      </c>
      <c r="FS277" s="93">
        <v>6.0771087077126355E-2</v>
      </c>
      <c r="FT277" s="93">
        <v>6.0466059294451473E-2</v>
      </c>
      <c r="FU277" s="93">
        <v>6.0430101573177131E-2</v>
      </c>
      <c r="FV277" s="93">
        <v>6.0308936994539153E-2</v>
      </c>
      <c r="FW277" s="93">
        <v>6.0407463506404295E-2</v>
      </c>
      <c r="FX277" s="93">
        <v>6.0438481180967923E-2</v>
      </c>
      <c r="FY277" s="93">
        <v>6.1174494684770611E-2</v>
      </c>
      <c r="FZ277" s="93">
        <v>6.1302872617072936E-2</v>
      </c>
      <c r="GA277" s="93">
        <v>6.0937384311717774E-2</v>
      </c>
    </row>
    <row r="278" spans="2:183">
      <c r="B278" s="96" t="s">
        <v>9</v>
      </c>
      <c r="C278" s="166" t="s">
        <v>46</v>
      </c>
      <c r="D278" s="96">
        <v>0</v>
      </c>
      <c r="E278" s="17">
        <v>0</v>
      </c>
      <c r="F278" s="17">
        <v>0</v>
      </c>
      <c r="G278" s="17">
        <v>0</v>
      </c>
      <c r="H278" s="17">
        <v>0</v>
      </c>
      <c r="I278" s="17">
        <v>0</v>
      </c>
      <c r="J278" s="17">
        <v>33.31</v>
      </c>
      <c r="K278" s="17">
        <v>0</v>
      </c>
      <c r="L278" s="17">
        <v>0</v>
      </c>
      <c r="M278" s="17">
        <v>0</v>
      </c>
      <c r="N278" s="17">
        <v>0</v>
      </c>
      <c r="O278" s="17">
        <v>0</v>
      </c>
      <c r="P278" s="17">
        <v>0</v>
      </c>
      <c r="Q278" s="17">
        <v>0</v>
      </c>
      <c r="R278" s="17">
        <v>0</v>
      </c>
      <c r="S278" s="17">
        <v>0</v>
      </c>
      <c r="T278" s="17">
        <v>0</v>
      </c>
      <c r="U278" s="17">
        <v>0</v>
      </c>
      <c r="V278" s="17">
        <v>0</v>
      </c>
      <c r="W278" s="17">
        <v>0</v>
      </c>
      <c r="X278" s="17">
        <v>0</v>
      </c>
      <c r="Y278" s="17">
        <v>0</v>
      </c>
      <c r="Z278" s="17">
        <v>0</v>
      </c>
      <c r="AA278" s="17">
        <v>0</v>
      </c>
      <c r="AB278" s="17">
        <v>0</v>
      </c>
      <c r="AC278" s="17">
        <v>0</v>
      </c>
      <c r="AD278" s="17">
        <v>0</v>
      </c>
      <c r="AE278" s="17">
        <v>0</v>
      </c>
      <c r="AF278" s="17">
        <v>0</v>
      </c>
      <c r="AG278" s="17">
        <v>0</v>
      </c>
      <c r="AH278" s="17">
        <v>0</v>
      </c>
      <c r="AI278" s="17">
        <v>0</v>
      </c>
      <c r="AJ278" s="17">
        <v>0</v>
      </c>
      <c r="AK278" s="17">
        <v>0</v>
      </c>
      <c r="AL278" s="17">
        <v>0</v>
      </c>
      <c r="AM278" s="17">
        <v>0</v>
      </c>
      <c r="AN278" s="17">
        <v>0</v>
      </c>
      <c r="AO278" s="17">
        <v>0</v>
      </c>
      <c r="AP278" s="17">
        <v>0</v>
      </c>
      <c r="AQ278" s="17">
        <v>0</v>
      </c>
      <c r="AR278" s="17">
        <v>0</v>
      </c>
      <c r="AS278" s="17">
        <v>0</v>
      </c>
      <c r="AT278" s="17">
        <v>0</v>
      </c>
      <c r="AU278" s="17">
        <v>0</v>
      </c>
      <c r="AV278" s="17">
        <v>0</v>
      </c>
      <c r="AW278" s="17">
        <v>0</v>
      </c>
      <c r="AX278" s="17">
        <v>0</v>
      </c>
      <c r="AY278" s="17">
        <v>0</v>
      </c>
      <c r="AZ278" s="17">
        <v>0</v>
      </c>
      <c r="BA278" s="17">
        <v>0</v>
      </c>
      <c r="BB278" s="17">
        <v>0</v>
      </c>
      <c r="BC278" s="17">
        <v>0</v>
      </c>
      <c r="BD278" s="17">
        <v>0</v>
      </c>
      <c r="BE278" s="17">
        <v>0</v>
      </c>
      <c r="BF278" s="17">
        <v>0</v>
      </c>
      <c r="BG278" s="17">
        <v>0</v>
      </c>
      <c r="BH278" s="17">
        <v>0</v>
      </c>
      <c r="BI278" s="17">
        <v>0</v>
      </c>
      <c r="BJ278" s="17">
        <v>0</v>
      </c>
      <c r="BK278" s="17">
        <v>0</v>
      </c>
      <c r="BL278" s="17">
        <v>0</v>
      </c>
      <c r="BM278" s="17">
        <v>0</v>
      </c>
      <c r="BN278" s="17">
        <v>0</v>
      </c>
      <c r="BO278" s="17">
        <v>0</v>
      </c>
      <c r="BP278" s="17">
        <v>0</v>
      </c>
      <c r="BQ278" s="17">
        <v>0</v>
      </c>
      <c r="BR278" s="17">
        <v>0</v>
      </c>
      <c r="BS278" s="17">
        <v>0</v>
      </c>
      <c r="BT278" s="17">
        <v>0</v>
      </c>
      <c r="BU278" s="17">
        <v>0</v>
      </c>
      <c r="BV278" s="17">
        <v>0</v>
      </c>
      <c r="BW278" s="17">
        <v>0</v>
      </c>
      <c r="BX278" s="17">
        <v>0</v>
      </c>
      <c r="BY278" s="17">
        <v>0</v>
      </c>
      <c r="BZ278" s="17">
        <v>0</v>
      </c>
      <c r="CA278" s="17">
        <v>0</v>
      </c>
      <c r="CB278" s="17">
        <v>0</v>
      </c>
      <c r="CC278" s="17">
        <v>0</v>
      </c>
      <c r="CD278" s="17">
        <v>45.07</v>
      </c>
      <c r="CE278" s="17">
        <v>41.57</v>
      </c>
      <c r="CF278" s="17">
        <v>0</v>
      </c>
      <c r="CG278" s="17">
        <v>0</v>
      </c>
      <c r="CH278" s="17">
        <v>0</v>
      </c>
      <c r="CI278" s="17">
        <v>0</v>
      </c>
      <c r="CJ278" s="17">
        <v>11.79</v>
      </c>
      <c r="CK278" s="17">
        <v>13.58</v>
      </c>
      <c r="CL278" s="17">
        <v>0</v>
      </c>
      <c r="CM278" s="17">
        <v>0</v>
      </c>
      <c r="CN278" s="17">
        <v>0</v>
      </c>
      <c r="CO278" s="17">
        <v>44.04</v>
      </c>
      <c r="CP278" s="17">
        <v>84.14</v>
      </c>
      <c r="CQ278" s="17">
        <v>70.62</v>
      </c>
      <c r="CR278" s="17">
        <v>46.94</v>
      </c>
      <c r="CS278" s="17">
        <v>9.02</v>
      </c>
      <c r="CT278" s="17">
        <v>13.6</v>
      </c>
      <c r="CU278" s="17">
        <v>37.28</v>
      </c>
      <c r="CV278" s="17">
        <v>54.81</v>
      </c>
      <c r="CW278" s="17">
        <v>55.09</v>
      </c>
      <c r="CX278" s="17">
        <v>45.6</v>
      </c>
      <c r="CY278" s="17">
        <v>52.57</v>
      </c>
      <c r="CZ278" s="17">
        <v>44.64</v>
      </c>
      <c r="DA278" s="17">
        <v>60.06</v>
      </c>
      <c r="DB278" s="17">
        <v>64.36</v>
      </c>
      <c r="DC278" s="17">
        <v>59.6</v>
      </c>
      <c r="DD278" s="17">
        <v>52.3</v>
      </c>
      <c r="DE278" s="17">
        <v>28.54</v>
      </c>
      <c r="DF278" s="17">
        <v>14.85</v>
      </c>
      <c r="DG278" s="17">
        <v>30.88</v>
      </c>
      <c r="DH278" s="17">
        <v>50.77</v>
      </c>
      <c r="DI278" s="17">
        <v>47.1</v>
      </c>
      <c r="DJ278" s="17">
        <v>36.68</v>
      </c>
      <c r="DK278" s="17">
        <v>33.24</v>
      </c>
      <c r="DL278" s="17">
        <v>42.87</v>
      </c>
      <c r="DM278" s="17">
        <v>61.09</v>
      </c>
      <c r="DN278" s="17">
        <v>60.85</v>
      </c>
      <c r="DO278" s="17">
        <v>62.03</v>
      </c>
      <c r="DP278" s="17">
        <v>46.21</v>
      </c>
      <c r="DQ278" s="17">
        <v>27.11</v>
      </c>
      <c r="DR278" s="17">
        <v>16.36</v>
      </c>
      <c r="DS278" s="17">
        <v>27.7</v>
      </c>
      <c r="DT278" s="17">
        <v>47.17</v>
      </c>
      <c r="DU278" s="17">
        <v>40.99</v>
      </c>
      <c r="DV278" s="17">
        <v>40.229999999999997</v>
      </c>
      <c r="DW278" s="17">
        <v>28.97</v>
      </c>
      <c r="DX278" s="17">
        <v>39.85</v>
      </c>
      <c r="DY278" s="17">
        <v>53.75</v>
      </c>
      <c r="DZ278" s="17">
        <v>51.84</v>
      </c>
      <c r="EA278" s="17">
        <v>61.85</v>
      </c>
      <c r="EB278" s="17">
        <v>42.73</v>
      </c>
      <c r="EC278" s="17">
        <v>21.2</v>
      </c>
      <c r="ED278" s="17">
        <v>15.54</v>
      </c>
      <c r="EE278" s="17">
        <v>16.73</v>
      </c>
      <c r="EF278" s="17">
        <v>42.46</v>
      </c>
      <c r="EG278" s="17">
        <v>43.46</v>
      </c>
      <c r="EH278" s="17">
        <v>33.72</v>
      </c>
      <c r="EI278" s="17">
        <v>13.77</v>
      </c>
      <c r="EJ278" s="17">
        <v>23.49</v>
      </c>
      <c r="EK278" s="17">
        <v>45.25</v>
      </c>
      <c r="EL278" s="17">
        <v>61.28</v>
      </c>
      <c r="EM278" s="17">
        <v>60.6</v>
      </c>
      <c r="EN278" s="17">
        <v>43.9</v>
      </c>
      <c r="EO278" s="17">
        <v>8.5500000000000007</v>
      </c>
      <c r="EP278" s="17">
        <v>7.94</v>
      </c>
      <c r="EQ278" s="17">
        <v>20.29</v>
      </c>
      <c r="ER278" s="17">
        <v>41.82</v>
      </c>
      <c r="ES278" s="17">
        <v>37.130000000000003</v>
      </c>
      <c r="ET278" s="17">
        <v>36.159999999999997</v>
      </c>
      <c r="EU278" s="17">
        <v>14.25</v>
      </c>
      <c r="EV278" s="17">
        <v>23.7</v>
      </c>
      <c r="EW278" s="17">
        <v>46.2</v>
      </c>
      <c r="EX278" s="17">
        <v>59.1</v>
      </c>
      <c r="EY278" s="17">
        <v>53.34</v>
      </c>
      <c r="EZ278" s="17">
        <v>38.68</v>
      </c>
      <c r="FA278" s="17">
        <v>7.6</v>
      </c>
      <c r="FB278" s="17">
        <v>7.94</v>
      </c>
      <c r="FC278" s="17">
        <v>20.57</v>
      </c>
      <c r="FD278" s="17">
        <v>40.46</v>
      </c>
      <c r="FE278" s="17">
        <v>38.49</v>
      </c>
      <c r="FF278" s="17">
        <v>34.19</v>
      </c>
      <c r="FG278" s="17">
        <v>11.4</v>
      </c>
      <c r="FH278" s="17">
        <v>21.07</v>
      </c>
      <c r="FI278" s="17">
        <v>48.53</v>
      </c>
      <c r="FJ278" s="17">
        <v>59.53</v>
      </c>
      <c r="FK278" s="17">
        <v>52.09</v>
      </c>
      <c r="FL278" s="17">
        <v>40.07</v>
      </c>
      <c r="FM278" s="17">
        <v>6.65</v>
      </c>
      <c r="FN278" s="17">
        <v>7.94</v>
      </c>
      <c r="FO278" s="17">
        <v>21.29</v>
      </c>
      <c r="FP278" s="17">
        <v>41.25</v>
      </c>
      <c r="FQ278" s="17">
        <v>38.270000000000003</v>
      </c>
      <c r="FR278" s="17">
        <v>38.9</v>
      </c>
      <c r="FS278" s="17">
        <v>14.49</v>
      </c>
      <c r="FT278" s="17">
        <v>22.15</v>
      </c>
      <c r="FU278" s="17">
        <v>47.67</v>
      </c>
      <c r="FV278" s="17">
        <v>52.27</v>
      </c>
      <c r="FW278" s="17">
        <v>56.84</v>
      </c>
      <c r="FX278" s="17">
        <v>37.92</v>
      </c>
      <c r="FY278" s="17">
        <v>13.86</v>
      </c>
      <c r="FZ278" s="17">
        <v>15.85</v>
      </c>
      <c r="GA278" s="17">
        <v>22.47</v>
      </c>
    </row>
    <row r="279" spans="2:183">
      <c r="B279" s="96" t="s">
        <v>9</v>
      </c>
      <c r="C279" s="166" t="s">
        <v>47</v>
      </c>
      <c r="D279" s="178">
        <v>0</v>
      </c>
      <c r="E279" s="179">
        <v>0</v>
      </c>
      <c r="F279" s="179">
        <v>0</v>
      </c>
      <c r="G279" s="179">
        <v>0</v>
      </c>
      <c r="H279" s="179">
        <v>0</v>
      </c>
      <c r="I279" s="179">
        <v>0</v>
      </c>
      <c r="J279" s="179">
        <v>1668.92</v>
      </c>
      <c r="K279" s="179">
        <v>0</v>
      </c>
      <c r="L279" s="179">
        <v>0</v>
      </c>
      <c r="M279" s="179">
        <v>0</v>
      </c>
      <c r="N279" s="179">
        <v>0</v>
      </c>
      <c r="O279" s="179">
        <v>0</v>
      </c>
      <c r="P279" s="179">
        <v>0</v>
      </c>
      <c r="Q279" s="179">
        <v>0</v>
      </c>
      <c r="R279" s="179">
        <v>0</v>
      </c>
      <c r="S279" s="179">
        <v>0</v>
      </c>
      <c r="T279" s="179">
        <v>0</v>
      </c>
      <c r="U279" s="179">
        <v>0</v>
      </c>
      <c r="V279" s="179">
        <v>0</v>
      </c>
      <c r="W279" s="179">
        <v>0</v>
      </c>
      <c r="X279" s="179">
        <v>0</v>
      </c>
      <c r="Y279" s="179">
        <v>0</v>
      </c>
      <c r="Z279" s="179">
        <v>0</v>
      </c>
      <c r="AA279" s="179">
        <v>0</v>
      </c>
      <c r="AB279" s="179">
        <v>0</v>
      </c>
      <c r="AC279" s="179">
        <v>0</v>
      </c>
      <c r="AD279" s="179">
        <v>0</v>
      </c>
      <c r="AE279" s="179">
        <v>0</v>
      </c>
      <c r="AF279" s="179">
        <v>0</v>
      </c>
      <c r="AG279" s="179">
        <v>0</v>
      </c>
      <c r="AH279" s="179">
        <v>0</v>
      </c>
      <c r="AI279" s="179">
        <v>0</v>
      </c>
      <c r="AJ279" s="179">
        <v>0</v>
      </c>
      <c r="AK279" s="179">
        <v>0</v>
      </c>
      <c r="AL279" s="179">
        <v>0</v>
      </c>
      <c r="AM279" s="179">
        <v>0</v>
      </c>
      <c r="AN279" s="179">
        <v>0</v>
      </c>
      <c r="AO279" s="179">
        <v>0</v>
      </c>
      <c r="AP279" s="179">
        <v>0</v>
      </c>
      <c r="AQ279" s="179">
        <v>0</v>
      </c>
      <c r="AR279" s="179">
        <v>0</v>
      </c>
      <c r="AS279" s="179">
        <v>0</v>
      </c>
      <c r="AT279" s="179">
        <v>0</v>
      </c>
      <c r="AU279" s="179">
        <v>0</v>
      </c>
      <c r="AV279" s="179">
        <v>0</v>
      </c>
      <c r="AW279" s="179">
        <v>0</v>
      </c>
      <c r="AX279" s="179">
        <v>0</v>
      </c>
      <c r="AY279" s="179">
        <v>0</v>
      </c>
      <c r="AZ279" s="179">
        <v>0</v>
      </c>
      <c r="BA279" s="179">
        <v>0</v>
      </c>
      <c r="BB279" s="179">
        <v>0</v>
      </c>
      <c r="BC279" s="179">
        <v>0</v>
      </c>
      <c r="BD279" s="179">
        <v>0</v>
      </c>
      <c r="BE279" s="179">
        <v>0</v>
      </c>
      <c r="BF279" s="179">
        <v>0</v>
      </c>
      <c r="BG279" s="179">
        <v>0</v>
      </c>
      <c r="BH279" s="179">
        <v>0</v>
      </c>
      <c r="BI279" s="179">
        <v>0</v>
      </c>
      <c r="BJ279" s="179">
        <v>0</v>
      </c>
      <c r="BK279" s="179">
        <v>0</v>
      </c>
      <c r="BL279" s="179">
        <v>0</v>
      </c>
      <c r="BM279" s="179">
        <v>0</v>
      </c>
      <c r="BN279" s="179">
        <v>0</v>
      </c>
      <c r="BO279" s="179">
        <v>0</v>
      </c>
      <c r="BP279" s="179">
        <v>0</v>
      </c>
      <c r="BQ279" s="179">
        <v>0</v>
      </c>
      <c r="BR279" s="179">
        <v>0</v>
      </c>
      <c r="BS279" s="179">
        <v>0</v>
      </c>
      <c r="BT279" s="179">
        <v>0</v>
      </c>
      <c r="BU279" s="179">
        <v>0</v>
      </c>
      <c r="BV279" s="179">
        <v>0</v>
      </c>
      <c r="BW279" s="179">
        <v>0</v>
      </c>
      <c r="BX279" s="179">
        <v>0</v>
      </c>
      <c r="BY279" s="179">
        <v>0</v>
      </c>
      <c r="BZ279" s="179">
        <v>0</v>
      </c>
      <c r="CA279" s="179">
        <v>0</v>
      </c>
      <c r="CB279" s="179">
        <v>0</v>
      </c>
      <c r="CC279" s="179">
        <v>0</v>
      </c>
      <c r="CD279" s="179">
        <v>2432.6799999999998</v>
      </c>
      <c r="CE279" s="179">
        <v>2243.4699999999998</v>
      </c>
      <c r="CF279" s="179">
        <v>0</v>
      </c>
      <c r="CG279" s="179">
        <v>0</v>
      </c>
      <c r="CH279" s="179">
        <v>0</v>
      </c>
      <c r="CI279" s="179">
        <v>0</v>
      </c>
      <c r="CJ279" s="179">
        <v>484.91</v>
      </c>
      <c r="CK279" s="179">
        <v>558.62</v>
      </c>
      <c r="CL279" s="179">
        <v>0</v>
      </c>
      <c r="CM279" s="179">
        <v>0</v>
      </c>
      <c r="CN279" s="179">
        <v>0</v>
      </c>
      <c r="CO279" s="179">
        <v>2439.73</v>
      </c>
      <c r="CP279" s="179">
        <v>4661.33</v>
      </c>
      <c r="CQ279" s="179">
        <v>3912.18</v>
      </c>
      <c r="CR279" s="179">
        <v>2600.4699999999998</v>
      </c>
      <c r="CS279" s="179">
        <v>371.23</v>
      </c>
      <c r="CT279" s="179">
        <v>559.51</v>
      </c>
      <c r="CU279" s="179">
        <v>1533.77</v>
      </c>
      <c r="CV279" s="179">
        <v>2315.1999999999998</v>
      </c>
      <c r="CW279" s="179">
        <v>2327.06</v>
      </c>
      <c r="CX279" s="179">
        <v>1926.2</v>
      </c>
      <c r="CY279" s="179">
        <v>2220.37</v>
      </c>
      <c r="CZ279" s="179">
        <v>2539.7399999999998</v>
      </c>
      <c r="DA279" s="179">
        <v>3416.61</v>
      </c>
      <c r="DB279" s="179">
        <v>3661.25</v>
      </c>
      <c r="DC279" s="179">
        <v>3390.57</v>
      </c>
      <c r="DD279" s="179">
        <v>2975.47</v>
      </c>
      <c r="DE279" s="179">
        <v>1205.47</v>
      </c>
      <c r="DF279" s="179">
        <v>627.36</v>
      </c>
      <c r="DG279" s="179">
        <v>1304.32</v>
      </c>
      <c r="DH279" s="179">
        <v>2203.08</v>
      </c>
      <c r="DI279" s="179">
        <v>2043.84</v>
      </c>
      <c r="DJ279" s="179">
        <v>1591.42</v>
      </c>
      <c r="DK279" s="179">
        <v>1442.49</v>
      </c>
      <c r="DL279" s="179">
        <v>2505.06</v>
      </c>
      <c r="DM279" s="179">
        <v>3569.64</v>
      </c>
      <c r="DN279" s="179">
        <v>3555.52</v>
      </c>
      <c r="DO279" s="179">
        <v>3624.64</v>
      </c>
      <c r="DP279" s="179">
        <v>2700.32</v>
      </c>
      <c r="DQ279" s="179">
        <v>1176.47</v>
      </c>
      <c r="DR279" s="179">
        <v>710</v>
      </c>
      <c r="DS279" s="179">
        <v>1201.76</v>
      </c>
      <c r="DT279" s="179">
        <v>2102.31</v>
      </c>
      <c r="DU279" s="179">
        <v>1827.13</v>
      </c>
      <c r="DV279" s="179">
        <v>1792.88</v>
      </c>
      <c r="DW279" s="179">
        <v>1291.21</v>
      </c>
      <c r="DX279" s="179">
        <v>2391.83</v>
      </c>
      <c r="DY279" s="179">
        <v>3226.25</v>
      </c>
      <c r="DZ279" s="179">
        <v>3111.19</v>
      </c>
      <c r="EA279" s="179">
        <v>3712.39</v>
      </c>
      <c r="EB279" s="179">
        <v>2564.9299999999998</v>
      </c>
      <c r="EC279" s="179">
        <v>944.84</v>
      </c>
      <c r="ED279" s="179">
        <v>692.75</v>
      </c>
      <c r="EE279" s="179">
        <v>745.67</v>
      </c>
      <c r="EF279" s="179">
        <v>1944.36</v>
      </c>
      <c r="EG279" s="179">
        <v>1989.83</v>
      </c>
      <c r="EH279" s="179">
        <v>1544.02</v>
      </c>
      <c r="EI279" s="179">
        <v>630.66</v>
      </c>
      <c r="EJ279" s="179">
        <v>1448.46</v>
      </c>
      <c r="EK279" s="179">
        <v>2790.41</v>
      </c>
      <c r="EL279" s="179">
        <v>3779.3</v>
      </c>
      <c r="EM279" s="179">
        <v>3737.23</v>
      </c>
      <c r="EN279" s="179">
        <v>2707.33</v>
      </c>
      <c r="EO279" s="179">
        <v>391.44</v>
      </c>
      <c r="EP279" s="179">
        <v>363.76</v>
      </c>
      <c r="EQ279" s="179">
        <v>929.18</v>
      </c>
      <c r="ER279" s="179">
        <v>1968.23</v>
      </c>
      <c r="ES279" s="179">
        <v>1747.73</v>
      </c>
      <c r="ET279" s="179">
        <v>1702.01</v>
      </c>
      <c r="EU279" s="179">
        <v>670.64</v>
      </c>
      <c r="EV279" s="179">
        <v>1502.3</v>
      </c>
      <c r="EW279" s="179">
        <v>2927.98</v>
      </c>
      <c r="EX279" s="179">
        <v>3745.63</v>
      </c>
      <c r="EY279" s="179">
        <v>3380.59</v>
      </c>
      <c r="EZ279" s="179">
        <v>2451.3000000000002</v>
      </c>
      <c r="FA279" s="179">
        <v>357.68</v>
      </c>
      <c r="FB279" s="179">
        <v>373.93</v>
      </c>
      <c r="FC279" s="179">
        <v>968.37</v>
      </c>
      <c r="FD279" s="179">
        <v>1957.62</v>
      </c>
      <c r="FE279" s="179">
        <v>1862.56</v>
      </c>
      <c r="FF279" s="179">
        <v>1654.68</v>
      </c>
      <c r="FG279" s="179">
        <v>551.55999999999995</v>
      </c>
      <c r="FH279" s="179">
        <v>1373.09</v>
      </c>
      <c r="FI279" s="179">
        <v>3162.62</v>
      </c>
      <c r="FJ279" s="179">
        <v>3879.55</v>
      </c>
      <c r="FK279" s="179">
        <v>3394.47</v>
      </c>
      <c r="FL279" s="179">
        <v>2611.13</v>
      </c>
      <c r="FM279" s="179">
        <v>321.74</v>
      </c>
      <c r="FN279" s="179">
        <v>384.42</v>
      </c>
      <c r="FO279" s="179">
        <v>1029.99</v>
      </c>
      <c r="FP279" s="179">
        <v>2052.79</v>
      </c>
      <c r="FQ279" s="179">
        <v>1904.55</v>
      </c>
      <c r="FR279" s="179">
        <v>1935.7</v>
      </c>
      <c r="FS279" s="179">
        <v>720.78</v>
      </c>
      <c r="FT279" s="179">
        <v>1484.41</v>
      </c>
      <c r="FU279" s="179">
        <v>3194.52</v>
      </c>
      <c r="FV279" s="179">
        <v>3502.98</v>
      </c>
      <c r="FW279" s="179">
        <v>3809.7</v>
      </c>
      <c r="FX279" s="179">
        <v>2541.73</v>
      </c>
      <c r="FY279" s="179">
        <v>689.63</v>
      </c>
      <c r="FZ279" s="179">
        <v>788.46</v>
      </c>
      <c r="GA279" s="179">
        <v>1118.24</v>
      </c>
    </row>
    <row r="280" spans="2:183">
      <c r="B280" s="180" t="s">
        <v>9</v>
      </c>
      <c r="C280" s="181" t="s">
        <v>48</v>
      </c>
      <c r="D280" s="94">
        <v>0</v>
      </c>
      <c r="E280" s="95">
        <v>0</v>
      </c>
      <c r="F280" s="95">
        <v>0</v>
      </c>
      <c r="G280" s="95">
        <v>0</v>
      </c>
      <c r="H280" s="95">
        <v>0</v>
      </c>
      <c r="I280" s="95">
        <v>0</v>
      </c>
      <c r="J280" s="95">
        <v>0.71847455621901635</v>
      </c>
      <c r="K280" s="95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95">
        <v>0</v>
      </c>
      <c r="T280" s="95">
        <v>0</v>
      </c>
      <c r="U280" s="95">
        <v>0</v>
      </c>
      <c r="V280" s="95">
        <v>0</v>
      </c>
      <c r="W280" s="95">
        <v>0</v>
      </c>
      <c r="X280" s="95">
        <v>0</v>
      </c>
      <c r="Y280" s="95">
        <v>0</v>
      </c>
      <c r="Z280" s="95">
        <v>0</v>
      </c>
      <c r="AA280" s="95">
        <v>0</v>
      </c>
      <c r="AB280" s="95">
        <v>0</v>
      </c>
      <c r="AC280" s="95">
        <v>0</v>
      </c>
      <c r="AD280" s="95">
        <v>0</v>
      </c>
      <c r="AE280" s="95">
        <v>0</v>
      </c>
      <c r="AF280" s="95">
        <v>0</v>
      </c>
      <c r="AG280" s="95">
        <v>0</v>
      </c>
      <c r="AH280" s="95">
        <v>0</v>
      </c>
      <c r="AI280" s="95">
        <v>0</v>
      </c>
      <c r="AJ280" s="95">
        <v>0</v>
      </c>
      <c r="AK280" s="95">
        <v>0</v>
      </c>
      <c r="AL280" s="95">
        <v>0</v>
      </c>
      <c r="AM280" s="95">
        <v>0</v>
      </c>
      <c r="AN280" s="95">
        <v>0</v>
      </c>
      <c r="AO280" s="95">
        <v>0</v>
      </c>
      <c r="AP280" s="95">
        <v>0</v>
      </c>
      <c r="AQ280" s="95">
        <v>0</v>
      </c>
      <c r="AR280" s="95">
        <v>0</v>
      </c>
      <c r="AS280" s="95">
        <v>0</v>
      </c>
      <c r="AT280" s="95">
        <v>0</v>
      </c>
      <c r="AU280" s="95">
        <v>0</v>
      </c>
      <c r="AV280" s="95">
        <v>0</v>
      </c>
      <c r="AW280" s="95">
        <v>0</v>
      </c>
      <c r="AX280" s="95">
        <v>0</v>
      </c>
      <c r="AY280" s="95">
        <v>0</v>
      </c>
      <c r="AZ280" s="95">
        <v>0</v>
      </c>
      <c r="BA280" s="95">
        <v>0</v>
      </c>
      <c r="BB280" s="95">
        <v>0</v>
      </c>
      <c r="BC280" s="95">
        <v>0</v>
      </c>
      <c r="BD280" s="95">
        <v>0</v>
      </c>
      <c r="BE280" s="95">
        <v>0</v>
      </c>
      <c r="BF280" s="95">
        <v>0</v>
      </c>
      <c r="BG280" s="95">
        <v>0</v>
      </c>
      <c r="BH280" s="95">
        <v>0</v>
      </c>
      <c r="BI280" s="95">
        <v>0</v>
      </c>
      <c r="BJ280" s="95">
        <v>0</v>
      </c>
      <c r="BK280" s="95">
        <v>0</v>
      </c>
      <c r="BL280" s="95">
        <v>0</v>
      </c>
      <c r="BM280" s="95">
        <v>0</v>
      </c>
      <c r="BN280" s="95">
        <v>0</v>
      </c>
      <c r="BO280" s="95">
        <v>0</v>
      </c>
      <c r="BP280" s="95">
        <v>0</v>
      </c>
      <c r="BQ280" s="95">
        <v>0</v>
      </c>
      <c r="BR280" s="95">
        <v>0</v>
      </c>
      <c r="BS280" s="95">
        <v>0</v>
      </c>
      <c r="BT280" s="95">
        <v>0</v>
      </c>
      <c r="BU280" s="95">
        <v>0</v>
      </c>
      <c r="BV280" s="95">
        <v>0</v>
      </c>
      <c r="BW280" s="95">
        <v>0</v>
      </c>
      <c r="BX280" s="95">
        <v>0</v>
      </c>
      <c r="BY280" s="95">
        <v>0</v>
      </c>
      <c r="BZ280" s="95">
        <v>0</v>
      </c>
      <c r="CA280" s="95">
        <v>0</v>
      </c>
      <c r="CB280" s="95">
        <v>0</v>
      </c>
      <c r="CC280" s="95">
        <v>0</v>
      </c>
      <c r="CD280" s="95">
        <v>0.7182961766068291</v>
      </c>
      <c r="CE280" s="95">
        <v>0.71839024592984924</v>
      </c>
      <c r="CF280" s="95">
        <v>0</v>
      </c>
      <c r="CG280" s="95">
        <v>0</v>
      </c>
      <c r="CH280" s="95">
        <v>0</v>
      </c>
      <c r="CI280" s="95">
        <v>0</v>
      </c>
      <c r="CJ280" s="95">
        <v>0.70690234075211045</v>
      </c>
      <c r="CK280" s="95">
        <v>0.70773234063188828</v>
      </c>
      <c r="CL280" s="95">
        <v>0</v>
      </c>
      <c r="CM280" s="95">
        <v>0</v>
      </c>
      <c r="CN280" s="95">
        <v>0</v>
      </c>
      <c r="CO280" s="95">
        <v>0.70664517635241764</v>
      </c>
      <c r="CP280" s="95">
        <v>0.7183756854675647</v>
      </c>
      <c r="CQ280" s="95">
        <v>0.71840114545410616</v>
      </c>
      <c r="CR280" s="95">
        <v>0.7113196274740009</v>
      </c>
      <c r="CS280" s="95">
        <v>0.70200179469638424</v>
      </c>
      <c r="CT280" s="95">
        <v>0.69787752865146457</v>
      </c>
      <c r="CU280" s="95">
        <v>0.70987429817081693</v>
      </c>
      <c r="CV280" s="95">
        <v>0.70721084095768816</v>
      </c>
      <c r="CW280" s="95">
        <v>0.70684326671163389</v>
      </c>
      <c r="CX280" s="95">
        <v>0.70941002055655555</v>
      </c>
      <c r="CY280" s="95">
        <v>0.70668870033401354</v>
      </c>
      <c r="CZ280" s="95">
        <v>0.70145444945882418</v>
      </c>
      <c r="DA280" s="95">
        <v>0.70929838096090081</v>
      </c>
      <c r="DB280" s="95">
        <v>0.7184082858505938</v>
      </c>
      <c r="DC280" s="95">
        <v>0.71838591221119241</v>
      </c>
      <c r="DD280" s="95">
        <v>0.7143258597502441</v>
      </c>
      <c r="DE280" s="95">
        <v>0.69648062531953558</v>
      </c>
      <c r="DF280" s="95">
        <v>0.70581877473187793</v>
      </c>
      <c r="DG280" s="95">
        <v>0.708915472964046</v>
      </c>
      <c r="DH280" s="95">
        <v>0.70676041323141248</v>
      </c>
      <c r="DI280" s="95">
        <v>0.70708352067543745</v>
      </c>
      <c r="DJ280" s="95">
        <v>0.70976344636980571</v>
      </c>
      <c r="DK280" s="95">
        <v>0.70980360712199508</v>
      </c>
      <c r="DL280" s="95">
        <v>0.6938427404700408</v>
      </c>
      <c r="DM280" s="95">
        <v>0.70815618802619051</v>
      </c>
      <c r="DN280" s="95">
        <v>0.71836095176392145</v>
      </c>
      <c r="DO280" s="95">
        <v>0.71804972462509453</v>
      </c>
      <c r="DP280" s="95">
        <v>0.71451323109655596</v>
      </c>
      <c r="DQ280" s="95">
        <v>0.69478446496790891</v>
      </c>
      <c r="DR280" s="95">
        <v>0.70622413982892629</v>
      </c>
      <c r="DS280" s="95">
        <v>0.70969529603965686</v>
      </c>
      <c r="DT280" s="95">
        <v>0.70682492132508179</v>
      </c>
      <c r="DU280" s="95">
        <v>0.70673930845584532</v>
      </c>
      <c r="DV280" s="95">
        <v>0.70939244055333672</v>
      </c>
      <c r="DW280" s="95">
        <v>0.70989460013293681</v>
      </c>
      <c r="DX280" s="95">
        <v>0.69263139269662344</v>
      </c>
      <c r="DY280" s="95">
        <v>0.71034643033738287</v>
      </c>
      <c r="DZ280" s="95">
        <v>0.71842784040923779</v>
      </c>
      <c r="EA280" s="95">
        <v>0.71834207809801143</v>
      </c>
      <c r="EB280" s="95">
        <v>0.71196731581823758</v>
      </c>
      <c r="EC280" s="95">
        <v>0.69624400987943968</v>
      </c>
      <c r="ED280" s="95">
        <v>0.70316455724840943</v>
      </c>
      <c r="EE280" s="95">
        <v>0.70946121445935384</v>
      </c>
      <c r="EF280" s="95">
        <v>0.70686143368346233</v>
      </c>
      <c r="EG280" s="95">
        <v>0.70702362737609803</v>
      </c>
      <c r="EH280" s="95">
        <v>0.70991184945405517</v>
      </c>
      <c r="EI280" s="95">
        <v>0.70975942402790793</v>
      </c>
      <c r="EJ280" s="95">
        <v>0.69056509921030396</v>
      </c>
      <c r="EK280" s="95">
        <v>0.70817800042302881</v>
      </c>
      <c r="EL280" s="95">
        <v>0.71806036054293476</v>
      </c>
      <c r="EM280" s="95">
        <v>0.71836589540130247</v>
      </c>
      <c r="EN280" s="95">
        <v>0.7118114571972286</v>
      </c>
      <c r="EO280" s="95">
        <v>0.70239112834821837</v>
      </c>
      <c r="EP280" s="95">
        <v>0.70834165976762109</v>
      </c>
      <c r="EQ280" s="95">
        <v>0.70947131973554101</v>
      </c>
      <c r="ER280" s="95">
        <v>0.707028910500064</v>
      </c>
      <c r="ES280" s="95">
        <v>0.7069234806261937</v>
      </c>
      <c r="ET280" s="95">
        <v>0.70974911860386691</v>
      </c>
      <c r="EU280" s="95">
        <v>0.71001707030514294</v>
      </c>
      <c r="EV280" s="95">
        <v>0.69036954870222167</v>
      </c>
      <c r="EW280" s="95">
        <v>0.70805796787823005</v>
      </c>
      <c r="EX280" s="95">
        <v>0.7183962187318349</v>
      </c>
      <c r="EY280" s="95">
        <v>0.71839269130387262</v>
      </c>
      <c r="EZ280" s="95">
        <v>0.71640017432157299</v>
      </c>
      <c r="FA280" s="95">
        <v>0.7023909480290772</v>
      </c>
      <c r="FB280" s="95">
        <v>0.70834134380560398</v>
      </c>
      <c r="FC280" s="95">
        <v>0.70941149712208962</v>
      </c>
      <c r="FD280" s="95">
        <v>0.70702122225725872</v>
      </c>
      <c r="FE280" s="95">
        <v>0.70693528493266344</v>
      </c>
      <c r="FF280" s="95">
        <v>0.70980955139164403</v>
      </c>
      <c r="FG280" s="95">
        <v>0.71001715874800309</v>
      </c>
      <c r="FH280" s="95">
        <v>0.69047884724441755</v>
      </c>
      <c r="FI280" s="95">
        <v>0.70835402345961096</v>
      </c>
      <c r="FJ280" s="95">
        <v>0.71808638001353187</v>
      </c>
      <c r="FK280" s="95">
        <v>0.71842181663210647</v>
      </c>
      <c r="FL280" s="95">
        <v>0.71843556397684838</v>
      </c>
      <c r="FM280" s="95">
        <v>0.7023910871324065</v>
      </c>
      <c r="FN280" s="95">
        <v>0.70834134380560398</v>
      </c>
      <c r="FO280" s="95">
        <v>0.7096818065452063</v>
      </c>
      <c r="FP280" s="95">
        <v>0.70664556037720994</v>
      </c>
      <c r="FQ280" s="95">
        <v>0.70695915108005236</v>
      </c>
      <c r="FR280" s="95">
        <v>0.70966125350805709</v>
      </c>
      <c r="FS280" s="95">
        <v>0.71013955786093619</v>
      </c>
      <c r="FT280" s="95">
        <v>0.69037279039798971</v>
      </c>
      <c r="FU280" s="95">
        <v>0.70953274433333846</v>
      </c>
      <c r="FV280" s="95">
        <v>0.71807474640195024</v>
      </c>
      <c r="FW280" s="95">
        <v>0.7183180388502135</v>
      </c>
      <c r="FX280" s="95">
        <v>0.71619600199446987</v>
      </c>
      <c r="FY280" s="95">
        <v>0.70072603002555423</v>
      </c>
      <c r="FZ280" s="95">
        <v>0.70409458766710586</v>
      </c>
      <c r="GA280" s="95">
        <v>0.70946270750481777</v>
      </c>
    </row>
    <row r="281" spans="2:183">
      <c r="B281" s="44" t="s">
        <v>9</v>
      </c>
      <c r="C281" s="649" t="s">
        <v>273</v>
      </c>
      <c r="D281" s="182"/>
      <c r="E281" s="182"/>
      <c r="F281" s="182"/>
      <c r="G281" s="182"/>
      <c r="H281" s="182"/>
      <c r="I281" s="182"/>
      <c r="J281" s="182"/>
      <c r="K281" s="182"/>
      <c r="L281" s="182"/>
      <c r="M281" s="182"/>
      <c r="N281" s="182"/>
      <c r="O281" s="182"/>
      <c r="P281" s="182"/>
      <c r="Q281" s="182"/>
      <c r="R281" s="182"/>
      <c r="S281" s="182"/>
      <c r="T281" s="182"/>
      <c r="U281" s="182"/>
      <c r="V281" s="182"/>
      <c r="W281" s="182"/>
      <c r="X281" s="182"/>
      <c r="Y281" s="182"/>
      <c r="Z281" s="182"/>
      <c r="AA281" s="182"/>
      <c r="AB281" s="182"/>
      <c r="AC281" s="182"/>
      <c r="AD281" s="182"/>
      <c r="AE281" s="182"/>
      <c r="AF281" s="182"/>
      <c r="AG281" s="182"/>
      <c r="AH281" s="182"/>
      <c r="AI281" s="182"/>
      <c r="AJ281" s="182"/>
      <c r="AK281" s="182"/>
      <c r="AL281" s="182"/>
      <c r="AM281" s="182"/>
      <c r="AN281" s="182"/>
      <c r="AO281" s="182"/>
      <c r="AP281" s="182"/>
      <c r="AQ281" s="182"/>
      <c r="AR281" s="182"/>
      <c r="AS281" s="182"/>
      <c r="AT281" s="182"/>
      <c r="AU281" s="182"/>
      <c r="AV281" s="182"/>
      <c r="AW281" s="182"/>
      <c r="AX281" s="182"/>
      <c r="AY281" s="182"/>
      <c r="AZ281" s="182"/>
      <c r="BA281" s="182"/>
      <c r="BB281" s="182"/>
      <c r="BC281" s="182"/>
      <c r="BD281" s="182"/>
      <c r="BE281" s="182"/>
      <c r="BF281" s="182"/>
      <c r="BG281" s="182"/>
      <c r="BH281" s="182"/>
      <c r="BI281" s="182"/>
      <c r="BJ281" s="182"/>
      <c r="BK281" s="182"/>
      <c r="BL281" s="182"/>
      <c r="BM281" s="182"/>
      <c r="BN281" s="182"/>
      <c r="BO281" s="182"/>
      <c r="BP281" s="182"/>
      <c r="BQ281" s="182"/>
      <c r="BR281" s="182"/>
      <c r="BS281" s="182"/>
      <c r="BT281" s="182"/>
      <c r="BU281" s="182"/>
      <c r="BV281" s="182"/>
      <c r="BW281" s="182"/>
      <c r="BX281" s="182"/>
      <c r="BY281" s="182"/>
      <c r="BZ281" s="182"/>
      <c r="CA281" s="182"/>
      <c r="CB281" s="182"/>
      <c r="CC281" s="182"/>
      <c r="CD281" s="182"/>
      <c r="CE281" s="182"/>
      <c r="CF281" s="182"/>
      <c r="CG281" s="182"/>
      <c r="CH281" s="182"/>
      <c r="CI281" s="182"/>
      <c r="CJ281" s="182"/>
      <c r="CK281" s="182"/>
      <c r="CL281" s="182"/>
      <c r="CM281" s="182"/>
      <c r="CN281" s="182"/>
      <c r="CO281" s="182"/>
      <c r="CP281" s="182"/>
      <c r="CQ281" s="182"/>
      <c r="CR281" s="182"/>
      <c r="CS281" s="182"/>
      <c r="CT281" s="182"/>
      <c r="CU281" s="182"/>
      <c r="CV281" s="182"/>
      <c r="CW281" s="182"/>
      <c r="CX281" s="182"/>
      <c r="CY281" s="182"/>
      <c r="CZ281" s="182"/>
      <c r="DA281" s="182"/>
      <c r="DB281" s="182"/>
      <c r="DC281" s="182"/>
      <c r="DD281" s="182"/>
      <c r="DE281" s="182"/>
      <c r="DF281" s="182"/>
      <c r="DG281" s="182"/>
      <c r="DH281" s="182"/>
      <c r="DI281" s="182"/>
      <c r="DJ281" s="182"/>
      <c r="DK281" s="182"/>
      <c r="DL281" s="182"/>
      <c r="DM281" s="182"/>
      <c r="DN281" s="182"/>
      <c r="DO281" s="182"/>
      <c r="DP281" s="182"/>
      <c r="DQ281" s="182"/>
      <c r="DR281" s="182"/>
      <c r="DS281" s="182"/>
      <c r="DT281" s="182"/>
      <c r="DU281" s="182"/>
      <c r="DV281" s="182"/>
      <c r="DW281" s="182"/>
      <c r="DX281" s="182"/>
      <c r="DY281" s="182"/>
      <c r="DZ281" s="182"/>
      <c r="EA281" s="182"/>
      <c r="EB281" s="182"/>
      <c r="EC281" s="182"/>
      <c r="ED281" s="182"/>
      <c r="EE281" s="182"/>
      <c r="EF281" s="182"/>
      <c r="EG281" s="182"/>
      <c r="EH281" s="182"/>
      <c r="EI281" s="182"/>
      <c r="EJ281" s="182"/>
      <c r="EK281" s="182"/>
      <c r="EL281" s="182"/>
      <c r="EM281" s="182"/>
      <c r="EN281" s="182"/>
      <c r="EO281" s="182"/>
      <c r="EP281" s="182"/>
      <c r="EQ281" s="182"/>
      <c r="ER281" s="182"/>
      <c r="ES281" s="182"/>
      <c r="ET281" s="182"/>
      <c r="EU281" s="182"/>
      <c r="EV281" s="182"/>
      <c r="EW281" s="182"/>
      <c r="EX281" s="182"/>
      <c r="EY281" s="182"/>
      <c r="EZ281" s="182"/>
      <c r="FA281" s="182"/>
      <c r="FB281" s="182"/>
      <c r="FC281" s="182"/>
      <c r="FD281" s="182"/>
      <c r="FE281" s="182"/>
      <c r="FF281" s="182"/>
      <c r="FG281" s="182"/>
      <c r="FH281" s="182"/>
      <c r="FI281" s="182"/>
      <c r="FJ281" s="182"/>
      <c r="FK281" s="182"/>
      <c r="FL281" s="182"/>
      <c r="FM281" s="182"/>
      <c r="FN281" s="182"/>
      <c r="FO281" s="182"/>
      <c r="FP281" s="182"/>
      <c r="FQ281" s="182"/>
      <c r="FR281" s="182"/>
      <c r="FS281" s="182"/>
      <c r="FT281" s="182"/>
      <c r="FU281" s="182"/>
      <c r="FV281" s="182"/>
      <c r="FW281" s="182"/>
      <c r="FX281" s="182"/>
      <c r="FY281" s="182"/>
      <c r="FZ281" s="182"/>
      <c r="GA281" s="182"/>
    </row>
    <row r="282" spans="2:183">
      <c r="B282" s="43" t="s">
        <v>9</v>
      </c>
      <c r="C282" s="646" t="s">
        <v>49</v>
      </c>
      <c r="D282" s="17">
        <v>744</v>
      </c>
      <c r="E282" s="17">
        <v>672</v>
      </c>
      <c r="F282" s="17">
        <v>744</v>
      </c>
      <c r="G282" s="17">
        <v>720</v>
      </c>
      <c r="H282" s="17">
        <v>744</v>
      </c>
      <c r="I282" s="17">
        <v>720</v>
      </c>
      <c r="J282" s="17">
        <v>744</v>
      </c>
      <c r="K282" s="17">
        <v>744</v>
      </c>
      <c r="L282" s="17">
        <v>720</v>
      </c>
      <c r="M282" s="17">
        <v>744</v>
      </c>
      <c r="N282" s="17">
        <v>720</v>
      </c>
      <c r="O282" s="17">
        <v>744</v>
      </c>
      <c r="P282" s="17">
        <v>744</v>
      </c>
      <c r="Q282" s="17">
        <v>672</v>
      </c>
      <c r="R282" s="17">
        <v>744</v>
      </c>
      <c r="S282" s="17">
        <v>720</v>
      </c>
      <c r="T282" s="17">
        <v>744</v>
      </c>
      <c r="U282" s="17">
        <v>720</v>
      </c>
      <c r="V282" s="17">
        <v>744</v>
      </c>
      <c r="W282" s="17">
        <v>744</v>
      </c>
      <c r="X282" s="17">
        <v>720</v>
      </c>
      <c r="Y282" s="17">
        <v>744</v>
      </c>
      <c r="Z282" s="17">
        <v>720</v>
      </c>
      <c r="AA282" s="17">
        <v>744</v>
      </c>
      <c r="AB282" s="17">
        <v>744</v>
      </c>
      <c r="AC282" s="17">
        <v>672</v>
      </c>
      <c r="AD282" s="17">
        <v>744</v>
      </c>
      <c r="AE282" s="17">
        <v>720</v>
      </c>
      <c r="AF282" s="17">
        <v>744</v>
      </c>
      <c r="AG282" s="17">
        <v>720</v>
      </c>
      <c r="AH282" s="17">
        <v>744</v>
      </c>
      <c r="AI282" s="17">
        <v>744</v>
      </c>
      <c r="AJ282" s="17">
        <v>720</v>
      </c>
      <c r="AK282" s="17">
        <v>744</v>
      </c>
      <c r="AL282" s="17">
        <v>720</v>
      </c>
      <c r="AM282" s="17">
        <v>744</v>
      </c>
      <c r="AN282" s="17">
        <v>744</v>
      </c>
      <c r="AO282" s="17">
        <v>696</v>
      </c>
      <c r="AP282" s="17">
        <v>744</v>
      </c>
      <c r="AQ282" s="17">
        <v>720</v>
      </c>
      <c r="AR282" s="17">
        <v>744</v>
      </c>
      <c r="AS282" s="17">
        <v>720</v>
      </c>
      <c r="AT282" s="17">
        <v>744</v>
      </c>
      <c r="AU282" s="17">
        <v>744</v>
      </c>
      <c r="AV282" s="17">
        <v>720</v>
      </c>
      <c r="AW282" s="17">
        <v>744</v>
      </c>
      <c r="AX282" s="17">
        <v>720</v>
      </c>
      <c r="AY282" s="17">
        <v>744</v>
      </c>
      <c r="AZ282" s="17">
        <v>744</v>
      </c>
      <c r="BA282" s="17">
        <v>672</v>
      </c>
      <c r="BB282" s="17">
        <v>744</v>
      </c>
      <c r="BC282" s="17">
        <v>720</v>
      </c>
      <c r="BD282" s="17">
        <v>744</v>
      </c>
      <c r="BE282" s="17">
        <v>720</v>
      </c>
      <c r="BF282" s="17">
        <v>744</v>
      </c>
      <c r="BG282" s="17">
        <v>744</v>
      </c>
      <c r="BH282" s="17">
        <v>720</v>
      </c>
      <c r="BI282" s="17">
        <v>744</v>
      </c>
      <c r="BJ282" s="17">
        <v>720</v>
      </c>
      <c r="BK282" s="17">
        <v>744</v>
      </c>
      <c r="BL282" s="17">
        <v>744</v>
      </c>
      <c r="BM282" s="17">
        <v>672</v>
      </c>
      <c r="BN282" s="17">
        <v>744</v>
      </c>
      <c r="BO282" s="17">
        <v>720</v>
      </c>
      <c r="BP282" s="17">
        <v>744</v>
      </c>
      <c r="BQ282" s="17">
        <v>720</v>
      </c>
      <c r="BR282" s="17">
        <v>744</v>
      </c>
      <c r="BS282" s="17">
        <v>744</v>
      </c>
      <c r="BT282" s="17">
        <v>720</v>
      </c>
      <c r="BU282" s="17">
        <v>744</v>
      </c>
      <c r="BV282" s="17">
        <v>720</v>
      </c>
      <c r="BW282" s="17">
        <v>744</v>
      </c>
      <c r="BX282" s="17">
        <v>744</v>
      </c>
      <c r="BY282" s="17">
        <v>672</v>
      </c>
      <c r="BZ282" s="17">
        <v>744</v>
      </c>
      <c r="CA282" s="17">
        <v>720</v>
      </c>
      <c r="CB282" s="17">
        <v>744</v>
      </c>
      <c r="CC282" s="17">
        <v>720</v>
      </c>
      <c r="CD282" s="17">
        <v>744</v>
      </c>
      <c r="CE282" s="17">
        <v>744</v>
      </c>
      <c r="CF282" s="17">
        <v>720</v>
      </c>
      <c r="CG282" s="17">
        <v>744</v>
      </c>
      <c r="CH282" s="17">
        <v>720</v>
      </c>
      <c r="CI282" s="17">
        <v>744</v>
      </c>
      <c r="CJ282" s="17">
        <v>744</v>
      </c>
      <c r="CK282" s="17">
        <v>696</v>
      </c>
      <c r="CL282" s="17">
        <v>744</v>
      </c>
      <c r="CM282" s="17">
        <v>720</v>
      </c>
      <c r="CN282" s="17">
        <v>744</v>
      </c>
      <c r="CO282" s="17">
        <v>720</v>
      </c>
      <c r="CP282" s="17">
        <v>744</v>
      </c>
      <c r="CQ282" s="17">
        <v>744</v>
      </c>
      <c r="CR282" s="17">
        <v>720</v>
      </c>
      <c r="CS282" s="17">
        <v>744</v>
      </c>
      <c r="CT282" s="17">
        <v>720</v>
      </c>
      <c r="CU282" s="17">
        <v>744</v>
      </c>
      <c r="CV282" s="17">
        <v>744</v>
      </c>
      <c r="CW282" s="17">
        <v>672</v>
      </c>
      <c r="CX282" s="17">
        <v>744</v>
      </c>
      <c r="CY282" s="17">
        <v>720</v>
      </c>
      <c r="CZ282" s="17">
        <v>744</v>
      </c>
      <c r="DA282" s="17">
        <v>720</v>
      </c>
      <c r="DB282" s="17">
        <v>744</v>
      </c>
      <c r="DC282" s="17">
        <v>744</v>
      </c>
      <c r="DD282" s="17">
        <v>720</v>
      </c>
      <c r="DE282" s="17">
        <v>744</v>
      </c>
      <c r="DF282" s="17">
        <v>720</v>
      </c>
      <c r="DG282" s="17">
        <v>744</v>
      </c>
      <c r="DH282" s="17">
        <v>744</v>
      </c>
      <c r="DI282" s="17">
        <v>672</v>
      </c>
      <c r="DJ282" s="17">
        <v>744</v>
      </c>
      <c r="DK282" s="17">
        <v>720</v>
      </c>
      <c r="DL282" s="17">
        <v>744</v>
      </c>
      <c r="DM282" s="17">
        <v>720</v>
      </c>
      <c r="DN282" s="17">
        <v>744</v>
      </c>
      <c r="DO282" s="17">
        <v>744</v>
      </c>
      <c r="DP282" s="17">
        <v>720</v>
      </c>
      <c r="DQ282" s="17">
        <v>744</v>
      </c>
      <c r="DR282" s="17">
        <v>720</v>
      </c>
      <c r="DS282" s="17">
        <v>744</v>
      </c>
      <c r="DT282" s="17">
        <v>744</v>
      </c>
      <c r="DU282" s="17">
        <v>672</v>
      </c>
      <c r="DV282" s="17">
        <v>744</v>
      </c>
      <c r="DW282" s="17">
        <v>720</v>
      </c>
      <c r="DX282" s="17">
        <v>744</v>
      </c>
      <c r="DY282" s="17">
        <v>720</v>
      </c>
      <c r="DZ282" s="17">
        <v>744</v>
      </c>
      <c r="EA282" s="17">
        <v>744</v>
      </c>
      <c r="EB282" s="17">
        <v>720</v>
      </c>
      <c r="EC282" s="17">
        <v>744</v>
      </c>
      <c r="ED282" s="17">
        <v>720</v>
      </c>
      <c r="EE282" s="17">
        <v>744</v>
      </c>
      <c r="EF282" s="17">
        <v>744</v>
      </c>
      <c r="EG282" s="17">
        <v>696</v>
      </c>
      <c r="EH282" s="17">
        <v>744</v>
      </c>
      <c r="EI282" s="17">
        <v>720</v>
      </c>
      <c r="EJ282" s="17">
        <v>744</v>
      </c>
      <c r="EK282" s="17">
        <v>720</v>
      </c>
      <c r="EL282" s="17">
        <v>744</v>
      </c>
      <c r="EM282" s="17">
        <v>744</v>
      </c>
      <c r="EN282" s="17">
        <v>720</v>
      </c>
      <c r="EO282" s="17">
        <v>744</v>
      </c>
      <c r="EP282" s="17">
        <v>720</v>
      </c>
      <c r="EQ282" s="17">
        <v>744</v>
      </c>
      <c r="ER282" s="17">
        <v>744</v>
      </c>
      <c r="ES282" s="17">
        <v>672</v>
      </c>
      <c r="ET282" s="17">
        <v>744</v>
      </c>
      <c r="EU282" s="17">
        <v>720</v>
      </c>
      <c r="EV282" s="17">
        <v>744</v>
      </c>
      <c r="EW282" s="17">
        <v>720</v>
      </c>
      <c r="EX282" s="17">
        <v>744</v>
      </c>
      <c r="EY282" s="17">
        <v>744</v>
      </c>
      <c r="EZ282" s="17">
        <v>720</v>
      </c>
      <c r="FA282" s="17">
        <v>744</v>
      </c>
      <c r="FB282" s="17">
        <v>720</v>
      </c>
      <c r="FC282" s="17">
        <v>744</v>
      </c>
      <c r="FD282" s="17">
        <v>744</v>
      </c>
      <c r="FE282" s="17">
        <v>672</v>
      </c>
      <c r="FF282" s="17">
        <v>744</v>
      </c>
      <c r="FG282" s="17">
        <v>720</v>
      </c>
      <c r="FH282" s="17">
        <v>744</v>
      </c>
      <c r="FI282" s="17">
        <v>720</v>
      </c>
      <c r="FJ282" s="17">
        <v>744</v>
      </c>
      <c r="FK282" s="17">
        <v>744</v>
      </c>
      <c r="FL282" s="17">
        <v>720</v>
      </c>
      <c r="FM282" s="17">
        <v>744</v>
      </c>
      <c r="FN282" s="17">
        <v>720</v>
      </c>
      <c r="FO282" s="17">
        <v>744</v>
      </c>
      <c r="FP282" s="17">
        <v>744</v>
      </c>
      <c r="FQ282" s="17">
        <v>672</v>
      </c>
      <c r="FR282" s="17">
        <v>744</v>
      </c>
      <c r="FS282" s="17">
        <v>720</v>
      </c>
      <c r="FT282" s="17">
        <v>744</v>
      </c>
      <c r="FU282" s="17">
        <v>720</v>
      </c>
      <c r="FV282" s="17">
        <v>744</v>
      </c>
      <c r="FW282" s="17">
        <v>744</v>
      </c>
      <c r="FX282" s="17">
        <v>720</v>
      </c>
      <c r="FY282" s="17">
        <v>744</v>
      </c>
      <c r="FZ282" s="17">
        <v>720</v>
      </c>
      <c r="GA282" s="17">
        <v>744</v>
      </c>
    </row>
    <row r="283" spans="2:183">
      <c r="B283" s="43" t="s">
        <v>9</v>
      </c>
      <c r="C283" s="647" t="s">
        <v>50</v>
      </c>
      <c r="D283" s="85">
        <v>0</v>
      </c>
      <c r="E283" s="85">
        <v>0</v>
      </c>
      <c r="F283" s="85">
        <v>0</v>
      </c>
      <c r="G283" s="85">
        <v>0</v>
      </c>
      <c r="H283" s="85">
        <v>0</v>
      </c>
      <c r="I283" s="85">
        <v>0</v>
      </c>
      <c r="J283" s="85">
        <v>404443.26999999996</v>
      </c>
      <c r="K283" s="85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85">
        <v>0</v>
      </c>
      <c r="T283" s="85">
        <v>0</v>
      </c>
      <c r="U283" s="85">
        <v>0</v>
      </c>
      <c r="V283" s="85">
        <v>0</v>
      </c>
      <c r="W283" s="85">
        <v>0</v>
      </c>
      <c r="X283" s="85">
        <v>0</v>
      </c>
      <c r="Y283" s="85">
        <v>0</v>
      </c>
      <c r="Z283" s="85">
        <v>0</v>
      </c>
      <c r="AA283" s="85">
        <v>0</v>
      </c>
      <c r="AB283" s="85">
        <v>0</v>
      </c>
      <c r="AC283" s="85">
        <v>0</v>
      </c>
      <c r="AD283" s="85">
        <v>0</v>
      </c>
      <c r="AE283" s="85">
        <v>0</v>
      </c>
      <c r="AF283" s="85">
        <v>0</v>
      </c>
      <c r="AG283" s="85">
        <v>0</v>
      </c>
      <c r="AH283" s="85">
        <v>0</v>
      </c>
      <c r="AI283" s="85">
        <v>0</v>
      </c>
      <c r="AJ283" s="85">
        <v>0</v>
      </c>
      <c r="AK283" s="85">
        <v>0</v>
      </c>
      <c r="AL283" s="85">
        <v>0</v>
      </c>
      <c r="AM283" s="85">
        <v>0</v>
      </c>
      <c r="AN283" s="85">
        <v>0</v>
      </c>
      <c r="AO283" s="85">
        <v>0</v>
      </c>
      <c r="AP283" s="85">
        <v>0</v>
      </c>
      <c r="AQ283" s="85">
        <v>0</v>
      </c>
      <c r="AR283" s="85">
        <v>0</v>
      </c>
      <c r="AS283" s="85">
        <v>0</v>
      </c>
      <c r="AT283" s="85">
        <v>0</v>
      </c>
      <c r="AU283" s="85">
        <v>0</v>
      </c>
      <c r="AV283" s="85">
        <v>0</v>
      </c>
      <c r="AW283" s="85">
        <v>0</v>
      </c>
      <c r="AX283" s="85">
        <v>0</v>
      </c>
      <c r="AY283" s="85">
        <v>0</v>
      </c>
      <c r="AZ283" s="85">
        <v>0</v>
      </c>
      <c r="BA283" s="85">
        <v>0</v>
      </c>
      <c r="BB283" s="85">
        <v>0</v>
      </c>
      <c r="BC283" s="85">
        <v>0</v>
      </c>
      <c r="BD283" s="85">
        <v>0</v>
      </c>
      <c r="BE283" s="85">
        <v>0</v>
      </c>
      <c r="BF283" s="85">
        <v>0</v>
      </c>
      <c r="BG283" s="85">
        <v>0</v>
      </c>
      <c r="BH283" s="85">
        <v>0</v>
      </c>
      <c r="BI283" s="85">
        <v>0</v>
      </c>
      <c r="BJ283" s="85">
        <v>0</v>
      </c>
      <c r="BK283" s="85">
        <v>0</v>
      </c>
      <c r="BL283" s="85">
        <v>0</v>
      </c>
      <c r="BM283" s="85">
        <v>0</v>
      </c>
      <c r="BN283" s="85">
        <v>0</v>
      </c>
      <c r="BO283" s="85">
        <v>0</v>
      </c>
      <c r="BP283" s="85">
        <v>0</v>
      </c>
      <c r="BQ283" s="85">
        <v>0</v>
      </c>
      <c r="BR283" s="85">
        <v>0</v>
      </c>
      <c r="BS283" s="85">
        <v>0</v>
      </c>
      <c r="BT283" s="85">
        <v>0</v>
      </c>
      <c r="BU283" s="85">
        <v>0</v>
      </c>
      <c r="BV283" s="85">
        <v>0</v>
      </c>
      <c r="BW283" s="85">
        <v>0</v>
      </c>
      <c r="BX283" s="85">
        <v>0</v>
      </c>
      <c r="BY283" s="85">
        <v>0</v>
      </c>
      <c r="BZ283" s="85">
        <v>0</v>
      </c>
      <c r="CA283" s="85">
        <v>0</v>
      </c>
      <c r="CB283" s="85">
        <v>0</v>
      </c>
      <c r="CC283" s="85">
        <v>0</v>
      </c>
      <c r="CD283" s="85">
        <v>741613.82</v>
      </c>
      <c r="CE283" s="85">
        <v>689043.85</v>
      </c>
      <c r="CF283" s="85">
        <v>0</v>
      </c>
      <c r="CG283" s="85">
        <v>0</v>
      </c>
      <c r="CH283" s="85">
        <v>0</v>
      </c>
      <c r="CI283" s="85">
        <v>0</v>
      </c>
      <c r="CJ283" s="85">
        <v>230772.33000000002</v>
      </c>
      <c r="CK283" s="85">
        <v>256196.82</v>
      </c>
      <c r="CL283" s="85">
        <v>0</v>
      </c>
      <c r="CM283" s="85">
        <v>0</v>
      </c>
      <c r="CN283" s="85">
        <v>0</v>
      </c>
      <c r="CO283" s="85">
        <v>765503.87</v>
      </c>
      <c r="CP283" s="85">
        <v>1442376.82</v>
      </c>
      <c r="CQ283" s="85">
        <v>1221037.79</v>
      </c>
      <c r="CR283" s="85">
        <v>820777</v>
      </c>
      <c r="CS283" s="85">
        <v>179398.37</v>
      </c>
      <c r="CT283" s="85">
        <v>265725.70999999996</v>
      </c>
      <c r="CU283" s="85">
        <v>724649.01</v>
      </c>
      <c r="CV283" s="85">
        <v>1052275.67</v>
      </c>
      <c r="CW283" s="85">
        <v>1067508.1200000001</v>
      </c>
      <c r="CX283" s="85">
        <v>887796.28999999992</v>
      </c>
      <c r="CY283" s="85">
        <v>973397.58</v>
      </c>
      <c r="CZ283" s="85">
        <v>827907.32</v>
      </c>
      <c r="DA283" s="85">
        <v>1105540.7</v>
      </c>
      <c r="DB283" s="85">
        <v>1177723.0599999998</v>
      </c>
      <c r="DC283" s="85">
        <v>1100578.77</v>
      </c>
      <c r="DD283" s="85">
        <v>968063.44000000006</v>
      </c>
      <c r="DE283" s="85">
        <v>553198.52</v>
      </c>
      <c r="DF283" s="85">
        <v>299626.3</v>
      </c>
      <c r="DG283" s="85">
        <v>631336.16</v>
      </c>
      <c r="DH283" s="85">
        <v>1047974.22</v>
      </c>
      <c r="DI283" s="85">
        <v>968452.31</v>
      </c>
      <c r="DJ283" s="85">
        <v>754797.79999999993</v>
      </c>
      <c r="DK283" s="85">
        <v>657009.81000000006</v>
      </c>
      <c r="DL283" s="85">
        <v>849476.8</v>
      </c>
      <c r="DM283" s="85">
        <v>1186458.9200000002</v>
      </c>
      <c r="DN283" s="85">
        <v>1175714.6900000002</v>
      </c>
      <c r="DO283" s="85">
        <v>1208004.05</v>
      </c>
      <c r="DP283" s="85">
        <v>905847.05</v>
      </c>
      <c r="DQ283" s="85">
        <v>559616.49</v>
      </c>
      <c r="DR283" s="85">
        <v>348099.9</v>
      </c>
      <c r="DS283" s="85">
        <v>597056.84</v>
      </c>
      <c r="DT283" s="85">
        <v>1024808.98</v>
      </c>
      <c r="DU283" s="85">
        <v>888472.17</v>
      </c>
      <c r="DV283" s="85">
        <v>868399.13</v>
      </c>
      <c r="DW283" s="85">
        <v>603793.79</v>
      </c>
      <c r="DX283" s="85">
        <v>834783.79</v>
      </c>
      <c r="DY283" s="85">
        <v>1096575.5</v>
      </c>
      <c r="DZ283" s="85">
        <v>1053523.94</v>
      </c>
      <c r="EA283" s="85">
        <v>1261486.3799999999</v>
      </c>
      <c r="EB283" s="85">
        <v>880284.84000000008</v>
      </c>
      <c r="EC283" s="85">
        <v>462132.41</v>
      </c>
      <c r="ED283" s="85">
        <v>345279.7</v>
      </c>
      <c r="EE283" s="85">
        <v>371244.58999999997</v>
      </c>
      <c r="EF283" s="85">
        <v>961253.6</v>
      </c>
      <c r="EG283" s="85">
        <v>979513.83000000007</v>
      </c>
      <c r="EH283" s="85">
        <v>755303.14999999991</v>
      </c>
      <c r="EI283" s="85">
        <v>302215.36</v>
      </c>
      <c r="EJ283" s="85">
        <v>511674.09</v>
      </c>
      <c r="EK283" s="85">
        <v>972517.64</v>
      </c>
      <c r="EL283" s="85">
        <v>1318557.51</v>
      </c>
      <c r="EM283" s="85">
        <v>1310867.8600000001</v>
      </c>
      <c r="EN283" s="85">
        <v>947126.2</v>
      </c>
      <c r="EO283" s="85">
        <v>193149.8</v>
      </c>
      <c r="EP283" s="85">
        <v>179263.03</v>
      </c>
      <c r="EQ283" s="85">
        <v>464311.22</v>
      </c>
      <c r="ER283" s="85">
        <v>989553.39999999991</v>
      </c>
      <c r="ES283" s="85">
        <v>875895.08</v>
      </c>
      <c r="ET283" s="85">
        <v>825503.54</v>
      </c>
      <c r="EU283" s="85">
        <v>329002.33999999997</v>
      </c>
      <c r="EV283" s="85">
        <v>538906.80999999994</v>
      </c>
      <c r="EW283" s="85">
        <v>1047302.9099999999</v>
      </c>
      <c r="EX283" s="85">
        <v>1345155.2100000002</v>
      </c>
      <c r="EY283" s="85">
        <v>1218166.0399999998</v>
      </c>
      <c r="EZ283" s="85">
        <v>866092.52</v>
      </c>
      <c r="FA283" s="85">
        <v>177700.41</v>
      </c>
      <c r="FB283" s="85">
        <v>184530.34000000003</v>
      </c>
      <c r="FC283" s="85">
        <v>484497.78</v>
      </c>
      <c r="FD283" s="85">
        <v>983746.55999999994</v>
      </c>
      <c r="FE283" s="85">
        <v>945361.38</v>
      </c>
      <c r="FF283" s="85">
        <v>816649</v>
      </c>
      <c r="FG283" s="85">
        <v>276420.52999999997</v>
      </c>
      <c r="FH283" s="85">
        <v>499520.02</v>
      </c>
      <c r="FI283" s="85">
        <v>1146286.0299999998</v>
      </c>
      <c r="FJ283" s="85">
        <v>1413050.3</v>
      </c>
      <c r="FK283" s="85">
        <v>1242215.0099999998</v>
      </c>
      <c r="FL283" s="85">
        <v>931823.62</v>
      </c>
      <c r="FM283" s="85">
        <v>161596.93000000002</v>
      </c>
      <c r="FN283" s="85">
        <v>192218.91</v>
      </c>
      <c r="FO283" s="85">
        <v>522696.67</v>
      </c>
      <c r="FP283" s="85">
        <v>1039098.31</v>
      </c>
      <c r="FQ283" s="85">
        <v>969794.50999999989</v>
      </c>
      <c r="FR283" s="85">
        <v>956591.69</v>
      </c>
      <c r="FS283" s="85">
        <v>355906.64999999997</v>
      </c>
      <c r="FT283" s="85">
        <v>543918.30000000005</v>
      </c>
      <c r="FU283" s="85">
        <v>1162393.6000000001</v>
      </c>
      <c r="FV283" s="85">
        <v>1283860.6300000001</v>
      </c>
      <c r="FW283" s="85">
        <v>1402954.6199999999</v>
      </c>
      <c r="FX283" s="85">
        <v>917942.89</v>
      </c>
      <c r="FY283" s="85">
        <v>355548.77</v>
      </c>
      <c r="FZ283" s="85">
        <v>403864.71</v>
      </c>
      <c r="GA283" s="85">
        <v>570492.07999999996</v>
      </c>
    </row>
    <row r="284" spans="2:183">
      <c r="B284" s="43" t="s">
        <v>9</v>
      </c>
      <c r="C284" s="647" t="s">
        <v>51</v>
      </c>
      <c r="D284" s="86">
        <v>0</v>
      </c>
      <c r="E284" s="86">
        <v>0</v>
      </c>
      <c r="F284" s="86">
        <v>0</v>
      </c>
      <c r="G284" s="86">
        <v>0</v>
      </c>
      <c r="H284" s="86">
        <v>0</v>
      </c>
      <c r="I284" s="86">
        <v>0</v>
      </c>
      <c r="J284" s="86">
        <v>52.429773139745912</v>
      </c>
      <c r="K284" s="86">
        <v>0</v>
      </c>
      <c r="L284" s="86">
        <v>0</v>
      </c>
      <c r="M284" s="86">
        <v>0</v>
      </c>
      <c r="N284" s="86">
        <v>0</v>
      </c>
      <c r="O284" s="86">
        <v>0</v>
      </c>
      <c r="P284" s="86">
        <v>0</v>
      </c>
      <c r="Q284" s="86">
        <v>0</v>
      </c>
      <c r="R284" s="86">
        <v>0</v>
      </c>
      <c r="S284" s="86">
        <v>0</v>
      </c>
      <c r="T284" s="86">
        <v>0</v>
      </c>
      <c r="U284" s="86">
        <v>0</v>
      </c>
      <c r="V284" s="86">
        <v>0</v>
      </c>
      <c r="W284" s="86">
        <v>0</v>
      </c>
      <c r="X284" s="86">
        <v>0</v>
      </c>
      <c r="Y284" s="86">
        <v>0</v>
      </c>
      <c r="Z284" s="86">
        <v>0</v>
      </c>
      <c r="AA284" s="86">
        <v>0</v>
      </c>
      <c r="AB284" s="86">
        <v>0</v>
      </c>
      <c r="AC284" s="86">
        <v>0</v>
      </c>
      <c r="AD284" s="86">
        <v>0</v>
      </c>
      <c r="AE284" s="86">
        <v>0</v>
      </c>
      <c r="AF284" s="86">
        <v>0</v>
      </c>
      <c r="AG284" s="86">
        <v>0</v>
      </c>
      <c r="AH284" s="86">
        <v>0</v>
      </c>
      <c r="AI284" s="86">
        <v>0</v>
      </c>
      <c r="AJ284" s="86">
        <v>0</v>
      </c>
      <c r="AK284" s="86">
        <v>0</v>
      </c>
      <c r="AL284" s="86">
        <v>0</v>
      </c>
      <c r="AM284" s="86">
        <v>0</v>
      </c>
      <c r="AN284" s="86">
        <v>0</v>
      </c>
      <c r="AO284" s="86">
        <v>0</v>
      </c>
      <c r="AP284" s="86">
        <v>0</v>
      </c>
      <c r="AQ284" s="86">
        <v>0</v>
      </c>
      <c r="AR284" s="86">
        <v>0</v>
      </c>
      <c r="AS284" s="86">
        <v>0</v>
      </c>
      <c r="AT284" s="86">
        <v>0</v>
      </c>
      <c r="AU284" s="86">
        <v>0</v>
      </c>
      <c r="AV284" s="86">
        <v>0</v>
      </c>
      <c r="AW284" s="86">
        <v>0</v>
      </c>
      <c r="AX284" s="86">
        <v>0</v>
      </c>
      <c r="AY284" s="86">
        <v>0</v>
      </c>
      <c r="AZ284" s="86">
        <v>0</v>
      </c>
      <c r="BA284" s="86">
        <v>0</v>
      </c>
      <c r="BB284" s="86">
        <v>0</v>
      </c>
      <c r="BC284" s="86">
        <v>0</v>
      </c>
      <c r="BD284" s="86">
        <v>0</v>
      </c>
      <c r="BE284" s="86">
        <v>0</v>
      </c>
      <c r="BF284" s="86">
        <v>0</v>
      </c>
      <c r="BG284" s="86">
        <v>0</v>
      </c>
      <c r="BH284" s="86">
        <v>0</v>
      </c>
      <c r="BI284" s="86">
        <v>0</v>
      </c>
      <c r="BJ284" s="86">
        <v>0</v>
      </c>
      <c r="BK284" s="86">
        <v>0</v>
      </c>
      <c r="BL284" s="86">
        <v>0</v>
      </c>
      <c r="BM284" s="86">
        <v>0</v>
      </c>
      <c r="BN284" s="86">
        <v>0</v>
      </c>
      <c r="BO284" s="86">
        <v>0</v>
      </c>
      <c r="BP284" s="86">
        <v>0</v>
      </c>
      <c r="BQ284" s="86">
        <v>0</v>
      </c>
      <c r="BR284" s="86">
        <v>0</v>
      </c>
      <c r="BS284" s="86">
        <v>0</v>
      </c>
      <c r="BT284" s="86">
        <v>0</v>
      </c>
      <c r="BU284" s="86">
        <v>0</v>
      </c>
      <c r="BV284" s="86">
        <v>0</v>
      </c>
      <c r="BW284" s="86">
        <v>0</v>
      </c>
      <c r="BX284" s="86">
        <v>0</v>
      </c>
      <c r="BY284" s="86">
        <v>0</v>
      </c>
      <c r="BZ284" s="86">
        <v>0</v>
      </c>
      <c r="CA284" s="86">
        <v>0</v>
      </c>
      <c r="CB284" s="86">
        <v>0</v>
      </c>
      <c r="CC284" s="86">
        <v>0</v>
      </c>
      <c r="CD284" s="86">
        <v>71.035806513409952</v>
      </c>
      <c r="CE284" s="86">
        <v>71.566664935604479</v>
      </c>
      <c r="CF284" s="86">
        <v>0</v>
      </c>
      <c r="CG284" s="86">
        <v>0</v>
      </c>
      <c r="CH284" s="86">
        <v>0</v>
      </c>
      <c r="CI284" s="86">
        <v>0</v>
      </c>
      <c r="CJ284" s="86">
        <v>84.531989010989022</v>
      </c>
      <c r="CK284" s="86">
        <v>81.461627980922103</v>
      </c>
      <c r="CL284" s="86">
        <v>0</v>
      </c>
      <c r="CM284" s="86">
        <v>0</v>
      </c>
      <c r="CN284" s="86">
        <v>0</v>
      </c>
      <c r="CO284" s="86">
        <v>75.049399019607847</v>
      </c>
      <c r="CP284" s="86">
        <v>74.013588875205258</v>
      </c>
      <c r="CQ284" s="86">
        <v>74.653814502323314</v>
      </c>
      <c r="CR284" s="86">
        <v>75.494573215599701</v>
      </c>
      <c r="CS284" s="86">
        <v>85.836540669856461</v>
      </c>
      <c r="CT284" s="86">
        <v>84.357368253968247</v>
      </c>
      <c r="CU284" s="86">
        <v>83.919977996525773</v>
      </c>
      <c r="CV284" s="86">
        <v>82.888985427333594</v>
      </c>
      <c r="CW284" s="86">
        <v>83.660510971786849</v>
      </c>
      <c r="CX284" s="86">
        <v>84.055698731300879</v>
      </c>
      <c r="CY284" s="86">
        <v>79.950519917864469</v>
      </c>
      <c r="CZ284" s="86">
        <v>80.06840618955512</v>
      </c>
      <c r="DA284" s="86">
        <v>79.478123652048879</v>
      </c>
      <c r="DB284" s="86">
        <v>79.009999999999991</v>
      </c>
      <c r="DC284" s="86">
        <v>79.728974934801514</v>
      </c>
      <c r="DD284" s="86">
        <v>79.912781905233615</v>
      </c>
      <c r="DE284" s="86">
        <v>83.691152798789716</v>
      </c>
      <c r="DF284" s="86">
        <v>87.100668604651162</v>
      </c>
      <c r="DG284" s="86">
        <v>88.274071588366894</v>
      </c>
      <c r="DH284" s="86">
        <v>89.113454081632653</v>
      </c>
      <c r="DI284" s="86">
        <v>88.767397800183318</v>
      </c>
      <c r="DJ284" s="86">
        <v>88.852007062978217</v>
      </c>
      <c r="DK284" s="86">
        <v>85.325949350649353</v>
      </c>
      <c r="DL284" s="86">
        <v>85.546505538771399</v>
      </c>
      <c r="DM284" s="86">
        <v>83.848686925795064</v>
      </c>
      <c r="DN284" s="86">
        <v>83.419518234709813</v>
      </c>
      <c r="DO284" s="86">
        <v>84.076005707126953</v>
      </c>
      <c r="DP284" s="86">
        <v>84.626966554559047</v>
      </c>
      <c r="DQ284" s="86">
        <v>89.110906050955407</v>
      </c>
      <c r="DR284" s="86">
        <v>91.84693931398418</v>
      </c>
      <c r="DS284" s="86">
        <v>93.071993764614177</v>
      </c>
      <c r="DT284" s="86">
        <v>93.804025629290621</v>
      </c>
      <c r="DU284" s="86">
        <v>93.572635071090048</v>
      </c>
      <c r="DV284" s="86">
        <v>93.205874208436185</v>
      </c>
      <c r="DW284" s="86">
        <v>89.984171385991061</v>
      </c>
      <c r="DX284" s="86">
        <v>90.4424474539545</v>
      </c>
      <c r="DY284" s="86">
        <v>88.078353413654625</v>
      </c>
      <c r="DZ284" s="86">
        <v>87.749786773280022</v>
      </c>
      <c r="EA284" s="86">
        <v>88.055729442970815</v>
      </c>
      <c r="EB284" s="86">
        <v>88.935627399474654</v>
      </c>
      <c r="EC284" s="86">
        <v>94.12065376782077</v>
      </c>
      <c r="ED284" s="86">
        <v>95.911027777777775</v>
      </c>
      <c r="EE284" s="86">
        <v>95.805055483870959</v>
      </c>
      <c r="EF284" s="86">
        <v>97.738037620742247</v>
      </c>
      <c r="EG284" s="86">
        <v>97.318810730253361</v>
      </c>
      <c r="EH284" s="86">
        <v>96.709750320102415</v>
      </c>
      <c r="EI284" s="86">
        <v>94.738357366771154</v>
      </c>
      <c r="EJ284" s="86">
        <v>94.057737132352941</v>
      </c>
      <c r="EK284" s="86">
        <v>92.797484732824429</v>
      </c>
      <c r="EL284" s="86">
        <v>92.895414259546286</v>
      </c>
      <c r="EM284" s="86">
        <v>93.393264462809924</v>
      </c>
      <c r="EN284" s="86">
        <v>93.147738001573558</v>
      </c>
      <c r="EO284" s="86">
        <v>97.550404040404032</v>
      </c>
      <c r="EP284" s="86">
        <v>97.425559782608701</v>
      </c>
      <c r="EQ284" s="86">
        <v>98.789621276595739</v>
      </c>
      <c r="ER284" s="86">
        <v>102.17381517811047</v>
      </c>
      <c r="ES284" s="86">
        <v>101.84826511627907</v>
      </c>
      <c r="ET284" s="86">
        <v>98.567586865671643</v>
      </c>
      <c r="EU284" s="86">
        <v>99.697678787878772</v>
      </c>
      <c r="EV284" s="86">
        <v>98.161531876138426</v>
      </c>
      <c r="EW284" s="86">
        <v>97.878776635514015</v>
      </c>
      <c r="EX284" s="86">
        <v>98.27258985973117</v>
      </c>
      <c r="EY284" s="86">
        <v>98.604989477092417</v>
      </c>
      <c r="EZ284" s="86">
        <v>96.683692788568877</v>
      </c>
      <c r="FA284" s="86">
        <v>100.96614204545455</v>
      </c>
      <c r="FB284" s="86">
        <v>100.28822826086957</v>
      </c>
      <c r="FC284" s="86">
        <v>101.67844281217209</v>
      </c>
      <c r="FD284" s="86">
        <v>104.98896051227321</v>
      </c>
      <c r="FE284" s="86">
        <v>106.04165787997756</v>
      </c>
      <c r="FF284" s="86">
        <v>103.11224747474748</v>
      </c>
      <c r="FG284" s="86">
        <v>104.70474621212119</v>
      </c>
      <c r="FH284" s="86">
        <v>102.36065983606558</v>
      </c>
      <c r="FI284" s="86">
        <v>101.98274288256226</v>
      </c>
      <c r="FJ284" s="86">
        <v>102.48406585436612</v>
      </c>
      <c r="FK284" s="86">
        <v>102.96875082891245</v>
      </c>
      <c r="FL284" s="86">
        <v>100.41202801724138</v>
      </c>
      <c r="FM284" s="86">
        <v>104.93307142857144</v>
      </c>
      <c r="FN284" s="86">
        <v>104.46679891304348</v>
      </c>
      <c r="FO284" s="86">
        <v>106.02366531440163</v>
      </c>
      <c r="FP284" s="86">
        <v>108.74916902145475</v>
      </c>
      <c r="FQ284" s="86">
        <v>109.39588381274675</v>
      </c>
      <c r="FR284" s="86">
        <v>106.16999889012207</v>
      </c>
      <c r="FS284" s="86">
        <v>106.08245901639343</v>
      </c>
      <c r="FT284" s="86">
        <v>106.0269590643275</v>
      </c>
      <c r="FU284" s="86">
        <v>105.28927536231885</v>
      </c>
      <c r="FV284" s="86">
        <v>106.05159672889478</v>
      </c>
      <c r="FW284" s="86">
        <v>106.55891083092814</v>
      </c>
      <c r="FX284" s="86">
        <v>104.50169512750456</v>
      </c>
      <c r="FY284" s="86">
        <v>110.76285669781932</v>
      </c>
      <c r="FZ284" s="86">
        <v>110.04488010899183</v>
      </c>
      <c r="GA284" s="86">
        <v>109.60462632084533</v>
      </c>
    </row>
    <row r="285" spans="2:183">
      <c r="B285" s="43" t="s">
        <v>9</v>
      </c>
      <c r="C285" s="647" t="s">
        <v>52</v>
      </c>
      <c r="D285" s="87">
        <v>0</v>
      </c>
      <c r="E285" s="87">
        <v>0</v>
      </c>
      <c r="F285" s="87">
        <v>0</v>
      </c>
      <c r="G285" s="87">
        <v>0</v>
      </c>
      <c r="H285" s="87">
        <v>0</v>
      </c>
      <c r="I285" s="87">
        <v>0</v>
      </c>
      <c r="J285" s="87">
        <v>1672.78</v>
      </c>
      <c r="K285" s="87">
        <v>0</v>
      </c>
      <c r="L285" s="87">
        <v>0</v>
      </c>
      <c r="M285" s="87">
        <v>0</v>
      </c>
      <c r="N285" s="87">
        <v>0</v>
      </c>
      <c r="O285" s="87">
        <v>0</v>
      </c>
      <c r="P285" s="87">
        <v>0</v>
      </c>
      <c r="Q285" s="87">
        <v>0</v>
      </c>
      <c r="R285" s="87">
        <v>0</v>
      </c>
      <c r="S285" s="87">
        <v>0</v>
      </c>
      <c r="T285" s="87">
        <v>0</v>
      </c>
      <c r="U285" s="87">
        <v>0</v>
      </c>
      <c r="V285" s="87">
        <v>0</v>
      </c>
      <c r="W285" s="87">
        <v>0</v>
      </c>
      <c r="X285" s="87">
        <v>0</v>
      </c>
      <c r="Y285" s="87">
        <v>0</v>
      </c>
      <c r="Z285" s="87">
        <v>0</v>
      </c>
      <c r="AA285" s="87">
        <v>0</v>
      </c>
      <c r="AB285" s="87">
        <v>0</v>
      </c>
      <c r="AC285" s="87">
        <v>0</v>
      </c>
      <c r="AD285" s="87">
        <v>0</v>
      </c>
      <c r="AE285" s="87">
        <v>0</v>
      </c>
      <c r="AF285" s="87">
        <v>0</v>
      </c>
      <c r="AG285" s="87">
        <v>0</v>
      </c>
      <c r="AH285" s="87">
        <v>0</v>
      </c>
      <c r="AI285" s="87">
        <v>0</v>
      </c>
      <c r="AJ285" s="87">
        <v>0</v>
      </c>
      <c r="AK285" s="87">
        <v>0</v>
      </c>
      <c r="AL285" s="87">
        <v>0</v>
      </c>
      <c r="AM285" s="87">
        <v>0</v>
      </c>
      <c r="AN285" s="87">
        <v>0</v>
      </c>
      <c r="AO285" s="87">
        <v>0</v>
      </c>
      <c r="AP285" s="87">
        <v>0</v>
      </c>
      <c r="AQ285" s="87">
        <v>0</v>
      </c>
      <c r="AR285" s="87">
        <v>0</v>
      </c>
      <c r="AS285" s="87">
        <v>0</v>
      </c>
      <c r="AT285" s="87">
        <v>0</v>
      </c>
      <c r="AU285" s="87">
        <v>0</v>
      </c>
      <c r="AV285" s="87">
        <v>0</v>
      </c>
      <c r="AW285" s="87">
        <v>0</v>
      </c>
      <c r="AX285" s="87">
        <v>0</v>
      </c>
      <c r="AY285" s="87">
        <v>0</v>
      </c>
      <c r="AZ285" s="87">
        <v>0</v>
      </c>
      <c r="BA285" s="87">
        <v>0</v>
      </c>
      <c r="BB285" s="87">
        <v>0</v>
      </c>
      <c r="BC285" s="87">
        <v>0</v>
      </c>
      <c r="BD285" s="87">
        <v>0</v>
      </c>
      <c r="BE285" s="87">
        <v>0</v>
      </c>
      <c r="BF285" s="87">
        <v>0</v>
      </c>
      <c r="BG285" s="87">
        <v>0</v>
      </c>
      <c r="BH285" s="87">
        <v>0</v>
      </c>
      <c r="BI285" s="87">
        <v>0</v>
      </c>
      <c r="BJ285" s="87">
        <v>0</v>
      </c>
      <c r="BK285" s="87">
        <v>0</v>
      </c>
      <c r="BL285" s="87">
        <v>0</v>
      </c>
      <c r="BM285" s="87">
        <v>0</v>
      </c>
      <c r="BN285" s="87">
        <v>0</v>
      </c>
      <c r="BO285" s="87">
        <v>0</v>
      </c>
      <c r="BP285" s="87">
        <v>0</v>
      </c>
      <c r="BQ285" s="87">
        <v>0</v>
      </c>
      <c r="BR285" s="87">
        <v>0</v>
      </c>
      <c r="BS285" s="87">
        <v>0</v>
      </c>
      <c r="BT285" s="87">
        <v>0</v>
      </c>
      <c r="BU285" s="87">
        <v>0</v>
      </c>
      <c r="BV285" s="87">
        <v>0</v>
      </c>
      <c r="BW285" s="87">
        <v>0</v>
      </c>
      <c r="BX285" s="87">
        <v>0</v>
      </c>
      <c r="BY285" s="87">
        <v>0</v>
      </c>
      <c r="BZ285" s="87">
        <v>0</v>
      </c>
      <c r="CA285" s="87">
        <v>0</v>
      </c>
      <c r="CB285" s="87">
        <v>0</v>
      </c>
      <c r="CC285" s="87">
        <v>0</v>
      </c>
      <c r="CD285" s="87">
        <v>2440.7399999999998</v>
      </c>
      <c r="CE285" s="87">
        <v>2250.91</v>
      </c>
      <c r="CF285" s="87">
        <v>0</v>
      </c>
      <c r="CG285" s="87">
        <v>0</v>
      </c>
      <c r="CH285" s="87">
        <v>0</v>
      </c>
      <c r="CI285" s="87">
        <v>0</v>
      </c>
      <c r="CJ285" s="87">
        <v>487.14000000000004</v>
      </c>
      <c r="CK285" s="87">
        <v>561.16999999999996</v>
      </c>
      <c r="CL285" s="87">
        <v>0</v>
      </c>
      <c r="CM285" s="87">
        <v>0</v>
      </c>
      <c r="CN285" s="87">
        <v>0</v>
      </c>
      <c r="CO285" s="87">
        <v>2447.9</v>
      </c>
      <c r="CP285" s="87">
        <v>4676.67</v>
      </c>
      <c r="CQ285" s="87">
        <v>3925.06</v>
      </c>
      <c r="CR285" s="87">
        <v>2609.12</v>
      </c>
      <c r="CS285" s="87">
        <v>372.96000000000004</v>
      </c>
      <c r="CT285" s="87">
        <v>562.1</v>
      </c>
      <c r="CU285" s="87">
        <v>1540.72</v>
      </c>
      <c r="CV285" s="87">
        <v>2325.6499999999996</v>
      </c>
      <c r="CW285" s="87">
        <v>2337.6</v>
      </c>
      <c r="CX285" s="87">
        <v>1934.93</v>
      </c>
      <c r="CY285" s="87">
        <v>2230.41</v>
      </c>
      <c r="CZ285" s="87">
        <v>2548.31</v>
      </c>
      <c r="DA285" s="87">
        <v>3428</v>
      </c>
      <c r="DB285" s="87">
        <v>3673.29</v>
      </c>
      <c r="DC285" s="87">
        <v>3401.73</v>
      </c>
      <c r="DD285" s="87">
        <v>2985.3199999999997</v>
      </c>
      <c r="DE285" s="87">
        <v>1211</v>
      </c>
      <c r="DF285" s="87">
        <v>630.23</v>
      </c>
      <c r="DG285" s="87">
        <v>1310.24</v>
      </c>
      <c r="DH285" s="87">
        <v>2213.0699999999997</v>
      </c>
      <c r="DI285" s="87">
        <v>2053.1</v>
      </c>
      <c r="DJ285" s="87">
        <v>1598.64</v>
      </c>
      <c r="DK285" s="87">
        <v>1449</v>
      </c>
      <c r="DL285" s="87">
        <v>2513.61</v>
      </c>
      <c r="DM285" s="87">
        <v>3581.56</v>
      </c>
      <c r="DN285" s="87">
        <v>3567.22</v>
      </c>
      <c r="DO285" s="87">
        <v>3636.58</v>
      </c>
      <c r="DP285" s="87">
        <v>2709.27</v>
      </c>
      <c r="DQ285" s="87">
        <v>1181.8900000000001</v>
      </c>
      <c r="DR285" s="87">
        <v>713.24</v>
      </c>
      <c r="DS285" s="87">
        <v>1207.21</v>
      </c>
      <c r="DT285" s="87">
        <v>2111.88</v>
      </c>
      <c r="DU285" s="87">
        <v>1835.45</v>
      </c>
      <c r="DV285" s="87">
        <v>1801.0400000000002</v>
      </c>
      <c r="DW285" s="87">
        <v>1297.07</v>
      </c>
      <c r="DX285" s="87">
        <v>2400.04</v>
      </c>
      <c r="DY285" s="87">
        <v>3237.03</v>
      </c>
      <c r="DZ285" s="87">
        <v>3121.4700000000003</v>
      </c>
      <c r="EA285" s="87">
        <v>3724.65</v>
      </c>
      <c r="EB285" s="87">
        <v>2573.4899999999998</v>
      </c>
      <c r="EC285" s="87">
        <v>949.21</v>
      </c>
      <c r="ED285" s="87">
        <v>695.94</v>
      </c>
      <c r="EE285" s="87">
        <v>749.06</v>
      </c>
      <c r="EF285" s="87">
        <v>1953.1999999999998</v>
      </c>
      <c r="EG285" s="87">
        <v>1998.8799999999999</v>
      </c>
      <c r="EH285" s="87">
        <v>1551.04</v>
      </c>
      <c r="EI285" s="87">
        <v>633.52</v>
      </c>
      <c r="EJ285" s="87">
        <v>1453.43</v>
      </c>
      <c r="EK285" s="87">
        <v>2799.75</v>
      </c>
      <c r="EL285" s="87">
        <v>3791.77</v>
      </c>
      <c r="EM285" s="87">
        <v>3749.54</v>
      </c>
      <c r="EN285" s="87">
        <v>2716.34</v>
      </c>
      <c r="EO285" s="87">
        <v>393.23</v>
      </c>
      <c r="EP285" s="87">
        <v>365.40999999999997</v>
      </c>
      <c r="EQ285" s="87">
        <v>933.39</v>
      </c>
      <c r="ER285" s="87">
        <v>1977.19</v>
      </c>
      <c r="ES285" s="87">
        <v>1755.7</v>
      </c>
      <c r="ET285" s="87">
        <v>1709.75</v>
      </c>
      <c r="EU285" s="87">
        <v>673.69999999999993</v>
      </c>
      <c r="EV285" s="87">
        <v>1507.46</v>
      </c>
      <c r="EW285" s="87">
        <v>2937.8</v>
      </c>
      <c r="EX285" s="87">
        <v>3758</v>
      </c>
      <c r="EY285" s="87">
        <v>3391.75</v>
      </c>
      <c r="EZ285" s="87">
        <v>2459.4300000000003</v>
      </c>
      <c r="FA285" s="87">
        <v>359.32</v>
      </c>
      <c r="FB285" s="87">
        <v>375.63</v>
      </c>
      <c r="FC285" s="87">
        <v>972.76</v>
      </c>
      <c r="FD285" s="87">
        <v>1966.54</v>
      </c>
      <c r="FE285" s="87">
        <v>1871.05</v>
      </c>
      <c r="FF285" s="87">
        <v>1662.21</v>
      </c>
      <c r="FG285" s="87">
        <v>554.07999999999993</v>
      </c>
      <c r="FH285" s="87">
        <v>1377.8</v>
      </c>
      <c r="FI285" s="87">
        <v>3173.22</v>
      </c>
      <c r="FJ285" s="87">
        <v>3892.36</v>
      </c>
      <c r="FK285" s="87">
        <v>3405.68</v>
      </c>
      <c r="FL285" s="87">
        <v>2619.7600000000002</v>
      </c>
      <c r="FM285" s="87">
        <v>323.22000000000003</v>
      </c>
      <c r="FN285" s="87">
        <v>386.17</v>
      </c>
      <c r="FO285" s="87">
        <v>1034.6600000000001</v>
      </c>
      <c r="FP285" s="87">
        <v>2062.13</v>
      </c>
      <c r="FQ285" s="87">
        <v>1913.21</v>
      </c>
      <c r="FR285" s="87">
        <v>1944.49</v>
      </c>
      <c r="FS285" s="87">
        <v>724.05</v>
      </c>
      <c r="FT285" s="87">
        <v>1489.5</v>
      </c>
      <c r="FU285" s="87">
        <v>3205.19</v>
      </c>
      <c r="FV285" s="87">
        <v>3514.54</v>
      </c>
      <c r="FW285" s="87">
        <v>3822.2599999999998</v>
      </c>
      <c r="FX285" s="87">
        <v>2550.16</v>
      </c>
      <c r="FY285" s="87">
        <v>692.82</v>
      </c>
      <c r="FZ285" s="87">
        <v>792.08</v>
      </c>
      <c r="GA285" s="87">
        <v>1123.31</v>
      </c>
    </row>
    <row r="286" spans="2:183">
      <c r="B286" s="43" t="s">
        <v>9</v>
      </c>
      <c r="C286" s="647" t="s">
        <v>53</v>
      </c>
      <c r="D286" s="86">
        <v>0</v>
      </c>
      <c r="E286" s="86">
        <v>0</v>
      </c>
      <c r="F286" s="86">
        <v>0</v>
      </c>
      <c r="G286" s="86">
        <v>0</v>
      </c>
      <c r="H286" s="86">
        <v>0</v>
      </c>
      <c r="I286" s="86">
        <v>0</v>
      </c>
      <c r="J286" s="86">
        <v>0.21684988332901217</v>
      </c>
      <c r="K286" s="86">
        <v>0</v>
      </c>
      <c r="L286" s="86">
        <v>0</v>
      </c>
      <c r="M286" s="86">
        <v>0</v>
      </c>
      <c r="N286" s="86">
        <v>0</v>
      </c>
      <c r="O286" s="86">
        <v>0</v>
      </c>
      <c r="P286" s="86">
        <v>0</v>
      </c>
      <c r="Q286" s="86">
        <v>0</v>
      </c>
      <c r="R286" s="86">
        <v>0</v>
      </c>
      <c r="S286" s="86">
        <v>0</v>
      </c>
      <c r="T286" s="86">
        <v>0</v>
      </c>
      <c r="U286" s="86">
        <v>0</v>
      </c>
      <c r="V286" s="86">
        <v>0</v>
      </c>
      <c r="W286" s="86">
        <v>0</v>
      </c>
      <c r="X286" s="86">
        <v>0</v>
      </c>
      <c r="Y286" s="86">
        <v>0</v>
      </c>
      <c r="Z286" s="86">
        <v>0</v>
      </c>
      <c r="AA286" s="86">
        <v>0</v>
      </c>
      <c r="AB286" s="86">
        <v>0</v>
      </c>
      <c r="AC286" s="86">
        <v>0</v>
      </c>
      <c r="AD286" s="86">
        <v>0</v>
      </c>
      <c r="AE286" s="86">
        <v>0</v>
      </c>
      <c r="AF286" s="86">
        <v>0</v>
      </c>
      <c r="AG286" s="86">
        <v>0</v>
      </c>
      <c r="AH286" s="86">
        <v>0</v>
      </c>
      <c r="AI286" s="86">
        <v>0</v>
      </c>
      <c r="AJ286" s="86">
        <v>0</v>
      </c>
      <c r="AK286" s="86">
        <v>0</v>
      </c>
      <c r="AL286" s="86">
        <v>0</v>
      </c>
      <c r="AM286" s="86">
        <v>0</v>
      </c>
      <c r="AN286" s="86">
        <v>0</v>
      </c>
      <c r="AO286" s="86">
        <v>0</v>
      </c>
      <c r="AP286" s="86">
        <v>0</v>
      </c>
      <c r="AQ286" s="86">
        <v>0</v>
      </c>
      <c r="AR286" s="86">
        <v>0</v>
      </c>
      <c r="AS286" s="86">
        <v>0</v>
      </c>
      <c r="AT286" s="86">
        <v>0</v>
      </c>
      <c r="AU286" s="86">
        <v>0</v>
      </c>
      <c r="AV286" s="86">
        <v>0</v>
      </c>
      <c r="AW286" s="86">
        <v>0</v>
      </c>
      <c r="AX286" s="86">
        <v>0</v>
      </c>
      <c r="AY286" s="86">
        <v>0</v>
      </c>
      <c r="AZ286" s="86">
        <v>0</v>
      </c>
      <c r="BA286" s="86">
        <v>0</v>
      </c>
      <c r="BB286" s="86">
        <v>0</v>
      </c>
      <c r="BC286" s="86">
        <v>0</v>
      </c>
      <c r="BD286" s="86">
        <v>0</v>
      </c>
      <c r="BE286" s="86">
        <v>0</v>
      </c>
      <c r="BF286" s="86">
        <v>0</v>
      </c>
      <c r="BG286" s="86">
        <v>0</v>
      </c>
      <c r="BH286" s="86">
        <v>0</v>
      </c>
      <c r="BI286" s="86">
        <v>0</v>
      </c>
      <c r="BJ286" s="86">
        <v>0</v>
      </c>
      <c r="BK286" s="86">
        <v>0</v>
      </c>
      <c r="BL286" s="86">
        <v>0</v>
      </c>
      <c r="BM286" s="86">
        <v>0</v>
      </c>
      <c r="BN286" s="86">
        <v>0</v>
      </c>
      <c r="BO286" s="86">
        <v>0</v>
      </c>
      <c r="BP286" s="86">
        <v>0</v>
      </c>
      <c r="BQ286" s="86">
        <v>0</v>
      </c>
      <c r="BR286" s="86">
        <v>0</v>
      </c>
      <c r="BS286" s="86">
        <v>0</v>
      </c>
      <c r="BT286" s="86">
        <v>0</v>
      </c>
      <c r="BU286" s="86">
        <v>0</v>
      </c>
      <c r="BV286" s="86">
        <v>0</v>
      </c>
      <c r="BW286" s="86">
        <v>0</v>
      </c>
      <c r="BX286" s="86">
        <v>0</v>
      </c>
      <c r="BY286" s="86">
        <v>0</v>
      </c>
      <c r="BZ286" s="86">
        <v>0</v>
      </c>
      <c r="CA286" s="86">
        <v>0</v>
      </c>
      <c r="CB286" s="86">
        <v>0</v>
      </c>
      <c r="CC286" s="86">
        <v>0</v>
      </c>
      <c r="CD286" s="86">
        <v>0.23378735632183906</v>
      </c>
      <c r="CE286" s="86">
        <v>0.23378791026173659</v>
      </c>
      <c r="CF286" s="86">
        <v>0</v>
      </c>
      <c r="CG286" s="86">
        <v>0</v>
      </c>
      <c r="CH286" s="86">
        <v>0</v>
      </c>
      <c r="CI286" s="86">
        <v>0</v>
      </c>
      <c r="CJ286" s="86">
        <v>0.17843956043956047</v>
      </c>
      <c r="CK286" s="86">
        <v>0.17843243243243243</v>
      </c>
      <c r="CL286" s="86">
        <v>0</v>
      </c>
      <c r="CM286" s="86">
        <v>0</v>
      </c>
      <c r="CN286" s="86">
        <v>0</v>
      </c>
      <c r="CO286" s="86">
        <v>0.23999019607843139</v>
      </c>
      <c r="CP286" s="86">
        <v>0.23997690886699508</v>
      </c>
      <c r="CQ286" s="86">
        <v>0.2399767669356811</v>
      </c>
      <c r="CR286" s="86">
        <v>0.23998528329654156</v>
      </c>
      <c r="CS286" s="86">
        <v>0.17844976076555025</v>
      </c>
      <c r="CT286" s="86">
        <v>0.17844444444444446</v>
      </c>
      <c r="CU286" s="86">
        <v>0.17842733063115229</v>
      </c>
      <c r="CV286" s="86">
        <v>0.18319417093343834</v>
      </c>
      <c r="CW286" s="86">
        <v>0.1831974921630094</v>
      </c>
      <c r="CX286" s="86">
        <v>0.18319731111531906</v>
      </c>
      <c r="CY286" s="86">
        <v>0.18319589322381929</v>
      </c>
      <c r="CZ286" s="86">
        <v>0.24645164410058026</v>
      </c>
      <c r="DA286" s="86">
        <v>0.24644140905823148</v>
      </c>
      <c r="DB286" s="86">
        <v>0.24643029652488929</v>
      </c>
      <c r="DC286" s="86">
        <v>0.24643074471167778</v>
      </c>
      <c r="DD286" s="86">
        <v>0.24643552913983818</v>
      </c>
      <c r="DE286" s="86">
        <v>0.18320726172465962</v>
      </c>
      <c r="DF286" s="86">
        <v>0.1832063953488372</v>
      </c>
      <c r="DG286" s="86">
        <v>0.18319910514541388</v>
      </c>
      <c r="DH286" s="86">
        <v>0.18818622448979588</v>
      </c>
      <c r="DI286" s="86">
        <v>0.18818515123739687</v>
      </c>
      <c r="DJ286" s="86">
        <v>0.18818599175985876</v>
      </c>
      <c r="DK286" s="86">
        <v>0.18818181818181817</v>
      </c>
      <c r="DL286" s="86">
        <v>0.2531329305135952</v>
      </c>
      <c r="DM286" s="86">
        <v>0.25311378091872794</v>
      </c>
      <c r="DN286" s="86">
        <v>0.25310202923229741</v>
      </c>
      <c r="DO286" s="86">
        <v>0.25310272828507796</v>
      </c>
      <c r="DP286" s="86">
        <v>0.25310818385650224</v>
      </c>
      <c r="DQ286" s="86">
        <v>0.18819904458598727</v>
      </c>
      <c r="DR286" s="86">
        <v>0.18818997361477574</v>
      </c>
      <c r="DS286" s="86">
        <v>0.18818550272798129</v>
      </c>
      <c r="DT286" s="86">
        <v>0.19330709382151032</v>
      </c>
      <c r="DU286" s="86">
        <v>0.19330700368615061</v>
      </c>
      <c r="DV286" s="86">
        <v>0.1933068584308254</v>
      </c>
      <c r="DW286" s="86">
        <v>0.19330402384500744</v>
      </c>
      <c r="DX286" s="86">
        <v>0.26002600216684724</v>
      </c>
      <c r="DY286" s="86">
        <v>0.26000240963855425</v>
      </c>
      <c r="DZ286" s="86">
        <v>0.25999250374812594</v>
      </c>
      <c r="EA286" s="86">
        <v>0.25999232165293873</v>
      </c>
      <c r="EB286" s="86">
        <v>0.26000101030511213</v>
      </c>
      <c r="EC286" s="86">
        <v>0.19332179226069246</v>
      </c>
      <c r="ED286" s="86">
        <v>0.19331666666666669</v>
      </c>
      <c r="EE286" s="86">
        <v>0.19330580645161288</v>
      </c>
      <c r="EF286" s="86">
        <v>0.19859684799186578</v>
      </c>
      <c r="EG286" s="86">
        <v>0.19859711872826627</v>
      </c>
      <c r="EH286" s="86">
        <v>0.1985966709346991</v>
      </c>
      <c r="EI286" s="86">
        <v>0.19859561128526645</v>
      </c>
      <c r="EJ286" s="86">
        <v>0.2671746323529412</v>
      </c>
      <c r="EK286" s="86">
        <v>0.26715171755725192</v>
      </c>
      <c r="EL286" s="86">
        <v>0.26713893194307453</v>
      </c>
      <c r="EM286" s="86">
        <v>0.26713736107153035</v>
      </c>
      <c r="EN286" s="86">
        <v>0.26714594807238395</v>
      </c>
      <c r="EO286" s="86">
        <v>0.19860101010101011</v>
      </c>
      <c r="EP286" s="86">
        <v>0.1985923913043478</v>
      </c>
      <c r="EQ286" s="86">
        <v>0.19859361702127659</v>
      </c>
      <c r="ER286" s="86">
        <v>0.20414971605575633</v>
      </c>
      <c r="ES286" s="86">
        <v>0.20415116279069767</v>
      </c>
      <c r="ET286" s="86">
        <v>0.20414925373134329</v>
      </c>
      <c r="EU286" s="86">
        <v>0.20415151515151514</v>
      </c>
      <c r="EV286" s="86">
        <v>0.27458287795992714</v>
      </c>
      <c r="EW286" s="86">
        <v>0.27456074766355143</v>
      </c>
      <c r="EX286" s="86">
        <v>0.27454704850964351</v>
      </c>
      <c r="EY286" s="86">
        <v>0.27454670552047922</v>
      </c>
      <c r="EZ286" s="86">
        <v>0.27455123911587409</v>
      </c>
      <c r="FA286" s="86">
        <v>0.2041590909090909</v>
      </c>
      <c r="FB286" s="86">
        <v>0.20414673913043477</v>
      </c>
      <c r="FC286" s="86">
        <v>0.20414690451206716</v>
      </c>
      <c r="FD286" s="86">
        <v>0.20987620064034151</v>
      </c>
      <c r="FE286" s="86">
        <v>0.2098766124509254</v>
      </c>
      <c r="FF286" s="86">
        <v>0.20987500000000001</v>
      </c>
      <c r="FG286" s="86">
        <v>0.20987878787878786</v>
      </c>
      <c r="FH286" s="86">
        <v>0.2823360655737705</v>
      </c>
      <c r="FI286" s="86">
        <v>0.28231494661921708</v>
      </c>
      <c r="FJ286" s="86">
        <v>0.28230055120394548</v>
      </c>
      <c r="FK286" s="86">
        <v>0.28230106100795754</v>
      </c>
      <c r="FL286" s="86">
        <v>0.28230172413793103</v>
      </c>
      <c r="FM286" s="86">
        <v>0.20988311688311689</v>
      </c>
      <c r="FN286" s="86">
        <v>0.20987500000000001</v>
      </c>
      <c r="FO286" s="86">
        <v>0.20987018255578094</v>
      </c>
      <c r="FP286" s="86">
        <v>0.21581684981684982</v>
      </c>
      <c r="FQ286" s="86">
        <v>0.21581613085166385</v>
      </c>
      <c r="FR286" s="86">
        <v>0.21581465038845726</v>
      </c>
      <c r="FS286" s="86">
        <v>0.21581222056631891</v>
      </c>
      <c r="FT286" s="86">
        <v>0.29035087719298247</v>
      </c>
      <c r="FU286" s="86">
        <v>0.2903251811594203</v>
      </c>
      <c r="FV286" s="86">
        <v>0.29031389393689078</v>
      </c>
      <c r="FW286" s="86">
        <v>0.29031292723682212</v>
      </c>
      <c r="FX286" s="86">
        <v>0.29031876138433516</v>
      </c>
      <c r="FY286" s="86">
        <v>0.21583177570093459</v>
      </c>
      <c r="FZ286" s="86">
        <v>0.2158256130790191</v>
      </c>
      <c r="GA286" s="86">
        <v>0.21581364073006723</v>
      </c>
    </row>
    <row r="287" spans="2:183">
      <c r="B287" s="43" t="s">
        <v>9</v>
      </c>
      <c r="C287" s="647" t="s">
        <v>228</v>
      </c>
      <c r="D287" s="85">
        <v>0</v>
      </c>
      <c r="E287" s="85">
        <v>0</v>
      </c>
      <c r="F287" s="85">
        <v>0</v>
      </c>
      <c r="G287" s="85">
        <v>0</v>
      </c>
      <c r="H287" s="85">
        <v>0</v>
      </c>
      <c r="I287" s="85">
        <v>0</v>
      </c>
      <c r="J287" s="85">
        <v>406116.05</v>
      </c>
      <c r="K287" s="85">
        <v>0</v>
      </c>
      <c r="L287" s="85">
        <v>0</v>
      </c>
      <c r="M287" s="85">
        <v>0</v>
      </c>
      <c r="N287" s="85">
        <v>0</v>
      </c>
      <c r="O287" s="85">
        <v>0</v>
      </c>
      <c r="P287" s="85">
        <v>0</v>
      </c>
      <c r="Q287" s="85">
        <v>0</v>
      </c>
      <c r="R287" s="85">
        <v>0</v>
      </c>
      <c r="S287" s="85">
        <v>0</v>
      </c>
      <c r="T287" s="85">
        <v>0</v>
      </c>
      <c r="U287" s="85">
        <v>0</v>
      </c>
      <c r="V287" s="85">
        <v>0</v>
      </c>
      <c r="W287" s="85">
        <v>0</v>
      </c>
      <c r="X287" s="85">
        <v>0</v>
      </c>
      <c r="Y287" s="85">
        <v>0</v>
      </c>
      <c r="Z287" s="85">
        <v>0</v>
      </c>
      <c r="AA287" s="85">
        <v>0</v>
      </c>
      <c r="AB287" s="85">
        <v>0</v>
      </c>
      <c r="AC287" s="85">
        <v>0</v>
      </c>
      <c r="AD287" s="85">
        <v>0</v>
      </c>
      <c r="AE287" s="85">
        <v>0</v>
      </c>
      <c r="AF287" s="85">
        <v>0</v>
      </c>
      <c r="AG287" s="85">
        <v>0</v>
      </c>
      <c r="AH287" s="85">
        <v>0</v>
      </c>
      <c r="AI287" s="85">
        <v>0</v>
      </c>
      <c r="AJ287" s="85">
        <v>0</v>
      </c>
      <c r="AK287" s="85">
        <v>0</v>
      </c>
      <c r="AL287" s="85">
        <v>0</v>
      </c>
      <c r="AM287" s="85">
        <v>0</v>
      </c>
      <c r="AN287" s="85">
        <v>0</v>
      </c>
      <c r="AO287" s="85">
        <v>0</v>
      </c>
      <c r="AP287" s="85">
        <v>0</v>
      </c>
      <c r="AQ287" s="85">
        <v>0</v>
      </c>
      <c r="AR287" s="85">
        <v>0</v>
      </c>
      <c r="AS287" s="85">
        <v>0</v>
      </c>
      <c r="AT287" s="85">
        <v>0</v>
      </c>
      <c r="AU287" s="85">
        <v>0</v>
      </c>
      <c r="AV287" s="85">
        <v>0</v>
      </c>
      <c r="AW287" s="85">
        <v>0</v>
      </c>
      <c r="AX287" s="85">
        <v>0</v>
      </c>
      <c r="AY287" s="85">
        <v>0</v>
      </c>
      <c r="AZ287" s="85">
        <v>0</v>
      </c>
      <c r="BA287" s="85">
        <v>0</v>
      </c>
      <c r="BB287" s="85">
        <v>0</v>
      </c>
      <c r="BC287" s="85">
        <v>0</v>
      </c>
      <c r="BD287" s="85">
        <v>0</v>
      </c>
      <c r="BE287" s="85">
        <v>0</v>
      </c>
      <c r="BF287" s="85">
        <v>0</v>
      </c>
      <c r="BG287" s="85">
        <v>0</v>
      </c>
      <c r="BH287" s="85">
        <v>0</v>
      </c>
      <c r="BI287" s="85">
        <v>0</v>
      </c>
      <c r="BJ287" s="85">
        <v>0</v>
      </c>
      <c r="BK287" s="85">
        <v>0</v>
      </c>
      <c r="BL287" s="85">
        <v>0</v>
      </c>
      <c r="BM287" s="85">
        <v>0</v>
      </c>
      <c r="BN287" s="85">
        <v>0</v>
      </c>
      <c r="BO287" s="85">
        <v>0</v>
      </c>
      <c r="BP287" s="85">
        <v>0</v>
      </c>
      <c r="BQ287" s="85">
        <v>0</v>
      </c>
      <c r="BR287" s="85">
        <v>0</v>
      </c>
      <c r="BS287" s="85">
        <v>0</v>
      </c>
      <c r="BT287" s="85">
        <v>0</v>
      </c>
      <c r="BU287" s="85">
        <v>0</v>
      </c>
      <c r="BV287" s="85">
        <v>0</v>
      </c>
      <c r="BW287" s="85">
        <v>0</v>
      </c>
      <c r="BX287" s="85">
        <v>0</v>
      </c>
      <c r="BY287" s="85">
        <v>0</v>
      </c>
      <c r="BZ287" s="85">
        <v>0</v>
      </c>
      <c r="CA287" s="85">
        <v>0</v>
      </c>
      <c r="CB287" s="85">
        <v>0</v>
      </c>
      <c r="CC287" s="85">
        <v>0</v>
      </c>
      <c r="CD287" s="85">
        <v>744054.55999999994</v>
      </c>
      <c r="CE287" s="85">
        <v>691294.76</v>
      </c>
      <c r="CF287" s="85">
        <v>0</v>
      </c>
      <c r="CG287" s="85">
        <v>0</v>
      </c>
      <c r="CH287" s="85">
        <v>0</v>
      </c>
      <c r="CI287" s="85">
        <v>0</v>
      </c>
      <c r="CJ287" s="85">
        <v>231259.47000000003</v>
      </c>
      <c r="CK287" s="85">
        <v>256757.99000000002</v>
      </c>
      <c r="CL287" s="85">
        <v>0</v>
      </c>
      <c r="CM287" s="85">
        <v>0</v>
      </c>
      <c r="CN287" s="85">
        <v>0</v>
      </c>
      <c r="CO287" s="85">
        <v>767951.77</v>
      </c>
      <c r="CP287" s="85">
        <v>1447053.49</v>
      </c>
      <c r="CQ287" s="85">
        <v>1224962.8500000001</v>
      </c>
      <c r="CR287" s="85">
        <v>823386.12</v>
      </c>
      <c r="CS287" s="85">
        <v>179771.33</v>
      </c>
      <c r="CT287" s="85">
        <v>266287.80999999994</v>
      </c>
      <c r="CU287" s="85">
        <v>726189.73</v>
      </c>
      <c r="CV287" s="85">
        <v>1054601.3199999998</v>
      </c>
      <c r="CW287" s="85">
        <v>1069845.7200000002</v>
      </c>
      <c r="CX287" s="85">
        <v>889731.22</v>
      </c>
      <c r="CY287" s="85">
        <v>975627.99</v>
      </c>
      <c r="CZ287" s="85">
        <v>830455.63</v>
      </c>
      <c r="DA287" s="85">
        <v>1108968.7</v>
      </c>
      <c r="DB287" s="85">
        <v>1181396.3499999999</v>
      </c>
      <c r="DC287" s="85">
        <v>1103980.5</v>
      </c>
      <c r="DD287" s="85">
        <v>971048.76</v>
      </c>
      <c r="DE287" s="85">
        <v>554409.52</v>
      </c>
      <c r="DF287" s="85">
        <v>300256.52999999997</v>
      </c>
      <c r="DG287" s="85">
        <v>632646.40000000002</v>
      </c>
      <c r="DH287" s="85">
        <v>1050187.29</v>
      </c>
      <c r="DI287" s="85">
        <v>970505.41</v>
      </c>
      <c r="DJ287" s="85">
        <v>756396.44</v>
      </c>
      <c r="DK287" s="85">
        <v>658458.81000000006</v>
      </c>
      <c r="DL287" s="85">
        <v>851990.41</v>
      </c>
      <c r="DM287" s="85">
        <v>1190040.4800000002</v>
      </c>
      <c r="DN287" s="85">
        <v>1179281.9100000001</v>
      </c>
      <c r="DO287" s="85">
        <v>1211640.6300000001</v>
      </c>
      <c r="DP287" s="85">
        <v>908556.32000000007</v>
      </c>
      <c r="DQ287" s="85">
        <v>560798.38</v>
      </c>
      <c r="DR287" s="85">
        <v>348813.14</v>
      </c>
      <c r="DS287" s="85">
        <v>598264.04999999993</v>
      </c>
      <c r="DT287" s="85">
        <v>1026920.86</v>
      </c>
      <c r="DU287" s="85">
        <v>890307.62</v>
      </c>
      <c r="DV287" s="85">
        <v>870200.17</v>
      </c>
      <c r="DW287" s="85">
        <v>605090.86</v>
      </c>
      <c r="DX287" s="85">
        <v>837183.83000000007</v>
      </c>
      <c r="DY287" s="85">
        <v>1099812.53</v>
      </c>
      <c r="DZ287" s="85">
        <v>1056645.4099999999</v>
      </c>
      <c r="EA287" s="85">
        <v>1265211.0299999998</v>
      </c>
      <c r="EB287" s="85">
        <v>882858.33000000007</v>
      </c>
      <c r="EC287" s="85">
        <v>463081.62</v>
      </c>
      <c r="ED287" s="85">
        <v>345975.64</v>
      </c>
      <c r="EE287" s="85">
        <v>371993.64999999997</v>
      </c>
      <c r="EF287" s="85">
        <v>963206.79999999993</v>
      </c>
      <c r="EG287" s="85">
        <v>981512.71000000008</v>
      </c>
      <c r="EH287" s="85">
        <v>756854.19</v>
      </c>
      <c r="EI287" s="85">
        <v>302848.88</v>
      </c>
      <c r="EJ287" s="85">
        <v>513127.52</v>
      </c>
      <c r="EK287" s="85">
        <v>975317.39</v>
      </c>
      <c r="EL287" s="85">
        <v>1322349.28</v>
      </c>
      <c r="EM287" s="85">
        <v>1314617.4000000001</v>
      </c>
      <c r="EN287" s="85">
        <v>949842.53999999992</v>
      </c>
      <c r="EO287" s="85">
        <v>193543.03</v>
      </c>
      <c r="EP287" s="85">
        <v>179628.44</v>
      </c>
      <c r="EQ287" s="85">
        <v>465244.61</v>
      </c>
      <c r="ER287" s="85">
        <v>991530.58999999985</v>
      </c>
      <c r="ES287" s="85">
        <v>877650.77999999991</v>
      </c>
      <c r="ET287" s="85">
        <v>827213.29</v>
      </c>
      <c r="EU287" s="85">
        <v>329676.03999999998</v>
      </c>
      <c r="EV287" s="85">
        <v>540414.2699999999</v>
      </c>
      <c r="EW287" s="85">
        <v>1050240.71</v>
      </c>
      <c r="EX287" s="85">
        <v>1348913.2100000002</v>
      </c>
      <c r="EY287" s="85">
        <v>1221557.7899999998</v>
      </c>
      <c r="EZ287" s="85">
        <v>868551.95000000007</v>
      </c>
      <c r="FA287" s="85">
        <v>178059.73</v>
      </c>
      <c r="FB287" s="85">
        <v>184905.97000000003</v>
      </c>
      <c r="FC287" s="85">
        <v>485470.54000000004</v>
      </c>
      <c r="FD287" s="85">
        <v>985713.1</v>
      </c>
      <c r="FE287" s="85">
        <v>947232.43</v>
      </c>
      <c r="FF287" s="85">
        <v>818311.21</v>
      </c>
      <c r="FG287" s="85">
        <v>276974.61</v>
      </c>
      <c r="FH287" s="85">
        <v>500897.82</v>
      </c>
      <c r="FI287" s="85">
        <v>1149459.2499999998</v>
      </c>
      <c r="FJ287" s="85">
        <v>1416942.6600000001</v>
      </c>
      <c r="FK287" s="85">
        <v>1245620.6899999997</v>
      </c>
      <c r="FL287" s="85">
        <v>934443.38</v>
      </c>
      <c r="FM287" s="85">
        <v>161920.15000000002</v>
      </c>
      <c r="FN287" s="85">
        <v>192605.08000000002</v>
      </c>
      <c r="FO287" s="85">
        <v>523731.32999999996</v>
      </c>
      <c r="FP287" s="85">
        <v>1041160.4400000001</v>
      </c>
      <c r="FQ287" s="85">
        <v>971707.71999999986</v>
      </c>
      <c r="FR287" s="85">
        <v>958536.17999999993</v>
      </c>
      <c r="FS287" s="85">
        <v>356630.69999999995</v>
      </c>
      <c r="FT287" s="85">
        <v>545407.80000000005</v>
      </c>
      <c r="FU287" s="85">
        <v>1165598.79</v>
      </c>
      <c r="FV287" s="85">
        <v>1287375.1700000002</v>
      </c>
      <c r="FW287" s="85">
        <v>1406776.88</v>
      </c>
      <c r="FX287" s="85">
        <v>920493.05</v>
      </c>
      <c r="FY287" s="85">
        <v>356241.59</v>
      </c>
      <c r="FZ287" s="85">
        <v>404656.79000000004</v>
      </c>
      <c r="GA287" s="85">
        <v>571615.39</v>
      </c>
    </row>
    <row r="288" spans="2:183">
      <c r="B288" s="183" t="s">
        <v>9</v>
      </c>
      <c r="C288" s="648" t="s">
        <v>229</v>
      </c>
      <c r="D288" s="184">
        <v>0</v>
      </c>
      <c r="E288" s="184">
        <v>0</v>
      </c>
      <c r="F288" s="184">
        <v>0</v>
      </c>
      <c r="G288" s="184">
        <v>0</v>
      </c>
      <c r="H288" s="184">
        <v>0</v>
      </c>
      <c r="I288" s="184">
        <v>0</v>
      </c>
      <c r="J288" s="184">
        <v>2271807.076691729</v>
      </c>
      <c r="K288" s="184">
        <v>0</v>
      </c>
      <c r="L288" s="184">
        <v>0</v>
      </c>
      <c r="M288" s="184">
        <v>0</v>
      </c>
      <c r="N288" s="184">
        <v>0</v>
      </c>
      <c r="O288" s="184">
        <v>0</v>
      </c>
      <c r="P288" s="184">
        <v>0</v>
      </c>
      <c r="Q288" s="184">
        <v>0</v>
      </c>
      <c r="R288" s="184">
        <v>0</v>
      </c>
      <c r="S288" s="184">
        <v>0</v>
      </c>
      <c r="T288" s="184">
        <v>0</v>
      </c>
      <c r="U288" s="184">
        <v>0</v>
      </c>
      <c r="V288" s="184">
        <v>0</v>
      </c>
      <c r="W288" s="184">
        <v>0</v>
      </c>
      <c r="X288" s="184">
        <v>0</v>
      </c>
      <c r="Y288" s="184">
        <v>0</v>
      </c>
      <c r="Z288" s="184">
        <v>0</v>
      </c>
      <c r="AA288" s="184">
        <v>0</v>
      </c>
      <c r="AB288" s="184">
        <v>0</v>
      </c>
      <c r="AC288" s="184">
        <v>0</v>
      </c>
      <c r="AD288" s="184">
        <v>0</v>
      </c>
      <c r="AE288" s="184">
        <v>0</v>
      </c>
      <c r="AF288" s="184">
        <v>0</v>
      </c>
      <c r="AG288" s="184">
        <v>0</v>
      </c>
      <c r="AH288" s="184">
        <v>0</v>
      </c>
      <c r="AI288" s="184">
        <v>0</v>
      </c>
      <c r="AJ288" s="184">
        <v>0</v>
      </c>
      <c r="AK288" s="184">
        <v>0</v>
      </c>
      <c r="AL288" s="184">
        <v>0</v>
      </c>
      <c r="AM288" s="184">
        <v>0</v>
      </c>
      <c r="AN288" s="184">
        <v>0</v>
      </c>
      <c r="AO288" s="184">
        <v>0</v>
      </c>
      <c r="AP288" s="184">
        <v>0</v>
      </c>
      <c r="AQ288" s="184">
        <v>0</v>
      </c>
      <c r="AR288" s="184">
        <v>0</v>
      </c>
      <c r="AS288" s="184">
        <v>0</v>
      </c>
      <c r="AT288" s="184">
        <v>0</v>
      </c>
      <c r="AU288" s="184">
        <v>0</v>
      </c>
      <c r="AV288" s="184">
        <v>0</v>
      </c>
      <c r="AW288" s="184">
        <v>0</v>
      </c>
      <c r="AX288" s="184">
        <v>0</v>
      </c>
      <c r="AY288" s="184">
        <v>0</v>
      </c>
      <c r="AZ288" s="184">
        <v>0</v>
      </c>
      <c r="BA288" s="184">
        <v>0</v>
      </c>
      <c r="BB288" s="184">
        <v>0</v>
      </c>
      <c r="BC288" s="184">
        <v>0</v>
      </c>
      <c r="BD288" s="184">
        <v>0</v>
      </c>
      <c r="BE288" s="184">
        <v>0</v>
      </c>
      <c r="BF288" s="184">
        <v>0</v>
      </c>
      <c r="BG288" s="184">
        <v>0</v>
      </c>
      <c r="BH288" s="184">
        <v>0</v>
      </c>
      <c r="BI288" s="184">
        <v>0</v>
      </c>
      <c r="BJ288" s="184">
        <v>0</v>
      </c>
      <c r="BK288" s="184">
        <v>0</v>
      </c>
      <c r="BL288" s="184">
        <v>0</v>
      </c>
      <c r="BM288" s="184">
        <v>0</v>
      </c>
      <c r="BN288" s="184">
        <v>0</v>
      </c>
      <c r="BO288" s="184">
        <v>0</v>
      </c>
      <c r="BP288" s="184">
        <v>0</v>
      </c>
      <c r="BQ288" s="184">
        <v>0</v>
      </c>
      <c r="BR288" s="184">
        <v>0</v>
      </c>
      <c r="BS288" s="184">
        <v>0</v>
      </c>
      <c r="BT288" s="184">
        <v>0</v>
      </c>
      <c r="BU288" s="184">
        <v>0</v>
      </c>
      <c r="BV288" s="184">
        <v>0</v>
      </c>
      <c r="BW288" s="184">
        <v>0</v>
      </c>
      <c r="BX288" s="184">
        <v>0</v>
      </c>
      <c r="BY288" s="184">
        <v>0</v>
      </c>
      <c r="BZ288" s="184">
        <v>0</v>
      </c>
      <c r="CA288" s="184">
        <v>0</v>
      </c>
      <c r="CB288" s="184">
        <v>0</v>
      </c>
      <c r="CC288" s="184">
        <v>0</v>
      </c>
      <c r="CD288" s="184">
        <v>3075425.5146666663</v>
      </c>
      <c r="CE288" s="184">
        <v>3098333.1412048195</v>
      </c>
      <c r="CF288" s="184">
        <v>0</v>
      </c>
      <c r="CG288" s="184">
        <v>0</v>
      </c>
      <c r="CH288" s="184">
        <v>0</v>
      </c>
      <c r="CI288" s="184">
        <v>0</v>
      </c>
      <c r="CJ288" s="184">
        <v>4096596.3257142864</v>
      </c>
      <c r="CK288" s="184">
        <v>3693396.3331001597</v>
      </c>
      <c r="CL288" s="184">
        <v>0</v>
      </c>
      <c r="CM288" s="184">
        <v>0</v>
      </c>
      <c r="CN288" s="184">
        <v>0</v>
      </c>
      <c r="CO288" s="184">
        <v>3252501.6141176471</v>
      </c>
      <c r="CP288" s="184">
        <v>3204189.8707142859</v>
      </c>
      <c r="CQ288" s="184">
        <v>3231816.8808510639</v>
      </c>
      <c r="CR288" s="184">
        <v>3162675.1629139069</v>
      </c>
      <c r="CS288" s="184">
        <v>3839709.1728229662</v>
      </c>
      <c r="CT288" s="184">
        <v>3651947.1085714274</v>
      </c>
      <c r="CU288" s="184">
        <v>4066998.8816213082</v>
      </c>
      <c r="CV288" s="184">
        <v>4017370.6053721933</v>
      </c>
      <c r="CW288" s="184">
        <v>3662293.1857053298</v>
      </c>
      <c r="CX288" s="184">
        <v>4073793.0126112481</v>
      </c>
      <c r="CY288" s="184">
        <v>3750257.8999589318</v>
      </c>
      <c r="CZ288" s="184">
        <v>3585255.2536943904</v>
      </c>
      <c r="DA288" s="184">
        <v>3444101.2106398274</v>
      </c>
      <c r="DB288" s="184">
        <v>3420073.4801556412</v>
      </c>
      <c r="DC288" s="184">
        <v>3451098.7058823532</v>
      </c>
      <c r="DD288" s="184">
        <v>3347448.9200594351</v>
      </c>
      <c r="DE288" s="184">
        <v>3744151.4331013621</v>
      </c>
      <c r="DF288" s="184">
        <v>3770663.3999999994</v>
      </c>
      <c r="DG288" s="184">
        <v>4277793.6107382551</v>
      </c>
      <c r="DH288" s="184">
        <v>4318627.3252040818</v>
      </c>
      <c r="DI288" s="184">
        <v>3885579.8633180568</v>
      </c>
      <c r="DJ288" s="184">
        <v>4305983.7361271335</v>
      </c>
      <c r="DK288" s="184">
        <v>4002061.3387012989</v>
      </c>
      <c r="DL288" s="184">
        <v>3830095.8612688822</v>
      </c>
      <c r="DM288" s="184">
        <v>3633197.7905300362</v>
      </c>
      <c r="DN288" s="184">
        <v>3610640.9096296304</v>
      </c>
      <c r="DO288" s="184">
        <v>3638969.6872049002</v>
      </c>
      <c r="DP288" s="184">
        <v>3544591.921076234</v>
      </c>
      <c r="DQ288" s="184">
        <v>3986312.0514649684</v>
      </c>
      <c r="DR288" s="184">
        <v>3975917.5852242745</v>
      </c>
      <c r="DS288" s="184">
        <v>4510062.2693686672</v>
      </c>
      <c r="DT288" s="184">
        <v>4545711.0104897022</v>
      </c>
      <c r="DU288" s="184">
        <v>4095696.3498262241</v>
      </c>
      <c r="DV288" s="184">
        <v>4516784.3963936893</v>
      </c>
      <c r="DW288" s="184">
        <v>4220305.8491803277</v>
      </c>
      <c r="DX288" s="184">
        <v>4048958.415081257</v>
      </c>
      <c r="DY288" s="184">
        <v>3816216.9715662654</v>
      </c>
      <c r="DZ288" s="184">
        <v>3797797.9953623191</v>
      </c>
      <c r="EA288" s="184">
        <v>3811000.0255870442</v>
      </c>
      <c r="EB288" s="184">
        <v>3724809.4423924028</v>
      </c>
      <c r="EC288" s="184">
        <v>4210175.8690020368</v>
      </c>
      <c r="ED288" s="184">
        <v>4151707.68</v>
      </c>
      <c r="EE288" s="184">
        <v>4642480.7519999994</v>
      </c>
      <c r="EF288" s="184">
        <v>4736215.6429079818</v>
      </c>
      <c r="EG288" s="184">
        <v>4411687.5310879294</v>
      </c>
      <c r="EH288" s="184">
        <v>4686487.6604865557</v>
      </c>
      <c r="EI288" s="184">
        <v>4443049.3993730415</v>
      </c>
      <c r="EJ288" s="184">
        <v>4210664.0611764705</v>
      </c>
      <c r="EK288" s="184">
        <v>4020392.2946564886</v>
      </c>
      <c r="EL288" s="184">
        <v>4020150.495319149</v>
      </c>
      <c r="EM288" s="184">
        <v>4041633.6595041328</v>
      </c>
      <c r="EN288" s="184">
        <v>3901005.5537372143</v>
      </c>
      <c r="EO288" s="184">
        <v>4363515.585454545</v>
      </c>
      <c r="EP288" s="184">
        <v>4217363.3739130432</v>
      </c>
      <c r="EQ288" s="184">
        <v>4787070.072255319</v>
      </c>
      <c r="ER288" s="184">
        <v>4950998.382281879</v>
      </c>
      <c r="ES288" s="184">
        <v>4457649.5430697668</v>
      </c>
      <c r="ET288" s="184">
        <v>4776601.1587343281</v>
      </c>
      <c r="EU288" s="184">
        <v>4675405.6581818182</v>
      </c>
      <c r="EV288" s="184">
        <v>4394188.16262295</v>
      </c>
      <c r="EW288" s="184">
        <v>4240224.1749532707</v>
      </c>
      <c r="EX288" s="184">
        <v>4252506.051864407</v>
      </c>
      <c r="EY288" s="184">
        <v>4266849.7453521118</v>
      </c>
      <c r="EZ288" s="184">
        <v>4048976.2705961158</v>
      </c>
      <c r="FA288" s="184">
        <v>4516242.2427272731</v>
      </c>
      <c r="FB288" s="184">
        <v>4341270.6000000006</v>
      </c>
      <c r="FC288" s="184">
        <v>4927042.0386988465</v>
      </c>
      <c r="FD288" s="184">
        <v>5087415.7434364995</v>
      </c>
      <c r="FE288" s="184">
        <v>4641067.0266292766</v>
      </c>
      <c r="FF288" s="184">
        <v>4996657.8428787878</v>
      </c>
      <c r="FG288" s="184">
        <v>4910004.4499999993</v>
      </c>
      <c r="FH288" s="184">
        <v>4581983.3370491806</v>
      </c>
      <c r="FI288" s="184">
        <v>4417850.4982206393</v>
      </c>
      <c r="FJ288" s="184">
        <v>4434574.2431331594</v>
      </c>
      <c r="FK288" s="184">
        <v>4455489.3911538459</v>
      </c>
      <c r="FL288" s="184">
        <v>4204995.21</v>
      </c>
      <c r="FM288" s="184">
        <v>4693581.4909090912</v>
      </c>
      <c r="FN288" s="184">
        <v>4522032.3130434789</v>
      </c>
      <c r="FO288" s="184">
        <v>5137453.7766328594</v>
      </c>
      <c r="FP288" s="184">
        <v>5269546.7167346943</v>
      </c>
      <c r="FQ288" s="184">
        <v>4787839.0535363778</v>
      </c>
      <c r="FR288" s="184">
        <v>5144817.9428190896</v>
      </c>
      <c r="FS288" s="184">
        <v>4974759.0938897161</v>
      </c>
      <c r="FT288" s="184">
        <v>4746004.7157894745</v>
      </c>
      <c r="FU288" s="184">
        <v>4561038.7434782609</v>
      </c>
      <c r="FV288" s="184">
        <v>4588866.1271964321</v>
      </c>
      <c r="FW288" s="184">
        <v>4610757.7036123341</v>
      </c>
      <c r="FX288" s="184">
        <v>4376114.5</v>
      </c>
      <c r="FY288" s="184">
        <v>4954088.6534579443</v>
      </c>
      <c r="FZ288" s="184">
        <v>4763262.4871934615</v>
      </c>
      <c r="GA288" s="184">
        <v>5310916.4765417865</v>
      </c>
    </row>
    <row r="289" spans="2:183">
      <c r="B289" s="42"/>
      <c r="C289" s="185"/>
      <c r="D289" s="187"/>
      <c r="E289" s="187"/>
      <c r="F289" s="187"/>
      <c r="G289" s="187"/>
      <c r="H289" s="187"/>
      <c r="I289" s="187"/>
      <c r="J289" s="187"/>
      <c r="K289" s="187"/>
      <c r="L289" s="187"/>
      <c r="M289" s="187"/>
      <c r="N289" s="187"/>
      <c r="O289" s="187"/>
      <c r="P289" s="187"/>
      <c r="Q289" s="187"/>
      <c r="R289" s="187"/>
      <c r="S289" s="187"/>
      <c r="T289" s="187"/>
      <c r="U289" s="187"/>
      <c r="V289" s="187"/>
      <c r="W289" s="187"/>
      <c r="X289" s="187"/>
      <c r="Y289" s="187"/>
      <c r="Z289" s="187"/>
      <c r="AA289" s="187"/>
      <c r="AB289" s="187"/>
      <c r="AC289" s="187"/>
      <c r="AD289" s="187"/>
      <c r="AE289" s="187"/>
      <c r="AF289" s="187"/>
      <c r="AG289" s="187"/>
      <c r="AH289" s="187"/>
      <c r="AI289" s="187"/>
      <c r="AJ289" s="187"/>
      <c r="AK289" s="187"/>
      <c r="AL289" s="187"/>
      <c r="AM289" s="187"/>
      <c r="AN289" s="187"/>
      <c r="AO289" s="187"/>
      <c r="AP289" s="187"/>
      <c r="AQ289" s="187"/>
      <c r="AR289" s="187"/>
      <c r="AS289" s="187"/>
      <c r="AT289" s="187"/>
      <c r="AU289" s="187"/>
      <c r="AV289" s="187"/>
      <c r="AW289" s="187"/>
      <c r="AX289" s="187"/>
      <c r="AY289" s="187"/>
      <c r="AZ289" s="187"/>
      <c r="BA289" s="187"/>
      <c r="BB289" s="187"/>
      <c r="BC289" s="187"/>
      <c r="BD289" s="187"/>
      <c r="BE289" s="187"/>
      <c r="BF289" s="187"/>
      <c r="BG289" s="187"/>
      <c r="BH289" s="187"/>
      <c r="BI289" s="187"/>
      <c r="BJ289" s="187"/>
      <c r="BK289" s="187"/>
      <c r="BL289" s="187"/>
      <c r="BM289" s="187"/>
      <c r="BN289" s="187"/>
      <c r="BO289" s="187"/>
      <c r="BP289" s="187"/>
      <c r="BQ289" s="187"/>
      <c r="BR289" s="187"/>
      <c r="BS289" s="187"/>
      <c r="BT289" s="187"/>
      <c r="BU289" s="187"/>
      <c r="BV289" s="187"/>
      <c r="BW289" s="187"/>
      <c r="BX289" s="187"/>
      <c r="BY289" s="187"/>
      <c r="BZ289" s="187"/>
      <c r="CA289" s="187"/>
      <c r="CB289" s="187"/>
      <c r="CC289" s="187"/>
      <c r="CD289" s="187"/>
      <c r="CE289" s="187"/>
      <c r="CF289" s="187"/>
      <c r="CG289" s="187"/>
      <c r="CH289" s="187"/>
      <c r="CI289" s="187"/>
      <c r="CJ289" s="187"/>
      <c r="CK289" s="187"/>
      <c r="CL289" s="187"/>
      <c r="CM289" s="187"/>
      <c r="CN289" s="187"/>
      <c r="CO289" s="187"/>
      <c r="CP289" s="187"/>
      <c r="CQ289" s="187"/>
      <c r="CR289" s="187"/>
      <c r="CS289" s="187"/>
      <c r="CT289" s="187"/>
      <c r="CU289" s="187"/>
      <c r="CV289" s="187"/>
      <c r="CW289" s="187"/>
      <c r="CX289" s="187"/>
      <c r="CY289" s="187"/>
      <c r="CZ289" s="187"/>
      <c r="DA289" s="187"/>
      <c r="DB289" s="187"/>
      <c r="DC289" s="187"/>
      <c r="DD289" s="187"/>
      <c r="DE289" s="187"/>
      <c r="DF289" s="187"/>
      <c r="DG289" s="187"/>
      <c r="DH289" s="187"/>
      <c r="DI289" s="187"/>
      <c r="DJ289" s="187"/>
      <c r="DK289" s="187"/>
      <c r="DL289" s="187"/>
      <c r="DM289" s="187"/>
      <c r="DN289" s="187"/>
      <c r="DO289" s="187"/>
      <c r="DP289" s="187"/>
      <c r="DQ289" s="187"/>
      <c r="DR289" s="187"/>
      <c r="DS289" s="187"/>
      <c r="DT289" s="187"/>
      <c r="DU289" s="187"/>
      <c r="DV289" s="187"/>
      <c r="DW289" s="187"/>
      <c r="DX289" s="187"/>
      <c r="DY289" s="187"/>
      <c r="DZ289" s="187"/>
      <c r="EA289" s="187"/>
      <c r="EB289" s="187"/>
      <c r="EC289" s="187"/>
      <c r="ED289" s="187"/>
      <c r="EE289" s="187"/>
      <c r="EF289" s="187"/>
      <c r="EG289" s="187"/>
      <c r="EH289" s="187"/>
      <c r="EI289" s="187"/>
      <c r="EJ289" s="187"/>
      <c r="EK289" s="187"/>
      <c r="EL289" s="187"/>
      <c r="EM289" s="187"/>
      <c r="EN289" s="187"/>
      <c r="EO289" s="187"/>
      <c r="EP289" s="187"/>
      <c r="EQ289" s="187"/>
      <c r="ER289" s="187"/>
      <c r="ES289" s="187"/>
      <c r="ET289" s="187"/>
      <c r="EU289" s="187"/>
      <c r="EV289" s="187"/>
      <c r="EW289" s="187"/>
      <c r="EX289" s="187"/>
      <c r="EY289" s="187"/>
      <c r="EZ289" s="187"/>
      <c r="FA289" s="187"/>
      <c r="FB289" s="187"/>
      <c r="FC289" s="187"/>
      <c r="FD289" s="187"/>
      <c r="FE289" s="187"/>
      <c r="FF289" s="187"/>
      <c r="FG289" s="187"/>
      <c r="FH289" s="187"/>
      <c r="FI289" s="187"/>
      <c r="FJ289" s="187"/>
      <c r="FK289" s="187"/>
      <c r="FL289" s="187"/>
      <c r="FM289" s="187"/>
      <c r="FN289" s="187"/>
      <c r="FO289" s="187"/>
      <c r="FP289" s="187"/>
      <c r="FQ289" s="187"/>
      <c r="FR289" s="187"/>
      <c r="FS289" s="187"/>
      <c r="FT289" s="187"/>
      <c r="FU289" s="187"/>
      <c r="FV289" s="187"/>
      <c r="FW289" s="187"/>
      <c r="FX289" s="187"/>
      <c r="FY289" s="187"/>
      <c r="FZ289" s="187"/>
      <c r="GA289" s="187"/>
    </row>
    <row r="290" spans="2:183">
      <c r="B290" s="188" t="s">
        <v>32</v>
      </c>
      <c r="C290" s="189" t="s">
        <v>33</v>
      </c>
      <c r="D290" s="162">
        <v>41275</v>
      </c>
      <c r="E290" s="162">
        <v>41306</v>
      </c>
      <c r="F290" s="162">
        <v>41334</v>
      </c>
      <c r="G290" s="162">
        <v>41365</v>
      </c>
      <c r="H290" s="162">
        <v>41395</v>
      </c>
      <c r="I290" s="162">
        <v>41426</v>
      </c>
      <c r="J290" s="162">
        <v>41456</v>
      </c>
      <c r="K290" s="162">
        <v>41487</v>
      </c>
      <c r="L290" s="162">
        <v>41518</v>
      </c>
      <c r="M290" s="162">
        <v>41548</v>
      </c>
      <c r="N290" s="162">
        <v>41579</v>
      </c>
      <c r="O290" s="162">
        <v>41609</v>
      </c>
      <c r="P290" s="162">
        <v>41640</v>
      </c>
      <c r="Q290" s="162">
        <v>41671</v>
      </c>
      <c r="R290" s="162">
        <v>41699</v>
      </c>
      <c r="S290" s="162">
        <v>41730</v>
      </c>
      <c r="T290" s="162">
        <v>41760</v>
      </c>
      <c r="U290" s="162">
        <v>41791</v>
      </c>
      <c r="V290" s="162">
        <v>41821</v>
      </c>
      <c r="W290" s="162">
        <v>41852</v>
      </c>
      <c r="X290" s="162">
        <v>41883</v>
      </c>
      <c r="Y290" s="162">
        <v>41913</v>
      </c>
      <c r="Z290" s="162">
        <v>41944</v>
      </c>
      <c r="AA290" s="162">
        <v>41974</v>
      </c>
      <c r="AB290" s="162">
        <v>42005</v>
      </c>
      <c r="AC290" s="162">
        <v>42036</v>
      </c>
      <c r="AD290" s="162">
        <v>42064</v>
      </c>
      <c r="AE290" s="162">
        <v>42095</v>
      </c>
      <c r="AF290" s="162">
        <v>42125</v>
      </c>
      <c r="AG290" s="162">
        <v>42156</v>
      </c>
      <c r="AH290" s="162">
        <v>42186</v>
      </c>
      <c r="AI290" s="162">
        <v>42217</v>
      </c>
      <c r="AJ290" s="162">
        <v>42248</v>
      </c>
      <c r="AK290" s="162">
        <v>42278</v>
      </c>
      <c r="AL290" s="162">
        <v>42309</v>
      </c>
      <c r="AM290" s="162">
        <v>42339</v>
      </c>
      <c r="AN290" s="162">
        <v>42370</v>
      </c>
      <c r="AO290" s="162">
        <v>42401</v>
      </c>
      <c r="AP290" s="162">
        <v>42430</v>
      </c>
      <c r="AQ290" s="162">
        <v>42461</v>
      </c>
      <c r="AR290" s="162">
        <v>42491</v>
      </c>
      <c r="AS290" s="162">
        <v>42522</v>
      </c>
      <c r="AT290" s="162">
        <v>42552</v>
      </c>
      <c r="AU290" s="162">
        <v>42583</v>
      </c>
      <c r="AV290" s="162">
        <v>42614</v>
      </c>
      <c r="AW290" s="162">
        <v>42644</v>
      </c>
      <c r="AX290" s="162">
        <v>42675</v>
      </c>
      <c r="AY290" s="162">
        <v>42705</v>
      </c>
      <c r="AZ290" s="162">
        <v>42736</v>
      </c>
      <c r="BA290" s="162">
        <v>42767</v>
      </c>
      <c r="BB290" s="162">
        <v>42795</v>
      </c>
      <c r="BC290" s="162">
        <v>42826</v>
      </c>
      <c r="BD290" s="162">
        <v>42856</v>
      </c>
      <c r="BE290" s="162">
        <v>42887</v>
      </c>
      <c r="BF290" s="162">
        <v>42917</v>
      </c>
      <c r="BG290" s="162">
        <v>42948</v>
      </c>
      <c r="BH290" s="162">
        <v>42979</v>
      </c>
      <c r="BI290" s="162">
        <v>43009</v>
      </c>
      <c r="BJ290" s="162">
        <v>43040</v>
      </c>
      <c r="BK290" s="162">
        <v>43070</v>
      </c>
      <c r="BL290" s="162">
        <v>43101</v>
      </c>
      <c r="BM290" s="162">
        <v>43132</v>
      </c>
      <c r="BN290" s="162">
        <v>43160</v>
      </c>
      <c r="BO290" s="162">
        <v>43191</v>
      </c>
      <c r="BP290" s="162">
        <v>43221</v>
      </c>
      <c r="BQ290" s="162">
        <v>43252</v>
      </c>
      <c r="BR290" s="162">
        <v>43282</v>
      </c>
      <c r="BS290" s="162">
        <v>43313</v>
      </c>
      <c r="BT290" s="162">
        <v>43344</v>
      </c>
      <c r="BU290" s="162">
        <v>43374</v>
      </c>
      <c r="BV290" s="162">
        <v>43405</v>
      </c>
      <c r="BW290" s="162">
        <v>43435</v>
      </c>
      <c r="BX290" s="162">
        <v>43466</v>
      </c>
      <c r="BY290" s="162">
        <v>43497</v>
      </c>
      <c r="BZ290" s="162">
        <v>43525</v>
      </c>
      <c r="CA290" s="162">
        <v>43556</v>
      </c>
      <c r="CB290" s="162">
        <v>43586</v>
      </c>
      <c r="CC290" s="162">
        <v>43617</v>
      </c>
      <c r="CD290" s="162">
        <v>43647</v>
      </c>
      <c r="CE290" s="162">
        <v>43678</v>
      </c>
      <c r="CF290" s="162">
        <v>43709</v>
      </c>
      <c r="CG290" s="162">
        <v>43739</v>
      </c>
      <c r="CH290" s="162">
        <v>43770</v>
      </c>
      <c r="CI290" s="162">
        <v>43800</v>
      </c>
      <c r="CJ290" s="162">
        <v>43831</v>
      </c>
      <c r="CK290" s="162">
        <v>43862</v>
      </c>
      <c r="CL290" s="162">
        <v>43891</v>
      </c>
      <c r="CM290" s="162">
        <v>43922</v>
      </c>
      <c r="CN290" s="162">
        <v>43952</v>
      </c>
      <c r="CO290" s="162">
        <v>43983</v>
      </c>
      <c r="CP290" s="162">
        <v>44013</v>
      </c>
      <c r="CQ290" s="162">
        <v>44044</v>
      </c>
      <c r="CR290" s="162">
        <v>44075</v>
      </c>
      <c r="CS290" s="162">
        <v>44105</v>
      </c>
      <c r="CT290" s="162">
        <v>44136</v>
      </c>
      <c r="CU290" s="162">
        <v>44166</v>
      </c>
      <c r="CV290" s="162">
        <v>44197</v>
      </c>
      <c r="CW290" s="162">
        <v>44228</v>
      </c>
      <c r="CX290" s="162">
        <v>44256</v>
      </c>
      <c r="CY290" s="162">
        <v>44287</v>
      </c>
      <c r="CZ290" s="162">
        <v>44317</v>
      </c>
      <c r="DA290" s="162">
        <v>44348</v>
      </c>
      <c r="DB290" s="162">
        <v>44378</v>
      </c>
      <c r="DC290" s="162">
        <v>44409</v>
      </c>
      <c r="DD290" s="162">
        <v>44440</v>
      </c>
      <c r="DE290" s="162">
        <v>44470</v>
      </c>
      <c r="DF290" s="162">
        <v>44501</v>
      </c>
      <c r="DG290" s="162">
        <v>44531</v>
      </c>
      <c r="DH290" s="162">
        <v>44562</v>
      </c>
      <c r="DI290" s="162">
        <v>44593</v>
      </c>
      <c r="DJ290" s="162">
        <v>44621</v>
      </c>
      <c r="DK290" s="162">
        <v>44652</v>
      </c>
      <c r="DL290" s="162">
        <v>44682</v>
      </c>
      <c r="DM290" s="162">
        <v>44713</v>
      </c>
      <c r="DN290" s="162">
        <v>44743</v>
      </c>
      <c r="DO290" s="162">
        <v>44774</v>
      </c>
      <c r="DP290" s="162">
        <v>44805</v>
      </c>
      <c r="DQ290" s="162">
        <v>44835</v>
      </c>
      <c r="DR290" s="162">
        <v>44866</v>
      </c>
      <c r="DS290" s="162">
        <v>44896</v>
      </c>
      <c r="DT290" s="162">
        <v>44927</v>
      </c>
      <c r="DU290" s="162">
        <v>44958</v>
      </c>
      <c r="DV290" s="162">
        <v>44986</v>
      </c>
      <c r="DW290" s="162">
        <v>45017</v>
      </c>
      <c r="DX290" s="162">
        <v>45047</v>
      </c>
      <c r="DY290" s="162">
        <v>45078</v>
      </c>
      <c r="DZ290" s="162">
        <v>45108</v>
      </c>
      <c r="EA290" s="162">
        <v>45139</v>
      </c>
      <c r="EB290" s="162">
        <v>45170</v>
      </c>
      <c r="EC290" s="162">
        <v>45200</v>
      </c>
      <c r="ED290" s="162">
        <v>45231</v>
      </c>
      <c r="EE290" s="162">
        <v>45261</v>
      </c>
      <c r="EF290" s="162">
        <v>45292</v>
      </c>
      <c r="EG290" s="162">
        <v>45323</v>
      </c>
      <c r="EH290" s="162">
        <v>45352</v>
      </c>
      <c r="EI290" s="162">
        <v>45383</v>
      </c>
      <c r="EJ290" s="162">
        <v>45413</v>
      </c>
      <c r="EK290" s="162">
        <v>45444</v>
      </c>
      <c r="EL290" s="162">
        <v>45474</v>
      </c>
      <c r="EM290" s="162">
        <v>45505</v>
      </c>
      <c r="EN290" s="162">
        <v>45536</v>
      </c>
      <c r="EO290" s="162">
        <v>45566</v>
      </c>
      <c r="EP290" s="162">
        <v>45597</v>
      </c>
      <c r="EQ290" s="162">
        <v>45627</v>
      </c>
      <c r="ER290" s="162">
        <v>45658</v>
      </c>
      <c r="ES290" s="162">
        <v>45689</v>
      </c>
      <c r="ET290" s="162">
        <v>45717</v>
      </c>
      <c r="EU290" s="162">
        <v>45748</v>
      </c>
      <c r="EV290" s="162">
        <v>45778</v>
      </c>
      <c r="EW290" s="162">
        <v>45809</v>
      </c>
      <c r="EX290" s="162">
        <v>45839</v>
      </c>
      <c r="EY290" s="162">
        <v>45870</v>
      </c>
      <c r="EZ290" s="162">
        <v>45901</v>
      </c>
      <c r="FA290" s="162">
        <v>45931</v>
      </c>
      <c r="FB290" s="162">
        <v>45962</v>
      </c>
      <c r="FC290" s="162">
        <v>45992</v>
      </c>
      <c r="FD290" s="162">
        <v>46023</v>
      </c>
      <c r="FE290" s="162">
        <v>46054</v>
      </c>
      <c r="FF290" s="162">
        <v>46082</v>
      </c>
      <c r="FG290" s="162">
        <v>46113</v>
      </c>
      <c r="FH290" s="162">
        <v>46143</v>
      </c>
      <c r="FI290" s="162">
        <v>46174</v>
      </c>
      <c r="FJ290" s="162">
        <v>46204</v>
      </c>
      <c r="FK290" s="162">
        <v>46235</v>
      </c>
      <c r="FL290" s="162">
        <v>46266</v>
      </c>
      <c r="FM290" s="162">
        <v>46296</v>
      </c>
      <c r="FN290" s="162">
        <v>46327</v>
      </c>
      <c r="FO290" s="162">
        <v>46357</v>
      </c>
      <c r="FP290" s="162">
        <v>46388</v>
      </c>
      <c r="FQ290" s="162">
        <v>46419</v>
      </c>
      <c r="FR290" s="162">
        <v>46447</v>
      </c>
      <c r="FS290" s="162">
        <v>46478</v>
      </c>
      <c r="FT290" s="162">
        <v>46508</v>
      </c>
      <c r="FU290" s="162">
        <v>46539</v>
      </c>
      <c r="FV290" s="162">
        <v>46569</v>
      </c>
      <c r="FW290" s="162">
        <v>46600</v>
      </c>
      <c r="FX290" s="162">
        <v>46631</v>
      </c>
      <c r="FY290" s="162">
        <v>46661</v>
      </c>
      <c r="FZ290" s="162">
        <v>46692</v>
      </c>
      <c r="GA290" s="162">
        <v>46722</v>
      </c>
    </row>
    <row r="291" spans="2:183">
      <c r="B291" s="75" t="s">
        <v>10</v>
      </c>
      <c r="C291" s="163" t="s">
        <v>34</v>
      </c>
      <c r="D291" s="164">
        <v>45</v>
      </c>
      <c r="E291" s="165">
        <v>45</v>
      </c>
      <c r="F291" s="165">
        <v>0</v>
      </c>
      <c r="G291" s="165">
        <v>0</v>
      </c>
      <c r="H291" s="165">
        <v>0</v>
      </c>
      <c r="I291" s="165">
        <v>0</v>
      </c>
      <c r="J291" s="165">
        <v>45</v>
      </c>
      <c r="K291" s="165">
        <v>45</v>
      </c>
      <c r="L291" s="165">
        <v>0</v>
      </c>
      <c r="M291" s="165">
        <v>0</v>
      </c>
      <c r="N291" s="165">
        <v>0</v>
      </c>
      <c r="O291" s="165">
        <v>0</v>
      </c>
      <c r="P291" s="165">
        <v>45</v>
      </c>
      <c r="Q291" s="165">
        <v>45</v>
      </c>
      <c r="R291" s="165">
        <v>0</v>
      </c>
      <c r="S291" s="165">
        <v>0</v>
      </c>
      <c r="T291" s="165">
        <v>0</v>
      </c>
      <c r="U291" s="165">
        <v>0</v>
      </c>
      <c r="V291" s="165">
        <v>45</v>
      </c>
      <c r="W291" s="165">
        <v>45</v>
      </c>
      <c r="X291" s="165">
        <v>0</v>
      </c>
      <c r="Y291" s="165">
        <v>0</v>
      </c>
      <c r="Z291" s="165">
        <v>0</v>
      </c>
      <c r="AA291" s="165">
        <v>0</v>
      </c>
      <c r="AB291" s="165">
        <v>45</v>
      </c>
      <c r="AC291" s="165">
        <v>45</v>
      </c>
      <c r="AD291" s="165">
        <v>0</v>
      </c>
      <c r="AE291" s="165">
        <v>0</v>
      </c>
      <c r="AF291" s="165">
        <v>0</v>
      </c>
      <c r="AG291" s="165">
        <v>0</v>
      </c>
      <c r="AH291" s="165">
        <v>45</v>
      </c>
      <c r="AI291" s="165">
        <v>45</v>
      </c>
      <c r="AJ291" s="165">
        <v>0</v>
      </c>
      <c r="AK291" s="165">
        <v>0</v>
      </c>
      <c r="AL291" s="165">
        <v>0</v>
      </c>
      <c r="AM291" s="165">
        <v>0</v>
      </c>
      <c r="AN291" s="165">
        <v>45</v>
      </c>
      <c r="AO291" s="165">
        <v>45</v>
      </c>
      <c r="AP291" s="165">
        <v>0</v>
      </c>
      <c r="AQ291" s="165">
        <v>0</v>
      </c>
      <c r="AR291" s="165">
        <v>0</v>
      </c>
      <c r="AS291" s="165">
        <v>0</v>
      </c>
      <c r="AT291" s="165">
        <v>45</v>
      </c>
      <c r="AU291" s="165">
        <v>45</v>
      </c>
      <c r="AV291" s="165">
        <v>0</v>
      </c>
      <c r="AW291" s="165">
        <v>0</v>
      </c>
      <c r="AX291" s="165">
        <v>0</v>
      </c>
      <c r="AY291" s="165">
        <v>0</v>
      </c>
      <c r="AZ291" s="165">
        <v>45</v>
      </c>
      <c r="BA291" s="165">
        <v>45</v>
      </c>
      <c r="BB291" s="165">
        <v>0</v>
      </c>
      <c r="BC291" s="165">
        <v>0</v>
      </c>
      <c r="BD291" s="165">
        <v>0</v>
      </c>
      <c r="BE291" s="165">
        <v>0</v>
      </c>
      <c r="BF291" s="165">
        <v>45</v>
      </c>
      <c r="BG291" s="165">
        <v>45</v>
      </c>
      <c r="BH291" s="165">
        <v>0</v>
      </c>
      <c r="BI291" s="165">
        <v>0</v>
      </c>
      <c r="BJ291" s="165">
        <v>0</v>
      </c>
      <c r="BK291" s="165">
        <v>0</v>
      </c>
      <c r="BL291" s="165">
        <v>45</v>
      </c>
      <c r="BM291" s="165">
        <v>45</v>
      </c>
      <c r="BN291" s="165">
        <v>0</v>
      </c>
      <c r="BO291" s="165">
        <v>0</v>
      </c>
      <c r="BP291" s="165">
        <v>0</v>
      </c>
      <c r="BQ291" s="165">
        <v>0</v>
      </c>
      <c r="BR291" s="165">
        <v>45</v>
      </c>
      <c r="BS291" s="165">
        <v>45</v>
      </c>
      <c r="BT291" s="165">
        <v>0</v>
      </c>
      <c r="BU291" s="165">
        <v>0</v>
      </c>
      <c r="BV291" s="165">
        <v>0</v>
      </c>
      <c r="BW291" s="165">
        <v>0</v>
      </c>
      <c r="BX291" s="165">
        <v>45</v>
      </c>
      <c r="BY291" s="165">
        <v>45</v>
      </c>
      <c r="BZ291" s="165">
        <v>0</v>
      </c>
      <c r="CA291" s="165">
        <v>0</v>
      </c>
      <c r="CB291" s="165">
        <v>0</v>
      </c>
      <c r="CC291" s="165">
        <v>0</v>
      </c>
      <c r="CD291" s="165">
        <v>45</v>
      </c>
      <c r="CE291" s="165">
        <v>45</v>
      </c>
      <c r="CF291" s="165">
        <v>0</v>
      </c>
      <c r="CG291" s="165">
        <v>0</v>
      </c>
      <c r="CH291" s="165">
        <v>0</v>
      </c>
      <c r="CI291" s="165">
        <v>0</v>
      </c>
      <c r="CJ291" s="165">
        <v>45</v>
      </c>
      <c r="CK291" s="165">
        <v>45</v>
      </c>
      <c r="CL291" s="165">
        <v>0</v>
      </c>
      <c r="CM291" s="165">
        <v>0</v>
      </c>
      <c r="CN291" s="165">
        <v>0</v>
      </c>
      <c r="CO291" s="165">
        <v>0</v>
      </c>
      <c r="CP291" s="165">
        <v>45</v>
      </c>
      <c r="CQ291" s="165">
        <v>45</v>
      </c>
      <c r="CR291" s="165">
        <v>0</v>
      </c>
      <c r="CS291" s="165">
        <v>0</v>
      </c>
      <c r="CT291" s="165">
        <v>0</v>
      </c>
      <c r="CU291" s="165">
        <v>0</v>
      </c>
      <c r="CV291" s="165">
        <v>45</v>
      </c>
      <c r="CW291" s="165">
        <v>45</v>
      </c>
      <c r="CX291" s="165">
        <v>0</v>
      </c>
      <c r="CY291" s="165">
        <v>0</v>
      </c>
      <c r="CZ291" s="165">
        <v>0</v>
      </c>
      <c r="DA291" s="165">
        <v>0</v>
      </c>
      <c r="DB291" s="165">
        <v>45</v>
      </c>
      <c r="DC291" s="165">
        <v>45</v>
      </c>
      <c r="DD291" s="165">
        <v>0</v>
      </c>
      <c r="DE291" s="165">
        <v>0</v>
      </c>
      <c r="DF291" s="165">
        <v>0</v>
      </c>
      <c r="DG291" s="165">
        <v>0</v>
      </c>
      <c r="DH291" s="165">
        <v>45</v>
      </c>
      <c r="DI291" s="165">
        <v>45</v>
      </c>
      <c r="DJ291" s="165">
        <v>0</v>
      </c>
      <c r="DK291" s="165">
        <v>0</v>
      </c>
      <c r="DL291" s="165">
        <v>0</v>
      </c>
      <c r="DM291" s="165">
        <v>0</v>
      </c>
      <c r="DN291" s="165">
        <v>45</v>
      </c>
      <c r="DO291" s="165">
        <v>45</v>
      </c>
      <c r="DP291" s="165">
        <v>0</v>
      </c>
      <c r="DQ291" s="165">
        <v>0</v>
      </c>
      <c r="DR291" s="165">
        <v>0</v>
      </c>
      <c r="DS291" s="165">
        <v>0</v>
      </c>
      <c r="DT291" s="165">
        <v>45</v>
      </c>
      <c r="DU291" s="165">
        <v>45</v>
      </c>
      <c r="DV291" s="165">
        <v>0</v>
      </c>
      <c r="DW291" s="165">
        <v>0</v>
      </c>
      <c r="DX291" s="165">
        <v>0</v>
      </c>
      <c r="DY291" s="165">
        <v>0</v>
      </c>
      <c r="DZ291" s="165">
        <v>45</v>
      </c>
      <c r="EA291" s="165">
        <v>45</v>
      </c>
      <c r="EB291" s="165">
        <v>0</v>
      </c>
      <c r="EC291" s="165">
        <v>0</v>
      </c>
      <c r="ED291" s="165">
        <v>0</v>
      </c>
      <c r="EE291" s="165">
        <v>0</v>
      </c>
      <c r="EF291" s="165">
        <v>45</v>
      </c>
      <c r="EG291" s="165">
        <v>45</v>
      </c>
      <c r="EH291" s="165">
        <v>0</v>
      </c>
      <c r="EI291" s="165">
        <v>0</v>
      </c>
      <c r="EJ291" s="165">
        <v>0</v>
      </c>
      <c r="EK291" s="165">
        <v>0</v>
      </c>
      <c r="EL291" s="165">
        <v>45</v>
      </c>
      <c r="EM291" s="165">
        <v>45</v>
      </c>
      <c r="EN291" s="165">
        <v>0</v>
      </c>
      <c r="EO291" s="165">
        <v>0</v>
      </c>
      <c r="EP291" s="165">
        <v>0</v>
      </c>
      <c r="EQ291" s="165">
        <v>0</v>
      </c>
      <c r="ER291" s="165">
        <v>45</v>
      </c>
      <c r="ES291" s="165">
        <v>45</v>
      </c>
      <c r="ET291" s="165">
        <v>0</v>
      </c>
      <c r="EU291" s="165">
        <v>0</v>
      </c>
      <c r="EV291" s="165">
        <v>0</v>
      </c>
      <c r="EW291" s="165">
        <v>0</v>
      </c>
      <c r="EX291" s="165">
        <v>45</v>
      </c>
      <c r="EY291" s="165">
        <v>45</v>
      </c>
      <c r="EZ291" s="165">
        <v>0</v>
      </c>
      <c r="FA291" s="165">
        <v>0</v>
      </c>
      <c r="FB291" s="165">
        <v>0</v>
      </c>
      <c r="FC291" s="165">
        <v>0</v>
      </c>
      <c r="FD291" s="165">
        <v>45</v>
      </c>
      <c r="FE291" s="165">
        <v>45</v>
      </c>
      <c r="FF291" s="165">
        <v>0</v>
      </c>
      <c r="FG291" s="165">
        <v>0</v>
      </c>
      <c r="FH291" s="165">
        <v>0</v>
      </c>
      <c r="FI291" s="165">
        <v>0</v>
      </c>
      <c r="FJ291" s="165">
        <v>45</v>
      </c>
      <c r="FK291" s="165">
        <v>45</v>
      </c>
      <c r="FL291" s="165">
        <v>0</v>
      </c>
      <c r="FM291" s="165">
        <v>0</v>
      </c>
      <c r="FN291" s="165">
        <v>0</v>
      </c>
      <c r="FO291" s="165">
        <v>0</v>
      </c>
      <c r="FP291" s="165">
        <v>45</v>
      </c>
      <c r="FQ291" s="165">
        <v>45</v>
      </c>
      <c r="FR291" s="165">
        <v>0</v>
      </c>
      <c r="FS291" s="165">
        <v>0</v>
      </c>
      <c r="FT291" s="165">
        <v>0</v>
      </c>
      <c r="FU291" s="165">
        <v>0</v>
      </c>
      <c r="FV291" s="165">
        <v>45</v>
      </c>
      <c r="FW291" s="165">
        <v>45</v>
      </c>
      <c r="FX291" s="165">
        <v>0</v>
      </c>
      <c r="FY291" s="165">
        <v>0</v>
      </c>
      <c r="FZ291" s="165">
        <v>0</v>
      </c>
      <c r="GA291" s="165">
        <v>0</v>
      </c>
    </row>
    <row r="292" spans="2:183">
      <c r="B292" s="96" t="s">
        <v>10</v>
      </c>
      <c r="C292" s="166" t="s">
        <v>35</v>
      </c>
      <c r="D292" s="167">
        <v>0</v>
      </c>
      <c r="E292" s="168">
        <v>0</v>
      </c>
      <c r="F292" s="168">
        <v>0</v>
      </c>
      <c r="G292" s="168">
        <v>0</v>
      </c>
      <c r="H292" s="168">
        <v>0</v>
      </c>
      <c r="I292" s="168">
        <v>0</v>
      </c>
      <c r="J292" s="168">
        <v>8411.1424999999999</v>
      </c>
      <c r="K292" s="168">
        <v>0</v>
      </c>
      <c r="L292" s="168">
        <v>0</v>
      </c>
      <c r="M292" s="168">
        <v>0</v>
      </c>
      <c r="N292" s="168">
        <v>0</v>
      </c>
      <c r="O292" s="168">
        <v>0</v>
      </c>
      <c r="P292" s="168">
        <v>0</v>
      </c>
      <c r="Q292" s="168">
        <v>0</v>
      </c>
      <c r="R292" s="168">
        <v>0</v>
      </c>
      <c r="S292" s="168">
        <v>0</v>
      </c>
      <c r="T292" s="168">
        <v>0</v>
      </c>
      <c r="U292" s="168">
        <v>0</v>
      </c>
      <c r="V292" s="168">
        <v>0</v>
      </c>
      <c r="W292" s="168">
        <v>0</v>
      </c>
      <c r="X292" s="168">
        <v>0</v>
      </c>
      <c r="Y292" s="168">
        <v>0</v>
      </c>
      <c r="Z292" s="168">
        <v>0</v>
      </c>
      <c r="AA292" s="168">
        <v>0</v>
      </c>
      <c r="AB292" s="168">
        <v>0</v>
      </c>
      <c r="AC292" s="168">
        <v>0</v>
      </c>
      <c r="AD292" s="168">
        <v>0</v>
      </c>
      <c r="AE292" s="168">
        <v>0</v>
      </c>
      <c r="AF292" s="168">
        <v>0</v>
      </c>
      <c r="AG292" s="168">
        <v>0</v>
      </c>
      <c r="AH292" s="168">
        <v>0</v>
      </c>
      <c r="AI292" s="168">
        <v>0</v>
      </c>
      <c r="AJ292" s="168">
        <v>0</v>
      </c>
      <c r="AK292" s="168">
        <v>0</v>
      </c>
      <c r="AL292" s="168">
        <v>0</v>
      </c>
      <c r="AM292" s="168">
        <v>0</v>
      </c>
      <c r="AN292" s="168">
        <v>0</v>
      </c>
      <c r="AO292" s="168">
        <v>0</v>
      </c>
      <c r="AP292" s="168">
        <v>0</v>
      </c>
      <c r="AQ292" s="168">
        <v>0</v>
      </c>
      <c r="AR292" s="168">
        <v>0</v>
      </c>
      <c r="AS292" s="168">
        <v>0</v>
      </c>
      <c r="AT292" s="168">
        <v>0</v>
      </c>
      <c r="AU292" s="168">
        <v>0</v>
      </c>
      <c r="AV292" s="168">
        <v>0</v>
      </c>
      <c r="AW292" s="168">
        <v>0</v>
      </c>
      <c r="AX292" s="168">
        <v>0</v>
      </c>
      <c r="AY292" s="168">
        <v>0</v>
      </c>
      <c r="AZ292" s="168">
        <v>0</v>
      </c>
      <c r="BA292" s="168">
        <v>0</v>
      </c>
      <c r="BB292" s="168">
        <v>0</v>
      </c>
      <c r="BC292" s="168">
        <v>0</v>
      </c>
      <c r="BD292" s="168">
        <v>0</v>
      </c>
      <c r="BE292" s="168">
        <v>0</v>
      </c>
      <c r="BF292" s="168">
        <v>0</v>
      </c>
      <c r="BG292" s="168">
        <v>0</v>
      </c>
      <c r="BH292" s="168">
        <v>0</v>
      </c>
      <c r="BI292" s="168">
        <v>0</v>
      </c>
      <c r="BJ292" s="168">
        <v>0</v>
      </c>
      <c r="BK292" s="168">
        <v>0</v>
      </c>
      <c r="BL292" s="168">
        <v>0</v>
      </c>
      <c r="BM292" s="168">
        <v>0</v>
      </c>
      <c r="BN292" s="168">
        <v>0</v>
      </c>
      <c r="BO292" s="168">
        <v>0</v>
      </c>
      <c r="BP292" s="168">
        <v>0</v>
      </c>
      <c r="BQ292" s="168">
        <v>0</v>
      </c>
      <c r="BR292" s="168">
        <v>0</v>
      </c>
      <c r="BS292" s="168">
        <v>0</v>
      </c>
      <c r="BT292" s="168">
        <v>0</v>
      </c>
      <c r="BU292" s="168">
        <v>0</v>
      </c>
      <c r="BV292" s="168">
        <v>0</v>
      </c>
      <c r="BW292" s="168">
        <v>0</v>
      </c>
      <c r="BX292" s="168">
        <v>0</v>
      </c>
      <c r="BY292" s="168">
        <v>0</v>
      </c>
      <c r="BZ292" s="168">
        <v>0</v>
      </c>
      <c r="CA292" s="168">
        <v>0</v>
      </c>
      <c r="CB292" s="168">
        <v>0</v>
      </c>
      <c r="CC292" s="168">
        <v>0</v>
      </c>
      <c r="CD292" s="168">
        <v>0</v>
      </c>
      <c r="CE292" s="168">
        <v>0</v>
      </c>
      <c r="CF292" s="168">
        <v>0</v>
      </c>
      <c r="CG292" s="168">
        <v>0</v>
      </c>
      <c r="CH292" s="168">
        <v>0</v>
      </c>
      <c r="CI292" s="168">
        <v>0</v>
      </c>
      <c r="CJ292" s="168">
        <v>0</v>
      </c>
      <c r="CK292" s="168">
        <v>0</v>
      </c>
      <c r="CL292" s="168">
        <v>0</v>
      </c>
      <c r="CM292" s="168">
        <v>0</v>
      </c>
      <c r="CN292" s="168">
        <v>0</v>
      </c>
      <c r="CO292" s="168">
        <v>0</v>
      </c>
      <c r="CP292" s="168">
        <v>0</v>
      </c>
      <c r="CQ292" s="168">
        <v>0</v>
      </c>
      <c r="CR292" s="168">
        <v>0</v>
      </c>
      <c r="CS292" s="168">
        <v>0</v>
      </c>
      <c r="CT292" s="168">
        <v>0</v>
      </c>
      <c r="CU292" s="168">
        <v>0</v>
      </c>
      <c r="CV292" s="168">
        <v>0</v>
      </c>
      <c r="CW292" s="168">
        <v>0</v>
      </c>
      <c r="CX292" s="168">
        <v>0</v>
      </c>
      <c r="CY292" s="168">
        <v>0</v>
      </c>
      <c r="CZ292" s="168">
        <v>0</v>
      </c>
      <c r="DA292" s="168">
        <v>0</v>
      </c>
      <c r="DB292" s="168">
        <v>0</v>
      </c>
      <c r="DC292" s="168">
        <v>0</v>
      </c>
      <c r="DD292" s="168">
        <v>0</v>
      </c>
      <c r="DE292" s="168">
        <v>0</v>
      </c>
      <c r="DF292" s="168">
        <v>0</v>
      </c>
      <c r="DG292" s="168">
        <v>0</v>
      </c>
      <c r="DH292" s="168">
        <v>0</v>
      </c>
      <c r="DI292" s="168">
        <v>0</v>
      </c>
      <c r="DJ292" s="168">
        <v>0</v>
      </c>
      <c r="DK292" s="168">
        <v>0</v>
      </c>
      <c r="DL292" s="168">
        <v>0</v>
      </c>
      <c r="DM292" s="168">
        <v>0</v>
      </c>
      <c r="DN292" s="168">
        <v>0</v>
      </c>
      <c r="DO292" s="168">
        <v>0</v>
      </c>
      <c r="DP292" s="168">
        <v>0</v>
      </c>
      <c r="DQ292" s="168">
        <v>0</v>
      </c>
      <c r="DR292" s="168">
        <v>0</v>
      </c>
      <c r="DS292" s="168">
        <v>0</v>
      </c>
      <c r="DT292" s="168">
        <v>0</v>
      </c>
      <c r="DU292" s="168">
        <v>0</v>
      </c>
      <c r="DV292" s="168">
        <v>0</v>
      </c>
      <c r="DW292" s="168">
        <v>0</v>
      </c>
      <c r="DX292" s="168">
        <v>0</v>
      </c>
      <c r="DY292" s="168">
        <v>0</v>
      </c>
      <c r="DZ292" s="168">
        <v>0</v>
      </c>
      <c r="EA292" s="168">
        <v>0</v>
      </c>
      <c r="EB292" s="168">
        <v>0</v>
      </c>
      <c r="EC292" s="168">
        <v>0</v>
      </c>
      <c r="ED292" s="168">
        <v>0</v>
      </c>
      <c r="EE292" s="168">
        <v>0</v>
      </c>
      <c r="EF292" s="168">
        <v>0</v>
      </c>
      <c r="EG292" s="168">
        <v>0</v>
      </c>
      <c r="EH292" s="168">
        <v>0</v>
      </c>
      <c r="EI292" s="168">
        <v>0</v>
      </c>
      <c r="EJ292" s="168">
        <v>0</v>
      </c>
      <c r="EK292" s="168">
        <v>0</v>
      </c>
      <c r="EL292" s="168">
        <v>0</v>
      </c>
      <c r="EM292" s="168">
        <v>0</v>
      </c>
      <c r="EN292" s="168">
        <v>0</v>
      </c>
      <c r="EO292" s="168">
        <v>0</v>
      </c>
      <c r="EP292" s="168">
        <v>0</v>
      </c>
      <c r="EQ292" s="168">
        <v>0</v>
      </c>
      <c r="ER292" s="168">
        <v>0</v>
      </c>
      <c r="ES292" s="168">
        <v>0</v>
      </c>
      <c r="ET292" s="168">
        <v>0</v>
      </c>
      <c r="EU292" s="168">
        <v>0</v>
      </c>
      <c r="EV292" s="168">
        <v>0</v>
      </c>
      <c r="EW292" s="168">
        <v>0</v>
      </c>
      <c r="EX292" s="168">
        <v>0</v>
      </c>
      <c r="EY292" s="168">
        <v>0</v>
      </c>
      <c r="EZ292" s="168">
        <v>0</v>
      </c>
      <c r="FA292" s="168">
        <v>0</v>
      </c>
      <c r="FB292" s="168">
        <v>0</v>
      </c>
      <c r="FC292" s="168">
        <v>0</v>
      </c>
      <c r="FD292" s="168">
        <v>0</v>
      </c>
      <c r="FE292" s="168">
        <v>0</v>
      </c>
      <c r="FF292" s="168">
        <v>0</v>
      </c>
      <c r="FG292" s="168">
        <v>0</v>
      </c>
      <c r="FH292" s="168">
        <v>0</v>
      </c>
      <c r="FI292" s="168">
        <v>0</v>
      </c>
      <c r="FJ292" s="168">
        <v>0</v>
      </c>
      <c r="FK292" s="168">
        <v>0</v>
      </c>
      <c r="FL292" s="168">
        <v>0</v>
      </c>
      <c r="FM292" s="168">
        <v>0</v>
      </c>
      <c r="FN292" s="168">
        <v>0</v>
      </c>
      <c r="FO292" s="168">
        <v>0</v>
      </c>
      <c r="FP292" s="168">
        <v>0</v>
      </c>
      <c r="FQ292" s="168">
        <v>0</v>
      </c>
      <c r="FR292" s="168">
        <v>0</v>
      </c>
      <c r="FS292" s="168">
        <v>0</v>
      </c>
      <c r="FT292" s="168">
        <v>0</v>
      </c>
      <c r="FU292" s="168">
        <v>0</v>
      </c>
      <c r="FV292" s="168">
        <v>0</v>
      </c>
      <c r="FW292" s="168">
        <v>0</v>
      </c>
      <c r="FX292" s="168">
        <v>0</v>
      </c>
      <c r="FY292" s="168">
        <v>0</v>
      </c>
      <c r="FZ292" s="168">
        <v>0</v>
      </c>
      <c r="GA292" s="168">
        <v>0</v>
      </c>
    </row>
    <row r="293" spans="2:183">
      <c r="B293" s="96" t="s">
        <v>10</v>
      </c>
      <c r="C293" s="166" t="s">
        <v>36</v>
      </c>
      <c r="D293" s="169">
        <v>0</v>
      </c>
      <c r="E293" s="170">
        <v>0</v>
      </c>
      <c r="F293" s="170">
        <v>0</v>
      </c>
      <c r="G293" s="170">
        <v>0</v>
      </c>
      <c r="H293" s="170">
        <v>0</v>
      </c>
      <c r="I293" s="170">
        <v>0</v>
      </c>
      <c r="J293" s="170">
        <v>14753</v>
      </c>
      <c r="K293" s="170">
        <v>0</v>
      </c>
      <c r="L293" s="170">
        <v>0</v>
      </c>
      <c r="M293" s="170">
        <v>0</v>
      </c>
      <c r="N293" s="170">
        <v>0</v>
      </c>
      <c r="O293" s="170">
        <v>0</v>
      </c>
      <c r="P293" s="170">
        <v>0</v>
      </c>
      <c r="Q293" s="170">
        <v>0</v>
      </c>
      <c r="R293" s="170">
        <v>0</v>
      </c>
      <c r="S293" s="170">
        <v>0</v>
      </c>
      <c r="T293" s="170">
        <v>0</v>
      </c>
      <c r="U293" s="170">
        <v>0</v>
      </c>
      <c r="V293" s="170">
        <v>0</v>
      </c>
      <c r="W293" s="170">
        <v>0</v>
      </c>
      <c r="X293" s="170">
        <v>0</v>
      </c>
      <c r="Y293" s="170">
        <v>0</v>
      </c>
      <c r="Z293" s="170">
        <v>0</v>
      </c>
      <c r="AA293" s="170">
        <v>0</v>
      </c>
      <c r="AB293" s="170">
        <v>0</v>
      </c>
      <c r="AC293" s="170">
        <v>0</v>
      </c>
      <c r="AD293" s="170">
        <v>0</v>
      </c>
      <c r="AE293" s="170">
        <v>0</v>
      </c>
      <c r="AF293" s="170">
        <v>0</v>
      </c>
      <c r="AG293" s="170">
        <v>0</v>
      </c>
      <c r="AH293" s="170">
        <v>0</v>
      </c>
      <c r="AI293" s="170">
        <v>0</v>
      </c>
      <c r="AJ293" s="170">
        <v>0</v>
      </c>
      <c r="AK293" s="170">
        <v>0</v>
      </c>
      <c r="AL293" s="170">
        <v>0</v>
      </c>
      <c r="AM293" s="170">
        <v>0</v>
      </c>
      <c r="AN293" s="170">
        <v>0</v>
      </c>
      <c r="AO293" s="170">
        <v>0</v>
      </c>
      <c r="AP293" s="170">
        <v>0</v>
      </c>
      <c r="AQ293" s="170">
        <v>0</v>
      </c>
      <c r="AR293" s="170">
        <v>0</v>
      </c>
      <c r="AS293" s="170">
        <v>0</v>
      </c>
      <c r="AT293" s="170">
        <v>0</v>
      </c>
      <c r="AU293" s="170">
        <v>0</v>
      </c>
      <c r="AV293" s="170">
        <v>0</v>
      </c>
      <c r="AW293" s="170">
        <v>0</v>
      </c>
      <c r="AX293" s="170">
        <v>0</v>
      </c>
      <c r="AY293" s="170">
        <v>0</v>
      </c>
      <c r="AZ293" s="170">
        <v>0</v>
      </c>
      <c r="BA293" s="170">
        <v>0</v>
      </c>
      <c r="BB293" s="170">
        <v>0</v>
      </c>
      <c r="BC293" s="170">
        <v>0</v>
      </c>
      <c r="BD293" s="170">
        <v>0</v>
      </c>
      <c r="BE293" s="170">
        <v>0</v>
      </c>
      <c r="BF293" s="170">
        <v>0</v>
      </c>
      <c r="BG293" s="170">
        <v>0</v>
      </c>
      <c r="BH293" s="170">
        <v>0</v>
      </c>
      <c r="BI293" s="170">
        <v>0</v>
      </c>
      <c r="BJ293" s="170">
        <v>0</v>
      </c>
      <c r="BK293" s="170">
        <v>0</v>
      </c>
      <c r="BL293" s="170">
        <v>0</v>
      </c>
      <c r="BM293" s="170">
        <v>0</v>
      </c>
      <c r="BN293" s="170">
        <v>0</v>
      </c>
      <c r="BO293" s="170">
        <v>0</v>
      </c>
      <c r="BP293" s="170">
        <v>0</v>
      </c>
      <c r="BQ293" s="170">
        <v>0</v>
      </c>
      <c r="BR293" s="170">
        <v>0</v>
      </c>
      <c r="BS293" s="170">
        <v>0</v>
      </c>
      <c r="BT293" s="170">
        <v>0</v>
      </c>
      <c r="BU293" s="170">
        <v>0</v>
      </c>
      <c r="BV293" s="170">
        <v>0</v>
      </c>
      <c r="BW293" s="170">
        <v>0</v>
      </c>
      <c r="BX293" s="170">
        <v>0</v>
      </c>
      <c r="BY293" s="170">
        <v>0</v>
      </c>
      <c r="BZ293" s="170">
        <v>0</v>
      </c>
      <c r="CA293" s="170">
        <v>0</v>
      </c>
      <c r="CB293" s="170">
        <v>0</v>
      </c>
      <c r="CC293" s="170">
        <v>0</v>
      </c>
      <c r="CD293" s="170">
        <v>0</v>
      </c>
      <c r="CE293" s="170">
        <v>0</v>
      </c>
      <c r="CF293" s="170">
        <v>0</v>
      </c>
      <c r="CG293" s="170">
        <v>0</v>
      </c>
      <c r="CH293" s="170">
        <v>0</v>
      </c>
      <c r="CI293" s="170">
        <v>0</v>
      </c>
      <c r="CJ293" s="170">
        <v>0</v>
      </c>
      <c r="CK293" s="170">
        <v>0</v>
      </c>
      <c r="CL293" s="170">
        <v>0</v>
      </c>
      <c r="CM293" s="170">
        <v>0</v>
      </c>
      <c r="CN293" s="170">
        <v>0</v>
      </c>
      <c r="CO293" s="170">
        <v>0</v>
      </c>
      <c r="CP293" s="170">
        <v>0</v>
      </c>
      <c r="CQ293" s="170">
        <v>1086</v>
      </c>
      <c r="CR293" s="170">
        <v>0</v>
      </c>
      <c r="CS293" s="170">
        <v>0</v>
      </c>
      <c r="CT293" s="170">
        <v>0</v>
      </c>
      <c r="CU293" s="170">
        <v>0</v>
      </c>
      <c r="CV293" s="170">
        <v>0</v>
      </c>
      <c r="CW293" s="170">
        <v>0</v>
      </c>
      <c r="CX293" s="170">
        <v>0</v>
      </c>
      <c r="CY293" s="170">
        <v>0</v>
      </c>
      <c r="CZ293" s="170">
        <v>0</v>
      </c>
      <c r="DA293" s="170">
        <v>0</v>
      </c>
      <c r="DB293" s="170">
        <v>16747</v>
      </c>
      <c r="DC293" s="170">
        <v>11818</v>
      </c>
      <c r="DD293" s="170">
        <v>0</v>
      </c>
      <c r="DE293" s="170">
        <v>0</v>
      </c>
      <c r="DF293" s="170">
        <v>0</v>
      </c>
      <c r="DG293" s="170">
        <v>0</v>
      </c>
      <c r="DH293" s="170">
        <v>0</v>
      </c>
      <c r="DI293" s="170">
        <v>0</v>
      </c>
      <c r="DJ293" s="170">
        <v>0</v>
      </c>
      <c r="DK293" s="170">
        <v>0</v>
      </c>
      <c r="DL293" s="170">
        <v>0</v>
      </c>
      <c r="DM293" s="170">
        <v>0</v>
      </c>
      <c r="DN293" s="170">
        <v>11882</v>
      </c>
      <c r="DO293" s="170">
        <v>9788</v>
      </c>
      <c r="DP293" s="170">
        <v>0</v>
      </c>
      <c r="DQ293" s="170">
        <v>0</v>
      </c>
      <c r="DR293" s="170">
        <v>0</v>
      </c>
      <c r="DS293" s="170">
        <v>0</v>
      </c>
      <c r="DT293" s="170">
        <v>0</v>
      </c>
      <c r="DU293" s="170">
        <v>0</v>
      </c>
      <c r="DV293" s="170">
        <v>0</v>
      </c>
      <c r="DW293" s="170">
        <v>0</v>
      </c>
      <c r="DX293" s="170">
        <v>0</v>
      </c>
      <c r="DY293" s="170">
        <v>0</v>
      </c>
      <c r="DZ293" s="170">
        <v>11843</v>
      </c>
      <c r="EA293" s="170">
        <v>2748</v>
      </c>
      <c r="EB293" s="170">
        <v>0</v>
      </c>
      <c r="EC293" s="170">
        <v>0</v>
      </c>
      <c r="ED293" s="170">
        <v>0</v>
      </c>
      <c r="EE293" s="170">
        <v>0</v>
      </c>
      <c r="EF293" s="170">
        <v>0</v>
      </c>
      <c r="EG293" s="170">
        <v>0</v>
      </c>
      <c r="EH293" s="170">
        <v>0</v>
      </c>
      <c r="EI293" s="170">
        <v>0</v>
      </c>
      <c r="EJ293" s="170">
        <v>0</v>
      </c>
      <c r="EK293" s="170">
        <v>0</v>
      </c>
      <c r="EL293" s="170">
        <v>3512</v>
      </c>
      <c r="EM293" s="170">
        <v>0</v>
      </c>
      <c r="EN293" s="170">
        <v>0</v>
      </c>
      <c r="EO293" s="170">
        <v>0</v>
      </c>
      <c r="EP293" s="170">
        <v>0</v>
      </c>
      <c r="EQ293" s="170">
        <v>0</v>
      </c>
      <c r="ER293" s="170">
        <v>0</v>
      </c>
      <c r="ES293" s="170">
        <v>0</v>
      </c>
      <c r="ET293" s="170">
        <v>0</v>
      </c>
      <c r="EU293" s="170">
        <v>0</v>
      </c>
      <c r="EV293" s="170">
        <v>0</v>
      </c>
      <c r="EW293" s="170">
        <v>0</v>
      </c>
      <c r="EX293" s="170">
        <v>900</v>
      </c>
      <c r="EY293" s="170">
        <v>720</v>
      </c>
      <c r="EZ293" s="170">
        <v>0</v>
      </c>
      <c r="FA293" s="170">
        <v>0</v>
      </c>
      <c r="FB293" s="170">
        <v>0</v>
      </c>
      <c r="FC293" s="170">
        <v>0</v>
      </c>
      <c r="FD293" s="170">
        <v>0</v>
      </c>
      <c r="FE293" s="170">
        <v>0</v>
      </c>
      <c r="FF293" s="170">
        <v>0</v>
      </c>
      <c r="FG293" s="170">
        <v>0</v>
      </c>
      <c r="FH293" s="170">
        <v>0</v>
      </c>
      <c r="FI293" s="170">
        <v>0</v>
      </c>
      <c r="FJ293" s="170">
        <v>444</v>
      </c>
      <c r="FK293" s="170">
        <v>636</v>
      </c>
      <c r="FL293" s="170">
        <v>0</v>
      </c>
      <c r="FM293" s="170">
        <v>0</v>
      </c>
      <c r="FN293" s="170">
        <v>0</v>
      </c>
      <c r="FO293" s="170">
        <v>0</v>
      </c>
      <c r="FP293" s="170">
        <v>0</v>
      </c>
      <c r="FQ293" s="170">
        <v>0</v>
      </c>
      <c r="FR293" s="170">
        <v>0</v>
      </c>
      <c r="FS293" s="170">
        <v>0</v>
      </c>
      <c r="FT293" s="170">
        <v>0</v>
      </c>
      <c r="FU293" s="170">
        <v>0</v>
      </c>
      <c r="FV293" s="170">
        <v>0</v>
      </c>
      <c r="FW293" s="170">
        <v>1009</v>
      </c>
      <c r="FX293" s="170">
        <v>0</v>
      </c>
      <c r="FY293" s="170">
        <v>0</v>
      </c>
      <c r="FZ293" s="170">
        <v>0</v>
      </c>
      <c r="GA293" s="170">
        <v>0</v>
      </c>
    </row>
    <row r="294" spans="2:183">
      <c r="B294" s="171" t="s">
        <v>10</v>
      </c>
      <c r="C294" s="172" t="s">
        <v>95</v>
      </c>
      <c r="D294" s="83">
        <v>0</v>
      </c>
      <c r="E294" s="84">
        <v>0</v>
      </c>
      <c r="F294" s="84">
        <v>0</v>
      </c>
      <c r="G294" s="84">
        <v>0</v>
      </c>
      <c r="H294" s="84">
        <v>0</v>
      </c>
      <c r="I294" s="84">
        <v>0</v>
      </c>
      <c r="J294" s="84">
        <v>0.44065113500597369</v>
      </c>
      <c r="K294" s="84">
        <v>0</v>
      </c>
      <c r="L294" s="84">
        <v>0</v>
      </c>
      <c r="M294" s="84">
        <v>0</v>
      </c>
      <c r="N294" s="84">
        <v>0</v>
      </c>
      <c r="O294" s="84">
        <v>0</v>
      </c>
      <c r="P294" s="84">
        <v>0</v>
      </c>
      <c r="Q294" s="84">
        <v>0</v>
      </c>
      <c r="R294" s="84">
        <v>0</v>
      </c>
      <c r="S294" s="84">
        <v>0</v>
      </c>
      <c r="T294" s="84">
        <v>0</v>
      </c>
      <c r="U294" s="84">
        <v>0</v>
      </c>
      <c r="V294" s="84">
        <v>0</v>
      </c>
      <c r="W294" s="84">
        <v>0</v>
      </c>
      <c r="X294" s="84">
        <v>0</v>
      </c>
      <c r="Y294" s="84">
        <v>0</v>
      </c>
      <c r="Z294" s="84">
        <v>0</v>
      </c>
      <c r="AA294" s="84">
        <v>0</v>
      </c>
      <c r="AB294" s="84">
        <v>0</v>
      </c>
      <c r="AC294" s="84">
        <v>0</v>
      </c>
      <c r="AD294" s="84">
        <v>0</v>
      </c>
      <c r="AE294" s="84">
        <v>0</v>
      </c>
      <c r="AF294" s="84">
        <v>0</v>
      </c>
      <c r="AG294" s="84">
        <v>0</v>
      </c>
      <c r="AH294" s="84">
        <v>0</v>
      </c>
      <c r="AI294" s="84">
        <v>0</v>
      </c>
      <c r="AJ294" s="84">
        <v>0</v>
      </c>
      <c r="AK294" s="84">
        <v>0</v>
      </c>
      <c r="AL294" s="84">
        <v>0</v>
      </c>
      <c r="AM294" s="84">
        <v>0</v>
      </c>
      <c r="AN294" s="84">
        <v>0</v>
      </c>
      <c r="AO294" s="84">
        <v>0</v>
      </c>
      <c r="AP294" s="84">
        <v>0</v>
      </c>
      <c r="AQ294" s="84">
        <v>0</v>
      </c>
      <c r="AR294" s="84">
        <v>0</v>
      </c>
      <c r="AS294" s="84">
        <v>0</v>
      </c>
      <c r="AT294" s="84">
        <v>0</v>
      </c>
      <c r="AU294" s="84">
        <v>0</v>
      </c>
      <c r="AV294" s="84">
        <v>0</v>
      </c>
      <c r="AW294" s="84">
        <v>0</v>
      </c>
      <c r="AX294" s="84">
        <v>0</v>
      </c>
      <c r="AY294" s="84">
        <v>0</v>
      </c>
      <c r="AZ294" s="84">
        <v>0</v>
      </c>
      <c r="BA294" s="84">
        <v>0</v>
      </c>
      <c r="BB294" s="84">
        <v>0</v>
      </c>
      <c r="BC294" s="84">
        <v>0</v>
      </c>
      <c r="BD294" s="84">
        <v>0</v>
      </c>
      <c r="BE294" s="84">
        <v>0</v>
      </c>
      <c r="BF294" s="84">
        <v>0</v>
      </c>
      <c r="BG294" s="84">
        <v>0</v>
      </c>
      <c r="BH294" s="84">
        <v>0</v>
      </c>
      <c r="BI294" s="84">
        <v>0</v>
      </c>
      <c r="BJ294" s="84">
        <v>0</v>
      </c>
      <c r="BK294" s="84">
        <v>0</v>
      </c>
      <c r="BL294" s="84">
        <v>0</v>
      </c>
      <c r="BM294" s="84">
        <v>0</v>
      </c>
      <c r="BN294" s="84">
        <v>0</v>
      </c>
      <c r="BO294" s="84">
        <v>0</v>
      </c>
      <c r="BP294" s="84">
        <v>0</v>
      </c>
      <c r="BQ294" s="84">
        <v>0</v>
      </c>
      <c r="BR294" s="84">
        <v>0</v>
      </c>
      <c r="BS294" s="84">
        <v>0</v>
      </c>
      <c r="BT294" s="84">
        <v>0</v>
      </c>
      <c r="BU294" s="84">
        <v>0</v>
      </c>
      <c r="BV294" s="84">
        <v>0</v>
      </c>
      <c r="BW294" s="84">
        <v>0</v>
      </c>
      <c r="BX294" s="84">
        <v>0</v>
      </c>
      <c r="BY294" s="84">
        <v>0</v>
      </c>
      <c r="BZ294" s="84">
        <v>0</v>
      </c>
      <c r="CA294" s="84">
        <v>0</v>
      </c>
      <c r="CB294" s="84">
        <v>0</v>
      </c>
      <c r="CC294" s="84">
        <v>0</v>
      </c>
      <c r="CD294" s="84">
        <v>0</v>
      </c>
      <c r="CE294" s="84">
        <v>0</v>
      </c>
      <c r="CF294" s="84">
        <v>0</v>
      </c>
      <c r="CG294" s="84">
        <v>0</v>
      </c>
      <c r="CH294" s="84">
        <v>0</v>
      </c>
      <c r="CI294" s="84">
        <v>0</v>
      </c>
      <c r="CJ294" s="84">
        <v>0</v>
      </c>
      <c r="CK294" s="84">
        <v>0</v>
      </c>
      <c r="CL294" s="84">
        <v>0</v>
      </c>
      <c r="CM294" s="84">
        <v>0</v>
      </c>
      <c r="CN294" s="84">
        <v>0</v>
      </c>
      <c r="CO294" s="84">
        <v>0</v>
      </c>
      <c r="CP294" s="84">
        <v>0</v>
      </c>
      <c r="CQ294" s="84">
        <v>3.243727598566308E-2</v>
      </c>
      <c r="CR294" s="84">
        <v>0</v>
      </c>
      <c r="CS294" s="84">
        <v>0</v>
      </c>
      <c r="CT294" s="84">
        <v>0</v>
      </c>
      <c r="CU294" s="84">
        <v>0</v>
      </c>
      <c r="CV294" s="84">
        <v>0</v>
      </c>
      <c r="CW294" s="84">
        <v>0</v>
      </c>
      <c r="CX294" s="84">
        <v>0</v>
      </c>
      <c r="CY294" s="84">
        <v>0</v>
      </c>
      <c r="CZ294" s="84">
        <v>0</v>
      </c>
      <c r="DA294" s="84">
        <v>0</v>
      </c>
      <c r="DB294" s="84">
        <v>0.50020908004778974</v>
      </c>
      <c r="DC294" s="84">
        <v>0.35298685782556749</v>
      </c>
      <c r="DD294" s="84">
        <v>0</v>
      </c>
      <c r="DE294" s="84">
        <v>0</v>
      </c>
      <c r="DF294" s="84">
        <v>0</v>
      </c>
      <c r="DG294" s="84">
        <v>0</v>
      </c>
      <c r="DH294" s="84">
        <v>0</v>
      </c>
      <c r="DI294" s="84">
        <v>0</v>
      </c>
      <c r="DJ294" s="84">
        <v>0</v>
      </c>
      <c r="DK294" s="84">
        <v>0</v>
      </c>
      <c r="DL294" s="84">
        <v>0</v>
      </c>
      <c r="DM294" s="84">
        <v>0</v>
      </c>
      <c r="DN294" s="84">
        <v>0.35489844683393068</v>
      </c>
      <c r="DO294" s="84">
        <v>0.29235364396654717</v>
      </c>
      <c r="DP294" s="84">
        <v>0</v>
      </c>
      <c r="DQ294" s="84">
        <v>0</v>
      </c>
      <c r="DR294" s="84">
        <v>0</v>
      </c>
      <c r="DS294" s="84">
        <v>0</v>
      </c>
      <c r="DT294" s="84">
        <v>0</v>
      </c>
      <c r="DU294" s="84">
        <v>0</v>
      </c>
      <c r="DV294" s="84">
        <v>0</v>
      </c>
      <c r="DW294" s="84">
        <v>0</v>
      </c>
      <c r="DX294" s="84">
        <v>0</v>
      </c>
      <c r="DY294" s="84">
        <v>0</v>
      </c>
      <c r="DZ294" s="84">
        <v>0.3537335722819594</v>
      </c>
      <c r="EA294" s="84">
        <v>8.2078853046594985E-2</v>
      </c>
      <c r="EB294" s="84">
        <v>0</v>
      </c>
      <c r="EC294" s="84">
        <v>0</v>
      </c>
      <c r="ED294" s="84">
        <v>0</v>
      </c>
      <c r="EE294" s="84">
        <v>0</v>
      </c>
      <c r="EF294" s="84">
        <v>0</v>
      </c>
      <c r="EG294" s="84">
        <v>0</v>
      </c>
      <c r="EH294" s="84">
        <v>0</v>
      </c>
      <c r="EI294" s="84">
        <v>0</v>
      </c>
      <c r="EJ294" s="84">
        <v>0</v>
      </c>
      <c r="EK294" s="84">
        <v>0</v>
      </c>
      <c r="EL294" s="84">
        <v>0.10489844683393071</v>
      </c>
      <c r="EM294" s="84">
        <v>0</v>
      </c>
      <c r="EN294" s="84">
        <v>0</v>
      </c>
      <c r="EO294" s="84">
        <v>0</v>
      </c>
      <c r="EP294" s="84">
        <v>0</v>
      </c>
      <c r="EQ294" s="84">
        <v>0</v>
      </c>
      <c r="ER294" s="84">
        <v>0</v>
      </c>
      <c r="ES294" s="84">
        <v>0</v>
      </c>
      <c r="ET294" s="84">
        <v>0</v>
      </c>
      <c r="EU294" s="84">
        <v>0</v>
      </c>
      <c r="EV294" s="84">
        <v>0</v>
      </c>
      <c r="EW294" s="84">
        <v>0</v>
      </c>
      <c r="EX294" s="84">
        <v>2.6881720430107527E-2</v>
      </c>
      <c r="EY294" s="84">
        <v>2.1505376344086023E-2</v>
      </c>
      <c r="EZ294" s="84">
        <v>0</v>
      </c>
      <c r="FA294" s="84">
        <v>0</v>
      </c>
      <c r="FB294" s="84">
        <v>0</v>
      </c>
      <c r="FC294" s="84">
        <v>0</v>
      </c>
      <c r="FD294" s="84">
        <v>0</v>
      </c>
      <c r="FE294" s="84">
        <v>0</v>
      </c>
      <c r="FF294" s="84">
        <v>0</v>
      </c>
      <c r="FG294" s="84">
        <v>0</v>
      </c>
      <c r="FH294" s="84">
        <v>0</v>
      </c>
      <c r="FI294" s="84">
        <v>0</v>
      </c>
      <c r="FJ294" s="84">
        <v>1.3261648745519713E-2</v>
      </c>
      <c r="FK294" s="84">
        <v>1.8996415770609319E-2</v>
      </c>
      <c r="FL294" s="84">
        <v>0</v>
      </c>
      <c r="FM294" s="84">
        <v>0</v>
      </c>
      <c r="FN294" s="84">
        <v>0</v>
      </c>
      <c r="FO294" s="84">
        <v>0</v>
      </c>
      <c r="FP294" s="84">
        <v>0</v>
      </c>
      <c r="FQ294" s="84">
        <v>0</v>
      </c>
      <c r="FR294" s="84">
        <v>0</v>
      </c>
      <c r="FS294" s="84">
        <v>0</v>
      </c>
      <c r="FT294" s="84">
        <v>0</v>
      </c>
      <c r="FU294" s="84">
        <v>0</v>
      </c>
      <c r="FV294" s="84">
        <v>0</v>
      </c>
      <c r="FW294" s="84">
        <v>3.0137395459976107E-2</v>
      </c>
      <c r="FX294" s="84">
        <v>0</v>
      </c>
      <c r="FY294" s="84">
        <v>0</v>
      </c>
      <c r="FZ294" s="84">
        <v>0</v>
      </c>
      <c r="GA294" s="84">
        <v>0</v>
      </c>
    </row>
    <row r="295" spans="2:183">
      <c r="B295" s="96" t="s">
        <v>10</v>
      </c>
      <c r="C295" s="166" t="s">
        <v>268</v>
      </c>
      <c r="D295" s="169">
        <v>0</v>
      </c>
      <c r="E295" s="170">
        <v>0</v>
      </c>
      <c r="F295" s="170">
        <v>0</v>
      </c>
      <c r="G295" s="170">
        <v>0</v>
      </c>
      <c r="H295" s="170">
        <v>0</v>
      </c>
      <c r="I295" s="170">
        <v>0</v>
      </c>
      <c r="J295" s="170">
        <v>201867.42</v>
      </c>
      <c r="K295" s="170">
        <v>0</v>
      </c>
      <c r="L295" s="170">
        <v>0</v>
      </c>
      <c r="M295" s="170">
        <v>0</v>
      </c>
      <c r="N295" s="170">
        <v>0</v>
      </c>
      <c r="O295" s="170">
        <v>0</v>
      </c>
      <c r="P295" s="170">
        <v>0</v>
      </c>
      <c r="Q295" s="170">
        <v>0</v>
      </c>
      <c r="R295" s="170">
        <v>0</v>
      </c>
      <c r="S295" s="170">
        <v>0</v>
      </c>
      <c r="T295" s="170">
        <v>0</v>
      </c>
      <c r="U295" s="170">
        <v>0</v>
      </c>
      <c r="V295" s="170">
        <v>0</v>
      </c>
      <c r="W295" s="170">
        <v>0</v>
      </c>
      <c r="X295" s="170">
        <v>0</v>
      </c>
      <c r="Y295" s="170">
        <v>0</v>
      </c>
      <c r="Z295" s="170">
        <v>0</v>
      </c>
      <c r="AA295" s="170">
        <v>0</v>
      </c>
      <c r="AB295" s="170">
        <v>0</v>
      </c>
      <c r="AC295" s="170">
        <v>0</v>
      </c>
      <c r="AD295" s="170">
        <v>0</v>
      </c>
      <c r="AE295" s="170">
        <v>0</v>
      </c>
      <c r="AF295" s="170">
        <v>0</v>
      </c>
      <c r="AG295" s="170">
        <v>0</v>
      </c>
      <c r="AH295" s="170">
        <v>0</v>
      </c>
      <c r="AI295" s="170">
        <v>0</v>
      </c>
      <c r="AJ295" s="170">
        <v>0</v>
      </c>
      <c r="AK295" s="170">
        <v>0</v>
      </c>
      <c r="AL295" s="170">
        <v>0</v>
      </c>
      <c r="AM295" s="170">
        <v>0</v>
      </c>
      <c r="AN295" s="170">
        <v>0</v>
      </c>
      <c r="AO295" s="170">
        <v>0</v>
      </c>
      <c r="AP295" s="170">
        <v>0</v>
      </c>
      <c r="AQ295" s="170">
        <v>0</v>
      </c>
      <c r="AR295" s="170">
        <v>0</v>
      </c>
      <c r="AS295" s="170">
        <v>0</v>
      </c>
      <c r="AT295" s="170">
        <v>0</v>
      </c>
      <c r="AU295" s="170">
        <v>0</v>
      </c>
      <c r="AV295" s="170">
        <v>0</v>
      </c>
      <c r="AW295" s="170">
        <v>0</v>
      </c>
      <c r="AX295" s="170">
        <v>0</v>
      </c>
      <c r="AY295" s="170">
        <v>0</v>
      </c>
      <c r="AZ295" s="170">
        <v>0</v>
      </c>
      <c r="BA295" s="170">
        <v>0</v>
      </c>
      <c r="BB295" s="170">
        <v>0</v>
      </c>
      <c r="BC295" s="170">
        <v>0</v>
      </c>
      <c r="BD295" s="170">
        <v>0</v>
      </c>
      <c r="BE295" s="170">
        <v>0</v>
      </c>
      <c r="BF295" s="170">
        <v>0</v>
      </c>
      <c r="BG295" s="170">
        <v>0</v>
      </c>
      <c r="BH295" s="170">
        <v>0</v>
      </c>
      <c r="BI295" s="170">
        <v>0</v>
      </c>
      <c r="BJ295" s="170">
        <v>0</v>
      </c>
      <c r="BK295" s="170">
        <v>0</v>
      </c>
      <c r="BL295" s="170">
        <v>0</v>
      </c>
      <c r="BM295" s="170">
        <v>0</v>
      </c>
      <c r="BN295" s="170">
        <v>0</v>
      </c>
      <c r="BO295" s="170">
        <v>0</v>
      </c>
      <c r="BP295" s="170">
        <v>0</v>
      </c>
      <c r="BQ295" s="170">
        <v>0</v>
      </c>
      <c r="BR295" s="170">
        <v>0</v>
      </c>
      <c r="BS295" s="170">
        <v>0</v>
      </c>
      <c r="BT295" s="170">
        <v>0</v>
      </c>
      <c r="BU295" s="170">
        <v>0</v>
      </c>
      <c r="BV295" s="170">
        <v>0</v>
      </c>
      <c r="BW295" s="170">
        <v>0</v>
      </c>
      <c r="BX295" s="170">
        <v>0</v>
      </c>
      <c r="BY295" s="170">
        <v>0</v>
      </c>
      <c r="BZ295" s="170">
        <v>0</v>
      </c>
      <c r="CA295" s="170">
        <v>0</v>
      </c>
      <c r="CB295" s="170">
        <v>0</v>
      </c>
      <c r="CC295" s="170">
        <v>0</v>
      </c>
      <c r="CD295" s="170">
        <v>0</v>
      </c>
      <c r="CE295" s="170">
        <v>0</v>
      </c>
      <c r="CF295" s="170">
        <v>0</v>
      </c>
      <c r="CG295" s="170">
        <v>0</v>
      </c>
      <c r="CH295" s="170">
        <v>0</v>
      </c>
      <c r="CI295" s="170">
        <v>0</v>
      </c>
      <c r="CJ295" s="170">
        <v>0</v>
      </c>
      <c r="CK295" s="170">
        <v>0</v>
      </c>
      <c r="CL295" s="170">
        <v>0</v>
      </c>
      <c r="CM295" s="170">
        <v>0</v>
      </c>
      <c r="CN295" s="170">
        <v>0</v>
      </c>
      <c r="CO295" s="170">
        <v>0</v>
      </c>
      <c r="CP295" s="170">
        <v>0</v>
      </c>
      <c r="CQ295" s="170">
        <v>14782.21</v>
      </c>
      <c r="CR295" s="170">
        <v>0</v>
      </c>
      <c r="CS295" s="170">
        <v>0</v>
      </c>
      <c r="CT295" s="170">
        <v>0</v>
      </c>
      <c r="CU295" s="170">
        <v>0</v>
      </c>
      <c r="CV295" s="170">
        <v>0</v>
      </c>
      <c r="CW295" s="170">
        <v>0</v>
      </c>
      <c r="CX295" s="170">
        <v>0</v>
      </c>
      <c r="CY295" s="170">
        <v>0</v>
      </c>
      <c r="CZ295" s="170">
        <v>0</v>
      </c>
      <c r="DA295" s="170">
        <v>0</v>
      </c>
      <c r="DB295" s="170">
        <v>229347.22</v>
      </c>
      <c r="DC295" s="170">
        <v>161789.59</v>
      </c>
      <c r="DD295" s="170">
        <v>0</v>
      </c>
      <c r="DE295" s="170">
        <v>0</v>
      </c>
      <c r="DF295" s="170">
        <v>0</v>
      </c>
      <c r="DG295" s="170">
        <v>0</v>
      </c>
      <c r="DH295" s="170">
        <v>0</v>
      </c>
      <c r="DI295" s="170">
        <v>0</v>
      </c>
      <c r="DJ295" s="170">
        <v>0</v>
      </c>
      <c r="DK295" s="170">
        <v>0</v>
      </c>
      <c r="DL295" s="170">
        <v>0</v>
      </c>
      <c r="DM295" s="170">
        <v>0</v>
      </c>
      <c r="DN295" s="170">
        <v>162717.67000000001</v>
      </c>
      <c r="DO295" s="170">
        <v>134110.84</v>
      </c>
      <c r="DP295" s="170">
        <v>0</v>
      </c>
      <c r="DQ295" s="170">
        <v>0</v>
      </c>
      <c r="DR295" s="170">
        <v>0</v>
      </c>
      <c r="DS295" s="170">
        <v>0</v>
      </c>
      <c r="DT295" s="170">
        <v>0</v>
      </c>
      <c r="DU295" s="170">
        <v>0</v>
      </c>
      <c r="DV295" s="170">
        <v>0</v>
      </c>
      <c r="DW295" s="170">
        <v>0</v>
      </c>
      <c r="DX295" s="170">
        <v>0</v>
      </c>
      <c r="DY295" s="170">
        <v>0</v>
      </c>
      <c r="DZ295" s="170">
        <v>162220.20000000001</v>
      </c>
      <c r="EA295" s="170">
        <v>37618.33</v>
      </c>
      <c r="EB295" s="170">
        <v>0</v>
      </c>
      <c r="EC295" s="170">
        <v>0</v>
      </c>
      <c r="ED295" s="170">
        <v>0</v>
      </c>
      <c r="EE295" s="170">
        <v>0</v>
      </c>
      <c r="EF295" s="170">
        <v>0</v>
      </c>
      <c r="EG295" s="170">
        <v>0</v>
      </c>
      <c r="EH295" s="170">
        <v>0</v>
      </c>
      <c r="EI295" s="170">
        <v>0</v>
      </c>
      <c r="EJ295" s="170">
        <v>0</v>
      </c>
      <c r="EK295" s="170">
        <v>0</v>
      </c>
      <c r="EL295" s="170">
        <v>48032.76</v>
      </c>
      <c r="EM295" s="170">
        <v>0</v>
      </c>
      <c r="EN295" s="170">
        <v>0</v>
      </c>
      <c r="EO295" s="170">
        <v>0</v>
      </c>
      <c r="EP295" s="170">
        <v>0</v>
      </c>
      <c r="EQ295" s="170">
        <v>0</v>
      </c>
      <c r="ER295" s="170">
        <v>0</v>
      </c>
      <c r="ES295" s="170">
        <v>0</v>
      </c>
      <c r="ET295" s="170">
        <v>0</v>
      </c>
      <c r="EU295" s="170">
        <v>0</v>
      </c>
      <c r="EV295" s="170">
        <v>0</v>
      </c>
      <c r="EW295" s="170">
        <v>0</v>
      </c>
      <c r="EX295" s="170">
        <v>12261.11</v>
      </c>
      <c r="EY295" s="170">
        <v>9779</v>
      </c>
      <c r="EZ295" s="170">
        <v>0</v>
      </c>
      <c r="FA295" s="170">
        <v>0</v>
      </c>
      <c r="FB295" s="170">
        <v>0</v>
      </c>
      <c r="FC295" s="170">
        <v>0</v>
      </c>
      <c r="FD295" s="170">
        <v>0</v>
      </c>
      <c r="FE295" s="170">
        <v>0</v>
      </c>
      <c r="FF295" s="170">
        <v>0</v>
      </c>
      <c r="FG295" s="170">
        <v>0</v>
      </c>
      <c r="FH295" s="170">
        <v>0</v>
      </c>
      <c r="FI295" s="170">
        <v>0</v>
      </c>
      <c r="FJ295" s="170">
        <v>6035.52</v>
      </c>
      <c r="FK295" s="170">
        <v>8670.34</v>
      </c>
      <c r="FL295" s="170">
        <v>0</v>
      </c>
      <c r="FM295" s="170">
        <v>0</v>
      </c>
      <c r="FN295" s="170">
        <v>0</v>
      </c>
      <c r="FO295" s="170">
        <v>0</v>
      </c>
      <c r="FP295" s="170">
        <v>0</v>
      </c>
      <c r="FQ295" s="170">
        <v>0</v>
      </c>
      <c r="FR295" s="170">
        <v>0</v>
      </c>
      <c r="FS295" s="170">
        <v>0</v>
      </c>
      <c r="FT295" s="170">
        <v>0</v>
      </c>
      <c r="FU295" s="170">
        <v>0</v>
      </c>
      <c r="FV295" s="170">
        <v>0</v>
      </c>
      <c r="FW295" s="170">
        <v>13725.66</v>
      </c>
      <c r="FX295" s="170">
        <v>0</v>
      </c>
      <c r="FY295" s="170">
        <v>0</v>
      </c>
      <c r="FZ295" s="170">
        <v>0</v>
      </c>
      <c r="GA295" s="170">
        <v>0</v>
      </c>
    </row>
    <row r="296" spans="2:183">
      <c r="B296" s="171" t="s">
        <v>10</v>
      </c>
      <c r="C296" s="172" t="s">
        <v>269</v>
      </c>
      <c r="D296" s="454">
        <v>0</v>
      </c>
      <c r="E296" s="455">
        <v>0</v>
      </c>
      <c r="F296" s="455">
        <v>0</v>
      </c>
      <c r="G296" s="455">
        <v>0</v>
      </c>
      <c r="H296" s="455">
        <v>0</v>
      </c>
      <c r="I296" s="455">
        <v>0</v>
      </c>
      <c r="J296" s="455">
        <v>13.68314376736935</v>
      </c>
      <c r="K296" s="455">
        <v>0</v>
      </c>
      <c r="L296" s="455">
        <v>0</v>
      </c>
      <c r="M296" s="455">
        <v>0</v>
      </c>
      <c r="N296" s="455">
        <v>0</v>
      </c>
      <c r="O296" s="455">
        <v>0</v>
      </c>
      <c r="P296" s="455">
        <v>0</v>
      </c>
      <c r="Q296" s="455">
        <v>0</v>
      </c>
      <c r="R296" s="455">
        <v>0</v>
      </c>
      <c r="S296" s="455">
        <v>0</v>
      </c>
      <c r="T296" s="455">
        <v>0</v>
      </c>
      <c r="U296" s="455">
        <v>0</v>
      </c>
      <c r="V296" s="455">
        <v>0</v>
      </c>
      <c r="W296" s="455">
        <v>0</v>
      </c>
      <c r="X296" s="455">
        <v>0</v>
      </c>
      <c r="Y296" s="455">
        <v>0</v>
      </c>
      <c r="Z296" s="455">
        <v>0</v>
      </c>
      <c r="AA296" s="455">
        <v>0</v>
      </c>
      <c r="AB296" s="455">
        <v>0</v>
      </c>
      <c r="AC296" s="455">
        <v>0</v>
      </c>
      <c r="AD296" s="455">
        <v>0</v>
      </c>
      <c r="AE296" s="455">
        <v>0</v>
      </c>
      <c r="AF296" s="455">
        <v>0</v>
      </c>
      <c r="AG296" s="455">
        <v>0</v>
      </c>
      <c r="AH296" s="455">
        <v>0</v>
      </c>
      <c r="AI296" s="455">
        <v>0</v>
      </c>
      <c r="AJ296" s="455">
        <v>0</v>
      </c>
      <c r="AK296" s="455">
        <v>0</v>
      </c>
      <c r="AL296" s="455">
        <v>0</v>
      </c>
      <c r="AM296" s="455">
        <v>0</v>
      </c>
      <c r="AN296" s="455">
        <v>0</v>
      </c>
      <c r="AO296" s="455">
        <v>0</v>
      </c>
      <c r="AP296" s="455">
        <v>0</v>
      </c>
      <c r="AQ296" s="455">
        <v>0</v>
      </c>
      <c r="AR296" s="455">
        <v>0</v>
      </c>
      <c r="AS296" s="455">
        <v>0</v>
      </c>
      <c r="AT296" s="455">
        <v>0</v>
      </c>
      <c r="AU296" s="455">
        <v>0</v>
      </c>
      <c r="AV296" s="455">
        <v>0</v>
      </c>
      <c r="AW296" s="455">
        <v>0</v>
      </c>
      <c r="AX296" s="455">
        <v>0</v>
      </c>
      <c r="AY296" s="455">
        <v>0</v>
      </c>
      <c r="AZ296" s="455">
        <v>0</v>
      </c>
      <c r="BA296" s="455">
        <v>0</v>
      </c>
      <c r="BB296" s="455">
        <v>0</v>
      </c>
      <c r="BC296" s="455">
        <v>0</v>
      </c>
      <c r="BD296" s="455">
        <v>0</v>
      </c>
      <c r="BE296" s="455">
        <v>0</v>
      </c>
      <c r="BF296" s="455">
        <v>0</v>
      </c>
      <c r="BG296" s="455">
        <v>0</v>
      </c>
      <c r="BH296" s="455">
        <v>0</v>
      </c>
      <c r="BI296" s="455">
        <v>0</v>
      </c>
      <c r="BJ296" s="455">
        <v>0</v>
      </c>
      <c r="BK296" s="455">
        <v>0</v>
      </c>
      <c r="BL296" s="455">
        <v>0</v>
      </c>
      <c r="BM296" s="455">
        <v>0</v>
      </c>
      <c r="BN296" s="455">
        <v>0</v>
      </c>
      <c r="BO296" s="455">
        <v>0</v>
      </c>
      <c r="BP296" s="455">
        <v>0</v>
      </c>
      <c r="BQ296" s="455">
        <v>0</v>
      </c>
      <c r="BR296" s="455">
        <v>0</v>
      </c>
      <c r="BS296" s="455">
        <v>0</v>
      </c>
      <c r="BT296" s="455">
        <v>0</v>
      </c>
      <c r="BU296" s="455">
        <v>0</v>
      </c>
      <c r="BV296" s="455">
        <v>0</v>
      </c>
      <c r="BW296" s="455">
        <v>0</v>
      </c>
      <c r="BX296" s="455">
        <v>0</v>
      </c>
      <c r="BY296" s="455">
        <v>0</v>
      </c>
      <c r="BZ296" s="455">
        <v>0</v>
      </c>
      <c r="CA296" s="455">
        <v>0</v>
      </c>
      <c r="CB296" s="455">
        <v>0</v>
      </c>
      <c r="CC296" s="455">
        <v>0</v>
      </c>
      <c r="CD296" s="455">
        <v>0</v>
      </c>
      <c r="CE296" s="455">
        <v>0</v>
      </c>
      <c r="CF296" s="455">
        <v>0</v>
      </c>
      <c r="CG296" s="455">
        <v>0</v>
      </c>
      <c r="CH296" s="455">
        <v>0</v>
      </c>
      <c r="CI296" s="455">
        <v>0</v>
      </c>
      <c r="CJ296" s="455">
        <v>0</v>
      </c>
      <c r="CK296" s="455">
        <v>0</v>
      </c>
      <c r="CL296" s="455">
        <v>0</v>
      </c>
      <c r="CM296" s="455">
        <v>0</v>
      </c>
      <c r="CN296" s="455">
        <v>0</v>
      </c>
      <c r="CO296" s="455">
        <v>0</v>
      </c>
      <c r="CP296" s="455">
        <v>0</v>
      </c>
      <c r="CQ296" s="455">
        <v>13.611611418047881</v>
      </c>
      <c r="CR296" s="455">
        <v>0</v>
      </c>
      <c r="CS296" s="455">
        <v>0</v>
      </c>
      <c r="CT296" s="455">
        <v>0</v>
      </c>
      <c r="CU296" s="455">
        <v>0</v>
      </c>
      <c r="CV296" s="455">
        <v>0</v>
      </c>
      <c r="CW296" s="455">
        <v>0</v>
      </c>
      <c r="CX296" s="455">
        <v>0</v>
      </c>
      <c r="CY296" s="455">
        <v>0</v>
      </c>
      <c r="CZ296" s="455">
        <v>0</v>
      </c>
      <c r="DA296" s="455">
        <v>0</v>
      </c>
      <c r="DB296" s="455">
        <v>13.694824147608527</v>
      </c>
      <c r="DC296" s="455">
        <v>13.6900990015231</v>
      </c>
      <c r="DD296" s="455">
        <v>0</v>
      </c>
      <c r="DE296" s="455">
        <v>0</v>
      </c>
      <c r="DF296" s="455">
        <v>0</v>
      </c>
      <c r="DG296" s="455">
        <v>0</v>
      </c>
      <c r="DH296" s="455">
        <v>0</v>
      </c>
      <c r="DI296" s="455">
        <v>0</v>
      </c>
      <c r="DJ296" s="455">
        <v>0</v>
      </c>
      <c r="DK296" s="455">
        <v>0</v>
      </c>
      <c r="DL296" s="455">
        <v>0</v>
      </c>
      <c r="DM296" s="455">
        <v>0</v>
      </c>
      <c r="DN296" s="455">
        <v>13.694468103012962</v>
      </c>
      <c r="DO296" s="455">
        <v>13.701557008581936</v>
      </c>
      <c r="DP296" s="455">
        <v>0</v>
      </c>
      <c r="DQ296" s="455">
        <v>0</v>
      </c>
      <c r="DR296" s="455">
        <v>0</v>
      </c>
      <c r="DS296" s="455">
        <v>0</v>
      </c>
      <c r="DT296" s="455">
        <v>0</v>
      </c>
      <c r="DU296" s="455">
        <v>0</v>
      </c>
      <c r="DV296" s="455">
        <v>0</v>
      </c>
      <c r="DW296" s="455">
        <v>0</v>
      </c>
      <c r="DX296" s="455">
        <v>0</v>
      </c>
      <c r="DY296" s="455">
        <v>0</v>
      </c>
      <c r="DZ296" s="455">
        <v>13.697559739930762</v>
      </c>
      <c r="EA296" s="455">
        <v>13.68934861717613</v>
      </c>
      <c r="EB296" s="455">
        <v>0</v>
      </c>
      <c r="EC296" s="455">
        <v>0</v>
      </c>
      <c r="ED296" s="455">
        <v>0</v>
      </c>
      <c r="EE296" s="455">
        <v>0</v>
      </c>
      <c r="EF296" s="455">
        <v>0</v>
      </c>
      <c r="EG296" s="455">
        <v>0</v>
      </c>
      <c r="EH296" s="455">
        <v>0</v>
      </c>
      <c r="EI296" s="455">
        <v>0</v>
      </c>
      <c r="EJ296" s="455">
        <v>0</v>
      </c>
      <c r="EK296" s="455">
        <v>0</v>
      </c>
      <c r="EL296" s="455">
        <v>13.676753986332574</v>
      </c>
      <c r="EM296" s="455">
        <v>0</v>
      </c>
      <c r="EN296" s="455">
        <v>0</v>
      </c>
      <c r="EO296" s="455">
        <v>0</v>
      </c>
      <c r="EP296" s="455">
        <v>0</v>
      </c>
      <c r="EQ296" s="455">
        <v>0</v>
      </c>
      <c r="ER296" s="455">
        <v>0</v>
      </c>
      <c r="ES296" s="455">
        <v>0</v>
      </c>
      <c r="ET296" s="455">
        <v>0</v>
      </c>
      <c r="EU296" s="455">
        <v>0</v>
      </c>
      <c r="EV296" s="455">
        <v>0</v>
      </c>
      <c r="EW296" s="455">
        <v>0</v>
      </c>
      <c r="EX296" s="455">
        <v>13.623455555555557</v>
      </c>
      <c r="EY296" s="455">
        <v>13.581944444444444</v>
      </c>
      <c r="EZ296" s="455">
        <v>0</v>
      </c>
      <c r="FA296" s="455">
        <v>0</v>
      </c>
      <c r="FB296" s="455">
        <v>0</v>
      </c>
      <c r="FC296" s="455">
        <v>0</v>
      </c>
      <c r="FD296" s="455">
        <v>0</v>
      </c>
      <c r="FE296" s="455">
        <v>0</v>
      </c>
      <c r="FF296" s="455">
        <v>0</v>
      </c>
      <c r="FG296" s="455">
        <v>0</v>
      </c>
      <c r="FH296" s="455">
        <v>0</v>
      </c>
      <c r="FI296" s="455">
        <v>0</v>
      </c>
      <c r="FJ296" s="455">
        <v>13.593513513513514</v>
      </c>
      <c r="FK296" s="455">
        <v>13.632610062893082</v>
      </c>
      <c r="FL296" s="455">
        <v>0</v>
      </c>
      <c r="FM296" s="455">
        <v>0</v>
      </c>
      <c r="FN296" s="455">
        <v>0</v>
      </c>
      <c r="FO296" s="455">
        <v>0</v>
      </c>
      <c r="FP296" s="455">
        <v>0</v>
      </c>
      <c r="FQ296" s="455">
        <v>0</v>
      </c>
      <c r="FR296" s="455">
        <v>0</v>
      </c>
      <c r="FS296" s="455">
        <v>0</v>
      </c>
      <c r="FT296" s="455">
        <v>0</v>
      </c>
      <c r="FU296" s="455">
        <v>0</v>
      </c>
      <c r="FV296" s="455">
        <v>0</v>
      </c>
      <c r="FW296" s="455">
        <v>13.603230921704657</v>
      </c>
      <c r="FX296" s="455">
        <v>0</v>
      </c>
      <c r="FY296" s="455">
        <v>0</v>
      </c>
      <c r="FZ296" s="455">
        <v>0</v>
      </c>
      <c r="GA296" s="455">
        <v>0</v>
      </c>
    </row>
    <row r="297" spans="2:183">
      <c r="B297" s="96" t="s">
        <v>10</v>
      </c>
      <c r="C297" s="166" t="s">
        <v>37</v>
      </c>
      <c r="D297" s="99">
        <v>0</v>
      </c>
      <c r="E297" s="87">
        <v>0</v>
      </c>
      <c r="F297" s="87">
        <v>0</v>
      </c>
      <c r="G297" s="87">
        <v>0</v>
      </c>
      <c r="H297" s="87">
        <v>0</v>
      </c>
      <c r="I297" s="87">
        <v>0</v>
      </c>
      <c r="J297" s="87">
        <v>497199.06</v>
      </c>
      <c r="K297" s="87">
        <v>0</v>
      </c>
      <c r="L297" s="87">
        <v>0</v>
      </c>
      <c r="M297" s="87">
        <v>0</v>
      </c>
      <c r="N297" s="87">
        <v>0</v>
      </c>
      <c r="O297" s="87">
        <v>0</v>
      </c>
      <c r="P297" s="87">
        <v>0</v>
      </c>
      <c r="Q297" s="87">
        <v>0</v>
      </c>
      <c r="R297" s="87">
        <v>0</v>
      </c>
      <c r="S297" s="87">
        <v>0</v>
      </c>
      <c r="T297" s="87">
        <v>0</v>
      </c>
      <c r="U297" s="87">
        <v>0</v>
      </c>
      <c r="V297" s="87">
        <v>0</v>
      </c>
      <c r="W297" s="87">
        <v>0</v>
      </c>
      <c r="X297" s="87">
        <v>0</v>
      </c>
      <c r="Y297" s="87">
        <v>0</v>
      </c>
      <c r="Z297" s="87">
        <v>0</v>
      </c>
      <c r="AA297" s="87">
        <v>0</v>
      </c>
      <c r="AB297" s="87">
        <v>0</v>
      </c>
      <c r="AC297" s="87">
        <v>0</v>
      </c>
      <c r="AD297" s="87">
        <v>0</v>
      </c>
      <c r="AE297" s="87">
        <v>0</v>
      </c>
      <c r="AF297" s="87">
        <v>0</v>
      </c>
      <c r="AG297" s="87">
        <v>0</v>
      </c>
      <c r="AH297" s="87">
        <v>0</v>
      </c>
      <c r="AI297" s="87">
        <v>0</v>
      </c>
      <c r="AJ297" s="87">
        <v>0</v>
      </c>
      <c r="AK297" s="87">
        <v>0</v>
      </c>
      <c r="AL297" s="87">
        <v>0</v>
      </c>
      <c r="AM297" s="87">
        <v>0</v>
      </c>
      <c r="AN297" s="87">
        <v>0</v>
      </c>
      <c r="AO297" s="87">
        <v>0</v>
      </c>
      <c r="AP297" s="87">
        <v>0</v>
      </c>
      <c r="AQ297" s="87">
        <v>0</v>
      </c>
      <c r="AR297" s="87">
        <v>0</v>
      </c>
      <c r="AS297" s="87">
        <v>0</v>
      </c>
      <c r="AT297" s="87">
        <v>0</v>
      </c>
      <c r="AU297" s="87">
        <v>0</v>
      </c>
      <c r="AV297" s="87">
        <v>0</v>
      </c>
      <c r="AW297" s="87">
        <v>0</v>
      </c>
      <c r="AX297" s="87">
        <v>0</v>
      </c>
      <c r="AY297" s="87">
        <v>0</v>
      </c>
      <c r="AZ297" s="87">
        <v>0</v>
      </c>
      <c r="BA297" s="87">
        <v>0</v>
      </c>
      <c r="BB297" s="87">
        <v>0</v>
      </c>
      <c r="BC297" s="87">
        <v>0</v>
      </c>
      <c r="BD297" s="87">
        <v>0</v>
      </c>
      <c r="BE297" s="87">
        <v>0</v>
      </c>
      <c r="BF297" s="87">
        <v>0</v>
      </c>
      <c r="BG297" s="87">
        <v>0</v>
      </c>
      <c r="BH297" s="87">
        <v>0</v>
      </c>
      <c r="BI297" s="87">
        <v>0</v>
      </c>
      <c r="BJ297" s="87">
        <v>0</v>
      </c>
      <c r="BK297" s="87">
        <v>0</v>
      </c>
      <c r="BL297" s="87">
        <v>0</v>
      </c>
      <c r="BM297" s="87">
        <v>0</v>
      </c>
      <c r="BN297" s="87">
        <v>0</v>
      </c>
      <c r="BO297" s="87">
        <v>0</v>
      </c>
      <c r="BP297" s="87">
        <v>0</v>
      </c>
      <c r="BQ297" s="87">
        <v>0</v>
      </c>
      <c r="BR297" s="87">
        <v>0</v>
      </c>
      <c r="BS297" s="87">
        <v>0</v>
      </c>
      <c r="BT297" s="87">
        <v>0</v>
      </c>
      <c r="BU297" s="87">
        <v>0</v>
      </c>
      <c r="BV297" s="87">
        <v>0</v>
      </c>
      <c r="BW297" s="87">
        <v>0</v>
      </c>
      <c r="BX297" s="87">
        <v>0</v>
      </c>
      <c r="BY297" s="87">
        <v>0</v>
      </c>
      <c r="BZ297" s="87">
        <v>0</v>
      </c>
      <c r="CA297" s="87">
        <v>0</v>
      </c>
      <c r="CB297" s="87">
        <v>0</v>
      </c>
      <c r="CC297" s="87">
        <v>0</v>
      </c>
      <c r="CD297" s="87">
        <v>0</v>
      </c>
      <c r="CE297" s="87">
        <v>0</v>
      </c>
      <c r="CF297" s="87">
        <v>0</v>
      </c>
      <c r="CG297" s="87">
        <v>0</v>
      </c>
      <c r="CH297" s="87">
        <v>0</v>
      </c>
      <c r="CI297" s="87">
        <v>0</v>
      </c>
      <c r="CJ297" s="87">
        <v>0</v>
      </c>
      <c r="CK297" s="87">
        <v>0</v>
      </c>
      <c r="CL297" s="87">
        <v>0</v>
      </c>
      <c r="CM297" s="87">
        <v>0</v>
      </c>
      <c r="CN297" s="87">
        <v>0</v>
      </c>
      <c r="CO297" s="87">
        <v>0</v>
      </c>
      <c r="CP297" s="87">
        <v>0</v>
      </c>
      <c r="CQ297" s="87">
        <v>89092.37</v>
      </c>
      <c r="CR297" s="87">
        <v>0</v>
      </c>
      <c r="CS297" s="87">
        <v>0</v>
      </c>
      <c r="CT297" s="87">
        <v>0</v>
      </c>
      <c r="CU297" s="87">
        <v>0</v>
      </c>
      <c r="CV297" s="87">
        <v>0</v>
      </c>
      <c r="CW297" s="87">
        <v>0</v>
      </c>
      <c r="CX297" s="87">
        <v>0</v>
      </c>
      <c r="CY297" s="87">
        <v>0</v>
      </c>
      <c r="CZ297" s="87">
        <v>0</v>
      </c>
      <c r="DA297" s="87">
        <v>0</v>
      </c>
      <c r="DB297" s="87">
        <v>1475618.75</v>
      </c>
      <c r="DC297" s="87">
        <v>1046292.38</v>
      </c>
      <c r="DD297" s="87">
        <v>0</v>
      </c>
      <c r="DE297" s="87">
        <v>0</v>
      </c>
      <c r="DF297" s="87">
        <v>0</v>
      </c>
      <c r="DG297" s="87">
        <v>0</v>
      </c>
      <c r="DH297" s="87">
        <v>0</v>
      </c>
      <c r="DI297" s="87">
        <v>0</v>
      </c>
      <c r="DJ297" s="87">
        <v>0</v>
      </c>
      <c r="DK297" s="87">
        <v>0</v>
      </c>
      <c r="DL297" s="87">
        <v>0</v>
      </c>
      <c r="DM297" s="87">
        <v>0</v>
      </c>
      <c r="DN297" s="87">
        <v>1105015.3799999999</v>
      </c>
      <c r="DO297" s="87">
        <v>915038.25</v>
      </c>
      <c r="DP297" s="87">
        <v>0</v>
      </c>
      <c r="DQ297" s="87">
        <v>0</v>
      </c>
      <c r="DR297" s="87">
        <v>0</v>
      </c>
      <c r="DS297" s="87">
        <v>0</v>
      </c>
      <c r="DT297" s="87">
        <v>0</v>
      </c>
      <c r="DU297" s="87">
        <v>0</v>
      </c>
      <c r="DV297" s="87">
        <v>0</v>
      </c>
      <c r="DW297" s="87">
        <v>0</v>
      </c>
      <c r="DX297" s="87">
        <v>0</v>
      </c>
      <c r="DY297" s="87">
        <v>0</v>
      </c>
      <c r="DZ297" s="87">
        <v>1155007.25</v>
      </c>
      <c r="EA297" s="87">
        <v>269159.03000000003</v>
      </c>
      <c r="EB297" s="87">
        <v>0</v>
      </c>
      <c r="EC297" s="87">
        <v>0</v>
      </c>
      <c r="ED297" s="87">
        <v>0</v>
      </c>
      <c r="EE297" s="87">
        <v>0</v>
      </c>
      <c r="EF297" s="87">
        <v>0</v>
      </c>
      <c r="EG297" s="87">
        <v>0</v>
      </c>
      <c r="EH297" s="87">
        <v>0</v>
      </c>
      <c r="EI297" s="87">
        <v>0</v>
      </c>
      <c r="EJ297" s="87">
        <v>0</v>
      </c>
      <c r="EK297" s="87">
        <v>0</v>
      </c>
      <c r="EL297" s="87">
        <v>362310.91</v>
      </c>
      <c r="EM297" s="87">
        <v>0</v>
      </c>
      <c r="EN297" s="87">
        <v>0</v>
      </c>
      <c r="EO297" s="87">
        <v>0</v>
      </c>
      <c r="EP297" s="87">
        <v>0</v>
      </c>
      <c r="EQ297" s="87">
        <v>0</v>
      </c>
      <c r="ER297" s="87">
        <v>0</v>
      </c>
      <c r="ES297" s="87">
        <v>0</v>
      </c>
      <c r="ET297" s="87">
        <v>0</v>
      </c>
      <c r="EU297" s="87">
        <v>0</v>
      </c>
      <c r="EV297" s="87">
        <v>0</v>
      </c>
      <c r="EW297" s="87">
        <v>0</v>
      </c>
      <c r="EX297" s="87">
        <v>97880.45</v>
      </c>
      <c r="EY297" s="87">
        <v>78496.009999999995</v>
      </c>
      <c r="EZ297" s="87">
        <v>0</v>
      </c>
      <c r="FA297" s="87">
        <v>0</v>
      </c>
      <c r="FB297" s="87">
        <v>0</v>
      </c>
      <c r="FC297" s="87">
        <v>0</v>
      </c>
      <c r="FD297" s="87">
        <v>0</v>
      </c>
      <c r="FE297" s="87">
        <v>0</v>
      </c>
      <c r="FF297" s="87">
        <v>0</v>
      </c>
      <c r="FG297" s="87">
        <v>0</v>
      </c>
      <c r="FH297" s="87">
        <v>0</v>
      </c>
      <c r="FI297" s="87">
        <v>0</v>
      </c>
      <c r="FJ297" s="87">
        <v>50275.89</v>
      </c>
      <c r="FK297" s="87">
        <v>72622.73</v>
      </c>
      <c r="FL297" s="87">
        <v>0</v>
      </c>
      <c r="FM297" s="87">
        <v>0</v>
      </c>
      <c r="FN297" s="87">
        <v>0</v>
      </c>
      <c r="FO297" s="87">
        <v>0</v>
      </c>
      <c r="FP297" s="87">
        <v>0</v>
      </c>
      <c r="FQ297" s="87">
        <v>0</v>
      </c>
      <c r="FR297" s="87">
        <v>0</v>
      </c>
      <c r="FS297" s="87">
        <v>0</v>
      </c>
      <c r="FT297" s="87">
        <v>0</v>
      </c>
      <c r="FU297" s="87">
        <v>0</v>
      </c>
      <c r="FV297" s="87">
        <v>0</v>
      </c>
      <c r="FW297" s="87">
        <v>119042.66</v>
      </c>
      <c r="FX297" s="87">
        <v>0</v>
      </c>
      <c r="FY297" s="87">
        <v>0</v>
      </c>
      <c r="FZ297" s="87">
        <v>0</v>
      </c>
      <c r="GA297" s="87">
        <v>0</v>
      </c>
    </row>
    <row r="298" spans="2:183">
      <c r="B298" s="171" t="s">
        <v>10</v>
      </c>
      <c r="C298" s="172" t="s">
        <v>270</v>
      </c>
      <c r="D298" s="81">
        <v>0</v>
      </c>
      <c r="E298" s="82">
        <v>0</v>
      </c>
      <c r="F298" s="82">
        <v>0</v>
      </c>
      <c r="G298" s="82">
        <v>0</v>
      </c>
      <c r="H298" s="82">
        <v>0</v>
      </c>
      <c r="I298" s="82">
        <v>0</v>
      </c>
      <c r="J298" s="82">
        <v>2.4629980409914585</v>
      </c>
      <c r="K298" s="82">
        <v>0</v>
      </c>
      <c r="L298" s="82">
        <v>0</v>
      </c>
      <c r="M298" s="82">
        <v>0</v>
      </c>
      <c r="N298" s="82">
        <v>0</v>
      </c>
      <c r="O298" s="82">
        <v>0</v>
      </c>
      <c r="P298" s="82">
        <v>0</v>
      </c>
      <c r="Q298" s="82">
        <v>0</v>
      </c>
      <c r="R298" s="82">
        <v>0</v>
      </c>
      <c r="S298" s="82">
        <v>0</v>
      </c>
      <c r="T298" s="82">
        <v>0</v>
      </c>
      <c r="U298" s="82">
        <v>0</v>
      </c>
      <c r="V298" s="82">
        <v>0</v>
      </c>
      <c r="W298" s="82">
        <v>0</v>
      </c>
      <c r="X298" s="82">
        <v>0</v>
      </c>
      <c r="Y298" s="82">
        <v>0</v>
      </c>
      <c r="Z298" s="82">
        <v>0</v>
      </c>
      <c r="AA298" s="82">
        <v>0</v>
      </c>
      <c r="AB298" s="82">
        <v>0</v>
      </c>
      <c r="AC298" s="82">
        <v>0</v>
      </c>
      <c r="AD298" s="82">
        <v>0</v>
      </c>
      <c r="AE298" s="82">
        <v>0</v>
      </c>
      <c r="AF298" s="82">
        <v>0</v>
      </c>
      <c r="AG298" s="82">
        <v>0</v>
      </c>
      <c r="AH298" s="82">
        <v>0</v>
      </c>
      <c r="AI298" s="82">
        <v>0</v>
      </c>
      <c r="AJ298" s="82">
        <v>0</v>
      </c>
      <c r="AK298" s="82">
        <v>0</v>
      </c>
      <c r="AL298" s="82">
        <v>0</v>
      </c>
      <c r="AM298" s="82">
        <v>0</v>
      </c>
      <c r="AN298" s="82">
        <v>0</v>
      </c>
      <c r="AO298" s="82">
        <v>0</v>
      </c>
      <c r="AP298" s="82">
        <v>0</v>
      </c>
      <c r="AQ298" s="82">
        <v>0</v>
      </c>
      <c r="AR298" s="82">
        <v>0</v>
      </c>
      <c r="AS298" s="82">
        <v>0</v>
      </c>
      <c r="AT298" s="82">
        <v>0</v>
      </c>
      <c r="AU298" s="82">
        <v>0</v>
      </c>
      <c r="AV298" s="82">
        <v>0</v>
      </c>
      <c r="AW298" s="82">
        <v>0</v>
      </c>
      <c r="AX298" s="82">
        <v>0</v>
      </c>
      <c r="AY298" s="82">
        <v>0</v>
      </c>
      <c r="AZ298" s="82">
        <v>0</v>
      </c>
      <c r="BA298" s="82">
        <v>0</v>
      </c>
      <c r="BB298" s="82">
        <v>0</v>
      </c>
      <c r="BC298" s="82">
        <v>0</v>
      </c>
      <c r="BD298" s="82">
        <v>0</v>
      </c>
      <c r="BE298" s="82">
        <v>0</v>
      </c>
      <c r="BF298" s="82">
        <v>0</v>
      </c>
      <c r="BG298" s="82">
        <v>0</v>
      </c>
      <c r="BH298" s="82">
        <v>0</v>
      </c>
      <c r="BI298" s="82">
        <v>0</v>
      </c>
      <c r="BJ298" s="82">
        <v>0</v>
      </c>
      <c r="BK298" s="82">
        <v>0</v>
      </c>
      <c r="BL298" s="82">
        <v>0</v>
      </c>
      <c r="BM298" s="82">
        <v>0</v>
      </c>
      <c r="BN298" s="82">
        <v>0</v>
      </c>
      <c r="BO298" s="82">
        <v>0</v>
      </c>
      <c r="BP298" s="82">
        <v>0</v>
      </c>
      <c r="BQ298" s="82">
        <v>0</v>
      </c>
      <c r="BR298" s="82">
        <v>0</v>
      </c>
      <c r="BS298" s="82">
        <v>0</v>
      </c>
      <c r="BT298" s="82">
        <v>0</v>
      </c>
      <c r="BU298" s="82">
        <v>0</v>
      </c>
      <c r="BV298" s="82">
        <v>0</v>
      </c>
      <c r="BW298" s="82">
        <v>0</v>
      </c>
      <c r="BX298" s="82">
        <v>0</v>
      </c>
      <c r="BY298" s="82">
        <v>0</v>
      </c>
      <c r="BZ298" s="82">
        <v>0</v>
      </c>
      <c r="CA298" s="82">
        <v>0</v>
      </c>
      <c r="CB298" s="82">
        <v>0</v>
      </c>
      <c r="CC298" s="82">
        <v>0</v>
      </c>
      <c r="CD298" s="82">
        <v>0</v>
      </c>
      <c r="CE298" s="82">
        <v>0</v>
      </c>
      <c r="CF298" s="82">
        <v>0</v>
      </c>
      <c r="CG298" s="82">
        <v>0</v>
      </c>
      <c r="CH298" s="82">
        <v>0</v>
      </c>
      <c r="CI298" s="82">
        <v>0</v>
      </c>
      <c r="CJ298" s="82">
        <v>0</v>
      </c>
      <c r="CK298" s="82">
        <v>0</v>
      </c>
      <c r="CL298" s="82">
        <v>0</v>
      </c>
      <c r="CM298" s="82">
        <v>0</v>
      </c>
      <c r="CN298" s="82">
        <v>0</v>
      </c>
      <c r="CO298" s="82">
        <v>0</v>
      </c>
      <c r="CP298" s="82">
        <v>0</v>
      </c>
      <c r="CQ298" s="82">
        <v>6.0269993458352982</v>
      </c>
      <c r="CR298" s="82">
        <v>0</v>
      </c>
      <c r="CS298" s="82">
        <v>0</v>
      </c>
      <c r="CT298" s="82">
        <v>0</v>
      </c>
      <c r="CU298" s="82">
        <v>0</v>
      </c>
      <c r="CV298" s="82">
        <v>0</v>
      </c>
      <c r="CW298" s="82">
        <v>0</v>
      </c>
      <c r="CX298" s="82">
        <v>0</v>
      </c>
      <c r="CY298" s="82">
        <v>0</v>
      </c>
      <c r="CZ298" s="82">
        <v>0</v>
      </c>
      <c r="DA298" s="82">
        <v>0</v>
      </c>
      <c r="DB298" s="82">
        <v>6.4339944909731193</v>
      </c>
      <c r="DC298" s="82">
        <v>6.4669944463052289</v>
      </c>
      <c r="DD298" s="82">
        <v>0</v>
      </c>
      <c r="DE298" s="82">
        <v>0</v>
      </c>
      <c r="DF298" s="82">
        <v>0</v>
      </c>
      <c r="DG298" s="82">
        <v>0</v>
      </c>
      <c r="DH298" s="82">
        <v>0</v>
      </c>
      <c r="DI298" s="82">
        <v>0</v>
      </c>
      <c r="DJ298" s="82">
        <v>0</v>
      </c>
      <c r="DK298" s="82">
        <v>0</v>
      </c>
      <c r="DL298" s="82">
        <v>0</v>
      </c>
      <c r="DM298" s="82">
        <v>0</v>
      </c>
      <c r="DN298" s="82">
        <v>6.7909980520247109</v>
      </c>
      <c r="DO298" s="82">
        <v>6.8229999155922076</v>
      </c>
      <c r="DP298" s="82">
        <v>0</v>
      </c>
      <c r="DQ298" s="82">
        <v>0</v>
      </c>
      <c r="DR298" s="82">
        <v>0</v>
      </c>
      <c r="DS298" s="82">
        <v>0</v>
      </c>
      <c r="DT298" s="82">
        <v>0</v>
      </c>
      <c r="DU298" s="82">
        <v>0</v>
      </c>
      <c r="DV298" s="82">
        <v>0</v>
      </c>
      <c r="DW298" s="82">
        <v>0</v>
      </c>
      <c r="DX298" s="82">
        <v>0</v>
      </c>
      <c r="DY298" s="82">
        <v>0</v>
      </c>
      <c r="DZ298" s="82">
        <v>7.119996461599726</v>
      </c>
      <c r="EA298" s="82">
        <v>7.1549967794955283</v>
      </c>
      <c r="EB298" s="82">
        <v>0</v>
      </c>
      <c r="EC298" s="82">
        <v>0</v>
      </c>
      <c r="ED298" s="82">
        <v>0</v>
      </c>
      <c r="EE298" s="82">
        <v>0</v>
      </c>
      <c r="EF298" s="82">
        <v>0</v>
      </c>
      <c r="EG298" s="82">
        <v>0</v>
      </c>
      <c r="EH298" s="82">
        <v>0</v>
      </c>
      <c r="EI298" s="82">
        <v>0</v>
      </c>
      <c r="EJ298" s="82">
        <v>0</v>
      </c>
      <c r="EK298" s="82">
        <v>0</v>
      </c>
      <c r="EL298" s="82">
        <v>7.5429958636563867</v>
      </c>
      <c r="EM298" s="82">
        <v>0</v>
      </c>
      <c r="EN298" s="82">
        <v>0</v>
      </c>
      <c r="EO298" s="82">
        <v>0</v>
      </c>
      <c r="EP298" s="82">
        <v>0</v>
      </c>
      <c r="EQ298" s="82">
        <v>0</v>
      </c>
      <c r="ER298" s="82">
        <v>0</v>
      </c>
      <c r="ES298" s="82">
        <v>0</v>
      </c>
      <c r="ET298" s="82">
        <v>0</v>
      </c>
      <c r="EU298" s="82">
        <v>0</v>
      </c>
      <c r="EV298" s="82">
        <v>0</v>
      </c>
      <c r="EW298" s="82">
        <v>0</v>
      </c>
      <c r="EX298" s="82">
        <v>7.9830007234255298</v>
      </c>
      <c r="EY298" s="82">
        <v>8.0269976480212701</v>
      </c>
      <c r="EZ298" s="82">
        <v>0</v>
      </c>
      <c r="FA298" s="82">
        <v>0</v>
      </c>
      <c r="FB298" s="82">
        <v>0</v>
      </c>
      <c r="FC298" s="82">
        <v>0</v>
      </c>
      <c r="FD298" s="82">
        <v>0</v>
      </c>
      <c r="FE298" s="82">
        <v>0</v>
      </c>
      <c r="FF298" s="82">
        <v>0</v>
      </c>
      <c r="FG298" s="82">
        <v>0</v>
      </c>
      <c r="FH298" s="82">
        <v>0</v>
      </c>
      <c r="FI298" s="82">
        <v>0</v>
      </c>
      <c r="FJ298" s="82">
        <v>8.330001391760776</v>
      </c>
      <c r="FK298" s="82">
        <v>8.3759956356959471</v>
      </c>
      <c r="FL298" s="82">
        <v>0</v>
      </c>
      <c r="FM298" s="82">
        <v>0</v>
      </c>
      <c r="FN298" s="82">
        <v>0</v>
      </c>
      <c r="FO298" s="82">
        <v>0</v>
      </c>
      <c r="FP298" s="82">
        <v>0</v>
      </c>
      <c r="FQ298" s="82">
        <v>0</v>
      </c>
      <c r="FR298" s="82">
        <v>0</v>
      </c>
      <c r="FS298" s="82">
        <v>0</v>
      </c>
      <c r="FT298" s="82">
        <v>0</v>
      </c>
      <c r="FU298" s="82">
        <v>0</v>
      </c>
      <c r="FV298" s="82">
        <v>0</v>
      </c>
      <c r="FW298" s="82">
        <v>8.6730007883045328</v>
      </c>
      <c r="FX298" s="82">
        <v>0</v>
      </c>
      <c r="FY298" s="82">
        <v>0</v>
      </c>
      <c r="FZ298" s="82">
        <v>0</v>
      </c>
      <c r="GA298" s="82">
        <v>0</v>
      </c>
    </row>
    <row r="299" spans="2:183">
      <c r="B299" s="96" t="s">
        <v>10</v>
      </c>
      <c r="C299" s="166" t="s">
        <v>38</v>
      </c>
      <c r="D299" s="173">
        <v>0</v>
      </c>
      <c r="E299" s="174">
        <v>0</v>
      </c>
      <c r="F299" s="174">
        <v>0</v>
      </c>
      <c r="G299" s="174">
        <v>0</v>
      </c>
      <c r="H299" s="174">
        <v>0</v>
      </c>
      <c r="I299" s="174">
        <v>0</v>
      </c>
      <c r="J299" s="174">
        <v>7376.5</v>
      </c>
      <c r="K299" s="174">
        <v>0</v>
      </c>
      <c r="L299" s="174">
        <v>0</v>
      </c>
      <c r="M299" s="174">
        <v>0</v>
      </c>
      <c r="N299" s="174">
        <v>0</v>
      </c>
      <c r="O299" s="174">
        <v>0</v>
      </c>
      <c r="P299" s="174">
        <v>0</v>
      </c>
      <c r="Q299" s="174">
        <v>0</v>
      </c>
      <c r="R299" s="174">
        <v>0</v>
      </c>
      <c r="S299" s="174">
        <v>0</v>
      </c>
      <c r="T299" s="174">
        <v>0</v>
      </c>
      <c r="U299" s="174">
        <v>0</v>
      </c>
      <c r="V299" s="174">
        <v>0</v>
      </c>
      <c r="W299" s="174">
        <v>0</v>
      </c>
      <c r="X299" s="174">
        <v>0</v>
      </c>
      <c r="Y299" s="174">
        <v>0</v>
      </c>
      <c r="Z299" s="174">
        <v>0</v>
      </c>
      <c r="AA299" s="174">
        <v>0</v>
      </c>
      <c r="AB299" s="174">
        <v>0</v>
      </c>
      <c r="AC299" s="174">
        <v>0</v>
      </c>
      <c r="AD299" s="174">
        <v>0</v>
      </c>
      <c r="AE299" s="174">
        <v>0</v>
      </c>
      <c r="AF299" s="174">
        <v>0</v>
      </c>
      <c r="AG299" s="174">
        <v>0</v>
      </c>
      <c r="AH299" s="174">
        <v>0</v>
      </c>
      <c r="AI299" s="174">
        <v>0</v>
      </c>
      <c r="AJ299" s="174">
        <v>0</v>
      </c>
      <c r="AK299" s="174">
        <v>0</v>
      </c>
      <c r="AL299" s="174">
        <v>0</v>
      </c>
      <c r="AM299" s="174">
        <v>0</v>
      </c>
      <c r="AN299" s="174">
        <v>0</v>
      </c>
      <c r="AO299" s="174">
        <v>0</v>
      </c>
      <c r="AP299" s="174">
        <v>0</v>
      </c>
      <c r="AQ299" s="174">
        <v>0</v>
      </c>
      <c r="AR299" s="174">
        <v>0</v>
      </c>
      <c r="AS299" s="174">
        <v>0</v>
      </c>
      <c r="AT299" s="174">
        <v>0</v>
      </c>
      <c r="AU299" s="174">
        <v>0</v>
      </c>
      <c r="AV299" s="174">
        <v>0</v>
      </c>
      <c r="AW299" s="174">
        <v>0</v>
      </c>
      <c r="AX299" s="174">
        <v>0</v>
      </c>
      <c r="AY299" s="174">
        <v>0</v>
      </c>
      <c r="AZ299" s="174">
        <v>0</v>
      </c>
      <c r="BA299" s="174">
        <v>0</v>
      </c>
      <c r="BB299" s="174">
        <v>0</v>
      </c>
      <c r="BC299" s="174">
        <v>0</v>
      </c>
      <c r="BD299" s="174">
        <v>0</v>
      </c>
      <c r="BE299" s="174">
        <v>0</v>
      </c>
      <c r="BF299" s="174">
        <v>0</v>
      </c>
      <c r="BG299" s="174">
        <v>0</v>
      </c>
      <c r="BH299" s="174">
        <v>0</v>
      </c>
      <c r="BI299" s="174">
        <v>0</v>
      </c>
      <c r="BJ299" s="174">
        <v>0</v>
      </c>
      <c r="BK299" s="174">
        <v>0</v>
      </c>
      <c r="BL299" s="174">
        <v>0</v>
      </c>
      <c r="BM299" s="174">
        <v>0</v>
      </c>
      <c r="BN299" s="174">
        <v>0</v>
      </c>
      <c r="BO299" s="174">
        <v>0</v>
      </c>
      <c r="BP299" s="174">
        <v>0</v>
      </c>
      <c r="BQ299" s="174">
        <v>0</v>
      </c>
      <c r="BR299" s="174">
        <v>0</v>
      </c>
      <c r="BS299" s="174">
        <v>0</v>
      </c>
      <c r="BT299" s="174">
        <v>0</v>
      </c>
      <c r="BU299" s="174">
        <v>0</v>
      </c>
      <c r="BV299" s="174">
        <v>0</v>
      </c>
      <c r="BW299" s="174">
        <v>0</v>
      </c>
      <c r="BX299" s="174">
        <v>0</v>
      </c>
      <c r="BY299" s="174">
        <v>0</v>
      </c>
      <c r="BZ299" s="174">
        <v>0</v>
      </c>
      <c r="CA299" s="174">
        <v>0</v>
      </c>
      <c r="CB299" s="174">
        <v>0</v>
      </c>
      <c r="CC299" s="174">
        <v>0</v>
      </c>
      <c r="CD299" s="174">
        <v>0</v>
      </c>
      <c r="CE299" s="174">
        <v>0</v>
      </c>
      <c r="CF299" s="174">
        <v>0</v>
      </c>
      <c r="CG299" s="174">
        <v>0</v>
      </c>
      <c r="CH299" s="174">
        <v>0</v>
      </c>
      <c r="CI299" s="174">
        <v>0</v>
      </c>
      <c r="CJ299" s="174">
        <v>0</v>
      </c>
      <c r="CK299" s="174">
        <v>0</v>
      </c>
      <c r="CL299" s="174">
        <v>0</v>
      </c>
      <c r="CM299" s="174">
        <v>0</v>
      </c>
      <c r="CN299" s="174">
        <v>0</v>
      </c>
      <c r="CO299" s="174">
        <v>0</v>
      </c>
      <c r="CP299" s="174">
        <v>0</v>
      </c>
      <c r="CQ299" s="174">
        <v>0</v>
      </c>
      <c r="CR299" s="174">
        <v>0</v>
      </c>
      <c r="CS299" s="174">
        <v>0</v>
      </c>
      <c r="CT299" s="174">
        <v>0</v>
      </c>
      <c r="CU299" s="174">
        <v>0</v>
      </c>
      <c r="CV299" s="174">
        <v>0</v>
      </c>
      <c r="CW299" s="174">
        <v>0</v>
      </c>
      <c r="CX299" s="174">
        <v>0</v>
      </c>
      <c r="CY299" s="174">
        <v>0</v>
      </c>
      <c r="CZ299" s="174">
        <v>0</v>
      </c>
      <c r="DA299" s="174">
        <v>0</v>
      </c>
      <c r="DB299" s="174">
        <v>0</v>
      </c>
      <c r="DC299" s="174">
        <v>0</v>
      </c>
      <c r="DD299" s="174">
        <v>0</v>
      </c>
      <c r="DE299" s="174">
        <v>0</v>
      </c>
      <c r="DF299" s="174">
        <v>0</v>
      </c>
      <c r="DG299" s="174">
        <v>0</v>
      </c>
      <c r="DH299" s="174">
        <v>0</v>
      </c>
      <c r="DI299" s="174">
        <v>0</v>
      </c>
      <c r="DJ299" s="174">
        <v>0</v>
      </c>
      <c r="DK299" s="174">
        <v>0</v>
      </c>
      <c r="DL299" s="174">
        <v>0</v>
      </c>
      <c r="DM299" s="174">
        <v>0</v>
      </c>
      <c r="DN299" s="174">
        <v>0</v>
      </c>
      <c r="DO299" s="174">
        <v>0</v>
      </c>
      <c r="DP299" s="174">
        <v>0</v>
      </c>
      <c r="DQ299" s="174">
        <v>0</v>
      </c>
      <c r="DR299" s="174">
        <v>0</v>
      </c>
      <c r="DS299" s="174">
        <v>0</v>
      </c>
      <c r="DT299" s="174">
        <v>0</v>
      </c>
      <c r="DU299" s="174">
        <v>0</v>
      </c>
      <c r="DV299" s="174">
        <v>0</v>
      </c>
      <c r="DW299" s="174">
        <v>0</v>
      </c>
      <c r="DX299" s="174">
        <v>0</v>
      </c>
      <c r="DY299" s="174">
        <v>0</v>
      </c>
      <c r="DZ299" s="174">
        <v>0</v>
      </c>
      <c r="EA299" s="174">
        <v>0</v>
      </c>
      <c r="EB299" s="174">
        <v>0</v>
      </c>
      <c r="EC299" s="174">
        <v>0</v>
      </c>
      <c r="ED299" s="174">
        <v>0</v>
      </c>
      <c r="EE299" s="174">
        <v>0</v>
      </c>
      <c r="EF299" s="174">
        <v>0</v>
      </c>
      <c r="EG299" s="174">
        <v>0</v>
      </c>
      <c r="EH299" s="174">
        <v>0</v>
      </c>
      <c r="EI299" s="174">
        <v>0</v>
      </c>
      <c r="EJ299" s="174">
        <v>0</v>
      </c>
      <c r="EK299" s="174">
        <v>0</v>
      </c>
      <c r="EL299" s="174">
        <v>0</v>
      </c>
      <c r="EM299" s="174">
        <v>0</v>
      </c>
      <c r="EN299" s="174">
        <v>0</v>
      </c>
      <c r="EO299" s="174">
        <v>0</v>
      </c>
      <c r="EP299" s="174">
        <v>0</v>
      </c>
      <c r="EQ299" s="174">
        <v>0</v>
      </c>
      <c r="ER299" s="174">
        <v>0</v>
      </c>
      <c r="ES299" s="174">
        <v>0</v>
      </c>
      <c r="ET299" s="174">
        <v>0</v>
      </c>
      <c r="EU299" s="174">
        <v>0</v>
      </c>
      <c r="EV299" s="174">
        <v>0</v>
      </c>
      <c r="EW299" s="174">
        <v>0</v>
      </c>
      <c r="EX299" s="174">
        <v>0</v>
      </c>
      <c r="EY299" s="174">
        <v>0</v>
      </c>
      <c r="EZ299" s="174">
        <v>0</v>
      </c>
      <c r="FA299" s="174">
        <v>0</v>
      </c>
      <c r="FB299" s="174">
        <v>0</v>
      </c>
      <c r="FC299" s="174">
        <v>0</v>
      </c>
      <c r="FD299" s="174">
        <v>0</v>
      </c>
      <c r="FE299" s="174">
        <v>0</v>
      </c>
      <c r="FF299" s="174">
        <v>0</v>
      </c>
      <c r="FG299" s="174">
        <v>0</v>
      </c>
      <c r="FH299" s="174">
        <v>0</v>
      </c>
      <c r="FI299" s="174">
        <v>0</v>
      </c>
      <c r="FJ299" s="174">
        <v>0</v>
      </c>
      <c r="FK299" s="174">
        <v>0</v>
      </c>
      <c r="FL299" s="174">
        <v>0</v>
      </c>
      <c r="FM299" s="174">
        <v>0</v>
      </c>
      <c r="FN299" s="174">
        <v>0</v>
      </c>
      <c r="FO299" s="174">
        <v>0</v>
      </c>
      <c r="FP299" s="174">
        <v>0</v>
      </c>
      <c r="FQ299" s="174">
        <v>0</v>
      </c>
      <c r="FR299" s="174">
        <v>0</v>
      </c>
      <c r="FS299" s="174">
        <v>0</v>
      </c>
      <c r="FT299" s="174">
        <v>0</v>
      </c>
      <c r="FU299" s="174">
        <v>0</v>
      </c>
      <c r="FV299" s="174">
        <v>0</v>
      </c>
      <c r="FW299" s="174">
        <v>0</v>
      </c>
      <c r="FX299" s="174">
        <v>0</v>
      </c>
      <c r="FY299" s="174">
        <v>0</v>
      </c>
      <c r="FZ299" s="174">
        <v>0</v>
      </c>
      <c r="GA299" s="174">
        <v>0</v>
      </c>
    </row>
    <row r="300" spans="2:183">
      <c r="B300" s="171" t="s">
        <v>10</v>
      </c>
      <c r="C300" s="172" t="s">
        <v>39</v>
      </c>
      <c r="D300" s="81">
        <v>0</v>
      </c>
      <c r="E300" s="82">
        <v>0</v>
      </c>
      <c r="F300" s="82">
        <v>0</v>
      </c>
      <c r="G300" s="82">
        <v>0</v>
      </c>
      <c r="H300" s="82">
        <v>0</v>
      </c>
      <c r="I300" s="82">
        <v>0</v>
      </c>
      <c r="J300" s="82">
        <v>0.5</v>
      </c>
      <c r="K300" s="82">
        <v>0</v>
      </c>
      <c r="L300" s="82">
        <v>0</v>
      </c>
      <c r="M300" s="82">
        <v>0</v>
      </c>
      <c r="N300" s="82">
        <v>0</v>
      </c>
      <c r="O300" s="82">
        <v>0</v>
      </c>
      <c r="P300" s="82">
        <v>0</v>
      </c>
      <c r="Q300" s="82">
        <v>0</v>
      </c>
      <c r="R300" s="82">
        <v>0</v>
      </c>
      <c r="S300" s="82">
        <v>0</v>
      </c>
      <c r="T300" s="82">
        <v>0</v>
      </c>
      <c r="U300" s="82">
        <v>0</v>
      </c>
      <c r="V300" s="82">
        <v>0</v>
      </c>
      <c r="W300" s="82">
        <v>0</v>
      </c>
      <c r="X300" s="82">
        <v>0</v>
      </c>
      <c r="Y300" s="82">
        <v>0</v>
      </c>
      <c r="Z300" s="82">
        <v>0</v>
      </c>
      <c r="AA300" s="82">
        <v>0</v>
      </c>
      <c r="AB300" s="82">
        <v>0</v>
      </c>
      <c r="AC300" s="82">
        <v>0</v>
      </c>
      <c r="AD300" s="82">
        <v>0</v>
      </c>
      <c r="AE300" s="82">
        <v>0</v>
      </c>
      <c r="AF300" s="82">
        <v>0</v>
      </c>
      <c r="AG300" s="82">
        <v>0</v>
      </c>
      <c r="AH300" s="82">
        <v>0</v>
      </c>
      <c r="AI300" s="82">
        <v>0</v>
      </c>
      <c r="AJ300" s="82">
        <v>0</v>
      </c>
      <c r="AK300" s="82">
        <v>0</v>
      </c>
      <c r="AL300" s="82">
        <v>0</v>
      </c>
      <c r="AM300" s="82">
        <v>0</v>
      </c>
      <c r="AN300" s="82">
        <v>0</v>
      </c>
      <c r="AO300" s="82">
        <v>0</v>
      </c>
      <c r="AP300" s="82">
        <v>0</v>
      </c>
      <c r="AQ300" s="82">
        <v>0</v>
      </c>
      <c r="AR300" s="82">
        <v>0</v>
      </c>
      <c r="AS300" s="82">
        <v>0</v>
      </c>
      <c r="AT300" s="82">
        <v>0</v>
      </c>
      <c r="AU300" s="82">
        <v>0</v>
      </c>
      <c r="AV300" s="82">
        <v>0</v>
      </c>
      <c r="AW300" s="82">
        <v>0</v>
      </c>
      <c r="AX300" s="82">
        <v>0</v>
      </c>
      <c r="AY300" s="82">
        <v>0</v>
      </c>
      <c r="AZ300" s="82">
        <v>0</v>
      </c>
      <c r="BA300" s="82">
        <v>0</v>
      </c>
      <c r="BB300" s="82">
        <v>0</v>
      </c>
      <c r="BC300" s="82">
        <v>0</v>
      </c>
      <c r="BD300" s="82">
        <v>0</v>
      </c>
      <c r="BE300" s="82">
        <v>0</v>
      </c>
      <c r="BF300" s="82">
        <v>0</v>
      </c>
      <c r="BG300" s="82">
        <v>0</v>
      </c>
      <c r="BH300" s="82">
        <v>0</v>
      </c>
      <c r="BI300" s="82">
        <v>0</v>
      </c>
      <c r="BJ300" s="82">
        <v>0</v>
      </c>
      <c r="BK300" s="82">
        <v>0</v>
      </c>
      <c r="BL300" s="82">
        <v>0</v>
      </c>
      <c r="BM300" s="82">
        <v>0</v>
      </c>
      <c r="BN300" s="82">
        <v>0</v>
      </c>
      <c r="BO300" s="82">
        <v>0</v>
      </c>
      <c r="BP300" s="82">
        <v>0</v>
      </c>
      <c r="BQ300" s="82">
        <v>0</v>
      </c>
      <c r="BR300" s="82">
        <v>0</v>
      </c>
      <c r="BS300" s="82">
        <v>0</v>
      </c>
      <c r="BT300" s="82">
        <v>0</v>
      </c>
      <c r="BU300" s="82">
        <v>0</v>
      </c>
      <c r="BV300" s="82">
        <v>0</v>
      </c>
      <c r="BW300" s="82">
        <v>0</v>
      </c>
      <c r="BX300" s="82">
        <v>0</v>
      </c>
      <c r="BY300" s="82">
        <v>0</v>
      </c>
      <c r="BZ300" s="82">
        <v>0</v>
      </c>
      <c r="CA300" s="82">
        <v>0</v>
      </c>
      <c r="CB300" s="82">
        <v>0</v>
      </c>
      <c r="CC300" s="82">
        <v>0</v>
      </c>
      <c r="CD300" s="82">
        <v>0</v>
      </c>
      <c r="CE300" s="82">
        <v>0</v>
      </c>
      <c r="CF300" s="82">
        <v>0</v>
      </c>
      <c r="CG300" s="82">
        <v>0</v>
      </c>
      <c r="CH300" s="82">
        <v>0</v>
      </c>
      <c r="CI300" s="82">
        <v>0</v>
      </c>
      <c r="CJ300" s="82">
        <v>0</v>
      </c>
      <c r="CK300" s="82">
        <v>0</v>
      </c>
      <c r="CL300" s="82">
        <v>0</v>
      </c>
      <c r="CM300" s="82">
        <v>0</v>
      </c>
      <c r="CN300" s="82">
        <v>0</v>
      </c>
      <c r="CO300" s="82">
        <v>0</v>
      </c>
      <c r="CP300" s="82">
        <v>0</v>
      </c>
      <c r="CQ300" s="82">
        <v>0</v>
      </c>
      <c r="CR300" s="82">
        <v>0</v>
      </c>
      <c r="CS300" s="82">
        <v>0</v>
      </c>
      <c r="CT300" s="82">
        <v>0</v>
      </c>
      <c r="CU300" s="82">
        <v>0</v>
      </c>
      <c r="CV300" s="82">
        <v>0</v>
      </c>
      <c r="CW300" s="82">
        <v>0</v>
      </c>
      <c r="CX300" s="82">
        <v>0</v>
      </c>
      <c r="CY300" s="82">
        <v>0</v>
      </c>
      <c r="CZ300" s="82">
        <v>0</v>
      </c>
      <c r="DA300" s="82">
        <v>0</v>
      </c>
      <c r="DB300" s="82">
        <v>0</v>
      </c>
      <c r="DC300" s="82">
        <v>0</v>
      </c>
      <c r="DD300" s="82">
        <v>0</v>
      </c>
      <c r="DE300" s="82">
        <v>0</v>
      </c>
      <c r="DF300" s="82">
        <v>0</v>
      </c>
      <c r="DG300" s="82">
        <v>0</v>
      </c>
      <c r="DH300" s="82">
        <v>0</v>
      </c>
      <c r="DI300" s="82">
        <v>0</v>
      </c>
      <c r="DJ300" s="82">
        <v>0</v>
      </c>
      <c r="DK300" s="82">
        <v>0</v>
      </c>
      <c r="DL300" s="82">
        <v>0</v>
      </c>
      <c r="DM300" s="82">
        <v>0</v>
      </c>
      <c r="DN300" s="82">
        <v>0</v>
      </c>
      <c r="DO300" s="82">
        <v>0</v>
      </c>
      <c r="DP300" s="82">
        <v>0</v>
      </c>
      <c r="DQ300" s="82">
        <v>0</v>
      </c>
      <c r="DR300" s="82">
        <v>0</v>
      </c>
      <c r="DS300" s="82">
        <v>0</v>
      </c>
      <c r="DT300" s="82">
        <v>0</v>
      </c>
      <c r="DU300" s="82">
        <v>0</v>
      </c>
      <c r="DV300" s="82">
        <v>0</v>
      </c>
      <c r="DW300" s="82">
        <v>0</v>
      </c>
      <c r="DX300" s="82">
        <v>0</v>
      </c>
      <c r="DY300" s="82">
        <v>0</v>
      </c>
      <c r="DZ300" s="82">
        <v>0</v>
      </c>
      <c r="EA300" s="82">
        <v>0</v>
      </c>
      <c r="EB300" s="82">
        <v>0</v>
      </c>
      <c r="EC300" s="82">
        <v>0</v>
      </c>
      <c r="ED300" s="82">
        <v>0</v>
      </c>
      <c r="EE300" s="82">
        <v>0</v>
      </c>
      <c r="EF300" s="82">
        <v>0</v>
      </c>
      <c r="EG300" s="82">
        <v>0</v>
      </c>
      <c r="EH300" s="82">
        <v>0</v>
      </c>
      <c r="EI300" s="82">
        <v>0</v>
      </c>
      <c r="EJ300" s="82">
        <v>0</v>
      </c>
      <c r="EK300" s="82">
        <v>0</v>
      </c>
      <c r="EL300" s="82">
        <v>0</v>
      </c>
      <c r="EM300" s="82">
        <v>0</v>
      </c>
      <c r="EN300" s="82">
        <v>0</v>
      </c>
      <c r="EO300" s="82">
        <v>0</v>
      </c>
      <c r="EP300" s="82">
        <v>0</v>
      </c>
      <c r="EQ300" s="82">
        <v>0</v>
      </c>
      <c r="ER300" s="82">
        <v>0</v>
      </c>
      <c r="ES300" s="82">
        <v>0</v>
      </c>
      <c r="ET300" s="82">
        <v>0</v>
      </c>
      <c r="EU300" s="82">
        <v>0</v>
      </c>
      <c r="EV300" s="82">
        <v>0</v>
      </c>
      <c r="EW300" s="82">
        <v>0</v>
      </c>
      <c r="EX300" s="82">
        <v>0</v>
      </c>
      <c r="EY300" s="82">
        <v>0</v>
      </c>
      <c r="EZ300" s="82">
        <v>0</v>
      </c>
      <c r="FA300" s="82">
        <v>0</v>
      </c>
      <c r="FB300" s="82">
        <v>0</v>
      </c>
      <c r="FC300" s="82">
        <v>0</v>
      </c>
      <c r="FD300" s="82">
        <v>0</v>
      </c>
      <c r="FE300" s="82">
        <v>0</v>
      </c>
      <c r="FF300" s="82">
        <v>0</v>
      </c>
      <c r="FG300" s="82">
        <v>0</v>
      </c>
      <c r="FH300" s="82">
        <v>0</v>
      </c>
      <c r="FI300" s="82">
        <v>0</v>
      </c>
      <c r="FJ300" s="82">
        <v>0</v>
      </c>
      <c r="FK300" s="82">
        <v>0</v>
      </c>
      <c r="FL300" s="82">
        <v>0</v>
      </c>
      <c r="FM300" s="82">
        <v>0</v>
      </c>
      <c r="FN300" s="82">
        <v>0</v>
      </c>
      <c r="FO300" s="82">
        <v>0</v>
      </c>
      <c r="FP300" s="82">
        <v>0</v>
      </c>
      <c r="FQ300" s="82">
        <v>0</v>
      </c>
      <c r="FR300" s="82">
        <v>0</v>
      </c>
      <c r="FS300" s="82">
        <v>0</v>
      </c>
      <c r="FT300" s="82">
        <v>0</v>
      </c>
      <c r="FU300" s="82">
        <v>0</v>
      </c>
      <c r="FV300" s="82">
        <v>0</v>
      </c>
      <c r="FW300" s="82">
        <v>0</v>
      </c>
      <c r="FX300" s="82">
        <v>0</v>
      </c>
      <c r="FY300" s="82">
        <v>0</v>
      </c>
      <c r="FZ300" s="82">
        <v>0</v>
      </c>
      <c r="GA300" s="82">
        <v>0</v>
      </c>
    </row>
    <row r="301" spans="2:183">
      <c r="B301" s="96" t="s">
        <v>10</v>
      </c>
      <c r="C301" s="166" t="s">
        <v>40</v>
      </c>
      <c r="D301" s="175">
        <v>0</v>
      </c>
      <c r="E301" s="176">
        <v>0</v>
      </c>
      <c r="F301" s="176">
        <v>0</v>
      </c>
      <c r="G301" s="176">
        <v>0</v>
      </c>
      <c r="H301" s="176">
        <v>0</v>
      </c>
      <c r="I301" s="176">
        <v>0</v>
      </c>
      <c r="J301" s="176">
        <v>4</v>
      </c>
      <c r="K301" s="176">
        <v>0</v>
      </c>
      <c r="L301" s="176">
        <v>0</v>
      </c>
      <c r="M301" s="176">
        <v>0</v>
      </c>
      <c r="N301" s="176">
        <v>0</v>
      </c>
      <c r="O301" s="176">
        <v>0</v>
      </c>
      <c r="P301" s="176">
        <v>0</v>
      </c>
      <c r="Q301" s="176">
        <v>0</v>
      </c>
      <c r="R301" s="176">
        <v>0</v>
      </c>
      <c r="S301" s="176">
        <v>0</v>
      </c>
      <c r="T301" s="176">
        <v>0</v>
      </c>
      <c r="U301" s="176">
        <v>0</v>
      </c>
      <c r="V301" s="176">
        <v>0</v>
      </c>
      <c r="W301" s="176">
        <v>0</v>
      </c>
      <c r="X301" s="176">
        <v>0</v>
      </c>
      <c r="Y301" s="176">
        <v>0</v>
      </c>
      <c r="Z301" s="176">
        <v>0</v>
      </c>
      <c r="AA301" s="176">
        <v>0</v>
      </c>
      <c r="AB301" s="176">
        <v>0</v>
      </c>
      <c r="AC301" s="176">
        <v>0</v>
      </c>
      <c r="AD301" s="176">
        <v>0</v>
      </c>
      <c r="AE301" s="176">
        <v>0</v>
      </c>
      <c r="AF301" s="176">
        <v>0</v>
      </c>
      <c r="AG301" s="176">
        <v>0</v>
      </c>
      <c r="AH301" s="176">
        <v>0</v>
      </c>
      <c r="AI301" s="176">
        <v>0</v>
      </c>
      <c r="AJ301" s="176">
        <v>0</v>
      </c>
      <c r="AK301" s="176">
        <v>0</v>
      </c>
      <c r="AL301" s="176">
        <v>0</v>
      </c>
      <c r="AM301" s="176">
        <v>0</v>
      </c>
      <c r="AN301" s="176">
        <v>0</v>
      </c>
      <c r="AO301" s="176">
        <v>0</v>
      </c>
      <c r="AP301" s="176">
        <v>0</v>
      </c>
      <c r="AQ301" s="176">
        <v>0</v>
      </c>
      <c r="AR301" s="176">
        <v>0</v>
      </c>
      <c r="AS301" s="176">
        <v>0</v>
      </c>
      <c r="AT301" s="176">
        <v>0</v>
      </c>
      <c r="AU301" s="176">
        <v>0</v>
      </c>
      <c r="AV301" s="176">
        <v>0</v>
      </c>
      <c r="AW301" s="176">
        <v>0</v>
      </c>
      <c r="AX301" s="176">
        <v>0</v>
      </c>
      <c r="AY301" s="176">
        <v>0</v>
      </c>
      <c r="AZ301" s="176">
        <v>0</v>
      </c>
      <c r="BA301" s="176">
        <v>0</v>
      </c>
      <c r="BB301" s="176">
        <v>0</v>
      </c>
      <c r="BC301" s="176">
        <v>0</v>
      </c>
      <c r="BD301" s="176">
        <v>0</v>
      </c>
      <c r="BE301" s="176">
        <v>0</v>
      </c>
      <c r="BF301" s="176">
        <v>0</v>
      </c>
      <c r="BG301" s="176">
        <v>0</v>
      </c>
      <c r="BH301" s="176">
        <v>0</v>
      </c>
      <c r="BI301" s="176">
        <v>0</v>
      </c>
      <c r="BJ301" s="176">
        <v>0</v>
      </c>
      <c r="BK301" s="176">
        <v>0</v>
      </c>
      <c r="BL301" s="176">
        <v>0</v>
      </c>
      <c r="BM301" s="176">
        <v>0</v>
      </c>
      <c r="BN301" s="176">
        <v>0</v>
      </c>
      <c r="BO301" s="176">
        <v>0</v>
      </c>
      <c r="BP301" s="176">
        <v>0</v>
      </c>
      <c r="BQ301" s="176">
        <v>0</v>
      </c>
      <c r="BR301" s="176">
        <v>0</v>
      </c>
      <c r="BS301" s="176">
        <v>0</v>
      </c>
      <c r="BT301" s="176">
        <v>0</v>
      </c>
      <c r="BU301" s="176">
        <v>0</v>
      </c>
      <c r="BV301" s="176">
        <v>0</v>
      </c>
      <c r="BW301" s="176">
        <v>0</v>
      </c>
      <c r="BX301" s="176">
        <v>0</v>
      </c>
      <c r="BY301" s="176">
        <v>0</v>
      </c>
      <c r="BZ301" s="176">
        <v>0</v>
      </c>
      <c r="CA301" s="176">
        <v>0</v>
      </c>
      <c r="CB301" s="176">
        <v>0</v>
      </c>
      <c r="CC301" s="176">
        <v>0</v>
      </c>
      <c r="CD301" s="176">
        <v>0</v>
      </c>
      <c r="CE301" s="176">
        <v>0</v>
      </c>
      <c r="CF301" s="176">
        <v>0</v>
      </c>
      <c r="CG301" s="176">
        <v>0</v>
      </c>
      <c r="CH301" s="176">
        <v>0</v>
      </c>
      <c r="CI301" s="176">
        <v>0</v>
      </c>
      <c r="CJ301" s="176">
        <v>0</v>
      </c>
      <c r="CK301" s="176">
        <v>0</v>
      </c>
      <c r="CL301" s="176">
        <v>0</v>
      </c>
      <c r="CM301" s="176">
        <v>0</v>
      </c>
      <c r="CN301" s="176">
        <v>0</v>
      </c>
      <c r="CO301" s="176">
        <v>0</v>
      </c>
      <c r="CP301" s="176">
        <v>0</v>
      </c>
      <c r="CQ301" s="176">
        <v>2</v>
      </c>
      <c r="CR301" s="176">
        <v>0</v>
      </c>
      <c r="CS301" s="176">
        <v>0</v>
      </c>
      <c r="CT301" s="176">
        <v>0</v>
      </c>
      <c r="CU301" s="176">
        <v>0</v>
      </c>
      <c r="CV301" s="176">
        <v>0</v>
      </c>
      <c r="CW301" s="176">
        <v>0</v>
      </c>
      <c r="CX301" s="176">
        <v>0</v>
      </c>
      <c r="CY301" s="176">
        <v>0</v>
      </c>
      <c r="CZ301" s="176">
        <v>0</v>
      </c>
      <c r="DA301" s="176">
        <v>0</v>
      </c>
      <c r="DB301" s="176">
        <v>5</v>
      </c>
      <c r="DC301" s="176">
        <v>6</v>
      </c>
      <c r="DD301" s="176">
        <v>0</v>
      </c>
      <c r="DE301" s="176">
        <v>0</v>
      </c>
      <c r="DF301" s="176">
        <v>0</v>
      </c>
      <c r="DG301" s="176">
        <v>0</v>
      </c>
      <c r="DH301" s="176">
        <v>0</v>
      </c>
      <c r="DI301" s="176">
        <v>0</v>
      </c>
      <c r="DJ301" s="176">
        <v>0</v>
      </c>
      <c r="DK301" s="176">
        <v>0</v>
      </c>
      <c r="DL301" s="176">
        <v>0</v>
      </c>
      <c r="DM301" s="176">
        <v>0</v>
      </c>
      <c r="DN301" s="176">
        <v>6</v>
      </c>
      <c r="DO301" s="176">
        <v>3</v>
      </c>
      <c r="DP301" s="176">
        <v>0</v>
      </c>
      <c r="DQ301" s="176">
        <v>0</v>
      </c>
      <c r="DR301" s="176">
        <v>0</v>
      </c>
      <c r="DS301" s="176">
        <v>0</v>
      </c>
      <c r="DT301" s="176">
        <v>0</v>
      </c>
      <c r="DU301" s="176">
        <v>0</v>
      </c>
      <c r="DV301" s="176">
        <v>0</v>
      </c>
      <c r="DW301" s="176">
        <v>0</v>
      </c>
      <c r="DX301" s="176">
        <v>0</v>
      </c>
      <c r="DY301" s="176">
        <v>0</v>
      </c>
      <c r="DZ301" s="176">
        <v>6</v>
      </c>
      <c r="EA301" s="176">
        <v>2</v>
      </c>
      <c r="EB301" s="176">
        <v>0</v>
      </c>
      <c r="EC301" s="176">
        <v>0</v>
      </c>
      <c r="ED301" s="176">
        <v>0</v>
      </c>
      <c r="EE301" s="176">
        <v>0</v>
      </c>
      <c r="EF301" s="176">
        <v>0</v>
      </c>
      <c r="EG301" s="176">
        <v>0</v>
      </c>
      <c r="EH301" s="176">
        <v>0</v>
      </c>
      <c r="EI301" s="176">
        <v>0</v>
      </c>
      <c r="EJ301" s="176">
        <v>0</v>
      </c>
      <c r="EK301" s="176">
        <v>0</v>
      </c>
      <c r="EL301" s="176">
        <v>3</v>
      </c>
      <c r="EM301" s="176">
        <v>0</v>
      </c>
      <c r="EN301" s="176">
        <v>0</v>
      </c>
      <c r="EO301" s="176">
        <v>0</v>
      </c>
      <c r="EP301" s="176">
        <v>0</v>
      </c>
      <c r="EQ301" s="176">
        <v>0</v>
      </c>
      <c r="ER301" s="176">
        <v>0</v>
      </c>
      <c r="ES301" s="176">
        <v>0</v>
      </c>
      <c r="ET301" s="176">
        <v>0</v>
      </c>
      <c r="EU301" s="176">
        <v>0</v>
      </c>
      <c r="EV301" s="176">
        <v>0</v>
      </c>
      <c r="EW301" s="176">
        <v>0</v>
      </c>
      <c r="EX301" s="176">
        <v>2</v>
      </c>
      <c r="EY301" s="176">
        <v>2</v>
      </c>
      <c r="EZ301" s="176">
        <v>0</v>
      </c>
      <c r="FA301" s="176">
        <v>0</v>
      </c>
      <c r="FB301" s="176">
        <v>0</v>
      </c>
      <c r="FC301" s="176">
        <v>0</v>
      </c>
      <c r="FD301" s="176">
        <v>0</v>
      </c>
      <c r="FE301" s="176">
        <v>0</v>
      </c>
      <c r="FF301" s="176">
        <v>0</v>
      </c>
      <c r="FG301" s="176">
        <v>0</v>
      </c>
      <c r="FH301" s="176">
        <v>0</v>
      </c>
      <c r="FI301" s="176">
        <v>0</v>
      </c>
      <c r="FJ301" s="176">
        <v>1</v>
      </c>
      <c r="FK301" s="176">
        <v>1</v>
      </c>
      <c r="FL301" s="176">
        <v>0</v>
      </c>
      <c r="FM301" s="176">
        <v>0</v>
      </c>
      <c r="FN301" s="176">
        <v>0</v>
      </c>
      <c r="FO301" s="176">
        <v>0</v>
      </c>
      <c r="FP301" s="176">
        <v>0</v>
      </c>
      <c r="FQ301" s="176">
        <v>0</v>
      </c>
      <c r="FR301" s="176">
        <v>0</v>
      </c>
      <c r="FS301" s="176">
        <v>0</v>
      </c>
      <c r="FT301" s="176">
        <v>0</v>
      </c>
      <c r="FU301" s="176">
        <v>0</v>
      </c>
      <c r="FV301" s="176">
        <v>0</v>
      </c>
      <c r="FW301" s="176">
        <v>2</v>
      </c>
      <c r="FX301" s="176">
        <v>0</v>
      </c>
      <c r="FY301" s="176">
        <v>0</v>
      </c>
      <c r="FZ301" s="176">
        <v>0</v>
      </c>
      <c r="GA301" s="176">
        <v>0</v>
      </c>
    </row>
    <row r="302" spans="2:183">
      <c r="B302" s="96" t="s">
        <v>10</v>
      </c>
      <c r="C302" s="166" t="s">
        <v>41</v>
      </c>
      <c r="D302" s="175">
        <v>0</v>
      </c>
      <c r="E302" s="176">
        <v>0</v>
      </c>
      <c r="F302" s="176">
        <v>0</v>
      </c>
      <c r="G302" s="176">
        <v>0</v>
      </c>
      <c r="H302" s="176">
        <v>0</v>
      </c>
      <c r="I302" s="176">
        <v>0</v>
      </c>
      <c r="J302" s="176">
        <v>368</v>
      </c>
      <c r="K302" s="176">
        <v>0</v>
      </c>
      <c r="L302" s="176">
        <v>0</v>
      </c>
      <c r="M302" s="176">
        <v>0</v>
      </c>
      <c r="N302" s="176">
        <v>0</v>
      </c>
      <c r="O302" s="176">
        <v>0</v>
      </c>
      <c r="P302" s="176">
        <v>0</v>
      </c>
      <c r="Q302" s="176">
        <v>0</v>
      </c>
      <c r="R302" s="176">
        <v>0</v>
      </c>
      <c r="S302" s="176">
        <v>0</v>
      </c>
      <c r="T302" s="176">
        <v>0</v>
      </c>
      <c r="U302" s="176">
        <v>0</v>
      </c>
      <c r="V302" s="176">
        <v>0</v>
      </c>
      <c r="W302" s="176">
        <v>0</v>
      </c>
      <c r="X302" s="176">
        <v>0</v>
      </c>
      <c r="Y302" s="176">
        <v>0</v>
      </c>
      <c r="Z302" s="176">
        <v>0</v>
      </c>
      <c r="AA302" s="176">
        <v>0</v>
      </c>
      <c r="AB302" s="176">
        <v>0</v>
      </c>
      <c r="AC302" s="176">
        <v>0</v>
      </c>
      <c r="AD302" s="176">
        <v>0</v>
      </c>
      <c r="AE302" s="176">
        <v>0</v>
      </c>
      <c r="AF302" s="176">
        <v>0</v>
      </c>
      <c r="AG302" s="176">
        <v>0</v>
      </c>
      <c r="AH302" s="176">
        <v>0</v>
      </c>
      <c r="AI302" s="176">
        <v>0</v>
      </c>
      <c r="AJ302" s="176">
        <v>0</v>
      </c>
      <c r="AK302" s="176">
        <v>0</v>
      </c>
      <c r="AL302" s="176">
        <v>0</v>
      </c>
      <c r="AM302" s="176">
        <v>0</v>
      </c>
      <c r="AN302" s="176">
        <v>0</v>
      </c>
      <c r="AO302" s="176">
        <v>0</v>
      </c>
      <c r="AP302" s="176">
        <v>0</v>
      </c>
      <c r="AQ302" s="176">
        <v>0</v>
      </c>
      <c r="AR302" s="176">
        <v>0</v>
      </c>
      <c r="AS302" s="176">
        <v>0</v>
      </c>
      <c r="AT302" s="176">
        <v>0</v>
      </c>
      <c r="AU302" s="176">
        <v>0</v>
      </c>
      <c r="AV302" s="176">
        <v>0</v>
      </c>
      <c r="AW302" s="176">
        <v>0</v>
      </c>
      <c r="AX302" s="176">
        <v>0</v>
      </c>
      <c r="AY302" s="176">
        <v>0</v>
      </c>
      <c r="AZ302" s="176">
        <v>0</v>
      </c>
      <c r="BA302" s="176">
        <v>0</v>
      </c>
      <c r="BB302" s="176">
        <v>0</v>
      </c>
      <c r="BC302" s="176">
        <v>0</v>
      </c>
      <c r="BD302" s="176">
        <v>0</v>
      </c>
      <c r="BE302" s="176">
        <v>0</v>
      </c>
      <c r="BF302" s="176">
        <v>0</v>
      </c>
      <c r="BG302" s="176">
        <v>0</v>
      </c>
      <c r="BH302" s="176">
        <v>0</v>
      </c>
      <c r="BI302" s="176">
        <v>0</v>
      </c>
      <c r="BJ302" s="176">
        <v>0</v>
      </c>
      <c r="BK302" s="176">
        <v>0</v>
      </c>
      <c r="BL302" s="176">
        <v>0</v>
      </c>
      <c r="BM302" s="176">
        <v>0</v>
      </c>
      <c r="BN302" s="176">
        <v>0</v>
      </c>
      <c r="BO302" s="176">
        <v>0</v>
      </c>
      <c r="BP302" s="176">
        <v>0</v>
      </c>
      <c r="BQ302" s="176">
        <v>0</v>
      </c>
      <c r="BR302" s="176">
        <v>0</v>
      </c>
      <c r="BS302" s="176">
        <v>0</v>
      </c>
      <c r="BT302" s="176">
        <v>0</v>
      </c>
      <c r="BU302" s="176">
        <v>0</v>
      </c>
      <c r="BV302" s="176">
        <v>0</v>
      </c>
      <c r="BW302" s="176">
        <v>0</v>
      </c>
      <c r="BX302" s="176">
        <v>0</v>
      </c>
      <c r="BY302" s="176">
        <v>0</v>
      </c>
      <c r="BZ302" s="176">
        <v>0</v>
      </c>
      <c r="CA302" s="176">
        <v>0</v>
      </c>
      <c r="CB302" s="176">
        <v>0</v>
      </c>
      <c r="CC302" s="176">
        <v>0</v>
      </c>
      <c r="CD302" s="176">
        <v>0</v>
      </c>
      <c r="CE302" s="176">
        <v>0</v>
      </c>
      <c r="CF302" s="176">
        <v>0</v>
      </c>
      <c r="CG302" s="176">
        <v>0</v>
      </c>
      <c r="CH302" s="176">
        <v>0</v>
      </c>
      <c r="CI302" s="176">
        <v>0</v>
      </c>
      <c r="CJ302" s="176">
        <v>0</v>
      </c>
      <c r="CK302" s="176">
        <v>0</v>
      </c>
      <c r="CL302" s="176">
        <v>0</v>
      </c>
      <c r="CM302" s="176">
        <v>0</v>
      </c>
      <c r="CN302" s="176">
        <v>0</v>
      </c>
      <c r="CO302" s="176">
        <v>0</v>
      </c>
      <c r="CP302" s="176">
        <v>0</v>
      </c>
      <c r="CQ302" s="176">
        <v>25</v>
      </c>
      <c r="CR302" s="176">
        <v>0</v>
      </c>
      <c r="CS302" s="176">
        <v>0</v>
      </c>
      <c r="CT302" s="176">
        <v>0</v>
      </c>
      <c r="CU302" s="176">
        <v>0</v>
      </c>
      <c r="CV302" s="176">
        <v>0</v>
      </c>
      <c r="CW302" s="176">
        <v>0</v>
      </c>
      <c r="CX302" s="176">
        <v>0</v>
      </c>
      <c r="CY302" s="176">
        <v>0</v>
      </c>
      <c r="CZ302" s="176">
        <v>0</v>
      </c>
      <c r="DA302" s="176">
        <v>0</v>
      </c>
      <c r="DB302" s="176">
        <v>423</v>
      </c>
      <c r="DC302" s="176">
        <v>297</v>
      </c>
      <c r="DD302" s="176">
        <v>0</v>
      </c>
      <c r="DE302" s="176">
        <v>0</v>
      </c>
      <c r="DF302" s="176">
        <v>0</v>
      </c>
      <c r="DG302" s="176">
        <v>0</v>
      </c>
      <c r="DH302" s="176">
        <v>0</v>
      </c>
      <c r="DI302" s="176">
        <v>0</v>
      </c>
      <c r="DJ302" s="176">
        <v>0</v>
      </c>
      <c r="DK302" s="176">
        <v>0</v>
      </c>
      <c r="DL302" s="176">
        <v>0</v>
      </c>
      <c r="DM302" s="176">
        <v>0</v>
      </c>
      <c r="DN302" s="176">
        <v>300</v>
      </c>
      <c r="DO302" s="176">
        <v>249</v>
      </c>
      <c r="DP302" s="176">
        <v>0</v>
      </c>
      <c r="DQ302" s="176">
        <v>0</v>
      </c>
      <c r="DR302" s="176">
        <v>0</v>
      </c>
      <c r="DS302" s="176">
        <v>0</v>
      </c>
      <c r="DT302" s="176">
        <v>0</v>
      </c>
      <c r="DU302" s="176">
        <v>0</v>
      </c>
      <c r="DV302" s="176">
        <v>0</v>
      </c>
      <c r="DW302" s="176">
        <v>0</v>
      </c>
      <c r="DX302" s="176">
        <v>0</v>
      </c>
      <c r="DY302" s="176">
        <v>0</v>
      </c>
      <c r="DZ302" s="176">
        <v>300</v>
      </c>
      <c r="EA302" s="176">
        <v>69</v>
      </c>
      <c r="EB302" s="176">
        <v>0</v>
      </c>
      <c r="EC302" s="176">
        <v>0</v>
      </c>
      <c r="ED302" s="176">
        <v>0</v>
      </c>
      <c r="EE302" s="176">
        <v>0</v>
      </c>
      <c r="EF302" s="176">
        <v>0</v>
      </c>
      <c r="EG302" s="176">
        <v>0</v>
      </c>
      <c r="EH302" s="176">
        <v>0</v>
      </c>
      <c r="EI302" s="176">
        <v>0</v>
      </c>
      <c r="EJ302" s="176">
        <v>0</v>
      </c>
      <c r="EK302" s="176">
        <v>0</v>
      </c>
      <c r="EL302" s="176">
        <v>87</v>
      </c>
      <c r="EM302" s="176">
        <v>0</v>
      </c>
      <c r="EN302" s="176">
        <v>0</v>
      </c>
      <c r="EO302" s="176">
        <v>0</v>
      </c>
      <c r="EP302" s="176">
        <v>0</v>
      </c>
      <c r="EQ302" s="176">
        <v>0</v>
      </c>
      <c r="ER302" s="176">
        <v>0</v>
      </c>
      <c r="ES302" s="176">
        <v>0</v>
      </c>
      <c r="ET302" s="176">
        <v>0</v>
      </c>
      <c r="EU302" s="176">
        <v>0</v>
      </c>
      <c r="EV302" s="176">
        <v>0</v>
      </c>
      <c r="EW302" s="176">
        <v>0</v>
      </c>
      <c r="EX302" s="176">
        <v>21</v>
      </c>
      <c r="EY302" s="176">
        <v>16</v>
      </c>
      <c r="EZ302" s="176">
        <v>0</v>
      </c>
      <c r="FA302" s="176">
        <v>0</v>
      </c>
      <c r="FB302" s="176">
        <v>0</v>
      </c>
      <c r="FC302" s="176">
        <v>0</v>
      </c>
      <c r="FD302" s="176">
        <v>0</v>
      </c>
      <c r="FE302" s="176">
        <v>0</v>
      </c>
      <c r="FF302" s="176">
        <v>0</v>
      </c>
      <c r="FG302" s="176">
        <v>0</v>
      </c>
      <c r="FH302" s="176">
        <v>0</v>
      </c>
      <c r="FI302" s="176">
        <v>0</v>
      </c>
      <c r="FJ302" s="176">
        <v>10</v>
      </c>
      <c r="FK302" s="176">
        <v>15</v>
      </c>
      <c r="FL302" s="176">
        <v>0</v>
      </c>
      <c r="FM302" s="176">
        <v>0</v>
      </c>
      <c r="FN302" s="176">
        <v>0</v>
      </c>
      <c r="FO302" s="176">
        <v>0</v>
      </c>
      <c r="FP302" s="176">
        <v>0</v>
      </c>
      <c r="FQ302" s="176">
        <v>0</v>
      </c>
      <c r="FR302" s="176">
        <v>0</v>
      </c>
      <c r="FS302" s="176">
        <v>0</v>
      </c>
      <c r="FT302" s="176">
        <v>0</v>
      </c>
      <c r="FU302" s="176">
        <v>0</v>
      </c>
      <c r="FV302" s="176">
        <v>0</v>
      </c>
      <c r="FW302" s="176">
        <v>23</v>
      </c>
      <c r="FX302" s="176">
        <v>0</v>
      </c>
      <c r="FY302" s="176">
        <v>0</v>
      </c>
      <c r="FZ302" s="176">
        <v>0</v>
      </c>
      <c r="GA302" s="176">
        <v>0</v>
      </c>
    </row>
    <row r="303" spans="2:183">
      <c r="B303" s="96" t="s">
        <v>10</v>
      </c>
      <c r="C303" s="166" t="s">
        <v>271</v>
      </c>
      <c r="D303" s="88">
        <v>0</v>
      </c>
      <c r="E303" s="89">
        <v>0</v>
      </c>
      <c r="F303" s="89">
        <v>0</v>
      </c>
      <c r="G303" s="89">
        <v>0</v>
      </c>
      <c r="H303" s="89">
        <v>0</v>
      </c>
      <c r="I303" s="89">
        <v>0</v>
      </c>
      <c r="J303" s="89">
        <v>4704</v>
      </c>
      <c r="K303" s="89">
        <v>0</v>
      </c>
      <c r="L303" s="89">
        <v>0</v>
      </c>
      <c r="M303" s="89">
        <v>0</v>
      </c>
      <c r="N303" s="89">
        <v>0</v>
      </c>
      <c r="O303" s="89">
        <v>0</v>
      </c>
      <c r="P303" s="89">
        <v>0</v>
      </c>
      <c r="Q303" s="89">
        <v>0</v>
      </c>
      <c r="R303" s="89">
        <v>0</v>
      </c>
      <c r="S303" s="89">
        <v>0</v>
      </c>
      <c r="T303" s="89">
        <v>0</v>
      </c>
      <c r="U303" s="89">
        <v>0</v>
      </c>
      <c r="V303" s="89">
        <v>0</v>
      </c>
      <c r="W303" s="89">
        <v>0</v>
      </c>
      <c r="X303" s="89">
        <v>0</v>
      </c>
      <c r="Y303" s="89">
        <v>0</v>
      </c>
      <c r="Z303" s="89">
        <v>0</v>
      </c>
      <c r="AA303" s="89">
        <v>0</v>
      </c>
      <c r="AB303" s="89">
        <v>0</v>
      </c>
      <c r="AC303" s="89">
        <v>0</v>
      </c>
      <c r="AD303" s="89">
        <v>0</v>
      </c>
      <c r="AE303" s="89">
        <v>0</v>
      </c>
      <c r="AF303" s="89">
        <v>0</v>
      </c>
      <c r="AG303" s="89">
        <v>0</v>
      </c>
      <c r="AH303" s="89">
        <v>0</v>
      </c>
      <c r="AI303" s="89">
        <v>0</v>
      </c>
      <c r="AJ303" s="89">
        <v>0</v>
      </c>
      <c r="AK303" s="89">
        <v>0</v>
      </c>
      <c r="AL303" s="89">
        <v>0</v>
      </c>
      <c r="AM303" s="89">
        <v>0</v>
      </c>
      <c r="AN303" s="89">
        <v>0</v>
      </c>
      <c r="AO303" s="89">
        <v>0</v>
      </c>
      <c r="AP303" s="89">
        <v>0</v>
      </c>
      <c r="AQ303" s="89">
        <v>0</v>
      </c>
      <c r="AR303" s="89">
        <v>0</v>
      </c>
      <c r="AS303" s="89">
        <v>0</v>
      </c>
      <c r="AT303" s="89">
        <v>0</v>
      </c>
      <c r="AU303" s="89">
        <v>0</v>
      </c>
      <c r="AV303" s="89">
        <v>0</v>
      </c>
      <c r="AW303" s="89">
        <v>0</v>
      </c>
      <c r="AX303" s="89">
        <v>0</v>
      </c>
      <c r="AY303" s="89">
        <v>0</v>
      </c>
      <c r="AZ303" s="89">
        <v>0</v>
      </c>
      <c r="BA303" s="89">
        <v>0</v>
      </c>
      <c r="BB303" s="89">
        <v>0</v>
      </c>
      <c r="BC303" s="89">
        <v>0</v>
      </c>
      <c r="BD303" s="89">
        <v>0</v>
      </c>
      <c r="BE303" s="89">
        <v>0</v>
      </c>
      <c r="BF303" s="89">
        <v>0</v>
      </c>
      <c r="BG303" s="89">
        <v>0</v>
      </c>
      <c r="BH303" s="89">
        <v>0</v>
      </c>
      <c r="BI303" s="89">
        <v>0</v>
      </c>
      <c r="BJ303" s="89">
        <v>0</v>
      </c>
      <c r="BK303" s="89">
        <v>0</v>
      </c>
      <c r="BL303" s="89">
        <v>0</v>
      </c>
      <c r="BM303" s="89">
        <v>0</v>
      </c>
      <c r="BN303" s="89">
        <v>0</v>
      </c>
      <c r="BO303" s="89">
        <v>0</v>
      </c>
      <c r="BP303" s="89">
        <v>0</v>
      </c>
      <c r="BQ303" s="89">
        <v>0</v>
      </c>
      <c r="BR303" s="89">
        <v>0</v>
      </c>
      <c r="BS303" s="89">
        <v>0</v>
      </c>
      <c r="BT303" s="89">
        <v>0</v>
      </c>
      <c r="BU303" s="89">
        <v>0</v>
      </c>
      <c r="BV303" s="89">
        <v>0</v>
      </c>
      <c r="BW303" s="89">
        <v>0</v>
      </c>
      <c r="BX303" s="89">
        <v>0</v>
      </c>
      <c r="BY303" s="89">
        <v>0</v>
      </c>
      <c r="BZ303" s="89">
        <v>0</v>
      </c>
      <c r="CA303" s="89">
        <v>0</v>
      </c>
      <c r="CB303" s="89">
        <v>0</v>
      </c>
      <c r="CC303" s="89">
        <v>0</v>
      </c>
      <c r="CD303" s="89">
        <v>0</v>
      </c>
      <c r="CE303" s="89">
        <v>0</v>
      </c>
      <c r="CF303" s="89">
        <v>0</v>
      </c>
      <c r="CG303" s="89">
        <v>0</v>
      </c>
      <c r="CH303" s="89">
        <v>0</v>
      </c>
      <c r="CI303" s="89">
        <v>0</v>
      </c>
      <c r="CJ303" s="89">
        <v>0</v>
      </c>
      <c r="CK303" s="89">
        <v>0</v>
      </c>
      <c r="CL303" s="89">
        <v>0</v>
      </c>
      <c r="CM303" s="89">
        <v>0</v>
      </c>
      <c r="CN303" s="89">
        <v>0</v>
      </c>
      <c r="CO303" s="89">
        <v>0</v>
      </c>
      <c r="CP303" s="89">
        <v>0</v>
      </c>
      <c r="CQ303" s="89">
        <v>2352</v>
      </c>
      <c r="CR303" s="89">
        <v>0</v>
      </c>
      <c r="CS303" s="89">
        <v>0</v>
      </c>
      <c r="CT303" s="89">
        <v>0</v>
      </c>
      <c r="CU303" s="89">
        <v>0</v>
      </c>
      <c r="CV303" s="89">
        <v>0</v>
      </c>
      <c r="CW303" s="89">
        <v>0</v>
      </c>
      <c r="CX303" s="89">
        <v>0</v>
      </c>
      <c r="CY303" s="89">
        <v>0</v>
      </c>
      <c r="CZ303" s="89">
        <v>0</v>
      </c>
      <c r="DA303" s="89">
        <v>0</v>
      </c>
      <c r="DB303" s="89">
        <v>5880</v>
      </c>
      <c r="DC303" s="89">
        <v>7056</v>
      </c>
      <c r="DD303" s="89">
        <v>0</v>
      </c>
      <c r="DE303" s="89">
        <v>0</v>
      </c>
      <c r="DF303" s="89">
        <v>0</v>
      </c>
      <c r="DG303" s="89">
        <v>0</v>
      </c>
      <c r="DH303" s="89">
        <v>0</v>
      </c>
      <c r="DI303" s="89">
        <v>0</v>
      </c>
      <c r="DJ303" s="89">
        <v>0</v>
      </c>
      <c r="DK303" s="89">
        <v>0</v>
      </c>
      <c r="DL303" s="89">
        <v>0</v>
      </c>
      <c r="DM303" s="89">
        <v>0</v>
      </c>
      <c r="DN303" s="89">
        <v>7056</v>
      </c>
      <c r="DO303" s="89">
        <v>3528</v>
      </c>
      <c r="DP303" s="89">
        <v>0</v>
      </c>
      <c r="DQ303" s="89">
        <v>0</v>
      </c>
      <c r="DR303" s="89">
        <v>0</v>
      </c>
      <c r="DS303" s="89">
        <v>0</v>
      </c>
      <c r="DT303" s="89">
        <v>0</v>
      </c>
      <c r="DU303" s="89">
        <v>0</v>
      </c>
      <c r="DV303" s="89">
        <v>0</v>
      </c>
      <c r="DW303" s="89">
        <v>0</v>
      </c>
      <c r="DX303" s="89">
        <v>0</v>
      </c>
      <c r="DY303" s="89">
        <v>0</v>
      </c>
      <c r="DZ303" s="89">
        <v>7056</v>
      </c>
      <c r="EA303" s="89">
        <v>2352</v>
      </c>
      <c r="EB303" s="89">
        <v>0</v>
      </c>
      <c r="EC303" s="89">
        <v>0</v>
      </c>
      <c r="ED303" s="89">
        <v>0</v>
      </c>
      <c r="EE303" s="89">
        <v>0</v>
      </c>
      <c r="EF303" s="89">
        <v>0</v>
      </c>
      <c r="EG303" s="89">
        <v>0</v>
      </c>
      <c r="EH303" s="89">
        <v>0</v>
      </c>
      <c r="EI303" s="89">
        <v>0</v>
      </c>
      <c r="EJ303" s="89">
        <v>0</v>
      </c>
      <c r="EK303" s="89">
        <v>0</v>
      </c>
      <c r="EL303" s="89">
        <v>3528</v>
      </c>
      <c r="EM303" s="89">
        <v>0</v>
      </c>
      <c r="EN303" s="89">
        <v>0</v>
      </c>
      <c r="EO303" s="89">
        <v>0</v>
      </c>
      <c r="EP303" s="89">
        <v>0</v>
      </c>
      <c r="EQ303" s="89">
        <v>0</v>
      </c>
      <c r="ER303" s="89">
        <v>0</v>
      </c>
      <c r="ES303" s="89">
        <v>0</v>
      </c>
      <c r="ET303" s="89">
        <v>0</v>
      </c>
      <c r="EU303" s="89">
        <v>0</v>
      </c>
      <c r="EV303" s="89">
        <v>0</v>
      </c>
      <c r="EW303" s="89">
        <v>0</v>
      </c>
      <c r="EX303" s="89">
        <v>2352</v>
      </c>
      <c r="EY303" s="89">
        <v>2352</v>
      </c>
      <c r="EZ303" s="89">
        <v>0</v>
      </c>
      <c r="FA303" s="89">
        <v>0</v>
      </c>
      <c r="FB303" s="89">
        <v>0</v>
      </c>
      <c r="FC303" s="89">
        <v>0</v>
      </c>
      <c r="FD303" s="89">
        <v>0</v>
      </c>
      <c r="FE303" s="89">
        <v>0</v>
      </c>
      <c r="FF303" s="89">
        <v>0</v>
      </c>
      <c r="FG303" s="89">
        <v>0</v>
      </c>
      <c r="FH303" s="89">
        <v>0</v>
      </c>
      <c r="FI303" s="89">
        <v>0</v>
      </c>
      <c r="FJ303" s="89">
        <v>1176</v>
      </c>
      <c r="FK303" s="89">
        <v>1176</v>
      </c>
      <c r="FL303" s="89">
        <v>0</v>
      </c>
      <c r="FM303" s="89">
        <v>0</v>
      </c>
      <c r="FN303" s="89">
        <v>0</v>
      </c>
      <c r="FO303" s="89">
        <v>0</v>
      </c>
      <c r="FP303" s="89">
        <v>0</v>
      </c>
      <c r="FQ303" s="89">
        <v>0</v>
      </c>
      <c r="FR303" s="89">
        <v>0</v>
      </c>
      <c r="FS303" s="89">
        <v>0</v>
      </c>
      <c r="FT303" s="89">
        <v>0</v>
      </c>
      <c r="FU303" s="89">
        <v>0</v>
      </c>
      <c r="FV303" s="89">
        <v>0</v>
      </c>
      <c r="FW303" s="89">
        <v>2352</v>
      </c>
      <c r="FX303" s="89">
        <v>0</v>
      </c>
      <c r="FY303" s="89">
        <v>0</v>
      </c>
      <c r="FZ303" s="89">
        <v>0</v>
      </c>
      <c r="GA303" s="89">
        <v>0</v>
      </c>
    </row>
    <row r="304" spans="2:183">
      <c r="B304" s="171" t="s">
        <v>10</v>
      </c>
      <c r="C304" s="177" t="s">
        <v>96</v>
      </c>
      <c r="D304" s="83">
        <v>0</v>
      </c>
      <c r="E304" s="84">
        <v>0</v>
      </c>
      <c r="F304" s="84">
        <v>0</v>
      </c>
      <c r="G304" s="84">
        <v>0</v>
      </c>
      <c r="H304" s="84">
        <v>0</v>
      </c>
      <c r="I304" s="84">
        <v>0</v>
      </c>
      <c r="J304" s="84">
        <v>0.89088164251207724</v>
      </c>
      <c r="K304" s="84">
        <v>0</v>
      </c>
      <c r="L304" s="84">
        <v>0</v>
      </c>
      <c r="M304" s="84">
        <v>0</v>
      </c>
      <c r="N304" s="84">
        <v>0</v>
      </c>
      <c r="O304" s="84">
        <v>0</v>
      </c>
      <c r="P304" s="84">
        <v>0</v>
      </c>
      <c r="Q304" s="84">
        <v>0</v>
      </c>
      <c r="R304" s="84">
        <v>0</v>
      </c>
      <c r="S304" s="84">
        <v>0</v>
      </c>
      <c r="T304" s="84">
        <v>0</v>
      </c>
      <c r="U304" s="84">
        <v>0</v>
      </c>
      <c r="V304" s="84">
        <v>0</v>
      </c>
      <c r="W304" s="84">
        <v>0</v>
      </c>
      <c r="X304" s="84">
        <v>0</v>
      </c>
      <c r="Y304" s="84">
        <v>0</v>
      </c>
      <c r="Z304" s="84">
        <v>0</v>
      </c>
      <c r="AA304" s="84">
        <v>0</v>
      </c>
      <c r="AB304" s="84">
        <v>0</v>
      </c>
      <c r="AC304" s="84">
        <v>0</v>
      </c>
      <c r="AD304" s="84">
        <v>0</v>
      </c>
      <c r="AE304" s="84">
        <v>0</v>
      </c>
      <c r="AF304" s="84">
        <v>0</v>
      </c>
      <c r="AG304" s="84">
        <v>0</v>
      </c>
      <c r="AH304" s="84">
        <v>0</v>
      </c>
      <c r="AI304" s="84">
        <v>0</v>
      </c>
      <c r="AJ304" s="84">
        <v>0</v>
      </c>
      <c r="AK304" s="84">
        <v>0</v>
      </c>
      <c r="AL304" s="84">
        <v>0</v>
      </c>
      <c r="AM304" s="84">
        <v>0</v>
      </c>
      <c r="AN304" s="84">
        <v>0</v>
      </c>
      <c r="AO304" s="84">
        <v>0</v>
      </c>
      <c r="AP304" s="84">
        <v>0</v>
      </c>
      <c r="AQ304" s="84">
        <v>0</v>
      </c>
      <c r="AR304" s="84">
        <v>0</v>
      </c>
      <c r="AS304" s="84">
        <v>0</v>
      </c>
      <c r="AT304" s="84">
        <v>0</v>
      </c>
      <c r="AU304" s="84">
        <v>0</v>
      </c>
      <c r="AV304" s="84">
        <v>0</v>
      </c>
      <c r="AW304" s="84">
        <v>0</v>
      </c>
      <c r="AX304" s="84">
        <v>0</v>
      </c>
      <c r="AY304" s="84">
        <v>0</v>
      </c>
      <c r="AZ304" s="84">
        <v>0</v>
      </c>
      <c r="BA304" s="84">
        <v>0</v>
      </c>
      <c r="BB304" s="84">
        <v>0</v>
      </c>
      <c r="BC304" s="84">
        <v>0</v>
      </c>
      <c r="BD304" s="84">
        <v>0</v>
      </c>
      <c r="BE304" s="84">
        <v>0</v>
      </c>
      <c r="BF304" s="84">
        <v>0</v>
      </c>
      <c r="BG304" s="84">
        <v>0</v>
      </c>
      <c r="BH304" s="84">
        <v>0</v>
      </c>
      <c r="BI304" s="84">
        <v>0</v>
      </c>
      <c r="BJ304" s="84">
        <v>0</v>
      </c>
      <c r="BK304" s="84">
        <v>0</v>
      </c>
      <c r="BL304" s="84">
        <v>0</v>
      </c>
      <c r="BM304" s="84">
        <v>0</v>
      </c>
      <c r="BN304" s="84">
        <v>0</v>
      </c>
      <c r="BO304" s="84">
        <v>0</v>
      </c>
      <c r="BP304" s="84">
        <v>0</v>
      </c>
      <c r="BQ304" s="84">
        <v>0</v>
      </c>
      <c r="BR304" s="84">
        <v>0</v>
      </c>
      <c r="BS304" s="84">
        <v>0</v>
      </c>
      <c r="BT304" s="84">
        <v>0</v>
      </c>
      <c r="BU304" s="84">
        <v>0</v>
      </c>
      <c r="BV304" s="84">
        <v>0</v>
      </c>
      <c r="BW304" s="84">
        <v>0</v>
      </c>
      <c r="BX304" s="84">
        <v>0</v>
      </c>
      <c r="BY304" s="84">
        <v>0</v>
      </c>
      <c r="BZ304" s="84">
        <v>0</v>
      </c>
      <c r="CA304" s="84">
        <v>0</v>
      </c>
      <c r="CB304" s="84">
        <v>0</v>
      </c>
      <c r="CC304" s="84">
        <v>0</v>
      </c>
      <c r="CD304" s="84">
        <v>0</v>
      </c>
      <c r="CE304" s="84">
        <v>0</v>
      </c>
      <c r="CF304" s="84">
        <v>0</v>
      </c>
      <c r="CG304" s="84">
        <v>0</v>
      </c>
      <c r="CH304" s="84">
        <v>0</v>
      </c>
      <c r="CI304" s="84">
        <v>0</v>
      </c>
      <c r="CJ304" s="84">
        <v>0</v>
      </c>
      <c r="CK304" s="84">
        <v>0</v>
      </c>
      <c r="CL304" s="84">
        <v>0</v>
      </c>
      <c r="CM304" s="84">
        <v>0</v>
      </c>
      <c r="CN304" s="84">
        <v>0</v>
      </c>
      <c r="CO304" s="84">
        <v>0</v>
      </c>
      <c r="CP304" s="84">
        <v>0</v>
      </c>
      <c r="CQ304" s="84">
        <v>0.96533333333333338</v>
      </c>
      <c r="CR304" s="84">
        <v>0</v>
      </c>
      <c r="CS304" s="84">
        <v>0</v>
      </c>
      <c r="CT304" s="84">
        <v>0</v>
      </c>
      <c r="CU304" s="84">
        <v>0</v>
      </c>
      <c r="CV304" s="84">
        <v>0</v>
      </c>
      <c r="CW304" s="84">
        <v>0</v>
      </c>
      <c r="CX304" s="84">
        <v>0</v>
      </c>
      <c r="CY304" s="84">
        <v>0</v>
      </c>
      <c r="CZ304" s="84">
        <v>0</v>
      </c>
      <c r="DA304" s="84">
        <v>0</v>
      </c>
      <c r="DB304" s="84">
        <v>0.87980036774363013</v>
      </c>
      <c r="DC304" s="84">
        <v>0.88424990647212864</v>
      </c>
      <c r="DD304" s="84">
        <v>0</v>
      </c>
      <c r="DE304" s="84">
        <v>0</v>
      </c>
      <c r="DF304" s="84">
        <v>0</v>
      </c>
      <c r="DG304" s="84">
        <v>0</v>
      </c>
      <c r="DH304" s="84">
        <v>0</v>
      </c>
      <c r="DI304" s="84">
        <v>0</v>
      </c>
      <c r="DJ304" s="84">
        <v>0</v>
      </c>
      <c r="DK304" s="84">
        <v>0</v>
      </c>
      <c r="DL304" s="84">
        <v>0</v>
      </c>
      <c r="DM304" s="84">
        <v>0</v>
      </c>
      <c r="DN304" s="84">
        <v>0.88014814814814812</v>
      </c>
      <c r="DO304" s="84">
        <v>0.87353859883980367</v>
      </c>
      <c r="DP304" s="84">
        <v>0</v>
      </c>
      <c r="DQ304" s="84">
        <v>0</v>
      </c>
      <c r="DR304" s="84">
        <v>0</v>
      </c>
      <c r="DS304" s="84">
        <v>0</v>
      </c>
      <c r="DT304" s="84">
        <v>0</v>
      </c>
      <c r="DU304" s="84">
        <v>0</v>
      </c>
      <c r="DV304" s="84">
        <v>0</v>
      </c>
      <c r="DW304" s="84">
        <v>0</v>
      </c>
      <c r="DX304" s="84">
        <v>0</v>
      </c>
      <c r="DY304" s="84">
        <v>0</v>
      </c>
      <c r="DZ304" s="84">
        <v>0.87725925925925929</v>
      </c>
      <c r="EA304" s="84">
        <v>0.885024154589372</v>
      </c>
      <c r="EB304" s="84">
        <v>0</v>
      </c>
      <c r="EC304" s="84">
        <v>0</v>
      </c>
      <c r="ED304" s="84">
        <v>0</v>
      </c>
      <c r="EE304" s="84">
        <v>0</v>
      </c>
      <c r="EF304" s="84">
        <v>0</v>
      </c>
      <c r="EG304" s="84">
        <v>0</v>
      </c>
      <c r="EH304" s="84">
        <v>0</v>
      </c>
      <c r="EI304" s="84">
        <v>0</v>
      </c>
      <c r="EJ304" s="84">
        <v>0</v>
      </c>
      <c r="EK304" s="84">
        <v>0</v>
      </c>
      <c r="EL304" s="84">
        <v>0.89706257982120052</v>
      </c>
      <c r="EM304" s="84">
        <v>0</v>
      </c>
      <c r="EN304" s="84">
        <v>0</v>
      </c>
      <c r="EO304" s="84">
        <v>0</v>
      </c>
      <c r="EP304" s="84">
        <v>0</v>
      </c>
      <c r="EQ304" s="84">
        <v>0</v>
      </c>
      <c r="ER304" s="84">
        <v>0</v>
      </c>
      <c r="ES304" s="84">
        <v>0</v>
      </c>
      <c r="ET304" s="84">
        <v>0</v>
      </c>
      <c r="EU304" s="84">
        <v>0</v>
      </c>
      <c r="EV304" s="84">
        <v>0</v>
      </c>
      <c r="EW304" s="84">
        <v>0</v>
      </c>
      <c r="EX304" s="84">
        <v>0.95238095238095233</v>
      </c>
      <c r="EY304" s="84">
        <v>1</v>
      </c>
      <c r="EZ304" s="84">
        <v>0</v>
      </c>
      <c r="FA304" s="84">
        <v>0</v>
      </c>
      <c r="FB304" s="84">
        <v>0</v>
      </c>
      <c r="FC304" s="84">
        <v>0</v>
      </c>
      <c r="FD304" s="84">
        <v>0</v>
      </c>
      <c r="FE304" s="84">
        <v>0</v>
      </c>
      <c r="FF304" s="84">
        <v>0</v>
      </c>
      <c r="FG304" s="84">
        <v>0</v>
      </c>
      <c r="FH304" s="84">
        <v>0</v>
      </c>
      <c r="FI304" s="84">
        <v>0</v>
      </c>
      <c r="FJ304" s="84">
        <v>0.98666666666666669</v>
      </c>
      <c r="FK304" s="84">
        <v>0.94222222222222218</v>
      </c>
      <c r="FL304" s="84">
        <v>0</v>
      </c>
      <c r="FM304" s="84">
        <v>0</v>
      </c>
      <c r="FN304" s="84">
        <v>0</v>
      </c>
      <c r="FO304" s="84">
        <v>0</v>
      </c>
      <c r="FP304" s="84">
        <v>0</v>
      </c>
      <c r="FQ304" s="84">
        <v>0</v>
      </c>
      <c r="FR304" s="84">
        <v>0</v>
      </c>
      <c r="FS304" s="84">
        <v>0</v>
      </c>
      <c r="FT304" s="84">
        <v>0</v>
      </c>
      <c r="FU304" s="84">
        <v>0</v>
      </c>
      <c r="FV304" s="84">
        <v>0</v>
      </c>
      <c r="FW304" s="84">
        <v>0.97487922705314012</v>
      </c>
      <c r="FX304" s="84">
        <v>0</v>
      </c>
      <c r="FY304" s="84">
        <v>0</v>
      </c>
      <c r="FZ304" s="84">
        <v>0</v>
      </c>
      <c r="GA304" s="84">
        <v>0</v>
      </c>
    </row>
    <row r="305" spans="2:183">
      <c r="B305" s="96" t="s">
        <v>10</v>
      </c>
      <c r="C305" s="166" t="s">
        <v>42</v>
      </c>
      <c r="D305" s="178">
        <v>0</v>
      </c>
      <c r="E305" s="179">
        <v>0</v>
      </c>
      <c r="F305" s="179">
        <v>0</v>
      </c>
      <c r="G305" s="179">
        <v>0</v>
      </c>
      <c r="H305" s="179">
        <v>0</v>
      </c>
      <c r="I305" s="179">
        <v>0</v>
      </c>
      <c r="J305" s="179">
        <v>106780.8</v>
      </c>
      <c r="K305" s="179">
        <v>0</v>
      </c>
      <c r="L305" s="179">
        <v>0</v>
      </c>
      <c r="M305" s="179">
        <v>0</v>
      </c>
      <c r="N305" s="179">
        <v>0</v>
      </c>
      <c r="O305" s="179">
        <v>0</v>
      </c>
      <c r="P305" s="179">
        <v>0</v>
      </c>
      <c r="Q305" s="179">
        <v>0</v>
      </c>
      <c r="R305" s="179">
        <v>0</v>
      </c>
      <c r="S305" s="179">
        <v>0</v>
      </c>
      <c r="T305" s="179">
        <v>0</v>
      </c>
      <c r="U305" s="179">
        <v>0</v>
      </c>
      <c r="V305" s="179">
        <v>0</v>
      </c>
      <c r="W305" s="179">
        <v>0</v>
      </c>
      <c r="X305" s="179">
        <v>0</v>
      </c>
      <c r="Y305" s="179">
        <v>0</v>
      </c>
      <c r="Z305" s="179">
        <v>0</v>
      </c>
      <c r="AA305" s="179">
        <v>0</v>
      </c>
      <c r="AB305" s="179">
        <v>0</v>
      </c>
      <c r="AC305" s="179">
        <v>0</v>
      </c>
      <c r="AD305" s="179">
        <v>0</v>
      </c>
      <c r="AE305" s="179">
        <v>0</v>
      </c>
      <c r="AF305" s="179">
        <v>0</v>
      </c>
      <c r="AG305" s="179">
        <v>0</v>
      </c>
      <c r="AH305" s="179">
        <v>0</v>
      </c>
      <c r="AI305" s="179">
        <v>0</v>
      </c>
      <c r="AJ305" s="179">
        <v>0</v>
      </c>
      <c r="AK305" s="179">
        <v>0</v>
      </c>
      <c r="AL305" s="179">
        <v>0</v>
      </c>
      <c r="AM305" s="179">
        <v>0</v>
      </c>
      <c r="AN305" s="179">
        <v>0</v>
      </c>
      <c r="AO305" s="179">
        <v>0</v>
      </c>
      <c r="AP305" s="179">
        <v>0</v>
      </c>
      <c r="AQ305" s="179">
        <v>0</v>
      </c>
      <c r="AR305" s="179">
        <v>0</v>
      </c>
      <c r="AS305" s="179">
        <v>0</v>
      </c>
      <c r="AT305" s="179">
        <v>0</v>
      </c>
      <c r="AU305" s="179">
        <v>0</v>
      </c>
      <c r="AV305" s="179">
        <v>0</v>
      </c>
      <c r="AW305" s="179">
        <v>0</v>
      </c>
      <c r="AX305" s="179">
        <v>0</v>
      </c>
      <c r="AY305" s="179">
        <v>0</v>
      </c>
      <c r="AZ305" s="179">
        <v>0</v>
      </c>
      <c r="BA305" s="179">
        <v>0</v>
      </c>
      <c r="BB305" s="179">
        <v>0</v>
      </c>
      <c r="BC305" s="179">
        <v>0</v>
      </c>
      <c r="BD305" s="179">
        <v>0</v>
      </c>
      <c r="BE305" s="179">
        <v>0</v>
      </c>
      <c r="BF305" s="179">
        <v>0</v>
      </c>
      <c r="BG305" s="179">
        <v>0</v>
      </c>
      <c r="BH305" s="179">
        <v>0</v>
      </c>
      <c r="BI305" s="179">
        <v>0</v>
      </c>
      <c r="BJ305" s="179">
        <v>0</v>
      </c>
      <c r="BK305" s="179">
        <v>0</v>
      </c>
      <c r="BL305" s="179">
        <v>0</v>
      </c>
      <c r="BM305" s="179">
        <v>0</v>
      </c>
      <c r="BN305" s="179">
        <v>0</v>
      </c>
      <c r="BO305" s="179">
        <v>0</v>
      </c>
      <c r="BP305" s="179">
        <v>0</v>
      </c>
      <c r="BQ305" s="179">
        <v>0</v>
      </c>
      <c r="BR305" s="179">
        <v>0</v>
      </c>
      <c r="BS305" s="179">
        <v>0</v>
      </c>
      <c r="BT305" s="179">
        <v>0</v>
      </c>
      <c r="BU305" s="179">
        <v>0</v>
      </c>
      <c r="BV305" s="179">
        <v>0</v>
      </c>
      <c r="BW305" s="179">
        <v>0</v>
      </c>
      <c r="BX305" s="179">
        <v>0</v>
      </c>
      <c r="BY305" s="179">
        <v>0</v>
      </c>
      <c r="BZ305" s="179">
        <v>0</v>
      </c>
      <c r="CA305" s="179">
        <v>0</v>
      </c>
      <c r="CB305" s="179">
        <v>0</v>
      </c>
      <c r="CC305" s="179">
        <v>0</v>
      </c>
      <c r="CD305" s="179">
        <v>0</v>
      </c>
      <c r="CE305" s="179">
        <v>0</v>
      </c>
      <c r="CF305" s="179">
        <v>0</v>
      </c>
      <c r="CG305" s="179">
        <v>0</v>
      </c>
      <c r="CH305" s="179">
        <v>0</v>
      </c>
      <c r="CI305" s="179">
        <v>0</v>
      </c>
      <c r="CJ305" s="179">
        <v>0</v>
      </c>
      <c r="CK305" s="179">
        <v>0</v>
      </c>
      <c r="CL305" s="179">
        <v>0</v>
      </c>
      <c r="CM305" s="179">
        <v>0</v>
      </c>
      <c r="CN305" s="179">
        <v>0</v>
      </c>
      <c r="CO305" s="179">
        <v>0</v>
      </c>
      <c r="CP305" s="179">
        <v>0</v>
      </c>
      <c r="CQ305" s="179">
        <v>14175.5</v>
      </c>
      <c r="CR305" s="179">
        <v>0</v>
      </c>
      <c r="CS305" s="179">
        <v>0</v>
      </c>
      <c r="CT305" s="179">
        <v>0</v>
      </c>
      <c r="CU305" s="179">
        <v>0</v>
      </c>
      <c r="CV305" s="179">
        <v>0</v>
      </c>
      <c r="CW305" s="179">
        <v>0</v>
      </c>
      <c r="CX305" s="179">
        <v>0</v>
      </c>
      <c r="CY305" s="179">
        <v>0</v>
      </c>
      <c r="CZ305" s="179">
        <v>0</v>
      </c>
      <c r="DA305" s="179">
        <v>0</v>
      </c>
      <c r="DB305" s="179">
        <v>37831.919999999998</v>
      </c>
      <c r="DC305" s="179">
        <v>45631.15</v>
      </c>
      <c r="DD305" s="179">
        <v>0</v>
      </c>
      <c r="DE305" s="179">
        <v>0</v>
      </c>
      <c r="DF305" s="179">
        <v>0</v>
      </c>
      <c r="DG305" s="179">
        <v>0</v>
      </c>
      <c r="DH305" s="179">
        <v>0</v>
      </c>
      <c r="DI305" s="179">
        <v>0</v>
      </c>
      <c r="DJ305" s="179">
        <v>0</v>
      </c>
      <c r="DK305" s="179">
        <v>0</v>
      </c>
      <c r="DL305" s="179">
        <v>0</v>
      </c>
      <c r="DM305" s="179">
        <v>0</v>
      </c>
      <c r="DN305" s="179">
        <v>47917.29</v>
      </c>
      <c r="DO305" s="179">
        <v>24071.54</v>
      </c>
      <c r="DP305" s="179">
        <v>0</v>
      </c>
      <c r="DQ305" s="179">
        <v>0</v>
      </c>
      <c r="DR305" s="179">
        <v>0</v>
      </c>
      <c r="DS305" s="179">
        <v>0</v>
      </c>
      <c r="DT305" s="179">
        <v>0</v>
      </c>
      <c r="DU305" s="179">
        <v>0</v>
      </c>
      <c r="DV305" s="179">
        <v>0</v>
      </c>
      <c r="DW305" s="179">
        <v>0</v>
      </c>
      <c r="DX305" s="179">
        <v>0</v>
      </c>
      <c r="DY305" s="179">
        <v>0</v>
      </c>
      <c r="DZ305" s="179">
        <v>50238.71</v>
      </c>
      <c r="EA305" s="179">
        <v>16828.560000000001</v>
      </c>
      <c r="EB305" s="179">
        <v>0</v>
      </c>
      <c r="EC305" s="179">
        <v>0</v>
      </c>
      <c r="ED305" s="179">
        <v>0</v>
      </c>
      <c r="EE305" s="179">
        <v>0</v>
      </c>
      <c r="EF305" s="179">
        <v>0</v>
      </c>
      <c r="EG305" s="179">
        <v>0</v>
      </c>
      <c r="EH305" s="179">
        <v>0</v>
      </c>
      <c r="EI305" s="179">
        <v>0</v>
      </c>
      <c r="EJ305" s="179">
        <v>0</v>
      </c>
      <c r="EK305" s="179">
        <v>0</v>
      </c>
      <c r="EL305" s="179">
        <v>26611.71</v>
      </c>
      <c r="EM305" s="179">
        <v>0</v>
      </c>
      <c r="EN305" s="179">
        <v>0</v>
      </c>
      <c r="EO305" s="179">
        <v>0</v>
      </c>
      <c r="EP305" s="179">
        <v>0</v>
      </c>
      <c r="EQ305" s="179">
        <v>0</v>
      </c>
      <c r="ER305" s="179">
        <v>0</v>
      </c>
      <c r="ES305" s="179">
        <v>0</v>
      </c>
      <c r="ET305" s="179">
        <v>0</v>
      </c>
      <c r="EU305" s="179">
        <v>0</v>
      </c>
      <c r="EV305" s="179">
        <v>0</v>
      </c>
      <c r="EW305" s="179">
        <v>0</v>
      </c>
      <c r="EX305" s="179">
        <v>18776.02</v>
      </c>
      <c r="EY305" s="179">
        <v>18879.5</v>
      </c>
      <c r="EZ305" s="179">
        <v>0</v>
      </c>
      <c r="FA305" s="179">
        <v>0</v>
      </c>
      <c r="FB305" s="179">
        <v>0</v>
      </c>
      <c r="FC305" s="179">
        <v>0</v>
      </c>
      <c r="FD305" s="179">
        <v>0</v>
      </c>
      <c r="FE305" s="179">
        <v>0</v>
      </c>
      <c r="FF305" s="179">
        <v>0</v>
      </c>
      <c r="FG305" s="179">
        <v>0</v>
      </c>
      <c r="FH305" s="179">
        <v>0</v>
      </c>
      <c r="FI305" s="179">
        <v>0</v>
      </c>
      <c r="FJ305" s="179">
        <v>9796.08</v>
      </c>
      <c r="FK305" s="179">
        <v>9850.17</v>
      </c>
      <c r="FL305" s="179">
        <v>0</v>
      </c>
      <c r="FM305" s="179">
        <v>0</v>
      </c>
      <c r="FN305" s="179">
        <v>0</v>
      </c>
      <c r="FO305" s="179">
        <v>0</v>
      </c>
      <c r="FP305" s="179">
        <v>0</v>
      </c>
      <c r="FQ305" s="179">
        <v>0</v>
      </c>
      <c r="FR305" s="179">
        <v>0</v>
      </c>
      <c r="FS305" s="179">
        <v>0</v>
      </c>
      <c r="FT305" s="179">
        <v>0</v>
      </c>
      <c r="FU305" s="179">
        <v>0</v>
      </c>
      <c r="FV305" s="179">
        <v>0</v>
      </c>
      <c r="FW305" s="179">
        <v>20398.900000000001</v>
      </c>
      <c r="FX305" s="179">
        <v>0</v>
      </c>
      <c r="FY305" s="179">
        <v>0</v>
      </c>
      <c r="FZ305" s="179">
        <v>0</v>
      </c>
      <c r="GA305" s="179">
        <v>0</v>
      </c>
    </row>
    <row r="306" spans="2:183">
      <c r="B306" s="96" t="s">
        <v>10</v>
      </c>
      <c r="C306" s="166" t="s">
        <v>318</v>
      </c>
      <c r="D306" s="178">
        <v>0</v>
      </c>
      <c r="E306" s="179">
        <v>0</v>
      </c>
      <c r="F306" s="179">
        <v>0</v>
      </c>
      <c r="G306" s="179">
        <v>0</v>
      </c>
      <c r="H306" s="179">
        <v>0</v>
      </c>
      <c r="I306" s="179">
        <v>0</v>
      </c>
      <c r="J306" s="179">
        <v>0</v>
      </c>
      <c r="K306" s="179">
        <v>0</v>
      </c>
      <c r="L306" s="179">
        <v>0</v>
      </c>
      <c r="M306" s="179">
        <v>0</v>
      </c>
      <c r="N306" s="179">
        <v>0</v>
      </c>
      <c r="O306" s="179">
        <v>0</v>
      </c>
      <c r="P306" s="179">
        <v>0</v>
      </c>
      <c r="Q306" s="179">
        <v>0</v>
      </c>
      <c r="R306" s="179">
        <v>0</v>
      </c>
      <c r="S306" s="179">
        <v>0</v>
      </c>
      <c r="T306" s="179">
        <v>0</v>
      </c>
      <c r="U306" s="179">
        <v>0</v>
      </c>
      <c r="V306" s="179">
        <v>0</v>
      </c>
      <c r="W306" s="179">
        <v>0</v>
      </c>
      <c r="X306" s="179">
        <v>0</v>
      </c>
      <c r="Y306" s="179">
        <v>0</v>
      </c>
      <c r="Z306" s="179">
        <v>0</v>
      </c>
      <c r="AA306" s="179">
        <v>0</v>
      </c>
      <c r="AB306" s="179">
        <v>0</v>
      </c>
      <c r="AC306" s="179">
        <v>0</v>
      </c>
      <c r="AD306" s="179">
        <v>0</v>
      </c>
      <c r="AE306" s="179">
        <v>0</v>
      </c>
      <c r="AF306" s="179">
        <v>0</v>
      </c>
      <c r="AG306" s="179">
        <v>0</v>
      </c>
      <c r="AH306" s="179">
        <v>0</v>
      </c>
      <c r="AI306" s="179">
        <v>0</v>
      </c>
      <c r="AJ306" s="179">
        <v>0</v>
      </c>
      <c r="AK306" s="179">
        <v>0</v>
      </c>
      <c r="AL306" s="179">
        <v>0</v>
      </c>
      <c r="AM306" s="179">
        <v>0</v>
      </c>
      <c r="AN306" s="179">
        <v>0</v>
      </c>
      <c r="AO306" s="179">
        <v>0</v>
      </c>
      <c r="AP306" s="179">
        <v>0</v>
      </c>
      <c r="AQ306" s="179">
        <v>0</v>
      </c>
      <c r="AR306" s="179">
        <v>0</v>
      </c>
      <c r="AS306" s="179">
        <v>0</v>
      </c>
      <c r="AT306" s="179">
        <v>0</v>
      </c>
      <c r="AU306" s="179">
        <v>0</v>
      </c>
      <c r="AV306" s="179">
        <v>0</v>
      </c>
      <c r="AW306" s="179">
        <v>0</v>
      </c>
      <c r="AX306" s="179">
        <v>0</v>
      </c>
      <c r="AY306" s="179">
        <v>0</v>
      </c>
      <c r="AZ306" s="179">
        <v>0</v>
      </c>
      <c r="BA306" s="179">
        <v>0</v>
      </c>
      <c r="BB306" s="179">
        <v>0</v>
      </c>
      <c r="BC306" s="179">
        <v>0</v>
      </c>
      <c r="BD306" s="179">
        <v>0</v>
      </c>
      <c r="BE306" s="179">
        <v>0</v>
      </c>
      <c r="BF306" s="179">
        <v>0</v>
      </c>
      <c r="BG306" s="179">
        <v>0</v>
      </c>
      <c r="BH306" s="179">
        <v>0</v>
      </c>
      <c r="BI306" s="179">
        <v>0</v>
      </c>
      <c r="BJ306" s="179">
        <v>0</v>
      </c>
      <c r="BK306" s="179">
        <v>0</v>
      </c>
      <c r="BL306" s="179">
        <v>0</v>
      </c>
      <c r="BM306" s="179">
        <v>0</v>
      </c>
      <c r="BN306" s="179">
        <v>0</v>
      </c>
      <c r="BO306" s="179">
        <v>0</v>
      </c>
      <c r="BP306" s="179">
        <v>0</v>
      </c>
      <c r="BQ306" s="179">
        <v>0</v>
      </c>
      <c r="BR306" s="179">
        <v>0</v>
      </c>
      <c r="BS306" s="179">
        <v>0</v>
      </c>
      <c r="BT306" s="179">
        <v>0</v>
      </c>
      <c r="BU306" s="179">
        <v>0</v>
      </c>
      <c r="BV306" s="179">
        <v>0</v>
      </c>
      <c r="BW306" s="179">
        <v>0</v>
      </c>
      <c r="BX306" s="179">
        <v>0</v>
      </c>
      <c r="BY306" s="179">
        <v>0</v>
      </c>
      <c r="BZ306" s="179">
        <v>0</v>
      </c>
      <c r="CA306" s="179">
        <v>0</v>
      </c>
      <c r="CB306" s="179">
        <v>0</v>
      </c>
      <c r="CC306" s="179">
        <v>0</v>
      </c>
      <c r="CD306" s="179">
        <v>0</v>
      </c>
      <c r="CE306" s="179">
        <v>0</v>
      </c>
      <c r="CF306" s="179">
        <v>0</v>
      </c>
      <c r="CG306" s="179">
        <v>0</v>
      </c>
      <c r="CH306" s="179">
        <v>0</v>
      </c>
      <c r="CI306" s="179">
        <v>0</v>
      </c>
      <c r="CJ306" s="179">
        <v>0</v>
      </c>
      <c r="CK306" s="179">
        <v>0</v>
      </c>
      <c r="CL306" s="179">
        <v>0</v>
      </c>
      <c r="CM306" s="179">
        <v>0</v>
      </c>
      <c r="CN306" s="179">
        <v>0</v>
      </c>
      <c r="CO306" s="179">
        <v>0</v>
      </c>
      <c r="CP306" s="179">
        <v>0</v>
      </c>
      <c r="CQ306" s="179">
        <v>0</v>
      </c>
      <c r="CR306" s="179">
        <v>0</v>
      </c>
      <c r="CS306" s="179">
        <v>0</v>
      </c>
      <c r="CT306" s="179">
        <v>0</v>
      </c>
      <c r="CU306" s="179">
        <v>0</v>
      </c>
      <c r="CV306" s="179">
        <v>0</v>
      </c>
      <c r="CW306" s="179">
        <v>0</v>
      </c>
      <c r="CX306" s="179">
        <v>0</v>
      </c>
      <c r="CY306" s="179">
        <v>0</v>
      </c>
      <c r="CZ306" s="179">
        <v>0</v>
      </c>
      <c r="DA306" s="179">
        <v>0</v>
      </c>
      <c r="DB306" s="179">
        <v>0</v>
      </c>
      <c r="DC306" s="179">
        <v>0</v>
      </c>
      <c r="DD306" s="179">
        <v>0</v>
      </c>
      <c r="DE306" s="179">
        <v>0</v>
      </c>
      <c r="DF306" s="179">
        <v>0</v>
      </c>
      <c r="DG306" s="179">
        <v>0</v>
      </c>
      <c r="DH306" s="179">
        <v>0</v>
      </c>
      <c r="DI306" s="179">
        <v>0</v>
      </c>
      <c r="DJ306" s="179">
        <v>0</v>
      </c>
      <c r="DK306" s="179">
        <v>0</v>
      </c>
      <c r="DL306" s="179">
        <v>0</v>
      </c>
      <c r="DM306" s="179">
        <v>0</v>
      </c>
      <c r="DN306" s="179">
        <v>0</v>
      </c>
      <c r="DO306" s="179">
        <v>0</v>
      </c>
      <c r="DP306" s="179">
        <v>0</v>
      </c>
      <c r="DQ306" s="179">
        <v>0</v>
      </c>
      <c r="DR306" s="179">
        <v>0</v>
      </c>
      <c r="DS306" s="179">
        <v>0</v>
      </c>
      <c r="DT306" s="179">
        <v>0</v>
      </c>
      <c r="DU306" s="179">
        <v>0</v>
      </c>
      <c r="DV306" s="179">
        <v>0</v>
      </c>
      <c r="DW306" s="179">
        <v>0</v>
      </c>
      <c r="DX306" s="179">
        <v>0</v>
      </c>
      <c r="DY306" s="179">
        <v>0</v>
      </c>
      <c r="DZ306" s="179">
        <v>0</v>
      </c>
      <c r="EA306" s="179">
        <v>0</v>
      </c>
      <c r="EB306" s="179">
        <v>0</v>
      </c>
      <c r="EC306" s="179">
        <v>0</v>
      </c>
      <c r="ED306" s="179">
        <v>0</v>
      </c>
      <c r="EE306" s="179">
        <v>0</v>
      </c>
      <c r="EF306" s="179">
        <v>0</v>
      </c>
      <c r="EG306" s="179">
        <v>0</v>
      </c>
      <c r="EH306" s="179">
        <v>0</v>
      </c>
      <c r="EI306" s="179">
        <v>0</v>
      </c>
      <c r="EJ306" s="179">
        <v>0</v>
      </c>
      <c r="EK306" s="179">
        <v>0</v>
      </c>
      <c r="EL306" s="179">
        <v>0</v>
      </c>
      <c r="EM306" s="179">
        <v>0</v>
      </c>
      <c r="EN306" s="179">
        <v>0</v>
      </c>
      <c r="EO306" s="179">
        <v>0</v>
      </c>
      <c r="EP306" s="179">
        <v>0</v>
      </c>
      <c r="EQ306" s="179">
        <v>0</v>
      </c>
      <c r="ER306" s="179">
        <v>0</v>
      </c>
      <c r="ES306" s="179">
        <v>0</v>
      </c>
      <c r="ET306" s="179">
        <v>0</v>
      </c>
      <c r="EU306" s="179">
        <v>0</v>
      </c>
      <c r="EV306" s="179">
        <v>0</v>
      </c>
      <c r="EW306" s="179">
        <v>0</v>
      </c>
      <c r="EX306" s="179">
        <v>0</v>
      </c>
      <c r="EY306" s="179">
        <v>0</v>
      </c>
      <c r="EZ306" s="179">
        <v>0</v>
      </c>
      <c r="FA306" s="179">
        <v>0</v>
      </c>
      <c r="FB306" s="179">
        <v>0</v>
      </c>
      <c r="FC306" s="179">
        <v>0</v>
      </c>
      <c r="FD306" s="179">
        <v>0</v>
      </c>
      <c r="FE306" s="179">
        <v>0</v>
      </c>
      <c r="FF306" s="179">
        <v>0</v>
      </c>
      <c r="FG306" s="179">
        <v>0</v>
      </c>
      <c r="FH306" s="179">
        <v>0</v>
      </c>
      <c r="FI306" s="179">
        <v>0</v>
      </c>
      <c r="FJ306" s="179">
        <v>0</v>
      </c>
      <c r="FK306" s="179">
        <v>0</v>
      </c>
      <c r="FL306" s="179">
        <v>0</v>
      </c>
      <c r="FM306" s="179">
        <v>0</v>
      </c>
      <c r="FN306" s="179">
        <v>0</v>
      </c>
      <c r="FO306" s="179">
        <v>0</v>
      </c>
      <c r="FP306" s="179">
        <v>0</v>
      </c>
      <c r="FQ306" s="179">
        <v>0</v>
      </c>
      <c r="FR306" s="179">
        <v>0</v>
      </c>
      <c r="FS306" s="179">
        <v>0</v>
      </c>
      <c r="FT306" s="179">
        <v>0</v>
      </c>
      <c r="FU306" s="179">
        <v>0</v>
      </c>
      <c r="FV306" s="179">
        <v>0</v>
      </c>
      <c r="FW306" s="179">
        <v>0</v>
      </c>
      <c r="FX306" s="179">
        <v>0</v>
      </c>
      <c r="FY306" s="179">
        <v>0</v>
      </c>
      <c r="FZ306" s="179">
        <v>0</v>
      </c>
      <c r="GA306" s="179">
        <v>0</v>
      </c>
    </row>
    <row r="307" spans="2:183">
      <c r="B307" s="96" t="s">
        <v>10</v>
      </c>
      <c r="C307" s="166" t="s">
        <v>43</v>
      </c>
      <c r="D307" s="175">
        <v>0</v>
      </c>
      <c r="E307" s="176">
        <v>0</v>
      </c>
      <c r="F307" s="176">
        <v>0</v>
      </c>
      <c r="G307" s="176">
        <v>0</v>
      </c>
      <c r="H307" s="176">
        <v>0</v>
      </c>
      <c r="I307" s="176">
        <v>0</v>
      </c>
      <c r="J307" s="176">
        <v>523.66</v>
      </c>
      <c r="K307" s="176">
        <v>0</v>
      </c>
      <c r="L307" s="176">
        <v>0</v>
      </c>
      <c r="M307" s="176">
        <v>0</v>
      </c>
      <c r="N307" s="176">
        <v>0</v>
      </c>
      <c r="O307" s="176">
        <v>0</v>
      </c>
      <c r="P307" s="176">
        <v>0</v>
      </c>
      <c r="Q307" s="176">
        <v>0</v>
      </c>
      <c r="R307" s="176">
        <v>0</v>
      </c>
      <c r="S307" s="176">
        <v>0</v>
      </c>
      <c r="T307" s="176">
        <v>0</v>
      </c>
      <c r="U307" s="176">
        <v>0</v>
      </c>
      <c r="V307" s="176">
        <v>0</v>
      </c>
      <c r="W307" s="176">
        <v>0</v>
      </c>
      <c r="X307" s="176">
        <v>0</v>
      </c>
      <c r="Y307" s="176">
        <v>0</v>
      </c>
      <c r="Z307" s="176">
        <v>0</v>
      </c>
      <c r="AA307" s="176">
        <v>0</v>
      </c>
      <c r="AB307" s="176">
        <v>0</v>
      </c>
      <c r="AC307" s="176">
        <v>0</v>
      </c>
      <c r="AD307" s="176">
        <v>0</v>
      </c>
      <c r="AE307" s="176">
        <v>0</v>
      </c>
      <c r="AF307" s="176">
        <v>0</v>
      </c>
      <c r="AG307" s="176">
        <v>0</v>
      </c>
      <c r="AH307" s="176">
        <v>0</v>
      </c>
      <c r="AI307" s="176">
        <v>0</v>
      </c>
      <c r="AJ307" s="176">
        <v>0</v>
      </c>
      <c r="AK307" s="176">
        <v>0</v>
      </c>
      <c r="AL307" s="176">
        <v>0</v>
      </c>
      <c r="AM307" s="176">
        <v>0</v>
      </c>
      <c r="AN307" s="176">
        <v>0</v>
      </c>
      <c r="AO307" s="176">
        <v>0</v>
      </c>
      <c r="AP307" s="176">
        <v>0</v>
      </c>
      <c r="AQ307" s="176">
        <v>0</v>
      </c>
      <c r="AR307" s="176">
        <v>0</v>
      </c>
      <c r="AS307" s="176">
        <v>0</v>
      </c>
      <c r="AT307" s="176">
        <v>0</v>
      </c>
      <c r="AU307" s="176">
        <v>0</v>
      </c>
      <c r="AV307" s="176">
        <v>0</v>
      </c>
      <c r="AW307" s="176">
        <v>0</v>
      </c>
      <c r="AX307" s="176">
        <v>0</v>
      </c>
      <c r="AY307" s="176">
        <v>0</v>
      </c>
      <c r="AZ307" s="176">
        <v>0</v>
      </c>
      <c r="BA307" s="176">
        <v>0</v>
      </c>
      <c r="BB307" s="176">
        <v>0</v>
      </c>
      <c r="BC307" s="176">
        <v>0</v>
      </c>
      <c r="BD307" s="176">
        <v>0</v>
      </c>
      <c r="BE307" s="176">
        <v>0</v>
      </c>
      <c r="BF307" s="176">
        <v>0</v>
      </c>
      <c r="BG307" s="176">
        <v>0</v>
      </c>
      <c r="BH307" s="176">
        <v>0</v>
      </c>
      <c r="BI307" s="176">
        <v>0</v>
      </c>
      <c r="BJ307" s="176">
        <v>0</v>
      </c>
      <c r="BK307" s="176">
        <v>0</v>
      </c>
      <c r="BL307" s="176">
        <v>0</v>
      </c>
      <c r="BM307" s="176">
        <v>0</v>
      </c>
      <c r="BN307" s="176">
        <v>0</v>
      </c>
      <c r="BO307" s="176">
        <v>0</v>
      </c>
      <c r="BP307" s="176">
        <v>0</v>
      </c>
      <c r="BQ307" s="176">
        <v>0</v>
      </c>
      <c r="BR307" s="176">
        <v>0</v>
      </c>
      <c r="BS307" s="176">
        <v>0</v>
      </c>
      <c r="BT307" s="176">
        <v>0</v>
      </c>
      <c r="BU307" s="176">
        <v>0</v>
      </c>
      <c r="BV307" s="176">
        <v>0</v>
      </c>
      <c r="BW307" s="176">
        <v>0</v>
      </c>
      <c r="BX307" s="176">
        <v>0</v>
      </c>
      <c r="BY307" s="176">
        <v>0</v>
      </c>
      <c r="BZ307" s="176">
        <v>0</v>
      </c>
      <c r="CA307" s="176">
        <v>0</v>
      </c>
      <c r="CB307" s="176">
        <v>0</v>
      </c>
      <c r="CC307" s="176">
        <v>0</v>
      </c>
      <c r="CD307" s="176">
        <v>0</v>
      </c>
      <c r="CE307" s="176">
        <v>0</v>
      </c>
      <c r="CF307" s="176">
        <v>0</v>
      </c>
      <c r="CG307" s="176">
        <v>0</v>
      </c>
      <c r="CH307" s="176">
        <v>0</v>
      </c>
      <c r="CI307" s="176">
        <v>0</v>
      </c>
      <c r="CJ307" s="176">
        <v>0</v>
      </c>
      <c r="CK307" s="176">
        <v>0</v>
      </c>
      <c r="CL307" s="176">
        <v>0</v>
      </c>
      <c r="CM307" s="176">
        <v>0</v>
      </c>
      <c r="CN307" s="176">
        <v>0</v>
      </c>
      <c r="CO307" s="176">
        <v>0</v>
      </c>
      <c r="CP307" s="176">
        <v>0</v>
      </c>
      <c r="CQ307" s="176">
        <v>0.51</v>
      </c>
      <c r="CR307" s="176">
        <v>0</v>
      </c>
      <c r="CS307" s="176">
        <v>0</v>
      </c>
      <c r="CT307" s="176">
        <v>0</v>
      </c>
      <c r="CU307" s="176">
        <v>0</v>
      </c>
      <c r="CV307" s="176">
        <v>0</v>
      </c>
      <c r="CW307" s="176">
        <v>0</v>
      </c>
      <c r="CX307" s="176">
        <v>0</v>
      </c>
      <c r="CY307" s="176">
        <v>0</v>
      </c>
      <c r="CZ307" s="176">
        <v>0</v>
      </c>
      <c r="DA307" s="176">
        <v>0</v>
      </c>
      <c r="DB307" s="176">
        <v>7.06</v>
      </c>
      <c r="DC307" s="176">
        <v>5.07</v>
      </c>
      <c r="DD307" s="176">
        <v>0</v>
      </c>
      <c r="DE307" s="176">
        <v>0</v>
      </c>
      <c r="DF307" s="176">
        <v>0</v>
      </c>
      <c r="DG307" s="176">
        <v>0</v>
      </c>
      <c r="DH307" s="176">
        <v>0</v>
      </c>
      <c r="DI307" s="176">
        <v>0</v>
      </c>
      <c r="DJ307" s="176">
        <v>0</v>
      </c>
      <c r="DK307" s="176">
        <v>0</v>
      </c>
      <c r="DL307" s="176">
        <v>0</v>
      </c>
      <c r="DM307" s="176">
        <v>0</v>
      </c>
      <c r="DN307" s="176">
        <v>5.09</v>
      </c>
      <c r="DO307" s="176">
        <v>4.13</v>
      </c>
      <c r="DP307" s="176">
        <v>0</v>
      </c>
      <c r="DQ307" s="176">
        <v>0</v>
      </c>
      <c r="DR307" s="176">
        <v>0</v>
      </c>
      <c r="DS307" s="176">
        <v>0</v>
      </c>
      <c r="DT307" s="176">
        <v>0</v>
      </c>
      <c r="DU307" s="176">
        <v>0</v>
      </c>
      <c r="DV307" s="176">
        <v>0</v>
      </c>
      <c r="DW307" s="176">
        <v>0</v>
      </c>
      <c r="DX307" s="176">
        <v>0</v>
      </c>
      <c r="DY307" s="176">
        <v>0</v>
      </c>
      <c r="DZ307" s="176">
        <v>5.08</v>
      </c>
      <c r="EA307" s="176">
        <v>1.2</v>
      </c>
      <c r="EB307" s="176">
        <v>0</v>
      </c>
      <c r="EC307" s="176">
        <v>0</v>
      </c>
      <c r="ED307" s="176">
        <v>0</v>
      </c>
      <c r="EE307" s="176">
        <v>0</v>
      </c>
      <c r="EF307" s="176">
        <v>0</v>
      </c>
      <c r="EG307" s="176">
        <v>0</v>
      </c>
      <c r="EH307" s="176">
        <v>0</v>
      </c>
      <c r="EI307" s="176">
        <v>0</v>
      </c>
      <c r="EJ307" s="176">
        <v>0</v>
      </c>
      <c r="EK307" s="176">
        <v>0</v>
      </c>
      <c r="EL307" s="176">
        <v>1.55</v>
      </c>
      <c r="EM307" s="176">
        <v>0</v>
      </c>
      <c r="EN307" s="176">
        <v>0</v>
      </c>
      <c r="EO307" s="176">
        <v>0</v>
      </c>
      <c r="EP307" s="176">
        <v>0</v>
      </c>
      <c r="EQ307" s="176">
        <v>0</v>
      </c>
      <c r="ER307" s="176">
        <v>0</v>
      </c>
      <c r="ES307" s="176">
        <v>0</v>
      </c>
      <c r="ET307" s="176">
        <v>0</v>
      </c>
      <c r="EU307" s="176">
        <v>0</v>
      </c>
      <c r="EV307" s="176">
        <v>0</v>
      </c>
      <c r="EW307" s="176">
        <v>0</v>
      </c>
      <c r="EX307" s="176">
        <v>0.44</v>
      </c>
      <c r="EY307" s="176">
        <v>0.36</v>
      </c>
      <c r="EZ307" s="176">
        <v>0</v>
      </c>
      <c r="FA307" s="176">
        <v>0</v>
      </c>
      <c r="FB307" s="176">
        <v>0</v>
      </c>
      <c r="FC307" s="176">
        <v>0</v>
      </c>
      <c r="FD307" s="176">
        <v>0</v>
      </c>
      <c r="FE307" s="176">
        <v>0</v>
      </c>
      <c r="FF307" s="176">
        <v>0</v>
      </c>
      <c r="FG307" s="176">
        <v>0</v>
      </c>
      <c r="FH307" s="176">
        <v>0</v>
      </c>
      <c r="FI307" s="176">
        <v>0</v>
      </c>
      <c r="FJ307" s="176">
        <v>0.22</v>
      </c>
      <c r="FK307" s="176">
        <v>0.3</v>
      </c>
      <c r="FL307" s="176">
        <v>0</v>
      </c>
      <c r="FM307" s="176">
        <v>0</v>
      </c>
      <c r="FN307" s="176">
        <v>0</v>
      </c>
      <c r="FO307" s="176">
        <v>0</v>
      </c>
      <c r="FP307" s="176">
        <v>0</v>
      </c>
      <c r="FQ307" s="176">
        <v>0</v>
      </c>
      <c r="FR307" s="176">
        <v>0</v>
      </c>
      <c r="FS307" s="176">
        <v>0</v>
      </c>
      <c r="FT307" s="176">
        <v>0</v>
      </c>
      <c r="FU307" s="176">
        <v>0</v>
      </c>
      <c r="FV307" s="176">
        <v>0</v>
      </c>
      <c r="FW307" s="176">
        <v>0.48</v>
      </c>
      <c r="FX307" s="176">
        <v>0</v>
      </c>
      <c r="FY307" s="176">
        <v>0</v>
      </c>
      <c r="FZ307" s="176">
        <v>0</v>
      </c>
      <c r="GA307" s="176">
        <v>0</v>
      </c>
    </row>
    <row r="308" spans="2:183">
      <c r="B308" s="96" t="s">
        <v>10</v>
      </c>
      <c r="C308" s="166" t="s">
        <v>44</v>
      </c>
      <c r="D308" s="178">
        <v>0</v>
      </c>
      <c r="E308" s="179">
        <v>0</v>
      </c>
      <c r="F308" s="179">
        <v>0</v>
      </c>
      <c r="G308" s="179">
        <v>0</v>
      </c>
      <c r="H308" s="179">
        <v>0</v>
      </c>
      <c r="I308" s="179">
        <v>0</v>
      </c>
      <c r="J308" s="179">
        <v>720.29</v>
      </c>
      <c r="K308" s="179">
        <v>0</v>
      </c>
      <c r="L308" s="179">
        <v>0</v>
      </c>
      <c r="M308" s="179">
        <v>0</v>
      </c>
      <c r="N308" s="179">
        <v>0</v>
      </c>
      <c r="O308" s="179">
        <v>0</v>
      </c>
      <c r="P308" s="179">
        <v>0</v>
      </c>
      <c r="Q308" s="179">
        <v>0</v>
      </c>
      <c r="R308" s="179">
        <v>0</v>
      </c>
      <c r="S308" s="179">
        <v>0</v>
      </c>
      <c r="T308" s="179">
        <v>0</v>
      </c>
      <c r="U308" s="179">
        <v>0</v>
      </c>
      <c r="V308" s="179">
        <v>0</v>
      </c>
      <c r="W308" s="179">
        <v>0</v>
      </c>
      <c r="X308" s="179">
        <v>0</v>
      </c>
      <c r="Y308" s="179">
        <v>0</v>
      </c>
      <c r="Z308" s="179">
        <v>0</v>
      </c>
      <c r="AA308" s="179">
        <v>0</v>
      </c>
      <c r="AB308" s="179">
        <v>0</v>
      </c>
      <c r="AC308" s="179">
        <v>0</v>
      </c>
      <c r="AD308" s="179">
        <v>0</v>
      </c>
      <c r="AE308" s="179">
        <v>0</v>
      </c>
      <c r="AF308" s="179">
        <v>0</v>
      </c>
      <c r="AG308" s="179">
        <v>0</v>
      </c>
      <c r="AH308" s="179">
        <v>0</v>
      </c>
      <c r="AI308" s="179">
        <v>0</v>
      </c>
      <c r="AJ308" s="179">
        <v>0</v>
      </c>
      <c r="AK308" s="179">
        <v>0</v>
      </c>
      <c r="AL308" s="179">
        <v>0</v>
      </c>
      <c r="AM308" s="179">
        <v>0</v>
      </c>
      <c r="AN308" s="179">
        <v>0</v>
      </c>
      <c r="AO308" s="179">
        <v>0</v>
      </c>
      <c r="AP308" s="179">
        <v>0</v>
      </c>
      <c r="AQ308" s="179">
        <v>0</v>
      </c>
      <c r="AR308" s="179">
        <v>0</v>
      </c>
      <c r="AS308" s="179">
        <v>0</v>
      </c>
      <c r="AT308" s="179">
        <v>0</v>
      </c>
      <c r="AU308" s="179">
        <v>0</v>
      </c>
      <c r="AV308" s="179">
        <v>0</v>
      </c>
      <c r="AW308" s="179">
        <v>0</v>
      </c>
      <c r="AX308" s="179">
        <v>0</v>
      </c>
      <c r="AY308" s="179">
        <v>0</v>
      </c>
      <c r="AZ308" s="179">
        <v>0</v>
      </c>
      <c r="BA308" s="179">
        <v>0</v>
      </c>
      <c r="BB308" s="179">
        <v>0</v>
      </c>
      <c r="BC308" s="179">
        <v>0</v>
      </c>
      <c r="BD308" s="179">
        <v>0</v>
      </c>
      <c r="BE308" s="179">
        <v>0</v>
      </c>
      <c r="BF308" s="179">
        <v>0</v>
      </c>
      <c r="BG308" s="179">
        <v>0</v>
      </c>
      <c r="BH308" s="179">
        <v>0</v>
      </c>
      <c r="BI308" s="179">
        <v>0</v>
      </c>
      <c r="BJ308" s="179">
        <v>0</v>
      </c>
      <c r="BK308" s="179">
        <v>0</v>
      </c>
      <c r="BL308" s="179">
        <v>0</v>
      </c>
      <c r="BM308" s="179">
        <v>0</v>
      </c>
      <c r="BN308" s="179">
        <v>0</v>
      </c>
      <c r="BO308" s="179">
        <v>0</v>
      </c>
      <c r="BP308" s="179">
        <v>0</v>
      </c>
      <c r="BQ308" s="179">
        <v>0</v>
      </c>
      <c r="BR308" s="179">
        <v>0</v>
      </c>
      <c r="BS308" s="179">
        <v>0</v>
      </c>
      <c r="BT308" s="179">
        <v>0</v>
      </c>
      <c r="BU308" s="179">
        <v>0</v>
      </c>
      <c r="BV308" s="179">
        <v>0</v>
      </c>
      <c r="BW308" s="179">
        <v>0</v>
      </c>
      <c r="BX308" s="179">
        <v>0</v>
      </c>
      <c r="BY308" s="179">
        <v>0</v>
      </c>
      <c r="BZ308" s="179">
        <v>0</v>
      </c>
      <c r="CA308" s="179">
        <v>0</v>
      </c>
      <c r="CB308" s="179">
        <v>0</v>
      </c>
      <c r="CC308" s="179">
        <v>0</v>
      </c>
      <c r="CD308" s="179">
        <v>0</v>
      </c>
      <c r="CE308" s="179">
        <v>0</v>
      </c>
      <c r="CF308" s="179">
        <v>0</v>
      </c>
      <c r="CG308" s="179">
        <v>0</v>
      </c>
      <c r="CH308" s="179">
        <v>0</v>
      </c>
      <c r="CI308" s="179">
        <v>0</v>
      </c>
      <c r="CJ308" s="179">
        <v>0</v>
      </c>
      <c r="CK308" s="179">
        <v>0</v>
      </c>
      <c r="CL308" s="179">
        <v>0</v>
      </c>
      <c r="CM308" s="179">
        <v>0</v>
      </c>
      <c r="CN308" s="179">
        <v>0</v>
      </c>
      <c r="CO308" s="179">
        <v>0</v>
      </c>
      <c r="CP308" s="179">
        <v>0</v>
      </c>
      <c r="CQ308" s="179">
        <v>1.1200000000000001</v>
      </c>
      <c r="CR308" s="179">
        <v>0</v>
      </c>
      <c r="CS308" s="179">
        <v>0</v>
      </c>
      <c r="CT308" s="179">
        <v>0</v>
      </c>
      <c r="CU308" s="179">
        <v>0</v>
      </c>
      <c r="CV308" s="179">
        <v>0</v>
      </c>
      <c r="CW308" s="179">
        <v>0</v>
      </c>
      <c r="CX308" s="179">
        <v>0</v>
      </c>
      <c r="CY308" s="179">
        <v>0</v>
      </c>
      <c r="CZ308" s="179">
        <v>0</v>
      </c>
      <c r="DA308" s="179">
        <v>0</v>
      </c>
      <c r="DB308" s="179">
        <v>15.74</v>
      </c>
      <c r="DC308" s="179">
        <v>11.3</v>
      </c>
      <c r="DD308" s="179">
        <v>0</v>
      </c>
      <c r="DE308" s="179">
        <v>0</v>
      </c>
      <c r="DF308" s="179">
        <v>0</v>
      </c>
      <c r="DG308" s="179">
        <v>0</v>
      </c>
      <c r="DH308" s="179">
        <v>0</v>
      </c>
      <c r="DI308" s="179">
        <v>0</v>
      </c>
      <c r="DJ308" s="179">
        <v>0</v>
      </c>
      <c r="DK308" s="179">
        <v>0</v>
      </c>
      <c r="DL308" s="179">
        <v>0</v>
      </c>
      <c r="DM308" s="179">
        <v>0</v>
      </c>
      <c r="DN308" s="179">
        <v>11.66</v>
      </c>
      <c r="DO308" s="179">
        <v>9.4600000000000009</v>
      </c>
      <c r="DP308" s="179">
        <v>0</v>
      </c>
      <c r="DQ308" s="179">
        <v>0</v>
      </c>
      <c r="DR308" s="179">
        <v>0</v>
      </c>
      <c r="DS308" s="179">
        <v>0</v>
      </c>
      <c r="DT308" s="179">
        <v>0</v>
      </c>
      <c r="DU308" s="179">
        <v>0</v>
      </c>
      <c r="DV308" s="179">
        <v>0</v>
      </c>
      <c r="DW308" s="179">
        <v>0</v>
      </c>
      <c r="DX308" s="179">
        <v>0</v>
      </c>
      <c r="DY308" s="179">
        <v>0</v>
      </c>
      <c r="DZ308" s="179">
        <v>11.98</v>
      </c>
      <c r="EA308" s="179">
        <v>2.83</v>
      </c>
      <c r="EB308" s="179">
        <v>0</v>
      </c>
      <c r="EC308" s="179">
        <v>0</v>
      </c>
      <c r="ED308" s="179">
        <v>0</v>
      </c>
      <c r="EE308" s="179">
        <v>0</v>
      </c>
      <c r="EF308" s="179">
        <v>0</v>
      </c>
      <c r="EG308" s="179">
        <v>0</v>
      </c>
      <c r="EH308" s="179">
        <v>0</v>
      </c>
      <c r="EI308" s="179">
        <v>0</v>
      </c>
      <c r="EJ308" s="179">
        <v>0</v>
      </c>
      <c r="EK308" s="179">
        <v>0</v>
      </c>
      <c r="EL308" s="179">
        <v>3.74</v>
      </c>
      <c r="EM308" s="179">
        <v>0</v>
      </c>
      <c r="EN308" s="179">
        <v>0</v>
      </c>
      <c r="EO308" s="179">
        <v>0</v>
      </c>
      <c r="EP308" s="179">
        <v>0</v>
      </c>
      <c r="EQ308" s="179">
        <v>0</v>
      </c>
      <c r="ER308" s="179">
        <v>0</v>
      </c>
      <c r="ES308" s="179">
        <v>0</v>
      </c>
      <c r="ET308" s="179">
        <v>0</v>
      </c>
      <c r="EU308" s="179">
        <v>0</v>
      </c>
      <c r="EV308" s="179">
        <v>0</v>
      </c>
      <c r="EW308" s="179">
        <v>0</v>
      </c>
      <c r="EX308" s="179">
        <v>1.0900000000000001</v>
      </c>
      <c r="EY308" s="179">
        <v>0.91</v>
      </c>
      <c r="EZ308" s="179">
        <v>0</v>
      </c>
      <c r="FA308" s="179">
        <v>0</v>
      </c>
      <c r="FB308" s="179">
        <v>0</v>
      </c>
      <c r="FC308" s="179">
        <v>0</v>
      </c>
      <c r="FD308" s="179">
        <v>0</v>
      </c>
      <c r="FE308" s="179">
        <v>0</v>
      </c>
      <c r="FF308" s="179">
        <v>0</v>
      </c>
      <c r="FG308" s="179">
        <v>0</v>
      </c>
      <c r="FH308" s="179">
        <v>0</v>
      </c>
      <c r="FI308" s="179">
        <v>0</v>
      </c>
      <c r="FJ308" s="179">
        <v>0.55000000000000004</v>
      </c>
      <c r="FK308" s="179">
        <v>0.76</v>
      </c>
      <c r="FL308" s="179">
        <v>0</v>
      </c>
      <c r="FM308" s="179">
        <v>0</v>
      </c>
      <c r="FN308" s="179">
        <v>0</v>
      </c>
      <c r="FO308" s="179">
        <v>0</v>
      </c>
      <c r="FP308" s="179">
        <v>0</v>
      </c>
      <c r="FQ308" s="179">
        <v>0</v>
      </c>
      <c r="FR308" s="179">
        <v>0</v>
      </c>
      <c r="FS308" s="179">
        <v>0</v>
      </c>
      <c r="FT308" s="179">
        <v>0</v>
      </c>
      <c r="FU308" s="179">
        <v>0</v>
      </c>
      <c r="FV308" s="179">
        <v>0</v>
      </c>
      <c r="FW308" s="179">
        <v>1.27</v>
      </c>
      <c r="FX308" s="179">
        <v>0</v>
      </c>
      <c r="FY308" s="179">
        <v>0</v>
      </c>
      <c r="FZ308" s="179">
        <v>0</v>
      </c>
      <c r="GA308" s="179">
        <v>0</v>
      </c>
    </row>
    <row r="309" spans="2:183">
      <c r="B309" s="171" t="s">
        <v>10</v>
      </c>
      <c r="C309" s="172" t="s">
        <v>45</v>
      </c>
      <c r="D309" s="92">
        <v>0</v>
      </c>
      <c r="E309" s="93">
        <v>0</v>
      </c>
      <c r="F309" s="93">
        <v>0</v>
      </c>
      <c r="G309" s="93">
        <v>0</v>
      </c>
      <c r="H309" s="93">
        <v>0</v>
      </c>
      <c r="I309" s="93">
        <v>0</v>
      </c>
      <c r="J309" s="93">
        <v>5.1881576531765248</v>
      </c>
      <c r="K309" s="93">
        <v>0</v>
      </c>
      <c r="L309" s="93">
        <v>0</v>
      </c>
      <c r="M309" s="93">
        <v>0</v>
      </c>
      <c r="N309" s="93">
        <v>0</v>
      </c>
      <c r="O309" s="93">
        <v>0</v>
      </c>
      <c r="P309" s="93">
        <v>0</v>
      </c>
      <c r="Q309" s="93">
        <v>0</v>
      </c>
      <c r="R309" s="93">
        <v>0</v>
      </c>
      <c r="S309" s="93">
        <v>0</v>
      </c>
      <c r="T309" s="93">
        <v>0</v>
      </c>
      <c r="U309" s="93">
        <v>0</v>
      </c>
      <c r="V309" s="93">
        <v>0</v>
      </c>
      <c r="W309" s="93">
        <v>0</v>
      </c>
      <c r="X309" s="93">
        <v>0</v>
      </c>
      <c r="Y309" s="93">
        <v>0</v>
      </c>
      <c r="Z309" s="93">
        <v>0</v>
      </c>
      <c r="AA309" s="93">
        <v>0</v>
      </c>
      <c r="AB309" s="93">
        <v>0</v>
      </c>
      <c r="AC309" s="93">
        <v>0</v>
      </c>
      <c r="AD309" s="93">
        <v>0</v>
      </c>
      <c r="AE309" s="93">
        <v>0</v>
      </c>
      <c r="AF309" s="93">
        <v>0</v>
      </c>
      <c r="AG309" s="93">
        <v>0</v>
      </c>
      <c r="AH309" s="93">
        <v>0</v>
      </c>
      <c r="AI309" s="93">
        <v>0</v>
      </c>
      <c r="AJ309" s="93">
        <v>0</v>
      </c>
      <c r="AK309" s="93">
        <v>0</v>
      </c>
      <c r="AL309" s="93">
        <v>0</v>
      </c>
      <c r="AM309" s="93">
        <v>0</v>
      </c>
      <c r="AN309" s="93">
        <v>0</v>
      </c>
      <c r="AO309" s="93">
        <v>0</v>
      </c>
      <c r="AP309" s="93">
        <v>0</v>
      </c>
      <c r="AQ309" s="93">
        <v>0</v>
      </c>
      <c r="AR309" s="93">
        <v>0</v>
      </c>
      <c r="AS309" s="93">
        <v>0</v>
      </c>
      <c r="AT309" s="93">
        <v>0</v>
      </c>
      <c r="AU309" s="93">
        <v>0</v>
      </c>
      <c r="AV309" s="93">
        <v>0</v>
      </c>
      <c r="AW309" s="93">
        <v>0</v>
      </c>
      <c r="AX309" s="93">
        <v>0</v>
      </c>
      <c r="AY309" s="93">
        <v>0</v>
      </c>
      <c r="AZ309" s="93">
        <v>0</v>
      </c>
      <c r="BA309" s="93">
        <v>0</v>
      </c>
      <c r="BB309" s="93">
        <v>0</v>
      </c>
      <c r="BC309" s="93">
        <v>0</v>
      </c>
      <c r="BD309" s="93">
        <v>0</v>
      </c>
      <c r="BE309" s="93">
        <v>0</v>
      </c>
      <c r="BF309" s="93">
        <v>0</v>
      </c>
      <c r="BG309" s="93">
        <v>0</v>
      </c>
      <c r="BH309" s="93">
        <v>0</v>
      </c>
      <c r="BI309" s="93">
        <v>0</v>
      </c>
      <c r="BJ309" s="93">
        <v>0</v>
      </c>
      <c r="BK309" s="93">
        <v>0</v>
      </c>
      <c r="BL309" s="93">
        <v>0</v>
      </c>
      <c r="BM309" s="93">
        <v>0</v>
      </c>
      <c r="BN309" s="93">
        <v>0</v>
      </c>
      <c r="BO309" s="93">
        <v>0</v>
      </c>
      <c r="BP309" s="93">
        <v>0</v>
      </c>
      <c r="BQ309" s="93">
        <v>0</v>
      </c>
      <c r="BR309" s="93">
        <v>0</v>
      </c>
      <c r="BS309" s="93">
        <v>0</v>
      </c>
      <c r="BT309" s="93">
        <v>0</v>
      </c>
      <c r="BU309" s="93">
        <v>0</v>
      </c>
      <c r="BV309" s="93">
        <v>0</v>
      </c>
      <c r="BW309" s="93">
        <v>0</v>
      </c>
      <c r="BX309" s="93">
        <v>0</v>
      </c>
      <c r="BY309" s="93">
        <v>0</v>
      </c>
      <c r="BZ309" s="93">
        <v>0</v>
      </c>
      <c r="CA309" s="93">
        <v>0</v>
      </c>
      <c r="CB309" s="93">
        <v>0</v>
      </c>
      <c r="CC309" s="93">
        <v>0</v>
      </c>
      <c r="CD309" s="93">
        <v>0</v>
      </c>
      <c r="CE309" s="93">
        <v>0</v>
      </c>
      <c r="CF309" s="93">
        <v>0</v>
      </c>
      <c r="CG309" s="93">
        <v>0</v>
      </c>
      <c r="CH309" s="93">
        <v>0</v>
      </c>
      <c r="CI309" s="93">
        <v>0</v>
      </c>
      <c r="CJ309" s="93">
        <v>0</v>
      </c>
      <c r="CK309" s="93">
        <v>0</v>
      </c>
      <c r="CL309" s="93">
        <v>0</v>
      </c>
      <c r="CM309" s="93">
        <v>0</v>
      </c>
      <c r="CN309" s="93">
        <v>0</v>
      </c>
      <c r="CO309" s="93">
        <v>0</v>
      </c>
      <c r="CP309" s="93">
        <v>0</v>
      </c>
      <c r="CQ309" s="93">
        <v>6.9001861020781069E-2</v>
      </c>
      <c r="CR309" s="93">
        <v>0</v>
      </c>
      <c r="CS309" s="93">
        <v>0</v>
      </c>
      <c r="CT309" s="93">
        <v>0</v>
      </c>
      <c r="CU309" s="93">
        <v>0</v>
      </c>
      <c r="CV309" s="93">
        <v>0</v>
      </c>
      <c r="CW309" s="93">
        <v>0</v>
      </c>
      <c r="CX309" s="93">
        <v>0</v>
      </c>
      <c r="CY309" s="93">
        <v>0</v>
      </c>
      <c r="CZ309" s="93">
        <v>0</v>
      </c>
      <c r="DA309" s="93">
        <v>0</v>
      </c>
      <c r="DB309" s="93">
        <v>6.1566039474993416E-2</v>
      </c>
      <c r="DC309" s="93">
        <v>6.267399527991882E-2</v>
      </c>
      <c r="DD309" s="93">
        <v>0</v>
      </c>
      <c r="DE309" s="93">
        <v>0</v>
      </c>
      <c r="DF309" s="93">
        <v>0</v>
      </c>
      <c r="DG309" s="93">
        <v>0</v>
      </c>
      <c r="DH309" s="93">
        <v>0</v>
      </c>
      <c r="DI309" s="93">
        <v>0</v>
      </c>
      <c r="DJ309" s="93">
        <v>0</v>
      </c>
      <c r="DK309" s="93">
        <v>0</v>
      </c>
      <c r="DL309" s="93">
        <v>0</v>
      </c>
      <c r="DM309" s="93">
        <v>0</v>
      </c>
      <c r="DN309" s="93">
        <v>6.2562351095612409E-2</v>
      </c>
      <c r="DO309" s="93">
        <v>6.1590845303780069E-2</v>
      </c>
      <c r="DP309" s="93">
        <v>0</v>
      </c>
      <c r="DQ309" s="93">
        <v>0</v>
      </c>
      <c r="DR309" s="93">
        <v>0</v>
      </c>
      <c r="DS309" s="93">
        <v>0</v>
      </c>
      <c r="DT309" s="93">
        <v>0</v>
      </c>
      <c r="DU309" s="93">
        <v>0</v>
      </c>
      <c r="DV309" s="93">
        <v>0</v>
      </c>
      <c r="DW309" s="93">
        <v>0</v>
      </c>
      <c r="DX309" s="93">
        <v>0</v>
      </c>
      <c r="DY309" s="93">
        <v>0</v>
      </c>
      <c r="DZ309" s="93">
        <v>6.2630917727878516E-2</v>
      </c>
      <c r="EA309" s="93">
        <v>6.3798685374922282E-2</v>
      </c>
      <c r="EB309" s="93">
        <v>0</v>
      </c>
      <c r="EC309" s="93">
        <v>0</v>
      </c>
      <c r="ED309" s="93">
        <v>0</v>
      </c>
      <c r="EE309" s="93">
        <v>0</v>
      </c>
      <c r="EF309" s="93">
        <v>0</v>
      </c>
      <c r="EG309" s="93">
        <v>0</v>
      </c>
      <c r="EH309" s="93">
        <v>0</v>
      </c>
      <c r="EI309" s="93">
        <v>0</v>
      </c>
      <c r="EJ309" s="93">
        <v>0</v>
      </c>
      <c r="EK309" s="93">
        <v>0</v>
      </c>
      <c r="EL309" s="93">
        <v>6.4539285271135782E-2</v>
      </c>
      <c r="EM309" s="93">
        <v>0</v>
      </c>
      <c r="EN309" s="93">
        <v>0</v>
      </c>
      <c r="EO309" s="93">
        <v>0</v>
      </c>
      <c r="EP309" s="93">
        <v>0</v>
      </c>
      <c r="EQ309" s="93">
        <v>0</v>
      </c>
      <c r="ER309" s="93">
        <v>0</v>
      </c>
      <c r="ES309" s="93">
        <v>0</v>
      </c>
      <c r="ET309" s="93">
        <v>0</v>
      </c>
      <c r="EU309" s="93">
        <v>0</v>
      </c>
      <c r="EV309" s="93">
        <v>0</v>
      </c>
      <c r="EW309" s="93">
        <v>0</v>
      </c>
      <c r="EX309" s="93">
        <v>7.1771642208576542E-2</v>
      </c>
      <c r="EY309" s="93">
        <v>7.3627160241333464E-2</v>
      </c>
      <c r="EZ309" s="93">
        <v>0</v>
      </c>
      <c r="FA309" s="93">
        <v>0</v>
      </c>
      <c r="FB309" s="93">
        <v>0</v>
      </c>
      <c r="FC309" s="93">
        <v>0</v>
      </c>
      <c r="FD309" s="93">
        <v>0</v>
      </c>
      <c r="FE309" s="93">
        <v>0</v>
      </c>
      <c r="FF309" s="93">
        <v>0</v>
      </c>
      <c r="FG309" s="93">
        <v>0</v>
      </c>
      <c r="FH309" s="93">
        <v>0</v>
      </c>
      <c r="FI309" s="93">
        <v>0</v>
      </c>
      <c r="FJ309" s="93">
        <v>7.2901754944064465E-2</v>
      </c>
      <c r="FK309" s="93">
        <v>6.9201438467234269E-2</v>
      </c>
      <c r="FL309" s="93">
        <v>0</v>
      </c>
      <c r="FM309" s="93">
        <v>0</v>
      </c>
      <c r="FN309" s="93">
        <v>0</v>
      </c>
      <c r="FO309" s="93">
        <v>0</v>
      </c>
      <c r="FP309" s="93">
        <v>0</v>
      </c>
      <c r="FQ309" s="93">
        <v>0</v>
      </c>
      <c r="FR309" s="93">
        <v>0</v>
      </c>
      <c r="FS309" s="93">
        <v>0</v>
      </c>
      <c r="FT309" s="93">
        <v>0</v>
      </c>
      <c r="FU309" s="93">
        <v>0</v>
      </c>
      <c r="FV309" s="93">
        <v>0</v>
      </c>
      <c r="FW309" s="93">
        <v>6.9941991860500694E-2</v>
      </c>
      <c r="FX309" s="93">
        <v>0</v>
      </c>
      <c r="FY309" s="93">
        <v>0</v>
      </c>
      <c r="FZ309" s="93">
        <v>0</v>
      </c>
      <c r="GA309" s="93">
        <v>0</v>
      </c>
    </row>
    <row r="310" spans="2:183">
      <c r="B310" s="96" t="s">
        <v>10</v>
      </c>
      <c r="C310" s="166" t="s">
        <v>46</v>
      </c>
      <c r="D310" s="96">
        <v>0</v>
      </c>
      <c r="E310" s="17">
        <v>0</v>
      </c>
      <c r="F310" s="17">
        <v>0</v>
      </c>
      <c r="G310" s="17">
        <v>0</v>
      </c>
      <c r="H310" s="17">
        <v>0</v>
      </c>
      <c r="I310" s="17">
        <v>0</v>
      </c>
      <c r="J310" s="17">
        <v>49.52</v>
      </c>
      <c r="K310" s="17">
        <v>0</v>
      </c>
      <c r="L310" s="17">
        <v>0</v>
      </c>
      <c r="M310" s="17">
        <v>0</v>
      </c>
      <c r="N310" s="17">
        <v>0</v>
      </c>
      <c r="O310" s="17">
        <v>0</v>
      </c>
      <c r="P310" s="17">
        <v>0</v>
      </c>
      <c r="Q310" s="17">
        <v>0</v>
      </c>
      <c r="R310" s="17">
        <v>0</v>
      </c>
      <c r="S310" s="17">
        <v>0</v>
      </c>
      <c r="T310" s="17">
        <v>0</v>
      </c>
      <c r="U310" s="17">
        <v>0</v>
      </c>
      <c r="V310" s="17">
        <v>0</v>
      </c>
      <c r="W310" s="17">
        <v>0</v>
      </c>
      <c r="X310" s="17">
        <v>0</v>
      </c>
      <c r="Y310" s="17">
        <v>0</v>
      </c>
      <c r="Z310" s="17">
        <v>0</v>
      </c>
      <c r="AA310" s="17">
        <v>0</v>
      </c>
      <c r="AB310" s="17">
        <v>0</v>
      </c>
      <c r="AC310" s="17">
        <v>0</v>
      </c>
      <c r="AD310" s="17">
        <v>0</v>
      </c>
      <c r="AE310" s="17">
        <v>0</v>
      </c>
      <c r="AF310" s="17">
        <v>0</v>
      </c>
      <c r="AG310" s="17">
        <v>0</v>
      </c>
      <c r="AH310" s="17">
        <v>0</v>
      </c>
      <c r="AI310" s="17">
        <v>0</v>
      </c>
      <c r="AJ310" s="17">
        <v>0</v>
      </c>
      <c r="AK310" s="17">
        <v>0</v>
      </c>
      <c r="AL310" s="17">
        <v>0</v>
      </c>
      <c r="AM310" s="17">
        <v>0</v>
      </c>
      <c r="AN310" s="17">
        <v>0</v>
      </c>
      <c r="AO310" s="17">
        <v>0</v>
      </c>
      <c r="AP310" s="17">
        <v>0</v>
      </c>
      <c r="AQ310" s="17">
        <v>0</v>
      </c>
      <c r="AR310" s="17">
        <v>0</v>
      </c>
      <c r="AS310" s="17">
        <v>0</v>
      </c>
      <c r="AT310" s="17">
        <v>0</v>
      </c>
      <c r="AU310" s="17">
        <v>0</v>
      </c>
      <c r="AV310" s="17">
        <v>0</v>
      </c>
      <c r="AW310" s="17">
        <v>0</v>
      </c>
      <c r="AX310" s="17">
        <v>0</v>
      </c>
      <c r="AY310" s="17">
        <v>0</v>
      </c>
      <c r="AZ310" s="17">
        <v>0</v>
      </c>
      <c r="BA310" s="17">
        <v>0</v>
      </c>
      <c r="BB310" s="17">
        <v>0</v>
      </c>
      <c r="BC310" s="17">
        <v>0</v>
      </c>
      <c r="BD310" s="17">
        <v>0</v>
      </c>
      <c r="BE310" s="17">
        <v>0</v>
      </c>
      <c r="BF310" s="17">
        <v>0</v>
      </c>
      <c r="BG310" s="17">
        <v>0</v>
      </c>
      <c r="BH310" s="17">
        <v>0</v>
      </c>
      <c r="BI310" s="17">
        <v>0</v>
      </c>
      <c r="BJ310" s="17">
        <v>0</v>
      </c>
      <c r="BK310" s="17">
        <v>0</v>
      </c>
      <c r="BL310" s="17">
        <v>0</v>
      </c>
      <c r="BM310" s="17">
        <v>0</v>
      </c>
      <c r="BN310" s="17">
        <v>0</v>
      </c>
      <c r="BO310" s="17">
        <v>0</v>
      </c>
      <c r="BP310" s="17">
        <v>0</v>
      </c>
      <c r="BQ310" s="17">
        <v>0</v>
      </c>
      <c r="BR310" s="17">
        <v>0</v>
      </c>
      <c r="BS310" s="17">
        <v>0</v>
      </c>
      <c r="BT310" s="17">
        <v>0</v>
      </c>
      <c r="BU310" s="17">
        <v>0</v>
      </c>
      <c r="BV310" s="17">
        <v>0</v>
      </c>
      <c r="BW310" s="17">
        <v>0</v>
      </c>
      <c r="BX310" s="17">
        <v>0</v>
      </c>
      <c r="BY310" s="17">
        <v>0</v>
      </c>
      <c r="BZ310" s="17">
        <v>0</v>
      </c>
      <c r="CA310" s="17">
        <v>0</v>
      </c>
      <c r="CB310" s="17">
        <v>0</v>
      </c>
      <c r="CC310" s="17">
        <v>0</v>
      </c>
      <c r="CD310" s="17">
        <v>0</v>
      </c>
      <c r="CE310" s="17">
        <v>0</v>
      </c>
      <c r="CF310" s="17">
        <v>0</v>
      </c>
      <c r="CG310" s="17">
        <v>0</v>
      </c>
      <c r="CH310" s="17">
        <v>0</v>
      </c>
      <c r="CI310" s="17">
        <v>0</v>
      </c>
      <c r="CJ310" s="17">
        <v>0</v>
      </c>
      <c r="CK310" s="17">
        <v>0</v>
      </c>
      <c r="CL310" s="17">
        <v>0</v>
      </c>
      <c r="CM310" s="17">
        <v>0</v>
      </c>
      <c r="CN310" s="17">
        <v>0</v>
      </c>
      <c r="CO310" s="17">
        <v>0</v>
      </c>
      <c r="CP310" s="17">
        <v>0</v>
      </c>
      <c r="CQ310" s="17">
        <v>2.19</v>
      </c>
      <c r="CR310" s="17">
        <v>0</v>
      </c>
      <c r="CS310" s="17">
        <v>0</v>
      </c>
      <c r="CT310" s="17">
        <v>0</v>
      </c>
      <c r="CU310" s="17">
        <v>0</v>
      </c>
      <c r="CV310" s="17">
        <v>0</v>
      </c>
      <c r="CW310" s="17">
        <v>0</v>
      </c>
      <c r="CX310" s="17">
        <v>0</v>
      </c>
      <c r="CY310" s="17">
        <v>0</v>
      </c>
      <c r="CZ310" s="17">
        <v>0</v>
      </c>
      <c r="DA310" s="17">
        <v>0</v>
      </c>
      <c r="DB310" s="17">
        <v>33.729999999999997</v>
      </c>
      <c r="DC310" s="17">
        <v>23.8</v>
      </c>
      <c r="DD310" s="17">
        <v>0</v>
      </c>
      <c r="DE310" s="17">
        <v>0</v>
      </c>
      <c r="DF310" s="17">
        <v>0</v>
      </c>
      <c r="DG310" s="17">
        <v>0</v>
      </c>
      <c r="DH310" s="17">
        <v>0</v>
      </c>
      <c r="DI310" s="17">
        <v>0</v>
      </c>
      <c r="DJ310" s="17">
        <v>0</v>
      </c>
      <c r="DK310" s="17">
        <v>0</v>
      </c>
      <c r="DL310" s="17">
        <v>0</v>
      </c>
      <c r="DM310" s="17">
        <v>0</v>
      </c>
      <c r="DN310" s="17">
        <v>23.93</v>
      </c>
      <c r="DO310" s="17">
        <v>19.71</v>
      </c>
      <c r="DP310" s="17">
        <v>0</v>
      </c>
      <c r="DQ310" s="17">
        <v>0</v>
      </c>
      <c r="DR310" s="17">
        <v>0</v>
      </c>
      <c r="DS310" s="17">
        <v>0</v>
      </c>
      <c r="DT310" s="17">
        <v>0</v>
      </c>
      <c r="DU310" s="17">
        <v>0</v>
      </c>
      <c r="DV310" s="17">
        <v>0</v>
      </c>
      <c r="DW310" s="17">
        <v>0</v>
      </c>
      <c r="DX310" s="17">
        <v>0</v>
      </c>
      <c r="DY310" s="17">
        <v>0</v>
      </c>
      <c r="DZ310" s="17">
        <v>23.85</v>
      </c>
      <c r="EA310" s="17">
        <v>5.53</v>
      </c>
      <c r="EB310" s="17">
        <v>0</v>
      </c>
      <c r="EC310" s="17">
        <v>0</v>
      </c>
      <c r="ED310" s="17">
        <v>0</v>
      </c>
      <c r="EE310" s="17">
        <v>0</v>
      </c>
      <c r="EF310" s="17">
        <v>0</v>
      </c>
      <c r="EG310" s="17">
        <v>0</v>
      </c>
      <c r="EH310" s="17">
        <v>0</v>
      </c>
      <c r="EI310" s="17">
        <v>0</v>
      </c>
      <c r="EJ310" s="17">
        <v>0</v>
      </c>
      <c r="EK310" s="17">
        <v>0</v>
      </c>
      <c r="EL310" s="17">
        <v>7.07</v>
      </c>
      <c r="EM310" s="17">
        <v>0</v>
      </c>
      <c r="EN310" s="17">
        <v>0</v>
      </c>
      <c r="EO310" s="17">
        <v>0</v>
      </c>
      <c r="EP310" s="17">
        <v>0</v>
      </c>
      <c r="EQ310" s="17">
        <v>0</v>
      </c>
      <c r="ER310" s="17">
        <v>0</v>
      </c>
      <c r="ES310" s="17">
        <v>0</v>
      </c>
      <c r="ET310" s="17">
        <v>0</v>
      </c>
      <c r="EU310" s="17">
        <v>0</v>
      </c>
      <c r="EV310" s="17">
        <v>0</v>
      </c>
      <c r="EW310" s="17">
        <v>0</v>
      </c>
      <c r="EX310" s="17">
        <v>1.81</v>
      </c>
      <c r="EY310" s="17">
        <v>1.45</v>
      </c>
      <c r="EZ310" s="17">
        <v>0</v>
      </c>
      <c r="FA310" s="17">
        <v>0</v>
      </c>
      <c r="FB310" s="17">
        <v>0</v>
      </c>
      <c r="FC310" s="17">
        <v>0</v>
      </c>
      <c r="FD310" s="17">
        <v>0</v>
      </c>
      <c r="FE310" s="17">
        <v>0</v>
      </c>
      <c r="FF310" s="17">
        <v>0</v>
      </c>
      <c r="FG310" s="17">
        <v>0</v>
      </c>
      <c r="FH310" s="17">
        <v>0</v>
      </c>
      <c r="FI310" s="17">
        <v>0</v>
      </c>
      <c r="FJ310" s="17">
        <v>0.89</v>
      </c>
      <c r="FK310" s="17">
        <v>1.28</v>
      </c>
      <c r="FL310" s="17">
        <v>0</v>
      </c>
      <c r="FM310" s="17">
        <v>0</v>
      </c>
      <c r="FN310" s="17">
        <v>0</v>
      </c>
      <c r="FO310" s="17">
        <v>0</v>
      </c>
      <c r="FP310" s="17">
        <v>0</v>
      </c>
      <c r="FQ310" s="17">
        <v>0</v>
      </c>
      <c r="FR310" s="17">
        <v>0</v>
      </c>
      <c r="FS310" s="17">
        <v>0</v>
      </c>
      <c r="FT310" s="17">
        <v>0</v>
      </c>
      <c r="FU310" s="17">
        <v>0</v>
      </c>
      <c r="FV310" s="17">
        <v>0</v>
      </c>
      <c r="FW310" s="17">
        <v>2.0299999999999998</v>
      </c>
      <c r="FX310" s="17">
        <v>0</v>
      </c>
      <c r="FY310" s="17">
        <v>0</v>
      </c>
      <c r="FZ310" s="17">
        <v>0</v>
      </c>
      <c r="GA310" s="17">
        <v>0</v>
      </c>
    </row>
    <row r="311" spans="2:183">
      <c r="B311" s="96" t="s">
        <v>10</v>
      </c>
      <c r="C311" s="166" t="s">
        <v>47</v>
      </c>
      <c r="D311" s="178">
        <v>0</v>
      </c>
      <c r="E311" s="179">
        <v>0</v>
      </c>
      <c r="F311" s="179">
        <v>0</v>
      </c>
      <c r="G311" s="179">
        <v>0</v>
      </c>
      <c r="H311" s="179">
        <v>0</v>
      </c>
      <c r="I311" s="179">
        <v>0</v>
      </c>
      <c r="J311" s="179">
        <v>2481.37</v>
      </c>
      <c r="K311" s="179">
        <v>0</v>
      </c>
      <c r="L311" s="179">
        <v>0</v>
      </c>
      <c r="M311" s="179">
        <v>0</v>
      </c>
      <c r="N311" s="179">
        <v>0</v>
      </c>
      <c r="O311" s="179">
        <v>0</v>
      </c>
      <c r="P311" s="179">
        <v>0</v>
      </c>
      <c r="Q311" s="179">
        <v>0</v>
      </c>
      <c r="R311" s="179">
        <v>0</v>
      </c>
      <c r="S311" s="179">
        <v>0</v>
      </c>
      <c r="T311" s="179">
        <v>0</v>
      </c>
      <c r="U311" s="179">
        <v>0</v>
      </c>
      <c r="V311" s="179">
        <v>0</v>
      </c>
      <c r="W311" s="179">
        <v>0</v>
      </c>
      <c r="X311" s="179">
        <v>0</v>
      </c>
      <c r="Y311" s="179">
        <v>0</v>
      </c>
      <c r="Z311" s="179">
        <v>0</v>
      </c>
      <c r="AA311" s="179">
        <v>0</v>
      </c>
      <c r="AB311" s="179">
        <v>0</v>
      </c>
      <c r="AC311" s="179">
        <v>0</v>
      </c>
      <c r="AD311" s="179">
        <v>0</v>
      </c>
      <c r="AE311" s="179">
        <v>0</v>
      </c>
      <c r="AF311" s="179">
        <v>0</v>
      </c>
      <c r="AG311" s="179">
        <v>0</v>
      </c>
      <c r="AH311" s="179">
        <v>0</v>
      </c>
      <c r="AI311" s="179">
        <v>0</v>
      </c>
      <c r="AJ311" s="179">
        <v>0</v>
      </c>
      <c r="AK311" s="179">
        <v>0</v>
      </c>
      <c r="AL311" s="179">
        <v>0</v>
      </c>
      <c r="AM311" s="179">
        <v>0</v>
      </c>
      <c r="AN311" s="179">
        <v>0</v>
      </c>
      <c r="AO311" s="179">
        <v>0</v>
      </c>
      <c r="AP311" s="179">
        <v>0</v>
      </c>
      <c r="AQ311" s="179">
        <v>0</v>
      </c>
      <c r="AR311" s="179">
        <v>0</v>
      </c>
      <c r="AS311" s="179">
        <v>0</v>
      </c>
      <c r="AT311" s="179">
        <v>0</v>
      </c>
      <c r="AU311" s="179">
        <v>0</v>
      </c>
      <c r="AV311" s="179">
        <v>0</v>
      </c>
      <c r="AW311" s="179">
        <v>0</v>
      </c>
      <c r="AX311" s="179">
        <v>0</v>
      </c>
      <c r="AY311" s="179">
        <v>0</v>
      </c>
      <c r="AZ311" s="179">
        <v>0</v>
      </c>
      <c r="BA311" s="179">
        <v>0</v>
      </c>
      <c r="BB311" s="179">
        <v>0</v>
      </c>
      <c r="BC311" s="179">
        <v>0</v>
      </c>
      <c r="BD311" s="179">
        <v>0</v>
      </c>
      <c r="BE311" s="179">
        <v>0</v>
      </c>
      <c r="BF311" s="179">
        <v>0</v>
      </c>
      <c r="BG311" s="179">
        <v>0</v>
      </c>
      <c r="BH311" s="179">
        <v>0</v>
      </c>
      <c r="BI311" s="179">
        <v>0</v>
      </c>
      <c r="BJ311" s="179">
        <v>0</v>
      </c>
      <c r="BK311" s="179">
        <v>0</v>
      </c>
      <c r="BL311" s="179">
        <v>0</v>
      </c>
      <c r="BM311" s="179">
        <v>0</v>
      </c>
      <c r="BN311" s="179">
        <v>0</v>
      </c>
      <c r="BO311" s="179">
        <v>0</v>
      </c>
      <c r="BP311" s="179">
        <v>0</v>
      </c>
      <c r="BQ311" s="179">
        <v>0</v>
      </c>
      <c r="BR311" s="179">
        <v>0</v>
      </c>
      <c r="BS311" s="179">
        <v>0</v>
      </c>
      <c r="BT311" s="179">
        <v>0</v>
      </c>
      <c r="BU311" s="179">
        <v>0</v>
      </c>
      <c r="BV311" s="179">
        <v>0</v>
      </c>
      <c r="BW311" s="179">
        <v>0</v>
      </c>
      <c r="BX311" s="179">
        <v>0</v>
      </c>
      <c r="BY311" s="179">
        <v>0</v>
      </c>
      <c r="BZ311" s="179">
        <v>0</v>
      </c>
      <c r="CA311" s="179">
        <v>0</v>
      </c>
      <c r="CB311" s="179">
        <v>0</v>
      </c>
      <c r="CC311" s="179">
        <v>0</v>
      </c>
      <c r="CD311" s="179">
        <v>0</v>
      </c>
      <c r="CE311" s="179">
        <v>0</v>
      </c>
      <c r="CF311" s="179">
        <v>0</v>
      </c>
      <c r="CG311" s="179">
        <v>0</v>
      </c>
      <c r="CH311" s="179">
        <v>0</v>
      </c>
      <c r="CI311" s="179">
        <v>0</v>
      </c>
      <c r="CJ311" s="179">
        <v>0</v>
      </c>
      <c r="CK311" s="179">
        <v>0</v>
      </c>
      <c r="CL311" s="179">
        <v>0</v>
      </c>
      <c r="CM311" s="179">
        <v>0</v>
      </c>
      <c r="CN311" s="179">
        <v>0</v>
      </c>
      <c r="CO311" s="179">
        <v>0</v>
      </c>
      <c r="CP311" s="179">
        <v>0</v>
      </c>
      <c r="CQ311" s="179">
        <v>121.17</v>
      </c>
      <c r="CR311" s="179">
        <v>0</v>
      </c>
      <c r="CS311" s="179">
        <v>0</v>
      </c>
      <c r="CT311" s="179">
        <v>0</v>
      </c>
      <c r="CU311" s="179">
        <v>0</v>
      </c>
      <c r="CV311" s="179">
        <v>0</v>
      </c>
      <c r="CW311" s="179">
        <v>0</v>
      </c>
      <c r="CX311" s="179">
        <v>0</v>
      </c>
      <c r="CY311" s="179">
        <v>0</v>
      </c>
      <c r="CZ311" s="179">
        <v>0</v>
      </c>
      <c r="DA311" s="179">
        <v>0</v>
      </c>
      <c r="DB311" s="179">
        <v>1918.81</v>
      </c>
      <c r="DC311" s="179">
        <v>1354.06</v>
      </c>
      <c r="DD311" s="179">
        <v>0</v>
      </c>
      <c r="DE311" s="179">
        <v>0</v>
      </c>
      <c r="DF311" s="179">
        <v>0</v>
      </c>
      <c r="DG311" s="179">
        <v>0</v>
      </c>
      <c r="DH311" s="179">
        <v>0</v>
      </c>
      <c r="DI311" s="179">
        <v>0</v>
      </c>
      <c r="DJ311" s="179">
        <v>0</v>
      </c>
      <c r="DK311" s="179">
        <v>0</v>
      </c>
      <c r="DL311" s="179">
        <v>0</v>
      </c>
      <c r="DM311" s="179">
        <v>0</v>
      </c>
      <c r="DN311" s="179">
        <v>1398.25</v>
      </c>
      <c r="DO311" s="179">
        <v>1151.83</v>
      </c>
      <c r="DP311" s="179">
        <v>0</v>
      </c>
      <c r="DQ311" s="179">
        <v>0</v>
      </c>
      <c r="DR311" s="179">
        <v>0</v>
      </c>
      <c r="DS311" s="179">
        <v>0</v>
      </c>
      <c r="DT311" s="179">
        <v>0</v>
      </c>
      <c r="DU311" s="179">
        <v>0</v>
      </c>
      <c r="DV311" s="179">
        <v>0</v>
      </c>
      <c r="DW311" s="179">
        <v>0</v>
      </c>
      <c r="DX311" s="179">
        <v>0</v>
      </c>
      <c r="DY311" s="179">
        <v>0</v>
      </c>
      <c r="DZ311" s="179">
        <v>1431.58</v>
      </c>
      <c r="EA311" s="179">
        <v>332.18</v>
      </c>
      <c r="EB311" s="179">
        <v>0</v>
      </c>
      <c r="EC311" s="179">
        <v>0</v>
      </c>
      <c r="ED311" s="179">
        <v>0</v>
      </c>
      <c r="EE311" s="179">
        <v>0</v>
      </c>
      <c r="EF311" s="179">
        <v>0</v>
      </c>
      <c r="EG311" s="179">
        <v>0</v>
      </c>
      <c r="EH311" s="179">
        <v>0</v>
      </c>
      <c r="EI311" s="179">
        <v>0</v>
      </c>
      <c r="EJ311" s="179">
        <v>0</v>
      </c>
      <c r="EK311" s="179">
        <v>0</v>
      </c>
      <c r="EL311" s="179">
        <v>436.2</v>
      </c>
      <c r="EM311" s="179">
        <v>0</v>
      </c>
      <c r="EN311" s="179">
        <v>0</v>
      </c>
      <c r="EO311" s="179">
        <v>0</v>
      </c>
      <c r="EP311" s="179">
        <v>0</v>
      </c>
      <c r="EQ311" s="179">
        <v>0</v>
      </c>
      <c r="ER311" s="179">
        <v>0</v>
      </c>
      <c r="ES311" s="179">
        <v>0</v>
      </c>
      <c r="ET311" s="179">
        <v>0</v>
      </c>
      <c r="EU311" s="179">
        <v>0</v>
      </c>
      <c r="EV311" s="179">
        <v>0</v>
      </c>
      <c r="EW311" s="179">
        <v>0</v>
      </c>
      <c r="EX311" s="179">
        <v>114.88</v>
      </c>
      <c r="EY311" s="179">
        <v>91.91</v>
      </c>
      <c r="EZ311" s="179">
        <v>0</v>
      </c>
      <c r="FA311" s="179">
        <v>0</v>
      </c>
      <c r="FB311" s="179">
        <v>0</v>
      </c>
      <c r="FC311" s="179">
        <v>0</v>
      </c>
      <c r="FD311" s="179">
        <v>0</v>
      </c>
      <c r="FE311" s="179">
        <v>0</v>
      </c>
      <c r="FF311" s="179">
        <v>0</v>
      </c>
      <c r="FG311" s="179">
        <v>0</v>
      </c>
      <c r="FH311" s="179">
        <v>0</v>
      </c>
      <c r="FI311" s="179">
        <v>0</v>
      </c>
      <c r="FJ311" s="179">
        <v>58.28</v>
      </c>
      <c r="FK311" s="179">
        <v>83.48</v>
      </c>
      <c r="FL311" s="179">
        <v>0</v>
      </c>
      <c r="FM311" s="179">
        <v>0</v>
      </c>
      <c r="FN311" s="179">
        <v>0</v>
      </c>
      <c r="FO311" s="179">
        <v>0</v>
      </c>
      <c r="FP311" s="179">
        <v>0</v>
      </c>
      <c r="FQ311" s="179">
        <v>0</v>
      </c>
      <c r="FR311" s="179">
        <v>0</v>
      </c>
      <c r="FS311" s="179">
        <v>0</v>
      </c>
      <c r="FT311" s="179">
        <v>0</v>
      </c>
      <c r="FU311" s="179">
        <v>0</v>
      </c>
      <c r="FV311" s="179">
        <v>0</v>
      </c>
      <c r="FW311" s="179">
        <v>136.19</v>
      </c>
      <c r="FX311" s="179">
        <v>0</v>
      </c>
      <c r="FY311" s="179">
        <v>0</v>
      </c>
      <c r="FZ311" s="179">
        <v>0</v>
      </c>
      <c r="GA311" s="179">
        <v>0</v>
      </c>
    </row>
    <row r="312" spans="2:183">
      <c r="B312" s="180" t="s">
        <v>10</v>
      </c>
      <c r="C312" s="181" t="s">
        <v>48</v>
      </c>
      <c r="D312" s="94">
        <v>0</v>
      </c>
      <c r="E312" s="95">
        <v>0</v>
      </c>
      <c r="F312" s="95">
        <v>0</v>
      </c>
      <c r="G312" s="95">
        <v>0</v>
      </c>
      <c r="H312" s="95">
        <v>0</v>
      </c>
      <c r="I312" s="95">
        <v>0</v>
      </c>
      <c r="J312" s="95">
        <v>0.4906190409527203</v>
      </c>
      <c r="K312" s="95">
        <v>0</v>
      </c>
      <c r="L312" s="95">
        <v>0</v>
      </c>
      <c r="M312" s="95">
        <v>0</v>
      </c>
      <c r="N312" s="95">
        <v>0</v>
      </c>
      <c r="O312" s="95">
        <v>0</v>
      </c>
      <c r="P312" s="95">
        <v>0</v>
      </c>
      <c r="Q312" s="95">
        <v>0</v>
      </c>
      <c r="R312" s="95">
        <v>0</v>
      </c>
      <c r="S312" s="95">
        <v>0</v>
      </c>
      <c r="T312" s="95">
        <v>0</v>
      </c>
      <c r="U312" s="95">
        <v>0</v>
      </c>
      <c r="V312" s="95">
        <v>0</v>
      </c>
      <c r="W312" s="95">
        <v>0</v>
      </c>
      <c r="X312" s="95">
        <v>0</v>
      </c>
      <c r="Y312" s="95">
        <v>0</v>
      </c>
      <c r="Z312" s="95">
        <v>0</v>
      </c>
      <c r="AA312" s="95">
        <v>0</v>
      </c>
      <c r="AB312" s="95">
        <v>0</v>
      </c>
      <c r="AC312" s="95">
        <v>0</v>
      </c>
      <c r="AD312" s="95">
        <v>0</v>
      </c>
      <c r="AE312" s="95">
        <v>0</v>
      </c>
      <c r="AF312" s="95">
        <v>0</v>
      </c>
      <c r="AG312" s="95">
        <v>0</v>
      </c>
      <c r="AH312" s="95">
        <v>0</v>
      </c>
      <c r="AI312" s="95">
        <v>0</v>
      </c>
      <c r="AJ312" s="95">
        <v>0</v>
      </c>
      <c r="AK312" s="95">
        <v>0</v>
      </c>
      <c r="AL312" s="95">
        <v>0</v>
      </c>
      <c r="AM312" s="95">
        <v>0</v>
      </c>
      <c r="AN312" s="95">
        <v>0</v>
      </c>
      <c r="AO312" s="95">
        <v>0</v>
      </c>
      <c r="AP312" s="95">
        <v>0</v>
      </c>
      <c r="AQ312" s="95">
        <v>0</v>
      </c>
      <c r="AR312" s="95">
        <v>0</v>
      </c>
      <c r="AS312" s="95">
        <v>0</v>
      </c>
      <c r="AT312" s="95">
        <v>0</v>
      </c>
      <c r="AU312" s="95">
        <v>0</v>
      </c>
      <c r="AV312" s="95">
        <v>0</v>
      </c>
      <c r="AW312" s="95">
        <v>0</v>
      </c>
      <c r="AX312" s="95">
        <v>0</v>
      </c>
      <c r="AY312" s="95">
        <v>0</v>
      </c>
      <c r="AZ312" s="95">
        <v>0</v>
      </c>
      <c r="BA312" s="95">
        <v>0</v>
      </c>
      <c r="BB312" s="95">
        <v>0</v>
      </c>
      <c r="BC312" s="95">
        <v>0</v>
      </c>
      <c r="BD312" s="95">
        <v>0</v>
      </c>
      <c r="BE312" s="95">
        <v>0</v>
      </c>
      <c r="BF312" s="95">
        <v>0</v>
      </c>
      <c r="BG312" s="95">
        <v>0</v>
      </c>
      <c r="BH312" s="95">
        <v>0</v>
      </c>
      <c r="BI312" s="95">
        <v>0</v>
      </c>
      <c r="BJ312" s="95">
        <v>0</v>
      </c>
      <c r="BK312" s="95">
        <v>0</v>
      </c>
      <c r="BL312" s="95">
        <v>0</v>
      </c>
      <c r="BM312" s="95">
        <v>0</v>
      </c>
      <c r="BN312" s="95">
        <v>0</v>
      </c>
      <c r="BO312" s="95">
        <v>0</v>
      </c>
      <c r="BP312" s="95">
        <v>0</v>
      </c>
      <c r="BQ312" s="95">
        <v>0</v>
      </c>
      <c r="BR312" s="95">
        <v>0</v>
      </c>
      <c r="BS312" s="95">
        <v>0</v>
      </c>
      <c r="BT312" s="95">
        <v>0</v>
      </c>
      <c r="BU312" s="95">
        <v>0</v>
      </c>
      <c r="BV312" s="95">
        <v>0</v>
      </c>
      <c r="BW312" s="95">
        <v>0</v>
      </c>
      <c r="BX312" s="95">
        <v>0</v>
      </c>
      <c r="BY312" s="95">
        <v>0</v>
      </c>
      <c r="BZ312" s="95">
        <v>0</v>
      </c>
      <c r="CA312" s="95">
        <v>0</v>
      </c>
      <c r="CB312" s="95">
        <v>0</v>
      </c>
      <c r="CC312" s="95">
        <v>0</v>
      </c>
      <c r="CD312" s="95">
        <v>0</v>
      </c>
      <c r="CE312" s="95">
        <v>0</v>
      </c>
      <c r="CF312" s="95">
        <v>0</v>
      </c>
      <c r="CG312" s="95">
        <v>0</v>
      </c>
      <c r="CH312" s="95">
        <v>0</v>
      </c>
      <c r="CI312" s="95">
        <v>0</v>
      </c>
      <c r="CJ312" s="95">
        <v>0</v>
      </c>
      <c r="CK312" s="95">
        <v>0</v>
      </c>
      <c r="CL312" s="95">
        <v>0</v>
      </c>
      <c r="CM312" s="95">
        <v>0</v>
      </c>
      <c r="CN312" s="95">
        <v>0</v>
      </c>
      <c r="CO312" s="95">
        <v>0</v>
      </c>
      <c r="CP312" s="95">
        <v>0</v>
      </c>
      <c r="CQ312" s="95">
        <v>0.29630210908923632</v>
      </c>
      <c r="CR312" s="95">
        <v>0</v>
      </c>
      <c r="CS312" s="95">
        <v>0</v>
      </c>
      <c r="CT312" s="95">
        <v>0</v>
      </c>
      <c r="CU312" s="95">
        <v>0</v>
      </c>
      <c r="CV312" s="95">
        <v>0</v>
      </c>
      <c r="CW312" s="95">
        <v>0</v>
      </c>
      <c r="CX312" s="95">
        <v>0</v>
      </c>
      <c r="CY312" s="95">
        <v>0</v>
      </c>
      <c r="CZ312" s="95">
        <v>0</v>
      </c>
      <c r="DA312" s="95">
        <v>0</v>
      </c>
      <c r="DB312" s="95">
        <v>0.2941391659336442</v>
      </c>
      <c r="DC312" s="95">
        <v>0.29420928750731118</v>
      </c>
      <c r="DD312" s="95">
        <v>0</v>
      </c>
      <c r="DE312" s="95">
        <v>0</v>
      </c>
      <c r="DF312" s="95">
        <v>0</v>
      </c>
      <c r="DG312" s="95">
        <v>0</v>
      </c>
      <c r="DH312" s="95">
        <v>0</v>
      </c>
      <c r="DI312" s="95">
        <v>0</v>
      </c>
      <c r="DJ312" s="95">
        <v>0</v>
      </c>
      <c r="DK312" s="95">
        <v>0</v>
      </c>
      <c r="DL312" s="95">
        <v>0</v>
      </c>
      <c r="DM312" s="95">
        <v>0</v>
      </c>
      <c r="DN312" s="95">
        <v>0.29412908874616994</v>
      </c>
      <c r="DO312" s="95">
        <v>0.29393597117130876</v>
      </c>
      <c r="DP312" s="95">
        <v>0</v>
      </c>
      <c r="DQ312" s="95">
        <v>0</v>
      </c>
      <c r="DR312" s="95">
        <v>0</v>
      </c>
      <c r="DS312" s="95">
        <v>0</v>
      </c>
      <c r="DT312" s="95">
        <v>0</v>
      </c>
      <c r="DU312" s="95">
        <v>0</v>
      </c>
      <c r="DV312" s="95">
        <v>0</v>
      </c>
      <c r="DW312" s="95">
        <v>0</v>
      </c>
      <c r="DX312" s="95">
        <v>0</v>
      </c>
      <c r="DY312" s="95">
        <v>0</v>
      </c>
      <c r="DZ312" s="95">
        <v>0.2940447613799021</v>
      </c>
      <c r="EA312" s="95">
        <v>0.29400560843610013</v>
      </c>
      <c r="EB312" s="95">
        <v>0</v>
      </c>
      <c r="EC312" s="95">
        <v>0</v>
      </c>
      <c r="ED312" s="95">
        <v>0</v>
      </c>
      <c r="EE312" s="95">
        <v>0</v>
      </c>
      <c r="EF312" s="95">
        <v>0</v>
      </c>
      <c r="EG312" s="95">
        <v>0</v>
      </c>
      <c r="EH312" s="95">
        <v>0</v>
      </c>
      <c r="EI312" s="95">
        <v>0</v>
      </c>
      <c r="EJ312" s="95">
        <v>0</v>
      </c>
      <c r="EK312" s="95">
        <v>0</v>
      </c>
      <c r="EL312" s="95">
        <v>0.29438241733350323</v>
      </c>
      <c r="EM312" s="95">
        <v>0</v>
      </c>
      <c r="EN312" s="95">
        <v>0</v>
      </c>
      <c r="EO312" s="95">
        <v>0</v>
      </c>
      <c r="EP312" s="95">
        <v>0</v>
      </c>
      <c r="EQ312" s="95">
        <v>0</v>
      </c>
      <c r="ER312" s="95">
        <v>0</v>
      </c>
      <c r="ES312" s="95">
        <v>0</v>
      </c>
      <c r="ET312" s="95">
        <v>0</v>
      </c>
      <c r="EU312" s="95">
        <v>0</v>
      </c>
      <c r="EV312" s="95">
        <v>0</v>
      </c>
      <c r="EW312" s="95">
        <v>0</v>
      </c>
      <c r="EX312" s="95">
        <v>0.29524243726709898</v>
      </c>
      <c r="EY312" s="95">
        <v>0.29655383986092648</v>
      </c>
      <c r="EZ312" s="95">
        <v>0</v>
      </c>
      <c r="FA312" s="95">
        <v>0</v>
      </c>
      <c r="FB312" s="95">
        <v>0</v>
      </c>
      <c r="FC312" s="95">
        <v>0</v>
      </c>
      <c r="FD312" s="95">
        <v>0</v>
      </c>
      <c r="FE312" s="95">
        <v>0</v>
      </c>
      <c r="FF312" s="95">
        <v>0</v>
      </c>
      <c r="FG312" s="95">
        <v>0</v>
      </c>
      <c r="FH312" s="95">
        <v>0</v>
      </c>
      <c r="FI312" s="95">
        <v>0</v>
      </c>
      <c r="FJ312" s="95">
        <v>0.294920735910079</v>
      </c>
      <c r="FK312" s="95">
        <v>0.29525947079353287</v>
      </c>
      <c r="FL312" s="95">
        <v>0</v>
      </c>
      <c r="FM312" s="95">
        <v>0</v>
      </c>
      <c r="FN312" s="95">
        <v>0</v>
      </c>
      <c r="FO312" s="95">
        <v>0</v>
      </c>
      <c r="FP312" s="95">
        <v>0</v>
      </c>
      <c r="FQ312" s="95">
        <v>0</v>
      </c>
      <c r="FR312" s="95">
        <v>0</v>
      </c>
      <c r="FS312" s="95">
        <v>0</v>
      </c>
      <c r="FT312" s="95">
        <v>0</v>
      </c>
      <c r="FU312" s="95">
        <v>0</v>
      </c>
      <c r="FV312" s="95">
        <v>0</v>
      </c>
      <c r="FW312" s="95">
        <v>0.29579634057670084</v>
      </c>
      <c r="FX312" s="95">
        <v>0</v>
      </c>
      <c r="FY312" s="95">
        <v>0</v>
      </c>
      <c r="FZ312" s="95">
        <v>0</v>
      </c>
      <c r="GA312" s="95">
        <v>0</v>
      </c>
    </row>
    <row r="313" spans="2:183">
      <c r="B313" s="44" t="s">
        <v>10</v>
      </c>
      <c r="C313" s="649" t="s">
        <v>273</v>
      </c>
      <c r="D313" s="182">
        <v>0</v>
      </c>
      <c r="E313" s="182">
        <v>0</v>
      </c>
      <c r="F313" s="182">
        <v>0</v>
      </c>
      <c r="G313" s="182">
        <v>0</v>
      </c>
      <c r="H313" s="182">
        <v>0</v>
      </c>
      <c r="I313" s="182">
        <v>0</v>
      </c>
      <c r="J313" s="182">
        <v>8411.1424999999999</v>
      </c>
      <c r="K313" s="182">
        <v>0</v>
      </c>
      <c r="L313" s="182">
        <v>0</v>
      </c>
      <c r="M313" s="182">
        <v>0</v>
      </c>
      <c r="N313" s="182">
        <v>0</v>
      </c>
      <c r="O313" s="182">
        <v>0</v>
      </c>
      <c r="P313" s="182">
        <v>0</v>
      </c>
      <c r="Q313" s="182">
        <v>0</v>
      </c>
      <c r="R313" s="182">
        <v>0</v>
      </c>
      <c r="S313" s="182">
        <v>0</v>
      </c>
      <c r="T313" s="182">
        <v>0</v>
      </c>
      <c r="U313" s="182">
        <v>0</v>
      </c>
      <c r="V313" s="182">
        <v>0</v>
      </c>
      <c r="W313" s="182">
        <v>0</v>
      </c>
      <c r="X313" s="182">
        <v>0</v>
      </c>
      <c r="Y313" s="182">
        <v>0</v>
      </c>
      <c r="Z313" s="182">
        <v>0</v>
      </c>
      <c r="AA313" s="182">
        <v>0</v>
      </c>
      <c r="AB313" s="182">
        <v>0</v>
      </c>
      <c r="AC313" s="182">
        <v>0</v>
      </c>
      <c r="AD313" s="182">
        <v>0</v>
      </c>
      <c r="AE313" s="182">
        <v>0</v>
      </c>
      <c r="AF313" s="182">
        <v>0</v>
      </c>
      <c r="AG313" s="182">
        <v>0</v>
      </c>
      <c r="AH313" s="182">
        <v>0</v>
      </c>
      <c r="AI313" s="182">
        <v>0</v>
      </c>
      <c r="AJ313" s="182">
        <v>0</v>
      </c>
      <c r="AK313" s="182">
        <v>0</v>
      </c>
      <c r="AL313" s="182">
        <v>0</v>
      </c>
      <c r="AM313" s="182">
        <v>0</v>
      </c>
      <c r="AN313" s="182">
        <v>0</v>
      </c>
      <c r="AO313" s="182">
        <v>0</v>
      </c>
      <c r="AP313" s="182">
        <v>0</v>
      </c>
      <c r="AQ313" s="182">
        <v>0</v>
      </c>
      <c r="AR313" s="182">
        <v>0</v>
      </c>
      <c r="AS313" s="182">
        <v>0</v>
      </c>
      <c r="AT313" s="182">
        <v>0</v>
      </c>
      <c r="AU313" s="182">
        <v>0</v>
      </c>
      <c r="AV313" s="182">
        <v>0</v>
      </c>
      <c r="AW313" s="182">
        <v>0</v>
      </c>
      <c r="AX313" s="182">
        <v>0</v>
      </c>
      <c r="AY313" s="182">
        <v>0</v>
      </c>
      <c r="AZ313" s="182">
        <v>0</v>
      </c>
      <c r="BA313" s="182">
        <v>0</v>
      </c>
      <c r="BB313" s="182">
        <v>0</v>
      </c>
      <c r="BC313" s="182">
        <v>0</v>
      </c>
      <c r="BD313" s="182">
        <v>0</v>
      </c>
      <c r="BE313" s="182">
        <v>0</v>
      </c>
      <c r="BF313" s="182">
        <v>0</v>
      </c>
      <c r="BG313" s="182">
        <v>0</v>
      </c>
      <c r="BH313" s="182">
        <v>0</v>
      </c>
      <c r="BI313" s="182">
        <v>0</v>
      </c>
      <c r="BJ313" s="182">
        <v>0</v>
      </c>
      <c r="BK313" s="182">
        <v>0</v>
      </c>
      <c r="BL313" s="182">
        <v>0</v>
      </c>
      <c r="BM313" s="182">
        <v>0</v>
      </c>
      <c r="BN313" s="182">
        <v>0</v>
      </c>
      <c r="BO313" s="182">
        <v>0</v>
      </c>
      <c r="BP313" s="182">
        <v>0</v>
      </c>
      <c r="BQ313" s="182">
        <v>0</v>
      </c>
      <c r="BR313" s="182">
        <v>0</v>
      </c>
      <c r="BS313" s="182">
        <v>0</v>
      </c>
      <c r="BT313" s="182">
        <v>0</v>
      </c>
      <c r="BU313" s="182">
        <v>0</v>
      </c>
      <c r="BV313" s="182">
        <v>0</v>
      </c>
      <c r="BW313" s="182">
        <v>0</v>
      </c>
      <c r="BX313" s="182">
        <v>0</v>
      </c>
      <c r="BY313" s="182">
        <v>0</v>
      </c>
      <c r="BZ313" s="182">
        <v>0</v>
      </c>
      <c r="CA313" s="182">
        <v>0</v>
      </c>
      <c r="CB313" s="182">
        <v>0</v>
      </c>
      <c r="CC313" s="182">
        <v>0</v>
      </c>
      <c r="CD313" s="182">
        <v>0</v>
      </c>
      <c r="CE313" s="182">
        <v>0</v>
      </c>
      <c r="CF313" s="182">
        <v>0</v>
      </c>
      <c r="CG313" s="182">
        <v>0</v>
      </c>
      <c r="CH313" s="182">
        <v>0</v>
      </c>
      <c r="CI313" s="182">
        <v>0</v>
      </c>
      <c r="CJ313" s="182">
        <v>0</v>
      </c>
      <c r="CK313" s="182">
        <v>0</v>
      </c>
      <c r="CL313" s="182">
        <v>0</v>
      </c>
      <c r="CM313" s="182">
        <v>0</v>
      </c>
      <c r="CN313" s="182">
        <v>0</v>
      </c>
      <c r="CO313" s="182">
        <v>0</v>
      </c>
      <c r="CP313" s="182">
        <v>0</v>
      </c>
      <c r="CQ313" s="182">
        <v>0</v>
      </c>
      <c r="CR313" s="182">
        <v>0</v>
      </c>
      <c r="CS313" s="182">
        <v>0</v>
      </c>
      <c r="CT313" s="182">
        <v>0</v>
      </c>
      <c r="CU313" s="182">
        <v>0</v>
      </c>
      <c r="CV313" s="182">
        <v>0</v>
      </c>
      <c r="CW313" s="182">
        <v>0</v>
      </c>
      <c r="CX313" s="182">
        <v>0</v>
      </c>
      <c r="CY313" s="182">
        <v>0</v>
      </c>
      <c r="CZ313" s="182">
        <v>0</v>
      </c>
      <c r="DA313" s="182">
        <v>0</v>
      </c>
      <c r="DB313" s="182">
        <v>0</v>
      </c>
      <c r="DC313" s="182">
        <v>0</v>
      </c>
      <c r="DD313" s="182">
        <v>0</v>
      </c>
      <c r="DE313" s="182">
        <v>0</v>
      </c>
      <c r="DF313" s="182">
        <v>0</v>
      </c>
      <c r="DG313" s="182">
        <v>0</v>
      </c>
      <c r="DH313" s="182">
        <v>0</v>
      </c>
      <c r="DI313" s="182">
        <v>0</v>
      </c>
      <c r="DJ313" s="182">
        <v>0</v>
      </c>
      <c r="DK313" s="182">
        <v>0</v>
      </c>
      <c r="DL313" s="182">
        <v>0</v>
      </c>
      <c r="DM313" s="182">
        <v>0</v>
      </c>
      <c r="DN313" s="182">
        <v>0</v>
      </c>
      <c r="DO313" s="182">
        <v>0</v>
      </c>
      <c r="DP313" s="182">
        <v>0</v>
      </c>
      <c r="DQ313" s="182">
        <v>0</v>
      </c>
      <c r="DR313" s="182">
        <v>0</v>
      </c>
      <c r="DS313" s="182">
        <v>0</v>
      </c>
      <c r="DT313" s="182">
        <v>0</v>
      </c>
      <c r="DU313" s="182">
        <v>0</v>
      </c>
      <c r="DV313" s="182">
        <v>0</v>
      </c>
      <c r="DW313" s="182">
        <v>0</v>
      </c>
      <c r="DX313" s="182">
        <v>0</v>
      </c>
      <c r="DY313" s="182">
        <v>0</v>
      </c>
      <c r="DZ313" s="182">
        <v>0</v>
      </c>
      <c r="EA313" s="182">
        <v>0</v>
      </c>
      <c r="EB313" s="182">
        <v>0</v>
      </c>
      <c r="EC313" s="182">
        <v>0</v>
      </c>
      <c r="ED313" s="182">
        <v>0</v>
      </c>
      <c r="EE313" s="182">
        <v>0</v>
      </c>
      <c r="EF313" s="182">
        <v>0</v>
      </c>
      <c r="EG313" s="182">
        <v>0</v>
      </c>
      <c r="EH313" s="182">
        <v>0</v>
      </c>
      <c r="EI313" s="182">
        <v>0</v>
      </c>
      <c r="EJ313" s="182">
        <v>0</v>
      </c>
      <c r="EK313" s="182">
        <v>0</v>
      </c>
      <c r="EL313" s="182">
        <v>0</v>
      </c>
      <c r="EM313" s="182">
        <v>0</v>
      </c>
      <c r="EN313" s="182">
        <v>0</v>
      </c>
      <c r="EO313" s="182">
        <v>0</v>
      </c>
      <c r="EP313" s="182">
        <v>0</v>
      </c>
      <c r="EQ313" s="182">
        <v>0</v>
      </c>
      <c r="ER313" s="182">
        <v>0</v>
      </c>
      <c r="ES313" s="182">
        <v>0</v>
      </c>
      <c r="ET313" s="182">
        <v>0</v>
      </c>
      <c r="EU313" s="182">
        <v>0</v>
      </c>
      <c r="EV313" s="182">
        <v>0</v>
      </c>
      <c r="EW313" s="182">
        <v>0</v>
      </c>
      <c r="EX313" s="182">
        <v>0</v>
      </c>
      <c r="EY313" s="182">
        <v>0</v>
      </c>
      <c r="EZ313" s="182">
        <v>0</v>
      </c>
      <c r="FA313" s="182">
        <v>0</v>
      </c>
      <c r="FB313" s="182">
        <v>0</v>
      </c>
      <c r="FC313" s="182">
        <v>0</v>
      </c>
      <c r="FD313" s="182">
        <v>0</v>
      </c>
      <c r="FE313" s="182">
        <v>0</v>
      </c>
      <c r="FF313" s="182">
        <v>0</v>
      </c>
      <c r="FG313" s="182">
        <v>0</v>
      </c>
      <c r="FH313" s="182">
        <v>0</v>
      </c>
      <c r="FI313" s="182">
        <v>0</v>
      </c>
      <c r="FJ313" s="182">
        <v>0</v>
      </c>
      <c r="FK313" s="182">
        <v>0</v>
      </c>
      <c r="FL313" s="182">
        <v>0</v>
      </c>
      <c r="FM313" s="182">
        <v>0</v>
      </c>
      <c r="FN313" s="182">
        <v>0</v>
      </c>
      <c r="FO313" s="182">
        <v>0</v>
      </c>
      <c r="FP313" s="182">
        <v>0</v>
      </c>
      <c r="FQ313" s="182">
        <v>0</v>
      </c>
      <c r="FR313" s="182">
        <v>0</v>
      </c>
      <c r="FS313" s="182">
        <v>0</v>
      </c>
      <c r="FT313" s="182">
        <v>0</v>
      </c>
      <c r="FU313" s="182">
        <v>0</v>
      </c>
      <c r="FV313" s="182">
        <v>0</v>
      </c>
      <c r="FW313" s="182">
        <v>0</v>
      </c>
      <c r="FX313" s="182">
        <v>0</v>
      </c>
      <c r="FY313" s="182">
        <v>0</v>
      </c>
      <c r="FZ313" s="182">
        <v>0</v>
      </c>
      <c r="GA313" s="182">
        <v>0</v>
      </c>
    </row>
    <row r="314" spans="2:183">
      <c r="B314" s="43" t="s">
        <v>10</v>
      </c>
      <c r="C314" s="646" t="s">
        <v>49</v>
      </c>
      <c r="D314" s="17">
        <v>744</v>
      </c>
      <c r="E314" s="17">
        <v>672</v>
      </c>
      <c r="F314" s="17">
        <v>744</v>
      </c>
      <c r="G314" s="17">
        <v>720</v>
      </c>
      <c r="H314" s="17">
        <v>744</v>
      </c>
      <c r="I314" s="17">
        <v>720</v>
      </c>
      <c r="J314" s="17">
        <v>744</v>
      </c>
      <c r="K314" s="17">
        <v>744</v>
      </c>
      <c r="L314" s="17">
        <v>720</v>
      </c>
      <c r="M314" s="17">
        <v>744</v>
      </c>
      <c r="N314" s="17">
        <v>720</v>
      </c>
      <c r="O314" s="17">
        <v>744</v>
      </c>
      <c r="P314" s="17">
        <v>744</v>
      </c>
      <c r="Q314" s="17">
        <v>672</v>
      </c>
      <c r="R314" s="17">
        <v>744</v>
      </c>
      <c r="S314" s="17">
        <v>720</v>
      </c>
      <c r="T314" s="17">
        <v>744</v>
      </c>
      <c r="U314" s="17">
        <v>720</v>
      </c>
      <c r="V314" s="17">
        <v>744</v>
      </c>
      <c r="W314" s="17">
        <v>744</v>
      </c>
      <c r="X314" s="17">
        <v>720</v>
      </c>
      <c r="Y314" s="17">
        <v>744</v>
      </c>
      <c r="Z314" s="17">
        <v>720</v>
      </c>
      <c r="AA314" s="17">
        <v>744</v>
      </c>
      <c r="AB314" s="17">
        <v>744</v>
      </c>
      <c r="AC314" s="17">
        <v>672</v>
      </c>
      <c r="AD314" s="17">
        <v>744</v>
      </c>
      <c r="AE314" s="17">
        <v>720</v>
      </c>
      <c r="AF314" s="17">
        <v>744</v>
      </c>
      <c r="AG314" s="17">
        <v>720</v>
      </c>
      <c r="AH314" s="17">
        <v>744</v>
      </c>
      <c r="AI314" s="17">
        <v>744</v>
      </c>
      <c r="AJ314" s="17">
        <v>720</v>
      </c>
      <c r="AK314" s="17">
        <v>744</v>
      </c>
      <c r="AL314" s="17">
        <v>720</v>
      </c>
      <c r="AM314" s="17">
        <v>744</v>
      </c>
      <c r="AN314" s="17">
        <v>744</v>
      </c>
      <c r="AO314" s="17">
        <v>696</v>
      </c>
      <c r="AP314" s="17">
        <v>744</v>
      </c>
      <c r="AQ314" s="17">
        <v>720</v>
      </c>
      <c r="AR314" s="17">
        <v>744</v>
      </c>
      <c r="AS314" s="17">
        <v>720</v>
      </c>
      <c r="AT314" s="17">
        <v>744</v>
      </c>
      <c r="AU314" s="17">
        <v>744</v>
      </c>
      <c r="AV314" s="17">
        <v>720</v>
      </c>
      <c r="AW314" s="17">
        <v>744</v>
      </c>
      <c r="AX314" s="17">
        <v>720</v>
      </c>
      <c r="AY314" s="17">
        <v>744</v>
      </c>
      <c r="AZ314" s="17">
        <v>744</v>
      </c>
      <c r="BA314" s="17">
        <v>672</v>
      </c>
      <c r="BB314" s="17">
        <v>744</v>
      </c>
      <c r="BC314" s="17">
        <v>720</v>
      </c>
      <c r="BD314" s="17">
        <v>744</v>
      </c>
      <c r="BE314" s="17">
        <v>720</v>
      </c>
      <c r="BF314" s="17">
        <v>744</v>
      </c>
      <c r="BG314" s="17">
        <v>744</v>
      </c>
      <c r="BH314" s="17">
        <v>720</v>
      </c>
      <c r="BI314" s="17">
        <v>744</v>
      </c>
      <c r="BJ314" s="17">
        <v>720</v>
      </c>
      <c r="BK314" s="17">
        <v>744</v>
      </c>
      <c r="BL314" s="17">
        <v>744</v>
      </c>
      <c r="BM314" s="17">
        <v>672</v>
      </c>
      <c r="BN314" s="17">
        <v>744</v>
      </c>
      <c r="BO314" s="17">
        <v>720</v>
      </c>
      <c r="BP314" s="17">
        <v>744</v>
      </c>
      <c r="BQ314" s="17">
        <v>720</v>
      </c>
      <c r="BR314" s="17">
        <v>744</v>
      </c>
      <c r="BS314" s="17">
        <v>744</v>
      </c>
      <c r="BT314" s="17">
        <v>720</v>
      </c>
      <c r="BU314" s="17">
        <v>744</v>
      </c>
      <c r="BV314" s="17">
        <v>720</v>
      </c>
      <c r="BW314" s="17">
        <v>744</v>
      </c>
      <c r="BX314" s="17">
        <v>744</v>
      </c>
      <c r="BY314" s="17">
        <v>672</v>
      </c>
      <c r="BZ314" s="17">
        <v>744</v>
      </c>
      <c r="CA314" s="17">
        <v>720</v>
      </c>
      <c r="CB314" s="17">
        <v>744</v>
      </c>
      <c r="CC314" s="17">
        <v>720</v>
      </c>
      <c r="CD314" s="17">
        <v>744</v>
      </c>
      <c r="CE314" s="17">
        <v>744</v>
      </c>
      <c r="CF314" s="17">
        <v>720</v>
      </c>
      <c r="CG314" s="17">
        <v>744</v>
      </c>
      <c r="CH314" s="17">
        <v>720</v>
      </c>
      <c r="CI314" s="17">
        <v>744</v>
      </c>
      <c r="CJ314" s="17">
        <v>744</v>
      </c>
      <c r="CK314" s="17">
        <v>696</v>
      </c>
      <c r="CL314" s="17">
        <v>744</v>
      </c>
      <c r="CM314" s="17">
        <v>720</v>
      </c>
      <c r="CN314" s="17">
        <v>744</v>
      </c>
      <c r="CO314" s="17">
        <v>720</v>
      </c>
      <c r="CP314" s="17">
        <v>744</v>
      </c>
      <c r="CQ314" s="17">
        <v>744</v>
      </c>
      <c r="CR314" s="17">
        <v>720</v>
      </c>
      <c r="CS314" s="17">
        <v>744</v>
      </c>
      <c r="CT314" s="17">
        <v>720</v>
      </c>
      <c r="CU314" s="17">
        <v>744</v>
      </c>
      <c r="CV314" s="17">
        <v>744</v>
      </c>
      <c r="CW314" s="17">
        <v>672</v>
      </c>
      <c r="CX314" s="17">
        <v>744</v>
      </c>
      <c r="CY314" s="17">
        <v>720</v>
      </c>
      <c r="CZ314" s="17">
        <v>744</v>
      </c>
      <c r="DA314" s="17">
        <v>720</v>
      </c>
      <c r="DB314" s="17">
        <v>744</v>
      </c>
      <c r="DC314" s="17">
        <v>744</v>
      </c>
      <c r="DD314" s="17">
        <v>720</v>
      </c>
      <c r="DE314" s="17">
        <v>744</v>
      </c>
      <c r="DF314" s="17">
        <v>720</v>
      </c>
      <c r="DG314" s="17">
        <v>744</v>
      </c>
      <c r="DH314" s="17">
        <v>744</v>
      </c>
      <c r="DI314" s="17">
        <v>672</v>
      </c>
      <c r="DJ314" s="17">
        <v>744</v>
      </c>
      <c r="DK314" s="17">
        <v>720</v>
      </c>
      <c r="DL314" s="17">
        <v>744</v>
      </c>
      <c r="DM314" s="17">
        <v>720</v>
      </c>
      <c r="DN314" s="17">
        <v>744</v>
      </c>
      <c r="DO314" s="17">
        <v>744</v>
      </c>
      <c r="DP314" s="17">
        <v>720</v>
      </c>
      <c r="DQ314" s="17">
        <v>744</v>
      </c>
      <c r="DR314" s="17">
        <v>720</v>
      </c>
      <c r="DS314" s="17">
        <v>744</v>
      </c>
      <c r="DT314" s="17">
        <v>744</v>
      </c>
      <c r="DU314" s="17">
        <v>672</v>
      </c>
      <c r="DV314" s="17">
        <v>744</v>
      </c>
      <c r="DW314" s="17">
        <v>720</v>
      </c>
      <c r="DX314" s="17">
        <v>744</v>
      </c>
      <c r="DY314" s="17">
        <v>720</v>
      </c>
      <c r="DZ314" s="17">
        <v>744</v>
      </c>
      <c r="EA314" s="17">
        <v>744</v>
      </c>
      <c r="EB314" s="17">
        <v>720</v>
      </c>
      <c r="EC314" s="17">
        <v>744</v>
      </c>
      <c r="ED314" s="17">
        <v>720</v>
      </c>
      <c r="EE314" s="17">
        <v>744</v>
      </c>
      <c r="EF314" s="17">
        <v>744</v>
      </c>
      <c r="EG314" s="17">
        <v>696</v>
      </c>
      <c r="EH314" s="17">
        <v>744</v>
      </c>
      <c r="EI314" s="17">
        <v>720</v>
      </c>
      <c r="EJ314" s="17">
        <v>744</v>
      </c>
      <c r="EK314" s="17">
        <v>720</v>
      </c>
      <c r="EL314" s="17">
        <v>744</v>
      </c>
      <c r="EM314" s="17">
        <v>744</v>
      </c>
      <c r="EN314" s="17">
        <v>720</v>
      </c>
      <c r="EO314" s="17">
        <v>744</v>
      </c>
      <c r="EP314" s="17">
        <v>720</v>
      </c>
      <c r="EQ314" s="17">
        <v>744</v>
      </c>
      <c r="ER314" s="17">
        <v>744</v>
      </c>
      <c r="ES314" s="17">
        <v>672</v>
      </c>
      <c r="ET314" s="17">
        <v>744</v>
      </c>
      <c r="EU314" s="17">
        <v>720</v>
      </c>
      <c r="EV314" s="17">
        <v>744</v>
      </c>
      <c r="EW314" s="17">
        <v>720</v>
      </c>
      <c r="EX314" s="17">
        <v>744</v>
      </c>
      <c r="EY314" s="17">
        <v>744</v>
      </c>
      <c r="EZ314" s="17">
        <v>720</v>
      </c>
      <c r="FA314" s="17">
        <v>744</v>
      </c>
      <c r="FB314" s="17">
        <v>720</v>
      </c>
      <c r="FC314" s="17">
        <v>744</v>
      </c>
      <c r="FD314" s="17">
        <v>744</v>
      </c>
      <c r="FE314" s="17">
        <v>672</v>
      </c>
      <c r="FF314" s="17">
        <v>744</v>
      </c>
      <c r="FG314" s="17">
        <v>720</v>
      </c>
      <c r="FH314" s="17">
        <v>744</v>
      </c>
      <c r="FI314" s="17">
        <v>720</v>
      </c>
      <c r="FJ314" s="17">
        <v>744</v>
      </c>
      <c r="FK314" s="17">
        <v>744</v>
      </c>
      <c r="FL314" s="17">
        <v>720</v>
      </c>
      <c r="FM314" s="17">
        <v>744</v>
      </c>
      <c r="FN314" s="17">
        <v>720</v>
      </c>
      <c r="FO314" s="17">
        <v>744</v>
      </c>
      <c r="FP314" s="17">
        <v>744</v>
      </c>
      <c r="FQ314" s="17">
        <v>672</v>
      </c>
      <c r="FR314" s="17">
        <v>744</v>
      </c>
      <c r="FS314" s="17">
        <v>720</v>
      </c>
      <c r="FT314" s="17">
        <v>744</v>
      </c>
      <c r="FU314" s="17">
        <v>720</v>
      </c>
      <c r="FV314" s="17">
        <v>744</v>
      </c>
      <c r="FW314" s="17">
        <v>744</v>
      </c>
      <c r="FX314" s="17">
        <v>720</v>
      </c>
      <c r="FY314" s="17">
        <v>744</v>
      </c>
      <c r="FZ314" s="17">
        <v>720</v>
      </c>
      <c r="GA314" s="17">
        <v>744</v>
      </c>
    </row>
    <row r="315" spans="2:183">
      <c r="B315" s="43" t="s">
        <v>10</v>
      </c>
      <c r="C315" s="647" t="s">
        <v>50</v>
      </c>
      <c r="D315" s="85">
        <v>0</v>
      </c>
      <c r="E315" s="85">
        <v>0</v>
      </c>
      <c r="F315" s="85">
        <v>0</v>
      </c>
      <c r="G315" s="85">
        <v>0</v>
      </c>
      <c r="H315" s="85">
        <v>0</v>
      </c>
      <c r="I315" s="85">
        <v>0</v>
      </c>
      <c r="J315" s="85">
        <v>611356.36</v>
      </c>
      <c r="K315" s="85">
        <v>0</v>
      </c>
      <c r="L315" s="85">
        <v>0</v>
      </c>
      <c r="M315" s="85">
        <v>0</v>
      </c>
      <c r="N315" s="85">
        <v>0</v>
      </c>
      <c r="O315" s="85">
        <v>0</v>
      </c>
      <c r="P315" s="85">
        <v>0</v>
      </c>
      <c r="Q315" s="85">
        <v>0</v>
      </c>
      <c r="R315" s="85">
        <v>0</v>
      </c>
      <c r="S315" s="85">
        <v>0</v>
      </c>
      <c r="T315" s="85">
        <v>0</v>
      </c>
      <c r="U315" s="85">
        <v>0</v>
      </c>
      <c r="V315" s="85">
        <v>0</v>
      </c>
      <c r="W315" s="85">
        <v>0</v>
      </c>
      <c r="X315" s="85">
        <v>0</v>
      </c>
      <c r="Y315" s="85">
        <v>0</v>
      </c>
      <c r="Z315" s="85">
        <v>0</v>
      </c>
      <c r="AA315" s="85">
        <v>0</v>
      </c>
      <c r="AB315" s="85">
        <v>0</v>
      </c>
      <c r="AC315" s="85">
        <v>0</v>
      </c>
      <c r="AD315" s="85">
        <v>0</v>
      </c>
      <c r="AE315" s="85">
        <v>0</v>
      </c>
      <c r="AF315" s="85">
        <v>0</v>
      </c>
      <c r="AG315" s="85">
        <v>0</v>
      </c>
      <c r="AH315" s="85">
        <v>0</v>
      </c>
      <c r="AI315" s="85">
        <v>0</v>
      </c>
      <c r="AJ315" s="85">
        <v>0</v>
      </c>
      <c r="AK315" s="85">
        <v>0</v>
      </c>
      <c r="AL315" s="85">
        <v>0</v>
      </c>
      <c r="AM315" s="85">
        <v>0</v>
      </c>
      <c r="AN315" s="85">
        <v>0</v>
      </c>
      <c r="AO315" s="85">
        <v>0</v>
      </c>
      <c r="AP315" s="85">
        <v>0</v>
      </c>
      <c r="AQ315" s="85">
        <v>0</v>
      </c>
      <c r="AR315" s="85">
        <v>0</v>
      </c>
      <c r="AS315" s="85">
        <v>0</v>
      </c>
      <c r="AT315" s="85">
        <v>0</v>
      </c>
      <c r="AU315" s="85">
        <v>0</v>
      </c>
      <c r="AV315" s="85">
        <v>0</v>
      </c>
      <c r="AW315" s="85">
        <v>0</v>
      </c>
      <c r="AX315" s="85">
        <v>0</v>
      </c>
      <c r="AY315" s="85">
        <v>0</v>
      </c>
      <c r="AZ315" s="85">
        <v>0</v>
      </c>
      <c r="BA315" s="85">
        <v>0</v>
      </c>
      <c r="BB315" s="85">
        <v>0</v>
      </c>
      <c r="BC315" s="85">
        <v>0</v>
      </c>
      <c r="BD315" s="85">
        <v>0</v>
      </c>
      <c r="BE315" s="85">
        <v>0</v>
      </c>
      <c r="BF315" s="85">
        <v>0</v>
      </c>
      <c r="BG315" s="85">
        <v>0</v>
      </c>
      <c r="BH315" s="85">
        <v>0</v>
      </c>
      <c r="BI315" s="85">
        <v>0</v>
      </c>
      <c r="BJ315" s="85">
        <v>0</v>
      </c>
      <c r="BK315" s="85">
        <v>0</v>
      </c>
      <c r="BL315" s="85">
        <v>0</v>
      </c>
      <c r="BM315" s="85">
        <v>0</v>
      </c>
      <c r="BN315" s="85">
        <v>0</v>
      </c>
      <c r="BO315" s="85">
        <v>0</v>
      </c>
      <c r="BP315" s="85">
        <v>0</v>
      </c>
      <c r="BQ315" s="85">
        <v>0</v>
      </c>
      <c r="BR315" s="85">
        <v>0</v>
      </c>
      <c r="BS315" s="85">
        <v>0</v>
      </c>
      <c r="BT315" s="85">
        <v>0</v>
      </c>
      <c r="BU315" s="85">
        <v>0</v>
      </c>
      <c r="BV315" s="85">
        <v>0</v>
      </c>
      <c r="BW315" s="85">
        <v>0</v>
      </c>
      <c r="BX315" s="85">
        <v>0</v>
      </c>
      <c r="BY315" s="85">
        <v>0</v>
      </c>
      <c r="BZ315" s="85">
        <v>0</v>
      </c>
      <c r="CA315" s="85">
        <v>0</v>
      </c>
      <c r="CB315" s="85">
        <v>0</v>
      </c>
      <c r="CC315" s="85">
        <v>0</v>
      </c>
      <c r="CD315" s="85">
        <v>0</v>
      </c>
      <c r="CE315" s="85">
        <v>0</v>
      </c>
      <c r="CF315" s="85">
        <v>0</v>
      </c>
      <c r="CG315" s="85">
        <v>0</v>
      </c>
      <c r="CH315" s="85">
        <v>0</v>
      </c>
      <c r="CI315" s="85">
        <v>0</v>
      </c>
      <c r="CJ315" s="85">
        <v>0</v>
      </c>
      <c r="CK315" s="85">
        <v>0</v>
      </c>
      <c r="CL315" s="85">
        <v>0</v>
      </c>
      <c r="CM315" s="85">
        <v>0</v>
      </c>
      <c r="CN315" s="85">
        <v>0</v>
      </c>
      <c r="CO315" s="85">
        <v>0</v>
      </c>
      <c r="CP315" s="85">
        <v>0</v>
      </c>
      <c r="CQ315" s="85">
        <v>103267.87</v>
      </c>
      <c r="CR315" s="85">
        <v>0</v>
      </c>
      <c r="CS315" s="85">
        <v>0</v>
      </c>
      <c r="CT315" s="85">
        <v>0</v>
      </c>
      <c r="CU315" s="85">
        <v>0</v>
      </c>
      <c r="CV315" s="85">
        <v>0</v>
      </c>
      <c r="CW315" s="85">
        <v>0</v>
      </c>
      <c r="CX315" s="85">
        <v>0</v>
      </c>
      <c r="CY315" s="85">
        <v>0</v>
      </c>
      <c r="CZ315" s="85">
        <v>0</v>
      </c>
      <c r="DA315" s="85">
        <v>0</v>
      </c>
      <c r="DB315" s="85">
        <v>1513450.67</v>
      </c>
      <c r="DC315" s="85">
        <v>1091923.53</v>
      </c>
      <c r="DD315" s="85">
        <v>0</v>
      </c>
      <c r="DE315" s="85">
        <v>0</v>
      </c>
      <c r="DF315" s="85">
        <v>0</v>
      </c>
      <c r="DG315" s="85">
        <v>0</v>
      </c>
      <c r="DH315" s="85">
        <v>0</v>
      </c>
      <c r="DI315" s="85">
        <v>0</v>
      </c>
      <c r="DJ315" s="85">
        <v>0</v>
      </c>
      <c r="DK315" s="85">
        <v>0</v>
      </c>
      <c r="DL315" s="85">
        <v>0</v>
      </c>
      <c r="DM315" s="85">
        <v>0</v>
      </c>
      <c r="DN315" s="85">
        <v>1152932.67</v>
      </c>
      <c r="DO315" s="85">
        <v>939109.79</v>
      </c>
      <c r="DP315" s="85">
        <v>0</v>
      </c>
      <c r="DQ315" s="85">
        <v>0</v>
      </c>
      <c r="DR315" s="85">
        <v>0</v>
      </c>
      <c r="DS315" s="85">
        <v>0</v>
      </c>
      <c r="DT315" s="85">
        <v>0</v>
      </c>
      <c r="DU315" s="85">
        <v>0</v>
      </c>
      <c r="DV315" s="85">
        <v>0</v>
      </c>
      <c r="DW315" s="85">
        <v>0</v>
      </c>
      <c r="DX315" s="85">
        <v>0</v>
      </c>
      <c r="DY315" s="85">
        <v>0</v>
      </c>
      <c r="DZ315" s="85">
        <v>1205245.96</v>
      </c>
      <c r="EA315" s="85">
        <v>285987.59000000003</v>
      </c>
      <c r="EB315" s="85">
        <v>0</v>
      </c>
      <c r="EC315" s="85">
        <v>0</v>
      </c>
      <c r="ED315" s="85">
        <v>0</v>
      </c>
      <c r="EE315" s="85">
        <v>0</v>
      </c>
      <c r="EF315" s="85">
        <v>0</v>
      </c>
      <c r="EG315" s="85">
        <v>0</v>
      </c>
      <c r="EH315" s="85">
        <v>0</v>
      </c>
      <c r="EI315" s="85">
        <v>0</v>
      </c>
      <c r="EJ315" s="85">
        <v>0</v>
      </c>
      <c r="EK315" s="85">
        <v>0</v>
      </c>
      <c r="EL315" s="85">
        <v>388922.62</v>
      </c>
      <c r="EM315" s="85">
        <v>0</v>
      </c>
      <c r="EN315" s="85">
        <v>0</v>
      </c>
      <c r="EO315" s="85">
        <v>0</v>
      </c>
      <c r="EP315" s="85">
        <v>0</v>
      </c>
      <c r="EQ315" s="85">
        <v>0</v>
      </c>
      <c r="ER315" s="85">
        <v>0</v>
      </c>
      <c r="ES315" s="85">
        <v>0</v>
      </c>
      <c r="ET315" s="85">
        <v>0</v>
      </c>
      <c r="EU315" s="85">
        <v>0</v>
      </c>
      <c r="EV315" s="85">
        <v>0</v>
      </c>
      <c r="EW315" s="85">
        <v>0</v>
      </c>
      <c r="EX315" s="85">
        <v>116656.47</v>
      </c>
      <c r="EY315" s="85">
        <v>97375.51</v>
      </c>
      <c r="EZ315" s="85">
        <v>0</v>
      </c>
      <c r="FA315" s="85">
        <v>0</v>
      </c>
      <c r="FB315" s="85">
        <v>0</v>
      </c>
      <c r="FC315" s="85">
        <v>0</v>
      </c>
      <c r="FD315" s="85">
        <v>0</v>
      </c>
      <c r="FE315" s="85">
        <v>0</v>
      </c>
      <c r="FF315" s="85">
        <v>0</v>
      </c>
      <c r="FG315" s="85">
        <v>0</v>
      </c>
      <c r="FH315" s="85">
        <v>0</v>
      </c>
      <c r="FI315" s="85">
        <v>0</v>
      </c>
      <c r="FJ315" s="85">
        <v>60071.97</v>
      </c>
      <c r="FK315" s="85">
        <v>82472.899999999994</v>
      </c>
      <c r="FL315" s="85">
        <v>0</v>
      </c>
      <c r="FM315" s="85">
        <v>0</v>
      </c>
      <c r="FN315" s="85">
        <v>0</v>
      </c>
      <c r="FO315" s="85">
        <v>0</v>
      </c>
      <c r="FP315" s="85">
        <v>0</v>
      </c>
      <c r="FQ315" s="85">
        <v>0</v>
      </c>
      <c r="FR315" s="85">
        <v>0</v>
      </c>
      <c r="FS315" s="85">
        <v>0</v>
      </c>
      <c r="FT315" s="85">
        <v>0</v>
      </c>
      <c r="FU315" s="85">
        <v>0</v>
      </c>
      <c r="FV315" s="85">
        <v>0</v>
      </c>
      <c r="FW315" s="85">
        <v>139441.56</v>
      </c>
      <c r="FX315" s="85">
        <v>0</v>
      </c>
      <c r="FY315" s="85">
        <v>0</v>
      </c>
      <c r="FZ315" s="85">
        <v>0</v>
      </c>
      <c r="GA315" s="85">
        <v>0</v>
      </c>
    </row>
    <row r="316" spans="2:183">
      <c r="B316" s="43" t="s">
        <v>10</v>
      </c>
      <c r="C316" s="647" t="s">
        <v>51</v>
      </c>
      <c r="D316" s="86">
        <v>0</v>
      </c>
      <c r="E316" s="86">
        <v>0</v>
      </c>
      <c r="F316" s="86">
        <v>0</v>
      </c>
      <c r="G316" s="86">
        <v>0</v>
      </c>
      <c r="H316" s="86">
        <v>0</v>
      </c>
      <c r="I316" s="86">
        <v>0</v>
      </c>
      <c r="J316" s="86">
        <v>41.439460448722294</v>
      </c>
      <c r="K316" s="86">
        <v>0</v>
      </c>
      <c r="L316" s="86">
        <v>0</v>
      </c>
      <c r="M316" s="86">
        <v>0</v>
      </c>
      <c r="N316" s="86">
        <v>0</v>
      </c>
      <c r="O316" s="86">
        <v>0</v>
      </c>
      <c r="P316" s="86">
        <v>0</v>
      </c>
      <c r="Q316" s="86">
        <v>0</v>
      </c>
      <c r="R316" s="86">
        <v>0</v>
      </c>
      <c r="S316" s="86">
        <v>0</v>
      </c>
      <c r="T316" s="86">
        <v>0</v>
      </c>
      <c r="U316" s="86">
        <v>0</v>
      </c>
      <c r="V316" s="86">
        <v>0</v>
      </c>
      <c r="W316" s="86">
        <v>0</v>
      </c>
      <c r="X316" s="86">
        <v>0</v>
      </c>
      <c r="Y316" s="86">
        <v>0</v>
      </c>
      <c r="Z316" s="86">
        <v>0</v>
      </c>
      <c r="AA316" s="86">
        <v>0</v>
      </c>
      <c r="AB316" s="86">
        <v>0</v>
      </c>
      <c r="AC316" s="86">
        <v>0</v>
      </c>
      <c r="AD316" s="86">
        <v>0</v>
      </c>
      <c r="AE316" s="86">
        <v>0</v>
      </c>
      <c r="AF316" s="86">
        <v>0</v>
      </c>
      <c r="AG316" s="86">
        <v>0</v>
      </c>
      <c r="AH316" s="86">
        <v>0</v>
      </c>
      <c r="AI316" s="86">
        <v>0</v>
      </c>
      <c r="AJ316" s="86">
        <v>0</v>
      </c>
      <c r="AK316" s="86">
        <v>0</v>
      </c>
      <c r="AL316" s="86">
        <v>0</v>
      </c>
      <c r="AM316" s="86">
        <v>0</v>
      </c>
      <c r="AN316" s="86">
        <v>0</v>
      </c>
      <c r="AO316" s="86">
        <v>0</v>
      </c>
      <c r="AP316" s="86">
        <v>0</v>
      </c>
      <c r="AQ316" s="86">
        <v>0</v>
      </c>
      <c r="AR316" s="86">
        <v>0</v>
      </c>
      <c r="AS316" s="86">
        <v>0</v>
      </c>
      <c r="AT316" s="86">
        <v>0</v>
      </c>
      <c r="AU316" s="86">
        <v>0</v>
      </c>
      <c r="AV316" s="86">
        <v>0</v>
      </c>
      <c r="AW316" s="86">
        <v>0</v>
      </c>
      <c r="AX316" s="86">
        <v>0</v>
      </c>
      <c r="AY316" s="86">
        <v>0</v>
      </c>
      <c r="AZ316" s="86">
        <v>0</v>
      </c>
      <c r="BA316" s="86">
        <v>0</v>
      </c>
      <c r="BB316" s="86">
        <v>0</v>
      </c>
      <c r="BC316" s="86">
        <v>0</v>
      </c>
      <c r="BD316" s="86">
        <v>0</v>
      </c>
      <c r="BE316" s="86">
        <v>0</v>
      </c>
      <c r="BF316" s="86">
        <v>0</v>
      </c>
      <c r="BG316" s="86">
        <v>0</v>
      </c>
      <c r="BH316" s="86">
        <v>0</v>
      </c>
      <c r="BI316" s="86">
        <v>0</v>
      </c>
      <c r="BJ316" s="86">
        <v>0</v>
      </c>
      <c r="BK316" s="86">
        <v>0</v>
      </c>
      <c r="BL316" s="86">
        <v>0</v>
      </c>
      <c r="BM316" s="86">
        <v>0</v>
      </c>
      <c r="BN316" s="86">
        <v>0</v>
      </c>
      <c r="BO316" s="86">
        <v>0</v>
      </c>
      <c r="BP316" s="86">
        <v>0</v>
      </c>
      <c r="BQ316" s="86">
        <v>0</v>
      </c>
      <c r="BR316" s="86">
        <v>0</v>
      </c>
      <c r="BS316" s="86">
        <v>0</v>
      </c>
      <c r="BT316" s="86">
        <v>0</v>
      </c>
      <c r="BU316" s="86">
        <v>0</v>
      </c>
      <c r="BV316" s="86">
        <v>0</v>
      </c>
      <c r="BW316" s="86">
        <v>0</v>
      </c>
      <c r="BX316" s="86">
        <v>0</v>
      </c>
      <c r="BY316" s="86">
        <v>0</v>
      </c>
      <c r="BZ316" s="86">
        <v>0</v>
      </c>
      <c r="CA316" s="86">
        <v>0</v>
      </c>
      <c r="CB316" s="86">
        <v>0</v>
      </c>
      <c r="CC316" s="86">
        <v>0</v>
      </c>
      <c r="CD316" s="86">
        <v>0</v>
      </c>
      <c r="CE316" s="86">
        <v>0</v>
      </c>
      <c r="CF316" s="86">
        <v>0</v>
      </c>
      <c r="CG316" s="86">
        <v>0</v>
      </c>
      <c r="CH316" s="86">
        <v>0</v>
      </c>
      <c r="CI316" s="86">
        <v>0</v>
      </c>
      <c r="CJ316" s="86">
        <v>0</v>
      </c>
      <c r="CK316" s="86">
        <v>0</v>
      </c>
      <c r="CL316" s="86">
        <v>0</v>
      </c>
      <c r="CM316" s="86">
        <v>0</v>
      </c>
      <c r="CN316" s="86">
        <v>0</v>
      </c>
      <c r="CO316" s="86">
        <v>0</v>
      </c>
      <c r="CP316" s="86">
        <v>0</v>
      </c>
      <c r="CQ316" s="86">
        <v>95.090119705340697</v>
      </c>
      <c r="CR316" s="86">
        <v>0</v>
      </c>
      <c r="CS316" s="86">
        <v>0</v>
      </c>
      <c r="CT316" s="86">
        <v>0</v>
      </c>
      <c r="CU316" s="86">
        <v>0</v>
      </c>
      <c r="CV316" s="86">
        <v>0</v>
      </c>
      <c r="CW316" s="86">
        <v>0</v>
      </c>
      <c r="CX316" s="86">
        <v>0</v>
      </c>
      <c r="CY316" s="86">
        <v>0</v>
      </c>
      <c r="CZ316" s="86">
        <v>0</v>
      </c>
      <c r="DA316" s="86">
        <v>0</v>
      </c>
      <c r="DB316" s="86">
        <v>90.371449811906601</v>
      </c>
      <c r="DC316" s="86">
        <v>92.394950922321883</v>
      </c>
      <c r="DD316" s="86">
        <v>0</v>
      </c>
      <c r="DE316" s="86">
        <v>0</v>
      </c>
      <c r="DF316" s="86">
        <v>0</v>
      </c>
      <c r="DG316" s="86">
        <v>0</v>
      </c>
      <c r="DH316" s="86">
        <v>0</v>
      </c>
      <c r="DI316" s="86">
        <v>0</v>
      </c>
      <c r="DJ316" s="86">
        <v>0</v>
      </c>
      <c r="DK316" s="86">
        <v>0</v>
      </c>
      <c r="DL316" s="86">
        <v>0</v>
      </c>
      <c r="DM316" s="86">
        <v>0</v>
      </c>
      <c r="DN316" s="86">
        <v>97.031869213937043</v>
      </c>
      <c r="DO316" s="86">
        <v>95.945013281569274</v>
      </c>
      <c r="DP316" s="86">
        <v>0</v>
      </c>
      <c r="DQ316" s="86">
        <v>0</v>
      </c>
      <c r="DR316" s="86">
        <v>0</v>
      </c>
      <c r="DS316" s="86">
        <v>0</v>
      </c>
      <c r="DT316" s="86">
        <v>0</v>
      </c>
      <c r="DU316" s="86">
        <v>0</v>
      </c>
      <c r="DV316" s="86">
        <v>0</v>
      </c>
      <c r="DW316" s="86">
        <v>0</v>
      </c>
      <c r="DX316" s="86">
        <v>0</v>
      </c>
      <c r="DY316" s="86">
        <v>0</v>
      </c>
      <c r="DZ316" s="86">
        <v>101.76863632525543</v>
      </c>
      <c r="EA316" s="86">
        <v>104.07117540029112</v>
      </c>
      <c r="EB316" s="86">
        <v>0</v>
      </c>
      <c r="EC316" s="86">
        <v>0</v>
      </c>
      <c r="ED316" s="86">
        <v>0</v>
      </c>
      <c r="EE316" s="86">
        <v>0</v>
      </c>
      <c r="EF316" s="86">
        <v>0</v>
      </c>
      <c r="EG316" s="86">
        <v>0</v>
      </c>
      <c r="EH316" s="86">
        <v>0</v>
      </c>
      <c r="EI316" s="86">
        <v>0</v>
      </c>
      <c r="EJ316" s="86">
        <v>0</v>
      </c>
      <c r="EK316" s="86">
        <v>0</v>
      </c>
      <c r="EL316" s="86">
        <v>110.74106492027335</v>
      </c>
      <c r="EM316" s="86">
        <v>0</v>
      </c>
      <c r="EN316" s="86">
        <v>0</v>
      </c>
      <c r="EO316" s="86">
        <v>0</v>
      </c>
      <c r="EP316" s="86">
        <v>0</v>
      </c>
      <c r="EQ316" s="86">
        <v>0</v>
      </c>
      <c r="ER316" s="86">
        <v>0</v>
      </c>
      <c r="ES316" s="86">
        <v>0</v>
      </c>
      <c r="ET316" s="86">
        <v>0</v>
      </c>
      <c r="EU316" s="86">
        <v>0</v>
      </c>
      <c r="EV316" s="86">
        <v>0</v>
      </c>
      <c r="EW316" s="86">
        <v>0</v>
      </c>
      <c r="EX316" s="86">
        <v>129.6183</v>
      </c>
      <c r="EY316" s="86">
        <v>135.24376388888888</v>
      </c>
      <c r="EZ316" s="86">
        <v>0</v>
      </c>
      <c r="FA316" s="86">
        <v>0</v>
      </c>
      <c r="FB316" s="86">
        <v>0</v>
      </c>
      <c r="FC316" s="86">
        <v>0</v>
      </c>
      <c r="FD316" s="86">
        <v>0</v>
      </c>
      <c r="FE316" s="86">
        <v>0</v>
      </c>
      <c r="FF316" s="86">
        <v>0</v>
      </c>
      <c r="FG316" s="86">
        <v>0</v>
      </c>
      <c r="FH316" s="86">
        <v>0</v>
      </c>
      <c r="FI316" s="86">
        <v>0</v>
      </c>
      <c r="FJ316" s="86">
        <v>135.29722972972974</v>
      </c>
      <c r="FK316" s="86">
        <v>129.67437106918237</v>
      </c>
      <c r="FL316" s="86">
        <v>0</v>
      </c>
      <c r="FM316" s="86">
        <v>0</v>
      </c>
      <c r="FN316" s="86">
        <v>0</v>
      </c>
      <c r="FO316" s="86">
        <v>0</v>
      </c>
      <c r="FP316" s="86">
        <v>0</v>
      </c>
      <c r="FQ316" s="86">
        <v>0</v>
      </c>
      <c r="FR316" s="86">
        <v>0</v>
      </c>
      <c r="FS316" s="86">
        <v>0</v>
      </c>
      <c r="FT316" s="86">
        <v>0</v>
      </c>
      <c r="FU316" s="86">
        <v>0</v>
      </c>
      <c r="FV316" s="86">
        <v>0</v>
      </c>
      <c r="FW316" s="86">
        <v>138.19777998017838</v>
      </c>
      <c r="FX316" s="86">
        <v>0</v>
      </c>
      <c r="FY316" s="86">
        <v>0</v>
      </c>
      <c r="FZ316" s="86">
        <v>0</v>
      </c>
      <c r="GA316" s="86">
        <v>0</v>
      </c>
    </row>
    <row r="317" spans="2:183">
      <c r="B317" s="43" t="s">
        <v>10</v>
      </c>
      <c r="C317" s="647" t="s">
        <v>52</v>
      </c>
      <c r="D317" s="87">
        <v>0</v>
      </c>
      <c r="E317" s="87">
        <v>0</v>
      </c>
      <c r="F317" s="87">
        <v>0</v>
      </c>
      <c r="G317" s="87">
        <v>0</v>
      </c>
      <c r="H317" s="87">
        <v>0</v>
      </c>
      <c r="I317" s="87">
        <v>0</v>
      </c>
      <c r="J317" s="87">
        <v>3201.66</v>
      </c>
      <c r="K317" s="87">
        <v>0</v>
      </c>
      <c r="L317" s="87">
        <v>0</v>
      </c>
      <c r="M317" s="87">
        <v>0</v>
      </c>
      <c r="N317" s="87">
        <v>0</v>
      </c>
      <c r="O317" s="87">
        <v>0</v>
      </c>
      <c r="P317" s="87">
        <v>0</v>
      </c>
      <c r="Q317" s="87">
        <v>0</v>
      </c>
      <c r="R317" s="87">
        <v>0</v>
      </c>
      <c r="S317" s="87">
        <v>0</v>
      </c>
      <c r="T317" s="87">
        <v>0</v>
      </c>
      <c r="U317" s="87">
        <v>0</v>
      </c>
      <c r="V317" s="87">
        <v>0</v>
      </c>
      <c r="W317" s="87">
        <v>0</v>
      </c>
      <c r="X317" s="87">
        <v>0</v>
      </c>
      <c r="Y317" s="87">
        <v>0</v>
      </c>
      <c r="Z317" s="87">
        <v>0</v>
      </c>
      <c r="AA317" s="87">
        <v>0</v>
      </c>
      <c r="AB317" s="87">
        <v>0</v>
      </c>
      <c r="AC317" s="87">
        <v>0</v>
      </c>
      <c r="AD317" s="87">
        <v>0</v>
      </c>
      <c r="AE317" s="87">
        <v>0</v>
      </c>
      <c r="AF317" s="87">
        <v>0</v>
      </c>
      <c r="AG317" s="87">
        <v>0</v>
      </c>
      <c r="AH317" s="87">
        <v>0</v>
      </c>
      <c r="AI317" s="87">
        <v>0</v>
      </c>
      <c r="AJ317" s="87">
        <v>0</v>
      </c>
      <c r="AK317" s="87">
        <v>0</v>
      </c>
      <c r="AL317" s="87">
        <v>0</v>
      </c>
      <c r="AM317" s="87">
        <v>0</v>
      </c>
      <c r="AN317" s="87">
        <v>0</v>
      </c>
      <c r="AO317" s="87">
        <v>0</v>
      </c>
      <c r="AP317" s="87">
        <v>0</v>
      </c>
      <c r="AQ317" s="87">
        <v>0</v>
      </c>
      <c r="AR317" s="87">
        <v>0</v>
      </c>
      <c r="AS317" s="87">
        <v>0</v>
      </c>
      <c r="AT317" s="87">
        <v>0</v>
      </c>
      <c r="AU317" s="87">
        <v>0</v>
      </c>
      <c r="AV317" s="87">
        <v>0</v>
      </c>
      <c r="AW317" s="87">
        <v>0</v>
      </c>
      <c r="AX317" s="87">
        <v>0</v>
      </c>
      <c r="AY317" s="87">
        <v>0</v>
      </c>
      <c r="AZ317" s="87">
        <v>0</v>
      </c>
      <c r="BA317" s="87">
        <v>0</v>
      </c>
      <c r="BB317" s="87">
        <v>0</v>
      </c>
      <c r="BC317" s="87">
        <v>0</v>
      </c>
      <c r="BD317" s="87">
        <v>0</v>
      </c>
      <c r="BE317" s="87">
        <v>0</v>
      </c>
      <c r="BF317" s="87">
        <v>0</v>
      </c>
      <c r="BG317" s="87">
        <v>0</v>
      </c>
      <c r="BH317" s="87">
        <v>0</v>
      </c>
      <c r="BI317" s="87">
        <v>0</v>
      </c>
      <c r="BJ317" s="87">
        <v>0</v>
      </c>
      <c r="BK317" s="87">
        <v>0</v>
      </c>
      <c r="BL317" s="87">
        <v>0</v>
      </c>
      <c r="BM317" s="87">
        <v>0</v>
      </c>
      <c r="BN317" s="87">
        <v>0</v>
      </c>
      <c r="BO317" s="87">
        <v>0</v>
      </c>
      <c r="BP317" s="87">
        <v>0</v>
      </c>
      <c r="BQ317" s="87">
        <v>0</v>
      </c>
      <c r="BR317" s="87">
        <v>0</v>
      </c>
      <c r="BS317" s="87">
        <v>0</v>
      </c>
      <c r="BT317" s="87">
        <v>0</v>
      </c>
      <c r="BU317" s="87">
        <v>0</v>
      </c>
      <c r="BV317" s="87">
        <v>0</v>
      </c>
      <c r="BW317" s="87">
        <v>0</v>
      </c>
      <c r="BX317" s="87">
        <v>0</v>
      </c>
      <c r="BY317" s="87">
        <v>0</v>
      </c>
      <c r="BZ317" s="87">
        <v>0</v>
      </c>
      <c r="CA317" s="87">
        <v>0</v>
      </c>
      <c r="CB317" s="87">
        <v>0</v>
      </c>
      <c r="CC317" s="87">
        <v>0</v>
      </c>
      <c r="CD317" s="87">
        <v>0</v>
      </c>
      <c r="CE317" s="87">
        <v>0</v>
      </c>
      <c r="CF317" s="87">
        <v>0</v>
      </c>
      <c r="CG317" s="87">
        <v>0</v>
      </c>
      <c r="CH317" s="87">
        <v>0</v>
      </c>
      <c r="CI317" s="87">
        <v>0</v>
      </c>
      <c r="CJ317" s="87">
        <v>0</v>
      </c>
      <c r="CK317" s="87">
        <v>0</v>
      </c>
      <c r="CL317" s="87">
        <v>0</v>
      </c>
      <c r="CM317" s="87">
        <v>0</v>
      </c>
      <c r="CN317" s="87">
        <v>0</v>
      </c>
      <c r="CO317" s="87">
        <v>0</v>
      </c>
      <c r="CP317" s="87">
        <v>0</v>
      </c>
      <c r="CQ317" s="87">
        <v>122.29</v>
      </c>
      <c r="CR317" s="87">
        <v>0</v>
      </c>
      <c r="CS317" s="87">
        <v>0</v>
      </c>
      <c r="CT317" s="87">
        <v>0</v>
      </c>
      <c r="CU317" s="87">
        <v>0</v>
      </c>
      <c r="CV317" s="87">
        <v>0</v>
      </c>
      <c r="CW317" s="87">
        <v>0</v>
      </c>
      <c r="CX317" s="87">
        <v>0</v>
      </c>
      <c r="CY317" s="87">
        <v>0</v>
      </c>
      <c r="CZ317" s="87">
        <v>0</v>
      </c>
      <c r="DA317" s="87">
        <v>0</v>
      </c>
      <c r="DB317" s="87">
        <v>1934.55</v>
      </c>
      <c r="DC317" s="87">
        <v>1365.36</v>
      </c>
      <c r="DD317" s="87">
        <v>0</v>
      </c>
      <c r="DE317" s="87">
        <v>0</v>
      </c>
      <c r="DF317" s="87">
        <v>0</v>
      </c>
      <c r="DG317" s="87">
        <v>0</v>
      </c>
      <c r="DH317" s="87">
        <v>0</v>
      </c>
      <c r="DI317" s="87">
        <v>0</v>
      </c>
      <c r="DJ317" s="87">
        <v>0</v>
      </c>
      <c r="DK317" s="87">
        <v>0</v>
      </c>
      <c r="DL317" s="87">
        <v>0</v>
      </c>
      <c r="DM317" s="87">
        <v>0</v>
      </c>
      <c r="DN317" s="87">
        <v>1409.91</v>
      </c>
      <c r="DO317" s="87">
        <v>1161.29</v>
      </c>
      <c r="DP317" s="87">
        <v>0</v>
      </c>
      <c r="DQ317" s="87">
        <v>0</v>
      </c>
      <c r="DR317" s="87">
        <v>0</v>
      </c>
      <c r="DS317" s="87">
        <v>0</v>
      </c>
      <c r="DT317" s="87">
        <v>0</v>
      </c>
      <c r="DU317" s="87">
        <v>0</v>
      </c>
      <c r="DV317" s="87">
        <v>0</v>
      </c>
      <c r="DW317" s="87">
        <v>0</v>
      </c>
      <c r="DX317" s="87">
        <v>0</v>
      </c>
      <c r="DY317" s="87">
        <v>0</v>
      </c>
      <c r="DZ317" s="87">
        <v>1443.56</v>
      </c>
      <c r="EA317" s="87">
        <v>335.01</v>
      </c>
      <c r="EB317" s="87">
        <v>0</v>
      </c>
      <c r="EC317" s="87">
        <v>0</v>
      </c>
      <c r="ED317" s="87">
        <v>0</v>
      </c>
      <c r="EE317" s="87">
        <v>0</v>
      </c>
      <c r="EF317" s="87">
        <v>0</v>
      </c>
      <c r="EG317" s="87">
        <v>0</v>
      </c>
      <c r="EH317" s="87">
        <v>0</v>
      </c>
      <c r="EI317" s="87">
        <v>0</v>
      </c>
      <c r="EJ317" s="87">
        <v>0</v>
      </c>
      <c r="EK317" s="87">
        <v>0</v>
      </c>
      <c r="EL317" s="87">
        <v>439.94</v>
      </c>
      <c r="EM317" s="87">
        <v>0</v>
      </c>
      <c r="EN317" s="87">
        <v>0</v>
      </c>
      <c r="EO317" s="87">
        <v>0</v>
      </c>
      <c r="EP317" s="87">
        <v>0</v>
      </c>
      <c r="EQ317" s="87">
        <v>0</v>
      </c>
      <c r="ER317" s="87">
        <v>0</v>
      </c>
      <c r="ES317" s="87">
        <v>0</v>
      </c>
      <c r="ET317" s="87">
        <v>0</v>
      </c>
      <c r="EU317" s="87">
        <v>0</v>
      </c>
      <c r="EV317" s="87">
        <v>0</v>
      </c>
      <c r="EW317" s="87">
        <v>0</v>
      </c>
      <c r="EX317" s="87">
        <v>115.97</v>
      </c>
      <c r="EY317" s="87">
        <v>92.82</v>
      </c>
      <c r="EZ317" s="87">
        <v>0</v>
      </c>
      <c r="FA317" s="87">
        <v>0</v>
      </c>
      <c r="FB317" s="87">
        <v>0</v>
      </c>
      <c r="FC317" s="87">
        <v>0</v>
      </c>
      <c r="FD317" s="87">
        <v>0</v>
      </c>
      <c r="FE317" s="87">
        <v>0</v>
      </c>
      <c r="FF317" s="87">
        <v>0</v>
      </c>
      <c r="FG317" s="87">
        <v>0</v>
      </c>
      <c r="FH317" s="87">
        <v>0</v>
      </c>
      <c r="FI317" s="87">
        <v>0</v>
      </c>
      <c r="FJ317" s="87">
        <v>58.83</v>
      </c>
      <c r="FK317" s="87">
        <v>84.240000000000009</v>
      </c>
      <c r="FL317" s="87">
        <v>0</v>
      </c>
      <c r="FM317" s="87">
        <v>0</v>
      </c>
      <c r="FN317" s="87">
        <v>0</v>
      </c>
      <c r="FO317" s="87">
        <v>0</v>
      </c>
      <c r="FP317" s="87">
        <v>0</v>
      </c>
      <c r="FQ317" s="87">
        <v>0</v>
      </c>
      <c r="FR317" s="87">
        <v>0</v>
      </c>
      <c r="FS317" s="87">
        <v>0</v>
      </c>
      <c r="FT317" s="87">
        <v>0</v>
      </c>
      <c r="FU317" s="87">
        <v>0</v>
      </c>
      <c r="FV317" s="87">
        <v>0</v>
      </c>
      <c r="FW317" s="87">
        <v>137.46</v>
      </c>
      <c r="FX317" s="87">
        <v>0</v>
      </c>
      <c r="FY317" s="87">
        <v>0</v>
      </c>
      <c r="FZ317" s="87">
        <v>0</v>
      </c>
      <c r="GA317" s="87">
        <v>0</v>
      </c>
    </row>
    <row r="318" spans="2:183">
      <c r="B318" s="43" t="s">
        <v>10</v>
      </c>
      <c r="C318" s="647" t="s">
        <v>53</v>
      </c>
      <c r="D318" s="86">
        <v>0</v>
      </c>
      <c r="E318" s="86">
        <v>0</v>
      </c>
      <c r="F318" s="86">
        <v>0</v>
      </c>
      <c r="G318" s="86">
        <v>0</v>
      </c>
      <c r="H318" s="86">
        <v>0</v>
      </c>
      <c r="I318" s="86">
        <v>0</v>
      </c>
      <c r="J318" s="86">
        <v>0.2170175557513726</v>
      </c>
      <c r="K318" s="86">
        <v>0</v>
      </c>
      <c r="L318" s="86">
        <v>0</v>
      </c>
      <c r="M318" s="86">
        <v>0</v>
      </c>
      <c r="N318" s="86">
        <v>0</v>
      </c>
      <c r="O318" s="86">
        <v>0</v>
      </c>
      <c r="P318" s="86">
        <v>0</v>
      </c>
      <c r="Q318" s="86">
        <v>0</v>
      </c>
      <c r="R318" s="86">
        <v>0</v>
      </c>
      <c r="S318" s="86">
        <v>0</v>
      </c>
      <c r="T318" s="86">
        <v>0</v>
      </c>
      <c r="U318" s="86">
        <v>0</v>
      </c>
      <c r="V318" s="86">
        <v>0</v>
      </c>
      <c r="W318" s="86">
        <v>0</v>
      </c>
      <c r="X318" s="86">
        <v>0</v>
      </c>
      <c r="Y318" s="86">
        <v>0</v>
      </c>
      <c r="Z318" s="86">
        <v>0</v>
      </c>
      <c r="AA318" s="86">
        <v>0</v>
      </c>
      <c r="AB318" s="86">
        <v>0</v>
      </c>
      <c r="AC318" s="86">
        <v>0</v>
      </c>
      <c r="AD318" s="86">
        <v>0</v>
      </c>
      <c r="AE318" s="86">
        <v>0</v>
      </c>
      <c r="AF318" s="86">
        <v>0</v>
      </c>
      <c r="AG318" s="86">
        <v>0</v>
      </c>
      <c r="AH318" s="86">
        <v>0</v>
      </c>
      <c r="AI318" s="86">
        <v>0</v>
      </c>
      <c r="AJ318" s="86">
        <v>0</v>
      </c>
      <c r="AK318" s="86">
        <v>0</v>
      </c>
      <c r="AL318" s="86">
        <v>0</v>
      </c>
      <c r="AM318" s="86">
        <v>0</v>
      </c>
      <c r="AN318" s="86">
        <v>0</v>
      </c>
      <c r="AO318" s="86">
        <v>0</v>
      </c>
      <c r="AP318" s="86">
        <v>0</v>
      </c>
      <c r="AQ318" s="86">
        <v>0</v>
      </c>
      <c r="AR318" s="86">
        <v>0</v>
      </c>
      <c r="AS318" s="86">
        <v>0</v>
      </c>
      <c r="AT318" s="86">
        <v>0</v>
      </c>
      <c r="AU318" s="86">
        <v>0</v>
      </c>
      <c r="AV318" s="86">
        <v>0</v>
      </c>
      <c r="AW318" s="86">
        <v>0</v>
      </c>
      <c r="AX318" s="86">
        <v>0</v>
      </c>
      <c r="AY318" s="86">
        <v>0</v>
      </c>
      <c r="AZ318" s="86">
        <v>0</v>
      </c>
      <c r="BA318" s="86">
        <v>0</v>
      </c>
      <c r="BB318" s="86">
        <v>0</v>
      </c>
      <c r="BC318" s="86">
        <v>0</v>
      </c>
      <c r="BD318" s="86">
        <v>0</v>
      </c>
      <c r="BE318" s="86">
        <v>0</v>
      </c>
      <c r="BF318" s="86">
        <v>0</v>
      </c>
      <c r="BG318" s="86">
        <v>0</v>
      </c>
      <c r="BH318" s="86">
        <v>0</v>
      </c>
      <c r="BI318" s="86">
        <v>0</v>
      </c>
      <c r="BJ318" s="86">
        <v>0</v>
      </c>
      <c r="BK318" s="86">
        <v>0</v>
      </c>
      <c r="BL318" s="86">
        <v>0</v>
      </c>
      <c r="BM318" s="86">
        <v>0</v>
      </c>
      <c r="BN318" s="86">
        <v>0</v>
      </c>
      <c r="BO318" s="86">
        <v>0</v>
      </c>
      <c r="BP318" s="86">
        <v>0</v>
      </c>
      <c r="BQ318" s="86">
        <v>0</v>
      </c>
      <c r="BR318" s="86">
        <v>0</v>
      </c>
      <c r="BS318" s="86">
        <v>0</v>
      </c>
      <c r="BT318" s="86">
        <v>0</v>
      </c>
      <c r="BU318" s="86">
        <v>0</v>
      </c>
      <c r="BV318" s="86">
        <v>0</v>
      </c>
      <c r="BW318" s="86">
        <v>0</v>
      </c>
      <c r="BX318" s="86">
        <v>0</v>
      </c>
      <c r="BY318" s="86">
        <v>0</v>
      </c>
      <c r="BZ318" s="86">
        <v>0</v>
      </c>
      <c r="CA318" s="86">
        <v>0</v>
      </c>
      <c r="CB318" s="86">
        <v>0</v>
      </c>
      <c r="CC318" s="86">
        <v>0</v>
      </c>
      <c r="CD318" s="86">
        <v>0</v>
      </c>
      <c r="CE318" s="86">
        <v>0</v>
      </c>
      <c r="CF318" s="86">
        <v>0</v>
      </c>
      <c r="CG318" s="86">
        <v>0</v>
      </c>
      <c r="CH318" s="86">
        <v>0</v>
      </c>
      <c r="CI318" s="86">
        <v>0</v>
      </c>
      <c r="CJ318" s="86">
        <v>0</v>
      </c>
      <c r="CK318" s="86">
        <v>0</v>
      </c>
      <c r="CL318" s="86">
        <v>0</v>
      </c>
      <c r="CM318" s="86">
        <v>0</v>
      </c>
      <c r="CN318" s="86">
        <v>0</v>
      </c>
      <c r="CO318" s="86">
        <v>0</v>
      </c>
      <c r="CP318" s="86">
        <v>0</v>
      </c>
      <c r="CQ318" s="86">
        <v>0.11260589318600368</v>
      </c>
      <c r="CR318" s="86">
        <v>0</v>
      </c>
      <c r="CS318" s="86">
        <v>0</v>
      </c>
      <c r="CT318" s="86">
        <v>0</v>
      </c>
      <c r="CU318" s="86">
        <v>0</v>
      </c>
      <c r="CV318" s="86">
        <v>0</v>
      </c>
      <c r="CW318" s="86">
        <v>0</v>
      </c>
      <c r="CX318" s="86">
        <v>0</v>
      </c>
      <c r="CY318" s="86">
        <v>0</v>
      </c>
      <c r="CZ318" s="86">
        <v>0</v>
      </c>
      <c r="DA318" s="86">
        <v>0</v>
      </c>
      <c r="DB318" s="86">
        <v>0.11551621185884038</v>
      </c>
      <c r="DC318" s="86">
        <v>0.11553223895752242</v>
      </c>
      <c r="DD318" s="86">
        <v>0</v>
      </c>
      <c r="DE318" s="86">
        <v>0</v>
      </c>
      <c r="DF318" s="86">
        <v>0</v>
      </c>
      <c r="DG318" s="86">
        <v>0</v>
      </c>
      <c r="DH318" s="86">
        <v>0</v>
      </c>
      <c r="DI318" s="86">
        <v>0</v>
      </c>
      <c r="DJ318" s="86">
        <v>0</v>
      </c>
      <c r="DK318" s="86">
        <v>0</v>
      </c>
      <c r="DL318" s="86">
        <v>0</v>
      </c>
      <c r="DM318" s="86">
        <v>0</v>
      </c>
      <c r="DN318" s="86">
        <v>0.11865931661336476</v>
      </c>
      <c r="DO318" s="86">
        <v>0.11864425827543931</v>
      </c>
      <c r="DP318" s="86">
        <v>0</v>
      </c>
      <c r="DQ318" s="86">
        <v>0</v>
      </c>
      <c r="DR318" s="86">
        <v>0</v>
      </c>
      <c r="DS318" s="86">
        <v>0</v>
      </c>
      <c r="DT318" s="86">
        <v>0</v>
      </c>
      <c r="DU318" s="86">
        <v>0</v>
      </c>
      <c r="DV318" s="86">
        <v>0</v>
      </c>
      <c r="DW318" s="86">
        <v>0</v>
      </c>
      <c r="DX318" s="86">
        <v>0</v>
      </c>
      <c r="DY318" s="86">
        <v>0</v>
      </c>
      <c r="DZ318" s="86">
        <v>0.12189141264882208</v>
      </c>
      <c r="EA318" s="86">
        <v>0.12191048034934497</v>
      </c>
      <c r="EB318" s="86">
        <v>0</v>
      </c>
      <c r="EC318" s="86">
        <v>0</v>
      </c>
      <c r="ED318" s="86">
        <v>0</v>
      </c>
      <c r="EE318" s="86">
        <v>0</v>
      </c>
      <c r="EF318" s="86">
        <v>0</v>
      </c>
      <c r="EG318" s="86">
        <v>0</v>
      </c>
      <c r="EH318" s="86">
        <v>0</v>
      </c>
      <c r="EI318" s="86">
        <v>0</v>
      </c>
      <c r="EJ318" s="86">
        <v>0</v>
      </c>
      <c r="EK318" s="86">
        <v>0</v>
      </c>
      <c r="EL318" s="86">
        <v>0.12526765375854215</v>
      </c>
      <c r="EM318" s="86">
        <v>0</v>
      </c>
      <c r="EN318" s="86">
        <v>0</v>
      </c>
      <c r="EO318" s="86">
        <v>0</v>
      </c>
      <c r="EP318" s="86">
        <v>0</v>
      </c>
      <c r="EQ318" s="86">
        <v>0</v>
      </c>
      <c r="ER318" s="86">
        <v>0</v>
      </c>
      <c r="ES318" s="86">
        <v>0</v>
      </c>
      <c r="ET318" s="86">
        <v>0</v>
      </c>
      <c r="EU318" s="86">
        <v>0</v>
      </c>
      <c r="EV318" s="86">
        <v>0</v>
      </c>
      <c r="EW318" s="86">
        <v>0</v>
      </c>
      <c r="EX318" s="86">
        <v>0.12885555555555556</v>
      </c>
      <c r="EY318" s="86">
        <v>0.12891666666666665</v>
      </c>
      <c r="EZ318" s="86">
        <v>0</v>
      </c>
      <c r="FA318" s="86">
        <v>0</v>
      </c>
      <c r="FB318" s="86">
        <v>0</v>
      </c>
      <c r="FC318" s="86">
        <v>0</v>
      </c>
      <c r="FD318" s="86">
        <v>0</v>
      </c>
      <c r="FE318" s="86">
        <v>0</v>
      </c>
      <c r="FF318" s="86">
        <v>0</v>
      </c>
      <c r="FG318" s="86">
        <v>0</v>
      </c>
      <c r="FH318" s="86">
        <v>0</v>
      </c>
      <c r="FI318" s="86">
        <v>0</v>
      </c>
      <c r="FJ318" s="86">
        <v>0.13250000000000001</v>
      </c>
      <c r="FK318" s="86">
        <v>0.13245283018867926</v>
      </c>
      <c r="FL318" s="86">
        <v>0</v>
      </c>
      <c r="FM318" s="86">
        <v>0</v>
      </c>
      <c r="FN318" s="86">
        <v>0</v>
      </c>
      <c r="FO318" s="86">
        <v>0</v>
      </c>
      <c r="FP318" s="86">
        <v>0</v>
      </c>
      <c r="FQ318" s="86">
        <v>0</v>
      </c>
      <c r="FR318" s="86">
        <v>0</v>
      </c>
      <c r="FS318" s="86">
        <v>0</v>
      </c>
      <c r="FT318" s="86">
        <v>0</v>
      </c>
      <c r="FU318" s="86">
        <v>0</v>
      </c>
      <c r="FV318" s="86">
        <v>0</v>
      </c>
      <c r="FW318" s="86">
        <v>0.1362338949454906</v>
      </c>
      <c r="FX318" s="86">
        <v>0</v>
      </c>
      <c r="FY318" s="86">
        <v>0</v>
      </c>
      <c r="FZ318" s="86">
        <v>0</v>
      </c>
      <c r="GA318" s="86">
        <v>0</v>
      </c>
    </row>
    <row r="319" spans="2:183">
      <c r="B319" s="43" t="s">
        <v>10</v>
      </c>
      <c r="C319" s="647" t="s">
        <v>228</v>
      </c>
      <c r="D319" s="85">
        <v>0</v>
      </c>
      <c r="E319" s="85">
        <v>0</v>
      </c>
      <c r="F319" s="85">
        <v>0</v>
      </c>
      <c r="G319" s="85">
        <v>0</v>
      </c>
      <c r="H319" s="85">
        <v>0</v>
      </c>
      <c r="I319" s="85">
        <v>0</v>
      </c>
      <c r="J319" s="85">
        <v>614558.02</v>
      </c>
      <c r="K319" s="85">
        <v>0</v>
      </c>
      <c r="L319" s="85">
        <v>0</v>
      </c>
      <c r="M319" s="85">
        <v>0</v>
      </c>
      <c r="N319" s="85">
        <v>0</v>
      </c>
      <c r="O319" s="85">
        <v>0</v>
      </c>
      <c r="P319" s="85">
        <v>0</v>
      </c>
      <c r="Q319" s="85">
        <v>0</v>
      </c>
      <c r="R319" s="85">
        <v>0</v>
      </c>
      <c r="S319" s="85">
        <v>0</v>
      </c>
      <c r="T319" s="85">
        <v>0</v>
      </c>
      <c r="U319" s="85">
        <v>0</v>
      </c>
      <c r="V319" s="85">
        <v>0</v>
      </c>
      <c r="W319" s="85">
        <v>0</v>
      </c>
      <c r="X319" s="85">
        <v>0</v>
      </c>
      <c r="Y319" s="85">
        <v>0</v>
      </c>
      <c r="Z319" s="85">
        <v>0</v>
      </c>
      <c r="AA319" s="85">
        <v>0</v>
      </c>
      <c r="AB319" s="85">
        <v>0</v>
      </c>
      <c r="AC319" s="85">
        <v>0</v>
      </c>
      <c r="AD319" s="85">
        <v>0</v>
      </c>
      <c r="AE319" s="85">
        <v>0</v>
      </c>
      <c r="AF319" s="85">
        <v>0</v>
      </c>
      <c r="AG319" s="85">
        <v>0</v>
      </c>
      <c r="AH319" s="85">
        <v>0</v>
      </c>
      <c r="AI319" s="85">
        <v>0</v>
      </c>
      <c r="AJ319" s="85">
        <v>0</v>
      </c>
      <c r="AK319" s="85">
        <v>0</v>
      </c>
      <c r="AL319" s="85">
        <v>0</v>
      </c>
      <c r="AM319" s="85">
        <v>0</v>
      </c>
      <c r="AN319" s="85">
        <v>0</v>
      </c>
      <c r="AO319" s="85">
        <v>0</v>
      </c>
      <c r="AP319" s="85">
        <v>0</v>
      </c>
      <c r="AQ319" s="85">
        <v>0</v>
      </c>
      <c r="AR319" s="85">
        <v>0</v>
      </c>
      <c r="AS319" s="85">
        <v>0</v>
      </c>
      <c r="AT319" s="85">
        <v>0</v>
      </c>
      <c r="AU319" s="85">
        <v>0</v>
      </c>
      <c r="AV319" s="85">
        <v>0</v>
      </c>
      <c r="AW319" s="85">
        <v>0</v>
      </c>
      <c r="AX319" s="85">
        <v>0</v>
      </c>
      <c r="AY319" s="85">
        <v>0</v>
      </c>
      <c r="AZ319" s="85">
        <v>0</v>
      </c>
      <c r="BA319" s="85">
        <v>0</v>
      </c>
      <c r="BB319" s="85">
        <v>0</v>
      </c>
      <c r="BC319" s="85">
        <v>0</v>
      </c>
      <c r="BD319" s="85">
        <v>0</v>
      </c>
      <c r="BE319" s="85">
        <v>0</v>
      </c>
      <c r="BF319" s="85">
        <v>0</v>
      </c>
      <c r="BG319" s="85">
        <v>0</v>
      </c>
      <c r="BH319" s="85">
        <v>0</v>
      </c>
      <c r="BI319" s="85">
        <v>0</v>
      </c>
      <c r="BJ319" s="85">
        <v>0</v>
      </c>
      <c r="BK319" s="85">
        <v>0</v>
      </c>
      <c r="BL319" s="85">
        <v>0</v>
      </c>
      <c r="BM319" s="85">
        <v>0</v>
      </c>
      <c r="BN319" s="85">
        <v>0</v>
      </c>
      <c r="BO319" s="85">
        <v>0</v>
      </c>
      <c r="BP319" s="85">
        <v>0</v>
      </c>
      <c r="BQ319" s="85">
        <v>0</v>
      </c>
      <c r="BR319" s="85">
        <v>0</v>
      </c>
      <c r="BS319" s="85">
        <v>0</v>
      </c>
      <c r="BT319" s="85">
        <v>0</v>
      </c>
      <c r="BU319" s="85">
        <v>0</v>
      </c>
      <c r="BV319" s="85">
        <v>0</v>
      </c>
      <c r="BW319" s="85">
        <v>0</v>
      </c>
      <c r="BX319" s="85">
        <v>0</v>
      </c>
      <c r="BY319" s="85">
        <v>0</v>
      </c>
      <c r="BZ319" s="85">
        <v>0</v>
      </c>
      <c r="CA319" s="85">
        <v>0</v>
      </c>
      <c r="CB319" s="85">
        <v>0</v>
      </c>
      <c r="CC319" s="85">
        <v>0</v>
      </c>
      <c r="CD319" s="85">
        <v>0</v>
      </c>
      <c r="CE319" s="85">
        <v>0</v>
      </c>
      <c r="CF319" s="85">
        <v>0</v>
      </c>
      <c r="CG319" s="85">
        <v>0</v>
      </c>
      <c r="CH319" s="85">
        <v>0</v>
      </c>
      <c r="CI319" s="85">
        <v>0</v>
      </c>
      <c r="CJ319" s="85">
        <v>0</v>
      </c>
      <c r="CK319" s="85">
        <v>0</v>
      </c>
      <c r="CL319" s="85">
        <v>0</v>
      </c>
      <c r="CM319" s="85">
        <v>0</v>
      </c>
      <c r="CN319" s="85">
        <v>0</v>
      </c>
      <c r="CO319" s="85">
        <v>0</v>
      </c>
      <c r="CP319" s="85">
        <v>0</v>
      </c>
      <c r="CQ319" s="85">
        <v>103390.15999999999</v>
      </c>
      <c r="CR319" s="85">
        <v>0</v>
      </c>
      <c r="CS319" s="85">
        <v>0</v>
      </c>
      <c r="CT319" s="85">
        <v>0</v>
      </c>
      <c r="CU319" s="85">
        <v>0</v>
      </c>
      <c r="CV319" s="85">
        <v>0</v>
      </c>
      <c r="CW319" s="85">
        <v>0</v>
      </c>
      <c r="CX319" s="85">
        <v>0</v>
      </c>
      <c r="CY319" s="85">
        <v>0</v>
      </c>
      <c r="CZ319" s="85">
        <v>0</v>
      </c>
      <c r="DA319" s="85">
        <v>0</v>
      </c>
      <c r="DB319" s="85">
        <v>1515385.22</v>
      </c>
      <c r="DC319" s="85">
        <v>1093288.8900000001</v>
      </c>
      <c r="DD319" s="85">
        <v>0</v>
      </c>
      <c r="DE319" s="85">
        <v>0</v>
      </c>
      <c r="DF319" s="85">
        <v>0</v>
      </c>
      <c r="DG319" s="85">
        <v>0</v>
      </c>
      <c r="DH319" s="85">
        <v>0</v>
      </c>
      <c r="DI319" s="85">
        <v>0</v>
      </c>
      <c r="DJ319" s="85">
        <v>0</v>
      </c>
      <c r="DK319" s="85">
        <v>0</v>
      </c>
      <c r="DL319" s="85">
        <v>0</v>
      </c>
      <c r="DM319" s="85">
        <v>0</v>
      </c>
      <c r="DN319" s="85">
        <v>1154342.5799999998</v>
      </c>
      <c r="DO319" s="85">
        <v>940271.08000000007</v>
      </c>
      <c r="DP319" s="85">
        <v>0</v>
      </c>
      <c r="DQ319" s="85">
        <v>0</v>
      </c>
      <c r="DR319" s="85">
        <v>0</v>
      </c>
      <c r="DS319" s="85">
        <v>0</v>
      </c>
      <c r="DT319" s="85">
        <v>0</v>
      </c>
      <c r="DU319" s="85">
        <v>0</v>
      </c>
      <c r="DV319" s="85">
        <v>0</v>
      </c>
      <c r="DW319" s="85">
        <v>0</v>
      </c>
      <c r="DX319" s="85">
        <v>0</v>
      </c>
      <c r="DY319" s="85">
        <v>0</v>
      </c>
      <c r="DZ319" s="85">
        <v>1206689.52</v>
      </c>
      <c r="EA319" s="85">
        <v>286322.60000000003</v>
      </c>
      <c r="EB319" s="85">
        <v>0</v>
      </c>
      <c r="EC319" s="85">
        <v>0</v>
      </c>
      <c r="ED319" s="85">
        <v>0</v>
      </c>
      <c r="EE319" s="85">
        <v>0</v>
      </c>
      <c r="EF319" s="85">
        <v>0</v>
      </c>
      <c r="EG319" s="85">
        <v>0</v>
      </c>
      <c r="EH319" s="85">
        <v>0</v>
      </c>
      <c r="EI319" s="85">
        <v>0</v>
      </c>
      <c r="EJ319" s="85">
        <v>0</v>
      </c>
      <c r="EK319" s="85">
        <v>0</v>
      </c>
      <c r="EL319" s="85">
        <v>389362.56</v>
      </c>
      <c r="EM319" s="85">
        <v>0</v>
      </c>
      <c r="EN319" s="85">
        <v>0</v>
      </c>
      <c r="EO319" s="85">
        <v>0</v>
      </c>
      <c r="EP319" s="85">
        <v>0</v>
      </c>
      <c r="EQ319" s="85">
        <v>0</v>
      </c>
      <c r="ER319" s="85">
        <v>0</v>
      </c>
      <c r="ES319" s="85">
        <v>0</v>
      </c>
      <c r="ET319" s="85">
        <v>0</v>
      </c>
      <c r="EU319" s="85">
        <v>0</v>
      </c>
      <c r="EV319" s="85">
        <v>0</v>
      </c>
      <c r="EW319" s="85">
        <v>0</v>
      </c>
      <c r="EX319" s="85">
        <v>116772.44</v>
      </c>
      <c r="EY319" s="85">
        <v>97468.33</v>
      </c>
      <c r="EZ319" s="85">
        <v>0</v>
      </c>
      <c r="FA319" s="85">
        <v>0</v>
      </c>
      <c r="FB319" s="85">
        <v>0</v>
      </c>
      <c r="FC319" s="85">
        <v>0</v>
      </c>
      <c r="FD319" s="85">
        <v>0</v>
      </c>
      <c r="FE319" s="85">
        <v>0</v>
      </c>
      <c r="FF319" s="85">
        <v>0</v>
      </c>
      <c r="FG319" s="85">
        <v>0</v>
      </c>
      <c r="FH319" s="85">
        <v>0</v>
      </c>
      <c r="FI319" s="85">
        <v>0</v>
      </c>
      <c r="FJ319" s="85">
        <v>60130.8</v>
      </c>
      <c r="FK319" s="85">
        <v>82557.14</v>
      </c>
      <c r="FL319" s="85">
        <v>0</v>
      </c>
      <c r="FM319" s="85">
        <v>0</v>
      </c>
      <c r="FN319" s="85">
        <v>0</v>
      </c>
      <c r="FO319" s="85">
        <v>0</v>
      </c>
      <c r="FP319" s="85">
        <v>0</v>
      </c>
      <c r="FQ319" s="85">
        <v>0</v>
      </c>
      <c r="FR319" s="85">
        <v>0</v>
      </c>
      <c r="FS319" s="85">
        <v>0</v>
      </c>
      <c r="FT319" s="85">
        <v>0</v>
      </c>
      <c r="FU319" s="85">
        <v>0</v>
      </c>
      <c r="FV319" s="85">
        <v>0</v>
      </c>
      <c r="FW319" s="85">
        <v>139579.01999999999</v>
      </c>
      <c r="FX319" s="85">
        <v>0</v>
      </c>
      <c r="FY319" s="85">
        <v>0</v>
      </c>
      <c r="FZ319" s="85">
        <v>0</v>
      </c>
      <c r="GA319" s="85">
        <v>0</v>
      </c>
    </row>
    <row r="320" spans="2:183">
      <c r="B320" s="183" t="s">
        <v>10</v>
      </c>
      <c r="C320" s="648" t="s">
        <v>229</v>
      </c>
      <c r="D320" s="184">
        <v>0</v>
      </c>
      <c r="E320" s="184">
        <v>0</v>
      </c>
      <c r="F320" s="184">
        <v>0</v>
      </c>
      <c r="G320" s="184">
        <v>0</v>
      </c>
      <c r="H320" s="184">
        <v>0</v>
      </c>
      <c r="I320" s="184">
        <v>0</v>
      </c>
      <c r="J320" s="184">
        <v>1394658.8835897786</v>
      </c>
      <c r="K320" s="184">
        <v>0</v>
      </c>
      <c r="L320" s="184">
        <v>0</v>
      </c>
      <c r="M320" s="184">
        <v>0</v>
      </c>
      <c r="N320" s="184">
        <v>0</v>
      </c>
      <c r="O320" s="184">
        <v>0</v>
      </c>
      <c r="P320" s="184">
        <v>0</v>
      </c>
      <c r="Q320" s="184">
        <v>0</v>
      </c>
      <c r="R320" s="184">
        <v>0</v>
      </c>
      <c r="S320" s="184">
        <v>0</v>
      </c>
      <c r="T320" s="184">
        <v>0</v>
      </c>
      <c r="U320" s="184">
        <v>0</v>
      </c>
      <c r="V320" s="184">
        <v>0</v>
      </c>
      <c r="W320" s="184">
        <v>0</v>
      </c>
      <c r="X320" s="184">
        <v>0</v>
      </c>
      <c r="Y320" s="184">
        <v>0</v>
      </c>
      <c r="Z320" s="184">
        <v>0</v>
      </c>
      <c r="AA320" s="184">
        <v>0</v>
      </c>
      <c r="AB320" s="184">
        <v>0</v>
      </c>
      <c r="AC320" s="184">
        <v>0</v>
      </c>
      <c r="AD320" s="184">
        <v>0</v>
      </c>
      <c r="AE320" s="184">
        <v>0</v>
      </c>
      <c r="AF320" s="184">
        <v>0</v>
      </c>
      <c r="AG320" s="184">
        <v>0</v>
      </c>
      <c r="AH320" s="184">
        <v>0</v>
      </c>
      <c r="AI320" s="184">
        <v>0</v>
      </c>
      <c r="AJ320" s="184">
        <v>0</v>
      </c>
      <c r="AK320" s="184">
        <v>0</v>
      </c>
      <c r="AL320" s="184">
        <v>0</v>
      </c>
      <c r="AM320" s="184">
        <v>0</v>
      </c>
      <c r="AN320" s="184">
        <v>0</v>
      </c>
      <c r="AO320" s="184">
        <v>0</v>
      </c>
      <c r="AP320" s="184">
        <v>0</v>
      </c>
      <c r="AQ320" s="184">
        <v>0</v>
      </c>
      <c r="AR320" s="184">
        <v>0</v>
      </c>
      <c r="AS320" s="184">
        <v>0</v>
      </c>
      <c r="AT320" s="184">
        <v>0</v>
      </c>
      <c r="AU320" s="184">
        <v>0</v>
      </c>
      <c r="AV320" s="184">
        <v>0</v>
      </c>
      <c r="AW320" s="184">
        <v>0</v>
      </c>
      <c r="AX320" s="184">
        <v>0</v>
      </c>
      <c r="AY320" s="184">
        <v>0</v>
      </c>
      <c r="AZ320" s="184">
        <v>0</v>
      </c>
      <c r="BA320" s="184">
        <v>0</v>
      </c>
      <c r="BB320" s="184">
        <v>0</v>
      </c>
      <c r="BC320" s="184">
        <v>0</v>
      </c>
      <c r="BD320" s="184">
        <v>0</v>
      </c>
      <c r="BE320" s="184">
        <v>0</v>
      </c>
      <c r="BF320" s="184">
        <v>0</v>
      </c>
      <c r="BG320" s="184">
        <v>0</v>
      </c>
      <c r="BH320" s="184">
        <v>0</v>
      </c>
      <c r="BI320" s="184">
        <v>0</v>
      </c>
      <c r="BJ320" s="184">
        <v>0</v>
      </c>
      <c r="BK320" s="184">
        <v>0</v>
      </c>
      <c r="BL320" s="184">
        <v>0</v>
      </c>
      <c r="BM320" s="184">
        <v>0</v>
      </c>
      <c r="BN320" s="184">
        <v>0</v>
      </c>
      <c r="BO320" s="184">
        <v>0</v>
      </c>
      <c r="BP320" s="184">
        <v>0</v>
      </c>
      <c r="BQ320" s="184">
        <v>0</v>
      </c>
      <c r="BR320" s="184">
        <v>0</v>
      </c>
      <c r="BS320" s="184">
        <v>0</v>
      </c>
      <c r="BT320" s="184">
        <v>0</v>
      </c>
      <c r="BU320" s="184">
        <v>0</v>
      </c>
      <c r="BV320" s="184">
        <v>0</v>
      </c>
      <c r="BW320" s="184">
        <v>0</v>
      </c>
      <c r="BX320" s="184">
        <v>0</v>
      </c>
      <c r="BY320" s="184">
        <v>0</v>
      </c>
      <c r="BZ320" s="184">
        <v>0</v>
      </c>
      <c r="CA320" s="184">
        <v>0</v>
      </c>
      <c r="CB320" s="184">
        <v>0</v>
      </c>
      <c r="CC320" s="184">
        <v>0</v>
      </c>
      <c r="CD320" s="184">
        <v>0</v>
      </c>
      <c r="CE320" s="184">
        <v>0</v>
      </c>
      <c r="CF320" s="184">
        <v>0</v>
      </c>
      <c r="CG320" s="184">
        <v>0</v>
      </c>
      <c r="CH320" s="184">
        <v>0</v>
      </c>
      <c r="CI320" s="184">
        <v>0</v>
      </c>
      <c r="CJ320" s="184">
        <v>0</v>
      </c>
      <c r="CK320" s="184">
        <v>0</v>
      </c>
      <c r="CL320" s="184">
        <v>0</v>
      </c>
      <c r="CM320" s="184">
        <v>0</v>
      </c>
      <c r="CN320" s="184">
        <v>0</v>
      </c>
      <c r="CO320" s="184">
        <v>0</v>
      </c>
      <c r="CP320" s="184">
        <v>0</v>
      </c>
      <c r="CQ320" s="184">
        <v>3187387.2530386737</v>
      </c>
      <c r="CR320" s="184">
        <v>0</v>
      </c>
      <c r="CS320" s="184">
        <v>0</v>
      </c>
      <c r="CT320" s="184">
        <v>0</v>
      </c>
      <c r="CU320" s="184">
        <v>0</v>
      </c>
      <c r="CV320" s="184">
        <v>0</v>
      </c>
      <c r="CW320" s="184">
        <v>0</v>
      </c>
      <c r="CX320" s="184">
        <v>0</v>
      </c>
      <c r="CY320" s="184">
        <v>0</v>
      </c>
      <c r="CZ320" s="184">
        <v>0</v>
      </c>
      <c r="DA320" s="184">
        <v>0</v>
      </c>
      <c r="DB320" s="184">
        <v>3029503.6224756669</v>
      </c>
      <c r="DC320" s="184">
        <v>3097250.9762396351</v>
      </c>
      <c r="DD320" s="184">
        <v>0</v>
      </c>
      <c r="DE320" s="184">
        <v>0</v>
      </c>
      <c r="DF320" s="184">
        <v>0</v>
      </c>
      <c r="DG320" s="184">
        <v>0</v>
      </c>
      <c r="DH320" s="184">
        <v>0</v>
      </c>
      <c r="DI320" s="184">
        <v>0</v>
      </c>
      <c r="DJ320" s="184">
        <v>0</v>
      </c>
      <c r="DK320" s="184">
        <v>0</v>
      </c>
      <c r="DL320" s="184">
        <v>0</v>
      </c>
      <c r="DM320" s="184">
        <v>0</v>
      </c>
      <c r="DN320" s="184">
        <v>3252599.6952028275</v>
      </c>
      <c r="DO320" s="184">
        <v>3216211.2544340012</v>
      </c>
      <c r="DP320" s="184">
        <v>0</v>
      </c>
      <c r="DQ320" s="184">
        <v>0</v>
      </c>
      <c r="DR320" s="184">
        <v>0</v>
      </c>
      <c r="DS320" s="184">
        <v>0</v>
      </c>
      <c r="DT320" s="184">
        <v>0</v>
      </c>
      <c r="DU320" s="184">
        <v>0</v>
      </c>
      <c r="DV320" s="184">
        <v>0</v>
      </c>
      <c r="DW320" s="184">
        <v>0</v>
      </c>
      <c r="DX320" s="184">
        <v>0</v>
      </c>
      <c r="DY320" s="184">
        <v>0</v>
      </c>
      <c r="DZ320" s="184">
        <v>3411294.868665034</v>
      </c>
      <c r="EA320" s="184">
        <v>3488384.515283843</v>
      </c>
      <c r="EB320" s="184">
        <v>0</v>
      </c>
      <c r="EC320" s="184">
        <v>0</v>
      </c>
      <c r="ED320" s="184">
        <v>0</v>
      </c>
      <c r="EE320" s="184">
        <v>0</v>
      </c>
      <c r="EF320" s="184">
        <v>0</v>
      </c>
      <c r="EG320" s="184">
        <v>0</v>
      </c>
      <c r="EH320" s="184">
        <v>0</v>
      </c>
      <c r="EI320" s="184">
        <v>0</v>
      </c>
      <c r="EJ320" s="184">
        <v>0</v>
      </c>
      <c r="EK320" s="184">
        <v>0</v>
      </c>
      <c r="EL320" s="184">
        <v>3711804.8145785877</v>
      </c>
      <c r="EM320" s="184">
        <v>0</v>
      </c>
      <c r="EN320" s="184">
        <v>0</v>
      </c>
      <c r="EO320" s="184">
        <v>0</v>
      </c>
      <c r="EP320" s="184">
        <v>0</v>
      </c>
      <c r="EQ320" s="184">
        <v>0</v>
      </c>
      <c r="ER320" s="184">
        <v>0</v>
      </c>
      <c r="ES320" s="184">
        <v>0</v>
      </c>
      <c r="ET320" s="184">
        <v>0</v>
      </c>
      <c r="EU320" s="184">
        <v>0</v>
      </c>
      <c r="EV320" s="184">
        <v>0</v>
      </c>
      <c r="EW320" s="184">
        <v>0</v>
      </c>
      <c r="EX320" s="184">
        <v>4343934.7680000002</v>
      </c>
      <c r="EY320" s="184">
        <v>4532277.3449999997</v>
      </c>
      <c r="EZ320" s="184">
        <v>0</v>
      </c>
      <c r="FA320" s="184">
        <v>0</v>
      </c>
      <c r="FB320" s="184">
        <v>0</v>
      </c>
      <c r="FC320" s="184">
        <v>0</v>
      </c>
      <c r="FD320" s="184">
        <v>0</v>
      </c>
      <c r="FE320" s="184">
        <v>0</v>
      </c>
      <c r="FF320" s="184">
        <v>0</v>
      </c>
      <c r="FG320" s="184">
        <v>0</v>
      </c>
      <c r="FH320" s="184">
        <v>0</v>
      </c>
      <c r="FI320" s="184">
        <v>0</v>
      </c>
      <c r="FJ320" s="184">
        <v>4534187.3513513515</v>
      </c>
      <c r="FK320" s="184">
        <v>4345932.4641509438</v>
      </c>
      <c r="FL320" s="184">
        <v>0</v>
      </c>
      <c r="FM320" s="184">
        <v>0</v>
      </c>
      <c r="FN320" s="184">
        <v>0</v>
      </c>
      <c r="FO320" s="184">
        <v>0</v>
      </c>
      <c r="FP320" s="184">
        <v>0</v>
      </c>
      <c r="FQ320" s="184">
        <v>0</v>
      </c>
      <c r="FR320" s="184">
        <v>0</v>
      </c>
      <c r="FS320" s="184">
        <v>0</v>
      </c>
      <c r="FT320" s="184">
        <v>0</v>
      </c>
      <c r="FU320" s="184">
        <v>0</v>
      </c>
      <c r="FV320" s="184">
        <v>0</v>
      </c>
      <c r="FW320" s="184">
        <v>4631422.7845391473</v>
      </c>
      <c r="FX320" s="184">
        <v>0</v>
      </c>
      <c r="FY320" s="184">
        <v>0</v>
      </c>
      <c r="FZ320" s="184">
        <v>0</v>
      </c>
      <c r="GA320" s="184">
        <v>0</v>
      </c>
    </row>
    <row r="321" spans="2:183">
      <c r="B321" s="42"/>
      <c r="C321" s="185"/>
      <c r="D321" s="187"/>
      <c r="E321" s="187"/>
      <c r="F321" s="187"/>
      <c r="G321" s="187"/>
      <c r="H321" s="187"/>
      <c r="I321" s="187"/>
      <c r="J321" s="187"/>
      <c r="K321" s="187"/>
      <c r="L321" s="187"/>
      <c r="M321" s="187"/>
      <c r="N321" s="187"/>
      <c r="O321" s="187"/>
      <c r="P321" s="187"/>
      <c r="Q321" s="187"/>
      <c r="R321" s="187"/>
      <c r="S321" s="187"/>
      <c r="T321" s="187"/>
      <c r="U321" s="187"/>
      <c r="V321" s="187"/>
      <c r="W321" s="187"/>
      <c r="X321" s="187"/>
      <c r="Y321" s="187"/>
      <c r="Z321" s="187"/>
      <c r="AA321" s="187"/>
      <c r="AB321" s="187"/>
      <c r="AC321" s="187"/>
      <c r="AD321" s="187"/>
      <c r="AE321" s="187"/>
      <c r="AF321" s="187"/>
      <c r="AG321" s="187"/>
      <c r="AH321" s="187"/>
      <c r="AI321" s="187"/>
      <c r="AJ321" s="187"/>
      <c r="AK321" s="187"/>
      <c r="AL321" s="187"/>
      <c r="AM321" s="187"/>
      <c r="AN321" s="187"/>
      <c r="AO321" s="187"/>
      <c r="AP321" s="187"/>
      <c r="AQ321" s="187"/>
      <c r="AR321" s="187"/>
      <c r="AS321" s="187"/>
      <c r="AT321" s="187"/>
      <c r="AU321" s="187"/>
      <c r="AV321" s="187"/>
      <c r="AW321" s="187"/>
      <c r="AX321" s="187"/>
      <c r="AY321" s="187"/>
      <c r="AZ321" s="187"/>
      <c r="BA321" s="187"/>
      <c r="BB321" s="187"/>
      <c r="BC321" s="187"/>
      <c r="BD321" s="187"/>
      <c r="BE321" s="187"/>
      <c r="BF321" s="187"/>
      <c r="BG321" s="187"/>
      <c r="BH321" s="187"/>
      <c r="BI321" s="187"/>
      <c r="BJ321" s="187"/>
      <c r="BK321" s="187"/>
      <c r="BL321" s="187"/>
      <c r="BM321" s="187"/>
      <c r="BN321" s="187"/>
      <c r="BO321" s="187"/>
      <c r="BP321" s="187"/>
      <c r="BQ321" s="187"/>
      <c r="BR321" s="187"/>
      <c r="BS321" s="187"/>
      <c r="BT321" s="187"/>
      <c r="BU321" s="187"/>
      <c r="BV321" s="187"/>
      <c r="BW321" s="187"/>
      <c r="BX321" s="187"/>
      <c r="BY321" s="187"/>
      <c r="BZ321" s="187"/>
      <c r="CA321" s="187"/>
      <c r="CB321" s="187"/>
      <c r="CC321" s="187"/>
      <c r="CD321" s="187"/>
      <c r="CE321" s="187"/>
      <c r="CF321" s="187"/>
      <c r="CG321" s="187"/>
      <c r="CH321" s="187"/>
      <c r="CI321" s="187"/>
      <c r="CJ321" s="187"/>
      <c r="CK321" s="187"/>
      <c r="CL321" s="187"/>
      <c r="CM321" s="187"/>
      <c r="CN321" s="187"/>
      <c r="CO321" s="187"/>
      <c r="CP321" s="187"/>
      <c r="CQ321" s="187"/>
      <c r="CR321" s="187"/>
      <c r="CS321" s="187"/>
      <c r="CT321" s="187"/>
      <c r="CU321" s="187"/>
      <c r="CV321" s="187"/>
      <c r="CW321" s="187"/>
      <c r="CX321" s="187"/>
      <c r="CY321" s="187"/>
      <c r="CZ321" s="187"/>
      <c r="DA321" s="187"/>
      <c r="DB321" s="187"/>
      <c r="DC321" s="187"/>
      <c r="DD321" s="187"/>
      <c r="DE321" s="187"/>
      <c r="DF321" s="187"/>
      <c r="DG321" s="187"/>
      <c r="DH321" s="187"/>
      <c r="DI321" s="187"/>
      <c r="DJ321" s="187"/>
      <c r="DK321" s="187"/>
      <c r="DL321" s="187"/>
      <c r="DM321" s="187"/>
      <c r="DN321" s="187"/>
      <c r="DO321" s="187"/>
      <c r="DP321" s="187"/>
      <c r="DQ321" s="187"/>
      <c r="DR321" s="187"/>
      <c r="DS321" s="187"/>
      <c r="DT321" s="187"/>
      <c r="DU321" s="187"/>
      <c r="DV321" s="187"/>
      <c r="DW321" s="187"/>
      <c r="DX321" s="187"/>
      <c r="DY321" s="187"/>
      <c r="DZ321" s="187"/>
      <c r="EA321" s="187"/>
      <c r="EB321" s="187"/>
      <c r="EC321" s="187"/>
      <c r="ED321" s="187"/>
      <c r="EE321" s="187"/>
      <c r="EF321" s="187"/>
      <c r="EG321" s="187"/>
      <c r="EH321" s="187"/>
      <c r="EI321" s="187"/>
      <c r="EJ321" s="187"/>
      <c r="EK321" s="187"/>
      <c r="EL321" s="187"/>
      <c r="EM321" s="187"/>
      <c r="EN321" s="187"/>
      <c r="EO321" s="187"/>
      <c r="EP321" s="187"/>
      <c r="EQ321" s="187"/>
      <c r="ER321" s="187"/>
      <c r="ES321" s="187"/>
      <c r="ET321" s="187"/>
      <c r="EU321" s="187"/>
      <c r="EV321" s="187"/>
      <c r="EW321" s="187"/>
      <c r="EX321" s="187"/>
      <c r="EY321" s="187"/>
      <c r="EZ321" s="187"/>
      <c r="FA321" s="187"/>
      <c r="FB321" s="187"/>
      <c r="FC321" s="187"/>
      <c r="FD321" s="187"/>
      <c r="FE321" s="187"/>
      <c r="FF321" s="187"/>
      <c r="FG321" s="187"/>
      <c r="FH321" s="187"/>
      <c r="FI321" s="187"/>
      <c r="FJ321" s="187"/>
      <c r="FK321" s="187"/>
      <c r="FL321" s="187"/>
      <c r="FM321" s="187"/>
      <c r="FN321" s="187"/>
      <c r="FO321" s="187"/>
      <c r="FP321" s="187"/>
      <c r="FQ321" s="187"/>
      <c r="FR321" s="187"/>
      <c r="FS321" s="187"/>
      <c r="FT321" s="187"/>
      <c r="FU321" s="187"/>
      <c r="FV321" s="187"/>
      <c r="FW321" s="187"/>
      <c r="FX321" s="187"/>
      <c r="FY321" s="187"/>
      <c r="FZ321" s="187"/>
      <c r="GA321" s="187"/>
    </row>
    <row r="322" spans="2:183">
      <c r="B322" s="188" t="s">
        <v>32</v>
      </c>
      <c r="C322" s="189" t="s">
        <v>33</v>
      </c>
      <c r="D322" s="162">
        <v>41275</v>
      </c>
      <c r="E322" s="162">
        <v>41306</v>
      </c>
      <c r="F322" s="162">
        <v>41334</v>
      </c>
      <c r="G322" s="162">
        <v>41365</v>
      </c>
      <c r="H322" s="162">
        <v>41395</v>
      </c>
      <c r="I322" s="162">
        <v>41426</v>
      </c>
      <c r="J322" s="162">
        <v>41456</v>
      </c>
      <c r="K322" s="162">
        <v>41487</v>
      </c>
      <c r="L322" s="162">
        <v>41518</v>
      </c>
      <c r="M322" s="162">
        <v>41548</v>
      </c>
      <c r="N322" s="162">
        <v>41579</v>
      </c>
      <c r="O322" s="162">
        <v>41609</v>
      </c>
      <c r="P322" s="162">
        <v>41640</v>
      </c>
      <c r="Q322" s="162">
        <v>41671</v>
      </c>
      <c r="R322" s="162">
        <v>41699</v>
      </c>
      <c r="S322" s="162">
        <v>41730</v>
      </c>
      <c r="T322" s="162">
        <v>41760</v>
      </c>
      <c r="U322" s="162">
        <v>41791</v>
      </c>
      <c r="V322" s="162">
        <v>41821</v>
      </c>
      <c r="W322" s="162">
        <v>41852</v>
      </c>
      <c r="X322" s="162">
        <v>41883</v>
      </c>
      <c r="Y322" s="162">
        <v>41913</v>
      </c>
      <c r="Z322" s="162">
        <v>41944</v>
      </c>
      <c r="AA322" s="162">
        <v>41974</v>
      </c>
      <c r="AB322" s="162">
        <v>42005</v>
      </c>
      <c r="AC322" s="162">
        <v>42036</v>
      </c>
      <c r="AD322" s="162">
        <v>42064</v>
      </c>
      <c r="AE322" s="162">
        <v>42095</v>
      </c>
      <c r="AF322" s="162">
        <v>42125</v>
      </c>
      <c r="AG322" s="162">
        <v>42156</v>
      </c>
      <c r="AH322" s="162">
        <v>42186</v>
      </c>
      <c r="AI322" s="162">
        <v>42217</v>
      </c>
      <c r="AJ322" s="162">
        <v>42248</v>
      </c>
      <c r="AK322" s="162">
        <v>42278</v>
      </c>
      <c r="AL322" s="162">
        <v>42309</v>
      </c>
      <c r="AM322" s="162">
        <v>42339</v>
      </c>
      <c r="AN322" s="162">
        <v>42370</v>
      </c>
      <c r="AO322" s="162">
        <v>42401</v>
      </c>
      <c r="AP322" s="162">
        <v>42430</v>
      </c>
      <c r="AQ322" s="162">
        <v>42461</v>
      </c>
      <c r="AR322" s="162">
        <v>42491</v>
      </c>
      <c r="AS322" s="162">
        <v>42522</v>
      </c>
      <c r="AT322" s="162">
        <v>42552</v>
      </c>
      <c r="AU322" s="162">
        <v>42583</v>
      </c>
      <c r="AV322" s="162">
        <v>42614</v>
      </c>
      <c r="AW322" s="162">
        <v>42644</v>
      </c>
      <c r="AX322" s="162">
        <v>42675</v>
      </c>
      <c r="AY322" s="162">
        <v>42705</v>
      </c>
      <c r="AZ322" s="162">
        <v>42736</v>
      </c>
      <c r="BA322" s="162">
        <v>42767</v>
      </c>
      <c r="BB322" s="162">
        <v>42795</v>
      </c>
      <c r="BC322" s="162">
        <v>42826</v>
      </c>
      <c r="BD322" s="162">
        <v>42856</v>
      </c>
      <c r="BE322" s="162">
        <v>42887</v>
      </c>
      <c r="BF322" s="162">
        <v>42917</v>
      </c>
      <c r="BG322" s="162">
        <v>42948</v>
      </c>
      <c r="BH322" s="162">
        <v>42979</v>
      </c>
      <c r="BI322" s="162">
        <v>43009</v>
      </c>
      <c r="BJ322" s="162">
        <v>43040</v>
      </c>
      <c r="BK322" s="162">
        <v>43070</v>
      </c>
      <c r="BL322" s="162">
        <v>43101</v>
      </c>
      <c r="BM322" s="162">
        <v>43132</v>
      </c>
      <c r="BN322" s="162">
        <v>43160</v>
      </c>
      <c r="BO322" s="162">
        <v>43191</v>
      </c>
      <c r="BP322" s="162">
        <v>43221</v>
      </c>
      <c r="BQ322" s="162">
        <v>43252</v>
      </c>
      <c r="BR322" s="162">
        <v>43282</v>
      </c>
      <c r="BS322" s="162">
        <v>43313</v>
      </c>
      <c r="BT322" s="162">
        <v>43344</v>
      </c>
      <c r="BU322" s="162">
        <v>43374</v>
      </c>
      <c r="BV322" s="162">
        <v>43405</v>
      </c>
      <c r="BW322" s="162">
        <v>43435</v>
      </c>
      <c r="BX322" s="162">
        <v>43466</v>
      </c>
      <c r="BY322" s="162">
        <v>43497</v>
      </c>
      <c r="BZ322" s="162">
        <v>43525</v>
      </c>
      <c r="CA322" s="162">
        <v>43556</v>
      </c>
      <c r="CB322" s="162">
        <v>43586</v>
      </c>
      <c r="CC322" s="162">
        <v>43617</v>
      </c>
      <c r="CD322" s="162">
        <v>43647</v>
      </c>
      <c r="CE322" s="162">
        <v>43678</v>
      </c>
      <c r="CF322" s="162">
        <v>43709</v>
      </c>
      <c r="CG322" s="162">
        <v>43739</v>
      </c>
      <c r="CH322" s="162">
        <v>43770</v>
      </c>
      <c r="CI322" s="162">
        <v>43800</v>
      </c>
      <c r="CJ322" s="162">
        <v>43831</v>
      </c>
      <c r="CK322" s="162">
        <v>43862</v>
      </c>
      <c r="CL322" s="162">
        <v>43891</v>
      </c>
      <c r="CM322" s="162">
        <v>43922</v>
      </c>
      <c r="CN322" s="162">
        <v>43952</v>
      </c>
      <c r="CO322" s="162">
        <v>43983</v>
      </c>
      <c r="CP322" s="162">
        <v>44013</v>
      </c>
      <c r="CQ322" s="162">
        <v>44044</v>
      </c>
      <c r="CR322" s="162">
        <v>44075</v>
      </c>
      <c r="CS322" s="162">
        <v>44105</v>
      </c>
      <c r="CT322" s="162">
        <v>44136</v>
      </c>
      <c r="CU322" s="162">
        <v>44166</v>
      </c>
      <c r="CV322" s="162">
        <v>44197</v>
      </c>
      <c r="CW322" s="162">
        <v>44228</v>
      </c>
      <c r="CX322" s="162">
        <v>44256</v>
      </c>
      <c r="CY322" s="162">
        <v>44287</v>
      </c>
      <c r="CZ322" s="162">
        <v>44317</v>
      </c>
      <c r="DA322" s="162">
        <v>44348</v>
      </c>
      <c r="DB322" s="162">
        <v>44378</v>
      </c>
      <c r="DC322" s="162">
        <v>44409</v>
      </c>
      <c r="DD322" s="162">
        <v>44440</v>
      </c>
      <c r="DE322" s="162">
        <v>44470</v>
      </c>
      <c r="DF322" s="162">
        <v>44501</v>
      </c>
      <c r="DG322" s="162">
        <v>44531</v>
      </c>
      <c r="DH322" s="162">
        <v>44562</v>
      </c>
      <c r="DI322" s="162">
        <v>44593</v>
      </c>
      <c r="DJ322" s="162">
        <v>44621</v>
      </c>
      <c r="DK322" s="162">
        <v>44652</v>
      </c>
      <c r="DL322" s="162">
        <v>44682</v>
      </c>
      <c r="DM322" s="162">
        <v>44713</v>
      </c>
      <c r="DN322" s="162">
        <v>44743</v>
      </c>
      <c r="DO322" s="162">
        <v>44774</v>
      </c>
      <c r="DP322" s="162">
        <v>44805</v>
      </c>
      <c r="DQ322" s="162">
        <v>44835</v>
      </c>
      <c r="DR322" s="162">
        <v>44866</v>
      </c>
      <c r="DS322" s="162">
        <v>44896</v>
      </c>
      <c r="DT322" s="162">
        <v>44927</v>
      </c>
      <c r="DU322" s="162">
        <v>44958</v>
      </c>
      <c r="DV322" s="162">
        <v>44986</v>
      </c>
      <c r="DW322" s="162">
        <v>45017</v>
      </c>
      <c r="DX322" s="162">
        <v>45047</v>
      </c>
      <c r="DY322" s="162">
        <v>45078</v>
      </c>
      <c r="DZ322" s="162">
        <v>45108</v>
      </c>
      <c r="EA322" s="162">
        <v>45139</v>
      </c>
      <c r="EB322" s="162">
        <v>45170</v>
      </c>
      <c r="EC322" s="162">
        <v>45200</v>
      </c>
      <c r="ED322" s="162">
        <v>45231</v>
      </c>
      <c r="EE322" s="162">
        <v>45261</v>
      </c>
      <c r="EF322" s="162">
        <v>45292</v>
      </c>
      <c r="EG322" s="162">
        <v>45323</v>
      </c>
      <c r="EH322" s="162">
        <v>45352</v>
      </c>
      <c r="EI322" s="162">
        <v>45383</v>
      </c>
      <c r="EJ322" s="162">
        <v>45413</v>
      </c>
      <c r="EK322" s="162">
        <v>45444</v>
      </c>
      <c r="EL322" s="162">
        <v>45474</v>
      </c>
      <c r="EM322" s="162">
        <v>45505</v>
      </c>
      <c r="EN322" s="162">
        <v>45536</v>
      </c>
      <c r="EO322" s="162">
        <v>45566</v>
      </c>
      <c r="EP322" s="162">
        <v>45597</v>
      </c>
      <c r="EQ322" s="162">
        <v>45627</v>
      </c>
      <c r="ER322" s="162">
        <v>45658</v>
      </c>
      <c r="ES322" s="162">
        <v>45689</v>
      </c>
      <c r="ET322" s="162">
        <v>45717</v>
      </c>
      <c r="EU322" s="162">
        <v>45748</v>
      </c>
      <c r="EV322" s="162">
        <v>45778</v>
      </c>
      <c r="EW322" s="162">
        <v>45809</v>
      </c>
      <c r="EX322" s="162">
        <v>45839</v>
      </c>
      <c r="EY322" s="162">
        <v>45870</v>
      </c>
      <c r="EZ322" s="162">
        <v>45901</v>
      </c>
      <c r="FA322" s="162">
        <v>45931</v>
      </c>
      <c r="FB322" s="162">
        <v>45962</v>
      </c>
      <c r="FC322" s="162">
        <v>45992</v>
      </c>
      <c r="FD322" s="162">
        <v>46023</v>
      </c>
      <c r="FE322" s="162">
        <v>46054</v>
      </c>
      <c r="FF322" s="162">
        <v>46082</v>
      </c>
      <c r="FG322" s="162">
        <v>46113</v>
      </c>
      <c r="FH322" s="162">
        <v>46143</v>
      </c>
      <c r="FI322" s="162">
        <v>46174</v>
      </c>
      <c r="FJ322" s="162">
        <v>46204</v>
      </c>
      <c r="FK322" s="162">
        <v>46235</v>
      </c>
      <c r="FL322" s="162">
        <v>46266</v>
      </c>
      <c r="FM322" s="162">
        <v>46296</v>
      </c>
      <c r="FN322" s="162">
        <v>46327</v>
      </c>
      <c r="FO322" s="162">
        <v>46357</v>
      </c>
      <c r="FP322" s="162">
        <v>46388</v>
      </c>
      <c r="FQ322" s="162">
        <v>46419</v>
      </c>
      <c r="FR322" s="162">
        <v>46447</v>
      </c>
      <c r="FS322" s="162">
        <v>46478</v>
      </c>
      <c r="FT322" s="162">
        <v>46508</v>
      </c>
      <c r="FU322" s="162">
        <v>46539</v>
      </c>
      <c r="FV322" s="162">
        <v>46569</v>
      </c>
      <c r="FW322" s="162">
        <v>46600</v>
      </c>
      <c r="FX322" s="162">
        <v>46631</v>
      </c>
      <c r="FY322" s="162">
        <v>46661</v>
      </c>
      <c r="FZ322" s="162">
        <v>46692</v>
      </c>
      <c r="GA322" s="162">
        <v>46722</v>
      </c>
    </row>
    <row r="323" spans="2:183">
      <c r="B323" s="75" t="s">
        <v>54</v>
      </c>
      <c r="C323" s="163" t="s">
        <v>34</v>
      </c>
      <c r="D323" s="164">
        <v>1729</v>
      </c>
      <c r="E323" s="165">
        <v>1729</v>
      </c>
      <c r="F323" s="165">
        <v>1684</v>
      </c>
      <c r="G323" s="165">
        <v>1684</v>
      </c>
      <c r="H323" s="165">
        <v>1679</v>
      </c>
      <c r="I323" s="165">
        <v>1679</v>
      </c>
      <c r="J323" s="165">
        <v>1722</v>
      </c>
      <c r="K323" s="165">
        <v>1722</v>
      </c>
      <c r="L323" s="165">
        <v>1260</v>
      </c>
      <c r="M323" s="165">
        <v>1262</v>
      </c>
      <c r="N323" s="165">
        <v>1262</v>
      </c>
      <c r="O323" s="165">
        <v>1267</v>
      </c>
      <c r="P323" s="165">
        <v>1312</v>
      </c>
      <c r="Q323" s="165">
        <v>1312</v>
      </c>
      <c r="R323" s="165">
        <v>1267</v>
      </c>
      <c r="S323" s="165">
        <v>1267</v>
      </c>
      <c r="T323" s="165">
        <v>1262</v>
      </c>
      <c r="U323" s="165">
        <v>1262</v>
      </c>
      <c r="V323" s="165">
        <v>1305</v>
      </c>
      <c r="W323" s="165">
        <v>1305</v>
      </c>
      <c r="X323" s="165">
        <v>1260</v>
      </c>
      <c r="Y323" s="165">
        <v>1262</v>
      </c>
      <c r="Z323" s="165">
        <v>1262</v>
      </c>
      <c r="AA323" s="165">
        <v>1267</v>
      </c>
      <c r="AB323" s="165">
        <v>1312</v>
      </c>
      <c r="AC323" s="165">
        <v>1312</v>
      </c>
      <c r="AD323" s="165">
        <v>1267</v>
      </c>
      <c r="AE323" s="165">
        <v>1267</v>
      </c>
      <c r="AF323" s="165">
        <v>1262</v>
      </c>
      <c r="AG323" s="165">
        <v>1262</v>
      </c>
      <c r="AH323" s="165">
        <v>1305</v>
      </c>
      <c r="AI323" s="165">
        <v>1305</v>
      </c>
      <c r="AJ323" s="165">
        <v>1260</v>
      </c>
      <c r="AK323" s="165">
        <v>1262</v>
      </c>
      <c r="AL323" s="165">
        <v>1262</v>
      </c>
      <c r="AM323" s="165">
        <v>1267</v>
      </c>
      <c r="AN323" s="165">
        <v>1312</v>
      </c>
      <c r="AO323" s="165">
        <v>1312</v>
      </c>
      <c r="AP323" s="165">
        <v>1267</v>
      </c>
      <c r="AQ323" s="165">
        <v>1267</v>
      </c>
      <c r="AR323" s="165">
        <v>1262</v>
      </c>
      <c r="AS323" s="165">
        <v>1262</v>
      </c>
      <c r="AT323" s="165">
        <v>1305</v>
      </c>
      <c r="AU323" s="165">
        <v>1305</v>
      </c>
      <c r="AV323" s="165">
        <v>1260</v>
      </c>
      <c r="AW323" s="165">
        <v>1262</v>
      </c>
      <c r="AX323" s="165">
        <v>1262</v>
      </c>
      <c r="AY323" s="165">
        <v>1267</v>
      </c>
      <c r="AZ323" s="165">
        <v>1312</v>
      </c>
      <c r="BA323" s="165">
        <v>1312</v>
      </c>
      <c r="BB323" s="165">
        <v>1267</v>
      </c>
      <c r="BC323" s="165">
        <v>1267</v>
      </c>
      <c r="BD323" s="165">
        <v>1262</v>
      </c>
      <c r="BE323" s="165">
        <v>1262</v>
      </c>
      <c r="BF323" s="165">
        <v>1305</v>
      </c>
      <c r="BG323" s="165">
        <v>1305</v>
      </c>
      <c r="BH323" s="165">
        <v>1260</v>
      </c>
      <c r="BI323" s="165">
        <v>1262</v>
      </c>
      <c r="BJ323" s="165">
        <v>1262</v>
      </c>
      <c r="BK323" s="165">
        <v>1267</v>
      </c>
      <c r="BL323" s="165">
        <v>1312</v>
      </c>
      <c r="BM323" s="165">
        <v>1312</v>
      </c>
      <c r="BN323" s="165">
        <v>1267</v>
      </c>
      <c r="BO323" s="165">
        <v>1267</v>
      </c>
      <c r="BP323" s="165">
        <v>1262</v>
      </c>
      <c r="BQ323" s="165">
        <v>1262</v>
      </c>
      <c r="BR323" s="165">
        <v>1305</v>
      </c>
      <c r="BS323" s="165">
        <v>1305</v>
      </c>
      <c r="BT323" s="165">
        <v>1260</v>
      </c>
      <c r="BU323" s="165">
        <v>1262</v>
      </c>
      <c r="BV323" s="165">
        <v>1262</v>
      </c>
      <c r="BW323" s="165">
        <v>1267</v>
      </c>
      <c r="BX323" s="165">
        <v>1312</v>
      </c>
      <c r="BY323" s="165">
        <v>1312</v>
      </c>
      <c r="BZ323" s="165">
        <v>1267</v>
      </c>
      <c r="CA323" s="165">
        <v>1267</v>
      </c>
      <c r="CB323" s="165">
        <v>1262</v>
      </c>
      <c r="CC323" s="165">
        <v>1262</v>
      </c>
      <c r="CD323" s="165">
        <v>1305</v>
      </c>
      <c r="CE323" s="165">
        <v>1305</v>
      </c>
      <c r="CF323" s="165">
        <v>1260</v>
      </c>
      <c r="CG323" s="165">
        <v>1262</v>
      </c>
      <c r="CH323" s="165">
        <v>1262</v>
      </c>
      <c r="CI323" s="165">
        <v>1267</v>
      </c>
      <c r="CJ323" s="165">
        <v>1312</v>
      </c>
      <c r="CK323" s="165">
        <v>1312</v>
      </c>
      <c r="CL323" s="165">
        <v>1267</v>
      </c>
      <c r="CM323" s="165">
        <v>1267</v>
      </c>
      <c r="CN323" s="165">
        <v>1262</v>
      </c>
      <c r="CO323" s="165">
        <v>1262</v>
      </c>
      <c r="CP323" s="165">
        <v>1305</v>
      </c>
      <c r="CQ323" s="165">
        <v>1305</v>
      </c>
      <c r="CR323" s="165">
        <v>1260</v>
      </c>
      <c r="CS323" s="165">
        <v>1262</v>
      </c>
      <c r="CT323" s="165">
        <v>1262</v>
      </c>
      <c r="CU323" s="165">
        <v>1267</v>
      </c>
      <c r="CV323" s="165">
        <v>1312</v>
      </c>
      <c r="CW323" s="165">
        <v>1312</v>
      </c>
      <c r="CX323" s="165">
        <v>1267</v>
      </c>
      <c r="CY323" s="165">
        <v>1267</v>
      </c>
      <c r="CZ323" s="165">
        <v>1262</v>
      </c>
      <c r="DA323" s="165">
        <v>1262</v>
      </c>
      <c r="DB323" s="165">
        <v>1305</v>
      </c>
      <c r="DC323" s="165">
        <v>1305</v>
      </c>
      <c r="DD323" s="165">
        <v>1260</v>
      </c>
      <c r="DE323" s="165">
        <v>1262</v>
      </c>
      <c r="DF323" s="165">
        <v>1262</v>
      </c>
      <c r="DG323" s="165">
        <v>1267</v>
      </c>
      <c r="DH323" s="165">
        <v>1312</v>
      </c>
      <c r="DI323" s="165">
        <v>1312</v>
      </c>
      <c r="DJ323" s="165">
        <v>1267</v>
      </c>
      <c r="DK323" s="165">
        <v>1267</v>
      </c>
      <c r="DL323" s="165">
        <v>1262</v>
      </c>
      <c r="DM323" s="165">
        <v>1262</v>
      </c>
      <c r="DN323" s="165">
        <v>1305</v>
      </c>
      <c r="DO323" s="165">
        <v>1305</v>
      </c>
      <c r="DP323" s="165">
        <v>1260</v>
      </c>
      <c r="DQ323" s="165">
        <v>1262</v>
      </c>
      <c r="DR323" s="165">
        <v>1262</v>
      </c>
      <c r="DS323" s="165">
        <v>1267</v>
      </c>
      <c r="DT323" s="165">
        <v>1312</v>
      </c>
      <c r="DU323" s="165">
        <v>1312</v>
      </c>
      <c r="DV323" s="165">
        <v>1267</v>
      </c>
      <c r="DW323" s="165">
        <v>1267</v>
      </c>
      <c r="DX323" s="165">
        <v>1262</v>
      </c>
      <c r="DY323" s="165">
        <v>1262</v>
      </c>
      <c r="DZ323" s="165">
        <v>1305</v>
      </c>
      <c r="EA323" s="165">
        <v>1305</v>
      </c>
      <c r="EB323" s="165">
        <v>1260</v>
      </c>
      <c r="EC323" s="165">
        <v>1262</v>
      </c>
      <c r="ED323" s="165">
        <v>1262</v>
      </c>
      <c r="EE323" s="165">
        <v>1267</v>
      </c>
      <c r="EF323" s="165">
        <v>1312</v>
      </c>
      <c r="EG323" s="165">
        <v>1312</v>
      </c>
      <c r="EH323" s="165">
        <v>1267</v>
      </c>
      <c r="EI323" s="165">
        <v>1267</v>
      </c>
      <c r="EJ323" s="165">
        <v>1262</v>
      </c>
      <c r="EK323" s="165">
        <v>1262</v>
      </c>
      <c r="EL323" s="165">
        <v>1305</v>
      </c>
      <c r="EM323" s="165">
        <v>1305</v>
      </c>
      <c r="EN323" s="165">
        <v>1260</v>
      </c>
      <c r="EO323" s="165">
        <v>1262</v>
      </c>
      <c r="EP323" s="165">
        <v>1262</v>
      </c>
      <c r="EQ323" s="165">
        <v>1267</v>
      </c>
      <c r="ER323" s="165">
        <v>1312</v>
      </c>
      <c r="ES323" s="165">
        <v>1312</v>
      </c>
      <c r="ET323" s="165">
        <v>1267</v>
      </c>
      <c r="EU323" s="165">
        <v>1267</v>
      </c>
      <c r="EV323" s="165">
        <v>1262</v>
      </c>
      <c r="EW323" s="165">
        <v>1262</v>
      </c>
      <c r="EX323" s="165">
        <v>1305</v>
      </c>
      <c r="EY323" s="165">
        <v>1305</v>
      </c>
      <c r="EZ323" s="165">
        <v>1260</v>
      </c>
      <c r="FA323" s="165">
        <v>1262</v>
      </c>
      <c r="FB323" s="165">
        <v>1262</v>
      </c>
      <c r="FC323" s="165">
        <v>1267</v>
      </c>
      <c r="FD323" s="165">
        <v>1312</v>
      </c>
      <c r="FE323" s="165">
        <v>1312</v>
      </c>
      <c r="FF323" s="165">
        <v>1267</v>
      </c>
      <c r="FG323" s="165">
        <v>1267</v>
      </c>
      <c r="FH323" s="165">
        <v>1262</v>
      </c>
      <c r="FI323" s="165">
        <v>1262</v>
      </c>
      <c r="FJ323" s="165">
        <v>1305</v>
      </c>
      <c r="FK323" s="165">
        <v>1305</v>
      </c>
      <c r="FL323" s="165">
        <v>1260</v>
      </c>
      <c r="FM323" s="165">
        <v>1262</v>
      </c>
      <c r="FN323" s="165">
        <v>1262</v>
      </c>
      <c r="FO323" s="165">
        <v>1267</v>
      </c>
      <c r="FP323" s="165">
        <v>1312</v>
      </c>
      <c r="FQ323" s="165">
        <v>1312</v>
      </c>
      <c r="FR323" s="165">
        <v>1267</v>
      </c>
      <c r="FS323" s="165">
        <v>1267</v>
      </c>
      <c r="FT323" s="165">
        <v>1262</v>
      </c>
      <c r="FU323" s="165">
        <v>1262</v>
      </c>
      <c r="FV323" s="165">
        <v>1305</v>
      </c>
      <c r="FW323" s="165">
        <v>1305</v>
      </c>
      <c r="FX323" s="165">
        <v>1260</v>
      </c>
      <c r="FY323" s="165">
        <v>1262</v>
      </c>
      <c r="FZ323" s="165">
        <v>1262</v>
      </c>
      <c r="GA323" s="165">
        <v>1267</v>
      </c>
    </row>
    <row r="324" spans="2:183">
      <c r="B324" s="96" t="s">
        <v>54</v>
      </c>
      <c r="C324" s="166" t="s">
        <v>35</v>
      </c>
      <c r="D324" s="167">
        <v>512518.61390265892</v>
      </c>
      <c r="E324" s="168">
        <v>459430.47397208528</v>
      </c>
      <c r="F324" s="168">
        <v>493540.95959971729</v>
      </c>
      <c r="G324" s="168">
        <v>432472.81264711486</v>
      </c>
      <c r="H324" s="168">
        <v>439353.50606774364</v>
      </c>
      <c r="I324" s="168">
        <v>473892.20661446074</v>
      </c>
      <c r="J324" s="168">
        <v>504790.3526104042</v>
      </c>
      <c r="K324" s="168">
        <v>496330.92584595457</v>
      </c>
      <c r="L324" s="168">
        <v>352976.32023918972</v>
      </c>
      <c r="M324" s="168">
        <v>369859.13963551528</v>
      </c>
      <c r="N324" s="168">
        <v>357833.91797453666</v>
      </c>
      <c r="O324" s="168">
        <v>369176.12143545877</v>
      </c>
      <c r="P324" s="168">
        <v>379027.29131512326</v>
      </c>
      <c r="Q324" s="168">
        <v>340424.56343951449</v>
      </c>
      <c r="R324" s="168">
        <v>323363.58586335112</v>
      </c>
      <c r="S324" s="168">
        <v>292871.51103323058</v>
      </c>
      <c r="T324" s="168">
        <v>308459.20128468913</v>
      </c>
      <c r="U324" s="168">
        <v>354833.87471040967</v>
      </c>
      <c r="V324" s="168">
        <v>368970.77619878278</v>
      </c>
      <c r="W324" s="168">
        <v>369282.08674572408</v>
      </c>
      <c r="X324" s="168">
        <v>351481.63672428846</v>
      </c>
      <c r="Y324" s="168">
        <v>367532.93735604745</v>
      </c>
      <c r="Z324" s="168">
        <v>354363.09503424895</v>
      </c>
      <c r="AA324" s="168">
        <v>364111.70678978408</v>
      </c>
      <c r="AB324" s="168">
        <v>369407.28078304086</v>
      </c>
      <c r="AC324" s="168">
        <v>335709.3341042453</v>
      </c>
      <c r="AD324" s="168">
        <v>360517.98659312917</v>
      </c>
      <c r="AE324" s="168">
        <v>304527.23124115757</v>
      </c>
      <c r="AF324" s="168">
        <v>295819.49780815182</v>
      </c>
      <c r="AG324" s="168">
        <v>352047.64329557389</v>
      </c>
      <c r="AH324" s="168">
        <v>367663.33031602151</v>
      </c>
      <c r="AI324" s="168">
        <v>366616.55900540954</v>
      </c>
      <c r="AJ324" s="168">
        <v>347932.8865231864</v>
      </c>
      <c r="AK324" s="168">
        <v>363864.64536547347</v>
      </c>
      <c r="AL324" s="168">
        <v>351168.85130869068</v>
      </c>
      <c r="AM324" s="168">
        <v>357386.11091805488</v>
      </c>
      <c r="AN324" s="168">
        <v>373755.77137969015</v>
      </c>
      <c r="AO324" s="168">
        <v>351667.80913495563</v>
      </c>
      <c r="AP324" s="168">
        <v>302803.35950908344</v>
      </c>
      <c r="AQ324" s="168">
        <v>267948.87324779516</v>
      </c>
      <c r="AR324" s="168">
        <v>319052.02782962745</v>
      </c>
      <c r="AS324" s="168">
        <v>356472.25273106777</v>
      </c>
      <c r="AT324" s="168">
        <v>369267.10785881663</v>
      </c>
      <c r="AU324" s="168">
        <v>371885.06207906222</v>
      </c>
      <c r="AV324" s="168">
        <v>352261.85995555972</v>
      </c>
      <c r="AW324" s="168">
        <v>365468.95775899617</v>
      </c>
      <c r="AX324" s="168">
        <v>356204.75656783883</v>
      </c>
      <c r="AY324" s="168">
        <v>360632.06935112068</v>
      </c>
      <c r="AZ324" s="168">
        <v>373202.25670418993</v>
      </c>
      <c r="BA324" s="168">
        <v>339377.92264917237</v>
      </c>
      <c r="BB324" s="168">
        <v>327190.93161048187</v>
      </c>
      <c r="BC324" s="168">
        <v>293467.15661661833</v>
      </c>
      <c r="BD324" s="168">
        <v>319853.49129949196</v>
      </c>
      <c r="BE324" s="168">
        <v>346692.75108698953</v>
      </c>
      <c r="BF324" s="168">
        <v>359938.33764839981</v>
      </c>
      <c r="BG324" s="168">
        <v>363531.89461606106</v>
      </c>
      <c r="BH324" s="168">
        <v>340314.35049074847</v>
      </c>
      <c r="BI324" s="168">
        <v>355332.44563380833</v>
      </c>
      <c r="BJ324" s="168">
        <v>347651.55609227746</v>
      </c>
      <c r="BK324" s="168">
        <v>352785.84618620167</v>
      </c>
      <c r="BL324" s="168">
        <v>375776.59911352803</v>
      </c>
      <c r="BM324" s="168">
        <v>342344.12384626595</v>
      </c>
      <c r="BN324" s="168">
        <v>326806.57450133376</v>
      </c>
      <c r="BO324" s="168">
        <v>299403.09036223515</v>
      </c>
      <c r="BP324" s="168">
        <v>327697.23367350048</v>
      </c>
      <c r="BQ324" s="168">
        <v>352663.528562836</v>
      </c>
      <c r="BR324" s="168">
        <v>370045.53263115126</v>
      </c>
      <c r="BS324" s="168">
        <v>372742.90534789272</v>
      </c>
      <c r="BT324" s="168">
        <v>329667.60228333471</v>
      </c>
      <c r="BU324" s="168">
        <v>326529.39930921822</v>
      </c>
      <c r="BV324" s="168">
        <v>362486.16834506986</v>
      </c>
      <c r="BW324" s="168">
        <v>375820.02549451927</v>
      </c>
      <c r="BX324" s="168">
        <v>388928.64404745604</v>
      </c>
      <c r="BY324" s="168">
        <v>340410.57747461362</v>
      </c>
      <c r="BZ324" s="168">
        <v>311481.19467104104</v>
      </c>
      <c r="CA324" s="168">
        <v>274532.80587558</v>
      </c>
      <c r="CB324" s="168">
        <v>318139.13986124319</v>
      </c>
      <c r="CC324" s="168">
        <v>363242.4306186334</v>
      </c>
      <c r="CD324" s="168">
        <v>386051.55350048677</v>
      </c>
      <c r="CE324" s="168">
        <v>386399.0519183295</v>
      </c>
      <c r="CF324" s="168">
        <v>370080.51040295669</v>
      </c>
      <c r="CG324" s="168">
        <v>386763.96505186573</v>
      </c>
      <c r="CH324" s="168">
        <v>384452.05467464763</v>
      </c>
      <c r="CI324" s="168">
        <v>395493.48079114669</v>
      </c>
      <c r="CJ324" s="168">
        <v>399926.63746452628</v>
      </c>
      <c r="CK324" s="168">
        <v>373732.79420766438</v>
      </c>
      <c r="CL324" s="168">
        <v>387797.28570920718</v>
      </c>
      <c r="CM324" s="168">
        <v>304375.38548740611</v>
      </c>
      <c r="CN324" s="168">
        <v>343292.41604413441</v>
      </c>
      <c r="CO324" s="168">
        <v>373127.35685168504</v>
      </c>
      <c r="CP324" s="168">
        <v>388861.90123640612</v>
      </c>
      <c r="CQ324" s="168">
        <v>389558.86825526855</v>
      </c>
      <c r="CR324" s="168">
        <v>373382.49922871974</v>
      </c>
      <c r="CS324" s="168">
        <v>389067.84167558112</v>
      </c>
      <c r="CT324" s="168">
        <v>383814.45727057738</v>
      </c>
      <c r="CU324" s="168">
        <v>395652.59383296029</v>
      </c>
      <c r="CV324" s="168">
        <v>399215.92107850342</v>
      </c>
      <c r="CW324" s="168">
        <v>338500.25948837638</v>
      </c>
      <c r="CX324" s="168">
        <v>321878.06484225346</v>
      </c>
      <c r="CY324" s="168">
        <v>309377.03561958205</v>
      </c>
      <c r="CZ324" s="168">
        <v>347466.47308769892</v>
      </c>
      <c r="DA324" s="168">
        <v>375024.93807118293</v>
      </c>
      <c r="DB324" s="168">
        <v>388137.5523267542</v>
      </c>
      <c r="DC324" s="168">
        <v>391951.40881882596</v>
      </c>
      <c r="DD324" s="168">
        <v>371537.93915061501</v>
      </c>
      <c r="DE324" s="168">
        <v>389650.90685735311</v>
      </c>
      <c r="DF324" s="168">
        <v>385550.15822818893</v>
      </c>
      <c r="DG324" s="168">
        <v>393877.95434383536</v>
      </c>
      <c r="DH324" s="168">
        <v>398573.34051176772</v>
      </c>
      <c r="DI324" s="168">
        <v>360601.08952191274</v>
      </c>
      <c r="DJ324" s="168">
        <v>397519.01766598457</v>
      </c>
      <c r="DK324" s="168">
        <v>320726.8801839216</v>
      </c>
      <c r="DL324" s="168">
        <v>313784.76075460017</v>
      </c>
      <c r="DM324" s="168">
        <v>372668.21650540148</v>
      </c>
      <c r="DN324" s="168">
        <v>389378.91506680846</v>
      </c>
      <c r="DO324" s="168">
        <v>391143.76135549654</v>
      </c>
      <c r="DP324" s="168">
        <v>369609.80356624257</v>
      </c>
      <c r="DQ324" s="168">
        <v>390374.63143184007</v>
      </c>
      <c r="DR324" s="168">
        <v>385271.60230025492</v>
      </c>
      <c r="DS324" s="168">
        <v>392922.77325145784</v>
      </c>
      <c r="DT324" s="168">
        <v>398504.50797237112</v>
      </c>
      <c r="DU324" s="168">
        <v>359781.14584734355</v>
      </c>
      <c r="DV324" s="168">
        <v>377929.76668024855</v>
      </c>
      <c r="DW324" s="168">
        <v>293422.05755151343</v>
      </c>
      <c r="DX324" s="168">
        <v>328546.17318183527</v>
      </c>
      <c r="DY324" s="168">
        <v>367291.96849611559</v>
      </c>
      <c r="DZ324" s="168">
        <v>389342.74118833925</v>
      </c>
      <c r="EA324" s="168">
        <v>388644.49468096823</v>
      </c>
      <c r="EB324" s="168">
        <v>369466.8457001166</v>
      </c>
      <c r="EC324" s="168">
        <v>386026.21064814687</v>
      </c>
      <c r="ED324" s="168">
        <v>381790.81136468734</v>
      </c>
      <c r="EE324" s="168">
        <v>391674.20490791311</v>
      </c>
      <c r="EF324" s="168">
        <v>397731.56039692037</v>
      </c>
      <c r="EG324" s="168">
        <v>372122.58048660145</v>
      </c>
      <c r="EH324" s="168">
        <v>318449.44331937918</v>
      </c>
      <c r="EI324" s="168">
        <v>283494.51181601919</v>
      </c>
      <c r="EJ324" s="168">
        <v>342115.99007177615</v>
      </c>
      <c r="EK324" s="168">
        <v>370335.37935805373</v>
      </c>
      <c r="EL324" s="168">
        <v>389555.77845081472</v>
      </c>
      <c r="EM324" s="168">
        <v>389056.76545250468</v>
      </c>
      <c r="EN324" s="168">
        <v>372089.83277919481</v>
      </c>
      <c r="EO324" s="168">
        <v>387015.20991666749</v>
      </c>
      <c r="EP324" s="168">
        <v>381776.07748056191</v>
      </c>
      <c r="EQ324" s="168">
        <v>393428.4443808982</v>
      </c>
      <c r="ER324" s="168">
        <v>394991.9371321848</v>
      </c>
      <c r="ES324" s="168">
        <v>357274.03063286771</v>
      </c>
      <c r="ET324" s="168">
        <v>367336.65583341743</v>
      </c>
      <c r="EU324" s="168">
        <v>307895.83745953464</v>
      </c>
      <c r="EV324" s="168">
        <v>348003.14383948105</v>
      </c>
      <c r="EW324" s="168">
        <v>367324.58629016124</v>
      </c>
      <c r="EX324" s="168">
        <v>385300.03864278214</v>
      </c>
      <c r="EY324" s="168">
        <v>387700.52322866529</v>
      </c>
      <c r="EZ324" s="168">
        <v>367027.17217734968</v>
      </c>
      <c r="FA324" s="168">
        <v>383215.16926552245</v>
      </c>
      <c r="FB324" s="168">
        <v>378240.41461644543</v>
      </c>
      <c r="FC324" s="168">
        <v>387744.7015252079</v>
      </c>
      <c r="FD324" s="168">
        <v>388171.94911655027</v>
      </c>
      <c r="FE324" s="168">
        <v>351663.39759951626</v>
      </c>
      <c r="FF324" s="168">
        <v>341519.3744514896</v>
      </c>
      <c r="FG324" s="168">
        <v>278058.64143022289</v>
      </c>
      <c r="FH324" s="168">
        <v>341128.46119741385</v>
      </c>
      <c r="FI324" s="168">
        <v>361272.9530012121</v>
      </c>
      <c r="FJ324" s="168">
        <v>384126.23932072253</v>
      </c>
      <c r="FK324" s="168">
        <v>385057.5357988163</v>
      </c>
      <c r="FL324" s="168">
        <v>363766.56403656414</v>
      </c>
      <c r="FM324" s="168">
        <v>381659.73465186713</v>
      </c>
      <c r="FN324" s="168">
        <v>373652.63364704122</v>
      </c>
      <c r="FO324" s="168">
        <v>384255.16475526616</v>
      </c>
      <c r="FP324" s="168">
        <v>385860.11039487884</v>
      </c>
      <c r="FQ324" s="168">
        <v>350227.33710282348</v>
      </c>
      <c r="FR324" s="168">
        <v>383792.30355104746</v>
      </c>
      <c r="FS324" s="168">
        <v>323420.90838244901</v>
      </c>
      <c r="FT324" s="168">
        <v>311653.97082243342</v>
      </c>
      <c r="FU324" s="168">
        <v>358402.12062760792</v>
      </c>
      <c r="FV324" s="168">
        <v>383069.00830712233</v>
      </c>
      <c r="FW324" s="168">
        <v>380222.85679359891</v>
      </c>
      <c r="FX324" s="168">
        <v>347183.73354014358</v>
      </c>
      <c r="FY324" s="168">
        <v>304320.66623343999</v>
      </c>
      <c r="FZ324" s="168">
        <v>329239.38287211827</v>
      </c>
      <c r="GA324" s="168">
        <v>384789.11155300803</v>
      </c>
    </row>
    <row r="325" spans="2:183">
      <c r="B325" s="96" t="s">
        <v>54</v>
      </c>
      <c r="C325" s="166" t="s">
        <v>36</v>
      </c>
      <c r="D325" s="169">
        <v>1072187.58</v>
      </c>
      <c r="E325" s="170">
        <v>960284.2</v>
      </c>
      <c r="F325" s="170">
        <v>1029136.81</v>
      </c>
      <c r="G325" s="170">
        <v>898200.16</v>
      </c>
      <c r="H325" s="170">
        <v>914949.64999999991</v>
      </c>
      <c r="I325" s="170">
        <v>986191.2</v>
      </c>
      <c r="J325" s="170">
        <v>1056777.58</v>
      </c>
      <c r="K325" s="170">
        <v>1034179.4100000001</v>
      </c>
      <c r="L325" s="170">
        <v>727655.16</v>
      </c>
      <c r="M325" s="170">
        <v>763342.8</v>
      </c>
      <c r="N325" s="170">
        <v>738552.2</v>
      </c>
      <c r="O325" s="170">
        <v>761857.19000000006</v>
      </c>
      <c r="P325" s="170">
        <v>784964.19000000006</v>
      </c>
      <c r="Q325" s="170">
        <v>704647.20000000007</v>
      </c>
      <c r="R325" s="170">
        <v>669573.39</v>
      </c>
      <c r="S325" s="170">
        <v>605067.80000000005</v>
      </c>
      <c r="T325" s="170">
        <v>634107.6</v>
      </c>
      <c r="U325" s="170">
        <v>732712.16</v>
      </c>
      <c r="V325" s="170">
        <v>762239.21000000008</v>
      </c>
      <c r="W325" s="170">
        <v>762937.60000000009</v>
      </c>
      <c r="X325" s="170">
        <v>725123.16</v>
      </c>
      <c r="Y325" s="170">
        <v>759150.8</v>
      </c>
      <c r="Z325" s="170">
        <v>731731.6</v>
      </c>
      <c r="AA325" s="170">
        <v>751446.59000000008</v>
      </c>
      <c r="AB325" s="170">
        <v>763918.8</v>
      </c>
      <c r="AC325" s="170">
        <v>694586.79</v>
      </c>
      <c r="AD325" s="170">
        <v>743880.59000000008</v>
      </c>
      <c r="AE325" s="170">
        <v>632642</v>
      </c>
      <c r="AF325" s="170">
        <v>608250</v>
      </c>
      <c r="AG325" s="170">
        <v>726972.54</v>
      </c>
      <c r="AH325" s="170">
        <v>759801.60000000009</v>
      </c>
      <c r="AI325" s="170">
        <v>757497.19000000006</v>
      </c>
      <c r="AJ325" s="170">
        <v>717809.6</v>
      </c>
      <c r="AK325" s="170">
        <v>751498.60000000009</v>
      </c>
      <c r="AL325" s="170">
        <v>725275.56</v>
      </c>
      <c r="AM325" s="170">
        <v>736966.8</v>
      </c>
      <c r="AN325" s="170">
        <v>772853.19000000006</v>
      </c>
      <c r="AO325" s="170">
        <v>727324.96</v>
      </c>
      <c r="AP325" s="170">
        <v>628773.21000000008</v>
      </c>
      <c r="AQ325" s="170">
        <v>553784.69999999995</v>
      </c>
      <c r="AR325" s="170">
        <v>657012.03</v>
      </c>
      <c r="AS325" s="170">
        <v>735973.2</v>
      </c>
      <c r="AT325" s="170">
        <v>762462.21000000008</v>
      </c>
      <c r="AU325" s="170">
        <v>768399.59000000008</v>
      </c>
      <c r="AV325" s="170">
        <v>726651.6</v>
      </c>
      <c r="AW325" s="170">
        <v>754157.59000000008</v>
      </c>
      <c r="AX325" s="170">
        <v>735702.2</v>
      </c>
      <c r="AY325" s="170">
        <v>743419.60000000009</v>
      </c>
      <c r="AZ325" s="170">
        <v>772548.8</v>
      </c>
      <c r="BA325" s="170">
        <v>702827.20000000007</v>
      </c>
      <c r="BB325" s="170">
        <v>677414.6</v>
      </c>
      <c r="BC325" s="170">
        <v>602249</v>
      </c>
      <c r="BD325" s="170">
        <v>659602.80000000005</v>
      </c>
      <c r="BE325" s="170">
        <v>714482</v>
      </c>
      <c r="BF325" s="170">
        <v>742049.8</v>
      </c>
      <c r="BG325" s="170">
        <v>750239.60000000009</v>
      </c>
      <c r="BH325" s="170">
        <v>700215.6</v>
      </c>
      <c r="BI325" s="170">
        <v>731803.8</v>
      </c>
      <c r="BJ325" s="170">
        <v>716991.6</v>
      </c>
      <c r="BK325" s="170">
        <v>726317.60000000009</v>
      </c>
      <c r="BL325" s="170">
        <v>777550.28</v>
      </c>
      <c r="BM325" s="170">
        <v>708767.20000000007</v>
      </c>
      <c r="BN325" s="170">
        <v>675446.8</v>
      </c>
      <c r="BO325" s="170">
        <v>611995.97</v>
      </c>
      <c r="BP325" s="170">
        <v>670093.60000000009</v>
      </c>
      <c r="BQ325" s="170">
        <v>727268.6</v>
      </c>
      <c r="BR325" s="170">
        <v>764138.59000000008</v>
      </c>
      <c r="BS325" s="170">
        <v>770145.60000000009</v>
      </c>
      <c r="BT325" s="170">
        <v>680206.56</v>
      </c>
      <c r="BU325" s="170">
        <v>675151.19000000006</v>
      </c>
      <c r="BV325" s="170">
        <v>750279.6</v>
      </c>
      <c r="BW325" s="170">
        <v>777474.8</v>
      </c>
      <c r="BX325" s="170">
        <v>808183.8</v>
      </c>
      <c r="BY325" s="170">
        <v>709128.20000000007</v>
      </c>
      <c r="BZ325" s="170">
        <v>653563.80000000005</v>
      </c>
      <c r="CA325" s="170">
        <v>571732.37000000011</v>
      </c>
      <c r="CB325" s="170">
        <v>657174.24</v>
      </c>
      <c r="CC325" s="170">
        <v>752043.6</v>
      </c>
      <c r="CD325" s="170">
        <v>811531.8</v>
      </c>
      <c r="CE325" s="170">
        <v>811502.60000000009</v>
      </c>
      <c r="CF325" s="170">
        <v>767395.55</v>
      </c>
      <c r="CG325" s="170">
        <v>802999.60000000009</v>
      </c>
      <c r="CH325" s="170">
        <v>799761.2</v>
      </c>
      <c r="CI325" s="170">
        <v>822311.59000000008</v>
      </c>
      <c r="CJ325" s="170">
        <v>836695.8</v>
      </c>
      <c r="CK325" s="170">
        <v>782442</v>
      </c>
      <c r="CL325" s="170">
        <v>809198.8</v>
      </c>
      <c r="CM325" s="170">
        <v>633417.79999999993</v>
      </c>
      <c r="CN325" s="170">
        <v>712193.20000000007</v>
      </c>
      <c r="CO325" s="170">
        <v>786005.16</v>
      </c>
      <c r="CP325" s="170">
        <v>828407.8</v>
      </c>
      <c r="CQ325" s="170">
        <v>827910.59000000008</v>
      </c>
      <c r="CR325" s="170">
        <v>787182.2</v>
      </c>
      <c r="CS325" s="170">
        <v>811772.60000000009</v>
      </c>
      <c r="CT325" s="170">
        <v>802990.56</v>
      </c>
      <c r="CU325" s="170">
        <v>832864.60000000009</v>
      </c>
      <c r="CV325" s="170">
        <v>842826.8</v>
      </c>
      <c r="CW325" s="170">
        <v>718365.70000000007</v>
      </c>
      <c r="CX325" s="170">
        <v>676751.68</v>
      </c>
      <c r="CY325" s="170">
        <v>646742.4</v>
      </c>
      <c r="CZ325" s="170">
        <v>731158.59000000008</v>
      </c>
      <c r="DA325" s="170">
        <v>791775.6</v>
      </c>
      <c r="DB325" s="170">
        <v>836670.60000000009</v>
      </c>
      <c r="DC325" s="170">
        <v>839236.8</v>
      </c>
      <c r="DD325" s="170">
        <v>782166.6</v>
      </c>
      <c r="DE325" s="170">
        <v>815347.60000000009</v>
      </c>
      <c r="DF325" s="170">
        <v>804997.55</v>
      </c>
      <c r="DG325" s="170">
        <v>825255.60000000009</v>
      </c>
      <c r="DH325" s="170">
        <v>840118.8</v>
      </c>
      <c r="DI325" s="170">
        <v>760408.20000000007</v>
      </c>
      <c r="DJ325" s="170">
        <v>834610.60000000009</v>
      </c>
      <c r="DK325" s="170">
        <v>676010</v>
      </c>
      <c r="DL325" s="170">
        <v>656164.18999999994</v>
      </c>
      <c r="DM325" s="170">
        <v>786435.6</v>
      </c>
      <c r="DN325" s="170">
        <v>833537.60000000009</v>
      </c>
      <c r="DO325" s="170">
        <v>835651.19000000006</v>
      </c>
      <c r="DP325" s="170">
        <v>776076.6</v>
      </c>
      <c r="DQ325" s="170">
        <v>816330.59000000008</v>
      </c>
      <c r="DR325" s="170">
        <v>804392.6</v>
      </c>
      <c r="DS325" s="170">
        <v>822076.8</v>
      </c>
      <c r="DT325" s="170">
        <v>838680.8</v>
      </c>
      <c r="DU325" s="170">
        <v>756751.20000000007</v>
      </c>
      <c r="DV325" s="170">
        <v>795512.8</v>
      </c>
      <c r="DW325" s="170">
        <v>615540</v>
      </c>
      <c r="DX325" s="170">
        <v>689097.8</v>
      </c>
      <c r="DY325" s="170">
        <v>772792.4</v>
      </c>
      <c r="DZ325" s="170">
        <v>830837.59000000008</v>
      </c>
      <c r="EA325" s="170">
        <v>822625.60000000009</v>
      </c>
      <c r="EB325" s="170">
        <v>774525.6</v>
      </c>
      <c r="EC325" s="170">
        <v>804776.59000000008</v>
      </c>
      <c r="ED325" s="170">
        <v>796089.2</v>
      </c>
      <c r="EE325" s="170">
        <v>816229.60000000009</v>
      </c>
      <c r="EF325" s="170">
        <v>836385.8</v>
      </c>
      <c r="EG325" s="170">
        <v>783344.01</v>
      </c>
      <c r="EH325" s="170">
        <v>673860.6</v>
      </c>
      <c r="EI325" s="170">
        <v>591164.41</v>
      </c>
      <c r="EJ325" s="170">
        <v>713752.84</v>
      </c>
      <c r="EK325" s="170">
        <v>777643</v>
      </c>
      <c r="EL325" s="170">
        <v>825646.8</v>
      </c>
      <c r="EM325" s="170">
        <v>820885.60000000009</v>
      </c>
      <c r="EN325" s="170">
        <v>781195.16</v>
      </c>
      <c r="EO325" s="170">
        <v>804591.8</v>
      </c>
      <c r="EP325" s="170">
        <v>794831.6</v>
      </c>
      <c r="EQ325" s="170">
        <v>821517.59000000008</v>
      </c>
      <c r="ER325" s="170">
        <v>831291.59000000008</v>
      </c>
      <c r="ES325" s="170">
        <v>751774.20000000007</v>
      </c>
      <c r="ET325" s="170">
        <v>774326.08000000007</v>
      </c>
      <c r="EU325" s="170">
        <v>641653.1</v>
      </c>
      <c r="EV325" s="170">
        <v>727211.24</v>
      </c>
      <c r="EW325" s="170">
        <v>772140.96</v>
      </c>
      <c r="EX325" s="170">
        <v>814122.8</v>
      </c>
      <c r="EY325" s="170">
        <v>818130.60000000009</v>
      </c>
      <c r="EZ325" s="170">
        <v>769703.56</v>
      </c>
      <c r="FA325" s="170">
        <v>796851.60000000009</v>
      </c>
      <c r="FB325" s="170">
        <v>788000</v>
      </c>
      <c r="FC325" s="170">
        <v>809840.59000000008</v>
      </c>
      <c r="FD325" s="170">
        <v>814457.59000000008</v>
      </c>
      <c r="FE325" s="170">
        <v>738441.20000000007</v>
      </c>
      <c r="FF325" s="170">
        <v>718195.8</v>
      </c>
      <c r="FG325" s="170">
        <v>572880.4</v>
      </c>
      <c r="FH325" s="170">
        <v>705408.8</v>
      </c>
      <c r="FI325" s="170">
        <v>757751.55</v>
      </c>
      <c r="FJ325" s="170">
        <v>810016.21000000008</v>
      </c>
      <c r="FK325" s="170">
        <v>810681.8</v>
      </c>
      <c r="FL325" s="170">
        <v>761533.6</v>
      </c>
      <c r="FM325" s="170">
        <v>791958.60000000009</v>
      </c>
      <c r="FN325" s="170">
        <v>776384.55</v>
      </c>
      <c r="FO325" s="170">
        <v>800927.8</v>
      </c>
      <c r="FP325" s="170">
        <v>809693.8</v>
      </c>
      <c r="FQ325" s="170">
        <v>735316.79</v>
      </c>
      <c r="FR325" s="170">
        <v>804532.59000000008</v>
      </c>
      <c r="FS325" s="170">
        <v>672911.24</v>
      </c>
      <c r="FT325" s="170">
        <v>646446.19999999995</v>
      </c>
      <c r="FU325" s="170">
        <v>751250</v>
      </c>
      <c r="FV325" s="170">
        <v>805761.60000000009</v>
      </c>
      <c r="FW325" s="170">
        <v>801394.59000000008</v>
      </c>
      <c r="FX325" s="170">
        <v>727777</v>
      </c>
      <c r="FY325" s="170">
        <v>639491.6</v>
      </c>
      <c r="FZ325" s="170">
        <v>689225.58</v>
      </c>
      <c r="GA325" s="170">
        <v>802665.8</v>
      </c>
    </row>
    <row r="326" spans="2:183">
      <c r="B326" s="171" t="s">
        <v>54</v>
      </c>
      <c r="C326" s="172" t="s">
        <v>95</v>
      </c>
      <c r="D326" s="83">
        <v>0.7030954685991937</v>
      </c>
      <c r="E326" s="84">
        <v>0.69613561846749505</v>
      </c>
      <c r="F326" s="84">
        <v>0.67345523302764065</v>
      </c>
      <c r="G326" s="84">
        <v>0.58669895215156354</v>
      </c>
      <c r="H326" s="84">
        <v>0.57280711709494636</v>
      </c>
      <c r="I326" s="84">
        <v>0.67217906270188643</v>
      </c>
      <c r="J326" s="84">
        <v>0.74353240252030284</v>
      </c>
      <c r="K326" s="84">
        <v>0.68241560104073795</v>
      </c>
      <c r="L326" s="84">
        <v>0.58801786045505955</v>
      </c>
      <c r="M326" s="84">
        <v>0.5962644878720923</v>
      </c>
      <c r="N326" s="84">
        <v>0.59652291167819382</v>
      </c>
      <c r="O326" s="84">
        <v>0.59452633897844642</v>
      </c>
      <c r="P326" s="84">
        <v>0.6136006400319669</v>
      </c>
      <c r="Q326" s="84">
        <v>0.60955807547511021</v>
      </c>
      <c r="R326" s="84">
        <v>0.53901343013412695</v>
      </c>
      <c r="S326" s="84">
        <v>0.48549897115120605</v>
      </c>
      <c r="T326" s="84">
        <v>0.48229496470926925</v>
      </c>
      <c r="U326" s="84">
        <v>0.5913740552330562</v>
      </c>
      <c r="V326" s="84">
        <v>0.59519639133501057</v>
      </c>
      <c r="W326" s="84">
        <v>0.59548939909158372</v>
      </c>
      <c r="X326" s="84">
        <v>0.58622530492546876</v>
      </c>
      <c r="Y326" s="84">
        <v>0.59413848607140751</v>
      </c>
      <c r="Z326" s="84">
        <v>0.59177583316522664</v>
      </c>
      <c r="AA326" s="84">
        <v>0.58709618975848532</v>
      </c>
      <c r="AB326" s="84">
        <v>0.59792782085659923</v>
      </c>
      <c r="AC326" s="84">
        <v>0.6016481856207937</v>
      </c>
      <c r="AD326" s="84">
        <v>0.58217982700976501</v>
      </c>
      <c r="AE326" s="84">
        <v>0.52838872554645533</v>
      </c>
      <c r="AF326" s="84">
        <v>0.46057514188967463</v>
      </c>
      <c r="AG326" s="84">
        <v>0.58782402693933999</v>
      </c>
      <c r="AH326" s="84">
        <v>0.5936397862998366</v>
      </c>
      <c r="AI326" s="84">
        <v>0.5918963609946386</v>
      </c>
      <c r="AJ326" s="84">
        <v>0.58081379198433214</v>
      </c>
      <c r="AK326" s="84">
        <v>0.58877098704402941</v>
      </c>
      <c r="AL326" s="84">
        <v>0.58709793235096031</v>
      </c>
      <c r="AM326" s="84">
        <v>0.57668516520999469</v>
      </c>
      <c r="AN326" s="84">
        <v>0.60571007290092016</v>
      </c>
      <c r="AO326" s="84">
        <v>0.60885892989612733</v>
      </c>
      <c r="AP326" s="84">
        <v>0.51751839802354671</v>
      </c>
      <c r="AQ326" s="84">
        <v>0.4695678733548142</v>
      </c>
      <c r="AR326" s="84">
        <v>0.50165923800051682</v>
      </c>
      <c r="AS326" s="84">
        <v>0.59458213890808453</v>
      </c>
      <c r="AT326" s="84">
        <v>0.5958503652078686</v>
      </c>
      <c r="AU326" s="84">
        <v>0.60032704803524806</v>
      </c>
      <c r="AV326" s="84">
        <v>0.58790317176709328</v>
      </c>
      <c r="AW326" s="84">
        <v>0.59057155755650614</v>
      </c>
      <c r="AX326" s="84">
        <v>0.59631823758772196</v>
      </c>
      <c r="AY326" s="84">
        <v>0.58187134628153436</v>
      </c>
      <c r="AZ326" s="84">
        <v>0.60496077754591027</v>
      </c>
      <c r="BA326" s="84">
        <v>0.60908415886851086</v>
      </c>
      <c r="BB326" s="84">
        <v>0.54001765482759645</v>
      </c>
      <c r="BC326" s="84">
        <v>0.48409417710354824</v>
      </c>
      <c r="BD326" s="84">
        <v>0.50534900912497427</v>
      </c>
      <c r="BE326" s="84">
        <v>0.57485807939339961</v>
      </c>
      <c r="BF326" s="84">
        <v>0.57760485993143174</v>
      </c>
      <c r="BG326" s="84">
        <v>0.58403979064290046</v>
      </c>
      <c r="BH326" s="84">
        <v>0.56389126565272429</v>
      </c>
      <c r="BI326" s="84">
        <v>0.57057079376939401</v>
      </c>
      <c r="BJ326" s="84">
        <v>0.57914268331731811</v>
      </c>
      <c r="BK326" s="84">
        <v>0.56617715605950347</v>
      </c>
      <c r="BL326" s="84">
        <v>0.60902218285693877</v>
      </c>
      <c r="BM326" s="84">
        <v>0.61436821303360145</v>
      </c>
      <c r="BN326" s="84">
        <v>0.54152546875717378</v>
      </c>
      <c r="BO326" s="84">
        <v>0.49165781928604446</v>
      </c>
      <c r="BP326" s="84">
        <v>0.5144316491416755</v>
      </c>
      <c r="BQ326" s="84">
        <v>0.5857534058954097</v>
      </c>
      <c r="BR326" s="84">
        <v>0.59530925254031608</v>
      </c>
      <c r="BS326" s="84">
        <v>0.59987256686723667</v>
      </c>
      <c r="BT326" s="84">
        <v>0.54196356846054616</v>
      </c>
      <c r="BU326" s="84">
        <v>0.51414482321414934</v>
      </c>
      <c r="BV326" s="84">
        <v>0.60507829603308794</v>
      </c>
      <c r="BW326" s="84">
        <v>0.60715293240608181</v>
      </c>
      <c r="BX326" s="84">
        <v>0.63152192400618112</v>
      </c>
      <c r="BY326" s="84">
        <v>0.61946695963744625</v>
      </c>
      <c r="BZ326" s="84">
        <v>0.53851505221852203</v>
      </c>
      <c r="CA326" s="84">
        <v>0.46191917905196822</v>
      </c>
      <c r="CB326" s="84">
        <v>0.49701833895554132</v>
      </c>
      <c r="CC326" s="84">
        <v>0.60618606384709728</v>
      </c>
      <c r="CD326" s="84">
        <v>0.64880266201987014</v>
      </c>
      <c r="CE326" s="84">
        <v>0.64736677463799119</v>
      </c>
      <c r="CF326" s="84">
        <v>0.61880730468315404</v>
      </c>
      <c r="CG326" s="84">
        <v>0.62717589599281731</v>
      </c>
      <c r="CH326" s="84">
        <v>0.64543885548981661</v>
      </c>
      <c r="CI326" s="84">
        <v>0.64119414890416448</v>
      </c>
      <c r="CJ326" s="84">
        <v>0.65629905822914625</v>
      </c>
      <c r="CK326" s="84">
        <v>0.65695735046094639</v>
      </c>
      <c r="CL326" s="84">
        <v>0.63563566232984692</v>
      </c>
      <c r="CM326" s="84">
        <v>0.5221004010325736</v>
      </c>
      <c r="CN326" s="84">
        <v>0.54652182910861036</v>
      </c>
      <c r="CO326" s="84">
        <v>0.64848316478251455</v>
      </c>
      <c r="CP326" s="84">
        <v>0.67583123119522703</v>
      </c>
      <c r="CQ326" s="84">
        <v>0.67269432356740277</v>
      </c>
      <c r="CR326" s="84">
        <v>0.65194075841539068</v>
      </c>
      <c r="CS326" s="84">
        <v>0.63660056165026391</v>
      </c>
      <c r="CT326" s="84">
        <v>0.65270437374763302</v>
      </c>
      <c r="CU326" s="84">
        <v>0.66029228867499079</v>
      </c>
      <c r="CV326" s="84">
        <v>0.67402780063407586</v>
      </c>
      <c r="CW326" s="84">
        <v>0.64759310265577574</v>
      </c>
      <c r="CX326" s="84">
        <v>0.54214669372468838</v>
      </c>
      <c r="CY326" s="84">
        <v>0.52295507122073914</v>
      </c>
      <c r="CZ326" s="84">
        <v>0.57472744696080658</v>
      </c>
      <c r="DA326" s="84">
        <v>0.65883228536468963</v>
      </c>
      <c r="DB326" s="84">
        <v>0.71154391163724517</v>
      </c>
      <c r="DC326" s="84">
        <v>0.70120680055986917</v>
      </c>
      <c r="DD326" s="84">
        <v>0.6498237005400348</v>
      </c>
      <c r="DE326" s="84">
        <v>0.64582816978791269</v>
      </c>
      <c r="DF326" s="84">
        <v>0.65471764909544339</v>
      </c>
      <c r="DG326" s="84">
        <v>0.65276023728805566</v>
      </c>
      <c r="DH326" s="84">
        <v>0.67085367714434463</v>
      </c>
      <c r="DI326" s="84">
        <v>0.67256824217430022</v>
      </c>
      <c r="DJ326" s="84">
        <v>0.66261416386250016</v>
      </c>
      <c r="DK326" s="84">
        <v>0.57708508355536692</v>
      </c>
      <c r="DL326" s="84">
        <v>0.5085689077995299</v>
      </c>
      <c r="DM326" s="84">
        <v>0.65458516932863275</v>
      </c>
      <c r="DN326" s="84">
        <v>0.6974385618602571</v>
      </c>
      <c r="DO326" s="84">
        <v>0.69466905228831144</v>
      </c>
      <c r="DP326" s="84">
        <v>0.64238564828507738</v>
      </c>
      <c r="DQ326" s="84">
        <v>0.64596896373579882</v>
      </c>
      <c r="DR326" s="84">
        <v>0.65480981213113976</v>
      </c>
      <c r="DS326" s="84">
        <v>0.64939294613513432</v>
      </c>
      <c r="DT326" s="84">
        <v>0.66865182984595062</v>
      </c>
      <c r="DU326" s="84">
        <v>0.66744271740533567</v>
      </c>
      <c r="DV326" s="84">
        <v>0.63965159524187853</v>
      </c>
      <c r="DW326" s="84">
        <v>0.5071514969329699</v>
      </c>
      <c r="DX326" s="84">
        <v>0.53933024794262008</v>
      </c>
      <c r="DY326" s="84">
        <v>0.64050774105367736</v>
      </c>
      <c r="DZ326" s="84">
        <v>0.69197286071474862</v>
      </c>
      <c r="EA326" s="84">
        <v>0.66938051551054367</v>
      </c>
      <c r="EB326" s="84">
        <v>0.64001134167847329</v>
      </c>
      <c r="EC326" s="84">
        <v>0.63560699300778112</v>
      </c>
      <c r="ED326" s="84">
        <v>0.64774605221648462</v>
      </c>
      <c r="EE326" s="84">
        <v>0.64159874837309261</v>
      </c>
      <c r="EF326" s="84">
        <v>0.66539636628411536</v>
      </c>
      <c r="EG326" s="84">
        <v>0.66739153211969016</v>
      </c>
      <c r="EH326" s="84">
        <v>0.5675040793179027</v>
      </c>
      <c r="EI326" s="84">
        <v>0.49897110525985477</v>
      </c>
      <c r="EJ326" s="84">
        <v>0.55377256322710888</v>
      </c>
      <c r="EK326" s="84">
        <v>0.64225589471918088</v>
      </c>
      <c r="EL326" s="84">
        <v>0.67271325534245974</v>
      </c>
      <c r="EM326" s="84">
        <v>0.66101500870422381</v>
      </c>
      <c r="EN326" s="84">
        <v>0.64599300815091643</v>
      </c>
      <c r="EO326" s="84">
        <v>0.63101276156868358</v>
      </c>
      <c r="EP326" s="84">
        <v>0.64435488662240759</v>
      </c>
      <c r="EQ326" s="84">
        <v>0.64676312109729128</v>
      </c>
      <c r="ER326" s="84">
        <v>0.66121928286642206</v>
      </c>
      <c r="ES326" s="84">
        <v>0.66181674745318175</v>
      </c>
      <c r="ET326" s="84">
        <v>0.62451206459250275</v>
      </c>
      <c r="EU326" s="84">
        <v>0.52370891306918943</v>
      </c>
      <c r="EV326" s="84">
        <v>0.56654883828819513</v>
      </c>
      <c r="EW326" s="84">
        <v>0.63818726119316604</v>
      </c>
      <c r="EX326" s="84">
        <v>0.65721500020460022</v>
      </c>
      <c r="EY326" s="84">
        <v>0.65820697882679591</v>
      </c>
      <c r="EZ326" s="84">
        <v>0.63503874237972202</v>
      </c>
      <c r="FA326" s="84">
        <v>0.62468228569731588</v>
      </c>
      <c r="FB326" s="84">
        <v>0.63841970575881368</v>
      </c>
      <c r="FC326" s="84">
        <v>0.63706816595758264</v>
      </c>
      <c r="FD326" s="84">
        <v>0.64760688053033488</v>
      </c>
      <c r="FE326" s="84">
        <v>0.65107646149748089</v>
      </c>
      <c r="FF326" s="84">
        <v>0.58967360914974853</v>
      </c>
      <c r="FG326" s="84">
        <v>0.45048444487368505</v>
      </c>
      <c r="FH326" s="84">
        <v>0.55009645894036852</v>
      </c>
      <c r="FI326" s="84">
        <v>0.62650695473534435</v>
      </c>
      <c r="FJ326" s="84">
        <v>0.65354653966734677</v>
      </c>
      <c r="FK326" s="84">
        <v>0.65173194461716322</v>
      </c>
      <c r="FL326" s="84">
        <v>0.62849282825608799</v>
      </c>
      <c r="FM326" s="84">
        <v>0.62097015236932662</v>
      </c>
      <c r="FN326" s="84">
        <v>0.62912736287983262</v>
      </c>
      <c r="FO326" s="84">
        <v>0.63031614046279061</v>
      </c>
      <c r="FP326" s="84">
        <v>0.6445459441260325</v>
      </c>
      <c r="FQ326" s="84">
        <v>0.64821375039903306</v>
      </c>
      <c r="FR326" s="84">
        <v>0.64077869779297503</v>
      </c>
      <c r="FS326" s="84">
        <v>0.53483861124655752</v>
      </c>
      <c r="FT326" s="84">
        <v>0.49620896259184616</v>
      </c>
      <c r="FU326" s="84">
        <v>0.62076392746440567</v>
      </c>
      <c r="FV326" s="84">
        <v>0.646565278114686</v>
      </c>
      <c r="FW326" s="84">
        <v>0.64741441084237095</v>
      </c>
      <c r="FX326" s="84">
        <v>0.60596292978976307</v>
      </c>
      <c r="FY326" s="84">
        <v>0.53098064196787664</v>
      </c>
      <c r="FZ326" s="84">
        <v>0.5769684500777148</v>
      </c>
      <c r="GA326" s="84">
        <v>0.63219220504225504</v>
      </c>
    </row>
    <row r="327" spans="2:183">
      <c r="B327" s="96" t="s">
        <v>54</v>
      </c>
      <c r="C327" s="166" t="s">
        <v>268</v>
      </c>
      <c r="D327" s="169">
        <v>11619920.190000001</v>
      </c>
      <c r="E327" s="170">
        <v>10416117</v>
      </c>
      <c r="F327" s="170">
        <v>11188803.189999999</v>
      </c>
      <c r="G327" s="170">
        <v>9751943.5599999987</v>
      </c>
      <c r="H327" s="170">
        <v>9933119.1300000008</v>
      </c>
      <c r="I327" s="170">
        <v>10748589</v>
      </c>
      <c r="J327" s="170">
        <v>11552614.780000001</v>
      </c>
      <c r="K327" s="170">
        <v>11256642.120000001</v>
      </c>
      <c r="L327" s="170">
        <v>8027864.1299999999</v>
      </c>
      <c r="M327" s="170">
        <v>8409023.0600000005</v>
      </c>
      <c r="N327" s="170">
        <v>8135379.6799999997</v>
      </c>
      <c r="O327" s="170">
        <v>8393585.3099999987</v>
      </c>
      <c r="P327" s="170">
        <v>8616811.5700000003</v>
      </c>
      <c r="Q327" s="170">
        <v>7739759.4499999993</v>
      </c>
      <c r="R327" s="170">
        <v>7379714.6199999992</v>
      </c>
      <c r="S327" s="170">
        <v>6667495.6899999995</v>
      </c>
      <c r="T327" s="170">
        <v>6989896.6900000004</v>
      </c>
      <c r="U327" s="170">
        <v>8069702.6800000016</v>
      </c>
      <c r="V327" s="170">
        <v>8391427.9899999984</v>
      </c>
      <c r="W327" s="170">
        <v>8398064.879999999</v>
      </c>
      <c r="X327" s="170">
        <v>7994168.6699999999</v>
      </c>
      <c r="Y327" s="170">
        <v>8358742.6900000004</v>
      </c>
      <c r="Z327" s="170">
        <v>8057831</v>
      </c>
      <c r="AA327" s="170">
        <v>8280455.4200000009</v>
      </c>
      <c r="AB327" s="170">
        <v>8401120.25</v>
      </c>
      <c r="AC327" s="170">
        <v>7634077.1899999995</v>
      </c>
      <c r="AD327" s="170">
        <v>8200764.1900000004</v>
      </c>
      <c r="AE327" s="170">
        <v>6956029.0999999996</v>
      </c>
      <c r="AF327" s="170">
        <v>6697172.2600000007</v>
      </c>
      <c r="AG327" s="170">
        <v>8008062.0100000007</v>
      </c>
      <c r="AH327" s="170">
        <v>8362415.75</v>
      </c>
      <c r="AI327" s="170">
        <v>8338911.1900000004</v>
      </c>
      <c r="AJ327" s="170">
        <v>7914901.370000001</v>
      </c>
      <c r="AK327" s="170">
        <v>8276821.9399999995</v>
      </c>
      <c r="AL327" s="170">
        <v>7987050.370000001</v>
      </c>
      <c r="AM327" s="170">
        <v>8129689.4900000002</v>
      </c>
      <c r="AN327" s="170">
        <v>8499867.0700000003</v>
      </c>
      <c r="AO327" s="170">
        <v>7997344.4299999997</v>
      </c>
      <c r="AP327" s="170">
        <v>6928400.4199999999</v>
      </c>
      <c r="AQ327" s="170">
        <v>6108800.71</v>
      </c>
      <c r="AR327" s="170">
        <v>7243552.2599999998</v>
      </c>
      <c r="AS327" s="170">
        <v>8107617.8700000001</v>
      </c>
      <c r="AT327" s="170">
        <v>8398966.9900000002</v>
      </c>
      <c r="AU327" s="170">
        <v>8457928.0599999987</v>
      </c>
      <c r="AV327" s="170">
        <v>8012849.6800000016</v>
      </c>
      <c r="AW327" s="170">
        <v>8312816.8200000003</v>
      </c>
      <c r="AX327" s="170">
        <v>8101504.9999999991</v>
      </c>
      <c r="AY327" s="170">
        <v>8203178.6399999997</v>
      </c>
      <c r="AZ327" s="170">
        <v>8487886.3699999992</v>
      </c>
      <c r="BA327" s="170">
        <v>7718027.5099999998</v>
      </c>
      <c r="BB327" s="170">
        <v>7464146.5</v>
      </c>
      <c r="BC327" s="170">
        <v>6650822.5500000007</v>
      </c>
      <c r="BD327" s="170">
        <v>7281073.4699999997</v>
      </c>
      <c r="BE327" s="170">
        <v>7887176.0700000003</v>
      </c>
      <c r="BF327" s="170">
        <v>8188713.1900000004</v>
      </c>
      <c r="BG327" s="170">
        <v>8269272.2699999996</v>
      </c>
      <c r="BH327" s="170">
        <v>7743066.0699999984</v>
      </c>
      <c r="BI327" s="170">
        <v>8083733.3799999999</v>
      </c>
      <c r="BJ327" s="170">
        <v>7908303.3600000003</v>
      </c>
      <c r="BK327" s="170">
        <v>8026406.5099999998</v>
      </c>
      <c r="BL327" s="170">
        <v>8545776.6400000006</v>
      </c>
      <c r="BM327" s="170">
        <v>7784730.3000000007</v>
      </c>
      <c r="BN327" s="170">
        <v>7456837.7400000002</v>
      </c>
      <c r="BO327" s="170">
        <v>6777403.879999999</v>
      </c>
      <c r="BP327" s="170">
        <v>7408812.1400000006</v>
      </c>
      <c r="BQ327" s="170">
        <v>8022035.8000000007</v>
      </c>
      <c r="BR327" s="170">
        <v>8416514.4400000013</v>
      </c>
      <c r="BS327" s="170">
        <v>8477659.9399999995</v>
      </c>
      <c r="BT327" s="170">
        <v>7502049.7499999991</v>
      </c>
      <c r="BU327" s="170">
        <v>7432137.1999999993</v>
      </c>
      <c r="BV327" s="170">
        <v>8242352.4900000002</v>
      </c>
      <c r="BW327" s="170">
        <v>8545992.6799999997</v>
      </c>
      <c r="BX327" s="170">
        <v>8840911.620000001</v>
      </c>
      <c r="BY327" s="170">
        <v>7747480.8699999992</v>
      </c>
      <c r="BZ327" s="170">
        <v>7128118.75</v>
      </c>
      <c r="CA327" s="170">
        <v>6252858.4000000004</v>
      </c>
      <c r="CB327" s="170">
        <v>7207254.2000000002</v>
      </c>
      <c r="CC327" s="170">
        <v>8260921.5099999998</v>
      </c>
      <c r="CD327" s="170">
        <v>8903161.7400000002</v>
      </c>
      <c r="CE327" s="170">
        <v>8901249.7799999993</v>
      </c>
      <c r="CF327" s="170">
        <v>8414816.4399999995</v>
      </c>
      <c r="CG327" s="170">
        <v>8792764.25</v>
      </c>
      <c r="CH327" s="170">
        <v>8739755.370000001</v>
      </c>
      <c r="CI327" s="170">
        <v>8991288.870000001</v>
      </c>
      <c r="CJ327" s="170">
        <v>9124832.6699999999</v>
      </c>
      <c r="CK327" s="170">
        <v>8534062.9000000004</v>
      </c>
      <c r="CL327" s="170">
        <v>8821623.9900000002</v>
      </c>
      <c r="CM327" s="170">
        <v>6922381.8099999996</v>
      </c>
      <c r="CN327" s="170">
        <v>7796726.4900000002</v>
      </c>
      <c r="CO327" s="170">
        <v>8608247.7899999991</v>
      </c>
      <c r="CP327" s="170">
        <v>9076087.870000001</v>
      </c>
      <c r="CQ327" s="170">
        <v>9068955.0799999982</v>
      </c>
      <c r="CR327" s="170">
        <v>8621744.9900000002</v>
      </c>
      <c r="CS327" s="170">
        <v>8870988.3000000007</v>
      </c>
      <c r="CT327" s="170">
        <v>8764868.3100000005</v>
      </c>
      <c r="CU327" s="170">
        <v>9100122.4299999997</v>
      </c>
      <c r="CV327" s="170">
        <v>9230582.2800000012</v>
      </c>
      <c r="CW327" s="170">
        <v>7865327.5199999996</v>
      </c>
      <c r="CX327" s="170">
        <v>7405393.46</v>
      </c>
      <c r="CY327" s="170">
        <v>7096428.4099999992</v>
      </c>
      <c r="CZ327" s="170">
        <v>8032699.8800000008</v>
      </c>
      <c r="DA327" s="170">
        <v>8696499.3900000006</v>
      </c>
      <c r="DB327" s="170">
        <v>9234323.6700000018</v>
      </c>
      <c r="DC327" s="170">
        <v>9239467.2599999998</v>
      </c>
      <c r="DD327" s="170">
        <v>8594902.8900000006</v>
      </c>
      <c r="DE327" s="170">
        <v>8940682.7799999993</v>
      </c>
      <c r="DF327" s="170">
        <v>8807266.9199999999</v>
      </c>
      <c r="DG327" s="170">
        <v>9042142.8599999994</v>
      </c>
      <c r="DH327" s="170">
        <v>9204208.3599999994</v>
      </c>
      <c r="DI327" s="170">
        <v>8330392.7399999993</v>
      </c>
      <c r="DJ327" s="170">
        <v>9139275.2599999998</v>
      </c>
      <c r="DK327" s="170">
        <v>7416809.3599999994</v>
      </c>
      <c r="DL327" s="170">
        <v>7225861.6499999985</v>
      </c>
      <c r="DM327" s="170">
        <v>8645680.379999999</v>
      </c>
      <c r="DN327" s="170">
        <v>9185141.0499999989</v>
      </c>
      <c r="DO327" s="170">
        <v>9199309.2699999996</v>
      </c>
      <c r="DP327" s="170">
        <v>8533405.2399999984</v>
      </c>
      <c r="DQ327" s="170">
        <v>8952207.2100000009</v>
      </c>
      <c r="DR327" s="170">
        <v>8804388.5399999991</v>
      </c>
      <c r="DS327" s="170">
        <v>9010896.1600000001</v>
      </c>
      <c r="DT327" s="170">
        <v>9192681.4800000004</v>
      </c>
      <c r="DU327" s="170">
        <v>8294952.3200000003</v>
      </c>
      <c r="DV327" s="170">
        <v>8715719.129999999</v>
      </c>
      <c r="DW327" s="170">
        <v>6747541.3700000001</v>
      </c>
      <c r="DX327" s="170">
        <v>7582624.1100000003</v>
      </c>
      <c r="DY327" s="170">
        <v>8503320.6100000013</v>
      </c>
      <c r="DZ327" s="170">
        <v>9159012.120000001</v>
      </c>
      <c r="EA327" s="170">
        <v>9046145.4800000004</v>
      </c>
      <c r="EB327" s="170">
        <v>8521275.4100000001</v>
      </c>
      <c r="EC327" s="170">
        <v>8837451.0599999987</v>
      </c>
      <c r="ED327" s="170">
        <v>8723412.1999999993</v>
      </c>
      <c r="EE327" s="170">
        <v>8952124.0399999991</v>
      </c>
      <c r="EF327" s="170">
        <v>9162050.7100000009</v>
      </c>
      <c r="EG327" s="170">
        <v>8582399.2600000016</v>
      </c>
      <c r="EH327" s="170">
        <v>7382851.6699999999</v>
      </c>
      <c r="EI327" s="170">
        <v>6489585.5700000003</v>
      </c>
      <c r="EJ327" s="170">
        <v>7846534.6000000015</v>
      </c>
      <c r="EK327" s="170">
        <v>8548758.4699999988</v>
      </c>
      <c r="EL327" s="170">
        <v>9076121.1000000015</v>
      </c>
      <c r="EM327" s="170">
        <v>9014528.25</v>
      </c>
      <c r="EN327" s="170">
        <v>8583838.2300000004</v>
      </c>
      <c r="EO327" s="170">
        <v>8823367.7899999991</v>
      </c>
      <c r="EP327" s="170">
        <v>8701471.5599999987</v>
      </c>
      <c r="EQ327" s="170">
        <v>9002037.9000000004</v>
      </c>
      <c r="ER327" s="170">
        <v>9098220.1099999994</v>
      </c>
      <c r="ES327" s="170">
        <v>8227129.6099999994</v>
      </c>
      <c r="ET327" s="170">
        <v>8468507.9000000004</v>
      </c>
      <c r="EU327" s="170">
        <v>7024698.9099999992</v>
      </c>
      <c r="EV327" s="170">
        <v>7982659.3899999987</v>
      </c>
      <c r="EW327" s="170">
        <v>8483960.9900000002</v>
      </c>
      <c r="EX327" s="170">
        <v>8938202.7699999996</v>
      </c>
      <c r="EY327" s="170">
        <v>8973479.5500000007</v>
      </c>
      <c r="EZ327" s="170">
        <v>8454883.8399999999</v>
      </c>
      <c r="FA327" s="170">
        <v>8735457.3100000005</v>
      </c>
      <c r="FB327" s="170">
        <v>8621797.3200000003</v>
      </c>
      <c r="FC327" s="170">
        <v>8874646.9800000004</v>
      </c>
      <c r="FD327" s="170">
        <v>8939270.5299999993</v>
      </c>
      <c r="FE327" s="170">
        <v>8104040</v>
      </c>
      <c r="FF327" s="170">
        <v>7889732.5600000005</v>
      </c>
      <c r="FG327" s="170">
        <v>6316061.6900000004</v>
      </c>
      <c r="FH327" s="170">
        <v>7778793.6100000003</v>
      </c>
      <c r="FI327" s="170">
        <v>8353412.3099999996</v>
      </c>
      <c r="FJ327" s="170">
        <v>8906228.6199999992</v>
      </c>
      <c r="FK327" s="170">
        <v>8908914.2799999975</v>
      </c>
      <c r="FL327" s="170">
        <v>8384131.8700000001</v>
      </c>
      <c r="FM327" s="170">
        <v>8697414</v>
      </c>
      <c r="FN327" s="170">
        <v>8517451.7699999996</v>
      </c>
      <c r="FO327" s="170">
        <v>8796989.4600000009</v>
      </c>
      <c r="FP327" s="170">
        <v>8889104.8800000008</v>
      </c>
      <c r="FQ327" s="170">
        <v>8070398.9499999993</v>
      </c>
      <c r="FR327" s="170">
        <v>8835888.8900000006</v>
      </c>
      <c r="FS327" s="170">
        <v>7400659.1499999994</v>
      </c>
      <c r="FT327" s="170">
        <v>7117103.1699999999</v>
      </c>
      <c r="FU327" s="170">
        <v>8285145.120000001</v>
      </c>
      <c r="FV327" s="170">
        <v>8855137.7899999991</v>
      </c>
      <c r="FW327" s="170">
        <v>8817865.8900000006</v>
      </c>
      <c r="FX327" s="170">
        <v>8010171.9799999995</v>
      </c>
      <c r="FY327" s="170">
        <v>7006876.96</v>
      </c>
      <c r="FZ327" s="170">
        <v>7556809.6799999997</v>
      </c>
      <c r="GA327" s="170">
        <v>8811626.8200000003</v>
      </c>
    </row>
    <row r="328" spans="2:183">
      <c r="B328" s="171" t="s">
        <v>54</v>
      </c>
      <c r="C328" s="172" t="s">
        <v>269</v>
      </c>
      <c r="D328" s="454">
        <v>10.837581414625229</v>
      </c>
      <c r="E328" s="455">
        <v>10.846910737467097</v>
      </c>
      <c r="F328" s="455">
        <v>10.872027004844963</v>
      </c>
      <c r="G328" s="455">
        <v>10.857205324924456</v>
      </c>
      <c r="H328" s="455">
        <v>10.856465303855794</v>
      </c>
      <c r="I328" s="455">
        <v>10.899092386952956</v>
      </c>
      <c r="J328" s="455">
        <v>10.931926451354125</v>
      </c>
      <c r="K328" s="455">
        <v>10.884612487111882</v>
      </c>
      <c r="L328" s="455">
        <v>11.032511787589055</v>
      </c>
      <c r="M328" s="455">
        <v>11.016050796575273</v>
      </c>
      <c r="N328" s="455">
        <v>11.01530762483681</v>
      </c>
      <c r="O328" s="455">
        <v>11.017268616970062</v>
      </c>
      <c r="P328" s="455">
        <v>10.977330787535671</v>
      </c>
      <c r="Q328" s="455">
        <v>10.983878811978531</v>
      </c>
      <c r="R328" s="455">
        <v>11.021517178273765</v>
      </c>
      <c r="S328" s="455">
        <v>11.019419129558703</v>
      </c>
      <c r="T328" s="455">
        <v>11.023202828668195</v>
      </c>
      <c r="U328" s="455">
        <v>11.013469027182518</v>
      </c>
      <c r="V328" s="455">
        <v>11.00891672838504</v>
      </c>
      <c r="W328" s="455">
        <v>11.007538336031672</v>
      </c>
      <c r="X328" s="455">
        <v>11.024566737049193</v>
      </c>
      <c r="Y328" s="455">
        <v>11.010648595773066</v>
      </c>
      <c r="Z328" s="455">
        <v>11.012003581641137</v>
      </c>
      <c r="AA328" s="455">
        <v>11.01935324505232</v>
      </c>
      <c r="AB328" s="455">
        <v>10.997399527279601</v>
      </c>
      <c r="AC328" s="455">
        <v>10.990818282046508</v>
      </c>
      <c r="AD328" s="455">
        <v>11.024301884258064</v>
      </c>
      <c r="AE328" s="455">
        <v>10.995205977472251</v>
      </c>
      <c r="AF328" s="455">
        <v>11.010558586107686</v>
      </c>
      <c r="AG328" s="455">
        <v>11.015632048495258</v>
      </c>
      <c r="AH328" s="455">
        <v>11.006051777200783</v>
      </c>
      <c r="AI328" s="455">
        <v>11.008504453990119</v>
      </c>
      <c r="AJ328" s="455">
        <v>11.026463521802999</v>
      </c>
      <c r="AK328" s="455">
        <v>11.013755634408366</v>
      </c>
      <c r="AL328" s="455">
        <v>11.012435563112041</v>
      </c>
      <c r="AM328" s="455">
        <v>11.031283213843555</v>
      </c>
      <c r="AN328" s="455">
        <v>10.998035823595423</v>
      </c>
      <c r="AO328" s="455">
        <v>10.995558890210505</v>
      </c>
      <c r="AP328" s="455">
        <v>11.018917965668415</v>
      </c>
      <c r="AQ328" s="455">
        <v>11.031003041434696</v>
      </c>
      <c r="AR328" s="455">
        <v>11.024991825492144</v>
      </c>
      <c r="AS328" s="455">
        <v>11.016186282326586</v>
      </c>
      <c r="AT328" s="455">
        <v>11.01558461500669</v>
      </c>
      <c r="AU328" s="455">
        <v>11.007200120968307</v>
      </c>
      <c r="AV328" s="455">
        <v>11.027085992792147</v>
      </c>
      <c r="AW328" s="455">
        <v>11.022652201909152</v>
      </c>
      <c r="AX328" s="455">
        <v>11.011935264023949</v>
      </c>
      <c r="AY328" s="455">
        <v>11.034385749313037</v>
      </c>
      <c r="AZ328" s="455">
        <v>10.986861114793005</v>
      </c>
      <c r="BA328" s="455">
        <v>10.981401274737232</v>
      </c>
      <c r="BB328" s="455">
        <v>11.018579316123391</v>
      </c>
      <c r="BC328" s="455">
        <v>11.043310242109163</v>
      </c>
      <c r="BD328" s="455">
        <v>11.038572713760463</v>
      </c>
      <c r="BE328" s="455">
        <v>11.039012977233856</v>
      </c>
      <c r="BF328" s="455">
        <v>11.035260962269648</v>
      </c>
      <c r="BG328" s="455">
        <v>11.022175142447825</v>
      </c>
      <c r="BH328" s="455">
        <v>11.058117057089271</v>
      </c>
      <c r="BI328" s="455">
        <v>11.046312385915458</v>
      </c>
      <c r="BJ328" s="455">
        <v>11.029841019057965</v>
      </c>
      <c r="BK328" s="455">
        <v>11.050821995777053</v>
      </c>
      <c r="BL328" s="455">
        <v>10.990641839907768</v>
      </c>
      <c r="BM328" s="455">
        <v>10.983479907083737</v>
      </c>
      <c r="BN328" s="455">
        <v>11.039859453031681</v>
      </c>
      <c r="BO328" s="455">
        <v>11.074262270060371</v>
      </c>
      <c r="BP328" s="455">
        <v>11.056383973820971</v>
      </c>
      <c r="BQ328" s="455">
        <v>11.030361822303343</v>
      </c>
      <c r="BR328" s="455">
        <v>11.014382142380743</v>
      </c>
      <c r="BS328" s="455">
        <v>11.007866486544881</v>
      </c>
      <c r="BT328" s="455">
        <v>11.029075858956723</v>
      </c>
      <c r="BU328" s="455">
        <v>11.008107976525967</v>
      </c>
      <c r="BV328" s="455">
        <v>10.985707848114224</v>
      </c>
      <c r="BW328" s="455">
        <v>10.991986724199934</v>
      </c>
      <c r="BX328" s="455">
        <v>10.939233897041738</v>
      </c>
      <c r="BY328" s="455">
        <v>10.925359998375468</v>
      </c>
      <c r="BZ328" s="455">
        <v>10.906538504733584</v>
      </c>
      <c r="CA328" s="455">
        <v>10.93668773730618</v>
      </c>
      <c r="CB328" s="455">
        <v>10.967036991589932</v>
      </c>
      <c r="CC328" s="455">
        <v>10.984631090537835</v>
      </c>
      <c r="CD328" s="455">
        <v>10.970810681725595</v>
      </c>
      <c r="CE328" s="455">
        <v>10.968849366594757</v>
      </c>
      <c r="CF328" s="455">
        <v>10.9654225125491</v>
      </c>
      <c r="CG328" s="455">
        <v>10.949898667446408</v>
      </c>
      <c r="CH328" s="455">
        <v>10.927956207427918</v>
      </c>
      <c r="CI328" s="455">
        <v>10.934162888303691</v>
      </c>
      <c r="CJ328" s="455">
        <v>10.905794758381719</v>
      </c>
      <c r="CK328" s="455">
        <v>10.906959110068223</v>
      </c>
      <c r="CL328" s="455">
        <v>10.90167705389578</v>
      </c>
      <c r="CM328" s="455">
        <v>10.928619009443688</v>
      </c>
      <c r="CN328" s="455">
        <v>10.947487970960688</v>
      </c>
      <c r="CO328" s="455">
        <v>10.951897300521537</v>
      </c>
      <c r="CP328" s="455">
        <v>10.956062786951065</v>
      </c>
      <c r="CQ328" s="455">
        <v>10.954027149236003</v>
      </c>
      <c r="CR328" s="455">
        <v>10.952667616213883</v>
      </c>
      <c r="CS328" s="455">
        <v>10.9279227951276</v>
      </c>
      <c r="CT328" s="455">
        <v>10.915281880773293</v>
      </c>
      <c r="CU328" s="455">
        <v>10.926292737138784</v>
      </c>
      <c r="CV328" s="455">
        <v>10.951932567877529</v>
      </c>
      <c r="CW328" s="455">
        <v>10.948918524367183</v>
      </c>
      <c r="CX328" s="455">
        <v>10.942556448474571</v>
      </c>
      <c r="CY328" s="455">
        <v>10.972573330587261</v>
      </c>
      <c r="CZ328" s="455">
        <v>10.986262063884116</v>
      </c>
      <c r="DA328" s="455">
        <v>10.983540525876272</v>
      </c>
      <c r="DB328" s="455">
        <v>11.036988355990996</v>
      </c>
      <c r="DC328" s="455">
        <v>11.009368583455824</v>
      </c>
      <c r="DD328" s="455">
        <v>10.98858336574331</v>
      </c>
      <c r="DE328" s="455">
        <v>10.965486106784393</v>
      </c>
      <c r="DF328" s="455">
        <v>10.940737546344085</v>
      </c>
      <c r="DG328" s="455">
        <v>10.956778554426045</v>
      </c>
      <c r="DH328" s="455">
        <v>10.955841435758845</v>
      </c>
      <c r="DI328" s="455">
        <v>10.955159005386841</v>
      </c>
      <c r="DJ328" s="455">
        <v>10.950346496917243</v>
      </c>
      <c r="DK328" s="455">
        <v>10.971449179745861</v>
      </c>
      <c r="DL328" s="455">
        <v>11.012276744331322</v>
      </c>
      <c r="DM328" s="455">
        <v>10.993500777431743</v>
      </c>
      <c r="DN328" s="455">
        <v>11.019468167962666</v>
      </c>
      <c r="DO328" s="455">
        <v>11.008551630256159</v>
      </c>
      <c r="DP328" s="455">
        <v>10.995570849578506</v>
      </c>
      <c r="DQ328" s="455">
        <v>10.966399299087886</v>
      </c>
      <c r="DR328" s="455">
        <v>10.945387289738866</v>
      </c>
      <c r="DS328" s="455">
        <v>10.96113667238876</v>
      </c>
      <c r="DT328" s="455">
        <v>10.960882233145197</v>
      </c>
      <c r="DU328" s="455">
        <v>10.961267481306933</v>
      </c>
      <c r="DV328" s="455">
        <v>10.956101686861604</v>
      </c>
      <c r="DW328" s="455">
        <v>10.961986824576794</v>
      </c>
      <c r="DX328" s="455">
        <v>11.003698038217507</v>
      </c>
      <c r="DY328" s="455">
        <v>11.003369870097067</v>
      </c>
      <c r="DZ328" s="455">
        <v>11.023829723448117</v>
      </c>
      <c r="EA328" s="455">
        <v>10.996673918244216</v>
      </c>
      <c r="EB328" s="455">
        <v>11.001928677373609</v>
      </c>
      <c r="EC328" s="455">
        <v>10.981247677694002</v>
      </c>
      <c r="ED328" s="455">
        <v>10.957832614737143</v>
      </c>
      <c r="EE328" s="455">
        <v>10.967654248265436</v>
      </c>
      <c r="EF328" s="455">
        <v>10.954335559020731</v>
      </c>
      <c r="EG328" s="455">
        <v>10.956105045087408</v>
      </c>
      <c r="EH328" s="455">
        <v>10.956051845144234</v>
      </c>
      <c r="EI328" s="455">
        <v>10.977632381489272</v>
      </c>
      <c r="EJ328" s="455">
        <v>10.993349742748487</v>
      </c>
      <c r="EK328" s="455">
        <v>10.993165848596334</v>
      </c>
      <c r="EL328" s="455">
        <v>10.992740600460149</v>
      </c>
      <c r="EM328" s="455">
        <v>10.981467149624745</v>
      </c>
      <c r="EN328" s="455">
        <v>10.988084245171207</v>
      </c>
      <c r="EO328" s="455">
        <v>10.966266111586023</v>
      </c>
      <c r="EP328" s="455">
        <v>10.947566201444431</v>
      </c>
      <c r="EQ328" s="455">
        <v>10.957815157676659</v>
      </c>
      <c r="ER328" s="455">
        <v>10.944679603940175</v>
      </c>
      <c r="ES328" s="455">
        <v>10.943617924105402</v>
      </c>
      <c r="ET328" s="455">
        <v>10.936617167795768</v>
      </c>
      <c r="EU328" s="455">
        <v>10.947814184954455</v>
      </c>
      <c r="EV328" s="455">
        <v>10.977084718877556</v>
      </c>
      <c r="EW328" s="455">
        <v>10.98758054487875</v>
      </c>
      <c r="EX328" s="455">
        <v>10.978936801671688</v>
      </c>
      <c r="EY328" s="455">
        <v>10.968272730539598</v>
      </c>
      <c r="EZ328" s="455">
        <v>10.984597550776561</v>
      </c>
      <c r="FA328" s="455">
        <v>10.962464416209993</v>
      </c>
      <c r="FB328" s="455">
        <v>10.941367157360407</v>
      </c>
      <c r="FC328" s="455">
        <v>10.958510958310944</v>
      </c>
      <c r="FD328" s="455">
        <v>10.975734820029118</v>
      </c>
      <c r="FE328" s="455">
        <v>10.974523089990102</v>
      </c>
      <c r="FF328" s="455">
        <v>10.985489695149985</v>
      </c>
      <c r="FG328" s="455">
        <v>11.025096494835571</v>
      </c>
      <c r="FH328" s="455">
        <v>11.027355499392693</v>
      </c>
      <c r="FI328" s="455">
        <v>11.023946186583187</v>
      </c>
      <c r="FJ328" s="455">
        <v>10.995123937087627</v>
      </c>
      <c r="FK328" s="455">
        <v>10.98940950691134</v>
      </c>
      <c r="FL328" s="455">
        <v>11.009536375020092</v>
      </c>
      <c r="FM328" s="455">
        <v>10.982157400652003</v>
      </c>
      <c r="FN328" s="455">
        <v>10.97066108541186</v>
      </c>
      <c r="FO328" s="455">
        <v>10.983498712368331</v>
      </c>
      <c r="FP328" s="455">
        <v>10.978353644303564</v>
      </c>
      <c r="FQ328" s="455">
        <v>10.975404151998214</v>
      </c>
      <c r="FR328" s="455">
        <v>10.982636377725854</v>
      </c>
      <c r="FS328" s="455">
        <v>10.997972258570089</v>
      </c>
      <c r="FT328" s="455">
        <v>11.009583117667024</v>
      </c>
      <c r="FU328" s="455">
        <v>11.028479361064893</v>
      </c>
      <c r="FV328" s="455">
        <v>10.989773885973218</v>
      </c>
      <c r="FW328" s="455">
        <v>11.003151256611302</v>
      </c>
      <c r="FX328" s="455">
        <v>11.006354941142684</v>
      </c>
      <c r="FY328" s="455">
        <v>10.956949176502084</v>
      </c>
      <c r="FZ328" s="455">
        <v>10.964203737185727</v>
      </c>
      <c r="GA328" s="455">
        <v>10.977952243636143</v>
      </c>
    </row>
    <row r="329" spans="2:183">
      <c r="B329" s="96" t="s">
        <v>54</v>
      </c>
      <c r="C329" s="166" t="s">
        <v>37</v>
      </c>
      <c r="D329" s="99">
        <v>26217080.5</v>
      </c>
      <c r="E329" s="87">
        <v>23497181.75</v>
      </c>
      <c r="F329" s="87">
        <v>25236871.75</v>
      </c>
      <c r="G329" s="87">
        <v>21821280.25</v>
      </c>
      <c r="H329" s="87">
        <v>22252204.07</v>
      </c>
      <c r="I329" s="87">
        <v>24272745</v>
      </c>
      <c r="J329" s="87">
        <v>26299582.530000001</v>
      </c>
      <c r="K329" s="87">
        <v>25419536.5</v>
      </c>
      <c r="L329" s="87">
        <v>18536085</v>
      </c>
      <c r="M329" s="87">
        <v>19408724.75</v>
      </c>
      <c r="N329" s="87">
        <v>18778017</v>
      </c>
      <c r="O329" s="87">
        <v>19371159.75</v>
      </c>
      <c r="P329" s="87">
        <v>20380537.5</v>
      </c>
      <c r="Q329" s="87">
        <v>18304975.75</v>
      </c>
      <c r="R329" s="87">
        <v>17529047.25</v>
      </c>
      <c r="S329" s="87">
        <v>15744825.16</v>
      </c>
      <c r="T329" s="87">
        <v>16456978.16</v>
      </c>
      <c r="U329" s="87">
        <v>19084716.5</v>
      </c>
      <c r="V329" s="87">
        <v>19844677.25</v>
      </c>
      <c r="W329" s="87">
        <v>19859241.5</v>
      </c>
      <c r="X329" s="87">
        <v>18910195.5</v>
      </c>
      <c r="Y329" s="87">
        <v>19773425.25</v>
      </c>
      <c r="Z329" s="87">
        <v>19061637.25</v>
      </c>
      <c r="AA329" s="87">
        <v>19583704</v>
      </c>
      <c r="AB329" s="87">
        <v>21186653</v>
      </c>
      <c r="AC329" s="87">
        <v>19251299.5</v>
      </c>
      <c r="AD329" s="87">
        <v>20681975</v>
      </c>
      <c r="AE329" s="87">
        <v>17602979</v>
      </c>
      <c r="AF329" s="87">
        <v>16835933.530000001</v>
      </c>
      <c r="AG329" s="87">
        <v>20195806.5</v>
      </c>
      <c r="AH329" s="87">
        <v>21086816.25</v>
      </c>
      <c r="AI329" s="87">
        <v>21027848.75</v>
      </c>
      <c r="AJ329" s="87">
        <v>19962030.25</v>
      </c>
      <c r="AK329" s="87">
        <v>20875328.5</v>
      </c>
      <c r="AL329" s="87">
        <v>20143966.25</v>
      </c>
      <c r="AM329" s="87">
        <v>20502617.75</v>
      </c>
      <c r="AN329" s="87">
        <v>21670483.5</v>
      </c>
      <c r="AO329" s="87">
        <v>20388146.5</v>
      </c>
      <c r="AP329" s="87">
        <v>17738650.440000001</v>
      </c>
      <c r="AQ329" s="87">
        <v>15629708.789999999</v>
      </c>
      <c r="AR329" s="87">
        <v>18430328.760000002</v>
      </c>
      <c r="AS329" s="87">
        <v>20667349.25</v>
      </c>
      <c r="AT329" s="87">
        <v>21409438.75</v>
      </c>
      <c r="AU329" s="87">
        <v>21559284</v>
      </c>
      <c r="AV329" s="87">
        <v>20427922</v>
      </c>
      <c r="AW329" s="87">
        <v>21192885.75</v>
      </c>
      <c r="AX329" s="87">
        <v>20656323.5</v>
      </c>
      <c r="AY329" s="87">
        <v>20912721</v>
      </c>
      <c r="AZ329" s="87">
        <v>22721801.75</v>
      </c>
      <c r="BA329" s="87">
        <v>20660212.75</v>
      </c>
      <c r="BB329" s="87">
        <v>20017453.5</v>
      </c>
      <c r="BC329" s="87">
        <v>17790154.5</v>
      </c>
      <c r="BD329" s="87">
        <v>19458048</v>
      </c>
      <c r="BE329" s="87">
        <v>21106299</v>
      </c>
      <c r="BF329" s="87">
        <v>21912838.25</v>
      </c>
      <c r="BG329" s="87">
        <v>22128273</v>
      </c>
      <c r="BH329" s="87">
        <v>20722169</v>
      </c>
      <c r="BI329" s="87">
        <v>21634230</v>
      </c>
      <c r="BJ329" s="87">
        <v>21168253.75</v>
      </c>
      <c r="BK329" s="87">
        <v>21480727.5</v>
      </c>
      <c r="BL329" s="87">
        <v>23559075.5</v>
      </c>
      <c r="BM329" s="87">
        <v>21460257.25</v>
      </c>
      <c r="BN329" s="87">
        <v>20598730.75</v>
      </c>
      <c r="BO329" s="87">
        <v>18663745.559999999</v>
      </c>
      <c r="BP329" s="87">
        <v>20382153.690000001</v>
      </c>
      <c r="BQ329" s="87">
        <v>22108474.75</v>
      </c>
      <c r="BR329" s="87">
        <v>23194683</v>
      </c>
      <c r="BS329" s="87">
        <v>23362753</v>
      </c>
      <c r="BT329" s="87">
        <v>20660778.75</v>
      </c>
      <c r="BU329" s="87">
        <v>20451138.5</v>
      </c>
      <c r="BV329" s="87">
        <v>22716898</v>
      </c>
      <c r="BW329" s="87">
        <v>23554828</v>
      </c>
      <c r="BX329" s="87">
        <v>25099318.75</v>
      </c>
      <c r="BY329" s="87">
        <v>22015001</v>
      </c>
      <c r="BZ329" s="87">
        <v>20339335</v>
      </c>
      <c r="CA329" s="87">
        <v>17761436.07</v>
      </c>
      <c r="CB329" s="87">
        <v>20406974.870000001</v>
      </c>
      <c r="CC329" s="87">
        <v>23450825.5</v>
      </c>
      <c r="CD329" s="87">
        <v>25622512</v>
      </c>
      <c r="CE329" s="87">
        <v>25591995.25</v>
      </c>
      <c r="CF329" s="87">
        <v>23887987.75</v>
      </c>
      <c r="CG329" s="87">
        <v>24962114.5</v>
      </c>
      <c r="CH329" s="87">
        <v>24811269.75</v>
      </c>
      <c r="CI329" s="87">
        <v>25522716.75</v>
      </c>
      <c r="CJ329" s="87">
        <v>27302164.41</v>
      </c>
      <c r="CK329" s="87">
        <v>25556647.66</v>
      </c>
      <c r="CL329" s="87">
        <v>26307305.25</v>
      </c>
      <c r="CM329" s="87">
        <v>20663074.75</v>
      </c>
      <c r="CN329" s="87">
        <v>23203286.379999999</v>
      </c>
      <c r="CO329" s="87">
        <v>26025006.689999998</v>
      </c>
      <c r="CP329" s="87">
        <v>27757274.25</v>
      </c>
      <c r="CQ329" s="87">
        <v>27672215.620000001</v>
      </c>
      <c r="CR329" s="87">
        <v>26100252.129999999</v>
      </c>
      <c r="CS329" s="87">
        <v>26520166.300000001</v>
      </c>
      <c r="CT329" s="87">
        <v>26250146.829999998</v>
      </c>
      <c r="CU329" s="87">
        <v>27482064.060000002</v>
      </c>
      <c r="CV329" s="87">
        <v>28881166.129999999</v>
      </c>
      <c r="CW329" s="87">
        <v>24721803.870000001</v>
      </c>
      <c r="CX329" s="87">
        <v>23164372.939999998</v>
      </c>
      <c r="CY329" s="87">
        <v>22195360.879999999</v>
      </c>
      <c r="CZ329" s="87">
        <v>25047255.740000002</v>
      </c>
      <c r="DA329" s="87">
        <v>27259639.629999999</v>
      </c>
      <c r="DB329" s="87">
        <v>29724102.879999999</v>
      </c>
      <c r="DC329" s="87">
        <v>29479334.379999999</v>
      </c>
      <c r="DD329" s="87">
        <v>26883384.060000002</v>
      </c>
      <c r="DE329" s="87">
        <v>27730528.310000002</v>
      </c>
      <c r="DF329" s="87">
        <v>27190728.219999999</v>
      </c>
      <c r="DG329" s="87">
        <v>28087217.129999999</v>
      </c>
      <c r="DH329" s="87">
        <v>29927462.439999998</v>
      </c>
      <c r="DI329" s="87">
        <v>27094759.370000001</v>
      </c>
      <c r="DJ329" s="87">
        <v>29557779.939999998</v>
      </c>
      <c r="DK329" s="87">
        <v>24084059</v>
      </c>
      <c r="DL329" s="87">
        <v>23433430.780000001</v>
      </c>
      <c r="DM329" s="87">
        <v>28212708.620000001</v>
      </c>
      <c r="DN329" s="87">
        <v>30520987.25</v>
      </c>
      <c r="DO329" s="87">
        <v>30484253.620000001</v>
      </c>
      <c r="DP329" s="87">
        <v>27712946.560000002</v>
      </c>
      <c r="DQ329" s="87">
        <v>28868482</v>
      </c>
      <c r="DR329" s="87">
        <v>28288383.59</v>
      </c>
      <c r="DS329" s="87">
        <v>29081524.5</v>
      </c>
      <c r="DT329" s="87">
        <v>31348361.25</v>
      </c>
      <c r="DU329" s="87">
        <v>28264776.25</v>
      </c>
      <c r="DV329" s="87">
        <v>29684502.25</v>
      </c>
      <c r="DW329" s="87">
        <v>22925057</v>
      </c>
      <c r="DX329" s="87">
        <v>25793490.370000001</v>
      </c>
      <c r="DY329" s="87">
        <v>29066135.120000001</v>
      </c>
      <c r="DZ329" s="87">
        <v>31859704.689999998</v>
      </c>
      <c r="EA329" s="87">
        <v>31125253.66</v>
      </c>
      <c r="EB329" s="87">
        <v>29022750.810000002</v>
      </c>
      <c r="EC329" s="87">
        <v>29863458.25</v>
      </c>
      <c r="ED329" s="87">
        <v>29420892.370000001</v>
      </c>
      <c r="EE329" s="87">
        <v>30205924.309999999</v>
      </c>
      <c r="EF329" s="87">
        <v>31834054.370000001</v>
      </c>
      <c r="EG329" s="87">
        <v>29860579.560000002</v>
      </c>
      <c r="EH329" s="87">
        <v>25753973.629999999</v>
      </c>
      <c r="EI329" s="87">
        <v>22404149.100000001</v>
      </c>
      <c r="EJ329" s="87">
        <v>27062234.560000002</v>
      </c>
      <c r="EK329" s="87">
        <v>29745348.5</v>
      </c>
      <c r="EL329" s="87">
        <v>31938013.030000001</v>
      </c>
      <c r="EM329" s="87">
        <v>31532156.25</v>
      </c>
      <c r="EN329" s="87">
        <v>29856866.939999998</v>
      </c>
      <c r="EO329" s="87">
        <v>30275157.52</v>
      </c>
      <c r="EP329" s="87">
        <v>29852939.219999999</v>
      </c>
      <c r="EQ329" s="87">
        <v>31029644.25</v>
      </c>
      <c r="ER329" s="87">
        <v>34413114.439999998</v>
      </c>
      <c r="ES329" s="87">
        <v>31104678.25</v>
      </c>
      <c r="ET329" s="87">
        <v>32008993.060000002</v>
      </c>
      <c r="EU329" s="87">
        <v>26346860.09</v>
      </c>
      <c r="EV329" s="87">
        <v>29996511.240000002</v>
      </c>
      <c r="EW329" s="87">
        <v>32157952.689999998</v>
      </c>
      <c r="EX329" s="87">
        <v>34067931.07</v>
      </c>
      <c r="EY329" s="87">
        <v>34128461.140000001</v>
      </c>
      <c r="EZ329" s="87">
        <v>31956244.370000001</v>
      </c>
      <c r="FA329" s="87">
        <v>32651607.030000001</v>
      </c>
      <c r="FB329" s="87">
        <v>32231461.48</v>
      </c>
      <c r="FC329" s="87">
        <v>33322332.559999999</v>
      </c>
      <c r="FD329" s="87">
        <v>38760812.689999998</v>
      </c>
      <c r="FE329" s="87">
        <v>35168827.25</v>
      </c>
      <c r="FF329" s="87">
        <v>34265869.5</v>
      </c>
      <c r="FG329" s="87">
        <v>27099819.680000003</v>
      </c>
      <c r="FH329" s="87">
        <v>33520131.189999998</v>
      </c>
      <c r="FI329" s="87">
        <v>36332760.129999995</v>
      </c>
      <c r="FJ329" s="87">
        <v>38869509.390000001</v>
      </c>
      <c r="FK329" s="87">
        <v>38814091.609999999</v>
      </c>
      <c r="FL329" s="87">
        <v>36365926.439999998</v>
      </c>
      <c r="FM329" s="87">
        <v>37357238.980000004</v>
      </c>
      <c r="FN329" s="87">
        <v>36597981.700000003</v>
      </c>
      <c r="FO329" s="87">
        <v>37944014.939999998</v>
      </c>
      <c r="FP329" s="87">
        <v>41601793.119999997</v>
      </c>
      <c r="FQ329" s="87">
        <v>37783288.439999998</v>
      </c>
      <c r="FR329" s="87">
        <v>41305050.619999997</v>
      </c>
      <c r="FS329" s="87">
        <v>34357178.57</v>
      </c>
      <c r="FT329" s="87">
        <v>33094200.129999999</v>
      </c>
      <c r="FU329" s="87">
        <v>38861938.25</v>
      </c>
      <c r="FV329" s="87">
        <v>41572497.120000005</v>
      </c>
      <c r="FW329" s="87">
        <v>41515829.039999999</v>
      </c>
      <c r="FX329" s="87">
        <v>37513528</v>
      </c>
      <c r="FY329" s="87">
        <v>32750573.280000001</v>
      </c>
      <c r="FZ329" s="87">
        <v>35245819.120000005</v>
      </c>
      <c r="GA329" s="87">
        <v>41038231.120000005</v>
      </c>
    </row>
    <row r="330" spans="2:183">
      <c r="B330" s="171" t="s">
        <v>54</v>
      </c>
      <c r="C330" s="172" t="s">
        <v>270</v>
      </c>
      <c r="D330" s="81">
        <v>2.2562186375911759</v>
      </c>
      <c r="E330" s="82">
        <v>2.2558484846128359</v>
      </c>
      <c r="F330" s="82">
        <v>2.2555470251327212</v>
      </c>
      <c r="G330" s="82">
        <v>2.2376339768315892</v>
      </c>
      <c r="H330" s="82">
        <v>2.2402030800973591</v>
      </c>
      <c r="I330" s="82">
        <v>2.2582261727562565</v>
      </c>
      <c r="J330" s="82">
        <v>2.2765047593840051</v>
      </c>
      <c r="K330" s="82">
        <v>2.2581811013460555</v>
      </c>
      <c r="L330" s="82">
        <v>2.3089684503666357</v>
      </c>
      <c r="M330" s="82">
        <v>2.308083187727636</v>
      </c>
      <c r="N330" s="82">
        <v>2.3081918409000428</v>
      </c>
      <c r="O330" s="82">
        <v>2.3078528464971311</v>
      </c>
      <c r="P330" s="82">
        <v>2.3652063567173953</v>
      </c>
      <c r="Q330" s="82">
        <v>2.365057450202797</v>
      </c>
      <c r="R330" s="82">
        <v>2.375301505900238</v>
      </c>
      <c r="S330" s="82">
        <v>2.3614301218993368</v>
      </c>
      <c r="T330" s="82">
        <v>2.3543950490060817</v>
      </c>
      <c r="U330" s="82">
        <v>2.364983848450783</v>
      </c>
      <c r="V330" s="82">
        <v>2.3648748787034521</v>
      </c>
      <c r="W330" s="82">
        <v>2.3647401852413412</v>
      </c>
      <c r="X330" s="82">
        <v>2.365498687932988</v>
      </c>
      <c r="Y330" s="82">
        <v>2.365598031107714</v>
      </c>
      <c r="Z330" s="82">
        <v>2.3656040006299461</v>
      </c>
      <c r="AA330" s="82">
        <v>2.3650515589636489</v>
      </c>
      <c r="AB330" s="82">
        <v>2.5218842689461565</v>
      </c>
      <c r="AC330" s="82">
        <v>2.521758559792608</v>
      </c>
      <c r="AD330" s="82">
        <v>2.5219570421521897</v>
      </c>
      <c r="AE330" s="82">
        <v>2.5306074409608206</v>
      </c>
      <c r="AF330" s="82">
        <v>2.5138868878370464</v>
      </c>
      <c r="AG330" s="82">
        <v>2.5219343300264976</v>
      </c>
      <c r="AH330" s="82">
        <v>2.5216177813211451</v>
      </c>
      <c r="AI330" s="82">
        <v>2.5216539990516433</v>
      </c>
      <c r="AJ330" s="82">
        <v>2.5220819965821</v>
      </c>
      <c r="AK330" s="82">
        <v>2.522142997798984</v>
      </c>
      <c r="AL330" s="82">
        <v>2.5220782788177156</v>
      </c>
      <c r="AM330" s="82">
        <v>2.5219435225932596</v>
      </c>
      <c r="AN330" s="82">
        <v>2.5495085183726292</v>
      </c>
      <c r="AO330" s="82">
        <v>2.5493645645070711</v>
      </c>
      <c r="AP330" s="82">
        <v>2.560280781231175</v>
      </c>
      <c r="AQ330" s="82">
        <v>2.5585560131982108</v>
      </c>
      <c r="AR330" s="82">
        <v>2.5443771368607484</v>
      </c>
      <c r="AS330" s="82">
        <v>2.5491272012798993</v>
      </c>
      <c r="AT330" s="82">
        <v>2.549056184586814</v>
      </c>
      <c r="AU330" s="82">
        <v>2.5490030001508437</v>
      </c>
      <c r="AV330" s="82">
        <v>2.5493953856376343</v>
      </c>
      <c r="AW330" s="82">
        <v>2.549422922325383</v>
      </c>
      <c r="AX330" s="82">
        <v>2.5496896564280345</v>
      </c>
      <c r="AY330" s="82">
        <v>2.5493436042007249</v>
      </c>
      <c r="AZ330" s="82">
        <v>2.6769681825983258</v>
      </c>
      <c r="BA330" s="82">
        <v>2.6768773139550524</v>
      </c>
      <c r="BB330" s="82">
        <v>2.6818141230212991</v>
      </c>
      <c r="BC330" s="82">
        <v>2.6748803424322301</v>
      </c>
      <c r="BD330" s="82">
        <v>2.6724147311756217</v>
      </c>
      <c r="BE330" s="82">
        <v>2.676027365520699</v>
      </c>
      <c r="BF330" s="82">
        <v>2.6759806750540251</v>
      </c>
      <c r="BG330" s="82">
        <v>2.6759637701468502</v>
      </c>
      <c r="BH330" s="82">
        <v>2.6762226762195254</v>
      </c>
      <c r="BI330" s="82">
        <v>2.6762671383404779</v>
      </c>
      <c r="BJ330" s="82">
        <v>2.6767124105365627</v>
      </c>
      <c r="BK330" s="82">
        <v>2.676257111228721</v>
      </c>
      <c r="BL330" s="82">
        <v>2.7568091810085034</v>
      </c>
      <c r="BM330" s="82">
        <v>2.7567117193514075</v>
      </c>
      <c r="BN330" s="82">
        <v>2.762394927745873</v>
      </c>
      <c r="BO330" s="82">
        <v>2.7538192928233753</v>
      </c>
      <c r="BP330" s="82">
        <v>2.7510690384437253</v>
      </c>
      <c r="BQ330" s="82">
        <v>2.7559680985218238</v>
      </c>
      <c r="BR330" s="82">
        <v>2.7558537640909693</v>
      </c>
      <c r="BS330" s="82">
        <v>2.7558020922457525</v>
      </c>
      <c r="BT330" s="82">
        <v>2.754017826927901</v>
      </c>
      <c r="BU330" s="82">
        <v>2.7517170296587099</v>
      </c>
      <c r="BV330" s="82">
        <v>2.7561182353655926</v>
      </c>
      <c r="BW330" s="82">
        <v>2.7562424731681379</v>
      </c>
      <c r="BX330" s="82">
        <v>2.8389966814304604</v>
      </c>
      <c r="BY330" s="82">
        <v>2.8415689395564785</v>
      </c>
      <c r="BZ330" s="82">
        <v>2.8533945229237379</v>
      </c>
      <c r="CA330" s="82">
        <v>2.8405306715405549</v>
      </c>
      <c r="CB330" s="82">
        <v>2.8314493014551925</v>
      </c>
      <c r="CC330" s="82">
        <v>2.8387662891618493</v>
      </c>
      <c r="CD330" s="82">
        <v>2.8779115496558418</v>
      </c>
      <c r="CE330" s="82">
        <v>2.8751013489703467</v>
      </c>
      <c r="CF330" s="82">
        <v>2.8388008128671673</v>
      </c>
      <c r="CG330" s="82">
        <v>2.8389382212766594</v>
      </c>
      <c r="CH330" s="82">
        <v>2.8388975090958408</v>
      </c>
      <c r="CI330" s="82">
        <v>2.838604911822836</v>
      </c>
      <c r="CJ330" s="82">
        <v>2.9920728847732394</v>
      </c>
      <c r="CK330" s="82">
        <v>2.9946636156150195</v>
      </c>
      <c r="CL330" s="82">
        <v>2.9821385812659194</v>
      </c>
      <c r="CM330" s="82">
        <v>2.9849660589582534</v>
      </c>
      <c r="CN330" s="82">
        <v>2.9760292873887897</v>
      </c>
      <c r="CO330" s="82">
        <v>3.0232641212108975</v>
      </c>
      <c r="CP330" s="82">
        <v>3.0582861963851831</v>
      </c>
      <c r="CQ330" s="82">
        <v>3.0513124583697913</v>
      </c>
      <c r="CR330" s="82">
        <v>3.0272586535872477</v>
      </c>
      <c r="CS330" s="82">
        <v>2.9895390911517716</v>
      </c>
      <c r="CT330" s="82">
        <v>2.994927693328914</v>
      </c>
      <c r="CU330" s="82">
        <v>3.0199664093969782</v>
      </c>
      <c r="CV330" s="82">
        <v>3.1288563661446496</v>
      </c>
      <c r="CW330" s="82">
        <v>3.1431372447157804</v>
      </c>
      <c r="CX330" s="82">
        <v>3.128040807706117</v>
      </c>
      <c r="CY330" s="82">
        <v>3.1276805172476898</v>
      </c>
      <c r="CZ330" s="82">
        <v>3.1181615290225433</v>
      </c>
      <c r="DA330" s="82">
        <v>3.1345531584059589</v>
      </c>
      <c r="DB330" s="82">
        <v>3.2188716729267508</v>
      </c>
      <c r="DC330" s="82">
        <v>3.1905881097304736</v>
      </c>
      <c r="DD330" s="82">
        <v>3.127828714769807</v>
      </c>
      <c r="DE330" s="82">
        <v>3.1016119229766481</v>
      </c>
      <c r="DF330" s="82">
        <v>3.0873060243301902</v>
      </c>
      <c r="DG330" s="82">
        <v>3.1062567319357748</v>
      </c>
      <c r="DH330" s="82">
        <v>3.2514977138131629</v>
      </c>
      <c r="DI330" s="82">
        <v>3.2525188446277267</v>
      </c>
      <c r="DJ330" s="82">
        <v>3.2341492185234828</v>
      </c>
      <c r="DK330" s="82">
        <v>3.2472263787564848</v>
      </c>
      <c r="DL330" s="82">
        <v>3.2429946648646402</v>
      </c>
      <c r="DM330" s="82">
        <v>3.2632143891490939</v>
      </c>
      <c r="DN330" s="82">
        <v>3.3228653848489351</v>
      </c>
      <c r="DO330" s="82">
        <v>3.3137546227968051</v>
      </c>
      <c r="DP330" s="82">
        <v>3.2475835590341666</v>
      </c>
      <c r="DQ330" s="82">
        <v>3.2247334453734116</v>
      </c>
      <c r="DR330" s="82">
        <v>3.2129867351356127</v>
      </c>
      <c r="DS330" s="82">
        <v>3.2273731695072603</v>
      </c>
      <c r="DT330" s="82">
        <v>3.4101433100018603</v>
      </c>
      <c r="DU330" s="82">
        <v>3.4074669943371054</v>
      </c>
      <c r="DV330" s="82">
        <v>3.4058580602745976</v>
      </c>
      <c r="DW330" s="82">
        <v>3.397542266569312</v>
      </c>
      <c r="DX330" s="82">
        <v>3.4016575259194801</v>
      </c>
      <c r="DY330" s="82">
        <v>3.4182099503360956</v>
      </c>
      <c r="DZ330" s="82">
        <v>3.4785088470873204</v>
      </c>
      <c r="EA330" s="82">
        <v>3.4407199982373045</v>
      </c>
      <c r="EB330" s="82">
        <v>3.405916299330126</v>
      </c>
      <c r="EC330" s="82">
        <v>3.3791936212430924</v>
      </c>
      <c r="ED330" s="82">
        <v>3.3726358098726554</v>
      </c>
      <c r="EE330" s="82">
        <v>3.3741628439277078</v>
      </c>
      <c r="EF330" s="82">
        <v>3.4745555746874923</v>
      </c>
      <c r="EG330" s="82">
        <v>3.4792811025666497</v>
      </c>
      <c r="EH330" s="82">
        <v>3.488350407289166</v>
      </c>
      <c r="EI330" s="82">
        <v>3.4523235510707657</v>
      </c>
      <c r="EJ330" s="82">
        <v>3.4489409579612378</v>
      </c>
      <c r="EK330" s="82">
        <v>3.4794933795807665</v>
      </c>
      <c r="EL330" s="82">
        <v>3.5189055630824488</v>
      </c>
      <c r="EM330" s="82">
        <v>3.4979263889932342</v>
      </c>
      <c r="EN330" s="82">
        <v>3.4782653330595208</v>
      </c>
      <c r="EO330" s="82">
        <v>3.4312473695489012</v>
      </c>
      <c r="EP330" s="82">
        <v>3.4307920234126472</v>
      </c>
      <c r="EQ330" s="82">
        <v>3.4469577438681966</v>
      </c>
      <c r="ER330" s="82">
        <v>3.7824007359610912</v>
      </c>
      <c r="ES330" s="82">
        <v>3.7807448921422795</v>
      </c>
      <c r="ET330" s="82">
        <v>3.779767751058011</v>
      </c>
      <c r="EU330" s="82">
        <v>3.7506034675014992</v>
      </c>
      <c r="EV330" s="82">
        <v>3.7577090258388197</v>
      </c>
      <c r="EW330" s="82">
        <v>3.7904408952262281</v>
      </c>
      <c r="EX330" s="82">
        <v>3.8114967792345129</v>
      </c>
      <c r="EY330" s="82">
        <v>3.8032583625824388</v>
      </c>
      <c r="EZ330" s="82">
        <v>3.7796195636438221</v>
      </c>
      <c r="FA330" s="82">
        <v>3.7378245776121823</v>
      </c>
      <c r="FB330" s="82">
        <v>3.7383691919122959</v>
      </c>
      <c r="FC330" s="82">
        <v>3.7547783742942751</v>
      </c>
      <c r="FD330" s="82">
        <v>4.3360151770683686</v>
      </c>
      <c r="FE330" s="82">
        <v>4.339666049279125</v>
      </c>
      <c r="FF330" s="82">
        <v>4.343096453449367</v>
      </c>
      <c r="FG330" s="82">
        <v>4.290619853017934</v>
      </c>
      <c r="FH330" s="82">
        <v>4.3091683454499057</v>
      </c>
      <c r="FI330" s="82">
        <v>4.3494513118316309</v>
      </c>
      <c r="FJ330" s="82">
        <v>4.3643062679430749</v>
      </c>
      <c r="FK330" s="82">
        <v>4.356770128222629</v>
      </c>
      <c r="FL330" s="82">
        <v>4.3374707129934489</v>
      </c>
      <c r="FM330" s="82">
        <v>4.2952122297501312</v>
      </c>
      <c r="FN330" s="82">
        <v>4.2968228865004781</v>
      </c>
      <c r="FO330" s="82">
        <v>4.3132954873405058</v>
      </c>
      <c r="FP330" s="82">
        <v>4.6800880045415765</v>
      </c>
      <c r="FQ330" s="82">
        <v>4.6817125986070369</v>
      </c>
      <c r="FR330" s="82">
        <v>4.6746910394886143</v>
      </c>
      <c r="FS330" s="82">
        <v>4.642448445960385</v>
      </c>
      <c r="FT330" s="82">
        <v>4.6499536875478507</v>
      </c>
      <c r="FU330" s="82">
        <v>4.6905561323469005</v>
      </c>
      <c r="FV330" s="82">
        <v>4.6947318162510498</v>
      </c>
      <c r="FW330" s="82">
        <v>4.7081492912113223</v>
      </c>
      <c r="FX330" s="82">
        <v>4.6832362767821625</v>
      </c>
      <c r="FY330" s="82">
        <v>4.6740614209386662</v>
      </c>
      <c r="FZ330" s="82">
        <v>4.6641136422003955</v>
      </c>
      <c r="GA330" s="82">
        <v>4.6572820159444746</v>
      </c>
    </row>
    <row r="331" spans="2:183">
      <c r="B331" s="96" t="s">
        <v>54</v>
      </c>
      <c r="C331" s="166" t="s">
        <v>38</v>
      </c>
      <c r="D331" s="173">
        <v>2994584.7199999997</v>
      </c>
      <c r="E331" s="174">
        <v>2688504.05</v>
      </c>
      <c r="F331" s="174">
        <v>2875275.04</v>
      </c>
      <c r="G331" s="174">
        <v>2421834.7399999998</v>
      </c>
      <c r="H331" s="174">
        <v>2597736.75</v>
      </c>
      <c r="I331" s="174">
        <v>2770522.84</v>
      </c>
      <c r="J331" s="174">
        <v>2914606.72</v>
      </c>
      <c r="K331" s="174">
        <v>2903993.9499999997</v>
      </c>
      <c r="L331" s="174">
        <v>2068694.1700000002</v>
      </c>
      <c r="M331" s="174">
        <v>2165747.2800000003</v>
      </c>
      <c r="N331" s="174">
        <v>2091012.2500000002</v>
      </c>
      <c r="O331" s="174">
        <v>2167158.21</v>
      </c>
      <c r="P331" s="174">
        <v>2439297.59</v>
      </c>
      <c r="Q331" s="174">
        <v>2195036.81</v>
      </c>
      <c r="R331" s="174">
        <v>2034727.52</v>
      </c>
      <c r="S331" s="174">
        <v>1976350.44</v>
      </c>
      <c r="T331" s="174">
        <v>2045080.12</v>
      </c>
      <c r="U331" s="174">
        <v>2294660.9000000004</v>
      </c>
      <c r="V331" s="174">
        <v>2390206.19</v>
      </c>
      <c r="W331" s="174">
        <v>2393259.2800000003</v>
      </c>
      <c r="X331" s="174">
        <v>2264186.6199999996</v>
      </c>
      <c r="Y331" s="174">
        <v>2365932.7800000003</v>
      </c>
      <c r="Z331" s="174">
        <v>2274111.81</v>
      </c>
      <c r="AA331" s="174">
        <v>2351126.71</v>
      </c>
      <c r="AB331" s="174">
        <v>2629156.77</v>
      </c>
      <c r="AC331" s="174">
        <v>2390766.9099999997</v>
      </c>
      <c r="AD331" s="174">
        <v>2570181.9800000004</v>
      </c>
      <c r="AE331" s="174">
        <v>2284383.5100000002</v>
      </c>
      <c r="AF331" s="174">
        <v>2368937.9299999997</v>
      </c>
      <c r="AG331" s="174">
        <v>2753544.6</v>
      </c>
      <c r="AH331" s="174">
        <v>2885882.16</v>
      </c>
      <c r="AI331" s="174">
        <v>2877607.92</v>
      </c>
      <c r="AJ331" s="174">
        <v>2715871.55</v>
      </c>
      <c r="AK331" s="174">
        <v>2837470.2300000004</v>
      </c>
      <c r="AL331" s="174">
        <v>2735342.8900000006</v>
      </c>
      <c r="AM331" s="174">
        <v>2792501.33</v>
      </c>
      <c r="AN331" s="174">
        <v>3077168.0600000005</v>
      </c>
      <c r="AO331" s="174">
        <v>2901309.87</v>
      </c>
      <c r="AP331" s="174">
        <v>2350898.1800000002</v>
      </c>
      <c r="AQ331" s="174">
        <v>2003160.04</v>
      </c>
      <c r="AR331" s="174">
        <v>2740094.41</v>
      </c>
      <c r="AS331" s="174">
        <v>2952770.36</v>
      </c>
      <c r="AT331" s="174">
        <v>3064311.9099999997</v>
      </c>
      <c r="AU331" s="174">
        <v>3087324.74</v>
      </c>
      <c r="AV331" s="174">
        <v>2908990.2399999998</v>
      </c>
      <c r="AW331" s="174">
        <v>3015398.3100000005</v>
      </c>
      <c r="AX331" s="174">
        <v>2925897.55</v>
      </c>
      <c r="AY331" s="174">
        <v>2978377.5</v>
      </c>
      <c r="AZ331" s="174">
        <v>3157530.22</v>
      </c>
      <c r="BA331" s="174">
        <v>2872969.2300000004</v>
      </c>
      <c r="BB331" s="174">
        <v>2718170.62</v>
      </c>
      <c r="BC331" s="174">
        <v>2405157.4899999998</v>
      </c>
      <c r="BD331" s="174">
        <v>2902322.77</v>
      </c>
      <c r="BE331" s="174">
        <v>2975270.08</v>
      </c>
      <c r="BF331" s="174">
        <v>3093126.9</v>
      </c>
      <c r="BG331" s="174">
        <v>3120804.1499999994</v>
      </c>
      <c r="BH331" s="174">
        <v>2913568.7699999996</v>
      </c>
      <c r="BI331" s="174">
        <v>3036981.3</v>
      </c>
      <c r="BJ331" s="174">
        <v>2951821.96</v>
      </c>
      <c r="BK331" s="174">
        <v>3018020.63</v>
      </c>
      <c r="BL331" s="174">
        <v>3254312.1800000006</v>
      </c>
      <c r="BM331" s="174">
        <v>2966109.57</v>
      </c>
      <c r="BN331" s="174">
        <v>2763082.89</v>
      </c>
      <c r="BO331" s="174">
        <v>2486702.9299999997</v>
      </c>
      <c r="BP331" s="174">
        <v>2772983.2199999997</v>
      </c>
      <c r="BQ331" s="174">
        <v>3092881.86</v>
      </c>
      <c r="BR331" s="174">
        <v>3249006.21</v>
      </c>
      <c r="BS331" s="174">
        <v>3275447.18</v>
      </c>
      <c r="BT331" s="174">
        <v>2981279.16</v>
      </c>
      <c r="BU331" s="174">
        <v>3051613.84</v>
      </c>
      <c r="BV331" s="174">
        <v>3163616.7399999998</v>
      </c>
      <c r="BW331" s="174">
        <v>3276227.6900000004</v>
      </c>
      <c r="BX331" s="174">
        <v>3476399.38</v>
      </c>
      <c r="BY331" s="174">
        <v>3006543.4400000004</v>
      </c>
      <c r="BZ331" s="174">
        <v>2581625.37</v>
      </c>
      <c r="CA331" s="174">
        <v>2484768.0700000003</v>
      </c>
      <c r="CB331" s="174">
        <v>2954760.59</v>
      </c>
      <c r="CC331" s="174">
        <v>3269306.31</v>
      </c>
      <c r="CD331" s="174">
        <v>3476647.28</v>
      </c>
      <c r="CE331" s="174">
        <v>3482285.9000000004</v>
      </c>
      <c r="CF331" s="174">
        <v>3324581.19</v>
      </c>
      <c r="CG331" s="174">
        <v>3463598.94</v>
      </c>
      <c r="CH331" s="174">
        <v>3447854.54</v>
      </c>
      <c r="CI331" s="174">
        <v>3562710.4299999997</v>
      </c>
      <c r="CJ331" s="174">
        <v>3696501.0799999996</v>
      </c>
      <c r="CK331" s="174">
        <v>3451428.13</v>
      </c>
      <c r="CL331" s="174">
        <v>3550500.2699999996</v>
      </c>
      <c r="CM331" s="174">
        <v>2673335.9700000002</v>
      </c>
      <c r="CN331" s="174">
        <v>3283346.2199999997</v>
      </c>
      <c r="CO331" s="174">
        <v>3454217.5300000003</v>
      </c>
      <c r="CP331" s="174">
        <v>3601966.73</v>
      </c>
      <c r="CQ331" s="174">
        <v>3613032.77</v>
      </c>
      <c r="CR331" s="174">
        <v>3449184.2499999995</v>
      </c>
      <c r="CS331" s="174">
        <v>3589217.66</v>
      </c>
      <c r="CT331" s="174">
        <v>3540323.01</v>
      </c>
      <c r="CU331" s="174">
        <v>3666721.04</v>
      </c>
      <c r="CV331" s="174">
        <v>3777665.18</v>
      </c>
      <c r="CW331" s="174">
        <v>3143924.4299999997</v>
      </c>
      <c r="CX331" s="174">
        <v>2826427.29</v>
      </c>
      <c r="CY331" s="174">
        <v>2717079.4799999995</v>
      </c>
      <c r="CZ331" s="174">
        <v>3468262.4</v>
      </c>
      <c r="DA331" s="174">
        <v>3556598.9899999998</v>
      </c>
      <c r="DB331" s="174">
        <v>3692635.27</v>
      </c>
      <c r="DC331" s="174">
        <v>3724336.6</v>
      </c>
      <c r="DD331" s="174">
        <v>3516854.38</v>
      </c>
      <c r="DE331" s="174">
        <v>3684339.02</v>
      </c>
      <c r="DF331" s="174">
        <v>3642728.99</v>
      </c>
      <c r="DG331" s="174">
        <v>3733630.5700000003</v>
      </c>
      <c r="DH331" s="174">
        <v>3871282.72</v>
      </c>
      <c r="DI331" s="174">
        <v>3502902.3000000003</v>
      </c>
      <c r="DJ331" s="174">
        <v>3853394.18</v>
      </c>
      <c r="DK331" s="174">
        <v>2957570.97</v>
      </c>
      <c r="DL331" s="174">
        <v>3155071.0000000005</v>
      </c>
      <c r="DM331" s="174">
        <v>3633366.0700000003</v>
      </c>
      <c r="DN331" s="174">
        <v>3798054.96</v>
      </c>
      <c r="DO331" s="174">
        <v>3816656.5300000003</v>
      </c>
      <c r="DP331" s="174">
        <v>3596225.3899999997</v>
      </c>
      <c r="DQ331" s="174">
        <v>3791551.2399999998</v>
      </c>
      <c r="DR331" s="174">
        <v>3736041.4</v>
      </c>
      <c r="DS331" s="174">
        <v>3823875.08</v>
      </c>
      <c r="DT331" s="174">
        <v>3973712.15</v>
      </c>
      <c r="DU331" s="174">
        <v>3587686.24</v>
      </c>
      <c r="DV331" s="174">
        <v>3708431.65</v>
      </c>
      <c r="DW331" s="174">
        <v>2876016.54</v>
      </c>
      <c r="DX331" s="174">
        <v>3489365.0999999996</v>
      </c>
      <c r="DY331" s="174">
        <v>3689335.44</v>
      </c>
      <c r="DZ331" s="174">
        <v>3900079.9899999998</v>
      </c>
      <c r="EA331" s="174">
        <v>3886637.69</v>
      </c>
      <c r="EB331" s="174">
        <v>3688657.31</v>
      </c>
      <c r="EC331" s="174">
        <v>3840487.87</v>
      </c>
      <c r="ED331" s="174">
        <v>3800066.43</v>
      </c>
      <c r="EE331" s="174">
        <v>3913111.02</v>
      </c>
      <c r="EF331" s="174">
        <v>4076557.9</v>
      </c>
      <c r="EG331" s="174">
        <v>3811734.9499999997</v>
      </c>
      <c r="EH331" s="174">
        <v>3018565.7399999998</v>
      </c>
      <c r="EI331" s="174">
        <v>2655399.5900000003</v>
      </c>
      <c r="EJ331" s="174">
        <v>3677471.6399999997</v>
      </c>
      <c r="EK331" s="174">
        <v>3805183.03</v>
      </c>
      <c r="EL331" s="174">
        <v>4012661.18</v>
      </c>
      <c r="EM331" s="174">
        <v>4005745.17</v>
      </c>
      <c r="EN331" s="174">
        <v>3813863.51</v>
      </c>
      <c r="EO331" s="174">
        <v>3959560.7699999996</v>
      </c>
      <c r="EP331" s="174">
        <v>3900686.9399999995</v>
      </c>
      <c r="EQ331" s="174">
        <v>4039731.57</v>
      </c>
      <c r="ER331" s="174">
        <v>4162908.9000000004</v>
      </c>
      <c r="ES331" s="174">
        <v>3763701.6299999994</v>
      </c>
      <c r="ET331" s="174">
        <v>3785398.02</v>
      </c>
      <c r="EU331" s="174">
        <v>3111374.6100000003</v>
      </c>
      <c r="EV331" s="174">
        <v>3816119.4499999997</v>
      </c>
      <c r="EW331" s="174">
        <v>3883151.27</v>
      </c>
      <c r="EX331" s="174">
        <v>4081743.21</v>
      </c>
      <c r="EY331" s="174">
        <v>4099718.9000000004</v>
      </c>
      <c r="EZ331" s="174">
        <v>3868658.78</v>
      </c>
      <c r="FA331" s="174">
        <v>4033808.59</v>
      </c>
      <c r="FB331" s="174">
        <v>3981702.07</v>
      </c>
      <c r="FC331" s="174">
        <v>4106234.9000000004</v>
      </c>
      <c r="FD331" s="174">
        <v>4195430.33</v>
      </c>
      <c r="FE331" s="174">
        <v>3797076.56</v>
      </c>
      <c r="FF331" s="174">
        <v>3531766</v>
      </c>
      <c r="FG331" s="174">
        <v>3070511.1799999997</v>
      </c>
      <c r="FH331" s="174">
        <v>3591345.02</v>
      </c>
      <c r="FI331" s="174">
        <v>3933239.83</v>
      </c>
      <c r="FJ331" s="174">
        <v>4168666.1599999997</v>
      </c>
      <c r="FK331" s="174">
        <v>4179921.1799999997</v>
      </c>
      <c r="FL331" s="174">
        <v>3941068.44</v>
      </c>
      <c r="FM331" s="174">
        <v>4116238.7300000004</v>
      </c>
      <c r="FN331" s="174">
        <v>4032777.7699999996</v>
      </c>
      <c r="FO331" s="174">
        <v>4173548.23</v>
      </c>
      <c r="FP331" s="174">
        <v>4284263.72</v>
      </c>
      <c r="FQ331" s="174">
        <v>3890886.9499999993</v>
      </c>
      <c r="FR331" s="174">
        <v>4247778.57</v>
      </c>
      <c r="FS331" s="174">
        <v>3833374.95</v>
      </c>
      <c r="FT331" s="174">
        <v>3544305.4899999998</v>
      </c>
      <c r="FU331" s="174">
        <v>4016195.35</v>
      </c>
      <c r="FV331" s="174">
        <v>4275964.42</v>
      </c>
      <c r="FW331" s="174">
        <v>4240652.5</v>
      </c>
      <c r="FX331" s="174">
        <v>3821033.88</v>
      </c>
      <c r="FY331" s="174">
        <v>3144413.7600000002</v>
      </c>
      <c r="FZ331" s="174">
        <v>3525575.91</v>
      </c>
      <c r="GA331" s="174">
        <v>4295278.8800000008</v>
      </c>
    </row>
    <row r="332" spans="2:183">
      <c r="B332" s="171" t="s">
        <v>54</v>
      </c>
      <c r="C332" s="172" t="s">
        <v>39</v>
      </c>
      <c r="D332" s="81">
        <v>2.7929671783737686</v>
      </c>
      <c r="E332" s="82">
        <v>2.7996962253466213</v>
      </c>
      <c r="F332" s="82">
        <v>2.793870564206133</v>
      </c>
      <c r="G332" s="82">
        <v>2.6963196488408547</v>
      </c>
      <c r="H332" s="82">
        <v>2.8392127916547105</v>
      </c>
      <c r="I332" s="82">
        <v>2.8093161244999956</v>
      </c>
      <c r="J332" s="82">
        <v>2.7580133938874818</v>
      </c>
      <c r="K332" s="82">
        <v>2.808017566313759</v>
      </c>
      <c r="L332" s="82">
        <v>2.842959527697158</v>
      </c>
      <c r="M332" s="82">
        <v>2.8371883248260152</v>
      </c>
      <c r="N332" s="82">
        <v>2.831231495891557</v>
      </c>
      <c r="O332" s="82">
        <v>2.8445727604145863</v>
      </c>
      <c r="P332" s="82">
        <v>3.1075272236304174</v>
      </c>
      <c r="Q332" s="82">
        <v>3.115086258768927</v>
      </c>
      <c r="R332" s="82">
        <v>3.038841672008501</v>
      </c>
      <c r="S332" s="82">
        <v>3.2663288973566265</v>
      </c>
      <c r="T332" s="82">
        <v>3.2251310660840531</v>
      </c>
      <c r="U332" s="82">
        <v>3.1317357964961308</v>
      </c>
      <c r="V332" s="82">
        <v>3.1357691373551875</v>
      </c>
      <c r="W332" s="82">
        <v>3.1369004227868702</v>
      </c>
      <c r="X332" s="82">
        <v>3.122485592654356</v>
      </c>
      <c r="Y332" s="82">
        <v>3.1165517839143422</v>
      </c>
      <c r="Z332" s="82">
        <v>3.1078496678290239</v>
      </c>
      <c r="AA332" s="82">
        <v>3.128800824021305</v>
      </c>
      <c r="AB332" s="82">
        <v>3.4416704628816568</v>
      </c>
      <c r="AC332" s="82">
        <v>3.4419988177431353</v>
      </c>
      <c r="AD332" s="82">
        <v>3.4551002063382246</v>
      </c>
      <c r="AE332" s="82">
        <v>3.6108628734734656</v>
      </c>
      <c r="AF332" s="82">
        <v>3.89467806000822</v>
      </c>
      <c r="AG332" s="82">
        <v>3.7876872213082491</v>
      </c>
      <c r="AH332" s="82">
        <v>3.7982048998054228</v>
      </c>
      <c r="AI332" s="82">
        <v>3.7988364286869496</v>
      </c>
      <c r="AJ332" s="82">
        <v>3.7835542322086524</v>
      </c>
      <c r="AK332" s="82">
        <v>3.7757491896857824</v>
      </c>
      <c r="AL332" s="82">
        <v>3.7714532804607401</v>
      </c>
      <c r="AM332" s="82">
        <v>3.7891819957154107</v>
      </c>
      <c r="AN332" s="82">
        <v>3.9815686857681216</v>
      </c>
      <c r="AO332" s="82">
        <v>3.9890145802228489</v>
      </c>
      <c r="AP332" s="82">
        <v>3.738865051200257</v>
      </c>
      <c r="AQ332" s="82">
        <v>3.6172180993804997</v>
      </c>
      <c r="AR332" s="82">
        <v>4.1705391756677574</v>
      </c>
      <c r="AS332" s="82">
        <v>4.0120623414004752</v>
      </c>
      <c r="AT332" s="82">
        <v>4.0189689007668976</v>
      </c>
      <c r="AU332" s="82">
        <v>4.0178635962051983</v>
      </c>
      <c r="AV332" s="82">
        <v>4.0032805817808699</v>
      </c>
      <c r="AW332" s="82">
        <v>3.9983663228795461</v>
      </c>
      <c r="AX332" s="82">
        <v>3.97701345734728</v>
      </c>
      <c r="AY332" s="82">
        <v>4.0063209256253129</v>
      </c>
      <c r="AZ332" s="82">
        <v>4.0871595684311464</v>
      </c>
      <c r="BA332" s="82">
        <v>4.0877319915905366</v>
      </c>
      <c r="BB332" s="82">
        <v>4.0125657462948103</v>
      </c>
      <c r="BC332" s="82">
        <v>3.9936263738088393</v>
      </c>
      <c r="BD332" s="82">
        <v>4.4001068067024578</v>
      </c>
      <c r="BE332" s="82">
        <v>4.1642337805571028</v>
      </c>
      <c r="BF332" s="82">
        <v>4.1683548732174041</v>
      </c>
      <c r="BG332" s="82">
        <v>4.1597433006735436</v>
      </c>
      <c r="BH332" s="82">
        <v>4.1609595244664641</v>
      </c>
      <c r="BI332" s="82">
        <v>4.1499938918054262</v>
      </c>
      <c r="BJ332" s="82">
        <v>4.1169547314082902</v>
      </c>
      <c r="BK332" s="82">
        <v>4.1552354369493445</v>
      </c>
      <c r="BL332" s="82">
        <v>4.1853398599509228</v>
      </c>
      <c r="BM332" s="82">
        <v>4.1848854884932596</v>
      </c>
      <c r="BN332" s="82">
        <v>4.0907483609367903</v>
      </c>
      <c r="BO332" s="82">
        <v>4.0632668381786887</v>
      </c>
      <c r="BP332" s="82">
        <v>4.1382028122638381</v>
      </c>
      <c r="BQ332" s="82">
        <v>4.2527366917807257</v>
      </c>
      <c r="BR332" s="82">
        <v>4.2518546406614535</v>
      </c>
      <c r="BS332" s="82">
        <v>4.253023298451617</v>
      </c>
      <c r="BT332" s="82">
        <v>4.3829026876776958</v>
      </c>
      <c r="BU332" s="82">
        <v>4.5198970026254406</v>
      </c>
      <c r="BV332" s="82">
        <v>4.2165837109259003</v>
      </c>
      <c r="BW332" s="82">
        <v>4.2139342522741572</v>
      </c>
      <c r="BX332" s="82">
        <v>4.3014959963315276</v>
      </c>
      <c r="BY332" s="82">
        <v>4.2397741903368109</v>
      </c>
      <c r="BZ332" s="82">
        <v>3.9500739943062939</v>
      </c>
      <c r="CA332" s="82">
        <v>4.3460335646204529</v>
      </c>
      <c r="CB332" s="82">
        <v>4.4961600899024887</v>
      </c>
      <c r="CC332" s="82">
        <v>4.3472297483816096</v>
      </c>
      <c r="CD332" s="82">
        <v>4.28405551082533</v>
      </c>
      <c r="CE332" s="82">
        <v>4.2911580320260221</v>
      </c>
      <c r="CF332" s="82">
        <v>4.3322914629880245</v>
      </c>
      <c r="CG332" s="82">
        <v>4.3133258596890949</v>
      </c>
      <c r="CH332" s="82">
        <v>4.3111050398543966</v>
      </c>
      <c r="CI332" s="82">
        <v>4.3325552908721612</v>
      </c>
      <c r="CJ332" s="82">
        <v>4.4179749438206803</v>
      </c>
      <c r="CK332" s="82">
        <v>4.4110977299275858</v>
      </c>
      <c r="CL332" s="82">
        <v>4.38767367178498</v>
      </c>
      <c r="CM332" s="82">
        <v>4.2204939141274531</v>
      </c>
      <c r="CN332" s="82">
        <v>4.6101903528424586</v>
      </c>
      <c r="CO332" s="82">
        <v>4.3946499409749427</v>
      </c>
      <c r="CP332" s="82">
        <v>4.3480598927243319</v>
      </c>
      <c r="CQ332" s="82">
        <v>4.3640373895929994</v>
      </c>
      <c r="CR332" s="82">
        <v>4.3816847611645686</v>
      </c>
      <c r="CS332" s="82">
        <v>4.4214570188744977</v>
      </c>
      <c r="CT332" s="82">
        <v>4.4089223290495463</v>
      </c>
      <c r="CU332" s="82">
        <v>4.402541589593314</v>
      </c>
      <c r="CV332" s="82">
        <v>4.4821369942199274</v>
      </c>
      <c r="CW332" s="82">
        <v>4.3764957458297342</v>
      </c>
      <c r="CX332" s="82">
        <v>4.1764614311707362</v>
      </c>
      <c r="CY332" s="82">
        <v>4.201177284804583</v>
      </c>
      <c r="CZ332" s="82">
        <v>4.7435159039846599</v>
      </c>
      <c r="DA332" s="82">
        <v>4.4919280033383195</v>
      </c>
      <c r="DB332" s="82">
        <v>4.4134875421701203</v>
      </c>
      <c r="DC332" s="82">
        <v>4.4377660750815497</v>
      </c>
      <c r="DD332" s="82">
        <v>4.4962983333729669</v>
      </c>
      <c r="DE332" s="82">
        <v>4.518734120269686</v>
      </c>
      <c r="DF332" s="82">
        <v>4.5251429522984266</v>
      </c>
      <c r="DG332" s="82">
        <v>4.5242111292549847</v>
      </c>
      <c r="DH332" s="82">
        <v>4.6080181993308562</v>
      </c>
      <c r="DI332" s="82">
        <v>4.6066077404215262</v>
      </c>
      <c r="DJ332" s="82">
        <v>4.6169964531962568</v>
      </c>
      <c r="DK332" s="82">
        <v>4.3750402656765432</v>
      </c>
      <c r="DL332" s="82">
        <v>4.8083559695630456</v>
      </c>
      <c r="DM332" s="82">
        <v>4.6200427218706785</v>
      </c>
      <c r="DN332" s="82">
        <v>4.5565490506966926</v>
      </c>
      <c r="DO332" s="82">
        <v>4.5672842636650826</v>
      </c>
      <c r="DP332" s="82">
        <v>4.633853655682957</v>
      </c>
      <c r="DQ332" s="82">
        <v>4.6446271724302273</v>
      </c>
      <c r="DR332" s="82">
        <v>4.6445496887962419</v>
      </c>
      <c r="DS332" s="82">
        <v>4.6514815647394503</v>
      </c>
      <c r="DT332" s="82">
        <v>4.7380506981917314</v>
      </c>
      <c r="DU332" s="82">
        <v>4.7409059146520018</v>
      </c>
      <c r="DV332" s="82">
        <v>4.6616869646849173</v>
      </c>
      <c r="DW332" s="82">
        <v>4.672347109854762</v>
      </c>
      <c r="DX332" s="82">
        <v>5.0636718039152058</v>
      </c>
      <c r="DY332" s="82">
        <v>4.7740317321961241</v>
      </c>
      <c r="DZ332" s="82">
        <v>4.6941544736799878</v>
      </c>
      <c r="EA332" s="82">
        <v>4.724673885665605</v>
      </c>
      <c r="EB332" s="82">
        <v>4.7624730673847324</v>
      </c>
      <c r="EC332" s="82">
        <v>4.7721167808820084</v>
      </c>
      <c r="ED332" s="82">
        <v>4.7734178908594673</v>
      </c>
      <c r="EE332" s="82">
        <v>4.7941302545264222</v>
      </c>
      <c r="EF332" s="82">
        <v>4.8740161537893156</v>
      </c>
      <c r="EG332" s="82">
        <v>4.8659782947724333</v>
      </c>
      <c r="EH332" s="82">
        <v>4.4795106584358839</v>
      </c>
      <c r="EI332" s="82">
        <v>4.4918123369436262</v>
      </c>
      <c r="EJ332" s="82">
        <v>5.1523040384679941</v>
      </c>
      <c r="EK332" s="82">
        <v>4.8932261076097898</v>
      </c>
      <c r="EL332" s="82">
        <v>4.8600214764957608</v>
      </c>
      <c r="EM332" s="82">
        <v>4.8797849176547858</v>
      </c>
      <c r="EN332" s="82">
        <v>4.8820879919430116</v>
      </c>
      <c r="EO332" s="82">
        <v>4.921204479091136</v>
      </c>
      <c r="EP332" s="82">
        <v>4.9075639921714229</v>
      </c>
      <c r="EQ332" s="82">
        <v>4.9174011843130465</v>
      </c>
      <c r="ER332" s="82">
        <v>5.0077601530890021</v>
      </c>
      <c r="ES332" s="82">
        <v>5.0064256395071807</v>
      </c>
      <c r="ET332" s="82">
        <v>4.8886355732716629</v>
      </c>
      <c r="EU332" s="82">
        <v>4.8489980177762728</v>
      </c>
      <c r="EV332" s="82">
        <v>5.2476079027601381</v>
      </c>
      <c r="EW332" s="82">
        <v>5.02907043035251</v>
      </c>
      <c r="EX332" s="82">
        <v>5.0136701858736785</v>
      </c>
      <c r="EY332" s="82">
        <v>5.0110812381299512</v>
      </c>
      <c r="EZ332" s="82">
        <v>5.0261671909117833</v>
      </c>
      <c r="FA332" s="82">
        <v>5.0621829585333069</v>
      </c>
      <c r="FB332" s="82">
        <v>5.0529214086294418</v>
      </c>
      <c r="FC332" s="82">
        <v>5.0704236743678157</v>
      </c>
      <c r="FD332" s="82">
        <v>5.1511955705391603</v>
      </c>
      <c r="FE332" s="82">
        <v>5.1420161280275254</v>
      </c>
      <c r="FF332" s="82">
        <v>4.9175531240923434</v>
      </c>
      <c r="FG332" s="82">
        <v>5.3597769796278589</v>
      </c>
      <c r="FH332" s="82">
        <v>5.0911542640239249</v>
      </c>
      <c r="FI332" s="82">
        <v>5.1906721009016739</v>
      </c>
      <c r="FJ332" s="82">
        <v>5.1463984405941696</v>
      </c>
      <c r="FK332" s="82">
        <v>5.1560565193396464</v>
      </c>
      <c r="FL332" s="82">
        <v>5.1751734132282543</v>
      </c>
      <c r="FM332" s="82">
        <v>5.1975428134753505</v>
      </c>
      <c r="FN332" s="82">
        <v>5.194304510567604</v>
      </c>
      <c r="FO332" s="82">
        <v>5.210891955554545</v>
      </c>
      <c r="FP332" s="82">
        <v>5.2912146789317145</v>
      </c>
      <c r="FQ332" s="82">
        <v>5.291443093527076</v>
      </c>
      <c r="FR332" s="82">
        <v>5.2798091995254035</v>
      </c>
      <c r="FS332" s="82">
        <v>5.6967022129099822</v>
      </c>
      <c r="FT332" s="82">
        <v>5.4827540018024701</v>
      </c>
      <c r="FU332" s="82">
        <v>5.3460171048252914</v>
      </c>
      <c r="FV332" s="82">
        <v>5.3067364093796474</v>
      </c>
      <c r="FW332" s="82">
        <v>5.2915911249163781</v>
      </c>
      <c r="FX332" s="82">
        <v>5.2502811712928548</v>
      </c>
      <c r="FY332" s="82">
        <v>4.9170524835666338</v>
      </c>
      <c r="FZ332" s="82">
        <v>5.1152714181037799</v>
      </c>
      <c r="GA332" s="82">
        <v>5.3512668410688491</v>
      </c>
    </row>
    <row r="333" spans="2:183">
      <c r="B333" s="96" t="s">
        <v>54</v>
      </c>
      <c r="C333" s="166" t="s">
        <v>40</v>
      </c>
      <c r="D333" s="175">
        <v>18.670000000000002</v>
      </c>
      <c r="E333" s="176">
        <v>16.29</v>
      </c>
      <c r="F333" s="176">
        <v>16.36</v>
      </c>
      <c r="G333" s="176">
        <v>14.14</v>
      </c>
      <c r="H333" s="176">
        <v>16.490000000000002</v>
      </c>
      <c r="I333" s="176">
        <v>16.22</v>
      </c>
      <c r="J333" s="176">
        <v>38.11</v>
      </c>
      <c r="K333" s="176">
        <v>18.79</v>
      </c>
      <c r="L333" s="176">
        <v>14.78</v>
      </c>
      <c r="M333" s="176">
        <v>16.61</v>
      </c>
      <c r="N333" s="176">
        <v>15.959999999999999</v>
      </c>
      <c r="O333" s="176">
        <v>16.32</v>
      </c>
      <c r="P333" s="176">
        <v>17.670000000000002</v>
      </c>
      <c r="Q333" s="176">
        <v>14.9</v>
      </c>
      <c r="R333" s="176">
        <v>12.95</v>
      </c>
      <c r="S333" s="176">
        <v>12.940000000000001</v>
      </c>
      <c r="T333" s="176">
        <v>15.77</v>
      </c>
      <c r="U333" s="176">
        <v>14.290000000000001</v>
      </c>
      <c r="V333" s="176">
        <v>14.57</v>
      </c>
      <c r="W333" s="176">
        <v>13.02</v>
      </c>
      <c r="X333" s="176">
        <v>16.540000000000003</v>
      </c>
      <c r="Y333" s="176">
        <v>17.07</v>
      </c>
      <c r="Z333" s="176">
        <v>16.28</v>
      </c>
      <c r="AA333" s="176">
        <v>15.330000000000002</v>
      </c>
      <c r="AB333" s="176">
        <v>19.400000000000002</v>
      </c>
      <c r="AC333" s="176">
        <v>16</v>
      </c>
      <c r="AD333" s="176">
        <v>15.52</v>
      </c>
      <c r="AE333" s="176">
        <v>13.91</v>
      </c>
      <c r="AF333" s="176">
        <v>13.73</v>
      </c>
      <c r="AG333" s="176">
        <v>14.14</v>
      </c>
      <c r="AH333" s="176">
        <v>17.880000000000003</v>
      </c>
      <c r="AI333" s="176">
        <v>14.19</v>
      </c>
      <c r="AJ333" s="176">
        <v>11.86</v>
      </c>
      <c r="AK333" s="176">
        <v>15.400000000000002</v>
      </c>
      <c r="AL333" s="176">
        <v>15.649999999999999</v>
      </c>
      <c r="AM333" s="176">
        <v>15.440000000000001</v>
      </c>
      <c r="AN333" s="176">
        <v>16.61</v>
      </c>
      <c r="AO333" s="176">
        <v>14.33</v>
      </c>
      <c r="AP333" s="176">
        <v>13.92</v>
      </c>
      <c r="AQ333" s="176">
        <v>12.93</v>
      </c>
      <c r="AR333" s="176">
        <v>13.06</v>
      </c>
      <c r="AS333" s="176">
        <v>15.51</v>
      </c>
      <c r="AT333" s="176">
        <v>16.32</v>
      </c>
      <c r="AU333" s="176">
        <v>13.34</v>
      </c>
      <c r="AV333" s="176">
        <v>16.490000000000002</v>
      </c>
      <c r="AW333" s="176">
        <v>15.530000000000001</v>
      </c>
      <c r="AX333" s="176">
        <v>13.379999999999999</v>
      </c>
      <c r="AY333" s="176">
        <v>17.32</v>
      </c>
      <c r="AZ333" s="176">
        <v>16.02</v>
      </c>
      <c r="BA333" s="176">
        <v>13.629999999999999</v>
      </c>
      <c r="BB333" s="176">
        <v>15.190000000000001</v>
      </c>
      <c r="BC333" s="176">
        <v>12.709999999999999</v>
      </c>
      <c r="BD333" s="176">
        <v>14.600000000000001</v>
      </c>
      <c r="BE333" s="176">
        <v>17.03</v>
      </c>
      <c r="BF333" s="176">
        <v>14.21</v>
      </c>
      <c r="BG333" s="176">
        <v>15.530000000000001</v>
      </c>
      <c r="BH333" s="176">
        <v>14.18</v>
      </c>
      <c r="BI333" s="176">
        <v>16.080000000000002</v>
      </c>
      <c r="BJ333" s="176">
        <v>15.98</v>
      </c>
      <c r="BK333" s="176">
        <v>14.83</v>
      </c>
      <c r="BL333" s="176">
        <v>16.45</v>
      </c>
      <c r="BM333" s="176">
        <v>15.25</v>
      </c>
      <c r="BN333" s="176">
        <v>18.310000000000002</v>
      </c>
      <c r="BO333" s="176">
        <v>12.58</v>
      </c>
      <c r="BP333" s="176">
        <v>12.84</v>
      </c>
      <c r="BQ333" s="176">
        <v>15.12</v>
      </c>
      <c r="BR333" s="176">
        <v>15.24</v>
      </c>
      <c r="BS333" s="176">
        <v>14.06</v>
      </c>
      <c r="BT333" s="176">
        <v>14.97</v>
      </c>
      <c r="BU333" s="176">
        <v>15.120000000000001</v>
      </c>
      <c r="BV333" s="176">
        <v>13.14</v>
      </c>
      <c r="BW333" s="176">
        <v>19.200000000000003</v>
      </c>
      <c r="BX333" s="176">
        <v>14.08</v>
      </c>
      <c r="BY333" s="176">
        <v>14.4</v>
      </c>
      <c r="BZ333" s="176">
        <v>15.65</v>
      </c>
      <c r="CA333" s="176">
        <v>14.030000000000001</v>
      </c>
      <c r="CB333" s="176">
        <v>15.620000000000001</v>
      </c>
      <c r="CC333" s="176">
        <v>14.65</v>
      </c>
      <c r="CD333" s="176">
        <v>40.56</v>
      </c>
      <c r="CE333" s="176">
        <v>42.42</v>
      </c>
      <c r="CF333" s="176">
        <v>15.4</v>
      </c>
      <c r="CG333" s="176">
        <v>17.330000000000002</v>
      </c>
      <c r="CH333" s="176">
        <v>14.9</v>
      </c>
      <c r="CI333" s="176">
        <v>17.07</v>
      </c>
      <c r="CJ333" s="176">
        <v>36.059999999999995</v>
      </c>
      <c r="CK333" s="176">
        <v>32.910000000000004</v>
      </c>
      <c r="CL333" s="176">
        <v>16.43</v>
      </c>
      <c r="CM333" s="176">
        <v>11.770000000000001</v>
      </c>
      <c r="CN333" s="176">
        <v>13.29</v>
      </c>
      <c r="CO333" s="176">
        <v>34.290000000000006</v>
      </c>
      <c r="CP333" s="176">
        <v>45.690000000000005</v>
      </c>
      <c r="CQ333" s="176">
        <v>44.840000000000011</v>
      </c>
      <c r="CR333" s="176">
        <v>34.940000000000005</v>
      </c>
      <c r="CS333" s="176">
        <v>32.99</v>
      </c>
      <c r="CT333" s="176">
        <v>34.700000000000003</v>
      </c>
      <c r="CU333" s="176">
        <v>53.86999999999999</v>
      </c>
      <c r="CV333" s="176">
        <v>46.5</v>
      </c>
      <c r="CW333" s="176">
        <v>56.399999999999991</v>
      </c>
      <c r="CX333" s="176">
        <v>55.440000000000005</v>
      </c>
      <c r="CY333" s="176">
        <v>40.369999999999997</v>
      </c>
      <c r="CZ333" s="176">
        <v>33.47</v>
      </c>
      <c r="DA333" s="176">
        <v>35.99</v>
      </c>
      <c r="DB333" s="176">
        <v>40.720000000000006</v>
      </c>
      <c r="DC333" s="176">
        <v>42.06</v>
      </c>
      <c r="DD333" s="176">
        <v>34.24</v>
      </c>
      <c r="DE333" s="176">
        <v>32.840000000000003</v>
      </c>
      <c r="DF333" s="176">
        <v>31.840000000000003</v>
      </c>
      <c r="DG333" s="176">
        <v>46.34</v>
      </c>
      <c r="DH333" s="176">
        <v>53.79</v>
      </c>
      <c r="DI333" s="176">
        <v>50.110000000000007</v>
      </c>
      <c r="DJ333" s="176">
        <v>53.910000000000004</v>
      </c>
      <c r="DK333" s="176">
        <v>39.440000000000005</v>
      </c>
      <c r="DL333" s="176">
        <v>33.409999999999997</v>
      </c>
      <c r="DM333" s="176">
        <v>33.479999999999997</v>
      </c>
      <c r="DN333" s="176">
        <v>39.010000000000005</v>
      </c>
      <c r="DO333" s="176">
        <v>40.910000000000004</v>
      </c>
      <c r="DP333" s="176">
        <v>33.480000000000004</v>
      </c>
      <c r="DQ333" s="176">
        <v>34.369999999999997</v>
      </c>
      <c r="DR333" s="176">
        <v>32.54</v>
      </c>
      <c r="DS333" s="176">
        <v>45.95</v>
      </c>
      <c r="DT333" s="176">
        <v>52.99</v>
      </c>
      <c r="DU333" s="176">
        <v>50.209999999999994</v>
      </c>
      <c r="DV333" s="176">
        <v>59.660000000000004</v>
      </c>
      <c r="DW333" s="176">
        <v>37.510000000000005</v>
      </c>
      <c r="DX333" s="176">
        <v>37.39</v>
      </c>
      <c r="DY333" s="176">
        <v>37.35</v>
      </c>
      <c r="DZ333" s="176">
        <v>39.04</v>
      </c>
      <c r="EA333" s="176">
        <v>38.850000000000009</v>
      </c>
      <c r="EB333" s="176">
        <v>33.970000000000006</v>
      </c>
      <c r="EC333" s="176">
        <v>33.380000000000003</v>
      </c>
      <c r="ED333" s="176">
        <v>37.019999999999996</v>
      </c>
      <c r="EE333" s="176">
        <v>32.340000000000003</v>
      </c>
      <c r="EF333" s="176">
        <v>53.33</v>
      </c>
      <c r="EG333" s="176">
        <v>54.12</v>
      </c>
      <c r="EH333" s="176">
        <v>50.46</v>
      </c>
      <c r="EI333" s="176">
        <v>27.330000000000005</v>
      </c>
      <c r="EJ333" s="176">
        <v>23.59</v>
      </c>
      <c r="EK333" s="176">
        <v>32.550000000000004</v>
      </c>
      <c r="EL333" s="176">
        <v>44</v>
      </c>
      <c r="EM333" s="176">
        <v>36.010000000000005</v>
      </c>
      <c r="EN333" s="176">
        <v>34.29</v>
      </c>
      <c r="EO333" s="176">
        <v>22</v>
      </c>
      <c r="EP333" s="176">
        <v>25.31</v>
      </c>
      <c r="EQ333" s="176">
        <v>35.910000000000004</v>
      </c>
      <c r="ER333" s="176">
        <v>55.610000000000007</v>
      </c>
      <c r="ES333" s="176">
        <v>50.000000000000007</v>
      </c>
      <c r="ET333" s="176">
        <v>54.82</v>
      </c>
      <c r="EU333" s="176">
        <v>29.86</v>
      </c>
      <c r="EV333" s="176">
        <v>21.89</v>
      </c>
      <c r="EW333" s="176">
        <v>35.410000000000004</v>
      </c>
      <c r="EX333" s="176">
        <v>43.209999999999994</v>
      </c>
      <c r="EY333" s="176">
        <v>36.430000000000007</v>
      </c>
      <c r="EZ333" s="176">
        <v>35.230000000000004</v>
      </c>
      <c r="FA333" s="176">
        <v>24.340000000000003</v>
      </c>
      <c r="FB333" s="176">
        <v>22.25</v>
      </c>
      <c r="FC333" s="176">
        <v>37.47</v>
      </c>
      <c r="FD333" s="176">
        <v>51.39</v>
      </c>
      <c r="FE333" s="176">
        <v>52.12</v>
      </c>
      <c r="FF333" s="176">
        <v>53.609999999999992</v>
      </c>
      <c r="FG333" s="176">
        <v>27.269999999999996</v>
      </c>
      <c r="FH333" s="176">
        <v>24.500000000000004</v>
      </c>
      <c r="FI333" s="176">
        <v>36.070000000000007</v>
      </c>
      <c r="FJ333" s="176">
        <v>39.68</v>
      </c>
      <c r="FK333" s="176">
        <v>36.430000000000007</v>
      </c>
      <c r="FL333" s="176">
        <v>35.350000000000009</v>
      </c>
      <c r="FM333" s="176">
        <v>22.689999999999998</v>
      </c>
      <c r="FN333" s="176">
        <v>24.5</v>
      </c>
      <c r="FO333" s="176">
        <v>36.949999999999996</v>
      </c>
      <c r="FP333" s="176">
        <v>53.339999999999996</v>
      </c>
      <c r="FQ333" s="176">
        <v>50.110000000000007</v>
      </c>
      <c r="FR333" s="176">
        <v>56.55</v>
      </c>
      <c r="FS333" s="176">
        <v>27.240000000000002</v>
      </c>
      <c r="FT333" s="176">
        <v>18.899999999999999</v>
      </c>
      <c r="FU333" s="176">
        <v>36.1</v>
      </c>
      <c r="FV333" s="176">
        <v>34.659999999999997</v>
      </c>
      <c r="FW333" s="176">
        <v>38.049999999999997</v>
      </c>
      <c r="FX333" s="176">
        <v>33.660000000000004</v>
      </c>
      <c r="FY333" s="176">
        <v>29.72</v>
      </c>
      <c r="FZ333" s="176">
        <v>36.330000000000005</v>
      </c>
      <c r="GA333" s="176">
        <v>39.910000000000004</v>
      </c>
    </row>
    <row r="334" spans="2:183">
      <c r="B334" s="96" t="s">
        <v>54</v>
      </c>
      <c r="C334" s="166" t="s">
        <v>41</v>
      </c>
      <c r="D334" s="175">
        <v>560.1</v>
      </c>
      <c r="E334" s="176">
        <v>506.1</v>
      </c>
      <c r="F334" s="176">
        <v>555.70000000000005</v>
      </c>
      <c r="G334" s="176">
        <v>467</v>
      </c>
      <c r="H334" s="176">
        <v>469.1</v>
      </c>
      <c r="I334" s="176">
        <v>542.20000000000005</v>
      </c>
      <c r="J334" s="176">
        <v>610.20000000000005</v>
      </c>
      <c r="K334" s="176">
        <v>560.1</v>
      </c>
      <c r="L334" s="176">
        <v>473</v>
      </c>
      <c r="M334" s="176">
        <v>488.6</v>
      </c>
      <c r="N334" s="176">
        <v>473</v>
      </c>
      <c r="O334" s="176">
        <v>488.6</v>
      </c>
      <c r="P334" s="176">
        <v>488.6</v>
      </c>
      <c r="Q334" s="176">
        <v>441.5</v>
      </c>
      <c r="R334" s="176">
        <v>449.2</v>
      </c>
      <c r="S334" s="176">
        <v>388.2</v>
      </c>
      <c r="T334" s="176">
        <v>397.7</v>
      </c>
      <c r="U334" s="176">
        <v>473</v>
      </c>
      <c r="V334" s="176">
        <v>488.6</v>
      </c>
      <c r="W334" s="176">
        <v>488.6</v>
      </c>
      <c r="X334" s="176">
        <v>473</v>
      </c>
      <c r="Y334" s="176">
        <v>488.6</v>
      </c>
      <c r="Z334" s="176">
        <v>473</v>
      </c>
      <c r="AA334" s="176">
        <v>488.6</v>
      </c>
      <c r="AB334" s="176">
        <v>488.6</v>
      </c>
      <c r="AC334" s="176">
        <v>441.5</v>
      </c>
      <c r="AD334" s="176">
        <v>488.6</v>
      </c>
      <c r="AE334" s="176">
        <v>426.6</v>
      </c>
      <c r="AF334" s="176">
        <v>384.1</v>
      </c>
      <c r="AG334" s="176">
        <v>473</v>
      </c>
      <c r="AH334" s="176">
        <v>488.6</v>
      </c>
      <c r="AI334" s="176">
        <v>488.6</v>
      </c>
      <c r="AJ334" s="176">
        <v>473</v>
      </c>
      <c r="AK334" s="176">
        <v>488.6</v>
      </c>
      <c r="AL334" s="176">
        <v>473</v>
      </c>
      <c r="AM334" s="176">
        <v>488.6</v>
      </c>
      <c r="AN334" s="176">
        <v>488.6</v>
      </c>
      <c r="AO334" s="176">
        <v>457.4</v>
      </c>
      <c r="AP334" s="176">
        <v>425.9</v>
      </c>
      <c r="AQ334" s="176">
        <v>374.6</v>
      </c>
      <c r="AR334" s="176">
        <v>412.8</v>
      </c>
      <c r="AS334" s="176">
        <v>473</v>
      </c>
      <c r="AT334" s="176">
        <v>488.6</v>
      </c>
      <c r="AU334" s="176">
        <v>488.6</v>
      </c>
      <c r="AV334" s="176">
        <v>473</v>
      </c>
      <c r="AW334" s="176">
        <v>488.6</v>
      </c>
      <c r="AX334" s="176">
        <v>473</v>
      </c>
      <c r="AY334" s="176">
        <v>488.6</v>
      </c>
      <c r="AZ334" s="176">
        <v>488.6</v>
      </c>
      <c r="BA334" s="176">
        <v>441.5</v>
      </c>
      <c r="BB334" s="176">
        <v>456.1</v>
      </c>
      <c r="BC334" s="176">
        <v>406</v>
      </c>
      <c r="BD334" s="176">
        <v>431.2</v>
      </c>
      <c r="BE334" s="176">
        <v>473</v>
      </c>
      <c r="BF334" s="176">
        <v>488.6</v>
      </c>
      <c r="BG334" s="176">
        <v>488.6</v>
      </c>
      <c r="BH334" s="176">
        <v>473</v>
      </c>
      <c r="BI334" s="176">
        <v>488.6</v>
      </c>
      <c r="BJ334" s="176">
        <v>473</v>
      </c>
      <c r="BK334" s="176">
        <v>488.6</v>
      </c>
      <c r="BL334" s="176">
        <v>488.6</v>
      </c>
      <c r="BM334" s="176">
        <v>441.5</v>
      </c>
      <c r="BN334" s="176">
        <v>453.8</v>
      </c>
      <c r="BO334" s="176">
        <v>405.5</v>
      </c>
      <c r="BP334" s="176">
        <v>432.8</v>
      </c>
      <c r="BQ334" s="176">
        <v>473</v>
      </c>
      <c r="BR334" s="176">
        <v>488.6</v>
      </c>
      <c r="BS334" s="176">
        <v>488.6</v>
      </c>
      <c r="BT334" s="176">
        <v>437.3</v>
      </c>
      <c r="BU334" s="176">
        <v>419.4</v>
      </c>
      <c r="BV334" s="176">
        <v>468.5</v>
      </c>
      <c r="BW334" s="176">
        <v>488.6</v>
      </c>
      <c r="BX334" s="176">
        <v>488.6</v>
      </c>
      <c r="BY334" s="176">
        <v>427.5</v>
      </c>
      <c r="BZ334" s="176">
        <v>416.6</v>
      </c>
      <c r="CA334" s="176">
        <v>353.4</v>
      </c>
      <c r="CB334" s="176">
        <v>397.6</v>
      </c>
      <c r="CC334" s="176">
        <v>473</v>
      </c>
      <c r="CD334" s="176">
        <v>506.6</v>
      </c>
      <c r="CE334" s="176">
        <v>505.2</v>
      </c>
      <c r="CF334" s="176">
        <v>473</v>
      </c>
      <c r="CG334" s="176">
        <v>488.6</v>
      </c>
      <c r="CH334" s="176">
        <v>473</v>
      </c>
      <c r="CI334" s="176">
        <v>488.6</v>
      </c>
      <c r="CJ334" s="176">
        <v>492.8</v>
      </c>
      <c r="CK334" s="176">
        <v>462.5</v>
      </c>
      <c r="CL334" s="176">
        <v>479.3</v>
      </c>
      <c r="CM334" s="176">
        <v>389</v>
      </c>
      <c r="CN334" s="176">
        <v>431</v>
      </c>
      <c r="CO334" s="176">
        <v>491</v>
      </c>
      <c r="CP334" s="176">
        <v>522.20000000000005</v>
      </c>
      <c r="CQ334" s="176">
        <v>519.29999999999995</v>
      </c>
      <c r="CR334" s="176">
        <v>492.4</v>
      </c>
      <c r="CS334" s="176">
        <v>492.4</v>
      </c>
      <c r="CT334" s="176">
        <v>478.9</v>
      </c>
      <c r="CU334" s="176">
        <v>504.3</v>
      </c>
      <c r="CV334" s="176">
        <v>508.7</v>
      </c>
      <c r="CW334" s="176">
        <v>440.4</v>
      </c>
      <c r="CX334" s="176">
        <v>411.2</v>
      </c>
      <c r="CY334" s="176">
        <v>393.1</v>
      </c>
      <c r="CZ334" s="176">
        <v>451.7</v>
      </c>
      <c r="DA334" s="176">
        <v>497.1</v>
      </c>
      <c r="DB334" s="176">
        <v>556.6</v>
      </c>
      <c r="DC334" s="176">
        <v>542.1</v>
      </c>
      <c r="DD334" s="176">
        <v>494.3</v>
      </c>
      <c r="DE334" s="176">
        <v>501.1</v>
      </c>
      <c r="DF334" s="176">
        <v>479.1</v>
      </c>
      <c r="DG334" s="176">
        <v>501.3</v>
      </c>
      <c r="DH334" s="176">
        <v>506.8</v>
      </c>
      <c r="DI334" s="176">
        <v>458.7</v>
      </c>
      <c r="DJ334" s="176">
        <v>503.9</v>
      </c>
      <c r="DK334" s="176">
        <v>433.8</v>
      </c>
      <c r="DL334" s="176">
        <v>402.9</v>
      </c>
      <c r="DM334" s="176">
        <v>497.7</v>
      </c>
      <c r="DN334" s="176">
        <v>542.9</v>
      </c>
      <c r="DO334" s="176">
        <v>538.29999999999995</v>
      </c>
      <c r="DP334" s="176">
        <v>491.8</v>
      </c>
      <c r="DQ334" s="176">
        <v>500.6</v>
      </c>
      <c r="DR334" s="176">
        <v>479.7</v>
      </c>
      <c r="DS334" s="176">
        <v>500.1</v>
      </c>
      <c r="DT334" s="176">
        <v>505.5</v>
      </c>
      <c r="DU334" s="176">
        <v>456.2</v>
      </c>
      <c r="DV334" s="176">
        <v>489.2</v>
      </c>
      <c r="DW334" s="176">
        <v>382.1</v>
      </c>
      <c r="DX334" s="176">
        <v>427</v>
      </c>
      <c r="DY334" s="176">
        <v>490</v>
      </c>
      <c r="DZ334" s="176">
        <v>539.29999999999995</v>
      </c>
      <c r="EA334" s="176">
        <v>520.20000000000005</v>
      </c>
      <c r="EB334" s="176">
        <v>490.6</v>
      </c>
      <c r="EC334" s="176">
        <v>497.9</v>
      </c>
      <c r="ED334" s="176">
        <v>479.5</v>
      </c>
      <c r="EE334" s="176">
        <v>495.5</v>
      </c>
      <c r="EF334" s="176">
        <v>503.9</v>
      </c>
      <c r="EG334" s="176">
        <v>473.1</v>
      </c>
      <c r="EH334" s="176">
        <v>433.2</v>
      </c>
      <c r="EI334" s="176">
        <v>374</v>
      </c>
      <c r="EJ334" s="176">
        <v>439.1</v>
      </c>
      <c r="EK334" s="176">
        <v>491.3</v>
      </c>
      <c r="EL334" s="176">
        <v>521.79999999999995</v>
      </c>
      <c r="EM334" s="176">
        <v>512.79999999999995</v>
      </c>
      <c r="EN334" s="176">
        <v>491.1</v>
      </c>
      <c r="EO334" s="176">
        <v>492.2</v>
      </c>
      <c r="EP334" s="176">
        <v>476.2</v>
      </c>
      <c r="EQ334" s="176">
        <v>497</v>
      </c>
      <c r="ER334" s="176">
        <v>503.7</v>
      </c>
      <c r="ES334" s="176">
        <v>454.9</v>
      </c>
      <c r="ET334" s="176">
        <v>480.5</v>
      </c>
      <c r="EU334" s="176">
        <v>400.3</v>
      </c>
      <c r="EV334" s="176">
        <v>450.4</v>
      </c>
      <c r="EW334" s="176">
        <v>491.7</v>
      </c>
      <c r="EX334" s="176">
        <v>514.29999999999995</v>
      </c>
      <c r="EY334" s="176">
        <v>511.5</v>
      </c>
      <c r="EZ334" s="176">
        <v>488.6</v>
      </c>
      <c r="FA334" s="176">
        <v>491.8</v>
      </c>
      <c r="FB334" s="176">
        <v>476.2</v>
      </c>
      <c r="FC334" s="176">
        <v>497.1</v>
      </c>
      <c r="FD334" s="176">
        <v>503.2</v>
      </c>
      <c r="FE334" s="176">
        <v>455.4</v>
      </c>
      <c r="FF334" s="176">
        <v>461.2</v>
      </c>
      <c r="FG334" s="176">
        <v>350.9</v>
      </c>
      <c r="FH334" s="176">
        <v>446.9</v>
      </c>
      <c r="FI334" s="176">
        <v>492.6</v>
      </c>
      <c r="FJ334" s="176">
        <v>513.4</v>
      </c>
      <c r="FK334" s="176">
        <v>510.9</v>
      </c>
      <c r="FL334" s="176">
        <v>489</v>
      </c>
      <c r="FM334" s="176">
        <v>491.4</v>
      </c>
      <c r="FN334" s="176">
        <v>476.2</v>
      </c>
      <c r="FO334" s="176">
        <v>497.4</v>
      </c>
      <c r="FP334" s="176">
        <v>503.3</v>
      </c>
      <c r="FQ334" s="176">
        <v>455.4</v>
      </c>
      <c r="FR334" s="176">
        <v>504.8</v>
      </c>
      <c r="FS334" s="176">
        <v>416.6</v>
      </c>
      <c r="FT334" s="176">
        <v>405.5</v>
      </c>
      <c r="FU334" s="176">
        <v>492.1</v>
      </c>
      <c r="FV334" s="176">
        <v>509.5</v>
      </c>
      <c r="FW334" s="176">
        <v>513.6</v>
      </c>
      <c r="FX334" s="176">
        <v>474.4</v>
      </c>
      <c r="FY334" s="176">
        <v>422.5</v>
      </c>
      <c r="FZ334" s="176">
        <v>440.1</v>
      </c>
      <c r="GA334" s="176">
        <v>497.9</v>
      </c>
    </row>
    <row r="335" spans="2:183">
      <c r="B335" s="96" t="s">
        <v>54</v>
      </c>
      <c r="C335" s="166" t="s">
        <v>271</v>
      </c>
      <c r="D335" s="88">
        <v>25683.64</v>
      </c>
      <c r="E335" s="89">
        <v>23062.53</v>
      </c>
      <c r="F335" s="89">
        <v>24661.4</v>
      </c>
      <c r="G335" s="89">
        <v>23078.3</v>
      </c>
      <c r="H335" s="89">
        <v>23884.6</v>
      </c>
      <c r="I335" s="89">
        <v>24709.66</v>
      </c>
      <c r="J335" s="89">
        <v>29686.890000000003</v>
      </c>
      <c r="K335" s="89">
        <v>26133.260000000002</v>
      </c>
      <c r="L335" s="89">
        <v>18827.89</v>
      </c>
      <c r="M335" s="89">
        <v>20638.78</v>
      </c>
      <c r="N335" s="89">
        <v>19616.97</v>
      </c>
      <c r="O335" s="89">
        <v>20965.46</v>
      </c>
      <c r="P335" s="89">
        <v>21664.01</v>
      </c>
      <c r="Q335" s="89">
        <v>18194.900000000001</v>
      </c>
      <c r="R335" s="89">
        <v>15697.32</v>
      </c>
      <c r="S335" s="89">
        <v>16465.86</v>
      </c>
      <c r="T335" s="89">
        <v>19454.880000000005</v>
      </c>
      <c r="U335" s="89">
        <v>18157.39</v>
      </c>
      <c r="V335" s="89">
        <v>18365.63</v>
      </c>
      <c r="W335" s="89">
        <v>16243.2</v>
      </c>
      <c r="X335" s="89">
        <v>19944.100000000002</v>
      </c>
      <c r="Y335" s="89">
        <v>20768.509999999998</v>
      </c>
      <c r="Z335" s="89">
        <v>19883.060000000001</v>
      </c>
      <c r="AA335" s="89">
        <v>18715.490000000002</v>
      </c>
      <c r="AB335" s="89">
        <v>24243.81</v>
      </c>
      <c r="AC335" s="89">
        <v>19220.439999999999</v>
      </c>
      <c r="AD335" s="89">
        <v>19613.25</v>
      </c>
      <c r="AE335" s="89">
        <v>16477.64</v>
      </c>
      <c r="AF335" s="89">
        <v>17674.13</v>
      </c>
      <c r="AG335" s="89">
        <v>17216.060000000001</v>
      </c>
      <c r="AH335" s="89">
        <v>22268.569999999996</v>
      </c>
      <c r="AI335" s="89">
        <v>17919.260000000002</v>
      </c>
      <c r="AJ335" s="89">
        <v>14911.31</v>
      </c>
      <c r="AK335" s="89">
        <v>18833.560000000001</v>
      </c>
      <c r="AL335" s="89">
        <v>19580.800000000003</v>
      </c>
      <c r="AM335" s="89">
        <v>18969.48</v>
      </c>
      <c r="AN335" s="89">
        <v>20638.78</v>
      </c>
      <c r="AO335" s="89">
        <v>17808.340000000004</v>
      </c>
      <c r="AP335" s="89">
        <v>16941.559999999998</v>
      </c>
      <c r="AQ335" s="89">
        <v>16090.76</v>
      </c>
      <c r="AR335" s="89">
        <v>16136.549999999997</v>
      </c>
      <c r="AS335" s="89">
        <v>19340.739999999998</v>
      </c>
      <c r="AT335" s="89">
        <v>20111.759999999998</v>
      </c>
      <c r="AU335" s="89">
        <v>16904.39</v>
      </c>
      <c r="AV335" s="89">
        <v>19712.609999999997</v>
      </c>
      <c r="AW335" s="89">
        <v>19276.149999999998</v>
      </c>
      <c r="AX335" s="89">
        <v>16939.23</v>
      </c>
      <c r="AY335" s="89">
        <v>21619.319999999996</v>
      </c>
      <c r="AZ335" s="89">
        <v>19879.969999999998</v>
      </c>
      <c r="BA335" s="89">
        <v>17465.919999999998</v>
      </c>
      <c r="BB335" s="89">
        <v>18721.910000000003</v>
      </c>
      <c r="BC335" s="89">
        <v>16594.23</v>
      </c>
      <c r="BD335" s="89">
        <v>18322.41</v>
      </c>
      <c r="BE335" s="89">
        <v>21304.06</v>
      </c>
      <c r="BF335" s="89">
        <v>17664.199999999997</v>
      </c>
      <c r="BG335" s="89">
        <v>19276.149999999998</v>
      </c>
      <c r="BH335" s="89">
        <v>17528.29</v>
      </c>
      <c r="BI335" s="89">
        <v>19867.859999999997</v>
      </c>
      <c r="BJ335" s="89">
        <v>20269.75</v>
      </c>
      <c r="BK335" s="89">
        <v>18076.830000000002</v>
      </c>
      <c r="BL335" s="89">
        <v>20163.109999999997</v>
      </c>
      <c r="BM335" s="89">
        <v>18791.939999999999</v>
      </c>
      <c r="BN335" s="89">
        <v>22451.920000000006</v>
      </c>
      <c r="BO335" s="89">
        <v>17112.980000000003</v>
      </c>
      <c r="BP335" s="89">
        <v>16171.400000000001</v>
      </c>
      <c r="BQ335" s="89">
        <v>18942.410000000003</v>
      </c>
      <c r="BR335" s="89">
        <v>18749.140000000003</v>
      </c>
      <c r="BS335" s="89">
        <v>17665.54</v>
      </c>
      <c r="BT335" s="89">
        <v>18873.46</v>
      </c>
      <c r="BU335" s="89">
        <v>17987.599999999999</v>
      </c>
      <c r="BV335" s="89">
        <v>16052.250000000002</v>
      </c>
      <c r="BW335" s="89">
        <v>23962.26</v>
      </c>
      <c r="BX335" s="89">
        <v>17942.93</v>
      </c>
      <c r="BY335" s="89">
        <v>17981.189999999999</v>
      </c>
      <c r="BZ335" s="89">
        <v>18810.900000000001</v>
      </c>
      <c r="CA335" s="89">
        <v>16960.98</v>
      </c>
      <c r="CB335" s="89">
        <v>19572.450000000004</v>
      </c>
      <c r="CC335" s="89">
        <v>18380.419999999998</v>
      </c>
      <c r="CD335" s="89">
        <v>16244.1</v>
      </c>
      <c r="CE335" s="89">
        <v>18318.75</v>
      </c>
      <c r="CF335" s="89">
        <v>18987.32</v>
      </c>
      <c r="CG335" s="89">
        <v>21305.389999999996</v>
      </c>
      <c r="CH335" s="89">
        <v>18245.830000000002</v>
      </c>
      <c r="CI335" s="89">
        <v>21467.73</v>
      </c>
      <c r="CJ335" s="89">
        <v>20779.240000000002</v>
      </c>
      <c r="CK335" s="89">
        <v>20561.259999999998</v>
      </c>
      <c r="CL335" s="89">
        <v>20364.54</v>
      </c>
      <c r="CM335" s="89">
        <v>14954.490000000002</v>
      </c>
      <c r="CN335" s="89">
        <v>16641.18</v>
      </c>
      <c r="CO335" s="89">
        <v>19305.469999999998</v>
      </c>
      <c r="CP335" s="89">
        <v>21259.23</v>
      </c>
      <c r="CQ335" s="89">
        <v>21606.03</v>
      </c>
      <c r="CR335" s="89">
        <v>20056.439999999999</v>
      </c>
      <c r="CS335" s="89">
        <v>18954.37</v>
      </c>
      <c r="CT335" s="89">
        <v>20053.72</v>
      </c>
      <c r="CU335" s="89">
        <v>19352.879999999997</v>
      </c>
      <c r="CV335" s="89">
        <v>24168.029999999995</v>
      </c>
      <c r="CW335" s="89">
        <v>24075.949999999997</v>
      </c>
      <c r="CX335" s="89">
        <v>16510.310000000001</v>
      </c>
      <c r="CY335" s="89">
        <v>16438.169999999998</v>
      </c>
      <c r="CZ335" s="89">
        <v>20701.349999999999</v>
      </c>
      <c r="DA335" s="89">
        <v>19657.52</v>
      </c>
      <c r="DB335" s="89">
        <v>26848.21</v>
      </c>
      <c r="DC335" s="89">
        <v>26839.200000000004</v>
      </c>
      <c r="DD335" s="89">
        <v>19290.310000000005</v>
      </c>
      <c r="DE335" s="89">
        <v>19916.03</v>
      </c>
      <c r="DF335" s="89">
        <v>18582.730000000003</v>
      </c>
      <c r="DG335" s="89">
        <v>22480.199999999997</v>
      </c>
      <c r="DH335" s="89">
        <v>20049.870000000003</v>
      </c>
      <c r="DI335" s="89">
        <v>18942.79</v>
      </c>
      <c r="DJ335" s="89">
        <v>20859.030000000002</v>
      </c>
      <c r="DK335" s="89">
        <v>18586.93</v>
      </c>
      <c r="DL335" s="89">
        <v>18728.120000000003</v>
      </c>
      <c r="DM335" s="89">
        <v>18037.96</v>
      </c>
      <c r="DN335" s="89">
        <v>25151.589999999997</v>
      </c>
      <c r="DO335" s="89">
        <v>23138.36</v>
      </c>
      <c r="DP335" s="89">
        <v>17039.27</v>
      </c>
      <c r="DQ335" s="89">
        <v>19066.580000000002</v>
      </c>
      <c r="DR335" s="89">
        <v>17558.95</v>
      </c>
      <c r="DS335" s="89">
        <v>23835.72</v>
      </c>
      <c r="DT335" s="89">
        <v>21227.68</v>
      </c>
      <c r="DU335" s="89">
        <v>21430.630000000005</v>
      </c>
      <c r="DV335" s="89">
        <v>25143.260000000002</v>
      </c>
      <c r="DW335" s="89">
        <v>17944.170000000002</v>
      </c>
      <c r="DX335" s="89">
        <v>20683.080000000002</v>
      </c>
      <c r="DY335" s="89">
        <v>20578.650000000001</v>
      </c>
      <c r="DZ335" s="89">
        <v>24706.25</v>
      </c>
      <c r="EA335" s="89">
        <v>21370.279999999995</v>
      </c>
      <c r="EB335" s="89">
        <v>19956.11</v>
      </c>
      <c r="EC335" s="89">
        <v>18195.14</v>
      </c>
      <c r="ED335" s="89">
        <v>23908.329999999998</v>
      </c>
      <c r="EE335" s="89">
        <v>21558.749999999996</v>
      </c>
      <c r="EF335" s="89">
        <v>21520.969999999998</v>
      </c>
      <c r="EG335" s="89">
        <v>22659.109999999997</v>
      </c>
      <c r="EH335" s="89">
        <v>16978.75</v>
      </c>
      <c r="EI335" s="89">
        <v>17227.41</v>
      </c>
      <c r="EJ335" s="89">
        <v>16980.46</v>
      </c>
      <c r="EK335" s="89">
        <v>18495.800000000003</v>
      </c>
      <c r="EL335" s="89">
        <v>26660.399999999998</v>
      </c>
      <c r="EM335" s="89">
        <v>19687.66</v>
      </c>
      <c r="EN335" s="89">
        <v>20593.84</v>
      </c>
      <c r="EO335" s="89">
        <v>18089.18</v>
      </c>
      <c r="EP335" s="89">
        <v>22698.99</v>
      </c>
      <c r="EQ335" s="89">
        <v>22556.53</v>
      </c>
      <c r="ER335" s="89">
        <v>24346.47</v>
      </c>
      <c r="ES335" s="89">
        <v>19961</v>
      </c>
      <c r="ET335" s="89">
        <v>22778.38</v>
      </c>
      <c r="EU335" s="89">
        <v>17131.29</v>
      </c>
      <c r="EV335" s="89">
        <v>17322.86</v>
      </c>
      <c r="EW335" s="89">
        <v>19384.880000000005</v>
      </c>
      <c r="EX335" s="89">
        <v>25806.090000000004</v>
      </c>
      <c r="EY335" s="89">
        <v>21131.930000000004</v>
      </c>
      <c r="EZ335" s="89">
        <v>20770.32</v>
      </c>
      <c r="FA335" s="89">
        <v>21094.609999999997</v>
      </c>
      <c r="FB335" s="89">
        <v>18523.599999999999</v>
      </c>
      <c r="FC335" s="89">
        <v>24533</v>
      </c>
      <c r="FD335" s="89">
        <v>19249.759999999998</v>
      </c>
      <c r="FE335" s="89">
        <v>21103.949999999997</v>
      </c>
      <c r="FF335" s="89">
        <v>20186.849999999999</v>
      </c>
      <c r="FG335" s="89">
        <v>16332.35</v>
      </c>
      <c r="FH335" s="89">
        <v>21223.66</v>
      </c>
      <c r="FI335" s="89">
        <v>19560.04</v>
      </c>
      <c r="FJ335" s="89">
        <v>21566.39</v>
      </c>
      <c r="FK335" s="89">
        <v>20931.939999999999</v>
      </c>
      <c r="FL335" s="89">
        <v>20308.82</v>
      </c>
      <c r="FM335" s="89">
        <v>20230.899999999998</v>
      </c>
      <c r="FN335" s="89">
        <v>21832.620000000003</v>
      </c>
      <c r="FO335" s="89">
        <v>22447.999999999996</v>
      </c>
      <c r="FP335" s="89">
        <v>22181.989999999998</v>
      </c>
      <c r="FQ335" s="89">
        <v>21007.15</v>
      </c>
      <c r="FR335" s="89">
        <v>22025.670000000002</v>
      </c>
      <c r="FS335" s="89">
        <v>16302.6</v>
      </c>
      <c r="FT335" s="89">
        <v>13568.08</v>
      </c>
      <c r="FU335" s="89">
        <v>21031.389999999996</v>
      </c>
      <c r="FV335" s="89">
        <v>19110.14</v>
      </c>
      <c r="FW335" s="89">
        <v>20385.929999999997</v>
      </c>
      <c r="FX335" s="89">
        <v>17377.620000000003</v>
      </c>
      <c r="FY335" s="89">
        <v>14823.14</v>
      </c>
      <c r="FZ335" s="89">
        <v>22872.779999999995</v>
      </c>
      <c r="GA335" s="89">
        <v>24632.560000000001</v>
      </c>
    </row>
    <row r="336" spans="2:183">
      <c r="B336" s="171" t="s">
        <v>54</v>
      </c>
      <c r="C336" s="177" t="s">
        <v>96</v>
      </c>
      <c r="D336" s="83">
        <v>0.74715305719908254</v>
      </c>
      <c r="E336" s="84">
        <v>0.73938855097910472</v>
      </c>
      <c r="F336" s="84">
        <v>0.72147120260704034</v>
      </c>
      <c r="G336" s="84">
        <v>0</v>
      </c>
      <c r="H336" s="84">
        <v>0.7250423335735251</v>
      </c>
      <c r="I336" s="84">
        <v>0.71420716721439303</v>
      </c>
      <c r="J336" s="84">
        <v>0.91346688384163</v>
      </c>
      <c r="K336" s="84">
        <v>0.72527274642195338</v>
      </c>
      <c r="L336" s="84">
        <v>0</v>
      </c>
      <c r="M336" s="84">
        <v>0</v>
      </c>
      <c r="N336" s="84">
        <v>0</v>
      </c>
      <c r="O336" s="84">
        <v>0</v>
      </c>
      <c r="P336" s="84">
        <v>0</v>
      </c>
      <c r="Q336" s="84">
        <v>0</v>
      </c>
      <c r="R336" s="84">
        <v>0</v>
      </c>
      <c r="S336" s="84">
        <v>0</v>
      </c>
      <c r="T336" s="84">
        <v>0</v>
      </c>
      <c r="U336" s="84">
        <v>0</v>
      </c>
      <c r="V336" s="84">
        <v>0</v>
      </c>
      <c r="W336" s="84">
        <v>0</v>
      </c>
      <c r="X336" s="84">
        <v>0</v>
      </c>
      <c r="Y336" s="84">
        <v>0</v>
      </c>
      <c r="Z336" s="84">
        <v>0</v>
      </c>
      <c r="AA336" s="84">
        <v>0</v>
      </c>
      <c r="AB336" s="84">
        <v>0</v>
      </c>
      <c r="AC336" s="84">
        <v>0</v>
      </c>
      <c r="AD336" s="84">
        <v>0</v>
      </c>
      <c r="AE336" s="84">
        <v>0</v>
      </c>
      <c r="AF336" s="84">
        <v>0</v>
      </c>
      <c r="AG336" s="84">
        <v>0</v>
      </c>
      <c r="AH336" s="84">
        <v>0</v>
      </c>
      <c r="AI336" s="84">
        <v>0</v>
      </c>
      <c r="AJ336" s="84">
        <v>0</v>
      </c>
      <c r="AK336" s="84">
        <v>0</v>
      </c>
      <c r="AL336" s="84">
        <v>0</v>
      </c>
      <c r="AM336" s="84">
        <v>0</v>
      </c>
      <c r="AN336" s="84">
        <v>0</v>
      </c>
      <c r="AO336" s="84">
        <v>0</v>
      </c>
      <c r="AP336" s="84">
        <v>0</v>
      </c>
      <c r="AQ336" s="84">
        <v>0</v>
      </c>
      <c r="AR336" s="84">
        <v>0</v>
      </c>
      <c r="AS336" s="84">
        <v>0</v>
      </c>
      <c r="AT336" s="84">
        <v>0</v>
      </c>
      <c r="AU336" s="84">
        <v>0</v>
      </c>
      <c r="AV336" s="84">
        <v>0</v>
      </c>
      <c r="AW336" s="84">
        <v>0</v>
      </c>
      <c r="AX336" s="84">
        <v>0</v>
      </c>
      <c r="AY336" s="84">
        <v>0</v>
      </c>
      <c r="AZ336" s="84">
        <v>0</v>
      </c>
      <c r="BA336" s="84">
        <v>0</v>
      </c>
      <c r="BB336" s="84">
        <v>0</v>
      </c>
      <c r="BC336" s="84">
        <v>0</v>
      </c>
      <c r="BD336" s="84">
        <v>0</v>
      </c>
      <c r="BE336" s="84">
        <v>0</v>
      </c>
      <c r="BF336" s="84">
        <v>0</v>
      </c>
      <c r="BG336" s="84">
        <v>0</v>
      </c>
      <c r="BH336" s="84">
        <v>0</v>
      </c>
      <c r="BI336" s="84">
        <v>0</v>
      </c>
      <c r="BJ336" s="84">
        <v>0</v>
      </c>
      <c r="BK336" s="84">
        <v>0</v>
      </c>
      <c r="BL336" s="84">
        <v>0</v>
      </c>
      <c r="BM336" s="84">
        <v>0</v>
      </c>
      <c r="BN336" s="84">
        <v>0</v>
      </c>
      <c r="BO336" s="84">
        <v>0</v>
      </c>
      <c r="BP336" s="84">
        <v>0</v>
      </c>
      <c r="BQ336" s="84">
        <v>0</v>
      </c>
      <c r="BR336" s="84">
        <v>0</v>
      </c>
      <c r="BS336" s="84">
        <v>0</v>
      </c>
      <c r="BT336" s="84">
        <v>0</v>
      </c>
      <c r="BU336" s="84">
        <v>0</v>
      </c>
      <c r="BV336" s="84">
        <v>0</v>
      </c>
      <c r="BW336" s="84">
        <v>0</v>
      </c>
      <c r="BX336" s="84">
        <v>0</v>
      </c>
      <c r="BY336" s="84">
        <v>0</v>
      </c>
      <c r="BZ336" s="84">
        <v>0</v>
      </c>
      <c r="CA336" s="84">
        <v>0</v>
      </c>
      <c r="CB336" s="84">
        <v>0</v>
      </c>
      <c r="CC336" s="84">
        <v>0</v>
      </c>
      <c r="CD336" s="84">
        <v>0</v>
      </c>
      <c r="CE336" s="84">
        <v>0</v>
      </c>
      <c r="CF336" s="84">
        <v>0</v>
      </c>
      <c r="CG336" s="84">
        <v>0</v>
      </c>
      <c r="CH336" s="84">
        <v>0</v>
      </c>
      <c r="CI336" s="84">
        <v>0</v>
      </c>
      <c r="CJ336" s="84">
        <v>0</v>
      </c>
      <c r="CK336" s="84">
        <v>0</v>
      </c>
      <c r="CL336" s="84">
        <v>0</v>
      </c>
      <c r="CM336" s="84">
        <v>0</v>
      </c>
      <c r="CN336" s="84">
        <v>0</v>
      </c>
      <c r="CO336" s="84">
        <v>0</v>
      </c>
      <c r="CP336" s="84">
        <v>0</v>
      </c>
      <c r="CQ336" s="84">
        <v>0</v>
      </c>
      <c r="CR336" s="84">
        <v>0</v>
      </c>
      <c r="CS336" s="84">
        <v>0</v>
      </c>
      <c r="CT336" s="84">
        <v>0</v>
      </c>
      <c r="CU336" s="84">
        <v>0</v>
      </c>
      <c r="CV336" s="84">
        <v>0</v>
      </c>
      <c r="CW336" s="84">
        <v>0</v>
      </c>
      <c r="CX336" s="84">
        <v>0</v>
      </c>
      <c r="CY336" s="84">
        <v>0</v>
      </c>
      <c r="CZ336" s="84">
        <v>0</v>
      </c>
      <c r="DA336" s="84">
        <v>0</v>
      </c>
      <c r="DB336" s="84">
        <v>0</v>
      </c>
      <c r="DC336" s="84">
        <v>0</v>
      </c>
      <c r="DD336" s="84">
        <v>0</v>
      </c>
      <c r="DE336" s="84">
        <v>0</v>
      </c>
      <c r="DF336" s="84">
        <v>0</v>
      </c>
      <c r="DG336" s="84">
        <v>0</v>
      </c>
      <c r="DH336" s="84">
        <v>0</v>
      </c>
      <c r="DI336" s="84">
        <v>0</v>
      </c>
      <c r="DJ336" s="84">
        <v>0</v>
      </c>
      <c r="DK336" s="84">
        <v>0</v>
      </c>
      <c r="DL336" s="84">
        <v>0</v>
      </c>
      <c r="DM336" s="84">
        <v>0</v>
      </c>
      <c r="DN336" s="84">
        <v>0</v>
      </c>
      <c r="DO336" s="84">
        <v>0</v>
      </c>
      <c r="DP336" s="84">
        <v>0</v>
      </c>
      <c r="DQ336" s="84">
        <v>0</v>
      </c>
      <c r="DR336" s="84">
        <v>0</v>
      </c>
      <c r="DS336" s="84">
        <v>0</v>
      </c>
      <c r="DT336" s="84">
        <v>0</v>
      </c>
      <c r="DU336" s="84">
        <v>0</v>
      </c>
      <c r="DV336" s="84">
        <v>0</v>
      </c>
      <c r="DW336" s="84">
        <v>0</v>
      </c>
      <c r="DX336" s="84">
        <v>0</v>
      </c>
      <c r="DY336" s="84">
        <v>0</v>
      </c>
      <c r="DZ336" s="84">
        <v>0</v>
      </c>
      <c r="EA336" s="84">
        <v>0</v>
      </c>
      <c r="EB336" s="84">
        <v>0</v>
      </c>
      <c r="EC336" s="84">
        <v>0</v>
      </c>
      <c r="ED336" s="84">
        <v>0</v>
      </c>
      <c r="EE336" s="84">
        <v>0</v>
      </c>
      <c r="EF336" s="84">
        <v>0</v>
      </c>
      <c r="EG336" s="84">
        <v>0</v>
      </c>
      <c r="EH336" s="84">
        <v>0</v>
      </c>
      <c r="EI336" s="84">
        <v>0</v>
      </c>
      <c r="EJ336" s="84">
        <v>0</v>
      </c>
      <c r="EK336" s="84">
        <v>0</v>
      </c>
      <c r="EL336" s="84">
        <v>0</v>
      </c>
      <c r="EM336" s="84">
        <v>0</v>
      </c>
      <c r="EN336" s="84">
        <v>0</v>
      </c>
      <c r="EO336" s="84">
        <v>0</v>
      </c>
      <c r="EP336" s="84">
        <v>0</v>
      </c>
      <c r="EQ336" s="84">
        <v>0</v>
      </c>
      <c r="ER336" s="84">
        <v>0</v>
      </c>
      <c r="ES336" s="84">
        <v>0</v>
      </c>
      <c r="ET336" s="84">
        <v>0</v>
      </c>
      <c r="EU336" s="84">
        <v>0</v>
      </c>
      <c r="EV336" s="84">
        <v>0</v>
      </c>
      <c r="EW336" s="84">
        <v>0</v>
      </c>
      <c r="EX336" s="84">
        <v>0</v>
      </c>
      <c r="EY336" s="84">
        <v>0</v>
      </c>
      <c r="EZ336" s="84">
        <v>0</v>
      </c>
      <c r="FA336" s="84">
        <v>0</v>
      </c>
      <c r="FB336" s="84">
        <v>0</v>
      </c>
      <c r="FC336" s="84">
        <v>0</v>
      </c>
      <c r="FD336" s="84">
        <v>0</v>
      </c>
      <c r="FE336" s="84">
        <v>0</v>
      </c>
      <c r="FF336" s="84">
        <v>0</v>
      </c>
      <c r="FG336" s="84">
        <v>0</v>
      </c>
      <c r="FH336" s="84">
        <v>0</v>
      </c>
      <c r="FI336" s="84">
        <v>0</v>
      </c>
      <c r="FJ336" s="84">
        <v>0</v>
      </c>
      <c r="FK336" s="84">
        <v>0</v>
      </c>
      <c r="FL336" s="84">
        <v>0</v>
      </c>
      <c r="FM336" s="84">
        <v>0</v>
      </c>
      <c r="FN336" s="84">
        <v>0</v>
      </c>
      <c r="FO336" s="84">
        <v>0</v>
      </c>
      <c r="FP336" s="84">
        <v>0</v>
      </c>
      <c r="FQ336" s="84">
        <v>0</v>
      </c>
      <c r="FR336" s="84">
        <v>0</v>
      </c>
      <c r="FS336" s="84">
        <v>0</v>
      </c>
      <c r="FT336" s="84">
        <v>0</v>
      </c>
      <c r="FU336" s="84">
        <v>0</v>
      </c>
      <c r="FV336" s="84">
        <v>0</v>
      </c>
      <c r="FW336" s="84">
        <v>0</v>
      </c>
      <c r="FX336" s="84">
        <v>0</v>
      </c>
      <c r="FY336" s="84">
        <v>0</v>
      </c>
      <c r="FZ336" s="84">
        <v>0</v>
      </c>
      <c r="GA336" s="84">
        <v>0</v>
      </c>
    </row>
    <row r="337" spans="2:183">
      <c r="B337" s="96" t="s">
        <v>54</v>
      </c>
      <c r="C337" s="166" t="s">
        <v>42</v>
      </c>
      <c r="D337" s="178">
        <v>431272.32</v>
      </c>
      <c r="E337" s="179">
        <v>362004.19</v>
      </c>
      <c r="F337" s="179">
        <v>452752.54000000004</v>
      </c>
      <c r="G337" s="179">
        <v>310246.16000000003</v>
      </c>
      <c r="H337" s="179">
        <v>405374.31000000006</v>
      </c>
      <c r="I337" s="179">
        <v>411422.04</v>
      </c>
      <c r="J337" s="179">
        <v>509959.47</v>
      </c>
      <c r="K337" s="179">
        <v>423315.1</v>
      </c>
      <c r="L337" s="179">
        <v>223690.79</v>
      </c>
      <c r="M337" s="179">
        <v>298626.18</v>
      </c>
      <c r="N337" s="179">
        <v>279900.02999999997</v>
      </c>
      <c r="O337" s="179">
        <v>313609.25</v>
      </c>
      <c r="P337" s="179">
        <v>344687.39</v>
      </c>
      <c r="Q337" s="179">
        <v>265750.28999999998</v>
      </c>
      <c r="R337" s="179">
        <v>204445.33</v>
      </c>
      <c r="S337" s="179">
        <v>281184.89</v>
      </c>
      <c r="T337" s="179">
        <v>269656.66000000003</v>
      </c>
      <c r="U337" s="179">
        <v>257902.4</v>
      </c>
      <c r="V337" s="179">
        <v>264740.49</v>
      </c>
      <c r="W337" s="179">
        <v>252538.96</v>
      </c>
      <c r="X337" s="179">
        <v>278395.84999999998</v>
      </c>
      <c r="Y337" s="179">
        <v>312049.75</v>
      </c>
      <c r="Z337" s="179">
        <v>262647.73</v>
      </c>
      <c r="AA337" s="179">
        <v>292959.7</v>
      </c>
      <c r="AB337" s="179">
        <v>357609.52</v>
      </c>
      <c r="AC337" s="179">
        <v>282354.52999999997</v>
      </c>
      <c r="AD337" s="179">
        <v>273444.06</v>
      </c>
      <c r="AE337" s="179">
        <v>251693.71</v>
      </c>
      <c r="AF337" s="179">
        <v>254841.26</v>
      </c>
      <c r="AG337" s="179">
        <v>249093.83000000002</v>
      </c>
      <c r="AH337" s="179">
        <v>328571.39999999997</v>
      </c>
      <c r="AI337" s="179">
        <v>251341.48999999996</v>
      </c>
      <c r="AJ337" s="179">
        <v>203504.06</v>
      </c>
      <c r="AK337" s="179">
        <v>290285.44</v>
      </c>
      <c r="AL337" s="179">
        <v>255845.8</v>
      </c>
      <c r="AM337" s="179">
        <v>277531.73</v>
      </c>
      <c r="AN337" s="179">
        <v>296693.77999999997</v>
      </c>
      <c r="AO337" s="179">
        <v>259339.14</v>
      </c>
      <c r="AP337" s="179">
        <v>238415.76</v>
      </c>
      <c r="AQ337" s="179">
        <v>253040.47</v>
      </c>
      <c r="AR337" s="179">
        <v>242885.77000000002</v>
      </c>
      <c r="AS337" s="179">
        <v>273646.87</v>
      </c>
      <c r="AT337" s="179">
        <v>321487.02</v>
      </c>
      <c r="AU337" s="179">
        <v>215592.45</v>
      </c>
      <c r="AV337" s="179">
        <v>288356.70999999996</v>
      </c>
      <c r="AW337" s="179">
        <v>289073.66000000003</v>
      </c>
      <c r="AX337" s="179">
        <v>255501.52999999997</v>
      </c>
      <c r="AY337" s="179">
        <v>285579.56999999995</v>
      </c>
      <c r="AZ337" s="179">
        <v>287902.37000000005</v>
      </c>
      <c r="BA337" s="179">
        <v>262099.37</v>
      </c>
      <c r="BB337" s="179">
        <v>250938.03</v>
      </c>
      <c r="BC337" s="179">
        <v>252241.25999999998</v>
      </c>
      <c r="BD337" s="179">
        <v>272759</v>
      </c>
      <c r="BE337" s="179">
        <v>341332.16</v>
      </c>
      <c r="BF337" s="179">
        <v>240183.81</v>
      </c>
      <c r="BG337" s="179">
        <v>296254.63</v>
      </c>
      <c r="BH337" s="179">
        <v>256860.27</v>
      </c>
      <c r="BI337" s="179">
        <v>328596.65000000002</v>
      </c>
      <c r="BJ337" s="179">
        <v>305522.56</v>
      </c>
      <c r="BK337" s="179">
        <v>275100.95999999996</v>
      </c>
      <c r="BL337" s="179">
        <v>287649.23000000004</v>
      </c>
      <c r="BM337" s="179">
        <v>335327.19</v>
      </c>
      <c r="BN337" s="179">
        <v>290490.66000000003</v>
      </c>
      <c r="BO337" s="179">
        <v>253697.47</v>
      </c>
      <c r="BP337" s="179">
        <v>231330.46</v>
      </c>
      <c r="BQ337" s="179">
        <v>273467.75</v>
      </c>
      <c r="BR337" s="179">
        <v>328060.88999999996</v>
      </c>
      <c r="BS337" s="179">
        <v>321356.62</v>
      </c>
      <c r="BT337" s="179">
        <v>286096.12</v>
      </c>
      <c r="BU337" s="179">
        <v>311191.2</v>
      </c>
      <c r="BV337" s="179">
        <v>258756.49000000002</v>
      </c>
      <c r="BW337" s="179">
        <v>353516.56</v>
      </c>
      <c r="BX337" s="179">
        <v>279694.31000000006</v>
      </c>
      <c r="BY337" s="179">
        <v>306028.69</v>
      </c>
      <c r="BZ337" s="179">
        <v>266008.88</v>
      </c>
      <c r="CA337" s="179">
        <v>293420.68</v>
      </c>
      <c r="CB337" s="179">
        <v>287666.82</v>
      </c>
      <c r="CC337" s="179">
        <v>311142.7</v>
      </c>
      <c r="CD337" s="179">
        <v>281928.08999999997</v>
      </c>
      <c r="CE337" s="179">
        <v>335640.8</v>
      </c>
      <c r="CF337" s="179">
        <v>291079.94999999995</v>
      </c>
      <c r="CG337" s="179">
        <v>345487.85</v>
      </c>
      <c r="CH337" s="179">
        <v>311344.43999999994</v>
      </c>
      <c r="CI337" s="179">
        <v>347235.51999999996</v>
      </c>
      <c r="CJ337" s="179">
        <v>345483.01</v>
      </c>
      <c r="CK337" s="179">
        <v>345790.04000000004</v>
      </c>
      <c r="CL337" s="179">
        <v>321353.06999999995</v>
      </c>
      <c r="CM337" s="179">
        <v>253447.40999999997</v>
      </c>
      <c r="CN337" s="179">
        <v>312865.43</v>
      </c>
      <c r="CO337" s="179">
        <v>321019.56999999995</v>
      </c>
      <c r="CP337" s="179">
        <v>379270.93</v>
      </c>
      <c r="CQ337" s="179">
        <v>365336.99</v>
      </c>
      <c r="CR337" s="179">
        <v>347569.14999999997</v>
      </c>
      <c r="CS337" s="179">
        <v>305812.77</v>
      </c>
      <c r="CT337" s="179">
        <v>334704.27</v>
      </c>
      <c r="CU337" s="179">
        <v>356048.28</v>
      </c>
      <c r="CV337" s="179">
        <v>406573.51</v>
      </c>
      <c r="CW337" s="179">
        <v>427655.98</v>
      </c>
      <c r="CX337" s="179">
        <v>310685.27999999997</v>
      </c>
      <c r="CY337" s="179">
        <v>266438.64</v>
      </c>
      <c r="CZ337" s="179">
        <v>354318.14</v>
      </c>
      <c r="DA337" s="179">
        <v>350944.01</v>
      </c>
      <c r="DB337" s="179">
        <v>418851.88</v>
      </c>
      <c r="DC337" s="179">
        <v>382302.71999999997</v>
      </c>
      <c r="DD337" s="179">
        <v>338548.14</v>
      </c>
      <c r="DE337" s="179">
        <v>377558.07999999996</v>
      </c>
      <c r="DF337" s="179">
        <v>339807.57999999996</v>
      </c>
      <c r="DG337" s="179">
        <v>389295.01</v>
      </c>
      <c r="DH337" s="179">
        <v>369376.51999999996</v>
      </c>
      <c r="DI337" s="179">
        <v>367109.52</v>
      </c>
      <c r="DJ337" s="179">
        <v>390481.55000000005</v>
      </c>
      <c r="DK337" s="179">
        <v>309538.40000000002</v>
      </c>
      <c r="DL337" s="179">
        <v>322549.45</v>
      </c>
      <c r="DM337" s="179">
        <v>296530.93</v>
      </c>
      <c r="DN337" s="179">
        <v>367620.01</v>
      </c>
      <c r="DO337" s="179">
        <v>401758.50999999995</v>
      </c>
      <c r="DP337" s="179">
        <v>329577.81999999995</v>
      </c>
      <c r="DQ337" s="179">
        <v>348924.1</v>
      </c>
      <c r="DR337" s="179">
        <v>308636.14</v>
      </c>
      <c r="DS337" s="179">
        <v>382670.51999999996</v>
      </c>
      <c r="DT337" s="179">
        <v>354961.08999999997</v>
      </c>
      <c r="DU337" s="179">
        <v>418767.81</v>
      </c>
      <c r="DV337" s="179">
        <v>465333.09</v>
      </c>
      <c r="DW337" s="179">
        <v>329702.82</v>
      </c>
      <c r="DX337" s="179">
        <v>451032.15</v>
      </c>
      <c r="DY337" s="179">
        <v>372290.38</v>
      </c>
      <c r="DZ337" s="179">
        <v>366395.55</v>
      </c>
      <c r="EA337" s="179">
        <v>374502.54</v>
      </c>
      <c r="EB337" s="179">
        <v>382660.36000000004</v>
      </c>
      <c r="EC337" s="179">
        <v>353601.24999999994</v>
      </c>
      <c r="ED337" s="179">
        <v>447982.13</v>
      </c>
      <c r="EE337" s="179">
        <v>408558.94000000006</v>
      </c>
      <c r="EF337" s="179">
        <v>413659.82</v>
      </c>
      <c r="EG337" s="179">
        <v>472123.54000000004</v>
      </c>
      <c r="EH337" s="179">
        <v>332023.37</v>
      </c>
      <c r="EI337" s="179">
        <v>294323.62</v>
      </c>
      <c r="EJ337" s="179">
        <v>357998.83999999997</v>
      </c>
      <c r="EK337" s="179">
        <v>350221.89</v>
      </c>
      <c r="EL337" s="179">
        <v>469273.44</v>
      </c>
      <c r="EM337" s="179">
        <v>423531.71</v>
      </c>
      <c r="EN337" s="179">
        <v>378109.41000000003</v>
      </c>
      <c r="EO337" s="179">
        <v>319642.68</v>
      </c>
      <c r="EP337" s="179">
        <v>406464.38</v>
      </c>
      <c r="EQ337" s="179">
        <v>450013.48</v>
      </c>
      <c r="ER337" s="179">
        <v>441494.15</v>
      </c>
      <c r="ES337" s="179">
        <v>428947.01</v>
      </c>
      <c r="ET337" s="179">
        <v>460465.87</v>
      </c>
      <c r="EU337" s="179">
        <v>341777.67</v>
      </c>
      <c r="EV337" s="179">
        <v>316987.82</v>
      </c>
      <c r="EW337" s="179">
        <v>386538.33000000007</v>
      </c>
      <c r="EX337" s="179">
        <v>464574.74</v>
      </c>
      <c r="EY337" s="179">
        <v>429075.14</v>
      </c>
      <c r="EZ337" s="179">
        <v>371564.02</v>
      </c>
      <c r="FA337" s="179">
        <v>437465.5</v>
      </c>
      <c r="FB337" s="179">
        <v>362663.20999999996</v>
      </c>
      <c r="FC337" s="179">
        <v>493749.97000000003</v>
      </c>
      <c r="FD337" s="179">
        <v>385593.70999999996</v>
      </c>
      <c r="FE337" s="179">
        <v>431936.85</v>
      </c>
      <c r="FF337" s="179">
        <v>399006.45999999996</v>
      </c>
      <c r="FG337" s="179">
        <v>355394.83</v>
      </c>
      <c r="FH337" s="179">
        <v>442377.33</v>
      </c>
      <c r="FI337" s="179">
        <v>402771.51</v>
      </c>
      <c r="FJ337" s="179">
        <v>422827.78999999992</v>
      </c>
      <c r="FK337" s="179">
        <v>439331.26999999996</v>
      </c>
      <c r="FL337" s="179">
        <v>404907.53</v>
      </c>
      <c r="FM337" s="179">
        <v>422383.14</v>
      </c>
      <c r="FN337" s="179">
        <v>386270.19</v>
      </c>
      <c r="FO337" s="179">
        <v>482237.30999999994</v>
      </c>
      <c r="FP337" s="179">
        <v>461182.35</v>
      </c>
      <c r="FQ337" s="179">
        <v>460665.54</v>
      </c>
      <c r="FR337" s="179">
        <v>465134.24</v>
      </c>
      <c r="FS337" s="179">
        <v>334664.24</v>
      </c>
      <c r="FT337" s="179">
        <v>287698.37</v>
      </c>
      <c r="FU337" s="179">
        <v>415634.72000000003</v>
      </c>
      <c r="FV337" s="179">
        <v>404880.58999999997</v>
      </c>
      <c r="FW337" s="179">
        <v>435780.92999999993</v>
      </c>
      <c r="FX337" s="179">
        <v>351582.82999999996</v>
      </c>
      <c r="FY337" s="179">
        <v>314799.33</v>
      </c>
      <c r="FZ337" s="179">
        <v>466276.38</v>
      </c>
      <c r="GA337" s="179">
        <v>506270.10000000003</v>
      </c>
    </row>
    <row r="338" spans="2:183">
      <c r="B338" s="96" t="s">
        <v>54</v>
      </c>
      <c r="C338" s="166" t="s">
        <v>318</v>
      </c>
      <c r="D338" s="179">
        <v>0</v>
      </c>
      <c r="E338" s="179">
        <v>0</v>
      </c>
      <c r="F338" s="179">
        <v>0</v>
      </c>
      <c r="G338" s="179">
        <v>0</v>
      </c>
      <c r="H338" s="179">
        <v>0</v>
      </c>
      <c r="I338" s="179">
        <v>0</v>
      </c>
      <c r="J338" s="179">
        <v>18540</v>
      </c>
      <c r="K338" s="179">
        <v>0</v>
      </c>
      <c r="L338" s="179">
        <v>0</v>
      </c>
      <c r="M338" s="179">
        <v>0</v>
      </c>
      <c r="N338" s="179">
        <v>0</v>
      </c>
      <c r="O338" s="179">
        <v>0</v>
      </c>
      <c r="P338" s="179">
        <v>0</v>
      </c>
      <c r="Q338" s="179">
        <v>0</v>
      </c>
      <c r="R338" s="179">
        <v>0</v>
      </c>
      <c r="S338" s="179">
        <v>0</v>
      </c>
      <c r="T338" s="179">
        <v>0</v>
      </c>
      <c r="U338" s="179">
        <v>0</v>
      </c>
      <c r="V338" s="179">
        <v>0</v>
      </c>
      <c r="W338" s="179">
        <v>0</v>
      </c>
      <c r="X338" s="179">
        <v>0</v>
      </c>
      <c r="Y338" s="179">
        <v>0</v>
      </c>
      <c r="Z338" s="179">
        <v>0</v>
      </c>
      <c r="AA338" s="179">
        <v>0</v>
      </c>
      <c r="AB338" s="179">
        <v>0</v>
      </c>
      <c r="AC338" s="179">
        <v>0</v>
      </c>
      <c r="AD338" s="179">
        <v>0</v>
      </c>
      <c r="AE338" s="179">
        <v>0</v>
      </c>
      <c r="AF338" s="179">
        <v>0</v>
      </c>
      <c r="AG338" s="179">
        <v>0</v>
      </c>
      <c r="AH338" s="179">
        <v>0</v>
      </c>
      <c r="AI338" s="179">
        <v>0</v>
      </c>
      <c r="AJ338" s="179">
        <v>0</v>
      </c>
      <c r="AK338" s="179">
        <v>0</v>
      </c>
      <c r="AL338" s="179">
        <v>0</v>
      </c>
      <c r="AM338" s="179">
        <v>0</v>
      </c>
      <c r="AN338" s="179">
        <v>0</v>
      </c>
      <c r="AO338" s="179">
        <v>0</v>
      </c>
      <c r="AP338" s="179">
        <v>0</v>
      </c>
      <c r="AQ338" s="179">
        <v>0</v>
      </c>
      <c r="AR338" s="179">
        <v>0</v>
      </c>
      <c r="AS338" s="179">
        <v>0</v>
      </c>
      <c r="AT338" s="179">
        <v>0</v>
      </c>
      <c r="AU338" s="179">
        <v>0</v>
      </c>
      <c r="AV338" s="179">
        <v>0</v>
      </c>
      <c r="AW338" s="179">
        <v>0</v>
      </c>
      <c r="AX338" s="179">
        <v>0</v>
      </c>
      <c r="AY338" s="179">
        <v>0</v>
      </c>
      <c r="AZ338" s="179">
        <v>0</v>
      </c>
      <c r="BA338" s="179">
        <v>0</v>
      </c>
      <c r="BB338" s="179">
        <v>0</v>
      </c>
      <c r="BC338" s="179">
        <v>0</v>
      </c>
      <c r="BD338" s="179">
        <v>0</v>
      </c>
      <c r="BE338" s="179">
        <v>0</v>
      </c>
      <c r="BF338" s="179">
        <v>0</v>
      </c>
      <c r="BG338" s="179">
        <v>0</v>
      </c>
      <c r="BH338" s="179">
        <v>0</v>
      </c>
      <c r="BI338" s="179">
        <v>0</v>
      </c>
      <c r="BJ338" s="179">
        <v>0</v>
      </c>
      <c r="BK338" s="179">
        <v>0</v>
      </c>
      <c r="BL338" s="179">
        <v>0</v>
      </c>
      <c r="BM338" s="179">
        <v>0</v>
      </c>
      <c r="BN338" s="179">
        <v>0</v>
      </c>
      <c r="BO338" s="179">
        <v>0</v>
      </c>
      <c r="BP338" s="179">
        <v>0</v>
      </c>
      <c r="BQ338" s="179">
        <v>0</v>
      </c>
      <c r="BR338" s="179">
        <v>0</v>
      </c>
      <c r="BS338" s="179">
        <v>0</v>
      </c>
      <c r="BT338" s="179">
        <v>0</v>
      </c>
      <c r="BU338" s="179">
        <v>0</v>
      </c>
      <c r="BV338" s="179">
        <v>0</v>
      </c>
      <c r="BW338" s="179">
        <v>0</v>
      </c>
      <c r="BX338" s="179">
        <v>0</v>
      </c>
      <c r="BY338" s="179">
        <v>0</v>
      </c>
      <c r="BZ338" s="179">
        <v>0</v>
      </c>
      <c r="CA338" s="179">
        <v>0</v>
      </c>
      <c r="CB338" s="179">
        <v>0</v>
      </c>
      <c r="CC338" s="179">
        <v>0</v>
      </c>
      <c r="CD338" s="179">
        <v>28440</v>
      </c>
      <c r="CE338" s="179">
        <v>28260</v>
      </c>
      <c r="CF338" s="179">
        <v>0</v>
      </c>
      <c r="CG338" s="179">
        <v>0</v>
      </c>
      <c r="CH338" s="179">
        <v>0</v>
      </c>
      <c r="CI338" s="179">
        <v>0</v>
      </c>
      <c r="CJ338" s="179">
        <v>20070</v>
      </c>
      <c r="CK338" s="179">
        <v>16440</v>
      </c>
      <c r="CL338" s="179">
        <v>0</v>
      </c>
      <c r="CM338" s="179">
        <v>0</v>
      </c>
      <c r="CN338" s="179">
        <v>0</v>
      </c>
      <c r="CO338" s="179">
        <v>19440</v>
      </c>
      <c r="CP338" s="179">
        <v>29440</v>
      </c>
      <c r="CQ338" s="179">
        <v>28440</v>
      </c>
      <c r="CR338" s="179">
        <v>19540</v>
      </c>
      <c r="CS338" s="179">
        <v>18350</v>
      </c>
      <c r="CT338" s="179">
        <v>19350</v>
      </c>
      <c r="CU338" s="179">
        <v>39440</v>
      </c>
      <c r="CV338" s="179">
        <v>28260</v>
      </c>
      <c r="CW338" s="179">
        <v>37440</v>
      </c>
      <c r="CX338" s="179">
        <v>44170</v>
      </c>
      <c r="CY338" s="179">
        <v>28630</v>
      </c>
      <c r="CZ338" s="179">
        <v>17630</v>
      </c>
      <c r="DA338" s="179">
        <v>20440</v>
      </c>
      <c r="DB338" s="179">
        <v>19350</v>
      </c>
      <c r="DC338" s="179">
        <v>21350</v>
      </c>
      <c r="DD338" s="179">
        <v>19440</v>
      </c>
      <c r="DE338" s="179">
        <v>17350</v>
      </c>
      <c r="DF338" s="179">
        <v>17440</v>
      </c>
      <c r="DG338" s="179">
        <v>29440</v>
      </c>
      <c r="DH338" s="179">
        <v>39070</v>
      </c>
      <c r="DI338" s="179">
        <v>36170</v>
      </c>
      <c r="DJ338" s="179">
        <v>38070</v>
      </c>
      <c r="DK338" s="179">
        <v>25540</v>
      </c>
      <c r="DL338" s="179">
        <v>19350</v>
      </c>
      <c r="DM338" s="179">
        <v>20260</v>
      </c>
      <c r="DN338" s="179">
        <v>19350</v>
      </c>
      <c r="DO338" s="179">
        <v>22350</v>
      </c>
      <c r="DP338" s="179">
        <v>20260</v>
      </c>
      <c r="DQ338" s="179">
        <v>19720</v>
      </c>
      <c r="DR338" s="179">
        <v>19440</v>
      </c>
      <c r="DS338" s="179">
        <v>28170</v>
      </c>
      <c r="DT338" s="179">
        <v>37440</v>
      </c>
      <c r="DU338" s="179">
        <v>34440</v>
      </c>
      <c r="DV338" s="179">
        <v>41170</v>
      </c>
      <c r="DW338" s="179">
        <v>24350</v>
      </c>
      <c r="DX338" s="179">
        <v>21260</v>
      </c>
      <c r="DY338" s="179">
        <v>21170</v>
      </c>
      <c r="DZ338" s="179">
        <v>19720</v>
      </c>
      <c r="EA338" s="179">
        <v>22260</v>
      </c>
      <c r="EB338" s="179">
        <v>18440</v>
      </c>
      <c r="EC338" s="179">
        <v>19440</v>
      </c>
      <c r="ED338" s="179">
        <v>18440</v>
      </c>
      <c r="EE338" s="179">
        <v>15170</v>
      </c>
      <c r="EF338" s="179">
        <v>37260</v>
      </c>
      <c r="EG338" s="179">
        <v>37170</v>
      </c>
      <c r="EH338" s="179">
        <v>37350</v>
      </c>
      <c r="EI338" s="179">
        <v>14440</v>
      </c>
      <c r="EJ338" s="179">
        <v>10260</v>
      </c>
      <c r="EK338" s="179">
        <v>18630</v>
      </c>
      <c r="EL338" s="179">
        <v>23260</v>
      </c>
      <c r="EM338" s="179">
        <v>20350</v>
      </c>
      <c r="EN338" s="179">
        <v>18440</v>
      </c>
      <c r="EO338" s="179">
        <v>8260</v>
      </c>
      <c r="EP338" s="179">
        <v>7440</v>
      </c>
      <c r="EQ338" s="179">
        <v>18070</v>
      </c>
      <c r="ER338" s="179">
        <v>37630</v>
      </c>
      <c r="ES338" s="179">
        <v>35350</v>
      </c>
      <c r="ET338" s="179">
        <v>37440</v>
      </c>
      <c r="EU338" s="179">
        <v>17070</v>
      </c>
      <c r="EV338" s="179">
        <v>8540</v>
      </c>
      <c r="EW338" s="179">
        <v>20350</v>
      </c>
      <c r="EX338" s="179">
        <v>23350</v>
      </c>
      <c r="EY338" s="179">
        <v>19260</v>
      </c>
      <c r="EZ338" s="179">
        <v>19350</v>
      </c>
      <c r="FA338" s="179">
        <v>7630</v>
      </c>
      <c r="FB338" s="179">
        <v>7350</v>
      </c>
      <c r="FC338" s="179">
        <v>18350</v>
      </c>
      <c r="FD338" s="179">
        <v>37350</v>
      </c>
      <c r="FE338" s="179">
        <v>36350</v>
      </c>
      <c r="FF338" s="179">
        <v>38260</v>
      </c>
      <c r="FG338" s="179">
        <v>15440</v>
      </c>
      <c r="FH338" s="179">
        <v>7630</v>
      </c>
      <c r="FI338" s="179">
        <v>21260</v>
      </c>
      <c r="FJ338" s="179">
        <v>23260</v>
      </c>
      <c r="FK338" s="179">
        <v>20070</v>
      </c>
      <c r="FL338" s="179">
        <v>19440</v>
      </c>
      <c r="FM338" s="179">
        <v>6440</v>
      </c>
      <c r="FN338" s="179">
        <v>7350</v>
      </c>
      <c r="FO338" s="179">
        <v>19350</v>
      </c>
      <c r="FP338" s="179">
        <v>36350</v>
      </c>
      <c r="FQ338" s="179">
        <v>34540</v>
      </c>
      <c r="FR338" s="179">
        <v>40540</v>
      </c>
      <c r="FS338" s="179">
        <v>14440</v>
      </c>
      <c r="FT338" s="179">
        <v>8350</v>
      </c>
      <c r="FU338" s="179">
        <v>20260</v>
      </c>
      <c r="FV338" s="179">
        <v>20350</v>
      </c>
      <c r="FW338" s="179">
        <v>21890</v>
      </c>
      <c r="FX338" s="179">
        <v>20440</v>
      </c>
      <c r="FY338" s="179">
        <v>18170</v>
      </c>
      <c r="FZ338" s="179">
        <v>18170</v>
      </c>
      <c r="GA338" s="179">
        <v>20260</v>
      </c>
    </row>
    <row r="339" spans="2:183">
      <c r="B339" s="96" t="s">
        <v>54</v>
      </c>
      <c r="C339" s="166" t="s">
        <v>43</v>
      </c>
      <c r="D339" s="175">
        <v>1896.96</v>
      </c>
      <c r="E339" s="176">
        <v>1701.4699999999998</v>
      </c>
      <c r="F339" s="176">
        <v>1829.65</v>
      </c>
      <c r="G339" s="176">
        <v>1529.9700000000003</v>
      </c>
      <c r="H339" s="176">
        <v>3707.85</v>
      </c>
      <c r="I339" s="176">
        <v>1825.42</v>
      </c>
      <c r="J339" s="176">
        <v>2360.77</v>
      </c>
      <c r="K339" s="176">
        <v>1831.06</v>
      </c>
      <c r="L339" s="176">
        <v>1024.3399999999999</v>
      </c>
      <c r="M339" s="176">
        <v>1067.99</v>
      </c>
      <c r="N339" s="176">
        <v>1032.3699999999999</v>
      </c>
      <c r="O339" s="176">
        <v>1066.76</v>
      </c>
      <c r="P339" s="176">
        <v>1141.47</v>
      </c>
      <c r="Q339" s="176">
        <v>1026.75</v>
      </c>
      <c r="R339" s="176">
        <v>1022.0900000000001</v>
      </c>
      <c r="S339" s="176">
        <v>913.91</v>
      </c>
      <c r="T339" s="176">
        <v>895.44</v>
      </c>
      <c r="U339" s="176">
        <v>1075.99</v>
      </c>
      <c r="V339" s="176">
        <v>1119.8400000000001</v>
      </c>
      <c r="W339" s="176">
        <v>1119.75</v>
      </c>
      <c r="X339" s="176">
        <v>1066.9000000000001</v>
      </c>
      <c r="Y339" s="176">
        <v>1114.04</v>
      </c>
      <c r="Z339" s="176">
        <v>1070.4000000000001</v>
      </c>
      <c r="AA339" s="176">
        <v>1103.73</v>
      </c>
      <c r="AB339" s="176">
        <v>1135.46</v>
      </c>
      <c r="AC339" s="176">
        <v>1030.4000000000001</v>
      </c>
      <c r="AD339" s="176">
        <v>1112.25</v>
      </c>
      <c r="AE339" s="176">
        <v>982.9</v>
      </c>
      <c r="AF339" s="176">
        <v>3052.67</v>
      </c>
      <c r="AG339" s="176">
        <v>1085.94</v>
      </c>
      <c r="AH339" s="176">
        <v>1134.06</v>
      </c>
      <c r="AI339" s="176">
        <v>1130.73</v>
      </c>
      <c r="AJ339" s="176">
        <v>1073.3500000000001</v>
      </c>
      <c r="AK339" s="176">
        <v>1121.52</v>
      </c>
      <c r="AL339" s="176">
        <v>1079.79</v>
      </c>
      <c r="AM339" s="176">
        <v>1103.1899999999998</v>
      </c>
      <c r="AN339" s="176">
        <v>1146.55</v>
      </c>
      <c r="AO339" s="176">
        <v>1078.81</v>
      </c>
      <c r="AP339" s="176">
        <v>994.82999999999993</v>
      </c>
      <c r="AQ339" s="176">
        <v>827.47</v>
      </c>
      <c r="AR339" s="176">
        <v>969.40999999999985</v>
      </c>
      <c r="AS339" s="176">
        <v>1097.77</v>
      </c>
      <c r="AT339" s="176">
        <v>1138.56</v>
      </c>
      <c r="AU339" s="176">
        <v>1144.4000000000001</v>
      </c>
      <c r="AV339" s="176">
        <v>1086.28</v>
      </c>
      <c r="AW339" s="176">
        <v>1125.3200000000002</v>
      </c>
      <c r="AX339" s="176">
        <v>1093.42</v>
      </c>
      <c r="AY339" s="176">
        <v>1112.1500000000001</v>
      </c>
      <c r="AZ339" s="176">
        <v>1146.4099999999999</v>
      </c>
      <c r="BA339" s="176">
        <v>1041.29</v>
      </c>
      <c r="BB339" s="176">
        <v>1044.56</v>
      </c>
      <c r="BC339" s="176">
        <v>845.92</v>
      </c>
      <c r="BD339" s="176">
        <v>3257.4700000000003</v>
      </c>
      <c r="BE339" s="176">
        <v>1351.2</v>
      </c>
      <c r="BF339" s="176">
        <v>1117.26</v>
      </c>
      <c r="BG339" s="176">
        <v>1125.5999999999999</v>
      </c>
      <c r="BH339" s="176">
        <v>1057.6299999999999</v>
      </c>
      <c r="BI339" s="176">
        <v>1101.6000000000001</v>
      </c>
      <c r="BJ339" s="176">
        <v>1073.5900000000001</v>
      </c>
      <c r="BK339" s="176">
        <v>1095.1099999999999</v>
      </c>
      <c r="BL339" s="176">
        <v>1152.8200000000002</v>
      </c>
      <c r="BM339" s="176">
        <v>1048.95</v>
      </c>
      <c r="BN339" s="176">
        <v>1045.3</v>
      </c>
      <c r="BO339" s="176">
        <v>844.9</v>
      </c>
      <c r="BP339" s="176">
        <v>912.35000000000014</v>
      </c>
      <c r="BQ339" s="176">
        <v>1090.8899999999999</v>
      </c>
      <c r="BR339" s="176">
        <v>1142.95</v>
      </c>
      <c r="BS339" s="176">
        <v>1150.79</v>
      </c>
      <c r="BT339" s="176">
        <v>1037.26</v>
      </c>
      <c r="BU339" s="176">
        <v>1041.8799999999999</v>
      </c>
      <c r="BV339" s="176">
        <v>1111.8399999999999</v>
      </c>
      <c r="BW339" s="176">
        <v>1154.2500000000002</v>
      </c>
      <c r="BX339" s="176">
        <v>1185.3700000000001</v>
      </c>
      <c r="BY339" s="176">
        <v>1051.92</v>
      </c>
      <c r="BZ339" s="176">
        <v>1019.82</v>
      </c>
      <c r="CA339" s="176">
        <v>3313.4700000000003</v>
      </c>
      <c r="CB339" s="176">
        <v>1329.8200000000002</v>
      </c>
      <c r="CC339" s="176">
        <v>1119.02</v>
      </c>
      <c r="CD339" s="176">
        <v>1187.8800000000001</v>
      </c>
      <c r="CE339" s="176">
        <v>1189.29</v>
      </c>
      <c r="CF339" s="176">
        <v>1135.53</v>
      </c>
      <c r="CG339" s="176">
        <v>1182.6099999999999</v>
      </c>
      <c r="CH339" s="176">
        <v>1174.1400000000001</v>
      </c>
      <c r="CI339" s="176">
        <v>1211.01</v>
      </c>
      <c r="CJ339" s="176">
        <v>1222.83</v>
      </c>
      <c r="CK339" s="176">
        <v>1142.3</v>
      </c>
      <c r="CL339" s="176">
        <v>1192.82</v>
      </c>
      <c r="CM339" s="176">
        <v>920.82999999999993</v>
      </c>
      <c r="CN339" s="176">
        <v>1048.4099999999999</v>
      </c>
      <c r="CO339" s="176">
        <v>1147.94</v>
      </c>
      <c r="CP339" s="176">
        <v>1200.83</v>
      </c>
      <c r="CQ339" s="176">
        <v>1202.1300000000001</v>
      </c>
      <c r="CR339" s="176">
        <v>1149.01</v>
      </c>
      <c r="CS339" s="176">
        <v>1190.5700000000002</v>
      </c>
      <c r="CT339" s="176">
        <v>1174.69</v>
      </c>
      <c r="CU339" s="176">
        <v>1214.81</v>
      </c>
      <c r="CV339" s="176">
        <v>1225.1000000000001</v>
      </c>
      <c r="CW339" s="176">
        <v>1061.5900000000001</v>
      </c>
      <c r="CX339" s="176">
        <v>881.99</v>
      </c>
      <c r="CY339" s="176">
        <v>757.04</v>
      </c>
      <c r="CZ339" s="176">
        <v>3469.05</v>
      </c>
      <c r="DA339" s="176">
        <v>1642.6699999999998</v>
      </c>
      <c r="DB339" s="176">
        <v>1206.02</v>
      </c>
      <c r="DC339" s="176">
        <v>1212.6300000000001</v>
      </c>
      <c r="DD339" s="176">
        <v>1145.4100000000001</v>
      </c>
      <c r="DE339" s="176">
        <v>1195.0500000000002</v>
      </c>
      <c r="DF339" s="176">
        <v>1179.49</v>
      </c>
      <c r="DG339" s="176">
        <v>1209.21</v>
      </c>
      <c r="DH339" s="176">
        <v>1221.21</v>
      </c>
      <c r="DI339" s="176">
        <v>1104.77</v>
      </c>
      <c r="DJ339" s="176">
        <v>1214.99</v>
      </c>
      <c r="DK339" s="176">
        <v>1029.68</v>
      </c>
      <c r="DL339" s="176">
        <v>914.21</v>
      </c>
      <c r="DM339" s="176">
        <v>1148.04</v>
      </c>
      <c r="DN339" s="176">
        <v>1204.17</v>
      </c>
      <c r="DO339" s="176">
        <v>1207.8399999999997</v>
      </c>
      <c r="DP339" s="176">
        <v>1138.05</v>
      </c>
      <c r="DQ339" s="176">
        <v>1194.7600000000002</v>
      </c>
      <c r="DR339" s="176">
        <v>1176.6199999999999</v>
      </c>
      <c r="DS339" s="176">
        <v>1205.04</v>
      </c>
      <c r="DT339" s="176">
        <v>1221.23</v>
      </c>
      <c r="DU339" s="176">
        <v>1103.1200000000001</v>
      </c>
      <c r="DV339" s="176">
        <v>1173.57</v>
      </c>
      <c r="DW339" s="176">
        <v>884.86000000000013</v>
      </c>
      <c r="DX339" s="176">
        <v>3543.5099999999998</v>
      </c>
      <c r="DY339" s="176">
        <v>1454.6000000000001</v>
      </c>
      <c r="DZ339" s="176">
        <v>1203.9199999999998</v>
      </c>
      <c r="EA339" s="176">
        <v>1197.8600000000001</v>
      </c>
      <c r="EB339" s="176">
        <v>1138.5700000000002</v>
      </c>
      <c r="EC339" s="176">
        <v>1182.8800000000001</v>
      </c>
      <c r="ED339" s="176">
        <v>1167.75</v>
      </c>
      <c r="EE339" s="176">
        <v>1201.6599999999999</v>
      </c>
      <c r="EF339" s="176">
        <v>1219.67</v>
      </c>
      <c r="EG339" s="176">
        <v>1141.1400000000001</v>
      </c>
      <c r="EH339" s="176">
        <v>1047.58</v>
      </c>
      <c r="EI339" s="176">
        <v>855.06</v>
      </c>
      <c r="EJ339" s="176">
        <v>1068.71</v>
      </c>
      <c r="EK339" s="176">
        <v>1141.6300000000001</v>
      </c>
      <c r="EL339" s="176">
        <v>1203.46</v>
      </c>
      <c r="EM339" s="176">
        <v>1199.3400000000001</v>
      </c>
      <c r="EN339" s="176">
        <v>1145.5700000000002</v>
      </c>
      <c r="EO339" s="176">
        <v>1184.97</v>
      </c>
      <c r="EP339" s="176">
        <v>1166.99</v>
      </c>
      <c r="EQ339" s="176">
        <v>1207.6600000000001</v>
      </c>
      <c r="ER339" s="176">
        <v>1211.57</v>
      </c>
      <c r="ES339" s="176">
        <v>1094.83</v>
      </c>
      <c r="ET339" s="176">
        <v>1148.5</v>
      </c>
      <c r="EU339" s="176">
        <v>899.11999999999989</v>
      </c>
      <c r="EV339" s="176">
        <v>3300.35</v>
      </c>
      <c r="EW339" s="176">
        <v>1202.57</v>
      </c>
      <c r="EX339" s="176">
        <v>1190.4299999999998</v>
      </c>
      <c r="EY339" s="176">
        <v>1194.4100000000001</v>
      </c>
      <c r="EZ339" s="176">
        <v>1132.45</v>
      </c>
      <c r="FA339" s="176">
        <v>1176.49</v>
      </c>
      <c r="FB339" s="176">
        <v>1157.6199999999999</v>
      </c>
      <c r="FC339" s="176">
        <v>1193.51</v>
      </c>
      <c r="FD339" s="176">
        <v>1190.06</v>
      </c>
      <c r="FE339" s="176">
        <v>1079.3000000000002</v>
      </c>
      <c r="FF339" s="176">
        <v>1090.54</v>
      </c>
      <c r="FG339" s="176">
        <v>785.07</v>
      </c>
      <c r="FH339" s="176">
        <v>963.55</v>
      </c>
      <c r="FI339" s="176">
        <v>1119.07</v>
      </c>
      <c r="FJ339" s="176">
        <v>1184.95</v>
      </c>
      <c r="FK339" s="176">
        <v>1186.57</v>
      </c>
      <c r="FL339" s="176">
        <v>1123.1599999999999</v>
      </c>
      <c r="FM339" s="176">
        <v>1171.1100000000001</v>
      </c>
      <c r="FN339" s="176">
        <v>1143.82</v>
      </c>
      <c r="FO339" s="176">
        <v>1182.1400000000001</v>
      </c>
      <c r="FP339" s="176">
        <v>1183.6500000000001</v>
      </c>
      <c r="FQ339" s="176">
        <v>1074.3000000000002</v>
      </c>
      <c r="FR339" s="176">
        <v>1177.74</v>
      </c>
      <c r="FS339" s="176">
        <v>3173.2400000000007</v>
      </c>
      <c r="FT339" s="176">
        <v>1030.3499999999999</v>
      </c>
      <c r="FU339" s="176">
        <v>1110</v>
      </c>
      <c r="FV339" s="176">
        <v>1179.1000000000001</v>
      </c>
      <c r="FW339" s="176">
        <v>1173.5700000000002</v>
      </c>
      <c r="FX339" s="176">
        <v>1084.42</v>
      </c>
      <c r="FY339" s="176">
        <v>1005.47</v>
      </c>
      <c r="FZ339" s="176">
        <v>1049.2099999999998</v>
      </c>
      <c r="GA339" s="176">
        <v>1182.1500000000001</v>
      </c>
    </row>
    <row r="340" spans="2:183">
      <c r="B340" s="96" t="s">
        <v>54</v>
      </c>
      <c r="C340" s="166" t="s">
        <v>44</v>
      </c>
      <c r="D340" s="178">
        <v>2609.27</v>
      </c>
      <c r="E340" s="179">
        <v>2340.3700000000003</v>
      </c>
      <c r="F340" s="179">
        <v>2516.6799999999998</v>
      </c>
      <c r="G340" s="179">
        <v>2104.48</v>
      </c>
      <c r="H340" s="179">
        <v>5100.1399999999994</v>
      </c>
      <c r="I340" s="179">
        <v>2510.8599999999997</v>
      </c>
      <c r="J340" s="179">
        <v>3247.22</v>
      </c>
      <c r="K340" s="179">
        <v>2518.6099999999997</v>
      </c>
      <c r="L340" s="179">
        <v>1408.98</v>
      </c>
      <c r="M340" s="179">
        <v>1469.03</v>
      </c>
      <c r="N340" s="179">
        <v>1420.02</v>
      </c>
      <c r="O340" s="179">
        <v>1467.3</v>
      </c>
      <c r="P340" s="179">
        <v>1570.0900000000001</v>
      </c>
      <c r="Q340" s="179">
        <v>1412.3</v>
      </c>
      <c r="R340" s="179">
        <v>1405.8700000000001</v>
      </c>
      <c r="S340" s="179">
        <v>1257.0899999999999</v>
      </c>
      <c r="T340" s="179">
        <v>1231.67</v>
      </c>
      <c r="U340" s="179">
        <v>1480.01</v>
      </c>
      <c r="V340" s="179">
        <v>1540.3200000000002</v>
      </c>
      <c r="W340" s="179">
        <v>1540.1999999999998</v>
      </c>
      <c r="X340" s="179">
        <v>1467.51</v>
      </c>
      <c r="Y340" s="179">
        <v>1532.37</v>
      </c>
      <c r="Z340" s="179">
        <v>1472.33</v>
      </c>
      <c r="AA340" s="179">
        <v>1518.19</v>
      </c>
      <c r="AB340" s="179">
        <v>2233.44</v>
      </c>
      <c r="AC340" s="179">
        <v>2026.8</v>
      </c>
      <c r="AD340" s="179">
        <v>2187.8199999999997</v>
      </c>
      <c r="AE340" s="179">
        <v>1933.34</v>
      </c>
      <c r="AF340" s="179">
        <v>6004.6</v>
      </c>
      <c r="AG340" s="179">
        <v>2136.0700000000002</v>
      </c>
      <c r="AH340" s="179">
        <v>2230.7000000000003</v>
      </c>
      <c r="AI340" s="179">
        <v>2224.17</v>
      </c>
      <c r="AJ340" s="179">
        <v>2111.2800000000002</v>
      </c>
      <c r="AK340" s="179">
        <v>2206.04</v>
      </c>
      <c r="AL340" s="179">
        <v>2123.96</v>
      </c>
      <c r="AM340" s="179">
        <v>2169.98</v>
      </c>
      <c r="AN340" s="179">
        <v>2255.27</v>
      </c>
      <c r="AO340" s="179">
        <v>2122</v>
      </c>
      <c r="AP340" s="179">
        <v>1956.8399999999997</v>
      </c>
      <c r="AQ340" s="179">
        <v>1627.6000000000001</v>
      </c>
      <c r="AR340" s="179">
        <v>1906.8300000000002</v>
      </c>
      <c r="AS340" s="179">
        <v>2159.3199999999997</v>
      </c>
      <c r="AT340" s="179">
        <v>2239.54</v>
      </c>
      <c r="AU340" s="179">
        <v>2251.02</v>
      </c>
      <c r="AV340" s="179">
        <v>2136.6999999999998</v>
      </c>
      <c r="AW340" s="179">
        <v>2213.4899999999998</v>
      </c>
      <c r="AX340" s="179">
        <v>2150.77</v>
      </c>
      <c r="AY340" s="179">
        <v>2187.62</v>
      </c>
      <c r="AZ340" s="179">
        <v>2304.3000000000002</v>
      </c>
      <c r="BA340" s="179">
        <v>2093</v>
      </c>
      <c r="BB340" s="179">
        <v>2099.5700000000002</v>
      </c>
      <c r="BC340" s="179">
        <v>1700.3000000000002</v>
      </c>
      <c r="BD340" s="179">
        <v>6547.5</v>
      </c>
      <c r="BE340" s="179">
        <v>2715.9300000000003</v>
      </c>
      <c r="BF340" s="179">
        <v>2245.6799999999998</v>
      </c>
      <c r="BG340" s="179">
        <v>2262.4800000000005</v>
      </c>
      <c r="BH340" s="179">
        <v>2125.8000000000002</v>
      </c>
      <c r="BI340" s="179">
        <v>2214.23</v>
      </c>
      <c r="BJ340" s="179">
        <v>2157.9499999999998</v>
      </c>
      <c r="BK340" s="179">
        <v>2201.1800000000003</v>
      </c>
      <c r="BL340" s="179">
        <v>2374.79</v>
      </c>
      <c r="BM340" s="179">
        <v>2160.85</v>
      </c>
      <c r="BN340" s="179">
        <v>2153.31</v>
      </c>
      <c r="BO340" s="179">
        <v>1740.5</v>
      </c>
      <c r="BP340" s="179">
        <v>1879.46</v>
      </c>
      <c r="BQ340" s="179">
        <v>2247.2399999999998</v>
      </c>
      <c r="BR340" s="179">
        <v>2354.48</v>
      </c>
      <c r="BS340" s="179">
        <v>2370.65</v>
      </c>
      <c r="BT340" s="179">
        <v>2136.7399999999998</v>
      </c>
      <c r="BU340" s="179">
        <v>2146.29</v>
      </c>
      <c r="BV340" s="179">
        <v>2290.42</v>
      </c>
      <c r="BW340" s="179">
        <v>2377.8000000000002</v>
      </c>
      <c r="BX340" s="179">
        <v>2512.96</v>
      </c>
      <c r="BY340" s="179">
        <v>2230.0700000000002</v>
      </c>
      <c r="BZ340" s="179">
        <v>2162.0299999999997</v>
      </c>
      <c r="CA340" s="179">
        <v>7024.57</v>
      </c>
      <c r="CB340" s="179">
        <v>2819.25</v>
      </c>
      <c r="CC340" s="179">
        <v>2372.35</v>
      </c>
      <c r="CD340" s="179">
        <v>2518.29</v>
      </c>
      <c r="CE340" s="179">
        <v>2521.2800000000002</v>
      </c>
      <c r="CF340" s="179">
        <v>2407.3000000000002</v>
      </c>
      <c r="CG340" s="179">
        <v>2507.13</v>
      </c>
      <c r="CH340" s="179">
        <v>2489.19</v>
      </c>
      <c r="CI340" s="179">
        <v>2567.3499999999995</v>
      </c>
      <c r="CJ340" s="179">
        <v>2653.5400000000004</v>
      </c>
      <c r="CK340" s="179">
        <v>2478.8000000000002</v>
      </c>
      <c r="CL340" s="179">
        <v>2588.4300000000003</v>
      </c>
      <c r="CM340" s="179">
        <v>1998.2199999999998</v>
      </c>
      <c r="CN340" s="179">
        <v>2275.06</v>
      </c>
      <c r="CO340" s="179">
        <v>2491.04</v>
      </c>
      <c r="CP340" s="179">
        <v>2605.7999999999997</v>
      </c>
      <c r="CQ340" s="179">
        <v>2608.6000000000004</v>
      </c>
      <c r="CR340" s="179">
        <v>2493.3199999999997</v>
      </c>
      <c r="CS340" s="179">
        <v>2583.52</v>
      </c>
      <c r="CT340" s="179">
        <v>2549.0500000000002</v>
      </c>
      <c r="CU340" s="179">
        <v>2636.13</v>
      </c>
      <c r="CV340" s="179">
        <v>2731.96</v>
      </c>
      <c r="CW340" s="179">
        <v>2367.3500000000004</v>
      </c>
      <c r="CX340" s="179">
        <v>1966.84</v>
      </c>
      <c r="CY340" s="179">
        <v>1688.2000000000003</v>
      </c>
      <c r="CZ340" s="179">
        <v>7736.01</v>
      </c>
      <c r="DA340" s="179">
        <v>3663.15</v>
      </c>
      <c r="DB340" s="179">
        <v>2689.38</v>
      </c>
      <c r="DC340" s="179">
        <v>2704.1400000000003</v>
      </c>
      <c r="DD340" s="179">
        <v>2554.2400000000002</v>
      </c>
      <c r="DE340" s="179">
        <v>2664.96</v>
      </c>
      <c r="DF340" s="179">
        <v>2630.28</v>
      </c>
      <c r="DG340" s="179">
        <v>2696.53</v>
      </c>
      <c r="DH340" s="179">
        <v>2796.6000000000004</v>
      </c>
      <c r="DI340" s="179">
        <v>2529.9100000000003</v>
      </c>
      <c r="DJ340" s="179">
        <v>2782.33</v>
      </c>
      <c r="DK340" s="179">
        <v>2357.9899999999998</v>
      </c>
      <c r="DL340" s="179">
        <v>2093.5099999999998</v>
      </c>
      <c r="DM340" s="179">
        <v>2629.02</v>
      </c>
      <c r="DN340" s="179">
        <v>2757.5499999999997</v>
      </c>
      <c r="DO340" s="179">
        <v>2765.9700000000003</v>
      </c>
      <c r="DP340" s="179">
        <v>2606.13</v>
      </c>
      <c r="DQ340" s="179">
        <v>2736.01</v>
      </c>
      <c r="DR340" s="179">
        <v>2694.41</v>
      </c>
      <c r="DS340" s="179">
        <v>2759.5400000000004</v>
      </c>
      <c r="DT340" s="179">
        <v>2882.1000000000004</v>
      </c>
      <c r="DU340" s="179">
        <v>2603.33</v>
      </c>
      <c r="DV340" s="179">
        <v>2769.5899999999997</v>
      </c>
      <c r="DW340" s="179">
        <v>2088.2600000000002</v>
      </c>
      <c r="DX340" s="179">
        <v>8362.68</v>
      </c>
      <c r="DY340" s="179">
        <v>3432.8500000000004</v>
      </c>
      <c r="DZ340" s="179">
        <v>2841.25</v>
      </c>
      <c r="EA340" s="179">
        <v>2826.9500000000003</v>
      </c>
      <c r="EB340" s="179">
        <v>2687</v>
      </c>
      <c r="EC340" s="179">
        <v>2791.6099999999997</v>
      </c>
      <c r="ED340" s="179">
        <v>2755.8900000000003</v>
      </c>
      <c r="EE340" s="179">
        <v>2835.89</v>
      </c>
      <c r="EF340" s="179">
        <v>2951.58</v>
      </c>
      <c r="EG340" s="179">
        <v>2761.54</v>
      </c>
      <c r="EH340" s="179">
        <v>2535.15</v>
      </c>
      <c r="EI340" s="179">
        <v>2069.21</v>
      </c>
      <c r="EJ340" s="179">
        <v>2586.31</v>
      </c>
      <c r="EK340" s="179">
        <v>2762.74</v>
      </c>
      <c r="EL340" s="179">
        <v>2912.3899999999994</v>
      </c>
      <c r="EM340" s="179">
        <v>2902.4</v>
      </c>
      <c r="EN340" s="179">
        <v>2772.28</v>
      </c>
      <c r="EO340" s="179">
        <v>2867.63</v>
      </c>
      <c r="EP340" s="179">
        <v>2824.13</v>
      </c>
      <c r="EQ340" s="179">
        <v>2922.51</v>
      </c>
      <c r="ER340" s="179">
        <v>3016.8399999999997</v>
      </c>
      <c r="ES340" s="179">
        <v>2726.1200000000003</v>
      </c>
      <c r="ET340" s="179">
        <v>2859.75</v>
      </c>
      <c r="EU340" s="179">
        <v>2238.8200000000002</v>
      </c>
      <c r="EV340" s="179">
        <v>8217.8700000000008</v>
      </c>
      <c r="EW340" s="179">
        <v>2994.4400000000005</v>
      </c>
      <c r="EX340" s="179">
        <v>2964.14</v>
      </c>
      <c r="EY340" s="179">
        <v>2974.12</v>
      </c>
      <c r="EZ340" s="179">
        <v>2819.81</v>
      </c>
      <c r="FA340" s="179">
        <v>2929.45</v>
      </c>
      <c r="FB340" s="179">
        <v>2882.5</v>
      </c>
      <c r="FC340" s="179">
        <v>2971.85</v>
      </c>
      <c r="FD340" s="179">
        <v>3046.5299999999997</v>
      </c>
      <c r="FE340" s="179">
        <v>2763</v>
      </c>
      <c r="FF340" s="179">
        <v>2791.7999999999997</v>
      </c>
      <c r="FG340" s="179">
        <v>2009.79</v>
      </c>
      <c r="FH340" s="179">
        <v>2466.6899999999996</v>
      </c>
      <c r="FI340" s="179">
        <v>2864.8199999999997</v>
      </c>
      <c r="FJ340" s="179">
        <v>3033.4300000000003</v>
      </c>
      <c r="FK340" s="179">
        <v>3037.59</v>
      </c>
      <c r="FL340" s="179">
        <v>2875.27</v>
      </c>
      <c r="FM340" s="179">
        <v>2998.06</v>
      </c>
      <c r="FN340" s="179">
        <v>2928.17</v>
      </c>
      <c r="FO340" s="179">
        <v>3026.24</v>
      </c>
      <c r="FP340" s="179">
        <v>3113.0299999999997</v>
      </c>
      <c r="FQ340" s="179">
        <v>2825.39</v>
      </c>
      <c r="FR340" s="179">
        <v>3097.4700000000003</v>
      </c>
      <c r="FS340" s="179">
        <v>8345.61</v>
      </c>
      <c r="FT340" s="179">
        <v>2709.7999999999997</v>
      </c>
      <c r="FU340" s="179">
        <v>2919.27</v>
      </c>
      <c r="FV340" s="179">
        <v>3101.01</v>
      </c>
      <c r="FW340" s="179">
        <v>3086.52</v>
      </c>
      <c r="FX340" s="179">
        <v>2852.04</v>
      </c>
      <c r="FY340" s="179">
        <v>2644.41</v>
      </c>
      <c r="FZ340" s="179">
        <v>2759.37</v>
      </c>
      <c r="GA340" s="179">
        <v>3109.07</v>
      </c>
    </row>
    <row r="341" spans="2:183">
      <c r="B341" s="171" t="s">
        <v>54</v>
      </c>
      <c r="C341" s="172" t="s">
        <v>45</v>
      </c>
      <c r="D341" s="92">
        <v>0.32650138193419032</v>
      </c>
      <c r="E341" s="93">
        <v>0.32669947927812248</v>
      </c>
      <c r="F341" s="93">
        <v>0.32705017130612341</v>
      </c>
      <c r="G341" s="93">
        <v>0.31377745176367705</v>
      </c>
      <c r="H341" s="93">
        <v>0.74656307882215034</v>
      </c>
      <c r="I341" s="93">
        <v>0.33965760529126193</v>
      </c>
      <c r="J341" s="93">
        <v>0.40869881753297754</v>
      </c>
      <c r="K341" s="93">
        <v>0.32532969965291919</v>
      </c>
      <c r="L341" s="93">
        <v>0.25519614767072546</v>
      </c>
      <c r="M341" s="93">
        <v>0.25401048192630354</v>
      </c>
      <c r="N341" s="93">
        <v>0.25379761992866201</v>
      </c>
      <c r="O341" s="93">
        <v>0.25418458515673326</v>
      </c>
      <c r="P341" s="93">
        <v>0.26494022544814683</v>
      </c>
      <c r="Q341" s="93">
        <v>0.26531832329750249</v>
      </c>
      <c r="R341" s="93">
        <v>0.27699987130396658</v>
      </c>
      <c r="S341" s="93">
        <v>0.27413890986707184</v>
      </c>
      <c r="T341" s="93">
        <v>0.25620979528382698</v>
      </c>
      <c r="U341" s="93">
        <v>0.26667401332312773</v>
      </c>
      <c r="V341" s="93">
        <v>0.26690093779854995</v>
      </c>
      <c r="W341" s="93">
        <v>0.26666857567787688</v>
      </c>
      <c r="X341" s="93">
        <v>0.26691956200618921</v>
      </c>
      <c r="Y341" s="93">
        <v>0.26655683547545594</v>
      </c>
      <c r="Z341" s="93">
        <v>0.26567943656301551</v>
      </c>
      <c r="AA341" s="93">
        <v>0.26658678635818317</v>
      </c>
      <c r="AB341" s="93">
        <v>0.2703115694600372</v>
      </c>
      <c r="AC341" s="93">
        <v>0.26994749315601307</v>
      </c>
      <c r="AD341" s="93">
        <v>0.27125520847344348</v>
      </c>
      <c r="AE341" s="93">
        <v>0.28260376311536711</v>
      </c>
      <c r="AF341" s="93">
        <v>0.91162953004287806</v>
      </c>
      <c r="AG341" s="93">
        <v>0.27121168608433388</v>
      </c>
      <c r="AH341" s="93">
        <v>0.27122784465720923</v>
      </c>
      <c r="AI341" s="93">
        <v>0.27119367846391468</v>
      </c>
      <c r="AJ341" s="93">
        <v>0.27122258378817932</v>
      </c>
      <c r="AK341" s="93">
        <v>0.27100256792524402</v>
      </c>
      <c r="AL341" s="93">
        <v>0.27038517349427954</v>
      </c>
      <c r="AM341" s="93">
        <v>0.27139781940183294</v>
      </c>
      <c r="AN341" s="93">
        <v>0.26978068964083224</v>
      </c>
      <c r="AO341" s="93">
        <v>0.26979205646142218</v>
      </c>
      <c r="AP341" s="93">
        <v>0.28717451062102439</v>
      </c>
      <c r="AQ341" s="93">
        <v>0.27091078569495519</v>
      </c>
      <c r="AR341" s="93">
        <v>0.2676614912694783</v>
      </c>
      <c r="AS341" s="93">
        <v>0.2707996399440567</v>
      </c>
      <c r="AT341" s="93">
        <v>0.27111905579712248</v>
      </c>
      <c r="AU341" s="93">
        <v>0.2706100103670071</v>
      </c>
      <c r="AV341" s="93">
        <v>0.27113450105306353</v>
      </c>
      <c r="AW341" s="93">
        <v>0.27074336518340364</v>
      </c>
      <c r="AX341" s="93">
        <v>0.269930093235763</v>
      </c>
      <c r="AY341" s="93">
        <v>0.27115098885619293</v>
      </c>
      <c r="AZ341" s="93">
        <v>0.27012849843323239</v>
      </c>
      <c r="BA341" s="93">
        <v>0.269833192133828</v>
      </c>
      <c r="BB341" s="93">
        <v>0.27988732536265198</v>
      </c>
      <c r="BC341" s="93">
        <v>0.25438056530315933</v>
      </c>
      <c r="BD341" s="93">
        <v>0.89477740155257646</v>
      </c>
      <c r="BE341" s="93">
        <v>0.34263213804481479</v>
      </c>
      <c r="BF341" s="93">
        <v>0.27287803933941418</v>
      </c>
      <c r="BG341" s="93">
        <v>0.27223677326082291</v>
      </c>
      <c r="BH341" s="93">
        <v>0.27318118958011162</v>
      </c>
      <c r="BI341" s="93">
        <v>0.27254733629030209</v>
      </c>
      <c r="BJ341" s="93">
        <v>0.2715095643473141</v>
      </c>
      <c r="BK341" s="93">
        <v>0.27287678455747688</v>
      </c>
      <c r="BL341" s="93">
        <v>0.26979876693805099</v>
      </c>
      <c r="BM341" s="93">
        <v>0.26948910484413313</v>
      </c>
      <c r="BN341" s="93">
        <v>0.28036013024470074</v>
      </c>
      <c r="BO341" s="93">
        <v>0.24932850836683504</v>
      </c>
      <c r="BP341" s="93">
        <v>0.24628779425361433</v>
      </c>
      <c r="BQ341" s="93">
        <v>0.27197335618970925</v>
      </c>
      <c r="BR341" s="93">
        <v>0.27159699140253596</v>
      </c>
      <c r="BS341" s="93">
        <v>0.2714876529949608</v>
      </c>
      <c r="BT341" s="93">
        <v>0.27652709181247437</v>
      </c>
      <c r="BU341" s="93">
        <v>0.280371573334249</v>
      </c>
      <c r="BV341" s="93">
        <v>0.26978705444809242</v>
      </c>
      <c r="BW341" s="93">
        <v>0.2701266062867726</v>
      </c>
      <c r="BX341" s="93">
        <v>0.26815560452350728</v>
      </c>
      <c r="BY341" s="93">
        <v>0.27155149335657541</v>
      </c>
      <c r="BZ341" s="93">
        <v>0.28614001415170026</v>
      </c>
      <c r="CA341" s="93">
        <v>1.0598256950773106</v>
      </c>
      <c r="CB341" s="93">
        <v>0.3690226438801063</v>
      </c>
      <c r="CC341" s="93">
        <v>0.27091892802646905</v>
      </c>
      <c r="CD341" s="93">
        <v>0.26684452887407611</v>
      </c>
      <c r="CE341" s="93">
        <v>0.26721865567061981</v>
      </c>
      <c r="CF341" s="93">
        <v>0.269888240128979</v>
      </c>
      <c r="CG341" s="93">
        <v>0.26899618058109542</v>
      </c>
      <c r="CH341" s="93">
        <v>0.26868944273436796</v>
      </c>
      <c r="CI341" s="93">
        <v>0.26937406138526165</v>
      </c>
      <c r="CJ341" s="93">
        <v>0.26802244911741491</v>
      </c>
      <c r="CK341" s="93">
        <v>0.26770367488151509</v>
      </c>
      <c r="CL341" s="93">
        <v>0.27043093229821508</v>
      </c>
      <c r="CM341" s="93">
        <v>0.26604426778938389</v>
      </c>
      <c r="CN341" s="93">
        <v>0.26893594416699867</v>
      </c>
      <c r="CO341" s="93">
        <v>0.26670700658350821</v>
      </c>
      <c r="CP341" s="93">
        <v>0.26461400929561513</v>
      </c>
      <c r="CQ341" s="93">
        <v>0.26510882221725596</v>
      </c>
      <c r="CR341" s="93">
        <v>0.26653769076508027</v>
      </c>
      <c r="CS341" s="93">
        <v>0.26841879613345904</v>
      </c>
      <c r="CT341" s="93">
        <v>0.26804509969870843</v>
      </c>
      <c r="CU341" s="93">
        <v>0.26698761678088767</v>
      </c>
      <c r="CV341" s="93">
        <v>0.26544370936477912</v>
      </c>
      <c r="CW341" s="93">
        <v>0.2699417150272721</v>
      </c>
      <c r="CX341" s="93">
        <v>0.23820206306769282</v>
      </c>
      <c r="CY341" s="93">
        <v>0.2133580320300871</v>
      </c>
      <c r="CZ341" s="93">
        <v>0.86373200837176045</v>
      </c>
      <c r="DA341" s="93">
        <v>0.3777772932149886</v>
      </c>
      <c r="DB341" s="93">
        <v>0.26120375310604632</v>
      </c>
      <c r="DC341" s="93">
        <v>0.262489160008128</v>
      </c>
      <c r="DD341" s="93">
        <v>0.26653238894244213</v>
      </c>
      <c r="DE341" s="93">
        <v>0.26732857644234648</v>
      </c>
      <c r="DF341" s="93">
        <v>0.26784472656813724</v>
      </c>
      <c r="DG341" s="93">
        <v>0.26746093679833766</v>
      </c>
      <c r="DH341" s="93">
        <v>0.26535905147631839</v>
      </c>
      <c r="DI341" s="93">
        <v>0.26523839499072649</v>
      </c>
      <c r="DJ341" s="93">
        <v>0.26588322715646057</v>
      </c>
      <c r="DK341" s="93">
        <v>0.27766117477772145</v>
      </c>
      <c r="DL341" s="93">
        <v>0.25303833488148786</v>
      </c>
      <c r="DM341" s="93">
        <v>0.26557539708633093</v>
      </c>
      <c r="DN341" s="93">
        <v>0.2621995663311017</v>
      </c>
      <c r="DO341" s="93">
        <v>0.26259362840184192</v>
      </c>
      <c r="DP341" s="93">
        <v>0.26672822114797401</v>
      </c>
      <c r="DQ341" s="93">
        <v>0.26691964829978509</v>
      </c>
      <c r="DR341" s="93">
        <v>0.26728034426340758</v>
      </c>
      <c r="DS341" s="93">
        <v>0.26746285355040644</v>
      </c>
      <c r="DT341" s="93">
        <v>0.26569614157892046</v>
      </c>
      <c r="DU341" s="93">
        <v>0.26597380128159681</v>
      </c>
      <c r="DV341" s="93">
        <v>0.26929963724060485</v>
      </c>
      <c r="DW341" s="93">
        <v>0.26227627263884418</v>
      </c>
      <c r="DX341" s="93">
        <v>0.93463949909551813</v>
      </c>
      <c r="DY341" s="93">
        <v>0.34212516891092504</v>
      </c>
      <c r="DZ341" s="93">
        <v>0.2628929810827676</v>
      </c>
      <c r="EA341" s="93">
        <v>0.26483323812298454</v>
      </c>
      <c r="EB341" s="93">
        <v>0.2672299497945696</v>
      </c>
      <c r="EC341" s="93">
        <v>0.26769709771948658</v>
      </c>
      <c r="ED341" s="93">
        <v>0.26772780495228693</v>
      </c>
      <c r="EE341" s="93">
        <v>0.26846366172558078</v>
      </c>
      <c r="EF341" s="93">
        <v>0.26624388766344209</v>
      </c>
      <c r="EG341" s="93">
        <v>0.26592563814142567</v>
      </c>
      <c r="EH341" s="93">
        <v>0.28378736207224919</v>
      </c>
      <c r="EI341" s="93">
        <v>0.26351759778090111</v>
      </c>
      <c r="EJ341" s="93">
        <v>0.27240305548388194</v>
      </c>
      <c r="EK341" s="93">
        <v>0.26708673639717423</v>
      </c>
      <c r="EL341" s="93">
        <v>0.26519258320605699</v>
      </c>
      <c r="EM341" s="93">
        <v>0.26609046346934467</v>
      </c>
      <c r="EN341" s="93">
        <v>0.26691323142514539</v>
      </c>
      <c r="EO341" s="93">
        <v>0.26859811994757621</v>
      </c>
      <c r="EP341" s="93">
        <v>0.26822819380679563</v>
      </c>
      <c r="EQ341" s="93">
        <v>0.26830813498352413</v>
      </c>
      <c r="ER341" s="93">
        <v>0.26633121321572423</v>
      </c>
      <c r="ES341" s="93">
        <v>0.26615114916124438</v>
      </c>
      <c r="ET341" s="93">
        <v>0.27124022639218415</v>
      </c>
      <c r="EU341" s="93">
        <v>0.2559881957987008</v>
      </c>
      <c r="EV341" s="93">
        <v>0.8268798250704269</v>
      </c>
      <c r="EW341" s="93">
        <v>0.28349258121706661</v>
      </c>
      <c r="EX341" s="93">
        <v>0.26636898504821005</v>
      </c>
      <c r="EY341" s="93">
        <v>0.26620888660742531</v>
      </c>
      <c r="EZ341" s="93">
        <v>0.26788067617023581</v>
      </c>
      <c r="FA341" s="93">
        <v>0.26935968163983848</v>
      </c>
      <c r="FB341" s="93">
        <v>0.26853333638791682</v>
      </c>
      <c r="FC341" s="93">
        <v>0.26897069882096875</v>
      </c>
      <c r="FD341" s="93">
        <v>0.26625438753781627</v>
      </c>
      <c r="FE341" s="93">
        <v>0.26636097551344767</v>
      </c>
      <c r="FF341" s="93">
        <v>0.27644536534201608</v>
      </c>
      <c r="FG341" s="93">
        <v>0.2485947853368734</v>
      </c>
      <c r="FH341" s="93">
        <v>0.24773764372956542</v>
      </c>
      <c r="FI341" s="93">
        <v>0.26793122582021817</v>
      </c>
      <c r="FJ341" s="93">
        <v>0.26609467386432306</v>
      </c>
      <c r="FK341" s="93">
        <v>0.26637813827971873</v>
      </c>
      <c r="FL341" s="93">
        <v>0.26792517517976483</v>
      </c>
      <c r="FM341" s="93">
        <v>0.26930073697768103</v>
      </c>
      <c r="FN341" s="93">
        <v>0.26858267728118879</v>
      </c>
      <c r="FO341" s="93">
        <v>0.26876012648990938</v>
      </c>
      <c r="FP341" s="93">
        <v>0.26631477881718951</v>
      </c>
      <c r="FQ341" s="93">
        <v>0.26623219165639894</v>
      </c>
      <c r="FR341" s="93">
        <v>0.26658098911427119</v>
      </c>
      <c r="FS341" s="93">
        <v>0.85755604620704651</v>
      </c>
      <c r="FT341" s="93">
        <v>0.28954195980834713</v>
      </c>
      <c r="FU341" s="93">
        <v>0.2679494405766063</v>
      </c>
      <c r="FV341" s="93">
        <v>0.26630867366774208</v>
      </c>
      <c r="FW341" s="93">
        <v>0.26618005187193888</v>
      </c>
      <c r="FX341" s="93">
        <v>0.27076072841072762</v>
      </c>
      <c r="FY341" s="93">
        <v>0.28699519222041542</v>
      </c>
      <c r="FZ341" s="93">
        <v>0.27768596654666572</v>
      </c>
      <c r="GA341" s="93">
        <v>0.26831594758798466</v>
      </c>
    </row>
    <row r="342" spans="2:183">
      <c r="B342" s="96" t="s">
        <v>54</v>
      </c>
      <c r="C342" s="166" t="s">
        <v>46</v>
      </c>
      <c r="D342" s="96">
        <v>1049</v>
      </c>
      <c r="E342" s="17">
        <v>936.77</v>
      </c>
      <c r="F342" s="17">
        <v>1004.0999999999999</v>
      </c>
      <c r="G342" s="17">
        <v>925.16000000000008</v>
      </c>
      <c r="H342" s="17">
        <v>848.76999999999987</v>
      </c>
      <c r="I342" s="17">
        <v>941.22</v>
      </c>
      <c r="J342" s="17">
        <v>1069.3300000000002</v>
      </c>
      <c r="K342" s="17">
        <v>989.37</v>
      </c>
      <c r="L342" s="17">
        <v>866.25</v>
      </c>
      <c r="M342" s="17">
        <v>936.6</v>
      </c>
      <c r="N342" s="17">
        <v>907.97</v>
      </c>
      <c r="O342" s="17">
        <v>932.66999999999985</v>
      </c>
      <c r="P342" s="17">
        <v>964.93000000000006</v>
      </c>
      <c r="Q342" s="17">
        <v>864.07000000000016</v>
      </c>
      <c r="R342" s="17">
        <v>814.92000000000007</v>
      </c>
      <c r="S342" s="17">
        <v>706.39</v>
      </c>
      <c r="T342" s="17">
        <v>750.43</v>
      </c>
      <c r="U342" s="17">
        <v>869.47</v>
      </c>
      <c r="V342" s="17">
        <v>903.32999999999981</v>
      </c>
      <c r="W342" s="17">
        <v>904.20999999999992</v>
      </c>
      <c r="X342" s="17">
        <v>862.11</v>
      </c>
      <c r="Y342" s="17">
        <v>928.1400000000001</v>
      </c>
      <c r="Z342" s="17">
        <v>897.74999999999989</v>
      </c>
      <c r="AA342" s="17">
        <v>916.2700000000001</v>
      </c>
      <c r="AB342" s="17">
        <v>934.06000000000006</v>
      </c>
      <c r="AC342" s="17">
        <v>849.93000000000006</v>
      </c>
      <c r="AD342" s="17">
        <v>905.04</v>
      </c>
      <c r="AE342" s="17">
        <v>768.77</v>
      </c>
      <c r="AF342" s="17">
        <v>732.41000000000008</v>
      </c>
      <c r="AG342" s="17">
        <v>861.78000000000009</v>
      </c>
      <c r="AH342" s="17">
        <v>899.33999999999992</v>
      </c>
      <c r="AI342" s="17">
        <v>896.15</v>
      </c>
      <c r="AJ342" s="17">
        <v>851.25999999999988</v>
      </c>
      <c r="AK342" s="17">
        <v>916.70999999999992</v>
      </c>
      <c r="AL342" s="17">
        <v>886.75</v>
      </c>
      <c r="AM342" s="17">
        <v>895.97</v>
      </c>
      <c r="AN342" s="17">
        <v>949.5</v>
      </c>
      <c r="AO342" s="17">
        <v>892.49</v>
      </c>
      <c r="AP342" s="17">
        <v>766.46</v>
      </c>
      <c r="AQ342" s="17">
        <v>715.43000000000006</v>
      </c>
      <c r="AR342" s="17">
        <v>765.78000000000009</v>
      </c>
      <c r="AS342" s="17">
        <v>874.6099999999999</v>
      </c>
      <c r="AT342" s="17">
        <v>904.36000000000013</v>
      </c>
      <c r="AU342" s="17">
        <v>912.26</v>
      </c>
      <c r="AV342" s="17">
        <v>864.11</v>
      </c>
      <c r="AW342" s="17">
        <v>921.68</v>
      </c>
      <c r="AX342" s="17">
        <v>903.74000000000012</v>
      </c>
      <c r="AY342" s="17">
        <v>906.62999999999988</v>
      </c>
      <c r="AZ342" s="17">
        <v>945.99000000000012</v>
      </c>
      <c r="BA342" s="17">
        <v>861.18000000000018</v>
      </c>
      <c r="BB342" s="17">
        <v>816.94</v>
      </c>
      <c r="BC342" s="17">
        <v>774.62</v>
      </c>
      <c r="BD342" s="17">
        <v>726.7299999999999</v>
      </c>
      <c r="BE342" s="17">
        <v>836.04000000000008</v>
      </c>
      <c r="BF342" s="17">
        <v>867.31000000000006</v>
      </c>
      <c r="BG342" s="17">
        <v>879.87</v>
      </c>
      <c r="BH342" s="17">
        <v>818.77999999999986</v>
      </c>
      <c r="BI342" s="17">
        <v>882.09999999999991</v>
      </c>
      <c r="BJ342" s="17">
        <v>870.87000000000012</v>
      </c>
      <c r="BK342" s="17">
        <v>873.87</v>
      </c>
      <c r="BL342" s="17">
        <v>954.4899999999999</v>
      </c>
      <c r="BM342" s="17">
        <v>870.99000000000012</v>
      </c>
      <c r="BN342" s="17">
        <v>818.53000000000009</v>
      </c>
      <c r="BO342" s="17">
        <v>802.8</v>
      </c>
      <c r="BP342" s="17">
        <v>852.68999999999994</v>
      </c>
      <c r="BQ342" s="17">
        <v>855.7600000000001</v>
      </c>
      <c r="BR342" s="17">
        <v>900.34999999999991</v>
      </c>
      <c r="BS342" s="17">
        <v>907.44999999999993</v>
      </c>
      <c r="BT342" s="17">
        <v>774.83999999999992</v>
      </c>
      <c r="BU342" s="17">
        <v>768.51</v>
      </c>
      <c r="BV342" s="17">
        <v>916.92000000000007</v>
      </c>
      <c r="BW342" s="17">
        <v>950.07999999999993</v>
      </c>
      <c r="BX342" s="17">
        <v>993.67</v>
      </c>
      <c r="BY342" s="17">
        <v>871.63</v>
      </c>
      <c r="BZ342" s="17">
        <v>804.46</v>
      </c>
      <c r="CA342" s="17">
        <v>682.33</v>
      </c>
      <c r="CB342" s="17">
        <v>778.36</v>
      </c>
      <c r="CC342" s="17">
        <v>888.16999999999985</v>
      </c>
      <c r="CD342" s="17">
        <v>994.83</v>
      </c>
      <c r="CE342" s="17">
        <v>991.8</v>
      </c>
      <c r="CF342" s="17">
        <v>910.90000000000009</v>
      </c>
      <c r="CG342" s="17">
        <v>983.84999999999991</v>
      </c>
      <c r="CH342" s="17">
        <v>980.88</v>
      </c>
      <c r="CI342" s="17">
        <v>1003.95</v>
      </c>
      <c r="CJ342" s="17">
        <v>1031.8700000000001</v>
      </c>
      <c r="CK342" s="17">
        <v>967.77999999999986</v>
      </c>
      <c r="CL342" s="17">
        <v>991.71</v>
      </c>
      <c r="CM342" s="17">
        <v>801.98</v>
      </c>
      <c r="CN342" s="17">
        <v>824.75999999999988</v>
      </c>
      <c r="CO342" s="17">
        <v>963.18</v>
      </c>
      <c r="CP342" s="17">
        <v>1041.92</v>
      </c>
      <c r="CQ342" s="17">
        <v>1031.56</v>
      </c>
      <c r="CR342" s="17">
        <v>967.9899999999999</v>
      </c>
      <c r="CS342" s="17">
        <v>998.44999999999982</v>
      </c>
      <c r="CT342" s="17">
        <v>992.17</v>
      </c>
      <c r="CU342" s="17">
        <v>1041.56</v>
      </c>
      <c r="CV342" s="17">
        <v>1072.74</v>
      </c>
      <c r="CW342" s="17">
        <v>919.78000000000009</v>
      </c>
      <c r="CX342" s="17">
        <v>949.84000000000015</v>
      </c>
      <c r="CY342" s="17">
        <v>957.95</v>
      </c>
      <c r="CZ342" s="17">
        <v>855.05</v>
      </c>
      <c r="DA342" s="17">
        <v>983.58</v>
      </c>
      <c r="DB342" s="17">
        <v>1050.5600000000002</v>
      </c>
      <c r="DC342" s="17">
        <v>1048.71</v>
      </c>
      <c r="DD342" s="17">
        <v>966.82</v>
      </c>
      <c r="DE342" s="17">
        <v>1018.55</v>
      </c>
      <c r="DF342" s="17">
        <v>998.45</v>
      </c>
      <c r="DG342" s="17">
        <v>1030.77</v>
      </c>
      <c r="DH342" s="17">
        <v>1067.52</v>
      </c>
      <c r="DI342" s="17">
        <v>967.2</v>
      </c>
      <c r="DJ342" s="17">
        <v>1052.97</v>
      </c>
      <c r="DK342" s="17">
        <v>855.09</v>
      </c>
      <c r="DL342" s="17">
        <v>814.99</v>
      </c>
      <c r="DM342" s="17">
        <v>977.2700000000001</v>
      </c>
      <c r="DN342" s="17">
        <v>1043.21</v>
      </c>
      <c r="DO342" s="17">
        <v>1045.58</v>
      </c>
      <c r="DP342" s="17">
        <v>954.69999999999993</v>
      </c>
      <c r="DQ342" s="17">
        <v>1020.0500000000001</v>
      </c>
      <c r="DR342" s="17">
        <v>1000.29</v>
      </c>
      <c r="DS342" s="17">
        <v>1025.4299999999998</v>
      </c>
      <c r="DT342" s="17">
        <v>1063.3899999999999</v>
      </c>
      <c r="DU342" s="17">
        <v>958.23000000000013</v>
      </c>
      <c r="DV342" s="17">
        <v>1007.3299999999998</v>
      </c>
      <c r="DW342" s="17">
        <v>789.88000000000011</v>
      </c>
      <c r="DX342" s="17">
        <v>803.42000000000007</v>
      </c>
      <c r="DY342" s="17">
        <v>951.7299999999999</v>
      </c>
      <c r="DZ342" s="17">
        <v>1033.27</v>
      </c>
      <c r="EA342" s="17">
        <v>1024.99</v>
      </c>
      <c r="EB342" s="17">
        <v>950.71</v>
      </c>
      <c r="EC342" s="17">
        <v>1001.7399999999998</v>
      </c>
      <c r="ED342" s="17">
        <v>989.3599999999999</v>
      </c>
      <c r="EE342" s="17">
        <v>1010.0399999999998</v>
      </c>
      <c r="EF342" s="17">
        <v>1055.5999999999999</v>
      </c>
      <c r="EG342" s="17">
        <v>992.00999999999988</v>
      </c>
      <c r="EH342" s="17">
        <v>853.26999999999987</v>
      </c>
      <c r="EI342" s="17">
        <v>778.4</v>
      </c>
      <c r="EJ342" s="17">
        <v>828.06999999999994</v>
      </c>
      <c r="EK342" s="17">
        <v>954.47999999999979</v>
      </c>
      <c r="EL342" s="17">
        <v>1025.49</v>
      </c>
      <c r="EM342" s="17">
        <v>1017.02</v>
      </c>
      <c r="EN342" s="17">
        <v>960.36</v>
      </c>
      <c r="EO342" s="17">
        <v>991.20000000000016</v>
      </c>
      <c r="EP342" s="17">
        <v>982.10000000000014</v>
      </c>
      <c r="EQ342" s="17">
        <v>1018.38</v>
      </c>
      <c r="ER342" s="17">
        <v>1048.1400000000001</v>
      </c>
      <c r="ES342" s="17">
        <v>948.12999999999988</v>
      </c>
      <c r="ET342" s="17">
        <v>976.3</v>
      </c>
      <c r="EU342" s="17">
        <v>834.95999999999992</v>
      </c>
      <c r="EV342" s="17">
        <v>848.53</v>
      </c>
      <c r="EW342" s="17">
        <v>946.69</v>
      </c>
      <c r="EX342" s="17">
        <v>1006.4800000000001</v>
      </c>
      <c r="EY342" s="17">
        <v>1009.9100000000001</v>
      </c>
      <c r="EZ342" s="17">
        <v>940.43999999999994</v>
      </c>
      <c r="FA342" s="17">
        <v>978.43999999999994</v>
      </c>
      <c r="FB342" s="17">
        <v>970.82</v>
      </c>
      <c r="FC342" s="17">
        <v>999.55000000000007</v>
      </c>
      <c r="FD342" s="17">
        <v>1027.5</v>
      </c>
      <c r="FE342" s="17">
        <v>933.40000000000009</v>
      </c>
      <c r="FF342" s="17">
        <v>907.2299999999999</v>
      </c>
      <c r="FG342" s="17">
        <v>731.83</v>
      </c>
      <c r="FH342" s="17">
        <v>906.69999999999982</v>
      </c>
      <c r="FI342" s="17">
        <v>927.83</v>
      </c>
      <c r="FJ342" s="17">
        <v>1004.7099999999999</v>
      </c>
      <c r="FK342" s="17">
        <v>1000.69</v>
      </c>
      <c r="FL342" s="17">
        <v>931.31</v>
      </c>
      <c r="FM342" s="17">
        <v>974.19999999999993</v>
      </c>
      <c r="FN342" s="17">
        <v>957.84</v>
      </c>
      <c r="FO342" s="17">
        <v>990.87</v>
      </c>
      <c r="FP342" s="17">
        <v>1022.2500000000001</v>
      </c>
      <c r="FQ342" s="17">
        <v>928.87000000000012</v>
      </c>
      <c r="FR342" s="17">
        <v>1015.33</v>
      </c>
      <c r="FS342" s="17">
        <v>781.43000000000006</v>
      </c>
      <c r="FT342" s="17">
        <v>796.55000000000007</v>
      </c>
      <c r="FU342" s="17">
        <v>918.23</v>
      </c>
      <c r="FV342" s="17">
        <v>994.21</v>
      </c>
      <c r="FW342" s="17">
        <v>992.12</v>
      </c>
      <c r="FX342" s="17">
        <v>890.95999999999992</v>
      </c>
      <c r="FY342" s="17">
        <v>789.86000000000013</v>
      </c>
      <c r="FZ342" s="17">
        <v>854.37</v>
      </c>
      <c r="GA342" s="17">
        <v>995.13</v>
      </c>
    </row>
    <row r="343" spans="2:183">
      <c r="B343" s="96" t="s">
        <v>54</v>
      </c>
      <c r="C343" s="166" t="s">
        <v>47</v>
      </c>
      <c r="D343" s="178">
        <v>39033.009999999995</v>
      </c>
      <c r="E343" s="179">
        <v>34857.200000000004</v>
      </c>
      <c r="F343" s="179">
        <v>37362.69</v>
      </c>
      <c r="G343" s="179">
        <v>34425.199999999997</v>
      </c>
      <c r="H343" s="179">
        <v>42531.98</v>
      </c>
      <c r="I343" s="179">
        <v>47164.71</v>
      </c>
      <c r="J343" s="179">
        <v>53583.349999999991</v>
      </c>
      <c r="K343" s="179">
        <v>49577.25</v>
      </c>
      <c r="L343" s="179">
        <v>43407.69</v>
      </c>
      <c r="M343" s="179">
        <v>34850.409999999996</v>
      </c>
      <c r="N343" s="179">
        <v>33785.770000000004</v>
      </c>
      <c r="O343" s="179">
        <v>34705.21</v>
      </c>
      <c r="P343" s="179">
        <v>35904.929999999993</v>
      </c>
      <c r="Q343" s="179">
        <v>32151.59</v>
      </c>
      <c r="R343" s="179">
        <v>30322.920000000002</v>
      </c>
      <c r="S343" s="179">
        <v>26284.51</v>
      </c>
      <c r="T343" s="179">
        <v>37603.54</v>
      </c>
      <c r="U343" s="179">
        <v>43569.37</v>
      </c>
      <c r="V343" s="179">
        <v>45265.72</v>
      </c>
      <c r="W343" s="179">
        <v>45310.17</v>
      </c>
      <c r="X343" s="179">
        <v>43199.82</v>
      </c>
      <c r="Y343" s="179">
        <v>34536.03</v>
      </c>
      <c r="Z343" s="179">
        <v>33405.380000000005</v>
      </c>
      <c r="AA343" s="179">
        <v>34094.44</v>
      </c>
      <c r="AB343" s="179">
        <v>34756.119999999995</v>
      </c>
      <c r="AC343" s="179">
        <v>31626.27</v>
      </c>
      <c r="AD343" s="179">
        <v>33676.6</v>
      </c>
      <c r="AE343" s="179">
        <v>28605.94</v>
      </c>
      <c r="AF343" s="179">
        <v>36701.300000000003</v>
      </c>
      <c r="AG343" s="179">
        <v>43183.41</v>
      </c>
      <c r="AH343" s="179">
        <v>45065.789999999994</v>
      </c>
      <c r="AI343" s="179">
        <v>44906</v>
      </c>
      <c r="AJ343" s="179">
        <v>42656.24</v>
      </c>
      <c r="AK343" s="179">
        <v>34111.03</v>
      </c>
      <c r="AL343" s="179">
        <v>32995.919999999998</v>
      </c>
      <c r="AM343" s="179">
        <v>33339.599999999991</v>
      </c>
      <c r="AN343" s="179">
        <v>35330.82</v>
      </c>
      <c r="AO343" s="179">
        <v>33209.57</v>
      </c>
      <c r="AP343" s="179">
        <v>28520.170000000002</v>
      </c>
      <c r="AQ343" s="179">
        <v>26621.22</v>
      </c>
      <c r="AR343" s="179">
        <v>38373.699999999997</v>
      </c>
      <c r="AS343" s="179">
        <v>43826.47</v>
      </c>
      <c r="AT343" s="179">
        <v>45317.06</v>
      </c>
      <c r="AU343" s="179">
        <v>45713.3</v>
      </c>
      <c r="AV343" s="179">
        <v>43300.71</v>
      </c>
      <c r="AW343" s="179">
        <v>34295.32</v>
      </c>
      <c r="AX343" s="179">
        <v>33627.85</v>
      </c>
      <c r="AY343" s="179">
        <v>33735.699999999997</v>
      </c>
      <c r="AZ343" s="179">
        <v>36042.159999999996</v>
      </c>
      <c r="BA343" s="179">
        <v>32811.51</v>
      </c>
      <c r="BB343" s="179">
        <v>31125.93</v>
      </c>
      <c r="BC343" s="179">
        <v>29512.560000000005</v>
      </c>
      <c r="BD343" s="179">
        <v>37288.879999999997</v>
      </c>
      <c r="BE343" s="179">
        <v>42897.32</v>
      </c>
      <c r="BF343" s="179">
        <v>44501.38</v>
      </c>
      <c r="BG343" s="179">
        <v>45146.130000000005</v>
      </c>
      <c r="BH343" s="179">
        <v>42011.63</v>
      </c>
      <c r="BI343" s="179">
        <v>33608.189999999995</v>
      </c>
      <c r="BJ343" s="179">
        <v>33180.35</v>
      </c>
      <c r="BK343" s="179">
        <v>33294.629999999997</v>
      </c>
      <c r="BL343" s="179">
        <v>37282.42</v>
      </c>
      <c r="BM343" s="179">
        <v>34020.839999999997</v>
      </c>
      <c r="BN343" s="179">
        <v>31971.610000000004</v>
      </c>
      <c r="BO343" s="179">
        <v>31357.440000000002</v>
      </c>
      <c r="BP343" s="179">
        <v>44851.55</v>
      </c>
      <c r="BQ343" s="179">
        <v>45012.340000000004</v>
      </c>
      <c r="BR343" s="179">
        <v>47358.060000000005</v>
      </c>
      <c r="BS343" s="179">
        <v>47731.170000000006</v>
      </c>
      <c r="BT343" s="179">
        <v>40756.29</v>
      </c>
      <c r="BU343" s="179">
        <v>30017.860000000004</v>
      </c>
      <c r="BV343" s="179">
        <v>35814.910000000003</v>
      </c>
      <c r="BW343" s="179">
        <v>37110.130000000005</v>
      </c>
      <c r="BX343" s="179">
        <v>39826.19</v>
      </c>
      <c r="BY343" s="179">
        <v>34935.410000000003</v>
      </c>
      <c r="BZ343" s="179">
        <v>32242.840000000004</v>
      </c>
      <c r="CA343" s="179">
        <v>27348.23</v>
      </c>
      <c r="CB343" s="179">
        <v>42007.97</v>
      </c>
      <c r="CC343" s="179">
        <v>47934.359999999993</v>
      </c>
      <c r="CD343" s="179">
        <v>53690.760000000009</v>
      </c>
      <c r="CE343" s="179">
        <v>53526.82</v>
      </c>
      <c r="CF343" s="179">
        <v>49161.13</v>
      </c>
      <c r="CG343" s="179">
        <v>39432.969999999994</v>
      </c>
      <c r="CH343" s="179">
        <v>39314</v>
      </c>
      <c r="CI343" s="179">
        <v>40238.030000000006</v>
      </c>
      <c r="CJ343" s="179">
        <v>42450.76</v>
      </c>
      <c r="CK343" s="179">
        <v>39814.76</v>
      </c>
      <c r="CL343" s="179">
        <v>40799.270000000004</v>
      </c>
      <c r="CM343" s="179">
        <v>32993.769999999997</v>
      </c>
      <c r="CN343" s="179">
        <v>45691.670000000006</v>
      </c>
      <c r="CO343" s="179">
        <v>53359.719999999994</v>
      </c>
      <c r="CP343" s="179">
        <v>57722.77</v>
      </c>
      <c r="CQ343" s="179">
        <v>57148.259999999995</v>
      </c>
      <c r="CR343" s="179">
        <v>53626.79</v>
      </c>
      <c r="CS343" s="179">
        <v>41076.380000000005</v>
      </c>
      <c r="CT343" s="179">
        <v>40818.079999999994</v>
      </c>
      <c r="CU343" s="179">
        <v>42849.59</v>
      </c>
      <c r="CV343" s="179">
        <v>45312.52</v>
      </c>
      <c r="CW343" s="179">
        <v>38851.879999999997</v>
      </c>
      <c r="CX343" s="179">
        <v>40120.9</v>
      </c>
      <c r="CY343" s="179">
        <v>40463.660000000003</v>
      </c>
      <c r="CZ343" s="179">
        <v>48644.369999999995</v>
      </c>
      <c r="DA343" s="179">
        <v>55955.68</v>
      </c>
      <c r="DB343" s="179">
        <v>59765.859999999993</v>
      </c>
      <c r="DC343" s="179">
        <v>59660.31</v>
      </c>
      <c r="DD343" s="179">
        <v>55001.8</v>
      </c>
      <c r="DE343" s="179">
        <v>43023.98</v>
      </c>
      <c r="DF343" s="179">
        <v>42174.85</v>
      </c>
      <c r="DG343" s="179">
        <v>43539.72</v>
      </c>
      <c r="DH343" s="179">
        <v>46319.619999999988</v>
      </c>
      <c r="DI343" s="179">
        <v>41967.14</v>
      </c>
      <c r="DJ343" s="179">
        <v>45688.009999999995</v>
      </c>
      <c r="DK343" s="179">
        <v>37102.99</v>
      </c>
      <c r="DL343" s="179">
        <v>47620.159999999996</v>
      </c>
      <c r="DM343" s="179">
        <v>57101.71</v>
      </c>
      <c r="DN343" s="179">
        <v>60955.060000000005</v>
      </c>
      <c r="DO343" s="179">
        <v>61093.549999999996</v>
      </c>
      <c r="DP343" s="179">
        <v>55783.799999999996</v>
      </c>
      <c r="DQ343" s="179">
        <v>44259.919999999991</v>
      </c>
      <c r="DR343" s="179">
        <v>43402.909999999996</v>
      </c>
      <c r="DS343" s="179">
        <v>44492.800000000003</v>
      </c>
      <c r="DT343" s="179">
        <v>47394.840000000004</v>
      </c>
      <c r="DU343" s="179">
        <v>42708.719999999994</v>
      </c>
      <c r="DV343" s="179">
        <v>44896.63</v>
      </c>
      <c r="DW343" s="179">
        <v>35204.670000000006</v>
      </c>
      <c r="DX343" s="179">
        <v>48221.180000000008</v>
      </c>
      <c r="DY343" s="179">
        <v>57123.579999999987</v>
      </c>
      <c r="DZ343" s="179">
        <v>62016.509999999987</v>
      </c>
      <c r="EA343" s="179">
        <v>61520.290000000008</v>
      </c>
      <c r="EB343" s="179">
        <v>57061.4</v>
      </c>
      <c r="EC343" s="179">
        <v>44647.67</v>
      </c>
      <c r="ED343" s="179">
        <v>44095.88</v>
      </c>
      <c r="EE343" s="179">
        <v>45017.310000000005</v>
      </c>
      <c r="EF343" s="179">
        <v>48335.80999999999</v>
      </c>
      <c r="EG343" s="179">
        <v>45423.839999999997</v>
      </c>
      <c r="EH343" s="179">
        <v>39071.19</v>
      </c>
      <c r="EI343" s="179">
        <v>35643.800000000003</v>
      </c>
      <c r="EJ343" s="179">
        <v>51067.45</v>
      </c>
      <c r="EK343" s="179">
        <v>58862.419999999991</v>
      </c>
      <c r="EL343" s="179">
        <v>63242.559999999998</v>
      </c>
      <c r="EM343" s="179">
        <v>62719.05</v>
      </c>
      <c r="EN343" s="179">
        <v>59224.68</v>
      </c>
      <c r="EO343" s="179">
        <v>45386.950000000004</v>
      </c>
      <c r="EP343" s="179">
        <v>44971.37000000001</v>
      </c>
      <c r="EQ343" s="179">
        <v>46631.189999999995</v>
      </c>
      <c r="ER343" s="179">
        <v>49335.810000000005</v>
      </c>
      <c r="ES343" s="179">
        <v>44628.77</v>
      </c>
      <c r="ET343" s="179">
        <v>45954.400000000001</v>
      </c>
      <c r="EU343" s="179">
        <v>39301.840000000004</v>
      </c>
      <c r="EV343" s="179">
        <v>53780.02</v>
      </c>
      <c r="EW343" s="179">
        <v>60001.400000000009</v>
      </c>
      <c r="EX343" s="179">
        <v>63790.849999999984</v>
      </c>
      <c r="EY343" s="179">
        <v>64008.070000000007</v>
      </c>
      <c r="EZ343" s="179">
        <v>59603.779999999992</v>
      </c>
      <c r="FA343" s="179">
        <v>46055.490000000005</v>
      </c>
      <c r="FB343" s="179">
        <v>45696.3</v>
      </c>
      <c r="FC343" s="179">
        <v>47049.600000000006</v>
      </c>
      <c r="FD343" s="179">
        <v>49720.92</v>
      </c>
      <c r="FE343" s="179">
        <v>45167.55</v>
      </c>
      <c r="FF343" s="179">
        <v>43900.69</v>
      </c>
      <c r="FG343" s="179">
        <v>35413.119999999995</v>
      </c>
      <c r="FH343" s="179">
        <v>59089.99</v>
      </c>
      <c r="FI343" s="179">
        <v>60466.92</v>
      </c>
      <c r="FJ343" s="179">
        <v>65477.409999999996</v>
      </c>
      <c r="FK343" s="179">
        <v>65214.840000000018</v>
      </c>
      <c r="FL343" s="179">
        <v>60692.889999999992</v>
      </c>
      <c r="FM343" s="179">
        <v>47141.46</v>
      </c>
      <c r="FN343" s="179">
        <v>46349.31</v>
      </c>
      <c r="FO343" s="179">
        <v>47948.19000000001</v>
      </c>
      <c r="FP343" s="179">
        <v>50867.55</v>
      </c>
      <c r="FQ343" s="179">
        <v>46220.51</v>
      </c>
      <c r="FR343" s="179">
        <v>50522.439999999995</v>
      </c>
      <c r="FS343" s="179">
        <v>38883.900000000009</v>
      </c>
      <c r="FT343" s="179">
        <v>53385.279999999999</v>
      </c>
      <c r="FU343" s="179">
        <v>61539.880000000005</v>
      </c>
      <c r="FV343" s="179">
        <v>66631.700000000012</v>
      </c>
      <c r="FW343" s="179">
        <v>66493.279999999999</v>
      </c>
      <c r="FX343" s="179">
        <v>59712.369999999995</v>
      </c>
      <c r="FY343" s="179">
        <v>39303.440000000002</v>
      </c>
      <c r="FZ343" s="179">
        <v>42512.99</v>
      </c>
      <c r="GA343" s="179">
        <v>49518.400000000001</v>
      </c>
    </row>
    <row r="344" spans="2:183">
      <c r="B344" s="180" t="s">
        <v>54</v>
      </c>
      <c r="C344" s="181" t="s">
        <v>48</v>
      </c>
      <c r="D344" s="94">
        <v>0.18055201461758058</v>
      </c>
      <c r="E344" s="95">
        <v>0.1798693313448764</v>
      </c>
      <c r="F344" s="95">
        <v>0.17948300331127728</v>
      </c>
      <c r="G344" s="95">
        <v>0.18973858786360742</v>
      </c>
      <c r="H344" s="95">
        <v>0.17089697382900507</v>
      </c>
      <c r="I344" s="95">
        <v>0.17513368498879248</v>
      </c>
      <c r="J344" s="95">
        <v>0.18512345825833901</v>
      </c>
      <c r="K344" s="95">
        <v>0.17578421512435893</v>
      </c>
      <c r="L344" s="95">
        <v>0.21581082738130497</v>
      </c>
      <c r="M344" s="95">
        <v>0.22276071627278898</v>
      </c>
      <c r="N344" s="95">
        <v>0.22321515054353308</v>
      </c>
      <c r="O344" s="95">
        <v>0.22223399549864109</v>
      </c>
      <c r="P344" s="95">
        <v>0.22396451220065383</v>
      </c>
      <c r="Q344" s="95">
        <v>0.22328084111192892</v>
      </c>
      <c r="R344" s="95">
        <v>0.22085406874446323</v>
      </c>
      <c r="S344" s="95">
        <v>0.21189065065597368</v>
      </c>
      <c r="T344" s="95">
        <v>0.21471848105383085</v>
      </c>
      <c r="U344" s="95">
        <v>0.21548997143473442</v>
      </c>
      <c r="V344" s="95">
        <v>0.21529827845188956</v>
      </c>
      <c r="W344" s="95">
        <v>0.21533770289233584</v>
      </c>
      <c r="X344" s="95">
        <v>0.21568471609443787</v>
      </c>
      <c r="Y344" s="95">
        <v>0.22207646159759944</v>
      </c>
      <c r="Z344" s="95">
        <v>0.22282671354115019</v>
      </c>
      <c r="AA344" s="95">
        <v>0.2213090835044916</v>
      </c>
      <c r="AB344" s="95">
        <v>0.22236558273285045</v>
      </c>
      <c r="AC344" s="95">
        <v>0.22266738437314654</v>
      </c>
      <c r="AD344" s="95">
        <v>0.22072089357321223</v>
      </c>
      <c r="AE344" s="95">
        <v>0.22103702815159298</v>
      </c>
      <c r="AF344" s="95">
        <v>0.21872216259821875</v>
      </c>
      <c r="AG344" s="95">
        <v>0.21522810360955236</v>
      </c>
      <c r="AH344" s="95">
        <v>0.21509095622278762</v>
      </c>
      <c r="AI344" s="95">
        <v>0.21493213672179665</v>
      </c>
      <c r="AJ344" s="95">
        <v>0.21510312263057291</v>
      </c>
      <c r="AK344" s="95">
        <v>0.22151255799517658</v>
      </c>
      <c r="AL344" s="95">
        <v>0.22204692819534574</v>
      </c>
      <c r="AM344" s="95">
        <v>0.22041924260504567</v>
      </c>
      <c r="AN344" s="95">
        <v>0.22341525865768627</v>
      </c>
      <c r="AO344" s="95">
        <v>0.22319658927082126</v>
      </c>
      <c r="AP344" s="95">
        <v>0.22125164642259518</v>
      </c>
      <c r="AQ344" s="95">
        <v>0.23422928131502269</v>
      </c>
      <c r="AR344" s="95">
        <v>0.2114376959019828</v>
      </c>
      <c r="AS344" s="95">
        <v>0.21575017817163103</v>
      </c>
      <c r="AT344" s="95">
        <v>0.21535029273879788</v>
      </c>
      <c r="AU344" s="95">
        <v>0.21571713391943892</v>
      </c>
      <c r="AV344" s="95">
        <v>0.21568107090709826</v>
      </c>
      <c r="AW344" s="95">
        <v>0.22174914230817852</v>
      </c>
      <c r="AX344" s="95">
        <v>0.22310422569633673</v>
      </c>
      <c r="AY344" s="95">
        <v>0.22104358317375372</v>
      </c>
      <c r="AZ344" s="95">
        <v>0.22290354954410169</v>
      </c>
      <c r="BA344" s="95">
        <v>0.22316064535509805</v>
      </c>
      <c r="BB344" s="95">
        <v>0.21889709694202814</v>
      </c>
      <c r="BC344" s="95">
        <v>0.23293960834964689</v>
      </c>
      <c r="BD344" s="95">
        <v>0.19962166375447929</v>
      </c>
      <c r="BE344" s="95">
        <v>0.21199983177248891</v>
      </c>
      <c r="BF344" s="95">
        <v>0.21183059654822275</v>
      </c>
      <c r="BG344" s="95">
        <v>0.2128046994394103</v>
      </c>
      <c r="BH344" s="95">
        <v>0.2114872823240678</v>
      </c>
      <c r="BI344" s="95">
        <v>0.21824074558975617</v>
      </c>
      <c r="BJ344" s="95">
        <v>0.22024193062821507</v>
      </c>
      <c r="BK344" s="95">
        <v>0.21774875192559864</v>
      </c>
      <c r="BL344" s="95">
        <v>0.22338285686811488</v>
      </c>
      <c r="BM344" s="95">
        <v>0.22376883114370708</v>
      </c>
      <c r="BN344" s="95">
        <v>0.21953810141509131</v>
      </c>
      <c r="BO344" s="95">
        <v>0.23690487219421846</v>
      </c>
      <c r="BP344" s="95">
        <v>0.23018264841575531</v>
      </c>
      <c r="BQ344" s="95">
        <v>0.21335232635087467</v>
      </c>
      <c r="BR344" s="95">
        <v>0.21394842399866418</v>
      </c>
      <c r="BS344" s="95">
        <v>0.2140803019754057</v>
      </c>
      <c r="BT344" s="95">
        <v>0.20656754508992692</v>
      </c>
      <c r="BU344" s="95">
        <v>0.20680726938141025</v>
      </c>
      <c r="BV344" s="95">
        <v>0.22248987800811709</v>
      </c>
      <c r="BW344" s="95">
        <v>0.22234514715264181</v>
      </c>
      <c r="BX344" s="95">
        <v>0.22478903595238064</v>
      </c>
      <c r="BY344" s="95">
        <v>0.22500991344816321</v>
      </c>
      <c r="BZ344" s="95">
        <v>0.22571453372602693</v>
      </c>
      <c r="CA344" s="95">
        <v>0.21824578659897367</v>
      </c>
      <c r="CB344" s="95">
        <v>0.21599349166843596</v>
      </c>
      <c r="CC344" s="95">
        <v>0.21502927946352074</v>
      </c>
      <c r="CD344" s="95">
        <v>0.2234779124657349</v>
      </c>
      <c r="CE344" s="95">
        <v>0.22284511153219208</v>
      </c>
      <c r="CF344" s="95">
        <v>0.21649907790501968</v>
      </c>
      <c r="CG344" s="95">
        <v>0.22378627972426302</v>
      </c>
      <c r="CH344" s="95">
        <v>0.22446394858303681</v>
      </c>
      <c r="CI344" s="95">
        <v>0.22331614844446654</v>
      </c>
      <c r="CJ344" s="95">
        <v>0.22616743502431813</v>
      </c>
      <c r="CK344" s="95">
        <v>0.22680404663996556</v>
      </c>
      <c r="CL344" s="95">
        <v>0.2248361528725733</v>
      </c>
      <c r="CM344" s="95">
        <v>0.23170637564124769</v>
      </c>
      <c r="CN344" s="95">
        <v>0.21156571313815573</v>
      </c>
      <c r="CO344" s="95">
        <v>0.22378073296609879</v>
      </c>
      <c r="CP344" s="95">
        <v>0.22959671940681642</v>
      </c>
      <c r="CQ344" s="95">
        <v>0.22749258120705129</v>
      </c>
      <c r="CR344" s="95">
        <v>0.22454619131573267</v>
      </c>
      <c r="CS344" s="95">
        <v>0.22510456923948366</v>
      </c>
      <c r="CT344" s="95">
        <v>0.22639701246121743</v>
      </c>
      <c r="CU344" s="95">
        <v>0.22891120597813761</v>
      </c>
      <c r="CV344" s="95">
        <v>0.23243170743937075</v>
      </c>
      <c r="CW344" s="95">
        <v>0.23388218676493211</v>
      </c>
      <c r="CX344" s="95">
        <v>0.25652654518103085</v>
      </c>
      <c r="CY344" s="95">
        <v>0.26998088183348562</v>
      </c>
      <c r="CZ344" s="95">
        <v>0.21289230589304675</v>
      </c>
      <c r="DA344" s="95">
        <v>0.22620136123530504</v>
      </c>
      <c r="DB344" s="95">
        <v>0.22753371823277233</v>
      </c>
      <c r="DC344" s="95">
        <v>0.22700659475035578</v>
      </c>
      <c r="DD344" s="95">
        <v>0.22497520038879693</v>
      </c>
      <c r="DE344" s="95">
        <v>0.22784613324576539</v>
      </c>
      <c r="DF344" s="95">
        <v>0.22673322134308607</v>
      </c>
      <c r="DG344" s="95">
        <v>0.22799241639055459</v>
      </c>
      <c r="DH344" s="95">
        <v>0.23196345807191182</v>
      </c>
      <c r="DI344" s="95">
        <v>0.2322099402002504</v>
      </c>
      <c r="DJ344" s="95">
        <v>0.23042746170662989</v>
      </c>
      <c r="DK344" s="95">
        <v>0.23058163112877963</v>
      </c>
      <c r="DL344" s="95">
        <v>0.22557586609757471</v>
      </c>
      <c r="DM344" s="95">
        <v>0.22607127653266318</v>
      </c>
      <c r="DN344" s="95">
        <v>0.22715165598899542</v>
      </c>
      <c r="DO344" s="95">
        <v>0.22731706681712635</v>
      </c>
      <c r="DP344" s="95">
        <v>0.22375592700669636</v>
      </c>
      <c r="DQ344" s="95">
        <v>0.22788793334912094</v>
      </c>
      <c r="DR344" s="95">
        <v>0.22722531961316647</v>
      </c>
      <c r="DS344" s="95">
        <v>0.22759778423636831</v>
      </c>
      <c r="DT344" s="95">
        <v>0.23135578064214615</v>
      </c>
      <c r="DU344" s="95">
        <v>0.23103930270692624</v>
      </c>
      <c r="DV344" s="95">
        <v>0.23115246945778986</v>
      </c>
      <c r="DW344" s="95">
        <v>0.23412379611686623</v>
      </c>
      <c r="DX344" s="95">
        <v>0.21191080774805809</v>
      </c>
      <c r="DY344" s="95">
        <v>0.22384902172940643</v>
      </c>
      <c r="DZ344" s="95">
        <v>0.22562913695543835</v>
      </c>
      <c r="EA344" s="95">
        <v>0.2266136449532315</v>
      </c>
      <c r="EB344" s="95">
        <v>0.2231379586403956</v>
      </c>
      <c r="EC344" s="95">
        <v>0.2267033770708089</v>
      </c>
      <c r="ED344" s="95">
        <v>0.22682867146871724</v>
      </c>
      <c r="EE344" s="95">
        <v>0.22565370977589805</v>
      </c>
      <c r="EF344" s="95">
        <v>0.23042876172860646</v>
      </c>
      <c r="EG344" s="95">
        <v>0.23117311836643678</v>
      </c>
      <c r="EH344" s="95">
        <v>0.23114916515720813</v>
      </c>
      <c r="EI344" s="95">
        <v>0.23989205215149045</v>
      </c>
      <c r="EJ344" s="95">
        <v>0.21106642415111498</v>
      </c>
      <c r="EK344" s="95">
        <v>0.2233026008044417</v>
      </c>
      <c r="EL344" s="95">
        <v>0.22597538942048709</v>
      </c>
      <c r="EM344" s="95">
        <v>0.22564020474393653</v>
      </c>
      <c r="EN344" s="95">
        <v>0.22376004166611604</v>
      </c>
      <c r="EO344" s="95">
        <v>0.22467611542236304</v>
      </c>
      <c r="EP344" s="95">
        <v>0.22573193355354718</v>
      </c>
      <c r="EQ344" s="95">
        <v>0.22625543489435873</v>
      </c>
      <c r="ER344" s="95">
        <v>0.23040550510488808</v>
      </c>
      <c r="ES344" s="95">
        <v>0.23048865034229113</v>
      </c>
      <c r="ET344" s="95">
        <v>0.23057190511683881</v>
      </c>
      <c r="EU344" s="95">
        <v>0.23772122070923035</v>
      </c>
      <c r="EV344" s="95">
        <v>0.21259331221446495</v>
      </c>
      <c r="EW344" s="95">
        <v>0.22317170036869771</v>
      </c>
      <c r="EX344" s="95">
        <v>0.22520858519301643</v>
      </c>
      <c r="EY344" s="95">
        <v>0.22508771416323115</v>
      </c>
      <c r="EZ344" s="95">
        <v>0.22246077363021463</v>
      </c>
      <c r="FA344" s="95">
        <v>0.22401574760829546</v>
      </c>
      <c r="FB344" s="95">
        <v>0.22520130408261557</v>
      </c>
      <c r="FC344" s="95">
        <v>0.22525966435681255</v>
      </c>
      <c r="FD344" s="95">
        <v>0.2298845295154078</v>
      </c>
      <c r="FE344" s="95">
        <v>0.23035424306888913</v>
      </c>
      <c r="FF344" s="95">
        <v>0.22997737707854571</v>
      </c>
      <c r="FG344" s="95">
        <v>0.23173617862494308</v>
      </c>
      <c r="FH344" s="95">
        <v>0.23312098133941869</v>
      </c>
      <c r="FI344" s="95">
        <v>0.2221439492192383</v>
      </c>
      <c r="FJ344" s="95">
        <v>0.22561962933307228</v>
      </c>
      <c r="FK344" s="95">
        <v>0.22464914770736805</v>
      </c>
      <c r="FL344" s="95">
        <v>0.2221601507324574</v>
      </c>
      <c r="FM344" s="95">
        <v>0.22402061118396799</v>
      </c>
      <c r="FN344" s="95">
        <v>0.22491233901052077</v>
      </c>
      <c r="FO344" s="95">
        <v>0.22527479531616942</v>
      </c>
      <c r="FP344" s="95">
        <v>0.23000066121393317</v>
      </c>
      <c r="FQ344" s="95">
        <v>0.23019184200305245</v>
      </c>
      <c r="FR344" s="95">
        <v>0.22981954903237808</v>
      </c>
      <c r="FS344" s="95">
        <v>0.21117848671628126</v>
      </c>
      <c r="FT344" s="95">
        <v>0.22384107156339006</v>
      </c>
      <c r="FU344" s="95">
        <v>0.22165695028888036</v>
      </c>
      <c r="FV344" s="95">
        <v>0.22454986553066389</v>
      </c>
      <c r="FW344" s="95">
        <v>0.22502496916518649</v>
      </c>
      <c r="FX344" s="95">
        <v>0.22245714629462923</v>
      </c>
      <c r="FY344" s="95">
        <v>0.22545279573454938</v>
      </c>
      <c r="FZ344" s="95">
        <v>0.22611923183964586</v>
      </c>
      <c r="GA344" s="95">
        <v>0.22586748629465903</v>
      </c>
    </row>
    <row r="345" spans="2:183">
      <c r="B345" s="44" t="s">
        <v>54</v>
      </c>
      <c r="C345" s="645" t="s">
        <v>94</v>
      </c>
      <c r="D345" s="182"/>
      <c r="E345" s="182"/>
      <c r="F345" s="182"/>
      <c r="G345" s="182"/>
      <c r="H345" s="182"/>
      <c r="I345" s="182"/>
      <c r="J345" s="182"/>
      <c r="K345" s="182"/>
      <c r="L345" s="182"/>
      <c r="M345" s="182"/>
      <c r="N345" s="182"/>
      <c r="O345" s="182"/>
      <c r="P345" s="182"/>
      <c r="Q345" s="182"/>
      <c r="R345" s="182"/>
      <c r="S345" s="182"/>
      <c r="T345" s="182"/>
      <c r="U345" s="182"/>
      <c r="V345" s="182"/>
      <c r="W345" s="182"/>
      <c r="X345" s="182"/>
      <c r="Y345" s="182"/>
      <c r="Z345" s="182"/>
      <c r="AA345" s="182"/>
      <c r="AB345" s="182"/>
      <c r="AC345" s="182"/>
      <c r="AD345" s="182"/>
      <c r="AE345" s="182"/>
      <c r="AF345" s="182"/>
      <c r="AG345" s="182"/>
      <c r="AH345" s="182"/>
      <c r="AI345" s="182"/>
      <c r="AJ345" s="182"/>
      <c r="AK345" s="182"/>
      <c r="AL345" s="182"/>
      <c r="AM345" s="182"/>
      <c r="AN345" s="182"/>
      <c r="AO345" s="182"/>
      <c r="AP345" s="182"/>
      <c r="AQ345" s="182"/>
      <c r="AR345" s="182"/>
      <c r="AS345" s="182"/>
      <c r="AT345" s="182"/>
      <c r="AU345" s="182"/>
      <c r="AV345" s="182"/>
      <c r="AW345" s="182"/>
      <c r="AX345" s="182"/>
      <c r="AY345" s="182"/>
      <c r="AZ345" s="182"/>
      <c r="BA345" s="182"/>
      <c r="BB345" s="182"/>
      <c r="BC345" s="182"/>
      <c r="BD345" s="182"/>
      <c r="BE345" s="182"/>
      <c r="BF345" s="182"/>
      <c r="BG345" s="182"/>
      <c r="BH345" s="182"/>
      <c r="BI345" s="182"/>
      <c r="BJ345" s="182"/>
      <c r="BK345" s="182"/>
      <c r="BL345" s="182"/>
      <c r="BM345" s="182"/>
      <c r="BN345" s="182"/>
      <c r="BO345" s="182"/>
      <c r="BP345" s="182"/>
      <c r="BQ345" s="182"/>
      <c r="BR345" s="182"/>
      <c r="BS345" s="182"/>
      <c r="BT345" s="182"/>
      <c r="BU345" s="182"/>
      <c r="BV345" s="182"/>
      <c r="BW345" s="182"/>
      <c r="BX345" s="182"/>
      <c r="BY345" s="182"/>
      <c r="BZ345" s="182"/>
      <c r="CA345" s="182"/>
      <c r="CB345" s="182"/>
      <c r="CC345" s="182"/>
      <c r="CD345" s="182"/>
      <c r="CE345" s="182"/>
      <c r="CF345" s="182"/>
      <c r="CG345" s="182"/>
      <c r="CH345" s="182"/>
      <c r="CI345" s="182"/>
      <c r="CJ345" s="182"/>
      <c r="CK345" s="182"/>
      <c r="CL345" s="182"/>
      <c r="CM345" s="182"/>
      <c r="CN345" s="182"/>
      <c r="CO345" s="182"/>
      <c r="CP345" s="182"/>
      <c r="CQ345" s="182"/>
      <c r="CR345" s="182"/>
      <c r="CS345" s="182"/>
      <c r="CT345" s="182"/>
      <c r="CU345" s="182"/>
      <c r="CV345" s="182"/>
      <c r="CW345" s="182"/>
      <c r="CX345" s="182"/>
      <c r="CY345" s="182"/>
      <c r="CZ345" s="182"/>
      <c r="DA345" s="182"/>
      <c r="DB345" s="182"/>
      <c r="DC345" s="182"/>
      <c r="DD345" s="182"/>
      <c r="DE345" s="182"/>
      <c r="DF345" s="182"/>
      <c r="DG345" s="182"/>
      <c r="DH345" s="182"/>
      <c r="DI345" s="182"/>
      <c r="DJ345" s="182"/>
      <c r="DK345" s="182"/>
      <c r="DL345" s="182"/>
      <c r="DM345" s="182"/>
      <c r="DN345" s="182"/>
      <c r="DO345" s="182"/>
      <c r="DP345" s="182"/>
      <c r="DQ345" s="182"/>
      <c r="DR345" s="182"/>
      <c r="DS345" s="182"/>
      <c r="DT345" s="182"/>
      <c r="DU345" s="182"/>
      <c r="DV345" s="182"/>
      <c r="DW345" s="182"/>
      <c r="DX345" s="182"/>
      <c r="DY345" s="182"/>
      <c r="DZ345" s="182"/>
      <c r="EA345" s="182"/>
      <c r="EB345" s="182"/>
      <c r="EC345" s="182"/>
      <c r="ED345" s="182"/>
      <c r="EE345" s="182"/>
      <c r="EF345" s="182"/>
      <c r="EG345" s="182"/>
      <c r="EH345" s="182"/>
      <c r="EI345" s="182"/>
      <c r="EJ345" s="182"/>
      <c r="EK345" s="182"/>
      <c r="EL345" s="182"/>
      <c r="EM345" s="182"/>
      <c r="EN345" s="182"/>
      <c r="EO345" s="182"/>
      <c r="EP345" s="182"/>
      <c r="EQ345" s="182"/>
      <c r="ER345" s="182"/>
      <c r="ES345" s="182"/>
      <c r="ET345" s="182"/>
      <c r="EU345" s="182"/>
      <c r="EV345" s="182"/>
      <c r="EW345" s="182"/>
      <c r="EX345" s="182"/>
      <c r="EY345" s="182"/>
      <c r="EZ345" s="182"/>
      <c r="FA345" s="182"/>
      <c r="FB345" s="182"/>
      <c r="FC345" s="182"/>
      <c r="FD345" s="182"/>
      <c r="FE345" s="182"/>
      <c r="FF345" s="182"/>
      <c r="FG345" s="182"/>
      <c r="FH345" s="182"/>
      <c r="FI345" s="182"/>
      <c r="FJ345" s="182"/>
      <c r="FK345" s="182"/>
      <c r="FL345" s="182"/>
      <c r="FM345" s="182"/>
      <c r="FN345" s="182"/>
      <c r="FO345" s="182"/>
      <c r="FP345" s="182"/>
      <c r="FQ345" s="182"/>
      <c r="FR345" s="182"/>
      <c r="FS345" s="182"/>
      <c r="FT345" s="182"/>
      <c r="FU345" s="182"/>
      <c r="FV345" s="182"/>
      <c r="FW345" s="182"/>
      <c r="FX345" s="182"/>
      <c r="FY345" s="182"/>
      <c r="FZ345" s="182"/>
      <c r="GA345" s="182"/>
    </row>
    <row r="346" spans="2:183">
      <c r="B346" s="43" t="s">
        <v>54</v>
      </c>
      <c r="C346" s="646" t="s">
        <v>49</v>
      </c>
      <c r="D346" s="17">
        <v>744</v>
      </c>
      <c r="E346" s="17">
        <v>672</v>
      </c>
      <c r="F346" s="17">
        <v>744</v>
      </c>
      <c r="G346" s="17">
        <v>720</v>
      </c>
      <c r="H346" s="17">
        <v>744</v>
      </c>
      <c r="I346" s="17">
        <v>720</v>
      </c>
      <c r="J346" s="17">
        <v>744</v>
      </c>
      <c r="K346" s="17">
        <v>744</v>
      </c>
      <c r="L346" s="17">
        <v>720</v>
      </c>
      <c r="M346" s="17">
        <v>744</v>
      </c>
      <c r="N346" s="17">
        <v>720</v>
      </c>
      <c r="O346" s="17">
        <v>744</v>
      </c>
      <c r="P346" s="17">
        <v>744</v>
      </c>
      <c r="Q346" s="17">
        <v>672</v>
      </c>
      <c r="R346" s="17">
        <v>744</v>
      </c>
      <c r="S346" s="17">
        <v>720</v>
      </c>
      <c r="T346" s="17">
        <v>744</v>
      </c>
      <c r="U346" s="17">
        <v>720</v>
      </c>
      <c r="V346" s="17">
        <v>744</v>
      </c>
      <c r="W346" s="17">
        <v>744</v>
      </c>
      <c r="X346" s="17">
        <v>720</v>
      </c>
      <c r="Y346" s="17">
        <v>744</v>
      </c>
      <c r="Z346" s="17">
        <v>720</v>
      </c>
      <c r="AA346" s="17">
        <v>744</v>
      </c>
      <c r="AB346" s="17">
        <v>744</v>
      </c>
      <c r="AC346" s="17">
        <v>672</v>
      </c>
      <c r="AD346" s="17">
        <v>744</v>
      </c>
      <c r="AE346" s="17">
        <v>720</v>
      </c>
      <c r="AF346" s="17">
        <v>744</v>
      </c>
      <c r="AG346" s="17">
        <v>720</v>
      </c>
      <c r="AH346" s="17">
        <v>744</v>
      </c>
      <c r="AI346" s="17">
        <v>744</v>
      </c>
      <c r="AJ346" s="17">
        <v>720</v>
      </c>
      <c r="AK346" s="17">
        <v>744</v>
      </c>
      <c r="AL346" s="17">
        <v>720</v>
      </c>
      <c r="AM346" s="17">
        <v>744</v>
      </c>
      <c r="AN346" s="17">
        <v>744</v>
      </c>
      <c r="AO346" s="17">
        <v>696</v>
      </c>
      <c r="AP346" s="17">
        <v>744</v>
      </c>
      <c r="AQ346" s="17">
        <v>720</v>
      </c>
      <c r="AR346" s="17">
        <v>744</v>
      </c>
      <c r="AS346" s="17">
        <v>720</v>
      </c>
      <c r="AT346" s="17">
        <v>744</v>
      </c>
      <c r="AU346" s="17">
        <v>744</v>
      </c>
      <c r="AV346" s="17">
        <v>720</v>
      </c>
      <c r="AW346" s="17">
        <v>744</v>
      </c>
      <c r="AX346" s="17">
        <v>720</v>
      </c>
      <c r="AY346" s="17">
        <v>744</v>
      </c>
      <c r="AZ346" s="17">
        <v>744</v>
      </c>
      <c r="BA346" s="17">
        <v>672</v>
      </c>
      <c r="BB346" s="17">
        <v>744</v>
      </c>
      <c r="BC346" s="17">
        <v>720</v>
      </c>
      <c r="BD346" s="17">
        <v>744</v>
      </c>
      <c r="BE346" s="17">
        <v>720</v>
      </c>
      <c r="BF346" s="17">
        <v>744</v>
      </c>
      <c r="BG346" s="17">
        <v>744</v>
      </c>
      <c r="BH346" s="17">
        <v>720</v>
      </c>
      <c r="BI346" s="17">
        <v>744</v>
      </c>
      <c r="BJ346" s="17">
        <v>720</v>
      </c>
      <c r="BK346" s="17">
        <v>744</v>
      </c>
      <c r="BL346" s="17">
        <v>744</v>
      </c>
      <c r="BM346" s="17">
        <v>672</v>
      </c>
      <c r="BN346" s="17">
        <v>744</v>
      </c>
      <c r="BO346" s="17">
        <v>720</v>
      </c>
      <c r="BP346" s="17">
        <v>744</v>
      </c>
      <c r="BQ346" s="17">
        <v>720</v>
      </c>
      <c r="BR346" s="17">
        <v>744</v>
      </c>
      <c r="BS346" s="17">
        <v>744</v>
      </c>
      <c r="BT346" s="17">
        <v>720</v>
      </c>
      <c r="BU346" s="17">
        <v>744</v>
      </c>
      <c r="BV346" s="17">
        <v>720</v>
      </c>
      <c r="BW346" s="17">
        <v>744</v>
      </c>
      <c r="BX346" s="17">
        <v>744</v>
      </c>
      <c r="BY346" s="17">
        <v>672</v>
      </c>
      <c r="BZ346" s="17">
        <v>744</v>
      </c>
      <c r="CA346" s="17">
        <v>720</v>
      </c>
      <c r="CB346" s="17">
        <v>744</v>
      </c>
      <c r="CC346" s="17">
        <v>720</v>
      </c>
      <c r="CD346" s="17">
        <v>744</v>
      </c>
      <c r="CE346" s="17">
        <v>744</v>
      </c>
      <c r="CF346" s="17">
        <v>720</v>
      </c>
      <c r="CG346" s="17">
        <v>744</v>
      </c>
      <c r="CH346" s="17">
        <v>720</v>
      </c>
      <c r="CI346" s="17">
        <v>744</v>
      </c>
      <c r="CJ346" s="17">
        <v>744</v>
      </c>
      <c r="CK346" s="17">
        <v>696</v>
      </c>
      <c r="CL346" s="17">
        <v>744</v>
      </c>
      <c r="CM346" s="17">
        <v>720</v>
      </c>
      <c r="CN346" s="17">
        <v>744</v>
      </c>
      <c r="CO346" s="17">
        <v>720</v>
      </c>
      <c r="CP346" s="17">
        <v>744</v>
      </c>
      <c r="CQ346" s="17">
        <v>744</v>
      </c>
      <c r="CR346" s="17">
        <v>720</v>
      </c>
      <c r="CS346" s="17">
        <v>744</v>
      </c>
      <c r="CT346" s="17">
        <v>720</v>
      </c>
      <c r="CU346" s="17">
        <v>744</v>
      </c>
      <c r="CV346" s="17">
        <v>744</v>
      </c>
      <c r="CW346" s="17">
        <v>672</v>
      </c>
      <c r="CX346" s="17">
        <v>744</v>
      </c>
      <c r="CY346" s="17">
        <v>720</v>
      </c>
      <c r="CZ346" s="17">
        <v>744</v>
      </c>
      <c r="DA346" s="17">
        <v>720</v>
      </c>
      <c r="DB346" s="17">
        <v>744</v>
      </c>
      <c r="DC346" s="17">
        <v>744</v>
      </c>
      <c r="DD346" s="17">
        <v>720</v>
      </c>
      <c r="DE346" s="17">
        <v>744</v>
      </c>
      <c r="DF346" s="17">
        <v>720</v>
      </c>
      <c r="DG346" s="17">
        <v>744</v>
      </c>
      <c r="DH346" s="17">
        <v>744</v>
      </c>
      <c r="DI346" s="17">
        <v>672</v>
      </c>
      <c r="DJ346" s="17">
        <v>744</v>
      </c>
      <c r="DK346" s="17">
        <v>720</v>
      </c>
      <c r="DL346" s="17">
        <v>744</v>
      </c>
      <c r="DM346" s="17">
        <v>720</v>
      </c>
      <c r="DN346" s="17">
        <v>744</v>
      </c>
      <c r="DO346" s="17">
        <v>744</v>
      </c>
      <c r="DP346" s="17">
        <v>720</v>
      </c>
      <c r="DQ346" s="17">
        <v>744</v>
      </c>
      <c r="DR346" s="17">
        <v>720</v>
      </c>
      <c r="DS346" s="17">
        <v>744</v>
      </c>
      <c r="DT346" s="17">
        <v>744</v>
      </c>
      <c r="DU346" s="17">
        <v>672</v>
      </c>
      <c r="DV346" s="17">
        <v>744</v>
      </c>
      <c r="DW346" s="17">
        <v>720</v>
      </c>
      <c r="DX346" s="17">
        <v>744</v>
      </c>
      <c r="DY346" s="17">
        <v>720</v>
      </c>
      <c r="DZ346" s="17">
        <v>744</v>
      </c>
      <c r="EA346" s="17">
        <v>744</v>
      </c>
      <c r="EB346" s="17">
        <v>720</v>
      </c>
      <c r="EC346" s="17">
        <v>744</v>
      </c>
      <c r="ED346" s="17">
        <v>720</v>
      </c>
      <c r="EE346" s="17">
        <v>744</v>
      </c>
      <c r="EF346" s="17">
        <v>744</v>
      </c>
      <c r="EG346" s="17">
        <v>696</v>
      </c>
      <c r="EH346" s="17">
        <v>744</v>
      </c>
      <c r="EI346" s="17">
        <v>720</v>
      </c>
      <c r="EJ346" s="17">
        <v>744</v>
      </c>
      <c r="EK346" s="17">
        <v>720</v>
      </c>
      <c r="EL346" s="17">
        <v>744</v>
      </c>
      <c r="EM346" s="17">
        <v>744</v>
      </c>
      <c r="EN346" s="17">
        <v>720</v>
      </c>
      <c r="EO346" s="17">
        <v>744</v>
      </c>
      <c r="EP346" s="17">
        <v>720</v>
      </c>
      <c r="EQ346" s="17">
        <v>744</v>
      </c>
      <c r="ER346" s="17">
        <v>744</v>
      </c>
      <c r="ES346" s="17">
        <v>672</v>
      </c>
      <c r="ET346" s="17">
        <v>744</v>
      </c>
      <c r="EU346" s="17">
        <v>720</v>
      </c>
      <c r="EV346" s="17">
        <v>744</v>
      </c>
      <c r="EW346" s="17">
        <v>720</v>
      </c>
      <c r="EX346" s="17">
        <v>744</v>
      </c>
      <c r="EY346" s="17">
        <v>744</v>
      </c>
      <c r="EZ346" s="17">
        <v>720</v>
      </c>
      <c r="FA346" s="17">
        <v>744</v>
      </c>
      <c r="FB346" s="17">
        <v>720</v>
      </c>
      <c r="FC346" s="17">
        <v>744</v>
      </c>
      <c r="FD346" s="17">
        <v>744</v>
      </c>
      <c r="FE346" s="17">
        <v>672</v>
      </c>
      <c r="FF346" s="17">
        <v>744</v>
      </c>
      <c r="FG346" s="17">
        <v>720</v>
      </c>
      <c r="FH346" s="17">
        <v>744</v>
      </c>
      <c r="FI346" s="17">
        <v>720</v>
      </c>
      <c r="FJ346" s="17">
        <v>744</v>
      </c>
      <c r="FK346" s="17">
        <v>744</v>
      </c>
      <c r="FL346" s="17">
        <v>720</v>
      </c>
      <c r="FM346" s="17">
        <v>744</v>
      </c>
      <c r="FN346" s="17">
        <v>720</v>
      </c>
      <c r="FO346" s="17">
        <v>744</v>
      </c>
      <c r="FP346" s="17">
        <v>744</v>
      </c>
      <c r="FQ346" s="17">
        <v>672</v>
      </c>
      <c r="FR346" s="17">
        <v>744</v>
      </c>
      <c r="FS346" s="17">
        <v>720</v>
      </c>
      <c r="FT346" s="17">
        <v>744</v>
      </c>
      <c r="FU346" s="17">
        <v>720</v>
      </c>
      <c r="FV346" s="17">
        <v>744</v>
      </c>
      <c r="FW346" s="17">
        <v>744</v>
      </c>
      <c r="FX346" s="17">
        <v>720</v>
      </c>
      <c r="FY346" s="17">
        <v>744</v>
      </c>
      <c r="FZ346" s="17">
        <v>720</v>
      </c>
      <c r="GA346" s="17">
        <v>744</v>
      </c>
    </row>
    <row r="347" spans="2:183">
      <c r="B347" s="43" t="s">
        <v>54</v>
      </c>
      <c r="C347" s="647" t="s">
        <v>50</v>
      </c>
      <c r="D347" s="85">
        <v>29642937.539999999</v>
      </c>
      <c r="E347" s="85">
        <v>26547689.990000002</v>
      </c>
      <c r="F347" s="85">
        <v>28564899.329999998</v>
      </c>
      <c r="G347" s="85">
        <v>24553361.149999999</v>
      </c>
      <c r="H347" s="85">
        <v>25255315.129999999</v>
      </c>
      <c r="I347" s="85">
        <v>27454689.879999999</v>
      </c>
      <c r="J347" s="85">
        <v>29724148.719999999</v>
      </c>
      <c r="K347" s="85">
        <v>28746845.550000001</v>
      </c>
      <c r="L347" s="85">
        <v>20828469.960000001</v>
      </c>
      <c r="M347" s="85">
        <v>21873098.210000001</v>
      </c>
      <c r="N347" s="85">
        <v>21148929.280000001</v>
      </c>
      <c r="O347" s="85">
        <v>21851927.210000001</v>
      </c>
      <c r="P347" s="85">
        <v>23164522.48</v>
      </c>
      <c r="Q347" s="85">
        <v>20765762.849999998</v>
      </c>
      <c r="R347" s="85">
        <v>19768220.099999998</v>
      </c>
      <c r="S347" s="85">
        <v>18002360.490000002</v>
      </c>
      <c r="T347" s="85">
        <v>18771714.940000001</v>
      </c>
      <c r="U347" s="85">
        <v>21637279.799999997</v>
      </c>
      <c r="V347" s="85">
        <v>22499623.93</v>
      </c>
      <c r="W347" s="85">
        <v>22505039.740000002</v>
      </c>
      <c r="X347" s="85">
        <v>21452777.970000003</v>
      </c>
      <c r="Y347" s="85">
        <v>22451407.780000001</v>
      </c>
      <c r="Z347" s="85">
        <v>21598396.789999999</v>
      </c>
      <c r="AA347" s="85">
        <v>22227790.41</v>
      </c>
      <c r="AB347" s="85">
        <v>24173419.289999999</v>
      </c>
      <c r="AC347" s="85">
        <v>21924420.940000001</v>
      </c>
      <c r="AD347" s="85">
        <v>23525601.039999999</v>
      </c>
      <c r="AE347" s="85">
        <v>20139056.220000003</v>
      </c>
      <c r="AF347" s="85">
        <v>19459712.720000003</v>
      </c>
      <c r="AG347" s="85">
        <v>23198444.93</v>
      </c>
      <c r="AH347" s="85">
        <v>24301269.809999999</v>
      </c>
      <c r="AI347" s="85">
        <v>24156798.16</v>
      </c>
      <c r="AJ347" s="85">
        <v>22881405.859999999</v>
      </c>
      <c r="AK347" s="85">
        <v>24003084.170000002</v>
      </c>
      <c r="AL347" s="85">
        <v>23135154.940000001</v>
      </c>
      <c r="AM347" s="85">
        <v>23572650.809999999</v>
      </c>
      <c r="AN347" s="85">
        <v>25044345.340000004</v>
      </c>
      <c r="AO347" s="85">
        <v>23548795.510000002</v>
      </c>
      <c r="AP347" s="85">
        <v>20327964.380000003</v>
      </c>
      <c r="AQ347" s="85">
        <v>17885909.299999997</v>
      </c>
      <c r="AR347" s="85">
        <v>21413308.940000001</v>
      </c>
      <c r="AS347" s="85">
        <v>23893766.48</v>
      </c>
      <c r="AT347" s="85">
        <v>24795237.68</v>
      </c>
      <c r="AU347" s="85">
        <v>24862201.190000001</v>
      </c>
      <c r="AV347" s="85">
        <v>23625268.949999999</v>
      </c>
      <c r="AW347" s="85">
        <v>24497357.720000003</v>
      </c>
      <c r="AX347" s="85">
        <v>23837722.580000002</v>
      </c>
      <c r="AY347" s="85">
        <v>24176678.07</v>
      </c>
      <c r="AZ347" s="85">
        <v>26167234.34</v>
      </c>
      <c r="BA347" s="85">
        <v>23795281.350000001</v>
      </c>
      <c r="BB347" s="85">
        <v>22986562.150000002</v>
      </c>
      <c r="BC347" s="85">
        <v>20447553.25</v>
      </c>
      <c r="BD347" s="85">
        <v>22633129.77</v>
      </c>
      <c r="BE347" s="85">
        <v>24422901.239999998</v>
      </c>
      <c r="BF347" s="85">
        <v>25246148.959999997</v>
      </c>
      <c r="BG347" s="85">
        <v>25545331.779999997</v>
      </c>
      <c r="BH347" s="85">
        <v>23892598.039999999</v>
      </c>
      <c r="BI347" s="85">
        <v>24999807.949999999</v>
      </c>
      <c r="BJ347" s="85">
        <v>24425598.27</v>
      </c>
      <c r="BK347" s="85">
        <v>24773849.09</v>
      </c>
      <c r="BL347" s="85">
        <v>27101036.91</v>
      </c>
      <c r="BM347" s="85">
        <v>24761694.010000002</v>
      </c>
      <c r="BN347" s="85">
        <v>23652304.300000001</v>
      </c>
      <c r="BO347" s="85">
        <v>21404145.959999997</v>
      </c>
      <c r="BP347" s="85">
        <v>23386467.370000001</v>
      </c>
      <c r="BQ347" s="85">
        <v>25474824.359999999</v>
      </c>
      <c r="BR347" s="85">
        <v>26771750.100000001</v>
      </c>
      <c r="BS347" s="85">
        <v>26959556.800000001</v>
      </c>
      <c r="BT347" s="85">
        <v>23928154.030000001</v>
      </c>
      <c r="BU347" s="85">
        <v>23813943.539999999</v>
      </c>
      <c r="BV347" s="85">
        <v>26139271.229999997</v>
      </c>
      <c r="BW347" s="85">
        <v>27184572.25</v>
      </c>
      <c r="BX347" s="85">
        <v>28855412.439999998</v>
      </c>
      <c r="BY347" s="85">
        <v>25327573.130000003</v>
      </c>
      <c r="BZ347" s="85">
        <v>23186969.25</v>
      </c>
      <c r="CA347" s="85">
        <v>20539624.82</v>
      </c>
      <c r="CB347" s="85">
        <v>23649402.280000001</v>
      </c>
      <c r="CC347" s="85">
        <v>27031274.509999998</v>
      </c>
      <c r="CD347" s="85">
        <v>29381087.370000001</v>
      </c>
      <c r="CE347" s="85">
        <v>29409921.949999999</v>
      </c>
      <c r="CF347" s="85">
        <v>27503648.890000001</v>
      </c>
      <c r="CG347" s="85">
        <v>28771201.290000003</v>
      </c>
      <c r="CH347" s="85">
        <v>28570468.73</v>
      </c>
      <c r="CI347" s="85">
        <v>29432662.699999999</v>
      </c>
      <c r="CJ347" s="85">
        <v>31344148.5</v>
      </c>
      <c r="CK347" s="85">
        <v>29353865.829999998</v>
      </c>
      <c r="CL347" s="85">
        <v>30179158.59</v>
      </c>
      <c r="CM347" s="85">
        <v>23589858.129999999</v>
      </c>
      <c r="CN347" s="85">
        <v>26799498.029999997</v>
      </c>
      <c r="CO347" s="85">
        <v>29800243.789999999</v>
      </c>
      <c r="CP347" s="85">
        <v>31738511.91</v>
      </c>
      <c r="CQ347" s="85">
        <v>31650585.379999999</v>
      </c>
      <c r="CR347" s="85">
        <v>29897005.529999997</v>
      </c>
      <c r="CS347" s="85">
        <v>30415196.73</v>
      </c>
      <c r="CT347" s="85">
        <v>30125174.109999996</v>
      </c>
      <c r="CU347" s="85">
        <v>31504833.380000003</v>
      </c>
      <c r="CV347" s="85">
        <v>33065404.82</v>
      </c>
      <c r="CW347" s="85">
        <v>28293384.280000001</v>
      </c>
      <c r="CX347" s="85">
        <v>26301485.509999998</v>
      </c>
      <c r="CY347" s="85">
        <v>25178879</v>
      </c>
      <c r="CZ347" s="85">
        <v>28869836.280000001</v>
      </c>
      <c r="DA347" s="85">
        <v>31167182.629999999</v>
      </c>
      <c r="DB347" s="85">
        <v>33835590.030000001</v>
      </c>
      <c r="DC347" s="85">
        <v>33585973.700000003</v>
      </c>
      <c r="DD347" s="85">
        <v>30738786.580000002</v>
      </c>
      <c r="DE347" s="85">
        <v>31792425.41</v>
      </c>
      <c r="DF347" s="85">
        <v>31173264.789999999</v>
      </c>
      <c r="DG347" s="85">
        <v>32210142.710000001</v>
      </c>
      <c r="DH347" s="85">
        <v>34168121.68</v>
      </c>
      <c r="DI347" s="85">
        <v>30964771.190000001</v>
      </c>
      <c r="DJ347" s="85">
        <v>33801655.669999994</v>
      </c>
      <c r="DK347" s="85">
        <v>27351168.369999997</v>
      </c>
      <c r="DL347" s="85">
        <v>26911051.23</v>
      </c>
      <c r="DM347" s="85">
        <v>32142605.620000001</v>
      </c>
      <c r="DN347" s="85">
        <v>34686662.219999999</v>
      </c>
      <c r="DO347" s="85">
        <v>34702668.659999996</v>
      </c>
      <c r="DP347" s="85">
        <v>31638749.770000003</v>
      </c>
      <c r="DQ347" s="85">
        <v>33008957.34</v>
      </c>
      <c r="DR347" s="85">
        <v>32333061.129999999</v>
      </c>
      <c r="DS347" s="85">
        <v>33288070.099999998</v>
      </c>
      <c r="DT347" s="85">
        <v>35677034.490000002</v>
      </c>
      <c r="DU347" s="85">
        <v>32271230.300000001</v>
      </c>
      <c r="DV347" s="85">
        <v>33858266.990000002</v>
      </c>
      <c r="DW347" s="85">
        <v>26130776.359999999</v>
      </c>
      <c r="DX347" s="85">
        <v>29733887.619999997</v>
      </c>
      <c r="DY347" s="85">
        <v>33127760.940000001</v>
      </c>
      <c r="DZ347" s="85">
        <v>36126180.229999997</v>
      </c>
      <c r="EA347" s="85">
        <v>35386393.890000001</v>
      </c>
      <c r="EB347" s="85">
        <v>33094068.48</v>
      </c>
      <c r="EC347" s="85">
        <v>34057547.369999997</v>
      </c>
      <c r="ED347" s="85">
        <v>33668940.93</v>
      </c>
      <c r="EE347" s="85">
        <v>34527594.269999996</v>
      </c>
      <c r="EF347" s="85">
        <v>36324272.090000004</v>
      </c>
      <c r="EG347" s="85">
        <v>34144438.050000004</v>
      </c>
      <c r="EH347" s="85">
        <v>29104562.739999998</v>
      </c>
      <c r="EI347" s="85">
        <v>25353872.310000002</v>
      </c>
      <c r="EJ347" s="85">
        <v>31097705.040000003</v>
      </c>
      <c r="EK347" s="85">
        <v>33900753.420000002</v>
      </c>
      <c r="EL347" s="85">
        <v>36419947.649999999</v>
      </c>
      <c r="EM347" s="85">
        <v>35961433.130000003</v>
      </c>
      <c r="EN347" s="85">
        <v>34048839.859999992</v>
      </c>
      <c r="EO347" s="85">
        <v>34554360.969999999</v>
      </c>
      <c r="EP347" s="85">
        <v>34160090.539999999</v>
      </c>
      <c r="EQ347" s="85">
        <v>35519389.299999997</v>
      </c>
      <c r="ER347" s="85">
        <v>39017517.489999995</v>
      </c>
      <c r="ES347" s="85">
        <v>35297326.890000001</v>
      </c>
      <c r="ET347" s="85">
        <v>36254856.950000003</v>
      </c>
      <c r="EU347" s="85">
        <v>29800012.370000001</v>
      </c>
      <c r="EV347" s="85">
        <v>34129618.510000005</v>
      </c>
      <c r="EW347" s="85">
        <v>36427642.289999999</v>
      </c>
      <c r="EX347" s="85">
        <v>38614249.020000003</v>
      </c>
      <c r="EY347" s="85">
        <v>38657255.18</v>
      </c>
      <c r="EZ347" s="85">
        <v>36196467.170000002</v>
      </c>
      <c r="FA347" s="85">
        <v>37122881.120000005</v>
      </c>
      <c r="FB347" s="85">
        <v>36575826.759999998</v>
      </c>
      <c r="FC347" s="85">
        <v>37922317.43</v>
      </c>
      <c r="FD347" s="85">
        <v>43341836.729999997</v>
      </c>
      <c r="FE347" s="85">
        <v>39397840.660000004</v>
      </c>
      <c r="FF347" s="85">
        <v>38196641.960000001</v>
      </c>
      <c r="FG347" s="85">
        <v>30525725.690000001</v>
      </c>
      <c r="FH347" s="85">
        <v>37553853.539999999</v>
      </c>
      <c r="FI347" s="85">
        <v>40668771.469999991</v>
      </c>
      <c r="FJ347" s="85">
        <v>43461003.339999996</v>
      </c>
      <c r="FK347" s="85">
        <v>43433344.060000002</v>
      </c>
      <c r="FL347" s="85">
        <v>40711902.409999996</v>
      </c>
      <c r="FM347" s="85">
        <v>41895860.850000009</v>
      </c>
      <c r="FN347" s="85">
        <v>41017029.659999996</v>
      </c>
      <c r="FO347" s="85">
        <v>42599800.479999997</v>
      </c>
      <c r="FP347" s="85">
        <v>46347239.189999998</v>
      </c>
      <c r="FQ347" s="85">
        <v>42134840.93</v>
      </c>
      <c r="FR347" s="85">
        <v>46017963.43</v>
      </c>
      <c r="FS347" s="85">
        <v>38525217.760000005</v>
      </c>
      <c r="FT347" s="85">
        <v>36926203.989999995</v>
      </c>
      <c r="FU347" s="85">
        <v>43293768.32</v>
      </c>
      <c r="FV347" s="85">
        <v>46253342.13000001</v>
      </c>
      <c r="FW347" s="85">
        <v>46192262.469999999</v>
      </c>
      <c r="FX347" s="85">
        <v>41686144.710000001</v>
      </c>
      <c r="FY347" s="85">
        <v>36209786.369999997</v>
      </c>
      <c r="FZ347" s="85">
        <v>39237671.410000004</v>
      </c>
      <c r="GA347" s="85">
        <v>45839780.100000009</v>
      </c>
    </row>
    <row r="348" spans="2:183">
      <c r="B348" s="43" t="s">
        <v>54</v>
      </c>
      <c r="C348" s="647" t="s">
        <v>51</v>
      </c>
      <c r="D348" s="86">
        <v>27.647156237344213</v>
      </c>
      <c r="E348" s="86">
        <v>27.645659472477007</v>
      </c>
      <c r="F348" s="86">
        <v>27.756172991227469</v>
      </c>
      <c r="G348" s="86">
        <v>27.336179888901377</v>
      </c>
      <c r="H348" s="86">
        <v>27.602956217317534</v>
      </c>
      <c r="I348" s="86">
        <v>27.839114646328216</v>
      </c>
      <c r="J348" s="86">
        <v>28.127156823292935</v>
      </c>
      <c r="K348" s="86">
        <v>27.796768405977062</v>
      </c>
      <c r="L348" s="86">
        <v>28.624094358102262</v>
      </c>
      <c r="M348" s="86">
        <v>28.654358448131035</v>
      </c>
      <c r="N348" s="86">
        <v>28.635659442893818</v>
      </c>
      <c r="O348" s="86">
        <v>28.682445341232519</v>
      </c>
      <c r="P348" s="86">
        <v>29.510292030009673</v>
      </c>
      <c r="Q348" s="86">
        <v>29.469730171353827</v>
      </c>
      <c r="R348" s="86">
        <v>29.523604723897403</v>
      </c>
      <c r="S348" s="86">
        <v>29.752633489998974</v>
      </c>
      <c r="T348" s="86">
        <v>29.60335901982566</v>
      </c>
      <c r="U348" s="86">
        <v>29.53039540110812</v>
      </c>
      <c r="V348" s="86">
        <v>29.517799182752611</v>
      </c>
      <c r="W348" s="86">
        <v>29.497877336233003</v>
      </c>
      <c r="X348" s="86">
        <v>29.585012799756665</v>
      </c>
      <c r="Y348" s="86">
        <v>29.574371495096891</v>
      </c>
      <c r="Z348" s="86">
        <v>29.516829381155603</v>
      </c>
      <c r="AA348" s="86">
        <v>29.58000036968695</v>
      </c>
      <c r="AB348" s="86">
        <v>31.643964371605986</v>
      </c>
      <c r="AC348" s="86">
        <v>31.564696097949113</v>
      </c>
      <c r="AD348" s="86">
        <v>31.625507314285478</v>
      </c>
      <c r="AE348" s="86">
        <v>31.833258335678003</v>
      </c>
      <c r="AF348" s="86">
        <v>31.992951450883687</v>
      </c>
      <c r="AG348" s="86">
        <v>31.911033297076116</v>
      </c>
      <c r="AH348" s="86">
        <v>31.983704443370474</v>
      </c>
      <c r="AI348" s="86">
        <v>31.890280886718536</v>
      </c>
      <c r="AJ348" s="86">
        <v>31.876706385648784</v>
      </c>
      <c r="AK348" s="86">
        <v>31.940291266011673</v>
      </c>
      <c r="AL348" s="86">
        <v>31.898434492953271</v>
      </c>
      <c r="AM348" s="86">
        <v>31.986041718568593</v>
      </c>
      <c r="AN348" s="86">
        <v>32.405048803641478</v>
      </c>
      <c r="AO348" s="86">
        <v>32.377268490826992</v>
      </c>
      <c r="AP348" s="86">
        <v>32.32956502711049</v>
      </c>
      <c r="AQ348" s="86">
        <v>32.297586589156396</v>
      </c>
      <c r="AR348" s="86">
        <v>32.591958689097368</v>
      </c>
      <c r="AS348" s="86">
        <v>32.465538799510639</v>
      </c>
      <c r="AT348" s="86">
        <v>32.519956208714916</v>
      </c>
      <c r="AU348" s="86">
        <v>32.355823081581811</v>
      </c>
      <c r="AV348" s="86">
        <v>32.512512117223714</v>
      </c>
      <c r="AW348" s="86">
        <v>32.483075215088668</v>
      </c>
      <c r="AX348" s="86">
        <v>32.401320235279989</v>
      </c>
      <c r="AY348" s="86">
        <v>32.520904842971582</v>
      </c>
      <c r="AZ348" s="86">
        <v>33.87130280960892</v>
      </c>
      <c r="BA348" s="86">
        <v>33.856517434157354</v>
      </c>
      <c r="BB348" s="86">
        <v>33.932782302005307</v>
      </c>
      <c r="BC348" s="86">
        <v>33.951992033195573</v>
      </c>
      <c r="BD348" s="86">
        <v>34.31327121413068</v>
      </c>
      <c r="BE348" s="86">
        <v>34.182668338740513</v>
      </c>
      <c r="BF348" s="86">
        <v>34.022176085755966</v>
      </c>
      <c r="BG348" s="86">
        <v>34.049564672405978</v>
      </c>
      <c r="BH348" s="86">
        <v>34.121773408076024</v>
      </c>
      <c r="BI348" s="86">
        <v>34.161899610250721</v>
      </c>
      <c r="BJ348" s="86">
        <v>34.066784422579012</v>
      </c>
      <c r="BK348" s="86">
        <v>34.108837635216325</v>
      </c>
      <c r="BL348" s="86">
        <v>34.854385120921052</v>
      </c>
      <c r="BM348" s="86">
        <v>34.936286569130175</v>
      </c>
      <c r="BN348" s="86">
        <v>35.017271974639598</v>
      </c>
      <c r="BO348" s="86">
        <v>34.974325010669595</v>
      </c>
      <c r="BP348" s="86">
        <v>34.900299555166619</v>
      </c>
      <c r="BQ348" s="86">
        <v>35.028082279366934</v>
      </c>
      <c r="BR348" s="86">
        <v>35.03520231846948</v>
      </c>
      <c r="BS348" s="86">
        <v>35.00579215151005</v>
      </c>
      <c r="BT348" s="86">
        <v>35.177776042030523</v>
      </c>
      <c r="BU348" s="86">
        <v>35.272015946531916</v>
      </c>
      <c r="BV348" s="86">
        <v>34.83937352155116</v>
      </c>
      <c r="BW348" s="86">
        <v>34.965213341962979</v>
      </c>
      <c r="BX348" s="86">
        <v>35.704022327594288</v>
      </c>
      <c r="BY348" s="86">
        <v>35.716494041556942</v>
      </c>
      <c r="BZ348" s="86">
        <v>35.477744100881964</v>
      </c>
      <c r="CA348" s="86">
        <v>35.925243868910194</v>
      </c>
      <c r="CB348" s="86">
        <v>35.98650227069156</v>
      </c>
      <c r="CC348" s="86">
        <v>35.943759789990899</v>
      </c>
      <c r="CD348" s="86">
        <v>36.204480674694445</v>
      </c>
      <c r="CE348" s="86">
        <v>36.241315739468973</v>
      </c>
      <c r="CF348" s="86">
        <v>35.840250689491228</v>
      </c>
      <c r="CG348" s="86">
        <v>35.829658308671632</v>
      </c>
      <c r="CH348" s="86">
        <v>35.723749451711342</v>
      </c>
      <c r="CI348" s="86">
        <v>35.792591346061407</v>
      </c>
      <c r="CJ348" s="86">
        <v>37.461821249730185</v>
      </c>
      <c r="CK348" s="86">
        <v>37.515708295311342</v>
      </c>
      <c r="CL348" s="86">
        <v>37.295110410445488</v>
      </c>
      <c r="CM348" s="86">
        <v>37.242177485381688</v>
      </c>
      <c r="CN348" s="86">
        <v>37.629533713604673</v>
      </c>
      <c r="CO348" s="86">
        <v>37.913547272386857</v>
      </c>
      <c r="CP348" s="86">
        <v>38.312666672139009</v>
      </c>
      <c r="CQ348" s="86">
        <v>38.229472798505931</v>
      </c>
      <c r="CR348" s="86">
        <v>37.979778417245711</v>
      </c>
      <c r="CS348" s="86">
        <v>37.467631612596925</v>
      </c>
      <c r="CT348" s="86">
        <v>37.51622448712223</v>
      </c>
      <c r="CU348" s="86">
        <v>37.827077030287995</v>
      </c>
      <c r="CV348" s="86">
        <v>39.231553647795728</v>
      </c>
      <c r="CW348" s="86">
        <v>39.385767277028954</v>
      </c>
      <c r="CX348" s="86">
        <v>38.864307673384715</v>
      </c>
      <c r="CY348" s="86">
        <v>38.931851383178213</v>
      </c>
      <c r="CZ348" s="86">
        <v>39.485053823959035</v>
      </c>
      <c r="DA348" s="86">
        <v>39.363656356674795</v>
      </c>
      <c r="DB348" s="86">
        <v>40.440754139084127</v>
      </c>
      <c r="DC348" s="86">
        <v>40.019662745961568</v>
      </c>
      <c r="DD348" s="86">
        <v>39.299538717199127</v>
      </c>
      <c r="DE348" s="86">
        <v>38.99248051996473</v>
      </c>
      <c r="DF348" s="86">
        <v>38.724670391853984</v>
      </c>
      <c r="DG348" s="86">
        <v>39.03050486418995</v>
      </c>
      <c r="DH348" s="86">
        <v>40.670583350830853</v>
      </c>
      <c r="DI348" s="86">
        <v>40.721248390009471</v>
      </c>
      <c r="DJ348" s="86">
        <v>40.499911779217747</v>
      </c>
      <c r="DK348" s="86">
        <v>40.45970972322894</v>
      </c>
      <c r="DL348" s="86">
        <v>41.012678899773547</v>
      </c>
      <c r="DM348" s="86">
        <v>40.87124949582649</v>
      </c>
      <c r="DN348" s="86">
        <v>41.613794290743449</v>
      </c>
      <c r="DO348" s="86">
        <v>41.527696095305018</v>
      </c>
      <c r="DP348" s="86">
        <v>40.767560534617338</v>
      </c>
      <c r="DQ348" s="86">
        <v>40.435771664516452</v>
      </c>
      <c r="DR348" s="86">
        <v>40.19562229935979</v>
      </c>
      <c r="DS348" s="86">
        <v>40.492652389655071</v>
      </c>
      <c r="DT348" s="86">
        <v>42.53946732773661</v>
      </c>
      <c r="DU348" s="86">
        <v>42.644438885594099</v>
      </c>
      <c r="DV348" s="86">
        <v>42.561561536156297</v>
      </c>
      <c r="DW348" s="86">
        <v>42.451792507391886</v>
      </c>
      <c r="DX348" s="86">
        <v>43.149009647106688</v>
      </c>
      <c r="DY348" s="86">
        <v>42.867607057212261</v>
      </c>
      <c r="DZ348" s="86">
        <v>43.481639089054688</v>
      </c>
      <c r="EA348" s="86">
        <v>43.016402467902772</v>
      </c>
      <c r="EB348" s="86">
        <v>42.728179004025172</v>
      </c>
      <c r="EC348" s="86">
        <v>42.319257037533852</v>
      </c>
      <c r="ED348" s="86">
        <v>42.292925126983256</v>
      </c>
      <c r="EE348" s="86">
        <v>42.301325840180255</v>
      </c>
      <c r="EF348" s="86">
        <v>43.430043994051552</v>
      </c>
      <c r="EG348" s="86">
        <v>43.588050223298453</v>
      </c>
      <c r="EH348" s="86">
        <v>43.190776757091896</v>
      </c>
      <c r="EI348" s="86">
        <v>42.888022149371274</v>
      </c>
      <c r="EJ348" s="86">
        <v>43.569290792594259</v>
      </c>
      <c r="EK348" s="86">
        <v>43.594237227108074</v>
      </c>
      <c r="EL348" s="86">
        <v>44.110808217266751</v>
      </c>
      <c r="EM348" s="86">
        <v>43.808093515101248</v>
      </c>
      <c r="EN348" s="86">
        <v>43.58557451892046</v>
      </c>
      <c r="EO348" s="86">
        <v>42.946449329958369</v>
      </c>
      <c r="EP348" s="86">
        <v>42.977771064965211</v>
      </c>
      <c r="EQ348" s="86">
        <v>43.236310131837826</v>
      </c>
      <c r="ER348" s="86">
        <v>46.936018551565027</v>
      </c>
      <c r="ES348" s="86">
        <v>46.952032791229065</v>
      </c>
      <c r="ET348" s="86">
        <v>46.821175066194336</v>
      </c>
      <c r="EU348" s="86">
        <v>46.442559647884508</v>
      </c>
      <c r="EV348" s="86">
        <v>46.932193333535395</v>
      </c>
      <c r="EW348" s="86">
        <v>47.177450979935067</v>
      </c>
      <c r="EX348" s="86">
        <v>47.43049699627624</v>
      </c>
      <c r="EY348" s="86">
        <v>47.250714225821639</v>
      </c>
      <c r="EZ348" s="86">
        <v>47.026503515197462</v>
      </c>
      <c r="FA348" s="86">
        <v>46.586944319368875</v>
      </c>
      <c r="FB348" s="86">
        <v>46.416023807106598</v>
      </c>
      <c r="FC348" s="86">
        <v>46.826891487372833</v>
      </c>
      <c r="FD348" s="86">
        <v>53.215584533996413</v>
      </c>
      <c r="FE348" s="86">
        <v>53.352711983025863</v>
      </c>
      <c r="FF348" s="86">
        <v>53.184162257701864</v>
      </c>
      <c r="FG348" s="86">
        <v>53.284639673481585</v>
      </c>
      <c r="FH348" s="86">
        <v>53.237007448730431</v>
      </c>
      <c r="FI348" s="86">
        <v>53.670324356314403</v>
      </c>
      <c r="FJ348" s="86">
        <v>53.65448592689274</v>
      </c>
      <c r="FK348" s="86">
        <v>53.576315713514227</v>
      </c>
      <c r="FL348" s="86">
        <v>53.460415154367446</v>
      </c>
      <c r="FM348" s="86">
        <v>52.901579514383712</v>
      </c>
      <c r="FN348" s="86">
        <v>52.830816455582472</v>
      </c>
      <c r="FO348" s="86">
        <v>53.188065740757146</v>
      </c>
      <c r="FP348" s="86">
        <v>57.240452119060308</v>
      </c>
      <c r="FQ348" s="86">
        <v>57.301616803826818</v>
      </c>
      <c r="FR348" s="86">
        <v>57.19838326251022</v>
      </c>
      <c r="FS348" s="86">
        <v>57.251559299262119</v>
      </c>
      <c r="FT348" s="86">
        <v>57.121851733369297</v>
      </c>
      <c r="FU348" s="86">
        <v>57.628976133111479</v>
      </c>
      <c r="FV348" s="86">
        <v>57.403259388384861</v>
      </c>
      <c r="FW348" s="86">
        <v>57.639848142723295</v>
      </c>
      <c r="FX348" s="86">
        <v>57.278733334524176</v>
      </c>
      <c r="FY348" s="86">
        <v>56.622770916772012</v>
      </c>
      <c r="FZ348" s="86">
        <v>56.930085807320161</v>
      </c>
      <c r="GA348" s="86">
        <v>57.109422252698451</v>
      </c>
    </row>
    <row r="349" spans="2:183">
      <c r="B349" s="43" t="s">
        <v>54</v>
      </c>
      <c r="C349" s="647" t="s">
        <v>52</v>
      </c>
      <c r="D349" s="87">
        <v>41642.279999999992</v>
      </c>
      <c r="E349" s="87">
        <v>37197.570000000007</v>
      </c>
      <c r="F349" s="87">
        <v>39879.370000000003</v>
      </c>
      <c r="G349" s="87">
        <v>36529.68</v>
      </c>
      <c r="H349" s="87">
        <v>47632.12</v>
      </c>
      <c r="I349" s="87">
        <v>49675.57</v>
      </c>
      <c r="J349" s="87">
        <v>56830.569999999992</v>
      </c>
      <c r="K349" s="87">
        <v>52095.86</v>
      </c>
      <c r="L349" s="87">
        <v>44816.670000000006</v>
      </c>
      <c r="M349" s="87">
        <v>36319.439999999995</v>
      </c>
      <c r="N349" s="87">
        <v>35205.79</v>
      </c>
      <c r="O349" s="87">
        <v>36172.51</v>
      </c>
      <c r="P349" s="87">
        <v>37475.01999999999</v>
      </c>
      <c r="Q349" s="87">
        <v>33563.89</v>
      </c>
      <c r="R349" s="87">
        <v>31728.79</v>
      </c>
      <c r="S349" s="87">
        <v>27541.599999999999</v>
      </c>
      <c r="T349" s="87">
        <v>38835.21</v>
      </c>
      <c r="U349" s="87">
        <v>45049.380000000005</v>
      </c>
      <c r="V349" s="87">
        <v>46806.04</v>
      </c>
      <c r="W349" s="87">
        <v>46850.369999999995</v>
      </c>
      <c r="X349" s="87">
        <v>44667.33</v>
      </c>
      <c r="Y349" s="87">
        <v>36068.400000000001</v>
      </c>
      <c r="Z349" s="87">
        <v>34877.710000000006</v>
      </c>
      <c r="AA349" s="87">
        <v>35612.630000000005</v>
      </c>
      <c r="AB349" s="87">
        <v>36989.56</v>
      </c>
      <c r="AC349" s="87">
        <v>33653.07</v>
      </c>
      <c r="AD349" s="87">
        <v>35864.42</v>
      </c>
      <c r="AE349" s="87">
        <v>30539.279999999999</v>
      </c>
      <c r="AF349" s="87">
        <v>42705.9</v>
      </c>
      <c r="AG349" s="87">
        <v>45319.48</v>
      </c>
      <c r="AH349" s="87">
        <v>47296.489999999991</v>
      </c>
      <c r="AI349" s="87">
        <v>47130.17</v>
      </c>
      <c r="AJ349" s="87">
        <v>44767.519999999997</v>
      </c>
      <c r="AK349" s="87">
        <v>36317.07</v>
      </c>
      <c r="AL349" s="87">
        <v>35119.879999999997</v>
      </c>
      <c r="AM349" s="87">
        <v>35509.579999999994</v>
      </c>
      <c r="AN349" s="87">
        <v>37586.089999999997</v>
      </c>
      <c r="AO349" s="87">
        <v>35331.57</v>
      </c>
      <c r="AP349" s="87">
        <v>30477.010000000002</v>
      </c>
      <c r="AQ349" s="87">
        <v>28248.82</v>
      </c>
      <c r="AR349" s="87">
        <v>40280.53</v>
      </c>
      <c r="AS349" s="87">
        <v>45985.79</v>
      </c>
      <c r="AT349" s="87">
        <v>47556.6</v>
      </c>
      <c r="AU349" s="87">
        <v>47964.32</v>
      </c>
      <c r="AV349" s="87">
        <v>45437.409999999996</v>
      </c>
      <c r="AW349" s="87">
        <v>36508.81</v>
      </c>
      <c r="AX349" s="87">
        <v>35778.619999999995</v>
      </c>
      <c r="AY349" s="87">
        <v>35923.32</v>
      </c>
      <c r="AZ349" s="87">
        <v>38346.46</v>
      </c>
      <c r="BA349" s="87">
        <v>34904.51</v>
      </c>
      <c r="BB349" s="87">
        <v>33225.5</v>
      </c>
      <c r="BC349" s="87">
        <v>31212.860000000004</v>
      </c>
      <c r="BD349" s="87">
        <v>43836.38</v>
      </c>
      <c r="BE349" s="87">
        <v>45613.25</v>
      </c>
      <c r="BF349" s="87">
        <v>46747.06</v>
      </c>
      <c r="BG349" s="87">
        <v>47408.610000000008</v>
      </c>
      <c r="BH349" s="87">
        <v>44137.43</v>
      </c>
      <c r="BI349" s="87">
        <v>35822.42</v>
      </c>
      <c r="BJ349" s="87">
        <v>35338.299999999996</v>
      </c>
      <c r="BK349" s="87">
        <v>35495.81</v>
      </c>
      <c r="BL349" s="87">
        <v>39657.21</v>
      </c>
      <c r="BM349" s="87">
        <v>36181.689999999995</v>
      </c>
      <c r="BN349" s="87">
        <v>34124.920000000006</v>
      </c>
      <c r="BO349" s="87">
        <v>33097.94</v>
      </c>
      <c r="BP349" s="87">
        <v>46731.01</v>
      </c>
      <c r="BQ349" s="87">
        <v>47259.58</v>
      </c>
      <c r="BR349" s="87">
        <v>49712.540000000008</v>
      </c>
      <c r="BS349" s="87">
        <v>50101.820000000007</v>
      </c>
      <c r="BT349" s="87">
        <v>42893.03</v>
      </c>
      <c r="BU349" s="87">
        <v>32164.150000000005</v>
      </c>
      <c r="BV349" s="87">
        <v>38105.33</v>
      </c>
      <c r="BW349" s="87">
        <v>39487.930000000008</v>
      </c>
      <c r="BX349" s="87">
        <v>42339.15</v>
      </c>
      <c r="BY349" s="87">
        <v>37165.480000000003</v>
      </c>
      <c r="BZ349" s="87">
        <v>34404.870000000003</v>
      </c>
      <c r="CA349" s="87">
        <v>34372.800000000003</v>
      </c>
      <c r="CB349" s="87">
        <v>44827.22</v>
      </c>
      <c r="CC349" s="87">
        <v>50306.709999999992</v>
      </c>
      <c r="CD349" s="87">
        <v>56209.05000000001</v>
      </c>
      <c r="CE349" s="87">
        <v>56048.1</v>
      </c>
      <c r="CF349" s="87">
        <v>51568.43</v>
      </c>
      <c r="CG349" s="87">
        <v>41940.099999999991</v>
      </c>
      <c r="CH349" s="87">
        <v>41803.19</v>
      </c>
      <c r="CI349" s="87">
        <v>42805.380000000005</v>
      </c>
      <c r="CJ349" s="87">
        <v>45104.3</v>
      </c>
      <c r="CK349" s="87">
        <v>42293.560000000005</v>
      </c>
      <c r="CL349" s="87">
        <v>43387.700000000004</v>
      </c>
      <c r="CM349" s="87">
        <v>34991.99</v>
      </c>
      <c r="CN349" s="87">
        <v>47966.73</v>
      </c>
      <c r="CO349" s="87">
        <v>55850.759999999995</v>
      </c>
      <c r="CP349" s="87">
        <v>60328.57</v>
      </c>
      <c r="CQ349" s="87">
        <v>59756.859999999993</v>
      </c>
      <c r="CR349" s="87">
        <v>56120.11</v>
      </c>
      <c r="CS349" s="87">
        <v>43659.9</v>
      </c>
      <c r="CT349" s="87">
        <v>43367.13</v>
      </c>
      <c r="CU349" s="87">
        <v>45485.719999999994</v>
      </c>
      <c r="CV349" s="87">
        <v>48044.479999999996</v>
      </c>
      <c r="CW349" s="87">
        <v>41219.229999999996</v>
      </c>
      <c r="CX349" s="87">
        <v>42087.74</v>
      </c>
      <c r="CY349" s="87">
        <v>42151.86</v>
      </c>
      <c r="CZ349" s="87">
        <v>56380.38</v>
      </c>
      <c r="DA349" s="87">
        <v>59618.83</v>
      </c>
      <c r="DB349" s="87">
        <v>62455.239999999991</v>
      </c>
      <c r="DC349" s="87">
        <v>62364.45</v>
      </c>
      <c r="DD349" s="87">
        <v>57556.04</v>
      </c>
      <c r="DE349" s="87">
        <v>45688.94</v>
      </c>
      <c r="DF349" s="87">
        <v>44805.13</v>
      </c>
      <c r="DG349" s="87">
        <v>46236.25</v>
      </c>
      <c r="DH349" s="87">
        <v>49116.219999999987</v>
      </c>
      <c r="DI349" s="87">
        <v>44497.05</v>
      </c>
      <c r="DJ349" s="87">
        <v>48470.34</v>
      </c>
      <c r="DK349" s="87">
        <v>39460.979999999996</v>
      </c>
      <c r="DL349" s="87">
        <v>49713.67</v>
      </c>
      <c r="DM349" s="87">
        <v>59730.729999999996</v>
      </c>
      <c r="DN349" s="87">
        <v>63712.610000000008</v>
      </c>
      <c r="DO349" s="87">
        <v>63859.519999999997</v>
      </c>
      <c r="DP349" s="87">
        <v>58389.929999999993</v>
      </c>
      <c r="DQ349" s="87">
        <v>46995.929999999993</v>
      </c>
      <c r="DR349" s="87">
        <v>46097.319999999992</v>
      </c>
      <c r="DS349" s="87">
        <v>47252.340000000004</v>
      </c>
      <c r="DT349" s="87">
        <v>50276.94</v>
      </c>
      <c r="DU349" s="87">
        <v>45312.049999999996</v>
      </c>
      <c r="DV349" s="87">
        <v>47666.219999999994</v>
      </c>
      <c r="DW349" s="87">
        <v>37292.930000000008</v>
      </c>
      <c r="DX349" s="87">
        <v>56583.860000000008</v>
      </c>
      <c r="DY349" s="87">
        <v>60556.429999999986</v>
      </c>
      <c r="DZ349" s="87">
        <v>64857.759999999987</v>
      </c>
      <c r="EA349" s="87">
        <v>64347.240000000005</v>
      </c>
      <c r="EB349" s="87">
        <v>59748.4</v>
      </c>
      <c r="EC349" s="87">
        <v>47439.28</v>
      </c>
      <c r="ED349" s="87">
        <v>46851.77</v>
      </c>
      <c r="EE349" s="87">
        <v>47853.200000000004</v>
      </c>
      <c r="EF349" s="87">
        <v>51287.389999999992</v>
      </c>
      <c r="EG349" s="87">
        <v>48185.38</v>
      </c>
      <c r="EH349" s="87">
        <v>41606.340000000004</v>
      </c>
      <c r="EI349" s="87">
        <v>37713.01</v>
      </c>
      <c r="EJ349" s="87">
        <v>53653.759999999995</v>
      </c>
      <c r="EK349" s="87">
        <v>61625.159999999989</v>
      </c>
      <c r="EL349" s="87">
        <v>66154.95</v>
      </c>
      <c r="EM349" s="87">
        <v>65621.45</v>
      </c>
      <c r="EN349" s="87">
        <v>61996.959999999999</v>
      </c>
      <c r="EO349" s="87">
        <v>48254.58</v>
      </c>
      <c r="EP349" s="87">
        <v>47795.500000000007</v>
      </c>
      <c r="EQ349" s="87">
        <v>49553.7</v>
      </c>
      <c r="ER349" s="87">
        <v>52352.65</v>
      </c>
      <c r="ES349" s="87">
        <v>47354.89</v>
      </c>
      <c r="ET349" s="87">
        <v>48814.15</v>
      </c>
      <c r="EU349" s="87">
        <v>41540.660000000003</v>
      </c>
      <c r="EV349" s="87">
        <v>61997.89</v>
      </c>
      <c r="EW349" s="87">
        <v>62995.840000000011</v>
      </c>
      <c r="EX349" s="87">
        <v>66754.989999999991</v>
      </c>
      <c r="EY349" s="87">
        <v>66982.19</v>
      </c>
      <c r="EZ349" s="87">
        <v>62423.589999999989</v>
      </c>
      <c r="FA349" s="87">
        <v>48984.94</v>
      </c>
      <c r="FB349" s="87">
        <v>48578.8</v>
      </c>
      <c r="FC349" s="87">
        <v>50021.450000000004</v>
      </c>
      <c r="FD349" s="87">
        <v>52767.45</v>
      </c>
      <c r="FE349" s="87">
        <v>47930.55</v>
      </c>
      <c r="FF349" s="87">
        <v>46692.490000000005</v>
      </c>
      <c r="FG349" s="87">
        <v>37422.909999999996</v>
      </c>
      <c r="FH349" s="87">
        <v>61556.68</v>
      </c>
      <c r="FI349" s="87">
        <v>63331.74</v>
      </c>
      <c r="FJ349" s="87">
        <v>68510.84</v>
      </c>
      <c r="FK349" s="87">
        <v>68252.430000000022</v>
      </c>
      <c r="FL349" s="87">
        <v>63568.159999999989</v>
      </c>
      <c r="FM349" s="87">
        <v>50139.519999999997</v>
      </c>
      <c r="FN349" s="87">
        <v>49277.479999999996</v>
      </c>
      <c r="FO349" s="87">
        <v>50974.430000000008</v>
      </c>
      <c r="FP349" s="87">
        <v>53980.58</v>
      </c>
      <c r="FQ349" s="87">
        <v>49045.9</v>
      </c>
      <c r="FR349" s="87">
        <v>53619.909999999996</v>
      </c>
      <c r="FS349" s="87">
        <v>47229.510000000009</v>
      </c>
      <c r="FT349" s="87">
        <v>56095.08</v>
      </c>
      <c r="FU349" s="87">
        <v>64459.15</v>
      </c>
      <c r="FV349" s="87">
        <v>69732.710000000006</v>
      </c>
      <c r="FW349" s="87">
        <v>69579.8</v>
      </c>
      <c r="FX349" s="87">
        <v>62564.409999999996</v>
      </c>
      <c r="FY349" s="87">
        <v>41947.850000000006</v>
      </c>
      <c r="FZ349" s="87">
        <v>45272.36</v>
      </c>
      <c r="GA349" s="87">
        <v>52627.47</v>
      </c>
    </row>
    <row r="350" spans="2:183">
      <c r="B350" s="43" t="s">
        <v>54</v>
      </c>
      <c r="C350" s="647" t="s">
        <v>53</v>
      </c>
      <c r="D350" s="86">
        <v>3.8838614414839601E-2</v>
      </c>
      <c r="E350" s="86">
        <v>3.8736001279621186E-2</v>
      </c>
      <c r="F350" s="86">
        <v>3.875030959197738E-2</v>
      </c>
      <c r="G350" s="86">
        <v>4.0669865834804572E-2</v>
      </c>
      <c r="H350" s="86">
        <v>5.2059826461488899E-2</v>
      </c>
      <c r="I350" s="86">
        <v>5.037113492799368E-2</v>
      </c>
      <c r="J350" s="86">
        <v>5.3777229074068726E-2</v>
      </c>
      <c r="K350" s="86">
        <v>5.0374102884140765E-2</v>
      </c>
      <c r="L350" s="86">
        <v>6.1590534175556461E-2</v>
      </c>
      <c r="M350" s="86">
        <v>4.7579462333305553E-2</v>
      </c>
      <c r="N350" s="86">
        <v>4.7668654971171981E-2</v>
      </c>
      <c r="O350" s="86">
        <v>4.747938389870679E-2</v>
      </c>
      <c r="P350" s="86">
        <v>4.7741056824515758E-2</v>
      </c>
      <c r="Q350" s="86">
        <v>4.7632190974433726E-2</v>
      </c>
      <c r="R350" s="86">
        <v>4.7386575502948225E-2</v>
      </c>
      <c r="S350" s="86">
        <v>4.5518204736725368E-2</v>
      </c>
      <c r="T350" s="86">
        <v>6.1243880376138059E-2</v>
      </c>
      <c r="U350" s="86">
        <v>6.1483052226129292E-2</v>
      </c>
      <c r="V350" s="86">
        <v>6.1405972542399122E-2</v>
      </c>
      <c r="W350" s="86">
        <v>6.1407866121685431E-2</v>
      </c>
      <c r="X350" s="86">
        <v>6.1599646051851385E-2</v>
      </c>
      <c r="Y350" s="86">
        <v>4.7511508912326771E-2</v>
      </c>
      <c r="Z350" s="86">
        <v>4.7664621836749986E-2</v>
      </c>
      <c r="AA350" s="86">
        <v>4.7392097421055566E-2</v>
      </c>
      <c r="AB350" s="86">
        <v>4.8420800744791194E-2</v>
      </c>
      <c r="AC350" s="86">
        <v>4.8450489534936303E-2</v>
      </c>
      <c r="AD350" s="86">
        <v>4.821260358466941E-2</v>
      </c>
      <c r="AE350" s="86">
        <v>4.8272609153360034E-2</v>
      </c>
      <c r="AF350" s="86">
        <v>7.021109741060419E-2</v>
      </c>
      <c r="AG350" s="86">
        <v>6.2340016309281779E-2</v>
      </c>
      <c r="AH350" s="86">
        <v>6.2248473812110933E-2</v>
      </c>
      <c r="AI350" s="86">
        <v>6.2218277007733844E-2</v>
      </c>
      <c r="AJ350" s="86">
        <v>6.2366844912634209E-2</v>
      </c>
      <c r="AK350" s="86">
        <v>4.8326197813276024E-2</v>
      </c>
      <c r="AL350" s="86">
        <v>4.8422809118233621E-2</v>
      </c>
      <c r="AM350" s="86">
        <v>4.8183418846004994E-2</v>
      </c>
      <c r="AN350" s="86">
        <v>4.8632897536464839E-2</v>
      </c>
      <c r="AO350" s="86">
        <v>4.8577419919701367E-2</v>
      </c>
      <c r="AP350" s="86">
        <v>4.847059244143051E-2</v>
      </c>
      <c r="AQ350" s="86">
        <v>5.1010473926058272E-2</v>
      </c>
      <c r="AR350" s="86">
        <v>6.1308664317759901E-2</v>
      </c>
      <c r="AS350" s="86">
        <v>6.2482968129817774E-2</v>
      </c>
      <c r="AT350" s="86">
        <v>6.237240269258721E-2</v>
      </c>
      <c r="AU350" s="86">
        <v>6.2421064019568248E-2</v>
      </c>
      <c r="AV350" s="86">
        <v>6.2529842361869148E-2</v>
      </c>
      <c r="AW350" s="86">
        <v>4.8410054455594612E-2</v>
      </c>
      <c r="AX350" s="86">
        <v>4.8631932866314655E-2</v>
      </c>
      <c r="AY350" s="86">
        <v>4.8321728402102922E-2</v>
      </c>
      <c r="AZ350" s="86">
        <v>4.9636294820469593E-2</v>
      </c>
      <c r="BA350" s="86">
        <v>4.9663003936102644E-2</v>
      </c>
      <c r="BB350" s="86">
        <v>4.9047510933481503E-2</v>
      </c>
      <c r="BC350" s="86">
        <v>5.1827167832574239E-2</v>
      </c>
      <c r="BD350" s="86">
        <v>6.6458753662052367E-2</v>
      </c>
      <c r="BE350" s="86">
        <v>6.3841006491416163E-2</v>
      </c>
      <c r="BF350" s="86">
        <v>6.2997200457435593E-2</v>
      </c>
      <c r="BG350" s="86">
        <v>6.3191292488426365E-2</v>
      </c>
      <c r="BH350" s="86">
        <v>6.3034056939034203E-2</v>
      </c>
      <c r="BI350" s="86">
        <v>4.8950852673899745E-2</v>
      </c>
      <c r="BJ350" s="86">
        <v>4.9286909358491782E-2</v>
      </c>
      <c r="BK350" s="86">
        <v>4.8870920930457959E-2</v>
      </c>
      <c r="BL350" s="86">
        <v>5.100275959002934E-2</v>
      </c>
      <c r="BM350" s="86">
        <v>5.1048764671954336E-2</v>
      </c>
      <c r="BN350" s="86">
        <v>5.0521995218572362E-2</v>
      </c>
      <c r="BO350" s="86">
        <v>5.4081957435111877E-2</v>
      </c>
      <c r="BP350" s="86">
        <v>6.9738033612020758E-2</v>
      </c>
      <c r="BQ350" s="86">
        <v>6.4982291274502987E-2</v>
      </c>
      <c r="BR350" s="86">
        <v>6.5056968265403275E-2</v>
      </c>
      <c r="BS350" s="86">
        <v>6.5054997392700806E-2</v>
      </c>
      <c r="BT350" s="86">
        <v>6.3058830247094341E-2</v>
      </c>
      <c r="BU350" s="86">
        <v>4.7639921955851108E-2</v>
      </c>
      <c r="BV350" s="86">
        <v>5.0788172835833471E-2</v>
      </c>
      <c r="BW350" s="86">
        <v>5.0789980588438373E-2</v>
      </c>
      <c r="BX350" s="86">
        <v>5.2388021140735562E-2</v>
      </c>
      <c r="BY350" s="86">
        <v>5.2410100176526614E-2</v>
      </c>
      <c r="BZ350" s="86">
        <v>5.2641945591233787E-2</v>
      </c>
      <c r="CA350" s="86">
        <v>6.0120437119906285E-2</v>
      </c>
      <c r="CB350" s="86">
        <v>6.8212077211060498E-2</v>
      </c>
      <c r="CC350" s="86">
        <v>6.6893342354086907E-2</v>
      </c>
      <c r="CD350" s="86">
        <v>6.9262905039580713E-2</v>
      </c>
      <c r="CE350" s="86">
        <v>6.9067061522661774E-2</v>
      </c>
      <c r="CF350" s="86">
        <v>6.7199282039099653E-2</v>
      </c>
      <c r="CG350" s="86">
        <v>5.2229291272374218E-2</v>
      </c>
      <c r="CH350" s="86">
        <v>5.2269589972606827E-2</v>
      </c>
      <c r="CI350" s="86">
        <v>5.2054939417794176E-2</v>
      </c>
      <c r="CJ350" s="86">
        <v>5.3907644809499465E-2</v>
      </c>
      <c r="CK350" s="86">
        <v>5.4053284460701248E-2</v>
      </c>
      <c r="CL350" s="86">
        <v>5.3618097308102783E-2</v>
      </c>
      <c r="CM350" s="86">
        <v>5.5243142835581828E-2</v>
      </c>
      <c r="CN350" s="86">
        <v>6.7350727302647656E-2</v>
      </c>
      <c r="CO350" s="86">
        <v>7.1056480087229951E-2</v>
      </c>
      <c r="CP350" s="86">
        <v>7.2824724730983934E-2</v>
      </c>
      <c r="CQ350" s="86">
        <v>7.2177914767342186E-2</v>
      </c>
      <c r="CR350" s="86">
        <v>7.1292402191004828E-2</v>
      </c>
      <c r="CS350" s="86">
        <v>5.3783411758416083E-2</v>
      </c>
      <c r="CT350" s="86">
        <v>5.4007023444958051E-2</v>
      </c>
      <c r="CU350" s="86">
        <v>5.4613583048192936E-2</v>
      </c>
      <c r="CV350" s="86">
        <v>5.7003977566921216E-2</v>
      </c>
      <c r="CW350" s="86">
        <v>5.7379173309638799E-2</v>
      </c>
      <c r="CX350" s="86">
        <v>6.2190817169452753E-2</v>
      </c>
      <c r="CY350" s="86">
        <v>6.5175655717021178E-2</v>
      </c>
      <c r="CZ350" s="86">
        <v>7.7111013631119329E-2</v>
      </c>
      <c r="DA350" s="86">
        <v>7.5297634834920399E-2</v>
      </c>
      <c r="DB350" s="86">
        <v>7.4647346279407917E-2</v>
      </c>
      <c r="DC350" s="86">
        <v>7.43109096264606E-2</v>
      </c>
      <c r="DD350" s="86">
        <v>7.3585397279812254E-2</v>
      </c>
      <c r="DE350" s="86">
        <v>5.6036149490107039E-2</v>
      </c>
      <c r="DF350" s="86">
        <v>5.5658715979943041E-2</v>
      </c>
      <c r="DG350" s="86">
        <v>5.6026581340375026E-2</v>
      </c>
      <c r="DH350" s="86">
        <v>5.8463422077925153E-2</v>
      </c>
      <c r="DI350" s="86">
        <v>5.8517320039420929E-2</v>
      </c>
      <c r="DJ350" s="86">
        <v>5.8075394681064429E-2</v>
      </c>
      <c r="DK350" s="86">
        <v>5.8373367257880796E-2</v>
      </c>
      <c r="DL350" s="86">
        <v>7.5764070575079695E-2</v>
      </c>
      <c r="DM350" s="86">
        <v>7.5951203124578787E-2</v>
      </c>
      <c r="DN350" s="86">
        <v>7.6436395910634392E-2</v>
      </c>
      <c r="DO350" s="86">
        <v>7.6418870414101836E-2</v>
      </c>
      <c r="DP350" s="86">
        <v>7.5237328377121535E-2</v>
      </c>
      <c r="DQ350" s="86">
        <v>5.7569727970135223E-2</v>
      </c>
      <c r="DR350" s="86">
        <v>5.7306991635676402E-2</v>
      </c>
      <c r="DS350" s="86">
        <v>5.7479228218093495E-2</v>
      </c>
      <c r="DT350" s="86">
        <v>5.9947646351269757E-2</v>
      </c>
      <c r="DU350" s="86">
        <v>5.9877077168823768E-2</v>
      </c>
      <c r="DV350" s="86">
        <v>5.9918859885095488E-2</v>
      </c>
      <c r="DW350" s="86">
        <v>6.0585713357377273E-2</v>
      </c>
      <c r="DX350" s="86">
        <v>8.2112959873039792E-2</v>
      </c>
      <c r="DY350" s="86">
        <v>7.8360540295168507E-2</v>
      </c>
      <c r="DZ350" s="86">
        <v>7.8063102561356165E-2</v>
      </c>
      <c r="EA350" s="86">
        <v>7.8221781573537222E-2</v>
      </c>
      <c r="EB350" s="86">
        <v>7.7141930492678368E-2</v>
      </c>
      <c r="EC350" s="86">
        <v>5.8947142088216054E-2</v>
      </c>
      <c r="ED350" s="86">
        <v>5.8852412518597165E-2</v>
      </c>
      <c r="EE350" s="86">
        <v>5.8627131385580719E-2</v>
      </c>
      <c r="EF350" s="86">
        <v>6.1320254361085506E-2</v>
      </c>
      <c r="EG350" s="86">
        <v>6.151241266273294E-2</v>
      </c>
      <c r="EH350" s="86">
        <v>6.1743244819477509E-2</v>
      </c>
      <c r="EI350" s="86">
        <v>6.3794452714093536E-2</v>
      </c>
      <c r="EJ350" s="86">
        <v>7.5171343626457582E-2</v>
      </c>
      <c r="EK350" s="86">
        <v>7.9246080785141754E-2</v>
      </c>
      <c r="EL350" s="86">
        <v>8.0125000181675746E-2</v>
      </c>
      <c r="EM350" s="86">
        <v>7.9939823527176004E-2</v>
      </c>
      <c r="EN350" s="86">
        <v>7.9361679608972488E-2</v>
      </c>
      <c r="EO350" s="86">
        <v>5.9973989294944345E-2</v>
      </c>
      <c r="EP350" s="86">
        <v>6.0132863363761592E-2</v>
      </c>
      <c r="EQ350" s="86">
        <v>6.0319706605430068E-2</v>
      </c>
      <c r="ER350" s="86">
        <v>6.2977480621450768E-2</v>
      </c>
      <c r="ES350" s="86">
        <v>6.2990842197032021E-2</v>
      </c>
      <c r="ET350" s="86">
        <v>6.3040818669054768E-2</v>
      </c>
      <c r="EU350" s="86">
        <v>6.4740059698924546E-2</v>
      </c>
      <c r="EV350" s="86">
        <v>8.5254306575349409E-2</v>
      </c>
      <c r="EW350" s="86">
        <v>8.1585932185232107E-2</v>
      </c>
      <c r="EX350" s="86">
        <v>8.1996217278277911E-2</v>
      </c>
      <c r="EY350" s="86">
        <v>8.1872246313730343E-2</v>
      </c>
      <c r="EZ350" s="86">
        <v>8.1100820165103546E-2</v>
      </c>
      <c r="FA350" s="86">
        <v>6.1473102394473449E-2</v>
      </c>
      <c r="FB350" s="86">
        <v>6.1648223350253814E-2</v>
      </c>
      <c r="FC350" s="86">
        <v>6.1767032447706774E-2</v>
      </c>
      <c r="FD350" s="86">
        <v>6.4788456327112123E-2</v>
      </c>
      <c r="FE350" s="86">
        <v>6.4907740792360988E-2</v>
      </c>
      <c r="FF350" s="86">
        <v>6.5013593785984272E-2</v>
      </c>
      <c r="FG350" s="86">
        <v>6.5324123499424999E-2</v>
      </c>
      <c r="FH350" s="86">
        <v>8.7263839067502416E-2</v>
      </c>
      <c r="FI350" s="86">
        <v>8.3578502742752553E-2</v>
      </c>
      <c r="FJ350" s="86">
        <v>8.4579591314598496E-2</v>
      </c>
      <c r="FK350" s="86">
        <v>8.4191392973173962E-2</v>
      </c>
      <c r="FL350" s="86">
        <v>8.3473874297864195E-2</v>
      </c>
      <c r="FM350" s="86">
        <v>6.3310784174829327E-2</v>
      </c>
      <c r="FN350" s="86">
        <v>6.3470454171196469E-2</v>
      </c>
      <c r="FO350" s="86">
        <v>6.3644226108770366E-2</v>
      </c>
      <c r="FP350" s="86">
        <v>6.6667893467876368E-2</v>
      </c>
      <c r="FQ350" s="86">
        <v>6.6700367334193475E-2</v>
      </c>
      <c r="FR350" s="86">
        <v>6.6647281497944036E-2</v>
      </c>
      <c r="FS350" s="86">
        <v>7.0186834745099527E-2</v>
      </c>
      <c r="FT350" s="86">
        <v>8.677455293263385E-2</v>
      </c>
      <c r="FU350" s="86">
        <v>8.5802529118136447E-2</v>
      </c>
      <c r="FV350" s="86">
        <v>8.6542607639778321E-2</v>
      </c>
      <c r="FW350" s="86">
        <v>8.6823396199867023E-2</v>
      </c>
      <c r="FX350" s="86">
        <v>8.5966456758045387E-2</v>
      </c>
      <c r="FY350" s="86">
        <v>6.5595623148138313E-2</v>
      </c>
      <c r="FZ350" s="86">
        <v>6.568583829984953E-2</v>
      </c>
      <c r="GA350" s="86">
        <v>6.5565855677418919E-2</v>
      </c>
    </row>
    <row r="351" spans="2:183">
      <c r="B351" s="43" t="s">
        <v>54</v>
      </c>
      <c r="C351" s="647" t="s">
        <v>228</v>
      </c>
      <c r="D351" s="85">
        <v>29684579.82</v>
      </c>
      <c r="E351" s="85">
        <v>26584887.560000002</v>
      </c>
      <c r="F351" s="85">
        <v>28604778.699999999</v>
      </c>
      <c r="G351" s="85">
        <v>24589890.829999998</v>
      </c>
      <c r="H351" s="85">
        <v>25302947.25</v>
      </c>
      <c r="I351" s="85">
        <v>27504365.449999999</v>
      </c>
      <c r="J351" s="85">
        <v>29780979.289999999</v>
      </c>
      <c r="K351" s="85">
        <v>28798941.41</v>
      </c>
      <c r="L351" s="85">
        <v>20873286.630000003</v>
      </c>
      <c r="M351" s="85">
        <v>21909417.650000002</v>
      </c>
      <c r="N351" s="85">
        <v>21184135.07</v>
      </c>
      <c r="O351" s="85">
        <v>21888099.720000003</v>
      </c>
      <c r="P351" s="85">
        <v>23201997.5</v>
      </c>
      <c r="Q351" s="85">
        <v>20799326.739999998</v>
      </c>
      <c r="R351" s="85">
        <v>19799948.889999997</v>
      </c>
      <c r="S351" s="85">
        <v>18029902.090000004</v>
      </c>
      <c r="T351" s="85">
        <v>18810550.150000002</v>
      </c>
      <c r="U351" s="85">
        <v>21682329.179999996</v>
      </c>
      <c r="V351" s="85">
        <v>22546429.969999999</v>
      </c>
      <c r="W351" s="85">
        <v>22551890.110000003</v>
      </c>
      <c r="X351" s="85">
        <v>21497445.300000001</v>
      </c>
      <c r="Y351" s="85">
        <v>22487476.18</v>
      </c>
      <c r="Z351" s="85">
        <v>21633274.5</v>
      </c>
      <c r="AA351" s="85">
        <v>22263403.039999999</v>
      </c>
      <c r="AB351" s="85">
        <v>24210408.849999998</v>
      </c>
      <c r="AC351" s="85">
        <v>21958074.010000002</v>
      </c>
      <c r="AD351" s="85">
        <v>23561465.460000001</v>
      </c>
      <c r="AE351" s="85">
        <v>20169595.500000004</v>
      </c>
      <c r="AF351" s="85">
        <v>19502418.620000001</v>
      </c>
      <c r="AG351" s="85">
        <v>23243764.41</v>
      </c>
      <c r="AH351" s="85">
        <v>24348566.299999997</v>
      </c>
      <c r="AI351" s="85">
        <v>24203928.330000002</v>
      </c>
      <c r="AJ351" s="85">
        <v>22926173.379999999</v>
      </c>
      <c r="AK351" s="85">
        <v>24039401.240000002</v>
      </c>
      <c r="AL351" s="85">
        <v>23170274.82</v>
      </c>
      <c r="AM351" s="85">
        <v>23608160.389999997</v>
      </c>
      <c r="AN351" s="85">
        <v>25081931.430000003</v>
      </c>
      <c r="AO351" s="85">
        <v>23584127.080000002</v>
      </c>
      <c r="AP351" s="85">
        <v>20358441.390000004</v>
      </c>
      <c r="AQ351" s="85">
        <v>17914158.119999997</v>
      </c>
      <c r="AR351" s="85">
        <v>21453589.470000003</v>
      </c>
      <c r="AS351" s="85">
        <v>23939752.27</v>
      </c>
      <c r="AT351" s="85">
        <v>24842794.280000001</v>
      </c>
      <c r="AU351" s="85">
        <v>24910165.510000002</v>
      </c>
      <c r="AV351" s="85">
        <v>23670706.359999999</v>
      </c>
      <c r="AW351" s="85">
        <v>24533866.530000001</v>
      </c>
      <c r="AX351" s="85">
        <v>23873501.200000003</v>
      </c>
      <c r="AY351" s="85">
        <v>24212601.390000001</v>
      </c>
      <c r="AZ351" s="85">
        <v>26205580.800000001</v>
      </c>
      <c r="BA351" s="85">
        <v>23830185.860000003</v>
      </c>
      <c r="BB351" s="85">
        <v>23019787.650000002</v>
      </c>
      <c r="BC351" s="85">
        <v>20478766.109999999</v>
      </c>
      <c r="BD351" s="85">
        <v>22676966.149999999</v>
      </c>
      <c r="BE351" s="85">
        <v>24468514.489999998</v>
      </c>
      <c r="BF351" s="85">
        <v>25292896.019999996</v>
      </c>
      <c r="BG351" s="85">
        <v>25592740.389999997</v>
      </c>
      <c r="BH351" s="85">
        <v>23936735.469999999</v>
      </c>
      <c r="BI351" s="85">
        <v>25035630.370000001</v>
      </c>
      <c r="BJ351" s="85">
        <v>24460936.57</v>
      </c>
      <c r="BK351" s="85">
        <v>24809344.899999999</v>
      </c>
      <c r="BL351" s="85">
        <v>27140694.120000001</v>
      </c>
      <c r="BM351" s="85">
        <v>24797875.700000003</v>
      </c>
      <c r="BN351" s="85">
        <v>23686429.220000003</v>
      </c>
      <c r="BO351" s="85">
        <v>21437243.899999999</v>
      </c>
      <c r="BP351" s="85">
        <v>23433198.380000003</v>
      </c>
      <c r="BQ351" s="85">
        <v>25522083.939999998</v>
      </c>
      <c r="BR351" s="85">
        <v>26821462.640000001</v>
      </c>
      <c r="BS351" s="85">
        <v>27009658.620000001</v>
      </c>
      <c r="BT351" s="85">
        <v>23971047.060000002</v>
      </c>
      <c r="BU351" s="85">
        <v>23846107.689999998</v>
      </c>
      <c r="BV351" s="85">
        <v>26177376.559999995</v>
      </c>
      <c r="BW351" s="85">
        <v>27224060.18</v>
      </c>
      <c r="BX351" s="85">
        <v>28897751.589999996</v>
      </c>
      <c r="BY351" s="85">
        <v>25364738.610000003</v>
      </c>
      <c r="BZ351" s="85">
        <v>23221374.120000001</v>
      </c>
      <c r="CA351" s="85">
        <v>20573997.620000001</v>
      </c>
      <c r="CB351" s="85">
        <v>23694229.5</v>
      </c>
      <c r="CC351" s="85">
        <v>27081581.219999999</v>
      </c>
      <c r="CD351" s="85">
        <v>29437296.420000002</v>
      </c>
      <c r="CE351" s="85">
        <v>29465970.050000001</v>
      </c>
      <c r="CF351" s="85">
        <v>27555217.32</v>
      </c>
      <c r="CG351" s="85">
        <v>28813141.390000004</v>
      </c>
      <c r="CH351" s="85">
        <v>28612271.920000002</v>
      </c>
      <c r="CI351" s="85">
        <v>29475468.079999998</v>
      </c>
      <c r="CJ351" s="85">
        <v>31389252.800000001</v>
      </c>
      <c r="CK351" s="85">
        <v>29396159.389999997</v>
      </c>
      <c r="CL351" s="85">
        <v>30222546.289999999</v>
      </c>
      <c r="CM351" s="85">
        <v>23624850.119999997</v>
      </c>
      <c r="CN351" s="85">
        <v>26847464.759999998</v>
      </c>
      <c r="CO351" s="85">
        <v>29856094.550000001</v>
      </c>
      <c r="CP351" s="85">
        <v>31798840.48</v>
      </c>
      <c r="CQ351" s="85">
        <v>31710342.239999998</v>
      </c>
      <c r="CR351" s="85">
        <v>29953125.639999997</v>
      </c>
      <c r="CS351" s="85">
        <v>30458856.629999999</v>
      </c>
      <c r="CT351" s="85">
        <v>30168541.239999995</v>
      </c>
      <c r="CU351" s="85">
        <v>31550319.100000001</v>
      </c>
      <c r="CV351" s="85">
        <v>33113449.300000001</v>
      </c>
      <c r="CW351" s="85">
        <v>28334603.510000002</v>
      </c>
      <c r="CX351" s="85">
        <v>26343573.249999996</v>
      </c>
      <c r="CY351" s="85">
        <v>25221030.859999999</v>
      </c>
      <c r="CZ351" s="85">
        <v>28926216.66</v>
      </c>
      <c r="DA351" s="85">
        <v>31226801.459999997</v>
      </c>
      <c r="DB351" s="85">
        <v>33898045.270000003</v>
      </c>
      <c r="DC351" s="85">
        <v>33648338.150000006</v>
      </c>
      <c r="DD351" s="85">
        <v>30796342.620000001</v>
      </c>
      <c r="DE351" s="85">
        <v>31838114.350000001</v>
      </c>
      <c r="DF351" s="85">
        <v>31218069.919999998</v>
      </c>
      <c r="DG351" s="85">
        <v>32256378.960000001</v>
      </c>
      <c r="DH351" s="85">
        <v>34217237.899999999</v>
      </c>
      <c r="DI351" s="85">
        <v>31009268.240000002</v>
      </c>
      <c r="DJ351" s="85">
        <v>33850126.009999998</v>
      </c>
      <c r="DK351" s="85">
        <v>27390629.349999998</v>
      </c>
      <c r="DL351" s="85">
        <v>26960764.900000002</v>
      </c>
      <c r="DM351" s="85">
        <v>32202336.350000001</v>
      </c>
      <c r="DN351" s="85">
        <v>34750374.829999998</v>
      </c>
      <c r="DO351" s="85">
        <v>34766528.18</v>
      </c>
      <c r="DP351" s="85">
        <v>31697139.700000003</v>
      </c>
      <c r="DQ351" s="85">
        <v>33055953.27</v>
      </c>
      <c r="DR351" s="85">
        <v>32379158.449999999</v>
      </c>
      <c r="DS351" s="85">
        <v>33335322.439999998</v>
      </c>
      <c r="DT351" s="85">
        <v>35727311.43</v>
      </c>
      <c r="DU351" s="85">
        <v>32316542.350000001</v>
      </c>
      <c r="DV351" s="85">
        <v>33905933.210000001</v>
      </c>
      <c r="DW351" s="85">
        <v>26168069.289999999</v>
      </c>
      <c r="DX351" s="85">
        <v>29790471.479999997</v>
      </c>
      <c r="DY351" s="85">
        <v>33188317.370000001</v>
      </c>
      <c r="DZ351" s="85">
        <v>36191037.989999995</v>
      </c>
      <c r="EA351" s="85">
        <v>35450741.130000003</v>
      </c>
      <c r="EB351" s="85">
        <v>33153816.879999999</v>
      </c>
      <c r="EC351" s="85">
        <v>34104986.649999999</v>
      </c>
      <c r="ED351" s="85">
        <v>33715792.700000003</v>
      </c>
      <c r="EE351" s="85">
        <v>34575447.469999999</v>
      </c>
      <c r="EF351" s="85">
        <v>36375559.480000004</v>
      </c>
      <c r="EG351" s="85">
        <v>34192623.430000007</v>
      </c>
      <c r="EH351" s="85">
        <v>29146169.079999998</v>
      </c>
      <c r="EI351" s="85">
        <v>25391585.320000004</v>
      </c>
      <c r="EJ351" s="85">
        <v>31151358.800000004</v>
      </c>
      <c r="EK351" s="85">
        <v>33962378.579999998</v>
      </c>
      <c r="EL351" s="85">
        <v>36486102.600000001</v>
      </c>
      <c r="EM351" s="85">
        <v>36027054.580000006</v>
      </c>
      <c r="EN351" s="85">
        <v>34110836.819999993</v>
      </c>
      <c r="EO351" s="85">
        <v>34602615.549999997</v>
      </c>
      <c r="EP351" s="85">
        <v>34207886.039999999</v>
      </c>
      <c r="EQ351" s="85">
        <v>35568943</v>
      </c>
      <c r="ER351" s="85">
        <v>39069870.139999993</v>
      </c>
      <c r="ES351" s="85">
        <v>35344681.780000001</v>
      </c>
      <c r="ET351" s="85">
        <v>36303671.100000001</v>
      </c>
      <c r="EU351" s="85">
        <v>29841553.030000001</v>
      </c>
      <c r="EV351" s="85">
        <v>34191616.400000006</v>
      </c>
      <c r="EW351" s="85">
        <v>36490638.130000003</v>
      </c>
      <c r="EX351" s="85">
        <v>38681004.010000005</v>
      </c>
      <c r="EY351" s="85">
        <v>38724237.369999997</v>
      </c>
      <c r="EZ351" s="85">
        <v>36258890.760000005</v>
      </c>
      <c r="FA351" s="85">
        <v>37171866.060000002</v>
      </c>
      <c r="FB351" s="85">
        <v>36624405.559999995</v>
      </c>
      <c r="FC351" s="85">
        <v>37972338.880000003</v>
      </c>
      <c r="FD351" s="85">
        <v>43394604.18</v>
      </c>
      <c r="FE351" s="85">
        <v>39445771.210000001</v>
      </c>
      <c r="FF351" s="85">
        <v>38243334.450000003</v>
      </c>
      <c r="FG351" s="85">
        <v>30563148.600000001</v>
      </c>
      <c r="FH351" s="85">
        <v>37615410.219999999</v>
      </c>
      <c r="FI351" s="85">
        <v>40732103.209999993</v>
      </c>
      <c r="FJ351" s="85">
        <v>43529514.18</v>
      </c>
      <c r="FK351" s="85">
        <v>43501596.490000002</v>
      </c>
      <c r="FL351" s="85">
        <v>40775470.569999993</v>
      </c>
      <c r="FM351" s="85">
        <v>41946000.370000012</v>
      </c>
      <c r="FN351" s="85">
        <v>41066307.139999993</v>
      </c>
      <c r="FO351" s="85">
        <v>42650774.909999996</v>
      </c>
      <c r="FP351" s="85">
        <v>46401219.769999996</v>
      </c>
      <c r="FQ351" s="85">
        <v>42183886.829999998</v>
      </c>
      <c r="FR351" s="85">
        <v>46071583.339999996</v>
      </c>
      <c r="FS351" s="85">
        <v>38572447.270000003</v>
      </c>
      <c r="FT351" s="85">
        <v>36982299.069999993</v>
      </c>
      <c r="FU351" s="85">
        <v>43358227.469999999</v>
      </c>
      <c r="FV351" s="85">
        <v>46323074.840000011</v>
      </c>
      <c r="FW351" s="85">
        <v>46261842.269999996</v>
      </c>
      <c r="FX351" s="85">
        <v>41748709.119999997</v>
      </c>
      <c r="FY351" s="85">
        <v>36251734.219999999</v>
      </c>
      <c r="FZ351" s="85">
        <v>39282943.770000003</v>
      </c>
      <c r="GA351" s="85">
        <v>45892407.570000008</v>
      </c>
    </row>
    <row r="352" spans="2:183">
      <c r="B352" s="183" t="s">
        <v>54</v>
      </c>
      <c r="C352" s="648" t="s">
        <v>229</v>
      </c>
      <c r="D352" s="184">
        <v>27.685994851759052</v>
      </c>
      <c r="E352" s="184">
        <v>27.684395473756627</v>
      </c>
      <c r="F352" s="184">
        <v>27.794923300819448</v>
      </c>
      <c r="G352" s="184">
        <v>27.376849754736181</v>
      </c>
      <c r="H352" s="184">
        <v>27.655016043779025</v>
      </c>
      <c r="I352" s="184">
        <v>27.889485781256212</v>
      </c>
      <c r="J352" s="184">
        <v>28.180934052367004</v>
      </c>
      <c r="K352" s="184">
        <v>27.8471425088612</v>
      </c>
      <c r="L352" s="184">
        <v>28.685684892277823</v>
      </c>
      <c r="M352" s="184">
        <v>28.701937910464341</v>
      </c>
      <c r="N352" s="184">
        <v>28.683328097864987</v>
      </c>
      <c r="O352" s="184">
        <v>28.72992472513123</v>
      </c>
      <c r="P352" s="184">
        <v>29.55803308683419</v>
      </c>
      <c r="Q352" s="184">
        <v>29.517362362328264</v>
      </c>
      <c r="R352" s="184">
        <v>29.570991299400347</v>
      </c>
      <c r="S352" s="184">
        <v>29.798151694735701</v>
      </c>
      <c r="T352" s="184">
        <v>29.6646029002018</v>
      </c>
      <c r="U352" s="184">
        <v>29.591878453334246</v>
      </c>
      <c r="V352" s="184">
        <v>29.579205155295011</v>
      </c>
      <c r="W352" s="184">
        <v>29.559285202354687</v>
      </c>
      <c r="X352" s="184">
        <v>29.646612445808515</v>
      </c>
      <c r="Y352" s="184">
        <v>29.621883004009213</v>
      </c>
      <c r="Z352" s="184">
        <v>29.564494002992355</v>
      </c>
      <c r="AA352" s="184">
        <v>29.627392467108002</v>
      </c>
      <c r="AB352" s="184">
        <v>31.692385172350775</v>
      </c>
      <c r="AC352" s="184">
        <v>31.613146587484049</v>
      </c>
      <c r="AD352" s="184">
        <v>31.673719917870148</v>
      </c>
      <c r="AE352" s="184">
        <v>31.881530944831365</v>
      </c>
      <c r="AF352" s="184">
        <v>32.063162548294287</v>
      </c>
      <c r="AG352" s="184">
        <v>31.973373313385398</v>
      </c>
      <c r="AH352" s="184">
        <v>32.045952917182582</v>
      </c>
      <c r="AI352" s="184">
        <v>31.952499163726269</v>
      </c>
      <c r="AJ352" s="184">
        <v>31.939073230561419</v>
      </c>
      <c r="AK352" s="184">
        <v>31.988617463824948</v>
      </c>
      <c r="AL352" s="184">
        <v>31.946857302071503</v>
      </c>
      <c r="AM352" s="184">
        <v>32.034225137414595</v>
      </c>
      <c r="AN352" s="184">
        <v>32.453681701177942</v>
      </c>
      <c r="AO352" s="184">
        <v>32.425845910746695</v>
      </c>
      <c r="AP352" s="184">
        <v>32.378035619551923</v>
      </c>
      <c r="AQ352" s="184">
        <v>32.348597063082458</v>
      </c>
      <c r="AR352" s="184">
        <v>32.653267353415131</v>
      </c>
      <c r="AS352" s="184">
        <v>32.528021767640453</v>
      </c>
      <c r="AT352" s="184">
        <v>32.582328611407505</v>
      </c>
      <c r="AU352" s="184">
        <v>32.418244145601378</v>
      </c>
      <c r="AV352" s="184">
        <v>32.575041959585583</v>
      </c>
      <c r="AW352" s="184">
        <v>32.531485269544255</v>
      </c>
      <c r="AX352" s="184">
        <v>32.449952168146304</v>
      </c>
      <c r="AY352" s="184">
        <v>32.56922657137369</v>
      </c>
      <c r="AZ352" s="184">
        <v>33.920939104429387</v>
      </c>
      <c r="BA352" s="184">
        <v>33.906180438093465</v>
      </c>
      <c r="BB352" s="184">
        <v>33.981829812938784</v>
      </c>
      <c r="BC352" s="184">
        <v>34.003819201028143</v>
      </c>
      <c r="BD352" s="184">
        <v>34.379729967792734</v>
      </c>
      <c r="BE352" s="184">
        <v>34.246509345231928</v>
      </c>
      <c r="BF352" s="184">
        <v>34.085173286213397</v>
      </c>
      <c r="BG352" s="184">
        <v>34.112755964894404</v>
      </c>
      <c r="BH352" s="184">
        <v>34.184807465015062</v>
      </c>
      <c r="BI352" s="184">
        <v>34.210850462924626</v>
      </c>
      <c r="BJ352" s="184">
        <v>34.116071331937505</v>
      </c>
      <c r="BK352" s="184">
        <v>34.15770855614678</v>
      </c>
      <c r="BL352" s="184">
        <v>34.905387880511086</v>
      </c>
      <c r="BM352" s="184">
        <v>34.987335333802129</v>
      </c>
      <c r="BN352" s="184">
        <v>35.067793969858172</v>
      </c>
      <c r="BO352" s="184">
        <v>35.028406968104704</v>
      </c>
      <c r="BP352" s="184">
        <v>34.970037588778638</v>
      </c>
      <c r="BQ352" s="184">
        <v>35.093064570641438</v>
      </c>
      <c r="BR352" s="184">
        <v>35.100259286734882</v>
      </c>
      <c r="BS352" s="184">
        <v>35.07084714890275</v>
      </c>
      <c r="BT352" s="184">
        <v>35.240834872277624</v>
      </c>
      <c r="BU352" s="184">
        <v>35.319655868487764</v>
      </c>
      <c r="BV352" s="184">
        <v>34.890161694386997</v>
      </c>
      <c r="BW352" s="184">
        <v>35.01600332255142</v>
      </c>
      <c r="BX352" s="184">
        <v>35.756410348735024</v>
      </c>
      <c r="BY352" s="184">
        <v>35.768904141733472</v>
      </c>
      <c r="BZ352" s="184">
        <v>35.530386046473197</v>
      </c>
      <c r="CA352" s="184">
        <v>35.985364306030107</v>
      </c>
      <c r="CB352" s="184">
        <v>36.054714347902618</v>
      </c>
      <c r="CC352" s="184">
        <v>36.010653132344984</v>
      </c>
      <c r="CD352" s="184">
        <v>36.273743579734031</v>
      </c>
      <c r="CE352" s="184">
        <v>36.31038280099164</v>
      </c>
      <c r="CF352" s="184">
        <v>35.907449971530326</v>
      </c>
      <c r="CG352" s="184">
        <v>35.881887599944008</v>
      </c>
      <c r="CH352" s="184">
        <v>35.776019041683945</v>
      </c>
      <c r="CI352" s="184">
        <v>35.8446462854792</v>
      </c>
      <c r="CJ352" s="184">
        <v>37.515728894539684</v>
      </c>
      <c r="CK352" s="184">
        <v>37.569761579772042</v>
      </c>
      <c r="CL352" s="184">
        <v>37.348728507753592</v>
      </c>
      <c r="CM352" s="184">
        <v>37.297420628217267</v>
      </c>
      <c r="CN352" s="184">
        <v>37.696884440907318</v>
      </c>
      <c r="CO352" s="184">
        <v>37.984603752474094</v>
      </c>
      <c r="CP352" s="184">
        <v>38.385491396869995</v>
      </c>
      <c r="CQ352" s="184">
        <v>38.301650713273268</v>
      </c>
      <c r="CR352" s="184">
        <v>38.051070819436717</v>
      </c>
      <c r="CS352" s="184">
        <v>37.521415024355335</v>
      </c>
      <c r="CT352" s="184">
        <v>37.57023151056719</v>
      </c>
      <c r="CU352" s="184">
        <v>37.88169061333619</v>
      </c>
      <c r="CV352" s="184">
        <v>39.28855762536265</v>
      </c>
      <c r="CW352" s="184">
        <v>39.443146450338595</v>
      </c>
      <c r="CX352" s="184">
        <v>38.926498490554167</v>
      </c>
      <c r="CY352" s="184">
        <v>38.997027038895233</v>
      </c>
      <c r="CZ352" s="184">
        <v>39.562164837590153</v>
      </c>
      <c r="DA352" s="184">
        <v>39.438953991509713</v>
      </c>
      <c r="DB352" s="184">
        <v>40.515401485363533</v>
      </c>
      <c r="DC352" s="184">
        <v>40.093973655588037</v>
      </c>
      <c r="DD352" s="184">
        <v>39.373124114478941</v>
      </c>
      <c r="DE352" s="184">
        <v>39.048516669454841</v>
      </c>
      <c r="DF352" s="184">
        <v>38.780329107833929</v>
      </c>
      <c r="DG352" s="184">
        <v>39.086531445530326</v>
      </c>
      <c r="DH352" s="184">
        <v>40.729046772908781</v>
      </c>
      <c r="DI352" s="184">
        <v>40.779765710048892</v>
      </c>
      <c r="DJ352" s="184">
        <v>40.557987173898816</v>
      </c>
      <c r="DK352" s="184">
        <v>40.518083090486826</v>
      </c>
      <c r="DL352" s="184">
        <v>41.08844297034863</v>
      </c>
      <c r="DM352" s="184">
        <v>40.947200698951065</v>
      </c>
      <c r="DN352" s="184">
        <v>41.690230686654083</v>
      </c>
      <c r="DO352" s="184">
        <v>41.604114965719127</v>
      </c>
      <c r="DP352" s="184">
        <v>40.842797862994459</v>
      </c>
      <c r="DQ352" s="184">
        <v>40.493341392486585</v>
      </c>
      <c r="DR352" s="184">
        <v>40.252929290995468</v>
      </c>
      <c r="DS352" s="184">
        <v>40.55013161787317</v>
      </c>
      <c r="DT352" s="184">
        <v>42.599414974087871</v>
      </c>
      <c r="DU352" s="184">
        <v>42.704315962762927</v>
      </c>
      <c r="DV352" s="184">
        <v>42.621480396041392</v>
      </c>
      <c r="DW352" s="184">
        <v>42.512378220749262</v>
      </c>
      <c r="DX352" s="184">
        <v>43.231122606979724</v>
      </c>
      <c r="DY352" s="184">
        <v>42.945967597507426</v>
      </c>
      <c r="DZ352" s="184">
        <v>43.55970219161604</v>
      </c>
      <c r="EA352" s="184">
        <v>43.094624249476311</v>
      </c>
      <c r="EB352" s="184">
        <v>42.805320934517852</v>
      </c>
      <c r="EC352" s="184">
        <v>42.378204179622067</v>
      </c>
      <c r="ED352" s="184">
        <v>42.35177753950186</v>
      </c>
      <c r="EE352" s="184">
        <v>42.359952971565839</v>
      </c>
      <c r="EF352" s="184">
        <v>43.491364248412637</v>
      </c>
      <c r="EG352" s="184">
        <v>43.649562635961189</v>
      </c>
      <c r="EH352" s="184">
        <v>43.252520001911371</v>
      </c>
      <c r="EI352" s="184">
        <v>42.951816602085373</v>
      </c>
      <c r="EJ352" s="184">
        <v>43.644462136220717</v>
      </c>
      <c r="EK352" s="184">
        <v>43.673483307893207</v>
      </c>
      <c r="EL352" s="184">
        <v>44.190933217448432</v>
      </c>
      <c r="EM352" s="184">
        <v>43.888033338628432</v>
      </c>
      <c r="EN352" s="184">
        <v>43.664936198529432</v>
      </c>
      <c r="EO352" s="184">
        <v>43.006423319253308</v>
      </c>
      <c r="EP352" s="184">
        <v>43.037903928328973</v>
      </c>
      <c r="EQ352" s="184">
        <v>43.296629838443259</v>
      </c>
      <c r="ER352" s="184">
        <v>46.998996032186476</v>
      </c>
      <c r="ES352" s="184">
        <v>47.015023633426097</v>
      </c>
      <c r="ET352" s="184">
        <v>46.884215884863387</v>
      </c>
      <c r="EU352" s="184">
        <v>46.507299707583428</v>
      </c>
      <c r="EV352" s="184">
        <v>47.017447640110746</v>
      </c>
      <c r="EW352" s="184">
        <v>47.259036912120301</v>
      </c>
      <c r="EX352" s="184">
        <v>47.512493213554521</v>
      </c>
      <c r="EY352" s="184">
        <v>47.332586472135368</v>
      </c>
      <c r="EZ352" s="184">
        <v>47.107604335362566</v>
      </c>
      <c r="FA352" s="184">
        <v>46.648417421763348</v>
      </c>
      <c r="FB352" s="184">
        <v>46.477672030456844</v>
      </c>
      <c r="FC352" s="184">
        <v>46.888658519820545</v>
      </c>
      <c r="FD352" s="184">
        <v>53.280372990323528</v>
      </c>
      <c r="FE352" s="184">
        <v>53.41761972381822</v>
      </c>
      <c r="FF352" s="184">
        <v>53.249175851487855</v>
      </c>
      <c r="FG352" s="184">
        <v>53.349963796981008</v>
      </c>
      <c r="FH352" s="184">
        <v>53.324271287797934</v>
      </c>
      <c r="FI352" s="184">
        <v>53.753902859057156</v>
      </c>
      <c r="FJ352" s="184">
        <v>53.73906551820734</v>
      </c>
      <c r="FK352" s="184">
        <v>53.660507106487401</v>
      </c>
      <c r="FL352" s="184">
        <v>53.543889028665305</v>
      </c>
      <c r="FM352" s="184">
        <v>52.964890298558544</v>
      </c>
      <c r="FN352" s="184">
        <v>52.894286909753667</v>
      </c>
      <c r="FO352" s="184">
        <v>53.251709966865917</v>
      </c>
      <c r="FP352" s="184">
        <v>57.307120012528188</v>
      </c>
      <c r="FQ352" s="184">
        <v>57.36831717116101</v>
      </c>
      <c r="FR352" s="184">
        <v>57.265030544008155</v>
      </c>
      <c r="FS352" s="184">
        <v>57.321746134007221</v>
      </c>
      <c r="FT352" s="184">
        <v>57.208626286301929</v>
      </c>
      <c r="FU352" s="184">
        <v>57.714778662229612</v>
      </c>
      <c r="FV352" s="184">
        <v>57.489801996024639</v>
      </c>
      <c r="FW352" s="184">
        <v>57.726671538923156</v>
      </c>
      <c r="FX352" s="184">
        <v>57.364699791282213</v>
      </c>
      <c r="FY352" s="184">
        <v>56.688366539920146</v>
      </c>
      <c r="FZ352" s="184">
        <v>56.99577164562001</v>
      </c>
      <c r="GA352" s="184">
        <v>57.174988108375871</v>
      </c>
    </row>
    <row r="353" spans="2:183">
      <c r="B353" s="42"/>
      <c r="C353" s="185"/>
      <c r="D353" s="187"/>
      <c r="E353" s="187"/>
      <c r="F353" s="187"/>
      <c r="G353" s="187"/>
      <c r="H353" s="187"/>
      <c r="I353" s="187"/>
      <c r="J353" s="187"/>
      <c r="K353" s="187"/>
      <c r="L353" s="187"/>
      <c r="M353" s="187"/>
      <c r="N353" s="187"/>
      <c r="O353" s="187"/>
      <c r="P353" s="187"/>
      <c r="Q353" s="187"/>
      <c r="R353" s="187"/>
      <c r="S353" s="187"/>
      <c r="T353" s="187"/>
      <c r="U353" s="187"/>
      <c r="V353" s="187"/>
      <c r="W353" s="187"/>
      <c r="X353" s="187"/>
      <c r="Y353" s="187"/>
      <c r="Z353" s="187"/>
      <c r="AA353" s="187"/>
      <c r="AB353" s="187"/>
      <c r="AC353" s="187"/>
      <c r="AD353" s="187"/>
      <c r="AE353" s="187"/>
      <c r="AF353" s="187"/>
      <c r="AG353" s="187"/>
      <c r="AH353" s="187"/>
      <c r="AI353" s="187"/>
      <c r="AJ353" s="187"/>
      <c r="AK353" s="187"/>
      <c r="AL353" s="187"/>
      <c r="AM353" s="187"/>
      <c r="AN353" s="187"/>
      <c r="AO353" s="187"/>
      <c r="AP353" s="187"/>
      <c r="AQ353" s="187"/>
      <c r="AR353" s="187"/>
      <c r="AS353" s="187"/>
      <c r="AT353" s="187"/>
      <c r="AU353" s="187"/>
      <c r="AV353" s="187"/>
      <c r="AW353" s="187"/>
      <c r="AX353" s="187"/>
      <c r="AY353" s="187"/>
      <c r="AZ353" s="187"/>
      <c r="BA353" s="187"/>
      <c r="BB353" s="187"/>
      <c r="BC353" s="187"/>
      <c r="BD353" s="187"/>
      <c r="BE353" s="187"/>
      <c r="BF353" s="187"/>
      <c r="BG353" s="187"/>
      <c r="BH353" s="187"/>
      <c r="BI353" s="187"/>
      <c r="BJ353" s="187"/>
      <c r="BK353" s="187"/>
      <c r="BL353" s="187"/>
      <c r="BM353" s="187"/>
      <c r="BN353" s="187"/>
      <c r="BO353" s="187"/>
      <c r="BP353" s="187"/>
      <c r="BQ353" s="187"/>
      <c r="BR353" s="187"/>
      <c r="BS353" s="187"/>
      <c r="BT353" s="187"/>
      <c r="BU353" s="187"/>
      <c r="BV353" s="187"/>
      <c r="BW353" s="187"/>
      <c r="BX353" s="187"/>
      <c r="BY353" s="187"/>
      <c r="BZ353" s="187"/>
      <c r="CA353" s="187"/>
      <c r="CB353" s="187"/>
      <c r="CC353" s="187"/>
      <c r="CD353" s="187"/>
      <c r="CE353" s="187"/>
      <c r="CF353" s="187"/>
      <c r="CG353" s="187"/>
      <c r="CH353" s="187"/>
      <c r="CI353" s="187"/>
      <c r="CJ353" s="187"/>
      <c r="CK353" s="187"/>
      <c r="CL353" s="187"/>
      <c r="CM353" s="187"/>
      <c r="CN353" s="187"/>
      <c r="CO353" s="187"/>
      <c r="CP353" s="187"/>
      <c r="CQ353" s="187"/>
      <c r="CR353" s="187"/>
      <c r="CS353" s="187"/>
      <c r="CT353" s="187"/>
      <c r="CU353" s="187"/>
      <c r="CV353" s="187"/>
      <c r="CW353" s="187"/>
      <c r="CX353" s="187"/>
      <c r="CY353" s="187"/>
      <c r="CZ353" s="187"/>
      <c r="DA353" s="187"/>
      <c r="DB353" s="187"/>
      <c r="DC353" s="187"/>
      <c r="DD353" s="187"/>
      <c r="DE353" s="187"/>
      <c r="DF353" s="187"/>
      <c r="DG353" s="187"/>
      <c r="DH353" s="187"/>
      <c r="DI353" s="187"/>
      <c r="DJ353" s="187"/>
      <c r="DK353" s="187"/>
      <c r="DL353" s="187"/>
      <c r="DM353" s="187"/>
      <c r="DN353" s="187"/>
      <c r="DO353" s="187"/>
      <c r="DP353" s="187"/>
      <c r="DQ353" s="187"/>
      <c r="DR353" s="187"/>
      <c r="DS353" s="187"/>
      <c r="DT353" s="187"/>
      <c r="DU353" s="187"/>
      <c r="DV353" s="187"/>
      <c r="DW353" s="187"/>
      <c r="DX353" s="187"/>
      <c r="DY353" s="187"/>
      <c r="DZ353" s="187"/>
      <c r="EA353" s="187"/>
      <c r="EB353" s="187"/>
      <c r="EC353" s="187"/>
      <c r="ED353" s="187"/>
      <c r="EE353" s="187"/>
      <c r="EF353" s="187"/>
      <c r="EG353" s="187"/>
      <c r="EH353" s="187"/>
      <c r="EI353" s="187"/>
      <c r="EJ353" s="187"/>
      <c r="EK353" s="187"/>
      <c r="EL353" s="187"/>
      <c r="EM353" s="187"/>
      <c r="EN353" s="187"/>
      <c r="EO353" s="187"/>
      <c r="EP353" s="187"/>
      <c r="EQ353" s="187"/>
      <c r="ER353" s="187"/>
      <c r="ES353" s="187"/>
      <c r="ET353" s="187"/>
      <c r="EU353" s="187"/>
      <c r="EV353" s="187"/>
      <c r="EW353" s="187"/>
      <c r="EX353" s="187"/>
      <c r="EY353" s="187"/>
      <c r="EZ353" s="187"/>
      <c r="FA353" s="187"/>
      <c r="FB353" s="187"/>
      <c r="FC353" s="187"/>
      <c r="FD353" s="187"/>
      <c r="FE353" s="187"/>
      <c r="FF353" s="187"/>
      <c r="FG353" s="187"/>
      <c r="FH353" s="187"/>
      <c r="FI353" s="187"/>
      <c r="FJ353" s="187"/>
      <c r="FK353" s="187"/>
      <c r="FL353" s="187"/>
      <c r="FM353" s="187"/>
      <c r="FN353" s="187"/>
      <c r="FO353" s="187"/>
      <c r="FP353" s="187"/>
      <c r="FQ353" s="187"/>
      <c r="FR353" s="187"/>
      <c r="FS353" s="187"/>
      <c r="FT353" s="187"/>
      <c r="FU353" s="187"/>
      <c r="FV353" s="187"/>
      <c r="FW353" s="187"/>
      <c r="FX353" s="187"/>
      <c r="FY353" s="187"/>
      <c r="FZ353" s="187"/>
      <c r="GA353" s="187"/>
    </row>
    <row r="354" spans="2:183">
      <c r="B354" s="188" t="s">
        <v>32</v>
      </c>
      <c r="C354" s="189" t="s">
        <v>33</v>
      </c>
      <c r="D354" s="162">
        <v>41275</v>
      </c>
      <c r="E354" s="162">
        <v>41306</v>
      </c>
      <c r="F354" s="162">
        <v>41334</v>
      </c>
      <c r="G354" s="162">
        <v>41365</v>
      </c>
      <c r="H354" s="162">
        <v>41395</v>
      </c>
      <c r="I354" s="162">
        <v>41426</v>
      </c>
      <c r="J354" s="162">
        <v>41456</v>
      </c>
      <c r="K354" s="162">
        <v>41487</v>
      </c>
      <c r="L354" s="162">
        <v>41518</v>
      </c>
      <c r="M354" s="162">
        <v>41548</v>
      </c>
      <c r="N354" s="162">
        <v>41579</v>
      </c>
      <c r="O354" s="162">
        <v>41609</v>
      </c>
      <c r="P354" s="162">
        <v>41640</v>
      </c>
      <c r="Q354" s="162">
        <v>41671</v>
      </c>
      <c r="R354" s="162">
        <v>41699</v>
      </c>
      <c r="S354" s="162">
        <v>41730</v>
      </c>
      <c r="T354" s="162">
        <v>41760</v>
      </c>
      <c r="U354" s="162">
        <v>41791</v>
      </c>
      <c r="V354" s="162">
        <v>41821</v>
      </c>
      <c r="W354" s="162">
        <v>41852</v>
      </c>
      <c r="X354" s="162">
        <v>41883</v>
      </c>
      <c r="Y354" s="162">
        <v>41913</v>
      </c>
      <c r="Z354" s="162">
        <v>41944</v>
      </c>
      <c r="AA354" s="162">
        <v>41974</v>
      </c>
      <c r="AB354" s="162">
        <v>42005</v>
      </c>
      <c r="AC354" s="162">
        <v>42036</v>
      </c>
      <c r="AD354" s="162">
        <v>42064</v>
      </c>
      <c r="AE354" s="162">
        <v>42095</v>
      </c>
      <c r="AF354" s="162">
        <v>42125</v>
      </c>
      <c r="AG354" s="162">
        <v>42156</v>
      </c>
      <c r="AH354" s="162">
        <v>42186</v>
      </c>
      <c r="AI354" s="162">
        <v>42217</v>
      </c>
      <c r="AJ354" s="162">
        <v>42248</v>
      </c>
      <c r="AK354" s="162">
        <v>42278</v>
      </c>
      <c r="AL354" s="162">
        <v>42309</v>
      </c>
      <c r="AM354" s="162">
        <v>42339</v>
      </c>
      <c r="AN354" s="162">
        <v>42370</v>
      </c>
      <c r="AO354" s="162">
        <v>42401</v>
      </c>
      <c r="AP354" s="162">
        <v>42430</v>
      </c>
      <c r="AQ354" s="162">
        <v>42461</v>
      </c>
      <c r="AR354" s="162">
        <v>42491</v>
      </c>
      <c r="AS354" s="162">
        <v>42522</v>
      </c>
      <c r="AT354" s="162">
        <v>42552</v>
      </c>
      <c r="AU354" s="162">
        <v>42583</v>
      </c>
      <c r="AV354" s="162">
        <v>42614</v>
      </c>
      <c r="AW354" s="162">
        <v>42644</v>
      </c>
      <c r="AX354" s="162">
        <v>42675</v>
      </c>
      <c r="AY354" s="162">
        <v>42705</v>
      </c>
      <c r="AZ354" s="162">
        <v>42736</v>
      </c>
      <c r="BA354" s="162">
        <v>42767</v>
      </c>
      <c r="BB354" s="162">
        <v>42795</v>
      </c>
      <c r="BC354" s="162">
        <v>42826</v>
      </c>
      <c r="BD354" s="162">
        <v>42856</v>
      </c>
      <c r="BE354" s="162">
        <v>42887</v>
      </c>
      <c r="BF354" s="162">
        <v>42917</v>
      </c>
      <c r="BG354" s="162">
        <v>42948</v>
      </c>
      <c r="BH354" s="162">
        <v>42979</v>
      </c>
      <c r="BI354" s="162">
        <v>43009</v>
      </c>
      <c r="BJ354" s="162">
        <v>43040</v>
      </c>
      <c r="BK354" s="162">
        <v>43070</v>
      </c>
      <c r="BL354" s="162">
        <v>43101</v>
      </c>
      <c r="BM354" s="162">
        <v>43132</v>
      </c>
      <c r="BN354" s="162">
        <v>43160</v>
      </c>
      <c r="BO354" s="162">
        <v>43191</v>
      </c>
      <c r="BP354" s="162">
        <v>43221</v>
      </c>
      <c r="BQ354" s="162">
        <v>43252</v>
      </c>
      <c r="BR354" s="162">
        <v>43282</v>
      </c>
      <c r="BS354" s="162">
        <v>43313</v>
      </c>
      <c r="BT354" s="162">
        <v>43344</v>
      </c>
      <c r="BU354" s="162">
        <v>43374</v>
      </c>
      <c r="BV354" s="162">
        <v>43405</v>
      </c>
      <c r="BW354" s="162">
        <v>43435</v>
      </c>
      <c r="BX354" s="162">
        <v>43466</v>
      </c>
      <c r="BY354" s="162">
        <v>43497</v>
      </c>
      <c r="BZ354" s="162">
        <v>43525</v>
      </c>
      <c r="CA354" s="162">
        <v>43556</v>
      </c>
      <c r="CB354" s="162">
        <v>43586</v>
      </c>
      <c r="CC354" s="162">
        <v>43617</v>
      </c>
      <c r="CD354" s="162">
        <v>43647</v>
      </c>
      <c r="CE354" s="162">
        <v>43678</v>
      </c>
      <c r="CF354" s="162">
        <v>43709</v>
      </c>
      <c r="CG354" s="162">
        <v>43739</v>
      </c>
      <c r="CH354" s="162">
        <v>43770</v>
      </c>
      <c r="CI354" s="162">
        <v>43800</v>
      </c>
      <c r="CJ354" s="162">
        <v>43831</v>
      </c>
      <c r="CK354" s="162">
        <v>43862</v>
      </c>
      <c r="CL354" s="162">
        <v>43891</v>
      </c>
      <c r="CM354" s="162">
        <v>43922</v>
      </c>
      <c r="CN354" s="162">
        <v>43952</v>
      </c>
      <c r="CO354" s="162">
        <v>43983</v>
      </c>
      <c r="CP354" s="162">
        <v>44013</v>
      </c>
      <c r="CQ354" s="162">
        <v>44044</v>
      </c>
      <c r="CR354" s="162">
        <v>44075</v>
      </c>
      <c r="CS354" s="162">
        <v>44105</v>
      </c>
      <c r="CT354" s="162">
        <v>44136</v>
      </c>
      <c r="CU354" s="162">
        <v>44166</v>
      </c>
      <c r="CV354" s="162">
        <v>44197</v>
      </c>
      <c r="CW354" s="162">
        <v>44228</v>
      </c>
      <c r="CX354" s="162">
        <v>44256</v>
      </c>
      <c r="CY354" s="162">
        <v>44287</v>
      </c>
      <c r="CZ354" s="162">
        <v>44317</v>
      </c>
      <c r="DA354" s="162">
        <v>44348</v>
      </c>
      <c r="DB354" s="162">
        <v>44378</v>
      </c>
      <c r="DC354" s="162">
        <v>44409</v>
      </c>
      <c r="DD354" s="162">
        <v>44440</v>
      </c>
      <c r="DE354" s="162">
        <v>44470</v>
      </c>
      <c r="DF354" s="162">
        <v>44501</v>
      </c>
      <c r="DG354" s="162">
        <v>44531</v>
      </c>
      <c r="DH354" s="162">
        <v>44562</v>
      </c>
      <c r="DI354" s="162">
        <v>44593</v>
      </c>
      <c r="DJ354" s="162">
        <v>44621</v>
      </c>
      <c r="DK354" s="162">
        <v>44652</v>
      </c>
      <c r="DL354" s="162">
        <v>44682</v>
      </c>
      <c r="DM354" s="162">
        <v>44713</v>
      </c>
      <c r="DN354" s="162">
        <v>44743</v>
      </c>
      <c r="DO354" s="162">
        <v>44774</v>
      </c>
      <c r="DP354" s="162">
        <v>44805</v>
      </c>
      <c r="DQ354" s="162">
        <v>44835</v>
      </c>
      <c r="DR354" s="162">
        <v>44866</v>
      </c>
      <c r="DS354" s="162">
        <v>44896</v>
      </c>
      <c r="DT354" s="162">
        <v>44927</v>
      </c>
      <c r="DU354" s="162">
        <v>44958</v>
      </c>
      <c r="DV354" s="162">
        <v>44986</v>
      </c>
      <c r="DW354" s="162">
        <v>45017</v>
      </c>
      <c r="DX354" s="162">
        <v>45047</v>
      </c>
      <c r="DY354" s="162">
        <v>45078</v>
      </c>
      <c r="DZ354" s="162">
        <v>45108</v>
      </c>
      <c r="EA354" s="162">
        <v>45139</v>
      </c>
      <c r="EB354" s="162">
        <v>45170</v>
      </c>
      <c r="EC354" s="162">
        <v>45200</v>
      </c>
      <c r="ED354" s="162">
        <v>45231</v>
      </c>
      <c r="EE354" s="162">
        <v>45261</v>
      </c>
      <c r="EF354" s="162">
        <v>45292</v>
      </c>
      <c r="EG354" s="162">
        <v>45323</v>
      </c>
      <c r="EH354" s="162">
        <v>45352</v>
      </c>
      <c r="EI354" s="162">
        <v>45383</v>
      </c>
      <c r="EJ354" s="162">
        <v>45413</v>
      </c>
      <c r="EK354" s="162">
        <v>45444</v>
      </c>
      <c r="EL354" s="162">
        <v>45474</v>
      </c>
      <c r="EM354" s="162">
        <v>45505</v>
      </c>
      <c r="EN354" s="162">
        <v>45536</v>
      </c>
      <c r="EO354" s="162">
        <v>45566</v>
      </c>
      <c r="EP354" s="162">
        <v>45597</v>
      </c>
      <c r="EQ354" s="162">
        <v>45627</v>
      </c>
      <c r="ER354" s="162">
        <v>45658</v>
      </c>
      <c r="ES354" s="162">
        <v>45689</v>
      </c>
      <c r="ET354" s="162">
        <v>45717</v>
      </c>
      <c r="EU354" s="162">
        <v>45748</v>
      </c>
      <c r="EV354" s="162">
        <v>45778</v>
      </c>
      <c r="EW354" s="162">
        <v>45809</v>
      </c>
      <c r="EX354" s="162">
        <v>45839</v>
      </c>
      <c r="EY354" s="162">
        <v>45870</v>
      </c>
      <c r="EZ354" s="162">
        <v>45901</v>
      </c>
      <c r="FA354" s="162">
        <v>45931</v>
      </c>
      <c r="FB354" s="162">
        <v>45962</v>
      </c>
      <c r="FC354" s="162">
        <v>45992</v>
      </c>
      <c r="FD354" s="162">
        <v>46023</v>
      </c>
      <c r="FE354" s="162">
        <v>46054</v>
      </c>
      <c r="FF354" s="162">
        <v>46082</v>
      </c>
      <c r="FG354" s="162">
        <v>46113</v>
      </c>
      <c r="FH354" s="162">
        <v>46143</v>
      </c>
      <c r="FI354" s="162">
        <v>46174</v>
      </c>
      <c r="FJ354" s="162">
        <v>46204</v>
      </c>
      <c r="FK354" s="162">
        <v>46235</v>
      </c>
      <c r="FL354" s="162">
        <v>46266</v>
      </c>
      <c r="FM354" s="162">
        <v>46296</v>
      </c>
      <c r="FN354" s="162">
        <v>46327</v>
      </c>
      <c r="FO354" s="162">
        <v>46357</v>
      </c>
      <c r="FP354" s="162">
        <v>46388</v>
      </c>
      <c r="FQ354" s="162">
        <v>46419</v>
      </c>
      <c r="FR354" s="162">
        <v>46447</v>
      </c>
      <c r="FS354" s="162">
        <v>46478</v>
      </c>
      <c r="FT354" s="162">
        <v>46508</v>
      </c>
      <c r="FU354" s="162">
        <v>46539</v>
      </c>
      <c r="FV354" s="162">
        <v>46569</v>
      </c>
      <c r="FW354" s="162">
        <v>46600</v>
      </c>
      <c r="FX354" s="162">
        <v>46631</v>
      </c>
      <c r="FY354" s="162">
        <v>46661</v>
      </c>
      <c r="FZ354" s="162">
        <v>46692</v>
      </c>
      <c r="GA354" s="162">
        <v>46722</v>
      </c>
    </row>
    <row r="355" spans="2:183">
      <c r="B355" s="75" t="s">
        <v>97</v>
      </c>
      <c r="C355" s="163" t="s">
        <v>34</v>
      </c>
      <c r="D355" s="164">
        <v>48.1</v>
      </c>
      <c r="E355" s="165">
        <v>47.28</v>
      </c>
      <c r="F355" s="165">
        <v>46.36</v>
      </c>
      <c r="G355" s="165">
        <v>52.52</v>
      </c>
      <c r="H355" s="165">
        <v>47.7</v>
      </c>
      <c r="I355" s="165">
        <v>13.21</v>
      </c>
      <c r="J355" s="165">
        <v>14.19</v>
      </c>
      <c r="K355" s="165">
        <v>13.01</v>
      </c>
      <c r="L355" s="165">
        <v>13.2</v>
      </c>
      <c r="M355" s="165">
        <v>49.92</v>
      </c>
      <c r="N355" s="165">
        <v>58</v>
      </c>
      <c r="O355" s="165">
        <v>50.5</v>
      </c>
      <c r="P355" s="165">
        <v>48.1</v>
      </c>
      <c r="Q355" s="165">
        <v>47.28</v>
      </c>
      <c r="R355" s="165">
        <v>46.36</v>
      </c>
      <c r="S355" s="165">
        <v>52.52</v>
      </c>
      <c r="T355" s="165">
        <v>47.7</v>
      </c>
      <c r="U355" s="165">
        <v>13.21</v>
      </c>
      <c r="V355" s="165">
        <v>14.19</v>
      </c>
      <c r="W355" s="165">
        <v>13.01</v>
      </c>
      <c r="X355" s="165">
        <v>13.2</v>
      </c>
      <c r="Y355" s="165">
        <v>49.92</v>
      </c>
      <c r="Z355" s="165">
        <v>58</v>
      </c>
      <c r="AA355" s="165">
        <v>50.5</v>
      </c>
      <c r="AB355" s="165">
        <v>178</v>
      </c>
      <c r="AC355" s="165">
        <v>178</v>
      </c>
      <c r="AD355" s="165">
        <v>178</v>
      </c>
      <c r="AE355" s="165">
        <v>178</v>
      </c>
      <c r="AF355" s="165">
        <v>178</v>
      </c>
      <c r="AG355" s="165">
        <v>178</v>
      </c>
      <c r="AH355" s="165">
        <v>178</v>
      </c>
      <c r="AI355" s="165">
        <v>178</v>
      </c>
      <c r="AJ355" s="165">
        <v>178</v>
      </c>
      <c r="AK355" s="165">
        <v>178</v>
      </c>
      <c r="AL355" s="165">
        <v>178</v>
      </c>
      <c r="AM355" s="165">
        <v>178</v>
      </c>
      <c r="AN355" s="165">
        <v>178</v>
      </c>
      <c r="AO355" s="165">
        <v>178</v>
      </c>
      <c r="AP355" s="165">
        <v>178</v>
      </c>
      <c r="AQ355" s="165">
        <v>178</v>
      </c>
      <c r="AR355" s="165">
        <v>178</v>
      </c>
      <c r="AS355" s="165">
        <v>178</v>
      </c>
      <c r="AT355" s="165">
        <v>178</v>
      </c>
      <c r="AU355" s="165">
        <v>178</v>
      </c>
      <c r="AV355" s="165">
        <v>178</v>
      </c>
      <c r="AW355" s="165">
        <v>178</v>
      </c>
      <c r="AX355" s="165">
        <v>178</v>
      </c>
      <c r="AY355" s="165">
        <v>178</v>
      </c>
      <c r="AZ355" s="165">
        <v>178</v>
      </c>
      <c r="BA355" s="165">
        <v>178</v>
      </c>
      <c r="BB355" s="165">
        <v>178</v>
      </c>
      <c r="BC355" s="165">
        <v>178</v>
      </c>
      <c r="BD355" s="165">
        <v>178</v>
      </c>
      <c r="BE355" s="165">
        <v>178</v>
      </c>
      <c r="BF355" s="165">
        <v>178</v>
      </c>
      <c r="BG355" s="165">
        <v>178</v>
      </c>
      <c r="BH355" s="165">
        <v>178</v>
      </c>
      <c r="BI355" s="165">
        <v>178</v>
      </c>
      <c r="BJ355" s="165">
        <v>178</v>
      </c>
      <c r="BK355" s="165">
        <v>178</v>
      </c>
      <c r="BL355" s="165">
        <v>178</v>
      </c>
      <c r="BM355" s="165">
        <v>178</v>
      </c>
      <c r="BN355" s="165">
        <v>178</v>
      </c>
      <c r="BO355" s="165">
        <v>178</v>
      </c>
      <c r="BP355" s="165">
        <v>178</v>
      </c>
      <c r="BQ355" s="165">
        <v>178</v>
      </c>
      <c r="BR355" s="165">
        <v>178</v>
      </c>
      <c r="BS355" s="165">
        <v>178</v>
      </c>
      <c r="BT355" s="165">
        <v>178</v>
      </c>
      <c r="BU355" s="165">
        <v>178</v>
      </c>
      <c r="BV355" s="165">
        <v>178</v>
      </c>
      <c r="BW355" s="165">
        <v>178</v>
      </c>
      <c r="BX355" s="165">
        <v>178</v>
      </c>
      <c r="BY355" s="165">
        <v>178</v>
      </c>
      <c r="BZ355" s="165">
        <v>178</v>
      </c>
      <c r="CA355" s="165">
        <v>178</v>
      </c>
      <c r="CB355" s="165">
        <v>178</v>
      </c>
      <c r="CC355" s="165">
        <v>178</v>
      </c>
      <c r="CD355" s="165">
        <v>178</v>
      </c>
      <c r="CE355" s="165">
        <v>178</v>
      </c>
      <c r="CF355" s="165">
        <v>178</v>
      </c>
      <c r="CG355" s="165">
        <v>178</v>
      </c>
      <c r="CH355" s="165">
        <v>178</v>
      </c>
      <c r="CI355" s="165">
        <v>178</v>
      </c>
      <c r="CJ355" s="165">
        <v>178</v>
      </c>
      <c r="CK355" s="165">
        <v>178</v>
      </c>
      <c r="CL355" s="165">
        <v>178</v>
      </c>
      <c r="CM355" s="165">
        <v>178</v>
      </c>
      <c r="CN355" s="165">
        <v>178</v>
      </c>
      <c r="CO355" s="165">
        <v>178</v>
      </c>
      <c r="CP355" s="165">
        <v>178</v>
      </c>
      <c r="CQ355" s="165">
        <v>178</v>
      </c>
      <c r="CR355" s="165">
        <v>178</v>
      </c>
      <c r="CS355" s="165">
        <v>178</v>
      </c>
      <c r="CT355" s="165">
        <v>178</v>
      </c>
      <c r="CU355" s="165">
        <v>178</v>
      </c>
      <c r="CV355" s="165">
        <v>178</v>
      </c>
      <c r="CW355" s="165">
        <v>178</v>
      </c>
      <c r="CX355" s="165">
        <v>178</v>
      </c>
      <c r="CY355" s="165">
        <v>178</v>
      </c>
      <c r="CZ355" s="165">
        <v>178</v>
      </c>
      <c r="DA355" s="165">
        <v>178</v>
      </c>
      <c r="DB355" s="165">
        <v>178</v>
      </c>
      <c r="DC355" s="165">
        <v>178</v>
      </c>
      <c r="DD355" s="165">
        <v>178</v>
      </c>
      <c r="DE355" s="165">
        <v>178</v>
      </c>
      <c r="DF355" s="165">
        <v>178</v>
      </c>
      <c r="DG355" s="165">
        <v>178</v>
      </c>
      <c r="DH355" s="165">
        <v>178</v>
      </c>
      <c r="DI355" s="165">
        <v>178</v>
      </c>
      <c r="DJ355" s="165">
        <v>178</v>
      </c>
      <c r="DK355" s="165">
        <v>178</v>
      </c>
      <c r="DL355" s="165">
        <v>178</v>
      </c>
      <c r="DM355" s="165">
        <v>178</v>
      </c>
      <c r="DN355" s="165">
        <v>178</v>
      </c>
      <c r="DO355" s="165">
        <v>178</v>
      </c>
      <c r="DP355" s="165">
        <v>178</v>
      </c>
      <c r="DQ355" s="165">
        <v>178</v>
      </c>
      <c r="DR355" s="165">
        <v>178</v>
      </c>
      <c r="DS355" s="165">
        <v>178</v>
      </c>
      <c r="DT355" s="165">
        <v>178</v>
      </c>
      <c r="DU355" s="165">
        <v>178</v>
      </c>
      <c r="DV355" s="165">
        <v>178</v>
      </c>
      <c r="DW355" s="165">
        <v>178</v>
      </c>
      <c r="DX355" s="165">
        <v>178</v>
      </c>
      <c r="DY355" s="165">
        <v>178</v>
      </c>
      <c r="DZ355" s="165">
        <v>178</v>
      </c>
      <c r="EA355" s="165">
        <v>178</v>
      </c>
      <c r="EB355" s="165">
        <v>178</v>
      </c>
      <c r="EC355" s="165">
        <v>178</v>
      </c>
      <c r="ED355" s="165">
        <v>178</v>
      </c>
      <c r="EE355" s="165">
        <v>178</v>
      </c>
      <c r="EF355" s="165">
        <v>178</v>
      </c>
      <c r="EG355" s="165">
        <v>178</v>
      </c>
      <c r="EH355" s="165">
        <v>178</v>
      </c>
      <c r="EI355" s="165">
        <v>178</v>
      </c>
      <c r="EJ355" s="165">
        <v>178</v>
      </c>
      <c r="EK355" s="165">
        <v>178</v>
      </c>
      <c r="EL355" s="165">
        <v>178</v>
      </c>
      <c r="EM355" s="165">
        <v>178</v>
      </c>
      <c r="EN355" s="165">
        <v>178</v>
      </c>
      <c r="EO355" s="165">
        <v>178</v>
      </c>
      <c r="EP355" s="165">
        <v>178</v>
      </c>
      <c r="EQ355" s="165">
        <v>178</v>
      </c>
      <c r="ER355" s="165">
        <v>178</v>
      </c>
      <c r="ES355" s="165">
        <v>178</v>
      </c>
      <c r="ET355" s="165">
        <v>178</v>
      </c>
      <c r="EU355" s="165">
        <v>178</v>
      </c>
      <c r="EV355" s="165">
        <v>178</v>
      </c>
      <c r="EW355" s="165">
        <v>178</v>
      </c>
      <c r="EX355" s="165">
        <v>178</v>
      </c>
      <c r="EY355" s="165">
        <v>178</v>
      </c>
      <c r="EZ355" s="165">
        <v>178</v>
      </c>
      <c r="FA355" s="165">
        <v>178</v>
      </c>
      <c r="FB355" s="165">
        <v>178</v>
      </c>
      <c r="FC355" s="165">
        <v>178</v>
      </c>
      <c r="FD355" s="165">
        <v>178</v>
      </c>
      <c r="FE355" s="165">
        <v>178</v>
      </c>
      <c r="FF355" s="165">
        <v>178</v>
      </c>
      <c r="FG355" s="165">
        <v>178</v>
      </c>
      <c r="FH355" s="165">
        <v>178</v>
      </c>
      <c r="FI355" s="165">
        <v>178</v>
      </c>
      <c r="FJ355" s="165">
        <v>178</v>
      </c>
      <c r="FK355" s="165">
        <v>178</v>
      </c>
      <c r="FL355" s="165">
        <v>178</v>
      </c>
      <c r="FM355" s="165">
        <v>178</v>
      </c>
      <c r="FN355" s="165">
        <v>178</v>
      </c>
      <c r="FO355" s="165">
        <v>178</v>
      </c>
      <c r="FP355" s="165">
        <v>178</v>
      </c>
      <c r="FQ355" s="165">
        <v>178</v>
      </c>
      <c r="FR355" s="165">
        <v>178</v>
      </c>
      <c r="FS355" s="165">
        <v>178</v>
      </c>
      <c r="FT355" s="165">
        <v>178</v>
      </c>
      <c r="FU355" s="165">
        <v>178</v>
      </c>
      <c r="FV355" s="165">
        <v>178</v>
      </c>
      <c r="FW355" s="165">
        <v>178</v>
      </c>
      <c r="FX355" s="165">
        <v>178</v>
      </c>
      <c r="FY355" s="165">
        <v>178</v>
      </c>
      <c r="FZ355" s="165">
        <v>178</v>
      </c>
      <c r="GA355" s="165">
        <v>178</v>
      </c>
    </row>
    <row r="356" spans="2:183">
      <c r="B356" s="96" t="s">
        <v>97</v>
      </c>
      <c r="C356" s="166" t="s">
        <v>227</v>
      </c>
      <c r="D356" s="167">
        <v>0</v>
      </c>
      <c r="E356" s="168">
        <v>0</v>
      </c>
      <c r="F356" s="168">
        <v>0</v>
      </c>
      <c r="G356" s="168">
        <v>0</v>
      </c>
      <c r="H356" s="168">
        <v>0</v>
      </c>
      <c r="I356" s="168">
        <v>0</v>
      </c>
      <c r="J356" s="168">
        <v>0</v>
      </c>
      <c r="K356" s="168">
        <v>0</v>
      </c>
      <c r="L356" s="168">
        <v>0</v>
      </c>
      <c r="M356" s="168">
        <v>0</v>
      </c>
      <c r="N356" s="168">
        <v>0</v>
      </c>
      <c r="O356" s="168">
        <v>0</v>
      </c>
      <c r="P356" s="168">
        <v>0</v>
      </c>
      <c r="Q356" s="168">
        <v>0</v>
      </c>
      <c r="R356" s="168">
        <v>0</v>
      </c>
      <c r="S356" s="168">
        <v>0</v>
      </c>
      <c r="T356" s="168">
        <v>0</v>
      </c>
      <c r="U356" s="168">
        <v>0</v>
      </c>
      <c r="V356" s="168">
        <v>0</v>
      </c>
      <c r="W356" s="168">
        <v>0</v>
      </c>
      <c r="X356" s="168">
        <v>0</v>
      </c>
      <c r="Y356" s="168">
        <v>0</v>
      </c>
      <c r="Z356" s="168">
        <v>0</v>
      </c>
      <c r="AA356" s="168">
        <v>0</v>
      </c>
      <c r="AB356" s="168">
        <v>0</v>
      </c>
      <c r="AC356" s="168">
        <v>0</v>
      </c>
      <c r="AD356" s="168">
        <v>0</v>
      </c>
      <c r="AE356" s="168">
        <v>0</v>
      </c>
      <c r="AF356" s="168">
        <v>0</v>
      </c>
      <c r="AG356" s="168">
        <v>0</v>
      </c>
      <c r="AH356" s="168">
        <v>0</v>
      </c>
      <c r="AI356" s="168">
        <v>0</v>
      </c>
      <c r="AJ356" s="168">
        <v>0</v>
      </c>
      <c r="AK356" s="168">
        <v>0</v>
      </c>
      <c r="AL356" s="168">
        <v>0</v>
      </c>
      <c r="AM356" s="168">
        <v>0</v>
      </c>
      <c r="AN356" s="168">
        <v>0</v>
      </c>
      <c r="AO356" s="168">
        <v>0</v>
      </c>
      <c r="AP356" s="168">
        <v>0</v>
      </c>
      <c r="AQ356" s="168">
        <v>0</v>
      </c>
      <c r="AR356" s="168">
        <v>0</v>
      </c>
      <c r="AS356" s="168">
        <v>0</v>
      </c>
      <c r="AT356" s="168">
        <v>0</v>
      </c>
      <c r="AU356" s="168">
        <v>0</v>
      </c>
      <c r="AV356" s="168">
        <v>0</v>
      </c>
      <c r="AW356" s="168">
        <v>0</v>
      </c>
      <c r="AX356" s="168">
        <v>0</v>
      </c>
      <c r="AY356" s="168">
        <v>0</v>
      </c>
      <c r="AZ356" s="168">
        <v>0</v>
      </c>
      <c r="BA356" s="168">
        <v>0</v>
      </c>
      <c r="BB356" s="168">
        <v>0</v>
      </c>
      <c r="BC356" s="168">
        <v>0</v>
      </c>
      <c r="BD356" s="168">
        <v>0</v>
      </c>
      <c r="BE356" s="168">
        <v>0</v>
      </c>
      <c r="BF356" s="168">
        <v>0</v>
      </c>
      <c r="BG356" s="168">
        <v>0</v>
      </c>
      <c r="BH356" s="168">
        <v>0</v>
      </c>
      <c r="BI356" s="168">
        <v>0</v>
      </c>
      <c r="BJ356" s="168">
        <v>0</v>
      </c>
      <c r="BK356" s="168">
        <v>0</v>
      </c>
      <c r="BL356" s="168">
        <v>0</v>
      </c>
      <c r="BM356" s="168">
        <v>0</v>
      </c>
      <c r="BN356" s="168">
        <v>0</v>
      </c>
      <c r="BO356" s="168">
        <v>0</v>
      </c>
      <c r="BP356" s="168">
        <v>0</v>
      </c>
      <c r="BQ356" s="168">
        <v>0</v>
      </c>
      <c r="BR356" s="168">
        <v>0</v>
      </c>
      <c r="BS356" s="168">
        <v>0</v>
      </c>
      <c r="BT356" s="168">
        <v>0</v>
      </c>
      <c r="BU356" s="168">
        <v>0</v>
      </c>
      <c r="BV356" s="168">
        <v>0</v>
      </c>
      <c r="BW356" s="168">
        <v>0</v>
      </c>
      <c r="BX356" s="168">
        <v>0</v>
      </c>
      <c r="BY356" s="168">
        <v>0</v>
      </c>
      <c r="BZ356" s="168">
        <v>0</v>
      </c>
      <c r="CA356" s="168">
        <v>0</v>
      </c>
      <c r="CB356" s="168">
        <v>0</v>
      </c>
      <c r="CC356" s="168">
        <v>0</v>
      </c>
      <c r="CD356" s="168">
        <v>0</v>
      </c>
      <c r="CE356" s="168">
        <v>0</v>
      </c>
      <c r="CF356" s="168">
        <v>0</v>
      </c>
      <c r="CG356" s="168">
        <v>0</v>
      </c>
      <c r="CH356" s="168">
        <v>0</v>
      </c>
      <c r="CI356" s="168">
        <v>0</v>
      </c>
      <c r="CJ356" s="168">
        <v>0</v>
      </c>
      <c r="CK356" s="168">
        <v>0</v>
      </c>
      <c r="CL356" s="168">
        <v>0</v>
      </c>
      <c r="CM356" s="168">
        <v>0</v>
      </c>
      <c r="CN356" s="168">
        <v>0</v>
      </c>
      <c r="CO356" s="168">
        <v>0</v>
      </c>
      <c r="CP356" s="168">
        <v>0</v>
      </c>
      <c r="CQ356" s="168">
        <v>0</v>
      </c>
      <c r="CR356" s="168">
        <v>0</v>
      </c>
      <c r="CS356" s="168">
        <v>0</v>
      </c>
      <c r="CT356" s="168">
        <v>0</v>
      </c>
      <c r="CU356" s="168">
        <v>0</v>
      </c>
      <c r="CV356" s="168">
        <v>0</v>
      </c>
      <c r="CW356" s="168">
        <v>0</v>
      </c>
      <c r="CX356" s="168">
        <v>0</v>
      </c>
      <c r="CY356" s="168">
        <v>0</v>
      </c>
      <c r="CZ356" s="168">
        <v>0</v>
      </c>
      <c r="DA356" s="168">
        <v>0</v>
      </c>
      <c r="DB356" s="168">
        <v>0</v>
      </c>
      <c r="DC356" s="168">
        <v>0</v>
      </c>
      <c r="DD356" s="168">
        <v>0</v>
      </c>
      <c r="DE356" s="168">
        <v>0</v>
      </c>
      <c r="DF356" s="168">
        <v>0</v>
      </c>
      <c r="DG356" s="168">
        <v>0</v>
      </c>
      <c r="DH356" s="168">
        <v>0</v>
      </c>
      <c r="DI356" s="168">
        <v>0</v>
      </c>
      <c r="DJ356" s="168">
        <v>0</v>
      </c>
      <c r="DK356" s="168">
        <v>0</v>
      </c>
      <c r="DL356" s="168">
        <v>0</v>
      </c>
      <c r="DM356" s="168">
        <v>0</v>
      </c>
      <c r="DN356" s="168">
        <v>0</v>
      </c>
      <c r="DO356" s="168">
        <v>0</v>
      </c>
      <c r="DP356" s="168">
        <v>0</v>
      </c>
      <c r="DQ356" s="168">
        <v>0</v>
      </c>
      <c r="DR356" s="168">
        <v>0</v>
      </c>
      <c r="DS356" s="168">
        <v>0</v>
      </c>
      <c r="DT356" s="168">
        <v>0</v>
      </c>
      <c r="DU356" s="168">
        <v>0</v>
      </c>
      <c r="DV356" s="168">
        <v>0</v>
      </c>
      <c r="DW356" s="168">
        <v>0</v>
      </c>
      <c r="DX356" s="168">
        <v>0</v>
      </c>
      <c r="DY356" s="168">
        <v>0</v>
      </c>
      <c r="DZ356" s="168">
        <v>0</v>
      </c>
      <c r="EA356" s="168">
        <v>0</v>
      </c>
      <c r="EB356" s="168">
        <v>0</v>
      </c>
      <c r="EC356" s="168">
        <v>0</v>
      </c>
      <c r="ED356" s="168">
        <v>0</v>
      </c>
      <c r="EE356" s="168">
        <v>0</v>
      </c>
      <c r="EF356" s="168">
        <v>0</v>
      </c>
      <c r="EG356" s="168">
        <v>0</v>
      </c>
      <c r="EH356" s="168">
        <v>0</v>
      </c>
      <c r="EI356" s="168">
        <v>0</v>
      </c>
      <c r="EJ356" s="168">
        <v>0</v>
      </c>
      <c r="EK356" s="168">
        <v>0</v>
      </c>
      <c r="EL356" s="168">
        <v>0</v>
      </c>
      <c r="EM356" s="168">
        <v>0</v>
      </c>
      <c r="EN356" s="168">
        <v>0</v>
      </c>
      <c r="EO356" s="168">
        <v>0</v>
      </c>
      <c r="EP356" s="168">
        <v>0</v>
      </c>
      <c r="EQ356" s="168">
        <v>0</v>
      </c>
      <c r="ER356" s="168">
        <v>0</v>
      </c>
      <c r="ES356" s="168">
        <v>0</v>
      </c>
      <c r="ET356" s="168">
        <v>0</v>
      </c>
      <c r="EU356" s="168">
        <v>0</v>
      </c>
      <c r="EV356" s="168">
        <v>0</v>
      </c>
      <c r="EW356" s="168">
        <v>0</v>
      </c>
      <c r="EX356" s="168">
        <v>0</v>
      </c>
      <c r="EY356" s="168">
        <v>0</v>
      </c>
      <c r="EZ356" s="168">
        <v>0</v>
      </c>
      <c r="FA356" s="168">
        <v>0</v>
      </c>
      <c r="FB356" s="168">
        <v>0</v>
      </c>
      <c r="FC356" s="168">
        <v>0</v>
      </c>
      <c r="FD356" s="168">
        <v>0</v>
      </c>
      <c r="FE356" s="168">
        <v>0</v>
      </c>
      <c r="FF356" s="168">
        <v>0</v>
      </c>
      <c r="FG356" s="168">
        <v>0</v>
      </c>
      <c r="FH356" s="168">
        <v>0</v>
      </c>
      <c r="FI356" s="168">
        <v>0</v>
      </c>
      <c r="FJ356" s="168">
        <v>0</v>
      </c>
      <c r="FK356" s="168">
        <v>0</v>
      </c>
      <c r="FL356" s="168">
        <v>0</v>
      </c>
      <c r="FM356" s="168">
        <v>0</v>
      </c>
      <c r="FN356" s="168">
        <v>0</v>
      </c>
      <c r="FO356" s="168">
        <v>0</v>
      </c>
      <c r="FP356" s="168">
        <v>0</v>
      </c>
      <c r="FQ356" s="168">
        <v>0</v>
      </c>
      <c r="FR356" s="168">
        <v>0</v>
      </c>
      <c r="FS356" s="168">
        <v>0</v>
      </c>
      <c r="FT356" s="168">
        <v>0</v>
      </c>
      <c r="FU356" s="168">
        <v>0</v>
      </c>
      <c r="FV356" s="168">
        <v>0</v>
      </c>
      <c r="FW356" s="168">
        <v>0</v>
      </c>
      <c r="FX356" s="168">
        <v>0</v>
      </c>
      <c r="FY356" s="168">
        <v>0</v>
      </c>
      <c r="FZ356" s="168">
        <v>0</v>
      </c>
      <c r="GA356" s="168">
        <v>0</v>
      </c>
    </row>
    <row r="357" spans="2:183">
      <c r="B357" s="96" t="s">
        <v>97</v>
      </c>
      <c r="C357" s="166" t="s">
        <v>36</v>
      </c>
      <c r="D357" s="169">
        <v>34588.480000000003</v>
      </c>
      <c r="E357" s="170">
        <v>31252.55</v>
      </c>
      <c r="F357" s="170">
        <v>34546.629999999997</v>
      </c>
      <c r="G357" s="170">
        <v>33514.949999999997</v>
      </c>
      <c r="H357" s="170">
        <v>34234.839999999997</v>
      </c>
      <c r="I357" s="170">
        <v>7643.53</v>
      </c>
      <c r="J357" s="170">
        <v>7936</v>
      </c>
      <c r="K357" s="170">
        <v>7826.88</v>
      </c>
      <c r="L357" s="170">
        <v>7642.64</v>
      </c>
      <c r="M357" s="170">
        <v>34547.120000000003</v>
      </c>
      <c r="N357" s="170">
        <v>33405.019999999997</v>
      </c>
      <c r="O357" s="170">
        <v>34790.050000000003</v>
      </c>
      <c r="P357" s="170">
        <v>34588.480000000003</v>
      </c>
      <c r="Q357" s="170">
        <v>31252.55</v>
      </c>
      <c r="R357" s="170">
        <v>34546.629999999997</v>
      </c>
      <c r="S357" s="170">
        <v>33514.949999999997</v>
      </c>
      <c r="T357" s="170">
        <v>34234.839999999997</v>
      </c>
      <c r="U357" s="170">
        <v>7643.53</v>
      </c>
      <c r="V357" s="170">
        <v>7936</v>
      </c>
      <c r="W357" s="170">
        <v>7826.88</v>
      </c>
      <c r="X357" s="170">
        <v>7642.64</v>
      </c>
      <c r="Y357" s="170">
        <v>34547.120000000003</v>
      </c>
      <c r="Z357" s="170">
        <v>33405.019999999997</v>
      </c>
      <c r="AA357" s="170">
        <v>34790.050000000003</v>
      </c>
      <c r="AB357" s="170">
        <v>24046.14</v>
      </c>
      <c r="AC357" s="170">
        <v>19695.150000000001</v>
      </c>
      <c r="AD357" s="170">
        <v>10593.13</v>
      </c>
      <c r="AE357" s="170">
        <v>11535.78</v>
      </c>
      <c r="AF357" s="170">
        <v>18689.8</v>
      </c>
      <c r="AG357" s="170">
        <v>25270</v>
      </c>
      <c r="AH357" s="170">
        <v>42149.36</v>
      </c>
      <c r="AI357" s="170">
        <v>41004.58</v>
      </c>
      <c r="AJ357" s="170">
        <v>20687.21</v>
      </c>
      <c r="AK357" s="170">
        <v>10524.19</v>
      </c>
      <c r="AL357" s="170">
        <v>18151.330000000002</v>
      </c>
      <c r="AM357" s="170">
        <v>24633.34</v>
      </c>
      <c r="AN357" s="170">
        <v>24000</v>
      </c>
      <c r="AO357" s="170">
        <v>19717.740000000002</v>
      </c>
      <c r="AP357" s="170">
        <v>10157.26</v>
      </c>
      <c r="AQ357" s="170">
        <v>11882.16</v>
      </c>
      <c r="AR357" s="170">
        <v>18109.52</v>
      </c>
      <c r="AS357" s="170">
        <v>26745.52</v>
      </c>
      <c r="AT357" s="170">
        <v>40667.81</v>
      </c>
      <c r="AU357" s="170">
        <v>40997.81</v>
      </c>
      <c r="AV357" s="170">
        <v>20596.919999999998</v>
      </c>
      <c r="AW357" s="170">
        <v>10765.34</v>
      </c>
      <c r="AX357" s="170">
        <v>18728.71</v>
      </c>
      <c r="AY357" s="170">
        <v>24611.23</v>
      </c>
      <c r="AZ357" s="170">
        <v>23821.61</v>
      </c>
      <c r="BA357" s="170">
        <v>20832.84</v>
      </c>
      <c r="BB357" s="170">
        <v>9687.2099999999991</v>
      </c>
      <c r="BC357" s="170">
        <v>10838.33</v>
      </c>
      <c r="BD357" s="170">
        <v>18465</v>
      </c>
      <c r="BE357" s="170">
        <v>26621.13</v>
      </c>
      <c r="BF357" s="170">
        <v>40854.81</v>
      </c>
      <c r="BG357" s="170">
        <v>41892.81</v>
      </c>
      <c r="BH357" s="170">
        <v>19817.54</v>
      </c>
      <c r="BI357" s="170">
        <v>10691.84</v>
      </c>
      <c r="BJ357" s="170">
        <v>18709.45</v>
      </c>
      <c r="BK357" s="170">
        <v>24747.42</v>
      </c>
      <c r="BL357" s="170">
        <v>24033.19</v>
      </c>
      <c r="BM357" s="170">
        <v>20546.97</v>
      </c>
      <c r="BN357" s="170">
        <v>10318.17</v>
      </c>
      <c r="BO357" s="170">
        <v>10417.33</v>
      </c>
      <c r="BP357" s="170">
        <v>17771.689999999999</v>
      </c>
      <c r="BQ357" s="170">
        <v>26427.71</v>
      </c>
      <c r="BR357" s="170">
        <v>41854.49</v>
      </c>
      <c r="BS357" s="170">
        <v>42322.13</v>
      </c>
      <c r="BT357" s="170">
        <v>19688.32</v>
      </c>
      <c r="BU357" s="170">
        <v>10421.19</v>
      </c>
      <c r="BV357" s="170">
        <v>18849.2</v>
      </c>
      <c r="BW357" s="170">
        <v>24329.61</v>
      </c>
      <c r="BX357" s="170">
        <v>24513.43</v>
      </c>
      <c r="BY357" s="170">
        <v>19942.439999999999</v>
      </c>
      <c r="BZ357" s="170">
        <v>10124.129999999999</v>
      </c>
      <c r="CA357" s="170">
        <v>11049.33</v>
      </c>
      <c r="CB357" s="170">
        <v>17346.259999999998</v>
      </c>
      <c r="CC357" s="170">
        <v>25584.41</v>
      </c>
      <c r="CD357" s="170">
        <v>43019.49</v>
      </c>
      <c r="CE357" s="170">
        <v>42383.519999999997</v>
      </c>
      <c r="CF357" s="170">
        <v>19560.47</v>
      </c>
      <c r="CG357" s="170">
        <v>10710.79</v>
      </c>
      <c r="CH357" s="170">
        <v>18541.740000000002</v>
      </c>
      <c r="CI357" s="170">
        <v>24204</v>
      </c>
      <c r="CJ357" s="170">
        <v>24292.55</v>
      </c>
      <c r="CK357" s="170">
        <v>19448.740000000002</v>
      </c>
      <c r="CL357" s="170">
        <v>10472.379999999999</v>
      </c>
      <c r="CM357" s="170">
        <v>11798.28</v>
      </c>
      <c r="CN357" s="170">
        <v>18548.05</v>
      </c>
      <c r="CO357" s="170">
        <v>25264.32</v>
      </c>
      <c r="CP357" s="170">
        <v>42257.81</v>
      </c>
      <c r="CQ357" s="170">
        <v>40901.81</v>
      </c>
      <c r="CR357" s="170">
        <v>20580.21</v>
      </c>
      <c r="CS357" s="170">
        <v>10638.2</v>
      </c>
      <c r="CT357" s="170">
        <v>18144.330000000002</v>
      </c>
      <c r="CU357" s="170">
        <v>24633.34</v>
      </c>
      <c r="CV357" s="170">
        <v>24000</v>
      </c>
      <c r="CW357" s="170">
        <v>19380</v>
      </c>
      <c r="CX357" s="170">
        <v>10644.13</v>
      </c>
      <c r="CY357" s="170">
        <v>12005.19</v>
      </c>
      <c r="CZ357" s="170">
        <v>18018.52</v>
      </c>
      <c r="DA357" s="170">
        <v>26128.16</v>
      </c>
      <c r="DB357" s="170">
        <v>41437.07</v>
      </c>
      <c r="DC357" s="170">
        <v>40552.81</v>
      </c>
      <c r="DD357" s="170">
        <v>21034.94</v>
      </c>
      <c r="DE357" s="170">
        <v>10779.19</v>
      </c>
      <c r="DF357" s="170">
        <v>18371.330000000002</v>
      </c>
      <c r="DG357" s="170">
        <v>24628.67</v>
      </c>
      <c r="DH357" s="170">
        <v>24001.81</v>
      </c>
      <c r="DI357" s="170">
        <v>19814.05</v>
      </c>
      <c r="DJ357" s="170">
        <v>9975.14</v>
      </c>
      <c r="DK357" s="170">
        <v>11979.16</v>
      </c>
      <c r="DL357" s="170">
        <v>18139.52</v>
      </c>
      <c r="DM357" s="170">
        <v>26761.32</v>
      </c>
      <c r="DN357" s="170">
        <v>40609</v>
      </c>
      <c r="DO357" s="170">
        <v>40915.910000000003</v>
      </c>
      <c r="DP357" s="170">
        <v>20676.82</v>
      </c>
      <c r="DQ357" s="170">
        <v>10765.34</v>
      </c>
      <c r="DR357" s="170">
        <v>18649.939999999999</v>
      </c>
      <c r="DS357" s="170">
        <v>24692</v>
      </c>
      <c r="DT357" s="170">
        <v>23838.61</v>
      </c>
      <c r="DU357" s="170">
        <v>20840.84</v>
      </c>
      <c r="DV357" s="170">
        <v>9614.2099999999991</v>
      </c>
      <c r="DW357" s="170">
        <v>10886.33</v>
      </c>
      <c r="DX357" s="170">
        <v>18469</v>
      </c>
      <c r="DY357" s="170">
        <v>26635.13</v>
      </c>
      <c r="DZ357" s="170">
        <v>40821.26</v>
      </c>
      <c r="EA357" s="170">
        <v>41844.36</v>
      </c>
      <c r="EB357" s="170">
        <v>19892.189999999999</v>
      </c>
      <c r="EC357" s="170">
        <v>10666.19</v>
      </c>
      <c r="ED357" s="170">
        <v>18649.54</v>
      </c>
      <c r="EE357" s="170">
        <v>24822.34</v>
      </c>
      <c r="EF357" s="170">
        <v>24334.1</v>
      </c>
      <c r="EG357" s="170">
        <v>20118.77</v>
      </c>
      <c r="EH357" s="170">
        <v>10127.129999999999</v>
      </c>
      <c r="EI357" s="170">
        <v>11166.33</v>
      </c>
      <c r="EJ357" s="170">
        <v>17220.259999999998</v>
      </c>
      <c r="EK357" s="170">
        <v>25593.41</v>
      </c>
      <c r="EL357" s="170">
        <v>42990.49</v>
      </c>
      <c r="EM357" s="170">
        <v>42443.519999999997</v>
      </c>
      <c r="EN357" s="170">
        <v>19619</v>
      </c>
      <c r="EO357" s="170">
        <v>10543.96</v>
      </c>
      <c r="EP357" s="170">
        <v>18582.23</v>
      </c>
      <c r="EQ357" s="170">
        <v>24240.81</v>
      </c>
      <c r="ER357" s="170">
        <v>24135.29</v>
      </c>
      <c r="ES357" s="170">
        <v>19967.29</v>
      </c>
      <c r="ET357" s="170">
        <v>10338.129999999999</v>
      </c>
      <c r="EU357" s="170">
        <v>11016.97</v>
      </c>
      <c r="EV357" s="170">
        <v>19359.310000000001</v>
      </c>
      <c r="EW357" s="170">
        <v>24331</v>
      </c>
      <c r="EX357" s="170">
        <v>43484.75</v>
      </c>
      <c r="EY357" s="170">
        <v>41367.26</v>
      </c>
      <c r="EZ357" s="170">
        <v>19421.64</v>
      </c>
      <c r="FA357" s="170">
        <v>10432.68</v>
      </c>
      <c r="FB357" s="170">
        <v>19125.68</v>
      </c>
      <c r="FC357" s="170">
        <v>24000</v>
      </c>
      <c r="FD357" s="170">
        <v>24030.14</v>
      </c>
      <c r="FE357" s="170">
        <v>19711.150000000001</v>
      </c>
      <c r="FF357" s="170">
        <v>10502.13</v>
      </c>
      <c r="FG357" s="170">
        <v>11793.53</v>
      </c>
      <c r="FH357" s="170">
        <v>18523.05</v>
      </c>
      <c r="FI357" s="170">
        <v>25284.32</v>
      </c>
      <c r="FJ357" s="170">
        <v>42208.81</v>
      </c>
      <c r="FK357" s="170">
        <v>40844.080000000002</v>
      </c>
      <c r="FL357" s="170">
        <v>20804.54</v>
      </c>
      <c r="FM357" s="170">
        <v>10457.59</v>
      </c>
      <c r="FN357" s="170">
        <v>18187.330000000002</v>
      </c>
      <c r="FO357" s="170">
        <v>24633.34</v>
      </c>
      <c r="FP357" s="170">
        <v>24000</v>
      </c>
      <c r="FQ357" s="170">
        <v>19380</v>
      </c>
      <c r="FR357" s="170">
        <v>10661.13</v>
      </c>
      <c r="FS357" s="170">
        <v>12031.19</v>
      </c>
      <c r="FT357" s="170">
        <v>17975.52</v>
      </c>
      <c r="FU357" s="170">
        <v>26181.42</v>
      </c>
      <c r="FV357" s="170">
        <v>41342.81</v>
      </c>
      <c r="FW357" s="170">
        <v>40414.81</v>
      </c>
      <c r="FX357" s="170">
        <v>21345.94</v>
      </c>
      <c r="FY357" s="170">
        <v>10647.19</v>
      </c>
      <c r="FZ357" s="170">
        <v>18340.330000000002</v>
      </c>
      <c r="GA357" s="170">
        <v>24659.67</v>
      </c>
    </row>
    <row r="358" spans="2:183">
      <c r="B358" s="171" t="s">
        <v>97</v>
      </c>
      <c r="C358" s="172" t="s">
        <v>95</v>
      </c>
      <c r="D358" s="83">
        <v>0.9665258310419601</v>
      </c>
      <c r="E358" s="84">
        <v>0.98364574520586578</v>
      </c>
      <c r="F358" s="84">
        <v>1.0015884916548379</v>
      </c>
      <c r="G358" s="84">
        <v>0.88630125031733931</v>
      </c>
      <c r="H358" s="84">
        <v>0.96466603548161656</v>
      </c>
      <c r="I358" s="84">
        <v>0.80363466229287572</v>
      </c>
      <c r="J358" s="84">
        <v>0.75170307728447272</v>
      </c>
      <c r="K358" s="84">
        <v>0.80860876249039193</v>
      </c>
      <c r="L358" s="84">
        <v>0.80414983164983167</v>
      </c>
      <c r="M358" s="84">
        <v>0.93017430038599391</v>
      </c>
      <c r="N358" s="84">
        <v>0.79992863984674323</v>
      </c>
      <c r="O358" s="84">
        <v>0.92595682955392322</v>
      </c>
      <c r="P358" s="84">
        <v>0.9665258310419601</v>
      </c>
      <c r="Q358" s="84">
        <v>0.98364574520586578</v>
      </c>
      <c r="R358" s="84">
        <v>1.0015884916548379</v>
      </c>
      <c r="S358" s="84">
        <v>0.88630125031733931</v>
      </c>
      <c r="T358" s="84">
        <v>0.96466603548161656</v>
      </c>
      <c r="U358" s="84">
        <v>0.80363466229287572</v>
      </c>
      <c r="V358" s="84">
        <v>0.75170307728447272</v>
      </c>
      <c r="W358" s="84">
        <v>0.80860876249039193</v>
      </c>
      <c r="X358" s="84">
        <v>0.80414983164983167</v>
      </c>
      <c r="Y358" s="84">
        <v>0.93017430038599391</v>
      </c>
      <c r="Z358" s="84">
        <v>0.79992863984674323</v>
      </c>
      <c r="AA358" s="84">
        <v>0.92595682955392322</v>
      </c>
      <c r="AB358" s="84">
        <v>0.18157348677056903</v>
      </c>
      <c r="AC358" s="84">
        <v>0.1646531400481541</v>
      </c>
      <c r="AD358" s="84">
        <v>7.9989202005557564E-2</v>
      </c>
      <c r="AE358" s="84">
        <v>9.0010767790262181E-2</v>
      </c>
      <c r="AF358" s="84">
        <v>0.14112752204905157</v>
      </c>
      <c r="AG358" s="84">
        <v>0.19717540574282147</v>
      </c>
      <c r="AH358" s="84">
        <v>0.3182717168056059</v>
      </c>
      <c r="AI358" s="84">
        <v>0.30962743143651084</v>
      </c>
      <c r="AJ358" s="84">
        <v>0.16141705680399501</v>
      </c>
      <c r="AK358" s="84">
        <v>7.9468632958801508E-2</v>
      </c>
      <c r="AL358" s="84">
        <v>0.14163022784019977</v>
      </c>
      <c r="AM358" s="84">
        <v>0.18600746043252386</v>
      </c>
      <c r="AN358" s="84">
        <v>0.18122508155128669</v>
      </c>
      <c r="AO358" s="84">
        <v>0.15915778767919411</v>
      </c>
      <c r="AP358" s="84">
        <v>7.6697927993234272E-2</v>
      </c>
      <c r="AQ358" s="84">
        <v>9.2713483146067421E-2</v>
      </c>
      <c r="AR358" s="84">
        <v>0.13674580161894406</v>
      </c>
      <c r="AS358" s="84">
        <v>0.20868851435705368</v>
      </c>
      <c r="AT358" s="84">
        <v>0.30708446599009304</v>
      </c>
      <c r="AU358" s="84">
        <v>0.30957631086142318</v>
      </c>
      <c r="AV358" s="84">
        <v>0.1607125468164794</v>
      </c>
      <c r="AW358" s="84">
        <v>8.1289567476138705E-2</v>
      </c>
      <c r="AX358" s="84">
        <v>0.14613537765293383</v>
      </c>
      <c r="AY358" s="84">
        <v>0.18584050682614472</v>
      </c>
      <c r="AZ358" s="84">
        <v>0.17987805062220613</v>
      </c>
      <c r="BA358" s="84">
        <v>0.17416432584269664</v>
      </c>
      <c r="BB358" s="84">
        <v>7.3148559260601667E-2</v>
      </c>
      <c r="BC358" s="84">
        <v>8.4568742197253438E-2</v>
      </c>
      <c r="BD358" s="84">
        <v>0.13943004711852119</v>
      </c>
      <c r="BE358" s="84">
        <v>0.20771793071161049</v>
      </c>
      <c r="BF358" s="84">
        <v>0.3084965114171801</v>
      </c>
      <c r="BG358" s="84">
        <v>0.31633449619427328</v>
      </c>
      <c r="BH358" s="84">
        <v>0.15463124219725344</v>
      </c>
      <c r="BI358" s="84">
        <v>8.0734565663887883E-2</v>
      </c>
      <c r="BJ358" s="84">
        <v>0.14598509675405744</v>
      </c>
      <c r="BK358" s="84">
        <v>0.18686888365349763</v>
      </c>
      <c r="BL358" s="84">
        <v>0.18147570073698199</v>
      </c>
      <c r="BM358" s="84">
        <v>0.17177442817014446</v>
      </c>
      <c r="BN358" s="84">
        <v>7.7912966654584997E-2</v>
      </c>
      <c r="BO358" s="84">
        <v>8.12837858926342E-2</v>
      </c>
      <c r="BP358" s="84">
        <v>0.13419483206475774</v>
      </c>
      <c r="BQ358" s="84">
        <v>0.20620872347066166</v>
      </c>
      <c r="BR358" s="84">
        <v>0.31604514014739638</v>
      </c>
      <c r="BS358" s="84">
        <v>0.31957631086142319</v>
      </c>
      <c r="BT358" s="84">
        <v>0.15362297128589264</v>
      </c>
      <c r="BU358" s="84">
        <v>7.8690875317143902E-2</v>
      </c>
      <c r="BV358" s="84">
        <v>0.14707553058676653</v>
      </c>
      <c r="BW358" s="84">
        <v>0.18371398151504167</v>
      </c>
      <c r="BX358" s="84">
        <v>0.18510201461882325</v>
      </c>
      <c r="BY358" s="84">
        <v>0.16672050561797752</v>
      </c>
      <c r="BZ358" s="84">
        <v>7.6447761870242839E-2</v>
      </c>
      <c r="CA358" s="84">
        <v>8.6215121722846441E-2</v>
      </c>
      <c r="CB358" s="84">
        <v>0.13098239096290926</v>
      </c>
      <c r="CC358" s="84">
        <v>0.19962866729088638</v>
      </c>
      <c r="CD358" s="84">
        <v>0.32484210764769844</v>
      </c>
      <c r="CE358" s="84">
        <v>0.32003986951794128</v>
      </c>
      <c r="CF358" s="84">
        <v>0.15262539013732834</v>
      </c>
      <c r="CG358" s="84">
        <v>8.0877657967862754E-2</v>
      </c>
      <c r="CH358" s="84">
        <v>0.14467649812734085</v>
      </c>
      <c r="CI358" s="84">
        <v>0.18276549474447262</v>
      </c>
      <c r="CJ358" s="84">
        <v>0.18343413978494624</v>
      </c>
      <c r="CK358" s="84">
        <v>0.15698647165181456</v>
      </c>
      <c r="CL358" s="84">
        <v>7.9077413314002656E-2</v>
      </c>
      <c r="CM358" s="84">
        <v>9.2058988764044947E-2</v>
      </c>
      <c r="CN358" s="84">
        <v>0.1400571614111393</v>
      </c>
      <c r="CO358" s="84">
        <v>0.19713108614232208</v>
      </c>
      <c r="CP358" s="84">
        <v>0.31909062764286578</v>
      </c>
      <c r="CQ358" s="84">
        <v>0.30885141053521803</v>
      </c>
      <c r="CR358" s="84">
        <v>0.1605821629213483</v>
      </c>
      <c r="CS358" s="84">
        <v>8.0329527606620765E-2</v>
      </c>
      <c r="CT358" s="84">
        <v>0.14157560861423221</v>
      </c>
      <c r="CU358" s="84">
        <v>0.18600746043252386</v>
      </c>
      <c r="CV358" s="84">
        <v>0.18122508155128669</v>
      </c>
      <c r="CW358" s="84">
        <v>0.16201845906902088</v>
      </c>
      <c r="CX358" s="84">
        <v>8.0374305303854046E-2</v>
      </c>
      <c r="CY358" s="84">
        <v>9.3673455056179786E-2</v>
      </c>
      <c r="CZ358" s="84">
        <v>0.13605865651806209</v>
      </c>
      <c r="DA358" s="84">
        <v>0.20387141073657927</v>
      </c>
      <c r="DB358" s="84">
        <v>0.31289318291651563</v>
      </c>
      <c r="DC358" s="84">
        <v>0.30621609580765974</v>
      </c>
      <c r="DD358" s="84">
        <v>0.16413030586766542</v>
      </c>
      <c r="DE358" s="84">
        <v>8.139414945028392E-2</v>
      </c>
      <c r="DF358" s="84">
        <v>0.1433468320848939</v>
      </c>
      <c r="DG358" s="84">
        <v>0.18597219705207199</v>
      </c>
      <c r="DH358" s="84">
        <v>0.18123874894285369</v>
      </c>
      <c r="DI358" s="84">
        <v>0.16564715422685927</v>
      </c>
      <c r="DJ358" s="84">
        <v>7.5322731666062584E-2</v>
      </c>
      <c r="DK358" s="84">
        <v>9.3470349563046187E-2</v>
      </c>
      <c r="DL358" s="84">
        <v>0.13697233297088318</v>
      </c>
      <c r="DM358" s="84">
        <v>0.20881179775280898</v>
      </c>
      <c r="DN358" s="84">
        <v>0.30664038902984175</v>
      </c>
      <c r="DO358" s="84">
        <v>0.30895788027062948</v>
      </c>
      <c r="DP358" s="84">
        <v>0.16133598626716605</v>
      </c>
      <c r="DQ358" s="84">
        <v>8.1289567476138705E-2</v>
      </c>
      <c r="DR358" s="84">
        <v>0.14552075530586767</v>
      </c>
      <c r="DS358" s="84">
        <v>0.18645040473601546</v>
      </c>
      <c r="DT358" s="84">
        <v>0.18000641838830495</v>
      </c>
      <c r="DU358" s="84">
        <v>0.17423120652755483</v>
      </c>
      <c r="DV358" s="84">
        <v>7.2597332970883166E-2</v>
      </c>
      <c r="DW358" s="84">
        <v>8.4943274032459423E-2</v>
      </c>
      <c r="DX358" s="84">
        <v>0.13946025129877976</v>
      </c>
      <c r="DY358" s="84">
        <v>0.20782716916354557</v>
      </c>
      <c r="DZ358" s="84">
        <v>0.30824317385526157</v>
      </c>
      <c r="EA358" s="84">
        <v>0.31596864806089164</v>
      </c>
      <c r="EB358" s="84">
        <v>0.15521371722846442</v>
      </c>
      <c r="EC358" s="84">
        <v>8.0540881357979946E-2</v>
      </c>
      <c r="ED358" s="84">
        <v>0.14551763420724095</v>
      </c>
      <c r="EE358" s="84">
        <v>0.18743460794974023</v>
      </c>
      <c r="EF358" s="84">
        <v>0.1837478857073819</v>
      </c>
      <c r="EG358" s="84">
        <v>0.16239482435748417</v>
      </c>
      <c r="EH358" s="84">
        <v>7.6470415005436748E-2</v>
      </c>
      <c r="EI358" s="84">
        <v>8.7128043071161052E-2</v>
      </c>
      <c r="EJ358" s="84">
        <v>0.13003095928476499</v>
      </c>
      <c r="EK358" s="84">
        <v>0.19969889200998753</v>
      </c>
      <c r="EL358" s="84">
        <v>0.32462312734082394</v>
      </c>
      <c r="EM358" s="84">
        <v>0.32049293222181946</v>
      </c>
      <c r="EN358" s="84">
        <v>0.15308208489388264</v>
      </c>
      <c r="EO358" s="84">
        <v>7.9617917119729362E-2</v>
      </c>
      <c r="EP358" s="84">
        <v>0.1449924313358302</v>
      </c>
      <c r="EQ358" s="84">
        <v>0.18304344871330194</v>
      </c>
      <c r="ER358" s="84">
        <v>0.18224666243808144</v>
      </c>
      <c r="ES358" s="84">
        <v>0.16692825374531836</v>
      </c>
      <c r="ET358" s="84">
        <v>7.8063685514075137E-2</v>
      </c>
      <c r="EU358" s="84">
        <v>8.5962624843945068E-2</v>
      </c>
      <c r="EV358" s="84">
        <v>0.14618302223027668</v>
      </c>
      <c r="EW358" s="84">
        <v>0.18984862671660424</v>
      </c>
      <c r="EX358" s="84">
        <v>0.32835530687447145</v>
      </c>
      <c r="EY358" s="84">
        <v>0.31236604446055338</v>
      </c>
      <c r="EZ358" s="84">
        <v>0.15154213483146067</v>
      </c>
      <c r="FA358" s="84">
        <v>7.8777636824936575E-2</v>
      </c>
      <c r="FB358" s="84">
        <v>0.14923283395755307</v>
      </c>
      <c r="FC358" s="84">
        <v>0.18122508155128669</v>
      </c>
      <c r="FD358" s="84">
        <v>0.18145267004953486</v>
      </c>
      <c r="FE358" s="84">
        <v>0.16478690141787053</v>
      </c>
      <c r="FF358" s="84">
        <v>7.9302056904675608E-2</v>
      </c>
      <c r="FG358" s="84">
        <v>9.2021925717852684E-2</v>
      </c>
      <c r="FH358" s="84">
        <v>0.13986838528452336</v>
      </c>
      <c r="FI358" s="84">
        <v>0.19728714107365791</v>
      </c>
      <c r="FJ358" s="84">
        <v>0.31872062643469856</v>
      </c>
      <c r="FK358" s="84">
        <v>0.30841548870363661</v>
      </c>
      <c r="FL358" s="84">
        <v>0.16233255305867667</v>
      </c>
      <c r="FM358" s="84">
        <v>7.8965733357496681E-2</v>
      </c>
      <c r="FN358" s="84">
        <v>0.14191112671660425</v>
      </c>
      <c r="FO358" s="84">
        <v>0.18600746043252386</v>
      </c>
      <c r="FP358" s="84">
        <v>0.18122508155128669</v>
      </c>
      <c r="FQ358" s="84">
        <v>0.16201845906902088</v>
      </c>
      <c r="FR358" s="84">
        <v>8.0502673069952874E-2</v>
      </c>
      <c r="FS358" s="84">
        <v>9.3876326466916363E-2</v>
      </c>
      <c r="FT358" s="84">
        <v>0.13573396158028272</v>
      </c>
      <c r="FU358" s="84">
        <v>0.20428698501872658</v>
      </c>
      <c r="FV358" s="84">
        <v>0.31218142140872296</v>
      </c>
      <c r="FW358" s="84">
        <v>0.30517405158873984</v>
      </c>
      <c r="FX358" s="84">
        <v>0.16655696004993756</v>
      </c>
      <c r="FY358" s="84">
        <v>8.039741150175185E-2</v>
      </c>
      <c r="FZ358" s="84">
        <v>0.14310494694132336</v>
      </c>
      <c r="GA358" s="84">
        <v>0.18620627944907575</v>
      </c>
    </row>
    <row r="359" spans="2:183">
      <c r="B359" s="96" t="s">
        <v>97</v>
      </c>
      <c r="C359" s="166" t="s">
        <v>230</v>
      </c>
      <c r="D359" s="169">
        <v>0</v>
      </c>
      <c r="E359" s="170">
        <v>0</v>
      </c>
      <c r="F359" s="170">
        <v>0</v>
      </c>
      <c r="G359" s="170">
        <v>0</v>
      </c>
      <c r="H359" s="170">
        <v>0</v>
      </c>
      <c r="I359" s="170">
        <v>0</v>
      </c>
      <c r="J359" s="170">
        <v>0</v>
      </c>
      <c r="K359" s="170">
        <v>0</v>
      </c>
      <c r="L359" s="170">
        <v>0</v>
      </c>
      <c r="M359" s="170">
        <v>0</v>
      </c>
      <c r="N359" s="170">
        <v>0</v>
      </c>
      <c r="O359" s="170">
        <v>0</v>
      </c>
      <c r="P359" s="170">
        <v>0</v>
      </c>
      <c r="Q359" s="170">
        <v>0</v>
      </c>
      <c r="R359" s="170">
        <v>0</v>
      </c>
      <c r="S359" s="170">
        <v>0</v>
      </c>
      <c r="T359" s="170">
        <v>0</v>
      </c>
      <c r="U359" s="170">
        <v>0</v>
      </c>
      <c r="V359" s="170">
        <v>0</v>
      </c>
      <c r="W359" s="170">
        <v>0</v>
      </c>
      <c r="X359" s="170">
        <v>0</v>
      </c>
      <c r="Y359" s="170">
        <v>0</v>
      </c>
      <c r="Z359" s="170">
        <v>0</v>
      </c>
      <c r="AA359" s="170">
        <v>0</v>
      </c>
      <c r="AB359" s="170">
        <v>0</v>
      </c>
      <c r="AC359" s="170">
        <v>0</v>
      </c>
      <c r="AD359" s="170">
        <v>0</v>
      </c>
      <c r="AE359" s="170">
        <v>0</v>
      </c>
      <c r="AF359" s="170">
        <v>0</v>
      </c>
      <c r="AG359" s="170">
        <v>0</v>
      </c>
      <c r="AH359" s="170">
        <v>0</v>
      </c>
      <c r="AI359" s="170">
        <v>0</v>
      </c>
      <c r="AJ359" s="170">
        <v>0</v>
      </c>
      <c r="AK359" s="170">
        <v>0</v>
      </c>
      <c r="AL359" s="170">
        <v>0</v>
      </c>
      <c r="AM359" s="170">
        <v>0</v>
      </c>
      <c r="AN359" s="170">
        <v>0</v>
      </c>
      <c r="AO359" s="170">
        <v>0</v>
      </c>
      <c r="AP359" s="170">
        <v>0</v>
      </c>
      <c r="AQ359" s="170">
        <v>0</v>
      </c>
      <c r="AR359" s="170">
        <v>0</v>
      </c>
      <c r="AS359" s="170">
        <v>0</v>
      </c>
      <c r="AT359" s="170">
        <v>0</v>
      </c>
      <c r="AU359" s="170">
        <v>0</v>
      </c>
      <c r="AV359" s="170">
        <v>0</v>
      </c>
      <c r="AW359" s="170">
        <v>0</v>
      </c>
      <c r="AX359" s="170">
        <v>0</v>
      </c>
      <c r="AY359" s="170">
        <v>0</v>
      </c>
      <c r="AZ359" s="170">
        <v>0</v>
      </c>
      <c r="BA359" s="170">
        <v>0</v>
      </c>
      <c r="BB359" s="170">
        <v>0</v>
      </c>
      <c r="BC359" s="170">
        <v>0</v>
      </c>
      <c r="BD359" s="170">
        <v>0</v>
      </c>
      <c r="BE359" s="170">
        <v>0</v>
      </c>
      <c r="BF359" s="170">
        <v>0</v>
      </c>
      <c r="BG359" s="170">
        <v>0</v>
      </c>
      <c r="BH359" s="170">
        <v>0</v>
      </c>
      <c r="BI359" s="170">
        <v>0</v>
      </c>
      <c r="BJ359" s="170">
        <v>0</v>
      </c>
      <c r="BK359" s="170">
        <v>0</v>
      </c>
      <c r="BL359" s="170">
        <v>0</v>
      </c>
      <c r="BM359" s="170">
        <v>0</v>
      </c>
      <c r="BN359" s="170">
        <v>0</v>
      </c>
      <c r="BO359" s="170">
        <v>0</v>
      </c>
      <c r="BP359" s="170">
        <v>0</v>
      </c>
      <c r="BQ359" s="170">
        <v>0</v>
      </c>
      <c r="BR359" s="170">
        <v>0</v>
      </c>
      <c r="BS359" s="170">
        <v>0</v>
      </c>
      <c r="BT359" s="170">
        <v>0</v>
      </c>
      <c r="BU359" s="170">
        <v>0</v>
      </c>
      <c r="BV359" s="170">
        <v>0</v>
      </c>
      <c r="BW359" s="170">
        <v>0</v>
      </c>
      <c r="BX359" s="170">
        <v>0</v>
      </c>
      <c r="BY359" s="170">
        <v>0</v>
      </c>
      <c r="BZ359" s="170">
        <v>0</v>
      </c>
      <c r="CA359" s="170">
        <v>0</v>
      </c>
      <c r="CB359" s="170">
        <v>0</v>
      </c>
      <c r="CC359" s="170">
        <v>0</v>
      </c>
      <c r="CD359" s="170">
        <v>0</v>
      </c>
      <c r="CE359" s="170">
        <v>0</v>
      </c>
      <c r="CF359" s="170">
        <v>0</v>
      </c>
      <c r="CG359" s="170">
        <v>0</v>
      </c>
      <c r="CH359" s="170">
        <v>0</v>
      </c>
      <c r="CI359" s="170">
        <v>0</v>
      </c>
      <c r="CJ359" s="170">
        <v>0</v>
      </c>
      <c r="CK359" s="170">
        <v>0</v>
      </c>
      <c r="CL359" s="170">
        <v>0</v>
      </c>
      <c r="CM359" s="170">
        <v>0</v>
      </c>
      <c r="CN359" s="170">
        <v>0</v>
      </c>
      <c r="CO359" s="170">
        <v>0</v>
      </c>
      <c r="CP359" s="170">
        <v>0</v>
      </c>
      <c r="CQ359" s="170">
        <v>0</v>
      </c>
      <c r="CR359" s="170">
        <v>0</v>
      </c>
      <c r="CS359" s="170">
        <v>0</v>
      </c>
      <c r="CT359" s="170">
        <v>0</v>
      </c>
      <c r="CU359" s="170">
        <v>0</v>
      </c>
      <c r="CV359" s="170">
        <v>0</v>
      </c>
      <c r="CW359" s="170">
        <v>0</v>
      </c>
      <c r="CX359" s="170">
        <v>0</v>
      </c>
      <c r="CY359" s="170">
        <v>0</v>
      </c>
      <c r="CZ359" s="170">
        <v>0</v>
      </c>
      <c r="DA359" s="170">
        <v>0</v>
      </c>
      <c r="DB359" s="170">
        <v>0</v>
      </c>
      <c r="DC359" s="170">
        <v>0</v>
      </c>
      <c r="DD359" s="170">
        <v>0</v>
      </c>
      <c r="DE359" s="170">
        <v>0</v>
      </c>
      <c r="DF359" s="170">
        <v>0</v>
      </c>
      <c r="DG359" s="170">
        <v>0</v>
      </c>
      <c r="DH359" s="170">
        <v>0</v>
      </c>
      <c r="DI359" s="170">
        <v>0</v>
      </c>
      <c r="DJ359" s="170">
        <v>0</v>
      </c>
      <c r="DK359" s="170">
        <v>0</v>
      </c>
      <c r="DL359" s="170">
        <v>0</v>
      </c>
      <c r="DM359" s="170">
        <v>0</v>
      </c>
      <c r="DN359" s="170">
        <v>0</v>
      </c>
      <c r="DO359" s="170">
        <v>0</v>
      </c>
      <c r="DP359" s="170">
        <v>0</v>
      </c>
      <c r="DQ359" s="170">
        <v>0</v>
      </c>
      <c r="DR359" s="170">
        <v>0</v>
      </c>
      <c r="DS359" s="170">
        <v>0</v>
      </c>
      <c r="DT359" s="170">
        <v>0</v>
      </c>
      <c r="DU359" s="170">
        <v>0</v>
      </c>
      <c r="DV359" s="170">
        <v>0</v>
      </c>
      <c r="DW359" s="170">
        <v>0</v>
      </c>
      <c r="DX359" s="170">
        <v>0</v>
      </c>
      <c r="DY359" s="170">
        <v>0</v>
      </c>
      <c r="DZ359" s="170">
        <v>0</v>
      </c>
      <c r="EA359" s="170">
        <v>0</v>
      </c>
      <c r="EB359" s="170">
        <v>0</v>
      </c>
      <c r="EC359" s="170">
        <v>0</v>
      </c>
      <c r="ED359" s="170">
        <v>0</v>
      </c>
      <c r="EE359" s="170">
        <v>0</v>
      </c>
      <c r="EF359" s="170">
        <v>0</v>
      </c>
      <c r="EG359" s="170">
        <v>0</v>
      </c>
      <c r="EH359" s="170">
        <v>0</v>
      </c>
      <c r="EI359" s="170">
        <v>0</v>
      </c>
      <c r="EJ359" s="170">
        <v>0</v>
      </c>
      <c r="EK359" s="170">
        <v>0</v>
      </c>
      <c r="EL359" s="170">
        <v>0</v>
      </c>
      <c r="EM359" s="170">
        <v>0</v>
      </c>
      <c r="EN359" s="170">
        <v>0</v>
      </c>
      <c r="EO359" s="170">
        <v>0</v>
      </c>
      <c r="EP359" s="170">
        <v>0</v>
      </c>
      <c r="EQ359" s="170">
        <v>0</v>
      </c>
      <c r="ER359" s="170">
        <v>0</v>
      </c>
      <c r="ES359" s="170">
        <v>0</v>
      </c>
      <c r="ET359" s="170">
        <v>0</v>
      </c>
      <c r="EU359" s="170">
        <v>0</v>
      </c>
      <c r="EV359" s="170">
        <v>0</v>
      </c>
      <c r="EW359" s="170">
        <v>0</v>
      </c>
      <c r="EX359" s="170">
        <v>0</v>
      </c>
      <c r="EY359" s="170">
        <v>0</v>
      </c>
      <c r="EZ359" s="170">
        <v>0</v>
      </c>
      <c r="FA359" s="170">
        <v>0</v>
      </c>
      <c r="FB359" s="170">
        <v>0</v>
      </c>
      <c r="FC359" s="170">
        <v>0</v>
      </c>
      <c r="FD359" s="170">
        <v>0</v>
      </c>
      <c r="FE359" s="170">
        <v>0</v>
      </c>
      <c r="FF359" s="170">
        <v>0</v>
      </c>
      <c r="FG359" s="170">
        <v>0</v>
      </c>
      <c r="FH359" s="170">
        <v>0</v>
      </c>
      <c r="FI359" s="170">
        <v>0</v>
      </c>
      <c r="FJ359" s="170">
        <v>0</v>
      </c>
      <c r="FK359" s="170">
        <v>0</v>
      </c>
      <c r="FL359" s="170">
        <v>0</v>
      </c>
      <c r="FM359" s="170">
        <v>0</v>
      </c>
      <c r="FN359" s="170">
        <v>0</v>
      </c>
      <c r="FO359" s="170">
        <v>0</v>
      </c>
      <c r="FP359" s="170">
        <v>0</v>
      </c>
      <c r="FQ359" s="170">
        <v>0</v>
      </c>
      <c r="FR359" s="170">
        <v>0</v>
      </c>
      <c r="FS359" s="170">
        <v>0</v>
      </c>
      <c r="FT359" s="170">
        <v>0</v>
      </c>
      <c r="FU359" s="170">
        <v>0</v>
      </c>
      <c r="FV359" s="170">
        <v>0</v>
      </c>
      <c r="FW359" s="170">
        <v>0</v>
      </c>
      <c r="FX359" s="170">
        <v>0</v>
      </c>
      <c r="FY359" s="170">
        <v>0</v>
      </c>
      <c r="FZ359" s="170">
        <v>0</v>
      </c>
      <c r="GA359" s="170">
        <v>0</v>
      </c>
    </row>
    <row r="360" spans="2:183">
      <c r="B360" s="171" t="s">
        <v>97</v>
      </c>
      <c r="C360" s="172" t="s">
        <v>269</v>
      </c>
      <c r="D360" s="454">
        <v>0</v>
      </c>
      <c r="E360" s="455">
        <v>0</v>
      </c>
      <c r="F360" s="455">
        <v>0</v>
      </c>
      <c r="G360" s="455">
        <v>0</v>
      </c>
      <c r="H360" s="455">
        <v>0</v>
      </c>
      <c r="I360" s="455">
        <v>0</v>
      </c>
      <c r="J360" s="455">
        <v>0</v>
      </c>
      <c r="K360" s="455">
        <v>0</v>
      </c>
      <c r="L360" s="455">
        <v>0</v>
      </c>
      <c r="M360" s="455">
        <v>0</v>
      </c>
      <c r="N360" s="455">
        <v>0</v>
      </c>
      <c r="O360" s="455">
        <v>0</v>
      </c>
      <c r="P360" s="455">
        <v>0</v>
      </c>
      <c r="Q360" s="455">
        <v>0</v>
      </c>
      <c r="R360" s="455">
        <v>0</v>
      </c>
      <c r="S360" s="455">
        <v>0</v>
      </c>
      <c r="T360" s="455">
        <v>0</v>
      </c>
      <c r="U360" s="455">
        <v>0</v>
      </c>
      <c r="V360" s="455">
        <v>0</v>
      </c>
      <c r="W360" s="455">
        <v>0</v>
      </c>
      <c r="X360" s="455">
        <v>0</v>
      </c>
      <c r="Y360" s="455">
        <v>0</v>
      </c>
      <c r="Z360" s="455">
        <v>0</v>
      </c>
      <c r="AA360" s="455">
        <v>0</v>
      </c>
      <c r="AB360" s="455">
        <v>0</v>
      </c>
      <c r="AC360" s="455">
        <v>0</v>
      </c>
      <c r="AD360" s="455">
        <v>0</v>
      </c>
      <c r="AE360" s="455">
        <v>0</v>
      </c>
      <c r="AF360" s="455">
        <v>0</v>
      </c>
      <c r="AG360" s="455">
        <v>0</v>
      </c>
      <c r="AH360" s="455">
        <v>0</v>
      </c>
      <c r="AI360" s="455">
        <v>0</v>
      </c>
      <c r="AJ360" s="455">
        <v>0</v>
      </c>
      <c r="AK360" s="455">
        <v>0</v>
      </c>
      <c r="AL360" s="455">
        <v>0</v>
      </c>
      <c r="AM360" s="455">
        <v>0</v>
      </c>
      <c r="AN360" s="455">
        <v>0</v>
      </c>
      <c r="AO360" s="455">
        <v>0</v>
      </c>
      <c r="AP360" s="455">
        <v>0</v>
      </c>
      <c r="AQ360" s="455">
        <v>0</v>
      </c>
      <c r="AR360" s="455">
        <v>0</v>
      </c>
      <c r="AS360" s="455">
        <v>0</v>
      </c>
      <c r="AT360" s="455">
        <v>0</v>
      </c>
      <c r="AU360" s="455">
        <v>0</v>
      </c>
      <c r="AV360" s="455">
        <v>0</v>
      </c>
      <c r="AW360" s="455">
        <v>0</v>
      </c>
      <c r="AX360" s="455">
        <v>0</v>
      </c>
      <c r="AY360" s="455">
        <v>0</v>
      </c>
      <c r="AZ360" s="455">
        <v>0</v>
      </c>
      <c r="BA360" s="455">
        <v>0</v>
      </c>
      <c r="BB360" s="455">
        <v>0</v>
      </c>
      <c r="BC360" s="455">
        <v>0</v>
      </c>
      <c r="BD360" s="455">
        <v>0</v>
      </c>
      <c r="BE360" s="455">
        <v>0</v>
      </c>
      <c r="BF360" s="455">
        <v>0</v>
      </c>
      <c r="BG360" s="455">
        <v>0</v>
      </c>
      <c r="BH360" s="455">
        <v>0</v>
      </c>
      <c r="BI360" s="455">
        <v>0</v>
      </c>
      <c r="BJ360" s="455">
        <v>0</v>
      </c>
      <c r="BK360" s="455">
        <v>0</v>
      </c>
      <c r="BL360" s="455">
        <v>0</v>
      </c>
      <c r="BM360" s="455">
        <v>0</v>
      </c>
      <c r="BN360" s="455">
        <v>0</v>
      </c>
      <c r="BO360" s="455">
        <v>0</v>
      </c>
      <c r="BP360" s="455">
        <v>0</v>
      </c>
      <c r="BQ360" s="455">
        <v>0</v>
      </c>
      <c r="BR360" s="455">
        <v>0</v>
      </c>
      <c r="BS360" s="455">
        <v>0</v>
      </c>
      <c r="BT360" s="455">
        <v>0</v>
      </c>
      <c r="BU360" s="455">
        <v>0</v>
      </c>
      <c r="BV360" s="455">
        <v>0</v>
      </c>
      <c r="BW360" s="455">
        <v>0</v>
      </c>
      <c r="BX360" s="455">
        <v>0</v>
      </c>
      <c r="BY360" s="455">
        <v>0</v>
      </c>
      <c r="BZ360" s="455">
        <v>0</v>
      </c>
      <c r="CA360" s="455">
        <v>0</v>
      </c>
      <c r="CB360" s="455">
        <v>0</v>
      </c>
      <c r="CC360" s="455">
        <v>0</v>
      </c>
      <c r="CD360" s="455">
        <v>0</v>
      </c>
      <c r="CE360" s="455">
        <v>0</v>
      </c>
      <c r="CF360" s="455">
        <v>0</v>
      </c>
      <c r="CG360" s="455">
        <v>0</v>
      </c>
      <c r="CH360" s="455">
        <v>0</v>
      </c>
      <c r="CI360" s="455">
        <v>0</v>
      </c>
      <c r="CJ360" s="455">
        <v>0</v>
      </c>
      <c r="CK360" s="455">
        <v>0</v>
      </c>
      <c r="CL360" s="455">
        <v>0</v>
      </c>
      <c r="CM360" s="455">
        <v>0</v>
      </c>
      <c r="CN360" s="455">
        <v>0</v>
      </c>
      <c r="CO360" s="455">
        <v>0</v>
      </c>
      <c r="CP360" s="455">
        <v>0</v>
      </c>
      <c r="CQ360" s="455">
        <v>0</v>
      </c>
      <c r="CR360" s="455">
        <v>0</v>
      </c>
      <c r="CS360" s="455">
        <v>0</v>
      </c>
      <c r="CT360" s="455">
        <v>0</v>
      </c>
      <c r="CU360" s="455">
        <v>0</v>
      </c>
      <c r="CV360" s="455">
        <v>0</v>
      </c>
      <c r="CW360" s="455">
        <v>0</v>
      </c>
      <c r="CX360" s="455">
        <v>0</v>
      </c>
      <c r="CY360" s="455">
        <v>0</v>
      </c>
      <c r="CZ360" s="455">
        <v>0</v>
      </c>
      <c r="DA360" s="455">
        <v>0</v>
      </c>
      <c r="DB360" s="455">
        <v>0</v>
      </c>
      <c r="DC360" s="455">
        <v>0</v>
      </c>
      <c r="DD360" s="455">
        <v>0</v>
      </c>
      <c r="DE360" s="455">
        <v>0</v>
      </c>
      <c r="DF360" s="455">
        <v>0</v>
      </c>
      <c r="DG360" s="455">
        <v>0</v>
      </c>
      <c r="DH360" s="455">
        <v>0</v>
      </c>
      <c r="DI360" s="455">
        <v>0</v>
      </c>
      <c r="DJ360" s="455">
        <v>0</v>
      </c>
      <c r="DK360" s="455">
        <v>0</v>
      </c>
      <c r="DL360" s="455">
        <v>0</v>
      </c>
      <c r="DM360" s="455">
        <v>0</v>
      </c>
      <c r="DN360" s="455">
        <v>0</v>
      </c>
      <c r="DO360" s="455">
        <v>0</v>
      </c>
      <c r="DP360" s="455">
        <v>0</v>
      </c>
      <c r="DQ360" s="455">
        <v>0</v>
      </c>
      <c r="DR360" s="455">
        <v>0</v>
      </c>
      <c r="DS360" s="455">
        <v>0</v>
      </c>
      <c r="DT360" s="455">
        <v>0</v>
      </c>
      <c r="DU360" s="455">
        <v>0</v>
      </c>
      <c r="DV360" s="455">
        <v>0</v>
      </c>
      <c r="DW360" s="455">
        <v>0</v>
      </c>
      <c r="DX360" s="455">
        <v>0</v>
      </c>
      <c r="DY360" s="455">
        <v>0</v>
      </c>
      <c r="DZ360" s="455">
        <v>0</v>
      </c>
      <c r="EA360" s="455">
        <v>0</v>
      </c>
      <c r="EB360" s="455">
        <v>0</v>
      </c>
      <c r="EC360" s="455">
        <v>0</v>
      </c>
      <c r="ED360" s="455">
        <v>0</v>
      </c>
      <c r="EE360" s="455">
        <v>0</v>
      </c>
      <c r="EF360" s="455">
        <v>0</v>
      </c>
      <c r="EG360" s="455">
        <v>0</v>
      </c>
      <c r="EH360" s="455">
        <v>0</v>
      </c>
      <c r="EI360" s="455">
        <v>0</v>
      </c>
      <c r="EJ360" s="455">
        <v>0</v>
      </c>
      <c r="EK360" s="455">
        <v>0</v>
      </c>
      <c r="EL360" s="455">
        <v>0</v>
      </c>
      <c r="EM360" s="455">
        <v>0</v>
      </c>
      <c r="EN360" s="455">
        <v>0</v>
      </c>
      <c r="EO360" s="455">
        <v>0</v>
      </c>
      <c r="EP360" s="455">
        <v>0</v>
      </c>
      <c r="EQ360" s="455">
        <v>0</v>
      </c>
      <c r="ER360" s="455">
        <v>0</v>
      </c>
      <c r="ES360" s="455">
        <v>0</v>
      </c>
      <c r="ET360" s="455">
        <v>0</v>
      </c>
      <c r="EU360" s="455">
        <v>0</v>
      </c>
      <c r="EV360" s="455">
        <v>0</v>
      </c>
      <c r="EW360" s="455">
        <v>0</v>
      </c>
      <c r="EX360" s="455">
        <v>0</v>
      </c>
      <c r="EY360" s="455">
        <v>0</v>
      </c>
      <c r="EZ360" s="455">
        <v>0</v>
      </c>
      <c r="FA360" s="455">
        <v>0</v>
      </c>
      <c r="FB360" s="455">
        <v>0</v>
      </c>
      <c r="FC360" s="455">
        <v>0</v>
      </c>
      <c r="FD360" s="455">
        <v>0</v>
      </c>
      <c r="FE360" s="455">
        <v>0</v>
      </c>
      <c r="FF360" s="455">
        <v>0</v>
      </c>
      <c r="FG360" s="455">
        <v>0</v>
      </c>
      <c r="FH360" s="455">
        <v>0</v>
      </c>
      <c r="FI360" s="455">
        <v>0</v>
      </c>
      <c r="FJ360" s="455">
        <v>0</v>
      </c>
      <c r="FK360" s="455">
        <v>0</v>
      </c>
      <c r="FL360" s="455">
        <v>0</v>
      </c>
      <c r="FM360" s="455">
        <v>0</v>
      </c>
      <c r="FN360" s="455">
        <v>0</v>
      </c>
      <c r="FO360" s="455">
        <v>0</v>
      </c>
      <c r="FP360" s="455">
        <v>0</v>
      </c>
      <c r="FQ360" s="455">
        <v>0</v>
      </c>
      <c r="FR360" s="455">
        <v>0</v>
      </c>
      <c r="FS360" s="455">
        <v>0</v>
      </c>
      <c r="FT360" s="455">
        <v>0</v>
      </c>
      <c r="FU360" s="455">
        <v>0</v>
      </c>
      <c r="FV360" s="455">
        <v>0</v>
      </c>
      <c r="FW360" s="455">
        <v>0</v>
      </c>
      <c r="FX360" s="455">
        <v>0</v>
      </c>
      <c r="FY360" s="455">
        <v>0</v>
      </c>
      <c r="FZ360" s="455">
        <v>0</v>
      </c>
      <c r="GA360" s="455">
        <v>0</v>
      </c>
    </row>
    <row r="361" spans="2:183">
      <c r="B361" s="96" t="s">
        <v>97</v>
      </c>
      <c r="C361" s="166" t="s">
        <v>37</v>
      </c>
      <c r="D361" s="99">
        <v>611870.06000000006</v>
      </c>
      <c r="E361" s="87">
        <v>552857.75</v>
      </c>
      <c r="F361" s="87">
        <v>611130.06000000006</v>
      </c>
      <c r="G361" s="87">
        <v>592879.62</v>
      </c>
      <c r="H361" s="87">
        <v>605614.31000000006</v>
      </c>
      <c r="I361" s="87">
        <v>135214</v>
      </c>
      <c r="J361" s="87">
        <v>140387.91</v>
      </c>
      <c r="K361" s="87">
        <v>138457.54999999999</v>
      </c>
      <c r="L361" s="87">
        <v>135198.20000000001</v>
      </c>
      <c r="M361" s="87">
        <v>611138.43999999994</v>
      </c>
      <c r="N361" s="87">
        <v>590934.81000000006</v>
      </c>
      <c r="O361" s="87">
        <v>615435.93999999994</v>
      </c>
      <c r="P361" s="87">
        <v>807294.62</v>
      </c>
      <c r="Q361" s="87">
        <v>729434.75</v>
      </c>
      <c r="R361" s="87">
        <v>806318.5</v>
      </c>
      <c r="S361" s="87">
        <v>782239.19</v>
      </c>
      <c r="T361" s="87">
        <v>799041.25</v>
      </c>
      <c r="U361" s="87">
        <v>178399.91</v>
      </c>
      <c r="V361" s="87">
        <v>185226.3</v>
      </c>
      <c r="W361" s="87">
        <v>182679.34</v>
      </c>
      <c r="X361" s="87">
        <v>178379.06</v>
      </c>
      <c r="Y361" s="87">
        <v>806330</v>
      </c>
      <c r="Z361" s="87">
        <v>779674</v>
      </c>
      <c r="AA361" s="87">
        <v>811999.81</v>
      </c>
      <c r="AB361" s="87">
        <v>1082557.3799999999</v>
      </c>
      <c r="AC361" s="87">
        <v>886675.5</v>
      </c>
      <c r="AD361" s="87">
        <v>476902.66</v>
      </c>
      <c r="AE361" s="87">
        <v>519340.97</v>
      </c>
      <c r="AF361" s="87">
        <v>841414.62</v>
      </c>
      <c r="AG361" s="87">
        <v>1137655.3799999999</v>
      </c>
      <c r="AH361" s="87">
        <v>1897564.25</v>
      </c>
      <c r="AI361" s="87">
        <v>1846026.25</v>
      </c>
      <c r="AJ361" s="87">
        <v>931338</v>
      </c>
      <c r="AK361" s="87">
        <v>473799.19</v>
      </c>
      <c r="AL361" s="87">
        <v>817173.06</v>
      </c>
      <c r="AM361" s="87">
        <v>1108992.75</v>
      </c>
      <c r="AN361" s="87">
        <v>1080480</v>
      </c>
      <c r="AO361" s="87">
        <v>887692.69</v>
      </c>
      <c r="AP361" s="87">
        <v>457279.75</v>
      </c>
      <c r="AQ361" s="87">
        <v>534934.93999999994</v>
      </c>
      <c r="AR361" s="87">
        <v>815290.38</v>
      </c>
      <c r="AS361" s="87">
        <v>1204083.1200000001</v>
      </c>
      <c r="AT361" s="87">
        <v>1830864.88</v>
      </c>
      <c r="AU361" s="87">
        <v>1845721</v>
      </c>
      <c r="AV361" s="87">
        <v>927273.12</v>
      </c>
      <c r="AW361" s="87">
        <v>484655.72</v>
      </c>
      <c r="AX361" s="87">
        <v>843166.56</v>
      </c>
      <c r="AY361" s="87">
        <v>1107997.3799999999</v>
      </c>
      <c r="AZ361" s="87">
        <v>1098176.25</v>
      </c>
      <c r="BA361" s="87">
        <v>960393.94</v>
      </c>
      <c r="BB361" s="87">
        <v>446580.62</v>
      </c>
      <c r="BC361" s="87">
        <v>499647.19</v>
      </c>
      <c r="BD361" s="87">
        <v>851236.44</v>
      </c>
      <c r="BE361" s="87">
        <v>1227234</v>
      </c>
      <c r="BF361" s="87">
        <v>1883406.62</v>
      </c>
      <c r="BG361" s="87">
        <v>1931258</v>
      </c>
      <c r="BH361" s="87">
        <v>913588.81</v>
      </c>
      <c r="BI361" s="87">
        <v>492893.94</v>
      </c>
      <c r="BJ361" s="87">
        <v>862505.75</v>
      </c>
      <c r="BK361" s="87">
        <v>1140856</v>
      </c>
      <c r="BL361" s="87">
        <v>1135808.75</v>
      </c>
      <c r="BM361" s="87">
        <v>971049.69</v>
      </c>
      <c r="BN361" s="87">
        <v>487636.78</v>
      </c>
      <c r="BO361" s="87">
        <v>492323.19</v>
      </c>
      <c r="BP361" s="87">
        <v>839889.94</v>
      </c>
      <c r="BQ361" s="87">
        <v>1248973.5</v>
      </c>
      <c r="BR361" s="87">
        <v>1978042.5</v>
      </c>
      <c r="BS361" s="87">
        <v>2000143.5</v>
      </c>
      <c r="BT361" s="87">
        <v>930470.12</v>
      </c>
      <c r="BU361" s="87">
        <v>492505.66</v>
      </c>
      <c r="BV361" s="87">
        <v>890812.88</v>
      </c>
      <c r="BW361" s="87">
        <v>1149817.6200000001</v>
      </c>
      <c r="BX361" s="87">
        <v>1188656.25</v>
      </c>
      <c r="BY361" s="87">
        <v>967008.88</v>
      </c>
      <c r="BZ361" s="87">
        <v>490919</v>
      </c>
      <c r="CA361" s="87">
        <v>535782.18999999994</v>
      </c>
      <c r="CB361" s="87">
        <v>841120.31</v>
      </c>
      <c r="CC361" s="87">
        <v>1240587.8799999999</v>
      </c>
      <c r="CD361" s="87">
        <v>2086015</v>
      </c>
      <c r="CE361" s="87">
        <v>2055176.75</v>
      </c>
      <c r="CF361" s="87">
        <v>948487.31</v>
      </c>
      <c r="CG361" s="87">
        <v>519366.03</v>
      </c>
      <c r="CH361" s="87">
        <v>899089.12</v>
      </c>
      <c r="CI361" s="87">
        <v>1173652.25</v>
      </c>
      <c r="CJ361" s="87">
        <v>1209283.25</v>
      </c>
      <c r="CK361" s="87">
        <v>968158.12</v>
      </c>
      <c r="CL361" s="87">
        <v>521314.88</v>
      </c>
      <c r="CM361" s="87">
        <v>587318.43999999994</v>
      </c>
      <c r="CN361" s="87">
        <v>923321.94</v>
      </c>
      <c r="CO361" s="87">
        <v>1257658</v>
      </c>
      <c r="CP361" s="87">
        <v>2103593.75</v>
      </c>
      <c r="CQ361" s="87">
        <v>2036091.62</v>
      </c>
      <c r="CR361" s="87">
        <v>1024482.5</v>
      </c>
      <c r="CS361" s="87">
        <v>529569.62</v>
      </c>
      <c r="CT361" s="87">
        <v>903224.5</v>
      </c>
      <c r="CU361" s="87">
        <v>1226247.3799999999</v>
      </c>
      <c r="CV361" s="87">
        <v>1226640</v>
      </c>
      <c r="CW361" s="87">
        <v>990511.88</v>
      </c>
      <c r="CX361" s="87">
        <v>544021.38</v>
      </c>
      <c r="CY361" s="87">
        <v>613585.5</v>
      </c>
      <c r="CZ361" s="87">
        <v>920926.31</v>
      </c>
      <c r="DA361" s="87">
        <v>1335410.3799999999</v>
      </c>
      <c r="DB361" s="87">
        <v>2117848.5</v>
      </c>
      <c r="DC361" s="87">
        <v>2072654.12</v>
      </c>
      <c r="DD361" s="87">
        <v>1075095.6200000001</v>
      </c>
      <c r="DE361" s="87">
        <v>550924.56000000006</v>
      </c>
      <c r="DF361" s="87">
        <v>938958.94</v>
      </c>
      <c r="DG361" s="87">
        <v>1258771.1200000001</v>
      </c>
      <c r="DH361" s="87">
        <v>1260094.75</v>
      </c>
      <c r="DI361" s="87">
        <v>1040237.69</v>
      </c>
      <c r="DJ361" s="87">
        <v>523694.97</v>
      </c>
      <c r="DK361" s="87">
        <v>628906</v>
      </c>
      <c r="DL361" s="87">
        <v>952324.5</v>
      </c>
      <c r="DM361" s="87">
        <v>1404969.5</v>
      </c>
      <c r="DN361" s="87">
        <v>2131972.25</v>
      </c>
      <c r="DO361" s="87">
        <v>2148085.5</v>
      </c>
      <c r="DP361" s="87">
        <v>1085532.8799999999</v>
      </c>
      <c r="DQ361" s="87">
        <v>565180.5</v>
      </c>
      <c r="DR361" s="87">
        <v>979121.69</v>
      </c>
      <c r="DS361" s="87">
        <v>1296330</v>
      </c>
      <c r="DT361" s="87">
        <v>1285378</v>
      </c>
      <c r="DU361" s="87">
        <v>1123738</v>
      </c>
      <c r="DV361" s="87">
        <v>518398.44</v>
      </c>
      <c r="DW361" s="87">
        <v>586991.12</v>
      </c>
      <c r="DX361" s="87">
        <v>995848.44</v>
      </c>
      <c r="DY361" s="87">
        <v>1436166.25</v>
      </c>
      <c r="DZ361" s="87">
        <v>2201082.5</v>
      </c>
      <c r="EA361" s="87">
        <v>2256247.5</v>
      </c>
      <c r="EB361" s="87">
        <v>1072587.1200000001</v>
      </c>
      <c r="EC361" s="87">
        <v>575121.18999999994</v>
      </c>
      <c r="ED361" s="87">
        <v>1005583.06</v>
      </c>
      <c r="EE361" s="87">
        <v>1338420.25</v>
      </c>
      <c r="EF361" s="87">
        <v>1348352.62</v>
      </c>
      <c r="EG361" s="87">
        <v>1114780.75</v>
      </c>
      <c r="EH361" s="87">
        <v>561144.25</v>
      </c>
      <c r="EI361" s="87">
        <v>618726.56000000006</v>
      </c>
      <c r="EJ361" s="87">
        <v>954174.5</v>
      </c>
      <c r="EK361" s="87">
        <v>1418130.5</v>
      </c>
      <c r="EL361" s="87">
        <v>2382103.25</v>
      </c>
      <c r="EM361" s="87">
        <v>2351795</v>
      </c>
      <c r="EN361" s="87">
        <v>1087088.8799999999</v>
      </c>
      <c r="EO361" s="87">
        <v>584241</v>
      </c>
      <c r="EP361" s="87">
        <v>1029641.44</v>
      </c>
      <c r="EQ361" s="87">
        <v>1343183</v>
      </c>
      <c r="ER361" s="87">
        <v>1374504.38</v>
      </c>
      <c r="ES361" s="87">
        <v>1137137.3799999999</v>
      </c>
      <c r="ET361" s="87">
        <v>588756.38</v>
      </c>
      <c r="EU361" s="87">
        <v>627416.75</v>
      </c>
      <c r="EV361" s="87">
        <v>1102512.8799999999</v>
      </c>
      <c r="EW361" s="87">
        <v>1385650.38</v>
      </c>
      <c r="EX361" s="87">
        <v>2476456</v>
      </c>
      <c r="EY361" s="87">
        <v>2355865.75</v>
      </c>
      <c r="EZ361" s="87">
        <v>1106062.25</v>
      </c>
      <c r="FA361" s="87">
        <v>594141.25</v>
      </c>
      <c r="FB361" s="87">
        <v>1089207.25</v>
      </c>
      <c r="FC361" s="87">
        <v>1366800</v>
      </c>
      <c r="FD361" s="87">
        <v>1406965</v>
      </c>
      <c r="FE361" s="87">
        <v>1154087.75</v>
      </c>
      <c r="FF361" s="87">
        <v>614899.68999999994</v>
      </c>
      <c r="FG361" s="87">
        <v>690511.12</v>
      </c>
      <c r="FH361" s="87">
        <v>1084524.5</v>
      </c>
      <c r="FI361" s="87">
        <v>1480397.12</v>
      </c>
      <c r="FJ361" s="87">
        <v>2471326</v>
      </c>
      <c r="FK361" s="87">
        <v>2391421</v>
      </c>
      <c r="FL361" s="87">
        <v>1218105.75</v>
      </c>
      <c r="FM361" s="87">
        <v>612292</v>
      </c>
      <c r="FN361" s="87">
        <v>1064868.3799999999</v>
      </c>
      <c r="FO361" s="87">
        <v>1442281.62</v>
      </c>
      <c r="FP361" s="87">
        <v>1445040</v>
      </c>
      <c r="FQ361" s="87">
        <v>1166869.75</v>
      </c>
      <c r="FR361" s="87">
        <v>641906.56000000006</v>
      </c>
      <c r="FS361" s="87">
        <v>724398.19</v>
      </c>
      <c r="FT361" s="87">
        <v>1082305.75</v>
      </c>
      <c r="FU361" s="87">
        <v>1576383.12</v>
      </c>
      <c r="FV361" s="87">
        <v>2489250.5</v>
      </c>
      <c r="FW361" s="87">
        <v>2433375.25</v>
      </c>
      <c r="FX361" s="87">
        <v>1285238.75</v>
      </c>
      <c r="FY361" s="87">
        <v>641067.56000000006</v>
      </c>
      <c r="FZ361" s="87">
        <v>1104271.5</v>
      </c>
      <c r="GA361" s="87">
        <v>1484758.5</v>
      </c>
    </row>
    <row r="362" spans="2:183">
      <c r="B362" s="171" t="s">
        <v>97</v>
      </c>
      <c r="C362" s="172" t="s">
        <v>270</v>
      </c>
      <c r="D362" s="81">
        <v>0</v>
      </c>
      <c r="E362" s="82">
        <v>0</v>
      </c>
      <c r="F362" s="82">
        <v>0</v>
      </c>
      <c r="G362" s="82">
        <v>0</v>
      </c>
      <c r="H362" s="82">
        <v>0</v>
      </c>
      <c r="I362" s="82">
        <v>0</v>
      </c>
      <c r="J362" s="82">
        <v>0</v>
      </c>
      <c r="K362" s="82">
        <v>0</v>
      </c>
      <c r="L362" s="82">
        <v>0</v>
      </c>
      <c r="M362" s="82">
        <v>0</v>
      </c>
      <c r="N362" s="82">
        <v>0</v>
      </c>
      <c r="O362" s="82">
        <v>0</v>
      </c>
      <c r="P362" s="82">
        <v>0</v>
      </c>
      <c r="Q362" s="82">
        <v>0</v>
      </c>
      <c r="R362" s="82">
        <v>0</v>
      </c>
      <c r="S362" s="82">
        <v>0</v>
      </c>
      <c r="T362" s="82">
        <v>0</v>
      </c>
      <c r="U362" s="82">
        <v>0</v>
      </c>
      <c r="V362" s="82">
        <v>0</v>
      </c>
      <c r="W362" s="82">
        <v>0</v>
      </c>
      <c r="X362" s="82">
        <v>0</v>
      </c>
      <c r="Y362" s="82">
        <v>0</v>
      </c>
      <c r="Z362" s="82">
        <v>0</v>
      </c>
      <c r="AA362" s="82">
        <v>0</v>
      </c>
      <c r="AB362" s="82">
        <v>0</v>
      </c>
      <c r="AC362" s="82">
        <v>0</v>
      </c>
      <c r="AD362" s="82">
        <v>0</v>
      </c>
      <c r="AE362" s="82">
        <v>0</v>
      </c>
      <c r="AF362" s="82">
        <v>0</v>
      </c>
      <c r="AG362" s="82">
        <v>0</v>
      </c>
      <c r="AH362" s="82">
        <v>0</v>
      </c>
      <c r="AI362" s="82">
        <v>0</v>
      </c>
      <c r="AJ362" s="82">
        <v>0</v>
      </c>
      <c r="AK362" s="82">
        <v>0</v>
      </c>
      <c r="AL362" s="82">
        <v>0</v>
      </c>
      <c r="AM362" s="82">
        <v>0</v>
      </c>
      <c r="AN362" s="82">
        <v>0</v>
      </c>
      <c r="AO362" s="82">
        <v>0</v>
      </c>
      <c r="AP362" s="82">
        <v>0</v>
      </c>
      <c r="AQ362" s="82">
        <v>0</v>
      </c>
      <c r="AR362" s="82">
        <v>0</v>
      </c>
      <c r="AS362" s="82">
        <v>0</v>
      </c>
      <c r="AT362" s="82">
        <v>0</v>
      </c>
      <c r="AU362" s="82">
        <v>0</v>
      </c>
      <c r="AV362" s="82">
        <v>0</v>
      </c>
      <c r="AW362" s="82">
        <v>0</v>
      </c>
      <c r="AX362" s="82">
        <v>0</v>
      </c>
      <c r="AY362" s="82">
        <v>0</v>
      </c>
      <c r="AZ362" s="82">
        <v>0</v>
      </c>
      <c r="BA362" s="82">
        <v>0</v>
      </c>
      <c r="BB362" s="82">
        <v>0</v>
      </c>
      <c r="BC362" s="82">
        <v>0</v>
      </c>
      <c r="BD362" s="82">
        <v>0</v>
      </c>
      <c r="BE362" s="82">
        <v>0</v>
      </c>
      <c r="BF362" s="82">
        <v>0</v>
      </c>
      <c r="BG362" s="82">
        <v>0</v>
      </c>
      <c r="BH362" s="82">
        <v>0</v>
      </c>
      <c r="BI362" s="82">
        <v>0</v>
      </c>
      <c r="BJ362" s="82">
        <v>0</v>
      </c>
      <c r="BK362" s="82">
        <v>0</v>
      </c>
      <c r="BL362" s="82">
        <v>0</v>
      </c>
      <c r="BM362" s="82">
        <v>0</v>
      </c>
      <c r="BN362" s="82">
        <v>0</v>
      </c>
      <c r="BO362" s="82">
        <v>0</v>
      </c>
      <c r="BP362" s="82">
        <v>0</v>
      </c>
      <c r="BQ362" s="82">
        <v>0</v>
      </c>
      <c r="BR362" s="82">
        <v>0</v>
      </c>
      <c r="BS362" s="82">
        <v>0</v>
      </c>
      <c r="BT362" s="82">
        <v>0</v>
      </c>
      <c r="BU362" s="82">
        <v>0</v>
      </c>
      <c r="BV362" s="82">
        <v>0</v>
      </c>
      <c r="BW362" s="82">
        <v>0</v>
      </c>
      <c r="BX362" s="82">
        <v>0</v>
      </c>
      <c r="BY362" s="82">
        <v>0</v>
      </c>
      <c r="BZ362" s="82">
        <v>0</v>
      </c>
      <c r="CA362" s="82">
        <v>0</v>
      </c>
      <c r="CB362" s="82">
        <v>0</v>
      </c>
      <c r="CC362" s="82">
        <v>0</v>
      </c>
      <c r="CD362" s="82">
        <v>0</v>
      </c>
      <c r="CE362" s="82">
        <v>0</v>
      </c>
      <c r="CF362" s="82">
        <v>0</v>
      </c>
      <c r="CG362" s="82">
        <v>0</v>
      </c>
      <c r="CH362" s="82">
        <v>0</v>
      </c>
      <c r="CI362" s="82">
        <v>0</v>
      </c>
      <c r="CJ362" s="82">
        <v>0</v>
      </c>
      <c r="CK362" s="82">
        <v>0</v>
      </c>
      <c r="CL362" s="82">
        <v>0</v>
      </c>
      <c r="CM362" s="82">
        <v>0</v>
      </c>
      <c r="CN362" s="82">
        <v>0</v>
      </c>
      <c r="CO362" s="82">
        <v>0</v>
      </c>
      <c r="CP362" s="82">
        <v>0</v>
      </c>
      <c r="CQ362" s="82">
        <v>0</v>
      </c>
      <c r="CR362" s="82">
        <v>0</v>
      </c>
      <c r="CS362" s="82">
        <v>0</v>
      </c>
      <c r="CT362" s="82">
        <v>0</v>
      </c>
      <c r="CU362" s="82">
        <v>0</v>
      </c>
      <c r="CV362" s="82">
        <v>0</v>
      </c>
      <c r="CW362" s="82">
        <v>0</v>
      </c>
      <c r="CX362" s="82">
        <v>0</v>
      </c>
      <c r="CY362" s="82">
        <v>0</v>
      </c>
      <c r="CZ362" s="82">
        <v>0</v>
      </c>
      <c r="DA362" s="82">
        <v>0</v>
      </c>
      <c r="DB362" s="82">
        <v>0</v>
      </c>
      <c r="DC362" s="82">
        <v>0</v>
      </c>
      <c r="DD362" s="82">
        <v>0</v>
      </c>
      <c r="DE362" s="82">
        <v>0</v>
      </c>
      <c r="DF362" s="82">
        <v>0</v>
      </c>
      <c r="DG362" s="82">
        <v>0</v>
      </c>
      <c r="DH362" s="82">
        <v>0</v>
      </c>
      <c r="DI362" s="82">
        <v>0</v>
      </c>
      <c r="DJ362" s="82">
        <v>0</v>
      </c>
      <c r="DK362" s="82">
        <v>0</v>
      </c>
      <c r="DL362" s="82">
        <v>0</v>
      </c>
      <c r="DM362" s="82">
        <v>0</v>
      </c>
      <c r="DN362" s="82">
        <v>0</v>
      </c>
      <c r="DO362" s="82">
        <v>0</v>
      </c>
      <c r="DP362" s="82">
        <v>0</v>
      </c>
      <c r="DQ362" s="82">
        <v>0</v>
      </c>
      <c r="DR362" s="82">
        <v>0</v>
      </c>
      <c r="DS362" s="82">
        <v>0</v>
      </c>
      <c r="DT362" s="82">
        <v>0</v>
      </c>
      <c r="DU362" s="82">
        <v>0</v>
      </c>
      <c r="DV362" s="82">
        <v>0</v>
      </c>
      <c r="DW362" s="82">
        <v>0</v>
      </c>
      <c r="DX362" s="82">
        <v>0</v>
      </c>
      <c r="DY362" s="82">
        <v>0</v>
      </c>
      <c r="DZ362" s="82">
        <v>0</v>
      </c>
      <c r="EA362" s="82">
        <v>0</v>
      </c>
      <c r="EB362" s="82">
        <v>0</v>
      </c>
      <c r="EC362" s="82">
        <v>0</v>
      </c>
      <c r="ED362" s="82">
        <v>0</v>
      </c>
      <c r="EE362" s="82">
        <v>0</v>
      </c>
      <c r="EF362" s="82">
        <v>0</v>
      </c>
      <c r="EG362" s="82">
        <v>0</v>
      </c>
      <c r="EH362" s="82">
        <v>0</v>
      </c>
      <c r="EI362" s="82">
        <v>0</v>
      </c>
      <c r="EJ362" s="82">
        <v>0</v>
      </c>
      <c r="EK362" s="82">
        <v>0</v>
      </c>
      <c r="EL362" s="82">
        <v>0</v>
      </c>
      <c r="EM362" s="82">
        <v>0</v>
      </c>
      <c r="EN362" s="82">
        <v>0</v>
      </c>
      <c r="EO362" s="82">
        <v>0</v>
      </c>
      <c r="EP362" s="82">
        <v>0</v>
      </c>
      <c r="EQ362" s="82">
        <v>0</v>
      </c>
      <c r="ER362" s="82">
        <v>0</v>
      </c>
      <c r="ES362" s="82">
        <v>0</v>
      </c>
      <c r="ET362" s="82">
        <v>0</v>
      </c>
      <c r="EU362" s="82">
        <v>0</v>
      </c>
      <c r="EV362" s="82">
        <v>0</v>
      </c>
      <c r="EW362" s="82">
        <v>0</v>
      </c>
      <c r="EX362" s="82">
        <v>0</v>
      </c>
      <c r="EY362" s="82">
        <v>0</v>
      </c>
      <c r="EZ362" s="82">
        <v>0</v>
      </c>
      <c r="FA362" s="82">
        <v>0</v>
      </c>
      <c r="FB362" s="82">
        <v>0</v>
      </c>
      <c r="FC362" s="82">
        <v>0</v>
      </c>
      <c r="FD362" s="82">
        <v>0</v>
      </c>
      <c r="FE362" s="82">
        <v>0</v>
      </c>
      <c r="FF362" s="82">
        <v>0</v>
      </c>
      <c r="FG362" s="82">
        <v>0</v>
      </c>
      <c r="FH362" s="82">
        <v>0</v>
      </c>
      <c r="FI362" s="82">
        <v>0</v>
      </c>
      <c r="FJ362" s="82">
        <v>0</v>
      </c>
      <c r="FK362" s="82">
        <v>0</v>
      </c>
      <c r="FL362" s="82">
        <v>0</v>
      </c>
      <c r="FM362" s="82">
        <v>0</v>
      </c>
      <c r="FN362" s="82">
        <v>0</v>
      </c>
      <c r="FO362" s="82">
        <v>0</v>
      </c>
      <c r="FP362" s="82">
        <v>0</v>
      </c>
      <c r="FQ362" s="82">
        <v>0</v>
      </c>
      <c r="FR362" s="82">
        <v>0</v>
      </c>
      <c r="FS362" s="82">
        <v>0</v>
      </c>
      <c r="FT362" s="82">
        <v>0</v>
      </c>
      <c r="FU362" s="82">
        <v>0</v>
      </c>
      <c r="FV362" s="82">
        <v>0</v>
      </c>
      <c r="FW362" s="82">
        <v>0</v>
      </c>
      <c r="FX362" s="82">
        <v>0</v>
      </c>
      <c r="FY362" s="82">
        <v>0</v>
      </c>
      <c r="FZ362" s="82">
        <v>0</v>
      </c>
      <c r="GA362" s="82">
        <v>0</v>
      </c>
    </row>
    <row r="363" spans="2:183">
      <c r="B363" s="96" t="s">
        <v>97</v>
      </c>
      <c r="C363" s="166" t="s">
        <v>38</v>
      </c>
      <c r="D363" s="173">
        <v>0</v>
      </c>
      <c r="E363" s="174">
        <v>0</v>
      </c>
      <c r="F363" s="174">
        <v>0</v>
      </c>
      <c r="G363" s="174">
        <v>0</v>
      </c>
      <c r="H363" s="174">
        <v>0</v>
      </c>
      <c r="I363" s="174">
        <v>0</v>
      </c>
      <c r="J363" s="174">
        <v>0</v>
      </c>
      <c r="K363" s="174">
        <v>0</v>
      </c>
      <c r="L363" s="174">
        <v>0</v>
      </c>
      <c r="M363" s="174">
        <v>0</v>
      </c>
      <c r="N363" s="174">
        <v>0</v>
      </c>
      <c r="O363" s="174">
        <v>0</v>
      </c>
      <c r="P363" s="174">
        <v>0</v>
      </c>
      <c r="Q363" s="174">
        <v>0</v>
      </c>
      <c r="R363" s="174">
        <v>0</v>
      </c>
      <c r="S363" s="174">
        <v>0</v>
      </c>
      <c r="T363" s="174">
        <v>0</v>
      </c>
      <c r="U363" s="174">
        <v>0</v>
      </c>
      <c r="V363" s="174">
        <v>0</v>
      </c>
      <c r="W363" s="174">
        <v>0</v>
      </c>
      <c r="X363" s="174">
        <v>0</v>
      </c>
      <c r="Y363" s="174">
        <v>0</v>
      </c>
      <c r="Z363" s="174">
        <v>0</v>
      </c>
      <c r="AA363" s="174">
        <v>0</v>
      </c>
      <c r="AB363" s="174">
        <v>0</v>
      </c>
      <c r="AC363" s="174">
        <v>0</v>
      </c>
      <c r="AD363" s="174">
        <v>0</v>
      </c>
      <c r="AE363" s="174">
        <v>0</v>
      </c>
      <c r="AF363" s="174">
        <v>0</v>
      </c>
      <c r="AG363" s="174">
        <v>0</v>
      </c>
      <c r="AH363" s="174">
        <v>0</v>
      </c>
      <c r="AI363" s="174">
        <v>0</v>
      </c>
      <c r="AJ363" s="174">
        <v>0</v>
      </c>
      <c r="AK363" s="174">
        <v>0</v>
      </c>
      <c r="AL363" s="174">
        <v>0</v>
      </c>
      <c r="AM363" s="174">
        <v>0</v>
      </c>
      <c r="AN363" s="174">
        <v>0</v>
      </c>
      <c r="AO363" s="174">
        <v>0</v>
      </c>
      <c r="AP363" s="174">
        <v>0</v>
      </c>
      <c r="AQ363" s="174">
        <v>0</v>
      </c>
      <c r="AR363" s="174">
        <v>0</v>
      </c>
      <c r="AS363" s="174">
        <v>0</v>
      </c>
      <c r="AT363" s="174">
        <v>0</v>
      </c>
      <c r="AU363" s="174">
        <v>0</v>
      </c>
      <c r="AV363" s="174">
        <v>0</v>
      </c>
      <c r="AW363" s="174">
        <v>0</v>
      </c>
      <c r="AX363" s="174">
        <v>0</v>
      </c>
      <c r="AY363" s="174">
        <v>0</v>
      </c>
      <c r="AZ363" s="174">
        <v>0</v>
      </c>
      <c r="BA363" s="174">
        <v>0</v>
      </c>
      <c r="BB363" s="174">
        <v>0</v>
      </c>
      <c r="BC363" s="174">
        <v>0</v>
      </c>
      <c r="BD363" s="174">
        <v>0</v>
      </c>
      <c r="BE363" s="174">
        <v>0</v>
      </c>
      <c r="BF363" s="174">
        <v>0</v>
      </c>
      <c r="BG363" s="174">
        <v>0</v>
      </c>
      <c r="BH363" s="174">
        <v>0</v>
      </c>
      <c r="BI363" s="174">
        <v>0</v>
      </c>
      <c r="BJ363" s="174">
        <v>0</v>
      </c>
      <c r="BK363" s="174">
        <v>0</v>
      </c>
      <c r="BL363" s="174">
        <v>0</v>
      </c>
      <c r="BM363" s="174">
        <v>0</v>
      </c>
      <c r="BN363" s="174">
        <v>0</v>
      </c>
      <c r="BO363" s="174">
        <v>0</v>
      </c>
      <c r="BP363" s="174">
        <v>0</v>
      </c>
      <c r="BQ363" s="174">
        <v>0</v>
      </c>
      <c r="BR363" s="174">
        <v>0</v>
      </c>
      <c r="BS363" s="174">
        <v>0</v>
      </c>
      <c r="BT363" s="174">
        <v>0</v>
      </c>
      <c r="BU363" s="174">
        <v>0</v>
      </c>
      <c r="BV363" s="174">
        <v>0</v>
      </c>
      <c r="BW363" s="174">
        <v>0</v>
      </c>
      <c r="BX363" s="174">
        <v>0</v>
      </c>
      <c r="BY363" s="174">
        <v>0</v>
      </c>
      <c r="BZ363" s="174">
        <v>0</v>
      </c>
      <c r="CA363" s="174">
        <v>0</v>
      </c>
      <c r="CB363" s="174">
        <v>0</v>
      </c>
      <c r="CC363" s="174">
        <v>0</v>
      </c>
      <c r="CD363" s="174">
        <v>0</v>
      </c>
      <c r="CE363" s="174">
        <v>0</v>
      </c>
      <c r="CF363" s="174">
        <v>0</v>
      </c>
      <c r="CG363" s="174">
        <v>0</v>
      </c>
      <c r="CH363" s="174">
        <v>0</v>
      </c>
      <c r="CI363" s="174">
        <v>0</v>
      </c>
      <c r="CJ363" s="174">
        <v>0</v>
      </c>
      <c r="CK363" s="174">
        <v>0</v>
      </c>
      <c r="CL363" s="174">
        <v>0</v>
      </c>
      <c r="CM363" s="174">
        <v>0</v>
      </c>
      <c r="CN363" s="174">
        <v>0</v>
      </c>
      <c r="CO363" s="174">
        <v>0</v>
      </c>
      <c r="CP363" s="174">
        <v>0</v>
      </c>
      <c r="CQ363" s="174">
        <v>0</v>
      </c>
      <c r="CR363" s="174">
        <v>0</v>
      </c>
      <c r="CS363" s="174">
        <v>0</v>
      </c>
      <c r="CT363" s="174">
        <v>0</v>
      </c>
      <c r="CU363" s="174">
        <v>0</v>
      </c>
      <c r="CV363" s="174">
        <v>0</v>
      </c>
      <c r="CW363" s="174">
        <v>0</v>
      </c>
      <c r="CX363" s="174">
        <v>0</v>
      </c>
      <c r="CY363" s="174">
        <v>0</v>
      </c>
      <c r="CZ363" s="174">
        <v>0</v>
      </c>
      <c r="DA363" s="174">
        <v>0</v>
      </c>
      <c r="DB363" s="174">
        <v>0</v>
      </c>
      <c r="DC363" s="174">
        <v>0</v>
      </c>
      <c r="DD363" s="174">
        <v>0</v>
      </c>
      <c r="DE363" s="174">
        <v>0</v>
      </c>
      <c r="DF363" s="174">
        <v>0</v>
      </c>
      <c r="DG363" s="174">
        <v>0</v>
      </c>
      <c r="DH363" s="174">
        <v>0</v>
      </c>
      <c r="DI363" s="174">
        <v>0</v>
      </c>
      <c r="DJ363" s="174">
        <v>0</v>
      </c>
      <c r="DK363" s="174">
        <v>0</v>
      </c>
      <c r="DL363" s="174">
        <v>0</v>
      </c>
      <c r="DM363" s="174">
        <v>0</v>
      </c>
      <c r="DN363" s="174">
        <v>0</v>
      </c>
      <c r="DO363" s="174">
        <v>0</v>
      </c>
      <c r="DP363" s="174">
        <v>0</v>
      </c>
      <c r="DQ363" s="174">
        <v>0</v>
      </c>
      <c r="DR363" s="174">
        <v>0</v>
      </c>
      <c r="DS363" s="174">
        <v>0</v>
      </c>
      <c r="DT363" s="174">
        <v>0</v>
      </c>
      <c r="DU363" s="174">
        <v>0</v>
      </c>
      <c r="DV363" s="174">
        <v>0</v>
      </c>
      <c r="DW363" s="174">
        <v>0</v>
      </c>
      <c r="DX363" s="174">
        <v>0</v>
      </c>
      <c r="DY363" s="174">
        <v>0</v>
      </c>
      <c r="DZ363" s="174">
        <v>0</v>
      </c>
      <c r="EA363" s="174">
        <v>0</v>
      </c>
      <c r="EB363" s="174">
        <v>0</v>
      </c>
      <c r="EC363" s="174">
        <v>0</v>
      </c>
      <c r="ED363" s="174">
        <v>0</v>
      </c>
      <c r="EE363" s="174">
        <v>0</v>
      </c>
      <c r="EF363" s="174">
        <v>0</v>
      </c>
      <c r="EG363" s="174">
        <v>0</v>
      </c>
      <c r="EH363" s="174">
        <v>0</v>
      </c>
      <c r="EI363" s="174">
        <v>0</v>
      </c>
      <c r="EJ363" s="174">
        <v>0</v>
      </c>
      <c r="EK363" s="174">
        <v>0</v>
      </c>
      <c r="EL363" s="174">
        <v>0</v>
      </c>
      <c r="EM363" s="174">
        <v>0</v>
      </c>
      <c r="EN363" s="174">
        <v>0</v>
      </c>
      <c r="EO363" s="174">
        <v>0</v>
      </c>
      <c r="EP363" s="174">
        <v>0</v>
      </c>
      <c r="EQ363" s="174">
        <v>0</v>
      </c>
      <c r="ER363" s="174">
        <v>0</v>
      </c>
      <c r="ES363" s="174">
        <v>0</v>
      </c>
      <c r="ET363" s="174">
        <v>0</v>
      </c>
      <c r="EU363" s="174">
        <v>0</v>
      </c>
      <c r="EV363" s="174">
        <v>0</v>
      </c>
      <c r="EW363" s="174">
        <v>0</v>
      </c>
      <c r="EX363" s="174">
        <v>0</v>
      </c>
      <c r="EY363" s="174">
        <v>0</v>
      </c>
      <c r="EZ363" s="174">
        <v>0</v>
      </c>
      <c r="FA363" s="174">
        <v>0</v>
      </c>
      <c r="FB363" s="174">
        <v>0</v>
      </c>
      <c r="FC363" s="174">
        <v>0</v>
      </c>
      <c r="FD363" s="174">
        <v>0</v>
      </c>
      <c r="FE363" s="174">
        <v>0</v>
      </c>
      <c r="FF363" s="174">
        <v>0</v>
      </c>
      <c r="FG363" s="174">
        <v>0</v>
      </c>
      <c r="FH363" s="174">
        <v>0</v>
      </c>
      <c r="FI363" s="174">
        <v>0</v>
      </c>
      <c r="FJ363" s="174">
        <v>0</v>
      </c>
      <c r="FK363" s="174">
        <v>0</v>
      </c>
      <c r="FL363" s="174">
        <v>0</v>
      </c>
      <c r="FM363" s="174">
        <v>0</v>
      </c>
      <c r="FN363" s="174">
        <v>0</v>
      </c>
      <c r="FO363" s="174">
        <v>0</v>
      </c>
      <c r="FP363" s="174">
        <v>0</v>
      </c>
      <c r="FQ363" s="174">
        <v>0</v>
      </c>
      <c r="FR363" s="174">
        <v>0</v>
      </c>
      <c r="FS363" s="174">
        <v>0</v>
      </c>
      <c r="FT363" s="174">
        <v>0</v>
      </c>
      <c r="FU363" s="174">
        <v>0</v>
      </c>
      <c r="FV363" s="174">
        <v>0</v>
      </c>
      <c r="FW363" s="174">
        <v>0</v>
      </c>
      <c r="FX363" s="174">
        <v>0</v>
      </c>
      <c r="FY363" s="174">
        <v>0</v>
      </c>
      <c r="FZ363" s="174">
        <v>0</v>
      </c>
      <c r="GA363" s="174">
        <v>0</v>
      </c>
    </row>
    <row r="364" spans="2:183">
      <c r="B364" s="171" t="s">
        <v>97</v>
      </c>
      <c r="C364" s="172" t="s">
        <v>39</v>
      </c>
      <c r="D364" s="81">
        <v>0</v>
      </c>
      <c r="E364" s="82">
        <v>0</v>
      </c>
      <c r="F364" s="82">
        <v>0</v>
      </c>
      <c r="G364" s="82">
        <v>0</v>
      </c>
      <c r="H364" s="82">
        <v>0</v>
      </c>
      <c r="I364" s="82">
        <v>0</v>
      </c>
      <c r="J364" s="82">
        <v>0</v>
      </c>
      <c r="K364" s="82">
        <v>0</v>
      </c>
      <c r="L364" s="82">
        <v>0</v>
      </c>
      <c r="M364" s="82">
        <v>0</v>
      </c>
      <c r="N364" s="82">
        <v>0</v>
      </c>
      <c r="O364" s="82">
        <v>0</v>
      </c>
      <c r="P364" s="82">
        <v>0</v>
      </c>
      <c r="Q364" s="82">
        <v>0</v>
      </c>
      <c r="R364" s="82">
        <v>0</v>
      </c>
      <c r="S364" s="82">
        <v>0</v>
      </c>
      <c r="T364" s="82">
        <v>0</v>
      </c>
      <c r="U364" s="82">
        <v>0</v>
      </c>
      <c r="V364" s="82">
        <v>0</v>
      </c>
      <c r="W364" s="82">
        <v>0</v>
      </c>
      <c r="X364" s="82">
        <v>0</v>
      </c>
      <c r="Y364" s="82">
        <v>0</v>
      </c>
      <c r="Z364" s="82">
        <v>0</v>
      </c>
      <c r="AA364" s="82">
        <v>0</v>
      </c>
      <c r="AB364" s="82">
        <v>0</v>
      </c>
      <c r="AC364" s="82">
        <v>0</v>
      </c>
      <c r="AD364" s="82">
        <v>0</v>
      </c>
      <c r="AE364" s="82">
        <v>0</v>
      </c>
      <c r="AF364" s="82">
        <v>0</v>
      </c>
      <c r="AG364" s="82">
        <v>0</v>
      </c>
      <c r="AH364" s="82">
        <v>0</v>
      </c>
      <c r="AI364" s="82">
        <v>0</v>
      </c>
      <c r="AJ364" s="82">
        <v>0</v>
      </c>
      <c r="AK364" s="82">
        <v>0</v>
      </c>
      <c r="AL364" s="82">
        <v>0</v>
      </c>
      <c r="AM364" s="82">
        <v>0</v>
      </c>
      <c r="AN364" s="82">
        <v>0</v>
      </c>
      <c r="AO364" s="82">
        <v>0</v>
      </c>
      <c r="AP364" s="82">
        <v>0</v>
      </c>
      <c r="AQ364" s="82">
        <v>0</v>
      </c>
      <c r="AR364" s="82">
        <v>0</v>
      </c>
      <c r="AS364" s="82">
        <v>0</v>
      </c>
      <c r="AT364" s="82">
        <v>0</v>
      </c>
      <c r="AU364" s="82">
        <v>0</v>
      </c>
      <c r="AV364" s="82">
        <v>0</v>
      </c>
      <c r="AW364" s="82">
        <v>0</v>
      </c>
      <c r="AX364" s="82">
        <v>0</v>
      </c>
      <c r="AY364" s="82">
        <v>0</v>
      </c>
      <c r="AZ364" s="82">
        <v>0</v>
      </c>
      <c r="BA364" s="82">
        <v>0</v>
      </c>
      <c r="BB364" s="82">
        <v>0</v>
      </c>
      <c r="BC364" s="82">
        <v>0</v>
      </c>
      <c r="BD364" s="82">
        <v>0</v>
      </c>
      <c r="BE364" s="82">
        <v>0</v>
      </c>
      <c r="BF364" s="82">
        <v>0</v>
      </c>
      <c r="BG364" s="82">
        <v>0</v>
      </c>
      <c r="BH364" s="82">
        <v>0</v>
      </c>
      <c r="BI364" s="82">
        <v>0</v>
      </c>
      <c r="BJ364" s="82">
        <v>0</v>
      </c>
      <c r="BK364" s="82">
        <v>0</v>
      </c>
      <c r="BL364" s="82">
        <v>0</v>
      </c>
      <c r="BM364" s="82">
        <v>0</v>
      </c>
      <c r="BN364" s="82">
        <v>0</v>
      </c>
      <c r="BO364" s="82">
        <v>0</v>
      </c>
      <c r="BP364" s="82">
        <v>0</v>
      </c>
      <c r="BQ364" s="82">
        <v>0</v>
      </c>
      <c r="BR364" s="82">
        <v>0</v>
      </c>
      <c r="BS364" s="82">
        <v>0</v>
      </c>
      <c r="BT364" s="82">
        <v>0</v>
      </c>
      <c r="BU364" s="82">
        <v>0</v>
      </c>
      <c r="BV364" s="82">
        <v>0</v>
      </c>
      <c r="BW364" s="82">
        <v>0</v>
      </c>
      <c r="BX364" s="82">
        <v>0</v>
      </c>
      <c r="BY364" s="82">
        <v>0</v>
      </c>
      <c r="BZ364" s="82">
        <v>0</v>
      </c>
      <c r="CA364" s="82">
        <v>0</v>
      </c>
      <c r="CB364" s="82">
        <v>0</v>
      </c>
      <c r="CC364" s="82">
        <v>0</v>
      </c>
      <c r="CD364" s="82">
        <v>0</v>
      </c>
      <c r="CE364" s="82">
        <v>0</v>
      </c>
      <c r="CF364" s="82">
        <v>0</v>
      </c>
      <c r="CG364" s="82">
        <v>0</v>
      </c>
      <c r="CH364" s="82">
        <v>0</v>
      </c>
      <c r="CI364" s="82">
        <v>0</v>
      </c>
      <c r="CJ364" s="82">
        <v>0</v>
      </c>
      <c r="CK364" s="82">
        <v>0</v>
      </c>
      <c r="CL364" s="82">
        <v>0</v>
      </c>
      <c r="CM364" s="82">
        <v>0</v>
      </c>
      <c r="CN364" s="82">
        <v>0</v>
      </c>
      <c r="CO364" s="82">
        <v>0</v>
      </c>
      <c r="CP364" s="82">
        <v>0</v>
      </c>
      <c r="CQ364" s="82">
        <v>0</v>
      </c>
      <c r="CR364" s="82">
        <v>0</v>
      </c>
      <c r="CS364" s="82">
        <v>0</v>
      </c>
      <c r="CT364" s="82">
        <v>0</v>
      </c>
      <c r="CU364" s="82">
        <v>0</v>
      </c>
      <c r="CV364" s="82">
        <v>0</v>
      </c>
      <c r="CW364" s="82">
        <v>0</v>
      </c>
      <c r="CX364" s="82">
        <v>0</v>
      </c>
      <c r="CY364" s="82">
        <v>0</v>
      </c>
      <c r="CZ364" s="82">
        <v>0</v>
      </c>
      <c r="DA364" s="82">
        <v>0</v>
      </c>
      <c r="DB364" s="82">
        <v>0</v>
      </c>
      <c r="DC364" s="82">
        <v>0</v>
      </c>
      <c r="DD364" s="82">
        <v>0</v>
      </c>
      <c r="DE364" s="82">
        <v>0</v>
      </c>
      <c r="DF364" s="82">
        <v>0</v>
      </c>
      <c r="DG364" s="82">
        <v>0</v>
      </c>
      <c r="DH364" s="82">
        <v>0</v>
      </c>
      <c r="DI364" s="82">
        <v>0</v>
      </c>
      <c r="DJ364" s="82">
        <v>0</v>
      </c>
      <c r="DK364" s="82">
        <v>0</v>
      </c>
      <c r="DL364" s="82">
        <v>0</v>
      </c>
      <c r="DM364" s="82">
        <v>0</v>
      </c>
      <c r="DN364" s="82">
        <v>0</v>
      </c>
      <c r="DO364" s="82">
        <v>0</v>
      </c>
      <c r="DP364" s="82">
        <v>0</v>
      </c>
      <c r="DQ364" s="82">
        <v>0</v>
      </c>
      <c r="DR364" s="82">
        <v>0</v>
      </c>
      <c r="DS364" s="82">
        <v>0</v>
      </c>
      <c r="DT364" s="82">
        <v>0</v>
      </c>
      <c r="DU364" s="82">
        <v>0</v>
      </c>
      <c r="DV364" s="82">
        <v>0</v>
      </c>
      <c r="DW364" s="82">
        <v>0</v>
      </c>
      <c r="DX364" s="82">
        <v>0</v>
      </c>
      <c r="DY364" s="82">
        <v>0</v>
      </c>
      <c r="DZ364" s="82">
        <v>0</v>
      </c>
      <c r="EA364" s="82">
        <v>0</v>
      </c>
      <c r="EB364" s="82">
        <v>0</v>
      </c>
      <c r="EC364" s="82">
        <v>0</v>
      </c>
      <c r="ED364" s="82">
        <v>0</v>
      </c>
      <c r="EE364" s="82">
        <v>0</v>
      </c>
      <c r="EF364" s="82">
        <v>0</v>
      </c>
      <c r="EG364" s="82">
        <v>0</v>
      </c>
      <c r="EH364" s="82">
        <v>0</v>
      </c>
      <c r="EI364" s="82">
        <v>0</v>
      </c>
      <c r="EJ364" s="82">
        <v>0</v>
      </c>
      <c r="EK364" s="82">
        <v>0</v>
      </c>
      <c r="EL364" s="82">
        <v>0</v>
      </c>
      <c r="EM364" s="82">
        <v>0</v>
      </c>
      <c r="EN364" s="82">
        <v>0</v>
      </c>
      <c r="EO364" s="82">
        <v>0</v>
      </c>
      <c r="EP364" s="82">
        <v>0</v>
      </c>
      <c r="EQ364" s="82">
        <v>0</v>
      </c>
      <c r="ER364" s="82">
        <v>0</v>
      </c>
      <c r="ES364" s="82">
        <v>0</v>
      </c>
      <c r="ET364" s="82">
        <v>0</v>
      </c>
      <c r="EU364" s="82">
        <v>0</v>
      </c>
      <c r="EV364" s="82">
        <v>0</v>
      </c>
      <c r="EW364" s="82">
        <v>0</v>
      </c>
      <c r="EX364" s="82">
        <v>0</v>
      </c>
      <c r="EY364" s="82">
        <v>0</v>
      </c>
      <c r="EZ364" s="82">
        <v>0</v>
      </c>
      <c r="FA364" s="82">
        <v>0</v>
      </c>
      <c r="FB364" s="82">
        <v>0</v>
      </c>
      <c r="FC364" s="82">
        <v>0</v>
      </c>
      <c r="FD364" s="82">
        <v>0</v>
      </c>
      <c r="FE364" s="82">
        <v>0</v>
      </c>
      <c r="FF364" s="82">
        <v>0</v>
      </c>
      <c r="FG364" s="82">
        <v>0</v>
      </c>
      <c r="FH364" s="82">
        <v>0</v>
      </c>
      <c r="FI364" s="82">
        <v>0</v>
      </c>
      <c r="FJ364" s="82">
        <v>0</v>
      </c>
      <c r="FK364" s="82">
        <v>0</v>
      </c>
      <c r="FL364" s="82">
        <v>0</v>
      </c>
      <c r="FM364" s="82">
        <v>0</v>
      </c>
      <c r="FN364" s="82">
        <v>0</v>
      </c>
      <c r="FO364" s="82">
        <v>0</v>
      </c>
      <c r="FP364" s="82">
        <v>0</v>
      </c>
      <c r="FQ364" s="82">
        <v>0</v>
      </c>
      <c r="FR364" s="82">
        <v>0</v>
      </c>
      <c r="FS364" s="82">
        <v>0</v>
      </c>
      <c r="FT364" s="82">
        <v>0</v>
      </c>
      <c r="FU364" s="82">
        <v>0</v>
      </c>
      <c r="FV364" s="82">
        <v>0</v>
      </c>
      <c r="FW364" s="82">
        <v>0</v>
      </c>
      <c r="FX364" s="82">
        <v>0</v>
      </c>
      <c r="FY364" s="82">
        <v>0</v>
      </c>
      <c r="FZ364" s="82">
        <v>0</v>
      </c>
      <c r="GA364" s="82">
        <v>0</v>
      </c>
    </row>
    <row r="365" spans="2:183">
      <c r="B365" s="96" t="s">
        <v>97</v>
      </c>
      <c r="C365" s="166" t="s">
        <v>40</v>
      </c>
      <c r="D365" s="175">
        <v>0</v>
      </c>
      <c r="E365" s="176">
        <v>0</v>
      </c>
      <c r="F365" s="176">
        <v>0</v>
      </c>
      <c r="G365" s="176">
        <v>0</v>
      </c>
      <c r="H365" s="176">
        <v>0</v>
      </c>
      <c r="I365" s="176">
        <v>0</v>
      </c>
      <c r="J365" s="176">
        <v>0</v>
      </c>
      <c r="K365" s="176">
        <v>0</v>
      </c>
      <c r="L365" s="176">
        <v>0</v>
      </c>
      <c r="M365" s="176">
        <v>0</v>
      </c>
      <c r="N365" s="176">
        <v>0</v>
      </c>
      <c r="O365" s="176">
        <v>0</v>
      </c>
      <c r="P365" s="176">
        <v>0</v>
      </c>
      <c r="Q365" s="176">
        <v>0</v>
      </c>
      <c r="R365" s="176">
        <v>0</v>
      </c>
      <c r="S365" s="176">
        <v>0</v>
      </c>
      <c r="T365" s="176">
        <v>0</v>
      </c>
      <c r="U365" s="176">
        <v>0</v>
      </c>
      <c r="V365" s="176">
        <v>0</v>
      </c>
      <c r="W365" s="176">
        <v>0</v>
      </c>
      <c r="X365" s="176">
        <v>0</v>
      </c>
      <c r="Y365" s="176">
        <v>0</v>
      </c>
      <c r="Z365" s="176">
        <v>0</v>
      </c>
      <c r="AA365" s="176">
        <v>0</v>
      </c>
      <c r="AB365" s="176">
        <v>0</v>
      </c>
      <c r="AC365" s="176">
        <v>0</v>
      </c>
      <c r="AD365" s="176">
        <v>0</v>
      </c>
      <c r="AE365" s="176">
        <v>0</v>
      </c>
      <c r="AF365" s="176">
        <v>0</v>
      </c>
      <c r="AG365" s="176">
        <v>0</v>
      </c>
      <c r="AH365" s="176">
        <v>0</v>
      </c>
      <c r="AI365" s="176">
        <v>0</v>
      </c>
      <c r="AJ365" s="176">
        <v>0</v>
      </c>
      <c r="AK365" s="176">
        <v>0</v>
      </c>
      <c r="AL365" s="176">
        <v>0</v>
      </c>
      <c r="AM365" s="176">
        <v>0</v>
      </c>
      <c r="AN365" s="176">
        <v>0</v>
      </c>
      <c r="AO365" s="176">
        <v>0</v>
      </c>
      <c r="AP365" s="176">
        <v>0</v>
      </c>
      <c r="AQ365" s="176">
        <v>0</v>
      </c>
      <c r="AR365" s="176">
        <v>0</v>
      </c>
      <c r="AS365" s="176">
        <v>0</v>
      </c>
      <c r="AT365" s="176">
        <v>0</v>
      </c>
      <c r="AU365" s="176">
        <v>0</v>
      </c>
      <c r="AV365" s="176">
        <v>0</v>
      </c>
      <c r="AW365" s="176">
        <v>0</v>
      </c>
      <c r="AX365" s="176">
        <v>0</v>
      </c>
      <c r="AY365" s="176">
        <v>0</v>
      </c>
      <c r="AZ365" s="176">
        <v>0</v>
      </c>
      <c r="BA365" s="176">
        <v>0</v>
      </c>
      <c r="BB365" s="176">
        <v>0</v>
      </c>
      <c r="BC365" s="176">
        <v>0</v>
      </c>
      <c r="BD365" s="176">
        <v>0</v>
      </c>
      <c r="BE365" s="176">
        <v>0</v>
      </c>
      <c r="BF365" s="176">
        <v>0</v>
      </c>
      <c r="BG365" s="176">
        <v>0</v>
      </c>
      <c r="BH365" s="176">
        <v>0</v>
      </c>
      <c r="BI365" s="176">
        <v>0</v>
      </c>
      <c r="BJ365" s="176">
        <v>0</v>
      </c>
      <c r="BK365" s="176">
        <v>0</v>
      </c>
      <c r="BL365" s="176">
        <v>0</v>
      </c>
      <c r="BM365" s="176">
        <v>0</v>
      </c>
      <c r="BN365" s="176">
        <v>0</v>
      </c>
      <c r="BO365" s="176">
        <v>0</v>
      </c>
      <c r="BP365" s="176">
        <v>0</v>
      </c>
      <c r="BQ365" s="176">
        <v>0</v>
      </c>
      <c r="BR365" s="176">
        <v>0</v>
      </c>
      <c r="BS365" s="176">
        <v>0</v>
      </c>
      <c r="BT365" s="176">
        <v>0</v>
      </c>
      <c r="BU365" s="176">
        <v>0</v>
      </c>
      <c r="BV365" s="176">
        <v>0</v>
      </c>
      <c r="BW365" s="176">
        <v>0</v>
      </c>
      <c r="BX365" s="176">
        <v>0</v>
      </c>
      <c r="BY365" s="176">
        <v>0</v>
      </c>
      <c r="BZ365" s="176">
        <v>0</v>
      </c>
      <c r="CA365" s="176">
        <v>0</v>
      </c>
      <c r="CB365" s="176">
        <v>0</v>
      </c>
      <c r="CC365" s="176">
        <v>0</v>
      </c>
      <c r="CD365" s="176">
        <v>0</v>
      </c>
      <c r="CE365" s="176">
        <v>0</v>
      </c>
      <c r="CF365" s="176">
        <v>0</v>
      </c>
      <c r="CG365" s="176">
        <v>0</v>
      </c>
      <c r="CH365" s="176">
        <v>0</v>
      </c>
      <c r="CI365" s="176">
        <v>0</v>
      </c>
      <c r="CJ365" s="176">
        <v>0</v>
      </c>
      <c r="CK365" s="176">
        <v>0</v>
      </c>
      <c r="CL365" s="176">
        <v>0</v>
      </c>
      <c r="CM365" s="176">
        <v>0</v>
      </c>
      <c r="CN365" s="176">
        <v>0</v>
      </c>
      <c r="CO365" s="176">
        <v>0</v>
      </c>
      <c r="CP365" s="176">
        <v>0</v>
      </c>
      <c r="CQ365" s="176">
        <v>0</v>
      </c>
      <c r="CR365" s="176">
        <v>0</v>
      </c>
      <c r="CS365" s="176">
        <v>0</v>
      </c>
      <c r="CT365" s="176">
        <v>0</v>
      </c>
      <c r="CU365" s="176">
        <v>0</v>
      </c>
      <c r="CV365" s="176">
        <v>0</v>
      </c>
      <c r="CW365" s="176">
        <v>0</v>
      </c>
      <c r="CX365" s="176">
        <v>0</v>
      </c>
      <c r="CY365" s="176">
        <v>0</v>
      </c>
      <c r="CZ365" s="176">
        <v>0</v>
      </c>
      <c r="DA365" s="176">
        <v>0</v>
      </c>
      <c r="DB365" s="176">
        <v>0</v>
      </c>
      <c r="DC365" s="176">
        <v>0</v>
      </c>
      <c r="DD365" s="176">
        <v>0</v>
      </c>
      <c r="DE365" s="176">
        <v>0</v>
      </c>
      <c r="DF365" s="176">
        <v>0</v>
      </c>
      <c r="DG365" s="176">
        <v>0</v>
      </c>
      <c r="DH365" s="176">
        <v>0</v>
      </c>
      <c r="DI365" s="176">
        <v>0</v>
      </c>
      <c r="DJ365" s="176">
        <v>0</v>
      </c>
      <c r="DK365" s="176">
        <v>0</v>
      </c>
      <c r="DL365" s="176">
        <v>0</v>
      </c>
      <c r="DM365" s="176">
        <v>0</v>
      </c>
      <c r="DN365" s="176">
        <v>0</v>
      </c>
      <c r="DO365" s="176">
        <v>0</v>
      </c>
      <c r="DP365" s="176">
        <v>0</v>
      </c>
      <c r="DQ365" s="176">
        <v>0</v>
      </c>
      <c r="DR365" s="176">
        <v>0</v>
      </c>
      <c r="DS365" s="176">
        <v>0</v>
      </c>
      <c r="DT365" s="176">
        <v>0</v>
      </c>
      <c r="DU365" s="176">
        <v>0</v>
      </c>
      <c r="DV365" s="176">
        <v>0</v>
      </c>
      <c r="DW365" s="176">
        <v>0</v>
      </c>
      <c r="DX365" s="176">
        <v>0</v>
      </c>
      <c r="DY365" s="176">
        <v>0</v>
      </c>
      <c r="DZ365" s="176">
        <v>0</v>
      </c>
      <c r="EA365" s="176">
        <v>0</v>
      </c>
      <c r="EB365" s="176">
        <v>0</v>
      </c>
      <c r="EC365" s="176">
        <v>0</v>
      </c>
      <c r="ED365" s="176">
        <v>0</v>
      </c>
      <c r="EE365" s="176">
        <v>0</v>
      </c>
      <c r="EF365" s="176">
        <v>0</v>
      </c>
      <c r="EG365" s="176">
        <v>0</v>
      </c>
      <c r="EH365" s="176">
        <v>0</v>
      </c>
      <c r="EI365" s="176">
        <v>0</v>
      </c>
      <c r="EJ365" s="176">
        <v>0</v>
      </c>
      <c r="EK365" s="176">
        <v>0</v>
      </c>
      <c r="EL365" s="176">
        <v>0</v>
      </c>
      <c r="EM365" s="176">
        <v>0</v>
      </c>
      <c r="EN365" s="176">
        <v>0</v>
      </c>
      <c r="EO365" s="176">
        <v>0</v>
      </c>
      <c r="EP365" s="176">
        <v>0</v>
      </c>
      <c r="EQ365" s="176">
        <v>0</v>
      </c>
      <c r="ER365" s="176">
        <v>0</v>
      </c>
      <c r="ES365" s="176">
        <v>0</v>
      </c>
      <c r="ET365" s="176">
        <v>0</v>
      </c>
      <c r="EU365" s="176">
        <v>0</v>
      </c>
      <c r="EV365" s="176">
        <v>0</v>
      </c>
      <c r="EW365" s="176">
        <v>0</v>
      </c>
      <c r="EX365" s="176">
        <v>0</v>
      </c>
      <c r="EY365" s="176">
        <v>0</v>
      </c>
      <c r="EZ365" s="176">
        <v>0</v>
      </c>
      <c r="FA365" s="176">
        <v>0</v>
      </c>
      <c r="FB365" s="176">
        <v>0</v>
      </c>
      <c r="FC365" s="176">
        <v>0</v>
      </c>
      <c r="FD365" s="176">
        <v>0</v>
      </c>
      <c r="FE365" s="176">
        <v>0</v>
      </c>
      <c r="FF365" s="176">
        <v>0</v>
      </c>
      <c r="FG365" s="176">
        <v>0</v>
      </c>
      <c r="FH365" s="176">
        <v>0</v>
      </c>
      <c r="FI365" s="176">
        <v>0</v>
      </c>
      <c r="FJ365" s="176">
        <v>0</v>
      </c>
      <c r="FK365" s="176">
        <v>0</v>
      </c>
      <c r="FL365" s="176">
        <v>0</v>
      </c>
      <c r="FM365" s="176">
        <v>0</v>
      </c>
      <c r="FN365" s="176">
        <v>0</v>
      </c>
      <c r="FO365" s="176">
        <v>0</v>
      </c>
      <c r="FP365" s="176">
        <v>0</v>
      </c>
      <c r="FQ365" s="176">
        <v>0</v>
      </c>
      <c r="FR365" s="176">
        <v>0</v>
      </c>
      <c r="FS365" s="176">
        <v>0</v>
      </c>
      <c r="FT365" s="176">
        <v>0</v>
      </c>
      <c r="FU365" s="176">
        <v>0</v>
      </c>
      <c r="FV365" s="176">
        <v>0</v>
      </c>
      <c r="FW365" s="176">
        <v>0</v>
      </c>
      <c r="FX365" s="176">
        <v>0</v>
      </c>
      <c r="FY365" s="176">
        <v>0</v>
      </c>
      <c r="FZ365" s="176">
        <v>0</v>
      </c>
      <c r="GA365" s="176">
        <v>0</v>
      </c>
    </row>
    <row r="366" spans="2:183">
      <c r="B366" s="96" t="s">
        <v>97</v>
      </c>
      <c r="C366" s="166" t="s">
        <v>41</v>
      </c>
      <c r="D366" s="175">
        <v>744</v>
      </c>
      <c r="E366" s="176">
        <v>672</v>
      </c>
      <c r="F366" s="176">
        <v>744</v>
      </c>
      <c r="G366" s="176">
        <v>720</v>
      </c>
      <c r="H366" s="176">
        <v>744</v>
      </c>
      <c r="I366" s="176">
        <v>720</v>
      </c>
      <c r="J366" s="176">
        <v>744</v>
      </c>
      <c r="K366" s="176">
        <v>744</v>
      </c>
      <c r="L366" s="176">
        <v>720</v>
      </c>
      <c r="M366" s="176">
        <v>744</v>
      </c>
      <c r="N366" s="176">
        <v>720</v>
      </c>
      <c r="O366" s="176">
        <v>744</v>
      </c>
      <c r="P366" s="176">
        <v>744</v>
      </c>
      <c r="Q366" s="176">
        <v>672</v>
      </c>
      <c r="R366" s="176">
        <v>744</v>
      </c>
      <c r="S366" s="176">
        <v>720</v>
      </c>
      <c r="T366" s="176">
        <v>744</v>
      </c>
      <c r="U366" s="176">
        <v>720</v>
      </c>
      <c r="V366" s="176">
        <v>744</v>
      </c>
      <c r="W366" s="176">
        <v>744</v>
      </c>
      <c r="X366" s="176">
        <v>720</v>
      </c>
      <c r="Y366" s="176">
        <v>744</v>
      </c>
      <c r="Z366" s="176">
        <v>720</v>
      </c>
      <c r="AA366" s="176">
        <v>744</v>
      </c>
      <c r="AB366" s="176">
        <v>744</v>
      </c>
      <c r="AC366" s="176">
        <v>672</v>
      </c>
      <c r="AD366" s="176">
        <v>744</v>
      </c>
      <c r="AE366" s="176">
        <v>720</v>
      </c>
      <c r="AF366" s="176">
        <v>744</v>
      </c>
      <c r="AG366" s="176">
        <v>720</v>
      </c>
      <c r="AH366" s="176">
        <v>744</v>
      </c>
      <c r="AI366" s="176">
        <v>744</v>
      </c>
      <c r="AJ366" s="176">
        <v>720</v>
      </c>
      <c r="AK366" s="176">
        <v>744</v>
      </c>
      <c r="AL366" s="176">
        <v>720</v>
      </c>
      <c r="AM366" s="176">
        <v>744</v>
      </c>
      <c r="AN366" s="176">
        <v>744</v>
      </c>
      <c r="AO366" s="176">
        <v>696</v>
      </c>
      <c r="AP366" s="176">
        <v>744</v>
      </c>
      <c r="AQ366" s="176">
        <v>720</v>
      </c>
      <c r="AR366" s="176">
        <v>744</v>
      </c>
      <c r="AS366" s="176">
        <v>720</v>
      </c>
      <c r="AT366" s="176">
        <v>744</v>
      </c>
      <c r="AU366" s="176">
        <v>744</v>
      </c>
      <c r="AV366" s="176">
        <v>720</v>
      </c>
      <c r="AW366" s="176">
        <v>744</v>
      </c>
      <c r="AX366" s="176">
        <v>720</v>
      </c>
      <c r="AY366" s="176">
        <v>744</v>
      </c>
      <c r="AZ366" s="176">
        <v>744</v>
      </c>
      <c r="BA366" s="176">
        <v>672</v>
      </c>
      <c r="BB366" s="176">
        <v>744</v>
      </c>
      <c r="BC366" s="176">
        <v>720</v>
      </c>
      <c r="BD366" s="176">
        <v>744</v>
      </c>
      <c r="BE366" s="176">
        <v>720</v>
      </c>
      <c r="BF366" s="176">
        <v>744</v>
      </c>
      <c r="BG366" s="176">
        <v>744</v>
      </c>
      <c r="BH366" s="176">
        <v>720</v>
      </c>
      <c r="BI366" s="176">
        <v>744</v>
      </c>
      <c r="BJ366" s="176">
        <v>720</v>
      </c>
      <c r="BK366" s="176">
        <v>744</v>
      </c>
      <c r="BL366" s="176">
        <v>744</v>
      </c>
      <c r="BM366" s="176">
        <v>672</v>
      </c>
      <c r="BN366" s="176">
        <v>744</v>
      </c>
      <c r="BO366" s="176">
        <v>720</v>
      </c>
      <c r="BP366" s="176">
        <v>744</v>
      </c>
      <c r="BQ366" s="176">
        <v>720</v>
      </c>
      <c r="BR366" s="176">
        <v>744</v>
      </c>
      <c r="BS366" s="176">
        <v>744</v>
      </c>
      <c r="BT366" s="176">
        <v>720</v>
      </c>
      <c r="BU366" s="176">
        <v>744</v>
      </c>
      <c r="BV366" s="176">
        <v>720</v>
      </c>
      <c r="BW366" s="176">
        <v>744</v>
      </c>
      <c r="BX366" s="176">
        <v>744</v>
      </c>
      <c r="BY366" s="176">
        <v>672</v>
      </c>
      <c r="BZ366" s="176">
        <v>744</v>
      </c>
      <c r="CA366" s="176">
        <v>720</v>
      </c>
      <c r="CB366" s="176">
        <v>744</v>
      </c>
      <c r="CC366" s="176">
        <v>720</v>
      </c>
      <c r="CD366" s="176">
        <v>744</v>
      </c>
      <c r="CE366" s="176">
        <v>744</v>
      </c>
      <c r="CF366" s="176">
        <v>720</v>
      </c>
      <c r="CG366" s="176">
        <v>744</v>
      </c>
      <c r="CH366" s="176">
        <v>720</v>
      </c>
      <c r="CI366" s="176">
        <v>744</v>
      </c>
      <c r="CJ366" s="176">
        <v>744</v>
      </c>
      <c r="CK366" s="176">
        <v>696</v>
      </c>
      <c r="CL366" s="176">
        <v>744</v>
      </c>
      <c r="CM366" s="176">
        <v>720</v>
      </c>
      <c r="CN366" s="176">
        <v>744</v>
      </c>
      <c r="CO366" s="176">
        <v>720</v>
      </c>
      <c r="CP366" s="176">
        <v>744</v>
      </c>
      <c r="CQ366" s="176">
        <v>744</v>
      </c>
      <c r="CR366" s="176">
        <v>720</v>
      </c>
      <c r="CS366" s="176">
        <v>744</v>
      </c>
      <c r="CT366" s="176">
        <v>720</v>
      </c>
      <c r="CU366" s="176">
        <v>744</v>
      </c>
      <c r="CV366" s="176">
        <v>744</v>
      </c>
      <c r="CW366" s="176">
        <v>672</v>
      </c>
      <c r="CX366" s="176">
        <v>744</v>
      </c>
      <c r="CY366" s="176">
        <v>720</v>
      </c>
      <c r="CZ366" s="176">
        <v>744</v>
      </c>
      <c r="DA366" s="176">
        <v>720</v>
      </c>
      <c r="DB366" s="176">
        <v>744</v>
      </c>
      <c r="DC366" s="176">
        <v>744</v>
      </c>
      <c r="DD366" s="176">
        <v>720</v>
      </c>
      <c r="DE366" s="176">
        <v>744</v>
      </c>
      <c r="DF366" s="176">
        <v>720</v>
      </c>
      <c r="DG366" s="176">
        <v>744</v>
      </c>
      <c r="DH366" s="176">
        <v>744</v>
      </c>
      <c r="DI366" s="176">
        <v>672</v>
      </c>
      <c r="DJ366" s="176">
        <v>744</v>
      </c>
      <c r="DK366" s="176">
        <v>720</v>
      </c>
      <c r="DL366" s="176">
        <v>744</v>
      </c>
      <c r="DM366" s="176">
        <v>720</v>
      </c>
      <c r="DN366" s="176">
        <v>744</v>
      </c>
      <c r="DO366" s="176">
        <v>744</v>
      </c>
      <c r="DP366" s="176">
        <v>720</v>
      </c>
      <c r="DQ366" s="176">
        <v>744</v>
      </c>
      <c r="DR366" s="176">
        <v>720</v>
      </c>
      <c r="DS366" s="176">
        <v>744</v>
      </c>
      <c r="DT366" s="176">
        <v>744</v>
      </c>
      <c r="DU366" s="176">
        <v>672</v>
      </c>
      <c r="DV366" s="176">
        <v>744</v>
      </c>
      <c r="DW366" s="176">
        <v>720</v>
      </c>
      <c r="DX366" s="176">
        <v>744</v>
      </c>
      <c r="DY366" s="176">
        <v>720</v>
      </c>
      <c r="DZ366" s="176">
        <v>744</v>
      </c>
      <c r="EA366" s="176">
        <v>744</v>
      </c>
      <c r="EB366" s="176">
        <v>720</v>
      </c>
      <c r="EC366" s="176">
        <v>744</v>
      </c>
      <c r="ED366" s="176">
        <v>720</v>
      </c>
      <c r="EE366" s="176">
        <v>744</v>
      </c>
      <c r="EF366" s="176">
        <v>744</v>
      </c>
      <c r="EG366" s="176">
        <v>696</v>
      </c>
      <c r="EH366" s="176">
        <v>744</v>
      </c>
      <c r="EI366" s="176">
        <v>720</v>
      </c>
      <c r="EJ366" s="176">
        <v>744</v>
      </c>
      <c r="EK366" s="176">
        <v>720</v>
      </c>
      <c r="EL366" s="176">
        <v>744</v>
      </c>
      <c r="EM366" s="176">
        <v>744</v>
      </c>
      <c r="EN366" s="176">
        <v>720</v>
      </c>
      <c r="EO366" s="176">
        <v>744</v>
      </c>
      <c r="EP366" s="176">
        <v>720</v>
      </c>
      <c r="EQ366" s="176">
        <v>744</v>
      </c>
      <c r="ER366" s="176">
        <v>744</v>
      </c>
      <c r="ES366" s="176">
        <v>672</v>
      </c>
      <c r="ET366" s="176">
        <v>744</v>
      </c>
      <c r="EU366" s="176">
        <v>720</v>
      </c>
      <c r="EV366" s="176">
        <v>744</v>
      </c>
      <c r="EW366" s="176">
        <v>720</v>
      </c>
      <c r="EX366" s="176">
        <v>744</v>
      </c>
      <c r="EY366" s="176">
        <v>744</v>
      </c>
      <c r="EZ366" s="176">
        <v>720</v>
      </c>
      <c r="FA366" s="176">
        <v>744</v>
      </c>
      <c r="FB366" s="176">
        <v>720</v>
      </c>
      <c r="FC366" s="176">
        <v>744</v>
      </c>
      <c r="FD366" s="176">
        <v>744</v>
      </c>
      <c r="FE366" s="176">
        <v>672</v>
      </c>
      <c r="FF366" s="176">
        <v>744</v>
      </c>
      <c r="FG366" s="176">
        <v>720</v>
      </c>
      <c r="FH366" s="176">
        <v>744</v>
      </c>
      <c r="FI366" s="176">
        <v>720</v>
      </c>
      <c r="FJ366" s="176">
        <v>744</v>
      </c>
      <c r="FK366" s="176">
        <v>744</v>
      </c>
      <c r="FL366" s="176">
        <v>720</v>
      </c>
      <c r="FM366" s="176">
        <v>744</v>
      </c>
      <c r="FN366" s="176">
        <v>720</v>
      </c>
      <c r="FO366" s="176">
        <v>744</v>
      </c>
      <c r="FP366" s="176">
        <v>744</v>
      </c>
      <c r="FQ366" s="176">
        <v>672</v>
      </c>
      <c r="FR366" s="176">
        <v>744</v>
      </c>
      <c r="FS366" s="176">
        <v>720</v>
      </c>
      <c r="FT366" s="176">
        <v>744</v>
      </c>
      <c r="FU366" s="176">
        <v>720</v>
      </c>
      <c r="FV366" s="176">
        <v>744</v>
      </c>
      <c r="FW366" s="176">
        <v>744</v>
      </c>
      <c r="FX366" s="176">
        <v>720</v>
      </c>
      <c r="FY366" s="176">
        <v>744</v>
      </c>
      <c r="FZ366" s="176">
        <v>720</v>
      </c>
      <c r="GA366" s="176">
        <v>744</v>
      </c>
    </row>
    <row r="367" spans="2:183">
      <c r="B367" s="96" t="s">
        <v>97</v>
      </c>
      <c r="C367" s="166" t="s">
        <v>231</v>
      </c>
      <c r="D367" s="88">
        <v>0</v>
      </c>
      <c r="E367" s="89">
        <v>0</v>
      </c>
      <c r="F367" s="89">
        <v>0</v>
      </c>
      <c r="G367" s="89">
        <v>0</v>
      </c>
      <c r="H367" s="89">
        <v>0</v>
      </c>
      <c r="I367" s="89">
        <v>0</v>
      </c>
      <c r="J367" s="89">
        <v>0</v>
      </c>
      <c r="K367" s="89">
        <v>0</v>
      </c>
      <c r="L367" s="89">
        <v>0</v>
      </c>
      <c r="M367" s="89">
        <v>0</v>
      </c>
      <c r="N367" s="89">
        <v>0</v>
      </c>
      <c r="O367" s="89">
        <v>0</v>
      </c>
      <c r="P367" s="89">
        <v>0</v>
      </c>
      <c r="Q367" s="89">
        <v>0</v>
      </c>
      <c r="R367" s="89">
        <v>0</v>
      </c>
      <c r="S367" s="89">
        <v>0</v>
      </c>
      <c r="T367" s="89">
        <v>0</v>
      </c>
      <c r="U367" s="89">
        <v>0</v>
      </c>
      <c r="V367" s="89">
        <v>0</v>
      </c>
      <c r="W367" s="89">
        <v>0</v>
      </c>
      <c r="X367" s="89">
        <v>0</v>
      </c>
      <c r="Y367" s="89">
        <v>0</v>
      </c>
      <c r="Z367" s="89">
        <v>0</v>
      </c>
      <c r="AA367" s="89">
        <v>0</v>
      </c>
      <c r="AB367" s="89">
        <v>0</v>
      </c>
      <c r="AC367" s="89">
        <v>0</v>
      </c>
      <c r="AD367" s="89">
        <v>0</v>
      </c>
      <c r="AE367" s="89">
        <v>0</v>
      </c>
      <c r="AF367" s="89">
        <v>0</v>
      </c>
      <c r="AG367" s="89">
        <v>0</v>
      </c>
      <c r="AH367" s="89">
        <v>0</v>
      </c>
      <c r="AI367" s="89">
        <v>0</v>
      </c>
      <c r="AJ367" s="89">
        <v>0</v>
      </c>
      <c r="AK367" s="89">
        <v>0</v>
      </c>
      <c r="AL367" s="89">
        <v>0</v>
      </c>
      <c r="AM367" s="89">
        <v>0</v>
      </c>
      <c r="AN367" s="89">
        <v>0</v>
      </c>
      <c r="AO367" s="89">
        <v>0</v>
      </c>
      <c r="AP367" s="89">
        <v>0</v>
      </c>
      <c r="AQ367" s="89">
        <v>0</v>
      </c>
      <c r="AR367" s="89">
        <v>0</v>
      </c>
      <c r="AS367" s="89">
        <v>0</v>
      </c>
      <c r="AT367" s="89">
        <v>0</v>
      </c>
      <c r="AU367" s="89">
        <v>0</v>
      </c>
      <c r="AV367" s="89">
        <v>0</v>
      </c>
      <c r="AW367" s="89">
        <v>0</v>
      </c>
      <c r="AX367" s="89">
        <v>0</v>
      </c>
      <c r="AY367" s="89">
        <v>0</v>
      </c>
      <c r="AZ367" s="89">
        <v>0</v>
      </c>
      <c r="BA367" s="89">
        <v>0</v>
      </c>
      <c r="BB367" s="89">
        <v>0</v>
      </c>
      <c r="BC367" s="89">
        <v>0</v>
      </c>
      <c r="BD367" s="89">
        <v>0</v>
      </c>
      <c r="BE367" s="89">
        <v>0</v>
      </c>
      <c r="BF367" s="89">
        <v>0</v>
      </c>
      <c r="BG367" s="89">
        <v>0</v>
      </c>
      <c r="BH367" s="89">
        <v>0</v>
      </c>
      <c r="BI367" s="89">
        <v>0</v>
      </c>
      <c r="BJ367" s="89">
        <v>0</v>
      </c>
      <c r="BK367" s="89">
        <v>0</v>
      </c>
      <c r="BL367" s="89">
        <v>0</v>
      </c>
      <c r="BM367" s="89">
        <v>0</v>
      </c>
      <c r="BN367" s="89">
        <v>0</v>
      </c>
      <c r="BO367" s="89">
        <v>0</v>
      </c>
      <c r="BP367" s="89">
        <v>0</v>
      </c>
      <c r="BQ367" s="89">
        <v>0</v>
      </c>
      <c r="BR367" s="89">
        <v>0</v>
      </c>
      <c r="BS367" s="89">
        <v>0</v>
      </c>
      <c r="BT367" s="89">
        <v>0</v>
      </c>
      <c r="BU367" s="89">
        <v>0</v>
      </c>
      <c r="BV367" s="89">
        <v>0</v>
      </c>
      <c r="BW367" s="89">
        <v>0</v>
      </c>
      <c r="BX367" s="89">
        <v>0</v>
      </c>
      <c r="BY367" s="89">
        <v>0</v>
      </c>
      <c r="BZ367" s="89">
        <v>0</v>
      </c>
      <c r="CA367" s="89">
        <v>0</v>
      </c>
      <c r="CB367" s="89">
        <v>0</v>
      </c>
      <c r="CC367" s="89">
        <v>0</v>
      </c>
      <c r="CD367" s="89">
        <v>0</v>
      </c>
      <c r="CE367" s="89">
        <v>0</v>
      </c>
      <c r="CF367" s="89">
        <v>0</v>
      </c>
      <c r="CG367" s="89">
        <v>0</v>
      </c>
      <c r="CH367" s="89">
        <v>0</v>
      </c>
      <c r="CI367" s="89">
        <v>0</v>
      </c>
      <c r="CJ367" s="89">
        <v>0</v>
      </c>
      <c r="CK367" s="89">
        <v>0</v>
      </c>
      <c r="CL367" s="89">
        <v>0</v>
      </c>
      <c r="CM367" s="89">
        <v>0</v>
      </c>
      <c r="CN367" s="89">
        <v>0</v>
      </c>
      <c r="CO367" s="89">
        <v>0</v>
      </c>
      <c r="CP367" s="89">
        <v>0</v>
      </c>
      <c r="CQ367" s="89">
        <v>0</v>
      </c>
      <c r="CR367" s="89">
        <v>0</v>
      </c>
      <c r="CS367" s="89">
        <v>0</v>
      </c>
      <c r="CT367" s="89">
        <v>0</v>
      </c>
      <c r="CU367" s="89">
        <v>0</v>
      </c>
      <c r="CV367" s="89">
        <v>0</v>
      </c>
      <c r="CW367" s="89">
        <v>0</v>
      </c>
      <c r="CX367" s="89">
        <v>0</v>
      </c>
      <c r="CY367" s="89">
        <v>0</v>
      </c>
      <c r="CZ367" s="89">
        <v>0</v>
      </c>
      <c r="DA367" s="89">
        <v>0</v>
      </c>
      <c r="DB367" s="89">
        <v>0</v>
      </c>
      <c r="DC367" s="89">
        <v>0</v>
      </c>
      <c r="DD367" s="89">
        <v>0</v>
      </c>
      <c r="DE367" s="89">
        <v>0</v>
      </c>
      <c r="DF367" s="89">
        <v>0</v>
      </c>
      <c r="DG367" s="89">
        <v>0</v>
      </c>
      <c r="DH367" s="89">
        <v>0</v>
      </c>
      <c r="DI367" s="89">
        <v>0</v>
      </c>
      <c r="DJ367" s="89">
        <v>0</v>
      </c>
      <c r="DK367" s="89">
        <v>0</v>
      </c>
      <c r="DL367" s="89">
        <v>0</v>
      </c>
      <c r="DM367" s="89">
        <v>0</v>
      </c>
      <c r="DN367" s="89">
        <v>0</v>
      </c>
      <c r="DO367" s="89">
        <v>0</v>
      </c>
      <c r="DP367" s="89">
        <v>0</v>
      </c>
      <c r="DQ367" s="89">
        <v>0</v>
      </c>
      <c r="DR367" s="89">
        <v>0</v>
      </c>
      <c r="DS367" s="89">
        <v>0</v>
      </c>
      <c r="DT367" s="89">
        <v>0</v>
      </c>
      <c r="DU367" s="89">
        <v>0</v>
      </c>
      <c r="DV367" s="89">
        <v>0</v>
      </c>
      <c r="DW367" s="89">
        <v>0</v>
      </c>
      <c r="DX367" s="89">
        <v>0</v>
      </c>
      <c r="DY367" s="89">
        <v>0</v>
      </c>
      <c r="DZ367" s="89">
        <v>0</v>
      </c>
      <c r="EA367" s="89">
        <v>0</v>
      </c>
      <c r="EB367" s="89">
        <v>0</v>
      </c>
      <c r="EC367" s="89">
        <v>0</v>
      </c>
      <c r="ED367" s="89">
        <v>0</v>
      </c>
      <c r="EE367" s="89">
        <v>0</v>
      </c>
      <c r="EF367" s="89">
        <v>0</v>
      </c>
      <c r="EG367" s="89">
        <v>0</v>
      </c>
      <c r="EH367" s="89">
        <v>0</v>
      </c>
      <c r="EI367" s="89">
        <v>0</v>
      </c>
      <c r="EJ367" s="89">
        <v>0</v>
      </c>
      <c r="EK367" s="89">
        <v>0</v>
      </c>
      <c r="EL367" s="89">
        <v>0</v>
      </c>
      <c r="EM367" s="89">
        <v>0</v>
      </c>
      <c r="EN367" s="89">
        <v>0</v>
      </c>
      <c r="EO367" s="89">
        <v>0</v>
      </c>
      <c r="EP367" s="89">
        <v>0</v>
      </c>
      <c r="EQ367" s="89">
        <v>0</v>
      </c>
      <c r="ER367" s="89">
        <v>0</v>
      </c>
      <c r="ES367" s="89">
        <v>0</v>
      </c>
      <c r="ET367" s="89">
        <v>0</v>
      </c>
      <c r="EU367" s="89">
        <v>0</v>
      </c>
      <c r="EV367" s="89">
        <v>0</v>
      </c>
      <c r="EW367" s="89">
        <v>0</v>
      </c>
      <c r="EX367" s="89">
        <v>0</v>
      </c>
      <c r="EY367" s="89">
        <v>0</v>
      </c>
      <c r="EZ367" s="89">
        <v>0</v>
      </c>
      <c r="FA367" s="89">
        <v>0</v>
      </c>
      <c r="FB367" s="89">
        <v>0</v>
      </c>
      <c r="FC367" s="89">
        <v>0</v>
      </c>
      <c r="FD367" s="89">
        <v>0</v>
      </c>
      <c r="FE367" s="89">
        <v>0</v>
      </c>
      <c r="FF367" s="89">
        <v>0</v>
      </c>
      <c r="FG367" s="89">
        <v>0</v>
      </c>
      <c r="FH367" s="89">
        <v>0</v>
      </c>
      <c r="FI367" s="89">
        <v>0</v>
      </c>
      <c r="FJ367" s="89">
        <v>0</v>
      </c>
      <c r="FK367" s="89">
        <v>0</v>
      </c>
      <c r="FL367" s="89">
        <v>0</v>
      </c>
      <c r="FM367" s="89">
        <v>0</v>
      </c>
      <c r="FN367" s="89">
        <v>0</v>
      </c>
      <c r="FO367" s="89">
        <v>0</v>
      </c>
      <c r="FP367" s="89">
        <v>0</v>
      </c>
      <c r="FQ367" s="89">
        <v>0</v>
      </c>
      <c r="FR367" s="89">
        <v>0</v>
      </c>
      <c r="FS367" s="89">
        <v>0</v>
      </c>
      <c r="FT367" s="89">
        <v>0</v>
      </c>
      <c r="FU367" s="89">
        <v>0</v>
      </c>
      <c r="FV367" s="89">
        <v>0</v>
      </c>
      <c r="FW367" s="89">
        <v>0</v>
      </c>
      <c r="FX367" s="89">
        <v>0</v>
      </c>
      <c r="FY367" s="89">
        <v>0</v>
      </c>
      <c r="FZ367" s="89">
        <v>0</v>
      </c>
      <c r="GA367" s="89">
        <v>0</v>
      </c>
    </row>
    <row r="368" spans="2:183">
      <c r="B368" s="171" t="s">
        <v>97</v>
      </c>
      <c r="C368" s="177" t="s">
        <v>96</v>
      </c>
      <c r="D368" s="83">
        <v>0.9665258310419601</v>
      </c>
      <c r="E368" s="84">
        <v>0.98364574520586578</v>
      </c>
      <c r="F368" s="84">
        <v>1.0015884916548379</v>
      </c>
      <c r="G368" s="84">
        <v>0.88630125031733931</v>
      </c>
      <c r="H368" s="84">
        <v>0.96466603548161656</v>
      </c>
      <c r="I368" s="84">
        <v>0.80363466229287572</v>
      </c>
      <c r="J368" s="84">
        <v>0.75170307728447272</v>
      </c>
      <c r="K368" s="84">
        <v>0.80860876249039193</v>
      </c>
      <c r="L368" s="84">
        <v>0.80414983164983167</v>
      </c>
      <c r="M368" s="84">
        <v>0.93017430038599391</v>
      </c>
      <c r="N368" s="84">
        <v>0.79992863984674323</v>
      </c>
      <c r="O368" s="84">
        <v>0.92595682955392322</v>
      </c>
      <c r="P368" s="84">
        <v>0.9665258310419601</v>
      </c>
      <c r="Q368" s="84">
        <v>0.98364574520586578</v>
      </c>
      <c r="R368" s="84">
        <v>1.0015884916548379</v>
      </c>
      <c r="S368" s="84">
        <v>0.88630125031733931</v>
      </c>
      <c r="T368" s="84">
        <v>0.96466603548161656</v>
      </c>
      <c r="U368" s="84">
        <v>0.80363466229287572</v>
      </c>
      <c r="V368" s="84">
        <v>0.75170307728447272</v>
      </c>
      <c r="W368" s="84">
        <v>0.80860876249039193</v>
      </c>
      <c r="X368" s="84">
        <v>0.80414983164983167</v>
      </c>
      <c r="Y368" s="84">
        <v>0.93017430038599391</v>
      </c>
      <c r="Z368" s="84">
        <v>0.79992863984674323</v>
      </c>
      <c r="AA368" s="84">
        <v>0.92595682955392322</v>
      </c>
      <c r="AB368" s="84">
        <v>0.18157348677056903</v>
      </c>
      <c r="AC368" s="84">
        <v>0.1646531400481541</v>
      </c>
      <c r="AD368" s="84">
        <v>7.9989202005557564E-2</v>
      </c>
      <c r="AE368" s="84">
        <v>9.0010767790262181E-2</v>
      </c>
      <c r="AF368" s="84">
        <v>0.14112752204905157</v>
      </c>
      <c r="AG368" s="84">
        <v>0.19717540574282147</v>
      </c>
      <c r="AH368" s="84">
        <v>0.3182717168056059</v>
      </c>
      <c r="AI368" s="84">
        <v>0.30962743143651084</v>
      </c>
      <c r="AJ368" s="84">
        <v>0.16141705680399501</v>
      </c>
      <c r="AK368" s="84">
        <v>7.9468632958801508E-2</v>
      </c>
      <c r="AL368" s="84">
        <v>0.14163022784019977</v>
      </c>
      <c r="AM368" s="84">
        <v>0.18600746043252386</v>
      </c>
      <c r="AN368" s="84">
        <v>0.18122508155128669</v>
      </c>
      <c r="AO368" s="84">
        <v>0.15915778767919411</v>
      </c>
      <c r="AP368" s="84">
        <v>7.6697927993234272E-2</v>
      </c>
      <c r="AQ368" s="84">
        <v>9.2713483146067421E-2</v>
      </c>
      <c r="AR368" s="84">
        <v>0.13674580161894406</v>
      </c>
      <c r="AS368" s="84">
        <v>0.20868851435705368</v>
      </c>
      <c r="AT368" s="84">
        <v>0.30708446599009304</v>
      </c>
      <c r="AU368" s="84">
        <v>0.30957631086142318</v>
      </c>
      <c r="AV368" s="84">
        <v>0.1607125468164794</v>
      </c>
      <c r="AW368" s="84">
        <v>8.1289567476138705E-2</v>
      </c>
      <c r="AX368" s="84">
        <v>0.14613537765293383</v>
      </c>
      <c r="AY368" s="84">
        <v>0.18584050682614472</v>
      </c>
      <c r="AZ368" s="84">
        <v>0.17987805062220613</v>
      </c>
      <c r="BA368" s="84">
        <v>0.17416432584269664</v>
      </c>
      <c r="BB368" s="84">
        <v>7.3148559260601667E-2</v>
      </c>
      <c r="BC368" s="84">
        <v>8.4568742197253438E-2</v>
      </c>
      <c r="BD368" s="84">
        <v>0.13943004711852119</v>
      </c>
      <c r="BE368" s="84">
        <v>0.20771793071161049</v>
      </c>
      <c r="BF368" s="84">
        <v>0.3084965114171801</v>
      </c>
      <c r="BG368" s="84">
        <v>0.31633449619427328</v>
      </c>
      <c r="BH368" s="84">
        <v>0.15463124219725344</v>
      </c>
      <c r="BI368" s="84">
        <v>8.0734565663887883E-2</v>
      </c>
      <c r="BJ368" s="84">
        <v>0.14598509675405744</v>
      </c>
      <c r="BK368" s="84">
        <v>0.18686888365349763</v>
      </c>
      <c r="BL368" s="84">
        <v>0.18147570073698199</v>
      </c>
      <c r="BM368" s="84">
        <v>0.17177442817014446</v>
      </c>
      <c r="BN368" s="84">
        <v>7.7912966654584997E-2</v>
      </c>
      <c r="BO368" s="84">
        <v>8.12837858926342E-2</v>
      </c>
      <c r="BP368" s="84">
        <v>0.13419483206475774</v>
      </c>
      <c r="BQ368" s="84">
        <v>0.20620872347066166</v>
      </c>
      <c r="BR368" s="84">
        <v>0.31604514014739638</v>
      </c>
      <c r="BS368" s="84">
        <v>0.31957631086142319</v>
      </c>
      <c r="BT368" s="84">
        <v>0.15362297128589264</v>
      </c>
      <c r="BU368" s="84">
        <v>7.8690875317143902E-2</v>
      </c>
      <c r="BV368" s="84">
        <v>0.14707553058676653</v>
      </c>
      <c r="BW368" s="84">
        <v>0.18371398151504167</v>
      </c>
      <c r="BX368" s="84">
        <v>0.18510201461882325</v>
      </c>
      <c r="BY368" s="84">
        <v>0.16672050561797752</v>
      </c>
      <c r="BZ368" s="84">
        <v>7.6447761870242839E-2</v>
      </c>
      <c r="CA368" s="84">
        <v>8.6215121722846441E-2</v>
      </c>
      <c r="CB368" s="84">
        <v>0.13098239096290926</v>
      </c>
      <c r="CC368" s="84">
        <v>0.19962866729088638</v>
      </c>
      <c r="CD368" s="84">
        <v>0.32484210764769844</v>
      </c>
      <c r="CE368" s="84">
        <v>0.32003986951794128</v>
      </c>
      <c r="CF368" s="84">
        <v>0.15262539013732834</v>
      </c>
      <c r="CG368" s="84">
        <v>8.0877657967862754E-2</v>
      </c>
      <c r="CH368" s="84">
        <v>0.14467649812734085</v>
      </c>
      <c r="CI368" s="84">
        <v>0.18276549474447262</v>
      </c>
      <c r="CJ368" s="84">
        <v>0.18343413978494624</v>
      </c>
      <c r="CK368" s="84">
        <v>0.15698647165181456</v>
      </c>
      <c r="CL368" s="84">
        <v>7.9077413314002656E-2</v>
      </c>
      <c r="CM368" s="84">
        <v>9.2058988764044947E-2</v>
      </c>
      <c r="CN368" s="84">
        <v>0.1400571614111393</v>
      </c>
      <c r="CO368" s="84">
        <v>0.19713108614232208</v>
      </c>
      <c r="CP368" s="84">
        <v>0.31909062764286578</v>
      </c>
      <c r="CQ368" s="84">
        <v>0.30885141053521803</v>
      </c>
      <c r="CR368" s="84">
        <v>0.1605821629213483</v>
      </c>
      <c r="CS368" s="84">
        <v>8.0329527606620765E-2</v>
      </c>
      <c r="CT368" s="84">
        <v>0.14157560861423221</v>
      </c>
      <c r="CU368" s="84">
        <v>0.18600746043252386</v>
      </c>
      <c r="CV368" s="84">
        <v>0.18122508155128669</v>
      </c>
      <c r="CW368" s="84">
        <v>0.16201845906902088</v>
      </c>
      <c r="CX368" s="84">
        <v>8.0374305303854046E-2</v>
      </c>
      <c r="CY368" s="84">
        <v>9.3673455056179786E-2</v>
      </c>
      <c r="CZ368" s="84">
        <v>0.13605865651806209</v>
      </c>
      <c r="DA368" s="84">
        <v>0.20387141073657927</v>
      </c>
      <c r="DB368" s="84">
        <v>0.31289318291651563</v>
      </c>
      <c r="DC368" s="84">
        <v>0.30621609580765974</v>
      </c>
      <c r="DD368" s="84">
        <v>0.16413030586766542</v>
      </c>
      <c r="DE368" s="84">
        <v>8.139414945028392E-2</v>
      </c>
      <c r="DF368" s="84">
        <v>0.1433468320848939</v>
      </c>
      <c r="DG368" s="84">
        <v>0.18597219705207199</v>
      </c>
      <c r="DH368" s="84">
        <v>0.18123874894285369</v>
      </c>
      <c r="DI368" s="84">
        <v>0.16564715422685927</v>
      </c>
      <c r="DJ368" s="84">
        <v>7.5322731666062584E-2</v>
      </c>
      <c r="DK368" s="84">
        <v>9.3470349563046187E-2</v>
      </c>
      <c r="DL368" s="84">
        <v>0.13697233297088318</v>
      </c>
      <c r="DM368" s="84">
        <v>0.20881179775280898</v>
      </c>
      <c r="DN368" s="84">
        <v>0.30664038902984175</v>
      </c>
      <c r="DO368" s="84">
        <v>0.30895788027062948</v>
      </c>
      <c r="DP368" s="84">
        <v>0.16133598626716605</v>
      </c>
      <c r="DQ368" s="84">
        <v>8.1289567476138705E-2</v>
      </c>
      <c r="DR368" s="84">
        <v>0.14552075530586767</v>
      </c>
      <c r="DS368" s="84">
        <v>0.18645040473601546</v>
      </c>
      <c r="DT368" s="84">
        <v>0.18000641838830495</v>
      </c>
      <c r="DU368" s="84">
        <v>0.17423120652755483</v>
      </c>
      <c r="DV368" s="84">
        <v>7.2597332970883166E-2</v>
      </c>
      <c r="DW368" s="84">
        <v>8.4943274032459423E-2</v>
      </c>
      <c r="DX368" s="84">
        <v>0.13946025129877976</v>
      </c>
      <c r="DY368" s="84">
        <v>0.20782716916354557</v>
      </c>
      <c r="DZ368" s="84">
        <v>0.30824317385526157</v>
      </c>
      <c r="EA368" s="84">
        <v>0.31596864806089164</v>
      </c>
      <c r="EB368" s="84">
        <v>0.15521371722846442</v>
      </c>
      <c r="EC368" s="84">
        <v>8.0540881357979946E-2</v>
      </c>
      <c r="ED368" s="84">
        <v>0.14551763420724095</v>
      </c>
      <c r="EE368" s="84">
        <v>0.18743460794974023</v>
      </c>
      <c r="EF368" s="84">
        <v>0.1837478857073819</v>
      </c>
      <c r="EG368" s="84">
        <v>0.16239482435748417</v>
      </c>
      <c r="EH368" s="84">
        <v>7.6470415005436748E-2</v>
      </c>
      <c r="EI368" s="84">
        <v>8.7128043071161052E-2</v>
      </c>
      <c r="EJ368" s="84">
        <v>0.13003095928476499</v>
      </c>
      <c r="EK368" s="84">
        <v>0.19969889200998753</v>
      </c>
      <c r="EL368" s="84">
        <v>0.32462312734082394</v>
      </c>
      <c r="EM368" s="84">
        <v>0.32049293222181946</v>
      </c>
      <c r="EN368" s="84">
        <v>0.15308208489388264</v>
      </c>
      <c r="EO368" s="84">
        <v>7.9617917119729362E-2</v>
      </c>
      <c r="EP368" s="84">
        <v>0.1449924313358302</v>
      </c>
      <c r="EQ368" s="84">
        <v>0.18304344871330194</v>
      </c>
      <c r="ER368" s="84">
        <v>0.18224666243808144</v>
      </c>
      <c r="ES368" s="84">
        <v>0.16692825374531836</v>
      </c>
      <c r="ET368" s="84">
        <v>7.8063685514075137E-2</v>
      </c>
      <c r="EU368" s="84">
        <v>8.5962624843945068E-2</v>
      </c>
      <c r="EV368" s="84">
        <v>0.14618302223027668</v>
      </c>
      <c r="EW368" s="84">
        <v>0.18984862671660424</v>
      </c>
      <c r="EX368" s="84">
        <v>0.32835530687447145</v>
      </c>
      <c r="EY368" s="84">
        <v>0.31236604446055338</v>
      </c>
      <c r="EZ368" s="84">
        <v>0.15154213483146067</v>
      </c>
      <c r="FA368" s="84">
        <v>7.8777636824936575E-2</v>
      </c>
      <c r="FB368" s="84">
        <v>0.14923283395755307</v>
      </c>
      <c r="FC368" s="84">
        <v>0.18122508155128669</v>
      </c>
      <c r="FD368" s="84">
        <v>0.18145267004953486</v>
      </c>
      <c r="FE368" s="84">
        <v>0.16478690141787053</v>
      </c>
      <c r="FF368" s="84">
        <v>7.9302056904675608E-2</v>
      </c>
      <c r="FG368" s="84">
        <v>9.2021925717852684E-2</v>
      </c>
      <c r="FH368" s="84">
        <v>0.13986838528452336</v>
      </c>
      <c r="FI368" s="84">
        <v>0.19728714107365791</v>
      </c>
      <c r="FJ368" s="84">
        <v>0.31872062643469856</v>
      </c>
      <c r="FK368" s="84">
        <v>0.30841548870363661</v>
      </c>
      <c r="FL368" s="84">
        <v>0.16233255305867667</v>
      </c>
      <c r="FM368" s="84">
        <v>7.8965733357496681E-2</v>
      </c>
      <c r="FN368" s="84">
        <v>0.14191112671660425</v>
      </c>
      <c r="FO368" s="84">
        <v>0.18600746043252386</v>
      </c>
      <c r="FP368" s="84">
        <v>0.18122508155128669</v>
      </c>
      <c r="FQ368" s="84">
        <v>0.16201845906902088</v>
      </c>
      <c r="FR368" s="84">
        <v>8.0502673069952874E-2</v>
      </c>
      <c r="FS368" s="84">
        <v>9.3876326466916363E-2</v>
      </c>
      <c r="FT368" s="84">
        <v>0.13573396158028272</v>
      </c>
      <c r="FU368" s="84">
        <v>0.20428698501872658</v>
      </c>
      <c r="FV368" s="84">
        <v>0.31218142140872296</v>
      </c>
      <c r="FW368" s="84">
        <v>0.30517405158873984</v>
      </c>
      <c r="FX368" s="84">
        <v>0.16655696004993756</v>
      </c>
      <c r="FY368" s="84">
        <v>8.039741150175185E-2</v>
      </c>
      <c r="FZ368" s="84">
        <v>0.14310494694132336</v>
      </c>
      <c r="GA368" s="84">
        <v>0.18620627944907575</v>
      </c>
    </row>
    <row r="369" spans="2:183">
      <c r="B369" s="96" t="s">
        <v>97</v>
      </c>
      <c r="C369" s="166" t="s">
        <v>42</v>
      </c>
      <c r="D369" s="178">
        <v>0</v>
      </c>
      <c r="E369" s="179">
        <v>0</v>
      </c>
      <c r="F369" s="179">
        <v>0</v>
      </c>
      <c r="G369" s="179">
        <v>0</v>
      </c>
      <c r="H369" s="179">
        <v>0</v>
      </c>
      <c r="I369" s="179">
        <v>0</v>
      </c>
      <c r="J369" s="179">
        <v>0</v>
      </c>
      <c r="K369" s="179">
        <v>0</v>
      </c>
      <c r="L369" s="179">
        <v>0</v>
      </c>
      <c r="M369" s="179">
        <v>0</v>
      </c>
      <c r="N369" s="179">
        <v>0</v>
      </c>
      <c r="O369" s="179">
        <v>0</v>
      </c>
      <c r="P369" s="179">
        <v>0</v>
      </c>
      <c r="Q369" s="179">
        <v>0</v>
      </c>
      <c r="R369" s="179">
        <v>0</v>
      </c>
      <c r="S369" s="179">
        <v>0</v>
      </c>
      <c r="T369" s="179">
        <v>0</v>
      </c>
      <c r="U369" s="179">
        <v>0</v>
      </c>
      <c r="V369" s="179">
        <v>0</v>
      </c>
      <c r="W369" s="179">
        <v>0</v>
      </c>
      <c r="X369" s="179">
        <v>0</v>
      </c>
      <c r="Y369" s="179">
        <v>0</v>
      </c>
      <c r="Z369" s="179">
        <v>0</v>
      </c>
      <c r="AA369" s="179">
        <v>0</v>
      </c>
      <c r="AB369" s="179">
        <v>0</v>
      </c>
      <c r="AC369" s="179">
        <v>0</v>
      </c>
      <c r="AD369" s="179">
        <v>0</v>
      </c>
      <c r="AE369" s="179">
        <v>0</v>
      </c>
      <c r="AF369" s="179">
        <v>0</v>
      </c>
      <c r="AG369" s="179">
        <v>0</v>
      </c>
      <c r="AH369" s="179">
        <v>0</v>
      </c>
      <c r="AI369" s="179">
        <v>0</v>
      </c>
      <c r="AJ369" s="179">
        <v>0</v>
      </c>
      <c r="AK369" s="179">
        <v>0</v>
      </c>
      <c r="AL369" s="179">
        <v>0</v>
      </c>
      <c r="AM369" s="179">
        <v>0</v>
      </c>
      <c r="AN369" s="179">
        <v>0</v>
      </c>
      <c r="AO369" s="179">
        <v>0</v>
      </c>
      <c r="AP369" s="179">
        <v>0</v>
      </c>
      <c r="AQ369" s="179">
        <v>0</v>
      </c>
      <c r="AR369" s="179">
        <v>0</v>
      </c>
      <c r="AS369" s="179">
        <v>0</v>
      </c>
      <c r="AT369" s="179">
        <v>0</v>
      </c>
      <c r="AU369" s="179">
        <v>0</v>
      </c>
      <c r="AV369" s="179">
        <v>0</v>
      </c>
      <c r="AW369" s="179">
        <v>0</v>
      </c>
      <c r="AX369" s="179">
        <v>0</v>
      </c>
      <c r="AY369" s="179">
        <v>0</v>
      </c>
      <c r="AZ369" s="179">
        <v>0</v>
      </c>
      <c r="BA369" s="179">
        <v>0</v>
      </c>
      <c r="BB369" s="179">
        <v>0</v>
      </c>
      <c r="BC369" s="179">
        <v>0</v>
      </c>
      <c r="BD369" s="179">
        <v>0</v>
      </c>
      <c r="BE369" s="179">
        <v>0</v>
      </c>
      <c r="BF369" s="179">
        <v>0</v>
      </c>
      <c r="BG369" s="179">
        <v>0</v>
      </c>
      <c r="BH369" s="179">
        <v>0</v>
      </c>
      <c r="BI369" s="179">
        <v>0</v>
      </c>
      <c r="BJ369" s="179">
        <v>0</v>
      </c>
      <c r="BK369" s="179">
        <v>0</v>
      </c>
      <c r="BL369" s="179">
        <v>0</v>
      </c>
      <c r="BM369" s="179">
        <v>0</v>
      </c>
      <c r="BN369" s="179">
        <v>0</v>
      </c>
      <c r="BO369" s="179">
        <v>0</v>
      </c>
      <c r="BP369" s="179">
        <v>0</v>
      </c>
      <c r="BQ369" s="179">
        <v>0</v>
      </c>
      <c r="BR369" s="179">
        <v>0</v>
      </c>
      <c r="BS369" s="179">
        <v>0</v>
      </c>
      <c r="BT369" s="179">
        <v>0</v>
      </c>
      <c r="BU369" s="179">
        <v>0</v>
      </c>
      <c r="BV369" s="179">
        <v>0</v>
      </c>
      <c r="BW369" s="179">
        <v>0</v>
      </c>
      <c r="BX369" s="179">
        <v>0</v>
      </c>
      <c r="BY369" s="179">
        <v>0</v>
      </c>
      <c r="BZ369" s="179">
        <v>0</v>
      </c>
      <c r="CA369" s="179">
        <v>0</v>
      </c>
      <c r="CB369" s="179">
        <v>0</v>
      </c>
      <c r="CC369" s="179">
        <v>0</v>
      </c>
      <c r="CD369" s="179">
        <v>0</v>
      </c>
      <c r="CE369" s="179">
        <v>0</v>
      </c>
      <c r="CF369" s="179">
        <v>0</v>
      </c>
      <c r="CG369" s="179">
        <v>0</v>
      </c>
      <c r="CH369" s="179">
        <v>0</v>
      </c>
      <c r="CI369" s="179">
        <v>0</v>
      </c>
      <c r="CJ369" s="179">
        <v>0</v>
      </c>
      <c r="CK369" s="179">
        <v>0</v>
      </c>
      <c r="CL369" s="179">
        <v>0</v>
      </c>
      <c r="CM369" s="179">
        <v>0</v>
      </c>
      <c r="CN369" s="179">
        <v>0</v>
      </c>
      <c r="CO369" s="179">
        <v>0</v>
      </c>
      <c r="CP369" s="179">
        <v>0</v>
      </c>
      <c r="CQ369" s="179">
        <v>0</v>
      </c>
      <c r="CR369" s="179">
        <v>0</v>
      </c>
      <c r="CS369" s="179">
        <v>0</v>
      </c>
      <c r="CT369" s="179">
        <v>0</v>
      </c>
      <c r="CU369" s="179">
        <v>0</v>
      </c>
      <c r="CV369" s="179">
        <v>0</v>
      </c>
      <c r="CW369" s="179">
        <v>0</v>
      </c>
      <c r="CX369" s="179">
        <v>0</v>
      </c>
      <c r="CY369" s="179">
        <v>0</v>
      </c>
      <c r="CZ369" s="179">
        <v>0</v>
      </c>
      <c r="DA369" s="179">
        <v>0</v>
      </c>
      <c r="DB369" s="179">
        <v>0</v>
      </c>
      <c r="DC369" s="179">
        <v>0</v>
      </c>
      <c r="DD369" s="179">
        <v>0</v>
      </c>
      <c r="DE369" s="179">
        <v>0</v>
      </c>
      <c r="DF369" s="179">
        <v>0</v>
      </c>
      <c r="DG369" s="179">
        <v>0</v>
      </c>
      <c r="DH369" s="179">
        <v>0</v>
      </c>
      <c r="DI369" s="179">
        <v>0</v>
      </c>
      <c r="DJ369" s="179">
        <v>0</v>
      </c>
      <c r="DK369" s="179">
        <v>0</v>
      </c>
      <c r="DL369" s="179">
        <v>0</v>
      </c>
      <c r="DM369" s="179">
        <v>0</v>
      </c>
      <c r="DN369" s="179">
        <v>0</v>
      </c>
      <c r="DO369" s="179">
        <v>0</v>
      </c>
      <c r="DP369" s="179">
        <v>0</v>
      </c>
      <c r="DQ369" s="179">
        <v>0</v>
      </c>
      <c r="DR369" s="179">
        <v>0</v>
      </c>
      <c r="DS369" s="179">
        <v>0</v>
      </c>
      <c r="DT369" s="179">
        <v>0</v>
      </c>
      <c r="DU369" s="179">
        <v>0</v>
      </c>
      <c r="DV369" s="179">
        <v>0</v>
      </c>
      <c r="DW369" s="179">
        <v>0</v>
      </c>
      <c r="DX369" s="179">
        <v>0</v>
      </c>
      <c r="DY369" s="179">
        <v>0</v>
      </c>
      <c r="DZ369" s="179">
        <v>0</v>
      </c>
      <c r="EA369" s="179">
        <v>0</v>
      </c>
      <c r="EB369" s="179">
        <v>0</v>
      </c>
      <c r="EC369" s="179">
        <v>0</v>
      </c>
      <c r="ED369" s="179">
        <v>0</v>
      </c>
      <c r="EE369" s="179">
        <v>0</v>
      </c>
      <c r="EF369" s="179">
        <v>0</v>
      </c>
      <c r="EG369" s="179">
        <v>0</v>
      </c>
      <c r="EH369" s="179">
        <v>0</v>
      </c>
      <c r="EI369" s="179">
        <v>0</v>
      </c>
      <c r="EJ369" s="179">
        <v>0</v>
      </c>
      <c r="EK369" s="179">
        <v>0</v>
      </c>
      <c r="EL369" s="179">
        <v>0</v>
      </c>
      <c r="EM369" s="179">
        <v>0</v>
      </c>
      <c r="EN369" s="179">
        <v>0</v>
      </c>
      <c r="EO369" s="179">
        <v>0</v>
      </c>
      <c r="EP369" s="179">
        <v>0</v>
      </c>
      <c r="EQ369" s="179">
        <v>0</v>
      </c>
      <c r="ER369" s="179">
        <v>0</v>
      </c>
      <c r="ES369" s="179">
        <v>0</v>
      </c>
      <c r="ET369" s="179">
        <v>0</v>
      </c>
      <c r="EU369" s="179">
        <v>0</v>
      </c>
      <c r="EV369" s="179">
        <v>0</v>
      </c>
      <c r="EW369" s="179">
        <v>0</v>
      </c>
      <c r="EX369" s="179">
        <v>0</v>
      </c>
      <c r="EY369" s="179">
        <v>0</v>
      </c>
      <c r="EZ369" s="179">
        <v>0</v>
      </c>
      <c r="FA369" s="179">
        <v>0</v>
      </c>
      <c r="FB369" s="179">
        <v>0</v>
      </c>
      <c r="FC369" s="179">
        <v>0</v>
      </c>
      <c r="FD369" s="179">
        <v>0</v>
      </c>
      <c r="FE369" s="179">
        <v>0</v>
      </c>
      <c r="FF369" s="179">
        <v>0</v>
      </c>
      <c r="FG369" s="179">
        <v>0</v>
      </c>
      <c r="FH369" s="179">
        <v>0</v>
      </c>
      <c r="FI369" s="179">
        <v>0</v>
      </c>
      <c r="FJ369" s="179">
        <v>0</v>
      </c>
      <c r="FK369" s="179">
        <v>0</v>
      </c>
      <c r="FL369" s="179">
        <v>0</v>
      </c>
      <c r="FM369" s="179">
        <v>0</v>
      </c>
      <c r="FN369" s="179">
        <v>0</v>
      </c>
      <c r="FO369" s="179">
        <v>0</v>
      </c>
      <c r="FP369" s="179">
        <v>0</v>
      </c>
      <c r="FQ369" s="179">
        <v>0</v>
      </c>
      <c r="FR369" s="179">
        <v>0</v>
      </c>
      <c r="FS369" s="179">
        <v>0</v>
      </c>
      <c r="FT369" s="179">
        <v>0</v>
      </c>
      <c r="FU369" s="179">
        <v>0</v>
      </c>
      <c r="FV369" s="179">
        <v>0</v>
      </c>
      <c r="FW369" s="179">
        <v>0</v>
      </c>
      <c r="FX369" s="179">
        <v>0</v>
      </c>
      <c r="FY369" s="179">
        <v>0</v>
      </c>
      <c r="FZ369" s="179">
        <v>0</v>
      </c>
      <c r="GA369" s="179">
        <v>0</v>
      </c>
    </row>
    <row r="370" spans="2:183">
      <c r="B370" s="96" t="s">
        <v>97</v>
      </c>
      <c r="C370" s="166" t="s">
        <v>318</v>
      </c>
      <c r="D370" s="178">
        <v>0</v>
      </c>
      <c r="E370" s="179">
        <v>0</v>
      </c>
      <c r="F370" s="179">
        <v>0</v>
      </c>
      <c r="G370" s="179">
        <v>0</v>
      </c>
      <c r="H370" s="179">
        <v>0</v>
      </c>
      <c r="I370" s="179">
        <v>0</v>
      </c>
      <c r="J370" s="179">
        <v>0</v>
      </c>
      <c r="K370" s="179">
        <v>0</v>
      </c>
      <c r="L370" s="179">
        <v>0</v>
      </c>
      <c r="M370" s="179">
        <v>0</v>
      </c>
      <c r="N370" s="179">
        <v>0</v>
      </c>
      <c r="O370" s="179">
        <v>0</v>
      </c>
      <c r="P370" s="179">
        <v>0</v>
      </c>
      <c r="Q370" s="179">
        <v>0</v>
      </c>
      <c r="R370" s="179">
        <v>0</v>
      </c>
      <c r="S370" s="179">
        <v>0</v>
      </c>
      <c r="T370" s="179">
        <v>0</v>
      </c>
      <c r="U370" s="179">
        <v>0</v>
      </c>
      <c r="V370" s="179">
        <v>0</v>
      </c>
      <c r="W370" s="179">
        <v>0</v>
      </c>
      <c r="X370" s="179">
        <v>0</v>
      </c>
      <c r="Y370" s="179">
        <v>0</v>
      </c>
      <c r="Z370" s="179">
        <v>0</v>
      </c>
      <c r="AA370" s="179">
        <v>0</v>
      </c>
      <c r="AB370" s="179">
        <v>0</v>
      </c>
      <c r="AC370" s="179">
        <v>0</v>
      </c>
      <c r="AD370" s="179">
        <v>0</v>
      </c>
      <c r="AE370" s="179">
        <v>0</v>
      </c>
      <c r="AF370" s="179">
        <v>0</v>
      </c>
      <c r="AG370" s="179">
        <v>0</v>
      </c>
      <c r="AH370" s="179">
        <v>0</v>
      </c>
      <c r="AI370" s="179">
        <v>0</v>
      </c>
      <c r="AJ370" s="179">
        <v>0</v>
      </c>
      <c r="AK370" s="179">
        <v>0</v>
      </c>
      <c r="AL370" s="179">
        <v>0</v>
      </c>
      <c r="AM370" s="179">
        <v>0</v>
      </c>
      <c r="AN370" s="179">
        <v>0</v>
      </c>
      <c r="AO370" s="179">
        <v>0</v>
      </c>
      <c r="AP370" s="179">
        <v>0</v>
      </c>
      <c r="AQ370" s="179">
        <v>0</v>
      </c>
      <c r="AR370" s="179">
        <v>0</v>
      </c>
      <c r="AS370" s="179">
        <v>0</v>
      </c>
      <c r="AT370" s="179">
        <v>0</v>
      </c>
      <c r="AU370" s="179">
        <v>0</v>
      </c>
      <c r="AV370" s="179">
        <v>0</v>
      </c>
      <c r="AW370" s="179">
        <v>0</v>
      </c>
      <c r="AX370" s="179">
        <v>0</v>
      </c>
      <c r="AY370" s="179">
        <v>0</v>
      </c>
      <c r="AZ370" s="179">
        <v>0</v>
      </c>
      <c r="BA370" s="179">
        <v>0</v>
      </c>
      <c r="BB370" s="179">
        <v>0</v>
      </c>
      <c r="BC370" s="179">
        <v>0</v>
      </c>
      <c r="BD370" s="179">
        <v>0</v>
      </c>
      <c r="BE370" s="179">
        <v>0</v>
      </c>
      <c r="BF370" s="179">
        <v>0</v>
      </c>
      <c r="BG370" s="179">
        <v>0</v>
      </c>
      <c r="BH370" s="179">
        <v>0</v>
      </c>
      <c r="BI370" s="179">
        <v>0</v>
      </c>
      <c r="BJ370" s="179">
        <v>0</v>
      </c>
      <c r="BK370" s="179">
        <v>0</v>
      </c>
      <c r="BL370" s="179">
        <v>0</v>
      </c>
      <c r="BM370" s="179">
        <v>0</v>
      </c>
      <c r="BN370" s="179">
        <v>0</v>
      </c>
      <c r="BO370" s="179">
        <v>0</v>
      </c>
      <c r="BP370" s="179">
        <v>0</v>
      </c>
      <c r="BQ370" s="179">
        <v>0</v>
      </c>
      <c r="BR370" s="179">
        <v>0</v>
      </c>
      <c r="BS370" s="179">
        <v>0</v>
      </c>
      <c r="BT370" s="179">
        <v>0</v>
      </c>
      <c r="BU370" s="179">
        <v>0</v>
      </c>
      <c r="BV370" s="179">
        <v>0</v>
      </c>
      <c r="BW370" s="179">
        <v>0</v>
      </c>
      <c r="BX370" s="179">
        <v>0</v>
      </c>
      <c r="BY370" s="179">
        <v>0</v>
      </c>
      <c r="BZ370" s="179">
        <v>0</v>
      </c>
      <c r="CA370" s="179">
        <v>0</v>
      </c>
      <c r="CB370" s="179">
        <v>0</v>
      </c>
      <c r="CC370" s="179">
        <v>0</v>
      </c>
      <c r="CD370" s="179">
        <v>0</v>
      </c>
      <c r="CE370" s="179">
        <v>0</v>
      </c>
      <c r="CF370" s="179">
        <v>0</v>
      </c>
      <c r="CG370" s="179">
        <v>0</v>
      </c>
      <c r="CH370" s="179">
        <v>0</v>
      </c>
      <c r="CI370" s="179">
        <v>0</v>
      </c>
      <c r="CJ370" s="179">
        <v>0</v>
      </c>
      <c r="CK370" s="179">
        <v>0</v>
      </c>
      <c r="CL370" s="179">
        <v>0</v>
      </c>
      <c r="CM370" s="179">
        <v>0</v>
      </c>
      <c r="CN370" s="179">
        <v>0</v>
      </c>
      <c r="CO370" s="179">
        <v>0</v>
      </c>
      <c r="CP370" s="179">
        <v>0</v>
      </c>
      <c r="CQ370" s="179">
        <v>0</v>
      </c>
      <c r="CR370" s="179">
        <v>0</v>
      </c>
      <c r="CS370" s="179">
        <v>0</v>
      </c>
      <c r="CT370" s="179">
        <v>0</v>
      </c>
      <c r="CU370" s="179">
        <v>0</v>
      </c>
      <c r="CV370" s="179">
        <v>0</v>
      </c>
      <c r="CW370" s="179">
        <v>0</v>
      </c>
      <c r="CX370" s="179">
        <v>0</v>
      </c>
      <c r="CY370" s="179">
        <v>0</v>
      </c>
      <c r="CZ370" s="179">
        <v>0</v>
      </c>
      <c r="DA370" s="179">
        <v>0</v>
      </c>
      <c r="DB370" s="179">
        <v>0</v>
      </c>
      <c r="DC370" s="179">
        <v>0</v>
      </c>
      <c r="DD370" s="179">
        <v>0</v>
      </c>
      <c r="DE370" s="179">
        <v>0</v>
      </c>
      <c r="DF370" s="179">
        <v>0</v>
      </c>
      <c r="DG370" s="179">
        <v>0</v>
      </c>
      <c r="DH370" s="179">
        <v>0</v>
      </c>
      <c r="DI370" s="179">
        <v>0</v>
      </c>
      <c r="DJ370" s="179">
        <v>0</v>
      </c>
      <c r="DK370" s="179">
        <v>0</v>
      </c>
      <c r="DL370" s="179">
        <v>0</v>
      </c>
      <c r="DM370" s="179">
        <v>0</v>
      </c>
      <c r="DN370" s="179">
        <v>0</v>
      </c>
      <c r="DO370" s="179">
        <v>0</v>
      </c>
      <c r="DP370" s="179">
        <v>0</v>
      </c>
      <c r="DQ370" s="179">
        <v>0</v>
      </c>
      <c r="DR370" s="179">
        <v>0</v>
      </c>
      <c r="DS370" s="179">
        <v>0</v>
      </c>
      <c r="DT370" s="179">
        <v>0</v>
      </c>
      <c r="DU370" s="179">
        <v>0</v>
      </c>
      <c r="DV370" s="179">
        <v>0</v>
      </c>
      <c r="DW370" s="179">
        <v>0</v>
      </c>
      <c r="DX370" s="179">
        <v>0</v>
      </c>
      <c r="DY370" s="179">
        <v>0</v>
      </c>
      <c r="DZ370" s="179">
        <v>0</v>
      </c>
      <c r="EA370" s="179">
        <v>0</v>
      </c>
      <c r="EB370" s="179">
        <v>0</v>
      </c>
      <c r="EC370" s="179">
        <v>0</v>
      </c>
      <c r="ED370" s="179">
        <v>0</v>
      </c>
      <c r="EE370" s="179">
        <v>0</v>
      </c>
      <c r="EF370" s="179">
        <v>0</v>
      </c>
      <c r="EG370" s="179">
        <v>0</v>
      </c>
      <c r="EH370" s="179">
        <v>0</v>
      </c>
      <c r="EI370" s="179">
        <v>0</v>
      </c>
      <c r="EJ370" s="179">
        <v>0</v>
      </c>
      <c r="EK370" s="179">
        <v>0</v>
      </c>
      <c r="EL370" s="179">
        <v>0</v>
      </c>
      <c r="EM370" s="179">
        <v>0</v>
      </c>
      <c r="EN370" s="179">
        <v>0</v>
      </c>
      <c r="EO370" s="179">
        <v>0</v>
      </c>
      <c r="EP370" s="179">
        <v>0</v>
      </c>
      <c r="EQ370" s="179">
        <v>0</v>
      </c>
      <c r="ER370" s="179">
        <v>0</v>
      </c>
      <c r="ES370" s="179">
        <v>0</v>
      </c>
      <c r="ET370" s="179">
        <v>0</v>
      </c>
      <c r="EU370" s="179">
        <v>0</v>
      </c>
      <c r="EV370" s="179">
        <v>0</v>
      </c>
      <c r="EW370" s="179">
        <v>0</v>
      </c>
      <c r="EX370" s="179">
        <v>0</v>
      </c>
      <c r="EY370" s="179">
        <v>0</v>
      </c>
      <c r="EZ370" s="179">
        <v>0</v>
      </c>
      <c r="FA370" s="179">
        <v>0</v>
      </c>
      <c r="FB370" s="179">
        <v>0</v>
      </c>
      <c r="FC370" s="179">
        <v>0</v>
      </c>
      <c r="FD370" s="179">
        <v>0</v>
      </c>
      <c r="FE370" s="179">
        <v>0</v>
      </c>
      <c r="FF370" s="179">
        <v>0</v>
      </c>
      <c r="FG370" s="179">
        <v>0</v>
      </c>
      <c r="FH370" s="179">
        <v>0</v>
      </c>
      <c r="FI370" s="179">
        <v>0</v>
      </c>
      <c r="FJ370" s="179">
        <v>0</v>
      </c>
      <c r="FK370" s="179">
        <v>0</v>
      </c>
      <c r="FL370" s="179">
        <v>0</v>
      </c>
      <c r="FM370" s="179">
        <v>0</v>
      </c>
      <c r="FN370" s="179">
        <v>0</v>
      </c>
      <c r="FO370" s="179">
        <v>0</v>
      </c>
      <c r="FP370" s="179">
        <v>0</v>
      </c>
      <c r="FQ370" s="179">
        <v>0</v>
      </c>
      <c r="FR370" s="179">
        <v>0</v>
      </c>
      <c r="FS370" s="179">
        <v>0</v>
      </c>
      <c r="FT370" s="179">
        <v>0</v>
      </c>
      <c r="FU370" s="179">
        <v>0</v>
      </c>
      <c r="FV370" s="179">
        <v>0</v>
      </c>
      <c r="FW370" s="179">
        <v>0</v>
      </c>
      <c r="FX370" s="179">
        <v>0</v>
      </c>
      <c r="FY370" s="179">
        <v>0</v>
      </c>
      <c r="FZ370" s="179">
        <v>0</v>
      </c>
      <c r="GA370" s="179">
        <v>0</v>
      </c>
    </row>
    <row r="371" spans="2:183">
      <c r="B371" s="96" t="s">
        <v>97</v>
      </c>
      <c r="C371" s="166" t="s">
        <v>43</v>
      </c>
      <c r="D371" s="175">
        <v>0</v>
      </c>
      <c r="E371" s="176">
        <v>0</v>
      </c>
      <c r="F371" s="176">
        <v>0</v>
      </c>
      <c r="G371" s="176">
        <v>0</v>
      </c>
      <c r="H371" s="176">
        <v>0</v>
      </c>
      <c r="I371" s="176">
        <v>0</v>
      </c>
      <c r="J371" s="176">
        <v>0</v>
      </c>
      <c r="K371" s="176">
        <v>0</v>
      </c>
      <c r="L371" s="176">
        <v>0</v>
      </c>
      <c r="M371" s="176">
        <v>0</v>
      </c>
      <c r="N371" s="176">
        <v>0</v>
      </c>
      <c r="O371" s="176">
        <v>0</v>
      </c>
      <c r="P371" s="176">
        <v>0</v>
      </c>
      <c r="Q371" s="176">
        <v>0</v>
      </c>
      <c r="R371" s="176">
        <v>0</v>
      </c>
      <c r="S371" s="176">
        <v>0</v>
      </c>
      <c r="T371" s="176">
        <v>0</v>
      </c>
      <c r="U371" s="176">
        <v>0</v>
      </c>
      <c r="V371" s="176">
        <v>0</v>
      </c>
      <c r="W371" s="176">
        <v>0</v>
      </c>
      <c r="X371" s="176">
        <v>0</v>
      </c>
      <c r="Y371" s="176">
        <v>0</v>
      </c>
      <c r="Z371" s="176">
        <v>0</v>
      </c>
      <c r="AA371" s="176">
        <v>0</v>
      </c>
      <c r="AB371" s="176">
        <v>0</v>
      </c>
      <c r="AC371" s="176">
        <v>0</v>
      </c>
      <c r="AD371" s="176">
        <v>0</v>
      </c>
      <c r="AE371" s="176">
        <v>0</v>
      </c>
      <c r="AF371" s="176">
        <v>0</v>
      </c>
      <c r="AG371" s="176">
        <v>0</v>
      </c>
      <c r="AH371" s="176">
        <v>0</v>
      </c>
      <c r="AI371" s="176">
        <v>0</v>
      </c>
      <c r="AJ371" s="176">
        <v>0</v>
      </c>
      <c r="AK371" s="176">
        <v>0</v>
      </c>
      <c r="AL371" s="176">
        <v>0</v>
      </c>
      <c r="AM371" s="176">
        <v>0</v>
      </c>
      <c r="AN371" s="176">
        <v>0</v>
      </c>
      <c r="AO371" s="176">
        <v>0</v>
      </c>
      <c r="AP371" s="176">
        <v>0</v>
      </c>
      <c r="AQ371" s="176">
        <v>0</v>
      </c>
      <c r="AR371" s="176">
        <v>0</v>
      </c>
      <c r="AS371" s="176">
        <v>0</v>
      </c>
      <c r="AT371" s="176">
        <v>0</v>
      </c>
      <c r="AU371" s="176">
        <v>0</v>
      </c>
      <c r="AV371" s="176">
        <v>0</v>
      </c>
      <c r="AW371" s="176">
        <v>0</v>
      </c>
      <c r="AX371" s="176">
        <v>0</v>
      </c>
      <c r="AY371" s="176">
        <v>0</v>
      </c>
      <c r="AZ371" s="176">
        <v>0</v>
      </c>
      <c r="BA371" s="176">
        <v>0</v>
      </c>
      <c r="BB371" s="176">
        <v>0</v>
      </c>
      <c r="BC371" s="176">
        <v>0</v>
      </c>
      <c r="BD371" s="176">
        <v>0</v>
      </c>
      <c r="BE371" s="176">
        <v>0</v>
      </c>
      <c r="BF371" s="176">
        <v>0</v>
      </c>
      <c r="BG371" s="176">
        <v>0</v>
      </c>
      <c r="BH371" s="176">
        <v>0</v>
      </c>
      <c r="BI371" s="176">
        <v>0</v>
      </c>
      <c r="BJ371" s="176">
        <v>0</v>
      </c>
      <c r="BK371" s="176">
        <v>0</v>
      </c>
      <c r="BL371" s="176">
        <v>0</v>
      </c>
      <c r="BM371" s="176">
        <v>0</v>
      </c>
      <c r="BN371" s="176">
        <v>0</v>
      </c>
      <c r="BO371" s="176">
        <v>0</v>
      </c>
      <c r="BP371" s="176">
        <v>0</v>
      </c>
      <c r="BQ371" s="176">
        <v>0</v>
      </c>
      <c r="BR371" s="176">
        <v>0</v>
      </c>
      <c r="BS371" s="176">
        <v>0</v>
      </c>
      <c r="BT371" s="176">
        <v>0</v>
      </c>
      <c r="BU371" s="176">
        <v>0</v>
      </c>
      <c r="BV371" s="176">
        <v>0</v>
      </c>
      <c r="BW371" s="176">
        <v>0</v>
      </c>
      <c r="BX371" s="176">
        <v>0</v>
      </c>
      <c r="BY371" s="176">
        <v>0</v>
      </c>
      <c r="BZ371" s="176">
        <v>0</v>
      </c>
      <c r="CA371" s="176">
        <v>0</v>
      </c>
      <c r="CB371" s="176">
        <v>0</v>
      </c>
      <c r="CC371" s="176">
        <v>0</v>
      </c>
      <c r="CD371" s="176">
        <v>0</v>
      </c>
      <c r="CE371" s="176">
        <v>0</v>
      </c>
      <c r="CF371" s="176">
        <v>0</v>
      </c>
      <c r="CG371" s="176">
        <v>0</v>
      </c>
      <c r="CH371" s="176">
        <v>0</v>
      </c>
      <c r="CI371" s="176">
        <v>0</v>
      </c>
      <c r="CJ371" s="176">
        <v>0</v>
      </c>
      <c r="CK371" s="176">
        <v>0</v>
      </c>
      <c r="CL371" s="176">
        <v>0</v>
      </c>
      <c r="CM371" s="176">
        <v>0</v>
      </c>
      <c r="CN371" s="176">
        <v>0</v>
      </c>
      <c r="CO371" s="176">
        <v>0</v>
      </c>
      <c r="CP371" s="176">
        <v>0</v>
      </c>
      <c r="CQ371" s="176">
        <v>0</v>
      </c>
      <c r="CR371" s="176">
        <v>0</v>
      </c>
      <c r="CS371" s="176">
        <v>0</v>
      </c>
      <c r="CT371" s="176">
        <v>0</v>
      </c>
      <c r="CU371" s="176">
        <v>0</v>
      </c>
      <c r="CV371" s="176">
        <v>0</v>
      </c>
      <c r="CW371" s="176">
        <v>0</v>
      </c>
      <c r="CX371" s="176">
        <v>0</v>
      </c>
      <c r="CY371" s="176">
        <v>0</v>
      </c>
      <c r="CZ371" s="176">
        <v>0</v>
      </c>
      <c r="DA371" s="176">
        <v>0</v>
      </c>
      <c r="DB371" s="176">
        <v>0</v>
      </c>
      <c r="DC371" s="176">
        <v>0</v>
      </c>
      <c r="DD371" s="176">
        <v>0</v>
      </c>
      <c r="DE371" s="176">
        <v>0</v>
      </c>
      <c r="DF371" s="176">
        <v>0</v>
      </c>
      <c r="DG371" s="176">
        <v>0</v>
      </c>
      <c r="DH371" s="176">
        <v>0</v>
      </c>
      <c r="DI371" s="176">
        <v>0</v>
      </c>
      <c r="DJ371" s="176">
        <v>0</v>
      </c>
      <c r="DK371" s="176">
        <v>0</v>
      </c>
      <c r="DL371" s="176">
        <v>0</v>
      </c>
      <c r="DM371" s="176">
        <v>0</v>
      </c>
      <c r="DN371" s="176">
        <v>0</v>
      </c>
      <c r="DO371" s="176">
        <v>0</v>
      </c>
      <c r="DP371" s="176">
        <v>0</v>
      </c>
      <c r="DQ371" s="176">
        <v>0</v>
      </c>
      <c r="DR371" s="176">
        <v>0</v>
      </c>
      <c r="DS371" s="176">
        <v>0</v>
      </c>
      <c r="DT371" s="176">
        <v>0</v>
      </c>
      <c r="DU371" s="176">
        <v>0</v>
      </c>
      <c r="DV371" s="176">
        <v>0</v>
      </c>
      <c r="DW371" s="176">
        <v>0</v>
      </c>
      <c r="DX371" s="176">
        <v>0</v>
      </c>
      <c r="DY371" s="176">
        <v>0</v>
      </c>
      <c r="DZ371" s="176">
        <v>0</v>
      </c>
      <c r="EA371" s="176">
        <v>0</v>
      </c>
      <c r="EB371" s="176">
        <v>0</v>
      </c>
      <c r="EC371" s="176">
        <v>0</v>
      </c>
      <c r="ED371" s="176">
        <v>0</v>
      </c>
      <c r="EE371" s="176">
        <v>0</v>
      </c>
      <c r="EF371" s="176">
        <v>0</v>
      </c>
      <c r="EG371" s="176">
        <v>0</v>
      </c>
      <c r="EH371" s="176">
        <v>0</v>
      </c>
      <c r="EI371" s="176">
        <v>0</v>
      </c>
      <c r="EJ371" s="176">
        <v>0</v>
      </c>
      <c r="EK371" s="176">
        <v>0</v>
      </c>
      <c r="EL371" s="176">
        <v>0</v>
      </c>
      <c r="EM371" s="176">
        <v>0</v>
      </c>
      <c r="EN371" s="176">
        <v>0</v>
      </c>
      <c r="EO371" s="176">
        <v>0</v>
      </c>
      <c r="EP371" s="176">
        <v>0</v>
      </c>
      <c r="EQ371" s="176">
        <v>0</v>
      </c>
      <c r="ER371" s="176">
        <v>0</v>
      </c>
      <c r="ES371" s="176">
        <v>0</v>
      </c>
      <c r="ET371" s="176">
        <v>0</v>
      </c>
      <c r="EU371" s="176">
        <v>0</v>
      </c>
      <c r="EV371" s="176">
        <v>0</v>
      </c>
      <c r="EW371" s="176">
        <v>0</v>
      </c>
      <c r="EX371" s="176">
        <v>0</v>
      </c>
      <c r="EY371" s="176">
        <v>0</v>
      </c>
      <c r="EZ371" s="176">
        <v>0</v>
      </c>
      <c r="FA371" s="176">
        <v>0</v>
      </c>
      <c r="FB371" s="176">
        <v>0</v>
      </c>
      <c r="FC371" s="176">
        <v>0</v>
      </c>
      <c r="FD371" s="176">
        <v>0</v>
      </c>
      <c r="FE371" s="176">
        <v>0</v>
      </c>
      <c r="FF371" s="176">
        <v>0</v>
      </c>
      <c r="FG371" s="176">
        <v>0</v>
      </c>
      <c r="FH371" s="176">
        <v>0</v>
      </c>
      <c r="FI371" s="176">
        <v>0</v>
      </c>
      <c r="FJ371" s="176">
        <v>0</v>
      </c>
      <c r="FK371" s="176">
        <v>0</v>
      </c>
      <c r="FL371" s="176">
        <v>0</v>
      </c>
      <c r="FM371" s="176">
        <v>0</v>
      </c>
      <c r="FN371" s="176">
        <v>0</v>
      </c>
      <c r="FO371" s="176">
        <v>0</v>
      </c>
      <c r="FP371" s="176">
        <v>0</v>
      </c>
      <c r="FQ371" s="176">
        <v>0</v>
      </c>
      <c r="FR371" s="176">
        <v>0</v>
      </c>
      <c r="FS371" s="176">
        <v>0</v>
      </c>
      <c r="FT371" s="176">
        <v>0</v>
      </c>
      <c r="FU371" s="176">
        <v>0</v>
      </c>
      <c r="FV371" s="176">
        <v>0</v>
      </c>
      <c r="FW371" s="176">
        <v>0</v>
      </c>
      <c r="FX371" s="176">
        <v>0</v>
      </c>
      <c r="FY371" s="176">
        <v>0</v>
      </c>
      <c r="FZ371" s="176">
        <v>0</v>
      </c>
      <c r="GA371" s="176">
        <v>0</v>
      </c>
    </row>
    <row r="372" spans="2:183">
      <c r="B372" s="96" t="s">
        <v>97</v>
      </c>
      <c r="C372" s="166" t="s">
        <v>44</v>
      </c>
      <c r="D372" s="178">
        <v>0</v>
      </c>
      <c r="E372" s="179">
        <v>0</v>
      </c>
      <c r="F372" s="179">
        <v>0</v>
      </c>
      <c r="G372" s="179">
        <v>0</v>
      </c>
      <c r="H372" s="179">
        <v>0</v>
      </c>
      <c r="I372" s="179">
        <v>0</v>
      </c>
      <c r="J372" s="179">
        <v>0</v>
      </c>
      <c r="K372" s="179">
        <v>0</v>
      </c>
      <c r="L372" s="179">
        <v>0</v>
      </c>
      <c r="M372" s="179">
        <v>0</v>
      </c>
      <c r="N372" s="179">
        <v>0</v>
      </c>
      <c r="O372" s="179">
        <v>0</v>
      </c>
      <c r="P372" s="179">
        <v>0</v>
      </c>
      <c r="Q372" s="179">
        <v>0</v>
      </c>
      <c r="R372" s="179">
        <v>0</v>
      </c>
      <c r="S372" s="179">
        <v>0</v>
      </c>
      <c r="T372" s="179">
        <v>0</v>
      </c>
      <c r="U372" s="179">
        <v>0</v>
      </c>
      <c r="V372" s="179">
        <v>0</v>
      </c>
      <c r="W372" s="179">
        <v>0</v>
      </c>
      <c r="X372" s="179">
        <v>0</v>
      </c>
      <c r="Y372" s="179">
        <v>0</v>
      </c>
      <c r="Z372" s="179">
        <v>0</v>
      </c>
      <c r="AA372" s="179">
        <v>0</v>
      </c>
      <c r="AB372" s="179">
        <v>0</v>
      </c>
      <c r="AC372" s="179">
        <v>0</v>
      </c>
      <c r="AD372" s="179">
        <v>0</v>
      </c>
      <c r="AE372" s="179">
        <v>0</v>
      </c>
      <c r="AF372" s="179">
        <v>0</v>
      </c>
      <c r="AG372" s="179">
        <v>0</v>
      </c>
      <c r="AH372" s="179">
        <v>0</v>
      </c>
      <c r="AI372" s="179">
        <v>0</v>
      </c>
      <c r="AJ372" s="179">
        <v>0</v>
      </c>
      <c r="AK372" s="179">
        <v>0</v>
      </c>
      <c r="AL372" s="179">
        <v>0</v>
      </c>
      <c r="AM372" s="179">
        <v>0</v>
      </c>
      <c r="AN372" s="179">
        <v>0</v>
      </c>
      <c r="AO372" s="179">
        <v>0</v>
      </c>
      <c r="AP372" s="179">
        <v>0</v>
      </c>
      <c r="AQ372" s="179">
        <v>0</v>
      </c>
      <c r="AR372" s="179">
        <v>0</v>
      </c>
      <c r="AS372" s="179">
        <v>0</v>
      </c>
      <c r="AT372" s="179">
        <v>0</v>
      </c>
      <c r="AU372" s="179">
        <v>0</v>
      </c>
      <c r="AV372" s="179">
        <v>0</v>
      </c>
      <c r="AW372" s="179">
        <v>0</v>
      </c>
      <c r="AX372" s="179">
        <v>0</v>
      </c>
      <c r="AY372" s="179">
        <v>0</v>
      </c>
      <c r="AZ372" s="179">
        <v>0</v>
      </c>
      <c r="BA372" s="179">
        <v>0</v>
      </c>
      <c r="BB372" s="179">
        <v>0</v>
      </c>
      <c r="BC372" s="179">
        <v>0</v>
      </c>
      <c r="BD372" s="179">
        <v>0</v>
      </c>
      <c r="BE372" s="179">
        <v>0</v>
      </c>
      <c r="BF372" s="179">
        <v>0</v>
      </c>
      <c r="BG372" s="179">
        <v>0</v>
      </c>
      <c r="BH372" s="179">
        <v>0</v>
      </c>
      <c r="BI372" s="179">
        <v>0</v>
      </c>
      <c r="BJ372" s="179">
        <v>0</v>
      </c>
      <c r="BK372" s="179">
        <v>0</v>
      </c>
      <c r="BL372" s="179">
        <v>0</v>
      </c>
      <c r="BM372" s="179">
        <v>0</v>
      </c>
      <c r="BN372" s="179">
        <v>0</v>
      </c>
      <c r="BO372" s="179">
        <v>0</v>
      </c>
      <c r="BP372" s="179">
        <v>0</v>
      </c>
      <c r="BQ372" s="179">
        <v>0</v>
      </c>
      <c r="BR372" s="179">
        <v>0</v>
      </c>
      <c r="BS372" s="179">
        <v>0</v>
      </c>
      <c r="BT372" s="179">
        <v>0</v>
      </c>
      <c r="BU372" s="179">
        <v>0</v>
      </c>
      <c r="BV372" s="179">
        <v>0</v>
      </c>
      <c r="BW372" s="179">
        <v>0</v>
      </c>
      <c r="BX372" s="179">
        <v>0</v>
      </c>
      <c r="BY372" s="179">
        <v>0</v>
      </c>
      <c r="BZ372" s="179">
        <v>0</v>
      </c>
      <c r="CA372" s="179">
        <v>0</v>
      </c>
      <c r="CB372" s="179">
        <v>0</v>
      </c>
      <c r="CC372" s="179">
        <v>0</v>
      </c>
      <c r="CD372" s="179">
        <v>0</v>
      </c>
      <c r="CE372" s="179">
        <v>0</v>
      </c>
      <c r="CF372" s="179">
        <v>0</v>
      </c>
      <c r="CG372" s="179">
        <v>0</v>
      </c>
      <c r="CH372" s="179">
        <v>0</v>
      </c>
      <c r="CI372" s="179">
        <v>0</v>
      </c>
      <c r="CJ372" s="179">
        <v>0</v>
      </c>
      <c r="CK372" s="179">
        <v>0</v>
      </c>
      <c r="CL372" s="179">
        <v>0</v>
      </c>
      <c r="CM372" s="179">
        <v>0</v>
      </c>
      <c r="CN372" s="179">
        <v>0</v>
      </c>
      <c r="CO372" s="179">
        <v>0</v>
      </c>
      <c r="CP372" s="179">
        <v>0</v>
      </c>
      <c r="CQ372" s="179">
        <v>0</v>
      </c>
      <c r="CR372" s="179">
        <v>0</v>
      </c>
      <c r="CS372" s="179">
        <v>0</v>
      </c>
      <c r="CT372" s="179">
        <v>0</v>
      </c>
      <c r="CU372" s="179">
        <v>0</v>
      </c>
      <c r="CV372" s="179">
        <v>0</v>
      </c>
      <c r="CW372" s="179">
        <v>0</v>
      </c>
      <c r="CX372" s="179">
        <v>0</v>
      </c>
      <c r="CY372" s="179">
        <v>0</v>
      </c>
      <c r="CZ372" s="179">
        <v>0</v>
      </c>
      <c r="DA372" s="179">
        <v>0</v>
      </c>
      <c r="DB372" s="179">
        <v>0</v>
      </c>
      <c r="DC372" s="179">
        <v>0</v>
      </c>
      <c r="DD372" s="179">
        <v>0</v>
      </c>
      <c r="DE372" s="179">
        <v>0</v>
      </c>
      <c r="DF372" s="179">
        <v>0</v>
      </c>
      <c r="DG372" s="179">
        <v>0</v>
      </c>
      <c r="DH372" s="179">
        <v>0</v>
      </c>
      <c r="DI372" s="179">
        <v>0</v>
      </c>
      <c r="DJ372" s="179">
        <v>0</v>
      </c>
      <c r="DK372" s="179">
        <v>0</v>
      </c>
      <c r="DL372" s="179">
        <v>0</v>
      </c>
      <c r="DM372" s="179">
        <v>0</v>
      </c>
      <c r="DN372" s="179">
        <v>0</v>
      </c>
      <c r="DO372" s="179">
        <v>0</v>
      </c>
      <c r="DP372" s="179">
        <v>0</v>
      </c>
      <c r="DQ372" s="179">
        <v>0</v>
      </c>
      <c r="DR372" s="179">
        <v>0</v>
      </c>
      <c r="DS372" s="179">
        <v>0</v>
      </c>
      <c r="DT372" s="179">
        <v>0</v>
      </c>
      <c r="DU372" s="179">
        <v>0</v>
      </c>
      <c r="DV372" s="179">
        <v>0</v>
      </c>
      <c r="DW372" s="179">
        <v>0</v>
      </c>
      <c r="DX372" s="179">
        <v>0</v>
      </c>
      <c r="DY372" s="179">
        <v>0</v>
      </c>
      <c r="DZ372" s="179">
        <v>0</v>
      </c>
      <c r="EA372" s="179">
        <v>0</v>
      </c>
      <c r="EB372" s="179">
        <v>0</v>
      </c>
      <c r="EC372" s="179">
        <v>0</v>
      </c>
      <c r="ED372" s="179">
        <v>0</v>
      </c>
      <c r="EE372" s="179">
        <v>0</v>
      </c>
      <c r="EF372" s="179">
        <v>0</v>
      </c>
      <c r="EG372" s="179">
        <v>0</v>
      </c>
      <c r="EH372" s="179">
        <v>0</v>
      </c>
      <c r="EI372" s="179">
        <v>0</v>
      </c>
      <c r="EJ372" s="179">
        <v>0</v>
      </c>
      <c r="EK372" s="179">
        <v>0</v>
      </c>
      <c r="EL372" s="179">
        <v>0</v>
      </c>
      <c r="EM372" s="179">
        <v>0</v>
      </c>
      <c r="EN372" s="179">
        <v>0</v>
      </c>
      <c r="EO372" s="179">
        <v>0</v>
      </c>
      <c r="EP372" s="179">
        <v>0</v>
      </c>
      <c r="EQ372" s="179">
        <v>0</v>
      </c>
      <c r="ER372" s="179">
        <v>0</v>
      </c>
      <c r="ES372" s="179">
        <v>0</v>
      </c>
      <c r="ET372" s="179">
        <v>0</v>
      </c>
      <c r="EU372" s="179">
        <v>0</v>
      </c>
      <c r="EV372" s="179">
        <v>0</v>
      </c>
      <c r="EW372" s="179">
        <v>0</v>
      </c>
      <c r="EX372" s="179">
        <v>0</v>
      </c>
      <c r="EY372" s="179">
        <v>0</v>
      </c>
      <c r="EZ372" s="179">
        <v>0</v>
      </c>
      <c r="FA372" s="179">
        <v>0</v>
      </c>
      <c r="FB372" s="179">
        <v>0</v>
      </c>
      <c r="FC372" s="179">
        <v>0</v>
      </c>
      <c r="FD372" s="179">
        <v>0</v>
      </c>
      <c r="FE372" s="179">
        <v>0</v>
      </c>
      <c r="FF372" s="179">
        <v>0</v>
      </c>
      <c r="FG372" s="179">
        <v>0</v>
      </c>
      <c r="FH372" s="179">
        <v>0</v>
      </c>
      <c r="FI372" s="179">
        <v>0</v>
      </c>
      <c r="FJ372" s="179">
        <v>0</v>
      </c>
      <c r="FK372" s="179">
        <v>0</v>
      </c>
      <c r="FL372" s="179">
        <v>0</v>
      </c>
      <c r="FM372" s="179">
        <v>0</v>
      </c>
      <c r="FN372" s="179">
        <v>0</v>
      </c>
      <c r="FO372" s="179">
        <v>0</v>
      </c>
      <c r="FP372" s="179">
        <v>0</v>
      </c>
      <c r="FQ372" s="179">
        <v>0</v>
      </c>
      <c r="FR372" s="179">
        <v>0</v>
      </c>
      <c r="FS372" s="179">
        <v>0</v>
      </c>
      <c r="FT372" s="179">
        <v>0</v>
      </c>
      <c r="FU372" s="179">
        <v>0</v>
      </c>
      <c r="FV372" s="179">
        <v>0</v>
      </c>
      <c r="FW372" s="179">
        <v>0</v>
      </c>
      <c r="FX372" s="179">
        <v>0</v>
      </c>
      <c r="FY372" s="179">
        <v>0</v>
      </c>
      <c r="FZ372" s="179">
        <v>0</v>
      </c>
      <c r="GA372" s="179">
        <v>0</v>
      </c>
    </row>
    <row r="373" spans="2:183">
      <c r="B373" s="171" t="s">
        <v>97</v>
      </c>
      <c r="C373" s="172" t="s">
        <v>45</v>
      </c>
      <c r="D373" s="92">
        <v>0</v>
      </c>
      <c r="E373" s="93">
        <v>0</v>
      </c>
      <c r="F373" s="93">
        <v>0</v>
      </c>
      <c r="G373" s="93">
        <v>0</v>
      </c>
      <c r="H373" s="93">
        <v>0</v>
      </c>
      <c r="I373" s="93">
        <v>0</v>
      </c>
      <c r="J373" s="93">
        <v>0</v>
      </c>
      <c r="K373" s="93">
        <v>0</v>
      </c>
      <c r="L373" s="93">
        <v>0</v>
      </c>
      <c r="M373" s="93">
        <v>0</v>
      </c>
      <c r="N373" s="93">
        <v>0</v>
      </c>
      <c r="O373" s="93">
        <v>0</v>
      </c>
      <c r="P373" s="93">
        <v>0</v>
      </c>
      <c r="Q373" s="93">
        <v>0</v>
      </c>
      <c r="R373" s="93">
        <v>0</v>
      </c>
      <c r="S373" s="93">
        <v>0</v>
      </c>
      <c r="T373" s="93">
        <v>0</v>
      </c>
      <c r="U373" s="93">
        <v>0</v>
      </c>
      <c r="V373" s="93">
        <v>0</v>
      </c>
      <c r="W373" s="93">
        <v>0</v>
      </c>
      <c r="X373" s="93">
        <v>0</v>
      </c>
      <c r="Y373" s="93">
        <v>0</v>
      </c>
      <c r="Z373" s="93">
        <v>0</v>
      </c>
      <c r="AA373" s="93">
        <v>0</v>
      </c>
      <c r="AB373" s="93">
        <v>0</v>
      </c>
      <c r="AC373" s="93">
        <v>0</v>
      </c>
      <c r="AD373" s="93">
        <v>0</v>
      </c>
      <c r="AE373" s="93">
        <v>0</v>
      </c>
      <c r="AF373" s="93">
        <v>0</v>
      </c>
      <c r="AG373" s="93">
        <v>0</v>
      </c>
      <c r="AH373" s="93">
        <v>0</v>
      </c>
      <c r="AI373" s="93">
        <v>0</v>
      </c>
      <c r="AJ373" s="93">
        <v>0</v>
      </c>
      <c r="AK373" s="93">
        <v>0</v>
      </c>
      <c r="AL373" s="93">
        <v>0</v>
      </c>
      <c r="AM373" s="93">
        <v>0</v>
      </c>
      <c r="AN373" s="93">
        <v>0</v>
      </c>
      <c r="AO373" s="93">
        <v>0</v>
      </c>
      <c r="AP373" s="93">
        <v>0</v>
      </c>
      <c r="AQ373" s="93">
        <v>0</v>
      </c>
      <c r="AR373" s="93">
        <v>0</v>
      </c>
      <c r="AS373" s="93">
        <v>0</v>
      </c>
      <c r="AT373" s="93">
        <v>0</v>
      </c>
      <c r="AU373" s="93">
        <v>0</v>
      </c>
      <c r="AV373" s="93">
        <v>0</v>
      </c>
      <c r="AW373" s="93">
        <v>0</v>
      </c>
      <c r="AX373" s="93">
        <v>0</v>
      </c>
      <c r="AY373" s="93">
        <v>0</v>
      </c>
      <c r="AZ373" s="93">
        <v>0</v>
      </c>
      <c r="BA373" s="93">
        <v>0</v>
      </c>
      <c r="BB373" s="93">
        <v>0</v>
      </c>
      <c r="BC373" s="93">
        <v>0</v>
      </c>
      <c r="BD373" s="93">
        <v>0</v>
      </c>
      <c r="BE373" s="93">
        <v>0</v>
      </c>
      <c r="BF373" s="93">
        <v>0</v>
      </c>
      <c r="BG373" s="93">
        <v>0</v>
      </c>
      <c r="BH373" s="93">
        <v>0</v>
      </c>
      <c r="BI373" s="93">
        <v>0</v>
      </c>
      <c r="BJ373" s="93">
        <v>0</v>
      </c>
      <c r="BK373" s="93">
        <v>0</v>
      </c>
      <c r="BL373" s="93">
        <v>0</v>
      </c>
      <c r="BM373" s="93">
        <v>0</v>
      </c>
      <c r="BN373" s="93">
        <v>0</v>
      </c>
      <c r="BO373" s="93">
        <v>0</v>
      </c>
      <c r="BP373" s="93">
        <v>0</v>
      </c>
      <c r="BQ373" s="93">
        <v>0</v>
      </c>
      <c r="BR373" s="93">
        <v>0</v>
      </c>
      <c r="BS373" s="93">
        <v>0</v>
      </c>
      <c r="BT373" s="93">
        <v>0</v>
      </c>
      <c r="BU373" s="93">
        <v>0</v>
      </c>
      <c r="BV373" s="93">
        <v>0</v>
      </c>
      <c r="BW373" s="93">
        <v>0</v>
      </c>
      <c r="BX373" s="93">
        <v>0</v>
      </c>
      <c r="BY373" s="93">
        <v>0</v>
      </c>
      <c r="BZ373" s="93">
        <v>0</v>
      </c>
      <c r="CA373" s="93">
        <v>0</v>
      </c>
      <c r="CB373" s="93">
        <v>0</v>
      </c>
      <c r="CC373" s="93">
        <v>0</v>
      </c>
      <c r="CD373" s="93">
        <v>0</v>
      </c>
      <c r="CE373" s="93">
        <v>0</v>
      </c>
      <c r="CF373" s="93">
        <v>0</v>
      </c>
      <c r="CG373" s="93">
        <v>0</v>
      </c>
      <c r="CH373" s="93">
        <v>0</v>
      </c>
      <c r="CI373" s="93">
        <v>0</v>
      </c>
      <c r="CJ373" s="93">
        <v>0</v>
      </c>
      <c r="CK373" s="93">
        <v>0</v>
      </c>
      <c r="CL373" s="93">
        <v>0</v>
      </c>
      <c r="CM373" s="93">
        <v>0</v>
      </c>
      <c r="CN373" s="93">
        <v>0</v>
      </c>
      <c r="CO373" s="93">
        <v>0</v>
      </c>
      <c r="CP373" s="93">
        <v>0</v>
      </c>
      <c r="CQ373" s="93">
        <v>0</v>
      </c>
      <c r="CR373" s="93">
        <v>0</v>
      </c>
      <c r="CS373" s="93">
        <v>0</v>
      </c>
      <c r="CT373" s="93">
        <v>0</v>
      </c>
      <c r="CU373" s="93">
        <v>0</v>
      </c>
      <c r="CV373" s="93">
        <v>0</v>
      </c>
      <c r="CW373" s="93">
        <v>0</v>
      </c>
      <c r="CX373" s="93">
        <v>0</v>
      </c>
      <c r="CY373" s="93">
        <v>0</v>
      </c>
      <c r="CZ373" s="93">
        <v>0</v>
      </c>
      <c r="DA373" s="93">
        <v>0</v>
      </c>
      <c r="DB373" s="93">
        <v>0</v>
      </c>
      <c r="DC373" s="93">
        <v>0</v>
      </c>
      <c r="DD373" s="93">
        <v>0</v>
      </c>
      <c r="DE373" s="93">
        <v>0</v>
      </c>
      <c r="DF373" s="93">
        <v>0</v>
      </c>
      <c r="DG373" s="93">
        <v>0</v>
      </c>
      <c r="DH373" s="93">
        <v>0</v>
      </c>
      <c r="DI373" s="93">
        <v>0</v>
      </c>
      <c r="DJ373" s="93">
        <v>0</v>
      </c>
      <c r="DK373" s="93">
        <v>0</v>
      </c>
      <c r="DL373" s="93">
        <v>0</v>
      </c>
      <c r="DM373" s="93">
        <v>0</v>
      </c>
      <c r="DN373" s="93">
        <v>0</v>
      </c>
      <c r="DO373" s="93">
        <v>0</v>
      </c>
      <c r="DP373" s="93">
        <v>0</v>
      </c>
      <c r="DQ373" s="93">
        <v>0</v>
      </c>
      <c r="DR373" s="93">
        <v>0</v>
      </c>
      <c r="DS373" s="93">
        <v>0</v>
      </c>
      <c r="DT373" s="93">
        <v>0</v>
      </c>
      <c r="DU373" s="93">
        <v>0</v>
      </c>
      <c r="DV373" s="93">
        <v>0</v>
      </c>
      <c r="DW373" s="93">
        <v>0</v>
      </c>
      <c r="DX373" s="93">
        <v>0</v>
      </c>
      <c r="DY373" s="93">
        <v>0</v>
      </c>
      <c r="DZ373" s="93">
        <v>0</v>
      </c>
      <c r="EA373" s="93">
        <v>0</v>
      </c>
      <c r="EB373" s="93">
        <v>0</v>
      </c>
      <c r="EC373" s="93">
        <v>0</v>
      </c>
      <c r="ED373" s="93">
        <v>0</v>
      </c>
      <c r="EE373" s="93">
        <v>0</v>
      </c>
      <c r="EF373" s="93">
        <v>0</v>
      </c>
      <c r="EG373" s="93">
        <v>0</v>
      </c>
      <c r="EH373" s="93">
        <v>0</v>
      </c>
      <c r="EI373" s="93">
        <v>0</v>
      </c>
      <c r="EJ373" s="93">
        <v>0</v>
      </c>
      <c r="EK373" s="93">
        <v>0</v>
      </c>
      <c r="EL373" s="93">
        <v>0</v>
      </c>
      <c r="EM373" s="93">
        <v>0</v>
      </c>
      <c r="EN373" s="93">
        <v>0</v>
      </c>
      <c r="EO373" s="93">
        <v>0</v>
      </c>
      <c r="EP373" s="93">
        <v>0</v>
      </c>
      <c r="EQ373" s="93">
        <v>0</v>
      </c>
      <c r="ER373" s="93">
        <v>0</v>
      </c>
      <c r="ES373" s="93">
        <v>0</v>
      </c>
      <c r="ET373" s="93">
        <v>0</v>
      </c>
      <c r="EU373" s="93">
        <v>0</v>
      </c>
      <c r="EV373" s="93">
        <v>0</v>
      </c>
      <c r="EW373" s="93">
        <v>0</v>
      </c>
      <c r="EX373" s="93">
        <v>0</v>
      </c>
      <c r="EY373" s="93">
        <v>0</v>
      </c>
      <c r="EZ373" s="93">
        <v>0</v>
      </c>
      <c r="FA373" s="93">
        <v>0</v>
      </c>
      <c r="FB373" s="93">
        <v>0</v>
      </c>
      <c r="FC373" s="93">
        <v>0</v>
      </c>
      <c r="FD373" s="93">
        <v>0</v>
      </c>
      <c r="FE373" s="93">
        <v>0</v>
      </c>
      <c r="FF373" s="93">
        <v>0</v>
      </c>
      <c r="FG373" s="93">
        <v>0</v>
      </c>
      <c r="FH373" s="93">
        <v>0</v>
      </c>
      <c r="FI373" s="93">
        <v>0</v>
      </c>
      <c r="FJ373" s="93">
        <v>0</v>
      </c>
      <c r="FK373" s="93">
        <v>0</v>
      </c>
      <c r="FL373" s="93">
        <v>0</v>
      </c>
      <c r="FM373" s="93">
        <v>0</v>
      </c>
      <c r="FN373" s="93">
        <v>0</v>
      </c>
      <c r="FO373" s="93">
        <v>0</v>
      </c>
      <c r="FP373" s="93">
        <v>0</v>
      </c>
      <c r="FQ373" s="93">
        <v>0</v>
      </c>
      <c r="FR373" s="93">
        <v>0</v>
      </c>
      <c r="FS373" s="93">
        <v>0</v>
      </c>
      <c r="FT373" s="93">
        <v>0</v>
      </c>
      <c r="FU373" s="93">
        <v>0</v>
      </c>
      <c r="FV373" s="93">
        <v>0</v>
      </c>
      <c r="FW373" s="93">
        <v>0</v>
      </c>
      <c r="FX373" s="93">
        <v>0</v>
      </c>
      <c r="FY373" s="93">
        <v>0</v>
      </c>
      <c r="FZ373" s="93">
        <v>0</v>
      </c>
      <c r="GA373" s="93">
        <v>0</v>
      </c>
    </row>
    <row r="374" spans="2:183">
      <c r="B374" s="96" t="s">
        <v>97</v>
      </c>
      <c r="C374" s="166" t="s">
        <v>46</v>
      </c>
      <c r="D374" s="96">
        <v>0</v>
      </c>
      <c r="E374" s="17">
        <v>0</v>
      </c>
      <c r="F374" s="17">
        <v>0</v>
      </c>
      <c r="G374" s="17">
        <v>0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17">
        <v>0</v>
      </c>
      <c r="N374" s="17">
        <v>0</v>
      </c>
      <c r="O374" s="17">
        <v>0</v>
      </c>
      <c r="P374" s="17">
        <v>0</v>
      </c>
      <c r="Q374" s="17">
        <v>0</v>
      </c>
      <c r="R374" s="17">
        <v>0</v>
      </c>
      <c r="S374" s="17">
        <v>0</v>
      </c>
      <c r="T374" s="17">
        <v>0</v>
      </c>
      <c r="U374" s="17">
        <v>0</v>
      </c>
      <c r="V374" s="17">
        <v>0</v>
      </c>
      <c r="W374" s="17">
        <v>0</v>
      </c>
      <c r="X374" s="17">
        <v>0</v>
      </c>
      <c r="Y374" s="17">
        <v>0</v>
      </c>
      <c r="Z374" s="17">
        <v>0</v>
      </c>
      <c r="AA374" s="17">
        <v>0</v>
      </c>
      <c r="AB374" s="17">
        <v>0</v>
      </c>
      <c r="AC374" s="17">
        <v>0</v>
      </c>
      <c r="AD374" s="17">
        <v>0</v>
      </c>
      <c r="AE374" s="17">
        <v>0</v>
      </c>
      <c r="AF374" s="17">
        <v>0</v>
      </c>
      <c r="AG374" s="17">
        <v>0</v>
      </c>
      <c r="AH374" s="17">
        <v>0</v>
      </c>
      <c r="AI374" s="17">
        <v>0</v>
      </c>
      <c r="AJ374" s="17">
        <v>0</v>
      </c>
      <c r="AK374" s="17">
        <v>0</v>
      </c>
      <c r="AL374" s="17">
        <v>0</v>
      </c>
      <c r="AM374" s="17">
        <v>0</v>
      </c>
      <c r="AN374" s="17">
        <v>0</v>
      </c>
      <c r="AO374" s="17">
        <v>0</v>
      </c>
      <c r="AP374" s="17">
        <v>0</v>
      </c>
      <c r="AQ374" s="17">
        <v>0</v>
      </c>
      <c r="AR374" s="17">
        <v>0</v>
      </c>
      <c r="AS374" s="17">
        <v>0</v>
      </c>
      <c r="AT374" s="17">
        <v>0</v>
      </c>
      <c r="AU374" s="17">
        <v>0</v>
      </c>
      <c r="AV374" s="17">
        <v>0</v>
      </c>
      <c r="AW374" s="17">
        <v>0</v>
      </c>
      <c r="AX374" s="17">
        <v>0</v>
      </c>
      <c r="AY374" s="17">
        <v>0</v>
      </c>
      <c r="AZ374" s="17">
        <v>0</v>
      </c>
      <c r="BA374" s="17">
        <v>0</v>
      </c>
      <c r="BB374" s="17">
        <v>0</v>
      </c>
      <c r="BC374" s="17">
        <v>0</v>
      </c>
      <c r="BD374" s="17">
        <v>0</v>
      </c>
      <c r="BE374" s="17">
        <v>0</v>
      </c>
      <c r="BF374" s="17">
        <v>0</v>
      </c>
      <c r="BG374" s="17">
        <v>0</v>
      </c>
      <c r="BH374" s="17">
        <v>0</v>
      </c>
      <c r="BI374" s="17">
        <v>0</v>
      </c>
      <c r="BJ374" s="17">
        <v>0</v>
      </c>
      <c r="BK374" s="17">
        <v>0</v>
      </c>
      <c r="BL374" s="17">
        <v>0</v>
      </c>
      <c r="BM374" s="17">
        <v>0</v>
      </c>
      <c r="BN374" s="17">
        <v>0</v>
      </c>
      <c r="BO374" s="17">
        <v>0</v>
      </c>
      <c r="BP374" s="17">
        <v>0</v>
      </c>
      <c r="BQ374" s="17">
        <v>0</v>
      </c>
      <c r="BR374" s="17">
        <v>0</v>
      </c>
      <c r="BS374" s="17">
        <v>0</v>
      </c>
      <c r="BT374" s="17">
        <v>0</v>
      </c>
      <c r="BU374" s="17">
        <v>0</v>
      </c>
      <c r="BV374" s="17">
        <v>0</v>
      </c>
      <c r="BW374" s="17">
        <v>0</v>
      </c>
      <c r="BX374" s="17">
        <v>0</v>
      </c>
      <c r="BY374" s="17">
        <v>0</v>
      </c>
      <c r="BZ374" s="17">
        <v>0</v>
      </c>
      <c r="CA374" s="17">
        <v>0</v>
      </c>
      <c r="CB374" s="17">
        <v>0</v>
      </c>
      <c r="CC374" s="17">
        <v>0</v>
      </c>
      <c r="CD374" s="17">
        <v>0</v>
      </c>
      <c r="CE374" s="17">
        <v>0</v>
      </c>
      <c r="CF374" s="17">
        <v>0</v>
      </c>
      <c r="CG374" s="17">
        <v>0</v>
      </c>
      <c r="CH374" s="17">
        <v>0</v>
      </c>
      <c r="CI374" s="17">
        <v>0</v>
      </c>
      <c r="CJ374" s="17">
        <v>0</v>
      </c>
      <c r="CK374" s="17">
        <v>0</v>
      </c>
      <c r="CL374" s="17">
        <v>0</v>
      </c>
      <c r="CM374" s="17">
        <v>0</v>
      </c>
      <c r="CN374" s="17">
        <v>0</v>
      </c>
      <c r="CO374" s="17">
        <v>0</v>
      </c>
      <c r="CP374" s="17">
        <v>0</v>
      </c>
      <c r="CQ374" s="17">
        <v>0</v>
      </c>
      <c r="CR374" s="17">
        <v>0</v>
      </c>
      <c r="CS374" s="17">
        <v>0</v>
      </c>
      <c r="CT374" s="17">
        <v>0</v>
      </c>
      <c r="CU374" s="17">
        <v>0</v>
      </c>
      <c r="CV374" s="17">
        <v>0</v>
      </c>
      <c r="CW374" s="17">
        <v>0</v>
      </c>
      <c r="CX374" s="17">
        <v>0</v>
      </c>
      <c r="CY374" s="17">
        <v>0</v>
      </c>
      <c r="CZ374" s="17">
        <v>0</v>
      </c>
      <c r="DA374" s="17">
        <v>0</v>
      </c>
      <c r="DB374" s="17">
        <v>0</v>
      </c>
      <c r="DC374" s="17">
        <v>0</v>
      </c>
      <c r="DD374" s="17">
        <v>0</v>
      </c>
      <c r="DE374" s="17">
        <v>0</v>
      </c>
      <c r="DF374" s="17">
        <v>0</v>
      </c>
      <c r="DG374" s="17">
        <v>0</v>
      </c>
      <c r="DH374" s="17">
        <v>0</v>
      </c>
      <c r="DI374" s="17">
        <v>0</v>
      </c>
      <c r="DJ374" s="17">
        <v>0</v>
      </c>
      <c r="DK374" s="17">
        <v>0</v>
      </c>
      <c r="DL374" s="17">
        <v>0</v>
      </c>
      <c r="DM374" s="17">
        <v>0</v>
      </c>
      <c r="DN374" s="17">
        <v>0</v>
      </c>
      <c r="DO374" s="17">
        <v>0</v>
      </c>
      <c r="DP374" s="17">
        <v>0</v>
      </c>
      <c r="DQ374" s="17">
        <v>0</v>
      </c>
      <c r="DR374" s="17">
        <v>0</v>
      </c>
      <c r="DS374" s="17">
        <v>0</v>
      </c>
      <c r="DT374" s="17">
        <v>0</v>
      </c>
      <c r="DU374" s="17">
        <v>0</v>
      </c>
      <c r="DV374" s="17">
        <v>0</v>
      </c>
      <c r="DW374" s="17">
        <v>0</v>
      </c>
      <c r="DX374" s="17">
        <v>0</v>
      </c>
      <c r="DY374" s="17">
        <v>0</v>
      </c>
      <c r="DZ374" s="17">
        <v>0</v>
      </c>
      <c r="EA374" s="17">
        <v>0</v>
      </c>
      <c r="EB374" s="17">
        <v>0</v>
      </c>
      <c r="EC374" s="17">
        <v>0</v>
      </c>
      <c r="ED374" s="17">
        <v>0</v>
      </c>
      <c r="EE374" s="17">
        <v>0</v>
      </c>
      <c r="EF374" s="17">
        <v>0</v>
      </c>
      <c r="EG374" s="17">
        <v>0</v>
      </c>
      <c r="EH374" s="17">
        <v>0</v>
      </c>
      <c r="EI374" s="17">
        <v>0</v>
      </c>
      <c r="EJ374" s="17">
        <v>0</v>
      </c>
      <c r="EK374" s="17">
        <v>0</v>
      </c>
      <c r="EL374" s="17">
        <v>0</v>
      </c>
      <c r="EM374" s="17">
        <v>0</v>
      </c>
      <c r="EN374" s="17">
        <v>0</v>
      </c>
      <c r="EO374" s="17">
        <v>0</v>
      </c>
      <c r="EP374" s="17">
        <v>0</v>
      </c>
      <c r="EQ374" s="17">
        <v>0</v>
      </c>
      <c r="ER374" s="17">
        <v>0</v>
      </c>
      <c r="ES374" s="17">
        <v>0</v>
      </c>
      <c r="ET374" s="17">
        <v>0</v>
      </c>
      <c r="EU374" s="17">
        <v>0</v>
      </c>
      <c r="EV374" s="17">
        <v>0</v>
      </c>
      <c r="EW374" s="17">
        <v>0</v>
      </c>
      <c r="EX374" s="17">
        <v>0</v>
      </c>
      <c r="EY374" s="17">
        <v>0</v>
      </c>
      <c r="EZ374" s="17">
        <v>0</v>
      </c>
      <c r="FA374" s="17">
        <v>0</v>
      </c>
      <c r="FB374" s="17">
        <v>0</v>
      </c>
      <c r="FC374" s="17">
        <v>0</v>
      </c>
      <c r="FD374" s="17">
        <v>0</v>
      </c>
      <c r="FE374" s="17">
        <v>0</v>
      </c>
      <c r="FF374" s="17">
        <v>0</v>
      </c>
      <c r="FG374" s="17">
        <v>0</v>
      </c>
      <c r="FH374" s="17">
        <v>0</v>
      </c>
      <c r="FI374" s="17">
        <v>0</v>
      </c>
      <c r="FJ374" s="17">
        <v>0</v>
      </c>
      <c r="FK374" s="17">
        <v>0</v>
      </c>
      <c r="FL374" s="17">
        <v>0</v>
      </c>
      <c r="FM374" s="17">
        <v>0</v>
      </c>
      <c r="FN374" s="17">
        <v>0</v>
      </c>
      <c r="FO374" s="17">
        <v>0</v>
      </c>
      <c r="FP374" s="17">
        <v>0</v>
      </c>
      <c r="FQ374" s="17">
        <v>0</v>
      </c>
      <c r="FR374" s="17">
        <v>0</v>
      </c>
      <c r="FS374" s="17">
        <v>0</v>
      </c>
      <c r="FT374" s="17">
        <v>0</v>
      </c>
      <c r="FU374" s="17">
        <v>0</v>
      </c>
      <c r="FV374" s="17">
        <v>0</v>
      </c>
      <c r="FW374" s="17">
        <v>0</v>
      </c>
      <c r="FX374" s="17">
        <v>0</v>
      </c>
      <c r="FY374" s="17">
        <v>0</v>
      </c>
      <c r="FZ374" s="17">
        <v>0</v>
      </c>
      <c r="GA374" s="17">
        <v>0</v>
      </c>
    </row>
    <row r="375" spans="2:183">
      <c r="B375" s="96" t="s">
        <v>97</v>
      </c>
      <c r="C375" s="166" t="s">
        <v>47</v>
      </c>
      <c r="D375" s="178">
        <v>0</v>
      </c>
      <c r="E375" s="179">
        <v>0</v>
      </c>
      <c r="F375" s="179">
        <v>0</v>
      </c>
      <c r="G375" s="179">
        <v>0</v>
      </c>
      <c r="H375" s="179">
        <v>0</v>
      </c>
      <c r="I375" s="179">
        <v>0</v>
      </c>
      <c r="J375" s="179">
        <v>0</v>
      </c>
      <c r="K375" s="179">
        <v>0</v>
      </c>
      <c r="L375" s="179">
        <v>0</v>
      </c>
      <c r="M375" s="179">
        <v>0</v>
      </c>
      <c r="N375" s="179">
        <v>0</v>
      </c>
      <c r="O375" s="179">
        <v>0</v>
      </c>
      <c r="P375" s="179">
        <v>0</v>
      </c>
      <c r="Q375" s="179">
        <v>0</v>
      </c>
      <c r="R375" s="179">
        <v>0</v>
      </c>
      <c r="S375" s="179">
        <v>0</v>
      </c>
      <c r="T375" s="179">
        <v>0</v>
      </c>
      <c r="U375" s="179">
        <v>0</v>
      </c>
      <c r="V375" s="179">
        <v>0</v>
      </c>
      <c r="W375" s="179">
        <v>0</v>
      </c>
      <c r="X375" s="179">
        <v>0</v>
      </c>
      <c r="Y375" s="179">
        <v>0</v>
      </c>
      <c r="Z375" s="179">
        <v>0</v>
      </c>
      <c r="AA375" s="179">
        <v>0</v>
      </c>
      <c r="AB375" s="179">
        <v>0</v>
      </c>
      <c r="AC375" s="179">
        <v>0</v>
      </c>
      <c r="AD375" s="179">
        <v>0</v>
      </c>
      <c r="AE375" s="179">
        <v>0</v>
      </c>
      <c r="AF375" s="179">
        <v>0</v>
      </c>
      <c r="AG375" s="179">
        <v>0</v>
      </c>
      <c r="AH375" s="179">
        <v>0</v>
      </c>
      <c r="AI375" s="179">
        <v>0</v>
      </c>
      <c r="AJ375" s="179">
        <v>0</v>
      </c>
      <c r="AK375" s="179">
        <v>0</v>
      </c>
      <c r="AL375" s="179">
        <v>0</v>
      </c>
      <c r="AM375" s="179">
        <v>0</v>
      </c>
      <c r="AN375" s="179">
        <v>0</v>
      </c>
      <c r="AO375" s="179">
        <v>0</v>
      </c>
      <c r="AP375" s="179">
        <v>0</v>
      </c>
      <c r="AQ375" s="179">
        <v>0</v>
      </c>
      <c r="AR375" s="179">
        <v>0</v>
      </c>
      <c r="AS375" s="179">
        <v>0</v>
      </c>
      <c r="AT375" s="179">
        <v>0</v>
      </c>
      <c r="AU375" s="179">
        <v>0</v>
      </c>
      <c r="AV375" s="179">
        <v>0</v>
      </c>
      <c r="AW375" s="179">
        <v>0</v>
      </c>
      <c r="AX375" s="179">
        <v>0</v>
      </c>
      <c r="AY375" s="179">
        <v>0</v>
      </c>
      <c r="AZ375" s="179">
        <v>0</v>
      </c>
      <c r="BA375" s="179">
        <v>0</v>
      </c>
      <c r="BB375" s="179">
        <v>0</v>
      </c>
      <c r="BC375" s="179">
        <v>0</v>
      </c>
      <c r="BD375" s="179">
        <v>0</v>
      </c>
      <c r="BE375" s="179">
        <v>0</v>
      </c>
      <c r="BF375" s="179">
        <v>0</v>
      </c>
      <c r="BG375" s="179">
        <v>0</v>
      </c>
      <c r="BH375" s="179">
        <v>0</v>
      </c>
      <c r="BI375" s="179">
        <v>0</v>
      </c>
      <c r="BJ375" s="179">
        <v>0</v>
      </c>
      <c r="BK375" s="179">
        <v>0</v>
      </c>
      <c r="BL375" s="179">
        <v>0</v>
      </c>
      <c r="BM375" s="179">
        <v>0</v>
      </c>
      <c r="BN375" s="179">
        <v>0</v>
      </c>
      <c r="BO375" s="179">
        <v>0</v>
      </c>
      <c r="BP375" s="179">
        <v>0</v>
      </c>
      <c r="BQ375" s="179">
        <v>0</v>
      </c>
      <c r="BR375" s="179">
        <v>0</v>
      </c>
      <c r="BS375" s="179">
        <v>0</v>
      </c>
      <c r="BT375" s="179">
        <v>0</v>
      </c>
      <c r="BU375" s="179">
        <v>0</v>
      </c>
      <c r="BV375" s="179">
        <v>0</v>
      </c>
      <c r="BW375" s="179">
        <v>0</v>
      </c>
      <c r="BX375" s="179">
        <v>0</v>
      </c>
      <c r="BY375" s="179">
        <v>0</v>
      </c>
      <c r="BZ375" s="179">
        <v>0</v>
      </c>
      <c r="CA375" s="179">
        <v>0</v>
      </c>
      <c r="CB375" s="179">
        <v>0</v>
      </c>
      <c r="CC375" s="179">
        <v>0</v>
      </c>
      <c r="CD375" s="179">
        <v>0</v>
      </c>
      <c r="CE375" s="179">
        <v>0</v>
      </c>
      <c r="CF375" s="179">
        <v>0</v>
      </c>
      <c r="CG375" s="179">
        <v>0</v>
      </c>
      <c r="CH375" s="179">
        <v>0</v>
      </c>
      <c r="CI375" s="179">
        <v>0</v>
      </c>
      <c r="CJ375" s="179">
        <v>0</v>
      </c>
      <c r="CK375" s="179">
        <v>0</v>
      </c>
      <c r="CL375" s="179">
        <v>0</v>
      </c>
      <c r="CM375" s="179">
        <v>0</v>
      </c>
      <c r="CN375" s="179">
        <v>0</v>
      </c>
      <c r="CO375" s="179">
        <v>0</v>
      </c>
      <c r="CP375" s="179">
        <v>0</v>
      </c>
      <c r="CQ375" s="179">
        <v>0</v>
      </c>
      <c r="CR375" s="179">
        <v>0</v>
      </c>
      <c r="CS375" s="179">
        <v>0</v>
      </c>
      <c r="CT375" s="179">
        <v>0</v>
      </c>
      <c r="CU375" s="179">
        <v>0</v>
      </c>
      <c r="CV375" s="179">
        <v>0</v>
      </c>
      <c r="CW375" s="179">
        <v>0</v>
      </c>
      <c r="CX375" s="179">
        <v>0</v>
      </c>
      <c r="CY375" s="179">
        <v>0</v>
      </c>
      <c r="CZ375" s="179">
        <v>0</v>
      </c>
      <c r="DA375" s="179">
        <v>0</v>
      </c>
      <c r="DB375" s="179">
        <v>0</v>
      </c>
      <c r="DC375" s="179">
        <v>0</v>
      </c>
      <c r="DD375" s="179">
        <v>0</v>
      </c>
      <c r="DE375" s="179">
        <v>0</v>
      </c>
      <c r="DF375" s="179">
        <v>0</v>
      </c>
      <c r="DG375" s="179">
        <v>0</v>
      </c>
      <c r="DH375" s="179">
        <v>0</v>
      </c>
      <c r="DI375" s="179">
        <v>0</v>
      </c>
      <c r="DJ375" s="179">
        <v>0</v>
      </c>
      <c r="DK375" s="179">
        <v>0</v>
      </c>
      <c r="DL375" s="179">
        <v>0</v>
      </c>
      <c r="DM375" s="179">
        <v>0</v>
      </c>
      <c r="DN375" s="179">
        <v>0</v>
      </c>
      <c r="DO375" s="179">
        <v>0</v>
      </c>
      <c r="DP375" s="179">
        <v>0</v>
      </c>
      <c r="DQ375" s="179">
        <v>0</v>
      </c>
      <c r="DR375" s="179">
        <v>0</v>
      </c>
      <c r="DS375" s="179">
        <v>0</v>
      </c>
      <c r="DT375" s="179">
        <v>0</v>
      </c>
      <c r="DU375" s="179">
        <v>0</v>
      </c>
      <c r="DV375" s="179">
        <v>0</v>
      </c>
      <c r="DW375" s="179">
        <v>0</v>
      </c>
      <c r="DX375" s="179">
        <v>0</v>
      </c>
      <c r="DY375" s="179">
        <v>0</v>
      </c>
      <c r="DZ375" s="179">
        <v>0</v>
      </c>
      <c r="EA375" s="179">
        <v>0</v>
      </c>
      <c r="EB375" s="179">
        <v>0</v>
      </c>
      <c r="EC375" s="179">
        <v>0</v>
      </c>
      <c r="ED375" s="179">
        <v>0</v>
      </c>
      <c r="EE375" s="179">
        <v>0</v>
      </c>
      <c r="EF375" s="179">
        <v>0</v>
      </c>
      <c r="EG375" s="179">
        <v>0</v>
      </c>
      <c r="EH375" s="179">
        <v>0</v>
      </c>
      <c r="EI375" s="179">
        <v>0</v>
      </c>
      <c r="EJ375" s="179">
        <v>0</v>
      </c>
      <c r="EK375" s="179">
        <v>0</v>
      </c>
      <c r="EL375" s="179">
        <v>0</v>
      </c>
      <c r="EM375" s="179">
        <v>0</v>
      </c>
      <c r="EN375" s="179">
        <v>0</v>
      </c>
      <c r="EO375" s="179">
        <v>0</v>
      </c>
      <c r="EP375" s="179">
        <v>0</v>
      </c>
      <c r="EQ375" s="179">
        <v>0</v>
      </c>
      <c r="ER375" s="179">
        <v>0</v>
      </c>
      <c r="ES375" s="179">
        <v>0</v>
      </c>
      <c r="ET375" s="179">
        <v>0</v>
      </c>
      <c r="EU375" s="179">
        <v>0</v>
      </c>
      <c r="EV375" s="179">
        <v>0</v>
      </c>
      <c r="EW375" s="179">
        <v>0</v>
      </c>
      <c r="EX375" s="179">
        <v>0</v>
      </c>
      <c r="EY375" s="179">
        <v>0</v>
      </c>
      <c r="EZ375" s="179">
        <v>0</v>
      </c>
      <c r="FA375" s="179">
        <v>0</v>
      </c>
      <c r="FB375" s="179">
        <v>0</v>
      </c>
      <c r="FC375" s="179">
        <v>0</v>
      </c>
      <c r="FD375" s="179">
        <v>0</v>
      </c>
      <c r="FE375" s="179">
        <v>0</v>
      </c>
      <c r="FF375" s="179">
        <v>0</v>
      </c>
      <c r="FG375" s="179">
        <v>0</v>
      </c>
      <c r="FH375" s="179">
        <v>0</v>
      </c>
      <c r="FI375" s="179">
        <v>0</v>
      </c>
      <c r="FJ375" s="179">
        <v>0</v>
      </c>
      <c r="FK375" s="179">
        <v>0</v>
      </c>
      <c r="FL375" s="179">
        <v>0</v>
      </c>
      <c r="FM375" s="179">
        <v>0</v>
      </c>
      <c r="FN375" s="179">
        <v>0</v>
      </c>
      <c r="FO375" s="179">
        <v>0</v>
      </c>
      <c r="FP375" s="179">
        <v>0</v>
      </c>
      <c r="FQ375" s="179">
        <v>0</v>
      </c>
      <c r="FR375" s="179">
        <v>0</v>
      </c>
      <c r="FS375" s="179">
        <v>0</v>
      </c>
      <c r="FT375" s="179">
        <v>0</v>
      </c>
      <c r="FU375" s="179">
        <v>0</v>
      </c>
      <c r="FV375" s="179">
        <v>0</v>
      </c>
      <c r="FW375" s="179">
        <v>0</v>
      </c>
      <c r="FX375" s="179">
        <v>0</v>
      </c>
      <c r="FY375" s="179">
        <v>0</v>
      </c>
      <c r="FZ375" s="179">
        <v>0</v>
      </c>
      <c r="GA375" s="179">
        <v>0</v>
      </c>
    </row>
    <row r="376" spans="2:183">
      <c r="B376" s="180" t="s">
        <v>97</v>
      </c>
      <c r="C376" s="181" t="s">
        <v>48</v>
      </c>
      <c r="D376" s="94">
        <v>0</v>
      </c>
      <c r="E376" s="95">
        <v>0</v>
      </c>
      <c r="F376" s="95">
        <v>0</v>
      </c>
      <c r="G376" s="95">
        <v>0</v>
      </c>
      <c r="H376" s="95">
        <v>0</v>
      </c>
      <c r="I376" s="95">
        <v>0</v>
      </c>
      <c r="J376" s="95">
        <v>0</v>
      </c>
      <c r="K376" s="95">
        <v>0</v>
      </c>
      <c r="L376" s="95">
        <v>0</v>
      </c>
      <c r="M376" s="95">
        <v>0</v>
      </c>
      <c r="N376" s="95">
        <v>0</v>
      </c>
      <c r="O376" s="95">
        <v>0</v>
      </c>
      <c r="P376" s="95">
        <v>0</v>
      </c>
      <c r="Q376" s="95">
        <v>0</v>
      </c>
      <c r="R376" s="95">
        <v>0</v>
      </c>
      <c r="S376" s="95">
        <v>0</v>
      </c>
      <c r="T376" s="95">
        <v>0</v>
      </c>
      <c r="U376" s="95">
        <v>0</v>
      </c>
      <c r="V376" s="95">
        <v>0</v>
      </c>
      <c r="W376" s="95">
        <v>0</v>
      </c>
      <c r="X376" s="95">
        <v>0</v>
      </c>
      <c r="Y376" s="95">
        <v>0</v>
      </c>
      <c r="Z376" s="95">
        <v>0</v>
      </c>
      <c r="AA376" s="95">
        <v>0</v>
      </c>
      <c r="AB376" s="95">
        <v>0</v>
      </c>
      <c r="AC376" s="95">
        <v>0</v>
      </c>
      <c r="AD376" s="95">
        <v>0</v>
      </c>
      <c r="AE376" s="95">
        <v>0</v>
      </c>
      <c r="AF376" s="95">
        <v>0</v>
      </c>
      <c r="AG376" s="95">
        <v>0</v>
      </c>
      <c r="AH376" s="95">
        <v>0</v>
      </c>
      <c r="AI376" s="95">
        <v>0</v>
      </c>
      <c r="AJ376" s="95">
        <v>0</v>
      </c>
      <c r="AK376" s="95">
        <v>0</v>
      </c>
      <c r="AL376" s="95">
        <v>0</v>
      </c>
      <c r="AM376" s="95">
        <v>0</v>
      </c>
      <c r="AN376" s="95">
        <v>0</v>
      </c>
      <c r="AO376" s="95">
        <v>0</v>
      </c>
      <c r="AP376" s="95">
        <v>0</v>
      </c>
      <c r="AQ376" s="95">
        <v>0</v>
      </c>
      <c r="AR376" s="95">
        <v>0</v>
      </c>
      <c r="AS376" s="95">
        <v>0</v>
      </c>
      <c r="AT376" s="95">
        <v>0</v>
      </c>
      <c r="AU376" s="95">
        <v>0</v>
      </c>
      <c r="AV376" s="95">
        <v>0</v>
      </c>
      <c r="AW376" s="95">
        <v>0</v>
      </c>
      <c r="AX376" s="95">
        <v>0</v>
      </c>
      <c r="AY376" s="95">
        <v>0</v>
      </c>
      <c r="AZ376" s="95">
        <v>0</v>
      </c>
      <c r="BA376" s="95">
        <v>0</v>
      </c>
      <c r="BB376" s="95">
        <v>0</v>
      </c>
      <c r="BC376" s="95">
        <v>0</v>
      </c>
      <c r="BD376" s="95">
        <v>0</v>
      </c>
      <c r="BE376" s="95">
        <v>0</v>
      </c>
      <c r="BF376" s="95">
        <v>0</v>
      </c>
      <c r="BG376" s="95">
        <v>0</v>
      </c>
      <c r="BH376" s="95">
        <v>0</v>
      </c>
      <c r="BI376" s="95">
        <v>0</v>
      </c>
      <c r="BJ376" s="95">
        <v>0</v>
      </c>
      <c r="BK376" s="95">
        <v>0</v>
      </c>
      <c r="BL376" s="95">
        <v>0</v>
      </c>
      <c r="BM376" s="95">
        <v>0</v>
      </c>
      <c r="BN376" s="95">
        <v>0</v>
      </c>
      <c r="BO376" s="95">
        <v>0</v>
      </c>
      <c r="BP376" s="95">
        <v>0</v>
      </c>
      <c r="BQ376" s="95">
        <v>0</v>
      </c>
      <c r="BR376" s="95">
        <v>0</v>
      </c>
      <c r="BS376" s="95">
        <v>0</v>
      </c>
      <c r="BT376" s="95">
        <v>0</v>
      </c>
      <c r="BU376" s="95">
        <v>0</v>
      </c>
      <c r="BV376" s="95">
        <v>0</v>
      </c>
      <c r="BW376" s="95">
        <v>0</v>
      </c>
      <c r="BX376" s="95">
        <v>0</v>
      </c>
      <c r="BY376" s="95">
        <v>0</v>
      </c>
      <c r="BZ376" s="95">
        <v>0</v>
      </c>
      <c r="CA376" s="95">
        <v>0</v>
      </c>
      <c r="CB376" s="95">
        <v>0</v>
      </c>
      <c r="CC376" s="95">
        <v>0</v>
      </c>
      <c r="CD376" s="95">
        <v>0</v>
      </c>
      <c r="CE376" s="95">
        <v>0</v>
      </c>
      <c r="CF376" s="95">
        <v>0</v>
      </c>
      <c r="CG376" s="95">
        <v>0</v>
      </c>
      <c r="CH376" s="95">
        <v>0</v>
      </c>
      <c r="CI376" s="95">
        <v>0</v>
      </c>
      <c r="CJ376" s="95">
        <v>0</v>
      </c>
      <c r="CK376" s="95">
        <v>0</v>
      </c>
      <c r="CL376" s="95">
        <v>0</v>
      </c>
      <c r="CM376" s="95">
        <v>0</v>
      </c>
      <c r="CN376" s="95">
        <v>0</v>
      </c>
      <c r="CO376" s="95">
        <v>0</v>
      </c>
      <c r="CP376" s="95">
        <v>0</v>
      </c>
      <c r="CQ376" s="95">
        <v>0</v>
      </c>
      <c r="CR376" s="95">
        <v>0</v>
      </c>
      <c r="CS376" s="95">
        <v>0</v>
      </c>
      <c r="CT376" s="95">
        <v>0</v>
      </c>
      <c r="CU376" s="95">
        <v>0</v>
      </c>
      <c r="CV376" s="95">
        <v>0</v>
      </c>
      <c r="CW376" s="95">
        <v>0</v>
      </c>
      <c r="CX376" s="95">
        <v>0</v>
      </c>
      <c r="CY376" s="95">
        <v>0</v>
      </c>
      <c r="CZ376" s="95">
        <v>0</v>
      </c>
      <c r="DA376" s="95">
        <v>0</v>
      </c>
      <c r="DB376" s="95">
        <v>0</v>
      </c>
      <c r="DC376" s="95">
        <v>0</v>
      </c>
      <c r="DD376" s="95">
        <v>0</v>
      </c>
      <c r="DE376" s="95">
        <v>0</v>
      </c>
      <c r="DF376" s="95">
        <v>0</v>
      </c>
      <c r="DG376" s="95">
        <v>0</v>
      </c>
      <c r="DH376" s="95">
        <v>0</v>
      </c>
      <c r="DI376" s="95">
        <v>0</v>
      </c>
      <c r="DJ376" s="95">
        <v>0</v>
      </c>
      <c r="DK376" s="95">
        <v>0</v>
      </c>
      <c r="DL376" s="95">
        <v>0</v>
      </c>
      <c r="DM376" s="95">
        <v>0</v>
      </c>
      <c r="DN376" s="95">
        <v>0</v>
      </c>
      <c r="DO376" s="95">
        <v>0</v>
      </c>
      <c r="DP376" s="95">
        <v>0</v>
      </c>
      <c r="DQ376" s="95">
        <v>0</v>
      </c>
      <c r="DR376" s="95">
        <v>0</v>
      </c>
      <c r="DS376" s="95">
        <v>0</v>
      </c>
      <c r="DT376" s="95">
        <v>0</v>
      </c>
      <c r="DU376" s="95">
        <v>0</v>
      </c>
      <c r="DV376" s="95">
        <v>0</v>
      </c>
      <c r="DW376" s="95">
        <v>0</v>
      </c>
      <c r="DX376" s="95">
        <v>0</v>
      </c>
      <c r="DY376" s="95">
        <v>0</v>
      </c>
      <c r="DZ376" s="95">
        <v>0</v>
      </c>
      <c r="EA376" s="95">
        <v>0</v>
      </c>
      <c r="EB376" s="95">
        <v>0</v>
      </c>
      <c r="EC376" s="95">
        <v>0</v>
      </c>
      <c r="ED376" s="95">
        <v>0</v>
      </c>
      <c r="EE376" s="95">
        <v>0</v>
      </c>
      <c r="EF376" s="95">
        <v>0</v>
      </c>
      <c r="EG376" s="95">
        <v>0</v>
      </c>
      <c r="EH376" s="95">
        <v>0</v>
      </c>
      <c r="EI376" s="95">
        <v>0</v>
      </c>
      <c r="EJ376" s="95">
        <v>0</v>
      </c>
      <c r="EK376" s="95">
        <v>0</v>
      </c>
      <c r="EL376" s="95">
        <v>0</v>
      </c>
      <c r="EM376" s="95">
        <v>0</v>
      </c>
      <c r="EN376" s="95">
        <v>0</v>
      </c>
      <c r="EO376" s="95">
        <v>0</v>
      </c>
      <c r="EP376" s="95">
        <v>0</v>
      </c>
      <c r="EQ376" s="95">
        <v>0</v>
      </c>
      <c r="ER376" s="95">
        <v>0</v>
      </c>
      <c r="ES376" s="95">
        <v>0</v>
      </c>
      <c r="ET376" s="95">
        <v>0</v>
      </c>
      <c r="EU376" s="95">
        <v>0</v>
      </c>
      <c r="EV376" s="95">
        <v>0</v>
      </c>
      <c r="EW376" s="95">
        <v>0</v>
      </c>
      <c r="EX376" s="95">
        <v>0</v>
      </c>
      <c r="EY376" s="95">
        <v>0</v>
      </c>
      <c r="EZ376" s="95">
        <v>0</v>
      </c>
      <c r="FA376" s="95">
        <v>0</v>
      </c>
      <c r="FB376" s="95">
        <v>0</v>
      </c>
      <c r="FC376" s="95">
        <v>0</v>
      </c>
      <c r="FD376" s="95">
        <v>0</v>
      </c>
      <c r="FE376" s="95">
        <v>0</v>
      </c>
      <c r="FF376" s="95">
        <v>0</v>
      </c>
      <c r="FG376" s="95">
        <v>0</v>
      </c>
      <c r="FH376" s="95">
        <v>0</v>
      </c>
      <c r="FI376" s="95">
        <v>0</v>
      </c>
      <c r="FJ376" s="95">
        <v>0</v>
      </c>
      <c r="FK376" s="95">
        <v>0</v>
      </c>
      <c r="FL376" s="95">
        <v>0</v>
      </c>
      <c r="FM376" s="95">
        <v>0</v>
      </c>
      <c r="FN376" s="95">
        <v>0</v>
      </c>
      <c r="FO376" s="95">
        <v>0</v>
      </c>
      <c r="FP376" s="95">
        <v>0</v>
      </c>
      <c r="FQ376" s="95">
        <v>0</v>
      </c>
      <c r="FR376" s="95">
        <v>0</v>
      </c>
      <c r="FS376" s="95">
        <v>0</v>
      </c>
      <c r="FT376" s="95">
        <v>0</v>
      </c>
      <c r="FU376" s="95">
        <v>0</v>
      </c>
      <c r="FV376" s="95">
        <v>0</v>
      </c>
      <c r="FW376" s="95">
        <v>0</v>
      </c>
      <c r="FX376" s="95">
        <v>0</v>
      </c>
      <c r="FY376" s="95">
        <v>0</v>
      </c>
      <c r="FZ376" s="95">
        <v>0</v>
      </c>
      <c r="GA376" s="95">
        <v>0</v>
      </c>
    </row>
    <row r="377" spans="2:183">
      <c r="B377" s="44" t="s">
        <v>97</v>
      </c>
      <c r="C377" s="649" t="s">
        <v>232</v>
      </c>
      <c r="D377" s="182">
        <v>0</v>
      </c>
      <c r="E377" s="182">
        <v>0</v>
      </c>
      <c r="F377" s="182">
        <v>0</v>
      </c>
      <c r="G377" s="182">
        <v>0</v>
      </c>
      <c r="H377" s="182">
        <v>0</v>
      </c>
      <c r="I377" s="182">
        <v>0</v>
      </c>
      <c r="J377" s="182">
        <v>0</v>
      </c>
      <c r="K377" s="182">
        <v>0</v>
      </c>
      <c r="L377" s="182">
        <v>0</v>
      </c>
      <c r="M377" s="182">
        <v>0</v>
      </c>
      <c r="N377" s="182">
        <v>0</v>
      </c>
      <c r="O377" s="182">
        <v>0</v>
      </c>
      <c r="P377" s="182">
        <v>0</v>
      </c>
      <c r="Q377" s="182">
        <v>0</v>
      </c>
      <c r="R377" s="182">
        <v>0</v>
      </c>
      <c r="S377" s="182">
        <v>0</v>
      </c>
      <c r="T377" s="182">
        <v>0</v>
      </c>
      <c r="U377" s="182">
        <v>0</v>
      </c>
      <c r="V377" s="182">
        <v>0</v>
      </c>
      <c r="W377" s="182">
        <v>0</v>
      </c>
      <c r="X377" s="182">
        <v>0</v>
      </c>
      <c r="Y377" s="182">
        <v>0</v>
      </c>
      <c r="Z377" s="182">
        <v>0</v>
      </c>
      <c r="AA377" s="182">
        <v>0</v>
      </c>
      <c r="AB377" s="182">
        <v>0</v>
      </c>
      <c r="AC377" s="182">
        <v>0</v>
      </c>
      <c r="AD377" s="182">
        <v>0</v>
      </c>
      <c r="AE377" s="182">
        <v>0</v>
      </c>
      <c r="AF377" s="182">
        <v>0</v>
      </c>
      <c r="AG377" s="182">
        <v>0</v>
      </c>
      <c r="AH377" s="182">
        <v>0</v>
      </c>
      <c r="AI377" s="182">
        <v>0</v>
      </c>
      <c r="AJ377" s="182">
        <v>0</v>
      </c>
      <c r="AK377" s="182">
        <v>0</v>
      </c>
      <c r="AL377" s="182">
        <v>0</v>
      </c>
      <c r="AM377" s="182">
        <v>0</v>
      </c>
      <c r="AN377" s="182">
        <v>0</v>
      </c>
      <c r="AO377" s="182">
        <v>0</v>
      </c>
      <c r="AP377" s="182">
        <v>0</v>
      </c>
      <c r="AQ377" s="182">
        <v>0</v>
      </c>
      <c r="AR377" s="182">
        <v>0</v>
      </c>
      <c r="AS377" s="182">
        <v>0</v>
      </c>
      <c r="AT377" s="182">
        <v>0</v>
      </c>
      <c r="AU377" s="182">
        <v>0</v>
      </c>
      <c r="AV377" s="182">
        <v>0</v>
      </c>
      <c r="AW377" s="182">
        <v>0</v>
      </c>
      <c r="AX377" s="182">
        <v>0</v>
      </c>
      <c r="AY377" s="182">
        <v>0</v>
      </c>
      <c r="AZ377" s="182">
        <v>0</v>
      </c>
      <c r="BA377" s="182">
        <v>0</v>
      </c>
      <c r="BB377" s="182">
        <v>0</v>
      </c>
      <c r="BC377" s="182">
        <v>0</v>
      </c>
      <c r="BD377" s="182">
        <v>0</v>
      </c>
      <c r="BE377" s="182">
        <v>0</v>
      </c>
      <c r="BF377" s="182">
        <v>0</v>
      </c>
      <c r="BG377" s="182">
        <v>0</v>
      </c>
      <c r="BH377" s="182">
        <v>0</v>
      </c>
      <c r="BI377" s="182">
        <v>0</v>
      </c>
      <c r="BJ377" s="182">
        <v>0</v>
      </c>
      <c r="BK377" s="182">
        <v>0</v>
      </c>
      <c r="BL377" s="182">
        <v>0</v>
      </c>
      <c r="BM377" s="182">
        <v>0</v>
      </c>
      <c r="BN377" s="182">
        <v>0</v>
      </c>
      <c r="BO377" s="182">
        <v>0</v>
      </c>
      <c r="BP377" s="182">
        <v>0</v>
      </c>
      <c r="BQ377" s="182">
        <v>0</v>
      </c>
      <c r="BR377" s="182">
        <v>0</v>
      </c>
      <c r="BS377" s="182">
        <v>0</v>
      </c>
      <c r="BT377" s="182">
        <v>0</v>
      </c>
      <c r="BU377" s="182">
        <v>0</v>
      </c>
      <c r="BV377" s="182">
        <v>0</v>
      </c>
      <c r="BW377" s="182">
        <v>0</v>
      </c>
      <c r="BX377" s="182">
        <v>0</v>
      </c>
      <c r="BY377" s="182">
        <v>0</v>
      </c>
      <c r="BZ377" s="182">
        <v>0</v>
      </c>
      <c r="CA377" s="182">
        <v>0</v>
      </c>
      <c r="CB377" s="182">
        <v>0</v>
      </c>
      <c r="CC377" s="182">
        <v>0</v>
      </c>
      <c r="CD377" s="182">
        <v>0</v>
      </c>
      <c r="CE377" s="182">
        <v>0</v>
      </c>
      <c r="CF377" s="182">
        <v>0</v>
      </c>
      <c r="CG377" s="182">
        <v>0</v>
      </c>
      <c r="CH377" s="182">
        <v>0</v>
      </c>
      <c r="CI377" s="182">
        <v>0</v>
      </c>
      <c r="CJ377" s="182">
        <v>0</v>
      </c>
      <c r="CK377" s="182">
        <v>0</v>
      </c>
      <c r="CL377" s="182">
        <v>0</v>
      </c>
      <c r="CM377" s="182">
        <v>0</v>
      </c>
      <c r="CN377" s="182">
        <v>0</v>
      </c>
      <c r="CO377" s="182">
        <v>0</v>
      </c>
      <c r="CP377" s="182">
        <v>0</v>
      </c>
      <c r="CQ377" s="182">
        <v>0</v>
      </c>
      <c r="CR377" s="182">
        <v>0</v>
      </c>
      <c r="CS377" s="182">
        <v>0</v>
      </c>
      <c r="CT377" s="182">
        <v>0</v>
      </c>
      <c r="CU377" s="182">
        <v>0</v>
      </c>
      <c r="CV377" s="182">
        <v>0</v>
      </c>
      <c r="CW377" s="182">
        <v>0</v>
      </c>
      <c r="CX377" s="182">
        <v>0</v>
      </c>
      <c r="CY377" s="182">
        <v>0</v>
      </c>
      <c r="CZ377" s="182">
        <v>0</v>
      </c>
      <c r="DA377" s="182">
        <v>0</v>
      </c>
      <c r="DB377" s="182">
        <v>0</v>
      </c>
      <c r="DC377" s="182">
        <v>0</v>
      </c>
      <c r="DD377" s="182">
        <v>0</v>
      </c>
      <c r="DE377" s="182">
        <v>0</v>
      </c>
      <c r="DF377" s="182">
        <v>0</v>
      </c>
      <c r="DG377" s="182">
        <v>0</v>
      </c>
      <c r="DH377" s="182">
        <v>0</v>
      </c>
      <c r="DI377" s="182">
        <v>0</v>
      </c>
      <c r="DJ377" s="182">
        <v>0</v>
      </c>
      <c r="DK377" s="182">
        <v>0</v>
      </c>
      <c r="DL377" s="182">
        <v>0</v>
      </c>
      <c r="DM377" s="182">
        <v>0</v>
      </c>
      <c r="DN377" s="182">
        <v>0</v>
      </c>
      <c r="DO377" s="182">
        <v>0</v>
      </c>
      <c r="DP377" s="182">
        <v>0</v>
      </c>
      <c r="DQ377" s="182">
        <v>0</v>
      </c>
      <c r="DR377" s="182">
        <v>0</v>
      </c>
      <c r="DS377" s="182">
        <v>0</v>
      </c>
      <c r="DT377" s="182">
        <v>0</v>
      </c>
      <c r="DU377" s="182">
        <v>0</v>
      </c>
      <c r="DV377" s="182">
        <v>0</v>
      </c>
      <c r="DW377" s="182">
        <v>0</v>
      </c>
      <c r="DX377" s="182">
        <v>0</v>
      </c>
      <c r="DY377" s="182">
        <v>0</v>
      </c>
      <c r="DZ377" s="182">
        <v>0</v>
      </c>
      <c r="EA377" s="182">
        <v>0</v>
      </c>
      <c r="EB377" s="182">
        <v>0</v>
      </c>
      <c r="EC377" s="182">
        <v>0</v>
      </c>
      <c r="ED377" s="182">
        <v>0</v>
      </c>
      <c r="EE377" s="182">
        <v>0</v>
      </c>
      <c r="EF377" s="182">
        <v>0</v>
      </c>
      <c r="EG377" s="182">
        <v>0</v>
      </c>
      <c r="EH377" s="182">
        <v>0</v>
      </c>
      <c r="EI377" s="182">
        <v>0</v>
      </c>
      <c r="EJ377" s="182">
        <v>0</v>
      </c>
      <c r="EK377" s="182">
        <v>0</v>
      </c>
      <c r="EL377" s="182">
        <v>0</v>
      </c>
      <c r="EM377" s="182">
        <v>0</v>
      </c>
      <c r="EN377" s="182">
        <v>0</v>
      </c>
      <c r="EO377" s="182">
        <v>0</v>
      </c>
      <c r="EP377" s="182">
        <v>0</v>
      </c>
      <c r="EQ377" s="182">
        <v>0</v>
      </c>
      <c r="ER377" s="182">
        <v>0</v>
      </c>
      <c r="ES377" s="182">
        <v>0</v>
      </c>
      <c r="ET377" s="182">
        <v>0</v>
      </c>
      <c r="EU377" s="182">
        <v>0</v>
      </c>
      <c r="EV377" s="182">
        <v>0</v>
      </c>
      <c r="EW377" s="182">
        <v>0</v>
      </c>
      <c r="EX377" s="182">
        <v>0</v>
      </c>
      <c r="EY377" s="182">
        <v>0</v>
      </c>
      <c r="EZ377" s="182">
        <v>0</v>
      </c>
      <c r="FA377" s="182">
        <v>0</v>
      </c>
      <c r="FB377" s="182">
        <v>0</v>
      </c>
      <c r="FC377" s="182">
        <v>0</v>
      </c>
      <c r="FD377" s="182">
        <v>0</v>
      </c>
      <c r="FE377" s="182">
        <v>0</v>
      </c>
      <c r="FF377" s="182">
        <v>0</v>
      </c>
      <c r="FG377" s="182">
        <v>0</v>
      </c>
      <c r="FH377" s="182">
        <v>0</v>
      </c>
      <c r="FI377" s="182">
        <v>0</v>
      </c>
      <c r="FJ377" s="182">
        <v>0</v>
      </c>
      <c r="FK377" s="182">
        <v>0</v>
      </c>
      <c r="FL377" s="182">
        <v>0</v>
      </c>
      <c r="FM377" s="182">
        <v>0</v>
      </c>
      <c r="FN377" s="182">
        <v>0</v>
      </c>
      <c r="FO377" s="182">
        <v>0</v>
      </c>
      <c r="FP377" s="182">
        <v>0</v>
      </c>
      <c r="FQ377" s="182">
        <v>0</v>
      </c>
      <c r="FR377" s="182">
        <v>0</v>
      </c>
      <c r="FS377" s="182">
        <v>0</v>
      </c>
      <c r="FT377" s="182">
        <v>0</v>
      </c>
      <c r="FU377" s="182">
        <v>0</v>
      </c>
      <c r="FV377" s="182">
        <v>0</v>
      </c>
      <c r="FW377" s="182">
        <v>0</v>
      </c>
      <c r="FX377" s="182">
        <v>0</v>
      </c>
      <c r="FY377" s="182">
        <v>0</v>
      </c>
      <c r="FZ377" s="182">
        <v>0</v>
      </c>
      <c r="GA377" s="182">
        <v>0</v>
      </c>
    </row>
    <row r="378" spans="2:183">
      <c r="B378" s="43" t="s">
        <v>97</v>
      </c>
      <c r="C378" s="646" t="s">
        <v>49</v>
      </c>
      <c r="D378" s="17">
        <v>744</v>
      </c>
      <c r="E378" s="17">
        <v>672</v>
      </c>
      <c r="F378" s="17">
        <v>744</v>
      </c>
      <c r="G378" s="17">
        <v>720</v>
      </c>
      <c r="H378" s="17">
        <v>744</v>
      </c>
      <c r="I378" s="17">
        <v>720</v>
      </c>
      <c r="J378" s="17">
        <v>744</v>
      </c>
      <c r="K378" s="17">
        <v>744</v>
      </c>
      <c r="L378" s="17">
        <v>720</v>
      </c>
      <c r="M378" s="17">
        <v>744</v>
      </c>
      <c r="N378" s="17">
        <v>720</v>
      </c>
      <c r="O378" s="17">
        <v>744</v>
      </c>
      <c r="P378" s="17">
        <v>744</v>
      </c>
      <c r="Q378" s="17">
        <v>672</v>
      </c>
      <c r="R378" s="17">
        <v>744</v>
      </c>
      <c r="S378" s="17">
        <v>720</v>
      </c>
      <c r="T378" s="17">
        <v>744</v>
      </c>
      <c r="U378" s="17">
        <v>720</v>
      </c>
      <c r="V378" s="17">
        <v>744</v>
      </c>
      <c r="W378" s="17">
        <v>744</v>
      </c>
      <c r="X378" s="17">
        <v>720</v>
      </c>
      <c r="Y378" s="17">
        <v>744</v>
      </c>
      <c r="Z378" s="17">
        <v>720</v>
      </c>
      <c r="AA378" s="17">
        <v>744</v>
      </c>
      <c r="AB378" s="17">
        <v>744</v>
      </c>
      <c r="AC378" s="17">
        <v>672</v>
      </c>
      <c r="AD378" s="17">
        <v>744</v>
      </c>
      <c r="AE378" s="17">
        <v>720</v>
      </c>
      <c r="AF378" s="17">
        <v>744</v>
      </c>
      <c r="AG378" s="17">
        <v>720</v>
      </c>
      <c r="AH378" s="17">
        <v>744</v>
      </c>
      <c r="AI378" s="17">
        <v>744</v>
      </c>
      <c r="AJ378" s="17">
        <v>720</v>
      </c>
      <c r="AK378" s="17">
        <v>744</v>
      </c>
      <c r="AL378" s="17">
        <v>720</v>
      </c>
      <c r="AM378" s="17">
        <v>744</v>
      </c>
      <c r="AN378" s="17">
        <v>744</v>
      </c>
      <c r="AO378" s="17">
        <v>696</v>
      </c>
      <c r="AP378" s="17">
        <v>744</v>
      </c>
      <c r="AQ378" s="17">
        <v>720</v>
      </c>
      <c r="AR378" s="17">
        <v>744</v>
      </c>
      <c r="AS378" s="17">
        <v>720</v>
      </c>
      <c r="AT378" s="17">
        <v>744</v>
      </c>
      <c r="AU378" s="17">
        <v>744</v>
      </c>
      <c r="AV378" s="17">
        <v>720</v>
      </c>
      <c r="AW378" s="17">
        <v>744</v>
      </c>
      <c r="AX378" s="17">
        <v>720</v>
      </c>
      <c r="AY378" s="17">
        <v>744</v>
      </c>
      <c r="AZ378" s="17">
        <v>744</v>
      </c>
      <c r="BA378" s="17">
        <v>672</v>
      </c>
      <c r="BB378" s="17">
        <v>744</v>
      </c>
      <c r="BC378" s="17">
        <v>720</v>
      </c>
      <c r="BD378" s="17">
        <v>744</v>
      </c>
      <c r="BE378" s="17">
        <v>720</v>
      </c>
      <c r="BF378" s="17">
        <v>744</v>
      </c>
      <c r="BG378" s="17">
        <v>744</v>
      </c>
      <c r="BH378" s="17">
        <v>720</v>
      </c>
      <c r="BI378" s="17">
        <v>744</v>
      </c>
      <c r="BJ378" s="17">
        <v>720</v>
      </c>
      <c r="BK378" s="17">
        <v>744</v>
      </c>
      <c r="BL378" s="17">
        <v>744</v>
      </c>
      <c r="BM378" s="17">
        <v>672</v>
      </c>
      <c r="BN378" s="17">
        <v>744</v>
      </c>
      <c r="BO378" s="17">
        <v>720</v>
      </c>
      <c r="BP378" s="17">
        <v>744</v>
      </c>
      <c r="BQ378" s="17">
        <v>720</v>
      </c>
      <c r="BR378" s="17">
        <v>744</v>
      </c>
      <c r="BS378" s="17">
        <v>744</v>
      </c>
      <c r="BT378" s="17">
        <v>720</v>
      </c>
      <c r="BU378" s="17">
        <v>744</v>
      </c>
      <c r="BV378" s="17">
        <v>720</v>
      </c>
      <c r="BW378" s="17">
        <v>744</v>
      </c>
      <c r="BX378" s="17">
        <v>744</v>
      </c>
      <c r="BY378" s="17">
        <v>672</v>
      </c>
      <c r="BZ378" s="17">
        <v>744</v>
      </c>
      <c r="CA378" s="17">
        <v>720</v>
      </c>
      <c r="CB378" s="17">
        <v>744</v>
      </c>
      <c r="CC378" s="17">
        <v>720</v>
      </c>
      <c r="CD378" s="17">
        <v>744</v>
      </c>
      <c r="CE378" s="17">
        <v>744</v>
      </c>
      <c r="CF378" s="17">
        <v>720</v>
      </c>
      <c r="CG378" s="17">
        <v>744</v>
      </c>
      <c r="CH378" s="17">
        <v>720</v>
      </c>
      <c r="CI378" s="17">
        <v>744</v>
      </c>
      <c r="CJ378" s="17">
        <v>744</v>
      </c>
      <c r="CK378" s="17">
        <v>696</v>
      </c>
      <c r="CL378" s="17">
        <v>744</v>
      </c>
      <c r="CM378" s="17">
        <v>720</v>
      </c>
      <c r="CN378" s="17">
        <v>744</v>
      </c>
      <c r="CO378" s="17">
        <v>720</v>
      </c>
      <c r="CP378" s="17">
        <v>744</v>
      </c>
      <c r="CQ378" s="17">
        <v>744</v>
      </c>
      <c r="CR378" s="17">
        <v>720</v>
      </c>
      <c r="CS378" s="17">
        <v>744</v>
      </c>
      <c r="CT378" s="17">
        <v>720</v>
      </c>
      <c r="CU378" s="17">
        <v>744</v>
      </c>
      <c r="CV378" s="17">
        <v>744</v>
      </c>
      <c r="CW378" s="17">
        <v>672</v>
      </c>
      <c r="CX378" s="17">
        <v>744</v>
      </c>
      <c r="CY378" s="17">
        <v>720</v>
      </c>
      <c r="CZ378" s="17">
        <v>744</v>
      </c>
      <c r="DA378" s="17">
        <v>720</v>
      </c>
      <c r="DB378" s="17">
        <v>744</v>
      </c>
      <c r="DC378" s="17">
        <v>744</v>
      </c>
      <c r="DD378" s="17">
        <v>720</v>
      </c>
      <c r="DE378" s="17">
        <v>744</v>
      </c>
      <c r="DF378" s="17">
        <v>720</v>
      </c>
      <c r="DG378" s="17">
        <v>744</v>
      </c>
      <c r="DH378" s="17">
        <v>744</v>
      </c>
      <c r="DI378" s="17">
        <v>672</v>
      </c>
      <c r="DJ378" s="17">
        <v>744</v>
      </c>
      <c r="DK378" s="17">
        <v>720</v>
      </c>
      <c r="DL378" s="17">
        <v>744</v>
      </c>
      <c r="DM378" s="17">
        <v>720</v>
      </c>
      <c r="DN378" s="17">
        <v>744</v>
      </c>
      <c r="DO378" s="17">
        <v>744</v>
      </c>
      <c r="DP378" s="17">
        <v>720</v>
      </c>
      <c r="DQ378" s="17">
        <v>744</v>
      </c>
      <c r="DR378" s="17">
        <v>720</v>
      </c>
      <c r="DS378" s="17">
        <v>744</v>
      </c>
      <c r="DT378" s="17">
        <v>744</v>
      </c>
      <c r="DU378" s="17">
        <v>672</v>
      </c>
      <c r="DV378" s="17">
        <v>744</v>
      </c>
      <c r="DW378" s="17">
        <v>720</v>
      </c>
      <c r="DX378" s="17">
        <v>744</v>
      </c>
      <c r="DY378" s="17">
        <v>720</v>
      </c>
      <c r="DZ378" s="17">
        <v>744</v>
      </c>
      <c r="EA378" s="17">
        <v>744</v>
      </c>
      <c r="EB378" s="17">
        <v>720</v>
      </c>
      <c r="EC378" s="17">
        <v>744</v>
      </c>
      <c r="ED378" s="17">
        <v>720</v>
      </c>
      <c r="EE378" s="17">
        <v>744</v>
      </c>
      <c r="EF378" s="17">
        <v>744</v>
      </c>
      <c r="EG378" s="17">
        <v>696</v>
      </c>
      <c r="EH378" s="17">
        <v>744</v>
      </c>
      <c r="EI378" s="17">
        <v>720</v>
      </c>
      <c r="EJ378" s="17">
        <v>744</v>
      </c>
      <c r="EK378" s="17">
        <v>720</v>
      </c>
      <c r="EL378" s="17">
        <v>744</v>
      </c>
      <c r="EM378" s="17">
        <v>744</v>
      </c>
      <c r="EN378" s="17">
        <v>720</v>
      </c>
      <c r="EO378" s="17">
        <v>744</v>
      </c>
      <c r="EP378" s="17">
        <v>720</v>
      </c>
      <c r="EQ378" s="17">
        <v>744</v>
      </c>
      <c r="ER378" s="17">
        <v>744</v>
      </c>
      <c r="ES378" s="17">
        <v>672</v>
      </c>
      <c r="ET378" s="17">
        <v>744</v>
      </c>
      <c r="EU378" s="17">
        <v>720</v>
      </c>
      <c r="EV378" s="17">
        <v>744</v>
      </c>
      <c r="EW378" s="17">
        <v>720</v>
      </c>
      <c r="EX378" s="17">
        <v>744</v>
      </c>
      <c r="EY378" s="17">
        <v>744</v>
      </c>
      <c r="EZ378" s="17">
        <v>720</v>
      </c>
      <c r="FA378" s="17">
        <v>744</v>
      </c>
      <c r="FB378" s="17">
        <v>720</v>
      </c>
      <c r="FC378" s="17">
        <v>744</v>
      </c>
      <c r="FD378" s="17">
        <v>744</v>
      </c>
      <c r="FE378" s="17">
        <v>672</v>
      </c>
      <c r="FF378" s="17">
        <v>744</v>
      </c>
      <c r="FG378" s="17">
        <v>720</v>
      </c>
      <c r="FH378" s="17">
        <v>744</v>
      </c>
      <c r="FI378" s="17">
        <v>720</v>
      </c>
      <c r="FJ378" s="17">
        <v>744</v>
      </c>
      <c r="FK378" s="17">
        <v>744</v>
      </c>
      <c r="FL378" s="17">
        <v>720</v>
      </c>
      <c r="FM378" s="17">
        <v>744</v>
      </c>
      <c r="FN378" s="17">
        <v>720</v>
      </c>
      <c r="FO378" s="17">
        <v>744</v>
      </c>
      <c r="FP378" s="17">
        <v>744</v>
      </c>
      <c r="FQ378" s="17">
        <v>672</v>
      </c>
      <c r="FR378" s="17">
        <v>744</v>
      </c>
      <c r="FS378" s="17">
        <v>720</v>
      </c>
      <c r="FT378" s="17">
        <v>744</v>
      </c>
      <c r="FU378" s="17">
        <v>720</v>
      </c>
      <c r="FV378" s="17">
        <v>744</v>
      </c>
      <c r="FW378" s="17">
        <v>744</v>
      </c>
      <c r="FX378" s="17">
        <v>720</v>
      </c>
      <c r="FY378" s="17">
        <v>744</v>
      </c>
      <c r="FZ378" s="17">
        <v>720</v>
      </c>
      <c r="GA378" s="17">
        <v>744</v>
      </c>
    </row>
    <row r="379" spans="2:183">
      <c r="B379" s="43" t="s">
        <v>97</v>
      </c>
      <c r="C379" s="647" t="s">
        <v>50</v>
      </c>
      <c r="D379" s="85">
        <v>611870.06000000006</v>
      </c>
      <c r="E379" s="85">
        <v>552857.75</v>
      </c>
      <c r="F379" s="85">
        <v>611130.06000000006</v>
      </c>
      <c r="G379" s="85">
        <v>592879.62</v>
      </c>
      <c r="H379" s="85">
        <v>605614.31000000006</v>
      </c>
      <c r="I379" s="85">
        <v>135214</v>
      </c>
      <c r="J379" s="85">
        <v>140387.91</v>
      </c>
      <c r="K379" s="85">
        <v>138457.54999999999</v>
      </c>
      <c r="L379" s="85">
        <v>135198.20000000001</v>
      </c>
      <c r="M379" s="85">
        <v>611138.43999999994</v>
      </c>
      <c r="N379" s="85">
        <v>590934.81000000006</v>
      </c>
      <c r="O379" s="85">
        <v>615435.93999999994</v>
      </c>
      <c r="P379" s="85">
        <v>807294.62</v>
      </c>
      <c r="Q379" s="85">
        <v>729434.75</v>
      </c>
      <c r="R379" s="85">
        <v>806318.5</v>
      </c>
      <c r="S379" s="85">
        <v>782239.19</v>
      </c>
      <c r="T379" s="85">
        <v>799041.25</v>
      </c>
      <c r="U379" s="85">
        <v>178399.91</v>
      </c>
      <c r="V379" s="85">
        <v>185226.3</v>
      </c>
      <c r="W379" s="85">
        <v>182679.34</v>
      </c>
      <c r="X379" s="85">
        <v>178379.06</v>
      </c>
      <c r="Y379" s="85">
        <v>806330</v>
      </c>
      <c r="Z379" s="85">
        <v>779674</v>
      </c>
      <c r="AA379" s="85">
        <v>811999.81</v>
      </c>
      <c r="AB379" s="85">
        <v>1082557.3799999999</v>
      </c>
      <c r="AC379" s="85">
        <v>886675.5</v>
      </c>
      <c r="AD379" s="85">
        <v>476902.66</v>
      </c>
      <c r="AE379" s="85">
        <v>519340.97</v>
      </c>
      <c r="AF379" s="85">
        <v>841414.62</v>
      </c>
      <c r="AG379" s="85">
        <v>1137655.3799999999</v>
      </c>
      <c r="AH379" s="85">
        <v>1897564.25</v>
      </c>
      <c r="AI379" s="85">
        <v>1846026.25</v>
      </c>
      <c r="AJ379" s="85">
        <v>931338</v>
      </c>
      <c r="AK379" s="85">
        <v>473799.19</v>
      </c>
      <c r="AL379" s="85">
        <v>817173.06</v>
      </c>
      <c r="AM379" s="85">
        <v>1108992.75</v>
      </c>
      <c r="AN379" s="85">
        <v>1080480</v>
      </c>
      <c r="AO379" s="85">
        <v>887692.69</v>
      </c>
      <c r="AP379" s="85">
        <v>457279.75</v>
      </c>
      <c r="AQ379" s="85">
        <v>534934.93999999994</v>
      </c>
      <c r="AR379" s="85">
        <v>815290.38</v>
      </c>
      <c r="AS379" s="85">
        <v>1204083.1200000001</v>
      </c>
      <c r="AT379" s="85">
        <v>1830864.88</v>
      </c>
      <c r="AU379" s="85">
        <v>1845721</v>
      </c>
      <c r="AV379" s="85">
        <v>927273.12</v>
      </c>
      <c r="AW379" s="85">
        <v>484655.72</v>
      </c>
      <c r="AX379" s="85">
        <v>843166.56</v>
      </c>
      <c r="AY379" s="85">
        <v>1107997.3799999999</v>
      </c>
      <c r="AZ379" s="85">
        <v>1098176.25</v>
      </c>
      <c r="BA379" s="85">
        <v>960393.94</v>
      </c>
      <c r="BB379" s="85">
        <v>446580.62</v>
      </c>
      <c r="BC379" s="85">
        <v>499647.19</v>
      </c>
      <c r="BD379" s="85">
        <v>851236.44</v>
      </c>
      <c r="BE379" s="85">
        <v>1227234</v>
      </c>
      <c r="BF379" s="85">
        <v>1883406.62</v>
      </c>
      <c r="BG379" s="85">
        <v>1931258</v>
      </c>
      <c r="BH379" s="85">
        <v>913588.81</v>
      </c>
      <c r="BI379" s="85">
        <v>492893.94</v>
      </c>
      <c r="BJ379" s="85">
        <v>862505.75</v>
      </c>
      <c r="BK379" s="85">
        <v>1140856</v>
      </c>
      <c r="BL379" s="85">
        <v>1135808.75</v>
      </c>
      <c r="BM379" s="85">
        <v>971049.69</v>
      </c>
      <c r="BN379" s="85">
        <v>487636.78</v>
      </c>
      <c r="BO379" s="85">
        <v>492323.19</v>
      </c>
      <c r="BP379" s="85">
        <v>839889.94</v>
      </c>
      <c r="BQ379" s="85">
        <v>1248973.5</v>
      </c>
      <c r="BR379" s="85">
        <v>1978042.5</v>
      </c>
      <c r="BS379" s="85">
        <v>2000143.5</v>
      </c>
      <c r="BT379" s="85">
        <v>930470.12</v>
      </c>
      <c r="BU379" s="85">
        <v>492505.66</v>
      </c>
      <c r="BV379" s="85">
        <v>890812.88</v>
      </c>
      <c r="BW379" s="85">
        <v>1149817.6200000001</v>
      </c>
      <c r="BX379" s="85">
        <v>1188656.25</v>
      </c>
      <c r="BY379" s="85">
        <v>967008.88</v>
      </c>
      <c r="BZ379" s="85">
        <v>490919</v>
      </c>
      <c r="CA379" s="85">
        <v>535782.18999999994</v>
      </c>
      <c r="CB379" s="85">
        <v>841120.31</v>
      </c>
      <c r="CC379" s="85">
        <v>1240587.8799999999</v>
      </c>
      <c r="CD379" s="85">
        <v>2086015</v>
      </c>
      <c r="CE379" s="85">
        <v>2055176.75</v>
      </c>
      <c r="CF379" s="85">
        <v>948487.31</v>
      </c>
      <c r="CG379" s="85">
        <v>519366.03</v>
      </c>
      <c r="CH379" s="85">
        <v>899089.12</v>
      </c>
      <c r="CI379" s="85">
        <v>1173652.25</v>
      </c>
      <c r="CJ379" s="85">
        <v>1209283.25</v>
      </c>
      <c r="CK379" s="85">
        <v>968158.12</v>
      </c>
      <c r="CL379" s="85">
        <v>521314.88</v>
      </c>
      <c r="CM379" s="85">
        <v>587318.43999999994</v>
      </c>
      <c r="CN379" s="85">
        <v>923321.94</v>
      </c>
      <c r="CO379" s="85">
        <v>1257658</v>
      </c>
      <c r="CP379" s="85">
        <v>2103593.75</v>
      </c>
      <c r="CQ379" s="85">
        <v>2036091.62</v>
      </c>
      <c r="CR379" s="85">
        <v>1024482.5</v>
      </c>
      <c r="CS379" s="85">
        <v>529569.62</v>
      </c>
      <c r="CT379" s="85">
        <v>903224.5</v>
      </c>
      <c r="CU379" s="85">
        <v>1226247.3799999999</v>
      </c>
      <c r="CV379" s="85">
        <v>1226640</v>
      </c>
      <c r="CW379" s="85">
        <v>990511.88</v>
      </c>
      <c r="CX379" s="85">
        <v>544021.38</v>
      </c>
      <c r="CY379" s="85">
        <v>613585.5</v>
      </c>
      <c r="CZ379" s="85">
        <v>920926.31</v>
      </c>
      <c r="DA379" s="85">
        <v>1335410.3799999999</v>
      </c>
      <c r="DB379" s="85">
        <v>2117848.5</v>
      </c>
      <c r="DC379" s="85">
        <v>2072654.12</v>
      </c>
      <c r="DD379" s="85">
        <v>1075095.6200000001</v>
      </c>
      <c r="DE379" s="85">
        <v>550924.56000000006</v>
      </c>
      <c r="DF379" s="85">
        <v>938958.94</v>
      </c>
      <c r="DG379" s="85">
        <v>1258771.1200000001</v>
      </c>
      <c r="DH379" s="85">
        <v>1260094.75</v>
      </c>
      <c r="DI379" s="85">
        <v>1040237.69</v>
      </c>
      <c r="DJ379" s="85">
        <v>523694.97</v>
      </c>
      <c r="DK379" s="85">
        <v>628906</v>
      </c>
      <c r="DL379" s="85">
        <v>952324.5</v>
      </c>
      <c r="DM379" s="85">
        <v>1404969.5</v>
      </c>
      <c r="DN379" s="85">
        <v>2131972.25</v>
      </c>
      <c r="DO379" s="85">
        <v>2148085.5</v>
      </c>
      <c r="DP379" s="85">
        <v>1085532.8799999999</v>
      </c>
      <c r="DQ379" s="85">
        <v>565180.5</v>
      </c>
      <c r="DR379" s="85">
        <v>979121.69</v>
      </c>
      <c r="DS379" s="85">
        <v>1296330</v>
      </c>
      <c r="DT379" s="85">
        <v>1285378</v>
      </c>
      <c r="DU379" s="85">
        <v>1123738</v>
      </c>
      <c r="DV379" s="85">
        <v>518398.44</v>
      </c>
      <c r="DW379" s="85">
        <v>586991.12</v>
      </c>
      <c r="DX379" s="85">
        <v>995848.44</v>
      </c>
      <c r="DY379" s="85">
        <v>1436166.25</v>
      </c>
      <c r="DZ379" s="85">
        <v>2201082.5</v>
      </c>
      <c r="EA379" s="85">
        <v>2256247.5</v>
      </c>
      <c r="EB379" s="85">
        <v>1072587.1200000001</v>
      </c>
      <c r="EC379" s="85">
        <v>575121.18999999994</v>
      </c>
      <c r="ED379" s="85">
        <v>1005583.06</v>
      </c>
      <c r="EE379" s="85">
        <v>1338420.25</v>
      </c>
      <c r="EF379" s="85">
        <v>1348352.62</v>
      </c>
      <c r="EG379" s="85">
        <v>1114780.75</v>
      </c>
      <c r="EH379" s="85">
        <v>561144.25</v>
      </c>
      <c r="EI379" s="85">
        <v>618726.56000000006</v>
      </c>
      <c r="EJ379" s="85">
        <v>954174.5</v>
      </c>
      <c r="EK379" s="85">
        <v>1418130.5</v>
      </c>
      <c r="EL379" s="85">
        <v>2382103.25</v>
      </c>
      <c r="EM379" s="85">
        <v>2351795</v>
      </c>
      <c r="EN379" s="85">
        <v>1087088.8799999999</v>
      </c>
      <c r="EO379" s="85">
        <v>584241</v>
      </c>
      <c r="EP379" s="85">
        <v>1029641.44</v>
      </c>
      <c r="EQ379" s="85">
        <v>1343183</v>
      </c>
      <c r="ER379" s="85">
        <v>1374504.38</v>
      </c>
      <c r="ES379" s="85">
        <v>1137137.3799999999</v>
      </c>
      <c r="ET379" s="85">
        <v>588756.38</v>
      </c>
      <c r="EU379" s="85">
        <v>627416.75</v>
      </c>
      <c r="EV379" s="85">
        <v>1102512.8799999999</v>
      </c>
      <c r="EW379" s="85">
        <v>1385650.38</v>
      </c>
      <c r="EX379" s="85">
        <v>2476456</v>
      </c>
      <c r="EY379" s="85">
        <v>2355865.75</v>
      </c>
      <c r="EZ379" s="85">
        <v>1106062.25</v>
      </c>
      <c r="FA379" s="85">
        <v>594141.25</v>
      </c>
      <c r="FB379" s="85">
        <v>1089207.25</v>
      </c>
      <c r="FC379" s="85">
        <v>1366800</v>
      </c>
      <c r="FD379" s="85">
        <v>1406965</v>
      </c>
      <c r="FE379" s="85">
        <v>1154087.75</v>
      </c>
      <c r="FF379" s="85">
        <v>614899.68999999994</v>
      </c>
      <c r="FG379" s="85">
        <v>690511.12</v>
      </c>
      <c r="FH379" s="85">
        <v>1084524.5</v>
      </c>
      <c r="FI379" s="85">
        <v>1480397.12</v>
      </c>
      <c r="FJ379" s="85">
        <v>2471326</v>
      </c>
      <c r="FK379" s="85">
        <v>2391421</v>
      </c>
      <c r="FL379" s="85">
        <v>1218105.75</v>
      </c>
      <c r="FM379" s="85">
        <v>612292</v>
      </c>
      <c r="FN379" s="85">
        <v>1064868.3799999999</v>
      </c>
      <c r="FO379" s="85">
        <v>1442281.62</v>
      </c>
      <c r="FP379" s="85">
        <v>1445040</v>
      </c>
      <c r="FQ379" s="85">
        <v>1166869.75</v>
      </c>
      <c r="FR379" s="85">
        <v>641906.56000000006</v>
      </c>
      <c r="FS379" s="85">
        <v>724398.19</v>
      </c>
      <c r="FT379" s="85">
        <v>1082305.75</v>
      </c>
      <c r="FU379" s="85">
        <v>1576383.12</v>
      </c>
      <c r="FV379" s="85">
        <v>2489250.5</v>
      </c>
      <c r="FW379" s="85">
        <v>2433375.25</v>
      </c>
      <c r="FX379" s="85">
        <v>1285238.75</v>
      </c>
      <c r="FY379" s="85">
        <v>641067.56000000006</v>
      </c>
      <c r="FZ379" s="85">
        <v>1104271.5</v>
      </c>
      <c r="GA379" s="85">
        <v>1484758.5</v>
      </c>
    </row>
    <row r="380" spans="2:183">
      <c r="B380" s="43" t="s">
        <v>97</v>
      </c>
      <c r="C380" s="647" t="s">
        <v>51</v>
      </c>
      <c r="D380" s="86">
        <v>17.689995628602354</v>
      </c>
      <c r="E380" s="86">
        <v>17.690004495633158</v>
      </c>
      <c r="F380" s="86">
        <v>17.690005074301027</v>
      </c>
      <c r="G380" s="86">
        <v>17.690004609883054</v>
      </c>
      <c r="H380" s="86">
        <v>17.689999719583913</v>
      </c>
      <c r="I380" s="86">
        <v>17.689994021087116</v>
      </c>
      <c r="J380" s="86">
        <v>17.690008820564518</v>
      </c>
      <c r="K380" s="86">
        <v>17.690005468334764</v>
      </c>
      <c r="L380" s="86">
        <v>17.689986706164362</v>
      </c>
      <c r="M380" s="86">
        <v>17.689996734894251</v>
      </c>
      <c r="N380" s="86">
        <v>17.690000185600852</v>
      </c>
      <c r="O380" s="86">
        <v>17.689998720898643</v>
      </c>
      <c r="P380" s="86">
        <v>23.339985451803603</v>
      </c>
      <c r="Q380" s="86">
        <v>23.340007455391639</v>
      </c>
      <c r="R380" s="86">
        <v>23.340004509846548</v>
      </c>
      <c r="S380" s="86">
        <v>23.340007668219705</v>
      </c>
      <c r="T380" s="86">
        <v>23.340002465324801</v>
      </c>
      <c r="U380" s="86">
        <v>23.339989507465791</v>
      </c>
      <c r="V380" s="86">
        <v>23.340007560483869</v>
      </c>
      <c r="W380" s="86">
        <v>23.339994991618628</v>
      </c>
      <c r="X380" s="86">
        <v>23.339979378853378</v>
      </c>
      <c r="Y380" s="86">
        <v>23.340006344957263</v>
      </c>
      <c r="Z380" s="86">
        <v>23.340024942358966</v>
      </c>
      <c r="AA380" s="86">
        <v>23.340001235985575</v>
      </c>
      <c r="AB380" s="86">
        <v>45.020006537431783</v>
      </c>
      <c r="AC380" s="86">
        <v>45.01999223159001</v>
      </c>
      <c r="AD380" s="86">
        <v>45.019995034517656</v>
      </c>
      <c r="AE380" s="86">
        <v>45.020013384443871</v>
      </c>
      <c r="AF380" s="86">
        <v>45.019990583098803</v>
      </c>
      <c r="AG380" s="86">
        <v>45.019999208547681</v>
      </c>
      <c r="AH380" s="86">
        <v>45.020001489939588</v>
      </c>
      <c r="AI380" s="86">
        <v>45.020001424231147</v>
      </c>
      <c r="AJ380" s="86">
        <v>45.01999061255723</v>
      </c>
      <c r="AK380" s="86">
        <v>45.020014841997337</v>
      </c>
      <c r="AL380" s="86">
        <v>45.020010103942795</v>
      </c>
      <c r="AM380" s="86">
        <v>45.01999119891984</v>
      </c>
      <c r="AN380" s="86">
        <v>45.02</v>
      </c>
      <c r="AO380" s="86">
        <v>45.020001785194445</v>
      </c>
      <c r="AP380" s="86">
        <v>45.019990627393604</v>
      </c>
      <c r="AQ380" s="86">
        <v>45.020008146666932</v>
      </c>
      <c r="AR380" s="86">
        <v>45.019988381801397</v>
      </c>
      <c r="AS380" s="86">
        <v>45.019992881050733</v>
      </c>
      <c r="AT380" s="86">
        <v>45.020001814703079</v>
      </c>
      <c r="AU380" s="86">
        <v>45.019990092153705</v>
      </c>
      <c r="AV380" s="86">
        <v>45.019989396472873</v>
      </c>
      <c r="AW380" s="86">
        <v>45.020010515227568</v>
      </c>
      <c r="AX380" s="86">
        <v>45.02000191150379</v>
      </c>
      <c r="AY380" s="86">
        <v>45.01999209304045</v>
      </c>
      <c r="AZ380" s="86">
        <v>46.100001217382029</v>
      </c>
      <c r="BA380" s="86">
        <v>46.100000768018184</v>
      </c>
      <c r="BB380" s="86">
        <v>46.100024671706308</v>
      </c>
      <c r="BC380" s="86">
        <v>46.100016330929215</v>
      </c>
      <c r="BD380" s="86">
        <v>46.099996750609257</v>
      </c>
      <c r="BE380" s="86">
        <v>46.099996506534467</v>
      </c>
      <c r="BF380" s="86">
        <v>46.099997038292436</v>
      </c>
      <c r="BG380" s="86">
        <v>46.099987086089477</v>
      </c>
      <c r="BH380" s="86">
        <v>46.100010899435553</v>
      </c>
      <c r="BI380" s="86">
        <v>46.100010849395424</v>
      </c>
      <c r="BJ380" s="86">
        <v>46.100005612137181</v>
      </c>
      <c r="BK380" s="86">
        <v>46.099997494688338</v>
      </c>
      <c r="BL380" s="86">
        <v>47.260007930699174</v>
      </c>
      <c r="BM380" s="86">
        <v>47.25999453934083</v>
      </c>
      <c r="BN380" s="86">
        <v>47.26000637709982</v>
      </c>
      <c r="BO380" s="86">
        <v>47.260016722135134</v>
      </c>
      <c r="BP380" s="86">
        <v>47.259992718756628</v>
      </c>
      <c r="BQ380" s="86">
        <v>47.259997177205292</v>
      </c>
      <c r="BR380" s="86">
        <v>47.259983337510505</v>
      </c>
      <c r="BS380" s="86">
        <v>47.259991404024326</v>
      </c>
      <c r="BT380" s="86">
        <v>47.260005932451321</v>
      </c>
      <c r="BU380" s="86">
        <v>47.260021168407825</v>
      </c>
      <c r="BV380" s="86">
        <v>47.259983447573369</v>
      </c>
      <c r="BW380" s="86">
        <v>47.260010333087955</v>
      </c>
      <c r="BX380" s="86">
        <v>48.490001195263169</v>
      </c>
      <c r="BY380" s="86">
        <v>48.489998214862375</v>
      </c>
      <c r="BZ380" s="86">
        <v>48.489993708101345</v>
      </c>
      <c r="CA380" s="86">
        <v>48.490016136725025</v>
      </c>
      <c r="CB380" s="86">
        <v>48.490009373778562</v>
      </c>
      <c r="CC380" s="86">
        <v>48.489993711013852</v>
      </c>
      <c r="CD380" s="86">
        <v>48.489998370506022</v>
      </c>
      <c r="CE380" s="86">
        <v>48.489996819518531</v>
      </c>
      <c r="CF380" s="86">
        <v>48.49000611948486</v>
      </c>
      <c r="CG380" s="86">
        <v>48.489983465271933</v>
      </c>
      <c r="CH380" s="86">
        <v>48.490007949631476</v>
      </c>
      <c r="CI380" s="86">
        <v>48.49001198149066</v>
      </c>
      <c r="CJ380" s="86">
        <v>49.780004569302115</v>
      </c>
      <c r="CK380" s="86">
        <v>49.779991917214168</v>
      </c>
      <c r="CL380" s="86">
        <v>49.779981245905901</v>
      </c>
      <c r="CM380" s="86">
        <v>49.780005221100019</v>
      </c>
      <c r="CN380" s="86">
        <v>49.780000593054254</v>
      </c>
      <c r="CO380" s="86">
        <v>49.780005953059494</v>
      </c>
      <c r="CP380" s="86">
        <v>49.77999924747639</v>
      </c>
      <c r="CQ380" s="86">
        <v>49.779988220570196</v>
      </c>
      <c r="CR380" s="86">
        <v>49.779982808727418</v>
      </c>
      <c r="CS380" s="86">
        <v>49.780002256020751</v>
      </c>
      <c r="CT380" s="86">
        <v>49.779986364886433</v>
      </c>
      <c r="CU380" s="86">
        <v>49.779988422195281</v>
      </c>
      <c r="CV380" s="86">
        <v>51.11</v>
      </c>
      <c r="CW380" s="86">
        <v>51.110004127966974</v>
      </c>
      <c r="CX380" s="86">
        <v>51.109990201171918</v>
      </c>
      <c r="CY380" s="86">
        <v>51.110019916386157</v>
      </c>
      <c r="CZ380" s="86">
        <v>51.109986280782216</v>
      </c>
      <c r="DA380" s="86">
        <v>51.110004684600824</v>
      </c>
      <c r="DB380" s="86">
        <v>51.109996435558791</v>
      </c>
      <c r="DC380" s="86">
        <v>51.11000002219329</v>
      </c>
      <c r="DD380" s="86">
        <v>51.109992231972143</v>
      </c>
      <c r="DE380" s="86">
        <v>51.110014759921668</v>
      </c>
      <c r="DF380" s="86">
        <v>51.110014353887273</v>
      </c>
      <c r="DG380" s="86">
        <v>51.109991729151439</v>
      </c>
      <c r="DH380" s="86">
        <v>52.499988542530751</v>
      </c>
      <c r="DI380" s="86">
        <v>52.500003280500451</v>
      </c>
      <c r="DJ380" s="86">
        <v>52.500012029906344</v>
      </c>
      <c r="DK380" s="86">
        <v>52.500008347830736</v>
      </c>
      <c r="DL380" s="86">
        <v>52.499983461524891</v>
      </c>
      <c r="DM380" s="86">
        <v>52.500007473472905</v>
      </c>
      <c r="DN380" s="86">
        <v>52.499993843729222</v>
      </c>
      <c r="DO380" s="86">
        <v>52.500005499083358</v>
      </c>
      <c r="DP380" s="86">
        <v>52.499991778232818</v>
      </c>
      <c r="DQ380" s="86">
        <v>52.500013933605437</v>
      </c>
      <c r="DR380" s="86">
        <v>52.49999142088393</v>
      </c>
      <c r="DS380" s="86">
        <v>52.5</v>
      </c>
      <c r="DT380" s="86">
        <v>53.920006241974676</v>
      </c>
      <c r="DU380" s="86">
        <v>53.919995547204429</v>
      </c>
      <c r="DV380" s="86">
        <v>53.920024630208829</v>
      </c>
      <c r="DW380" s="86">
        <v>53.920018959557538</v>
      </c>
      <c r="DX380" s="86">
        <v>53.919997834208672</v>
      </c>
      <c r="DY380" s="86">
        <v>53.920001516793796</v>
      </c>
      <c r="DZ380" s="86">
        <v>53.920003939123873</v>
      </c>
      <c r="EA380" s="86">
        <v>53.919990651069824</v>
      </c>
      <c r="EB380" s="86">
        <v>53.920011823735855</v>
      </c>
      <c r="EC380" s="86">
        <v>53.920021113443497</v>
      </c>
      <c r="ED380" s="86">
        <v>53.919992664698434</v>
      </c>
      <c r="EE380" s="86">
        <v>53.919986995585425</v>
      </c>
      <c r="EF380" s="86">
        <v>55.410005712148802</v>
      </c>
      <c r="EG380" s="86">
        <v>55.409985302282394</v>
      </c>
      <c r="EH380" s="86">
        <v>55.409997699249445</v>
      </c>
      <c r="EI380" s="86">
        <v>55.410019227445368</v>
      </c>
      <c r="EJ380" s="86">
        <v>55.409993809617283</v>
      </c>
      <c r="EK380" s="86">
        <v>55.409986398842513</v>
      </c>
      <c r="EL380" s="86">
        <v>55.410004631256825</v>
      </c>
      <c r="EM380" s="86">
        <v>55.409989557887755</v>
      </c>
      <c r="EN380" s="86">
        <v>55.410004587389771</v>
      </c>
      <c r="EO380" s="86">
        <v>55.410016729957249</v>
      </c>
      <c r="EP380" s="86">
        <v>55.410004073784471</v>
      </c>
      <c r="EQ380" s="86">
        <v>55.409988362600089</v>
      </c>
      <c r="ER380" s="86">
        <v>56.949984027538093</v>
      </c>
      <c r="ES380" s="86">
        <v>56.950010742569461</v>
      </c>
      <c r="ET380" s="86">
        <v>56.949988053932387</v>
      </c>
      <c r="EU380" s="86">
        <v>56.950028002254705</v>
      </c>
      <c r="EV380" s="86">
        <v>56.95000906540573</v>
      </c>
      <c r="EW380" s="86">
        <v>56.949997123011791</v>
      </c>
      <c r="EX380" s="86">
        <v>56.949988214259022</v>
      </c>
      <c r="EY380" s="86">
        <v>56.950007082895986</v>
      </c>
      <c r="EZ380" s="86">
        <v>56.949992379634267</v>
      </c>
      <c r="FA380" s="86">
        <v>56.950011885728308</v>
      </c>
      <c r="FB380" s="86">
        <v>56.949988183426683</v>
      </c>
      <c r="FC380" s="86">
        <v>56.95</v>
      </c>
      <c r="FD380" s="86">
        <v>58.550012609164995</v>
      </c>
      <c r="FE380" s="86">
        <v>58.549995814551657</v>
      </c>
      <c r="FF380" s="86">
        <v>58.54999795279624</v>
      </c>
      <c r="FG380" s="86">
        <v>58.549994785276333</v>
      </c>
      <c r="FH380" s="86">
        <v>58.549995816023824</v>
      </c>
      <c r="FI380" s="86">
        <v>58.550007277237441</v>
      </c>
      <c r="FJ380" s="86">
        <v>58.550004134208002</v>
      </c>
      <c r="FK380" s="86">
        <v>58.550002840068863</v>
      </c>
      <c r="FL380" s="86">
        <v>58.549996779549076</v>
      </c>
      <c r="FM380" s="86">
        <v>58.550010088366442</v>
      </c>
      <c r="FN380" s="86">
        <v>58.550011464024671</v>
      </c>
      <c r="FO380" s="86">
        <v>58.549982259815359</v>
      </c>
      <c r="FP380" s="86">
        <v>60.21</v>
      </c>
      <c r="FQ380" s="86">
        <v>60.209997420020642</v>
      </c>
      <c r="FR380" s="86">
        <v>60.209992749361476</v>
      </c>
      <c r="FS380" s="86">
        <v>60.21001995646315</v>
      </c>
      <c r="FT380" s="86">
        <v>60.209982798828626</v>
      </c>
      <c r="FU380" s="86">
        <v>60.209993193646497</v>
      </c>
      <c r="FV380" s="86">
        <v>60.209997820660959</v>
      </c>
      <c r="FW380" s="86">
        <v>60.209988615559496</v>
      </c>
      <c r="FX380" s="86">
        <v>60.209986067608178</v>
      </c>
      <c r="FY380" s="86">
        <v>60.210023489765845</v>
      </c>
      <c r="FZ380" s="86">
        <v>60.210012578835816</v>
      </c>
      <c r="GA380" s="86">
        <v>60.209990644643668</v>
      </c>
    </row>
    <row r="381" spans="2:183">
      <c r="B381" s="43" t="s">
        <v>97</v>
      </c>
      <c r="C381" s="647" t="s">
        <v>52</v>
      </c>
      <c r="D381" s="87">
        <v>0</v>
      </c>
      <c r="E381" s="87">
        <v>0</v>
      </c>
      <c r="F381" s="87">
        <v>0</v>
      </c>
      <c r="G381" s="87">
        <v>0</v>
      </c>
      <c r="H381" s="87">
        <v>0</v>
      </c>
      <c r="I381" s="87">
        <v>0</v>
      </c>
      <c r="J381" s="87">
        <v>0</v>
      </c>
      <c r="K381" s="87">
        <v>0</v>
      </c>
      <c r="L381" s="87">
        <v>0</v>
      </c>
      <c r="M381" s="87">
        <v>0</v>
      </c>
      <c r="N381" s="87">
        <v>0</v>
      </c>
      <c r="O381" s="87">
        <v>0</v>
      </c>
      <c r="P381" s="87">
        <v>0</v>
      </c>
      <c r="Q381" s="87">
        <v>0</v>
      </c>
      <c r="R381" s="87">
        <v>0</v>
      </c>
      <c r="S381" s="87">
        <v>0</v>
      </c>
      <c r="T381" s="87">
        <v>0</v>
      </c>
      <c r="U381" s="87">
        <v>0</v>
      </c>
      <c r="V381" s="87">
        <v>0</v>
      </c>
      <c r="W381" s="87">
        <v>0</v>
      </c>
      <c r="X381" s="87">
        <v>0</v>
      </c>
      <c r="Y381" s="87">
        <v>0</v>
      </c>
      <c r="Z381" s="87">
        <v>0</v>
      </c>
      <c r="AA381" s="87">
        <v>0</v>
      </c>
      <c r="AB381" s="87">
        <v>0</v>
      </c>
      <c r="AC381" s="87">
        <v>0</v>
      </c>
      <c r="AD381" s="87">
        <v>0</v>
      </c>
      <c r="AE381" s="87">
        <v>0</v>
      </c>
      <c r="AF381" s="87">
        <v>0</v>
      </c>
      <c r="AG381" s="87">
        <v>0</v>
      </c>
      <c r="AH381" s="87">
        <v>0</v>
      </c>
      <c r="AI381" s="87">
        <v>0</v>
      </c>
      <c r="AJ381" s="87">
        <v>0</v>
      </c>
      <c r="AK381" s="87">
        <v>0</v>
      </c>
      <c r="AL381" s="87">
        <v>0</v>
      </c>
      <c r="AM381" s="87">
        <v>0</v>
      </c>
      <c r="AN381" s="87">
        <v>0</v>
      </c>
      <c r="AO381" s="87">
        <v>0</v>
      </c>
      <c r="AP381" s="87">
        <v>0</v>
      </c>
      <c r="AQ381" s="87">
        <v>0</v>
      </c>
      <c r="AR381" s="87">
        <v>0</v>
      </c>
      <c r="AS381" s="87">
        <v>0</v>
      </c>
      <c r="AT381" s="87">
        <v>0</v>
      </c>
      <c r="AU381" s="87">
        <v>0</v>
      </c>
      <c r="AV381" s="87">
        <v>0</v>
      </c>
      <c r="AW381" s="87">
        <v>0</v>
      </c>
      <c r="AX381" s="87">
        <v>0</v>
      </c>
      <c r="AY381" s="87">
        <v>0</v>
      </c>
      <c r="AZ381" s="87">
        <v>0</v>
      </c>
      <c r="BA381" s="87">
        <v>0</v>
      </c>
      <c r="BB381" s="87">
        <v>0</v>
      </c>
      <c r="BC381" s="87">
        <v>0</v>
      </c>
      <c r="BD381" s="87">
        <v>0</v>
      </c>
      <c r="BE381" s="87">
        <v>0</v>
      </c>
      <c r="BF381" s="87">
        <v>0</v>
      </c>
      <c r="BG381" s="87">
        <v>0</v>
      </c>
      <c r="BH381" s="87">
        <v>0</v>
      </c>
      <c r="BI381" s="87">
        <v>0</v>
      </c>
      <c r="BJ381" s="87">
        <v>0</v>
      </c>
      <c r="BK381" s="87">
        <v>0</v>
      </c>
      <c r="BL381" s="87">
        <v>0</v>
      </c>
      <c r="BM381" s="87">
        <v>0</v>
      </c>
      <c r="BN381" s="87">
        <v>0</v>
      </c>
      <c r="BO381" s="87">
        <v>0</v>
      </c>
      <c r="BP381" s="87">
        <v>0</v>
      </c>
      <c r="BQ381" s="87">
        <v>0</v>
      </c>
      <c r="BR381" s="87">
        <v>0</v>
      </c>
      <c r="BS381" s="87">
        <v>0</v>
      </c>
      <c r="BT381" s="87">
        <v>0</v>
      </c>
      <c r="BU381" s="87">
        <v>0</v>
      </c>
      <c r="BV381" s="87">
        <v>0</v>
      </c>
      <c r="BW381" s="87">
        <v>0</v>
      </c>
      <c r="BX381" s="87">
        <v>0</v>
      </c>
      <c r="BY381" s="87">
        <v>0</v>
      </c>
      <c r="BZ381" s="87">
        <v>0</v>
      </c>
      <c r="CA381" s="87">
        <v>0</v>
      </c>
      <c r="CB381" s="87">
        <v>0</v>
      </c>
      <c r="CC381" s="87">
        <v>0</v>
      </c>
      <c r="CD381" s="87">
        <v>0</v>
      </c>
      <c r="CE381" s="87">
        <v>0</v>
      </c>
      <c r="CF381" s="87">
        <v>0</v>
      </c>
      <c r="CG381" s="87">
        <v>0</v>
      </c>
      <c r="CH381" s="87">
        <v>0</v>
      </c>
      <c r="CI381" s="87">
        <v>0</v>
      </c>
      <c r="CJ381" s="87">
        <v>0</v>
      </c>
      <c r="CK381" s="87">
        <v>0</v>
      </c>
      <c r="CL381" s="87">
        <v>0</v>
      </c>
      <c r="CM381" s="87">
        <v>0</v>
      </c>
      <c r="CN381" s="87">
        <v>0</v>
      </c>
      <c r="CO381" s="87">
        <v>0</v>
      </c>
      <c r="CP381" s="87">
        <v>0</v>
      </c>
      <c r="CQ381" s="87">
        <v>0</v>
      </c>
      <c r="CR381" s="87">
        <v>0</v>
      </c>
      <c r="CS381" s="87">
        <v>0</v>
      </c>
      <c r="CT381" s="87">
        <v>0</v>
      </c>
      <c r="CU381" s="87">
        <v>0</v>
      </c>
      <c r="CV381" s="87">
        <v>0</v>
      </c>
      <c r="CW381" s="87">
        <v>0</v>
      </c>
      <c r="CX381" s="87">
        <v>0</v>
      </c>
      <c r="CY381" s="87">
        <v>0</v>
      </c>
      <c r="CZ381" s="87">
        <v>0</v>
      </c>
      <c r="DA381" s="87">
        <v>0</v>
      </c>
      <c r="DB381" s="87">
        <v>0</v>
      </c>
      <c r="DC381" s="87">
        <v>0</v>
      </c>
      <c r="DD381" s="87">
        <v>0</v>
      </c>
      <c r="DE381" s="87">
        <v>0</v>
      </c>
      <c r="DF381" s="87">
        <v>0</v>
      </c>
      <c r="DG381" s="87">
        <v>0</v>
      </c>
      <c r="DH381" s="87">
        <v>0</v>
      </c>
      <c r="DI381" s="87">
        <v>0</v>
      </c>
      <c r="DJ381" s="87">
        <v>0</v>
      </c>
      <c r="DK381" s="87">
        <v>0</v>
      </c>
      <c r="DL381" s="87">
        <v>0</v>
      </c>
      <c r="DM381" s="87">
        <v>0</v>
      </c>
      <c r="DN381" s="87">
        <v>0</v>
      </c>
      <c r="DO381" s="87">
        <v>0</v>
      </c>
      <c r="DP381" s="87">
        <v>0</v>
      </c>
      <c r="DQ381" s="87">
        <v>0</v>
      </c>
      <c r="DR381" s="87">
        <v>0</v>
      </c>
      <c r="DS381" s="87">
        <v>0</v>
      </c>
      <c r="DT381" s="87">
        <v>0</v>
      </c>
      <c r="DU381" s="87">
        <v>0</v>
      </c>
      <c r="DV381" s="87">
        <v>0</v>
      </c>
      <c r="DW381" s="87">
        <v>0</v>
      </c>
      <c r="DX381" s="87">
        <v>0</v>
      </c>
      <c r="DY381" s="87">
        <v>0</v>
      </c>
      <c r="DZ381" s="87">
        <v>0</v>
      </c>
      <c r="EA381" s="87">
        <v>0</v>
      </c>
      <c r="EB381" s="87">
        <v>0</v>
      </c>
      <c r="EC381" s="87">
        <v>0</v>
      </c>
      <c r="ED381" s="87">
        <v>0</v>
      </c>
      <c r="EE381" s="87">
        <v>0</v>
      </c>
      <c r="EF381" s="87">
        <v>0</v>
      </c>
      <c r="EG381" s="87">
        <v>0</v>
      </c>
      <c r="EH381" s="87">
        <v>0</v>
      </c>
      <c r="EI381" s="87">
        <v>0</v>
      </c>
      <c r="EJ381" s="87">
        <v>0</v>
      </c>
      <c r="EK381" s="87">
        <v>0</v>
      </c>
      <c r="EL381" s="87">
        <v>0</v>
      </c>
      <c r="EM381" s="87">
        <v>0</v>
      </c>
      <c r="EN381" s="87">
        <v>0</v>
      </c>
      <c r="EO381" s="87">
        <v>0</v>
      </c>
      <c r="EP381" s="87">
        <v>0</v>
      </c>
      <c r="EQ381" s="87">
        <v>0</v>
      </c>
      <c r="ER381" s="87">
        <v>0</v>
      </c>
      <c r="ES381" s="87">
        <v>0</v>
      </c>
      <c r="ET381" s="87">
        <v>0</v>
      </c>
      <c r="EU381" s="87">
        <v>0</v>
      </c>
      <c r="EV381" s="87">
        <v>0</v>
      </c>
      <c r="EW381" s="87">
        <v>0</v>
      </c>
      <c r="EX381" s="87">
        <v>0</v>
      </c>
      <c r="EY381" s="87">
        <v>0</v>
      </c>
      <c r="EZ381" s="87">
        <v>0</v>
      </c>
      <c r="FA381" s="87">
        <v>0</v>
      </c>
      <c r="FB381" s="87">
        <v>0</v>
      </c>
      <c r="FC381" s="87">
        <v>0</v>
      </c>
      <c r="FD381" s="87">
        <v>0</v>
      </c>
      <c r="FE381" s="87">
        <v>0</v>
      </c>
      <c r="FF381" s="87">
        <v>0</v>
      </c>
      <c r="FG381" s="87">
        <v>0</v>
      </c>
      <c r="FH381" s="87">
        <v>0</v>
      </c>
      <c r="FI381" s="87">
        <v>0</v>
      </c>
      <c r="FJ381" s="87">
        <v>0</v>
      </c>
      <c r="FK381" s="87">
        <v>0</v>
      </c>
      <c r="FL381" s="87">
        <v>0</v>
      </c>
      <c r="FM381" s="87">
        <v>0</v>
      </c>
      <c r="FN381" s="87">
        <v>0</v>
      </c>
      <c r="FO381" s="87">
        <v>0</v>
      </c>
      <c r="FP381" s="87">
        <v>0</v>
      </c>
      <c r="FQ381" s="87">
        <v>0</v>
      </c>
      <c r="FR381" s="87">
        <v>0</v>
      </c>
      <c r="FS381" s="87">
        <v>0</v>
      </c>
      <c r="FT381" s="87">
        <v>0</v>
      </c>
      <c r="FU381" s="87">
        <v>0</v>
      </c>
      <c r="FV381" s="87">
        <v>0</v>
      </c>
      <c r="FW381" s="87">
        <v>0</v>
      </c>
      <c r="FX381" s="87">
        <v>0</v>
      </c>
      <c r="FY381" s="87">
        <v>0</v>
      </c>
      <c r="FZ381" s="87">
        <v>0</v>
      </c>
      <c r="GA381" s="87">
        <v>0</v>
      </c>
    </row>
    <row r="382" spans="2:183">
      <c r="B382" s="43" t="s">
        <v>97</v>
      </c>
      <c r="C382" s="647" t="s">
        <v>53</v>
      </c>
      <c r="D382" s="86">
        <v>0</v>
      </c>
      <c r="E382" s="86">
        <v>0</v>
      </c>
      <c r="F382" s="86">
        <v>0</v>
      </c>
      <c r="G382" s="86">
        <v>0</v>
      </c>
      <c r="H382" s="86">
        <v>0</v>
      </c>
      <c r="I382" s="86">
        <v>0</v>
      </c>
      <c r="J382" s="86">
        <v>0</v>
      </c>
      <c r="K382" s="86">
        <v>0</v>
      </c>
      <c r="L382" s="86">
        <v>0</v>
      </c>
      <c r="M382" s="86">
        <v>0</v>
      </c>
      <c r="N382" s="86">
        <v>0</v>
      </c>
      <c r="O382" s="86">
        <v>0</v>
      </c>
      <c r="P382" s="86">
        <v>0</v>
      </c>
      <c r="Q382" s="86">
        <v>0</v>
      </c>
      <c r="R382" s="86">
        <v>0</v>
      </c>
      <c r="S382" s="86">
        <v>0</v>
      </c>
      <c r="T382" s="86">
        <v>0</v>
      </c>
      <c r="U382" s="86">
        <v>0</v>
      </c>
      <c r="V382" s="86">
        <v>0</v>
      </c>
      <c r="W382" s="86">
        <v>0</v>
      </c>
      <c r="X382" s="86">
        <v>0</v>
      </c>
      <c r="Y382" s="86">
        <v>0</v>
      </c>
      <c r="Z382" s="86">
        <v>0</v>
      </c>
      <c r="AA382" s="86">
        <v>0</v>
      </c>
      <c r="AB382" s="86">
        <v>0</v>
      </c>
      <c r="AC382" s="86">
        <v>0</v>
      </c>
      <c r="AD382" s="86">
        <v>0</v>
      </c>
      <c r="AE382" s="86">
        <v>0</v>
      </c>
      <c r="AF382" s="86">
        <v>0</v>
      </c>
      <c r="AG382" s="86">
        <v>0</v>
      </c>
      <c r="AH382" s="86">
        <v>0</v>
      </c>
      <c r="AI382" s="86">
        <v>0</v>
      </c>
      <c r="AJ382" s="86">
        <v>0</v>
      </c>
      <c r="AK382" s="86">
        <v>0</v>
      </c>
      <c r="AL382" s="86">
        <v>0</v>
      </c>
      <c r="AM382" s="86">
        <v>0</v>
      </c>
      <c r="AN382" s="86">
        <v>0</v>
      </c>
      <c r="AO382" s="86">
        <v>0</v>
      </c>
      <c r="AP382" s="86">
        <v>0</v>
      </c>
      <c r="AQ382" s="86">
        <v>0</v>
      </c>
      <c r="AR382" s="86">
        <v>0</v>
      </c>
      <c r="AS382" s="86">
        <v>0</v>
      </c>
      <c r="AT382" s="86">
        <v>0</v>
      </c>
      <c r="AU382" s="86">
        <v>0</v>
      </c>
      <c r="AV382" s="86">
        <v>0</v>
      </c>
      <c r="AW382" s="86">
        <v>0</v>
      </c>
      <c r="AX382" s="86">
        <v>0</v>
      </c>
      <c r="AY382" s="86">
        <v>0</v>
      </c>
      <c r="AZ382" s="86">
        <v>0</v>
      </c>
      <c r="BA382" s="86">
        <v>0</v>
      </c>
      <c r="BB382" s="86">
        <v>0</v>
      </c>
      <c r="BC382" s="86">
        <v>0</v>
      </c>
      <c r="BD382" s="86">
        <v>0</v>
      </c>
      <c r="BE382" s="86">
        <v>0</v>
      </c>
      <c r="BF382" s="86">
        <v>0</v>
      </c>
      <c r="BG382" s="86">
        <v>0</v>
      </c>
      <c r="BH382" s="86">
        <v>0</v>
      </c>
      <c r="BI382" s="86">
        <v>0</v>
      </c>
      <c r="BJ382" s="86">
        <v>0</v>
      </c>
      <c r="BK382" s="86">
        <v>0</v>
      </c>
      <c r="BL382" s="86">
        <v>0</v>
      </c>
      <c r="BM382" s="86">
        <v>0</v>
      </c>
      <c r="BN382" s="86">
        <v>0</v>
      </c>
      <c r="BO382" s="86">
        <v>0</v>
      </c>
      <c r="BP382" s="86">
        <v>0</v>
      </c>
      <c r="BQ382" s="86">
        <v>0</v>
      </c>
      <c r="BR382" s="86">
        <v>0</v>
      </c>
      <c r="BS382" s="86">
        <v>0</v>
      </c>
      <c r="BT382" s="86">
        <v>0</v>
      </c>
      <c r="BU382" s="86">
        <v>0</v>
      </c>
      <c r="BV382" s="86">
        <v>0</v>
      </c>
      <c r="BW382" s="86">
        <v>0</v>
      </c>
      <c r="BX382" s="86">
        <v>0</v>
      </c>
      <c r="BY382" s="86">
        <v>0</v>
      </c>
      <c r="BZ382" s="86">
        <v>0</v>
      </c>
      <c r="CA382" s="86">
        <v>0</v>
      </c>
      <c r="CB382" s="86">
        <v>0</v>
      </c>
      <c r="CC382" s="86">
        <v>0</v>
      </c>
      <c r="CD382" s="86">
        <v>0</v>
      </c>
      <c r="CE382" s="86">
        <v>0</v>
      </c>
      <c r="CF382" s="86">
        <v>0</v>
      </c>
      <c r="CG382" s="86">
        <v>0</v>
      </c>
      <c r="CH382" s="86">
        <v>0</v>
      </c>
      <c r="CI382" s="86">
        <v>0</v>
      </c>
      <c r="CJ382" s="86">
        <v>0</v>
      </c>
      <c r="CK382" s="86">
        <v>0</v>
      </c>
      <c r="CL382" s="86">
        <v>0</v>
      </c>
      <c r="CM382" s="86">
        <v>0</v>
      </c>
      <c r="CN382" s="86">
        <v>0</v>
      </c>
      <c r="CO382" s="86">
        <v>0</v>
      </c>
      <c r="CP382" s="86">
        <v>0</v>
      </c>
      <c r="CQ382" s="86">
        <v>0</v>
      </c>
      <c r="CR382" s="86">
        <v>0</v>
      </c>
      <c r="CS382" s="86">
        <v>0</v>
      </c>
      <c r="CT382" s="86">
        <v>0</v>
      </c>
      <c r="CU382" s="86">
        <v>0</v>
      </c>
      <c r="CV382" s="86">
        <v>0</v>
      </c>
      <c r="CW382" s="86">
        <v>0</v>
      </c>
      <c r="CX382" s="86">
        <v>0</v>
      </c>
      <c r="CY382" s="86">
        <v>0</v>
      </c>
      <c r="CZ382" s="86">
        <v>0</v>
      </c>
      <c r="DA382" s="86">
        <v>0</v>
      </c>
      <c r="DB382" s="86">
        <v>0</v>
      </c>
      <c r="DC382" s="86">
        <v>0</v>
      </c>
      <c r="DD382" s="86">
        <v>0</v>
      </c>
      <c r="DE382" s="86">
        <v>0</v>
      </c>
      <c r="DF382" s="86">
        <v>0</v>
      </c>
      <c r="DG382" s="86">
        <v>0</v>
      </c>
      <c r="DH382" s="86">
        <v>0</v>
      </c>
      <c r="DI382" s="86">
        <v>0</v>
      </c>
      <c r="DJ382" s="86">
        <v>0</v>
      </c>
      <c r="DK382" s="86">
        <v>0</v>
      </c>
      <c r="DL382" s="86">
        <v>0</v>
      </c>
      <c r="DM382" s="86">
        <v>0</v>
      </c>
      <c r="DN382" s="86">
        <v>0</v>
      </c>
      <c r="DO382" s="86">
        <v>0</v>
      </c>
      <c r="DP382" s="86">
        <v>0</v>
      </c>
      <c r="DQ382" s="86">
        <v>0</v>
      </c>
      <c r="DR382" s="86">
        <v>0</v>
      </c>
      <c r="DS382" s="86">
        <v>0</v>
      </c>
      <c r="DT382" s="86">
        <v>0</v>
      </c>
      <c r="DU382" s="86">
        <v>0</v>
      </c>
      <c r="DV382" s="86">
        <v>0</v>
      </c>
      <c r="DW382" s="86">
        <v>0</v>
      </c>
      <c r="DX382" s="86">
        <v>0</v>
      </c>
      <c r="DY382" s="86">
        <v>0</v>
      </c>
      <c r="DZ382" s="86">
        <v>0</v>
      </c>
      <c r="EA382" s="86">
        <v>0</v>
      </c>
      <c r="EB382" s="86">
        <v>0</v>
      </c>
      <c r="EC382" s="86">
        <v>0</v>
      </c>
      <c r="ED382" s="86">
        <v>0</v>
      </c>
      <c r="EE382" s="86">
        <v>0</v>
      </c>
      <c r="EF382" s="86">
        <v>0</v>
      </c>
      <c r="EG382" s="86">
        <v>0</v>
      </c>
      <c r="EH382" s="86">
        <v>0</v>
      </c>
      <c r="EI382" s="86">
        <v>0</v>
      </c>
      <c r="EJ382" s="86">
        <v>0</v>
      </c>
      <c r="EK382" s="86">
        <v>0</v>
      </c>
      <c r="EL382" s="86">
        <v>0</v>
      </c>
      <c r="EM382" s="86">
        <v>0</v>
      </c>
      <c r="EN382" s="86">
        <v>0</v>
      </c>
      <c r="EO382" s="86">
        <v>0</v>
      </c>
      <c r="EP382" s="86">
        <v>0</v>
      </c>
      <c r="EQ382" s="86">
        <v>0</v>
      </c>
      <c r="ER382" s="86">
        <v>0</v>
      </c>
      <c r="ES382" s="86">
        <v>0</v>
      </c>
      <c r="ET382" s="86">
        <v>0</v>
      </c>
      <c r="EU382" s="86">
        <v>0</v>
      </c>
      <c r="EV382" s="86">
        <v>0</v>
      </c>
      <c r="EW382" s="86">
        <v>0</v>
      </c>
      <c r="EX382" s="86">
        <v>0</v>
      </c>
      <c r="EY382" s="86">
        <v>0</v>
      </c>
      <c r="EZ382" s="86">
        <v>0</v>
      </c>
      <c r="FA382" s="86">
        <v>0</v>
      </c>
      <c r="FB382" s="86">
        <v>0</v>
      </c>
      <c r="FC382" s="86">
        <v>0</v>
      </c>
      <c r="FD382" s="86">
        <v>0</v>
      </c>
      <c r="FE382" s="86">
        <v>0</v>
      </c>
      <c r="FF382" s="86">
        <v>0</v>
      </c>
      <c r="FG382" s="86">
        <v>0</v>
      </c>
      <c r="FH382" s="86">
        <v>0</v>
      </c>
      <c r="FI382" s="86">
        <v>0</v>
      </c>
      <c r="FJ382" s="86">
        <v>0</v>
      </c>
      <c r="FK382" s="86">
        <v>0</v>
      </c>
      <c r="FL382" s="86">
        <v>0</v>
      </c>
      <c r="FM382" s="86">
        <v>0</v>
      </c>
      <c r="FN382" s="86">
        <v>0</v>
      </c>
      <c r="FO382" s="86">
        <v>0</v>
      </c>
      <c r="FP382" s="86">
        <v>0</v>
      </c>
      <c r="FQ382" s="86">
        <v>0</v>
      </c>
      <c r="FR382" s="86">
        <v>0</v>
      </c>
      <c r="FS382" s="86">
        <v>0</v>
      </c>
      <c r="FT382" s="86">
        <v>0</v>
      </c>
      <c r="FU382" s="86">
        <v>0</v>
      </c>
      <c r="FV382" s="86">
        <v>0</v>
      </c>
      <c r="FW382" s="86">
        <v>0</v>
      </c>
      <c r="FX382" s="86">
        <v>0</v>
      </c>
      <c r="FY382" s="86">
        <v>0</v>
      </c>
      <c r="FZ382" s="86">
        <v>0</v>
      </c>
      <c r="GA382" s="86">
        <v>0</v>
      </c>
    </row>
    <row r="383" spans="2:183">
      <c r="B383" s="43" t="s">
        <v>97</v>
      </c>
      <c r="C383" s="647" t="s">
        <v>228</v>
      </c>
      <c r="D383" s="85">
        <v>611870.06000000006</v>
      </c>
      <c r="E383" s="85">
        <v>552857.75</v>
      </c>
      <c r="F383" s="85">
        <v>611130.06000000006</v>
      </c>
      <c r="G383" s="85">
        <v>592879.62</v>
      </c>
      <c r="H383" s="85">
        <v>605614.31000000006</v>
      </c>
      <c r="I383" s="85">
        <v>135214</v>
      </c>
      <c r="J383" s="85">
        <v>140387.91</v>
      </c>
      <c r="K383" s="85">
        <v>138457.54999999999</v>
      </c>
      <c r="L383" s="85">
        <v>135198.20000000001</v>
      </c>
      <c r="M383" s="85">
        <v>611138.43999999994</v>
      </c>
      <c r="N383" s="85">
        <v>590934.81000000006</v>
      </c>
      <c r="O383" s="85">
        <v>615435.93999999994</v>
      </c>
      <c r="P383" s="85">
        <v>807294.62</v>
      </c>
      <c r="Q383" s="85">
        <v>729434.75</v>
      </c>
      <c r="R383" s="85">
        <v>806318.5</v>
      </c>
      <c r="S383" s="85">
        <v>782239.19</v>
      </c>
      <c r="T383" s="85">
        <v>799041.25</v>
      </c>
      <c r="U383" s="85">
        <v>178399.91</v>
      </c>
      <c r="V383" s="85">
        <v>185226.3</v>
      </c>
      <c r="W383" s="85">
        <v>182679.34</v>
      </c>
      <c r="X383" s="85">
        <v>178379.06</v>
      </c>
      <c r="Y383" s="85">
        <v>806330</v>
      </c>
      <c r="Z383" s="85">
        <v>779674</v>
      </c>
      <c r="AA383" s="85">
        <v>811999.81</v>
      </c>
      <c r="AB383" s="85">
        <v>1082557.3799999999</v>
      </c>
      <c r="AC383" s="85">
        <v>886675.5</v>
      </c>
      <c r="AD383" s="85">
        <v>476902.66</v>
      </c>
      <c r="AE383" s="85">
        <v>519340.97</v>
      </c>
      <c r="AF383" s="85">
        <v>841414.62</v>
      </c>
      <c r="AG383" s="85">
        <v>1137655.3799999999</v>
      </c>
      <c r="AH383" s="85">
        <v>1897564.25</v>
      </c>
      <c r="AI383" s="85">
        <v>1846026.25</v>
      </c>
      <c r="AJ383" s="85">
        <v>931338</v>
      </c>
      <c r="AK383" s="85">
        <v>473799.19</v>
      </c>
      <c r="AL383" s="85">
        <v>817173.06</v>
      </c>
      <c r="AM383" s="85">
        <v>1108992.75</v>
      </c>
      <c r="AN383" s="85">
        <v>1080480</v>
      </c>
      <c r="AO383" s="85">
        <v>887692.69</v>
      </c>
      <c r="AP383" s="85">
        <v>457279.75</v>
      </c>
      <c r="AQ383" s="85">
        <v>534934.93999999994</v>
      </c>
      <c r="AR383" s="85">
        <v>815290.38</v>
      </c>
      <c r="AS383" s="85">
        <v>1204083.1200000001</v>
      </c>
      <c r="AT383" s="85">
        <v>1830864.88</v>
      </c>
      <c r="AU383" s="85">
        <v>1845721</v>
      </c>
      <c r="AV383" s="85">
        <v>927273.12</v>
      </c>
      <c r="AW383" s="85">
        <v>484655.72</v>
      </c>
      <c r="AX383" s="85">
        <v>843166.56</v>
      </c>
      <c r="AY383" s="85">
        <v>1107997.3799999999</v>
      </c>
      <c r="AZ383" s="85">
        <v>1098176.25</v>
      </c>
      <c r="BA383" s="85">
        <v>960393.94</v>
      </c>
      <c r="BB383" s="85">
        <v>446580.62</v>
      </c>
      <c r="BC383" s="85">
        <v>499647.19</v>
      </c>
      <c r="BD383" s="85">
        <v>851236.44</v>
      </c>
      <c r="BE383" s="85">
        <v>1227234</v>
      </c>
      <c r="BF383" s="85">
        <v>1883406.62</v>
      </c>
      <c r="BG383" s="85">
        <v>1931258</v>
      </c>
      <c r="BH383" s="85">
        <v>913588.81</v>
      </c>
      <c r="BI383" s="85">
        <v>492893.94</v>
      </c>
      <c r="BJ383" s="85">
        <v>862505.75</v>
      </c>
      <c r="BK383" s="85">
        <v>1140856</v>
      </c>
      <c r="BL383" s="85">
        <v>1135808.75</v>
      </c>
      <c r="BM383" s="85">
        <v>971049.69</v>
      </c>
      <c r="BN383" s="85">
        <v>487636.78</v>
      </c>
      <c r="BO383" s="85">
        <v>492323.19</v>
      </c>
      <c r="BP383" s="85">
        <v>839889.94</v>
      </c>
      <c r="BQ383" s="85">
        <v>1248973.5</v>
      </c>
      <c r="BR383" s="85">
        <v>1978042.5</v>
      </c>
      <c r="BS383" s="85">
        <v>2000143.5</v>
      </c>
      <c r="BT383" s="85">
        <v>930470.12</v>
      </c>
      <c r="BU383" s="85">
        <v>492505.66</v>
      </c>
      <c r="BV383" s="85">
        <v>890812.88</v>
      </c>
      <c r="BW383" s="85">
        <v>1149817.6200000001</v>
      </c>
      <c r="BX383" s="85">
        <v>1188656.25</v>
      </c>
      <c r="BY383" s="85">
        <v>967008.88</v>
      </c>
      <c r="BZ383" s="85">
        <v>490919</v>
      </c>
      <c r="CA383" s="85">
        <v>535782.18999999994</v>
      </c>
      <c r="CB383" s="85">
        <v>841120.31</v>
      </c>
      <c r="CC383" s="85">
        <v>1240587.8799999999</v>
      </c>
      <c r="CD383" s="85">
        <v>2086015</v>
      </c>
      <c r="CE383" s="85">
        <v>2055176.75</v>
      </c>
      <c r="CF383" s="85">
        <v>948487.31</v>
      </c>
      <c r="CG383" s="85">
        <v>519366.03</v>
      </c>
      <c r="CH383" s="85">
        <v>899089.12</v>
      </c>
      <c r="CI383" s="85">
        <v>1173652.25</v>
      </c>
      <c r="CJ383" s="85">
        <v>1209283.25</v>
      </c>
      <c r="CK383" s="85">
        <v>968158.12</v>
      </c>
      <c r="CL383" s="85">
        <v>521314.88</v>
      </c>
      <c r="CM383" s="85">
        <v>587318.43999999994</v>
      </c>
      <c r="CN383" s="85">
        <v>923321.94</v>
      </c>
      <c r="CO383" s="85">
        <v>1257658</v>
      </c>
      <c r="CP383" s="85">
        <v>2103593.75</v>
      </c>
      <c r="CQ383" s="85">
        <v>2036091.62</v>
      </c>
      <c r="CR383" s="85">
        <v>1024482.5</v>
      </c>
      <c r="CS383" s="85">
        <v>529569.62</v>
      </c>
      <c r="CT383" s="85">
        <v>903224.5</v>
      </c>
      <c r="CU383" s="85">
        <v>1226247.3799999999</v>
      </c>
      <c r="CV383" s="85">
        <v>1226640</v>
      </c>
      <c r="CW383" s="85">
        <v>990511.88</v>
      </c>
      <c r="CX383" s="85">
        <v>544021.38</v>
      </c>
      <c r="CY383" s="85">
        <v>613585.5</v>
      </c>
      <c r="CZ383" s="85">
        <v>920926.31</v>
      </c>
      <c r="DA383" s="85">
        <v>1335410.3799999999</v>
      </c>
      <c r="DB383" s="85">
        <v>2117848.5</v>
      </c>
      <c r="DC383" s="85">
        <v>2072654.12</v>
      </c>
      <c r="DD383" s="85">
        <v>1075095.6200000001</v>
      </c>
      <c r="DE383" s="85">
        <v>550924.56000000006</v>
      </c>
      <c r="DF383" s="85">
        <v>938958.94</v>
      </c>
      <c r="DG383" s="85">
        <v>1258771.1200000001</v>
      </c>
      <c r="DH383" s="85">
        <v>1260094.75</v>
      </c>
      <c r="DI383" s="85">
        <v>1040237.69</v>
      </c>
      <c r="DJ383" s="85">
        <v>523694.97</v>
      </c>
      <c r="DK383" s="85">
        <v>628906</v>
      </c>
      <c r="DL383" s="85">
        <v>952324.5</v>
      </c>
      <c r="DM383" s="85">
        <v>1404969.5</v>
      </c>
      <c r="DN383" s="85">
        <v>2131972.25</v>
      </c>
      <c r="DO383" s="85">
        <v>2148085.5</v>
      </c>
      <c r="DP383" s="85">
        <v>1085532.8799999999</v>
      </c>
      <c r="DQ383" s="85">
        <v>565180.5</v>
      </c>
      <c r="DR383" s="85">
        <v>979121.69</v>
      </c>
      <c r="DS383" s="85">
        <v>1296330</v>
      </c>
      <c r="DT383" s="85">
        <v>1285378</v>
      </c>
      <c r="DU383" s="85">
        <v>1123738</v>
      </c>
      <c r="DV383" s="85">
        <v>518398.44</v>
      </c>
      <c r="DW383" s="85">
        <v>586991.12</v>
      </c>
      <c r="DX383" s="85">
        <v>995848.44</v>
      </c>
      <c r="DY383" s="85">
        <v>1436166.25</v>
      </c>
      <c r="DZ383" s="85">
        <v>2201082.5</v>
      </c>
      <c r="EA383" s="85">
        <v>2256247.5</v>
      </c>
      <c r="EB383" s="85">
        <v>1072587.1200000001</v>
      </c>
      <c r="EC383" s="85">
        <v>575121.18999999994</v>
      </c>
      <c r="ED383" s="85">
        <v>1005583.06</v>
      </c>
      <c r="EE383" s="85">
        <v>1338420.25</v>
      </c>
      <c r="EF383" s="85">
        <v>1348352.62</v>
      </c>
      <c r="EG383" s="85">
        <v>1114780.75</v>
      </c>
      <c r="EH383" s="85">
        <v>561144.25</v>
      </c>
      <c r="EI383" s="85">
        <v>618726.56000000006</v>
      </c>
      <c r="EJ383" s="85">
        <v>954174.5</v>
      </c>
      <c r="EK383" s="85">
        <v>1418130.5</v>
      </c>
      <c r="EL383" s="85">
        <v>2382103.25</v>
      </c>
      <c r="EM383" s="85">
        <v>2351795</v>
      </c>
      <c r="EN383" s="85">
        <v>1087088.8799999999</v>
      </c>
      <c r="EO383" s="85">
        <v>584241</v>
      </c>
      <c r="EP383" s="85">
        <v>1029641.44</v>
      </c>
      <c r="EQ383" s="85">
        <v>1343183</v>
      </c>
      <c r="ER383" s="85">
        <v>1374504.38</v>
      </c>
      <c r="ES383" s="85">
        <v>1137137.3799999999</v>
      </c>
      <c r="ET383" s="85">
        <v>588756.38</v>
      </c>
      <c r="EU383" s="85">
        <v>627416.75</v>
      </c>
      <c r="EV383" s="85">
        <v>1102512.8799999999</v>
      </c>
      <c r="EW383" s="85">
        <v>1385650.38</v>
      </c>
      <c r="EX383" s="85">
        <v>2476456</v>
      </c>
      <c r="EY383" s="85">
        <v>2355865.75</v>
      </c>
      <c r="EZ383" s="85">
        <v>1106062.25</v>
      </c>
      <c r="FA383" s="85">
        <v>594141.25</v>
      </c>
      <c r="FB383" s="85">
        <v>1089207.25</v>
      </c>
      <c r="FC383" s="85">
        <v>1366800</v>
      </c>
      <c r="FD383" s="85">
        <v>1406965</v>
      </c>
      <c r="FE383" s="85">
        <v>1154087.75</v>
      </c>
      <c r="FF383" s="85">
        <v>614899.68999999994</v>
      </c>
      <c r="FG383" s="85">
        <v>690511.12</v>
      </c>
      <c r="FH383" s="85">
        <v>1084524.5</v>
      </c>
      <c r="FI383" s="85">
        <v>1480397.12</v>
      </c>
      <c r="FJ383" s="85">
        <v>2471326</v>
      </c>
      <c r="FK383" s="85">
        <v>2391421</v>
      </c>
      <c r="FL383" s="85">
        <v>1218105.75</v>
      </c>
      <c r="FM383" s="85">
        <v>612292</v>
      </c>
      <c r="FN383" s="85">
        <v>1064868.3799999999</v>
      </c>
      <c r="FO383" s="85">
        <v>1442281.62</v>
      </c>
      <c r="FP383" s="85">
        <v>1445040</v>
      </c>
      <c r="FQ383" s="85">
        <v>1166869.75</v>
      </c>
      <c r="FR383" s="85">
        <v>641906.56000000006</v>
      </c>
      <c r="FS383" s="85">
        <v>724398.19</v>
      </c>
      <c r="FT383" s="85">
        <v>1082305.75</v>
      </c>
      <c r="FU383" s="85">
        <v>1576383.12</v>
      </c>
      <c r="FV383" s="85">
        <v>2489250.5</v>
      </c>
      <c r="FW383" s="85">
        <v>2433375.25</v>
      </c>
      <c r="FX383" s="85">
        <v>1285238.75</v>
      </c>
      <c r="FY383" s="85">
        <v>641067.56000000006</v>
      </c>
      <c r="FZ383" s="85">
        <v>1104271.5</v>
      </c>
      <c r="GA383" s="85">
        <v>1484758.5</v>
      </c>
    </row>
    <row r="384" spans="2:183">
      <c r="B384" s="183" t="s">
        <v>97</v>
      </c>
      <c r="C384" s="648" t="s">
        <v>229</v>
      </c>
      <c r="D384" s="184">
        <v>17.689995628602354</v>
      </c>
      <c r="E384" s="184">
        <v>17.690004495633158</v>
      </c>
      <c r="F384" s="184">
        <v>17.690005074301027</v>
      </c>
      <c r="G384" s="184">
        <v>17.690004609883054</v>
      </c>
      <c r="H384" s="184">
        <v>17.689999719583913</v>
      </c>
      <c r="I384" s="184">
        <v>17.689994021087116</v>
      </c>
      <c r="J384" s="184">
        <v>17.690008820564518</v>
      </c>
      <c r="K384" s="184">
        <v>17.690005468334764</v>
      </c>
      <c r="L384" s="184">
        <v>17.689986706164362</v>
      </c>
      <c r="M384" s="184">
        <v>17.689996734894251</v>
      </c>
      <c r="N384" s="184">
        <v>17.690000185600852</v>
      </c>
      <c r="O384" s="184">
        <v>17.689998720898643</v>
      </c>
      <c r="P384" s="184">
        <v>23.339985451803603</v>
      </c>
      <c r="Q384" s="184">
        <v>23.340007455391639</v>
      </c>
      <c r="R384" s="184">
        <v>23.340004509846548</v>
      </c>
      <c r="S384" s="184">
        <v>23.340007668219705</v>
      </c>
      <c r="T384" s="184">
        <v>23.340002465324801</v>
      </c>
      <c r="U384" s="184">
        <v>23.339989507465791</v>
      </c>
      <c r="V384" s="184">
        <v>23.340007560483869</v>
      </c>
      <c r="W384" s="184">
        <v>23.339994991618628</v>
      </c>
      <c r="X384" s="184">
        <v>23.339979378853378</v>
      </c>
      <c r="Y384" s="184">
        <v>23.340006344957263</v>
      </c>
      <c r="Z384" s="184">
        <v>23.340024942358966</v>
      </c>
      <c r="AA384" s="184">
        <v>23.340001235985575</v>
      </c>
      <c r="AB384" s="184">
        <v>45.020006537431783</v>
      </c>
      <c r="AC384" s="184">
        <v>45.01999223159001</v>
      </c>
      <c r="AD384" s="184">
        <v>45.019995034517656</v>
      </c>
      <c r="AE384" s="184">
        <v>45.020013384443871</v>
      </c>
      <c r="AF384" s="184">
        <v>45.019990583098803</v>
      </c>
      <c r="AG384" s="184">
        <v>45.019999208547681</v>
      </c>
      <c r="AH384" s="184">
        <v>45.020001489939588</v>
      </c>
      <c r="AI384" s="184">
        <v>45.020001424231147</v>
      </c>
      <c r="AJ384" s="184">
        <v>45.01999061255723</v>
      </c>
      <c r="AK384" s="184">
        <v>45.020014841997337</v>
      </c>
      <c r="AL384" s="184">
        <v>45.020010103942795</v>
      </c>
      <c r="AM384" s="184">
        <v>45.01999119891984</v>
      </c>
      <c r="AN384" s="184">
        <v>45.02</v>
      </c>
      <c r="AO384" s="184">
        <v>45.020001785194445</v>
      </c>
      <c r="AP384" s="184">
        <v>45.019990627393604</v>
      </c>
      <c r="AQ384" s="184">
        <v>45.020008146666932</v>
      </c>
      <c r="AR384" s="184">
        <v>45.019988381801397</v>
      </c>
      <c r="AS384" s="184">
        <v>45.019992881050733</v>
      </c>
      <c r="AT384" s="184">
        <v>45.020001814703079</v>
      </c>
      <c r="AU384" s="184">
        <v>45.019990092153705</v>
      </c>
      <c r="AV384" s="184">
        <v>45.019989396472873</v>
      </c>
      <c r="AW384" s="184">
        <v>45.020010515227568</v>
      </c>
      <c r="AX384" s="184">
        <v>45.02000191150379</v>
      </c>
      <c r="AY384" s="184">
        <v>45.01999209304045</v>
      </c>
      <c r="AZ384" s="184">
        <v>46.100001217382029</v>
      </c>
      <c r="BA384" s="184">
        <v>46.100000768018184</v>
      </c>
      <c r="BB384" s="184">
        <v>46.100024671706308</v>
      </c>
      <c r="BC384" s="184">
        <v>46.100016330929215</v>
      </c>
      <c r="BD384" s="184">
        <v>46.099996750609257</v>
      </c>
      <c r="BE384" s="184">
        <v>46.099996506534467</v>
      </c>
      <c r="BF384" s="184">
        <v>46.099997038292436</v>
      </c>
      <c r="BG384" s="184">
        <v>46.099987086089477</v>
      </c>
      <c r="BH384" s="184">
        <v>46.100010899435553</v>
      </c>
      <c r="BI384" s="184">
        <v>46.100010849395424</v>
      </c>
      <c r="BJ384" s="184">
        <v>46.100005612137181</v>
      </c>
      <c r="BK384" s="184">
        <v>46.099997494688338</v>
      </c>
      <c r="BL384" s="184">
        <v>47.260007930699174</v>
      </c>
      <c r="BM384" s="184">
        <v>47.25999453934083</v>
      </c>
      <c r="BN384" s="184">
        <v>47.26000637709982</v>
      </c>
      <c r="BO384" s="184">
        <v>47.260016722135134</v>
      </c>
      <c r="BP384" s="184">
        <v>47.259992718756628</v>
      </c>
      <c r="BQ384" s="184">
        <v>47.259997177205292</v>
      </c>
      <c r="BR384" s="184">
        <v>47.259983337510505</v>
      </c>
      <c r="BS384" s="184">
        <v>47.259991404024326</v>
      </c>
      <c r="BT384" s="184">
        <v>47.260005932451321</v>
      </c>
      <c r="BU384" s="184">
        <v>47.260021168407825</v>
      </c>
      <c r="BV384" s="184">
        <v>47.259983447573369</v>
      </c>
      <c r="BW384" s="184">
        <v>47.260010333087955</v>
      </c>
      <c r="BX384" s="184">
        <v>48.490001195263169</v>
      </c>
      <c r="BY384" s="184">
        <v>48.489998214862375</v>
      </c>
      <c r="BZ384" s="184">
        <v>48.489993708101345</v>
      </c>
      <c r="CA384" s="184">
        <v>48.490016136725025</v>
      </c>
      <c r="CB384" s="184">
        <v>48.490009373778562</v>
      </c>
      <c r="CC384" s="184">
        <v>48.489993711013852</v>
      </c>
      <c r="CD384" s="184">
        <v>48.489998370506022</v>
      </c>
      <c r="CE384" s="184">
        <v>48.489996819518531</v>
      </c>
      <c r="CF384" s="184">
        <v>48.49000611948486</v>
      </c>
      <c r="CG384" s="184">
        <v>48.489983465271933</v>
      </c>
      <c r="CH384" s="184">
        <v>48.490007949631476</v>
      </c>
      <c r="CI384" s="184">
        <v>48.49001198149066</v>
      </c>
      <c r="CJ384" s="184">
        <v>49.780004569302115</v>
      </c>
      <c r="CK384" s="184">
        <v>49.779991917214168</v>
      </c>
      <c r="CL384" s="184">
        <v>49.779981245905901</v>
      </c>
      <c r="CM384" s="184">
        <v>49.780005221100019</v>
      </c>
      <c r="CN384" s="184">
        <v>49.780000593054254</v>
      </c>
      <c r="CO384" s="184">
        <v>49.780005953059494</v>
      </c>
      <c r="CP384" s="184">
        <v>49.77999924747639</v>
      </c>
      <c r="CQ384" s="184">
        <v>49.779988220570196</v>
      </c>
      <c r="CR384" s="184">
        <v>49.779982808727418</v>
      </c>
      <c r="CS384" s="184">
        <v>49.780002256020751</v>
      </c>
      <c r="CT384" s="184">
        <v>49.779986364886433</v>
      </c>
      <c r="CU384" s="184">
        <v>49.779988422195281</v>
      </c>
      <c r="CV384" s="184">
        <v>51.11</v>
      </c>
      <c r="CW384" s="184">
        <v>51.110004127966974</v>
      </c>
      <c r="CX384" s="184">
        <v>51.109990201171918</v>
      </c>
      <c r="CY384" s="184">
        <v>51.110019916386157</v>
      </c>
      <c r="CZ384" s="184">
        <v>51.109986280782216</v>
      </c>
      <c r="DA384" s="184">
        <v>51.110004684600824</v>
      </c>
      <c r="DB384" s="184">
        <v>51.109996435558791</v>
      </c>
      <c r="DC384" s="184">
        <v>51.11000002219329</v>
      </c>
      <c r="DD384" s="184">
        <v>51.109992231972143</v>
      </c>
      <c r="DE384" s="184">
        <v>51.110014759921668</v>
      </c>
      <c r="DF384" s="184">
        <v>51.110014353887273</v>
      </c>
      <c r="DG384" s="184">
        <v>51.109991729151439</v>
      </c>
      <c r="DH384" s="184">
        <v>52.499988542530751</v>
      </c>
      <c r="DI384" s="184">
        <v>52.500003280500451</v>
      </c>
      <c r="DJ384" s="184">
        <v>52.500012029906344</v>
      </c>
      <c r="DK384" s="184">
        <v>52.500008347830736</v>
      </c>
      <c r="DL384" s="184">
        <v>52.499983461524891</v>
      </c>
      <c r="DM384" s="184">
        <v>52.500007473472905</v>
      </c>
      <c r="DN384" s="184">
        <v>52.499993843729222</v>
      </c>
      <c r="DO384" s="184">
        <v>52.500005499083358</v>
      </c>
      <c r="DP384" s="184">
        <v>52.499991778232818</v>
      </c>
      <c r="DQ384" s="184">
        <v>52.500013933605437</v>
      </c>
      <c r="DR384" s="184">
        <v>52.49999142088393</v>
      </c>
      <c r="DS384" s="184">
        <v>52.5</v>
      </c>
      <c r="DT384" s="184">
        <v>53.920006241974676</v>
      </c>
      <c r="DU384" s="184">
        <v>53.919995547204429</v>
      </c>
      <c r="DV384" s="184">
        <v>53.920024630208829</v>
      </c>
      <c r="DW384" s="184">
        <v>53.920018959557538</v>
      </c>
      <c r="DX384" s="184">
        <v>53.919997834208672</v>
      </c>
      <c r="DY384" s="184">
        <v>53.920001516793796</v>
      </c>
      <c r="DZ384" s="184">
        <v>53.920003939123873</v>
      </c>
      <c r="EA384" s="184">
        <v>53.919990651069824</v>
      </c>
      <c r="EB384" s="184">
        <v>53.920011823735855</v>
      </c>
      <c r="EC384" s="184">
        <v>53.920021113443497</v>
      </c>
      <c r="ED384" s="184">
        <v>53.919992664698434</v>
      </c>
      <c r="EE384" s="184">
        <v>53.919986995585425</v>
      </c>
      <c r="EF384" s="184">
        <v>55.410005712148802</v>
      </c>
      <c r="EG384" s="184">
        <v>55.409985302282394</v>
      </c>
      <c r="EH384" s="184">
        <v>55.409997699249445</v>
      </c>
      <c r="EI384" s="184">
        <v>55.410019227445368</v>
      </c>
      <c r="EJ384" s="184">
        <v>55.409993809617283</v>
      </c>
      <c r="EK384" s="184">
        <v>55.409986398842513</v>
      </c>
      <c r="EL384" s="184">
        <v>55.410004631256825</v>
      </c>
      <c r="EM384" s="184">
        <v>55.409989557887755</v>
      </c>
      <c r="EN384" s="184">
        <v>55.410004587389771</v>
      </c>
      <c r="EO384" s="184">
        <v>55.410016729957249</v>
      </c>
      <c r="EP384" s="184">
        <v>55.410004073784471</v>
      </c>
      <c r="EQ384" s="184">
        <v>55.409988362600089</v>
      </c>
      <c r="ER384" s="184">
        <v>56.949984027538093</v>
      </c>
      <c r="ES384" s="184">
        <v>56.950010742569461</v>
      </c>
      <c r="ET384" s="184">
        <v>56.949988053932387</v>
      </c>
      <c r="EU384" s="184">
        <v>56.950028002254705</v>
      </c>
      <c r="EV384" s="184">
        <v>56.95000906540573</v>
      </c>
      <c r="EW384" s="184">
        <v>56.949997123011791</v>
      </c>
      <c r="EX384" s="184">
        <v>56.949988214259022</v>
      </c>
      <c r="EY384" s="184">
        <v>56.950007082895986</v>
      </c>
      <c r="EZ384" s="184">
        <v>56.949992379634267</v>
      </c>
      <c r="FA384" s="184">
        <v>56.950011885728308</v>
      </c>
      <c r="FB384" s="184">
        <v>56.949988183426683</v>
      </c>
      <c r="FC384" s="184">
        <v>56.95</v>
      </c>
      <c r="FD384" s="184">
        <v>58.550012609164995</v>
      </c>
      <c r="FE384" s="184">
        <v>58.549995814551657</v>
      </c>
      <c r="FF384" s="184">
        <v>58.54999795279624</v>
      </c>
      <c r="FG384" s="184">
        <v>58.549994785276333</v>
      </c>
      <c r="FH384" s="184">
        <v>58.549995816023824</v>
      </c>
      <c r="FI384" s="184">
        <v>58.550007277237441</v>
      </c>
      <c r="FJ384" s="184">
        <v>58.550004134208002</v>
      </c>
      <c r="FK384" s="184">
        <v>58.550002840068863</v>
      </c>
      <c r="FL384" s="184">
        <v>58.549996779549076</v>
      </c>
      <c r="FM384" s="184">
        <v>58.550010088366442</v>
      </c>
      <c r="FN384" s="184">
        <v>58.550011464024671</v>
      </c>
      <c r="FO384" s="184">
        <v>58.549982259815359</v>
      </c>
      <c r="FP384" s="184">
        <v>60.21</v>
      </c>
      <c r="FQ384" s="184">
        <v>60.209997420020642</v>
      </c>
      <c r="FR384" s="184">
        <v>60.209992749361476</v>
      </c>
      <c r="FS384" s="184">
        <v>60.21001995646315</v>
      </c>
      <c r="FT384" s="184">
        <v>60.209982798828626</v>
      </c>
      <c r="FU384" s="184">
        <v>60.209993193646497</v>
      </c>
      <c r="FV384" s="184">
        <v>60.209997820660959</v>
      </c>
      <c r="FW384" s="184">
        <v>60.209988615559496</v>
      </c>
      <c r="FX384" s="184">
        <v>60.209986067608178</v>
      </c>
      <c r="FY384" s="184">
        <v>60.210023489765845</v>
      </c>
      <c r="FZ384" s="184">
        <v>60.210012578835816</v>
      </c>
      <c r="GA384" s="184">
        <v>60.209990644643668</v>
      </c>
    </row>
    <row r="385" spans="2:183">
      <c r="B385" s="42"/>
      <c r="C385" s="185"/>
      <c r="D385" s="187"/>
      <c r="E385" s="187"/>
      <c r="F385" s="187"/>
      <c r="G385" s="187"/>
      <c r="H385" s="187"/>
      <c r="I385" s="187"/>
      <c r="J385" s="187"/>
      <c r="K385" s="187"/>
      <c r="L385" s="187"/>
      <c r="M385" s="187"/>
      <c r="N385" s="187"/>
      <c r="O385" s="187"/>
      <c r="P385" s="187"/>
      <c r="Q385" s="187"/>
      <c r="R385" s="187"/>
      <c r="S385" s="187"/>
      <c r="T385" s="187"/>
      <c r="U385" s="187"/>
      <c r="V385" s="187"/>
      <c r="W385" s="187"/>
      <c r="X385" s="187"/>
      <c r="Y385" s="187"/>
      <c r="Z385" s="187"/>
      <c r="AA385" s="187"/>
      <c r="AB385" s="187"/>
      <c r="AC385" s="187"/>
      <c r="AD385" s="187"/>
      <c r="AE385" s="187"/>
      <c r="AF385" s="187"/>
      <c r="AG385" s="187"/>
      <c r="AH385" s="187"/>
      <c r="AI385" s="187"/>
      <c r="AJ385" s="187"/>
      <c r="AK385" s="187"/>
      <c r="AL385" s="187"/>
      <c r="AM385" s="187"/>
      <c r="AN385" s="187"/>
      <c r="AO385" s="187"/>
      <c r="AP385" s="187"/>
      <c r="AQ385" s="187"/>
      <c r="AR385" s="187"/>
      <c r="AS385" s="187"/>
      <c r="AT385" s="187"/>
      <c r="AU385" s="187"/>
      <c r="AV385" s="187"/>
      <c r="AW385" s="187"/>
      <c r="AX385" s="187"/>
      <c r="AY385" s="187"/>
      <c r="AZ385" s="187"/>
      <c r="BA385" s="187"/>
      <c r="BB385" s="187"/>
      <c r="BC385" s="187"/>
      <c r="BD385" s="187"/>
      <c r="BE385" s="187"/>
      <c r="BF385" s="187"/>
      <c r="BG385" s="187"/>
      <c r="BH385" s="187"/>
      <c r="BI385" s="187"/>
      <c r="BJ385" s="187"/>
      <c r="BK385" s="187"/>
      <c r="BL385" s="187"/>
      <c r="BM385" s="187"/>
      <c r="BN385" s="187"/>
      <c r="BO385" s="187"/>
      <c r="BP385" s="187"/>
      <c r="BQ385" s="187"/>
      <c r="BR385" s="187"/>
      <c r="BS385" s="187"/>
      <c r="BT385" s="187"/>
      <c r="BU385" s="187"/>
      <c r="BV385" s="187"/>
      <c r="BW385" s="187"/>
      <c r="BX385" s="187"/>
      <c r="BY385" s="187"/>
      <c r="BZ385" s="187"/>
      <c r="CA385" s="187"/>
      <c r="CB385" s="187"/>
      <c r="CC385" s="187"/>
      <c r="CD385" s="187"/>
      <c r="CE385" s="187"/>
      <c r="CF385" s="187"/>
      <c r="CG385" s="187"/>
      <c r="CH385" s="187"/>
      <c r="CI385" s="187"/>
      <c r="CJ385" s="187"/>
      <c r="CK385" s="187"/>
      <c r="CL385" s="187"/>
      <c r="CM385" s="187"/>
      <c r="CN385" s="187"/>
      <c r="CO385" s="187"/>
      <c r="CP385" s="187"/>
      <c r="CQ385" s="187"/>
      <c r="CR385" s="187"/>
      <c r="CS385" s="187"/>
      <c r="CT385" s="187"/>
      <c r="CU385" s="187"/>
      <c r="CV385" s="187"/>
      <c r="CW385" s="187"/>
      <c r="CX385" s="187"/>
      <c r="CY385" s="187"/>
      <c r="CZ385" s="187"/>
      <c r="DA385" s="187"/>
      <c r="DB385" s="187"/>
      <c r="DC385" s="187"/>
      <c r="DD385" s="187"/>
      <c r="DE385" s="187"/>
      <c r="DF385" s="187"/>
      <c r="DG385" s="187"/>
      <c r="DH385" s="187"/>
      <c r="DI385" s="187"/>
      <c r="DJ385" s="187"/>
      <c r="DK385" s="187"/>
      <c r="DL385" s="187"/>
      <c r="DM385" s="187"/>
      <c r="DN385" s="187"/>
      <c r="DO385" s="187"/>
      <c r="DP385" s="187"/>
      <c r="DQ385" s="187"/>
      <c r="DR385" s="187"/>
      <c r="DS385" s="187"/>
      <c r="DT385" s="187"/>
      <c r="DU385" s="187"/>
      <c r="DV385" s="187"/>
      <c r="DW385" s="187"/>
      <c r="DX385" s="187"/>
      <c r="DY385" s="187"/>
      <c r="DZ385" s="187"/>
      <c r="EA385" s="187"/>
      <c r="EB385" s="187"/>
      <c r="EC385" s="187"/>
      <c r="ED385" s="187"/>
      <c r="EE385" s="187"/>
      <c r="EF385" s="187"/>
      <c r="EG385" s="187"/>
      <c r="EH385" s="187"/>
      <c r="EI385" s="187"/>
      <c r="EJ385" s="187"/>
      <c r="EK385" s="187"/>
      <c r="EL385" s="187"/>
      <c r="EM385" s="187"/>
      <c r="EN385" s="187"/>
      <c r="EO385" s="187"/>
      <c r="EP385" s="187"/>
      <c r="EQ385" s="187"/>
      <c r="ER385" s="187"/>
      <c r="ES385" s="187"/>
      <c r="ET385" s="187"/>
      <c r="EU385" s="187"/>
      <c r="EV385" s="187"/>
      <c r="EW385" s="187"/>
      <c r="EX385" s="187"/>
      <c r="EY385" s="187"/>
      <c r="EZ385" s="187"/>
      <c r="FA385" s="187"/>
      <c r="FB385" s="187"/>
      <c r="FC385" s="187"/>
      <c r="FD385" s="187"/>
      <c r="FE385" s="187"/>
      <c r="FF385" s="187"/>
      <c r="FG385" s="187"/>
      <c r="FH385" s="187"/>
      <c r="FI385" s="187"/>
      <c r="FJ385" s="187"/>
      <c r="FK385" s="187"/>
      <c r="FL385" s="187"/>
      <c r="FM385" s="187"/>
      <c r="FN385" s="187"/>
      <c r="FO385" s="187"/>
      <c r="FP385" s="187"/>
      <c r="FQ385" s="187"/>
      <c r="FR385" s="187"/>
      <c r="FS385" s="187"/>
      <c r="FT385" s="187"/>
      <c r="FU385" s="187"/>
      <c r="FV385" s="187"/>
      <c r="FW385" s="187"/>
      <c r="FX385" s="187"/>
      <c r="FY385" s="187"/>
      <c r="FZ385" s="187"/>
      <c r="GA385" s="187"/>
    </row>
    <row r="386" spans="2:183">
      <c r="B386" s="188" t="s">
        <v>32</v>
      </c>
      <c r="C386" s="189" t="s">
        <v>33</v>
      </c>
      <c r="D386" s="162">
        <v>41275</v>
      </c>
      <c r="E386" s="162">
        <v>41306</v>
      </c>
      <c r="F386" s="162">
        <v>41334</v>
      </c>
      <c r="G386" s="162">
        <v>41365</v>
      </c>
      <c r="H386" s="162">
        <v>41395</v>
      </c>
      <c r="I386" s="162">
        <v>41426</v>
      </c>
      <c r="J386" s="162">
        <v>41456</v>
      </c>
      <c r="K386" s="162">
        <v>41487</v>
      </c>
      <c r="L386" s="162">
        <v>41518</v>
      </c>
      <c r="M386" s="162">
        <v>41548</v>
      </c>
      <c r="N386" s="162">
        <v>41579</v>
      </c>
      <c r="O386" s="162">
        <v>41609</v>
      </c>
      <c r="P386" s="162">
        <v>41640</v>
      </c>
      <c r="Q386" s="162">
        <v>41671</v>
      </c>
      <c r="R386" s="162">
        <v>41699</v>
      </c>
      <c r="S386" s="162">
        <v>41730</v>
      </c>
      <c r="T386" s="162">
        <v>41760</v>
      </c>
      <c r="U386" s="162">
        <v>41791</v>
      </c>
      <c r="V386" s="162">
        <v>41821</v>
      </c>
      <c r="W386" s="162">
        <v>41852</v>
      </c>
      <c r="X386" s="162">
        <v>41883</v>
      </c>
      <c r="Y386" s="162">
        <v>41913</v>
      </c>
      <c r="Z386" s="162">
        <v>41944</v>
      </c>
      <c r="AA386" s="162">
        <v>41974</v>
      </c>
      <c r="AB386" s="162">
        <v>42005</v>
      </c>
      <c r="AC386" s="162">
        <v>42036</v>
      </c>
      <c r="AD386" s="162">
        <v>42064</v>
      </c>
      <c r="AE386" s="162">
        <v>42095</v>
      </c>
      <c r="AF386" s="162">
        <v>42125</v>
      </c>
      <c r="AG386" s="162">
        <v>42156</v>
      </c>
      <c r="AH386" s="162">
        <v>42186</v>
      </c>
      <c r="AI386" s="162">
        <v>42217</v>
      </c>
      <c r="AJ386" s="162">
        <v>42248</v>
      </c>
      <c r="AK386" s="162">
        <v>42278</v>
      </c>
      <c r="AL386" s="162">
        <v>42309</v>
      </c>
      <c r="AM386" s="162">
        <v>42339</v>
      </c>
      <c r="AN386" s="162">
        <v>42370</v>
      </c>
      <c r="AO386" s="162">
        <v>42401</v>
      </c>
      <c r="AP386" s="162">
        <v>42430</v>
      </c>
      <c r="AQ386" s="162">
        <v>42461</v>
      </c>
      <c r="AR386" s="162">
        <v>42491</v>
      </c>
      <c r="AS386" s="162">
        <v>42522</v>
      </c>
      <c r="AT386" s="162">
        <v>42552</v>
      </c>
      <c r="AU386" s="162">
        <v>42583</v>
      </c>
      <c r="AV386" s="162">
        <v>42614</v>
      </c>
      <c r="AW386" s="162">
        <v>42644</v>
      </c>
      <c r="AX386" s="162">
        <v>42675</v>
      </c>
      <c r="AY386" s="162">
        <v>42705</v>
      </c>
      <c r="AZ386" s="162">
        <v>42736</v>
      </c>
      <c r="BA386" s="162">
        <v>42767</v>
      </c>
      <c r="BB386" s="162">
        <v>42795</v>
      </c>
      <c r="BC386" s="162">
        <v>42826</v>
      </c>
      <c r="BD386" s="162">
        <v>42856</v>
      </c>
      <c r="BE386" s="162">
        <v>42887</v>
      </c>
      <c r="BF386" s="162">
        <v>42917</v>
      </c>
      <c r="BG386" s="162">
        <v>42948</v>
      </c>
      <c r="BH386" s="162">
        <v>42979</v>
      </c>
      <c r="BI386" s="162">
        <v>43009</v>
      </c>
      <c r="BJ386" s="162">
        <v>43040</v>
      </c>
      <c r="BK386" s="162">
        <v>43070</v>
      </c>
      <c r="BL386" s="162">
        <v>43101</v>
      </c>
      <c r="BM386" s="162">
        <v>43132</v>
      </c>
      <c r="BN386" s="162">
        <v>43160</v>
      </c>
      <c r="BO386" s="162">
        <v>43191</v>
      </c>
      <c r="BP386" s="162">
        <v>43221</v>
      </c>
      <c r="BQ386" s="162">
        <v>43252</v>
      </c>
      <c r="BR386" s="162">
        <v>43282</v>
      </c>
      <c r="BS386" s="162">
        <v>43313</v>
      </c>
      <c r="BT386" s="162">
        <v>43344</v>
      </c>
      <c r="BU386" s="162">
        <v>43374</v>
      </c>
      <c r="BV386" s="162">
        <v>43405</v>
      </c>
      <c r="BW386" s="162">
        <v>43435</v>
      </c>
      <c r="BX386" s="162">
        <v>43466</v>
      </c>
      <c r="BY386" s="162">
        <v>43497</v>
      </c>
      <c r="BZ386" s="162">
        <v>43525</v>
      </c>
      <c r="CA386" s="162">
        <v>43556</v>
      </c>
      <c r="CB386" s="162">
        <v>43586</v>
      </c>
      <c r="CC386" s="162">
        <v>43617</v>
      </c>
      <c r="CD386" s="162">
        <v>43647</v>
      </c>
      <c r="CE386" s="162">
        <v>43678</v>
      </c>
      <c r="CF386" s="162">
        <v>43709</v>
      </c>
      <c r="CG386" s="162">
        <v>43739</v>
      </c>
      <c r="CH386" s="162">
        <v>43770</v>
      </c>
      <c r="CI386" s="162">
        <v>43800</v>
      </c>
      <c r="CJ386" s="162">
        <v>43831</v>
      </c>
      <c r="CK386" s="162">
        <v>43862</v>
      </c>
      <c r="CL386" s="162">
        <v>43891</v>
      </c>
      <c r="CM386" s="162">
        <v>43922</v>
      </c>
      <c r="CN386" s="162">
        <v>43952</v>
      </c>
      <c r="CO386" s="162">
        <v>43983</v>
      </c>
      <c r="CP386" s="162">
        <v>44013</v>
      </c>
      <c r="CQ386" s="162">
        <v>44044</v>
      </c>
      <c r="CR386" s="162">
        <v>44075</v>
      </c>
      <c r="CS386" s="162">
        <v>44105</v>
      </c>
      <c r="CT386" s="162">
        <v>44136</v>
      </c>
      <c r="CU386" s="162">
        <v>44166</v>
      </c>
      <c r="CV386" s="162">
        <v>44197</v>
      </c>
      <c r="CW386" s="162">
        <v>44228</v>
      </c>
      <c r="CX386" s="162">
        <v>44256</v>
      </c>
      <c r="CY386" s="162">
        <v>44287</v>
      </c>
      <c r="CZ386" s="162">
        <v>44317</v>
      </c>
      <c r="DA386" s="162">
        <v>44348</v>
      </c>
      <c r="DB386" s="162">
        <v>44378</v>
      </c>
      <c r="DC386" s="162">
        <v>44409</v>
      </c>
      <c r="DD386" s="162">
        <v>44440</v>
      </c>
      <c r="DE386" s="162">
        <v>44470</v>
      </c>
      <c r="DF386" s="162">
        <v>44501</v>
      </c>
      <c r="DG386" s="162">
        <v>44531</v>
      </c>
      <c r="DH386" s="162">
        <v>44562</v>
      </c>
      <c r="DI386" s="162">
        <v>44593</v>
      </c>
      <c r="DJ386" s="162">
        <v>44621</v>
      </c>
      <c r="DK386" s="162">
        <v>44652</v>
      </c>
      <c r="DL386" s="162">
        <v>44682</v>
      </c>
      <c r="DM386" s="162">
        <v>44713</v>
      </c>
      <c r="DN386" s="162">
        <v>44743</v>
      </c>
      <c r="DO386" s="162">
        <v>44774</v>
      </c>
      <c r="DP386" s="162">
        <v>44805</v>
      </c>
      <c r="DQ386" s="162">
        <v>44835</v>
      </c>
      <c r="DR386" s="162">
        <v>44866</v>
      </c>
      <c r="DS386" s="162">
        <v>44896</v>
      </c>
      <c r="DT386" s="162">
        <v>44927</v>
      </c>
      <c r="DU386" s="162">
        <v>44958</v>
      </c>
      <c r="DV386" s="162">
        <v>44986</v>
      </c>
      <c r="DW386" s="162">
        <v>45017</v>
      </c>
      <c r="DX386" s="162">
        <v>45047</v>
      </c>
      <c r="DY386" s="162">
        <v>45078</v>
      </c>
      <c r="DZ386" s="162">
        <v>45108</v>
      </c>
      <c r="EA386" s="162">
        <v>45139</v>
      </c>
      <c r="EB386" s="162">
        <v>45170</v>
      </c>
      <c r="EC386" s="162">
        <v>45200</v>
      </c>
      <c r="ED386" s="162">
        <v>45231</v>
      </c>
      <c r="EE386" s="162">
        <v>45261</v>
      </c>
      <c r="EF386" s="162">
        <v>45292</v>
      </c>
      <c r="EG386" s="162">
        <v>45323</v>
      </c>
      <c r="EH386" s="162">
        <v>45352</v>
      </c>
      <c r="EI386" s="162">
        <v>45383</v>
      </c>
      <c r="EJ386" s="162">
        <v>45413</v>
      </c>
      <c r="EK386" s="162">
        <v>45444</v>
      </c>
      <c r="EL386" s="162">
        <v>45474</v>
      </c>
      <c r="EM386" s="162">
        <v>45505</v>
      </c>
      <c r="EN386" s="162">
        <v>45536</v>
      </c>
      <c r="EO386" s="162">
        <v>45566</v>
      </c>
      <c r="EP386" s="162">
        <v>45597</v>
      </c>
      <c r="EQ386" s="162">
        <v>45627</v>
      </c>
      <c r="ER386" s="162">
        <v>45658</v>
      </c>
      <c r="ES386" s="162">
        <v>45689</v>
      </c>
      <c r="ET386" s="162">
        <v>45717</v>
      </c>
      <c r="EU386" s="162">
        <v>45748</v>
      </c>
      <c r="EV386" s="162">
        <v>45778</v>
      </c>
      <c r="EW386" s="162">
        <v>45809</v>
      </c>
      <c r="EX386" s="162">
        <v>45839</v>
      </c>
      <c r="EY386" s="162">
        <v>45870</v>
      </c>
      <c r="EZ386" s="162">
        <v>45901</v>
      </c>
      <c r="FA386" s="162">
        <v>45931</v>
      </c>
      <c r="FB386" s="162">
        <v>45962</v>
      </c>
      <c r="FC386" s="162">
        <v>45992</v>
      </c>
      <c r="FD386" s="162">
        <v>46023</v>
      </c>
      <c r="FE386" s="162">
        <v>46054</v>
      </c>
      <c r="FF386" s="162">
        <v>46082</v>
      </c>
      <c r="FG386" s="162">
        <v>46113</v>
      </c>
      <c r="FH386" s="162">
        <v>46143</v>
      </c>
      <c r="FI386" s="162">
        <v>46174</v>
      </c>
      <c r="FJ386" s="162">
        <v>46204</v>
      </c>
      <c r="FK386" s="162">
        <v>46235</v>
      </c>
      <c r="FL386" s="162">
        <v>46266</v>
      </c>
      <c r="FM386" s="162">
        <v>46296</v>
      </c>
      <c r="FN386" s="162">
        <v>46327</v>
      </c>
      <c r="FO386" s="162">
        <v>46357</v>
      </c>
      <c r="FP386" s="162">
        <v>46388</v>
      </c>
      <c r="FQ386" s="162">
        <v>46419</v>
      </c>
      <c r="FR386" s="162">
        <v>46447</v>
      </c>
      <c r="FS386" s="162">
        <v>46478</v>
      </c>
      <c r="FT386" s="162">
        <v>46508</v>
      </c>
      <c r="FU386" s="162">
        <v>46539</v>
      </c>
      <c r="FV386" s="162">
        <v>46569</v>
      </c>
      <c r="FW386" s="162">
        <v>46600</v>
      </c>
      <c r="FX386" s="162">
        <v>46631</v>
      </c>
      <c r="FY386" s="162">
        <v>46661</v>
      </c>
      <c r="FZ386" s="162">
        <v>46692</v>
      </c>
      <c r="GA386" s="162">
        <v>46722</v>
      </c>
    </row>
    <row r="387" spans="2:183">
      <c r="B387" s="75" t="s">
        <v>289</v>
      </c>
      <c r="C387" s="163" t="s">
        <v>34</v>
      </c>
      <c r="D387" s="164">
        <v>3.24</v>
      </c>
      <c r="E387" s="165">
        <v>3.19</v>
      </c>
      <c r="F387" s="165">
        <v>3.13</v>
      </c>
      <c r="G387" s="165">
        <v>3.54</v>
      </c>
      <c r="H387" s="165">
        <v>3.22</v>
      </c>
      <c r="I387" s="165">
        <v>0.89</v>
      </c>
      <c r="J387" s="165">
        <v>0.96</v>
      </c>
      <c r="K387" s="165">
        <v>0.88</v>
      </c>
      <c r="L387" s="165">
        <v>0.89</v>
      </c>
      <c r="M387" s="165">
        <v>3.37</v>
      </c>
      <c r="N387" s="165">
        <v>3.91</v>
      </c>
      <c r="O387" s="165">
        <v>3.4</v>
      </c>
      <c r="P387" s="165">
        <v>3.24</v>
      </c>
      <c r="Q387" s="165">
        <v>3.19</v>
      </c>
      <c r="R387" s="165">
        <v>3.13</v>
      </c>
      <c r="S387" s="165">
        <v>3.54</v>
      </c>
      <c r="T387" s="165">
        <v>3.22</v>
      </c>
      <c r="U387" s="165">
        <v>0.89</v>
      </c>
      <c r="V387" s="165">
        <v>0.96</v>
      </c>
      <c r="W387" s="165">
        <v>0.88</v>
      </c>
      <c r="X387" s="165">
        <v>0.89</v>
      </c>
      <c r="Y387" s="165">
        <v>3.37</v>
      </c>
      <c r="Z387" s="165">
        <v>3.91</v>
      </c>
      <c r="AA387" s="165">
        <v>3.4</v>
      </c>
      <c r="AB387" s="165">
        <v>12</v>
      </c>
      <c r="AC387" s="165">
        <v>12</v>
      </c>
      <c r="AD387" s="165">
        <v>12</v>
      </c>
      <c r="AE387" s="165">
        <v>12</v>
      </c>
      <c r="AF387" s="165">
        <v>12</v>
      </c>
      <c r="AG387" s="165">
        <v>12</v>
      </c>
      <c r="AH387" s="165">
        <v>12</v>
      </c>
      <c r="AI387" s="165">
        <v>12</v>
      </c>
      <c r="AJ387" s="165">
        <v>12</v>
      </c>
      <c r="AK387" s="165">
        <v>12</v>
      </c>
      <c r="AL387" s="165">
        <v>12</v>
      </c>
      <c r="AM387" s="165">
        <v>12</v>
      </c>
      <c r="AN387" s="165">
        <v>12</v>
      </c>
      <c r="AO387" s="165">
        <v>12</v>
      </c>
      <c r="AP387" s="165">
        <v>12</v>
      </c>
      <c r="AQ387" s="165">
        <v>12</v>
      </c>
      <c r="AR387" s="165">
        <v>12</v>
      </c>
      <c r="AS387" s="165">
        <v>12</v>
      </c>
      <c r="AT387" s="165">
        <v>12</v>
      </c>
      <c r="AU387" s="165">
        <v>12</v>
      </c>
      <c r="AV387" s="165">
        <v>12</v>
      </c>
      <c r="AW387" s="165">
        <v>12</v>
      </c>
      <c r="AX387" s="165">
        <v>12</v>
      </c>
      <c r="AY387" s="165">
        <v>12</v>
      </c>
      <c r="AZ387" s="165">
        <v>12</v>
      </c>
      <c r="BA387" s="165">
        <v>12</v>
      </c>
      <c r="BB387" s="165">
        <v>12</v>
      </c>
      <c r="BC387" s="165">
        <v>12</v>
      </c>
      <c r="BD387" s="165">
        <v>12</v>
      </c>
      <c r="BE387" s="165">
        <v>12</v>
      </c>
      <c r="BF387" s="165">
        <v>12</v>
      </c>
      <c r="BG387" s="165">
        <v>12</v>
      </c>
      <c r="BH387" s="165">
        <v>12</v>
      </c>
      <c r="BI387" s="165">
        <v>12</v>
      </c>
      <c r="BJ387" s="165">
        <v>12</v>
      </c>
      <c r="BK387" s="165">
        <v>12</v>
      </c>
      <c r="BL387" s="165">
        <v>12</v>
      </c>
      <c r="BM387" s="165">
        <v>12</v>
      </c>
      <c r="BN387" s="165">
        <v>12</v>
      </c>
      <c r="BO387" s="165">
        <v>12</v>
      </c>
      <c r="BP387" s="165">
        <v>12</v>
      </c>
      <c r="BQ387" s="165">
        <v>12</v>
      </c>
      <c r="BR387" s="165">
        <v>12</v>
      </c>
      <c r="BS387" s="165">
        <v>12</v>
      </c>
      <c r="BT387" s="165">
        <v>12</v>
      </c>
      <c r="BU387" s="165">
        <v>12</v>
      </c>
      <c r="BV387" s="165">
        <v>12</v>
      </c>
      <c r="BW387" s="165">
        <v>12</v>
      </c>
      <c r="BX387" s="165">
        <v>12</v>
      </c>
      <c r="BY387" s="165">
        <v>12</v>
      </c>
      <c r="BZ387" s="165">
        <v>12</v>
      </c>
      <c r="CA387" s="165">
        <v>12</v>
      </c>
      <c r="CB387" s="165">
        <v>12</v>
      </c>
      <c r="CC387" s="165">
        <v>12</v>
      </c>
      <c r="CD387" s="165">
        <v>12</v>
      </c>
      <c r="CE387" s="165">
        <v>12</v>
      </c>
      <c r="CF387" s="165">
        <v>12</v>
      </c>
      <c r="CG387" s="165">
        <v>12</v>
      </c>
      <c r="CH387" s="165">
        <v>12</v>
      </c>
      <c r="CI387" s="165">
        <v>12</v>
      </c>
      <c r="CJ387" s="165">
        <v>12</v>
      </c>
      <c r="CK387" s="165">
        <v>12</v>
      </c>
      <c r="CL387" s="165">
        <v>12</v>
      </c>
      <c r="CM387" s="165">
        <v>12</v>
      </c>
      <c r="CN387" s="165">
        <v>12</v>
      </c>
      <c r="CO387" s="165">
        <v>12</v>
      </c>
      <c r="CP387" s="165">
        <v>12</v>
      </c>
      <c r="CQ387" s="165">
        <v>12</v>
      </c>
      <c r="CR387" s="165">
        <v>12</v>
      </c>
      <c r="CS387" s="165">
        <v>12</v>
      </c>
      <c r="CT387" s="165">
        <v>12</v>
      </c>
      <c r="CU387" s="165">
        <v>12</v>
      </c>
      <c r="CV387" s="165">
        <v>12</v>
      </c>
      <c r="CW387" s="165">
        <v>12</v>
      </c>
      <c r="CX387" s="165">
        <v>12</v>
      </c>
      <c r="CY387" s="165">
        <v>12</v>
      </c>
      <c r="CZ387" s="165">
        <v>12</v>
      </c>
      <c r="DA387" s="165">
        <v>12</v>
      </c>
      <c r="DB387" s="165">
        <v>12</v>
      </c>
      <c r="DC387" s="165">
        <v>12</v>
      </c>
      <c r="DD387" s="165">
        <v>12</v>
      </c>
      <c r="DE387" s="165">
        <v>12</v>
      </c>
      <c r="DF387" s="165">
        <v>12</v>
      </c>
      <c r="DG387" s="165">
        <v>12</v>
      </c>
      <c r="DH387" s="165">
        <v>12</v>
      </c>
      <c r="DI387" s="165">
        <v>12</v>
      </c>
      <c r="DJ387" s="165">
        <v>12</v>
      </c>
      <c r="DK387" s="165">
        <v>12</v>
      </c>
      <c r="DL387" s="165">
        <v>12</v>
      </c>
      <c r="DM387" s="165">
        <v>12</v>
      </c>
      <c r="DN387" s="165">
        <v>12</v>
      </c>
      <c r="DO387" s="165">
        <v>12</v>
      </c>
      <c r="DP387" s="165">
        <v>12</v>
      </c>
      <c r="DQ387" s="165">
        <v>12</v>
      </c>
      <c r="DR387" s="165">
        <v>12</v>
      </c>
      <c r="DS387" s="165">
        <v>12</v>
      </c>
      <c r="DT387" s="165">
        <v>12</v>
      </c>
      <c r="DU387" s="165">
        <v>12</v>
      </c>
      <c r="DV387" s="165">
        <v>12</v>
      </c>
      <c r="DW387" s="165">
        <v>12</v>
      </c>
      <c r="DX387" s="165">
        <v>12</v>
      </c>
      <c r="DY387" s="165">
        <v>12</v>
      </c>
      <c r="DZ387" s="165">
        <v>12</v>
      </c>
      <c r="EA387" s="165">
        <v>12</v>
      </c>
      <c r="EB387" s="165">
        <v>12</v>
      </c>
      <c r="EC387" s="165">
        <v>12</v>
      </c>
      <c r="ED387" s="165">
        <v>12</v>
      </c>
      <c r="EE387" s="165">
        <v>12</v>
      </c>
      <c r="EF387" s="165">
        <v>12</v>
      </c>
      <c r="EG387" s="165">
        <v>12</v>
      </c>
      <c r="EH387" s="165">
        <v>12</v>
      </c>
      <c r="EI387" s="165">
        <v>12</v>
      </c>
      <c r="EJ387" s="165">
        <v>12</v>
      </c>
      <c r="EK387" s="165">
        <v>12</v>
      </c>
      <c r="EL387" s="165">
        <v>12</v>
      </c>
      <c r="EM387" s="165">
        <v>12</v>
      </c>
      <c r="EN387" s="165">
        <v>12</v>
      </c>
      <c r="EO387" s="165">
        <v>12</v>
      </c>
      <c r="EP387" s="165">
        <v>12</v>
      </c>
      <c r="EQ387" s="165">
        <v>12</v>
      </c>
      <c r="ER387" s="165">
        <v>12</v>
      </c>
      <c r="ES387" s="165">
        <v>12</v>
      </c>
      <c r="ET387" s="165">
        <v>12</v>
      </c>
      <c r="EU387" s="165">
        <v>12</v>
      </c>
      <c r="EV387" s="165">
        <v>12</v>
      </c>
      <c r="EW387" s="165">
        <v>12</v>
      </c>
      <c r="EX387" s="165">
        <v>12</v>
      </c>
      <c r="EY387" s="165">
        <v>12</v>
      </c>
      <c r="EZ387" s="165">
        <v>12</v>
      </c>
      <c r="FA387" s="165">
        <v>12</v>
      </c>
      <c r="FB387" s="165">
        <v>12</v>
      </c>
      <c r="FC387" s="165">
        <v>12</v>
      </c>
      <c r="FD387" s="165">
        <v>12</v>
      </c>
      <c r="FE387" s="165">
        <v>12</v>
      </c>
      <c r="FF387" s="165">
        <v>12</v>
      </c>
      <c r="FG387" s="165">
        <v>12</v>
      </c>
      <c r="FH387" s="165">
        <v>12</v>
      </c>
      <c r="FI387" s="165">
        <v>12</v>
      </c>
      <c r="FJ387" s="165">
        <v>12</v>
      </c>
      <c r="FK387" s="165">
        <v>12</v>
      </c>
      <c r="FL387" s="165">
        <v>12</v>
      </c>
      <c r="FM387" s="165">
        <v>12</v>
      </c>
      <c r="FN387" s="165">
        <v>12</v>
      </c>
      <c r="FO387" s="165">
        <v>12</v>
      </c>
      <c r="FP387" s="165">
        <v>12</v>
      </c>
      <c r="FQ387" s="165">
        <v>12</v>
      </c>
      <c r="FR387" s="165">
        <v>12</v>
      </c>
      <c r="FS387" s="165">
        <v>12</v>
      </c>
      <c r="FT387" s="165">
        <v>12</v>
      </c>
      <c r="FU387" s="165">
        <v>12</v>
      </c>
      <c r="FV387" s="165">
        <v>12</v>
      </c>
      <c r="FW387" s="165">
        <v>12</v>
      </c>
      <c r="FX387" s="165">
        <v>12</v>
      </c>
      <c r="FY387" s="165">
        <v>12</v>
      </c>
      <c r="FZ387" s="165">
        <v>12</v>
      </c>
      <c r="GA387" s="165">
        <v>12</v>
      </c>
    </row>
    <row r="388" spans="2:183">
      <c r="B388" s="96" t="s">
        <v>289</v>
      </c>
      <c r="C388" s="166" t="s">
        <v>227</v>
      </c>
      <c r="D388" s="167">
        <v>0</v>
      </c>
      <c r="E388" s="168">
        <v>0</v>
      </c>
      <c r="F388" s="168">
        <v>0</v>
      </c>
      <c r="G388" s="168">
        <v>0</v>
      </c>
      <c r="H388" s="168">
        <v>0</v>
      </c>
      <c r="I388" s="168">
        <v>0</v>
      </c>
      <c r="J388" s="168">
        <v>0</v>
      </c>
      <c r="K388" s="168">
        <v>0</v>
      </c>
      <c r="L388" s="168">
        <v>0</v>
      </c>
      <c r="M388" s="168">
        <v>0</v>
      </c>
      <c r="N388" s="168">
        <v>0</v>
      </c>
      <c r="O388" s="168">
        <v>0</v>
      </c>
      <c r="P388" s="168">
        <v>0</v>
      </c>
      <c r="Q388" s="168">
        <v>0</v>
      </c>
      <c r="R388" s="168">
        <v>0</v>
      </c>
      <c r="S388" s="168">
        <v>0</v>
      </c>
      <c r="T388" s="168">
        <v>0</v>
      </c>
      <c r="U388" s="168">
        <v>0</v>
      </c>
      <c r="V388" s="168">
        <v>0</v>
      </c>
      <c r="W388" s="168">
        <v>0</v>
      </c>
      <c r="X388" s="168">
        <v>0</v>
      </c>
      <c r="Y388" s="168">
        <v>0</v>
      </c>
      <c r="Z388" s="168">
        <v>0</v>
      </c>
      <c r="AA388" s="168">
        <v>0</v>
      </c>
      <c r="AB388" s="168">
        <v>0</v>
      </c>
      <c r="AC388" s="168">
        <v>0</v>
      </c>
      <c r="AD388" s="168">
        <v>0</v>
      </c>
      <c r="AE388" s="168">
        <v>0</v>
      </c>
      <c r="AF388" s="168">
        <v>0</v>
      </c>
      <c r="AG388" s="168">
        <v>0</v>
      </c>
      <c r="AH388" s="168">
        <v>0</v>
      </c>
      <c r="AI388" s="168">
        <v>0</v>
      </c>
      <c r="AJ388" s="168">
        <v>0</v>
      </c>
      <c r="AK388" s="168">
        <v>0</v>
      </c>
      <c r="AL388" s="168">
        <v>0</v>
      </c>
      <c r="AM388" s="168">
        <v>0</v>
      </c>
      <c r="AN388" s="168">
        <v>0</v>
      </c>
      <c r="AO388" s="168">
        <v>0</v>
      </c>
      <c r="AP388" s="168">
        <v>0</v>
      </c>
      <c r="AQ388" s="168">
        <v>0</v>
      </c>
      <c r="AR388" s="168">
        <v>0</v>
      </c>
      <c r="AS388" s="168">
        <v>0</v>
      </c>
      <c r="AT388" s="168">
        <v>0</v>
      </c>
      <c r="AU388" s="168">
        <v>0</v>
      </c>
      <c r="AV388" s="168">
        <v>0</v>
      </c>
      <c r="AW388" s="168">
        <v>0</v>
      </c>
      <c r="AX388" s="168">
        <v>0</v>
      </c>
      <c r="AY388" s="168">
        <v>0</v>
      </c>
      <c r="AZ388" s="168">
        <v>0</v>
      </c>
      <c r="BA388" s="168">
        <v>0</v>
      </c>
      <c r="BB388" s="168">
        <v>0</v>
      </c>
      <c r="BC388" s="168">
        <v>0</v>
      </c>
      <c r="BD388" s="168">
        <v>0</v>
      </c>
      <c r="BE388" s="168">
        <v>0</v>
      </c>
      <c r="BF388" s="168">
        <v>0</v>
      </c>
      <c r="BG388" s="168">
        <v>0</v>
      </c>
      <c r="BH388" s="168">
        <v>0</v>
      </c>
      <c r="BI388" s="168">
        <v>0</v>
      </c>
      <c r="BJ388" s="168">
        <v>0</v>
      </c>
      <c r="BK388" s="168">
        <v>0</v>
      </c>
      <c r="BL388" s="168">
        <v>0</v>
      </c>
      <c r="BM388" s="168">
        <v>0</v>
      </c>
      <c r="BN388" s="168">
        <v>0</v>
      </c>
      <c r="BO388" s="168">
        <v>0</v>
      </c>
      <c r="BP388" s="168">
        <v>0</v>
      </c>
      <c r="BQ388" s="168">
        <v>0</v>
      </c>
      <c r="BR388" s="168">
        <v>0</v>
      </c>
      <c r="BS388" s="168">
        <v>0</v>
      </c>
      <c r="BT388" s="168">
        <v>0</v>
      </c>
      <c r="BU388" s="168">
        <v>0</v>
      </c>
      <c r="BV388" s="168">
        <v>0</v>
      </c>
      <c r="BW388" s="168">
        <v>0</v>
      </c>
      <c r="BX388" s="168">
        <v>0</v>
      </c>
      <c r="BY388" s="168">
        <v>0</v>
      </c>
      <c r="BZ388" s="168">
        <v>0</v>
      </c>
      <c r="CA388" s="168">
        <v>0</v>
      </c>
      <c r="CB388" s="168">
        <v>0</v>
      </c>
      <c r="CC388" s="168">
        <v>0</v>
      </c>
      <c r="CD388" s="168">
        <v>0</v>
      </c>
      <c r="CE388" s="168">
        <v>0</v>
      </c>
      <c r="CF388" s="168">
        <v>0</v>
      </c>
      <c r="CG388" s="168">
        <v>0</v>
      </c>
      <c r="CH388" s="168">
        <v>0</v>
      </c>
      <c r="CI388" s="168">
        <v>0</v>
      </c>
      <c r="CJ388" s="168">
        <v>0</v>
      </c>
      <c r="CK388" s="168">
        <v>0</v>
      </c>
      <c r="CL388" s="168">
        <v>0</v>
      </c>
      <c r="CM388" s="168">
        <v>0</v>
      </c>
      <c r="CN388" s="168">
        <v>0</v>
      </c>
      <c r="CO388" s="168">
        <v>0</v>
      </c>
      <c r="CP388" s="168">
        <v>0</v>
      </c>
      <c r="CQ388" s="168">
        <v>0</v>
      </c>
      <c r="CR388" s="168">
        <v>0</v>
      </c>
      <c r="CS388" s="168">
        <v>0</v>
      </c>
      <c r="CT388" s="168">
        <v>0</v>
      </c>
      <c r="CU388" s="168">
        <v>0</v>
      </c>
      <c r="CV388" s="168">
        <v>0</v>
      </c>
      <c r="CW388" s="168">
        <v>0</v>
      </c>
      <c r="CX388" s="168">
        <v>0</v>
      </c>
      <c r="CY388" s="168">
        <v>0</v>
      </c>
      <c r="CZ388" s="168">
        <v>0</v>
      </c>
      <c r="DA388" s="168">
        <v>0</v>
      </c>
      <c r="DB388" s="168">
        <v>0</v>
      </c>
      <c r="DC388" s="168">
        <v>0</v>
      </c>
      <c r="DD388" s="168">
        <v>0</v>
      </c>
      <c r="DE388" s="168">
        <v>0</v>
      </c>
      <c r="DF388" s="168">
        <v>0</v>
      </c>
      <c r="DG388" s="168">
        <v>0</v>
      </c>
      <c r="DH388" s="168">
        <v>0</v>
      </c>
      <c r="DI388" s="168">
        <v>0</v>
      </c>
      <c r="DJ388" s="168">
        <v>0</v>
      </c>
      <c r="DK388" s="168">
        <v>0</v>
      </c>
      <c r="DL388" s="168">
        <v>0</v>
      </c>
      <c r="DM388" s="168">
        <v>0</v>
      </c>
      <c r="DN388" s="168">
        <v>0</v>
      </c>
      <c r="DO388" s="168">
        <v>0</v>
      </c>
      <c r="DP388" s="168">
        <v>0</v>
      </c>
      <c r="DQ388" s="168">
        <v>0</v>
      </c>
      <c r="DR388" s="168">
        <v>0</v>
      </c>
      <c r="DS388" s="168">
        <v>0</v>
      </c>
      <c r="DT388" s="168">
        <v>0</v>
      </c>
      <c r="DU388" s="168">
        <v>0</v>
      </c>
      <c r="DV388" s="168">
        <v>0</v>
      </c>
      <c r="DW388" s="168">
        <v>0</v>
      </c>
      <c r="DX388" s="168">
        <v>0</v>
      </c>
      <c r="DY388" s="168">
        <v>0</v>
      </c>
      <c r="DZ388" s="168">
        <v>0</v>
      </c>
      <c r="EA388" s="168">
        <v>0</v>
      </c>
      <c r="EB388" s="168">
        <v>0</v>
      </c>
      <c r="EC388" s="168">
        <v>0</v>
      </c>
      <c r="ED388" s="168">
        <v>0</v>
      </c>
      <c r="EE388" s="168">
        <v>0</v>
      </c>
      <c r="EF388" s="168">
        <v>0</v>
      </c>
      <c r="EG388" s="168">
        <v>0</v>
      </c>
      <c r="EH388" s="168">
        <v>0</v>
      </c>
      <c r="EI388" s="168">
        <v>0</v>
      </c>
      <c r="EJ388" s="168">
        <v>0</v>
      </c>
      <c r="EK388" s="168">
        <v>0</v>
      </c>
      <c r="EL388" s="168">
        <v>0</v>
      </c>
      <c r="EM388" s="168">
        <v>0</v>
      </c>
      <c r="EN388" s="168">
        <v>0</v>
      </c>
      <c r="EO388" s="168">
        <v>0</v>
      </c>
      <c r="EP388" s="168">
        <v>0</v>
      </c>
      <c r="EQ388" s="168">
        <v>0</v>
      </c>
      <c r="ER388" s="168">
        <v>0</v>
      </c>
      <c r="ES388" s="168">
        <v>0</v>
      </c>
      <c r="ET388" s="168">
        <v>0</v>
      </c>
      <c r="EU388" s="168">
        <v>0</v>
      </c>
      <c r="EV388" s="168">
        <v>0</v>
      </c>
      <c r="EW388" s="168">
        <v>0</v>
      </c>
      <c r="EX388" s="168">
        <v>0</v>
      </c>
      <c r="EY388" s="168">
        <v>0</v>
      </c>
      <c r="EZ388" s="168">
        <v>0</v>
      </c>
      <c r="FA388" s="168">
        <v>0</v>
      </c>
      <c r="FB388" s="168">
        <v>0</v>
      </c>
      <c r="FC388" s="168">
        <v>0</v>
      </c>
      <c r="FD388" s="168">
        <v>0</v>
      </c>
      <c r="FE388" s="168">
        <v>0</v>
      </c>
      <c r="FF388" s="168">
        <v>0</v>
      </c>
      <c r="FG388" s="168">
        <v>0</v>
      </c>
      <c r="FH388" s="168">
        <v>0</v>
      </c>
      <c r="FI388" s="168">
        <v>0</v>
      </c>
      <c r="FJ388" s="168">
        <v>0</v>
      </c>
      <c r="FK388" s="168">
        <v>0</v>
      </c>
      <c r="FL388" s="168">
        <v>0</v>
      </c>
      <c r="FM388" s="168">
        <v>0</v>
      </c>
      <c r="FN388" s="168">
        <v>0</v>
      </c>
      <c r="FO388" s="168">
        <v>0</v>
      </c>
      <c r="FP388" s="168">
        <v>0</v>
      </c>
      <c r="FQ388" s="168">
        <v>0</v>
      </c>
      <c r="FR388" s="168">
        <v>0</v>
      </c>
      <c r="FS388" s="168">
        <v>0</v>
      </c>
      <c r="FT388" s="168">
        <v>0</v>
      </c>
      <c r="FU388" s="168">
        <v>0</v>
      </c>
      <c r="FV388" s="168">
        <v>0</v>
      </c>
      <c r="FW388" s="168">
        <v>0</v>
      </c>
      <c r="FX388" s="168">
        <v>0</v>
      </c>
      <c r="FY388" s="168">
        <v>0</v>
      </c>
      <c r="FZ388" s="168">
        <v>0</v>
      </c>
      <c r="GA388" s="168">
        <v>0</v>
      </c>
    </row>
    <row r="389" spans="2:183">
      <c r="B389" s="96" t="s">
        <v>289</v>
      </c>
      <c r="C389" s="166" t="s">
        <v>36</v>
      </c>
      <c r="D389" s="169">
        <v>2331.81</v>
      </c>
      <c r="E389" s="170">
        <v>2106.91</v>
      </c>
      <c r="F389" s="170">
        <v>2328.98</v>
      </c>
      <c r="G389" s="170">
        <v>2259.44</v>
      </c>
      <c r="H389" s="170">
        <v>2307.9699999999998</v>
      </c>
      <c r="I389" s="170">
        <v>515.29</v>
      </c>
      <c r="J389" s="170">
        <v>535.01</v>
      </c>
      <c r="K389" s="170">
        <v>527.66</v>
      </c>
      <c r="L389" s="170">
        <v>515.23</v>
      </c>
      <c r="M389" s="170">
        <v>2329.0100000000002</v>
      </c>
      <c r="N389" s="170">
        <v>2252.02</v>
      </c>
      <c r="O389" s="170">
        <v>2345.4</v>
      </c>
      <c r="P389" s="170">
        <v>2331.81</v>
      </c>
      <c r="Q389" s="170">
        <v>2106.91</v>
      </c>
      <c r="R389" s="170">
        <v>2328.98</v>
      </c>
      <c r="S389" s="170">
        <v>2259.44</v>
      </c>
      <c r="T389" s="170">
        <v>2307.9699999999998</v>
      </c>
      <c r="U389" s="170">
        <v>515.29</v>
      </c>
      <c r="V389" s="170">
        <v>535.01</v>
      </c>
      <c r="W389" s="170">
        <v>527.66</v>
      </c>
      <c r="X389" s="170">
        <v>515.23</v>
      </c>
      <c r="Y389" s="170">
        <v>2329.0100000000002</v>
      </c>
      <c r="Z389" s="170">
        <v>2252.02</v>
      </c>
      <c r="AA389" s="170">
        <v>2345.4</v>
      </c>
      <c r="AB389" s="170">
        <v>1608.66</v>
      </c>
      <c r="AC389" s="170">
        <v>1340.2</v>
      </c>
      <c r="AD389" s="170">
        <v>722.03</v>
      </c>
      <c r="AE389" s="170">
        <v>822.04</v>
      </c>
      <c r="AF389" s="170">
        <v>1207.78</v>
      </c>
      <c r="AG389" s="170">
        <v>1672.13</v>
      </c>
      <c r="AH389" s="170">
        <v>2845.67</v>
      </c>
      <c r="AI389" s="170">
        <v>2767.29</v>
      </c>
      <c r="AJ389" s="170">
        <v>1470.61</v>
      </c>
      <c r="AK389" s="170">
        <v>645.09</v>
      </c>
      <c r="AL389" s="170">
        <v>1236.51</v>
      </c>
      <c r="AM389" s="170">
        <v>1660.7</v>
      </c>
      <c r="AN389" s="170">
        <v>1618</v>
      </c>
      <c r="AO389" s="170">
        <v>1305.6500000000001</v>
      </c>
      <c r="AP389" s="170">
        <v>731.36</v>
      </c>
      <c r="AQ389" s="170">
        <v>781.34</v>
      </c>
      <c r="AR389" s="170">
        <v>1244.06</v>
      </c>
      <c r="AS389" s="170">
        <v>1740.36</v>
      </c>
      <c r="AT389" s="170">
        <v>2777.93</v>
      </c>
      <c r="AU389" s="170">
        <v>2719.29</v>
      </c>
      <c r="AV389" s="170">
        <v>1475.46</v>
      </c>
      <c r="AW389" s="170">
        <v>689.3</v>
      </c>
      <c r="AX389" s="170">
        <v>1255.0899999999999</v>
      </c>
      <c r="AY389" s="170">
        <v>1660.86</v>
      </c>
      <c r="AZ389" s="170">
        <v>1581.61</v>
      </c>
      <c r="BA389" s="170">
        <v>1400.68</v>
      </c>
      <c r="BB389" s="170">
        <v>701.95</v>
      </c>
      <c r="BC389" s="170">
        <v>709.96</v>
      </c>
      <c r="BD389" s="170">
        <v>1288.58</v>
      </c>
      <c r="BE389" s="170">
        <v>1716.73</v>
      </c>
      <c r="BF389" s="170">
        <v>2802.29</v>
      </c>
      <c r="BG389" s="170">
        <v>2768.29</v>
      </c>
      <c r="BH389" s="170">
        <v>1384.81</v>
      </c>
      <c r="BI389" s="170">
        <v>698.8</v>
      </c>
      <c r="BJ389" s="170">
        <v>1311.58</v>
      </c>
      <c r="BK389" s="170">
        <v>1633.42</v>
      </c>
      <c r="BL389" s="170">
        <v>1604.64</v>
      </c>
      <c r="BM389" s="170">
        <v>1381.29</v>
      </c>
      <c r="BN389" s="170">
        <v>712.49</v>
      </c>
      <c r="BO389" s="170">
        <v>714.96</v>
      </c>
      <c r="BP389" s="170">
        <v>1246.74</v>
      </c>
      <c r="BQ389" s="170">
        <v>1701.48</v>
      </c>
      <c r="BR389" s="170">
        <v>2863.61</v>
      </c>
      <c r="BS389" s="170">
        <v>2813.97</v>
      </c>
      <c r="BT389" s="170">
        <v>1346.02</v>
      </c>
      <c r="BU389" s="170">
        <v>685.45</v>
      </c>
      <c r="BV389" s="170">
        <v>1309.44</v>
      </c>
      <c r="BW389" s="170">
        <v>1618.61</v>
      </c>
      <c r="BX389" s="170">
        <v>1641.98</v>
      </c>
      <c r="BY389" s="170">
        <v>1350.59</v>
      </c>
      <c r="BZ389" s="170">
        <v>687.03</v>
      </c>
      <c r="CA389" s="170">
        <v>774.96</v>
      </c>
      <c r="CB389" s="170">
        <v>1065.4100000000001</v>
      </c>
      <c r="CC389" s="170">
        <v>1798.73</v>
      </c>
      <c r="CD389" s="170">
        <v>2931.61</v>
      </c>
      <c r="CE389" s="170">
        <v>2829.94</v>
      </c>
      <c r="CF389" s="170">
        <v>1304.4000000000001</v>
      </c>
      <c r="CG389" s="170">
        <v>742.94</v>
      </c>
      <c r="CH389" s="170">
        <v>1250.5</v>
      </c>
      <c r="CI389" s="170">
        <v>1620.61</v>
      </c>
      <c r="CJ389" s="170">
        <v>1605.52</v>
      </c>
      <c r="CK389" s="170">
        <v>1343.34</v>
      </c>
      <c r="CL389" s="170">
        <v>732.78</v>
      </c>
      <c r="CM389" s="170">
        <v>838</v>
      </c>
      <c r="CN389" s="170">
        <v>1181.06</v>
      </c>
      <c r="CO389" s="170">
        <v>1681.52</v>
      </c>
      <c r="CP389" s="170">
        <v>2852.29</v>
      </c>
      <c r="CQ389" s="170">
        <v>2751.29</v>
      </c>
      <c r="CR389" s="170">
        <v>1446.61</v>
      </c>
      <c r="CS389" s="170">
        <v>696.08</v>
      </c>
      <c r="CT389" s="170">
        <v>1209.51</v>
      </c>
      <c r="CU389" s="170">
        <v>1660.7</v>
      </c>
      <c r="CV389" s="170">
        <v>1618</v>
      </c>
      <c r="CW389" s="170">
        <v>1306.5</v>
      </c>
      <c r="CX389" s="170">
        <v>742.03</v>
      </c>
      <c r="CY389" s="170">
        <v>811.96</v>
      </c>
      <c r="CZ389" s="170">
        <v>1204.06</v>
      </c>
      <c r="DA389" s="170">
        <v>1714.02</v>
      </c>
      <c r="DB389" s="170">
        <v>2816.03</v>
      </c>
      <c r="DC389" s="170">
        <v>2680.29</v>
      </c>
      <c r="DD389" s="170">
        <v>1500.46</v>
      </c>
      <c r="DE389" s="170">
        <v>706.45</v>
      </c>
      <c r="DF389" s="170">
        <v>1255.51</v>
      </c>
      <c r="DG389" s="170">
        <v>1643.39</v>
      </c>
      <c r="DH389" s="170">
        <v>1613.81</v>
      </c>
      <c r="DI389" s="170">
        <v>1320.03</v>
      </c>
      <c r="DJ389" s="170">
        <v>724.22</v>
      </c>
      <c r="DK389" s="170">
        <v>778.29</v>
      </c>
      <c r="DL389" s="170">
        <v>1260.3399999999999</v>
      </c>
      <c r="DM389" s="170">
        <v>1718.92</v>
      </c>
      <c r="DN389" s="170">
        <v>2783.1</v>
      </c>
      <c r="DO389" s="170">
        <v>2719.29</v>
      </c>
      <c r="DP389" s="170">
        <v>1464.46</v>
      </c>
      <c r="DQ389" s="170">
        <v>695.3</v>
      </c>
      <c r="DR389" s="170">
        <v>1268.5</v>
      </c>
      <c r="DS389" s="170">
        <v>1652.45</v>
      </c>
      <c r="DT389" s="170">
        <v>1584.61</v>
      </c>
      <c r="DU389" s="170">
        <v>1392.83</v>
      </c>
      <c r="DV389" s="170">
        <v>715.25</v>
      </c>
      <c r="DW389" s="170">
        <v>701.51</v>
      </c>
      <c r="DX389" s="170">
        <v>1293.23</v>
      </c>
      <c r="DY389" s="170">
        <v>1717.07</v>
      </c>
      <c r="DZ389" s="170">
        <v>2792.61</v>
      </c>
      <c r="EA389" s="170">
        <v>2767.97</v>
      </c>
      <c r="EB389" s="170">
        <v>1395.16</v>
      </c>
      <c r="EC389" s="170">
        <v>693.45</v>
      </c>
      <c r="ED389" s="170">
        <v>1318.5</v>
      </c>
      <c r="EE389" s="170">
        <v>1626.51</v>
      </c>
      <c r="EF389" s="170">
        <v>1629.21</v>
      </c>
      <c r="EG389" s="170">
        <v>1363.37</v>
      </c>
      <c r="EH389" s="170">
        <v>687.03</v>
      </c>
      <c r="EI389" s="170">
        <v>781.96</v>
      </c>
      <c r="EJ389" s="170">
        <v>1062.4100000000001</v>
      </c>
      <c r="EK389" s="170">
        <v>1794.73</v>
      </c>
      <c r="EL389" s="170">
        <v>2925.61</v>
      </c>
      <c r="EM389" s="170">
        <v>2834.94</v>
      </c>
      <c r="EN389" s="170">
        <v>1321.4</v>
      </c>
      <c r="EO389" s="170">
        <v>692.24</v>
      </c>
      <c r="EP389" s="170">
        <v>1290</v>
      </c>
      <c r="EQ389" s="170">
        <v>1615.81</v>
      </c>
      <c r="ER389" s="170">
        <v>1597.78</v>
      </c>
      <c r="ES389" s="170">
        <v>1375.43</v>
      </c>
      <c r="ET389" s="170">
        <v>707.03</v>
      </c>
      <c r="EU389" s="170">
        <v>741.5</v>
      </c>
      <c r="EV389" s="170">
        <v>1297.8900000000001</v>
      </c>
      <c r="EW389" s="170">
        <v>1629.13</v>
      </c>
      <c r="EX389" s="170">
        <v>2930.32</v>
      </c>
      <c r="EY389" s="170">
        <v>2799.61</v>
      </c>
      <c r="EZ389" s="170">
        <v>1317.76</v>
      </c>
      <c r="FA389" s="170">
        <v>664.08</v>
      </c>
      <c r="FB389" s="170">
        <v>1320.16</v>
      </c>
      <c r="FC389" s="170">
        <v>1618</v>
      </c>
      <c r="FD389" s="170">
        <v>1608.66</v>
      </c>
      <c r="FE389" s="170">
        <v>1340.2</v>
      </c>
      <c r="FF389" s="170">
        <v>725.03</v>
      </c>
      <c r="FG389" s="170">
        <v>845.75</v>
      </c>
      <c r="FH389" s="170">
        <v>1181.06</v>
      </c>
      <c r="FI389" s="170">
        <v>1682.52</v>
      </c>
      <c r="FJ389" s="170">
        <v>2862.29</v>
      </c>
      <c r="FK389" s="170">
        <v>2740.29</v>
      </c>
      <c r="FL389" s="170">
        <v>1462.61</v>
      </c>
      <c r="FM389" s="170">
        <v>650.09</v>
      </c>
      <c r="FN389" s="170">
        <v>1239.51</v>
      </c>
      <c r="FO389" s="170">
        <v>1660.7</v>
      </c>
      <c r="FP389" s="170">
        <v>1618</v>
      </c>
      <c r="FQ389" s="170">
        <v>1306.5</v>
      </c>
      <c r="FR389" s="170">
        <v>742.03</v>
      </c>
      <c r="FS389" s="170">
        <v>811.96</v>
      </c>
      <c r="FT389" s="170">
        <v>1204.06</v>
      </c>
      <c r="FU389" s="170">
        <v>1699.09</v>
      </c>
      <c r="FV389" s="170">
        <v>2830.96</v>
      </c>
      <c r="FW389" s="170">
        <v>2680.29</v>
      </c>
      <c r="FX389" s="170">
        <v>1526.46</v>
      </c>
      <c r="FY389" s="170">
        <v>680.45</v>
      </c>
      <c r="FZ389" s="170">
        <v>1255.51</v>
      </c>
      <c r="GA389" s="170">
        <v>1643.39</v>
      </c>
    </row>
    <row r="390" spans="2:183">
      <c r="B390" s="171" t="s">
        <v>289</v>
      </c>
      <c r="C390" s="172" t="s">
        <v>95</v>
      </c>
      <c r="D390" s="83">
        <v>0.96733124253285541</v>
      </c>
      <c r="E390" s="84">
        <v>0.98284725332139122</v>
      </c>
      <c r="F390" s="84">
        <v>1.0001116493180804</v>
      </c>
      <c r="G390" s="84">
        <v>0.88647206528562461</v>
      </c>
      <c r="H390" s="84">
        <v>0.96338826554464685</v>
      </c>
      <c r="I390" s="84">
        <v>0.80413545568039946</v>
      </c>
      <c r="J390" s="84">
        <v>0.74906193996415771</v>
      </c>
      <c r="K390" s="84">
        <v>0.80593230694037132</v>
      </c>
      <c r="L390" s="84">
        <v>0.80404182272159808</v>
      </c>
      <c r="M390" s="84">
        <v>0.92889904597811179</v>
      </c>
      <c r="N390" s="84">
        <v>0.79995026996305763</v>
      </c>
      <c r="O390" s="84">
        <v>0.92718216318785585</v>
      </c>
      <c r="P390" s="84">
        <v>0.96733124253285541</v>
      </c>
      <c r="Q390" s="84">
        <v>0.98284725332139122</v>
      </c>
      <c r="R390" s="84">
        <v>1.0001116493180804</v>
      </c>
      <c r="S390" s="84">
        <v>0.88647206528562461</v>
      </c>
      <c r="T390" s="84">
        <v>0.96338826554464685</v>
      </c>
      <c r="U390" s="84">
        <v>0.80413545568039946</v>
      </c>
      <c r="V390" s="84">
        <v>0.74906193996415771</v>
      </c>
      <c r="W390" s="84">
        <v>0.80593230694037132</v>
      </c>
      <c r="X390" s="84">
        <v>0.80404182272159808</v>
      </c>
      <c r="Y390" s="84">
        <v>0.92889904597811179</v>
      </c>
      <c r="Z390" s="84">
        <v>0.79995026996305763</v>
      </c>
      <c r="AA390" s="84">
        <v>0.92718216318785585</v>
      </c>
      <c r="AB390" s="84">
        <v>0.18018145161290325</v>
      </c>
      <c r="AC390" s="84">
        <v>0.1661954365079365</v>
      </c>
      <c r="AD390" s="84">
        <v>8.0872535842293911E-2</v>
      </c>
      <c r="AE390" s="84">
        <v>9.5143518518518516E-2</v>
      </c>
      <c r="AF390" s="84">
        <v>0.13528001792114694</v>
      </c>
      <c r="AG390" s="84">
        <v>0.19353356481481482</v>
      </c>
      <c r="AH390" s="84">
        <v>0.31873543906810037</v>
      </c>
      <c r="AI390" s="84">
        <v>0.30995631720430106</v>
      </c>
      <c r="AJ390" s="84">
        <v>0.17020949074074074</v>
      </c>
      <c r="AK390" s="84">
        <v>7.2254704301075279E-2</v>
      </c>
      <c r="AL390" s="84">
        <v>0.14311458333333332</v>
      </c>
      <c r="AM390" s="84">
        <v>0.18601030465949822</v>
      </c>
      <c r="AN390" s="84">
        <v>0.18122759856630824</v>
      </c>
      <c r="AO390" s="84">
        <v>0.15632782567049811</v>
      </c>
      <c r="AP390" s="84">
        <v>8.1917562724014334E-2</v>
      </c>
      <c r="AQ390" s="84">
        <v>9.0432870370370372E-2</v>
      </c>
      <c r="AR390" s="84">
        <v>0.13934363799283153</v>
      </c>
      <c r="AS390" s="84">
        <v>0.20143055555555556</v>
      </c>
      <c r="AT390" s="84">
        <v>0.31114807347670248</v>
      </c>
      <c r="AU390" s="84">
        <v>0.30457997311827956</v>
      </c>
      <c r="AV390" s="84">
        <v>0.17077083333333334</v>
      </c>
      <c r="AW390" s="84">
        <v>7.7206541218637986E-2</v>
      </c>
      <c r="AX390" s="84">
        <v>0.14526504629629627</v>
      </c>
      <c r="AY390" s="84">
        <v>0.18602822580645159</v>
      </c>
      <c r="AZ390" s="84">
        <v>0.17715165770609317</v>
      </c>
      <c r="BA390" s="84">
        <v>0.17369543650793651</v>
      </c>
      <c r="BB390" s="84">
        <v>7.8623431899641577E-2</v>
      </c>
      <c r="BC390" s="84">
        <v>8.2171296296296298E-2</v>
      </c>
      <c r="BD390" s="84">
        <v>0.14433019713261647</v>
      </c>
      <c r="BE390" s="84">
        <v>0.19869560185185187</v>
      </c>
      <c r="BF390" s="84">
        <v>0.31387656810035841</v>
      </c>
      <c r="BG390" s="84">
        <v>0.31006832437275983</v>
      </c>
      <c r="BH390" s="84">
        <v>0.16027893518518518</v>
      </c>
      <c r="BI390" s="84">
        <v>7.8270609318996417E-2</v>
      </c>
      <c r="BJ390" s="84">
        <v>0.15180324074074072</v>
      </c>
      <c r="BK390" s="84">
        <v>0.18295474910394266</v>
      </c>
      <c r="BL390" s="84">
        <v>0.17973118279569894</v>
      </c>
      <c r="BM390" s="84">
        <v>0.1712909226190476</v>
      </c>
      <c r="BN390" s="84">
        <v>7.9803987455197137E-2</v>
      </c>
      <c r="BO390" s="84">
        <v>8.2750000000000004E-2</v>
      </c>
      <c r="BP390" s="84">
        <v>0.13964381720430108</v>
      </c>
      <c r="BQ390" s="84">
        <v>0.19693055555555555</v>
      </c>
      <c r="BR390" s="84">
        <v>0.32074484767025091</v>
      </c>
      <c r="BS390" s="84">
        <v>0.31518481182795699</v>
      </c>
      <c r="BT390" s="84">
        <v>0.15578935185185186</v>
      </c>
      <c r="BU390" s="84">
        <v>7.6775313620071686E-2</v>
      </c>
      <c r="BV390" s="84">
        <v>0.15155555555555555</v>
      </c>
      <c r="BW390" s="84">
        <v>0.1812959229390681</v>
      </c>
      <c r="BX390" s="84">
        <v>0.18391353046594983</v>
      </c>
      <c r="BY390" s="84">
        <v>0.16748387896825395</v>
      </c>
      <c r="BZ390" s="84">
        <v>7.6952284946236557E-2</v>
      </c>
      <c r="CA390" s="84">
        <v>8.9694444444444452E-2</v>
      </c>
      <c r="CB390" s="84">
        <v>0.11933355734767026</v>
      </c>
      <c r="CC390" s="84">
        <v>0.20818634259259258</v>
      </c>
      <c r="CD390" s="84">
        <v>0.32836133512544802</v>
      </c>
      <c r="CE390" s="84">
        <v>0.31697356630824375</v>
      </c>
      <c r="CF390" s="84">
        <v>0.15097222222222223</v>
      </c>
      <c r="CG390" s="84">
        <v>8.3214605734767036E-2</v>
      </c>
      <c r="CH390" s="84">
        <v>0.14473379629629629</v>
      </c>
      <c r="CI390" s="84">
        <v>0.18151993727598564</v>
      </c>
      <c r="CJ390" s="84">
        <v>0.17982974910394264</v>
      </c>
      <c r="CK390" s="84">
        <v>0.16084051724137929</v>
      </c>
      <c r="CL390" s="84">
        <v>8.2076612903225807E-2</v>
      </c>
      <c r="CM390" s="84">
        <v>9.6990740740740738E-2</v>
      </c>
      <c r="CN390" s="84">
        <v>0.13228718637992831</v>
      </c>
      <c r="CO390" s="84">
        <v>0.19462037037037036</v>
      </c>
      <c r="CP390" s="84">
        <v>0.31947692652329751</v>
      </c>
      <c r="CQ390" s="84">
        <v>0.30816420250896059</v>
      </c>
      <c r="CR390" s="84">
        <v>0.16743171296296294</v>
      </c>
      <c r="CS390" s="84">
        <v>7.7965949820788541E-2</v>
      </c>
      <c r="CT390" s="84">
        <v>0.13998958333333333</v>
      </c>
      <c r="CU390" s="84">
        <v>0.18601030465949822</v>
      </c>
      <c r="CV390" s="84">
        <v>0.18122759856630824</v>
      </c>
      <c r="CW390" s="84">
        <v>0.16201636904761904</v>
      </c>
      <c r="CX390" s="84">
        <v>8.3112679211469531E-2</v>
      </c>
      <c r="CY390" s="84">
        <v>9.3976851851851853E-2</v>
      </c>
      <c r="CZ390" s="84">
        <v>0.13486335125448029</v>
      </c>
      <c r="DA390" s="84">
        <v>0.19838194444444443</v>
      </c>
      <c r="DB390" s="84">
        <v>0.31541554659498211</v>
      </c>
      <c r="DC390" s="84">
        <v>0.30021169354838712</v>
      </c>
      <c r="DD390" s="84">
        <v>0.17366435185185186</v>
      </c>
      <c r="DE390" s="84">
        <v>7.9127464157706093E-2</v>
      </c>
      <c r="DF390" s="84">
        <v>0.1453136574074074</v>
      </c>
      <c r="DG390" s="84">
        <v>0.1840714605734767</v>
      </c>
      <c r="DH390" s="84">
        <v>0.18075828853046594</v>
      </c>
      <c r="DI390" s="84">
        <v>0.16369419642857141</v>
      </c>
      <c r="DJ390" s="84">
        <v>8.1117831541218641E-2</v>
      </c>
      <c r="DK390" s="84">
        <v>9.0079861111111104E-2</v>
      </c>
      <c r="DL390" s="84">
        <v>0.14116711469534049</v>
      </c>
      <c r="DM390" s="84">
        <v>0.19894907407407408</v>
      </c>
      <c r="DN390" s="84">
        <v>0.31172715053763439</v>
      </c>
      <c r="DO390" s="84">
        <v>0.30457997311827956</v>
      </c>
      <c r="DP390" s="84">
        <v>0.16949768518518518</v>
      </c>
      <c r="DQ390" s="84">
        <v>7.7878584229390674E-2</v>
      </c>
      <c r="DR390" s="84">
        <v>0.14681712962962962</v>
      </c>
      <c r="DS390" s="84">
        <v>0.18508624551971326</v>
      </c>
      <c r="DT390" s="84">
        <v>0.17748767921146952</v>
      </c>
      <c r="DU390" s="84">
        <v>0.17272197420634919</v>
      </c>
      <c r="DV390" s="84">
        <v>8.011312724014337E-2</v>
      </c>
      <c r="DW390" s="84">
        <v>8.1193287037037029E-2</v>
      </c>
      <c r="DX390" s="84">
        <v>0.14485103046594983</v>
      </c>
      <c r="DY390" s="84">
        <v>0.1987349537037037</v>
      </c>
      <c r="DZ390" s="84">
        <v>0.31279233870967743</v>
      </c>
      <c r="EA390" s="84">
        <v>0.31003248207885303</v>
      </c>
      <c r="EB390" s="84">
        <v>0.16147685185185187</v>
      </c>
      <c r="EC390" s="84">
        <v>7.7671370967741946E-2</v>
      </c>
      <c r="ED390" s="84">
        <v>0.15260416666666668</v>
      </c>
      <c r="EE390" s="84">
        <v>0.18218077956989248</v>
      </c>
      <c r="EF390" s="84">
        <v>0.18248319892473119</v>
      </c>
      <c r="EG390" s="84">
        <v>0.16323874521072795</v>
      </c>
      <c r="EH390" s="84">
        <v>7.6952284946236557E-2</v>
      </c>
      <c r="EI390" s="84">
        <v>9.0504629629629629E-2</v>
      </c>
      <c r="EJ390" s="84">
        <v>0.11899753584229392</v>
      </c>
      <c r="EK390" s="84">
        <v>0.20772337962962964</v>
      </c>
      <c r="EL390" s="84">
        <v>0.32768929211469533</v>
      </c>
      <c r="EM390" s="84">
        <v>0.31753360215053766</v>
      </c>
      <c r="EN390" s="84">
        <v>0.15293981481481483</v>
      </c>
      <c r="EO390" s="84">
        <v>7.7535842293906809E-2</v>
      </c>
      <c r="EP390" s="84">
        <v>0.14930555555555555</v>
      </c>
      <c r="EQ390" s="84">
        <v>0.18098230286738351</v>
      </c>
      <c r="ER390" s="84">
        <v>0.17896281362007169</v>
      </c>
      <c r="ES390" s="84">
        <v>0.17056423611111113</v>
      </c>
      <c r="ET390" s="84">
        <v>7.9192428315412178E-2</v>
      </c>
      <c r="EU390" s="84">
        <v>8.5821759259259264E-2</v>
      </c>
      <c r="EV390" s="84">
        <v>0.14537298387096775</v>
      </c>
      <c r="EW390" s="84">
        <v>0.18855671296296297</v>
      </c>
      <c r="EX390" s="84">
        <v>0.32821684587813621</v>
      </c>
      <c r="EY390" s="84">
        <v>0.31357638888888889</v>
      </c>
      <c r="EZ390" s="84">
        <v>0.15251851851851853</v>
      </c>
      <c r="FA390" s="84">
        <v>7.4381720430107531E-2</v>
      </c>
      <c r="FB390" s="84">
        <v>0.15279629629629632</v>
      </c>
      <c r="FC390" s="84">
        <v>0.18122759856630824</v>
      </c>
      <c r="FD390" s="84">
        <v>0.18018145161290325</v>
      </c>
      <c r="FE390" s="84">
        <v>0.1661954365079365</v>
      </c>
      <c r="FF390" s="84">
        <v>8.1208557347670254E-2</v>
      </c>
      <c r="FG390" s="84">
        <v>9.7887731481481485E-2</v>
      </c>
      <c r="FH390" s="84">
        <v>0.13228718637992831</v>
      </c>
      <c r="FI390" s="84">
        <v>0.19473611111111111</v>
      </c>
      <c r="FJ390" s="84">
        <v>0.32059699820788529</v>
      </c>
      <c r="FK390" s="84">
        <v>0.30693212365591399</v>
      </c>
      <c r="FL390" s="84">
        <v>0.1692835648148148</v>
      </c>
      <c r="FM390" s="84">
        <v>7.281474014336918E-2</v>
      </c>
      <c r="FN390" s="84">
        <v>0.14346180555555554</v>
      </c>
      <c r="FO390" s="84">
        <v>0.18601030465949822</v>
      </c>
      <c r="FP390" s="84">
        <v>0.18122759856630824</v>
      </c>
      <c r="FQ390" s="84">
        <v>0.16201636904761904</v>
      </c>
      <c r="FR390" s="84">
        <v>8.3112679211469531E-2</v>
      </c>
      <c r="FS390" s="84">
        <v>9.3976851851851853E-2</v>
      </c>
      <c r="FT390" s="84">
        <v>0.13486335125448029</v>
      </c>
      <c r="FU390" s="84">
        <v>0.19665393518518517</v>
      </c>
      <c r="FV390" s="84">
        <v>0.31708781362007171</v>
      </c>
      <c r="FW390" s="84">
        <v>0.30021169354838712</v>
      </c>
      <c r="FX390" s="84">
        <v>0.17667361111111113</v>
      </c>
      <c r="FY390" s="84">
        <v>7.6215277777777785E-2</v>
      </c>
      <c r="FZ390" s="84">
        <v>0.1453136574074074</v>
      </c>
      <c r="GA390" s="84">
        <v>0.1840714605734767</v>
      </c>
    </row>
    <row r="391" spans="2:183">
      <c r="B391" s="96" t="s">
        <v>289</v>
      </c>
      <c r="C391" s="166" t="s">
        <v>230</v>
      </c>
      <c r="D391" s="169">
        <v>0</v>
      </c>
      <c r="E391" s="170">
        <v>0</v>
      </c>
      <c r="F391" s="170">
        <v>0</v>
      </c>
      <c r="G391" s="170">
        <v>0</v>
      </c>
      <c r="H391" s="170">
        <v>0</v>
      </c>
      <c r="I391" s="170">
        <v>0</v>
      </c>
      <c r="J391" s="170">
        <v>0</v>
      </c>
      <c r="K391" s="170">
        <v>0</v>
      </c>
      <c r="L391" s="170">
        <v>0</v>
      </c>
      <c r="M391" s="170">
        <v>0</v>
      </c>
      <c r="N391" s="170">
        <v>0</v>
      </c>
      <c r="O391" s="170">
        <v>0</v>
      </c>
      <c r="P391" s="170">
        <v>0</v>
      </c>
      <c r="Q391" s="170">
        <v>0</v>
      </c>
      <c r="R391" s="170">
        <v>0</v>
      </c>
      <c r="S391" s="170">
        <v>0</v>
      </c>
      <c r="T391" s="170">
        <v>0</v>
      </c>
      <c r="U391" s="170">
        <v>0</v>
      </c>
      <c r="V391" s="170">
        <v>0</v>
      </c>
      <c r="W391" s="170">
        <v>0</v>
      </c>
      <c r="X391" s="170">
        <v>0</v>
      </c>
      <c r="Y391" s="170">
        <v>0</v>
      </c>
      <c r="Z391" s="170">
        <v>0</v>
      </c>
      <c r="AA391" s="170">
        <v>0</v>
      </c>
      <c r="AB391" s="170">
        <v>0</v>
      </c>
      <c r="AC391" s="170">
        <v>0</v>
      </c>
      <c r="AD391" s="170">
        <v>0</v>
      </c>
      <c r="AE391" s="170">
        <v>0</v>
      </c>
      <c r="AF391" s="170">
        <v>0</v>
      </c>
      <c r="AG391" s="170">
        <v>0</v>
      </c>
      <c r="AH391" s="170">
        <v>0</v>
      </c>
      <c r="AI391" s="170">
        <v>0</v>
      </c>
      <c r="AJ391" s="170">
        <v>0</v>
      </c>
      <c r="AK391" s="170">
        <v>0</v>
      </c>
      <c r="AL391" s="170">
        <v>0</v>
      </c>
      <c r="AM391" s="170">
        <v>0</v>
      </c>
      <c r="AN391" s="170">
        <v>0</v>
      </c>
      <c r="AO391" s="170">
        <v>0</v>
      </c>
      <c r="AP391" s="170">
        <v>0</v>
      </c>
      <c r="AQ391" s="170">
        <v>0</v>
      </c>
      <c r="AR391" s="170">
        <v>0</v>
      </c>
      <c r="AS391" s="170">
        <v>0</v>
      </c>
      <c r="AT391" s="170">
        <v>0</v>
      </c>
      <c r="AU391" s="170">
        <v>0</v>
      </c>
      <c r="AV391" s="170">
        <v>0</v>
      </c>
      <c r="AW391" s="170">
        <v>0</v>
      </c>
      <c r="AX391" s="170">
        <v>0</v>
      </c>
      <c r="AY391" s="170">
        <v>0</v>
      </c>
      <c r="AZ391" s="170">
        <v>0</v>
      </c>
      <c r="BA391" s="170">
        <v>0</v>
      </c>
      <c r="BB391" s="170">
        <v>0</v>
      </c>
      <c r="BC391" s="170">
        <v>0</v>
      </c>
      <c r="BD391" s="170">
        <v>0</v>
      </c>
      <c r="BE391" s="170">
        <v>0</v>
      </c>
      <c r="BF391" s="170">
        <v>0</v>
      </c>
      <c r="BG391" s="170">
        <v>0</v>
      </c>
      <c r="BH391" s="170">
        <v>0</v>
      </c>
      <c r="BI391" s="170">
        <v>0</v>
      </c>
      <c r="BJ391" s="170">
        <v>0</v>
      </c>
      <c r="BK391" s="170">
        <v>0</v>
      </c>
      <c r="BL391" s="170">
        <v>0</v>
      </c>
      <c r="BM391" s="170">
        <v>0</v>
      </c>
      <c r="BN391" s="170">
        <v>0</v>
      </c>
      <c r="BO391" s="170">
        <v>0</v>
      </c>
      <c r="BP391" s="170">
        <v>0</v>
      </c>
      <c r="BQ391" s="170">
        <v>0</v>
      </c>
      <c r="BR391" s="170">
        <v>0</v>
      </c>
      <c r="BS391" s="170">
        <v>0</v>
      </c>
      <c r="BT391" s="170">
        <v>0</v>
      </c>
      <c r="BU391" s="170">
        <v>0</v>
      </c>
      <c r="BV391" s="170">
        <v>0</v>
      </c>
      <c r="BW391" s="170">
        <v>0</v>
      </c>
      <c r="BX391" s="170">
        <v>0</v>
      </c>
      <c r="BY391" s="170">
        <v>0</v>
      </c>
      <c r="BZ391" s="170">
        <v>0</v>
      </c>
      <c r="CA391" s="170">
        <v>0</v>
      </c>
      <c r="CB391" s="170">
        <v>0</v>
      </c>
      <c r="CC391" s="170">
        <v>0</v>
      </c>
      <c r="CD391" s="170">
        <v>0</v>
      </c>
      <c r="CE391" s="170">
        <v>0</v>
      </c>
      <c r="CF391" s="170">
        <v>0</v>
      </c>
      <c r="CG391" s="170">
        <v>0</v>
      </c>
      <c r="CH391" s="170">
        <v>0</v>
      </c>
      <c r="CI391" s="170">
        <v>0</v>
      </c>
      <c r="CJ391" s="170">
        <v>0</v>
      </c>
      <c r="CK391" s="170">
        <v>0</v>
      </c>
      <c r="CL391" s="170">
        <v>0</v>
      </c>
      <c r="CM391" s="170">
        <v>0</v>
      </c>
      <c r="CN391" s="170">
        <v>0</v>
      </c>
      <c r="CO391" s="170">
        <v>0</v>
      </c>
      <c r="CP391" s="170">
        <v>0</v>
      </c>
      <c r="CQ391" s="170">
        <v>0</v>
      </c>
      <c r="CR391" s="170">
        <v>0</v>
      </c>
      <c r="CS391" s="170">
        <v>0</v>
      </c>
      <c r="CT391" s="170">
        <v>0</v>
      </c>
      <c r="CU391" s="170">
        <v>0</v>
      </c>
      <c r="CV391" s="170">
        <v>0</v>
      </c>
      <c r="CW391" s="170">
        <v>0</v>
      </c>
      <c r="CX391" s="170">
        <v>0</v>
      </c>
      <c r="CY391" s="170">
        <v>0</v>
      </c>
      <c r="CZ391" s="170">
        <v>0</v>
      </c>
      <c r="DA391" s="170">
        <v>0</v>
      </c>
      <c r="DB391" s="170">
        <v>0</v>
      </c>
      <c r="DC391" s="170">
        <v>0</v>
      </c>
      <c r="DD391" s="170">
        <v>0</v>
      </c>
      <c r="DE391" s="170">
        <v>0</v>
      </c>
      <c r="DF391" s="170">
        <v>0</v>
      </c>
      <c r="DG391" s="170">
        <v>0</v>
      </c>
      <c r="DH391" s="170">
        <v>0</v>
      </c>
      <c r="DI391" s="170">
        <v>0</v>
      </c>
      <c r="DJ391" s="170">
        <v>0</v>
      </c>
      <c r="DK391" s="170">
        <v>0</v>
      </c>
      <c r="DL391" s="170">
        <v>0</v>
      </c>
      <c r="DM391" s="170">
        <v>0</v>
      </c>
      <c r="DN391" s="170">
        <v>0</v>
      </c>
      <c r="DO391" s="170">
        <v>0</v>
      </c>
      <c r="DP391" s="170">
        <v>0</v>
      </c>
      <c r="DQ391" s="170">
        <v>0</v>
      </c>
      <c r="DR391" s="170">
        <v>0</v>
      </c>
      <c r="DS391" s="170">
        <v>0</v>
      </c>
      <c r="DT391" s="170">
        <v>0</v>
      </c>
      <c r="DU391" s="170">
        <v>0</v>
      </c>
      <c r="DV391" s="170">
        <v>0</v>
      </c>
      <c r="DW391" s="170">
        <v>0</v>
      </c>
      <c r="DX391" s="170">
        <v>0</v>
      </c>
      <c r="DY391" s="170">
        <v>0</v>
      </c>
      <c r="DZ391" s="170">
        <v>0</v>
      </c>
      <c r="EA391" s="170">
        <v>0</v>
      </c>
      <c r="EB391" s="170">
        <v>0</v>
      </c>
      <c r="EC391" s="170">
        <v>0</v>
      </c>
      <c r="ED391" s="170">
        <v>0</v>
      </c>
      <c r="EE391" s="170">
        <v>0</v>
      </c>
      <c r="EF391" s="170">
        <v>0</v>
      </c>
      <c r="EG391" s="170">
        <v>0</v>
      </c>
      <c r="EH391" s="170">
        <v>0</v>
      </c>
      <c r="EI391" s="170">
        <v>0</v>
      </c>
      <c r="EJ391" s="170">
        <v>0</v>
      </c>
      <c r="EK391" s="170">
        <v>0</v>
      </c>
      <c r="EL391" s="170">
        <v>0</v>
      </c>
      <c r="EM391" s="170">
        <v>0</v>
      </c>
      <c r="EN391" s="170">
        <v>0</v>
      </c>
      <c r="EO391" s="170">
        <v>0</v>
      </c>
      <c r="EP391" s="170">
        <v>0</v>
      </c>
      <c r="EQ391" s="170">
        <v>0</v>
      </c>
      <c r="ER391" s="170">
        <v>0</v>
      </c>
      <c r="ES391" s="170">
        <v>0</v>
      </c>
      <c r="ET391" s="170">
        <v>0</v>
      </c>
      <c r="EU391" s="170">
        <v>0</v>
      </c>
      <c r="EV391" s="170">
        <v>0</v>
      </c>
      <c r="EW391" s="170">
        <v>0</v>
      </c>
      <c r="EX391" s="170">
        <v>0</v>
      </c>
      <c r="EY391" s="170">
        <v>0</v>
      </c>
      <c r="EZ391" s="170">
        <v>0</v>
      </c>
      <c r="FA391" s="170">
        <v>0</v>
      </c>
      <c r="FB391" s="170">
        <v>0</v>
      </c>
      <c r="FC391" s="170">
        <v>0</v>
      </c>
      <c r="FD391" s="170">
        <v>0</v>
      </c>
      <c r="FE391" s="170">
        <v>0</v>
      </c>
      <c r="FF391" s="170">
        <v>0</v>
      </c>
      <c r="FG391" s="170">
        <v>0</v>
      </c>
      <c r="FH391" s="170">
        <v>0</v>
      </c>
      <c r="FI391" s="170">
        <v>0</v>
      </c>
      <c r="FJ391" s="170">
        <v>0</v>
      </c>
      <c r="FK391" s="170">
        <v>0</v>
      </c>
      <c r="FL391" s="170">
        <v>0</v>
      </c>
      <c r="FM391" s="170">
        <v>0</v>
      </c>
      <c r="FN391" s="170">
        <v>0</v>
      </c>
      <c r="FO391" s="170">
        <v>0</v>
      </c>
      <c r="FP391" s="170">
        <v>0</v>
      </c>
      <c r="FQ391" s="170">
        <v>0</v>
      </c>
      <c r="FR391" s="170">
        <v>0</v>
      </c>
      <c r="FS391" s="170">
        <v>0</v>
      </c>
      <c r="FT391" s="170">
        <v>0</v>
      </c>
      <c r="FU391" s="170">
        <v>0</v>
      </c>
      <c r="FV391" s="170">
        <v>0</v>
      </c>
      <c r="FW391" s="170">
        <v>0</v>
      </c>
      <c r="FX391" s="170">
        <v>0</v>
      </c>
      <c r="FY391" s="170">
        <v>0</v>
      </c>
      <c r="FZ391" s="170">
        <v>0</v>
      </c>
      <c r="GA391" s="170">
        <v>0</v>
      </c>
    </row>
    <row r="392" spans="2:183">
      <c r="B392" s="171" t="s">
        <v>289</v>
      </c>
      <c r="C392" s="172" t="s">
        <v>269</v>
      </c>
      <c r="D392" s="454">
        <v>0</v>
      </c>
      <c r="E392" s="455">
        <v>0</v>
      </c>
      <c r="F392" s="455">
        <v>0</v>
      </c>
      <c r="G392" s="455">
        <v>0</v>
      </c>
      <c r="H392" s="455">
        <v>0</v>
      </c>
      <c r="I392" s="455">
        <v>0</v>
      </c>
      <c r="J392" s="455">
        <v>0</v>
      </c>
      <c r="K392" s="455">
        <v>0</v>
      </c>
      <c r="L392" s="455">
        <v>0</v>
      </c>
      <c r="M392" s="455">
        <v>0</v>
      </c>
      <c r="N392" s="455">
        <v>0</v>
      </c>
      <c r="O392" s="455">
        <v>0</v>
      </c>
      <c r="P392" s="455">
        <v>0</v>
      </c>
      <c r="Q392" s="455">
        <v>0</v>
      </c>
      <c r="R392" s="455">
        <v>0</v>
      </c>
      <c r="S392" s="455">
        <v>0</v>
      </c>
      <c r="T392" s="455">
        <v>0</v>
      </c>
      <c r="U392" s="455">
        <v>0</v>
      </c>
      <c r="V392" s="455">
        <v>0</v>
      </c>
      <c r="W392" s="455">
        <v>0</v>
      </c>
      <c r="X392" s="455">
        <v>0</v>
      </c>
      <c r="Y392" s="455">
        <v>0</v>
      </c>
      <c r="Z392" s="455">
        <v>0</v>
      </c>
      <c r="AA392" s="455">
        <v>0</v>
      </c>
      <c r="AB392" s="455">
        <v>0</v>
      </c>
      <c r="AC392" s="455">
        <v>0</v>
      </c>
      <c r="AD392" s="455">
        <v>0</v>
      </c>
      <c r="AE392" s="455">
        <v>0</v>
      </c>
      <c r="AF392" s="455">
        <v>0</v>
      </c>
      <c r="AG392" s="455">
        <v>0</v>
      </c>
      <c r="AH392" s="455">
        <v>0</v>
      </c>
      <c r="AI392" s="455">
        <v>0</v>
      </c>
      <c r="AJ392" s="455">
        <v>0</v>
      </c>
      <c r="AK392" s="455">
        <v>0</v>
      </c>
      <c r="AL392" s="455">
        <v>0</v>
      </c>
      <c r="AM392" s="455">
        <v>0</v>
      </c>
      <c r="AN392" s="455">
        <v>0</v>
      </c>
      <c r="AO392" s="455">
        <v>0</v>
      </c>
      <c r="AP392" s="455">
        <v>0</v>
      </c>
      <c r="AQ392" s="455">
        <v>0</v>
      </c>
      <c r="AR392" s="455">
        <v>0</v>
      </c>
      <c r="AS392" s="455">
        <v>0</v>
      </c>
      <c r="AT392" s="455">
        <v>0</v>
      </c>
      <c r="AU392" s="455">
        <v>0</v>
      </c>
      <c r="AV392" s="455">
        <v>0</v>
      </c>
      <c r="AW392" s="455">
        <v>0</v>
      </c>
      <c r="AX392" s="455">
        <v>0</v>
      </c>
      <c r="AY392" s="455">
        <v>0</v>
      </c>
      <c r="AZ392" s="455">
        <v>0</v>
      </c>
      <c r="BA392" s="455">
        <v>0</v>
      </c>
      <c r="BB392" s="455">
        <v>0</v>
      </c>
      <c r="BC392" s="455">
        <v>0</v>
      </c>
      <c r="BD392" s="455">
        <v>0</v>
      </c>
      <c r="BE392" s="455">
        <v>0</v>
      </c>
      <c r="BF392" s="455">
        <v>0</v>
      </c>
      <c r="BG392" s="455">
        <v>0</v>
      </c>
      <c r="BH392" s="455">
        <v>0</v>
      </c>
      <c r="BI392" s="455">
        <v>0</v>
      </c>
      <c r="BJ392" s="455">
        <v>0</v>
      </c>
      <c r="BK392" s="455">
        <v>0</v>
      </c>
      <c r="BL392" s="455">
        <v>0</v>
      </c>
      <c r="BM392" s="455">
        <v>0</v>
      </c>
      <c r="BN392" s="455">
        <v>0</v>
      </c>
      <c r="BO392" s="455">
        <v>0</v>
      </c>
      <c r="BP392" s="455">
        <v>0</v>
      </c>
      <c r="BQ392" s="455">
        <v>0</v>
      </c>
      <c r="BR392" s="455">
        <v>0</v>
      </c>
      <c r="BS392" s="455">
        <v>0</v>
      </c>
      <c r="BT392" s="455">
        <v>0</v>
      </c>
      <c r="BU392" s="455">
        <v>0</v>
      </c>
      <c r="BV392" s="455">
        <v>0</v>
      </c>
      <c r="BW392" s="455">
        <v>0</v>
      </c>
      <c r="BX392" s="455">
        <v>0</v>
      </c>
      <c r="BY392" s="455">
        <v>0</v>
      </c>
      <c r="BZ392" s="455">
        <v>0</v>
      </c>
      <c r="CA392" s="455">
        <v>0</v>
      </c>
      <c r="CB392" s="455">
        <v>0</v>
      </c>
      <c r="CC392" s="455">
        <v>0</v>
      </c>
      <c r="CD392" s="455">
        <v>0</v>
      </c>
      <c r="CE392" s="455">
        <v>0</v>
      </c>
      <c r="CF392" s="455">
        <v>0</v>
      </c>
      <c r="CG392" s="455">
        <v>0</v>
      </c>
      <c r="CH392" s="455">
        <v>0</v>
      </c>
      <c r="CI392" s="455">
        <v>0</v>
      </c>
      <c r="CJ392" s="455">
        <v>0</v>
      </c>
      <c r="CK392" s="455">
        <v>0</v>
      </c>
      <c r="CL392" s="455">
        <v>0</v>
      </c>
      <c r="CM392" s="455">
        <v>0</v>
      </c>
      <c r="CN392" s="455">
        <v>0</v>
      </c>
      <c r="CO392" s="455">
        <v>0</v>
      </c>
      <c r="CP392" s="455">
        <v>0</v>
      </c>
      <c r="CQ392" s="455">
        <v>0</v>
      </c>
      <c r="CR392" s="455">
        <v>0</v>
      </c>
      <c r="CS392" s="455">
        <v>0</v>
      </c>
      <c r="CT392" s="455">
        <v>0</v>
      </c>
      <c r="CU392" s="455">
        <v>0</v>
      </c>
      <c r="CV392" s="455">
        <v>0</v>
      </c>
      <c r="CW392" s="455">
        <v>0</v>
      </c>
      <c r="CX392" s="455">
        <v>0</v>
      </c>
      <c r="CY392" s="455">
        <v>0</v>
      </c>
      <c r="CZ392" s="455">
        <v>0</v>
      </c>
      <c r="DA392" s="455">
        <v>0</v>
      </c>
      <c r="DB392" s="455">
        <v>0</v>
      </c>
      <c r="DC392" s="455">
        <v>0</v>
      </c>
      <c r="DD392" s="455">
        <v>0</v>
      </c>
      <c r="DE392" s="455">
        <v>0</v>
      </c>
      <c r="DF392" s="455">
        <v>0</v>
      </c>
      <c r="DG392" s="455">
        <v>0</v>
      </c>
      <c r="DH392" s="455">
        <v>0</v>
      </c>
      <c r="DI392" s="455">
        <v>0</v>
      </c>
      <c r="DJ392" s="455">
        <v>0</v>
      </c>
      <c r="DK392" s="455">
        <v>0</v>
      </c>
      <c r="DL392" s="455">
        <v>0</v>
      </c>
      <c r="DM392" s="455">
        <v>0</v>
      </c>
      <c r="DN392" s="455">
        <v>0</v>
      </c>
      <c r="DO392" s="455">
        <v>0</v>
      </c>
      <c r="DP392" s="455">
        <v>0</v>
      </c>
      <c r="DQ392" s="455">
        <v>0</v>
      </c>
      <c r="DR392" s="455">
        <v>0</v>
      </c>
      <c r="DS392" s="455">
        <v>0</v>
      </c>
      <c r="DT392" s="455">
        <v>0</v>
      </c>
      <c r="DU392" s="455">
        <v>0</v>
      </c>
      <c r="DV392" s="455">
        <v>0</v>
      </c>
      <c r="DW392" s="455">
        <v>0</v>
      </c>
      <c r="DX392" s="455">
        <v>0</v>
      </c>
      <c r="DY392" s="455">
        <v>0</v>
      </c>
      <c r="DZ392" s="455">
        <v>0</v>
      </c>
      <c r="EA392" s="455">
        <v>0</v>
      </c>
      <c r="EB392" s="455">
        <v>0</v>
      </c>
      <c r="EC392" s="455">
        <v>0</v>
      </c>
      <c r="ED392" s="455">
        <v>0</v>
      </c>
      <c r="EE392" s="455">
        <v>0</v>
      </c>
      <c r="EF392" s="455">
        <v>0</v>
      </c>
      <c r="EG392" s="455">
        <v>0</v>
      </c>
      <c r="EH392" s="455">
        <v>0</v>
      </c>
      <c r="EI392" s="455">
        <v>0</v>
      </c>
      <c r="EJ392" s="455">
        <v>0</v>
      </c>
      <c r="EK392" s="455">
        <v>0</v>
      </c>
      <c r="EL392" s="455">
        <v>0</v>
      </c>
      <c r="EM392" s="455">
        <v>0</v>
      </c>
      <c r="EN392" s="455">
        <v>0</v>
      </c>
      <c r="EO392" s="455">
        <v>0</v>
      </c>
      <c r="EP392" s="455">
        <v>0</v>
      </c>
      <c r="EQ392" s="455">
        <v>0</v>
      </c>
      <c r="ER392" s="455">
        <v>0</v>
      </c>
      <c r="ES392" s="455">
        <v>0</v>
      </c>
      <c r="ET392" s="455">
        <v>0</v>
      </c>
      <c r="EU392" s="455">
        <v>0</v>
      </c>
      <c r="EV392" s="455">
        <v>0</v>
      </c>
      <c r="EW392" s="455">
        <v>0</v>
      </c>
      <c r="EX392" s="455">
        <v>0</v>
      </c>
      <c r="EY392" s="455">
        <v>0</v>
      </c>
      <c r="EZ392" s="455">
        <v>0</v>
      </c>
      <c r="FA392" s="455">
        <v>0</v>
      </c>
      <c r="FB392" s="455">
        <v>0</v>
      </c>
      <c r="FC392" s="455">
        <v>0</v>
      </c>
      <c r="FD392" s="455">
        <v>0</v>
      </c>
      <c r="FE392" s="455">
        <v>0</v>
      </c>
      <c r="FF392" s="455">
        <v>0</v>
      </c>
      <c r="FG392" s="455">
        <v>0</v>
      </c>
      <c r="FH392" s="455">
        <v>0</v>
      </c>
      <c r="FI392" s="455">
        <v>0</v>
      </c>
      <c r="FJ392" s="455">
        <v>0</v>
      </c>
      <c r="FK392" s="455">
        <v>0</v>
      </c>
      <c r="FL392" s="455">
        <v>0</v>
      </c>
      <c r="FM392" s="455">
        <v>0</v>
      </c>
      <c r="FN392" s="455">
        <v>0</v>
      </c>
      <c r="FO392" s="455">
        <v>0</v>
      </c>
      <c r="FP392" s="455">
        <v>0</v>
      </c>
      <c r="FQ392" s="455">
        <v>0</v>
      </c>
      <c r="FR392" s="455">
        <v>0</v>
      </c>
      <c r="FS392" s="455">
        <v>0</v>
      </c>
      <c r="FT392" s="455">
        <v>0</v>
      </c>
      <c r="FU392" s="455">
        <v>0</v>
      </c>
      <c r="FV392" s="455">
        <v>0</v>
      </c>
      <c r="FW392" s="455">
        <v>0</v>
      </c>
      <c r="FX392" s="455">
        <v>0</v>
      </c>
      <c r="FY392" s="455">
        <v>0</v>
      </c>
      <c r="FZ392" s="455">
        <v>0</v>
      </c>
      <c r="GA392" s="455">
        <v>0</v>
      </c>
    </row>
    <row r="393" spans="2:183">
      <c r="B393" s="96" t="s">
        <v>289</v>
      </c>
      <c r="C393" s="166" t="s">
        <v>37</v>
      </c>
      <c r="D393" s="99">
        <v>41249.69</v>
      </c>
      <c r="E393" s="87">
        <v>37271.29</v>
      </c>
      <c r="F393" s="87">
        <v>41199.67</v>
      </c>
      <c r="G393" s="87">
        <v>39969.519999999997</v>
      </c>
      <c r="H393" s="87">
        <v>40827.919999999998</v>
      </c>
      <c r="I393" s="87">
        <v>9115.41</v>
      </c>
      <c r="J393" s="87">
        <v>9464.39</v>
      </c>
      <c r="K393" s="87">
        <v>9334.31</v>
      </c>
      <c r="L393" s="87">
        <v>9114.4500000000007</v>
      </c>
      <c r="M393" s="87">
        <v>41200.28</v>
      </c>
      <c r="N393" s="87">
        <v>39838.26</v>
      </c>
      <c r="O393" s="87">
        <v>41490.14</v>
      </c>
      <c r="P393" s="87">
        <v>54424.39</v>
      </c>
      <c r="Q393" s="87">
        <v>49175.35</v>
      </c>
      <c r="R393" s="87">
        <v>54358.41</v>
      </c>
      <c r="S393" s="87">
        <v>52735.35</v>
      </c>
      <c r="T393" s="87">
        <v>53867.91</v>
      </c>
      <c r="U393" s="87">
        <v>12026.77</v>
      </c>
      <c r="V393" s="87">
        <v>12487.22</v>
      </c>
      <c r="W393" s="87">
        <v>12315.6</v>
      </c>
      <c r="X393" s="87">
        <v>12025.52</v>
      </c>
      <c r="Y393" s="87">
        <v>54359.19</v>
      </c>
      <c r="Z393" s="87">
        <v>52562.19</v>
      </c>
      <c r="AA393" s="87">
        <v>54741.66</v>
      </c>
      <c r="AB393" s="87">
        <v>72421.899999999994</v>
      </c>
      <c r="AC393" s="87">
        <v>60335.69</v>
      </c>
      <c r="AD393" s="87">
        <v>32505.599999999999</v>
      </c>
      <c r="AE393" s="87">
        <v>37008.07</v>
      </c>
      <c r="AF393" s="87">
        <v>54374.26</v>
      </c>
      <c r="AG393" s="87">
        <v>75279.45</v>
      </c>
      <c r="AH393" s="87">
        <v>128112.2</v>
      </c>
      <c r="AI393" s="87">
        <v>124583.41</v>
      </c>
      <c r="AJ393" s="87">
        <v>66206.850000000006</v>
      </c>
      <c r="AK393" s="87">
        <v>29041.96</v>
      </c>
      <c r="AL393" s="87">
        <v>55667.53</v>
      </c>
      <c r="AM393" s="87">
        <v>74764.56</v>
      </c>
      <c r="AN393" s="87">
        <v>72842.36</v>
      </c>
      <c r="AO393" s="87">
        <v>58780.29</v>
      </c>
      <c r="AP393" s="87">
        <v>32925.620000000003</v>
      </c>
      <c r="AQ393" s="87">
        <v>35175.99</v>
      </c>
      <c r="AR393" s="87">
        <v>56007.79</v>
      </c>
      <c r="AS393" s="87">
        <v>78351.09</v>
      </c>
      <c r="AT393" s="87">
        <v>125062.34</v>
      </c>
      <c r="AU393" s="87">
        <v>122422.45</v>
      </c>
      <c r="AV393" s="87">
        <v>66425.2</v>
      </c>
      <c r="AW393" s="87">
        <v>31032.21</v>
      </c>
      <c r="AX393" s="87">
        <v>56504.07</v>
      </c>
      <c r="AY393" s="87">
        <v>74772.070000000007</v>
      </c>
      <c r="AZ393" s="87">
        <v>72912.350000000006</v>
      </c>
      <c r="BA393" s="87">
        <v>64571.23</v>
      </c>
      <c r="BB393" s="87">
        <v>32359.88</v>
      </c>
      <c r="BC393" s="87">
        <v>32729.16</v>
      </c>
      <c r="BD393" s="87">
        <v>59403.55</v>
      </c>
      <c r="BE393" s="87">
        <v>79141.09</v>
      </c>
      <c r="BF393" s="87">
        <v>129185.57</v>
      </c>
      <c r="BG393" s="87">
        <v>127618.17</v>
      </c>
      <c r="BH393" s="87">
        <v>63839.88</v>
      </c>
      <c r="BI393" s="87">
        <v>32214.53</v>
      </c>
      <c r="BJ393" s="87">
        <v>60464.02</v>
      </c>
      <c r="BK393" s="87">
        <v>75300.63</v>
      </c>
      <c r="BL393" s="87">
        <v>75835.41</v>
      </c>
      <c r="BM393" s="87">
        <v>65279.73</v>
      </c>
      <c r="BN393" s="87">
        <v>33672.17</v>
      </c>
      <c r="BO393" s="87">
        <v>33789.01</v>
      </c>
      <c r="BP393" s="87">
        <v>58920.9</v>
      </c>
      <c r="BQ393" s="87">
        <v>80412.13</v>
      </c>
      <c r="BR393" s="87">
        <v>135334.32999999999</v>
      </c>
      <c r="BS393" s="87">
        <v>132988.10999999999</v>
      </c>
      <c r="BT393" s="87">
        <v>63612.72</v>
      </c>
      <c r="BU393" s="87">
        <v>32394.14</v>
      </c>
      <c r="BV393" s="87">
        <v>61884.23</v>
      </c>
      <c r="BW393" s="87">
        <v>76495.63</v>
      </c>
      <c r="BX393" s="87">
        <v>79619.710000000006</v>
      </c>
      <c r="BY393" s="87">
        <v>65490.21</v>
      </c>
      <c r="BZ393" s="87">
        <v>33313.89</v>
      </c>
      <c r="CA393" s="87">
        <v>37577.81</v>
      </c>
      <c r="CB393" s="87">
        <v>51661.93</v>
      </c>
      <c r="CC393" s="87">
        <v>87220.22</v>
      </c>
      <c r="CD393" s="87">
        <v>142153.91</v>
      </c>
      <c r="CE393" s="87">
        <v>137223.66</v>
      </c>
      <c r="CF393" s="87">
        <v>63250.36</v>
      </c>
      <c r="CG393" s="87">
        <v>36025.339999999997</v>
      </c>
      <c r="CH393" s="87">
        <v>60636.52</v>
      </c>
      <c r="CI393" s="87">
        <v>78583.44</v>
      </c>
      <c r="CJ393" s="87">
        <v>79922.62</v>
      </c>
      <c r="CK393" s="87">
        <v>66871.53</v>
      </c>
      <c r="CL393" s="87">
        <v>36477.58</v>
      </c>
      <c r="CM393" s="87">
        <v>41715.72</v>
      </c>
      <c r="CN393" s="87">
        <v>58793.39</v>
      </c>
      <c r="CO393" s="87">
        <v>83705.88</v>
      </c>
      <c r="CP393" s="87">
        <v>141987</v>
      </c>
      <c r="CQ393" s="87">
        <v>136959.22</v>
      </c>
      <c r="CR393" s="87">
        <v>72012.23</v>
      </c>
      <c r="CS393" s="87">
        <v>34651.050000000003</v>
      </c>
      <c r="CT393" s="87">
        <v>60209.56</v>
      </c>
      <c r="CU393" s="87">
        <v>82669.47</v>
      </c>
      <c r="CV393" s="87">
        <v>82695.98</v>
      </c>
      <c r="CW393" s="87">
        <v>66775.22</v>
      </c>
      <c r="CX393" s="87">
        <v>37924.94</v>
      </c>
      <c r="CY393" s="87">
        <v>41499.51</v>
      </c>
      <c r="CZ393" s="87">
        <v>61539.74</v>
      </c>
      <c r="DA393" s="87">
        <v>87603.36</v>
      </c>
      <c r="DB393" s="87">
        <v>143927.41</v>
      </c>
      <c r="DC393" s="87">
        <v>136989.64000000001</v>
      </c>
      <c r="DD393" s="87">
        <v>76688.58</v>
      </c>
      <c r="DE393" s="87">
        <v>36106.410000000003</v>
      </c>
      <c r="DF393" s="87">
        <v>64168.95</v>
      </c>
      <c r="DG393" s="87">
        <v>83993.83</v>
      </c>
      <c r="DH393" s="87">
        <v>84724.84</v>
      </c>
      <c r="DI393" s="87">
        <v>69301.73</v>
      </c>
      <c r="DJ393" s="87">
        <v>38021.589999999997</v>
      </c>
      <c r="DK393" s="87">
        <v>40859.97</v>
      </c>
      <c r="DL393" s="87">
        <v>66167.95</v>
      </c>
      <c r="DM393" s="87">
        <v>90243.199999999997</v>
      </c>
      <c r="DN393" s="87">
        <v>146112.48000000001</v>
      </c>
      <c r="DO393" s="87">
        <v>142762.73000000001</v>
      </c>
      <c r="DP393" s="87">
        <v>76884.13</v>
      </c>
      <c r="DQ393" s="87">
        <v>36503.17</v>
      </c>
      <c r="DR393" s="87">
        <v>66596.2</v>
      </c>
      <c r="DS393" s="87">
        <v>86753.74</v>
      </c>
      <c r="DT393" s="87">
        <v>85442.32</v>
      </c>
      <c r="DU393" s="87">
        <v>75101.47</v>
      </c>
      <c r="DV393" s="87">
        <v>38566.19</v>
      </c>
      <c r="DW393" s="87">
        <v>37825.29</v>
      </c>
      <c r="DX393" s="87">
        <v>69731.14</v>
      </c>
      <c r="DY393" s="87">
        <v>92584.58</v>
      </c>
      <c r="DZ393" s="87">
        <v>150577.67000000001</v>
      </c>
      <c r="EA393" s="87">
        <v>149248.81</v>
      </c>
      <c r="EB393" s="87">
        <v>75227.27</v>
      </c>
      <c r="EC393" s="87">
        <v>37390.559999999998</v>
      </c>
      <c r="ED393" s="87">
        <v>71093.41</v>
      </c>
      <c r="EE393" s="87">
        <v>87701.16</v>
      </c>
      <c r="EF393" s="87">
        <v>90274.35</v>
      </c>
      <c r="EG393" s="87">
        <v>75544.179999999993</v>
      </c>
      <c r="EH393" s="87">
        <v>38068.089999999997</v>
      </c>
      <c r="EI393" s="87">
        <v>43328.4</v>
      </c>
      <c r="EJ393" s="87">
        <v>58868.38</v>
      </c>
      <c r="EK393" s="87">
        <v>99445.77</v>
      </c>
      <c r="EL393" s="87">
        <v>162108.22</v>
      </c>
      <c r="EM393" s="87">
        <v>157083.85999999999</v>
      </c>
      <c r="EN393" s="87">
        <v>73218.77</v>
      </c>
      <c r="EO393" s="87">
        <v>38357.019999999997</v>
      </c>
      <c r="EP393" s="87">
        <v>71479.09</v>
      </c>
      <c r="EQ393" s="87">
        <v>89531.83</v>
      </c>
      <c r="ER393" s="87">
        <v>90993.7</v>
      </c>
      <c r="ES393" s="87">
        <v>78330.97</v>
      </c>
      <c r="ET393" s="87">
        <v>40265.120000000003</v>
      </c>
      <c r="EU393" s="87">
        <v>42228.32</v>
      </c>
      <c r="EV393" s="87">
        <v>73915.03</v>
      </c>
      <c r="EW393" s="87">
        <v>92779.15</v>
      </c>
      <c r="EX393" s="87">
        <v>166881.76999999999</v>
      </c>
      <c r="EY393" s="87">
        <v>159437.95000000001</v>
      </c>
      <c r="EZ393" s="87">
        <v>75046.320000000007</v>
      </c>
      <c r="FA393" s="87">
        <v>37819.58</v>
      </c>
      <c r="FB393" s="87">
        <v>75183.009999999995</v>
      </c>
      <c r="FC393" s="87">
        <v>92145.09</v>
      </c>
      <c r="FD393" s="87">
        <v>94187.08</v>
      </c>
      <c r="FE393" s="87">
        <v>78468.56</v>
      </c>
      <c r="FF393" s="87">
        <v>42450.26</v>
      </c>
      <c r="FG393" s="87">
        <v>49518.76</v>
      </c>
      <c r="FH393" s="87">
        <v>69151.33</v>
      </c>
      <c r="FI393" s="87">
        <v>98511.32</v>
      </c>
      <c r="FJ393" s="87">
        <v>167587.09</v>
      </c>
      <c r="FK393" s="87">
        <v>160443.98000000001</v>
      </c>
      <c r="FL393" s="87">
        <v>85635.8</v>
      </c>
      <c r="FM393" s="87">
        <v>38062.78</v>
      </c>
      <c r="FN393" s="87">
        <v>72573.119999999995</v>
      </c>
      <c r="FO393" s="87">
        <v>97233.78</v>
      </c>
      <c r="FP393" s="87">
        <v>97419.78</v>
      </c>
      <c r="FQ393" s="87">
        <v>78664.37</v>
      </c>
      <c r="FR393" s="87">
        <v>44677.38</v>
      </c>
      <c r="FS393" s="87">
        <v>48888.38</v>
      </c>
      <c r="FT393" s="87">
        <v>72496.73</v>
      </c>
      <c r="FU393" s="87">
        <v>102302.05</v>
      </c>
      <c r="FV393" s="87">
        <v>170452.16</v>
      </c>
      <c r="FW393" s="87">
        <v>161380.28</v>
      </c>
      <c r="FX393" s="87">
        <v>91908.23</v>
      </c>
      <c r="FY393" s="87">
        <v>40969.599999999999</v>
      </c>
      <c r="FZ393" s="87">
        <v>75594.06</v>
      </c>
      <c r="GA393" s="87">
        <v>98948.71</v>
      </c>
    </row>
    <row r="394" spans="2:183">
      <c r="B394" s="171" t="s">
        <v>289</v>
      </c>
      <c r="C394" s="172" t="s">
        <v>270</v>
      </c>
      <c r="D394" s="81">
        <v>0</v>
      </c>
      <c r="E394" s="82">
        <v>0</v>
      </c>
      <c r="F394" s="82">
        <v>0</v>
      </c>
      <c r="G394" s="82">
        <v>0</v>
      </c>
      <c r="H394" s="82">
        <v>0</v>
      </c>
      <c r="I394" s="82">
        <v>0</v>
      </c>
      <c r="J394" s="82">
        <v>0</v>
      </c>
      <c r="K394" s="82">
        <v>0</v>
      </c>
      <c r="L394" s="82">
        <v>0</v>
      </c>
      <c r="M394" s="82">
        <v>0</v>
      </c>
      <c r="N394" s="82">
        <v>0</v>
      </c>
      <c r="O394" s="82">
        <v>0</v>
      </c>
      <c r="P394" s="82">
        <v>0</v>
      </c>
      <c r="Q394" s="82">
        <v>0</v>
      </c>
      <c r="R394" s="82">
        <v>0</v>
      </c>
      <c r="S394" s="82">
        <v>0</v>
      </c>
      <c r="T394" s="82">
        <v>0</v>
      </c>
      <c r="U394" s="82">
        <v>0</v>
      </c>
      <c r="V394" s="82">
        <v>0</v>
      </c>
      <c r="W394" s="82">
        <v>0</v>
      </c>
      <c r="X394" s="82">
        <v>0</v>
      </c>
      <c r="Y394" s="82">
        <v>0</v>
      </c>
      <c r="Z394" s="82">
        <v>0</v>
      </c>
      <c r="AA394" s="82">
        <v>0</v>
      </c>
      <c r="AB394" s="82">
        <v>0</v>
      </c>
      <c r="AC394" s="82">
        <v>0</v>
      </c>
      <c r="AD394" s="82">
        <v>0</v>
      </c>
      <c r="AE394" s="82">
        <v>0</v>
      </c>
      <c r="AF394" s="82">
        <v>0</v>
      </c>
      <c r="AG394" s="82">
        <v>0</v>
      </c>
      <c r="AH394" s="82">
        <v>0</v>
      </c>
      <c r="AI394" s="82">
        <v>0</v>
      </c>
      <c r="AJ394" s="82">
        <v>0</v>
      </c>
      <c r="AK394" s="82">
        <v>0</v>
      </c>
      <c r="AL394" s="82">
        <v>0</v>
      </c>
      <c r="AM394" s="82">
        <v>0</v>
      </c>
      <c r="AN394" s="82">
        <v>0</v>
      </c>
      <c r="AO394" s="82">
        <v>0</v>
      </c>
      <c r="AP394" s="82">
        <v>0</v>
      </c>
      <c r="AQ394" s="82">
        <v>0</v>
      </c>
      <c r="AR394" s="82">
        <v>0</v>
      </c>
      <c r="AS394" s="82">
        <v>0</v>
      </c>
      <c r="AT394" s="82">
        <v>0</v>
      </c>
      <c r="AU394" s="82">
        <v>0</v>
      </c>
      <c r="AV394" s="82">
        <v>0</v>
      </c>
      <c r="AW394" s="82">
        <v>0</v>
      </c>
      <c r="AX394" s="82">
        <v>0</v>
      </c>
      <c r="AY394" s="82">
        <v>0</v>
      </c>
      <c r="AZ394" s="82">
        <v>0</v>
      </c>
      <c r="BA394" s="82">
        <v>0</v>
      </c>
      <c r="BB394" s="82">
        <v>0</v>
      </c>
      <c r="BC394" s="82">
        <v>0</v>
      </c>
      <c r="BD394" s="82">
        <v>0</v>
      </c>
      <c r="BE394" s="82">
        <v>0</v>
      </c>
      <c r="BF394" s="82">
        <v>0</v>
      </c>
      <c r="BG394" s="82">
        <v>0</v>
      </c>
      <c r="BH394" s="82">
        <v>0</v>
      </c>
      <c r="BI394" s="82">
        <v>0</v>
      </c>
      <c r="BJ394" s="82">
        <v>0</v>
      </c>
      <c r="BK394" s="82">
        <v>0</v>
      </c>
      <c r="BL394" s="82">
        <v>0</v>
      </c>
      <c r="BM394" s="82">
        <v>0</v>
      </c>
      <c r="BN394" s="82">
        <v>0</v>
      </c>
      <c r="BO394" s="82">
        <v>0</v>
      </c>
      <c r="BP394" s="82">
        <v>0</v>
      </c>
      <c r="BQ394" s="82">
        <v>0</v>
      </c>
      <c r="BR394" s="82">
        <v>0</v>
      </c>
      <c r="BS394" s="82">
        <v>0</v>
      </c>
      <c r="BT394" s="82">
        <v>0</v>
      </c>
      <c r="BU394" s="82">
        <v>0</v>
      </c>
      <c r="BV394" s="82">
        <v>0</v>
      </c>
      <c r="BW394" s="82">
        <v>0</v>
      </c>
      <c r="BX394" s="82">
        <v>0</v>
      </c>
      <c r="BY394" s="82">
        <v>0</v>
      </c>
      <c r="BZ394" s="82">
        <v>0</v>
      </c>
      <c r="CA394" s="82">
        <v>0</v>
      </c>
      <c r="CB394" s="82">
        <v>0</v>
      </c>
      <c r="CC394" s="82">
        <v>0</v>
      </c>
      <c r="CD394" s="82">
        <v>0</v>
      </c>
      <c r="CE394" s="82">
        <v>0</v>
      </c>
      <c r="CF394" s="82">
        <v>0</v>
      </c>
      <c r="CG394" s="82">
        <v>0</v>
      </c>
      <c r="CH394" s="82">
        <v>0</v>
      </c>
      <c r="CI394" s="82">
        <v>0</v>
      </c>
      <c r="CJ394" s="82">
        <v>0</v>
      </c>
      <c r="CK394" s="82">
        <v>0</v>
      </c>
      <c r="CL394" s="82">
        <v>0</v>
      </c>
      <c r="CM394" s="82">
        <v>0</v>
      </c>
      <c r="CN394" s="82">
        <v>0</v>
      </c>
      <c r="CO394" s="82">
        <v>0</v>
      </c>
      <c r="CP394" s="82">
        <v>0</v>
      </c>
      <c r="CQ394" s="82">
        <v>0</v>
      </c>
      <c r="CR394" s="82">
        <v>0</v>
      </c>
      <c r="CS394" s="82">
        <v>0</v>
      </c>
      <c r="CT394" s="82">
        <v>0</v>
      </c>
      <c r="CU394" s="82">
        <v>0</v>
      </c>
      <c r="CV394" s="82">
        <v>0</v>
      </c>
      <c r="CW394" s="82">
        <v>0</v>
      </c>
      <c r="CX394" s="82">
        <v>0</v>
      </c>
      <c r="CY394" s="82">
        <v>0</v>
      </c>
      <c r="CZ394" s="82">
        <v>0</v>
      </c>
      <c r="DA394" s="82">
        <v>0</v>
      </c>
      <c r="DB394" s="82">
        <v>0</v>
      </c>
      <c r="DC394" s="82">
        <v>0</v>
      </c>
      <c r="DD394" s="82">
        <v>0</v>
      </c>
      <c r="DE394" s="82">
        <v>0</v>
      </c>
      <c r="DF394" s="82">
        <v>0</v>
      </c>
      <c r="DG394" s="82">
        <v>0</v>
      </c>
      <c r="DH394" s="82">
        <v>0</v>
      </c>
      <c r="DI394" s="82">
        <v>0</v>
      </c>
      <c r="DJ394" s="82">
        <v>0</v>
      </c>
      <c r="DK394" s="82">
        <v>0</v>
      </c>
      <c r="DL394" s="82">
        <v>0</v>
      </c>
      <c r="DM394" s="82">
        <v>0</v>
      </c>
      <c r="DN394" s="82">
        <v>0</v>
      </c>
      <c r="DO394" s="82">
        <v>0</v>
      </c>
      <c r="DP394" s="82">
        <v>0</v>
      </c>
      <c r="DQ394" s="82">
        <v>0</v>
      </c>
      <c r="DR394" s="82">
        <v>0</v>
      </c>
      <c r="DS394" s="82">
        <v>0</v>
      </c>
      <c r="DT394" s="82">
        <v>0</v>
      </c>
      <c r="DU394" s="82">
        <v>0</v>
      </c>
      <c r="DV394" s="82">
        <v>0</v>
      </c>
      <c r="DW394" s="82">
        <v>0</v>
      </c>
      <c r="DX394" s="82">
        <v>0</v>
      </c>
      <c r="DY394" s="82">
        <v>0</v>
      </c>
      <c r="DZ394" s="82">
        <v>0</v>
      </c>
      <c r="EA394" s="82">
        <v>0</v>
      </c>
      <c r="EB394" s="82">
        <v>0</v>
      </c>
      <c r="EC394" s="82">
        <v>0</v>
      </c>
      <c r="ED394" s="82">
        <v>0</v>
      </c>
      <c r="EE394" s="82">
        <v>0</v>
      </c>
      <c r="EF394" s="82">
        <v>0</v>
      </c>
      <c r="EG394" s="82">
        <v>0</v>
      </c>
      <c r="EH394" s="82">
        <v>0</v>
      </c>
      <c r="EI394" s="82">
        <v>0</v>
      </c>
      <c r="EJ394" s="82">
        <v>0</v>
      </c>
      <c r="EK394" s="82">
        <v>0</v>
      </c>
      <c r="EL394" s="82">
        <v>0</v>
      </c>
      <c r="EM394" s="82">
        <v>0</v>
      </c>
      <c r="EN394" s="82">
        <v>0</v>
      </c>
      <c r="EO394" s="82">
        <v>0</v>
      </c>
      <c r="EP394" s="82">
        <v>0</v>
      </c>
      <c r="EQ394" s="82">
        <v>0</v>
      </c>
      <c r="ER394" s="82">
        <v>0</v>
      </c>
      <c r="ES394" s="82">
        <v>0</v>
      </c>
      <c r="ET394" s="82">
        <v>0</v>
      </c>
      <c r="EU394" s="82">
        <v>0</v>
      </c>
      <c r="EV394" s="82">
        <v>0</v>
      </c>
      <c r="EW394" s="82">
        <v>0</v>
      </c>
      <c r="EX394" s="82">
        <v>0</v>
      </c>
      <c r="EY394" s="82">
        <v>0</v>
      </c>
      <c r="EZ394" s="82">
        <v>0</v>
      </c>
      <c r="FA394" s="82">
        <v>0</v>
      </c>
      <c r="FB394" s="82">
        <v>0</v>
      </c>
      <c r="FC394" s="82">
        <v>0</v>
      </c>
      <c r="FD394" s="82">
        <v>0</v>
      </c>
      <c r="FE394" s="82">
        <v>0</v>
      </c>
      <c r="FF394" s="82">
        <v>0</v>
      </c>
      <c r="FG394" s="82">
        <v>0</v>
      </c>
      <c r="FH394" s="82">
        <v>0</v>
      </c>
      <c r="FI394" s="82">
        <v>0</v>
      </c>
      <c r="FJ394" s="82">
        <v>0</v>
      </c>
      <c r="FK394" s="82">
        <v>0</v>
      </c>
      <c r="FL394" s="82">
        <v>0</v>
      </c>
      <c r="FM394" s="82">
        <v>0</v>
      </c>
      <c r="FN394" s="82">
        <v>0</v>
      </c>
      <c r="FO394" s="82">
        <v>0</v>
      </c>
      <c r="FP394" s="82">
        <v>0</v>
      </c>
      <c r="FQ394" s="82">
        <v>0</v>
      </c>
      <c r="FR394" s="82">
        <v>0</v>
      </c>
      <c r="FS394" s="82">
        <v>0</v>
      </c>
      <c r="FT394" s="82">
        <v>0</v>
      </c>
      <c r="FU394" s="82">
        <v>0</v>
      </c>
      <c r="FV394" s="82">
        <v>0</v>
      </c>
      <c r="FW394" s="82">
        <v>0</v>
      </c>
      <c r="FX394" s="82">
        <v>0</v>
      </c>
      <c r="FY394" s="82">
        <v>0</v>
      </c>
      <c r="FZ394" s="82">
        <v>0</v>
      </c>
      <c r="GA394" s="82">
        <v>0</v>
      </c>
    </row>
    <row r="395" spans="2:183">
      <c r="B395" s="96" t="s">
        <v>289</v>
      </c>
      <c r="C395" s="166" t="s">
        <v>38</v>
      </c>
      <c r="D395" s="173">
        <v>0</v>
      </c>
      <c r="E395" s="174">
        <v>0</v>
      </c>
      <c r="F395" s="174">
        <v>0</v>
      </c>
      <c r="G395" s="174">
        <v>0</v>
      </c>
      <c r="H395" s="174">
        <v>0</v>
      </c>
      <c r="I395" s="174">
        <v>0</v>
      </c>
      <c r="J395" s="174">
        <v>0</v>
      </c>
      <c r="K395" s="174">
        <v>0</v>
      </c>
      <c r="L395" s="174">
        <v>0</v>
      </c>
      <c r="M395" s="174">
        <v>0</v>
      </c>
      <c r="N395" s="174">
        <v>0</v>
      </c>
      <c r="O395" s="174">
        <v>0</v>
      </c>
      <c r="P395" s="174">
        <v>0</v>
      </c>
      <c r="Q395" s="174">
        <v>0</v>
      </c>
      <c r="R395" s="174">
        <v>0</v>
      </c>
      <c r="S395" s="174">
        <v>0</v>
      </c>
      <c r="T395" s="174">
        <v>0</v>
      </c>
      <c r="U395" s="174">
        <v>0</v>
      </c>
      <c r="V395" s="174">
        <v>0</v>
      </c>
      <c r="W395" s="174">
        <v>0</v>
      </c>
      <c r="X395" s="174">
        <v>0</v>
      </c>
      <c r="Y395" s="174">
        <v>0</v>
      </c>
      <c r="Z395" s="174">
        <v>0</v>
      </c>
      <c r="AA395" s="174">
        <v>0</v>
      </c>
      <c r="AB395" s="174">
        <v>0</v>
      </c>
      <c r="AC395" s="174">
        <v>0</v>
      </c>
      <c r="AD395" s="174">
        <v>0</v>
      </c>
      <c r="AE395" s="174">
        <v>0</v>
      </c>
      <c r="AF395" s="174">
        <v>0</v>
      </c>
      <c r="AG395" s="174">
        <v>0</v>
      </c>
      <c r="AH395" s="174">
        <v>0</v>
      </c>
      <c r="AI395" s="174">
        <v>0</v>
      </c>
      <c r="AJ395" s="174">
        <v>0</v>
      </c>
      <c r="AK395" s="174">
        <v>0</v>
      </c>
      <c r="AL395" s="174">
        <v>0</v>
      </c>
      <c r="AM395" s="174">
        <v>0</v>
      </c>
      <c r="AN395" s="174">
        <v>0</v>
      </c>
      <c r="AO395" s="174">
        <v>0</v>
      </c>
      <c r="AP395" s="174">
        <v>0</v>
      </c>
      <c r="AQ395" s="174">
        <v>0</v>
      </c>
      <c r="AR395" s="174">
        <v>0</v>
      </c>
      <c r="AS395" s="174">
        <v>0</v>
      </c>
      <c r="AT395" s="174">
        <v>0</v>
      </c>
      <c r="AU395" s="174">
        <v>0</v>
      </c>
      <c r="AV395" s="174">
        <v>0</v>
      </c>
      <c r="AW395" s="174">
        <v>0</v>
      </c>
      <c r="AX395" s="174">
        <v>0</v>
      </c>
      <c r="AY395" s="174">
        <v>0</v>
      </c>
      <c r="AZ395" s="174">
        <v>0</v>
      </c>
      <c r="BA395" s="174">
        <v>0</v>
      </c>
      <c r="BB395" s="174">
        <v>0</v>
      </c>
      <c r="BC395" s="174">
        <v>0</v>
      </c>
      <c r="BD395" s="174">
        <v>0</v>
      </c>
      <c r="BE395" s="174">
        <v>0</v>
      </c>
      <c r="BF395" s="174">
        <v>0</v>
      </c>
      <c r="BG395" s="174">
        <v>0</v>
      </c>
      <c r="BH395" s="174">
        <v>0</v>
      </c>
      <c r="BI395" s="174">
        <v>0</v>
      </c>
      <c r="BJ395" s="174">
        <v>0</v>
      </c>
      <c r="BK395" s="174">
        <v>0</v>
      </c>
      <c r="BL395" s="174">
        <v>0</v>
      </c>
      <c r="BM395" s="174">
        <v>0</v>
      </c>
      <c r="BN395" s="174">
        <v>0</v>
      </c>
      <c r="BO395" s="174">
        <v>0</v>
      </c>
      <c r="BP395" s="174">
        <v>0</v>
      </c>
      <c r="BQ395" s="174">
        <v>0</v>
      </c>
      <c r="BR395" s="174">
        <v>0</v>
      </c>
      <c r="BS395" s="174">
        <v>0</v>
      </c>
      <c r="BT395" s="174">
        <v>0</v>
      </c>
      <c r="BU395" s="174">
        <v>0</v>
      </c>
      <c r="BV395" s="174">
        <v>0</v>
      </c>
      <c r="BW395" s="174">
        <v>0</v>
      </c>
      <c r="BX395" s="174">
        <v>0</v>
      </c>
      <c r="BY395" s="174">
        <v>0</v>
      </c>
      <c r="BZ395" s="174">
        <v>0</v>
      </c>
      <c r="CA395" s="174">
        <v>0</v>
      </c>
      <c r="CB395" s="174">
        <v>0</v>
      </c>
      <c r="CC395" s="174">
        <v>0</v>
      </c>
      <c r="CD395" s="174">
        <v>0</v>
      </c>
      <c r="CE395" s="174">
        <v>0</v>
      </c>
      <c r="CF395" s="174">
        <v>0</v>
      </c>
      <c r="CG395" s="174">
        <v>0</v>
      </c>
      <c r="CH395" s="174">
        <v>0</v>
      </c>
      <c r="CI395" s="174">
        <v>0</v>
      </c>
      <c r="CJ395" s="174">
        <v>0</v>
      </c>
      <c r="CK395" s="174">
        <v>0</v>
      </c>
      <c r="CL395" s="174">
        <v>0</v>
      </c>
      <c r="CM395" s="174">
        <v>0</v>
      </c>
      <c r="CN395" s="174">
        <v>0</v>
      </c>
      <c r="CO395" s="174">
        <v>0</v>
      </c>
      <c r="CP395" s="174">
        <v>0</v>
      </c>
      <c r="CQ395" s="174">
        <v>0</v>
      </c>
      <c r="CR395" s="174">
        <v>0</v>
      </c>
      <c r="CS395" s="174">
        <v>0</v>
      </c>
      <c r="CT395" s="174">
        <v>0</v>
      </c>
      <c r="CU395" s="174">
        <v>0</v>
      </c>
      <c r="CV395" s="174">
        <v>0</v>
      </c>
      <c r="CW395" s="174">
        <v>0</v>
      </c>
      <c r="CX395" s="174">
        <v>0</v>
      </c>
      <c r="CY395" s="174">
        <v>0</v>
      </c>
      <c r="CZ395" s="174">
        <v>0</v>
      </c>
      <c r="DA395" s="174">
        <v>0</v>
      </c>
      <c r="DB395" s="174">
        <v>0</v>
      </c>
      <c r="DC395" s="174">
        <v>0</v>
      </c>
      <c r="DD395" s="174">
        <v>0</v>
      </c>
      <c r="DE395" s="174">
        <v>0</v>
      </c>
      <c r="DF395" s="174">
        <v>0</v>
      </c>
      <c r="DG395" s="174">
        <v>0</v>
      </c>
      <c r="DH395" s="174">
        <v>0</v>
      </c>
      <c r="DI395" s="174">
        <v>0</v>
      </c>
      <c r="DJ395" s="174">
        <v>0</v>
      </c>
      <c r="DK395" s="174">
        <v>0</v>
      </c>
      <c r="DL395" s="174">
        <v>0</v>
      </c>
      <c r="DM395" s="174">
        <v>0</v>
      </c>
      <c r="DN395" s="174">
        <v>0</v>
      </c>
      <c r="DO395" s="174">
        <v>0</v>
      </c>
      <c r="DP395" s="174">
        <v>0</v>
      </c>
      <c r="DQ395" s="174">
        <v>0</v>
      </c>
      <c r="DR395" s="174">
        <v>0</v>
      </c>
      <c r="DS395" s="174">
        <v>0</v>
      </c>
      <c r="DT395" s="174">
        <v>0</v>
      </c>
      <c r="DU395" s="174">
        <v>0</v>
      </c>
      <c r="DV395" s="174">
        <v>0</v>
      </c>
      <c r="DW395" s="174">
        <v>0</v>
      </c>
      <c r="DX395" s="174">
        <v>0</v>
      </c>
      <c r="DY395" s="174">
        <v>0</v>
      </c>
      <c r="DZ395" s="174">
        <v>0</v>
      </c>
      <c r="EA395" s="174">
        <v>0</v>
      </c>
      <c r="EB395" s="174">
        <v>0</v>
      </c>
      <c r="EC395" s="174">
        <v>0</v>
      </c>
      <c r="ED395" s="174">
        <v>0</v>
      </c>
      <c r="EE395" s="174">
        <v>0</v>
      </c>
      <c r="EF395" s="174">
        <v>0</v>
      </c>
      <c r="EG395" s="174">
        <v>0</v>
      </c>
      <c r="EH395" s="174">
        <v>0</v>
      </c>
      <c r="EI395" s="174">
        <v>0</v>
      </c>
      <c r="EJ395" s="174">
        <v>0</v>
      </c>
      <c r="EK395" s="174">
        <v>0</v>
      </c>
      <c r="EL395" s="174">
        <v>0</v>
      </c>
      <c r="EM395" s="174">
        <v>0</v>
      </c>
      <c r="EN395" s="174">
        <v>0</v>
      </c>
      <c r="EO395" s="174">
        <v>0</v>
      </c>
      <c r="EP395" s="174">
        <v>0</v>
      </c>
      <c r="EQ395" s="174">
        <v>0</v>
      </c>
      <c r="ER395" s="174">
        <v>0</v>
      </c>
      <c r="ES395" s="174">
        <v>0</v>
      </c>
      <c r="ET395" s="174">
        <v>0</v>
      </c>
      <c r="EU395" s="174">
        <v>0</v>
      </c>
      <c r="EV395" s="174">
        <v>0</v>
      </c>
      <c r="EW395" s="174">
        <v>0</v>
      </c>
      <c r="EX395" s="174">
        <v>0</v>
      </c>
      <c r="EY395" s="174">
        <v>0</v>
      </c>
      <c r="EZ395" s="174">
        <v>0</v>
      </c>
      <c r="FA395" s="174">
        <v>0</v>
      </c>
      <c r="FB395" s="174">
        <v>0</v>
      </c>
      <c r="FC395" s="174">
        <v>0</v>
      </c>
      <c r="FD395" s="174">
        <v>0</v>
      </c>
      <c r="FE395" s="174">
        <v>0</v>
      </c>
      <c r="FF395" s="174">
        <v>0</v>
      </c>
      <c r="FG395" s="174">
        <v>0</v>
      </c>
      <c r="FH395" s="174">
        <v>0</v>
      </c>
      <c r="FI395" s="174">
        <v>0</v>
      </c>
      <c r="FJ395" s="174">
        <v>0</v>
      </c>
      <c r="FK395" s="174">
        <v>0</v>
      </c>
      <c r="FL395" s="174">
        <v>0</v>
      </c>
      <c r="FM395" s="174">
        <v>0</v>
      </c>
      <c r="FN395" s="174">
        <v>0</v>
      </c>
      <c r="FO395" s="174">
        <v>0</v>
      </c>
      <c r="FP395" s="174">
        <v>0</v>
      </c>
      <c r="FQ395" s="174">
        <v>0</v>
      </c>
      <c r="FR395" s="174">
        <v>0</v>
      </c>
      <c r="FS395" s="174">
        <v>0</v>
      </c>
      <c r="FT395" s="174">
        <v>0</v>
      </c>
      <c r="FU395" s="174">
        <v>0</v>
      </c>
      <c r="FV395" s="174">
        <v>0</v>
      </c>
      <c r="FW395" s="174">
        <v>0</v>
      </c>
      <c r="FX395" s="174">
        <v>0</v>
      </c>
      <c r="FY395" s="174">
        <v>0</v>
      </c>
      <c r="FZ395" s="174">
        <v>0</v>
      </c>
      <c r="GA395" s="174">
        <v>0</v>
      </c>
    </row>
    <row r="396" spans="2:183">
      <c r="B396" s="171" t="s">
        <v>289</v>
      </c>
      <c r="C396" s="172" t="s">
        <v>39</v>
      </c>
      <c r="D396" s="81">
        <v>0</v>
      </c>
      <c r="E396" s="82">
        <v>0</v>
      </c>
      <c r="F396" s="82">
        <v>0</v>
      </c>
      <c r="G396" s="82">
        <v>0</v>
      </c>
      <c r="H396" s="82">
        <v>0</v>
      </c>
      <c r="I396" s="82">
        <v>0</v>
      </c>
      <c r="J396" s="82">
        <v>0</v>
      </c>
      <c r="K396" s="82">
        <v>0</v>
      </c>
      <c r="L396" s="82">
        <v>0</v>
      </c>
      <c r="M396" s="82">
        <v>0</v>
      </c>
      <c r="N396" s="82">
        <v>0</v>
      </c>
      <c r="O396" s="82">
        <v>0</v>
      </c>
      <c r="P396" s="82">
        <v>0</v>
      </c>
      <c r="Q396" s="82">
        <v>0</v>
      </c>
      <c r="R396" s="82">
        <v>0</v>
      </c>
      <c r="S396" s="82">
        <v>0</v>
      </c>
      <c r="T396" s="82">
        <v>0</v>
      </c>
      <c r="U396" s="82">
        <v>0</v>
      </c>
      <c r="V396" s="82">
        <v>0</v>
      </c>
      <c r="W396" s="82">
        <v>0</v>
      </c>
      <c r="X396" s="82">
        <v>0</v>
      </c>
      <c r="Y396" s="82">
        <v>0</v>
      </c>
      <c r="Z396" s="82">
        <v>0</v>
      </c>
      <c r="AA396" s="82">
        <v>0</v>
      </c>
      <c r="AB396" s="82">
        <v>0</v>
      </c>
      <c r="AC396" s="82">
        <v>0</v>
      </c>
      <c r="AD396" s="82">
        <v>0</v>
      </c>
      <c r="AE396" s="82">
        <v>0</v>
      </c>
      <c r="AF396" s="82">
        <v>0</v>
      </c>
      <c r="AG396" s="82">
        <v>0</v>
      </c>
      <c r="AH396" s="82">
        <v>0</v>
      </c>
      <c r="AI396" s="82">
        <v>0</v>
      </c>
      <c r="AJ396" s="82">
        <v>0</v>
      </c>
      <c r="AK396" s="82">
        <v>0</v>
      </c>
      <c r="AL396" s="82">
        <v>0</v>
      </c>
      <c r="AM396" s="82">
        <v>0</v>
      </c>
      <c r="AN396" s="82">
        <v>0</v>
      </c>
      <c r="AO396" s="82">
        <v>0</v>
      </c>
      <c r="AP396" s="82">
        <v>0</v>
      </c>
      <c r="AQ396" s="82">
        <v>0</v>
      </c>
      <c r="AR396" s="82">
        <v>0</v>
      </c>
      <c r="AS396" s="82">
        <v>0</v>
      </c>
      <c r="AT396" s="82">
        <v>0</v>
      </c>
      <c r="AU396" s="82">
        <v>0</v>
      </c>
      <c r="AV396" s="82">
        <v>0</v>
      </c>
      <c r="AW396" s="82">
        <v>0</v>
      </c>
      <c r="AX396" s="82">
        <v>0</v>
      </c>
      <c r="AY396" s="82">
        <v>0</v>
      </c>
      <c r="AZ396" s="82">
        <v>0</v>
      </c>
      <c r="BA396" s="82">
        <v>0</v>
      </c>
      <c r="BB396" s="82">
        <v>0</v>
      </c>
      <c r="BC396" s="82">
        <v>0</v>
      </c>
      <c r="BD396" s="82">
        <v>0</v>
      </c>
      <c r="BE396" s="82">
        <v>0</v>
      </c>
      <c r="BF396" s="82">
        <v>0</v>
      </c>
      <c r="BG396" s="82">
        <v>0</v>
      </c>
      <c r="BH396" s="82">
        <v>0</v>
      </c>
      <c r="BI396" s="82">
        <v>0</v>
      </c>
      <c r="BJ396" s="82">
        <v>0</v>
      </c>
      <c r="BK396" s="82">
        <v>0</v>
      </c>
      <c r="BL396" s="82">
        <v>0</v>
      </c>
      <c r="BM396" s="82">
        <v>0</v>
      </c>
      <c r="BN396" s="82">
        <v>0</v>
      </c>
      <c r="BO396" s="82">
        <v>0</v>
      </c>
      <c r="BP396" s="82">
        <v>0</v>
      </c>
      <c r="BQ396" s="82">
        <v>0</v>
      </c>
      <c r="BR396" s="82">
        <v>0</v>
      </c>
      <c r="BS396" s="82">
        <v>0</v>
      </c>
      <c r="BT396" s="82">
        <v>0</v>
      </c>
      <c r="BU396" s="82">
        <v>0</v>
      </c>
      <c r="BV396" s="82">
        <v>0</v>
      </c>
      <c r="BW396" s="82">
        <v>0</v>
      </c>
      <c r="BX396" s="82">
        <v>0</v>
      </c>
      <c r="BY396" s="82">
        <v>0</v>
      </c>
      <c r="BZ396" s="82">
        <v>0</v>
      </c>
      <c r="CA396" s="82">
        <v>0</v>
      </c>
      <c r="CB396" s="82">
        <v>0</v>
      </c>
      <c r="CC396" s="82">
        <v>0</v>
      </c>
      <c r="CD396" s="82">
        <v>0</v>
      </c>
      <c r="CE396" s="82">
        <v>0</v>
      </c>
      <c r="CF396" s="82">
        <v>0</v>
      </c>
      <c r="CG396" s="82">
        <v>0</v>
      </c>
      <c r="CH396" s="82">
        <v>0</v>
      </c>
      <c r="CI396" s="82">
        <v>0</v>
      </c>
      <c r="CJ396" s="82">
        <v>0</v>
      </c>
      <c r="CK396" s="82">
        <v>0</v>
      </c>
      <c r="CL396" s="82">
        <v>0</v>
      </c>
      <c r="CM396" s="82">
        <v>0</v>
      </c>
      <c r="CN396" s="82">
        <v>0</v>
      </c>
      <c r="CO396" s="82">
        <v>0</v>
      </c>
      <c r="CP396" s="82">
        <v>0</v>
      </c>
      <c r="CQ396" s="82">
        <v>0</v>
      </c>
      <c r="CR396" s="82">
        <v>0</v>
      </c>
      <c r="CS396" s="82">
        <v>0</v>
      </c>
      <c r="CT396" s="82">
        <v>0</v>
      </c>
      <c r="CU396" s="82">
        <v>0</v>
      </c>
      <c r="CV396" s="82">
        <v>0</v>
      </c>
      <c r="CW396" s="82">
        <v>0</v>
      </c>
      <c r="CX396" s="82">
        <v>0</v>
      </c>
      <c r="CY396" s="82">
        <v>0</v>
      </c>
      <c r="CZ396" s="82">
        <v>0</v>
      </c>
      <c r="DA396" s="82">
        <v>0</v>
      </c>
      <c r="DB396" s="82">
        <v>0</v>
      </c>
      <c r="DC396" s="82">
        <v>0</v>
      </c>
      <c r="DD396" s="82">
        <v>0</v>
      </c>
      <c r="DE396" s="82">
        <v>0</v>
      </c>
      <c r="DF396" s="82">
        <v>0</v>
      </c>
      <c r="DG396" s="82">
        <v>0</v>
      </c>
      <c r="DH396" s="82">
        <v>0</v>
      </c>
      <c r="DI396" s="82">
        <v>0</v>
      </c>
      <c r="DJ396" s="82">
        <v>0</v>
      </c>
      <c r="DK396" s="82">
        <v>0</v>
      </c>
      <c r="DL396" s="82">
        <v>0</v>
      </c>
      <c r="DM396" s="82">
        <v>0</v>
      </c>
      <c r="DN396" s="82">
        <v>0</v>
      </c>
      <c r="DO396" s="82">
        <v>0</v>
      </c>
      <c r="DP396" s="82">
        <v>0</v>
      </c>
      <c r="DQ396" s="82">
        <v>0</v>
      </c>
      <c r="DR396" s="82">
        <v>0</v>
      </c>
      <c r="DS396" s="82">
        <v>0</v>
      </c>
      <c r="DT396" s="82">
        <v>0</v>
      </c>
      <c r="DU396" s="82">
        <v>0</v>
      </c>
      <c r="DV396" s="82">
        <v>0</v>
      </c>
      <c r="DW396" s="82">
        <v>0</v>
      </c>
      <c r="DX396" s="82">
        <v>0</v>
      </c>
      <c r="DY396" s="82">
        <v>0</v>
      </c>
      <c r="DZ396" s="82">
        <v>0</v>
      </c>
      <c r="EA396" s="82">
        <v>0</v>
      </c>
      <c r="EB396" s="82">
        <v>0</v>
      </c>
      <c r="EC396" s="82">
        <v>0</v>
      </c>
      <c r="ED396" s="82">
        <v>0</v>
      </c>
      <c r="EE396" s="82">
        <v>0</v>
      </c>
      <c r="EF396" s="82">
        <v>0</v>
      </c>
      <c r="EG396" s="82">
        <v>0</v>
      </c>
      <c r="EH396" s="82">
        <v>0</v>
      </c>
      <c r="EI396" s="82">
        <v>0</v>
      </c>
      <c r="EJ396" s="82">
        <v>0</v>
      </c>
      <c r="EK396" s="82">
        <v>0</v>
      </c>
      <c r="EL396" s="82">
        <v>0</v>
      </c>
      <c r="EM396" s="82">
        <v>0</v>
      </c>
      <c r="EN396" s="82">
        <v>0</v>
      </c>
      <c r="EO396" s="82">
        <v>0</v>
      </c>
      <c r="EP396" s="82">
        <v>0</v>
      </c>
      <c r="EQ396" s="82">
        <v>0</v>
      </c>
      <c r="ER396" s="82">
        <v>0</v>
      </c>
      <c r="ES396" s="82">
        <v>0</v>
      </c>
      <c r="ET396" s="82">
        <v>0</v>
      </c>
      <c r="EU396" s="82">
        <v>0</v>
      </c>
      <c r="EV396" s="82">
        <v>0</v>
      </c>
      <c r="EW396" s="82">
        <v>0</v>
      </c>
      <c r="EX396" s="82">
        <v>0</v>
      </c>
      <c r="EY396" s="82">
        <v>0</v>
      </c>
      <c r="EZ396" s="82">
        <v>0</v>
      </c>
      <c r="FA396" s="82">
        <v>0</v>
      </c>
      <c r="FB396" s="82">
        <v>0</v>
      </c>
      <c r="FC396" s="82">
        <v>0</v>
      </c>
      <c r="FD396" s="82">
        <v>0</v>
      </c>
      <c r="FE396" s="82">
        <v>0</v>
      </c>
      <c r="FF396" s="82">
        <v>0</v>
      </c>
      <c r="FG396" s="82">
        <v>0</v>
      </c>
      <c r="FH396" s="82">
        <v>0</v>
      </c>
      <c r="FI396" s="82">
        <v>0</v>
      </c>
      <c r="FJ396" s="82">
        <v>0</v>
      </c>
      <c r="FK396" s="82">
        <v>0</v>
      </c>
      <c r="FL396" s="82">
        <v>0</v>
      </c>
      <c r="FM396" s="82">
        <v>0</v>
      </c>
      <c r="FN396" s="82">
        <v>0</v>
      </c>
      <c r="FO396" s="82">
        <v>0</v>
      </c>
      <c r="FP396" s="82">
        <v>0</v>
      </c>
      <c r="FQ396" s="82">
        <v>0</v>
      </c>
      <c r="FR396" s="82">
        <v>0</v>
      </c>
      <c r="FS396" s="82">
        <v>0</v>
      </c>
      <c r="FT396" s="82">
        <v>0</v>
      </c>
      <c r="FU396" s="82">
        <v>0</v>
      </c>
      <c r="FV396" s="82">
        <v>0</v>
      </c>
      <c r="FW396" s="82">
        <v>0</v>
      </c>
      <c r="FX396" s="82">
        <v>0</v>
      </c>
      <c r="FY396" s="82">
        <v>0</v>
      </c>
      <c r="FZ396" s="82">
        <v>0</v>
      </c>
      <c r="GA396" s="82">
        <v>0</v>
      </c>
    </row>
    <row r="397" spans="2:183">
      <c r="B397" s="96" t="s">
        <v>289</v>
      </c>
      <c r="C397" s="166" t="s">
        <v>40</v>
      </c>
      <c r="D397" s="175">
        <v>0</v>
      </c>
      <c r="E397" s="176">
        <v>0</v>
      </c>
      <c r="F397" s="176">
        <v>0</v>
      </c>
      <c r="G397" s="176">
        <v>0</v>
      </c>
      <c r="H397" s="176">
        <v>0</v>
      </c>
      <c r="I397" s="176">
        <v>0</v>
      </c>
      <c r="J397" s="176">
        <v>0</v>
      </c>
      <c r="K397" s="176">
        <v>0</v>
      </c>
      <c r="L397" s="176">
        <v>0</v>
      </c>
      <c r="M397" s="176">
        <v>0</v>
      </c>
      <c r="N397" s="176">
        <v>0</v>
      </c>
      <c r="O397" s="176">
        <v>0</v>
      </c>
      <c r="P397" s="176">
        <v>0</v>
      </c>
      <c r="Q397" s="176">
        <v>0</v>
      </c>
      <c r="R397" s="176">
        <v>0</v>
      </c>
      <c r="S397" s="176">
        <v>0</v>
      </c>
      <c r="T397" s="176">
        <v>0</v>
      </c>
      <c r="U397" s="176">
        <v>0</v>
      </c>
      <c r="V397" s="176">
        <v>0</v>
      </c>
      <c r="W397" s="176">
        <v>0</v>
      </c>
      <c r="X397" s="176">
        <v>0</v>
      </c>
      <c r="Y397" s="176">
        <v>0</v>
      </c>
      <c r="Z397" s="176">
        <v>0</v>
      </c>
      <c r="AA397" s="176">
        <v>0</v>
      </c>
      <c r="AB397" s="176">
        <v>0</v>
      </c>
      <c r="AC397" s="176">
        <v>0</v>
      </c>
      <c r="AD397" s="176">
        <v>0</v>
      </c>
      <c r="AE397" s="176">
        <v>0</v>
      </c>
      <c r="AF397" s="176">
        <v>0</v>
      </c>
      <c r="AG397" s="176">
        <v>0</v>
      </c>
      <c r="AH397" s="176">
        <v>0</v>
      </c>
      <c r="AI397" s="176">
        <v>0</v>
      </c>
      <c r="AJ397" s="176">
        <v>0</v>
      </c>
      <c r="AK397" s="176">
        <v>0</v>
      </c>
      <c r="AL397" s="176">
        <v>0</v>
      </c>
      <c r="AM397" s="176">
        <v>0</v>
      </c>
      <c r="AN397" s="176">
        <v>0</v>
      </c>
      <c r="AO397" s="176">
        <v>0</v>
      </c>
      <c r="AP397" s="176">
        <v>0</v>
      </c>
      <c r="AQ397" s="176">
        <v>0</v>
      </c>
      <c r="AR397" s="176">
        <v>0</v>
      </c>
      <c r="AS397" s="176">
        <v>0</v>
      </c>
      <c r="AT397" s="176">
        <v>0</v>
      </c>
      <c r="AU397" s="176">
        <v>0</v>
      </c>
      <c r="AV397" s="176">
        <v>0</v>
      </c>
      <c r="AW397" s="176">
        <v>0</v>
      </c>
      <c r="AX397" s="176">
        <v>0</v>
      </c>
      <c r="AY397" s="176">
        <v>0</v>
      </c>
      <c r="AZ397" s="176">
        <v>0</v>
      </c>
      <c r="BA397" s="176">
        <v>0</v>
      </c>
      <c r="BB397" s="176">
        <v>0</v>
      </c>
      <c r="BC397" s="176">
        <v>0</v>
      </c>
      <c r="BD397" s="176">
        <v>0</v>
      </c>
      <c r="BE397" s="176">
        <v>0</v>
      </c>
      <c r="BF397" s="176">
        <v>0</v>
      </c>
      <c r="BG397" s="176">
        <v>0</v>
      </c>
      <c r="BH397" s="176">
        <v>0</v>
      </c>
      <c r="BI397" s="176">
        <v>0</v>
      </c>
      <c r="BJ397" s="176">
        <v>0</v>
      </c>
      <c r="BK397" s="176">
        <v>0</v>
      </c>
      <c r="BL397" s="176">
        <v>0</v>
      </c>
      <c r="BM397" s="176">
        <v>0</v>
      </c>
      <c r="BN397" s="176">
        <v>0</v>
      </c>
      <c r="BO397" s="176">
        <v>0</v>
      </c>
      <c r="BP397" s="176">
        <v>0</v>
      </c>
      <c r="BQ397" s="176">
        <v>0</v>
      </c>
      <c r="BR397" s="176">
        <v>0</v>
      </c>
      <c r="BS397" s="176">
        <v>0</v>
      </c>
      <c r="BT397" s="176">
        <v>0</v>
      </c>
      <c r="BU397" s="176">
        <v>0</v>
      </c>
      <c r="BV397" s="176">
        <v>0</v>
      </c>
      <c r="BW397" s="176">
        <v>0</v>
      </c>
      <c r="BX397" s="176">
        <v>0</v>
      </c>
      <c r="BY397" s="176">
        <v>0</v>
      </c>
      <c r="BZ397" s="176">
        <v>0</v>
      </c>
      <c r="CA397" s="176">
        <v>0</v>
      </c>
      <c r="CB397" s="176">
        <v>0</v>
      </c>
      <c r="CC397" s="176">
        <v>0</v>
      </c>
      <c r="CD397" s="176">
        <v>0</v>
      </c>
      <c r="CE397" s="176">
        <v>0</v>
      </c>
      <c r="CF397" s="176">
        <v>0</v>
      </c>
      <c r="CG397" s="176">
        <v>0</v>
      </c>
      <c r="CH397" s="176">
        <v>0</v>
      </c>
      <c r="CI397" s="176">
        <v>0</v>
      </c>
      <c r="CJ397" s="176">
        <v>0</v>
      </c>
      <c r="CK397" s="176">
        <v>0</v>
      </c>
      <c r="CL397" s="176">
        <v>0</v>
      </c>
      <c r="CM397" s="176">
        <v>0</v>
      </c>
      <c r="CN397" s="176">
        <v>0</v>
      </c>
      <c r="CO397" s="176">
        <v>0</v>
      </c>
      <c r="CP397" s="176">
        <v>0</v>
      </c>
      <c r="CQ397" s="176">
        <v>0</v>
      </c>
      <c r="CR397" s="176">
        <v>0</v>
      </c>
      <c r="CS397" s="176">
        <v>0</v>
      </c>
      <c r="CT397" s="176">
        <v>0</v>
      </c>
      <c r="CU397" s="176">
        <v>0</v>
      </c>
      <c r="CV397" s="176">
        <v>0</v>
      </c>
      <c r="CW397" s="176">
        <v>0</v>
      </c>
      <c r="CX397" s="176">
        <v>0</v>
      </c>
      <c r="CY397" s="176">
        <v>0</v>
      </c>
      <c r="CZ397" s="176">
        <v>0</v>
      </c>
      <c r="DA397" s="176">
        <v>0</v>
      </c>
      <c r="DB397" s="176">
        <v>0</v>
      </c>
      <c r="DC397" s="176">
        <v>0</v>
      </c>
      <c r="DD397" s="176">
        <v>0</v>
      </c>
      <c r="DE397" s="176">
        <v>0</v>
      </c>
      <c r="DF397" s="176">
        <v>0</v>
      </c>
      <c r="DG397" s="176">
        <v>0</v>
      </c>
      <c r="DH397" s="176">
        <v>0</v>
      </c>
      <c r="DI397" s="176">
        <v>0</v>
      </c>
      <c r="DJ397" s="176">
        <v>0</v>
      </c>
      <c r="DK397" s="176">
        <v>0</v>
      </c>
      <c r="DL397" s="176">
        <v>0</v>
      </c>
      <c r="DM397" s="176">
        <v>0</v>
      </c>
      <c r="DN397" s="176">
        <v>0</v>
      </c>
      <c r="DO397" s="176">
        <v>0</v>
      </c>
      <c r="DP397" s="176">
        <v>0</v>
      </c>
      <c r="DQ397" s="176">
        <v>0</v>
      </c>
      <c r="DR397" s="176">
        <v>0</v>
      </c>
      <c r="DS397" s="176">
        <v>0</v>
      </c>
      <c r="DT397" s="176">
        <v>0</v>
      </c>
      <c r="DU397" s="176">
        <v>0</v>
      </c>
      <c r="DV397" s="176">
        <v>0</v>
      </c>
      <c r="DW397" s="176">
        <v>0</v>
      </c>
      <c r="DX397" s="176">
        <v>0</v>
      </c>
      <c r="DY397" s="176">
        <v>0</v>
      </c>
      <c r="DZ397" s="176">
        <v>0</v>
      </c>
      <c r="EA397" s="176">
        <v>0</v>
      </c>
      <c r="EB397" s="176">
        <v>0</v>
      </c>
      <c r="EC397" s="176">
        <v>0</v>
      </c>
      <c r="ED397" s="176">
        <v>0</v>
      </c>
      <c r="EE397" s="176">
        <v>0</v>
      </c>
      <c r="EF397" s="176">
        <v>0</v>
      </c>
      <c r="EG397" s="176">
        <v>0</v>
      </c>
      <c r="EH397" s="176">
        <v>0</v>
      </c>
      <c r="EI397" s="176">
        <v>0</v>
      </c>
      <c r="EJ397" s="176">
        <v>0</v>
      </c>
      <c r="EK397" s="176">
        <v>0</v>
      </c>
      <c r="EL397" s="176">
        <v>0</v>
      </c>
      <c r="EM397" s="176">
        <v>0</v>
      </c>
      <c r="EN397" s="176">
        <v>0</v>
      </c>
      <c r="EO397" s="176">
        <v>0</v>
      </c>
      <c r="EP397" s="176">
        <v>0</v>
      </c>
      <c r="EQ397" s="176">
        <v>0</v>
      </c>
      <c r="ER397" s="176">
        <v>0</v>
      </c>
      <c r="ES397" s="176">
        <v>0</v>
      </c>
      <c r="ET397" s="176">
        <v>0</v>
      </c>
      <c r="EU397" s="176">
        <v>0</v>
      </c>
      <c r="EV397" s="176">
        <v>0</v>
      </c>
      <c r="EW397" s="176">
        <v>0</v>
      </c>
      <c r="EX397" s="176">
        <v>0</v>
      </c>
      <c r="EY397" s="176">
        <v>0</v>
      </c>
      <c r="EZ397" s="176">
        <v>0</v>
      </c>
      <c r="FA397" s="176">
        <v>0</v>
      </c>
      <c r="FB397" s="176">
        <v>0</v>
      </c>
      <c r="FC397" s="176">
        <v>0</v>
      </c>
      <c r="FD397" s="176">
        <v>0</v>
      </c>
      <c r="FE397" s="176">
        <v>0</v>
      </c>
      <c r="FF397" s="176">
        <v>0</v>
      </c>
      <c r="FG397" s="176">
        <v>0</v>
      </c>
      <c r="FH397" s="176">
        <v>0</v>
      </c>
      <c r="FI397" s="176">
        <v>0</v>
      </c>
      <c r="FJ397" s="176">
        <v>0</v>
      </c>
      <c r="FK397" s="176">
        <v>0</v>
      </c>
      <c r="FL397" s="176">
        <v>0</v>
      </c>
      <c r="FM397" s="176">
        <v>0</v>
      </c>
      <c r="FN397" s="176">
        <v>0</v>
      </c>
      <c r="FO397" s="176">
        <v>0</v>
      </c>
      <c r="FP397" s="176">
        <v>0</v>
      </c>
      <c r="FQ397" s="176">
        <v>0</v>
      </c>
      <c r="FR397" s="176">
        <v>0</v>
      </c>
      <c r="FS397" s="176">
        <v>0</v>
      </c>
      <c r="FT397" s="176">
        <v>0</v>
      </c>
      <c r="FU397" s="176">
        <v>0</v>
      </c>
      <c r="FV397" s="176">
        <v>0</v>
      </c>
      <c r="FW397" s="176">
        <v>0</v>
      </c>
      <c r="FX397" s="176">
        <v>0</v>
      </c>
      <c r="FY397" s="176">
        <v>0</v>
      </c>
      <c r="FZ397" s="176">
        <v>0</v>
      </c>
      <c r="GA397" s="176">
        <v>0</v>
      </c>
    </row>
    <row r="398" spans="2:183">
      <c r="B398" s="96" t="s">
        <v>289</v>
      </c>
      <c r="C398" s="166" t="s">
        <v>41</v>
      </c>
      <c r="D398" s="175">
        <v>744</v>
      </c>
      <c r="E398" s="176">
        <v>672</v>
      </c>
      <c r="F398" s="176">
        <v>744</v>
      </c>
      <c r="G398" s="176">
        <v>720</v>
      </c>
      <c r="H398" s="176">
        <v>744</v>
      </c>
      <c r="I398" s="176">
        <v>720</v>
      </c>
      <c r="J398" s="176">
        <v>744</v>
      </c>
      <c r="K398" s="176">
        <v>744</v>
      </c>
      <c r="L398" s="176">
        <v>720</v>
      </c>
      <c r="M398" s="176">
        <v>744</v>
      </c>
      <c r="N398" s="176">
        <v>720</v>
      </c>
      <c r="O398" s="176">
        <v>744</v>
      </c>
      <c r="P398" s="176">
        <v>744</v>
      </c>
      <c r="Q398" s="176">
        <v>672</v>
      </c>
      <c r="R398" s="176">
        <v>744</v>
      </c>
      <c r="S398" s="176">
        <v>720</v>
      </c>
      <c r="T398" s="176">
        <v>744</v>
      </c>
      <c r="U398" s="176">
        <v>720</v>
      </c>
      <c r="V398" s="176">
        <v>744</v>
      </c>
      <c r="W398" s="176">
        <v>744</v>
      </c>
      <c r="X398" s="176">
        <v>720</v>
      </c>
      <c r="Y398" s="176">
        <v>744</v>
      </c>
      <c r="Z398" s="176">
        <v>720</v>
      </c>
      <c r="AA398" s="176">
        <v>744</v>
      </c>
      <c r="AB398" s="176">
        <v>744</v>
      </c>
      <c r="AC398" s="176">
        <v>672</v>
      </c>
      <c r="AD398" s="176">
        <v>744</v>
      </c>
      <c r="AE398" s="176">
        <v>720</v>
      </c>
      <c r="AF398" s="176">
        <v>744</v>
      </c>
      <c r="AG398" s="176">
        <v>720</v>
      </c>
      <c r="AH398" s="176">
        <v>744</v>
      </c>
      <c r="AI398" s="176">
        <v>744</v>
      </c>
      <c r="AJ398" s="176">
        <v>720</v>
      </c>
      <c r="AK398" s="176">
        <v>744</v>
      </c>
      <c r="AL398" s="176">
        <v>720</v>
      </c>
      <c r="AM398" s="176">
        <v>744</v>
      </c>
      <c r="AN398" s="176">
        <v>744</v>
      </c>
      <c r="AO398" s="176">
        <v>696</v>
      </c>
      <c r="AP398" s="176">
        <v>744</v>
      </c>
      <c r="AQ398" s="176">
        <v>720</v>
      </c>
      <c r="AR398" s="176">
        <v>744</v>
      </c>
      <c r="AS398" s="176">
        <v>720</v>
      </c>
      <c r="AT398" s="176">
        <v>744</v>
      </c>
      <c r="AU398" s="176">
        <v>744</v>
      </c>
      <c r="AV398" s="176">
        <v>720</v>
      </c>
      <c r="AW398" s="176">
        <v>744</v>
      </c>
      <c r="AX398" s="176">
        <v>720</v>
      </c>
      <c r="AY398" s="176">
        <v>744</v>
      </c>
      <c r="AZ398" s="176">
        <v>744</v>
      </c>
      <c r="BA398" s="176">
        <v>672</v>
      </c>
      <c r="BB398" s="176">
        <v>744</v>
      </c>
      <c r="BC398" s="176">
        <v>720</v>
      </c>
      <c r="BD398" s="176">
        <v>744</v>
      </c>
      <c r="BE398" s="176">
        <v>720</v>
      </c>
      <c r="BF398" s="176">
        <v>744</v>
      </c>
      <c r="BG398" s="176">
        <v>744</v>
      </c>
      <c r="BH398" s="176">
        <v>720</v>
      </c>
      <c r="BI398" s="176">
        <v>744</v>
      </c>
      <c r="BJ398" s="176">
        <v>720</v>
      </c>
      <c r="BK398" s="176">
        <v>744</v>
      </c>
      <c r="BL398" s="176">
        <v>744</v>
      </c>
      <c r="BM398" s="176">
        <v>672</v>
      </c>
      <c r="BN398" s="176">
        <v>744</v>
      </c>
      <c r="BO398" s="176">
        <v>720</v>
      </c>
      <c r="BP398" s="176">
        <v>744</v>
      </c>
      <c r="BQ398" s="176">
        <v>720</v>
      </c>
      <c r="BR398" s="176">
        <v>744</v>
      </c>
      <c r="BS398" s="176">
        <v>744</v>
      </c>
      <c r="BT398" s="176">
        <v>720</v>
      </c>
      <c r="BU398" s="176">
        <v>744</v>
      </c>
      <c r="BV398" s="176">
        <v>720</v>
      </c>
      <c r="BW398" s="176">
        <v>744</v>
      </c>
      <c r="BX398" s="176">
        <v>744</v>
      </c>
      <c r="BY398" s="176">
        <v>672</v>
      </c>
      <c r="BZ398" s="176">
        <v>744</v>
      </c>
      <c r="CA398" s="176">
        <v>720</v>
      </c>
      <c r="CB398" s="176">
        <v>744</v>
      </c>
      <c r="CC398" s="176">
        <v>720</v>
      </c>
      <c r="CD398" s="176">
        <v>744</v>
      </c>
      <c r="CE398" s="176">
        <v>744</v>
      </c>
      <c r="CF398" s="176">
        <v>720</v>
      </c>
      <c r="CG398" s="176">
        <v>744</v>
      </c>
      <c r="CH398" s="176">
        <v>720</v>
      </c>
      <c r="CI398" s="176">
        <v>744</v>
      </c>
      <c r="CJ398" s="176">
        <v>744</v>
      </c>
      <c r="CK398" s="176">
        <v>696</v>
      </c>
      <c r="CL398" s="176">
        <v>744</v>
      </c>
      <c r="CM398" s="176">
        <v>720</v>
      </c>
      <c r="CN398" s="176">
        <v>744</v>
      </c>
      <c r="CO398" s="176">
        <v>720</v>
      </c>
      <c r="CP398" s="176">
        <v>744</v>
      </c>
      <c r="CQ398" s="176">
        <v>744</v>
      </c>
      <c r="CR398" s="176">
        <v>720</v>
      </c>
      <c r="CS398" s="176">
        <v>744</v>
      </c>
      <c r="CT398" s="176">
        <v>720</v>
      </c>
      <c r="CU398" s="176">
        <v>744</v>
      </c>
      <c r="CV398" s="176">
        <v>744</v>
      </c>
      <c r="CW398" s="176">
        <v>672</v>
      </c>
      <c r="CX398" s="176">
        <v>744</v>
      </c>
      <c r="CY398" s="176">
        <v>720</v>
      </c>
      <c r="CZ398" s="176">
        <v>744</v>
      </c>
      <c r="DA398" s="176">
        <v>720</v>
      </c>
      <c r="DB398" s="176">
        <v>744</v>
      </c>
      <c r="DC398" s="176">
        <v>744</v>
      </c>
      <c r="DD398" s="176">
        <v>720</v>
      </c>
      <c r="DE398" s="176">
        <v>744</v>
      </c>
      <c r="DF398" s="176">
        <v>720</v>
      </c>
      <c r="DG398" s="176">
        <v>744</v>
      </c>
      <c r="DH398" s="176">
        <v>744</v>
      </c>
      <c r="DI398" s="176">
        <v>672</v>
      </c>
      <c r="DJ398" s="176">
        <v>744</v>
      </c>
      <c r="DK398" s="176">
        <v>720</v>
      </c>
      <c r="DL398" s="176">
        <v>744</v>
      </c>
      <c r="DM398" s="176">
        <v>720</v>
      </c>
      <c r="DN398" s="176">
        <v>744</v>
      </c>
      <c r="DO398" s="176">
        <v>744</v>
      </c>
      <c r="DP398" s="176">
        <v>720</v>
      </c>
      <c r="DQ398" s="176">
        <v>744</v>
      </c>
      <c r="DR398" s="176">
        <v>720</v>
      </c>
      <c r="DS398" s="176">
        <v>744</v>
      </c>
      <c r="DT398" s="176">
        <v>744</v>
      </c>
      <c r="DU398" s="176">
        <v>672</v>
      </c>
      <c r="DV398" s="176">
        <v>744</v>
      </c>
      <c r="DW398" s="176">
        <v>720</v>
      </c>
      <c r="DX398" s="176">
        <v>744</v>
      </c>
      <c r="DY398" s="176">
        <v>720</v>
      </c>
      <c r="DZ398" s="176">
        <v>744</v>
      </c>
      <c r="EA398" s="176">
        <v>744</v>
      </c>
      <c r="EB398" s="176">
        <v>720</v>
      </c>
      <c r="EC398" s="176">
        <v>744</v>
      </c>
      <c r="ED398" s="176">
        <v>720</v>
      </c>
      <c r="EE398" s="176">
        <v>744</v>
      </c>
      <c r="EF398" s="176">
        <v>744</v>
      </c>
      <c r="EG398" s="176">
        <v>696</v>
      </c>
      <c r="EH398" s="176">
        <v>744</v>
      </c>
      <c r="EI398" s="176">
        <v>720</v>
      </c>
      <c r="EJ398" s="176">
        <v>744</v>
      </c>
      <c r="EK398" s="176">
        <v>720</v>
      </c>
      <c r="EL398" s="176">
        <v>744</v>
      </c>
      <c r="EM398" s="176">
        <v>744</v>
      </c>
      <c r="EN398" s="176">
        <v>720</v>
      </c>
      <c r="EO398" s="176">
        <v>744</v>
      </c>
      <c r="EP398" s="176">
        <v>720</v>
      </c>
      <c r="EQ398" s="176">
        <v>744</v>
      </c>
      <c r="ER398" s="176">
        <v>744</v>
      </c>
      <c r="ES398" s="176">
        <v>672</v>
      </c>
      <c r="ET398" s="176">
        <v>744</v>
      </c>
      <c r="EU398" s="176">
        <v>720</v>
      </c>
      <c r="EV398" s="176">
        <v>744</v>
      </c>
      <c r="EW398" s="176">
        <v>720</v>
      </c>
      <c r="EX398" s="176">
        <v>744</v>
      </c>
      <c r="EY398" s="176">
        <v>744</v>
      </c>
      <c r="EZ398" s="176">
        <v>720</v>
      </c>
      <c r="FA398" s="176">
        <v>744</v>
      </c>
      <c r="FB398" s="176">
        <v>720</v>
      </c>
      <c r="FC398" s="176">
        <v>744</v>
      </c>
      <c r="FD398" s="176">
        <v>744</v>
      </c>
      <c r="FE398" s="176">
        <v>672</v>
      </c>
      <c r="FF398" s="176">
        <v>744</v>
      </c>
      <c r="FG398" s="176">
        <v>720</v>
      </c>
      <c r="FH398" s="176">
        <v>744</v>
      </c>
      <c r="FI398" s="176">
        <v>720</v>
      </c>
      <c r="FJ398" s="176">
        <v>744</v>
      </c>
      <c r="FK398" s="176">
        <v>744</v>
      </c>
      <c r="FL398" s="176">
        <v>720</v>
      </c>
      <c r="FM398" s="176">
        <v>744</v>
      </c>
      <c r="FN398" s="176">
        <v>720</v>
      </c>
      <c r="FO398" s="176">
        <v>744</v>
      </c>
      <c r="FP398" s="176">
        <v>744</v>
      </c>
      <c r="FQ398" s="176">
        <v>672</v>
      </c>
      <c r="FR398" s="176">
        <v>744</v>
      </c>
      <c r="FS398" s="176">
        <v>720</v>
      </c>
      <c r="FT398" s="176">
        <v>744</v>
      </c>
      <c r="FU398" s="176">
        <v>720</v>
      </c>
      <c r="FV398" s="176">
        <v>744</v>
      </c>
      <c r="FW398" s="176">
        <v>744</v>
      </c>
      <c r="FX398" s="176">
        <v>720</v>
      </c>
      <c r="FY398" s="176">
        <v>744</v>
      </c>
      <c r="FZ398" s="176">
        <v>720</v>
      </c>
      <c r="GA398" s="176">
        <v>744</v>
      </c>
    </row>
    <row r="399" spans="2:183">
      <c r="B399" s="96" t="s">
        <v>289</v>
      </c>
      <c r="C399" s="166" t="s">
        <v>231</v>
      </c>
      <c r="D399" s="88">
        <v>0</v>
      </c>
      <c r="E399" s="89">
        <v>0</v>
      </c>
      <c r="F399" s="89">
        <v>0</v>
      </c>
      <c r="G399" s="89">
        <v>0</v>
      </c>
      <c r="H399" s="89">
        <v>0</v>
      </c>
      <c r="I399" s="89">
        <v>0</v>
      </c>
      <c r="J399" s="89">
        <v>0</v>
      </c>
      <c r="K399" s="89">
        <v>0</v>
      </c>
      <c r="L399" s="89">
        <v>0</v>
      </c>
      <c r="M399" s="89">
        <v>0</v>
      </c>
      <c r="N399" s="89">
        <v>0</v>
      </c>
      <c r="O399" s="89">
        <v>0</v>
      </c>
      <c r="P399" s="89">
        <v>0</v>
      </c>
      <c r="Q399" s="89">
        <v>0</v>
      </c>
      <c r="R399" s="89">
        <v>0</v>
      </c>
      <c r="S399" s="89">
        <v>0</v>
      </c>
      <c r="T399" s="89">
        <v>0</v>
      </c>
      <c r="U399" s="89">
        <v>0</v>
      </c>
      <c r="V399" s="89">
        <v>0</v>
      </c>
      <c r="W399" s="89">
        <v>0</v>
      </c>
      <c r="X399" s="89">
        <v>0</v>
      </c>
      <c r="Y399" s="89">
        <v>0</v>
      </c>
      <c r="Z399" s="89">
        <v>0</v>
      </c>
      <c r="AA399" s="89">
        <v>0</v>
      </c>
      <c r="AB399" s="89">
        <v>0</v>
      </c>
      <c r="AC399" s="89">
        <v>0</v>
      </c>
      <c r="AD399" s="89">
        <v>0</v>
      </c>
      <c r="AE399" s="89">
        <v>0</v>
      </c>
      <c r="AF399" s="89">
        <v>0</v>
      </c>
      <c r="AG399" s="89">
        <v>0</v>
      </c>
      <c r="AH399" s="89">
        <v>0</v>
      </c>
      <c r="AI399" s="89">
        <v>0</v>
      </c>
      <c r="AJ399" s="89">
        <v>0</v>
      </c>
      <c r="AK399" s="89">
        <v>0</v>
      </c>
      <c r="AL399" s="89">
        <v>0</v>
      </c>
      <c r="AM399" s="89">
        <v>0</v>
      </c>
      <c r="AN399" s="89">
        <v>0</v>
      </c>
      <c r="AO399" s="89">
        <v>0</v>
      </c>
      <c r="AP399" s="89">
        <v>0</v>
      </c>
      <c r="AQ399" s="89">
        <v>0</v>
      </c>
      <c r="AR399" s="89">
        <v>0</v>
      </c>
      <c r="AS399" s="89">
        <v>0</v>
      </c>
      <c r="AT399" s="89">
        <v>0</v>
      </c>
      <c r="AU399" s="89">
        <v>0</v>
      </c>
      <c r="AV399" s="89">
        <v>0</v>
      </c>
      <c r="AW399" s="89">
        <v>0</v>
      </c>
      <c r="AX399" s="89">
        <v>0</v>
      </c>
      <c r="AY399" s="89">
        <v>0</v>
      </c>
      <c r="AZ399" s="89">
        <v>0</v>
      </c>
      <c r="BA399" s="89">
        <v>0</v>
      </c>
      <c r="BB399" s="89">
        <v>0</v>
      </c>
      <c r="BC399" s="89">
        <v>0</v>
      </c>
      <c r="BD399" s="89">
        <v>0</v>
      </c>
      <c r="BE399" s="89">
        <v>0</v>
      </c>
      <c r="BF399" s="89">
        <v>0</v>
      </c>
      <c r="BG399" s="89">
        <v>0</v>
      </c>
      <c r="BH399" s="89">
        <v>0</v>
      </c>
      <c r="BI399" s="89">
        <v>0</v>
      </c>
      <c r="BJ399" s="89">
        <v>0</v>
      </c>
      <c r="BK399" s="89">
        <v>0</v>
      </c>
      <c r="BL399" s="89">
        <v>0</v>
      </c>
      <c r="BM399" s="89">
        <v>0</v>
      </c>
      <c r="BN399" s="89">
        <v>0</v>
      </c>
      <c r="BO399" s="89">
        <v>0</v>
      </c>
      <c r="BP399" s="89">
        <v>0</v>
      </c>
      <c r="BQ399" s="89">
        <v>0</v>
      </c>
      <c r="BR399" s="89">
        <v>0</v>
      </c>
      <c r="BS399" s="89">
        <v>0</v>
      </c>
      <c r="BT399" s="89">
        <v>0</v>
      </c>
      <c r="BU399" s="89">
        <v>0</v>
      </c>
      <c r="BV399" s="89">
        <v>0</v>
      </c>
      <c r="BW399" s="89">
        <v>0</v>
      </c>
      <c r="BX399" s="89">
        <v>0</v>
      </c>
      <c r="BY399" s="89">
        <v>0</v>
      </c>
      <c r="BZ399" s="89">
        <v>0</v>
      </c>
      <c r="CA399" s="89">
        <v>0</v>
      </c>
      <c r="CB399" s="89">
        <v>0</v>
      </c>
      <c r="CC399" s="89">
        <v>0</v>
      </c>
      <c r="CD399" s="89">
        <v>0</v>
      </c>
      <c r="CE399" s="89">
        <v>0</v>
      </c>
      <c r="CF399" s="89">
        <v>0</v>
      </c>
      <c r="CG399" s="89">
        <v>0</v>
      </c>
      <c r="CH399" s="89">
        <v>0</v>
      </c>
      <c r="CI399" s="89">
        <v>0</v>
      </c>
      <c r="CJ399" s="89">
        <v>0</v>
      </c>
      <c r="CK399" s="89">
        <v>0</v>
      </c>
      <c r="CL399" s="89">
        <v>0</v>
      </c>
      <c r="CM399" s="89">
        <v>0</v>
      </c>
      <c r="CN399" s="89">
        <v>0</v>
      </c>
      <c r="CO399" s="89">
        <v>0</v>
      </c>
      <c r="CP399" s="89">
        <v>0</v>
      </c>
      <c r="CQ399" s="89">
        <v>0</v>
      </c>
      <c r="CR399" s="89">
        <v>0</v>
      </c>
      <c r="CS399" s="89">
        <v>0</v>
      </c>
      <c r="CT399" s="89">
        <v>0</v>
      </c>
      <c r="CU399" s="89">
        <v>0</v>
      </c>
      <c r="CV399" s="89">
        <v>0</v>
      </c>
      <c r="CW399" s="89">
        <v>0</v>
      </c>
      <c r="CX399" s="89">
        <v>0</v>
      </c>
      <c r="CY399" s="89">
        <v>0</v>
      </c>
      <c r="CZ399" s="89">
        <v>0</v>
      </c>
      <c r="DA399" s="89">
        <v>0</v>
      </c>
      <c r="DB399" s="89">
        <v>0</v>
      </c>
      <c r="DC399" s="89">
        <v>0</v>
      </c>
      <c r="DD399" s="89">
        <v>0</v>
      </c>
      <c r="DE399" s="89">
        <v>0</v>
      </c>
      <c r="DF399" s="89">
        <v>0</v>
      </c>
      <c r="DG399" s="89">
        <v>0</v>
      </c>
      <c r="DH399" s="89">
        <v>0</v>
      </c>
      <c r="DI399" s="89">
        <v>0</v>
      </c>
      <c r="DJ399" s="89">
        <v>0</v>
      </c>
      <c r="DK399" s="89">
        <v>0</v>
      </c>
      <c r="DL399" s="89">
        <v>0</v>
      </c>
      <c r="DM399" s="89">
        <v>0</v>
      </c>
      <c r="DN399" s="89">
        <v>0</v>
      </c>
      <c r="DO399" s="89">
        <v>0</v>
      </c>
      <c r="DP399" s="89">
        <v>0</v>
      </c>
      <c r="DQ399" s="89">
        <v>0</v>
      </c>
      <c r="DR399" s="89">
        <v>0</v>
      </c>
      <c r="DS399" s="89">
        <v>0</v>
      </c>
      <c r="DT399" s="89">
        <v>0</v>
      </c>
      <c r="DU399" s="89">
        <v>0</v>
      </c>
      <c r="DV399" s="89">
        <v>0</v>
      </c>
      <c r="DW399" s="89">
        <v>0</v>
      </c>
      <c r="DX399" s="89">
        <v>0</v>
      </c>
      <c r="DY399" s="89">
        <v>0</v>
      </c>
      <c r="DZ399" s="89">
        <v>0</v>
      </c>
      <c r="EA399" s="89">
        <v>0</v>
      </c>
      <c r="EB399" s="89">
        <v>0</v>
      </c>
      <c r="EC399" s="89">
        <v>0</v>
      </c>
      <c r="ED399" s="89">
        <v>0</v>
      </c>
      <c r="EE399" s="89">
        <v>0</v>
      </c>
      <c r="EF399" s="89">
        <v>0</v>
      </c>
      <c r="EG399" s="89">
        <v>0</v>
      </c>
      <c r="EH399" s="89">
        <v>0</v>
      </c>
      <c r="EI399" s="89">
        <v>0</v>
      </c>
      <c r="EJ399" s="89">
        <v>0</v>
      </c>
      <c r="EK399" s="89">
        <v>0</v>
      </c>
      <c r="EL399" s="89">
        <v>0</v>
      </c>
      <c r="EM399" s="89">
        <v>0</v>
      </c>
      <c r="EN399" s="89">
        <v>0</v>
      </c>
      <c r="EO399" s="89">
        <v>0</v>
      </c>
      <c r="EP399" s="89">
        <v>0</v>
      </c>
      <c r="EQ399" s="89">
        <v>0</v>
      </c>
      <c r="ER399" s="89">
        <v>0</v>
      </c>
      <c r="ES399" s="89">
        <v>0</v>
      </c>
      <c r="ET399" s="89">
        <v>0</v>
      </c>
      <c r="EU399" s="89">
        <v>0</v>
      </c>
      <c r="EV399" s="89">
        <v>0</v>
      </c>
      <c r="EW399" s="89">
        <v>0</v>
      </c>
      <c r="EX399" s="89">
        <v>0</v>
      </c>
      <c r="EY399" s="89">
        <v>0</v>
      </c>
      <c r="EZ399" s="89">
        <v>0</v>
      </c>
      <c r="FA399" s="89">
        <v>0</v>
      </c>
      <c r="FB399" s="89">
        <v>0</v>
      </c>
      <c r="FC399" s="89">
        <v>0</v>
      </c>
      <c r="FD399" s="89">
        <v>0</v>
      </c>
      <c r="FE399" s="89">
        <v>0</v>
      </c>
      <c r="FF399" s="89">
        <v>0</v>
      </c>
      <c r="FG399" s="89">
        <v>0</v>
      </c>
      <c r="FH399" s="89">
        <v>0</v>
      </c>
      <c r="FI399" s="89">
        <v>0</v>
      </c>
      <c r="FJ399" s="89">
        <v>0</v>
      </c>
      <c r="FK399" s="89">
        <v>0</v>
      </c>
      <c r="FL399" s="89">
        <v>0</v>
      </c>
      <c r="FM399" s="89">
        <v>0</v>
      </c>
      <c r="FN399" s="89">
        <v>0</v>
      </c>
      <c r="FO399" s="89">
        <v>0</v>
      </c>
      <c r="FP399" s="89">
        <v>0</v>
      </c>
      <c r="FQ399" s="89">
        <v>0</v>
      </c>
      <c r="FR399" s="89">
        <v>0</v>
      </c>
      <c r="FS399" s="89">
        <v>0</v>
      </c>
      <c r="FT399" s="89">
        <v>0</v>
      </c>
      <c r="FU399" s="89">
        <v>0</v>
      </c>
      <c r="FV399" s="89">
        <v>0</v>
      </c>
      <c r="FW399" s="89">
        <v>0</v>
      </c>
      <c r="FX399" s="89">
        <v>0</v>
      </c>
      <c r="FY399" s="89">
        <v>0</v>
      </c>
      <c r="FZ399" s="89">
        <v>0</v>
      </c>
      <c r="GA399" s="89">
        <v>0</v>
      </c>
    </row>
    <row r="400" spans="2:183">
      <c r="B400" s="171" t="s">
        <v>289</v>
      </c>
      <c r="C400" s="177" t="s">
        <v>96</v>
      </c>
      <c r="D400" s="83">
        <v>0.96733124253285541</v>
      </c>
      <c r="E400" s="84">
        <v>0.98284725332139122</v>
      </c>
      <c r="F400" s="84">
        <v>1.0001116493180804</v>
      </c>
      <c r="G400" s="84">
        <v>0.88647206528562461</v>
      </c>
      <c r="H400" s="84">
        <v>0.96338826554464685</v>
      </c>
      <c r="I400" s="84">
        <v>0.80413545568039946</v>
      </c>
      <c r="J400" s="84">
        <v>0.74906193996415771</v>
      </c>
      <c r="K400" s="84">
        <v>0.80593230694037132</v>
      </c>
      <c r="L400" s="84">
        <v>0.80404182272159808</v>
      </c>
      <c r="M400" s="84">
        <v>0.92889904597811179</v>
      </c>
      <c r="N400" s="84">
        <v>0.79995026996305763</v>
      </c>
      <c r="O400" s="84">
        <v>0.92718216318785585</v>
      </c>
      <c r="P400" s="84">
        <v>0.96733124253285541</v>
      </c>
      <c r="Q400" s="84">
        <v>0.98284725332139122</v>
      </c>
      <c r="R400" s="84">
        <v>1.0001116493180804</v>
      </c>
      <c r="S400" s="84">
        <v>0.88647206528562461</v>
      </c>
      <c r="T400" s="84">
        <v>0.96338826554464685</v>
      </c>
      <c r="U400" s="84">
        <v>0.80413545568039946</v>
      </c>
      <c r="V400" s="84">
        <v>0.74906193996415771</v>
      </c>
      <c r="W400" s="84">
        <v>0.80593230694037132</v>
      </c>
      <c r="X400" s="84">
        <v>0.80404182272159808</v>
      </c>
      <c r="Y400" s="84">
        <v>0.92889904597811179</v>
      </c>
      <c r="Z400" s="84">
        <v>0.79995026996305763</v>
      </c>
      <c r="AA400" s="84">
        <v>0.92718216318785585</v>
      </c>
      <c r="AB400" s="84">
        <v>0.18018145161290325</v>
      </c>
      <c r="AC400" s="84">
        <v>0.1661954365079365</v>
      </c>
      <c r="AD400" s="84">
        <v>8.0872535842293911E-2</v>
      </c>
      <c r="AE400" s="84">
        <v>9.5143518518518516E-2</v>
      </c>
      <c r="AF400" s="84">
        <v>0.13528001792114694</v>
      </c>
      <c r="AG400" s="84">
        <v>0.19353356481481482</v>
      </c>
      <c r="AH400" s="84">
        <v>0.31873543906810037</v>
      </c>
      <c r="AI400" s="84">
        <v>0.30995631720430106</v>
      </c>
      <c r="AJ400" s="84">
        <v>0.17020949074074074</v>
      </c>
      <c r="AK400" s="84">
        <v>7.2254704301075279E-2</v>
      </c>
      <c r="AL400" s="84">
        <v>0.14311458333333332</v>
      </c>
      <c r="AM400" s="84">
        <v>0.18601030465949822</v>
      </c>
      <c r="AN400" s="84">
        <v>0.18122759856630824</v>
      </c>
      <c r="AO400" s="84">
        <v>0.15632782567049811</v>
      </c>
      <c r="AP400" s="84">
        <v>8.1917562724014334E-2</v>
      </c>
      <c r="AQ400" s="84">
        <v>9.0432870370370372E-2</v>
      </c>
      <c r="AR400" s="84">
        <v>0.13934363799283153</v>
      </c>
      <c r="AS400" s="84">
        <v>0.20143055555555556</v>
      </c>
      <c r="AT400" s="84">
        <v>0.31114807347670248</v>
      </c>
      <c r="AU400" s="84">
        <v>0.30457997311827956</v>
      </c>
      <c r="AV400" s="84">
        <v>0.17077083333333334</v>
      </c>
      <c r="AW400" s="84">
        <v>7.7206541218637986E-2</v>
      </c>
      <c r="AX400" s="84">
        <v>0.14526504629629627</v>
      </c>
      <c r="AY400" s="84">
        <v>0.18602822580645159</v>
      </c>
      <c r="AZ400" s="84">
        <v>0.17715165770609317</v>
      </c>
      <c r="BA400" s="84">
        <v>0.17369543650793651</v>
      </c>
      <c r="BB400" s="84">
        <v>7.8623431899641577E-2</v>
      </c>
      <c r="BC400" s="84">
        <v>8.2171296296296298E-2</v>
      </c>
      <c r="BD400" s="84">
        <v>0.14433019713261647</v>
      </c>
      <c r="BE400" s="84">
        <v>0.19869560185185187</v>
      </c>
      <c r="BF400" s="84">
        <v>0.31387656810035841</v>
      </c>
      <c r="BG400" s="84">
        <v>0.31006832437275983</v>
      </c>
      <c r="BH400" s="84">
        <v>0.16027893518518518</v>
      </c>
      <c r="BI400" s="84">
        <v>7.8270609318996417E-2</v>
      </c>
      <c r="BJ400" s="84">
        <v>0.15180324074074072</v>
      </c>
      <c r="BK400" s="84">
        <v>0.18295474910394266</v>
      </c>
      <c r="BL400" s="84">
        <v>0.17973118279569894</v>
      </c>
      <c r="BM400" s="84">
        <v>0.1712909226190476</v>
      </c>
      <c r="BN400" s="84">
        <v>7.9803987455197137E-2</v>
      </c>
      <c r="BO400" s="84">
        <v>8.2750000000000004E-2</v>
      </c>
      <c r="BP400" s="84">
        <v>0.13964381720430108</v>
      </c>
      <c r="BQ400" s="84">
        <v>0.19693055555555555</v>
      </c>
      <c r="BR400" s="84">
        <v>0.32074484767025091</v>
      </c>
      <c r="BS400" s="84">
        <v>0.31518481182795699</v>
      </c>
      <c r="BT400" s="84">
        <v>0.15578935185185186</v>
      </c>
      <c r="BU400" s="84">
        <v>7.6775313620071686E-2</v>
      </c>
      <c r="BV400" s="84">
        <v>0.15155555555555555</v>
      </c>
      <c r="BW400" s="84">
        <v>0.1812959229390681</v>
      </c>
      <c r="BX400" s="84">
        <v>0.18391353046594983</v>
      </c>
      <c r="BY400" s="84">
        <v>0.16748387896825395</v>
      </c>
      <c r="BZ400" s="84">
        <v>7.6952284946236557E-2</v>
      </c>
      <c r="CA400" s="84">
        <v>8.9694444444444452E-2</v>
      </c>
      <c r="CB400" s="84">
        <v>0.11933355734767026</v>
      </c>
      <c r="CC400" s="84">
        <v>0.20818634259259258</v>
      </c>
      <c r="CD400" s="84">
        <v>0.32836133512544802</v>
      </c>
      <c r="CE400" s="84">
        <v>0.31697356630824375</v>
      </c>
      <c r="CF400" s="84">
        <v>0.15097222222222223</v>
      </c>
      <c r="CG400" s="84">
        <v>8.3214605734767036E-2</v>
      </c>
      <c r="CH400" s="84">
        <v>0.14473379629629629</v>
      </c>
      <c r="CI400" s="84">
        <v>0.18151993727598564</v>
      </c>
      <c r="CJ400" s="84">
        <v>0.17982974910394264</v>
      </c>
      <c r="CK400" s="84">
        <v>0.16084051724137929</v>
      </c>
      <c r="CL400" s="84">
        <v>8.2076612903225807E-2</v>
      </c>
      <c r="CM400" s="84">
        <v>9.6990740740740738E-2</v>
      </c>
      <c r="CN400" s="84">
        <v>0.13228718637992831</v>
      </c>
      <c r="CO400" s="84">
        <v>0.19462037037037036</v>
      </c>
      <c r="CP400" s="84">
        <v>0.31947692652329751</v>
      </c>
      <c r="CQ400" s="84">
        <v>0.30816420250896059</v>
      </c>
      <c r="CR400" s="84">
        <v>0.16743171296296294</v>
      </c>
      <c r="CS400" s="84">
        <v>7.7965949820788541E-2</v>
      </c>
      <c r="CT400" s="84">
        <v>0.13998958333333333</v>
      </c>
      <c r="CU400" s="84">
        <v>0.18601030465949822</v>
      </c>
      <c r="CV400" s="84">
        <v>0.18122759856630824</v>
      </c>
      <c r="CW400" s="84">
        <v>0.16201636904761904</v>
      </c>
      <c r="CX400" s="84">
        <v>8.3112679211469531E-2</v>
      </c>
      <c r="CY400" s="84">
        <v>9.3976851851851853E-2</v>
      </c>
      <c r="CZ400" s="84">
        <v>0.13486335125448029</v>
      </c>
      <c r="DA400" s="84">
        <v>0.19838194444444443</v>
      </c>
      <c r="DB400" s="84">
        <v>0.31541554659498211</v>
      </c>
      <c r="DC400" s="84">
        <v>0.30021169354838712</v>
      </c>
      <c r="DD400" s="84">
        <v>0.17366435185185186</v>
      </c>
      <c r="DE400" s="84">
        <v>7.9127464157706093E-2</v>
      </c>
      <c r="DF400" s="84">
        <v>0.1453136574074074</v>
      </c>
      <c r="DG400" s="84">
        <v>0.1840714605734767</v>
      </c>
      <c r="DH400" s="84">
        <v>0.18075828853046594</v>
      </c>
      <c r="DI400" s="84">
        <v>0.16369419642857141</v>
      </c>
      <c r="DJ400" s="84">
        <v>8.1117831541218641E-2</v>
      </c>
      <c r="DK400" s="84">
        <v>9.0079861111111104E-2</v>
      </c>
      <c r="DL400" s="84">
        <v>0.14116711469534049</v>
      </c>
      <c r="DM400" s="84">
        <v>0.19894907407407408</v>
      </c>
      <c r="DN400" s="84">
        <v>0.31172715053763439</v>
      </c>
      <c r="DO400" s="84">
        <v>0.30457997311827956</v>
      </c>
      <c r="DP400" s="84">
        <v>0.16949768518518518</v>
      </c>
      <c r="DQ400" s="84">
        <v>7.7878584229390674E-2</v>
      </c>
      <c r="DR400" s="84">
        <v>0.14681712962962962</v>
      </c>
      <c r="DS400" s="84">
        <v>0.18508624551971326</v>
      </c>
      <c r="DT400" s="84">
        <v>0.17748767921146952</v>
      </c>
      <c r="DU400" s="84">
        <v>0.17272197420634919</v>
      </c>
      <c r="DV400" s="84">
        <v>8.011312724014337E-2</v>
      </c>
      <c r="DW400" s="84">
        <v>8.1193287037037029E-2</v>
      </c>
      <c r="DX400" s="84">
        <v>0.14485103046594983</v>
      </c>
      <c r="DY400" s="84">
        <v>0.1987349537037037</v>
      </c>
      <c r="DZ400" s="84">
        <v>0.31279233870967743</v>
      </c>
      <c r="EA400" s="84">
        <v>0.31003248207885303</v>
      </c>
      <c r="EB400" s="84">
        <v>0.16147685185185187</v>
      </c>
      <c r="EC400" s="84">
        <v>7.7671370967741946E-2</v>
      </c>
      <c r="ED400" s="84">
        <v>0.15260416666666668</v>
      </c>
      <c r="EE400" s="84">
        <v>0.18218077956989248</v>
      </c>
      <c r="EF400" s="84">
        <v>0.18248319892473119</v>
      </c>
      <c r="EG400" s="84">
        <v>0.16323874521072795</v>
      </c>
      <c r="EH400" s="84">
        <v>7.6952284946236557E-2</v>
      </c>
      <c r="EI400" s="84">
        <v>9.0504629629629629E-2</v>
      </c>
      <c r="EJ400" s="84">
        <v>0.11899753584229392</v>
      </c>
      <c r="EK400" s="84">
        <v>0.20772337962962964</v>
      </c>
      <c r="EL400" s="84">
        <v>0.32768929211469533</v>
      </c>
      <c r="EM400" s="84">
        <v>0.31753360215053766</v>
      </c>
      <c r="EN400" s="84">
        <v>0.15293981481481483</v>
      </c>
      <c r="EO400" s="84">
        <v>7.7535842293906809E-2</v>
      </c>
      <c r="EP400" s="84">
        <v>0.14930555555555555</v>
      </c>
      <c r="EQ400" s="84">
        <v>0.18098230286738351</v>
      </c>
      <c r="ER400" s="84">
        <v>0.17896281362007169</v>
      </c>
      <c r="ES400" s="84">
        <v>0.17056423611111113</v>
      </c>
      <c r="ET400" s="84">
        <v>7.9192428315412178E-2</v>
      </c>
      <c r="EU400" s="84">
        <v>8.5821759259259264E-2</v>
      </c>
      <c r="EV400" s="84">
        <v>0.14537298387096775</v>
      </c>
      <c r="EW400" s="84">
        <v>0.18855671296296297</v>
      </c>
      <c r="EX400" s="84">
        <v>0.32821684587813621</v>
      </c>
      <c r="EY400" s="84">
        <v>0.31357638888888889</v>
      </c>
      <c r="EZ400" s="84">
        <v>0.15251851851851853</v>
      </c>
      <c r="FA400" s="84">
        <v>7.4381720430107531E-2</v>
      </c>
      <c r="FB400" s="84">
        <v>0.15279629629629632</v>
      </c>
      <c r="FC400" s="84">
        <v>0.18122759856630824</v>
      </c>
      <c r="FD400" s="84">
        <v>0.18018145161290325</v>
      </c>
      <c r="FE400" s="84">
        <v>0.1661954365079365</v>
      </c>
      <c r="FF400" s="84">
        <v>8.1208557347670254E-2</v>
      </c>
      <c r="FG400" s="84">
        <v>9.7887731481481485E-2</v>
      </c>
      <c r="FH400" s="84">
        <v>0.13228718637992831</v>
      </c>
      <c r="FI400" s="84">
        <v>0.19473611111111111</v>
      </c>
      <c r="FJ400" s="84">
        <v>0.32059699820788529</v>
      </c>
      <c r="FK400" s="84">
        <v>0.30693212365591399</v>
      </c>
      <c r="FL400" s="84">
        <v>0.1692835648148148</v>
      </c>
      <c r="FM400" s="84">
        <v>7.281474014336918E-2</v>
      </c>
      <c r="FN400" s="84">
        <v>0.14346180555555554</v>
      </c>
      <c r="FO400" s="84">
        <v>0.18601030465949822</v>
      </c>
      <c r="FP400" s="84">
        <v>0.18122759856630824</v>
      </c>
      <c r="FQ400" s="84">
        <v>0.16201636904761904</v>
      </c>
      <c r="FR400" s="84">
        <v>8.3112679211469531E-2</v>
      </c>
      <c r="FS400" s="84">
        <v>9.3976851851851853E-2</v>
      </c>
      <c r="FT400" s="84">
        <v>0.13486335125448029</v>
      </c>
      <c r="FU400" s="84">
        <v>0.19665393518518517</v>
      </c>
      <c r="FV400" s="84">
        <v>0.31708781362007171</v>
      </c>
      <c r="FW400" s="84">
        <v>0.30021169354838712</v>
      </c>
      <c r="FX400" s="84">
        <v>0.17667361111111113</v>
      </c>
      <c r="FY400" s="84">
        <v>7.6215277777777785E-2</v>
      </c>
      <c r="FZ400" s="84">
        <v>0.1453136574074074</v>
      </c>
      <c r="GA400" s="84">
        <v>0.1840714605734767</v>
      </c>
    </row>
    <row r="401" spans="2:183">
      <c r="B401" s="96" t="s">
        <v>289</v>
      </c>
      <c r="C401" s="166" t="s">
        <v>42</v>
      </c>
      <c r="D401" s="178">
        <v>0</v>
      </c>
      <c r="E401" s="179">
        <v>0</v>
      </c>
      <c r="F401" s="179">
        <v>0</v>
      </c>
      <c r="G401" s="179">
        <v>0</v>
      </c>
      <c r="H401" s="179">
        <v>0</v>
      </c>
      <c r="I401" s="179">
        <v>0</v>
      </c>
      <c r="J401" s="179">
        <v>0</v>
      </c>
      <c r="K401" s="179">
        <v>0</v>
      </c>
      <c r="L401" s="179">
        <v>0</v>
      </c>
      <c r="M401" s="179">
        <v>0</v>
      </c>
      <c r="N401" s="179">
        <v>0</v>
      </c>
      <c r="O401" s="179">
        <v>0</v>
      </c>
      <c r="P401" s="179">
        <v>0</v>
      </c>
      <c r="Q401" s="179">
        <v>0</v>
      </c>
      <c r="R401" s="179">
        <v>0</v>
      </c>
      <c r="S401" s="179">
        <v>0</v>
      </c>
      <c r="T401" s="179">
        <v>0</v>
      </c>
      <c r="U401" s="179">
        <v>0</v>
      </c>
      <c r="V401" s="179">
        <v>0</v>
      </c>
      <c r="W401" s="179">
        <v>0</v>
      </c>
      <c r="X401" s="179">
        <v>0</v>
      </c>
      <c r="Y401" s="179">
        <v>0</v>
      </c>
      <c r="Z401" s="179">
        <v>0</v>
      </c>
      <c r="AA401" s="179">
        <v>0</v>
      </c>
      <c r="AB401" s="179">
        <v>0</v>
      </c>
      <c r="AC401" s="179">
        <v>0</v>
      </c>
      <c r="AD401" s="179">
        <v>0</v>
      </c>
      <c r="AE401" s="179">
        <v>0</v>
      </c>
      <c r="AF401" s="179">
        <v>0</v>
      </c>
      <c r="AG401" s="179">
        <v>0</v>
      </c>
      <c r="AH401" s="179">
        <v>0</v>
      </c>
      <c r="AI401" s="179">
        <v>0</v>
      </c>
      <c r="AJ401" s="179">
        <v>0</v>
      </c>
      <c r="AK401" s="179">
        <v>0</v>
      </c>
      <c r="AL401" s="179">
        <v>0</v>
      </c>
      <c r="AM401" s="179">
        <v>0</v>
      </c>
      <c r="AN401" s="179">
        <v>0</v>
      </c>
      <c r="AO401" s="179">
        <v>0</v>
      </c>
      <c r="AP401" s="179">
        <v>0</v>
      </c>
      <c r="AQ401" s="179">
        <v>0</v>
      </c>
      <c r="AR401" s="179">
        <v>0</v>
      </c>
      <c r="AS401" s="179">
        <v>0</v>
      </c>
      <c r="AT401" s="179">
        <v>0</v>
      </c>
      <c r="AU401" s="179">
        <v>0</v>
      </c>
      <c r="AV401" s="179">
        <v>0</v>
      </c>
      <c r="AW401" s="179">
        <v>0</v>
      </c>
      <c r="AX401" s="179">
        <v>0</v>
      </c>
      <c r="AY401" s="179">
        <v>0</v>
      </c>
      <c r="AZ401" s="179">
        <v>0</v>
      </c>
      <c r="BA401" s="179">
        <v>0</v>
      </c>
      <c r="BB401" s="179">
        <v>0</v>
      </c>
      <c r="BC401" s="179">
        <v>0</v>
      </c>
      <c r="BD401" s="179">
        <v>0</v>
      </c>
      <c r="BE401" s="179">
        <v>0</v>
      </c>
      <c r="BF401" s="179">
        <v>0</v>
      </c>
      <c r="BG401" s="179">
        <v>0</v>
      </c>
      <c r="BH401" s="179">
        <v>0</v>
      </c>
      <c r="BI401" s="179">
        <v>0</v>
      </c>
      <c r="BJ401" s="179">
        <v>0</v>
      </c>
      <c r="BK401" s="179">
        <v>0</v>
      </c>
      <c r="BL401" s="179">
        <v>0</v>
      </c>
      <c r="BM401" s="179">
        <v>0</v>
      </c>
      <c r="BN401" s="179">
        <v>0</v>
      </c>
      <c r="BO401" s="179">
        <v>0</v>
      </c>
      <c r="BP401" s="179">
        <v>0</v>
      </c>
      <c r="BQ401" s="179">
        <v>0</v>
      </c>
      <c r="BR401" s="179">
        <v>0</v>
      </c>
      <c r="BS401" s="179">
        <v>0</v>
      </c>
      <c r="BT401" s="179">
        <v>0</v>
      </c>
      <c r="BU401" s="179">
        <v>0</v>
      </c>
      <c r="BV401" s="179">
        <v>0</v>
      </c>
      <c r="BW401" s="179">
        <v>0</v>
      </c>
      <c r="BX401" s="179">
        <v>0</v>
      </c>
      <c r="BY401" s="179">
        <v>0</v>
      </c>
      <c r="BZ401" s="179">
        <v>0</v>
      </c>
      <c r="CA401" s="179">
        <v>0</v>
      </c>
      <c r="CB401" s="179">
        <v>0</v>
      </c>
      <c r="CC401" s="179">
        <v>0</v>
      </c>
      <c r="CD401" s="179">
        <v>0</v>
      </c>
      <c r="CE401" s="179">
        <v>0</v>
      </c>
      <c r="CF401" s="179">
        <v>0</v>
      </c>
      <c r="CG401" s="179">
        <v>0</v>
      </c>
      <c r="CH401" s="179">
        <v>0</v>
      </c>
      <c r="CI401" s="179">
        <v>0</v>
      </c>
      <c r="CJ401" s="179">
        <v>0</v>
      </c>
      <c r="CK401" s="179">
        <v>0</v>
      </c>
      <c r="CL401" s="179">
        <v>0</v>
      </c>
      <c r="CM401" s="179">
        <v>0</v>
      </c>
      <c r="CN401" s="179">
        <v>0</v>
      </c>
      <c r="CO401" s="179">
        <v>0</v>
      </c>
      <c r="CP401" s="179">
        <v>0</v>
      </c>
      <c r="CQ401" s="179">
        <v>0</v>
      </c>
      <c r="CR401" s="179">
        <v>0</v>
      </c>
      <c r="CS401" s="179">
        <v>0</v>
      </c>
      <c r="CT401" s="179">
        <v>0</v>
      </c>
      <c r="CU401" s="179">
        <v>0</v>
      </c>
      <c r="CV401" s="179">
        <v>0</v>
      </c>
      <c r="CW401" s="179">
        <v>0</v>
      </c>
      <c r="CX401" s="179">
        <v>0</v>
      </c>
      <c r="CY401" s="179">
        <v>0</v>
      </c>
      <c r="CZ401" s="179">
        <v>0</v>
      </c>
      <c r="DA401" s="179">
        <v>0</v>
      </c>
      <c r="DB401" s="179">
        <v>0</v>
      </c>
      <c r="DC401" s="179">
        <v>0</v>
      </c>
      <c r="DD401" s="179">
        <v>0</v>
      </c>
      <c r="DE401" s="179">
        <v>0</v>
      </c>
      <c r="DF401" s="179">
        <v>0</v>
      </c>
      <c r="DG401" s="179">
        <v>0</v>
      </c>
      <c r="DH401" s="179">
        <v>0</v>
      </c>
      <c r="DI401" s="179">
        <v>0</v>
      </c>
      <c r="DJ401" s="179">
        <v>0</v>
      </c>
      <c r="DK401" s="179">
        <v>0</v>
      </c>
      <c r="DL401" s="179">
        <v>0</v>
      </c>
      <c r="DM401" s="179">
        <v>0</v>
      </c>
      <c r="DN401" s="179">
        <v>0</v>
      </c>
      <c r="DO401" s="179">
        <v>0</v>
      </c>
      <c r="DP401" s="179">
        <v>0</v>
      </c>
      <c r="DQ401" s="179">
        <v>0</v>
      </c>
      <c r="DR401" s="179">
        <v>0</v>
      </c>
      <c r="DS401" s="179">
        <v>0</v>
      </c>
      <c r="DT401" s="179">
        <v>0</v>
      </c>
      <c r="DU401" s="179">
        <v>0</v>
      </c>
      <c r="DV401" s="179">
        <v>0</v>
      </c>
      <c r="DW401" s="179">
        <v>0</v>
      </c>
      <c r="DX401" s="179">
        <v>0</v>
      </c>
      <c r="DY401" s="179">
        <v>0</v>
      </c>
      <c r="DZ401" s="179">
        <v>0</v>
      </c>
      <c r="EA401" s="179">
        <v>0</v>
      </c>
      <c r="EB401" s="179">
        <v>0</v>
      </c>
      <c r="EC401" s="179">
        <v>0</v>
      </c>
      <c r="ED401" s="179">
        <v>0</v>
      </c>
      <c r="EE401" s="179">
        <v>0</v>
      </c>
      <c r="EF401" s="179">
        <v>0</v>
      </c>
      <c r="EG401" s="179">
        <v>0</v>
      </c>
      <c r="EH401" s="179">
        <v>0</v>
      </c>
      <c r="EI401" s="179">
        <v>0</v>
      </c>
      <c r="EJ401" s="179">
        <v>0</v>
      </c>
      <c r="EK401" s="179">
        <v>0</v>
      </c>
      <c r="EL401" s="179">
        <v>0</v>
      </c>
      <c r="EM401" s="179">
        <v>0</v>
      </c>
      <c r="EN401" s="179">
        <v>0</v>
      </c>
      <c r="EO401" s="179">
        <v>0</v>
      </c>
      <c r="EP401" s="179">
        <v>0</v>
      </c>
      <c r="EQ401" s="179">
        <v>0</v>
      </c>
      <c r="ER401" s="179">
        <v>0</v>
      </c>
      <c r="ES401" s="179">
        <v>0</v>
      </c>
      <c r="ET401" s="179">
        <v>0</v>
      </c>
      <c r="EU401" s="179">
        <v>0</v>
      </c>
      <c r="EV401" s="179">
        <v>0</v>
      </c>
      <c r="EW401" s="179">
        <v>0</v>
      </c>
      <c r="EX401" s="179">
        <v>0</v>
      </c>
      <c r="EY401" s="179">
        <v>0</v>
      </c>
      <c r="EZ401" s="179">
        <v>0</v>
      </c>
      <c r="FA401" s="179">
        <v>0</v>
      </c>
      <c r="FB401" s="179">
        <v>0</v>
      </c>
      <c r="FC401" s="179">
        <v>0</v>
      </c>
      <c r="FD401" s="179">
        <v>0</v>
      </c>
      <c r="FE401" s="179">
        <v>0</v>
      </c>
      <c r="FF401" s="179">
        <v>0</v>
      </c>
      <c r="FG401" s="179">
        <v>0</v>
      </c>
      <c r="FH401" s="179">
        <v>0</v>
      </c>
      <c r="FI401" s="179">
        <v>0</v>
      </c>
      <c r="FJ401" s="179">
        <v>0</v>
      </c>
      <c r="FK401" s="179">
        <v>0</v>
      </c>
      <c r="FL401" s="179">
        <v>0</v>
      </c>
      <c r="FM401" s="179">
        <v>0</v>
      </c>
      <c r="FN401" s="179">
        <v>0</v>
      </c>
      <c r="FO401" s="179">
        <v>0</v>
      </c>
      <c r="FP401" s="179">
        <v>0</v>
      </c>
      <c r="FQ401" s="179">
        <v>0</v>
      </c>
      <c r="FR401" s="179">
        <v>0</v>
      </c>
      <c r="FS401" s="179">
        <v>0</v>
      </c>
      <c r="FT401" s="179">
        <v>0</v>
      </c>
      <c r="FU401" s="179">
        <v>0</v>
      </c>
      <c r="FV401" s="179">
        <v>0</v>
      </c>
      <c r="FW401" s="179">
        <v>0</v>
      </c>
      <c r="FX401" s="179">
        <v>0</v>
      </c>
      <c r="FY401" s="179">
        <v>0</v>
      </c>
      <c r="FZ401" s="179">
        <v>0</v>
      </c>
      <c r="GA401" s="179">
        <v>0</v>
      </c>
    </row>
    <row r="402" spans="2:183">
      <c r="B402" s="96" t="s">
        <v>289</v>
      </c>
      <c r="C402" s="166" t="s">
        <v>318</v>
      </c>
      <c r="D402" s="178">
        <v>0</v>
      </c>
      <c r="E402" s="179">
        <v>0</v>
      </c>
      <c r="F402" s="179">
        <v>0</v>
      </c>
      <c r="G402" s="179">
        <v>0</v>
      </c>
      <c r="H402" s="179">
        <v>0</v>
      </c>
      <c r="I402" s="179">
        <v>0</v>
      </c>
      <c r="J402" s="179">
        <v>0</v>
      </c>
      <c r="K402" s="179">
        <v>0</v>
      </c>
      <c r="L402" s="179">
        <v>0</v>
      </c>
      <c r="M402" s="179">
        <v>0</v>
      </c>
      <c r="N402" s="179">
        <v>0</v>
      </c>
      <c r="O402" s="179">
        <v>0</v>
      </c>
      <c r="P402" s="179">
        <v>0</v>
      </c>
      <c r="Q402" s="179">
        <v>0</v>
      </c>
      <c r="R402" s="179">
        <v>0</v>
      </c>
      <c r="S402" s="179">
        <v>0</v>
      </c>
      <c r="T402" s="179">
        <v>0</v>
      </c>
      <c r="U402" s="179">
        <v>0</v>
      </c>
      <c r="V402" s="179">
        <v>0</v>
      </c>
      <c r="W402" s="179">
        <v>0</v>
      </c>
      <c r="X402" s="179">
        <v>0</v>
      </c>
      <c r="Y402" s="179">
        <v>0</v>
      </c>
      <c r="Z402" s="179">
        <v>0</v>
      </c>
      <c r="AA402" s="179">
        <v>0</v>
      </c>
      <c r="AB402" s="179">
        <v>0</v>
      </c>
      <c r="AC402" s="179">
        <v>0</v>
      </c>
      <c r="AD402" s="179">
        <v>0</v>
      </c>
      <c r="AE402" s="179">
        <v>0</v>
      </c>
      <c r="AF402" s="179">
        <v>0</v>
      </c>
      <c r="AG402" s="179">
        <v>0</v>
      </c>
      <c r="AH402" s="179">
        <v>0</v>
      </c>
      <c r="AI402" s="179">
        <v>0</v>
      </c>
      <c r="AJ402" s="179">
        <v>0</v>
      </c>
      <c r="AK402" s="179">
        <v>0</v>
      </c>
      <c r="AL402" s="179">
        <v>0</v>
      </c>
      <c r="AM402" s="179">
        <v>0</v>
      </c>
      <c r="AN402" s="179">
        <v>0</v>
      </c>
      <c r="AO402" s="179">
        <v>0</v>
      </c>
      <c r="AP402" s="179">
        <v>0</v>
      </c>
      <c r="AQ402" s="179">
        <v>0</v>
      </c>
      <c r="AR402" s="179">
        <v>0</v>
      </c>
      <c r="AS402" s="179">
        <v>0</v>
      </c>
      <c r="AT402" s="179">
        <v>0</v>
      </c>
      <c r="AU402" s="179">
        <v>0</v>
      </c>
      <c r="AV402" s="179">
        <v>0</v>
      </c>
      <c r="AW402" s="179">
        <v>0</v>
      </c>
      <c r="AX402" s="179">
        <v>0</v>
      </c>
      <c r="AY402" s="179">
        <v>0</v>
      </c>
      <c r="AZ402" s="179">
        <v>0</v>
      </c>
      <c r="BA402" s="179">
        <v>0</v>
      </c>
      <c r="BB402" s="179">
        <v>0</v>
      </c>
      <c r="BC402" s="179">
        <v>0</v>
      </c>
      <c r="BD402" s="179">
        <v>0</v>
      </c>
      <c r="BE402" s="179">
        <v>0</v>
      </c>
      <c r="BF402" s="179">
        <v>0</v>
      </c>
      <c r="BG402" s="179">
        <v>0</v>
      </c>
      <c r="BH402" s="179">
        <v>0</v>
      </c>
      <c r="BI402" s="179">
        <v>0</v>
      </c>
      <c r="BJ402" s="179">
        <v>0</v>
      </c>
      <c r="BK402" s="179">
        <v>0</v>
      </c>
      <c r="BL402" s="179">
        <v>0</v>
      </c>
      <c r="BM402" s="179">
        <v>0</v>
      </c>
      <c r="BN402" s="179">
        <v>0</v>
      </c>
      <c r="BO402" s="179">
        <v>0</v>
      </c>
      <c r="BP402" s="179">
        <v>0</v>
      </c>
      <c r="BQ402" s="179">
        <v>0</v>
      </c>
      <c r="BR402" s="179">
        <v>0</v>
      </c>
      <c r="BS402" s="179">
        <v>0</v>
      </c>
      <c r="BT402" s="179">
        <v>0</v>
      </c>
      <c r="BU402" s="179">
        <v>0</v>
      </c>
      <c r="BV402" s="179">
        <v>0</v>
      </c>
      <c r="BW402" s="179">
        <v>0</v>
      </c>
      <c r="BX402" s="179">
        <v>0</v>
      </c>
      <c r="BY402" s="179">
        <v>0</v>
      </c>
      <c r="BZ402" s="179">
        <v>0</v>
      </c>
      <c r="CA402" s="179">
        <v>0</v>
      </c>
      <c r="CB402" s="179">
        <v>0</v>
      </c>
      <c r="CC402" s="179">
        <v>0</v>
      </c>
      <c r="CD402" s="179">
        <v>0</v>
      </c>
      <c r="CE402" s="179">
        <v>0</v>
      </c>
      <c r="CF402" s="179">
        <v>0</v>
      </c>
      <c r="CG402" s="179">
        <v>0</v>
      </c>
      <c r="CH402" s="179">
        <v>0</v>
      </c>
      <c r="CI402" s="179">
        <v>0</v>
      </c>
      <c r="CJ402" s="179">
        <v>0</v>
      </c>
      <c r="CK402" s="179">
        <v>0</v>
      </c>
      <c r="CL402" s="179">
        <v>0</v>
      </c>
      <c r="CM402" s="179">
        <v>0</v>
      </c>
      <c r="CN402" s="179">
        <v>0</v>
      </c>
      <c r="CO402" s="179">
        <v>0</v>
      </c>
      <c r="CP402" s="179">
        <v>0</v>
      </c>
      <c r="CQ402" s="179">
        <v>0</v>
      </c>
      <c r="CR402" s="179">
        <v>0</v>
      </c>
      <c r="CS402" s="179">
        <v>0</v>
      </c>
      <c r="CT402" s="179">
        <v>0</v>
      </c>
      <c r="CU402" s="179">
        <v>0</v>
      </c>
      <c r="CV402" s="179">
        <v>0</v>
      </c>
      <c r="CW402" s="179">
        <v>0</v>
      </c>
      <c r="CX402" s="179">
        <v>0</v>
      </c>
      <c r="CY402" s="179">
        <v>0</v>
      </c>
      <c r="CZ402" s="179">
        <v>0</v>
      </c>
      <c r="DA402" s="179">
        <v>0</v>
      </c>
      <c r="DB402" s="179">
        <v>0</v>
      </c>
      <c r="DC402" s="179">
        <v>0</v>
      </c>
      <c r="DD402" s="179">
        <v>0</v>
      </c>
      <c r="DE402" s="179">
        <v>0</v>
      </c>
      <c r="DF402" s="179">
        <v>0</v>
      </c>
      <c r="DG402" s="179">
        <v>0</v>
      </c>
      <c r="DH402" s="179">
        <v>0</v>
      </c>
      <c r="DI402" s="179">
        <v>0</v>
      </c>
      <c r="DJ402" s="179">
        <v>0</v>
      </c>
      <c r="DK402" s="179">
        <v>0</v>
      </c>
      <c r="DL402" s="179">
        <v>0</v>
      </c>
      <c r="DM402" s="179">
        <v>0</v>
      </c>
      <c r="DN402" s="179">
        <v>0</v>
      </c>
      <c r="DO402" s="179">
        <v>0</v>
      </c>
      <c r="DP402" s="179">
        <v>0</v>
      </c>
      <c r="DQ402" s="179">
        <v>0</v>
      </c>
      <c r="DR402" s="179">
        <v>0</v>
      </c>
      <c r="DS402" s="179">
        <v>0</v>
      </c>
      <c r="DT402" s="179">
        <v>0</v>
      </c>
      <c r="DU402" s="179">
        <v>0</v>
      </c>
      <c r="DV402" s="179">
        <v>0</v>
      </c>
      <c r="DW402" s="179">
        <v>0</v>
      </c>
      <c r="DX402" s="179">
        <v>0</v>
      </c>
      <c r="DY402" s="179">
        <v>0</v>
      </c>
      <c r="DZ402" s="179">
        <v>0</v>
      </c>
      <c r="EA402" s="179">
        <v>0</v>
      </c>
      <c r="EB402" s="179">
        <v>0</v>
      </c>
      <c r="EC402" s="179">
        <v>0</v>
      </c>
      <c r="ED402" s="179">
        <v>0</v>
      </c>
      <c r="EE402" s="179">
        <v>0</v>
      </c>
      <c r="EF402" s="179">
        <v>0</v>
      </c>
      <c r="EG402" s="179">
        <v>0</v>
      </c>
      <c r="EH402" s="179">
        <v>0</v>
      </c>
      <c r="EI402" s="179">
        <v>0</v>
      </c>
      <c r="EJ402" s="179">
        <v>0</v>
      </c>
      <c r="EK402" s="179">
        <v>0</v>
      </c>
      <c r="EL402" s="179">
        <v>0</v>
      </c>
      <c r="EM402" s="179">
        <v>0</v>
      </c>
      <c r="EN402" s="179">
        <v>0</v>
      </c>
      <c r="EO402" s="179">
        <v>0</v>
      </c>
      <c r="EP402" s="179">
        <v>0</v>
      </c>
      <c r="EQ402" s="179">
        <v>0</v>
      </c>
      <c r="ER402" s="179">
        <v>0</v>
      </c>
      <c r="ES402" s="179">
        <v>0</v>
      </c>
      <c r="ET402" s="179">
        <v>0</v>
      </c>
      <c r="EU402" s="179">
        <v>0</v>
      </c>
      <c r="EV402" s="179">
        <v>0</v>
      </c>
      <c r="EW402" s="179">
        <v>0</v>
      </c>
      <c r="EX402" s="179">
        <v>0</v>
      </c>
      <c r="EY402" s="179">
        <v>0</v>
      </c>
      <c r="EZ402" s="179">
        <v>0</v>
      </c>
      <c r="FA402" s="179">
        <v>0</v>
      </c>
      <c r="FB402" s="179">
        <v>0</v>
      </c>
      <c r="FC402" s="179">
        <v>0</v>
      </c>
      <c r="FD402" s="179">
        <v>0</v>
      </c>
      <c r="FE402" s="179">
        <v>0</v>
      </c>
      <c r="FF402" s="179">
        <v>0</v>
      </c>
      <c r="FG402" s="179">
        <v>0</v>
      </c>
      <c r="FH402" s="179">
        <v>0</v>
      </c>
      <c r="FI402" s="179">
        <v>0</v>
      </c>
      <c r="FJ402" s="179">
        <v>0</v>
      </c>
      <c r="FK402" s="179">
        <v>0</v>
      </c>
      <c r="FL402" s="179">
        <v>0</v>
      </c>
      <c r="FM402" s="179">
        <v>0</v>
      </c>
      <c r="FN402" s="179">
        <v>0</v>
      </c>
      <c r="FO402" s="179">
        <v>0</v>
      </c>
      <c r="FP402" s="179">
        <v>0</v>
      </c>
      <c r="FQ402" s="179">
        <v>0</v>
      </c>
      <c r="FR402" s="179">
        <v>0</v>
      </c>
      <c r="FS402" s="179">
        <v>0</v>
      </c>
      <c r="FT402" s="179">
        <v>0</v>
      </c>
      <c r="FU402" s="179">
        <v>0</v>
      </c>
      <c r="FV402" s="179">
        <v>0</v>
      </c>
      <c r="FW402" s="179">
        <v>0</v>
      </c>
      <c r="FX402" s="179">
        <v>0</v>
      </c>
      <c r="FY402" s="179">
        <v>0</v>
      </c>
      <c r="FZ402" s="179">
        <v>0</v>
      </c>
      <c r="GA402" s="179">
        <v>0</v>
      </c>
    </row>
    <row r="403" spans="2:183">
      <c r="B403" s="96" t="s">
        <v>289</v>
      </c>
      <c r="C403" s="166" t="s">
        <v>43</v>
      </c>
      <c r="D403" s="175">
        <v>0</v>
      </c>
      <c r="E403" s="176">
        <v>0</v>
      </c>
      <c r="F403" s="176">
        <v>0</v>
      </c>
      <c r="G403" s="176">
        <v>0</v>
      </c>
      <c r="H403" s="176">
        <v>0</v>
      </c>
      <c r="I403" s="176">
        <v>0</v>
      </c>
      <c r="J403" s="176">
        <v>0</v>
      </c>
      <c r="K403" s="176">
        <v>0</v>
      </c>
      <c r="L403" s="176">
        <v>0</v>
      </c>
      <c r="M403" s="176">
        <v>0</v>
      </c>
      <c r="N403" s="176">
        <v>0</v>
      </c>
      <c r="O403" s="176">
        <v>0</v>
      </c>
      <c r="P403" s="176">
        <v>0</v>
      </c>
      <c r="Q403" s="176">
        <v>0</v>
      </c>
      <c r="R403" s="176">
        <v>0</v>
      </c>
      <c r="S403" s="176">
        <v>0</v>
      </c>
      <c r="T403" s="176">
        <v>0</v>
      </c>
      <c r="U403" s="176">
        <v>0</v>
      </c>
      <c r="V403" s="176">
        <v>0</v>
      </c>
      <c r="W403" s="176">
        <v>0</v>
      </c>
      <c r="X403" s="176">
        <v>0</v>
      </c>
      <c r="Y403" s="176">
        <v>0</v>
      </c>
      <c r="Z403" s="176">
        <v>0</v>
      </c>
      <c r="AA403" s="176">
        <v>0</v>
      </c>
      <c r="AB403" s="176">
        <v>0</v>
      </c>
      <c r="AC403" s="176">
        <v>0</v>
      </c>
      <c r="AD403" s="176">
        <v>0</v>
      </c>
      <c r="AE403" s="176">
        <v>0</v>
      </c>
      <c r="AF403" s="176">
        <v>0</v>
      </c>
      <c r="AG403" s="176">
        <v>0</v>
      </c>
      <c r="AH403" s="176">
        <v>0</v>
      </c>
      <c r="AI403" s="176">
        <v>0</v>
      </c>
      <c r="AJ403" s="176">
        <v>0</v>
      </c>
      <c r="AK403" s="176">
        <v>0</v>
      </c>
      <c r="AL403" s="176">
        <v>0</v>
      </c>
      <c r="AM403" s="176">
        <v>0</v>
      </c>
      <c r="AN403" s="176">
        <v>0</v>
      </c>
      <c r="AO403" s="176">
        <v>0</v>
      </c>
      <c r="AP403" s="176">
        <v>0</v>
      </c>
      <c r="AQ403" s="176">
        <v>0</v>
      </c>
      <c r="AR403" s="176">
        <v>0</v>
      </c>
      <c r="AS403" s="176">
        <v>0</v>
      </c>
      <c r="AT403" s="176">
        <v>0</v>
      </c>
      <c r="AU403" s="176">
        <v>0</v>
      </c>
      <c r="AV403" s="176">
        <v>0</v>
      </c>
      <c r="AW403" s="176">
        <v>0</v>
      </c>
      <c r="AX403" s="176">
        <v>0</v>
      </c>
      <c r="AY403" s="176">
        <v>0</v>
      </c>
      <c r="AZ403" s="176">
        <v>0</v>
      </c>
      <c r="BA403" s="176">
        <v>0</v>
      </c>
      <c r="BB403" s="176">
        <v>0</v>
      </c>
      <c r="BC403" s="176">
        <v>0</v>
      </c>
      <c r="BD403" s="176">
        <v>0</v>
      </c>
      <c r="BE403" s="176">
        <v>0</v>
      </c>
      <c r="BF403" s="176">
        <v>0</v>
      </c>
      <c r="BG403" s="176">
        <v>0</v>
      </c>
      <c r="BH403" s="176">
        <v>0</v>
      </c>
      <c r="BI403" s="176">
        <v>0</v>
      </c>
      <c r="BJ403" s="176">
        <v>0</v>
      </c>
      <c r="BK403" s="176">
        <v>0</v>
      </c>
      <c r="BL403" s="176">
        <v>0</v>
      </c>
      <c r="BM403" s="176">
        <v>0</v>
      </c>
      <c r="BN403" s="176">
        <v>0</v>
      </c>
      <c r="BO403" s="176">
        <v>0</v>
      </c>
      <c r="BP403" s="176">
        <v>0</v>
      </c>
      <c r="BQ403" s="176">
        <v>0</v>
      </c>
      <c r="BR403" s="176">
        <v>0</v>
      </c>
      <c r="BS403" s="176">
        <v>0</v>
      </c>
      <c r="BT403" s="176">
        <v>0</v>
      </c>
      <c r="BU403" s="176">
        <v>0</v>
      </c>
      <c r="BV403" s="176">
        <v>0</v>
      </c>
      <c r="BW403" s="176">
        <v>0</v>
      </c>
      <c r="BX403" s="176">
        <v>0</v>
      </c>
      <c r="BY403" s="176">
        <v>0</v>
      </c>
      <c r="BZ403" s="176">
        <v>0</v>
      </c>
      <c r="CA403" s="176">
        <v>0</v>
      </c>
      <c r="CB403" s="176">
        <v>0</v>
      </c>
      <c r="CC403" s="176">
        <v>0</v>
      </c>
      <c r="CD403" s="176">
        <v>0</v>
      </c>
      <c r="CE403" s="176">
        <v>0</v>
      </c>
      <c r="CF403" s="176">
        <v>0</v>
      </c>
      <c r="CG403" s="176">
        <v>0</v>
      </c>
      <c r="CH403" s="176">
        <v>0</v>
      </c>
      <c r="CI403" s="176">
        <v>0</v>
      </c>
      <c r="CJ403" s="176">
        <v>0</v>
      </c>
      <c r="CK403" s="176">
        <v>0</v>
      </c>
      <c r="CL403" s="176">
        <v>0</v>
      </c>
      <c r="CM403" s="176">
        <v>0</v>
      </c>
      <c r="CN403" s="176">
        <v>0</v>
      </c>
      <c r="CO403" s="176">
        <v>0</v>
      </c>
      <c r="CP403" s="176">
        <v>0</v>
      </c>
      <c r="CQ403" s="176">
        <v>0</v>
      </c>
      <c r="CR403" s="176">
        <v>0</v>
      </c>
      <c r="CS403" s="176">
        <v>0</v>
      </c>
      <c r="CT403" s="176">
        <v>0</v>
      </c>
      <c r="CU403" s="176">
        <v>0</v>
      </c>
      <c r="CV403" s="176">
        <v>0</v>
      </c>
      <c r="CW403" s="176">
        <v>0</v>
      </c>
      <c r="CX403" s="176">
        <v>0</v>
      </c>
      <c r="CY403" s="176">
        <v>0</v>
      </c>
      <c r="CZ403" s="176">
        <v>0</v>
      </c>
      <c r="DA403" s="176">
        <v>0</v>
      </c>
      <c r="DB403" s="176">
        <v>0</v>
      </c>
      <c r="DC403" s="176">
        <v>0</v>
      </c>
      <c r="DD403" s="176">
        <v>0</v>
      </c>
      <c r="DE403" s="176">
        <v>0</v>
      </c>
      <c r="DF403" s="176">
        <v>0</v>
      </c>
      <c r="DG403" s="176">
        <v>0</v>
      </c>
      <c r="DH403" s="176">
        <v>0</v>
      </c>
      <c r="DI403" s="176">
        <v>0</v>
      </c>
      <c r="DJ403" s="176">
        <v>0</v>
      </c>
      <c r="DK403" s="176">
        <v>0</v>
      </c>
      <c r="DL403" s="176">
        <v>0</v>
      </c>
      <c r="DM403" s="176">
        <v>0</v>
      </c>
      <c r="DN403" s="176">
        <v>0</v>
      </c>
      <c r="DO403" s="176">
        <v>0</v>
      </c>
      <c r="DP403" s="176">
        <v>0</v>
      </c>
      <c r="DQ403" s="176">
        <v>0</v>
      </c>
      <c r="DR403" s="176">
        <v>0</v>
      </c>
      <c r="DS403" s="176">
        <v>0</v>
      </c>
      <c r="DT403" s="176">
        <v>0</v>
      </c>
      <c r="DU403" s="176">
        <v>0</v>
      </c>
      <c r="DV403" s="176">
        <v>0</v>
      </c>
      <c r="DW403" s="176">
        <v>0</v>
      </c>
      <c r="DX403" s="176">
        <v>0</v>
      </c>
      <c r="DY403" s="176">
        <v>0</v>
      </c>
      <c r="DZ403" s="176">
        <v>0</v>
      </c>
      <c r="EA403" s="176">
        <v>0</v>
      </c>
      <c r="EB403" s="176">
        <v>0</v>
      </c>
      <c r="EC403" s="176">
        <v>0</v>
      </c>
      <c r="ED403" s="176">
        <v>0</v>
      </c>
      <c r="EE403" s="176">
        <v>0</v>
      </c>
      <c r="EF403" s="176">
        <v>0</v>
      </c>
      <c r="EG403" s="176">
        <v>0</v>
      </c>
      <c r="EH403" s="176">
        <v>0</v>
      </c>
      <c r="EI403" s="176">
        <v>0</v>
      </c>
      <c r="EJ403" s="176">
        <v>0</v>
      </c>
      <c r="EK403" s="176">
        <v>0</v>
      </c>
      <c r="EL403" s="176">
        <v>0</v>
      </c>
      <c r="EM403" s="176">
        <v>0</v>
      </c>
      <c r="EN403" s="176">
        <v>0</v>
      </c>
      <c r="EO403" s="176">
        <v>0</v>
      </c>
      <c r="EP403" s="176">
        <v>0</v>
      </c>
      <c r="EQ403" s="176">
        <v>0</v>
      </c>
      <c r="ER403" s="176">
        <v>0</v>
      </c>
      <c r="ES403" s="176">
        <v>0</v>
      </c>
      <c r="ET403" s="176">
        <v>0</v>
      </c>
      <c r="EU403" s="176">
        <v>0</v>
      </c>
      <c r="EV403" s="176">
        <v>0</v>
      </c>
      <c r="EW403" s="176">
        <v>0</v>
      </c>
      <c r="EX403" s="176">
        <v>0</v>
      </c>
      <c r="EY403" s="176">
        <v>0</v>
      </c>
      <c r="EZ403" s="176">
        <v>0</v>
      </c>
      <c r="FA403" s="176">
        <v>0</v>
      </c>
      <c r="FB403" s="176">
        <v>0</v>
      </c>
      <c r="FC403" s="176">
        <v>0</v>
      </c>
      <c r="FD403" s="176">
        <v>0</v>
      </c>
      <c r="FE403" s="176">
        <v>0</v>
      </c>
      <c r="FF403" s="176">
        <v>0</v>
      </c>
      <c r="FG403" s="176">
        <v>0</v>
      </c>
      <c r="FH403" s="176">
        <v>0</v>
      </c>
      <c r="FI403" s="176">
        <v>0</v>
      </c>
      <c r="FJ403" s="176">
        <v>0</v>
      </c>
      <c r="FK403" s="176">
        <v>0</v>
      </c>
      <c r="FL403" s="176">
        <v>0</v>
      </c>
      <c r="FM403" s="176">
        <v>0</v>
      </c>
      <c r="FN403" s="176">
        <v>0</v>
      </c>
      <c r="FO403" s="176">
        <v>0</v>
      </c>
      <c r="FP403" s="176">
        <v>0</v>
      </c>
      <c r="FQ403" s="176">
        <v>0</v>
      </c>
      <c r="FR403" s="176">
        <v>0</v>
      </c>
      <c r="FS403" s="176">
        <v>0</v>
      </c>
      <c r="FT403" s="176">
        <v>0</v>
      </c>
      <c r="FU403" s="176">
        <v>0</v>
      </c>
      <c r="FV403" s="176">
        <v>0</v>
      </c>
      <c r="FW403" s="176">
        <v>0</v>
      </c>
      <c r="FX403" s="176">
        <v>0</v>
      </c>
      <c r="FY403" s="176">
        <v>0</v>
      </c>
      <c r="FZ403" s="176">
        <v>0</v>
      </c>
      <c r="GA403" s="176">
        <v>0</v>
      </c>
    </row>
    <row r="404" spans="2:183">
      <c r="B404" s="96" t="s">
        <v>289</v>
      </c>
      <c r="C404" s="166" t="s">
        <v>44</v>
      </c>
      <c r="D404" s="178">
        <v>0</v>
      </c>
      <c r="E404" s="179">
        <v>0</v>
      </c>
      <c r="F404" s="179">
        <v>0</v>
      </c>
      <c r="G404" s="179">
        <v>0</v>
      </c>
      <c r="H404" s="179">
        <v>0</v>
      </c>
      <c r="I404" s="179">
        <v>0</v>
      </c>
      <c r="J404" s="179">
        <v>0</v>
      </c>
      <c r="K404" s="179">
        <v>0</v>
      </c>
      <c r="L404" s="179">
        <v>0</v>
      </c>
      <c r="M404" s="179">
        <v>0</v>
      </c>
      <c r="N404" s="179">
        <v>0</v>
      </c>
      <c r="O404" s="179">
        <v>0</v>
      </c>
      <c r="P404" s="179">
        <v>0</v>
      </c>
      <c r="Q404" s="179">
        <v>0</v>
      </c>
      <c r="R404" s="179">
        <v>0</v>
      </c>
      <c r="S404" s="179">
        <v>0</v>
      </c>
      <c r="T404" s="179">
        <v>0</v>
      </c>
      <c r="U404" s="179">
        <v>0</v>
      </c>
      <c r="V404" s="179">
        <v>0</v>
      </c>
      <c r="W404" s="179">
        <v>0</v>
      </c>
      <c r="X404" s="179">
        <v>0</v>
      </c>
      <c r="Y404" s="179">
        <v>0</v>
      </c>
      <c r="Z404" s="179">
        <v>0</v>
      </c>
      <c r="AA404" s="179">
        <v>0</v>
      </c>
      <c r="AB404" s="179">
        <v>0</v>
      </c>
      <c r="AC404" s="179">
        <v>0</v>
      </c>
      <c r="AD404" s="179">
        <v>0</v>
      </c>
      <c r="AE404" s="179">
        <v>0</v>
      </c>
      <c r="AF404" s="179">
        <v>0</v>
      </c>
      <c r="AG404" s="179">
        <v>0</v>
      </c>
      <c r="AH404" s="179">
        <v>0</v>
      </c>
      <c r="AI404" s="179">
        <v>0</v>
      </c>
      <c r="AJ404" s="179">
        <v>0</v>
      </c>
      <c r="AK404" s="179">
        <v>0</v>
      </c>
      <c r="AL404" s="179">
        <v>0</v>
      </c>
      <c r="AM404" s="179">
        <v>0</v>
      </c>
      <c r="AN404" s="179">
        <v>0</v>
      </c>
      <c r="AO404" s="179">
        <v>0</v>
      </c>
      <c r="AP404" s="179">
        <v>0</v>
      </c>
      <c r="AQ404" s="179">
        <v>0</v>
      </c>
      <c r="AR404" s="179">
        <v>0</v>
      </c>
      <c r="AS404" s="179">
        <v>0</v>
      </c>
      <c r="AT404" s="179">
        <v>0</v>
      </c>
      <c r="AU404" s="179">
        <v>0</v>
      </c>
      <c r="AV404" s="179">
        <v>0</v>
      </c>
      <c r="AW404" s="179">
        <v>0</v>
      </c>
      <c r="AX404" s="179">
        <v>0</v>
      </c>
      <c r="AY404" s="179">
        <v>0</v>
      </c>
      <c r="AZ404" s="179">
        <v>0</v>
      </c>
      <c r="BA404" s="179">
        <v>0</v>
      </c>
      <c r="BB404" s="179">
        <v>0</v>
      </c>
      <c r="BC404" s="179">
        <v>0</v>
      </c>
      <c r="BD404" s="179">
        <v>0</v>
      </c>
      <c r="BE404" s="179">
        <v>0</v>
      </c>
      <c r="BF404" s="179">
        <v>0</v>
      </c>
      <c r="BG404" s="179">
        <v>0</v>
      </c>
      <c r="BH404" s="179">
        <v>0</v>
      </c>
      <c r="BI404" s="179">
        <v>0</v>
      </c>
      <c r="BJ404" s="179">
        <v>0</v>
      </c>
      <c r="BK404" s="179">
        <v>0</v>
      </c>
      <c r="BL404" s="179">
        <v>0</v>
      </c>
      <c r="BM404" s="179">
        <v>0</v>
      </c>
      <c r="BN404" s="179">
        <v>0</v>
      </c>
      <c r="BO404" s="179">
        <v>0</v>
      </c>
      <c r="BP404" s="179">
        <v>0</v>
      </c>
      <c r="BQ404" s="179">
        <v>0</v>
      </c>
      <c r="BR404" s="179">
        <v>0</v>
      </c>
      <c r="BS404" s="179">
        <v>0</v>
      </c>
      <c r="BT404" s="179">
        <v>0</v>
      </c>
      <c r="BU404" s="179">
        <v>0</v>
      </c>
      <c r="BV404" s="179">
        <v>0</v>
      </c>
      <c r="BW404" s="179">
        <v>0</v>
      </c>
      <c r="BX404" s="179">
        <v>0</v>
      </c>
      <c r="BY404" s="179">
        <v>0</v>
      </c>
      <c r="BZ404" s="179">
        <v>0</v>
      </c>
      <c r="CA404" s="179">
        <v>0</v>
      </c>
      <c r="CB404" s="179">
        <v>0</v>
      </c>
      <c r="CC404" s="179">
        <v>0</v>
      </c>
      <c r="CD404" s="179">
        <v>0</v>
      </c>
      <c r="CE404" s="179">
        <v>0</v>
      </c>
      <c r="CF404" s="179">
        <v>0</v>
      </c>
      <c r="CG404" s="179">
        <v>0</v>
      </c>
      <c r="CH404" s="179">
        <v>0</v>
      </c>
      <c r="CI404" s="179">
        <v>0</v>
      </c>
      <c r="CJ404" s="179">
        <v>0</v>
      </c>
      <c r="CK404" s="179">
        <v>0</v>
      </c>
      <c r="CL404" s="179">
        <v>0</v>
      </c>
      <c r="CM404" s="179">
        <v>0</v>
      </c>
      <c r="CN404" s="179">
        <v>0</v>
      </c>
      <c r="CO404" s="179">
        <v>0</v>
      </c>
      <c r="CP404" s="179">
        <v>0</v>
      </c>
      <c r="CQ404" s="179">
        <v>0</v>
      </c>
      <c r="CR404" s="179">
        <v>0</v>
      </c>
      <c r="CS404" s="179">
        <v>0</v>
      </c>
      <c r="CT404" s="179">
        <v>0</v>
      </c>
      <c r="CU404" s="179">
        <v>0</v>
      </c>
      <c r="CV404" s="179">
        <v>0</v>
      </c>
      <c r="CW404" s="179">
        <v>0</v>
      </c>
      <c r="CX404" s="179">
        <v>0</v>
      </c>
      <c r="CY404" s="179">
        <v>0</v>
      </c>
      <c r="CZ404" s="179">
        <v>0</v>
      </c>
      <c r="DA404" s="179">
        <v>0</v>
      </c>
      <c r="DB404" s="179">
        <v>0</v>
      </c>
      <c r="DC404" s="179">
        <v>0</v>
      </c>
      <c r="DD404" s="179">
        <v>0</v>
      </c>
      <c r="DE404" s="179">
        <v>0</v>
      </c>
      <c r="DF404" s="179">
        <v>0</v>
      </c>
      <c r="DG404" s="179">
        <v>0</v>
      </c>
      <c r="DH404" s="179">
        <v>0</v>
      </c>
      <c r="DI404" s="179">
        <v>0</v>
      </c>
      <c r="DJ404" s="179">
        <v>0</v>
      </c>
      <c r="DK404" s="179">
        <v>0</v>
      </c>
      <c r="DL404" s="179">
        <v>0</v>
      </c>
      <c r="DM404" s="179">
        <v>0</v>
      </c>
      <c r="DN404" s="179">
        <v>0</v>
      </c>
      <c r="DO404" s="179">
        <v>0</v>
      </c>
      <c r="DP404" s="179">
        <v>0</v>
      </c>
      <c r="DQ404" s="179">
        <v>0</v>
      </c>
      <c r="DR404" s="179">
        <v>0</v>
      </c>
      <c r="DS404" s="179">
        <v>0</v>
      </c>
      <c r="DT404" s="179">
        <v>0</v>
      </c>
      <c r="DU404" s="179">
        <v>0</v>
      </c>
      <c r="DV404" s="179">
        <v>0</v>
      </c>
      <c r="DW404" s="179">
        <v>0</v>
      </c>
      <c r="DX404" s="179">
        <v>0</v>
      </c>
      <c r="DY404" s="179">
        <v>0</v>
      </c>
      <c r="DZ404" s="179">
        <v>0</v>
      </c>
      <c r="EA404" s="179">
        <v>0</v>
      </c>
      <c r="EB404" s="179">
        <v>0</v>
      </c>
      <c r="EC404" s="179">
        <v>0</v>
      </c>
      <c r="ED404" s="179">
        <v>0</v>
      </c>
      <c r="EE404" s="179">
        <v>0</v>
      </c>
      <c r="EF404" s="179">
        <v>0</v>
      </c>
      <c r="EG404" s="179">
        <v>0</v>
      </c>
      <c r="EH404" s="179">
        <v>0</v>
      </c>
      <c r="EI404" s="179">
        <v>0</v>
      </c>
      <c r="EJ404" s="179">
        <v>0</v>
      </c>
      <c r="EK404" s="179">
        <v>0</v>
      </c>
      <c r="EL404" s="179">
        <v>0</v>
      </c>
      <c r="EM404" s="179">
        <v>0</v>
      </c>
      <c r="EN404" s="179">
        <v>0</v>
      </c>
      <c r="EO404" s="179">
        <v>0</v>
      </c>
      <c r="EP404" s="179">
        <v>0</v>
      </c>
      <c r="EQ404" s="179">
        <v>0</v>
      </c>
      <c r="ER404" s="179">
        <v>0</v>
      </c>
      <c r="ES404" s="179">
        <v>0</v>
      </c>
      <c r="ET404" s="179">
        <v>0</v>
      </c>
      <c r="EU404" s="179">
        <v>0</v>
      </c>
      <c r="EV404" s="179">
        <v>0</v>
      </c>
      <c r="EW404" s="179">
        <v>0</v>
      </c>
      <c r="EX404" s="179">
        <v>0</v>
      </c>
      <c r="EY404" s="179">
        <v>0</v>
      </c>
      <c r="EZ404" s="179">
        <v>0</v>
      </c>
      <c r="FA404" s="179">
        <v>0</v>
      </c>
      <c r="FB404" s="179">
        <v>0</v>
      </c>
      <c r="FC404" s="179">
        <v>0</v>
      </c>
      <c r="FD404" s="179">
        <v>0</v>
      </c>
      <c r="FE404" s="179">
        <v>0</v>
      </c>
      <c r="FF404" s="179">
        <v>0</v>
      </c>
      <c r="FG404" s="179">
        <v>0</v>
      </c>
      <c r="FH404" s="179">
        <v>0</v>
      </c>
      <c r="FI404" s="179">
        <v>0</v>
      </c>
      <c r="FJ404" s="179">
        <v>0</v>
      </c>
      <c r="FK404" s="179">
        <v>0</v>
      </c>
      <c r="FL404" s="179">
        <v>0</v>
      </c>
      <c r="FM404" s="179">
        <v>0</v>
      </c>
      <c r="FN404" s="179">
        <v>0</v>
      </c>
      <c r="FO404" s="179">
        <v>0</v>
      </c>
      <c r="FP404" s="179">
        <v>0</v>
      </c>
      <c r="FQ404" s="179">
        <v>0</v>
      </c>
      <c r="FR404" s="179">
        <v>0</v>
      </c>
      <c r="FS404" s="179">
        <v>0</v>
      </c>
      <c r="FT404" s="179">
        <v>0</v>
      </c>
      <c r="FU404" s="179">
        <v>0</v>
      </c>
      <c r="FV404" s="179">
        <v>0</v>
      </c>
      <c r="FW404" s="179">
        <v>0</v>
      </c>
      <c r="FX404" s="179">
        <v>0</v>
      </c>
      <c r="FY404" s="179">
        <v>0</v>
      </c>
      <c r="FZ404" s="179">
        <v>0</v>
      </c>
      <c r="GA404" s="179">
        <v>0</v>
      </c>
    </row>
    <row r="405" spans="2:183">
      <c r="B405" s="171" t="s">
        <v>289</v>
      </c>
      <c r="C405" s="172" t="s">
        <v>45</v>
      </c>
      <c r="D405" s="92">
        <v>0</v>
      </c>
      <c r="E405" s="93">
        <v>0</v>
      </c>
      <c r="F405" s="93">
        <v>0</v>
      </c>
      <c r="G405" s="93">
        <v>0</v>
      </c>
      <c r="H405" s="93">
        <v>0</v>
      </c>
      <c r="I405" s="93">
        <v>0</v>
      </c>
      <c r="J405" s="93">
        <v>0</v>
      </c>
      <c r="K405" s="93">
        <v>0</v>
      </c>
      <c r="L405" s="93">
        <v>0</v>
      </c>
      <c r="M405" s="93">
        <v>0</v>
      </c>
      <c r="N405" s="93">
        <v>0</v>
      </c>
      <c r="O405" s="93">
        <v>0</v>
      </c>
      <c r="P405" s="93">
        <v>0</v>
      </c>
      <c r="Q405" s="93">
        <v>0</v>
      </c>
      <c r="R405" s="93">
        <v>0</v>
      </c>
      <c r="S405" s="93">
        <v>0</v>
      </c>
      <c r="T405" s="93">
        <v>0</v>
      </c>
      <c r="U405" s="93">
        <v>0</v>
      </c>
      <c r="V405" s="93">
        <v>0</v>
      </c>
      <c r="W405" s="93">
        <v>0</v>
      </c>
      <c r="X405" s="93">
        <v>0</v>
      </c>
      <c r="Y405" s="93">
        <v>0</v>
      </c>
      <c r="Z405" s="93">
        <v>0</v>
      </c>
      <c r="AA405" s="93">
        <v>0</v>
      </c>
      <c r="AB405" s="93">
        <v>0</v>
      </c>
      <c r="AC405" s="93">
        <v>0</v>
      </c>
      <c r="AD405" s="93">
        <v>0</v>
      </c>
      <c r="AE405" s="93">
        <v>0</v>
      </c>
      <c r="AF405" s="93">
        <v>0</v>
      </c>
      <c r="AG405" s="93">
        <v>0</v>
      </c>
      <c r="AH405" s="93">
        <v>0</v>
      </c>
      <c r="AI405" s="93">
        <v>0</v>
      </c>
      <c r="AJ405" s="93">
        <v>0</v>
      </c>
      <c r="AK405" s="93">
        <v>0</v>
      </c>
      <c r="AL405" s="93">
        <v>0</v>
      </c>
      <c r="AM405" s="93">
        <v>0</v>
      </c>
      <c r="AN405" s="93">
        <v>0</v>
      </c>
      <c r="AO405" s="93">
        <v>0</v>
      </c>
      <c r="AP405" s="93">
        <v>0</v>
      </c>
      <c r="AQ405" s="93">
        <v>0</v>
      </c>
      <c r="AR405" s="93">
        <v>0</v>
      </c>
      <c r="AS405" s="93">
        <v>0</v>
      </c>
      <c r="AT405" s="93">
        <v>0</v>
      </c>
      <c r="AU405" s="93">
        <v>0</v>
      </c>
      <c r="AV405" s="93">
        <v>0</v>
      </c>
      <c r="AW405" s="93">
        <v>0</v>
      </c>
      <c r="AX405" s="93">
        <v>0</v>
      </c>
      <c r="AY405" s="93">
        <v>0</v>
      </c>
      <c r="AZ405" s="93">
        <v>0</v>
      </c>
      <c r="BA405" s="93">
        <v>0</v>
      </c>
      <c r="BB405" s="93">
        <v>0</v>
      </c>
      <c r="BC405" s="93">
        <v>0</v>
      </c>
      <c r="BD405" s="93">
        <v>0</v>
      </c>
      <c r="BE405" s="93">
        <v>0</v>
      </c>
      <c r="BF405" s="93">
        <v>0</v>
      </c>
      <c r="BG405" s="93">
        <v>0</v>
      </c>
      <c r="BH405" s="93">
        <v>0</v>
      </c>
      <c r="BI405" s="93">
        <v>0</v>
      </c>
      <c r="BJ405" s="93">
        <v>0</v>
      </c>
      <c r="BK405" s="93">
        <v>0</v>
      </c>
      <c r="BL405" s="93">
        <v>0</v>
      </c>
      <c r="BM405" s="93">
        <v>0</v>
      </c>
      <c r="BN405" s="93">
        <v>0</v>
      </c>
      <c r="BO405" s="93">
        <v>0</v>
      </c>
      <c r="BP405" s="93">
        <v>0</v>
      </c>
      <c r="BQ405" s="93">
        <v>0</v>
      </c>
      <c r="BR405" s="93">
        <v>0</v>
      </c>
      <c r="BS405" s="93">
        <v>0</v>
      </c>
      <c r="BT405" s="93">
        <v>0</v>
      </c>
      <c r="BU405" s="93">
        <v>0</v>
      </c>
      <c r="BV405" s="93">
        <v>0</v>
      </c>
      <c r="BW405" s="93">
        <v>0</v>
      </c>
      <c r="BX405" s="93">
        <v>0</v>
      </c>
      <c r="BY405" s="93">
        <v>0</v>
      </c>
      <c r="BZ405" s="93">
        <v>0</v>
      </c>
      <c r="CA405" s="93">
        <v>0</v>
      </c>
      <c r="CB405" s="93">
        <v>0</v>
      </c>
      <c r="CC405" s="93">
        <v>0</v>
      </c>
      <c r="CD405" s="93">
        <v>0</v>
      </c>
      <c r="CE405" s="93">
        <v>0</v>
      </c>
      <c r="CF405" s="93">
        <v>0</v>
      </c>
      <c r="CG405" s="93">
        <v>0</v>
      </c>
      <c r="CH405" s="93">
        <v>0</v>
      </c>
      <c r="CI405" s="93">
        <v>0</v>
      </c>
      <c r="CJ405" s="93">
        <v>0</v>
      </c>
      <c r="CK405" s="93">
        <v>0</v>
      </c>
      <c r="CL405" s="93">
        <v>0</v>
      </c>
      <c r="CM405" s="93">
        <v>0</v>
      </c>
      <c r="CN405" s="93">
        <v>0</v>
      </c>
      <c r="CO405" s="93">
        <v>0</v>
      </c>
      <c r="CP405" s="93">
        <v>0</v>
      </c>
      <c r="CQ405" s="93">
        <v>0</v>
      </c>
      <c r="CR405" s="93">
        <v>0</v>
      </c>
      <c r="CS405" s="93">
        <v>0</v>
      </c>
      <c r="CT405" s="93">
        <v>0</v>
      </c>
      <c r="CU405" s="93">
        <v>0</v>
      </c>
      <c r="CV405" s="93">
        <v>0</v>
      </c>
      <c r="CW405" s="93">
        <v>0</v>
      </c>
      <c r="CX405" s="93">
        <v>0</v>
      </c>
      <c r="CY405" s="93">
        <v>0</v>
      </c>
      <c r="CZ405" s="93">
        <v>0</v>
      </c>
      <c r="DA405" s="93">
        <v>0</v>
      </c>
      <c r="DB405" s="93">
        <v>0</v>
      </c>
      <c r="DC405" s="93">
        <v>0</v>
      </c>
      <c r="DD405" s="93">
        <v>0</v>
      </c>
      <c r="DE405" s="93">
        <v>0</v>
      </c>
      <c r="DF405" s="93">
        <v>0</v>
      </c>
      <c r="DG405" s="93">
        <v>0</v>
      </c>
      <c r="DH405" s="93">
        <v>0</v>
      </c>
      <c r="DI405" s="93">
        <v>0</v>
      </c>
      <c r="DJ405" s="93">
        <v>0</v>
      </c>
      <c r="DK405" s="93">
        <v>0</v>
      </c>
      <c r="DL405" s="93">
        <v>0</v>
      </c>
      <c r="DM405" s="93">
        <v>0</v>
      </c>
      <c r="DN405" s="93">
        <v>0</v>
      </c>
      <c r="DO405" s="93">
        <v>0</v>
      </c>
      <c r="DP405" s="93">
        <v>0</v>
      </c>
      <c r="DQ405" s="93">
        <v>0</v>
      </c>
      <c r="DR405" s="93">
        <v>0</v>
      </c>
      <c r="DS405" s="93">
        <v>0</v>
      </c>
      <c r="DT405" s="93">
        <v>0</v>
      </c>
      <c r="DU405" s="93">
        <v>0</v>
      </c>
      <c r="DV405" s="93">
        <v>0</v>
      </c>
      <c r="DW405" s="93">
        <v>0</v>
      </c>
      <c r="DX405" s="93">
        <v>0</v>
      </c>
      <c r="DY405" s="93">
        <v>0</v>
      </c>
      <c r="DZ405" s="93">
        <v>0</v>
      </c>
      <c r="EA405" s="93">
        <v>0</v>
      </c>
      <c r="EB405" s="93">
        <v>0</v>
      </c>
      <c r="EC405" s="93">
        <v>0</v>
      </c>
      <c r="ED405" s="93">
        <v>0</v>
      </c>
      <c r="EE405" s="93">
        <v>0</v>
      </c>
      <c r="EF405" s="93">
        <v>0</v>
      </c>
      <c r="EG405" s="93">
        <v>0</v>
      </c>
      <c r="EH405" s="93">
        <v>0</v>
      </c>
      <c r="EI405" s="93">
        <v>0</v>
      </c>
      <c r="EJ405" s="93">
        <v>0</v>
      </c>
      <c r="EK405" s="93">
        <v>0</v>
      </c>
      <c r="EL405" s="93">
        <v>0</v>
      </c>
      <c r="EM405" s="93">
        <v>0</v>
      </c>
      <c r="EN405" s="93">
        <v>0</v>
      </c>
      <c r="EO405" s="93">
        <v>0</v>
      </c>
      <c r="EP405" s="93">
        <v>0</v>
      </c>
      <c r="EQ405" s="93">
        <v>0</v>
      </c>
      <c r="ER405" s="93">
        <v>0</v>
      </c>
      <c r="ES405" s="93">
        <v>0</v>
      </c>
      <c r="ET405" s="93">
        <v>0</v>
      </c>
      <c r="EU405" s="93">
        <v>0</v>
      </c>
      <c r="EV405" s="93">
        <v>0</v>
      </c>
      <c r="EW405" s="93">
        <v>0</v>
      </c>
      <c r="EX405" s="93">
        <v>0</v>
      </c>
      <c r="EY405" s="93">
        <v>0</v>
      </c>
      <c r="EZ405" s="93">
        <v>0</v>
      </c>
      <c r="FA405" s="93">
        <v>0</v>
      </c>
      <c r="FB405" s="93">
        <v>0</v>
      </c>
      <c r="FC405" s="93">
        <v>0</v>
      </c>
      <c r="FD405" s="93">
        <v>0</v>
      </c>
      <c r="FE405" s="93">
        <v>0</v>
      </c>
      <c r="FF405" s="93">
        <v>0</v>
      </c>
      <c r="FG405" s="93">
        <v>0</v>
      </c>
      <c r="FH405" s="93">
        <v>0</v>
      </c>
      <c r="FI405" s="93">
        <v>0</v>
      </c>
      <c r="FJ405" s="93">
        <v>0</v>
      </c>
      <c r="FK405" s="93">
        <v>0</v>
      </c>
      <c r="FL405" s="93">
        <v>0</v>
      </c>
      <c r="FM405" s="93">
        <v>0</v>
      </c>
      <c r="FN405" s="93">
        <v>0</v>
      </c>
      <c r="FO405" s="93">
        <v>0</v>
      </c>
      <c r="FP405" s="93">
        <v>0</v>
      </c>
      <c r="FQ405" s="93">
        <v>0</v>
      </c>
      <c r="FR405" s="93">
        <v>0</v>
      </c>
      <c r="FS405" s="93">
        <v>0</v>
      </c>
      <c r="FT405" s="93">
        <v>0</v>
      </c>
      <c r="FU405" s="93">
        <v>0</v>
      </c>
      <c r="FV405" s="93">
        <v>0</v>
      </c>
      <c r="FW405" s="93">
        <v>0</v>
      </c>
      <c r="FX405" s="93">
        <v>0</v>
      </c>
      <c r="FY405" s="93">
        <v>0</v>
      </c>
      <c r="FZ405" s="93">
        <v>0</v>
      </c>
      <c r="GA405" s="93">
        <v>0</v>
      </c>
    </row>
    <row r="406" spans="2:183">
      <c r="B406" s="96" t="s">
        <v>289</v>
      </c>
      <c r="C406" s="166" t="s">
        <v>46</v>
      </c>
      <c r="D406" s="96">
        <v>0</v>
      </c>
      <c r="E406" s="17">
        <v>0</v>
      </c>
      <c r="F406" s="17">
        <v>0</v>
      </c>
      <c r="G406" s="17">
        <v>0</v>
      </c>
      <c r="H406" s="17">
        <v>0</v>
      </c>
      <c r="I406" s="17">
        <v>0</v>
      </c>
      <c r="J406" s="17">
        <v>0</v>
      </c>
      <c r="K406" s="17">
        <v>0</v>
      </c>
      <c r="L406" s="17">
        <v>0</v>
      </c>
      <c r="M406" s="17">
        <v>0</v>
      </c>
      <c r="N406" s="17">
        <v>0</v>
      </c>
      <c r="O406" s="17">
        <v>0</v>
      </c>
      <c r="P406" s="17">
        <v>0</v>
      </c>
      <c r="Q406" s="17">
        <v>0</v>
      </c>
      <c r="R406" s="17">
        <v>0</v>
      </c>
      <c r="S406" s="17">
        <v>0</v>
      </c>
      <c r="T406" s="17">
        <v>0</v>
      </c>
      <c r="U406" s="17">
        <v>0</v>
      </c>
      <c r="V406" s="17">
        <v>0</v>
      </c>
      <c r="W406" s="17">
        <v>0</v>
      </c>
      <c r="X406" s="17">
        <v>0</v>
      </c>
      <c r="Y406" s="17">
        <v>0</v>
      </c>
      <c r="Z406" s="17">
        <v>0</v>
      </c>
      <c r="AA406" s="17">
        <v>0</v>
      </c>
      <c r="AB406" s="17">
        <v>0</v>
      </c>
      <c r="AC406" s="17">
        <v>0</v>
      </c>
      <c r="AD406" s="17">
        <v>0</v>
      </c>
      <c r="AE406" s="17">
        <v>0</v>
      </c>
      <c r="AF406" s="17">
        <v>0</v>
      </c>
      <c r="AG406" s="17">
        <v>0</v>
      </c>
      <c r="AH406" s="17">
        <v>0</v>
      </c>
      <c r="AI406" s="17">
        <v>0</v>
      </c>
      <c r="AJ406" s="17">
        <v>0</v>
      </c>
      <c r="AK406" s="17">
        <v>0</v>
      </c>
      <c r="AL406" s="17">
        <v>0</v>
      </c>
      <c r="AM406" s="17">
        <v>0</v>
      </c>
      <c r="AN406" s="17">
        <v>0</v>
      </c>
      <c r="AO406" s="17">
        <v>0</v>
      </c>
      <c r="AP406" s="17">
        <v>0</v>
      </c>
      <c r="AQ406" s="17">
        <v>0</v>
      </c>
      <c r="AR406" s="17">
        <v>0</v>
      </c>
      <c r="AS406" s="17">
        <v>0</v>
      </c>
      <c r="AT406" s="17">
        <v>0</v>
      </c>
      <c r="AU406" s="17">
        <v>0</v>
      </c>
      <c r="AV406" s="17">
        <v>0</v>
      </c>
      <c r="AW406" s="17">
        <v>0</v>
      </c>
      <c r="AX406" s="17">
        <v>0</v>
      </c>
      <c r="AY406" s="17">
        <v>0</v>
      </c>
      <c r="AZ406" s="17">
        <v>0</v>
      </c>
      <c r="BA406" s="17">
        <v>0</v>
      </c>
      <c r="BB406" s="17">
        <v>0</v>
      </c>
      <c r="BC406" s="17">
        <v>0</v>
      </c>
      <c r="BD406" s="17">
        <v>0</v>
      </c>
      <c r="BE406" s="17">
        <v>0</v>
      </c>
      <c r="BF406" s="17">
        <v>0</v>
      </c>
      <c r="BG406" s="17">
        <v>0</v>
      </c>
      <c r="BH406" s="17">
        <v>0</v>
      </c>
      <c r="BI406" s="17">
        <v>0</v>
      </c>
      <c r="BJ406" s="17">
        <v>0</v>
      </c>
      <c r="BK406" s="17">
        <v>0</v>
      </c>
      <c r="BL406" s="17">
        <v>0</v>
      </c>
      <c r="BM406" s="17">
        <v>0</v>
      </c>
      <c r="BN406" s="17">
        <v>0</v>
      </c>
      <c r="BO406" s="17">
        <v>0</v>
      </c>
      <c r="BP406" s="17">
        <v>0</v>
      </c>
      <c r="BQ406" s="17">
        <v>0</v>
      </c>
      <c r="BR406" s="17">
        <v>0</v>
      </c>
      <c r="BS406" s="17">
        <v>0</v>
      </c>
      <c r="BT406" s="17">
        <v>0</v>
      </c>
      <c r="BU406" s="17">
        <v>0</v>
      </c>
      <c r="BV406" s="17">
        <v>0</v>
      </c>
      <c r="BW406" s="17">
        <v>0</v>
      </c>
      <c r="BX406" s="17">
        <v>0</v>
      </c>
      <c r="BY406" s="17">
        <v>0</v>
      </c>
      <c r="BZ406" s="17">
        <v>0</v>
      </c>
      <c r="CA406" s="17">
        <v>0</v>
      </c>
      <c r="CB406" s="17">
        <v>0</v>
      </c>
      <c r="CC406" s="17">
        <v>0</v>
      </c>
      <c r="CD406" s="17">
        <v>0</v>
      </c>
      <c r="CE406" s="17">
        <v>0</v>
      </c>
      <c r="CF406" s="17">
        <v>0</v>
      </c>
      <c r="CG406" s="17">
        <v>0</v>
      </c>
      <c r="CH406" s="17">
        <v>0</v>
      </c>
      <c r="CI406" s="17">
        <v>0</v>
      </c>
      <c r="CJ406" s="17">
        <v>0</v>
      </c>
      <c r="CK406" s="17">
        <v>0</v>
      </c>
      <c r="CL406" s="17">
        <v>0</v>
      </c>
      <c r="CM406" s="17">
        <v>0</v>
      </c>
      <c r="CN406" s="17">
        <v>0</v>
      </c>
      <c r="CO406" s="17">
        <v>0</v>
      </c>
      <c r="CP406" s="17">
        <v>0</v>
      </c>
      <c r="CQ406" s="17">
        <v>0</v>
      </c>
      <c r="CR406" s="17">
        <v>0</v>
      </c>
      <c r="CS406" s="17">
        <v>0</v>
      </c>
      <c r="CT406" s="17">
        <v>0</v>
      </c>
      <c r="CU406" s="17">
        <v>0</v>
      </c>
      <c r="CV406" s="17">
        <v>0</v>
      </c>
      <c r="CW406" s="17">
        <v>0</v>
      </c>
      <c r="CX406" s="17">
        <v>0</v>
      </c>
      <c r="CY406" s="17">
        <v>0</v>
      </c>
      <c r="CZ406" s="17">
        <v>0</v>
      </c>
      <c r="DA406" s="17">
        <v>0</v>
      </c>
      <c r="DB406" s="17">
        <v>0</v>
      </c>
      <c r="DC406" s="17">
        <v>0</v>
      </c>
      <c r="DD406" s="17">
        <v>0</v>
      </c>
      <c r="DE406" s="17">
        <v>0</v>
      </c>
      <c r="DF406" s="17">
        <v>0</v>
      </c>
      <c r="DG406" s="17">
        <v>0</v>
      </c>
      <c r="DH406" s="17">
        <v>0</v>
      </c>
      <c r="DI406" s="17">
        <v>0</v>
      </c>
      <c r="DJ406" s="17">
        <v>0</v>
      </c>
      <c r="DK406" s="17">
        <v>0</v>
      </c>
      <c r="DL406" s="17">
        <v>0</v>
      </c>
      <c r="DM406" s="17">
        <v>0</v>
      </c>
      <c r="DN406" s="17">
        <v>0</v>
      </c>
      <c r="DO406" s="17">
        <v>0</v>
      </c>
      <c r="DP406" s="17">
        <v>0</v>
      </c>
      <c r="DQ406" s="17">
        <v>0</v>
      </c>
      <c r="DR406" s="17">
        <v>0</v>
      </c>
      <c r="DS406" s="17">
        <v>0</v>
      </c>
      <c r="DT406" s="17">
        <v>0</v>
      </c>
      <c r="DU406" s="17">
        <v>0</v>
      </c>
      <c r="DV406" s="17">
        <v>0</v>
      </c>
      <c r="DW406" s="17">
        <v>0</v>
      </c>
      <c r="DX406" s="17">
        <v>0</v>
      </c>
      <c r="DY406" s="17">
        <v>0</v>
      </c>
      <c r="DZ406" s="17">
        <v>0</v>
      </c>
      <c r="EA406" s="17">
        <v>0</v>
      </c>
      <c r="EB406" s="17">
        <v>0</v>
      </c>
      <c r="EC406" s="17">
        <v>0</v>
      </c>
      <c r="ED406" s="17">
        <v>0</v>
      </c>
      <c r="EE406" s="17">
        <v>0</v>
      </c>
      <c r="EF406" s="17">
        <v>0</v>
      </c>
      <c r="EG406" s="17">
        <v>0</v>
      </c>
      <c r="EH406" s="17">
        <v>0</v>
      </c>
      <c r="EI406" s="17">
        <v>0</v>
      </c>
      <c r="EJ406" s="17">
        <v>0</v>
      </c>
      <c r="EK406" s="17">
        <v>0</v>
      </c>
      <c r="EL406" s="17">
        <v>0</v>
      </c>
      <c r="EM406" s="17">
        <v>0</v>
      </c>
      <c r="EN406" s="17">
        <v>0</v>
      </c>
      <c r="EO406" s="17">
        <v>0</v>
      </c>
      <c r="EP406" s="17">
        <v>0</v>
      </c>
      <c r="EQ406" s="17">
        <v>0</v>
      </c>
      <c r="ER406" s="17">
        <v>0</v>
      </c>
      <c r="ES406" s="17">
        <v>0</v>
      </c>
      <c r="ET406" s="17">
        <v>0</v>
      </c>
      <c r="EU406" s="17">
        <v>0</v>
      </c>
      <c r="EV406" s="17">
        <v>0</v>
      </c>
      <c r="EW406" s="17">
        <v>0</v>
      </c>
      <c r="EX406" s="17">
        <v>0</v>
      </c>
      <c r="EY406" s="17">
        <v>0</v>
      </c>
      <c r="EZ406" s="17">
        <v>0</v>
      </c>
      <c r="FA406" s="17">
        <v>0</v>
      </c>
      <c r="FB406" s="17">
        <v>0</v>
      </c>
      <c r="FC406" s="17">
        <v>0</v>
      </c>
      <c r="FD406" s="17">
        <v>0</v>
      </c>
      <c r="FE406" s="17">
        <v>0</v>
      </c>
      <c r="FF406" s="17">
        <v>0</v>
      </c>
      <c r="FG406" s="17">
        <v>0</v>
      </c>
      <c r="FH406" s="17">
        <v>0</v>
      </c>
      <c r="FI406" s="17">
        <v>0</v>
      </c>
      <c r="FJ406" s="17">
        <v>0</v>
      </c>
      <c r="FK406" s="17">
        <v>0</v>
      </c>
      <c r="FL406" s="17">
        <v>0</v>
      </c>
      <c r="FM406" s="17">
        <v>0</v>
      </c>
      <c r="FN406" s="17">
        <v>0</v>
      </c>
      <c r="FO406" s="17">
        <v>0</v>
      </c>
      <c r="FP406" s="17">
        <v>0</v>
      </c>
      <c r="FQ406" s="17">
        <v>0</v>
      </c>
      <c r="FR406" s="17">
        <v>0</v>
      </c>
      <c r="FS406" s="17">
        <v>0</v>
      </c>
      <c r="FT406" s="17">
        <v>0</v>
      </c>
      <c r="FU406" s="17">
        <v>0</v>
      </c>
      <c r="FV406" s="17">
        <v>0</v>
      </c>
      <c r="FW406" s="17">
        <v>0</v>
      </c>
      <c r="FX406" s="17">
        <v>0</v>
      </c>
      <c r="FY406" s="17">
        <v>0</v>
      </c>
      <c r="FZ406" s="17">
        <v>0</v>
      </c>
      <c r="GA406" s="17">
        <v>0</v>
      </c>
    </row>
    <row r="407" spans="2:183">
      <c r="B407" s="96" t="s">
        <v>289</v>
      </c>
      <c r="C407" s="166" t="s">
        <v>47</v>
      </c>
      <c r="D407" s="178">
        <v>0</v>
      </c>
      <c r="E407" s="179">
        <v>0</v>
      </c>
      <c r="F407" s="179">
        <v>0</v>
      </c>
      <c r="G407" s="179">
        <v>0</v>
      </c>
      <c r="H407" s="179">
        <v>0</v>
      </c>
      <c r="I407" s="179">
        <v>0</v>
      </c>
      <c r="J407" s="179">
        <v>0</v>
      </c>
      <c r="K407" s="179">
        <v>0</v>
      </c>
      <c r="L407" s="179">
        <v>0</v>
      </c>
      <c r="M407" s="179">
        <v>0</v>
      </c>
      <c r="N407" s="179">
        <v>0</v>
      </c>
      <c r="O407" s="179">
        <v>0</v>
      </c>
      <c r="P407" s="179">
        <v>0</v>
      </c>
      <c r="Q407" s="179">
        <v>0</v>
      </c>
      <c r="R407" s="179">
        <v>0</v>
      </c>
      <c r="S407" s="179">
        <v>0</v>
      </c>
      <c r="T407" s="179">
        <v>0</v>
      </c>
      <c r="U407" s="179">
        <v>0</v>
      </c>
      <c r="V407" s="179">
        <v>0</v>
      </c>
      <c r="W407" s="179">
        <v>0</v>
      </c>
      <c r="X407" s="179">
        <v>0</v>
      </c>
      <c r="Y407" s="179">
        <v>0</v>
      </c>
      <c r="Z407" s="179">
        <v>0</v>
      </c>
      <c r="AA407" s="179">
        <v>0</v>
      </c>
      <c r="AB407" s="179">
        <v>0</v>
      </c>
      <c r="AC407" s="179">
        <v>0</v>
      </c>
      <c r="AD407" s="179">
        <v>0</v>
      </c>
      <c r="AE407" s="179">
        <v>0</v>
      </c>
      <c r="AF407" s="179">
        <v>0</v>
      </c>
      <c r="AG407" s="179">
        <v>0</v>
      </c>
      <c r="AH407" s="179">
        <v>0</v>
      </c>
      <c r="AI407" s="179">
        <v>0</v>
      </c>
      <c r="AJ407" s="179">
        <v>0</v>
      </c>
      <c r="AK407" s="179">
        <v>0</v>
      </c>
      <c r="AL407" s="179">
        <v>0</v>
      </c>
      <c r="AM407" s="179">
        <v>0</v>
      </c>
      <c r="AN407" s="179">
        <v>0</v>
      </c>
      <c r="AO407" s="179">
        <v>0</v>
      </c>
      <c r="AP407" s="179">
        <v>0</v>
      </c>
      <c r="AQ407" s="179">
        <v>0</v>
      </c>
      <c r="AR407" s="179">
        <v>0</v>
      </c>
      <c r="AS407" s="179">
        <v>0</v>
      </c>
      <c r="AT407" s="179">
        <v>0</v>
      </c>
      <c r="AU407" s="179">
        <v>0</v>
      </c>
      <c r="AV407" s="179">
        <v>0</v>
      </c>
      <c r="AW407" s="179">
        <v>0</v>
      </c>
      <c r="AX407" s="179">
        <v>0</v>
      </c>
      <c r="AY407" s="179">
        <v>0</v>
      </c>
      <c r="AZ407" s="179">
        <v>0</v>
      </c>
      <c r="BA407" s="179">
        <v>0</v>
      </c>
      <c r="BB407" s="179">
        <v>0</v>
      </c>
      <c r="BC407" s="179">
        <v>0</v>
      </c>
      <c r="BD407" s="179">
        <v>0</v>
      </c>
      <c r="BE407" s="179">
        <v>0</v>
      </c>
      <c r="BF407" s="179">
        <v>0</v>
      </c>
      <c r="BG407" s="179">
        <v>0</v>
      </c>
      <c r="BH407" s="179">
        <v>0</v>
      </c>
      <c r="BI407" s="179">
        <v>0</v>
      </c>
      <c r="BJ407" s="179">
        <v>0</v>
      </c>
      <c r="BK407" s="179">
        <v>0</v>
      </c>
      <c r="BL407" s="179">
        <v>0</v>
      </c>
      <c r="BM407" s="179">
        <v>0</v>
      </c>
      <c r="BN407" s="179">
        <v>0</v>
      </c>
      <c r="BO407" s="179">
        <v>0</v>
      </c>
      <c r="BP407" s="179">
        <v>0</v>
      </c>
      <c r="BQ407" s="179">
        <v>0</v>
      </c>
      <c r="BR407" s="179">
        <v>0</v>
      </c>
      <c r="BS407" s="179">
        <v>0</v>
      </c>
      <c r="BT407" s="179">
        <v>0</v>
      </c>
      <c r="BU407" s="179">
        <v>0</v>
      </c>
      <c r="BV407" s="179">
        <v>0</v>
      </c>
      <c r="BW407" s="179">
        <v>0</v>
      </c>
      <c r="BX407" s="179">
        <v>0</v>
      </c>
      <c r="BY407" s="179">
        <v>0</v>
      </c>
      <c r="BZ407" s="179">
        <v>0</v>
      </c>
      <c r="CA407" s="179">
        <v>0</v>
      </c>
      <c r="CB407" s="179">
        <v>0</v>
      </c>
      <c r="CC407" s="179">
        <v>0</v>
      </c>
      <c r="CD407" s="179">
        <v>0</v>
      </c>
      <c r="CE407" s="179">
        <v>0</v>
      </c>
      <c r="CF407" s="179">
        <v>0</v>
      </c>
      <c r="CG407" s="179">
        <v>0</v>
      </c>
      <c r="CH407" s="179">
        <v>0</v>
      </c>
      <c r="CI407" s="179">
        <v>0</v>
      </c>
      <c r="CJ407" s="179">
        <v>0</v>
      </c>
      <c r="CK407" s="179">
        <v>0</v>
      </c>
      <c r="CL407" s="179">
        <v>0</v>
      </c>
      <c r="CM407" s="179">
        <v>0</v>
      </c>
      <c r="CN407" s="179">
        <v>0</v>
      </c>
      <c r="CO407" s="179">
        <v>0</v>
      </c>
      <c r="CP407" s="179">
        <v>0</v>
      </c>
      <c r="CQ407" s="179">
        <v>0</v>
      </c>
      <c r="CR407" s="179">
        <v>0</v>
      </c>
      <c r="CS407" s="179">
        <v>0</v>
      </c>
      <c r="CT407" s="179">
        <v>0</v>
      </c>
      <c r="CU407" s="179">
        <v>0</v>
      </c>
      <c r="CV407" s="179">
        <v>0</v>
      </c>
      <c r="CW407" s="179">
        <v>0</v>
      </c>
      <c r="CX407" s="179">
        <v>0</v>
      </c>
      <c r="CY407" s="179">
        <v>0</v>
      </c>
      <c r="CZ407" s="179">
        <v>0</v>
      </c>
      <c r="DA407" s="179">
        <v>0</v>
      </c>
      <c r="DB407" s="179">
        <v>0</v>
      </c>
      <c r="DC407" s="179">
        <v>0</v>
      </c>
      <c r="DD407" s="179">
        <v>0</v>
      </c>
      <c r="DE407" s="179">
        <v>0</v>
      </c>
      <c r="DF407" s="179">
        <v>0</v>
      </c>
      <c r="DG407" s="179">
        <v>0</v>
      </c>
      <c r="DH407" s="179">
        <v>0</v>
      </c>
      <c r="DI407" s="179">
        <v>0</v>
      </c>
      <c r="DJ407" s="179">
        <v>0</v>
      </c>
      <c r="DK407" s="179">
        <v>0</v>
      </c>
      <c r="DL407" s="179">
        <v>0</v>
      </c>
      <c r="DM407" s="179">
        <v>0</v>
      </c>
      <c r="DN407" s="179">
        <v>0</v>
      </c>
      <c r="DO407" s="179">
        <v>0</v>
      </c>
      <c r="DP407" s="179">
        <v>0</v>
      </c>
      <c r="DQ407" s="179">
        <v>0</v>
      </c>
      <c r="DR407" s="179">
        <v>0</v>
      </c>
      <c r="DS407" s="179">
        <v>0</v>
      </c>
      <c r="DT407" s="179">
        <v>0</v>
      </c>
      <c r="DU407" s="179">
        <v>0</v>
      </c>
      <c r="DV407" s="179">
        <v>0</v>
      </c>
      <c r="DW407" s="179">
        <v>0</v>
      </c>
      <c r="DX407" s="179">
        <v>0</v>
      </c>
      <c r="DY407" s="179">
        <v>0</v>
      </c>
      <c r="DZ407" s="179">
        <v>0</v>
      </c>
      <c r="EA407" s="179">
        <v>0</v>
      </c>
      <c r="EB407" s="179">
        <v>0</v>
      </c>
      <c r="EC407" s="179">
        <v>0</v>
      </c>
      <c r="ED407" s="179">
        <v>0</v>
      </c>
      <c r="EE407" s="179">
        <v>0</v>
      </c>
      <c r="EF407" s="179">
        <v>0</v>
      </c>
      <c r="EG407" s="179">
        <v>0</v>
      </c>
      <c r="EH407" s="179">
        <v>0</v>
      </c>
      <c r="EI407" s="179">
        <v>0</v>
      </c>
      <c r="EJ407" s="179">
        <v>0</v>
      </c>
      <c r="EK407" s="179">
        <v>0</v>
      </c>
      <c r="EL407" s="179">
        <v>0</v>
      </c>
      <c r="EM407" s="179">
        <v>0</v>
      </c>
      <c r="EN407" s="179">
        <v>0</v>
      </c>
      <c r="EO407" s="179">
        <v>0</v>
      </c>
      <c r="EP407" s="179">
        <v>0</v>
      </c>
      <c r="EQ407" s="179">
        <v>0</v>
      </c>
      <c r="ER407" s="179">
        <v>0</v>
      </c>
      <c r="ES407" s="179">
        <v>0</v>
      </c>
      <c r="ET407" s="179">
        <v>0</v>
      </c>
      <c r="EU407" s="179">
        <v>0</v>
      </c>
      <c r="EV407" s="179">
        <v>0</v>
      </c>
      <c r="EW407" s="179">
        <v>0</v>
      </c>
      <c r="EX407" s="179">
        <v>0</v>
      </c>
      <c r="EY407" s="179">
        <v>0</v>
      </c>
      <c r="EZ407" s="179">
        <v>0</v>
      </c>
      <c r="FA407" s="179">
        <v>0</v>
      </c>
      <c r="FB407" s="179">
        <v>0</v>
      </c>
      <c r="FC407" s="179">
        <v>0</v>
      </c>
      <c r="FD407" s="179">
        <v>0</v>
      </c>
      <c r="FE407" s="179">
        <v>0</v>
      </c>
      <c r="FF407" s="179">
        <v>0</v>
      </c>
      <c r="FG407" s="179">
        <v>0</v>
      </c>
      <c r="FH407" s="179">
        <v>0</v>
      </c>
      <c r="FI407" s="179">
        <v>0</v>
      </c>
      <c r="FJ407" s="179">
        <v>0</v>
      </c>
      <c r="FK407" s="179">
        <v>0</v>
      </c>
      <c r="FL407" s="179">
        <v>0</v>
      </c>
      <c r="FM407" s="179">
        <v>0</v>
      </c>
      <c r="FN407" s="179">
        <v>0</v>
      </c>
      <c r="FO407" s="179">
        <v>0</v>
      </c>
      <c r="FP407" s="179">
        <v>0</v>
      </c>
      <c r="FQ407" s="179">
        <v>0</v>
      </c>
      <c r="FR407" s="179">
        <v>0</v>
      </c>
      <c r="FS407" s="179">
        <v>0</v>
      </c>
      <c r="FT407" s="179">
        <v>0</v>
      </c>
      <c r="FU407" s="179">
        <v>0</v>
      </c>
      <c r="FV407" s="179">
        <v>0</v>
      </c>
      <c r="FW407" s="179">
        <v>0</v>
      </c>
      <c r="FX407" s="179">
        <v>0</v>
      </c>
      <c r="FY407" s="179">
        <v>0</v>
      </c>
      <c r="FZ407" s="179">
        <v>0</v>
      </c>
      <c r="GA407" s="179">
        <v>0</v>
      </c>
    </row>
    <row r="408" spans="2:183">
      <c r="B408" s="180" t="s">
        <v>289</v>
      </c>
      <c r="C408" s="181" t="s">
        <v>48</v>
      </c>
      <c r="D408" s="94">
        <v>0</v>
      </c>
      <c r="E408" s="95">
        <v>0</v>
      </c>
      <c r="F408" s="95">
        <v>0</v>
      </c>
      <c r="G408" s="95">
        <v>0</v>
      </c>
      <c r="H408" s="95">
        <v>0</v>
      </c>
      <c r="I408" s="95">
        <v>0</v>
      </c>
      <c r="J408" s="95">
        <v>0</v>
      </c>
      <c r="K408" s="95">
        <v>0</v>
      </c>
      <c r="L408" s="95">
        <v>0</v>
      </c>
      <c r="M408" s="95">
        <v>0</v>
      </c>
      <c r="N408" s="95">
        <v>0</v>
      </c>
      <c r="O408" s="95">
        <v>0</v>
      </c>
      <c r="P408" s="95">
        <v>0</v>
      </c>
      <c r="Q408" s="95">
        <v>0</v>
      </c>
      <c r="R408" s="95">
        <v>0</v>
      </c>
      <c r="S408" s="95">
        <v>0</v>
      </c>
      <c r="T408" s="95">
        <v>0</v>
      </c>
      <c r="U408" s="95">
        <v>0</v>
      </c>
      <c r="V408" s="95">
        <v>0</v>
      </c>
      <c r="W408" s="95">
        <v>0</v>
      </c>
      <c r="X408" s="95">
        <v>0</v>
      </c>
      <c r="Y408" s="95">
        <v>0</v>
      </c>
      <c r="Z408" s="95">
        <v>0</v>
      </c>
      <c r="AA408" s="95">
        <v>0</v>
      </c>
      <c r="AB408" s="95">
        <v>0</v>
      </c>
      <c r="AC408" s="95">
        <v>0</v>
      </c>
      <c r="AD408" s="95">
        <v>0</v>
      </c>
      <c r="AE408" s="95">
        <v>0</v>
      </c>
      <c r="AF408" s="95">
        <v>0</v>
      </c>
      <c r="AG408" s="95">
        <v>0</v>
      </c>
      <c r="AH408" s="95">
        <v>0</v>
      </c>
      <c r="AI408" s="95">
        <v>0</v>
      </c>
      <c r="AJ408" s="95">
        <v>0</v>
      </c>
      <c r="AK408" s="95">
        <v>0</v>
      </c>
      <c r="AL408" s="95">
        <v>0</v>
      </c>
      <c r="AM408" s="95">
        <v>0</v>
      </c>
      <c r="AN408" s="95">
        <v>0</v>
      </c>
      <c r="AO408" s="95">
        <v>0</v>
      </c>
      <c r="AP408" s="95">
        <v>0</v>
      </c>
      <c r="AQ408" s="95">
        <v>0</v>
      </c>
      <c r="AR408" s="95">
        <v>0</v>
      </c>
      <c r="AS408" s="95">
        <v>0</v>
      </c>
      <c r="AT408" s="95">
        <v>0</v>
      </c>
      <c r="AU408" s="95">
        <v>0</v>
      </c>
      <c r="AV408" s="95">
        <v>0</v>
      </c>
      <c r="AW408" s="95">
        <v>0</v>
      </c>
      <c r="AX408" s="95">
        <v>0</v>
      </c>
      <c r="AY408" s="95">
        <v>0</v>
      </c>
      <c r="AZ408" s="95">
        <v>0</v>
      </c>
      <c r="BA408" s="95">
        <v>0</v>
      </c>
      <c r="BB408" s="95">
        <v>0</v>
      </c>
      <c r="BC408" s="95">
        <v>0</v>
      </c>
      <c r="BD408" s="95">
        <v>0</v>
      </c>
      <c r="BE408" s="95">
        <v>0</v>
      </c>
      <c r="BF408" s="95">
        <v>0</v>
      </c>
      <c r="BG408" s="95">
        <v>0</v>
      </c>
      <c r="BH408" s="95">
        <v>0</v>
      </c>
      <c r="BI408" s="95">
        <v>0</v>
      </c>
      <c r="BJ408" s="95">
        <v>0</v>
      </c>
      <c r="BK408" s="95">
        <v>0</v>
      </c>
      <c r="BL408" s="95">
        <v>0</v>
      </c>
      <c r="BM408" s="95">
        <v>0</v>
      </c>
      <c r="BN408" s="95">
        <v>0</v>
      </c>
      <c r="BO408" s="95">
        <v>0</v>
      </c>
      <c r="BP408" s="95">
        <v>0</v>
      </c>
      <c r="BQ408" s="95">
        <v>0</v>
      </c>
      <c r="BR408" s="95">
        <v>0</v>
      </c>
      <c r="BS408" s="95">
        <v>0</v>
      </c>
      <c r="BT408" s="95">
        <v>0</v>
      </c>
      <c r="BU408" s="95">
        <v>0</v>
      </c>
      <c r="BV408" s="95">
        <v>0</v>
      </c>
      <c r="BW408" s="95">
        <v>0</v>
      </c>
      <c r="BX408" s="95">
        <v>0</v>
      </c>
      <c r="BY408" s="95">
        <v>0</v>
      </c>
      <c r="BZ408" s="95">
        <v>0</v>
      </c>
      <c r="CA408" s="95">
        <v>0</v>
      </c>
      <c r="CB408" s="95">
        <v>0</v>
      </c>
      <c r="CC408" s="95">
        <v>0</v>
      </c>
      <c r="CD408" s="95">
        <v>0</v>
      </c>
      <c r="CE408" s="95">
        <v>0</v>
      </c>
      <c r="CF408" s="95">
        <v>0</v>
      </c>
      <c r="CG408" s="95">
        <v>0</v>
      </c>
      <c r="CH408" s="95">
        <v>0</v>
      </c>
      <c r="CI408" s="95">
        <v>0</v>
      </c>
      <c r="CJ408" s="95">
        <v>0</v>
      </c>
      <c r="CK408" s="95">
        <v>0</v>
      </c>
      <c r="CL408" s="95">
        <v>0</v>
      </c>
      <c r="CM408" s="95">
        <v>0</v>
      </c>
      <c r="CN408" s="95">
        <v>0</v>
      </c>
      <c r="CO408" s="95">
        <v>0</v>
      </c>
      <c r="CP408" s="95">
        <v>0</v>
      </c>
      <c r="CQ408" s="95">
        <v>0</v>
      </c>
      <c r="CR408" s="95">
        <v>0</v>
      </c>
      <c r="CS408" s="95">
        <v>0</v>
      </c>
      <c r="CT408" s="95">
        <v>0</v>
      </c>
      <c r="CU408" s="95">
        <v>0</v>
      </c>
      <c r="CV408" s="95">
        <v>0</v>
      </c>
      <c r="CW408" s="95">
        <v>0</v>
      </c>
      <c r="CX408" s="95">
        <v>0</v>
      </c>
      <c r="CY408" s="95">
        <v>0</v>
      </c>
      <c r="CZ408" s="95">
        <v>0</v>
      </c>
      <c r="DA408" s="95">
        <v>0</v>
      </c>
      <c r="DB408" s="95">
        <v>0</v>
      </c>
      <c r="DC408" s="95">
        <v>0</v>
      </c>
      <c r="DD408" s="95">
        <v>0</v>
      </c>
      <c r="DE408" s="95">
        <v>0</v>
      </c>
      <c r="DF408" s="95">
        <v>0</v>
      </c>
      <c r="DG408" s="95">
        <v>0</v>
      </c>
      <c r="DH408" s="95">
        <v>0</v>
      </c>
      <c r="DI408" s="95">
        <v>0</v>
      </c>
      <c r="DJ408" s="95">
        <v>0</v>
      </c>
      <c r="DK408" s="95">
        <v>0</v>
      </c>
      <c r="DL408" s="95">
        <v>0</v>
      </c>
      <c r="DM408" s="95">
        <v>0</v>
      </c>
      <c r="DN408" s="95">
        <v>0</v>
      </c>
      <c r="DO408" s="95">
        <v>0</v>
      </c>
      <c r="DP408" s="95">
        <v>0</v>
      </c>
      <c r="DQ408" s="95">
        <v>0</v>
      </c>
      <c r="DR408" s="95">
        <v>0</v>
      </c>
      <c r="DS408" s="95">
        <v>0</v>
      </c>
      <c r="DT408" s="95">
        <v>0</v>
      </c>
      <c r="DU408" s="95">
        <v>0</v>
      </c>
      <c r="DV408" s="95">
        <v>0</v>
      </c>
      <c r="DW408" s="95">
        <v>0</v>
      </c>
      <c r="DX408" s="95">
        <v>0</v>
      </c>
      <c r="DY408" s="95">
        <v>0</v>
      </c>
      <c r="DZ408" s="95">
        <v>0</v>
      </c>
      <c r="EA408" s="95">
        <v>0</v>
      </c>
      <c r="EB408" s="95">
        <v>0</v>
      </c>
      <c r="EC408" s="95">
        <v>0</v>
      </c>
      <c r="ED408" s="95">
        <v>0</v>
      </c>
      <c r="EE408" s="95">
        <v>0</v>
      </c>
      <c r="EF408" s="95">
        <v>0</v>
      </c>
      <c r="EG408" s="95">
        <v>0</v>
      </c>
      <c r="EH408" s="95">
        <v>0</v>
      </c>
      <c r="EI408" s="95">
        <v>0</v>
      </c>
      <c r="EJ408" s="95">
        <v>0</v>
      </c>
      <c r="EK408" s="95">
        <v>0</v>
      </c>
      <c r="EL408" s="95">
        <v>0</v>
      </c>
      <c r="EM408" s="95">
        <v>0</v>
      </c>
      <c r="EN408" s="95">
        <v>0</v>
      </c>
      <c r="EO408" s="95">
        <v>0</v>
      </c>
      <c r="EP408" s="95">
        <v>0</v>
      </c>
      <c r="EQ408" s="95">
        <v>0</v>
      </c>
      <c r="ER408" s="95">
        <v>0</v>
      </c>
      <c r="ES408" s="95">
        <v>0</v>
      </c>
      <c r="ET408" s="95">
        <v>0</v>
      </c>
      <c r="EU408" s="95">
        <v>0</v>
      </c>
      <c r="EV408" s="95">
        <v>0</v>
      </c>
      <c r="EW408" s="95">
        <v>0</v>
      </c>
      <c r="EX408" s="95">
        <v>0</v>
      </c>
      <c r="EY408" s="95">
        <v>0</v>
      </c>
      <c r="EZ408" s="95">
        <v>0</v>
      </c>
      <c r="FA408" s="95">
        <v>0</v>
      </c>
      <c r="FB408" s="95">
        <v>0</v>
      </c>
      <c r="FC408" s="95">
        <v>0</v>
      </c>
      <c r="FD408" s="95">
        <v>0</v>
      </c>
      <c r="FE408" s="95">
        <v>0</v>
      </c>
      <c r="FF408" s="95">
        <v>0</v>
      </c>
      <c r="FG408" s="95">
        <v>0</v>
      </c>
      <c r="FH408" s="95">
        <v>0</v>
      </c>
      <c r="FI408" s="95">
        <v>0</v>
      </c>
      <c r="FJ408" s="95">
        <v>0</v>
      </c>
      <c r="FK408" s="95">
        <v>0</v>
      </c>
      <c r="FL408" s="95">
        <v>0</v>
      </c>
      <c r="FM408" s="95">
        <v>0</v>
      </c>
      <c r="FN408" s="95">
        <v>0</v>
      </c>
      <c r="FO408" s="95">
        <v>0</v>
      </c>
      <c r="FP408" s="95">
        <v>0</v>
      </c>
      <c r="FQ408" s="95">
        <v>0</v>
      </c>
      <c r="FR408" s="95">
        <v>0</v>
      </c>
      <c r="FS408" s="95">
        <v>0</v>
      </c>
      <c r="FT408" s="95">
        <v>0</v>
      </c>
      <c r="FU408" s="95">
        <v>0</v>
      </c>
      <c r="FV408" s="95">
        <v>0</v>
      </c>
      <c r="FW408" s="95">
        <v>0</v>
      </c>
      <c r="FX408" s="95">
        <v>0</v>
      </c>
      <c r="FY408" s="95">
        <v>0</v>
      </c>
      <c r="FZ408" s="95">
        <v>0</v>
      </c>
      <c r="GA408" s="95">
        <v>0</v>
      </c>
    </row>
    <row r="409" spans="2:183">
      <c r="B409" s="44" t="s">
        <v>289</v>
      </c>
      <c r="C409" s="649" t="s">
        <v>232</v>
      </c>
      <c r="D409" s="182">
        <v>0</v>
      </c>
      <c r="E409" s="182">
        <v>0</v>
      </c>
      <c r="F409" s="182">
        <v>0</v>
      </c>
      <c r="G409" s="182">
        <v>0</v>
      </c>
      <c r="H409" s="182">
        <v>0</v>
      </c>
      <c r="I409" s="182">
        <v>0</v>
      </c>
      <c r="J409" s="182">
        <v>0</v>
      </c>
      <c r="K409" s="182">
        <v>0</v>
      </c>
      <c r="L409" s="182">
        <v>0</v>
      </c>
      <c r="M409" s="182">
        <v>0</v>
      </c>
      <c r="N409" s="182">
        <v>0</v>
      </c>
      <c r="O409" s="182">
        <v>0</v>
      </c>
      <c r="P409" s="182">
        <v>0</v>
      </c>
      <c r="Q409" s="182">
        <v>0</v>
      </c>
      <c r="R409" s="182">
        <v>0</v>
      </c>
      <c r="S409" s="182">
        <v>0</v>
      </c>
      <c r="T409" s="182">
        <v>0</v>
      </c>
      <c r="U409" s="182">
        <v>0</v>
      </c>
      <c r="V409" s="182">
        <v>0</v>
      </c>
      <c r="W409" s="182">
        <v>0</v>
      </c>
      <c r="X409" s="182">
        <v>0</v>
      </c>
      <c r="Y409" s="182">
        <v>0</v>
      </c>
      <c r="Z409" s="182">
        <v>0</v>
      </c>
      <c r="AA409" s="182">
        <v>0</v>
      </c>
      <c r="AB409" s="182">
        <v>0</v>
      </c>
      <c r="AC409" s="182">
        <v>0</v>
      </c>
      <c r="AD409" s="182">
        <v>0</v>
      </c>
      <c r="AE409" s="182">
        <v>0</v>
      </c>
      <c r="AF409" s="182">
        <v>0</v>
      </c>
      <c r="AG409" s="182">
        <v>0</v>
      </c>
      <c r="AH409" s="182">
        <v>0</v>
      </c>
      <c r="AI409" s="182">
        <v>0</v>
      </c>
      <c r="AJ409" s="182">
        <v>0</v>
      </c>
      <c r="AK409" s="182">
        <v>0</v>
      </c>
      <c r="AL409" s="182">
        <v>0</v>
      </c>
      <c r="AM409" s="182">
        <v>0</v>
      </c>
      <c r="AN409" s="182">
        <v>0</v>
      </c>
      <c r="AO409" s="182">
        <v>0</v>
      </c>
      <c r="AP409" s="182">
        <v>0</v>
      </c>
      <c r="AQ409" s="182">
        <v>0</v>
      </c>
      <c r="AR409" s="182">
        <v>0</v>
      </c>
      <c r="AS409" s="182">
        <v>0</v>
      </c>
      <c r="AT409" s="182">
        <v>0</v>
      </c>
      <c r="AU409" s="182">
        <v>0</v>
      </c>
      <c r="AV409" s="182">
        <v>0</v>
      </c>
      <c r="AW409" s="182">
        <v>0</v>
      </c>
      <c r="AX409" s="182">
        <v>0</v>
      </c>
      <c r="AY409" s="182">
        <v>0</v>
      </c>
      <c r="AZ409" s="182">
        <v>0</v>
      </c>
      <c r="BA409" s="182">
        <v>0</v>
      </c>
      <c r="BB409" s="182">
        <v>0</v>
      </c>
      <c r="BC409" s="182">
        <v>0</v>
      </c>
      <c r="BD409" s="182">
        <v>0</v>
      </c>
      <c r="BE409" s="182">
        <v>0</v>
      </c>
      <c r="BF409" s="182">
        <v>0</v>
      </c>
      <c r="BG409" s="182">
        <v>0</v>
      </c>
      <c r="BH409" s="182">
        <v>0</v>
      </c>
      <c r="BI409" s="182">
        <v>0</v>
      </c>
      <c r="BJ409" s="182">
        <v>0</v>
      </c>
      <c r="BK409" s="182">
        <v>0</v>
      </c>
      <c r="BL409" s="182">
        <v>0</v>
      </c>
      <c r="BM409" s="182">
        <v>0</v>
      </c>
      <c r="BN409" s="182">
        <v>0</v>
      </c>
      <c r="BO409" s="182">
        <v>0</v>
      </c>
      <c r="BP409" s="182">
        <v>0</v>
      </c>
      <c r="BQ409" s="182">
        <v>0</v>
      </c>
      <c r="BR409" s="182">
        <v>0</v>
      </c>
      <c r="BS409" s="182">
        <v>0</v>
      </c>
      <c r="BT409" s="182">
        <v>0</v>
      </c>
      <c r="BU409" s="182">
        <v>0</v>
      </c>
      <c r="BV409" s="182">
        <v>0</v>
      </c>
      <c r="BW409" s="182">
        <v>0</v>
      </c>
      <c r="BX409" s="182">
        <v>0</v>
      </c>
      <c r="BY409" s="182">
        <v>0</v>
      </c>
      <c r="BZ409" s="182">
        <v>0</v>
      </c>
      <c r="CA409" s="182">
        <v>0</v>
      </c>
      <c r="CB409" s="182">
        <v>0</v>
      </c>
      <c r="CC409" s="182">
        <v>0</v>
      </c>
      <c r="CD409" s="182">
        <v>0</v>
      </c>
      <c r="CE409" s="182">
        <v>0</v>
      </c>
      <c r="CF409" s="182">
        <v>0</v>
      </c>
      <c r="CG409" s="182">
        <v>0</v>
      </c>
      <c r="CH409" s="182">
        <v>0</v>
      </c>
      <c r="CI409" s="182">
        <v>0</v>
      </c>
      <c r="CJ409" s="182">
        <v>0</v>
      </c>
      <c r="CK409" s="182">
        <v>0</v>
      </c>
      <c r="CL409" s="182">
        <v>0</v>
      </c>
      <c r="CM409" s="182">
        <v>0</v>
      </c>
      <c r="CN409" s="182">
        <v>0</v>
      </c>
      <c r="CO409" s="182">
        <v>0</v>
      </c>
      <c r="CP409" s="182">
        <v>0</v>
      </c>
      <c r="CQ409" s="182">
        <v>0</v>
      </c>
      <c r="CR409" s="182">
        <v>0</v>
      </c>
      <c r="CS409" s="182">
        <v>0</v>
      </c>
      <c r="CT409" s="182">
        <v>0</v>
      </c>
      <c r="CU409" s="182">
        <v>0</v>
      </c>
      <c r="CV409" s="182">
        <v>0</v>
      </c>
      <c r="CW409" s="182">
        <v>0</v>
      </c>
      <c r="CX409" s="182">
        <v>0</v>
      </c>
      <c r="CY409" s="182">
        <v>0</v>
      </c>
      <c r="CZ409" s="182">
        <v>0</v>
      </c>
      <c r="DA409" s="182">
        <v>0</v>
      </c>
      <c r="DB409" s="182">
        <v>0</v>
      </c>
      <c r="DC409" s="182">
        <v>0</v>
      </c>
      <c r="DD409" s="182">
        <v>0</v>
      </c>
      <c r="DE409" s="182">
        <v>0</v>
      </c>
      <c r="DF409" s="182">
        <v>0</v>
      </c>
      <c r="DG409" s="182">
        <v>0</v>
      </c>
      <c r="DH409" s="182">
        <v>0</v>
      </c>
      <c r="DI409" s="182">
        <v>0</v>
      </c>
      <c r="DJ409" s="182">
        <v>0</v>
      </c>
      <c r="DK409" s="182">
        <v>0</v>
      </c>
      <c r="DL409" s="182">
        <v>0</v>
      </c>
      <c r="DM409" s="182">
        <v>0</v>
      </c>
      <c r="DN409" s="182">
        <v>0</v>
      </c>
      <c r="DO409" s="182">
        <v>0</v>
      </c>
      <c r="DP409" s="182">
        <v>0</v>
      </c>
      <c r="DQ409" s="182">
        <v>0</v>
      </c>
      <c r="DR409" s="182">
        <v>0</v>
      </c>
      <c r="DS409" s="182">
        <v>0</v>
      </c>
      <c r="DT409" s="182">
        <v>0</v>
      </c>
      <c r="DU409" s="182">
        <v>0</v>
      </c>
      <c r="DV409" s="182">
        <v>0</v>
      </c>
      <c r="DW409" s="182">
        <v>0</v>
      </c>
      <c r="DX409" s="182">
        <v>0</v>
      </c>
      <c r="DY409" s="182">
        <v>0</v>
      </c>
      <c r="DZ409" s="182">
        <v>0</v>
      </c>
      <c r="EA409" s="182">
        <v>0</v>
      </c>
      <c r="EB409" s="182">
        <v>0</v>
      </c>
      <c r="EC409" s="182">
        <v>0</v>
      </c>
      <c r="ED409" s="182">
        <v>0</v>
      </c>
      <c r="EE409" s="182">
        <v>0</v>
      </c>
      <c r="EF409" s="182">
        <v>0</v>
      </c>
      <c r="EG409" s="182">
        <v>0</v>
      </c>
      <c r="EH409" s="182">
        <v>0</v>
      </c>
      <c r="EI409" s="182">
        <v>0</v>
      </c>
      <c r="EJ409" s="182">
        <v>0</v>
      </c>
      <c r="EK409" s="182">
        <v>0</v>
      </c>
      <c r="EL409" s="182">
        <v>0</v>
      </c>
      <c r="EM409" s="182">
        <v>0</v>
      </c>
      <c r="EN409" s="182">
        <v>0</v>
      </c>
      <c r="EO409" s="182">
        <v>0</v>
      </c>
      <c r="EP409" s="182">
        <v>0</v>
      </c>
      <c r="EQ409" s="182">
        <v>0</v>
      </c>
      <c r="ER409" s="182">
        <v>0</v>
      </c>
      <c r="ES409" s="182">
        <v>0</v>
      </c>
      <c r="ET409" s="182">
        <v>0</v>
      </c>
      <c r="EU409" s="182">
        <v>0</v>
      </c>
      <c r="EV409" s="182">
        <v>0</v>
      </c>
      <c r="EW409" s="182">
        <v>0</v>
      </c>
      <c r="EX409" s="182">
        <v>0</v>
      </c>
      <c r="EY409" s="182">
        <v>0</v>
      </c>
      <c r="EZ409" s="182">
        <v>0</v>
      </c>
      <c r="FA409" s="182">
        <v>0</v>
      </c>
      <c r="FB409" s="182">
        <v>0</v>
      </c>
      <c r="FC409" s="182">
        <v>0</v>
      </c>
      <c r="FD409" s="182">
        <v>0</v>
      </c>
      <c r="FE409" s="182">
        <v>0</v>
      </c>
      <c r="FF409" s="182">
        <v>0</v>
      </c>
      <c r="FG409" s="182">
        <v>0</v>
      </c>
      <c r="FH409" s="182">
        <v>0</v>
      </c>
      <c r="FI409" s="182">
        <v>0</v>
      </c>
      <c r="FJ409" s="182">
        <v>0</v>
      </c>
      <c r="FK409" s="182">
        <v>0</v>
      </c>
      <c r="FL409" s="182">
        <v>0</v>
      </c>
      <c r="FM409" s="182">
        <v>0</v>
      </c>
      <c r="FN409" s="182">
        <v>0</v>
      </c>
      <c r="FO409" s="182">
        <v>0</v>
      </c>
      <c r="FP409" s="182">
        <v>0</v>
      </c>
      <c r="FQ409" s="182">
        <v>0</v>
      </c>
      <c r="FR409" s="182">
        <v>0</v>
      </c>
      <c r="FS409" s="182">
        <v>0</v>
      </c>
      <c r="FT409" s="182">
        <v>0</v>
      </c>
      <c r="FU409" s="182">
        <v>0</v>
      </c>
      <c r="FV409" s="182">
        <v>0</v>
      </c>
      <c r="FW409" s="182">
        <v>0</v>
      </c>
      <c r="FX409" s="182">
        <v>0</v>
      </c>
      <c r="FY409" s="182">
        <v>0</v>
      </c>
      <c r="FZ409" s="182">
        <v>0</v>
      </c>
      <c r="GA409" s="182">
        <v>0</v>
      </c>
    </row>
    <row r="410" spans="2:183">
      <c r="B410" s="43" t="s">
        <v>289</v>
      </c>
      <c r="C410" s="646" t="s">
        <v>49</v>
      </c>
      <c r="D410" s="17">
        <v>744</v>
      </c>
      <c r="E410" s="17">
        <v>672</v>
      </c>
      <c r="F410" s="17">
        <v>744</v>
      </c>
      <c r="G410" s="17">
        <v>720</v>
      </c>
      <c r="H410" s="17">
        <v>744</v>
      </c>
      <c r="I410" s="17">
        <v>720</v>
      </c>
      <c r="J410" s="17">
        <v>744</v>
      </c>
      <c r="K410" s="17">
        <v>744</v>
      </c>
      <c r="L410" s="17">
        <v>720</v>
      </c>
      <c r="M410" s="17">
        <v>744</v>
      </c>
      <c r="N410" s="17">
        <v>720</v>
      </c>
      <c r="O410" s="17">
        <v>744</v>
      </c>
      <c r="P410" s="17">
        <v>744</v>
      </c>
      <c r="Q410" s="17">
        <v>672</v>
      </c>
      <c r="R410" s="17">
        <v>744</v>
      </c>
      <c r="S410" s="17">
        <v>720</v>
      </c>
      <c r="T410" s="17">
        <v>744</v>
      </c>
      <c r="U410" s="17">
        <v>720</v>
      </c>
      <c r="V410" s="17">
        <v>744</v>
      </c>
      <c r="W410" s="17">
        <v>744</v>
      </c>
      <c r="X410" s="17">
        <v>720</v>
      </c>
      <c r="Y410" s="17">
        <v>744</v>
      </c>
      <c r="Z410" s="17">
        <v>720</v>
      </c>
      <c r="AA410" s="17">
        <v>744</v>
      </c>
      <c r="AB410" s="17">
        <v>744</v>
      </c>
      <c r="AC410" s="17">
        <v>672</v>
      </c>
      <c r="AD410" s="17">
        <v>744</v>
      </c>
      <c r="AE410" s="17">
        <v>720</v>
      </c>
      <c r="AF410" s="17">
        <v>744</v>
      </c>
      <c r="AG410" s="17">
        <v>720</v>
      </c>
      <c r="AH410" s="17">
        <v>744</v>
      </c>
      <c r="AI410" s="17">
        <v>744</v>
      </c>
      <c r="AJ410" s="17">
        <v>720</v>
      </c>
      <c r="AK410" s="17">
        <v>744</v>
      </c>
      <c r="AL410" s="17">
        <v>720</v>
      </c>
      <c r="AM410" s="17">
        <v>744</v>
      </c>
      <c r="AN410" s="17">
        <v>744</v>
      </c>
      <c r="AO410" s="17">
        <v>696</v>
      </c>
      <c r="AP410" s="17">
        <v>744</v>
      </c>
      <c r="AQ410" s="17">
        <v>720</v>
      </c>
      <c r="AR410" s="17">
        <v>744</v>
      </c>
      <c r="AS410" s="17">
        <v>720</v>
      </c>
      <c r="AT410" s="17">
        <v>744</v>
      </c>
      <c r="AU410" s="17">
        <v>744</v>
      </c>
      <c r="AV410" s="17">
        <v>720</v>
      </c>
      <c r="AW410" s="17">
        <v>744</v>
      </c>
      <c r="AX410" s="17">
        <v>720</v>
      </c>
      <c r="AY410" s="17">
        <v>744</v>
      </c>
      <c r="AZ410" s="17">
        <v>744</v>
      </c>
      <c r="BA410" s="17">
        <v>672</v>
      </c>
      <c r="BB410" s="17">
        <v>744</v>
      </c>
      <c r="BC410" s="17">
        <v>720</v>
      </c>
      <c r="BD410" s="17">
        <v>744</v>
      </c>
      <c r="BE410" s="17">
        <v>720</v>
      </c>
      <c r="BF410" s="17">
        <v>744</v>
      </c>
      <c r="BG410" s="17">
        <v>744</v>
      </c>
      <c r="BH410" s="17">
        <v>720</v>
      </c>
      <c r="BI410" s="17">
        <v>744</v>
      </c>
      <c r="BJ410" s="17">
        <v>720</v>
      </c>
      <c r="BK410" s="17">
        <v>744</v>
      </c>
      <c r="BL410" s="17">
        <v>744</v>
      </c>
      <c r="BM410" s="17">
        <v>672</v>
      </c>
      <c r="BN410" s="17">
        <v>744</v>
      </c>
      <c r="BO410" s="17">
        <v>720</v>
      </c>
      <c r="BP410" s="17">
        <v>744</v>
      </c>
      <c r="BQ410" s="17">
        <v>720</v>
      </c>
      <c r="BR410" s="17">
        <v>744</v>
      </c>
      <c r="BS410" s="17">
        <v>744</v>
      </c>
      <c r="BT410" s="17">
        <v>720</v>
      </c>
      <c r="BU410" s="17">
        <v>744</v>
      </c>
      <c r="BV410" s="17">
        <v>720</v>
      </c>
      <c r="BW410" s="17">
        <v>744</v>
      </c>
      <c r="BX410" s="17">
        <v>744</v>
      </c>
      <c r="BY410" s="17">
        <v>672</v>
      </c>
      <c r="BZ410" s="17">
        <v>744</v>
      </c>
      <c r="CA410" s="17">
        <v>720</v>
      </c>
      <c r="CB410" s="17">
        <v>744</v>
      </c>
      <c r="CC410" s="17">
        <v>720</v>
      </c>
      <c r="CD410" s="17">
        <v>744</v>
      </c>
      <c r="CE410" s="17">
        <v>744</v>
      </c>
      <c r="CF410" s="17">
        <v>720</v>
      </c>
      <c r="CG410" s="17">
        <v>744</v>
      </c>
      <c r="CH410" s="17">
        <v>720</v>
      </c>
      <c r="CI410" s="17">
        <v>744</v>
      </c>
      <c r="CJ410" s="17">
        <v>744</v>
      </c>
      <c r="CK410" s="17">
        <v>696</v>
      </c>
      <c r="CL410" s="17">
        <v>744</v>
      </c>
      <c r="CM410" s="17">
        <v>720</v>
      </c>
      <c r="CN410" s="17">
        <v>744</v>
      </c>
      <c r="CO410" s="17">
        <v>720</v>
      </c>
      <c r="CP410" s="17">
        <v>744</v>
      </c>
      <c r="CQ410" s="17">
        <v>744</v>
      </c>
      <c r="CR410" s="17">
        <v>720</v>
      </c>
      <c r="CS410" s="17">
        <v>744</v>
      </c>
      <c r="CT410" s="17">
        <v>720</v>
      </c>
      <c r="CU410" s="17">
        <v>744</v>
      </c>
      <c r="CV410" s="17">
        <v>744</v>
      </c>
      <c r="CW410" s="17">
        <v>672</v>
      </c>
      <c r="CX410" s="17">
        <v>744</v>
      </c>
      <c r="CY410" s="17">
        <v>720</v>
      </c>
      <c r="CZ410" s="17">
        <v>744</v>
      </c>
      <c r="DA410" s="17">
        <v>720</v>
      </c>
      <c r="DB410" s="17">
        <v>744</v>
      </c>
      <c r="DC410" s="17">
        <v>744</v>
      </c>
      <c r="DD410" s="17">
        <v>720</v>
      </c>
      <c r="DE410" s="17">
        <v>744</v>
      </c>
      <c r="DF410" s="17">
        <v>720</v>
      </c>
      <c r="DG410" s="17">
        <v>744</v>
      </c>
      <c r="DH410" s="17">
        <v>744</v>
      </c>
      <c r="DI410" s="17">
        <v>672</v>
      </c>
      <c r="DJ410" s="17">
        <v>744</v>
      </c>
      <c r="DK410" s="17">
        <v>720</v>
      </c>
      <c r="DL410" s="17">
        <v>744</v>
      </c>
      <c r="DM410" s="17">
        <v>720</v>
      </c>
      <c r="DN410" s="17">
        <v>744</v>
      </c>
      <c r="DO410" s="17">
        <v>744</v>
      </c>
      <c r="DP410" s="17">
        <v>720</v>
      </c>
      <c r="DQ410" s="17">
        <v>744</v>
      </c>
      <c r="DR410" s="17">
        <v>720</v>
      </c>
      <c r="DS410" s="17">
        <v>744</v>
      </c>
      <c r="DT410" s="17">
        <v>744</v>
      </c>
      <c r="DU410" s="17">
        <v>672</v>
      </c>
      <c r="DV410" s="17">
        <v>744</v>
      </c>
      <c r="DW410" s="17">
        <v>720</v>
      </c>
      <c r="DX410" s="17">
        <v>744</v>
      </c>
      <c r="DY410" s="17">
        <v>720</v>
      </c>
      <c r="DZ410" s="17">
        <v>744</v>
      </c>
      <c r="EA410" s="17">
        <v>744</v>
      </c>
      <c r="EB410" s="17">
        <v>720</v>
      </c>
      <c r="EC410" s="17">
        <v>744</v>
      </c>
      <c r="ED410" s="17">
        <v>720</v>
      </c>
      <c r="EE410" s="17">
        <v>744</v>
      </c>
      <c r="EF410" s="17">
        <v>744</v>
      </c>
      <c r="EG410" s="17">
        <v>696</v>
      </c>
      <c r="EH410" s="17">
        <v>744</v>
      </c>
      <c r="EI410" s="17">
        <v>720</v>
      </c>
      <c r="EJ410" s="17">
        <v>744</v>
      </c>
      <c r="EK410" s="17">
        <v>720</v>
      </c>
      <c r="EL410" s="17">
        <v>744</v>
      </c>
      <c r="EM410" s="17">
        <v>744</v>
      </c>
      <c r="EN410" s="17">
        <v>720</v>
      </c>
      <c r="EO410" s="17">
        <v>744</v>
      </c>
      <c r="EP410" s="17">
        <v>720</v>
      </c>
      <c r="EQ410" s="17">
        <v>744</v>
      </c>
      <c r="ER410" s="17">
        <v>744</v>
      </c>
      <c r="ES410" s="17">
        <v>672</v>
      </c>
      <c r="ET410" s="17">
        <v>744</v>
      </c>
      <c r="EU410" s="17">
        <v>720</v>
      </c>
      <c r="EV410" s="17">
        <v>744</v>
      </c>
      <c r="EW410" s="17">
        <v>720</v>
      </c>
      <c r="EX410" s="17">
        <v>744</v>
      </c>
      <c r="EY410" s="17">
        <v>744</v>
      </c>
      <c r="EZ410" s="17">
        <v>720</v>
      </c>
      <c r="FA410" s="17">
        <v>744</v>
      </c>
      <c r="FB410" s="17">
        <v>720</v>
      </c>
      <c r="FC410" s="17">
        <v>744</v>
      </c>
      <c r="FD410" s="17">
        <v>744</v>
      </c>
      <c r="FE410" s="17">
        <v>672</v>
      </c>
      <c r="FF410" s="17">
        <v>744</v>
      </c>
      <c r="FG410" s="17">
        <v>720</v>
      </c>
      <c r="FH410" s="17">
        <v>744</v>
      </c>
      <c r="FI410" s="17">
        <v>720</v>
      </c>
      <c r="FJ410" s="17">
        <v>744</v>
      </c>
      <c r="FK410" s="17">
        <v>744</v>
      </c>
      <c r="FL410" s="17">
        <v>720</v>
      </c>
      <c r="FM410" s="17">
        <v>744</v>
      </c>
      <c r="FN410" s="17">
        <v>720</v>
      </c>
      <c r="FO410" s="17">
        <v>744</v>
      </c>
      <c r="FP410" s="17">
        <v>744</v>
      </c>
      <c r="FQ410" s="17">
        <v>672</v>
      </c>
      <c r="FR410" s="17">
        <v>744</v>
      </c>
      <c r="FS410" s="17">
        <v>720</v>
      </c>
      <c r="FT410" s="17">
        <v>744</v>
      </c>
      <c r="FU410" s="17">
        <v>720</v>
      </c>
      <c r="FV410" s="17">
        <v>744</v>
      </c>
      <c r="FW410" s="17">
        <v>744</v>
      </c>
      <c r="FX410" s="17">
        <v>720</v>
      </c>
      <c r="FY410" s="17">
        <v>744</v>
      </c>
      <c r="FZ410" s="17">
        <v>720</v>
      </c>
      <c r="GA410" s="17">
        <v>744</v>
      </c>
    </row>
    <row r="411" spans="2:183">
      <c r="B411" s="43" t="s">
        <v>289</v>
      </c>
      <c r="C411" s="647" t="s">
        <v>50</v>
      </c>
      <c r="D411" s="85">
        <v>41249.69</v>
      </c>
      <c r="E411" s="85">
        <v>37271.29</v>
      </c>
      <c r="F411" s="85">
        <v>41199.67</v>
      </c>
      <c r="G411" s="85">
        <v>39969.519999999997</v>
      </c>
      <c r="H411" s="85">
        <v>40827.919999999998</v>
      </c>
      <c r="I411" s="85">
        <v>9115.41</v>
      </c>
      <c r="J411" s="85">
        <v>9464.39</v>
      </c>
      <c r="K411" s="85">
        <v>9334.31</v>
      </c>
      <c r="L411" s="85">
        <v>9114.4500000000007</v>
      </c>
      <c r="M411" s="85">
        <v>41200.28</v>
      </c>
      <c r="N411" s="85">
        <v>39838.26</v>
      </c>
      <c r="O411" s="85">
        <v>41490.14</v>
      </c>
      <c r="P411" s="85">
        <v>54424.39</v>
      </c>
      <c r="Q411" s="85">
        <v>49175.35</v>
      </c>
      <c r="R411" s="85">
        <v>54358.41</v>
      </c>
      <c r="S411" s="85">
        <v>52735.35</v>
      </c>
      <c r="T411" s="85">
        <v>53867.91</v>
      </c>
      <c r="U411" s="85">
        <v>12026.77</v>
      </c>
      <c r="V411" s="85">
        <v>12487.22</v>
      </c>
      <c r="W411" s="85">
        <v>12315.6</v>
      </c>
      <c r="X411" s="85">
        <v>12025.52</v>
      </c>
      <c r="Y411" s="85">
        <v>54359.19</v>
      </c>
      <c r="Z411" s="85">
        <v>52562.19</v>
      </c>
      <c r="AA411" s="85">
        <v>54741.66</v>
      </c>
      <c r="AB411" s="85">
        <v>72421.899999999994</v>
      </c>
      <c r="AC411" s="85">
        <v>60335.69</v>
      </c>
      <c r="AD411" s="85">
        <v>32505.599999999999</v>
      </c>
      <c r="AE411" s="85">
        <v>37008.07</v>
      </c>
      <c r="AF411" s="85">
        <v>54374.26</v>
      </c>
      <c r="AG411" s="85">
        <v>75279.45</v>
      </c>
      <c r="AH411" s="85">
        <v>128112.2</v>
      </c>
      <c r="AI411" s="85">
        <v>124583.41</v>
      </c>
      <c r="AJ411" s="85">
        <v>66206.850000000006</v>
      </c>
      <c r="AK411" s="85">
        <v>29041.96</v>
      </c>
      <c r="AL411" s="85">
        <v>55667.53</v>
      </c>
      <c r="AM411" s="85">
        <v>74764.56</v>
      </c>
      <c r="AN411" s="85">
        <v>72842.36</v>
      </c>
      <c r="AO411" s="85">
        <v>58780.29</v>
      </c>
      <c r="AP411" s="85">
        <v>32925.620000000003</v>
      </c>
      <c r="AQ411" s="85">
        <v>35175.99</v>
      </c>
      <c r="AR411" s="85">
        <v>56007.79</v>
      </c>
      <c r="AS411" s="85">
        <v>78351.09</v>
      </c>
      <c r="AT411" s="85">
        <v>125062.34</v>
      </c>
      <c r="AU411" s="85">
        <v>122422.45</v>
      </c>
      <c r="AV411" s="85">
        <v>66425.2</v>
      </c>
      <c r="AW411" s="85">
        <v>31032.21</v>
      </c>
      <c r="AX411" s="85">
        <v>56504.07</v>
      </c>
      <c r="AY411" s="85">
        <v>74772.070000000007</v>
      </c>
      <c r="AZ411" s="85">
        <v>72912.350000000006</v>
      </c>
      <c r="BA411" s="85">
        <v>64571.23</v>
      </c>
      <c r="BB411" s="85">
        <v>32359.88</v>
      </c>
      <c r="BC411" s="85">
        <v>32729.16</v>
      </c>
      <c r="BD411" s="85">
        <v>59403.55</v>
      </c>
      <c r="BE411" s="85">
        <v>79141.09</v>
      </c>
      <c r="BF411" s="85">
        <v>129185.57</v>
      </c>
      <c r="BG411" s="85">
        <v>127618.17</v>
      </c>
      <c r="BH411" s="85">
        <v>63839.88</v>
      </c>
      <c r="BI411" s="85">
        <v>32214.53</v>
      </c>
      <c r="BJ411" s="85">
        <v>60464.02</v>
      </c>
      <c r="BK411" s="85">
        <v>75300.63</v>
      </c>
      <c r="BL411" s="85">
        <v>75835.41</v>
      </c>
      <c r="BM411" s="85">
        <v>65279.73</v>
      </c>
      <c r="BN411" s="85">
        <v>33672.17</v>
      </c>
      <c r="BO411" s="85">
        <v>33789.01</v>
      </c>
      <c r="BP411" s="85">
        <v>58920.9</v>
      </c>
      <c r="BQ411" s="85">
        <v>80412.13</v>
      </c>
      <c r="BR411" s="85">
        <v>135334.32999999999</v>
      </c>
      <c r="BS411" s="85">
        <v>132988.10999999999</v>
      </c>
      <c r="BT411" s="85">
        <v>63612.72</v>
      </c>
      <c r="BU411" s="85">
        <v>32394.14</v>
      </c>
      <c r="BV411" s="85">
        <v>61884.23</v>
      </c>
      <c r="BW411" s="85">
        <v>76495.63</v>
      </c>
      <c r="BX411" s="85">
        <v>79619.710000000006</v>
      </c>
      <c r="BY411" s="85">
        <v>65490.21</v>
      </c>
      <c r="BZ411" s="85">
        <v>33313.89</v>
      </c>
      <c r="CA411" s="85">
        <v>37577.81</v>
      </c>
      <c r="CB411" s="85">
        <v>51661.93</v>
      </c>
      <c r="CC411" s="85">
        <v>87220.22</v>
      </c>
      <c r="CD411" s="85">
        <v>142153.91</v>
      </c>
      <c r="CE411" s="85">
        <v>137223.66</v>
      </c>
      <c r="CF411" s="85">
        <v>63250.36</v>
      </c>
      <c r="CG411" s="85">
        <v>36025.339999999997</v>
      </c>
      <c r="CH411" s="85">
        <v>60636.52</v>
      </c>
      <c r="CI411" s="85">
        <v>78583.44</v>
      </c>
      <c r="CJ411" s="85">
        <v>79922.62</v>
      </c>
      <c r="CK411" s="85">
        <v>66871.53</v>
      </c>
      <c r="CL411" s="85">
        <v>36477.58</v>
      </c>
      <c r="CM411" s="85">
        <v>41715.72</v>
      </c>
      <c r="CN411" s="85">
        <v>58793.39</v>
      </c>
      <c r="CO411" s="85">
        <v>83705.88</v>
      </c>
      <c r="CP411" s="85">
        <v>141987</v>
      </c>
      <c r="CQ411" s="85">
        <v>136959.22</v>
      </c>
      <c r="CR411" s="85">
        <v>72012.23</v>
      </c>
      <c r="CS411" s="85">
        <v>34651.050000000003</v>
      </c>
      <c r="CT411" s="85">
        <v>60209.56</v>
      </c>
      <c r="CU411" s="85">
        <v>82669.47</v>
      </c>
      <c r="CV411" s="85">
        <v>82695.98</v>
      </c>
      <c r="CW411" s="85">
        <v>66775.22</v>
      </c>
      <c r="CX411" s="85">
        <v>37924.94</v>
      </c>
      <c r="CY411" s="85">
        <v>41499.51</v>
      </c>
      <c r="CZ411" s="85">
        <v>61539.74</v>
      </c>
      <c r="DA411" s="85">
        <v>87603.36</v>
      </c>
      <c r="DB411" s="85">
        <v>143927.41</v>
      </c>
      <c r="DC411" s="85">
        <v>136989.64000000001</v>
      </c>
      <c r="DD411" s="85">
        <v>76688.58</v>
      </c>
      <c r="DE411" s="85">
        <v>36106.410000000003</v>
      </c>
      <c r="DF411" s="85">
        <v>64168.95</v>
      </c>
      <c r="DG411" s="85">
        <v>83993.83</v>
      </c>
      <c r="DH411" s="85">
        <v>84724.84</v>
      </c>
      <c r="DI411" s="85">
        <v>69301.73</v>
      </c>
      <c r="DJ411" s="85">
        <v>38021.589999999997</v>
      </c>
      <c r="DK411" s="85">
        <v>40859.97</v>
      </c>
      <c r="DL411" s="85">
        <v>66167.95</v>
      </c>
      <c r="DM411" s="85">
        <v>90243.199999999997</v>
      </c>
      <c r="DN411" s="85">
        <v>146112.48000000001</v>
      </c>
      <c r="DO411" s="85">
        <v>142762.73000000001</v>
      </c>
      <c r="DP411" s="85">
        <v>76884.13</v>
      </c>
      <c r="DQ411" s="85">
        <v>36503.17</v>
      </c>
      <c r="DR411" s="85">
        <v>66596.2</v>
      </c>
      <c r="DS411" s="85">
        <v>86753.74</v>
      </c>
      <c r="DT411" s="85">
        <v>85442.32</v>
      </c>
      <c r="DU411" s="85">
        <v>75101.47</v>
      </c>
      <c r="DV411" s="85">
        <v>38566.19</v>
      </c>
      <c r="DW411" s="85">
        <v>37825.29</v>
      </c>
      <c r="DX411" s="85">
        <v>69731.14</v>
      </c>
      <c r="DY411" s="85">
        <v>92584.58</v>
      </c>
      <c r="DZ411" s="85">
        <v>150577.67000000001</v>
      </c>
      <c r="EA411" s="85">
        <v>149248.81</v>
      </c>
      <c r="EB411" s="85">
        <v>75227.27</v>
      </c>
      <c r="EC411" s="85">
        <v>37390.559999999998</v>
      </c>
      <c r="ED411" s="85">
        <v>71093.41</v>
      </c>
      <c r="EE411" s="85">
        <v>87701.16</v>
      </c>
      <c r="EF411" s="85">
        <v>90274.35</v>
      </c>
      <c r="EG411" s="85">
        <v>75544.179999999993</v>
      </c>
      <c r="EH411" s="85">
        <v>38068.089999999997</v>
      </c>
      <c r="EI411" s="85">
        <v>43328.4</v>
      </c>
      <c r="EJ411" s="85">
        <v>58868.38</v>
      </c>
      <c r="EK411" s="85">
        <v>99445.77</v>
      </c>
      <c r="EL411" s="85">
        <v>162108.22</v>
      </c>
      <c r="EM411" s="85">
        <v>157083.85999999999</v>
      </c>
      <c r="EN411" s="85">
        <v>73218.77</v>
      </c>
      <c r="EO411" s="85">
        <v>38357.019999999997</v>
      </c>
      <c r="EP411" s="85">
        <v>71479.09</v>
      </c>
      <c r="EQ411" s="85">
        <v>89531.83</v>
      </c>
      <c r="ER411" s="85">
        <v>90993.7</v>
      </c>
      <c r="ES411" s="85">
        <v>78330.97</v>
      </c>
      <c r="ET411" s="85">
        <v>40265.120000000003</v>
      </c>
      <c r="EU411" s="85">
        <v>42228.32</v>
      </c>
      <c r="EV411" s="85">
        <v>73915.03</v>
      </c>
      <c r="EW411" s="85">
        <v>92779.15</v>
      </c>
      <c r="EX411" s="85">
        <v>166881.76999999999</v>
      </c>
      <c r="EY411" s="85">
        <v>159437.95000000001</v>
      </c>
      <c r="EZ411" s="85">
        <v>75046.320000000007</v>
      </c>
      <c r="FA411" s="85">
        <v>37819.58</v>
      </c>
      <c r="FB411" s="85">
        <v>75183.009999999995</v>
      </c>
      <c r="FC411" s="85">
        <v>92145.09</v>
      </c>
      <c r="FD411" s="85">
        <v>94187.08</v>
      </c>
      <c r="FE411" s="85">
        <v>78468.56</v>
      </c>
      <c r="FF411" s="85">
        <v>42450.26</v>
      </c>
      <c r="FG411" s="85">
        <v>49518.76</v>
      </c>
      <c r="FH411" s="85">
        <v>69151.33</v>
      </c>
      <c r="FI411" s="85">
        <v>98511.32</v>
      </c>
      <c r="FJ411" s="85">
        <v>167587.09</v>
      </c>
      <c r="FK411" s="85">
        <v>160443.98000000001</v>
      </c>
      <c r="FL411" s="85">
        <v>85635.8</v>
      </c>
      <c r="FM411" s="85">
        <v>38062.78</v>
      </c>
      <c r="FN411" s="85">
        <v>72573.119999999995</v>
      </c>
      <c r="FO411" s="85">
        <v>97233.78</v>
      </c>
      <c r="FP411" s="85">
        <v>97419.78</v>
      </c>
      <c r="FQ411" s="85">
        <v>78664.37</v>
      </c>
      <c r="FR411" s="85">
        <v>44677.38</v>
      </c>
      <c r="FS411" s="85">
        <v>48888.38</v>
      </c>
      <c r="FT411" s="85">
        <v>72496.73</v>
      </c>
      <c r="FU411" s="85">
        <v>102302.05</v>
      </c>
      <c r="FV411" s="85">
        <v>170452.16</v>
      </c>
      <c r="FW411" s="85">
        <v>161380.28</v>
      </c>
      <c r="FX411" s="85">
        <v>91908.23</v>
      </c>
      <c r="FY411" s="85">
        <v>40969.599999999999</v>
      </c>
      <c r="FZ411" s="85">
        <v>75594.06</v>
      </c>
      <c r="GA411" s="85">
        <v>98948.71</v>
      </c>
    </row>
    <row r="412" spans="2:183">
      <c r="B412" s="43" t="s">
        <v>289</v>
      </c>
      <c r="C412" s="647" t="s">
        <v>51</v>
      </c>
      <c r="D412" s="86">
        <v>17.689987606194332</v>
      </c>
      <c r="E412" s="86">
        <v>17.690024728156402</v>
      </c>
      <c r="F412" s="86">
        <v>17.690005925340706</v>
      </c>
      <c r="G412" s="86">
        <v>17.690011684311155</v>
      </c>
      <c r="H412" s="86">
        <v>17.689969973613177</v>
      </c>
      <c r="I412" s="86">
        <v>17.689863960100137</v>
      </c>
      <c r="J412" s="86">
        <v>17.690117941720715</v>
      </c>
      <c r="K412" s="86">
        <v>17.690008717734905</v>
      </c>
      <c r="L412" s="86">
        <v>17.690060749568154</v>
      </c>
      <c r="M412" s="86">
        <v>17.690039974066231</v>
      </c>
      <c r="N412" s="86">
        <v>17.690011633999699</v>
      </c>
      <c r="O412" s="86">
        <v>17.690005969131064</v>
      </c>
      <c r="P412" s="86">
        <v>23.339976241632037</v>
      </c>
      <c r="Q412" s="86">
        <v>23.340033508787752</v>
      </c>
      <c r="R412" s="86">
        <v>23.340007213458254</v>
      </c>
      <c r="S412" s="86">
        <v>23.340009028785893</v>
      </c>
      <c r="T412" s="86">
        <v>23.339952425724775</v>
      </c>
      <c r="U412" s="86">
        <v>23.339808651438997</v>
      </c>
      <c r="V412" s="86">
        <v>23.340161866133343</v>
      </c>
      <c r="W412" s="86">
        <v>23.340029564492287</v>
      </c>
      <c r="X412" s="86">
        <v>23.340100537623975</v>
      </c>
      <c r="Y412" s="86">
        <v>23.340041476850679</v>
      </c>
      <c r="Z412" s="86">
        <v>23.340019182778128</v>
      </c>
      <c r="AA412" s="86">
        <v>23.340010232796111</v>
      </c>
      <c r="AB412" s="86">
        <v>45.02001665982867</v>
      </c>
      <c r="AC412" s="86">
        <v>45.019914938068943</v>
      </c>
      <c r="AD412" s="86">
        <v>45.019736022048946</v>
      </c>
      <c r="AE412" s="86">
        <v>45.01979222422267</v>
      </c>
      <c r="AF412" s="86">
        <v>45.020003643047581</v>
      </c>
      <c r="AG412" s="86">
        <v>45.020094131437148</v>
      </c>
      <c r="AH412" s="86">
        <v>45.020048002755061</v>
      </c>
      <c r="AI412" s="86">
        <v>45.02000513137402</v>
      </c>
      <c r="AJ412" s="86">
        <v>45.019991704122788</v>
      </c>
      <c r="AK412" s="86">
        <v>45.020012711404604</v>
      </c>
      <c r="AL412" s="86">
        <v>45.019878529085894</v>
      </c>
      <c r="AM412" s="86">
        <v>45.019907268019509</v>
      </c>
      <c r="AN412" s="86">
        <v>45.02</v>
      </c>
      <c r="AO412" s="86">
        <v>45.019944089150997</v>
      </c>
      <c r="AP412" s="86">
        <v>45.019716692189895</v>
      </c>
      <c r="AQ412" s="86">
        <v>45.020080886681846</v>
      </c>
      <c r="AR412" s="86">
        <v>45.020167837564109</v>
      </c>
      <c r="AS412" s="86">
        <v>45.02004757636351</v>
      </c>
      <c r="AT412" s="86">
        <v>45.01997530535327</v>
      </c>
      <c r="AU412" s="86">
        <v>45.020005221951315</v>
      </c>
      <c r="AV412" s="86">
        <v>45.019993764656441</v>
      </c>
      <c r="AW412" s="86">
        <v>45.01988974321776</v>
      </c>
      <c r="AX412" s="86">
        <v>45.019934825391012</v>
      </c>
      <c r="AY412" s="86">
        <v>45.02009200052985</v>
      </c>
      <c r="AZ412" s="86">
        <v>46.100081562458513</v>
      </c>
      <c r="BA412" s="86">
        <v>46.099915755204613</v>
      </c>
      <c r="BB412" s="86">
        <v>46.09997863095662</v>
      </c>
      <c r="BC412" s="86">
        <v>46.10000563412023</v>
      </c>
      <c r="BD412" s="86">
        <v>46.100009312576638</v>
      </c>
      <c r="BE412" s="86">
        <v>46.099905052046623</v>
      </c>
      <c r="BF412" s="86">
        <v>46.100000356851005</v>
      </c>
      <c r="BG412" s="86">
        <v>46.100000361233832</v>
      </c>
      <c r="BH412" s="86">
        <v>46.100100374780659</v>
      </c>
      <c r="BI412" s="86">
        <v>46.099785346307961</v>
      </c>
      <c r="BJ412" s="86">
        <v>46.100138763933579</v>
      </c>
      <c r="BK412" s="86">
        <v>46.099980409202779</v>
      </c>
      <c r="BL412" s="86">
        <v>47.260077026622795</v>
      </c>
      <c r="BM412" s="86">
        <v>47.259974371782903</v>
      </c>
      <c r="BN412" s="86">
        <v>47.259849261042255</v>
      </c>
      <c r="BO412" s="86">
        <v>47.260000559471862</v>
      </c>
      <c r="BP412" s="86">
        <v>47.259974012223879</v>
      </c>
      <c r="BQ412" s="86">
        <v>47.260108846416067</v>
      </c>
      <c r="BR412" s="86">
        <v>47.260042394041079</v>
      </c>
      <c r="BS412" s="86">
        <v>47.259960127506687</v>
      </c>
      <c r="BT412" s="86">
        <v>47.259862409176684</v>
      </c>
      <c r="BU412" s="86">
        <v>47.259668830695162</v>
      </c>
      <c r="BV412" s="86">
        <v>47.260073008308893</v>
      </c>
      <c r="BW412" s="86">
        <v>47.260075002625719</v>
      </c>
      <c r="BX412" s="86">
        <v>48.490060780277474</v>
      </c>
      <c r="BY412" s="86">
        <v>48.490074708090539</v>
      </c>
      <c r="BZ412" s="86">
        <v>48.489716606261737</v>
      </c>
      <c r="CA412" s="86">
        <v>48.489999483844322</v>
      </c>
      <c r="CB412" s="86">
        <v>48.490186876413773</v>
      </c>
      <c r="CC412" s="86">
        <v>48.489890089118433</v>
      </c>
      <c r="CD412" s="86">
        <v>48.490048130549425</v>
      </c>
      <c r="CE412" s="86">
        <v>48.489953850611677</v>
      </c>
      <c r="CF412" s="86">
        <v>48.490003066543999</v>
      </c>
      <c r="CG412" s="86">
        <v>48.490241473066455</v>
      </c>
      <c r="CH412" s="86">
        <v>48.489820071971209</v>
      </c>
      <c r="CI412" s="86">
        <v>48.490037701853012</v>
      </c>
      <c r="CJ412" s="86">
        <v>49.779896855847326</v>
      </c>
      <c r="CK412" s="86">
        <v>49.780048237974007</v>
      </c>
      <c r="CL412" s="86">
        <v>49.779715603591804</v>
      </c>
      <c r="CM412" s="86">
        <v>49.780095465393799</v>
      </c>
      <c r="CN412" s="86">
        <v>49.780188982778185</v>
      </c>
      <c r="CO412" s="86">
        <v>49.779889623673824</v>
      </c>
      <c r="CP412" s="86">
        <v>49.780001332262849</v>
      </c>
      <c r="CQ412" s="86">
        <v>49.780001381170287</v>
      </c>
      <c r="CR412" s="86">
        <v>49.779989077913193</v>
      </c>
      <c r="CS412" s="86">
        <v>49.780269509251809</v>
      </c>
      <c r="CT412" s="86">
        <v>49.780125836082377</v>
      </c>
      <c r="CU412" s="86">
        <v>49.779894020593723</v>
      </c>
      <c r="CV412" s="86">
        <v>51.11</v>
      </c>
      <c r="CW412" s="86">
        <v>51.110003827018751</v>
      </c>
      <c r="CX412" s="86">
        <v>51.109712545314885</v>
      </c>
      <c r="CY412" s="86">
        <v>51.110288684171636</v>
      </c>
      <c r="CZ412" s="86">
        <v>51.110193844160591</v>
      </c>
      <c r="DA412" s="86">
        <v>51.109882031714918</v>
      </c>
      <c r="DB412" s="86">
        <v>51.110041441319872</v>
      </c>
      <c r="DC412" s="86">
        <v>51.110006753000611</v>
      </c>
      <c r="DD412" s="86">
        <v>51.110046252482569</v>
      </c>
      <c r="DE412" s="86">
        <v>51.109646825677686</v>
      </c>
      <c r="DF412" s="86">
        <v>51.109867703164447</v>
      </c>
      <c r="DG412" s="86">
        <v>51.110101680063771</v>
      </c>
      <c r="DH412" s="86">
        <v>52.499885364448104</v>
      </c>
      <c r="DI412" s="86">
        <v>52.500117421573748</v>
      </c>
      <c r="DJ412" s="86">
        <v>52.500055231835624</v>
      </c>
      <c r="DK412" s="86">
        <v>52.499672358632388</v>
      </c>
      <c r="DL412" s="86">
        <v>52.500079343669171</v>
      </c>
      <c r="DM412" s="86">
        <v>52.499941823935956</v>
      </c>
      <c r="DN412" s="86">
        <v>52.499902985879061</v>
      </c>
      <c r="DO412" s="86">
        <v>52.500001838715256</v>
      </c>
      <c r="DP412" s="86">
        <v>52.499986343088921</v>
      </c>
      <c r="DQ412" s="86">
        <v>52.499884941751766</v>
      </c>
      <c r="DR412" s="86">
        <v>52.499960583366182</v>
      </c>
      <c r="DS412" s="86">
        <v>52.500069593633697</v>
      </c>
      <c r="DT412" s="86">
        <v>53.920093903231717</v>
      </c>
      <c r="DU412" s="86">
        <v>53.920054852350972</v>
      </c>
      <c r="DV412" s="86">
        <v>53.919874169870681</v>
      </c>
      <c r="DW412" s="86">
        <v>53.919815825861356</v>
      </c>
      <c r="DX412" s="86">
        <v>53.92013794916604</v>
      </c>
      <c r="DY412" s="86">
        <v>53.92009644335991</v>
      </c>
      <c r="DZ412" s="86">
        <v>53.920049702607955</v>
      </c>
      <c r="EA412" s="86">
        <v>53.919952167111639</v>
      </c>
      <c r="EB412" s="86">
        <v>53.920174030218753</v>
      </c>
      <c r="EC412" s="86">
        <v>53.919619294830191</v>
      </c>
      <c r="ED412" s="86">
        <v>53.919916571861968</v>
      </c>
      <c r="EE412" s="86">
        <v>53.919840640389545</v>
      </c>
      <c r="EF412" s="86">
        <v>55.409891910803395</v>
      </c>
      <c r="EG412" s="86">
        <v>55.409888731598905</v>
      </c>
      <c r="EH412" s="86">
        <v>55.409647322533218</v>
      </c>
      <c r="EI412" s="86">
        <v>55.409995396183945</v>
      </c>
      <c r="EJ412" s="86">
        <v>55.410227689874901</v>
      </c>
      <c r="EK412" s="86">
        <v>55.409877808918338</v>
      </c>
      <c r="EL412" s="86">
        <v>55.41005807335906</v>
      </c>
      <c r="EM412" s="86">
        <v>55.40994165661354</v>
      </c>
      <c r="EN412" s="86">
        <v>55.409996972907521</v>
      </c>
      <c r="EO412" s="86">
        <v>55.410002311337102</v>
      </c>
      <c r="EP412" s="86">
        <v>55.410147286821704</v>
      </c>
      <c r="EQ412" s="86">
        <v>55.409874923413028</v>
      </c>
      <c r="ER412" s="86">
        <v>56.950080737022617</v>
      </c>
      <c r="ES412" s="86">
        <v>56.950168311000922</v>
      </c>
      <c r="ET412" s="86">
        <v>56.949662673436777</v>
      </c>
      <c r="EU412" s="86">
        <v>56.949858395144979</v>
      </c>
      <c r="EV412" s="86">
        <v>56.950149858616669</v>
      </c>
      <c r="EW412" s="86">
        <v>56.950120616525375</v>
      </c>
      <c r="EX412" s="86">
        <v>56.950015697944245</v>
      </c>
      <c r="EY412" s="86">
        <v>56.950057329413738</v>
      </c>
      <c r="EZ412" s="86">
        <v>56.949915007285092</v>
      </c>
      <c r="FA412" s="86">
        <v>56.95033730875798</v>
      </c>
      <c r="FB412" s="86">
        <v>56.949922736637973</v>
      </c>
      <c r="FC412" s="86">
        <v>56.949993819530285</v>
      </c>
      <c r="FD412" s="86">
        <v>58.550023000509739</v>
      </c>
      <c r="FE412" s="86">
        <v>58.549888076406504</v>
      </c>
      <c r="FF412" s="86">
        <v>58.549660014068387</v>
      </c>
      <c r="FG412" s="86">
        <v>58.550115282293824</v>
      </c>
      <c r="FH412" s="86">
        <v>58.550226068108316</v>
      </c>
      <c r="FI412" s="86">
        <v>58.549865677673971</v>
      </c>
      <c r="FJ412" s="86">
        <v>58.55000366839139</v>
      </c>
      <c r="FK412" s="86">
        <v>58.550000182462448</v>
      </c>
      <c r="FL412" s="86">
        <v>58.549989402506483</v>
      </c>
      <c r="FM412" s="86">
        <v>58.550016151609775</v>
      </c>
      <c r="FN412" s="86">
        <v>58.549846310235495</v>
      </c>
      <c r="FO412" s="86">
        <v>58.549876558077919</v>
      </c>
      <c r="FP412" s="86">
        <v>60.21</v>
      </c>
      <c r="FQ412" s="86">
        <v>60.210003827018745</v>
      </c>
      <c r="FR412" s="86">
        <v>60.209668072719431</v>
      </c>
      <c r="FS412" s="86">
        <v>60.210330558155569</v>
      </c>
      <c r="FT412" s="86">
        <v>60.210230387190009</v>
      </c>
      <c r="FU412" s="86">
        <v>60.209906479350714</v>
      </c>
      <c r="FV412" s="86">
        <v>60.210020629044564</v>
      </c>
      <c r="FW412" s="86">
        <v>60.210007126094567</v>
      </c>
      <c r="FX412" s="86">
        <v>60.210048085111957</v>
      </c>
      <c r="FY412" s="86">
        <v>60.209567198177673</v>
      </c>
      <c r="FZ412" s="86">
        <v>60.209843012003091</v>
      </c>
      <c r="GA412" s="86">
        <v>60.210120543510669</v>
      </c>
    </row>
    <row r="413" spans="2:183">
      <c r="B413" s="43" t="s">
        <v>289</v>
      </c>
      <c r="C413" s="647" t="s">
        <v>52</v>
      </c>
      <c r="D413" s="87">
        <v>0</v>
      </c>
      <c r="E413" s="87">
        <v>0</v>
      </c>
      <c r="F413" s="87">
        <v>0</v>
      </c>
      <c r="G413" s="87">
        <v>0</v>
      </c>
      <c r="H413" s="87">
        <v>0</v>
      </c>
      <c r="I413" s="87">
        <v>0</v>
      </c>
      <c r="J413" s="87">
        <v>0</v>
      </c>
      <c r="K413" s="87">
        <v>0</v>
      </c>
      <c r="L413" s="87">
        <v>0</v>
      </c>
      <c r="M413" s="87">
        <v>0</v>
      </c>
      <c r="N413" s="87">
        <v>0</v>
      </c>
      <c r="O413" s="87">
        <v>0</v>
      </c>
      <c r="P413" s="87">
        <v>0</v>
      </c>
      <c r="Q413" s="87">
        <v>0</v>
      </c>
      <c r="R413" s="87">
        <v>0</v>
      </c>
      <c r="S413" s="87">
        <v>0</v>
      </c>
      <c r="T413" s="87">
        <v>0</v>
      </c>
      <c r="U413" s="87">
        <v>0</v>
      </c>
      <c r="V413" s="87">
        <v>0</v>
      </c>
      <c r="W413" s="87">
        <v>0</v>
      </c>
      <c r="X413" s="87">
        <v>0</v>
      </c>
      <c r="Y413" s="87">
        <v>0</v>
      </c>
      <c r="Z413" s="87">
        <v>0</v>
      </c>
      <c r="AA413" s="87">
        <v>0</v>
      </c>
      <c r="AB413" s="87">
        <v>0</v>
      </c>
      <c r="AC413" s="87">
        <v>0</v>
      </c>
      <c r="AD413" s="87">
        <v>0</v>
      </c>
      <c r="AE413" s="87">
        <v>0</v>
      </c>
      <c r="AF413" s="87">
        <v>0</v>
      </c>
      <c r="AG413" s="87">
        <v>0</v>
      </c>
      <c r="AH413" s="87">
        <v>0</v>
      </c>
      <c r="AI413" s="87">
        <v>0</v>
      </c>
      <c r="AJ413" s="87">
        <v>0</v>
      </c>
      <c r="AK413" s="87">
        <v>0</v>
      </c>
      <c r="AL413" s="87">
        <v>0</v>
      </c>
      <c r="AM413" s="87">
        <v>0</v>
      </c>
      <c r="AN413" s="87">
        <v>0</v>
      </c>
      <c r="AO413" s="87">
        <v>0</v>
      </c>
      <c r="AP413" s="87">
        <v>0</v>
      </c>
      <c r="AQ413" s="87">
        <v>0</v>
      </c>
      <c r="AR413" s="87">
        <v>0</v>
      </c>
      <c r="AS413" s="87">
        <v>0</v>
      </c>
      <c r="AT413" s="87">
        <v>0</v>
      </c>
      <c r="AU413" s="87">
        <v>0</v>
      </c>
      <c r="AV413" s="87">
        <v>0</v>
      </c>
      <c r="AW413" s="87">
        <v>0</v>
      </c>
      <c r="AX413" s="87">
        <v>0</v>
      </c>
      <c r="AY413" s="87">
        <v>0</v>
      </c>
      <c r="AZ413" s="87">
        <v>0</v>
      </c>
      <c r="BA413" s="87">
        <v>0</v>
      </c>
      <c r="BB413" s="87">
        <v>0</v>
      </c>
      <c r="BC413" s="87">
        <v>0</v>
      </c>
      <c r="BD413" s="87">
        <v>0</v>
      </c>
      <c r="BE413" s="87">
        <v>0</v>
      </c>
      <c r="BF413" s="87">
        <v>0</v>
      </c>
      <c r="BG413" s="87">
        <v>0</v>
      </c>
      <c r="BH413" s="87">
        <v>0</v>
      </c>
      <c r="BI413" s="87">
        <v>0</v>
      </c>
      <c r="BJ413" s="87">
        <v>0</v>
      </c>
      <c r="BK413" s="87">
        <v>0</v>
      </c>
      <c r="BL413" s="87">
        <v>0</v>
      </c>
      <c r="BM413" s="87">
        <v>0</v>
      </c>
      <c r="BN413" s="87">
        <v>0</v>
      </c>
      <c r="BO413" s="87">
        <v>0</v>
      </c>
      <c r="BP413" s="87">
        <v>0</v>
      </c>
      <c r="BQ413" s="87">
        <v>0</v>
      </c>
      <c r="BR413" s="87">
        <v>0</v>
      </c>
      <c r="BS413" s="87">
        <v>0</v>
      </c>
      <c r="BT413" s="87">
        <v>0</v>
      </c>
      <c r="BU413" s="87">
        <v>0</v>
      </c>
      <c r="BV413" s="87">
        <v>0</v>
      </c>
      <c r="BW413" s="87">
        <v>0</v>
      </c>
      <c r="BX413" s="87">
        <v>0</v>
      </c>
      <c r="BY413" s="87">
        <v>0</v>
      </c>
      <c r="BZ413" s="87">
        <v>0</v>
      </c>
      <c r="CA413" s="87">
        <v>0</v>
      </c>
      <c r="CB413" s="87">
        <v>0</v>
      </c>
      <c r="CC413" s="87">
        <v>0</v>
      </c>
      <c r="CD413" s="87">
        <v>0</v>
      </c>
      <c r="CE413" s="87">
        <v>0</v>
      </c>
      <c r="CF413" s="87">
        <v>0</v>
      </c>
      <c r="CG413" s="87">
        <v>0</v>
      </c>
      <c r="CH413" s="87">
        <v>0</v>
      </c>
      <c r="CI413" s="87">
        <v>0</v>
      </c>
      <c r="CJ413" s="87">
        <v>0</v>
      </c>
      <c r="CK413" s="87">
        <v>0</v>
      </c>
      <c r="CL413" s="87">
        <v>0</v>
      </c>
      <c r="CM413" s="87">
        <v>0</v>
      </c>
      <c r="CN413" s="87">
        <v>0</v>
      </c>
      <c r="CO413" s="87">
        <v>0</v>
      </c>
      <c r="CP413" s="87">
        <v>0</v>
      </c>
      <c r="CQ413" s="87">
        <v>0</v>
      </c>
      <c r="CR413" s="87">
        <v>0</v>
      </c>
      <c r="CS413" s="87">
        <v>0</v>
      </c>
      <c r="CT413" s="87">
        <v>0</v>
      </c>
      <c r="CU413" s="87">
        <v>0</v>
      </c>
      <c r="CV413" s="87">
        <v>0</v>
      </c>
      <c r="CW413" s="87">
        <v>0</v>
      </c>
      <c r="CX413" s="87">
        <v>0</v>
      </c>
      <c r="CY413" s="87">
        <v>0</v>
      </c>
      <c r="CZ413" s="87">
        <v>0</v>
      </c>
      <c r="DA413" s="87">
        <v>0</v>
      </c>
      <c r="DB413" s="87">
        <v>0</v>
      </c>
      <c r="DC413" s="87">
        <v>0</v>
      </c>
      <c r="DD413" s="87">
        <v>0</v>
      </c>
      <c r="DE413" s="87">
        <v>0</v>
      </c>
      <c r="DF413" s="87">
        <v>0</v>
      </c>
      <c r="DG413" s="87">
        <v>0</v>
      </c>
      <c r="DH413" s="87">
        <v>0</v>
      </c>
      <c r="DI413" s="87">
        <v>0</v>
      </c>
      <c r="DJ413" s="87">
        <v>0</v>
      </c>
      <c r="DK413" s="87">
        <v>0</v>
      </c>
      <c r="DL413" s="87">
        <v>0</v>
      </c>
      <c r="DM413" s="87">
        <v>0</v>
      </c>
      <c r="DN413" s="87">
        <v>0</v>
      </c>
      <c r="DO413" s="87">
        <v>0</v>
      </c>
      <c r="DP413" s="87">
        <v>0</v>
      </c>
      <c r="DQ413" s="87">
        <v>0</v>
      </c>
      <c r="DR413" s="87">
        <v>0</v>
      </c>
      <c r="DS413" s="87">
        <v>0</v>
      </c>
      <c r="DT413" s="87">
        <v>0</v>
      </c>
      <c r="DU413" s="87">
        <v>0</v>
      </c>
      <c r="DV413" s="87">
        <v>0</v>
      </c>
      <c r="DW413" s="87">
        <v>0</v>
      </c>
      <c r="DX413" s="87">
        <v>0</v>
      </c>
      <c r="DY413" s="87">
        <v>0</v>
      </c>
      <c r="DZ413" s="87">
        <v>0</v>
      </c>
      <c r="EA413" s="87">
        <v>0</v>
      </c>
      <c r="EB413" s="87">
        <v>0</v>
      </c>
      <c r="EC413" s="87">
        <v>0</v>
      </c>
      <c r="ED413" s="87">
        <v>0</v>
      </c>
      <c r="EE413" s="87">
        <v>0</v>
      </c>
      <c r="EF413" s="87">
        <v>0</v>
      </c>
      <c r="EG413" s="87">
        <v>0</v>
      </c>
      <c r="EH413" s="87">
        <v>0</v>
      </c>
      <c r="EI413" s="87">
        <v>0</v>
      </c>
      <c r="EJ413" s="87">
        <v>0</v>
      </c>
      <c r="EK413" s="87">
        <v>0</v>
      </c>
      <c r="EL413" s="87">
        <v>0</v>
      </c>
      <c r="EM413" s="87">
        <v>0</v>
      </c>
      <c r="EN413" s="87">
        <v>0</v>
      </c>
      <c r="EO413" s="87">
        <v>0</v>
      </c>
      <c r="EP413" s="87">
        <v>0</v>
      </c>
      <c r="EQ413" s="87">
        <v>0</v>
      </c>
      <c r="ER413" s="87">
        <v>0</v>
      </c>
      <c r="ES413" s="87">
        <v>0</v>
      </c>
      <c r="ET413" s="87">
        <v>0</v>
      </c>
      <c r="EU413" s="87">
        <v>0</v>
      </c>
      <c r="EV413" s="87">
        <v>0</v>
      </c>
      <c r="EW413" s="87">
        <v>0</v>
      </c>
      <c r="EX413" s="87">
        <v>0</v>
      </c>
      <c r="EY413" s="87">
        <v>0</v>
      </c>
      <c r="EZ413" s="87">
        <v>0</v>
      </c>
      <c r="FA413" s="87">
        <v>0</v>
      </c>
      <c r="FB413" s="87">
        <v>0</v>
      </c>
      <c r="FC413" s="87">
        <v>0</v>
      </c>
      <c r="FD413" s="87">
        <v>0</v>
      </c>
      <c r="FE413" s="87">
        <v>0</v>
      </c>
      <c r="FF413" s="87">
        <v>0</v>
      </c>
      <c r="FG413" s="87">
        <v>0</v>
      </c>
      <c r="FH413" s="87">
        <v>0</v>
      </c>
      <c r="FI413" s="87">
        <v>0</v>
      </c>
      <c r="FJ413" s="87">
        <v>0</v>
      </c>
      <c r="FK413" s="87">
        <v>0</v>
      </c>
      <c r="FL413" s="87">
        <v>0</v>
      </c>
      <c r="FM413" s="87">
        <v>0</v>
      </c>
      <c r="FN413" s="87">
        <v>0</v>
      </c>
      <c r="FO413" s="87">
        <v>0</v>
      </c>
      <c r="FP413" s="87">
        <v>0</v>
      </c>
      <c r="FQ413" s="87">
        <v>0</v>
      </c>
      <c r="FR413" s="87">
        <v>0</v>
      </c>
      <c r="FS413" s="87">
        <v>0</v>
      </c>
      <c r="FT413" s="87">
        <v>0</v>
      </c>
      <c r="FU413" s="87">
        <v>0</v>
      </c>
      <c r="FV413" s="87">
        <v>0</v>
      </c>
      <c r="FW413" s="87">
        <v>0</v>
      </c>
      <c r="FX413" s="87">
        <v>0</v>
      </c>
      <c r="FY413" s="87">
        <v>0</v>
      </c>
      <c r="FZ413" s="87">
        <v>0</v>
      </c>
      <c r="GA413" s="87">
        <v>0</v>
      </c>
    </row>
    <row r="414" spans="2:183">
      <c r="B414" s="43" t="s">
        <v>289</v>
      </c>
      <c r="C414" s="647" t="s">
        <v>53</v>
      </c>
      <c r="D414" s="86">
        <v>0</v>
      </c>
      <c r="E414" s="86">
        <v>0</v>
      </c>
      <c r="F414" s="86">
        <v>0</v>
      </c>
      <c r="G414" s="86">
        <v>0</v>
      </c>
      <c r="H414" s="86">
        <v>0</v>
      </c>
      <c r="I414" s="86">
        <v>0</v>
      </c>
      <c r="J414" s="86">
        <v>0</v>
      </c>
      <c r="K414" s="86">
        <v>0</v>
      </c>
      <c r="L414" s="86">
        <v>0</v>
      </c>
      <c r="M414" s="86">
        <v>0</v>
      </c>
      <c r="N414" s="86">
        <v>0</v>
      </c>
      <c r="O414" s="86">
        <v>0</v>
      </c>
      <c r="P414" s="86">
        <v>0</v>
      </c>
      <c r="Q414" s="86">
        <v>0</v>
      </c>
      <c r="R414" s="86">
        <v>0</v>
      </c>
      <c r="S414" s="86">
        <v>0</v>
      </c>
      <c r="T414" s="86">
        <v>0</v>
      </c>
      <c r="U414" s="86">
        <v>0</v>
      </c>
      <c r="V414" s="86">
        <v>0</v>
      </c>
      <c r="W414" s="86">
        <v>0</v>
      </c>
      <c r="X414" s="86">
        <v>0</v>
      </c>
      <c r="Y414" s="86">
        <v>0</v>
      </c>
      <c r="Z414" s="86">
        <v>0</v>
      </c>
      <c r="AA414" s="86">
        <v>0</v>
      </c>
      <c r="AB414" s="86">
        <v>0</v>
      </c>
      <c r="AC414" s="86">
        <v>0</v>
      </c>
      <c r="AD414" s="86">
        <v>0</v>
      </c>
      <c r="AE414" s="86">
        <v>0</v>
      </c>
      <c r="AF414" s="86">
        <v>0</v>
      </c>
      <c r="AG414" s="86">
        <v>0</v>
      </c>
      <c r="AH414" s="86">
        <v>0</v>
      </c>
      <c r="AI414" s="86">
        <v>0</v>
      </c>
      <c r="AJ414" s="86">
        <v>0</v>
      </c>
      <c r="AK414" s="86">
        <v>0</v>
      </c>
      <c r="AL414" s="86">
        <v>0</v>
      </c>
      <c r="AM414" s="86">
        <v>0</v>
      </c>
      <c r="AN414" s="86">
        <v>0</v>
      </c>
      <c r="AO414" s="86">
        <v>0</v>
      </c>
      <c r="AP414" s="86">
        <v>0</v>
      </c>
      <c r="AQ414" s="86">
        <v>0</v>
      </c>
      <c r="AR414" s="86">
        <v>0</v>
      </c>
      <c r="AS414" s="86">
        <v>0</v>
      </c>
      <c r="AT414" s="86">
        <v>0</v>
      </c>
      <c r="AU414" s="86">
        <v>0</v>
      </c>
      <c r="AV414" s="86">
        <v>0</v>
      </c>
      <c r="AW414" s="86">
        <v>0</v>
      </c>
      <c r="AX414" s="86">
        <v>0</v>
      </c>
      <c r="AY414" s="86">
        <v>0</v>
      </c>
      <c r="AZ414" s="86">
        <v>0</v>
      </c>
      <c r="BA414" s="86">
        <v>0</v>
      </c>
      <c r="BB414" s="86">
        <v>0</v>
      </c>
      <c r="BC414" s="86">
        <v>0</v>
      </c>
      <c r="BD414" s="86">
        <v>0</v>
      </c>
      <c r="BE414" s="86">
        <v>0</v>
      </c>
      <c r="BF414" s="86">
        <v>0</v>
      </c>
      <c r="BG414" s="86">
        <v>0</v>
      </c>
      <c r="BH414" s="86">
        <v>0</v>
      </c>
      <c r="BI414" s="86">
        <v>0</v>
      </c>
      <c r="BJ414" s="86">
        <v>0</v>
      </c>
      <c r="BK414" s="86">
        <v>0</v>
      </c>
      <c r="BL414" s="86">
        <v>0</v>
      </c>
      <c r="BM414" s="86">
        <v>0</v>
      </c>
      <c r="BN414" s="86">
        <v>0</v>
      </c>
      <c r="BO414" s="86">
        <v>0</v>
      </c>
      <c r="BP414" s="86">
        <v>0</v>
      </c>
      <c r="BQ414" s="86">
        <v>0</v>
      </c>
      <c r="BR414" s="86">
        <v>0</v>
      </c>
      <c r="BS414" s="86">
        <v>0</v>
      </c>
      <c r="BT414" s="86">
        <v>0</v>
      </c>
      <c r="BU414" s="86">
        <v>0</v>
      </c>
      <c r="BV414" s="86">
        <v>0</v>
      </c>
      <c r="BW414" s="86">
        <v>0</v>
      </c>
      <c r="BX414" s="86">
        <v>0</v>
      </c>
      <c r="BY414" s="86">
        <v>0</v>
      </c>
      <c r="BZ414" s="86">
        <v>0</v>
      </c>
      <c r="CA414" s="86">
        <v>0</v>
      </c>
      <c r="CB414" s="86">
        <v>0</v>
      </c>
      <c r="CC414" s="86">
        <v>0</v>
      </c>
      <c r="CD414" s="86">
        <v>0</v>
      </c>
      <c r="CE414" s="86">
        <v>0</v>
      </c>
      <c r="CF414" s="86">
        <v>0</v>
      </c>
      <c r="CG414" s="86">
        <v>0</v>
      </c>
      <c r="CH414" s="86">
        <v>0</v>
      </c>
      <c r="CI414" s="86">
        <v>0</v>
      </c>
      <c r="CJ414" s="86">
        <v>0</v>
      </c>
      <c r="CK414" s="86">
        <v>0</v>
      </c>
      <c r="CL414" s="86">
        <v>0</v>
      </c>
      <c r="CM414" s="86">
        <v>0</v>
      </c>
      <c r="CN414" s="86">
        <v>0</v>
      </c>
      <c r="CO414" s="86">
        <v>0</v>
      </c>
      <c r="CP414" s="86">
        <v>0</v>
      </c>
      <c r="CQ414" s="86">
        <v>0</v>
      </c>
      <c r="CR414" s="86">
        <v>0</v>
      </c>
      <c r="CS414" s="86">
        <v>0</v>
      </c>
      <c r="CT414" s="86">
        <v>0</v>
      </c>
      <c r="CU414" s="86">
        <v>0</v>
      </c>
      <c r="CV414" s="86">
        <v>0</v>
      </c>
      <c r="CW414" s="86">
        <v>0</v>
      </c>
      <c r="CX414" s="86">
        <v>0</v>
      </c>
      <c r="CY414" s="86">
        <v>0</v>
      </c>
      <c r="CZ414" s="86">
        <v>0</v>
      </c>
      <c r="DA414" s="86">
        <v>0</v>
      </c>
      <c r="DB414" s="86">
        <v>0</v>
      </c>
      <c r="DC414" s="86">
        <v>0</v>
      </c>
      <c r="DD414" s="86">
        <v>0</v>
      </c>
      <c r="DE414" s="86">
        <v>0</v>
      </c>
      <c r="DF414" s="86">
        <v>0</v>
      </c>
      <c r="DG414" s="86">
        <v>0</v>
      </c>
      <c r="DH414" s="86">
        <v>0</v>
      </c>
      <c r="DI414" s="86">
        <v>0</v>
      </c>
      <c r="DJ414" s="86">
        <v>0</v>
      </c>
      <c r="DK414" s="86">
        <v>0</v>
      </c>
      <c r="DL414" s="86">
        <v>0</v>
      </c>
      <c r="DM414" s="86">
        <v>0</v>
      </c>
      <c r="DN414" s="86">
        <v>0</v>
      </c>
      <c r="DO414" s="86">
        <v>0</v>
      </c>
      <c r="DP414" s="86">
        <v>0</v>
      </c>
      <c r="DQ414" s="86">
        <v>0</v>
      </c>
      <c r="DR414" s="86">
        <v>0</v>
      </c>
      <c r="DS414" s="86">
        <v>0</v>
      </c>
      <c r="DT414" s="86">
        <v>0</v>
      </c>
      <c r="DU414" s="86">
        <v>0</v>
      </c>
      <c r="DV414" s="86">
        <v>0</v>
      </c>
      <c r="DW414" s="86">
        <v>0</v>
      </c>
      <c r="DX414" s="86">
        <v>0</v>
      </c>
      <c r="DY414" s="86">
        <v>0</v>
      </c>
      <c r="DZ414" s="86">
        <v>0</v>
      </c>
      <c r="EA414" s="86">
        <v>0</v>
      </c>
      <c r="EB414" s="86">
        <v>0</v>
      </c>
      <c r="EC414" s="86">
        <v>0</v>
      </c>
      <c r="ED414" s="86">
        <v>0</v>
      </c>
      <c r="EE414" s="86">
        <v>0</v>
      </c>
      <c r="EF414" s="86">
        <v>0</v>
      </c>
      <c r="EG414" s="86">
        <v>0</v>
      </c>
      <c r="EH414" s="86">
        <v>0</v>
      </c>
      <c r="EI414" s="86">
        <v>0</v>
      </c>
      <c r="EJ414" s="86">
        <v>0</v>
      </c>
      <c r="EK414" s="86">
        <v>0</v>
      </c>
      <c r="EL414" s="86">
        <v>0</v>
      </c>
      <c r="EM414" s="86">
        <v>0</v>
      </c>
      <c r="EN414" s="86">
        <v>0</v>
      </c>
      <c r="EO414" s="86">
        <v>0</v>
      </c>
      <c r="EP414" s="86">
        <v>0</v>
      </c>
      <c r="EQ414" s="86">
        <v>0</v>
      </c>
      <c r="ER414" s="86">
        <v>0</v>
      </c>
      <c r="ES414" s="86">
        <v>0</v>
      </c>
      <c r="ET414" s="86">
        <v>0</v>
      </c>
      <c r="EU414" s="86">
        <v>0</v>
      </c>
      <c r="EV414" s="86">
        <v>0</v>
      </c>
      <c r="EW414" s="86">
        <v>0</v>
      </c>
      <c r="EX414" s="86">
        <v>0</v>
      </c>
      <c r="EY414" s="86">
        <v>0</v>
      </c>
      <c r="EZ414" s="86">
        <v>0</v>
      </c>
      <c r="FA414" s="86">
        <v>0</v>
      </c>
      <c r="FB414" s="86">
        <v>0</v>
      </c>
      <c r="FC414" s="86">
        <v>0</v>
      </c>
      <c r="FD414" s="86">
        <v>0</v>
      </c>
      <c r="FE414" s="86">
        <v>0</v>
      </c>
      <c r="FF414" s="86">
        <v>0</v>
      </c>
      <c r="FG414" s="86">
        <v>0</v>
      </c>
      <c r="FH414" s="86">
        <v>0</v>
      </c>
      <c r="FI414" s="86">
        <v>0</v>
      </c>
      <c r="FJ414" s="86">
        <v>0</v>
      </c>
      <c r="FK414" s="86">
        <v>0</v>
      </c>
      <c r="FL414" s="86">
        <v>0</v>
      </c>
      <c r="FM414" s="86">
        <v>0</v>
      </c>
      <c r="FN414" s="86">
        <v>0</v>
      </c>
      <c r="FO414" s="86">
        <v>0</v>
      </c>
      <c r="FP414" s="86">
        <v>0</v>
      </c>
      <c r="FQ414" s="86">
        <v>0</v>
      </c>
      <c r="FR414" s="86">
        <v>0</v>
      </c>
      <c r="FS414" s="86">
        <v>0</v>
      </c>
      <c r="FT414" s="86">
        <v>0</v>
      </c>
      <c r="FU414" s="86">
        <v>0</v>
      </c>
      <c r="FV414" s="86">
        <v>0</v>
      </c>
      <c r="FW414" s="86">
        <v>0</v>
      </c>
      <c r="FX414" s="86">
        <v>0</v>
      </c>
      <c r="FY414" s="86">
        <v>0</v>
      </c>
      <c r="FZ414" s="86">
        <v>0</v>
      </c>
      <c r="GA414" s="86">
        <v>0</v>
      </c>
    </row>
    <row r="415" spans="2:183">
      <c r="B415" s="43" t="s">
        <v>289</v>
      </c>
      <c r="C415" s="647" t="s">
        <v>228</v>
      </c>
      <c r="D415" s="85">
        <v>41249.69</v>
      </c>
      <c r="E415" s="85">
        <v>37271.29</v>
      </c>
      <c r="F415" s="85">
        <v>41199.67</v>
      </c>
      <c r="G415" s="85">
        <v>39969.519999999997</v>
      </c>
      <c r="H415" s="85">
        <v>40827.919999999998</v>
      </c>
      <c r="I415" s="85">
        <v>9115.41</v>
      </c>
      <c r="J415" s="85">
        <v>9464.39</v>
      </c>
      <c r="K415" s="85">
        <v>9334.31</v>
      </c>
      <c r="L415" s="85">
        <v>9114.4500000000007</v>
      </c>
      <c r="M415" s="85">
        <v>41200.28</v>
      </c>
      <c r="N415" s="85">
        <v>39838.26</v>
      </c>
      <c r="O415" s="85">
        <v>41490.14</v>
      </c>
      <c r="P415" s="85">
        <v>54424.39</v>
      </c>
      <c r="Q415" s="85">
        <v>49175.35</v>
      </c>
      <c r="R415" s="85">
        <v>54358.41</v>
      </c>
      <c r="S415" s="85">
        <v>52735.35</v>
      </c>
      <c r="T415" s="85">
        <v>53867.91</v>
      </c>
      <c r="U415" s="85">
        <v>12026.77</v>
      </c>
      <c r="V415" s="85">
        <v>12487.22</v>
      </c>
      <c r="W415" s="85">
        <v>12315.6</v>
      </c>
      <c r="X415" s="85">
        <v>12025.52</v>
      </c>
      <c r="Y415" s="85">
        <v>54359.19</v>
      </c>
      <c r="Z415" s="85">
        <v>52562.19</v>
      </c>
      <c r="AA415" s="85">
        <v>54741.66</v>
      </c>
      <c r="AB415" s="85">
        <v>72421.899999999994</v>
      </c>
      <c r="AC415" s="85">
        <v>60335.69</v>
      </c>
      <c r="AD415" s="85">
        <v>32505.599999999999</v>
      </c>
      <c r="AE415" s="85">
        <v>37008.07</v>
      </c>
      <c r="AF415" s="85">
        <v>54374.26</v>
      </c>
      <c r="AG415" s="85">
        <v>75279.45</v>
      </c>
      <c r="AH415" s="85">
        <v>128112.2</v>
      </c>
      <c r="AI415" s="85">
        <v>124583.41</v>
      </c>
      <c r="AJ415" s="85">
        <v>66206.850000000006</v>
      </c>
      <c r="AK415" s="85">
        <v>29041.96</v>
      </c>
      <c r="AL415" s="85">
        <v>55667.53</v>
      </c>
      <c r="AM415" s="85">
        <v>74764.56</v>
      </c>
      <c r="AN415" s="85">
        <v>72842.36</v>
      </c>
      <c r="AO415" s="85">
        <v>58780.29</v>
      </c>
      <c r="AP415" s="85">
        <v>32925.620000000003</v>
      </c>
      <c r="AQ415" s="85">
        <v>35175.99</v>
      </c>
      <c r="AR415" s="85">
        <v>56007.79</v>
      </c>
      <c r="AS415" s="85">
        <v>78351.09</v>
      </c>
      <c r="AT415" s="85">
        <v>125062.34</v>
      </c>
      <c r="AU415" s="85">
        <v>122422.45</v>
      </c>
      <c r="AV415" s="85">
        <v>66425.2</v>
      </c>
      <c r="AW415" s="85">
        <v>31032.21</v>
      </c>
      <c r="AX415" s="85">
        <v>56504.07</v>
      </c>
      <c r="AY415" s="85">
        <v>74772.070000000007</v>
      </c>
      <c r="AZ415" s="85">
        <v>72912.350000000006</v>
      </c>
      <c r="BA415" s="85">
        <v>64571.23</v>
      </c>
      <c r="BB415" s="85">
        <v>32359.88</v>
      </c>
      <c r="BC415" s="85">
        <v>32729.16</v>
      </c>
      <c r="BD415" s="85">
        <v>59403.55</v>
      </c>
      <c r="BE415" s="85">
        <v>79141.09</v>
      </c>
      <c r="BF415" s="85">
        <v>129185.57</v>
      </c>
      <c r="BG415" s="85">
        <v>127618.17</v>
      </c>
      <c r="BH415" s="85">
        <v>63839.88</v>
      </c>
      <c r="BI415" s="85">
        <v>32214.53</v>
      </c>
      <c r="BJ415" s="85">
        <v>60464.02</v>
      </c>
      <c r="BK415" s="85">
        <v>75300.63</v>
      </c>
      <c r="BL415" s="85">
        <v>75835.41</v>
      </c>
      <c r="BM415" s="85">
        <v>65279.73</v>
      </c>
      <c r="BN415" s="85">
        <v>33672.17</v>
      </c>
      <c r="BO415" s="85">
        <v>33789.01</v>
      </c>
      <c r="BP415" s="85">
        <v>58920.9</v>
      </c>
      <c r="BQ415" s="85">
        <v>80412.13</v>
      </c>
      <c r="BR415" s="85">
        <v>135334.32999999999</v>
      </c>
      <c r="BS415" s="85">
        <v>132988.10999999999</v>
      </c>
      <c r="BT415" s="85">
        <v>63612.72</v>
      </c>
      <c r="BU415" s="85">
        <v>32394.14</v>
      </c>
      <c r="BV415" s="85">
        <v>61884.23</v>
      </c>
      <c r="BW415" s="85">
        <v>76495.63</v>
      </c>
      <c r="BX415" s="85">
        <v>79619.710000000006</v>
      </c>
      <c r="BY415" s="85">
        <v>65490.21</v>
      </c>
      <c r="BZ415" s="85">
        <v>33313.89</v>
      </c>
      <c r="CA415" s="85">
        <v>37577.81</v>
      </c>
      <c r="CB415" s="85">
        <v>51661.93</v>
      </c>
      <c r="CC415" s="85">
        <v>87220.22</v>
      </c>
      <c r="CD415" s="85">
        <v>142153.91</v>
      </c>
      <c r="CE415" s="85">
        <v>137223.66</v>
      </c>
      <c r="CF415" s="85">
        <v>63250.36</v>
      </c>
      <c r="CG415" s="85">
        <v>36025.339999999997</v>
      </c>
      <c r="CH415" s="85">
        <v>60636.52</v>
      </c>
      <c r="CI415" s="85">
        <v>78583.44</v>
      </c>
      <c r="CJ415" s="85">
        <v>79922.62</v>
      </c>
      <c r="CK415" s="85">
        <v>66871.53</v>
      </c>
      <c r="CL415" s="85">
        <v>36477.58</v>
      </c>
      <c r="CM415" s="85">
        <v>41715.72</v>
      </c>
      <c r="CN415" s="85">
        <v>58793.39</v>
      </c>
      <c r="CO415" s="85">
        <v>83705.88</v>
      </c>
      <c r="CP415" s="85">
        <v>141987</v>
      </c>
      <c r="CQ415" s="85">
        <v>136959.22</v>
      </c>
      <c r="CR415" s="85">
        <v>72012.23</v>
      </c>
      <c r="CS415" s="85">
        <v>34651.050000000003</v>
      </c>
      <c r="CT415" s="85">
        <v>60209.56</v>
      </c>
      <c r="CU415" s="85">
        <v>82669.47</v>
      </c>
      <c r="CV415" s="85">
        <v>82695.98</v>
      </c>
      <c r="CW415" s="85">
        <v>66775.22</v>
      </c>
      <c r="CX415" s="85">
        <v>37924.94</v>
      </c>
      <c r="CY415" s="85">
        <v>41499.51</v>
      </c>
      <c r="CZ415" s="85">
        <v>61539.74</v>
      </c>
      <c r="DA415" s="85">
        <v>87603.36</v>
      </c>
      <c r="DB415" s="85">
        <v>143927.41</v>
      </c>
      <c r="DC415" s="85">
        <v>136989.64000000001</v>
      </c>
      <c r="DD415" s="85">
        <v>76688.58</v>
      </c>
      <c r="DE415" s="85">
        <v>36106.410000000003</v>
      </c>
      <c r="DF415" s="85">
        <v>64168.95</v>
      </c>
      <c r="DG415" s="85">
        <v>83993.83</v>
      </c>
      <c r="DH415" s="85">
        <v>84724.84</v>
      </c>
      <c r="DI415" s="85">
        <v>69301.73</v>
      </c>
      <c r="DJ415" s="85">
        <v>38021.589999999997</v>
      </c>
      <c r="DK415" s="85">
        <v>40859.97</v>
      </c>
      <c r="DL415" s="85">
        <v>66167.95</v>
      </c>
      <c r="DM415" s="85">
        <v>90243.199999999997</v>
      </c>
      <c r="DN415" s="85">
        <v>146112.48000000001</v>
      </c>
      <c r="DO415" s="85">
        <v>142762.73000000001</v>
      </c>
      <c r="DP415" s="85">
        <v>76884.13</v>
      </c>
      <c r="DQ415" s="85">
        <v>36503.17</v>
      </c>
      <c r="DR415" s="85">
        <v>66596.2</v>
      </c>
      <c r="DS415" s="85">
        <v>86753.74</v>
      </c>
      <c r="DT415" s="85">
        <v>85442.32</v>
      </c>
      <c r="DU415" s="85">
        <v>75101.47</v>
      </c>
      <c r="DV415" s="85">
        <v>38566.19</v>
      </c>
      <c r="DW415" s="85">
        <v>37825.29</v>
      </c>
      <c r="DX415" s="85">
        <v>69731.14</v>
      </c>
      <c r="DY415" s="85">
        <v>92584.58</v>
      </c>
      <c r="DZ415" s="85">
        <v>150577.67000000001</v>
      </c>
      <c r="EA415" s="85">
        <v>149248.81</v>
      </c>
      <c r="EB415" s="85">
        <v>75227.27</v>
      </c>
      <c r="EC415" s="85">
        <v>37390.559999999998</v>
      </c>
      <c r="ED415" s="85">
        <v>71093.41</v>
      </c>
      <c r="EE415" s="85">
        <v>87701.16</v>
      </c>
      <c r="EF415" s="85">
        <v>90274.35</v>
      </c>
      <c r="EG415" s="85">
        <v>75544.179999999993</v>
      </c>
      <c r="EH415" s="85">
        <v>38068.089999999997</v>
      </c>
      <c r="EI415" s="85">
        <v>43328.4</v>
      </c>
      <c r="EJ415" s="85">
        <v>58868.38</v>
      </c>
      <c r="EK415" s="85">
        <v>99445.77</v>
      </c>
      <c r="EL415" s="85">
        <v>162108.22</v>
      </c>
      <c r="EM415" s="85">
        <v>157083.85999999999</v>
      </c>
      <c r="EN415" s="85">
        <v>73218.77</v>
      </c>
      <c r="EO415" s="85">
        <v>38357.019999999997</v>
      </c>
      <c r="EP415" s="85">
        <v>71479.09</v>
      </c>
      <c r="EQ415" s="85">
        <v>89531.83</v>
      </c>
      <c r="ER415" s="85">
        <v>90993.7</v>
      </c>
      <c r="ES415" s="85">
        <v>78330.97</v>
      </c>
      <c r="ET415" s="85">
        <v>40265.120000000003</v>
      </c>
      <c r="EU415" s="85">
        <v>42228.32</v>
      </c>
      <c r="EV415" s="85">
        <v>73915.03</v>
      </c>
      <c r="EW415" s="85">
        <v>92779.15</v>
      </c>
      <c r="EX415" s="85">
        <v>166881.76999999999</v>
      </c>
      <c r="EY415" s="85">
        <v>159437.95000000001</v>
      </c>
      <c r="EZ415" s="85">
        <v>75046.320000000007</v>
      </c>
      <c r="FA415" s="85">
        <v>37819.58</v>
      </c>
      <c r="FB415" s="85">
        <v>75183.009999999995</v>
      </c>
      <c r="FC415" s="85">
        <v>92145.09</v>
      </c>
      <c r="FD415" s="85">
        <v>94187.08</v>
      </c>
      <c r="FE415" s="85">
        <v>78468.56</v>
      </c>
      <c r="FF415" s="85">
        <v>42450.26</v>
      </c>
      <c r="FG415" s="85">
        <v>49518.76</v>
      </c>
      <c r="FH415" s="85">
        <v>69151.33</v>
      </c>
      <c r="FI415" s="85">
        <v>98511.32</v>
      </c>
      <c r="FJ415" s="85">
        <v>167587.09</v>
      </c>
      <c r="FK415" s="85">
        <v>160443.98000000001</v>
      </c>
      <c r="FL415" s="85">
        <v>85635.8</v>
      </c>
      <c r="FM415" s="85">
        <v>38062.78</v>
      </c>
      <c r="FN415" s="85">
        <v>72573.119999999995</v>
      </c>
      <c r="FO415" s="85">
        <v>97233.78</v>
      </c>
      <c r="FP415" s="85">
        <v>97419.78</v>
      </c>
      <c r="FQ415" s="85">
        <v>78664.37</v>
      </c>
      <c r="FR415" s="85">
        <v>44677.38</v>
      </c>
      <c r="FS415" s="85">
        <v>48888.38</v>
      </c>
      <c r="FT415" s="85">
        <v>72496.73</v>
      </c>
      <c r="FU415" s="85">
        <v>102302.05</v>
      </c>
      <c r="FV415" s="85">
        <v>170452.16</v>
      </c>
      <c r="FW415" s="85">
        <v>161380.28</v>
      </c>
      <c r="FX415" s="85">
        <v>91908.23</v>
      </c>
      <c r="FY415" s="85">
        <v>40969.599999999999</v>
      </c>
      <c r="FZ415" s="85">
        <v>75594.06</v>
      </c>
      <c r="GA415" s="85">
        <v>98948.71</v>
      </c>
    </row>
    <row r="416" spans="2:183">
      <c r="B416" s="183" t="s">
        <v>289</v>
      </c>
      <c r="C416" s="648" t="s">
        <v>229</v>
      </c>
      <c r="D416" s="184">
        <v>17.689987606194332</v>
      </c>
      <c r="E416" s="184">
        <v>17.690024728156402</v>
      </c>
      <c r="F416" s="184">
        <v>17.690005925340706</v>
      </c>
      <c r="G416" s="184">
        <v>17.690011684311155</v>
      </c>
      <c r="H416" s="184">
        <v>17.689969973613177</v>
      </c>
      <c r="I416" s="184">
        <v>17.689863960100137</v>
      </c>
      <c r="J416" s="184">
        <v>17.690117941720715</v>
      </c>
      <c r="K416" s="184">
        <v>17.690008717734905</v>
      </c>
      <c r="L416" s="184">
        <v>17.690060749568154</v>
      </c>
      <c r="M416" s="184">
        <v>17.690039974066231</v>
      </c>
      <c r="N416" s="184">
        <v>17.690011633999699</v>
      </c>
      <c r="O416" s="184">
        <v>17.690005969131064</v>
      </c>
      <c r="P416" s="184">
        <v>23.339976241632037</v>
      </c>
      <c r="Q416" s="184">
        <v>23.340033508787752</v>
      </c>
      <c r="R416" s="184">
        <v>23.340007213458254</v>
      </c>
      <c r="S416" s="184">
        <v>23.340009028785893</v>
      </c>
      <c r="T416" s="184">
        <v>23.339952425724775</v>
      </c>
      <c r="U416" s="184">
        <v>23.339808651438997</v>
      </c>
      <c r="V416" s="184">
        <v>23.340161866133343</v>
      </c>
      <c r="W416" s="184">
        <v>23.340029564492287</v>
      </c>
      <c r="X416" s="184">
        <v>23.340100537623975</v>
      </c>
      <c r="Y416" s="184">
        <v>23.340041476850679</v>
      </c>
      <c r="Z416" s="184">
        <v>23.340019182778128</v>
      </c>
      <c r="AA416" s="184">
        <v>23.340010232796111</v>
      </c>
      <c r="AB416" s="184">
        <v>45.02001665982867</v>
      </c>
      <c r="AC416" s="184">
        <v>45.019914938068943</v>
      </c>
      <c r="AD416" s="184">
        <v>45.019736022048946</v>
      </c>
      <c r="AE416" s="184">
        <v>45.01979222422267</v>
      </c>
      <c r="AF416" s="184">
        <v>45.020003643047581</v>
      </c>
      <c r="AG416" s="184">
        <v>45.020094131437148</v>
      </c>
      <c r="AH416" s="184">
        <v>45.020048002755061</v>
      </c>
      <c r="AI416" s="184">
        <v>45.02000513137402</v>
      </c>
      <c r="AJ416" s="184">
        <v>45.019991704122788</v>
      </c>
      <c r="AK416" s="184">
        <v>45.020012711404604</v>
      </c>
      <c r="AL416" s="184">
        <v>45.019878529085894</v>
      </c>
      <c r="AM416" s="184">
        <v>45.019907268019509</v>
      </c>
      <c r="AN416" s="184">
        <v>45.02</v>
      </c>
      <c r="AO416" s="184">
        <v>45.019944089150997</v>
      </c>
      <c r="AP416" s="184">
        <v>45.019716692189895</v>
      </c>
      <c r="AQ416" s="184">
        <v>45.020080886681846</v>
      </c>
      <c r="AR416" s="184">
        <v>45.020167837564109</v>
      </c>
      <c r="AS416" s="184">
        <v>45.02004757636351</v>
      </c>
      <c r="AT416" s="184">
        <v>45.01997530535327</v>
      </c>
      <c r="AU416" s="184">
        <v>45.020005221951315</v>
      </c>
      <c r="AV416" s="184">
        <v>45.019993764656441</v>
      </c>
      <c r="AW416" s="184">
        <v>45.01988974321776</v>
      </c>
      <c r="AX416" s="184">
        <v>45.019934825391012</v>
      </c>
      <c r="AY416" s="184">
        <v>45.02009200052985</v>
      </c>
      <c r="AZ416" s="184">
        <v>46.100081562458513</v>
      </c>
      <c r="BA416" s="184">
        <v>46.099915755204613</v>
      </c>
      <c r="BB416" s="184">
        <v>46.09997863095662</v>
      </c>
      <c r="BC416" s="184">
        <v>46.10000563412023</v>
      </c>
      <c r="BD416" s="184">
        <v>46.100009312576638</v>
      </c>
      <c r="BE416" s="184">
        <v>46.099905052046623</v>
      </c>
      <c r="BF416" s="184">
        <v>46.100000356851005</v>
      </c>
      <c r="BG416" s="184">
        <v>46.100000361233832</v>
      </c>
      <c r="BH416" s="184">
        <v>46.100100374780659</v>
      </c>
      <c r="BI416" s="184">
        <v>46.099785346307961</v>
      </c>
      <c r="BJ416" s="184">
        <v>46.100138763933579</v>
      </c>
      <c r="BK416" s="184">
        <v>46.099980409202779</v>
      </c>
      <c r="BL416" s="184">
        <v>47.260077026622795</v>
      </c>
      <c r="BM416" s="184">
        <v>47.259974371782903</v>
      </c>
      <c r="BN416" s="184">
        <v>47.259849261042255</v>
      </c>
      <c r="BO416" s="184">
        <v>47.260000559471862</v>
      </c>
      <c r="BP416" s="184">
        <v>47.259974012223879</v>
      </c>
      <c r="BQ416" s="184">
        <v>47.260108846416067</v>
      </c>
      <c r="BR416" s="184">
        <v>47.260042394041079</v>
      </c>
      <c r="BS416" s="184">
        <v>47.259960127506687</v>
      </c>
      <c r="BT416" s="184">
        <v>47.259862409176684</v>
      </c>
      <c r="BU416" s="184">
        <v>47.259668830695162</v>
      </c>
      <c r="BV416" s="184">
        <v>47.260073008308893</v>
      </c>
      <c r="BW416" s="184">
        <v>47.260075002625719</v>
      </c>
      <c r="BX416" s="184">
        <v>48.490060780277474</v>
      </c>
      <c r="BY416" s="184">
        <v>48.490074708090539</v>
      </c>
      <c r="BZ416" s="184">
        <v>48.489716606261737</v>
      </c>
      <c r="CA416" s="184">
        <v>48.489999483844322</v>
      </c>
      <c r="CB416" s="184">
        <v>48.490186876413773</v>
      </c>
      <c r="CC416" s="184">
        <v>48.489890089118433</v>
      </c>
      <c r="CD416" s="184">
        <v>48.490048130549425</v>
      </c>
      <c r="CE416" s="184">
        <v>48.489953850611677</v>
      </c>
      <c r="CF416" s="184">
        <v>48.490003066543999</v>
      </c>
      <c r="CG416" s="184">
        <v>48.490241473066455</v>
      </c>
      <c r="CH416" s="184">
        <v>48.489820071971209</v>
      </c>
      <c r="CI416" s="184">
        <v>48.490037701853012</v>
      </c>
      <c r="CJ416" s="184">
        <v>49.779896855847326</v>
      </c>
      <c r="CK416" s="184">
        <v>49.780048237974007</v>
      </c>
      <c r="CL416" s="184">
        <v>49.779715603591804</v>
      </c>
      <c r="CM416" s="184">
        <v>49.780095465393799</v>
      </c>
      <c r="CN416" s="184">
        <v>49.780188982778185</v>
      </c>
      <c r="CO416" s="184">
        <v>49.779889623673824</v>
      </c>
      <c r="CP416" s="184">
        <v>49.780001332262849</v>
      </c>
      <c r="CQ416" s="184">
        <v>49.780001381170287</v>
      </c>
      <c r="CR416" s="184">
        <v>49.779989077913193</v>
      </c>
      <c r="CS416" s="184">
        <v>49.780269509251809</v>
      </c>
      <c r="CT416" s="184">
        <v>49.780125836082377</v>
      </c>
      <c r="CU416" s="184">
        <v>49.779894020593723</v>
      </c>
      <c r="CV416" s="184">
        <v>51.11</v>
      </c>
      <c r="CW416" s="184">
        <v>51.110003827018751</v>
      </c>
      <c r="CX416" s="184">
        <v>51.109712545314885</v>
      </c>
      <c r="CY416" s="184">
        <v>51.110288684171636</v>
      </c>
      <c r="CZ416" s="184">
        <v>51.110193844160591</v>
      </c>
      <c r="DA416" s="184">
        <v>51.109882031714918</v>
      </c>
      <c r="DB416" s="184">
        <v>51.110041441319872</v>
      </c>
      <c r="DC416" s="184">
        <v>51.110006753000611</v>
      </c>
      <c r="DD416" s="184">
        <v>51.110046252482569</v>
      </c>
      <c r="DE416" s="184">
        <v>51.109646825677686</v>
      </c>
      <c r="DF416" s="184">
        <v>51.109867703164447</v>
      </c>
      <c r="DG416" s="184">
        <v>51.110101680063771</v>
      </c>
      <c r="DH416" s="184">
        <v>52.499885364448104</v>
      </c>
      <c r="DI416" s="184">
        <v>52.500117421573748</v>
      </c>
      <c r="DJ416" s="184">
        <v>52.500055231835624</v>
      </c>
      <c r="DK416" s="184">
        <v>52.499672358632388</v>
      </c>
      <c r="DL416" s="184">
        <v>52.500079343669171</v>
      </c>
      <c r="DM416" s="184">
        <v>52.499941823935956</v>
      </c>
      <c r="DN416" s="184">
        <v>52.499902985879061</v>
      </c>
      <c r="DO416" s="184">
        <v>52.500001838715256</v>
      </c>
      <c r="DP416" s="184">
        <v>52.499986343088921</v>
      </c>
      <c r="DQ416" s="184">
        <v>52.499884941751766</v>
      </c>
      <c r="DR416" s="184">
        <v>52.499960583366182</v>
      </c>
      <c r="DS416" s="184">
        <v>52.500069593633697</v>
      </c>
      <c r="DT416" s="184">
        <v>53.920093903231717</v>
      </c>
      <c r="DU416" s="184">
        <v>53.920054852350972</v>
      </c>
      <c r="DV416" s="184">
        <v>53.919874169870681</v>
      </c>
      <c r="DW416" s="184">
        <v>53.919815825861356</v>
      </c>
      <c r="DX416" s="184">
        <v>53.92013794916604</v>
      </c>
      <c r="DY416" s="184">
        <v>53.92009644335991</v>
      </c>
      <c r="DZ416" s="184">
        <v>53.920049702607955</v>
      </c>
      <c r="EA416" s="184">
        <v>53.919952167111639</v>
      </c>
      <c r="EB416" s="184">
        <v>53.920174030218753</v>
      </c>
      <c r="EC416" s="184">
        <v>53.919619294830191</v>
      </c>
      <c r="ED416" s="184">
        <v>53.919916571861968</v>
      </c>
      <c r="EE416" s="184">
        <v>53.919840640389545</v>
      </c>
      <c r="EF416" s="184">
        <v>55.409891910803395</v>
      </c>
      <c r="EG416" s="184">
        <v>55.409888731598905</v>
      </c>
      <c r="EH416" s="184">
        <v>55.409647322533218</v>
      </c>
      <c r="EI416" s="184">
        <v>55.409995396183945</v>
      </c>
      <c r="EJ416" s="184">
        <v>55.410227689874901</v>
      </c>
      <c r="EK416" s="184">
        <v>55.409877808918338</v>
      </c>
      <c r="EL416" s="184">
        <v>55.41005807335906</v>
      </c>
      <c r="EM416" s="184">
        <v>55.40994165661354</v>
      </c>
      <c r="EN416" s="184">
        <v>55.409996972907521</v>
      </c>
      <c r="EO416" s="184">
        <v>55.410002311337102</v>
      </c>
      <c r="EP416" s="184">
        <v>55.410147286821704</v>
      </c>
      <c r="EQ416" s="184">
        <v>55.409874923413028</v>
      </c>
      <c r="ER416" s="184">
        <v>56.950080737022617</v>
      </c>
      <c r="ES416" s="184">
        <v>56.950168311000922</v>
      </c>
      <c r="ET416" s="184">
        <v>56.949662673436777</v>
      </c>
      <c r="EU416" s="184">
        <v>56.949858395144979</v>
      </c>
      <c r="EV416" s="184">
        <v>56.950149858616669</v>
      </c>
      <c r="EW416" s="184">
        <v>56.950120616525375</v>
      </c>
      <c r="EX416" s="184">
        <v>56.950015697944245</v>
      </c>
      <c r="EY416" s="184">
        <v>56.950057329413738</v>
      </c>
      <c r="EZ416" s="184">
        <v>56.949915007285092</v>
      </c>
      <c r="FA416" s="184">
        <v>56.95033730875798</v>
      </c>
      <c r="FB416" s="184">
        <v>56.949922736637973</v>
      </c>
      <c r="FC416" s="184">
        <v>56.949993819530285</v>
      </c>
      <c r="FD416" s="184">
        <v>58.550023000509739</v>
      </c>
      <c r="FE416" s="184">
        <v>58.549888076406504</v>
      </c>
      <c r="FF416" s="184">
        <v>58.549660014068387</v>
      </c>
      <c r="FG416" s="184">
        <v>58.550115282293824</v>
      </c>
      <c r="FH416" s="184">
        <v>58.550226068108316</v>
      </c>
      <c r="FI416" s="184">
        <v>58.549865677673971</v>
      </c>
      <c r="FJ416" s="184">
        <v>58.55000366839139</v>
      </c>
      <c r="FK416" s="184">
        <v>58.550000182462448</v>
      </c>
      <c r="FL416" s="184">
        <v>58.549989402506483</v>
      </c>
      <c r="FM416" s="184">
        <v>58.550016151609775</v>
      </c>
      <c r="FN416" s="184">
        <v>58.549846310235495</v>
      </c>
      <c r="FO416" s="184">
        <v>58.549876558077919</v>
      </c>
      <c r="FP416" s="184">
        <v>60.21</v>
      </c>
      <c r="FQ416" s="184">
        <v>60.210003827018745</v>
      </c>
      <c r="FR416" s="184">
        <v>60.209668072719431</v>
      </c>
      <c r="FS416" s="184">
        <v>60.210330558155569</v>
      </c>
      <c r="FT416" s="184">
        <v>60.210230387190009</v>
      </c>
      <c r="FU416" s="184">
        <v>60.209906479350714</v>
      </c>
      <c r="FV416" s="184">
        <v>60.210020629044564</v>
      </c>
      <c r="FW416" s="184">
        <v>60.210007126094567</v>
      </c>
      <c r="FX416" s="184">
        <v>60.210048085111957</v>
      </c>
      <c r="FY416" s="184">
        <v>60.209567198177673</v>
      </c>
      <c r="FZ416" s="184">
        <v>60.209843012003091</v>
      </c>
      <c r="GA416" s="184">
        <v>60.210120543510669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5" tint="0.59999389629810485"/>
  </sheetPr>
  <dimension ref="A1:AT546"/>
  <sheetViews>
    <sheetView showGridLines="0" zoomScale="80" zoomScaleNormal="80" workbookViewId="0">
      <pane xSplit="3" ySplit="2" topLeftCell="H436" activePane="bottomRight" state="frozen"/>
      <selection pane="topRight" activeCell="D1" sqref="D1"/>
      <selection pane="bottomLeft" activeCell="A3" sqref="A3"/>
      <selection pane="bottomRight" activeCell="J436" sqref="J436"/>
    </sheetView>
  </sheetViews>
  <sheetFormatPr defaultRowHeight="15"/>
  <cols>
    <col min="1" max="1" width="9.140625" style="60"/>
    <col min="2" max="2" width="22.85546875" style="41" bestFit="1" customWidth="1"/>
    <col min="3" max="3" width="40.5703125" style="41" bestFit="1" customWidth="1"/>
    <col min="4" max="7" width="13.7109375" style="45" bestFit="1" customWidth="1"/>
    <col min="8" max="18" width="13.7109375" style="461" bestFit="1" customWidth="1"/>
    <col min="19" max="19" width="9.140625" style="32"/>
    <col min="20" max="37" width="9.140625" style="41"/>
    <col min="38" max="39" width="10.5703125" style="41" bestFit="1" customWidth="1"/>
    <col min="40" max="40" width="9.140625" style="41"/>
    <col min="41" max="41" width="9.7109375" style="41" bestFit="1" customWidth="1"/>
    <col min="42" max="46" width="9.140625" style="41"/>
  </cols>
  <sheetData>
    <row r="1" spans="1:46" ht="15.75" thickBot="1">
      <c r="A1" s="875"/>
      <c r="D1" s="271">
        <v>41275</v>
      </c>
      <c r="E1" s="271">
        <v>41640</v>
      </c>
      <c r="F1" s="271">
        <v>42005</v>
      </c>
      <c r="G1" s="271">
        <v>42370</v>
      </c>
      <c r="H1" s="271">
        <v>42736</v>
      </c>
      <c r="I1" s="271">
        <v>43101</v>
      </c>
      <c r="J1" s="271">
        <v>43466</v>
      </c>
      <c r="K1" s="271">
        <v>43831</v>
      </c>
      <c r="L1" s="271">
        <v>44197</v>
      </c>
      <c r="M1" s="271">
        <v>44562</v>
      </c>
      <c r="N1" s="271">
        <v>44927</v>
      </c>
      <c r="O1" s="271">
        <v>45292</v>
      </c>
      <c r="P1" s="271">
        <v>45658</v>
      </c>
      <c r="Q1" s="271">
        <v>46023</v>
      </c>
      <c r="R1" s="271">
        <v>46388</v>
      </c>
      <c r="AK1" s="41" t="s">
        <v>130</v>
      </c>
      <c r="AO1" s="27">
        <v>41275</v>
      </c>
      <c r="AP1" s="41" t="s">
        <v>113</v>
      </c>
      <c r="AQ1" s="41">
        <v>4</v>
      </c>
      <c r="AS1" s="41">
        <v>1</v>
      </c>
      <c r="AT1" s="41" t="s">
        <v>111</v>
      </c>
    </row>
    <row r="2" spans="1:46">
      <c r="A2" s="875"/>
      <c r="B2" s="160" t="s">
        <v>32</v>
      </c>
      <c r="C2" s="161" t="s">
        <v>33</v>
      </c>
      <c r="D2" s="100" t="s">
        <v>326</v>
      </c>
      <c r="E2" s="101" t="s">
        <v>327</v>
      </c>
      <c r="F2" s="101" t="s">
        <v>328</v>
      </c>
      <c r="G2" s="101" t="s">
        <v>329</v>
      </c>
      <c r="H2" s="101" t="s">
        <v>330</v>
      </c>
      <c r="I2" s="101" t="s">
        <v>331</v>
      </c>
      <c r="J2" s="101" t="s">
        <v>332</v>
      </c>
      <c r="K2" s="101" t="s">
        <v>333</v>
      </c>
      <c r="L2" s="101" t="s">
        <v>334</v>
      </c>
      <c r="M2" s="101" t="s">
        <v>335</v>
      </c>
      <c r="N2" s="101" t="s">
        <v>336</v>
      </c>
      <c r="O2" s="101" t="s">
        <v>337</v>
      </c>
      <c r="P2" s="101" t="s">
        <v>338</v>
      </c>
      <c r="Q2" s="101" t="s">
        <v>339</v>
      </c>
      <c r="R2" s="101" t="s">
        <v>340</v>
      </c>
      <c r="AK2" s="41">
        <v>2013</v>
      </c>
      <c r="AL2" s="49">
        <v>41275</v>
      </c>
      <c r="AM2" s="27">
        <v>41609</v>
      </c>
      <c r="AO2" s="27">
        <v>41306</v>
      </c>
      <c r="AP2" s="41" t="s">
        <v>114</v>
      </c>
      <c r="AQ2" s="41">
        <v>5</v>
      </c>
      <c r="AS2" s="41">
        <v>2</v>
      </c>
      <c r="AT2" s="41" t="s">
        <v>112</v>
      </c>
    </row>
    <row r="3" spans="1:46">
      <c r="A3" s="876">
        <v>3</v>
      </c>
      <c r="B3" s="75" t="s">
        <v>1</v>
      </c>
      <c r="C3" s="163" t="s">
        <v>34</v>
      </c>
      <c r="D3" s="75">
        <v>278</v>
      </c>
      <c r="E3" s="76">
        <v>0</v>
      </c>
      <c r="F3" s="76">
        <v>0</v>
      </c>
      <c r="G3" s="76">
        <v>0</v>
      </c>
      <c r="H3" s="76">
        <v>0</v>
      </c>
      <c r="I3" s="76">
        <v>0</v>
      </c>
      <c r="J3" s="76">
        <v>0</v>
      </c>
      <c r="K3" s="76">
        <v>0</v>
      </c>
      <c r="L3" s="76">
        <v>0</v>
      </c>
      <c r="M3" s="76">
        <v>0</v>
      </c>
      <c r="N3" s="76">
        <v>0</v>
      </c>
      <c r="O3" s="76">
        <v>0</v>
      </c>
      <c r="P3" s="76">
        <v>0</v>
      </c>
      <c r="Q3" s="76">
        <v>0</v>
      </c>
      <c r="R3" s="76">
        <v>0</v>
      </c>
      <c r="AK3" s="41">
        <v>2014</v>
      </c>
      <c r="AL3" s="27">
        <v>41640</v>
      </c>
      <c r="AM3" s="27">
        <v>41974</v>
      </c>
      <c r="AO3" s="27">
        <v>41334</v>
      </c>
      <c r="AP3" s="41" t="s">
        <v>109</v>
      </c>
      <c r="AQ3" s="41">
        <v>6</v>
      </c>
      <c r="AS3" s="41">
        <v>3</v>
      </c>
      <c r="AT3" s="41" t="s">
        <v>104</v>
      </c>
    </row>
    <row r="4" spans="1:46">
      <c r="A4" s="876">
        <v>4</v>
      </c>
      <c r="B4" s="96" t="s">
        <v>1</v>
      </c>
      <c r="C4" s="166" t="s">
        <v>35</v>
      </c>
      <c r="D4" s="90">
        <v>1020148.5333333332</v>
      </c>
      <c r="E4" s="91">
        <v>0</v>
      </c>
      <c r="F4" s="91">
        <v>0</v>
      </c>
      <c r="G4" s="91">
        <v>0</v>
      </c>
      <c r="H4" s="91">
        <v>0</v>
      </c>
      <c r="I4" s="91">
        <v>0</v>
      </c>
      <c r="J4" s="91">
        <v>0</v>
      </c>
      <c r="K4" s="91">
        <v>0</v>
      </c>
      <c r="L4" s="91">
        <v>0</v>
      </c>
      <c r="M4" s="91">
        <v>0</v>
      </c>
      <c r="N4" s="91">
        <v>0</v>
      </c>
      <c r="O4" s="91">
        <v>0</v>
      </c>
      <c r="P4" s="91">
        <v>0</v>
      </c>
      <c r="Q4" s="91">
        <v>0</v>
      </c>
      <c r="R4" s="91">
        <v>0</v>
      </c>
      <c r="AK4" s="41">
        <v>2015</v>
      </c>
      <c r="AL4" s="27">
        <v>42005</v>
      </c>
      <c r="AM4" s="27">
        <v>42339</v>
      </c>
      <c r="AO4" s="27">
        <v>41365</v>
      </c>
      <c r="AP4" s="41" t="s">
        <v>115</v>
      </c>
      <c r="AQ4" s="41">
        <v>7</v>
      </c>
      <c r="AS4" s="41">
        <v>4</v>
      </c>
      <c r="AT4" s="41" t="s">
        <v>113</v>
      </c>
    </row>
    <row r="5" spans="1:46">
      <c r="A5" s="876">
        <v>5</v>
      </c>
      <c r="B5" s="96" t="s">
        <v>1</v>
      </c>
      <c r="C5" s="166" t="s">
        <v>36</v>
      </c>
      <c r="D5" s="88">
        <v>2191494.96</v>
      </c>
      <c r="E5" s="89">
        <v>0</v>
      </c>
      <c r="F5" s="89">
        <v>0</v>
      </c>
      <c r="G5" s="89">
        <v>0</v>
      </c>
      <c r="H5" s="89">
        <v>0</v>
      </c>
      <c r="I5" s="89">
        <v>0</v>
      </c>
      <c r="J5" s="89">
        <v>0</v>
      </c>
      <c r="K5" s="89">
        <v>0</v>
      </c>
      <c r="L5" s="89">
        <v>0</v>
      </c>
      <c r="M5" s="89">
        <v>0</v>
      </c>
      <c r="N5" s="89">
        <v>0</v>
      </c>
      <c r="O5" s="89">
        <v>0</v>
      </c>
      <c r="P5" s="89">
        <v>0</v>
      </c>
      <c r="Q5" s="89">
        <v>0</v>
      </c>
      <c r="R5" s="89">
        <v>0</v>
      </c>
      <c r="AK5" s="41">
        <v>2016</v>
      </c>
      <c r="AL5" s="27">
        <v>42370</v>
      </c>
      <c r="AM5" s="27">
        <v>42705</v>
      </c>
      <c r="AO5" s="27">
        <v>41395</v>
      </c>
      <c r="AP5" s="41" t="s">
        <v>116</v>
      </c>
      <c r="AQ5" s="41">
        <v>8</v>
      </c>
      <c r="AS5" s="41">
        <v>5</v>
      </c>
      <c r="AT5" s="41" t="s">
        <v>114</v>
      </c>
    </row>
    <row r="6" spans="1:46">
      <c r="A6" s="876">
        <v>6</v>
      </c>
      <c r="B6" s="171" t="s">
        <v>1</v>
      </c>
      <c r="C6" s="172" t="s">
        <v>95</v>
      </c>
      <c r="D6" s="77">
        <v>0.89989445156203807</v>
      </c>
      <c r="E6" s="78" t="e">
        <v>#DIV/0!</v>
      </c>
      <c r="F6" s="78" t="e">
        <v>#DIV/0!</v>
      </c>
      <c r="G6" s="78" t="e">
        <v>#DIV/0!</v>
      </c>
      <c r="H6" s="78" t="e">
        <v>#DIV/0!</v>
      </c>
      <c r="I6" s="78" t="e">
        <v>#DIV/0!</v>
      </c>
      <c r="J6" s="78" t="e">
        <v>#DIV/0!</v>
      </c>
      <c r="K6" s="78" t="e">
        <v>#DIV/0!</v>
      </c>
      <c r="L6" s="78" t="e">
        <v>#DIV/0!</v>
      </c>
      <c r="M6" s="78" t="e">
        <v>#DIV/0!</v>
      </c>
      <c r="N6" s="78" t="e">
        <v>#DIV/0!</v>
      </c>
      <c r="O6" s="78" t="e">
        <v>#DIV/0!</v>
      </c>
      <c r="P6" s="78" t="e">
        <v>#DIV/0!</v>
      </c>
      <c r="Q6" s="78" t="e">
        <v>#DIV/0!</v>
      </c>
      <c r="R6" s="78" t="e">
        <v>#DIV/0!</v>
      </c>
      <c r="AK6" s="41">
        <v>2017</v>
      </c>
      <c r="AL6" s="27">
        <v>42736</v>
      </c>
      <c r="AM6" s="27">
        <v>43070</v>
      </c>
      <c r="AO6" s="27">
        <v>41426</v>
      </c>
      <c r="AP6" s="41" t="s">
        <v>117</v>
      </c>
      <c r="AQ6" s="41">
        <v>9</v>
      </c>
      <c r="AS6" s="41">
        <v>6</v>
      </c>
      <c r="AT6" s="41" t="s">
        <v>109</v>
      </c>
    </row>
    <row r="7" spans="1:46">
      <c r="A7" s="876">
        <v>7</v>
      </c>
      <c r="B7" s="96" t="s">
        <v>1</v>
      </c>
      <c r="C7" s="166" t="s">
        <v>268</v>
      </c>
      <c r="D7" s="88">
        <v>22953342</v>
      </c>
      <c r="E7" s="89">
        <v>0</v>
      </c>
      <c r="F7" s="89">
        <v>0</v>
      </c>
      <c r="G7" s="89">
        <v>0</v>
      </c>
      <c r="H7" s="89">
        <v>0</v>
      </c>
      <c r="I7" s="89">
        <v>0</v>
      </c>
      <c r="J7" s="89">
        <v>0</v>
      </c>
      <c r="K7" s="89">
        <v>0</v>
      </c>
      <c r="L7" s="89">
        <v>0</v>
      </c>
      <c r="M7" s="89">
        <v>0</v>
      </c>
      <c r="N7" s="89">
        <v>0</v>
      </c>
      <c r="O7" s="89">
        <v>0</v>
      </c>
      <c r="P7" s="89">
        <v>0</v>
      </c>
      <c r="Q7" s="89">
        <v>0</v>
      </c>
      <c r="R7" s="89">
        <v>0</v>
      </c>
      <c r="AK7" s="41">
        <v>2018</v>
      </c>
      <c r="AL7" s="27">
        <v>43101</v>
      </c>
      <c r="AM7" s="27">
        <v>43435</v>
      </c>
      <c r="AO7" s="27">
        <v>41456</v>
      </c>
      <c r="AP7" s="41" t="s">
        <v>118</v>
      </c>
      <c r="AQ7" s="41">
        <v>10</v>
      </c>
      <c r="AS7" s="41">
        <v>7</v>
      </c>
      <c r="AT7" s="41" t="s">
        <v>115</v>
      </c>
    </row>
    <row r="8" spans="1:46">
      <c r="A8" s="876">
        <v>8</v>
      </c>
      <c r="B8" s="171" t="s">
        <v>1</v>
      </c>
      <c r="C8" s="172" t="s">
        <v>269</v>
      </c>
      <c r="D8" s="92">
        <v>10.473828331323199</v>
      </c>
      <c r="E8" s="93" t="e">
        <v>#DIV/0!</v>
      </c>
      <c r="F8" s="93" t="e">
        <v>#DIV/0!</v>
      </c>
      <c r="G8" s="93" t="e">
        <v>#DIV/0!</v>
      </c>
      <c r="H8" s="93" t="e">
        <v>#DIV/0!</v>
      </c>
      <c r="I8" s="93" t="e">
        <v>#DIV/0!</v>
      </c>
      <c r="J8" s="93" t="e">
        <v>#DIV/0!</v>
      </c>
      <c r="K8" s="93" t="e">
        <v>#DIV/0!</v>
      </c>
      <c r="L8" s="93" t="e">
        <v>#DIV/0!</v>
      </c>
      <c r="M8" s="93" t="e">
        <v>#DIV/0!</v>
      </c>
      <c r="N8" s="93" t="e">
        <v>#DIV/0!</v>
      </c>
      <c r="O8" s="93" t="e">
        <v>#DIV/0!</v>
      </c>
      <c r="P8" s="93" t="e">
        <v>#DIV/0!</v>
      </c>
      <c r="Q8" s="93" t="e">
        <v>#DIV/0!</v>
      </c>
      <c r="R8" s="93" t="e">
        <v>#DIV/0!</v>
      </c>
      <c r="AK8" s="41">
        <v>2019</v>
      </c>
      <c r="AL8" s="27">
        <v>43466</v>
      </c>
      <c r="AM8" s="27">
        <v>43800</v>
      </c>
      <c r="AO8" s="27">
        <v>41487</v>
      </c>
      <c r="AP8" s="41" t="s">
        <v>119</v>
      </c>
      <c r="AQ8" s="41">
        <v>11</v>
      </c>
      <c r="AS8" s="41">
        <v>8</v>
      </c>
      <c r="AT8" s="41" t="s">
        <v>116</v>
      </c>
    </row>
    <row r="9" spans="1:46">
      <c r="A9" s="876">
        <v>9</v>
      </c>
      <c r="B9" s="96" t="s">
        <v>1</v>
      </c>
      <c r="C9" s="166" t="s">
        <v>37</v>
      </c>
      <c r="D9" s="626">
        <v>48454368.5</v>
      </c>
      <c r="E9" s="627">
        <v>0</v>
      </c>
      <c r="F9" s="627">
        <v>0</v>
      </c>
      <c r="G9" s="627">
        <v>0</v>
      </c>
      <c r="H9" s="627">
        <v>0</v>
      </c>
      <c r="I9" s="627">
        <v>0</v>
      </c>
      <c r="J9" s="627">
        <v>0</v>
      </c>
      <c r="K9" s="627">
        <v>0</v>
      </c>
      <c r="L9" s="627">
        <v>0</v>
      </c>
      <c r="M9" s="627">
        <v>0</v>
      </c>
      <c r="N9" s="627">
        <v>0</v>
      </c>
      <c r="O9" s="627">
        <v>0</v>
      </c>
      <c r="P9" s="627">
        <v>0</v>
      </c>
      <c r="Q9" s="627">
        <v>0</v>
      </c>
      <c r="R9" s="627">
        <v>0</v>
      </c>
      <c r="AK9" s="41">
        <v>2020</v>
      </c>
      <c r="AL9" s="27">
        <v>43831</v>
      </c>
      <c r="AM9" s="27">
        <v>44166</v>
      </c>
      <c r="AO9" s="27">
        <v>41518</v>
      </c>
      <c r="AP9" s="41" t="s">
        <v>120</v>
      </c>
      <c r="AQ9" s="41">
        <v>12</v>
      </c>
      <c r="AS9" s="41">
        <v>9</v>
      </c>
      <c r="AT9" s="41" t="s">
        <v>117</v>
      </c>
    </row>
    <row r="10" spans="1:46">
      <c r="A10" s="876">
        <v>10</v>
      </c>
      <c r="B10" s="171" t="s">
        <v>1</v>
      </c>
      <c r="C10" s="172" t="s">
        <v>270</v>
      </c>
      <c r="D10" s="79">
        <v>2.1109940548090993</v>
      </c>
      <c r="E10" s="80" t="e">
        <v>#DIV/0!</v>
      </c>
      <c r="F10" s="80" t="e">
        <v>#DIV/0!</v>
      </c>
      <c r="G10" s="80" t="e">
        <v>#DIV/0!</v>
      </c>
      <c r="H10" s="80" t="e">
        <v>#DIV/0!</v>
      </c>
      <c r="I10" s="80" t="e">
        <v>#DIV/0!</v>
      </c>
      <c r="J10" s="80" t="e">
        <v>#DIV/0!</v>
      </c>
      <c r="K10" s="80" t="e">
        <v>#DIV/0!</v>
      </c>
      <c r="L10" s="80" t="e">
        <v>#DIV/0!</v>
      </c>
      <c r="M10" s="80" t="e">
        <v>#DIV/0!</v>
      </c>
      <c r="N10" s="80" t="e">
        <v>#DIV/0!</v>
      </c>
      <c r="O10" s="80" t="e">
        <v>#DIV/0!</v>
      </c>
      <c r="P10" s="80" t="e">
        <v>#DIV/0!</v>
      </c>
      <c r="Q10" s="80" t="e">
        <v>#DIV/0!</v>
      </c>
      <c r="R10" s="80" t="e">
        <v>#DIV/0!</v>
      </c>
      <c r="AK10" s="41">
        <v>2021</v>
      </c>
      <c r="AL10" s="27">
        <v>44197</v>
      </c>
      <c r="AM10" s="27">
        <v>44531</v>
      </c>
      <c r="AO10" s="27">
        <v>41548</v>
      </c>
      <c r="AP10" s="41" t="s">
        <v>121</v>
      </c>
      <c r="AQ10" s="41">
        <v>13</v>
      </c>
      <c r="AS10" s="41">
        <v>10</v>
      </c>
      <c r="AT10" s="41" t="s">
        <v>118</v>
      </c>
    </row>
    <row r="11" spans="1:46">
      <c r="A11" s="876">
        <v>11</v>
      </c>
      <c r="B11" s="96" t="s">
        <v>1</v>
      </c>
      <c r="C11" s="166" t="s">
        <v>38</v>
      </c>
      <c r="D11" s="626">
        <v>5877581.2499999991</v>
      </c>
      <c r="E11" s="627">
        <v>0</v>
      </c>
      <c r="F11" s="627">
        <v>0</v>
      </c>
      <c r="G11" s="627">
        <v>0</v>
      </c>
      <c r="H11" s="627">
        <v>0</v>
      </c>
      <c r="I11" s="627">
        <v>0</v>
      </c>
      <c r="J11" s="627">
        <v>0</v>
      </c>
      <c r="K11" s="627">
        <v>0</v>
      </c>
      <c r="L11" s="627">
        <v>0</v>
      </c>
      <c r="M11" s="627">
        <v>0</v>
      </c>
      <c r="N11" s="627">
        <v>0</v>
      </c>
      <c r="O11" s="627">
        <v>0</v>
      </c>
      <c r="P11" s="627">
        <v>0</v>
      </c>
      <c r="Q11" s="627">
        <v>0</v>
      </c>
      <c r="R11" s="627">
        <v>0</v>
      </c>
      <c r="AK11" s="41">
        <v>2022</v>
      </c>
      <c r="AL11" s="27">
        <v>44562</v>
      </c>
      <c r="AM11" s="27">
        <v>44896</v>
      </c>
      <c r="AO11" s="27">
        <v>41579</v>
      </c>
      <c r="AP11" s="41" t="s">
        <v>105</v>
      </c>
      <c r="AQ11" s="41">
        <v>14</v>
      </c>
      <c r="AS11" s="41">
        <v>11</v>
      </c>
      <c r="AT11" s="41" t="s">
        <v>119</v>
      </c>
    </row>
    <row r="12" spans="1:46">
      <c r="A12" s="876">
        <v>12</v>
      </c>
      <c r="B12" s="171" t="s">
        <v>1</v>
      </c>
      <c r="C12" s="172" t="s">
        <v>39</v>
      </c>
      <c r="D12" s="81">
        <v>2.6819962433315379</v>
      </c>
      <c r="E12" s="82" t="e">
        <v>#DIV/0!</v>
      </c>
      <c r="F12" s="82" t="e">
        <v>#DIV/0!</v>
      </c>
      <c r="G12" s="82" t="e">
        <v>#DIV/0!</v>
      </c>
      <c r="H12" s="82" t="e">
        <v>#DIV/0!</v>
      </c>
      <c r="I12" s="82" t="e">
        <v>#DIV/0!</v>
      </c>
      <c r="J12" s="82" t="e">
        <v>#DIV/0!</v>
      </c>
      <c r="K12" s="82" t="e">
        <v>#DIV/0!</v>
      </c>
      <c r="L12" s="82" t="e">
        <v>#DIV/0!</v>
      </c>
      <c r="M12" s="82" t="e">
        <v>#DIV/0!</v>
      </c>
      <c r="N12" s="82" t="e">
        <v>#DIV/0!</v>
      </c>
      <c r="O12" s="82" t="e">
        <v>#DIV/0!</v>
      </c>
      <c r="P12" s="82" t="e">
        <v>#DIV/0!</v>
      </c>
      <c r="Q12" s="82" t="e">
        <v>#DIV/0!</v>
      </c>
      <c r="R12" s="82" t="e">
        <v>#DIV/0!</v>
      </c>
      <c r="AK12" s="41">
        <v>2023</v>
      </c>
      <c r="AL12" s="27">
        <v>44927</v>
      </c>
      <c r="AM12" s="27">
        <v>45261</v>
      </c>
      <c r="AO12" s="27">
        <v>41609</v>
      </c>
      <c r="AP12" s="41" t="s">
        <v>106</v>
      </c>
      <c r="AQ12" s="41">
        <v>15</v>
      </c>
      <c r="AS12" s="41">
        <v>12</v>
      </c>
      <c r="AT12" s="41" t="s">
        <v>120</v>
      </c>
    </row>
    <row r="13" spans="1:46">
      <c r="A13" s="876">
        <v>13</v>
      </c>
      <c r="B13" s="96" t="s">
        <v>1</v>
      </c>
      <c r="C13" s="166" t="s">
        <v>40</v>
      </c>
      <c r="D13" s="88">
        <v>10.800000000000002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89">
        <v>0</v>
      </c>
      <c r="L13" s="89">
        <v>0</v>
      </c>
      <c r="M13" s="89">
        <v>0</v>
      </c>
      <c r="N13" s="89">
        <v>0</v>
      </c>
      <c r="O13" s="89">
        <v>0</v>
      </c>
      <c r="P13" s="89">
        <v>0</v>
      </c>
      <c r="Q13" s="89">
        <v>0</v>
      </c>
      <c r="R13" s="89">
        <v>0</v>
      </c>
      <c r="AK13" s="41">
        <v>2024</v>
      </c>
      <c r="AL13" s="27">
        <v>45292</v>
      </c>
      <c r="AM13" s="27">
        <v>45627</v>
      </c>
      <c r="AO13" s="27">
        <v>41640</v>
      </c>
      <c r="AP13" s="41" t="s">
        <v>122</v>
      </c>
      <c r="AQ13" s="41">
        <v>16</v>
      </c>
      <c r="AS13" s="41">
        <v>13</v>
      </c>
      <c r="AT13" s="41" t="s">
        <v>121</v>
      </c>
    </row>
    <row r="14" spans="1:46">
      <c r="A14" s="876">
        <v>14</v>
      </c>
      <c r="B14" s="96" t="s">
        <v>1</v>
      </c>
      <c r="C14" s="166" t="s">
        <v>41</v>
      </c>
      <c r="D14" s="88">
        <v>5605</v>
      </c>
      <c r="E14" s="89">
        <v>0</v>
      </c>
      <c r="F14" s="89">
        <v>0</v>
      </c>
      <c r="G14" s="89">
        <v>0</v>
      </c>
      <c r="H14" s="89">
        <v>0</v>
      </c>
      <c r="I14" s="89">
        <v>0</v>
      </c>
      <c r="J14" s="89">
        <v>0</v>
      </c>
      <c r="K14" s="89">
        <v>0</v>
      </c>
      <c r="L14" s="89">
        <v>0</v>
      </c>
      <c r="M14" s="89">
        <v>0</v>
      </c>
      <c r="N14" s="89">
        <v>0</v>
      </c>
      <c r="O14" s="89">
        <v>0</v>
      </c>
      <c r="P14" s="89">
        <v>0</v>
      </c>
      <c r="Q14" s="89">
        <v>0</v>
      </c>
      <c r="R14" s="89">
        <v>0</v>
      </c>
      <c r="AK14" s="41">
        <v>2025</v>
      </c>
      <c r="AL14" s="27">
        <v>45658</v>
      </c>
      <c r="AM14" s="27">
        <v>45992</v>
      </c>
      <c r="AO14" s="27">
        <v>41671</v>
      </c>
      <c r="AP14" s="41" t="s">
        <v>110</v>
      </c>
      <c r="AQ14" s="41">
        <v>17</v>
      </c>
      <c r="AS14" s="41">
        <v>14</v>
      </c>
      <c r="AT14" s="41" t="s">
        <v>105</v>
      </c>
    </row>
    <row r="15" spans="1:46">
      <c r="A15" s="876">
        <v>15</v>
      </c>
      <c r="B15" s="96" t="s">
        <v>1</v>
      </c>
      <c r="C15" s="166" t="s">
        <v>271</v>
      </c>
      <c r="D15" s="88">
        <v>43333.32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89">
        <v>0</v>
      </c>
      <c r="L15" s="89">
        <v>0</v>
      </c>
      <c r="M15" s="89">
        <v>0</v>
      </c>
      <c r="N15" s="89">
        <v>0</v>
      </c>
      <c r="O15" s="89">
        <v>0</v>
      </c>
      <c r="P15" s="89">
        <v>0</v>
      </c>
      <c r="Q15" s="89">
        <v>0</v>
      </c>
      <c r="R15" s="89">
        <v>0</v>
      </c>
      <c r="AK15" s="41">
        <v>2026</v>
      </c>
      <c r="AL15" s="27">
        <v>46023</v>
      </c>
      <c r="AM15" s="27">
        <v>46357</v>
      </c>
      <c r="AO15" s="27">
        <v>41699</v>
      </c>
      <c r="AP15" s="41" t="s">
        <v>123</v>
      </c>
      <c r="AQ15" s="41">
        <v>18</v>
      </c>
      <c r="AS15" s="41">
        <v>15</v>
      </c>
      <c r="AT15" s="41" t="s">
        <v>106</v>
      </c>
    </row>
    <row r="16" spans="1:46">
      <c r="A16" s="876">
        <v>16</v>
      </c>
      <c r="B16" s="171" t="s">
        <v>1</v>
      </c>
      <c r="C16" s="177" t="s">
        <v>96</v>
      </c>
      <c r="D16" s="83">
        <v>1.4064362882575296</v>
      </c>
      <c r="E16" s="84" t="e">
        <v>#DIV/0!</v>
      </c>
      <c r="F16" s="84" t="e">
        <v>#DIV/0!</v>
      </c>
      <c r="G16" s="84" t="e">
        <v>#DIV/0!</v>
      </c>
      <c r="H16" s="84" t="e">
        <v>#DIV/0!</v>
      </c>
      <c r="I16" s="84" t="e">
        <v>#DIV/0!</v>
      </c>
      <c r="J16" s="84" t="e">
        <v>#DIV/0!</v>
      </c>
      <c r="K16" s="84" t="e">
        <v>#DIV/0!</v>
      </c>
      <c r="L16" s="84" t="e">
        <v>#DIV/0!</v>
      </c>
      <c r="M16" s="84" t="e">
        <v>#DIV/0!</v>
      </c>
      <c r="N16" s="84" t="e">
        <v>#DIV/0!</v>
      </c>
      <c r="O16" s="84" t="e">
        <v>#DIV/0!</v>
      </c>
      <c r="P16" s="84" t="e">
        <v>#DIV/0!</v>
      </c>
      <c r="Q16" s="84" t="e">
        <v>#DIV/0!</v>
      </c>
      <c r="R16" s="84" t="e">
        <v>#DIV/0!</v>
      </c>
      <c r="AK16" s="41">
        <v>2027</v>
      </c>
      <c r="AL16" s="27">
        <v>46388</v>
      </c>
      <c r="AM16" s="27">
        <v>46722</v>
      </c>
      <c r="AO16" s="27">
        <v>41730</v>
      </c>
      <c r="AP16" s="41" t="s">
        <v>124</v>
      </c>
      <c r="AQ16" s="41">
        <v>19</v>
      </c>
      <c r="AS16" s="41">
        <v>16</v>
      </c>
      <c r="AT16" s="41" t="s">
        <v>122</v>
      </c>
    </row>
    <row r="17" spans="1:46">
      <c r="A17" s="876">
        <v>17</v>
      </c>
      <c r="B17" s="96" t="s">
        <v>1</v>
      </c>
      <c r="C17" s="166" t="s">
        <v>42</v>
      </c>
      <c r="D17" s="626">
        <v>994890.07</v>
      </c>
      <c r="E17" s="627">
        <v>0</v>
      </c>
      <c r="F17" s="627">
        <v>0</v>
      </c>
      <c r="G17" s="627">
        <v>0</v>
      </c>
      <c r="H17" s="627">
        <v>0</v>
      </c>
      <c r="I17" s="627">
        <v>0</v>
      </c>
      <c r="J17" s="627">
        <v>0</v>
      </c>
      <c r="K17" s="627">
        <v>0</v>
      </c>
      <c r="L17" s="627">
        <v>0</v>
      </c>
      <c r="M17" s="627">
        <v>0</v>
      </c>
      <c r="N17" s="627">
        <v>0</v>
      </c>
      <c r="O17" s="627">
        <v>0</v>
      </c>
      <c r="P17" s="627">
        <v>0</v>
      </c>
      <c r="Q17" s="627">
        <v>0</v>
      </c>
      <c r="R17" s="627">
        <v>0</v>
      </c>
      <c r="AO17" s="27">
        <v>41760</v>
      </c>
      <c r="AP17" s="41" t="s">
        <v>125</v>
      </c>
      <c r="AQ17" s="41">
        <v>20</v>
      </c>
      <c r="AS17" s="41">
        <v>17</v>
      </c>
      <c r="AT17" s="41" t="s">
        <v>110</v>
      </c>
    </row>
    <row r="18" spans="1:46">
      <c r="A18" s="876">
        <v>18</v>
      </c>
      <c r="B18" s="96" t="s">
        <v>1</v>
      </c>
      <c r="C18" s="628" t="s">
        <v>297</v>
      </c>
      <c r="D18" s="626">
        <v>0</v>
      </c>
      <c r="E18" s="627">
        <v>0</v>
      </c>
      <c r="F18" s="627">
        <v>0</v>
      </c>
      <c r="G18" s="627">
        <v>0</v>
      </c>
      <c r="H18" s="627">
        <v>0</v>
      </c>
      <c r="I18" s="627">
        <v>0</v>
      </c>
      <c r="J18" s="627">
        <v>0</v>
      </c>
      <c r="K18" s="627">
        <v>0</v>
      </c>
      <c r="L18" s="627">
        <v>0</v>
      </c>
      <c r="M18" s="627">
        <v>0</v>
      </c>
      <c r="N18" s="627">
        <v>0</v>
      </c>
      <c r="O18" s="627">
        <v>0</v>
      </c>
      <c r="P18" s="627">
        <v>0</v>
      </c>
      <c r="Q18" s="627">
        <v>0</v>
      </c>
      <c r="R18" s="627">
        <v>0</v>
      </c>
      <c r="AO18" s="27">
        <v>41791</v>
      </c>
      <c r="AP18" s="41" t="s">
        <v>126</v>
      </c>
      <c r="AQ18" s="41">
        <v>21</v>
      </c>
      <c r="AS18" s="41">
        <v>18</v>
      </c>
      <c r="AT18" s="41" t="s">
        <v>123</v>
      </c>
    </row>
    <row r="19" spans="1:46">
      <c r="A19" s="876">
        <v>19</v>
      </c>
      <c r="B19" s="96" t="s">
        <v>1</v>
      </c>
      <c r="C19" s="166" t="s">
        <v>43</v>
      </c>
      <c r="D19" s="88">
        <v>6094.12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89">
        <v>0</v>
      </c>
      <c r="L19" s="89">
        <v>0</v>
      </c>
      <c r="M19" s="89">
        <v>0</v>
      </c>
      <c r="N19" s="89">
        <v>0</v>
      </c>
      <c r="O19" s="89">
        <v>0</v>
      </c>
      <c r="P19" s="89">
        <v>0</v>
      </c>
      <c r="Q19" s="89">
        <v>0</v>
      </c>
      <c r="R19" s="89">
        <v>0</v>
      </c>
      <c r="AO19" s="27">
        <v>41821</v>
      </c>
      <c r="AP19" s="41" t="s">
        <v>127</v>
      </c>
      <c r="AQ19" s="41">
        <v>22</v>
      </c>
      <c r="AS19" s="41">
        <v>19</v>
      </c>
      <c r="AT19" s="41" t="s">
        <v>124</v>
      </c>
    </row>
    <row r="20" spans="1:46">
      <c r="A20" s="876">
        <v>20</v>
      </c>
      <c r="B20" s="96" t="s">
        <v>1</v>
      </c>
      <c r="C20" s="166" t="s">
        <v>44</v>
      </c>
      <c r="D20" s="626">
        <v>8382.4500000000007</v>
      </c>
      <c r="E20" s="627">
        <v>0</v>
      </c>
      <c r="F20" s="627">
        <v>0</v>
      </c>
      <c r="G20" s="627">
        <v>0</v>
      </c>
      <c r="H20" s="627">
        <v>0</v>
      </c>
      <c r="I20" s="627">
        <v>0</v>
      </c>
      <c r="J20" s="627">
        <v>0</v>
      </c>
      <c r="K20" s="627">
        <v>0</v>
      </c>
      <c r="L20" s="627">
        <v>0</v>
      </c>
      <c r="M20" s="627">
        <v>0</v>
      </c>
      <c r="N20" s="627">
        <v>0</v>
      </c>
      <c r="O20" s="627">
        <v>0</v>
      </c>
      <c r="P20" s="627">
        <v>0</v>
      </c>
      <c r="Q20" s="627">
        <v>0</v>
      </c>
      <c r="R20" s="627">
        <v>0</v>
      </c>
      <c r="AO20" s="27">
        <v>41852</v>
      </c>
      <c r="AP20" s="41" t="s">
        <v>128</v>
      </c>
      <c r="AQ20" s="41">
        <v>23</v>
      </c>
      <c r="AS20" s="41">
        <v>20</v>
      </c>
      <c r="AT20" s="41" t="s">
        <v>125</v>
      </c>
    </row>
    <row r="21" spans="1:46">
      <c r="A21" s="876">
        <v>21</v>
      </c>
      <c r="B21" s="171" t="s">
        <v>1</v>
      </c>
      <c r="C21" s="172" t="s">
        <v>45</v>
      </c>
      <c r="D21" s="92">
        <v>0.53100067083913094</v>
      </c>
      <c r="E21" s="93" t="e">
        <v>#DIV/0!</v>
      </c>
      <c r="F21" s="93" t="e">
        <v>#DIV/0!</v>
      </c>
      <c r="G21" s="93" t="e">
        <v>#DIV/0!</v>
      </c>
      <c r="H21" s="93" t="e">
        <v>#DIV/0!</v>
      </c>
      <c r="I21" s="93" t="e">
        <v>#DIV/0!</v>
      </c>
      <c r="J21" s="93" t="e">
        <v>#DIV/0!</v>
      </c>
      <c r="K21" s="93" t="e">
        <v>#DIV/0!</v>
      </c>
      <c r="L21" s="93" t="e">
        <v>#DIV/0!</v>
      </c>
      <c r="M21" s="93" t="e">
        <v>#DIV/0!</v>
      </c>
      <c r="N21" s="93" t="e">
        <v>#DIV/0!</v>
      </c>
      <c r="O21" s="93" t="e">
        <v>#DIV/0!</v>
      </c>
      <c r="P21" s="93" t="e">
        <v>#DIV/0!</v>
      </c>
      <c r="Q21" s="93" t="e">
        <v>#DIV/0!</v>
      </c>
      <c r="R21" s="93" t="e">
        <v>#DIV/0!</v>
      </c>
      <c r="AO21" s="27">
        <v>41883</v>
      </c>
      <c r="AP21" s="41" t="s">
        <v>129</v>
      </c>
      <c r="AQ21" s="41">
        <v>24</v>
      </c>
      <c r="AS21" s="41">
        <v>21</v>
      </c>
      <c r="AT21" s="41" t="s">
        <v>126</v>
      </c>
    </row>
    <row r="22" spans="1:46">
      <c r="A22" s="876">
        <v>22</v>
      </c>
      <c r="B22" s="96" t="s">
        <v>1</v>
      </c>
      <c r="C22" s="166" t="s">
        <v>46</v>
      </c>
      <c r="D22" s="88">
        <v>683.74</v>
      </c>
      <c r="E22" s="89">
        <v>0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89">
        <v>0</v>
      </c>
      <c r="L22" s="89">
        <v>0</v>
      </c>
      <c r="M22" s="89">
        <v>0</v>
      </c>
      <c r="N22" s="89">
        <v>0</v>
      </c>
      <c r="O22" s="89">
        <v>0</v>
      </c>
      <c r="P22" s="89">
        <v>0</v>
      </c>
      <c r="Q22" s="89">
        <v>0</v>
      </c>
      <c r="R22" s="89">
        <v>0</v>
      </c>
      <c r="AO22" s="27">
        <v>41913</v>
      </c>
      <c r="AP22" s="41" t="s">
        <v>108</v>
      </c>
      <c r="AQ22" s="41">
        <v>25</v>
      </c>
      <c r="AS22" s="41">
        <v>22</v>
      </c>
      <c r="AT22" s="41" t="s">
        <v>127</v>
      </c>
    </row>
    <row r="23" spans="1:46">
      <c r="A23" s="876">
        <v>23</v>
      </c>
      <c r="B23" s="96" t="s">
        <v>1</v>
      </c>
      <c r="C23" s="166" t="s">
        <v>47</v>
      </c>
      <c r="D23" s="626">
        <v>29803.200000000001</v>
      </c>
      <c r="E23" s="627">
        <v>0</v>
      </c>
      <c r="F23" s="627">
        <v>0</v>
      </c>
      <c r="G23" s="627">
        <v>0</v>
      </c>
      <c r="H23" s="627">
        <v>0</v>
      </c>
      <c r="I23" s="627">
        <v>0</v>
      </c>
      <c r="J23" s="627">
        <v>0</v>
      </c>
      <c r="K23" s="627">
        <v>0</v>
      </c>
      <c r="L23" s="627">
        <v>0</v>
      </c>
      <c r="M23" s="627">
        <v>0</v>
      </c>
      <c r="N23" s="627">
        <v>0</v>
      </c>
      <c r="O23" s="627">
        <v>0</v>
      </c>
      <c r="P23" s="627">
        <v>0</v>
      </c>
      <c r="Q23" s="627">
        <v>0</v>
      </c>
      <c r="R23" s="627">
        <v>0</v>
      </c>
      <c r="AO23" s="27">
        <v>41944</v>
      </c>
      <c r="AP23" s="41" t="s">
        <v>107</v>
      </c>
      <c r="AQ23" s="41">
        <v>26</v>
      </c>
      <c r="AS23" s="41">
        <v>23</v>
      </c>
      <c r="AT23" s="41" t="s">
        <v>128</v>
      </c>
    </row>
    <row r="24" spans="1:46">
      <c r="A24" s="876">
        <v>24</v>
      </c>
      <c r="B24" s="180" t="s">
        <v>1</v>
      </c>
      <c r="C24" s="181" t="s">
        <v>48</v>
      </c>
      <c r="D24" s="94">
        <v>5.9576509599342874E-2</v>
      </c>
      <c r="E24" s="95" t="e">
        <v>#DIV/0!</v>
      </c>
      <c r="F24" s="95" t="e">
        <v>#DIV/0!</v>
      </c>
      <c r="G24" s="95" t="e">
        <v>#DIV/0!</v>
      </c>
      <c r="H24" s="95" t="e">
        <v>#DIV/0!</v>
      </c>
      <c r="I24" s="95" t="e">
        <v>#DIV/0!</v>
      </c>
      <c r="J24" s="95" t="e">
        <v>#DIV/0!</v>
      </c>
      <c r="K24" s="95" t="e">
        <v>#DIV/0!</v>
      </c>
      <c r="L24" s="95" t="e">
        <v>#DIV/0!</v>
      </c>
      <c r="M24" s="95" t="e">
        <v>#DIV/0!</v>
      </c>
      <c r="N24" s="95" t="e">
        <v>#DIV/0!</v>
      </c>
      <c r="O24" s="95" t="e">
        <v>#DIV/0!</v>
      </c>
      <c r="P24" s="95" t="e">
        <v>#DIV/0!</v>
      </c>
      <c r="Q24" s="95" t="e">
        <v>#DIV/0!</v>
      </c>
      <c r="R24" s="95" t="e">
        <v>#DIV/0!</v>
      </c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27">
        <v>41974</v>
      </c>
      <c r="AP24" s="41" t="s">
        <v>341</v>
      </c>
      <c r="AQ24" s="41">
        <v>27</v>
      </c>
      <c r="AR24" s="32"/>
      <c r="AS24" s="41">
        <v>24</v>
      </c>
      <c r="AT24" s="32" t="s">
        <v>129</v>
      </c>
    </row>
    <row r="25" spans="1:46">
      <c r="A25" s="876">
        <v>25</v>
      </c>
      <c r="B25" s="44" t="s">
        <v>1</v>
      </c>
      <c r="C25" s="621" t="s">
        <v>94</v>
      </c>
      <c r="D25" s="383">
        <v>1020148.5333333332</v>
      </c>
      <c r="E25" s="384">
        <v>0</v>
      </c>
      <c r="F25" s="384">
        <v>0</v>
      </c>
      <c r="G25" s="384">
        <v>0</v>
      </c>
      <c r="H25" s="384">
        <v>0</v>
      </c>
      <c r="I25" s="384">
        <v>0</v>
      </c>
      <c r="J25" s="384">
        <v>0</v>
      </c>
      <c r="K25" s="384">
        <v>0</v>
      </c>
      <c r="L25" s="384">
        <v>0</v>
      </c>
      <c r="M25" s="384">
        <v>0</v>
      </c>
      <c r="N25" s="384">
        <v>0</v>
      </c>
      <c r="O25" s="384">
        <v>0</v>
      </c>
      <c r="P25" s="384">
        <v>0</v>
      </c>
      <c r="Q25" s="384">
        <v>0</v>
      </c>
      <c r="R25" s="384">
        <v>0</v>
      </c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7">
        <v>42005</v>
      </c>
      <c r="AP25" s="41" t="s">
        <v>342</v>
      </c>
      <c r="AQ25" s="41">
        <v>28</v>
      </c>
      <c r="AR25" s="32"/>
      <c r="AS25" s="41">
        <v>25</v>
      </c>
      <c r="AT25" s="32" t="s">
        <v>108</v>
      </c>
    </row>
    <row r="26" spans="1:46">
      <c r="A26" s="876">
        <v>26</v>
      </c>
      <c r="B26" s="43" t="s">
        <v>1</v>
      </c>
      <c r="C26" s="622" t="s">
        <v>49</v>
      </c>
      <c r="D26" s="96">
        <v>8760</v>
      </c>
      <c r="E26" s="17">
        <v>8760</v>
      </c>
      <c r="F26" s="17">
        <v>8760</v>
      </c>
      <c r="G26" s="17">
        <v>8784</v>
      </c>
      <c r="H26" s="17">
        <v>8760</v>
      </c>
      <c r="I26" s="17">
        <v>8760</v>
      </c>
      <c r="J26" s="17">
        <v>8760</v>
      </c>
      <c r="K26" s="17">
        <v>8784</v>
      </c>
      <c r="L26" s="17">
        <v>8760</v>
      </c>
      <c r="M26" s="17">
        <v>8760</v>
      </c>
      <c r="N26" s="17">
        <v>8760</v>
      </c>
      <c r="O26" s="17">
        <v>8784</v>
      </c>
      <c r="P26" s="17">
        <v>8760</v>
      </c>
      <c r="Q26" s="17">
        <v>8760</v>
      </c>
      <c r="R26" s="17">
        <v>8760</v>
      </c>
      <c r="AO26" s="27">
        <v>42036</v>
      </c>
      <c r="AP26" s="41" t="s">
        <v>343</v>
      </c>
      <c r="AQ26" s="41">
        <v>29</v>
      </c>
      <c r="AS26" s="41">
        <v>26</v>
      </c>
      <c r="AT26" s="32" t="s">
        <v>107</v>
      </c>
    </row>
    <row r="27" spans="1:46">
      <c r="A27" s="876">
        <v>27</v>
      </c>
      <c r="B27" s="43" t="s">
        <v>1</v>
      </c>
      <c r="C27" s="166" t="s">
        <v>50</v>
      </c>
      <c r="D27" s="97">
        <v>54331949.75</v>
      </c>
      <c r="E27" s="85">
        <v>0</v>
      </c>
      <c r="F27" s="85">
        <v>0</v>
      </c>
      <c r="G27" s="85">
        <v>0</v>
      </c>
      <c r="H27" s="85">
        <v>0</v>
      </c>
      <c r="I27" s="85">
        <v>0</v>
      </c>
      <c r="J27" s="85">
        <v>0</v>
      </c>
      <c r="K27" s="85">
        <v>0</v>
      </c>
      <c r="L27" s="85">
        <v>0</v>
      </c>
      <c r="M27" s="85">
        <v>0</v>
      </c>
      <c r="N27" s="85">
        <v>0</v>
      </c>
      <c r="O27" s="85">
        <v>0</v>
      </c>
      <c r="P27" s="85">
        <v>0</v>
      </c>
      <c r="Q27" s="85">
        <v>0</v>
      </c>
      <c r="R27" s="85">
        <v>0</v>
      </c>
      <c r="AO27" s="27">
        <v>42064</v>
      </c>
      <c r="AP27" s="41" t="s">
        <v>344</v>
      </c>
      <c r="AQ27" s="41">
        <v>30</v>
      </c>
      <c r="AS27" s="41">
        <v>27</v>
      </c>
      <c r="AT27" s="41" t="s">
        <v>341</v>
      </c>
    </row>
    <row r="28" spans="1:46">
      <c r="A28" s="876">
        <v>28</v>
      </c>
      <c r="B28" s="43" t="s">
        <v>1</v>
      </c>
      <c r="C28" s="166" t="s">
        <v>51</v>
      </c>
      <c r="D28" s="98">
        <v>24.792185581845921</v>
      </c>
      <c r="E28" s="86" t="e">
        <v>#DIV/0!</v>
      </c>
      <c r="F28" s="86" t="e">
        <v>#DIV/0!</v>
      </c>
      <c r="G28" s="86" t="e">
        <v>#DIV/0!</v>
      </c>
      <c r="H28" s="86" t="e">
        <v>#DIV/0!</v>
      </c>
      <c r="I28" s="86" t="e">
        <v>#DIV/0!</v>
      </c>
      <c r="J28" s="86" t="e">
        <v>#DIV/0!</v>
      </c>
      <c r="K28" s="86" t="e">
        <v>#DIV/0!</v>
      </c>
      <c r="L28" s="86" t="e">
        <v>#DIV/0!</v>
      </c>
      <c r="M28" s="86" t="e">
        <v>#DIV/0!</v>
      </c>
      <c r="N28" s="86" t="e">
        <v>#DIV/0!</v>
      </c>
      <c r="O28" s="86" t="e">
        <v>#DIV/0!</v>
      </c>
      <c r="P28" s="86" t="e">
        <v>#DIV/0!</v>
      </c>
      <c r="Q28" s="86" t="e">
        <v>#DIV/0!</v>
      </c>
      <c r="R28" s="86" t="e">
        <v>#DIV/0!</v>
      </c>
      <c r="AO28" s="27">
        <v>42095</v>
      </c>
      <c r="AP28" s="41" t="s">
        <v>345</v>
      </c>
      <c r="AQ28" s="41">
        <v>31</v>
      </c>
      <c r="AS28" s="41">
        <v>28</v>
      </c>
      <c r="AT28" s="41" t="s">
        <v>342</v>
      </c>
    </row>
    <row r="29" spans="1:46">
      <c r="A29" s="876">
        <v>29</v>
      </c>
      <c r="B29" s="43" t="s">
        <v>1</v>
      </c>
      <c r="C29" s="166" t="s">
        <v>52</v>
      </c>
      <c r="D29" s="99">
        <v>38185.65</v>
      </c>
      <c r="E29" s="87">
        <v>0</v>
      </c>
      <c r="F29" s="87">
        <v>0</v>
      </c>
      <c r="G29" s="87">
        <v>0</v>
      </c>
      <c r="H29" s="87">
        <v>0</v>
      </c>
      <c r="I29" s="87">
        <v>0</v>
      </c>
      <c r="J29" s="87">
        <v>0</v>
      </c>
      <c r="K29" s="87">
        <v>0</v>
      </c>
      <c r="L29" s="87">
        <v>0</v>
      </c>
      <c r="M29" s="87">
        <v>0</v>
      </c>
      <c r="N29" s="87">
        <v>0</v>
      </c>
      <c r="O29" s="87">
        <v>0</v>
      </c>
      <c r="P29" s="87">
        <v>0</v>
      </c>
      <c r="Q29" s="87">
        <v>0</v>
      </c>
      <c r="R29" s="87">
        <v>0</v>
      </c>
      <c r="AO29" s="27">
        <v>42125</v>
      </c>
      <c r="AP29" s="41" t="s">
        <v>346</v>
      </c>
      <c r="AQ29" s="41">
        <v>32</v>
      </c>
      <c r="AS29" s="41">
        <v>29</v>
      </c>
      <c r="AT29" s="41" t="s">
        <v>343</v>
      </c>
    </row>
    <row r="30" spans="1:46">
      <c r="A30" s="876">
        <v>30</v>
      </c>
      <c r="B30" s="43" t="s">
        <v>1</v>
      </c>
      <c r="C30" s="166" t="s">
        <v>53</v>
      </c>
      <c r="D30" s="98">
        <v>1.7424475390990634E-2</v>
      </c>
      <c r="E30" s="86" t="e">
        <v>#DIV/0!</v>
      </c>
      <c r="F30" s="86" t="e">
        <v>#DIV/0!</v>
      </c>
      <c r="G30" s="86" t="e">
        <v>#DIV/0!</v>
      </c>
      <c r="H30" s="86" t="e">
        <v>#DIV/0!</v>
      </c>
      <c r="I30" s="86" t="e">
        <v>#DIV/0!</v>
      </c>
      <c r="J30" s="86" t="e">
        <v>#DIV/0!</v>
      </c>
      <c r="K30" s="86" t="e">
        <v>#DIV/0!</v>
      </c>
      <c r="L30" s="86" t="e">
        <v>#DIV/0!</v>
      </c>
      <c r="M30" s="86" t="e">
        <v>#DIV/0!</v>
      </c>
      <c r="N30" s="86" t="e">
        <v>#DIV/0!</v>
      </c>
      <c r="O30" s="86" t="e">
        <v>#DIV/0!</v>
      </c>
      <c r="P30" s="86" t="e">
        <v>#DIV/0!</v>
      </c>
      <c r="Q30" s="86" t="e">
        <v>#DIV/0!</v>
      </c>
      <c r="R30" s="86" t="e">
        <v>#DIV/0!</v>
      </c>
      <c r="AO30" s="27">
        <v>42156</v>
      </c>
      <c r="AP30" s="41" t="s">
        <v>347</v>
      </c>
      <c r="AQ30" s="41">
        <v>33</v>
      </c>
      <c r="AS30" s="41">
        <v>30</v>
      </c>
      <c r="AT30" s="41" t="s">
        <v>344</v>
      </c>
    </row>
    <row r="31" spans="1:46" s="460" customFormat="1">
      <c r="A31" s="876">
        <v>31</v>
      </c>
      <c r="B31" s="737" t="s">
        <v>1</v>
      </c>
      <c r="C31" s="739" t="s">
        <v>228</v>
      </c>
      <c r="D31" s="738">
        <v>54370135.399999999</v>
      </c>
      <c r="E31" s="738">
        <v>0</v>
      </c>
      <c r="F31" s="738">
        <v>0</v>
      </c>
      <c r="G31" s="738">
        <v>0</v>
      </c>
      <c r="H31" s="738">
        <v>0</v>
      </c>
      <c r="I31" s="738">
        <v>0</v>
      </c>
      <c r="J31" s="738">
        <v>0</v>
      </c>
      <c r="K31" s="738">
        <v>0</v>
      </c>
      <c r="L31" s="738">
        <v>0</v>
      </c>
      <c r="M31" s="738">
        <v>0</v>
      </c>
      <c r="N31" s="738">
        <v>0</v>
      </c>
      <c r="O31" s="738">
        <v>0</v>
      </c>
      <c r="P31" s="738">
        <v>0</v>
      </c>
      <c r="Q31" s="738">
        <v>0</v>
      </c>
      <c r="R31" s="738">
        <v>0</v>
      </c>
      <c r="S31" s="735"/>
      <c r="T31" s="735"/>
      <c r="U31" s="735"/>
      <c r="V31" s="735"/>
      <c r="W31" s="735"/>
      <c r="X31" s="735"/>
      <c r="Y31" s="735"/>
      <c r="Z31" s="735"/>
      <c r="AA31" s="735"/>
      <c r="AB31" s="735"/>
      <c r="AC31" s="735"/>
      <c r="AD31" s="735"/>
      <c r="AE31" s="735"/>
      <c r="AF31" s="735"/>
      <c r="AG31" s="735"/>
      <c r="AH31" s="735"/>
      <c r="AI31" s="735"/>
      <c r="AJ31" s="735"/>
      <c r="AK31" s="735"/>
      <c r="AL31" s="735"/>
      <c r="AM31" s="735"/>
      <c r="AN31" s="735"/>
      <c r="AO31" s="736">
        <v>42186</v>
      </c>
      <c r="AP31" s="735" t="s">
        <v>348</v>
      </c>
      <c r="AQ31" s="735">
        <v>34</v>
      </c>
      <c r="AR31" s="735"/>
      <c r="AS31" s="735">
        <v>31</v>
      </c>
      <c r="AT31" s="735" t="s">
        <v>345</v>
      </c>
    </row>
    <row r="32" spans="1:46" s="460" customFormat="1">
      <c r="A32" s="876">
        <v>32</v>
      </c>
      <c r="B32" s="740" t="s">
        <v>1</v>
      </c>
      <c r="C32" s="742" t="s">
        <v>229</v>
      </c>
      <c r="D32" s="741">
        <v>24.80961005723691</v>
      </c>
      <c r="E32" s="741" t="e">
        <v>#DIV/0!</v>
      </c>
      <c r="F32" s="741" t="e">
        <v>#DIV/0!</v>
      </c>
      <c r="G32" s="741" t="e">
        <v>#DIV/0!</v>
      </c>
      <c r="H32" s="741" t="e">
        <v>#DIV/0!</v>
      </c>
      <c r="I32" s="741" t="e">
        <v>#DIV/0!</v>
      </c>
      <c r="J32" s="741" t="e">
        <v>#DIV/0!</v>
      </c>
      <c r="K32" s="741" t="e">
        <v>#DIV/0!</v>
      </c>
      <c r="L32" s="741" t="e">
        <v>#DIV/0!</v>
      </c>
      <c r="M32" s="741" t="e">
        <v>#DIV/0!</v>
      </c>
      <c r="N32" s="741" t="e">
        <v>#DIV/0!</v>
      </c>
      <c r="O32" s="741" t="e">
        <v>#DIV/0!</v>
      </c>
      <c r="P32" s="741" t="e">
        <v>#DIV/0!</v>
      </c>
      <c r="Q32" s="741" t="e">
        <v>#DIV/0!</v>
      </c>
      <c r="R32" s="741" t="e">
        <v>#DIV/0!</v>
      </c>
      <c r="S32" s="735"/>
      <c r="T32" s="735"/>
      <c r="U32" s="735"/>
      <c r="V32" s="735"/>
      <c r="W32" s="735"/>
      <c r="X32" s="735"/>
      <c r="Y32" s="735"/>
      <c r="Z32" s="735"/>
      <c r="AA32" s="735"/>
      <c r="AB32" s="735"/>
      <c r="AC32" s="735"/>
      <c r="AD32" s="735"/>
      <c r="AE32" s="735"/>
      <c r="AF32" s="735"/>
      <c r="AG32" s="735"/>
      <c r="AH32" s="735"/>
      <c r="AI32" s="735"/>
      <c r="AJ32" s="735"/>
      <c r="AK32" s="735"/>
      <c r="AL32" s="735"/>
      <c r="AM32" s="735"/>
      <c r="AN32" s="735"/>
      <c r="AO32" s="736">
        <v>42217</v>
      </c>
      <c r="AP32" s="735" t="s">
        <v>349</v>
      </c>
      <c r="AQ32" s="735">
        <v>35</v>
      </c>
      <c r="AR32" s="735"/>
      <c r="AS32" s="735">
        <v>32</v>
      </c>
      <c r="AT32" s="735" t="s">
        <v>346</v>
      </c>
    </row>
    <row r="33" spans="1:46" ht="15.75" thickBot="1">
      <c r="A33" s="876">
        <v>33</v>
      </c>
      <c r="B33" s="42"/>
      <c r="C33" s="185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AO33" s="27">
        <v>42248</v>
      </c>
      <c r="AP33" s="41" t="s">
        <v>350</v>
      </c>
      <c r="AQ33" s="41">
        <v>36</v>
      </c>
      <c r="AS33" s="41">
        <v>33</v>
      </c>
      <c r="AT33" s="41" t="s">
        <v>347</v>
      </c>
    </row>
    <row r="34" spans="1:46">
      <c r="A34" s="876">
        <v>34</v>
      </c>
      <c r="B34" s="188" t="s">
        <v>32</v>
      </c>
      <c r="C34" s="189" t="s">
        <v>33</v>
      </c>
      <c r="D34" s="100" t="s">
        <v>326</v>
      </c>
      <c r="E34" s="101" t="s">
        <v>327</v>
      </c>
      <c r="F34" s="101" t="s">
        <v>328</v>
      </c>
      <c r="G34" s="101" t="s">
        <v>329</v>
      </c>
      <c r="H34" s="101" t="s">
        <v>330</v>
      </c>
      <c r="I34" s="101" t="s">
        <v>331</v>
      </c>
      <c r="J34" s="101" t="s">
        <v>332</v>
      </c>
      <c r="K34" s="101" t="s">
        <v>333</v>
      </c>
      <c r="L34" s="101" t="s">
        <v>334</v>
      </c>
      <c r="M34" s="101" t="s">
        <v>335</v>
      </c>
      <c r="N34" s="101" t="s">
        <v>336</v>
      </c>
      <c r="O34" s="101" t="s">
        <v>337</v>
      </c>
      <c r="P34" s="101" t="s">
        <v>338</v>
      </c>
      <c r="Q34" s="101" t="s">
        <v>339</v>
      </c>
      <c r="R34" s="101" t="s">
        <v>340</v>
      </c>
      <c r="AO34" s="27">
        <v>42278</v>
      </c>
      <c r="AP34" s="41" t="s">
        <v>351</v>
      </c>
      <c r="AQ34" s="41">
        <v>37</v>
      </c>
      <c r="AS34" s="41">
        <v>34</v>
      </c>
      <c r="AT34" s="41" t="s">
        <v>348</v>
      </c>
    </row>
    <row r="35" spans="1:46">
      <c r="A35" s="876">
        <v>35</v>
      </c>
      <c r="B35" s="75" t="s">
        <v>2</v>
      </c>
      <c r="C35" s="163" t="s">
        <v>34</v>
      </c>
      <c r="D35" s="75">
        <v>153</v>
      </c>
      <c r="E35" s="76">
        <v>153</v>
      </c>
      <c r="F35" s="76">
        <v>153</v>
      </c>
      <c r="G35" s="76">
        <v>153</v>
      </c>
      <c r="H35" s="76">
        <v>153</v>
      </c>
      <c r="I35" s="76">
        <v>153</v>
      </c>
      <c r="J35" s="76">
        <v>153</v>
      </c>
      <c r="K35" s="76">
        <v>153</v>
      </c>
      <c r="L35" s="76">
        <v>153</v>
      </c>
      <c r="M35" s="76">
        <v>153</v>
      </c>
      <c r="N35" s="76">
        <v>153</v>
      </c>
      <c r="O35" s="76">
        <v>153</v>
      </c>
      <c r="P35" s="76">
        <v>153</v>
      </c>
      <c r="Q35" s="76">
        <v>153</v>
      </c>
      <c r="R35" s="76">
        <v>153</v>
      </c>
      <c r="AO35" s="27">
        <v>42309</v>
      </c>
      <c r="AP35" s="41" t="s">
        <v>352</v>
      </c>
      <c r="AQ35" s="41">
        <v>38</v>
      </c>
      <c r="AS35" s="41">
        <v>35</v>
      </c>
      <c r="AT35" s="41" t="s">
        <v>349</v>
      </c>
    </row>
    <row r="36" spans="1:46">
      <c r="A36" s="876">
        <v>36</v>
      </c>
      <c r="B36" s="96" t="s">
        <v>2</v>
      </c>
      <c r="C36" s="166" t="s">
        <v>35</v>
      </c>
      <c r="D36" s="90">
        <v>518324.58333333337</v>
      </c>
      <c r="E36" s="91">
        <v>491598.30583333329</v>
      </c>
      <c r="F36" s="91">
        <v>519177.55458333332</v>
      </c>
      <c r="G36" s="91">
        <v>487572.49874999997</v>
      </c>
      <c r="H36" s="91">
        <v>520992.3725</v>
      </c>
      <c r="I36" s="91">
        <v>457218.83624999999</v>
      </c>
      <c r="J36" s="91">
        <v>536938.65375000006</v>
      </c>
      <c r="K36" s="91">
        <v>515783.97375</v>
      </c>
      <c r="L36" s="91">
        <v>505894.38624999998</v>
      </c>
      <c r="M36" s="91">
        <v>515639.09499999997</v>
      </c>
      <c r="N36" s="91">
        <v>544944.76833333343</v>
      </c>
      <c r="O36" s="91">
        <v>515418.6054166666</v>
      </c>
      <c r="P36" s="91">
        <v>542848.56500000006</v>
      </c>
      <c r="Q36" s="91">
        <v>465938.70791666664</v>
      </c>
      <c r="R36" s="91">
        <v>531635.38500000001</v>
      </c>
      <c r="AO36" s="27">
        <v>42339</v>
      </c>
      <c r="AP36" s="41" t="s">
        <v>353</v>
      </c>
      <c r="AQ36" s="41">
        <v>39</v>
      </c>
      <c r="AS36" s="41">
        <v>36</v>
      </c>
      <c r="AT36" s="41" t="s">
        <v>350</v>
      </c>
    </row>
    <row r="37" spans="1:46">
      <c r="A37" s="876">
        <v>37</v>
      </c>
      <c r="B37" s="96" t="s">
        <v>2</v>
      </c>
      <c r="C37" s="166" t="s">
        <v>36</v>
      </c>
      <c r="D37" s="88">
        <v>1147520</v>
      </c>
      <c r="E37" s="89">
        <v>1088623</v>
      </c>
      <c r="F37" s="89">
        <v>1149466</v>
      </c>
      <c r="G37" s="89">
        <v>1079747.01</v>
      </c>
      <c r="H37" s="89">
        <v>1153663</v>
      </c>
      <c r="I37" s="89">
        <v>1013019</v>
      </c>
      <c r="J37" s="89">
        <v>1202015</v>
      </c>
      <c r="K37" s="89">
        <v>1149769.3999999999</v>
      </c>
      <c r="L37" s="89">
        <v>1122475.8</v>
      </c>
      <c r="M37" s="89">
        <v>1144048</v>
      </c>
      <c r="N37" s="89">
        <v>1208900</v>
      </c>
      <c r="O37" s="89">
        <v>1143416.4100000001</v>
      </c>
      <c r="P37" s="89">
        <v>1204071</v>
      </c>
      <c r="Q37" s="89">
        <v>1033159</v>
      </c>
      <c r="R37" s="89">
        <v>1189671</v>
      </c>
      <c r="AO37" s="27">
        <v>42370</v>
      </c>
      <c r="AP37" s="41" t="s">
        <v>354</v>
      </c>
      <c r="AQ37" s="41">
        <v>40</v>
      </c>
      <c r="AS37" s="41">
        <v>37</v>
      </c>
      <c r="AT37" s="41" t="s">
        <v>351</v>
      </c>
    </row>
    <row r="38" spans="1:46">
      <c r="A38" s="876">
        <v>38</v>
      </c>
      <c r="B38" s="171" t="s">
        <v>2</v>
      </c>
      <c r="C38" s="172" t="s">
        <v>95</v>
      </c>
      <c r="D38" s="77">
        <v>0.85617930581669499</v>
      </c>
      <c r="E38" s="78">
        <v>0.81223550302921776</v>
      </c>
      <c r="F38" s="78">
        <v>0.85763124123317513</v>
      </c>
      <c r="G38" s="78">
        <v>0.80341188524590168</v>
      </c>
      <c r="H38" s="78">
        <v>0.86076267645566595</v>
      </c>
      <c r="I38" s="78">
        <v>0.75582639448473454</v>
      </c>
      <c r="J38" s="78">
        <v>0.89683872026740685</v>
      </c>
      <c r="K38" s="78">
        <v>0.85551373858590185</v>
      </c>
      <c r="L38" s="78">
        <v>0.83749350881905282</v>
      </c>
      <c r="M38" s="78">
        <v>0.8535888023398096</v>
      </c>
      <c r="N38" s="78">
        <v>0.90197570656877668</v>
      </c>
      <c r="O38" s="78">
        <v>0.85078664267771476</v>
      </c>
      <c r="P38" s="78">
        <v>0.89837272808666846</v>
      </c>
      <c r="Q38" s="78">
        <v>0.77085310532127616</v>
      </c>
      <c r="R38" s="78">
        <v>0.88762870444981645</v>
      </c>
      <c r="AO38" s="27">
        <v>42401</v>
      </c>
      <c r="AP38" s="41" t="s">
        <v>355</v>
      </c>
      <c r="AQ38" s="41">
        <v>41</v>
      </c>
      <c r="AS38" s="41">
        <v>38</v>
      </c>
      <c r="AT38" s="41" t="s">
        <v>352</v>
      </c>
    </row>
    <row r="39" spans="1:46">
      <c r="A39" s="876">
        <v>39</v>
      </c>
      <c r="B39" s="96" t="s">
        <v>2</v>
      </c>
      <c r="C39" s="166" t="s">
        <v>268</v>
      </c>
      <c r="D39" s="88">
        <v>12439790</v>
      </c>
      <c r="E39" s="89">
        <v>11798359.34</v>
      </c>
      <c r="F39" s="89">
        <v>12460261.310000002</v>
      </c>
      <c r="G39" s="89">
        <v>11701739.969999999</v>
      </c>
      <c r="H39" s="89">
        <v>12503816.940000001</v>
      </c>
      <c r="I39" s="89">
        <v>10973252.07</v>
      </c>
      <c r="J39" s="89">
        <v>12886527.690000001</v>
      </c>
      <c r="K39" s="89">
        <v>12378815.370000001</v>
      </c>
      <c r="L39" s="89">
        <v>12141465.27</v>
      </c>
      <c r="M39" s="89">
        <v>12375338.280000001</v>
      </c>
      <c r="N39" s="89">
        <v>13078674.440000001</v>
      </c>
      <c r="O39" s="89">
        <v>12370046.529999997</v>
      </c>
      <c r="P39" s="89">
        <v>13028365.560000002</v>
      </c>
      <c r="Q39" s="89">
        <v>11182528.990000002</v>
      </c>
      <c r="R39" s="89">
        <v>12759249.239999998</v>
      </c>
      <c r="AO39" s="27">
        <v>42430</v>
      </c>
      <c r="AP39" s="41" t="s">
        <v>356</v>
      </c>
      <c r="AQ39" s="41">
        <v>42</v>
      </c>
      <c r="AS39" s="41">
        <v>39</v>
      </c>
      <c r="AT39" s="41" t="s">
        <v>353</v>
      </c>
    </row>
    <row r="40" spans="1:46">
      <c r="A40" s="876">
        <v>40</v>
      </c>
      <c r="B40" s="171" t="s">
        <v>2</v>
      </c>
      <c r="C40" s="172" t="s">
        <v>269</v>
      </c>
      <c r="D40" s="92">
        <v>10.840586656441717</v>
      </c>
      <c r="E40" s="93">
        <v>10.837874397289053</v>
      </c>
      <c r="F40" s="93">
        <v>10.840043385363293</v>
      </c>
      <c r="G40" s="93">
        <v>10.837483097082156</v>
      </c>
      <c r="H40" s="93">
        <v>10.838361757289608</v>
      </c>
      <c r="I40" s="93">
        <v>10.832227302745556</v>
      </c>
      <c r="J40" s="93">
        <v>10.72077111350524</v>
      </c>
      <c r="K40" s="93">
        <v>10.7663461647179</v>
      </c>
      <c r="L40" s="93">
        <v>10.816683326268592</v>
      </c>
      <c r="M40" s="93">
        <v>10.817149525194749</v>
      </c>
      <c r="N40" s="93">
        <v>10.818656993961454</v>
      </c>
      <c r="O40" s="93">
        <v>10.818496587782919</v>
      </c>
      <c r="P40" s="93">
        <v>10.820263555886656</v>
      </c>
      <c r="Q40" s="93">
        <v>10.823628299225968</v>
      </c>
      <c r="R40" s="93">
        <v>10.725023338385149</v>
      </c>
      <c r="AO40" s="27">
        <v>42461</v>
      </c>
      <c r="AP40" s="41" t="s">
        <v>357</v>
      </c>
      <c r="AQ40" s="41">
        <v>43</v>
      </c>
      <c r="AS40" s="41">
        <v>40</v>
      </c>
      <c r="AT40" s="41" t="s">
        <v>354</v>
      </c>
    </row>
    <row r="41" spans="1:46">
      <c r="A41" s="876">
        <v>41</v>
      </c>
      <c r="B41" s="96" t="s">
        <v>2</v>
      </c>
      <c r="C41" s="166" t="s">
        <v>37</v>
      </c>
      <c r="D41" s="626">
        <v>30328221</v>
      </c>
      <c r="E41" s="627">
        <v>28469450.629999999</v>
      </c>
      <c r="F41" s="627">
        <v>32022897</v>
      </c>
      <c r="G41" s="627">
        <v>30284097.759999998</v>
      </c>
      <c r="H41" s="627">
        <v>33972911.25</v>
      </c>
      <c r="I41" s="627">
        <v>30703164.75</v>
      </c>
      <c r="J41" s="627">
        <v>37138972.5</v>
      </c>
      <c r="K41" s="627">
        <v>37458367.25</v>
      </c>
      <c r="L41" s="627">
        <v>37844930.75</v>
      </c>
      <c r="M41" s="627">
        <v>40120864.5</v>
      </c>
      <c r="N41" s="627">
        <v>44519889.75</v>
      </c>
      <c r="O41" s="627">
        <v>42948781.75</v>
      </c>
      <c r="P41" s="627">
        <v>49312385.25</v>
      </c>
      <c r="Q41" s="627">
        <v>48666392.32</v>
      </c>
      <c r="R41" s="627">
        <v>59968462.5</v>
      </c>
      <c r="AO41" s="27">
        <v>42491</v>
      </c>
      <c r="AP41" s="41" t="s">
        <v>358</v>
      </c>
      <c r="AQ41" s="41">
        <v>44</v>
      </c>
      <c r="AS41" s="41">
        <v>41</v>
      </c>
      <c r="AT41" s="41" t="s">
        <v>355</v>
      </c>
    </row>
    <row r="42" spans="1:46">
      <c r="A42" s="876">
        <v>42</v>
      </c>
      <c r="B42" s="171" t="s">
        <v>2</v>
      </c>
      <c r="C42" s="172" t="s">
        <v>270</v>
      </c>
      <c r="D42" s="79">
        <v>2.4380010434259742</v>
      </c>
      <c r="E42" s="80">
        <v>2.4130008088056756</v>
      </c>
      <c r="F42" s="80">
        <v>2.5700020411530193</v>
      </c>
      <c r="G42" s="80">
        <v>2.587999548583372</v>
      </c>
      <c r="H42" s="80">
        <v>2.7170032489295224</v>
      </c>
      <c r="I42" s="80">
        <v>2.7980004974040478</v>
      </c>
      <c r="J42" s="80">
        <v>2.8819999765196638</v>
      </c>
      <c r="K42" s="80">
        <v>3.0260058115722583</v>
      </c>
      <c r="L42" s="80">
        <v>3.1169986413015538</v>
      </c>
      <c r="M42" s="80">
        <v>3.2420014380406896</v>
      </c>
      <c r="N42" s="80">
        <v>3.4040062664026367</v>
      </c>
      <c r="O42" s="80">
        <v>3.4719983991846801</v>
      </c>
      <c r="P42" s="80">
        <v>3.7850016583354136</v>
      </c>
      <c r="Q42" s="80">
        <v>4.3520023389628602</v>
      </c>
      <c r="R42" s="80">
        <v>4.6999993002723102</v>
      </c>
      <c r="AO42" s="27">
        <v>42522</v>
      </c>
      <c r="AP42" s="41" t="s">
        <v>359</v>
      </c>
      <c r="AQ42" s="41">
        <v>45</v>
      </c>
      <c r="AS42" s="41">
        <v>42</v>
      </c>
      <c r="AT42" s="41" t="s">
        <v>356</v>
      </c>
    </row>
    <row r="43" spans="1:46">
      <c r="A43" s="876">
        <v>43</v>
      </c>
      <c r="B43" s="96" t="s">
        <v>2</v>
      </c>
      <c r="C43" s="166" t="s">
        <v>38</v>
      </c>
      <c r="D43" s="626">
        <v>4529258.78</v>
      </c>
      <c r="E43" s="627">
        <v>4743124.17</v>
      </c>
      <c r="F43" s="627">
        <v>5334665.580000001</v>
      </c>
      <c r="G43" s="627">
        <v>5346906.6899999995</v>
      </c>
      <c r="H43" s="627">
        <v>5849078.3200000003</v>
      </c>
      <c r="I43" s="627">
        <v>5265677.7</v>
      </c>
      <c r="J43" s="627">
        <v>6411548.1400000006</v>
      </c>
      <c r="K43" s="627">
        <v>6294981.0300000012</v>
      </c>
      <c r="L43" s="627">
        <v>6310551.6900000013</v>
      </c>
      <c r="M43" s="627">
        <v>6605731.6600000001</v>
      </c>
      <c r="N43" s="627">
        <v>7169988.5699999994</v>
      </c>
      <c r="O43" s="627">
        <v>6966837.0999999996</v>
      </c>
      <c r="P43" s="627">
        <v>7537487.9399999995</v>
      </c>
      <c r="Q43" s="627">
        <v>6647341.0800000001</v>
      </c>
      <c r="R43" s="627">
        <v>7869671.6400000006</v>
      </c>
      <c r="AO43" s="27">
        <v>42552</v>
      </c>
      <c r="AP43" s="41" t="s">
        <v>188</v>
      </c>
      <c r="AQ43" s="41">
        <v>46</v>
      </c>
      <c r="AS43" s="41">
        <v>43</v>
      </c>
      <c r="AT43" s="41" t="s">
        <v>357</v>
      </c>
    </row>
    <row r="44" spans="1:46">
      <c r="A44" s="876">
        <v>44</v>
      </c>
      <c r="B44" s="171" t="s">
        <v>2</v>
      </c>
      <c r="C44" s="172" t="s">
        <v>39</v>
      </c>
      <c r="D44" s="81">
        <v>3.9469976819576131</v>
      </c>
      <c r="E44" s="82">
        <v>4.3569942670694992</v>
      </c>
      <c r="F44" s="82">
        <v>4.6409946705687695</v>
      </c>
      <c r="G44" s="82">
        <v>4.9519995336685394</v>
      </c>
      <c r="H44" s="82">
        <v>5.0700059896174192</v>
      </c>
      <c r="I44" s="82">
        <v>5.1980048745383849</v>
      </c>
      <c r="J44" s="82">
        <v>5.334000108151729</v>
      </c>
      <c r="K44" s="82">
        <v>5.4749944032255522</v>
      </c>
      <c r="L44" s="82">
        <v>5.6219935342926783</v>
      </c>
      <c r="M44" s="82">
        <v>5.7739986958589151</v>
      </c>
      <c r="N44" s="82">
        <v>5.9310022086194056</v>
      </c>
      <c r="O44" s="82">
        <v>6.0930007992451314</v>
      </c>
      <c r="P44" s="82">
        <v>6.2600028901950129</v>
      </c>
      <c r="Q44" s="82">
        <v>6.4339962000040654</v>
      </c>
      <c r="R44" s="82">
        <v>6.6149982978487332</v>
      </c>
      <c r="AO44" s="27">
        <v>42583</v>
      </c>
      <c r="AP44" s="41" t="s">
        <v>189</v>
      </c>
      <c r="AQ44" s="41">
        <v>47</v>
      </c>
      <c r="AS44" s="41">
        <v>44</v>
      </c>
      <c r="AT44" s="41" t="s">
        <v>358</v>
      </c>
    </row>
    <row r="45" spans="1:46">
      <c r="A45" s="876">
        <v>45</v>
      </c>
      <c r="B45" s="96" t="s">
        <v>2</v>
      </c>
      <c r="C45" s="166" t="s">
        <v>40</v>
      </c>
      <c r="D45" s="88">
        <v>29.159999999999997</v>
      </c>
      <c r="E45" s="89">
        <v>35.68</v>
      </c>
      <c r="F45" s="89">
        <v>30.890000000000004</v>
      </c>
      <c r="G45" s="89">
        <v>27.720000000000002</v>
      </c>
      <c r="H45" s="89">
        <v>28.910000000000004</v>
      </c>
      <c r="I45" s="89">
        <v>28.460000000000008</v>
      </c>
      <c r="J45" s="89">
        <v>29.620000000000005</v>
      </c>
      <c r="K45" s="89">
        <v>32.06</v>
      </c>
      <c r="L45" s="89">
        <v>29.450000000000003</v>
      </c>
      <c r="M45" s="89">
        <v>27.280000000000008</v>
      </c>
      <c r="N45" s="89">
        <v>32.07</v>
      </c>
      <c r="O45" s="89">
        <v>33.07</v>
      </c>
      <c r="P45" s="89">
        <v>31.08</v>
      </c>
      <c r="Q45" s="89">
        <v>27.730000000000004</v>
      </c>
      <c r="R45" s="89">
        <v>33.24</v>
      </c>
      <c r="AO45" s="27">
        <v>42614</v>
      </c>
      <c r="AP45" s="41" t="s">
        <v>190</v>
      </c>
      <c r="AQ45" s="41">
        <v>48</v>
      </c>
      <c r="AS45" s="41">
        <v>45</v>
      </c>
      <c r="AT45" s="41" t="s">
        <v>359</v>
      </c>
    </row>
    <row r="46" spans="1:46">
      <c r="A46" s="876">
        <v>46</v>
      </c>
      <c r="B46" s="96" t="s">
        <v>2</v>
      </c>
      <c r="C46" s="166" t="s">
        <v>41</v>
      </c>
      <c r="D46" s="88">
        <v>8149</v>
      </c>
      <c r="E46" s="89">
        <v>7680</v>
      </c>
      <c r="F46" s="89">
        <v>8149</v>
      </c>
      <c r="G46" s="89">
        <v>7614</v>
      </c>
      <c r="H46" s="89">
        <v>8149</v>
      </c>
      <c r="I46" s="89">
        <v>7055</v>
      </c>
      <c r="J46" s="89">
        <v>8149</v>
      </c>
      <c r="K46" s="89">
        <v>7704</v>
      </c>
      <c r="L46" s="89">
        <v>7525</v>
      </c>
      <c r="M46" s="89">
        <v>7681</v>
      </c>
      <c r="N46" s="89">
        <v>8149</v>
      </c>
      <c r="O46" s="89">
        <v>7703</v>
      </c>
      <c r="P46" s="89">
        <v>8149</v>
      </c>
      <c r="Q46" s="89">
        <v>7055</v>
      </c>
      <c r="R46" s="89">
        <v>8149</v>
      </c>
      <c r="AO46" s="27">
        <v>42644</v>
      </c>
      <c r="AP46" s="41" t="s">
        <v>146</v>
      </c>
      <c r="AQ46" s="41">
        <v>49</v>
      </c>
      <c r="AS46" s="41">
        <v>46</v>
      </c>
      <c r="AT46" s="41" t="s">
        <v>188</v>
      </c>
    </row>
    <row r="47" spans="1:46">
      <c r="A47" s="876">
        <v>47</v>
      </c>
      <c r="B47" s="96" t="s">
        <v>2</v>
      </c>
      <c r="C47" s="166" t="s">
        <v>271</v>
      </c>
      <c r="D47" s="88">
        <v>26920.82</v>
      </c>
      <c r="E47" s="89">
        <v>32920.310000000005</v>
      </c>
      <c r="F47" s="89">
        <v>28510.400000000001</v>
      </c>
      <c r="G47" s="89">
        <v>25587.569999999996</v>
      </c>
      <c r="H47" s="89">
        <v>26664.399999999998</v>
      </c>
      <c r="I47" s="89">
        <v>26254.19</v>
      </c>
      <c r="J47" s="89">
        <v>27331.01</v>
      </c>
      <c r="K47" s="89">
        <v>29587.260000000002</v>
      </c>
      <c r="L47" s="89">
        <v>27177.189999999995</v>
      </c>
      <c r="M47" s="89">
        <v>25177.360000000001</v>
      </c>
      <c r="N47" s="89">
        <v>29587.239999999994</v>
      </c>
      <c r="O47" s="89">
        <v>30510.229999999996</v>
      </c>
      <c r="P47" s="89">
        <v>28664.249999999993</v>
      </c>
      <c r="Q47" s="89">
        <v>25587.579999999998</v>
      </c>
      <c r="R47" s="89">
        <v>30664.089999999997</v>
      </c>
      <c r="AO47" s="27">
        <v>42675</v>
      </c>
      <c r="AP47" s="41" t="s">
        <v>147</v>
      </c>
      <c r="AQ47" s="41">
        <v>50</v>
      </c>
      <c r="AS47" s="41">
        <v>47</v>
      </c>
      <c r="AT47" s="41" t="s">
        <v>189</v>
      </c>
    </row>
    <row r="48" spans="1:46">
      <c r="A48" s="876">
        <v>48</v>
      </c>
      <c r="B48" s="171" t="s">
        <v>2</v>
      </c>
      <c r="C48" s="177" t="s">
        <v>96</v>
      </c>
      <c r="D48" s="83">
        <v>0.92037436727871502</v>
      </c>
      <c r="E48" s="84">
        <v>0.92645612064270155</v>
      </c>
      <c r="F48" s="84">
        <v>0.921935166671078</v>
      </c>
      <c r="G48" s="84">
        <v>0.92686761229314418</v>
      </c>
      <c r="H48" s="84">
        <v>0.92530139228759778</v>
      </c>
      <c r="I48" s="84">
        <v>0.93848890371173277</v>
      </c>
      <c r="J48" s="84">
        <v>0.96408236465118224</v>
      </c>
      <c r="K48" s="84">
        <v>0.97544557109794416</v>
      </c>
      <c r="L48" s="84">
        <v>0.97494260960198031</v>
      </c>
      <c r="M48" s="84">
        <v>0.97349797012065253</v>
      </c>
      <c r="N48" s="84">
        <v>0.96960451460823216</v>
      </c>
      <c r="O48" s="84">
        <v>0.97018173040127831</v>
      </c>
      <c r="P48" s="84">
        <v>0.9657313901140282</v>
      </c>
      <c r="Q48" s="84">
        <v>0.95714715841451159</v>
      </c>
      <c r="R48" s="84">
        <v>0.9541817954326165</v>
      </c>
      <c r="AO48" s="27">
        <v>42705</v>
      </c>
      <c r="AP48" s="41" t="s">
        <v>148</v>
      </c>
      <c r="AQ48" s="41">
        <v>51</v>
      </c>
      <c r="AS48" s="41">
        <v>48</v>
      </c>
      <c r="AT48" s="41" t="s">
        <v>190</v>
      </c>
    </row>
    <row r="49" spans="1:46">
      <c r="A49" s="876">
        <v>49</v>
      </c>
      <c r="B49" s="96" t="s">
        <v>2</v>
      </c>
      <c r="C49" s="166" t="s">
        <v>42</v>
      </c>
      <c r="D49" s="626">
        <v>616247.6100000001</v>
      </c>
      <c r="E49" s="627">
        <v>727317.28</v>
      </c>
      <c r="F49" s="627">
        <v>618230.99999999988</v>
      </c>
      <c r="G49" s="627">
        <v>566765.02999999991</v>
      </c>
      <c r="H49" s="627">
        <v>605769.47000000009</v>
      </c>
      <c r="I49" s="627">
        <v>612997.09</v>
      </c>
      <c r="J49" s="627">
        <v>656758.5199999999</v>
      </c>
      <c r="K49" s="627">
        <v>730077.59000000008</v>
      </c>
      <c r="L49" s="627">
        <v>689642.46000000008</v>
      </c>
      <c r="M49" s="627">
        <v>657513.37999999989</v>
      </c>
      <c r="N49" s="627">
        <v>794901.43</v>
      </c>
      <c r="O49" s="627">
        <v>843623.52</v>
      </c>
      <c r="P49" s="627">
        <v>815145.38</v>
      </c>
      <c r="Q49" s="627">
        <v>747103.36</v>
      </c>
      <c r="R49" s="627">
        <v>919443.26</v>
      </c>
      <c r="AO49" s="27">
        <v>42736</v>
      </c>
      <c r="AP49" s="41" t="s">
        <v>136</v>
      </c>
      <c r="AQ49" s="41">
        <v>52</v>
      </c>
      <c r="AS49" s="41">
        <v>49</v>
      </c>
      <c r="AT49" s="41" t="s">
        <v>146</v>
      </c>
    </row>
    <row r="50" spans="1:46">
      <c r="A50" s="876">
        <v>50</v>
      </c>
      <c r="B50" s="96" t="s">
        <v>2</v>
      </c>
      <c r="C50" s="628" t="s">
        <v>297</v>
      </c>
      <c r="D50" s="626">
        <v>0</v>
      </c>
      <c r="E50" s="627">
        <v>0</v>
      </c>
      <c r="F50" s="627">
        <v>0</v>
      </c>
      <c r="G50" s="627">
        <v>0</v>
      </c>
      <c r="H50" s="627">
        <v>0</v>
      </c>
      <c r="I50" s="627">
        <v>0</v>
      </c>
      <c r="J50" s="627">
        <v>0</v>
      </c>
      <c r="K50" s="627">
        <v>0</v>
      </c>
      <c r="L50" s="627">
        <v>0</v>
      </c>
      <c r="M50" s="627">
        <v>0</v>
      </c>
      <c r="N50" s="627">
        <v>0</v>
      </c>
      <c r="O50" s="627">
        <v>0</v>
      </c>
      <c r="P50" s="627">
        <v>0</v>
      </c>
      <c r="Q50" s="627">
        <v>0</v>
      </c>
      <c r="R50" s="627">
        <v>0</v>
      </c>
      <c r="AO50" s="27">
        <v>42767</v>
      </c>
      <c r="AP50" s="41" t="s">
        <v>137</v>
      </c>
      <c r="AQ50" s="41">
        <v>53</v>
      </c>
      <c r="AS50" s="41">
        <v>50</v>
      </c>
      <c r="AT50" s="41" t="s">
        <v>147</v>
      </c>
    </row>
    <row r="51" spans="1:46">
      <c r="A51" s="876">
        <v>51</v>
      </c>
      <c r="B51" s="96" t="s">
        <v>2</v>
      </c>
      <c r="C51" s="166" t="s">
        <v>43</v>
      </c>
      <c r="D51" s="88">
        <v>2867.34</v>
      </c>
      <c r="E51" s="89">
        <v>2898.6600000000003</v>
      </c>
      <c r="F51" s="89">
        <v>3059.75</v>
      </c>
      <c r="G51" s="89">
        <v>2873.2000000000003</v>
      </c>
      <c r="H51" s="89">
        <v>3069.9800000000005</v>
      </c>
      <c r="I51" s="89">
        <v>2694.87</v>
      </c>
      <c r="J51" s="89">
        <v>3163.8999999999996</v>
      </c>
      <c r="K51" s="89">
        <v>3040.0499999999997</v>
      </c>
      <c r="L51" s="89">
        <v>2981.31</v>
      </c>
      <c r="M51" s="89">
        <v>3038.1299999999997</v>
      </c>
      <c r="N51" s="89">
        <v>3211.5200000000004</v>
      </c>
      <c r="O51" s="89">
        <v>3038.12</v>
      </c>
      <c r="P51" s="89">
        <v>3198.9599999999996</v>
      </c>
      <c r="Q51" s="89">
        <v>2745.99</v>
      </c>
      <c r="R51" s="89">
        <v>3133.54</v>
      </c>
      <c r="AO51" s="27">
        <v>42795</v>
      </c>
      <c r="AP51" s="41" t="s">
        <v>138</v>
      </c>
      <c r="AQ51" s="41">
        <v>54</v>
      </c>
      <c r="AS51" s="41">
        <v>51</v>
      </c>
      <c r="AT51" s="41" t="s">
        <v>148</v>
      </c>
    </row>
    <row r="52" spans="1:46">
      <c r="A52" s="876">
        <v>52</v>
      </c>
      <c r="B52" s="96" t="s">
        <v>2</v>
      </c>
      <c r="C52" s="166" t="s">
        <v>44</v>
      </c>
      <c r="D52" s="626">
        <v>3944.02</v>
      </c>
      <c r="E52" s="627">
        <v>3987.1099999999992</v>
      </c>
      <c r="F52" s="627">
        <v>6018.5199999999995</v>
      </c>
      <c r="G52" s="627">
        <v>5651.579999999999</v>
      </c>
      <c r="H52" s="627">
        <v>6170.64</v>
      </c>
      <c r="I52" s="627">
        <v>5551.4400000000005</v>
      </c>
      <c r="J52" s="627">
        <v>6707.46</v>
      </c>
      <c r="K52" s="627">
        <v>6596.94</v>
      </c>
      <c r="L52" s="627">
        <v>6648.329999999999</v>
      </c>
      <c r="M52" s="627">
        <v>6957.3</v>
      </c>
      <c r="N52" s="627">
        <v>7579.19</v>
      </c>
      <c r="O52" s="627">
        <v>7352.2900000000009</v>
      </c>
      <c r="P52" s="627">
        <v>7965.4500000000007</v>
      </c>
      <c r="Q52" s="627">
        <v>7029.71</v>
      </c>
      <c r="R52" s="627">
        <v>8241.15</v>
      </c>
      <c r="AO52" s="27">
        <v>42826</v>
      </c>
      <c r="AP52" s="41" t="s">
        <v>139</v>
      </c>
      <c r="AQ52" s="41">
        <v>55</v>
      </c>
      <c r="AS52" s="41">
        <v>52</v>
      </c>
      <c r="AT52" s="41" t="s">
        <v>136</v>
      </c>
    </row>
    <row r="53" spans="1:46">
      <c r="A53" s="876">
        <v>53</v>
      </c>
      <c r="B53" s="171" t="s">
        <v>2</v>
      </c>
      <c r="C53" s="172" t="s">
        <v>45</v>
      </c>
      <c r="D53" s="92">
        <v>0.46099492033225642</v>
      </c>
      <c r="E53" s="93">
        <v>0.49136662420047983</v>
      </c>
      <c r="F53" s="93">
        <v>0.49112132143559345</v>
      </c>
      <c r="G53" s="93">
        <v>0.4910722691439196</v>
      </c>
      <c r="H53" s="93">
        <v>0.49104685628898853</v>
      </c>
      <c r="I53" s="93">
        <v>0.49117070906765381</v>
      </c>
      <c r="J53" s="93">
        <v>0.49103995678451051</v>
      </c>
      <c r="K53" s="93">
        <v>0.49116977822733282</v>
      </c>
      <c r="L53" s="93">
        <v>0.49109558586251262</v>
      </c>
      <c r="M53" s="93">
        <v>0.49099748730262577</v>
      </c>
      <c r="N53" s="93">
        <v>0.49110787407901868</v>
      </c>
      <c r="O53" s="93">
        <v>0.49120591303062794</v>
      </c>
      <c r="P53" s="93">
        <v>0.49107618070243941</v>
      </c>
      <c r="Q53" s="93">
        <v>0.49112146321384131</v>
      </c>
      <c r="R53" s="93">
        <v>0.49117936973539367</v>
      </c>
      <c r="AO53" s="27">
        <v>42856</v>
      </c>
      <c r="AP53" s="41" t="s">
        <v>360</v>
      </c>
      <c r="AQ53" s="41">
        <v>56</v>
      </c>
      <c r="AS53" s="41">
        <v>53</v>
      </c>
      <c r="AT53" s="41" t="s">
        <v>137</v>
      </c>
    </row>
    <row r="54" spans="1:46">
      <c r="A54" s="876">
        <v>54</v>
      </c>
      <c r="B54" s="96" t="s">
        <v>2</v>
      </c>
      <c r="C54" s="166" t="s">
        <v>46</v>
      </c>
      <c r="D54" s="88">
        <v>433.74999999999994</v>
      </c>
      <c r="E54" s="89">
        <v>411.52</v>
      </c>
      <c r="F54" s="89">
        <v>434.49</v>
      </c>
      <c r="G54" s="89">
        <v>408.16000000000008</v>
      </c>
      <c r="H54" s="89">
        <v>436.08000000000004</v>
      </c>
      <c r="I54" s="89">
        <v>382.92</v>
      </c>
      <c r="J54" s="89">
        <v>450.16000000000008</v>
      </c>
      <c r="K54" s="89">
        <v>432.88</v>
      </c>
      <c r="L54" s="89">
        <v>424.29999999999995</v>
      </c>
      <c r="M54" s="89">
        <v>432.46000000000004</v>
      </c>
      <c r="N54" s="89">
        <v>456.97</v>
      </c>
      <c r="O54" s="89">
        <v>432.2</v>
      </c>
      <c r="P54" s="89">
        <v>455.13</v>
      </c>
      <c r="Q54" s="89">
        <v>390.53999999999996</v>
      </c>
      <c r="R54" s="89">
        <v>445.53</v>
      </c>
      <c r="AO54" s="27">
        <v>42887</v>
      </c>
      <c r="AP54" s="41" t="s">
        <v>361</v>
      </c>
      <c r="AQ54" s="41">
        <v>57</v>
      </c>
      <c r="AS54" s="41">
        <v>54</v>
      </c>
      <c r="AT54" s="41" t="s">
        <v>138</v>
      </c>
    </row>
    <row r="55" spans="1:46">
      <c r="A55" s="876">
        <v>55</v>
      </c>
      <c r="B55" s="96" t="s">
        <v>2</v>
      </c>
      <c r="C55" s="166" t="s">
        <v>47</v>
      </c>
      <c r="D55" s="626">
        <v>18495.63</v>
      </c>
      <c r="E55" s="627">
        <v>17431.810000000001</v>
      </c>
      <c r="F55" s="627">
        <v>18526.640000000003</v>
      </c>
      <c r="G55" s="627">
        <v>17403.84</v>
      </c>
      <c r="H55" s="627">
        <v>19036.46</v>
      </c>
      <c r="I55" s="627">
        <v>17063.599999999999</v>
      </c>
      <c r="J55" s="627">
        <v>20661.760000000002</v>
      </c>
      <c r="K55" s="627">
        <v>20406.310000000001</v>
      </c>
      <c r="L55" s="627">
        <v>20732.73</v>
      </c>
      <c r="M55" s="627">
        <v>21269.299999999996</v>
      </c>
      <c r="N55" s="627">
        <v>23316.430000000004</v>
      </c>
      <c r="O55" s="627">
        <v>22766.43</v>
      </c>
      <c r="P55" s="627">
        <v>24526.81</v>
      </c>
      <c r="Q55" s="627">
        <v>21614.35</v>
      </c>
      <c r="R55" s="627">
        <v>25389.059999999998</v>
      </c>
      <c r="AO55" s="27">
        <v>42917</v>
      </c>
      <c r="AP55" s="41" t="s">
        <v>362</v>
      </c>
      <c r="AQ55" s="41">
        <v>58</v>
      </c>
      <c r="AS55" s="41">
        <v>55</v>
      </c>
      <c r="AT55" s="41" t="s">
        <v>139</v>
      </c>
    </row>
    <row r="56" spans="1:46">
      <c r="A56" s="876">
        <v>56</v>
      </c>
      <c r="B56" s="180" t="s">
        <v>2</v>
      </c>
      <c r="C56" s="181" t="s">
        <v>48</v>
      </c>
      <c r="D56" s="94">
        <v>6.9735903901914739E-2</v>
      </c>
      <c r="E56" s="95">
        <v>6.9758851742177913E-2</v>
      </c>
      <c r="F56" s="95">
        <v>6.9740110450380255E-2</v>
      </c>
      <c r="G56" s="95">
        <v>6.9760565701580887E-2</v>
      </c>
      <c r="H56" s="95">
        <v>6.9751501016456816E-2</v>
      </c>
      <c r="I56" s="95">
        <v>6.9791525348601599E-2</v>
      </c>
      <c r="J56" s="95">
        <v>6.986521285316076E-2</v>
      </c>
      <c r="K56" s="95">
        <v>6.9938841005591307E-2</v>
      </c>
      <c r="L56" s="95">
        <v>6.9892717322742048E-2</v>
      </c>
      <c r="M56" s="95">
        <v>6.9890614739623907E-2</v>
      </c>
      <c r="N56" s="95">
        <v>6.9880170516730122E-2</v>
      </c>
      <c r="O56" s="95">
        <v>6.9878476035126133E-2</v>
      </c>
      <c r="P56" s="95">
        <v>6.9867551367663636E-2</v>
      </c>
      <c r="Q56" s="95">
        <v>6.9848242798966328E-2</v>
      </c>
      <c r="R56" s="95">
        <v>6.983639736470891E-2</v>
      </c>
      <c r="AO56" s="27">
        <v>42948</v>
      </c>
      <c r="AP56" s="41" t="s">
        <v>363</v>
      </c>
      <c r="AQ56" s="41">
        <v>59</v>
      </c>
      <c r="AS56" s="41">
        <v>56</v>
      </c>
      <c r="AT56" s="41" t="s">
        <v>360</v>
      </c>
    </row>
    <row r="57" spans="1:46">
      <c r="A57" s="876">
        <v>57</v>
      </c>
      <c r="B57" s="44" t="s">
        <v>2</v>
      </c>
      <c r="C57" s="621" t="s">
        <v>94</v>
      </c>
      <c r="D57" s="383">
        <v>967389.19125000003</v>
      </c>
      <c r="E57" s="384">
        <v>1008427.98875</v>
      </c>
      <c r="F57" s="384">
        <v>1006819.1604166667</v>
      </c>
      <c r="G57" s="384">
        <v>1011293.95375</v>
      </c>
      <c r="H57" s="384">
        <v>1012624.20875</v>
      </c>
      <c r="I57" s="384">
        <v>984298.78875000007</v>
      </c>
      <c r="J57" s="384">
        <v>1037165.4691666667</v>
      </c>
      <c r="K57" s="384">
        <v>1065356.9154166668</v>
      </c>
      <c r="L57" s="384">
        <v>980844.98291666666</v>
      </c>
      <c r="M57" s="384">
        <v>1058272.9891666668</v>
      </c>
      <c r="N57" s="384">
        <v>1057274.1854166668</v>
      </c>
      <c r="O57" s="384">
        <v>1062549.6524999999</v>
      </c>
      <c r="P57" s="384">
        <v>1054326.03</v>
      </c>
      <c r="Q57" s="384">
        <v>1004109.7004166667</v>
      </c>
      <c r="R57" s="384">
        <v>1037760.22875</v>
      </c>
      <c r="AO57" s="27">
        <v>42979</v>
      </c>
      <c r="AP57" s="41" t="s">
        <v>364</v>
      </c>
      <c r="AQ57" s="41">
        <v>60</v>
      </c>
      <c r="AS57" s="41">
        <v>57</v>
      </c>
      <c r="AT57" s="41" t="s">
        <v>361</v>
      </c>
    </row>
    <row r="58" spans="1:46">
      <c r="A58" s="876">
        <v>58</v>
      </c>
      <c r="B58" s="43" t="s">
        <v>2</v>
      </c>
      <c r="C58" s="622" t="s">
        <v>49</v>
      </c>
      <c r="D58" s="96">
        <v>8760</v>
      </c>
      <c r="E58" s="17">
        <v>8760</v>
      </c>
      <c r="F58" s="17">
        <v>8760</v>
      </c>
      <c r="G58" s="17">
        <v>8784</v>
      </c>
      <c r="H58" s="17">
        <v>8760</v>
      </c>
      <c r="I58" s="17">
        <v>8760</v>
      </c>
      <c r="J58" s="17">
        <v>8760</v>
      </c>
      <c r="K58" s="17">
        <v>8784</v>
      </c>
      <c r="L58" s="17">
        <v>8760</v>
      </c>
      <c r="M58" s="17">
        <v>8760</v>
      </c>
      <c r="N58" s="17">
        <v>8760</v>
      </c>
      <c r="O58" s="17">
        <v>8784</v>
      </c>
      <c r="P58" s="17">
        <v>8760</v>
      </c>
      <c r="Q58" s="17">
        <v>8760</v>
      </c>
      <c r="R58" s="17">
        <v>8760</v>
      </c>
      <c r="AO58" s="27">
        <v>43009</v>
      </c>
      <c r="AP58" s="41" t="s">
        <v>365</v>
      </c>
      <c r="AQ58" s="41">
        <v>61</v>
      </c>
      <c r="AS58" s="41">
        <v>58</v>
      </c>
      <c r="AT58" s="41" t="s">
        <v>362</v>
      </c>
    </row>
    <row r="59" spans="1:46">
      <c r="A59" s="876">
        <v>59</v>
      </c>
      <c r="B59" s="43" t="s">
        <v>2</v>
      </c>
      <c r="C59" s="166" t="s">
        <v>50</v>
      </c>
      <c r="D59" s="97">
        <v>34857479.780000001</v>
      </c>
      <c r="E59" s="85">
        <v>33212574.799999997</v>
      </c>
      <c r="F59" s="85">
        <v>37357562.579999998</v>
      </c>
      <c r="G59" s="85">
        <v>35631004.449999996</v>
      </c>
      <c r="H59" s="85">
        <v>39821989.57</v>
      </c>
      <c r="I59" s="85">
        <v>35968842.450000003</v>
      </c>
      <c r="J59" s="85">
        <v>43550520.640000001</v>
      </c>
      <c r="K59" s="85">
        <v>43753348.280000001</v>
      </c>
      <c r="L59" s="85">
        <v>44155482.439999998</v>
      </c>
      <c r="M59" s="85">
        <v>46726596.159999996</v>
      </c>
      <c r="N59" s="85">
        <v>51689878.32</v>
      </c>
      <c r="O59" s="85">
        <v>49915618.850000001</v>
      </c>
      <c r="P59" s="85">
        <v>56849873.189999998</v>
      </c>
      <c r="Q59" s="85">
        <v>55313733.399999999</v>
      </c>
      <c r="R59" s="85">
        <v>67838134.140000001</v>
      </c>
      <c r="AO59" s="27">
        <v>43040</v>
      </c>
      <c r="AP59" s="41" t="s">
        <v>366</v>
      </c>
      <c r="AQ59" s="41">
        <v>62</v>
      </c>
      <c r="AS59" s="41">
        <v>59</v>
      </c>
      <c r="AT59" s="41" t="s">
        <v>363</v>
      </c>
    </row>
    <row r="60" spans="1:46">
      <c r="A60" s="876">
        <v>60</v>
      </c>
      <c r="B60" s="43" t="s">
        <v>2</v>
      </c>
      <c r="C60" s="166" t="s">
        <v>51</v>
      </c>
      <c r="D60" s="98">
        <v>30.376359261712214</v>
      </c>
      <c r="E60" s="86">
        <v>30.508793953462305</v>
      </c>
      <c r="F60" s="86">
        <v>32.499928297139711</v>
      </c>
      <c r="G60" s="86">
        <v>32.999400896697082</v>
      </c>
      <c r="H60" s="86">
        <v>34.517870097246771</v>
      </c>
      <c r="I60" s="86">
        <v>35.506582255614163</v>
      </c>
      <c r="J60" s="86">
        <v>36.231262205546521</v>
      </c>
      <c r="K60" s="86">
        <v>38.054020467060617</v>
      </c>
      <c r="L60" s="86">
        <v>39.337580765661045</v>
      </c>
      <c r="M60" s="86">
        <v>40.843213012041453</v>
      </c>
      <c r="N60" s="86">
        <v>42.757778410124907</v>
      </c>
      <c r="O60" s="86">
        <v>43.654803633612353</v>
      </c>
      <c r="P60" s="86">
        <v>47.214718392852248</v>
      </c>
      <c r="Q60" s="86">
        <v>53.53845187430008</v>
      </c>
      <c r="R60" s="86">
        <v>57.022600483663133</v>
      </c>
      <c r="AO60" s="27">
        <v>43070</v>
      </c>
      <c r="AP60" s="41" t="s">
        <v>367</v>
      </c>
      <c r="AQ60" s="41">
        <v>63</v>
      </c>
      <c r="AS60" s="41">
        <v>60</v>
      </c>
      <c r="AT60" s="41" t="s">
        <v>364</v>
      </c>
    </row>
    <row r="61" spans="1:46">
      <c r="A61" s="876">
        <v>61</v>
      </c>
      <c r="B61" s="43" t="s">
        <v>2</v>
      </c>
      <c r="C61" s="166" t="s">
        <v>52</v>
      </c>
      <c r="D61" s="99">
        <v>22439.65</v>
      </c>
      <c r="E61" s="87">
        <v>21418.920000000002</v>
      </c>
      <c r="F61" s="87">
        <v>24545.160000000003</v>
      </c>
      <c r="G61" s="87">
        <v>23055.42</v>
      </c>
      <c r="H61" s="87">
        <v>25207.1</v>
      </c>
      <c r="I61" s="87">
        <v>22615.040000000001</v>
      </c>
      <c r="J61" s="87">
        <v>27369.22</v>
      </c>
      <c r="K61" s="87">
        <v>27003.25</v>
      </c>
      <c r="L61" s="87">
        <v>27381.059999999998</v>
      </c>
      <c r="M61" s="87">
        <v>28226.599999999995</v>
      </c>
      <c r="N61" s="87">
        <v>30895.620000000003</v>
      </c>
      <c r="O61" s="87">
        <v>30118.720000000001</v>
      </c>
      <c r="P61" s="87">
        <v>32492.260000000002</v>
      </c>
      <c r="Q61" s="87">
        <v>28644.059999999998</v>
      </c>
      <c r="R61" s="87">
        <v>33630.21</v>
      </c>
      <c r="AO61" s="27">
        <v>43101</v>
      </c>
      <c r="AP61" s="41" t="s">
        <v>368</v>
      </c>
      <c r="AQ61" s="41">
        <v>64</v>
      </c>
      <c r="AS61" s="41">
        <v>61</v>
      </c>
      <c r="AT61" s="41" t="s">
        <v>365</v>
      </c>
    </row>
    <row r="62" spans="1:46">
      <c r="A62" s="876">
        <v>62</v>
      </c>
      <c r="B62" s="43" t="s">
        <v>2</v>
      </c>
      <c r="C62" s="166" t="s">
        <v>53</v>
      </c>
      <c r="D62" s="98">
        <v>1.9554909718349136E-2</v>
      </c>
      <c r="E62" s="86">
        <v>1.9675241107343866E-2</v>
      </c>
      <c r="F62" s="86">
        <v>2.1353532857866179E-2</v>
      </c>
      <c r="G62" s="86">
        <v>2.1352612960697154E-2</v>
      </c>
      <c r="H62" s="86">
        <v>2.1849621596601431E-2</v>
      </c>
      <c r="I62" s="86">
        <v>2.2324398653924556E-2</v>
      </c>
      <c r="J62" s="86">
        <v>2.2769449632492108E-2</v>
      </c>
      <c r="K62" s="86">
        <v>2.3485796369254568E-2</v>
      </c>
      <c r="L62" s="86">
        <v>2.439345240227005E-2</v>
      </c>
      <c r="M62" s="86">
        <v>2.4672566186034146E-2</v>
      </c>
      <c r="N62" s="86">
        <v>2.5556803705848292E-2</v>
      </c>
      <c r="O62" s="86">
        <v>2.6340989806154694E-2</v>
      </c>
      <c r="P62" s="86">
        <v>2.6985335582370144E-2</v>
      </c>
      <c r="Q62" s="86">
        <v>2.7724735495698143E-2</v>
      </c>
      <c r="R62" s="86">
        <v>2.8268496080008674E-2</v>
      </c>
      <c r="AO62" s="27">
        <v>43132</v>
      </c>
      <c r="AP62" s="41" t="s">
        <v>369</v>
      </c>
      <c r="AQ62" s="41">
        <v>65</v>
      </c>
      <c r="AS62" s="41">
        <v>62</v>
      </c>
      <c r="AT62" s="41" t="s">
        <v>366</v>
      </c>
    </row>
    <row r="63" spans="1:46" s="460" customFormat="1">
      <c r="A63" s="876">
        <v>63</v>
      </c>
      <c r="B63" s="745" t="s">
        <v>2</v>
      </c>
      <c r="C63" s="747" t="s">
        <v>228</v>
      </c>
      <c r="D63" s="746">
        <v>34879919.43</v>
      </c>
      <c r="E63" s="746">
        <v>33233993.719999999</v>
      </c>
      <c r="F63" s="746">
        <v>37382107.739999995</v>
      </c>
      <c r="G63" s="746">
        <v>35654059.869999997</v>
      </c>
      <c r="H63" s="746">
        <v>39847196.670000002</v>
      </c>
      <c r="I63" s="746">
        <v>35991457.490000002</v>
      </c>
      <c r="J63" s="746">
        <v>43577889.859999999</v>
      </c>
      <c r="K63" s="746">
        <v>43780351.530000001</v>
      </c>
      <c r="L63" s="746">
        <v>44182863.5</v>
      </c>
      <c r="M63" s="746">
        <v>46754822.759999998</v>
      </c>
      <c r="N63" s="746">
        <v>51720773.939999998</v>
      </c>
      <c r="O63" s="746">
        <v>49945737.57</v>
      </c>
      <c r="P63" s="746">
        <v>56882365.449999996</v>
      </c>
      <c r="Q63" s="746">
        <v>55342377.460000001</v>
      </c>
      <c r="R63" s="746">
        <v>67871764.349999994</v>
      </c>
      <c r="S63" s="743"/>
      <c r="T63" s="743"/>
      <c r="U63" s="743"/>
      <c r="V63" s="743"/>
      <c r="W63" s="743"/>
      <c r="X63" s="743"/>
      <c r="Y63" s="743"/>
      <c r="Z63" s="743"/>
      <c r="AA63" s="743"/>
      <c r="AB63" s="743"/>
      <c r="AC63" s="743"/>
      <c r="AD63" s="743"/>
      <c r="AE63" s="743"/>
      <c r="AF63" s="743"/>
      <c r="AG63" s="743"/>
      <c r="AH63" s="743"/>
      <c r="AI63" s="743"/>
      <c r="AJ63" s="743"/>
      <c r="AK63" s="743"/>
      <c r="AL63" s="743"/>
      <c r="AM63" s="743"/>
      <c r="AN63" s="743"/>
      <c r="AO63" s="744">
        <v>43160</v>
      </c>
      <c r="AP63" s="743" t="s">
        <v>370</v>
      </c>
      <c r="AQ63" s="743">
        <v>66</v>
      </c>
      <c r="AR63" s="743"/>
      <c r="AS63" s="743">
        <v>63</v>
      </c>
      <c r="AT63" s="743" t="s">
        <v>367</v>
      </c>
    </row>
    <row r="64" spans="1:46" s="460" customFormat="1">
      <c r="A64" s="876">
        <v>64</v>
      </c>
      <c r="B64" s="748" t="s">
        <v>2</v>
      </c>
      <c r="C64" s="750" t="s">
        <v>229</v>
      </c>
      <c r="D64" s="749">
        <v>30.395914171430562</v>
      </c>
      <c r="E64" s="749">
        <v>30.528469194569652</v>
      </c>
      <c r="F64" s="749">
        <v>32.521281829997577</v>
      </c>
      <c r="G64" s="749">
        <v>33.02075350965778</v>
      </c>
      <c r="H64" s="749">
        <v>34.539719718843372</v>
      </c>
      <c r="I64" s="749">
        <v>35.528906654268084</v>
      </c>
      <c r="J64" s="749">
        <v>36.254031655179013</v>
      </c>
      <c r="K64" s="749">
        <v>38.077506263429868</v>
      </c>
      <c r="L64" s="749">
        <v>39.361974218063317</v>
      </c>
      <c r="M64" s="749">
        <v>40.867885578227487</v>
      </c>
      <c r="N64" s="749">
        <v>42.783335213830753</v>
      </c>
      <c r="O64" s="749">
        <v>43.681144623418511</v>
      </c>
      <c r="P64" s="749">
        <v>47.241703728434615</v>
      </c>
      <c r="Q64" s="749">
        <v>53.566176609795782</v>
      </c>
      <c r="R64" s="749">
        <v>57.050868979743136</v>
      </c>
      <c r="S64" s="743"/>
      <c r="T64" s="743"/>
      <c r="U64" s="743"/>
      <c r="V64" s="743"/>
      <c r="W64" s="743"/>
      <c r="X64" s="743"/>
      <c r="Y64" s="743"/>
      <c r="Z64" s="743"/>
      <c r="AA64" s="743"/>
      <c r="AB64" s="743"/>
      <c r="AC64" s="743"/>
      <c r="AD64" s="743"/>
      <c r="AE64" s="743"/>
      <c r="AF64" s="743"/>
      <c r="AG64" s="743"/>
      <c r="AH64" s="743"/>
      <c r="AI64" s="743"/>
      <c r="AJ64" s="743"/>
      <c r="AK64" s="743"/>
      <c r="AL64" s="743"/>
      <c r="AM64" s="743"/>
      <c r="AN64" s="743"/>
      <c r="AO64" s="744">
        <v>43191</v>
      </c>
      <c r="AP64" s="743" t="s">
        <v>371</v>
      </c>
      <c r="AQ64" s="743">
        <v>67</v>
      </c>
      <c r="AR64" s="743"/>
      <c r="AS64" s="743">
        <v>64</v>
      </c>
      <c r="AT64" s="743" t="s">
        <v>368</v>
      </c>
    </row>
    <row r="65" spans="1:46" ht="15.75" thickBot="1">
      <c r="A65" s="876">
        <v>65</v>
      </c>
      <c r="B65" s="42"/>
      <c r="C65" s="185"/>
      <c r="D65" s="71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AO65" s="27">
        <v>43221</v>
      </c>
      <c r="AP65" s="41" t="s">
        <v>372</v>
      </c>
      <c r="AQ65" s="41">
        <v>68</v>
      </c>
      <c r="AS65" s="41">
        <v>65</v>
      </c>
      <c r="AT65" s="41" t="s">
        <v>369</v>
      </c>
    </row>
    <row r="66" spans="1:46">
      <c r="A66" s="876">
        <v>66</v>
      </c>
      <c r="B66" s="188" t="s">
        <v>32</v>
      </c>
      <c r="C66" s="189" t="s">
        <v>33</v>
      </c>
      <c r="D66" s="100" t="s">
        <v>326</v>
      </c>
      <c r="E66" s="101" t="s">
        <v>327</v>
      </c>
      <c r="F66" s="101" t="s">
        <v>328</v>
      </c>
      <c r="G66" s="101" t="s">
        <v>329</v>
      </c>
      <c r="H66" s="101" t="s">
        <v>330</v>
      </c>
      <c r="I66" s="101" t="s">
        <v>331</v>
      </c>
      <c r="J66" s="101" t="s">
        <v>332</v>
      </c>
      <c r="K66" s="101" t="s">
        <v>333</v>
      </c>
      <c r="L66" s="101" t="s">
        <v>334</v>
      </c>
      <c r="M66" s="101" t="s">
        <v>335</v>
      </c>
      <c r="N66" s="101" t="s">
        <v>336</v>
      </c>
      <c r="O66" s="101" t="s">
        <v>337</v>
      </c>
      <c r="P66" s="101" t="s">
        <v>338</v>
      </c>
      <c r="Q66" s="101" t="s">
        <v>339</v>
      </c>
      <c r="R66" s="101" t="s">
        <v>340</v>
      </c>
      <c r="AO66" s="27">
        <v>43252</v>
      </c>
      <c r="AP66" s="41" t="s">
        <v>373</v>
      </c>
      <c r="AQ66" s="41">
        <v>69</v>
      </c>
      <c r="AS66" s="41">
        <v>66</v>
      </c>
      <c r="AT66" s="41" t="s">
        <v>370</v>
      </c>
    </row>
    <row r="67" spans="1:46">
      <c r="A67" s="876">
        <v>67</v>
      </c>
      <c r="B67" s="75" t="s">
        <v>3</v>
      </c>
      <c r="C67" s="163" t="s">
        <v>34</v>
      </c>
      <c r="D67" s="75">
        <v>152</v>
      </c>
      <c r="E67" s="76">
        <v>152</v>
      </c>
      <c r="F67" s="76">
        <v>152</v>
      </c>
      <c r="G67" s="76">
        <v>152</v>
      </c>
      <c r="H67" s="76">
        <v>152</v>
      </c>
      <c r="I67" s="76">
        <v>152</v>
      </c>
      <c r="J67" s="76">
        <v>152</v>
      </c>
      <c r="K67" s="76">
        <v>152</v>
      </c>
      <c r="L67" s="76">
        <v>152</v>
      </c>
      <c r="M67" s="76">
        <v>152</v>
      </c>
      <c r="N67" s="76">
        <v>152</v>
      </c>
      <c r="O67" s="76">
        <v>152</v>
      </c>
      <c r="P67" s="76">
        <v>152</v>
      </c>
      <c r="Q67" s="76">
        <v>152</v>
      </c>
      <c r="R67" s="76">
        <v>152</v>
      </c>
      <c r="AO67" s="27">
        <v>43282</v>
      </c>
      <c r="AP67" s="41" t="s">
        <v>374</v>
      </c>
      <c r="AQ67" s="41">
        <v>70</v>
      </c>
      <c r="AS67" s="41">
        <v>67</v>
      </c>
      <c r="AT67" s="41" t="s">
        <v>371</v>
      </c>
    </row>
    <row r="68" spans="1:46">
      <c r="A68" s="876">
        <v>68</v>
      </c>
      <c r="B68" s="96" t="s">
        <v>3</v>
      </c>
      <c r="C68" s="166" t="s">
        <v>35</v>
      </c>
      <c r="D68" s="90">
        <v>449064.60791666666</v>
      </c>
      <c r="E68" s="91">
        <v>516829.68291666673</v>
      </c>
      <c r="F68" s="91">
        <v>487641.60583333339</v>
      </c>
      <c r="G68" s="91">
        <v>523721.45500000002</v>
      </c>
      <c r="H68" s="91">
        <v>491631.83625000005</v>
      </c>
      <c r="I68" s="91">
        <v>527079.95250000001</v>
      </c>
      <c r="J68" s="91">
        <v>500226.81541666674</v>
      </c>
      <c r="K68" s="91">
        <v>549572.94166666665</v>
      </c>
      <c r="L68" s="91">
        <v>474950.59666666668</v>
      </c>
      <c r="M68" s="91">
        <v>542633.89416666667</v>
      </c>
      <c r="N68" s="91">
        <v>512329.4170833333</v>
      </c>
      <c r="O68" s="91">
        <v>547131.04708333337</v>
      </c>
      <c r="P68" s="91">
        <v>511477.46500000003</v>
      </c>
      <c r="Q68" s="91">
        <v>538170.99250000005</v>
      </c>
      <c r="R68" s="91">
        <v>506124.84375</v>
      </c>
      <c r="AO68" s="27">
        <v>43313</v>
      </c>
      <c r="AP68" s="41" t="s">
        <v>375</v>
      </c>
      <c r="AQ68" s="41">
        <v>71</v>
      </c>
      <c r="AS68" s="41">
        <v>68</v>
      </c>
      <c r="AT68" s="41" t="s">
        <v>372</v>
      </c>
    </row>
    <row r="69" spans="1:46">
      <c r="A69" s="876">
        <v>69</v>
      </c>
      <c r="B69" s="96" t="s">
        <v>3</v>
      </c>
      <c r="C69" s="166" t="s">
        <v>36</v>
      </c>
      <c r="D69" s="88">
        <v>974591.81000000017</v>
      </c>
      <c r="E69" s="89">
        <v>1132219.0100000002</v>
      </c>
      <c r="F69" s="89">
        <v>1063250.79</v>
      </c>
      <c r="G69" s="89">
        <v>1137044.8</v>
      </c>
      <c r="H69" s="89">
        <v>1067337.2100000002</v>
      </c>
      <c r="I69" s="89">
        <v>1144874.0100000002</v>
      </c>
      <c r="J69" s="89">
        <v>1088053.6100000001</v>
      </c>
      <c r="K69" s="89">
        <v>1195986.8</v>
      </c>
      <c r="L69" s="89">
        <v>1033646.2100000002</v>
      </c>
      <c r="M69" s="89">
        <v>1191667.0100000002</v>
      </c>
      <c r="N69" s="89">
        <v>1119804.2100000002</v>
      </c>
      <c r="O69" s="89">
        <v>1190425.7900000003</v>
      </c>
      <c r="P69" s="89">
        <v>1112583.4100000001</v>
      </c>
      <c r="Q69" s="89">
        <v>1170168.0100000002</v>
      </c>
      <c r="R69" s="89">
        <v>1100384.8</v>
      </c>
      <c r="AO69" s="27">
        <v>43344</v>
      </c>
      <c r="AP69" s="41" t="s">
        <v>376</v>
      </c>
      <c r="AQ69" s="41">
        <v>72</v>
      </c>
      <c r="AS69" s="41">
        <v>69</v>
      </c>
      <c r="AT69" s="41" t="s">
        <v>373</v>
      </c>
    </row>
    <row r="70" spans="1:46">
      <c r="A70" s="876">
        <v>70</v>
      </c>
      <c r="B70" s="171" t="s">
        <v>3</v>
      </c>
      <c r="C70" s="172" t="s">
        <v>95</v>
      </c>
      <c r="D70" s="77">
        <v>0.73193929494112009</v>
      </c>
      <c r="E70" s="78">
        <v>0.85032069364335516</v>
      </c>
      <c r="F70" s="78">
        <v>0.79852408525594809</v>
      </c>
      <c r="G70" s="78">
        <v>0.85161178218770972</v>
      </c>
      <c r="H70" s="78">
        <v>0.80159307408074998</v>
      </c>
      <c r="I70" s="78">
        <v>0.85982486932227853</v>
      </c>
      <c r="J70" s="78">
        <v>0.8171515335856766</v>
      </c>
      <c r="K70" s="78">
        <v>0.89575753762822363</v>
      </c>
      <c r="L70" s="78">
        <v>0.77629041246094699</v>
      </c>
      <c r="M70" s="78">
        <v>0.89496741318192763</v>
      </c>
      <c r="N70" s="78">
        <v>0.84099691330209103</v>
      </c>
      <c r="O70" s="78">
        <v>0.89159251120458272</v>
      </c>
      <c r="P70" s="78">
        <v>0.83557393805575597</v>
      </c>
      <c r="Q70" s="78">
        <v>0.87882120433789968</v>
      </c>
      <c r="R70" s="78">
        <v>0.82641252102859897</v>
      </c>
      <c r="AO70" s="27">
        <v>43374</v>
      </c>
      <c r="AP70" s="41" t="s">
        <v>377</v>
      </c>
      <c r="AQ70" s="41">
        <v>73</v>
      </c>
      <c r="AS70" s="41">
        <v>70</v>
      </c>
      <c r="AT70" s="41" t="s">
        <v>374</v>
      </c>
    </row>
    <row r="71" spans="1:46">
      <c r="A71" s="876">
        <v>71</v>
      </c>
      <c r="B71" s="96" t="s">
        <v>3</v>
      </c>
      <c r="C71" s="166" t="s">
        <v>268</v>
      </c>
      <c r="D71" s="88">
        <v>10777550.590000002</v>
      </c>
      <c r="E71" s="89">
        <v>12403912.390000001</v>
      </c>
      <c r="F71" s="89">
        <v>11703398.540000001</v>
      </c>
      <c r="G71" s="89">
        <v>12569314.919999998</v>
      </c>
      <c r="H71" s="89">
        <v>11799164.07</v>
      </c>
      <c r="I71" s="89">
        <v>12649918.859999999</v>
      </c>
      <c r="J71" s="89">
        <v>12005443.57</v>
      </c>
      <c r="K71" s="89">
        <v>13189750.600000001</v>
      </c>
      <c r="L71" s="89">
        <v>11398814.32</v>
      </c>
      <c r="M71" s="89">
        <v>13023213.460000001</v>
      </c>
      <c r="N71" s="89">
        <v>12295906.009999998</v>
      </c>
      <c r="O71" s="89">
        <v>13131145.129999999</v>
      </c>
      <c r="P71" s="89">
        <v>12275459.16</v>
      </c>
      <c r="Q71" s="89">
        <v>12916103.82</v>
      </c>
      <c r="R71" s="89">
        <v>12146996.25</v>
      </c>
      <c r="AO71" s="27">
        <v>43405</v>
      </c>
      <c r="AP71" s="41" t="s">
        <v>378</v>
      </c>
      <c r="AQ71" s="41">
        <v>74</v>
      </c>
      <c r="AS71" s="41">
        <v>71</v>
      </c>
      <c r="AT71" s="41" t="s">
        <v>375</v>
      </c>
    </row>
    <row r="72" spans="1:46">
      <c r="A72" s="876">
        <v>72</v>
      </c>
      <c r="B72" s="171" t="s">
        <v>3</v>
      </c>
      <c r="C72" s="172" t="s">
        <v>269</v>
      </c>
      <c r="D72" s="92">
        <v>11.058527764562273</v>
      </c>
      <c r="E72" s="93">
        <v>10.955400218902877</v>
      </c>
      <c r="F72" s="93">
        <v>11.007185369690626</v>
      </c>
      <c r="G72" s="93">
        <v>11.054370874392985</v>
      </c>
      <c r="H72" s="93">
        <v>11.054766909138301</v>
      </c>
      <c r="I72" s="93">
        <v>11.049179865651764</v>
      </c>
      <c r="J72" s="93">
        <v>11.033871364114125</v>
      </c>
      <c r="K72" s="93">
        <v>11.028341282696433</v>
      </c>
      <c r="L72" s="93">
        <v>11.027771600884599</v>
      </c>
      <c r="M72" s="93">
        <v>10.928567587014092</v>
      </c>
      <c r="N72" s="93">
        <v>10.980407021330985</v>
      </c>
      <c r="O72" s="93">
        <v>11.030628906317625</v>
      </c>
      <c r="P72" s="93">
        <v>11.033293368988845</v>
      </c>
      <c r="Q72" s="93">
        <v>11.037819962280457</v>
      </c>
      <c r="R72" s="93">
        <v>11.038862268908112</v>
      </c>
      <c r="AO72" s="27">
        <v>43435</v>
      </c>
      <c r="AP72" s="41" t="s">
        <v>379</v>
      </c>
      <c r="AQ72" s="41">
        <v>75</v>
      </c>
      <c r="AS72" s="41">
        <v>72</v>
      </c>
      <c r="AT72" s="41" t="s">
        <v>376</v>
      </c>
    </row>
    <row r="73" spans="1:46">
      <c r="A73" s="876">
        <v>73</v>
      </c>
      <c r="B73" s="96" t="s">
        <v>3</v>
      </c>
      <c r="C73" s="166" t="s">
        <v>37</v>
      </c>
      <c r="D73" s="626">
        <v>26275651.879999999</v>
      </c>
      <c r="E73" s="627">
        <v>29930607.25</v>
      </c>
      <c r="F73" s="627">
        <v>30077757.939999998</v>
      </c>
      <c r="G73" s="627">
        <v>32529416.25</v>
      </c>
      <c r="H73" s="627">
        <v>32058349.5</v>
      </c>
      <c r="I73" s="627">
        <v>35394496.25</v>
      </c>
      <c r="J73" s="627">
        <v>34599695</v>
      </c>
      <c r="K73" s="627">
        <v>39912211.75</v>
      </c>
      <c r="L73" s="627">
        <v>35530145</v>
      </c>
      <c r="M73" s="627">
        <v>42221289</v>
      </c>
      <c r="N73" s="627">
        <v>41855232</v>
      </c>
      <c r="O73" s="627">
        <v>45591375.25</v>
      </c>
      <c r="P73" s="627">
        <v>46462563.370000005</v>
      </c>
      <c r="Q73" s="627">
        <v>56210949.5</v>
      </c>
      <c r="R73" s="627">
        <v>57090884</v>
      </c>
      <c r="AO73" s="27">
        <v>43466</v>
      </c>
      <c r="AP73" s="41" t="s">
        <v>380</v>
      </c>
      <c r="AQ73" s="41">
        <v>76</v>
      </c>
      <c r="AS73" s="41">
        <v>73</v>
      </c>
      <c r="AT73" s="41" t="s">
        <v>377</v>
      </c>
    </row>
    <row r="74" spans="1:46">
      <c r="A74" s="876">
        <v>74</v>
      </c>
      <c r="B74" s="171" t="s">
        <v>3</v>
      </c>
      <c r="C74" s="172" t="s">
        <v>270</v>
      </c>
      <c r="D74" s="79">
        <v>2.4379984728979123</v>
      </c>
      <c r="E74" s="80">
        <v>2.4129973115684025</v>
      </c>
      <c r="F74" s="80">
        <v>2.5700020243863282</v>
      </c>
      <c r="G74" s="80">
        <v>2.5880023260647214</v>
      </c>
      <c r="H74" s="80">
        <v>2.7170017562100059</v>
      </c>
      <c r="I74" s="80">
        <v>2.7980018403058753</v>
      </c>
      <c r="J74" s="80">
        <v>2.8820005523544348</v>
      </c>
      <c r="K74" s="80">
        <v>3.0260020041622315</v>
      </c>
      <c r="L74" s="80">
        <v>3.1170035762105472</v>
      </c>
      <c r="M74" s="80">
        <v>3.2420023774992317</v>
      </c>
      <c r="N74" s="80">
        <v>3.4039973927874883</v>
      </c>
      <c r="O74" s="80">
        <v>3.4720029973501636</v>
      </c>
      <c r="P74" s="80">
        <v>3.7849959634422348</v>
      </c>
      <c r="Q74" s="80">
        <v>4.3520050847655698</v>
      </c>
      <c r="R74" s="80">
        <v>4.7000001337779285</v>
      </c>
      <c r="AO74" s="27">
        <v>43497</v>
      </c>
      <c r="AP74" s="41" t="s">
        <v>381</v>
      </c>
      <c r="AQ74" s="41">
        <v>77</v>
      </c>
      <c r="AS74" s="41">
        <v>74</v>
      </c>
      <c r="AT74" s="41" t="s">
        <v>378</v>
      </c>
    </row>
    <row r="75" spans="1:46">
      <c r="A75" s="876">
        <v>75</v>
      </c>
      <c r="B75" s="96" t="s">
        <v>3</v>
      </c>
      <c r="C75" s="166" t="s">
        <v>38</v>
      </c>
      <c r="D75" s="626">
        <v>3846717.2699999996</v>
      </c>
      <c r="E75" s="627">
        <v>4933085.37</v>
      </c>
      <c r="F75" s="627">
        <v>4934543.6399999997</v>
      </c>
      <c r="G75" s="627">
        <v>5630639.4099999992</v>
      </c>
      <c r="H75" s="627">
        <v>5411403.54</v>
      </c>
      <c r="I75" s="627">
        <v>5951051.2700000005</v>
      </c>
      <c r="J75" s="627">
        <v>5803675.5600000005</v>
      </c>
      <c r="K75" s="627">
        <v>6548032.4399999995</v>
      </c>
      <c r="L75" s="627">
        <v>5811162.3599999994</v>
      </c>
      <c r="M75" s="627">
        <v>6880685.1899999995</v>
      </c>
      <c r="N75" s="627">
        <v>6641568.1800000016</v>
      </c>
      <c r="O75" s="627">
        <v>7253261.8899999987</v>
      </c>
      <c r="P75" s="627">
        <v>6964777.9500000011</v>
      </c>
      <c r="Q75" s="627">
        <v>7528860.8899999997</v>
      </c>
      <c r="R75" s="627">
        <v>7279040.4499999993</v>
      </c>
      <c r="AO75" s="27">
        <v>43525</v>
      </c>
      <c r="AP75" s="41" t="s">
        <v>382</v>
      </c>
      <c r="AQ75" s="41">
        <v>78</v>
      </c>
      <c r="AS75" s="41">
        <v>75</v>
      </c>
      <c r="AT75" s="41" t="s">
        <v>379</v>
      </c>
    </row>
    <row r="76" spans="1:46">
      <c r="A76" s="876">
        <v>76</v>
      </c>
      <c r="B76" s="171" t="s">
        <v>3</v>
      </c>
      <c r="C76" s="172" t="s">
        <v>39</v>
      </c>
      <c r="D76" s="81">
        <v>3.9470034844639201</v>
      </c>
      <c r="E76" s="82">
        <v>4.3570063092298712</v>
      </c>
      <c r="F76" s="82">
        <v>4.6409969185162794</v>
      </c>
      <c r="G76" s="82">
        <v>4.9519943365468091</v>
      </c>
      <c r="H76" s="82">
        <v>5.0700036401804063</v>
      </c>
      <c r="I76" s="82">
        <v>5.1979966511773634</v>
      </c>
      <c r="J76" s="82">
        <v>5.3339977981415823</v>
      </c>
      <c r="K76" s="82">
        <v>5.4750039381705546</v>
      </c>
      <c r="L76" s="82">
        <v>5.6220032577684371</v>
      </c>
      <c r="M76" s="82">
        <v>5.7739998944839446</v>
      </c>
      <c r="N76" s="82">
        <v>5.9310084036922852</v>
      </c>
      <c r="O76" s="82">
        <v>6.09299794319812</v>
      </c>
      <c r="P76" s="82">
        <v>6.2600052161482438</v>
      </c>
      <c r="Q76" s="82">
        <v>6.4339999262157219</v>
      </c>
      <c r="R76" s="82">
        <v>6.6149954543174339</v>
      </c>
      <c r="AO76" s="27">
        <v>43556</v>
      </c>
      <c r="AP76" s="41" t="s">
        <v>383</v>
      </c>
      <c r="AQ76" s="41">
        <v>79</v>
      </c>
      <c r="AS76" s="41">
        <v>76</v>
      </c>
      <c r="AT76" s="41" t="s">
        <v>380</v>
      </c>
    </row>
    <row r="77" spans="1:46">
      <c r="A77" s="876">
        <v>77</v>
      </c>
      <c r="B77" s="96" t="s">
        <v>3</v>
      </c>
      <c r="C77" s="166" t="s">
        <v>40</v>
      </c>
      <c r="D77" s="88">
        <v>37.57</v>
      </c>
      <c r="E77" s="89">
        <v>40.019999999999996</v>
      </c>
      <c r="F77" s="89">
        <v>41.890000000000008</v>
      </c>
      <c r="G77" s="89">
        <v>43.560000000000009</v>
      </c>
      <c r="H77" s="89">
        <v>40.14</v>
      </c>
      <c r="I77" s="89">
        <v>43.56</v>
      </c>
      <c r="J77" s="89">
        <v>42.8</v>
      </c>
      <c r="K77" s="89">
        <v>40.15</v>
      </c>
      <c r="L77" s="89">
        <v>40.900000000000006</v>
      </c>
      <c r="M77" s="89">
        <v>35.709999999999994</v>
      </c>
      <c r="N77" s="89">
        <v>41.999999999999993</v>
      </c>
      <c r="O77" s="89">
        <v>40.9</v>
      </c>
      <c r="P77" s="89">
        <v>43.67</v>
      </c>
      <c r="Q77" s="89">
        <v>47.11</v>
      </c>
      <c r="R77" s="89">
        <v>37.46</v>
      </c>
      <c r="AO77" s="27">
        <v>43586</v>
      </c>
      <c r="AP77" s="41" t="s">
        <v>384</v>
      </c>
      <c r="AQ77" s="41">
        <v>80</v>
      </c>
      <c r="AS77" s="41">
        <v>77</v>
      </c>
      <c r="AT77" s="41" t="s">
        <v>381</v>
      </c>
    </row>
    <row r="78" spans="1:46">
      <c r="A78" s="876">
        <v>78</v>
      </c>
      <c r="B78" s="96" t="s">
        <v>3</v>
      </c>
      <c r="C78" s="166" t="s">
        <v>41</v>
      </c>
      <c r="D78" s="88">
        <v>6984</v>
      </c>
      <c r="E78" s="89">
        <v>8066</v>
      </c>
      <c r="F78" s="89">
        <v>7602</v>
      </c>
      <c r="G78" s="89">
        <v>8088</v>
      </c>
      <c r="H78" s="89">
        <v>7602</v>
      </c>
      <c r="I78" s="89">
        <v>8066</v>
      </c>
      <c r="J78" s="89">
        <v>7448</v>
      </c>
      <c r="K78" s="89">
        <v>8088</v>
      </c>
      <c r="L78" s="89">
        <v>6983</v>
      </c>
      <c r="M78" s="89">
        <v>8066</v>
      </c>
      <c r="N78" s="89">
        <v>7603</v>
      </c>
      <c r="O78" s="89">
        <v>8088</v>
      </c>
      <c r="P78" s="89">
        <v>7602</v>
      </c>
      <c r="Q78" s="89">
        <v>8066</v>
      </c>
      <c r="R78" s="89">
        <v>7602</v>
      </c>
      <c r="AO78" s="27">
        <v>43617</v>
      </c>
      <c r="AP78" s="41" t="s">
        <v>385</v>
      </c>
      <c r="AQ78" s="41">
        <v>81</v>
      </c>
      <c r="AS78" s="41">
        <v>78</v>
      </c>
      <c r="AT78" s="41" t="s">
        <v>382</v>
      </c>
    </row>
    <row r="79" spans="1:46">
      <c r="A79" s="876">
        <v>79</v>
      </c>
      <c r="B79" s="96" t="s">
        <v>3</v>
      </c>
      <c r="C79" s="166" t="s">
        <v>271</v>
      </c>
      <c r="D79" s="88">
        <v>39996.67</v>
      </c>
      <c r="E79" s="89">
        <v>42600</v>
      </c>
      <c r="F79" s="89">
        <v>44611.66</v>
      </c>
      <c r="G79" s="89">
        <v>46386.66</v>
      </c>
      <c r="H79" s="89">
        <v>42718.35</v>
      </c>
      <c r="I79" s="89">
        <v>46386.66</v>
      </c>
      <c r="J79" s="89">
        <v>45558.340000000004</v>
      </c>
      <c r="K79" s="89">
        <v>42718.35</v>
      </c>
      <c r="L79" s="89">
        <v>43546.679999999993</v>
      </c>
      <c r="M79" s="89">
        <v>37985.009999999995</v>
      </c>
      <c r="N79" s="89">
        <v>44729.990000000005</v>
      </c>
      <c r="O79" s="89">
        <v>43546.659999999996</v>
      </c>
      <c r="P79" s="89">
        <v>46505</v>
      </c>
      <c r="Q79" s="89">
        <v>50173.329999999994</v>
      </c>
      <c r="R79" s="89">
        <v>39878.33</v>
      </c>
      <c r="AO79" s="27">
        <v>43647</v>
      </c>
      <c r="AP79" s="41" t="s">
        <v>386</v>
      </c>
      <c r="AQ79" s="41">
        <v>82</v>
      </c>
      <c r="AS79" s="41">
        <v>79</v>
      </c>
      <c r="AT79" s="41" t="s">
        <v>383</v>
      </c>
    </row>
    <row r="80" spans="1:46">
      <c r="A80" s="876">
        <v>80</v>
      </c>
      <c r="B80" s="171" t="s">
        <v>3</v>
      </c>
      <c r="C80" s="177" t="s">
        <v>96</v>
      </c>
      <c r="D80" s="83">
        <v>0.91806818781274513</v>
      </c>
      <c r="E80" s="84">
        <v>0.9234824294961308</v>
      </c>
      <c r="F80" s="84">
        <v>0.92016192933992447</v>
      </c>
      <c r="G80" s="84">
        <v>0.92489588213858087</v>
      </c>
      <c r="H80" s="84">
        <v>0.92369841212146409</v>
      </c>
      <c r="I80" s="84">
        <v>0.93380434605295803</v>
      </c>
      <c r="J80" s="84">
        <v>0.96109659428175709</v>
      </c>
      <c r="K80" s="84">
        <v>0.97284053048050401</v>
      </c>
      <c r="L80" s="84">
        <v>0.97383703467820359</v>
      </c>
      <c r="M80" s="84">
        <v>0.97197056031163975</v>
      </c>
      <c r="N80" s="84">
        <v>0.9689771091051318</v>
      </c>
      <c r="O80" s="84">
        <v>0.96831708932011062</v>
      </c>
      <c r="P80" s="84">
        <v>0.96285552451570933</v>
      </c>
      <c r="Q80" s="84">
        <v>0.95443512893627591</v>
      </c>
      <c r="R80" s="84">
        <v>0.95229856408978253</v>
      </c>
      <c r="AO80" s="27">
        <v>43678</v>
      </c>
      <c r="AP80" s="41" t="s">
        <v>387</v>
      </c>
      <c r="AQ80" s="41">
        <v>83</v>
      </c>
      <c r="AS80" s="41">
        <v>80</v>
      </c>
      <c r="AT80" s="41" t="s">
        <v>384</v>
      </c>
    </row>
    <row r="81" spans="1:46">
      <c r="A81" s="876">
        <v>81</v>
      </c>
      <c r="B81" s="96" t="s">
        <v>3</v>
      </c>
      <c r="C81" s="166" t="s">
        <v>42</v>
      </c>
      <c r="D81" s="626">
        <v>914332.1100000001</v>
      </c>
      <c r="E81" s="627">
        <v>941554.71000000008</v>
      </c>
      <c r="F81" s="627">
        <v>967828.24</v>
      </c>
      <c r="G81" s="627">
        <v>1027256.4199999998</v>
      </c>
      <c r="H81" s="627">
        <v>971108.44000000006</v>
      </c>
      <c r="I81" s="627">
        <v>1083753.5100000002</v>
      </c>
      <c r="J81" s="627">
        <v>1093569.1599999999</v>
      </c>
      <c r="K81" s="627">
        <v>1055325.0899999999</v>
      </c>
      <c r="L81" s="627">
        <v>1105034.4999999998</v>
      </c>
      <c r="M81" s="627">
        <v>991580.13</v>
      </c>
      <c r="N81" s="627">
        <v>1202885.6300000004</v>
      </c>
      <c r="O81" s="627">
        <v>1205125.6399999999</v>
      </c>
      <c r="P81" s="627">
        <v>1322436.58</v>
      </c>
      <c r="Q81" s="627">
        <v>1467002.0300000003</v>
      </c>
      <c r="R81" s="627">
        <v>1197804.3199999998</v>
      </c>
      <c r="AO81" s="27">
        <v>43709</v>
      </c>
      <c r="AP81" s="41" t="s">
        <v>388</v>
      </c>
      <c r="AQ81" s="41">
        <v>84</v>
      </c>
      <c r="AS81" s="41">
        <v>81</v>
      </c>
      <c r="AT81" s="41" t="s">
        <v>385</v>
      </c>
    </row>
    <row r="82" spans="1:46">
      <c r="A82" s="876">
        <v>82</v>
      </c>
      <c r="B82" s="96" t="s">
        <v>3</v>
      </c>
      <c r="C82" s="628" t="s">
        <v>297</v>
      </c>
      <c r="D82" s="626">
        <v>0</v>
      </c>
      <c r="E82" s="627">
        <v>0</v>
      </c>
      <c r="F82" s="627">
        <v>0</v>
      </c>
      <c r="G82" s="627">
        <v>0</v>
      </c>
      <c r="H82" s="627">
        <v>0</v>
      </c>
      <c r="I82" s="627">
        <v>0</v>
      </c>
      <c r="J82" s="627">
        <v>0</v>
      </c>
      <c r="K82" s="627">
        <v>0</v>
      </c>
      <c r="L82" s="627">
        <v>0</v>
      </c>
      <c r="M82" s="627">
        <v>0</v>
      </c>
      <c r="N82" s="627">
        <v>0</v>
      </c>
      <c r="O82" s="627">
        <v>0</v>
      </c>
      <c r="P82" s="627">
        <v>0</v>
      </c>
      <c r="Q82" s="627">
        <v>0</v>
      </c>
      <c r="R82" s="627">
        <v>0</v>
      </c>
      <c r="AO82" s="27">
        <v>43739</v>
      </c>
      <c r="AP82" s="41" t="s">
        <v>389</v>
      </c>
      <c r="AQ82" s="41">
        <v>85</v>
      </c>
      <c r="AS82" s="41">
        <v>82</v>
      </c>
      <c r="AT82" s="41" t="s">
        <v>386</v>
      </c>
    </row>
    <row r="83" spans="1:46">
      <c r="A83" s="876">
        <v>83</v>
      </c>
      <c r="B83" s="96" t="s">
        <v>3</v>
      </c>
      <c r="C83" s="166" t="s">
        <v>43</v>
      </c>
      <c r="D83" s="88">
        <v>2488.0400000000004</v>
      </c>
      <c r="E83" s="89">
        <v>3049.41</v>
      </c>
      <c r="F83" s="89">
        <v>2878.26</v>
      </c>
      <c r="G83" s="89">
        <v>3090.8400000000006</v>
      </c>
      <c r="H83" s="89">
        <v>2901.26</v>
      </c>
      <c r="I83" s="89">
        <v>3110.59</v>
      </c>
      <c r="J83" s="89">
        <v>2952.5099999999998</v>
      </c>
      <c r="K83" s="89">
        <v>3241.95</v>
      </c>
      <c r="L83" s="89">
        <v>2803.37</v>
      </c>
      <c r="M83" s="89">
        <v>3200</v>
      </c>
      <c r="N83" s="89">
        <v>3023.46</v>
      </c>
      <c r="O83" s="89">
        <v>3227.81</v>
      </c>
      <c r="P83" s="89">
        <v>3018.88</v>
      </c>
      <c r="Q83" s="89">
        <v>3176.74</v>
      </c>
      <c r="R83" s="89">
        <v>2985.7999999999997</v>
      </c>
      <c r="AO83" s="27">
        <v>43770</v>
      </c>
      <c r="AP83" s="41" t="s">
        <v>390</v>
      </c>
      <c r="AQ83" s="41">
        <v>86</v>
      </c>
      <c r="AS83" s="41">
        <v>83</v>
      </c>
      <c r="AT83" s="41" t="s">
        <v>387</v>
      </c>
    </row>
    <row r="84" spans="1:46">
      <c r="A84" s="876">
        <v>84</v>
      </c>
      <c r="B84" s="96" t="s">
        <v>3</v>
      </c>
      <c r="C84" s="166" t="s">
        <v>44</v>
      </c>
      <c r="D84" s="626">
        <v>3422.3</v>
      </c>
      <c r="E84" s="627">
        <v>4194.43</v>
      </c>
      <c r="F84" s="627">
        <v>5661.5599999999995</v>
      </c>
      <c r="G84" s="627">
        <v>6079.7</v>
      </c>
      <c r="H84" s="627">
        <v>5831.54</v>
      </c>
      <c r="I84" s="627">
        <v>6407.8499999999995</v>
      </c>
      <c r="J84" s="627">
        <v>6259.2900000000009</v>
      </c>
      <c r="K84" s="627">
        <v>7035.0300000000007</v>
      </c>
      <c r="L84" s="627">
        <v>6251.52</v>
      </c>
      <c r="M84" s="627">
        <v>7327.9800000000005</v>
      </c>
      <c r="N84" s="627">
        <v>7135.3499999999995</v>
      </c>
      <c r="O84" s="627">
        <v>7811.2899999999981</v>
      </c>
      <c r="P84" s="627">
        <v>7517.02</v>
      </c>
      <c r="Q84" s="627">
        <v>8132.4600000000009</v>
      </c>
      <c r="R84" s="627">
        <v>7852.6200000000008</v>
      </c>
      <c r="AO84" s="27">
        <v>43800</v>
      </c>
      <c r="AP84" s="41" t="s">
        <v>391</v>
      </c>
      <c r="AQ84" s="41">
        <v>87</v>
      </c>
      <c r="AS84" s="41">
        <v>84</v>
      </c>
      <c r="AT84" s="41" t="s">
        <v>388</v>
      </c>
    </row>
    <row r="85" spans="1:46">
      <c r="A85" s="876">
        <v>85</v>
      </c>
      <c r="B85" s="171" t="s">
        <v>3</v>
      </c>
      <c r="C85" s="172" t="s">
        <v>45</v>
      </c>
      <c r="D85" s="92">
        <v>0.46170787679874858</v>
      </c>
      <c r="E85" s="93">
        <v>0.4916851883698285</v>
      </c>
      <c r="F85" s="93">
        <v>0.49186738196817825</v>
      </c>
      <c r="G85" s="93">
        <v>0.4918072336753897</v>
      </c>
      <c r="H85" s="93">
        <v>0.49177382105849471</v>
      </c>
      <c r="I85" s="93">
        <v>0.49179603986803755</v>
      </c>
      <c r="J85" s="93">
        <v>0.49186187628717487</v>
      </c>
      <c r="K85" s="93">
        <v>0.49158624727900457</v>
      </c>
      <c r="L85" s="93">
        <v>0.49187045622478393</v>
      </c>
      <c r="M85" s="93">
        <v>0.49143016964723846</v>
      </c>
      <c r="N85" s="93">
        <v>0.49178319963426598</v>
      </c>
      <c r="O85" s="93">
        <v>0.49162658215171218</v>
      </c>
      <c r="P85" s="93">
        <v>0.49185614332653604</v>
      </c>
      <c r="Q85" s="93">
        <v>0.49190375739794878</v>
      </c>
      <c r="R85" s="93">
        <v>0.49161124915964299</v>
      </c>
      <c r="AO85" s="27">
        <v>43831</v>
      </c>
      <c r="AP85" s="41" t="s">
        <v>392</v>
      </c>
      <c r="AQ85" s="41">
        <v>88</v>
      </c>
      <c r="AS85" s="41">
        <v>85</v>
      </c>
      <c r="AT85" s="41" t="s">
        <v>389</v>
      </c>
    </row>
    <row r="86" spans="1:46">
      <c r="A86" s="876">
        <v>86</v>
      </c>
      <c r="B86" s="96" t="s">
        <v>3</v>
      </c>
      <c r="C86" s="166" t="s">
        <v>46</v>
      </c>
      <c r="D86" s="88">
        <v>375.70999999999992</v>
      </c>
      <c r="E86" s="89">
        <v>432.5</v>
      </c>
      <c r="F86" s="89">
        <v>407.73</v>
      </c>
      <c r="G86" s="89">
        <v>438.32</v>
      </c>
      <c r="H86" s="89">
        <v>411.46</v>
      </c>
      <c r="I86" s="89">
        <v>441.35</v>
      </c>
      <c r="J86" s="89">
        <v>419.44</v>
      </c>
      <c r="K86" s="89">
        <v>461.05</v>
      </c>
      <c r="L86" s="89">
        <v>398.48</v>
      </c>
      <c r="M86" s="89">
        <v>455.19</v>
      </c>
      <c r="N86" s="89">
        <v>429.46</v>
      </c>
      <c r="O86" s="89">
        <v>458.88999999999993</v>
      </c>
      <c r="P86" s="89">
        <v>428.89000000000004</v>
      </c>
      <c r="Q86" s="89">
        <v>451.09999999999997</v>
      </c>
      <c r="R86" s="89">
        <v>424.19000000000005</v>
      </c>
      <c r="AO86" s="27">
        <v>43862</v>
      </c>
      <c r="AP86" s="41" t="s">
        <v>393</v>
      </c>
      <c r="AQ86" s="41">
        <v>89</v>
      </c>
      <c r="AS86" s="41">
        <v>86</v>
      </c>
      <c r="AT86" s="41" t="s">
        <v>390</v>
      </c>
    </row>
    <row r="87" spans="1:46">
      <c r="A87" s="876">
        <v>87</v>
      </c>
      <c r="B87" s="96" t="s">
        <v>3</v>
      </c>
      <c r="C87" s="166" t="s">
        <v>47</v>
      </c>
      <c r="D87" s="626">
        <v>16074.090000000002</v>
      </c>
      <c r="E87" s="627">
        <v>18438.569999999996</v>
      </c>
      <c r="F87" s="627">
        <v>17200.64</v>
      </c>
      <c r="G87" s="627">
        <v>18685.919999999998</v>
      </c>
      <c r="H87" s="627">
        <v>18102.349999999999</v>
      </c>
      <c r="I87" s="627">
        <v>19754.689999999999</v>
      </c>
      <c r="J87" s="627">
        <v>19162.77</v>
      </c>
      <c r="K87" s="627">
        <v>21702.080000000002</v>
      </c>
      <c r="L87" s="627">
        <v>19644.46</v>
      </c>
      <c r="M87" s="627">
        <v>22609.17</v>
      </c>
      <c r="N87" s="627">
        <v>21984.289999999997</v>
      </c>
      <c r="O87" s="627">
        <v>24050.640000000003</v>
      </c>
      <c r="P87" s="627">
        <v>23250.37</v>
      </c>
      <c r="Q87" s="627">
        <v>24999.97</v>
      </c>
      <c r="R87" s="627">
        <v>23913.57</v>
      </c>
      <c r="AO87" s="27">
        <v>43891</v>
      </c>
      <c r="AP87" s="41" t="s">
        <v>394</v>
      </c>
      <c r="AQ87" s="41">
        <v>90</v>
      </c>
      <c r="AS87" s="41">
        <v>87</v>
      </c>
      <c r="AT87" s="41" t="s">
        <v>391</v>
      </c>
    </row>
    <row r="88" spans="1:46">
      <c r="A88" s="876">
        <v>88</v>
      </c>
      <c r="B88" s="180" t="s">
        <v>3</v>
      </c>
      <c r="C88" s="181" t="s">
        <v>48</v>
      </c>
      <c r="D88" s="94">
        <v>6.9720851108526299E-2</v>
      </c>
      <c r="E88" s="95">
        <v>6.9736061720119896E-2</v>
      </c>
      <c r="F88" s="95">
        <v>6.9677196517995352E-2</v>
      </c>
      <c r="G88" s="95">
        <v>6.9744453502800785E-2</v>
      </c>
      <c r="H88" s="95">
        <v>6.9743923816799669E-2</v>
      </c>
      <c r="I88" s="95">
        <v>6.9779103705650172E-2</v>
      </c>
      <c r="J88" s="95">
        <v>6.9874969226147471E-2</v>
      </c>
      <c r="K88" s="95">
        <v>6.9910343869580061E-2</v>
      </c>
      <c r="L88" s="95">
        <v>6.9916043689007126E-2</v>
      </c>
      <c r="M88" s="95">
        <v>6.9904405913039522E-2</v>
      </c>
      <c r="N88" s="95">
        <v>6.9854144891922459E-2</v>
      </c>
      <c r="O88" s="95">
        <v>6.989337113510373E-2</v>
      </c>
      <c r="P88" s="95">
        <v>6.9877630548851918E-2</v>
      </c>
      <c r="Q88" s="95">
        <v>6.9850785699243467E-2</v>
      </c>
      <c r="R88" s="95">
        <v>6.9842781090839648E-2</v>
      </c>
      <c r="AO88" s="27">
        <v>43922</v>
      </c>
      <c r="AP88" s="41" t="s">
        <v>395</v>
      </c>
      <c r="AQ88" s="41">
        <v>91</v>
      </c>
      <c r="AS88" s="41">
        <v>88</v>
      </c>
      <c r="AT88" s="41" t="s">
        <v>392</v>
      </c>
    </row>
    <row r="89" spans="1:46">
      <c r="A89" s="876">
        <v>89</v>
      </c>
      <c r="B89" s="44" t="s">
        <v>3</v>
      </c>
      <c r="C89" s="621" t="s">
        <v>94</v>
      </c>
      <c r="D89" s="383">
        <v>967389.19125000003</v>
      </c>
      <c r="E89" s="384">
        <v>1008427.98875</v>
      </c>
      <c r="F89" s="384">
        <v>1006819.1604166667</v>
      </c>
      <c r="G89" s="384">
        <v>1011293.95375</v>
      </c>
      <c r="H89" s="384">
        <v>1012624.20875</v>
      </c>
      <c r="I89" s="384">
        <v>984298.78875000007</v>
      </c>
      <c r="J89" s="384">
        <v>1037165.4691666667</v>
      </c>
      <c r="K89" s="384">
        <v>1065356.9154166668</v>
      </c>
      <c r="L89" s="384">
        <v>980844.98291666666</v>
      </c>
      <c r="M89" s="384">
        <v>1058272.9891666668</v>
      </c>
      <c r="N89" s="384">
        <v>1057274.1854166668</v>
      </c>
      <c r="O89" s="384">
        <v>1062549.6524999999</v>
      </c>
      <c r="P89" s="384">
        <v>1054326.03</v>
      </c>
      <c r="Q89" s="384">
        <v>1004109.7004166667</v>
      </c>
      <c r="R89" s="384">
        <v>1037760.22875</v>
      </c>
      <c r="AO89" s="27">
        <v>43952</v>
      </c>
      <c r="AP89" s="41" t="s">
        <v>396</v>
      </c>
      <c r="AQ89" s="41">
        <v>92</v>
      </c>
      <c r="AS89" s="41">
        <v>89</v>
      </c>
      <c r="AT89" s="41" t="s">
        <v>393</v>
      </c>
    </row>
    <row r="90" spans="1:46">
      <c r="A90" s="876">
        <v>90</v>
      </c>
      <c r="B90" s="43" t="s">
        <v>3</v>
      </c>
      <c r="C90" s="622" t="s">
        <v>49</v>
      </c>
      <c r="D90" s="96">
        <v>8760</v>
      </c>
      <c r="E90" s="17">
        <v>8760</v>
      </c>
      <c r="F90" s="17">
        <v>8760</v>
      </c>
      <c r="G90" s="17">
        <v>8784</v>
      </c>
      <c r="H90" s="17">
        <v>8760</v>
      </c>
      <c r="I90" s="17">
        <v>8760</v>
      </c>
      <c r="J90" s="17">
        <v>8760</v>
      </c>
      <c r="K90" s="17">
        <v>8784</v>
      </c>
      <c r="L90" s="17">
        <v>8760</v>
      </c>
      <c r="M90" s="17">
        <v>8760</v>
      </c>
      <c r="N90" s="17">
        <v>8760</v>
      </c>
      <c r="O90" s="17">
        <v>8784</v>
      </c>
      <c r="P90" s="17">
        <v>8760</v>
      </c>
      <c r="Q90" s="17">
        <v>8760</v>
      </c>
      <c r="R90" s="17">
        <v>8760</v>
      </c>
      <c r="AO90" s="27">
        <v>43983</v>
      </c>
      <c r="AP90" s="41" t="s">
        <v>397</v>
      </c>
      <c r="AQ90" s="41">
        <v>93</v>
      </c>
      <c r="AS90" s="41">
        <v>90</v>
      </c>
      <c r="AT90" s="41" t="s">
        <v>394</v>
      </c>
    </row>
    <row r="91" spans="1:46">
      <c r="A91" s="876">
        <v>91</v>
      </c>
      <c r="B91" s="43" t="s">
        <v>3</v>
      </c>
      <c r="C91" s="166" t="s">
        <v>50</v>
      </c>
      <c r="D91" s="97">
        <v>30122369.149999999</v>
      </c>
      <c r="E91" s="85">
        <v>34863692.619999997</v>
      </c>
      <c r="F91" s="85">
        <v>35012301.579999998</v>
      </c>
      <c r="G91" s="85">
        <v>38160055.659999996</v>
      </c>
      <c r="H91" s="85">
        <v>37469753.039999999</v>
      </c>
      <c r="I91" s="85">
        <v>41345547.520000003</v>
      </c>
      <c r="J91" s="85">
        <v>40403370.560000002</v>
      </c>
      <c r="K91" s="85">
        <v>46460244.189999998</v>
      </c>
      <c r="L91" s="85">
        <v>41341307.359999999</v>
      </c>
      <c r="M91" s="85">
        <v>49101974.189999998</v>
      </c>
      <c r="N91" s="85">
        <v>48496800.18</v>
      </c>
      <c r="O91" s="85">
        <v>52844637.140000001</v>
      </c>
      <c r="P91" s="85">
        <v>53427341.320000008</v>
      </c>
      <c r="Q91" s="85">
        <v>63739810.390000001</v>
      </c>
      <c r="R91" s="85">
        <v>64369924.450000003</v>
      </c>
      <c r="AO91" s="27">
        <v>44013</v>
      </c>
      <c r="AP91" s="41" t="s">
        <v>398</v>
      </c>
      <c r="AQ91" s="41">
        <v>94</v>
      </c>
      <c r="AS91" s="41">
        <v>91</v>
      </c>
      <c r="AT91" s="41" t="s">
        <v>395</v>
      </c>
    </row>
    <row r="92" spans="1:46">
      <c r="A92" s="876">
        <v>92</v>
      </c>
      <c r="B92" s="43" t="s">
        <v>3</v>
      </c>
      <c r="C92" s="166" t="s">
        <v>51</v>
      </c>
      <c r="D92" s="98">
        <v>30.907677286965907</v>
      </c>
      <c r="E92" s="86">
        <v>30.792357584598399</v>
      </c>
      <c r="F92" s="86">
        <v>32.929485601416765</v>
      </c>
      <c r="G92" s="86">
        <v>33.560731872657961</v>
      </c>
      <c r="H92" s="86">
        <v>35.105824746801424</v>
      </c>
      <c r="I92" s="86">
        <v>36.113622249141628</v>
      </c>
      <c r="J92" s="86">
        <v>37.133621164126275</v>
      </c>
      <c r="K92" s="86">
        <v>38.84678676219503</v>
      </c>
      <c r="L92" s="86">
        <v>39.995606775358844</v>
      </c>
      <c r="M92" s="86">
        <v>41.204441994244675</v>
      </c>
      <c r="N92" s="86">
        <v>43.30828527604838</v>
      </c>
      <c r="O92" s="86">
        <v>44.39137456859028</v>
      </c>
      <c r="P92" s="86">
        <v>48.020976081245003</v>
      </c>
      <c r="Q92" s="86">
        <v>54.47064852678718</v>
      </c>
      <c r="R92" s="86">
        <v>58.497649594941699</v>
      </c>
      <c r="AO92" s="27">
        <v>44044</v>
      </c>
      <c r="AP92" s="41" t="s">
        <v>399</v>
      </c>
      <c r="AQ92" s="41">
        <v>95</v>
      </c>
      <c r="AS92" s="41">
        <v>92</v>
      </c>
      <c r="AT92" s="41" t="s">
        <v>396</v>
      </c>
    </row>
    <row r="93" spans="1:46">
      <c r="A93" s="876">
        <v>93</v>
      </c>
      <c r="B93" s="43" t="s">
        <v>3</v>
      </c>
      <c r="C93" s="166" t="s">
        <v>52</v>
      </c>
      <c r="D93" s="99">
        <v>19496.390000000003</v>
      </c>
      <c r="E93" s="87">
        <v>22632.999999999996</v>
      </c>
      <c r="F93" s="87">
        <v>22862.199999999997</v>
      </c>
      <c r="G93" s="87">
        <v>24765.62</v>
      </c>
      <c r="H93" s="87">
        <v>23933.89</v>
      </c>
      <c r="I93" s="87">
        <v>26162.539999999997</v>
      </c>
      <c r="J93" s="87">
        <v>25422.06</v>
      </c>
      <c r="K93" s="87">
        <v>28737.11</v>
      </c>
      <c r="L93" s="87">
        <v>25895.98</v>
      </c>
      <c r="M93" s="87">
        <v>29937.149999999998</v>
      </c>
      <c r="N93" s="87">
        <v>29119.639999999996</v>
      </c>
      <c r="O93" s="87">
        <v>31861.93</v>
      </c>
      <c r="P93" s="87">
        <v>30767.39</v>
      </c>
      <c r="Q93" s="87">
        <v>33132.43</v>
      </c>
      <c r="R93" s="87">
        <v>31766.190000000002</v>
      </c>
      <c r="AO93" s="27">
        <v>44075</v>
      </c>
      <c r="AP93" s="41" t="s">
        <v>400</v>
      </c>
      <c r="AQ93" s="41">
        <v>96</v>
      </c>
      <c r="AS93" s="41">
        <v>93</v>
      </c>
      <c r="AT93" s="41" t="s">
        <v>397</v>
      </c>
    </row>
    <row r="94" spans="1:46">
      <c r="A94" s="876">
        <v>94</v>
      </c>
      <c r="B94" s="43" t="s">
        <v>3</v>
      </c>
      <c r="C94" s="166" t="s">
        <v>53</v>
      </c>
      <c r="D94" s="98">
        <v>2.0004672520283134E-2</v>
      </c>
      <c r="E94" s="86">
        <v>1.9989948764417929E-2</v>
      </c>
      <c r="F94" s="86">
        <v>2.1502170715527985E-2</v>
      </c>
      <c r="G94" s="86">
        <v>2.1780689731838179E-2</v>
      </c>
      <c r="H94" s="86">
        <v>2.242392542465562E-2</v>
      </c>
      <c r="I94" s="86">
        <v>2.2851894419369335E-2</v>
      </c>
      <c r="J94" s="86">
        <v>2.3364712700139838E-2</v>
      </c>
      <c r="K94" s="86">
        <v>2.4027949137900184E-2</v>
      </c>
      <c r="L94" s="86">
        <v>2.5053040149975489E-2</v>
      </c>
      <c r="M94" s="86">
        <v>2.5122076678114964E-2</v>
      </c>
      <c r="N94" s="86">
        <v>2.6004224434912591E-2</v>
      </c>
      <c r="O94" s="86">
        <v>2.6765154340280206E-2</v>
      </c>
      <c r="P94" s="86">
        <v>2.7654007531893718E-2</v>
      </c>
      <c r="Q94" s="86">
        <v>2.8314250361364771E-2</v>
      </c>
      <c r="R94" s="86">
        <v>2.8868255904661716E-2</v>
      </c>
      <c r="AO94" s="27">
        <v>44105</v>
      </c>
      <c r="AP94" s="41" t="s">
        <v>401</v>
      </c>
      <c r="AQ94" s="41">
        <v>97</v>
      </c>
      <c r="AS94" s="41">
        <v>94</v>
      </c>
      <c r="AT94" s="41" t="s">
        <v>398</v>
      </c>
    </row>
    <row r="95" spans="1:46" s="460" customFormat="1">
      <c r="A95" s="876">
        <v>95</v>
      </c>
      <c r="B95" s="753" t="s">
        <v>3</v>
      </c>
      <c r="C95" s="755" t="s">
        <v>228</v>
      </c>
      <c r="D95" s="754">
        <v>30141865.539999999</v>
      </c>
      <c r="E95" s="754">
        <v>34886325.619999997</v>
      </c>
      <c r="F95" s="754">
        <v>35035163.780000001</v>
      </c>
      <c r="G95" s="754">
        <v>38184821.279999994</v>
      </c>
      <c r="H95" s="754">
        <v>37493686.93</v>
      </c>
      <c r="I95" s="754">
        <v>41371710.060000002</v>
      </c>
      <c r="J95" s="754">
        <v>40428792.620000005</v>
      </c>
      <c r="K95" s="754">
        <v>46488981.299999997</v>
      </c>
      <c r="L95" s="754">
        <v>41367203.339999996</v>
      </c>
      <c r="M95" s="754">
        <v>49131911.339999996</v>
      </c>
      <c r="N95" s="754">
        <v>48525919.82</v>
      </c>
      <c r="O95" s="754">
        <v>52876499.07</v>
      </c>
      <c r="P95" s="754">
        <v>53458108.710000008</v>
      </c>
      <c r="Q95" s="754">
        <v>63772942.82</v>
      </c>
      <c r="R95" s="754">
        <v>64401690.640000001</v>
      </c>
      <c r="S95" s="751"/>
      <c r="T95" s="751"/>
      <c r="U95" s="751"/>
      <c r="V95" s="751"/>
      <c r="W95" s="751"/>
      <c r="X95" s="751"/>
      <c r="Y95" s="751"/>
      <c r="Z95" s="751"/>
      <c r="AA95" s="751"/>
      <c r="AB95" s="751"/>
      <c r="AC95" s="751"/>
      <c r="AD95" s="751"/>
      <c r="AE95" s="751"/>
      <c r="AF95" s="751"/>
      <c r="AG95" s="751"/>
      <c r="AH95" s="751"/>
      <c r="AI95" s="751"/>
      <c r="AJ95" s="751"/>
      <c r="AK95" s="751"/>
      <c r="AL95" s="751"/>
      <c r="AM95" s="751"/>
      <c r="AN95" s="751"/>
      <c r="AO95" s="752">
        <v>44136</v>
      </c>
      <c r="AP95" s="751" t="s">
        <v>402</v>
      </c>
      <c r="AQ95" s="751">
        <v>98</v>
      </c>
      <c r="AR95" s="751"/>
      <c r="AS95" s="751">
        <v>95</v>
      </c>
      <c r="AT95" s="751" t="s">
        <v>399</v>
      </c>
    </row>
    <row r="96" spans="1:46" s="460" customFormat="1">
      <c r="A96" s="876">
        <v>96</v>
      </c>
      <c r="B96" s="756" t="s">
        <v>3</v>
      </c>
      <c r="C96" s="758" t="s">
        <v>229</v>
      </c>
      <c r="D96" s="757">
        <v>30.92768195948619</v>
      </c>
      <c r="E96" s="757">
        <v>30.812347533362818</v>
      </c>
      <c r="F96" s="757">
        <v>32.950987772132294</v>
      </c>
      <c r="G96" s="757">
        <v>33.582512562389795</v>
      </c>
      <c r="H96" s="757">
        <v>35.128248672226086</v>
      </c>
      <c r="I96" s="757">
        <v>36.136474143560996</v>
      </c>
      <c r="J96" s="757">
        <v>37.156985876826418</v>
      </c>
      <c r="K96" s="757">
        <v>38.870814711332933</v>
      </c>
      <c r="L96" s="757">
        <v>40.020659815508814</v>
      </c>
      <c r="M96" s="757">
        <v>41.229564070922784</v>
      </c>
      <c r="N96" s="757">
        <v>43.334289500483294</v>
      </c>
      <c r="O96" s="757">
        <v>44.418139722930555</v>
      </c>
      <c r="P96" s="757">
        <v>48.048630088776896</v>
      </c>
      <c r="Q96" s="757">
        <v>54.498962777148549</v>
      </c>
      <c r="R96" s="757">
        <v>58.526517850846353</v>
      </c>
      <c r="S96" s="751"/>
      <c r="T96" s="751"/>
      <c r="U96" s="751"/>
      <c r="V96" s="751"/>
      <c r="W96" s="751"/>
      <c r="X96" s="751"/>
      <c r="Y96" s="751"/>
      <c r="Z96" s="751"/>
      <c r="AA96" s="751"/>
      <c r="AB96" s="751"/>
      <c r="AC96" s="751"/>
      <c r="AD96" s="751"/>
      <c r="AE96" s="751"/>
      <c r="AF96" s="751"/>
      <c r="AG96" s="751"/>
      <c r="AH96" s="751"/>
      <c r="AI96" s="751"/>
      <c r="AJ96" s="751"/>
      <c r="AK96" s="751"/>
      <c r="AL96" s="751"/>
      <c r="AM96" s="751"/>
      <c r="AN96" s="751"/>
      <c r="AO96" s="752">
        <v>44166</v>
      </c>
      <c r="AP96" s="751" t="s">
        <v>403</v>
      </c>
      <c r="AQ96" s="751">
        <v>99</v>
      </c>
      <c r="AR96" s="751"/>
      <c r="AS96" s="751">
        <v>96</v>
      </c>
      <c r="AT96" s="751" t="s">
        <v>400</v>
      </c>
    </row>
    <row r="97" spans="1:46" ht="15.75" thickBot="1">
      <c r="A97" s="876">
        <v>97</v>
      </c>
      <c r="B97" s="42"/>
      <c r="C97" s="185"/>
      <c r="D97" s="71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AO97" s="27">
        <v>44197</v>
      </c>
      <c r="AP97" s="41" t="s">
        <v>404</v>
      </c>
      <c r="AQ97" s="41">
        <v>100</v>
      </c>
      <c r="AS97" s="41">
        <v>97</v>
      </c>
      <c r="AT97" s="41" t="s">
        <v>401</v>
      </c>
    </row>
    <row r="98" spans="1:46">
      <c r="A98" s="876">
        <v>98</v>
      </c>
      <c r="B98" s="188" t="s">
        <v>32</v>
      </c>
      <c r="C98" s="189" t="s">
        <v>33</v>
      </c>
      <c r="D98" s="100" t="s">
        <v>326</v>
      </c>
      <c r="E98" s="101" t="s">
        <v>327</v>
      </c>
      <c r="F98" s="101" t="s">
        <v>328</v>
      </c>
      <c r="G98" s="101" t="s">
        <v>329</v>
      </c>
      <c r="H98" s="101" t="s">
        <v>330</v>
      </c>
      <c r="I98" s="101" t="s">
        <v>331</v>
      </c>
      <c r="J98" s="101" t="s">
        <v>332</v>
      </c>
      <c r="K98" s="101" t="s">
        <v>333</v>
      </c>
      <c r="L98" s="101" t="s">
        <v>334</v>
      </c>
      <c r="M98" s="101" t="s">
        <v>335</v>
      </c>
      <c r="N98" s="101" t="s">
        <v>336</v>
      </c>
      <c r="O98" s="101" t="s">
        <v>337</v>
      </c>
      <c r="P98" s="101" t="s">
        <v>338</v>
      </c>
      <c r="Q98" s="101" t="s">
        <v>339</v>
      </c>
      <c r="R98" s="101" t="s">
        <v>340</v>
      </c>
      <c r="AO98" s="27">
        <v>44228</v>
      </c>
      <c r="AP98" s="41" t="s">
        <v>405</v>
      </c>
      <c r="AQ98" s="41">
        <v>101</v>
      </c>
      <c r="AS98" s="41">
        <v>98</v>
      </c>
      <c r="AT98" s="41" t="s">
        <v>402</v>
      </c>
    </row>
    <row r="99" spans="1:46">
      <c r="A99" s="876">
        <v>99</v>
      </c>
      <c r="B99" s="75" t="s">
        <v>4</v>
      </c>
      <c r="C99" s="163" t="s">
        <v>34</v>
      </c>
      <c r="D99" s="75">
        <v>146</v>
      </c>
      <c r="E99" s="76">
        <v>146</v>
      </c>
      <c r="F99" s="76">
        <v>146</v>
      </c>
      <c r="G99" s="76">
        <v>146</v>
      </c>
      <c r="H99" s="76">
        <v>146</v>
      </c>
      <c r="I99" s="76">
        <v>146</v>
      </c>
      <c r="J99" s="76">
        <v>146</v>
      </c>
      <c r="K99" s="76">
        <v>146</v>
      </c>
      <c r="L99" s="76">
        <v>146</v>
      </c>
      <c r="M99" s="76">
        <v>146</v>
      </c>
      <c r="N99" s="76">
        <v>146</v>
      </c>
      <c r="O99" s="76">
        <v>146</v>
      </c>
      <c r="P99" s="76">
        <v>146</v>
      </c>
      <c r="Q99" s="76">
        <v>146</v>
      </c>
      <c r="R99" s="76">
        <v>146</v>
      </c>
      <c r="AO99" s="27">
        <v>44256</v>
      </c>
      <c r="AP99" s="41" t="s">
        <v>406</v>
      </c>
      <c r="AQ99" s="41">
        <v>102</v>
      </c>
      <c r="AS99" s="41">
        <v>99</v>
      </c>
      <c r="AT99" s="41" t="s">
        <v>403</v>
      </c>
    </row>
    <row r="100" spans="1:46">
      <c r="A100" s="876">
        <v>100</v>
      </c>
      <c r="B100" s="96" t="s">
        <v>4</v>
      </c>
      <c r="C100" s="166" t="s">
        <v>35</v>
      </c>
      <c r="D100" s="90">
        <v>479581.12393842894</v>
      </c>
      <c r="E100" s="91">
        <v>520183.78671266808</v>
      </c>
      <c r="F100" s="91">
        <v>515555.63251946215</v>
      </c>
      <c r="G100" s="91">
        <v>489679.59350672323</v>
      </c>
      <c r="H100" s="91">
        <v>497205.61349964619</v>
      </c>
      <c r="I100" s="91">
        <v>518472.35403397027</v>
      </c>
      <c r="J100" s="91">
        <v>477981.59324133053</v>
      </c>
      <c r="K100" s="91">
        <v>554346.07130219392</v>
      </c>
      <c r="L100" s="91">
        <v>553758.39304670924</v>
      </c>
      <c r="M100" s="91">
        <v>512813.82917551312</v>
      </c>
      <c r="N100" s="91">
        <v>552998.23558032559</v>
      </c>
      <c r="O100" s="91">
        <v>555224.54706298653</v>
      </c>
      <c r="P100" s="91">
        <v>510290.11279193207</v>
      </c>
      <c r="Q100" s="91">
        <v>539054.85536093416</v>
      </c>
      <c r="R100" s="91">
        <v>534926.75380396319</v>
      </c>
      <c r="AO100" s="27">
        <v>44287</v>
      </c>
      <c r="AP100" s="41" t="s">
        <v>407</v>
      </c>
      <c r="AQ100" s="41">
        <v>103</v>
      </c>
      <c r="AS100" s="41">
        <v>100</v>
      </c>
      <c r="AT100" s="41" t="s">
        <v>404</v>
      </c>
    </row>
    <row r="101" spans="1:46">
      <c r="A101" s="876">
        <v>101</v>
      </c>
      <c r="B101" s="96" t="s">
        <v>4</v>
      </c>
      <c r="C101" s="166" t="s">
        <v>36</v>
      </c>
      <c r="D101" s="88">
        <v>984502.67999999993</v>
      </c>
      <c r="E101" s="89">
        <v>1067896.3999999999</v>
      </c>
      <c r="F101" s="89">
        <v>1057543.2</v>
      </c>
      <c r="G101" s="89">
        <v>1006099.44</v>
      </c>
      <c r="H101" s="89">
        <v>1015243.6</v>
      </c>
      <c r="I101" s="89">
        <v>1063494.7999999998</v>
      </c>
      <c r="J101" s="89">
        <v>986633.6399999999</v>
      </c>
      <c r="K101" s="89">
        <v>1155860.7999999998</v>
      </c>
      <c r="L101" s="89">
        <v>1149100.6000000001</v>
      </c>
      <c r="M101" s="89">
        <v>1059125</v>
      </c>
      <c r="N101" s="89">
        <v>1141658.7999999998</v>
      </c>
      <c r="O101" s="89">
        <v>1146383.2</v>
      </c>
      <c r="P101" s="89">
        <v>1052535.04</v>
      </c>
      <c r="Q101" s="89">
        <v>1110128.6000000001</v>
      </c>
      <c r="R101" s="89">
        <v>1100822.6000000001</v>
      </c>
      <c r="AO101" s="27">
        <v>44317</v>
      </c>
      <c r="AP101" s="41" t="s">
        <v>408</v>
      </c>
      <c r="AQ101" s="41">
        <v>104</v>
      </c>
      <c r="AS101" s="41">
        <v>101</v>
      </c>
      <c r="AT101" s="41" t="s">
        <v>405</v>
      </c>
    </row>
    <row r="102" spans="1:46">
      <c r="A102" s="876">
        <v>102</v>
      </c>
      <c r="B102" s="171" t="s">
        <v>4</v>
      </c>
      <c r="C102" s="172" t="s">
        <v>95</v>
      </c>
      <c r="D102" s="77">
        <v>0.7697681553762431</v>
      </c>
      <c r="E102" s="78">
        <v>0.83497247763808091</v>
      </c>
      <c r="F102" s="78">
        <v>0.82687746293863762</v>
      </c>
      <c r="G102" s="78">
        <v>0.78450501534545991</v>
      </c>
      <c r="H102" s="78">
        <v>0.79380402827297181</v>
      </c>
      <c r="I102" s="78">
        <v>0.8315309313817475</v>
      </c>
      <c r="J102" s="78">
        <v>0.77143432163632941</v>
      </c>
      <c r="K102" s="78">
        <v>0.90128128352920611</v>
      </c>
      <c r="L102" s="78">
        <v>0.89846484643773072</v>
      </c>
      <c r="M102" s="78">
        <v>0.82811424907737541</v>
      </c>
      <c r="N102" s="78">
        <v>0.89264621254769483</v>
      </c>
      <c r="O102" s="78">
        <v>0.89389113456596048</v>
      </c>
      <c r="P102" s="78">
        <v>0.822961656345781</v>
      </c>
      <c r="Q102" s="78">
        <v>0.86799321323575407</v>
      </c>
      <c r="R102" s="78">
        <v>0.86071698880340286</v>
      </c>
      <c r="AO102" s="27">
        <v>44348</v>
      </c>
      <c r="AP102" s="41" t="s">
        <v>409</v>
      </c>
      <c r="AQ102" s="41">
        <v>105</v>
      </c>
      <c r="AS102" s="41">
        <v>102</v>
      </c>
      <c r="AT102" s="41" t="s">
        <v>406</v>
      </c>
    </row>
    <row r="103" spans="1:46">
      <c r="A103" s="876">
        <v>103</v>
      </c>
      <c r="B103" s="96" t="s">
        <v>4</v>
      </c>
      <c r="C103" s="166" t="s">
        <v>268</v>
      </c>
      <c r="D103" s="88">
        <v>10842370.050000001</v>
      </c>
      <c r="E103" s="89">
        <v>11760315.049999999</v>
      </c>
      <c r="F103" s="89">
        <v>11655681.74</v>
      </c>
      <c r="G103" s="89">
        <v>11070676.25</v>
      </c>
      <c r="H103" s="89">
        <v>11240824.510000002</v>
      </c>
      <c r="I103" s="89">
        <v>11721622.98</v>
      </c>
      <c r="J103" s="89">
        <v>10806207.860000003</v>
      </c>
      <c r="K103" s="89">
        <v>12532655.98</v>
      </c>
      <c r="L103" s="89">
        <v>12519369.75</v>
      </c>
      <c r="M103" s="89">
        <v>11593695.050000001</v>
      </c>
      <c r="N103" s="89">
        <v>12502184.109999999</v>
      </c>
      <c r="O103" s="89">
        <v>12552516.559999999</v>
      </c>
      <c r="P103" s="89">
        <v>11536638.869999999</v>
      </c>
      <c r="Q103" s="89">
        <v>12186952.169999998</v>
      </c>
      <c r="R103" s="89">
        <v>12093624.049999999</v>
      </c>
      <c r="AO103" s="27">
        <v>44378</v>
      </c>
      <c r="AP103" s="41" t="s">
        <v>410</v>
      </c>
      <c r="AQ103" s="41">
        <v>106</v>
      </c>
      <c r="AS103" s="41">
        <v>103</v>
      </c>
      <c r="AT103" s="41" t="s">
        <v>407</v>
      </c>
    </row>
    <row r="104" spans="1:46">
      <c r="A104" s="876">
        <v>104</v>
      </c>
      <c r="B104" s="171" t="s">
        <v>4</v>
      </c>
      <c r="C104" s="172" t="s">
        <v>269</v>
      </c>
      <c r="D104" s="92">
        <v>11.013042696846698</v>
      </c>
      <c r="E104" s="93">
        <v>11.012599209061852</v>
      </c>
      <c r="F104" s="93">
        <v>11.021471028323004</v>
      </c>
      <c r="G104" s="93">
        <v>11.003560691774165</v>
      </c>
      <c r="H104" s="93">
        <v>11.072046659540629</v>
      </c>
      <c r="I104" s="93">
        <v>11.021796232572084</v>
      </c>
      <c r="J104" s="93">
        <v>10.952604312174076</v>
      </c>
      <c r="K104" s="93">
        <v>10.842703533159012</v>
      </c>
      <c r="L104" s="93">
        <v>10.894929260327597</v>
      </c>
      <c r="M104" s="93">
        <v>10.946484173256227</v>
      </c>
      <c r="N104" s="93">
        <v>10.950893655792783</v>
      </c>
      <c r="O104" s="93">
        <v>10.949668976307398</v>
      </c>
      <c r="P104" s="93">
        <v>10.96081216450523</v>
      </c>
      <c r="Q104" s="93">
        <v>10.977964327736441</v>
      </c>
      <c r="R104" s="93">
        <v>10.985988160126798</v>
      </c>
      <c r="AO104" s="27">
        <v>44409</v>
      </c>
      <c r="AP104" s="41" t="s">
        <v>411</v>
      </c>
      <c r="AQ104" s="41">
        <v>107</v>
      </c>
      <c r="AS104" s="41">
        <v>104</v>
      </c>
      <c r="AT104" s="41" t="s">
        <v>408</v>
      </c>
    </row>
    <row r="105" spans="1:46">
      <c r="A105" s="876">
        <v>105</v>
      </c>
      <c r="B105" s="96" t="s">
        <v>4</v>
      </c>
      <c r="C105" s="166" t="s">
        <v>37</v>
      </c>
      <c r="D105" s="626">
        <v>25436199.939999998</v>
      </c>
      <c r="E105" s="627">
        <v>28495250</v>
      </c>
      <c r="F105" s="627">
        <v>29733611</v>
      </c>
      <c r="G105" s="627">
        <v>28551233.130000003</v>
      </c>
      <c r="H105" s="627">
        <v>30440154.25</v>
      </c>
      <c r="I105" s="627">
        <v>32691590.75</v>
      </c>
      <c r="J105" s="627">
        <v>31046203.189999998</v>
      </c>
      <c r="K105" s="627">
        <v>37798547</v>
      </c>
      <c r="L105" s="627">
        <v>38897688</v>
      </c>
      <c r="M105" s="627">
        <v>37459164.219999999</v>
      </c>
      <c r="N105" s="627">
        <v>42419842.75</v>
      </c>
      <c r="O105" s="627">
        <v>43444210.75</v>
      </c>
      <c r="P105" s="627">
        <v>43516118.370000005</v>
      </c>
      <c r="Q105" s="627">
        <v>52866984.75</v>
      </c>
      <c r="R105" s="627">
        <v>56658535.5</v>
      </c>
      <c r="AO105" s="27">
        <v>44440</v>
      </c>
      <c r="AP105" s="41" t="s">
        <v>412</v>
      </c>
      <c r="AQ105" s="41">
        <v>108</v>
      </c>
      <c r="AS105" s="41">
        <v>105</v>
      </c>
      <c r="AT105" s="41" t="s">
        <v>409</v>
      </c>
    </row>
    <row r="106" spans="1:46">
      <c r="A106" s="876">
        <v>106</v>
      </c>
      <c r="B106" s="171" t="s">
        <v>4</v>
      </c>
      <c r="C106" s="172" t="s">
        <v>270</v>
      </c>
      <c r="D106" s="79">
        <v>2.3459999818028714</v>
      </c>
      <c r="E106" s="80">
        <v>2.4230005640877796</v>
      </c>
      <c r="F106" s="80">
        <v>2.5509971585754707</v>
      </c>
      <c r="G106" s="80">
        <v>2.5789963038617447</v>
      </c>
      <c r="H106" s="80">
        <v>2.7080001313889381</v>
      </c>
      <c r="I106" s="80">
        <v>2.7889986570784586</v>
      </c>
      <c r="J106" s="80">
        <v>2.8729970394998481</v>
      </c>
      <c r="K106" s="80">
        <v>3.0160045133545585</v>
      </c>
      <c r="L106" s="80">
        <v>3.1070004941742373</v>
      </c>
      <c r="M106" s="80">
        <v>3.2309944377914266</v>
      </c>
      <c r="N106" s="80">
        <v>3.3929945661310534</v>
      </c>
      <c r="O106" s="80">
        <v>3.460996091288965</v>
      </c>
      <c r="P106" s="80">
        <v>3.7719927667285997</v>
      </c>
      <c r="Q106" s="80">
        <v>4.337998870639697</v>
      </c>
      <c r="R106" s="80">
        <v>4.684992295589014</v>
      </c>
      <c r="AO106" s="27">
        <v>44470</v>
      </c>
      <c r="AP106" s="41" t="s">
        <v>413</v>
      </c>
      <c r="AQ106" s="41">
        <v>109</v>
      </c>
      <c r="AS106" s="41">
        <v>106</v>
      </c>
      <c r="AT106" s="41" t="s">
        <v>410</v>
      </c>
    </row>
    <row r="107" spans="1:46">
      <c r="A107" s="876">
        <v>107</v>
      </c>
      <c r="B107" s="96" t="s">
        <v>4</v>
      </c>
      <c r="C107" s="166" t="s">
        <v>38</v>
      </c>
      <c r="D107" s="626">
        <v>1374366.96</v>
      </c>
      <c r="E107" s="627">
        <v>1531362.32</v>
      </c>
      <c r="F107" s="627">
        <v>1917722.97</v>
      </c>
      <c r="G107" s="627">
        <v>1982015.2099999997</v>
      </c>
      <c r="H107" s="627">
        <v>2047746.23</v>
      </c>
      <c r="I107" s="627">
        <v>2199307.56</v>
      </c>
      <c r="J107" s="627">
        <v>2093639.03</v>
      </c>
      <c r="K107" s="627">
        <v>2517466.2999999998</v>
      </c>
      <c r="L107" s="627">
        <v>2569389.2799999998</v>
      </c>
      <c r="M107" s="627">
        <v>2432811.5</v>
      </c>
      <c r="N107" s="627">
        <v>2694312.4099999997</v>
      </c>
      <c r="O107" s="627">
        <v>2778830.13</v>
      </c>
      <c r="P107" s="627">
        <v>2620808.33</v>
      </c>
      <c r="Q107" s="627">
        <v>2841932.3000000007</v>
      </c>
      <c r="R107" s="627">
        <v>2897367.9400000004</v>
      </c>
      <c r="AO107" s="27">
        <v>44501</v>
      </c>
      <c r="AP107" s="41" t="s">
        <v>414</v>
      </c>
      <c r="AQ107" s="41">
        <v>110</v>
      </c>
      <c r="AS107" s="41">
        <v>107</v>
      </c>
      <c r="AT107" s="41" t="s">
        <v>411</v>
      </c>
    </row>
    <row r="108" spans="1:46">
      <c r="A108" s="876">
        <v>108</v>
      </c>
      <c r="B108" s="171" t="s">
        <v>4</v>
      </c>
      <c r="C108" s="172" t="s">
        <v>39</v>
      </c>
      <c r="D108" s="81">
        <v>1.3960012379041975</v>
      </c>
      <c r="E108" s="82">
        <v>1.4339989534565341</v>
      </c>
      <c r="F108" s="82">
        <v>1.8133755387013979</v>
      </c>
      <c r="G108" s="82">
        <v>1.9699993173636989</v>
      </c>
      <c r="H108" s="82">
        <v>2.0169998904696369</v>
      </c>
      <c r="I108" s="82">
        <v>2.0680002948768537</v>
      </c>
      <c r="J108" s="82">
        <v>2.1220024790559546</v>
      </c>
      <c r="K108" s="82">
        <v>2.1780012783546256</v>
      </c>
      <c r="L108" s="82">
        <v>2.2360002944911868</v>
      </c>
      <c r="M108" s="82">
        <v>2.2970012982414727</v>
      </c>
      <c r="N108" s="82">
        <v>2.3599979345843085</v>
      </c>
      <c r="O108" s="82">
        <v>2.4239976039425559</v>
      </c>
      <c r="P108" s="82">
        <v>2.4899962760384682</v>
      </c>
      <c r="Q108" s="82">
        <v>2.5600027780565249</v>
      </c>
      <c r="R108" s="82">
        <v>2.6320025951502086</v>
      </c>
      <c r="AO108" s="27">
        <v>44531</v>
      </c>
      <c r="AP108" s="41" t="s">
        <v>415</v>
      </c>
      <c r="AQ108" s="41">
        <v>111</v>
      </c>
      <c r="AS108" s="41">
        <v>108</v>
      </c>
      <c r="AT108" s="41" t="s">
        <v>412</v>
      </c>
    </row>
    <row r="109" spans="1:46">
      <c r="A109" s="876">
        <v>109</v>
      </c>
      <c r="B109" s="96" t="s">
        <v>4</v>
      </c>
      <c r="C109" s="166" t="s">
        <v>40</v>
      </c>
      <c r="D109" s="88">
        <v>19.88</v>
      </c>
      <c r="E109" s="89">
        <v>16.889999999999997</v>
      </c>
      <c r="F109" s="89">
        <v>15</v>
      </c>
      <c r="G109" s="89">
        <v>16.11</v>
      </c>
      <c r="H109" s="89">
        <v>17.52</v>
      </c>
      <c r="I109" s="89">
        <v>17.479999999999997</v>
      </c>
      <c r="J109" s="89">
        <v>15.739999999999998</v>
      </c>
      <c r="K109" s="89">
        <v>17.509999999999998</v>
      </c>
      <c r="L109" s="89">
        <v>15.989999999999998</v>
      </c>
      <c r="M109" s="89">
        <v>17.25</v>
      </c>
      <c r="N109" s="89">
        <v>18.769999999999996</v>
      </c>
      <c r="O109" s="89">
        <v>18.749999999999996</v>
      </c>
      <c r="P109" s="89">
        <v>19.749999999999996</v>
      </c>
      <c r="Q109" s="89">
        <v>17.25</v>
      </c>
      <c r="R109" s="89">
        <v>15.629999999999999</v>
      </c>
      <c r="AO109" s="27">
        <v>44562</v>
      </c>
      <c r="AP109" s="41" t="s">
        <v>416</v>
      </c>
      <c r="AQ109" s="41">
        <v>112</v>
      </c>
      <c r="AS109" s="41">
        <v>109</v>
      </c>
      <c r="AT109" s="41" t="s">
        <v>413</v>
      </c>
    </row>
    <row r="110" spans="1:46">
      <c r="A110" s="876">
        <v>110</v>
      </c>
      <c r="B110" s="96" t="s">
        <v>4</v>
      </c>
      <c r="C110" s="166" t="s">
        <v>41</v>
      </c>
      <c r="D110" s="88">
        <v>7525</v>
      </c>
      <c r="E110" s="89">
        <v>8149</v>
      </c>
      <c r="F110" s="89">
        <v>8149</v>
      </c>
      <c r="G110" s="89">
        <v>7615</v>
      </c>
      <c r="H110" s="89">
        <v>8149</v>
      </c>
      <c r="I110" s="89">
        <v>8149</v>
      </c>
      <c r="J110" s="89">
        <v>7056</v>
      </c>
      <c r="K110" s="89">
        <v>8172</v>
      </c>
      <c r="L110" s="89">
        <v>8149</v>
      </c>
      <c r="M110" s="89">
        <v>7525</v>
      </c>
      <c r="N110" s="89">
        <v>8149</v>
      </c>
      <c r="O110" s="89">
        <v>8172</v>
      </c>
      <c r="P110" s="89">
        <v>7591</v>
      </c>
      <c r="Q110" s="89">
        <v>8149</v>
      </c>
      <c r="R110" s="89">
        <v>8149</v>
      </c>
      <c r="AO110" s="27">
        <v>44593</v>
      </c>
      <c r="AP110" s="41" t="s">
        <v>417</v>
      </c>
      <c r="AQ110" s="41">
        <v>113</v>
      </c>
      <c r="AS110" s="41">
        <v>110</v>
      </c>
      <c r="AT110" s="41" t="s">
        <v>414</v>
      </c>
    </row>
    <row r="111" spans="1:46">
      <c r="A111" s="876">
        <v>111</v>
      </c>
      <c r="B111" s="96" t="s">
        <v>4</v>
      </c>
      <c r="C111" s="166" t="s">
        <v>271</v>
      </c>
      <c r="D111" s="88">
        <v>28162.880000000001</v>
      </c>
      <c r="E111" s="89">
        <v>23911.890000000003</v>
      </c>
      <c r="F111" s="89">
        <v>21255</v>
      </c>
      <c r="G111" s="89">
        <v>22849.11</v>
      </c>
      <c r="H111" s="89">
        <v>24797.520000000004</v>
      </c>
      <c r="I111" s="89">
        <v>24797.48</v>
      </c>
      <c r="J111" s="89">
        <v>22317.74</v>
      </c>
      <c r="K111" s="89">
        <v>24797.510000000002</v>
      </c>
      <c r="L111" s="89">
        <v>22671.989999999998</v>
      </c>
      <c r="M111" s="89">
        <v>24443.25</v>
      </c>
      <c r="N111" s="89">
        <v>26568.770000000004</v>
      </c>
      <c r="O111" s="89">
        <v>26568.750000000004</v>
      </c>
      <c r="P111" s="89">
        <v>27985.75</v>
      </c>
      <c r="Q111" s="89">
        <v>24443.25</v>
      </c>
      <c r="R111" s="89">
        <v>22140.63</v>
      </c>
      <c r="AO111" s="27">
        <v>44621</v>
      </c>
      <c r="AP111" s="41" t="s">
        <v>418</v>
      </c>
      <c r="AQ111" s="41">
        <v>114</v>
      </c>
      <c r="AS111" s="41">
        <v>111</v>
      </c>
      <c r="AT111" s="41" t="s">
        <v>415</v>
      </c>
    </row>
    <row r="112" spans="1:46">
      <c r="A112" s="876">
        <v>112</v>
      </c>
      <c r="B112" s="171" t="s">
        <v>4</v>
      </c>
      <c r="C112" s="177" t="s">
        <v>96</v>
      </c>
      <c r="D112" s="83">
        <v>0.89610219815227776</v>
      </c>
      <c r="E112" s="84">
        <v>0.89757748240392543</v>
      </c>
      <c r="F112" s="84">
        <v>0.88887551544268806</v>
      </c>
      <c r="G112" s="84">
        <v>0.90493657974977282</v>
      </c>
      <c r="H112" s="84">
        <v>0.85332228343001992</v>
      </c>
      <c r="I112" s="84">
        <v>0.89387789408566798</v>
      </c>
      <c r="J112" s="84">
        <v>0.95773308638523891</v>
      </c>
      <c r="K112" s="84">
        <v>0.96877811974064443</v>
      </c>
      <c r="L112" s="84">
        <v>0.96583041536317604</v>
      </c>
      <c r="M112" s="84">
        <v>0.96402402949073862</v>
      </c>
      <c r="N112" s="84">
        <v>0.95957550888671084</v>
      </c>
      <c r="O112" s="84">
        <v>0.96083452349821308</v>
      </c>
      <c r="P112" s="84">
        <v>0.9496962336436624</v>
      </c>
      <c r="Q112" s="84">
        <v>0.93307406405021553</v>
      </c>
      <c r="R112" s="84">
        <v>0.92525227904255847</v>
      </c>
      <c r="AO112" s="27">
        <v>44652</v>
      </c>
      <c r="AP112" s="41" t="s">
        <v>419</v>
      </c>
      <c r="AQ112" s="41">
        <v>115</v>
      </c>
      <c r="AS112" s="41">
        <v>112</v>
      </c>
      <c r="AT112" s="41" t="s">
        <v>416</v>
      </c>
    </row>
    <row r="113" spans="1:46">
      <c r="A113" s="876">
        <v>113</v>
      </c>
      <c r="B113" s="96" t="s">
        <v>4</v>
      </c>
      <c r="C113" s="166" t="s">
        <v>42</v>
      </c>
      <c r="D113" s="626">
        <v>116443.22</v>
      </c>
      <c r="E113" s="627">
        <v>108522.70999999999</v>
      </c>
      <c r="F113" s="627">
        <v>101076.37000000001</v>
      </c>
      <c r="G113" s="627">
        <v>112935.95999999998</v>
      </c>
      <c r="H113" s="627">
        <v>127789.48999999999</v>
      </c>
      <c r="I113" s="627">
        <v>134638.89999999997</v>
      </c>
      <c r="J113" s="627">
        <v>127838.92000000001</v>
      </c>
      <c r="K113" s="627">
        <v>150626.19999999998</v>
      </c>
      <c r="L113" s="627">
        <v>146811.11000000002</v>
      </c>
      <c r="M113" s="627">
        <v>167780.41</v>
      </c>
      <c r="N113" s="627">
        <v>190781.34</v>
      </c>
      <c r="O113" s="627">
        <v>199350.63999999998</v>
      </c>
      <c r="P113" s="627">
        <v>218588.34999999998</v>
      </c>
      <c r="Q113" s="627">
        <v>199272.69000000006</v>
      </c>
      <c r="R113" s="627">
        <v>187181.28000000003</v>
      </c>
      <c r="AO113" s="27">
        <v>44682</v>
      </c>
      <c r="AP113" s="41" t="s">
        <v>420</v>
      </c>
      <c r="AQ113" s="41">
        <v>116</v>
      </c>
      <c r="AS113" s="41">
        <v>113</v>
      </c>
      <c r="AT113" s="41" t="s">
        <v>417</v>
      </c>
    </row>
    <row r="114" spans="1:46">
      <c r="A114" s="876">
        <v>114</v>
      </c>
      <c r="B114" s="96" t="s">
        <v>4</v>
      </c>
      <c r="C114" s="628" t="s">
        <v>297</v>
      </c>
      <c r="D114" s="626">
        <v>0</v>
      </c>
      <c r="E114" s="627">
        <v>0</v>
      </c>
      <c r="F114" s="627">
        <v>0</v>
      </c>
      <c r="G114" s="627">
        <v>0</v>
      </c>
      <c r="H114" s="627">
        <v>0</v>
      </c>
      <c r="I114" s="627">
        <v>0</v>
      </c>
      <c r="J114" s="627">
        <v>0</v>
      </c>
      <c r="K114" s="627">
        <v>0</v>
      </c>
      <c r="L114" s="627">
        <v>0</v>
      </c>
      <c r="M114" s="627">
        <v>0</v>
      </c>
      <c r="N114" s="627">
        <v>0</v>
      </c>
      <c r="O114" s="627">
        <v>0</v>
      </c>
      <c r="P114" s="627">
        <v>0</v>
      </c>
      <c r="Q114" s="627">
        <v>0</v>
      </c>
      <c r="R114" s="627">
        <v>0</v>
      </c>
      <c r="AO114" s="27">
        <v>44713</v>
      </c>
      <c r="AP114" s="41" t="s">
        <v>421</v>
      </c>
      <c r="AQ114" s="41">
        <v>117</v>
      </c>
      <c r="AS114" s="41">
        <v>114</v>
      </c>
      <c r="AT114" s="41" t="s">
        <v>418</v>
      </c>
    </row>
    <row r="115" spans="1:46">
      <c r="A115" s="876">
        <v>115</v>
      </c>
      <c r="B115" s="96" t="s">
        <v>4</v>
      </c>
      <c r="C115" s="166" t="s">
        <v>43</v>
      </c>
      <c r="D115" s="88">
        <v>1087.05</v>
      </c>
      <c r="E115" s="89">
        <v>1178.42</v>
      </c>
      <c r="F115" s="89">
        <v>2241.67</v>
      </c>
      <c r="G115" s="89">
        <v>1109.3500000000001</v>
      </c>
      <c r="H115" s="89">
        <v>2396.59</v>
      </c>
      <c r="I115" s="89">
        <v>1174.6500000000001</v>
      </c>
      <c r="J115" s="89">
        <v>1082.8400000000001</v>
      </c>
      <c r="K115" s="89">
        <v>1255.75</v>
      </c>
      <c r="L115" s="89">
        <v>2632.36</v>
      </c>
      <c r="M115" s="89">
        <v>1161.81</v>
      </c>
      <c r="N115" s="89">
        <v>2681.04</v>
      </c>
      <c r="O115" s="89">
        <v>1257.9199999999998</v>
      </c>
      <c r="P115" s="89">
        <v>1156.4500000000003</v>
      </c>
      <c r="Q115" s="89">
        <v>1221.1399999999999</v>
      </c>
      <c r="R115" s="89">
        <v>2378.2200000000003</v>
      </c>
      <c r="AO115" s="27">
        <v>44743</v>
      </c>
      <c r="AP115" s="41" t="s">
        <v>422</v>
      </c>
      <c r="AQ115" s="41">
        <v>118</v>
      </c>
      <c r="AS115" s="41">
        <v>115</v>
      </c>
      <c r="AT115" s="41" t="s">
        <v>419</v>
      </c>
    </row>
    <row r="116" spans="1:46">
      <c r="A116" s="876">
        <v>116</v>
      </c>
      <c r="B116" s="96" t="s">
        <v>4</v>
      </c>
      <c r="C116" s="166" t="s">
        <v>44</v>
      </c>
      <c r="D116" s="626">
        <v>1495.23</v>
      </c>
      <c r="E116" s="627">
        <v>1620.9300000000003</v>
      </c>
      <c r="F116" s="627">
        <v>4409.4000000000005</v>
      </c>
      <c r="G116" s="627">
        <v>2182.09</v>
      </c>
      <c r="H116" s="627">
        <v>4817.17</v>
      </c>
      <c r="I116" s="627">
        <v>2419.77</v>
      </c>
      <c r="J116" s="627">
        <v>2295.65</v>
      </c>
      <c r="K116" s="627">
        <v>2724.97</v>
      </c>
      <c r="L116" s="627">
        <v>5870.16</v>
      </c>
      <c r="M116" s="627">
        <v>2660.55</v>
      </c>
      <c r="N116" s="627">
        <v>6327.2400000000007</v>
      </c>
      <c r="O116" s="627">
        <v>3044.1500000000005</v>
      </c>
      <c r="P116" s="627">
        <v>2879.57</v>
      </c>
      <c r="Q116" s="627">
        <v>3126.11</v>
      </c>
      <c r="R116" s="627">
        <v>6254.6900000000005</v>
      </c>
      <c r="AO116" s="27">
        <v>44774</v>
      </c>
      <c r="AP116" s="41" t="s">
        <v>423</v>
      </c>
      <c r="AQ116" s="41">
        <v>119</v>
      </c>
      <c r="AS116" s="41">
        <v>116</v>
      </c>
      <c r="AT116" s="41" t="s">
        <v>420</v>
      </c>
    </row>
    <row r="117" spans="1:46">
      <c r="A117" s="876">
        <v>117</v>
      </c>
      <c r="B117" s="171" t="s">
        <v>4</v>
      </c>
      <c r="C117" s="172" t="s">
        <v>45</v>
      </c>
      <c r="D117" s="92">
        <v>0.20051888931793099</v>
      </c>
      <c r="E117" s="93">
        <v>0.20040619575068275</v>
      </c>
      <c r="F117" s="93">
        <v>0.38464845729392744</v>
      </c>
      <c r="G117" s="93">
        <v>0.20041232801835393</v>
      </c>
      <c r="H117" s="93">
        <v>0.42640822261177702</v>
      </c>
      <c r="I117" s="93">
        <v>0.20042446374606052</v>
      </c>
      <c r="J117" s="93">
        <v>0.20041072946749702</v>
      </c>
      <c r="K117" s="93">
        <v>0.20039646855446516</v>
      </c>
      <c r="L117" s="93">
        <v>0.42052596138076359</v>
      </c>
      <c r="M117" s="93">
        <v>0.20042100382828337</v>
      </c>
      <c r="N117" s="93">
        <v>0.42889146030980985</v>
      </c>
      <c r="O117" s="93">
        <v>0.20042514885158613</v>
      </c>
      <c r="P117" s="93">
        <v>0.20048300255063811</v>
      </c>
      <c r="Q117" s="93">
        <v>0.20040121319356913</v>
      </c>
      <c r="R117" s="93">
        <v>0.39330146036745711</v>
      </c>
      <c r="AO117" s="27">
        <v>44805</v>
      </c>
      <c r="AP117" s="41" t="s">
        <v>424</v>
      </c>
      <c r="AQ117" s="41">
        <v>120</v>
      </c>
      <c r="AS117" s="41">
        <v>117</v>
      </c>
      <c r="AT117" s="41" t="s">
        <v>421</v>
      </c>
    </row>
    <row r="118" spans="1:46">
      <c r="A118" s="876">
        <v>118</v>
      </c>
      <c r="B118" s="96" t="s">
        <v>4</v>
      </c>
      <c r="C118" s="166" t="s">
        <v>46</v>
      </c>
      <c r="D118" s="88">
        <v>1770.1599999999999</v>
      </c>
      <c r="E118" s="89">
        <v>1920.06</v>
      </c>
      <c r="F118" s="89">
        <v>1901.4800000000002</v>
      </c>
      <c r="G118" s="89">
        <v>1808.97</v>
      </c>
      <c r="H118" s="89">
        <v>1825.3799999999999</v>
      </c>
      <c r="I118" s="89">
        <v>1912.17</v>
      </c>
      <c r="J118" s="89">
        <v>1773.97</v>
      </c>
      <c r="K118" s="89">
        <v>2059.16</v>
      </c>
      <c r="L118" s="89">
        <v>2056.89</v>
      </c>
      <c r="M118" s="89">
        <v>1904.3199999999997</v>
      </c>
      <c r="N118" s="89">
        <v>2052.69</v>
      </c>
      <c r="O118" s="89">
        <v>2061.21</v>
      </c>
      <c r="P118" s="89">
        <v>1892.46</v>
      </c>
      <c r="Q118" s="89">
        <v>1996.0300000000002</v>
      </c>
      <c r="R118" s="89">
        <v>1979.2799999999995</v>
      </c>
      <c r="AO118" s="27">
        <v>44835</v>
      </c>
      <c r="AP118" s="41" t="s">
        <v>425</v>
      </c>
      <c r="AQ118" s="41">
        <v>121</v>
      </c>
      <c r="AS118" s="41">
        <v>118</v>
      </c>
      <c r="AT118" s="41" t="s">
        <v>422</v>
      </c>
    </row>
    <row r="119" spans="1:46">
      <c r="A119" s="876">
        <v>119</v>
      </c>
      <c r="B119" s="96" t="s">
        <v>4</v>
      </c>
      <c r="C119" s="166" t="s">
        <v>47</v>
      </c>
      <c r="D119" s="626">
        <v>74450.23</v>
      </c>
      <c r="E119" s="627">
        <v>81705.680000000008</v>
      </c>
      <c r="F119" s="627">
        <v>80982.070000000007</v>
      </c>
      <c r="G119" s="627">
        <v>76024.19</v>
      </c>
      <c r="H119" s="627">
        <v>79406.53</v>
      </c>
      <c r="I119" s="627">
        <v>85236.42</v>
      </c>
      <c r="J119" s="627">
        <v>80826.91</v>
      </c>
      <c r="K119" s="627">
        <v>96690.59</v>
      </c>
      <c r="L119" s="627">
        <v>99200.72</v>
      </c>
      <c r="M119" s="627">
        <v>93038.49</v>
      </c>
      <c r="N119" s="627">
        <v>104458.31999999999</v>
      </c>
      <c r="O119" s="627">
        <v>107716.5</v>
      </c>
      <c r="P119" s="627">
        <v>100867.38</v>
      </c>
      <c r="Q119" s="627">
        <v>110290.34000000001</v>
      </c>
      <c r="R119" s="627">
        <v>112465.51</v>
      </c>
      <c r="AO119" s="27">
        <v>44866</v>
      </c>
      <c r="AP119" s="41" t="s">
        <v>426</v>
      </c>
      <c r="AQ119" s="41">
        <v>122</v>
      </c>
      <c r="AS119" s="41">
        <v>119</v>
      </c>
      <c r="AT119" s="41" t="s">
        <v>423</v>
      </c>
    </row>
    <row r="120" spans="1:46">
      <c r="A120" s="876">
        <v>120</v>
      </c>
      <c r="B120" s="180" t="s">
        <v>4</v>
      </c>
      <c r="C120" s="181" t="s">
        <v>48</v>
      </c>
      <c r="D120" s="94">
        <v>0.32652639447590143</v>
      </c>
      <c r="E120" s="95">
        <v>0.3265320685435209</v>
      </c>
      <c r="F120" s="95">
        <v>0.32627520936411569</v>
      </c>
      <c r="G120" s="95">
        <v>0.32680388427039403</v>
      </c>
      <c r="H120" s="95">
        <v>0.32477688774095087</v>
      </c>
      <c r="I120" s="95">
        <v>0.32626369287984042</v>
      </c>
      <c r="J120" s="95">
        <v>0.32832424158089429</v>
      </c>
      <c r="K120" s="95">
        <v>0.3286071209943161</v>
      </c>
      <c r="L120" s="95">
        <v>0.32859321852044504</v>
      </c>
      <c r="M120" s="95">
        <v>0.3285095893565011</v>
      </c>
      <c r="N120" s="95">
        <v>0.32837302377560335</v>
      </c>
      <c r="O120" s="95">
        <v>0.32841382684461484</v>
      </c>
      <c r="P120" s="95">
        <v>0.32807822474554066</v>
      </c>
      <c r="Q120" s="95">
        <v>0.32756836527405531</v>
      </c>
      <c r="R120" s="95">
        <v>0.32732619962665366</v>
      </c>
      <c r="AO120" s="27">
        <v>44896</v>
      </c>
      <c r="AP120" s="41" t="s">
        <v>427</v>
      </c>
      <c r="AQ120" s="41">
        <v>123</v>
      </c>
      <c r="AS120" s="41">
        <v>120</v>
      </c>
      <c r="AT120" s="41" t="s">
        <v>424</v>
      </c>
    </row>
    <row r="121" spans="1:46">
      <c r="A121" s="876">
        <v>121</v>
      </c>
      <c r="B121" s="44" t="s">
        <v>4</v>
      </c>
      <c r="C121" s="621" t="s">
        <v>94</v>
      </c>
      <c r="D121" s="383">
        <v>1544727.6092533618</v>
      </c>
      <c r="E121" s="384">
        <v>1509244.2555732485</v>
      </c>
      <c r="F121" s="384">
        <v>1531973.8380219392</v>
      </c>
      <c r="G121" s="384">
        <v>1561790.3233368718</v>
      </c>
      <c r="H121" s="384">
        <v>1470965.8766808212</v>
      </c>
      <c r="I121" s="384">
        <v>1500621.6273000708</v>
      </c>
      <c r="J121" s="384">
        <v>1587969.4727530079</v>
      </c>
      <c r="K121" s="384">
        <v>1644732.9471868365</v>
      </c>
      <c r="L121" s="384">
        <v>1642753.3054670915</v>
      </c>
      <c r="M121" s="384">
        <v>1636110.1079263976</v>
      </c>
      <c r="N121" s="384">
        <v>1597197.2717622081</v>
      </c>
      <c r="O121" s="384">
        <v>1633407.5331740975</v>
      </c>
      <c r="P121" s="384">
        <v>1618866.9838110404</v>
      </c>
      <c r="Q121" s="384">
        <v>1589795.4255130924</v>
      </c>
      <c r="R121" s="384">
        <v>1550108.9968152866</v>
      </c>
      <c r="AO121" s="27">
        <v>44927</v>
      </c>
      <c r="AP121" s="41" t="s">
        <v>428</v>
      </c>
      <c r="AQ121" s="41">
        <v>124</v>
      </c>
      <c r="AS121" s="41">
        <v>121</v>
      </c>
      <c r="AT121" s="41" t="s">
        <v>425</v>
      </c>
    </row>
    <row r="122" spans="1:46">
      <c r="A122" s="876">
        <v>122</v>
      </c>
      <c r="B122" s="43" t="s">
        <v>4</v>
      </c>
      <c r="C122" s="622" t="s">
        <v>49</v>
      </c>
      <c r="D122" s="96">
        <v>8760</v>
      </c>
      <c r="E122" s="17">
        <v>8760</v>
      </c>
      <c r="F122" s="17">
        <v>8760</v>
      </c>
      <c r="G122" s="17">
        <v>8784</v>
      </c>
      <c r="H122" s="17">
        <v>8760</v>
      </c>
      <c r="I122" s="17">
        <v>8760</v>
      </c>
      <c r="J122" s="17">
        <v>8760</v>
      </c>
      <c r="K122" s="17">
        <v>8784</v>
      </c>
      <c r="L122" s="17">
        <v>8760</v>
      </c>
      <c r="M122" s="17">
        <v>8760</v>
      </c>
      <c r="N122" s="17">
        <v>8760</v>
      </c>
      <c r="O122" s="17">
        <v>8784</v>
      </c>
      <c r="P122" s="17">
        <v>8760</v>
      </c>
      <c r="Q122" s="17">
        <v>8760</v>
      </c>
      <c r="R122" s="17">
        <v>8760</v>
      </c>
      <c r="AO122" s="27">
        <v>44958</v>
      </c>
      <c r="AP122" s="41" t="s">
        <v>429</v>
      </c>
      <c r="AQ122" s="41">
        <v>125</v>
      </c>
      <c r="AS122" s="41">
        <v>122</v>
      </c>
      <c r="AT122" s="41" t="s">
        <v>426</v>
      </c>
    </row>
    <row r="123" spans="1:46">
      <c r="A123" s="876">
        <v>123</v>
      </c>
      <c r="B123" s="43" t="s">
        <v>4</v>
      </c>
      <c r="C123" s="166" t="s">
        <v>50</v>
      </c>
      <c r="D123" s="97">
        <v>26810566.899999999</v>
      </c>
      <c r="E123" s="85">
        <v>30026612.32</v>
      </c>
      <c r="F123" s="85">
        <v>31651333.969999999</v>
      </c>
      <c r="G123" s="85">
        <v>30533248.340000004</v>
      </c>
      <c r="H123" s="85">
        <v>32487900.48</v>
      </c>
      <c r="I123" s="85">
        <v>34890898.310000002</v>
      </c>
      <c r="J123" s="85">
        <v>33139842.219999999</v>
      </c>
      <c r="K123" s="85">
        <v>40316013.299999997</v>
      </c>
      <c r="L123" s="85">
        <v>41467077.280000001</v>
      </c>
      <c r="M123" s="85">
        <v>39891975.719999999</v>
      </c>
      <c r="N123" s="85">
        <v>45114155.159999996</v>
      </c>
      <c r="O123" s="85">
        <v>46223040.880000003</v>
      </c>
      <c r="P123" s="85">
        <v>46136926.700000003</v>
      </c>
      <c r="Q123" s="85">
        <v>55708917.049999997</v>
      </c>
      <c r="R123" s="85">
        <v>59555903.439999998</v>
      </c>
      <c r="AO123" s="27">
        <v>44986</v>
      </c>
      <c r="AP123" s="41" t="s">
        <v>430</v>
      </c>
      <c r="AQ123" s="41">
        <v>126</v>
      </c>
      <c r="AS123" s="41">
        <v>123</v>
      </c>
      <c r="AT123" s="41" t="s">
        <v>427</v>
      </c>
    </row>
    <row r="124" spans="1:46">
      <c r="A124" s="876">
        <v>124</v>
      </c>
      <c r="B124" s="43" t="s">
        <v>4</v>
      </c>
      <c r="C124" s="166" t="s">
        <v>51</v>
      </c>
      <c r="D124" s="98">
        <v>27.232599204300794</v>
      </c>
      <c r="E124" s="86">
        <v>28.117533049086038</v>
      </c>
      <c r="F124" s="86">
        <v>29.929116815275254</v>
      </c>
      <c r="G124" s="86">
        <v>30.348141670767657</v>
      </c>
      <c r="H124" s="86">
        <v>32.000103699250111</v>
      </c>
      <c r="I124" s="86">
        <v>32.807775186112814</v>
      </c>
      <c r="J124" s="86">
        <v>33.588802242745345</v>
      </c>
      <c r="K124" s="86">
        <v>34.879644071327625</v>
      </c>
      <c r="L124" s="86">
        <v>36.086550890322393</v>
      </c>
      <c r="M124" s="86">
        <v>37.665030775404226</v>
      </c>
      <c r="N124" s="86">
        <v>39.516320602968243</v>
      </c>
      <c r="O124" s="86">
        <v>40.320759131850508</v>
      </c>
      <c r="P124" s="86">
        <v>43.834100478023039</v>
      </c>
      <c r="Q124" s="86">
        <v>50.182399633700086</v>
      </c>
      <c r="R124" s="86">
        <v>54.101272484776381</v>
      </c>
      <c r="AO124" s="27">
        <v>45017</v>
      </c>
      <c r="AP124" s="41" t="s">
        <v>431</v>
      </c>
      <c r="AQ124" s="41">
        <v>127</v>
      </c>
      <c r="AS124" s="41">
        <v>124</v>
      </c>
      <c r="AT124" s="41" t="s">
        <v>428</v>
      </c>
    </row>
    <row r="125" spans="1:46">
      <c r="A125" s="876">
        <v>125</v>
      </c>
      <c r="B125" s="43" t="s">
        <v>4</v>
      </c>
      <c r="C125" s="166" t="s">
        <v>52</v>
      </c>
      <c r="D125" s="99">
        <v>75945.459999999992</v>
      </c>
      <c r="E125" s="87">
        <v>83326.610000000015</v>
      </c>
      <c r="F125" s="87">
        <v>85391.47</v>
      </c>
      <c r="G125" s="87">
        <v>78206.28</v>
      </c>
      <c r="H125" s="87">
        <v>84223.7</v>
      </c>
      <c r="I125" s="87">
        <v>87656.19</v>
      </c>
      <c r="J125" s="87">
        <v>83122.559999999998</v>
      </c>
      <c r="K125" s="87">
        <v>99415.56</v>
      </c>
      <c r="L125" s="87">
        <v>105070.88</v>
      </c>
      <c r="M125" s="87">
        <v>95699.040000000008</v>
      </c>
      <c r="N125" s="87">
        <v>110785.56</v>
      </c>
      <c r="O125" s="87">
        <v>110760.65</v>
      </c>
      <c r="P125" s="87">
        <v>103746.95000000001</v>
      </c>
      <c r="Q125" s="87">
        <v>113416.45000000001</v>
      </c>
      <c r="R125" s="87">
        <v>118720.2</v>
      </c>
      <c r="AO125" s="27">
        <v>45047</v>
      </c>
      <c r="AP125" s="41" t="s">
        <v>432</v>
      </c>
      <c r="AQ125" s="41">
        <v>128</v>
      </c>
      <c r="AS125" s="41">
        <v>125</v>
      </c>
      <c r="AT125" s="41" t="s">
        <v>429</v>
      </c>
    </row>
    <row r="126" spans="1:46">
      <c r="A126" s="876">
        <v>126</v>
      </c>
      <c r="B126" s="43" t="s">
        <v>4</v>
      </c>
      <c r="C126" s="166" t="s">
        <v>53</v>
      </c>
      <c r="D126" s="98">
        <v>7.7140937798158143E-2</v>
      </c>
      <c r="E126" s="86">
        <v>7.8028739491958224E-2</v>
      </c>
      <c r="F126" s="86">
        <v>8.074513646345606E-2</v>
      </c>
      <c r="G126" s="86">
        <v>7.7732157370050819E-2</v>
      </c>
      <c r="H126" s="86">
        <v>8.2959104593222754E-2</v>
      </c>
      <c r="I126" s="86">
        <v>8.2422772542000228E-2</v>
      </c>
      <c r="J126" s="86">
        <v>8.4248657890886439E-2</v>
      </c>
      <c r="K126" s="86">
        <v>8.6009976287802145E-2</v>
      </c>
      <c r="L126" s="86">
        <v>9.1437494680622386E-2</v>
      </c>
      <c r="M126" s="86">
        <v>9.0356700106219767E-2</v>
      </c>
      <c r="N126" s="86">
        <v>9.7039115364415368E-2</v>
      </c>
      <c r="O126" s="86">
        <v>9.6617474854830396E-2</v>
      </c>
      <c r="P126" s="86">
        <v>9.8568642427334305E-2</v>
      </c>
      <c r="Q126" s="86">
        <v>0.10216514555160547</v>
      </c>
      <c r="R126" s="86">
        <v>0.10784680474401596</v>
      </c>
      <c r="AO126" s="27">
        <v>45078</v>
      </c>
      <c r="AP126" s="41" t="s">
        <v>433</v>
      </c>
      <c r="AQ126" s="41">
        <v>129</v>
      </c>
      <c r="AS126" s="41">
        <v>126</v>
      </c>
      <c r="AT126" s="41" t="s">
        <v>430</v>
      </c>
    </row>
    <row r="127" spans="1:46" s="460" customFormat="1">
      <c r="A127" s="876">
        <v>127</v>
      </c>
      <c r="B127" s="761" t="s">
        <v>4</v>
      </c>
      <c r="C127" s="763" t="s">
        <v>228</v>
      </c>
      <c r="D127" s="762">
        <v>26886512.359999999</v>
      </c>
      <c r="E127" s="762">
        <v>30109938.93</v>
      </c>
      <c r="F127" s="762">
        <v>31736725.439999998</v>
      </c>
      <c r="G127" s="762">
        <v>30611454.620000005</v>
      </c>
      <c r="H127" s="762">
        <v>32572124.18</v>
      </c>
      <c r="I127" s="762">
        <v>34978554.5</v>
      </c>
      <c r="J127" s="762">
        <v>33222964.779999997</v>
      </c>
      <c r="K127" s="762">
        <v>40415428.859999999</v>
      </c>
      <c r="L127" s="762">
        <v>41572148.160000004</v>
      </c>
      <c r="M127" s="762">
        <v>39987674.759999998</v>
      </c>
      <c r="N127" s="762">
        <v>45224940.719999999</v>
      </c>
      <c r="O127" s="762">
        <v>46333801.530000001</v>
      </c>
      <c r="P127" s="762">
        <v>46240673.650000006</v>
      </c>
      <c r="Q127" s="762">
        <v>55822333.5</v>
      </c>
      <c r="R127" s="762">
        <v>59674623.640000001</v>
      </c>
      <c r="S127" s="759"/>
      <c r="T127" s="759"/>
      <c r="U127" s="759"/>
      <c r="V127" s="759"/>
      <c r="W127" s="759"/>
      <c r="X127" s="759"/>
      <c r="Y127" s="759"/>
      <c r="Z127" s="759"/>
      <c r="AA127" s="759"/>
      <c r="AB127" s="759"/>
      <c r="AC127" s="759"/>
      <c r="AD127" s="759"/>
      <c r="AE127" s="759"/>
      <c r="AF127" s="759"/>
      <c r="AG127" s="759"/>
      <c r="AH127" s="759"/>
      <c r="AI127" s="759"/>
      <c r="AJ127" s="759"/>
      <c r="AK127" s="759"/>
      <c r="AL127" s="759"/>
      <c r="AM127" s="759"/>
      <c r="AN127" s="759"/>
      <c r="AO127" s="760">
        <v>45108</v>
      </c>
      <c r="AP127" s="759" t="s">
        <v>434</v>
      </c>
      <c r="AQ127" s="759">
        <v>130</v>
      </c>
      <c r="AR127" s="759"/>
      <c r="AS127" s="759">
        <v>127</v>
      </c>
      <c r="AT127" s="759" t="s">
        <v>431</v>
      </c>
    </row>
    <row r="128" spans="1:46" s="460" customFormat="1">
      <c r="A128" s="876">
        <v>128</v>
      </c>
      <c r="B128" s="764" t="s">
        <v>4</v>
      </c>
      <c r="C128" s="766" t="s">
        <v>229</v>
      </c>
      <c r="D128" s="765">
        <v>27.309740142098953</v>
      </c>
      <c r="E128" s="765">
        <v>28.195561788577994</v>
      </c>
      <c r="F128" s="765">
        <v>30.009861951738706</v>
      </c>
      <c r="G128" s="765">
        <v>30.425873828137711</v>
      </c>
      <c r="H128" s="765">
        <v>32.083062803843333</v>
      </c>
      <c r="I128" s="765">
        <v>32.890197958654809</v>
      </c>
      <c r="J128" s="765">
        <v>33.673050900636227</v>
      </c>
      <c r="K128" s="765">
        <v>34.96565404761543</v>
      </c>
      <c r="L128" s="765">
        <v>36.177988385003019</v>
      </c>
      <c r="M128" s="765">
        <v>37.755387475510446</v>
      </c>
      <c r="N128" s="765">
        <v>39.61335971833266</v>
      </c>
      <c r="O128" s="765">
        <v>40.417376606705332</v>
      </c>
      <c r="P128" s="765">
        <v>43.932669120450377</v>
      </c>
      <c r="Q128" s="765">
        <v>50.284564779251696</v>
      </c>
      <c r="R128" s="765">
        <v>54.209119289520395</v>
      </c>
      <c r="S128" s="759"/>
      <c r="T128" s="759"/>
      <c r="U128" s="759"/>
      <c r="V128" s="759"/>
      <c r="W128" s="759"/>
      <c r="X128" s="759"/>
      <c r="Y128" s="759"/>
      <c r="Z128" s="759"/>
      <c r="AA128" s="759"/>
      <c r="AB128" s="759"/>
      <c r="AC128" s="759"/>
      <c r="AD128" s="759"/>
      <c r="AE128" s="759"/>
      <c r="AF128" s="759"/>
      <c r="AG128" s="759"/>
      <c r="AH128" s="759"/>
      <c r="AI128" s="759"/>
      <c r="AJ128" s="759"/>
      <c r="AK128" s="759"/>
      <c r="AL128" s="759"/>
      <c r="AM128" s="759"/>
      <c r="AN128" s="759"/>
      <c r="AO128" s="760">
        <v>45139</v>
      </c>
      <c r="AP128" s="759" t="s">
        <v>435</v>
      </c>
      <c r="AQ128" s="759">
        <v>131</v>
      </c>
      <c r="AR128" s="759"/>
      <c r="AS128" s="759">
        <v>128</v>
      </c>
      <c r="AT128" s="759" t="s">
        <v>432</v>
      </c>
    </row>
    <row r="129" spans="1:46" ht="15.75" thickBot="1">
      <c r="A129" s="876">
        <v>129</v>
      </c>
      <c r="B129" s="42"/>
      <c r="C129" s="185"/>
      <c r="D129" s="71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AO129" s="27">
        <v>45170</v>
      </c>
      <c r="AP129" s="41" t="s">
        <v>436</v>
      </c>
      <c r="AQ129" s="41">
        <v>132</v>
      </c>
      <c r="AS129" s="41">
        <v>129</v>
      </c>
      <c r="AT129" s="41" t="s">
        <v>433</v>
      </c>
    </row>
    <row r="130" spans="1:46">
      <c r="A130" s="876">
        <v>130</v>
      </c>
      <c r="B130" s="188" t="s">
        <v>32</v>
      </c>
      <c r="C130" s="189" t="s">
        <v>33</v>
      </c>
      <c r="D130" s="100" t="s">
        <v>326</v>
      </c>
      <c r="E130" s="101" t="s">
        <v>327</v>
      </c>
      <c r="F130" s="101" t="s">
        <v>328</v>
      </c>
      <c r="G130" s="101" t="s">
        <v>329</v>
      </c>
      <c r="H130" s="101" t="s">
        <v>330</v>
      </c>
      <c r="I130" s="101" t="s">
        <v>331</v>
      </c>
      <c r="J130" s="101" t="s">
        <v>332</v>
      </c>
      <c r="K130" s="101" t="s">
        <v>333</v>
      </c>
      <c r="L130" s="101" t="s">
        <v>334</v>
      </c>
      <c r="M130" s="101" t="s">
        <v>335</v>
      </c>
      <c r="N130" s="101" t="s">
        <v>336</v>
      </c>
      <c r="O130" s="101" t="s">
        <v>337</v>
      </c>
      <c r="P130" s="101" t="s">
        <v>338</v>
      </c>
      <c r="Q130" s="101" t="s">
        <v>339</v>
      </c>
      <c r="R130" s="101" t="s">
        <v>340</v>
      </c>
      <c r="AO130" s="27">
        <v>45200</v>
      </c>
      <c r="AP130" s="41" t="s">
        <v>437</v>
      </c>
      <c r="AQ130" s="41">
        <v>133</v>
      </c>
      <c r="AS130" s="41">
        <v>130</v>
      </c>
      <c r="AT130" s="41" t="s">
        <v>434</v>
      </c>
    </row>
    <row r="131" spans="1:46">
      <c r="A131" s="876">
        <v>131</v>
      </c>
      <c r="B131" s="75" t="s">
        <v>5</v>
      </c>
      <c r="C131" s="163" t="s">
        <v>34</v>
      </c>
      <c r="D131" s="75">
        <v>146</v>
      </c>
      <c r="E131" s="76">
        <v>146</v>
      </c>
      <c r="F131" s="76">
        <v>146</v>
      </c>
      <c r="G131" s="76">
        <v>146</v>
      </c>
      <c r="H131" s="76">
        <v>146</v>
      </c>
      <c r="I131" s="76">
        <v>146</v>
      </c>
      <c r="J131" s="76">
        <v>146</v>
      </c>
      <c r="K131" s="76">
        <v>146</v>
      </c>
      <c r="L131" s="76">
        <v>146</v>
      </c>
      <c r="M131" s="76">
        <v>146</v>
      </c>
      <c r="N131" s="76">
        <v>146</v>
      </c>
      <c r="O131" s="76">
        <v>146</v>
      </c>
      <c r="P131" s="76">
        <v>146</v>
      </c>
      <c r="Q131" s="76">
        <v>146</v>
      </c>
      <c r="R131" s="76">
        <v>146</v>
      </c>
      <c r="AO131" s="27">
        <v>45231</v>
      </c>
      <c r="AP131" s="41" t="s">
        <v>438</v>
      </c>
      <c r="AQ131" s="41">
        <v>134</v>
      </c>
      <c r="AS131" s="41">
        <v>131</v>
      </c>
      <c r="AT131" s="41" t="s">
        <v>435</v>
      </c>
    </row>
    <row r="132" spans="1:46">
      <c r="A132" s="876">
        <v>132</v>
      </c>
      <c r="B132" s="96" t="s">
        <v>5</v>
      </c>
      <c r="C132" s="166" t="s">
        <v>35</v>
      </c>
      <c r="D132" s="90">
        <v>520187.02450460015</v>
      </c>
      <c r="E132" s="91">
        <v>520435.58386411885</v>
      </c>
      <c r="F132" s="91">
        <v>479387.41463198868</v>
      </c>
      <c r="G132" s="91">
        <v>524861.06334041036</v>
      </c>
      <c r="H132" s="91">
        <v>497914.47496461432</v>
      </c>
      <c r="I132" s="91">
        <v>449160.41357041756</v>
      </c>
      <c r="J132" s="91">
        <v>545839.38119249826</v>
      </c>
      <c r="K132" s="91">
        <v>556670.97310686484</v>
      </c>
      <c r="L132" s="91">
        <v>518266.29334748763</v>
      </c>
      <c r="M132" s="91">
        <v>554722.63225406944</v>
      </c>
      <c r="N132" s="91">
        <v>552520.0123849964</v>
      </c>
      <c r="O132" s="91">
        <v>513533.95877565467</v>
      </c>
      <c r="P132" s="91">
        <v>547740.38880042464</v>
      </c>
      <c r="Q132" s="91">
        <v>538978.61111111101</v>
      </c>
      <c r="R132" s="91">
        <v>465503.15330856334</v>
      </c>
      <c r="AO132" s="27">
        <v>45261</v>
      </c>
      <c r="AP132" s="41" t="s">
        <v>439</v>
      </c>
      <c r="AQ132" s="41">
        <v>135</v>
      </c>
      <c r="AS132" s="41">
        <v>132</v>
      </c>
      <c r="AT132" s="41" t="s">
        <v>436</v>
      </c>
    </row>
    <row r="133" spans="1:46">
      <c r="A133" s="876">
        <v>133</v>
      </c>
      <c r="B133" s="96" t="s">
        <v>5</v>
      </c>
      <c r="C133" s="166" t="s">
        <v>36</v>
      </c>
      <c r="D133" s="88">
        <v>1068028.3999999999</v>
      </c>
      <c r="E133" s="89">
        <v>1068465.7999999998</v>
      </c>
      <c r="F133" s="89">
        <v>983168.6</v>
      </c>
      <c r="G133" s="89">
        <v>1078251.3999999999</v>
      </c>
      <c r="H133" s="89">
        <v>1016852.2</v>
      </c>
      <c r="I133" s="89">
        <v>921365.15999999992</v>
      </c>
      <c r="J133" s="89">
        <v>1136876.2</v>
      </c>
      <c r="K133" s="89">
        <v>1155333.3999999999</v>
      </c>
      <c r="L133" s="89">
        <v>1070562.2</v>
      </c>
      <c r="M133" s="89">
        <v>1145528.3999999999</v>
      </c>
      <c r="N133" s="89">
        <v>1140575.3999999999</v>
      </c>
      <c r="O133" s="89">
        <v>1060462.0800000001</v>
      </c>
      <c r="P133" s="89">
        <v>1129773.2</v>
      </c>
      <c r="Q133" s="89">
        <v>1109953.3999999999</v>
      </c>
      <c r="R133" s="89">
        <v>958425.44000000006</v>
      </c>
      <c r="AO133" s="27">
        <v>45292</v>
      </c>
      <c r="AP133" s="41" t="s">
        <v>440</v>
      </c>
      <c r="AQ133" s="41">
        <v>136</v>
      </c>
      <c r="AS133" s="41">
        <v>133</v>
      </c>
      <c r="AT133" s="41" t="s">
        <v>437</v>
      </c>
    </row>
    <row r="134" spans="1:46">
      <c r="A134" s="876">
        <v>134</v>
      </c>
      <c r="B134" s="171" t="s">
        <v>5</v>
      </c>
      <c r="C134" s="172" t="s">
        <v>95</v>
      </c>
      <c r="D134" s="77">
        <v>0.8350756864952773</v>
      </c>
      <c r="E134" s="78">
        <v>0.83541768311753284</v>
      </c>
      <c r="F134" s="78">
        <v>0.76872505785951084</v>
      </c>
      <c r="G134" s="78">
        <v>0.84076543279187554</v>
      </c>
      <c r="H134" s="78">
        <v>0.79506176893726144</v>
      </c>
      <c r="I134" s="78">
        <v>0.72040185775942944</v>
      </c>
      <c r="J134" s="78">
        <v>0.88890676799899915</v>
      </c>
      <c r="K134" s="78">
        <v>0.90087004391546266</v>
      </c>
      <c r="L134" s="78">
        <v>0.8370568274222806</v>
      </c>
      <c r="M134" s="78">
        <v>0.89567179583411516</v>
      </c>
      <c r="N134" s="78">
        <v>0.89179911803340206</v>
      </c>
      <c r="O134" s="78">
        <v>0.8268942286099259</v>
      </c>
      <c r="P134" s="78">
        <v>0.88335303684243449</v>
      </c>
      <c r="Q134" s="78">
        <v>0.86785622693438413</v>
      </c>
      <c r="R134" s="78">
        <v>0.74937874523049985</v>
      </c>
      <c r="AO134" s="27">
        <v>45323</v>
      </c>
      <c r="AP134" s="41" t="s">
        <v>441</v>
      </c>
      <c r="AQ134" s="41">
        <v>137</v>
      </c>
      <c r="AS134" s="41">
        <v>134</v>
      </c>
      <c r="AT134" s="41" t="s">
        <v>438</v>
      </c>
    </row>
    <row r="135" spans="1:46">
      <c r="A135" s="876">
        <v>135</v>
      </c>
      <c r="B135" s="96" t="s">
        <v>5</v>
      </c>
      <c r="C135" s="166" t="s">
        <v>268</v>
      </c>
      <c r="D135" s="88">
        <v>11760388.249999998</v>
      </c>
      <c r="E135" s="89">
        <v>11766007.68</v>
      </c>
      <c r="F135" s="89">
        <v>10837990.67</v>
      </c>
      <c r="G135" s="89">
        <v>11866058.92</v>
      </c>
      <c r="H135" s="89">
        <v>11256850.449999999</v>
      </c>
      <c r="I135" s="89">
        <v>10154618.629999999</v>
      </c>
      <c r="J135" s="89">
        <v>12340336.730000004</v>
      </c>
      <c r="K135" s="89">
        <v>12585217.359999999</v>
      </c>
      <c r="L135" s="89">
        <v>11716964.359999999</v>
      </c>
      <c r="M135" s="89">
        <v>12541169.27</v>
      </c>
      <c r="N135" s="89">
        <v>12491372.439999998</v>
      </c>
      <c r="O135" s="89">
        <v>11609975.74</v>
      </c>
      <c r="P135" s="89">
        <v>12383314.709999999</v>
      </c>
      <c r="Q135" s="89">
        <v>12185228.440000001</v>
      </c>
      <c r="R135" s="89">
        <v>10524095.290000003</v>
      </c>
      <c r="AO135" s="27">
        <v>45352</v>
      </c>
      <c r="AP135" s="41" t="s">
        <v>442</v>
      </c>
      <c r="AQ135" s="41">
        <v>138</v>
      </c>
      <c r="AS135" s="41">
        <v>135</v>
      </c>
      <c r="AT135" s="41" t="s">
        <v>439</v>
      </c>
    </row>
    <row r="136" spans="1:46">
      <c r="A136" s="876">
        <v>136</v>
      </c>
      <c r="B136" s="171" t="s">
        <v>5</v>
      </c>
      <c r="C136" s="172" t="s">
        <v>269</v>
      </c>
      <c r="D136" s="92">
        <v>11.011306674991038</v>
      </c>
      <c r="E136" s="93">
        <v>11.012058298917946</v>
      </c>
      <c r="F136" s="93">
        <v>11.023532149012896</v>
      </c>
      <c r="G136" s="93">
        <v>11.004909356018459</v>
      </c>
      <c r="H136" s="93">
        <v>11.070291680541184</v>
      </c>
      <c r="I136" s="93">
        <v>11.021274811389656</v>
      </c>
      <c r="J136" s="93">
        <v>10.854600289811684</v>
      </c>
      <c r="K136" s="93">
        <v>10.893147692259221</v>
      </c>
      <c r="L136" s="93">
        <v>10.944683419608875</v>
      </c>
      <c r="M136" s="93">
        <v>10.947933957813705</v>
      </c>
      <c r="N136" s="93">
        <v>10.951816460358517</v>
      </c>
      <c r="O136" s="93">
        <v>10.948034784987314</v>
      </c>
      <c r="P136" s="93">
        <v>10.960885521093967</v>
      </c>
      <c r="Q136" s="93">
        <v>10.97814416352975</v>
      </c>
      <c r="R136" s="93">
        <v>10.980609289753414</v>
      </c>
      <c r="AO136" s="27">
        <v>45383</v>
      </c>
      <c r="AP136" s="41" t="s">
        <v>443</v>
      </c>
      <c r="AQ136" s="41">
        <v>139</v>
      </c>
      <c r="AS136" s="41">
        <v>136</v>
      </c>
      <c r="AT136" s="41" t="s">
        <v>440</v>
      </c>
    </row>
    <row r="137" spans="1:46">
      <c r="A137" s="876">
        <v>137</v>
      </c>
      <c r="B137" s="96" t="s">
        <v>5</v>
      </c>
      <c r="C137" s="166" t="s">
        <v>37</v>
      </c>
      <c r="D137" s="626">
        <v>27589872.5</v>
      </c>
      <c r="E137" s="627">
        <v>28509044.5</v>
      </c>
      <c r="F137" s="627">
        <v>27647685.09</v>
      </c>
      <c r="G137" s="627">
        <v>30602519.75</v>
      </c>
      <c r="H137" s="627">
        <v>30483552.25</v>
      </c>
      <c r="I137" s="627">
        <v>28321219.5</v>
      </c>
      <c r="J137" s="627">
        <v>35453800.75</v>
      </c>
      <c r="K137" s="627">
        <v>37957025.5</v>
      </c>
      <c r="L137" s="627">
        <v>36404552.869999997</v>
      </c>
      <c r="M137" s="627">
        <v>40520448.5</v>
      </c>
      <c r="N137" s="627">
        <v>42383161.75</v>
      </c>
      <c r="O137" s="627">
        <v>40182082.560000002</v>
      </c>
      <c r="P137" s="627">
        <v>46709776</v>
      </c>
      <c r="Q137" s="627">
        <v>52859507.75</v>
      </c>
      <c r="R137" s="627">
        <v>49305305.159999996</v>
      </c>
      <c r="AO137" s="27">
        <v>45413</v>
      </c>
      <c r="AP137" s="41" t="s">
        <v>444</v>
      </c>
      <c r="AQ137" s="41">
        <v>140</v>
      </c>
      <c r="AS137" s="41">
        <v>137</v>
      </c>
      <c r="AT137" s="41" t="s">
        <v>441</v>
      </c>
    </row>
    <row r="138" spans="1:46">
      <c r="A138" s="876">
        <v>138</v>
      </c>
      <c r="B138" s="171" t="s">
        <v>5</v>
      </c>
      <c r="C138" s="172" t="s">
        <v>270</v>
      </c>
      <c r="D138" s="79">
        <v>2.3460001416194745</v>
      </c>
      <c r="E138" s="80">
        <v>2.423000670691386</v>
      </c>
      <c r="F138" s="80">
        <v>2.5509973141543587</v>
      </c>
      <c r="G138" s="80">
        <v>2.5789961061477689</v>
      </c>
      <c r="H138" s="80">
        <v>2.7080001093911665</v>
      </c>
      <c r="I138" s="80">
        <v>2.7889988321501349</v>
      </c>
      <c r="J138" s="80">
        <v>2.873001079768752</v>
      </c>
      <c r="K138" s="80">
        <v>3.0160007899935071</v>
      </c>
      <c r="L138" s="80">
        <v>3.106995272109883</v>
      </c>
      <c r="M138" s="80">
        <v>3.2309944653191018</v>
      </c>
      <c r="N138" s="80">
        <v>3.3929948012982316</v>
      </c>
      <c r="O138" s="80">
        <v>3.4609962552772742</v>
      </c>
      <c r="P138" s="80">
        <v>3.7719929674629098</v>
      </c>
      <c r="Q138" s="80">
        <v>4.3379989148566178</v>
      </c>
      <c r="R138" s="80">
        <v>4.6849922773741799</v>
      </c>
      <c r="AO138" s="27">
        <v>45444</v>
      </c>
      <c r="AP138" s="41" t="s">
        <v>445</v>
      </c>
      <c r="AQ138" s="41">
        <v>141</v>
      </c>
      <c r="AS138" s="41">
        <v>138</v>
      </c>
      <c r="AT138" s="41" t="s">
        <v>442</v>
      </c>
    </row>
    <row r="139" spans="1:46">
      <c r="A139" s="876">
        <v>139</v>
      </c>
      <c r="B139" s="96" t="s">
        <v>5</v>
      </c>
      <c r="C139" s="166" t="s">
        <v>38</v>
      </c>
      <c r="D139" s="626">
        <v>1490968.9700000002</v>
      </c>
      <c r="E139" s="627">
        <v>1532178.91</v>
      </c>
      <c r="F139" s="627">
        <v>1774634.9000000001</v>
      </c>
      <c r="G139" s="627">
        <v>2124154.59</v>
      </c>
      <c r="H139" s="627">
        <v>2050990.78</v>
      </c>
      <c r="I139" s="627">
        <v>1905383.34</v>
      </c>
      <c r="J139" s="627">
        <v>2412454.14</v>
      </c>
      <c r="K139" s="627">
        <v>2516317.5499999998</v>
      </c>
      <c r="L139" s="627">
        <v>2393777.21</v>
      </c>
      <c r="M139" s="627">
        <v>2631280.23</v>
      </c>
      <c r="N139" s="627">
        <v>2691755.7199999997</v>
      </c>
      <c r="O139" s="627">
        <v>2570557.4899999998</v>
      </c>
      <c r="P139" s="627">
        <v>2813131.03</v>
      </c>
      <c r="Q139" s="627">
        <v>2841483.8</v>
      </c>
      <c r="R139" s="627">
        <v>2522578.2700000005</v>
      </c>
      <c r="AO139" s="27">
        <v>45474</v>
      </c>
      <c r="AP139" s="41" t="s">
        <v>446</v>
      </c>
      <c r="AQ139" s="41">
        <v>142</v>
      </c>
      <c r="AS139" s="41">
        <v>139</v>
      </c>
      <c r="AT139" s="41" t="s">
        <v>443</v>
      </c>
    </row>
    <row r="140" spans="1:46">
      <c r="A140" s="876">
        <v>140</v>
      </c>
      <c r="B140" s="171" t="s">
        <v>5</v>
      </c>
      <c r="C140" s="172" t="s">
        <v>39</v>
      </c>
      <c r="D140" s="81">
        <v>1.396001239292888</v>
      </c>
      <c r="E140" s="82">
        <v>1.4339990199031174</v>
      </c>
      <c r="F140" s="82">
        <v>1.805015843671167</v>
      </c>
      <c r="G140" s="82">
        <v>1.9699993804784302</v>
      </c>
      <c r="H140" s="82">
        <v>2.0169998943799308</v>
      </c>
      <c r="I140" s="82">
        <v>2.0680002052606374</v>
      </c>
      <c r="J140" s="82">
        <v>2.1220025012398009</v>
      </c>
      <c r="K140" s="82">
        <v>2.1780012159260695</v>
      </c>
      <c r="L140" s="82">
        <v>2.2360001221787953</v>
      </c>
      <c r="M140" s="82">
        <v>2.297001305249176</v>
      </c>
      <c r="N140" s="82">
        <v>2.3599980501069897</v>
      </c>
      <c r="O140" s="82">
        <v>2.4239975558579139</v>
      </c>
      <c r="P140" s="82">
        <v>2.4899962488046272</v>
      </c>
      <c r="Q140" s="82">
        <v>2.56000278930629</v>
      </c>
      <c r="R140" s="82">
        <v>2.6320026208820169</v>
      </c>
      <c r="AO140" s="27">
        <v>45505</v>
      </c>
      <c r="AP140" s="41" t="s">
        <v>447</v>
      </c>
      <c r="AQ140" s="41">
        <v>143</v>
      </c>
      <c r="AS140" s="41">
        <v>140</v>
      </c>
      <c r="AT140" s="41" t="s">
        <v>444</v>
      </c>
    </row>
    <row r="141" spans="1:46">
      <c r="A141" s="876">
        <v>141</v>
      </c>
      <c r="B141" s="96" t="s">
        <v>5</v>
      </c>
      <c r="C141" s="166" t="s">
        <v>40</v>
      </c>
      <c r="D141" s="88">
        <v>23.660000000000004</v>
      </c>
      <c r="E141" s="89">
        <v>22.64</v>
      </c>
      <c r="F141" s="89">
        <v>22.240000000000002</v>
      </c>
      <c r="G141" s="89">
        <v>23.229999999999997</v>
      </c>
      <c r="H141" s="89">
        <v>24.050000000000004</v>
      </c>
      <c r="I141" s="89">
        <v>22.230000000000008</v>
      </c>
      <c r="J141" s="89">
        <v>19.84</v>
      </c>
      <c r="K141" s="89">
        <v>21.53</v>
      </c>
      <c r="L141" s="89">
        <v>22.949999999999996</v>
      </c>
      <c r="M141" s="89">
        <v>21.540000000000006</v>
      </c>
      <c r="N141" s="89">
        <v>24.660000000000011</v>
      </c>
      <c r="O141" s="89">
        <v>25.06</v>
      </c>
      <c r="P141" s="89">
        <v>22.660000000000004</v>
      </c>
      <c r="Q141" s="89">
        <v>24.769999999999996</v>
      </c>
      <c r="R141" s="89">
        <v>22.240000000000002</v>
      </c>
      <c r="AO141" s="27">
        <v>45536</v>
      </c>
      <c r="AP141" s="41" t="s">
        <v>448</v>
      </c>
      <c r="AQ141" s="41">
        <v>144</v>
      </c>
      <c r="AS141" s="41">
        <v>141</v>
      </c>
      <c r="AT141" s="41" t="s">
        <v>445</v>
      </c>
    </row>
    <row r="142" spans="1:46">
      <c r="A142" s="876">
        <v>142</v>
      </c>
      <c r="B142" s="96" t="s">
        <v>5</v>
      </c>
      <c r="C142" s="166" t="s">
        <v>41</v>
      </c>
      <c r="D142" s="88">
        <v>8149</v>
      </c>
      <c r="E142" s="89">
        <v>8149</v>
      </c>
      <c r="F142" s="89">
        <v>7591</v>
      </c>
      <c r="G142" s="89">
        <v>8172</v>
      </c>
      <c r="H142" s="89">
        <v>8149</v>
      </c>
      <c r="I142" s="89">
        <v>7055</v>
      </c>
      <c r="J142" s="89">
        <v>8149</v>
      </c>
      <c r="K142" s="89">
        <v>8172</v>
      </c>
      <c r="L142" s="89">
        <v>7591</v>
      </c>
      <c r="M142" s="89">
        <v>8149</v>
      </c>
      <c r="N142" s="89">
        <v>8149</v>
      </c>
      <c r="O142" s="89">
        <v>7548</v>
      </c>
      <c r="P142" s="89">
        <v>8149</v>
      </c>
      <c r="Q142" s="89">
        <v>8149</v>
      </c>
      <c r="R142" s="89">
        <v>7056</v>
      </c>
      <c r="AO142" s="27">
        <v>45566</v>
      </c>
      <c r="AP142" s="41" t="s">
        <v>449</v>
      </c>
      <c r="AQ142" s="41">
        <v>145</v>
      </c>
      <c r="AS142" s="41">
        <v>142</v>
      </c>
      <c r="AT142" s="41" t="s">
        <v>446</v>
      </c>
    </row>
    <row r="143" spans="1:46">
      <c r="A143" s="876">
        <v>143</v>
      </c>
      <c r="B143" s="96" t="s">
        <v>5</v>
      </c>
      <c r="C143" s="166" t="s">
        <v>271</v>
      </c>
      <c r="D143" s="88">
        <v>33535.660000000003</v>
      </c>
      <c r="E143" s="89">
        <v>32118.639999999999</v>
      </c>
      <c r="F143" s="89">
        <v>31528.239999999994</v>
      </c>
      <c r="G143" s="89">
        <v>32945.230000000003</v>
      </c>
      <c r="H143" s="89">
        <v>34126.049999999996</v>
      </c>
      <c r="I143" s="89">
        <v>31528.229999999992</v>
      </c>
      <c r="J143" s="89">
        <v>28103.84</v>
      </c>
      <c r="K143" s="89">
        <v>30524.529999999995</v>
      </c>
      <c r="L143" s="89">
        <v>32531.950000000004</v>
      </c>
      <c r="M143" s="89">
        <v>30524.539999999994</v>
      </c>
      <c r="N143" s="89">
        <v>34952.659999999996</v>
      </c>
      <c r="O143" s="89">
        <v>35543.06</v>
      </c>
      <c r="P143" s="89">
        <v>32118.659999999996</v>
      </c>
      <c r="Q143" s="89">
        <v>35129.769999999997</v>
      </c>
      <c r="R143" s="89">
        <v>31528.239999999991</v>
      </c>
      <c r="AO143" s="27">
        <v>45597</v>
      </c>
      <c r="AP143" s="41" t="s">
        <v>450</v>
      </c>
      <c r="AQ143" s="41">
        <v>146</v>
      </c>
      <c r="AS143" s="41">
        <v>143</v>
      </c>
      <c r="AT143" s="41" t="s">
        <v>447</v>
      </c>
    </row>
    <row r="144" spans="1:46">
      <c r="A144" s="876">
        <v>144</v>
      </c>
      <c r="B144" s="171" t="s">
        <v>5</v>
      </c>
      <c r="C144" s="177" t="s">
        <v>96</v>
      </c>
      <c r="D144" s="83">
        <v>0.89768842970899854</v>
      </c>
      <c r="E144" s="84">
        <v>0.89805606873353638</v>
      </c>
      <c r="F144" s="84">
        <v>0.8871072990184844</v>
      </c>
      <c r="G144" s="84">
        <v>0.90373024493928478</v>
      </c>
      <c r="H144" s="84">
        <v>0.85467432763411588</v>
      </c>
      <c r="I144" s="84">
        <v>0.89450322806131854</v>
      </c>
      <c r="J144" s="84">
        <v>0.95555568630153798</v>
      </c>
      <c r="K144" s="84">
        <v>0.96833608244657665</v>
      </c>
      <c r="L144" s="84">
        <v>0.96596203507036993</v>
      </c>
      <c r="M144" s="84">
        <v>0.96282794594512811</v>
      </c>
      <c r="N144" s="84">
        <v>0.95866490047522424</v>
      </c>
      <c r="O144" s="84">
        <v>0.9622998018163208</v>
      </c>
      <c r="P144" s="84">
        <v>0.94958554457476074</v>
      </c>
      <c r="Q144" s="84">
        <v>0.9329268067180273</v>
      </c>
      <c r="R144" s="84">
        <v>0.9303511632963688</v>
      </c>
      <c r="AO144" s="27">
        <v>45627</v>
      </c>
      <c r="AP144" s="41" t="s">
        <v>451</v>
      </c>
      <c r="AQ144" s="41">
        <v>147</v>
      </c>
      <c r="AS144" s="41">
        <v>144</v>
      </c>
      <c r="AT144" s="41" t="s">
        <v>448</v>
      </c>
    </row>
    <row r="145" spans="1:46">
      <c r="A145" s="876">
        <v>145</v>
      </c>
      <c r="B145" s="96" t="s">
        <v>5</v>
      </c>
      <c r="C145" s="166" t="s">
        <v>42</v>
      </c>
      <c r="D145" s="626">
        <v>139129.87</v>
      </c>
      <c r="E145" s="627">
        <v>145633.04999999999</v>
      </c>
      <c r="F145" s="627">
        <v>150009.04</v>
      </c>
      <c r="G145" s="627">
        <v>163288.24000000002</v>
      </c>
      <c r="H145" s="627">
        <v>175012.62</v>
      </c>
      <c r="I145" s="627">
        <v>169976.29</v>
      </c>
      <c r="J145" s="627">
        <v>160728.82999999999</v>
      </c>
      <c r="K145" s="627">
        <v>185528.98</v>
      </c>
      <c r="L145" s="627">
        <v>211429.38999999996</v>
      </c>
      <c r="M145" s="627">
        <v>209581.37</v>
      </c>
      <c r="N145" s="627">
        <v>251110.93</v>
      </c>
      <c r="O145" s="627">
        <v>266826.36</v>
      </c>
      <c r="P145" s="627">
        <v>251595.53000000003</v>
      </c>
      <c r="Q145" s="627">
        <v>286050.85000000003</v>
      </c>
      <c r="R145" s="627">
        <v>266114.02</v>
      </c>
      <c r="AO145" s="27">
        <v>45658</v>
      </c>
      <c r="AP145" s="41" t="s">
        <v>452</v>
      </c>
      <c r="AQ145" s="41">
        <v>148</v>
      </c>
      <c r="AS145" s="41">
        <v>145</v>
      </c>
      <c r="AT145" s="41" t="s">
        <v>449</v>
      </c>
    </row>
    <row r="146" spans="1:46">
      <c r="A146" s="876">
        <v>146</v>
      </c>
      <c r="B146" s="96" t="s">
        <v>5</v>
      </c>
      <c r="C146" s="628" t="s">
        <v>297</v>
      </c>
      <c r="D146" s="626">
        <v>0</v>
      </c>
      <c r="E146" s="627">
        <v>0</v>
      </c>
      <c r="F146" s="627">
        <v>0</v>
      </c>
      <c r="G146" s="627">
        <v>0</v>
      </c>
      <c r="H146" s="627">
        <v>0</v>
      </c>
      <c r="I146" s="627">
        <v>0</v>
      </c>
      <c r="J146" s="627">
        <v>0</v>
      </c>
      <c r="K146" s="627">
        <v>0</v>
      </c>
      <c r="L146" s="627">
        <v>0</v>
      </c>
      <c r="M146" s="627">
        <v>0</v>
      </c>
      <c r="N146" s="627">
        <v>0</v>
      </c>
      <c r="O146" s="627">
        <v>0</v>
      </c>
      <c r="P146" s="627">
        <v>0</v>
      </c>
      <c r="Q146" s="627">
        <v>0</v>
      </c>
      <c r="R146" s="627">
        <v>0</v>
      </c>
      <c r="AO146" s="27">
        <v>45689</v>
      </c>
      <c r="AP146" s="41" t="s">
        <v>453</v>
      </c>
      <c r="AQ146" s="41">
        <v>149</v>
      </c>
      <c r="AS146" s="41">
        <v>146</v>
      </c>
      <c r="AT146" s="41" t="s">
        <v>450</v>
      </c>
    </row>
    <row r="147" spans="1:46">
      <c r="A147" s="876">
        <v>147</v>
      </c>
      <c r="B147" s="96" t="s">
        <v>5</v>
      </c>
      <c r="C147" s="166" t="s">
        <v>43</v>
      </c>
      <c r="D147" s="88">
        <v>2195.98</v>
      </c>
      <c r="E147" s="89">
        <v>1179.82</v>
      </c>
      <c r="F147" s="89">
        <v>1086.94</v>
      </c>
      <c r="G147" s="89">
        <v>1189.8999999999999</v>
      </c>
      <c r="H147" s="89">
        <v>2370.3999999999996</v>
      </c>
      <c r="I147" s="89">
        <v>1018.61</v>
      </c>
      <c r="J147" s="89">
        <v>2647.03</v>
      </c>
      <c r="K147" s="89">
        <v>1261.5900000000001</v>
      </c>
      <c r="L147" s="89">
        <v>1174.94</v>
      </c>
      <c r="M147" s="89">
        <v>1257.1699999999998</v>
      </c>
      <c r="N147" s="89">
        <v>2657.8600000000006</v>
      </c>
      <c r="O147" s="89">
        <v>1164.5400000000002</v>
      </c>
      <c r="P147" s="89">
        <v>2334.69</v>
      </c>
      <c r="Q147" s="89">
        <v>1222.0500000000002</v>
      </c>
      <c r="R147" s="89">
        <v>1055.54</v>
      </c>
      <c r="AO147" s="27">
        <v>45717</v>
      </c>
      <c r="AP147" s="41" t="s">
        <v>454</v>
      </c>
      <c r="AQ147" s="41">
        <v>150</v>
      </c>
      <c r="AS147" s="41">
        <v>147</v>
      </c>
      <c r="AT147" s="41" t="s">
        <v>451</v>
      </c>
    </row>
    <row r="148" spans="1:46">
      <c r="A148" s="876">
        <v>148</v>
      </c>
      <c r="B148" s="96" t="s">
        <v>5</v>
      </c>
      <c r="C148" s="166" t="s">
        <v>44</v>
      </c>
      <c r="D148" s="626">
        <v>3020.55</v>
      </c>
      <c r="E148" s="627">
        <v>1622.83</v>
      </c>
      <c r="F148" s="627">
        <v>2138.0300000000002</v>
      </c>
      <c r="G148" s="627">
        <v>2340.52</v>
      </c>
      <c r="H148" s="627">
        <v>4764.5300000000007</v>
      </c>
      <c r="I148" s="627">
        <v>2098.35</v>
      </c>
      <c r="J148" s="627">
        <v>5611.74</v>
      </c>
      <c r="K148" s="627">
        <v>2737.61</v>
      </c>
      <c r="L148" s="627">
        <v>2620.15</v>
      </c>
      <c r="M148" s="627">
        <v>2878.9300000000003</v>
      </c>
      <c r="N148" s="627">
        <v>6272.5499999999993</v>
      </c>
      <c r="O148" s="627">
        <v>2818.21</v>
      </c>
      <c r="P148" s="627">
        <v>5813.3700000000008</v>
      </c>
      <c r="Q148" s="627">
        <v>3128.41</v>
      </c>
      <c r="R148" s="627">
        <v>2776.1199999999994</v>
      </c>
      <c r="AO148" s="27">
        <v>45748</v>
      </c>
      <c r="AP148" s="41" t="s">
        <v>455</v>
      </c>
      <c r="AQ148" s="41">
        <v>151</v>
      </c>
      <c r="AS148" s="41">
        <v>148</v>
      </c>
      <c r="AT148" s="41" t="s">
        <v>452</v>
      </c>
    </row>
    <row r="149" spans="1:46">
      <c r="A149" s="876">
        <v>149</v>
      </c>
      <c r="B149" s="171" t="s">
        <v>5</v>
      </c>
      <c r="C149" s="172" t="s">
        <v>45</v>
      </c>
      <c r="D149" s="92">
        <v>0.3734536570253113</v>
      </c>
      <c r="E149" s="93">
        <v>0.20054720888980415</v>
      </c>
      <c r="F149" s="93">
        <v>0.20057961537256055</v>
      </c>
      <c r="G149" s="93">
        <v>0.20055521517669991</v>
      </c>
      <c r="H149" s="93">
        <v>0.42114799526363073</v>
      </c>
      <c r="I149" s="93">
        <v>0.20062004041997195</v>
      </c>
      <c r="J149" s="93">
        <v>0.42900450091688852</v>
      </c>
      <c r="K149" s="93">
        <v>0.20048759809421365</v>
      </c>
      <c r="L149" s="93">
        <v>0.20055365261860369</v>
      </c>
      <c r="M149" s="93">
        <v>0.20048688809380846</v>
      </c>
      <c r="N149" s="93">
        <v>0.4255513175620278</v>
      </c>
      <c r="O149" s="93">
        <v>0.20061023831217759</v>
      </c>
      <c r="P149" s="93">
        <v>0.37707028443921381</v>
      </c>
      <c r="Q149" s="93">
        <v>0.20057892324585752</v>
      </c>
      <c r="R149" s="93">
        <v>0.20059491498579918</v>
      </c>
      <c r="AO149" s="27">
        <v>45778</v>
      </c>
      <c r="AP149" s="41" t="s">
        <v>456</v>
      </c>
      <c r="AQ149" s="41">
        <v>152</v>
      </c>
      <c r="AS149" s="41">
        <v>149</v>
      </c>
      <c r="AT149" s="41" t="s">
        <v>453</v>
      </c>
    </row>
    <row r="150" spans="1:46">
      <c r="A150" s="876">
        <v>150</v>
      </c>
      <c r="B150" s="96" t="s">
        <v>5</v>
      </c>
      <c r="C150" s="166" t="s">
        <v>46</v>
      </c>
      <c r="D150" s="88">
        <v>1920.3099999999997</v>
      </c>
      <c r="E150" s="89">
        <v>1921.11</v>
      </c>
      <c r="F150" s="89">
        <v>1767.7399999999998</v>
      </c>
      <c r="G150" s="89">
        <v>1938.71</v>
      </c>
      <c r="H150" s="89">
        <v>1828.3</v>
      </c>
      <c r="I150" s="89">
        <v>1656.62</v>
      </c>
      <c r="J150" s="89">
        <v>2025.3399999999997</v>
      </c>
      <c r="K150" s="89">
        <v>2068.0400000000004</v>
      </c>
      <c r="L150" s="89">
        <v>1924.88</v>
      </c>
      <c r="M150" s="89">
        <v>2059.65</v>
      </c>
      <c r="N150" s="89">
        <v>2050.75</v>
      </c>
      <c r="O150" s="89">
        <v>1906.7100000000003</v>
      </c>
      <c r="P150" s="89">
        <v>2031.33</v>
      </c>
      <c r="Q150" s="89">
        <v>1995.68</v>
      </c>
      <c r="R150" s="89">
        <v>1723.2499999999998</v>
      </c>
      <c r="AO150" s="27">
        <v>45809</v>
      </c>
      <c r="AP150" s="41" t="s">
        <v>457</v>
      </c>
      <c r="AQ150" s="41">
        <v>153</v>
      </c>
      <c r="AS150" s="41">
        <v>150</v>
      </c>
      <c r="AT150" s="41" t="s">
        <v>454</v>
      </c>
    </row>
    <row r="151" spans="1:46">
      <c r="A151" s="876">
        <v>151</v>
      </c>
      <c r="B151" s="96" t="s">
        <v>5</v>
      </c>
      <c r="C151" s="166" t="s">
        <v>47</v>
      </c>
      <c r="D151" s="626">
        <v>81711.73</v>
      </c>
      <c r="E151" s="627">
        <v>81758</v>
      </c>
      <c r="F151" s="627">
        <v>74297.3</v>
      </c>
      <c r="G151" s="627">
        <v>82512.100000000006</v>
      </c>
      <c r="H151" s="627">
        <v>79501.489999999991</v>
      </c>
      <c r="I151" s="627">
        <v>74150.7</v>
      </c>
      <c r="J151" s="627">
        <v>92630.36</v>
      </c>
      <c r="K151" s="627">
        <v>97116.209999999992</v>
      </c>
      <c r="L151" s="627">
        <v>91610.989999999991</v>
      </c>
      <c r="M151" s="627">
        <v>102014.10999999999</v>
      </c>
      <c r="N151" s="627">
        <v>104360.39999999998</v>
      </c>
      <c r="O151" s="627">
        <v>98552.08</v>
      </c>
      <c r="P151" s="627">
        <v>109211.43999999999</v>
      </c>
      <c r="Q151" s="627">
        <v>110277.95999999999</v>
      </c>
      <c r="R151" s="627">
        <v>97828.08</v>
      </c>
      <c r="AO151" s="27">
        <v>45839</v>
      </c>
      <c r="AP151" s="41" t="s">
        <v>458</v>
      </c>
      <c r="AQ151" s="41">
        <v>154</v>
      </c>
      <c r="AS151" s="41">
        <v>151</v>
      </c>
      <c r="AT151" s="41" t="s">
        <v>455</v>
      </c>
    </row>
    <row r="152" spans="1:46">
      <c r="A152" s="876">
        <v>152</v>
      </c>
      <c r="B152" s="180" t="s">
        <v>5</v>
      </c>
      <c r="C152" s="181" t="s">
        <v>48</v>
      </c>
      <c r="D152" s="94">
        <v>0.32657255171826494</v>
      </c>
      <c r="E152" s="95">
        <v>0.32655256604422001</v>
      </c>
      <c r="F152" s="95">
        <v>0.3262117589551311</v>
      </c>
      <c r="G152" s="95">
        <v>0.32676561157678796</v>
      </c>
      <c r="H152" s="95">
        <v>0.32483331072413779</v>
      </c>
      <c r="I152" s="95">
        <v>0.32627911699328882</v>
      </c>
      <c r="J152" s="95">
        <v>0.32824712069262946</v>
      </c>
      <c r="K152" s="95">
        <v>0.32864589316874548</v>
      </c>
      <c r="L152" s="95">
        <v>0.32856291798091636</v>
      </c>
      <c r="M152" s="95">
        <v>0.32846219609313992</v>
      </c>
      <c r="N152" s="95">
        <v>0.3283466264176173</v>
      </c>
      <c r="O152" s="95">
        <v>0.32846063466451314</v>
      </c>
      <c r="P152" s="95">
        <v>0.32807532515661958</v>
      </c>
      <c r="Q152" s="95">
        <v>0.32755725669431929</v>
      </c>
      <c r="R152" s="95">
        <v>0.32748658245947893</v>
      </c>
      <c r="AO152" s="27">
        <v>45870</v>
      </c>
      <c r="AP152" s="41" t="s">
        <v>459</v>
      </c>
      <c r="AQ152" s="41">
        <v>155</v>
      </c>
      <c r="AS152" s="41">
        <v>152</v>
      </c>
      <c r="AT152" s="41" t="s">
        <v>456</v>
      </c>
    </row>
    <row r="153" spans="1:46">
      <c r="A153" s="876">
        <v>153</v>
      </c>
      <c r="B153" s="44" t="s">
        <v>5</v>
      </c>
      <c r="C153" s="621" t="s">
        <v>94</v>
      </c>
      <c r="D153" s="383">
        <v>1544727.6092533618</v>
      </c>
      <c r="E153" s="384">
        <v>1509244.2555732485</v>
      </c>
      <c r="F153" s="384">
        <v>1531973.8380219392</v>
      </c>
      <c r="G153" s="384">
        <v>1561790.3233368718</v>
      </c>
      <c r="H153" s="384">
        <v>1470965.8766808212</v>
      </c>
      <c r="I153" s="384">
        <v>1500621.6273000708</v>
      </c>
      <c r="J153" s="384">
        <v>1587969.4727530079</v>
      </c>
      <c r="K153" s="384">
        <v>1644732.9471868365</v>
      </c>
      <c r="L153" s="384">
        <v>1642753.3054670915</v>
      </c>
      <c r="M153" s="384">
        <v>1636110.1079263976</v>
      </c>
      <c r="N153" s="384">
        <v>1597197.2717622081</v>
      </c>
      <c r="O153" s="384">
        <v>1633407.5331740975</v>
      </c>
      <c r="P153" s="384">
        <v>1618866.9838110404</v>
      </c>
      <c r="Q153" s="384">
        <v>1589795.4255130924</v>
      </c>
      <c r="R153" s="384">
        <v>1550108.9968152866</v>
      </c>
      <c r="AO153" s="27">
        <v>45901</v>
      </c>
      <c r="AP153" s="41" t="s">
        <v>460</v>
      </c>
      <c r="AQ153" s="41">
        <v>156</v>
      </c>
      <c r="AS153" s="41">
        <v>153</v>
      </c>
      <c r="AT153" s="41" t="s">
        <v>457</v>
      </c>
    </row>
    <row r="154" spans="1:46">
      <c r="A154" s="876">
        <v>154</v>
      </c>
      <c r="B154" s="43" t="s">
        <v>5</v>
      </c>
      <c r="C154" s="622" t="s">
        <v>49</v>
      </c>
      <c r="D154" s="96">
        <v>8760</v>
      </c>
      <c r="E154" s="17">
        <v>8760</v>
      </c>
      <c r="F154" s="17">
        <v>8760</v>
      </c>
      <c r="G154" s="17">
        <v>8784</v>
      </c>
      <c r="H154" s="17">
        <v>8760</v>
      </c>
      <c r="I154" s="17">
        <v>8760</v>
      </c>
      <c r="J154" s="17">
        <v>8760</v>
      </c>
      <c r="K154" s="17">
        <v>8784</v>
      </c>
      <c r="L154" s="17">
        <v>8760</v>
      </c>
      <c r="M154" s="17">
        <v>8760</v>
      </c>
      <c r="N154" s="17">
        <v>8760</v>
      </c>
      <c r="O154" s="17">
        <v>8784</v>
      </c>
      <c r="P154" s="17">
        <v>8760</v>
      </c>
      <c r="Q154" s="17">
        <v>8760</v>
      </c>
      <c r="R154" s="17">
        <v>8760</v>
      </c>
      <c r="AO154" s="27">
        <v>45931</v>
      </c>
      <c r="AP154" s="41" t="s">
        <v>461</v>
      </c>
      <c r="AQ154" s="41">
        <v>157</v>
      </c>
      <c r="AS154" s="41">
        <v>154</v>
      </c>
      <c r="AT154" s="41" t="s">
        <v>458</v>
      </c>
    </row>
    <row r="155" spans="1:46">
      <c r="A155" s="876">
        <v>155</v>
      </c>
      <c r="B155" s="43" t="s">
        <v>5</v>
      </c>
      <c r="C155" s="166" t="s">
        <v>50</v>
      </c>
      <c r="D155" s="97">
        <v>29080841.469999999</v>
      </c>
      <c r="E155" s="85">
        <v>30041223.41</v>
      </c>
      <c r="F155" s="85">
        <v>29422319.989999998</v>
      </c>
      <c r="G155" s="85">
        <v>32726674.34</v>
      </c>
      <c r="H155" s="85">
        <v>32534543.030000001</v>
      </c>
      <c r="I155" s="85">
        <v>30226602.84</v>
      </c>
      <c r="J155" s="85">
        <v>37866254.890000001</v>
      </c>
      <c r="K155" s="85">
        <v>40473343.049999997</v>
      </c>
      <c r="L155" s="85">
        <v>38798330.079999998</v>
      </c>
      <c r="M155" s="85">
        <v>43151728.729999997</v>
      </c>
      <c r="N155" s="85">
        <v>45074917.469999999</v>
      </c>
      <c r="O155" s="85">
        <v>42752640.050000004</v>
      </c>
      <c r="P155" s="85">
        <v>49522907.030000001</v>
      </c>
      <c r="Q155" s="85">
        <v>55700991.549999997</v>
      </c>
      <c r="R155" s="85">
        <v>51827883.43</v>
      </c>
      <c r="AO155" s="27">
        <v>45962</v>
      </c>
      <c r="AP155" s="41" t="s">
        <v>462</v>
      </c>
      <c r="AQ155" s="41">
        <v>158</v>
      </c>
      <c r="AS155" s="41">
        <v>155</v>
      </c>
      <c r="AT155" s="41" t="s">
        <v>459</v>
      </c>
    </row>
    <row r="156" spans="1:46">
      <c r="A156" s="876">
        <v>156</v>
      </c>
      <c r="B156" s="43" t="s">
        <v>5</v>
      </c>
      <c r="C156" s="166" t="s">
        <v>51</v>
      </c>
      <c r="D156" s="98">
        <v>27.228528258237329</v>
      </c>
      <c r="E156" s="86">
        <v>28.116223663873946</v>
      </c>
      <c r="F156" s="86">
        <v>29.92601674829729</v>
      </c>
      <c r="G156" s="86">
        <v>30.351617758159186</v>
      </c>
      <c r="H156" s="86">
        <v>31.995350976277578</v>
      </c>
      <c r="I156" s="86">
        <v>32.806322783032087</v>
      </c>
      <c r="J156" s="86">
        <v>33.307280854326976</v>
      </c>
      <c r="K156" s="86">
        <v>35.03174326129583</v>
      </c>
      <c r="L156" s="86">
        <v>36.241079761642993</v>
      </c>
      <c r="M156" s="86">
        <v>37.669715329624303</v>
      </c>
      <c r="N156" s="86">
        <v>39.519454364875834</v>
      </c>
      <c r="O156" s="86">
        <v>40.315104949344345</v>
      </c>
      <c r="P156" s="86">
        <v>43.834379351537109</v>
      </c>
      <c r="Q156" s="86">
        <v>50.183180257837854</v>
      </c>
      <c r="R156" s="86">
        <v>54.07607234423994</v>
      </c>
      <c r="AO156" s="27">
        <v>45992</v>
      </c>
      <c r="AP156" s="41" t="s">
        <v>463</v>
      </c>
      <c r="AQ156" s="41">
        <v>159</v>
      </c>
      <c r="AS156" s="41">
        <v>156</v>
      </c>
      <c r="AT156" s="41" t="s">
        <v>460</v>
      </c>
    </row>
    <row r="157" spans="1:46">
      <c r="A157" s="876">
        <v>157</v>
      </c>
      <c r="B157" s="43" t="s">
        <v>5</v>
      </c>
      <c r="C157" s="166" t="s">
        <v>52</v>
      </c>
      <c r="D157" s="99">
        <v>84732.28</v>
      </c>
      <c r="E157" s="87">
        <v>83380.83</v>
      </c>
      <c r="F157" s="87">
        <v>76435.33</v>
      </c>
      <c r="G157" s="87">
        <v>84852.62000000001</v>
      </c>
      <c r="H157" s="87">
        <v>84266.01999999999</v>
      </c>
      <c r="I157" s="87">
        <v>76249.05</v>
      </c>
      <c r="J157" s="87">
        <v>98242.1</v>
      </c>
      <c r="K157" s="87">
        <v>99853.819999999992</v>
      </c>
      <c r="L157" s="87">
        <v>94231.139999999985</v>
      </c>
      <c r="M157" s="87">
        <v>104893.03999999998</v>
      </c>
      <c r="N157" s="87">
        <v>110632.94999999998</v>
      </c>
      <c r="O157" s="87">
        <v>101370.29000000001</v>
      </c>
      <c r="P157" s="87">
        <v>115024.80999999998</v>
      </c>
      <c r="Q157" s="87">
        <v>113406.37</v>
      </c>
      <c r="R157" s="87">
        <v>100604.2</v>
      </c>
      <c r="AO157" s="27">
        <v>46023</v>
      </c>
      <c r="AP157" s="41" t="s">
        <v>464</v>
      </c>
      <c r="AQ157" s="41">
        <v>160</v>
      </c>
      <c r="AS157" s="41">
        <v>157</v>
      </c>
      <c r="AT157" s="41" t="s">
        <v>461</v>
      </c>
    </row>
    <row r="158" spans="1:46">
      <c r="A158" s="876">
        <v>158</v>
      </c>
      <c r="B158" s="43" t="s">
        <v>5</v>
      </c>
      <c r="C158" s="166" t="s">
        <v>53</v>
      </c>
      <c r="D158" s="98">
        <v>7.9335231160519701E-2</v>
      </c>
      <c r="E158" s="86">
        <v>7.8037902570208623E-2</v>
      </c>
      <c r="F158" s="86">
        <v>7.7743868142249456E-2</v>
      </c>
      <c r="G158" s="86">
        <v>7.8694653213527033E-2</v>
      </c>
      <c r="H158" s="86">
        <v>8.286948683397645E-2</v>
      </c>
      <c r="I158" s="86">
        <v>8.2756602170631258E-2</v>
      </c>
      <c r="J158" s="86">
        <v>8.6414070415054875E-2</v>
      </c>
      <c r="K158" s="86">
        <v>8.6428575509026231E-2</v>
      </c>
      <c r="L158" s="86">
        <v>8.8020238338323536E-2</v>
      </c>
      <c r="M158" s="86">
        <v>9.1567384972733964E-2</v>
      </c>
      <c r="N158" s="86">
        <v>9.6997489162049255E-2</v>
      </c>
      <c r="O158" s="86">
        <v>9.5590678735066131E-2</v>
      </c>
      <c r="P158" s="86">
        <v>0.10181230179650215</v>
      </c>
      <c r="Q158" s="86">
        <v>0.10217219029195281</v>
      </c>
      <c r="R158" s="86">
        <v>0.10496820702088207</v>
      </c>
      <c r="AO158" s="27">
        <v>46054</v>
      </c>
      <c r="AP158" s="41" t="s">
        <v>465</v>
      </c>
      <c r="AQ158" s="41">
        <v>161</v>
      </c>
      <c r="AS158" s="41">
        <v>158</v>
      </c>
      <c r="AT158" s="41" t="s">
        <v>462</v>
      </c>
    </row>
    <row r="159" spans="1:46" s="460" customFormat="1">
      <c r="A159" s="876">
        <v>159</v>
      </c>
      <c r="B159" s="769" t="s">
        <v>5</v>
      </c>
      <c r="C159" s="771" t="s">
        <v>228</v>
      </c>
      <c r="D159" s="770">
        <v>29165573.75</v>
      </c>
      <c r="E159" s="770">
        <v>30124604.239999998</v>
      </c>
      <c r="F159" s="770">
        <v>29498755.319999997</v>
      </c>
      <c r="G159" s="770">
        <v>32811526.960000001</v>
      </c>
      <c r="H159" s="770">
        <v>32618809.050000001</v>
      </c>
      <c r="I159" s="770">
        <v>30302851.890000001</v>
      </c>
      <c r="J159" s="770">
        <v>37964496.990000002</v>
      </c>
      <c r="K159" s="770">
        <v>40573196.869999997</v>
      </c>
      <c r="L159" s="770">
        <v>38892561.219999999</v>
      </c>
      <c r="M159" s="770">
        <v>43256621.769999996</v>
      </c>
      <c r="N159" s="770">
        <v>45185550.420000002</v>
      </c>
      <c r="O159" s="770">
        <v>42854010.340000004</v>
      </c>
      <c r="P159" s="770">
        <v>49637931.840000004</v>
      </c>
      <c r="Q159" s="770">
        <v>55814397.919999994</v>
      </c>
      <c r="R159" s="770">
        <v>51928487.630000003</v>
      </c>
      <c r="S159" s="767"/>
      <c r="T159" s="767"/>
      <c r="U159" s="767"/>
      <c r="V159" s="767"/>
      <c r="W159" s="767"/>
      <c r="X159" s="767"/>
      <c r="Y159" s="767"/>
      <c r="Z159" s="767"/>
      <c r="AA159" s="767"/>
      <c r="AB159" s="767"/>
      <c r="AC159" s="767"/>
      <c r="AD159" s="767"/>
      <c r="AE159" s="767"/>
      <c r="AF159" s="767"/>
      <c r="AG159" s="767"/>
      <c r="AH159" s="767"/>
      <c r="AI159" s="767"/>
      <c r="AJ159" s="767"/>
      <c r="AK159" s="767"/>
      <c r="AL159" s="767"/>
      <c r="AM159" s="767"/>
      <c r="AN159" s="767"/>
      <c r="AO159" s="768">
        <v>46082</v>
      </c>
      <c r="AP159" s="767" t="s">
        <v>466</v>
      </c>
      <c r="AQ159" s="767">
        <v>162</v>
      </c>
      <c r="AR159" s="767"/>
      <c r="AS159" s="767">
        <v>159</v>
      </c>
      <c r="AT159" s="767" t="s">
        <v>463</v>
      </c>
    </row>
    <row r="160" spans="1:46" s="460" customFormat="1">
      <c r="A160" s="876">
        <v>160</v>
      </c>
      <c r="B160" s="772" t="s">
        <v>5</v>
      </c>
      <c r="C160" s="774" t="s">
        <v>229</v>
      </c>
      <c r="D160" s="773">
        <v>27.30786348939785</v>
      </c>
      <c r="E160" s="773">
        <v>28.194261566444151</v>
      </c>
      <c r="F160" s="773">
        <v>30.003760616439539</v>
      </c>
      <c r="G160" s="773">
        <v>30.430312411372714</v>
      </c>
      <c r="H160" s="773">
        <v>32.078220463111556</v>
      </c>
      <c r="I160" s="773">
        <v>32.88907938520272</v>
      </c>
      <c r="J160" s="773">
        <v>33.393694924742029</v>
      </c>
      <c r="K160" s="773">
        <v>35.118171836804855</v>
      </c>
      <c r="L160" s="773">
        <v>36.329099999981317</v>
      </c>
      <c r="M160" s="773">
        <v>37.761282714597037</v>
      </c>
      <c r="N160" s="773">
        <v>39.616451854037891</v>
      </c>
      <c r="O160" s="773">
        <v>40.410695628079409</v>
      </c>
      <c r="P160" s="773">
        <v>43.936191653333616</v>
      </c>
      <c r="Q160" s="773">
        <v>50.285352448129807</v>
      </c>
      <c r="R160" s="773">
        <v>54.181040551260828</v>
      </c>
      <c r="S160" s="767"/>
      <c r="T160" s="767"/>
      <c r="U160" s="767"/>
      <c r="V160" s="767"/>
      <c r="W160" s="767"/>
      <c r="X160" s="767"/>
      <c r="Y160" s="767"/>
      <c r="Z160" s="767"/>
      <c r="AA160" s="767"/>
      <c r="AB160" s="767"/>
      <c r="AC160" s="767"/>
      <c r="AD160" s="767"/>
      <c r="AE160" s="767"/>
      <c r="AF160" s="767"/>
      <c r="AG160" s="767"/>
      <c r="AH160" s="767"/>
      <c r="AI160" s="767"/>
      <c r="AJ160" s="767"/>
      <c r="AK160" s="767"/>
      <c r="AL160" s="767"/>
      <c r="AM160" s="767"/>
      <c r="AN160" s="767"/>
      <c r="AO160" s="768">
        <v>46113</v>
      </c>
      <c r="AP160" s="767" t="s">
        <v>467</v>
      </c>
      <c r="AQ160" s="767">
        <v>163</v>
      </c>
      <c r="AR160" s="767"/>
      <c r="AS160" s="767">
        <v>160</v>
      </c>
      <c r="AT160" s="767" t="s">
        <v>464</v>
      </c>
    </row>
    <row r="161" spans="1:46" ht="15.75" thickBot="1">
      <c r="A161" s="876">
        <v>161</v>
      </c>
      <c r="B161" s="42"/>
      <c r="C161" s="185"/>
      <c r="D161" s="71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AO161" s="27">
        <v>46143</v>
      </c>
      <c r="AP161" s="41" t="s">
        <v>468</v>
      </c>
      <c r="AQ161" s="41">
        <v>164</v>
      </c>
      <c r="AS161" s="41">
        <v>161</v>
      </c>
      <c r="AT161" s="41" t="s">
        <v>465</v>
      </c>
    </row>
    <row r="162" spans="1:46">
      <c r="A162" s="876">
        <v>162</v>
      </c>
      <c r="B162" s="188" t="s">
        <v>32</v>
      </c>
      <c r="C162" s="189" t="s">
        <v>33</v>
      </c>
      <c r="D162" s="100" t="s">
        <v>326</v>
      </c>
      <c r="E162" s="101" t="s">
        <v>327</v>
      </c>
      <c r="F162" s="101" t="s">
        <v>328</v>
      </c>
      <c r="G162" s="101" t="s">
        <v>329</v>
      </c>
      <c r="H162" s="101" t="s">
        <v>330</v>
      </c>
      <c r="I162" s="101" t="s">
        <v>331</v>
      </c>
      <c r="J162" s="101" t="s">
        <v>332</v>
      </c>
      <c r="K162" s="101" t="s">
        <v>333</v>
      </c>
      <c r="L162" s="101" t="s">
        <v>334</v>
      </c>
      <c r="M162" s="101" t="s">
        <v>335</v>
      </c>
      <c r="N162" s="101" t="s">
        <v>336</v>
      </c>
      <c r="O162" s="101" t="s">
        <v>337</v>
      </c>
      <c r="P162" s="101" t="s">
        <v>338</v>
      </c>
      <c r="Q162" s="101" t="s">
        <v>339</v>
      </c>
      <c r="R162" s="101" t="s">
        <v>340</v>
      </c>
      <c r="AO162" s="27">
        <v>46174</v>
      </c>
      <c r="AP162" s="41" t="s">
        <v>469</v>
      </c>
      <c r="AQ162" s="41">
        <v>165</v>
      </c>
      <c r="AS162" s="41">
        <v>162</v>
      </c>
      <c r="AT162" s="41" t="s">
        <v>466</v>
      </c>
    </row>
    <row r="163" spans="1:46">
      <c r="A163" s="876">
        <v>163</v>
      </c>
      <c r="B163" s="75" t="s">
        <v>6</v>
      </c>
      <c r="C163" s="163" t="s">
        <v>34</v>
      </c>
      <c r="D163" s="75">
        <v>151</v>
      </c>
      <c r="E163" s="76">
        <v>151</v>
      </c>
      <c r="F163" s="76">
        <v>151</v>
      </c>
      <c r="G163" s="76">
        <v>151</v>
      </c>
      <c r="H163" s="76">
        <v>151</v>
      </c>
      <c r="I163" s="76">
        <v>151</v>
      </c>
      <c r="J163" s="76">
        <v>151</v>
      </c>
      <c r="K163" s="76">
        <v>151</v>
      </c>
      <c r="L163" s="76">
        <v>151</v>
      </c>
      <c r="M163" s="76">
        <v>151</v>
      </c>
      <c r="N163" s="76">
        <v>151</v>
      </c>
      <c r="O163" s="76">
        <v>151</v>
      </c>
      <c r="P163" s="76">
        <v>151</v>
      </c>
      <c r="Q163" s="76">
        <v>151</v>
      </c>
      <c r="R163" s="76">
        <v>151</v>
      </c>
      <c r="AO163" s="27">
        <v>46204</v>
      </c>
      <c r="AP163" s="41" t="s">
        <v>470</v>
      </c>
      <c r="AQ163" s="41">
        <v>166</v>
      </c>
      <c r="AS163" s="41">
        <v>163</v>
      </c>
      <c r="AT163" s="41" t="s">
        <v>467</v>
      </c>
    </row>
    <row r="164" spans="1:46">
      <c r="A164" s="876">
        <v>164</v>
      </c>
      <c r="B164" s="96" t="s">
        <v>6</v>
      </c>
      <c r="C164" s="166" t="s">
        <v>35</v>
      </c>
      <c r="D164" s="90">
        <v>544959.46081033268</v>
      </c>
      <c r="E164" s="91">
        <v>468624.88499646151</v>
      </c>
      <c r="F164" s="91">
        <v>537030.79087048827</v>
      </c>
      <c r="G164" s="91">
        <v>547249.66648973827</v>
      </c>
      <c r="H164" s="91">
        <v>475845.78821656056</v>
      </c>
      <c r="I164" s="91">
        <v>532988.859695683</v>
      </c>
      <c r="J164" s="91">
        <v>564148.49831917894</v>
      </c>
      <c r="K164" s="91">
        <v>533715.90277777775</v>
      </c>
      <c r="L164" s="91">
        <v>570728.61907289457</v>
      </c>
      <c r="M164" s="91">
        <v>568573.64649681526</v>
      </c>
      <c r="N164" s="91">
        <v>491679.02379688609</v>
      </c>
      <c r="O164" s="91">
        <v>564649.02733545646</v>
      </c>
      <c r="P164" s="91">
        <v>560836.4822186837</v>
      </c>
      <c r="Q164" s="91">
        <v>511761.95904104743</v>
      </c>
      <c r="R164" s="91">
        <v>549679.0897027601</v>
      </c>
      <c r="AO164" s="27">
        <v>46235</v>
      </c>
      <c r="AP164" s="41" t="s">
        <v>471</v>
      </c>
      <c r="AQ164" s="41">
        <v>167</v>
      </c>
      <c r="AS164" s="41">
        <v>164</v>
      </c>
      <c r="AT164" s="41" t="s">
        <v>468</v>
      </c>
    </row>
    <row r="165" spans="1:46">
      <c r="A165" s="876">
        <v>165</v>
      </c>
      <c r="B165" s="96" t="s">
        <v>6</v>
      </c>
      <c r="C165" s="166" t="s">
        <v>36</v>
      </c>
      <c r="D165" s="88">
        <v>1123324.58</v>
      </c>
      <c r="E165" s="89">
        <v>965740.78</v>
      </c>
      <c r="F165" s="89">
        <v>1116593.9700000002</v>
      </c>
      <c r="G165" s="89">
        <v>1133723.57</v>
      </c>
      <c r="H165" s="89">
        <v>973195.8</v>
      </c>
      <c r="I165" s="89">
        <v>1094095.7800000003</v>
      </c>
      <c r="J165" s="89">
        <v>1164609.3700000001</v>
      </c>
      <c r="K165" s="89">
        <v>1102833.99</v>
      </c>
      <c r="L165" s="89">
        <v>1179361.1700000002</v>
      </c>
      <c r="M165" s="89">
        <v>1174491.77</v>
      </c>
      <c r="N165" s="89">
        <v>1015596.1800000002</v>
      </c>
      <c r="O165" s="89">
        <v>1177132.79</v>
      </c>
      <c r="P165" s="89">
        <v>1162918.1700000002</v>
      </c>
      <c r="Q165" s="89">
        <v>1054702.3799999999</v>
      </c>
      <c r="R165" s="89">
        <v>1131948.3800000001</v>
      </c>
      <c r="AO165" s="27">
        <v>46266</v>
      </c>
      <c r="AP165" s="41" t="s">
        <v>472</v>
      </c>
      <c r="AQ165" s="41">
        <v>168</v>
      </c>
      <c r="AS165" s="41">
        <v>165</v>
      </c>
      <c r="AT165" s="41" t="s">
        <v>469</v>
      </c>
    </row>
    <row r="166" spans="1:46">
      <c r="A166" s="876">
        <v>166</v>
      </c>
      <c r="B166" s="171" t="s">
        <v>6</v>
      </c>
      <c r="C166" s="172" t="s">
        <v>95</v>
      </c>
      <c r="D166" s="77">
        <v>0.84922781154555627</v>
      </c>
      <c r="E166" s="78">
        <v>0.73009524025522399</v>
      </c>
      <c r="F166" s="78">
        <v>0.84413950376485547</v>
      </c>
      <c r="G166" s="78">
        <v>0.85474762210641875</v>
      </c>
      <c r="H166" s="78">
        <v>0.73573119840333856</v>
      </c>
      <c r="I166" s="78">
        <v>0.82713098370074711</v>
      </c>
      <c r="J166" s="78">
        <v>0.8804389080407633</v>
      </c>
      <c r="K166" s="78">
        <v>0.83145905710563461</v>
      </c>
      <c r="L166" s="78">
        <v>0.89159119568175649</v>
      </c>
      <c r="M166" s="78">
        <v>0.88790995343070556</v>
      </c>
      <c r="N166" s="78">
        <v>0.76778567540596943</v>
      </c>
      <c r="O166" s="78">
        <v>0.8874751127878503</v>
      </c>
      <c r="P166" s="78">
        <v>0.87916036922797802</v>
      </c>
      <c r="Q166" s="78">
        <v>0.79734976866551743</v>
      </c>
      <c r="R166" s="78">
        <v>0.85574736157730813</v>
      </c>
      <c r="AO166" s="27">
        <v>46296</v>
      </c>
      <c r="AP166" s="41" t="s">
        <v>473</v>
      </c>
      <c r="AQ166" s="41">
        <v>169</v>
      </c>
      <c r="AS166" s="41">
        <v>166</v>
      </c>
      <c r="AT166" s="41" t="s">
        <v>470</v>
      </c>
    </row>
    <row r="167" spans="1:46">
      <c r="A167" s="876">
        <v>167</v>
      </c>
      <c r="B167" s="96" t="s">
        <v>6</v>
      </c>
      <c r="C167" s="166" t="s">
        <v>268</v>
      </c>
      <c r="D167" s="88">
        <v>12320443.490000002</v>
      </c>
      <c r="E167" s="89">
        <v>10594671.4</v>
      </c>
      <c r="F167" s="89">
        <v>12141192.120000001</v>
      </c>
      <c r="G167" s="89">
        <v>12372220.459999999</v>
      </c>
      <c r="H167" s="89">
        <v>10757921.579999998</v>
      </c>
      <c r="I167" s="89">
        <v>12049812.139999999</v>
      </c>
      <c r="J167" s="89">
        <v>12754269.25</v>
      </c>
      <c r="K167" s="89">
        <v>12066249.129999999</v>
      </c>
      <c r="L167" s="89">
        <v>12903032.620000001</v>
      </c>
      <c r="M167" s="89">
        <v>12854313</v>
      </c>
      <c r="N167" s="89">
        <v>11115879.370000001</v>
      </c>
      <c r="O167" s="89">
        <v>12765585.210000001</v>
      </c>
      <c r="P167" s="89">
        <v>12679391.190000001</v>
      </c>
      <c r="Q167" s="89">
        <v>11569914.369999999</v>
      </c>
      <c r="R167" s="89">
        <v>12427144.859999999</v>
      </c>
      <c r="AO167" s="27">
        <v>46327</v>
      </c>
      <c r="AP167" s="41" t="s">
        <v>474</v>
      </c>
      <c r="AQ167" s="41">
        <v>170</v>
      </c>
      <c r="AS167" s="41">
        <v>167</v>
      </c>
      <c r="AT167" s="41" t="s">
        <v>471</v>
      </c>
    </row>
    <row r="168" spans="1:46">
      <c r="A168" s="876">
        <v>168</v>
      </c>
      <c r="B168" s="171" t="s">
        <v>6</v>
      </c>
      <c r="C168" s="172" t="s">
        <v>269</v>
      </c>
      <c r="D168" s="92">
        <v>10.967839313192988</v>
      </c>
      <c r="E168" s="93">
        <v>10.970512604842057</v>
      </c>
      <c r="F168" s="93">
        <v>10.873417236885132</v>
      </c>
      <c r="G168" s="93">
        <v>10.91290750883833</v>
      </c>
      <c r="H168" s="93">
        <v>11.054221134123264</v>
      </c>
      <c r="I168" s="93">
        <v>11.013489276048571</v>
      </c>
      <c r="J168" s="93">
        <v>10.95154270482986</v>
      </c>
      <c r="K168" s="93">
        <v>10.941129163057441</v>
      </c>
      <c r="L168" s="93">
        <v>10.940696495883445</v>
      </c>
      <c r="M168" s="93">
        <v>10.944574775521842</v>
      </c>
      <c r="N168" s="93">
        <v>10.945176428292591</v>
      </c>
      <c r="O168" s="93">
        <v>10.844643287865594</v>
      </c>
      <c r="P168" s="93">
        <v>10.903081160044133</v>
      </c>
      <c r="Q168" s="93">
        <v>10.969838116796513</v>
      </c>
      <c r="R168" s="93">
        <v>10.978543791899767</v>
      </c>
      <c r="AO168" s="27">
        <v>46357</v>
      </c>
      <c r="AP168" s="41" t="s">
        <v>475</v>
      </c>
      <c r="AQ168" s="41">
        <v>171</v>
      </c>
      <c r="AS168" s="41">
        <v>168</v>
      </c>
      <c r="AT168" s="41" t="s">
        <v>472</v>
      </c>
    </row>
    <row r="169" spans="1:46">
      <c r="A169" s="876">
        <v>169</v>
      </c>
      <c r="B169" s="96" t="s">
        <v>6</v>
      </c>
      <c r="C169" s="166" t="s">
        <v>37</v>
      </c>
      <c r="D169" s="626">
        <v>28903749.75</v>
      </c>
      <c r="E169" s="627">
        <v>25670838.940000001</v>
      </c>
      <c r="F169" s="627">
        <v>30972171.5</v>
      </c>
      <c r="G169" s="627">
        <v>31907934.5</v>
      </c>
      <c r="H169" s="627">
        <v>29132406.5</v>
      </c>
      <c r="I169" s="627">
        <v>33606908.75</v>
      </c>
      <c r="J169" s="627">
        <v>36642959</v>
      </c>
      <c r="K169" s="627">
        <v>36391805.629999995</v>
      </c>
      <c r="L169" s="627">
        <v>40089642.5</v>
      </c>
      <c r="M169" s="627">
        <v>41532216</v>
      </c>
      <c r="N169" s="627">
        <v>37716198.25</v>
      </c>
      <c r="O169" s="627">
        <v>44181719.5</v>
      </c>
      <c r="P169" s="627">
        <v>47826661.5</v>
      </c>
      <c r="Q169" s="627">
        <v>50190199.939999998</v>
      </c>
      <c r="R169" s="627">
        <v>58221073.5</v>
      </c>
      <c r="AO169" s="27">
        <v>46388</v>
      </c>
      <c r="AP169" s="41" t="s">
        <v>476</v>
      </c>
      <c r="AQ169" s="41">
        <v>172</v>
      </c>
      <c r="AS169" s="41">
        <v>169</v>
      </c>
      <c r="AT169" s="41" t="s">
        <v>473</v>
      </c>
    </row>
    <row r="170" spans="1:46">
      <c r="A170" s="876">
        <v>170</v>
      </c>
      <c r="B170" s="171" t="s">
        <v>6</v>
      </c>
      <c r="C170" s="172" t="s">
        <v>270</v>
      </c>
      <c r="D170" s="79">
        <v>2.3459991333477554</v>
      </c>
      <c r="E170" s="80">
        <v>2.4229952936529964</v>
      </c>
      <c r="F170" s="80">
        <v>2.5509992094581895</v>
      </c>
      <c r="G170" s="80">
        <v>2.578998216460815</v>
      </c>
      <c r="H170" s="80">
        <v>2.7079958041486303</v>
      </c>
      <c r="I170" s="80">
        <v>2.7889985635908845</v>
      </c>
      <c r="J170" s="80">
        <v>2.8729955657788864</v>
      </c>
      <c r="K170" s="80">
        <v>3.0159998552922302</v>
      </c>
      <c r="L170" s="80">
        <v>3.1069938115059959</v>
      </c>
      <c r="M170" s="80">
        <v>3.2309946085800152</v>
      </c>
      <c r="N170" s="80">
        <v>3.3930017585284391</v>
      </c>
      <c r="O170" s="80">
        <v>3.4610022786413248</v>
      </c>
      <c r="P170" s="80">
        <v>3.7719998368470558</v>
      </c>
      <c r="Q170" s="80">
        <v>4.3379923424619093</v>
      </c>
      <c r="R170" s="80">
        <v>4.6849919394920452</v>
      </c>
      <c r="AO170" s="27">
        <v>46419</v>
      </c>
      <c r="AP170" s="41" t="s">
        <v>477</v>
      </c>
      <c r="AQ170" s="41">
        <v>173</v>
      </c>
      <c r="AS170" s="41">
        <v>170</v>
      </c>
      <c r="AT170" s="41" t="s">
        <v>474</v>
      </c>
    </row>
    <row r="171" spans="1:46">
      <c r="A171" s="876">
        <v>171</v>
      </c>
      <c r="B171" s="96" t="s">
        <v>6</v>
      </c>
      <c r="C171" s="166" t="s">
        <v>38</v>
      </c>
      <c r="D171" s="626">
        <v>1568162.58</v>
      </c>
      <c r="E171" s="627">
        <v>1384871.38</v>
      </c>
      <c r="F171" s="627">
        <v>2026251.7999999998</v>
      </c>
      <c r="G171" s="627">
        <v>2233435.89</v>
      </c>
      <c r="H171" s="627">
        <v>1962935.24</v>
      </c>
      <c r="I171" s="627">
        <v>2262590.9899999998</v>
      </c>
      <c r="J171" s="627">
        <v>2471300.29</v>
      </c>
      <c r="K171" s="627">
        <v>2401975.9700000002</v>
      </c>
      <c r="L171" s="627">
        <v>2637054.5099999998</v>
      </c>
      <c r="M171" s="627">
        <v>2697810.22</v>
      </c>
      <c r="N171" s="627">
        <v>2396805.16</v>
      </c>
      <c r="O171" s="627">
        <v>2853367.8299999996</v>
      </c>
      <c r="P171" s="627">
        <v>2895662.71</v>
      </c>
      <c r="Q171" s="627">
        <v>2700036</v>
      </c>
      <c r="R171" s="627">
        <v>2979291.23</v>
      </c>
      <c r="AO171" s="27">
        <v>46447</v>
      </c>
      <c r="AP171" s="41" t="s">
        <v>478</v>
      </c>
      <c r="AQ171" s="41">
        <v>174</v>
      </c>
      <c r="AS171" s="41">
        <v>171</v>
      </c>
      <c r="AT171" s="41" t="s">
        <v>475</v>
      </c>
    </row>
    <row r="172" spans="1:46">
      <c r="A172" s="876">
        <v>172</v>
      </c>
      <c r="B172" s="171" t="s">
        <v>6</v>
      </c>
      <c r="C172" s="172" t="s">
        <v>39</v>
      </c>
      <c r="D172" s="81">
        <v>1.3960013053395484</v>
      </c>
      <c r="E172" s="82">
        <v>1.4339990696054068</v>
      </c>
      <c r="F172" s="82">
        <v>1.8146719886011917</v>
      </c>
      <c r="G172" s="82">
        <v>1.9700004031847023</v>
      </c>
      <c r="H172" s="82">
        <v>2.0169992924342663</v>
      </c>
      <c r="I172" s="82">
        <v>2.0680008380984698</v>
      </c>
      <c r="J172" s="82">
        <v>2.1219993189647783</v>
      </c>
      <c r="K172" s="82">
        <v>2.1780032097124611</v>
      </c>
      <c r="L172" s="82">
        <v>2.2360024876857691</v>
      </c>
      <c r="M172" s="82">
        <v>2.2970022344217877</v>
      </c>
      <c r="N172" s="82">
        <v>2.3599982032228595</v>
      </c>
      <c r="O172" s="82">
        <v>2.423998255965667</v>
      </c>
      <c r="P172" s="82">
        <v>2.4899969616950774</v>
      </c>
      <c r="Q172" s="82">
        <v>2.5599980157435507</v>
      </c>
      <c r="R172" s="82">
        <v>2.6320027331988403</v>
      </c>
      <c r="AO172" s="27">
        <v>46478</v>
      </c>
      <c r="AP172" s="41" t="s">
        <v>479</v>
      </c>
      <c r="AQ172" s="41">
        <v>175</v>
      </c>
      <c r="AS172" s="41">
        <v>172</v>
      </c>
      <c r="AT172" s="41" t="s">
        <v>476</v>
      </c>
    </row>
    <row r="173" spans="1:46">
      <c r="A173" s="876">
        <v>173</v>
      </c>
      <c r="B173" s="96" t="s">
        <v>6</v>
      </c>
      <c r="C173" s="166" t="s">
        <v>40</v>
      </c>
      <c r="D173" s="88">
        <v>38.520000000000003</v>
      </c>
      <c r="E173" s="89">
        <v>32.260000000000005</v>
      </c>
      <c r="F173" s="89">
        <v>37.590000000000003</v>
      </c>
      <c r="G173" s="89">
        <v>35.739999999999995</v>
      </c>
      <c r="H173" s="89">
        <v>34.01</v>
      </c>
      <c r="I173" s="89">
        <v>35.74</v>
      </c>
      <c r="J173" s="89">
        <v>37.67</v>
      </c>
      <c r="K173" s="89">
        <v>34.01</v>
      </c>
      <c r="L173" s="89">
        <v>39.43</v>
      </c>
      <c r="M173" s="89">
        <v>38.58</v>
      </c>
      <c r="N173" s="89">
        <v>34.93</v>
      </c>
      <c r="O173" s="89">
        <v>33.08</v>
      </c>
      <c r="P173" s="89">
        <v>38.5</v>
      </c>
      <c r="Q173" s="89">
        <v>35.85</v>
      </c>
      <c r="R173" s="89">
        <v>37.68</v>
      </c>
      <c r="AO173" s="27">
        <v>46508</v>
      </c>
      <c r="AP173" s="41" t="s">
        <v>480</v>
      </c>
      <c r="AQ173" s="41">
        <v>176</v>
      </c>
      <c r="AS173" s="41">
        <v>173</v>
      </c>
      <c r="AT173" s="41" t="s">
        <v>477</v>
      </c>
    </row>
    <row r="174" spans="1:46">
      <c r="A174" s="876">
        <v>174</v>
      </c>
      <c r="B174" s="96" t="s">
        <v>6</v>
      </c>
      <c r="C174" s="166" t="s">
        <v>41</v>
      </c>
      <c r="D174" s="88">
        <v>8066</v>
      </c>
      <c r="E174" s="89">
        <v>6940</v>
      </c>
      <c r="F174" s="89">
        <v>8066</v>
      </c>
      <c r="G174" s="89">
        <v>8088</v>
      </c>
      <c r="H174" s="89">
        <v>7448</v>
      </c>
      <c r="I174" s="89">
        <v>8066</v>
      </c>
      <c r="J174" s="89">
        <v>8066</v>
      </c>
      <c r="K174" s="89">
        <v>7535</v>
      </c>
      <c r="L174" s="89">
        <v>8066</v>
      </c>
      <c r="M174" s="89">
        <v>8066</v>
      </c>
      <c r="N174" s="89">
        <v>6984</v>
      </c>
      <c r="O174" s="89">
        <v>8088</v>
      </c>
      <c r="P174" s="89">
        <v>8066</v>
      </c>
      <c r="Q174" s="89">
        <v>7448</v>
      </c>
      <c r="R174" s="89">
        <v>8066</v>
      </c>
      <c r="AO174" s="27">
        <v>46539</v>
      </c>
      <c r="AP174" s="41" t="s">
        <v>481</v>
      </c>
      <c r="AQ174" s="41">
        <v>177</v>
      </c>
      <c r="AS174" s="41">
        <v>174</v>
      </c>
      <c r="AT174" s="41" t="s">
        <v>478</v>
      </c>
    </row>
    <row r="175" spans="1:46">
      <c r="A175" s="876">
        <v>175</v>
      </c>
      <c r="B175" s="96" t="s">
        <v>6</v>
      </c>
      <c r="C175" s="166" t="s">
        <v>271</v>
      </c>
      <c r="D175" s="88">
        <v>45468.480000000003</v>
      </c>
      <c r="E175" s="89">
        <v>38087.240000000005</v>
      </c>
      <c r="F175" s="89">
        <v>44385.91</v>
      </c>
      <c r="G175" s="89">
        <v>42220.759999999995</v>
      </c>
      <c r="H175" s="89">
        <v>40153.99</v>
      </c>
      <c r="I175" s="89">
        <v>42220.759999999995</v>
      </c>
      <c r="J175" s="89">
        <v>44484.33</v>
      </c>
      <c r="K175" s="89">
        <v>40153.99</v>
      </c>
      <c r="L175" s="89">
        <v>46551.070000000007</v>
      </c>
      <c r="M175" s="89">
        <v>45566.92</v>
      </c>
      <c r="N175" s="89">
        <v>41236.570000000007</v>
      </c>
      <c r="O175" s="89">
        <v>39071.42</v>
      </c>
      <c r="P175" s="89">
        <v>45468.5</v>
      </c>
      <c r="Q175" s="89">
        <v>42319.15</v>
      </c>
      <c r="R175" s="89">
        <v>44484.32</v>
      </c>
      <c r="AO175" s="27">
        <v>46569</v>
      </c>
      <c r="AP175" s="41" t="s">
        <v>482</v>
      </c>
      <c r="AQ175" s="41">
        <v>178</v>
      </c>
      <c r="AS175" s="41">
        <v>175</v>
      </c>
      <c r="AT175" s="41" t="s">
        <v>479</v>
      </c>
    </row>
    <row r="176" spans="1:46">
      <c r="A176" s="876">
        <v>176</v>
      </c>
      <c r="B176" s="171" t="s">
        <v>6</v>
      </c>
      <c r="C176" s="177" t="s">
        <v>96</v>
      </c>
      <c r="D176" s="83">
        <v>0.92229551563836765</v>
      </c>
      <c r="E176" s="84">
        <v>0.92156113899650749</v>
      </c>
      <c r="F176" s="84">
        <v>0.91676940899828085</v>
      </c>
      <c r="G176" s="84">
        <v>0.92830157178323214</v>
      </c>
      <c r="H176" s="84">
        <v>0.86533368662906085</v>
      </c>
      <c r="I176" s="84">
        <v>0.89829747300006757</v>
      </c>
      <c r="J176" s="84">
        <v>0.95619202013849325</v>
      </c>
      <c r="K176" s="84">
        <v>0.96928153385745108</v>
      </c>
      <c r="L176" s="84">
        <v>0.96830385248849327</v>
      </c>
      <c r="M176" s="84">
        <v>0.96430587553347136</v>
      </c>
      <c r="N176" s="84">
        <v>0.96303014269133624</v>
      </c>
      <c r="O176" s="84">
        <v>0.963845374719149</v>
      </c>
      <c r="P176" s="84">
        <v>0.9548034756306828</v>
      </c>
      <c r="Q176" s="84">
        <v>0.93780665594923918</v>
      </c>
      <c r="R176" s="84">
        <v>0.92937600885410609</v>
      </c>
      <c r="AO176" s="27">
        <v>46600</v>
      </c>
      <c r="AP176" s="41" t="s">
        <v>483</v>
      </c>
      <c r="AQ176" s="41">
        <v>179</v>
      </c>
      <c r="AS176" s="41">
        <v>176</v>
      </c>
      <c r="AT176" s="41" t="s">
        <v>480</v>
      </c>
    </row>
    <row r="177" spans="1:46">
      <c r="A177" s="876">
        <v>177</v>
      </c>
      <c r="B177" s="96" t="s">
        <v>6</v>
      </c>
      <c r="C177" s="166" t="s">
        <v>42</v>
      </c>
      <c r="D177" s="626">
        <v>187237.12</v>
      </c>
      <c r="E177" s="627">
        <v>172917.32</v>
      </c>
      <c r="F177" s="627">
        <v>210959.78</v>
      </c>
      <c r="G177" s="627">
        <v>208359.39</v>
      </c>
      <c r="H177" s="627">
        <v>206334.75999999998</v>
      </c>
      <c r="I177" s="627">
        <v>227917.37</v>
      </c>
      <c r="J177" s="627">
        <v>253383.65</v>
      </c>
      <c r="K177" s="627">
        <v>243784.77999999997</v>
      </c>
      <c r="L177" s="627">
        <v>301903.28000000003</v>
      </c>
      <c r="M177" s="627">
        <v>311825.43</v>
      </c>
      <c r="N177" s="627">
        <v>296648.42</v>
      </c>
      <c r="O177" s="627">
        <v>292973.81</v>
      </c>
      <c r="P177" s="627">
        <v>355482.47</v>
      </c>
      <c r="Q177" s="627">
        <v>344641.11</v>
      </c>
      <c r="R177" s="627">
        <v>374993.86999999994</v>
      </c>
      <c r="AO177" s="27">
        <v>46631</v>
      </c>
      <c r="AP177" s="41" t="s">
        <v>484</v>
      </c>
      <c r="AQ177" s="41">
        <v>180</v>
      </c>
      <c r="AS177" s="41">
        <v>177</v>
      </c>
      <c r="AT177" s="41" t="s">
        <v>481</v>
      </c>
    </row>
    <row r="178" spans="1:46">
      <c r="A178" s="876">
        <v>178</v>
      </c>
      <c r="B178" s="96" t="s">
        <v>6</v>
      </c>
      <c r="C178" s="628" t="s">
        <v>297</v>
      </c>
      <c r="D178" s="626">
        <v>0</v>
      </c>
      <c r="E178" s="627">
        <v>0</v>
      </c>
      <c r="F178" s="627">
        <v>0</v>
      </c>
      <c r="G178" s="627">
        <v>0</v>
      </c>
      <c r="H178" s="627">
        <v>0</v>
      </c>
      <c r="I178" s="627">
        <v>0</v>
      </c>
      <c r="J178" s="627">
        <v>0</v>
      </c>
      <c r="K178" s="627">
        <v>0</v>
      </c>
      <c r="L178" s="627">
        <v>0</v>
      </c>
      <c r="M178" s="627">
        <v>0</v>
      </c>
      <c r="N178" s="627">
        <v>0</v>
      </c>
      <c r="O178" s="627">
        <v>0</v>
      </c>
      <c r="P178" s="627">
        <v>0</v>
      </c>
      <c r="Q178" s="627">
        <v>0</v>
      </c>
      <c r="R178" s="627">
        <v>0</v>
      </c>
      <c r="AO178" s="27">
        <v>46661</v>
      </c>
      <c r="AP178" s="41" t="s">
        <v>485</v>
      </c>
      <c r="AQ178" s="41">
        <v>181</v>
      </c>
      <c r="AS178" s="41">
        <v>178</v>
      </c>
      <c r="AT178" s="41" t="s">
        <v>482</v>
      </c>
    </row>
    <row r="179" spans="1:46">
      <c r="A179" s="876">
        <v>179</v>
      </c>
      <c r="B179" s="96" t="s">
        <v>6</v>
      </c>
      <c r="C179" s="166" t="s">
        <v>43</v>
      </c>
      <c r="D179" s="88">
        <v>2376.86</v>
      </c>
      <c r="E179" s="89">
        <v>1063.28</v>
      </c>
      <c r="F179" s="89">
        <v>2339.9699999999998</v>
      </c>
      <c r="G179" s="89">
        <v>1241.4600000000003</v>
      </c>
      <c r="H179" s="89">
        <v>1079.79</v>
      </c>
      <c r="I179" s="89">
        <v>1209.19</v>
      </c>
      <c r="J179" s="89">
        <v>2712.23</v>
      </c>
      <c r="K179" s="89">
        <v>1210.6499999999999</v>
      </c>
      <c r="L179" s="89">
        <v>2772.59</v>
      </c>
      <c r="M179" s="89">
        <v>1289.99</v>
      </c>
      <c r="N179" s="89">
        <v>1115.7099999999998</v>
      </c>
      <c r="O179" s="89">
        <v>1280.48</v>
      </c>
      <c r="P179" s="89">
        <v>2461.0700000000002</v>
      </c>
      <c r="Q179" s="89">
        <v>1161.2200000000003</v>
      </c>
      <c r="R179" s="89">
        <v>2357.13</v>
      </c>
      <c r="AO179" s="27">
        <v>46692</v>
      </c>
      <c r="AP179" s="41" t="s">
        <v>486</v>
      </c>
      <c r="AQ179" s="41">
        <v>182</v>
      </c>
      <c r="AS179" s="41">
        <v>179</v>
      </c>
      <c r="AT179" s="41" t="s">
        <v>483</v>
      </c>
    </row>
    <row r="180" spans="1:46">
      <c r="A180" s="876">
        <v>180</v>
      </c>
      <c r="B180" s="96" t="s">
        <v>6</v>
      </c>
      <c r="C180" s="166" t="s">
        <v>44</v>
      </c>
      <c r="D180" s="626">
        <v>3269.3500000000004</v>
      </c>
      <c r="E180" s="627">
        <v>1462.5200000000002</v>
      </c>
      <c r="F180" s="627">
        <v>4602.6900000000005</v>
      </c>
      <c r="G180" s="627">
        <v>2441.9299999999998</v>
      </c>
      <c r="H180" s="627">
        <v>2170.4</v>
      </c>
      <c r="I180" s="627">
        <v>2490.96</v>
      </c>
      <c r="J180" s="627">
        <v>5749.9699999999984</v>
      </c>
      <c r="K180" s="627">
        <v>2627.08</v>
      </c>
      <c r="L180" s="627">
        <v>6182.8900000000012</v>
      </c>
      <c r="M180" s="627">
        <v>2954.06</v>
      </c>
      <c r="N180" s="627">
        <v>2633.08</v>
      </c>
      <c r="O180" s="627">
        <v>3098.73</v>
      </c>
      <c r="P180" s="627">
        <v>6128.0500000000011</v>
      </c>
      <c r="Q180" s="627">
        <v>2972.7199999999993</v>
      </c>
      <c r="R180" s="627">
        <v>6199.2699999999986</v>
      </c>
      <c r="AO180" s="27">
        <v>46722</v>
      </c>
      <c r="AP180" s="41" t="s">
        <v>487</v>
      </c>
      <c r="AQ180" s="41">
        <v>183</v>
      </c>
      <c r="AS180" s="41">
        <v>180</v>
      </c>
      <c r="AT180" s="41" t="s">
        <v>484</v>
      </c>
    </row>
    <row r="181" spans="1:46">
      <c r="A181" s="876">
        <v>181</v>
      </c>
      <c r="B181" s="171" t="s">
        <v>6</v>
      </c>
      <c r="C181" s="172" t="s">
        <v>45</v>
      </c>
      <c r="D181" s="92">
        <v>0.38584000680319658</v>
      </c>
      <c r="E181" s="93">
        <v>0.20071976937387601</v>
      </c>
      <c r="F181" s="93">
        <v>0.38545967757900856</v>
      </c>
      <c r="G181" s="93">
        <v>0.2006850757329619</v>
      </c>
      <c r="H181" s="93">
        <v>0.20074323687345566</v>
      </c>
      <c r="I181" s="93">
        <v>0.20069856458359692</v>
      </c>
      <c r="J181" s="93">
        <v>0.42530543253193437</v>
      </c>
      <c r="K181" s="93">
        <v>0.20066716457726574</v>
      </c>
      <c r="L181" s="93">
        <v>0.42975788431355599</v>
      </c>
      <c r="M181" s="93">
        <v>0.20070928722522938</v>
      </c>
      <c r="N181" s="93">
        <v>0.20074165306455635</v>
      </c>
      <c r="O181" s="93">
        <v>0.2006143829578495</v>
      </c>
      <c r="P181" s="93">
        <v>0.38820002681848004</v>
      </c>
      <c r="Q181" s="93">
        <v>0.20073095839169988</v>
      </c>
      <c r="R181" s="93">
        <v>0.37935181838702736</v>
      </c>
      <c r="AO181" s="27">
        <v>46753</v>
      </c>
      <c r="AP181" s="41" t="s">
        <v>488</v>
      </c>
      <c r="AQ181" s="41">
        <v>184</v>
      </c>
      <c r="AS181" s="41">
        <v>181</v>
      </c>
      <c r="AT181" s="41" t="s">
        <v>485</v>
      </c>
    </row>
    <row r="182" spans="1:46">
      <c r="A182" s="876">
        <v>182</v>
      </c>
      <c r="B182" s="96" t="s">
        <v>6</v>
      </c>
      <c r="C182" s="166" t="s">
        <v>46</v>
      </c>
      <c r="D182" s="88">
        <v>2021.4299999999998</v>
      </c>
      <c r="E182" s="89">
        <v>1737.8599999999997</v>
      </c>
      <c r="F182" s="89">
        <v>1990.8899999999999</v>
      </c>
      <c r="G182" s="89">
        <v>2031.07</v>
      </c>
      <c r="H182" s="89">
        <v>1751.26</v>
      </c>
      <c r="I182" s="89">
        <v>1968.8200000000002</v>
      </c>
      <c r="J182" s="89">
        <v>2095.71</v>
      </c>
      <c r="K182" s="89">
        <v>1984.5500000000002</v>
      </c>
      <c r="L182" s="89">
        <v>2122.2599999999998</v>
      </c>
      <c r="M182" s="89">
        <v>2113.5099999999998</v>
      </c>
      <c r="N182" s="89">
        <v>1827.57</v>
      </c>
      <c r="O182" s="89">
        <v>2098.83</v>
      </c>
      <c r="P182" s="89">
        <v>2083.37</v>
      </c>
      <c r="Q182" s="89">
        <v>1897.9500000000003</v>
      </c>
      <c r="R182" s="89">
        <v>2036.9299999999998</v>
      </c>
      <c r="AO182" s="27">
        <v>46784</v>
      </c>
      <c r="AP182" s="41" t="s">
        <v>489</v>
      </c>
      <c r="AQ182" s="41">
        <v>185</v>
      </c>
      <c r="AS182" s="41">
        <v>182</v>
      </c>
      <c r="AT182" s="41" t="s">
        <v>486</v>
      </c>
    </row>
    <row r="183" spans="1:46">
      <c r="A183" s="876">
        <v>183</v>
      </c>
      <c r="B183" s="96" t="s">
        <v>6</v>
      </c>
      <c r="C183" s="166" t="s">
        <v>47</v>
      </c>
      <c r="D183" s="626">
        <v>86057.069999999992</v>
      </c>
      <c r="E183" s="627">
        <v>73738.63</v>
      </c>
      <c r="F183" s="627">
        <v>84822.950000000012</v>
      </c>
      <c r="G183" s="627">
        <v>86477.72</v>
      </c>
      <c r="H183" s="627">
        <v>75228.95</v>
      </c>
      <c r="I183" s="627">
        <v>87847.239999999976</v>
      </c>
      <c r="J183" s="627">
        <v>95883.410000000018</v>
      </c>
      <c r="K183" s="627">
        <v>92488.99</v>
      </c>
      <c r="L183" s="627">
        <v>102403.71</v>
      </c>
      <c r="M183" s="627">
        <v>104693.19</v>
      </c>
      <c r="N183" s="627">
        <v>91904.669999999984</v>
      </c>
      <c r="O183" s="627">
        <v>109697.84999999999</v>
      </c>
      <c r="P183" s="627">
        <v>112023.83000000002</v>
      </c>
      <c r="Q183" s="627">
        <v>105916.21000000002</v>
      </c>
      <c r="R183" s="627">
        <v>115748.05</v>
      </c>
      <c r="AO183" s="27">
        <v>46813</v>
      </c>
      <c r="AP183" s="41" t="s">
        <v>490</v>
      </c>
      <c r="AQ183" s="41">
        <v>186</v>
      </c>
      <c r="AS183" s="41">
        <v>183</v>
      </c>
      <c r="AT183" s="41" t="s">
        <v>487</v>
      </c>
    </row>
    <row r="184" spans="1:46">
      <c r="A184" s="876">
        <v>184</v>
      </c>
      <c r="B184" s="180" t="s">
        <v>6</v>
      </c>
      <c r="C184" s="181" t="s">
        <v>48</v>
      </c>
      <c r="D184" s="94">
        <v>0.3281424084515645</v>
      </c>
      <c r="E184" s="95">
        <v>0.32806302987367775</v>
      </c>
      <c r="F184" s="95">
        <v>0.32795626332614192</v>
      </c>
      <c r="G184" s="95">
        <v>0.3283274827774933</v>
      </c>
      <c r="H184" s="95">
        <v>0.32557589994999764</v>
      </c>
      <c r="I184" s="95">
        <v>0.32678019825129001</v>
      </c>
      <c r="J184" s="95">
        <v>0.32862878443623889</v>
      </c>
      <c r="K184" s="95">
        <v>0.32894232144865393</v>
      </c>
      <c r="L184" s="95">
        <v>0.32895522510118236</v>
      </c>
      <c r="M184" s="95">
        <v>0.32884060003829058</v>
      </c>
      <c r="N184" s="95">
        <v>0.32882148846133075</v>
      </c>
      <c r="O184" s="95">
        <v>0.32882628809776276</v>
      </c>
      <c r="P184" s="95">
        <v>0.32862303383195796</v>
      </c>
      <c r="Q184" s="95">
        <v>0.32808367275755396</v>
      </c>
      <c r="R184" s="95">
        <v>0.32781946665100675</v>
      </c>
      <c r="AO184" s="27">
        <v>46844</v>
      </c>
      <c r="AP184" s="41" t="s">
        <v>491</v>
      </c>
      <c r="AQ184" s="41">
        <v>187</v>
      </c>
      <c r="AS184" s="41">
        <v>184</v>
      </c>
      <c r="AT184" s="41" t="s">
        <v>488</v>
      </c>
    </row>
    <row r="185" spans="1:46">
      <c r="A185" s="876">
        <v>185</v>
      </c>
      <c r="B185" s="44" t="s">
        <v>6</v>
      </c>
      <c r="C185" s="621" t="s">
        <v>94</v>
      </c>
      <c r="D185" s="383">
        <v>1544727.6092533618</v>
      </c>
      <c r="E185" s="384">
        <v>1509244.2555732485</v>
      </c>
      <c r="F185" s="384">
        <v>1531973.8380219392</v>
      </c>
      <c r="G185" s="384">
        <v>1561790.3233368718</v>
      </c>
      <c r="H185" s="384">
        <v>1470965.8766808212</v>
      </c>
      <c r="I185" s="384">
        <v>1500621.6273000708</v>
      </c>
      <c r="J185" s="384">
        <v>1587969.4727530079</v>
      </c>
      <c r="K185" s="384">
        <v>1644732.9471868365</v>
      </c>
      <c r="L185" s="384">
        <v>1642753.3054670915</v>
      </c>
      <c r="M185" s="384">
        <v>1636110.1079263976</v>
      </c>
      <c r="N185" s="384">
        <v>1597197.2717622081</v>
      </c>
      <c r="O185" s="384">
        <v>1633407.5331740975</v>
      </c>
      <c r="P185" s="384">
        <v>1618866.9838110404</v>
      </c>
      <c r="Q185" s="384">
        <v>1589795.4255130924</v>
      </c>
      <c r="R185" s="384">
        <v>1550108.9968152866</v>
      </c>
      <c r="AO185" s="27">
        <v>46874</v>
      </c>
      <c r="AP185" s="41" t="s">
        <v>492</v>
      </c>
      <c r="AQ185" s="41">
        <v>188</v>
      </c>
      <c r="AS185" s="41">
        <v>185</v>
      </c>
      <c r="AT185" s="41" t="s">
        <v>489</v>
      </c>
    </row>
    <row r="186" spans="1:46">
      <c r="A186" s="876">
        <v>186</v>
      </c>
      <c r="B186" s="43" t="s">
        <v>6</v>
      </c>
      <c r="C186" s="622" t="s">
        <v>49</v>
      </c>
      <c r="D186" s="96">
        <v>8760</v>
      </c>
      <c r="E186" s="17">
        <v>8760</v>
      </c>
      <c r="F186" s="17">
        <v>8760</v>
      </c>
      <c r="G186" s="17">
        <v>8784</v>
      </c>
      <c r="H186" s="17">
        <v>8760</v>
      </c>
      <c r="I186" s="17">
        <v>8760</v>
      </c>
      <c r="J186" s="17">
        <v>8760</v>
      </c>
      <c r="K186" s="17">
        <v>8784</v>
      </c>
      <c r="L186" s="17">
        <v>8760</v>
      </c>
      <c r="M186" s="17">
        <v>8760</v>
      </c>
      <c r="N186" s="17">
        <v>8760</v>
      </c>
      <c r="O186" s="17">
        <v>8784</v>
      </c>
      <c r="P186" s="17">
        <v>8760</v>
      </c>
      <c r="Q186" s="17">
        <v>8760</v>
      </c>
      <c r="R186" s="17">
        <v>8760</v>
      </c>
      <c r="AO186" s="27">
        <v>46905</v>
      </c>
      <c r="AP186" s="41" t="s">
        <v>493</v>
      </c>
      <c r="AQ186" s="41">
        <v>189</v>
      </c>
      <c r="AS186" s="41">
        <v>186</v>
      </c>
      <c r="AT186" s="41" t="s">
        <v>490</v>
      </c>
    </row>
    <row r="187" spans="1:46">
      <c r="A187" s="876">
        <v>187</v>
      </c>
      <c r="B187" s="43" t="s">
        <v>6</v>
      </c>
      <c r="C187" s="166" t="s">
        <v>50</v>
      </c>
      <c r="D187" s="97">
        <v>30471912.329999998</v>
      </c>
      <c r="E187" s="85">
        <v>27055710.32</v>
      </c>
      <c r="F187" s="85">
        <v>32998423.300000001</v>
      </c>
      <c r="G187" s="85">
        <v>34141370.390000001</v>
      </c>
      <c r="H187" s="85">
        <v>31095341.739999998</v>
      </c>
      <c r="I187" s="85">
        <v>35869499.740000002</v>
      </c>
      <c r="J187" s="85">
        <v>39114259.289999999</v>
      </c>
      <c r="K187" s="85">
        <v>38793781.599999994</v>
      </c>
      <c r="L187" s="85">
        <v>42726697.009999998</v>
      </c>
      <c r="M187" s="85">
        <v>44230026.219999999</v>
      </c>
      <c r="N187" s="85">
        <v>40113003.409999996</v>
      </c>
      <c r="O187" s="85">
        <v>47035087.329999998</v>
      </c>
      <c r="P187" s="85">
        <v>50722324.210000001</v>
      </c>
      <c r="Q187" s="85">
        <v>52890235.939999998</v>
      </c>
      <c r="R187" s="85">
        <v>61200364.729999997</v>
      </c>
      <c r="AO187" s="27">
        <v>46935</v>
      </c>
      <c r="AP187" s="41" t="s">
        <v>494</v>
      </c>
      <c r="AQ187" s="41">
        <v>190</v>
      </c>
      <c r="AS187" s="41">
        <v>187</v>
      </c>
      <c r="AT187" s="41" t="s">
        <v>491</v>
      </c>
    </row>
    <row r="188" spans="1:46">
      <c r="A188" s="876">
        <v>188</v>
      </c>
      <c r="B188" s="43" t="s">
        <v>6</v>
      </c>
      <c r="C188" s="166" t="s">
        <v>51</v>
      </c>
      <c r="D188" s="98">
        <v>27.126542828787738</v>
      </c>
      <c r="E188" s="86">
        <v>28.015499480098583</v>
      </c>
      <c r="F188" s="86">
        <v>29.552750764004212</v>
      </c>
      <c r="G188" s="86">
        <v>30.114369404880591</v>
      </c>
      <c r="H188" s="86">
        <v>31.95178374177118</v>
      </c>
      <c r="I188" s="86">
        <v>32.784606609121546</v>
      </c>
      <c r="J188" s="86">
        <v>33.585732948379075</v>
      </c>
      <c r="K188" s="86">
        <v>35.176447182227307</v>
      </c>
      <c r="L188" s="86">
        <v>36.228678793960967</v>
      </c>
      <c r="M188" s="86">
        <v>37.658864327333681</v>
      </c>
      <c r="N188" s="86">
        <v>39.497001071823632</v>
      </c>
      <c r="O188" s="86">
        <v>39.95733338632084</v>
      </c>
      <c r="P188" s="86">
        <v>43.616417318511751</v>
      </c>
      <c r="Q188" s="86">
        <v>50.147071764453592</v>
      </c>
      <c r="R188" s="86">
        <v>54.066391905609677</v>
      </c>
      <c r="AO188" s="27">
        <v>46966</v>
      </c>
      <c r="AP188" s="41" t="s">
        <v>495</v>
      </c>
      <c r="AQ188" s="41">
        <v>191</v>
      </c>
      <c r="AS188" s="41">
        <v>188</v>
      </c>
      <c r="AT188" s="41" t="s">
        <v>492</v>
      </c>
    </row>
    <row r="189" spans="1:46">
      <c r="A189" s="876">
        <v>189</v>
      </c>
      <c r="B189" s="43" t="s">
        <v>6</v>
      </c>
      <c r="C189" s="166" t="s">
        <v>52</v>
      </c>
      <c r="D189" s="99">
        <v>89326.42</v>
      </c>
      <c r="E189" s="87">
        <v>75201.150000000009</v>
      </c>
      <c r="F189" s="87">
        <v>89425.640000000014</v>
      </c>
      <c r="G189" s="87">
        <v>88919.65</v>
      </c>
      <c r="H189" s="87">
        <v>77399.349999999991</v>
      </c>
      <c r="I189" s="87">
        <v>90338.199999999983</v>
      </c>
      <c r="J189" s="87">
        <v>101633.38000000002</v>
      </c>
      <c r="K189" s="87">
        <v>95116.07</v>
      </c>
      <c r="L189" s="87">
        <v>108586.6</v>
      </c>
      <c r="M189" s="87">
        <v>107647.25</v>
      </c>
      <c r="N189" s="87">
        <v>94537.749999999985</v>
      </c>
      <c r="O189" s="87">
        <v>112796.57999999999</v>
      </c>
      <c r="P189" s="87">
        <v>118151.88000000002</v>
      </c>
      <c r="Q189" s="87">
        <v>108888.93000000002</v>
      </c>
      <c r="R189" s="87">
        <v>121947.32</v>
      </c>
      <c r="AO189" s="27">
        <v>46997</v>
      </c>
      <c r="AP189" s="41" t="s">
        <v>496</v>
      </c>
      <c r="AQ189" s="41">
        <v>192</v>
      </c>
      <c r="AS189" s="41">
        <v>189</v>
      </c>
      <c r="AT189" s="41" t="s">
        <v>493</v>
      </c>
    </row>
    <row r="190" spans="1:46">
      <c r="A190" s="876">
        <v>190</v>
      </c>
      <c r="B190" s="43" t="s">
        <v>6</v>
      </c>
      <c r="C190" s="166" t="s">
        <v>53</v>
      </c>
      <c r="D190" s="98">
        <v>7.951968788931868E-2</v>
      </c>
      <c r="E190" s="86">
        <v>7.7868876987880753E-2</v>
      </c>
      <c r="F190" s="86">
        <v>8.0087876526863208E-2</v>
      </c>
      <c r="G190" s="86">
        <v>7.8431508661322077E-2</v>
      </c>
      <c r="H190" s="86">
        <v>7.9531117992905423E-2</v>
      </c>
      <c r="I190" s="86">
        <v>8.2568822265268182E-2</v>
      </c>
      <c r="J190" s="86">
        <v>8.7268214233928082E-2</v>
      </c>
      <c r="K190" s="86">
        <v>8.6246951819103801E-2</v>
      </c>
      <c r="L190" s="86">
        <v>9.2072388647491246E-2</v>
      </c>
      <c r="M190" s="86">
        <v>9.1654324661636408E-2</v>
      </c>
      <c r="N190" s="86">
        <v>9.3085964541536545E-2</v>
      </c>
      <c r="O190" s="86">
        <v>9.5823156875954482E-2</v>
      </c>
      <c r="P190" s="86">
        <v>0.10159947883521332</v>
      </c>
      <c r="Q190" s="86">
        <v>0.10324138075804858</v>
      </c>
      <c r="R190" s="86">
        <v>0.10773222715332655</v>
      </c>
      <c r="AO190" s="27">
        <v>47027</v>
      </c>
      <c r="AP190" s="41" t="s">
        <v>497</v>
      </c>
      <c r="AQ190" s="41">
        <v>193</v>
      </c>
      <c r="AS190" s="41">
        <v>190</v>
      </c>
      <c r="AT190" s="41" t="s">
        <v>494</v>
      </c>
    </row>
    <row r="191" spans="1:46" s="460" customFormat="1">
      <c r="A191" s="876">
        <v>191</v>
      </c>
      <c r="B191" s="777" t="s">
        <v>6</v>
      </c>
      <c r="C191" s="779" t="s">
        <v>228</v>
      </c>
      <c r="D191" s="778">
        <v>30561238.75</v>
      </c>
      <c r="E191" s="778">
        <v>27130911.469999999</v>
      </c>
      <c r="F191" s="778">
        <v>33087848.940000001</v>
      </c>
      <c r="G191" s="778">
        <v>34230290.039999999</v>
      </c>
      <c r="H191" s="778">
        <v>31172741.09</v>
      </c>
      <c r="I191" s="778">
        <v>35959837.940000005</v>
      </c>
      <c r="J191" s="778">
        <v>39215892.670000002</v>
      </c>
      <c r="K191" s="778">
        <v>38888897.669999994</v>
      </c>
      <c r="L191" s="778">
        <v>42835283.609999999</v>
      </c>
      <c r="M191" s="778">
        <v>44337673.469999999</v>
      </c>
      <c r="N191" s="778">
        <v>40207541.159999996</v>
      </c>
      <c r="O191" s="778">
        <v>47147883.909999996</v>
      </c>
      <c r="P191" s="778">
        <v>50840476.090000004</v>
      </c>
      <c r="Q191" s="778">
        <v>52999124.869999997</v>
      </c>
      <c r="R191" s="778">
        <v>61322312.049999997</v>
      </c>
      <c r="S191" s="775"/>
      <c r="T191" s="775"/>
      <c r="U191" s="775"/>
      <c r="V191" s="775"/>
      <c r="W191" s="775"/>
      <c r="X191" s="775"/>
      <c r="Y191" s="775"/>
      <c r="Z191" s="775"/>
      <c r="AA191" s="775"/>
      <c r="AB191" s="775"/>
      <c r="AC191" s="775"/>
      <c r="AD191" s="775"/>
      <c r="AE191" s="775"/>
      <c r="AF191" s="775"/>
      <c r="AG191" s="775"/>
      <c r="AH191" s="775"/>
      <c r="AI191" s="775"/>
      <c r="AJ191" s="775"/>
      <c r="AK191" s="775"/>
      <c r="AL191" s="775"/>
      <c r="AM191" s="775"/>
      <c r="AN191" s="775"/>
      <c r="AO191" s="776">
        <v>47058</v>
      </c>
      <c r="AP191" s="775" t="s">
        <v>498</v>
      </c>
      <c r="AQ191" s="775">
        <v>194</v>
      </c>
      <c r="AR191" s="775"/>
      <c r="AS191" s="775">
        <v>191</v>
      </c>
      <c r="AT191" s="775" t="s">
        <v>495</v>
      </c>
    </row>
    <row r="192" spans="1:46" s="460" customFormat="1">
      <c r="A192" s="876">
        <v>192</v>
      </c>
      <c r="B192" s="780" t="s">
        <v>6</v>
      </c>
      <c r="C192" s="782" t="s">
        <v>229</v>
      </c>
      <c r="D192" s="781">
        <v>27.206062516677058</v>
      </c>
      <c r="E192" s="781">
        <v>28.093368357086462</v>
      </c>
      <c r="F192" s="781">
        <v>29.632838640531073</v>
      </c>
      <c r="G192" s="781">
        <v>30.192800913541912</v>
      </c>
      <c r="H192" s="781">
        <v>32.031314859764088</v>
      </c>
      <c r="I192" s="781">
        <v>32.867175431386819</v>
      </c>
      <c r="J192" s="781">
        <v>33.673001162613005</v>
      </c>
      <c r="K192" s="781">
        <v>35.262694134046406</v>
      </c>
      <c r="L192" s="781">
        <v>36.320751182608454</v>
      </c>
      <c r="M192" s="781">
        <v>37.750518651995321</v>
      </c>
      <c r="N192" s="781">
        <v>39.590087036365169</v>
      </c>
      <c r="O192" s="781">
        <v>40.053156543196792</v>
      </c>
      <c r="P192" s="781">
        <v>43.718016797346969</v>
      </c>
      <c r="Q192" s="781">
        <v>50.250313145211642</v>
      </c>
      <c r="R192" s="781">
        <v>54.174124132763005</v>
      </c>
      <c r="S192" s="775"/>
      <c r="T192" s="775"/>
      <c r="U192" s="775"/>
      <c r="V192" s="775"/>
      <c r="W192" s="775"/>
      <c r="X192" s="775"/>
      <c r="Y192" s="775"/>
      <c r="Z192" s="775"/>
      <c r="AA192" s="775"/>
      <c r="AB192" s="775"/>
      <c r="AC192" s="775"/>
      <c r="AD192" s="775"/>
      <c r="AE192" s="775"/>
      <c r="AF192" s="775"/>
      <c r="AG192" s="775"/>
      <c r="AH192" s="775"/>
      <c r="AI192" s="775"/>
      <c r="AJ192" s="775"/>
      <c r="AK192" s="775"/>
      <c r="AL192" s="775"/>
      <c r="AM192" s="775"/>
      <c r="AN192" s="775"/>
      <c r="AO192" s="776">
        <v>47088</v>
      </c>
      <c r="AP192" s="775" t="s">
        <v>499</v>
      </c>
      <c r="AQ192" s="775">
        <v>195</v>
      </c>
      <c r="AR192" s="775"/>
      <c r="AS192" s="775">
        <v>192</v>
      </c>
      <c r="AT192" s="775" t="s">
        <v>496</v>
      </c>
    </row>
    <row r="193" spans="1:46" ht="15.75" thickBot="1">
      <c r="A193" s="876">
        <v>193</v>
      </c>
      <c r="B193" s="42"/>
      <c r="C193" s="185"/>
      <c r="D193" s="71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AO193" s="27">
        <v>47119</v>
      </c>
      <c r="AP193" s="41" t="s">
        <v>500</v>
      </c>
      <c r="AQ193" s="41">
        <v>196</v>
      </c>
      <c r="AS193" s="41">
        <v>193</v>
      </c>
      <c r="AT193" s="41" t="s">
        <v>497</v>
      </c>
    </row>
    <row r="194" spans="1:46">
      <c r="A194" s="876">
        <v>194</v>
      </c>
      <c r="B194" s="188" t="s">
        <v>32</v>
      </c>
      <c r="C194" s="189" t="s">
        <v>33</v>
      </c>
      <c r="D194" s="100" t="s">
        <v>326</v>
      </c>
      <c r="E194" s="101" t="s">
        <v>327</v>
      </c>
      <c r="F194" s="101" t="s">
        <v>328</v>
      </c>
      <c r="G194" s="101" t="s">
        <v>329</v>
      </c>
      <c r="H194" s="101" t="s">
        <v>330</v>
      </c>
      <c r="I194" s="101" t="s">
        <v>331</v>
      </c>
      <c r="J194" s="101" t="s">
        <v>332</v>
      </c>
      <c r="K194" s="101" t="s">
        <v>333</v>
      </c>
      <c r="L194" s="101" t="s">
        <v>334</v>
      </c>
      <c r="M194" s="101" t="s">
        <v>335</v>
      </c>
      <c r="N194" s="101" t="s">
        <v>336</v>
      </c>
      <c r="O194" s="101" t="s">
        <v>337</v>
      </c>
      <c r="P194" s="101" t="s">
        <v>338</v>
      </c>
      <c r="Q194" s="101" t="s">
        <v>339</v>
      </c>
      <c r="R194" s="101" t="s">
        <v>340</v>
      </c>
      <c r="AO194" s="27">
        <v>47150</v>
      </c>
      <c r="AP194" s="41" t="s">
        <v>501</v>
      </c>
      <c r="AQ194" s="41">
        <v>197</v>
      </c>
      <c r="AS194" s="41">
        <v>194</v>
      </c>
      <c r="AT194" s="41" t="s">
        <v>498</v>
      </c>
    </row>
    <row r="195" spans="1:46">
      <c r="A195" s="876">
        <v>195</v>
      </c>
      <c r="B195" s="75" t="s">
        <v>7</v>
      </c>
      <c r="C195" s="163" t="s">
        <v>34</v>
      </c>
      <c r="D195" s="75">
        <v>231</v>
      </c>
      <c r="E195" s="76">
        <v>231</v>
      </c>
      <c r="F195" s="76">
        <v>231</v>
      </c>
      <c r="G195" s="76">
        <v>231</v>
      </c>
      <c r="H195" s="76">
        <v>231</v>
      </c>
      <c r="I195" s="76">
        <v>231</v>
      </c>
      <c r="J195" s="76">
        <v>231</v>
      </c>
      <c r="K195" s="76">
        <v>231</v>
      </c>
      <c r="L195" s="76">
        <v>231</v>
      </c>
      <c r="M195" s="76">
        <v>231</v>
      </c>
      <c r="N195" s="76">
        <v>231</v>
      </c>
      <c r="O195" s="76">
        <v>231</v>
      </c>
      <c r="P195" s="76">
        <v>231</v>
      </c>
      <c r="Q195" s="76">
        <v>231</v>
      </c>
      <c r="R195" s="76">
        <v>231</v>
      </c>
      <c r="AO195" s="27">
        <v>47178</v>
      </c>
      <c r="AP195" s="41" t="s">
        <v>502</v>
      </c>
      <c r="AQ195" s="41">
        <v>198</v>
      </c>
      <c r="AS195" s="41">
        <v>195</v>
      </c>
      <c r="AT195" s="41" t="s">
        <v>499</v>
      </c>
    </row>
    <row r="196" spans="1:46">
      <c r="A196" s="876">
        <v>196</v>
      </c>
      <c r="B196" s="96" t="s">
        <v>7</v>
      </c>
      <c r="C196" s="166" t="s">
        <v>35</v>
      </c>
      <c r="D196" s="90">
        <v>869351.50407239818</v>
      </c>
      <c r="E196" s="91">
        <v>808519.66063348425</v>
      </c>
      <c r="F196" s="91">
        <v>847033.19592760177</v>
      </c>
      <c r="G196" s="91">
        <v>732609.62805429846</v>
      </c>
      <c r="H196" s="91">
        <v>846531.96334841626</v>
      </c>
      <c r="I196" s="91">
        <v>820615.46696832578</v>
      </c>
      <c r="J196" s="91">
        <v>916352.29095022636</v>
      </c>
      <c r="K196" s="91">
        <v>883279.09502262459</v>
      </c>
      <c r="L196" s="91">
        <v>932675.27239819022</v>
      </c>
      <c r="M196" s="91">
        <v>877622.26063348399</v>
      </c>
      <c r="N196" s="91">
        <v>925593.42805429862</v>
      </c>
      <c r="O196" s="91">
        <v>792255.74615384615</v>
      </c>
      <c r="P196" s="91">
        <v>911415.64524886874</v>
      </c>
      <c r="Q196" s="91">
        <v>852156.91764705896</v>
      </c>
      <c r="R196" s="91">
        <v>902000.93303167413</v>
      </c>
      <c r="AO196" s="27">
        <v>47209</v>
      </c>
      <c r="AP196" s="41" t="s">
        <v>503</v>
      </c>
      <c r="AQ196" s="41">
        <v>199</v>
      </c>
      <c r="AS196" s="41">
        <v>196</v>
      </c>
      <c r="AT196" s="41" t="s">
        <v>500</v>
      </c>
    </row>
    <row r="197" spans="1:46">
      <c r="A197" s="876">
        <v>197</v>
      </c>
      <c r="B197" s="96" t="s">
        <v>7</v>
      </c>
      <c r="C197" s="166" t="s">
        <v>36</v>
      </c>
      <c r="D197" s="88">
        <v>1743608.5499999998</v>
      </c>
      <c r="E197" s="89">
        <v>1620769.3499999999</v>
      </c>
      <c r="F197" s="89">
        <v>1694007.5499999998</v>
      </c>
      <c r="G197" s="89">
        <v>1467080.38</v>
      </c>
      <c r="H197" s="89">
        <v>1710105.5899999999</v>
      </c>
      <c r="I197" s="89">
        <v>1654491.58</v>
      </c>
      <c r="J197" s="89">
        <v>1847530.5499999998</v>
      </c>
      <c r="K197" s="89">
        <v>1784173.26</v>
      </c>
      <c r="L197" s="89">
        <v>1883509.5699999998</v>
      </c>
      <c r="M197" s="89">
        <v>1772052.5899999999</v>
      </c>
      <c r="N197" s="89">
        <v>1867985.5899999999</v>
      </c>
      <c r="O197" s="89">
        <v>1598972.48</v>
      </c>
      <c r="P197" s="89">
        <v>1855126.5499999998</v>
      </c>
      <c r="Q197" s="89">
        <v>1724613.5499999998</v>
      </c>
      <c r="R197" s="89">
        <v>1815831.5699999998</v>
      </c>
      <c r="AO197" s="27">
        <v>47239</v>
      </c>
      <c r="AP197" s="41" t="s">
        <v>504</v>
      </c>
      <c r="AQ197" s="41">
        <v>200</v>
      </c>
      <c r="AS197" s="41">
        <v>197</v>
      </c>
      <c r="AT197" s="41" t="s">
        <v>501</v>
      </c>
    </row>
    <row r="198" spans="1:46">
      <c r="A198" s="876">
        <v>198</v>
      </c>
      <c r="B198" s="171" t="s">
        <v>7</v>
      </c>
      <c r="C198" s="172" t="s">
        <v>95</v>
      </c>
      <c r="D198" s="77">
        <v>0.86165399098618267</v>
      </c>
      <c r="E198" s="78">
        <v>0.8009494900077091</v>
      </c>
      <c r="F198" s="78">
        <v>0.83714223941963661</v>
      </c>
      <c r="G198" s="78">
        <v>0.72301882012947583</v>
      </c>
      <c r="H198" s="78">
        <v>0.84509754590918962</v>
      </c>
      <c r="I198" s="78">
        <v>0.81761429362114302</v>
      </c>
      <c r="J198" s="78">
        <v>0.91301001699974293</v>
      </c>
      <c r="K198" s="78">
        <v>0.87929118468052891</v>
      </c>
      <c r="L198" s="78">
        <v>0.93079007788254353</v>
      </c>
      <c r="M198" s="78">
        <v>0.87571042617960415</v>
      </c>
      <c r="N198" s="78">
        <v>0.9231184595465417</v>
      </c>
      <c r="O198" s="78">
        <v>0.78801898769111878</v>
      </c>
      <c r="P198" s="78">
        <v>0.91676379746585213</v>
      </c>
      <c r="Q198" s="78">
        <v>0.85226706892802773</v>
      </c>
      <c r="R198" s="78">
        <v>0.89734506019095051</v>
      </c>
      <c r="AO198" s="27">
        <v>47270</v>
      </c>
      <c r="AP198" s="41" t="s">
        <v>505</v>
      </c>
      <c r="AQ198" s="41">
        <v>201</v>
      </c>
      <c r="AS198" s="41">
        <v>198</v>
      </c>
      <c r="AT198" s="41" t="s">
        <v>502</v>
      </c>
    </row>
    <row r="199" spans="1:46">
      <c r="A199" s="876">
        <v>199</v>
      </c>
      <c r="B199" s="96" t="s">
        <v>7</v>
      </c>
      <c r="C199" s="166" t="s">
        <v>268</v>
      </c>
      <c r="D199" s="88">
        <v>19212668.240000002</v>
      </c>
      <c r="E199" s="89">
        <v>17868284.5</v>
      </c>
      <c r="F199" s="89">
        <v>18719433.629999999</v>
      </c>
      <c r="G199" s="89">
        <v>16190672.779999997</v>
      </c>
      <c r="H199" s="89">
        <v>18708356.390000001</v>
      </c>
      <c r="I199" s="89">
        <v>18135601.82</v>
      </c>
      <c r="J199" s="89">
        <v>20251385.629999999</v>
      </c>
      <c r="K199" s="89">
        <v>19520467.999999996</v>
      </c>
      <c r="L199" s="89">
        <v>20612123.52</v>
      </c>
      <c r="M199" s="89">
        <v>19395451.960000001</v>
      </c>
      <c r="N199" s="89">
        <v>20455614.760000002</v>
      </c>
      <c r="O199" s="89">
        <v>17508851.990000002</v>
      </c>
      <c r="P199" s="89">
        <v>20142285.759999998</v>
      </c>
      <c r="Q199" s="89">
        <v>18832667.879999999</v>
      </c>
      <c r="R199" s="89">
        <v>19934220.620000001</v>
      </c>
      <c r="AO199" s="27">
        <v>47300</v>
      </c>
      <c r="AP199" s="41" t="s">
        <v>506</v>
      </c>
      <c r="AQ199" s="41">
        <v>202</v>
      </c>
      <c r="AS199" s="41">
        <v>199</v>
      </c>
      <c r="AT199" s="41" t="s">
        <v>503</v>
      </c>
    </row>
    <row r="200" spans="1:46">
      <c r="A200" s="876">
        <v>200</v>
      </c>
      <c r="B200" s="171" t="s">
        <v>7</v>
      </c>
      <c r="C200" s="172" t="s">
        <v>269</v>
      </c>
      <c r="D200" s="92">
        <v>11.018911463814515</v>
      </c>
      <c r="E200" s="93">
        <v>11.024569597148417</v>
      </c>
      <c r="F200" s="93">
        <v>11.050383825030769</v>
      </c>
      <c r="G200" s="93">
        <v>11.035982077546425</v>
      </c>
      <c r="H200" s="93">
        <v>10.939883770568812</v>
      </c>
      <c r="I200" s="93">
        <v>10.961434944262454</v>
      </c>
      <c r="J200" s="93">
        <v>10.961326528538324</v>
      </c>
      <c r="K200" s="93">
        <v>10.940903799892167</v>
      </c>
      <c r="L200" s="93">
        <v>10.943466307951915</v>
      </c>
      <c r="M200" s="93">
        <v>10.945189815162315</v>
      </c>
      <c r="N200" s="93">
        <v>10.950627708000683</v>
      </c>
      <c r="O200" s="93">
        <v>10.950064625252338</v>
      </c>
      <c r="P200" s="93">
        <v>10.857634353839634</v>
      </c>
      <c r="Q200" s="93">
        <v>10.919935008048615</v>
      </c>
      <c r="R200" s="93">
        <v>10.978011919905105</v>
      </c>
      <c r="AO200" s="27">
        <v>47331</v>
      </c>
      <c r="AP200" s="41" t="s">
        <v>507</v>
      </c>
      <c r="AQ200" s="41">
        <v>203</v>
      </c>
      <c r="AS200" s="41">
        <v>200</v>
      </c>
      <c r="AT200" s="41" t="s">
        <v>504</v>
      </c>
    </row>
    <row r="201" spans="1:46">
      <c r="A201" s="876">
        <v>201</v>
      </c>
      <c r="B201" s="96" t="s">
        <v>7</v>
      </c>
      <c r="C201" s="166" t="s">
        <v>37</v>
      </c>
      <c r="D201" s="626">
        <v>42037342.75</v>
      </c>
      <c r="E201" s="627">
        <v>40721789.25</v>
      </c>
      <c r="F201" s="627">
        <v>46087272.75</v>
      </c>
      <c r="G201" s="627">
        <v>40395749.100000001</v>
      </c>
      <c r="H201" s="627">
        <v>49015858</v>
      </c>
      <c r="I201" s="627">
        <v>48929851.75</v>
      </c>
      <c r="J201" s="627">
        <v>56278498</v>
      </c>
      <c r="K201" s="627">
        <v>56960707.25</v>
      </c>
      <c r="L201" s="627">
        <v>61960030.5</v>
      </c>
      <c r="M201" s="627">
        <v>60630164</v>
      </c>
      <c r="N201" s="627">
        <v>67135293.5</v>
      </c>
      <c r="O201" s="627">
        <v>58619622.82</v>
      </c>
      <c r="P201" s="627">
        <v>73499229.5</v>
      </c>
      <c r="Q201" s="627">
        <v>79021865.5</v>
      </c>
      <c r="R201" s="627">
        <v>90341868</v>
      </c>
      <c r="AO201" s="27">
        <v>47362</v>
      </c>
      <c r="AP201" s="41" t="s">
        <v>508</v>
      </c>
      <c r="AQ201" s="41">
        <v>204</v>
      </c>
      <c r="AS201" s="41">
        <v>201</v>
      </c>
      <c r="AT201" s="41" t="s">
        <v>505</v>
      </c>
    </row>
    <row r="202" spans="1:46">
      <c r="A202" s="876">
        <v>202</v>
      </c>
      <c r="B202" s="171" t="s">
        <v>7</v>
      </c>
      <c r="C202" s="172" t="s">
        <v>270</v>
      </c>
      <c r="D202" s="79">
        <v>2.1880012825329458</v>
      </c>
      <c r="E202" s="80">
        <v>2.278998258058853</v>
      </c>
      <c r="F202" s="80">
        <v>2.4620014505214494</v>
      </c>
      <c r="G202" s="80">
        <v>2.495001267019616</v>
      </c>
      <c r="H202" s="80">
        <v>2.6199980895275217</v>
      </c>
      <c r="I202" s="80">
        <v>2.6979998919054342</v>
      </c>
      <c r="J202" s="80">
        <v>2.7789949304323232</v>
      </c>
      <c r="K202" s="80">
        <v>2.9179990587315841</v>
      </c>
      <c r="L202" s="80">
        <v>3.0059993789519073</v>
      </c>
      <c r="M202" s="80">
        <v>3.1259990293105804</v>
      </c>
      <c r="N202" s="80">
        <v>3.2819983309071663</v>
      </c>
      <c r="O202" s="80">
        <v>3.3479992208215585</v>
      </c>
      <c r="P202" s="80">
        <v>3.6490014279293002</v>
      </c>
      <c r="Q202" s="80">
        <v>4.1959995261170615</v>
      </c>
      <c r="R202" s="80">
        <v>4.5319990042329525</v>
      </c>
      <c r="AO202" s="27">
        <v>47392</v>
      </c>
      <c r="AP202" s="41" t="s">
        <v>509</v>
      </c>
      <c r="AQ202" s="41">
        <v>205</v>
      </c>
      <c r="AS202" s="41">
        <v>202</v>
      </c>
      <c r="AT202" s="41" t="s">
        <v>506</v>
      </c>
    </row>
    <row r="203" spans="1:46">
      <c r="A203" s="876">
        <v>203</v>
      </c>
      <c r="B203" s="96" t="s">
        <v>7</v>
      </c>
      <c r="C203" s="166" t="s">
        <v>38</v>
      </c>
      <c r="D203" s="626">
        <v>6079962.5700000003</v>
      </c>
      <c r="E203" s="627">
        <v>6333965.6300000008</v>
      </c>
      <c r="F203" s="627">
        <v>8271066.7400000002</v>
      </c>
      <c r="G203" s="627">
        <v>7818073.1100000003</v>
      </c>
      <c r="H203" s="627">
        <v>9330345.7599999998</v>
      </c>
      <c r="I203" s="627">
        <v>9255229.6800000016</v>
      </c>
      <c r="J203" s="627">
        <v>10604813.450000001</v>
      </c>
      <c r="K203" s="627">
        <v>10512341.99</v>
      </c>
      <c r="L203" s="627">
        <v>11395217.629999999</v>
      </c>
      <c r="M203" s="627">
        <v>11011552.050000001</v>
      </c>
      <c r="N203" s="627">
        <v>11923349.879999999</v>
      </c>
      <c r="O203" s="627">
        <v>10482871.800000001</v>
      </c>
      <c r="P203" s="627">
        <v>12497998.370000001</v>
      </c>
      <c r="Q203" s="627">
        <v>11941209.92</v>
      </c>
      <c r="R203" s="627">
        <v>12926901.810000001</v>
      </c>
      <c r="AO203" s="27">
        <v>47423</v>
      </c>
      <c r="AP203" s="41" t="s">
        <v>510</v>
      </c>
      <c r="AQ203" s="41">
        <v>206</v>
      </c>
      <c r="AS203" s="41">
        <v>203</v>
      </c>
      <c r="AT203" s="41" t="s">
        <v>507</v>
      </c>
    </row>
    <row r="204" spans="1:46">
      <c r="A204" s="876">
        <v>204</v>
      </c>
      <c r="B204" s="171" t="s">
        <v>7</v>
      </c>
      <c r="C204" s="172" t="s">
        <v>39</v>
      </c>
      <c r="D204" s="81">
        <v>3.4869997454417168</v>
      </c>
      <c r="E204" s="82">
        <v>3.9079993893023715</v>
      </c>
      <c r="F204" s="82">
        <v>4.8825442011754916</v>
      </c>
      <c r="G204" s="82">
        <v>5.3290012030561007</v>
      </c>
      <c r="H204" s="82">
        <v>5.4560056493353724</v>
      </c>
      <c r="I204" s="82">
        <v>5.5940022855843132</v>
      </c>
      <c r="J204" s="82">
        <v>5.7399935551809964</v>
      </c>
      <c r="K204" s="82">
        <v>5.8919961562477399</v>
      </c>
      <c r="L204" s="82">
        <v>6.0499918935904322</v>
      </c>
      <c r="M204" s="82">
        <v>6.2140097377132593</v>
      </c>
      <c r="N204" s="82">
        <v>6.3829988538616078</v>
      </c>
      <c r="O204" s="82">
        <v>6.5560051415018732</v>
      </c>
      <c r="P204" s="82">
        <v>6.737005823133738</v>
      </c>
      <c r="Q204" s="82">
        <v>6.9239917081713767</v>
      </c>
      <c r="R204" s="82">
        <v>7.1189982725104848</v>
      </c>
      <c r="AO204" s="27">
        <v>47453</v>
      </c>
      <c r="AP204" s="41" t="s">
        <v>511</v>
      </c>
      <c r="AQ204" s="41">
        <v>207</v>
      </c>
      <c r="AS204" s="41">
        <v>204</v>
      </c>
      <c r="AT204" s="41" t="s">
        <v>508</v>
      </c>
    </row>
    <row r="205" spans="1:46">
      <c r="A205" s="876">
        <v>205</v>
      </c>
      <c r="B205" s="96" t="s">
        <v>7</v>
      </c>
      <c r="C205" s="166" t="s">
        <v>40</v>
      </c>
      <c r="D205" s="88">
        <v>18.769999999999996</v>
      </c>
      <c r="E205" s="89">
        <v>18.259999999999998</v>
      </c>
      <c r="F205" s="89">
        <v>19.39</v>
      </c>
      <c r="G205" s="89">
        <v>17.259999999999998</v>
      </c>
      <c r="H205" s="89">
        <v>19.77</v>
      </c>
      <c r="I205" s="89">
        <v>19.77</v>
      </c>
      <c r="J205" s="89">
        <v>18.779999999999998</v>
      </c>
      <c r="K205" s="89">
        <v>18.889999999999997</v>
      </c>
      <c r="L205" s="89">
        <v>19.409999999999997</v>
      </c>
      <c r="M205" s="89">
        <v>17.63</v>
      </c>
      <c r="N205" s="89">
        <v>18.779999999999998</v>
      </c>
      <c r="O205" s="89">
        <v>17.899999999999999</v>
      </c>
      <c r="P205" s="89">
        <v>19.149999999999999</v>
      </c>
      <c r="Q205" s="89">
        <v>18.52</v>
      </c>
      <c r="R205" s="89">
        <v>18.139999999999997</v>
      </c>
      <c r="AO205" s="27">
        <v>47484</v>
      </c>
      <c r="AP205" s="41" t="s">
        <v>512</v>
      </c>
      <c r="AQ205" s="41">
        <v>208</v>
      </c>
      <c r="AS205" s="41">
        <v>205</v>
      </c>
      <c r="AT205" s="41" t="s">
        <v>509</v>
      </c>
    </row>
    <row r="206" spans="1:46">
      <c r="A206" s="876">
        <v>206</v>
      </c>
      <c r="B206" s="96" t="s">
        <v>7</v>
      </c>
      <c r="C206" s="166" t="s">
        <v>41</v>
      </c>
      <c r="D206" s="88">
        <v>8479</v>
      </c>
      <c r="E206" s="89">
        <v>7923</v>
      </c>
      <c r="F206" s="89">
        <v>8479</v>
      </c>
      <c r="G206" s="89">
        <v>7248</v>
      </c>
      <c r="H206" s="89">
        <v>8479</v>
      </c>
      <c r="I206" s="89">
        <v>7992</v>
      </c>
      <c r="J206" s="89">
        <v>8479</v>
      </c>
      <c r="K206" s="89">
        <v>8014</v>
      </c>
      <c r="L206" s="89">
        <v>8479</v>
      </c>
      <c r="M206" s="89">
        <v>7991</v>
      </c>
      <c r="N206" s="89">
        <v>8479</v>
      </c>
      <c r="O206" s="89">
        <v>7249</v>
      </c>
      <c r="P206" s="89">
        <v>8479</v>
      </c>
      <c r="Q206" s="89">
        <v>7991</v>
      </c>
      <c r="R206" s="89">
        <v>8479</v>
      </c>
      <c r="AS206" s="41">
        <v>206</v>
      </c>
      <c r="AT206" s="41" t="s">
        <v>510</v>
      </c>
    </row>
    <row r="207" spans="1:46">
      <c r="A207" s="876">
        <v>207</v>
      </c>
      <c r="B207" s="96" t="s">
        <v>7</v>
      </c>
      <c r="C207" s="166" t="s">
        <v>271</v>
      </c>
      <c r="D207" s="88">
        <v>32437.5</v>
      </c>
      <c r="E207" s="89">
        <v>31572.5</v>
      </c>
      <c r="F207" s="89">
        <v>33518.75</v>
      </c>
      <c r="G207" s="89">
        <v>29842.5</v>
      </c>
      <c r="H207" s="89">
        <v>34167.5</v>
      </c>
      <c r="I207" s="89">
        <v>34167.5</v>
      </c>
      <c r="J207" s="89">
        <v>32437.5</v>
      </c>
      <c r="K207" s="89">
        <v>32653.75</v>
      </c>
      <c r="L207" s="89">
        <v>33518.75</v>
      </c>
      <c r="M207" s="89">
        <v>30491.25</v>
      </c>
      <c r="N207" s="89">
        <v>32437.5</v>
      </c>
      <c r="O207" s="89">
        <v>30923.75</v>
      </c>
      <c r="P207" s="89">
        <v>33086.25</v>
      </c>
      <c r="Q207" s="89">
        <v>32005</v>
      </c>
      <c r="R207" s="89">
        <v>31356.25</v>
      </c>
      <c r="AS207" s="41">
        <v>207</v>
      </c>
      <c r="AT207" s="41" t="s">
        <v>511</v>
      </c>
    </row>
    <row r="208" spans="1:46">
      <c r="A208" s="876">
        <v>208</v>
      </c>
      <c r="B208" s="171" t="s">
        <v>7</v>
      </c>
      <c r="C208" s="177" t="s">
        <v>96</v>
      </c>
      <c r="D208" s="83">
        <v>0.8902098078828824</v>
      </c>
      <c r="E208" s="84">
        <v>0.88556323772151102</v>
      </c>
      <c r="F208" s="84">
        <v>0.86488571969760775</v>
      </c>
      <c r="G208" s="84">
        <v>0.87624135154764282</v>
      </c>
      <c r="H208" s="84">
        <v>0.87310467061734898</v>
      </c>
      <c r="I208" s="84">
        <v>0.89618383535050206</v>
      </c>
      <c r="J208" s="84">
        <v>0.9432678085762175</v>
      </c>
      <c r="K208" s="84">
        <v>0.96377511432914476</v>
      </c>
      <c r="L208" s="84">
        <v>0.96163711313257239</v>
      </c>
      <c r="M208" s="84">
        <v>0.95998289742627119</v>
      </c>
      <c r="N208" s="84">
        <v>0.95371125199053008</v>
      </c>
      <c r="O208" s="84">
        <v>0.95488464448596877</v>
      </c>
      <c r="P208" s="84">
        <v>0.94714599195670068</v>
      </c>
      <c r="Q208" s="84">
        <v>0.93428350942429272</v>
      </c>
      <c r="R208" s="84">
        <v>0.9270837041246287</v>
      </c>
      <c r="AS208" s="41">
        <v>208</v>
      </c>
      <c r="AT208" s="41" t="s">
        <v>512</v>
      </c>
    </row>
    <row r="209" spans="1:19">
      <c r="A209" s="876">
        <v>209</v>
      </c>
      <c r="B209" s="96" t="s">
        <v>7</v>
      </c>
      <c r="C209" s="166" t="s">
        <v>42</v>
      </c>
      <c r="D209" s="626">
        <v>741034.7</v>
      </c>
      <c r="E209" s="627">
        <v>697317.58</v>
      </c>
      <c r="F209" s="627">
        <v>726837.88</v>
      </c>
      <c r="G209" s="627">
        <v>660572.38</v>
      </c>
      <c r="H209" s="627">
        <v>776806.73999999987</v>
      </c>
      <c r="I209" s="627">
        <v>797856.53</v>
      </c>
      <c r="J209" s="627">
        <v>778380.98</v>
      </c>
      <c r="K209" s="627">
        <v>805433.95</v>
      </c>
      <c r="L209" s="627">
        <v>850111.16</v>
      </c>
      <c r="M209" s="627">
        <v>796048.73</v>
      </c>
      <c r="N209" s="627">
        <v>871952.46</v>
      </c>
      <c r="O209" s="627">
        <v>855216.87</v>
      </c>
      <c r="P209" s="627">
        <v>940384.77</v>
      </c>
      <c r="Q209" s="627">
        <v>933905.92000000016</v>
      </c>
      <c r="R209" s="627">
        <v>941509.16</v>
      </c>
    </row>
    <row r="210" spans="1:19">
      <c r="A210" s="876">
        <v>210</v>
      </c>
      <c r="B210" s="96" t="s">
        <v>7</v>
      </c>
      <c r="C210" s="628" t="s">
        <v>297</v>
      </c>
      <c r="D210" s="626">
        <v>0</v>
      </c>
      <c r="E210" s="627">
        <v>0</v>
      </c>
      <c r="F210" s="627">
        <v>0</v>
      </c>
      <c r="G210" s="627">
        <v>0</v>
      </c>
      <c r="H210" s="627">
        <v>0</v>
      </c>
      <c r="I210" s="627">
        <v>0</v>
      </c>
      <c r="J210" s="627">
        <v>0</v>
      </c>
      <c r="K210" s="627">
        <v>0</v>
      </c>
      <c r="L210" s="627">
        <v>0</v>
      </c>
      <c r="M210" s="627">
        <v>0</v>
      </c>
      <c r="N210" s="627">
        <v>0</v>
      </c>
      <c r="O210" s="627">
        <v>0</v>
      </c>
      <c r="P210" s="627">
        <v>0</v>
      </c>
      <c r="Q210" s="627">
        <v>0</v>
      </c>
      <c r="R210" s="627">
        <v>0</v>
      </c>
    </row>
    <row r="211" spans="1:19">
      <c r="A211" s="876">
        <v>211</v>
      </c>
      <c r="B211" s="96" t="s">
        <v>7</v>
      </c>
      <c r="C211" s="166" t="s">
        <v>43</v>
      </c>
      <c r="D211" s="88">
        <v>1635.83</v>
      </c>
      <c r="E211" s="89">
        <v>1610.98</v>
      </c>
      <c r="F211" s="89">
        <v>1781.53</v>
      </c>
      <c r="G211" s="89">
        <v>1540.9600000000003</v>
      </c>
      <c r="H211" s="89">
        <v>1780.5300000000002</v>
      </c>
      <c r="I211" s="89">
        <v>1726.12</v>
      </c>
      <c r="J211" s="89">
        <v>1926.9699999999998</v>
      </c>
      <c r="K211" s="89">
        <v>1857.53</v>
      </c>
      <c r="L211" s="89">
        <v>1961.34</v>
      </c>
      <c r="M211" s="89">
        <v>1845.4599999999998</v>
      </c>
      <c r="N211" s="89">
        <v>1946.3800000000003</v>
      </c>
      <c r="O211" s="89">
        <v>1666.27</v>
      </c>
      <c r="P211" s="89">
        <v>1916.64</v>
      </c>
      <c r="Q211" s="89">
        <v>1792.14</v>
      </c>
      <c r="R211" s="89">
        <v>1896.7400000000002</v>
      </c>
    </row>
    <row r="212" spans="1:19">
      <c r="A212" s="876">
        <v>212</v>
      </c>
      <c r="B212" s="96" t="s">
        <v>7</v>
      </c>
      <c r="C212" s="166" t="s">
        <v>44</v>
      </c>
      <c r="D212" s="626">
        <v>2250.08</v>
      </c>
      <c r="E212" s="627">
        <v>2215.8999999999996</v>
      </c>
      <c r="F212" s="627">
        <v>3504.2699999999995</v>
      </c>
      <c r="G212" s="627">
        <v>3031.04</v>
      </c>
      <c r="H212" s="627">
        <v>3578.88</v>
      </c>
      <c r="I212" s="627">
        <v>3555.83</v>
      </c>
      <c r="J212" s="627">
        <v>4085.1499999999996</v>
      </c>
      <c r="K212" s="627">
        <v>4030.8700000000003</v>
      </c>
      <c r="L212" s="627">
        <v>4373.7700000000004</v>
      </c>
      <c r="M212" s="627">
        <v>4226.1000000000004</v>
      </c>
      <c r="N212" s="627">
        <v>4593.42</v>
      </c>
      <c r="O212" s="627">
        <v>4032.39</v>
      </c>
      <c r="P212" s="627">
        <v>4772.4800000000005</v>
      </c>
      <c r="Q212" s="627">
        <v>4587.8900000000003</v>
      </c>
      <c r="R212" s="627">
        <v>4988.420000000001</v>
      </c>
    </row>
    <row r="213" spans="1:19">
      <c r="A213" s="876">
        <v>213</v>
      </c>
      <c r="B213" s="171" t="s">
        <v>7</v>
      </c>
      <c r="C213" s="172" t="s">
        <v>45</v>
      </c>
      <c r="D213" s="92">
        <v>0.17028660252346081</v>
      </c>
      <c r="E213" s="93">
        <v>0.18031725429489329</v>
      </c>
      <c r="F213" s="93">
        <v>0.19034016041435117</v>
      </c>
      <c r="G213" s="93">
        <v>0.19035157104817982</v>
      </c>
      <c r="H213" s="93">
        <v>0.19034595694913423</v>
      </c>
      <c r="I213" s="93">
        <v>0.19035706861367338</v>
      </c>
      <c r="J213" s="93">
        <v>0.1903050028483409</v>
      </c>
      <c r="K213" s="93">
        <v>0.19031613381400492</v>
      </c>
      <c r="L213" s="93">
        <v>0.19030935828585605</v>
      </c>
      <c r="M213" s="93">
        <v>0.19029822082062992</v>
      </c>
      <c r="N213" s="93">
        <v>0.19030276262398677</v>
      </c>
      <c r="O213" s="93">
        <v>0.19033458058263017</v>
      </c>
      <c r="P213" s="93">
        <v>0.19031007928665195</v>
      </c>
      <c r="Q213" s="93">
        <v>0.19032247702973881</v>
      </c>
      <c r="R213" s="93">
        <v>0.19029989044036175</v>
      </c>
    </row>
    <row r="214" spans="1:19">
      <c r="A214" s="876">
        <v>214</v>
      </c>
      <c r="B214" s="96" t="s">
        <v>7</v>
      </c>
      <c r="C214" s="166" t="s">
        <v>46</v>
      </c>
      <c r="D214" s="88">
        <v>2078.9499999999998</v>
      </c>
      <c r="E214" s="89">
        <v>1928.3799999999997</v>
      </c>
      <c r="F214" s="89">
        <v>2019.26</v>
      </c>
      <c r="G214" s="89">
        <v>1740.1299999999999</v>
      </c>
      <c r="H214" s="89">
        <v>2019.46</v>
      </c>
      <c r="I214" s="89">
        <v>1960.2700000000002</v>
      </c>
      <c r="J214" s="89">
        <v>2203.0299999999997</v>
      </c>
      <c r="K214" s="89">
        <v>2124.25</v>
      </c>
      <c r="L214" s="89">
        <v>2246.06</v>
      </c>
      <c r="M214" s="89">
        <v>2109.58</v>
      </c>
      <c r="N214" s="89">
        <v>2227.5500000000002</v>
      </c>
      <c r="O214" s="89">
        <v>1897.3999999999999</v>
      </c>
      <c r="P214" s="89">
        <v>2191.5300000000002</v>
      </c>
      <c r="Q214" s="89">
        <v>2043.5800000000006</v>
      </c>
      <c r="R214" s="89">
        <v>2165.09</v>
      </c>
    </row>
    <row r="215" spans="1:19">
      <c r="A215" s="876">
        <v>215</v>
      </c>
      <c r="B215" s="96" t="s">
        <v>7</v>
      </c>
      <c r="C215" s="166" t="s">
        <v>47</v>
      </c>
      <c r="D215" s="626">
        <v>88085.959999999992</v>
      </c>
      <c r="E215" s="627">
        <v>82469.429999999993</v>
      </c>
      <c r="F215" s="627">
        <v>85659.16</v>
      </c>
      <c r="G215" s="627">
        <v>75417.75</v>
      </c>
      <c r="H215" s="627">
        <v>87729.86</v>
      </c>
      <c r="I215" s="627">
        <v>87901.220000000016</v>
      </c>
      <c r="J215" s="627">
        <v>100504.59</v>
      </c>
      <c r="K215" s="627">
        <v>100137.55</v>
      </c>
      <c r="L215" s="627">
        <v>107973.08</v>
      </c>
      <c r="M215" s="627">
        <v>104936.2</v>
      </c>
      <c r="N215" s="627">
        <v>112984.71999999999</v>
      </c>
      <c r="O215" s="627">
        <v>101011.29</v>
      </c>
      <c r="P215" s="627">
        <v>117415.8</v>
      </c>
      <c r="Q215" s="627">
        <v>113472.39000000001</v>
      </c>
      <c r="R215" s="627">
        <v>122678.29000000001</v>
      </c>
    </row>
    <row r="216" spans="1:19">
      <c r="A216" s="876">
        <v>216</v>
      </c>
      <c r="B216" s="180" t="s">
        <v>7</v>
      </c>
      <c r="C216" s="181" t="s">
        <v>48</v>
      </c>
      <c r="D216" s="94">
        <v>0.21641450047752447</v>
      </c>
      <c r="E216" s="95">
        <v>0.21584388809121544</v>
      </c>
      <c r="F216" s="95">
        <v>0.21573943313796723</v>
      </c>
      <c r="G216" s="95">
        <v>0.2149546252518359</v>
      </c>
      <c r="H216" s="95">
        <v>0.21588855353209357</v>
      </c>
      <c r="I216" s="95">
        <v>0.21617920590186404</v>
      </c>
      <c r="J216" s="95">
        <v>0.21756832250890279</v>
      </c>
      <c r="K216" s="95">
        <v>0.21764334748531647</v>
      </c>
      <c r="L216" s="95">
        <v>0.21793581799765965</v>
      </c>
      <c r="M216" s="95">
        <v>0.21753347169745457</v>
      </c>
      <c r="N216" s="95">
        <v>0.21779350326403976</v>
      </c>
      <c r="O216" s="95">
        <v>0.21673608310626877</v>
      </c>
      <c r="P216" s="95">
        <v>0.21760489609894207</v>
      </c>
      <c r="Q216" s="95">
        <v>0.21702501345231612</v>
      </c>
      <c r="R216" s="95">
        <v>0.21722344116406192</v>
      </c>
    </row>
    <row r="217" spans="1:19">
      <c r="A217" s="876">
        <v>217</v>
      </c>
      <c r="B217" s="44" t="s">
        <v>7</v>
      </c>
      <c r="C217" s="621" t="s">
        <v>94</v>
      </c>
      <c r="D217" s="383">
        <v>1721498.8742081448</v>
      </c>
      <c r="E217" s="384">
        <v>1657050.0221719458</v>
      </c>
      <c r="F217" s="384">
        <v>1633868.3588235294</v>
      </c>
      <c r="G217" s="384">
        <v>1574335.6303167418</v>
      </c>
      <c r="H217" s="384">
        <v>1635748.8552036199</v>
      </c>
      <c r="I217" s="384">
        <v>1677062.3674208145</v>
      </c>
      <c r="J217" s="384">
        <v>1680840.4669683259</v>
      </c>
      <c r="K217" s="384">
        <v>1792500.1746606336</v>
      </c>
      <c r="L217" s="384">
        <v>1788570.323529412</v>
      </c>
      <c r="M217" s="384">
        <v>1788191.6950226242</v>
      </c>
      <c r="N217" s="384">
        <v>1777949.4710407241</v>
      </c>
      <c r="O217" s="384">
        <v>1701214.3882352943</v>
      </c>
      <c r="P217" s="384">
        <v>1758861.1968325791</v>
      </c>
      <c r="Q217" s="384">
        <v>1740427.5230769231</v>
      </c>
      <c r="R217" s="384">
        <v>1654312.2846153846</v>
      </c>
    </row>
    <row r="218" spans="1:19">
      <c r="A218" s="876">
        <v>218</v>
      </c>
      <c r="B218" s="43" t="s">
        <v>7</v>
      </c>
      <c r="C218" s="622" t="s">
        <v>49</v>
      </c>
      <c r="D218" s="96">
        <v>8760</v>
      </c>
      <c r="E218" s="17">
        <v>8760</v>
      </c>
      <c r="F218" s="17">
        <v>8760</v>
      </c>
      <c r="G218" s="17">
        <v>8784</v>
      </c>
      <c r="H218" s="17">
        <v>8760</v>
      </c>
      <c r="I218" s="17">
        <v>8760</v>
      </c>
      <c r="J218" s="17">
        <v>8760</v>
      </c>
      <c r="K218" s="17">
        <v>8784</v>
      </c>
      <c r="L218" s="17">
        <v>8760</v>
      </c>
      <c r="M218" s="17">
        <v>8760</v>
      </c>
      <c r="N218" s="17">
        <v>8760</v>
      </c>
      <c r="O218" s="17">
        <v>8784</v>
      </c>
      <c r="P218" s="17">
        <v>8760</v>
      </c>
      <c r="Q218" s="17">
        <v>8760</v>
      </c>
      <c r="R218" s="17">
        <v>8760</v>
      </c>
    </row>
    <row r="219" spans="1:19">
      <c r="A219" s="876">
        <v>219</v>
      </c>
      <c r="B219" s="43" t="s">
        <v>7</v>
      </c>
      <c r="C219" s="166" t="s">
        <v>50</v>
      </c>
      <c r="D219" s="97">
        <v>48117305.32</v>
      </c>
      <c r="E219" s="85">
        <v>47055754.880000003</v>
      </c>
      <c r="F219" s="85">
        <v>54358339.490000002</v>
      </c>
      <c r="G219" s="85">
        <v>48213822.210000001</v>
      </c>
      <c r="H219" s="85">
        <v>58346203.759999998</v>
      </c>
      <c r="I219" s="85">
        <v>58185081.43</v>
      </c>
      <c r="J219" s="85">
        <v>66883311.450000003</v>
      </c>
      <c r="K219" s="85">
        <v>67473049.239999995</v>
      </c>
      <c r="L219" s="85">
        <v>73355248.129999995</v>
      </c>
      <c r="M219" s="85">
        <v>71641716.049999997</v>
      </c>
      <c r="N219" s="85">
        <v>79058643.379999995</v>
      </c>
      <c r="O219" s="85">
        <v>69102494.620000005</v>
      </c>
      <c r="P219" s="85">
        <v>85997227.870000005</v>
      </c>
      <c r="Q219" s="85">
        <v>90963075.420000002</v>
      </c>
      <c r="R219" s="85">
        <v>103268769.81</v>
      </c>
    </row>
    <row r="220" spans="1:19">
      <c r="A220" s="876">
        <v>220</v>
      </c>
      <c r="B220" s="43" t="s">
        <v>7</v>
      </c>
      <c r="C220" s="166" t="s">
        <v>51</v>
      </c>
      <c r="D220" s="98">
        <v>27.596392160384855</v>
      </c>
      <c r="E220" s="86">
        <v>29.032974297052203</v>
      </c>
      <c r="F220" s="86">
        <v>32.088605207220006</v>
      </c>
      <c r="G220" s="86">
        <v>32.863790469340202</v>
      </c>
      <c r="H220" s="86">
        <v>34.118480227878798</v>
      </c>
      <c r="I220" s="86">
        <v>35.167952580332866</v>
      </c>
      <c r="J220" s="86">
        <v>36.201464408802337</v>
      </c>
      <c r="K220" s="86">
        <v>37.817543146005896</v>
      </c>
      <c r="L220" s="86">
        <v>38.946044818875009</v>
      </c>
      <c r="M220" s="86">
        <v>40.428662475530707</v>
      </c>
      <c r="N220" s="86">
        <v>42.322940713905616</v>
      </c>
      <c r="O220" s="86">
        <v>43.216812974792418</v>
      </c>
      <c r="P220" s="86">
        <v>46.356529084228789</v>
      </c>
      <c r="Q220" s="86">
        <v>52.74403382717248</v>
      </c>
      <c r="R220" s="86">
        <v>56.871337361977915</v>
      </c>
    </row>
    <row r="221" spans="1:19">
      <c r="A221" s="876">
        <v>221</v>
      </c>
      <c r="B221" s="43" t="s">
        <v>7</v>
      </c>
      <c r="C221" s="166" t="s">
        <v>52</v>
      </c>
      <c r="D221" s="99">
        <v>90336.04</v>
      </c>
      <c r="E221" s="87">
        <v>84685.329999999987</v>
      </c>
      <c r="F221" s="87">
        <v>89163.430000000008</v>
      </c>
      <c r="G221" s="87">
        <v>78448.789999999994</v>
      </c>
      <c r="H221" s="87">
        <v>91308.74</v>
      </c>
      <c r="I221" s="87">
        <v>91457.050000000017</v>
      </c>
      <c r="J221" s="87">
        <v>104589.73999999999</v>
      </c>
      <c r="K221" s="87">
        <v>104168.42</v>
      </c>
      <c r="L221" s="87">
        <v>112346.85</v>
      </c>
      <c r="M221" s="87">
        <v>109162.3</v>
      </c>
      <c r="N221" s="87">
        <v>117578.13999999998</v>
      </c>
      <c r="O221" s="87">
        <v>105043.68</v>
      </c>
      <c r="P221" s="87">
        <v>122188.28</v>
      </c>
      <c r="Q221" s="87">
        <v>118060.28000000001</v>
      </c>
      <c r="R221" s="87">
        <v>127666.71</v>
      </c>
    </row>
    <row r="222" spans="1:19">
      <c r="A222" s="876">
        <v>222</v>
      </c>
      <c r="B222" s="43" t="s">
        <v>7</v>
      </c>
      <c r="C222" s="166" t="s">
        <v>53</v>
      </c>
      <c r="D222" s="98">
        <v>5.1809817060142316E-2</v>
      </c>
      <c r="E222" s="86">
        <v>5.2250081111171055E-2</v>
      </c>
      <c r="F222" s="86">
        <v>5.2634611929563133E-2</v>
      </c>
      <c r="G222" s="86">
        <v>5.3472727922378734E-2</v>
      </c>
      <c r="H222" s="86">
        <v>5.3393626998201917E-2</v>
      </c>
      <c r="I222" s="86">
        <v>5.5278038948980333E-2</v>
      </c>
      <c r="J222" s="86">
        <v>5.6610560512788274E-2</v>
      </c>
      <c r="K222" s="86">
        <v>5.8384699701193817E-2</v>
      </c>
      <c r="L222" s="86">
        <v>5.9647613046107335E-2</v>
      </c>
      <c r="M222" s="86">
        <v>6.1602178522252554E-2</v>
      </c>
      <c r="N222" s="86">
        <v>6.2943815321401919E-2</v>
      </c>
      <c r="O222" s="86">
        <v>6.569448900083634E-2</v>
      </c>
      <c r="P222" s="86">
        <v>6.5865199331010607E-2</v>
      </c>
      <c r="Q222" s="86">
        <v>6.8456078174730817E-2</v>
      </c>
      <c r="R222" s="86">
        <v>7.0307572634613916E-2</v>
      </c>
    </row>
    <row r="223" spans="1:19" s="460" customFormat="1">
      <c r="A223" s="876">
        <v>223</v>
      </c>
      <c r="B223" s="783" t="s">
        <v>7</v>
      </c>
      <c r="C223" s="785" t="s">
        <v>228</v>
      </c>
      <c r="D223" s="784">
        <v>48207641.359999999</v>
      </c>
      <c r="E223" s="784">
        <v>47140440.210000001</v>
      </c>
      <c r="F223" s="784">
        <v>54447502.920000002</v>
      </c>
      <c r="G223" s="784">
        <v>48292271</v>
      </c>
      <c r="H223" s="784">
        <v>58437512.5</v>
      </c>
      <c r="I223" s="784">
        <v>58276538.479999997</v>
      </c>
      <c r="J223" s="784">
        <v>66987901.190000005</v>
      </c>
      <c r="K223" s="784">
        <v>67577217.659999996</v>
      </c>
      <c r="L223" s="784">
        <v>73467594.979999989</v>
      </c>
      <c r="M223" s="784">
        <v>71750878.349999994</v>
      </c>
      <c r="N223" s="784">
        <v>79176221.519999996</v>
      </c>
      <c r="O223" s="784">
        <v>69207538.300000012</v>
      </c>
      <c r="P223" s="784">
        <v>86119416.150000006</v>
      </c>
      <c r="Q223" s="784">
        <v>91081135.700000003</v>
      </c>
      <c r="R223" s="784">
        <v>103396436.52</v>
      </c>
      <c r="S223" s="32"/>
    </row>
    <row r="224" spans="1:19" s="460" customFormat="1">
      <c r="A224" s="876">
        <v>224</v>
      </c>
      <c r="B224" s="786" t="s">
        <v>7</v>
      </c>
      <c r="C224" s="788" t="s">
        <v>229</v>
      </c>
      <c r="D224" s="787">
        <v>27.648201977444998</v>
      </c>
      <c r="E224" s="787">
        <v>29.085224378163375</v>
      </c>
      <c r="F224" s="787">
        <v>32.141239819149568</v>
      </c>
      <c r="G224" s="787">
        <v>32.917263197262585</v>
      </c>
      <c r="H224" s="787">
        <v>34.171873854876999</v>
      </c>
      <c r="I224" s="787">
        <v>35.223230619281843</v>
      </c>
      <c r="J224" s="787">
        <v>36.258074969315125</v>
      </c>
      <c r="K224" s="787">
        <v>37.875927845707089</v>
      </c>
      <c r="L224" s="787">
        <v>39.005692431921119</v>
      </c>
      <c r="M224" s="787">
        <v>40.490264654052957</v>
      </c>
      <c r="N224" s="787">
        <v>42.38588452922702</v>
      </c>
      <c r="O224" s="787">
        <v>43.282507463793259</v>
      </c>
      <c r="P224" s="787">
        <v>46.422394283559804</v>
      </c>
      <c r="Q224" s="787">
        <v>52.812489905347206</v>
      </c>
      <c r="R224" s="787">
        <v>56.941644934612526</v>
      </c>
      <c r="S224" s="32"/>
    </row>
    <row r="225" spans="1:18" ht="15.75" thickBot="1">
      <c r="A225" s="876">
        <v>225</v>
      </c>
      <c r="B225" s="42"/>
      <c r="C225" s="185"/>
      <c r="D225" s="71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</row>
    <row r="226" spans="1:18">
      <c r="A226" s="876">
        <v>226</v>
      </c>
      <c r="B226" s="188" t="s">
        <v>32</v>
      </c>
      <c r="C226" s="189" t="s">
        <v>33</v>
      </c>
      <c r="D226" s="100" t="s">
        <v>326</v>
      </c>
      <c r="E226" s="101" t="s">
        <v>327</v>
      </c>
      <c r="F226" s="101" t="s">
        <v>328</v>
      </c>
      <c r="G226" s="101" t="s">
        <v>329</v>
      </c>
      <c r="H226" s="101" t="s">
        <v>330</v>
      </c>
      <c r="I226" s="101" t="s">
        <v>331</v>
      </c>
      <c r="J226" s="101" t="s">
        <v>332</v>
      </c>
      <c r="K226" s="101" t="s">
        <v>333</v>
      </c>
      <c r="L226" s="101" t="s">
        <v>334</v>
      </c>
      <c r="M226" s="101" t="s">
        <v>335</v>
      </c>
      <c r="N226" s="101" t="s">
        <v>336</v>
      </c>
      <c r="O226" s="101" t="s">
        <v>337</v>
      </c>
      <c r="P226" s="101" t="s">
        <v>338</v>
      </c>
      <c r="Q226" s="101" t="s">
        <v>339</v>
      </c>
      <c r="R226" s="101" t="s">
        <v>340</v>
      </c>
    </row>
    <row r="227" spans="1:18">
      <c r="A227" s="876">
        <v>227</v>
      </c>
      <c r="B227" s="75" t="s">
        <v>8</v>
      </c>
      <c r="C227" s="163" t="s">
        <v>34</v>
      </c>
      <c r="D227" s="75">
        <v>223</v>
      </c>
      <c r="E227" s="76">
        <v>223</v>
      </c>
      <c r="F227" s="76">
        <v>223</v>
      </c>
      <c r="G227" s="76">
        <v>223</v>
      </c>
      <c r="H227" s="76">
        <v>223</v>
      </c>
      <c r="I227" s="76">
        <v>223</v>
      </c>
      <c r="J227" s="76">
        <v>223</v>
      </c>
      <c r="K227" s="76">
        <v>223</v>
      </c>
      <c r="L227" s="76">
        <v>223</v>
      </c>
      <c r="M227" s="76">
        <v>223</v>
      </c>
      <c r="N227" s="76">
        <v>223</v>
      </c>
      <c r="O227" s="76">
        <v>223</v>
      </c>
      <c r="P227" s="76">
        <v>223</v>
      </c>
      <c r="Q227" s="76">
        <v>223</v>
      </c>
      <c r="R227" s="76">
        <v>223</v>
      </c>
    </row>
    <row r="228" spans="1:18">
      <c r="A228" s="876">
        <v>228</v>
      </c>
      <c r="B228" s="96" t="s">
        <v>8</v>
      </c>
      <c r="C228" s="166" t="s">
        <v>35</v>
      </c>
      <c r="D228" s="90">
        <v>852147.37013574655</v>
      </c>
      <c r="E228" s="91">
        <v>848530.36153846164</v>
      </c>
      <c r="F228" s="91">
        <v>786835.16289592755</v>
      </c>
      <c r="G228" s="91">
        <v>841726.00226244342</v>
      </c>
      <c r="H228" s="91">
        <v>789216.89185520366</v>
      </c>
      <c r="I228" s="91">
        <v>856446.90045248868</v>
      </c>
      <c r="J228" s="91">
        <v>764488.17601809942</v>
      </c>
      <c r="K228" s="91">
        <v>909221.07963800896</v>
      </c>
      <c r="L228" s="91">
        <v>855895.05113122182</v>
      </c>
      <c r="M228" s="91">
        <v>910569.43438914022</v>
      </c>
      <c r="N228" s="91">
        <v>852356.04298642545</v>
      </c>
      <c r="O228" s="91">
        <v>908958.64208144799</v>
      </c>
      <c r="P228" s="91">
        <v>847445.55158371048</v>
      </c>
      <c r="Q228" s="91">
        <v>888270.60542986426</v>
      </c>
      <c r="R228" s="91">
        <v>752311.35158371052</v>
      </c>
    </row>
    <row r="229" spans="1:18">
      <c r="A229" s="876">
        <v>229</v>
      </c>
      <c r="B229" s="96" t="s">
        <v>8</v>
      </c>
      <c r="C229" s="166" t="s">
        <v>36</v>
      </c>
      <c r="D229" s="88">
        <v>1687775.96</v>
      </c>
      <c r="E229" s="89">
        <v>1679986.96</v>
      </c>
      <c r="F229" s="89">
        <v>1555069.96</v>
      </c>
      <c r="G229" s="89">
        <v>1664567.48</v>
      </c>
      <c r="H229" s="89">
        <v>1560345</v>
      </c>
      <c r="I229" s="89">
        <v>1697178.46</v>
      </c>
      <c r="J229" s="89">
        <v>1521541.98</v>
      </c>
      <c r="K229" s="89">
        <v>1829371.46</v>
      </c>
      <c r="L229" s="89">
        <v>1713606.97</v>
      </c>
      <c r="M229" s="89">
        <v>1814634</v>
      </c>
      <c r="N229" s="89">
        <v>1697606</v>
      </c>
      <c r="O229" s="89">
        <v>1810776.46</v>
      </c>
      <c r="P229" s="89">
        <v>1686903.95</v>
      </c>
      <c r="Q229" s="89">
        <v>1766425.96</v>
      </c>
      <c r="R229" s="89">
        <v>1495278</v>
      </c>
    </row>
    <row r="230" spans="1:18">
      <c r="A230" s="876">
        <v>230</v>
      </c>
      <c r="B230" s="171" t="s">
        <v>8</v>
      </c>
      <c r="C230" s="172" t="s">
        <v>95</v>
      </c>
      <c r="D230" s="77">
        <v>0.8639842537420398</v>
      </c>
      <c r="E230" s="78">
        <v>0.85999701046337818</v>
      </c>
      <c r="F230" s="78">
        <v>0.79605112926674448</v>
      </c>
      <c r="G230" s="78">
        <v>0.84977551928904571</v>
      </c>
      <c r="H230" s="78">
        <v>0.79875145893482402</v>
      </c>
      <c r="I230" s="78">
        <v>0.86879745889387139</v>
      </c>
      <c r="J230" s="78">
        <v>0.778887923091099</v>
      </c>
      <c r="K230" s="78">
        <v>0.93390931943117117</v>
      </c>
      <c r="L230" s="78">
        <v>0.87720732743616514</v>
      </c>
      <c r="M230" s="78">
        <v>0.92892376681614353</v>
      </c>
      <c r="N230" s="78">
        <v>0.86901631959375059</v>
      </c>
      <c r="O230" s="78">
        <v>0.92441641753861481</v>
      </c>
      <c r="P230" s="78">
        <v>0.8635378657575199</v>
      </c>
      <c r="Q230" s="78">
        <v>0.90424573581505818</v>
      </c>
      <c r="R230" s="78">
        <v>0.76544320904232444</v>
      </c>
    </row>
    <row r="231" spans="1:18">
      <c r="A231" s="876">
        <v>231</v>
      </c>
      <c r="B231" s="96" t="s">
        <v>8</v>
      </c>
      <c r="C231" s="166" t="s">
        <v>268</v>
      </c>
      <c r="D231" s="88">
        <v>18832456.879999999</v>
      </c>
      <c r="E231" s="89">
        <v>18752520.990000002</v>
      </c>
      <c r="F231" s="89">
        <v>17389057.099999998</v>
      </c>
      <c r="G231" s="89">
        <v>18602144.649999999</v>
      </c>
      <c r="H231" s="89">
        <v>17441693.309999999</v>
      </c>
      <c r="I231" s="89">
        <v>18927476.5</v>
      </c>
      <c r="J231" s="89">
        <v>16895188.689999998</v>
      </c>
      <c r="K231" s="89">
        <v>20093785.860000003</v>
      </c>
      <c r="L231" s="89">
        <v>18915280.629999999</v>
      </c>
      <c r="M231" s="89">
        <v>20123584.5</v>
      </c>
      <c r="N231" s="89">
        <v>18837068.550000001</v>
      </c>
      <c r="O231" s="89">
        <v>20087985.989999998</v>
      </c>
      <c r="P231" s="89">
        <v>18728546.689999998</v>
      </c>
      <c r="Q231" s="89">
        <v>19630780.379999999</v>
      </c>
      <c r="R231" s="89">
        <v>16626080.870000001</v>
      </c>
    </row>
    <row r="232" spans="1:18">
      <c r="A232" s="876">
        <v>232</v>
      </c>
      <c r="B232" s="171" t="s">
        <v>8</v>
      </c>
      <c r="C232" s="172" t="s">
        <v>269</v>
      </c>
      <c r="D232" s="92">
        <v>11.158149734518082</v>
      </c>
      <c r="E232" s="93">
        <v>11.162301515721291</v>
      </c>
      <c r="F232" s="93">
        <v>11.182170286409493</v>
      </c>
      <c r="G232" s="93">
        <v>11.17536229291227</v>
      </c>
      <c r="H232" s="93">
        <v>11.17810055468502</v>
      </c>
      <c r="I232" s="93">
        <v>11.152319538630016</v>
      </c>
      <c r="J232" s="93">
        <v>11.103991156392542</v>
      </c>
      <c r="K232" s="93">
        <v>10.983983460636258</v>
      </c>
      <c r="L232" s="93">
        <v>11.038284134663622</v>
      </c>
      <c r="M232" s="93">
        <v>11.089610632226664</v>
      </c>
      <c r="N232" s="93">
        <v>11.096254696319406</v>
      </c>
      <c r="O232" s="93">
        <v>11.09357584094063</v>
      </c>
      <c r="P232" s="93">
        <v>11.102319542259652</v>
      </c>
      <c r="Q232" s="93">
        <v>11.113276652704991</v>
      </c>
      <c r="R232" s="93">
        <v>11.119056703837012</v>
      </c>
    </row>
    <row r="233" spans="1:18">
      <c r="A233" s="876">
        <v>233</v>
      </c>
      <c r="B233" s="96" t="s">
        <v>8</v>
      </c>
      <c r="C233" s="166" t="s">
        <v>37</v>
      </c>
      <c r="D233" s="626">
        <v>41205376</v>
      </c>
      <c r="E233" s="627">
        <v>42736980.5</v>
      </c>
      <c r="F233" s="627">
        <v>42811859</v>
      </c>
      <c r="G233" s="627">
        <v>46412291.75</v>
      </c>
      <c r="H233" s="627">
        <v>45697229.25</v>
      </c>
      <c r="I233" s="627">
        <v>51066285</v>
      </c>
      <c r="J233" s="627">
        <v>46951695.75</v>
      </c>
      <c r="K233" s="627">
        <v>58633619.5</v>
      </c>
      <c r="L233" s="627">
        <v>56859322.5</v>
      </c>
      <c r="M233" s="627">
        <v>62906180</v>
      </c>
      <c r="N233" s="627">
        <v>61823202</v>
      </c>
      <c r="O233" s="627">
        <v>67254486</v>
      </c>
      <c r="P233" s="627">
        <v>68340507.25</v>
      </c>
      <c r="Q233" s="627">
        <v>82370747.5</v>
      </c>
      <c r="R233" s="627">
        <v>75349428</v>
      </c>
    </row>
    <row r="234" spans="1:18">
      <c r="A234" s="876">
        <v>234</v>
      </c>
      <c r="B234" s="171" t="s">
        <v>8</v>
      </c>
      <c r="C234" s="172" t="s">
        <v>270</v>
      </c>
      <c r="D234" s="79">
        <v>2.1879978944096221</v>
      </c>
      <c r="E234" s="80">
        <v>2.27899920884184</v>
      </c>
      <c r="F234" s="80">
        <v>2.46200002414162</v>
      </c>
      <c r="G234" s="80">
        <v>2.4949968201650341</v>
      </c>
      <c r="H234" s="80">
        <v>2.6199995859232317</v>
      </c>
      <c r="I234" s="80">
        <v>2.6979975381292904</v>
      </c>
      <c r="J234" s="80">
        <v>2.7789980101133755</v>
      </c>
      <c r="K234" s="80">
        <v>2.9179976291436396</v>
      </c>
      <c r="L234" s="80">
        <v>3.0059994145590427</v>
      </c>
      <c r="M234" s="80">
        <v>3.1259927872193942</v>
      </c>
      <c r="N234" s="80">
        <v>3.2819969750548048</v>
      </c>
      <c r="O234" s="80">
        <v>3.3479954652238386</v>
      </c>
      <c r="P234" s="80">
        <v>3.6490021559702779</v>
      </c>
      <c r="Q234" s="80">
        <v>4.1959996447171299</v>
      </c>
      <c r="R234" s="80">
        <v>4.5320017741499168</v>
      </c>
    </row>
    <row r="235" spans="1:18">
      <c r="A235" s="876">
        <v>235</v>
      </c>
      <c r="B235" s="96" t="s">
        <v>8</v>
      </c>
      <c r="C235" s="166" t="s">
        <v>38</v>
      </c>
      <c r="D235" s="626">
        <v>5885275.8400000008</v>
      </c>
      <c r="E235" s="627">
        <v>6565388.9900000002</v>
      </c>
      <c r="F235" s="627">
        <v>7582762.1500000013</v>
      </c>
      <c r="G235" s="627">
        <v>8870476.2699999996</v>
      </c>
      <c r="H235" s="627">
        <v>8513244.25</v>
      </c>
      <c r="I235" s="627">
        <v>9494022.9299999997</v>
      </c>
      <c r="J235" s="627">
        <v>8733650.8299999982</v>
      </c>
      <c r="K235" s="627">
        <v>10778659.379999999</v>
      </c>
      <c r="L235" s="627">
        <v>10367329.919999998</v>
      </c>
      <c r="M235" s="627">
        <v>11276120.99</v>
      </c>
      <c r="N235" s="627">
        <v>10835807.509999998</v>
      </c>
      <c r="O235" s="627">
        <v>11871435.75</v>
      </c>
      <c r="P235" s="627">
        <v>11364654</v>
      </c>
      <c r="Q235" s="627">
        <v>12230725.439999999</v>
      </c>
      <c r="R235" s="627">
        <v>10644873.040000001</v>
      </c>
    </row>
    <row r="236" spans="1:18">
      <c r="A236" s="876">
        <v>236</v>
      </c>
      <c r="B236" s="171" t="s">
        <v>8</v>
      </c>
      <c r="C236" s="172" t="s">
        <v>39</v>
      </c>
      <c r="D236" s="81">
        <v>3.4870006324773111</v>
      </c>
      <c r="E236" s="82">
        <v>3.9079999704283419</v>
      </c>
      <c r="F236" s="82">
        <v>4.8761549930525323</v>
      </c>
      <c r="G236" s="82">
        <v>5.3289976985492951</v>
      </c>
      <c r="H236" s="82">
        <v>5.4560012369059407</v>
      </c>
      <c r="I236" s="82">
        <v>5.5940039033962288</v>
      </c>
      <c r="J236" s="82">
        <v>5.7399999111427729</v>
      </c>
      <c r="K236" s="82">
        <v>5.8920014965139993</v>
      </c>
      <c r="L236" s="82">
        <v>6.0500045234993403</v>
      </c>
      <c r="M236" s="82">
        <v>6.2139919069079497</v>
      </c>
      <c r="N236" s="82">
        <v>6.3829931739166792</v>
      </c>
      <c r="O236" s="82">
        <v>6.5559918699186097</v>
      </c>
      <c r="P236" s="82">
        <v>6.7369893822348335</v>
      </c>
      <c r="Q236" s="82">
        <v>6.9239955237070907</v>
      </c>
      <c r="R236" s="82">
        <v>7.1189926154200096</v>
      </c>
    </row>
    <row r="237" spans="1:18">
      <c r="A237" s="876">
        <v>237</v>
      </c>
      <c r="B237" s="96" t="s">
        <v>8</v>
      </c>
      <c r="C237" s="166" t="s">
        <v>40</v>
      </c>
      <c r="D237" s="88">
        <v>17.840000000000003</v>
      </c>
      <c r="E237" s="89">
        <v>15.580000000000002</v>
      </c>
      <c r="F237" s="89">
        <v>16.12</v>
      </c>
      <c r="G237" s="89">
        <v>15.120000000000001</v>
      </c>
      <c r="H237" s="89">
        <v>15.590000000000002</v>
      </c>
      <c r="I237" s="89">
        <v>15.040000000000003</v>
      </c>
      <c r="J237" s="89">
        <v>14.96</v>
      </c>
      <c r="K237" s="89">
        <v>15.120000000000003</v>
      </c>
      <c r="L237" s="89">
        <v>16.14</v>
      </c>
      <c r="M237" s="89">
        <v>15.660000000000004</v>
      </c>
      <c r="N237" s="89">
        <v>17.200000000000003</v>
      </c>
      <c r="O237" s="89">
        <v>16.21</v>
      </c>
      <c r="P237" s="89">
        <v>16.04</v>
      </c>
      <c r="Q237" s="89">
        <v>15.13</v>
      </c>
      <c r="R237" s="89">
        <v>14.42</v>
      </c>
    </row>
    <row r="238" spans="1:18">
      <c r="A238" s="876">
        <v>238</v>
      </c>
      <c r="B238" s="96" t="s">
        <v>8</v>
      </c>
      <c r="C238" s="166" t="s">
        <v>41</v>
      </c>
      <c r="D238" s="88">
        <v>8479</v>
      </c>
      <c r="E238" s="89">
        <v>8479</v>
      </c>
      <c r="F238" s="89">
        <v>7992</v>
      </c>
      <c r="G238" s="89">
        <v>8502</v>
      </c>
      <c r="H238" s="89">
        <v>7992</v>
      </c>
      <c r="I238" s="89">
        <v>8479</v>
      </c>
      <c r="J238" s="89">
        <v>7224</v>
      </c>
      <c r="K238" s="89">
        <v>8502</v>
      </c>
      <c r="L238" s="89">
        <v>7992</v>
      </c>
      <c r="M238" s="89">
        <v>8479</v>
      </c>
      <c r="N238" s="89">
        <v>7992</v>
      </c>
      <c r="O238" s="89">
        <v>8502</v>
      </c>
      <c r="P238" s="89">
        <v>7992</v>
      </c>
      <c r="Q238" s="89">
        <v>8479</v>
      </c>
      <c r="R238" s="89">
        <v>7225</v>
      </c>
    </row>
    <row r="239" spans="1:18">
      <c r="A239" s="876">
        <v>239</v>
      </c>
      <c r="B239" s="96" t="s">
        <v>8</v>
      </c>
      <c r="C239" s="166" t="s">
        <v>271</v>
      </c>
      <c r="D239" s="88">
        <v>25561.259999999995</v>
      </c>
      <c r="E239" s="89">
        <v>22343.769999999997</v>
      </c>
      <c r="F239" s="89">
        <v>23118.35</v>
      </c>
      <c r="G239" s="89">
        <v>21688.359999999993</v>
      </c>
      <c r="H239" s="89">
        <v>22343.769999999997</v>
      </c>
      <c r="I239" s="89">
        <v>21569.189999999995</v>
      </c>
      <c r="J239" s="89">
        <v>21450.010000000002</v>
      </c>
      <c r="K239" s="89">
        <v>21688.36</v>
      </c>
      <c r="L239" s="89">
        <v>23118.339999999997</v>
      </c>
      <c r="M239" s="89">
        <v>22462.940000000002</v>
      </c>
      <c r="N239" s="89">
        <v>24667.510000000002</v>
      </c>
      <c r="O239" s="89">
        <v>23237.519999999997</v>
      </c>
      <c r="P239" s="89">
        <v>22999.190000000002</v>
      </c>
      <c r="Q239" s="89">
        <v>21688.359999999993</v>
      </c>
      <c r="R239" s="89">
        <v>20675.43</v>
      </c>
    </row>
    <row r="240" spans="1:18">
      <c r="A240" s="876">
        <v>240</v>
      </c>
      <c r="B240" s="171" t="s">
        <v>8</v>
      </c>
      <c r="C240" s="177" t="s">
        <v>96</v>
      </c>
      <c r="D240" s="83">
        <v>0.89261729717894434</v>
      </c>
      <c r="E240" s="84">
        <v>0.8884979138647473</v>
      </c>
      <c r="F240" s="84">
        <v>0.87254853508216734</v>
      </c>
      <c r="G240" s="84">
        <v>0.87796143983003738</v>
      </c>
      <c r="H240" s="84">
        <v>0.87550835588952181</v>
      </c>
      <c r="I240" s="84">
        <v>0.89759001532141924</v>
      </c>
      <c r="J240" s="84">
        <v>0.94449864427990404</v>
      </c>
      <c r="K240" s="84">
        <v>0.9648858459048939</v>
      </c>
      <c r="L240" s="84">
        <v>0.96150352706967057</v>
      </c>
      <c r="M240" s="84">
        <v>0.95970895120997957</v>
      </c>
      <c r="N240" s="84">
        <v>0.95252539535050751</v>
      </c>
      <c r="O240" s="84">
        <v>0.95507807711823012</v>
      </c>
      <c r="P240" s="84">
        <v>0.94652048348797224</v>
      </c>
      <c r="Q240" s="84">
        <v>0.93421307297321743</v>
      </c>
      <c r="R240" s="84">
        <v>0.92806678355858307</v>
      </c>
    </row>
    <row r="241" spans="1:19">
      <c r="A241" s="876">
        <v>241</v>
      </c>
      <c r="B241" s="96" t="s">
        <v>8</v>
      </c>
      <c r="C241" s="166" t="s">
        <v>42</v>
      </c>
      <c r="D241" s="626">
        <v>584121.07999999996</v>
      </c>
      <c r="E241" s="627">
        <v>493696.79000000004</v>
      </c>
      <c r="F241" s="627">
        <v>501174.51999999996</v>
      </c>
      <c r="G241" s="627">
        <v>480435.31000000006</v>
      </c>
      <c r="H241" s="627">
        <v>506969.55</v>
      </c>
      <c r="I241" s="627">
        <v>503800.94999999995</v>
      </c>
      <c r="J241" s="627">
        <v>515024</v>
      </c>
      <c r="K241" s="627">
        <v>535539.18999999994</v>
      </c>
      <c r="L241" s="627">
        <v>586302.99</v>
      </c>
      <c r="M241" s="627">
        <v>586344.13</v>
      </c>
      <c r="N241" s="627">
        <v>662975.46</v>
      </c>
      <c r="O241" s="627">
        <v>642431.72999999986</v>
      </c>
      <c r="P241" s="627">
        <v>654238.16999999993</v>
      </c>
      <c r="Q241" s="627">
        <v>633268.37000000011</v>
      </c>
      <c r="R241" s="627">
        <v>620085.53999999992</v>
      </c>
    </row>
    <row r="242" spans="1:19">
      <c r="A242" s="876">
        <v>242</v>
      </c>
      <c r="B242" s="96" t="s">
        <v>8</v>
      </c>
      <c r="C242" s="628" t="s">
        <v>297</v>
      </c>
      <c r="D242" s="626">
        <v>0</v>
      </c>
      <c r="E242" s="627">
        <v>0</v>
      </c>
      <c r="F242" s="627">
        <v>0</v>
      </c>
      <c r="G242" s="627">
        <v>0</v>
      </c>
      <c r="H242" s="627">
        <v>0</v>
      </c>
      <c r="I242" s="627">
        <v>0</v>
      </c>
      <c r="J242" s="627">
        <v>0</v>
      </c>
      <c r="K242" s="627">
        <v>0</v>
      </c>
      <c r="L242" s="627">
        <v>0</v>
      </c>
      <c r="M242" s="627">
        <v>0</v>
      </c>
      <c r="N242" s="627">
        <v>0</v>
      </c>
      <c r="O242" s="627">
        <v>0</v>
      </c>
      <c r="P242" s="627">
        <v>0</v>
      </c>
      <c r="Q242" s="627">
        <v>0</v>
      </c>
      <c r="R242" s="627">
        <v>0</v>
      </c>
    </row>
    <row r="243" spans="1:19">
      <c r="A243" s="876">
        <v>243</v>
      </c>
      <c r="B243" s="96" t="s">
        <v>8</v>
      </c>
      <c r="C243" s="166" t="s">
        <v>43</v>
      </c>
      <c r="D243" s="88">
        <v>1602.92</v>
      </c>
      <c r="E243" s="89">
        <v>1689.7399999999998</v>
      </c>
      <c r="F243" s="89">
        <v>1654.14</v>
      </c>
      <c r="G243" s="89">
        <v>1769.26</v>
      </c>
      <c r="H243" s="89">
        <v>1659.09</v>
      </c>
      <c r="I243" s="89">
        <v>1800.1499999999999</v>
      </c>
      <c r="J243" s="89">
        <v>1607.0900000000001</v>
      </c>
      <c r="K243" s="89">
        <v>1910.9700000000003</v>
      </c>
      <c r="L243" s="89">
        <v>1799.17</v>
      </c>
      <c r="M243" s="89">
        <v>1913.8700000000001</v>
      </c>
      <c r="N243" s="89">
        <v>1791.8799999999999</v>
      </c>
      <c r="O243" s="89">
        <v>1910.5800000000002</v>
      </c>
      <c r="P243" s="89">
        <v>1781.3900000000003</v>
      </c>
      <c r="Q243" s="89">
        <v>1866.9899999999996</v>
      </c>
      <c r="R243" s="89">
        <v>1581.44</v>
      </c>
    </row>
    <row r="244" spans="1:19">
      <c r="A244" s="876">
        <v>244</v>
      </c>
      <c r="B244" s="96" t="s">
        <v>8</v>
      </c>
      <c r="C244" s="166" t="s">
        <v>44</v>
      </c>
      <c r="D244" s="626">
        <v>2204.83</v>
      </c>
      <c r="E244" s="627">
        <v>2324.23</v>
      </c>
      <c r="F244" s="627">
        <v>3253.7300000000005</v>
      </c>
      <c r="G244" s="627">
        <v>3480.1400000000003</v>
      </c>
      <c r="H244" s="627">
        <v>3334.76</v>
      </c>
      <c r="I244" s="627">
        <v>3708.33</v>
      </c>
      <c r="J244" s="627">
        <v>3407.01</v>
      </c>
      <c r="K244" s="627">
        <v>4146.8</v>
      </c>
      <c r="L244" s="627">
        <v>4012.0899999999997</v>
      </c>
      <c r="M244" s="627">
        <v>4382.7800000000007</v>
      </c>
      <c r="N244" s="627">
        <v>4228.8099999999995</v>
      </c>
      <c r="O244" s="627">
        <v>4623.55</v>
      </c>
      <c r="P244" s="627">
        <v>4435.67</v>
      </c>
      <c r="Q244" s="627">
        <v>4779.4600000000009</v>
      </c>
      <c r="R244" s="627">
        <v>4159.2000000000007</v>
      </c>
    </row>
    <row r="245" spans="1:19">
      <c r="A245" s="876">
        <v>245</v>
      </c>
      <c r="B245" s="171" t="s">
        <v>8</v>
      </c>
      <c r="C245" s="172" t="s">
        <v>45</v>
      </c>
      <c r="D245" s="92">
        <v>0.17022951495004301</v>
      </c>
      <c r="E245" s="93">
        <v>0.18021470296191888</v>
      </c>
      <c r="F245" s="93">
        <v>0.19025068357501687</v>
      </c>
      <c r="G245" s="93">
        <v>0.19022107754656128</v>
      </c>
      <c r="H245" s="93">
        <v>0.19024414321616118</v>
      </c>
      <c r="I245" s="93">
        <v>0.19021553137313363</v>
      </c>
      <c r="J245" s="93">
        <v>0.19024232631994362</v>
      </c>
      <c r="K245" s="93">
        <v>0.19020507268409798</v>
      </c>
      <c r="L245" s="93">
        <v>0.19023455535166439</v>
      </c>
      <c r="M245" s="93">
        <v>0.19021163948202172</v>
      </c>
      <c r="N245" s="93">
        <v>0.19025040921242489</v>
      </c>
      <c r="O245" s="93">
        <v>0.19022116014528348</v>
      </c>
      <c r="P245" s="93">
        <v>0.19023259300212156</v>
      </c>
      <c r="Q245" s="93">
        <v>0.19021047190789261</v>
      </c>
      <c r="R245" s="93">
        <v>0.19023605290571402</v>
      </c>
    </row>
    <row r="246" spans="1:19">
      <c r="A246" s="876">
        <v>246</v>
      </c>
      <c r="B246" s="96" t="s">
        <v>8</v>
      </c>
      <c r="C246" s="166" t="s">
        <v>46</v>
      </c>
      <c r="D246" s="88">
        <v>2040.3300000000002</v>
      </c>
      <c r="E246" s="89">
        <v>2030.59</v>
      </c>
      <c r="F246" s="89">
        <v>1876.58</v>
      </c>
      <c r="G246" s="89">
        <v>2011.69</v>
      </c>
      <c r="H246" s="89">
        <v>1882.3599999999997</v>
      </c>
      <c r="I246" s="89">
        <v>2051.2599999999998</v>
      </c>
      <c r="J246" s="89">
        <v>1830.54</v>
      </c>
      <c r="K246" s="89">
        <v>2191.8000000000002</v>
      </c>
      <c r="L246" s="89">
        <v>2059.1</v>
      </c>
      <c r="M246" s="89">
        <v>2193.94</v>
      </c>
      <c r="N246" s="89">
        <v>2048.87</v>
      </c>
      <c r="O246" s="89">
        <v>2189.36</v>
      </c>
      <c r="P246" s="89">
        <v>2035.93</v>
      </c>
      <c r="Q246" s="89">
        <v>2135.35</v>
      </c>
      <c r="R246" s="89">
        <v>1801.0700000000002</v>
      </c>
    </row>
    <row r="247" spans="1:19">
      <c r="A247" s="876">
        <v>247</v>
      </c>
      <c r="B247" s="96" t="s">
        <v>8</v>
      </c>
      <c r="C247" s="166" t="s">
        <v>47</v>
      </c>
      <c r="D247" s="626">
        <v>86456.26999999999</v>
      </c>
      <c r="E247" s="627">
        <v>86106.3</v>
      </c>
      <c r="F247" s="627">
        <v>80135.459999999992</v>
      </c>
      <c r="G247" s="627">
        <v>85350.37</v>
      </c>
      <c r="H247" s="627">
        <v>82415.030000000013</v>
      </c>
      <c r="I247" s="627">
        <v>91330.75</v>
      </c>
      <c r="J247" s="627">
        <v>85312.76</v>
      </c>
      <c r="K247" s="627">
        <v>102567.17</v>
      </c>
      <c r="L247" s="627">
        <v>99767.35</v>
      </c>
      <c r="M247" s="627">
        <v>108352.89</v>
      </c>
      <c r="N247" s="627">
        <v>104732.70999999999</v>
      </c>
      <c r="O247" s="627">
        <v>114093.33999999998</v>
      </c>
      <c r="P247" s="627">
        <v>109907.51999999999</v>
      </c>
      <c r="Q247" s="627">
        <v>117686.88</v>
      </c>
      <c r="R247" s="627">
        <v>103689.5</v>
      </c>
    </row>
    <row r="248" spans="1:19">
      <c r="A248" s="876">
        <v>248</v>
      </c>
      <c r="B248" s="180" t="s">
        <v>8</v>
      </c>
      <c r="C248" s="181" t="s">
        <v>48</v>
      </c>
      <c r="D248" s="94">
        <v>0.21668229620818336</v>
      </c>
      <c r="E248" s="95">
        <v>0.2165671486071484</v>
      </c>
      <c r="F248" s="95">
        <v>0.2158345894441856</v>
      </c>
      <c r="G248" s="95">
        <v>0.21628581411982517</v>
      </c>
      <c r="H248" s="95">
        <v>0.21584601523990446</v>
      </c>
      <c r="I248" s="95">
        <v>0.21674944359328616</v>
      </c>
      <c r="J248" s="95">
        <v>0.21669364380445996</v>
      </c>
      <c r="K248" s="95">
        <v>0.21815699791676785</v>
      </c>
      <c r="L248" s="95">
        <v>0.21771815499625502</v>
      </c>
      <c r="M248" s="95">
        <v>0.21804664074633423</v>
      </c>
      <c r="N248" s="95">
        <v>0.21753597111584541</v>
      </c>
      <c r="O248" s="95">
        <v>0.21797705365683603</v>
      </c>
      <c r="P248" s="95">
        <v>0.21741462738131981</v>
      </c>
      <c r="Q248" s="95">
        <v>0.21755120873090836</v>
      </c>
      <c r="R248" s="95">
        <v>0.21665598935583671</v>
      </c>
    </row>
    <row r="249" spans="1:19">
      <c r="A249" s="876">
        <v>249</v>
      </c>
      <c r="B249" s="44" t="s">
        <v>8</v>
      </c>
      <c r="C249" s="621" t="s">
        <v>94</v>
      </c>
      <c r="D249" s="383">
        <v>1721498.8742081448</v>
      </c>
      <c r="E249" s="384">
        <v>1657050.0221719458</v>
      </c>
      <c r="F249" s="384">
        <v>1633868.3588235294</v>
      </c>
      <c r="G249" s="384">
        <v>1574335.6303167418</v>
      </c>
      <c r="H249" s="384">
        <v>1635748.8552036199</v>
      </c>
      <c r="I249" s="384">
        <v>1677062.3674208145</v>
      </c>
      <c r="J249" s="384">
        <v>1680840.4669683259</v>
      </c>
      <c r="K249" s="384">
        <v>1792500.1746606336</v>
      </c>
      <c r="L249" s="384">
        <v>1788570.323529412</v>
      </c>
      <c r="M249" s="384">
        <v>1788191.6950226242</v>
      </c>
      <c r="N249" s="384">
        <v>1777949.4710407241</v>
      </c>
      <c r="O249" s="384">
        <v>1701214.3882352943</v>
      </c>
      <c r="P249" s="384">
        <v>1758861.1968325791</v>
      </c>
      <c r="Q249" s="384">
        <v>1740427.5230769231</v>
      </c>
      <c r="R249" s="384">
        <v>1654312.2846153846</v>
      </c>
    </row>
    <row r="250" spans="1:19">
      <c r="A250" s="876">
        <v>250</v>
      </c>
      <c r="B250" s="43" t="s">
        <v>8</v>
      </c>
      <c r="C250" s="622" t="s">
        <v>49</v>
      </c>
      <c r="D250" s="96">
        <v>8760</v>
      </c>
      <c r="E250" s="17">
        <v>8760</v>
      </c>
      <c r="F250" s="17">
        <v>8760</v>
      </c>
      <c r="G250" s="17">
        <v>8784</v>
      </c>
      <c r="H250" s="17">
        <v>8760</v>
      </c>
      <c r="I250" s="17">
        <v>8760</v>
      </c>
      <c r="J250" s="17">
        <v>8760</v>
      </c>
      <c r="K250" s="17">
        <v>8784</v>
      </c>
      <c r="L250" s="17">
        <v>8760</v>
      </c>
      <c r="M250" s="17">
        <v>8760</v>
      </c>
      <c r="N250" s="17">
        <v>8760</v>
      </c>
      <c r="O250" s="17">
        <v>8784</v>
      </c>
      <c r="P250" s="17">
        <v>8760</v>
      </c>
      <c r="Q250" s="17">
        <v>8760</v>
      </c>
      <c r="R250" s="17">
        <v>8760</v>
      </c>
    </row>
    <row r="251" spans="1:19">
      <c r="A251" s="876">
        <v>251</v>
      </c>
      <c r="B251" s="43" t="s">
        <v>8</v>
      </c>
      <c r="C251" s="166" t="s">
        <v>50</v>
      </c>
      <c r="D251" s="97">
        <v>47090651.840000004</v>
      </c>
      <c r="E251" s="85">
        <v>49302369.490000002</v>
      </c>
      <c r="F251" s="85">
        <v>50394621.149999999</v>
      </c>
      <c r="G251" s="85">
        <v>55282768.019999996</v>
      </c>
      <c r="H251" s="85">
        <v>54210473.5</v>
      </c>
      <c r="I251" s="85">
        <v>60560307.93</v>
      </c>
      <c r="J251" s="85">
        <v>55685346.579999998</v>
      </c>
      <c r="K251" s="85">
        <v>69412278.879999995</v>
      </c>
      <c r="L251" s="85">
        <v>67226652.420000002</v>
      </c>
      <c r="M251" s="85">
        <v>74182300.989999995</v>
      </c>
      <c r="N251" s="85">
        <v>72659009.50999999</v>
      </c>
      <c r="O251" s="85">
        <v>79125921.75</v>
      </c>
      <c r="P251" s="85">
        <v>79705161.25</v>
      </c>
      <c r="Q251" s="85">
        <v>94601472.939999998</v>
      </c>
      <c r="R251" s="85">
        <v>85994301.040000007</v>
      </c>
    </row>
    <row r="252" spans="1:19">
      <c r="A252" s="876">
        <v>252</v>
      </c>
      <c r="B252" s="43" t="s">
        <v>8</v>
      </c>
      <c r="C252" s="166" t="s">
        <v>51</v>
      </c>
      <c r="D252" s="98">
        <v>27.901008757110159</v>
      </c>
      <c r="E252" s="86">
        <v>29.346876293611235</v>
      </c>
      <c r="F252" s="86">
        <v>32.406658508148404</v>
      </c>
      <c r="G252" s="86">
        <v>33.211491083557632</v>
      </c>
      <c r="H252" s="86">
        <v>34.742620061588944</v>
      </c>
      <c r="I252" s="86">
        <v>35.682934563051198</v>
      </c>
      <c r="J252" s="86">
        <v>36.597969239074168</v>
      </c>
      <c r="K252" s="86">
        <v>37.943239193203546</v>
      </c>
      <c r="L252" s="86">
        <v>39.231080170034559</v>
      </c>
      <c r="M252" s="86">
        <v>40.880034756320008</v>
      </c>
      <c r="N252" s="86">
        <v>42.800867521674633</v>
      </c>
      <c r="O252" s="86">
        <v>43.697233478504579</v>
      </c>
      <c r="P252" s="86">
        <v>47.249377328211246</v>
      </c>
      <c r="Q252" s="86">
        <v>53.555300410100401</v>
      </c>
      <c r="R252" s="86">
        <v>57.510577324082881</v>
      </c>
    </row>
    <row r="253" spans="1:19">
      <c r="A253" s="876">
        <v>253</v>
      </c>
      <c r="B253" s="43" t="s">
        <v>8</v>
      </c>
      <c r="C253" s="166" t="s">
        <v>52</v>
      </c>
      <c r="D253" s="99">
        <v>88661.099999999991</v>
      </c>
      <c r="E253" s="87">
        <v>88430.53</v>
      </c>
      <c r="F253" s="87">
        <v>83389.189999999988</v>
      </c>
      <c r="G253" s="87">
        <v>88830.51</v>
      </c>
      <c r="H253" s="87">
        <v>85749.790000000008</v>
      </c>
      <c r="I253" s="87">
        <v>95039.08</v>
      </c>
      <c r="J253" s="87">
        <v>88719.76999999999</v>
      </c>
      <c r="K253" s="87">
        <v>106713.97</v>
      </c>
      <c r="L253" s="87">
        <v>103779.44</v>
      </c>
      <c r="M253" s="87">
        <v>112735.67</v>
      </c>
      <c r="N253" s="87">
        <v>108961.51999999999</v>
      </c>
      <c r="O253" s="87">
        <v>118716.88999999998</v>
      </c>
      <c r="P253" s="87">
        <v>114343.18999999999</v>
      </c>
      <c r="Q253" s="87">
        <v>122466.34000000001</v>
      </c>
      <c r="R253" s="87">
        <v>107848.7</v>
      </c>
    </row>
    <row r="254" spans="1:19">
      <c r="A254" s="876">
        <v>254</v>
      </c>
      <c r="B254" s="43" t="s">
        <v>8</v>
      </c>
      <c r="C254" s="166" t="s">
        <v>53</v>
      </c>
      <c r="D254" s="98">
        <v>5.2531320566978568E-2</v>
      </c>
      <c r="E254" s="86">
        <v>5.2637628806356924E-2</v>
      </c>
      <c r="F254" s="86">
        <v>5.3624076179826653E-2</v>
      </c>
      <c r="G254" s="86">
        <v>5.3365520513472965E-2</v>
      </c>
      <c r="H254" s="86">
        <v>5.4955660446888356E-2</v>
      </c>
      <c r="I254" s="86">
        <v>5.5998283174062913E-2</v>
      </c>
      <c r="J254" s="86">
        <v>5.8309117438876047E-2</v>
      </c>
      <c r="K254" s="86">
        <v>5.833368035598413E-2</v>
      </c>
      <c r="L254" s="86">
        <v>6.0561985225818731E-2</v>
      </c>
      <c r="M254" s="86">
        <v>6.2125844660686394E-2</v>
      </c>
      <c r="N254" s="86">
        <v>6.4185399910226509E-2</v>
      </c>
      <c r="O254" s="86">
        <v>6.55613172704929E-2</v>
      </c>
      <c r="P254" s="86">
        <v>6.7782869321042244E-2</v>
      </c>
      <c r="Q254" s="86">
        <v>6.9330015960589714E-2</v>
      </c>
      <c r="R254" s="86">
        <v>7.212618656865144E-2</v>
      </c>
    </row>
    <row r="255" spans="1:19" s="460" customFormat="1">
      <c r="A255" s="876">
        <v>255</v>
      </c>
      <c r="B255" s="789" t="s">
        <v>8</v>
      </c>
      <c r="C255" s="791" t="s">
        <v>228</v>
      </c>
      <c r="D255" s="790">
        <v>47179312.940000005</v>
      </c>
      <c r="E255" s="790">
        <v>49390800.020000003</v>
      </c>
      <c r="F255" s="790">
        <v>50478010.339999996</v>
      </c>
      <c r="G255" s="790">
        <v>55371598.529999994</v>
      </c>
      <c r="H255" s="790">
        <v>54296223.289999999</v>
      </c>
      <c r="I255" s="790">
        <v>60655347.009999998</v>
      </c>
      <c r="J255" s="790">
        <v>55774066.350000001</v>
      </c>
      <c r="K255" s="790">
        <v>69518992.849999994</v>
      </c>
      <c r="L255" s="790">
        <v>67330431.859999999</v>
      </c>
      <c r="M255" s="790">
        <v>74295036.659999996</v>
      </c>
      <c r="N255" s="790">
        <v>72767971.029999986</v>
      </c>
      <c r="O255" s="790">
        <v>79244638.640000001</v>
      </c>
      <c r="P255" s="790">
        <v>79819504.439999998</v>
      </c>
      <c r="Q255" s="790">
        <v>94723939.280000001</v>
      </c>
      <c r="R255" s="790">
        <v>86102149.74000001</v>
      </c>
      <c r="S255" s="32"/>
    </row>
    <row r="256" spans="1:19" s="460" customFormat="1">
      <c r="A256" s="876">
        <v>256</v>
      </c>
      <c r="B256" s="792" t="s">
        <v>8</v>
      </c>
      <c r="C256" s="794" t="s">
        <v>229</v>
      </c>
      <c r="D256" s="793">
        <v>27.95354007767714</v>
      </c>
      <c r="E256" s="793">
        <v>29.39951392241759</v>
      </c>
      <c r="F256" s="793">
        <v>32.460282584328233</v>
      </c>
      <c r="G256" s="793">
        <v>33.264856604071106</v>
      </c>
      <c r="H256" s="793">
        <v>34.79757572203583</v>
      </c>
      <c r="I256" s="793">
        <v>35.738932846225261</v>
      </c>
      <c r="J256" s="793">
        <v>36.656278356513042</v>
      </c>
      <c r="K256" s="793">
        <v>38.001572873559532</v>
      </c>
      <c r="L256" s="793">
        <v>39.291642155260377</v>
      </c>
      <c r="M256" s="793">
        <v>40.942160600980692</v>
      </c>
      <c r="N256" s="793">
        <v>42.865052921584862</v>
      </c>
      <c r="O256" s="793">
        <v>43.762794795775072</v>
      </c>
      <c r="P256" s="793">
        <v>47.317160197532289</v>
      </c>
      <c r="Q256" s="793">
        <v>53.624630426060996</v>
      </c>
      <c r="R256" s="793">
        <v>57.582703510651534</v>
      </c>
      <c r="S256" s="32"/>
    </row>
    <row r="257" spans="1:18" ht="15.75" thickBot="1">
      <c r="A257" s="876">
        <v>257</v>
      </c>
      <c r="B257" s="42"/>
      <c r="C257" s="185"/>
      <c r="D257" s="71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</row>
    <row r="258" spans="1:18">
      <c r="A258" s="876">
        <v>258</v>
      </c>
      <c r="B258" s="188" t="s">
        <v>32</v>
      </c>
      <c r="C258" s="189" t="s">
        <v>33</v>
      </c>
      <c r="D258" s="100" t="s">
        <v>326</v>
      </c>
      <c r="E258" s="101" t="s">
        <v>327</v>
      </c>
      <c r="F258" s="101" t="s">
        <v>328</v>
      </c>
      <c r="G258" s="101" t="s">
        <v>329</v>
      </c>
      <c r="H258" s="101" t="s">
        <v>330</v>
      </c>
      <c r="I258" s="101" t="s">
        <v>331</v>
      </c>
      <c r="J258" s="101" t="s">
        <v>332</v>
      </c>
      <c r="K258" s="101" t="s">
        <v>333</v>
      </c>
      <c r="L258" s="101" t="s">
        <v>334</v>
      </c>
      <c r="M258" s="101" t="s">
        <v>335</v>
      </c>
      <c r="N258" s="101" t="s">
        <v>336</v>
      </c>
      <c r="O258" s="101" t="s">
        <v>337</v>
      </c>
      <c r="P258" s="101" t="s">
        <v>338</v>
      </c>
      <c r="Q258" s="101" t="s">
        <v>339</v>
      </c>
      <c r="R258" s="101" t="s">
        <v>340</v>
      </c>
    </row>
    <row r="259" spans="1:18">
      <c r="A259" s="876">
        <v>259</v>
      </c>
      <c r="B259" s="75" t="s">
        <v>9</v>
      </c>
      <c r="C259" s="163" t="s">
        <v>34</v>
      </c>
      <c r="D259" s="624">
        <v>61.583333333333336</v>
      </c>
      <c r="E259" s="625">
        <v>61.583333333333336</v>
      </c>
      <c r="F259" s="625">
        <v>61.583333333333336</v>
      </c>
      <c r="G259" s="625">
        <v>61.583333333333336</v>
      </c>
      <c r="H259" s="625">
        <v>61.583333333333336</v>
      </c>
      <c r="I259" s="625">
        <v>61.583333333333336</v>
      </c>
      <c r="J259" s="625">
        <v>61.583333333333336</v>
      </c>
      <c r="K259" s="625">
        <v>61.583333333333336</v>
      </c>
      <c r="L259" s="625">
        <v>61.583333333333336</v>
      </c>
      <c r="M259" s="625">
        <v>61.583333333333336</v>
      </c>
      <c r="N259" s="625">
        <v>61.583333333333336</v>
      </c>
      <c r="O259" s="625">
        <v>61.583333333333336</v>
      </c>
      <c r="P259" s="625">
        <v>61.583333333333336</v>
      </c>
      <c r="Q259" s="625">
        <v>61.583333333333336</v>
      </c>
      <c r="R259" s="625">
        <v>61.583333333333336</v>
      </c>
    </row>
    <row r="260" spans="1:18">
      <c r="A260" s="876">
        <v>260</v>
      </c>
      <c r="B260" s="96" t="s">
        <v>9</v>
      </c>
      <c r="C260" s="166" t="s">
        <v>272</v>
      </c>
      <c r="D260" s="90">
        <v>92724.23</v>
      </c>
      <c r="E260" s="91">
        <v>0</v>
      </c>
      <c r="F260" s="91">
        <v>0</v>
      </c>
      <c r="G260" s="91">
        <v>0</v>
      </c>
      <c r="H260" s="91">
        <v>0</v>
      </c>
      <c r="I260" s="91">
        <v>0</v>
      </c>
      <c r="J260" s="91">
        <v>241222.38</v>
      </c>
      <c r="K260" s="91">
        <v>928918.11999999988</v>
      </c>
      <c r="L260" s="91">
        <v>1587530.04</v>
      </c>
      <c r="M260" s="91">
        <v>1443981.19</v>
      </c>
      <c r="N260" s="91">
        <v>1299721.1199999999</v>
      </c>
      <c r="O260" s="91">
        <v>1139405.2000000002</v>
      </c>
      <c r="P260" s="91">
        <v>1087602.6300000001</v>
      </c>
      <c r="Q260" s="91">
        <v>1073558.7899999998</v>
      </c>
      <c r="R260" s="91">
        <v>1131652.44</v>
      </c>
    </row>
    <row r="261" spans="1:18">
      <c r="A261" s="876">
        <v>261</v>
      </c>
      <c r="B261" s="96" t="s">
        <v>9</v>
      </c>
      <c r="C261" s="166" t="s">
        <v>36</v>
      </c>
      <c r="D261" s="88">
        <v>7714</v>
      </c>
      <c r="E261" s="89">
        <v>0</v>
      </c>
      <c r="F261" s="89">
        <v>0</v>
      </c>
      <c r="G261" s="89">
        <v>0</v>
      </c>
      <c r="H261" s="89">
        <v>0</v>
      </c>
      <c r="I261" s="89">
        <v>0</v>
      </c>
      <c r="J261" s="89">
        <v>20068</v>
      </c>
      <c r="K261" s="89">
        <v>76666</v>
      </c>
      <c r="L261" s="89">
        <v>130468</v>
      </c>
      <c r="M261" s="89">
        <v>118596</v>
      </c>
      <c r="N261" s="89">
        <v>106742</v>
      </c>
      <c r="O261" s="89">
        <v>93738</v>
      </c>
      <c r="P261" s="89">
        <v>89515</v>
      </c>
      <c r="Q261" s="89">
        <v>88407</v>
      </c>
      <c r="R261" s="89">
        <v>93096</v>
      </c>
    </row>
    <row r="262" spans="1:18">
      <c r="A262" s="876">
        <v>262</v>
      </c>
      <c r="B262" s="171" t="s">
        <v>9</v>
      </c>
      <c r="C262" s="172" t="s">
        <v>95</v>
      </c>
      <c r="D262" s="77">
        <v>1.4299219604426566E-2</v>
      </c>
      <c r="E262" s="78">
        <v>0</v>
      </c>
      <c r="F262" s="78">
        <v>0</v>
      </c>
      <c r="G262" s="78">
        <v>0</v>
      </c>
      <c r="H262" s="78">
        <v>0</v>
      </c>
      <c r="I262" s="78">
        <v>0</v>
      </c>
      <c r="J262" s="78">
        <v>3.7199473557380389E-2</v>
      </c>
      <c r="K262" s="78">
        <v>0.1417252674933635</v>
      </c>
      <c r="L262" s="78">
        <v>0.24184477357406342</v>
      </c>
      <c r="M262" s="78">
        <v>0.21983798913748678</v>
      </c>
      <c r="N262" s="78">
        <v>0.19786457078243461</v>
      </c>
      <c r="O262" s="78">
        <v>0.17328467800971628</v>
      </c>
      <c r="P262" s="78">
        <v>0.16593137709233136</v>
      </c>
      <c r="Q262" s="78">
        <v>0.16387750940738133</v>
      </c>
      <c r="R262" s="78">
        <v>0.17256937364450295</v>
      </c>
    </row>
    <row r="263" spans="1:18">
      <c r="A263" s="876">
        <v>263</v>
      </c>
      <c r="B263" s="96" t="s">
        <v>9</v>
      </c>
      <c r="C263" s="166" t="s">
        <v>268</v>
      </c>
      <c r="D263" s="88">
        <v>92724.23</v>
      </c>
      <c r="E263" s="89">
        <v>0</v>
      </c>
      <c r="F263" s="89">
        <v>0</v>
      </c>
      <c r="G263" s="89">
        <v>0</v>
      </c>
      <c r="H263" s="89">
        <v>0</v>
      </c>
      <c r="I263" s="89">
        <v>0</v>
      </c>
      <c r="J263" s="89">
        <v>241222.38</v>
      </c>
      <c r="K263" s="89">
        <v>928918.11999999988</v>
      </c>
      <c r="L263" s="89">
        <v>1587530.04</v>
      </c>
      <c r="M263" s="89">
        <v>1443981.19</v>
      </c>
      <c r="N263" s="89">
        <v>1299721.1199999999</v>
      </c>
      <c r="O263" s="89">
        <v>1139405.2000000002</v>
      </c>
      <c r="P263" s="89">
        <v>1087602.6300000001</v>
      </c>
      <c r="Q263" s="89">
        <v>1073558.7899999998</v>
      </c>
      <c r="R263" s="89">
        <v>1131652.44</v>
      </c>
    </row>
    <row r="264" spans="1:18">
      <c r="A264" s="876">
        <v>264</v>
      </c>
      <c r="B264" s="171" t="s">
        <v>9</v>
      </c>
      <c r="C264" s="172" t="s">
        <v>269</v>
      </c>
      <c r="D264" s="92">
        <v>12.020252787140263</v>
      </c>
      <c r="E264" s="93" t="e">
        <v>#DIV/0!</v>
      </c>
      <c r="F264" s="93" t="e">
        <v>#DIV/0!</v>
      </c>
      <c r="G264" s="93" t="e">
        <v>#DIV/0!</v>
      </c>
      <c r="H264" s="93" t="e">
        <v>#DIV/0!</v>
      </c>
      <c r="I264" s="93" t="e">
        <v>#DIV/0!</v>
      </c>
      <c r="J264" s="93">
        <v>12.020250149491728</v>
      </c>
      <c r="K264" s="93">
        <v>12.116428664597082</v>
      </c>
      <c r="L264" s="93">
        <v>12.167964864947727</v>
      </c>
      <c r="M264" s="93">
        <v>12.175631471550473</v>
      </c>
      <c r="N264" s="93">
        <v>12.176285998013901</v>
      </c>
      <c r="O264" s="93">
        <v>12.155211333717384</v>
      </c>
      <c r="P264" s="93">
        <v>12.149948388538235</v>
      </c>
      <c r="Q264" s="93">
        <v>12.143368624656416</v>
      </c>
      <c r="R264" s="93">
        <v>12.155757927300851</v>
      </c>
    </row>
    <row r="265" spans="1:18">
      <c r="A265" s="876">
        <v>265</v>
      </c>
      <c r="B265" s="96" t="s">
        <v>9</v>
      </c>
      <c r="C265" s="166" t="s">
        <v>37</v>
      </c>
      <c r="D265" s="626">
        <v>382487.47</v>
      </c>
      <c r="E265" s="627">
        <v>0</v>
      </c>
      <c r="F265" s="627">
        <v>0</v>
      </c>
      <c r="G265" s="627">
        <v>0</v>
      </c>
      <c r="H265" s="627">
        <v>0</v>
      </c>
      <c r="I265" s="627">
        <v>0</v>
      </c>
      <c r="J265" s="627">
        <v>1359663</v>
      </c>
      <c r="K265" s="627">
        <v>5638228.0800000001</v>
      </c>
      <c r="L265" s="627">
        <v>10256670.920000002</v>
      </c>
      <c r="M265" s="627">
        <v>9856397.8200000003</v>
      </c>
      <c r="N265" s="627">
        <v>9303320.0499999989</v>
      </c>
      <c r="O265" s="627">
        <v>8560527.3900000006</v>
      </c>
      <c r="P265" s="627">
        <v>8542529.7200000007</v>
      </c>
      <c r="Q265" s="627">
        <v>8787437.620000001</v>
      </c>
      <c r="R265" s="627">
        <v>9585327.4899999984</v>
      </c>
    </row>
    <row r="266" spans="1:18">
      <c r="A266" s="876">
        <v>266</v>
      </c>
      <c r="B266" s="171" t="s">
        <v>9</v>
      </c>
      <c r="C266" s="172" t="s">
        <v>270</v>
      </c>
      <c r="D266" s="79">
        <v>4.1250002291741863</v>
      </c>
      <c r="E266" s="80" t="e">
        <v>#DIV/0!</v>
      </c>
      <c r="F266" s="80" t="e">
        <v>#DIV/0!</v>
      </c>
      <c r="G266" s="80" t="e">
        <v>#DIV/0!</v>
      </c>
      <c r="H266" s="80" t="e">
        <v>#DIV/0!</v>
      </c>
      <c r="I266" s="80" t="e">
        <v>#DIV/0!</v>
      </c>
      <c r="J266" s="80">
        <v>5.636554120724619</v>
      </c>
      <c r="K266" s="80">
        <v>6.0696717596595064</v>
      </c>
      <c r="L266" s="80">
        <v>6.4607728115809397</v>
      </c>
      <c r="M266" s="80">
        <v>6.8258491788248303</v>
      </c>
      <c r="N266" s="80">
        <v>7.157935580826754</v>
      </c>
      <c r="O266" s="80">
        <v>7.5131545739829866</v>
      </c>
      <c r="P266" s="80">
        <v>7.8544584983212111</v>
      </c>
      <c r="Q266" s="80">
        <v>8.1853343308753512</v>
      </c>
      <c r="R266" s="80">
        <v>8.4702044118775532</v>
      </c>
    </row>
    <row r="267" spans="1:18">
      <c r="A267" s="876">
        <v>267</v>
      </c>
      <c r="B267" s="96" t="s">
        <v>9</v>
      </c>
      <c r="C267" s="166" t="s">
        <v>38</v>
      </c>
      <c r="D267" s="626">
        <v>0</v>
      </c>
      <c r="E267" s="627">
        <v>0</v>
      </c>
      <c r="F267" s="627">
        <v>0</v>
      </c>
      <c r="G267" s="627">
        <v>0</v>
      </c>
      <c r="H267" s="627">
        <v>0</v>
      </c>
      <c r="I267" s="627">
        <v>0</v>
      </c>
      <c r="J267" s="627">
        <v>0</v>
      </c>
      <c r="K267" s="627">
        <v>0</v>
      </c>
      <c r="L267" s="627">
        <v>0</v>
      </c>
      <c r="M267" s="627">
        <v>0</v>
      </c>
      <c r="N267" s="627">
        <v>0</v>
      </c>
      <c r="O267" s="627">
        <v>0</v>
      </c>
      <c r="P267" s="627">
        <v>0</v>
      </c>
      <c r="Q267" s="627">
        <v>0</v>
      </c>
      <c r="R267" s="627">
        <v>0</v>
      </c>
    </row>
    <row r="268" spans="1:18">
      <c r="A268" s="876">
        <v>268</v>
      </c>
      <c r="B268" s="171" t="s">
        <v>9</v>
      </c>
      <c r="C268" s="172" t="s">
        <v>39</v>
      </c>
      <c r="D268" s="81">
        <v>0</v>
      </c>
      <c r="E268" s="82" t="e">
        <v>#DIV/0!</v>
      </c>
      <c r="F268" s="82" t="e">
        <v>#DIV/0!</v>
      </c>
      <c r="G268" s="82" t="e">
        <v>#DIV/0!</v>
      </c>
      <c r="H268" s="82" t="e">
        <v>#DIV/0!</v>
      </c>
      <c r="I268" s="82" t="e">
        <v>#DIV/0!</v>
      </c>
      <c r="J268" s="82">
        <v>0</v>
      </c>
      <c r="K268" s="82">
        <v>0</v>
      </c>
      <c r="L268" s="82">
        <v>0</v>
      </c>
      <c r="M268" s="82">
        <v>0</v>
      </c>
      <c r="N268" s="82">
        <v>0</v>
      </c>
      <c r="O268" s="82">
        <v>0</v>
      </c>
      <c r="P268" s="82">
        <v>0</v>
      </c>
      <c r="Q268" s="82">
        <v>0</v>
      </c>
      <c r="R268" s="82">
        <v>0</v>
      </c>
    </row>
    <row r="269" spans="1:18">
      <c r="A269" s="876">
        <v>269</v>
      </c>
      <c r="B269" s="96" t="s">
        <v>9</v>
      </c>
      <c r="C269" s="166" t="s">
        <v>40</v>
      </c>
      <c r="D269" s="88">
        <v>18.54</v>
      </c>
      <c r="E269" s="89">
        <v>0</v>
      </c>
      <c r="F269" s="89">
        <v>0</v>
      </c>
      <c r="G269" s="89">
        <v>0</v>
      </c>
      <c r="H269" s="89">
        <v>0</v>
      </c>
      <c r="I269" s="89">
        <v>0</v>
      </c>
      <c r="J269" s="89">
        <v>56.7</v>
      </c>
      <c r="K269" s="89">
        <v>210.51</v>
      </c>
      <c r="L269" s="89">
        <v>300.94</v>
      </c>
      <c r="M269" s="89">
        <v>307.75</v>
      </c>
      <c r="N269" s="89">
        <v>293.3</v>
      </c>
      <c r="O269" s="89">
        <v>250.92999999999995</v>
      </c>
      <c r="P269" s="89">
        <v>251.66999999999996</v>
      </c>
      <c r="Q269" s="89">
        <v>252.19999999999996</v>
      </c>
      <c r="R269" s="89">
        <v>273.76</v>
      </c>
    </row>
    <row r="270" spans="1:18">
      <c r="A270" s="876">
        <v>270</v>
      </c>
      <c r="B270" s="96" t="s">
        <v>9</v>
      </c>
      <c r="C270" s="166" t="s">
        <v>41</v>
      </c>
      <c r="D270" s="88">
        <v>133</v>
      </c>
      <c r="E270" s="89">
        <v>0</v>
      </c>
      <c r="F270" s="89">
        <v>0</v>
      </c>
      <c r="G270" s="89">
        <v>0</v>
      </c>
      <c r="H270" s="89">
        <v>0</v>
      </c>
      <c r="I270" s="89">
        <v>0</v>
      </c>
      <c r="J270" s="89">
        <v>346</v>
      </c>
      <c r="K270" s="89">
        <v>1339</v>
      </c>
      <c r="L270" s="89">
        <v>2262</v>
      </c>
      <c r="M270" s="89">
        <v>2066</v>
      </c>
      <c r="N270" s="89">
        <v>1856</v>
      </c>
      <c r="O270" s="89">
        <v>1620</v>
      </c>
      <c r="P270" s="89">
        <v>1545</v>
      </c>
      <c r="Q270" s="89">
        <v>1523</v>
      </c>
      <c r="R270" s="89">
        <v>1608</v>
      </c>
    </row>
    <row r="271" spans="1:18">
      <c r="A271" s="876">
        <v>271</v>
      </c>
      <c r="B271" s="96" t="s">
        <v>9</v>
      </c>
      <c r="C271" s="166" t="s">
        <v>271</v>
      </c>
      <c r="D271" s="88">
        <v>828.79</v>
      </c>
      <c r="E271" s="89">
        <v>0</v>
      </c>
      <c r="F271" s="89">
        <v>0</v>
      </c>
      <c r="G271" s="89">
        <v>0</v>
      </c>
      <c r="H271" s="89">
        <v>0</v>
      </c>
      <c r="I271" s="89">
        <v>0</v>
      </c>
      <c r="J271" s="89">
        <v>2535.2200000000003</v>
      </c>
      <c r="K271" s="89">
        <v>9413.1</v>
      </c>
      <c r="L271" s="89">
        <v>13456.04</v>
      </c>
      <c r="M271" s="89">
        <v>13759.900000000001</v>
      </c>
      <c r="N271" s="89">
        <v>13114.089999999998</v>
      </c>
      <c r="O271" s="89">
        <v>11219.71</v>
      </c>
      <c r="P271" s="89">
        <v>11252.830000000002</v>
      </c>
      <c r="Q271" s="89">
        <v>11276.839999999998</v>
      </c>
      <c r="R271" s="89">
        <v>12239.759999999998</v>
      </c>
    </row>
    <row r="272" spans="1:18">
      <c r="A272" s="876">
        <v>272</v>
      </c>
      <c r="B272" s="171" t="s">
        <v>9</v>
      </c>
      <c r="C272" s="177" t="s">
        <v>96</v>
      </c>
      <c r="D272" s="83">
        <v>0.94181326116373476</v>
      </c>
      <c r="E272" s="84" t="e">
        <v>#DIV/0!</v>
      </c>
      <c r="F272" s="84" t="e">
        <v>#DIV/0!</v>
      </c>
      <c r="G272" s="84" t="e">
        <v>#DIV/0!</v>
      </c>
      <c r="H272" s="84" t="e">
        <v>#DIV/0!</v>
      </c>
      <c r="I272" s="84" t="e">
        <v>#DIV/0!</v>
      </c>
      <c r="J272" s="84">
        <v>0.94181326116373465</v>
      </c>
      <c r="K272" s="84">
        <v>0.92973468981456675</v>
      </c>
      <c r="L272" s="84">
        <v>0.93658718678549768</v>
      </c>
      <c r="M272" s="84">
        <v>0.93213009915023437</v>
      </c>
      <c r="N272" s="84">
        <v>0.93388665951192196</v>
      </c>
      <c r="O272" s="84">
        <v>0.93958803187490603</v>
      </c>
      <c r="P272" s="84">
        <v>0.94081479827108272</v>
      </c>
      <c r="Q272" s="84">
        <v>0.94259158398467513</v>
      </c>
      <c r="R272" s="84">
        <v>0.9401167370185608</v>
      </c>
    </row>
    <row r="273" spans="1:19">
      <c r="A273" s="876">
        <v>273</v>
      </c>
      <c r="B273" s="96" t="s">
        <v>9</v>
      </c>
      <c r="C273" s="166" t="s">
        <v>42</v>
      </c>
      <c r="D273" s="626">
        <v>21955.8</v>
      </c>
      <c r="E273" s="627">
        <v>0</v>
      </c>
      <c r="F273" s="627">
        <v>0</v>
      </c>
      <c r="G273" s="627">
        <v>0</v>
      </c>
      <c r="H273" s="627">
        <v>0</v>
      </c>
      <c r="I273" s="627">
        <v>0</v>
      </c>
      <c r="J273" s="627">
        <v>70994.67</v>
      </c>
      <c r="K273" s="627">
        <v>268209.64</v>
      </c>
      <c r="L273" s="627">
        <v>388281.01000000013</v>
      </c>
      <c r="M273" s="627">
        <v>402111.05999999994</v>
      </c>
      <c r="N273" s="627">
        <v>387465.17000000004</v>
      </c>
      <c r="O273" s="627">
        <v>335225.90000000002</v>
      </c>
      <c r="P273" s="627">
        <v>339776.66000000003</v>
      </c>
      <c r="Q273" s="627">
        <v>344147.33999999997</v>
      </c>
      <c r="R273" s="627">
        <v>377039.27000000008</v>
      </c>
    </row>
    <row r="274" spans="1:19">
      <c r="A274" s="876">
        <v>274</v>
      </c>
      <c r="B274" s="96" t="s">
        <v>9</v>
      </c>
      <c r="C274" s="628" t="s">
        <v>297</v>
      </c>
      <c r="D274" s="626">
        <v>18540</v>
      </c>
      <c r="E274" s="627">
        <v>0</v>
      </c>
      <c r="F274" s="627">
        <v>0</v>
      </c>
      <c r="G274" s="627">
        <v>0</v>
      </c>
      <c r="H274" s="627">
        <v>0</v>
      </c>
      <c r="I274" s="627">
        <v>0</v>
      </c>
      <c r="J274" s="627">
        <v>56700</v>
      </c>
      <c r="K274" s="627">
        <v>210510</v>
      </c>
      <c r="L274" s="627">
        <v>300940</v>
      </c>
      <c r="M274" s="627">
        <v>307750</v>
      </c>
      <c r="N274" s="627">
        <v>293300</v>
      </c>
      <c r="O274" s="627">
        <v>250930</v>
      </c>
      <c r="P274" s="627">
        <v>251670</v>
      </c>
      <c r="Q274" s="627">
        <v>252200</v>
      </c>
      <c r="R274" s="627">
        <v>273760</v>
      </c>
    </row>
    <row r="275" spans="1:19">
      <c r="A275" s="876">
        <v>275</v>
      </c>
      <c r="B275" s="96" t="s">
        <v>9</v>
      </c>
      <c r="C275" s="166" t="s">
        <v>43</v>
      </c>
      <c r="D275" s="88">
        <v>2.81</v>
      </c>
      <c r="E275" s="89">
        <v>0</v>
      </c>
      <c r="F275" s="89">
        <v>0</v>
      </c>
      <c r="G275" s="89">
        <v>0</v>
      </c>
      <c r="H275" s="89">
        <v>0</v>
      </c>
      <c r="I275" s="89">
        <v>0</v>
      </c>
      <c r="J275" s="89">
        <v>7.31</v>
      </c>
      <c r="K275" s="89">
        <v>28.169999999999998</v>
      </c>
      <c r="L275" s="89">
        <v>48.04</v>
      </c>
      <c r="M275" s="89">
        <v>43.730000000000004</v>
      </c>
      <c r="N275" s="89">
        <v>39.4</v>
      </c>
      <c r="O275" s="89">
        <v>34.510000000000005</v>
      </c>
      <c r="P275" s="89">
        <v>32.97</v>
      </c>
      <c r="Q275" s="89">
        <v>32.549999999999997</v>
      </c>
      <c r="R275" s="89">
        <v>34.31</v>
      </c>
    </row>
    <row r="276" spans="1:19">
      <c r="A276" s="876">
        <v>276</v>
      </c>
      <c r="B276" s="96" t="s">
        <v>9</v>
      </c>
      <c r="C276" s="166" t="s">
        <v>44</v>
      </c>
      <c r="D276" s="626">
        <v>3.86</v>
      </c>
      <c r="E276" s="627">
        <v>0</v>
      </c>
      <c r="F276" s="627">
        <v>0</v>
      </c>
      <c r="G276" s="627">
        <v>0</v>
      </c>
      <c r="H276" s="627">
        <v>0</v>
      </c>
      <c r="I276" s="627">
        <v>0</v>
      </c>
      <c r="J276" s="627">
        <v>15.5</v>
      </c>
      <c r="K276" s="627">
        <v>61.09</v>
      </c>
      <c r="L276" s="627">
        <v>107.08999999999999</v>
      </c>
      <c r="M276" s="627">
        <v>100.15</v>
      </c>
      <c r="N276" s="627">
        <v>92.950000000000017</v>
      </c>
      <c r="O276" s="627">
        <v>83.52000000000001</v>
      </c>
      <c r="P276" s="627">
        <v>82.1</v>
      </c>
      <c r="Q276" s="627">
        <v>83.320000000000007</v>
      </c>
      <c r="R276" s="627">
        <v>90.25</v>
      </c>
    </row>
    <row r="277" spans="1:19">
      <c r="A277" s="876">
        <v>277</v>
      </c>
      <c r="B277" s="171" t="s">
        <v>9</v>
      </c>
      <c r="C277" s="172" t="s">
        <v>45</v>
      </c>
      <c r="D277" s="92">
        <v>6.0609831971643227E-2</v>
      </c>
      <c r="E277" s="93" t="e">
        <v>#DIV/0!</v>
      </c>
      <c r="F277" s="93" t="e">
        <v>#DIV/0!</v>
      </c>
      <c r="G277" s="93" t="e">
        <v>#DIV/0!</v>
      </c>
      <c r="H277" s="93" t="e">
        <v>#DIV/0!</v>
      </c>
      <c r="I277" s="93" t="e">
        <v>#DIV/0!</v>
      </c>
      <c r="J277" s="93">
        <v>6.0607975097501314E-2</v>
      </c>
      <c r="K277" s="93">
        <v>6.0651201421283503E-2</v>
      </c>
      <c r="L277" s="93">
        <v>6.0521689403748226E-2</v>
      </c>
      <c r="M277" s="93">
        <v>6.0568656022451386E-2</v>
      </c>
      <c r="N277" s="93">
        <v>6.0628390804328858E-2</v>
      </c>
      <c r="O277" s="93">
        <v>6.0575465163753867E-2</v>
      </c>
      <c r="P277" s="93">
        <v>6.0628761076092649E-2</v>
      </c>
      <c r="Q277" s="93">
        <v>6.0639436429932268E-2</v>
      </c>
      <c r="R277" s="93">
        <v>6.0636992043246074E-2</v>
      </c>
    </row>
    <row r="278" spans="1:19">
      <c r="A278" s="876">
        <v>278</v>
      </c>
      <c r="B278" s="96" t="s">
        <v>9</v>
      </c>
      <c r="C278" s="166" t="s">
        <v>46</v>
      </c>
      <c r="D278" s="88">
        <v>33.31</v>
      </c>
      <c r="E278" s="89">
        <v>0</v>
      </c>
      <c r="F278" s="89">
        <v>0</v>
      </c>
      <c r="G278" s="89">
        <v>0</v>
      </c>
      <c r="H278" s="89">
        <v>0</v>
      </c>
      <c r="I278" s="89">
        <v>0</v>
      </c>
      <c r="J278" s="89">
        <v>86.64</v>
      </c>
      <c r="K278" s="89">
        <v>331.01</v>
      </c>
      <c r="L278" s="89">
        <v>563.30000000000007</v>
      </c>
      <c r="M278" s="89">
        <v>512.01</v>
      </c>
      <c r="N278" s="89">
        <v>460.85</v>
      </c>
      <c r="O278" s="89">
        <v>404.71000000000004</v>
      </c>
      <c r="P278" s="89">
        <v>386.49000000000007</v>
      </c>
      <c r="Q278" s="89">
        <v>381.71</v>
      </c>
      <c r="R278" s="89">
        <v>401.94000000000005</v>
      </c>
    </row>
    <row r="279" spans="1:19">
      <c r="A279" s="876">
        <v>279</v>
      </c>
      <c r="B279" s="96" t="s">
        <v>9</v>
      </c>
      <c r="C279" s="166" t="s">
        <v>47</v>
      </c>
      <c r="D279" s="626">
        <v>1668.92</v>
      </c>
      <c r="E279" s="627">
        <v>0</v>
      </c>
      <c r="F279" s="627">
        <v>0</v>
      </c>
      <c r="G279" s="627">
        <v>0</v>
      </c>
      <c r="H279" s="627">
        <v>0</v>
      </c>
      <c r="I279" s="627">
        <v>0</v>
      </c>
      <c r="J279" s="627">
        <v>4676.1499999999996</v>
      </c>
      <c r="K279" s="627">
        <v>17121.75</v>
      </c>
      <c r="L279" s="627">
        <v>27909.620000000003</v>
      </c>
      <c r="M279" s="627">
        <v>26324.239999999998</v>
      </c>
      <c r="N279" s="627">
        <v>24403.38</v>
      </c>
      <c r="O279" s="627">
        <v>22255.979999999996</v>
      </c>
      <c r="P279" s="627">
        <v>21796.39</v>
      </c>
      <c r="Q279" s="627">
        <v>22183.430000000004</v>
      </c>
      <c r="R279" s="627">
        <v>23743.49</v>
      </c>
    </row>
    <row r="280" spans="1:19">
      <c r="A280" s="876">
        <v>280</v>
      </c>
      <c r="B280" s="180" t="s">
        <v>9</v>
      </c>
      <c r="C280" s="181" t="s">
        <v>48</v>
      </c>
      <c r="D280" s="94">
        <v>0.71847455621901635</v>
      </c>
      <c r="E280" s="95" t="e">
        <v>#DIV/0!</v>
      </c>
      <c r="F280" s="95" t="e">
        <v>#DIV/0!</v>
      </c>
      <c r="G280" s="95" t="e">
        <v>#DIV/0!</v>
      </c>
      <c r="H280" s="95" t="e">
        <v>#DIV/0!</v>
      </c>
      <c r="I280" s="95" t="e">
        <v>#DIV/0!</v>
      </c>
      <c r="J280" s="95">
        <v>0.71834130813235486</v>
      </c>
      <c r="K280" s="95">
        <v>0.71267852972875589</v>
      </c>
      <c r="L280" s="95">
        <v>0.70965586263803881</v>
      </c>
      <c r="M280" s="95">
        <v>0.70916436245267156</v>
      </c>
      <c r="N280" s="95">
        <v>0.70915212949682627</v>
      </c>
      <c r="O280" s="95">
        <v>0.71038819201457037</v>
      </c>
      <c r="P280" s="95">
        <v>0.71071913461628911</v>
      </c>
      <c r="Q280" s="95">
        <v>0.71111149860735634</v>
      </c>
      <c r="R280" s="95">
        <v>0.71035944569694931</v>
      </c>
    </row>
    <row r="281" spans="1:19">
      <c r="A281" s="876">
        <v>281</v>
      </c>
      <c r="B281" s="44" t="s">
        <v>9</v>
      </c>
      <c r="C281" s="623" t="s">
        <v>273</v>
      </c>
      <c r="D281" s="383">
        <v>101135.3725</v>
      </c>
      <c r="E281" s="384">
        <v>0</v>
      </c>
      <c r="F281" s="384">
        <v>0</v>
      </c>
      <c r="G281" s="384">
        <v>0</v>
      </c>
      <c r="H281" s="384">
        <v>0</v>
      </c>
      <c r="I281" s="384">
        <v>0</v>
      </c>
      <c r="J281" s="384">
        <v>241222.38</v>
      </c>
      <c r="K281" s="384">
        <v>928918.11999999988</v>
      </c>
      <c r="L281" s="384">
        <v>1587530.04</v>
      </c>
      <c r="M281" s="384">
        <v>1443981.19</v>
      </c>
      <c r="N281" s="384">
        <v>1299721.1199999999</v>
      </c>
      <c r="O281" s="384">
        <v>1139405.2000000002</v>
      </c>
      <c r="P281" s="384">
        <v>1087602.6300000001</v>
      </c>
      <c r="Q281" s="384">
        <v>1073558.7899999998</v>
      </c>
      <c r="R281" s="384">
        <v>1131652.44</v>
      </c>
    </row>
    <row r="282" spans="1:19">
      <c r="A282" s="876">
        <v>282</v>
      </c>
      <c r="B282" s="43" t="s">
        <v>9</v>
      </c>
      <c r="C282" s="622" t="s">
        <v>49</v>
      </c>
      <c r="D282" s="96">
        <v>8760</v>
      </c>
      <c r="E282" s="17">
        <v>8760</v>
      </c>
      <c r="F282" s="17">
        <v>8760</v>
      </c>
      <c r="G282" s="17">
        <v>8784</v>
      </c>
      <c r="H282" s="17">
        <v>8760</v>
      </c>
      <c r="I282" s="17">
        <v>8760</v>
      </c>
      <c r="J282" s="17">
        <v>8760</v>
      </c>
      <c r="K282" s="17">
        <v>8784</v>
      </c>
      <c r="L282" s="17">
        <v>8760</v>
      </c>
      <c r="M282" s="17">
        <v>8760</v>
      </c>
      <c r="N282" s="17">
        <v>8760</v>
      </c>
      <c r="O282" s="17">
        <v>8784</v>
      </c>
      <c r="P282" s="17">
        <v>8760</v>
      </c>
      <c r="Q282" s="17">
        <v>8760</v>
      </c>
      <c r="R282" s="17">
        <v>8760</v>
      </c>
    </row>
    <row r="283" spans="1:19">
      <c r="A283" s="876">
        <v>283</v>
      </c>
      <c r="B283" s="43" t="s">
        <v>9</v>
      </c>
      <c r="C283" s="166" t="s">
        <v>50</v>
      </c>
      <c r="D283" s="97">
        <v>401027.47</v>
      </c>
      <c r="E283" s="85">
        <v>0</v>
      </c>
      <c r="F283" s="85">
        <v>0</v>
      </c>
      <c r="G283" s="85">
        <v>0</v>
      </c>
      <c r="H283" s="85">
        <v>0</v>
      </c>
      <c r="I283" s="85">
        <v>0</v>
      </c>
      <c r="J283" s="85">
        <v>1416363</v>
      </c>
      <c r="K283" s="85">
        <v>5848738.0800000001</v>
      </c>
      <c r="L283" s="85">
        <v>10557610.920000002</v>
      </c>
      <c r="M283" s="85">
        <v>10164147.82</v>
      </c>
      <c r="N283" s="85">
        <v>9596620.0499999989</v>
      </c>
      <c r="O283" s="85">
        <v>8811457.3900000006</v>
      </c>
      <c r="P283" s="85">
        <v>8794199.7200000007</v>
      </c>
      <c r="Q283" s="85">
        <v>9039637.620000001</v>
      </c>
      <c r="R283" s="85">
        <v>9859087.4899999984</v>
      </c>
    </row>
    <row r="284" spans="1:19">
      <c r="A284" s="876">
        <v>284</v>
      </c>
      <c r="B284" s="43" t="s">
        <v>9</v>
      </c>
      <c r="C284" s="166" t="s">
        <v>51</v>
      </c>
      <c r="D284" s="98">
        <v>51.986967850661131</v>
      </c>
      <c r="E284" s="86" t="e">
        <v>#DIV/0!</v>
      </c>
      <c r="F284" s="86" t="e">
        <v>#DIV/0!</v>
      </c>
      <c r="G284" s="86" t="e">
        <v>#DIV/0!</v>
      </c>
      <c r="H284" s="86" t="e">
        <v>#DIV/0!</v>
      </c>
      <c r="I284" s="86" t="e">
        <v>#DIV/0!</v>
      </c>
      <c r="J284" s="86">
        <v>70.578184173809049</v>
      </c>
      <c r="K284" s="86">
        <v>76.288551378707638</v>
      </c>
      <c r="L284" s="86">
        <v>80.921075819358023</v>
      </c>
      <c r="M284" s="86">
        <v>85.703968261998725</v>
      </c>
      <c r="N284" s="86">
        <v>89.904817691255545</v>
      </c>
      <c r="O284" s="86">
        <v>94.000910943267414</v>
      </c>
      <c r="P284" s="86">
        <v>98.242749483326818</v>
      </c>
      <c r="Q284" s="86">
        <v>102.25024737860126</v>
      </c>
      <c r="R284" s="86">
        <v>105.90237486035919</v>
      </c>
    </row>
    <row r="285" spans="1:19">
      <c r="A285" s="876">
        <v>285</v>
      </c>
      <c r="B285" s="43" t="s">
        <v>9</v>
      </c>
      <c r="C285" s="166" t="s">
        <v>52</v>
      </c>
      <c r="D285" s="99">
        <v>1672.78</v>
      </c>
      <c r="E285" s="87">
        <v>0</v>
      </c>
      <c r="F285" s="87">
        <v>0</v>
      </c>
      <c r="G285" s="87">
        <v>0</v>
      </c>
      <c r="H285" s="87">
        <v>0</v>
      </c>
      <c r="I285" s="87">
        <v>0</v>
      </c>
      <c r="J285" s="87">
        <v>4691.6499999999996</v>
      </c>
      <c r="K285" s="87">
        <v>17182.84</v>
      </c>
      <c r="L285" s="87">
        <v>28016.710000000003</v>
      </c>
      <c r="M285" s="87">
        <v>26424.39</v>
      </c>
      <c r="N285" s="87">
        <v>24496.33</v>
      </c>
      <c r="O285" s="87">
        <v>22339.499999999996</v>
      </c>
      <c r="P285" s="87">
        <v>21878.489999999998</v>
      </c>
      <c r="Q285" s="87">
        <v>22266.750000000004</v>
      </c>
      <c r="R285" s="87">
        <v>23833.74</v>
      </c>
    </row>
    <row r="286" spans="1:19">
      <c r="A286" s="876">
        <v>286</v>
      </c>
      <c r="B286" s="43" t="s">
        <v>9</v>
      </c>
      <c r="C286" s="166" t="s">
        <v>53</v>
      </c>
      <c r="D286" s="98">
        <v>0.21684988332901217</v>
      </c>
      <c r="E286" s="86" t="e">
        <v>#DIV/0!</v>
      </c>
      <c r="F286" s="86" t="e">
        <v>#DIV/0!</v>
      </c>
      <c r="G286" s="86" t="e">
        <v>#DIV/0!</v>
      </c>
      <c r="H286" s="86" t="e">
        <v>#DIV/0!</v>
      </c>
      <c r="I286" s="86" t="e">
        <v>#DIV/0!</v>
      </c>
      <c r="J286" s="86">
        <v>0.23378762208491127</v>
      </c>
      <c r="K286" s="86">
        <v>0.22412594892129498</v>
      </c>
      <c r="L286" s="86">
        <v>0.21474008952386794</v>
      </c>
      <c r="M286" s="86">
        <v>0.22281012850349083</v>
      </c>
      <c r="N286" s="86">
        <v>0.22949101572014766</v>
      </c>
      <c r="O286" s="86">
        <v>0.23831850476861036</v>
      </c>
      <c r="P286" s="86">
        <v>0.24441143942356028</v>
      </c>
      <c r="Q286" s="86">
        <v>0.25186636804777907</v>
      </c>
      <c r="R286" s="86">
        <v>0.25601250322248004</v>
      </c>
    </row>
    <row r="287" spans="1:19" s="460" customFormat="1">
      <c r="A287" s="876">
        <v>287</v>
      </c>
      <c r="B287" s="795" t="s">
        <v>9</v>
      </c>
      <c r="C287" s="797" t="s">
        <v>228</v>
      </c>
      <c r="D287" s="796">
        <v>402700.25</v>
      </c>
      <c r="E287" s="796">
        <v>0</v>
      </c>
      <c r="F287" s="796">
        <v>0</v>
      </c>
      <c r="G287" s="796">
        <v>0</v>
      </c>
      <c r="H287" s="796">
        <v>0</v>
      </c>
      <c r="I287" s="796">
        <v>0</v>
      </c>
      <c r="J287" s="796">
        <v>1421054.65</v>
      </c>
      <c r="K287" s="796">
        <v>5865920.9199999999</v>
      </c>
      <c r="L287" s="796">
        <v>10585627.630000003</v>
      </c>
      <c r="M287" s="796">
        <v>10190572.210000001</v>
      </c>
      <c r="N287" s="796">
        <v>9621116.379999999</v>
      </c>
      <c r="O287" s="796">
        <v>8833796.8900000006</v>
      </c>
      <c r="P287" s="796">
        <v>8816078.2100000009</v>
      </c>
      <c r="Q287" s="796">
        <v>9061904.370000001</v>
      </c>
      <c r="R287" s="796">
        <v>9882921.2299999986</v>
      </c>
      <c r="S287" s="32"/>
    </row>
    <row r="288" spans="1:19" s="460" customFormat="1">
      <c r="A288" s="876">
        <v>288</v>
      </c>
      <c r="B288" s="798" t="s">
        <v>9</v>
      </c>
      <c r="C288" s="800" t="s">
        <v>229</v>
      </c>
      <c r="D288" s="799">
        <v>52.203817733990149</v>
      </c>
      <c r="E288" s="799" t="e">
        <v>#DIV/0!</v>
      </c>
      <c r="F288" s="799" t="e">
        <v>#DIV/0!</v>
      </c>
      <c r="G288" s="799" t="e">
        <v>#DIV/0!</v>
      </c>
      <c r="H288" s="799" t="e">
        <v>#DIV/0!</v>
      </c>
      <c r="I288" s="799" t="e">
        <v>#DIV/0!</v>
      </c>
      <c r="J288" s="799">
        <v>70.811971795893953</v>
      </c>
      <c r="K288" s="799">
        <v>76.512677327628936</v>
      </c>
      <c r="L288" s="799">
        <v>81.135815908881895</v>
      </c>
      <c r="M288" s="799">
        <v>85.926778390502221</v>
      </c>
      <c r="N288" s="799">
        <v>90.134308706975688</v>
      </c>
      <c r="O288" s="799">
        <v>94.239229448036028</v>
      </c>
      <c r="P288" s="799">
        <v>98.487160922750391</v>
      </c>
      <c r="Q288" s="799">
        <v>102.50211374664903</v>
      </c>
      <c r="R288" s="799">
        <v>106.15838736358167</v>
      </c>
      <c r="S288" s="32"/>
    </row>
    <row r="289" spans="1:18" ht="15.75" thickBot="1">
      <c r="A289" s="876">
        <v>289</v>
      </c>
      <c r="B289" s="42"/>
      <c r="C289" s="185"/>
      <c r="D289" s="71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</row>
    <row r="290" spans="1:18">
      <c r="A290" s="876">
        <v>290</v>
      </c>
      <c r="B290" s="188" t="s">
        <v>32</v>
      </c>
      <c r="C290" s="189" t="s">
        <v>33</v>
      </c>
      <c r="D290" s="100" t="s">
        <v>326</v>
      </c>
      <c r="E290" s="101" t="s">
        <v>327</v>
      </c>
      <c r="F290" s="101" t="s">
        <v>328</v>
      </c>
      <c r="G290" s="101" t="s">
        <v>329</v>
      </c>
      <c r="H290" s="101" t="s">
        <v>330</v>
      </c>
      <c r="I290" s="101" t="s">
        <v>331</v>
      </c>
      <c r="J290" s="101" t="s">
        <v>332</v>
      </c>
      <c r="K290" s="101" t="s">
        <v>333</v>
      </c>
      <c r="L290" s="101" t="s">
        <v>334</v>
      </c>
      <c r="M290" s="101" t="s">
        <v>335</v>
      </c>
      <c r="N290" s="101" t="s">
        <v>336</v>
      </c>
      <c r="O290" s="101" t="s">
        <v>337</v>
      </c>
      <c r="P290" s="101" t="s">
        <v>338</v>
      </c>
      <c r="Q290" s="101" t="s">
        <v>339</v>
      </c>
      <c r="R290" s="101" t="s">
        <v>340</v>
      </c>
    </row>
    <row r="291" spans="1:18">
      <c r="A291" s="876">
        <v>291</v>
      </c>
      <c r="B291" s="75" t="s">
        <v>10</v>
      </c>
      <c r="C291" s="163" t="s">
        <v>34</v>
      </c>
      <c r="D291" s="624">
        <v>15</v>
      </c>
      <c r="E291" s="625">
        <v>15</v>
      </c>
      <c r="F291" s="625">
        <v>15</v>
      </c>
      <c r="G291" s="625">
        <v>15</v>
      </c>
      <c r="H291" s="625">
        <v>15</v>
      </c>
      <c r="I291" s="625">
        <v>15</v>
      </c>
      <c r="J291" s="625">
        <v>15</v>
      </c>
      <c r="K291" s="625">
        <v>15</v>
      </c>
      <c r="L291" s="625">
        <v>15</v>
      </c>
      <c r="M291" s="625">
        <v>15</v>
      </c>
      <c r="N291" s="625">
        <v>15</v>
      </c>
      <c r="O291" s="625">
        <v>15</v>
      </c>
      <c r="P291" s="625">
        <v>15</v>
      </c>
      <c r="Q291" s="625">
        <v>15</v>
      </c>
      <c r="R291" s="625">
        <v>15</v>
      </c>
    </row>
    <row r="292" spans="1:18">
      <c r="A292" s="876">
        <v>292</v>
      </c>
      <c r="B292" s="96" t="s">
        <v>10</v>
      </c>
      <c r="C292" s="166" t="s">
        <v>272</v>
      </c>
      <c r="D292" s="90">
        <v>8411.1424999999999</v>
      </c>
      <c r="E292" s="91">
        <v>0</v>
      </c>
      <c r="F292" s="91">
        <v>0</v>
      </c>
      <c r="G292" s="91">
        <v>0</v>
      </c>
      <c r="H292" s="91">
        <v>0</v>
      </c>
      <c r="I292" s="91">
        <v>0</v>
      </c>
      <c r="J292" s="91">
        <v>0</v>
      </c>
      <c r="K292" s="91">
        <v>0</v>
      </c>
      <c r="L292" s="91">
        <v>0</v>
      </c>
      <c r="M292" s="91">
        <v>0</v>
      </c>
      <c r="N292" s="91">
        <v>0</v>
      </c>
      <c r="O292" s="91">
        <v>0</v>
      </c>
      <c r="P292" s="91">
        <v>0</v>
      </c>
      <c r="Q292" s="91">
        <v>0</v>
      </c>
      <c r="R292" s="91">
        <v>0</v>
      </c>
    </row>
    <row r="293" spans="1:18">
      <c r="A293" s="876">
        <v>293</v>
      </c>
      <c r="B293" s="96" t="s">
        <v>10</v>
      </c>
      <c r="C293" s="166" t="s">
        <v>36</v>
      </c>
      <c r="D293" s="88">
        <v>14753</v>
      </c>
      <c r="E293" s="89">
        <v>0</v>
      </c>
      <c r="F293" s="89">
        <v>0</v>
      </c>
      <c r="G293" s="89">
        <v>0</v>
      </c>
      <c r="H293" s="89">
        <v>0</v>
      </c>
      <c r="I293" s="89">
        <v>0</v>
      </c>
      <c r="J293" s="89">
        <v>0</v>
      </c>
      <c r="K293" s="89">
        <v>1086</v>
      </c>
      <c r="L293" s="89">
        <v>28565</v>
      </c>
      <c r="M293" s="89">
        <v>21670</v>
      </c>
      <c r="N293" s="89">
        <v>14591</v>
      </c>
      <c r="O293" s="89">
        <v>3512</v>
      </c>
      <c r="P293" s="89">
        <v>1620</v>
      </c>
      <c r="Q293" s="89">
        <v>1080</v>
      </c>
      <c r="R293" s="89">
        <v>1009</v>
      </c>
    </row>
    <row r="294" spans="1:18">
      <c r="A294" s="876">
        <v>294</v>
      </c>
      <c r="B294" s="171" t="s">
        <v>10</v>
      </c>
      <c r="C294" s="172" t="s">
        <v>95</v>
      </c>
      <c r="D294" s="77">
        <v>0.11227549467275495</v>
      </c>
      <c r="E294" s="78">
        <v>0</v>
      </c>
      <c r="F294" s="78">
        <v>0</v>
      </c>
      <c r="G294" s="78">
        <v>0</v>
      </c>
      <c r="H294" s="78">
        <v>0</v>
      </c>
      <c r="I294" s="78">
        <v>0</v>
      </c>
      <c r="J294" s="78">
        <v>0</v>
      </c>
      <c r="K294" s="78">
        <v>8.2422586520947173E-3</v>
      </c>
      <c r="L294" s="78">
        <v>0.21738964992389651</v>
      </c>
      <c r="M294" s="78">
        <v>0.16491628614916287</v>
      </c>
      <c r="N294" s="78">
        <v>0.11104261796042618</v>
      </c>
      <c r="O294" s="78">
        <v>2.6654523375834852E-2</v>
      </c>
      <c r="P294" s="78">
        <v>1.2328767123287671E-2</v>
      </c>
      <c r="Q294" s="78">
        <v>8.21917808219178E-3</v>
      </c>
      <c r="R294" s="78">
        <v>7.6788432267884321E-3</v>
      </c>
    </row>
    <row r="295" spans="1:18">
      <c r="A295" s="876">
        <v>295</v>
      </c>
      <c r="B295" s="96" t="s">
        <v>10</v>
      </c>
      <c r="C295" s="166" t="s">
        <v>268</v>
      </c>
      <c r="D295" s="88">
        <v>201867.42</v>
      </c>
      <c r="E295" s="89">
        <v>0</v>
      </c>
      <c r="F295" s="89">
        <v>0</v>
      </c>
      <c r="G295" s="89">
        <v>0</v>
      </c>
      <c r="H295" s="89">
        <v>0</v>
      </c>
      <c r="I295" s="89">
        <v>0</v>
      </c>
      <c r="J295" s="89">
        <v>0</v>
      </c>
      <c r="K295" s="89">
        <v>14782.21</v>
      </c>
      <c r="L295" s="89">
        <v>391136.81</v>
      </c>
      <c r="M295" s="89">
        <v>296828.51</v>
      </c>
      <c r="N295" s="89">
        <v>199838.53000000003</v>
      </c>
      <c r="O295" s="89">
        <v>48032.76</v>
      </c>
      <c r="P295" s="89">
        <v>22040.11</v>
      </c>
      <c r="Q295" s="89">
        <v>14705.86</v>
      </c>
      <c r="R295" s="89">
        <v>13725.66</v>
      </c>
    </row>
    <row r="296" spans="1:18">
      <c r="A296" s="876">
        <v>296</v>
      </c>
      <c r="B296" s="171" t="s">
        <v>10</v>
      </c>
      <c r="C296" s="172" t="s">
        <v>269</v>
      </c>
      <c r="D296" s="92">
        <v>13.68314376736935</v>
      </c>
      <c r="E296" s="93" t="e">
        <v>#DIV/0!</v>
      </c>
      <c r="F296" s="93" t="e">
        <v>#DIV/0!</v>
      </c>
      <c r="G296" s="93" t="e">
        <v>#DIV/0!</v>
      </c>
      <c r="H296" s="93" t="e">
        <v>#DIV/0!</v>
      </c>
      <c r="I296" s="93" t="e">
        <v>#DIV/0!</v>
      </c>
      <c r="J296" s="93" t="e">
        <v>#DIV/0!</v>
      </c>
      <c r="K296" s="93">
        <v>13.611611418047881</v>
      </c>
      <c r="L296" s="93">
        <v>13.692869245580255</v>
      </c>
      <c r="M296" s="93">
        <v>13.697670050761422</v>
      </c>
      <c r="N296" s="93">
        <v>13.696013295867317</v>
      </c>
      <c r="O296" s="93">
        <v>13.676753986332574</v>
      </c>
      <c r="P296" s="93">
        <v>13.605006172839506</v>
      </c>
      <c r="Q296" s="93">
        <v>13.616537037037038</v>
      </c>
      <c r="R296" s="93">
        <v>13.603230921704657</v>
      </c>
    </row>
    <row r="297" spans="1:18">
      <c r="A297" s="876">
        <v>297</v>
      </c>
      <c r="B297" s="96" t="s">
        <v>10</v>
      </c>
      <c r="C297" s="166" t="s">
        <v>37</v>
      </c>
      <c r="D297" s="626">
        <v>497199.06</v>
      </c>
      <c r="E297" s="627">
        <v>0</v>
      </c>
      <c r="F297" s="627">
        <v>0</v>
      </c>
      <c r="G297" s="627">
        <v>0</v>
      </c>
      <c r="H297" s="627">
        <v>0</v>
      </c>
      <c r="I297" s="627">
        <v>0</v>
      </c>
      <c r="J297" s="627">
        <v>0</v>
      </c>
      <c r="K297" s="627">
        <v>89092.37</v>
      </c>
      <c r="L297" s="627">
        <v>2521911.13</v>
      </c>
      <c r="M297" s="627">
        <v>2020053.63</v>
      </c>
      <c r="N297" s="627">
        <v>1424166.28</v>
      </c>
      <c r="O297" s="627">
        <v>362310.91</v>
      </c>
      <c r="P297" s="627">
        <v>176376.46</v>
      </c>
      <c r="Q297" s="627">
        <v>122898.62</v>
      </c>
      <c r="R297" s="627">
        <v>119042.66</v>
      </c>
    </row>
    <row r="298" spans="1:18">
      <c r="A298" s="876">
        <v>298</v>
      </c>
      <c r="B298" s="171" t="s">
        <v>10</v>
      </c>
      <c r="C298" s="172" t="s">
        <v>270</v>
      </c>
      <c r="D298" s="79">
        <v>2.4629980409914585</v>
      </c>
      <c r="E298" s="80" t="e">
        <v>#DIV/0!</v>
      </c>
      <c r="F298" s="80" t="e">
        <v>#DIV/0!</v>
      </c>
      <c r="G298" s="80" t="e">
        <v>#DIV/0!</v>
      </c>
      <c r="H298" s="80" t="e">
        <v>#DIV/0!</v>
      </c>
      <c r="I298" s="80" t="e">
        <v>#DIV/0!</v>
      </c>
      <c r="J298" s="80" t="e">
        <v>#DIV/0!</v>
      </c>
      <c r="K298" s="80">
        <v>6.0269993458352982</v>
      </c>
      <c r="L298" s="80">
        <v>6.4476445722405922</v>
      </c>
      <c r="M298" s="80">
        <v>6.8054568949593142</v>
      </c>
      <c r="N298" s="80">
        <v>7.126585048438856</v>
      </c>
      <c r="O298" s="80">
        <v>7.5429958636563867</v>
      </c>
      <c r="P298" s="80">
        <v>8.0025217659984449</v>
      </c>
      <c r="Q298" s="80">
        <v>8.3571188628206716</v>
      </c>
      <c r="R298" s="80">
        <v>8.6730007883045328</v>
      </c>
    </row>
    <row r="299" spans="1:18">
      <c r="A299" s="876">
        <v>299</v>
      </c>
      <c r="B299" s="96" t="s">
        <v>10</v>
      </c>
      <c r="C299" s="166" t="s">
        <v>38</v>
      </c>
      <c r="D299" s="626">
        <v>7376.5</v>
      </c>
      <c r="E299" s="627">
        <v>0</v>
      </c>
      <c r="F299" s="627">
        <v>0</v>
      </c>
      <c r="G299" s="627">
        <v>0</v>
      </c>
      <c r="H299" s="627">
        <v>0</v>
      </c>
      <c r="I299" s="627">
        <v>0</v>
      </c>
      <c r="J299" s="627">
        <v>0</v>
      </c>
      <c r="K299" s="627">
        <v>0</v>
      </c>
      <c r="L299" s="627">
        <v>0</v>
      </c>
      <c r="M299" s="627">
        <v>0</v>
      </c>
      <c r="N299" s="627">
        <v>0</v>
      </c>
      <c r="O299" s="627">
        <v>0</v>
      </c>
      <c r="P299" s="627">
        <v>0</v>
      </c>
      <c r="Q299" s="627">
        <v>0</v>
      </c>
      <c r="R299" s="627">
        <v>0</v>
      </c>
    </row>
    <row r="300" spans="1:18">
      <c r="A300" s="876">
        <v>300</v>
      </c>
      <c r="B300" s="171" t="s">
        <v>10</v>
      </c>
      <c r="C300" s="172" t="s">
        <v>39</v>
      </c>
      <c r="D300" s="81">
        <v>0.5</v>
      </c>
      <c r="E300" s="82" t="e">
        <v>#DIV/0!</v>
      </c>
      <c r="F300" s="82" t="e">
        <v>#DIV/0!</v>
      </c>
      <c r="G300" s="82" t="e">
        <v>#DIV/0!</v>
      </c>
      <c r="H300" s="82" t="e">
        <v>#DIV/0!</v>
      </c>
      <c r="I300" s="82" t="e">
        <v>#DIV/0!</v>
      </c>
      <c r="J300" s="82" t="e">
        <v>#DIV/0!</v>
      </c>
      <c r="K300" s="82">
        <v>0</v>
      </c>
      <c r="L300" s="82">
        <v>0</v>
      </c>
      <c r="M300" s="82">
        <v>0</v>
      </c>
      <c r="N300" s="82">
        <v>0</v>
      </c>
      <c r="O300" s="82">
        <v>0</v>
      </c>
      <c r="P300" s="82">
        <v>0</v>
      </c>
      <c r="Q300" s="82">
        <v>0</v>
      </c>
      <c r="R300" s="82">
        <v>0</v>
      </c>
    </row>
    <row r="301" spans="1:18">
      <c r="A301" s="876">
        <v>301</v>
      </c>
      <c r="B301" s="96" t="s">
        <v>10</v>
      </c>
      <c r="C301" s="166" t="s">
        <v>40</v>
      </c>
      <c r="D301" s="88">
        <v>4</v>
      </c>
      <c r="E301" s="89">
        <v>0</v>
      </c>
      <c r="F301" s="89">
        <v>0</v>
      </c>
      <c r="G301" s="89">
        <v>0</v>
      </c>
      <c r="H301" s="89">
        <v>0</v>
      </c>
      <c r="I301" s="89">
        <v>0</v>
      </c>
      <c r="J301" s="89">
        <v>0</v>
      </c>
      <c r="K301" s="89">
        <v>2</v>
      </c>
      <c r="L301" s="89">
        <v>11</v>
      </c>
      <c r="M301" s="89">
        <v>9</v>
      </c>
      <c r="N301" s="89">
        <v>8</v>
      </c>
      <c r="O301" s="89">
        <v>3</v>
      </c>
      <c r="P301" s="89">
        <v>4</v>
      </c>
      <c r="Q301" s="89">
        <v>2</v>
      </c>
      <c r="R301" s="89">
        <v>2</v>
      </c>
    </row>
    <row r="302" spans="1:18">
      <c r="A302" s="876">
        <v>302</v>
      </c>
      <c r="B302" s="96" t="s">
        <v>10</v>
      </c>
      <c r="C302" s="166" t="s">
        <v>41</v>
      </c>
      <c r="D302" s="88">
        <v>368</v>
      </c>
      <c r="E302" s="89">
        <v>0</v>
      </c>
      <c r="F302" s="89">
        <v>0</v>
      </c>
      <c r="G302" s="89">
        <v>0</v>
      </c>
      <c r="H302" s="89">
        <v>0</v>
      </c>
      <c r="I302" s="89">
        <v>0</v>
      </c>
      <c r="J302" s="89">
        <v>0</v>
      </c>
      <c r="K302" s="89">
        <v>25</v>
      </c>
      <c r="L302" s="89">
        <v>720</v>
      </c>
      <c r="M302" s="89">
        <v>549</v>
      </c>
      <c r="N302" s="89">
        <v>369</v>
      </c>
      <c r="O302" s="89">
        <v>87</v>
      </c>
      <c r="P302" s="89">
        <v>37</v>
      </c>
      <c r="Q302" s="89">
        <v>25</v>
      </c>
      <c r="R302" s="89">
        <v>23</v>
      </c>
    </row>
    <row r="303" spans="1:18">
      <c r="A303" s="876">
        <v>303</v>
      </c>
      <c r="B303" s="96" t="s">
        <v>10</v>
      </c>
      <c r="C303" s="166" t="s">
        <v>271</v>
      </c>
      <c r="D303" s="88">
        <v>4704</v>
      </c>
      <c r="E303" s="89">
        <v>0</v>
      </c>
      <c r="F303" s="89">
        <v>0</v>
      </c>
      <c r="G303" s="89">
        <v>0</v>
      </c>
      <c r="H303" s="89">
        <v>0</v>
      </c>
      <c r="I303" s="89">
        <v>0</v>
      </c>
      <c r="J303" s="89">
        <v>0</v>
      </c>
      <c r="K303" s="89">
        <v>2352</v>
      </c>
      <c r="L303" s="89">
        <v>12936</v>
      </c>
      <c r="M303" s="89">
        <v>10584</v>
      </c>
      <c r="N303" s="89">
        <v>9408</v>
      </c>
      <c r="O303" s="89">
        <v>3528</v>
      </c>
      <c r="P303" s="89">
        <v>4704</v>
      </c>
      <c r="Q303" s="89">
        <v>2352</v>
      </c>
      <c r="R303" s="89">
        <v>2352</v>
      </c>
    </row>
    <row r="304" spans="1:18">
      <c r="A304" s="876">
        <v>304</v>
      </c>
      <c r="B304" s="171" t="s">
        <v>10</v>
      </c>
      <c r="C304" s="177" t="s">
        <v>96</v>
      </c>
      <c r="D304" s="83">
        <v>2.6726449275362318</v>
      </c>
      <c r="E304" s="84" t="e">
        <v>#DIV/0!</v>
      </c>
      <c r="F304" s="84" t="e">
        <v>#DIV/0!</v>
      </c>
      <c r="G304" s="84" t="e">
        <v>#DIV/0!</v>
      </c>
      <c r="H304" s="84" t="e">
        <v>#DIV/0!</v>
      </c>
      <c r="I304" s="84" t="e">
        <v>#DIV/0!</v>
      </c>
      <c r="J304" s="84" t="e">
        <v>#DIV/0!</v>
      </c>
      <c r="K304" s="84">
        <v>2.8959999999999999</v>
      </c>
      <c r="L304" s="84">
        <v>2.6449074074074073</v>
      </c>
      <c r="M304" s="84">
        <v>2.631451123254402</v>
      </c>
      <c r="N304" s="84">
        <v>2.63613369467028</v>
      </c>
      <c r="O304" s="84">
        <v>2.6911877394636017</v>
      </c>
      <c r="P304" s="84">
        <v>2.9189189189189189</v>
      </c>
      <c r="Q304" s="84">
        <v>2.88</v>
      </c>
      <c r="R304" s="84">
        <v>2.9246376811594201</v>
      </c>
    </row>
    <row r="305" spans="1:19">
      <c r="A305" s="876">
        <v>305</v>
      </c>
      <c r="B305" s="96" t="s">
        <v>10</v>
      </c>
      <c r="C305" s="166" t="s">
        <v>42</v>
      </c>
      <c r="D305" s="626">
        <v>106780.8</v>
      </c>
      <c r="E305" s="627">
        <v>0</v>
      </c>
      <c r="F305" s="627">
        <v>0</v>
      </c>
      <c r="G305" s="627">
        <v>0</v>
      </c>
      <c r="H305" s="627">
        <v>0</v>
      </c>
      <c r="I305" s="627">
        <v>0</v>
      </c>
      <c r="J305" s="627">
        <v>0</v>
      </c>
      <c r="K305" s="627">
        <v>14175.5</v>
      </c>
      <c r="L305" s="627">
        <v>83463.070000000007</v>
      </c>
      <c r="M305" s="627">
        <v>71988.83</v>
      </c>
      <c r="N305" s="627">
        <v>67067.27</v>
      </c>
      <c r="O305" s="627">
        <v>26611.71</v>
      </c>
      <c r="P305" s="627">
        <v>37655.520000000004</v>
      </c>
      <c r="Q305" s="627">
        <v>19646.25</v>
      </c>
      <c r="R305" s="627">
        <v>20398.900000000001</v>
      </c>
    </row>
    <row r="306" spans="1:19">
      <c r="A306" s="876">
        <v>306</v>
      </c>
      <c r="B306" s="96" t="s">
        <v>10</v>
      </c>
      <c r="C306" s="628" t="s">
        <v>297</v>
      </c>
      <c r="D306" s="626">
        <v>0</v>
      </c>
      <c r="E306" s="627">
        <v>0</v>
      </c>
      <c r="F306" s="627">
        <v>0</v>
      </c>
      <c r="G306" s="627">
        <v>0</v>
      </c>
      <c r="H306" s="627">
        <v>0</v>
      </c>
      <c r="I306" s="627">
        <v>0</v>
      </c>
      <c r="J306" s="627">
        <v>0</v>
      </c>
      <c r="K306" s="627">
        <v>0</v>
      </c>
      <c r="L306" s="627">
        <v>0</v>
      </c>
      <c r="M306" s="627">
        <v>0</v>
      </c>
      <c r="N306" s="627">
        <v>0</v>
      </c>
      <c r="O306" s="627">
        <v>0</v>
      </c>
      <c r="P306" s="627">
        <v>0</v>
      </c>
      <c r="Q306" s="627">
        <v>0</v>
      </c>
      <c r="R306" s="627">
        <v>0</v>
      </c>
    </row>
    <row r="307" spans="1:19">
      <c r="A307" s="876">
        <v>307</v>
      </c>
      <c r="B307" s="96" t="s">
        <v>10</v>
      </c>
      <c r="C307" s="166" t="s">
        <v>43</v>
      </c>
      <c r="D307" s="88">
        <v>523.66</v>
      </c>
      <c r="E307" s="89">
        <v>0</v>
      </c>
      <c r="F307" s="89">
        <v>0</v>
      </c>
      <c r="G307" s="89">
        <v>0</v>
      </c>
      <c r="H307" s="89">
        <v>0</v>
      </c>
      <c r="I307" s="89">
        <v>0</v>
      </c>
      <c r="J307" s="89">
        <v>0</v>
      </c>
      <c r="K307" s="89">
        <v>0.51</v>
      </c>
      <c r="L307" s="89">
        <v>12.129999999999999</v>
      </c>
      <c r="M307" s="89">
        <v>9.2199999999999989</v>
      </c>
      <c r="N307" s="89">
        <v>6.28</v>
      </c>
      <c r="O307" s="89">
        <v>1.55</v>
      </c>
      <c r="P307" s="89">
        <v>0.8</v>
      </c>
      <c r="Q307" s="89">
        <v>0.52</v>
      </c>
      <c r="R307" s="89">
        <v>0.48</v>
      </c>
    </row>
    <row r="308" spans="1:19">
      <c r="A308" s="876">
        <v>308</v>
      </c>
      <c r="B308" s="96" t="s">
        <v>10</v>
      </c>
      <c r="C308" s="166" t="s">
        <v>44</v>
      </c>
      <c r="D308" s="626">
        <v>720.29</v>
      </c>
      <c r="E308" s="627">
        <v>0</v>
      </c>
      <c r="F308" s="627">
        <v>0</v>
      </c>
      <c r="G308" s="627">
        <v>0</v>
      </c>
      <c r="H308" s="627">
        <v>0</v>
      </c>
      <c r="I308" s="627">
        <v>0</v>
      </c>
      <c r="J308" s="627">
        <v>0</v>
      </c>
      <c r="K308" s="627">
        <v>1.1200000000000001</v>
      </c>
      <c r="L308" s="627">
        <v>27.04</v>
      </c>
      <c r="M308" s="627">
        <v>21.12</v>
      </c>
      <c r="N308" s="627">
        <v>14.81</v>
      </c>
      <c r="O308" s="627">
        <v>3.74</v>
      </c>
      <c r="P308" s="627">
        <v>2</v>
      </c>
      <c r="Q308" s="627">
        <v>1.31</v>
      </c>
      <c r="R308" s="627">
        <v>1.27</v>
      </c>
    </row>
    <row r="309" spans="1:19">
      <c r="A309" s="876">
        <v>309</v>
      </c>
      <c r="B309" s="171" t="s">
        <v>10</v>
      </c>
      <c r="C309" s="172" t="s">
        <v>45</v>
      </c>
      <c r="D309" s="92">
        <v>5.1881576531765248</v>
      </c>
      <c r="E309" s="93" t="e">
        <v>#DIV/0!</v>
      </c>
      <c r="F309" s="93" t="e">
        <v>#DIV/0!</v>
      </c>
      <c r="G309" s="93" t="e">
        <v>#DIV/0!</v>
      </c>
      <c r="H309" s="93" t="e">
        <v>#DIV/0!</v>
      </c>
      <c r="I309" s="93" t="e">
        <v>#DIV/0!</v>
      </c>
      <c r="J309" s="93" t="e">
        <v>#DIV/0!</v>
      </c>
      <c r="K309" s="93">
        <v>6.9001861020781069E-2</v>
      </c>
      <c r="L309" s="93">
        <v>6.2024333634055039E-2</v>
      </c>
      <c r="M309" s="93">
        <v>6.2123412606154296E-2</v>
      </c>
      <c r="N309" s="93">
        <v>6.2850742546995311E-2</v>
      </c>
      <c r="O309" s="93">
        <v>6.4539285271135782E-2</v>
      </c>
      <c r="P309" s="93">
        <v>7.2594918990876181E-2</v>
      </c>
      <c r="Q309" s="93">
        <v>7.0720107494563395E-2</v>
      </c>
      <c r="R309" s="93">
        <v>6.9941991860500694E-2</v>
      </c>
    </row>
    <row r="310" spans="1:19">
      <c r="A310" s="876">
        <v>310</v>
      </c>
      <c r="B310" s="96" t="s">
        <v>10</v>
      </c>
      <c r="C310" s="166" t="s">
        <v>46</v>
      </c>
      <c r="D310" s="88">
        <v>49.52</v>
      </c>
      <c r="E310" s="89">
        <v>0</v>
      </c>
      <c r="F310" s="89">
        <v>0</v>
      </c>
      <c r="G310" s="89">
        <v>0</v>
      </c>
      <c r="H310" s="89">
        <v>0</v>
      </c>
      <c r="I310" s="89">
        <v>0</v>
      </c>
      <c r="J310" s="89">
        <v>0</v>
      </c>
      <c r="K310" s="89">
        <v>2.19</v>
      </c>
      <c r="L310" s="89">
        <v>57.53</v>
      </c>
      <c r="M310" s="89">
        <v>43.64</v>
      </c>
      <c r="N310" s="89">
        <v>29.380000000000003</v>
      </c>
      <c r="O310" s="89">
        <v>7.07</v>
      </c>
      <c r="P310" s="89">
        <v>3.26</v>
      </c>
      <c r="Q310" s="89">
        <v>2.17</v>
      </c>
      <c r="R310" s="89">
        <v>2.0299999999999998</v>
      </c>
    </row>
    <row r="311" spans="1:19">
      <c r="A311" s="876">
        <v>311</v>
      </c>
      <c r="B311" s="96" t="s">
        <v>10</v>
      </c>
      <c r="C311" s="166" t="s">
        <v>47</v>
      </c>
      <c r="D311" s="626">
        <v>2481.37</v>
      </c>
      <c r="E311" s="627">
        <v>0</v>
      </c>
      <c r="F311" s="627">
        <v>0</v>
      </c>
      <c r="G311" s="627">
        <v>0</v>
      </c>
      <c r="H311" s="627">
        <v>0</v>
      </c>
      <c r="I311" s="627">
        <v>0</v>
      </c>
      <c r="J311" s="627">
        <v>0</v>
      </c>
      <c r="K311" s="627">
        <v>121.17</v>
      </c>
      <c r="L311" s="627">
        <v>3272.87</v>
      </c>
      <c r="M311" s="627">
        <v>2550.08</v>
      </c>
      <c r="N311" s="627">
        <v>1763.76</v>
      </c>
      <c r="O311" s="627">
        <v>436.2</v>
      </c>
      <c r="P311" s="627">
        <v>206.79</v>
      </c>
      <c r="Q311" s="627">
        <v>141.76</v>
      </c>
      <c r="R311" s="627">
        <v>136.19</v>
      </c>
    </row>
    <row r="312" spans="1:19">
      <c r="A312" s="876">
        <v>312</v>
      </c>
      <c r="B312" s="180" t="s">
        <v>10</v>
      </c>
      <c r="C312" s="181" t="s">
        <v>48</v>
      </c>
      <c r="D312" s="94">
        <v>0.4906190409527203</v>
      </c>
      <c r="E312" s="95" t="e">
        <v>#DIV/0!</v>
      </c>
      <c r="F312" s="95" t="e">
        <v>#DIV/0!</v>
      </c>
      <c r="G312" s="95" t="e">
        <v>#DIV/0!</v>
      </c>
      <c r="H312" s="95" t="e">
        <v>#DIV/0!</v>
      </c>
      <c r="I312" s="95" t="e">
        <v>#DIV/0!</v>
      </c>
      <c r="J312" s="95" t="e">
        <v>#DIV/0!</v>
      </c>
      <c r="K312" s="95">
        <v>0.29630210908923632</v>
      </c>
      <c r="L312" s="95">
        <v>0.29416817097833364</v>
      </c>
      <c r="M312" s="95">
        <v>0.29404183580613602</v>
      </c>
      <c r="N312" s="95">
        <v>0.29403739108769467</v>
      </c>
      <c r="O312" s="95">
        <v>0.29438241733350323</v>
      </c>
      <c r="P312" s="95">
        <v>0.29582429488782042</v>
      </c>
      <c r="Q312" s="95">
        <v>0.29512044858308184</v>
      </c>
      <c r="R312" s="95">
        <v>0.29579634057670084</v>
      </c>
    </row>
    <row r="313" spans="1:19">
      <c r="A313" s="876">
        <v>313</v>
      </c>
      <c r="B313" s="44" t="s">
        <v>10</v>
      </c>
      <c r="C313" s="623" t="s">
        <v>273</v>
      </c>
      <c r="D313" s="383">
        <v>5270586.4930448392</v>
      </c>
      <c r="E313" s="384">
        <v>4174722.2664951943</v>
      </c>
      <c r="F313" s="384">
        <v>4172661.357262135</v>
      </c>
      <c r="G313" s="384">
        <v>4147419.9074036144</v>
      </c>
      <c r="H313" s="384">
        <v>4119338.9406344402</v>
      </c>
      <c r="I313" s="384">
        <v>4161982.7834708854</v>
      </c>
      <c r="J313" s="384">
        <v>4305975.408888001</v>
      </c>
      <c r="K313" s="384">
        <v>4502590.0372641357</v>
      </c>
      <c r="L313" s="384">
        <v>4412168.6119131707</v>
      </c>
      <c r="M313" s="384">
        <v>4482574.7921156883</v>
      </c>
      <c r="N313" s="384">
        <v>4432420.9282195987</v>
      </c>
      <c r="O313" s="384">
        <v>4397171.5739093916</v>
      </c>
      <c r="P313" s="384">
        <v>4432054.2106436202</v>
      </c>
      <c r="Q313" s="384">
        <v>4334332.6490066834</v>
      </c>
      <c r="R313" s="384">
        <v>4242181.5101806708</v>
      </c>
    </row>
    <row r="314" spans="1:19">
      <c r="A314" s="876">
        <v>314</v>
      </c>
      <c r="B314" s="43" t="s">
        <v>10</v>
      </c>
      <c r="C314" s="622" t="s">
        <v>49</v>
      </c>
      <c r="D314" s="96">
        <v>8760</v>
      </c>
      <c r="E314" s="17">
        <v>8760</v>
      </c>
      <c r="F314" s="17">
        <v>8760</v>
      </c>
      <c r="G314" s="17">
        <v>8784</v>
      </c>
      <c r="H314" s="17">
        <v>8760</v>
      </c>
      <c r="I314" s="17">
        <v>8760</v>
      </c>
      <c r="J314" s="17">
        <v>8760</v>
      </c>
      <c r="K314" s="17">
        <v>8784</v>
      </c>
      <c r="L314" s="17">
        <v>8760</v>
      </c>
      <c r="M314" s="17">
        <v>8760</v>
      </c>
      <c r="N314" s="17">
        <v>8760</v>
      </c>
      <c r="O314" s="17">
        <v>8784</v>
      </c>
      <c r="P314" s="17">
        <v>8760</v>
      </c>
      <c r="Q314" s="17">
        <v>8760</v>
      </c>
      <c r="R314" s="17">
        <v>8760</v>
      </c>
    </row>
    <row r="315" spans="1:19">
      <c r="A315" s="876">
        <v>315</v>
      </c>
      <c r="B315" s="43" t="s">
        <v>10</v>
      </c>
      <c r="C315" s="166" t="s">
        <v>50</v>
      </c>
      <c r="D315" s="97">
        <v>504575.56</v>
      </c>
      <c r="E315" s="85">
        <v>0</v>
      </c>
      <c r="F315" s="85">
        <v>0</v>
      </c>
      <c r="G315" s="85">
        <v>0</v>
      </c>
      <c r="H315" s="85">
        <v>0</v>
      </c>
      <c r="I315" s="85">
        <v>0</v>
      </c>
      <c r="J315" s="85">
        <v>0</v>
      </c>
      <c r="K315" s="85">
        <v>89092.37</v>
      </c>
      <c r="L315" s="85">
        <v>2521911.13</v>
      </c>
      <c r="M315" s="85">
        <v>2020053.63</v>
      </c>
      <c r="N315" s="85">
        <v>1424166.28</v>
      </c>
      <c r="O315" s="85">
        <v>362310.91</v>
      </c>
      <c r="P315" s="85">
        <v>176376.46</v>
      </c>
      <c r="Q315" s="85">
        <v>122898.62</v>
      </c>
      <c r="R315" s="85">
        <v>119042.66</v>
      </c>
    </row>
    <row r="316" spans="1:19">
      <c r="A316" s="876">
        <v>316</v>
      </c>
      <c r="B316" s="43" t="s">
        <v>10</v>
      </c>
      <c r="C316" s="166" t="s">
        <v>51</v>
      </c>
      <c r="D316" s="98">
        <v>34.201556293635193</v>
      </c>
      <c r="E316" s="86" t="e">
        <v>#DIV/0!</v>
      </c>
      <c r="F316" s="86" t="e">
        <v>#DIV/0!</v>
      </c>
      <c r="G316" s="86" t="e">
        <v>#DIV/0!</v>
      </c>
      <c r="H316" s="86" t="e">
        <v>#DIV/0!</v>
      </c>
      <c r="I316" s="86" t="e">
        <v>#DIV/0!</v>
      </c>
      <c r="J316" s="86" t="e">
        <v>#DIV/0!</v>
      </c>
      <c r="K316" s="86">
        <v>82.037173112338849</v>
      </c>
      <c r="L316" s="86">
        <v>88.286754069665676</v>
      </c>
      <c r="M316" s="86">
        <v>93.218903091832019</v>
      </c>
      <c r="N316" s="86">
        <v>97.605803577547803</v>
      </c>
      <c r="O316" s="86">
        <v>103.16369874715261</v>
      </c>
      <c r="P316" s="86">
        <v>108.87435802469135</v>
      </c>
      <c r="Q316" s="86">
        <v>113.79501851851852</v>
      </c>
      <c r="R316" s="86">
        <v>117.98083250743311</v>
      </c>
    </row>
    <row r="317" spans="1:19">
      <c r="A317" s="876">
        <v>317</v>
      </c>
      <c r="B317" s="43" t="s">
        <v>10</v>
      </c>
      <c r="C317" s="166" t="s">
        <v>52</v>
      </c>
      <c r="D317" s="99">
        <v>3201.66</v>
      </c>
      <c r="E317" s="87">
        <v>0</v>
      </c>
      <c r="F317" s="87">
        <v>0</v>
      </c>
      <c r="G317" s="87">
        <v>0</v>
      </c>
      <c r="H317" s="87">
        <v>0</v>
      </c>
      <c r="I317" s="87">
        <v>0</v>
      </c>
      <c r="J317" s="87">
        <v>0</v>
      </c>
      <c r="K317" s="87">
        <v>122.29</v>
      </c>
      <c r="L317" s="87">
        <v>3299.91</v>
      </c>
      <c r="M317" s="87">
        <v>2571.1999999999998</v>
      </c>
      <c r="N317" s="87">
        <v>1778.57</v>
      </c>
      <c r="O317" s="87">
        <v>439.94</v>
      </c>
      <c r="P317" s="87">
        <v>208.79</v>
      </c>
      <c r="Q317" s="87">
        <v>143.07</v>
      </c>
      <c r="R317" s="87">
        <v>137.46</v>
      </c>
    </row>
    <row r="318" spans="1:19">
      <c r="A318" s="876">
        <v>318</v>
      </c>
      <c r="B318" s="43" t="s">
        <v>10</v>
      </c>
      <c r="C318" s="166" t="s">
        <v>53</v>
      </c>
      <c r="D318" s="98">
        <v>0.2170175557513726</v>
      </c>
      <c r="E318" s="86" t="e">
        <v>#DIV/0!</v>
      </c>
      <c r="F318" s="86" t="e">
        <v>#DIV/0!</v>
      </c>
      <c r="G318" s="86" t="e">
        <v>#DIV/0!</v>
      </c>
      <c r="H318" s="86" t="e">
        <v>#DIV/0!</v>
      </c>
      <c r="I318" s="86" t="e">
        <v>#DIV/0!</v>
      </c>
      <c r="J318" s="86" t="e">
        <v>#DIV/0!</v>
      </c>
      <c r="K318" s="86">
        <v>0.11260589318600368</v>
      </c>
      <c r="L318" s="86">
        <v>0.11552284263959391</v>
      </c>
      <c r="M318" s="86">
        <v>0.11865251499769265</v>
      </c>
      <c r="N318" s="86">
        <v>0.12189500376944691</v>
      </c>
      <c r="O318" s="86">
        <v>0.12526765375854215</v>
      </c>
      <c r="P318" s="86">
        <v>0.1288827160493827</v>
      </c>
      <c r="Q318" s="86">
        <v>0.13247222222222221</v>
      </c>
      <c r="R318" s="86">
        <v>0.1362338949454906</v>
      </c>
    </row>
    <row r="319" spans="1:19" s="460" customFormat="1">
      <c r="A319" s="876">
        <v>319</v>
      </c>
      <c r="B319" s="801" t="s">
        <v>10</v>
      </c>
      <c r="C319" s="803" t="s">
        <v>228</v>
      </c>
      <c r="D319" s="802">
        <v>507777.22</v>
      </c>
      <c r="E319" s="802">
        <v>0</v>
      </c>
      <c r="F319" s="802">
        <v>0</v>
      </c>
      <c r="G319" s="802">
        <v>0</v>
      </c>
      <c r="H319" s="802">
        <v>0</v>
      </c>
      <c r="I319" s="802">
        <v>0</v>
      </c>
      <c r="J319" s="802">
        <v>0</v>
      </c>
      <c r="K319" s="802">
        <v>89214.659999999989</v>
      </c>
      <c r="L319" s="802">
        <v>2525211.04</v>
      </c>
      <c r="M319" s="802">
        <v>2022624.8299999998</v>
      </c>
      <c r="N319" s="802">
        <v>1425944.85</v>
      </c>
      <c r="O319" s="802">
        <v>362750.85</v>
      </c>
      <c r="P319" s="802">
        <v>176585.25</v>
      </c>
      <c r="Q319" s="802">
        <v>123041.69</v>
      </c>
      <c r="R319" s="802">
        <v>119180.12000000001</v>
      </c>
      <c r="S319" s="32"/>
    </row>
    <row r="320" spans="1:19" s="460" customFormat="1">
      <c r="A320" s="876">
        <v>320</v>
      </c>
      <c r="B320" s="804" t="s">
        <v>10</v>
      </c>
      <c r="C320" s="806" t="s">
        <v>229</v>
      </c>
      <c r="D320" s="805">
        <v>34.418573849386561</v>
      </c>
      <c r="E320" s="805" t="e">
        <v>#DIV/0!</v>
      </c>
      <c r="F320" s="805" t="e">
        <v>#DIV/0!</v>
      </c>
      <c r="G320" s="805" t="e">
        <v>#DIV/0!</v>
      </c>
      <c r="H320" s="805" t="e">
        <v>#DIV/0!</v>
      </c>
      <c r="I320" s="805" t="e">
        <v>#DIV/0!</v>
      </c>
      <c r="J320" s="805" t="e">
        <v>#DIV/0!</v>
      </c>
      <c r="K320" s="805">
        <v>82.149779005524849</v>
      </c>
      <c r="L320" s="805">
        <v>88.402276912305268</v>
      </c>
      <c r="M320" s="805">
        <v>93.33755560682971</v>
      </c>
      <c r="N320" s="805">
        <v>97.727698581317256</v>
      </c>
      <c r="O320" s="805">
        <v>103.28896640091115</v>
      </c>
      <c r="P320" s="805">
        <v>109.00324074074074</v>
      </c>
      <c r="Q320" s="805">
        <v>113.92749074074074</v>
      </c>
      <c r="R320" s="805">
        <v>118.1170664023786</v>
      </c>
      <c r="S320" s="32"/>
    </row>
    <row r="321" spans="1:18" ht="15.75" thickBot="1">
      <c r="A321" s="876">
        <v>321</v>
      </c>
      <c r="B321" s="42"/>
      <c r="C321" s="185"/>
      <c r="D321" s="71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</row>
    <row r="322" spans="1:18">
      <c r="A322" s="876">
        <v>322</v>
      </c>
      <c r="B322" s="188" t="s">
        <v>32</v>
      </c>
      <c r="C322" s="189" t="s">
        <v>33</v>
      </c>
      <c r="D322" s="100" t="s">
        <v>326</v>
      </c>
      <c r="E322" s="101" t="s">
        <v>327</v>
      </c>
      <c r="F322" s="101" t="s">
        <v>328</v>
      </c>
      <c r="G322" s="101" t="s">
        <v>329</v>
      </c>
      <c r="H322" s="101" t="s">
        <v>330</v>
      </c>
      <c r="I322" s="101" t="s">
        <v>331</v>
      </c>
      <c r="J322" s="101" t="s">
        <v>332</v>
      </c>
      <c r="K322" s="101" t="s">
        <v>333</v>
      </c>
      <c r="L322" s="101" t="s">
        <v>334</v>
      </c>
      <c r="M322" s="101" t="s">
        <v>335</v>
      </c>
      <c r="N322" s="101" t="s">
        <v>336</v>
      </c>
      <c r="O322" s="101" t="s">
        <v>337</v>
      </c>
      <c r="P322" s="101" t="s">
        <v>338</v>
      </c>
      <c r="Q322" s="101" t="s">
        <v>339</v>
      </c>
      <c r="R322" s="101" t="s">
        <v>340</v>
      </c>
    </row>
    <row r="323" spans="1:18">
      <c r="A323" s="876">
        <v>323</v>
      </c>
      <c r="B323" s="75" t="s">
        <v>54</v>
      </c>
      <c r="C323" s="163" t="s">
        <v>34</v>
      </c>
      <c r="D323" s="624">
        <v>1556.5833333333333</v>
      </c>
      <c r="E323" s="625">
        <v>1278.5833333333333</v>
      </c>
      <c r="F323" s="625">
        <v>1278.5833333333333</v>
      </c>
      <c r="G323" s="625">
        <v>1278.5833333333333</v>
      </c>
      <c r="H323" s="625">
        <v>1278.5833333333333</v>
      </c>
      <c r="I323" s="625">
        <v>1278.5833333333333</v>
      </c>
      <c r="J323" s="625">
        <v>1278.5833333333333</v>
      </c>
      <c r="K323" s="625">
        <v>1278.5833333333333</v>
      </c>
      <c r="L323" s="625">
        <v>1278.5833333333333</v>
      </c>
      <c r="M323" s="625">
        <v>1278.5833333333333</v>
      </c>
      <c r="N323" s="625">
        <v>1278.5833333333333</v>
      </c>
      <c r="O323" s="625">
        <v>1278.5833333333333</v>
      </c>
      <c r="P323" s="625">
        <v>1278.5833333333333</v>
      </c>
      <c r="Q323" s="625">
        <v>1278.5833333333333</v>
      </c>
      <c r="R323" s="625">
        <v>1278.5833333333333</v>
      </c>
    </row>
    <row r="324" spans="1:18">
      <c r="A324" s="876">
        <v>324</v>
      </c>
      <c r="B324" s="96" t="s">
        <v>54</v>
      </c>
      <c r="C324" s="166" t="s">
        <v>35</v>
      </c>
      <c r="D324" s="90">
        <v>5262175.3505448392</v>
      </c>
      <c r="E324" s="91">
        <v>4174722.2664951943</v>
      </c>
      <c r="F324" s="91">
        <v>4172661.357262135</v>
      </c>
      <c r="G324" s="91">
        <v>4147419.9074036144</v>
      </c>
      <c r="H324" s="91">
        <v>4119338.9406344402</v>
      </c>
      <c r="I324" s="91">
        <v>4161982.7834708854</v>
      </c>
      <c r="J324" s="91">
        <v>4305975.408888001</v>
      </c>
      <c r="K324" s="91">
        <v>4502590.0372641357</v>
      </c>
      <c r="L324" s="91">
        <v>4412168.6119131707</v>
      </c>
      <c r="M324" s="91">
        <v>4482574.7921156883</v>
      </c>
      <c r="N324" s="91">
        <v>4432420.9282195987</v>
      </c>
      <c r="O324" s="91">
        <v>4397171.5739093916</v>
      </c>
      <c r="P324" s="91">
        <v>4432054.2106436202</v>
      </c>
      <c r="Q324" s="91">
        <v>4334332.6490066834</v>
      </c>
      <c r="R324" s="91">
        <v>4242181.5101806708</v>
      </c>
    </row>
    <row r="325" spans="1:18">
      <c r="A325" s="876">
        <v>325</v>
      </c>
      <c r="B325" s="96" t="s">
        <v>54</v>
      </c>
      <c r="C325" s="166" t="s">
        <v>36</v>
      </c>
      <c r="D325" s="88">
        <v>10943313.939999999</v>
      </c>
      <c r="E325" s="89">
        <v>8623701.3000000007</v>
      </c>
      <c r="F325" s="89">
        <v>8619100.0700000022</v>
      </c>
      <c r="G325" s="89">
        <v>8566514.0800000001</v>
      </c>
      <c r="H325" s="89">
        <v>8496742.4000000004</v>
      </c>
      <c r="I325" s="89">
        <v>8588518.790000001</v>
      </c>
      <c r="J325" s="89">
        <v>8967328.3500000015</v>
      </c>
      <c r="K325" s="89">
        <v>9451081.1099999994</v>
      </c>
      <c r="L325" s="89">
        <v>9311295.5199999996</v>
      </c>
      <c r="M325" s="89">
        <v>9441812.7700000014</v>
      </c>
      <c r="N325" s="89">
        <v>9313459.1799999978</v>
      </c>
      <c r="O325" s="89">
        <v>9224819.2100000009</v>
      </c>
      <c r="P325" s="89">
        <v>9295046.3200000003</v>
      </c>
      <c r="Q325" s="89">
        <v>9058637.8999999985</v>
      </c>
      <c r="R325" s="89">
        <v>8886466.790000001</v>
      </c>
    </row>
    <row r="326" spans="1:18">
      <c r="A326" s="876">
        <v>326</v>
      </c>
      <c r="B326" s="171" t="s">
        <v>54</v>
      </c>
      <c r="C326" s="172" t="s">
        <v>95</v>
      </c>
      <c r="D326" s="77">
        <v>0.80255051200271055</v>
      </c>
      <c r="E326" s="78">
        <v>0.76994651971940264</v>
      </c>
      <c r="F326" s="78">
        <v>0.76953570991724418</v>
      </c>
      <c r="G326" s="78">
        <v>0.76275096704892742</v>
      </c>
      <c r="H326" s="78">
        <v>0.75861129835657515</v>
      </c>
      <c r="I326" s="78">
        <v>0.76680533356427771</v>
      </c>
      <c r="J326" s="78">
        <v>0.8006264380079624</v>
      </c>
      <c r="K326" s="78">
        <v>0.84151163343565649</v>
      </c>
      <c r="L326" s="78">
        <v>0.83133672309624929</v>
      </c>
      <c r="M326" s="78">
        <v>0.84298964321778092</v>
      </c>
      <c r="N326" s="78">
        <v>0.83152990029811447</v>
      </c>
      <c r="O326" s="78">
        <v>0.82136557619234352</v>
      </c>
      <c r="P326" s="78">
        <v>0.82988595218559358</v>
      </c>
      <c r="Q326" s="78">
        <v>0.80877879252418872</v>
      </c>
      <c r="R326" s="78">
        <v>0.79340690725947949</v>
      </c>
    </row>
    <row r="327" spans="1:18">
      <c r="A327" s="876">
        <v>327</v>
      </c>
      <c r="B327" s="96" t="s">
        <v>54</v>
      </c>
      <c r="C327" s="166" t="s">
        <v>268</v>
      </c>
      <c r="D327" s="88">
        <v>119433601.15000001</v>
      </c>
      <c r="E327" s="89">
        <v>94944071.349999994</v>
      </c>
      <c r="F327" s="89">
        <v>94907015.109999985</v>
      </c>
      <c r="G327" s="89">
        <v>94372827.950000003</v>
      </c>
      <c r="H327" s="89">
        <v>93708627.249999985</v>
      </c>
      <c r="I327" s="89">
        <v>94612303</v>
      </c>
      <c r="J327" s="89">
        <v>98180581.800000012</v>
      </c>
      <c r="K327" s="89">
        <v>103310642.63</v>
      </c>
      <c r="L327" s="89">
        <v>102185717.32000001</v>
      </c>
      <c r="M327" s="89">
        <v>103647575.21999997</v>
      </c>
      <c r="N327" s="89">
        <v>102276259.33000001</v>
      </c>
      <c r="O327" s="89">
        <v>101213545.11000001</v>
      </c>
      <c r="P327" s="89">
        <v>101883644.67999999</v>
      </c>
      <c r="Q327" s="89">
        <v>99592440.700000018</v>
      </c>
      <c r="R327" s="89">
        <v>97656789.279999971</v>
      </c>
    </row>
    <row r="328" spans="1:18">
      <c r="A328" s="876">
        <v>328</v>
      </c>
      <c r="B328" s="171" t="s">
        <v>54</v>
      </c>
      <c r="C328" s="172" t="s">
        <v>269</v>
      </c>
      <c r="D328" s="92">
        <v>10.913842169276194</v>
      </c>
      <c r="E328" s="93">
        <v>11.009666040960855</v>
      </c>
      <c r="F328" s="93">
        <v>11.011244136767512</v>
      </c>
      <c r="G328" s="93">
        <v>11.016479640222572</v>
      </c>
      <c r="H328" s="93">
        <v>11.028771126449589</v>
      </c>
      <c r="I328" s="93">
        <v>11.016137393814795</v>
      </c>
      <c r="J328" s="93">
        <v>10.948699319123293</v>
      </c>
      <c r="K328" s="93">
        <v>10.931092583756273</v>
      </c>
      <c r="L328" s="93">
        <v>10.974382361779021</v>
      </c>
      <c r="M328" s="93">
        <v>10.977508000298966</v>
      </c>
      <c r="N328" s="93">
        <v>10.981554474370933</v>
      </c>
      <c r="O328" s="93">
        <v>10.971873031428222</v>
      </c>
      <c r="P328" s="93">
        <v>10.96106906544173</v>
      </c>
      <c r="Q328" s="93">
        <v>10.994196014833536</v>
      </c>
      <c r="R328" s="93">
        <v>10.989383248457507</v>
      </c>
    </row>
    <row r="329" spans="1:18">
      <c r="A329" s="876">
        <v>329</v>
      </c>
      <c r="B329" s="96" t="s">
        <v>54</v>
      </c>
      <c r="C329" s="166" t="s">
        <v>37</v>
      </c>
      <c r="D329" s="626">
        <v>271110468.85000002</v>
      </c>
      <c r="E329" s="627">
        <v>224533961.06999999</v>
      </c>
      <c r="F329" s="627">
        <v>239353254.28</v>
      </c>
      <c r="G329" s="627">
        <v>240683242.24000001</v>
      </c>
      <c r="H329" s="627">
        <v>250800461</v>
      </c>
      <c r="I329" s="627">
        <v>260713516.75</v>
      </c>
      <c r="J329" s="627">
        <v>279471487.19</v>
      </c>
      <c r="K329" s="627">
        <v>310839604.32999998</v>
      </c>
      <c r="L329" s="627">
        <v>320364894.16999996</v>
      </c>
      <c r="M329" s="627">
        <v>337266777.67000002</v>
      </c>
      <c r="N329" s="627">
        <v>348580306.32999998</v>
      </c>
      <c r="O329" s="627">
        <v>351145116.92999995</v>
      </c>
      <c r="P329" s="627">
        <v>384386147.42000002</v>
      </c>
      <c r="Q329" s="627">
        <v>431096983.5</v>
      </c>
      <c r="R329" s="627">
        <v>456639926.81000006</v>
      </c>
    </row>
    <row r="330" spans="1:18">
      <c r="A330" s="876">
        <v>330</v>
      </c>
      <c r="B330" s="171" t="s">
        <v>54</v>
      </c>
      <c r="C330" s="172" t="s">
        <v>270</v>
      </c>
      <c r="D330" s="79">
        <v>2.2699681349263243</v>
      </c>
      <c r="E330" s="80">
        <v>2.3649076543419159</v>
      </c>
      <c r="F330" s="80">
        <v>2.5219764208428916</v>
      </c>
      <c r="G330" s="80">
        <v>2.5503447069268415</v>
      </c>
      <c r="H330" s="80">
        <v>2.6763860314686236</v>
      </c>
      <c r="I330" s="80">
        <v>2.7555984632358013</v>
      </c>
      <c r="J330" s="80">
        <v>2.846504696410344</v>
      </c>
      <c r="K330" s="80">
        <v>3.0087858948206407</v>
      </c>
      <c r="L330" s="80">
        <v>3.135123993569084</v>
      </c>
      <c r="M330" s="80">
        <v>3.2539765349466716</v>
      </c>
      <c r="N330" s="80">
        <v>3.4082230677335033</v>
      </c>
      <c r="O330" s="80">
        <v>3.4693490535122695</v>
      </c>
      <c r="P330" s="80">
        <v>3.7727954140951141</v>
      </c>
      <c r="Q330" s="80">
        <v>4.3286114937034563</v>
      </c>
      <c r="R330" s="80">
        <v>4.6759670287820896</v>
      </c>
    </row>
    <row r="331" spans="1:18">
      <c r="A331" s="876">
        <v>331</v>
      </c>
      <c r="B331" s="96" t="s">
        <v>54</v>
      </c>
      <c r="C331" s="166" t="s">
        <v>38</v>
      </c>
      <c r="D331" s="626">
        <v>30659670.720000003</v>
      </c>
      <c r="E331" s="627">
        <v>27023976.770000003</v>
      </c>
      <c r="F331" s="627">
        <v>31841647.780000001</v>
      </c>
      <c r="G331" s="627">
        <v>34005701.170000002</v>
      </c>
      <c r="H331" s="627">
        <v>35165744.119999997</v>
      </c>
      <c r="I331" s="627">
        <v>36333263.469999999</v>
      </c>
      <c r="J331" s="627">
        <v>38531081.440000005</v>
      </c>
      <c r="K331" s="627">
        <v>41569774.659999996</v>
      </c>
      <c r="L331" s="627">
        <v>41484482.600000001</v>
      </c>
      <c r="M331" s="627">
        <v>43535991.840000004</v>
      </c>
      <c r="N331" s="627">
        <v>44353587.43</v>
      </c>
      <c r="O331" s="627">
        <v>44777161.990000002</v>
      </c>
      <c r="P331" s="627">
        <v>46694520.329999998</v>
      </c>
      <c r="Q331" s="627">
        <v>46731589.43</v>
      </c>
      <c r="R331" s="627">
        <v>47119724.380000003</v>
      </c>
    </row>
    <row r="332" spans="1:18">
      <c r="A332" s="876">
        <v>332</v>
      </c>
      <c r="B332" s="171" t="s">
        <v>54</v>
      </c>
      <c r="C332" s="172" t="s">
        <v>39</v>
      </c>
      <c r="D332" s="81">
        <v>2.8016806324026562</v>
      </c>
      <c r="E332" s="82">
        <v>3.1336865494170119</v>
      </c>
      <c r="F332" s="82">
        <v>3.6943123436783574</v>
      </c>
      <c r="G332" s="82">
        <v>3.9696078069132179</v>
      </c>
      <c r="H332" s="82">
        <v>4.1387325241259516</v>
      </c>
      <c r="I332" s="82">
        <v>4.230445826386787</v>
      </c>
      <c r="J332" s="82">
        <v>4.2968295501301679</v>
      </c>
      <c r="K332" s="82">
        <v>4.3984147608272934</v>
      </c>
      <c r="L332" s="82">
        <v>4.4552857882014685</v>
      </c>
      <c r="M332" s="82">
        <v>4.6109780929282289</v>
      </c>
      <c r="N332" s="82">
        <v>4.7623108205859994</v>
      </c>
      <c r="O332" s="82">
        <v>4.8539880262867499</v>
      </c>
      <c r="P332" s="82">
        <v>5.023591999700761</v>
      </c>
      <c r="Q332" s="82">
        <v>5.1587876616637924</v>
      </c>
      <c r="R332" s="82">
        <v>5.302413826946851</v>
      </c>
    </row>
    <row r="333" spans="1:18">
      <c r="A333" s="876">
        <v>333</v>
      </c>
      <c r="B333" s="96" t="s">
        <v>54</v>
      </c>
      <c r="C333" s="166" t="s">
        <v>40</v>
      </c>
      <c r="D333" s="88">
        <v>218.74000000000004</v>
      </c>
      <c r="E333" s="89">
        <v>181.33</v>
      </c>
      <c r="F333" s="89">
        <v>183.12</v>
      </c>
      <c r="G333" s="89">
        <v>178.74</v>
      </c>
      <c r="H333" s="89">
        <v>179.99000000000004</v>
      </c>
      <c r="I333" s="89">
        <v>182.28000000000003</v>
      </c>
      <c r="J333" s="89">
        <v>236.11000000000004</v>
      </c>
      <c r="K333" s="89">
        <v>391.78000000000003</v>
      </c>
      <c r="L333" s="89">
        <v>496.21000000000015</v>
      </c>
      <c r="M333" s="89">
        <v>490.40000000000003</v>
      </c>
      <c r="N333" s="89">
        <v>489.71000000000004</v>
      </c>
      <c r="O333" s="89">
        <v>438.90000000000003</v>
      </c>
      <c r="P333" s="89">
        <v>446.5200000000001</v>
      </c>
      <c r="Q333" s="89">
        <v>440.56</v>
      </c>
      <c r="R333" s="89">
        <v>454.57000000000005</v>
      </c>
    </row>
    <row r="334" spans="1:18">
      <c r="A334" s="876">
        <v>334</v>
      </c>
      <c r="B334" s="96" t="s">
        <v>54</v>
      </c>
      <c r="C334" s="166" t="s">
        <v>41</v>
      </c>
      <c r="D334" s="88">
        <v>6193.7000000000007</v>
      </c>
      <c r="E334" s="89">
        <v>5538.6</v>
      </c>
      <c r="F334" s="89">
        <v>5602.8000000000011</v>
      </c>
      <c r="G334" s="89">
        <v>5532.7000000000007</v>
      </c>
      <c r="H334" s="89">
        <v>5596.8000000000011</v>
      </c>
      <c r="I334" s="89">
        <v>5486.2</v>
      </c>
      <c r="J334" s="89">
        <v>5491.7</v>
      </c>
      <c r="K334" s="89">
        <v>5755.0999999999995</v>
      </c>
      <c r="L334" s="89">
        <v>5776.7000000000007</v>
      </c>
      <c r="M334" s="89">
        <v>5857.2000000000007</v>
      </c>
      <c r="N334" s="89">
        <v>5773</v>
      </c>
      <c r="O334" s="89">
        <v>5705.7000000000007</v>
      </c>
      <c r="P334" s="89">
        <v>5761</v>
      </c>
      <c r="Q334" s="89">
        <v>5688.4999999999991</v>
      </c>
      <c r="R334" s="89">
        <v>5635.7</v>
      </c>
    </row>
    <row r="335" spans="1:18">
      <c r="A335" s="876">
        <v>335</v>
      </c>
      <c r="B335" s="96" t="s">
        <v>54</v>
      </c>
      <c r="C335" s="166" t="s">
        <v>271</v>
      </c>
      <c r="D335" s="88">
        <v>280949.38000000006</v>
      </c>
      <c r="E335" s="89">
        <v>223554.35</v>
      </c>
      <c r="F335" s="89">
        <v>226928.31000000003</v>
      </c>
      <c r="G335" s="89">
        <v>221520.19</v>
      </c>
      <c r="H335" s="89">
        <v>224971.58000000002</v>
      </c>
      <c r="I335" s="89">
        <v>226924.01000000004</v>
      </c>
      <c r="J335" s="89">
        <v>224217.99000000002</v>
      </c>
      <c r="K335" s="89">
        <v>233888.85</v>
      </c>
      <c r="L335" s="89">
        <v>255508.01</v>
      </c>
      <c r="M335" s="89">
        <v>240995.16999999995</v>
      </c>
      <c r="N335" s="89">
        <v>256702.33</v>
      </c>
      <c r="O335" s="89">
        <v>244149.09999999998</v>
      </c>
      <c r="P335" s="89">
        <v>252784.43000000002</v>
      </c>
      <c r="Q335" s="89">
        <v>244975.28</v>
      </c>
      <c r="R335" s="89">
        <v>235319.05000000002</v>
      </c>
    </row>
    <row r="336" spans="1:18">
      <c r="A336" s="876">
        <v>336</v>
      </c>
      <c r="B336" s="171" t="s">
        <v>54</v>
      </c>
      <c r="C336" s="177" t="s">
        <v>96</v>
      </c>
      <c r="D336" s="83">
        <v>1.1350795946112573</v>
      </c>
      <c r="E336" s="84">
        <v>1.2177683011486597</v>
      </c>
      <c r="F336" s="84">
        <v>1.2031721315904651</v>
      </c>
      <c r="G336" s="84">
        <v>1.2109827922276246</v>
      </c>
      <c r="H336" s="84">
        <v>1.1873633100349481</v>
      </c>
      <c r="I336" s="84">
        <v>1.2243838580480249</v>
      </c>
      <c r="J336" s="84">
        <v>1.2771068333939857</v>
      </c>
      <c r="K336" s="84">
        <v>1.2843978711227968</v>
      </c>
      <c r="L336" s="84">
        <v>1.2606695335266058</v>
      </c>
      <c r="M336" s="84">
        <v>1.2607712344785496</v>
      </c>
      <c r="N336" s="84">
        <v>1.2617706437920462</v>
      </c>
      <c r="O336" s="84">
        <v>1.2645030795999692</v>
      </c>
      <c r="P336" s="84">
        <v>1.2618991392372505</v>
      </c>
      <c r="Q336" s="84">
        <v>1.2454781089060201</v>
      </c>
      <c r="R336" s="84">
        <v>1.2332531021156272</v>
      </c>
    </row>
    <row r="337" spans="1:19">
      <c r="A337" s="876">
        <v>337</v>
      </c>
      <c r="B337" s="96" t="s">
        <v>54</v>
      </c>
      <c r="C337" s="166" t="s">
        <v>42</v>
      </c>
      <c r="D337" s="626">
        <v>4422172.3800000008</v>
      </c>
      <c r="E337" s="627">
        <v>3286959.4400000004</v>
      </c>
      <c r="F337" s="627">
        <v>3276116.8299999996</v>
      </c>
      <c r="G337" s="627">
        <v>3219612.73</v>
      </c>
      <c r="H337" s="627">
        <v>3369791.07</v>
      </c>
      <c r="I337" s="627">
        <v>3530940.6400000006</v>
      </c>
      <c r="J337" s="627">
        <v>3656678.73</v>
      </c>
      <c r="K337" s="627">
        <v>3988700.92</v>
      </c>
      <c r="L337" s="627">
        <v>4362978.9700000007</v>
      </c>
      <c r="M337" s="627">
        <v>4194773.47</v>
      </c>
      <c r="N337" s="627">
        <v>4725788.1100000003</v>
      </c>
      <c r="O337" s="627">
        <v>4667386.18</v>
      </c>
      <c r="P337" s="627">
        <v>4935303.43</v>
      </c>
      <c r="Q337" s="627">
        <v>4975037.92</v>
      </c>
      <c r="R337" s="627">
        <v>4904569.6199999992</v>
      </c>
    </row>
    <row r="338" spans="1:19">
      <c r="A338" s="876">
        <v>338</v>
      </c>
      <c r="B338" s="96" t="s">
        <v>54</v>
      </c>
      <c r="C338" s="166" t="s">
        <v>298</v>
      </c>
      <c r="D338" s="626">
        <v>18540</v>
      </c>
      <c r="E338" s="627">
        <v>0</v>
      </c>
      <c r="F338" s="627">
        <v>0</v>
      </c>
      <c r="G338" s="627">
        <v>0</v>
      </c>
      <c r="H338" s="627">
        <v>0</v>
      </c>
      <c r="I338" s="627">
        <v>0</v>
      </c>
      <c r="J338" s="627">
        <v>56700</v>
      </c>
      <c r="K338" s="627">
        <v>210510</v>
      </c>
      <c r="L338" s="627">
        <v>300940</v>
      </c>
      <c r="M338" s="627">
        <v>307750</v>
      </c>
      <c r="N338" s="627">
        <v>293300</v>
      </c>
      <c r="O338" s="627">
        <v>250930</v>
      </c>
      <c r="P338" s="627">
        <v>251670</v>
      </c>
      <c r="Q338" s="627">
        <v>252200</v>
      </c>
      <c r="R338" s="627">
        <v>273760</v>
      </c>
    </row>
    <row r="339" spans="1:19">
      <c r="A339" s="876">
        <v>339</v>
      </c>
      <c r="B339" s="96" t="s">
        <v>54</v>
      </c>
      <c r="C339" s="166" t="s">
        <v>43</v>
      </c>
      <c r="D339" s="88">
        <v>20874.61</v>
      </c>
      <c r="E339" s="89">
        <v>12670.31</v>
      </c>
      <c r="F339" s="89">
        <v>15042.26</v>
      </c>
      <c r="G339" s="89">
        <v>12814.97</v>
      </c>
      <c r="H339" s="89">
        <v>15257.640000000001</v>
      </c>
      <c r="I339" s="89">
        <v>12734.18</v>
      </c>
      <c r="J339" s="89">
        <v>16099.880000000001</v>
      </c>
      <c r="K339" s="89">
        <v>13807.17</v>
      </c>
      <c r="L339" s="89">
        <v>16185.25</v>
      </c>
      <c r="M339" s="89">
        <v>13759.380000000001</v>
      </c>
      <c r="N339" s="89">
        <v>16473.530000000002</v>
      </c>
      <c r="O339" s="89">
        <v>13581.779999999999</v>
      </c>
      <c r="P339" s="89">
        <v>15901.85</v>
      </c>
      <c r="Q339" s="89">
        <v>13219.34</v>
      </c>
      <c r="R339" s="89">
        <v>15423.199999999999</v>
      </c>
    </row>
    <row r="340" spans="1:19">
      <c r="A340" s="876">
        <v>340</v>
      </c>
      <c r="B340" s="96" t="s">
        <v>54</v>
      </c>
      <c r="C340" s="166" t="s">
        <v>44</v>
      </c>
      <c r="D340" s="626">
        <v>28712.959999999999</v>
      </c>
      <c r="E340" s="627">
        <v>17427.95</v>
      </c>
      <c r="F340" s="627">
        <v>29588.2</v>
      </c>
      <c r="G340" s="627">
        <v>25207</v>
      </c>
      <c r="H340" s="627">
        <v>30667.920000000002</v>
      </c>
      <c r="I340" s="627">
        <v>26232.529999999995</v>
      </c>
      <c r="J340" s="627">
        <v>34131.769999999997</v>
      </c>
      <c r="K340" s="627">
        <v>29961.51</v>
      </c>
      <c r="L340" s="627">
        <v>36093.040000000001</v>
      </c>
      <c r="M340" s="627">
        <v>31508.970000000005</v>
      </c>
      <c r="N340" s="627">
        <v>38877.399999999994</v>
      </c>
      <c r="O340" s="627">
        <v>32867.870000000003</v>
      </c>
      <c r="P340" s="627">
        <v>39595.71</v>
      </c>
      <c r="Q340" s="627">
        <v>33841.39</v>
      </c>
      <c r="R340" s="627">
        <v>40562.990000000005</v>
      </c>
    </row>
    <row r="341" spans="1:19">
      <c r="A341" s="876">
        <v>341</v>
      </c>
      <c r="B341" s="171" t="s">
        <v>54</v>
      </c>
      <c r="C341" s="172" t="s">
        <v>45</v>
      </c>
      <c r="D341" s="92">
        <v>0.34956008692701129</v>
      </c>
      <c r="E341" s="93">
        <v>0.26690049878506711</v>
      </c>
      <c r="F341" s="93">
        <v>0.31698942343862746</v>
      </c>
      <c r="G341" s="93">
        <v>0.27158177366030706</v>
      </c>
      <c r="H341" s="93">
        <v>0.32564002798365621</v>
      </c>
      <c r="I341" s="93">
        <v>0.2691865560021301</v>
      </c>
      <c r="J341" s="93">
        <v>0.32796464850445611</v>
      </c>
      <c r="K341" s="93">
        <v>0.26729424284871472</v>
      </c>
      <c r="L341" s="93">
        <v>0.3167810614729068</v>
      </c>
      <c r="M341" s="93">
        <v>0.26550317208665342</v>
      </c>
      <c r="N341" s="93">
        <v>0.32213790586234181</v>
      </c>
      <c r="O341" s="93">
        <v>0.26837870336898423</v>
      </c>
      <c r="P341" s="93">
        <v>0.31215706995848319</v>
      </c>
      <c r="Q341" s="93">
        <v>0.26546874254885083</v>
      </c>
      <c r="R341" s="93">
        <v>0.31586539171954237</v>
      </c>
    </row>
    <row r="342" spans="1:19">
      <c r="A342" s="876">
        <v>342</v>
      </c>
      <c r="B342" s="96" t="s">
        <v>54</v>
      </c>
      <c r="C342" s="166" t="s">
        <v>46</v>
      </c>
      <c r="D342" s="88">
        <v>11407.21</v>
      </c>
      <c r="E342" s="89">
        <v>10382.02</v>
      </c>
      <c r="F342" s="89">
        <v>10398.169999999998</v>
      </c>
      <c r="G342" s="89">
        <v>10377.049999999999</v>
      </c>
      <c r="H342" s="89">
        <v>10154.300000000001</v>
      </c>
      <c r="I342" s="89">
        <v>10373.41</v>
      </c>
      <c r="J342" s="89">
        <v>10884.83</v>
      </c>
      <c r="K342" s="89">
        <v>11654.93</v>
      </c>
      <c r="L342" s="89">
        <v>11852.800000000001</v>
      </c>
      <c r="M342" s="89">
        <v>11824.3</v>
      </c>
      <c r="N342" s="89">
        <v>11584.09</v>
      </c>
      <c r="O342" s="89">
        <v>11456.38</v>
      </c>
      <c r="P342" s="89">
        <v>11508.39</v>
      </c>
      <c r="Q342" s="89">
        <v>11294.11</v>
      </c>
      <c r="R342" s="89">
        <v>10979.31</v>
      </c>
    </row>
    <row r="343" spans="1:19">
      <c r="A343" s="876">
        <v>343</v>
      </c>
      <c r="B343" s="96" t="s">
        <v>54</v>
      </c>
      <c r="C343" s="166" t="s">
        <v>47</v>
      </c>
      <c r="D343" s="626">
        <v>485284.47</v>
      </c>
      <c r="E343" s="627">
        <v>441648.42</v>
      </c>
      <c r="F343" s="627">
        <v>441624.21999999991</v>
      </c>
      <c r="G343" s="627">
        <v>441871.89</v>
      </c>
      <c r="H343" s="627">
        <v>441420.67</v>
      </c>
      <c r="I343" s="627">
        <v>463284.62</v>
      </c>
      <c r="J343" s="627">
        <v>499658.71</v>
      </c>
      <c r="K343" s="627">
        <v>548351.82000000007</v>
      </c>
      <c r="L343" s="627">
        <v>572515.52999999991</v>
      </c>
      <c r="M343" s="627">
        <v>585787.66999999993</v>
      </c>
      <c r="N343" s="627">
        <v>589908.68000000005</v>
      </c>
      <c r="O343" s="627">
        <v>600580.30999999994</v>
      </c>
      <c r="P343" s="627">
        <v>619206.32999999996</v>
      </c>
      <c r="Q343" s="627">
        <v>626583.29000000015</v>
      </c>
      <c r="R343" s="627">
        <v>625591.74000000011</v>
      </c>
    </row>
    <row r="344" spans="1:19">
      <c r="A344" s="876">
        <v>344</v>
      </c>
      <c r="B344" s="180" t="s">
        <v>54</v>
      </c>
      <c r="C344" s="181" t="s">
        <v>48</v>
      </c>
      <c r="D344" s="94">
        <v>0.19102178767386183</v>
      </c>
      <c r="E344" s="95">
        <v>0.21869759432851624</v>
      </c>
      <c r="F344" s="95">
        <v>0.21912331744809838</v>
      </c>
      <c r="G344" s="95">
        <v>0.21991605476732987</v>
      </c>
      <c r="H344" s="95">
        <v>0.2167207075376297</v>
      </c>
      <c r="I344" s="95">
        <v>0.21928247534572751</v>
      </c>
      <c r="J344" s="95">
        <v>0.22173081072534445</v>
      </c>
      <c r="K344" s="95">
        <v>0.22562883558359684</v>
      </c>
      <c r="L344" s="95">
        <v>0.23198545375734514</v>
      </c>
      <c r="M344" s="95">
        <v>0.22816356243553237</v>
      </c>
      <c r="N344" s="95">
        <v>0.22652549234565358</v>
      </c>
      <c r="O344" s="95">
        <v>0.22638037206480768</v>
      </c>
      <c r="P344" s="95">
        <v>0.22591241285381941</v>
      </c>
      <c r="Q344" s="95">
        <v>0.22680657127423925</v>
      </c>
      <c r="R344" s="95">
        <v>0.22485502709945335</v>
      </c>
    </row>
    <row r="345" spans="1:19">
      <c r="A345" s="876">
        <v>345</v>
      </c>
      <c r="B345" s="44" t="s">
        <v>54</v>
      </c>
      <c r="C345" s="621" t="s">
        <v>94</v>
      </c>
      <c r="D345" s="383">
        <v>5262175.3505448392</v>
      </c>
      <c r="E345" s="384">
        <v>4174722.2664951943</v>
      </c>
      <c r="F345" s="384">
        <v>4172661.357262135</v>
      </c>
      <c r="G345" s="384">
        <v>4147419.9074036144</v>
      </c>
      <c r="H345" s="384">
        <v>4119338.9406344402</v>
      </c>
      <c r="I345" s="384">
        <v>4161982.7834708854</v>
      </c>
      <c r="J345" s="384">
        <v>4305975.408888001</v>
      </c>
      <c r="K345" s="384">
        <v>4502590.0372641357</v>
      </c>
      <c r="L345" s="384">
        <v>4412168.6119131707</v>
      </c>
      <c r="M345" s="384">
        <v>4482574.7921156883</v>
      </c>
      <c r="N345" s="384">
        <v>4432420.9282195987</v>
      </c>
      <c r="O345" s="384">
        <v>4397171.5739093916</v>
      </c>
      <c r="P345" s="384">
        <v>4432054.2106436202</v>
      </c>
      <c r="Q345" s="384">
        <v>4334332.6490066834</v>
      </c>
      <c r="R345" s="384">
        <v>4242181.5101806708</v>
      </c>
    </row>
    <row r="346" spans="1:19">
      <c r="A346" s="876">
        <v>346</v>
      </c>
      <c r="B346" s="43" t="s">
        <v>54</v>
      </c>
      <c r="C346" s="622" t="s">
        <v>49</v>
      </c>
      <c r="D346" s="96">
        <v>8760</v>
      </c>
      <c r="E346" s="17">
        <v>8760</v>
      </c>
      <c r="F346" s="17">
        <v>8760</v>
      </c>
      <c r="G346" s="17">
        <v>8784</v>
      </c>
      <c r="H346" s="17">
        <v>8760</v>
      </c>
      <c r="I346" s="17">
        <v>8760</v>
      </c>
      <c r="J346" s="17">
        <v>8760</v>
      </c>
      <c r="K346" s="17">
        <v>8784</v>
      </c>
      <c r="L346" s="17">
        <v>8760</v>
      </c>
      <c r="M346" s="17">
        <v>8760</v>
      </c>
      <c r="N346" s="17">
        <v>8760</v>
      </c>
      <c r="O346" s="17">
        <v>8784</v>
      </c>
      <c r="P346" s="17">
        <v>8760</v>
      </c>
      <c r="Q346" s="17">
        <v>8760</v>
      </c>
      <c r="R346" s="17">
        <v>8760</v>
      </c>
    </row>
    <row r="347" spans="1:19">
      <c r="A347" s="876">
        <v>347</v>
      </c>
      <c r="B347" s="43" t="s">
        <v>54</v>
      </c>
      <c r="C347" s="166" t="s">
        <v>50</v>
      </c>
      <c r="D347" s="97">
        <v>301788679.57000005</v>
      </c>
      <c r="E347" s="85">
        <v>251557937.84</v>
      </c>
      <c r="F347" s="85">
        <v>271194902.06</v>
      </c>
      <c r="G347" s="85">
        <v>274688943.41000003</v>
      </c>
      <c r="H347" s="85">
        <v>285966205.12</v>
      </c>
      <c r="I347" s="85">
        <v>297046780.22000003</v>
      </c>
      <c r="J347" s="85">
        <v>318059268.63</v>
      </c>
      <c r="K347" s="85">
        <v>352619888.99000001</v>
      </c>
      <c r="L347" s="85">
        <v>362150316.76999998</v>
      </c>
      <c r="M347" s="85">
        <v>381110519.50999999</v>
      </c>
      <c r="N347" s="85">
        <v>393227193.75999999</v>
      </c>
      <c r="O347" s="85">
        <v>396173208.91999996</v>
      </c>
      <c r="P347" s="85">
        <v>431332337.75</v>
      </c>
      <c r="Q347" s="85">
        <v>478080772.93000001</v>
      </c>
      <c r="R347" s="85">
        <v>504033411.19000006</v>
      </c>
    </row>
    <row r="348" spans="1:19">
      <c r="A348" s="876">
        <v>348</v>
      </c>
      <c r="B348" s="43" t="s">
        <v>54</v>
      </c>
      <c r="C348" s="166" t="s">
        <v>51</v>
      </c>
      <c r="D348" s="98">
        <v>27.577448771427648</v>
      </c>
      <c r="E348" s="86">
        <v>29.170530041433597</v>
      </c>
      <c r="F348" s="86">
        <v>31.464410420750568</v>
      </c>
      <c r="G348" s="86">
        <v>32.065428346322172</v>
      </c>
      <c r="H348" s="86">
        <v>33.655981511220112</v>
      </c>
      <c r="I348" s="86">
        <v>34.586497099577279</v>
      </c>
      <c r="J348" s="86">
        <v>35.468676535079695</v>
      </c>
      <c r="K348" s="86">
        <v>37.310005584112488</v>
      </c>
      <c r="L348" s="86">
        <v>38.893655130172476</v>
      </c>
      <c r="M348" s="86">
        <v>40.364125914562052</v>
      </c>
      <c r="N348" s="86">
        <v>42.221390158065851</v>
      </c>
      <c r="O348" s="86">
        <v>42.946446960232613</v>
      </c>
      <c r="P348" s="86">
        <v>46.404538815681768</v>
      </c>
      <c r="Q348" s="86">
        <v>52.776231725743237</v>
      </c>
      <c r="R348" s="86">
        <v>56.719213957699381</v>
      </c>
    </row>
    <row r="349" spans="1:19">
      <c r="A349" s="876">
        <v>349</v>
      </c>
      <c r="B349" s="43" t="s">
        <v>54</v>
      </c>
      <c r="C349" s="166" t="s">
        <v>52</v>
      </c>
      <c r="D349" s="99">
        <v>513997.43</v>
      </c>
      <c r="E349" s="87">
        <v>459076.37</v>
      </c>
      <c r="F349" s="87">
        <v>471212.41999999993</v>
      </c>
      <c r="G349" s="87">
        <v>467078.89</v>
      </c>
      <c r="H349" s="87">
        <v>472088.58999999997</v>
      </c>
      <c r="I349" s="87">
        <v>489517.14999999997</v>
      </c>
      <c r="J349" s="87">
        <v>533790.48</v>
      </c>
      <c r="K349" s="87">
        <v>578313.33000000007</v>
      </c>
      <c r="L349" s="87">
        <v>608608.56999999995</v>
      </c>
      <c r="M349" s="87">
        <v>617296.6399999999</v>
      </c>
      <c r="N349" s="87">
        <v>628786.08000000007</v>
      </c>
      <c r="O349" s="87">
        <v>633448.17999999993</v>
      </c>
      <c r="P349" s="87">
        <v>658802.03999999992</v>
      </c>
      <c r="Q349" s="87">
        <v>660424.68000000017</v>
      </c>
      <c r="R349" s="87">
        <v>666154.7300000001</v>
      </c>
    </row>
    <row r="350" spans="1:19">
      <c r="A350" s="876">
        <v>350</v>
      </c>
      <c r="B350" s="43" t="s">
        <v>54</v>
      </c>
      <c r="C350" s="166" t="s">
        <v>53</v>
      </c>
      <c r="D350" s="98">
        <v>4.6969083845912224E-2</v>
      </c>
      <c r="E350" s="86">
        <v>5.3234261488161697E-2</v>
      </c>
      <c r="F350" s="86">
        <v>5.4670721557128855E-2</v>
      </c>
      <c r="G350" s="86">
        <v>5.4523798786542121E-2</v>
      </c>
      <c r="H350" s="86">
        <v>5.5561127756444631E-2</v>
      </c>
      <c r="I350" s="86">
        <v>5.6996690811221933E-2</v>
      </c>
      <c r="J350" s="86">
        <v>5.9526144149723244E-2</v>
      </c>
      <c r="K350" s="86">
        <v>6.1190177427225587E-2</v>
      </c>
      <c r="L350" s="86">
        <v>6.5362394383547601E-2</v>
      </c>
      <c r="M350" s="86">
        <v>6.5379038436492939E-2</v>
      </c>
      <c r="N350" s="86">
        <v>6.7513699029279492E-2</v>
      </c>
      <c r="O350" s="86">
        <v>6.8667815116996739E-2</v>
      </c>
      <c r="P350" s="86">
        <v>7.0876681763539603E-2</v>
      </c>
      <c r="Q350" s="86">
        <v>7.2905517064546788E-2</v>
      </c>
      <c r="R350" s="86">
        <v>7.496283345700773E-2</v>
      </c>
    </row>
    <row r="351" spans="1:19" s="460" customFormat="1">
      <c r="A351" s="876">
        <v>351</v>
      </c>
      <c r="B351" s="807" t="s">
        <v>54</v>
      </c>
      <c r="C351" s="809" t="s">
        <v>228</v>
      </c>
      <c r="D351" s="808">
        <v>302302677.00000006</v>
      </c>
      <c r="E351" s="808">
        <v>252017014.21000001</v>
      </c>
      <c r="F351" s="808">
        <v>271666114.48000002</v>
      </c>
      <c r="G351" s="808">
        <v>275156022.30000001</v>
      </c>
      <c r="H351" s="808">
        <v>286438293.70999998</v>
      </c>
      <c r="I351" s="808">
        <v>297536297.37</v>
      </c>
      <c r="J351" s="808">
        <v>318593059.11000001</v>
      </c>
      <c r="K351" s="808">
        <v>353198202.31999999</v>
      </c>
      <c r="L351" s="808">
        <v>362758925.33999997</v>
      </c>
      <c r="M351" s="808">
        <v>381727816.14999998</v>
      </c>
      <c r="N351" s="808">
        <v>393855979.83999997</v>
      </c>
      <c r="O351" s="808">
        <v>396806657.09999996</v>
      </c>
      <c r="P351" s="808">
        <v>431991139.79000002</v>
      </c>
      <c r="Q351" s="808">
        <v>478741197.61000001</v>
      </c>
      <c r="R351" s="808">
        <v>504699565.92000008</v>
      </c>
      <c r="S351" s="32"/>
    </row>
    <row r="352" spans="1:19" s="460" customFormat="1">
      <c r="A352" s="876">
        <v>352</v>
      </c>
      <c r="B352" s="810" t="s">
        <v>54</v>
      </c>
      <c r="C352" s="812" t="s">
        <v>229</v>
      </c>
      <c r="D352" s="811">
        <v>27.624417855273563</v>
      </c>
      <c r="E352" s="811">
        <v>29.223764302921762</v>
      </c>
      <c r="F352" s="811">
        <v>31.519081142307698</v>
      </c>
      <c r="G352" s="811">
        <v>32.119952145108712</v>
      </c>
      <c r="H352" s="811">
        <v>33.711542638976553</v>
      </c>
      <c r="I352" s="811">
        <v>34.643493790388504</v>
      </c>
      <c r="J352" s="811">
        <v>35.528202679229423</v>
      </c>
      <c r="K352" s="811">
        <v>37.37119576153971</v>
      </c>
      <c r="L352" s="811">
        <v>38.959017524556025</v>
      </c>
      <c r="M352" s="811">
        <v>40.429504952998549</v>
      </c>
      <c r="N352" s="811">
        <v>42.288903857095129</v>
      </c>
      <c r="O352" s="811">
        <v>43.015114775349609</v>
      </c>
      <c r="P352" s="811">
        <v>46.475415497445312</v>
      </c>
      <c r="Q352" s="811">
        <v>52.849137242807785</v>
      </c>
      <c r="R352" s="811">
        <v>56.794176791156389</v>
      </c>
      <c r="S352" s="32"/>
    </row>
    <row r="353" spans="1:18" ht="15.75" thickBot="1">
      <c r="A353" s="876">
        <v>353</v>
      </c>
      <c r="B353" s="42"/>
      <c r="C353" s="185"/>
      <c r="D353" s="71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</row>
    <row r="354" spans="1:18">
      <c r="A354" s="876">
        <v>354</v>
      </c>
      <c r="B354" s="188" t="s">
        <v>32</v>
      </c>
      <c r="C354" s="189" t="s">
        <v>33</v>
      </c>
      <c r="D354" s="100" t="s">
        <v>326</v>
      </c>
      <c r="E354" s="101" t="s">
        <v>327</v>
      </c>
      <c r="F354" s="101" t="s">
        <v>328</v>
      </c>
      <c r="G354" s="101" t="s">
        <v>329</v>
      </c>
      <c r="H354" s="101" t="s">
        <v>330</v>
      </c>
      <c r="I354" s="101" t="s">
        <v>331</v>
      </c>
      <c r="J354" s="101" t="s">
        <v>332</v>
      </c>
      <c r="K354" s="101" t="s">
        <v>333</v>
      </c>
      <c r="L354" s="101" t="s">
        <v>334</v>
      </c>
      <c r="M354" s="101" t="s">
        <v>335</v>
      </c>
      <c r="N354" s="101" t="s">
        <v>336</v>
      </c>
      <c r="O354" s="101" t="s">
        <v>337</v>
      </c>
      <c r="P354" s="101" t="s">
        <v>338</v>
      </c>
      <c r="Q354" s="101" t="s">
        <v>339</v>
      </c>
      <c r="R354" s="101" t="s">
        <v>340</v>
      </c>
    </row>
    <row r="355" spans="1:18">
      <c r="A355" s="876">
        <v>355</v>
      </c>
      <c r="B355" s="75" t="s">
        <v>97</v>
      </c>
      <c r="C355" s="163" t="s">
        <v>34</v>
      </c>
      <c r="D355" s="624">
        <v>37.832500000000003</v>
      </c>
      <c r="E355" s="625">
        <v>37.832500000000003</v>
      </c>
      <c r="F355" s="625">
        <v>178</v>
      </c>
      <c r="G355" s="625">
        <v>178</v>
      </c>
      <c r="H355" s="625">
        <v>178</v>
      </c>
      <c r="I355" s="625">
        <v>178</v>
      </c>
      <c r="J355" s="625">
        <v>178</v>
      </c>
      <c r="K355" s="625">
        <v>178</v>
      </c>
      <c r="L355" s="625">
        <v>178</v>
      </c>
      <c r="M355" s="625">
        <v>178</v>
      </c>
      <c r="N355" s="625">
        <v>178</v>
      </c>
      <c r="O355" s="625">
        <v>178</v>
      </c>
      <c r="P355" s="625">
        <v>178</v>
      </c>
      <c r="Q355" s="625">
        <v>178</v>
      </c>
      <c r="R355" s="625">
        <v>178</v>
      </c>
    </row>
    <row r="356" spans="1:18">
      <c r="A356" s="876">
        <v>356</v>
      </c>
      <c r="B356" s="96" t="s">
        <v>97</v>
      </c>
      <c r="C356" s="166" t="s">
        <v>227</v>
      </c>
      <c r="D356" s="90">
        <v>0</v>
      </c>
      <c r="E356" s="91">
        <v>0</v>
      </c>
      <c r="F356" s="91">
        <v>0</v>
      </c>
      <c r="G356" s="91">
        <v>0</v>
      </c>
      <c r="H356" s="91">
        <v>0</v>
      </c>
      <c r="I356" s="91">
        <v>0</v>
      </c>
      <c r="J356" s="91">
        <v>0</v>
      </c>
      <c r="K356" s="91">
        <v>0</v>
      </c>
      <c r="L356" s="91">
        <v>0</v>
      </c>
      <c r="M356" s="91">
        <v>0</v>
      </c>
      <c r="N356" s="91">
        <v>0</v>
      </c>
      <c r="O356" s="91">
        <v>0</v>
      </c>
      <c r="P356" s="91">
        <v>0</v>
      </c>
      <c r="Q356" s="91">
        <v>0</v>
      </c>
      <c r="R356" s="91">
        <v>0</v>
      </c>
    </row>
    <row r="357" spans="1:18">
      <c r="A357" s="876">
        <v>357</v>
      </c>
      <c r="B357" s="96" t="s">
        <v>97</v>
      </c>
      <c r="C357" s="166" t="s">
        <v>36</v>
      </c>
      <c r="D357" s="88">
        <v>301928.69</v>
      </c>
      <c r="E357" s="89">
        <v>301928.69</v>
      </c>
      <c r="F357" s="89">
        <v>266980.01</v>
      </c>
      <c r="G357" s="89">
        <v>266980.01999999996</v>
      </c>
      <c r="H357" s="89">
        <v>266979.99</v>
      </c>
      <c r="I357" s="89">
        <v>266980</v>
      </c>
      <c r="J357" s="89">
        <v>266980.01</v>
      </c>
      <c r="K357" s="89">
        <v>266980.02</v>
      </c>
      <c r="L357" s="89">
        <v>266980.01</v>
      </c>
      <c r="M357" s="89">
        <v>266980.01</v>
      </c>
      <c r="N357" s="89">
        <v>266980</v>
      </c>
      <c r="O357" s="89">
        <v>266980.01</v>
      </c>
      <c r="P357" s="89">
        <v>266980</v>
      </c>
      <c r="Q357" s="89">
        <v>266980.01000000007</v>
      </c>
      <c r="R357" s="89">
        <v>266980.01</v>
      </c>
    </row>
    <row r="358" spans="1:18">
      <c r="A358" s="876">
        <v>358</v>
      </c>
      <c r="B358" s="171" t="s">
        <v>97</v>
      </c>
      <c r="C358" s="172" t="s">
        <v>95</v>
      </c>
      <c r="D358" s="77">
        <v>0.91103536466767865</v>
      </c>
      <c r="E358" s="78">
        <v>0.91103536466767865</v>
      </c>
      <c r="F358" s="78">
        <v>0.17122005669283261</v>
      </c>
      <c r="G358" s="78">
        <v>0.17075224872597775</v>
      </c>
      <c r="H358" s="78">
        <v>0.17122004386639988</v>
      </c>
      <c r="I358" s="78">
        <v>0.17122005027961623</v>
      </c>
      <c r="J358" s="78">
        <v>0.17122005669283261</v>
      </c>
      <c r="K358" s="78">
        <v>0.17075224872597777</v>
      </c>
      <c r="L358" s="78">
        <v>0.17122005669283261</v>
      </c>
      <c r="M358" s="78">
        <v>0.17122005669283261</v>
      </c>
      <c r="N358" s="78">
        <v>0.17122005027961623</v>
      </c>
      <c r="O358" s="78">
        <v>0.17075224233028388</v>
      </c>
      <c r="P358" s="78">
        <v>0.17122005027961623</v>
      </c>
      <c r="Q358" s="78">
        <v>0.17122005669283263</v>
      </c>
      <c r="R358" s="78">
        <v>0.17122005669283261</v>
      </c>
    </row>
    <row r="359" spans="1:18">
      <c r="A359" s="876">
        <v>359</v>
      </c>
      <c r="B359" s="96" t="s">
        <v>97</v>
      </c>
      <c r="C359" s="166" t="s">
        <v>230</v>
      </c>
      <c r="D359" s="88">
        <v>0</v>
      </c>
      <c r="E359" s="89">
        <v>0</v>
      </c>
      <c r="F359" s="89">
        <v>0</v>
      </c>
      <c r="G359" s="89">
        <v>0</v>
      </c>
      <c r="H359" s="89">
        <v>0</v>
      </c>
      <c r="I359" s="89">
        <v>0</v>
      </c>
      <c r="J359" s="89">
        <v>0</v>
      </c>
      <c r="K359" s="89">
        <v>0</v>
      </c>
      <c r="L359" s="89">
        <v>0</v>
      </c>
      <c r="M359" s="89">
        <v>0</v>
      </c>
      <c r="N359" s="89">
        <v>0</v>
      </c>
      <c r="O359" s="89">
        <v>0</v>
      </c>
      <c r="P359" s="89">
        <v>0</v>
      </c>
      <c r="Q359" s="89">
        <v>0</v>
      </c>
      <c r="R359" s="89">
        <v>0</v>
      </c>
    </row>
    <row r="360" spans="1:18">
      <c r="A360" s="876">
        <v>360</v>
      </c>
      <c r="B360" s="171" t="s">
        <v>97</v>
      </c>
      <c r="C360" s="172" t="s">
        <v>269</v>
      </c>
      <c r="D360" s="92">
        <v>0</v>
      </c>
      <c r="E360" s="93">
        <v>0</v>
      </c>
      <c r="F360" s="93">
        <v>0</v>
      </c>
      <c r="G360" s="93">
        <v>0</v>
      </c>
      <c r="H360" s="93">
        <v>0</v>
      </c>
      <c r="I360" s="93">
        <v>0</v>
      </c>
      <c r="J360" s="93">
        <v>0</v>
      </c>
      <c r="K360" s="93">
        <v>0</v>
      </c>
      <c r="L360" s="93">
        <v>0</v>
      </c>
      <c r="M360" s="93">
        <v>0</v>
      </c>
      <c r="N360" s="93">
        <v>0</v>
      </c>
      <c r="O360" s="93">
        <v>0</v>
      </c>
      <c r="P360" s="93">
        <v>0</v>
      </c>
      <c r="Q360" s="93">
        <v>0</v>
      </c>
      <c r="R360" s="93">
        <v>0</v>
      </c>
    </row>
    <row r="361" spans="1:18">
      <c r="A361" s="876">
        <v>361</v>
      </c>
      <c r="B361" s="96" t="s">
        <v>97</v>
      </c>
      <c r="C361" s="166" t="s">
        <v>37</v>
      </c>
      <c r="D361" s="626">
        <v>5341118.6500000004</v>
      </c>
      <c r="E361" s="627">
        <v>7047016.7300000004</v>
      </c>
      <c r="F361" s="627">
        <v>12019440.01</v>
      </c>
      <c r="G361" s="627">
        <v>12019439.539999999</v>
      </c>
      <c r="H361" s="627">
        <v>12307777.559999999</v>
      </c>
      <c r="I361" s="627">
        <v>12617474.129999999</v>
      </c>
      <c r="J361" s="627">
        <v>12945860.969999999</v>
      </c>
      <c r="K361" s="627">
        <v>13290264</v>
      </c>
      <c r="L361" s="627">
        <v>13645348.310000002</v>
      </c>
      <c r="M361" s="627">
        <v>14016450.229999999</v>
      </c>
      <c r="N361" s="627">
        <v>14395561.870000001</v>
      </c>
      <c r="O361" s="627">
        <v>14793361.749999998</v>
      </c>
      <c r="P361" s="627">
        <v>15204510.649999999</v>
      </c>
      <c r="Q361" s="627">
        <v>15631679.93</v>
      </c>
      <c r="R361" s="627">
        <v>16074865.430000002</v>
      </c>
    </row>
    <row r="362" spans="1:18">
      <c r="A362" s="876">
        <v>362</v>
      </c>
      <c r="B362" s="171" t="s">
        <v>97</v>
      </c>
      <c r="C362" s="172" t="s">
        <v>270</v>
      </c>
      <c r="D362" s="79" t="e">
        <v>#DIV/0!</v>
      </c>
      <c r="E362" s="80" t="e">
        <v>#DIV/0!</v>
      </c>
      <c r="F362" s="80" t="e">
        <v>#DIV/0!</v>
      </c>
      <c r="G362" s="80" t="e">
        <v>#DIV/0!</v>
      </c>
      <c r="H362" s="80" t="e">
        <v>#DIV/0!</v>
      </c>
      <c r="I362" s="80" t="e">
        <v>#DIV/0!</v>
      </c>
      <c r="J362" s="80" t="e">
        <v>#DIV/0!</v>
      </c>
      <c r="K362" s="80" t="e">
        <v>#DIV/0!</v>
      </c>
      <c r="L362" s="80" t="e">
        <v>#DIV/0!</v>
      </c>
      <c r="M362" s="80" t="e">
        <v>#DIV/0!</v>
      </c>
      <c r="N362" s="80" t="e">
        <v>#DIV/0!</v>
      </c>
      <c r="O362" s="80" t="e">
        <v>#DIV/0!</v>
      </c>
      <c r="P362" s="80" t="e">
        <v>#DIV/0!</v>
      </c>
      <c r="Q362" s="80" t="e">
        <v>#DIV/0!</v>
      </c>
      <c r="R362" s="80" t="e">
        <v>#DIV/0!</v>
      </c>
    </row>
    <row r="363" spans="1:18">
      <c r="A363" s="876">
        <v>363</v>
      </c>
      <c r="B363" s="96" t="s">
        <v>97</v>
      </c>
      <c r="C363" s="166" t="s">
        <v>38</v>
      </c>
      <c r="D363" s="626">
        <v>0</v>
      </c>
      <c r="E363" s="627">
        <v>0</v>
      </c>
      <c r="F363" s="627">
        <v>0</v>
      </c>
      <c r="G363" s="627">
        <v>0</v>
      </c>
      <c r="H363" s="627">
        <v>0</v>
      </c>
      <c r="I363" s="627">
        <v>0</v>
      </c>
      <c r="J363" s="627">
        <v>0</v>
      </c>
      <c r="K363" s="627">
        <v>0</v>
      </c>
      <c r="L363" s="627">
        <v>0</v>
      </c>
      <c r="M363" s="627">
        <v>0</v>
      </c>
      <c r="N363" s="627">
        <v>0</v>
      </c>
      <c r="O363" s="627">
        <v>0</v>
      </c>
      <c r="P363" s="627">
        <v>0</v>
      </c>
      <c r="Q363" s="627">
        <v>0</v>
      </c>
      <c r="R363" s="627">
        <v>0</v>
      </c>
    </row>
    <row r="364" spans="1:18">
      <c r="A364" s="876">
        <v>364</v>
      </c>
      <c r="B364" s="171" t="s">
        <v>97</v>
      </c>
      <c r="C364" s="172" t="s">
        <v>39</v>
      </c>
      <c r="D364" s="81">
        <v>0</v>
      </c>
      <c r="E364" s="82">
        <v>0</v>
      </c>
      <c r="F364" s="82">
        <v>0</v>
      </c>
      <c r="G364" s="82">
        <v>0</v>
      </c>
      <c r="H364" s="82">
        <v>0</v>
      </c>
      <c r="I364" s="82">
        <v>0</v>
      </c>
      <c r="J364" s="82">
        <v>0</v>
      </c>
      <c r="K364" s="82">
        <v>0</v>
      </c>
      <c r="L364" s="82">
        <v>0</v>
      </c>
      <c r="M364" s="82">
        <v>0</v>
      </c>
      <c r="N364" s="82">
        <v>0</v>
      </c>
      <c r="O364" s="82">
        <v>0</v>
      </c>
      <c r="P364" s="82">
        <v>0</v>
      </c>
      <c r="Q364" s="82">
        <v>0</v>
      </c>
      <c r="R364" s="82">
        <v>0</v>
      </c>
    </row>
    <row r="365" spans="1:18">
      <c r="A365" s="876">
        <v>365</v>
      </c>
      <c r="B365" s="96" t="s">
        <v>97</v>
      </c>
      <c r="C365" s="166" t="s">
        <v>40</v>
      </c>
      <c r="D365" s="88">
        <v>0</v>
      </c>
      <c r="E365" s="89">
        <v>0</v>
      </c>
      <c r="F365" s="89">
        <v>0</v>
      </c>
      <c r="G365" s="89">
        <v>0</v>
      </c>
      <c r="H365" s="89">
        <v>0</v>
      </c>
      <c r="I365" s="89">
        <v>0</v>
      </c>
      <c r="J365" s="89">
        <v>0</v>
      </c>
      <c r="K365" s="89">
        <v>0</v>
      </c>
      <c r="L365" s="89">
        <v>0</v>
      </c>
      <c r="M365" s="89">
        <v>0</v>
      </c>
      <c r="N365" s="89">
        <v>0</v>
      </c>
      <c r="O365" s="89">
        <v>0</v>
      </c>
      <c r="P365" s="89">
        <v>0</v>
      </c>
      <c r="Q365" s="89">
        <v>0</v>
      </c>
      <c r="R365" s="89">
        <v>0</v>
      </c>
    </row>
    <row r="366" spans="1:18">
      <c r="A366" s="876">
        <v>366</v>
      </c>
      <c r="B366" s="96" t="s">
        <v>97</v>
      </c>
      <c r="C366" s="166" t="s">
        <v>41</v>
      </c>
      <c r="D366" s="88">
        <v>8760</v>
      </c>
      <c r="E366" s="89">
        <v>8760</v>
      </c>
      <c r="F366" s="89">
        <v>8760</v>
      </c>
      <c r="G366" s="89">
        <v>8784</v>
      </c>
      <c r="H366" s="89">
        <v>8760</v>
      </c>
      <c r="I366" s="89">
        <v>8760</v>
      </c>
      <c r="J366" s="89">
        <v>8760</v>
      </c>
      <c r="K366" s="89">
        <v>8784</v>
      </c>
      <c r="L366" s="89">
        <v>8760</v>
      </c>
      <c r="M366" s="89">
        <v>8760</v>
      </c>
      <c r="N366" s="89">
        <v>8760</v>
      </c>
      <c r="O366" s="89">
        <v>8784</v>
      </c>
      <c r="P366" s="89">
        <v>8760</v>
      </c>
      <c r="Q366" s="89">
        <v>8760</v>
      </c>
      <c r="R366" s="89">
        <v>8760</v>
      </c>
    </row>
    <row r="367" spans="1:18">
      <c r="A367" s="876">
        <v>367</v>
      </c>
      <c r="B367" s="96" t="s">
        <v>97</v>
      </c>
      <c r="C367" s="166" t="s">
        <v>231</v>
      </c>
      <c r="D367" s="88">
        <v>0</v>
      </c>
      <c r="E367" s="89">
        <v>0</v>
      </c>
      <c r="F367" s="89">
        <v>0</v>
      </c>
      <c r="G367" s="89">
        <v>0</v>
      </c>
      <c r="H367" s="89">
        <v>0</v>
      </c>
      <c r="I367" s="89">
        <v>0</v>
      </c>
      <c r="J367" s="89">
        <v>0</v>
      </c>
      <c r="K367" s="89">
        <v>0</v>
      </c>
      <c r="L367" s="89">
        <v>0</v>
      </c>
      <c r="M367" s="89">
        <v>0</v>
      </c>
      <c r="N367" s="89">
        <v>0</v>
      </c>
      <c r="O367" s="89">
        <v>0</v>
      </c>
      <c r="P367" s="89">
        <v>0</v>
      </c>
      <c r="Q367" s="89">
        <v>0</v>
      </c>
      <c r="R367" s="89">
        <v>0</v>
      </c>
    </row>
    <row r="368" spans="1:18">
      <c r="A368" s="876">
        <v>368</v>
      </c>
      <c r="B368" s="171" t="s">
        <v>97</v>
      </c>
      <c r="C368" s="177" t="s">
        <v>96</v>
      </c>
      <c r="D368" s="83">
        <v>0.91103536466767865</v>
      </c>
      <c r="E368" s="84">
        <v>0.91103536466767865</v>
      </c>
      <c r="F368" s="84">
        <v>0.17122005669283261</v>
      </c>
      <c r="G368" s="84">
        <v>0.17075224872597775</v>
      </c>
      <c r="H368" s="84">
        <v>0.17122004386639988</v>
      </c>
      <c r="I368" s="84">
        <v>0.17122005027961623</v>
      </c>
      <c r="J368" s="84">
        <v>0.17122005669283261</v>
      </c>
      <c r="K368" s="84">
        <v>0.17075224872597777</v>
      </c>
      <c r="L368" s="84">
        <v>0.17122005669283261</v>
      </c>
      <c r="M368" s="84">
        <v>0.17122005669283261</v>
      </c>
      <c r="N368" s="84">
        <v>0.17122005027961623</v>
      </c>
      <c r="O368" s="84">
        <v>0.17075224233028388</v>
      </c>
      <c r="P368" s="84">
        <v>0.17122005027961623</v>
      </c>
      <c r="Q368" s="84">
        <v>0.17122005669283263</v>
      </c>
      <c r="R368" s="84">
        <v>0.17122005669283261</v>
      </c>
    </row>
    <row r="369" spans="1:19">
      <c r="A369" s="876">
        <v>369</v>
      </c>
      <c r="B369" s="96" t="s">
        <v>97</v>
      </c>
      <c r="C369" s="166" t="s">
        <v>42</v>
      </c>
      <c r="D369" s="626">
        <v>0</v>
      </c>
      <c r="E369" s="627">
        <v>0</v>
      </c>
      <c r="F369" s="627">
        <v>0</v>
      </c>
      <c r="G369" s="627">
        <v>0</v>
      </c>
      <c r="H369" s="627">
        <v>0</v>
      </c>
      <c r="I369" s="627">
        <v>0</v>
      </c>
      <c r="J369" s="627">
        <v>0</v>
      </c>
      <c r="K369" s="627">
        <v>0</v>
      </c>
      <c r="L369" s="627">
        <v>0</v>
      </c>
      <c r="M369" s="627">
        <v>0</v>
      </c>
      <c r="N369" s="627">
        <v>0</v>
      </c>
      <c r="O369" s="627">
        <v>0</v>
      </c>
      <c r="P369" s="627">
        <v>0</v>
      </c>
      <c r="Q369" s="627">
        <v>0</v>
      </c>
      <c r="R369" s="627">
        <v>0</v>
      </c>
    </row>
    <row r="370" spans="1:19">
      <c r="A370" s="876">
        <v>370</v>
      </c>
      <c r="B370" s="96" t="s">
        <v>97</v>
      </c>
      <c r="C370" s="166" t="s">
        <v>297</v>
      </c>
      <c r="D370" s="626">
        <v>0</v>
      </c>
      <c r="E370" s="627">
        <v>0</v>
      </c>
      <c r="F370" s="627">
        <v>0</v>
      </c>
      <c r="G370" s="627">
        <v>0</v>
      </c>
      <c r="H370" s="627">
        <v>0</v>
      </c>
      <c r="I370" s="627">
        <v>0</v>
      </c>
      <c r="J370" s="627">
        <v>0</v>
      </c>
      <c r="K370" s="627">
        <v>0</v>
      </c>
      <c r="L370" s="627">
        <v>0</v>
      </c>
      <c r="M370" s="627">
        <v>0</v>
      </c>
      <c r="N370" s="627">
        <v>0</v>
      </c>
      <c r="O370" s="627">
        <v>0</v>
      </c>
      <c r="P370" s="627">
        <v>0</v>
      </c>
      <c r="Q370" s="627">
        <v>0</v>
      </c>
      <c r="R370" s="627">
        <v>0</v>
      </c>
    </row>
    <row r="371" spans="1:19">
      <c r="A371" s="876">
        <v>371</v>
      </c>
      <c r="B371" s="96" t="s">
        <v>97</v>
      </c>
      <c r="C371" s="166" t="s">
        <v>43</v>
      </c>
      <c r="D371" s="88">
        <v>0</v>
      </c>
      <c r="E371" s="89">
        <v>0</v>
      </c>
      <c r="F371" s="89">
        <v>0</v>
      </c>
      <c r="G371" s="89">
        <v>0</v>
      </c>
      <c r="H371" s="89">
        <v>0</v>
      </c>
      <c r="I371" s="89">
        <v>0</v>
      </c>
      <c r="J371" s="89">
        <v>0</v>
      </c>
      <c r="K371" s="89">
        <v>0</v>
      </c>
      <c r="L371" s="89">
        <v>0</v>
      </c>
      <c r="M371" s="89">
        <v>0</v>
      </c>
      <c r="N371" s="89">
        <v>0</v>
      </c>
      <c r="O371" s="89">
        <v>0</v>
      </c>
      <c r="P371" s="89">
        <v>0</v>
      </c>
      <c r="Q371" s="89">
        <v>0</v>
      </c>
      <c r="R371" s="89">
        <v>0</v>
      </c>
    </row>
    <row r="372" spans="1:19">
      <c r="A372" s="876">
        <v>372</v>
      </c>
      <c r="B372" s="96" t="s">
        <v>97</v>
      </c>
      <c r="C372" s="166" t="s">
        <v>44</v>
      </c>
      <c r="D372" s="626">
        <v>0</v>
      </c>
      <c r="E372" s="627">
        <v>0</v>
      </c>
      <c r="F372" s="627">
        <v>0</v>
      </c>
      <c r="G372" s="627">
        <v>0</v>
      </c>
      <c r="H372" s="627">
        <v>0</v>
      </c>
      <c r="I372" s="627">
        <v>0</v>
      </c>
      <c r="J372" s="627">
        <v>0</v>
      </c>
      <c r="K372" s="627">
        <v>0</v>
      </c>
      <c r="L372" s="627">
        <v>0</v>
      </c>
      <c r="M372" s="627">
        <v>0</v>
      </c>
      <c r="N372" s="627">
        <v>0</v>
      </c>
      <c r="O372" s="627">
        <v>0</v>
      </c>
      <c r="P372" s="627">
        <v>0</v>
      </c>
      <c r="Q372" s="627">
        <v>0</v>
      </c>
      <c r="R372" s="627">
        <v>0</v>
      </c>
    </row>
    <row r="373" spans="1:19">
      <c r="A373" s="876">
        <v>373</v>
      </c>
      <c r="B373" s="171" t="s">
        <v>97</v>
      </c>
      <c r="C373" s="172" t="s">
        <v>45</v>
      </c>
      <c r="D373" s="92" t="e">
        <v>#DIV/0!</v>
      </c>
      <c r="E373" s="93" t="e">
        <v>#DIV/0!</v>
      </c>
      <c r="F373" s="93" t="e">
        <v>#DIV/0!</v>
      </c>
      <c r="G373" s="93" t="e">
        <v>#DIV/0!</v>
      </c>
      <c r="H373" s="93" t="e">
        <v>#DIV/0!</v>
      </c>
      <c r="I373" s="93" t="e">
        <v>#DIV/0!</v>
      </c>
      <c r="J373" s="93" t="e">
        <v>#DIV/0!</v>
      </c>
      <c r="K373" s="93" t="e">
        <v>#DIV/0!</v>
      </c>
      <c r="L373" s="93" t="e">
        <v>#DIV/0!</v>
      </c>
      <c r="M373" s="93" t="e">
        <v>#DIV/0!</v>
      </c>
      <c r="N373" s="93" t="e">
        <v>#DIV/0!</v>
      </c>
      <c r="O373" s="93" t="e">
        <v>#DIV/0!</v>
      </c>
      <c r="P373" s="93" t="e">
        <v>#DIV/0!</v>
      </c>
      <c r="Q373" s="93" t="e">
        <v>#DIV/0!</v>
      </c>
      <c r="R373" s="93" t="e">
        <v>#DIV/0!</v>
      </c>
    </row>
    <row r="374" spans="1:19">
      <c r="A374" s="876">
        <v>374</v>
      </c>
      <c r="B374" s="96" t="s">
        <v>97</v>
      </c>
      <c r="C374" s="166" t="s">
        <v>46</v>
      </c>
      <c r="D374" s="88">
        <v>0</v>
      </c>
      <c r="E374" s="89">
        <v>0</v>
      </c>
      <c r="F374" s="89">
        <v>0</v>
      </c>
      <c r="G374" s="89">
        <v>0</v>
      </c>
      <c r="H374" s="89">
        <v>0</v>
      </c>
      <c r="I374" s="89">
        <v>0</v>
      </c>
      <c r="J374" s="89">
        <v>0</v>
      </c>
      <c r="K374" s="89">
        <v>0</v>
      </c>
      <c r="L374" s="89">
        <v>0</v>
      </c>
      <c r="M374" s="89">
        <v>0</v>
      </c>
      <c r="N374" s="89">
        <v>0</v>
      </c>
      <c r="O374" s="89">
        <v>0</v>
      </c>
      <c r="P374" s="89">
        <v>0</v>
      </c>
      <c r="Q374" s="89">
        <v>0</v>
      </c>
      <c r="R374" s="89">
        <v>0</v>
      </c>
    </row>
    <row r="375" spans="1:19">
      <c r="A375" s="876">
        <v>375</v>
      </c>
      <c r="B375" s="96" t="s">
        <v>97</v>
      </c>
      <c r="C375" s="166" t="s">
        <v>47</v>
      </c>
      <c r="D375" s="626">
        <v>0</v>
      </c>
      <c r="E375" s="627">
        <v>0</v>
      </c>
      <c r="F375" s="627">
        <v>0</v>
      </c>
      <c r="G375" s="627">
        <v>0</v>
      </c>
      <c r="H375" s="627">
        <v>0</v>
      </c>
      <c r="I375" s="627">
        <v>0</v>
      </c>
      <c r="J375" s="627">
        <v>0</v>
      </c>
      <c r="K375" s="627">
        <v>0</v>
      </c>
      <c r="L375" s="627">
        <v>0</v>
      </c>
      <c r="M375" s="627">
        <v>0</v>
      </c>
      <c r="N375" s="627">
        <v>0</v>
      </c>
      <c r="O375" s="627">
        <v>0</v>
      </c>
      <c r="P375" s="627">
        <v>0</v>
      </c>
      <c r="Q375" s="627">
        <v>0</v>
      </c>
      <c r="R375" s="627">
        <v>0</v>
      </c>
    </row>
    <row r="376" spans="1:19">
      <c r="A376" s="876">
        <v>376</v>
      </c>
      <c r="B376" s="180" t="s">
        <v>97</v>
      </c>
      <c r="C376" s="181" t="s">
        <v>48</v>
      </c>
      <c r="D376" s="94" t="e">
        <v>#DIV/0!</v>
      </c>
      <c r="E376" s="95" t="e">
        <v>#DIV/0!</v>
      </c>
      <c r="F376" s="95" t="e">
        <v>#DIV/0!</v>
      </c>
      <c r="G376" s="95" t="e">
        <v>#DIV/0!</v>
      </c>
      <c r="H376" s="95" t="e">
        <v>#DIV/0!</v>
      </c>
      <c r="I376" s="95" t="e">
        <v>#DIV/0!</v>
      </c>
      <c r="J376" s="95" t="e">
        <v>#DIV/0!</v>
      </c>
      <c r="K376" s="95" t="e">
        <v>#DIV/0!</v>
      </c>
      <c r="L376" s="95" t="e">
        <v>#DIV/0!</v>
      </c>
      <c r="M376" s="95" t="e">
        <v>#DIV/0!</v>
      </c>
      <c r="N376" s="95" t="e">
        <v>#DIV/0!</v>
      </c>
      <c r="O376" s="95" t="e">
        <v>#DIV/0!</v>
      </c>
      <c r="P376" s="95" t="e">
        <v>#DIV/0!</v>
      </c>
      <c r="Q376" s="95" t="e">
        <v>#DIV/0!</v>
      </c>
      <c r="R376" s="95" t="e">
        <v>#DIV/0!</v>
      </c>
    </row>
    <row r="377" spans="1:19">
      <c r="A377" s="876">
        <v>377</v>
      </c>
      <c r="B377" s="44" t="s">
        <v>97</v>
      </c>
      <c r="C377" s="623" t="s">
        <v>232</v>
      </c>
      <c r="D377" s="383">
        <v>0</v>
      </c>
      <c r="E377" s="384">
        <v>0</v>
      </c>
      <c r="F377" s="384">
        <v>0</v>
      </c>
      <c r="G377" s="384">
        <v>0</v>
      </c>
      <c r="H377" s="384">
        <v>0</v>
      </c>
      <c r="I377" s="384">
        <v>0</v>
      </c>
      <c r="J377" s="384">
        <v>0</v>
      </c>
      <c r="K377" s="384">
        <v>0</v>
      </c>
      <c r="L377" s="384">
        <v>0</v>
      </c>
      <c r="M377" s="384">
        <v>0</v>
      </c>
      <c r="N377" s="384">
        <v>0</v>
      </c>
      <c r="O377" s="384">
        <v>0</v>
      </c>
      <c r="P377" s="384">
        <v>0</v>
      </c>
      <c r="Q377" s="384">
        <v>0</v>
      </c>
      <c r="R377" s="384">
        <v>0</v>
      </c>
    </row>
    <row r="378" spans="1:19">
      <c r="A378" s="876">
        <v>378</v>
      </c>
      <c r="B378" s="43" t="s">
        <v>97</v>
      </c>
      <c r="C378" s="622" t="s">
        <v>49</v>
      </c>
      <c r="D378" s="96">
        <v>8760</v>
      </c>
      <c r="E378" s="17">
        <v>8760</v>
      </c>
      <c r="F378" s="17">
        <v>8760</v>
      </c>
      <c r="G378" s="17">
        <v>8784</v>
      </c>
      <c r="H378" s="17">
        <v>8760</v>
      </c>
      <c r="I378" s="17">
        <v>8760</v>
      </c>
      <c r="J378" s="17">
        <v>8760</v>
      </c>
      <c r="K378" s="17">
        <v>8784</v>
      </c>
      <c r="L378" s="17">
        <v>8760</v>
      </c>
      <c r="M378" s="17">
        <v>8760</v>
      </c>
      <c r="N378" s="17">
        <v>8760</v>
      </c>
      <c r="O378" s="17">
        <v>8784</v>
      </c>
      <c r="P378" s="17">
        <v>8760</v>
      </c>
      <c r="Q378" s="17">
        <v>8760</v>
      </c>
      <c r="R378" s="17">
        <v>8760</v>
      </c>
    </row>
    <row r="379" spans="1:19">
      <c r="A379" s="876">
        <v>379</v>
      </c>
      <c r="B379" s="43" t="s">
        <v>97</v>
      </c>
      <c r="C379" s="166" t="s">
        <v>50</v>
      </c>
      <c r="D379" s="97">
        <v>5341118.6500000004</v>
      </c>
      <c r="E379" s="85">
        <v>7047016.7300000004</v>
      </c>
      <c r="F379" s="85">
        <v>12019440.01</v>
      </c>
      <c r="G379" s="85">
        <v>12019439.539999999</v>
      </c>
      <c r="H379" s="85">
        <v>12307777.559999999</v>
      </c>
      <c r="I379" s="85">
        <v>12617474.129999999</v>
      </c>
      <c r="J379" s="85">
        <v>12945860.969999999</v>
      </c>
      <c r="K379" s="85">
        <v>13290264</v>
      </c>
      <c r="L379" s="85">
        <v>13645348.310000002</v>
      </c>
      <c r="M379" s="85">
        <v>14016450.229999999</v>
      </c>
      <c r="N379" s="85">
        <v>14395561.870000001</v>
      </c>
      <c r="O379" s="85">
        <v>14793361.749999998</v>
      </c>
      <c r="P379" s="85">
        <v>15204510.649999999</v>
      </c>
      <c r="Q379" s="85">
        <v>15631679.93</v>
      </c>
      <c r="R379" s="85">
        <v>16074865.430000002</v>
      </c>
    </row>
    <row r="380" spans="1:19">
      <c r="A380" s="876">
        <v>380</v>
      </c>
      <c r="B380" s="43" t="s">
        <v>97</v>
      </c>
      <c r="C380" s="166" t="s">
        <v>51</v>
      </c>
      <c r="D380" s="98">
        <v>17.690000410361797</v>
      </c>
      <c r="E380" s="86">
        <v>23.340003661129391</v>
      </c>
      <c r="F380" s="86">
        <v>45.019999849426924</v>
      </c>
      <c r="G380" s="86">
        <v>45.019996402727067</v>
      </c>
      <c r="H380" s="86">
        <v>46.10000007865758</v>
      </c>
      <c r="I380" s="86">
        <v>47.259997490448718</v>
      </c>
      <c r="J380" s="86">
        <v>48.490001067870203</v>
      </c>
      <c r="K380" s="86">
        <v>49.779994772642532</v>
      </c>
      <c r="L380" s="86">
        <v>51.109999995879846</v>
      </c>
      <c r="M380" s="86">
        <v>52.49999889504835</v>
      </c>
      <c r="N380" s="86">
        <v>53.920001011311712</v>
      </c>
      <c r="O380" s="86">
        <v>55.409997737283767</v>
      </c>
      <c r="P380" s="86">
        <v>56.94999868904037</v>
      </c>
      <c r="Q380" s="86">
        <v>58.550001290358765</v>
      </c>
      <c r="R380" s="86">
        <v>60.209996358903432</v>
      </c>
    </row>
    <row r="381" spans="1:19">
      <c r="A381" s="876">
        <v>381</v>
      </c>
      <c r="B381" s="43" t="s">
        <v>97</v>
      </c>
      <c r="C381" s="166" t="s">
        <v>52</v>
      </c>
      <c r="D381" s="99">
        <v>0</v>
      </c>
      <c r="E381" s="87">
        <v>0</v>
      </c>
      <c r="F381" s="87">
        <v>0</v>
      </c>
      <c r="G381" s="87">
        <v>0</v>
      </c>
      <c r="H381" s="87">
        <v>0</v>
      </c>
      <c r="I381" s="87">
        <v>0</v>
      </c>
      <c r="J381" s="87">
        <v>0</v>
      </c>
      <c r="K381" s="87">
        <v>0</v>
      </c>
      <c r="L381" s="87">
        <v>0</v>
      </c>
      <c r="M381" s="87">
        <v>0</v>
      </c>
      <c r="N381" s="87">
        <v>0</v>
      </c>
      <c r="O381" s="87">
        <v>0</v>
      </c>
      <c r="P381" s="87">
        <v>0</v>
      </c>
      <c r="Q381" s="87">
        <v>0</v>
      </c>
      <c r="R381" s="87">
        <v>0</v>
      </c>
    </row>
    <row r="382" spans="1:19">
      <c r="A382" s="876">
        <v>382</v>
      </c>
      <c r="B382" s="43" t="s">
        <v>97</v>
      </c>
      <c r="C382" s="166" t="s">
        <v>53</v>
      </c>
      <c r="D382" s="98">
        <v>0</v>
      </c>
      <c r="E382" s="86">
        <v>0</v>
      </c>
      <c r="F382" s="86">
        <v>0</v>
      </c>
      <c r="G382" s="86">
        <v>0</v>
      </c>
      <c r="H382" s="86">
        <v>0</v>
      </c>
      <c r="I382" s="86">
        <v>0</v>
      </c>
      <c r="J382" s="86">
        <v>0</v>
      </c>
      <c r="K382" s="86">
        <v>0</v>
      </c>
      <c r="L382" s="86">
        <v>0</v>
      </c>
      <c r="M382" s="86">
        <v>0</v>
      </c>
      <c r="N382" s="86">
        <v>0</v>
      </c>
      <c r="O382" s="86">
        <v>0</v>
      </c>
      <c r="P382" s="86">
        <v>0</v>
      </c>
      <c r="Q382" s="86">
        <v>0</v>
      </c>
      <c r="R382" s="86">
        <v>0</v>
      </c>
    </row>
    <row r="383" spans="1:19" s="460" customFormat="1">
      <c r="A383" s="876">
        <v>383</v>
      </c>
      <c r="B383" s="815" t="s">
        <v>97</v>
      </c>
      <c r="C383" s="817" t="s">
        <v>228</v>
      </c>
      <c r="D383" s="816">
        <v>5341118.6500000004</v>
      </c>
      <c r="E383" s="816">
        <v>7047016.7300000004</v>
      </c>
      <c r="F383" s="816">
        <v>12019440.01</v>
      </c>
      <c r="G383" s="816">
        <v>12019439.539999999</v>
      </c>
      <c r="H383" s="816">
        <v>12307777.559999999</v>
      </c>
      <c r="I383" s="816">
        <v>12617474.129999999</v>
      </c>
      <c r="J383" s="816">
        <v>12945860.969999999</v>
      </c>
      <c r="K383" s="816">
        <v>13290264</v>
      </c>
      <c r="L383" s="816">
        <v>13645348.310000002</v>
      </c>
      <c r="M383" s="816">
        <v>14016450.229999999</v>
      </c>
      <c r="N383" s="816">
        <v>14395561.870000001</v>
      </c>
      <c r="O383" s="816">
        <v>14793361.749999998</v>
      </c>
      <c r="P383" s="816">
        <v>15204510.649999999</v>
      </c>
      <c r="Q383" s="816">
        <v>15631679.93</v>
      </c>
      <c r="R383" s="816">
        <v>16074865.430000002</v>
      </c>
      <c r="S383" s="32"/>
    </row>
    <row r="384" spans="1:19" s="460" customFormat="1">
      <c r="A384" s="876">
        <v>384</v>
      </c>
      <c r="B384" s="818" t="s">
        <v>97</v>
      </c>
      <c r="C384" s="820" t="s">
        <v>229</v>
      </c>
      <c r="D384" s="819">
        <v>17.690000410361797</v>
      </c>
      <c r="E384" s="819">
        <v>23.340003661129391</v>
      </c>
      <c r="F384" s="819">
        <v>45.019999849426924</v>
      </c>
      <c r="G384" s="819">
        <v>45.019996402727067</v>
      </c>
      <c r="H384" s="819">
        <v>46.10000007865758</v>
      </c>
      <c r="I384" s="819">
        <v>47.259997490448718</v>
      </c>
      <c r="J384" s="819">
        <v>48.490001067870203</v>
      </c>
      <c r="K384" s="819">
        <v>49.779994772642532</v>
      </c>
      <c r="L384" s="819">
        <v>51.109999995879846</v>
      </c>
      <c r="M384" s="819">
        <v>52.49999889504835</v>
      </c>
      <c r="N384" s="819">
        <v>53.920001011311712</v>
      </c>
      <c r="O384" s="819">
        <v>55.409997737283767</v>
      </c>
      <c r="P384" s="819">
        <v>56.94999868904037</v>
      </c>
      <c r="Q384" s="819">
        <v>58.550001290358765</v>
      </c>
      <c r="R384" s="819">
        <v>60.209996358903432</v>
      </c>
      <c r="S384" s="32"/>
    </row>
    <row r="385" spans="1:19" ht="15.75" thickBot="1">
      <c r="A385" s="876">
        <v>385</v>
      </c>
    </row>
    <row r="386" spans="1:19">
      <c r="A386" s="876">
        <v>386</v>
      </c>
      <c r="B386" s="862" t="s">
        <v>32</v>
      </c>
      <c r="C386" s="863" t="s">
        <v>33</v>
      </c>
      <c r="D386" s="851" t="s">
        <v>326</v>
      </c>
      <c r="E386" s="852" t="s">
        <v>327</v>
      </c>
      <c r="F386" s="852" t="s">
        <v>328</v>
      </c>
      <c r="G386" s="852" t="s">
        <v>329</v>
      </c>
      <c r="H386" s="852" t="s">
        <v>330</v>
      </c>
      <c r="I386" s="852" t="s">
        <v>331</v>
      </c>
      <c r="J386" s="852" t="s">
        <v>332</v>
      </c>
      <c r="K386" s="852" t="s">
        <v>333</v>
      </c>
      <c r="L386" s="852" t="s">
        <v>334</v>
      </c>
      <c r="M386" s="852" t="s">
        <v>335</v>
      </c>
      <c r="N386" s="852" t="s">
        <v>336</v>
      </c>
      <c r="O386" s="852" t="s">
        <v>337</v>
      </c>
      <c r="P386" s="852" t="s">
        <v>338</v>
      </c>
      <c r="Q386" s="852" t="s">
        <v>339</v>
      </c>
      <c r="R386" s="852" t="s">
        <v>340</v>
      </c>
    </row>
    <row r="387" spans="1:19" s="813" customFormat="1">
      <c r="A387" s="876">
        <v>387</v>
      </c>
      <c r="B387" s="827" t="s">
        <v>289</v>
      </c>
      <c r="C387" s="853" t="s">
        <v>34</v>
      </c>
      <c r="D387" s="870">
        <v>2.5516666666666663</v>
      </c>
      <c r="E387" s="871">
        <v>2.5516666666666663</v>
      </c>
      <c r="F387" s="871">
        <v>12</v>
      </c>
      <c r="G387" s="871">
        <v>12</v>
      </c>
      <c r="H387" s="871">
        <v>12</v>
      </c>
      <c r="I387" s="871">
        <v>12</v>
      </c>
      <c r="J387" s="871">
        <v>12</v>
      </c>
      <c r="K387" s="871">
        <v>12</v>
      </c>
      <c r="L387" s="871">
        <v>12</v>
      </c>
      <c r="M387" s="871">
        <v>12</v>
      </c>
      <c r="N387" s="871">
        <v>12</v>
      </c>
      <c r="O387" s="871">
        <v>12</v>
      </c>
      <c r="P387" s="871">
        <v>12</v>
      </c>
      <c r="Q387" s="871">
        <v>12</v>
      </c>
      <c r="R387" s="871">
        <v>12</v>
      </c>
      <c r="S387" s="814"/>
    </row>
    <row r="388" spans="1:19" s="813" customFormat="1">
      <c r="A388" s="876">
        <v>388</v>
      </c>
      <c r="B388" s="847" t="s">
        <v>289</v>
      </c>
      <c r="C388" s="854" t="s">
        <v>227</v>
      </c>
      <c r="D388" s="841">
        <v>0</v>
      </c>
      <c r="E388" s="842">
        <v>0</v>
      </c>
      <c r="F388" s="842">
        <v>0</v>
      </c>
      <c r="G388" s="842">
        <v>0</v>
      </c>
      <c r="H388" s="842">
        <v>0</v>
      </c>
      <c r="I388" s="842">
        <v>0</v>
      </c>
      <c r="J388" s="842">
        <v>0</v>
      </c>
      <c r="K388" s="842">
        <v>0</v>
      </c>
      <c r="L388" s="842">
        <v>0</v>
      </c>
      <c r="M388" s="842">
        <v>0</v>
      </c>
      <c r="N388" s="842">
        <v>0</v>
      </c>
      <c r="O388" s="842">
        <v>0</v>
      </c>
      <c r="P388" s="842">
        <v>0</v>
      </c>
      <c r="Q388" s="842">
        <v>0</v>
      </c>
      <c r="R388" s="842">
        <v>0</v>
      </c>
      <c r="S388" s="814"/>
    </row>
    <row r="389" spans="1:19" s="813" customFormat="1">
      <c r="A389" s="876">
        <v>389</v>
      </c>
      <c r="B389" s="847" t="s">
        <v>289</v>
      </c>
      <c r="C389" s="854" t="s">
        <v>36</v>
      </c>
      <c r="D389" s="839">
        <v>20354.73</v>
      </c>
      <c r="E389" s="840">
        <v>20354.73</v>
      </c>
      <c r="F389" s="840">
        <v>17998.71</v>
      </c>
      <c r="G389" s="840">
        <v>17998.699999999997</v>
      </c>
      <c r="H389" s="840">
        <v>17998.699999999997</v>
      </c>
      <c r="I389" s="840">
        <v>17998.7</v>
      </c>
      <c r="J389" s="840">
        <v>17998.7</v>
      </c>
      <c r="K389" s="840">
        <v>17998.7</v>
      </c>
      <c r="L389" s="840">
        <v>17998.7</v>
      </c>
      <c r="M389" s="840">
        <v>17998.71</v>
      </c>
      <c r="N389" s="840">
        <v>17998.7</v>
      </c>
      <c r="O389" s="840">
        <v>17998.71</v>
      </c>
      <c r="P389" s="840">
        <v>17998.690000000002</v>
      </c>
      <c r="Q389" s="840">
        <v>17998.710000000003</v>
      </c>
      <c r="R389" s="840">
        <v>17998.7</v>
      </c>
      <c r="S389" s="814"/>
    </row>
    <row r="390" spans="1:19" s="813" customFormat="1">
      <c r="A390" s="876">
        <v>390</v>
      </c>
      <c r="B390" s="855" t="s">
        <v>289</v>
      </c>
      <c r="C390" s="856" t="s">
        <v>95</v>
      </c>
      <c r="D390" s="828">
        <v>0.91062024104578443</v>
      </c>
      <c r="E390" s="829">
        <v>0.91062024104578443</v>
      </c>
      <c r="F390" s="829">
        <v>0.17122060502283104</v>
      </c>
      <c r="G390" s="829">
        <v>0.17075269429265327</v>
      </c>
      <c r="H390" s="829">
        <v>0.17122050989345508</v>
      </c>
      <c r="I390" s="829">
        <v>0.17122050989345511</v>
      </c>
      <c r="J390" s="829">
        <v>0.17122050989345511</v>
      </c>
      <c r="K390" s="829">
        <v>0.17075269429265333</v>
      </c>
      <c r="L390" s="829">
        <v>0.17122050989345511</v>
      </c>
      <c r="M390" s="829">
        <v>0.17122060502283104</v>
      </c>
      <c r="N390" s="829">
        <v>0.17122050989345511</v>
      </c>
      <c r="O390" s="829">
        <v>0.17075278916211292</v>
      </c>
      <c r="P390" s="829">
        <v>0.17122041476407918</v>
      </c>
      <c r="Q390" s="829">
        <v>0.17122060502283107</v>
      </c>
      <c r="R390" s="829">
        <v>0.17122050989345511</v>
      </c>
      <c r="S390" s="814"/>
    </row>
    <row r="391" spans="1:19" s="813" customFormat="1">
      <c r="A391" s="876">
        <v>391</v>
      </c>
      <c r="B391" s="847" t="s">
        <v>289</v>
      </c>
      <c r="C391" s="854" t="s">
        <v>230</v>
      </c>
      <c r="D391" s="839">
        <v>0</v>
      </c>
      <c r="E391" s="840">
        <v>0</v>
      </c>
      <c r="F391" s="840">
        <v>0</v>
      </c>
      <c r="G391" s="840">
        <v>0</v>
      </c>
      <c r="H391" s="840">
        <v>0</v>
      </c>
      <c r="I391" s="840">
        <v>0</v>
      </c>
      <c r="J391" s="840">
        <v>0</v>
      </c>
      <c r="K391" s="840">
        <v>0</v>
      </c>
      <c r="L391" s="840">
        <v>0</v>
      </c>
      <c r="M391" s="840">
        <v>0</v>
      </c>
      <c r="N391" s="840">
        <v>0</v>
      </c>
      <c r="O391" s="840">
        <v>0</v>
      </c>
      <c r="P391" s="840">
        <v>0</v>
      </c>
      <c r="Q391" s="840">
        <v>0</v>
      </c>
      <c r="R391" s="840">
        <v>0</v>
      </c>
      <c r="S391" s="814"/>
    </row>
    <row r="392" spans="1:19" s="813" customFormat="1">
      <c r="A392" s="876">
        <v>392</v>
      </c>
      <c r="B392" s="855" t="s">
        <v>289</v>
      </c>
      <c r="C392" s="856" t="s">
        <v>269</v>
      </c>
      <c r="D392" s="843">
        <v>0</v>
      </c>
      <c r="E392" s="844">
        <v>0</v>
      </c>
      <c r="F392" s="844">
        <v>0</v>
      </c>
      <c r="G392" s="844">
        <v>0</v>
      </c>
      <c r="H392" s="844">
        <v>0</v>
      </c>
      <c r="I392" s="844">
        <v>0</v>
      </c>
      <c r="J392" s="844">
        <v>0</v>
      </c>
      <c r="K392" s="844">
        <v>0</v>
      </c>
      <c r="L392" s="844">
        <v>0</v>
      </c>
      <c r="M392" s="844">
        <v>0</v>
      </c>
      <c r="N392" s="844">
        <v>0</v>
      </c>
      <c r="O392" s="844">
        <v>0</v>
      </c>
      <c r="P392" s="844">
        <v>0</v>
      </c>
      <c r="Q392" s="844">
        <v>0</v>
      </c>
      <c r="R392" s="844">
        <v>0</v>
      </c>
      <c r="S392" s="814"/>
    </row>
    <row r="393" spans="1:19" s="813" customFormat="1">
      <c r="A393" s="876">
        <v>393</v>
      </c>
      <c r="B393" s="847" t="s">
        <v>289</v>
      </c>
      <c r="C393" s="854" t="s">
        <v>37</v>
      </c>
      <c r="D393" s="872">
        <v>360075.33000000007</v>
      </c>
      <c r="E393" s="873">
        <v>475079.56000000006</v>
      </c>
      <c r="F393" s="873">
        <v>810301.48</v>
      </c>
      <c r="G393" s="873">
        <v>810301.47999999975</v>
      </c>
      <c r="H393" s="873">
        <v>829740.06</v>
      </c>
      <c r="I393" s="873">
        <v>850618.51</v>
      </c>
      <c r="J393" s="873">
        <v>872757</v>
      </c>
      <c r="K393" s="873">
        <v>895975.25</v>
      </c>
      <c r="L393" s="873">
        <v>919913.57</v>
      </c>
      <c r="M393" s="873">
        <v>944931.73</v>
      </c>
      <c r="N393" s="873">
        <v>970489.87000000011</v>
      </c>
      <c r="O393" s="873">
        <v>997307.96</v>
      </c>
      <c r="P393" s="873">
        <v>1025026.01</v>
      </c>
      <c r="Q393" s="873">
        <v>1053823.8600000001</v>
      </c>
      <c r="R393" s="873">
        <v>1083701.73</v>
      </c>
      <c r="S393" s="814"/>
    </row>
    <row r="394" spans="1:19" s="813" customFormat="1">
      <c r="A394" s="876">
        <v>394</v>
      </c>
      <c r="B394" s="855" t="s">
        <v>289</v>
      </c>
      <c r="C394" s="856" t="s">
        <v>270</v>
      </c>
      <c r="D394" s="830" t="e">
        <v>#DIV/0!</v>
      </c>
      <c r="E394" s="831" t="e">
        <v>#DIV/0!</v>
      </c>
      <c r="F394" s="831" t="e">
        <v>#DIV/0!</v>
      </c>
      <c r="G394" s="831" t="e">
        <v>#DIV/0!</v>
      </c>
      <c r="H394" s="831" t="e">
        <v>#DIV/0!</v>
      </c>
      <c r="I394" s="831" t="e">
        <v>#DIV/0!</v>
      </c>
      <c r="J394" s="831" t="e">
        <v>#DIV/0!</v>
      </c>
      <c r="K394" s="831" t="e">
        <v>#DIV/0!</v>
      </c>
      <c r="L394" s="831" t="e">
        <v>#DIV/0!</v>
      </c>
      <c r="M394" s="831" t="e">
        <v>#DIV/0!</v>
      </c>
      <c r="N394" s="831" t="e">
        <v>#DIV/0!</v>
      </c>
      <c r="O394" s="831" t="e">
        <v>#DIV/0!</v>
      </c>
      <c r="P394" s="831" t="e">
        <v>#DIV/0!</v>
      </c>
      <c r="Q394" s="831" t="e">
        <v>#DIV/0!</v>
      </c>
      <c r="R394" s="831" t="e">
        <v>#DIV/0!</v>
      </c>
      <c r="S394" s="814"/>
    </row>
    <row r="395" spans="1:19" s="813" customFormat="1">
      <c r="A395" s="876">
        <v>395</v>
      </c>
      <c r="B395" s="847" t="s">
        <v>289</v>
      </c>
      <c r="C395" s="854" t="s">
        <v>38</v>
      </c>
      <c r="D395" s="872">
        <v>0</v>
      </c>
      <c r="E395" s="873">
        <v>0</v>
      </c>
      <c r="F395" s="873">
        <v>0</v>
      </c>
      <c r="G395" s="873">
        <v>0</v>
      </c>
      <c r="H395" s="873">
        <v>0</v>
      </c>
      <c r="I395" s="873">
        <v>0</v>
      </c>
      <c r="J395" s="873">
        <v>0</v>
      </c>
      <c r="K395" s="873">
        <v>0</v>
      </c>
      <c r="L395" s="873">
        <v>0</v>
      </c>
      <c r="M395" s="873">
        <v>0</v>
      </c>
      <c r="N395" s="873">
        <v>0</v>
      </c>
      <c r="O395" s="873">
        <v>0</v>
      </c>
      <c r="P395" s="873">
        <v>0</v>
      </c>
      <c r="Q395" s="873">
        <v>0</v>
      </c>
      <c r="R395" s="873">
        <v>0</v>
      </c>
      <c r="S395" s="814"/>
    </row>
    <row r="396" spans="1:19" s="813" customFormat="1">
      <c r="A396" s="876">
        <v>396</v>
      </c>
      <c r="B396" s="855" t="s">
        <v>289</v>
      </c>
      <c r="C396" s="856" t="s">
        <v>39</v>
      </c>
      <c r="D396" s="832">
        <v>0</v>
      </c>
      <c r="E396" s="833">
        <v>0</v>
      </c>
      <c r="F396" s="833">
        <v>0</v>
      </c>
      <c r="G396" s="833">
        <v>0</v>
      </c>
      <c r="H396" s="833">
        <v>0</v>
      </c>
      <c r="I396" s="833">
        <v>0</v>
      </c>
      <c r="J396" s="833">
        <v>0</v>
      </c>
      <c r="K396" s="833">
        <v>0</v>
      </c>
      <c r="L396" s="833">
        <v>0</v>
      </c>
      <c r="M396" s="833">
        <v>0</v>
      </c>
      <c r="N396" s="833">
        <v>0</v>
      </c>
      <c r="O396" s="833">
        <v>0</v>
      </c>
      <c r="P396" s="833">
        <v>0</v>
      </c>
      <c r="Q396" s="833">
        <v>0</v>
      </c>
      <c r="R396" s="833">
        <v>0</v>
      </c>
      <c r="S396" s="814"/>
    </row>
    <row r="397" spans="1:19" s="813" customFormat="1">
      <c r="A397" s="876">
        <v>397</v>
      </c>
      <c r="B397" s="847" t="s">
        <v>289</v>
      </c>
      <c r="C397" s="854" t="s">
        <v>40</v>
      </c>
      <c r="D397" s="839">
        <v>0</v>
      </c>
      <c r="E397" s="840">
        <v>0</v>
      </c>
      <c r="F397" s="840">
        <v>0</v>
      </c>
      <c r="G397" s="840">
        <v>0</v>
      </c>
      <c r="H397" s="840">
        <v>0</v>
      </c>
      <c r="I397" s="840">
        <v>0</v>
      </c>
      <c r="J397" s="840">
        <v>0</v>
      </c>
      <c r="K397" s="840">
        <v>0</v>
      </c>
      <c r="L397" s="840">
        <v>0</v>
      </c>
      <c r="M397" s="840">
        <v>0</v>
      </c>
      <c r="N397" s="840">
        <v>0</v>
      </c>
      <c r="O397" s="840">
        <v>0</v>
      </c>
      <c r="P397" s="840">
        <v>0</v>
      </c>
      <c r="Q397" s="840">
        <v>0</v>
      </c>
      <c r="R397" s="840">
        <v>0</v>
      </c>
      <c r="S397" s="814"/>
    </row>
    <row r="398" spans="1:19" s="813" customFormat="1">
      <c r="A398" s="876">
        <v>398</v>
      </c>
      <c r="B398" s="847" t="s">
        <v>289</v>
      </c>
      <c r="C398" s="854" t="s">
        <v>41</v>
      </c>
      <c r="D398" s="839">
        <v>8760</v>
      </c>
      <c r="E398" s="840">
        <v>8760</v>
      </c>
      <c r="F398" s="840">
        <v>8760</v>
      </c>
      <c r="G398" s="840">
        <v>8784</v>
      </c>
      <c r="H398" s="840">
        <v>8760</v>
      </c>
      <c r="I398" s="840">
        <v>8760</v>
      </c>
      <c r="J398" s="840">
        <v>8760</v>
      </c>
      <c r="K398" s="840">
        <v>8784</v>
      </c>
      <c r="L398" s="840">
        <v>8760</v>
      </c>
      <c r="M398" s="840">
        <v>8760</v>
      </c>
      <c r="N398" s="840">
        <v>8760</v>
      </c>
      <c r="O398" s="840">
        <v>8784</v>
      </c>
      <c r="P398" s="840">
        <v>8760</v>
      </c>
      <c r="Q398" s="840">
        <v>8760</v>
      </c>
      <c r="R398" s="840">
        <v>8760</v>
      </c>
      <c r="S398" s="814"/>
    </row>
    <row r="399" spans="1:19" s="813" customFormat="1">
      <c r="A399" s="876">
        <v>399</v>
      </c>
      <c r="B399" s="847" t="s">
        <v>289</v>
      </c>
      <c r="C399" s="854" t="s">
        <v>231</v>
      </c>
      <c r="D399" s="839">
        <v>0</v>
      </c>
      <c r="E399" s="840">
        <v>0</v>
      </c>
      <c r="F399" s="840">
        <v>0</v>
      </c>
      <c r="G399" s="840">
        <v>0</v>
      </c>
      <c r="H399" s="840">
        <v>0</v>
      </c>
      <c r="I399" s="840">
        <v>0</v>
      </c>
      <c r="J399" s="840">
        <v>0</v>
      </c>
      <c r="K399" s="840">
        <v>0</v>
      </c>
      <c r="L399" s="840">
        <v>0</v>
      </c>
      <c r="M399" s="840">
        <v>0</v>
      </c>
      <c r="N399" s="840">
        <v>0</v>
      </c>
      <c r="O399" s="840">
        <v>0</v>
      </c>
      <c r="P399" s="840">
        <v>0</v>
      </c>
      <c r="Q399" s="840">
        <v>0</v>
      </c>
      <c r="R399" s="840">
        <v>0</v>
      </c>
      <c r="S399" s="814"/>
    </row>
    <row r="400" spans="1:19" s="813" customFormat="1">
      <c r="A400" s="876">
        <v>400</v>
      </c>
      <c r="B400" s="855" t="s">
        <v>289</v>
      </c>
      <c r="C400" s="857" t="s">
        <v>96</v>
      </c>
      <c r="D400" s="834">
        <v>0.91062024104578443</v>
      </c>
      <c r="E400" s="835">
        <v>0.91062024104578443</v>
      </c>
      <c r="F400" s="835">
        <v>0.17122060502283104</v>
      </c>
      <c r="G400" s="835">
        <v>0.17075269429265327</v>
      </c>
      <c r="H400" s="835">
        <v>0.17122050989345508</v>
      </c>
      <c r="I400" s="835">
        <v>0.17122050989345511</v>
      </c>
      <c r="J400" s="835">
        <v>0.17122050989345511</v>
      </c>
      <c r="K400" s="835">
        <v>0.17075269429265333</v>
      </c>
      <c r="L400" s="835">
        <v>0.17122050989345511</v>
      </c>
      <c r="M400" s="835">
        <v>0.17122060502283104</v>
      </c>
      <c r="N400" s="835">
        <v>0.17122050989345511</v>
      </c>
      <c r="O400" s="835">
        <v>0.17075278916211292</v>
      </c>
      <c r="P400" s="835">
        <v>0.17122041476407918</v>
      </c>
      <c r="Q400" s="835">
        <v>0.17122060502283107</v>
      </c>
      <c r="R400" s="835">
        <v>0.17122050989345511</v>
      </c>
      <c r="S400" s="814"/>
    </row>
    <row r="401" spans="1:19" s="813" customFormat="1">
      <c r="A401" s="876">
        <v>401</v>
      </c>
      <c r="B401" s="847" t="s">
        <v>289</v>
      </c>
      <c r="C401" s="854" t="s">
        <v>42</v>
      </c>
      <c r="D401" s="872">
        <v>0</v>
      </c>
      <c r="E401" s="873">
        <v>0</v>
      </c>
      <c r="F401" s="873">
        <v>0</v>
      </c>
      <c r="G401" s="873">
        <v>0</v>
      </c>
      <c r="H401" s="873">
        <v>0</v>
      </c>
      <c r="I401" s="873">
        <v>0</v>
      </c>
      <c r="J401" s="873">
        <v>0</v>
      </c>
      <c r="K401" s="873">
        <v>0</v>
      </c>
      <c r="L401" s="873">
        <v>0</v>
      </c>
      <c r="M401" s="873">
        <v>0</v>
      </c>
      <c r="N401" s="873">
        <v>0</v>
      </c>
      <c r="O401" s="873">
        <v>0</v>
      </c>
      <c r="P401" s="873">
        <v>0</v>
      </c>
      <c r="Q401" s="873">
        <v>0</v>
      </c>
      <c r="R401" s="873">
        <v>0</v>
      </c>
      <c r="S401" s="814"/>
    </row>
    <row r="402" spans="1:19" s="813" customFormat="1">
      <c r="A402" s="876">
        <v>402</v>
      </c>
      <c r="B402" s="847" t="s">
        <v>289</v>
      </c>
      <c r="C402" s="854" t="s">
        <v>297</v>
      </c>
      <c r="D402" s="872">
        <v>0</v>
      </c>
      <c r="E402" s="873">
        <v>0</v>
      </c>
      <c r="F402" s="873">
        <v>0</v>
      </c>
      <c r="G402" s="873">
        <v>0</v>
      </c>
      <c r="H402" s="873">
        <v>0</v>
      </c>
      <c r="I402" s="873">
        <v>0</v>
      </c>
      <c r="J402" s="873">
        <v>0</v>
      </c>
      <c r="K402" s="873">
        <v>0</v>
      </c>
      <c r="L402" s="873">
        <v>0</v>
      </c>
      <c r="M402" s="873">
        <v>0</v>
      </c>
      <c r="N402" s="873">
        <v>0</v>
      </c>
      <c r="O402" s="873">
        <v>0</v>
      </c>
      <c r="P402" s="873">
        <v>0</v>
      </c>
      <c r="Q402" s="873">
        <v>0</v>
      </c>
      <c r="R402" s="873">
        <v>0</v>
      </c>
      <c r="S402" s="814"/>
    </row>
    <row r="403" spans="1:19" s="813" customFormat="1">
      <c r="A403" s="876">
        <v>403</v>
      </c>
      <c r="B403" s="847" t="s">
        <v>289</v>
      </c>
      <c r="C403" s="854" t="s">
        <v>43</v>
      </c>
      <c r="D403" s="839">
        <v>0</v>
      </c>
      <c r="E403" s="840">
        <v>0</v>
      </c>
      <c r="F403" s="840">
        <v>0</v>
      </c>
      <c r="G403" s="840">
        <v>0</v>
      </c>
      <c r="H403" s="840">
        <v>0</v>
      </c>
      <c r="I403" s="840">
        <v>0</v>
      </c>
      <c r="J403" s="840">
        <v>0</v>
      </c>
      <c r="K403" s="840">
        <v>0</v>
      </c>
      <c r="L403" s="840">
        <v>0</v>
      </c>
      <c r="M403" s="840">
        <v>0</v>
      </c>
      <c r="N403" s="840">
        <v>0</v>
      </c>
      <c r="O403" s="840">
        <v>0</v>
      </c>
      <c r="P403" s="840">
        <v>0</v>
      </c>
      <c r="Q403" s="840">
        <v>0</v>
      </c>
      <c r="R403" s="840">
        <v>0</v>
      </c>
      <c r="S403" s="814"/>
    </row>
    <row r="404" spans="1:19" s="813" customFormat="1">
      <c r="A404" s="876">
        <v>404</v>
      </c>
      <c r="B404" s="847" t="s">
        <v>289</v>
      </c>
      <c r="C404" s="854" t="s">
        <v>44</v>
      </c>
      <c r="D404" s="872">
        <v>0</v>
      </c>
      <c r="E404" s="873">
        <v>0</v>
      </c>
      <c r="F404" s="873">
        <v>0</v>
      </c>
      <c r="G404" s="873">
        <v>0</v>
      </c>
      <c r="H404" s="873">
        <v>0</v>
      </c>
      <c r="I404" s="873">
        <v>0</v>
      </c>
      <c r="J404" s="873">
        <v>0</v>
      </c>
      <c r="K404" s="873">
        <v>0</v>
      </c>
      <c r="L404" s="873">
        <v>0</v>
      </c>
      <c r="M404" s="873">
        <v>0</v>
      </c>
      <c r="N404" s="873">
        <v>0</v>
      </c>
      <c r="O404" s="873">
        <v>0</v>
      </c>
      <c r="P404" s="873">
        <v>0</v>
      </c>
      <c r="Q404" s="873">
        <v>0</v>
      </c>
      <c r="R404" s="873">
        <v>0</v>
      </c>
      <c r="S404" s="814"/>
    </row>
    <row r="405" spans="1:19" s="813" customFormat="1">
      <c r="A405" s="876">
        <v>405</v>
      </c>
      <c r="B405" s="855" t="s">
        <v>289</v>
      </c>
      <c r="C405" s="856" t="s">
        <v>45</v>
      </c>
      <c r="D405" s="843" t="e">
        <v>#DIV/0!</v>
      </c>
      <c r="E405" s="844" t="e">
        <v>#DIV/0!</v>
      </c>
      <c r="F405" s="844" t="e">
        <v>#DIV/0!</v>
      </c>
      <c r="G405" s="844" t="e">
        <v>#DIV/0!</v>
      </c>
      <c r="H405" s="844" t="e">
        <v>#DIV/0!</v>
      </c>
      <c r="I405" s="844" t="e">
        <v>#DIV/0!</v>
      </c>
      <c r="J405" s="844" t="e">
        <v>#DIV/0!</v>
      </c>
      <c r="K405" s="844" t="e">
        <v>#DIV/0!</v>
      </c>
      <c r="L405" s="844" t="e">
        <v>#DIV/0!</v>
      </c>
      <c r="M405" s="844" t="e">
        <v>#DIV/0!</v>
      </c>
      <c r="N405" s="844" t="e">
        <v>#DIV/0!</v>
      </c>
      <c r="O405" s="844" t="e">
        <v>#DIV/0!</v>
      </c>
      <c r="P405" s="844" t="e">
        <v>#DIV/0!</v>
      </c>
      <c r="Q405" s="844" t="e">
        <v>#DIV/0!</v>
      </c>
      <c r="R405" s="844" t="e">
        <v>#DIV/0!</v>
      </c>
      <c r="S405" s="814"/>
    </row>
    <row r="406" spans="1:19" s="813" customFormat="1">
      <c r="A406" s="876">
        <v>406</v>
      </c>
      <c r="B406" s="847" t="s">
        <v>289</v>
      </c>
      <c r="C406" s="854" t="s">
        <v>46</v>
      </c>
      <c r="D406" s="839">
        <v>0</v>
      </c>
      <c r="E406" s="840">
        <v>0</v>
      </c>
      <c r="F406" s="840">
        <v>0</v>
      </c>
      <c r="G406" s="840">
        <v>0</v>
      </c>
      <c r="H406" s="840">
        <v>0</v>
      </c>
      <c r="I406" s="840">
        <v>0</v>
      </c>
      <c r="J406" s="840">
        <v>0</v>
      </c>
      <c r="K406" s="840">
        <v>0</v>
      </c>
      <c r="L406" s="840">
        <v>0</v>
      </c>
      <c r="M406" s="840">
        <v>0</v>
      </c>
      <c r="N406" s="840">
        <v>0</v>
      </c>
      <c r="O406" s="840">
        <v>0</v>
      </c>
      <c r="P406" s="840">
        <v>0</v>
      </c>
      <c r="Q406" s="840">
        <v>0</v>
      </c>
      <c r="R406" s="840">
        <v>0</v>
      </c>
      <c r="S406" s="814"/>
    </row>
    <row r="407" spans="1:19" s="813" customFormat="1">
      <c r="A407" s="876">
        <v>407</v>
      </c>
      <c r="B407" s="847" t="s">
        <v>289</v>
      </c>
      <c r="C407" s="854" t="s">
        <v>47</v>
      </c>
      <c r="D407" s="872">
        <v>0</v>
      </c>
      <c r="E407" s="873">
        <v>0</v>
      </c>
      <c r="F407" s="873">
        <v>0</v>
      </c>
      <c r="G407" s="873">
        <v>0</v>
      </c>
      <c r="H407" s="873">
        <v>0</v>
      </c>
      <c r="I407" s="873">
        <v>0</v>
      </c>
      <c r="J407" s="873">
        <v>0</v>
      </c>
      <c r="K407" s="873">
        <v>0</v>
      </c>
      <c r="L407" s="873">
        <v>0</v>
      </c>
      <c r="M407" s="873">
        <v>0</v>
      </c>
      <c r="N407" s="873">
        <v>0</v>
      </c>
      <c r="O407" s="873">
        <v>0</v>
      </c>
      <c r="P407" s="873">
        <v>0</v>
      </c>
      <c r="Q407" s="873">
        <v>0</v>
      </c>
      <c r="R407" s="873">
        <v>0</v>
      </c>
      <c r="S407" s="814"/>
    </row>
    <row r="408" spans="1:19" s="813" customFormat="1">
      <c r="A408" s="876">
        <v>408</v>
      </c>
      <c r="B408" s="858" t="s">
        <v>289</v>
      </c>
      <c r="C408" s="859" t="s">
        <v>48</v>
      </c>
      <c r="D408" s="845" t="e">
        <v>#DIV/0!</v>
      </c>
      <c r="E408" s="846" t="e">
        <v>#DIV/0!</v>
      </c>
      <c r="F408" s="846" t="e">
        <v>#DIV/0!</v>
      </c>
      <c r="G408" s="846" t="e">
        <v>#DIV/0!</v>
      </c>
      <c r="H408" s="846" t="e">
        <v>#DIV/0!</v>
      </c>
      <c r="I408" s="846" t="e">
        <v>#DIV/0!</v>
      </c>
      <c r="J408" s="846" t="e">
        <v>#DIV/0!</v>
      </c>
      <c r="K408" s="846" t="e">
        <v>#DIV/0!</v>
      </c>
      <c r="L408" s="846" t="e">
        <v>#DIV/0!</v>
      </c>
      <c r="M408" s="846" t="e">
        <v>#DIV/0!</v>
      </c>
      <c r="N408" s="846" t="e">
        <v>#DIV/0!</v>
      </c>
      <c r="O408" s="846" t="e">
        <v>#DIV/0!</v>
      </c>
      <c r="P408" s="846" t="e">
        <v>#DIV/0!</v>
      </c>
      <c r="Q408" s="846" t="e">
        <v>#DIV/0!</v>
      </c>
      <c r="R408" s="846" t="e">
        <v>#DIV/0!</v>
      </c>
      <c r="S408" s="814"/>
    </row>
    <row r="409" spans="1:19" s="813" customFormat="1">
      <c r="A409" s="876">
        <v>409</v>
      </c>
      <c r="B409" s="826" t="s">
        <v>289</v>
      </c>
      <c r="C409" s="869" t="s">
        <v>232</v>
      </c>
      <c r="D409" s="866">
        <v>11265597.359999999</v>
      </c>
      <c r="E409" s="867">
        <v>8945984.7200000007</v>
      </c>
      <c r="F409" s="867">
        <v>8904078.7900000028</v>
      </c>
      <c r="G409" s="867">
        <v>8851492.8000000007</v>
      </c>
      <c r="H409" s="867">
        <v>8781721.0899999999</v>
      </c>
      <c r="I409" s="867">
        <v>8873497.4900000002</v>
      </c>
      <c r="J409" s="867">
        <v>9252307.0600000024</v>
      </c>
      <c r="K409" s="867">
        <v>9736059.8300000001</v>
      </c>
      <c r="L409" s="867">
        <v>9596274.2300000004</v>
      </c>
      <c r="M409" s="867">
        <v>9726791.4900000021</v>
      </c>
      <c r="N409" s="867">
        <v>9598437.8799999971</v>
      </c>
      <c r="O409" s="867">
        <v>9509797.9300000016</v>
      </c>
      <c r="P409" s="867">
        <v>9580025.0099999998</v>
      </c>
      <c r="Q409" s="867">
        <v>9343616.6199999992</v>
      </c>
      <c r="R409" s="867">
        <v>9171445.5000000019</v>
      </c>
      <c r="S409" s="814"/>
    </row>
    <row r="410" spans="1:19" s="813" customFormat="1">
      <c r="A410" s="876">
        <v>410</v>
      </c>
      <c r="B410" s="825" t="s">
        <v>289</v>
      </c>
      <c r="C410" s="868" t="s">
        <v>49</v>
      </c>
      <c r="D410" s="847">
        <v>8760</v>
      </c>
      <c r="E410" s="823">
        <v>8760</v>
      </c>
      <c r="F410" s="823">
        <v>8760</v>
      </c>
      <c r="G410" s="823">
        <v>8784</v>
      </c>
      <c r="H410" s="823">
        <v>8760</v>
      </c>
      <c r="I410" s="823">
        <v>8760</v>
      </c>
      <c r="J410" s="823">
        <v>8760</v>
      </c>
      <c r="K410" s="823">
        <v>8784</v>
      </c>
      <c r="L410" s="823">
        <v>8760</v>
      </c>
      <c r="M410" s="823">
        <v>8760</v>
      </c>
      <c r="N410" s="823">
        <v>8760</v>
      </c>
      <c r="O410" s="823">
        <v>8784</v>
      </c>
      <c r="P410" s="823">
        <v>8760</v>
      </c>
      <c r="Q410" s="823">
        <v>8760</v>
      </c>
      <c r="R410" s="823">
        <v>8760</v>
      </c>
      <c r="S410" s="814"/>
    </row>
    <row r="411" spans="1:19" s="813" customFormat="1">
      <c r="A411" s="876">
        <v>411</v>
      </c>
      <c r="B411" s="825" t="s">
        <v>289</v>
      </c>
      <c r="C411" s="854" t="s">
        <v>50</v>
      </c>
      <c r="D411" s="848">
        <v>360075.33000000007</v>
      </c>
      <c r="E411" s="836">
        <v>475079.56000000006</v>
      </c>
      <c r="F411" s="836">
        <v>810301.48</v>
      </c>
      <c r="G411" s="836">
        <v>810301.47999999975</v>
      </c>
      <c r="H411" s="836">
        <v>829740.06</v>
      </c>
      <c r="I411" s="836">
        <v>850618.51</v>
      </c>
      <c r="J411" s="836">
        <v>872757</v>
      </c>
      <c r="K411" s="836">
        <v>895975.25</v>
      </c>
      <c r="L411" s="836">
        <v>919913.57</v>
      </c>
      <c r="M411" s="836">
        <v>944931.73</v>
      </c>
      <c r="N411" s="836">
        <v>970489.87000000011</v>
      </c>
      <c r="O411" s="836">
        <v>997307.96</v>
      </c>
      <c r="P411" s="836">
        <v>1025026.01</v>
      </c>
      <c r="Q411" s="836">
        <v>1053823.8600000001</v>
      </c>
      <c r="R411" s="836">
        <v>1083701.73</v>
      </c>
      <c r="S411" s="814"/>
    </row>
    <row r="412" spans="1:19" s="813" customFormat="1">
      <c r="A412" s="876">
        <v>412</v>
      </c>
      <c r="B412" s="825" t="s">
        <v>289</v>
      </c>
      <c r="C412" s="854" t="s">
        <v>51</v>
      </c>
      <c r="D412" s="849">
        <v>17.690007678804882</v>
      </c>
      <c r="E412" s="837">
        <v>23.340007949012346</v>
      </c>
      <c r="F412" s="837">
        <v>45.019975320453526</v>
      </c>
      <c r="G412" s="837">
        <v>45.020000333357402</v>
      </c>
      <c r="H412" s="837">
        <v>46.099999444404325</v>
      </c>
      <c r="I412" s="837">
        <v>47.259997110902454</v>
      </c>
      <c r="J412" s="837">
        <v>48.490002055704018</v>
      </c>
      <c r="K412" s="837">
        <v>49.779997999855546</v>
      </c>
      <c r="L412" s="837">
        <v>51.110000722274378</v>
      </c>
      <c r="M412" s="837">
        <v>52.499969720052164</v>
      </c>
      <c r="N412" s="837">
        <v>53.919998110974689</v>
      </c>
      <c r="O412" s="837">
        <v>55.409968825543608</v>
      </c>
      <c r="P412" s="837">
        <v>56.950034141373614</v>
      </c>
      <c r="Q412" s="837">
        <v>58.549966080902465</v>
      </c>
      <c r="R412" s="837">
        <v>60.210000166678704</v>
      </c>
      <c r="S412" s="814"/>
    </row>
    <row r="413" spans="1:19" s="813" customFormat="1">
      <c r="A413" s="876">
        <v>413</v>
      </c>
      <c r="B413" s="825" t="s">
        <v>289</v>
      </c>
      <c r="C413" s="854" t="s">
        <v>52</v>
      </c>
      <c r="D413" s="850">
        <v>0</v>
      </c>
      <c r="E413" s="838">
        <v>0</v>
      </c>
      <c r="F413" s="838">
        <v>0</v>
      </c>
      <c r="G413" s="838">
        <v>0</v>
      </c>
      <c r="H413" s="838">
        <v>0</v>
      </c>
      <c r="I413" s="838">
        <v>0</v>
      </c>
      <c r="J413" s="838">
        <v>0</v>
      </c>
      <c r="K413" s="838">
        <v>0</v>
      </c>
      <c r="L413" s="838">
        <v>0</v>
      </c>
      <c r="M413" s="838">
        <v>0</v>
      </c>
      <c r="N413" s="838">
        <v>0</v>
      </c>
      <c r="O413" s="838">
        <v>0</v>
      </c>
      <c r="P413" s="838">
        <v>0</v>
      </c>
      <c r="Q413" s="838">
        <v>0</v>
      </c>
      <c r="R413" s="838">
        <v>0</v>
      </c>
      <c r="S413" s="814"/>
    </row>
    <row r="414" spans="1:19" s="813" customFormat="1">
      <c r="A414" s="876">
        <v>414</v>
      </c>
      <c r="B414" s="825" t="s">
        <v>289</v>
      </c>
      <c r="C414" s="854" t="s">
        <v>53</v>
      </c>
      <c r="D414" s="849">
        <v>0</v>
      </c>
      <c r="E414" s="837">
        <v>0</v>
      </c>
      <c r="F414" s="837">
        <v>0</v>
      </c>
      <c r="G414" s="837">
        <v>0</v>
      </c>
      <c r="H414" s="837">
        <v>0</v>
      </c>
      <c r="I414" s="837">
        <v>0</v>
      </c>
      <c r="J414" s="837">
        <v>0</v>
      </c>
      <c r="K414" s="837">
        <v>0</v>
      </c>
      <c r="L414" s="837">
        <v>0</v>
      </c>
      <c r="M414" s="837">
        <v>0</v>
      </c>
      <c r="N414" s="837">
        <v>0</v>
      </c>
      <c r="O414" s="837">
        <v>0</v>
      </c>
      <c r="P414" s="837">
        <v>0</v>
      </c>
      <c r="Q414" s="837">
        <v>0</v>
      </c>
      <c r="R414" s="837">
        <v>0</v>
      </c>
      <c r="S414" s="814"/>
    </row>
    <row r="415" spans="1:19" s="813" customFormat="1">
      <c r="A415" s="876">
        <v>415</v>
      </c>
      <c r="B415" s="825" t="s">
        <v>289</v>
      </c>
      <c r="C415" s="854" t="s">
        <v>228</v>
      </c>
      <c r="D415" s="836">
        <v>360075.33000000007</v>
      </c>
      <c r="E415" s="836">
        <v>475079.56000000006</v>
      </c>
      <c r="F415" s="836">
        <v>810301.48</v>
      </c>
      <c r="G415" s="836">
        <v>810301.47999999975</v>
      </c>
      <c r="H415" s="836">
        <v>829740.06</v>
      </c>
      <c r="I415" s="836">
        <v>850618.51</v>
      </c>
      <c r="J415" s="836">
        <v>872757</v>
      </c>
      <c r="K415" s="836">
        <v>895975.25</v>
      </c>
      <c r="L415" s="836">
        <v>919913.57</v>
      </c>
      <c r="M415" s="836">
        <v>944931.73</v>
      </c>
      <c r="N415" s="836">
        <v>970489.87000000011</v>
      </c>
      <c r="O415" s="836">
        <v>997307.96</v>
      </c>
      <c r="P415" s="836">
        <v>1025026.01</v>
      </c>
      <c r="Q415" s="836">
        <v>1053823.8600000001</v>
      </c>
      <c r="R415" s="836">
        <v>1083701.73</v>
      </c>
      <c r="S415" s="814"/>
    </row>
    <row r="416" spans="1:19" s="813" customFormat="1">
      <c r="A416" s="876">
        <v>416</v>
      </c>
      <c r="B416" s="860" t="s">
        <v>289</v>
      </c>
      <c r="C416" s="865" t="s">
        <v>229</v>
      </c>
      <c r="D416" s="861">
        <v>17.690007678804882</v>
      </c>
      <c r="E416" s="861">
        <v>23.340007949012346</v>
      </c>
      <c r="F416" s="861">
        <v>45.019975320453526</v>
      </c>
      <c r="G416" s="861">
        <v>45.020000333357402</v>
      </c>
      <c r="H416" s="861">
        <v>46.099999444404325</v>
      </c>
      <c r="I416" s="861">
        <v>47.259997110902454</v>
      </c>
      <c r="J416" s="861">
        <v>48.490002055704018</v>
      </c>
      <c r="K416" s="861">
        <v>49.779997999855546</v>
      </c>
      <c r="L416" s="861">
        <v>51.110000722274378</v>
      </c>
      <c r="M416" s="861">
        <v>52.499969720052164</v>
      </c>
      <c r="N416" s="861">
        <v>53.919998110974689</v>
      </c>
      <c r="O416" s="861">
        <v>55.409968825543608</v>
      </c>
      <c r="P416" s="861">
        <v>56.950034141373614</v>
      </c>
      <c r="Q416" s="861">
        <v>58.549966080902465</v>
      </c>
      <c r="R416" s="861">
        <v>60.210000166678704</v>
      </c>
      <c r="S416" s="814"/>
    </row>
    <row r="417" spans="1:18">
      <c r="A417" s="876">
        <v>417</v>
      </c>
    </row>
    <row r="418" spans="1:18">
      <c r="A418" s="876">
        <v>418</v>
      </c>
    </row>
    <row r="419" spans="1:18">
      <c r="A419" s="876">
        <v>419</v>
      </c>
    </row>
    <row r="420" spans="1:18">
      <c r="A420" s="876">
        <v>420</v>
      </c>
    </row>
    <row r="421" spans="1:18">
      <c r="A421" s="876">
        <v>421</v>
      </c>
    </row>
    <row r="422" spans="1:18">
      <c r="A422" s="876">
        <v>422</v>
      </c>
    </row>
    <row r="423" spans="1:18">
      <c r="A423" s="876">
        <v>423</v>
      </c>
    </row>
    <row r="424" spans="1:18">
      <c r="A424" s="876">
        <v>424</v>
      </c>
      <c r="J424" s="461" t="s">
        <v>567</v>
      </c>
    </row>
    <row r="425" spans="1:18">
      <c r="A425" s="876">
        <v>425</v>
      </c>
      <c r="C425" s="676" t="s">
        <v>531</v>
      </c>
      <c r="H425" s="676"/>
      <c r="I425" s="676"/>
      <c r="J425" s="720"/>
      <c r="K425" s="709"/>
      <c r="L425" s="709"/>
      <c r="M425" s="709"/>
      <c r="N425" s="709"/>
      <c r="O425" s="709"/>
      <c r="P425" s="709"/>
      <c r="Q425" s="709"/>
      <c r="R425" s="702"/>
    </row>
    <row r="426" spans="1:18">
      <c r="A426" s="876">
        <v>426</v>
      </c>
      <c r="C426" s="677" t="s">
        <v>158</v>
      </c>
      <c r="H426" s="684">
        <f>H4</f>
        <v>0</v>
      </c>
      <c r="I426" s="684">
        <f t="shared" ref="I426" si="0">I4</f>
        <v>0</v>
      </c>
      <c r="J426" s="714">
        <v>1470348.2346666667</v>
      </c>
      <c r="K426" s="715">
        <v>1580176.9333333331</v>
      </c>
      <c r="L426" s="715">
        <v>1482357.1737777777</v>
      </c>
      <c r="M426" s="715">
        <v>1572760.5777777778</v>
      </c>
      <c r="N426" s="715">
        <v>1446357.4751111113</v>
      </c>
      <c r="O426" s="715">
        <v>1573725.8666666665</v>
      </c>
      <c r="P426" s="715">
        <v>1379662.9862222222</v>
      </c>
      <c r="Q426" s="715">
        <v>1539396.4111111111</v>
      </c>
      <c r="R426" s="732">
        <v>1447067.0071111112</v>
      </c>
    </row>
    <row r="427" spans="1:18">
      <c r="A427" s="876">
        <v>427</v>
      </c>
      <c r="C427" s="677" t="s">
        <v>160</v>
      </c>
      <c r="H427" s="684">
        <f>H36</f>
        <v>520992.3725</v>
      </c>
      <c r="I427" s="684">
        <f t="shared" ref="I427" si="1">I36</f>
        <v>457218.83624999999</v>
      </c>
      <c r="J427" s="714">
        <v>536831.21583333332</v>
      </c>
      <c r="K427" s="715">
        <v>515513.21541666664</v>
      </c>
      <c r="L427" s="715">
        <v>505732.06083333329</v>
      </c>
      <c r="M427" s="715">
        <v>515533.13166666671</v>
      </c>
      <c r="N427" s="715">
        <v>545015.54208333336</v>
      </c>
      <c r="O427" s="715">
        <v>515522.12083333335</v>
      </c>
      <c r="P427" s="715">
        <v>542586.72416666662</v>
      </c>
      <c r="Q427" s="715">
        <v>465708.07833333331</v>
      </c>
      <c r="R427" s="732">
        <v>531598.52375000005</v>
      </c>
    </row>
    <row r="428" spans="1:18">
      <c r="A428" s="876">
        <v>428</v>
      </c>
      <c r="C428" s="677" t="s">
        <v>161</v>
      </c>
      <c r="H428" s="684">
        <f>H68</f>
        <v>491631.83625000005</v>
      </c>
      <c r="I428" s="684">
        <f t="shared" ref="I428" si="2">I68</f>
        <v>527079.95250000001</v>
      </c>
      <c r="J428" s="714">
        <v>500170.09041666664</v>
      </c>
      <c r="K428" s="715">
        <v>549527.54083333327</v>
      </c>
      <c r="L428" s="715">
        <v>474772.97708333336</v>
      </c>
      <c r="M428" s="715">
        <v>542437.46916666662</v>
      </c>
      <c r="N428" s="715">
        <v>512334.745</v>
      </c>
      <c r="O428" s="715">
        <v>547207.84416666673</v>
      </c>
      <c r="P428" s="715">
        <v>511434.34083333338</v>
      </c>
      <c r="Q428" s="715">
        <v>538169.99458333338</v>
      </c>
      <c r="R428" s="732">
        <v>506198.94833333336</v>
      </c>
    </row>
    <row r="429" spans="1:18">
      <c r="A429" s="876">
        <v>429</v>
      </c>
      <c r="C429" s="677" t="s">
        <v>224</v>
      </c>
      <c r="H429" s="684">
        <f>H100</f>
        <v>497205.61349964619</v>
      </c>
      <c r="I429" s="684">
        <f t="shared" ref="I429" si="3">I100</f>
        <v>518472.35403397027</v>
      </c>
      <c r="J429" s="714">
        <v>474417.73354564747</v>
      </c>
      <c r="K429" s="715">
        <v>552765.57634465676</v>
      </c>
      <c r="L429" s="715">
        <v>551464.73903043161</v>
      </c>
      <c r="M429" s="715">
        <v>510466.7122257608</v>
      </c>
      <c r="N429" s="715">
        <v>549933.46072186832</v>
      </c>
      <c r="O429" s="715">
        <v>551664.6740092003</v>
      </c>
      <c r="P429" s="715">
        <v>506803.31121726823</v>
      </c>
      <c r="Q429" s="715">
        <v>533885.33129865525</v>
      </c>
      <c r="R429" s="732">
        <v>527194.51963906584</v>
      </c>
    </row>
    <row r="430" spans="1:18">
      <c r="A430" s="876">
        <v>430</v>
      </c>
      <c r="C430" s="677" t="s">
        <v>225</v>
      </c>
      <c r="H430" s="684">
        <f>H132</f>
        <v>497914.47496461432</v>
      </c>
      <c r="I430" s="684">
        <f t="shared" ref="I430" si="4">I132</f>
        <v>449160.41357041756</v>
      </c>
      <c r="J430" s="714">
        <v>541900.94258669496</v>
      </c>
      <c r="K430" s="715">
        <v>554876.21063340409</v>
      </c>
      <c r="L430" s="715">
        <v>516005.04025123856</v>
      </c>
      <c r="M430" s="715">
        <v>552359.68197098374</v>
      </c>
      <c r="N430" s="715">
        <v>549381.09297593764</v>
      </c>
      <c r="O430" s="715">
        <v>510318.44656758674</v>
      </c>
      <c r="P430" s="715">
        <v>543846.02795470622</v>
      </c>
      <c r="Q430" s="715">
        <v>533988.06263269635</v>
      </c>
      <c r="R430" s="732">
        <v>460152.59554140118</v>
      </c>
    </row>
    <row r="431" spans="1:18">
      <c r="A431" s="876">
        <v>431</v>
      </c>
      <c r="C431" s="677" t="s">
        <v>226</v>
      </c>
      <c r="H431" s="684">
        <f>H164</f>
        <v>475845.78821656056</v>
      </c>
      <c r="I431" s="684">
        <f t="shared" ref="I431" si="5">I164</f>
        <v>532988.859695683</v>
      </c>
      <c r="J431" s="714">
        <v>559590.98858811031</v>
      </c>
      <c r="K431" s="715">
        <v>531677.93657112517</v>
      </c>
      <c r="L431" s="715">
        <v>568620.92179759371</v>
      </c>
      <c r="M431" s="715">
        <v>566666.20222929935</v>
      </c>
      <c r="N431" s="715">
        <v>489369.98186482658</v>
      </c>
      <c r="O431" s="715">
        <v>561865.46974522306</v>
      </c>
      <c r="P431" s="715">
        <v>556954.81953290873</v>
      </c>
      <c r="Q431" s="715">
        <v>507616.29953998583</v>
      </c>
      <c r="R431" s="732">
        <v>544368.20727176219</v>
      </c>
    </row>
    <row r="432" spans="1:18">
      <c r="A432" s="876">
        <v>432</v>
      </c>
      <c r="C432" s="677" t="s">
        <v>162</v>
      </c>
      <c r="H432" s="684">
        <f>H292</f>
        <v>0</v>
      </c>
      <c r="I432" s="684">
        <f t="shared" ref="I432" si="6">I292</f>
        <v>0</v>
      </c>
      <c r="J432" s="714">
        <v>0</v>
      </c>
      <c r="K432" s="715">
        <v>0</v>
      </c>
      <c r="L432" s="715">
        <v>0</v>
      </c>
      <c r="M432" s="715">
        <v>0</v>
      </c>
      <c r="N432" s="715">
        <v>0</v>
      </c>
      <c r="O432" s="715">
        <v>0</v>
      </c>
      <c r="P432" s="715">
        <v>0</v>
      </c>
      <c r="Q432" s="715">
        <v>0</v>
      </c>
      <c r="R432" s="732">
        <v>0</v>
      </c>
    </row>
    <row r="433" spans="1:18">
      <c r="A433" s="876">
        <v>433</v>
      </c>
      <c r="C433" s="677" t="s">
        <v>222</v>
      </c>
      <c r="H433" s="684">
        <f>H196</f>
        <v>846531.96334841626</v>
      </c>
      <c r="I433" s="684">
        <f t="shared" ref="I433" si="7">I196</f>
        <v>820615.46696832578</v>
      </c>
      <c r="J433" s="714">
        <v>917583.65429864265</v>
      </c>
      <c r="K433" s="715">
        <v>884359.74253393663</v>
      </c>
      <c r="L433" s="715">
        <v>933580.23257918551</v>
      </c>
      <c r="M433" s="715">
        <v>878984.5742081448</v>
      </c>
      <c r="N433" s="715">
        <v>927884.06063348427</v>
      </c>
      <c r="O433" s="715">
        <v>793580.63031674211</v>
      </c>
      <c r="P433" s="715">
        <v>913582.92443438922</v>
      </c>
      <c r="Q433" s="715">
        <v>853652.78823529417</v>
      </c>
      <c r="R433" s="732">
        <v>904898.19638009067</v>
      </c>
    </row>
    <row r="434" spans="1:18">
      <c r="A434" s="876">
        <v>434</v>
      </c>
      <c r="C434" s="677" t="s">
        <v>223</v>
      </c>
      <c r="H434" s="684">
        <f>H228</f>
        <v>789216.89185520366</v>
      </c>
      <c r="I434" s="684">
        <f t="shared" ref="I434" si="8">I228</f>
        <v>856446.90045248868</v>
      </c>
      <c r="J434" s="714">
        <v>766929.86651583703</v>
      </c>
      <c r="K434" s="715">
        <v>910944.64886877814</v>
      </c>
      <c r="L434" s="715">
        <v>856899.56877828063</v>
      </c>
      <c r="M434" s="715">
        <v>911315.40180995467</v>
      </c>
      <c r="N434" s="715">
        <v>855232.5140271493</v>
      </c>
      <c r="O434" s="715">
        <v>910769.70588235278</v>
      </c>
      <c r="P434" s="715">
        <v>848453.36244343885</v>
      </c>
      <c r="Q434" s="715">
        <v>889440.62307692319</v>
      </c>
      <c r="R434" s="732">
        <v>754057.16877828038</v>
      </c>
    </row>
    <row r="435" spans="1:18">
      <c r="A435" s="876">
        <v>435</v>
      </c>
      <c r="C435" s="677" t="s">
        <v>530</v>
      </c>
      <c r="H435" s="684">
        <f t="shared" ref="H435:I435" si="9">SUM(H426:H434)</f>
        <v>4119338.9406344406</v>
      </c>
      <c r="I435" s="684">
        <f t="shared" si="9"/>
        <v>4161982.7834708854</v>
      </c>
      <c r="J435" s="714">
        <v>5767772.726451599</v>
      </c>
      <c r="K435" s="715">
        <v>6079841.8045352334</v>
      </c>
      <c r="L435" s="715">
        <v>5889432.7141311746</v>
      </c>
      <c r="M435" s="715">
        <v>6050523.7510552555</v>
      </c>
      <c r="N435" s="715">
        <v>5875508.8724177117</v>
      </c>
      <c r="O435" s="715">
        <v>5964654.7581877708</v>
      </c>
      <c r="P435" s="715">
        <v>5803324.4968049331</v>
      </c>
      <c r="Q435" s="715">
        <v>5861857.5888113324</v>
      </c>
      <c r="R435" s="732">
        <v>5675535.1668050457</v>
      </c>
    </row>
    <row r="436" spans="1:18">
      <c r="A436" s="876">
        <v>436</v>
      </c>
      <c r="C436" s="460"/>
      <c r="H436" s="460"/>
      <c r="I436" s="460"/>
      <c r="J436" s="714"/>
      <c r="K436" s="715"/>
      <c r="L436" s="715"/>
      <c r="M436" s="715"/>
      <c r="N436" s="715"/>
      <c r="O436" s="715"/>
      <c r="P436" s="715"/>
      <c r="Q436" s="715"/>
      <c r="R436" s="732"/>
    </row>
    <row r="437" spans="1:18">
      <c r="A437" s="876">
        <v>437</v>
      </c>
      <c r="C437" s="460"/>
      <c r="H437" s="211"/>
      <c r="I437" s="211"/>
      <c r="J437" s="714"/>
      <c r="K437" s="715"/>
      <c r="L437" s="715"/>
      <c r="M437" s="715"/>
      <c r="N437" s="715"/>
      <c r="O437" s="715"/>
      <c r="P437" s="715"/>
      <c r="Q437" s="715"/>
      <c r="R437" s="732"/>
    </row>
    <row r="438" spans="1:18">
      <c r="A438" s="876">
        <v>438</v>
      </c>
      <c r="C438" s="460"/>
      <c r="H438" s="460"/>
      <c r="I438" s="460"/>
      <c r="J438" s="714"/>
      <c r="K438" s="715"/>
      <c r="L438" s="715"/>
      <c r="M438" s="715"/>
      <c r="N438" s="715"/>
      <c r="O438" s="715"/>
      <c r="P438" s="715"/>
      <c r="Q438" s="715"/>
      <c r="R438" s="732"/>
    </row>
    <row r="439" spans="1:18">
      <c r="A439" s="876">
        <v>439</v>
      </c>
      <c r="C439" s="678" t="s">
        <v>532</v>
      </c>
      <c r="H439" s="685">
        <f>'Annual Sources and Uses'!G30-'Annual Sources and Uses'!G15</f>
        <v>616519.30000000005</v>
      </c>
      <c r="I439" s="685">
        <f>'Annual Sources and Uses'!H30-'Annual Sources and Uses'!H15</f>
        <v>618878.30000000005</v>
      </c>
      <c r="J439" s="714">
        <v>620098.30000000005</v>
      </c>
      <c r="K439" s="715">
        <v>620723.30000000005</v>
      </c>
      <c r="L439" s="715">
        <v>624724.30000000005</v>
      </c>
      <c r="M439" s="715">
        <v>625973.29</v>
      </c>
      <c r="N439" s="715">
        <v>629636.30000000005</v>
      </c>
      <c r="O439" s="715">
        <v>629297.29</v>
      </c>
      <c r="P439" s="715">
        <v>632465.31000000006</v>
      </c>
      <c r="Q439" s="715">
        <v>632235.29</v>
      </c>
      <c r="R439" s="732">
        <v>635079.30000000005</v>
      </c>
    </row>
    <row r="440" spans="1:18">
      <c r="A440" s="876">
        <v>440</v>
      </c>
      <c r="C440" s="679" t="s">
        <v>533</v>
      </c>
      <c r="H440" s="686">
        <f t="shared" ref="H440:I440" si="10">H439/(H37+H69)</f>
        <v>0.27758633125027937</v>
      </c>
      <c r="I440" s="686">
        <f t="shared" si="10"/>
        <v>0.28679749048355274</v>
      </c>
      <c r="J440" s="726">
        <v>0.27082187317875228</v>
      </c>
      <c r="K440" s="728">
        <v>0.2646978101993061</v>
      </c>
      <c r="L440" s="728">
        <v>0.28984899858212892</v>
      </c>
      <c r="M440" s="728">
        <v>0.26808048095450587</v>
      </c>
      <c r="N440" s="728">
        <v>0.27036010581239817</v>
      </c>
      <c r="O440" s="728">
        <v>0.26959197885824293</v>
      </c>
      <c r="P440" s="728">
        <v>0.27309068795127445</v>
      </c>
      <c r="Q440" s="728">
        <v>0.28701542729855822</v>
      </c>
      <c r="R440" s="718">
        <v>0.27731071070222502</v>
      </c>
    </row>
    <row r="441" spans="1:18">
      <c r="A441" s="876">
        <v>441</v>
      </c>
      <c r="C441" s="679" t="s">
        <v>534</v>
      </c>
      <c r="H441" s="685">
        <f>(H427+H428)*H440</f>
        <v>281090.63904212957</v>
      </c>
      <c r="I441" s="685">
        <f t="shared" ref="I441" si="11">(I427+I428)*I440</f>
        <v>282294.42249950062</v>
      </c>
      <c r="J441" s="714">
        <v>280842.63624743791</v>
      </c>
      <c r="K441" s="715">
        <v>281913.95595238789</v>
      </c>
      <c r="L441" s="715">
        <v>284198.40334487817</v>
      </c>
      <c r="M441" s="715">
        <v>283621.26750712754</v>
      </c>
      <c r="N441" s="715">
        <v>285865.33549661958</v>
      </c>
      <c r="O441" s="715">
        <v>286503.4742563013</v>
      </c>
      <c r="P441" s="715">
        <v>287843.33775598492</v>
      </c>
      <c r="Q441" s="715">
        <v>288128.49405383028</v>
      </c>
      <c r="R441" s="732">
        <v>287792.35454840172</v>
      </c>
    </row>
    <row r="442" spans="1:18">
      <c r="A442" s="876">
        <v>442</v>
      </c>
      <c r="C442" s="678" t="s">
        <v>535</v>
      </c>
      <c r="H442" s="685">
        <f>(H41+H73)*H440</f>
        <v>18329375.41942307</v>
      </c>
      <c r="I442" s="685">
        <f t="shared" ref="I442" si="12">(I41+I73)*I440</f>
        <v>18956643.301632594</v>
      </c>
      <c r="J442" s="714">
        <v>19425324.484771676</v>
      </c>
      <c r="K442" s="715">
        <v>20473745.439604696</v>
      </c>
      <c r="L442" s="715">
        <v>21260320.677150793</v>
      </c>
      <c r="M442" s="715">
        <v>22068016.380453251</v>
      </c>
      <c r="N442" s="715">
        <v>23354067.884666611</v>
      </c>
      <c r="O442" s="715">
        <v>23873765.944755919</v>
      </c>
      <c r="P442" s="715">
        <v>26147681.143034566</v>
      </c>
      <c r="Q442" s="715">
        <v>30094470.772582613</v>
      </c>
      <c r="R442" s="732">
        <v>32462975.449170608</v>
      </c>
    </row>
    <row r="443" spans="1:18">
      <c r="A443" s="876">
        <v>443</v>
      </c>
      <c r="C443" s="679" t="s">
        <v>536</v>
      </c>
      <c r="H443" s="685">
        <f>(H49+H81)*(H440)</f>
        <v>437719.75386650825</v>
      </c>
      <c r="I443" s="685">
        <f t="shared" ref="I443" si="13">(I49+I81)*(I440)</f>
        <v>486623.81405646243</v>
      </c>
      <c r="J443" s="714">
        <v>407518.27120560879</v>
      </c>
      <c r="K443" s="715">
        <v>431284.33149188914</v>
      </c>
      <c r="L443" s="715">
        <v>526654.4217534042</v>
      </c>
      <c r="M443" s="715">
        <v>495475.17010955076</v>
      </c>
      <c r="N443" s="715">
        <v>530325.37924051064</v>
      </c>
      <c r="O443" s="715">
        <v>570781.37236993504</v>
      </c>
      <c r="P443" s="715">
        <v>546841.89215677592</v>
      </c>
      <c r="Q443" s="715">
        <v>624433.92367059772</v>
      </c>
      <c r="R443" s="732">
        <v>565231.82558208937</v>
      </c>
    </row>
    <row r="444" spans="1:18">
      <c r="A444" s="876">
        <v>444</v>
      </c>
      <c r="C444" s="679"/>
      <c r="H444" s="687"/>
      <c r="I444" s="687"/>
      <c r="J444" s="714"/>
      <c r="K444" s="715"/>
      <c r="L444" s="715"/>
      <c r="M444" s="715"/>
      <c r="N444" s="715"/>
      <c r="O444" s="715"/>
      <c r="P444" s="715"/>
      <c r="Q444" s="715"/>
      <c r="R444" s="732"/>
    </row>
    <row r="445" spans="1:18">
      <c r="A445" s="876">
        <v>445</v>
      </c>
      <c r="C445" s="679"/>
      <c r="H445" s="687"/>
      <c r="I445" s="687"/>
      <c r="J445" s="714"/>
      <c r="K445" s="715"/>
      <c r="L445" s="715"/>
      <c r="M445" s="715"/>
      <c r="N445" s="715"/>
      <c r="O445" s="715"/>
      <c r="P445" s="715"/>
      <c r="Q445" s="715"/>
      <c r="R445" s="732"/>
    </row>
    <row r="446" spans="1:18">
      <c r="A446" s="876">
        <v>446</v>
      </c>
      <c r="C446" s="679" t="s">
        <v>537</v>
      </c>
      <c r="H446" s="688">
        <f>(H435-H441)/1000</f>
        <v>3838.2483015923108</v>
      </c>
      <c r="I446" s="688">
        <f t="shared" ref="I446" si="14">(I435-I441)/1000</f>
        <v>3879.6883609713846</v>
      </c>
      <c r="J446" s="714">
        <v>5486.9300902041605</v>
      </c>
      <c r="K446" s="715">
        <v>5797.9278485828454</v>
      </c>
      <c r="L446" s="715">
        <v>5605.2343107862962</v>
      </c>
      <c r="M446" s="715">
        <v>5766.9024835481277</v>
      </c>
      <c r="N446" s="715">
        <v>5589.6435369210922</v>
      </c>
      <c r="O446" s="715">
        <v>5678.1512839314692</v>
      </c>
      <c r="P446" s="715">
        <v>5515.481159048948</v>
      </c>
      <c r="Q446" s="715">
        <v>5573.729094757502</v>
      </c>
      <c r="R446" s="732">
        <v>5387.7428122566434</v>
      </c>
    </row>
    <row r="447" spans="1:18">
      <c r="A447" s="876">
        <v>447</v>
      </c>
      <c r="C447" s="679" t="s">
        <v>538</v>
      </c>
      <c r="H447" s="688">
        <f>H329-H442-H265-H297</f>
        <v>232471085.58057693</v>
      </c>
      <c r="I447" s="688">
        <f t="shared" ref="I447" si="15">I329-I442-I265-I297</f>
        <v>241756873.44836742</v>
      </c>
      <c r="J447" s="714">
        <v>350957186.15522838</v>
      </c>
      <c r="K447" s="715">
        <v>389122846.8103953</v>
      </c>
      <c r="L447" s="715">
        <v>387173275.69284928</v>
      </c>
      <c r="M447" s="715">
        <v>414555074.98954678</v>
      </c>
      <c r="N447" s="715">
        <v>422036096.4853335</v>
      </c>
      <c r="O447" s="715">
        <v>437413225.19524407</v>
      </c>
      <c r="P447" s="715">
        <v>463379929.59696537</v>
      </c>
      <c r="Q447" s="715">
        <v>537467885.60741735</v>
      </c>
      <c r="R447" s="732">
        <v>561936122.2708292</v>
      </c>
    </row>
    <row r="448" spans="1:18">
      <c r="A448" s="876">
        <v>448</v>
      </c>
      <c r="C448" s="679" t="s">
        <v>539</v>
      </c>
      <c r="H448" s="688">
        <f>H337-H443</f>
        <v>2932071.3161334917</v>
      </c>
      <c r="I448" s="688">
        <f t="shared" ref="I448" si="16">I337-I443</f>
        <v>3044316.825943538</v>
      </c>
      <c r="J448" s="714">
        <v>4556259.2987943916</v>
      </c>
      <c r="K448" s="715">
        <v>5134273.2985081105</v>
      </c>
      <c r="L448" s="715">
        <v>5365820.7682465948</v>
      </c>
      <c r="M448" s="715">
        <v>5532047.3898904491</v>
      </c>
      <c r="N448" s="715">
        <v>5769415.4707594886</v>
      </c>
      <c r="O448" s="715">
        <v>6153185.0276300656</v>
      </c>
      <c r="P448" s="715">
        <v>5925399.317843223</v>
      </c>
      <c r="Q448" s="715">
        <v>6244431.9063294027</v>
      </c>
      <c r="R448" s="732">
        <v>6168104.8144179117</v>
      </c>
    </row>
    <row r="449" spans="1:18">
      <c r="A449" s="876">
        <v>449</v>
      </c>
      <c r="C449" s="680"/>
      <c r="H449" s="460"/>
      <c r="I449" s="460"/>
      <c r="J449" s="714"/>
      <c r="K449" s="715"/>
      <c r="L449" s="715"/>
      <c r="M449" s="715"/>
      <c r="N449" s="715"/>
      <c r="O449" s="715"/>
      <c r="P449" s="715"/>
      <c r="Q449" s="715"/>
      <c r="R449" s="732"/>
    </row>
    <row r="450" spans="1:18">
      <c r="A450" s="876">
        <v>450</v>
      </c>
      <c r="C450" s="681"/>
      <c r="H450" s="460"/>
      <c r="I450" s="460"/>
      <c r="J450" s="714"/>
      <c r="K450" s="715"/>
      <c r="L450" s="715"/>
      <c r="M450" s="715"/>
      <c r="N450" s="715"/>
      <c r="O450" s="715"/>
      <c r="P450" s="715"/>
      <c r="Q450" s="715"/>
      <c r="R450" s="732"/>
    </row>
    <row r="451" spans="1:18">
      <c r="A451" s="876">
        <v>451</v>
      </c>
      <c r="C451" s="682" t="s">
        <v>540</v>
      </c>
      <c r="H451" s="689">
        <f ca="1">'Annual Emissions'!H51/'Annual Emissions'!H49</f>
        <v>18383.566433566433</v>
      </c>
      <c r="I451" s="689">
        <f ca="1">'Annual Emissions'!I51/'Annual Emissions'!I49</f>
        <v>18383.566433566433</v>
      </c>
      <c r="J451" s="714">
        <v>18383.566433566433</v>
      </c>
      <c r="K451" s="715">
        <v>18383.566433566433</v>
      </c>
      <c r="L451" s="715">
        <v>18383.566433566433</v>
      </c>
      <c r="M451" s="715">
        <v>18383.566433566433</v>
      </c>
      <c r="N451" s="715">
        <v>18383.566433566433</v>
      </c>
      <c r="O451" s="715">
        <v>18383.566433566433</v>
      </c>
      <c r="P451" s="715">
        <v>18383.566433566433</v>
      </c>
      <c r="Q451" s="715">
        <v>18383.566433566433</v>
      </c>
      <c r="R451" s="732">
        <v>18383.566433566433</v>
      </c>
    </row>
    <row r="452" spans="1:18">
      <c r="A452" s="876">
        <v>452</v>
      </c>
      <c r="C452" s="679" t="s">
        <v>541</v>
      </c>
      <c r="H452" s="685">
        <f ca="1">H451-(3857*H440)</f>
        <v>17312.915953934105</v>
      </c>
      <c r="I452" s="685">
        <f t="shared" ref="I452" ca="1" si="17">I451-(3857*I440)</f>
        <v>17277.388512771369</v>
      </c>
      <c r="J452" s="714">
        <v>17339.006468715987</v>
      </c>
      <c r="K452" s="715">
        <v>17362.626979627708</v>
      </c>
      <c r="L452" s="715">
        <v>17265.618846035162</v>
      </c>
      <c r="M452" s="715">
        <v>17349.580018524903</v>
      </c>
      <c r="N452" s="715">
        <v>17340.787505448014</v>
      </c>
      <c r="O452" s="715">
        <v>17343.75017111019</v>
      </c>
      <c r="P452" s="715">
        <v>17330.255650138366</v>
      </c>
      <c r="Q452" s="715">
        <v>17276.547930475896</v>
      </c>
      <c r="R452" s="732">
        <v>17313.97902238795</v>
      </c>
    </row>
    <row r="453" spans="1:18">
      <c r="A453" s="876">
        <v>453</v>
      </c>
      <c r="C453" s="679" t="s">
        <v>542</v>
      </c>
      <c r="H453" s="685">
        <f ca="1">'Annual Emissions'!H48</f>
        <v>15257.640000000001</v>
      </c>
      <c r="I453" s="685">
        <f ca="1">'Annual Emissions'!I48</f>
        <v>12734.179999999998</v>
      </c>
      <c r="J453" s="714">
        <v>24838.590000000004</v>
      </c>
      <c r="K453" s="715">
        <v>23235.789999999997</v>
      </c>
      <c r="L453" s="715">
        <v>25005.200000000001</v>
      </c>
      <c r="M453" s="715">
        <v>23134.089999999997</v>
      </c>
      <c r="N453" s="715">
        <v>25086.890000000003</v>
      </c>
      <c r="O453" s="715">
        <v>22968.45</v>
      </c>
      <c r="P453" s="715">
        <v>24108.6</v>
      </c>
      <c r="Q453" s="715">
        <v>22386.319999999996</v>
      </c>
      <c r="R453" s="732">
        <v>23953.77</v>
      </c>
    </row>
    <row r="454" spans="1:18">
      <c r="A454" s="876">
        <v>454</v>
      </c>
      <c r="C454" s="678" t="s">
        <v>543</v>
      </c>
      <c r="H454" s="687">
        <f ca="1">'Annual Emissions'!H59</f>
        <v>2.0099999999999993</v>
      </c>
      <c r="I454" s="687">
        <f ca="1">'Annual Emissions'!I59</f>
        <v>2.0599999999999996</v>
      </c>
      <c r="J454" s="713">
        <v>2.1200000000000006</v>
      </c>
      <c r="K454" s="724">
        <v>2.1700000000000004</v>
      </c>
      <c r="L454" s="724">
        <v>2.23</v>
      </c>
      <c r="M454" s="724">
        <v>2.2899999999999996</v>
      </c>
      <c r="N454" s="724">
        <v>2.36</v>
      </c>
      <c r="O454" s="724">
        <v>2.4200000000000004</v>
      </c>
      <c r="P454" s="724">
        <v>2.4900000000000007</v>
      </c>
      <c r="Q454" s="724">
        <v>2.5599999999999996</v>
      </c>
      <c r="R454" s="704">
        <v>2.6299999999999994</v>
      </c>
    </row>
    <row r="455" spans="1:18">
      <c r="A455" s="876">
        <v>455</v>
      </c>
      <c r="C455" s="681"/>
      <c r="H455" s="460"/>
      <c r="I455" s="460"/>
      <c r="J455" s="714"/>
      <c r="K455" s="715"/>
      <c r="L455" s="715"/>
      <c r="M455" s="715"/>
      <c r="N455" s="715"/>
      <c r="O455" s="715"/>
      <c r="P455" s="715"/>
      <c r="Q455" s="715"/>
      <c r="R455" s="732"/>
    </row>
    <row r="456" spans="1:18">
      <c r="A456" s="876">
        <v>456</v>
      </c>
      <c r="C456" s="683" t="s">
        <v>544</v>
      </c>
      <c r="H456" s="685">
        <f ca="1">'Annual Emissions'!H44</f>
        <v>4087</v>
      </c>
      <c r="I456" s="685">
        <f ca="1">'Annual Emissions'!I44</f>
        <v>4087</v>
      </c>
      <c r="J456" s="714">
        <v>4087</v>
      </c>
      <c r="K456" s="715">
        <v>4087</v>
      </c>
      <c r="L456" s="715">
        <v>4087</v>
      </c>
      <c r="M456" s="715">
        <v>4087</v>
      </c>
      <c r="N456" s="715">
        <v>4087</v>
      </c>
      <c r="O456" s="715">
        <v>4087</v>
      </c>
      <c r="P456" s="715">
        <v>4087</v>
      </c>
      <c r="Q456" s="715">
        <v>4087</v>
      </c>
      <c r="R456" s="732">
        <v>4087</v>
      </c>
    </row>
    <row r="457" spans="1:18">
      <c r="A457" s="876">
        <v>457</v>
      </c>
      <c r="C457" s="678" t="s">
        <v>541</v>
      </c>
      <c r="H457" s="685">
        <f ca="1">H456-(807*H440)</f>
        <v>3862.9878306810247</v>
      </c>
      <c r="I457" s="685">
        <f t="shared" ref="I457" ca="1" si="18">I456-(807*I440)</f>
        <v>3855.5544251797728</v>
      </c>
      <c r="J457" s="714">
        <v>3868.446748344747</v>
      </c>
      <c r="K457" s="715">
        <v>3873.3888671691598</v>
      </c>
      <c r="L457" s="715">
        <v>3853.091858144222</v>
      </c>
      <c r="M457" s="715">
        <v>3870.6590518697139</v>
      </c>
      <c r="N457" s="715">
        <v>3868.8193946093947</v>
      </c>
      <c r="O457" s="715">
        <v>3869.4392730613981</v>
      </c>
      <c r="P457" s="715">
        <v>3866.6158148233217</v>
      </c>
      <c r="Q457" s="715">
        <v>3855.3785501700636</v>
      </c>
      <c r="R457" s="732">
        <v>3863.2102564633042</v>
      </c>
    </row>
    <row r="458" spans="1:18">
      <c r="A458" s="876">
        <v>458</v>
      </c>
      <c r="C458" s="679" t="s">
        <v>542</v>
      </c>
      <c r="H458" s="685">
        <f ca="1">'Annual Emissions'!H41</f>
        <v>4128.7299999999996</v>
      </c>
      <c r="I458" s="685">
        <f ca="1">'Annual Emissions'!I41</f>
        <v>4291.09</v>
      </c>
      <c r="J458" s="714">
        <v>4995.2299999999996</v>
      </c>
      <c r="K458" s="715">
        <v>5260.08</v>
      </c>
      <c r="L458" s="715">
        <v>5288.24</v>
      </c>
      <c r="M458" s="715">
        <v>5236.0599999999995</v>
      </c>
      <c r="N458" s="715">
        <v>5181.82</v>
      </c>
      <c r="O458" s="715">
        <v>5206.8</v>
      </c>
      <c r="P458" s="715">
        <v>5178.57</v>
      </c>
      <c r="Q458" s="715">
        <v>5183.58</v>
      </c>
      <c r="R458" s="732">
        <v>4999.72</v>
      </c>
    </row>
    <row r="459" spans="1:18">
      <c r="A459" s="876">
        <v>459</v>
      </c>
      <c r="C459" s="679" t="s">
        <v>545</v>
      </c>
      <c r="H459" s="690">
        <f>Prices!BK79-Prices!BL79</f>
        <v>13.21</v>
      </c>
      <c r="I459" s="690">
        <f>Prices!BW79-Prices!BX79</f>
        <v>13.54</v>
      </c>
      <c r="J459" s="713">
        <v>13.89</v>
      </c>
      <c r="K459" s="724">
        <v>14.259999999999998</v>
      </c>
      <c r="L459" s="724">
        <v>14.649999999999999</v>
      </c>
      <c r="M459" s="724">
        <v>15.04</v>
      </c>
      <c r="N459" s="724">
        <v>15.450000000000003</v>
      </c>
      <c r="O459" s="724">
        <v>15.880000000000003</v>
      </c>
      <c r="P459" s="724">
        <v>16.310000000000002</v>
      </c>
      <c r="Q459" s="724">
        <v>16.78</v>
      </c>
      <c r="R459" s="704">
        <v>17.259999999999998</v>
      </c>
    </row>
    <row r="460" spans="1:18">
      <c r="A460" s="876">
        <v>460</v>
      </c>
      <c r="C460" s="681"/>
      <c r="H460" s="460"/>
      <c r="I460" s="460"/>
      <c r="J460" s="714"/>
      <c r="K460" s="715"/>
      <c r="L460" s="715"/>
      <c r="M460" s="715"/>
      <c r="N460" s="715"/>
      <c r="O460" s="715"/>
      <c r="P460" s="715"/>
      <c r="Q460" s="715"/>
      <c r="R460" s="732"/>
    </row>
    <row r="461" spans="1:18">
      <c r="A461" s="876">
        <v>461</v>
      </c>
      <c r="C461" s="683" t="s">
        <v>546</v>
      </c>
      <c r="H461" s="691">
        <f ca="1">'Annual Emissions'!H37</f>
        <v>9454</v>
      </c>
      <c r="I461" s="691">
        <f ca="1">'Annual Emissions'!I37</f>
        <v>9454</v>
      </c>
      <c r="J461" s="714">
        <v>9454</v>
      </c>
      <c r="K461" s="715">
        <v>9454</v>
      </c>
      <c r="L461" s="715">
        <v>9454</v>
      </c>
      <c r="M461" s="715">
        <v>9454</v>
      </c>
      <c r="N461" s="715">
        <v>9454</v>
      </c>
      <c r="O461" s="715">
        <v>9454</v>
      </c>
      <c r="P461" s="715">
        <v>9454</v>
      </c>
      <c r="Q461" s="715">
        <v>9454</v>
      </c>
      <c r="R461" s="732">
        <v>9454</v>
      </c>
    </row>
    <row r="462" spans="1:18">
      <c r="A462" s="876">
        <v>462</v>
      </c>
      <c r="C462" s="678" t="s">
        <v>541</v>
      </c>
      <c r="H462" s="691">
        <f ca="1">H461-(1702*H440)</f>
        <v>8981.5480642120237</v>
      </c>
      <c r="I462" s="691">
        <f t="shared" ref="I462" ca="1" si="19">I461-(1702*I440)</f>
        <v>8965.8706711969935</v>
      </c>
      <c r="J462" s="714">
        <v>8993.0611718497639</v>
      </c>
      <c r="K462" s="715">
        <v>9003.4843270407819</v>
      </c>
      <c r="L462" s="715">
        <v>8960.6770044132172</v>
      </c>
      <c r="M462" s="715">
        <v>8997.7270214154305</v>
      </c>
      <c r="N462" s="715">
        <v>8993.8470999072979</v>
      </c>
      <c r="O462" s="715">
        <v>8995.1544519832714</v>
      </c>
      <c r="P462" s="715">
        <v>8989.1996491069312</v>
      </c>
      <c r="Q462" s="715">
        <v>8965.4997427378548</v>
      </c>
      <c r="R462" s="732">
        <v>8982.0171703848137</v>
      </c>
    </row>
    <row r="463" spans="1:18">
      <c r="A463" s="876">
        <v>463</v>
      </c>
      <c r="C463" s="679" t="s">
        <v>542</v>
      </c>
      <c r="H463" s="685">
        <f ca="1">'Annual Emissions'!H34</f>
        <v>10154.299999999999</v>
      </c>
      <c r="I463" s="685">
        <f ca="1">'Annual Emissions'!I34</f>
        <v>10373.41</v>
      </c>
      <c r="J463" s="714">
        <v>11837.47</v>
      </c>
      <c r="K463" s="715">
        <v>12693.909999999998</v>
      </c>
      <c r="L463" s="715">
        <v>12774.87</v>
      </c>
      <c r="M463" s="715">
        <v>12820.940000000002</v>
      </c>
      <c r="N463" s="715">
        <v>12517.760000000002</v>
      </c>
      <c r="O463" s="715">
        <v>12472.88</v>
      </c>
      <c r="P463" s="715">
        <v>12389.96</v>
      </c>
      <c r="Q463" s="715">
        <v>12276.86</v>
      </c>
      <c r="R463" s="732">
        <v>11880.349999999999</v>
      </c>
    </row>
    <row r="464" spans="1:18">
      <c r="A464" s="876">
        <v>464</v>
      </c>
      <c r="C464" s="679" t="s">
        <v>545</v>
      </c>
      <c r="H464" s="690">
        <f>Prices!BN79</f>
        <v>38.1</v>
      </c>
      <c r="I464" s="690">
        <f>Prices!BZ79</f>
        <v>39.06</v>
      </c>
      <c r="J464" s="713">
        <v>40.08</v>
      </c>
      <c r="K464" s="724">
        <v>41.14</v>
      </c>
      <c r="L464" s="724">
        <v>42.24</v>
      </c>
      <c r="M464" s="724">
        <v>43.39</v>
      </c>
      <c r="N464" s="724">
        <v>44.57</v>
      </c>
      <c r="O464" s="724">
        <v>45.79</v>
      </c>
      <c r="P464" s="724">
        <v>47.07</v>
      </c>
      <c r="Q464" s="724">
        <v>48.39</v>
      </c>
      <c r="R464" s="704">
        <v>49.76</v>
      </c>
    </row>
    <row r="465" spans="1:18">
      <c r="A465" s="876">
        <v>465</v>
      </c>
      <c r="C465" s="681"/>
      <c r="H465" s="460"/>
      <c r="I465" s="460"/>
      <c r="J465" s="714"/>
      <c r="K465" s="715"/>
      <c r="L465" s="715"/>
      <c r="M465" s="715"/>
      <c r="N465" s="715"/>
      <c r="O465" s="715"/>
      <c r="P465" s="715"/>
      <c r="Q465" s="715"/>
      <c r="R465" s="732"/>
    </row>
    <row r="466" spans="1:18">
      <c r="A466" s="876">
        <v>466</v>
      </c>
      <c r="C466" s="681"/>
      <c r="H466" s="460"/>
      <c r="I466" s="460"/>
      <c r="J466" s="714"/>
      <c r="K466" s="715"/>
      <c r="L466" s="715"/>
      <c r="M466" s="715"/>
      <c r="N466" s="715"/>
      <c r="O466" s="715"/>
      <c r="P466" s="715"/>
      <c r="Q466" s="715"/>
      <c r="R466" s="732"/>
    </row>
    <row r="467" spans="1:18">
      <c r="A467" s="876">
        <v>467</v>
      </c>
      <c r="C467" s="679" t="s">
        <v>547</v>
      </c>
      <c r="H467" s="685"/>
      <c r="I467" s="685"/>
      <c r="J467" s="714"/>
      <c r="K467" s="715"/>
      <c r="L467" s="715"/>
      <c r="M467" s="715"/>
      <c r="N467" s="715"/>
      <c r="O467" s="715"/>
      <c r="P467" s="715"/>
      <c r="Q467" s="715"/>
      <c r="R467" s="732"/>
    </row>
    <row r="468" spans="1:18">
      <c r="A468" s="876">
        <v>468</v>
      </c>
      <c r="C468" s="679" t="s">
        <v>548</v>
      </c>
      <c r="H468" s="690"/>
      <c r="I468" s="690"/>
      <c r="J468" s="714"/>
      <c r="K468" s="715"/>
      <c r="L468" s="715"/>
      <c r="M468" s="715"/>
      <c r="N468" s="715"/>
      <c r="O468" s="715"/>
      <c r="P468" s="715"/>
      <c r="Q468" s="715"/>
      <c r="R468" s="732"/>
    </row>
    <row r="469" spans="1:18">
      <c r="A469" s="876">
        <v>469</v>
      </c>
      <c r="C469" s="679" t="s">
        <v>549</v>
      </c>
      <c r="H469" s="685"/>
      <c r="I469" s="685"/>
      <c r="J469" s="714"/>
      <c r="K469" s="715"/>
      <c r="L469" s="715"/>
      <c r="M469" s="715"/>
      <c r="N469" s="715"/>
      <c r="O469" s="715"/>
      <c r="P469" s="715"/>
      <c r="Q469" s="715"/>
      <c r="R469" s="732"/>
    </row>
    <row r="470" spans="1:18">
      <c r="A470" s="876">
        <v>470</v>
      </c>
      <c r="C470" s="678" t="s">
        <v>550</v>
      </c>
      <c r="H470" s="687"/>
      <c r="I470" s="687"/>
      <c r="J470" s="714"/>
      <c r="K470" s="715"/>
      <c r="L470" s="715"/>
      <c r="M470" s="715"/>
      <c r="N470" s="715"/>
      <c r="O470" s="715"/>
      <c r="P470" s="715"/>
      <c r="Q470" s="715"/>
      <c r="R470" s="732"/>
    </row>
    <row r="471" spans="1:18">
      <c r="A471" s="876">
        <v>471</v>
      </c>
      <c r="C471" s="678" t="s">
        <v>551</v>
      </c>
      <c r="H471" s="692"/>
      <c r="I471" s="692"/>
      <c r="J471" s="714"/>
      <c r="K471" s="715"/>
      <c r="L471" s="715"/>
      <c r="M471" s="715"/>
      <c r="N471" s="715"/>
      <c r="O471" s="715"/>
      <c r="P471" s="715"/>
      <c r="Q471" s="715"/>
      <c r="R471" s="732"/>
    </row>
    <row r="472" spans="1:18">
      <c r="A472" s="876">
        <v>472</v>
      </c>
      <c r="C472" s="678" t="s">
        <v>552</v>
      </c>
      <c r="H472" s="693"/>
      <c r="I472" s="693"/>
      <c r="J472" s="714"/>
      <c r="K472" s="715"/>
      <c r="L472" s="715"/>
      <c r="M472" s="715"/>
      <c r="N472" s="715"/>
      <c r="O472" s="715"/>
      <c r="P472" s="715"/>
      <c r="Q472" s="715"/>
      <c r="R472" s="732"/>
    </row>
    <row r="473" spans="1:18">
      <c r="A473" s="876">
        <v>473</v>
      </c>
      <c r="C473" s="678" t="s">
        <v>553</v>
      </c>
      <c r="H473" s="693"/>
      <c r="I473" s="693"/>
      <c r="J473" s="714"/>
      <c r="K473" s="715"/>
      <c r="L473" s="715"/>
      <c r="M473" s="715"/>
      <c r="N473" s="715"/>
      <c r="O473" s="715"/>
      <c r="P473" s="715"/>
      <c r="Q473" s="715"/>
      <c r="R473" s="732"/>
    </row>
    <row r="474" spans="1:18">
      <c r="A474" s="876">
        <v>474</v>
      </c>
      <c r="C474" s="679" t="s">
        <v>554</v>
      </c>
      <c r="H474" s="687"/>
      <c r="I474" s="687"/>
      <c r="J474" s="714"/>
      <c r="K474" s="715"/>
      <c r="L474" s="715"/>
      <c r="M474" s="715"/>
      <c r="N474" s="715"/>
      <c r="O474" s="715"/>
      <c r="P474" s="715"/>
      <c r="Q474" s="715"/>
      <c r="R474" s="732"/>
    </row>
    <row r="475" spans="1:18">
      <c r="A475" s="876">
        <v>475</v>
      </c>
      <c r="C475" s="679" t="s">
        <v>555</v>
      </c>
      <c r="H475" s="693"/>
      <c r="I475" s="693"/>
      <c r="J475" s="714"/>
      <c r="K475" s="715"/>
      <c r="L475" s="715"/>
      <c r="M475" s="715"/>
      <c r="N475" s="715"/>
      <c r="O475" s="715"/>
      <c r="P475" s="715"/>
      <c r="Q475" s="715"/>
      <c r="R475" s="732"/>
    </row>
    <row r="476" spans="1:18">
      <c r="A476" s="876">
        <v>476</v>
      </c>
      <c r="C476" s="680"/>
      <c r="H476" s="275"/>
      <c r="I476" s="275"/>
      <c r="J476" s="714"/>
      <c r="K476" s="715"/>
      <c r="L476" s="715"/>
      <c r="M476" s="715"/>
      <c r="N476" s="715"/>
      <c r="O476" s="715"/>
      <c r="P476" s="715"/>
      <c r="Q476" s="715"/>
      <c r="R476" s="732"/>
    </row>
    <row r="477" spans="1:18">
      <c r="A477" s="876">
        <v>477</v>
      </c>
      <c r="C477" s="678" t="s">
        <v>556</v>
      </c>
      <c r="H477" s="687"/>
      <c r="I477" s="687"/>
      <c r="J477" s="714"/>
      <c r="K477" s="715"/>
      <c r="L477" s="715"/>
      <c r="M477" s="715"/>
      <c r="N477" s="715"/>
      <c r="O477" s="715"/>
      <c r="P477" s="715"/>
      <c r="Q477" s="715"/>
      <c r="R477" s="732"/>
    </row>
    <row r="478" spans="1:18">
      <c r="A478" s="876">
        <v>478</v>
      </c>
      <c r="C478" s="681"/>
      <c r="H478" s="275"/>
      <c r="I478" s="275"/>
      <c r="J478" s="714"/>
      <c r="K478" s="715"/>
      <c r="L478" s="715"/>
      <c r="M478" s="715"/>
      <c r="N478" s="715"/>
      <c r="O478" s="715"/>
      <c r="P478" s="715"/>
      <c r="Q478" s="715"/>
      <c r="R478" s="732"/>
    </row>
    <row r="479" spans="1:18">
      <c r="A479" s="876">
        <v>479</v>
      </c>
      <c r="C479" s="681"/>
      <c r="H479" s="275"/>
      <c r="I479" s="275"/>
      <c r="J479" s="714"/>
      <c r="K479" s="715"/>
      <c r="L479" s="715"/>
      <c r="M479" s="715"/>
      <c r="N479" s="715"/>
      <c r="O479" s="715"/>
      <c r="P479" s="715"/>
      <c r="Q479" s="715"/>
      <c r="R479" s="732"/>
    </row>
    <row r="480" spans="1:18">
      <c r="A480" s="876">
        <v>480</v>
      </c>
      <c r="C480" s="679" t="s">
        <v>557</v>
      </c>
      <c r="H480" s="687"/>
      <c r="I480" s="687"/>
      <c r="J480" s="714"/>
      <c r="K480" s="715"/>
      <c r="L480" s="715"/>
      <c r="M480" s="715"/>
      <c r="N480" s="715"/>
      <c r="O480" s="715"/>
      <c r="P480" s="715"/>
      <c r="Q480" s="715"/>
      <c r="R480" s="732"/>
    </row>
    <row r="481" spans="1:18">
      <c r="A481" s="876">
        <v>481</v>
      </c>
      <c r="C481" s="679" t="s">
        <v>158</v>
      </c>
      <c r="H481" s="694">
        <f>H426/1000</f>
        <v>0</v>
      </c>
      <c r="I481" s="694">
        <f t="shared" ref="I481" si="20">I426/1000</f>
        <v>0</v>
      </c>
      <c r="J481" s="730">
        <v>1470.3482346666667</v>
      </c>
      <c r="K481" s="721">
        <v>1580.1769333333332</v>
      </c>
      <c r="L481" s="721">
        <v>1482.3571737777777</v>
      </c>
      <c r="M481" s="721">
        <v>1572.7605777777778</v>
      </c>
      <c r="N481" s="721">
        <v>1446.3574751111114</v>
      </c>
      <c r="O481" s="721">
        <v>1573.7258666666664</v>
      </c>
      <c r="P481" s="721">
        <v>1379.6629862222221</v>
      </c>
      <c r="Q481" s="721">
        <v>1539.3964111111111</v>
      </c>
      <c r="R481" s="723">
        <v>1447.0670071111113</v>
      </c>
    </row>
    <row r="482" spans="1:18">
      <c r="A482" s="876">
        <v>482</v>
      </c>
      <c r="C482" s="679" t="s">
        <v>160</v>
      </c>
      <c r="H482" s="694">
        <f>(H427/1000)*(1-H440)</f>
        <v>376.37201120834607</v>
      </c>
      <c r="I482" s="694">
        <f t="shared" ref="I482" si="21">(I427/1000)*(1-I440)</f>
        <v>326.08962141168956</v>
      </c>
      <c r="J482" s="730">
        <v>391.44558038052293</v>
      </c>
      <c r="K482" s="721">
        <v>379.05799616707185</v>
      </c>
      <c r="L482" s="721">
        <v>359.14612944991541</v>
      </c>
      <c r="M482" s="721">
        <v>377.3287617814841</v>
      </c>
      <c r="N482" s="721">
        <v>397.66508245628182</v>
      </c>
      <c r="O482" s="721">
        <v>376.54149213267681</v>
      </c>
      <c r="P482" s="721">
        <v>394.41134239076325</v>
      </c>
      <c r="Q482" s="721">
        <v>332.04267523410124</v>
      </c>
      <c r="R482" s="723">
        <v>384.18055932063385</v>
      </c>
    </row>
    <row r="483" spans="1:18">
      <c r="A483" s="876">
        <v>483</v>
      </c>
      <c r="C483" s="679" t="s">
        <v>161</v>
      </c>
      <c r="H483" s="694">
        <f t="shared" ref="H483:I483" si="22">(H428/1000)*(1-H440)</f>
        <v>355.16155849952446</v>
      </c>
      <c r="I483" s="694">
        <f t="shared" si="22"/>
        <v>375.91474483880984</v>
      </c>
      <c r="J483" s="730">
        <v>364.71308962203909</v>
      </c>
      <c r="K483" s="721">
        <v>404.06880413054023</v>
      </c>
      <c r="L483" s="721">
        <v>337.1605051218732</v>
      </c>
      <c r="M483" s="721">
        <v>397.02057154472163</v>
      </c>
      <c r="N483" s="721">
        <v>373.81986913043198</v>
      </c>
      <c r="O483" s="721">
        <v>399.68499861102202</v>
      </c>
      <c r="P483" s="721">
        <v>371.76638485325179</v>
      </c>
      <c r="Q483" s="721">
        <v>383.70690362873518</v>
      </c>
      <c r="R483" s="723">
        <v>365.82455821429778</v>
      </c>
    </row>
    <row r="484" spans="1:18">
      <c r="A484" s="876">
        <v>484</v>
      </c>
      <c r="C484" s="679" t="s">
        <v>224</v>
      </c>
      <c r="H484" s="694">
        <f t="shared" ref="H484:I485" si="23">H429/1000</f>
        <v>497.20561349964618</v>
      </c>
      <c r="I484" s="694">
        <f t="shared" si="23"/>
        <v>518.4723540339703</v>
      </c>
      <c r="J484" s="730">
        <v>474.41773354564748</v>
      </c>
      <c r="K484" s="721">
        <v>552.76557634465678</v>
      </c>
      <c r="L484" s="721">
        <v>551.46473903043159</v>
      </c>
      <c r="M484" s="721">
        <v>510.46671222576077</v>
      </c>
      <c r="N484" s="721">
        <v>549.9334607218683</v>
      </c>
      <c r="O484" s="721">
        <v>551.66467400920033</v>
      </c>
      <c r="P484" s="721">
        <v>506.80331121726823</v>
      </c>
      <c r="Q484" s="721">
        <v>533.88533129865527</v>
      </c>
      <c r="R484" s="723">
        <v>527.19451963906579</v>
      </c>
    </row>
    <row r="485" spans="1:18">
      <c r="A485" s="876">
        <v>485</v>
      </c>
      <c r="C485" s="679" t="s">
        <v>225</v>
      </c>
      <c r="H485" s="694">
        <f t="shared" si="23"/>
        <v>497.91447496461433</v>
      </c>
      <c r="I485" s="694">
        <f t="shared" si="23"/>
        <v>449.16041357041757</v>
      </c>
      <c r="J485" s="730">
        <v>541.90094258669501</v>
      </c>
      <c r="K485" s="721">
        <v>554.87621063340407</v>
      </c>
      <c r="L485" s="721">
        <v>516.0050402512386</v>
      </c>
      <c r="M485" s="721">
        <v>552.35968197098373</v>
      </c>
      <c r="N485" s="721">
        <v>549.38109297593769</v>
      </c>
      <c r="O485" s="721">
        <v>510.31844656758676</v>
      </c>
      <c r="P485" s="721">
        <v>543.84602795470619</v>
      </c>
      <c r="Q485" s="721">
        <v>533.98806263269637</v>
      </c>
      <c r="R485" s="723">
        <v>460.15259554140118</v>
      </c>
    </row>
    <row r="486" spans="1:18">
      <c r="A486" s="876">
        <v>486</v>
      </c>
      <c r="C486" s="679" t="s">
        <v>226</v>
      </c>
      <c r="H486" s="694">
        <f>H431/1000</f>
        <v>475.84578821656055</v>
      </c>
      <c r="I486" s="694">
        <f t="shared" ref="I486" si="24">I431/1000</f>
        <v>532.988859695683</v>
      </c>
      <c r="J486" s="730">
        <v>559.59098858811035</v>
      </c>
      <c r="K486" s="721">
        <v>531.6779365711252</v>
      </c>
      <c r="L486" s="721">
        <v>568.62092179759372</v>
      </c>
      <c r="M486" s="721">
        <v>566.6662022292993</v>
      </c>
      <c r="N486" s="721">
        <v>489.36998186482657</v>
      </c>
      <c r="O486" s="721">
        <v>561.86546974522309</v>
      </c>
      <c r="P486" s="721">
        <v>556.95481953290869</v>
      </c>
      <c r="Q486" s="721">
        <v>507.61629953998585</v>
      </c>
      <c r="R486" s="723">
        <v>544.36820727176223</v>
      </c>
    </row>
    <row r="487" spans="1:18">
      <c r="A487" s="876">
        <v>487</v>
      </c>
      <c r="C487" s="679" t="s">
        <v>162</v>
      </c>
      <c r="H487" s="694"/>
      <c r="I487" s="694"/>
      <c r="J487" s="730">
        <v>0</v>
      </c>
      <c r="K487" s="721">
        <v>0</v>
      </c>
      <c r="L487" s="721">
        <v>0</v>
      </c>
      <c r="M487" s="721">
        <v>0</v>
      </c>
      <c r="N487" s="721">
        <v>0</v>
      </c>
      <c r="O487" s="721">
        <v>0</v>
      </c>
      <c r="P487" s="721">
        <v>0</v>
      </c>
      <c r="Q487" s="721">
        <v>0</v>
      </c>
      <c r="R487" s="723">
        <v>0</v>
      </c>
    </row>
    <row r="488" spans="1:18">
      <c r="A488" s="876">
        <v>488</v>
      </c>
      <c r="C488" s="679" t="s">
        <v>222</v>
      </c>
      <c r="H488" s="694">
        <f t="shared" ref="H488:I488" si="25">H433/1000</f>
        <v>846.5319633484163</v>
      </c>
      <c r="I488" s="694">
        <f t="shared" si="25"/>
        <v>820.61546696832579</v>
      </c>
      <c r="J488" s="730">
        <v>917.58365429864261</v>
      </c>
      <c r="K488" s="721">
        <v>884.35974253393658</v>
      </c>
      <c r="L488" s="721">
        <v>933.58023257918546</v>
      </c>
      <c r="M488" s="721">
        <v>878.98457420814475</v>
      </c>
      <c r="N488" s="721">
        <v>927.8840606334843</v>
      </c>
      <c r="O488" s="721">
        <v>793.58063031674214</v>
      </c>
      <c r="P488" s="721">
        <v>913.58292443438927</v>
      </c>
      <c r="Q488" s="721">
        <v>853.65278823529411</v>
      </c>
      <c r="R488" s="723">
        <v>904.89819638009067</v>
      </c>
    </row>
    <row r="489" spans="1:18">
      <c r="A489" s="876">
        <v>489</v>
      </c>
      <c r="C489" s="679" t="s">
        <v>223</v>
      </c>
      <c r="H489" s="694">
        <f>H434/1000</f>
        <v>789.2168918552037</v>
      </c>
      <c r="I489" s="694">
        <f t="shared" ref="I489" si="26">I434/1000</f>
        <v>856.44690045248865</v>
      </c>
      <c r="J489" s="730">
        <v>766.92986651583703</v>
      </c>
      <c r="K489" s="721">
        <v>910.94464886877813</v>
      </c>
      <c r="L489" s="721">
        <v>856.89956877828058</v>
      </c>
      <c r="M489" s="721">
        <v>911.31540180995466</v>
      </c>
      <c r="N489" s="721">
        <v>855.23251402714925</v>
      </c>
      <c r="O489" s="721">
        <v>910.76970588235281</v>
      </c>
      <c r="P489" s="721">
        <v>848.45336244343889</v>
      </c>
      <c r="Q489" s="721">
        <v>889.4406230769232</v>
      </c>
      <c r="R489" s="723">
        <v>754.05716877828036</v>
      </c>
    </row>
    <row r="490" spans="1:18">
      <c r="A490" s="876">
        <v>490</v>
      </c>
      <c r="C490" s="679" t="s">
        <v>530</v>
      </c>
      <c r="H490" s="694">
        <f t="shared" ref="H490:I490" si="27">SUM(H481:H489)</f>
        <v>3838.2483015923117</v>
      </c>
      <c r="I490" s="694">
        <f t="shared" si="27"/>
        <v>3879.6883609713846</v>
      </c>
      <c r="J490" s="730">
        <v>5486.9300902041605</v>
      </c>
      <c r="K490" s="721">
        <v>5797.9278485828463</v>
      </c>
      <c r="L490" s="721">
        <v>5605.2343107862971</v>
      </c>
      <c r="M490" s="721">
        <v>5766.9024835481277</v>
      </c>
      <c r="N490" s="721">
        <v>5589.6435369210922</v>
      </c>
      <c r="O490" s="721">
        <v>5678.1512839314692</v>
      </c>
      <c r="P490" s="721">
        <v>5515.4811590489489</v>
      </c>
      <c r="Q490" s="721">
        <v>5573.729094757502</v>
      </c>
      <c r="R490" s="723">
        <v>5387.7428122566434</v>
      </c>
    </row>
    <row r="491" spans="1:18">
      <c r="A491" s="876">
        <v>491</v>
      </c>
      <c r="C491" s="681"/>
      <c r="H491" s="275"/>
      <c r="I491" s="275"/>
      <c r="J491" s="714"/>
      <c r="K491" s="715"/>
      <c r="L491" s="715"/>
      <c r="M491" s="715"/>
      <c r="N491" s="715"/>
      <c r="O491" s="715"/>
      <c r="P491" s="715"/>
      <c r="Q491" s="715"/>
      <c r="R491" s="732"/>
    </row>
    <row r="492" spans="1:18">
      <c r="A492" s="876">
        <v>492</v>
      </c>
      <c r="C492" s="681"/>
      <c r="H492" s="275"/>
      <c r="I492" s="275"/>
      <c r="J492" s="714"/>
      <c r="K492" s="715"/>
      <c r="L492" s="715"/>
      <c r="M492" s="715"/>
      <c r="N492" s="715"/>
      <c r="O492" s="715"/>
      <c r="P492" s="715"/>
      <c r="Q492" s="715"/>
      <c r="R492" s="732"/>
    </row>
    <row r="493" spans="1:18">
      <c r="A493" s="876">
        <v>493</v>
      </c>
      <c r="C493" s="679" t="s">
        <v>558</v>
      </c>
      <c r="H493" s="687"/>
      <c r="I493" s="687"/>
      <c r="J493" s="714"/>
      <c r="K493" s="715"/>
      <c r="L493" s="715"/>
      <c r="M493" s="715"/>
      <c r="N493" s="715"/>
      <c r="O493" s="715"/>
      <c r="P493" s="715"/>
      <c r="Q493" s="715"/>
      <c r="R493" s="732"/>
    </row>
    <row r="494" spans="1:18">
      <c r="A494" s="876">
        <v>494</v>
      </c>
      <c r="C494" s="679" t="s">
        <v>158</v>
      </c>
      <c r="H494" s="695">
        <f>H17/1000000</f>
        <v>0</v>
      </c>
      <c r="I494" s="695">
        <f t="shared" ref="I494" si="28">I17/1000000</f>
        <v>0</v>
      </c>
      <c r="J494" s="730">
        <v>1.5513749699999999</v>
      </c>
      <c r="K494" s="721">
        <v>1.6424316800000001</v>
      </c>
      <c r="L494" s="721">
        <v>1.63998497</v>
      </c>
      <c r="M494" s="721">
        <v>1.68798669</v>
      </c>
      <c r="N494" s="721">
        <v>1.6776200999999999</v>
      </c>
      <c r="O494" s="721">
        <v>1.9697617000000001</v>
      </c>
      <c r="P494" s="721">
        <v>1.7157350699999998</v>
      </c>
      <c r="Q494" s="721">
        <v>1.88806673</v>
      </c>
      <c r="R494" s="723">
        <v>1.9397250099999999</v>
      </c>
    </row>
    <row r="495" spans="1:18">
      <c r="A495" s="876">
        <v>495</v>
      </c>
      <c r="C495" s="679" t="s">
        <v>559</v>
      </c>
      <c r="H495" s="695">
        <f>((H49+H81)*(1-H440))/1000000</f>
        <v>1.139158156133492</v>
      </c>
      <c r="I495" s="695">
        <f t="shared" ref="I495" si="29">((I49+I81)*(1-I440))/1000000</f>
        <v>1.2101267859435376</v>
      </c>
      <c r="J495" s="730">
        <v>1.097228248794391</v>
      </c>
      <c r="K495" s="721">
        <v>1.1980617185081111</v>
      </c>
      <c r="L495" s="721">
        <v>1.2903414082465958</v>
      </c>
      <c r="M495" s="721">
        <v>1.3527577498904493</v>
      </c>
      <c r="N495" s="721">
        <v>1.4312265207594894</v>
      </c>
      <c r="O495" s="721">
        <v>1.5464232076300646</v>
      </c>
      <c r="P495" s="721">
        <v>1.4555767778432238</v>
      </c>
      <c r="Q495" s="721">
        <v>1.5511770863294019</v>
      </c>
      <c r="R495" s="723">
        <v>1.4730299644179106</v>
      </c>
    </row>
    <row r="496" spans="1:18">
      <c r="A496" s="876">
        <v>496</v>
      </c>
      <c r="C496" s="679" t="s">
        <v>224</v>
      </c>
      <c r="H496" s="695">
        <f>H113/1000000</f>
        <v>0.12778948999999998</v>
      </c>
      <c r="I496" s="695">
        <f t="shared" ref="I496" si="30">I113/1000000</f>
        <v>0.13463889999999998</v>
      </c>
      <c r="J496" s="730">
        <v>0.12783892000000002</v>
      </c>
      <c r="K496" s="721">
        <v>0.15062619999999999</v>
      </c>
      <c r="L496" s="721">
        <v>0.14681111000000002</v>
      </c>
      <c r="M496" s="721">
        <v>0.16778040999999999</v>
      </c>
      <c r="N496" s="721">
        <v>0.19078133999999999</v>
      </c>
      <c r="O496" s="721">
        <v>0.19935064</v>
      </c>
      <c r="P496" s="721">
        <v>0.21858834999999999</v>
      </c>
      <c r="Q496" s="721">
        <v>0.19927269000000006</v>
      </c>
      <c r="R496" s="723">
        <v>0.17954276000000005</v>
      </c>
    </row>
    <row r="497" spans="1:18">
      <c r="A497" s="876">
        <v>497</v>
      </c>
      <c r="C497" s="679" t="s">
        <v>225</v>
      </c>
      <c r="H497" s="695">
        <f t="shared" ref="H497:I497" si="31">H145/1000000</f>
        <v>0.17501262000000001</v>
      </c>
      <c r="I497" s="695">
        <f t="shared" si="31"/>
        <v>0.16997629</v>
      </c>
      <c r="J497" s="730">
        <v>0.16072882999999999</v>
      </c>
      <c r="K497" s="721">
        <v>0.18552898000000001</v>
      </c>
      <c r="L497" s="721">
        <v>0.20496549999999997</v>
      </c>
      <c r="M497" s="721">
        <v>0.19518417999999998</v>
      </c>
      <c r="N497" s="721">
        <v>0.25111093000000001</v>
      </c>
      <c r="O497" s="721">
        <v>0.26682635999999998</v>
      </c>
      <c r="P497" s="721">
        <v>0.25159553000000001</v>
      </c>
      <c r="Q497" s="721">
        <v>0.28605085000000002</v>
      </c>
      <c r="R497" s="723">
        <v>0.25763972000000002</v>
      </c>
    </row>
    <row r="498" spans="1:18">
      <c r="A498" s="876">
        <v>498</v>
      </c>
      <c r="C498" s="679" t="s">
        <v>226</v>
      </c>
      <c r="H498" s="695">
        <f>H177/1000000</f>
        <v>0.20633475999999998</v>
      </c>
      <c r="I498" s="695">
        <f t="shared" ref="I498" si="32">I177/1000000</f>
        <v>0.22791737000000001</v>
      </c>
      <c r="J498" s="730">
        <v>0.24739805000000001</v>
      </c>
      <c r="K498" s="721">
        <v>0.23722540999999997</v>
      </c>
      <c r="L498" s="721">
        <v>0.27365326000000001</v>
      </c>
      <c r="M498" s="721">
        <v>0.29683923000000006</v>
      </c>
      <c r="N498" s="721">
        <v>0.28088058999999999</v>
      </c>
      <c r="O498" s="721">
        <v>0.2769007</v>
      </c>
      <c r="P498" s="721">
        <v>0.34724509999999997</v>
      </c>
      <c r="Q498" s="721">
        <v>0.33585485999999998</v>
      </c>
      <c r="R498" s="723">
        <v>0.36607662999999996</v>
      </c>
    </row>
    <row r="499" spans="1:18">
      <c r="A499" s="876">
        <v>499</v>
      </c>
      <c r="C499" s="679" t="s">
        <v>162</v>
      </c>
      <c r="H499" s="695">
        <f>(H273+H305)/1000000</f>
        <v>0</v>
      </c>
      <c r="I499" s="695">
        <f t="shared" ref="I499" si="33">(I273+I305)/1000000</f>
        <v>0</v>
      </c>
      <c r="J499" s="730">
        <v>7.1226429999999993E-2</v>
      </c>
      <c r="K499" s="721">
        <v>0.29235578000000001</v>
      </c>
      <c r="L499" s="721">
        <v>0.46752474999999999</v>
      </c>
      <c r="M499" s="721">
        <v>0.47835642000000006</v>
      </c>
      <c r="N499" s="721">
        <v>0.45254323000000002</v>
      </c>
      <c r="O499" s="721">
        <v>0.36641280999999998</v>
      </c>
      <c r="P499" s="721">
        <v>0.34673402000000003</v>
      </c>
      <c r="Q499" s="721">
        <v>0.35108107999999999</v>
      </c>
      <c r="R499" s="723">
        <v>0.39971184999999998</v>
      </c>
    </row>
    <row r="500" spans="1:18">
      <c r="A500" s="876">
        <v>500</v>
      </c>
      <c r="C500" s="679" t="s">
        <v>222</v>
      </c>
      <c r="H500" s="695">
        <f>H209/1000000</f>
        <v>0.77680673999999983</v>
      </c>
      <c r="I500" s="695">
        <f t="shared" ref="I500" si="34">I209/1000000</f>
        <v>0.79785653000000001</v>
      </c>
      <c r="J500" s="730">
        <v>0.81991179000000003</v>
      </c>
      <c r="K500" s="721">
        <v>0.81576636999999996</v>
      </c>
      <c r="L500" s="721">
        <v>0.79545394000000003</v>
      </c>
      <c r="M500" s="721">
        <v>0.80747969999999991</v>
      </c>
      <c r="N500" s="721">
        <v>0.84324527000000005</v>
      </c>
      <c r="O500" s="721">
        <v>0.88455117000000005</v>
      </c>
      <c r="P500" s="721">
        <v>0.89167447000000011</v>
      </c>
      <c r="Q500" s="721">
        <v>0.95433937000000013</v>
      </c>
      <c r="R500" s="723">
        <v>0.9086608100000001</v>
      </c>
    </row>
    <row r="501" spans="1:18">
      <c r="A501" s="876">
        <v>501</v>
      </c>
      <c r="C501" s="679" t="s">
        <v>223</v>
      </c>
      <c r="H501" s="695">
        <f>H241/1000000</f>
        <v>0.50696954999999999</v>
      </c>
      <c r="I501" s="695">
        <f t="shared" ref="I501" si="35">I241/1000000</f>
        <v>0.50380094999999991</v>
      </c>
      <c r="J501" s="730">
        <v>0.48055206000000006</v>
      </c>
      <c r="K501" s="721">
        <v>0.61227715999999999</v>
      </c>
      <c r="L501" s="721">
        <v>0.54708583000000011</v>
      </c>
      <c r="M501" s="721">
        <v>0.54566301000000006</v>
      </c>
      <c r="N501" s="721">
        <v>0.64200749000000001</v>
      </c>
      <c r="O501" s="721">
        <v>0.64295843999999991</v>
      </c>
      <c r="P501" s="721">
        <v>0.69824999999999982</v>
      </c>
      <c r="Q501" s="721">
        <v>0.67858923999999998</v>
      </c>
      <c r="R501" s="723">
        <v>0.64371806999999992</v>
      </c>
    </row>
    <row r="502" spans="1:18">
      <c r="A502" s="876">
        <v>502</v>
      </c>
      <c r="C502" s="679" t="s">
        <v>530</v>
      </c>
      <c r="H502" s="695">
        <f t="shared" ref="H502:I502" si="36">SUM(H494:H501)</f>
        <v>2.9320713161334919</v>
      </c>
      <c r="I502" s="695">
        <f t="shared" si="36"/>
        <v>3.0443168259435374</v>
      </c>
      <c r="J502" s="730">
        <v>4.5562592987943908</v>
      </c>
      <c r="K502" s="721">
        <v>5.134273298508111</v>
      </c>
      <c r="L502" s="721">
        <v>5.3658207682465964</v>
      </c>
      <c r="M502" s="721">
        <v>5.5320473898904501</v>
      </c>
      <c r="N502" s="721">
        <v>5.7694154707594887</v>
      </c>
      <c r="O502" s="721">
        <v>6.1531850276300641</v>
      </c>
      <c r="P502" s="721">
        <v>5.9253993178432234</v>
      </c>
      <c r="Q502" s="721">
        <v>6.2444319063294023</v>
      </c>
      <c r="R502" s="723">
        <v>6.1681048144179105</v>
      </c>
    </row>
    <row r="503" spans="1:18">
      <c r="A503" s="876">
        <v>503</v>
      </c>
      <c r="C503" s="681"/>
      <c r="H503" s="275"/>
      <c r="I503" s="275"/>
      <c r="J503" s="714"/>
      <c r="K503" s="715"/>
      <c r="L503" s="715"/>
      <c r="M503" s="715"/>
      <c r="N503" s="715"/>
      <c r="O503" s="715"/>
      <c r="P503" s="715"/>
      <c r="Q503" s="715"/>
      <c r="R503" s="732"/>
    </row>
    <row r="504" spans="1:18">
      <c r="A504" s="876">
        <v>504</v>
      </c>
      <c r="C504" s="681"/>
      <c r="H504" s="275"/>
      <c r="I504" s="275"/>
      <c r="J504" s="714"/>
      <c r="K504" s="715"/>
      <c r="L504" s="715"/>
      <c r="M504" s="715"/>
      <c r="N504" s="715"/>
      <c r="O504" s="715"/>
      <c r="P504" s="715"/>
      <c r="Q504" s="715"/>
      <c r="R504" s="732"/>
    </row>
    <row r="505" spans="1:18">
      <c r="A505" s="876">
        <v>505</v>
      </c>
      <c r="C505" s="679" t="s">
        <v>560</v>
      </c>
      <c r="H505" s="687"/>
      <c r="I505" s="687"/>
      <c r="J505" s="714"/>
      <c r="K505" s="715"/>
      <c r="L505" s="715"/>
      <c r="M505" s="715"/>
      <c r="N505" s="715"/>
      <c r="O505" s="715"/>
      <c r="P505" s="715"/>
      <c r="Q505" s="715"/>
      <c r="R505" s="732"/>
    </row>
    <row r="506" spans="1:18">
      <c r="A506" s="876">
        <v>506</v>
      </c>
      <c r="C506" s="679" t="s">
        <v>561</v>
      </c>
      <c r="H506" s="696">
        <f>H297/1000000</f>
        <v>0</v>
      </c>
      <c r="I506" s="696">
        <f t="shared" ref="I506" si="37">I297/1000000</f>
        <v>0</v>
      </c>
      <c r="J506" s="730">
        <v>0</v>
      </c>
      <c r="K506" s="721">
        <v>0.16384992000000001</v>
      </c>
      <c r="L506" s="721">
        <v>2.6343967400000001</v>
      </c>
      <c r="M506" s="721">
        <v>2.4801004399999997</v>
      </c>
      <c r="N506" s="721">
        <v>0.84785983999999992</v>
      </c>
      <c r="O506" s="721">
        <v>0.14025941</v>
      </c>
      <c r="P506" s="721">
        <v>4.3911980000000003E-2</v>
      </c>
      <c r="Q506" s="721">
        <v>3.5002319999999996E-2</v>
      </c>
      <c r="R506" s="723">
        <v>0.21356807</v>
      </c>
    </row>
    <row r="507" spans="1:18">
      <c r="A507" s="876">
        <v>507</v>
      </c>
      <c r="C507" s="679" t="s">
        <v>562</v>
      </c>
      <c r="H507" s="696">
        <f>H265/1000000</f>
        <v>0</v>
      </c>
      <c r="I507" s="696">
        <f t="shared" ref="I507" si="38">I265/1000000</f>
        <v>0</v>
      </c>
      <c r="J507" s="730">
        <v>1.39504044</v>
      </c>
      <c r="K507" s="721">
        <v>5.4892269000000002</v>
      </c>
      <c r="L507" s="721">
        <v>10.317041400000003</v>
      </c>
      <c r="M507" s="721">
        <v>9.8993231300000009</v>
      </c>
      <c r="N507" s="721">
        <v>9.5057010900000005</v>
      </c>
      <c r="O507" s="721">
        <v>8.4395542500000005</v>
      </c>
      <c r="P507" s="721">
        <v>8.4089997299999997</v>
      </c>
      <c r="Q507" s="721">
        <v>8.8028948899999993</v>
      </c>
      <c r="R507" s="723">
        <v>9.4192670800000009</v>
      </c>
    </row>
    <row r="508" spans="1:18">
      <c r="A508" s="876">
        <v>508</v>
      </c>
      <c r="C508" s="679"/>
      <c r="H508" s="687"/>
      <c r="I508" s="687"/>
      <c r="J508" s="714"/>
      <c r="K508" s="715"/>
      <c r="L508" s="715"/>
      <c r="M508" s="715"/>
      <c r="N508" s="715"/>
      <c r="O508" s="715"/>
      <c r="P508" s="715"/>
      <c r="Q508" s="715"/>
      <c r="R508" s="732"/>
    </row>
    <row r="509" spans="1:18">
      <c r="A509" s="876">
        <v>509</v>
      </c>
      <c r="C509" s="681"/>
      <c r="H509" s="275"/>
      <c r="I509" s="275"/>
      <c r="J509" s="714"/>
      <c r="K509" s="715"/>
      <c r="L509" s="715"/>
      <c r="M509" s="715"/>
      <c r="N509" s="715"/>
      <c r="O509" s="715"/>
      <c r="P509" s="715"/>
      <c r="Q509" s="715"/>
      <c r="R509" s="732"/>
    </row>
    <row r="510" spans="1:18">
      <c r="A510" s="876">
        <v>510</v>
      </c>
      <c r="C510" s="681"/>
      <c r="H510" s="275"/>
      <c r="I510" s="275"/>
      <c r="J510" s="714"/>
      <c r="K510" s="715"/>
      <c r="L510" s="715"/>
      <c r="M510" s="715"/>
      <c r="N510" s="715"/>
      <c r="O510" s="715"/>
      <c r="P510" s="715"/>
      <c r="Q510" s="715"/>
      <c r="R510" s="732"/>
    </row>
    <row r="511" spans="1:18">
      <c r="A511" s="876">
        <v>511</v>
      </c>
      <c r="C511" s="679" t="s">
        <v>563</v>
      </c>
      <c r="H511" s="687"/>
      <c r="I511" s="687"/>
      <c r="J511" s="714"/>
      <c r="K511" s="715"/>
      <c r="L511" s="715"/>
      <c r="M511" s="715"/>
      <c r="N511" s="715"/>
      <c r="O511" s="715"/>
      <c r="P511" s="715"/>
      <c r="Q511" s="715"/>
      <c r="R511" s="732"/>
    </row>
    <row r="512" spans="1:18">
      <c r="A512" s="876">
        <v>512</v>
      </c>
      <c r="C512" s="679" t="s">
        <v>158</v>
      </c>
      <c r="H512" s="697">
        <f>H9/1000000</f>
        <v>0</v>
      </c>
      <c r="I512" s="697">
        <f t="shared" ref="I512" si="39">I9/1000000</f>
        <v>0</v>
      </c>
      <c r="J512" s="730">
        <v>90.779219620000006</v>
      </c>
      <c r="K512" s="721">
        <v>102.4311615</v>
      </c>
      <c r="L512" s="721">
        <v>98.958424559999997</v>
      </c>
      <c r="M512" s="721">
        <v>109.20485600000001</v>
      </c>
      <c r="N512" s="721">
        <v>105.43934662000001</v>
      </c>
      <c r="O512" s="721">
        <v>117.026264</v>
      </c>
      <c r="P512" s="721">
        <v>111.84586537</v>
      </c>
      <c r="Q512" s="721">
        <v>143.49878100000001</v>
      </c>
      <c r="R512" s="723">
        <v>145.66890925000001</v>
      </c>
    </row>
    <row r="513" spans="1:18">
      <c r="A513" s="876">
        <v>513</v>
      </c>
      <c r="C513" s="679" t="s">
        <v>559</v>
      </c>
      <c r="H513" s="697">
        <f>(H41+H73-H442)/1000000</f>
        <v>47.701885330576928</v>
      </c>
      <c r="I513" s="697">
        <f t="shared" ref="I513" si="40">(I41+I73-I442)/1000000</f>
        <v>47.141017698367399</v>
      </c>
      <c r="J513" s="730">
        <v>52.301985635228327</v>
      </c>
      <c r="K513" s="721">
        <v>56.873873810395303</v>
      </c>
      <c r="L513" s="721">
        <v>52.089322692849208</v>
      </c>
      <c r="M513" s="721">
        <v>60.250607869546748</v>
      </c>
      <c r="N513" s="721">
        <v>63.027270865333392</v>
      </c>
      <c r="O513" s="721">
        <v>64.681413055244079</v>
      </c>
      <c r="P513" s="721">
        <v>69.599564356965431</v>
      </c>
      <c r="Q513" s="721">
        <v>74.758676167417377</v>
      </c>
      <c r="R513" s="723">
        <v>84.600571670829396</v>
      </c>
    </row>
    <row r="514" spans="1:18">
      <c r="A514" s="876">
        <v>514</v>
      </c>
      <c r="C514" s="679" t="s">
        <v>224</v>
      </c>
      <c r="H514" s="697">
        <f>H105/1000000</f>
        <v>30.440154249999999</v>
      </c>
      <c r="I514" s="697">
        <f t="shared" ref="I514" si="41">I105/1000000</f>
        <v>32.691590750000003</v>
      </c>
      <c r="J514" s="730">
        <v>31.726371780000001</v>
      </c>
      <c r="K514" s="721">
        <v>38.815519500000001</v>
      </c>
      <c r="L514" s="721">
        <v>39.883645749999999</v>
      </c>
      <c r="M514" s="721">
        <v>38.395627869999998</v>
      </c>
      <c r="N514" s="721">
        <v>43.428059249999997</v>
      </c>
      <c r="O514" s="721">
        <v>44.437776249999999</v>
      </c>
      <c r="P514" s="721">
        <v>44.502084370000006</v>
      </c>
      <c r="Q514" s="721">
        <v>53.904956499999997</v>
      </c>
      <c r="R514" s="723">
        <v>57.496345499999997</v>
      </c>
    </row>
    <row r="515" spans="1:18">
      <c r="A515" s="876">
        <v>515</v>
      </c>
      <c r="C515" s="679" t="s">
        <v>225</v>
      </c>
      <c r="H515" s="697">
        <f>H137/1000000</f>
        <v>30.483552249999999</v>
      </c>
      <c r="I515" s="697">
        <f t="shared" ref="I515" si="42">I137/1000000</f>
        <v>28.321219500000002</v>
      </c>
      <c r="J515" s="730">
        <v>36.239379999999997</v>
      </c>
      <c r="K515" s="721">
        <v>38.963732749999998</v>
      </c>
      <c r="L515" s="721">
        <v>37.319025439999997</v>
      </c>
      <c r="M515" s="721">
        <v>41.546681</v>
      </c>
      <c r="N515" s="721">
        <v>43.384438750000001</v>
      </c>
      <c r="O515" s="721">
        <v>41.107247630000003</v>
      </c>
      <c r="P515" s="721">
        <v>47.754783500000002</v>
      </c>
      <c r="Q515" s="721">
        <v>53.915329999999997</v>
      </c>
      <c r="R515" s="723">
        <v>50.184687100000005</v>
      </c>
    </row>
    <row r="516" spans="1:18">
      <c r="A516" s="876">
        <v>516</v>
      </c>
      <c r="C516" s="679" t="s">
        <v>226</v>
      </c>
      <c r="H516" s="697">
        <f>H169/1000000</f>
        <v>29.132406499999998</v>
      </c>
      <c r="I516" s="697">
        <f t="shared" ref="I516" si="43">I169/1000000</f>
        <v>33.606908750000002</v>
      </c>
      <c r="J516" s="730">
        <v>37.422333500000001</v>
      </c>
      <c r="K516" s="721">
        <v>37.334621749999997</v>
      </c>
      <c r="L516" s="721">
        <v>41.124304250000002</v>
      </c>
      <c r="M516" s="721">
        <v>42.622784750000001</v>
      </c>
      <c r="N516" s="721">
        <v>38.645371500000003</v>
      </c>
      <c r="O516" s="721">
        <v>45.259618500000002</v>
      </c>
      <c r="P516" s="721">
        <v>48.9058335</v>
      </c>
      <c r="Q516" s="721">
        <v>51.252684689999995</v>
      </c>
      <c r="R516" s="723">
        <v>59.369263500000002</v>
      </c>
    </row>
    <row r="517" spans="1:18">
      <c r="A517" s="876">
        <v>517</v>
      </c>
      <c r="C517" s="679" t="s">
        <v>162</v>
      </c>
      <c r="H517" s="697"/>
      <c r="I517" s="697"/>
      <c r="J517" s="730"/>
      <c r="K517" s="721"/>
      <c r="L517" s="721"/>
      <c r="M517" s="721"/>
      <c r="N517" s="721"/>
      <c r="O517" s="721"/>
      <c r="P517" s="721"/>
      <c r="Q517" s="721"/>
      <c r="R517" s="723"/>
    </row>
    <row r="518" spans="1:18">
      <c r="A518" s="876">
        <v>518</v>
      </c>
      <c r="C518" s="679" t="s">
        <v>222</v>
      </c>
      <c r="H518" s="697">
        <f>H201/1000000</f>
        <v>49.015858000000001</v>
      </c>
      <c r="I518" s="697">
        <f t="shared" ref="I518" si="44">I201/1000000</f>
        <v>48.929851749999997</v>
      </c>
      <c r="J518" s="730">
        <v>55.826910499999997</v>
      </c>
      <c r="K518" s="721">
        <v>56.502634</v>
      </c>
      <c r="L518" s="721">
        <v>61.421717000000001</v>
      </c>
      <c r="M518" s="721">
        <v>60.160840499999999</v>
      </c>
      <c r="N518" s="721">
        <v>66.665639999999996</v>
      </c>
      <c r="O518" s="721">
        <v>58.156423760000003</v>
      </c>
      <c r="P518" s="721">
        <v>72.987597500000007</v>
      </c>
      <c r="Q518" s="721">
        <v>78.424842249999998</v>
      </c>
      <c r="R518" s="723">
        <v>89.792049500000005</v>
      </c>
    </row>
    <row r="519" spans="1:18">
      <c r="A519" s="876">
        <v>519</v>
      </c>
      <c r="C519" s="679" t="s">
        <v>223</v>
      </c>
      <c r="H519" s="697">
        <f>H233/1000000</f>
        <v>45.697229249999999</v>
      </c>
      <c r="I519" s="697">
        <f t="shared" ref="I519" si="45">I233/1000000</f>
        <v>51.066285000000001</v>
      </c>
      <c r="J519" s="730">
        <v>46.660985120000007</v>
      </c>
      <c r="K519" s="721">
        <v>58.201303500000002</v>
      </c>
      <c r="L519" s="721">
        <v>56.376835999999997</v>
      </c>
      <c r="M519" s="721">
        <v>62.373677000000001</v>
      </c>
      <c r="N519" s="721">
        <v>61.445969499999997</v>
      </c>
      <c r="O519" s="721">
        <v>66.744482000000005</v>
      </c>
      <c r="P519" s="721">
        <v>67.784200999999996</v>
      </c>
      <c r="Q519" s="721">
        <v>81.712615</v>
      </c>
      <c r="R519" s="723">
        <v>74.824295750000005</v>
      </c>
    </row>
    <row r="520" spans="1:18">
      <c r="A520" s="876">
        <v>520</v>
      </c>
      <c r="C520" s="679" t="s">
        <v>530</v>
      </c>
      <c r="H520" s="697">
        <f t="shared" ref="H520:I520" si="46">SUM(H512:H519)</f>
        <v>232.47108558057693</v>
      </c>
      <c r="I520" s="697">
        <f t="shared" si="46"/>
        <v>241.7568734483674</v>
      </c>
      <c r="J520" s="730">
        <v>350.95718615522838</v>
      </c>
      <c r="K520" s="721">
        <v>389.12284681039529</v>
      </c>
      <c r="L520" s="721">
        <v>387.17327569284919</v>
      </c>
      <c r="M520" s="721">
        <v>414.55507498954677</v>
      </c>
      <c r="N520" s="721">
        <v>422.03609648533342</v>
      </c>
      <c r="O520" s="721">
        <v>437.41322519524408</v>
      </c>
      <c r="P520" s="721">
        <v>463.37992959696538</v>
      </c>
      <c r="Q520" s="721">
        <v>537.46788560741732</v>
      </c>
      <c r="R520" s="723">
        <v>561.9361222708294</v>
      </c>
    </row>
    <row r="521" spans="1:18">
      <c r="A521" s="876">
        <v>521</v>
      </c>
      <c r="C521" s="460"/>
      <c r="H521" s="460"/>
      <c r="I521" s="460"/>
      <c r="J521" s="714"/>
      <c r="K521" s="715"/>
      <c r="L521" s="715"/>
      <c r="M521" s="715"/>
      <c r="N521" s="715"/>
      <c r="O521" s="715"/>
      <c r="P521" s="715"/>
      <c r="Q521" s="715"/>
      <c r="R521" s="732"/>
    </row>
    <row r="522" spans="1:18">
      <c r="A522" s="876">
        <v>522</v>
      </c>
      <c r="C522" s="460"/>
      <c r="H522" s="698"/>
      <c r="I522" s="698"/>
      <c r="J522" s="714"/>
      <c r="K522" s="715"/>
      <c r="L522" s="715"/>
      <c r="M522" s="715"/>
      <c r="N522" s="715"/>
      <c r="O522" s="715"/>
      <c r="P522" s="715"/>
      <c r="Q522" s="715"/>
      <c r="R522" s="732"/>
    </row>
    <row r="523" spans="1:18">
      <c r="A523" s="876">
        <v>523</v>
      </c>
      <c r="C523" s="679" t="s">
        <v>564</v>
      </c>
      <c r="H523" s="687"/>
      <c r="I523" s="687"/>
      <c r="J523" s="714"/>
      <c r="K523" s="715"/>
      <c r="L523" s="715"/>
      <c r="M523" s="715"/>
      <c r="N523" s="715"/>
      <c r="O523" s="715"/>
      <c r="P523" s="715"/>
      <c r="Q523" s="715"/>
      <c r="R523" s="732"/>
    </row>
    <row r="524" spans="1:18">
      <c r="A524" s="876">
        <v>524</v>
      </c>
      <c r="C524" s="679" t="s">
        <v>158</v>
      </c>
      <c r="H524" s="699">
        <f>H11/1000000</f>
        <v>0</v>
      </c>
      <c r="I524" s="699">
        <f t="shared" ref="I524" si="47">I11/1000000</f>
        <v>0</v>
      </c>
      <c r="J524" s="713">
        <v>10.72340415</v>
      </c>
      <c r="K524" s="724">
        <v>11.777146690000002</v>
      </c>
      <c r="L524" s="724">
        <v>11.343313720000003</v>
      </c>
      <c r="M524" s="724">
        <v>12.361329810000003</v>
      </c>
      <c r="N524" s="724">
        <v>11.672022920000002</v>
      </c>
      <c r="O524" s="724">
        <v>13.048588639999997</v>
      </c>
      <c r="P524" s="724">
        <v>11.747585189999999</v>
      </c>
      <c r="Q524" s="724">
        <v>13.592233229999996</v>
      </c>
      <c r="R524" s="704">
        <v>13.061306699999999</v>
      </c>
    </row>
    <row r="525" spans="1:18">
      <c r="A525" s="876">
        <v>525</v>
      </c>
      <c r="C525" s="679" t="s">
        <v>559</v>
      </c>
      <c r="H525" s="699">
        <f>(H43+H75)/1000000*(1-H440)</f>
        <v>8.134726012372278</v>
      </c>
      <c r="I525" s="699">
        <f t="shared" ref="I525" si="48">(I43+I75)/1000000*(1-I440)</f>
        <v>7.9997992499698345</v>
      </c>
      <c r="J525" s="713">
        <v>8.9056036433689325</v>
      </c>
      <c r="K525" s="724">
        <v>9.4405573444004247</v>
      </c>
      <c r="L525" s="724">
        <v>8.6051410858102564</v>
      </c>
      <c r="M525" s="724">
        <v>9.8680344902347503</v>
      </c>
      <c r="N525" s="724">
        <v>10.078224447536005</v>
      </c>
      <c r="O525" s="724">
        <v>10.388325575551303</v>
      </c>
      <c r="P525" s="724">
        <v>10.538641767160669</v>
      </c>
      <c r="Q525" s="724">
        <v>10.104959154171784</v>
      </c>
      <c r="R525" s="704">
        <v>10.948196473708188</v>
      </c>
    </row>
    <row r="526" spans="1:18">
      <c r="A526" s="876">
        <v>526</v>
      </c>
      <c r="C526" s="679" t="s">
        <v>224</v>
      </c>
      <c r="H526" s="699">
        <f>H107/1000000</f>
        <v>2.04774623</v>
      </c>
      <c r="I526" s="699">
        <f t="shared" ref="I526" si="49">I107/1000000</f>
        <v>2.1993075600000003</v>
      </c>
      <c r="J526" s="713">
        <v>2.0764974299999999</v>
      </c>
      <c r="K526" s="724">
        <v>2.5097364500000001</v>
      </c>
      <c r="L526" s="724">
        <v>2.5577531700000002</v>
      </c>
      <c r="M526" s="724">
        <v>2.4206581099999998</v>
      </c>
      <c r="N526" s="724">
        <v>2.6779647399999997</v>
      </c>
      <c r="O526" s="724">
        <v>2.7593363200000005</v>
      </c>
      <c r="P526" s="724">
        <v>2.6011125099999997</v>
      </c>
      <c r="Q526" s="724">
        <v>2.8121029800000001</v>
      </c>
      <c r="R526" s="704">
        <v>2.8512647200000001</v>
      </c>
    </row>
    <row r="527" spans="1:18">
      <c r="A527" s="876">
        <v>527</v>
      </c>
      <c r="C527" s="679" t="s">
        <v>225</v>
      </c>
      <c r="H527" s="699">
        <f>H139/1000000</f>
        <v>2.0509907800000002</v>
      </c>
      <c r="I527" s="699">
        <f t="shared" ref="I527" si="50">I139/1000000</f>
        <v>1.90538334</v>
      </c>
      <c r="J527" s="713">
        <v>2.3933177600000004</v>
      </c>
      <c r="K527" s="724">
        <v>2.5075204999999996</v>
      </c>
      <c r="L527" s="724">
        <v>2.3823736999999996</v>
      </c>
      <c r="M527" s="724">
        <v>2.6190991399999999</v>
      </c>
      <c r="N527" s="724">
        <v>2.6750138099999994</v>
      </c>
      <c r="O527" s="724">
        <v>2.5528865799999996</v>
      </c>
      <c r="P527" s="724">
        <v>2.7911768200000004</v>
      </c>
      <c r="Q527" s="724">
        <v>2.8127066199999997</v>
      </c>
      <c r="R527" s="704">
        <v>2.4907877599999999</v>
      </c>
    </row>
    <row r="528" spans="1:18">
      <c r="A528" s="876">
        <v>528</v>
      </c>
      <c r="C528" s="679" t="s">
        <v>226</v>
      </c>
      <c r="H528" s="699">
        <f>H171/1000000</f>
        <v>1.96293524</v>
      </c>
      <c r="I528" s="699">
        <f t="shared" ref="I528" si="51">I171/1000000</f>
        <v>2.2625909899999996</v>
      </c>
      <c r="J528" s="713">
        <v>2.44935664</v>
      </c>
      <c r="K528" s="724">
        <v>2.3921356700000005</v>
      </c>
      <c r="L528" s="724">
        <v>2.6264540599999995</v>
      </c>
      <c r="M528" s="724">
        <v>2.6880868500000004</v>
      </c>
      <c r="N528" s="724">
        <v>2.3845421899999999</v>
      </c>
      <c r="O528" s="724">
        <v>2.8380191399999997</v>
      </c>
      <c r="P528" s="724">
        <v>2.8737638599999999</v>
      </c>
      <c r="Q528" s="724">
        <v>2.6761999599999999</v>
      </c>
      <c r="R528" s="704">
        <v>2.9478007600000002</v>
      </c>
    </row>
    <row r="529" spans="1:18">
      <c r="A529" s="876">
        <v>529</v>
      </c>
      <c r="C529" s="679" t="s">
        <v>162</v>
      </c>
      <c r="H529" s="699">
        <f>H299/1000000</f>
        <v>0</v>
      </c>
      <c r="I529" s="699">
        <f t="shared" ref="I529" si="52">I299/1000000</f>
        <v>0</v>
      </c>
      <c r="J529" s="713">
        <v>0</v>
      </c>
      <c r="K529" s="724">
        <v>0</v>
      </c>
      <c r="L529" s="724">
        <v>0</v>
      </c>
      <c r="M529" s="724">
        <v>0</v>
      </c>
      <c r="N529" s="724">
        <v>0</v>
      </c>
      <c r="O529" s="724">
        <v>0</v>
      </c>
      <c r="P529" s="724">
        <v>0</v>
      </c>
      <c r="Q529" s="724">
        <v>0</v>
      </c>
      <c r="R529" s="704">
        <v>0</v>
      </c>
    </row>
    <row r="530" spans="1:18">
      <c r="A530" s="876">
        <v>530</v>
      </c>
      <c r="C530" s="679" t="s">
        <v>222</v>
      </c>
      <c r="H530" s="699">
        <f>H203/1000000</f>
        <v>9.3303457600000002</v>
      </c>
      <c r="I530" s="699">
        <f t="shared" ref="I530" si="53">I203/1000000</f>
        <v>9.2552296800000011</v>
      </c>
      <c r="J530" s="713">
        <v>10.620632870000001</v>
      </c>
      <c r="K530" s="724">
        <v>10.526394590000002</v>
      </c>
      <c r="L530" s="724">
        <v>11.40738395</v>
      </c>
      <c r="M530" s="724">
        <v>11.030212440000001</v>
      </c>
      <c r="N530" s="724">
        <v>11.9554905</v>
      </c>
      <c r="O530" s="724">
        <v>10.501753019999999</v>
      </c>
      <c r="P530" s="724">
        <v>12.530500649999999</v>
      </c>
      <c r="Q530" s="724">
        <v>11.964087059999999</v>
      </c>
      <c r="R530" s="704">
        <v>12.972612629999999</v>
      </c>
    </row>
    <row r="531" spans="1:18">
      <c r="A531" s="876">
        <v>531</v>
      </c>
      <c r="C531" s="679" t="s">
        <v>223</v>
      </c>
      <c r="H531" s="699">
        <f>H235/1000000</f>
        <v>8.5132442499999996</v>
      </c>
      <c r="I531" s="699">
        <f t="shared" ref="I531" si="54">I235/1000000</f>
        <v>9.4940229299999999</v>
      </c>
      <c r="J531" s="713">
        <v>8.763303650000001</v>
      </c>
      <c r="K531" s="724">
        <v>10.800813569999999</v>
      </c>
      <c r="L531" s="724">
        <v>10.380337679999998</v>
      </c>
      <c r="M531" s="724">
        <v>11.286118929999999</v>
      </c>
      <c r="N531" s="724">
        <v>10.87549044</v>
      </c>
      <c r="O531" s="724">
        <v>11.896931479999999</v>
      </c>
      <c r="P531" s="724">
        <v>11.379104889999999</v>
      </c>
      <c r="Q531" s="724">
        <v>12.247806610000001</v>
      </c>
      <c r="R531" s="704">
        <v>10.67152643</v>
      </c>
    </row>
    <row r="532" spans="1:18">
      <c r="A532" s="876">
        <v>532</v>
      </c>
      <c r="C532" s="679" t="s">
        <v>530</v>
      </c>
      <c r="H532" s="699">
        <f t="shared" ref="H532:I532" si="55">SUM(H524:H531)</f>
        <v>32.039988272372277</v>
      </c>
      <c r="I532" s="699">
        <f t="shared" si="55"/>
        <v>33.116333749969833</v>
      </c>
      <c r="J532" s="727">
        <v>45.93211614336893</v>
      </c>
      <c r="K532" s="729">
        <v>49.95430481440043</v>
      </c>
      <c r="L532" s="729">
        <v>49.302757365810251</v>
      </c>
      <c r="M532" s="729">
        <v>52.273539770234756</v>
      </c>
      <c r="N532" s="729">
        <v>52.318749047536009</v>
      </c>
      <c r="O532" s="729">
        <v>53.985840755551294</v>
      </c>
      <c r="P532" s="729">
        <v>54.461885687160667</v>
      </c>
      <c r="Q532" s="729">
        <v>56.210095614171777</v>
      </c>
      <c r="R532" s="701">
        <v>55.94349547370819</v>
      </c>
    </row>
    <row r="533" spans="1:18">
      <c r="A533" s="876">
        <v>533</v>
      </c>
      <c r="C533" s="460"/>
    </row>
    <row r="534" spans="1:18">
      <c r="A534" s="876">
        <v>534</v>
      </c>
    </row>
    <row r="535" spans="1:18">
      <c r="A535" s="876">
        <v>535</v>
      </c>
    </row>
    <row r="536" spans="1:18">
      <c r="A536" s="876">
        <v>536</v>
      </c>
    </row>
    <row r="537" spans="1:18">
      <c r="A537" s="876">
        <v>537</v>
      </c>
    </row>
    <row r="538" spans="1:18">
      <c r="A538" s="876">
        <v>538</v>
      </c>
    </row>
    <row r="539" spans="1:18">
      <c r="A539" s="876">
        <v>539</v>
      </c>
    </row>
    <row r="540" spans="1:18">
      <c r="A540" s="876">
        <v>540</v>
      </c>
    </row>
    <row r="541" spans="1:18">
      <c r="A541" s="876">
        <v>541</v>
      </c>
    </row>
    <row r="542" spans="1:18">
      <c r="A542" s="876">
        <v>542</v>
      </c>
    </row>
    <row r="543" spans="1:18">
      <c r="A543" s="876">
        <v>543</v>
      </c>
    </row>
    <row r="544" spans="1:18">
      <c r="A544" s="876">
        <v>544</v>
      </c>
    </row>
    <row r="545" spans="1:1">
      <c r="A545" s="876">
        <v>545</v>
      </c>
    </row>
    <row r="546" spans="1:1">
      <c r="A546" s="876">
        <v>546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D265"/>
  <sheetViews>
    <sheetView topLeftCell="FI61" zoomScale="80" zoomScaleNormal="80" workbookViewId="0">
      <selection activeCell="BL82" sqref="BL82"/>
    </sheetView>
  </sheetViews>
  <sheetFormatPr defaultColWidth="9.140625" defaultRowHeight="15"/>
  <cols>
    <col min="1" max="1" width="9.140625" style="453"/>
    <col min="2" max="2" width="22.42578125" style="32" bestFit="1" customWidth="1"/>
    <col min="3" max="3" width="18.140625" style="32" customWidth="1"/>
    <col min="4" max="4" width="9.140625" style="32"/>
    <col min="5" max="5" width="10.85546875" style="32" customWidth="1"/>
    <col min="6" max="6" width="26.28515625" style="32" customWidth="1"/>
    <col min="7" max="9" width="9.7109375" style="32" bestFit="1" customWidth="1"/>
    <col min="10" max="10" width="10.5703125" style="32" bestFit="1" customWidth="1"/>
    <col min="11" max="11" width="10.42578125" style="32" customWidth="1"/>
    <col min="12" max="12" width="10.28515625" style="32" customWidth="1"/>
    <col min="13" max="13" width="11.140625" style="32" customWidth="1"/>
    <col min="14" max="14" width="11.85546875" style="32" customWidth="1"/>
    <col min="15" max="15" width="11.28515625" style="32" customWidth="1"/>
    <col min="16" max="16" width="10.42578125" style="32" customWidth="1"/>
    <col min="17" max="19" width="10.7109375" style="32" customWidth="1"/>
    <col min="20" max="24" width="9.140625" style="32"/>
    <col min="25" max="25" width="11.140625" style="32" customWidth="1"/>
    <col min="26" max="26" width="11.42578125" style="32" customWidth="1"/>
    <col min="27" max="27" width="11.140625" style="32" customWidth="1"/>
    <col min="28" max="29" width="11.42578125" style="32" customWidth="1"/>
    <col min="30" max="30" width="10.140625" style="32" customWidth="1"/>
    <col min="31" max="36" width="9.140625" style="32"/>
    <col min="37" max="37" width="11.140625" style="32" customWidth="1"/>
    <col min="38" max="39" width="11.5703125" style="32" customWidth="1"/>
    <col min="40" max="40" width="10.5703125" style="32" bestFit="1" customWidth="1"/>
    <col min="41" max="41" width="9.140625" style="32"/>
    <col min="42" max="42" width="10.5703125" style="32" bestFit="1" customWidth="1"/>
    <col min="43" max="48" width="9.140625" style="32"/>
    <col min="49" max="49" width="9.85546875" style="32" bestFit="1" customWidth="1"/>
    <col min="50" max="16384" width="9.140625" style="32"/>
  </cols>
  <sheetData>
    <row r="1" spans="1:186" s="41" customFormat="1">
      <c r="A1" s="60"/>
      <c r="B1" s="23"/>
      <c r="C1" s="457" t="s">
        <v>55</v>
      </c>
      <c r="D1" s="457" t="s">
        <v>33</v>
      </c>
      <c r="E1" s="457" t="s">
        <v>66</v>
      </c>
      <c r="F1" s="457" t="s">
        <v>75</v>
      </c>
      <c r="G1" s="38">
        <v>41275</v>
      </c>
      <c r="H1" s="38">
        <v>41306</v>
      </c>
      <c r="I1" s="38">
        <v>41334</v>
      </c>
      <c r="J1" s="38">
        <v>41365</v>
      </c>
      <c r="K1" s="38">
        <v>41395</v>
      </c>
      <c r="L1" s="38">
        <v>41426</v>
      </c>
      <c r="M1" s="38">
        <v>41456</v>
      </c>
      <c r="N1" s="38">
        <v>41487</v>
      </c>
      <c r="O1" s="38">
        <v>41518</v>
      </c>
      <c r="P1" s="38">
        <v>41548</v>
      </c>
      <c r="Q1" s="38">
        <v>41579</v>
      </c>
      <c r="R1" s="38">
        <v>41609</v>
      </c>
      <c r="S1" s="38">
        <v>41640</v>
      </c>
      <c r="T1" s="38">
        <v>41671</v>
      </c>
      <c r="U1" s="38">
        <v>41699</v>
      </c>
      <c r="V1" s="38">
        <v>41730</v>
      </c>
      <c r="W1" s="38">
        <v>41760</v>
      </c>
      <c r="X1" s="38">
        <v>41791</v>
      </c>
      <c r="Y1" s="38">
        <v>41821</v>
      </c>
      <c r="Z1" s="38">
        <v>41852</v>
      </c>
      <c r="AA1" s="38">
        <v>41883</v>
      </c>
      <c r="AB1" s="38">
        <v>41913</v>
      </c>
      <c r="AC1" s="38">
        <v>41944</v>
      </c>
      <c r="AD1" s="38">
        <v>41974</v>
      </c>
      <c r="AE1" s="38">
        <v>42005</v>
      </c>
      <c r="AF1" s="38">
        <v>42036</v>
      </c>
      <c r="AG1" s="38">
        <v>42064</v>
      </c>
      <c r="AH1" s="38">
        <v>42095</v>
      </c>
      <c r="AI1" s="38">
        <v>42125</v>
      </c>
      <c r="AJ1" s="38">
        <v>42156</v>
      </c>
      <c r="AK1" s="38">
        <v>42186</v>
      </c>
      <c r="AL1" s="38">
        <v>42217</v>
      </c>
      <c r="AM1" s="38">
        <v>42248</v>
      </c>
      <c r="AN1" s="38">
        <v>42278</v>
      </c>
      <c r="AO1" s="38">
        <v>42309</v>
      </c>
      <c r="AP1" s="38">
        <v>42339</v>
      </c>
      <c r="AQ1" s="38">
        <v>42370</v>
      </c>
      <c r="AR1" s="38">
        <v>42401</v>
      </c>
      <c r="AS1" s="38">
        <v>42430</v>
      </c>
      <c r="AT1" s="38">
        <v>42461</v>
      </c>
      <c r="AU1" s="38">
        <v>42491</v>
      </c>
      <c r="AV1" s="38">
        <v>42522</v>
      </c>
      <c r="AW1" s="38">
        <v>42552</v>
      </c>
      <c r="AX1" s="38">
        <v>42583</v>
      </c>
      <c r="AY1" s="38">
        <v>42614</v>
      </c>
      <c r="AZ1" s="38">
        <v>42644</v>
      </c>
      <c r="BA1" s="38">
        <v>42675</v>
      </c>
      <c r="BB1" s="38">
        <v>42705</v>
      </c>
      <c r="BC1" s="38">
        <v>42736</v>
      </c>
      <c r="BD1" s="38">
        <v>42767</v>
      </c>
      <c r="BE1" s="38">
        <v>42795</v>
      </c>
      <c r="BF1" s="38">
        <v>42826</v>
      </c>
      <c r="BG1" s="38">
        <v>42856</v>
      </c>
      <c r="BH1" s="38">
        <v>42887</v>
      </c>
      <c r="BI1" s="38">
        <v>42917</v>
      </c>
      <c r="BJ1" s="38">
        <v>42948</v>
      </c>
      <c r="BK1" s="38">
        <v>42979</v>
      </c>
      <c r="BL1" s="38">
        <v>43009</v>
      </c>
      <c r="BM1" s="38">
        <v>43040</v>
      </c>
      <c r="BN1" s="38">
        <v>43070</v>
      </c>
      <c r="BO1" s="38">
        <v>43101</v>
      </c>
      <c r="BP1" s="38">
        <v>43132</v>
      </c>
      <c r="BQ1" s="38">
        <v>43160</v>
      </c>
      <c r="BR1" s="38">
        <v>43191</v>
      </c>
      <c r="BS1" s="38">
        <v>43221</v>
      </c>
      <c r="BT1" s="38">
        <v>43252</v>
      </c>
      <c r="BU1" s="38">
        <v>43282</v>
      </c>
      <c r="BV1" s="38">
        <v>43313</v>
      </c>
      <c r="BW1" s="38">
        <v>43344</v>
      </c>
      <c r="BX1" s="38">
        <v>43374</v>
      </c>
      <c r="BY1" s="38">
        <v>43405</v>
      </c>
      <c r="BZ1" s="38">
        <v>43435</v>
      </c>
      <c r="CA1" s="38">
        <v>43466</v>
      </c>
      <c r="CB1" s="38">
        <v>43497</v>
      </c>
      <c r="CC1" s="38">
        <v>43525</v>
      </c>
      <c r="CD1" s="38">
        <v>43556</v>
      </c>
      <c r="CE1" s="38">
        <v>43586</v>
      </c>
      <c r="CF1" s="38">
        <v>43617</v>
      </c>
      <c r="CG1" s="38">
        <v>43647</v>
      </c>
      <c r="CH1" s="38">
        <v>43678</v>
      </c>
      <c r="CI1" s="38">
        <v>43709</v>
      </c>
      <c r="CJ1" s="38">
        <v>43739</v>
      </c>
      <c r="CK1" s="38">
        <v>43770</v>
      </c>
      <c r="CL1" s="38">
        <v>43800</v>
      </c>
      <c r="CM1" s="38">
        <v>43831</v>
      </c>
      <c r="CN1" s="38">
        <v>43862</v>
      </c>
      <c r="CO1" s="38">
        <v>43891</v>
      </c>
      <c r="CP1" s="38">
        <v>43922</v>
      </c>
      <c r="CQ1" s="38">
        <v>43952</v>
      </c>
      <c r="CR1" s="38">
        <v>43983</v>
      </c>
      <c r="CS1" s="38">
        <v>44013</v>
      </c>
      <c r="CT1" s="38">
        <v>44044</v>
      </c>
      <c r="CU1" s="38">
        <v>44075</v>
      </c>
      <c r="CV1" s="38">
        <v>44105</v>
      </c>
      <c r="CW1" s="38">
        <v>44136</v>
      </c>
      <c r="CX1" s="38">
        <v>44166</v>
      </c>
      <c r="CY1" s="38">
        <v>44197</v>
      </c>
      <c r="CZ1" s="38">
        <v>44228</v>
      </c>
      <c r="DA1" s="38">
        <v>44256</v>
      </c>
      <c r="DB1" s="38">
        <v>44287</v>
      </c>
      <c r="DC1" s="38">
        <v>44317</v>
      </c>
      <c r="DD1" s="38">
        <v>44348</v>
      </c>
      <c r="DE1" s="38">
        <v>44378</v>
      </c>
      <c r="DF1" s="38">
        <v>44409</v>
      </c>
      <c r="DG1" s="38">
        <v>44440</v>
      </c>
      <c r="DH1" s="38">
        <v>44470</v>
      </c>
      <c r="DI1" s="38">
        <v>44501</v>
      </c>
      <c r="DJ1" s="38">
        <v>44531</v>
      </c>
      <c r="DK1" s="38">
        <v>44562</v>
      </c>
      <c r="DL1" s="38">
        <v>44593</v>
      </c>
      <c r="DM1" s="38">
        <v>44621</v>
      </c>
      <c r="DN1" s="38">
        <v>44652</v>
      </c>
      <c r="DO1" s="38">
        <v>44682</v>
      </c>
      <c r="DP1" s="38">
        <v>44713</v>
      </c>
      <c r="DQ1" s="38">
        <v>44743</v>
      </c>
      <c r="DR1" s="38">
        <v>44774</v>
      </c>
      <c r="DS1" s="38">
        <v>44805</v>
      </c>
      <c r="DT1" s="38">
        <v>44835</v>
      </c>
      <c r="DU1" s="38">
        <v>44866</v>
      </c>
      <c r="DV1" s="38">
        <v>44896</v>
      </c>
      <c r="DW1" s="38">
        <v>44927</v>
      </c>
      <c r="DX1" s="38">
        <v>44958</v>
      </c>
      <c r="DY1" s="38">
        <v>44986</v>
      </c>
      <c r="DZ1" s="38">
        <v>45017</v>
      </c>
      <c r="EA1" s="38">
        <v>45047</v>
      </c>
      <c r="EB1" s="38">
        <v>45078</v>
      </c>
      <c r="EC1" s="38">
        <v>45108</v>
      </c>
      <c r="ED1" s="38">
        <v>45139</v>
      </c>
      <c r="EE1" s="38">
        <v>45170</v>
      </c>
      <c r="EF1" s="38">
        <v>45200</v>
      </c>
      <c r="EG1" s="38">
        <v>45231</v>
      </c>
      <c r="EH1" s="38">
        <v>45261</v>
      </c>
      <c r="EI1" s="38">
        <v>45292</v>
      </c>
      <c r="EJ1" s="38">
        <v>45323</v>
      </c>
      <c r="EK1" s="38">
        <v>45352</v>
      </c>
      <c r="EL1" s="38">
        <v>45383</v>
      </c>
      <c r="EM1" s="38">
        <v>45413</v>
      </c>
      <c r="EN1" s="38">
        <v>45444</v>
      </c>
      <c r="EO1" s="38">
        <v>45474</v>
      </c>
      <c r="EP1" s="38">
        <v>45505</v>
      </c>
      <c r="EQ1" s="38">
        <v>45536</v>
      </c>
      <c r="ER1" s="38">
        <v>45566</v>
      </c>
      <c r="ES1" s="38">
        <v>45597</v>
      </c>
      <c r="ET1" s="38">
        <v>45627</v>
      </c>
      <c r="EU1" s="38">
        <v>45658</v>
      </c>
      <c r="EV1" s="38">
        <v>45689</v>
      </c>
      <c r="EW1" s="38">
        <v>45717</v>
      </c>
      <c r="EX1" s="38">
        <v>45748</v>
      </c>
      <c r="EY1" s="38">
        <v>45778</v>
      </c>
      <c r="EZ1" s="38">
        <v>45809</v>
      </c>
      <c r="FA1" s="38">
        <v>45839</v>
      </c>
      <c r="FB1" s="38">
        <v>45870</v>
      </c>
      <c r="FC1" s="38">
        <v>45901</v>
      </c>
      <c r="FD1" s="38">
        <v>45931</v>
      </c>
      <c r="FE1" s="38">
        <v>45962</v>
      </c>
      <c r="FF1" s="38">
        <v>45992</v>
      </c>
      <c r="FG1" s="38">
        <v>46023</v>
      </c>
      <c r="FH1" s="38">
        <v>46054</v>
      </c>
      <c r="FI1" s="38">
        <v>46082</v>
      </c>
      <c r="FJ1" s="38">
        <v>46113</v>
      </c>
      <c r="FK1" s="38">
        <v>46143</v>
      </c>
      <c r="FL1" s="38">
        <v>46174</v>
      </c>
      <c r="FM1" s="38">
        <v>46204</v>
      </c>
      <c r="FN1" s="38">
        <v>46235</v>
      </c>
      <c r="FO1" s="38">
        <v>46266</v>
      </c>
      <c r="FP1" s="38">
        <v>46296</v>
      </c>
      <c r="FQ1" s="38">
        <v>46327</v>
      </c>
      <c r="FR1" s="38">
        <v>46357</v>
      </c>
      <c r="FS1" s="38">
        <v>46388</v>
      </c>
      <c r="FT1" s="38">
        <v>46419</v>
      </c>
      <c r="FU1" s="38">
        <v>46447</v>
      </c>
      <c r="FV1" s="38">
        <v>46478</v>
      </c>
      <c r="FW1" s="38">
        <v>46508</v>
      </c>
      <c r="FX1" s="38">
        <v>46539</v>
      </c>
      <c r="FY1" s="38">
        <v>46569</v>
      </c>
      <c r="FZ1" s="38">
        <v>46600</v>
      </c>
      <c r="GA1" s="38">
        <v>46631</v>
      </c>
      <c r="GB1" s="38">
        <v>46661</v>
      </c>
      <c r="GC1" s="38">
        <v>46692</v>
      </c>
      <c r="GD1" s="38">
        <v>46722</v>
      </c>
    </row>
    <row r="2" spans="1:186" s="41" customFormat="1">
      <c r="A2" s="452" t="s">
        <v>258</v>
      </c>
      <c r="B2" s="457"/>
      <c r="C2" s="457" t="s">
        <v>186</v>
      </c>
      <c r="D2" s="457" t="s">
        <v>76</v>
      </c>
      <c r="E2" s="457" t="s">
        <v>68</v>
      </c>
      <c r="F2" s="457" t="s">
        <v>77</v>
      </c>
      <c r="G2" s="26" t="s">
        <v>191</v>
      </c>
      <c r="H2" s="26" t="s">
        <v>191</v>
      </c>
      <c r="I2" s="26" t="s">
        <v>191</v>
      </c>
      <c r="J2" s="26" t="s">
        <v>191</v>
      </c>
      <c r="K2" s="26" t="s">
        <v>191</v>
      </c>
      <c r="L2" s="26" t="s">
        <v>191</v>
      </c>
      <c r="M2" s="26" t="s">
        <v>191</v>
      </c>
      <c r="N2" s="26" t="s">
        <v>191</v>
      </c>
      <c r="O2" s="26" t="s">
        <v>191</v>
      </c>
      <c r="P2" s="26" t="s">
        <v>191</v>
      </c>
      <c r="Q2" s="26" t="s">
        <v>191</v>
      </c>
      <c r="R2" s="26" t="s">
        <v>191</v>
      </c>
      <c r="S2" s="26" t="s">
        <v>191</v>
      </c>
      <c r="T2" s="26" t="s">
        <v>191</v>
      </c>
      <c r="U2" s="26" t="s">
        <v>191</v>
      </c>
      <c r="V2" s="26" t="s">
        <v>191</v>
      </c>
      <c r="W2" s="26" t="s">
        <v>191</v>
      </c>
      <c r="X2" s="26" t="s">
        <v>191</v>
      </c>
      <c r="Y2" s="26" t="s">
        <v>191</v>
      </c>
      <c r="Z2" s="26" t="s">
        <v>191</v>
      </c>
      <c r="AA2" s="26" t="s">
        <v>191</v>
      </c>
      <c r="AB2" s="26" t="s">
        <v>191</v>
      </c>
      <c r="AC2" s="26" t="s">
        <v>191</v>
      </c>
      <c r="AD2" s="26" t="s">
        <v>191</v>
      </c>
      <c r="AE2" s="26" t="s">
        <v>191</v>
      </c>
      <c r="AF2" s="26" t="s">
        <v>191</v>
      </c>
      <c r="AG2" s="26" t="s">
        <v>191</v>
      </c>
      <c r="AH2" s="26" t="s">
        <v>191</v>
      </c>
      <c r="AI2" s="26" t="s">
        <v>191</v>
      </c>
      <c r="AJ2" s="26" t="s">
        <v>191</v>
      </c>
      <c r="AK2" s="26" t="s">
        <v>191</v>
      </c>
      <c r="AL2" s="26" t="s">
        <v>191</v>
      </c>
      <c r="AM2" s="26" t="s">
        <v>191</v>
      </c>
      <c r="AN2" s="26" t="s">
        <v>191</v>
      </c>
      <c r="AO2" s="26" t="s">
        <v>191</v>
      </c>
      <c r="AP2" s="26" t="s">
        <v>191</v>
      </c>
      <c r="AQ2" s="26" t="s">
        <v>191</v>
      </c>
      <c r="AR2" s="26" t="s">
        <v>191</v>
      </c>
      <c r="AS2" s="26" t="s">
        <v>191</v>
      </c>
      <c r="AT2" s="26" t="s">
        <v>191</v>
      </c>
      <c r="AU2" s="26" t="s">
        <v>191</v>
      </c>
      <c r="AV2" s="26" t="s">
        <v>191</v>
      </c>
      <c r="AW2" s="26" t="s">
        <v>191</v>
      </c>
      <c r="AX2" s="26" t="s">
        <v>191</v>
      </c>
      <c r="AY2" s="26" t="s">
        <v>191</v>
      </c>
      <c r="AZ2" s="26" t="s">
        <v>191</v>
      </c>
      <c r="BA2" s="26" t="s">
        <v>191</v>
      </c>
      <c r="BB2" s="26" t="s">
        <v>191</v>
      </c>
      <c r="BC2" s="26" t="s">
        <v>191</v>
      </c>
      <c r="BD2" s="26" t="s">
        <v>191</v>
      </c>
      <c r="BE2" s="26" t="s">
        <v>191</v>
      </c>
      <c r="BF2" s="26" t="s">
        <v>191</v>
      </c>
      <c r="BG2" s="26" t="s">
        <v>191</v>
      </c>
      <c r="BH2" s="26" t="s">
        <v>191</v>
      </c>
      <c r="BI2" s="26" t="s">
        <v>191</v>
      </c>
      <c r="BJ2" s="26" t="s">
        <v>191</v>
      </c>
      <c r="BK2" s="26" t="s">
        <v>191</v>
      </c>
      <c r="BL2" s="26" t="s">
        <v>191</v>
      </c>
      <c r="BM2" s="26" t="s">
        <v>191</v>
      </c>
      <c r="BN2" s="26" t="s">
        <v>191</v>
      </c>
      <c r="BO2" s="26" t="s">
        <v>191</v>
      </c>
      <c r="BP2" s="26" t="s">
        <v>191</v>
      </c>
      <c r="BQ2" s="26" t="s">
        <v>191</v>
      </c>
      <c r="BR2" s="26" t="s">
        <v>191</v>
      </c>
      <c r="BS2" s="26" t="s">
        <v>191</v>
      </c>
      <c r="BT2" s="26" t="s">
        <v>191</v>
      </c>
      <c r="BU2" s="26" t="s">
        <v>191</v>
      </c>
      <c r="BV2" s="26" t="s">
        <v>191</v>
      </c>
      <c r="BW2" s="26" t="s">
        <v>191</v>
      </c>
      <c r="BX2" s="26" t="s">
        <v>191</v>
      </c>
      <c r="BY2" s="26" t="s">
        <v>191</v>
      </c>
      <c r="BZ2" s="26" t="s">
        <v>191</v>
      </c>
      <c r="CA2" s="26" t="s">
        <v>191</v>
      </c>
      <c r="CB2" s="26" t="s">
        <v>191</v>
      </c>
      <c r="CC2" s="26" t="s">
        <v>191</v>
      </c>
      <c r="CD2" s="26" t="s">
        <v>191</v>
      </c>
      <c r="CE2" s="26" t="s">
        <v>191</v>
      </c>
      <c r="CF2" s="26" t="s">
        <v>191</v>
      </c>
      <c r="CG2" s="26" t="s">
        <v>191</v>
      </c>
      <c r="CH2" s="26" t="s">
        <v>191</v>
      </c>
      <c r="CI2" s="26" t="s">
        <v>191</v>
      </c>
      <c r="CJ2" s="26" t="s">
        <v>191</v>
      </c>
      <c r="CK2" s="26" t="s">
        <v>191</v>
      </c>
      <c r="CL2" s="26" t="s">
        <v>191</v>
      </c>
      <c r="CM2" s="26" t="s">
        <v>191</v>
      </c>
      <c r="CN2" s="26" t="s">
        <v>191</v>
      </c>
      <c r="CO2" s="26" t="s">
        <v>191</v>
      </c>
      <c r="CP2" s="26" t="s">
        <v>191</v>
      </c>
      <c r="CQ2" s="26" t="s">
        <v>191</v>
      </c>
      <c r="CR2" s="26" t="s">
        <v>191</v>
      </c>
      <c r="CS2" s="26" t="s">
        <v>191</v>
      </c>
      <c r="CT2" s="26" t="s">
        <v>191</v>
      </c>
      <c r="CU2" s="26" t="s">
        <v>191</v>
      </c>
      <c r="CV2" s="26" t="s">
        <v>191</v>
      </c>
      <c r="CW2" s="26" t="s">
        <v>191</v>
      </c>
      <c r="CX2" s="26" t="s">
        <v>191</v>
      </c>
      <c r="CY2" s="26" t="s">
        <v>191</v>
      </c>
      <c r="CZ2" s="26" t="s">
        <v>191</v>
      </c>
      <c r="DA2" s="26" t="s">
        <v>191</v>
      </c>
      <c r="DB2" s="26" t="s">
        <v>191</v>
      </c>
      <c r="DC2" s="26" t="s">
        <v>191</v>
      </c>
      <c r="DD2" s="26" t="s">
        <v>191</v>
      </c>
      <c r="DE2" s="26" t="s">
        <v>191</v>
      </c>
      <c r="DF2" s="26" t="s">
        <v>191</v>
      </c>
      <c r="DG2" s="26" t="s">
        <v>191</v>
      </c>
      <c r="DH2" s="26" t="s">
        <v>191</v>
      </c>
      <c r="DI2" s="26" t="s">
        <v>191</v>
      </c>
      <c r="DJ2" s="26" t="s">
        <v>191</v>
      </c>
      <c r="DK2" s="26" t="s">
        <v>191</v>
      </c>
      <c r="DL2" s="26" t="s">
        <v>191</v>
      </c>
      <c r="DM2" s="26" t="s">
        <v>191</v>
      </c>
      <c r="DN2" s="26" t="s">
        <v>191</v>
      </c>
      <c r="DO2" s="26" t="s">
        <v>191</v>
      </c>
      <c r="DP2" s="26" t="s">
        <v>191</v>
      </c>
      <c r="DQ2" s="26" t="s">
        <v>191</v>
      </c>
      <c r="DR2" s="26" t="s">
        <v>191</v>
      </c>
      <c r="DS2" s="26" t="s">
        <v>191</v>
      </c>
      <c r="DT2" s="26" t="s">
        <v>191</v>
      </c>
      <c r="DU2" s="26" t="s">
        <v>191</v>
      </c>
      <c r="DV2" s="26" t="s">
        <v>191</v>
      </c>
      <c r="DW2" s="26" t="s">
        <v>191</v>
      </c>
      <c r="DX2" s="26" t="s">
        <v>191</v>
      </c>
      <c r="DY2" s="26" t="s">
        <v>191</v>
      </c>
      <c r="DZ2" s="26" t="s">
        <v>191</v>
      </c>
      <c r="EA2" s="26" t="s">
        <v>191</v>
      </c>
      <c r="EB2" s="26" t="s">
        <v>191</v>
      </c>
      <c r="EC2" s="26" t="s">
        <v>191</v>
      </c>
      <c r="ED2" s="26" t="s">
        <v>191</v>
      </c>
      <c r="EE2" s="26" t="s">
        <v>191</v>
      </c>
      <c r="EF2" s="26" t="s">
        <v>191</v>
      </c>
      <c r="EG2" s="26" t="s">
        <v>191</v>
      </c>
      <c r="EH2" s="26" t="s">
        <v>191</v>
      </c>
      <c r="EI2" s="26" t="s">
        <v>191</v>
      </c>
      <c r="EJ2" s="26" t="s">
        <v>191</v>
      </c>
      <c r="EK2" s="26" t="s">
        <v>191</v>
      </c>
      <c r="EL2" s="26" t="s">
        <v>191</v>
      </c>
      <c r="EM2" s="26" t="s">
        <v>191</v>
      </c>
      <c r="EN2" s="26" t="s">
        <v>191</v>
      </c>
      <c r="EO2" s="26" t="s">
        <v>191</v>
      </c>
      <c r="EP2" s="26" t="s">
        <v>191</v>
      </c>
      <c r="EQ2" s="26" t="s">
        <v>191</v>
      </c>
      <c r="ER2" s="26" t="s">
        <v>191</v>
      </c>
      <c r="ES2" s="26" t="s">
        <v>191</v>
      </c>
      <c r="ET2" s="26" t="s">
        <v>191</v>
      </c>
      <c r="EU2" s="26" t="s">
        <v>191</v>
      </c>
      <c r="EV2" s="26" t="s">
        <v>191</v>
      </c>
      <c r="EW2" s="26" t="s">
        <v>191</v>
      </c>
      <c r="EX2" s="26" t="s">
        <v>191</v>
      </c>
      <c r="EY2" s="26" t="s">
        <v>191</v>
      </c>
      <c r="EZ2" s="26" t="s">
        <v>191</v>
      </c>
      <c r="FA2" s="26" t="s">
        <v>191</v>
      </c>
      <c r="FB2" s="26" t="s">
        <v>191</v>
      </c>
      <c r="FC2" s="26" t="s">
        <v>191</v>
      </c>
      <c r="FD2" s="26" t="s">
        <v>191</v>
      </c>
      <c r="FE2" s="26" t="s">
        <v>191</v>
      </c>
      <c r="FF2" s="26" t="s">
        <v>191</v>
      </c>
      <c r="FG2" s="26" t="s">
        <v>191</v>
      </c>
      <c r="FH2" s="26" t="s">
        <v>191</v>
      </c>
      <c r="FI2" s="26" t="s">
        <v>191</v>
      </c>
      <c r="FJ2" s="26" t="s">
        <v>191</v>
      </c>
      <c r="FK2" s="26" t="s">
        <v>191</v>
      </c>
      <c r="FL2" s="26" t="s">
        <v>191</v>
      </c>
      <c r="FM2" s="26" t="s">
        <v>191</v>
      </c>
      <c r="FN2" s="26" t="s">
        <v>191</v>
      </c>
      <c r="FO2" s="26" t="s">
        <v>191</v>
      </c>
      <c r="FP2" s="26" t="s">
        <v>191</v>
      </c>
      <c r="FQ2" s="26" t="s">
        <v>191</v>
      </c>
      <c r="FR2" s="26" t="s">
        <v>191</v>
      </c>
      <c r="FS2" s="26" t="s">
        <v>191</v>
      </c>
      <c r="FT2" s="26" t="s">
        <v>191</v>
      </c>
      <c r="FU2" s="26" t="s">
        <v>191</v>
      </c>
      <c r="FV2" s="26" t="s">
        <v>191</v>
      </c>
      <c r="FW2" s="26" t="s">
        <v>191</v>
      </c>
      <c r="FX2" s="26" t="s">
        <v>191</v>
      </c>
      <c r="FY2" s="26" t="s">
        <v>191</v>
      </c>
      <c r="FZ2" s="26" t="s">
        <v>191</v>
      </c>
      <c r="GA2" s="26" t="s">
        <v>191</v>
      </c>
      <c r="GB2" s="26" t="s">
        <v>191</v>
      </c>
      <c r="GC2" s="26" t="s">
        <v>191</v>
      </c>
      <c r="GD2" s="26" t="s">
        <v>191</v>
      </c>
    </row>
    <row r="3" spans="1:186" s="41" customFormat="1">
      <c r="A3" s="452" t="s">
        <v>258</v>
      </c>
      <c r="B3" s="457"/>
      <c r="C3" s="457" t="s">
        <v>186</v>
      </c>
      <c r="D3" s="457" t="s">
        <v>76</v>
      </c>
      <c r="E3" s="457" t="s">
        <v>68</v>
      </c>
      <c r="F3" s="457" t="s">
        <v>78</v>
      </c>
      <c r="G3" s="26" t="s">
        <v>191</v>
      </c>
      <c r="H3" s="26" t="s">
        <v>191</v>
      </c>
      <c r="I3" s="26" t="s">
        <v>191</v>
      </c>
      <c r="J3" s="26" t="s">
        <v>191</v>
      </c>
      <c r="K3" s="26" t="s">
        <v>191</v>
      </c>
      <c r="L3" s="26" t="s">
        <v>191</v>
      </c>
      <c r="M3" s="26" t="s">
        <v>191</v>
      </c>
      <c r="N3" s="26" t="s">
        <v>191</v>
      </c>
      <c r="O3" s="26" t="s">
        <v>191</v>
      </c>
      <c r="P3" s="26" t="s">
        <v>191</v>
      </c>
      <c r="Q3" s="26" t="s">
        <v>191</v>
      </c>
      <c r="R3" s="26" t="s">
        <v>191</v>
      </c>
      <c r="S3" s="26" t="s">
        <v>191</v>
      </c>
      <c r="T3" s="26" t="s">
        <v>191</v>
      </c>
      <c r="U3" s="26" t="s">
        <v>191</v>
      </c>
      <c r="V3" s="26" t="s">
        <v>191</v>
      </c>
      <c r="W3" s="26" t="s">
        <v>191</v>
      </c>
      <c r="X3" s="26" t="s">
        <v>191</v>
      </c>
      <c r="Y3" s="26" t="s">
        <v>191</v>
      </c>
      <c r="Z3" s="26" t="s">
        <v>191</v>
      </c>
      <c r="AA3" s="26" t="s">
        <v>191</v>
      </c>
      <c r="AB3" s="26" t="s">
        <v>191</v>
      </c>
      <c r="AC3" s="26" t="s">
        <v>191</v>
      </c>
      <c r="AD3" s="26" t="s">
        <v>191</v>
      </c>
      <c r="AE3" s="26" t="s">
        <v>191</v>
      </c>
      <c r="AF3" s="26" t="s">
        <v>191</v>
      </c>
      <c r="AG3" s="26" t="s">
        <v>191</v>
      </c>
      <c r="AH3" s="26" t="s">
        <v>191</v>
      </c>
      <c r="AI3" s="26" t="s">
        <v>191</v>
      </c>
      <c r="AJ3" s="26" t="s">
        <v>191</v>
      </c>
      <c r="AK3" s="26" t="s">
        <v>191</v>
      </c>
      <c r="AL3" s="26" t="s">
        <v>191</v>
      </c>
      <c r="AM3" s="26" t="s">
        <v>191</v>
      </c>
      <c r="AN3" s="26" t="s">
        <v>191</v>
      </c>
      <c r="AO3" s="26" t="s">
        <v>191</v>
      </c>
      <c r="AP3" s="26" t="s">
        <v>191</v>
      </c>
      <c r="AQ3" s="26" t="s">
        <v>191</v>
      </c>
      <c r="AR3" s="26" t="s">
        <v>191</v>
      </c>
      <c r="AS3" s="26" t="s">
        <v>191</v>
      </c>
      <c r="AT3" s="26" t="s">
        <v>191</v>
      </c>
      <c r="AU3" s="26" t="s">
        <v>191</v>
      </c>
      <c r="AV3" s="26" t="s">
        <v>191</v>
      </c>
      <c r="AW3" s="26" t="s">
        <v>191</v>
      </c>
      <c r="AX3" s="26" t="s">
        <v>191</v>
      </c>
      <c r="AY3" s="26" t="s">
        <v>191</v>
      </c>
      <c r="AZ3" s="26" t="s">
        <v>191</v>
      </c>
      <c r="BA3" s="26" t="s">
        <v>191</v>
      </c>
      <c r="BB3" s="26" t="s">
        <v>191</v>
      </c>
      <c r="BC3" s="26" t="s">
        <v>191</v>
      </c>
      <c r="BD3" s="26" t="s">
        <v>191</v>
      </c>
      <c r="BE3" s="26" t="s">
        <v>191</v>
      </c>
      <c r="BF3" s="26" t="s">
        <v>191</v>
      </c>
      <c r="BG3" s="26" t="s">
        <v>191</v>
      </c>
      <c r="BH3" s="26" t="s">
        <v>191</v>
      </c>
      <c r="BI3" s="26" t="s">
        <v>191</v>
      </c>
      <c r="BJ3" s="26" t="s">
        <v>191</v>
      </c>
      <c r="BK3" s="26" t="s">
        <v>191</v>
      </c>
      <c r="BL3" s="26" t="s">
        <v>191</v>
      </c>
      <c r="BM3" s="26" t="s">
        <v>191</v>
      </c>
      <c r="BN3" s="26" t="s">
        <v>191</v>
      </c>
      <c r="BO3" s="26" t="s">
        <v>191</v>
      </c>
      <c r="BP3" s="26" t="s">
        <v>191</v>
      </c>
      <c r="BQ3" s="26" t="s">
        <v>191</v>
      </c>
      <c r="BR3" s="26" t="s">
        <v>191</v>
      </c>
      <c r="BS3" s="26" t="s">
        <v>191</v>
      </c>
      <c r="BT3" s="26" t="s">
        <v>191</v>
      </c>
      <c r="BU3" s="26" t="s">
        <v>191</v>
      </c>
      <c r="BV3" s="26" t="s">
        <v>191</v>
      </c>
      <c r="BW3" s="26" t="s">
        <v>191</v>
      </c>
      <c r="BX3" s="26" t="s">
        <v>191</v>
      </c>
      <c r="BY3" s="26" t="s">
        <v>191</v>
      </c>
      <c r="BZ3" s="26" t="s">
        <v>191</v>
      </c>
      <c r="CA3" s="26" t="s">
        <v>191</v>
      </c>
      <c r="CB3" s="26" t="s">
        <v>191</v>
      </c>
      <c r="CC3" s="26" t="s">
        <v>191</v>
      </c>
      <c r="CD3" s="26" t="s">
        <v>191</v>
      </c>
      <c r="CE3" s="26" t="s">
        <v>191</v>
      </c>
      <c r="CF3" s="26" t="s">
        <v>191</v>
      </c>
      <c r="CG3" s="26" t="s">
        <v>191</v>
      </c>
      <c r="CH3" s="26" t="s">
        <v>191</v>
      </c>
      <c r="CI3" s="26" t="s">
        <v>191</v>
      </c>
      <c r="CJ3" s="26" t="s">
        <v>191</v>
      </c>
      <c r="CK3" s="26" t="s">
        <v>191</v>
      </c>
      <c r="CL3" s="26" t="s">
        <v>191</v>
      </c>
      <c r="CM3" s="26" t="s">
        <v>191</v>
      </c>
      <c r="CN3" s="26" t="s">
        <v>191</v>
      </c>
      <c r="CO3" s="26" t="s">
        <v>191</v>
      </c>
      <c r="CP3" s="26" t="s">
        <v>191</v>
      </c>
      <c r="CQ3" s="26" t="s">
        <v>191</v>
      </c>
      <c r="CR3" s="26" t="s">
        <v>191</v>
      </c>
      <c r="CS3" s="26" t="s">
        <v>191</v>
      </c>
      <c r="CT3" s="26" t="s">
        <v>191</v>
      </c>
      <c r="CU3" s="26" t="s">
        <v>191</v>
      </c>
      <c r="CV3" s="26" t="s">
        <v>191</v>
      </c>
      <c r="CW3" s="26" t="s">
        <v>191</v>
      </c>
      <c r="CX3" s="26" t="s">
        <v>191</v>
      </c>
      <c r="CY3" s="26" t="s">
        <v>191</v>
      </c>
      <c r="CZ3" s="26" t="s">
        <v>191</v>
      </c>
      <c r="DA3" s="26" t="s">
        <v>191</v>
      </c>
      <c r="DB3" s="26" t="s">
        <v>191</v>
      </c>
      <c r="DC3" s="26" t="s">
        <v>191</v>
      </c>
      <c r="DD3" s="26" t="s">
        <v>191</v>
      </c>
      <c r="DE3" s="26" t="s">
        <v>191</v>
      </c>
      <c r="DF3" s="26" t="s">
        <v>191</v>
      </c>
      <c r="DG3" s="26" t="s">
        <v>191</v>
      </c>
      <c r="DH3" s="26" t="s">
        <v>191</v>
      </c>
      <c r="DI3" s="26" t="s">
        <v>191</v>
      </c>
      <c r="DJ3" s="26" t="s">
        <v>191</v>
      </c>
      <c r="DK3" s="26" t="s">
        <v>191</v>
      </c>
      <c r="DL3" s="26" t="s">
        <v>191</v>
      </c>
      <c r="DM3" s="26" t="s">
        <v>191</v>
      </c>
      <c r="DN3" s="26" t="s">
        <v>191</v>
      </c>
      <c r="DO3" s="26" t="s">
        <v>191</v>
      </c>
      <c r="DP3" s="26" t="s">
        <v>191</v>
      </c>
      <c r="DQ3" s="26" t="s">
        <v>191</v>
      </c>
      <c r="DR3" s="26" t="s">
        <v>191</v>
      </c>
      <c r="DS3" s="26" t="s">
        <v>191</v>
      </c>
      <c r="DT3" s="26" t="s">
        <v>191</v>
      </c>
      <c r="DU3" s="26" t="s">
        <v>191</v>
      </c>
      <c r="DV3" s="26" t="s">
        <v>191</v>
      </c>
      <c r="DW3" s="26" t="s">
        <v>191</v>
      </c>
      <c r="DX3" s="26" t="s">
        <v>191</v>
      </c>
      <c r="DY3" s="26" t="s">
        <v>191</v>
      </c>
      <c r="DZ3" s="26" t="s">
        <v>191</v>
      </c>
      <c r="EA3" s="26" t="s">
        <v>191</v>
      </c>
      <c r="EB3" s="26" t="s">
        <v>191</v>
      </c>
      <c r="EC3" s="26" t="s">
        <v>191</v>
      </c>
      <c r="ED3" s="26" t="s">
        <v>191</v>
      </c>
      <c r="EE3" s="26" t="s">
        <v>191</v>
      </c>
      <c r="EF3" s="26" t="s">
        <v>191</v>
      </c>
      <c r="EG3" s="26" t="s">
        <v>191</v>
      </c>
      <c r="EH3" s="26" t="s">
        <v>191</v>
      </c>
      <c r="EI3" s="26" t="s">
        <v>191</v>
      </c>
      <c r="EJ3" s="26" t="s">
        <v>191</v>
      </c>
      <c r="EK3" s="26" t="s">
        <v>191</v>
      </c>
      <c r="EL3" s="26" t="s">
        <v>191</v>
      </c>
      <c r="EM3" s="26" t="s">
        <v>191</v>
      </c>
      <c r="EN3" s="26" t="s">
        <v>191</v>
      </c>
      <c r="EO3" s="26" t="s">
        <v>191</v>
      </c>
      <c r="EP3" s="26" t="s">
        <v>191</v>
      </c>
      <c r="EQ3" s="26" t="s">
        <v>191</v>
      </c>
      <c r="ER3" s="26" t="s">
        <v>191</v>
      </c>
      <c r="ES3" s="26" t="s">
        <v>191</v>
      </c>
      <c r="ET3" s="26" t="s">
        <v>191</v>
      </c>
      <c r="EU3" s="26" t="s">
        <v>191</v>
      </c>
      <c r="EV3" s="26" t="s">
        <v>191</v>
      </c>
      <c r="EW3" s="26" t="s">
        <v>191</v>
      </c>
      <c r="EX3" s="26" t="s">
        <v>191</v>
      </c>
      <c r="EY3" s="26" t="s">
        <v>191</v>
      </c>
      <c r="EZ3" s="26" t="s">
        <v>191</v>
      </c>
      <c r="FA3" s="26" t="s">
        <v>191</v>
      </c>
      <c r="FB3" s="26" t="s">
        <v>191</v>
      </c>
      <c r="FC3" s="26" t="s">
        <v>191</v>
      </c>
      <c r="FD3" s="26" t="s">
        <v>191</v>
      </c>
      <c r="FE3" s="26" t="s">
        <v>191</v>
      </c>
      <c r="FF3" s="26" t="s">
        <v>191</v>
      </c>
      <c r="FG3" s="26" t="s">
        <v>191</v>
      </c>
      <c r="FH3" s="26" t="s">
        <v>191</v>
      </c>
      <c r="FI3" s="26" t="s">
        <v>191</v>
      </c>
      <c r="FJ3" s="26" t="s">
        <v>191</v>
      </c>
      <c r="FK3" s="26" t="s">
        <v>191</v>
      </c>
      <c r="FL3" s="26" t="s">
        <v>191</v>
      </c>
      <c r="FM3" s="26" t="s">
        <v>191</v>
      </c>
      <c r="FN3" s="26" t="s">
        <v>191</v>
      </c>
      <c r="FO3" s="26" t="s">
        <v>191</v>
      </c>
      <c r="FP3" s="26" t="s">
        <v>191</v>
      </c>
      <c r="FQ3" s="26" t="s">
        <v>191</v>
      </c>
      <c r="FR3" s="26" t="s">
        <v>191</v>
      </c>
      <c r="FS3" s="26" t="s">
        <v>191</v>
      </c>
      <c r="FT3" s="26" t="s">
        <v>191</v>
      </c>
      <c r="FU3" s="26" t="s">
        <v>191</v>
      </c>
      <c r="FV3" s="26" t="s">
        <v>191</v>
      </c>
      <c r="FW3" s="26" t="s">
        <v>191</v>
      </c>
      <c r="FX3" s="26" t="s">
        <v>191</v>
      </c>
      <c r="FY3" s="26" t="s">
        <v>191</v>
      </c>
      <c r="FZ3" s="26" t="s">
        <v>191</v>
      </c>
      <c r="GA3" s="26" t="s">
        <v>191</v>
      </c>
      <c r="GB3" s="26" t="s">
        <v>191</v>
      </c>
      <c r="GC3" s="26" t="s">
        <v>191</v>
      </c>
      <c r="GD3" s="26" t="s">
        <v>191</v>
      </c>
    </row>
    <row r="4" spans="1:186" s="41" customFormat="1">
      <c r="A4" s="452" t="s">
        <v>258</v>
      </c>
      <c r="B4" s="457"/>
      <c r="C4" s="457" t="s">
        <v>186</v>
      </c>
      <c r="D4" s="457" t="s">
        <v>76</v>
      </c>
      <c r="E4" s="457" t="s">
        <v>68</v>
      </c>
      <c r="F4" s="457" t="s">
        <v>79</v>
      </c>
      <c r="G4" s="26">
        <v>1.91</v>
      </c>
      <c r="H4" s="26">
        <v>1.91</v>
      </c>
      <c r="I4" s="26">
        <v>1.91</v>
      </c>
      <c r="J4" s="26">
        <v>1.94</v>
      </c>
      <c r="K4" s="26">
        <v>1.94</v>
      </c>
      <c r="L4" s="26">
        <v>1.94</v>
      </c>
      <c r="M4" s="26">
        <v>1.98</v>
      </c>
      <c r="N4" s="26">
        <v>1.98</v>
      </c>
      <c r="O4" s="26">
        <v>1.98</v>
      </c>
      <c r="P4" s="26">
        <v>2.0099999999999998</v>
      </c>
      <c r="Q4" s="26">
        <v>2.0099999999999998</v>
      </c>
      <c r="R4" s="26">
        <v>2.0099999999999998</v>
      </c>
      <c r="S4" s="26">
        <v>2.16</v>
      </c>
      <c r="T4" s="26">
        <v>2.16</v>
      </c>
      <c r="U4" s="26">
        <v>2.16</v>
      </c>
      <c r="V4" s="26">
        <v>2.1800000000000002</v>
      </c>
      <c r="W4" s="26">
        <v>2.1800000000000002</v>
      </c>
      <c r="X4" s="26">
        <v>2.1800000000000002</v>
      </c>
      <c r="Y4" s="26">
        <v>2.2000000000000002</v>
      </c>
      <c r="Z4" s="26">
        <v>2.2000000000000002</v>
      </c>
      <c r="AA4" s="26">
        <v>2.2000000000000002</v>
      </c>
      <c r="AB4" s="26">
        <v>2.2799999999999998</v>
      </c>
      <c r="AC4" s="26">
        <v>2.2799999999999998</v>
      </c>
      <c r="AD4" s="26">
        <v>2.2799999999999998</v>
      </c>
      <c r="AE4" s="26">
        <v>2.35</v>
      </c>
      <c r="AF4" s="26">
        <v>2.35</v>
      </c>
      <c r="AG4" s="26">
        <v>2.35</v>
      </c>
      <c r="AH4" s="26">
        <v>2.35</v>
      </c>
      <c r="AI4" s="26">
        <v>2.35</v>
      </c>
      <c r="AJ4" s="26">
        <v>2.35</v>
      </c>
      <c r="AK4" s="26">
        <v>2.35</v>
      </c>
      <c r="AL4" s="26">
        <v>2.35</v>
      </c>
      <c r="AM4" s="26">
        <v>2.35</v>
      </c>
      <c r="AN4" s="26">
        <v>2.37</v>
      </c>
      <c r="AO4" s="26">
        <v>2.37</v>
      </c>
      <c r="AP4" s="26">
        <v>2.37</v>
      </c>
      <c r="AQ4" s="26">
        <v>2.42</v>
      </c>
      <c r="AR4" s="26">
        <v>2.42</v>
      </c>
      <c r="AS4" s="26">
        <v>2.42</v>
      </c>
      <c r="AT4" s="26">
        <v>2.42</v>
      </c>
      <c r="AU4" s="26">
        <v>2.42</v>
      </c>
      <c r="AV4" s="26">
        <v>2.42</v>
      </c>
      <c r="AW4" s="26">
        <v>2.42</v>
      </c>
      <c r="AX4" s="26">
        <v>2.42</v>
      </c>
      <c r="AY4" s="26">
        <v>2.42</v>
      </c>
      <c r="AZ4" s="26">
        <v>2.42</v>
      </c>
      <c r="BA4" s="26">
        <v>2.42</v>
      </c>
      <c r="BB4" s="26">
        <v>2.42</v>
      </c>
      <c r="BC4" s="26">
        <v>2.58</v>
      </c>
      <c r="BD4" s="26">
        <v>2.58</v>
      </c>
      <c r="BE4" s="26">
        <v>2.58</v>
      </c>
      <c r="BF4" s="26">
        <v>2.58</v>
      </c>
      <c r="BG4" s="26">
        <v>2.58</v>
      </c>
      <c r="BH4" s="26">
        <v>2.58</v>
      </c>
      <c r="BI4" s="26">
        <v>2.58</v>
      </c>
      <c r="BJ4" s="26">
        <v>2.58</v>
      </c>
      <c r="BK4" s="26">
        <v>2.58</v>
      </c>
      <c r="BL4" s="26">
        <v>2.58</v>
      </c>
      <c r="BM4" s="26">
        <v>2.58</v>
      </c>
      <c r="BN4" s="26">
        <v>2.58</v>
      </c>
      <c r="BO4" s="26">
        <v>2.68</v>
      </c>
      <c r="BP4" s="26">
        <v>2.68</v>
      </c>
      <c r="BQ4" s="26">
        <v>2.68</v>
      </c>
      <c r="BR4" s="26">
        <v>2.68</v>
      </c>
      <c r="BS4" s="26">
        <v>2.68</v>
      </c>
      <c r="BT4" s="26">
        <v>2.68</v>
      </c>
      <c r="BU4" s="26">
        <v>2.68</v>
      </c>
      <c r="BV4" s="26">
        <v>2.68</v>
      </c>
      <c r="BW4" s="26">
        <v>2.68</v>
      </c>
      <c r="BX4" s="26">
        <v>2.68</v>
      </c>
      <c r="BY4" s="26">
        <v>2.68</v>
      </c>
      <c r="BZ4" s="26">
        <v>2.68</v>
      </c>
      <c r="CA4" s="26">
        <v>2.78</v>
      </c>
      <c r="CB4" s="26">
        <v>2.78</v>
      </c>
      <c r="CC4" s="26">
        <v>2.78</v>
      </c>
      <c r="CD4" s="26">
        <v>2.78</v>
      </c>
      <c r="CE4" s="26">
        <v>2.78</v>
      </c>
      <c r="CF4" s="26">
        <v>2.78</v>
      </c>
      <c r="CG4" s="26">
        <v>2.78</v>
      </c>
      <c r="CH4" s="26">
        <v>2.78</v>
      </c>
      <c r="CI4" s="26">
        <v>2.78</v>
      </c>
      <c r="CJ4" s="26">
        <v>2.78</v>
      </c>
      <c r="CK4" s="26">
        <v>2.78</v>
      </c>
      <c r="CL4" s="26">
        <v>2.78</v>
      </c>
      <c r="CM4" s="26">
        <v>2.94</v>
      </c>
      <c r="CN4" s="26">
        <v>2.94</v>
      </c>
      <c r="CO4" s="26">
        <v>2.94</v>
      </c>
      <c r="CP4" s="26">
        <v>2.94</v>
      </c>
      <c r="CQ4" s="26">
        <v>2.94</v>
      </c>
      <c r="CR4" s="26">
        <v>2.94</v>
      </c>
      <c r="CS4" s="26">
        <v>2.94</v>
      </c>
      <c r="CT4" s="26">
        <v>2.94</v>
      </c>
      <c r="CU4" s="26">
        <v>2.94</v>
      </c>
      <c r="CV4" s="26">
        <v>2.94</v>
      </c>
      <c r="CW4" s="26">
        <v>2.94</v>
      </c>
      <c r="CX4" s="26">
        <v>2.94</v>
      </c>
      <c r="CY4" s="26">
        <v>3.08</v>
      </c>
      <c r="CZ4" s="26">
        <v>3.08</v>
      </c>
      <c r="DA4" s="26">
        <v>3.08</v>
      </c>
      <c r="DB4" s="26">
        <v>3.08</v>
      </c>
      <c r="DC4" s="26">
        <v>3.08</v>
      </c>
      <c r="DD4" s="26">
        <v>3.08</v>
      </c>
      <c r="DE4" s="26">
        <v>3.08</v>
      </c>
      <c r="DF4" s="26">
        <v>3.08</v>
      </c>
      <c r="DG4" s="26">
        <v>3.08</v>
      </c>
      <c r="DH4" s="26">
        <v>3.08</v>
      </c>
      <c r="DI4" s="26">
        <v>3.08</v>
      </c>
      <c r="DJ4" s="26">
        <v>3.08</v>
      </c>
      <c r="DK4" s="26">
        <v>3.22</v>
      </c>
      <c r="DL4" s="26">
        <v>3.22</v>
      </c>
      <c r="DM4" s="26">
        <v>3.22</v>
      </c>
      <c r="DN4" s="26">
        <v>3.22</v>
      </c>
      <c r="DO4" s="26">
        <v>3.22</v>
      </c>
      <c r="DP4" s="26">
        <v>3.22</v>
      </c>
      <c r="DQ4" s="26">
        <v>3.22</v>
      </c>
      <c r="DR4" s="26">
        <v>3.22</v>
      </c>
      <c r="DS4" s="26">
        <v>3.22</v>
      </c>
      <c r="DT4" s="26">
        <v>3.22</v>
      </c>
      <c r="DU4" s="26">
        <v>3.22</v>
      </c>
      <c r="DV4" s="26">
        <v>3.22</v>
      </c>
      <c r="DW4" s="26">
        <v>3.11</v>
      </c>
      <c r="DX4" s="26">
        <v>3.11</v>
      </c>
      <c r="DY4" s="26">
        <v>3.11</v>
      </c>
      <c r="DZ4" s="26">
        <v>3.11</v>
      </c>
      <c r="EA4" s="26">
        <v>3.11</v>
      </c>
      <c r="EB4" s="26">
        <v>3.11</v>
      </c>
      <c r="EC4" s="26">
        <v>3.11</v>
      </c>
      <c r="ED4" s="26">
        <v>3.11</v>
      </c>
      <c r="EE4" s="26">
        <v>3.11</v>
      </c>
      <c r="EF4" s="26">
        <v>3.11</v>
      </c>
      <c r="EG4" s="26">
        <v>3.11</v>
      </c>
      <c r="EH4" s="26">
        <v>3.11</v>
      </c>
      <c r="EI4" s="26">
        <v>3.23</v>
      </c>
      <c r="EJ4" s="26">
        <v>3.23</v>
      </c>
      <c r="EK4" s="26">
        <v>3.23</v>
      </c>
      <c r="EL4" s="26">
        <v>3.23</v>
      </c>
      <c r="EM4" s="26">
        <v>3.23</v>
      </c>
      <c r="EN4" s="26">
        <v>3.23</v>
      </c>
      <c r="EO4" s="26">
        <v>3.23</v>
      </c>
      <c r="EP4" s="26">
        <v>3.23</v>
      </c>
      <c r="EQ4" s="26">
        <v>3.23</v>
      </c>
      <c r="ER4" s="26">
        <v>3.23</v>
      </c>
      <c r="ES4" s="26">
        <v>3.23</v>
      </c>
      <c r="ET4" s="26">
        <v>3.23</v>
      </c>
      <c r="EU4" s="26">
        <v>3.42</v>
      </c>
      <c r="EV4" s="26">
        <v>3.42</v>
      </c>
      <c r="EW4" s="26">
        <v>3.42</v>
      </c>
      <c r="EX4" s="26">
        <v>3.42</v>
      </c>
      <c r="EY4" s="26">
        <v>3.42</v>
      </c>
      <c r="EZ4" s="26">
        <v>3.42</v>
      </c>
      <c r="FA4" s="26">
        <v>3.42</v>
      </c>
      <c r="FB4" s="26">
        <v>3.42</v>
      </c>
      <c r="FC4" s="26">
        <v>3.42</v>
      </c>
      <c r="FD4" s="26">
        <v>3.42</v>
      </c>
      <c r="FE4" s="26">
        <v>3.42</v>
      </c>
      <c r="FF4" s="26">
        <v>3.42</v>
      </c>
      <c r="FG4" s="26">
        <v>3.81</v>
      </c>
      <c r="FH4" s="26">
        <v>3.81</v>
      </c>
      <c r="FI4" s="26">
        <v>3.81</v>
      </c>
      <c r="FJ4" s="26">
        <v>3.81</v>
      </c>
      <c r="FK4" s="26">
        <v>3.81</v>
      </c>
      <c r="FL4" s="26">
        <v>3.81</v>
      </c>
      <c r="FM4" s="26">
        <v>3.81</v>
      </c>
      <c r="FN4" s="26">
        <v>3.81</v>
      </c>
      <c r="FO4" s="26">
        <v>3.81</v>
      </c>
      <c r="FP4" s="26">
        <v>3.81</v>
      </c>
      <c r="FQ4" s="26">
        <v>3.81</v>
      </c>
      <c r="FR4" s="26">
        <v>3.81</v>
      </c>
      <c r="FS4" s="26">
        <v>3.93</v>
      </c>
      <c r="FT4" s="26">
        <v>3.93</v>
      </c>
      <c r="FU4" s="26">
        <v>3.93</v>
      </c>
      <c r="FV4" s="26">
        <v>3.93</v>
      </c>
      <c r="FW4" s="26">
        <v>3.93</v>
      </c>
      <c r="FX4" s="26">
        <v>3.93</v>
      </c>
      <c r="FY4" s="26">
        <v>3.93</v>
      </c>
      <c r="FZ4" s="26">
        <v>3.93</v>
      </c>
      <c r="GA4" s="26">
        <v>3.93</v>
      </c>
      <c r="GB4" s="26">
        <v>3.93</v>
      </c>
      <c r="GC4" s="26">
        <v>3.93</v>
      </c>
      <c r="GD4" s="26">
        <v>3.93</v>
      </c>
    </row>
    <row r="5" spans="1:186" s="41" customFormat="1">
      <c r="A5" s="60"/>
      <c r="B5" s="457"/>
      <c r="C5" s="457"/>
      <c r="D5" s="457"/>
      <c r="E5" s="457"/>
      <c r="F5" s="457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</row>
    <row r="6" spans="1:186" s="41" customFormat="1">
      <c r="A6" s="452" t="s">
        <v>259</v>
      </c>
      <c r="B6" s="457"/>
      <c r="C6" s="457" t="s">
        <v>187</v>
      </c>
      <c r="D6" s="457" t="s">
        <v>76</v>
      </c>
      <c r="E6" s="457" t="s">
        <v>68</v>
      </c>
      <c r="F6" s="457" t="s">
        <v>77</v>
      </c>
      <c r="G6" s="26" t="s">
        <v>191</v>
      </c>
      <c r="H6" s="26" t="s">
        <v>191</v>
      </c>
      <c r="I6" s="26" t="s">
        <v>191</v>
      </c>
      <c r="J6" s="26" t="s">
        <v>191</v>
      </c>
      <c r="K6" s="26" t="s">
        <v>191</v>
      </c>
      <c r="L6" s="26" t="s">
        <v>191</v>
      </c>
      <c r="M6" s="26" t="s">
        <v>191</v>
      </c>
      <c r="N6" s="26" t="s">
        <v>191</v>
      </c>
      <c r="O6" s="26" t="s">
        <v>191</v>
      </c>
      <c r="P6" s="26" t="s">
        <v>191</v>
      </c>
      <c r="Q6" s="26" t="s">
        <v>191</v>
      </c>
      <c r="R6" s="26" t="s">
        <v>191</v>
      </c>
      <c r="S6" s="26" t="s">
        <v>191</v>
      </c>
      <c r="T6" s="26" t="s">
        <v>191</v>
      </c>
      <c r="U6" s="26" t="s">
        <v>191</v>
      </c>
      <c r="V6" s="26" t="s">
        <v>191</v>
      </c>
      <c r="W6" s="26" t="s">
        <v>191</v>
      </c>
      <c r="X6" s="26" t="s">
        <v>191</v>
      </c>
      <c r="Y6" s="26" t="s">
        <v>191</v>
      </c>
      <c r="Z6" s="26" t="s">
        <v>191</v>
      </c>
      <c r="AA6" s="26" t="s">
        <v>191</v>
      </c>
      <c r="AB6" s="26" t="s">
        <v>191</v>
      </c>
      <c r="AC6" s="26" t="s">
        <v>191</v>
      </c>
      <c r="AD6" s="26" t="s">
        <v>191</v>
      </c>
      <c r="AE6" s="26" t="s">
        <v>191</v>
      </c>
      <c r="AF6" s="26" t="s">
        <v>191</v>
      </c>
      <c r="AG6" s="26" t="s">
        <v>191</v>
      </c>
      <c r="AH6" s="26" t="s">
        <v>191</v>
      </c>
      <c r="AI6" s="26" t="s">
        <v>191</v>
      </c>
      <c r="AJ6" s="26" t="s">
        <v>191</v>
      </c>
      <c r="AK6" s="26" t="s">
        <v>191</v>
      </c>
      <c r="AL6" s="26" t="s">
        <v>191</v>
      </c>
      <c r="AM6" s="26" t="s">
        <v>191</v>
      </c>
      <c r="AN6" s="26" t="s">
        <v>191</v>
      </c>
      <c r="AO6" s="26" t="s">
        <v>191</v>
      </c>
      <c r="AP6" s="26" t="s">
        <v>191</v>
      </c>
      <c r="AQ6" s="26" t="s">
        <v>191</v>
      </c>
      <c r="AR6" s="26" t="s">
        <v>191</v>
      </c>
      <c r="AS6" s="26" t="s">
        <v>191</v>
      </c>
      <c r="AT6" s="26" t="s">
        <v>191</v>
      </c>
      <c r="AU6" s="26" t="s">
        <v>191</v>
      </c>
      <c r="AV6" s="26" t="s">
        <v>191</v>
      </c>
      <c r="AW6" s="26" t="s">
        <v>191</v>
      </c>
      <c r="AX6" s="26" t="s">
        <v>191</v>
      </c>
      <c r="AY6" s="26" t="s">
        <v>191</v>
      </c>
      <c r="AZ6" s="26" t="s">
        <v>191</v>
      </c>
      <c r="BA6" s="26" t="s">
        <v>191</v>
      </c>
      <c r="BB6" s="26" t="s">
        <v>191</v>
      </c>
      <c r="BC6" s="26" t="s">
        <v>191</v>
      </c>
      <c r="BD6" s="26" t="s">
        <v>191</v>
      </c>
      <c r="BE6" s="26" t="s">
        <v>191</v>
      </c>
      <c r="BF6" s="26" t="s">
        <v>191</v>
      </c>
      <c r="BG6" s="26" t="s">
        <v>191</v>
      </c>
      <c r="BH6" s="26" t="s">
        <v>191</v>
      </c>
      <c r="BI6" s="26" t="s">
        <v>191</v>
      </c>
      <c r="BJ6" s="26" t="s">
        <v>191</v>
      </c>
      <c r="BK6" s="26" t="s">
        <v>191</v>
      </c>
      <c r="BL6" s="26" t="s">
        <v>191</v>
      </c>
      <c r="BM6" s="26" t="s">
        <v>191</v>
      </c>
      <c r="BN6" s="26" t="s">
        <v>191</v>
      </c>
      <c r="BO6" s="26" t="s">
        <v>191</v>
      </c>
      <c r="BP6" s="26" t="s">
        <v>191</v>
      </c>
      <c r="BQ6" s="26" t="s">
        <v>191</v>
      </c>
      <c r="BR6" s="26" t="s">
        <v>191</v>
      </c>
      <c r="BS6" s="26" t="s">
        <v>191</v>
      </c>
      <c r="BT6" s="26" t="s">
        <v>191</v>
      </c>
      <c r="BU6" s="26" t="s">
        <v>191</v>
      </c>
      <c r="BV6" s="26" t="s">
        <v>191</v>
      </c>
      <c r="BW6" s="26" t="s">
        <v>191</v>
      </c>
      <c r="BX6" s="26" t="s">
        <v>191</v>
      </c>
      <c r="BY6" s="26" t="s">
        <v>191</v>
      </c>
      <c r="BZ6" s="26" t="s">
        <v>191</v>
      </c>
      <c r="CA6" s="26" t="s">
        <v>191</v>
      </c>
      <c r="CB6" s="26" t="s">
        <v>191</v>
      </c>
      <c r="CC6" s="26" t="s">
        <v>191</v>
      </c>
      <c r="CD6" s="26" t="s">
        <v>191</v>
      </c>
      <c r="CE6" s="26" t="s">
        <v>191</v>
      </c>
      <c r="CF6" s="26" t="s">
        <v>191</v>
      </c>
      <c r="CG6" s="26" t="s">
        <v>191</v>
      </c>
      <c r="CH6" s="26" t="s">
        <v>191</v>
      </c>
      <c r="CI6" s="26" t="s">
        <v>191</v>
      </c>
      <c r="CJ6" s="26" t="s">
        <v>191</v>
      </c>
      <c r="CK6" s="26" t="s">
        <v>191</v>
      </c>
      <c r="CL6" s="26" t="s">
        <v>191</v>
      </c>
      <c r="CM6" s="26" t="s">
        <v>191</v>
      </c>
      <c r="CN6" s="26" t="s">
        <v>191</v>
      </c>
      <c r="CO6" s="26" t="s">
        <v>191</v>
      </c>
      <c r="CP6" s="26" t="s">
        <v>191</v>
      </c>
      <c r="CQ6" s="26" t="s">
        <v>191</v>
      </c>
      <c r="CR6" s="26" t="s">
        <v>191</v>
      </c>
      <c r="CS6" s="26" t="s">
        <v>191</v>
      </c>
      <c r="CT6" s="26" t="s">
        <v>191</v>
      </c>
      <c r="CU6" s="26" t="s">
        <v>191</v>
      </c>
      <c r="CV6" s="26" t="s">
        <v>191</v>
      </c>
      <c r="CW6" s="26" t="s">
        <v>191</v>
      </c>
      <c r="CX6" s="26" t="s">
        <v>191</v>
      </c>
      <c r="CY6" s="26" t="s">
        <v>191</v>
      </c>
      <c r="CZ6" s="26" t="s">
        <v>191</v>
      </c>
      <c r="DA6" s="26" t="s">
        <v>191</v>
      </c>
      <c r="DB6" s="26" t="s">
        <v>191</v>
      </c>
      <c r="DC6" s="26" t="s">
        <v>191</v>
      </c>
      <c r="DD6" s="26" t="s">
        <v>191</v>
      </c>
      <c r="DE6" s="26" t="s">
        <v>191</v>
      </c>
      <c r="DF6" s="26" t="s">
        <v>191</v>
      </c>
      <c r="DG6" s="26" t="s">
        <v>191</v>
      </c>
      <c r="DH6" s="26" t="s">
        <v>191</v>
      </c>
      <c r="DI6" s="26" t="s">
        <v>191</v>
      </c>
      <c r="DJ6" s="26" t="s">
        <v>191</v>
      </c>
      <c r="DK6" s="26" t="s">
        <v>191</v>
      </c>
      <c r="DL6" s="26" t="s">
        <v>191</v>
      </c>
      <c r="DM6" s="26" t="s">
        <v>191</v>
      </c>
      <c r="DN6" s="26" t="s">
        <v>191</v>
      </c>
      <c r="DO6" s="26" t="s">
        <v>191</v>
      </c>
      <c r="DP6" s="26" t="s">
        <v>191</v>
      </c>
      <c r="DQ6" s="26" t="s">
        <v>191</v>
      </c>
      <c r="DR6" s="26" t="s">
        <v>191</v>
      </c>
      <c r="DS6" s="26" t="s">
        <v>191</v>
      </c>
      <c r="DT6" s="26" t="s">
        <v>191</v>
      </c>
      <c r="DU6" s="26" t="s">
        <v>191</v>
      </c>
      <c r="DV6" s="26" t="s">
        <v>191</v>
      </c>
      <c r="DW6" s="26" t="s">
        <v>191</v>
      </c>
      <c r="DX6" s="26" t="s">
        <v>191</v>
      </c>
      <c r="DY6" s="26" t="s">
        <v>191</v>
      </c>
      <c r="DZ6" s="26" t="s">
        <v>191</v>
      </c>
      <c r="EA6" s="26" t="s">
        <v>191</v>
      </c>
      <c r="EB6" s="26" t="s">
        <v>191</v>
      </c>
      <c r="EC6" s="26" t="s">
        <v>191</v>
      </c>
      <c r="ED6" s="26" t="s">
        <v>191</v>
      </c>
      <c r="EE6" s="26" t="s">
        <v>191</v>
      </c>
      <c r="EF6" s="26" t="s">
        <v>191</v>
      </c>
      <c r="EG6" s="26" t="s">
        <v>191</v>
      </c>
      <c r="EH6" s="26" t="s">
        <v>191</v>
      </c>
      <c r="EI6" s="26" t="s">
        <v>191</v>
      </c>
      <c r="EJ6" s="26" t="s">
        <v>191</v>
      </c>
      <c r="EK6" s="26" t="s">
        <v>191</v>
      </c>
      <c r="EL6" s="26" t="s">
        <v>191</v>
      </c>
      <c r="EM6" s="26" t="s">
        <v>191</v>
      </c>
      <c r="EN6" s="26" t="s">
        <v>191</v>
      </c>
      <c r="EO6" s="26" t="s">
        <v>191</v>
      </c>
      <c r="EP6" s="26" t="s">
        <v>191</v>
      </c>
      <c r="EQ6" s="26" t="s">
        <v>191</v>
      </c>
      <c r="ER6" s="26" t="s">
        <v>191</v>
      </c>
      <c r="ES6" s="26" t="s">
        <v>191</v>
      </c>
      <c r="ET6" s="26" t="s">
        <v>191</v>
      </c>
      <c r="EU6" s="26" t="s">
        <v>191</v>
      </c>
      <c r="EV6" s="26" t="s">
        <v>191</v>
      </c>
      <c r="EW6" s="26" t="s">
        <v>191</v>
      </c>
      <c r="EX6" s="26" t="s">
        <v>191</v>
      </c>
      <c r="EY6" s="26" t="s">
        <v>191</v>
      </c>
      <c r="EZ6" s="26" t="s">
        <v>191</v>
      </c>
      <c r="FA6" s="26" t="s">
        <v>191</v>
      </c>
      <c r="FB6" s="26" t="s">
        <v>191</v>
      </c>
      <c r="FC6" s="26" t="s">
        <v>191</v>
      </c>
      <c r="FD6" s="26" t="s">
        <v>191</v>
      </c>
      <c r="FE6" s="26" t="s">
        <v>191</v>
      </c>
      <c r="FF6" s="26" t="s">
        <v>191</v>
      </c>
      <c r="FG6" s="26" t="s">
        <v>191</v>
      </c>
      <c r="FH6" s="26" t="s">
        <v>191</v>
      </c>
      <c r="FI6" s="26" t="s">
        <v>191</v>
      </c>
      <c r="FJ6" s="26" t="s">
        <v>191</v>
      </c>
      <c r="FK6" s="26" t="s">
        <v>191</v>
      </c>
      <c r="FL6" s="26" t="s">
        <v>191</v>
      </c>
      <c r="FM6" s="26" t="s">
        <v>191</v>
      </c>
      <c r="FN6" s="26" t="s">
        <v>191</v>
      </c>
      <c r="FO6" s="26" t="s">
        <v>191</v>
      </c>
      <c r="FP6" s="26" t="s">
        <v>191</v>
      </c>
      <c r="FQ6" s="26" t="s">
        <v>191</v>
      </c>
      <c r="FR6" s="26" t="s">
        <v>191</v>
      </c>
      <c r="FS6" s="26" t="s">
        <v>191</v>
      </c>
      <c r="FT6" s="26" t="s">
        <v>191</v>
      </c>
      <c r="FU6" s="26" t="s">
        <v>191</v>
      </c>
      <c r="FV6" s="26" t="s">
        <v>191</v>
      </c>
      <c r="FW6" s="26" t="s">
        <v>191</v>
      </c>
      <c r="FX6" s="26" t="s">
        <v>191</v>
      </c>
      <c r="FY6" s="26" t="s">
        <v>191</v>
      </c>
      <c r="FZ6" s="26" t="s">
        <v>191</v>
      </c>
      <c r="GA6" s="26" t="s">
        <v>191</v>
      </c>
      <c r="GB6" s="26" t="s">
        <v>191</v>
      </c>
      <c r="GC6" s="26" t="s">
        <v>191</v>
      </c>
      <c r="GD6" s="26" t="s">
        <v>191</v>
      </c>
    </row>
    <row r="7" spans="1:186" s="41" customFormat="1">
      <c r="A7" s="452" t="s">
        <v>259</v>
      </c>
      <c r="B7" s="457"/>
      <c r="C7" s="457" t="s">
        <v>187</v>
      </c>
      <c r="D7" s="457" t="s">
        <v>76</v>
      </c>
      <c r="E7" s="457" t="s">
        <v>68</v>
      </c>
      <c r="F7" s="457" t="s">
        <v>78</v>
      </c>
      <c r="G7" s="26" t="s">
        <v>191</v>
      </c>
      <c r="H7" s="26" t="s">
        <v>191</v>
      </c>
      <c r="I7" s="26" t="s">
        <v>191</v>
      </c>
      <c r="J7" s="26" t="s">
        <v>191</v>
      </c>
      <c r="K7" s="26" t="s">
        <v>191</v>
      </c>
      <c r="L7" s="26" t="s">
        <v>191</v>
      </c>
      <c r="M7" s="26" t="s">
        <v>191</v>
      </c>
      <c r="N7" s="26" t="s">
        <v>191</v>
      </c>
      <c r="O7" s="26" t="s">
        <v>191</v>
      </c>
      <c r="P7" s="26" t="s">
        <v>191</v>
      </c>
      <c r="Q7" s="26" t="s">
        <v>191</v>
      </c>
      <c r="R7" s="26" t="s">
        <v>191</v>
      </c>
      <c r="S7" s="26" t="s">
        <v>191</v>
      </c>
      <c r="T7" s="26" t="s">
        <v>191</v>
      </c>
      <c r="U7" s="26" t="s">
        <v>191</v>
      </c>
      <c r="V7" s="26" t="s">
        <v>191</v>
      </c>
      <c r="W7" s="26" t="s">
        <v>191</v>
      </c>
      <c r="X7" s="26" t="s">
        <v>191</v>
      </c>
      <c r="Y7" s="26" t="s">
        <v>191</v>
      </c>
      <c r="Z7" s="26" t="s">
        <v>191</v>
      </c>
      <c r="AA7" s="26" t="s">
        <v>191</v>
      </c>
      <c r="AB7" s="26" t="s">
        <v>191</v>
      </c>
      <c r="AC7" s="26" t="s">
        <v>191</v>
      </c>
      <c r="AD7" s="26" t="s">
        <v>191</v>
      </c>
      <c r="AE7" s="26" t="s">
        <v>191</v>
      </c>
      <c r="AF7" s="26" t="s">
        <v>191</v>
      </c>
      <c r="AG7" s="26" t="s">
        <v>191</v>
      </c>
      <c r="AH7" s="26" t="s">
        <v>191</v>
      </c>
      <c r="AI7" s="26" t="s">
        <v>191</v>
      </c>
      <c r="AJ7" s="26" t="s">
        <v>191</v>
      </c>
      <c r="AK7" s="26" t="s">
        <v>191</v>
      </c>
      <c r="AL7" s="26" t="s">
        <v>191</v>
      </c>
      <c r="AM7" s="26" t="s">
        <v>191</v>
      </c>
      <c r="AN7" s="26" t="s">
        <v>191</v>
      </c>
      <c r="AO7" s="26" t="s">
        <v>191</v>
      </c>
      <c r="AP7" s="26" t="s">
        <v>191</v>
      </c>
      <c r="AQ7" s="26" t="s">
        <v>191</v>
      </c>
      <c r="AR7" s="26" t="s">
        <v>191</v>
      </c>
      <c r="AS7" s="26" t="s">
        <v>191</v>
      </c>
      <c r="AT7" s="26" t="s">
        <v>191</v>
      </c>
      <c r="AU7" s="26" t="s">
        <v>191</v>
      </c>
      <c r="AV7" s="26" t="s">
        <v>191</v>
      </c>
      <c r="AW7" s="26" t="s">
        <v>191</v>
      </c>
      <c r="AX7" s="26" t="s">
        <v>191</v>
      </c>
      <c r="AY7" s="26" t="s">
        <v>191</v>
      </c>
      <c r="AZ7" s="26" t="s">
        <v>191</v>
      </c>
      <c r="BA7" s="26" t="s">
        <v>191</v>
      </c>
      <c r="BB7" s="26" t="s">
        <v>191</v>
      </c>
      <c r="BC7" s="26" t="s">
        <v>191</v>
      </c>
      <c r="BD7" s="26" t="s">
        <v>191</v>
      </c>
      <c r="BE7" s="26" t="s">
        <v>191</v>
      </c>
      <c r="BF7" s="26" t="s">
        <v>191</v>
      </c>
      <c r="BG7" s="26" t="s">
        <v>191</v>
      </c>
      <c r="BH7" s="26" t="s">
        <v>191</v>
      </c>
      <c r="BI7" s="26" t="s">
        <v>191</v>
      </c>
      <c r="BJ7" s="26" t="s">
        <v>191</v>
      </c>
      <c r="BK7" s="26" t="s">
        <v>191</v>
      </c>
      <c r="BL7" s="26" t="s">
        <v>191</v>
      </c>
      <c r="BM7" s="26" t="s">
        <v>191</v>
      </c>
      <c r="BN7" s="26" t="s">
        <v>191</v>
      </c>
      <c r="BO7" s="26" t="s">
        <v>191</v>
      </c>
      <c r="BP7" s="26" t="s">
        <v>191</v>
      </c>
      <c r="BQ7" s="26" t="s">
        <v>191</v>
      </c>
      <c r="BR7" s="26" t="s">
        <v>191</v>
      </c>
      <c r="BS7" s="26" t="s">
        <v>191</v>
      </c>
      <c r="BT7" s="26" t="s">
        <v>191</v>
      </c>
      <c r="BU7" s="26" t="s">
        <v>191</v>
      </c>
      <c r="BV7" s="26" t="s">
        <v>191</v>
      </c>
      <c r="BW7" s="26" t="s">
        <v>191</v>
      </c>
      <c r="BX7" s="26" t="s">
        <v>191</v>
      </c>
      <c r="BY7" s="26" t="s">
        <v>191</v>
      </c>
      <c r="BZ7" s="26" t="s">
        <v>191</v>
      </c>
      <c r="CA7" s="26" t="s">
        <v>191</v>
      </c>
      <c r="CB7" s="26" t="s">
        <v>191</v>
      </c>
      <c r="CC7" s="26" t="s">
        <v>191</v>
      </c>
      <c r="CD7" s="26" t="s">
        <v>191</v>
      </c>
      <c r="CE7" s="26" t="s">
        <v>191</v>
      </c>
      <c r="CF7" s="26" t="s">
        <v>191</v>
      </c>
      <c r="CG7" s="26" t="s">
        <v>191</v>
      </c>
      <c r="CH7" s="26" t="s">
        <v>191</v>
      </c>
      <c r="CI7" s="26" t="s">
        <v>191</v>
      </c>
      <c r="CJ7" s="26" t="s">
        <v>191</v>
      </c>
      <c r="CK7" s="26" t="s">
        <v>191</v>
      </c>
      <c r="CL7" s="26" t="s">
        <v>191</v>
      </c>
      <c r="CM7" s="26" t="s">
        <v>191</v>
      </c>
      <c r="CN7" s="26" t="s">
        <v>191</v>
      </c>
      <c r="CO7" s="26" t="s">
        <v>191</v>
      </c>
      <c r="CP7" s="26" t="s">
        <v>191</v>
      </c>
      <c r="CQ7" s="26" t="s">
        <v>191</v>
      </c>
      <c r="CR7" s="26" t="s">
        <v>191</v>
      </c>
      <c r="CS7" s="26" t="s">
        <v>191</v>
      </c>
      <c r="CT7" s="26" t="s">
        <v>191</v>
      </c>
      <c r="CU7" s="26" t="s">
        <v>191</v>
      </c>
      <c r="CV7" s="26" t="s">
        <v>191</v>
      </c>
      <c r="CW7" s="26" t="s">
        <v>191</v>
      </c>
      <c r="CX7" s="26" t="s">
        <v>191</v>
      </c>
      <c r="CY7" s="26" t="s">
        <v>191</v>
      </c>
      <c r="CZ7" s="26" t="s">
        <v>191</v>
      </c>
      <c r="DA7" s="26" t="s">
        <v>191</v>
      </c>
      <c r="DB7" s="26" t="s">
        <v>191</v>
      </c>
      <c r="DC7" s="26" t="s">
        <v>191</v>
      </c>
      <c r="DD7" s="26" t="s">
        <v>191</v>
      </c>
      <c r="DE7" s="26" t="s">
        <v>191</v>
      </c>
      <c r="DF7" s="26" t="s">
        <v>191</v>
      </c>
      <c r="DG7" s="26" t="s">
        <v>191</v>
      </c>
      <c r="DH7" s="26" t="s">
        <v>191</v>
      </c>
      <c r="DI7" s="26" t="s">
        <v>191</v>
      </c>
      <c r="DJ7" s="26" t="s">
        <v>191</v>
      </c>
      <c r="DK7" s="26" t="s">
        <v>191</v>
      </c>
      <c r="DL7" s="26" t="s">
        <v>191</v>
      </c>
      <c r="DM7" s="26" t="s">
        <v>191</v>
      </c>
      <c r="DN7" s="26" t="s">
        <v>191</v>
      </c>
      <c r="DO7" s="26" t="s">
        <v>191</v>
      </c>
      <c r="DP7" s="26" t="s">
        <v>191</v>
      </c>
      <c r="DQ7" s="26" t="s">
        <v>191</v>
      </c>
      <c r="DR7" s="26" t="s">
        <v>191</v>
      </c>
      <c r="DS7" s="26" t="s">
        <v>191</v>
      </c>
      <c r="DT7" s="26" t="s">
        <v>191</v>
      </c>
      <c r="DU7" s="26" t="s">
        <v>191</v>
      </c>
      <c r="DV7" s="26" t="s">
        <v>191</v>
      </c>
      <c r="DW7" s="26" t="s">
        <v>191</v>
      </c>
      <c r="DX7" s="26" t="s">
        <v>191</v>
      </c>
      <c r="DY7" s="26" t="s">
        <v>191</v>
      </c>
      <c r="DZ7" s="26" t="s">
        <v>191</v>
      </c>
      <c r="EA7" s="26" t="s">
        <v>191</v>
      </c>
      <c r="EB7" s="26" t="s">
        <v>191</v>
      </c>
      <c r="EC7" s="26" t="s">
        <v>191</v>
      </c>
      <c r="ED7" s="26" t="s">
        <v>191</v>
      </c>
      <c r="EE7" s="26" t="s">
        <v>191</v>
      </c>
      <c r="EF7" s="26" t="s">
        <v>191</v>
      </c>
      <c r="EG7" s="26" t="s">
        <v>191</v>
      </c>
      <c r="EH7" s="26" t="s">
        <v>191</v>
      </c>
      <c r="EI7" s="26" t="s">
        <v>191</v>
      </c>
      <c r="EJ7" s="26" t="s">
        <v>191</v>
      </c>
      <c r="EK7" s="26" t="s">
        <v>191</v>
      </c>
      <c r="EL7" s="26" t="s">
        <v>191</v>
      </c>
      <c r="EM7" s="26" t="s">
        <v>191</v>
      </c>
      <c r="EN7" s="26" t="s">
        <v>191</v>
      </c>
      <c r="EO7" s="26" t="s">
        <v>191</v>
      </c>
      <c r="EP7" s="26" t="s">
        <v>191</v>
      </c>
      <c r="EQ7" s="26" t="s">
        <v>191</v>
      </c>
      <c r="ER7" s="26" t="s">
        <v>191</v>
      </c>
      <c r="ES7" s="26" t="s">
        <v>191</v>
      </c>
      <c r="ET7" s="26" t="s">
        <v>191</v>
      </c>
      <c r="EU7" s="26" t="s">
        <v>191</v>
      </c>
      <c r="EV7" s="26" t="s">
        <v>191</v>
      </c>
      <c r="EW7" s="26" t="s">
        <v>191</v>
      </c>
      <c r="EX7" s="26" t="s">
        <v>191</v>
      </c>
      <c r="EY7" s="26" t="s">
        <v>191</v>
      </c>
      <c r="EZ7" s="26" t="s">
        <v>191</v>
      </c>
      <c r="FA7" s="26" t="s">
        <v>191</v>
      </c>
      <c r="FB7" s="26" t="s">
        <v>191</v>
      </c>
      <c r="FC7" s="26" t="s">
        <v>191</v>
      </c>
      <c r="FD7" s="26" t="s">
        <v>191</v>
      </c>
      <c r="FE7" s="26" t="s">
        <v>191</v>
      </c>
      <c r="FF7" s="26" t="s">
        <v>191</v>
      </c>
      <c r="FG7" s="26" t="s">
        <v>191</v>
      </c>
      <c r="FH7" s="26" t="s">
        <v>191</v>
      </c>
      <c r="FI7" s="26" t="s">
        <v>191</v>
      </c>
      <c r="FJ7" s="26" t="s">
        <v>191</v>
      </c>
      <c r="FK7" s="26" t="s">
        <v>191</v>
      </c>
      <c r="FL7" s="26" t="s">
        <v>191</v>
      </c>
      <c r="FM7" s="26" t="s">
        <v>191</v>
      </c>
      <c r="FN7" s="26" t="s">
        <v>191</v>
      </c>
      <c r="FO7" s="26" t="s">
        <v>191</v>
      </c>
      <c r="FP7" s="26" t="s">
        <v>191</v>
      </c>
      <c r="FQ7" s="26" t="s">
        <v>191</v>
      </c>
      <c r="FR7" s="26" t="s">
        <v>191</v>
      </c>
      <c r="FS7" s="26" t="s">
        <v>191</v>
      </c>
      <c r="FT7" s="26" t="s">
        <v>191</v>
      </c>
      <c r="FU7" s="26" t="s">
        <v>191</v>
      </c>
      <c r="FV7" s="26" t="s">
        <v>191</v>
      </c>
      <c r="FW7" s="26" t="s">
        <v>191</v>
      </c>
      <c r="FX7" s="26" t="s">
        <v>191</v>
      </c>
      <c r="FY7" s="26" t="s">
        <v>191</v>
      </c>
      <c r="FZ7" s="26" t="s">
        <v>191</v>
      </c>
      <c r="GA7" s="26" t="s">
        <v>191</v>
      </c>
      <c r="GB7" s="26" t="s">
        <v>191</v>
      </c>
      <c r="GC7" s="26" t="s">
        <v>191</v>
      </c>
      <c r="GD7" s="26" t="s">
        <v>191</v>
      </c>
    </row>
    <row r="8" spans="1:186" s="41" customFormat="1">
      <c r="A8" s="452" t="s">
        <v>259</v>
      </c>
      <c r="B8" s="457"/>
      <c r="C8" s="457" t="s">
        <v>187</v>
      </c>
      <c r="D8" s="457" t="s">
        <v>76</v>
      </c>
      <c r="E8" s="457" t="s">
        <v>68</v>
      </c>
      <c r="F8" s="457" t="s">
        <v>79</v>
      </c>
      <c r="G8" s="26">
        <v>1.6</v>
      </c>
      <c r="H8" s="26">
        <v>1.6</v>
      </c>
      <c r="I8" s="26">
        <v>1.6</v>
      </c>
      <c r="J8" s="26">
        <v>1.63</v>
      </c>
      <c r="K8" s="26">
        <v>1.63</v>
      </c>
      <c r="L8" s="26">
        <v>1.63</v>
      </c>
      <c r="M8" s="26">
        <v>1.66</v>
      </c>
      <c r="N8" s="26">
        <v>1.66</v>
      </c>
      <c r="O8" s="26">
        <v>1.66</v>
      </c>
      <c r="P8" s="26">
        <v>1.7</v>
      </c>
      <c r="Q8" s="26">
        <v>1.7</v>
      </c>
      <c r="R8" s="26">
        <v>1.7</v>
      </c>
      <c r="S8" s="26">
        <v>1.83</v>
      </c>
      <c r="T8" s="26">
        <v>1.83</v>
      </c>
      <c r="U8" s="26">
        <v>1.83</v>
      </c>
      <c r="V8" s="26">
        <v>1.85</v>
      </c>
      <c r="W8" s="26">
        <v>1.85</v>
      </c>
      <c r="X8" s="26">
        <v>1.85</v>
      </c>
      <c r="Y8" s="26">
        <v>1.85</v>
      </c>
      <c r="Z8" s="26">
        <v>1.85</v>
      </c>
      <c r="AA8" s="26">
        <v>1.85</v>
      </c>
      <c r="AB8" s="26">
        <v>2.0299999999999998</v>
      </c>
      <c r="AC8" s="26">
        <v>2.0299999999999998</v>
      </c>
      <c r="AD8" s="26">
        <v>2.0299999999999998</v>
      </c>
      <c r="AE8" s="26">
        <v>2.11</v>
      </c>
      <c r="AF8" s="26">
        <v>2.11</v>
      </c>
      <c r="AG8" s="26">
        <v>2.11</v>
      </c>
      <c r="AH8" s="26">
        <v>2.11</v>
      </c>
      <c r="AI8" s="26">
        <v>2.11</v>
      </c>
      <c r="AJ8" s="26">
        <v>2.11</v>
      </c>
      <c r="AK8" s="26">
        <v>2.11</v>
      </c>
      <c r="AL8" s="26">
        <v>2.11</v>
      </c>
      <c r="AM8" s="26">
        <v>2.11</v>
      </c>
      <c r="AN8" s="26">
        <v>2.17</v>
      </c>
      <c r="AO8" s="26">
        <v>2.17</v>
      </c>
      <c r="AP8" s="26">
        <v>2.17</v>
      </c>
      <c r="AQ8" s="26">
        <v>2.2799999999999998</v>
      </c>
      <c r="AR8" s="26">
        <v>2.2799999999999998</v>
      </c>
      <c r="AS8" s="26">
        <v>2.2799999999999998</v>
      </c>
      <c r="AT8" s="26">
        <v>2.2799999999999998</v>
      </c>
      <c r="AU8" s="26">
        <v>2.2799999999999998</v>
      </c>
      <c r="AV8" s="26">
        <v>2.2799999999999998</v>
      </c>
      <c r="AW8" s="26">
        <v>2.2799999999999998</v>
      </c>
      <c r="AX8" s="26">
        <v>2.2799999999999998</v>
      </c>
      <c r="AY8" s="26">
        <v>2.2799999999999998</v>
      </c>
      <c r="AZ8" s="26">
        <v>2.2799999999999998</v>
      </c>
      <c r="BA8" s="26">
        <v>2.2799999999999998</v>
      </c>
      <c r="BB8" s="26">
        <v>2.2799999999999998</v>
      </c>
      <c r="BC8" s="26">
        <v>2.42</v>
      </c>
      <c r="BD8" s="26">
        <v>2.42</v>
      </c>
      <c r="BE8" s="26">
        <v>2.42</v>
      </c>
      <c r="BF8" s="26">
        <v>2.42</v>
      </c>
      <c r="BG8" s="26">
        <v>2.42</v>
      </c>
      <c r="BH8" s="26">
        <v>2.42</v>
      </c>
      <c r="BI8" s="26">
        <v>2.42</v>
      </c>
      <c r="BJ8" s="26">
        <v>2.42</v>
      </c>
      <c r="BK8" s="26">
        <v>2.42</v>
      </c>
      <c r="BL8" s="26">
        <v>2.42</v>
      </c>
      <c r="BM8" s="26">
        <v>2.42</v>
      </c>
      <c r="BN8" s="26">
        <v>2.42</v>
      </c>
      <c r="BO8" s="26">
        <v>2.5299999999999998</v>
      </c>
      <c r="BP8" s="26">
        <v>2.5299999999999998</v>
      </c>
      <c r="BQ8" s="26">
        <v>2.5299999999999998</v>
      </c>
      <c r="BR8" s="26">
        <v>2.5299999999999998</v>
      </c>
      <c r="BS8" s="26">
        <v>2.5299999999999998</v>
      </c>
      <c r="BT8" s="26">
        <v>2.5299999999999998</v>
      </c>
      <c r="BU8" s="26">
        <v>2.5299999999999998</v>
      </c>
      <c r="BV8" s="26">
        <v>2.5299999999999998</v>
      </c>
      <c r="BW8" s="26">
        <v>2.5299999999999998</v>
      </c>
      <c r="BX8" s="26">
        <v>2.5299999999999998</v>
      </c>
      <c r="BY8" s="26">
        <v>2.5299999999999998</v>
      </c>
      <c r="BZ8" s="26">
        <v>2.5299999999999998</v>
      </c>
      <c r="CA8" s="26">
        <v>2.62</v>
      </c>
      <c r="CB8" s="26">
        <v>2.62</v>
      </c>
      <c r="CC8" s="26">
        <v>2.62</v>
      </c>
      <c r="CD8" s="26">
        <v>2.62</v>
      </c>
      <c r="CE8" s="26">
        <v>2.62</v>
      </c>
      <c r="CF8" s="26">
        <v>2.62</v>
      </c>
      <c r="CG8" s="26">
        <v>2.62</v>
      </c>
      <c r="CH8" s="26">
        <v>2.62</v>
      </c>
      <c r="CI8" s="26">
        <v>2.62</v>
      </c>
      <c r="CJ8" s="26">
        <v>2.62</v>
      </c>
      <c r="CK8" s="26">
        <v>2.62</v>
      </c>
      <c r="CL8" s="26">
        <v>2.62</v>
      </c>
      <c r="CM8" s="26">
        <v>2.79</v>
      </c>
      <c r="CN8" s="26">
        <v>2.79</v>
      </c>
      <c r="CO8" s="26">
        <v>2.79</v>
      </c>
      <c r="CP8" s="26">
        <v>2.79</v>
      </c>
      <c r="CQ8" s="26">
        <v>2.79</v>
      </c>
      <c r="CR8" s="26">
        <v>2.79</v>
      </c>
      <c r="CS8" s="26">
        <v>2.79</v>
      </c>
      <c r="CT8" s="26">
        <v>2.79</v>
      </c>
      <c r="CU8" s="26">
        <v>2.79</v>
      </c>
      <c r="CV8" s="26">
        <v>2.79</v>
      </c>
      <c r="CW8" s="26">
        <v>2.79</v>
      </c>
      <c r="CX8" s="26">
        <v>2.79</v>
      </c>
      <c r="CY8" s="26">
        <v>2.91</v>
      </c>
      <c r="CZ8" s="26">
        <v>2.91</v>
      </c>
      <c r="DA8" s="26">
        <v>2.91</v>
      </c>
      <c r="DB8" s="26">
        <v>2.91</v>
      </c>
      <c r="DC8" s="26">
        <v>2.91</v>
      </c>
      <c r="DD8" s="26">
        <v>2.91</v>
      </c>
      <c r="DE8" s="26">
        <v>2.91</v>
      </c>
      <c r="DF8" s="26">
        <v>2.91</v>
      </c>
      <c r="DG8" s="26">
        <v>2.91</v>
      </c>
      <c r="DH8" s="26">
        <v>2.91</v>
      </c>
      <c r="DI8" s="26">
        <v>2.91</v>
      </c>
      <c r="DJ8" s="26">
        <v>2.91</v>
      </c>
      <c r="DK8" s="26">
        <v>3.05</v>
      </c>
      <c r="DL8" s="26">
        <v>3.05</v>
      </c>
      <c r="DM8" s="26">
        <v>3.05</v>
      </c>
      <c r="DN8" s="26">
        <v>3.05</v>
      </c>
      <c r="DO8" s="26">
        <v>3.05</v>
      </c>
      <c r="DP8" s="26">
        <v>3.05</v>
      </c>
      <c r="DQ8" s="26">
        <v>3.05</v>
      </c>
      <c r="DR8" s="26">
        <v>3.05</v>
      </c>
      <c r="DS8" s="26">
        <v>3.05</v>
      </c>
      <c r="DT8" s="26">
        <v>3.05</v>
      </c>
      <c r="DU8" s="26">
        <v>3.05</v>
      </c>
      <c r="DV8" s="26">
        <v>3.05</v>
      </c>
      <c r="DW8" s="26">
        <v>2.94</v>
      </c>
      <c r="DX8" s="26">
        <v>2.94</v>
      </c>
      <c r="DY8" s="26">
        <v>2.94</v>
      </c>
      <c r="DZ8" s="26">
        <v>2.94</v>
      </c>
      <c r="EA8" s="26">
        <v>2.94</v>
      </c>
      <c r="EB8" s="26">
        <v>2.94</v>
      </c>
      <c r="EC8" s="26">
        <v>2.94</v>
      </c>
      <c r="ED8" s="26">
        <v>2.94</v>
      </c>
      <c r="EE8" s="26">
        <v>2.94</v>
      </c>
      <c r="EF8" s="26">
        <v>2.94</v>
      </c>
      <c r="EG8" s="26">
        <v>2.94</v>
      </c>
      <c r="EH8" s="26">
        <v>2.94</v>
      </c>
      <c r="EI8" s="26">
        <v>3.05</v>
      </c>
      <c r="EJ8" s="26">
        <v>3.05</v>
      </c>
      <c r="EK8" s="26">
        <v>3.05</v>
      </c>
      <c r="EL8" s="26">
        <v>3.05</v>
      </c>
      <c r="EM8" s="26">
        <v>3.05</v>
      </c>
      <c r="EN8" s="26">
        <v>3.05</v>
      </c>
      <c r="EO8" s="26">
        <v>3.05</v>
      </c>
      <c r="EP8" s="26">
        <v>3.05</v>
      </c>
      <c r="EQ8" s="26">
        <v>3.05</v>
      </c>
      <c r="ER8" s="26">
        <v>3.05</v>
      </c>
      <c r="ES8" s="26">
        <v>3.05</v>
      </c>
      <c r="ET8" s="26">
        <v>3.05</v>
      </c>
      <c r="EU8" s="26">
        <v>3.25</v>
      </c>
      <c r="EV8" s="26">
        <v>3.25</v>
      </c>
      <c r="EW8" s="26">
        <v>3.25</v>
      </c>
      <c r="EX8" s="26">
        <v>3.25</v>
      </c>
      <c r="EY8" s="26">
        <v>3.25</v>
      </c>
      <c r="EZ8" s="26">
        <v>3.25</v>
      </c>
      <c r="FA8" s="26">
        <v>3.25</v>
      </c>
      <c r="FB8" s="26">
        <v>3.25</v>
      </c>
      <c r="FC8" s="26">
        <v>3.25</v>
      </c>
      <c r="FD8" s="26">
        <v>3.25</v>
      </c>
      <c r="FE8" s="26">
        <v>3.25</v>
      </c>
      <c r="FF8" s="26">
        <v>3.25</v>
      </c>
      <c r="FG8" s="26">
        <v>3.66</v>
      </c>
      <c r="FH8" s="26">
        <v>3.66</v>
      </c>
      <c r="FI8" s="26">
        <v>3.66</v>
      </c>
      <c r="FJ8" s="26">
        <v>3.66</v>
      </c>
      <c r="FK8" s="26">
        <v>3.66</v>
      </c>
      <c r="FL8" s="26">
        <v>3.66</v>
      </c>
      <c r="FM8" s="26">
        <v>3.66</v>
      </c>
      <c r="FN8" s="26">
        <v>3.66</v>
      </c>
      <c r="FO8" s="26">
        <v>3.66</v>
      </c>
      <c r="FP8" s="26">
        <v>3.66</v>
      </c>
      <c r="FQ8" s="26">
        <v>3.66</v>
      </c>
      <c r="FR8" s="26">
        <v>3.66</v>
      </c>
      <c r="FS8" s="26">
        <v>3.78</v>
      </c>
      <c r="FT8" s="26">
        <v>3.78</v>
      </c>
      <c r="FU8" s="26">
        <v>3.78</v>
      </c>
      <c r="FV8" s="26">
        <v>3.78</v>
      </c>
      <c r="FW8" s="26">
        <v>3.78</v>
      </c>
      <c r="FX8" s="26">
        <v>3.78</v>
      </c>
      <c r="FY8" s="26">
        <v>3.78</v>
      </c>
      <c r="FZ8" s="26">
        <v>3.78</v>
      </c>
      <c r="GA8" s="26">
        <v>3.78</v>
      </c>
      <c r="GB8" s="26">
        <v>3.78</v>
      </c>
      <c r="GC8" s="26">
        <v>3.78</v>
      </c>
      <c r="GD8" s="26">
        <v>3.78</v>
      </c>
    </row>
    <row r="9" spans="1:186" s="41" customFormat="1">
      <c r="A9" s="60"/>
      <c r="B9" s="457"/>
      <c r="C9" s="457"/>
      <c r="D9" s="457"/>
      <c r="E9" s="457"/>
      <c r="F9" s="457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</row>
    <row r="10" spans="1:186" s="41" customFormat="1">
      <c r="A10" s="60"/>
      <c r="B10" s="457"/>
      <c r="C10" s="457" t="s">
        <v>80</v>
      </c>
      <c r="D10" s="457" t="s">
        <v>76</v>
      </c>
      <c r="E10" s="457" t="s">
        <v>68</v>
      </c>
      <c r="F10" s="457" t="s">
        <v>77</v>
      </c>
      <c r="G10" s="26" t="s">
        <v>191</v>
      </c>
      <c r="H10" s="26" t="s">
        <v>191</v>
      </c>
      <c r="I10" s="26" t="s">
        <v>191</v>
      </c>
      <c r="J10" s="26" t="s">
        <v>191</v>
      </c>
      <c r="K10" s="26" t="s">
        <v>191</v>
      </c>
      <c r="L10" s="26" t="s">
        <v>191</v>
      </c>
      <c r="M10" s="26" t="s">
        <v>191</v>
      </c>
      <c r="N10" s="26" t="s">
        <v>191</v>
      </c>
      <c r="O10" s="26" t="s">
        <v>191</v>
      </c>
      <c r="P10" s="26" t="s">
        <v>191</v>
      </c>
      <c r="Q10" s="26" t="s">
        <v>191</v>
      </c>
      <c r="R10" s="26" t="s">
        <v>191</v>
      </c>
      <c r="S10" s="26" t="s">
        <v>191</v>
      </c>
      <c r="T10" s="26" t="s">
        <v>191</v>
      </c>
      <c r="U10" s="26" t="s">
        <v>191</v>
      </c>
      <c r="V10" s="26" t="s">
        <v>191</v>
      </c>
      <c r="W10" s="26" t="s">
        <v>191</v>
      </c>
      <c r="X10" s="26" t="s">
        <v>191</v>
      </c>
      <c r="Y10" s="26" t="s">
        <v>191</v>
      </c>
      <c r="Z10" s="26" t="s">
        <v>191</v>
      </c>
      <c r="AA10" s="26" t="s">
        <v>191</v>
      </c>
      <c r="AB10" s="26" t="s">
        <v>191</v>
      </c>
      <c r="AC10" s="26" t="s">
        <v>191</v>
      </c>
      <c r="AD10" s="26" t="s">
        <v>191</v>
      </c>
      <c r="AE10" s="26" t="s">
        <v>191</v>
      </c>
      <c r="AF10" s="26" t="s">
        <v>191</v>
      </c>
      <c r="AG10" s="26" t="s">
        <v>191</v>
      </c>
      <c r="AH10" s="26" t="s">
        <v>191</v>
      </c>
      <c r="AI10" s="26" t="s">
        <v>191</v>
      </c>
      <c r="AJ10" s="26" t="s">
        <v>191</v>
      </c>
      <c r="AK10" s="26" t="s">
        <v>191</v>
      </c>
      <c r="AL10" s="26" t="s">
        <v>191</v>
      </c>
      <c r="AM10" s="26" t="s">
        <v>191</v>
      </c>
      <c r="AN10" s="26" t="s">
        <v>191</v>
      </c>
      <c r="AO10" s="26" t="s">
        <v>191</v>
      </c>
      <c r="AP10" s="26" t="s">
        <v>191</v>
      </c>
      <c r="AQ10" s="26" t="s">
        <v>191</v>
      </c>
      <c r="AR10" s="26" t="s">
        <v>191</v>
      </c>
      <c r="AS10" s="26" t="s">
        <v>191</v>
      </c>
      <c r="AT10" s="26" t="s">
        <v>191</v>
      </c>
      <c r="AU10" s="26" t="s">
        <v>191</v>
      </c>
      <c r="AV10" s="26" t="s">
        <v>191</v>
      </c>
      <c r="AW10" s="26" t="s">
        <v>191</v>
      </c>
      <c r="AX10" s="26" t="s">
        <v>191</v>
      </c>
      <c r="AY10" s="26" t="s">
        <v>191</v>
      </c>
      <c r="AZ10" s="26" t="s">
        <v>191</v>
      </c>
      <c r="BA10" s="26" t="s">
        <v>191</v>
      </c>
      <c r="BB10" s="26" t="s">
        <v>191</v>
      </c>
      <c r="BC10" s="26" t="s">
        <v>191</v>
      </c>
      <c r="BD10" s="26" t="s">
        <v>191</v>
      </c>
      <c r="BE10" s="26" t="s">
        <v>191</v>
      </c>
      <c r="BF10" s="26" t="s">
        <v>191</v>
      </c>
      <c r="BG10" s="26" t="s">
        <v>191</v>
      </c>
      <c r="BH10" s="26" t="s">
        <v>191</v>
      </c>
      <c r="BI10" s="26" t="s">
        <v>191</v>
      </c>
      <c r="BJ10" s="26" t="s">
        <v>191</v>
      </c>
      <c r="BK10" s="26" t="s">
        <v>191</v>
      </c>
      <c r="BL10" s="26" t="s">
        <v>191</v>
      </c>
      <c r="BM10" s="26" t="s">
        <v>191</v>
      </c>
      <c r="BN10" s="26" t="s">
        <v>191</v>
      </c>
      <c r="BO10" s="26" t="s">
        <v>191</v>
      </c>
      <c r="BP10" s="26" t="s">
        <v>191</v>
      </c>
      <c r="BQ10" s="26" t="s">
        <v>191</v>
      </c>
      <c r="BR10" s="26" t="s">
        <v>191</v>
      </c>
      <c r="BS10" s="26" t="s">
        <v>191</v>
      </c>
      <c r="BT10" s="26" t="s">
        <v>191</v>
      </c>
      <c r="BU10" s="26" t="s">
        <v>191</v>
      </c>
      <c r="BV10" s="26" t="s">
        <v>191</v>
      </c>
      <c r="BW10" s="26" t="s">
        <v>191</v>
      </c>
      <c r="BX10" s="26" t="s">
        <v>191</v>
      </c>
      <c r="BY10" s="26" t="s">
        <v>191</v>
      </c>
      <c r="BZ10" s="26" t="s">
        <v>191</v>
      </c>
      <c r="CA10" s="26" t="s">
        <v>191</v>
      </c>
      <c r="CB10" s="26" t="s">
        <v>191</v>
      </c>
      <c r="CC10" s="26" t="s">
        <v>191</v>
      </c>
      <c r="CD10" s="26" t="s">
        <v>191</v>
      </c>
      <c r="CE10" s="26" t="s">
        <v>191</v>
      </c>
      <c r="CF10" s="26" t="s">
        <v>191</v>
      </c>
      <c r="CG10" s="26" t="s">
        <v>191</v>
      </c>
      <c r="CH10" s="26" t="s">
        <v>191</v>
      </c>
      <c r="CI10" s="26" t="s">
        <v>191</v>
      </c>
      <c r="CJ10" s="26" t="s">
        <v>191</v>
      </c>
      <c r="CK10" s="26" t="s">
        <v>191</v>
      </c>
      <c r="CL10" s="26" t="s">
        <v>191</v>
      </c>
      <c r="CM10" s="26" t="s">
        <v>191</v>
      </c>
      <c r="CN10" s="26" t="s">
        <v>191</v>
      </c>
      <c r="CO10" s="26" t="s">
        <v>191</v>
      </c>
      <c r="CP10" s="26" t="s">
        <v>191</v>
      </c>
      <c r="CQ10" s="26" t="s">
        <v>191</v>
      </c>
      <c r="CR10" s="26" t="s">
        <v>191</v>
      </c>
      <c r="CS10" s="26" t="s">
        <v>191</v>
      </c>
      <c r="CT10" s="26" t="s">
        <v>191</v>
      </c>
      <c r="CU10" s="26" t="s">
        <v>191</v>
      </c>
      <c r="CV10" s="26" t="s">
        <v>191</v>
      </c>
      <c r="CW10" s="26" t="s">
        <v>191</v>
      </c>
      <c r="CX10" s="26" t="s">
        <v>191</v>
      </c>
      <c r="CY10" s="26" t="s">
        <v>191</v>
      </c>
      <c r="CZ10" s="26" t="s">
        <v>191</v>
      </c>
      <c r="DA10" s="26" t="s">
        <v>191</v>
      </c>
      <c r="DB10" s="26" t="s">
        <v>191</v>
      </c>
      <c r="DC10" s="26" t="s">
        <v>191</v>
      </c>
      <c r="DD10" s="26" t="s">
        <v>191</v>
      </c>
      <c r="DE10" s="26" t="s">
        <v>191</v>
      </c>
      <c r="DF10" s="26" t="s">
        <v>191</v>
      </c>
      <c r="DG10" s="26" t="s">
        <v>191</v>
      </c>
      <c r="DH10" s="26" t="s">
        <v>191</v>
      </c>
      <c r="DI10" s="26" t="s">
        <v>191</v>
      </c>
      <c r="DJ10" s="26" t="s">
        <v>191</v>
      </c>
      <c r="DK10" s="26" t="s">
        <v>191</v>
      </c>
      <c r="DL10" s="26" t="s">
        <v>191</v>
      </c>
      <c r="DM10" s="26" t="s">
        <v>191</v>
      </c>
      <c r="DN10" s="26" t="s">
        <v>191</v>
      </c>
      <c r="DO10" s="26" t="s">
        <v>191</v>
      </c>
      <c r="DP10" s="26" t="s">
        <v>191</v>
      </c>
      <c r="DQ10" s="26" t="s">
        <v>191</v>
      </c>
      <c r="DR10" s="26" t="s">
        <v>191</v>
      </c>
      <c r="DS10" s="26" t="s">
        <v>191</v>
      </c>
      <c r="DT10" s="26" t="s">
        <v>191</v>
      </c>
      <c r="DU10" s="26" t="s">
        <v>191</v>
      </c>
      <c r="DV10" s="26" t="s">
        <v>191</v>
      </c>
      <c r="DW10" s="26" t="s">
        <v>191</v>
      </c>
      <c r="DX10" s="26" t="s">
        <v>191</v>
      </c>
      <c r="DY10" s="26" t="s">
        <v>191</v>
      </c>
      <c r="DZ10" s="26" t="s">
        <v>191</v>
      </c>
      <c r="EA10" s="26" t="s">
        <v>191</v>
      </c>
      <c r="EB10" s="26" t="s">
        <v>191</v>
      </c>
      <c r="EC10" s="26" t="s">
        <v>191</v>
      </c>
      <c r="ED10" s="26" t="s">
        <v>191</v>
      </c>
      <c r="EE10" s="26" t="s">
        <v>191</v>
      </c>
      <c r="EF10" s="26" t="s">
        <v>191</v>
      </c>
      <c r="EG10" s="26" t="s">
        <v>191</v>
      </c>
      <c r="EH10" s="26" t="s">
        <v>191</v>
      </c>
      <c r="EI10" s="26" t="s">
        <v>191</v>
      </c>
      <c r="EJ10" s="26" t="s">
        <v>191</v>
      </c>
      <c r="EK10" s="26" t="s">
        <v>191</v>
      </c>
      <c r="EL10" s="26" t="s">
        <v>191</v>
      </c>
      <c r="EM10" s="26" t="s">
        <v>191</v>
      </c>
      <c r="EN10" s="26" t="s">
        <v>191</v>
      </c>
      <c r="EO10" s="26" t="s">
        <v>191</v>
      </c>
      <c r="EP10" s="26" t="s">
        <v>191</v>
      </c>
      <c r="EQ10" s="26" t="s">
        <v>191</v>
      </c>
      <c r="ER10" s="26" t="s">
        <v>191</v>
      </c>
      <c r="ES10" s="26" t="s">
        <v>191</v>
      </c>
      <c r="ET10" s="26" t="s">
        <v>191</v>
      </c>
      <c r="EU10" s="26" t="s">
        <v>191</v>
      </c>
      <c r="EV10" s="26" t="s">
        <v>191</v>
      </c>
      <c r="EW10" s="26" t="s">
        <v>191</v>
      </c>
      <c r="EX10" s="26" t="s">
        <v>191</v>
      </c>
      <c r="EY10" s="26" t="s">
        <v>191</v>
      </c>
      <c r="EZ10" s="26" t="s">
        <v>191</v>
      </c>
      <c r="FA10" s="26" t="s">
        <v>191</v>
      </c>
      <c r="FB10" s="26" t="s">
        <v>191</v>
      </c>
      <c r="FC10" s="26" t="s">
        <v>191</v>
      </c>
      <c r="FD10" s="26" t="s">
        <v>191</v>
      </c>
      <c r="FE10" s="26" t="s">
        <v>191</v>
      </c>
      <c r="FF10" s="26" t="s">
        <v>191</v>
      </c>
      <c r="FG10" s="26" t="s">
        <v>191</v>
      </c>
      <c r="FH10" s="26" t="s">
        <v>191</v>
      </c>
      <c r="FI10" s="26" t="s">
        <v>191</v>
      </c>
      <c r="FJ10" s="26" t="s">
        <v>191</v>
      </c>
      <c r="FK10" s="26" t="s">
        <v>191</v>
      </c>
      <c r="FL10" s="26" t="s">
        <v>191</v>
      </c>
      <c r="FM10" s="26" t="s">
        <v>191</v>
      </c>
      <c r="FN10" s="26" t="s">
        <v>191</v>
      </c>
      <c r="FO10" s="26" t="s">
        <v>191</v>
      </c>
      <c r="FP10" s="26" t="s">
        <v>191</v>
      </c>
      <c r="FQ10" s="26" t="s">
        <v>191</v>
      </c>
      <c r="FR10" s="26" t="s">
        <v>191</v>
      </c>
      <c r="FS10" s="26" t="s">
        <v>191</v>
      </c>
      <c r="FT10" s="26" t="s">
        <v>191</v>
      </c>
      <c r="FU10" s="26" t="s">
        <v>191</v>
      </c>
      <c r="FV10" s="26" t="s">
        <v>191</v>
      </c>
      <c r="FW10" s="26" t="s">
        <v>191</v>
      </c>
      <c r="FX10" s="26" t="s">
        <v>191</v>
      </c>
      <c r="FY10" s="26" t="s">
        <v>191</v>
      </c>
      <c r="FZ10" s="26" t="s">
        <v>191</v>
      </c>
      <c r="GA10" s="26" t="s">
        <v>191</v>
      </c>
      <c r="GB10" s="26" t="s">
        <v>191</v>
      </c>
      <c r="GC10" s="26" t="s">
        <v>191</v>
      </c>
      <c r="GD10" s="26" t="s">
        <v>191</v>
      </c>
    </row>
    <row r="11" spans="1:186" s="41" customFormat="1">
      <c r="A11" s="60"/>
      <c r="B11" s="457"/>
      <c r="C11" s="457" t="s">
        <v>80</v>
      </c>
      <c r="D11" s="457" t="s">
        <v>76</v>
      </c>
      <c r="E11" s="457" t="s">
        <v>68</v>
      </c>
      <c r="F11" s="457" t="s">
        <v>78</v>
      </c>
      <c r="G11" s="26" t="s">
        <v>191</v>
      </c>
      <c r="H11" s="26" t="s">
        <v>191</v>
      </c>
      <c r="I11" s="26" t="s">
        <v>191</v>
      </c>
      <c r="J11" s="26" t="s">
        <v>191</v>
      </c>
      <c r="K11" s="26" t="s">
        <v>191</v>
      </c>
      <c r="L11" s="26" t="s">
        <v>191</v>
      </c>
      <c r="M11" s="26" t="s">
        <v>191</v>
      </c>
      <c r="N11" s="26" t="s">
        <v>191</v>
      </c>
      <c r="O11" s="26" t="s">
        <v>191</v>
      </c>
      <c r="P11" s="26" t="s">
        <v>191</v>
      </c>
      <c r="Q11" s="26" t="s">
        <v>191</v>
      </c>
      <c r="R11" s="26" t="s">
        <v>191</v>
      </c>
      <c r="S11" s="26" t="s">
        <v>191</v>
      </c>
      <c r="T11" s="26" t="s">
        <v>191</v>
      </c>
      <c r="U11" s="26" t="s">
        <v>191</v>
      </c>
      <c r="V11" s="26" t="s">
        <v>191</v>
      </c>
      <c r="W11" s="26" t="s">
        <v>191</v>
      </c>
      <c r="X11" s="26" t="s">
        <v>191</v>
      </c>
      <c r="Y11" s="26" t="s">
        <v>191</v>
      </c>
      <c r="Z11" s="26" t="s">
        <v>191</v>
      </c>
      <c r="AA11" s="26" t="s">
        <v>191</v>
      </c>
      <c r="AB11" s="26" t="s">
        <v>191</v>
      </c>
      <c r="AC11" s="26" t="s">
        <v>191</v>
      </c>
      <c r="AD11" s="26" t="s">
        <v>191</v>
      </c>
      <c r="AE11" s="26" t="s">
        <v>191</v>
      </c>
      <c r="AF11" s="26" t="s">
        <v>191</v>
      </c>
      <c r="AG11" s="26" t="s">
        <v>191</v>
      </c>
      <c r="AH11" s="26" t="s">
        <v>191</v>
      </c>
      <c r="AI11" s="26" t="s">
        <v>191</v>
      </c>
      <c r="AJ11" s="26" t="s">
        <v>191</v>
      </c>
      <c r="AK11" s="26" t="s">
        <v>191</v>
      </c>
      <c r="AL11" s="26" t="s">
        <v>191</v>
      </c>
      <c r="AM11" s="26" t="s">
        <v>191</v>
      </c>
      <c r="AN11" s="26" t="s">
        <v>191</v>
      </c>
      <c r="AO11" s="26" t="s">
        <v>191</v>
      </c>
      <c r="AP11" s="26" t="s">
        <v>191</v>
      </c>
      <c r="AQ11" s="26" t="s">
        <v>191</v>
      </c>
      <c r="AR11" s="26" t="s">
        <v>191</v>
      </c>
      <c r="AS11" s="26" t="s">
        <v>191</v>
      </c>
      <c r="AT11" s="26" t="s">
        <v>191</v>
      </c>
      <c r="AU11" s="26" t="s">
        <v>191</v>
      </c>
      <c r="AV11" s="26" t="s">
        <v>191</v>
      </c>
      <c r="AW11" s="26" t="s">
        <v>191</v>
      </c>
      <c r="AX11" s="26" t="s">
        <v>191</v>
      </c>
      <c r="AY11" s="26" t="s">
        <v>191</v>
      </c>
      <c r="AZ11" s="26" t="s">
        <v>191</v>
      </c>
      <c r="BA11" s="26" t="s">
        <v>191</v>
      </c>
      <c r="BB11" s="26" t="s">
        <v>191</v>
      </c>
      <c r="BC11" s="26" t="s">
        <v>191</v>
      </c>
      <c r="BD11" s="26" t="s">
        <v>191</v>
      </c>
      <c r="BE11" s="26" t="s">
        <v>191</v>
      </c>
      <c r="BF11" s="26" t="s">
        <v>191</v>
      </c>
      <c r="BG11" s="26" t="s">
        <v>191</v>
      </c>
      <c r="BH11" s="26" t="s">
        <v>191</v>
      </c>
      <c r="BI11" s="26" t="s">
        <v>191</v>
      </c>
      <c r="BJ11" s="26" t="s">
        <v>191</v>
      </c>
      <c r="BK11" s="26" t="s">
        <v>191</v>
      </c>
      <c r="BL11" s="26" t="s">
        <v>191</v>
      </c>
      <c r="BM11" s="26" t="s">
        <v>191</v>
      </c>
      <c r="BN11" s="26" t="s">
        <v>191</v>
      </c>
      <c r="BO11" s="26" t="s">
        <v>191</v>
      </c>
      <c r="BP11" s="26" t="s">
        <v>191</v>
      </c>
      <c r="BQ11" s="26" t="s">
        <v>191</v>
      </c>
      <c r="BR11" s="26" t="s">
        <v>191</v>
      </c>
      <c r="BS11" s="26" t="s">
        <v>191</v>
      </c>
      <c r="BT11" s="26" t="s">
        <v>191</v>
      </c>
      <c r="BU11" s="26" t="s">
        <v>191</v>
      </c>
      <c r="BV11" s="26" t="s">
        <v>191</v>
      </c>
      <c r="BW11" s="26" t="s">
        <v>191</v>
      </c>
      <c r="BX11" s="26" t="s">
        <v>191</v>
      </c>
      <c r="BY11" s="26" t="s">
        <v>191</v>
      </c>
      <c r="BZ11" s="26" t="s">
        <v>191</v>
      </c>
      <c r="CA11" s="26" t="s">
        <v>191</v>
      </c>
      <c r="CB11" s="26" t="s">
        <v>191</v>
      </c>
      <c r="CC11" s="26" t="s">
        <v>191</v>
      </c>
      <c r="CD11" s="26" t="s">
        <v>191</v>
      </c>
      <c r="CE11" s="26" t="s">
        <v>191</v>
      </c>
      <c r="CF11" s="26" t="s">
        <v>191</v>
      </c>
      <c r="CG11" s="26" t="s">
        <v>191</v>
      </c>
      <c r="CH11" s="26" t="s">
        <v>191</v>
      </c>
      <c r="CI11" s="26" t="s">
        <v>191</v>
      </c>
      <c r="CJ11" s="26" t="s">
        <v>191</v>
      </c>
      <c r="CK11" s="26" t="s">
        <v>191</v>
      </c>
      <c r="CL11" s="26" t="s">
        <v>191</v>
      </c>
      <c r="CM11" s="26" t="s">
        <v>191</v>
      </c>
      <c r="CN11" s="26" t="s">
        <v>191</v>
      </c>
      <c r="CO11" s="26" t="s">
        <v>191</v>
      </c>
      <c r="CP11" s="26" t="s">
        <v>191</v>
      </c>
      <c r="CQ11" s="26" t="s">
        <v>191</v>
      </c>
      <c r="CR11" s="26" t="s">
        <v>191</v>
      </c>
      <c r="CS11" s="26" t="s">
        <v>191</v>
      </c>
      <c r="CT11" s="26" t="s">
        <v>191</v>
      </c>
      <c r="CU11" s="26" t="s">
        <v>191</v>
      </c>
      <c r="CV11" s="26" t="s">
        <v>191</v>
      </c>
      <c r="CW11" s="26" t="s">
        <v>191</v>
      </c>
      <c r="CX11" s="26" t="s">
        <v>191</v>
      </c>
      <c r="CY11" s="26" t="s">
        <v>191</v>
      </c>
      <c r="CZ11" s="26" t="s">
        <v>191</v>
      </c>
      <c r="DA11" s="26" t="s">
        <v>191</v>
      </c>
      <c r="DB11" s="26" t="s">
        <v>191</v>
      </c>
      <c r="DC11" s="26" t="s">
        <v>191</v>
      </c>
      <c r="DD11" s="26" t="s">
        <v>191</v>
      </c>
      <c r="DE11" s="26" t="s">
        <v>191</v>
      </c>
      <c r="DF11" s="26" t="s">
        <v>191</v>
      </c>
      <c r="DG11" s="26" t="s">
        <v>191</v>
      </c>
      <c r="DH11" s="26" t="s">
        <v>191</v>
      </c>
      <c r="DI11" s="26" t="s">
        <v>191</v>
      </c>
      <c r="DJ11" s="26" t="s">
        <v>191</v>
      </c>
      <c r="DK11" s="26" t="s">
        <v>191</v>
      </c>
      <c r="DL11" s="26" t="s">
        <v>191</v>
      </c>
      <c r="DM11" s="26" t="s">
        <v>191</v>
      </c>
      <c r="DN11" s="26" t="s">
        <v>191</v>
      </c>
      <c r="DO11" s="26" t="s">
        <v>191</v>
      </c>
      <c r="DP11" s="26" t="s">
        <v>191</v>
      </c>
      <c r="DQ11" s="26" t="s">
        <v>191</v>
      </c>
      <c r="DR11" s="26" t="s">
        <v>191</v>
      </c>
      <c r="DS11" s="26" t="s">
        <v>191</v>
      </c>
      <c r="DT11" s="26" t="s">
        <v>191</v>
      </c>
      <c r="DU11" s="26" t="s">
        <v>191</v>
      </c>
      <c r="DV11" s="26" t="s">
        <v>191</v>
      </c>
      <c r="DW11" s="26" t="s">
        <v>191</v>
      </c>
      <c r="DX11" s="26" t="s">
        <v>191</v>
      </c>
      <c r="DY11" s="26" t="s">
        <v>191</v>
      </c>
      <c r="DZ11" s="26" t="s">
        <v>191</v>
      </c>
      <c r="EA11" s="26" t="s">
        <v>191</v>
      </c>
      <c r="EB11" s="26" t="s">
        <v>191</v>
      </c>
      <c r="EC11" s="26" t="s">
        <v>191</v>
      </c>
      <c r="ED11" s="26" t="s">
        <v>191</v>
      </c>
      <c r="EE11" s="26" t="s">
        <v>191</v>
      </c>
      <c r="EF11" s="26" t="s">
        <v>191</v>
      </c>
      <c r="EG11" s="26" t="s">
        <v>191</v>
      </c>
      <c r="EH11" s="26" t="s">
        <v>191</v>
      </c>
      <c r="EI11" s="26" t="s">
        <v>191</v>
      </c>
      <c r="EJ11" s="26" t="s">
        <v>191</v>
      </c>
      <c r="EK11" s="26" t="s">
        <v>191</v>
      </c>
      <c r="EL11" s="26" t="s">
        <v>191</v>
      </c>
      <c r="EM11" s="26" t="s">
        <v>191</v>
      </c>
      <c r="EN11" s="26" t="s">
        <v>191</v>
      </c>
      <c r="EO11" s="26" t="s">
        <v>191</v>
      </c>
      <c r="EP11" s="26" t="s">
        <v>191</v>
      </c>
      <c r="EQ11" s="26" t="s">
        <v>191</v>
      </c>
      <c r="ER11" s="26" t="s">
        <v>191</v>
      </c>
      <c r="ES11" s="26" t="s">
        <v>191</v>
      </c>
      <c r="ET11" s="26" t="s">
        <v>191</v>
      </c>
      <c r="EU11" s="26" t="s">
        <v>191</v>
      </c>
      <c r="EV11" s="26" t="s">
        <v>191</v>
      </c>
      <c r="EW11" s="26" t="s">
        <v>191</v>
      </c>
      <c r="EX11" s="26" t="s">
        <v>191</v>
      </c>
      <c r="EY11" s="26" t="s">
        <v>191</v>
      </c>
      <c r="EZ11" s="26" t="s">
        <v>191</v>
      </c>
      <c r="FA11" s="26" t="s">
        <v>191</v>
      </c>
      <c r="FB11" s="26" t="s">
        <v>191</v>
      </c>
      <c r="FC11" s="26" t="s">
        <v>191</v>
      </c>
      <c r="FD11" s="26" t="s">
        <v>191</v>
      </c>
      <c r="FE11" s="26" t="s">
        <v>191</v>
      </c>
      <c r="FF11" s="26" t="s">
        <v>191</v>
      </c>
      <c r="FG11" s="26" t="s">
        <v>191</v>
      </c>
      <c r="FH11" s="26" t="s">
        <v>191</v>
      </c>
      <c r="FI11" s="26" t="s">
        <v>191</v>
      </c>
      <c r="FJ11" s="26" t="s">
        <v>191</v>
      </c>
      <c r="FK11" s="26" t="s">
        <v>191</v>
      </c>
      <c r="FL11" s="26" t="s">
        <v>191</v>
      </c>
      <c r="FM11" s="26" t="s">
        <v>191</v>
      </c>
      <c r="FN11" s="26" t="s">
        <v>191</v>
      </c>
      <c r="FO11" s="26" t="s">
        <v>191</v>
      </c>
      <c r="FP11" s="26" t="s">
        <v>191</v>
      </c>
      <c r="FQ11" s="26" t="s">
        <v>191</v>
      </c>
      <c r="FR11" s="26" t="s">
        <v>191</v>
      </c>
      <c r="FS11" s="26" t="s">
        <v>191</v>
      </c>
      <c r="FT11" s="26" t="s">
        <v>191</v>
      </c>
      <c r="FU11" s="26" t="s">
        <v>191</v>
      </c>
      <c r="FV11" s="26" t="s">
        <v>191</v>
      </c>
      <c r="FW11" s="26" t="s">
        <v>191</v>
      </c>
      <c r="FX11" s="26" t="s">
        <v>191</v>
      </c>
      <c r="FY11" s="26" t="s">
        <v>191</v>
      </c>
      <c r="FZ11" s="26" t="s">
        <v>191</v>
      </c>
      <c r="GA11" s="26" t="s">
        <v>191</v>
      </c>
      <c r="GB11" s="26" t="s">
        <v>191</v>
      </c>
      <c r="GC11" s="26" t="s">
        <v>191</v>
      </c>
      <c r="GD11" s="26" t="s">
        <v>191</v>
      </c>
    </row>
    <row r="12" spans="1:186" s="41" customFormat="1">
      <c r="A12" s="60"/>
      <c r="B12" s="457"/>
      <c r="C12" s="457" t="s">
        <v>80</v>
      </c>
      <c r="D12" s="457" t="s">
        <v>76</v>
      </c>
      <c r="E12" s="457" t="s">
        <v>68</v>
      </c>
      <c r="F12" s="457" t="s">
        <v>79</v>
      </c>
      <c r="G12" s="26">
        <v>32.479999999999997</v>
      </c>
      <c r="H12" s="26">
        <v>31.29</v>
      </c>
      <c r="I12" s="26">
        <v>29.42</v>
      </c>
      <c r="J12" s="26">
        <v>29.23</v>
      </c>
      <c r="K12" s="26">
        <v>28.64</v>
      </c>
      <c r="L12" s="26">
        <v>28.87</v>
      </c>
      <c r="M12" s="26">
        <v>34.71</v>
      </c>
      <c r="N12" s="26">
        <v>31.92</v>
      </c>
      <c r="O12" s="26">
        <v>28.96</v>
      </c>
      <c r="P12" s="26">
        <v>28.72</v>
      </c>
      <c r="Q12" s="26">
        <v>28.69</v>
      </c>
      <c r="R12" s="26">
        <v>30.08</v>
      </c>
      <c r="S12" s="26">
        <v>34.53</v>
      </c>
      <c r="T12" s="26">
        <v>33.770000000000003</v>
      </c>
      <c r="U12" s="26">
        <v>30.65</v>
      </c>
      <c r="V12" s="26">
        <v>30.92</v>
      </c>
      <c r="W12" s="26">
        <v>29.92</v>
      </c>
      <c r="X12" s="26">
        <v>30.74</v>
      </c>
      <c r="Y12" s="26">
        <v>34.369999999999997</v>
      </c>
      <c r="Z12" s="26">
        <v>33.799999999999997</v>
      </c>
      <c r="AA12" s="26">
        <v>29.96</v>
      </c>
      <c r="AB12" s="26">
        <v>29.52</v>
      </c>
      <c r="AC12" s="26">
        <v>29.51</v>
      </c>
      <c r="AD12" s="26">
        <v>30.56</v>
      </c>
      <c r="AE12" s="26">
        <v>34.21</v>
      </c>
      <c r="AF12" s="26">
        <v>34.79</v>
      </c>
      <c r="AG12" s="26">
        <v>32.119999999999997</v>
      </c>
      <c r="AH12" s="26">
        <v>31.35</v>
      </c>
      <c r="AI12" s="26">
        <v>30.52</v>
      </c>
      <c r="AJ12" s="26">
        <v>32.869999999999997</v>
      </c>
      <c r="AK12" s="26">
        <v>36.08</v>
      </c>
      <c r="AL12" s="26">
        <v>35.15</v>
      </c>
      <c r="AM12" s="26">
        <v>30.87</v>
      </c>
      <c r="AN12" s="26">
        <v>30.71</v>
      </c>
      <c r="AO12" s="26">
        <v>31.08</v>
      </c>
      <c r="AP12" s="26">
        <v>31.11</v>
      </c>
      <c r="AQ12" s="26">
        <v>35.71</v>
      </c>
      <c r="AR12" s="26">
        <v>36.520000000000003</v>
      </c>
      <c r="AS12" s="26">
        <v>33.72</v>
      </c>
      <c r="AT12" s="26">
        <v>32.450000000000003</v>
      </c>
      <c r="AU12" s="26">
        <v>32.020000000000003</v>
      </c>
      <c r="AV12" s="26">
        <v>34.28</v>
      </c>
      <c r="AW12" s="26">
        <v>36.869999999999997</v>
      </c>
      <c r="AX12" s="26">
        <v>37.67</v>
      </c>
      <c r="AY12" s="26">
        <v>32.19</v>
      </c>
      <c r="AZ12" s="26">
        <v>31.62</v>
      </c>
      <c r="BA12" s="26">
        <v>32.44</v>
      </c>
      <c r="BB12" s="26">
        <v>32.409999999999997</v>
      </c>
      <c r="BC12" s="26">
        <v>37.69</v>
      </c>
      <c r="BD12" s="26">
        <v>38.29</v>
      </c>
      <c r="BE12" s="26">
        <v>34.979999999999997</v>
      </c>
      <c r="BF12" s="26">
        <v>33.479999999999997</v>
      </c>
      <c r="BG12" s="26">
        <v>32.799999999999997</v>
      </c>
      <c r="BH12" s="26">
        <v>35.659999999999997</v>
      </c>
      <c r="BI12" s="26">
        <v>38.020000000000003</v>
      </c>
      <c r="BJ12" s="26">
        <v>38.93</v>
      </c>
      <c r="BK12" s="26">
        <v>32.65</v>
      </c>
      <c r="BL12" s="26">
        <v>32.880000000000003</v>
      </c>
      <c r="BM12" s="26">
        <v>33.54</v>
      </c>
      <c r="BN12" s="26">
        <v>33.549999999999997</v>
      </c>
      <c r="BO12" s="26">
        <v>39.58</v>
      </c>
      <c r="BP12" s="26">
        <v>40.15</v>
      </c>
      <c r="BQ12" s="26">
        <v>36.79</v>
      </c>
      <c r="BR12" s="26">
        <v>35.880000000000003</v>
      </c>
      <c r="BS12" s="26">
        <v>35.33</v>
      </c>
      <c r="BT12" s="26">
        <v>38.32</v>
      </c>
      <c r="BU12" s="26">
        <v>42.4</v>
      </c>
      <c r="BV12" s="26">
        <v>43.07</v>
      </c>
      <c r="BW12" s="26">
        <v>36.590000000000003</v>
      </c>
      <c r="BX12" s="26">
        <v>36.35</v>
      </c>
      <c r="BY12" s="26">
        <v>37.43</v>
      </c>
      <c r="BZ12" s="26">
        <v>38.049999999999997</v>
      </c>
      <c r="CA12" s="26">
        <v>43.51</v>
      </c>
      <c r="CB12" s="26">
        <v>44.99</v>
      </c>
      <c r="CC12" s="26">
        <v>42.5</v>
      </c>
      <c r="CD12" s="26">
        <v>42.33</v>
      </c>
      <c r="CE12" s="26">
        <v>41.96</v>
      </c>
      <c r="CF12" s="26">
        <v>45.82</v>
      </c>
      <c r="CG12" s="26">
        <v>54.1</v>
      </c>
      <c r="CH12" s="26">
        <v>55.01</v>
      </c>
      <c r="CI12" s="26">
        <v>47.63</v>
      </c>
      <c r="CJ12" s="26">
        <v>47.6</v>
      </c>
      <c r="CK12" s="26">
        <v>48.99</v>
      </c>
      <c r="CL12" s="26">
        <v>50.83</v>
      </c>
      <c r="CM12" s="26">
        <v>55.37</v>
      </c>
      <c r="CN12" s="26">
        <v>56.49</v>
      </c>
      <c r="CO12" s="26">
        <v>54.31</v>
      </c>
      <c r="CP12" s="26">
        <v>53.46</v>
      </c>
      <c r="CQ12" s="26">
        <v>52.57</v>
      </c>
      <c r="CR12" s="26">
        <v>59.88</v>
      </c>
      <c r="CS12" s="26">
        <v>69.63</v>
      </c>
      <c r="CT12" s="26">
        <v>68.39</v>
      </c>
      <c r="CU12" s="26">
        <v>60.31</v>
      </c>
      <c r="CV12" s="26">
        <v>58.65</v>
      </c>
      <c r="CW12" s="26">
        <v>59.01</v>
      </c>
      <c r="CX12" s="26">
        <v>62.16</v>
      </c>
      <c r="CY12" s="26">
        <v>65.44</v>
      </c>
      <c r="CZ12" s="26">
        <v>67.510000000000005</v>
      </c>
      <c r="DA12" s="26">
        <v>64.22</v>
      </c>
      <c r="DB12" s="26">
        <v>63.78</v>
      </c>
      <c r="DC12" s="26">
        <v>60.78</v>
      </c>
      <c r="DD12" s="26">
        <v>69.89</v>
      </c>
      <c r="DE12" s="26">
        <v>77.8</v>
      </c>
      <c r="DF12" s="26">
        <v>77.44</v>
      </c>
      <c r="DG12" s="26">
        <v>65.209999999999994</v>
      </c>
      <c r="DH12" s="26">
        <v>61.93</v>
      </c>
      <c r="DI12" s="26">
        <v>63.6</v>
      </c>
      <c r="DJ12" s="26">
        <v>65.8</v>
      </c>
      <c r="DK12" s="26">
        <v>68.319999999999993</v>
      </c>
      <c r="DL12" s="26">
        <v>68.900000000000006</v>
      </c>
      <c r="DM12" s="26">
        <v>65.930000000000007</v>
      </c>
      <c r="DN12" s="26">
        <v>63.36</v>
      </c>
      <c r="DO12" s="26">
        <v>62.18</v>
      </c>
      <c r="DP12" s="26">
        <v>72.09</v>
      </c>
      <c r="DQ12" s="26">
        <v>77.77</v>
      </c>
      <c r="DR12" s="26">
        <v>78.44</v>
      </c>
      <c r="DS12" s="26">
        <v>66.88</v>
      </c>
      <c r="DT12" s="26">
        <v>64.069999999999993</v>
      </c>
      <c r="DU12" s="26">
        <v>66.33</v>
      </c>
      <c r="DV12" s="26">
        <v>66.680000000000007</v>
      </c>
      <c r="DW12" s="26">
        <v>69.989999999999995</v>
      </c>
      <c r="DX12" s="26">
        <v>70.09</v>
      </c>
      <c r="DY12" s="26">
        <v>67.33</v>
      </c>
      <c r="DZ12" s="26">
        <v>64.180000000000007</v>
      </c>
      <c r="EA12" s="26">
        <v>65.489999999999995</v>
      </c>
      <c r="EB12" s="26">
        <v>72.989999999999995</v>
      </c>
      <c r="EC12" s="26">
        <v>77.489999999999995</v>
      </c>
      <c r="ED12" s="26">
        <v>78.260000000000005</v>
      </c>
      <c r="EE12" s="26">
        <v>67.02</v>
      </c>
      <c r="EF12" s="26">
        <v>65.52</v>
      </c>
      <c r="EG12" s="26">
        <v>66.44</v>
      </c>
      <c r="EH12" s="26">
        <v>66.34</v>
      </c>
      <c r="EI12" s="26">
        <v>70.150000000000006</v>
      </c>
      <c r="EJ12" s="26">
        <v>71.88</v>
      </c>
      <c r="EK12" s="26">
        <v>67.08</v>
      </c>
      <c r="EL12" s="26">
        <v>66.36</v>
      </c>
      <c r="EM12" s="26">
        <v>65.88</v>
      </c>
      <c r="EN12" s="26">
        <v>69.81</v>
      </c>
      <c r="EO12" s="26">
        <v>80.64</v>
      </c>
      <c r="EP12" s="26">
        <v>81.19</v>
      </c>
      <c r="EQ12" s="26">
        <v>69.86</v>
      </c>
      <c r="ER12" s="26">
        <v>67.69</v>
      </c>
      <c r="ES12" s="26">
        <v>66.5</v>
      </c>
      <c r="ET12" s="26">
        <v>69.09</v>
      </c>
      <c r="EU12" s="26">
        <v>73.56</v>
      </c>
      <c r="EV12" s="26">
        <v>73.5</v>
      </c>
      <c r="EW12" s="26">
        <v>69.44</v>
      </c>
      <c r="EX12" s="26">
        <v>68.97</v>
      </c>
      <c r="EY12" s="26">
        <v>67.41</v>
      </c>
      <c r="EZ12" s="26">
        <v>73.27</v>
      </c>
      <c r="FA12" s="26">
        <v>83.39</v>
      </c>
      <c r="FB12" s="26">
        <v>81.73</v>
      </c>
      <c r="FC12" s="26">
        <v>72.819999999999993</v>
      </c>
      <c r="FD12" s="26">
        <v>70.84</v>
      </c>
      <c r="FE12" s="26">
        <v>68.239999999999995</v>
      </c>
      <c r="FF12" s="26">
        <v>72.17</v>
      </c>
      <c r="FG12" s="26">
        <v>76.400000000000006</v>
      </c>
      <c r="FH12" s="26">
        <v>77.400000000000006</v>
      </c>
      <c r="FI12" s="26">
        <v>74.03</v>
      </c>
      <c r="FJ12" s="26">
        <v>72.489999999999995</v>
      </c>
      <c r="FK12" s="26">
        <v>71.22</v>
      </c>
      <c r="FL12" s="26">
        <v>78.86</v>
      </c>
      <c r="FM12" s="26">
        <v>88.13</v>
      </c>
      <c r="FN12" s="26">
        <v>85.7</v>
      </c>
      <c r="FO12" s="26">
        <v>77.33</v>
      </c>
      <c r="FP12" s="26">
        <v>73.89</v>
      </c>
      <c r="FQ12" s="26">
        <v>72.760000000000005</v>
      </c>
      <c r="FR12" s="26">
        <v>76.33</v>
      </c>
      <c r="FS12" s="26">
        <v>79.540000000000006</v>
      </c>
      <c r="FT12" s="26">
        <v>81.11</v>
      </c>
      <c r="FU12" s="26">
        <v>78.58</v>
      </c>
      <c r="FV12" s="26">
        <v>76.930000000000007</v>
      </c>
      <c r="FW12" s="26">
        <v>74.7</v>
      </c>
      <c r="FX12" s="26">
        <v>83.09</v>
      </c>
      <c r="FY12" s="26">
        <v>89.14</v>
      </c>
      <c r="FZ12" s="26">
        <v>89.75</v>
      </c>
      <c r="GA12" s="26">
        <v>79.790000000000006</v>
      </c>
      <c r="GB12" s="26">
        <v>76.73</v>
      </c>
      <c r="GC12" s="26">
        <v>78.11</v>
      </c>
      <c r="GD12" s="26">
        <v>80.599999999999994</v>
      </c>
    </row>
    <row r="13" spans="1:186" s="41" customFormat="1">
      <c r="A13" s="60"/>
      <c r="B13" s="457"/>
      <c r="C13" s="457"/>
      <c r="D13" s="457"/>
      <c r="E13" s="457"/>
      <c r="F13" s="457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</row>
    <row r="14" spans="1:186" s="41" customFormat="1">
      <c r="A14" s="60"/>
      <c r="B14" s="457"/>
      <c r="C14" s="457" t="s">
        <v>81</v>
      </c>
      <c r="D14" s="457" t="s">
        <v>76</v>
      </c>
      <c r="E14" s="457" t="s">
        <v>68</v>
      </c>
      <c r="F14" s="457" t="s">
        <v>77</v>
      </c>
      <c r="G14" s="26" t="s">
        <v>191</v>
      </c>
      <c r="H14" s="26" t="s">
        <v>191</v>
      </c>
      <c r="I14" s="26" t="s">
        <v>191</v>
      </c>
      <c r="J14" s="26" t="s">
        <v>191</v>
      </c>
      <c r="K14" s="26" t="s">
        <v>191</v>
      </c>
      <c r="L14" s="26" t="s">
        <v>191</v>
      </c>
      <c r="M14" s="26" t="s">
        <v>191</v>
      </c>
      <c r="N14" s="26" t="s">
        <v>191</v>
      </c>
      <c r="O14" s="26" t="s">
        <v>191</v>
      </c>
      <c r="P14" s="26" t="s">
        <v>191</v>
      </c>
      <c r="Q14" s="26" t="s">
        <v>191</v>
      </c>
      <c r="R14" s="26" t="s">
        <v>191</v>
      </c>
      <c r="S14" s="26" t="s">
        <v>191</v>
      </c>
      <c r="T14" s="26" t="s">
        <v>191</v>
      </c>
      <c r="U14" s="26" t="s">
        <v>191</v>
      </c>
      <c r="V14" s="26" t="s">
        <v>191</v>
      </c>
      <c r="W14" s="26" t="s">
        <v>191</v>
      </c>
      <c r="X14" s="26" t="s">
        <v>191</v>
      </c>
      <c r="Y14" s="26" t="s">
        <v>191</v>
      </c>
      <c r="Z14" s="26" t="s">
        <v>191</v>
      </c>
      <c r="AA14" s="26" t="s">
        <v>191</v>
      </c>
      <c r="AB14" s="26" t="s">
        <v>191</v>
      </c>
      <c r="AC14" s="26" t="s">
        <v>191</v>
      </c>
      <c r="AD14" s="26" t="s">
        <v>191</v>
      </c>
      <c r="AE14" s="26" t="s">
        <v>191</v>
      </c>
      <c r="AF14" s="26" t="s">
        <v>191</v>
      </c>
      <c r="AG14" s="26" t="s">
        <v>191</v>
      </c>
      <c r="AH14" s="26" t="s">
        <v>191</v>
      </c>
      <c r="AI14" s="26" t="s">
        <v>191</v>
      </c>
      <c r="AJ14" s="26" t="s">
        <v>191</v>
      </c>
      <c r="AK14" s="26" t="s">
        <v>191</v>
      </c>
      <c r="AL14" s="26" t="s">
        <v>191</v>
      </c>
      <c r="AM14" s="26" t="s">
        <v>191</v>
      </c>
      <c r="AN14" s="26" t="s">
        <v>191</v>
      </c>
      <c r="AO14" s="26" t="s">
        <v>191</v>
      </c>
      <c r="AP14" s="26" t="s">
        <v>191</v>
      </c>
      <c r="AQ14" s="26" t="s">
        <v>191</v>
      </c>
      <c r="AR14" s="26" t="s">
        <v>191</v>
      </c>
      <c r="AS14" s="26" t="s">
        <v>191</v>
      </c>
      <c r="AT14" s="26" t="s">
        <v>191</v>
      </c>
      <c r="AU14" s="26" t="s">
        <v>191</v>
      </c>
      <c r="AV14" s="26" t="s">
        <v>191</v>
      </c>
      <c r="AW14" s="26" t="s">
        <v>191</v>
      </c>
      <c r="AX14" s="26" t="s">
        <v>191</v>
      </c>
      <c r="AY14" s="26" t="s">
        <v>191</v>
      </c>
      <c r="AZ14" s="26" t="s">
        <v>191</v>
      </c>
      <c r="BA14" s="26" t="s">
        <v>191</v>
      </c>
      <c r="BB14" s="26" t="s">
        <v>191</v>
      </c>
      <c r="BC14" s="26" t="s">
        <v>191</v>
      </c>
      <c r="BD14" s="26" t="s">
        <v>191</v>
      </c>
      <c r="BE14" s="26" t="s">
        <v>191</v>
      </c>
      <c r="BF14" s="26" t="s">
        <v>191</v>
      </c>
      <c r="BG14" s="26" t="s">
        <v>191</v>
      </c>
      <c r="BH14" s="26" t="s">
        <v>191</v>
      </c>
      <c r="BI14" s="26" t="s">
        <v>191</v>
      </c>
      <c r="BJ14" s="26" t="s">
        <v>191</v>
      </c>
      <c r="BK14" s="26" t="s">
        <v>191</v>
      </c>
      <c r="BL14" s="26" t="s">
        <v>191</v>
      </c>
      <c r="BM14" s="26" t="s">
        <v>191</v>
      </c>
      <c r="BN14" s="26" t="s">
        <v>191</v>
      </c>
      <c r="BO14" s="26" t="s">
        <v>191</v>
      </c>
      <c r="BP14" s="26" t="s">
        <v>191</v>
      </c>
      <c r="BQ14" s="26" t="s">
        <v>191</v>
      </c>
      <c r="BR14" s="26" t="s">
        <v>191</v>
      </c>
      <c r="BS14" s="26" t="s">
        <v>191</v>
      </c>
      <c r="BT14" s="26" t="s">
        <v>191</v>
      </c>
      <c r="BU14" s="26" t="s">
        <v>191</v>
      </c>
      <c r="BV14" s="26" t="s">
        <v>191</v>
      </c>
      <c r="BW14" s="26" t="s">
        <v>191</v>
      </c>
      <c r="BX14" s="26" t="s">
        <v>191</v>
      </c>
      <c r="BY14" s="26" t="s">
        <v>191</v>
      </c>
      <c r="BZ14" s="26" t="s">
        <v>191</v>
      </c>
      <c r="CA14" s="26" t="s">
        <v>191</v>
      </c>
      <c r="CB14" s="26" t="s">
        <v>191</v>
      </c>
      <c r="CC14" s="26" t="s">
        <v>191</v>
      </c>
      <c r="CD14" s="26" t="s">
        <v>191</v>
      </c>
      <c r="CE14" s="26" t="s">
        <v>191</v>
      </c>
      <c r="CF14" s="26" t="s">
        <v>191</v>
      </c>
      <c r="CG14" s="26" t="s">
        <v>191</v>
      </c>
      <c r="CH14" s="26" t="s">
        <v>191</v>
      </c>
      <c r="CI14" s="26" t="s">
        <v>191</v>
      </c>
      <c r="CJ14" s="26" t="s">
        <v>191</v>
      </c>
      <c r="CK14" s="26" t="s">
        <v>191</v>
      </c>
      <c r="CL14" s="26" t="s">
        <v>191</v>
      </c>
      <c r="CM14" s="26" t="s">
        <v>191</v>
      </c>
      <c r="CN14" s="26" t="s">
        <v>191</v>
      </c>
      <c r="CO14" s="26" t="s">
        <v>191</v>
      </c>
      <c r="CP14" s="26" t="s">
        <v>191</v>
      </c>
      <c r="CQ14" s="26" t="s">
        <v>191</v>
      </c>
      <c r="CR14" s="26" t="s">
        <v>191</v>
      </c>
      <c r="CS14" s="26" t="s">
        <v>191</v>
      </c>
      <c r="CT14" s="26" t="s">
        <v>191</v>
      </c>
      <c r="CU14" s="26" t="s">
        <v>191</v>
      </c>
      <c r="CV14" s="26" t="s">
        <v>191</v>
      </c>
      <c r="CW14" s="26" t="s">
        <v>191</v>
      </c>
      <c r="CX14" s="26" t="s">
        <v>191</v>
      </c>
      <c r="CY14" s="26" t="s">
        <v>191</v>
      </c>
      <c r="CZ14" s="26" t="s">
        <v>191</v>
      </c>
      <c r="DA14" s="26" t="s">
        <v>191</v>
      </c>
      <c r="DB14" s="26" t="s">
        <v>191</v>
      </c>
      <c r="DC14" s="26" t="s">
        <v>191</v>
      </c>
      <c r="DD14" s="26" t="s">
        <v>191</v>
      </c>
      <c r="DE14" s="26" t="s">
        <v>191</v>
      </c>
      <c r="DF14" s="26" t="s">
        <v>191</v>
      </c>
      <c r="DG14" s="26" t="s">
        <v>191</v>
      </c>
      <c r="DH14" s="26" t="s">
        <v>191</v>
      </c>
      <c r="DI14" s="26" t="s">
        <v>191</v>
      </c>
      <c r="DJ14" s="26" t="s">
        <v>191</v>
      </c>
      <c r="DK14" s="26" t="s">
        <v>191</v>
      </c>
      <c r="DL14" s="26" t="s">
        <v>191</v>
      </c>
      <c r="DM14" s="26" t="s">
        <v>191</v>
      </c>
      <c r="DN14" s="26" t="s">
        <v>191</v>
      </c>
      <c r="DO14" s="26" t="s">
        <v>191</v>
      </c>
      <c r="DP14" s="26" t="s">
        <v>191</v>
      </c>
      <c r="DQ14" s="26" t="s">
        <v>191</v>
      </c>
      <c r="DR14" s="26" t="s">
        <v>191</v>
      </c>
      <c r="DS14" s="26" t="s">
        <v>191</v>
      </c>
      <c r="DT14" s="26" t="s">
        <v>191</v>
      </c>
      <c r="DU14" s="26" t="s">
        <v>191</v>
      </c>
      <c r="DV14" s="26" t="s">
        <v>191</v>
      </c>
      <c r="DW14" s="26" t="s">
        <v>191</v>
      </c>
      <c r="DX14" s="26" t="s">
        <v>191</v>
      </c>
      <c r="DY14" s="26" t="s">
        <v>191</v>
      </c>
      <c r="DZ14" s="26" t="s">
        <v>191</v>
      </c>
      <c r="EA14" s="26" t="s">
        <v>191</v>
      </c>
      <c r="EB14" s="26" t="s">
        <v>191</v>
      </c>
      <c r="EC14" s="26" t="s">
        <v>191</v>
      </c>
      <c r="ED14" s="26" t="s">
        <v>191</v>
      </c>
      <c r="EE14" s="26" t="s">
        <v>191</v>
      </c>
      <c r="EF14" s="26" t="s">
        <v>191</v>
      </c>
      <c r="EG14" s="26" t="s">
        <v>191</v>
      </c>
      <c r="EH14" s="26" t="s">
        <v>191</v>
      </c>
      <c r="EI14" s="26" t="s">
        <v>191</v>
      </c>
      <c r="EJ14" s="26" t="s">
        <v>191</v>
      </c>
      <c r="EK14" s="26" t="s">
        <v>191</v>
      </c>
      <c r="EL14" s="26" t="s">
        <v>191</v>
      </c>
      <c r="EM14" s="26" t="s">
        <v>191</v>
      </c>
      <c r="EN14" s="26" t="s">
        <v>191</v>
      </c>
      <c r="EO14" s="26" t="s">
        <v>191</v>
      </c>
      <c r="EP14" s="26" t="s">
        <v>191</v>
      </c>
      <c r="EQ14" s="26" t="s">
        <v>191</v>
      </c>
      <c r="ER14" s="26" t="s">
        <v>191</v>
      </c>
      <c r="ES14" s="26" t="s">
        <v>191</v>
      </c>
      <c r="ET14" s="26" t="s">
        <v>191</v>
      </c>
      <c r="EU14" s="26" t="s">
        <v>191</v>
      </c>
      <c r="EV14" s="26" t="s">
        <v>191</v>
      </c>
      <c r="EW14" s="26" t="s">
        <v>191</v>
      </c>
      <c r="EX14" s="26" t="s">
        <v>191</v>
      </c>
      <c r="EY14" s="26" t="s">
        <v>191</v>
      </c>
      <c r="EZ14" s="26" t="s">
        <v>191</v>
      </c>
      <c r="FA14" s="26" t="s">
        <v>191</v>
      </c>
      <c r="FB14" s="26" t="s">
        <v>191</v>
      </c>
      <c r="FC14" s="26" t="s">
        <v>191</v>
      </c>
      <c r="FD14" s="26" t="s">
        <v>191</v>
      </c>
      <c r="FE14" s="26" t="s">
        <v>191</v>
      </c>
      <c r="FF14" s="26" t="s">
        <v>191</v>
      </c>
      <c r="FG14" s="26" t="s">
        <v>191</v>
      </c>
      <c r="FH14" s="26" t="s">
        <v>191</v>
      </c>
      <c r="FI14" s="26" t="s">
        <v>191</v>
      </c>
      <c r="FJ14" s="26" t="s">
        <v>191</v>
      </c>
      <c r="FK14" s="26" t="s">
        <v>191</v>
      </c>
      <c r="FL14" s="26" t="s">
        <v>191</v>
      </c>
      <c r="FM14" s="26" t="s">
        <v>191</v>
      </c>
      <c r="FN14" s="26" t="s">
        <v>191</v>
      </c>
      <c r="FO14" s="26" t="s">
        <v>191</v>
      </c>
      <c r="FP14" s="26" t="s">
        <v>191</v>
      </c>
      <c r="FQ14" s="26" t="s">
        <v>191</v>
      </c>
      <c r="FR14" s="26" t="s">
        <v>191</v>
      </c>
      <c r="FS14" s="26" t="s">
        <v>191</v>
      </c>
      <c r="FT14" s="26" t="s">
        <v>191</v>
      </c>
      <c r="FU14" s="26" t="s">
        <v>191</v>
      </c>
      <c r="FV14" s="26" t="s">
        <v>191</v>
      </c>
      <c r="FW14" s="26" t="s">
        <v>191</v>
      </c>
      <c r="FX14" s="26" t="s">
        <v>191</v>
      </c>
      <c r="FY14" s="26" t="s">
        <v>191</v>
      </c>
      <c r="FZ14" s="26" t="s">
        <v>191</v>
      </c>
      <c r="GA14" s="26" t="s">
        <v>191</v>
      </c>
      <c r="GB14" s="26" t="s">
        <v>191</v>
      </c>
      <c r="GC14" s="26" t="s">
        <v>191</v>
      </c>
      <c r="GD14" s="26" t="s">
        <v>191</v>
      </c>
    </row>
    <row r="15" spans="1:186" s="41" customFormat="1">
      <c r="A15" s="60"/>
      <c r="B15" s="457"/>
      <c r="C15" s="457" t="s">
        <v>81</v>
      </c>
      <c r="D15" s="457" t="s">
        <v>76</v>
      </c>
      <c r="E15" s="457" t="s">
        <v>68</v>
      </c>
      <c r="F15" s="457" t="s">
        <v>78</v>
      </c>
      <c r="G15" s="26" t="s">
        <v>191</v>
      </c>
      <c r="H15" s="26" t="s">
        <v>191</v>
      </c>
      <c r="I15" s="26" t="s">
        <v>191</v>
      </c>
      <c r="J15" s="26" t="s">
        <v>191</v>
      </c>
      <c r="K15" s="26" t="s">
        <v>191</v>
      </c>
      <c r="L15" s="26" t="s">
        <v>191</v>
      </c>
      <c r="M15" s="26" t="s">
        <v>191</v>
      </c>
      <c r="N15" s="26" t="s">
        <v>191</v>
      </c>
      <c r="O15" s="26" t="s">
        <v>191</v>
      </c>
      <c r="P15" s="26" t="s">
        <v>191</v>
      </c>
      <c r="Q15" s="26" t="s">
        <v>191</v>
      </c>
      <c r="R15" s="26" t="s">
        <v>191</v>
      </c>
      <c r="S15" s="26" t="s">
        <v>191</v>
      </c>
      <c r="T15" s="26" t="s">
        <v>191</v>
      </c>
      <c r="U15" s="26" t="s">
        <v>191</v>
      </c>
      <c r="V15" s="26" t="s">
        <v>191</v>
      </c>
      <c r="W15" s="26" t="s">
        <v>191</v>
      </c>
      <c r="X15" s="26" t="s">
        <v>191</v>
      </c>
      <c r="Y15" s="26" t="s">
        <v>191</v>
      </c>
      <c r="Z15" s="26" t="s">
        <v>191</v>
      </c>
      <c r="AA15" s="26" t="s">
        <v>191</v>
      </c>
      <c r="AB15" s="26" t="s">
        <v>191</v>
      </c>
      <c r="AC15" s="26" t="s">
        <v>191</v>
      </c>
      <c r="AD15" s="26" t="s">
        <v>191</v>
      </c>
      <c r="AE15" s="26" t="s">
        <v>191</v>
      </c>
      <c r="AF15" s="26" t="s">
        <v>191</v>
      </c>
      <c r="AG15" s="26" t="s">
        <v>191</v>
      </c>
      <c r="AH15" s="26" t="s">
        <v>191</v>
      </c>
      <c r="AI15" s="26" t="s">
        <v>191</v>
      </c>
      <c r="AJ15" s="26" t="s">
        <v>191</v>
      </c>
      <c r="AK15" s="26" t="s">
        <v>191</v>
      </c>
      <c r="AL15" s="26" t="s">
        <v>191</v>
      </c>
      <c r="AM15" s="26" t="s">
        <v>191</v>
      </c>
      <c r="AN15" s="26" t="s">
        <v>191</v>
      </c>
      <c r="AO15" s="26" t="s">
        <v>191</v>
      </c>
      <c r="AP15" s="26" t="s">
        <v>191</v>
      </c>
      <c r="AQ15" s="26" t="s">
        <v>191</v>
      </c>
      <c r="AR15" s="26" t="s">
        <v>191</v>
      </c>
      <c r="AS15" s="26" t="s">
        <v>191</v>
      </c>
      <c r="AT15" s="26" t="s">
        <v>191</v>
      </c>
      <c r="AU15" s="26" t="s">
        <v>191</v>
      </c>
      <c r="AV15" s="26" t="s">
        <v>191</v>
      </c>
      <c r="AW15" s="26" t="s">
        <v>191</v>
      </c>
      <c r="AX15" s="26" t="s">
        <v>191</v>
      </c>
      <c r="AY15" s="26" t="s">
        <v>191</v>
      </c>
      <c r="AZ15" s="26" t="s">
        <v>191</v>
      </c>
      <c r="BA15" s="26" t="s">
        <v>191</v>
      </c>
      <c r="BB15" s="26" t="s">
        <v>191</v>
      </c>
      <c r="BC15" s="26" t="s">
        <v>191</v>
      </c>
      <c r="BD15" s="26" t="s">
        <v>191</v>
      </c>
      <c r="BE15" s="26" t="s">
        <v>191</v>
      </c>
      <c r="BF15" s="26" t="s">
        <v>191</v>
      </c>
      <c r="BG15" s="26" t="s">
        <v>191</v>
      </c>
      <c r="BH15" s="26" t="s">
        <v>191</v>
      </c>
      <c r="BI15" s="26" t="s">
        <v>191</v>
      </c>
      <c r="BJ15" s="26" t="s">
        <v>191</v>
      </c>
      <c r="BK15" s="26" t="s">
        <v>191</v>
      </c>
      <c r="BL15" s="26" t="s">
        <v>191</v>
      </c>
      <c r="BM15" s="26" t="s">
        <v>191</v>
      </c>
      <c r="BN15" s="26" t="s">
        <v>191</v>
      </c>
      <c r="BO15" s="26" t="s">
        <v>191</v>
      </c>
      <c r="BP15" s="26" t="s">
        <v>191</v>
      </c>
      <c r="BQ15" s="26" t="s">
        <v>191</v>
      </c>
      <c r="BR15" s="26" t="s">
        <v>191</v>
      </c>
      <c r="BS15" s="26" t="s">
        <v>191</v>
      </c>
      <c r="BT15" s="26" t="s">
        <v>191</v>
      </c>
      <c r="BU15" s="26" t="s">
        <v>191</v>
      </c>
      <c r="BV15" s="26" t="s">
        <v>191</v>
      </c>
      <c r="BW15" s="26" t="s">
        <v>191</v>
      </c>
      <c r="BX15" s="26" t="s">
        <v>191</v>
      </c>
      <c r="BY15" s="26" t="s">
        <v>191</v>
      </c>
      <c r="BZ15" s="26" t="s">
        <v>191</v>
      </c>
      <c r="CA15" s="26" t="s">
        <v>191</v>
      </c>
      <c r="CB15" s="26" t="s">
        <v>191</v>
      </c>
      <c r="CC15" s="26" t="s">
        <v>191</v>
      </c>
      <c r="CD15" s="26" t="s">
        <v>191</v>
      </c>
      <c r="CE15" s="26" t="s">
        <v>191</v>
      </c>
      <c r="CF15" s="26" t="s">
        <v>191</v>
      </c>
      <c r="CG15" s="26" t="s">
        <v>191</v>
      </c>
      <c r="CH15" s="26" t="s">
        <v>191</v>
      </c>
      <c r="CI15" s="26" t="s">
        <v>191</v>
      </c>
      <c r="CJ15" s="26" t="s">
        <v>191</v>
      </c>
      <c r="CK15" s="26" t="s">
        <v>191</v>
      </c>
      <c r="CL15" s="26" t="s">
        <v>191</v>
      </c>
      <c r="CM15" s="26" t="s">
        <v>191</v>
      </c>
      <c r="CN15" s="26" t="s">
        <v>191</v>
      </c>
      <c r="CO15" s="26" t="s">
        <v>191</v>
      </c>
      <c r="CP15" s="26" t="s">
        <v>191</v>
      </c>
      <c r="CQ15" s="26" t="s">
        <v>191</v>
      </c>
      <c r="CR15" s="26" t="s">
        <v>191</v>
      </c>
      <c r="CS15" s="26" t="s">
        <v>191</v>
      </c>
      <c r="CT15" s="26" t="s">
        <v>191</v>
      </c>
      <c r="CU15" s="26" t="s">
        <v>191</v>
      </c>
      <c r="CV15" s="26" t="s">
        <v>191</v>
      </c>
      <c r="CW15" s="26" t="s">
        <v>191</v>
      </c>
      <c r="CX15" s="26" t="s">
        <v>191</v>
      </c>
      <c r="CY15" s="26" t="s">
        <v>191</v>
      </c>
      <c r="CZ15" s="26" t="s">
        <v>191</v>
      </c>
      <c r="DA15" s="26" t="s">
        <v>191</v>
      </c>
      <c r="DB15" s="26" t="s">
        <v>191</v>
      </c>
      <c r="DC15" s="26" t="s">
        <v>191</v>
      </c>
      <c r="DD15" s="26" t="s">
        <v>191</v>
      </c>
      <c r="DE15" s="26" t="s">
        <v>191</v>
      </c>
      <c r="DF15" s="26" t="s">
        <v>191</v>
      </c>
      <c r="DG15" s="26" t="s">
        <v>191</v>
      </c>
      <c r="DH15" s="26" t="s">
        <v>191</v>
      </c>
      <c r="DI15" s="26" t="s">
        <v>191</v>
      </c>
      <c r="DJ15" s="26" t="s">
        <v>191</v>
      </c>
      <c r="DK15" s="26" t="s">
        <v>191</v>
      </c>
      <c r="DL15" s="26" t="s">
        <v>191</v>
      </c>
      <c r="DM15" s="26" t="s">
        <v>191</v>
      </c>
      <c r="DN15" s="26" t="s">
        <v>191</v>
      </c>
      <c r="DO15" s="26" t="s">
        <v>191</v>
      </c>
      <c r="DP15" s="26" t="s">
        <v>191</v>
      </c>
      <c r="DQ15" s="26" t="s">
        <v>191</v>
      </c>
      <c r="DR15" s="26" t="s">
        <v>191</v>
      </c>
      <c r="DS15" s="26" t="s">
        <v>191</v>
      </c>
      <c r="DT15" s="26" t="s">
        <v>191</v>
      </c>
      <c r="DU15" s="26" t="s">
        <v>191</v>
      </c>
      <c r="DV15" s="26" t="s">
        <v>191</v>
      </c>
      <c r="DW15" s="26" t="s">
        <v>191</v>
      </c>
      <c r="DX15" s="26" t="s">
        <v>191</v>
      </c>
      <c r="DY15" s="26" t="s">
        <v>191</v>
      </c>
      <c r="DZ15" s="26" t="s">
        <v>191</v>
      </c>
      <c r="EA15" s="26" t="s">
        <v>191</v>
      </c>
      <c r="EB15" s="26" t="s">
        <v>191</v>
      </c>
      <c r="EC15" s="26" t="s">
        <v>191</v>
      </c>
      <c r="ED15" s="26" t="s">
        <v>191</v>
      </c>
      <c r="EE15" s="26" t="s">
        <v>191</v>
      </c>
      <c r="EF15" s="26" t="s">
        <v>191</v>
      </c>
      <c r="EG15" s="26" t="s">
        <v>191</v>
      </c>
      <c r="EH15" s="26" t="s">
        <v>191</v>
      </c>
      <c r="EI15" s="26" t="s">
        <v>191</v>
      </c>
      <c r="EJ15" s="26" t="s">
        <v>191</v>
      </c>
      <c r="EK15" s="26" t="s">
        <v>191</v>
      </c>
      <c r="EL15" s="26" t="s">
        <v>191</v>
      </c>
      <c r="EM15" s="26" t="s">
        <v>191</v>
      </c>
      <c r="EN15" s="26" t="s">
        <v>191</v>
      </c>
      <c r="EO15" s="26" t="s">
        <v>191</v>
      </c>
      <c r="EP15" s="26" t="s">
        <v>191</v>
      </c>
      <c r="EQ15" s="26" t="s">
        <v>191</v>
      </c>
      <c r="ER15" s="26" t="s">
        <v>191</v>
      </c>
      <c r="ES15" s="26" t="s">
        <v>191</v>
      </c>
      <c r="ET15" s="26" t="s">
        <v>191</v>
      </c>
      <c r="EU15" s="26" t="s">
        <v>191</v>
      </c>
      <c r="EV15" s="26" t="s">
        <v>191</v>
      </c>
      <c r="EW15" s="26" t="s">
        <v>191</v>
      </c>
      <c r="EX15" s="26" t="s">
        <v>191</v>
      </c>
      <c r="EY15" s="26" t="s">
        <v>191</v>
      </c>
      <c r="EZ15" s="26" t="s">
        <v>191</v>
      </c>
      <c r="FA15" s="26" t="s">
        <v>191</v>
      </c>
      <c r="FB15" s="26" t="s">
        <v>191</v>
      </c>
      <c r="FC15" s="26" t="s">
        <v>191</v>
      </c>
      <c r="FD15" s="26" t="s">
        <v>191</v>
      </c>
      <c r="FE15" s="26" t="s">
        <v>191</v>
      </c>
      <c r="FF15" s="26" t="s">
        <v>191</v>
      </c>
      <c r="FG15" s="26" t="s">
        <v>191</v>
      </c>
      <c r="FH15" s="26" t="s">
        <v>191</v>
      </c>
      <c r="FI15" s="26" t="s">
        <v>191</v>
      </c>
      <c r="FJ15" s="26" t="s">
        <v>191</v>
      </c>
      <c r="FK15" s="26" t="s">
        <v>191</v>
      </c>
      <c r="FL15" s="26" t="s">
        <v>191</v>
      </c>
      <c r="FM15" s="26" t="s">
        <v>191</v>
      </c>
      <c r="FN15" s="26" t="s">
        <v>191</v>
      </c>
      <c r="FO15" s="26" t="s">
        <v>191</v>
      </c>
      <c r="FP15" s="26" t="s">
        <v>191</v>
      </c>
      <c r="FQ15" s="26" t="s">
        <v>191</v>
      </c>
      <c r="FR15" s="26" t="s">
        <v>191</v>
      </c>
      <c r="FS15" s="26" t="s">
        <v>191</v>
      </c>
      <c r="FT15" s="26" t="s">
        <v>191</v>
      </c>
      <c r="FU15" s="26" t="s">
        <v>191</v>
      </c>
      <c r="FV15" s="26" t="s">
        <v>191</v>
      </c>
      <c r="FW15" s="26" t="s">
        <v>191</v>
      </c>
      <c r="FX15" s="26" t="s">
        <v>191</v>
      </c>
      <c r="FY15" s="26" t="s">
        <v>191</v>
      </c>
      <c r="FZ15" s="26" t="s">
        <v>191</v>
      </c>
      <c r="GA15" s="26" t="s">
        <v>191</v>
      </c>
      <c r="GB15" s="26" t="s">
        <v>191</v>
      </c>
      <c r="GC15" s="26" t="s">
        <v>191</v>
      </c>
      <c r="GD15" s="26" t="s">
        <v>191</v>
      </c>
    </row>
    <row r="16" spans="1:186" s="41" customFormat="1">
      <c r="A16" s="60"/>
      <c r="B16" s="457"/>
      <c r="C16" s="457" t="s">
        <v>81</v>
      </c>
      <c r="D16" s="457" t="s">
        <v>76</v>
      </c>
      <c r="E16" s="457" t="s">
        <v>68</v>
      </c>
      <c r="F16" s="457" t="s">
        <v>79</v>
      </c>
      <c r="G16" s="26">
        <v>27.7</v>
      </c>
      <c r="H16" s="26">
        <v>28.07</v>
      </c>
      <c r="I16" s="26">
        <v>26.31</v>
      </c>
      <c r="J16" s="26">
        <v>24.55</v>
      </c>
      <c r="K16" s="26">
        <v>23.23</v>
      </c>
      <c r="L16" s="26">
        <v>22.93</v>
      </c>
      <c r="M16" s="26">
        <v>24.93</v>
      </c>
      <c r="N16" s="26">
        <v>24.44</v>
      </c>
      <c r="O16" s="26">
        <v>23.81</v>
      </c>
      <c r="P16" s="26">
        <v>24.71</v>
      </c>
      <c r="Q16" s="26">
        <v>24.91</v>
      </c>
      <c r="R16" s="26">
        <v>25.43</v>
      </c>
      <c r="S16" s="26">
        <v>28.97</v>
      </c>
      <c r="T16" s="26">
        <v>29.36</v>
      </c>
      <c r="U16" s="26">
        <v>25.97</v>
      </c>
      <c r="V16" s="26">
        <v>25.37</v>
      </c>
      <c r="W16" s="26">
        <v>24.2</v>
      </c>
      <c r="X16" s="26">
        <v>24.77</v>
      </c>
      <c r="Y16" s="26">
        <v>26.39</v>
      </c>
      <c r="Z16" s="26">
        <v>25.88</v>
      </c>
      <c r="AA16" s="26">
        <v>23.9</v>
      </c>
      <c r="AB16" s="26">
        <v>24.95</v>
      </c>
      <c r="AC16" s="26">
        <v>25.7</v>
      </c>
      <c r="AD16" s="26">
        <v>24.8</v>
      </c>
      <c r="AE16" s="26">
        <v>29.81</v>
      </c>
      <c r="AF16" s="26">
        <v>30.21</v>
      </c>
      <c r="AG16" s="26">
        <v>26.9</v>
      </c>
      <c r="AH16" s="26">
        <v>26.28</v>
      </c>
      <c r="AI16" s="26">
        <v>25.46</v>
      </c>
      <c r="AJ16" s="26">
        <v>26.43</v>
      </c>
      <c r="AK16" s="26">
        <v>27.96</v>
      </c>
      <c r="AL16" s="26">
        <v>27.42</v>
      </c>
      <c r="AM16" s="26">
        <v>24.89</v>
      </c>
      <c r="AN16" s="26">
        <v>25.92</v>
      </c>
      <c r="AO16" s="26">
        <v>26.73</v>
      </c>
      <c r="AP16" s="26">
        <v>26.25</v>
      </c>
      <c r="AQ16" s="26">
        <v>31.98</v>
      </c>
      <c r="AR16" s="26">
        <v>32.409999999999997</v>
      </c>
      <c r="AS16" s="26">
        <v>28.54</v>
      </c>
      <c r="AT16" s="26">
        <v>27.88</v>
      </c>
      <c r="AU16" s="26">
        <v>26.91</v>
      </c>
      <c r="AV16" s="26">
        <v>27.72</v>
      </c>
      <c r="AW16" s="26">
        <v>30.09</v>
      </c>
      <c r="AX16" s="26">
        <v>29.51</v>
      </c>
      <c r="AY16" s="26">
        <v>26.89</v>
      </c>
      <c r="AZ16" s="26">
        <v>27.74</v>
      </c>
      <c r="BA16" s="26">
        <v>28.63</v>
      </c>
      <c r="BB16" s="26">
        <v>28.38</v>
      </c>
      <c r="BC16" s="26">
        <v>33.47</v>
      </c>
      <c r="BD16" s="26">
        <v>33.92</v>
      </c>
      <c r="BE16" s="26">
        <v>30.11</v>
      </c>
      <c r="BF16" s="26">
        <v>29.4</v>
      </c>
      <c r="BG16" s="26">
        <v>27.54</v>
      </c>
      <c r="BH16" s="26">
        <v>28.53</v>
      </c>
      <c r="BI16" s="26">
        <v>30.51</v>
      </c>
      <c r="BJ16" s="26">
        <v>29.92</v>
      </c>
      <c r="BK16" s="26">
        <v>27.32</v>
      </c>
      <c r="BL16" s="26">
        <v>28.5</v>
      </c>
      <c r="BM16" s="26">
        <v>29.45</v>
      </c>
      <c r="BN16" s="26">
        <v>29.48</v>
      </c>
      <c r="BO16" s="26">
        <v>34.840000000000003</v>
      </c>
      <c r="BP16" s="26">
        <v>35.61</v>
      </c>
      <c r="BQ16" s="26">
        <v>32.24</v>
      </c>
      <c r="BR16" s="26">
        <v>31.91</v>
      </c>
      <c r="BS16" s="26">
        <v>30.74</v>
      </c>
      <c r="BT16" s="26">
        <v>32.340000000000003</v>
      </c>
      <c r="BU16" s="26">
        <v>35.97</v>
      </c>
      <c r="BV16" s="26">
        <v>35.9</v>
      </c>
      <c r="BW16" s="26">
        <v>33.24</v>
      </c>
      <c r="BX16" s="26">
        <v>33.229999999999997</v>
      </c>
      <c r="BY16" s="26">
        <v>35.159999999999997</v>
      </c>
      <c r="BZ16" s="26">
        <v>35.99</v>
      </c>
      <c r="CA16" s="26">
        <v>39.68</v>
      </c>
      <c r="CB16" s="26">
        <v>40.78</v>
      </c>
      <c r="CC16" s="26">
        <v>38.380000000000003</v>
      </c>
      <c r="CD16" s="26">
        <v>37.68</v>
      </c>
      <c r="CE16" s="26">
        <v>36.04</v>
      </c>
      <c r="CF16" s="26">
        <v>38.119999999999997</v>
      </c>
      <c r="CG16" s="26">
        <v>45.71</v>
      </c>
      <c r="CH16" s="26">
        <v>45.39</v>
      </c>
      <c r="CI16" s="26">
        <v>40.049999999999997</v>
      </c>
      <c r="CJ16" s="26">
        <v>39.630000000000003</v>
      </c>
      <c r="CK16" s="26">
        <v>42.53</v>
      </c>
      <c r="CL16" s="26">
        <v>43.31</v>
      </c>
      <c r="CM16" s="26">
        <v>45.16</v>
      </c>
      <c r="CN16" s="26">
        <v>45.85</v>
      </c>
      <c r="CO16" s="26">
        <v>43.86</v>
      </c>
      <c r="CP16" s="26">
        <v>42.59</v>
      </c>
      <c r="CQ16" s="26">
        <v>41.3</v>
      </c>
      <c r="CR16" s="26">
        <v>43.73</v>
      </c>
      <c r="CS16" s="26">
        <v>52.33</v>
      </c>
      <c r="CT16" s="26">
        <v>50.86</v>
      </c>
      <c r="CU16" s="26">
        <v>43.56</v>
      </c>
      <c r="CV16" s="26">
        <v>42.93</v>
      </c>
      <c r="CW16" s="26">
        <v>44.64</v>
      </c>
      <c r="CX16" s="26">
        <v>45.18</v>
      </c>
      <c r="CY16" s="26">
        <v>47.87</v>
      </c>
      <c r="CZ16" s="26">
        <v>47.89</v>
      </c>
      <c r="DA16" s="26">
        <v>45.73</v>
      </c>
      <c r="DB16" s="26">
        <v>45.2</v>
      </c>
      <c r="DC16" s="26">
        <v>43.1</v>
      </c>
      <c r="DD16" s="26">
        <v>45.81</v>
      </c>
      <c r="DE16" s="26">
        <v>54.94</v>
      </c>
      <c r="DF16" s="26">
        <v>52.35</v>
      </c>
      <c r="DG16" s="26">
        <v>44.43</v>
      </c>
      <c r="DH16" s="26">
        <v>44.33</v>
      </c>
      <c r="DI16" s="26">
        <v>46.66</v>
      </c>
      <c r="DJ16" s="26">
        <v>46.71</v>
      </c>
      <c r="DK16" s="26">
        <v>49.05</v>
      </c>
      <c r="DL16" s="26">
        <v>48.94</v>
      </c>
      <c r="DM16" s="26">
        <v>47.03</v>
      </c>
      <c r="DN16" s="26">
        <v>46.23</v>
      </c>
      <c r="DO16" s="26">
        <v>43.99</v>
      </c>
      <c r="DP16" s="26">
        <v>46.86</v>
      </c>
      <c r="DQ16" s="26">
        <v>55.75</v>
      </c>
      <c r="DR16" s="26">
        <v>51.92</v>
      </c>
      <c r="DS16" s="26">
        <v>45.61</v>
      </c>
      <c r="DT16" s="26">
        <v>46.13</v>
      </c>
      <c r="DU16" s="26">
        <v>48.23</v>
      </c>
      <c r="DV16" s="26">
        <v>48.63</v>
      </c>
      <c r="DW16" s="26">
        <v>50.44</v>
      </c>
      <c r="DX16" s="26">
        <v>49.91</v>
      </c>
      <c r="DY16" s="26">
        <v>48.42</v>
      </c>
      <c r="DZ16" s="26">
        <v>48.04</v>
      </c>
      <c r="EA16" s="26">
        <v>45.67</v>
      </c>
      <c r="EB16" s="26">
        <v>47.46</v>
      </c>
      <c r="EC16" s="26">
        <v>55.6</v>
      </c>
      <c r="ED16" s="26">
        <v>52.19</v>
      </c>
      <c r="EE16" s="26">
        <v>47.26</v>
      </c>
      <c r="EF16" s="26">
        <v>46.41</v>
      </c>
      <c r="EG16" s="26">
        <v>48.53</v>
      </c>
      <c r="EH16" s="26">
        <v>49.34</v>
      </c>
      <c r="EI16" s="26">
        <v>50.8</v>
      </c>
      <c r="EJ16" s="26">
        <v>50.94</v>
      </c>
      <c r="EK16" s="26">
        <v>49.67</v>
      </c>
      <c r="EL16" s="26">
        <v>48.82</v>
      </c>
      <c r="EM16" s="26">
        <v>47.02</v>
      </c>
      <c r="EN16" s="26">
        <v>47.66</v>
      </c>
      <c r="EO16" s="26">
        <v>56.35</v>
      </c>
      <c r="EP16" s="26">
        <v>55.33</v>
      </c>
      <c r="EQ16" s="26">
        <v>48.8</v>
      </c>
      <c r="ER16" s="26">
        <v>47.99</v>
      </c>
      <c r="ES16" s="26">
        <v>49.79</v>
      </c>
      <c r="ET16" s="26">
        <v>50.83</v>
      </c>
      <c r="EU16" s="26">
        <v>53.21</v>
      </c>
      <c r="EV16" s="26">
        <v>53.04</v>
      </c>
      <c r="EW16" s="26">
        <v>51.44</v>
      </c>
      <c r="EX16" s="26">
        <v>50.62</v>
      </c>
      <c r="EY16" s="26">
        <v>49.49</v>
      </c>
      <c r="EZ16" s="26">
        <v>49.96</v>
      </c>
      <c r="FA16" s="26">
        <v>58.4</v>
      </c>
      <c r="FB16" s="26">
        <v>57.11</v>
      </c>
      <c r="FC16" s="26">
        <v>50.43</v>
      </c>
      <c r="FD16" s="26">
        <v>50.52</v>
      </c>
      <c r="FE16" s="26">
        <v>52.18</v>
      </c>
      <c r="FF16" s="26">
        <v>52.94</v>
      </c>
      <c r="FG16" s="26">
        <v>56.69</v>
      </c>
      <c r="FH16" s="26">
        <v>56.69</v>
      </c>
      <c r="FI16" s="26">
        <v>55.7</v>
      </c>
      <c r="FJ16" s="26">
        <v>54.74</v>
      </c>
      <c r="FK16" s="26">
        <v>53.48</v>
      </c>
      <c r="FL16" s="26">
        <v>54.14</v>
      </c>
      <c r="FM16" s="26">
        <v>62.14</v>
      </c>
      <c r="FN16" s="26">
        <v>61.12</v>
      </c>
      <c r="FO16" s="26">
        <v>54.79</v>
      </c>
      <c r="FP16" s="26">
        <v>55.33</v>
      </c>
      <c r="FQ16" s="26">
        <v>56.3</v>
      </c>
      <c r="FR16" s="26">
        <v>56.99</v>
      </c>
      <c r="FS16" s="26">
        <v>60.12</v>
      </c>
      <c r="FT16" s="26">
        <v>59.99</v>
      </c>
      <c r="FU16" s="26">
        <v>59.1</v>
      </c>
      <c r="FV16" s="26">
        <v>57.41</v>
      </c>
      <c r="FW16" s="26">
        <v>56.38</v>
      </c>
      <c r="FX16" s="26">
        <v>57.24</v>
      </c>
      <c r="FY16" s="26">
        <v>65.260000000000005</v>
      </c>
      <c r="FZ16" s="26">
        <v>63.24</v>
      </c>
      <c r="GA16" s="26">
        <v>57.27</v>
      </c>
      <c r="GB16" s="26">
        <v>58.18</v>
      </c>
      <c r="GC16" s="26">
        <v>59.54</v>
      </c>
      <c r="GD16" s="26">
        <v>60.15</v>
      </c>
    </row>
    <row r="17" spans="1:186" s="41" customFormat="1">
      <c r="A17" s="60"/>
      <c r="B17" s="457"/>
      <c r="C17" s="457"/>
      <c r="D17" s="457"/>
      <c r="E17" s="457"/>
      <c r="F17" s="457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</row>
    <row r="18" spans="1:186" s="41" customFormat="1">
      <c r="A18" s="60"/>
      <c r="B18" s="457"/>
      <c r="C18" s="457" t="s">
        <v>82</v>
      </c>
      <c r="D18" s="457" t="s">
        <v>76</v>
      </c>
      <c r="E18" s="457" t="s">
        <v>68</v>
      </c>
      <c r="F18" s="457" t="s">
        <v>77</v>
      </c>
      <c r="G18" s="26" t="s">
        <v>191</v>
      </c>
      <c r="H18" s="26" t="s">
        <v>191</v>
      </c>
      <c r="I18" s="26" t="s">
        <v>191</v>
      </c>
      <c r="J18" s="26" t="s">
        <v>191</v>
      </c>
      <c r="K18" s="26" t="s">
        <v>191</v>
      </c>
      <c r="L18" s="26" t="s">
        <v>191</v>
      </c>
      <c r="M18" s="26" t="s">
        <v>191</v>
      </c>
      <c r="N18" s="26" t="s">
        <v>191</v>
      </c>
      <c r="O18" s="26" t="s">
        <v>191</v>
      </c>
      <c r="P18" s="26" t="s">
        <v>191</v>
      </c>
      <c r="Q18" s="26" t="s">
        <v>191</v>
      </c>
      <c r="R18" s="26" t="s">
        <v>191</v>
      </c>
      <c r="S18" s="26" t="s">
        <v>191</v>
      </c>
      <c r="T18" s="26" t="s">
        <v>191</v>
      </c>
      <c r="U18" s="26" t="s">
        <v>191</v>
      </c>
      <c r="V18" s="26" t="s">
        <v>191</v>
      </c>
      <c r="W18" s="26" t="s">
        <v>191</v>
      </c>
      <c r="X18" s="26" t="s">
        <v>191</v>
      </c>
      <c r="Y18" s="26" t="s">
        <v>191</v>
      </c>
      <c r="Z18" s="26" t="s">
        <v>191</v>
      </c>
      <c r="AA18" s="26" t="s">
        <v>191</v>
      </c>
      <c r="AB18" s="26" t="s">
        <v>191</v>
      </c>
      <c r="AC18" s="26" t="s">
        <v>191</v>
      </c>
      <c r="AD18" s="26" t="s">
        <v>191</v>
      </c>
      <c r="AE18" s="26" t="s">
        <v>191</v>
      </c>
      <c r="AF18" s="26" t="s">
        <v>191</v>
      </c>
      <c r="AG18" s="26" t="s">
        <v>191</v>
      </c>
      <c r="AH18" s="26" t="s">
        <v>191</v>
      </c>
      <c r="AI18" s="26" t="s">
        <v>191</v>
      </c>
      <c r="AJ18" s="26" t="s">
        <v>191</v>
      </c>
      <c r="AK18" s="26" t="s">
        <v>191</v>
      </c>
      <c r="AL18" s="26" t="s">
        <v>191</v>
      </c>
      <c r="AM18" s="26" t="s">
        <v>191</v>
      </c>
      <c r="AN18" s="26" t="s">
        <v>191</v>
      </c>
      <c r="AO18" s="26" t="s">
        <v>191</v>
      </c>
      <c r="AP18" s="26" t="s">
        <v>191</v>
      </c>
      <c r="AQ18" s="26" t="s">
        <v>191</v>
      </c>
      <c r="AR18" s="26" t="s">
        <v>191</v>
      </c>
      <c r="AS18" s="26" t="s">
        <v>191</v>
      </c>
      <c r="AT18" s="26" t="s">
        <v>191</v>
      </c>
      <c r="AU18" s="26" t="s">
        <v>191</v>
      </c>
      <c r="AV18" s="26" t="s">
        <v>191</v>
      </c>
      <c r="AW18" s="26" t="s">
        <v>191</v>
      </c>
      <c r="AX18" s="26" t="s">
        <v>191</v>
      </c>
      <c r="AY18" s="26" t="s">
        <v>191</v>
      </c>
      <c r="AZ18" s="26" t="s">
        <v>191</v>
      </c>
      <c r="BA18" s="26" t="s">
        <v>191</v>
      </c>
      <c r="BB18" s="26" t="s">
        <v>191</v>
      </c>
      <c r="BC18" s="26" t="s">
        <v>191</v>
      </c>
      <c r="BD18" s="26" t="s">
        <v>191</v>
      </c>
      <c r="BE18" s="26" t="s">
        <v>191</v>
      </c>
      <c r="BF18" s="26" t="s">
        <v>191</v>
      </c>
      <c r="BG18" s="26" t="s">
        <v>191</v>
      </c>
      <c r="BH18" s="26" t="s">
        <v>191</v>
      </c>
      <c r="BI18" s="26" t="s">
        <v>191</v>
      </c>
      <c r="BJ18" s="26" t="s">
        <v>191</v>
      </c>
      <c r="BK18" s="26" t="s">
        <v>191</v>
      </c>
      <c r="BL18" s="26" t="s">
        <v>191</v>
      </c>
      <c r="BM18" s="26" t="s">
        <v>191</v>
      </c>
      <c r="BN18" s="26" t="s">
        <v>191</v>
      </c>
      <c r="BO18" s="26" t="s">
        <v>191</v>
      </c>
      <c r="BP18" s="26" t="s">
        <v>191</v>
      </c>
      <c r="BQ18" s="26" t="s">
        <v>191</v>
      </c>
      <c r="BR18" s="26" t="s">
        <v>191</v>
      </c>
      <c r="BS18" s="26" t="s">
        <v>191</v>
      </c>
      <c r="BT18" s="26" t="s">
        <v>191</v>
      </c>
      <c r="BU18" s="26" t="s">
        <v>191</v>
      </c>
      <c r="BV18" s="26" t="s">
        <v>191</v>
      </c>
      <c r="BW18" s="26" t="s">
        <v>191</v>
      </c>
      <c r="BX18" s="26" t="s">
        <v>191</v>
      </c>
      <c r="BY18" s="26" t="s">
        <v>191</v>
      </c>
      <c r="BZ18" s="26" t="s">
        <v>191</v>
      </c>
      <c r="CA18" s="26" t="s">
        <v>191</v>
      </c>
      <c r="CB18" s="26" t="s">
        <v>191</v>
      </c>
      <c r="CC18" s="26" t="s">
        <v>191</v>
      </c>
      <c r="CD18" s="26" t="s">
        <v>191</v>
      </c>
      <c r="CE18" s="26" t="s">
        <v>191</v>
      </c>
      <c r="CF18" s="26" t="s">
        <v>191</v>
      </c>
      <c r="CG18" s="26" t="s">
        <v>191</v>
      </c>
      <c r="CH18" s="26" t="s">
        <v>191</v>
      </c>
      <c r="CI18" s="26" t="s">
        <v>191</v>
      </c>
      <c r="CJ18" s="26" t="s">
        <v>191</v>
      </c>
      <c r="CK18" s="26" t="s">
        <v>191</v>
      </c>
      <c r="CL18" s="26" t="s">
        <v>191</v>
      </c>
      <c r="CM18" s="26" t="s">
        <v>191</v>
      </c>
      <c r="CN18" s="26" t="s">
        <v>191</v>
      </c>
      <c r="CO18" s="26" t="s">
        <v>191</v>
      </c>
      <c r="CP18" s="26" t="s">
        <v>191</v>
      </c>
      <c r="CQ18" s="26" t="s">
        <v>191</v>
      </c>
      <c r="CR18" s="26" t="s">
        <v>191</v>
      </c>
      <c r="CS18" s="26" t="s">
        <v>191</v>
      </c>
      <c r="CT18" s="26" t="s">
        <v>191</v>
      </c>
      <c r="CU18" s="26" t="s">
        <v>191</v>
      </c>
      <c r="CV18" s="26" t="s">
        <v>191</v>
      </c>
      <c r="CW18" s="26" t="s">
        <v>191</v>
      </c>
      <c r="CX18" s="26" t="s">
        <v>191</v>
      </c>
      <c r="CY18" s="26" t="s">
        <v>191</v>
      </c>
      <c r="CZ18" s="26" t="s">
        <v>191</v>
      </c>
      <c r="DA18" s="26" t="s">
        <v>191</v>
      </c>
      <c r="DB18" s="26" t="s">
        <v>191</v>
      </c>
      <c r="DC18" s="26" t="s">
        <v>191</v>
      </c>
      <c r="DD18" s="26" t="s">
        <v>191</v>
      </c>
      <c r="DE18" s="26" t="s">
        <v>191</v>
      </c>
      <c r="DF18" s="26" t="s">
        <v>191</v>
      </c>
      <c r="DG18" s="26" t="s">
        <v>191</v>
      </c>
      <c r="DH18" s="26" t="s">
        <v>191</v>
      </c>
      <c r="DI18" s="26" t="s">
        <v>191</v>
      </c>
      <c r="DJ18" s="26" t="s">
        <v>191</v>
      </c>
      <c r="DK18" s="26" t="s">
        <v>191</v>
      </c>
      <c r="DL18" s="26" t="s">
        <v>191</v>
      </c>
      <c r="DM18" s="26" t="s">
        <v>191</v>
      </c>
      <c r="DN18" s="26" t="s">
        <v>191</v>
      </c>
      <c r="DO18" s="26" t="s">
        <v>191</v>
      </c>
      <c r="DP18" s="26" t="s">
        <v>191</v>
      </c>
      <c r="DQ18" s="26" t="s">
        <v>191</v>
      </c>
      <c r="DR18" s="26" t="s">
        <v>191</v>
      </c>
      <c r="DS18" s="26" t="s">
        <v>191</v>
      </c>
      <c r="DT18" s="26" t="s">
        <v>191</v>
      </c>
      <c r="DU18" s="26" t="s">
        <v>191</v>
      </c>
      <c r="DV18" s="26" t="s">
        <v>191</v>
      </c>
      <c r="DW18" s="26" t="s">
        <v>191</v>
      </c>
      <c r="DX18" s="26" t="s">
        <v>191</v>
      </c>
      <c r="DY18" s="26" t="s">
        <v>191</v>
      </c>
      <c r="DZ18" s="26" t="s">
        <v>191</v>
      </c>
      <c r="EA18" s="26" t="s">
        <v>191</v>
      </c>
      <c r="EB18" s="26" t="s">
        <v>191</v>
      </c>
      <c r="EC18" s="26" t="s">
        <v>191</v>
      </c>
      <c r="ED18" s="26" t="s">
        <v>191</v>
      </c>
      <c r="EE18" s="26" t="s">
        <v>191</v>
      </c>
      <c r="EF18" s="26" t="s">
        <v>191</v>
      </c>
      <c r="EG18" s="26" t="s">
        <v>191</v>
      </c>
      <c r="EH18" s="26" t="s">
        <v>191</v>
      </c>
      <c r="EI18" s="26" t="s">
        <v>191</v>
      </c>
      <c r="EJ18" s="26" t="s">
        <v>191</v>
      </c>
      <c r="EK18" s="26" t="s">
        <v>191</v>
      </c>
      <c r="EL18" s="26" t="s">
        <v>191</v>
      </c>
      <c r="EM18" s="26" t="s">
        <v>191</v>
      </c>
      <c r="EN18" s="26" t="s">
        <v>191</v>
      </c>
      <c r="EO18" s="26" t="s">
        <v>191</v>
      </c>
      <c r="EP18" s="26" t="s">
        <v>191</v>
      </c>
      <c r="EQ18" s="26" t="s">
        <v>191</v>
      </c>
      <c r="ER18" s="26" t="s">
        <v>191</v>
      </c>
      <c r="ES18" s="26" t="s">
        <v>191</v>
      </c>
      <c r="ET18" s="26" t="s">
        <v>191</v>
      </c>
      <c r="EU18" s="26" t="s">
        <v>191</v>
      </c>
      <c r="EV18" s="26" t="s">
        <v>191</v>
      </c>
      <c r="EW18" s="26" t="s">
        <v>191</v>
      </c>
      <c r="EX18" s="26" t="s">
        <v>191</v>
      </c>
      <c r="EY18" s="26" t="s">
        <v>191</v>
      </c>
      <c r="EZ18" s="26" t="s">
        <v>191</v>
      </c>
      <c r="FA18" s="26" t="s">
        <v>191</v>
      </c>
      <c r="FB18" s="26" t="s">
        <v>191</v>
      </c>
      <c r="FC18" s="26" t="s">
        <v>191</v>
      </c>
      <c r="FD18" s="26" t="s">
        <v>191</v>
      </c>
      <c r="FE18" s="26" t="s">
        <v>191</v>
      </c>
      <c r="FF18" s="26" t="s">
        <v>191</v>
      </c>
      <c r="FG18" s="26" t="s">
        <v>191</v>
      </c>
      <c r="FH18" s="26" t="s">
        <v>191</v>
      </c>
      <c r="FI18" s="26" t="s">
        <v>191</v>
      </c>
      <c r="FJ18" s="26" t="s">
        <v>191</v>
      </c>
      <c r="FK18" s="26" t="s">
        <v>191</v>
      </c>
      <c r="FL18" s="26" t="s">
        <v>191</v>
      </c>
      <c r="FM18" s="26" t="s">
        <v>191</v>
      </c>
      <c r="FN18" s="26" t="s">
        <v>191</v>
      </c>
      <c r="FO18" s="26" t="s">
        <v>191</v>
      </c>
      <c r="FP18" s="26" t="s">
        <v>191</v>
      </c>
      <c r="FQ18" s="26" t="s">
        <v>191</v>
      </c>
      <c r="FR18" s="26" t="s">
        <v>191</v>
      </c>
      <c r="FS18" s="26" t="s">
        <v>191</v>
      </c>
      <c r="FT18" s="26" t="s">
        <v>191</v>
      </c>
      <c r="FU18" s="26" t="s">
        <v>191</v>
      </c>
      <c r="FV18" s="26" t="s">
        <v>191</v>
      </c>
      <c r="FW18" s="26" t="s">
        <v>191</v>
      </c>
      <c r="FX18" s="26" t="s">
        <v>191</v>
      </c>
      <c r="FY18" s="26" t="s">
        <v>191</v>
      </c>
      <c r="FZ18" s="26" t="s">
        <v>191</v>
      </c>
      <c r="GA18" s="26" t="s">
        <v>191</v>
      </c>
      <c r="GB18" s="26" t="s">
        <v>191</v>
      </c>
      <c r="GC18" s="26" t="s">
        <v>191</v>
      </c>
      <c r="GD18" s="26" t="s">
        <v>191</v>
      </c>
    </row>
    <row r="19" spans="1:186" s="41" customFormat="1">
      <c r="A19" s="60"/>
      <c r="B19" s="457"/>
      <c r="C19" s="457" t="s">
        <v>82</v>
      </c>
      <c r="D19" s="457" t="s">
        <v>76</v>
      </c>
      <c r="E19" s="457" t="s">
        <v>68</v>
      </c>
      <c r="F19" s="457" t="s">
        <v>78</v>
      </c>
      <c r="G19" s="26" t="s">
        <v>191</v>
      </c>
      <c r="H19" s="26" t="s">
        <v>191</v>
      </c>
      <c r="I19" s="26" t="s">
        <v>191</v>
      </c>
      <c r="J19" s="26" t="s">
        <v>191</v>
      </c>
      <c r="K19" s="26" t="s">
        <v>191</v>
      </c>
      <c r="L19" s="26" t="s">
        <v>191</v>
      </c>
      <c r="M19" s="26" t="s">
        <v>191</v>
      </c>
      <c r="N19" s="26" t="s">
        <v>191</v>
      </c>
      <c r="O19" s="26" t="s">
        <v>191</v>
      </c>
      <c r="P19" s="26" t="s">
        <v>191</v>
      </c>
      <c r="Q19" s="26" t="s">
        <v>191</v>
      </c>
      <c r="R19" s="26" t="s">
        <v>191</v>
      </c>
      <c r="S19" s="26" t="s">
        <v>191</v>
      </c>
      <c r="T19" s="26" t="s">
        <v>191</v>
      </c>
      <c r="U19" s="26" t="s">
        <v>191</v>
      </c>
      <c r="V19" s="26" t="s">
        <v>191</v>
      </c>
      <c r="W19" s="26" t="s">
        <v>191</v>
      </c>
      <c r="X19" s="26" t="s">
        <v>191</v>
      </c>
      <c r="Y19" s="26" t="s">
        <v>191</v>
      </c>
      <c r="Z19" s="26" t="s">
        <v>191</v>
      </c>
      <c r="AA19" s="26" t="s">
        <v>191</v>
      </c>
      <c r="AB19" s="26" t="s">
        <v>191</v>
      </c>
      <c r="AC19" s="26" t="s">
        <v>191</v>
      </c>
      <c r="AD19" s="26" t="s">
        <v>191</v>
      </c>
      <c r="AE19" s="26" t="s">
        <v>191</v>
      </c>
      <c r="AF19" s="26" t="s">
        <v>191</v>
      </c>
      <c r="AG19" s="26" t="s">
        <v>191</v>
      </c>
      <c r="AH19" s="26" t="s">
        <v>191</v>
      </c>
      <c r="AI19" s="26" t="s">
        <v>191</v>
      </c>
      <c r="AJ19" s="26" t="s">
        <v>191</v>
      </c>
      <c r="AK19" s="26" t="s">
        <v>191</v>
      </c>
      <c r="AL19" s="26" t="s">
        <v>191</v>
      </c>
      <c r="AM19" s="26" t="s">
        <v>191</v>
      </c>
      <c r="AN19" s="26" t="s">
        <v>191</v>
      </c>
      <c r="AO19" s="26" t="s">
        <v>191</v>
      </c>
      <c r="AP19" s="26" t="s">
        <v>191</v>
      </c>
      <c r="AQ19" s="26" t="s">
        <v>191</v>
      </c>
      <c r="AR19" s="26" t="s">
        <v>191</v>
      </c>
      <c r="AS19" s="26" t="s">
        <v>191</v>
      </c>
      <c r="AT19" s="26" t="s">
        <v>191</v>
      </c>
      <c r="AU19" s="26" t="s">
        <v>191</v>
      </c>
      <c r="AV19" s="26" t="s">
        <v>191</v>
      </c>
      <c r="AW19" s="26" t="s">
        <v>191</v>
      </c>
      <c r="AX19" s="26" t="s">
        <v>191</v>
      </c>
      <c r="AY19" s="26" t="s">
        <v>191</v>
      </c>
      <c r="AZ19" s="26" t="s">
        <v>191</v>
      </c>
      <c r="BA19" s="26" t="s">
        <v>191</v>
      </c>
      <c r="BB19" s="26" t="s">
        <v>191</v>
      </c>
      <c r="BC19" s="26" t="s">
        <v>191</v>
      </c>
      <c r="BD19" s="26" t="s">
        <v>191</v>
      </c>
      <c r="BE19" s="26" t="s">
        <v>191</v>
      </c>
      <c r="BF19" s="26" t="s">
        <v>191</v>
      </c>
      <c r="BG19" s="26" t="s">
        <v>191</v>
      </c>
      <c r="BH19" s="26" t="s">
        <v>191</v>
      </c>
      <c r="BI19" s="26" t="s">
        <v>191</v>
      </c>
      <c r="BJ19" s="26" t="s">
        <v>191</v>
      </c>
      <c r="BK19" s="26" t="s">
        <v>191</v>
      </c>
      <c r="BL19" s="26" t="s">
        <v>191</v>
      </c>
      <c r="BM19" s="26" t="s">
        <v>191</v>
      </c>
      <c r="BN19" s="26" t="s">
        <v>191</v>
      </c>
      <c r="BO19" s="26" t="s">
        <v>191</v>
      </c>
      <c r="BP19" s="26" t="s">
        <v>191</v>
      </c>
      <c r="BQ19" s="26" t="s">
        <v>191</v>
      </c>
      <c r="BR19" s="26" t="s">
        <v>191</v>
      </c>
      <c r="BS19" s="26" t="s">
        <v>191</v>
      </c>
      <c r="BT19" s="26" t="s">
        <v>191</v>
      </c>
      <c r="BU19" s="26" t="s">
        <v>191</v>
      </c>
      <c r="BV19" s="26" t="s">
        <v>191</v>
      </c>
      <c r="BW19" s="26" t="s">
        <v>191</v>
      </c>
      <c r="BX19" s="26" t="s">
        <v>191</v>
      </c>
      <c r="BY19" s="26" t="s">
        <v>191</v>
      </c>
      <c r="BZ19" s="26" t="s">
        <v>191</v>
      </c>
      <c r="CA19" s="26" t="s">
        <v>191</v>
      </c>
      <c r="CB19" s="26" t="s">
        <v>191</v>
      </c>
      <c r="CC19" s="26" t="s">
        <v>191</v>
      </c>
      <c r="CD19" s="26" t="s">
        <v>191</v>
      </c>
      <c r="CE19" s="26" t="s">
        <v>191</v>
      </c>
      <c r="CF19" s="26" t="s">
        <v>191</v>
      </c>
      <c r="CG19" s="26" t="s">
        <v>191</v>
      </c>
      <c r="CH19" s="26" t="s">
        <v>191</v>
      </c>
      <c r="CI19" s="26" t="s">
        <v>191</v>
      </c>
      <c r="CJ19" s="26" t="s">
        <v>191</v>
      </c>
      <c r="CK19" s="26" t="s">
        <v>191</v>
      </c>
      <c r="CL19" s="26" t="s">
        <v>191</v>
      </c>
      <c r="CM19" s="26" t="s">
        <v>191</v>
      </c>
      <c r="CN19" s="26" t="s">
        <v>191</v>
      </c>
      <c r="CO19" s="26" t="s">
        <v>191</v>
      </c>
      <c r="CP19" s="26" t="s">
        <v>191</v>
      </c>
      <c r="CQ19" s="26" t="s">
        <v>191</v>
      </c>
      <c r="CR19" s="26" t="s">
        <v>191</v>
      </c>
      <c r="CS19" s="26" t="s">
        <v>191</v>
      </c>
      <c r="CT19" s="26" t="s">
        <v>191</v>
      </c>
      <c r="CU19" s="26" t="s">
        <v>191</v>
      </c>
      <c r="CV19" s="26" t="s">
        <v>191</v>
      </c>
      <c r="CW19" s="26" t="s">
        <v>191</v>
      </c>
      <c r="CX19" s="26" t="s">
        <v>191</v>
      </c>
      <c r="CY19" s="26" t="s">
        <v>191</v>
      </c>
      <c r="CZ19" s="26" t="s">
        <v>191</v>
      </c>
      <c r="DA19" s="26" t="s">
        <v>191</v>
      </c>
      <c r="DB19" s="26" t="s">
        <v>191</v>
      </c>
      <c r="DC19" s="26" t="s">
        <v>191</v>
      </c>
      <c r="DD19" s="26" t="s">
        <v>191</v>
      </c>
      <c r="DE19" s="26" t="s">
        <v>191</v>
      </c>
      <c r="DF19" s="26" t="s">
        <v>191</v>
      </c>
      <c r="DG19" s="26" t="s">
        <v>191</v>
      </c>
      <c r="DH19" s="26" t="s">
        <v>191</v>
      </c>
      <c r="DI19" s="26" t="s">
        <v>191</v>
      </c>
      <c r="DJ19" s="26" t="s">
        <v>191</v>
      </c>
      <c r="DK19" s="26" t="s">
        <v>191</v>
      </c>
      <c r="DL19" s="26" t="s">
        <v>191</v>
      </c>
      <c r="DM19" s="26" t="s">
        <v>191</v>
      </c>
      <c r="DN19" s="26" t="s">
        <v>191</v>
      </c>
      <c r="DO19" s="26" t="s">
        <v>191</v>
      </c>
      <c r="DP19" s="26" t="s">
        <v>191</v>
      </c>
      <c r="DQ19" s="26" t="s">
        <v>191</v>
      </c>
      <c r="DR19" s="26" t="s">
        <v>191</v>
      </c>
      <c r="DS19" s="26" t="s">
        <v>191</v>
      </c>
      <c r="DT19" s="26" t="s">
        <v>191</v>
      </c>
      <c r="DU19" s="26" t="s">
        <v>191</v>
      </c>
      <c r="DV19" s="26" t="s">
        <v>191</v>
      </c>
      <c r="DW19" s="26" t="s">
        <v>191</v>
      </c>
      <c r="DX19" s="26" t="s">
        <v>191</v>
      </c>
      <c r="DY19" s="26" t="s">
        <v>191</v>
      </c>
      <c r="DZ19" s="26" t="s">
        <v>191</v>
      </c>
      <c r="EA19" s="26" t="s">
        <v>191</v>
      </c>
      <c r="EB19" s="26" t="s">
        <v>191</v>
      </c>
      <c r="EC19" s="26" t="s">
        <v>191</v>
      </c>
      <c r="ED19" s="26" t="s">
        <v>191</v>
      </c>
      <c r="EE19" s="26" t="s">
        <v>191</v>
      </c>
      <c r="EF19" s="26" t="s">
        <v>191</v>
      </c>
      <c r="EG19" s="26" t="s">
        <v>191</v>
      </c>
      <c r="EH19" s="26" t="s">
        <v>191</v>
      </c>
      <c r="EI19" s="26" t="s">
        <v>191</v>
      </c>
      <c r="EJ19" s="26" t="s">
        <v>191</v>
      </c>
      <c r="EK19" s="26" t="s">
        <v>191</v>
      </c>
      <c r="EL19" s="26" t="s">
        <v>191</v>
      </c>
      <c r="EM19" s="26" t="s">
        <v>191</v>
      </c>
      <c r="EN19" s="26" t="s">
        <v>191</v>
      </c>
      <c r="EO19" s="26" t="s">
        <v>191</v>
      </c>
      <c r="EP19" s="26" t="s">
        <v>191</v>
      </c>
      <c r="EQ19" s="26" t="s">
        <v>191</v>
      </c>
      <c r="ER19" s="26" t="s">
        <v>191</v>
      </c>
      <c r="ES19" s="26" t="s">
        <v>191</v>
      </c>
      <c r="ET19" s="26" t="s">
        <v>191</v>
      </c>
      <c r="EU19" s="26" t="s">
        <v>191</v>
      </c>
      <c r="EV19" s="26" t="s">
        <v>191</v>
      </c>
      <c r="EW19" s="26" t="s">
        <v>191</v>
      </c>
      <c r="EX19" s="26" t="s">
        <v>191</v>
      </c>
      <c r="EY19" s="26" t="s">
        <v>191</v>
      </c>
      <c r="EZ19" s="26" t="s">
        <v>191</v>
      </c>
      <c r="FA19" s="26" t="s">
        <v>191</v>
      </c>
      <c r="FB19" s="26" t="s">
        <v>191</v>
      </c>
      <c r="FC19" s="26" t="s">
        <v>191</v>
      </c>
      <c r="FD19" s="26" t="s">
        <v>191</v>
      </c>
      <c r="FE19" s="26" t="s">
        <v>191</v>
      </c>
      <c r="FF19" s="26" t="s">
        <v>191</v>
      </c>
      <c r="FG19" s="26" t="s">
        <v>191</v>
      </c>
      <c r="FH19" s="26" t="s">
        <v>191</v>
      </c>
      <c r="FI19" s="26" t="s">
        <v>191</v>
      </c>
      <c r="FJ19" s="26" t="s">
        <v>191</v>
      </c>
      <c r="FK19" s="26" t="s">
        <v>191</v>
      </c>
      <c r="FL19" s="26" t="s">
        <v>191</v>
      </c>
      <c r="FM19" s="26" t="s">
        <v>191</v>
      </c>
      <c r="FN19" s="26" t="s">
        <v>191</v>
      </c>
      <c r="FO19" s="26" t="s">
        <v>191</v>
      </c>
      <c r="FP19" s="26" t="s">
        <v>191</v>
      </c>
      <c r="FQ19" s="26" t="s">
        <v>191</v>
      </c>
      <c r="FR19" s="26" t="s">
        <v>191</v>
      </c>
      <c r="FS19" s="26" t="s">
        <v>191</v>
      </c>
      <c r="FT19" s="26" t="s">
        <v>191</v>
      </c>
      <c r="FU19" s="26" t="s">
        <v>191</v>
      </c>
      <c r="FV19" s="26" t="s">
        <v>191</v>
      </c>
      <c r="FW19" s="26" t="s">
        <v>191</v>
      </c>
      <c r="FX19" s="26" t="s">
        <v>191</v>
      </c>
      <c r="FY19" s="26" t="s">
        <v>191</v>
      </c>
      <c r="FZ19" s="26" t="s">
        <v>191</v>
      </c>
      <c r="GA19" s="26" t="s">
        <v>191</v>
      </c>
      <c r="GB19" s="26" t="s">
        <v>191</v>
      </c>
      <c r="GC19" s="26" t="s">
        <v>191</v>
      </c>
      <c r="GD19" s="26" t="s">
        <v>191</v>
      </c>
    </row>
    <row r="20" spans="1:186" s="41" customFormat="1">
      <c r="A20" s="60"/>
      <c r="B20" s="457"/>
      <c r="C20" s="457" t="s">
        <v>82</v>
      </c>
      <c r="D20" s="457" t="s">
        <v>76</v>
      </c>
      <c r="E20" s="457" t="s">
        <v>68</v>
      </c>
      <c r="F20" s="457" t="s">
        <v>79</v>
      </c>
      <c r="G20" s="26">
        <v>37.799999999999997</v>
      </c>
      <c r="H20" s="26">
        <v>34.840000000000003</v>
      </c>
      <c r="I20" s="26">
        <v>33.21</v>
      </c>
      <c r="J20" s="26">
        <v>34.11</v>
      </c>
      <c r="K20" s="26">
        <v>34.659999999999997</v>
      </c>
      <c r="L20" s="26">
        <v>36.29</v>
      </c>
      <c r="M20" s="26">
        <v>45.61</v>
      </c>
      <c r="N20" s="26">
        <v>40.25</v>
      </c>
      <c r="O20" s="26">
        <v>35.409999999999997</v>
      </c>
      <c r="P20" s="26">
        <v>32.81</v>
      </c>
      <c r="Q20" s="26">
        <v>33.42</v>
      </c>
      <c r="R20" s="26">
        <v>35.729999999999997</v>
      </c>
      <c r="S20" s="26">
        <v>40.72</v>
      </c>
      <c r="T20" s="26">
        <v>38.630000000000003</v>
      </c>
      <c r="U20" s="26">
        <v>36.340000000000003</v>
      </c>
      <c r="V20" s="26">
        <v>36.72</v>
      </c>
      <c r="W20" s="26">
        <v>36.869999999999997</v>
      </c>
      <c r="X20" s="26">
        <v>37.56</v>
      </c>
      <c r="Y20" s="26">
        <v>43.26</v>
      </c>
      <c r="Z20" s="26">
        <v>43.41</v>
      </c>
      <c r="AA20" s="26">
        <v>36.880000000000003</v>
      </c>
      <c r="AB20" s="26">
        <v>34.18</v>
      </c>
      <c r="AC20" s="26">
        <v>34.729999999999997</v>
      </c>
      <c r="AD20" s="26">
        <v>36.97</v>
      </c>
      <c r="AE20" s="26">
        <v>39.56</v>
      </c>
      <c r="AF20" s="26">
        <v>39.840000000000003</v>
      </c>
      <c r="AG20" s="26">
        <v>37.94</v>
      </c>
      <c r="AH20" s="26">
        <v>36.65</v>
      </c>
      <c r="AI20" s="26">
        <v>37.229999999999997</v>
      </c>
      <c r="AJ20" s="26">
        <v>39.590000000000003</v>
      </c>
      <c r="AK20" s="26">
        <v>44.38</v>
      </c>
      <c r="AL20" s="26">
        <v>44.54</v>
      </c>
      <c r="AM20" s="26">
        <v>37.71</v>
      </c>
      <c r="AN20" s="26">
        <v>36.04</v>
      </c>
      <c r="AO20" s="26">
        <v>36.5</v>
      </c>
      <c r="AP20" s="26">
        <v>36.53</v>
      </c>
      <c r="AQ20" s="26">
        <v>40.64</v>
      </c>
      <c r="AR20" s="26">
        <v>40.909999999999997</v>
      </c>
      <c r="AS20" s="26">
        <v>39</v>
      </c>
      <c r="AT20" s="26">
        <v>37.68</v>
      </c>
      <c r="AU20" s="26">
        <v>38.22</v>
      </c>
      <c r="AV20" s="26">
        <v>41.14</v>
      </c>
      <c r="AW20" s="26">
        <v>45.86</v>
      </c>
      <c r="AX20" s="26">
        <v>46.01</v>
      </c>
      <c r="AY20" s="26">
        <v>38.26</v>
      </c>
      <c r="AZ20" s="26">
        <v>36.340000000000003</v>
      </c>
      <c r="BA20" s="26">
        <v>36.79</v>
      </c>
      <c r="BB20" s="26">
        <v>37.31</v>
      </c>
      <c r="BC20" s="26">
        <v>42.82</v>
      </c>
      <c r="BD20" s="26">
        <v>43.1</v>
      </c>
      <c r="BE20" s="26">
        <v>39.94</v>
      </c>
      <c r="BF20" s="26">
        <v>38.58</v>
      </c>
      <c r="BG20" s="26">
        <v>38.65</v>
      </c>
      <c r="BH20" s="26">
        <v>43.11</v>
      </c>
      <c r="BI20" s="26">
        <v>47.97</v>
      </c>
      <c r="BJ20" s="26">
        <v>48.14</v>
      </c>
      <c r="BK20" s="26">
        <v>39.33</v>
      </c>
      <c r="BL20" s="26">
        <v>37.75</v>
      </c>
      <c r="BM20" s="26">
        <v>38.22</v>
      </c>
      <c r="BN20" s="26">
        <v>38.950000000000003</v>
      </c>
      <c r="BO20" s="26">
        <v>44.86</v>
      </c>
      <c r="BP20" s="26">
        <v>45.15</v>
      </c>
      <c r="BQ20" s="26">
        <v>41.85</v>
      </c>
      <c r="BR20" s="26">
        <v>40.42</v>
      </c>
      <c r="BS20" s="26">
        <v>40.44</v>
      </c>
      <c r="BT20" s="26">
        <v>45.16</v>
      </c>
      <c r="BU20" s="26">
        <v>50.21</v>
      </c>
      <c r="BV20" s="26">
        <v>50.38</v>
      </c>
      <c r="BW20" s="26">
        <v>41.16</v>
      </c>
      <c r="BX20" s="26">
        <v>39.53</v>
      </c>
      <c r="BY20" s="26">
        <v>40.020000000000003</v>
      </c>
      <c r="BZ20" s="26">
        <v>40.79</v>
      </c>
      <c r="CA20" s="26">
        <v>47.76</v>
      </c>
      <c r="CB20" s="26">
        <v>49.62</v>
      </c>
      <c r="CC20" s="26">
        <v>47.51</v>
      </c>
      <c r="CD20" s="26">
        <v>47.19</v>
      </c>
      <c r="CE20" s="26">
        <v>48.55</v>
      </c>
      <c r="CF20" s="26">
        <v>55.45</v>
      </c>
      <c r="CG20" s="26">
        <v>63.44</v>
      </c>
      <c r="CH20" s="26">
        <v>65.72</v>
      </c>
      <c r="CI20" s="26">
        <v>57.11</v>
      </c>
      <c r="CJ20" s="26">
        <v>55.75</v>
      </c>
      <c r="CK20" s="26">
        <v>57.06</v>
      </c>
      <c r="CL20" s="26">
        <v>59.95</v>
      </c>
      <c r="CM20" s="26">
        <v>66.739999999999995</v>
      </c>
      <c r="CN20" s="26">
        <v>69</v>
      </c>
      <c r="CO20" s="26">
        <v>65.95</v>
      </c>
      <c r="CP20" s="26">
        <v>64.83</v>
      </c>
      <c r="CQ20" s="26">
        <v>67.5</v>
      </c>
      <c r="CR20" s="26">
        <v>76.77</v>
      </c>
      <c r="CS20" s="26">
        <v>86.93</v>
      </c>
      <c r="CT20" s="26">
        <v>89.67</v>
      </c>
      <c r="CU20" s="26">
        <v>79.45</v>
      </c>
      <c r="CV20" s="26">
        <v>76.16</v>
      </c>
      <c r="CW20" s="26">
        <v>76.97</v>
      </c>
      <c r="CX20" s="26">
        <v>81.06</v>
      </c>
      <c r="CY20" s="26">
        <v>87.28</v>
      </c>
      <c r="CZ20" s="26">
        <v>87.7</v>
      </c>
      <c r="DA20" s="26">
        <v>82.08</v>
      </c>
      <c r="DB20" s="26">
        <v>81.069999999999993</v>
      </c>
      <c r="DC20" s="26">
        <v>81.77</v>
      </c>
      <c r="DD20" s="26">
        <v>91.25</v>
      </c>
      <c r="DE20" s="26">
        <v>100.11</v>
      </c>
      <c r="DF20" s="26">
        <v>101.24</v>
      </c>
      <c r="DG20" s="26">
        <v>85.73</v>
      </c>
      <c r="DH20" s="26">
        <v>81</v>
      </c>
      <c r="DI20" s="26">
        <v>81.349999999999994</v>
      </c>
      <c r="DJ20" s="26">
        <v>83.18</v>
      </c>
      <c r="DK20" s="26">
        <v>90.29</v>
      </c>
      <c r="DL20" s="26">
        <v>89.45</v>
      </c>
      <c r="DM20" s="26">
        <v>84.05</v>
      </c>
      <c r="DN20" s="26">
        <v>80.989999999999995</v>
      </c>
      <c r="DO20" s="26">
        <v>82</v>
      </c>
      <c r="DP20" s="26">
        <v>94.03</v>
      </c>
      <c r="DQ20" s="26">
        <v>101.71</v>
      </c>
      <c r="DR20" s="26">
        <v>101.52</v>
      </c>
      <c r="DS20" s="26">
        <v>87.55</v>
      </c>
      <c r="DT20" s="26">
        <v>83.76</v>
      </c>
      <c r="DU20" s="26">
        <v>85.28</v>
      </c>
      <c r="DV20" s="26">
        <v>86.2</v>
      </c>
      <c r="DW20" s="26">
        <v>92.27</v>
      </c>
      <c r="DX20" s="26">
        <v>90.85</v>
      </c>
      <c r="DY20" s="26">
        <v>85.34</v>
      </c>
      <c r="DZ20" s="26">
        <v>82.56</v>
      </c>
      <c r="EA20" s="26">
        <v>85.29</v>
      </c>
      <c r="EB20" s="26">
        <v>94.73</v>
      </c>
      <c r="EC20" s="26">
        <v>101.82</v>
      </c>
      <c r="ED20" s="26">
        <v>100.5</v>
      </c>
      <c r="EE20" s="26">
        <v>88.34</v>
      </c>
      <c r="EF20" s="26">
        <v>84.75</v>
      </c>
      <c r="EG20" s="26">
        <v>85</v>
      </c>
      <c r="EH20" s="26">
        <v>86.61</v>
      </c>
      <c r="EI20" s="26">
        <v>90.38</v>
      </c>
      <c r="EJ20" s="26">
        <v>92.76</v>
      </c>
      <c r="EK20" s="26">
        <v>86.92</v>
      </c>
      <c r="EL20" s="26">
        <v>83.08</v>
      </c>
      <c r="EM20" s="26">
        <v>84.22</v>
      </c>
      <c r="EN20" s="26">
        <v>93.3</v>
      </c>
      <c r="EO20" s="26">
        <v>103.37</v>
      </c>
      <c r="EP20" s="26">
        <v>104.76</v>
      </c>
      <c r="EQ20" s="26">
        <v>92.97</v>
      </c>
      <c r="ER20" s="26">
        <v>85.65</v>
      </c>
      <c r="ES20" s="26">
        <v>85.42</v>
      </c>
      <c r="ET20" s="26">
        <v>89.3</v>
      </c>
      <c r="EU20" s="26">
        <v>94.83</v>
      </c>
      <c r="EV20" s="26">
        <v>94.56</v>
      </c>
      <c r="EW20" s="26">
        <v>90.1</v>
      </c>
      <c r="EX20" s="26">
        <v>86.06</v>
      </c>
      <c r="EY20" s="26">
        <v>86.66</v>
      </c>
      <c r="EZ20" s="26">
        <v>95.88</v>
      </c>
      <c r="FA20" s="26">
        <v>105.76</v>
      </c>
      <c r="FB20" s="26">
        <v>107.18</v>
      </c>
      <c r="FC20" s="26">
        <v>94.58</v>
      </c>
      <c r="FD20" s="26">
        <v>89.36</v>
      </c>
      <c r="FE20" s="26">
        <v>88.35</v>
      </c>
      <c r="FF20" s="26">
        <v>91.24</v>
      </c>
      <c r="FG20" s="26">
        <v>98.87</v>
      </c>
      <c r="FH20" s="26">
        <v>98.71</v>
      </c>
      <c r="FI20" s="26">
        <v>93.18</v>
      </c>
      <c r="FJ20" s="26">
        <v>89.22</v>
      </c>
      <c r="FK20" s="26">
        <v>92.01</v>
      </c>
      <c r="FL20" s="26">
        <v>100.34</v>
      </c>
      <c r="FM20" s="26">
        <v>109.95</v>
      </c>
      <c r="FN20" s="26">
        <v>111.12</v>
      </c>
      <c r="FO20" s="26">
        <v>98.88</v>
      </c>
      <c r="FP20" s="26">
        <v>92.56</v>
      </c>
      <c r="FQ20" s="26">
        <v>91.6</v>
      </c>
      <c r="FR20" s="26">
        <v>95.51</v>
      </c>
      <c r="FS20" s="26">
        <v>103.69</v>
      </c>
      <c r="FT20" s="26">
        <v>102.85</v>
      </c>
      <c r="FU20" s="26">
        <v>97.14</v>
      </c>
      <c r="FV20" s="26">
        <v>95.54</v>
      </c>
      <c r="FW20" s="26">
        <v>96.16</v>
      </c>
      <c r="FX20" s="26">
        <v>105.09</v>
      </c>
      <c r="FY20" s="26">
        <v>113.47</v>
      </c>
      <c r="FZ20" s="26">
        <v>114.41</v>
      </c>
      <c r="GA20" s="26">
        <v>101.67</v>
      </c>
      <c r="GB20" s="26">
        <v>97.09</v>
      </c>
      <c r="GC20" s="26">
        <v>97.33</v>
      </c>
      <c r="GD20" s="26">
        <v>99.44</v>
      </c>
    </row>
    <row r="21" spans="1:186" s="41" customFormat="1">
      <c r="A21" s="60"/>
      <c r="B21" s="457"/>
      <c r="C21" s="457"/>
      <c r="D21" s="457"/>
      <c r="E21" s="457"/>
      <c r="F21" s="457"/>
      <c r="G21" s="22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  <c r="BI21" s="210"/>
      <c r="BJ21" s="210"/>
      <c r="BK21" s="210"/>
      <c r="BL21" s="210"/>
      <c r="BM21" s="210"/>
      <c r="BN21" s="210"/>
      <c r="BO21" s="210"/>
      <c r="BP21" s="210"/>
      <c r="BQ21" s="210"/>
      <c r="BR21" s="210"/>
      <c r="BS21" s="210"/>
      <c r="BT21" s="210"/>
      <c r="BU21" s="210"/>
      <c r="BV21" s="210"/>
      <c r="BW21" s="210"/>
      <c r="BX21" s="210"/>
      <c r="BY21" s="210"/>
      <c r="BZ21" s="210"/>
      <c r="CA21" s="210"/>
      <c r="CB21" s="210"/>
      <c r="CC21" s="210"/>
      <c r="CD21" s="210"/>
      <c r="CE21" s="210"/>
      <c r="CF21" s="210"/>
      <c r="CG21" s="210"/>
      <c r="CH21" s="210"/>
      <c r="CI21" s="210"/>
      <c r="CJ21" s="210"/>
      <c r="CK21" s="210"/>
      <c r="CL21" s="210"/>
      <c r="CM21" s="210"/>
      <c r="CN21" s="210"/>
      <c r="CO21" s="210"/>
      <c r="CP21" s="210"/>
      <c r="CQ21" s="210"/>
      <c r="CR21" s="210"/>
      <c r="CS21" s="210"/>
      <c r="CT21" s="210"/>
      <c r="CU21" s="210"/>
      <c r="CV21" s="210"/>
      <c r="CW21" s="210"/>
      <c r="CX21" s="210"/>
      <c r="CY21" s="210"/>
      <c r="CZ21" s="210"/>
      <c r="DA21" s="210"/>
      <c r="DB21" s="210"/>
      <c r="DC21" s="210"/>
      <c r="DD21" s="210"/>
      <c r="DE21" s="210"/>
      <c r="DF21" s="210"/>
      <c r="DG21" s="210"/>
      <c r="DH21" s="210"/>
      <c r="DI21" s="210"/>
      <c r="DJ21" s="210"/>
      <c r="DK21" s="210"/>
      <c r="DL21" s="210"/>
      <c r="DM21" s="210"/>
      <c r="DN21" s="210"/>
      <c r="DO21" s="210"/>
      <c r="DP21" s="210"/>
      <c r="DQ21" s="210"/>
      <c r="DR21" s="210"/>
      <c r="DS21" s="210"/>
      <c r="DT21" s="210"/>
      <c r="DU21" s="210"/>
      <c r="DV21" s="210"/>
      <c r="DW21" s="210"/>
      <c r="DX21" s="210"/>
      <c r="DY21" s="210"/>
      <c r="DZ21" s="210"/>
      <c r="EA21" s="210"/>
      <c r="EB21" s="210"/>
      <c r="EC21" s="210"/>
      <c r="ED21" s="210"/>
      <c r="EE21" s="210"/>
      <c r="EF21" s="210"/>
      <c r="EG21" s="210"/>
      <c r="EH21" s="210"/>
      <c r="EI21" s="210"/>
      <c r="EJ21" s="210"/>
      <c r="EK21" s="210"/>
      <c r="EL21" s="210"/>
      <c r="EM21" s="210"/>
      <c r="EN21" s="210"/>
      <c r="EO21" s="210"/>
      <c r="EP21" s="210"/>
      <c r="EQ21" s="210"/>
      <c r="ER21" s="210"/>
      <c r="ES21" s="210"/>
      <c r="ET21" s="210"/>
      <c r="EU21" s="210"/>
      <c r="EV21" s="210"/>
      <c r="EW21" s="210"/>
      <c r="EX21" s="210"/>
      <c r="EY21" s="210"/>
      <c r="EZ21" s="210"/>
      <c r="FA21" s="210"/>
      <c r="FB21" s="210"/>
      <c r="FC21" s="210"/>
      <c r="FD21" s="210"/>
      <c r="FE21" s="210"/>
      <c r="FF21" s="210"/>
      <c r="FG21" s="210"/>
      <c r="FH21" s="210"/>
      <c r="FI21" s="210"/>
      <c r="FJ21" s="210"/>
      <c r="FK21" s="210"/>
      <c r="FL21" s="210"/>
      <c r="FM21" s="210"/>
      <c r="FN21" s="210"/>
      <c r="FO21" s="210"/>
      <c r="FP21" s="210"/>
      <c r="FQ21" s="210"/>
      <c r="FR21" s="210"/>
      <c r="FS21" s="210"/>
      <c r="FT21" s="210"/>
      <c r="FU21" s="210"/>
      <c r="FV21" s="210"/>
      <c r="FW21" s="210"/>
      <c r="FX21" s="210"/>
      <c r="FY21" s="210"/>
      <c r="FZ21" s="210"/>
      <c r="GA21" s="210"/>
      <c r="GB21" s="210"/>
      <c r="GC21" s="210"/>
      <c r="GD21" s="210"/>
    </row>
    <row r="22" spans="1:186" s="41" customFormat="1">
      <c r="A22" s="60"/>
      <c r="B22" s="457"/>
      <c r="C22" s="457" t="s">
        <v>83</v>
      </c>
      <c r="D22" s="457" t="s">
        <v>76</v>
      </c>
      <c r="E22" s="457" t="s">
        <v>68</v>
      </c>
      <c r="F22" s="457" t="s">
        <v>77</v>
      </c>
      <c r="G22" s="26" t="s">
        <v>191</v>
      </c>
      <c r="H22" s="26" t="s">
        <v>191</v>
      </c>
      <c r="I22" s="26" t="s">
        <v>191</v>
      </c>
      <c r="J22" s="26" t="s">
        <v>191</v>
      </c>
      <c r="K22" s="26" t="s">
        <v>191</v>
      </c>
      <c r="L22" s="26" t="s">
        <v>191</v>
      </c>
      <c r="M22" s="26" t="s">
        <v>191</v>
      </c>
      <c r="N22" s="26" t="s">
        <v>191</v>
      </c>
      <c r="O22" s="26" t="s">
        <v>191</v>
      </c>
      <c r="P22" s="26" t="s">
        <v>191</v>
      </c>
      <c r="Q22" s="26" t="s">
        <v>191</v>
      </c>
      <c r="R22" s="26" t="s">
        <v>191</v>
      </c>
      <c r="S22" s="26" t="s">
        <v>191</v>
      </c>
      <c r="T22" s="26" t="s">
        <v>191</v>
      </c>
      <c r="U22" s="26" t="s">
        <v>191</v>
      </c>
      <c r="V22" s="26" t="s">
        <v>191</v>
      </c>
      <c r="W22" s="26" t="s">
        <v>191</v>
      </c>
      <c r="X22" s="26" t="s">
        <v>191</v>
      </c>
      <c r="Y22" s="26" t="s">
        <v>191</v>
      </c>
      <c r="Z22" s="26" t="s">
        <v>191</v>
      </c>
      <c r="AA22" s="26" t="s">
        <v>191</v>
      </c>
      <c r="AB22" s="26" t="s">
        <v>191</v>
      </c>
      <c r="AC22" s="26" t="s">
        <v>191</v>
      </c>
      <c r="AD22" s="26" t="s">
        <v>191</v>
      </c>
      <c r="AE22" s="26" t="s">
        <v>191</v>
      </c>
      <c r="AF22" s="26" t="s">
        <v>191</v>
      </c>
      <c r="AG22" s="26" t="s">
        <v>191</v>
      </c>
      <c r="AH22" s="26" t="s">
        <v>191</v>
      </c>
      <c r="AI22" s="26" t="s">
        <v>191</v>
      </c>
      <c r="AJ22" s="26" t="s">
        <v>191</v>
      </c>
      <c r="AK22" s="26" t="s">
        <v>191</v>
      </c>
      <c r="AL22" s="26" t="s">
        <v>191</v>
      </c>
      <c r="AM22" s="26" t="s">
        <v>191</v>
      </c>
      <c r="AN22" s="26" t="s">
        <v>191</v>
      </c>
      <c r="AO22" s="26" t="s">
        <v>191</v>
      </c>
      <c r="AP22" s="26" t="s">
        <v>191</v>
      </c>
      <c r="AQ22" s="26" t="s">
        <v>191</v>
      </c>
      <c r="AR22" s="26" t="s">
        <v>191</v>
      </c>
      <c r="AS22" s="26" t="s">
        <v>191</v>
      </c>
      <c r="AT22" s="26" t="s">
        <v>191</v>
      </c>
      <c r="AU22" s="26" t="s">
        <v>191</v>
      </c>
      <c r="AV22" s="26" t="s">
        <v>191</v>
      </c>
      <c r="AW22" s="26" t="s">
        <v>191</v>
      </c>
      <c r="AX22" s="26" t="s">
        <v>191</v>
      </c>
      <c r="AY22" s="26" t="s">
        <v>191</v>
      </c>
      <c r="AZ22" s="26" t="s">
        <v>191</v>
      </c>
      <c r="BA22" s="26" t="s">
        <v>191</v>
      </c>
      <c r="BB22" s="26" t="s">
        <v>191</v>
      </c>
      <c r="BC22" s="26" t="s">
        <v>191</v>
      </c>
      <c r="BD22" s="26" t="s">
        <v>191</v>
      </c>
      <c r="BE22" s="26" t="s">
        <v>191</v>
      </c>
      <c r="BF22" s="26" t="s">
        <v>191</v>
      </c>
      <c r="BG22" s="26" t="s">
        <v>191</v>
      </c>
      <c r="BH22" s="26" t="s">
        <v>191</v>
      </c>
      <c r="BI22" s="26" t="s">
        <v>191</v>
      </c>
      <c r="BJ22" s="26" t="s">
        <v>191</v>
      </c>
      <c r="BK22" s="26" t="s">
        <v>191</v>
      </c>
      <c r="BL22" s="26" t="s">
        <v>191</v>
      </c>
      <c r="BM22" s="26" t="s">
        <v>191</v>
      </c>
      <c r="BN22" s="26" t="s">
        <v>191</v>
      </c>
      <c r="BO22" s="26" t="s">
        <v>191</v>
      </c>
      <c r="BP22" s="26" t="s">
        <v>191</v>
      </c>
      <c r="BQ22" s="26" t="s">
        <v>191</v>
      </c>
      <c r="BR22" s="26" t="s">
        <v>191</v>
      </c>
      <c r="BS22" s="26" t="s">
        <v>191</v>
      </c>
      <c r="BT22" s="26" t="s">
        <v>191</v>
      </c>
      <c r="BU22" s="26" t="s">
        <v>191</v>
      </c>
      <c r="BV22" s="26" t="s">
        <v>191</v>
      </c>
      <c r="BW22" s="26" t="s">
        <v>191</v>
      </c>
      <c r="BX22" s="26" t="s">
        <v>191</v>
      </c>
      <c r="BY22" s="26" t="s">
        <v>191</v>
      </c>
      <c r="BZ22" s="26" t="s">
        <v>191</v>
      </c>
      <c r="CA22" s="26" t="s">
        <v>191</v>
      </c>
      <c r="CB22" s="26" t="s">
        <v>191</v>
      </c>
      <c r="CC22" s="26" t="s">
        <v>191</v>
      </c>
      <c r="CD22" s="26" t="s">
        <v>191</v>
      </c>
      <c r="CE22" s="26" t="s">
        <v>191</v>
      </c>
      <c r="CF22" s="26" t="s">
        <v>191</v>
      </c>
      <c r="CG22" s="26" t="s">
        <v>191</v>
      </c>
      <c r="CH22" s="26" t="s">
        <v>191</v>
      </c>
      <c r="CI22" s="26" t="s">
        <v>191</v>
      </c>
      <c r="CJ22" s="26" t="s">
        <v>191</v>
      </c>
      <c r="CK22" s="26" t="s">
        <v>191</v>
      </c>
      <c r="CL22" s="26" t="s">
        <v>191</v>
      </c>
      <c r="CM22" s="26" t="s">
        <v>191</v>
      </c>
      <c r="CN22" s="26" t="s">
        <v>191</v>
      </c>
      <c r="CO22" s="26" t="s">
        <v>191</v>
      </c>
      <c r="CP22" s="26" t="s">
        <v>191</v>
      </c>
      <c r="CQ22" s="26" t="s">
        <v>191</v>
      </c>
      <c r="CR22" s="26" t="s">
        <v>191</v>
      </c>
      <c r="CS22" s="26" t="s">
        <v>191</v>
      </c>
      <c r="CT22" s="26" t="s">
        <v>191</v>
      </c>
      <c r="CU22" s="26" t="s">
        <v>191</v>
      </c>
      <c r="CV22" s="26" t="s">
        <v>191</v>
      </c>
      <c r="CW22" s="26" t="s">
        <v>191</v>
      </c>
      <c r="CX22" s="26" t="s">
        <v>191</v>
      </c>
      <c r="CY22" s="26" t="s">
        <v>191</v>
      </c>
      <c r="CZ22" s="26" t="s">
        <v>191</v>
      </c>
      <c r="DA22" s="26" t="s">
        <v>191</v>
      </c>
      <c r="DB22" s="26" t="s">
        <v>191</v>
      </c>
      <c r="DC22" s="26" t="s">
        <v>191</v>
      </c>
      <c r="DD22" s="26" t="s">
        <v>191</v>
      </c>
      <c r="DE22" s="26" t="s">
        <v>191</v>
      </c>
      <c r="DF22" s="26" t="s">
        <v>191</v>
      </c>
      <c r="DG22" s="26" t="s">
        <v>191</v>
      </c>
      <c r="DH22" s="26" t="s">
        <v>191</v>
      </c>
      <c r="DI22" s="26" t="s">
        <v>191</v>
      </c>
      <c r="DJ22" s="26" t="s">
        <v>191</v>
      </c>
      <c r="DK22" s="26" t="s">
        <v>191</v>
      </c>
      <c r="DL22" s="26" t="s">
        <v>191</v>
      </c>
      <c r="DM22" s="26" t="s">
        <v>191</v>
      </c>
      <c r="DN22" s="26" t="s">
        <v>191</v>
      </c>
      <c r="DO22" s="26" t="s">
        <v>191</v>
      </c>
      <c r="DP22" s="26" t="s">
        <v>191</v>
      </c>
      <c r="DQ22" s="26" t="s">
        <v>191</v>
      </c>
      <c r="DR22" s="26" t="s">
        <v>191</v>
      </c>
      <c r="DS22" s="26" t="s">
        <v>191</v>
      </c>
      <c r="DT22" s="26" t="s">
        <v>191</v>
      </c>
      <c r="DU22" s="26" t="s">
        <v>191</v>
      </c>
      <c r="DV22" s="26" t="s">
        <v>191</v>
      </c>
      <c r="DW22" s="26" t="s">
        <v>191</v>
      </c>
      <c r="DX22" s="26" t="s">
        <v>191</v>
      </c>
      <c r="DY22" s="26" t="s">
        <v>191</v>
      </c>
      <c r="DZ22" s="26" t="s">
        <v>191</v>
      </c>
      <c r="EA22" s="26" t="s">
        <v>191</v>
      </c>
      <c r="EB22" s="26" t="s">
        <v>191</v>
      </c>
      <c r="EC22" s="26" t="s">
        <v>191</v>
      </c>
      <c r="ED22" s="26" t="s">
        <v>191</v>
      </c>
      <c r="EE22" s="26" t="s">
        <v>191</v>
      </c>
      <c r="EF22" s="26" t="s">
        <v>191</v>
      </c>
      <c r="EG22" s="26" t="s">
        <v>191</v>
      </c>
      <c r="EH22" s="26" t="s">
        <v>191</v>
      </c>
      <c r="EI22" s="26" t="s">
        <v>191</v>
      </c>
      <c r="EJ22" s="26" t="s">
        <v>191</v>
      </c>
      <c r="EK22" s="26" t="s">
        <v>191</v>
      </c>
      <c r="EL22" s="26" t="s">
        <v>191</v>
      </c>
      <c r="EM22" s="26" t="s">
        <v>191</v>
      </c>
      <c r="EN22" s="26" t="s">
        <v>191</v>
      </c>
      <c r="EO22" s="26" t="s">
        <v>191</v>
      </c>
      <c r="EP22" s="26" t="s">
        <v>191</v>
      </c>
      <c r="EQ22" s="26" t="s">
        <v>191</v>
      </c>
      <c r="ER22" s="26" t="s">
        <v>191</v>
      </c>
      <c r="ES22" s="26" t="s">
        <v>191</v>
      </c>
      <c r="ET22" s="26" t="s">
        <v>191</v>
      </c>
      <c r="EU22" s="26" t="s">
        <v>191</v>
      </c>
      <c r="EV22" s="26" t="s">
        <v>191</v>
      </c>
      <c r="EW22" s="26" t="s">
        <v>191</v>
      </c>
      <c r="EX22" s="26" t="s">
        <v>191</v>
      </c>
      <c r="EY22" s="26" t="s">
        <v>191</v>
      </c>
      <c r="EZ22" s="26" t="s">
        <v>191</v>
      </c>
      <c r="FA22" s="26" t="s">
        <v>191</v>
      </c>
      <c r="FB22" s="26" t="s">
        <v>191</v>
      </c>
      <c r="FC22" s="26" t="s">
        <v>191</v>
      </c>
      <c r="FD22" s="26" t="s">
        <v>191</v>
      </c>
      <c r="FE22" s="26" t="s">
        <v>191</v>
      </c>
      <c r="FF22" s="26" t="s">
        <v>191</v>
      </c>
      <c r="FG22" s="26" t="s">
        <v>191</v>
      </c>
      <c r="FH22" s="26" t="s">
        <v>191</v>
      </c>
      <c r="FI22" s="26" t="s">
        <v>191</v>
      </c>
      <c r="FJ22" s="26" t="s">
        <v>191</v>
      </c>
      <c r="FK22" s="26" t="s">
        <v>191</v>
      </c>
      <c r="FL22" s="26" t="s">
        <v>191</v>
      </c>
      <c r="FM22" s="26" t="s">
        <v>191</v>
      </c>
      <c r="FN22" s="26" t="s">
        <v>191</v>
      </c>
      <c r="FO22" s="26" t="s">
        <v>191</v>
      </c>
      <c r="FP22" s="26" t="s">
        <v>191</v>
      </c>
      <c r="FQ22" s="26" t="s">
        <v>191</v>
      </c>
      <c r="FR22" s="26" t="s">
        <v>191</v>
      </c>
      <c r="FS22" s="26" t="s">
        <v>191</v>
      </c>
      <c r="FT22" s="26" t="s">
        <v>191</v>
      </c>
      <c r="FU22" s="26" t="s">
        <v>191</v>
      </c>
      <c r="FV22" s="26" t="s">
        <v>191</v>
      </c>
      <c r="FW22" s="26" t="s">
        <v>191</v>
      </c>
      <c r="FX22" s="26" t="s">
        <v>191</v>
      </c>
      <c r="FY22" s="26" t="s">
        <v>191</v>
      </c>
      <c r="FZ22" s="26" t="s">
        <v>191</v>
      </c>
      <c r="GA22" s="26" t="s">
        <v>191</v>
      </c>
      <c r="GB22" s="26" t="s">
        <v>191</v>
      </c>
      <c r="GC22" s="26" t="s">
        <v>191</v>
      </c>
      <c r="GD22" s="26" t="s">
        <v>191</v>
      </c>
    </row>
    <row r="23" spans="1:186" s="41" customFormat="1">
      <c r="A23" s="60"/>
      <c r="B23" s="457"/>
      <c r="C23" s="457" t="s">
        <v>83</v>
      </c>
      <c r="D23" s="457" t="s">
        <v>76</v>
      </c>
      <c r="E23" s="457" t="s">
        <v>68</v>
      </c>
      <c r="F23" s="457" t="s">
        <v>78</v>
      </c>
      <c r="G23" s="26" t="s">
        <v>191</v>
      </c>
      <c r="H23" s="26" t="s">
        <v>191</v>
      </c>
      <c r="I23" s="26" t="s">
        <v>191</v>
      </c>
      <c r="J23" s="26" t="s">
        <v>191</v>
      </c>
      <c r="K23" s="26" t="s">
        <v>191</v>
      </c>
      <c r="L23" s="26" t="s">
        <v>191</v>
      </c>
      <c r="M23" s="26" t="s">
        <v>191</v>
      </c>
      <c r="N23" s="26" t="s">
        <v>191</v>
      </c>
      <c r="O23" s="26" t="s">
        <v>191</v>
      </c>
      <c r="P23" s="26" t="s">
        <v>191</v>
      </c>
      <c r="Q23" s="26" t="s">
        <v>191</v>
      </c>
      <c r="R23" s="26" t="s">
        <v>191</v>
      </c>
      <c r="S23" s="26" t="s">
        <v>191</v>
      </c>
      <c r="T23" s="26" t="s">
        <v>191</v>
      </c>
      <c r="U23" s="26" t="s">
        <v>191</v>
      </c>
      <c r="V23" s="26" t="s">
        <v>191</v>
      </c>
      <c r="W23" s="26" t="s">
        <v>191</v>
      </c>
      <c r="X23" s="26" t="s">
        <v>191</v>
      </c>
      <c r="Y23" s="26" t="s">
        <v>191</v>
      </c>
      <c r="Z23" s="26" t="s">
        <v>191</v>
      </c>
      <c r="AA23" s="26" t="s">
        <v>191</v>
      </c>
      <c r="AB23" s="26" t="s">
        <v>191</v>
      </c>
      <c r="AC23" s="26" t="s">
        <v>191</v>
      </c>
      <c r="AD23" s="26" t="s">
        <v>191</v>
      </c>
      <c r="AE23" s="26" t="s">
        <v>191</v>
      </c>
      <c r="AF23" s="26" t="s">
        <v>191</v>
      </c>
      <c r="AG23" s="26" t="s">
        <v>191</v>
      </c>
      <c r="AH23" s="26" t="s">
        <v>191</v>
      </c>
      <c r="AI23" s="26" t="s">
        <v>191</v>
      </c>
      <c r="AJ23" s="26" t="s">
        <v>191</v>
      </c>
      <c r="AK23" s="26" t="s">
        <v>191</v>
      </c>
      <c r="AL23" s="26" t="s">
        <v>191</v>
      </c>
      <c r="AM23" s="26" t="s">
        <v>191</v>
      </c>
      <c r="AN23" s="26" t="s">
        <v>191</v>
      </c>
      <c r="AO23" s="26" t="s">
        <v>191</v>
      </c>
      <c r="AP23" s="26" t="s">
        <v>191</v>
      </c>
      <c r="AQ23" s="26" t="s">
        <v>191</v>
      </c>
      <c r="AR23" s="26" t="s">
        <v>191</v>
      </c>
      <c r="AS23" s="26" t="s">
        <v>191</v>
      </c>
      <c r="AT23" s="26" t="s">
        <v>191</v>
      </c>
      <c r="AU23" s="26" t="s">
        <v>191</v>
      </c>
      <c r="AV23" s="26" t="s">
        <v>191</v>
      </c>
      <c r="AW23" s="26" t="s">
        <v>191</v>
      </c>
      <c r="AX23" s="26" t="s">
        <v>191</v>
      </c>
      <c r="AY23" s="26" t="s">
        <v>191</v>
      </c>
      <c r="AZ23" s="26" t="s">
        <v>191</v>
      </c>
      <c r="BA23" s="26" t="s">
        <v>191</v>
      </c>
      <c r="BB23" s="26" t="s">
        <v>191</v>
      </c>
      <c r="BC23" s="26" t="s">
        <v>191</v>
      </c>
      <c r="BD23" s="26" t="s">
        <v>191</v>
      </c>
      <c r="BE23" s="26" t="s">
        <v>191</v>
      </c>
      <c r="BF23" s="26" t="s">
        <v>191</v>
      </c>
      <c r="BG23" s="26" t="s">
        <v>191</v>
      </c>
      <c r="BH23" s="26" t="s">
        <v>191</v>
      </c>
      <c r="BI23" s="26" t="s">
        <v>191</v>
      </c>
      <c r="BJ23" s="26" t="s">
        <v>191</v>
      </c>
      <c r="BK23" s="26" t="s">
        <v>191</v>
      </c>
      <c r="BL23" s="26" t="s">
        <v>191</v>
      </c>
      <c r="BM23" s="26" t="s">
        <v>191</v>
      </c>
      <c r="BN23" s="26" t="s">
        <v>191</v>
      </c>
      <c r="BO23" s="26" t="s">
        <v>191</v>
      </c>
      <c r="BP23" s="26" t="s">
        <v>191</v>
      </c>
      <c r="BQ23" s="26" t="s">
        <v>191</v>
      </c>
      <c r="BR23" s="26" t="s">
        <v>191</v>
      </c>
      <c r="BS23" s="26" t="s">
        <v>191</v>
      </c>
      <c r="BT23" s="26" t="s">
        <v>191</v>
      </c>
      <c r="BU23" s="26" t="s">
        <v>191</v>
      </c>
      <c r="BV23" s="26" t="s">
        <v>191</v>
      </c>
      <c r="BW23" s="26" t="s">
        <v>191</v>
      </c>
      <c r="BX23" s="26" t="s">
        <v>191</v>
      </c>
      <c r="BY23" s="26" t="s">
        <v>191</v>
      </c>
      <c r="BZ23" s="26" t="s">
        <v>191</v>
      </c>
      <c r="CA23" s="26" t="s">
        <v>191</v>
      </c>
      <c r="CB23" s="26" t="s">
        <v>191</v>
      </c>
      <c r="CC23" s="26" t="s">
        <v>191</v>
      </c>
      <c r="CD23" s="26" t="s">
        <v>191</v>
      </c>
      <c r="CE23" s="26" t="s">
        <v>191</v>
      </c>
      <c r="CF23" s="26" t="s">
        <v>191</v>
      </c>
      <c r="CG23" s="26" t="s">
        <v>191</v>
      </c>
      <c r="CH23" s="26" t="s">
        <v>191</v>
      </c>
      <c r="CI23" s="26" t="s">
        <v>191</v>
      </c>
      <c r="CJ23" s="26" t="s">
        <v>191</v>
      </c>
      <c r="CK23" s="26" t="s">
        <v>191</v>
      </c>
      <c r="CL23" s="26" t="s">
        <v>191</v>
      </c>
      <c r="CM23" s="26" t="s">
        <v>191</v>
      </c>
      <c r="CN23" s="26" t="s">
        <v>191</v>
      </c>
      <c r="CO23" s="26" t="s">
        <v>191</v>
      </c>
      <c r="CP23" s="26" t="s">
        <v>191</v>
      </c>
      <c r="CQ23" s="26" t="s">
        <v>191</v>
      </c>
      <c r="CR23" s="26" t="s">
        <v>191</v>
      </c>
      <c r="CS23" s="26" t="s">
        <v>191</v>
      </c>
      <c r="CT23" s="26" t="s">
        <v>191</v>
      </c>
      <c r="CU23" s="26" t="s">
        <v>191</v>
      </c>
      <c r="CV23" s="26" t="s">
        <v>191</v>
      </c>
      <c r="CW23" s="26" t="s">
        <v>191</v>
      </c>
      <c r="CX23" s="26" t="s">
        <v>191</v>
      </c>
      <c r="CY23" s="26" t="s">
        <v>191</v>
      </c>
      <c r="CZ23" s="26" t="s">
        <v>191</v>
      </c>
      <c r="DA23" s="26" t="s">
        <v>191</v>
      </c>
      <c r="DB23" s="26" t="s">
        <v>191</v>
      </c>
      <c r="DC23" s="26" t="s">
        <v>191</v>
      </c>
      <c r="DD23" s="26" t="s">
        <v>191</v>
      </c>
      <c r="DE23" s="26" t="s">
        <v>191</v>
      </c>
      <c r="DF23" s="26" t="s">
        <v>191</v>
      </c>
      <c r="DG23" s="26" t="s">
        <v>191</v>
      </c>
      <c r="DH23" s="26" t="s">
        <v>191</v>
      </c>
      <c r="DI23" s="26" t="s">
        <v>191</v>
      </c>
      <c r="DJ23" s="26" t="s">
        <v>191</v>
      </c>
      <c r="DK23" s="26" t="s">
        <v>191</v>
      </c>
      <c r="DL23" s="26" t="s">
        <v>191</v>
      </c>
      <c r="DM23" s="26" t="s">
        <v>191</v>
      </c>
      <c r="DN23" s="26" t="s">
        <v>191</v>
      </c>
      <c r="DO23" s="26" t="s">
        <v>191</v>
      </c>
      <c r="DP23" s="26" t="s">
        <v>191</v>
      </c>
      <c r="DQ23" s="26" t="s">
        <v>191</v>
      </c>
      <c r="DR23" s="26" t="s">
        <v>191</v>
      </c>
      <c r="DS23" s="26" t="s">
        <v>191</v>
      </c>
      <c r="DT23" s="26" t="s">
        <v>191</v>
      </c>
      <c r="DU23" s="26" t="s">
        <v>191</v>
      </c>
      <c r="DV23" s="26" t="s">
        <v>191</v>
      </c>
      <c r="DW23" s="26" t="s">
        <v>191</v>
      </c>
      <c r="DX23" s="26" t="s">
        <v>191</v>
      </c>
      <c r="DY23" s="26" t="s">
        <v>191</v>
      </c>
      <c r="DZ23" s="26" t="s">
        <v>191</v>
      </c>
      <c r="EA23" s="26" t="s">
        <v>191</v>
      </c>
      <c r="EB23" s="26" t="s">
        <v>191</v>
      </c>
      <c r="EC23" s="26" t="s">
        <v>191</v>
      </c>
      <c r="ED23" s="26" t="s">
        <v>191</v>
      </c>
      <c r="EE23" s="26" t="s">
        <v>191</v>
      </c>
      <c r="EF23" s="26" t="s">
        <v>191</v>
      </c>
      <c r="EG23" s="26" t="s">
        <v>191</v>
      </c>
      <c r="EH23" s="26" t="s">
        <v>191</v>
      </c>
      <c r="EI23" s="26" t="s">
        <v>191</v>
      </c>
      <c r="EJ23" s="26" t="s">
        <v>191</v>
      </c>
      <c r="EK23" s="26" t="s">
        <v>191</v>
      </c>
      <c r="EL23" s="26" t="s">
        <v>191</v>
      </c>
      <c r="EM23" s="26" t="s">
        <v>191</v>
      </c>
      <c r="EN23" s="26" t="s">
        <v>191</v>
      </c>
      <c r="EO23" s="26" t="s">
        <v>191</v>
      </c>
      <c r="EP23" s="26" t="s">
        <v>191</v>
      </c>
      <c r="EQ23" s="26" t="s">
        <v>191</v>
      </c>
      <c r="ER23" s="26" t="s">
        <v>191</v>
      </c>
      <c r="ES23" s="26" t="s">
        <v>191</v>
      </c>
      <c r="ET23" s="26" t="s">
        <v>191</v>
      </c>
      <c r="EU23" s="26" t="s">
        <v>191</v>
      </c>
      <c r="EV23" s="26" t="s">
        <v>191</v>
      </c>
      <c r="EW23" s="26" t="s">
        <v>191</v>
      </c>
      <c r="EX23" s="26" t="s">
        <v>191</v>
      </c>
      <c r="EY23" s="26" t="s">
        <v>191</v>
      </c>
      <c r="EZ23" s="26" t="s">
        <v>191</v>
      </c>
      <c r="FA23" s="26" t="s">
        <v>191</v>
      </c>
      <c r="FB23" s="26" t="s">
        <v>191</v>
      </c>
      <c r="FC23" s="26" t="s">
        <v>191</v>
      </c>
      <c r="FD23" s="26" t="s">
        <v>191</v>
      </c>
      <c r="FE23" s="26" t="s">
        <v>191</v>
      </c>
      <c r="FF23" s="26" t="s">
        <v>191</v>
      </c>
      <c r="FG23" s="26" t="s">
        <v>191</v>
      </c>
      <c r="FH23" s="26" t="s">
        <v>191</v>
      </c>
      <c r="FI23" s="26" t="s">
        <v>191</v>
      </c>
      <c r="FJ23" s="26" t="s">
        <v>191</v>
      </c>
      <c r="FK23" s="26" t="s">
        <v>191</v>
      </c>
      <c r="FL23" s="26" t="s">
        <v>191</v>
      </c>
      <c r="FM23" s="26" t="s">
        <v>191</v>
      </c>
      <c r="FN23" s="26" t="s">
        <v>191</v>
      </c>
      <c r="FO23" s="26" t="s">
        <v>191</v>
      </c>
      <c r="FP23" s="26" t="s">
        <v>191</v>
      </c>
      <c r="FQ23" s="26" t="s">
        <v>191</v>
      </c>
      <c r="FR23" s="26" t="s">
        <v>191</v>
      </c>
      <c r="FS23" s="26" t="s">
        <v>191</v>
      </c>
      <c r="FT23" s="26" t="s">
        <v>191</v>
      </c>
      <c r="FU23" s="26" t="s">
        <v>191</v>
      </c>
      <c r="FV23" s="26" t="s">
        <v>191</v>
      </c>
      <c r="FW23" s="26" t="s">
        <v>191</v>
      </c>
      <c r="FX23" s="26" t="s">
        <v>191</v>
      </c>
      <c r="FY23" s="26" t="s">
        <v>191</v>
      </c>
      <c r="FZ23" s="26" t="s">
        <v>191</v>
      </c>
      <c r="GA23" s="26" t="s">
        <v>191</v>
      </c>
      <c r="GB23" s="26" t="s">
        <v>191</v>
      </c>
      <c r="GC23" s="26" t="s">
        <v>191</v>
      </c>
      <c r="GD23" s="26" t="s">
        <v>191</v>
      </c>
    </row>
    <row r="24" spans="1:186" s="41" customFormat="1">
      <c r="A24" s="60"/>
      <c r="B24" s="457"/>
      <c r="C24" s="457" t="s">
        <v>83</v>
      </c>
      <c r="D24" s="457" t="s">
        <v>76</v>
      </c>
      <c r="E24" s="457" t="s">
        <v>68</v>
      </c>
      <c r="F24" s="457" t="s">
        <v>79</v>
      </c>
      <c r="G24" s="26">
        <v>31.92</v>
      </c>
      <c r="H24" s="26">
        <v>30.74</v>
      </c>
      <c r="I24" s="26">
        <v>28.82</v>
      </c>
      <c r="J24" s="26">
        <v>28.59</v>
      </c>
      <c r="K24" s="26">
        <v>27.97</v>
      </c>
      <c r="L24" s="26">
        <v>28.83</v>
      </c>
      <c r="M24" s="26">
        <v>34.65</v>
      </c>
      <c r="N24" s="26">
        <v>31.86</v>
      </c>
      <c r="O24" s="26">
        <v>27.93</v>
      </c>
      <c r="P24" s="26">
        <v>27.7</v>
      </c>
      <c r="Q24" s="26">
        <v>27.71</v>
      </c>
      <c r="R24" s="26">
        <v>29.82</v>
      </c>
      <c r="S24" s="26">
        <v>33.99</v>
      </c>
      <c r="T24" s="26">
        <v>33.22</v>
      </c>
      <c r="U24" s="26">
        <v>29.96</v>
      </c>
      <c r="V24" s="26">
        <v>30.19</v>
      </c>
      <c r="W24" s="26">
        <v>29.16</v>
      </c>
      <c r="X24" s="26">
        <v>30.74</v>
      </c>
      <c r="Y24" s="26">
        <v>34.35</v>
      </c>
      <c r="Z24" s="26">
        <v>33.770000000000003</v>
      </c>
      <c r="AA24" s="26">
        <v>28.74</v>
      </c>
      <c r="AB24" s="26">
        <v>28.33</v>
      </c>
      <c r="AC24" s="26">
        <v>28.36</v>
      </c>
      <c r="AD24" s="26">
        <v>30.34</v>
      </c>
      <c r="AE24" s="26">
        <v>33.82</v>
      </c>
      <c r="AF24" s="26">
        <v>34.380000000000003</v>
      </c>
      <c r="AG24" s="26">
        <v>31.56</v>
      </c>
      <c r="AH24" s="26">
        <v>30.78</v>
      </c>
      <c r="AI24" s="26">
        <v>29.93</v>
      </c>
      <c r="AJ24" s="26">
        <v>32.75</v>
      </c>
      <c r="AK24" s="26">
        <v>35.96</v>
      </c>
      <c r="AL24" s="26">
        <v>35.020000000000003</v>
      </c>
      <c r="AM24" s="26">
        <v>29.93</v>
      </c>
      <c r="AN24" s="26">
        <v>29.78</v>
      </c>
      <c r="AO24" s="26">
        <v>30.16</v>
      </c>
      <c r="AP24" s="26">
        <v>30.71</v>
      </c>
      <c r="AQ24" s="26">
        <v>35.340000000000003</v>
      </c>
      <c r="AR24" s="26">
        <v>36.119999999999997</v>
      </c>
      <c r="AS24" s="26">
        <v>33.17</v>
      </c>
      <c r="AT24" s="26">
        <v>31.91</v>
      </c>
      <c r="AU24" s="26">
        <v>31.44</v>
      </c>
      <c r="AV24" s="26">
        <v>34.25</v>
      </c>
      <c r="AW24" s="26">
        <v>36.86</v>
      </c>
      <c r="AX24" s="26">
        <v>37.619999999999997</v>
      </c>
      <c r="AY24" s="26">
        <v>31.28</v>
      </c>
      <c r="AZ24" s="26">
        <v>30.74</v>
      </c>
      <c r="BA24" s="26">
        <v>31.55</v>
      </c>
      <c r="BB24" s="26">
        <v>31.89</v>
      </c>
      <c r="BC24" s="26">
        <v>37.270000000000003</v>
      </c>
      <c r="BD24" s="26">
        <v>37.85</v>
      </c>
      <c r="BE24" s="26">
        <v>34.35</v>
      </c>
      <c r="BF24" s="26">
        <v>32.85</v>
      </c>
      <c r="BG24" s="26">
        <v>32.130000000000003</v>
      </c>
      <c r="BH24" s="26">
        <v>35.630000000000003</v>
      </c>
      <c r="BI24" s="26">
        <v>38.01</v>
      </c>
      <c r="BJ24" s="26">
        <v>38.880000000000003</v>
      </c>
      <c r="BK24" s="26">
        <v>31.6</v>
      </c>
      <c r="BL24" s="26">
        <v>31.84</v>
      </c>
      <c r="BM24" s="26">
        <v>32.51</v>
      </c>
      <c r="BN24" s="26">
        <v>33.590000000000003</v>
      </c>
      <c r="BO24" s="26">
        <v>39.130000000000003</v>
      </c>
      <c r="BP24" s="26">
        <v>39.68</v>
      </c>
      <c r="BQ24" s="26">
        <v>36.119999999999997</v>
      </c>
      <c r="BR24" s="26">
        <v>35.19</v>
      </c>
      <c r="BS24" s="26">
        <v>34.6</v>
      </c>
      <c r="BT24" s="26">
        <v>38.32</v>
      </c>
      <c r="BU24" s="26">
        <v>42.39</v>
      </c>
      <c r="BV24" s="26">
        <v>43.02</v>
      </c>
      <c r="BW24" s="26">
        <v>35.369999999999997</v>
      </c>
      <c r="BX24" s="26">
        <v>35.17</v>
      </c>
      <c r="BY24" s="26">
        <v>36.25</v>
      </c>
      <c r="BZ24" s="26">
        <v>38.11</v>
      </c>
      <c r="CA24" s="26">
        <v>43</v>
      </c>
      <c r="CB24" s="26">
        <v>44.44</v>
      </c>
      <c r="CC24" s="26">
        <v>41.7</v>
      </c>
      <c r="CD24" s="26">
        <v>41.49</v>
      </c>
      <c r="CE24" s="26">
        <v>41.06</v>
      </c>
      <c r="CF24" s="26">
        <v>45.81</v>
      </c>
      <c r="CG24" s="26">
        <v>54.08</v>
      </c>
      <c r="CH24" s="26">
        <v>54.96</v>
      </c>
      <c r="CI24" s="26">
        <v>46.02</v>
      </c>
      <c r="CJ24" s="26">
        <v>46.02</v>
      </c>
      <c r="CK24" s="26">
        <v>47.41</v>
      </c>
      <c r="CL24" s="26">
        <v>50.87</v>
      </c>
      <c r="CM24" s="26">
        <v>54.7</v>
      </c>
      <c r="CN24" s="26">
        <v>55.78</v>
      </c>
      <c r="CO24" s="26">
        <v>53.26</v>
      </c>
      <c r="CP24" s="26">
        <v>52.38</v>
      </c>
      <c r="CQ24" s="26">
        <v>51.42</v>
      </c>
      <c r="CR24" s="26">
        <v>59.82</v>
      </c>
      <c r="CS24" s="26">
        <v>69.56</v>
      </c>
      <c r="CT24" s="26">
        <v>68.31</v>
      </c>
      <c r="CU24" s="26">
        <v>58.24</v>
      </c>
      <c r="CV24" s="26">
        <v>56.66</v>
      </c>
      <c r="CW24" s="26">
        <v>57.05</v>
      </c>
      <c r="CX24" s="26">
        <v>62.16</v>
      </c>
      <c r="CY24" s="26">
        <v>64.62</v>
      </c>
      <c r="CZ24" s="26">
        <v>66.63</v>
      </c>
      <c r="DA24" s="26">
        <v>62.94</v>
      </c>
      <c r="DB24" s="26">
        <v>62.45</v>
      </c>
      <c r="DC24" s="26">
        <v>59.41</v>
      </c>
      <c r="DD24" s="26">
        <v>69.760000000000005</v>
      </c>
      <c r="DE24" s="26">
        <v>77.69</v>
      </c>
      <c r="DF24" s="26">
        <v>77.28</v>
      </c>
      <c r="DG24" s="26">
        <v>62.91</v>
      </c>
      <c r="DH24" s="26">
        <v>59.77</v>
      </c>
      <c r="DI24" s="26">
        <v>61.42</v>
      </c>
      <c r="DJ24" s="26">
        <v>65.790000000000006</v>
      </c>
      <c r="DK24" s="26">
        <v>67.45</v>
      </c>
      <c r="DL24" s="26">
        <v>67.98</v>
      </c>
      <c r="DM24" s="26">
        <v>64.58</v>
      </c>
      <c r="DN24" s="26">
        <v>62</v>
      </c>
      <c r="DO24" s="26">
        <v>60.75</v>
      </c>
      <c r="DP24" s="26">
        <v>71.95</v>
      </c>
      <c r="DQ24" s="26">
        <v>77.680000000000007</v>
      </c>
      <c r="DR24" s="26">
        <v>78.260000000000005</v>
      </c>
      <c r="DS24" s="26">
        <v>64.47</v>
      </c>
      <c r="DT24" s="26">
        <v>61.78</v>
      </c>
      <c r="DU24" s="26">
        <v>63.99</v>
      </c>
      <c r="DV24" s="26">
        <v>66.7</v>
      </c>
      <c r="DW24" s="26">
        <v>69.069999999999993</v>
      </c>
      <c r="DX24" s="26">
        <v>69.12</v>
      </c>
      <c r="DY24" s="26">
        <v>65.91</v>
      </c>
      <c r="DZ24" s="26">
        <v>62.77</v>
      </c>
      <c r="EA24" s="26">
        <v>63.93</v>
      </c>
      <c r="EB24" s="26">
        <v>72.84</v>
      </c>
      <c r="EC24" s="26">
        <v>77.400000000000006</v>
      </c>
      <c r="ED24" s="26">
        <v>78.069999999999993</v>
      </c>
      <c r="EE24" s="26">
        <v>64.53</v>
      </c>
      <c r="EF24" s="26">
        <v>63.11</v>
      </c>
      <c r="EG24" s="26">
        <v>64.040000000000006</v>
      </c>
      <c r="EH24" s="26">
        <v>66.37</v>
      </c>
      <c r="EI24" s="26">
        <v>69.2</v>
      </c>
      <c r="EJ24" s="26">
        <v>70.86</v>
      </c>
      <c r="EK24" s="26">
        <v>65.63</v>
      </c>
      <c r="EL24" s="26">
        <v>64.86</v>
      </c>
      <c r="EM24" s="26">
        <v>64.27</v>
      </c>
      <c r="EN24" s="26">
        <v>69.709999999999994</v>
      </c>
      <c r="EO24" s="26">
        <v>80.510000000000005</v>
      </c>
      <c r="EP24" s="26">
        <v>81.010000000000005</v>
      </c>
      <c r="EQ24" s="26">
        <v>67.19</v>
      </c>
      <c r="ER24" s="26">
        <v>65.13</v>
      </c>
      <c r="ES24" s="26">
        <v>64.03</v>
      </c>
      <c r="ET24" s="26">
        <v>69.11</v>
      </c>
      <c r="EU24" s="26">
        <v>72.53</v>
      </c>
      <c r="EV24" s="26">
        <v>72.430000000000007</v>
      </c>
      <c r="EW24" s="26">
        <v>67.900000000000006</v>
      </c>
      <c r="EX24" s="26">
        <v>67.36</v>
      </c>
      <c r="EY24" s="26">
        <v>65.709999999999994</v>
      </c>
      <c r="EZ24" s="26">
        <v>73.150000000000006</v>
      </c>
      <c r="FA24" s="26">
        <v>83.24</v>
      </c>
      <c r="FB24" s="26">
        <v>81.569999999999993</v>
      </c>
      <c r="FC24" s="26">
        <v>69.97</v>
      </c>
      <c r="FD24" s="26">
        <v>68.08</v>
      </c>
      <c r="FE24" s="26">
        <v>65.64</v>
      </c>
      <c r="FF24" s="26">
        <v>72.17</v>
      </c>
      <c r="FG24" s="26">
        <v>75.31</v>
      </c>
      <c r="FH24" s="26">
        <v>76.239999999999995</v>
      </c>
      <c r="FI24" s="26">
        <v>72.33</v>
      </c>
      <c r="FJ24" s="26">
        <v>70.75</v>
      </c>
      <c r="FK24" s="26">
        <v>69.39</v>
      </c>
      <c r="FL24" s="26">
        <v>78.7</v>
      </c>
      <c r="FM24" s="26">
        <v>87.96</v>
      </c>
      <c r="FN24" s="26">
        <v>85.53</v>
      </c>
      <c r="FO24" s="26">
        <v>74.22</v>
      </c>
      <c r="FP24" s="26">
        <v>70.930000000000007</v>
      </c>
      <c r="FQ24" s="26">
        <v>69.91</v>
      </c>
      <c r="FR24" s="26">
        <v>76.34</v>
      </c>
      <c r="FS24" s="26">
        <v>78.37</v>
      </c>
      <c r="FT24" s="26">
        <v>79.86</v>
      </c>
      <c r="FU24" s="26">
        <v>76.73</v>
      </c>
      <c r="FV24" s="26">
        <v>75.040000000000006</v>
      </c>
      <c r="FW24" s="26">
        <v>72.72</v>
      </c>
      <c r="FX24" s="26">
        <v>82.92</v>
      </c>
      <c r="FY24" s="26">
        <v>89.01</v>
      </c>
      <c r="FZ24" s="26">
        <v>89.55</v>
      </c>
      <c r="GA24" s="26">
        <v>76.48</v>
      </c>
      <c r="GB24" s="26">
        <v>73.569999999999993</v>
      </c>
      <c r="GC24" s="26">
        <v>74.95</v>
      </c>
      <c r="GD24" s="26">
        <v>80.599999999999994</v>
      </c>
    </row>
    <row r="25" spans="1:186" s="41" customFormat="1">
      <c r="A25" s="60"/>
      <c r="B25" s="457"/>
      <c r="C25" s="457"/>
      <c r="D25" s="457"/>
      <c r="E25" s="457"/>
      <c r="F25" s="457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</row>
    <row r="26" spans="1:186" s="41" customFormat="1">
      <c r="A26" s="60"/>
      <c r="B26" s="457"/>
      <c r="C26" s="457" t="s">
        <v>84</v>
      </c>
      <c r="D26" s="457" t="s">
        <v>76</v>
      </c>
      <c r="E26" s="457" t="s">
        <v>68</v>
      </c>
      <c r="F26" s="457" t="s">
        <v>77</v>
      </c>
      <c r="G26" s="26" t="s">
        <v>191</v>
      </c>
      <c r="H26" s="26" t="s">
        <v>191</v>
      </c>
      <c r="I26" s="26" t="s">
        <v>191</v>
      </c>
      <c r="J26" s="26" t="s">
        <v>191</v>
      </c>
      <c r="K26" s="26" t="s">
        <v>191</v>
      </c>
      <c r="L26" s="26" t="s">
        <v>191</v>
      </c>
      <c r="M26" s="26" t="s">
        <v>191</v>
      </c>
      <c r="N26" s="26" t="s">
        <v>191</v>
      </c>
      <c r="O26" s="26" t="s">
        <v>191</v>
      </c>
      <c r="P26" s="26" t="s">
        <v>191</v>
      </c>
      <c r="Q26" s="26" t="s">
        <v>191</v>
      </c>
      <c r="R26" s="26" t="s">
        <v>191</v>
      </c>
      <c r="S26" s="26" t="s">
        <v>191</v>
      </c>
      <c r="T26" s="26" t="s">
        <v>191</v>
      </c>
      <c r="U26" s="26" t="s">
        <v>191</v>
      </c>
      <c r="V26" s="26" t="s">
        <v>191</v>
      </c>
      <c r="W26" s="26" t="s">
        <v>191</v>
      </c>
      <c r="X26" s="26" t="s">
        <v>191</v>
      </c>
      <c r="Y26" s="26" t="s">
        <v>191</v>
      </c>
      <c r="Z26" s="26" t="s">
        <v>191</v>
      </c>
      <c r="AA26" s="26" t="s">
        <v>191</v>
      </c>
      <c r="AB26" s="26" t="s">
        <v>191</v>
      </c>
      <c r="AC26" s="26" t="s">
        <v>191</v>
      </c>
      <c r="AD26" s="26" t="s">
        <v>191</v>
      </c>
      <c r="AE26" s="26" t="s">
        <v>191</v>
      </c>
      <c r="AF26" s="26" t="s">
        <v>191</v>
      </c>
      <c r="AG26" s="26" t="s">
        <v>191</v>
      </c>
      <c r="AH26" s="26" t="s">
        <v>191</v>
      </c>
      <c r="AI26" s="26" t="s">
        <v>191</v>
      </c>
      <c r="AJ26" s="26" t="s">
        <v>191</v>
      </c>
      <c r="AK26" s="26" t="s">
        <v>191</v>
      </c>
      <c r="AL26" s="26" t="s">
        <v>191</v>
      </c>
      <c r="AM26" s="26" t="s">
        <v>191</v>
      </c>
      <c r="AN26" s="26" t="s">
        <v>191</v>
      </c>
      <c r="AO26" s="26" t="s">
        <v>191</v>
      </c>
      <c r="AP26" s="26" t="s">
        <v>191</v>
      </c>
      <c r="AQ26" s="26" t="s">
        <v>191</v>
      </c>
      <c r="AR26" s="26" t="s">
        <v>191</v>
      </c>
      <c r="AS26" s="26" t="s">
        <v>191</v>
      </c>
      <c r="AT26" s="26" t="s">
        <v>191</v>
      </c>
      <c r="AU26" s="26" t="s">
        <v>191</v>
      </c>
      <c r="AV26" s="26" t="s">
        <v>191</v>
      </c>
      <c r="AW26" s="26" t="s">
        <v>191</v>
      </c>
      <c r="AX26" s="26" t="s">
        <v>191</v>
      </c>
      <c r="AY26" s="26" t="s">
        <v>191</v>
      </c>
      <c r="AZ26" s="26" t="s">
        <v>191</v>
      </c>
      <c r="BA26" s="26" t="s">
        <v>191</v>
      </c>
      <c r="BB26" s="26" t="s">
        <v>191</v>
      </c>
      <c r="BC26" s="26" t="s">
        <v>191</v>
      </c>
      <c r="BD26" s="26" t="s">
        <v>191</v>
      </c>
      <c r="BE26" s="26" t="s">
        <v>191</v>
      </c>
      <c r="BF26" s="26" t="s">
        <v>191</v>
      </c>
      <c r="BG26" s="26" t="s">
        <v>191</v>
      </c>
      <c r="BH26" s="26" t="s">
        <v>191</v>
      </c>
      <c r="BI26" s="26" t="s">
        <v>191</v>
      </c>
      <c r="BJ26" s="26" t="s">
        <v>191</v>
      </c>
      <c r="BK26" s="26" t="s">
        <v>191</v>
      </c>
      <c r="BL26" s="26" t="s">
        <v>191</v>
      </c>
      <c r="BM26" s="26" t="s">
        <v>191</v>
      </c>
      <c r="BN26" s="26" t="s">
        <v>191</v>
      </c>
      <c r="BO26" s="26" t="s">
        <v>191</v>
      </c>
      <c r="BP26" s="26" t="s">
        <v>191</v>
      </c>
      <c r="BQ26" s="26" t="s">
        <v>191</v>
      </c>
      <c r="BR26" s="26" t="s">
        <v>191</v>
      </c>
      <c r="BS26" s="26" t="s">
        <v>191</v>
      </c>
      <c r="BT26" s="26" t="s">
        <v>191</v>
      </c>
      <c r="BU26" s="26" t="s">
        <v>191</v>
      </c>
      <c r="BV26" s="26" t="s">
        <v>191</v>
      </c>
      <c r="BW26" s="26" t="s">
        <v>191</v>
      </c>
      <c r="BX26" s="26" t="s">
        <v>191</v>
      </c>
      <c r="BY26" s="26" t="s">
        <v>191</v>
      </c>
      <c r="BZ26" s="26" t="s">
        <v>191</v>
      </c>
      <c r="CA26" s="26" t="s">
        <v>191</v>
      </c>
      <c r="CB26" s="26" t="s">
        <v>191</v>
      </c>
      <c r="CC26" s="26" t="s">
        <v>191</v>
      </c>
      <c r="CD26" s="26" t="s">
        <v>191</v>
      </c>
      <c r="CE26" s="26" t="s">
        <v>191</v>
      </c>
      <c r="CF26" s="26" t="s">
        <v>191</v>
      </c>
      <c r="CG26" s="26" t="s">
        <v>191</v>
      </c>
      <c r="CH26" s="26" t="s">
        <v>191</v>
      </c>
      <c r="CI26" s="26" t="s">
        <v>191</v>
      </c>
      <c r="CJ26" s="26" t="s">
        <v>191</v>
      </c>
      <c r="CK26" s="26" t="s">
        <v>191</v>
      </c>
      <c r="CL26" s="26" t="s">
        <v>191</v>
      </c>
      <c r="CM26" s="26" t="s">
        <v>191</v>
      </c>
      <c r="CN26" s="26" t="s">
        <v>191</v>
      </c>
      <c r="CO26" s="26" t="s">
        <v>191</v>
      </c>
      <c r="CP26" s="26" t="s">
        <v>191</v>
      </c>
      <c r="CQ26" s="26" t="s">
        <v>191</v>
      </c>
      <c r="CR26" s="26" t="s">
        <v>191</v>
      </c>
      <c r="CS26" s="26" t="s">
        <v>191</v>
      </c>
      <c r="CT26" s="26" t="s">
        <v>191</v>
      </c>
      <c r="CU26" s="26" t="s">
        <v>191</v>
      </c>
      <c r="CV26" s="26" t="s">
        <v>191</v>
      </c>
      <c r="CW26" s="26" t="s">
        <v>191</v>
      </c>
      <c r="CX26" s="26" t="s">
        <v>191</v>
      </c>
      <c r="CY26" s="26" t="s">
        <v>191</v>
      </c>
      <c r="CZ26" s="26" t="s">
        <v>191</v>
      </c>
      <c r="DA26" s="26" t="s">
        <v>191</v>
      </c>
      <c r="DB26" s="26" t="s">
        <v>191</v>
      </c>
      <c r="DC26" s="26" t="s">
        <v>191</v>
      </c>
      <c r="DD26" s="26" t="s">
        <v>191</v>
      </c>
      <c r="DE26" s="26" t="s">
        <v>191</v>
      </c>
      <c r="DF26" s="26" t="s">
        <v>191</v>
      </c>
      <c r="DG26" s="26" t="s">
        <v>191</v>
      </c>
      <c r="DH26" s="26" t="s">
        <v>191</v>
      </c>
      <c r="DI26" s="26" t="s">
        <v>191</v>
      </c>
      <c r="DJ26" s="26" t="s">
        <v>191</v>
      </c>
      <c r="DK26" s="26" t="s">
        <v>191</v>
      </c>
      <c r="DL26" s="26" t="s">
        <v>191</v>
      </c>
      <c r="DM26" s="26" t="s">
        <v>191</v>
      </c>
      <c r="DN26" s="26" t="s">
        <v>191</v>
      </c>
      <c r="DO26" s="26" t="s">
        <v>191</v>
      </c>
      <c r="DP26" s="26" t="s">
        <v>191</v>
      </c>
      <c r="DQ26" s="26" t="s">
        <v>191</v>
      </c>
      <c r="DR26" s="26" t="s">
        <v>191</v>
      </c>
      <c r="DS26" s="26" t="s">
        <v>191</v>
      </c>
      <c r="DT26" s="26" t="s">
        <v>191</v>
      </c>
      <c r="DU26" s="26" t="s">
        <v>191</v>
      </c>
      <c r="DV26" s="26" t="s">
        <v>191</v>
      </c>
      <c r="DW26" s="26" t="s">
        <v>191</v>
      </c>
      <c r="DX26" s="26" t="s">
        <v>191</v>
      </c>
      <c r="DY26" s="26" t="s">
        <v>191</v>
      </c>
      <c r="DZ26" s="26" t="s">
        <v>191</v>
      </c>
      <c r="EA26" s="26" t="s">
        <v>191</v>
      </c>
      <c r="EB26" s="26" t="s">
        <v>191</v>
      </c>
      <c r="EC26" s="26" t="s">
        <v>191</v>
      </c>
      <c r="ED26" s="26" t="s">
        <v>191</v>
      </c>
      <c r="EE26" s="26" t="s">
        <v>191</v>
      </c>
      <c r="EF26" s="26" t="s">
        <v>191</v>
      </c>
      <c r="EG26" s="26" t="s">
        <v>191</v>
      </c>
      <c r="EH26" s="26" t="s">
        <v>191</v>
      </c>
      <c r="EI26" s="26" t="s">
        <v>191</v>
      </c>
      <c r="EJ26" s="26" t="s">
        <v>191</v>
      </c>
      <c r="EK26" s="26" t="s">
        <v>191</v>
      </c>
      <c r="EL26" s="26" t="s">
        <v>191</v>
      </c>
      <c r="EM26" s="26" t="s">
        <v>191</v>
      </c>
      <c r="EN26" s="26" t="s">
        <v>191</v>
      </c>
      <c r="EO26" s="26" t="s">
        <v>191</v>
      </c>
      <c r="EP26" s="26" t="s">
        <v>191</v>
      </c>
      <c r="EQ26" s="26" t="s">
        <v>191</v>
      </c>
      <c r="ER26" s="26" t="s">
        <v>191</v>
      </c>
      <c r="ES26" s="26" t="s">
        <v>191</v>
      </c>
      <c r="ET26" s="26" t="s">
        <v>191</v>
      </c>
      <c r="EU26" s="26" t="s">
        <v>191</v>
      </c>
      <c r="EV26" s="26" t="s">
        <v>191</v>
      </c>
      <c r="EW26" s="26" t="s">
        <v>191</v>
      </c>
      <c r="EX26" s="26" t="s">
        <v>191</v>
      </c>
      <c r="EY26" s="26" t="s">
        <v>191</v>
      </c>
      <c r="EZ26" s="26" t="s">
        <v>191</v>
      </c>
      <c r="FA26" s="26" t="s">
        <v>191</v>
      </c>
      <c r="FB26" s="26" t="s">
        <v>191</v>
      </c>
      <c r="FC26" s="26" t="s">
        <v>191</v>
      </c>
      <c r="FD26" s="26" t="s">
        <v>191</v>
      </c>
      <c r="FE26" s="26" t="s">
        <v>191</v>
      </c>
      <c r="FF26" s="26" t="s">
        <v>191</v>
      </c>
      <c r="FG26" s="26" t="s">
        <v>191</v>
      </c>
      <c r="FH26" s="26" t="s">
        <v>191</v>
      </c>
      <c r="FI26" s="26" t="s">
        <v>191</v>
      </c>
      <c r="FJ26" s="26" t="s">
        <v>191</v>
      </c>
      <c r="FK26" s="26" t="s">
        <v>191</v>
      </c>
      <c r="FL26" s="26" t="s">
        <v>191</v>
      </c>
      <c r="FM26" s="26" t="s">
        <v>191</v>
      </c>
      <c r="FN26" s="26" t="s">
        <v>191</v>
      </c>
      <c r="FO26" s="26" t="s">
        <v>191</v>
      </c>
      <c r="FP26" s="26" t="s">
        <v>191</v>
      </c>
      <c r="FQ26" s="26" t="s">
        <v>191</v>
      </c>
      <c r="FR26" s="26" t="s">
        <v>191</v>
      </c>
      <c r="FS26" s="26" t="s">
        <v>191</v>
      </c>
      <c r="FT26" s="26" t="s">
        <v>191</v>
      </c>
      <c r="FU26" s="26" t="s">
        <v>191</v>
      </c>
      <c r="FV26" s="26" t="s">
        <v>191</v>
      </c>
      <c r="FW26" s="26" t="s">
        <v>191</v>
      </c>
      <c r="FX26" s="26" t="s">
        <v>191</v>
      </c>
      <c r="FY26" s="26" t="s">
        <v>191</v>
      </c>
      <c r="FZ26" s="26" t="s">
        <v>191</v>
      </c>
      <c r="GA26" s="26" t="s">
        <v>191</v>
      </c>
      <c r="GB26" s="26" t="s">
        <v>191</v>
      </c>
      <c r="GC26" s="26" t="s">
        <v>191</v>
      </c>
      <c r="GD26" s="26" t="s">
        <v>191</v>
      </c>
    </row>
    <row r="27" spans="1:186" s="41" customFormat="1">
      <c r="A27" s="60"/>
      <c r="B27" s="457"/>
      <c r="C27" s="457" t="s">
        <v>84</v>
      </c>
      <c r="D27" s="457" t="s">
        <v>76</v>
      </c>
      <c r="E27" s="457" t="s">
        <v>68</v>
      </c>
      <c r="F27" s="457" t="s">
        <v>78</v>
      </c>
      <c r="G27" s="26" t="s">
        <v>191</v>
      </c>
      <c r="H27" s="26" t="s">
        <v>191</v>
      </c>
      <c r="I27" s="26" t="s">
        <v>191</v>
      </c>
      <c r="J27" s="26" t="s">
        <v>191</v>
      </c>
      <c r="K27" s="26" t="s">
        <v>191</v>
      </c>
      <c r="L27" s="26" t="s">
        <v>191</v>
      </c>
      <c r="M27" s="26" t="s">
        <v>191</v>
      </c>
      <c r="N27" s="26" t="s">
        <v>191</v>
      </c>
      <c r="O27" s="26" t="s">
        <v>191</v>
      </c>
      <c r="P27" s="26" t="s">
        <v>191</v>
      </c>
      <c r="Q27" s="26" t="s">
        <v>191</v>
      </c>
      <c r="R27" s="26" t="s">
        <v>191</v>
      </c>
      <c r="S27" s="26" t="s">
        <v>191</v>
      </c>
      <c r="T27" s="26" t="s">
        <v>191</v>
      </c>
      <c r="U27" s="26" t="s">
        <v>191</v>
      </c>
      <c r="V27" s="26" t="s">
        <v>191</v>
      </c>
      <c r="W27" s="26" t="s">
        <v>191</v>
      </c>
      <c r="X27" s="26" t="s">
        <v>191</v>
      </c>
      <c r="Y27" s="26" t="s">
        <v>191</v>
      </c>
      <c r="Z27" s="26" t="s">
        <v>191</v>
      </c>
      <c r="AA27" s="26" t="s">
        <v>191</v>
      </c>
      <c r="AB27" s="26" t="s">
        <v>191</v>
      </c>
      <c r="AC27" s="26" t="s">
        <v>191</v>
      </c>
      <c r="AD27" s="26" t="s">
        <v>191</v>
      </c>
      <c r="AE27" s="26" t="s">
        <v>191</v>
      </c>
      <c r="AF27" s="26" t="s">
        <v>191</v>
      </c>
      <c r="AG27" s="26" t="s">
        <v>191</v>
      </c>
      <c r="AH27" s="26" t="s">
        <v>191</v>
      </c>
      <c r="AI27" s="26" t="s">
        <v>191</v>
      </c>
      <c r="AJ27" s="26" t="s">
        <v>191</v>
      </c>
      <c r="AK27" s="26" t="s">
        <v>191</v>
      </c>
      <c r="AL27" s="26" t="s">
        <v>191</v>
      </c>
      <c r="AM27" s="26" t="s">
        <v>191</v>
      </c>
      <c r="AN27" s="26" t="s">
        <v>191</v>
      </c>
      <c r="AO27" s="26" t="s">
        <v>191</v>
      </c>
      <c r="AP27" s="26" t="s">
        <v>191</v>
      </c>
      <c r="AQ27" s="26" t="s">
        <v>191</v>
      </c>
      <c r="AR27" s="26" t="s">
        <v>191</v>
      </c>
      <c r="AS27" s="26" t="s">
        <v>191</v>
      </c>
      <c r="AT27" s="26" t="s">
        <v>191</v>
      </c>
      <c r="AU27" s="26" t="s">
        <v>191</v>
      </c>
      <c r="AV27" s="26" t="s">
        <v>191</v>
      </c>
      <c r="AW27" s="26" t="s">
        <v>191</v>
      </c>
      <c r="AX27" s="26" t="s">
        <v>191</v>
      </c>
      <c r="AY27" s="26" t="s">
        <v>191</v>
      </c>
      <c r="AZ27" s="26" t="s">
        <v>191</v>
      </c>
      <c r="BA27" s="26" t="s">
        <v>191</v>
      </c>
      <c r="BB27" s="26" t="s">
        <v>191</v>
      </c>
      <c r="BC27" s="26" t="s">
        <v>191</v>
      </c>
      <c r="BD27" s="26" t="s">
        <v>191</v>
      </c>
      <c r="BE27" s="26" t="s">
        <v>191</v>
      </c>
      <c r="BF27" s="26" t="s">
        <v>191</v>
      </c>
      <c r="BG27" s="26" t="s">
        <v>191</v>
      </c>
      <c r="BH27" s="26" t="s">
        <v>191</v>
      </c>
      <c r="BI27" s="26" t="s">
        <v>191</v>
      </c>
      <c r="BJ27" s="26" t="s">
        <v>191</v>
      </c>
      <c r="BK27" s="26" t="s">
        <v>191</v>
      </c>
      <c r="BL27" s="26" t="s">
        <v>191</v>
      </c>
      <c r="BM27" s="26" t="s">
        <v>191</v>
      </c>
      <c r="BN27" s="26" t="s">
        <v>191</v>
      </c>
      <c r="BO27" s="26" t="s">
        <v>191</v>
      </c>
      <c r="BP27" s="26" t="s">
        <v>191</v>
      </c>
      <c r="BQ27" s="26" t="s">
        <v>191</v>
      </c>
      <c r="BR27" s="26" t="s">
        <v>191</v>
      </c>
      <c r="BS27" s="26" t="s">
        <v>191</v>
      </c>
      <c r="BT27" s="26" t="s">
        <v>191</v>
      </c>
      <c r="BU27" s="26" t="s">
        <v>191</v>
      </c>
      <c r="BV27" s="26" t="s">
        <v>191</v>
      </c>
      <c r="BW27" s="26" t="s">
        <v>191</v>
      </c>
      <c r="BX27" s="26" t="s">
        <v>191</v>
      </c>
      <c r="BY27" s="26" t="s">
        <v>191</v>
      </c>
      <c r="BZ27" s="26" t="s">
        <v>191</v>
      </c>
      <c r="CA27" s="26" t="s">
        <v>191</v>
      </c>
      <c r="CB27" s="26" t="s">
        <v>191</v>
      </c>
      <c r="CC27" s="26" t="s">
        <v>191</v>
      </c>
      <c r="CD27" s="26" t="s">
        <v>191</v>
      </c>
      <c r="CE27" s="26" t="s">
        <v>191</v>
      </c>
      <c r="CF27" s="26" t="s">
        <v>191</v>
      </c>
      <c r="CG27" s="26" t="s">
        <v>191</v>
      </c>
      <c r="CH27" s="26" t="s">
        <v>191</v>
      </c>
      <c r="CI27" s="26" t="s">
        <v>191</v>
      </c>
      <c r="CJ27" s="26" t="s">
        <v>191</v>
      </c>
      <c r="CK27" s="26" t="s">
        <v>191</v>
      </c>
      <c r="CL27" s="26" t="s">
        <v>191</v>
      </c>
      <c r="CM27" s="26" t="s">
        <v>191</v>
      </c>
      <c r="CN27" s="26" t="s">
        <v>191</v>
      </c>
      <c r="CO27" s="26" t="s">
        <v>191</v>
      </c>
      <c r="CP27" s="26" t="s">
        <v>191</v>
      </c>
      <c r="CQ27" s="26" t="s">
        <v>191</v>
      </c>
      <c r="CR27" s="26" t="s">
        <v>191</v>
      </c>
      <c r="CS27" s="26" t="s">
        <v>191</v>
      </c>
      <c r="CT27" s="26" t="s">
        <v>191</v>
      </c>
      <c r="CU27" s="26" t="s">
        <v>191</v>
      </c>
      <c r="CV27" s="26" t="s">
        <v>191</v>
      </c>
      <c r="CW27" s="26" t="s">
        <v>191</v>
      </c>
      <c r="CX27" s="26" t="s">
        <v>191</v>
      </c>
      <c r="CY27" s="26" t="s">
        <v>191</v>
      </c>
      <c r="CZ27" s="26" t="s">
        <v>191</v>
      </c>
      <c r="DA27" s="26" t="s">
        <v>191</v>
      </c>
      <c r="DB27" s="26" t="s">
        <v>191</v>
      </c>
      <c r="DC27" s="26" t="s">
        <v>191</v>
      </c>
      <c r="DD27" s="26" t="s">
        <v>191</v>
      </c>
      <c r="DE27" s="26" t="s">
        <v>191</v>
      </c>
      <c r="DF27" s="26" t="s">
        <v>191</v>
      </c>
      <c r="DG27" s="26" t="s">
        <v>191</v>
      </c>
      <c r="DH27" s="26" t="s">
        <v>191</v>
      </c>
      <c r="DI27" s="26" t="s">
        <v>191</v>
      </c>
      <c r="DJ27" s="26" t="s">
        <v>191</v>
      </c>
      <c r="DK27" s="26" t="s">
        <v>191</v>
      </c>
      <c r="DL27" s="26" t="s">
        <v>191</v>
      </c>
      <c r="DM27" s="26" t="s">
        <v>191</v>
      </c>
      <c r="DN27" s="26" t="s">
        <v>191</v>
      </c>
      <c r="DO27" s="26" t="s">
        <v>191</v>
      </c>
      <c r="DP27" s="26" t="s">
        <v>191</v>
      </c>
      <c r="DQ27" s="26" t="s">
        <v>191</v>
      </c>
      <c r="DR27" s="26" t="s">
        <v>191</v>
      </c>
      <c r="DS27" s="26" t="s">
        <v>191</v>
      </c>
      <c r="DT27" s="26" t="s">
        <v>191</v>
      </c>
      <c r="DU27" s="26" t="s">
        <v>191</v>
      </c>
      <c r="DV27" s="26" t="s">
        <v>191</v>
      </c>
      <c r="DW27" s="26" t="s">
        <v>191</v>
      </c>
      <c r="DX27" s="26" t="s">
        <v>191</v>
      </c>
      <c r="DY27" s="26" t="s">
        <v>191</v>
      </c>
      <c r="DZ27" s="26" t="s">
        <v>191</v>
      </c>
      <c r="EA27" s="26" t="s">
        <v>191</v>
      </c>
      <c r="EB27" s="26" t="s">
        <v>191</v>
      </c>
      <c r="EC27" s="26" t="s">
        <v>191</v>
      </c>
      <c r="ED27" s="26" t="s">
        <v>191</v>
      </c>
      <c r="EE27" s="26" t="s">
        <v>191</v>
      </c>
      <c r="EF27" s="26" t="s">
        <v>191</v>
      </c>
      <c r="EG27" s="26" t="s">
        <v>191</v>
      </c>
      <c r="EH27" s="26" t="s">
        <v>191</v>
      </c>
      <c r="EI27" s="26" t="s">
        <v>191</v>
      </c>
      <c r="EJ27" s="26" t="s">
        <v>191</v>
      </c>
      <c r="EK27" s="26" t="s">
        <v>191</v>
      </c>
      <c r="EL27" s="26" t="s">
        <v>191</v>
      </c>
      <c r="EM27" s="26" t="s">
        <v>191</v>
      </c>
      <c r="EN27" s="26" t="s">
        <v>191</v>
      </c>
      <c r="EO27" s="26" t="s">
        <v>191</v>
      </c>
      <c r="EP27" s="26" t="s">
        <v>191</v>
      </c>
      <c r="EQ27" s="26" t="s">
        <v>191</v>
      </c>
      <c r="ER27" s="26" t="s">
        <v>191</v>
      </c>
      <c r="ES27" s="26" t="s">
        <v>191</v>
      </c>
      <c r="ET27" s="26" t="s">
        <v>191</v>
      </c>
      <c r="EU27" s="26" t="s">
        <v>191</v>
      </c>
      <c r="EV27" s="26" t="s">
        <v>191</v>
      </c>
      <c r="EW27" s="26" t="s">
        <v>191</v>
      </c>
      <c r="EX27" s="26" t="s">
        <v>191</v>
      </c>
      <c r="EY27" s="26" t="s">
        <v>191</v>
      </c>
      <c r="EZ27" s="26" t="s">
        <v>191</v>
      </c>
      <c r="FA27" s="26" t="s">
        <v>191</v>
      </c>
      <c r="FB27" s="26" t="s">
        <v>191</v>
      </c>
      <c r="FC27" s="26" t="s">
        <v>191</v>
      </c>
      <c r="FD27" s="26" t="s">
        <v>191</v>
      </c>
      <c r="FE27" s="26" t="s">
        <v>191</v>
      </c>
      <c r="FF27" s="26" t="s">
        <v>191</v>
      </c>
      <c r="FG27" s="26" t="s">
        <v>191</v>
      </c>
      <c r="FH27" s="26" t="s">
        <v>191</v>
      </c>
      <c r="FI27" s="26" t="s">
        <v>191</v>
      </c>
      <c r="FJ27" s="26" t="s">
        <v>191</v>
      </c>
      <c r="FK27" s="26" t="s">
        <v>191</v>
      </c>
      <c r="FL27" s="26" t="s">
        <v>191</v>
      </c>
      <c r="FM27" s="26" t="s">
        <v>191</v>
      </c>
      <c r="FN27" s="26" t="s">
        <v>191</v>
      </c>
      <c r="FO27" s="26" t="s">
        <v>191</v>
      </c>
      <c r="FP27" s="26" t="s">
        <v>191</v>
      </c>
      <c r="FQ27" s="26" t="s">
        <v>191</v>
      </c>
      <c r="FR27" s="26" t="s">
        <v>191</v>
      </c>
      <c r="FS27" s="26" t="s">
        <v>191</v>
      </c>
      <c r="FT27" s="26" t="s">
        <v>191</v>
      </c>
      <c r="FU27" s="26" t="s">
        <v>191</v>
      </c>
      <c r="FV27" s="26" t="s">
        <v>191</v>
      </c>
      <c r="FW27" s="26" t="s">
        <v>191</v>
      </c>
      <c r="FX27" s="26" t="s">
        <v>191</v>
      </c>
      <c r="FY27" s="26" t="s">
        <v>191</v>
      </c>
      <c r="FZ27" s="26" t="s">
        <v>191</v>
      </c>
      <c r="GA27" s="26" t="s">
        <v>191</v>
      </c>
      <c r="GB27" s="26" t="s">
        <v>191</v>
      </c>
      <c r="GC27" s="26" t="s">
        <v>191</v>
      </c>
      <c r="GD27" s="26" t="s">
        <v>191</v>
      </c>
    </row>
    <row r="28" spans="1:186" s="41" customFormat="1">
      <c r="A28" s="60"/>
      <c r="B28" s="457"/>
      <c r="C28" s="457" t="s">
        <v>84</v>
      </c>
      <c r="D28" s="457" t="s">
        <v>76</v>
      </c>
      <c r="E28" s="457" t="s">
        <v>68</v>
      </c>
      <c r="F28" s="457" t="s">
        <v>79</v>
      </c>
      <c r="G28" s="26">
        <v>27.46</v>
      </c>
      <c r="H28" s="26">
        <v>27.83</v>
      </c>
      <c r="I28" s="26">
        <v>25.84</v>
      </c>
      <c r="J28" s="26">
        <v>24.08</v>
      </c>
      <c r="K28" s="26">
        <v>22.75</v>
      </c>
      <c r="L28" s="26">
        <v>23.03</v>
      </c>
      <c r="M28" s="26">
        <v>25.04</v>
      </c>
      <c r="N28" s="26">
        <v>24.54</v>
      </c>
      <c r="O28" s="26">
        <v>23.02</v>
      </c>
      <c r="P28" s="26">
        <v>23.94</v>
      </c>
      <c r="Q28" s="26">
        <v>24.2</v>
      </c>
      <c r="R28" s="26">
        <v>25.13</v>
      </c>
      <c r="S28" s="26">
        <v>28.52</v>
      </c>
      <c r="T28" s="26">
        <v>28.9</v>
      </c>
      <c r="U28" s="26">
        <v>25.4</v>
      </c>
      <c r="V28" s="26">
        <v>24.78</v>
      </c>
      <c r="W28" s="26">
        <v>23.6</v>
      </c>
      <c r="X28" s="26">
        <v>24.96</v>
      </c>
      <c r="Y28" s="26">
        <v>26.57</v>
      </c>
      <c r="Z28" s="26">
        <v>26.06</v>
      </c>
      <c r="AA28" s="26">
        <v>22.84</v>
      </c>
      <c r="AB28" s="26">
        <v>23.91</v>
      </c>
      <c r="AC28" s="26">
        <v>24.72</v>
      </c>
      <c r="AD28" s="26">
        <v>24.85</v>
      </c>
      <c r="AE28" s="26">
        <v>29.5</v>
      </c>
      <c r="AF28" s="26">
        <v>29.89</v>
      </c>
      <c r="AG28" s="26">
        <v>26.5</v>
      </c>
      <c r="AH28" s="26">
        <v>25.87</v>
      </c>
      <c r="AI28" s="26">
        <v>25.04</v>
      </c>
      <c r="AJ28" s="26">
        <v>26.39</v>
      </c>
      <c r="AK28" s="26">
        <v>27.92</v>
      </c>
      <c r="AL28" s="26">
        <v>27.38</v>
      </c>
      <c r="AM28" s="26">
        <v>24.18</v>
      </c>
      <c r="AN28" s="26">
        <v>25.22</v>
      </c>
      <c r="AO28" s="26">
        <v>26.08</v>
      </c>
      <c r="AP28" s="26">
        <v>25.91</v>
      </c>
      <c r="AQ28" s="26">
        <v>31.69</v>
      </c>
      <c r="AR28" s="26">
        <v>32.119999999999997</v>
      </c>
      <c r="AS28" s="26">
        <v>28.14</v>
      </c>
      <c r="AT28" s="26">
        <v>27.46</v>
      </c>
      <c r="AU28" s="26">
        <v>26.47</v>
      </c>
      <c r="AV28" s="26">
        <v>27.84</v>
      </c>
      <c r="AW28" s="26">
        <v>30.21</v>
      </c>
      <c r="AX28" s="26">
        <v>29.63</v>
      </c>
      <c r="AY28" s="26">
        <v>26.14</v>
      </c>
      <c r="AZ28" s="26">
        <v>27.02</v>
      </c>
      <c r="BA28" s="26">
        <v>27.95</v>
      </c>
      <c r="BB28" s="26">
        <v>27.95</v>
      </c>
      <c r="BC28" s="26">
        <v>33.11</v>
      </c>
      <c r="BD28" s="26">
        <v>33.549999999999997</v>
      </c>
      <c r="BE28" s="26">
        <v>29.58</v>
      </c>
      <c r="BF28" s="26">
        <v>28.85</v>
      </c>
      <c r="BG28" s="26">
        <v>26.98</v>
      </c>
      <c r="BH28" s="26">
        <v>28.68</v>
      </c>
      <c r="BI28" s="26">
        <v>30.66</v>
      </c>
      <c r="BJ28" s="26">
        <v>30.06</v>
      </c>
      <c r="BK28" s="26">
        <v>26.37</v>
      </c>
      <c r="BL28" s="26">
        <v>27.58</v>
      </c>
      <c r="BM28" s="26">
        <v>28.58</v>
      </c>
      <c r="BN28" s="26">
        <v>29.64</v>
      </c>
      <c r="BO28" s="26">
        <v>34.47</v>
      </c>
      <c r="BP28" s="26">
        <v>35.22</v>
      </c>
      <c r="BQ28" s="26">
        <v>31.66</v>
      </c>
      <c r="BR28" s="26">
        <v>31.3</v>
      </c>
      <c r="BS28" s="26">
        <v>30.11</v>
      </c>
      <c r="BT28" s="26">
        <v>32.520000000000003</v>
      </c>
      <c r="BU28" s="26">
        <v>36.14</v>
      </c>
      <c r="BV28" s="26">
        <v>36.08</v>
      </c>
      <c r="BW28" s="26">
        <v>32.06</v>
      </c>
      <c r="BX28" s="26">
        <v>32.130000000000003</v>
      </c>
      <c r="BY28" s="26">
        <v>34.090000000000003</v>
      </c>
      <c r="BZ28" s="26">
        <v>36.18</v>
      </c>
      <c r="CA28" s="26">
        <v>39.24</v>
      </c>
      <c r="CB28" s="26">
        <v>40.32</v>
      </c>
      <c r="CC28" s="26">
        <v>37.659999999999997</v>
      </c>
      <c r="CD28" s="26">
        <v>36.94</v>
      </c>
      <c r="CE28" s="26">
        <v>35.270000000000003</v>
      </c>
      <c r="CF28" s="26">
        <v>38.33</v>
      </c>
      <c r="CG28" s="26">
        <v>45.94</v>
      </c>
      <c r="CH28" s="26">
        <v>45.62</v>
      </c>
      <c r="CI28" s="26">
        <v>38.590000000000003</v>
      </c>
      <c r="CJ28" s="26">
        <v>38.270000000000003</v>
      </c>
      <c r="CK28" s="26">
        <v>41.21</v>
      </c>
      <c r="CL28" s="26">
        <v>43.55</v>
      </c>
      <c r="CM28" s="26">
        <v>44.64</v>
      </c>
      <c r="CN28" s="26">
        <v>45.33</v>
      </c>
      <c r="CO28" s="26">
        <v>43.03</v>
      </c>
      <c r="CP28" s="26">
        <v>41.73</v>
      </c>
      <c r="CQ28" s="26">
        <v>40.4</v>
      </c>
      <c r="CR28" s="26">
        <v>43.98</v>
      </c>
      <c r="CS28" s="26">
        <v>52.6</v>
      </c>
      <c r="CT28" s="26">
        <v>51.13</v>
      </c>
      <c r="CU28" s="26">
        <v>41.93</v>
      </c>
      <c r="CV28" s="26">
        <v>41.42</v>
      </c>
      <c r="CW28" s="26">
        <v>43.21</v>
      </c>
      <c r="CX28" s="26">
        <v>45.44</v>
      </c>
      <c r="CY28" s="26">
        <v>47.3</v>
      </c>
      <c r="CZ28" s="26">
        <v>47.33</v>
      </c>
      <c r="DA28" s="26">
        <v>44.84</v>
      </c>
      <c r="DB28" s="26">
        <v>44.27</v>
      </c>
      <c r="DC28" s="26">
        <v>42.13</v>
      </c>
      <c r="DD28" s="26">
        <v>46.08</v>
      </c>
      <c r="DE28" s="26">
        <v>55.23</v>
      </c>
      <c r="DF28" s="26">
        <v>52.63</v>
      </c>
      <c r="DG28" s="26">
        <v>42.72</v>
      </c>
      <c r="DH28" s="26">
        <v>42.73</v>
      </c>
      <c r="DI28" s="26">
        <v>45.13</v>
      </c>
      <c r="DJ28" s="26">
        <v>46.99</v>
      </c>
      <c r="DK28" s="26">
        <v>48.46</v>
      </c>
      <c r="DL28" s="26">
        <v>48.34</v>
      </c>
      <c r="DM28" s="26">
        <v>46.09</v>
      </c>
      <c r="DN28" s="26">
        <v>45.24</v>
      </c>
      <c r="DO28" s="26">
        <v>42.98</v>
      </c>
      <c r="DP28" s="26">
        <v>47.15</v>
      </c>
      <c r="DQ28" s="26">
        <v>56.06</v>
      </c>
      <c r="DR28" s="26">
        <v>52.21</v>
      </c>
      <c r="DS28" s="26">
        <v>43.81</v>
      </c>
      <c r="DT28" s="26">
        <v>44.43</v>
      </c>
      <c r="DU28" s="26">
        <v>46.6</v>
      </c>
      <c r="DV28" s="26">
        <v>48.93</v>
      </c>
      <c r="DW28" s="26">
        <v>49.82</v>
      </c>
      <c r="DX28" s="26">
        <v>49.29</v>
      </c>
      <c r="DY28" s="26">
        <v>47.42</v>
      </c>
      <c r="DZ28" s="26">
        <v>46.99</v>
      </c>
      <c r="EA28" s="26">
        <v>44.6</v>
      </c>
      <c r="EB28" s="26">
        <v>47.75</v>
      </c>
      <c r="EC28" s="26">
        <v>55.91</v>
      </c>
      <c r="ED28" s="26">
        <v>52.48</v>
      </c>
      <c r="EE28" s="26">
        <v>45.34</v>
      </c>
      <c r="EF28" s="26">
        <v>44.66</v>
      </c>
      <c r="EG28" s="26">
        <v>46.85</v>
      </c>
      <c r="EH28" s="26">
        <v>49.64</v>
      </c>
      <c r="EI28" s="26">
        <v>50.15</v>
      </c>
      <c r="EJ28" s="26">
        <v>50.28</v>
      </c>
      <c r="EK28" s="26">
        <v>48.61</v>
      </c>
      <c r="EL28" s="26">
        <v>47.73</v>
      </c>
      <c r="EM28" s="26">
        <v>45.88</v>
      </c>
      <c r="EN28" s="26">
        <v>47.96</v>
      </c>
      <c r="EO28" s="26">
        <v>56.67</v>
      </c>
      <c r="EP28" s="26">
        <v>55.65</v>
      </c>
      <c r="EQ28" s="26">
        <v>46.77</v>
      </c>
      <c r="ER28" s="26">
        <v>46.12</v>
      </c>
      <c r="ES28" s="26">
        <v>48.02</v>
      </c>
      <c r="ET28" s="26">
        <v>51.16</v>
      </c>
      <c r="EU28" s="26">
        <v>52.51</v>
      </c>
      <c r="EV28" s="26">
        <v>52.34</v>
      </c>
      <c r="EW28" s="26">
        <v>50.31</v>
      </c>
      <c r="EX28" s="26">
        <v>49.45</v>
      </c>
      <c r="EY28" s="26">
        <v>48.25</v>
      </c>
      <c r="EZ28" s="26">
        <v>50.29</v>
      </c>
      <c r="FA28" s="26">
        <v>58.75</v>
      </c>
      <c r="FB28" s="26">
        <v>57.45</v>
      </c>
      <c r="FC28" s="26">
        <v>48.27</v>
      </c>
      <c r="FD28" s="26">
        <v>48.5</v>
      </c>
      <c r="FE28" s="26">
        <v>50.27</v>
      </c>
      <c r="FF28" s="26">
        <v>53.29</v>
      </c>
      <c r="FG28" s="26">
        <v>55.92</v>
      </c>
      <c r="FH28" s="26">
        <v>55.92</v>
      </c>
      <c r="FI28" s="26">
        <v>54.45</v>
      </c>
      <c r="FJ28" s="26">
        <v>53.44</v>
      </c>
      <c r="FK28" s="26">
        <v>52.11</v>
      </c>
      <c r="FL28" s="26">
        <v>54.5</v>
      </c>
      <c r="FM28" s="26">
        <v>62.52</v>
      </c>
      <c r="FN28" s="26">
        <v>61.49</v>
      </c>
      <c r="FO28" s="26">
        <v>52.38</v>
      </c>
      <c r="FP28" s="26">
        <v>53.05</v>
      </c>
      <c r="FQ28" s="26">
        <v>54.18</v>
      </c>
      <c r="FR28" s="26">
        <v>57.38</v>
      </c>
      <c r="FS28" s="26">
        <v>59.28</v>
      </c>
      <c r="FT28" s="26">
        <v>59.16</v>
      </c>
      <c r="FU28" s="26">
        <v>57.73</v>
      </c>
      <c r="FV28" s="26">
        <v>56.01</v>
      </c>
      <c r="FW28" s="26">
        <v>54.88</v>
      </c>
      <c r="FX28" s="26">
        <v>57.64</v>
      </c>
      <c r="FY28" s="26">
        <v>65.680000000000007</v>
      </c>
      <c r="FZ28" s="26">
        <v>63.63</v>
      </c>
      <c r="GA28" s="26">
        <v>54.68</v>
      </c>
      <c r="GB28" s="26">
        <v>55.71</v>
      </c>
      <c r="GC28" s="26">
        <v>57.24</v>
      </c>
      <c r="GD28" s="26">
        <v>60.56</v>
      </c>
    </row>
    <row r="29" spans="1:186" s="41" customFormat="1">
      <c r="A29" s="60"/>
      <c r="B29" s="457"/>
      <c r="C29" s="457"/>
      <c r="D29" s="457"/>
      <c r="E29" s="457"/>
      <c r="F29" s="457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</row>
    <row r="30" spans="1:186" s="41" customFormat="1">
      <c r="A30" s="60"/>
      <c r="B30" s="457"/>
      <c r="C30" s="457" t="s">
        <v>85</v>
      </c>
      <c r="D30" s="457" t="s">
        <v>76</v>
      </c>
      <c r="E30" s="457" t="s">
        <v>68</v>
      </c>
      <c r="F30" s="457" t="s">
        <v>77</v>
      </c>
      <c r="G30" s="26" t="s">
        <v>191</v>
      </c>
      <c r="H30" s="26" t="s">
        <v>191</v>
      </c>
      <c r="I30" s="26" t="s">
        <v>191</v>
      </c>
      <c r="J30" s="26" t="s">
        <v>191</v>
      </c>
      <c r="K30" s="26" t="s">
        <v>191</v>
      </c>
      <c r="L30" s="26" t="s">
        <v>191</v>
      </c>
      <c r="M30" s="26" t="s">
        <v>191</v>
      </c>
      <c r="N30" s="26" t="s">
        <v>191</v>
      </c>
      <c r="O30" s="26" t="s">
        <v>191</v>
      </c>
      <c r="P30" s="26" t="s">
        <v>191</v>
      </c>
      <c r="Q30" s="26" t="s">
        <v>191</v>
      </c>
      <c r="R30" s="26" t="s">
        <v>191</v>
      </c>
      <c r="S30" s="26" t="s">
        <v>191</v>
      </c>
      <c r="T30" s="26" t="s">
        <v>191</v>
      </c>
      <c r="U30" s="26" t="s">
        <v>191</v>
      </c>
      <c r="V30" s="26" t="s">
        <v>191</v>
      </c>
      <c r="W30" s="26" t="s">
        <v>191</v>
      </c>
      <c r="X30" s="26" t="s">
        <v>191</v>
      </c>
      <c r="Y30" s="26" t="s">
        <v>191</v>
      </c>
      <c r="Z30" s="26" t="s">
        <v>191</v>
      </c>
      <c r="AA30" s="26" t="s">
        <v>191</v>
      </c>
      <c r="AB30" s="26" t="s">
        <v>191</v>
      </c>
      <c r="AC30" s="26" t="s">
        <v>191</v>
      </c>
      <c r="AD30" s="26" t="s">
        <v>191</v>
      </c>
      <c r="AE30" s="26" t="s">
        <v>191</v>
      </c>
      <c r="AF30" s="26" t="s">
        <v>191</v>
      </c>
      <c r="AG30" s="26" t="s">
        <v>191</v>
      </c>
      <c r="AH30" s="26" t="s">
        <v>191</v>
      </c>
      <c r="AI30" s="26" t="s">
        <v>191</v>
      </c>
      <c r="AJ30" s="26" t="s">
        <v>191</v>
      </c>
      <c r="AK30" s="26" t="s">
        <v>191</v>
      </c>
      <c r="AL30" s="26" t="s">
        <v>191</v>
      </c>
      <c r="AM30" s="26" t="s">
        <v>191</v>
      </c>
      <c r="AN30" s="26" t="s">
        <v>191</v>
      </c>
      <c r="AO30" s="26" t="s">
        <v>191</v>
      </c>
      <c r="AP30" s="26" t="s">
        <v>191</v>
      </c>
      <c r="AQ30" s="26" t="s">
        <v>191</v>
      </c>
      <c r="AR30" s="26" t="s">
        <v>191</v>
      </c>
      <c r="AS30" s="26" t="s">
        <v>191</v>
      </c>
      <c r="AT30" s="26" t="s">
        <v>191</v>
      </c>
      <c r="AU30" s="26" t="s">
        <v>191</v>
      </c>
      <c r="AV30" s="26" t="s">
        <v>191</v>
      </c>
      <c r="AW30" s="26" t="s">
        <v>191</v>
      </c>
      <c r="AX30" s="26" t="s">
        <v>191</v>
      </c>
      <c r="AY30" s="26" t="s">
        <v>191</v>
      </c>
      <c r="AZ30" s="26" t="s">
        <v>191</v>
      </c>
      <c r="BA30" s="26" t="s">
        <v>191</v>
      </c>
      <c r="BB30" s="26" t="s">
        <v>191</v>
      </c>
      <c r="BC30" s="26" t="s">
        <v>191</v>
      </c>
      <c r="BD30" s="26" t="s">
        <v>191</v>
      </c>
      <c r="BE30" s="26" t="s">
        <v>191</v>
      </c>
      <c r="BF30" s="26" t="s">
        <v>191</v>
      </c>
      <c r="BG30" s="26" t="s">
        <v>191</v>
      </c>
      <c r="BH30" s="26" t="s">
        <v>191</v>
      </c>
      <c r="BI30" s="26" t="s">
        <v>191</v>
      </c>
      <c r="BJ30" s="26" t="s">
        <v>191</v>
      </c>
      <c r="BK30" s="26" t="s">
        <v>191</v>
      </c>
      <c r="BL30" s="26" t="s">
        <v>191</v>
      </c>
      <c r="BM30" s="26" t="s">
        <v>191</v>
      </c>
      <c r="BN30" s="26" t="s">
        <v>191</v>
      </c>
      <c r="BO30" s="26" t="s">
        <v>191</v>
      </c>
      <c r="BP30" s="26" t="s">
        <v>191</v>
      </c>
      <c r="BQ30" s="26" t="s">
        <v>191</v>
      </c>
      <c r="BR30" s="26" t="s">
        <v>191</v>
      </c>
      <c r="BS30" s="26" t="s">
        <v>191</v>
      </c>
      <c r="BT30" s="26" t="s">
        <v>191</v>
      </c>
      <c r="BU30" s="26" t="s">
        <v>191</v>
      </c>
      <c r="BV30" s="26" t="s">
        <v>191</v>
      </c>
      <c r="BW30" s="26" t="s">
        <v>191</v>
      </c>
      <c r="BX30" s="26" t="s">
        <v>191</v>
      </c>
      <c r="BY30" s="26" t="s">
        <v>191</v>
      </c>
      <c r="BZ30" s="26" t="s">
        <v>191</v>
      </c>
      <c r="CA30" s="26" t="s">
        <v>191</v>
      </c>
      <c r="CB30" s="26" t="s">
        <v>191</v>
      </c>
      <c r="CC30" s="26" t="s">
        <v>191</v>
      </c>
      <c r="CD30" s="26" t="s">
        <v>191</v>
      </c>
      <c r="CE30" s="26" t="s">
        <v>191</v>
      </c>
      <c r="CF30" s="26" t="s">
        <v>191</v>
      </c>
      <c r="CG30" s="26" t="s">
        <v>191</v>
      </c>
      <c r="CH30" s="26" t="s">
        <v>191</v>
      </c>
      <c r="CI30" s="26" t="s">
        <v>191</v>
      </c>
      <c r="CJ30" s="26" t="s">
        <v>191</v>
      </c>
      <c r="CK30" s="26" t="s">
        <v>191</v>
      </c>
      <c r="CL30" s="26" t="s">
        <v>191</v>
      </c>
      <c r="CM30" s="26" t="s">
        <v>191</v>
      </c>
      <c r="CN30" s="26" t="s">
        <v>191</v>
      </c>
      <c r="CO30" s="26" t="s">
        <v>191</v>
      </c>
      <c r="CP30" s="26" t="s">
        <v>191</v>
      </c>
      <c r="CQ30" s="26" t="s">
        <v>191</v>
      </c>
      <c r="CR30" s="26" t="s">
        <v>191</v>
      </c>
      <c r="CS30" s="26" t="s">
        <v>191</v>
      </c>
      <c r="CT30" s="26" t="s">
        <v>191</v>
      </c>
      <c r="CU30" s="26" t="s">
        <v>191</v>
      </c>
      <c r="CV30" s="26" t="s">
        <v>191</v>
      </c>
      <c r="CW30" s="26" t="s">
        <v>191</v>
      </c>
      <c r="CX30" s="26" t="s">
        <v>191</v>
      </c>
      <c r="CY30" s="26" t="s">
        <v>191</v>
      </c>
      <c r="CZ30" s="26" t="s">
        <v>191</v>
      </c>
      <c r="DA30" s="26" t="s">
        <v>191</v>
      </c>
      <c r="DB30" s="26" t="s">
        <v>191</v>
      </c>
      <c r="DC30" s="26" t="s">
        <v>191</v>
      </c>
      <c r="DD30" s="26" t="s">
        <v>191</v>
      </c>
      <c r="DE30" s="26" t="s">
        <v>191</v>
      </c>
      <c r="DF30" s="26" t="s">
        <v>191</v>
      </c>
      <c r="DG30" s="26" t="s">
        <v>191</v>
      </c>
      <c r="DH30" s="26" t="s">
        <v>191</v>
      </c>
      <c r="DI30" s="26" t="s">
        <v>191</v>
      </c>
      <c r="DJ30" s="26" t="s">
        <v>191</v>
      </c>
      <c r="DK30" s="26" t="s">
        <v>191</v>
      </c>
      <c r="DL30" s="26" t="s">
        <v>191</v>
      </c>
      <c r="DM30" s="26" t="s">
        <v>191</v>
      </c>
      <c r="DN30" s="26" t="s">
        <v>191</v>
      </c>
      <c r="DO30" s="26" t="s">
        <v>191</v>
      </c>
      <c r="DP30" s="26" t="s">
        <v>191</v>
      </c>
      <c r="DQ30" s="26" t="s">
        <v>191</v>
      </c>
      <c r="DR30" s="26" t="s">
        <v>191</v>
      </c>
      <c r="DS30" s="26" t="s">
        <v>191</v>
      </c>
      <c r="DT30" s="26" t="s">
        <v>191</v>
      </c>
      <c r="DU30" s="26" t="s">
        <v>191</v>
      </c>
      <c r="DV30" s="26" t="s">
        <v>191</v>
      </c>
      <c r="DW30" s="26" t="s">
        <v>191</v>
      </c>
      <c r="DX30" s="26" t="s">
        <v>191</v>
      </c>
      <c r="DY30" s="26" t="s">
        <v>191</v>
      </c>
      <c r="DZ30" s="26" t="s">
        <v>191</v>
      </c>
      <c r="EA30" s="26" t="s">
        <v>191</v>
      </c>
      <c r="EB30" s="26" t="s">
        <v>191</v>
      </c>
      <c r="EC30" s="26" t="s">
        <v>191</v>
      </c>
      <c r="ED30" s="26" t="s">
        <v>191</v>
      </c>
      <c r="EE30" s="26" t="s">
        <v>191</v>
      </c>
      <c r="EF30" s="26" t="s">
        <v>191</v>
      </c>
      <c r="EG30" s="26" t="s">
        <v>191</v>
      </c>
      <c r="EH30" s="26" t="s">
        <v>191</v>
      </c>
      <c r="EI30" s="26" t="s">
        <v>191</v>
      </c>
      <c r="EJ30" s="26" t="s">
        <v>191</v>
      </c>
      <c r="EK30" s="26" t="s">
        <v>191</v>
      </c>
      <c r="EL30" s="26" t="s">
        <v>191</v>
      </c>
      <c r="EM30" s="26" t="s">
        <v>191</v>
      </c>
      <c r="EN30" s="26" t="s">
        <v>191</v>
      </c>
      <c r="EO30" s="26" t="s">
        <v>191</v>
      </c>
      <c r="EP30" s="26" t="s">
        <v>191</v>
      </c>
      <c r="EQ30" s="26" t="s">
        <v>191</v>
      </c>
      <c r="ER30" s="26" t="s">
        <v>191</v>
      </c>
      <c r="ES30" s="26" t="s">
        <v>191</v>
      </c>
      <c r="ET30" s="26" t="s">
        <v>191</v>
      </c>
      <c r="EU30" s="26" t="s">
        <v>191</v>
      </c>
      <c r="EV30" s="26" t="s">
        <v>191</v>
      </c>
      <c r="EW30" s="26" t="s">
        <v>191</v>
      </c>
      <c r="EX30" s="26" t="s">
        <v>191</v>
      </c>
      <c r="EY30" s="26" t="s">
        <v>191</v>
      </c>
      <c r="EZ30" s="26" t="s">
        <v>191</v>
      </c>
      <c r="FA30" s="26" t="s">
        <v>191</v>
      </c>
      <c r="FB30" s="26" t="s">
        <v>191</v>
      </c>
      <c r="FC30" s="26" t="s">
        <v>191</v>
      </c>
      <c r="FD30" s="26" t="s">
        <v>191</v>
      </c>
      <c r="FE30" s="26" t="s">
        <v>191</v>
      </c>
      <c r="FF30" s="26" t="s">
        <v>191</v>
      </c>
      <c r="FG30" s="26" t="s">
        <v>191</v>
      </c>
      <c r="FH30" s="26" t="s">
        <v>191</v>
      </c>
      <c r="FI30" s="26" t="s">
        <v>191</v>
      </c>
      <c r="FJ30" s="26" t="s">
        <v>191</v>
      </c>
      <c r="FK30" s="26" t="s">
        <v>191</v>
      </c>
      <c r="FL30" s="26" t="s">
        <v>191</v>
      </c>
      <c r="FM30" s="26" t="s">
        <v>191</v>
      </c>
      <c r="FN30" s="26" t="s">
        <v>191</v>
      </c>
      <c r="FO30" s="26" t="s">
        <v>191</v>
      </c>
      <c r="FP30" s="26" t="s">
        <v>191</v>
      </c>
      <c r="FQ30" s="26" t="s">
        <v>191</v>
      </c>
      <c r="FR30" s="26" t="s">
        <v>191</v>
      </c>
      <c r="FS30" s="26" t="s">
        <v>191</v>
      </c>
      <c r="FT30" s="26" t="s">
        <v>191</v>
      </c>
      <c r="FU30" s="26" t="s">
        <v>191</v>
      </c>
      <c r="FV30" s="26" t="s">
        <v>191</v>
      </c>
      <c r="FW30" s="26" t="s">
        <v>191</v>
      </c>
      <c r="FX30" s="26" t="s">
        <v>191</v>
      </c>
      <c r="FY30" s="26" t="s">
        <v>191</v>
      </c>
      <c r="FZ30" s="26" t="s">
        <v>191</v>
      </c>
      <c r="GA30" s="26" t="s">
        <v>191</v>
      </c>
      <c r="GB30" s="26" t="s">
        <v>191</v>
      </c>
      <c r="GC30" s="26" t="s">
        <v>191</v>
      </c>
      <c r="GD30" s="26" t="s">
        <v>191</v>
      </c>
    </row>
    <row r="31" spans="1:186" s="41" customFormat="1">
      <c r="A31" s="60"/>
      <c r="B31" s="457"/>
      <c r="C31" s="457" t="s">
        <v>85</v>
      </c>
      <c r="D31" s="457" t="s">
        <v>76</v>
      </c>
      <c r="E31" s="457" t="s">
        <v>68</v>
      </c>
      <c r="F31" s="457" t="s">
        <v>78</v>
      </c>
      <c r="G31" s="26" t="s">
        <v>191</v>
      </c>
      <c r="H31" s="26" t="s">
        <v>191</v>
      </c>
      <c r="I31" s="26" t="s">
        <v>191</v>
      </c>
      <c r="J31" s="26" t="s">
        <v>191</v>
      </c>
      <c r="K31" s="26" t="s">
        <v>191</v>
      </c>
      <c r="L31" s="26" t="s">
        <v>191</v>
      </c>
      <c r="M31" s="26" t="s">
        <v>191</v>
      </c>
      <c r="N31" s="26" t="s">
        <v>191</v>
      </c>
      <c r="O31" s="26" t="s">
        <v>191</v>
      </c>
      <c r="P31" s="26" t="s">
        <v>191</v>
      </c>
      <c r="Q31" s="26" t="s">
        <v>191</v>
      </c>
      <c r="R31" s="26" t="s">
        <v>191</v>
      </c>
      <c r="S31" s="26" t="s">
        <v>191</v>
      </c>
      <c r="T31" s="26" t="s">
        <v>191</v>
      </c>
      <c r="U31" s="26" t="s">
        <v>191</v>
      </c>
      <c r="V31" s="26" t="s">
        <v>191</v>
      </c>
      <c r="W31" s="26" t="s">
        <v>191</v>
      </c>
      <c r="X31" s="26" t="s">
        <v>191</v>
      </c>
      <c r="Y31" s="26" t="s">
        <v>191</v>
      </c>
      <c r="Z31" s="26" t="s">
        <v>191</v>
      </c>
      <c r="AA31" s="26" t="s">
        <v>191</v>
      </c>
      <c r="AB31" s="26" t="s">
        <v>191</v>
      </c>
      <c r="AC31" s="26" t="s">
        <v>191</v>
      </c>
      <c r="AD31" s="26" t="s">
        <v>191</v>
      </c>
      <c r="AE31" s="26" t="s">
        <v>191</v>
      </c>
      <c r="AF31" s="26" t="s">
        <v>191</v>
      </c>
      <c r="AG31" s="26" t="s">
        <v>191</v>
      </c>
      <c r="AH31" s="26" t="s">
        <v>191</v>
      </c>
      <c r="AI31" s="26" t="s">
        <v>191</v>
      </c>
      <c r="AJ31" s="26" t="s">
        <v>191</v>
      </c>
      <c r="AK31" s="26" t="s">
        <v>191</v>
      </c>
      <c r="AL31" s="26" t="s">
        <v>191</v>
      </c>
      <c r="AM31" s="26" t="s">
        <v>191</v>
      </c>
      <c r="AN31" s="26" t="s">
        <v>191</v>
      </c>
      <c r="AO31" s="26" t="s">
        <v>191</v>
      </c>
      <c r="AP31" s="26" t="s">
        <v>191</v>
      </c>
      <c r="AQ31" s="26" t="s">
        <v>191</v>
      </c>
      <c r="AR31" s="26" t="s">
        <v>191</v>
      </c>
      <c r="AS31" s="26" t="s">
        <v>191</v>
      </c>
      <c r="AT31" s="26" t="s">
        <v>191</v>
      </c>
      <c r="AU31" s="26" t="s">
        <v>191</v>
      </c>
      <c r="AV31" s="26" t="s">
        <v>191</v>
      </c>
      <c r="AW31" s="26" t="s">
        <v>191</v>
      </c>
      <c r="AX31" s="26" t="s">
        <v>191</v>
      </c>
      <c r="AY31" s="26" t="s">
        <v>191</v>
      </c>
      <c r="AZ31" s="26" t="s">
        <v>191</v>
      </c>
      <c r="BA31" s="26" t="s">
        <v>191</v>
      </c>
      <c r="BB31" s="26" t="s">
        <v>191</v>
      </c>
      <c r="BC31" s="26" t="s">
        <v>191</v>
      </c>
      <c r="BD31" s="26" t="s">
        <v>191</v>
      </c>
      <c r="BE31" s="26" t="s">
        <v>191</v>
      </c>
      <c r="BF31" s="26" t="s">
        <v>191</v>
      </c>
      <c r="BG31" s="26" t="s">
        <v>191</v>
      </c>
      <c r="BH31" s="26" t="s">
        <v>191</v>
      </c>
      <c r="BI31" s="26" t="s">
        <v>191</v>
      </c>
      <c r="BJ31" s="26" t="s">
        <v>191</v>
      </c>
      <c r="BK31" s="26" t="s">
        <v>191</v>
      </c>
      <c r="BL31" s="26" t="s">
        <v>191</v>
      </c>
      <c r="BM31" s="26" t="s">
        <v>191</v>
      </c>
      <c r="BN31" s="26" t="s">
        <v>191</v>
      </c>
      <c r="BO31" s="26" t="s">
        <v>191</v>
      </c>
      <c r="BP31" s="26" t="s">
        <v>191</v>
      </c>
      <c r="BQ31" s="26" t="s">
        <v>191</v>
      </c>
      <c r="BR31" s="26" t="s">
        <v>191</v>
      </c>
      <c r="BS31" s="26" t="s">
        <v>191</v>
      </c>
      <c r="BT31" s="26" t="s">
        <v>191</v>
      </c>
      <c r="BU31" s="26" t="s">
        <v>191</v>
      </c>
      <c r="BV31" s="26" t="s">
        <v>191</v>
      </c>
      <c r="BW31" s="26" t="s">
        <v>191</v>
      </c>
      <c r="BX31" s="26" t="s">
        <v>191</v>
      </c>
      <c r="BY31" s="26" t="s">
        <v>191</v>
      </c>
      <c r="BZ31" s="26" t="s">
        <v>191</v>
      </c>
      <c r="CA31" s="26" t="s">
        <v>191</v>
      </c>
      <c r="CB31" s="26" t="s">
        <v>191</v>
      </c>
      <c r="CC31" s="26" t="s">
        <v>191</v>
      </c>
      <c r="CD31" s="26" t="s">
        <v>191</v>
      </c>
      <c r="CE31" s="26" t="s">
        <v>191</v>
      </c>
      <c r="CF31" s="26" t="s">
        <v>191</v>
      </c>
      <c r="CG31" s="26" t="s">
        <v>191</v>
      </c>
      <c r="CH31" s="26" t="s">
        <v>191</v>
      </c>
      <c r="CI31" s="26" t="s">
        <v>191</v>
      </c>
      <c r="CJ31" s="26" t="s">
        <v>191</v>
      </c>
      <c r="CK31" s="26" t="s">
        <v>191</v>
      </c>
      <c r="CL31" s="26" t="s">
        <v>191</v>
      </c>
      <c r="CM31" s="26" t="s">
        <v>191</v>
      </c>
      <c r="CN31" s="26" t="s">
        <v>191</v>
      </c>
      <c r="CO31" s="26" t="s">
        <v>191</v>
      </c>
      <c r="CP31" s="26" t="s">
        <v>191</v>
      </c>
      <c r="CQ31" s="26" t="s">
        <v>191</v>
      </c>
      <c r="CR31" s="26" t="s">
        <v>191</v>
      </c>
      <c r="CS31" s="26" t="s">
        <v>191</v>
      </c>
      <c r="CT31" s="26" t="s">
        <v>191</v>
      </c>
      <c r="CU31" s="26" t="s">
        <v>191</v>
      </c>
      <c r="CV31" s="26" t="s">
        <v>191</v>
      </c>
      <c r="CW31" s="26" t="s">
        <v>191</v>
      </c>
      <c r="CX31" s="26" t="s">
        <v>191</v>
      </c>
      <c r="CY31" s="26" t="s">
        <v>191</v>
      </c>
      <c r="CZ31" s="26" t="s">
        <v>191</v>
      </c>
      <c r="DA31" s="26" t="s">
        <v>191</v>
      </c>
      <c r="DB31" s="26" t="s">
        <v>191</v>
      </c>
      <c r="DC31" s="26" t="s">
        <v>191</v>
      </c>
      <c r="DD31" s="26" t="s">
        <v>191</v>
      </c>
      <c r="DE31" s="26" t="s">
        <v>191</v>
      </c>
      <c r="DF31" s="26" t="s">
        <v>191</v>
      </c>
      <c r="DG31" s="26" t="s">
        <v>191</v>
      </c>
      <c r="DH31" s="26" t="s">
        <v>191</v>
      </c>
      <c r="DI31" s="26" t="s">
        <v>191</v>
      </c>
      <c r="DJ31" s="26" t="s">
        <v>191</v>
      </c>
      <c r="DK31" s="26" t="s">
        <v>191</v>
      </c>
      <c r="DL31" s="26" t="s">
        <v>191</v>
      </c>
      <c r="DM31" s="26" t="s">
        <v>191</v>
      </c>
      <c r="DN31" s="26" t="s">
        <v>191</v>
      </c>
      <c r="DO31" s="26" t="s">
        <v>191</v>
      </c>
      <c r="DP31" s="26" t="s">
        <v>191</v>
      </c>
      <c r="DQ31" s="26" t="s">
        <v>191</v>
      </c>
      <c r="DR31" s="26" t="s">
        <v>191</v>
      </c>
      <c r="DS31" s="26" t="s">
        <v>191</v>
      </c>
      <c r="DT31" s="26" t="s">
        <v>191</v>
      </c>
      <c r="DU31" s="26" t="s">
        <v>191</v>
      </c>
      <c r="DV31" s="26" t="s">
        <v>191</v>
      </c>
      <c r="DW31" s="26" t="s">
        <v>191</v>
      </c>
      <c r="DX31" s="26" t="s">
        <v>191</v>
      </c>
      <c r="DY31" s="26" t="s">
        <v>191</v>
      </c>
      <c r="DZ31" s="26" t="s">
        <v>191</v>
      </c>
      <c r="EA31" s="26" t="s">
        <v>191</v>
      </c>
      <c r="EB31" s="26" t="s">
        <v>191</v>
      </c>
      <c r="EC31" s="26" t="s">
        <v>191</v>
      </c>
      <c r="ED31" s="26" t="s">
        <v>191</v>
      </c>
      <c r="EE31" s="26" t="s">
        <v>191</v>
      </c>
      <c r="EF31" s="26" t="s">
        <v>191</v>
      </c>
      <c r="EG31" s="26" t="s">
        <v>191</v>
      </c>
      <c r="EH31" s="26" t="s">
        <v>191</v>
      </c>
      <c r="EI31" s="26" t="s">
        <v>191</v>
      </c>
      <c r="EJ31" s="26" t="s">
        <v>191</v>
      </c>
      <c r="EK31" s="26" t="s">
        <v>191</v>
      </c>
      <c r="EL31" s="26" t="s">
        <v>191</v>
      </c>
      <c r="EM31" s="26" t="s">
        <v>191</v>
      </c>
      <c r="EN31" s="26" t="s">
        <v>191</v>
      </c>
      <c r="EO31" s="26" t="s">
        <v>191</v>
      </c>
      <c r="EP31" s="26" t="s">
        <v>191</v>
      </c>
      <c r="EQ31" s="26" t="s">
        <v>191</v>
      </c>
      <c r="ER31" s="26" t="s">
        <v>191</v>
      </c>
      <c r="ES31" s="26" t="s">
        <v>191</v>
      </c>
      <c r="ET31" s="26" t="s">
        <v>191</v>
      </c>
      <c r="EU31" s="26" t="s">
        <v>191</v>
      </c>
      <c r="EV31" s="26" t="s">
        <v>191</v>
      </c>
      <c r="EW31" s="26" t="s">
        <v>191</v>
      </c>
      <c r="EX31" s="26" t="s">
        <v>191</v>
      </c>
      <c r="EY31" s="26" t="s">
        <v>191</v>
      </c>
      <c r="EZ31" s="26" t="s">
        <v>191</v>
      </c>
      <c r="FA31" s="26" t="s">
        <v>191</v>
      </c>
      <c r="FB31" s="26" t="s">
        <v>191</v>
      </c>
      <c r="FC31" s="26" t="s">
        <v>191</v>
      </c>
      <c r="FD31" s="26" t="s">
        <v>191</v>
      </c>
      <c r="FE31" s="26" t="s">
        <v>191</v>
      </c>
      <c r="FF31" s="26" t="s">
        <v>191</v>
      </c>
      <c r="FG31" s="26" t="s">
        <v>191</v>
      </c>
      <c r="FH31" s="26" t="s">
        <v>191</v>
      </c>
      <c r="FI31" s="26" t="s">
        <v>191</v>
      </c>
      <c r="FJ31" s="26" t="s">
        <v>191</v>
      </c>
      <c r="FK31" s="26" t="s">
        <v>191</v>
      </c>
      <c r="FL31" s="26" t="s">
        <v>191</v>
      </c>
      <c r="FM31" s="26" t="s">
        <v>191</v>
      </c>
      <c r="FN31" s="26" t="s">
        <v>191</v>
      </c>
      <c r="FO31" s="26" t="s">
        <v>191</v>
      </c>
      <c r="FP31" s="26" t="s">
        <v>191</v>
      </c>
      <c r="FQ31" s="26" t="s">
        <v>191</v>
      </c>
      <c r="FR31" s="26" t="s">
        <v>191</v>
      </c>
      <c r="FS31" s="26" t="s">
        <v>191</v>
      </c>
      <c r="FT31" s="26" t="s">
        <v>191</v>
      </c>
      <c r="FU31" s="26" t="s">
        <v>191</v>
      </c>
      <c r="FV31" s="26" t="s">
        <v>191</v>
      </c>
      <c r="FW31" s="26" t="s">
        <v>191</v>
      </c>
      <c r="FX31" s="26" t="s">
        <v>191</v>
      </c>
      <c r="FY31" s="26" t="s">
        <v>191</v>
      </c>
      <c r="FZ31" s="26" t="s">
        <v>191</v>
      </c>
      <c r="GA31" s="26" t="s">
        <v>191</v>
      </c>
      <c r="GB31" s="26" t="s">
        <v>191</v>
      </c>
      <c r="GC31" s="26" t="s">
        <v>191</v>
      </c>
      <c r="GD31" s="26" t="s">
        <v>191</v>
      </c>
    </row>
    <row r="32" spans="1:186" s="41" customFormat="1">
      <c r="A32" s="60"/>
      <c r="B32" s="457"/>
      <c r="C32" s="457" t="s">
        <v>85</v>
      </c>
      <c r="D32" s="457" t="s">
        <v>76</v>
      </c>
      <c r="E32" s="457" t="s">
        <v>68</v>
      </c>
      <c r="F32" s="457" t="s">
        <v>79</v>
      </c>
      <c r="G32" s="26">
        <v>36.9</v>
      </c>
      <c r="H32" s="26">
        <v>33.950000000000003</v>
      </c>
      <c r="I32" s="26">
        <v>32.44</v>
      </c>
      <c r="J32" s="26">
        <v>33.29</v>
      </c>
      <c r="K32" s="26">
        <v>33.770000000000003</v>
      </c>
      <c r="L32" s="26">
        <v>36.07</v>
      </c>
      <c r="M32" s="26">
        <v>45.35</v>
      </c>
      <c r="N32" s="26">
        <v>40</v>
      </c>
      <c r="O32" s="26">
        <v>34.07</v>
      </c>
      <c r="P32" s="26">
        <v>31.54</v>
      </c>
      <c r="Q32" s="26">
        <v>32.090000000000003</v>
      </c>
      <c r="R32" s="26">
        <v>35.51</v>
      </c>
      <c r="S32" s="26">
        <v>40.08</v>
      </c>
      <c r="T32" s="26">
        <v>37.979999999999997</v>
      </c>
      <c r="U32" s="26">
        <v>35.5</v>
      </c>
      <c r="V32" s="26">
        <v>35.840000000000003</v>
      </c>
      <c r="W32" s="26">
        <v>35.909999999999997</v>
      </c>
      <c r="X32" s="26">
        <v>37.33</v>
      </c>
      <c r="Y32" s="26">
        <v>43</v>
      </c>
      <c r="Z32" s="26">
        <v>43.14</v>
      </c>
      <c r="AA32" s="26">
        <v>35.479999999999997</v>
      </c>
      <c r="AB32" s="26">
        <v>32.85</v>
      </c>
      <c r="AC32" s="26">
        <v>33.33</v>
      </c>
      <c r="AD32" s="26">
        <v>36.450000000000003</v>
      </c>
      <c r="AE32" s="26">
        <v>39.06</v>
      </c>
      <c r="AF32" s="26">
        <v>39.31</v>
      </c>
      <c r="AG32" s="26">
        <v>37.19</v>
      </c>
      <c r="AH32" s="26">
        <v>35.909999999999997</v>
      </c>
      <c r="AI32" s="26">
        <v>36.409999999999997</v>
      </c>
      <c r="AJ32" s="26">
        <v>39.39</v>
      </c>
      <c r="AK32" s="26">
        <v>44.16</v>
      </c>
      <c r="AL32" s="26">
        <v>44.3</v>
      </c>
      <c r="AM32" s="26">
        <v>36.5</v>
      </c>
      <c r="AN32" s="26">
        <v>34.85</v>
      </c>
      <c r="AO32" s="26">
        <v>35.270000000000003</v>
      </c>
      <c r="AP32" s="26">
        <v>36.04</v>
      </c>
      <c r="AQ32" s="26">
        <v>40.18</v>
      </c>
      <c r="AR32" s="26">
        <v>40.42</v>
      </c>
      <c r="AS32" s="26">
        <v>38.32</v>
      </c>
      <c r="AT32" s="26">
        <v>36.99</v>
      </c>
      <c r="AU32" s="26">
        <v>37.47</v>
      </c>
      <c r="AV32" s="26">
        <v>40.950000000000003</v>
      </c>
      <c r="AW32" s="26">
        <v>45.66</v>
      </c>
      <c r="AX32" s="26">
        <v>45.79</v>
      </c>
      <c r="AY32" s="26">
        <v>37.14</v>
      </c>
      <c r="AZ32" s="26">
        <v>35.25</v>
      </c>
      <c r="BA32" s="26">
        <v>35.659999999999997</v>
      </c>
      <c r="BB32" s="26">
        <v>36.67</v>
      </c>
      <c r="BC32" s="26">
        <v>42.32</v>
      </c>
      <c r="BD32" s="26">
        <v>42.56</v>
      </c>
      <c r="BE32" s="26">
        <v>39.22</v>
      </c>
      <c r="BF32" s="26">
        <v>37.85</v>
      </c>
      <c r="BG32" s="26">
        <v>37.86</v>
      </c>
      <c r="BH32" s="26">
        <v>42.9</v>
      </c>
      <c r="BI32" s="26">
        <v>47.75</v>
      </c>
      <c r="BJ32" s="26">
        <v>47.89</v>
      </c>
      <c r="BK32" s="26">
        <v>38.15</v>
      </c>
      <c r="BL32" s="26">
        <v>36.590000000000003</v>
      </c>
      <c r="BM32" s="26">
        <v>37.01</v>
      </c>
      <c r="BN32" s="26">
        <v>38.83</v>
      </c>
      <c r="BO32" s="26">
        <v>44.33</v>
      </c>
      <c r="BP32" s="26">
        <v>44.58</v>
      </c>
      <c r="BQ32" s="26">
        <v>41.08</v>
      </c>
      <c r="BR32" s="26">
        <v>39.64</v>
      </c>
      <c r="BS32" s="26">
        <v>39.6</v>
      </c>
      <c r="BT32" s="26">
        <v>44.94</v>
      </c>
      <c r="BU32" s="26">
        <v>49.98</v>
      </c>
      <c r="BV32" s="26">
        <v>50.12</v>
      </c>
      <c r="BW32" s="26">
        <v>39.89</v>
      </c>
      <c r="BX32" s="26">
        <v>38.28</v>
      </c>
      <c r="BY32" s="26">
        <v>38.72</v>
      </c>
      <c r="BZ32" s="26">
        <v>40.659999999999997</v>
      </c>
      <c r="CA32" s="26">
        <v>47.18</v>
      </c>
      <c r="CB32" s="26">
        <v>48.97</v>
      </c>
      <c r="CC32" s="26">
        <v>46.6</v>
      </c>
      <c r="CD32" s="26">
        <v>46.25</v>
      </c>
      <c r="CE32" s="26">
        <v>47.5</v>
      </c>
      <c r="CF32" s="26">
        <v>55.17</v>
      </c>
      <c r="CG32" s="26">
        <v>63.14</v>
      </c>
      <c r="CH32" s="26">
        <v>65.37</v>
      </c>
      <c r="CI32" s="26">
        <v>55.31</v>
      </c>
      <c r="CJ32" s="26">
        <v>53.94</v>
      </c>
      <c r="CK32" s="26">
        <v>55.16</v>
      </c>
      <c r="CL32" s="26">
        <v>59.76</v>
      </c>
      <c r="CM32" s="26">
        <v>65.900000000000006</v>
      </c>
      <c r="CN32" s="26">
        <v>68.069999999999993</v>
      </c>
      <c r="CO32" s="26">
        <v>64.650000000000006</v>
      </c>
      <c r="CP32" s="26">
        <v>63.51</v>
      </c>
      <c r="CQ32" s="26">
        <v>66.02</v>
      </c>
      <c r="CR32" s="26">
        <v>76.37</v>
      </c>
      <c r="CS32" s="26">
        <v>86.52</v>
      </c>
      <c r="CT32" s="26">
        <v>89.18</v>
      </c>
      <c r="CU32" s="26">
        <v>76.87</v>
      </c>
      <c r="CV32" s="26">
        <v>73.63</v>
      </c>
      <c r="CW32" s="26">
        <v>74.34</v>
      </c>
      <c r="CX32" s="26">
        <v>80.790000000000006</v>
      </c>
      <c r="CY32" s="26">
        <v>86.15</v>
      </c>
      <c r="CZ32" s="26">
        <v>86.5</v>
      </c>
      <c r="DA32" s="26">
        <v>80.430000000000007</v>
      </c>
      <c r="DB32" s="26">
        <v>79.37</v>
      </c>
      <c r="DC32" s="26">
        <v>79.92</v>
      </c>
      <c r="DD32" s="26">
        <v>90.76</v>
      </c>
      <c r="DE32" s="26">
        <v>99.61</v>
      </c>
      <c r="DF32" s="26">
        <v>100.66</v>
      </c>
      <c r="DG32" s="26">
        <v>82.86</v>
      </c>
      <c r="DH32" s="26">
        <v>78.22</v>
      </c>
      <c r="DI32" s="26">
        <v>78.48</v>
      </c>
      <c r="DJ32" s="26">
        <v>82.91</v>
      </c>
      <c r="DK32" s="26">
        <v>89.1</v>
      </c>
      <c r="DL32" s="26">
        <v>88.18</v>
      </c>
      <c r="DM32" s="26">
        <v>82.31</v>
      </c>
      <c r="DN32" s="26">
        <v>79.25</v>
      </c>
      <c r="DO32" s="26">
        <v>80.09</v>
      </c>
      <c r="DP32" s="26">
        <v>93.51</v>
      </c>
      <c r="DQ32" s="26">
        <v>101.19</v>
      </c>
      <c r="DR32" s="26">
        <v>100.93</v>
      </c>
      <c r="DS32" s="26">
        <v>84.55</v>
      </c>
      <c r="DT32" s="26">
        <v>80.81</v>
      </c>
      <c r="DU32" s="26">
        <v>82.2</v>
      </c>
      <c r="DV32" s="26">
        <v>85.91</v>
      </c>
      <c r="DW32" s="26">
        <v>91.02</v>
      </c>
      <c r="DX32" s="26">
        <v>89.53</v>
      </c>
      <c r="DY32" s="26">
        <v>83.52</v>
      </c>
      <c r="DZ32" s="26">
        <v>80.73</v>
      </c>
      <c r="EA32" s="26">
        <v>83.25</v>
      </c>
      <c r="EB32" s="26">
        <v>94.19</v>
      </c>
      <c r="EC32" s="26">
        <v>101.29</v>
      </c>
      <c r="ED32" s="26">
        <v>99.91</v>
      </c>
      <c r="EE32" s="26">
        <v>85.24</v>
      </c>
      <c r="EF32" s="26">
        <v>81.69</v>
      </c>
      <c r="EG32" s="26">
        <v>81.84</v>
      </c>
      <c r="EH32" s="26">
        <v>86.31</v>
      </c>
      <c r="EI32" s="26">
        <v>89.11</v>
      </c>
      <c r="EJ32" s="26">
        <v>91.37</v>
      </c>
      <c r="EK32" s="26">
        <v>85.03</v>
      </c>
      <c r="EL32" s="26">
        <v>81.19</v>
      </c>
      <c r="EM32" s="26">
        <v>82.16</v>
      </c>
      <c r="EN32" s="26">
        <v>92.76</v>
      </c>
      <c r="EO32" s="26">
        <v>102.81</v>
      </c>
      <c r="EP32" s="26">
        <v>104.12</v>
      </c>
      <c r="EQ32" s="26">
        <v>89.6</v>
      </c>
      <c r="ER32" s="26">
        <v>82.47</v>
      </c>
      <c r="ES32" s="26">
        <v>82.16</v>
      </c>
      <c r="ET32" s="26">
        <v>88.98</v>
      </c>
      <c r="EU32" s="26">
        <v>93.47</v>
      </c>
      <c r="EV32" s="26">
        <v>93.1</v>
      </c>
      <c r="EW32" s="26">
        <v>88.07</v>
      </c>
      <c r="EX32" s="26">
        <v>84.04</v>
      </c>
      <c r="EY32" s="26">
        <v>84.48</v>
      </c>
      <c r="EZ32" s="26">
        <v>95.32</v>
      </c>
      <c r="FA32" s="26">
        <v>105.17</v>
      </c>
      <c r="FB32" s="26">
        <v>106.51</v>
      </c>
      <c r="FC32" s="26">
        <v>91.06</v>
      </c>
      <c r="FD32" s="26">
        <v>85.94</v>
      </c>
      <c r="FE32" s="26">
        <v>84.89</v>
      </c>
      <c r="FF32" s="26">
        <v>90.9</v>
      </c>
      <c r="FG32" s="26">
        <v>97.41</v>
      </c>
      <c r="FH32" s="26">
        <v>97.15</v>
      </c>
      <c r="FI32" s="26">
        <v>91.03</v>
      </c>
      <c r="FJ32" s="26">
        <v>87.06</v>
      </c>
      <c r="FK32" s="26">
        <v>89.62</v>
      </c>
      <c r="FL32" s="26">
        <v>99.73</v>
      </c>
      <c r="FM32" s="26">
        <v>109.31</v>
      </c>
      <c r="FN32" s="26">
        <v>110.39</v>
      </c>
      <c r="FO32" s="26">
        <v>95.1</v>
      </c>
      <c r="FP32" s="26">
        <v>88.92</v>
      </c>
      <c r="FQ32" s="26">
        <v>87.91</v>
      </c>
      <c r="FR32" s="26">
        <v>95.15</v>
      </c>
      <c r="FS32" s="26">
        <v>102.11</v>
      </c>
      <c r="FT32" s="26">
        <v>101.18</v>
      </c>
      <c r="FU32" s="26">
        <v>94.83</v>
      </c>
      <c r="FV32" s="26">
        <v>93.17</v>
      </c>
      <c r="FW32" s="26">
        <v>93.6</v>
      </c>
      <c r="FX32" s="26">
        <v>104.44</v>
      </c>
      <c r="FY32" s="26">
        <v>112.8</v>
      </c>
      <c r="FZ32" s="26">
        <v>113.66</v>
      </c>
      <c r="GA32" s="26">
        <v>97.67</v>
      </c>
      <c r="GB32" s="26">
        <v>93.16</v>
      </c>
      <c r="GC32" s="26">
        <v>93.29</v>
      </c>
      <c r="GD32" s="26">
        <v>99.05</v>
      </c>
    </row>
    <row r="33" spans="1:186" s="41" customFormat="1">
      <c r="A33" s="60"/>
      <c r="B33" s="457"/>
      <c r="C33" s="457"/>
      <c r="D33" s="457"/>
      <c r="E33" s="457"/>
      <c r="F33" s="457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</row>
    <row r="34" spans="1:186" s="41" customFormat="1">
      <c r="A34" s="452" t="s">
        <v>260</v>
      </c>
      <c r="B34" s="457"/>
      <c r="C34" s="457" t="s">
        <v>184</v>
      </c>
      <c r="D34" s="457" t="s">
        <v>76</v>
      </c>
      <c r="E34" s="457" t="s">
        <v>68</v>
      </c>
      <c r="F34" s="457" t="s">
        <v>77</v>
      </c>
      <c r="G34" s="26" t="s">
        <v>191</v>
      </c>
      <c r="H34" s="26" t="s">
        <v>191</v>
      </c>
      <c r="I34" s="26" t="s">
        <v>191</v>
      </c>
      <c r="J34" s="26" t="s">
        <v>191</v>
      </c>
      <c r="K34" s="26" t="s">
        <v>191</v>
      </c>
      <c r="L34" s="26" t="s">
        <v>191</v>
      </c>
      <c r="M34" s="26" t="s">
        <v>191</v>
      </c>
      <c r="N34" s="26" t="s">
        <v>191</v>
      </c>
      <c r="O34" s="26" t="s">
        <v>191</v>
      </c>
      <c r="P34" s="26" t="s">
        <v>191</v>
      </c>
      <c r="Q34" s="26" t="s">
        <v>191</v>
      </c>
      <c r="R34" s="26" t="s">
        <v>191</v>
      </c>
      <c r="S34" s="26" t="s">
        <v>191</v>
      </c>
      <c r="T34" s="26" t="s">
        <v>191</v>
      </c>
      <c r="U34" s="26" t="s">
        <v>191</v>
      </c>
      <c r="V34" s="26" t="s">
        <v>191</v>
      </c>
      <c r="W34" s="26" t="s">
        <v>191</v>
      </c>
      <c r="X34" s="26" t="s">
        <v>191</v>
      </c>
      <c r="Y34" s="26" t="s">
        <v>191</v>
      </c>
      <c r="Z34" s="26" t="s">
        <v>191</v>
      </c>
      <c r="AA34" s="26" t="s">
        <v>191</v>
      </c>
      <c r="AB34" s="26" t="s">
        <v>191</v>
      </c>
      <c r="AC34" s="26" t="s">
        <v>191</v>
      </c>
      <c r="AD34" s="26" t="s">
        <v>191</v>
      </c>
      <c r="AE34" s="26" t="s">
        <v>191</v>
      </c>
      <c r="AF34" s="26" t="s">
        <v>191</v>
      </c>
      <c r="AG34" s="26" t="s">
        <v>191</v>
      </c>
      <c r="AH34" s="26" t="s">
        <v>191</v>
      </c>
      <c r="AI34" s="26" t="s">
        <v>191</v>
      </c>
      <c r="AJ34" s="26" t="s">
        <v>191</v>
      </c>
      <c r="AK34" s="26" t="s">
        <v>191</v>
      </c>
      <c r="AL34" s="26" t="s">
        <v>191</v>
      </c>
      <c r="AM34" s="26" t="s">
        <v>191</v>
      </c>
      <c r="AN34" s="26" t="s">
        <v>191</v>
      </c>
      <c r="AO34" s="26" t="s">
        <v>191</v>
      </c>
      <c r="AP34" s="26" t="s">
        <v>191</v>
      </c>
      <c r="AQ34" s="26" t="s">
        <v>191</v>
      </c>
      <c r="AR34" s="26" t="s">
        <v>191</v>
      </c>
      <c r="AS34" s="26" t="s">
        <v>191</v>
      </c>
      <c r="AT34" s="26" t="s">
        <v>191</v>
      </c>
      <c r="AU34" s="26" t="s">
        <v>191</v>
      </c>
      <c r="AV34" s="26" t="s">
        <v>191</v>
      </c>
      <c r="AW34" s="26" t="s">
        <v>191</v>
      </c>
      <c r="AX34" s="26" t="s">
        <v>191</v>
      </c>
      <c r="AY34" s="26" t="s">
        <v>191</v>
      </c>
      <c r="AZ34" s="26" t="s">
        <v>191</v>
      </c>
      <c r="BA34" s="26" t="s">
        <v>191</v>
      </c>
      <c r="BB34" s="26" t="s">
        <v>191</v>
      </c>
      <c r="BC34" s="26" t="s">
        <v>191</v>
      </c>
      <c r="BD34" s="26" t="s">
        <v>191</v>
      </c>
      <c r="BE34" s="26" t="s">
        <v>191</v>
      </c>
      <c r="BF34" s="26" t="s">
        <v>191</v>
      </c>
      <c r="BG34" s="26" t="s">
        <v>191</v>
      </c>
      <c r="BH34" s="26" t="s">
        <v>191</v>
      </c>
      <c r="BI34" s="26" t="s">
        <v>191</v>
      </c>
      <c r="BJ34" s="26" t="s">
        <v>191</v>
      </c>
      <c r="BK34" s="26" t="s">
        <v>191</v>
      </c>
      <c r="BL34" s="26" t="s">
        <v>191</v>
      </c>
      <c r="BM34" s="26" t="s">
        <v>191</v>
      </c>
      <c r="BN34" s="26" t="s">
        <v>191</v>
      </c>
      <c r="BO34" s="26" t="s">
        <v>191</v>
      </c>
      <c r="BP34" s="26" t="s">
        <v>191</v>
      </c>
      <c r="BQ34" s="26" t="s">
        <v>191</v>
      </c>
      <c r="BR34" s="26" t="s">
        <v>191</v>
      </c>
      <c r="BS34" s="26" t="s">
        <v>191</v>
      </c>
      <c r="BT34" s="26" t="s">
        <v>191</v>
      </c>
      <c r="BU34" s="26" t="s">
        <v>191</v>
      </c>
      <c r="BV34" s="26" t="s">
        <v>191</v>
      </c>
      <c r="BW34" s="26" t="s">
        <v>191</v>
      </c>
      <c r="BX34" s="26" t="s">
        <v>191</v>
      </c>
      <c r="BY34" s="26" t="s">
        <v>191</v>
      </c>
      <c r="BZ34" s="26" t="s">
        <v>191</v>
      </c>
      <c r="CA34" s="26" t="s">
        <v>191</v>
      </c>
      <c r="CB34" s="26" t="s">
        <v>191</v>
      </c>
      <c r="CC34" s="26" t="s">
        <v>191</v>
      </c>
      <c r="CD34" s="26" t="s">
        <v>191</v>
      </c>
      <c r="CE34" s="26" t="s">
        <v>191</v>
      </c>
      <c r="CF34" s="26" t="s">
        <v>191</v>
      </c>
      <c r="CG34" s="26" t="s">
        <v>191</v>
      </c>
      <c r="CH34" s="26" t="s">
        <v>191</v>
      </c>
      <c r="CI34" s="26" t="s">
        <v>191</v>
      </c>
      <c r="CJ34" s="26" t="s">
        <v>191</v>
      </c>
      <c r="CK34" s="26" t="s">
        <v>191</v>
      </c>
      <c r="CL34" s="26" t="s">
        <v>191</v>
      </c>
      <c r="CM34" s="26" t="s">
        <v>191</v>
      </c>
      <c r="CN34" s="26" t="s">
        <v>191</v>
      </c>
      <c r="CO34" s="26" t="s">
        <v>191</v>
      </c>
      <c r="CP34" s="26" t="s">
        <v>191</v>
      </c>
      <c r="CQ34" s="26" t="s">
        <v>191</v>
      </c>
      <c r="CR34" s="26" t="s">
        <v>191</v>
      </c>
      <c r="CS34" s="26" t="s">
        <v>191</v>
      </c>
      <c r="CT34" s="26" t="s">
        <v>191</v>
      </c>
      <c r="CU34" s="26" t="s">
        <v>191</v>
      </c>
      <c r="CV34" s="26" t="s">
        <v>191</v>
      </c>
      <c r="CW34" s="26" t="s">
        <v>191</v>
      </c>
      <c r="CX34" s="26" t="s">
        <v>191</v>
      </c>
      <c r="CY34" s="26" t="s">
        <v>191</v>
      </c>
      <c r="CZ34" s="26" t="s">
        <v>191</v>
      </c>
      <c r="DA34" s="26" t="s">
        <v>191</v>
      </c>
      <c r="DB34" s="26" t="s">
        <v>191</v>
      </c>
      <c r="DC34" s="26" t="s">
        <v>191</v>
      </c>
      <c r="DD34" s="26" t="s">
        <v>191</v>
      </c>
      <c r="DE34" s="26" t="s">
        <v>191</v>
      </c>
      <c r="DF34" s="26" t="s">
        <v>191</v>
      </c>
      <c r="DG34" s="26" t="s">
        <v>191</v>
      </c>
      <c r="DH34" s="26" t="s">
        <v>191</v>
      </c>
      <c r="DI34" s="26" t="s">
        <v>191</v>
      </c>
      <c r="DJ34" s="26" t="s">
        <v>191</v>
      </c>
      <c r="DK34" s="26" t="s">
        <v>191</v>
      </c>
      <c r="DL34" s="26" t="s">
        <v>191</v>
      </c>
      <c r="DM34" s="26" t="s">
        <v>191</v>
      </c>
      <c r="DN34" s="26" t="s">
        <v>191</v>
      </c>
      <c r="DO34" s="26" t="s">
        <v>191</v>
      </c>
      <c r="DP34" s="26" t="s">
        <v>191</v>
      </c>
      <c r="DQ34" s="26" t="s">
        <v>191</v>
      </c>
      <c r="DR34" s="26" t="s">
        <v>191</v>
      </c>
      <c r="DS34" s="26" t="s">
        <v>191</v>
      </c>
      <c r="DT34" s="26" t="s">
        <v>191</v>
      </c>
      <c r="DU34" s="26" t="s">
        <v>191</v>
      </c>
      <c r="DV34" s="26" t="s">
        <v>191</v>
      </c>
      <c r="DW34" s="26" t="s">
        <v>191</v>
      </c>
      <c r="DX34" s="26" t="s">
        <v>191</v>
      </c>
      <c r="DY34" s="26" t="s">
        <v>191</v>
      </c>
      <c r="DZ34" s="26" t="s">
        <v>191</v>
      </c>
      <c r="EA34" s="26" t="s">
        <v>191</v>
      </c>
      <c r="EB34" s="26" t="s">
        <v>191</v>
      </c>
      <c r="EC34" s="26" t="s">
        <v>191</v>
      </c>
      <c r="ED34" s="26" t="s">
        <v>191</v>
      </c>
      <c r="EE34" s="26" t="s">
        <v>191</v>
      </c>
      <c r="EF34" s="26" t="s">
        <v>191</v>
      </c>
      <c r="EG34" s="26" t="s">
        <v>191</v>
      </c>
      <c r="EH34" s="26" t="s">
        <v>191</v>
      </c>
      <c r="EI34" s="26" t="s">
        <v>191</v>
      </c>
      <c r="EJ34" s="26" t="s">
        <v>191</v>
      </c>
      <c r="EK34" s="26" t="s">
        <v>191</v>
      </c>
      <c r="EL34" s="26" t="s">
        <v>191</v>
      </c>
      <c r="EM34" s="26" t="s">
        <v>191</v>
      </c>
      <c r="EN34" s="26" t="s">
        <v>191</v>
      </c>
      <c r="EO34" s="26" t="s">
        <v>191</v>
      </c>
      <c r="EP34" s="26" t="s">
        <v>191</v>
      </c>
      <c r="EQ34" s="26" t="s">
        <v>191</v>
      </c>
      <c r="ER34" s="26" t="s">
        <v>191</v>
      </c>
      <c r="ES34" s="26" t="s">
        <v>191</v>
      </c>
      <c r="ET34" s="26" t="s">
        <v>191</v>
      </c>
      <c r="EU34" s="26" t="s">
        <v>191</v>
      </c>
      <c r="EV34" s="26" t="s">
        <v>191</v>
      </c>
      <c r="EW34" s="26" t="s">
        <v>191</v>
      </c>
      <c r="EX34" s="26" t="s">
        <v>191</v>
      </c>
      <c r="EY34" s="26" t="s">
        <v>191</v>
      </c>
      <c r="EZ34" s="26" t="s">
        <v>191</v>
      </c>
      <c r="FA34" s="26" t="s">
        <v>191</v>
      </c>
      <c r="FB34" s="26" t="s">
        <v>191</v>
      </c>
      <c r="FC34" s="26" t="s">
        <v>191</v>
      </c>
      <c r="FD34" s="26" t="s">
        <v>191</v>
      </c>
      <c r="FE34" s="26" t="s">
        <v>191</v>
      </c>
      <c r="FF34" s="26" t="s">
        <v>191</v>
      </c>
      <c r="FG34" s="26" t="s">
        <v>191</v>
      </c>
      <c r="FH34" s="26" t="s">
        <v>191</v>
      </c>
      <c r="FI34" s="26" t="s">
        <v>191</v>
      </c>
      <c r="FJ34" s="26" t="s">
        <v>191</v>
      </c>
      <c r="FK34" s="26" t="s">
        <v>191</v>
      </c>
      <c r="FL34" s="26" t="s">
        <v>191</v>
      </c>
      <c r="FM34" s="26" t="s">
        <v>191</v>
      </c>
      <c r="FN34" s="26" t="s">
        <v>191</v>
      </c>
      <c r="FO34" s="26" t="s">
        <v>191</v>
      </c>
      <c r="FP34" s="26" t="s">
        <v>191</v>
      </c>
      <c r="FQ34" s="26" t="s">
        <v>191</v>
      </c>
      <c r="FR34" s="26" t="s">
        <v>191</v>
      </c>
      <c r="FS34" s="26" t="s">
        <v>191</v>
      </c>
      <c r="FT34" s="26" t="s">
        <v>191</v>
      </c>
      <c r="FU34" s="26" t="s">
        <v>191</v>
      </c>
      <c r="FV34" s="26" t="s">
        <v>191</v>
      </c>
      <c r="FW34" s="26" t="s">
        <v>191</v>
      </c>
      <c r="FX34" s="26" t="s">
        <v>191</v>
      </c>
      <c r="FY34" s="26" t="s">
        <v>191</v>
      </c>
      <c r="FZ34" s="26" t="s">
        <v>191</v>
      </c>
      <c r="GA34" s="26" t="s">
        <v>191</v>
      </c>
      <c r="GB34" s="26" t="s">
        <v>191</v>
      </c>
      <c r="GC34" s="26" t="s">
        <v>191</v>
      </c>
      <c r="GD34" s="26" t="s">
        <v>191</v>
      </c>
    </row>
    <row r="35" spans="1:186" s="41" customFormat="1">
      <c r="A35" s="452" t="s">
        <v>260</v>
      </c>
      <c r="B35" s="457"/>
      <c r="C35" s="457" t="s">
        <v>184</v>
      </c>
      <c r="D35" s="457" t="s">
        <v>76</v>
      </c>
      <c r="E35" s="457" t="s">
        <v>68</v>
      </c>
      <c r="F35" s="457" t="s">
        <v>78</v>
      </c>
      <c r="G35" s="26" t="s">
        <v>191</v>
      </c>
      <c r="H35" s="26" t="s">
        <v>191</v>
      </c>
      <c r="I35" s="26" t="s">
        <v>191</v>
      </c>
      <c r="J35" s="26" t="s">
        <v>191</v>
      </c>
      <c r="K35" s="26" t="s">
        <v>191</v>
      </c>
      <c r="L35" s="26" t="s">
        <v>191</v>
      </c>
      <c r="M35" s="26" t="s">
        <v>191</v>
      </c>
      <c r="N35" s="26" t="s">
        <v>191</v>
      </c>
      <c r="O35" s="26" t="s">
        <v>191</v>
      </c>
      <c r="P35" s="26" t="s">
        <v>191</v>
      </c>
      <c r="Q35" s="26" t="s">
        <v>191</v>
      </c>
      <c r="R35" s="26" t="s">
        <v>191</v>
      </c>
      <c r="S35" s="26" t="s">
        <v>191</v>
      </c>
      <c r="T35" s="26" t="s">
        <v>191</v>
      </c>
      <c r="U35" s="26" t="s">
        <v>191</v>
      </c>
      <c r="V35" s="26" t="s">
        <v>191</v>
      </c>
      <c r="W35" s="26" t="s">
        <v>191</v>
      </c>
      <c r="X35" s="26" t="s">
        <v>191</v>
      </c>
      <c r="Y35" s="26" t="s">
        <v>191</v>
      </c>
      <c r="Z35" s="26" t="s">
        <v>191</v>
      </c>
      <c r="AA35" s="26" t="s">
        <v>191</v>
      </c>
      <c r="AB35" s="26" t="s">
        <v>191</v>
      </c>
      <c r="AC35" s="26" t="s">
        <v>191</v>
      </c>
      <c r="AD35" s="26" t="s">
        <v>191</v>
      </c>
      <c r="AE35" s="26" t="s">
        <v>191</v>
      </c>
      <c r="AF35" s="26" t="s">
        <v>191</v>
      </c>
      <c r="AG35" s="26" t="s">
        <v>191</v>
      </c>
      <c r="AH35" s="26" t="s">
        <v>191</v>
      </c>
      <c r="AI35" s="26" t="s">
        <v>191</v>
      </c>
      <c r="AJ35" s="26" t="s">
        <v>191</v>
      </c>
      <c r="AK35" s="26" t="s">
        <v>191</v>
      </c>
      <c r="AL35" s="26" t="s">
        <v>191</v>
      </c>
      <c r="AM35" s="26" t="s">
        <v>191</v>
      </c>
      <c r="AN35" s="26" t="s">
        <v>191</v>
      </c>
      <c r="AO35" s="26" t="s">
        <v>191</v>
      </c>
      <c r="AP35" s="26" t="s">
        <v>191</v>
      </c>
      <c r="AQ35" s="26" t="s">
        <v>191</v>
      </c>
      <c r="AR35" s="26" t="s">
        <v>191</v>
      </c>
      <c r="AS35" s="26" t="s">
        <v>191</v>
      </c>
      <c r="AT35" s="26" t="s">
        <v>191</v>
      </c>
      <c r="AU35" s="26" t="s">
        <v>191</v>
      </c>
      <c r="AV35" s="26" t="s">
        <v>191</v>
      </c>
      <c r="AW35" s="26" t="s">
        <v>191</v>
      </c>
      <c r="AX35" s="26" t="s">
        <v>191</v>
      </c>
      <c r="AY35" s="26" t="s">
        <v>191</v>
      </c>
      <c r="AZ35" s="26" t="s">
        <v>191</v>
      </c>
      <c r="BA35" s="26" t="s">
        <v>191</v>
      </c>
      <c r="BB35" s="26" t="s">
        <v>191</v>
      </c>
      <c r="BC35" s="26" t="s">
        <v>191</v>
      </c>
      <c r="BD35" s="26" t="s">
        <v>191</v>
      </c>
      <c r="BE35" s="26" t="s">
        <v>191</v>
      </c>
      <c r="BF35" s="26" t="s">
        <v>191</v>
      </c>
      <c r="BG35" s="26" t="s">
        <v>191</v>
      </c>
      <c r="BH35" s="26" t="s">
        <v>191</v>
      </c>
      <c r="BI35" s="26" t="s">
        <v>191</v>
      </c>
      <c r="BJ35" s="26" t="s">
        <v>191</v>
      </c>
      <c r="BK35" s="26" t="s">
        <v>191</v>
      </c>
      <c r="BL35" s="26" t="s">
        <v>191</v>
      </c>
      <c r="BM35" s="26" t="s">
        <v>191</v>
      </c>
      <c r="BN35" s="26" t="s">
        <v>191</v>
      </c>
      <c r="BO35" s="26" t="s">
        <v>191</v>
      </c>
      <c r="BP35" s="26" t="s">
        <v>191</v>
      </c>
      <c r="BQ35" s="26" t="s">
        <v>191</v>
      </c>
      <c r="BR35" s="26" t="s">
        <v>191</v>
      </c>
      <c r="BS35" s="26" t="s">
        <v>191</v>
      </c>
      <c r="BT35" s="26" t="s">
        <v>191</v>
      </c>
      <c r="BU35" s="26" t="s">
        <v>191</v>
      </c>
      <c r="BV35" s="26" t="s">
        <v>191</v>
      </c>
      <c r="BW35" s="26" t="s">
        <v>191</v>
      </c>
      <c r="BX35" s="26" t="s">
        <v>191</v>
      </c>
      <c r="BY35" s="26" t="s">
        <v>191</v>
      </c>
      <c r="BZ35" s="26" t="s">
        <v>191</v>
      </c>
      <c r="CA35" s="26" t="s">
        <v>191</v>
      </c>
      <c r="CB35" s="26" t="s">
        <v>191</v>
      </c>
      <c r="CC35" s="26" t="s">
        <v>191</v>
      </c>
      <c r="CD35" s="26" t="s">
        <v>191</v>
      </c>
      <c r="CE35" s="26" t="s">
        <v>191</v>
      </c>
      <c r="CF35" s="26" t="s">
        <v>191</v>
      </c>
      <c r="CG35" s="26" t="s">
        <v>191</v>
      </c>
      <c r="CH35" s="26" t="s">
        <v>191</v>
      </c>
      <c r="CI35" s="26" t="s">
        <v>191</v>
      </c>
      <c r="CJ35" s="26" t="s">
        <v>191</v>
      </c>
      <c r="CK35" s="26" t="s">
        <v>191</v>
      </c>
      <c r="CL35" s="26" t="s">
        <v>191</v>
      </c>
      <c r="CM35" s="26" t="s">
        <v>191</v>
      </c>
      <c r="CN35" s="26" t="s">
        <v>191</v>
      </c>
      <c r="CO35" s="26" t="s">
        <v>191</v>
      </c>
      <c r="CP35" s="26" t="s">
        <v>191</v>
      </c>
      <c r="CQ35" s="26" t="s">
        <v>191</v>
      </c>
      <c r="CR35" s="26" t="s">
        <v>191</v>
      </c>
      <c r="CS35" s="26" t="s">
        <v>191</v>
      </c>
      <c r="CT35" s="26" t="s">
        <v>191</v>
      </c>
      <c r="CU35" s="26" t="s">
        <v>191</v>
      </c>
      <c r="CV35" s="26" t="s">
        <v>191</v>
      </c>
      <c r="CW35" s="26" t="s">
        <v>191</v>
      </c>
      <c r="CX35" s="26" t="s">
        <v>191</v>
      </c>
      <c r="CY35" s="26" t="s">
        <v>191</v>
      </c>
      <c r="CZ35" s="26" t="s">
        <v>191</v>
      </c>
      <c r="DA35" s="26" t="s">
        <v>191</v>
      </c>
      <c r="DB35" s="26" t="s">
        <v>191</v>
      </c>
      <c r="DC35" s="26" t="s">
        <v>191</v>
      </c>
      <c r="DD35" s="26" t="s">
        <v>191</v>
      </c>
      <c r="DE35" s="26" t="s">
        <v>191</v>
      </c>
      <c r="DF35" s="26" t="s">
        <v>191</v>
      </c>
      <c r="DG35" s="26" t="s">
        <v>191</v>
      </c>
      <c r="DH35" s="26" t="s">
        <v>191</v>
      </c>
      <c r="DI35" s="26" t="s">
        <v>191</v>
      </c>
      <c r="DJ35" s="26" t="s">
        <v>191</v>
      </c>
      <c r="DK35" s="26" t="s">
        <v>191</v>
      </c>
      <c r="DL35" s="26" t="s">
        <v>191</v>
      </c>
      <c r="DM35" s="26" t="s">
        <v>191</v>
      </c>
      <c r="DN35" s="26" t="s">
        <v>191</v>
      </c>
      <c r="DO35" s="26" t="s">
        <v>191</v>
      </c>
      <c r="DP35" s="26" t="s">
        <v>191</v>
      </c>
      <c r="DQ35" s="26" t="s">
        <v>191</v>
      </c>
      <c r="DR35" s="26" t="s">
        <v>191</v>
      </c>
      <c r="DS35" s="26" t="s">
        <v>191</v>
      </c>
      <c r="DT35" s="26" t="s">
        <v>191</v>
      </c>
      <c r="DU35" s="26" t="s">
        <v>191</v>
      </c>
      <c r="DV35" s="26" t="s">
        <v>191</v>
      </c>
      <c r="DW35" s="26" t="s">
        <v>191</v>
      </c>
      <c r="DX35" s="26" t="s">
        <v>191</v>
      </c>
      <c r="DY35" s="26" t="s">
        <v>191</v>
      </c>
      <c r="DZ35" s="26" t="s">
        <v>191</v>
      </c>
      <c r="EA35" s="26" t="s">
        <v>191</v>
      </c>
      <c r="EB35" s="26" t="s">
        <v>191</v>
      </c>
      <c r="EC35" s="26" t="s">
        <v>191</v>
      </c>
      <c r="ED35" s="26" t="s">
        <v>191</v>
      </c>
      <c r="EE35" s="26" t="s">
        <v>191</v>
      </c>
      <c r="EF35" s="26" t="s">
        <v>191</v>
      </c>
      <c r="EG35" s="26" t="s">
        <v>191</v>
      </c>
      <c r="EH35" s="26" t="s">
        <v>191</v>
      </c>
      <c r="EI35" s="26" t="s">
        <v>191</v>
      </c>
      <c r="EJ35" s="26" t="s">
        <v>191</v>
      </c>
      <c r="EK35" s="26" t="s">
        <v>191</v>
      </c>
      <c r="EL35" s="26" t="s">
        <v>191</v>
      </c>
      <c r="EM35" s="26" t="s">
        <v>191</v>
      </c>
      <c r="EN35" s="26" t="s">
        <v>191</v>
      </c>
      <c r="EO35" s="26" t="s">
        <v>191</v>
      </c>
      <c r="EP35" s="26" t="s">
        <v>191</v>
      </c>
      <c r="EQ35" s="26" t="s">
        <v>191</v>
      </c>
      <c r="ER35" s="26" t="s">
        <v>191</v>
      </c>
      <c r="ES35" s="26" t="s">
        <v>191</v>
      </c>
      <c r="ET35" s="26" t="s">
        <v>191</v>
      </c>
      <c r="EU35" s="26" t="s">
        <v>191</v>
      </c>
      <c r="EV35" s="26" t="s">
        <v>191</v>
      </c>
      <c r="EW35" s="26" t="s">
        <v>191</v>
      </c>
      <c r="EX35" s="26" t="s">
        <v>191</v>
      </c>
      <c r="EY35" s="26" t="s">
        <v>191</v>
      </c>
      <c r="EZ35" s="26" t="s">
        <v>191</v>
      </c>
      <c r="FA35" s="26" t="s">
        <v>191</v>
      </c>
      <c r="FB35" s="26" t="s">
        <v>191</v>
      </c>
      <c r="FC35" s="26" t="s">
        <v>191</v>
      </c>
      <c r="FD35" s="26" t="s">
        <v>191</v>
      </c>
      <c r="FE35" s="26" t="s">
        <v>191</v>
      </c>
      <c r="FF35" s="26" t="s">
        <v>191</v>
      </c>
      <c r="FG35" s="26" t="s">
        <v>191</v>
      </c>
      <c r="FH35" s="26" t="s">
        <v>191</v>
      </c>
      <c r="FI35" s="26" t="s">
        <v>191</v>
      </c>
      <c r="FJ35" s="26" t="s">
        <v>191</v>
      </c>
      <c r="FK35" s="26" t="s">
        <v>191</v>
      </c>
      <c r="FL35" s="26" t="s">
        <v>191</v>
      </c>
      <c r="FM35" s="26" t="s">
        <v>191</v>
      </c>
      <c r="FN35" s="26" t="s">
        <v>191</v>
      </c>
      <c r="FO35" s="26" t="s">
        <v>191</v>
      </c>
      <c r="FP35" s="26" t="s">
        <v>191</v>
      </c>
      <c r="FQ35" s="26" t="s">
        <v>191</v>
      </c>
      <c r="FR35" s="26" t="s">
        <v>191</v>
      </c>
      <c r="FS35" s="26" t="s">
        <v>191</v>
      </c>
      <c r="FT35" s="26" t="s">
        <v>191</v>
      </c>
      <c r="FU35" s="26" t="s">
        <v>191</v>
      </c>
      <c r="FV35" s="26" t="s">
        <v>191</v>
      </c>
      <c r="FW35" s="26" t="s">
        <v>191</v>
      </c>
      <c r="FX35" s="26" t="s">
        <v>191</v>
      </c>
      <c r="FY35" s="26" t="s">
        <v>191</v>
      </c>
      <c r="FZ35" s="26" t="s">
        <v>191</v>
      </c>
      <c r="GA35" s="26" t="s">
        <v>191</v>
      </c>
      <c r="GB35" s="26" t="s">
        <v>191</v>
      </c>
      <c r="GC35" s="26" t="s">
        <v>191</v>
      </c>
      <c r="GD35" s="26" t="s">
        <v>191</v>
      </c>
    </row>
    <row r="36" spans="1:186" s="41" customFormat="1">
      <c r="A36" s="452" t="s">
        <v>260</v>
      </c>
      <c r="B36" s="457"/>
      <c r="C36" s="457" t="s">
        <v>184</v>
      </c>
      <c r="D36" s="457" t="s">
        <v>76</v>
      </c>
      <c r="E36" s="457" t="s">
        <v>68</v>
      </c>
      <c r="F36" s="457" t="s">
        <v>79</v>
      </c>
      <c r="G36" s="26">
        <v>31.94</v>
      </c>
      <c r="H36" s="26">
        <v>30.76</v>
      </c>
      <c r="I36" s="26">
        <v>28.86</v>
      </c>
      <c r="J36" s="26">
        <v>28.62</v>
      </c>
      <c r="K36" s="26">
        <v>28.01</v>
      </c>
      <c r="L36" s="26">
        <v>28.82</v>
      </c>
      <c r="M36" s="26">
        <v>34.64</v>
      </c>
      <c r="N36" s="26">
        <v>31.85</v>
      </c>
      <c r="O36" s="26">
        <v>28</v>
      </c>
      <c r="P36" s="26">
        <v>27.76</v>
      </c>
      <c r="Q36" s="26">
        <v>27.77</v>
      </c>
      <c r="R36" s="26">
        <v>29.82</v>
      </c>
      <c r="S36" s="26">
        <v>34.15</v>
      </c>
      <c r="T36" s="26">
        <v>33.380000000000003</v>
      </c>
      <c r="U36" s="26">
        <v>30.18</v>
      </c>
      <c r="V36" s="26">
        <v>30.42</v>
      </c>
      <c r="W36" s="26">
        <v>29.4</v>
      </c>
      <c r="X36" s="26">
        <v>30.73</v>
      </c>
      <c r="Y36" s="26">
        <v>34.35</v>
      </c>
      <c r="Z36" s="26">
        <v>33.78</v>
      </c>
      <c r="AA36" s="26">
        <v>29.13</v>
      </c>
      <c r="AB36" s="26">
        <v>28.71</v>
      </c>
      <c r="AC36" s="26">
        <v>28.72</v>
      </c>
      <c r="AD36" s="26">
        <v>30.62</v>
      </c>
      <c r="AE36" s="26">
        <v>34</v>
      </c>
      <c r="AF36" s="26">
        <v>34.57</v>
      </c>
      <c r="AG36" s="26">
        <v>31.83</v>
      </c>
      <c r="AH36" s="26">
        <v>31.06</v>
      </c>
      <c r="AI36" s="26">
        <v>30.21</v>
      </c>
      <c r="AJ36" s="26">
        <v>32.78</v>
      </c>
      <c r="AK36" s="26">
        <v>35.99</v>
      </c>
      <c r="AL36" s="26">
        <v>35.06</v>
      </c>
      <c r="AM36" s="26">
        <v>30.38</v>
      </c>
      <c r="AN36" s="26">
        <v>30.22</v>
      </c>
      <c r="AO36" s="26">
        <v>30.6</v>
      </c>
      <c r="AP36" s="26">
        <v>31.02</v>
      </c>
      <c r="AQ36" s="26">
        <v>35.67</v>
      </c>
      <c r="AR36" s="26">
        <v>36.479999999999997</v>
      </c>
      <c r="AS36" s="26">
        <v>33.68</v>
      </c>
      <c r="AT36" s="26">
        <v>32.409999999999997</v>
      </c>
      <c r="AU36" s="26">
        <v>31.97</v>
      </c>
      <c r="AV36" s="26">
        <v>34.299999999999997</v>
      </c>
      <c r="AW36" s="26">
        <v>36.89</v>
      </c>
      <c r="AX36" s="26">
        <v>37.69</v>
      </c>
      <c r="AY36" s="26">
        <v>32.11</v>
      </c>
      <c r="AZ36" s="26">
        <v>31.54</v>
      </c>
      <c r="BA36" s="26">
        <v>32.369999999999997</v>
      </c>
      <c r="BB36" s="26">
        <v>32.380000000000003</v>
      </c>
      <c r="BC36" s="26">
        <v>37.770000000000003</v>
      </c>
      <c r="BD36" s="26">
        <v>38.380000000000003</v>
      </c>
      <c r="BE36" s="26">
        <v>35.1</v>
      </c>
      <c r="BF36" s="26">
        <v>33.6</v>
      </c>
      <c r="BG36" s="26">
        <v>32.93</v>
      </c>
      <c r="BH36" s="26">
        <v>35.659999999999997</v>
      </c>
      <c r="BI36" s="26">
        <v>38.020000000000003</v>
      </c>
      <c r="BJ36" s="26">
        <v>38.94</v>
      </c>
      <c r="BK36" s="26">
        <v>32.86</v>
      </c>
      <c r="BL36" s="26">
        <v>33.08</v>
      </c>
      <c r="BM36" s="26">
        <v>33.74</v>
      </c>
      <c r="BN36" s="26">
        <v>33.54</v>
      </c>
      <c r="BO36" s="26">
        <v>39.67</v>
      </c>
      <c r="BP36" s="26">
        <v>40.25</v>
      </c>
      <c r="BQ36" s="26">
        <v>36.92</v>
      </c>
      <c r="BR36" s="26">
        <v>36.020000000000003</v>
      </c>
      <c r="BS36" s="26">
        <v>35.47</v>
      </c>
      <c r="BT36" s="26">
        <v>38.33</v>
      </c>
      <c r="BU36" s="26">
        <v>42.4</v>
      </c>
      <c r="BV36" s="26">
        <v>43.07</v>
      </c>
      <c r="BW36" s="26">
        <v>36.82</v>
      </c>
      <c r="BX36" s="26">
        <v>36.57</v>
      </c>
      <c r="BY36" s="26">
        <v>37.65</v>
      </c>
      <c r="BZ36" s="26">
        <v>38.04</v>
      </c>
      <c r="CA36" s="26">
        <v>43.6</v>
      </c>
      <c r="CB36" s="26">
        <v>45.09</v>
      </c>
      <c r="CC36" s="26">
        <v>42.66</v>
      </c>
      <c r="CD36" s="26">
        <v>42.49</v>
      </c>
      <c r="CE36" s="26">
        <v>42.13</v>
      </c>
      <c r="CF36" s="26">
        <v>45.82</v>
      </c>
      <c r="CG36" s="26">
        <v>54.1</v>
      </c>
      <c r="CH36" s="26">
        <v>55.02</v>
      </c>
      <c r="CI36" s="26">
        <v>47.94</v>
      </c>
      <c r="CJ36" s="26">
        <v>47.9</v>
      </c>
      <c r="CK36" s="26">
        <v>49.29</v>
      </c>
      <c r="CL36" s="26">
        <v>50.82</v>
      </c>
      <c r="CM36" s="26">
        <v>55.49</v>
      </c>
      <c r="CN36" s="26">
        <v>56.63</v>
      </c>
      <c r="CO36" s="26">
        <v>54.51</v>
      </c>
      <c r="CP36" s="26">
        <v>53.67</v>
      </c>
      <c r="CQ36" s="26">
        <v>52.79</v>
      </c>
      <c r="CR36" s="26">
        <v>59.9</v>
      </c>
      <c r="CS36" s="26">
        <v>69.650000000000006</v>
      </c>
      <c r="CT36" s="26">
        <v>68.400000000000006</v>
      </c>
      <c r="CU36" s="26">
        <v>60.7</v>
      </c>
      <c r="CV36" s="26">
        <v>59.03</v>
      </c>
      <c r="CW36" s="26">
        <v>59.39</v>
      </c>
      <c r="CX36" s="26">
        <v>62.15</v>
      </c>
      <c r="CY36" s="26">
        <v>65.59</v>
      </c>
      <c r="CZ36" s="26">
        <v>67.680000000000007</v>
      </c>
      <c r="DA36" s="26">
        <v>64.47</v>
      </c>
      <c r="DB36" s="26">
        <v>64.03</v>
      </c>
      <c r="DC36" s="26">
        <v>61.04</v>
      </c>
      <c r="DD36" s="26">
        <v>69.91</v>
      </c>
      <c r="DE36" s="26">
        <v>77.819999999999993</v>
      </c>
      <c r="DF36" s="26">
        <v>77.47</v>
      </c>
      <c r="DG36" s="26">
        <v>65.64</v>
      </c>
      <c r="DH36" s="26">
        <v>62.34</v>
      </c>
      <c r="DI36" s="26">
        <v>64.02</v>
      </c>
      <c r="DJ36" s="26">
        <v>65.81</v>
      </c>
      <c r="DK36" s="26">
        <v>68.489999999999995</v>
      </c>
      <c r="DL36" s="26">
        <v>69.08</v>
      </c>
      <c r="DM36" s="26">
        <v>66.19</v>
      </c>
      <c r="DN36" s="26">
        <v>63.62</v>
      </c>
      <c r="DO36" s="26">
        <v>62.46</v>
      </c>
      <c r="DP36" s="26">
        <v>72.12</v>
      </c>
      <c r="DQ36" s="26">
        <v>77.790000000000006</v>
      </c>
      <c r="DR36" s="26">
        <v>78.47</v>
      </c>
      <c r="DS36" s="26">
        <v>67.34</v>
      </c>
      <c r="DT36" s="26">
        <v>64.510000000000005</v>
      </c>
      <c r="DU36" s="26">
        <v>66.77</v>
      </c>
      <c r="DV36" s="26">
        <v>66.680000000000007</v>
      </c>
      <c r="DW36" s="26">
        <v>70.16</v>
      </c>
      <c r="DX36" s="26">
        <v>70.27</v>
      </c>
      <c r="DY36" s="26">
        <v>67.599999999999994</v>
      </c>
      <c r="DZ36" s="26">
        <v>64.45</v>
      </c>
      <c r="EA36" s="26">
        <v>65.790000000000006</v>
      </c>
      <c r="EB36" s="26">
        <v>73.02</v>
      </c>
      <c r="EC36" s="26">
        <v>77.510000000000005</v>
      </c>
      <c r="ED36" s="26">
        <v>78.290000000000006</v>
      </c>
      <c r="EE36" s="26">
        <v>67.489999999999995</v>
      </c>
      <c r="EF36" s="26">
        <v>65.98</v>
      </c>
      <c r="EG36" s="26">
        <v>66.900000000000006</v>
      </c>
      <c r="EH36" s="26">
        <v>66.33</v>
      </c>
      <c r="EI36" s="26">
        <v>70.33</v>
      </c>
      <c r="EJ36" s="26">
        <v>72.08</v>
      </c>
      <c r="EK36" s="26">
        <v>67.36</v>
      </c>
      <c r="EL36" s="26">
        <v>66.650000000000006</v>
      </c>
      <c r="EM36" s="26">
        <v>66.19</v>
      </c>
      <c r="EN36" s="26">
        <v>69.83</v>
      </c>
      <c r="EO36" s="26">
        <v>80.67</v>
      </c>
      <c r="EP36" s="26">
        <v>81.23</v>
      </c>
      <c r="EQ36" s="26">
        <v>70.37</v>
      </c>
      <c r="ER36" s="26">
        <v>68.180000000000007</v>
      </c>
      <c r="ES36" s="26">
        <v>66.97</v>
      </c>
      <c r="ET36" s="26">
        <v>69.09</v>
      </c>
      <c r="EU36" s="26">
        <v>73.75</v>
      </c>
      <c r="EV36" s="26">
        <v>73.7</v>
      </c>
      <c r="EW36" s="26">
        <v>69.739999999999995</v>
      </c>
      <c r="EX36" s="26">
        <v>69.27</v>
      </c>
      <c r="EY36" s="26">
        <v>67.73</v>
      </c>
      <c r="EZ36" s="26">
        <v>73.3</v>
      </c>
      <c r="FA36" s="26">
        <v>83.42</v>
      </c>
      <c r="FB36" s="26">
        <v>81.760000000000005</v>
      </c>
      <c r="FC36" s="26">
        <v>73.36</v>
      </c>
      <c r="FD36" s="26">
        <v>71.36</v>
      </c>
      <c r="FE36" s="26">
        <v>68.739999999999995</v>
      </c>
      <c r="FF36" s="26">
        <v>72.17</v>
      </c>
      <c r="FG36" s="26">
        <v>76.61</v>
      </c>
      <c r="FH36" s="26">
        <v>77.62</v>
      </c>
      <c r="FI36" s="26">
        <v>74.349999999999994</v>
      </c>
      <c r="FJ36" s="26">
        <v>72.819999999999993</v>
      </c>
      <c r="FK36" s="26">
        <v>71.58</v>
      </c>
      <c r="FL36" s="26">
        <v>78.88</v>
      </c>
      <c r="FM36" s="26">
        <v>88.16</v>
      </c>
      <c r="FN36" s="26">
        <v>85.73</v>
      </c>
      <c r="FO36" s="26">
        <v>77.92</v>
      </c>
      <c r="FP36" s="26">
        <v>74.44</v>
      </c>
      <c r="FQ36" s="26">
        <v>73.3</v>
      </c>
      <c r="FR36" s="26">
        <v>76.33</v>
      </c>
      <c r="FS36" s="26">
        <v>79.760000000000005</v>
      </c>
      <c r="FT36" s="26">
        <v>81.349999999999994</v>
      </c>
      <c r="FU36" s="26">
        <v>78.94</v>
      </c>
      <c r="FV36" s="26">
        <v>77.3</v>
      </c>
      <c r="FW36" s="26">
        <v>75.08</v>
      </c>
      <c r="FX36" s="26">
        <v>83.12</v>
      </c>
      <c r="FY36" s="26">
        <v>89.16</v>
      </c>
      <c r="FZ36" s="26">
        <v>89.79</v>
      </c>
      <c r="GA36" s="26">
        <v>80.42</v>
      </c>
      <c r="GB36" s="26">
        <v>77.33</v>
      </c>
      <c r="GC36" s="26">
        <v>78.709999999999994</v>
      </c>
      <c r="GD36" s="26">
        <v>80.61</v>
      </c>
    </row>
    <row r="37" spans="1:186" s="41" customFormat="1">
      <c r="A37" s="60"/>
      <c r="B37" s="457"/>
      <c r="C37" s="457"/>
      <c r="D37" s="457"/>
      <c r="E37" s="457"/>
      <c r="F37" s="457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</row>
    <row r="38" spans="1:186" s="41" customFormat="1">
      <c r="A38" s="60"/>
      <c r="B38" s="457"/>
      <c r="C38" s="457" t="s">
        <v>86</v>
      </c>
      <c r="D38" s="457" t="s">
        <v>76</v>
      </c>
      <c r="E38" s="457" t="s">
        <v>68</v>
      </c>
      <c r="F38" s="457" t="s">
        <v>77</v>
      </c>
      <c r="G38" s="26" t="s">
        <v>191</v>
      </c>
      <c r="H38" s="26" t="s">
        <v>191</v>
      </c>
      <c r="I38" s="26" t="s">
        <v>191</v>
      </c>
      <c r="J38" s="26" t="s">
        <v>191</v>
      </c>
      <c r="K38" s="26" t="s">
        <v>191</v>
      </c>
      <c r="L38" s="26" t="s">
        <v>191</v>
      </c>
      <c r="M38" s="26" t="s">
        <v>191</v>
      </c>
      <c r="N38" s="26" t="s">
        <v>191</v>
      </c>
      <c r="O38" s="26" t="s">
        <v>191</v>
      </c>
      <c r="P38" s="26" t="s">
        <v>191</v>
      </c>
      <c r="Q38" s="26" t="s">
        <v>191</v>
      </c>
      <c r="R38" s="26" t="s">
        <v>191</v>
      </c>
      <c r="S38" s="26" t="s">
        <v>191</v>
      </c>
      <c r="T38" s="26" t="s">
        <v>191</v>
      </c>
      <c r="U38" s="26" t="s">
        <v>191</v>
      </c>
      <c r="V38" s="26" t="s">
        <v>191</v>
      </c>
      <c r="W38" s="26" t="s">
        <v>191</v>
      </c>
      <c r="X38" s="26" t="s">
        <v>191</v>
      </c>
      <c r="Y38" s="26" t="s">
        <v>191</v>
      </c>
      <c r="Z38" s="26" t="s">
        <v>191</v>
      </c>
      <c r="AA38" s="26" t="s">
        <v>191</v>
      </c>
      <c r="AB38" s="26" t="s">
        <v>191</v>
      </c>
      <c r="AC38" s="26" t="s">
        <v>191</v>
      </c>
      <c r="AD38" s="26" t="s">
        <v>191</v>
      </c>
      <c r="AE38" s="26" t="s">
        <v>191</v>
      </c>
      <c r="AF38" s="26" t="s">
        <v>191</v>
      </c>
      <c r="AG38" s="26" t="s">
        <v>191</v>
      </c>
      <c r="AH38" s="26" t="s">
        <v>191</v>
      </c>
      <c r="AI38" s="26" t="s">
        <v>191</v>
      </c>
      <c r="AJ38" s="26" t="s">
        <v>191</v>
      </c>
      <c r="AK38" s="26" t="s">
        <v>191</v>
      </c>
      <c r="AL38" s="26" t="s">
        <v>191</v>
      </c>
      <c r="AM38" s="26" t="s">
        <v>191</v>
      </c>
      <c r="AN38" s="26" t="s">
        <v>191</v>
      </c>
      <c r="AO38" s="26" t="s">
        <v>191</v>
      </c>
      <c r="AP38" s="26" t="s">
        <v>191</v>
      </c>
      <c r="AQ38" s="26" t="s">
        <v>191</v>
      </c>
      <c r="AR38" s="26" t="s">
        <v>191</v>
      </c>
      <c r="AS38" s="26" t="s">
        <v>191</v>
      </c>
      <c r="AT38" s="26" t="s">
        <v>191</v>
      </c>
      <c r="AU38" s="26" t="s">
        <v>191</v>
      </c>
      <c r="AV38" s="26" t="s">
        <v>191</v>
      </c>
      <c r="AW38" s="26" t="s">
        <v>191</v>
      </c>
      <c r="AX38" s="26" t="s">
        <v>191</v>
      </c>
      <c r="AY38" s="26" t="s">
        <v>191</v>
      </c>
      <c r="AZ38" s="26" t="s">
        <v>191</v>
      </c>
      <c r="BA38" s="26" t="s">
        <v>191</v>
      </c>
      <c r="BB38" s="26" t="s">
        <v>191</v>
      </c>
      <c r="BC38" s="26" t="s">
        <v>191</v>
      </c>
      <c r="BD38" s="26" t="s">
        <v>191</v>
      </c>
      <c r="BE38" s="26" t="s">
        <v>191</v>
      </c>
      <c r="BF38" s="26" t="s">
        <v>191</v>
      </c>
      <c r="BG38" s="26" t="s">
        <v>191</v>
      </c>
      <c r="BH38" s="26" t="s">
        <v>191</v>
      </c>
      <c r="BI38" s="26" t="s">
        <v>191</v>
      </c>
      <c r="BJ38" s="26" t="s">
        <v>191</v>
      </c>
      <c r="BK38" s="26" t="s">
        <v>191</v>
      </c>
      <c r="BL38" s="26" t="s">
        <v>191</v>
      </c>
      <c r="BM38" s="26" t="s">
        <v>191</v>
      </c>
      <c r="BN38" s="26" t="s">
        <v>191</v>
      </c>
      <c r="BO38" s="26" t="s">
        <v>191</v>
      </c>
      <c r="BP38" s="26" t="s">
        <v>191</v>
      </c>
      <c r="BQ38" s="26" t="s">
        <v>191</v>
      </c>
      <c r="BR38" s="26" t="s">
        <v>191</v>
      </c>
      <c r="BS38" s="26" t="s">
        <v>191</v>
      </c>
      <c r="BT38" s="26" t="s">
        <v>191</v>
      </c>
      <c r="BU38" s="26" t="s">
        <v>191</v>
      </c>
      <c r="BV38" s="26" t="s">
        <v>191</v>
      </c>
      <c r="BW38" s="26" t="s">
        <v>191</v>
      </c>
      <c r="BX38" s="26" t="s">
        <v>191</v>
      </c>
      <c r="BY38" s="26" t="s">
        <v>191</v>
      </c>
      <c r="BZ38" s="26" t="s">
        <v>191</v>
      </c>
      <c r="CA38" s="26" t="s">
        <v>191</v>
      </c>
      <c r="CB38" s="26" t="s">
        <v>191</v>
      </c>
      <c r="CC38" s="26" t="s">
        <v>191</v>
      </c>
      <c r="CD38" s="26" t="s">
        <v>191</v>
      </c>
      <c r="CE38" s="26" t="s">
        <v>191</v>
      </c>
      <c r="CF38" s="26" t="s">
        <v>191</v>
      </c>
      <c r="CG38" s="26" t="s">
        <v>191</v>
      </c>
      <c r="CH38" s="26" t="s">
        <v>191</v>
      </c>
      <c r="CI38" s="26" t="s">
        <v>191</v>
      </c>
      <c r="CJ38" s="26" t="s">
        <v>191</v>
      </c>
      <c r="CK38" s="26" t="s">
        <v>191</v>
      </c>
      <c r="CL38" s="26" t="s">
        <v>191</v>
      </c>
      <c r="CM38" s="26" t="s">
        <v>191</v>
      </c>
      <c r="CN38" s="26" t="s">
        <v>191</v>
      </c>
      <c r="CO38" s="26" t="s">
        <v>191</v>
      </c>
      <c r="CP38" s="26" t="s">
        <v>191</v>
      </c>
      <c r="CQ38" s="26" t="s">
        <v>191</v>
      </c>
      <c r="CR38" s="26" t="s">
        <v>191</v>
      </c>
      <c r="CS38" s="26" t="s">
        <v>191</v>
      </c>
      <c r="CT38" s="26" t="s">
        <v>191</v>
      </c>
      <c r="CU38" s="26" t="s">
        <v>191</v>
      </c>
      <c r="CV38" s="26" t="s">
        <v>191</v>
      </c>
      <c r="CW38" s="26" t="s">
        <v>191</v>
      </c>
      <c r="CX38" s="26" t="s">
        <v>191</v>
      </c>
      <c r="CY38" s="26" t="s">
        <v>191</v>
      </c>
      <c r="CZ38" s="26" t="s">
        <v>191</v>
      </c>
      <c r="DA38" s="26" t="s">
        <v>191</v>
      </c>
      <c r="DB38" s="26" t="s">
        <v>191</v>
      </c>
      <c r="DC38" s="26" t="s">
        <v>191</v>
      </c>
      <c r="DD38" s="26" t="s">
        <v>191</v>
      </c>
      <c r="DE38" s="26" t="s">
        <v>191</v>
      </c>
      <c r="DF38" s="26" t="s">
        <v>191</v>
      </c>
      <c r="DG38" s="26" t="s">
        <v>191</v>
      </c>
      <c r="DH38" s="26" t="s">
        <v>191</v>
      </c>
      <c r="DI38" s="26" t="s">
        <v>191</v>
      </c>
      <c r="DJ38" s="26" t="s">
        <v>191</v>
      </c>
      <c r="DK38" s="26" t="s">
        <v>191</v>
      </c>
      <c r="DL38" s="26" t="s">
        <v>191</v>
      </c>
      <c r="DM38" s="26" t="s">
        <v>191</v>
      </c>
      <c r="DN38" s="26" t="s">
        <v>191</v>
      </c>
      <c r="DO38" s="26" t="s">
        <v>191</v>
      </c>
      <c r="DP38" s="26" t="s">
        <v>191</v>
      </c>
      <c r="DQ38" s="26" t="s">
        <v>191</v>
      </c>
      <c r="DR38" s="26" t="s">
        <v>191</v>
      </c>
      <c r="DS38" s="26" t="s">
        <v>191</v>
      </c>
      <c r="DT38" s="26" t="s">
        <v>191</v>
      </c>
      <c r="DU38" s="26" t="s">
        <v>191</v>
      </c>
      <c r="DV38" s="26" t="s">
        <v>191</v>
      </c>
      <c r="DW38" s="26" t="s">
        <v>191</v>
      </c>
      <c r="DX38" s="26" t="s">
        <v>191</v>
      </c>
      <c r="DY38" s="26" t="s">
        <v>191</v>
      </c>
      <c r="DZ38" s="26" t="s">
        <v>191</v>
      </c>
      <c r="EA38" s="26" t="s">
        <v>191</v>
      </c>
      <c r="EB38" s="26" t="s">
        <v>191</v>
      </c>
      <c r="EC38" s="26" t="s">
        <v>191</v>
      </c>
      <c r="ED38" s="26" t="s">
        <v>191</v>
      </c>
      <c r="EE38" s="26" t="s">
        <v>191</v>
      </c>
      <c r="EF38" s="26" t="s">
        <v>191</v>
      </c>
      <c r="EG38" s="26" t="s">
        <v>191</v>
      </c>
      <c r="EH38" s="26" t="s">
        <v>191</v>
      </c>
      <c r="EI38" s="26" t="s">
        <v>191</v>
      </c>
      <c r="EJ38" s="26" t="s">
        <v>191</v>
      </c>
      <c r="EK38" s="26" t="s">
        <v>191</v>
      </c>
      <c r="EL38" s="26" t="s">
        <v>191</v>
      </c>
      <c r="EM38" s="26" t="s">
        <v>191</v>
      </c>
      <c r="EN38" s="26" t="s">
        <v>191</v>
      </c>
      <c r="EO38" s="26" t="s">
        <v>191</v>
      </c>
      <c r="EP38" s="26" t="s">
        <v>191</v>
      </c>
      <c r="EQ38" s="26" t="s">
        <v>191</v>
      </c>
      <c r="ER38" s="26" t="s">
        <v>191</v>
      </c>
      <c r="ES38" s="26" t="s">
        <v>191</v>
      </c>
      <c r="ET38" s="26" t="s">
        <v>191</v>
      </c>
      <c r="EU38" s="26" t="s">
        <v>191</v>
      </c>
      <c r="EV38" s="26" t="s">
        <v>191</v>
      </c>
      <c r="EW38" s="26" t="s">
        <v>191</v>
      </c>
      <c r="EX38" s="26" t="s">
        <v>191</v>
      </c>
      <c r="EY38" s="26" t="s">
        <v>191</v>
      </c>
      <c r="EZ38" s="26" t="s">
        <v>191</v>
      </c>
      <c r="FA38" s="26" t="s">
        <v>191</v>
      </c>
      <c r="FB38" s="26" t="s">
        <v>191</v>
      </c>
      <c r="FC38" s="26" t="s">
        <v>191</v>
      </c>
      <c r="FD38" s="26" t="s">
        <v>191</v>
      </c>
      <c r="FE38" s="26" t="s">
        <v>191</v>
      </c>
      <c r="FF38" s="26" t="s">
        <v>191</v>
      </c>
      <c r="FG38" s="26" t="s">
        <v>191</v>
      </c>
      <c r="FH38" s="26" t="s">
        <v>191</v>
      </c>
      <c r="FI38" s="26" t="s">
        <v>191</v>
      </c>
      <c r="FJ38" s="26" t="s">
        <v>191</v>
      </c>
      <c r="FK38" s="26" t="s">
        <v>191</v>
      </c>
      <c r="FL38" s="26" t="s">
        <v>191</v>
      </c>
      <c r="FM38" s="26" t="s">
        <v>191</v>
      </c>
      <c r="FN38" s="26" t="s">
        <v>191</v>
      </c>
      <c r="FO38" s="26" t="s">
        <v>191</v>
      </c>
      <c r="FP38" s="26" t="s">
        <v>191</v>
      </c>
      <c r="FQ38" s="26" t="s">
        <v>191</v>
      </c>
      <c r="FR38" s="26" t="s">
        <v>191</v>
      </c>
      <c r="FS38" s="26" t="s">
        <v>191</v>
      </c>
      <c r="FT38" s="26" t="s">
        <v>191</v>
      </c>
      <c r="FU38" s="26" t="s">
        <v>191</v>
      </c>
      <c r="FV38" s="26" t="s">
        <v>191</v>
      </c>
      <c r="FW38" s="26" t="s">
        <v>191</v>
      </c>
      <c r="FX38" s="26" t="s">
        <v>191</v>
      </c>
      <c r="FY38" s="26" t="s">
        <v>191</v>
      </c>
      <c r="FZ38" s="26" t="s">
        <v>191</v>
      </c>
      <c r="GA38" s="26" t="s">
        <v>191</v>
      </c>
      <c r="GB38" s="26" t="s">
        <v>191</v>
      </c>
      <c r="GC38" s="26" t="s">
        <v>191</v>
      </c>
      <c r="GD38" s="26" t="s">
        <v>191</v>
      </c>
    </row>
    <row r="39" spans="1:186" s="41" customFormat="1">
      <c r="A39" s="60"/>
      <c r="B39" s="457"/>
      <c r="C39" s="457" t="s">
        <v>86</v>
      </c>
      <c r="D39" s="457" t="s">
        <v>76</v>
      </c>
      <c r="E39" s="457" t="s">
        <v>68</v>
      </c>
      <c r="F39" s="457" t="s">
        <v>78</v>
      </c>
      <c r="G39" s="26" t="s">
        <v>191</v>
      </c>
      <c r="H39" s="26" t="s">
        <v>191</v>
      </c>
      <c r="I39" s="26" t="s">
        <v>191</v>
      </c>
      <c r="J39" s="26" t="s">
        <v>191</v>
      </c>
      <c r="K39" s="26" t="s">
        <v>191</v>
      </c>
      <c r="L39" s="26" t="s">
        <v>191</v>
      </c>
      <c r="M39" s="26" t="s">
        <v>191</v>
      </c>
      <c r="N39" s="26" t="s">
        <v>191</v>
      </c>
      <c r="O39" s="26" t="s">
        <v>191</v>
      </c>
      <c r="P39" s="26" t="s">
        <v>191</v>
      </c>
      <c r="Q39" s="26" t="s">
        <v>191</v>
      </c>
      <c r="R39" s="26" t="s">
        <v>191</v>
      </c>
      <c r="S39" s="26" t="s">
        <v>191</v>
      </c>
      <c r="T39" s="26" t="s">
        <v>191</v>
      </c>
      <c r="U39" s="26" t="s">
        <v>191</v>
      </c>
      <c r="V39" s="26" t="s">
        <v>191</v>
      </c>
      <c r="W39" s="26" t="s">
        <v>191</v>
      </c>
      <c r="X39" s="26" t="s">
        <v>191</v>
      </c>
      <c r="Y39" s="26" t="s">
        <v>191</v>
      </c>
      <c r="Z39" s="26" t="s">
        <v>191</v>
      </c>
      <c r="AA39" s="26" t="s">
        <v>191</v>
      </c>
      <c r="AB39" s="26" t="s">
        <v>191</v>
      </c>
      <c r="AC39" s="26" t="s">
        <v>191</v>
      </c>
      <c r="AD39" s="26" t="s">
        <v>191</v>
      </c>
      <c r="AE39" s="26" t="s">
        <v>191</v>
      </c>
      <c r="AF39" s="26" t="s">
        <v>191</v>
      </c>
      <c r="AG39" s="26" t="s">
        <v>191</v>
      </c>
      <c r="AH39" s="26" t="s">
        <v>191</v>
      </c>
      <c r="AI39" s="26" t="s">
        <v>191</v>
      </c>
      <c r="AJ39" s="26" t="s">
        <v>191</v>
      </c>
      <c r="AK39" s="26" t="s">
        <v>191</v>
      </c>
      <c r="AL39" s="26" t="s">
        <v>191</v>
      </c>
      <c r="AM39" s="26" t="s">
        <v>191</v>
      </c>
      <c r="AN39" s="26" t="s">
        <v>191</v>
      </c>
      <c r="AO39" s="26" t="s">
        <v>191</v>
      </c>
      <c r="AP39" s="26" t="s">
        <v>191</v>
      </c>
      <c r="AQ39" s="26" t="s">
        <v>191</v>
      </c>
      <c r="AR39" s="26" t="s">
        <v>191</v>
      </c>
      <c r="AS39" s="26" t="s">
        <v>191</v>
      </c>
      <c r="AT39" s="26" t="s">
        <v>191</v>
      </c>
      <c r="AU39" s="26" t="s">
        <v>191</v>
      </c>
      <c r="AV39" s="26" t="s">
        <v>191</v>
      </c>
      <c r="AW39" s="26" t="s">
        <v>191</v>
      </c>
      <c r="AX39" s="26" t="s">
        <v>191</v>
      </c>
      <c r="AY39" s="26" t="s">
        <v>191</v>
      </c>
      <c r="AZ39" s="26" t="s">
        <v>191</v>
      </c>
      <c r="BA39" s="26" t="s">
        <v>191</v>
      </c>
      <c r="BB39" s="26" t="s">
        <v>191</v>
      </c>
      <c r="BC39" s="26" t="s">
        <v>191</v>
      </c>
      <c r="BD39" s="26" t="s">
        <v>191</v>
      </c>
      <c r="BE39" s="26" t="s">
        <v>191</v>
      </c>
      <c r="BF39" s="26" t="s">
        <v>191</v>
      </c>
      <c r="BG39" s="26" t="s">
        <v>191</v>
      </c>
      <c r="BH39" s="26" t="s">
        <v>191</v>
      </c>
      <c r="BI39" s="26" t="s">
        <v>191</v>
      </c>
      <c r="BJ39" s="26" t="s">
        <v>191</v>
      </c>
      <c r="BK39" s="26" t="s">
        <v>191</v>
      </c>
      <c r="BL39" s="26" t="s">
        <v>191</v>
      </c>
      <c r="BM39" s="26" t="s">
        <v>191</v>
      </c>
      <c r="BN39" s="26" t="s">
        <v>191</v>
      </c>
      <c r="BO39" s="26" t="s">
        <v>191</v>
      </c>
      <c r="BP39" s="26" t="s">
        <v>191</v>
      </c>
      <c r="BQ39" s="26" t="s">
        <v>191</v>
      </c>
      <c r="BR39" s="26" t="s">
        <v>191</v>
      </c>
      <c r="BS39" s="26" t="s">
        <v>191</v>
      </c>
      <c r="BT39" s="26" t="s">
        <v>191</v>
      </c>
      <c r="BU39" s="26" t="s">
        <v>191</v>
      </c>
      <c r="BV39" s="26" t="s">
        <v>191</v>
      </c>
      <c r="BW39" s="26" t="s">
        <v>191</v>
      </c>
      <c r="BX39" s="26" t="s">
        <v>191</v>
      </c>
      <c r="BY39" s="26" t="s">
        <v>191</v>
      </c>
      <c r="BZ39" s="26" t="s">
        <v>191</v>
      </c>
      <c r="CA39" s="26" t="s">
        <v>191</v>
      </c>
      <c r="CB39" s="26" t="s">
        <v>191</v>
      </c>
      <c r="CC39" s="26" t="s">
        <v>191</v>
      </c>
      <c r="CD39" s="26" t="s">
        <v>191</v>
      </c>
      <c r="CE39" s="26" t="s">
        <v>191</v>
      </c>
      <c r="CF39" s="26" t="s">
        <v>191</v>
      </c>
      <c r="CG39" s="26" t="s">
        <v>191</v>
      </c>
      <c r="CH39" s="26" t="s">
        <v>191</v>
      </c>
      <c r="CI39" s="26" t="s">
        <v>191</v>
      </c>
      <c r="CJ39" s="26" t="s">
        <v>191</v>
      </c>
      <c r="CK39" s="26" t="s">
        <v>191</v>
      </c>
      <c r="CL39" s="26" t="s">
        <v>191</v>
      </c>
      <c r="CM39" s="26" t="s">
        <v>191</v>
      </c>
      <c r="CN39" s="26" t="s">
        <v>191</v>
      </c>
      <c r="CO39" s="26" t="s">
        <v>191</v>
      </c>
      <c r="CP39" s="26" t="s">
        <v>191</v>
      </c>
      <c r="CQ39" s="26" t="s">
        <v>191</v>
      </c>
      <c r="CR39" s="26" t="s">
        <v>191</v>
      </c>
      <c r="CS39" s="26" t="s">
        <v>191</v>
      </c>
      <c r="CT39" s="26" t="s">
        <v>191</v>
      </c>
      <c r="CU39" s="26" t="s">
        <v>191</v>
      </c>
      <c r="CV39" s="26" t="s">
        <v>191</v>
      </c>
      <c r="CW39" s="26" t="s">
        <v>191</v>
      </c>
      <c r="CX39" s="26" t="s">
        <v>191</v>
      </c>
      <c r="CY39" s="26" t="s">
        <v>191</v>
      </c>
      <c r="CZ39" s="26" t="s">
        <v>191</v>
      </c>
      <c r="DA39" s="26" t="s">
        <v>191</v>
      </c>
      <c r="DB39" s="26" t="s">
        <v>191</v>
      </c>
      <c r="DC39" s="26" t="s">
        <v>191</v>
      </c>
      <c r="DD39" s="26" t="s">
        <v>191</v>
      </c>
      <c r="DE39" s="26" t="s">
        <v>191</v>
      </c>
      <c r="DF39" s="26" t="s">
        <v>191</v>
      </c>
      <c r="DG39" s="26" t="s">
        <v>191</v>
      </c>
      <c r="DH39" s="26" t="s">
        <v>191</v>
      </c>
      <c r="DI39" s="26" t="s">
        <v>191</v>
      </c>
      <c r="DJ39" s="26" t="s">
        <v>191</v>
      </c>
      <c r="DK39" s="26" t="s">
        <v>191</v>
      </c>
      <c r="DL39" s="26" t="s">
        <v>191</v>
      </c>
      <c r="DM39" s="26" t="s">
        <v>191</v>
      </c>
      <c r="DN39" s="26" t="s">
        <v>191</v>
      </c>
      <c r="DO39" s="26" t="s">
        <v>191</v>
      </c>
      <c r="DP39" s="26" t="s">
        <v>191</v>
      </c>
      <c r="DQ39" s="26" t="s">
        <v>191</v>
      </c>
      <c r="DR39" s="26" t="s">
        <v>191</v>
      </c>
      <c r="DS39" s="26" t="s">
        <v>191</v>
      </c>
      <c r="DT39" s="26" t="s">
        <v>191</v>
      </c>
      <c r="DU39" s="26" t="s">
        <v>191</v>
      </c>
      <c r="DV39" s="26" t="s">
        <v>191</v>
      </c>
      <c r="DW39" s="26" t="s">
        <v>191</v>
      </c>
      <c r="DX39" s="26" t="s">
        <v>191</v>
      </c>
      <c r="DY39" s="26" t="s">
        <v>191</v>
      </c>
      <c r="DZ39" s="26" t="s">
        <v>191</v>
      </c>
      <c r="EA39" s="26" t="s">
        <v>191</v>
      </c>
      <c r="EB39" s="26" t="s">
        <v>191</v>
      </c>
      <c r="EC39" s="26" t="s">
        <v>191</v>
      </c>
      <c r="ED39" s="26" t="s">
        <v>191</v>
      </c>
      <c r="EE39" s="26" t="s">
        <v>191</v>
      </c>
      <c r="EF39" s="26" t="s">
        <v>191</v>
      </c>
      <c r="EG39" s="26" t="s">
        <v>191</v>
      </c>
      <c r="EH39" s="26" t="s">
        <v>191</v>
      </c>
      <c r="EI39" s="26" t="s">
        <v>191</v>
      </c>
      <c r="EJ39" s="26" t="s">
        <v>191</v>
      </c>
      <c r="EK39" s="26" t="s">
        <v>191</v>
      </c>
      <c r="EL39" s="26" t="s">
        <v>191</v>
      </c>
      <c r="EM39" s="26" t="s">
        <v>191</v>
      </c>
      <c r="EN39" s="26" t="s">
        <v>191</v>
      </c>
      <c r="EO39" s="26" t="s">
        <v>191</v>
      </c>
      <c r="EP39" s="26" t="s">
        <v>191</v>
      </c>
      <c r="EQ39" s="26" t="s">
        <v>191</v>
      </c>
      <c r="ER39" s="26" t="s">
        <v>191</v>
      </c>
      <c r="ES39" s="26" t="s">
        <v>191</v>
      </c>
      <c r="ET39" s="26" t="s">
        <v>191</v>
      </c>
      <c r="EU39" s="26" t="s">
        <v>191</v>
      </c>
      <c r="EV39" s="26" t="s">
        <v>191</v>
      </c>
      <c r="EW39" s="26" t="s">
        <v>191</v>
      </c>
      <c r="EX39" s="26" t="s">
        <v>191</v>
      </c>
      <c r="EY39" s="26" t="s">
        <v>191</v>
      </c>
      <c r="EZ39" s="26" t="s">
        <v>191</v>
      </c>
      <c r="FA39" s="26" t="s">
        <v>191</v>
      </c>
      <c r="FB39" s="26" t="s">
        <v>191</v>
      </c>
      <c r="FC39" s="26" t="s">
        <v>191</v>
      </c>
      <c r="FD39" s="26" t="s">
        <v>191</v>
      </c>
      <c r="FE39" s="26" t="s">
        <v>191</v>
      </c>
      <c r="FF39" s="26" t="s">
        <v>191</v>
      </c>
      <c r="FG39" s="26" t="s">
        <v>191</v>
      </c>
      <c r="FH39" s="26" t="s">
        <v>191</v>
      </c>
      <c r="FI39" s="26" t="s">
        <v>191</v>
      </c>
      <c r="FJ39" s="26" t="s">
        <v>191</v>
      </c>
      <c r="FK39" s="26" t="s">
        <v>191</v>
      </c>
      <c r="FL39" s="26" t="s">
        <v>191</v>
      </c>
      <c r="FM39" s="26" t="s">
        <v>191</v>
      </c>
      <c r="FN39" s="26" t="s">
        <v>191</v>
      </c>
      <c r="FO39" s="26" t="s">
        <v>191</v>
      </c>
      <c r="FP39" s="26" t="s">
        <v>191</v>
      </c>
      <c r="FQ39" s="26" t="s">
        <v>191</v>
      </c>
      <c r="FR39" s="26" t="s">
        <v>191</v>
      </c>
      <c r="FS39" s="26" t="s">
        <v>191</v>
      </c>
      <c r="FT39" s="26" t="s">
        <v>191</v>
      </c>
      <c r="FU39" s="26" t="s">
        <v>191</v>
      </c>
      <c r="FV39" s="26" t="s">
        <v>191</v>
      </c>
      <c r="FW39" s="26" t="s">
        <v>191</v>
      </c>
      <c r="FX39" s="26" t="s">
        <v>191</v>
      </c>
      <c r="FY39" s="26" t="s">
        <v>191</v>
      </c>
      <c r="FZ39" s="26" t="s">
        <v>191</v>
      </c>
      <c r="GA39" s="26" t="s">
        <v>191</v>
      </c>
      <c r="GB39" s="26" t="s">
        <v>191</v>
      </c>
      <c r="GC39" s="26" t="s">
        <v>191</v>
      </c>
      <c r="GD39" s="26" t="s">
        <v>191</v>
      </c>
    </row>
    <row r="40" spans="1:186" s="41" customFormat="1">
      <c r="A40" s="60"/>
      <c r="B40" s="457"/>
      <c r="C40" s="457" t="s">
        <v>86</v>
      </c>
      <c r="D40" s="457" t="s">
        <v>76</v>
      </c>
      <c r="E40" s="457" t="s">
        <v>68</v>
      </c>
      <c r="F40" s="457" t="s">
        <v>79</v>
      </c>
      <c r="G40" s="26">
        <v>32.79</v>
      </c>
      <c r="H40" s="26">
        <v>31.61</v>
      </c>
      <c r="I40" s="26">
        <v>29.97</v>
      </c>
      <c r="J40" s="26">
        <v>29.8</v>
      </c>
      <c r="K40" s="26">
        <v>29.24</v>
      </c>
      <c r="L40" s="26">
        <v>28.89</v>
      </c>
      <c r="M40" s="26">
        <v>34.76</v>
      </c>
      <c r="N40" s="26">
        <v>31.97</v>
      </c>
      <c r="O40" s="26">
        <v>29.9</v>
      </c>
      <c r="P40" s="26">
        <v>29.63</v>
      </c>
      <c r="Q40" s="26">
        <v>29.58</v>
      </c>
      <c r="R40" s="26">
        <v>30.48</v>
      </c>
      <c r="S40" s="26">
        <v>34.909999999999997</v>
      </c>
      <c r="T40" s="26">
        <v>34.159999999999997</v>
      </c>
      <c r="U40" s="26">
        <v>31.15</v>
      </c>
      <c r="V40" s="26">
        <v>31.45</v>
      </c>
      <c r="W40" s="26">
        <v>30.48</v>
      </c>
      <c r="X40" s="26">
        <v>30.75</v>
      </c>
      <c r="Y40" s="26">
        <v>34.39</v>
      </c>
      <c r="Z40" s="26">
        <v>33.83</v>
      </c>
      <c r="AA40" s="26">
        <v>30.85</v>
      </c>
      <c r="AB40" s="26">
        <v>30.38</v>
      </c>
      <c r="AC40" s="26">
        <v>30.35</v>
      </c>
      <c r="AD40" s="26">
        <v>31.09</v>
      </c>
      <c r="AE40" s="26">
        <v>34.5</v>
      </c>
      <c r="AF40" s="26">
        <v>35.119999999999997</v>
      </c>
      <c r="AG40" s="26">
        <v>32.74</v>
      </c>
      <c r="AH40" s="26">
        <v>31.99</v>
      </c>
      <c r="AI40" s="26">
        <v>31.18</v>
      </c>
      <c r="AJ40" s="26">
        <v>32.81</v>
      </c>
      <c r="AK40" s="26">
        <v>36.04</v>
      </c>
      <c r="AL40" s="26">
        <v>35.1</v>
      </c>
      <c r="AM40" s="26">
        <v>31.92</v>
      </c>
      <c r="AN40" s="26">
        <v>31.74</v>
      </c>
      <c r="AO40" s="26">
        <v>32.090000000000003</v>
      </c>
      <c r="AP40" s="26">
        <v>31.18</v>
      </c>
      <c r="AQ40" s="26">
        <v>36.15</v>
      </c>
      <c r="AR40" s="26">
        <v>37</v>
      </c>
      <c r="AS40" s="26">
        <v>34.31</v>
      </c>
      <c r="AT40" s="26">
        <v>33.04</v>
      </c>
      <c r="AU40" s="26">
        <v>32.64</v>
      </c>
      <c r="AV40" s="26">
        <v>34.49</v>
      </c>
      <c r="AW40" s="26">
        <v>37.08</v>
      </c>
      <c r="AX40" s="26">
        <v>37.9</v>
      </c>
      <c r="AY40" s="26">
        <v>33.159999999999997</v>
      </c>
      <c r="AZ40" s="26">
        <v>32.56</v>
      </c>
      <c r="BA40" s="26">
        <v>33.39</v>
      </c>
      <c r="BB40" s="26">
        <v>32.380000000000003</v>
      </c>
      <c r="BC40" s="26">
        <v>37.9</v>
      </c>
      <c r="BD40" s="26">
        <v>38.5</v>
      </c>
      <c r="BE40" s="26">
        <v>35.67</v>
      </c>
      <c r="BF40" s="26">
        <v>34.159999999999997</v>
      </c>
      <c r="BG40" s="26">
        <v>33.53</v>
      </c>
      <c r="BH40" s="26">
        <v>35.729999999999997</v>
      </c>
      <c r="BI40" s="26">
        <v>38.08</v>
      </c>
      <c r="BJ40" s="26">
        <v>39.03</v>
      </c>
      <c r="BK40" s="26">
        <v>33.770000000000003</v>
      </c>
      <c r="BL40" s="26">
        <v>34</v>
      </c>
      <c r="BM40" s="26">
        <v>34.67</v>
      </c>
      <c r="BN40" s="26">
        <v>33.549999999999997</v>
      </c>
      <c r="BO40" s="26">
        <v>39.799999999999997</v>
      </c>
      <c r="BP40" s="26">
        <v>40.380000000000003</v>
      </c>
      <c r="BQ40" s="26">
        <v>37.53</v>
      </c>
      <c r="BR40" s="26">
        <v>36.630000000000003</v>
      </c>
      <c r="BS40" s="26">
        <v>36.130000000000003</v>
      </c>
      <c r="BT40" s="26">
        <v>38.39</v>
      </c>
      <c r="BU40" s="26">
        <v>42.46</v>
      </c>
      <c r="BV40" s="26">
        <v>43.16</v>
      </c>
      <c r="BW40" s="26">
        <v>37.840000000000003</v>
      </c>
      <c r="BX40" s="26">
        <v>37.619999999999997</v>
      </c>
      <c r="BY40" s="26">
        <v>38.69</v>
      </c>
      <c r="BZ40" s="26">
        <v>38.04</v>
      </c>
      <c r="CA40" s="26">
        <v>43.76</v>
      </c>
      <c r="CB40" s="26">
        <v>45.25</v>
      </c>
      <c r="CC40" s="26">
        <v>43.36</v>
      </c>
      <c r="CD40" s="26">
        <v>43.25</v>
      </c>
      <c r="CE40" s="26">
        <v>42.93</v>
      </c>
      <c r="CF40" s="26">
        <v>45.89</v>
      </c>
      <c r="CG40" s="26">
        <v>54.19</v>
      </c>
      <c r="CH40" s="26">
        <v>55.13</v>
      </c>
      <c r="CI40" s="26">
        <v>49.35</v>
      </c>
      <c r="CJ40" s="26">
        <v>49.34</v>
      </c>
      <c r="CK40" s="26">
        <v>50.7</v>
      </c>
      <c r="CL40" s="26">
        <v>50.84</v>
      </c>
      <c r="CM40" s="26">
        <v>55.67</v>
      </c>
      <c r="CN40" s="26">
        <v>56.82</v>
      </c>
      <c r="CO40" s="26">
        <v>55.48</v>
      </c>
      <c r="CP40" s="26">
        <v>54.68</v>
      </c>
      <c r="CQ40" s="26">
        <v>53.83</v>
      </c>
      <c r="CR40" s="26">
        <v>60.04</v>
      </c>
      <c r="CS40" s="26">
        <v>69.81</v>
      </c>
      <c r="CT40" s="26">
        <v>68.569999999999993</v>
      </c>
      <c r="CU40" s="26">
        <v>62.6</v>
      </c>
      <c r="CV40" s="26">
        <v>60.88</v>
      </c>
      <c r="CW40" s="26">
        <v>61.2</v>
      </c>
      <c r="CX40" s="26">
        <v>62.22</v>
      </c>
      <c r="CY40" s="26">
        <v>65.8</v>
      </c>
      <c r="CZ40" s="26">
        <v>67.87</v>
      </c>
      <c r="DA40" s="26">
        <v>65.7</v>
      </c>
      <c r="DB40" s="26">
        <v>65.31</v>
      </c>
      <c r="DC40" s="26">
        <v>62.32</v>
      </c>
      <c r="DD40" s="26">
        <v>70.13</v>
      </c>
      <c r="DE40" s="26">
        <v>78.03</v>
      </c>
      <c r="DF40" s="26">
        <v>77.709999999999994</v>
      </c>
      <c r="DG40" s="26">
        <v>67.790000000000006</v>
      </c>
      <c r="DH40" s="26">
        <v>64.36</v>
      </c>
      <c r="DI40" s="26">
        <v>66.08</v>
      </c>
      <c r="DJ40" s="26">
        <v>65.900000000000006</v>
      </c>
      <c r="DK40" s="26">
        <v>68.7</v>
      </c>
      <c r="DL40" s="26">
        <v>69.28</v>
      </c>
      <c r="DM40" s="26">
        <v>67.489999999999995</v>
      </c>
      <c r="DN40" s="26">
        <v>64.900000000000006</v>
      </c>
      <c r="DO40" s="26">
        <v>63.82</v>
      </c>
      <c r="DP40" s="26">
        <v>72.36</v>
      </c>
      <c r="DQ40" s="26">
        <v>77.98</v>
      </c>
      <c r="DR40" s="26">
        <v>78.739999999999995</v>
      </c>
      <c r="DS40" s="26">
        <v>69.61</v>
      </c>
      <c r="DT40" s="26">
        <v>66.650000000000006</v>
      </c>
      <c r="DU40" s="26">
        <v>69</v>
      </c>
      <c r="DV40" s="26">
        <v>66.760000000000005</v>
      </c>
      <c r="DW40" s="26">
        <v>70.38</v>
      </c>
      <c r="DX40" s="26">
        <v>70.48</v>
      </c>
      <c r="DY40" s="26">
        <v>68.959999999999994</v>
      </c>
      <c r="DZ40" s="26">
        <v>65.77</v>
      </c>
      <c r="EA40" s="26">
        <v>67.28</v>
      </c>
      <c r="EB40" s="26">
        <v>73.260000000000005</v>
      </c>
      <c r="EC40" s="26">
        <v>77.7</v>
      </c>
      <c r="ED40" s="26">
        <v>78.58</v>
      </c>
      <c r="EE40" s="26">
        <v>69.8</v>
      </c>
      <c r="EF40" s="26">
        <v>68.25</v>
      </c>
      <c r="EG40" s="26">
        <v>69.19</v>
      </c>
      <c r="EH40" s="26">
        <v>66.400000000000006</v>
      </c>
      <c r="EI40" s="26">
        <v>70.540000000000006</v>
      </c>
      <c r="EJ40" s="26">
        <v>72.290000000000006</v>
      </c>
      <c r="EK40" s="26">
        <v>68.72</v>
      </c>
      <c r="EL40" s="26">
        <v>68.08</v>
      </c>
      <c r="EM40" s="26">
        <v>67.73</v>
      </c>
      <c r="EN40" s="26">
        <v>70.040000000000006</v>
      </c>
      <c r="EO40" s="26">
        <v>80.91</v>
      </c>
      <c r="EP40" s="26">
        <v>81.510000000000005</v>
      </c>
      <c r="EQ40" s="26">
        <v>72.84</v>
      </c>
      <c r="ER40" s="26">
        <v>70.62</v>
      </c>
      <c r="ES40" s="26">
        <v>69.290000000000006</v>
      </c>
      <c r="ET40" s="26">
        <v>69.17</v>
      </c>
      <c r="EU40" s="26">
        <v>73.98</v>
      </c>
      <c r="EV40" s="26">
        <v>73.94</v>
      </c>
      <c r="EW40" s="26">
        <v>71.180000000000007</v>
      </c>
      <c r="EX40" s="26">
        <v>70.81</v>
      </c>
      <c r="EY40" s="26">
        <v>69.319999999999993</v>
      </c>
      <c r="EZ40" s="26">
        <v>73.53</v>
      </c>
      <c r="FA40" s="26">
        <v>83.67</v>
      </c>
      <c r="FB40" s="26">
        <v>82.02</v>
      </c>
      <c r="FC40" s="26">
        <v>76.040000000000006</v>
      </c>
      <c r="FD40" s="26">
        <v>73.97</v>
      </c>
      <c r="FE40" s="26">
        <v>71.14</v>
      </c>
      <c r="FF40" s="26">
        <v>72.260000000000005</v>
      </c>
      <c r="FG40" s="26">
        <v>76.87</v>
      </c>
      <c r="FH40" s="26">
        <v>77.88</v>
      </c>
      <c r="FI40" s="26">
        <v>75.94</v>
      </c>
      <c r="FJ40" s="26">
        <v>74.47</v>
      </c>
      <c r="FK40" s="26">
        <v>73.27</v>
      </c>
      <c r="FL40" s="26">
        <v>79.16</v>
      </c>
      <c r="FM40" s="26">
        <v>88.45</v>
      </c>
      <c r="FN40" s="26">
        <v>86.01</v>
      </c>
      <c r="FO40" s="26">
        <v>80.84</v>
      </c>
      <c r="FP40" s="26">
        <v>77.209999999999994</v>
      </c>
      <c r="FQ40" s="26">
        <v>75.95</v>
      </c>
      <c r="FR40" s="26">
        <v>76.430000000000007</v>
      </c>
      <c r="FS40" s="26">
        <v>80.06</v>
      </c>
      <c r="FT40" s="26">
        <v>81.63</v>
      </c>
      <c r="FU40" s="26">
        <v>80.69</v>
      </c>
      <c r="FV40" s="26">
        <v>79.09</v>
      </c>
      <c r="FW40" s="26">
        <v>76.91</v>
      </c>
      <c r="FX40" s="26">
        <v>83.42</v>
      </c>
      <c r="FY40" s="26">
        <v>89.42</v>
      </c>
      <c r="FZ40" s="26">
        <v>90.11</v>
      </c>
      <c r="GA40" s="26">
        <v>83.51</v>
      </c>
      <c r="GB40" s="26">
        <v>80.239999999999995</v>
      </c>
      <c r="GC40" s="26">
        <v>81.680000000000007</v>
      </c>
      <c r="GD40" s="26">
        <v>80.73</v>
      </c>
    </row>
    <row r="41" spans="1:186" s="41" customFormat="1">
      <c r="A41" s="60"/>
      <c r="B41" s="457"/>
      <c r="C41" s="457"/>
      <c r="D41" s="457"/>
      <c r="E41" s="457"/>
      <c r="F41" s="457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</row>
    <row r="42" spans="1:186" s="41" customFormat="1">
      <c r="A42" s="60"/>
      <c r="B42" s="457"/>
      <c r="C42" s="457" t="s">
        <v>87</v>
      </c>
      <c r="D42" s="457" t="s">
        <v>76</v>
      </c>
      <c r="E42" s="457" t="s">
        <v>68</v>
      </c>
      <c r="F42" s="457" t="s">
        <v>77</v>
      </c>
      <c r="G42" s="26" t="s">
        <v>191</v>
      </c>
      <c r="H42" s="26" t="s">
        <v>191</v>
      </c>
      <c r="I42" s="26" t="s">
        <v>191</v>
      </c>
      <c r="J42" s="26" t="s">
        <v>191</v>
      </c>
      <c r="K42" s="26" t="s">
        <v>191</v>
      </c>
      <c r="L42" s="26" t="s">
        <v>191</v>
      </c>
      <c r="M42" s="26" t="s">
        <v>191</v>
      </c>
      <c r="N42" s="26" t="s">
        <v>191</v>
      </c>
      <c r="O42" s="26" t="s">
        <v>191</v>
      </c>
      <c r="P42" s="26" t="s">
        <v>191</v>
      </c>
      <c r="Q42" s="26" t="s">
        <v>191</v>
      </c>
      <c r="R42" s="26" t="s">
        <v>191</v>
      </c>
      <c r="S42" s="26" t="s">
        <v>191</v>
      </c>
      <c r="T42" s="26" t="s">
        <v>191</v>
      </c>
      <c r="U42" s="26" t="s">
        <v>191</v>
      </c>
      <c r="V42" s="26" t="s">
        <v>191</v>
      </c>
      <c r="W42" s="26" t="s">
        <v>191</v>
      </c>
      <c r="X42" s="26" t="s">
        <v>191</v>
      </c>
      <c r="Y42" s="26" t="s">
        <v>191</v>
      </c>
      <c r="Z42" s="26" t="s">
        <v>191</v>
      </c>
      <c r="AA42" s="26" t="s">
        <v>191</v>
      </c>
      <c r="AB42" s="26" t="s">
        <v>191</v>
      </c>
      <c r="AC42" s="26" t="s">
        <v>191</v>
      </c>
      <c r="AD42" s="26" t="s">
        <v>191</v>
      </c>
      <c r="AE42" s="26" t="s">
        <v>191</v>
      </c>
      <c r="AF42" s="26" t="s">
        <v>191</v>
      </c>
      <c r="AG42" s="26" t="s">
        <v>191</v>
      </c>
      <c r="AH42" s="26" t="s">
        <v>191</v>
      </c>
      <c r="AI42" s="26" t="s">
        <v>191</v>
      </c>
      <c r="AJ42" s="26" t="s">
        <v>191</v>
      </c>
      <c r="AK42" s="26" t="s">
        <v>191</v>
      </c>
      <c r="AL42" s="26" t="s">
        <v>191</v>
      </c>
      <c r="AM42" s="26" t="s">
        <v>191</v>
      </c>
      <c r="AN42" s="26" t="s">
        <v>191</v>
      </c>
      <c r="AO42" s="26" t="s">
        <v>191</v>
      </c>
      <c r="AP42" s="26" t="s">
        <v>191</v>
      </c>
      <c r="AQ42" s="26" t="s">
        <v>191</v>
      </c>
      <c r="AR42" s="26" t="s">
        <v>191</v>
      </c>
      <c r="AS42" s="26" t="s">
        <v>191</v>
      </c>
      <c r="AT42" s="26" t="s">
        <v>191</v>
      </c>
      <c r="AU42" s="26" t="s">
        <v>191</v>
      </c>
      <c r="AV42" s="26" t="s">
        <v>191</v>
      </c>
      <c r="AW42" s="26" t="s">
        <v>191</v>
      </c>
      <c r="AX42" s="26" t="s">
        <v>191</v>
      </c>
      <c r="AY42" s="26" t="s">
        <v>191</v>
      </c>
      <c r="AZ42" s="26" t="s">
        <v>191</v>
      </c>
      <c r="BA42" s="26" t="s">
        <v>191</v>
      </c>
      <c r="BB42" s="26" t="s">
        <v>191</v>
      </c>
      <c r="BC42" s="26" t="s">
        <v>191</v>
      </c>
      <c r="BD42" s="26" t="s">
        <v>191</v>
      </c>
      <c r="BE42" s="26" t="s">
        <v>191</v>
      </c>
      <c r="BF42" s="26" t="s">
        <v>191</v>
      </c>
      <c r="BG42" s="26" t="s">
        <v>191</v>
      </c>
      <c r="BH42" s="26" t="s">
        <v>191</v>
      </c>
      <c r="BI42" s="26" t="s">
        <v>191</v>
      </c>
      <c r="BJ42" s="26" t="s">
        <v>191</v>
      </c>
      <c r="BK42" s="26" t="s">
        <v>191</v>
      </c>
      <c r="BL42" s="26" t="s">
        <v>191</v>
      </c>
      <c r="BM42" s="26" t="s">
        <v>191</v>
      </c>
      <c r="BN42" s="26" t="s">
        <v>191</v>
      </c>
      <c r="BO42" s="26" t="s">
        <v>191</v>
      </c>
      <c r="BP42" s="26" t="s">
        <v>191</v>
      </c>
      <c r="BQ42" s="26" t="s">
        <v>191</v>
      </c>
      <c r="BR42" s="26" t="s">
        <v>191</v>
      </c>
      <c r="BS42" s="26" t="s">
        <v>191</v>
      </c>
      <c r="BT42" s="26" t="s">
        <v>191</v>
      </c>
      <c r="BU42" s="26" t="s">
        <v>191</v>
      </c>
      <c r="BV42" s="26" t="s">
        <v>191</v>
      </c>
      <c r="BW42" s="26" t="s">
        <v>191</v>
      </c>
      <c r="BX42" s="26" t="s">
        <v>191</v>
      </c>
      <c r="BY42" s="26" t="s">
        <v>191</v>
      </c>
      <c r="BZ42" s="26" t="s">
        <v>191</v>
      </c>
      <c r="CA42" s="26" t="s">
        <v>191</v>
      </c>
      <c r="CB42" s="26" t="s">
        <v>191</v>
      </c>
      <c r="CC42" s="26" t="s">
        <v>191</v>
      </c>
      <c r="CD42" s="26" t="s">
        <v>191</v>
      </c>
      <c r="CE42" s="26" t="s">
        <v>191</v>
      </c>
      <c r="CF42" s="26" t="s">
        <v>191</v>
      </c>
      <c r="CG42" s="26" t="s">
        <v>191</v>
      </c>
      <c r="CH42" s="26" t="s">
        <v>191</v>
      </c>
      <c r="CI42" s="26" t="s">
        <v>191</v>
      </c>
      <c r="CJ42" s="26" t="s">
        <v>191</v>
      </c>
      <c r="CK42" s="26" t="s">
        <v>191</v>
      </c>
      <c r="CL42" s="26" t="s">
        <v>191</v>
      </c>
      <c r="CM42" s="26" t="s">
        <v>191</v>
      </c>
      <c r="CN42" s="26" t="s">
        <v>191</v>
      </c>
      <c r="CO42" s="26" t="s">
        <v>191</v>
      </c>
      <c r="CP42" s="26" t="s">
        <v>191</v>
      </c>
      <c r="CQ42" s="26" t="s">
        <v>191</v>
      </c>
      <c r="CR42" s="26" t="s">
        <v>191</v>
      </c>
      <c r="CS42" s="26" t="s">
        <v>191</v>
      </c>
      <c r="CT42" s="26" t="s">
        <v>191</v>
      </c>
      <c r="CU42" s="26" t="s">
        <v>191</v>
      </c>
      <c r="CV42" s="26" t="s">
        <v>191</v>
      </c>
      <c r="CW42" s="26" t="s">
        <v>191</v>
      </c>
      <c r="CX42" s="26" t="s">
        <v>191</v>
      </c>
      <c r="CY42" s="26" t="s">
        <v>191</v>
      </c>
      <c r="CZ42" s="26" t="s">
        <v>191</v>
      </c>
      <c r="DA42" s="26" t="s">
        <v>191</v>
      </c>
      <c r="DB42" s="26" t="s">
        <v>191</v>
      </c>
      <c r="DC42" s="26" t="s">
        <v>191</v>
      </c>
      <c r="DD42" s="26" t="s">
        <v>191</v>
      </c>
      <c r="DE42" s="26" t="s">
        <v>191</v>
      </c>
      <c r="DF42" s="26" t="s">
        <v>191</v>
      </c>
      <c r="DG42" s="26" t="s">
        <v>191</v>
      </c>
      <c r="DH42" s="26" t="s">
        <v>191</v>
      </c>
      <c r="DI42" s="26" t="s">
        <v>191</v>
      </c>
      <c r="DJ42" s="26" t="s">
        <v>191</v>
      </c>
      <c r="DK42" s="26" t="s">
        <v>191</v>
      </c>
      <c r="DL42" s="26" t="s">
        <v>191</v>
      </c>
      <c r="DM42" s="26" t="s">
        <v>191</v>
      </c>
      <c r="DN42" s="26" t="s">
        <v>191</v>
      </c>
      <c r="DO42" s="26" t="s">
        <v>191</v>
      </c>
      <c r="DP42" s="26" t="s">
        <v>191</v>
      </c>
      <c r="DQ42" s="26" t="s">
        <v>191</v>
      </c>
      <c r="DR42" s="26" t="s">
        <v>191</v>
      </c>
      <c r="DS42" s="26" t="s">
        <v>191</v>
      </c>
      <c r="DT42" s="26" t="s">
        <v>191</v>
      </c>
      <c r="DU42" s="26" t="s">
        <v>191</v>
      </c>
      <c r="DV42" s="26" t="s">
        <v>191</v>
      </c>
      <c r="DW42" s="26" t="s">
        <v>191</v>
      </c>
      <c r="DX42" s="26" t="s">
        <v>191</v>
      </c>
      <c r="DY42" s="26" t="s">
        <v>191</v>
      </c>
      <c r="DZ42" s="26" t="s">
        <v>191</v>
      </c>
      <c r="EA42" s="26" t="s">
        <v>191</v>
      </c>
      <c r="EB42" s="26" t="s">
        <v>191</v>
      </c>
      <c r="EC42" s="26" t="s">
        <v>191</v>
      </c>
      <c r="ED42" s="26" t="s">
        <v>191</v>
      </c>
      <c r="EE42" s="26" t="s">
        <v>191</v>
      </c>
      <c r="EF42" s="26" t="s">
        <v>191</v>
      </c>
      <c r="EG42" s="26" t="s">
        <v>191</v>
      </c>
      <c r="EH42" s="26" t="s">
        <v>191</v>
      </c>
      <c r="EI42" s="26" t="s">
        <v>191</v>
      </c>
      <c r="EJ42" s="26" t="s">
        <v>191</v>
      </c>
      <c r="EK42" s="26" t="s">
        <v>191</v>
      </c>
      <c r="EL42" s="26" t="s">
        <v>191</v>
      </c>
      <c r="EM42" s="26" t="s">
        <v>191</v>
      </c>
      <c r="EN42" s="26" t="s">
        <v>191</v>
      </c>
      <c r="EO42" s="26" t="s">
        <v>191</v>
      </c>
      <c r="EP42" s="26" t="s">
        <v>191</v>
      </c>
      <c r="EQ42" s="26" t="s">
        <v>191</v>
      </c>
      <c r="ER42" s="26" t="s">
        <v>191</v>
      </c>
      <c r="ES42" s="26" t="s">
        <v>191</v>
      </c>
      <c r="ET42" s="26" t="s">
        <v>191</v>
      </c>
      <c r="EU42" s="26" t="s">
        <v>191</v>
      </c>
      <c r="EV42" s="26" t="s">
        <v>191</v>
      </c>
      <c r="EW42" s="26" t="s">
        <v>191</v>
      </c>
      <c r="EX42" s="26" t="s">
        <v>191</v>
      </c>
      <c r="EY42" s="26" t="s">
        <v>191</v>
      </c>
      <c r="EZ42" s="26" t="s">
        <v>191</v>
      </c>
      <c r="FA42" s="26" t="s">
        <v>191</v>
      </c>
      <c r="FB42" s="26" t="s">
        <v>191</v>
      </c>
      <c r="FC42" s="26" t="s">
        <v>191</v>
      </c>
      <c r="FD42" s="26" t="s">
        <v>191</v>
      </c>
      <c r="FE42" s="26" t="s">
        <v>191</v>
      </c>
      <c r="FF42" s="26" t="s">
        <v>191</v>
      </c>
      <c r="FG42" s="26" t="s">
        <v>191</v>
      </c>
      <c r="FH42" s="26" t="s">
        <v>191</v>
      </c>
      <c r="FI42" s="26" t="s">
        <v>191</v>
      </c>
      <c r="FJ42" s="26" t="s">
        <v>191</v>
      </c>
      <c r="FK42" s="26" t="s">
        <v>191</v>
      </c>
      <c r="FL42" s="26" t="s">
        <v>191</v>
      </c>
      <c r="FM42" s="26" t="s">
        <v>191</v>
      </c>
      <c r="FN42" s="26" t="s">
        <v>191</v>
      </c>
      <c r="FO42" s="26" t="s">
        <v>191</v>
      </c>
      <c r="FP42" s="26" t="s">
        <v>191</v>
      </c>
      <c r="FQ42" s="26" t="s">
        <v>191</v>
      </c>
      <c r="FR42" s="26" t="s">
        <v>191</v>
      </c>
      <c r="FS42" s="26" t="s">
        <v>191</v>
      </c>
      <c r="FT42" s="26" t="s">
        <v>191</v>
      </c>
      <c r="FU42" s="26" t="s">
        <v>191</v>
      </c>
      <c r="FV42" s="26" t="s">
        <v>191</v>
      </c>
      <c r="FW42" s="26" t="s">
        <v>191</v>
      </c>
      <c r="FX42" s="26" t="s">
        <v>191</v>
      </c>
      <c r="FY42" s="26" t="s">
        <v>191</v>
      </c>
      <c r="FZ42" s="26" t="s">
        <v>191</v>
      </c>
      <c r="GA42" s="26" t="s">
        <v>191</v>
      </c>
      <c r="GB42" s="26" t="s">
        <v>191</v>
      </c>
      <c r="GC42" s="26" t="s">
        <v>191</v>
      </c>
      <c r="GD42" s="26" t="s">
        <v>191</v>
      </c>
    </row>
    <row r="43" spans="1:186" s="41" customFormat="1">
      <c r="A43" s="60"/>
      <c r="B43" s="457"/>
      <c r="C43" s="457" t="s">
        <v>87</v>
      </c>
      <c r="D43" s="457" t="s">
        <v>76</v>
      </c>
      <c r="E43" s="457" t="s">
        <v>68</v>
      </c>
      <c r="F43" s="457" t="s">
        <v>78</v>
      </c>
      <c r="G43" s="26" t="s">
        <v>191</v>
      </c>
      <c r="H43" s="26" t="s">
        <v>191</v>
      </c>
      <c r="I43" s="26" t="s">
        <v>191</v>
      </c>
      <c r="J43" s="26" t="s">
        <v>191</v>
      </c>
      <c r="K43" s="26" t="s">
        <v>191</v>
      </c>
      <c r="L43" s="26" t="s">
        <v>191</v>
      </c>
      <c r="M43" s="26" t="s">
        <v>191</v>
      </c>
      <c r="N43" s="26" t="s">
        <v>191</v>
      </c>
      <c r="O43" s="26" t="s">
        <v>191</v>
      </c>
      <c r="P43" s="26" t="s">
        <v>191</v>
      </c>
      <c r="Q43" s="26" t="s">
        <v>191</v>
      </c>
      <c r="R43" s="26" t="s">
        <v>191</v>
      </c>
      <c r="S43" s="26" t="s">
        <v>191</v>
      </c>
      <c r="T43" s="26" t="s">
        <v>191</v>
      </c>
      <c r="U43" s="26" t="s">
        <v>191</v>
      </c>
      <c r="V43" s="26" t="s">
        <v>191</v>
      </c>
      <c r="W43" s="26" t="s">
        <v>191</v>
      </c>
      <c r="X43" s="26" t="s">
        <v>191</v>
      </c>
      <c r="Y43" s="26" t="s">
        <v>191</v>
      </c>
      <c r="Z43" s="26" t="s">
        <v>191</v>
      </c>
      <c r="AA43" s="26" t="s">
        <v>191</v>
      </c>
      <c r="AB43" s="26" t="s">
        <v>191</v>
      </c>
      <c r="AC43" s="26" t="s">
        <v>191</v>
      </c>
      <c r="AD43" s="26" t="s">
        <v>191</v>
      </c>
      <c r="AE43" s="26" t="s">
        <v>191</v>
      </c>
      <c r="AF43" s="26" t="s">
        <v>191</v>
      </c>
      <c r="AG43" s="26" t="s">
        <v>191</v>
      </c>
      <c r="AH43" s="26" t="s">
        <v>191</v>
      </c>
      <c r="AI43" s="26" t="s">
        <v>191</v>
      </c>
      <c r="AJ43" s="26" t="s">
        <v>191</v>
      </c>
      <c r="AK43" s="26" t="s">
        <v>191</v>
      </c>
      <c r="AL43" s="26" t="s">
        <v>191</v>
      </c>
      <c r="AM43" s="26" t="s">
        <v>191</v>
      </c>
      <c r="AN43" s="26" t="s">
        <v>191</v>
      </c>
      <c r="AO43" s="26" t="s">
        <v>191</v>
      </c>
      <c r="AP43" s="26" t="s">
        <v>191</v>
      </c>
      <c r="AQ43" s="26" t="s">
        <v>191</v>
      </c>
      <c r="AR43" s="26" t="s">
        <v>191</v>
      </c>
      <c r="AS43" s="26" t="s">
        <v>191</v>
      </c>
      <c r="AT43" s="26" t="s">
        <v>191</v>
      </c>
      <c r="AU43" s="26" t="s">
        <v>191</v>
      </c>
      <c r="AV43" s="26" t="s">
        <v>191</v>
      </c>
      <c r="AW43" s="26" t="s">
        <v>191</v>
      </c>
      <c r="AX43" s="26" t="s">
        <v>191</v>
      </c>
      <c r="AY43" s="26" t="s">
        <v>191</v>
      </c>
      <c r="AZ43" s="26" t="s">
        <v>191</v>
      </c>
      <c r="BA43" s="26" t="s">
        <v>191</v>
      </c>
      <c r="BB43" s="26" t="s">
        <v>191</v>
      </c>
      <c r="BC43" s="26" t="s">
        <v>191</v>
      </c>
      <c r="BD43" s="26" t="s">
        <v>191</v>
      </c>
      <c r="BE43" s="26" t="s">
        <v>191</v>
      </c>
      <c r="BF43" s="26" t="s">
        <v>191</v>
      </c>
      <c r="BG43" s="26" t="s">
        <v>191</v>
      </c>
      <c r="BH43" s="26" t="s">
        <v>191</v>
      </c>
      <c r="BI43" s="26" t="s">
        <v>191</v>
      </c>
      <c r="BJ43" s="26" t="s">
        <v>191</v>
      </c>
      <c r="BK43" s="26" t="s">
        <v>191</v>
      </c>
      <c r="BL43" s="26" t="s">
        <v>191</v>
      </c>
      <c r="BM43" s="26" t="s">
        <v>191</v>
      </c>
      <c r="BN43" s="26" t="s">
        <v>191</v>
      </c>
      <c r="BO43" s="26" t="s">
        <v>191</v>
      </c>
      <c r="BP43" s="26" t="s">
        <v>191</v>
      </c>
      <c r="BQ43" s="26" t="s">
        <v>191</v>
      </c>
      <c r="BR43" s="26" t="s">
        <v>191</v>
      </c>
      <c r="BS43" s="26" t="s">
        <v>191</v>
      </c>
      <c r="BT43" s="26" t="s">
        <v>191</v>
      </c>
      <c r="BU43" s="26" t="s">
        <v>191</v>
      </c>
      <c r="BV43" s="26" t="s">
        <v>191</v>
      </c>
      <c r="BW43" s="26" t="s">
        <v>191</v>
      </c>
      <c r="BX43" s="26" t="s">
        <v>191</v>
      </c>
      <c r="BY43" s="26" t="s">
        <v>191</v>
      </c>
      <c r="BZ43" s="26" t="s">
        <v>191</v>
      </c>
      <c r="CA43" s="26" t="s">
        <v>191</v>
      </c>
      <c r="CB43" s="26" t="s">
        <v>191</v>
      </c>
      <c r="CC43" s="26" t="s">
        <v>191</v>
      </c>
      <c r="CD43" s="26" t="s">
        <v>191</v>
      </c>
      <c r="CE43" s="26" t="s">
        <v>191</v>
      </c>
      <c r="CF43" s="26" t="s">
        <v>191</v>
      </c>
      <c r="CG43" s="26" t="s">
        <v>191</v>
      </c>
      <c r="CH43" s="26" t="s">
        <v>191</v>
      </c>
      <c r="CI43" s="26" t="s">
        <v>191</v>
      </c>
      <c r="CJ43" s="26" t="s">
        <v>191</v>
      </c>
      <c r="CK43" s="26" t="s">
        <v>191</v>
      </c>
      <c r="CL43" s="26" t="s">
        <v>191</v>
      </c>
      <c r="CM43" s="26" t="s">
        <v>191</v>
      </c>
      <c r="CN43" s="26" t="s">
        <v>191</v>
      </c>
      <c r="CO43" s="26" t="s">
        <v>191</v>
      </c>
      <c r="CP43" s="26" t="s">
        <v>191</v>
      </c>
      <c r="CQ43" s="26" t="s">
        <v>191</v>
      </c>
      <c r="CR43" s="26" t="s">
        <v>191</v>
      </c>
      <c r="CS43" s="26" t="s">
        <v>191</v>
      </c>
      <c r="CT43" s="26" t="s">
        <v>191</v>
      </c>
      <c r="CU43" s="26" t="s">
        <v>191</v>
      </c>
      <c r="CV43" s="26" t="s">
        <v>191</v>
      </c>
      <c r="CW43" s="26" t="s">
        <v>191</v>
      </c>
      <c r="CX43" s="26" t="s">
        <v>191</v>
      </c>
      <c r="CY43" s="26" t="s">
        <v>191</v>
      </c>
      <c r="CZ43" s="26" t="s">
        <v>191</v>
      </c>
      <c r="DA43" s="26" t="s">
        <v>191</v>
      </c>
      <c r="DB43" s="26" t="s">
        <v>191</v>
      </c>
      <c r="DC43" s="26" t="s">
        <v>191</v>
      </c>
      <c r="DD43" s="26" t="s">
        <v>191</v>
      </c>
      <c r="DE43" s="26" t="s">
        <v>191</v>
      </c>
      <c r="DF43" s="26" t="s">
        <v>191</v>
      </c>
      <c r="DG43" s="26" t="s">
        <v>191</v>
      </c>
      <c r="DH43" s="26" t="s">
        <v>191</v>
      </c>
      <c r="DI43" s="26" t="s">
        <v>191</v>
      </c>
      <c r="DJ43" s="26" t="s">
        <v>191</v>
      </c>
      <c r="DK43" s="26" t="s">
        <v>191</v>
      </c>
      <c r="DL43" s="26" t="s">
        <v>191</v>
      </c>
      <c r="DM43" s="26" t="s">
        <v>191</v>
      </c>
      <c r="DN43" s="26" t="s">
        <v>191</v>
      </c>
      <c r="DO43" s="26" t="s">
        <v>191</v>
      </c>
      <c r="DP43" s="26" t="s">
        <v>191</v>
      </c>
      <c r="DQ43" s="26" t="s">
        <v>191</v>
      </c>
      <c r="DR43" s="26" t="s">
        <v>191</v>
      </c>
      <c r="DS43" s="26" t="s">
        <v>191</v>
      </c>
      <c r="DT43" s="26" t="s">
        <v>191</v>
      </c>
      <c r="DU43" s="26" t="s">
        <v>191</v>
      </c>
      <c r="DV43" s="26" t="s">
        <v>191</v>
      </c>
      <c r="DW43" s="26" t="s">
        <v>191</v>
      </c>
      <c r="DX43" s="26" t="s">
        <v>191</v>
      </c>
      <c r="DY43" s="26" t="s">
        <v>191</v>
      </c>
      <c r="DZ43" s="26" t="s">
        <v>191</v>
      </c>
      <c r="EA43" s="26" t="s">
        <v>191</v>
      </c>
      <c r="EB43" s="26" t="s">
        <v>191</v>
      </c>
      <c r="EC43" s="26" t="s">
        <v>191</v>
      </c>
      <c r="ED43" s="26" t="s">
        <v>191</v>
      </c>
      <c r="EE43" s="26" t="s">
        <v>191</v>
      </c>
      <c r="EF43" s="26" t="s">
        <v>191</v>
      </c>
      <c r="EG43" s="26" t="s">
        <v>191</v>
      </c>
      <c r="EH43" s="26" t="s">
        <v>191</v>
      </c>
      <c r="EI43" s="26" t="s">
        <v>191</v>
      </c>
      <c r="EJ43" s="26" t="s">
        <v>191</v>
      </c>
      <c r="EK43" s="26" t="s">
        <v>191</v>
      </c>
      <c r="EL43" s="26" t="s">
        <v>191</v>
      </c>
      <c r="EM43" s="26" t="s">
        <v>191</v>
      </c>
      <c r="EN43" s="26" t="s">
        <v>191</v>
      </c>
      <c r="EO43" s="26" t="s">
        <v>191</v>
      </c>
      <c r="EP43" s="26" t="s">
        <v>191</v>
      </c>
      <c r="EQ43" s="26" t="s">
        <v>191</v>
      </c>
      <c r="ER43" s="26" t="s">
        <v>191</v>
      </c>
      <c r="ES43" s="26" t="s">
        <v>191</v>
      </c>
      <c r="ET43" s="26" t="s">
        <v>191</v>
      </c>
      <c r="EU43" s="26" t="s">
        <v>191</v>
      </c>
      <c r="EV43" s="26" t="s">
        <v>191</v>
      </c>
      <c r="EW43" s="26" t="s">
        <v>191</v>
      </c>
      <c r="EX43" s="26" t="s">
        <v>191</v>
      </c>
      <c r="EY43" s="26" t="s">
        <v>191</v>
      </c>
      <c r="EZ43" s="26" t="s">
        <v>191</v>
      </c>
      <c r="FA43" s="26" t="s">
        <v>191</v>
      </c>
      <c r="FB43" s="26" t="s">
        <v>191</v>
      </c>
      <c r="FC43" s="26" t="s">
        <v>191</v>
      </c>
      <c r="FD43" s="26" t="s">
        <v>191</v>
      </c>
      <c r="FE43" s="26" t="s">
        <v>191</v>
      </c>
      <c r="FF43" s="26" t="s">
        <v>191</v>
      </c>
      <c r="FG43" s="26" t="s">
        <v>191</v>
      </c>
      <c r="FH43" s="26" t="s">
        <v>191</v>
      </c>
      <c r="FI43" s="26" t="s">
        <v>191</v>
      </c>
      <c r="FJ43" s="26" t="s">
        <v>191</v>
      </c>
      <c r="FK43" s="26" t="s">
        <v>191</v>
      </c>
      <c r="FL43" s="26" t="s">
        <v>191</v>
      </c>
      <c r="FM43" s="26" t="s">
        <v>191</v>
      </c>
      <c r="FN43" s="26" t="s">
        <v>191</v>
      </c>
      <c r="FO43" s="26" t="s">
        <v>191</v>
      </c>
      <c r="FP43" s="26" t="s">
        <v>191</v>
      </c>
      <c r="FQ43" s="26" t="s">
        <v>191</v>
      </c>
      <c r="FR43" s="26" t="s">
        <v>191</v>
      </c>
      <c r="FS43" s="26" t="s">
        <v>191</v>
      </c>
      <c r="FT43" s="26" t="s">
        <v>191</v>
      </c>
      <c r="FU43" s="26" t="s">
        <v>191</v>
      </c>
      <c r="FV43" s="26" t="s">
        <v>191</v>
      </c>
      <c r="FW43" s="26" t="s">
        <v>191</v>
      </c>
      <c r="FX43" s="26" t="s">
        <v>191</v>
      </c>
      <c r="FY43" s="26" t="s">
        <v>191</v>
      </c>
      <c r="FZ43" s="26" t="s">
        <v>191</v>
      </c>
      <c r="GA43" s="26" t="s">
        <v>191</v>
      </c>
      <c r="GB43" s="26" t="s">
        <v>191</v>
      </c>
      <c r="GC43" s="26" t="s">
        <v>191</v>
      </c>
      <c r="GD43" s="26" t="s">
        <v>191</v>
      </c>
    </row>
    <row r="44" spans="1:186" s="41" customFormat="1">
      <c r="A44" s="60"/>
      <c r="B44" s="457"/>
      <c r="C44" s="457" t="s">
        <v>87</v>
      </c>
      <c r="D44" s="457" t="s">
        <v>76</v>
      </c>
      <c r="E44" s="457" t="s">
        <v>68</v>
      </c>
      <c r="F44" s="457" t="s">
        <v>79</v>
      </c>
      <c r="G44" s="26">
        <v>27.97</v>
      </c>
      <c r="H44" s="26">
        <v>28.34</v>
      </c>
      <c r="I44" s="26">
        <v>26.79</v>
      </c>
      <c r="J44" s="26">
        <v>25.02</v>
      </c>
      <c r="K44" s="26">
        <v>23.72</v>
      </c>
      <c r="L44" s="26">
        <v>22.82</v>
      </c>
      <c r="M44" s="26">
        <v>24.82</v>
      </c>
      <c r="N44" s="26">
        <v>24.34</v>
      </c>
      <c r="O44" s="26">
        <v>24.6</v>
      </c>
      <c r="P44" s="26">
        <v>25.48</v>
      </c>
      <c r="Q44" s="26">
        <v>25.63</v>
      </c>
      <c r="R44" s="26">
        <v>25.68</v>
      </c>
      <c r="S44" s="26">
        <v>29.3</v>
      </c>
      <c r="T44" s="26">
        <v>29.69</v>
      </c>
      <c r="U44" s="26">
        <v>26.36</v>
      </c>
      <c r="V44" s="26">
        <v>25.77</v>
      </c>
      <c r="W44" s="26">
        <v>24.62</v>
      </c>
      <c r="X44" s="26">
        <v>24.64</v>
      </c>
      <c r="Y44" s="26">
        <v>26.26</v>
      </c>
      <c r="Z44" s="26">
        <v>25.76</v>
      </c>
      <c r="AA44" s="26">
        <v>24.63</v>
      </c>
      <c r="AB44" s="26">
        <v>25.66</v>
      </c>
      <c r="AC44" s="26">
        <v>26.38</v>
      </c>
      <c r="AD44" s="26">
        <v>25.08</v>
      </c>
      <c r="AE44" s="26">
        <v>29.92</v>
      </c>
      <c r="AF44" s="26">
        <v>30.31</v>
      </c>
      <c r="AG44" s="26">
        <v>27.39</v>
      </c>
      <c r="AH44" s="26">
        <v>26.79</v>
      </c>
      <c r="AI44" s="26">
        <v>26</v>
      </c>
      <c r="AJ44" s="26">
        <v>26.13</v>
      </c>
      <c r="AK44" s="26">
        <v>27.67</v>
      </c>
      <c r="AL44" s="26">
        <v>27.13</v>
      </c>
      <c r="AM44" s="26">
        <v>25.78</v>
      </c>
      <c r="AN44" s="26">
        <v>26.78</v>
      </c>
      <c r="AO44" s="26">
        <v>27.55</v>
      </c>
      <c r="AP44" s="26">
        <v>26.16</v>
      </c>
      <c r="AQ44" s="26">
        <v>32.29</v>
      </c>
      <c r="AR44" s="26">
        <v>32.72</v>
      </c>
      <c r="AS44" s="26">
        <v>28.89</v>
      </c>
      <c r="AT44" s="26">
        <v>28.23</v>
      </c>
      <c r="AU44" s="26">
        <v>27.28</v>
      </c>
      <c r="AV44" s="26">
        <v>27.9</v>
      </c>
      <c r="AW44" s="26">
        <v>30.27</v>
      </c>
      <c r="AX44" s="26">
        <v>29.68</v>
      </c>
      <c r="AY44" s="26">
        <v>27.51</v>
      </c>
      <c r="AZ44" s="26">
        <v>28.35</v>
      </c>
      <c r="BA44" s="26">
        <v>29.21</v>
      </c>
      <c r="BB44" s="26">
        <v>28.3</v>
      </c>
      <c r="BC44" s="26">
        <v>33.78</v>
      </c>
      <c r="BD44" s="26">
        <v>34.229999999999997</v>
      </c>
      <c r="BE44" s="26">
        <v>30.54</v>
      </c>
      <c r="BF44" s="26">
        <v>29.84</v>
      </c>
      <c r="BG44" s="26">
        <v>27.99</v>
      </c>
      <c r="BH44" s="26">
        <v>28.41</v>
      </c>
      <c r="BI44" s="26">
        <v>30.39</v>
      </c>
      <c r="BJ44" s="26">
        <v>29.8</v>
      </c>
      <c r="BK44" s="26">
        <v>28.07</v>
      </c>
      <c r="BL44" s="26">
        <v>29.24</v>
      </c>
      <c r="BM44" s="26">
        <v>30.15</v>
      </c>
      <c r="BN44" s="26">
        <v>29.36</v>
      </c>
      <c r="BO44" s="26">
        <v>35.17</v>
      </c>
      <c r="BP44" s="26">
        <v>35.950000000000003</v>
      </c>
      <c r="BQ44" s="26">
        <v>32.72</v>
      </c>
      <c r="BR44" s="26">
        <v>32.4</v>
      </c>
      <c r="BS44" s="26">
        <v>31.26</v>
      </c>
      <c r="BT44" s="26">
        <v>32.200000000000003</v>
      </c>
      <c r="BU44" s="26">
        <v>35.82</v>
      </c>
      <c r="BV44" s="26">
        <v>35.76</v>
      </c>
      <c r="BW44" s="26">
        <v>34.18</v>
      </c>
      <c r="BX44" s="26">
        <v>34.119999999999997</v>
      </c>
      <c r="BY44" s="26">
        <v>36.020000000000003</v>
      </c>
      <c r="BZ44" s="26">
        <v>35.83</v>
      </c>
      <c r="CA44" s="26">
        <v>40.07</v>
      </c>
      <c r="CB44" s="26">
        <v>41.18</v>
      </c>
      <c r="CC44" s="26">
        <v>38.96</v>
      </c>
      <c r="CD44" s="26">
        <v>38.28</v>
      </c>
      <c r="CE44" s="26">
        <v>36.65</v>
      </c>
      <c r="CF44" s="26">
        <v>37.950000000000003</v>
      </c>
      <c r="CG44" s="26">
        <v>45.52</v>
      </c>
      <c r="CH44" s="26">
        <v>45.21</v>
      </c>
      <c r="CI44" s="26">
        <v>41.21</v>
      </c>
      <c r="CJ44" s="26">
        <v>40.71</v>
      </c>
      <c r="CK44" s="26">
        <v>43.59</v>
      </c>
      <c r="CL44" s="26">
        <v>43.11</v>
      </c>
      <c r="CM44" s="26">
        <v>45.61</v>
      </c>
      <c r="CN44" s="26">
        <v>46.32</v>
      </c>
      <c r="CO44" s="26">
        <v>44.54</v>
      </c>
      <c r="CP44" s="26">
        <v>43.28</v>
      </c>
      <c r="CQ44" s="26">
        <v>42.03</v>
      </c>
      <c r="CR44" s="26">
        <v>43.53</v>
      </c>
      <c r="CS44" s="26">
        <v>52.11</v>
      </c>
      <c r="CT44" s="26">
        <v>50.65</v>
      </c>
      <c r="CU44" s="26">
        <v>44.87</v>
      </c>
      <c r="CV44" s="26">
        <v>44.13</v>
      </c>
      <c r="CW44" s="26">
        <v>45.79</v>
      </c>
      <c r="CX44" s="26">
        <v>44.97</v>
      </c>
      <c r="CY44" s="26">
        <v>48.36</v>
      </c>
      <c r="CZ44" s="26">
        <v>48.39</v>
      </c>
      <c r="DA44" s="26">
        <v>46.46</v>
      </c>
      <c r="DB44" s="26">
        <v>45.96</v>
      </c>
      <c r="DC44" s="26">
        <v>43.87</v>
      </c>
      <c r="DD44" s="26">
        <v>45.6</v>
      </c>
      <c r="DE44" s="26">
        <v>54.7</v>
      </c>
      <c r="DF44" s="26">
        <v>52.13</v>
      </c>
      <c r="DG44" s="26">
        <v>45.79</v>
      </c>
      <c r="DH44" s="26">
        <v>45.6</v>
      </c>
      <c r="DI44" s="26">
        <v>47.89</v>
      </c>
      <c r="DJ44" s="26">
        <v>46.5</v>
      </c>
      <c r="DK44" s="26">
        <v>49.57</v>
      </c>
      <c r="DL44" s="26">
        <v>49.46</v>
      </c>
      <c r="DM44" s="26">
        <v>47.8</v>
      </c>
      <c r="DN44" s="26">
        <v>47.02</v>
      </c>
      <c r="DO44" s="26">
        <v>44.8</v>
      </c>
      <c r="DP44" s="26">
        <v>46.64</v>
      </c>
      <c r="DQ44" s="26">
        <v>55.51</v>
      </c>
      <c r="DR44" s="26">
        <v>51.7</v>
      </c>
      <c r="DS44" s="26">
        <v>47.05</v>
      </c>
      <c r="DT44" s="26">
        <v>47.49</v>
      </c>
      <c r="DU44" s="26">
        <v>49.54</v>
      </c>
      <c r="DV44" s="26">
        <v>48.41</v>
      </c>
      <c r="DW44" s="26">
        <v>50.99</v>
      </c>
      <c r="DX44" s="26">
        <v>50.46</v>
      </c>
      <c r="DY44" s="26">
        <v>49.23</v>
      </c>
      <c r="DZ44" s="26">
        <v>48.89</v>
      </c>
      <c r="EA44" s="26">
        <v>46.55</v>
      </c>
      <c r="EB44" s="26">
        <v>47.22</v>
      </c>
      <c r="EC44" s="26">
        <v>55.34</v>
      </c>
      <c r="ED44" s="26">
        <v>51.95</v>
      </c>
      <c r="EE44" s="26">
        <v>48.79</v>
      </c>
      <c r="EF44" s="26">
        <v>47.83</v>
      </c>
      <c r="EG44" s="26">
        <v>49.88</v>
      </c>
      <c r="EH44" s="26">
        <v>49.1</v>
      </c>
      <c r="EI44" s="26">
        <v>51.36</v>
      </c>
      <c r="EJ44" s="26">
        <v>51.51</v>
      </c>
      <c r="EK44" s="26">
        <v>50.52</v>
      </c>
      <c r="EL44" s="26">
        <v>49.71</v>
      </c>
      <c r="EM44" s="26">
        <v>47.94</v>
      </c>
      <c r="EN44" s="26">
        <v>47.42</v>
      </c>
      <c r="EO44" s="26">
        <v>56.08</v>
      </c>
      <c r="EP44" s="26">
        <v>55.08</v>
      </c>
      <c r="EQ44" s="26">
        <v>50.43</v>
      </c>
      <c r="ER44" s="26">
        <v>49.49</v>
      </c>
      <c r="ES44" s="26">
        <v>51.22</v>
      </c>
      <c r="ET44" s="26">
        <v>50.58</v>
      </c>
      <c r="EU44" s="26">
        <v>53.82</v>
      </c>
      <c r="EV44" s="26">
        <v>53.65</v>
      </c>
      <c r="EW44" s="26">
        <v>52.34</v>
      </c>
      <c r="EX44" s="26">
        <v>51.56</v>
      </c>
      <c r="EY44" s="26">
        <v>50.48</v>
      </c>
      <c r="EZ44" s="26">
        <v>49.7</v>
      </c>
      <c r="FA44" s="26">
        <v>58.12</v>
      </c>
      <c r="FB44" s="26">
        <v>56.84</v>
      </c>
      <c r="FC44" s="26">
        <v>52.16</v>
      </c>
      <c r="FD44" s="26">
        <v>52.15</v>
      </c>
      <c r="FE44" s="26">
        <v>53.72</v>
      </c>
      <c r="FF44" s="26">
        <v>52.67</v>
      </c>
      <c r="FG44" s="26">
        <v>57.35</v>
      </c>
      <c r="FH44" s="26">
        <v>57.37</v>
      </c>
      <c r="FI44" s="26">
        <v>56.71</v>
      </c>
      <c r="FJ44" s="26">
        <v>55.79</v>
      </c>
      <c r="FK44" s="26">
        <v>54.58</v>
      </c>
      <c r="FL44" s="26">
        <v>53.85</v>
      </c>
      <c r="FM44" s="26">
        <v>61.83</v>
      </c>
      <c r="FN44" s="26">
        <v>60.82</v>
      </c>
      <c r="FO44" s="26">
        <v>56.72</v>
      </c>
      <c r="FP44" s="26">
        <v>57.16</v>
      </c>
      <c r="FQ44" s="26">
        <v>58.01</v>
      </c>
      <c r="FR44" s="26">
        <v>56.69</v>
      </c>
      <c r="FS44" s="26">
        <v>60.84</v>
      </c>
      <c r="FT44" s="26">
        <v>60.73</v>
      </c>
      <c r="FU44" s="26">
        <v>60.2</v>
      </c>
      <c r="FV44" s="26">
        <v>58.54</v>
      </c>
      <c r="FW44" s="26">
        <v>57.57</v>
      </c>
      <c r="FX44" s="26">
        <v>56.93</v>
      </c>
      <c r="FY44" s="26">
        <v>64.930000000000007</v>
      </c>
      <c r="FZ44" s="26">
        <v>62.92</v>
      </c>
      <c r="GA44" s="26">
        <v>59.35</v>
      </c>
      <c r="GB44" s="26">
        <v>60.16</v>
      </c>
      <c r="GC44" s="26">
        <v>61.4</v>
      </c>
      <c r="GD44" s="26">
        <v>59.82</v>
      </c>
    </row>
    <row r="45" spans="1:186" s="41" customFormat="1">
      <c r="A45" s="60"/>
      <c r="B45" s="457"/>
      <c r="C45" s="457"/>
      <c r="D45" s="457"/>
      <c r="E45" s="457"/>
      <c r="F45" s="457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</row>
    <row r="46" spans="1:186" s="41" customFormat="1">
      <c r="A46" s="60"/>
      <c r="B46" s="457"/>
      <c r="C46" s="457" t="s">
        <v>88</v>
      </c>
      <c r="D46" s="457" t="s">
        <v>76</v>
      </c>
      <c r="E46" s="457" t="s">
        <v>68</v>
      </c>
      <c r="F46" s="457" t="s">
        <v>77</v>
      </c>
      <c r="G46" s="26" t="s">
        <v>191</v>
      </c>
      <c r="H46" s="26" t="s">
        <v>191</v>
      </c>
      <c r="I46" s="26" t="s">
        <v>191</v>
      </c>
      <c r="J46" s="26" t="s">
        <v>191</v>
      </c>
      <c r="K46" s="26" t="s">
        <v>191</v>
      </c>
      <c r="L46" s="26" t="s">
        <v>191</v>
      </c>
      <c r="M46" s="26" t="s">
        <v>191</v>
      </c>
      <c r="N46" s="26" t="s">
        <v>191</v>
      </c>
      <c r="O46" s="26" t="s">
        <v>191</v>
      </c>
      <c r="P46" s="26" t="s">
        <v>191</v>
      </c>
      <c r="Q46" s="26" t="s">
        <v>191</v>
      </c>
      <c r="R46" s="26" t="s">
        <v>191</v>
      </c>
      <c r="S46" s="26" t="s">
        <v>191</v>
      </c>
      <c r="T46" s="26" t="s">
        <v>191</v>
      </c>
      <c r="U46" s="26" t="s">
        <v>191</v>
      </c>
      <c r="V46" s="26" t="s">
        <v>191</v>
      </c>
      <c r="W46" s="26" t="s">
        <v>191</v>
      </c>
      <c r="X46" s="26" t="s">
        <v>191</v>
      </c>
      <c r="Y46" s="26" t="s">
        <v>191</v>
      </c>
      <c r="Z46" s="26" t="s">
        <v>191</v>
      </c>
      <c r="AA46" s="26" t="s">
        <v>191</v>
      </c>
      <c r="AB46" s="26" t="s">
        <v>191</v>
      </c>
      <c r="AC46" s="26" t="s">
        <v>191</v>
      </c>
      <c r="AD46" s="26" t="s">
        <v>191</v>
      </c>
      <c r="AE46" s="26" t="s">
        <v>191</v>
      </c>
      <c r="AF46" s="26" t="s">
        <v>191</v>
      </c>
      <c r="AG46" s="26" t="s">
        <v>191</v>
      </c>
      <c r="AH46" s="26" t="s">
        <v>191</v>
      </c>
      <c r="AI46" s="26" t="s">
        <v>191</v>
      </c>
      <c r="AJ46" s="26" t="s">
        <v>191</v>
      </c>
      <c r="AK46" s="26" t="s">
        <v>191</v>
      </c>
      <c r="AL46" s="26" t="s">
        <v>191</v>
      </c>
      <c r="AM46" s="26" t="s">
        <v>191</v>
      </c>
      <c r="AN46" s="26" t="s">
        <v>191</v>
      </c>
      <c r="AO46" s="26" t="s">
        <v>191</v>
      </c>
      <c r="AP46" s="26" t="s">
        <v>191</v>
      </c>
      <c r="AQ46" s="26" t="s">
        <v>191</v>
      </c>
      <c r="AR46" s="26" t="s">
        <v>191</v>
      </c>
      <c r="AS46" s="26" t="s">
        <v>191</v>
      </c>
      <c r="AT46" s="26" t="s">
        <v>191</v>
      </c>
      <c r="AU46" s="26" t="s">
        <v>191</v>
      </c>
      <c r="AV46" s="26" t="s">
        <v>191</v>
      </c>
      <c r="AW46" s="26" t="s">
        <v>191</v>
      </c>
      <c r="AX46" s="26" t="s">
        <v>191</v>
      </c>
      <c r="AY46" s="26" t="s">
        <v>191</v>
      </c>
      <c r="AZ46" s="26" t="s">
        <v>191</v>
      </c>
      <c r="BA46" s="26" t="s">
        <v>191</v>
      </c>
      <c r="BB46" s="26" t="s">
        <v>191</v>
      </c>
      <c r="BC46" s="26" t="s">
        <v>191</v>
      </c>
      <c r="BD46" s="26" t="s">
        <v>191</v>
      </c>
      <c r="BE46" s="26" t="s">
        <v>191</v>
      </c>
      <c r="BF46" s="26" t="s">
        <v>191</v>
      </c>
      <c r="BG46" s="26" t="s">
        <v>191</v>
      </c>
      <c r="BH46" s="26" t="s">
        <v>191</v>
      </c>
      <c r="BI46" s="26" t="s">
        <v>191</v>
      </c>
      <c r="BJ46" s="26" t="s">
        <v>191</v>
      </c>
      <c r="BK46" s="26" t="s">
        <v>191</v>
      </c>
      <c r="BL46" s="26" t="s">
        <v>191</v>
      </c>
      <c r="BM46" s="26" t="s">
        <v>191</v>
      </c>
      <c r="BN46" s="26" t="s">
        <v>191</v>
      </c>
      <c r="BO46" s="26" t="s">
        <v>191</v>
      </c>
      <c r="BP46" s="26" t="s">
        <v>191</v>
      </c>
      <c r="BQ46" s="26" t="s">
        <v>191</v>
      </c>
      <c r="BR46" s="26" t="s">
        <v>191</v>
      </c>
      <c r="BS46" s="26" t="s">
        <v>191</v>
      </c>
      <c r="BT46" s="26" t="s">
        <v>191</v>
      </c>
      <c r="BU46" s="26" t="s">
        <v>191</v>
      </c>
      <c r="BV46" s="26" t="s">
        <v>191</v>
      </c>
      <c r="BW46" s="26" t="s">
        <v>191</v>
      </c>
      <c r="BX46" s="26" t="s">
        <v>191</v>
      </c>
      <c r="BY46" s="26" t="s">
        <v>191</v>
      </c>
      <c r="BZ46" s="26" t="s">
        <v>191</v>
      </c>
      <c r="CA46" s="26" t="s">
        <v>191</v>
      </c>
      <c r="CB46" s="26" t="s">
        <v>191</v>
      </c>
      <c r="CC46" s="26" t="s">
        <v>191</v>
      </c>
      <c r="CD46" s="26" t="s">
        <v>191</v>
      </c>
      <c r="CE46" s="26" t="s">
        <v>191</v>
      </c>
      <c r="CF46" s="26" t="s">
        <v>191</v>
      </c>
      <c r="CG46" s="26" t="s">
        <v>191</v>
      </c>
      <c r="CH46" s="26" t="s">
        <v>191</v>
      </c>
      <c r="CI46" s="26" t="s">
        <v>191</v>
      </c>
      <c r="CJ46" s="26" t="s">
        <v>191</v>
      </c>
      <c r="CK46" s="26" t="s">
        <v>191</v>
      </c>
      <c r="CL46" s="26" t="s">
        <v>191</v>
      </c>
      <c r="CM46" s="26" t="s">
        <v>191</v>
      </c>
      <c r="CN46" s="26" t="s">
        <v>191</v>
      </c>
      <c r="CO46" s="26" t="s">
        <v>191</v>
      </c>
      <c r="CP46" s="26" t="s">
        <v>191</v>
      </c>
      <c r="CQ46" s="26" t="s">
        <v>191</v>
      </c>
      <c r="CR46" s="26" t="s">
        <v>191</v>
      </c>
      <c r="CS46" s="26" t="s">
        <v>191</v>
      </c>
      <c r="CT46" s="26" t="s">
        <v>191</v>
      </c>
      <c r="CU46" s="26" t="s">
        <v>191</v>
      </c>
      <c r="CV46" s="26" t="s">
        <v>191</v>
      </c>
      <c r="CW46" s="26" t="s">
        <v>191</v>
      </c>
      <c r="CX46" s="26" t="s">
        <v>191</v>
      </c>
      <c r="CY46" s="26" t="s">
        <v>191</v>
      </c>
      <c r="CZ46" s="26" t="s">
        <v>191</v>
      </c>
      <c r="DA46" s="26" t="s">
        <v>191</v>
      </c>
      <c r="DB46" s="26" t="s">
        <v>191</v>
      </c>
      <c r="DC46" s="26" t="s">
        <v>191</v>
      </c>
      <c r="DD46" s="26" t="s">
        <v>191</v>
      </c>
      <c r="DE46" s="26" t="s">
        <v>191</v>
      </c>
      <c r="DF46" s="26" t="s">
        <v>191</v>
      </c>
      <c r="DG46" s="26" t="s">
        <v>191</v>
      </c>
      <c r="DH46" s="26" t="s">
        <v>191</v>
      </c>
      <c r="DI46" s="26" t="s">
        <v>191</v>
      </c>
      <c r="DJ46" s="26" t="s">
        <v>191</v>
      </c>
      <c r="DK46" s="26" t="s">
        <v>191</v>
      </c>
      <c r="DL46" s="26" t="s">
        <v>191</v>
      </c>
      <c r="DM46" s="26" t="s">
        <v>191</v>
      </c>
      <c r="DN46" s="26" t="s">
        <v>191</v>
      </c>
      <c r="DO46" s="26" t="s">
        <v>191</v>
      </c>
      <c r="DP46" s="26" t="s">
        <v>191</v>
      </c>
      <c r="DQ46" s="26" t="s">
        <v>191</v>
      </c>
      <c r="DR46" s="26" t="s">
        <v>191</v>
      </c>
      <c r="DS46" s="26" t="s">
        <v>191</v>
      </c>
      <c r="DT46" s="26" t="s">
        <v>191</v>
      </c>
      <c r="DU46" s="26" t="s">
        <v>191</v>
      </c>
      <c r="DV46" s="26" t="s">
        <v>191</v>
      </c>
      <c r="DW46" s="26" t="s">
        <v>191</v>
      </c>
      <c r="DX46" s="26" t="s">
        <v>191</v>
      </c>
      <c r="DY46" s="26" t="s">
        <v>191</v>
      </c>
      <c r="DZ46" s="26" t="s">
        <v>191</v>
      </c>
      <c r="EA46" s="26" t="s">
        <v>191</v>
      </c>
      <c r="EB46" s="26" t="s">
        <v>191</v>
      </c>
      <c r="EC46" s="26" t="s">
        <v>191</v>
      </c>
      <c r="ED46" s="26" t="s">
        <v>191</v>
      </c>
      <c r="EE46" s="26" t="s">
        <v>191</v>
      </c>
      <c r="EF46" s="26" t="s">
        <v>191</v>
      </c>
      <c r="EG46" s="26" t="s">
        <v>191</v>
      </c>
      <c r="EH46" s="26" t="s">
        <v>191</v>
      </c>
      <c r="EI46" s="26" t="s">
        <v>191</v>
      </c>
      <c r="EJ46" s="26" t="s">
        <v>191</v>
      </c>
      <c r="EK46" s="26" t="s">
        <v>191</v>
      </c>
      <c r="EL46" s="26" t="s">
        <v>191</v>
      </c>
      <c r="EM46" s="26" t="s">
        <v>191</v>
      </c>
      <c r="EN46" s="26" t="s">
        <v>191</v>
      </c>
      <c r="EO46" s="26" t="s">
        <v>191</v>
      </c>
      <c r="EP46" s="26" t="s">
        <v>191</v>
      </c>
      <c r="EQ46" s="26" t="s">
        <v>191</v>
      </c>
      <c r="ER46" s="26" t="s">
        <v>191</v>
      </c>
      <c r="ES46" s="26" t="s">
        <v>191</v>
      </c>
      <c r="ET46" s="26" t="s">
        <v>191</v>
      </c>
      <c r="EU46" s="26" t="s">
        <v>191</v>
      </c>
      <c r="EV46" s="26" t="s">
        <v>191</v>
      </c>
      <c r="EW46" s="26" t="s">
        <v>191</v>
      </c>
      <c r="EX46" s="26" t="s">
        <v>191</v>
      </c>
      <c r="EY46" s="26" t="s">
        <v>191</v>
      </c>
      <c r="EZ46" s="26" t="s">
        <v>191</v>
      </c>
      <c r="FA46" s="26" t="s">
        <v>191</v>
      </c>
      <c r="FB46" s="26" t="s">
        <v>191</v>
      </c>
      <c r="FC46" s="26" t="s">
        <v>191</v>
      </c>
      <c r="FD46" s="26" t="s">
        <v>191</v>
      </c>
      <c r="FE46" s="26" t="s">
        <v>191</v>
      </c>
      <c r="FF46" s="26" t="s">
        <v>191</v>
      </c>
      <c r="FG46" s="26" t="s">
        <v>191</v>
      </c>
      <c r="FH46" s="26" t="s">
        <v>191</v>
      </c>
      <c r="FI46" s="26" t="s">
        <v>191</v>
      </c>
      <c r="FJ46" s="26" t="s">
        <v>191</v>
      </c>
      <c r="FK46" s="26" t="s">
        <v>191</v>
      </c>
      <c r="FL46" s="26" t="s">
        <v>191</v>
      </c>
      <c r="FM46" s="26" t="s">
        <v>191</v>
      </c>
      <c r="FN46" s="26" t="s">
        <v>191</v>
      </c>
      <c r="FO46" s="26" t="s">
        <v>191</v>
      </c>
      <c r="FP46" s="26" t="s">
        <v>191</v>
      </c>
      <c r="FQ46" s="26" t="s">
        <v>191</v>
      </c>
      <c r="FR46" s="26" t="s">
        <v>191</v>
      </c>
      <c r="FS46" s="26" t="s">
        <v>191</v>
      </c>
      <c r="FT46" s="26" t="s">
        <v>191</v>
      </c>
      <c r="FU46" s="26" t="s">
        <v>191</v>
      </c>
      <c r="FV46" s="26" t="s">
        <v>191</v>
      </c>
      <c r="FW46" s="26" t="s">
        <v>191</v>
      </c>
      <c r="FX46" s="26" t="s">
        <v>191</v>
      </c>
      <c r="FY46" s="26" t="s">
        <v>191</v>
      </c>
      <c r="FZ46" s="26" t="s">
        <v>191</v>
      </c>
      <c r="GA46" s="26" t="s">
        <v>191</v>
      </c>
      <c r="GB46" s="26" t="s">
        <v>191</v>
      </c>
      <c r="GC46" s="26" t="s">
        <v>191</v>
      </c>
      <c r="GD46" s="26" t="s">
        <v>191</v>
      </c>
    </row>
    <row r="47" spans="1:186" s="41" customFormat="1">
      <c r="A47" s="60"/>
      <c r="B47" s="457"/>
      <c r="C47" s="457" t="s">
        <v>88</v>
      </c>
      <c r="D47" s="457" t="s">
        <v>76</v>
      </c>
      <c r="E47" s="457" t="s">
        <v>68</v>
      </c>
      <c r="F47" s="457" t="s">
        <v>78</v>
      </c>
      <c r="G47" s="26" t="s">
        <v>191</v>
      </c>
      <c r="H47" s="26" t="s">
        <v>191</v>
      </c>
      <c r="I47" s="26" t="s">
        <v>191</v>
      </c>
      <c r="J47" s="26" t="s">
        <v>191</v>
      </c>
      <c r="K47" s="26" t="s">
        <v>191</v>
      </c>
      <c r="L47" s="26" t="s">
        <v>191</v>
      </c>
      <c r="M47" s="26" t="s">
        <v>191</v>
      </c>
      <c r="N47" s="26" t="s">
        <v>191</v>
      </c>
      <c r="O47" s="26" t="s">
        <v>191</v>
      </c>
      <c r="P47" s="26" t="s">
        <v>191</v>
      </c>
      <c r="Q47" s="26" t="s">
        <v>191</v>
      </c>
      <c r="R47" s="26" t="s">
        <v>191</v>
      </c>
      <c r="S47" s="26" t="s">
        <v>191</v>
      </c>
      <c r="T47" s="26" t="s">
        <v>191</v>
      </c>
      <c r="U47" s="26" t="s">
        <v>191</v>
      </c>
      <c r="V47" s="26" t="s">
        <v>191</v>
      </c>
      <c r="W47" s="26" t="s">
        <v>191</v>
      </c>
      <c r="X47" s="26" t="s">
        <v>191</v>
      </c>
      <c r="Y47" s="26" t="s">
        <v>191</v>
      </c>
      <c r="Z47" s="26" t="s">
        <v>191</v>
      </c>
      <c r="AA47" s="26" t="s">
        <v>191</v>
      </c>
      <c r="AB47" s="26" t="s">
        <v>191</v>
      </c>
      <c r="AC47" s="26" t="s">
        <v>191</v>
      </c>
      <c r="AD47" s="26" t="s">
        <v>191</v>
      </c>
      <c r="AE47" s="26" t="s">
        <v>191</v>
      </c>
      <c r="AF47" s="26" t="s">
        <v>191</v>
      </c>
      <c r="AG47" s="26" t="s">
        <v>191</v>
      </c>
      <c r="AH47" s="26" t="s">
        <v>191</v>
      </c>
      <c r="AI47" s="26" t="s">
        <v>191</v>
      </c>
      <c r="AJ47" s="26" t="s">
        <v>191</v>
      </c>
      <c r="AK47" s="26" t="s">
        <v>191</v>
      </c>
      <c r="AL47" s="26" t="s">
        <v>191</v>
      </c>
      <c r="AM47" s="26" t="s">
        <v>191</v>
      </c>
      <c r="AN47" s="26" t="s">
        <v>191</v>
      </c>
      <c r="AO47" s="26" t="s">
        <v>191</v>
      </c>
      <c r="AP47" s="26" t="s">
        <v>191</v>
      </c>
      <c r="AQ47" s="26" t="s">
        <v>191</v>
      </c>
      <c r="AR47" s="26" t="s">
        <v>191</v>
      </c>
      <c r="AS47" s="26" t="s">
        <v>191</v>
      </c>
      <c r="AT47" s="26" t="s">
        <v>191</v>
      </c>
      <c r="AU47" s="26" t="s">
        <v>191</v>
      </c>
      <c r="AV47" s="26" t="s">
        <v>191</v>
      </c>
      <c r="AW47" s="26" t="s">
        <v>191</v>
      </c>
      <c r="AX47" s="26" t="s">
        <v>191</v>
      </c>
      <c r="AY47" s="26" t="s">
        <v>191</v>
      </c>
      <c r="AZ47" s="26" t="s">
        <v>191</v>
      </c>
      <c r="BA47" s="26" t="s">
        <v>191</v>
      </c>
      <c r="BB47" s="26" t="s">
        <v>191</v>
      </c>
      <c r="BC47" s="26" t="s">
        <v>191</v>
      </c>
      <c r="BD47" s="26" t="s">
        <v>191</v>
      </c>
      <c r="BE47" s="26" t="s">
        <v>191</v>
      </c>
      <c r="BF47" s="26" t="s">
        <v>191</v>
      </c>
      <c r="BG47" s="26" t="s">
        <v>191</v>
      </c>
      <c r="BH47" s="26" t="s">
        <v>191</v>
      </c>
      <c r="BI47" s="26" t="s">
        <v>191</v>
      </c>
      <c r="BJ47" s="26" t="s">
        <v>191</v>
      </c>
      <c r="BK47" s="26" t="s">
        <v>191</v>
      </c>
      <c r="BL47" s="26" t="s">
        <v>191</v>
      </c>
      <c r="BM47" s="26" t="s">
        <v>191</v>
      </c>
      <c r="BN47" s="26" t="s">
        <v>191</v>
      </c>
      <c r="BO47" s="26" t="s">
        <v>191</v>
      </c>
      <c r="BP47" s="26" t="s">
        <v>191</v>
      </c>
      <c r="BQ47" s="26" t="s">
        <v>191</v>
      </c>
      <c r="BR47" s="26" t="s">
        <v>191</v>
      </c>
      <c r="BS47" s="26" t="s">
        <v>191</v>
      </c>
      <c r="BT47" s="26" t="s">
        <v>191</v>
      </c>
      <c r="BU47" s="26" t="s">
        <v>191</v>
      </c>
      <c r="BV47" s="26" t="s">
        <v>191</v>
      </c>
      <c r="BW47" s="26" t="s">
        <v>191</v>
      </c>
      <c r="BX47" s="26" t="s">
        <v>191</v>
      </c>
      <c r="BY47" s="26" t="s">
        <v>191</v>
      </c>
      <c r="BZ47" s="26" t="s">
        <v>191</v>
      </c>
      <c r="CA47" s="26" t="s">
        <v>191</v>
      </c>
      <c r="CB47" s="26" t="s">
        <v>191</v>
      </c>
      <c r="CC47" s="26" t="s">
        <v>191</v>
      </c>
      <c r="CD47" s="26" t="s">
        <v>191</v>
      </c>
      <c r="CE47" s="26" t="s">
        <v>191</v>
      </c>
      <c r="CF47" s="26" t="s">
        <v>191</v>
      </c>
      <c r="CG47" s="26" t="s">
        <v>191</v>
      </c>
      <c r="CH47" s="26" t="s">
        <v>191</v>
      </c>
      <c r="CI47" s="26" t="s">
        <v>191</v>
      </c>
      <c r="CJ47" s="26" t="s">
        <v>191</v>
      </c>
      <c r="CK47" s="26" t="s">
        <v>191</v>
      </c>
      <c r="CL47" s="26" t="s">
        <v>191</v>
      </c>
      <c r="CM47" s="26" t="s">
        <v>191</v>
      </c>
      <c r="CN47" s="26" t="s">
        <v>191</v>
      </c>
      <c r="CO47" s="26" t="s">
        <v>191</v>
      </c>
      <c r="CP47" s="26" t="s">
        <v>191</v>
      </c>
      <c r="CQ47" s="26" t="s">
        <v>191</v>
      </c>
      <c r="CR47" s="26" t="s">
        <v>191</v>
      </c>
      <c r="CS47" s="26" t="s">
        <v>191</v>
      </c>
      <c r="CT47" s="26" t="s">
        <v>191</v>
      </c>
      <c r="CU47" s="26" t="s">
        <v>191</v>
      </c>
      <c r="CV47" s="26" t="s">
        <v>191</v>
      </c>
      <c r="CW47" s="26" t="s">
        <v>191</v>
      </c>
      <c r="CX47" s="26" t="s">
        <v>191</v>
      </c>
      <c r="CY47" s="26" t="s">
        <v>191</v>
      </c>
      <c r="CZ47" s="26" t="s">
        <v>191</v>
      </c>
      <c r="DA47" s="26" t="s">
        <v>191</v>
      </c>
      <c r="DB47" s="26" t="s">
        <v>191</v>
      </c>
      <c r="DC47" s="26" t="s">
        <v>191</v>
      </c>
      <c r="DD47" s="26" t="s">
        <v>191</v>
      </c>
      <c r="DE47" s="26" t="s">
        <v>191</v>
      </c>
      <c r="DF47" s="26" t="s">
        <v>191</v>
      </c>
      <c r="DG47" s="26" t="s">
        <v>191</v>
      </c>
      <c r="DH47" s="26" t="s">
        <v>191</v>
      </c>
      <c r="DI47" s="26" t="s">
        <v>191</v>
      </c>
      <c r="DJ47" s="26" t="s">
        <v>191</v>
      </c>
      <c r="DK47" s="26" t="s">
        <v>191</v>
      </c>
      <c r="DL47" s="26" t="s">
        <v>191</v>
      </c>
      <c r="DM47" s="26" t="s">
        <v>191</v>
      </c>
      <c r="DN47" s="26" t="s">
        <v>191</v>
      </c>
      <c r="DO47" s="26" t="s">
        <v>191</v>
      </c>
      <c r="DP47" s="26" t="s">
        <v>191</v>
      </c>
      <c r="DQ47" s="26" t="s">
        <v>191</v>
      </c>
      <c r="DR47" s="26" t="s">
        <v>191</v>
      </c>
      <c r="DS47" s="26" t="s">
        <v>191</v>
      </c>
      <c r="DT47" s="26" t="s">
        <v>191</v>
      </c>
      <c r="DU47" s="26" t="s">
        <v>191</v>
      </c>
      <c r="DV47" s="26" t="s">
        <v>191</v>
      </c>
      <c r="DW47" s="26" t="s">
        <v>191</v>
      </c>
      <c r="DX47" s="26" t="s">
        <v>191</v>
      </c>
      <c r="DY47" s="26" t="s">
        <v>191</v>
      </c>
      <c r="DZ47" s="26" t="s">
        <v>191</v>
      </c>
      <c r="EA47" s="26" t="s">
        <v>191</v>
      </c>
      <c r="EB47" s="26" t="s">
        <v>191</v>
      </c>
      <c r="EC47" s="26" t="s">
        <v>191</v>
      </c>
      <c r="ED47" s="26" t="s">
        <v>191</v>
      </c>
      <c r="EE47" s="26" t="s">
        <v>191</v>
      </c>
      <c r="EF47" s="26" t="s">
        <v>191</v>
      </c>
      <c r="EG47" s="26" t="s">
        <v>191</v>
      </c>
      <c r="EH47" s="26" t="s">
        <v>191</v>
      </c>
      <c r="EI47" s="26" t="s">
        <v>191</v>
      </c>
      <c r="EJ47" s="26" t="s">
        <v>191</v>
      </c>
      <c r="EK47" s="26" t="s">
        <v>191</v>
      </c>
      <c r="EL47" s="26" t="s">
        <v>191</v>
      </c>
      <c r="EM47" s="26" t="s">
        <v>191</v>
      </c>
      <c r="EN47" s="26" t="s">
        <v>191</v>
      </c>
      <c r="EO47" s="26" t="s">
        <v>191</v>
      </c>
      <c r="EP47" s="26" t="s">
        <v>191</v>
      </c>
      <c r="EQ47" s="26" t="s">
        <v>191</v>
      </c>
      <c r="ER47" s="26" t="s">
        <v>191</v>
      </c>
      <c r="ES47" s="26" t="s">
        <v>191</v>
      </c>
      <c r="ET47" s="26" t="s">
        <v>191</v>
      </c>
      <c r="EU47" s="26" t="s">
        <v>191</v>
      </c>
      <c r="EV47" s="26" t="s">
        <v>191</v>
      </c>
      <c r="EW47" s="26" t="s">
        <v>191</v>
      </c>
      <c r="EX47" s="26" t="s">
        <v>191</v>
      </c>
      <c r="EY47" s="26" t="s">
        <v>191</v>
      </c>
      <c r="EZ47" s="26" t="s">
        <v>191</v>
      </c>
      <c r="FA47" s="26" t="s">
        <v>191</v>
      </c>
      <c r="FB47" s="26" t="s">
        <v>191</v>
      </c>
      <c r="FC47" s="26" t="s">
        <v>191</v>
      </c>
      <c r="FD47" s="26" t="s">
        <v>191</v>
      </c>
      <c r="FE47" s="26" t="s">
        <v>191</v>
      </c>
      <c r="FF47" s="26" t="s">
        <v>191</v>
      </c>
      <c r="FG47" s="26" t="s">
        <v>191</v>
      </c>
      <c r="FH47" s="26" t="s">
        <v>191</v>
      </c>
      <c r="FI47" s="26" t="s">
        <v>191</v>
      </c>
      <c r="FJ47" s="26" t="s">
        <v>191</v>
      </c>
      <c r="FK47" s="26" t="s">
        <v>191</v>
      </c>
      <c r="FL47" s="26" t="s">
        <v>191</v>
      </c>
      <c r="FM47" s="26" t="s">
        <v>191</v>
      </c>
      <c r="FN47" s="26" t="s">
        <v>191</v>
      </c>
      <c r="FO47" s="26" t="s">
        <v>191</v>
      </c>
      <c r="FP47" s="26" t="s">
        <v>191</v>
      </c>
      <c r="FQ47" s="26" t="s">
        <v>191</v>
      </c>
      <c r="FR47" s="26" t="s">
        <v>191</v>
      </c>
      <c r="FS47" s="26" t="s">
        <v>191</v>
      </c>
      <c r="FT47" s="26" t="s">
        <v>191</v>
      </c>
      <c r="FU47" s="26" t="s">
        <v>191</v>
      </c>
      <c r="FV47" s="26" t="s">
        <v>191</v>
      </c>
      <c r="FW47" s="26" t="s">
        <v>191</v>
      </c>
      <c r="FX47" s="26" t="s">
        <v>191</v>
      </c>
      <c r="FY47" s="26" t="s">
        <v>191</v>
      </c>
      <c r="FZ47" s="26" t="s">
        <v>191</v>
      </c>
      <c r="GA47" s="26" t="s">
        <v>191</v>
      </c>
      <c r="GB47" s="26" t="s">
        <v>191</v>
      </c>
      <c r="GC47" s="26" t="s">
        <v>191</v>
      </c>
      <c r="GD47" s="26" t="s">
        <v>191</v>
      </c>
    </row>
    <row r="48" spans="1:186" s="41" customFormat="1">
      <c r="A48" s="60"/>
      <c r="B48" s="457"/>
      <c r="C48" s="457" t="s">
        <v>88</v>
      </c>
      <c r="D48" s="457" t="s">
        <v>76</v>
      </c>
      <c r="E48" s="457" t="s">
        <v>68</v>
      </c>
      <c r="F48" s="457" t="s">
        <v>79</v>
      </c>
      <c r="G48" s="26">
        <v>38.159999999999997</v>
      </c>
      <c r="H48" s="26">
        <v>35.19</v>
      </c>
      <c r="I48" s="26">
        <v>33.840000000000003</v>
      </c>
      <c r="J48" s="26">
        <v>34.79</v>
      </c>
      <c r="K48" s="26">
        <v>35.4</v>
      </c>
      <c r="L48" s="26">
        <v>36.47</v>
      </c>
      <c r="M48" s="26">
        <v>45.83</v>
      </c>
      <c r="N48" s="26">
        <v>40.46</v>
      </c>
      <c r="O48" s="26">
        <v>36.51</v>
      </c>
      <c r="P48" s="26">
        <v>33.86</v>
      </c>
      <c r="Q48" s="26">
        <v>34.520000000000003</v>
      </c>
      <c r="R48" s="26">
        <v>36.299999999999997</v>
      </c>
      <c r="S48" s="26">
        <v>41.16</v>
      </c>
      <c r="T48" s="26">
        <v>39.08</v>
      </c>
      <c r="U48" s="26">
        <v>36.979999999999997</v>
      </c>
      <c r="V48" s="26">
        <v>37.39</v>
      </c>
      <c r="W48" s="26">
        <v>37.590000000000003</v>
      </c>
      <c r="X48" s="26">
        <v>37.74</v>
      </c>
      <c r="Y48" s="26">
        <v>43.45</v>
      </c>
      <c r="Z48" s="26">
        <v>43.63</v>
      </c>
      <c r="AA48" s="26">
        <v>37.950000000000003</v>
      </c>
      <c r="AB48" s="26">
        <v>35.200000000000003</v>
      </c>
      <c r="AC48" s="26">
        <v>35.78</v>
      </c>
      <c r="AD48" s="26">
        <v>37.78</v>
      </c>
      <c r="AE48" s="26">
        <v>40.07</v>
      </c>
      <c r="AF48" s="26">
        <v>40.4</v>
      </c>
      <c r="AG48" s="26">
        <v>38.69</v>
      </c>
      <c r="AH48" s="26">
        <v>37.42</v>
      </c>
      <c r="AI48" s="26">
        <v>38.06</v>
      </c>
      <c r="AJ48" s="26">
        <v>39.799999999999997</v>
      </c>
      <c r="AK48" s="26">
        <v>44.6</v>
      </c>
      <c r="AL48" s="26">
        <v>44.79</v>
      </c>
      <c r="AM48" s="26">
        <v>38.950000000000003</v>
      </c>
      <c r="AN48" s="26">
        <v>37.26</v>
      </c>
      <c r="AO48" s="26">
        <v>37.770000000000003</v>
      </c>
      <c r="AP48" s="26">
        <v>36.76</v>
      </c>
      <c r="AQ48" s="26">
        <v>41.27</v>
      </c>
      <c r="AR48" s="26">
        <v>41.59</v>
      </c>
      <c r="AS48" s="26">
        <v>39.85</v>
      </c>
      <c r="AT48" s="26">
        <v>38.53</v>
      </c>
      <c r="AU48" s="26">
        <v>39.14</v>
      </c>
      <c r="AV48" s="26">
        <v>41.38</v>
      </c>
      <c r="AW48" s="26">
        <v>46.11</v>
      </c>
      <c r="AX48" s="26">
        <v>46.29</v>
      </c>
      <c r="AY48" s="26">
        <v>39.619999999999997</v>
      </c>
      <c r="AZ48" s="26">
        <v>37.659999999999997</v>
      </c>
      <c r="BA48" s="26">
        <v>38.17</v>
      </c>
      <c r="BB48" s="26">
        <v>37.340000000000003</v>
      </c>
      <c r="BC48" s="26">
        <v>42.91</v>
      </c>
      <c r="BD48" s="26">
        <v>43.2</v>
      </c>
      <c r="BE48" s="26">
        <v>40.909999999999997</v>
      </c>
      <c r="BF48" s="26">
        <v>39.549999999999997</v>
      </c>
      <c r="BG48" s="26">
        <v>39.700000000000003</v>
      </c>
      <c r="BH48" s="26">
        <v>43.39</v>
      </c>
      <c r="BI48" s="26">
        <v>48.26</v>
      </c>
      <c r="BJ48" s="26">
        <v>48.45</v>
      </c>
      <c r="BK48" s="26">
        <v>40.9</v>
      </c>
      <c r="BL48" s="26">
        <v>39.299999999999997</v>
      </c>
      <c r="BM48" s="26">
        <v>39.83</v>
      </c>
      <c r="BN48" s="26">
        <v>39.11</v>
      </c>
      <c r="BO48" s="26">
        <v>44.96</v>
      </c>
      <c r="BP48" s="26">
        <v>45.26</v>
      </c>
      <c r="BQ48" s="26">
        <v>42.89</v>
      </c>
      <c r="BR48" s="26">
        <v>41.46</v>
      </c>
      <c r="BS48" s="26">
        <v>41.56</v>
      </c>
      <c r="BT48" s="26">
        <v>45.45</v>
      </c>
      <c r="BU48" s="26">
        <v>50.53</v>
      </c>
      <c r="BV48" s="26">
        <v>50.72</v>
      </c>
      <c r="BW48" s="26">
        <v>42.85</v>
      </c>
      <c r="BX48" s="26">
        <v>41.19</v>
      </c>
      <c r="BY48" s="26">
        <v>41.74</v>
      </c>
      <c r="BZ48" s="26">
        <v>40.96</v>
      </c>
      <c r="CA48" s="26">
        <v>47.87</v>
      </c>
      <c r="CB48" s="26">
        <v>49.74</v>
      </c>
      <c r="CC48" s="26">
        <v>48.72</v>
      </c>
      <c r="CD48" s="26">
        <v>48.44</v>
      </c>
      <c r="CE48" s="26">
        <v>49.92</v>
      </c>
      <c r="CF48" s="26">
        <v>55.82</v>
      </c>
      <c r="CG48" s="26">
        <v>63.85</v>
      </c>
      <c r="CH48" s="26">
        <v>66.17</v>
      </c>
      <c r="CI48" s="26">
        <v>59.51</v>
      </c>
      <c r="CJ48" s="26">
        <v>58.15</v>
      </c>
      <c r="CK48" s="26">
        <v>59.59</v>
      </c>
      <c r="CL48" s="26">
        <v>60.21</v>
      </c>
      <c r="CM48" s="26">
        <v>66.88</v>
      </c>
      <c r="CN48" s="26">
        <v>69.16</v>
      </c>
      <c r="CO48" s="26">
        <v>67.67</v>
      </c>
      <c r="CP48" s="26">
        <v>66.59</v>
      </c>
      <c r="CQ48" s="26">
        <v>69.47</v>
      </c>
      <c r="CR48" s="26">
        <v>77.3</v>
      </c>
      <c r="CS48" s="26">
        <v>87.51</v>
      </c>
      <c r="CT48" s="26">
        <v>90.32</v>
      </c>
      <c r="CU48" s="26">
        <v>82.87</v>
      </c>
      <c r="CV48" s="26">
        <v>79.540000000000006</v>
      </c>
      <c r="CW48" s="26">
        <v>80.48</v>
      </c>
      <c r="CX48" s="26">
        <v>81.42</v>
      </c>
      <c r="CY48" s="26">
        <v>87.47</v>
      </c>
      <c r="CZ48" s="26">
        <v>87.92</v>
      </c>
      <c r="DA48" s="26">
        <v>84.28</v>
      </c>
      <c r="DB48" s="26">
        <v>83.33</v>
      </c>
      <c r="DC48" s="26">
        <v>84.21</v>
      </c>
      <c r="DD48" s="26">
        <v>91.9</v>
      </c>
      <c r="DE48" s="26">
        <v>100.79</v>
      </c>
      <c r="DF48" s="26">
        <v>101.98</v>
      </c>
      <c r="DG48" s="26">
        <v>89.52</v>
      </c>
      <c r="DH48" s="26">
        <v>84.67</v>
      </c>
      <c r="DI48" s="26">
        <v>85.14</v>
      </c>
      <c r="DJ48" s="26">
        <v>83.56</v>
      </c>
      <c r="DK48" s="26">
        <v>90.5</v>
      </c>
      <c r="DL48" s="26">
        <v>89.67</v>
      </c>
      <c r="DM48" s="26">
        <v>86.37</v>
      </c>
      <c r="DN48" s="26">
        <v>83.31</v>
      </c>
      <c r="DO48" s="26">
        <v>84.52</v>
      </c>
      <c r="DP48" s="26">
        <v>94.71</v>
      </c>
      <c r="DQ48" s="26">
        <v>102.41</v>
      </c>
      <c r="DR48" s="26">
        <v>102.28</v>
      </c>
      <c r="DS48" s="26">
        <v>91.53</v>
      </c>
      <c r="DT48" s="26">
        <v>87.67</v>
      </c>
      <c r="DU48" s="26">
        <v>89.37</v>
      </c>
      <c r="DV48" s="26">
        <v>86.61</v>
      </c>
      <c r="DW48" s="26">
        <v>92.49</v>
      </c>
      <c r="DX48" s="26">
        <v>91.09</v>
      </c>
      <c r="DY48" s="26">
        <v>87.75</v>
      </c>
      <c r="DZ48" s="26">
        <v>84.99</v>
      </c>
      <c r="EA48" s="26">
        <v>87.98</v>
      </c>
      <c r="EB48" s="26">
        <v>95.44</v>
      </c>
      <c r="EC48" s="26">
        <v>102.55</v>
      </c>
      <c r="ED48" s="26">
        <v>101.28</v>
      </c>
      <c r="EE48" s="26">
        <v>92.48</v>
      </c>
      <c r="EF48" s="26">
        <v>88.81</v>
      </c>
      <c r="EG48" s="26">
        <v>89.18</v>
      </c>
      <c r="EH48" s="26">
        <v>87.03</v>
      </c>
      <c r="EI48" s="26">
        <v>90.6</v>
      </c>
      <c r="EJ48" s="26">
        <v>93.01</v>
      </c>
      <c r="EK48" s="26">
        <v>89.45</v>
      </c>
      <c r="EL48" s="26">
        <v>85.58</v>
      </c>
      <c r="EM48" s="26">
        <v>86.96</v>
      </c>
      <c r="EN48" s="26">
        <v>94.02</v>
      </c>
      <c r="EO48" s="26">
        <v>104.13</v>
      </c>
      <c r="EP48" s="26">
        <v>105.6</v>
      </c>
      <c r="EQ48" s="26">
        <v>97.44</v>
      </c>
      <c r="ER48" s="26">
        <v>89.88</v>
      </c>
      <c r="ES48" s="26">
        <v>89.75</v>
      </c>
      <c r="ET48" s="26">
        <v>89.74</v>
      </c>
      <c r="EU48" s="26">
        <v>95.07</v>
      </c>
      <c r="EV48" s="26">
        <v>94.82</v>
      </c>
      <c r="EW48" s="26">
        <v>92.8</v>
      </c>
      <c r="EX48" s="26">
        <v>88.73</v>
      </c>
      <c r="EY48" s="26">
        <v>89.55</v>
      </c>
      <c r="EZ48" s="26">
        <v>96.64</v>
      </c>
      <c r="FA48" s="26">
        <v>106.56</v>
      </c>
      <c r="FB48" s="26">
        <v>108.05</v>
      </c>
      <c r="FC48" s="26">
        <v>99.25</v>
      </c>
      <c r="FD48" s="26">
        <v>93.88</v>
      </c>
      <c r="FE48" s="26">
        <v>92.95</v>
      </c>
      <c r="FF48" s="26">
        <v>91.69</v>
      </c>
      <c r="FG48" s="26">
        <v>99.13</v>
      </c>
      <c r="FH48" s="26">
        <v>98.99</v>
      </c>
      <c r="FI48" s="26">
        <v>96.04</v>
      </c>
      <c r="FJ48" s="26">
        <v>92.06</v>
      </c>
      <c r="FK48" s="26">
        <v>95.16</v>
      </c>
      <c r="FL48" s="26">
        <v>101.15</v>
      </c>
      <c r="FM48" s="26">
        <v>110.8</v>
      </c>
      <c r="FN48" s="26">
        <v>112.04</v>
      </c>
      <c r="FO48" s="26">
        <v>103.9</v>
      </c>
      <c r="FP48" s="26">
        <v>97.38</v>
      </c>
      <c r="FQ48" s="26">
        <v>96.5</v>
      </c>
      <c r="FR48" s="26">
        <v>96.01</v>
      </c>
      <c r="FS48" s="26">
        <v>103.96</v>
      </c>
      <c r="FT48" s="26">
        <v>103.15</v>
      </c>
      <c r="FU48" s="26">
        <v>100.2</v>
      </c>
      <c r="FV48" s="26">
        <v>98.68</v>
      </c>
      <c r="FW48" s="26">
        <v>99.56</v>
      </c>
      <c r="FX48" s="26">
        <v>105.98</v>
      </c>
      <c r="FY48" s="26">
        <v>114.38</v>
      </c>
      <c r="FZ48" s="26">
        <v>115.4</v>
      </c>
      <c r="GA48" s="26">
        <v>106.98</v>
      </c>
      <c r="GB48" s="26">
        <v>102.28</v>
      </c>
      <c r="GC48" s="26">
        <v>102.69</v>
      </c>
      <c r="GD48" s="26">
        <v>99.98</v>
      </c>
    </row>
    <row r="49" spans="1:186" s="41" customFormat="1">
      <c r="A49" s="60"/>
      <c r="B49" s="457"/>
      <c r="C49" s="457"/>
      <c r="D49" s="457"/>
      <c r="E49" s="457"/>
      <c r="F49" s="457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</row>
    <row r="50" spans="1:186" s="41" customFormat="1">
      <c r="A50" s="60"/>
      <c r="B50" s="457"/>
      <c r="C50" s="457" t="s">
        <v>150</v>
      </c>
      <c r="D50" s="457" t="s">
        <v>76</v>
      </c>
      <c r="E50" s="457" t="s">
        <v>68</v>
      </c>
      <c r="F50" s="457" t="s">
        <v>77</v>
      </c>
      <c r="G50" s="26" t="s">
        <v>191</v>
      </c>
      <c r="H50" s="26" t="s">
        <v>191</v>
      </c>
      <c r="I50" s="26" t="s">
        <v>191</v>
      </c>
      <c r="J50" s="26" t="s">
        <v>191</v>
      </c>
      <c r="K50" s="26" t="s">
        <v>191</v>
      </c>
      <c r="L50" s="26" t="s">
        <v>191</v>
      </c>
      <c r="M50" s="26" t="s">
        <v>191</v>
      </c>
      <c r="N50" s="26" t="s">
        <v>191</v>
      </c>
      <c r="O50" s="26" t="s">
        <v>191</v>
      </c>
      <c r="P50" s="26" t="s">
        <v>191</v>
      </c>
      <c r="Q50" s="26" t="s">
        <v>191</v>
      </c>
      <c r="R50" s="26" t="s">
        <v>191</v>
      </c>
      <c r="S50" s="26" t="s">
        <v>191</v>
      </c>
      <c r="T50" s="26" t="s">
        <v>191</v>
      </c>
      <c r="U50" s="26" t="s">
        <v>191</v>
      </c>
      <c r="V50" s="26" t="s">
        <v>191</v>
      </c>
      <c r="W50" s="26" t="s">
        <v>191</v>
      </c>
      <c r="X50" s="26" t="s">
        <v>191</v>
      </c>
      <c r="Y50" s="26" t="s">
        <v>191</v>
      </c>
      <c r="Z50" s="26" t="s">
        <v>191</v>
      </c>
      <c r="AA50" s="26" t="s">
        <v>191</v>
      </c>
      <c r="AB50" s="26" t="s">
        <v>191</v>
      </c>
      <c r="AC50" s="26" t="s">
        <v>191</v>
      </c>
      <c r="AD50" s="26" t="s">
        <v>191</v>
      </c>
      <c r="AE50" s="26" t="s">
        <v>191</v>
      </c>
      <c r="AF50" s="26" t="s">
        <v>191</v>
      </c>
      <c r="AG50" s="26" t="s">
        <v>191</v>
      </c>
      <c r="AH50" s="26" t="s">
        <v>191</v>
      </c>
      <c r="AI50" s="26" t="s">
        <v>191</v>
      </c>
      <c r="AJ50" s="26" t="s">
        <v>191</v>
      </c>
      <c r="AK50" s="26" t="s">
        <v>191</v>
      </c>
      <c r="AL50" s="26" t="s">
        <v>191</v>
      </c>
      <c r="AM50" s="26" t="s">
        <v>191</v>
      </c>
      <c r="AN50" s="26" t="s">
        <v>191</v>
      </c>
      <c r="AO50" s="26" t="s">
        <v>191</v>
      </c>
      <c r="AP50" s="26" t="s">
        <v>191</v>
      </c>
      <c r="AQ50" s="26" t="s">
        <v>191</v>
      </c>
      <c r="AR50" s="26" t="s">
        <v>191</v>
      </c>
      <c r="AS50" s="26" t="s">
        <v>191</v>
      </c>
      <c r="AT50" s="26" t="s">
        <v>191</v>
      </c>
      <c r="AU50" s="26" t="s">
        <v>191</v>
      </c>
      <c r="AV50" s="26" t="s">
        <v>191</v>
      </c>
      <c r="AW50" s="26" t="s">
        <v>191</v>
      </c>
      <c r="AX50" s="26" t="s">
        <v>191</v>
      </c>
      <c r="AY50" s="26" t="s">
        <v>191</v>
      </c>
      <c r="AZ50" s="26" t="s">
        <v>191</v>
      </c>
      <c r="BA50" s="26" t="s">
        <v>191</v>
      </c>
      <c r="BB50" s="26" t="s">
        <v>191</v>
      </c>
      <c r="BC50" s="26" t="s">
        <v>191</v>
      </c>
      <c r="BD50" s="26" t="s">
        <v>191</v>
      </c>
      <c r="BE50" s="26" t="s">
        <v>191</v>
      </c>
      <c r="BF50" s="26" t="s">
        <v>191</v>
      </c>
      <c r="BG50" s="26" t="s">
        <v>191</v>
      </c>
      <c r="BH50" s="26" t="s">
        <v>191</v>
      </c>
      <c r="BI50" s="26" t="s">
        <v>191</v>
      </c>
      <c r="BJ50" s="26" t="s">
        <v>191</v>
      </c>
      <c r="BK50" s="26" t="s">
        <v>191</v>
      </c>
      <c r="BL50" s="26" t="s">
        <v>191</v>
      </c>
      <c r="BM50" s="26" t="s">
        <v>191</v>
      </c>
      <c r="BN50" s="26" t="s">
        <v>191</v>
      </c>
      <c r="BO50" s="26" t="s">
        <v>191</v>
      </c>
      <c r="BP50" s="26" t="s">
        <v>191</v>
      </c>
      <c r="BQ50" s="26" t="s">
        <v>191</v>
      </c>
      <c r="BR50" s="26" t="s">
        <v>191</v>
      </c>
      <c r="BS50" s="26" t="s">
        <v>191</v>
      </c>
      <c r="BT50" s="26" t="s">
        <v>191</v>
      </c>
      <c r="BU50" s="26" t="s">
        <v>191</v>
      </c>
      <c r="BV50" s="26" t="s">
        <v>191</v>
      </c>
      <c r="BW50" s="26" t="s">
        <v>191</v>
      </c>
      <c r="BX50" s="26" t="s">
        <v>191</v>
      </c>
      <c r="BY50" s="26" t="s">
        <v>191</v>
      </c>
      <c r="BZ50" s="26" t="s">
        <v>191</v>
      </c>
      <c r="CA50" s="26" t="s">
        <v>191</v>
      </c>
      <c r="CB50" s="26" t="s">
        <v>191</v>
      </c>
      <c r="CC50" s="26" t="s">
        <v>191</v>
      </c>
      <c r="CD50" s="26" t="s">
        <v>191</v>
      </c>
      <c r="CE50" s="26" t="s">
        <v>191</v>
      </c>
      <c r="CF50" s="26" t="s">
        <v>191</v>
      </c>
      <c r="CG50" s="26" t="s">
        <v>191</v>
      </c>
      <c r="CH50" s="26" t="s">
        <v>191</v>
      </c>
      <c r="CI50" s="26" t="s">
        <v>191</v>
      </c>
      <c r="CJ50" s="26" t="s">
        <v>191</v>
      </c>
      <c r="CK50" s="26" t="s">
        <v>191</v>
      </c>
      <c r="CL50" s="26" t="s">
        <v>191</v>
      </c>
      <c r="CM50" s="26" t="s">
        <v>191</v>
      </c>
      <c r="CN50" s="26" t="s">
        <v>191</v>
      </c>
      <c r="CO50" s="26" t="s">
        <v>191</v>
      </c>
      <c r="CP50" s="26" t="s">
        <v>191</v>
      </c>
      <c r="CQ50" s="26" t="s">
        <v>191</v>
      </c>
      <c r="CR50" s="26" t="s">
        <v>191</v>
      </c>
      <c r="CS50" s="26" t="s">
        <v>191</v>
      </c>
      <c r="CT50" s="26" t="s">
        <v>191</v>
      </c>
      <c r="CU50" s="26" t="s">
        <v>191</v>
      </c>
      <c r="CV50" s="26" t="s">
        <v>191</v>
      </c>
      <c r="CW50" s="26" t="s">
        <v>191</v>
      </c>
      <c r="CX50" s="26" t="s">
        <v>191</v>
      </c>
      <c r="CY50" s="26" t="s">
        <v>191</v>
      </c>
      <c r="CZ50" s="26" t="s">
        <v>191</v>
      </c>
      <c r="DA50" s="26" t="s">
        <v>191</v>
      </c>
      <c r="DB50" s="26" t="s">
        <v>191</v>
      </c>
      <c r="DC50" s="26" t="s">
        <v>191</v>
      </c>
      <c r="DD50" s="26" t="s">
        <v>191</v>
      </c>
      <c r="DE50" s="26" t="s">
        <v>191</v>
      </c>
      <c r="DF50" s="26" t="s">
        <v>191</v>
      </c>
      <c r="DG50" s="26" t="s">
        <v>191</v>
      </c>
      <c r="DH50" s="26" t="s">
        <v>191</v>
      </c>
      <c r="DI50" s="26" t="s">
        <v>191</v>
      </c>
      <c r="DJ50" s="26" t="s">
        <v>191</v>
      </c>
      <c r="DK50" s="26" t="s">
        <v>191</v>
      </c>
      <c r="DL50" s="26" t="s">
        <v>191</v>
      </c>
      <c r="DM50" s="26" t="s">
        <v>191</v>
      </c>
      <c r="DN50" s="26" t="s">
        <v>191</v>
      </c>
      <c r="DO50" s="26" t="s">
        <v>191</v>
      </c>
      <c r="DP50" s="26" t="s">
        <v>191</v>
      </c>
      <c r="DQ50" s="26" t="s">
        <v>191</v>
      </c>
      <c r="DR50" s="26" t="s">
        <v>191</v>
      </c>
      <c r="DS50" s="26" t="s">
        <v>191</v>
      </c>
      <c r="DT50" s="26" t="s">
        <v>191</v>
      </c>
      <c r="DU50" s="26" t="s">
        <v>191</v>
      </c>
      <c r="DV50" s="26" t="s">
        <v>191</v>
      </c>
      <c r="DW50" s="26" t="s">
        <v>191</v>
      </c>
      <c r="DX50" s="26" t="s">
        <v>191</v>
      </c>
      <c r="DY50" s="26" t="s">
        <v>191</v>
      </c>
      <c r="DZ50" s="26" t="s">
        <v>191</v>
      </c>
      <c r="EA50" s="26" t="s">
        <v>191</v>
      </c>
      <c r="EB50" s="26" t="s">
        <v>191</v>
      </c>
      <c r="EC50" s="26" t="s">
        <v>191</v>
      </c>
      <c r="ED50" s="26" t="s">
        <v>191</v>
      </c>
      <c r="EE50" s="26" t="s">
        <v>191</v>
      </c>
      <c r="EF50" s="26" t="s">
        <v>191</v>
      </c>
      <c r="EG50" s="26" t="s">
        <v>191</v>
      </c>
      <c r="EH50" s="26" t="s">
        <v>191</v>
      </c>
      <c r="EI50" s="26" t="s">
        <v>191</v>
      </c>
      <c r="EJ50" s="26" t="s">
        <v>191</v>
      </c>
      <c r="EK50" s="26" t="s">
        <v>191</v>
      </c>
      <c r="EL50" s="26" t="s">
        <v>191</v>
      </c>
      <c r="EM50" s="26" t="s">
        <v>191</v>
      </c>
      <c r="EN50" s="26" t="s">
        <v>191</v>
      </c>
      <c r="EO50" s="26" t="s">
        <v>191</v>
      </c>
      <c r="EP50" s="26" t="s">
        <v>191</v>
      </c>
      <c r="EQ50" s="26" t="s">
        <v>191</v>
      </c>
      <c r="ER50" s="26" t="s">
        <v>191</v>
      </c>
      <c r="ES50" s="26" t="s">
        <v>191</v>
      </c>
      <c r="ET50" s="26" t="s">
        <v>191</v>
      </c>
      <c r="EU50" s="26" t="s">
        <v>191</v>
      </c>
      <c r="EV50" s="26" t="s">
        <v>191</v>
      </c>
      <c r="EW50" s="26" t="s">
        <v>191</v>
      </c>
      <c r="EX50" s="26" t="s">
        <v>191</v>
      </c>
      <c r="EY50" s="26" t="s">
        <v>191</v>
      </c>
      <c r="EZ50" s="26" t="s">
        <v>191</v>
      </c>
      <c r="FA50" s="26" t="s">
        <v>191</v>
      </c>
      <c r="FB50" s="26" t="s">
        <v>191</v>
      </c>
      <c r="FC50" s="26" t="s">
        <v>191</v>
      </c>
      <c r="FD50" s="26" t="s">
        <v>191</v>
      </c>
      <c r="FE50" s="26" t="s">
        <v>191</v>
      </c>
      <c r="FF50" s="26" t="s">
        <v>191</v>
      </c>
      <c r="FG50" s="26" t="s">
        <v>191</v>
      </c>
      <c r="FH50" s="26" t="s">
        <v>191</v>
      </c>
      <c r="FI50" s="26" t="s">
        <v>191</v>
      </c>
      <c r="FJ50" s="26" t="s">
        <v>191</v>
      </c>
      <c r="FK50" s="26" t="s">
        <v>191</v>
      </c>
      <c r="FL50" s="26" t="s">
        <v>191</v>
      </c>
      <c r="FM50" s="26" t="s">
        <v>191</v>
      </c>
      <c r="FN50" s="26" t="s">
        <v>191</v>
      </c>
      <c r="FO50" s="26" t="s">
        <v>191</v>
      </c>
      <c r="FP50" s="26" t="s">
        <v>191</v>
      </c>
      <c r="FQ50" s="26" t="s">
        <v>191</v>
      </c>
      <c r="FR50" s="26" t="s">
        <v>191</v>
      </c>
      <c r="FS50" s="26" t="s">
        <v>191</v>
      </c>
      <c r="FT50" s="26" t="s">
        <v>191</v>
      </c>
      <c r="FU50" s="26" t="s">
        <v>191</v>
      </c>
      <c r="FV50" s="26" t="s">
        <v>191</v>
      </c>
      <c r="FW50" s="26" t="s">
        <v>191</v>
      </c>
      <c r="FX50" s="26" t="s">
        <v>191</v>
      </c>
      <c r="FY50" s="26" t="s">
        <v>191</v>
      </c>
      <c r="FZ50" s="26" t="s">
        <v>191</v>
      </c>
      <c r="GA50" s="26" t="s">
        <v>191</v>
      </c>
      <c r="GB50" s="26" t="s">
        <v>191</v>
      </c>
      <c r="GC50" s="26" t="s">
        <v>191</v>
      </c>
      <c r="GD50" s="26" t="s">
        <v>191</v>
      </c>
    </row>
    <row r="51" spans="1:186" s="41" customFormat="1">
      <c r="A51" s="60"/>
      <c r="B51" s="457"/>
      <c r="C51" s="457" t="s">
        <v>150</v>
      </c>
      <c r="D51" s="457" t="s">
        <v>76</v>
      </c>
      <c r="E51" s="457" t="s">
        <v>68</v>
      </c>
      <c r="F51" s="457" t="s">
        <v>78</v>
      </c>
      <c r="G51" s="26" t="s">
        <v>191</v>
      </c>
      <c r="H51" s="26" t="s">
        <v>191</v>
      </c>
      <c r="I51" s="26" t="s">
        <v>191</v>
      </c>
      <c r="J51" s="26" t="s">
        <v>191</v>
      </c>
      <c r="K51" s="26" t="s">
        <v>191</v>
      </c>
      <c r="L51" s="26" t="s">
        <v>191</v>
      </c>
      <c r="M51" s="26" t="s">
        <v>191</v>
      </c>
      <c r="N51" s="26" t="s">
        <v>191</v>
      </c>
      <c r="O51" s="26" t="s">
        <v>191</v>
      </c>
      <c r="P51" s="26" t="s">
        <v>191</v>
      </c>
      <c r="Q51" s="26" t="s">
        <v>191</v>
      </c>
      <c r="R51" s="26" t="s">
        <v>191</v>
      </c>
      <c r="S51" s="26" t="s">
        <v>191</v>
      </c>
      <c r="T51" s="26" t="s">
        <v>191</v>
      </c>
      <c r="U51" s="26" t="s">
        <v>191</v>
      </c>
      <c r="V51" s="26" t="s">
        <v>191</v>
      </c>
      <c r="W51" s="26" t="s">
        <v>191</v>
      </c>
      <c r="X51" s="26" t="s">
        <v>191</v>
      </c>
      <c r="Y51" s="26" t="s">
        <v>191</v>
      </c>
      <c r="Z51" s="26" t="s">
        <v>191</v>
      </c>
      <c r="AA51" s="26" t="s">
        <v>191</v>
      </c>
      <c r="AB51" s="26" t="s">
        <v>191</v>
      </c>
      <c r="AC51" s="26" t="s">
        <v>191</v>
      </c>
      <c r="AD51" s="26" t="s">
        <v>191</v>
      </c>
      <c r="AE51" s="26" t="s">
        <v>191</v>
      </c>
      <c r="AF51" s="26" t="s">
        <v>191</v>
      </c>
      <c r="AG51" s="26" t="s">
        <v>191</v>
      </c>
      <c r="AH51" s="26" t="s">
        <v>191</v>
      </c>
      <c r="AI51" s="26" t="s">
        <v>191</v>
      </c>
      <c r="AJ51" s="26" t="s">
        <v>191</v>
      </c>
      <c r="AK51" s="26" t="s">
        <v>191</v>
      </c>
      <c r="AL51" s="26" t="s">
        <v>191</v>
      </c>
      <c r="AM51" s="26" t="s">
        <v>191</v>
      </c>
      <c r="AN51" s="26" t="s">
        <v>191</v>
      </c>
      <c r="AO51" s="26" t="s">
        <v>191</v>
      </c>
      <c r="AP51" s="26" t="s">
        <v>191</v>
      </c>
      <c r="AQ51" s="26" t="s">
        <v>191</v>
      </c>
      <c r="AR51" s="26" t="s">
        <v>191</v>
      </c>
      <c r="AS51" s="26" t="s">
        <v>191</v>
      </c>
      <c r="AT51" s="26" t="s">
        <v>191</v>
      </c>
      <c r="AU51" s="26" t="s">
        <v>191</v>
      </c>
      <c r="AV51" s="26" t="s">
        <v>191</v>
      </c>
      <c r="AW51" s="26" t="s">
        <v>191</v>
      </c>
      <c r="AX51" s="26" t="s">
        <v>191</v>
      </c>
      <c r="AY51" s="26" t="s">
        <v>191</v>
      </c>
      <c r="AZ51" s="26" t="s">
        <v>191</v>
      </c>
      <c r="BA51" s="26" t="s">
        <v>191</v>
      </c>
      <c r="BB51" s="26" t="s">
        <v>191</v>
      </c>
      <c r="BC51" s="26" t="s">
        <v>191</v>
      </c>
      <c r="BD51" s="26" t="s">
        <v>191</v>
      </c>
      <c r="BE51" s="26" t="s">
        <v>191</v>
      </c>
      <c r="BF51" s="26" t="s">
        <v>191</v>
      </c>
      <c r="BG51" s="26" t="s">
        <v>191</v>
      </c>
      <c r="BH51" s="26" t="s">
        <v>191</v>
      </c>
      <c r="BI51" s="26" t="s">
        <v>191</v>
      </c>
      <c r="BJ51" s="26" t="s">
        <v>191</v>
      </c>
      <c r="BK51" s="26" t="s">
        <v>191</v>
      </c>
      <c r="BL51" s="26" t="s">
        <v>191</v>
      </c>
      <c r="BM51" s="26" t="s">
        <v>191</v>
      </c>
      <c r="BN51" s="26" t="s">
        <v>191</v>
      </c>
      <c r="BO51" s="26" t="s">
        <v>191</v>
      </c>
      <c r="BP51" s="26" t="s">
        <v>191</v>
      </c>
      <c r="BQ51" s="26" t="s">
        <v>191</v>
      </c>
      <c r="BR51" s="26" t="s">
        <v>191</v>
      </c>
      <c r="BS51" s="26" t="s">
        <v>191</v>
      </c>
      <c r="BT51" s="26" t="s">
        <v>191</v>
      </c>
      <c r="BU51" s="26" t="s">
        <v>191</v>
      </c>
      <c r="BV51" s="26" t="s">
        <v>191</v>
      </c>
      <c r="BW51" s="26" t="s">
        <v>191</v>
      </c>
      <c r="BX51" s="26" t="s">
        <v>191</v>
      </c>
      <c r="BY51" s="26" t="s">
        <v>191</v>
      </c>
      <c r="BZ51" s="26" t="s">
        <v>191</v>
      </c>
      <c r="CA51" s="26" t="s">
        <v>191</v>
      </c>
      <c r="CB51" s="26" t="s">
        <v>191</v>
      </c>
      <c r="CC51" s="26" t="s">
        <v>191</v>
      </c>
      <c r="CD51" s="26" t="s">
        <v>191</v>
      </c>
      <c r="CE51" s="26" t="s">
        <v>191</v>
      </c>
      <c r="CF51" s="26" t="s">
        <v>191</v>
      </c>
      <c r="CG51" s="26" t="s">
        <v>191</v>
      </c>
      <c r="CH51" s="26" t="s">
        <v>191</v>
      </c>
      <c r="CI51" s="26" t="s">
        <v>191</v>
      </c>
      <c r="CJ51" s="26" t="s">
        <v>191</v>
      </c>
      <c r="CK51" s="26" t="s">
        <v>191</v>
      </c>
      <c r="CL51" s="26" t="s">
        <v>191</v>
      </c>
      <c r="CM51" s="26" t="s">
        <v>191</v>
      </c>
      <c r="CN51" s="26" t="s">
        <v>191</v>
      </c>
      <c r="CO51" s="26" t="s">
        <v>191</v>
      </c>
      <c r="CP51" s="26" t="s">
        <v>191</v>
      </c>
      <c r="CQ51" s="26" t="s">
        <v>191</v>
      </c>
      <c r="CR51" s="26" t="s">
        <v>191</v>
      </c>
      <c r="CS51" s="26" t="s">
        <v>191</v>
      </c>
      <c r="CT51" s="26" t="s">
        <v>191</v>
      </c>
      <c r="CU51" s="26" t="s">
        <v>191</v>
      </c>
      <c r="CV51" s="26" t="s">
        <v>191</v>
      </c>
      <c r="CW51" s="26" t="s">
        <v>191</v>
      </c>
      <c r="CX51" s="26" t="s">
        <v>191</v>
      </c>
      <c r="CY51" s="26" t="s">
        <v>191</v>
      </c>
      <c r="CZ51" s="26" t="s">
        <v>191</v>
      </c>
      <c r="DA51" s="26" t="s">
        <v>191</v>
      </c>
      <c r="DB51" s="26" t="s">
        <v>191</v>
      </c>
      <c r="DC51" s="26" t="s">
        <v>191</v>
      </c>
      <c r="DD51" s="26" t="s">
        <v>191</v>
      </c>
      <c r="DE51" s="26" t="s">
        <v>191</v>
      </c>
      <c r="DF51" s="26" t="s">
        <v>191</v>
      </c>
      <c r="DG51" s="26" t="s">
        <v>191</v>
      </c>
      <c r="DH51" s="26" t="s">
        <v>191</v>
      </c>
      <c r="DI51" s="26" t="s">
        <v>191</v>
      </c>
      <c r="DJ51" s="26" t="s">
        <v>191</v>
      </c>
      <c r="DK51" s="26" t="s">
        <v>191</v>
      </c>
      <c r="DL51" s="26" t="s">
        <v>191</v>
      </c>
      <c r="DM51" s="26" t="s">
        <v>191</v>
      </c>
      <c r="DN51" s="26" t="s">
        <v>191</v>
      </c>
      <c r="DO51" s="26" t="s">
        <v>191</v>
      </c>
      <c r="DP51" s="26" t="s">
        <v>191</v>
      </c>
      <c r="DQ51" s="26" t="s">
        <v>191</v>
      </c>
      <c r="DR51" s="26" t="s">
        <v>191</v>
      </c>
      <c r="DS51" s="26" t="s">
        <v>191</v>
      </c>
      <c r="DT51" s="26" t="s">
        <v>191</v>
      </c>
      <c r="DU51" s="26" t="s">
        <v>191</v>
      </c>
      <c r="DV51" s="26" t="s">
        <v>191</v>
      </c>
      <c r="DW51" s="26" t="s">
        <v>191</v>
      </c>
      <c r="DX51" s="26" t="s">
        <v>191</v>
      </c>
      <c r="DY51" s="26" t="s">
        <v>191</v>
      </c>
      <c r="DZ51" s="26" t="s">
        <v>191</v>
      </c>
      <c r="EA51" s="26" t="s">
        <v>191</v>
      </c>
      <c r="EB51" s="26" t="s">
        <v>191</v>
      </c>
      <c r="EC51" s="26" t="s">
        <v>191</v>
      </c>
      <c r="ED51" s="26" t="s">
        <v>191</v>
      </c>
      <c r="EE51" s="26" t="s">
        <v>191</v>
      </c>
      <c r="EF51" s="26" t="s">
        <v>191</v>
      </c>
      <c r="EG51" s="26" t="s">
        <v>191</v>
      </c>
      <c r="EH51" s="26" t="s">
        <v>191</v>
      </c>
      <c r="EI51" s="26" t="s">
        <v>191</v>
      </c>
      <c r="EJ51" s="26" t="s">
        <v>191</v>
      </c>
      <c r="EK51" s="26" t="s">
        <v>191</v>
      </c>
      <c r="EL51" s="26" t="s">
        <v>191</v>
      </c>
      <c r="EM51" s="26" t="s">
        <v>191</v>
      </c>
      <c r="EN51" s="26" t="s">
        <v>191</v>
      </c>
      <c r="EO51" s="26" t="s">
        <v>191</v>
      </c>
      <c r="EP51" s="26" t="s">
        <v>191</v>
      </c>
      <c r="EQ51" s="26" t="s">
        <v>191</v>
      </c>
      <c r="ER51" s="26" t="s">
        <v>191</v>
      </c>
      <c r="ES51" s="26" t="s">
        <v>191</v>
      </c>
      <c r="ET51" s="26" t="s">
        <v>191</v>
      </c>
      <c r="EU51" s="26" t="s">
        <v>191</v>
      </c>
      <c r="EV51" s="26" t="s">
        <v>191</v>
      </c>
      <c r="EW51" s="26" t="s">
        <v>191</v>
      </c>
      <c r="EX51" s="26" t="s">
        <v>191</v>
      </c>
      <c r="EY51" s="26" t="s">
        <v>191</v>
      </c>
      <c r="EZ51" s="26" t="s">
        <v>191</v>
      </c>
      <c r="FA51" s="26" t="s">
        <v>191</v>
      </c>
      <c r="FB51" s="26" t="s">
        <v>191</v>
      </c>
      <c r="FC51" s="26" t="s">
        <v>191</v>
      </c>
      <c r="FD51" s="26" t="s">
        <v>191</v>
      </c>
      <c r="FE51" s="26" t="s">
        <v>191</v>
      </c>
      <c r="FF51" s="26" t="s">
        <v>191</v>
      </c>
      <c r="FG51" s="26" t="s">
        <v>191</v>
      </c>
      <c r="FH51" s="26" t="s">
        <v>191</v>
      </c>
      <c r="FI51" s="26" t="s">
        <v>191</v>
      </c>
      <c r="FJ51" s="26" t="s">
        <v>191</v>
      </c>
      <c r="FK51" s="26" t="s">
        <v>191</v>
      </c>
      <c r="FL51" s="26" t="s">
        <v>191</v>
      </c>
      <c r="FM51" s="26" t="s">
        <v>191</v>
      </c>
      <c r="FN51" s="26" t="s">
        <v>191</v>
      </c>
      <c r="FO51" s="26" t="s">
        <v>191</v>
      </c>
      <c r="FP51" s="26" t="s">
        <v>191</v>
      </c>
      <c r="FQ51" s="26" t="s">
        <v>191</v>
      </c>
      <c r="FR51" s="26" t="s">
        <v>191</v>
      </c>
      <c r="FS51" s="26" t="s">
        <v>191</v>
      </c>
      <c r="FT51" s="26" t="s">
        <v>191</v>
      </c>
      <c r="FU51" s="26" t="s">
        <v>191</v>
      </c>
      <c r="FV51" s="26" t="s">
        <v>191</v>
      </c>
      <c r="FW51" s="26" t="s">
        <v>191</v>
      </c>
      <c r="FX51" s="26" t="s">
        <v>191</v>
      </c>
      <c r="FY51" s="26" t="s">
        <v>191</v>
      </c>
      <c r="FZ51" s="26" t="s">
        <v>191</v>
      </c>
      <c r="GA51" s="26" t="s">
        <v>191</v>
      </c>
      <c r="GB51" s="26" t="s">
        <v>191</v>
      </c>
      <c r="GC51" s="26" t="s">
        <v>191</v>
      </c>
      <c r="GD51" s="26" t="s">
        <v>191</v>
      </c>
    </row>
    <row r="52" spans="1:186" s="41" customFormat="1">
      <c r="A52" s="60"/>
      <c r="B52" s="457"/>
      <c r="C52" s="457" t="s">
        <v>150</v>
      </c>
      <c r="D52" s="457" t="s">
        <v>76</v>
      </c>
      <c r="E52" s="457" t="s">
        <v>68</v>
      </c>
      <c r="F52" s="457" t="s">
        <v>79</v>
      </c>
      <c r="G52" s="26">
        <v>28.15</v>
      </c>
      <c r="H52" s="26">
        <v>28.8</v>
      </c>
      <c r="I52" s="26">
        <v>26.37</v>
      </c>
      <c r="J52" s="26">
        <v>27.01</v>
      </c>
      <c r="K52" s="26">
        <v>26.38</v>
      </c>
      <c r="L52" s="26">
        <v>27.76</v>
      </c>
      <c r="M52" s="26">
        <v>31.48</v>
      </c>
      <c r="N52" s="26">
        <v>31.8</v>
      </c>
      <c r="O52" s="26">
        <v>28.26</v>
      </c>
      <c r="P52" s="26">
        <v>28.6</v>
      </c>
      <c r="Q52" s="26">
        <v>27.49</v>
      </c>
      <c r="R52" s="26">
        <v>27.7</v>
      </c>
      <c r="S52" s="26">
        <v>28.12</v>
      </c>
      <c r="T52" s="26">
        <v>28.88</v>
      </c>
      <c r="U52" s="26">
        <v>28.62</v>
      </c>
      <c r="V52" s="26">
        <v>29.33</v>
      </c>
      <c r="W52" s="26">
        <v>29.79</v>
      </c>
      <c r="X52" s="26">
        <v>31.78</v>
      </c>
      <c r="Y52" s="26">
        <v>35.33</v>
      </c>
      <c r="Z52" s="26">
        <v>35.42</v>
      </c>
      <c r="AA52" s="26">
        <v>32.15</v>
      </c>
      <c r="AB52" s="26">
        <v>30.47</v>
      </c>
      <c r="AC52" s="26">
        <v>29.22</v>
      </c>
      <c r="AD52" s="26">
        <v>29.65</v>
      </c>
      <c r="AE52" s="26">
        <v>30.19</v>
      </c>
      <c r="AF52" s="26">
        <v>31.13</v>
      </c>
      <c r="AG52" s="26">
        <v>30.96</v>
      </c>
      <c r="AH52" s="26">
        <v>31.63</v>
      </c>
      <c r="AI52" s="26">
        <v>31.89</v>
      </c>
      <c r="AJ52" s="26">
        <v>34.58</v>
      </c>
      <c r="AK52" s="26">
        <v>38.409999999999997</v>
      </c>
      <c r="AL52" s="26">
        <v>38.200000000000003</v>
      </c>
      <c r="AM52" s="26">
        <v>34.67</v>
      </c>
      <c r="AN52" s="26">
        <v>32.69</v>
      </c>
      <c r="AO52" s="26">
        <v>31.6</v>
      </c>
      <c r="AP52" s="26">
        <v>31.96</v>
      </c>
      <c r="AQ52" s="26">
        <v>31.62</v>
      </c>
      <c r="AR52" s="26">
        <v>33.619999999999997</v>
      </c>
      <c r="AS52" s="26">
        <v>34.18</v>
      </c>
      <c r="AT52" s="26">
        <v>35.380000000000003</v>
      </c>
      <c r="AU52" s="26">
        <v>37.35</v>
      </c>
      <c r="AV52" s="26">
        <v>40.9</v>
      </c>
      <c r="AW52" s="26">
        <v>43.96</v>
      </c>
      <c r="AX52" s="26">
        <v>46.55</v>
      </c>
      <c r="AY52" s="26">
        <v>42.06</v>
      </c>
      <c r="AZ52" s="26">
        <v>40.049999999999997</v>
      </c>
      <c r="BA52" s="26">
        <v>40.6</v>
      </c>
      <c r="BB52" s="26">
        <v>42.11</v>
      </c>
      <c r="BC52" s="26">
        <v>43.51</v>
      </c>
      <c r="BD52" s="26">
        <v>45.16</v>
      </c>
      <c r="BE52" s="26">
        <v>45.07</v>
      </c>
      <c r="BF52" s="26">
        <v>45.61</v>
      </c>
      <c r="BG52" s="26">
        <v>50.53</v>
      </c>
      <c r="BH52" s="26">
        <v>55.48</v>
      </c>
      <c r="BI52" s="26">
        <v>57.4</v>
      </c>
      <c r="BJ52" s="26">
        <v>60.7</v>
      </c>
      <c r="BK52" s="26">
        <v>53.75</v>
      </c>
      <c r="BL52" s="26">
        <v>52.21</v>
      </c>
      <c r="BM52" s="26">
        <v>52.3</v>
      </c>
      <c r="BN52" s="26">
        <v>53.55</v>
      </c>
      <c r="BO52" s="26">
        <v>58.24</v>
      </c>
      <c r="BP52" s="26">
        <v>58.8</v>
      </c>
      <c r="BQ52" s="26">
        <v>56.9</v>
      </c>
      <c r="BR52" s="26">
        <v>56.58</v>
      </c>
      <c r="BS52" s="26">
        <v>60.08</v>
      </c>
      <c r="BT52" s="26">
        <v>65.290000000000006</v>
      </c>
      <c r="BU52" s="26">
        <v>68.7</v>
      </c>
      <c r="BV52" s="26">
        <v>72</v>
      </c>
      <c r="BW52" s="26">
        <v>63.57</v>
      </c>
      <c r="BX52" s="26">
        <v>59.81</v>
      </c>
      <c r="BY52" s="26">
        <v>57.37</v>
      </c>
      <c r="BZ52" s="26">
        <v>57.03</v>
      </c>
      <c r="CA52" s="26">
        <v>59.85</v>
      </c>
      <c r="CB52" s="26">
        <v>60.85</v>
      </c>
      <c r="CC52" s="26">
        <v>59.5</v>
      </c>
      <c r="CD52" s="26">
        <v>61.24</v>
      </c>
      <c r="CE52" s="26">
        <v>63.06</v>
      </c>
      <c r="CF52" s="26">
        <v>66.69</v>
      </c>
      <c r="CG52" s="26">
        <v>74.81</v>
      </c>
      <c r="CH52" s="26">
        <v>76.17</v>
      </c>
      <c r="CI52" s="26">
        <v>66.72</v>
      </c>
      <c r="CJ52" s="26">
        <v>62.62</v>
      </c>
      <c r="CK52" s="26">
        <v>59.45</v>
      </c>
      <c r="CL52" s="26">
        <v>60.26</v>
      </c>
      <c r="CM52" s="26">
        <v>62.17</v>
      </c>
      <c r="CN52" s="26">
        <v>62.64</v>
      </c>
      <c r="CO52" s="26">
        <v>61.76</v>
      </c>
      <c r="CP52" s="26">
        <v>62.99</v>
      </c>
      <c r="CQ52" s="26">
        <v>64.61</v>
      </c>
      <c r="CR52" s="26">
        <v>71.930000000000007</v>
      </c>
      <c r="CS52" s="26">
        <v>79.72</v>
      </c>
      <c r="CT52" s="26">
        <v>78.400000000000006</v>
      </c>
      <c r="CU52" s="26">
        <v>69.45</v>
      </c>
      <c r="CV52" s="26">
        <v>64.819999999999993</v>
      </c>
      <c r="CW52" s="26">
        <v>61.61</v>
      </c>
      <c r="CX52" s="26">
        <v>63.03</v>
      </c>
      <c r="CY52" s="26">
        <v>65.61</v>
      </c>
      <c r="CZ52" s="26">
        <v>67.39</v>
      </c>
      <c r="DA52" s="26">
        <v>66.739999999999995</v>
      </c>
      <c r="DB52" s="26">
        <v>67.5</v>
      </c>
      <c r="DC52" s="26">
        <v>68.459999999999994</v>
      </c>
      <c r="DD52" s="26">
        <v>76.97</v>
      </c>
      <c r="DE52" s="26">
        <v>83.31</v>
      </c>
      <c r="DF52" s="26">
        <v>84.72</v>
      </c>
      <c r="DG52" s="26">
        <v>72.2</v>
      </c>
      <c r="DH52" s="26">
        <v>66.69</v>
      </c>
      <c r="DI52" s="26">
        <v>65.7</v>
      </c>
      <c r="DJ52" s="26">
        <v>67.12</v>
      </c>
      <c r="DK52" s="26">
        <v>67.25</v>
      </c>
      <c r="DL52" s="26">
        <v>68.150000000000006</v>
      </c>
      <c r="DM52" s="26">
        <v>67.13</v>
      </c>
      <c r="DN52" s="26">
        <v>67.989999999999995</v>
      </c>
      <c r="DO52" s="26">
        <v>70.28</v>
      </c>
      <c r="DP52" s="26">
        <v>77.17</v>
      </c>
      <c r="DQ52" s="26">
        <v>82.51</v>
      </c>
      <c r="DR52" s="26">
        <v>84.66</v>
      </c>
      <c r="DS52" s="26">
        <v>72.19</v>
      </c>
      <c r="DT52" s="26">
        <v>66.92</v>
      </c>
      <c r="DU52" s="26">
        <v>66.81</v>
      </c>
      <c r="DV52" s="26">
        <v>66.94</v>
      </c>
      <c r="DW52" s="26">
        <v>68.349999999999994</v>
      </c>
      <c r="DX52" s="26">
        <v>68.94</v>
      </c>
      <c r="DY52" s="26">
        <v>68.680000000000007</v>
      </c>
      <c r="DZ52" s="26">
        <v>67.56</v>
      </c>
      <c r="EA52" s="26">
        <v>72.98</v>
      </c>
      <c r="EB52" s="26">
        <v>78.430000000000007</v>
      </c>
      <c r="EC52" s="26">
        <v>83.04</v>
      </c>
      <c r="ED52" s="26">
        <v>84.99</v>
      </c>
      <c r="EE52" s="26">
        <v>72.42</v>
      </c>
      <c r="EF52" s="26">
        <v>69.34</v>
      </c>
      <c r="EG52" s="26">
        <v>67.260000000000005</v>
      </c>
      <c r="EH52" s="26">
        <v>66.39</v>
      </c>
      <c r="EI52" s="26">
        <v>69.41</v>
      </c>
      <c r="EJ52" s="26">
        <v>70.25</v>
      </c>
      <c r="EK52" s="26">
        <v>68.14</v>
      </c>
      <c r="EL52" s="26">
        <v>69.599999999999994</v>
      </c>
      <c r="EM52" s="26">
        <v>72</v>
      </c>
      <c r="EN52" s="26">
        <v>77.069999999999993</v>
      </c>
      <c r="EO52" s="26">
        <v>86.21</v>
      </c>
      <c r="EP52" s="26">
        <v>87.48</v>
      </c>
      <c r="EQ52" s="26">
        <v>76.59</v>
      </c>
      <c r="ER52" s="26">
        <v>71.73</v>
      </c>
      <c r="ES52" s="26">
        <v>68.14</v>
      </c>
      <c r="ET52" s="26">
        <v>69.180000000000007</v>
      </c>
      <c r="EU52" s="26">
        <v>71.97</v>
      </c>
      <c r="EV52" s="26">
        <v>72.430000000000007</v>
      </c>
      <c r="EW52" s="26">
        <v>70.099999999999994</v>
      </c>
      <c r="EX52" s="26">
        <v>72.66</v>
      </c>
      <c r="EY52" s="26">
        <v>74.45</v>
      </c>
      <c r="EZ52" s="26">
        <v>80.95</v>
      </c>
      <c r="FA52" s="26">
        <v>89.5</v>
      </c>
      <c r="FB52" s="26">
        <v>89.36</v>
      </c>
      <c r="FC52" s="26">
        <v>79.73</v>
      </c>
      <c r="FD52" s="26">
        <v>74.34</v>
      </c>
      <c r="FE52" s="26">
        <v>69.599999999999994</v>
      </c>
      <c r="FF52" s="26">
        <v>72.180000000000007</v>
      </c>
      <c r="FG52" s="26">
        <v>74.16</v>
      </c>
      <c r="FH52" s="26">
        <v>75.78</v>
      </c>
      <c r="FI52" s="26">
        <v>74.260000000000005</v>
      </c>
      <c r="FJ52" s="26">
        <v>75.790000000000006</v>
      </c>
      <c r="FK52" s="26">
        <v>77.489999999999995</v>
      </c>
      <c r="FL52" s="26">
        <v>86.18</v>
      </c>
      <c r="FM52" s="26">
        <v>94.73</v>
      </c>
      <c r="FN52" s="26">
        <v>93.09</v>
      </c>
      <c r="FO52" s="26">
        <v>83.48</v>
      </c>
      <c r="FP52" s="26">
        <v>77.83</v>
      </c>
      <c r="FQ52" s="26">
        <v>73.91</v>
      </c>
      <c r="FR52" s="26">
        <v>75.75</v>
      </c>
      <c r="FS52" s="26">
        <v>76.510000000000005</v>
      </c>
      <c r="FT52" s="26">
        <v>78.95</v>
      </c>
      <c r="FU52" s="26">
        <v>77.95</v>
      </c>
      <c r="FV52" s="26">
        <v>79.25</v>
      </c>
      <c r="FW52" s="26">
        <v>80.75</v>
      </c>
      <c r="FX52" s="26">
        <v>89.24</v>
      </c>
      <c r="FY52" s="26">
        <v>96.01</v>
      </c>
      <c r="FZ52" s="26">
        <v>97.22</v>
      </c>
      <c r="GA52" s="26">
        <v>85.87</v>
      </c>
      <c r="GB52" s="26">
        <v>79.11</v>
      </c>
      <c r="GC52" s="26">
        <v>77.569999999999993</v>
      </c>
      <c r="GD52" s="26">
        <v>79.540000000000006</v>
      </c>
    </row>
    <row r="53" spans="1:186" s="41" customFormat="1">
      <c r="A53" s="60"/>
      <c r="B53" s="457"/>
      <c r="C53" s="457"/>
      <c r="D53" s="457"/>
      <c r="E53" s="457"/>
      <c r="F53" s="457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</row>
    <row r="54" spans="1:186" s="41" customFormat="1">
      <c r="A54" s="60"/>
      <c r="B54" s="457"/>
      <c r="C54" s="457" t="s">
        <v>89</v>
      </c>
      <c r="D54" s="457" t="s">
        <v>76</v>
      </c>
      <c r="E54" s="457" t="s">
        <v>68</v>
      </c>
      <c r="F54" s="457" t="s">
        <v>77</v>
      </c>
      <c r="G54" s="26" t="s">
        <v>191</v>
      </c>
      <c r="H54" s="26" t="s">
        <v>191</v>
      </c>
      <c r="I54" s="26" t="s">
        <v>191</v>
      </c>
      <c r="J54" s="26" t="s">
        <v>191</v>
      </c>
      <c r="K54" s="26" t="s">
        <v>191</v>
      </c>
      <c r="L54" s="26" t="s">
        <v>191</v>
      </c>
      <c r="M54" s="26" t="s">
        <v>191</v>
      </c>
      <c r="N54" s="26" t="s">
        <v>191</v>
      </c>
      <c r="O54" s="26" t="s">
        <v>191</v>
      </c>
      <c r="P54" s="26" t="s">
        <v>191</v>
      </c>
      <c r="Q54" s="26" t="s">
        <v>191</v>
      </c>
      <c r="R54" s="26" t="s">
        <v>191</v>
      </c>
      <c r="S54" s="26" t="s">
        <v>191</v>
      </c>
      <c r="T54" s="26" t="s">
        <v>191</v>
      </c>
      <c r="U54" s="26" t="s">
        <v>191</v>
      </c>
      <c r="V54" s="26" t="s">
        <v>191</v>
      </c>
      <c r="W54" s="26" t="s">
        <v>191</v>
      </c>
      <c r="X54" s="26" t="s">
        <v>191</v>
      </c>
      <c r="Y54" s="26" t="s">
        <v>191</v>
      </c>
      <c r="Z54" s="26" t="s">
        <v>191</v>
      </c>
      <c r="AA54" s="26" t="s">
        <v>191</v>
      </c>
      <c r="AB54" s="26" t="s">
        <v>191</v>
      </c>
      <c r="AC54" s="26" t="s">
        <v>191</v>
      </c>
      <c r="AD54" s="26" t="s">
        <v>191</v>
      </c>
      <c r="AE54" s="26" t="s">
        <v>191</v>
      </c>
      <c r="AF54" s="26" t="s">
        <v>191</v>
      </c>
      <c r="AG54" s="26" t="s">
        <v>191</v>
      </c>
      <c r="AH54" s="26" t="s">
        <v>191</v>
      </c>
      <c r="AI54" s="26" t="s">
        <v>191</v>
      </c>
      <c r="AJ54" s="26" t="s">
        <v>191</v>
      </c>
      <c r="AK54" s="26" t="s">
        <v>191</v>
      </c>
      <c r="AL54" s="26" t="s">
        <v>191</v>
      </c>
      <c r="AM54" s="26" t="s">
        <v>191</v>
      </c>
      <c r="AN54" s="26" t="s">
        <v>191</v>
      </c>
      <c r="AO54" s="26" t="s">
        <v>191</v>
      </c>
      <c r="AP54" s="26" t="s">
        <v>191</v>
      </c>
      <c r="AQ54" s="26" t="s">
        <v>191</v>
      </c>
      <c r="AR54" s="26" t="s">
        <v>191</v>
      </c>
      <c r="AS54" s="26" t="s">
        <v>191</v>
      </c>
      <c r="AT54" s="26" t="s">
        <v>191</v>
      </c>
      <c r="AU54" s="26" t="s">
        <v>191</v>
      </c>
      <c r="AV54" s="26" t="s">
        <v>191</v>
      </c>
      <c r="AW54" s="26" t="s">
        <v>191</v>
      </c>
      <c r="AX54" s="26" t="s">
        <v>191</v>
      </c>
      <c r="AY54" s="26" t="s">
        <v>191</v>
      </c>
      <c r="AZ54" s="26" t="s">
        <v>191</v>
      </c>
      <c r="BA54" s="26" t="s">
        <v>191</v>
      </c>
      <c r="BB54" s="26" t="s">
        <v>191</v>
      </c>
      <c r="BC54" s="26" t="s">
        <v>191</v>
      </c>
      <c r="BD54" s="26" t="s">
        <v>191</v>
      </c>
      <c r="BE54" s="26" t="s">
        <v>191</v>
      </c>
      <c r="BF54" s="26" t="s">
        <v>191</v>
      </c>
      <c r="BG54" s="26" t="s">
        <v>191</v>
      </c>
      <c r="BH54" s="26" t="s">
        <v>191</v>
      </c>
      <c r="BI54" s="26" t="s">
        <v>191</v>
      </c>
      <c r="BJ54" s="26" t="s">
        <v>191</v>
      </c>
      <c r="BK54" s="26" t="s">
        <v>191</v>
      </c>
      <c r="BL54" s="26" t="s">
        <v>191</v>
      </c>
      <c r="BM54" s="26" t="s">
        <v>191</v>
      </c>
      <c r="BN54" s="26" t="s">
        <v>191</v>
      </c>
      <c r="BO54" s="26" t="s">
        <v>191</v>
      </c>
      <c r="BP54" s="26" t="s">
        <v>191</v>
      </c>
      <c r="BQ54" s="26" t="s">
        <v>191</v>
      </c>
      <c r="BR54" s="26" t="s">
        <v>191</v>
      </c>
      <c r="BS54" s="26" t="s">
        <v>191</v>
      </c>
      <c r="BT54" s="26" t="s">
        <v>191</v>
      </c>
      <c r="BU54" s="26" t="s">
        <v>191</v>
      </c>
      <c r="BV54" s="26" t="s">
        <v>191</v>
      </c>
      <c r="BW54" s="26" t="s">
        <v>191</v>
      </c>
      <c r="BX54" s="26" t="s">
        <v>191</v>
      </c>
      <c r="BY54" s="26" t="s">
        <v>191</v>
      </c>
      <c r="BZ54" s="26" t="s">
        <v>191</v>
      </c>
      <c r="CA54" s="26" t="s">
        <v>191</v>
      </c>
      <c r="CB54" s="26" t="s">
        <v>191</v>
      </c>
      <c r="CC54" s="26" t="s">
        <v>191</v>
      </c>
      <c r="CD54" s="26" t="s">
        <v>191</v>
      </c>
      <c r="CE54" s="26" t="s">
        <v>191</v>
      </c>
      <c r="CF54" s="26" t="s">
        <v>191</v>
      </c>
      <c r="CG54" s="26" t="s">
        <v>191</v>
      </c>
      <c r="CH54" s="26" t="s">
        <v>191</v>
      </c>
      <c r="CI54" s="26" t="s">
        <v>191</v>
      </c>
      <c r="CJ54" s="26" t="s">
        <v>191</v>
      </c>
      <c r="CK54" s="26" t="s">
        <v>191</v>
      </c>
      <c r="CL54" s="26" t="s">
        <v>191</v>
      </c>
      <c r="CM54" s="26" t="s">
        <v>191</v>
      </c>
      <c r="CN54" s="26" t="s">
        <v>191</v>
      </c>
      <c r="CO54" s="26" t="s">
        <v>191</v>
      </c>
      <c r="CP54" s="26" t="s">
        <v>191</v>
      </c>
      <c r="CQ54" s="26" t="s">
        <v>191</v>
      </c>
      <c r="CR54" s="26" t="s">
        <v>191</v>
      </c>
      <c r="CS54" s="26" t="s">
        <v>191</v>
      </c>
      <c r="CT54" s="26" t="s">
        <v>191</v>
      </c>
      <c r="CU54" s="26" t="s">
        <v>191</v>
      </c>
      <c r="CV54" s="26" t="s">
        <v>191</v>
      </c>
      <c r="CW54" s="26" t="s">
        <v>191</v>
      </c>
      <c r="CX54" s="26" t="s">
        <v>191</v>
      </c>
      <c r="CY54" s="26" t="s">
        <v>191</v>
      </c>
      <c r="CZ54" s="26" t="s">
        <v>191</v>
      </c>
      <c r="DA54" s="26" t="s">
        <v>191</v>
      </c>
      <c r="DB54" s="26" t="s">
        <v>191</v>
      </c>
      <c r="DC54" s="26" t="s">
        <v>191</v>
      </c>
      <c r="DD54" s="26" t="s">
        <v>191</v>
      </c>
      <c r="DE54" s="26" t="s">
        <v>191</v>
      </c>
      <c r="DF54" s="26" t="s">
        <v>191</v>
      </c>
      <c r="DG54" s="26" t="s">
        <v>191</v>
      </c>
      <c r="DH54" s="26" t="s">
        <v>191</v>
      </c>
      <c r="DI54" s="26" t="s">
        <v>191</v>
      </c>
      <c r="DJ54" s="26" t="s">
        <v>191</v>
      </c>
      <c r="DK54" s="26" t="s">
        <v>191</v>
      </c>
      <c r="DL54" s="26" t="s">
        <v>191</v>
      </c>
      <c r="DM54" s="26" t="s">
        <v>191</v>
      </c>
      <c r="DN54" s="26" t="s">
        <v>191</v>
      </c>
      <c r="DO54" s="26" t="s">
        <v>191</v>
      </c>
      <c r="DP54" s="26" t="s">
        <v>191</v>
      </c>
      <c r="DQ54" s="26" t="s">
        <v>191</v>
      </c>
      <c r="DR54" s="26" t="s">
        <v>191</v>
      </c>
      <c r="DS54" s="26" t="s">
        <v>191</v>
      </c>
      <c r="DT54" s="26" t="s">
        <v>191</v>
      </c>
      <c r="DU54" s="26" t="s">
        <v>191</v>
      </c>
      <c r="DV54" s="26" t="s">
        <v>191</v>
      </c>
      <c r="DW54" s="26" t="s">
        <v>191</v>
      </c>
      <c r="DX54" s="26" t="s">
        <v>191</v>
      </c>
      <c r="DY54" s="26" t="s">
        <v>191</v>
      </c>
      <c r="DZ54" s="26" t="s">
        <v>191</v>
      </c>
      <c r="EA54" s="26" t="s">
        <v>191</v>
      </c>
      <c r="EB54" s="26" t="s">
        <v>191</v>
      </c>
      <c r="EC54" s="26" t="s">
        <v>191</v>
      </c>
      <c r="ED54" s="26" t="s">
        <v>191</v>
      </c>
      <c r="EE54" s="26" t="s">
        <v>191</v>
      </c>
      <c r="EF54" s="26" t="s">
        <v>191</v>
      </c>
      <c r="EG54" s="26" t="s">
        <v>191</v>
      </c>
      <c r="EH54" s="26" t="s">
        <v>191</v>
      </c>
      <c r="EI54" s="26" t="s">
        <v>191</v>
      </c>
      <c r="EJ54" s="26" t="s">
        <v>191</v>
      </c>
      <c r="EK54" s="26" t="s">
        <v>191</v>
      </c>
      <c r="EL54" s="26" t="s">
        <v>191</v>
      </c>
      <c r="EM54" s="26" t="s">
        <v>191</v>
      </c>
      <c r="EN54" s="26" t="s">
        <v>191</v>
      </c>
      <c r="EO54" s="26" t="s">
        <v>191</v>
      </c>
      <c r="EP54" s="26" t="s">
        <v>191</v>
      </c>
      <c r="EQ54" s="26" t="s">
        <v>191</v>
      </c>
      <c r="ER54" s="26" t="s">
        <v>191</v>
      </c>
      <c r="ES54" s="26" t="s">
        <v>191</v>
      </c>
      <c r="ET54" s="26" t="s">
        <v>191</v>
      </c>
      <c r="EU54" s="26" t="s">
        <v>191</v>
      </c>
      <c r="EV54" s="26" t="s">
        <v>191</v>
      </c>
      <c r="EW54" s="26" t="s">
        <v>191</v>
      </c>
      <c r="EX54" s="26" t="s">
        <v>191</v>
      </c>
      <c r="EY54" s="26" t="s">
        <v>191</v>
      </c>
      <c r="EZ54" s="26" t="s">
        <v>191</v>
      </c>
      <c r="FA54" s="26" t="s">
        <v>191</v>
      </c>
      <c r="FB54" s="26" t="s">
        <v>191</v>
      </c>
      <c r="FC54" s="26" t="s">
        <v>191</v>
      </c>
      <c r="FD54" s="26" t="s">
        <v>191</v>
      </c>
      <c r="FE54" s="26" t="s">
        <v>191</v>
      </c>
      <c r="FF54" s="26" t="s">
        <v>191</v>
      </c>
      <c r="FG54" s="26" t="s">
        <v>191</v>
      </c>
      <c r="FH54" s="26" t="s">
        <v>191</v>
      </c>
      <c r="FI54" s="26" t="s">
        <v>191</v>
      </c>
      <c r="FJ54" s="26" t="s">
        <v>191</v>
      </c>
      <c r="FK54" s="26" t="s">
        <v>191</v>
      </c>
      <c r="FL54" s="26" t="s">
        <v>191</v>
      </c>
      <c r="FM54" s="26" t="s">
        <v>191</v>
      </c>
      <c r="FN54" s="26" t="s">
        <v>191</v>
      </c>
      <c r="FO54" s="26" t="s">
        <v>191</v>
      </c>
      <c r="FP54" s="26" t="s">
        <v>191</v>
      </c>
      <c r="FQ54" s="26" t="s">
        <v>191</v>
      </c>
      <c r="FR54" s="26" t="s">
        <v>191</v>
      </c>
      <c r="FS54" s="26" t="s">
        <v>191</v>
      </c>
      <c r="FT54" s="26" t="s">
        <v>191</v>
      </c>
      <c r="FU54" s="26" t="s">
        <v>191</v>
      </c>
      <c r="FV54" s="26" t="s">
        <v>191</v>
      </c>
      <c r="FW54" s="26" t="s">
        <v>191</v>
      </c>
      <c r="FX54" s="26" t="s">
        <v>191</v>
      </c>
      <c r="FY54" s="26" t="s">
        <v>191</v>
      </c>
      <c r="FZ54" s="26" t="s">
        <v>191</v>
      </c>
      <c r="GA54" s="26" t="s">
        <v>191</v>
      </c>
      <c r="GB54" s="26" t="s">
        <v>191</v>
      </c>
      <c r="GC54" s="26" t="s">
        <v>191</v>
      </c>
      <c r="GD54" s="26" t="s">
        <v>191</v>
      </c>
    </row>
    <row r="55" spans="1:186" s="41" customFormat="1">
      <c r="A55" s="60"/>
      <c r="B55" s="457"/>
      <c r="C55" s="457" t="s">
        <v>89</v>
      </c>
      <c r="D55" s="457" t="s">
        <v>76</v>
      </c>
      <c r="E55" s="457" t="s">
        <v>68</v>
      </c>
      <c r="F55" s="457" t="s">
        <v>78</v>
      </c>
      <c r="G55" s="26" t="s">
        <v>191</v>
      </c>
      <c r="H55" s="26" t="s">
        <v>191</v>
      </c>
      <c r="I55" s="26" t="s">
        <v>191</v>
      </c>
      <c r="J55" s="26" t="s">
        <v>191</v>
      </c>
      <c r="K55" s="26" t="s">
        <v>191</v>
      </c>
      <c r="L55" s="26" t="s">
        <v>191</v>
      </c>
      <c r="M55" s="26" t="s">
        <v>191</v>
      </c>
      <c r="N55" s="26" t="s">
        <v>191</v>
      </c>
      <c r="O55" s="26" t="s">
        <v>191</v>
      </c>
      <c r="P55" s="26" t="s">
        <v>191</v>
      </c>
      <c r="Q55" s="26" t="s">
        <v>191</v>
      </c>
      <c r="R55" s="26" t="s">
        <v>191</v>
      </c>
      <c r="S55" s="26" t="s">
        <v>191</v>
      </c>
      <c r="T55" s="26" t="s">
        <v>191</v>
      </c>
      <c r="U55" s="26" t="s">
        <v>191</v>
      </c>
      <c r="V55" s="26" t="s">
        <v>191</v>
      </c>
      <c r="W55" s="26" t="s">
        <v>191</v>
      </c>
      <c r="X55" s="26" t="s">
        <v>191</v>
      </c>
      <c r="Y55" s="26" t="s">
        <v>191</v>
      </c>
      <c r="Z55" s="26" t="s">
        <v>191</v>
      </c>
      <c r="AA55" s="26" t="s">
        <v>191</v>
      </c>
      <c r="AB55" s="26" t="s">
        <v>191</v>
      </c>
      <c r="AC55" s="26" t="s">
        <v>191</v>
      </c>
      <c r="AD55" s="26" t="s">
        <v>191</v>
      </c>
      <c r="AE55" s="26" t="s">
        <v>191</v>
      </c>
      <c r="AF55" s="26" t="s">
        <v>191</v>
      </c>
      <c r="AG55" s="26" t="s">
        <v>191</v>
      </c>
      <c r="AH55" s="26" t="s">
        <v>191</v>
      </c>
      <c r="AI55" s="26" t="s">
        <v>191</v>
      </c>
      <c r="AJ55" s="26" t="s">
        <v>191</v>
      </c>
      <c r="AK55" s="26" t="s">
        <v>191</v>
      </c>
      <c r="AL55" s="26" t="s">
        <v>191</v>
      </c>
      <c r="AM55" s="26" t="s">
        <v>191</v>
      </c>
      <c r="AN55" s="26" t="s">
        <v>191</v>
      </c>
      <c r="AO55" s="26" t="s">
        <v>191</v>
      </c>
      <c r="AP55" s="26" t="s">
        <v>191</v>
      </c>
      <c r="AQ55" s="26" t="s">
        <v>191</v>
      </c>
      <c r="AR55" s="26" t="s">
        <v>191</v>
      </c>
      <c r="AS55" s="26" t="s">
        <v>191</v>
      </c>
      <c r="AT55" s="26" t="s">
        <v>191</v>
      </c>
      <c r="AU55" s="26" t="s">
        <v>191</v>
      </c>
      <c r="AV55" s="26" t="s">
        <v>191</v>
      </c>
      <c r="AW55" s="26" t="s">
        <v>191</v>
      </c>
      <c r="AX55" s="26" t="s">
        <v>191</v>
      </c>
      <c r="AY55" s="26" t="s">
        <v>191</v>
      </c>
      <c r="AZ55" s="26" t="s">
        <v>191</v>
      </c>
      <c r="BA55" s="26" t="s">
        <v>191</v>
      </c>
      <c r="BB55" s="26" t="s">
        <v>191</v>
      </c>
      <c r="BC55" s="26" t="s">
        <v>191</v>
      </c>
      <c r="BD55" s="26" t="s">
        <v>191</v>
      </c>
      <c r="BE55" s="26" t="s">
        <v>191</v>
      </c>
      <c r="BF55" s="26" t="s">
        <v>191</v>
      </c>
      <c r="BG55" s="26" t="s">
        <v>191</v>
      </c>
      <c r="BH55" s="26" t="s">
        <v>191</v>
      </c>
      <c r="BI55" s="26" t="s">
        <v>191</v>
      </c>
      <c r="BJ55" s="26" t="s">
        <v>191</v>
      </c>
      <c r="BK55" s="26" t="s">
        <v>191</v>
      </c>
      <c r="BL55" s="26" t="s">
        <v>191</v>
      </c>
      <c r="BM55" s="26" t="s">
        <v>191</v>
      </c>
      <c r="BN55" s="26" t="s">
        <v>191</v>
      </c>
      <c r="BO55" s="26" t="s">
        <v>191</v>
      </c>
      <c r="BP55" s="26" t="s">
        <v>191</v>
      </c>
      <c r="BQ55" s="26" t="s">
        <v>191</v>
      </c>
      <c r="BR55" s="26" t="s">
        <v>191</v>
      </c>
      <c r="BS55" s="26" t="s">
        <v>191</v>
      </c>
      <c r="BT55" s="26" t="s">
        <v>191</v>
      </c>
      <c r="BU55" s="26" t="s">
        <v>191</v>
      </c>
      <c r="BV55" s="26" t="s">
        <v>191</v>
      </c>
      <c r="BW55" s="26" t="s">
        <v>191</v>
      </c>
      <c r="BX55" s="26" t="s">
        <v>191</v>
      </c>
      <c r="BY55" s="26" t="s">
        <v>191</v>
      </c>
      <c r="BZ55" s="26" t="s">
        <v>191</v>
      </c>
      <c r="CA55" s="26" t="s">
        <v>191</v>
      </c>
      <c r="CB55" s="26" t="s">
        <v>191</v>
      </c>
      <c r="CC55" s="26" t="s">
        <v>191</v>
      </c>
      <c r="CD55" s="26" t="s">
        <v>191</v>
      </c>
      <c r="CE55" s="26" t="s">
        <v>191</v>
      </c>
      <c r="CF55" s="26" t="s">
        <v>191</v>
      </c>
      <c r="CG55" s="26" t="s">
        <v>191</v>
      </c>
      <c r="CH55" s="26" t="s">
        <v>191</v>
      </c>
      <c r="CI55" s="26" t="s">
        <v>191</v>
      </c>
      <c r="CJ55" s="26" t="s">
        <v>191</v>
      </c>
      <c r="CK55" s="26" t="s">
        <v>191</v>
      </c>
      <c r="CL55" s="26" t="s">
        <v>191</v>
      </c>
      <c r="CM55" s="26" t="s">
        <v>191</v>
      </c>
      <c r="CN55" s="26" t="s">
        <v>191</v>
      </c>
      <c r="CO55" s="26" t="s">
        <v>191</v>
      </c>
      <c r="CP55" s="26" t="s">
        <v>191</v>
      </c>
      <c r="CQ55" s="26" t="s">
        <v>191</v>
      </c>
      <c r="CR55" s="26" t="s">
        <v>191</v>
      </c>
      <c r="CS55" s="26" t="s">
        <v>191</v>
      </c>
      <c r="CT55" s="26" t="s">
        <v>191</v>
      </c>
      <c r="CU55" s="26" t="s">
        <v>191</v>
      </c>
      <c r="CV55" s="26" t="s">
        <v>191</v>
      </c>
      <c r="CW55" s="26" t="s">
        <v>191</v>
      </c>
      <c r="CX55" s="26" t="s">
        <v>191</v>
      </c>
      <c r="CY55" s="26" t="s">
        <v>191</v>
      </c>
      <c r="CZ55" s="26" t="s">
        <v>191</v>
      </c>
      <c r="DA55" s="26" t="s">
        <v>191</v>
      </c>
      <c r="DB55" s="26" t="s">
        <v>191</v>
      </c>
      <c r="DC55" s="26" t="s">
        <v>191</v>
      </c>
      <c r="DD55" s="26" t="s">
        <v>191</v>
      </c>
      <c r="DE55" s="26" t="s">
        <v>191</v>
      </c>
      <c r="DF55" s="26" t="s">
        <v>191</v>
      </c>
      <c r="DG55" s="26" t="s">
        <v>191</v>
      </c>
      <c r="DH55" s="26" t="s">
        <v>191</v>
      </c>
      <c r="DI55" s="26" t="s">
        <v>191</v>
      </c>
      <c r="DJ55" s="26" t="s">
        <v>191</v>
      </c>
      <c r="DK55" s="26" t="s">
        <v>191</v>
      </c>
      <c r="DL55" s="26" t="s">
        <v>191</v>
      </c>
      <c r="DM55" s="26" t="s">
        <v>191</v>
      </c>
      <c r="DN55" s="26" t="s">
        <v>191</v>
      </c>
      <c r="DO55" s="26" t="s">
        <v>191</v>
      </c>
      <c r="DP55" s="26" t="s">
        <v>191</v>
      </c>
      <c r="DQ55" s="26" t="s">
        <v>191</v>
      </c>
      <c r="DR55" s="26" t="s">
        <v>191</v>
      </c>
      <c r="DS55" s="26" t="s">
        <v>191</v>
      </c>
      <c r="DT55" s="26" t="s">
        <v>191</v>
      </c>
      <c r="DU55" s="26" t="s">
        <v>191</v>
      </c>
      <c r="DV55" s="26" t="s">
        <v>191</v>
      </c>
      <c r="DW55" s="26" t="s">
        <v>191</v>
      </c>
      <c r="DX55" s="26" t="s">
        <v>191</v>
      </c>
      <c r="DY55" s="26" t="s">
        <v>191</v>
      </c>
      <c r="DZ55" s="26" t="s">
        <v>191</v>
      </c>
      <c r="EA55" s="26" t="s">
        <v>191</v>
      </c>
      <c r="EB55" s="26" t="s">
        <v>191</v>
      </c>
      <c r="EC55" s="26" t="s">
        <v>191</v>
      </c>
      <c r="ED55" s="26" t="s">
        <v>191</v>
      </c>
      <c r="EE55" s="26" t="s">
        <v>191</v>
      </c>
      <c r="EF55" s="26" t="s">
        <v>191</v>
      </c>
      <c r="EG55" s="26" t="s">
        <v>191</v>
      </c>
      <c r="EH55" s="26" t="s">
        <v>191</v>
      </c>
      <c r="EI55" s="26" t="s">
        <v>191</v>
      </c>
      <c r="EJ55" s="26" t="s">
        <v>191</v>
      </c>
      <c r="EK55" s="26" t="s">
        <v>191</v>
      </c>
      <c r="EL55" s="26" t="s">
        <v>191</v>
      </c>
      <c r="EM55" s="26" t="s">
        <v>191</v>
      </c>
      <c r="EN55" s="26" t="s">
        <v>191</v>
      </c>
      <c r="EO55" s="26" t="s">
        <v>191</v>
      </c>
      <c r="EP55" s="26" t="s">
        <v>191</v>
      </c>
      <c r="EQ55" s="26" t="s">
        <v>191</v>
      </c>
      <c r="ER55" s="26" t="s">
        <v>191</v>
      </c>
      <c r="ES55" s="26" t="s">
        <v>191</v>
      </c>
      <c r="ET55" s="26" t="s">
        <v>191</v>
      </c>
      <c r="EU55" s="26" t="s">
        <v>191</v>
      </c>
      <c r="EV55" s="26" t="s">
        <v>191</v>
      </c>
      <c r="EW55" s="26" t="s">
        <v>191</v>
      </c>
      <c r="EX55" s="26" t="s">
        <v>191</v>
      </c>
      <c r="EY55" s="26" t="s">
        <v>191</v>
      </c>
      <c r="EZ55" s="26" t="s">
        <v>191</v>
      </c>
      <c r="FA55" s="26" t="s">
        <v>191</v>
      </c>
      <c r="FB55" s="26" t="s">
        <v>191</v>
      </c>
      <c r="FC55" s="26" t="s">
        <v>191</v>
      </c>
      <c r="FD55" s="26" t="s">
        <v>191</v>
      </c>
      <c r="FE55" s="26" t="s">
        <v>191</v>
      </c>
      <c r="FF55" s="26" t="s">
        <v>191</v>
      </c>
      <c r="FG55" s="26" t="s">
        <v>191</v>
      </c>
      <c r="FH55" s="26" t="s">
        <v>191</v>
      </c>
      <c r="FI55" s="26" t="s">
        <v>191</v>
      </c>
      <c r="FJ55" s="26" t="s">
        <v>191</v>
      </c>
      <c r="FK55" s="26" t="s">
        <v>191</v>
      </c>
      <c r="FL55" s="26" t="s">
        <v>191</v>
      </c>
      <c r="FM55" s="26" t="s">
        <v>191</v>
      </c>
      <c r="FN55" s="26" t="s">
        <v>191</v>
      </c>
      <c r="FO55" s="26" t="s">
        <v>191</v>
      </c>
      <c r="FP55" s="26" t="s">
        <v>191</v>
      </c>
      <c r="FQ55" s="26" t="s">
        <v>191</v>
      </c>
      <c r="FR55" s="26" t="s">
        <v>191</v>
      </c>
      <c r="FS55" s="26" t="s">
        <v>191</v>
      </c>
      <c r="FT55" s="26" t="s">
        <v>191</v>
      </c>
      <c r="FU55" s="26" t="s">
        <v>191</v>
      </c>
      <c r="FV55" s="26" t="s">
        <v>191</v>
      </c>
      <c r="FW55" s="26" t="s">
        <v>191</v>
      </c>
      <c r="FX55" s="26" t="s">
        <v>191</v>
      </c>
      <c r="FY55" s="26" t="s">
        <v>191</v>
      </c>
      <c r="FZ55" s="26" t="s">
        <v>191</v>
      </c>
      <c r="GA55" s="26" t="s">
        <v>191</v>
      </c>
      <c r="GB55" s="26" t="s">
        <v>191</v>
      </c>
      <c r="GC55" s="26" t="s">
        <v>191</v>
      </c>
      <c r="GD55" s="26" t="s">
        <v>191</v>
      </c>
    </row>
    <row r="56" spans="1:186" s="41" customFormat="1">
      <c r="A56" s="60"/>
      <c r="B56" s="457"/>
      <c r="C56" s="457" t="s">
        <v>89</v>
      </c>
      <c r="D56" s="457" t="s">
        <v>76</v>
      </c>
      <c r="E56" s="457" t="s">
        <v>68</v>
      </c>
      <c r="F56" s="457" t="s">
        <v>79</v>
      </c>
      <c r="G56" s="26">
        <v>22.73</v>
      </c>
      <c r="H56" s="26">
        <v>22.59</v>
      </c>
      <c r="I56" s="26">
        <v>22.39</v>
      </c>
      <c r="J56" s="26">
        <v>22.16</v>
      </c>
      <c r="K56" s="26">
        <v>22.24</v>
      </c>
      <c r="L56" s="26">
        <v>22.07</v>
      </c>
      <c r="M56" s="26">
        <v>21.98</v>
      </c>
      <c r="N56" s="26">
        <v>21.93</v>
      </c>
      <c r="O56" s="26">
        <v>21.89</v>
      </c>
      <c r="P56" s="26">
        <v>21.88</v>
      </c>
      <c r="Q56" s="26">
        <v>21.87</v>
      </c>
      <c r="R56" s="26">
        <v>21.87</v>
      </c>
      <c r="S56" s="26">
        <v>21.86</v>
      </c>
      <c r="T56" s="26">
        <v>21.81</v>
      </c>
      <c r="U56" s="26">
        <v>21.67</v>
      </c>
      <c r="V56" s="26">
        <v>21.48</v>
      </c>
      <c r="W56" s="26">
        <v>21.32</v>
      </c>
      <c r="X56" s="26">
        <v>21.22</v>
      </c>
      <c r="Y56" s="26">
        <v>21.21</v>
      </c>
      <c r="Z56" s="26">
        <v>21.2</v>
      </c>
      <c r="AA56" s="26">
        <v>21.19</v>
      </c>
      <c r="AB56" s="26">
        <v>21.18</v>
      </c>
      <c r="AC56" s="26">
        <v>21.18</v>
      </c>
      <c r="AD56" s="26">
        <v>21.17</v>
      </c>
      <c r="AE56" s="26">
        <v>21.18</v>
      </c>
      <c r="AF56" s="26">
        <v>21.14</v>
      </c>
      <c r="AG56" s="26">
        <v>21.04</v>
      </c>
      <c r="AH56" s="26">
        <v>20.9</v>
      </c>
      <c r="AI56" s="26">
        <v>20.83</v>
      </c>
      <c r="AJ56" s="26">
        <v>20.86</v>
      </c>
      <c r="AK56" s="26">
        <v>20.87</v>
      </c>
      <c r="AL56" s="26">
        <v>20.89</v>
      </c>
      <c r="AM56" s="26">
        <v>20.91</v>
      </c>
      <c r="AN56" s="26">
        <v>20.94</v>
      </c>
      <c r="AO56" s="26">
        <v>20.97</v>
      </c>
      <c r="AP56" s="26">
        <v>20.99</v>
      </c>
      <c r="AQ56" s="26">
        <v>21</v>
      </c>
      <c r="AR56" s="26">
        <v>21.65</v>
      </c>
      <c r="AS56" s="26">
        <v>21.55</v>
      </c>
      <c r="AT56" s="26">
        <v>21.42</v>
      </c>
      <c r="AU56" s="26">
        <v>21.35</v>
      </c>
      <c r="AV56" s="26">
        <v>21.38</v>
      </c>
      <c r="AW56" s="26">
        <v>21.4</v>
      </c>
      <c r="AX56" s="26">
        <v>21.43</v>
      </c>
      <c r="AY56" s="26">
        <v>21.46</v>
      </c>
      <c r="AZ56" s="26">
        <v>21.48</v>
      </c>
      <c r="BA56" s="26">
        <v>21.52</v>
      </c>
      <c r="BB56" s="26">
        <v>21.54</v>
      </c>
      <c r="BC56" s="26">
        <v>21.55</v>
      </c>
      <c r="BD56" s="26">
        <v>22.22</v>
      </c>
      <c r="BE56" s="26">
        <v>22.12</v>
      </c>
      <c r="BF56" s="26">
        <v>21.99</v>
      </c>
      <c r="BG56" s="26">
        <v>21.92</v>
      </c>
      <c r="BH56" s="26">
        <v>21.96</v>
      </c>
      <c r="BI56" s="26">
        <v>21.98</v>
      </c>
      <c r="BJ56" s="26">
        <v>22</v>
      </c>
      <c r="BK56" s="26">
        <v>22.03</v>
      </c>
      <c r="BL56" s="26">
        <v>22.07</v>
      </c>
      <c r="BM56" s="26">
        <v>22.1</v>
      </c>
      <c r="BN56" s="26">
        <v>22.13</v>
      </c>
      <c r="BO56" s="26">
        <v>22.15</v>
      </c>
      <c r="BP56" s="26">
        <v>22.84</v>
      </c>
      <c r="BQ56" s="26">
        <v>22.74</v>
      </c>
      <c r="BR56" s="26">
        <v>22.6</v>
      </c>
      <c r="BS56" s="26">
        <v>22.53</v>
      </c>
      <c r="BT56" s="26">
        <v>22.58</v>
      </c>
      <c r="BU56" s="26">
        <v>22.6</v>
      </c>
      <c r="BV56" s="26">
        <v>22.63</v>
      </c>
      <c r="BW56" s="26">
        <v>22.66</v>
      </c>
      <c r="BX56" s="26">
        <v>22.7</v>
      </c>
      <c r="BY56" s="26">
        <v>22.74</v>
      </c>
      <c r="BZ56" s="26">
        <v>22.77</v>
      </c>
      <c r="CA56" s="26">
        <v>22.78</v>
      </c>
      <c r="CB56" s="26">
        <v>23.5</v>
      </c>
      <c r="CC56" s="26">
        <v>23.39</v>
      </c>
      <c r="CD56" s="26">
        <v>23.26</v>
      </c>
      <c r="CE56" s="26">
        <v>23.19</v>
      </c>
      <c r="CF56" s="26">
        <v>23.23</v>
      </c>
      <c r="CG56" s="26">
        <v>23.26</v>
      </c>
      <c r="CH56" s="26">
        <v>23.28</v>
      </c>
      <c r="CI56" s="26">
        <v>23.32</v>
      </c>
      <c r="CJ56" s="26">
        <v>23.36</v>
      </c>
      <c r="CK56" s="26">
        <v>23.4</v>
      </c>
      <c r="CL56" s="26">
        <v>23.43</v>
      </c>
      <c r="CM56" s="26">
        <v>23.45</v>
      </c>
      <c r="CN56" s="26">
        <v>24.18</v>
      </c>
      <c r="CO56" s="26">
        <v>24.08</v>
      </c>
      <c r="CP56" s="26">
        <v>23.94</v>
      </c>
      <c r="CQ56" s="26">
        <v>23.87</v>
      </c>
      <c r="CR56" s="26">
        <v>23.92</v>
      </c>
      <c r="CS56" s="26">
        <v>23.94</v>
      </c>
      <c r="CT56" s="26">
        <v>23.97</v>
      </c>
      <c r="CU56" s="26">
        <v>24.01</v>
      </c>
      <c r="CV56" s="26">
        <v>24.05</v>
      </c>
      <c r="CW56" s="26">
        <v>24.09</v>
      </c>
      <c r="CX56" s="26">
        <v>24.12</v>
      </c>
      <c r="CY56" s="26">
        <v>24.13</v>
      </c>
      <c r="CZ56" s="26">
        <v>24.89</v>
      </c>
      <c r="DA56" s="26">
        <v>24.78</v>
      </c>
      <c r="DB56" s="26">
        <v>24.63</v>
      </c>
      <c r="DC56" s="26">
        <v>24.55</v>
      </c>
      <c r="DD56" s="26">
        <v>24.6</v>
      </c>
      <c r="DE56" s="26">
        <v>24.62</v>
      </c>
      <c r="DF56" s="26">
        <v>24.65</v>
      </c>
      <c r="DG56" s="26">
        <v>24.69</v>
      </c>
      <c r="DH56" s="26">
        <v>24.72</v>
      </c>
      <c r="DI56" s="26">
        <v>24.77</v>
      </c>
      <c r="DJ56" s="26">
        <v>24.81</v>
      </c>
      <c r="DK56" s="26">
        <v>24.83</v>
      </c>
      <c r="DL56" s="26">
        <v>25.61</v>
      </c>
      <c r="DM56" s="26">
        <v>25.5</v>
      </c>
      <c r="DN56" s="26">
        <v>25.35</v>
      </c>
      <c r="DO56" s="26">
        <v>25.28</v>
      </c>
      <c r="DP56" s="26">
        <v>25.33</v>
      </c>
      <c r="DQ56" s="26">
        <v>25.36</v>
      </c>
      <c r="DR56" s="26">
        <v>25.39</v>
      </c>
      <c r="DS56" s="26">
        <v>25.44</v>
      </c>
      <c r="DT56" s="26">
        <v>25.47</v>
      </c>
      <c r="DU56" s="26">
        <v>25.52</v>
      </c>
      <c r="DV56" s="26">
        <v>25.56</v>
      </c>
      <c r="DW56" s="26">
        <v>25.58</v>
      </c>
      <c r="DX56" s="26">
        <v>26.38</v>
      </c>
      <c r="DY56" s="26">
        <v>26.27</v>
      </c>
      <c r="DZ56" s="26">
        <v>26.11</v>
      </c>
      <c r="EA56" s="26">
        <v>26.04</v>
      </c>
      <c r="EB56" s="26">
        <v>26.09</v>
      </c>
      <c r="EC56" s="26">
        <v>26.12</v>
      </c>
      <c r="ED56" s="26">
        <v>26.15</v>
      </c>
      <c r="EE56" s="26">
        <v>26.19</v>
      </c>
      <c r="EF56" s="26">
        <v>26.23</v>
      </c>
      <c r="EG56" s="26">
        <v>26.28</v>
      </c>
      <c r="EH56" s="26">
        <v>26.32</v>
      </c>
      <c r="EI56" s="26">
        <v>26.35</v>
      </c>
      <c r="EJ56" s="26">
        <v>27.17</v>
      </c>
      <c r="EK56" s="26">
        <v>27.06</v>
      </c>
      <c r="EL56" s="26">
        <v>26.9</v>
      </c>
      <c r="EM56" s="26">
        <v>26.82</v>
      </c>
      <c r="EN56" s="26">
        <v>26.88</v>
      </c>
      <c r="EO56" s="26">
        <v>26.91</v>
      </c>
      <c r="EP56" s="26">
        <v>26.94</v>
      </c>
      <c r="EQ56" s="26">
        <v>26.99</v>
      </c>
      <c r="ER56" s="26">
        <v>27.03</v>
      </c>
      <c r="ES56" s="26">
        <v>27.07</v>
      </c>
      <c r="ET56" s="26">
        <v>27.11</v>
      </c>
      <c r="EU56" s="26">
        <v>27.13</v>
      </c>
      <c r="EV56" s="26">
        <v>27.97</v>
      </c>
      <c r="EW56" s="26">
        <v>27.85</v>
      </c>
      <c r="EX56" s="26">
        <v>27.68</v>
      </c>
      <c r="EY56" s="26">
        <v>27.6</v>
      </c>
      <c r="EZ56" s="26">
        <v>27.65</v>
      </c>
      <c r="FA56" s="26">
        <v>27.67</v>
      </c>
      <c r="FB56" s="26">
        <v>27.7</v>
      </c>
      <c r="FC56" s="26">
        <v>27.74</v>
      </c>
      <c r="FD56" s="26">
        <v>27.78</v>
      </c>
      <c r="FE56" s="26">
        <v>27.83</v>
      </c>
      <c r="FF56" s="26">
        <v>27.87</v>
      </c>
      <c r="FG56" s="26">
        <v>27.89</v>
      </c>
      <c r="FH56" s="26">
        <v>28.76</v>
      </c>
      <c r="FI56" s="26">
        <v>28.63</v>
      </c>
      <c r="FJ56" s="26">
        <v>28.46</v>
      </c>
      <c r="FK56" s="26">
        <v>28.37</v>
      </c>
      <c r="FL56" s="26">
        <v>28.42</v>
      </c>
      <c r="FM56" s="26">
        <v>28.45</v>
      </c>
      <c r="FN56" s="26">
        <v>28.48</v>
      </c>
      <c r="FO56" s="26">
        <v>28.52</v>
      </c>
      <c r="FP56" s="26">
        <v>28.56</v>
      </c>
      <c r="FQ56" s="26">
        <v>28.62</v>
      </c>
      <c r="FR56" s="26">
        <v>28.65</v>
      </c>
      <c r="FS56" s="26">
        <v>28.67</v>
      </c>
      <c r="FT56" s="26">
        <v>29.57</v>
      </c>
      <c r="FU56" s="26">
        <v>29.44</v>
      </c>
      <c r="FV56" s="26">
        <v>29.26</v>
      </c>
      <c r="FW56" s="26">
        <v>29.17</v>
      </c>
      <c r="FX56" s="26">
        <v>29.23</v>
      </c>
      <c r="FY56" s="26">
        <v>29.26</v>
      </c>
      <c r="FZ56" s="26">
        <v>29.29</v>
      </c>
      <c r="GA56" s="26">
        <v>29.33</v>
      </c>
      <c r="GB56" s="26">
        <v>29.37</v>
      </c>
      <c r="GC56" s="26">
        <v>29.42</v>
      </c>
      <c r="GD56" s="26">
        <v>29.46</v>
      </c>
    </row>
    <row r="57" spans="1:186" s="41" customFormat="1">
      <c r="A57" s="60"/>
      <c r="B57" s="457"/>
      <c r="C57" s="457"/>
      <c r="D57" s="457"/>
      <c r="E57" s="457"/>
      <c r="F57" s="457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</row>
    <row r="58" spans="1:186" s="41" customFormat="1">
      <c r="A58" s="452" t="s">
        <v>261</v>
      </c>
      <c r="B58" s="457"/>
      <c r="C58" s="457" t="s">
        <v>90</v>
      </c>
      <c r="D58" s="457" t="s">
        <v>76</v>
      </c>
      <c r="E58" s="457" t="s">
        <v>68</v>
      </c>
      <c r="F58" s="457" t="s">
        <v>77</v>
      </c>
      <c r="G58" s="26" t="s">
        <v>191</v>
      </c>
      <c r="H58" s="26" t="s">
        <v>191</v>
      </c>
      <c r="I58" s="26" t="s">
        <v>191</v>
      </c>
      <c r="J58" s="26" t="s">
        <v>191</v>
      </c>
      <c r="K58" s="26" t="s">
        <v>191</v>
      </c>
      <c r="L58" s="26" t="s">
        <v>191</v>
      </c>
      <c r="M58" s="26" t="s">
        <v>191</v>
      </c>
      <c r="N58" s="26" t="s">
        <v>191</v>
      </c>
      <c r="O58" s="26" t="s">
        <v>191</v>
      </c>
      <c r="P58" s="26" t="s">
        <v>191</v>
      </c>
      <c r="Q58" s="26" t="s">
        <v>191</v>
      </c>
      <c r="R58" s="26" t="s">
        <v>191</v>
      </c>
      <c r="S58" s="26" t="s">
        <v>191</v>
      </c>
      <c r="T58" s="26" t="s">
        <v>191</v>
      </c>
      <c r="U58" s="26" t="s">
        <v>191</v>
      </c>
      <c r="V58" s="26" t="s">
        <v>191</v>
      </c>
      <c r="W58" s="26" t="s">
        <v>191</v>
      </c>
      <c r="X58" s="26" t="s">
        <v>191</v>
      </c>
      <c r="Y58" s="26" t="s">
        <v>191</v>
      </c>
      <c r="Z58" s="26" t="s">
        <v>191</v>
      </c>
      <c r="AA58" s="26" t="s">
        <v>191</v>
      </c>
      <c r="AB58" s="26" t="s">
        <v>191</v>
      </c>
      <c r="AC58" s="26" t="s">
        <v>191</v>
      </c>
      <c r="AD58" s="26" t="s">
        <v>191</v>
      </c>
      <c r="AE58" s="26" t="s">
        <v>191</v>
      </c>
      <c r="AF58" s="26" t="s">
        <v>191</v>
      </c>
      <c r="AG58" s="26" t="s">
        <v>191</v>
      </c>
      <c r="AH58" s="26" t="s">
        <v>191</v>
      </c>
      <c r="AI58" s="26" t="s">
        <v>191</v>
      </c>
      <c r="AJ58" s="26" t="s">
        <v>191</v>
      </c>
      <c r="AK58" s="26" t="s">
        <v>191</v>
      </c>
      <c r="AL58" s="26" t="s">
        <v>191</v>
      </c>
      <c r="AM58" s="26" t="s">
        <v>191</v>
      </c>
      <c r="AN58" s="26" t="s">
        <v>191</v>
      </c>
      <c r="AO58" s="26" t="s">
        <v>191</v>
      </c>
      <c r="AP58" s="26" t="s">
        <v>191</v>
      </c>
      <c r="AQ58" s="26" t="s">
        <v>191</v>
      </c>
      <c r="AR58" s="26" t="s">
        <v>191</v>
      </c>
      <c r="AS58" s="26" t="s">
        <v>191</v>
      </c>
      <c r="AT58" s="26" t="s">
        <v>191</v>
      </c>
      <c r="AU58" s="26" t="s">
        <v>191</v>
      </c>
      <c r="AV58" s="26" t="s">
        <v>191</v>
      </c>
      <c r="AW58" s="26" t="s">
        <v>191</v>
      </c>
      <c r="AX58" s="26" t="s">
        <v>191</v>
      </c>
      <c r="AY58" s="26" t="s">
        <v>191</v>
      </c>
      <c r="AZ58" s="26" t="s">
        <v>191</v>
      </c>
      <c r="BA58" s="26" t="s">
        <v>191</v>
      </c>
      <c r="BB58" s="26" t="s">
        <v>191</v>
      </c>
      <c r="BC58" s="26" t="s">
        <v>191</v>
      </c>
      <c r="BD58" s="26" t="s">
        <v>191</v>
      </c>
      <c r="BE58" s="26" t="s">
        <v>191</v>
      </c>
      <c r="BF58" s="26" t="s">
        <v>191</v>
      </c>
      <c r="BG58" s="26" t="s">
        <v>191</v>
      </c>
      <c r="BH58" s="26" t="s">
        <v>191</v>
      </c>
      <c r="BI58" s="26" t="s">
        <v>191</v>
      </c>
      <c r="BJ58" s="26" t="s">
        <v>191</v>
      </c>
      <c r="BK58" s="26" t="s">
        <v>191</v>
      </c>
      <c r="BL58" s="26" t="s">
        <v>191</v>
      </c>
      <c r="BM58" s="26" t="s">
        <v>191</v>
      </c>
      <c r="BN58" s="26" t="s">
        <v>191</v>
      </c>
      <c r="BO58" s="26" t="s">
        <v>191</v>
      </c>
      <c r="BP58" s="26" t="s">
        <v>191</v>
      </c>
      <c r="BQ58" s="26" t="s">
        <v>191</v>
      </c>
      <c r="BR58" s="26" t="s">
        <v>191</v>
      </c>
      <c r="BS58" s="26" t="s">
        <v>191</v>
      </c>
      <c r="BT58" s="26" t="s">
        <v>191</v>
      </c>
      <c r="BU58" s="26" t="s">
        <v>191</v>
      </c>
      <c r="BV58" s="26" t="s">
        <v>191</v>
      </c>
      <c r="BW58" s="26" t="s">
        <v>191</v>
      </c>
      <c r="BX58" s="26" t="s">
        <v>191</v>
      </c>
      <c r="BY58" s="26" t="s">
        <v>191</v>
      </c>
      <c r="BZ58" s="26" t="s">
        <v>191</v>
      </c>
      <c r="CA58" s="26" t="s">
        <v>191</v>
      </c>
      <c r="CB58" s="26" t="s">
        <v>191</v>
      </c>
      <c r="CC58" s="26" t="s">
        <v>191</v>
      </c>
      <c r="CD58" s="26" t="s">
        <v>191</v>
      </c>
      <c r="CE58" s="26" t="s">
        <v>191</v>
      </c>
      <c r="CF58" s="26" t="s">
        <v>191</v>
      </c>
      <c r="CG58" s="26" t="s">
        <v>191</v>
      </c>
      <c r="CH58" s="26" t="s">
        <v>191</v>
      </c>
      <c r="CI58" s="26" t="s">
        <v>191</v>
      </c>
      <c r="CJ58" s="26" t="s">
        <v>191</v>
      </c>
      <c r="CK58" s="26" t="s">
        <v>191</v>
      </c>
      <c r="CL58" s="26" t="s">
        <v>191</v>
      </c>
      <c r="CM58" s="26" t="s">
        <v>191</v>
      </c>
      <c r="CN58" s="26" t="s">
        <v>191</v>
      </c>
      <c r="CO58" s="26" t="s">
        <v>191</v>
      </c>
      <c r="CP58" s="26" t="s">
        <v>191</v>
      </c>
      <c r="CQ58" s="26" t="s">
        <v>191</v>
      </c>
      <c r="CR58" s="26" t="s">
        <v>191</v>
      </c>
      <c r="CS58" s="26" t="s">
        <v>191</v>
      </c>
      <c r="CT58" s="26" t="s">
        <v>191</v>
      </c>
      <c r="CU58" s="26" t="s">
        <v>191</v>
      </c>
      <c r="CV58" s="26" t="s">
        <v>191</v>
      </c>
      <c r="CW58" s="26" t="s">
        <v>191</v>
      </c>
      <c r="CX58" s="26" t="s">
        <v>191</v>
      </c>
      <c r="CY58" s="26" t="s">
        <v>191</v>
      </c>
      <c r="CZ58" s="26" t="s">
        <v>191</v>
      </c>
      <c r="DA58" s="26" t="s">
        <v>191</v>
      </c>
      <c r="DB58" s="26" t="s">
        <v>191</v>
      </c>
      <c r="DC58" s="26" t="s">
        <v>191</v>
      </c>
      <c r="DD58" s="26" t="s">
        <v>191</v>
      </c>
      <c r="DE58" s="26" t="s">
        <v>191</v>
      </c>
      <c r="DF58" s="26" t="s">
        <v>191</v>
      </c>
      <c r="DG58" s="26" t="s">
        <v>191</v>
      </c>
      <c r="DH58" s="26" t="s">
        <v>191</v>
      </c>
      <c r="DI58" s="26" t="s">
        <v>191</v>
      </c>
      <c r="DJ58" s="26" t="s">
        <v>191</v>
      </c>
      <c r="DK58" s="26" t="s">
        <v>191</v>
      </c>
      <c r="DL58" s="26" t="s">
        <v>191</v>
      </c>
      <c r="DM58" s="26" t="s">
        <v>191</v>
      </c>
      <c r="DN58" s="26" t="s">
        <v>191</v>
      </c>
      <c r="DO58" s="26" t="s">
        <v>191</v>
      </c>
      <c r="DP58" s="26" t="s">
        <v>191</v>
      </c>
      <c r="DQ58" s="26" t="s">
        <v>191</v>
      </c>
      <c r="DR58" s="26" t="s">
        <v>191</v>
      </c>
      <c r="DS58" s="26" t="s">
        <v>191</v>
      </c>
      <c r="DT58" s="26" t="s">
        <v>191</v>
      </c>
      <c r="DU58" s="26" t="s">
        <v>191</v>
      </c>
      <c r="DV58" s="26" t="s">
        <v>191</v>
      </c>
      <c r="DW58" s="26" t="s">
        <v>191</v>
      </c>
      <c r="DX58" s="26" t="s">
        <v>191</v>
      </c>
      <c r="DY58" s="26" t="s">
        <v>191</v>
      </c>
      <c r="DZ58" s="26" t="s">
        <v>191</v>
      </c>
      <c r="EA58" s="26" t="s">
        <v>191</v>
      </c>
      <c r="EB58" s="26" t="s">
        <v>191</v>
      </c>
      <c r="EC58" s="26" t="s">
        <v>191</v>
      </c>
      <c r="ED58" s="26" t="s">
        <v>191</v>
      </c>
      <c r="EE58" s="26" t="s">
        <v>191</v>
      </c>
      <c r="EF58" s="26" t="s">
        <v>191</v>
      </c>
      <c r="EG58" s="26" t="s">
        <v>191</v>
      </c>
      <c r="EH58" s="26" t="s">
        <v>191</v>
      </c>
      <c r="EI58" s="26" t="s">
        <v>191</v>
      </c>
      <c r="EJ58" s="26" t="s">
        <v>191</v>
      </c>
      <c r="EK58" s="26" t="s">
        <v>191</v>
      </c>
      <c r="EL58" s="26" t="s">
        <v>191</v>
      </c>
      <c r="EM58" s="26" t="s">
        <v>191</v>
      </c>
      <c r="EN58" s="26" t="s">
        <v>191</v>
      </c>
      <c r="EO58" s="26" t="s">
        <v>191</v>
      </c>
      <c r="EP58" s="26" t="s">
        <v>191</v>
      </c>
      <c r="EQ58" s="26" t="s">
        <v>191</v>
      </c>
      <c r="ER58" s="26" t="s">
        <v>191</v>
      </c>
      <c r="ES58" s="26" t="s">
        <v>191</v>
      </c>
      <c r="ET58" s="26" t="s">
        <v>191</v>
      </c>
      <c r="EU58" s="26" t="s">
        <v>191</v>
      </c>
      <c r="EV58" s="26" t="s">
        <v>191</v>
      </c>
      <c r="EW58" s="26" t="s">
        <v>191</v>
      </c>
      <c r="EX58" s="26" t="s">
        <v>191</v>
      </c>
      <c r="EY58" s="26" t="s">
        <v>191</v>
      </c>
      <c r="EZ58" s="26" t="s">
        <v>191</v>
      </c>
      <c r="FA58" s="26" t="s">
        <v>191</v>
      </c>
      <c r="FB58" s="26" t="s">
        <v>191</v>
      </c>
      <c r="FC58" s="26" t="s">
        <v>191</v>
      </c>
      <c r="FD58" s="26" t="s">
        <v>191</v>
      </c>
      <c r="FE58" s="26" t="s">
        <v>191</v>
      </c>
      <c r="FF58" s="26" t="s">
        <v>191</v>
      </c>
      <c r="FG58" s="26" t="s">
        <v>191</v>
      </c>
      <c r="FH58" s="26" t="s">
        <v>191</v>
      </c>
      <c r="FI58" s="26" t="s">
        <v>191</v>
      </c>
      <c r="FJ58" s="26" t="s">
        <v>191</v>
      </c>
      <c r="FK58" s="26" t="s">
        <v>191</v>
      </c>
      <c r="FL58" s="26" t="s">
        <v>191</v>
      </c>
      <c r="FM58" s="26" t="s">
        <v>191</v>
      </c>
      <c r="FN58" s="26" t="s">
        <v>191</v>
      </c>
      <c r="FO58" s="26" t="s">
        <v>191</v>
      </c>
      <c r="FP58" s="26" t="s">
        <v>191</v>
      </c>
      <c r="FQ58" s="26" t="s">
        <v>191</v>
      </c>
      <c r="FR58" s="26" t="s">
        <v>191</v>
      </c>
      <c r="FS58" s="26" t="s">
        <v>191</v>
      </c>
      <c r="FT58" s="26" t="s">
        <v>191</v>
      </c>
      <c r="FU58" s="26" t="s">
        <v>191</v>
      </c>
      <c r="FV58" s="26" t="s">
        <v>191</v>
      </c>
      <c r="FW58" s="26" t="s">
        <v>191</v>
      </c>
      <c r="FX58" s="26" t="s">
        <v>191</v>
      </c>
      <c r="FY58" s="26" t="s">
        <v>191</v>
      </c>
      <c r="FZ58" s="26" t="s">
        <v>191</v>
      </c>
      <c r="GA58" s="26" t="s">
        <v>191</v>
      </c>
      <c r="GB58" s="26" t="s">
        <v>191</v>
      </c>
      <c r="GC58" s="26" t="s">
        <v>191</v>
      </c>
      <c r="GD58" s="26" t="s">
        <v>191</v>
      </c>
    </row>
    <row r="59" spans="1:186" s="41" customFormat="1">
      <c r="A59" s="452" t="s">
        <v>261</v>
      </c>
      <c r="B59" s="457"/>
      <c r="C59" s="457" t="s">
        <v>90</v>
      </c>
      <c r="D59" s="457" t="s">
        <v>76</v>
      </c>
      <c r="E59" s="457" t="s">
        <v>68</v>
      </c>
      <c r="F59" s="457" t="s">
        <v>78</v>
      </c>
      <c r="G59" s="26" t="s">
        <v>191</v>
      </c>
      <c r="H59" s="26" t="s">
        <v>191</v>
      </c>
      <c r="I59" s="26" t="s">
        <v>191</v>
      </c>
      <c r="J59" s="26" t="s">
        <v>191</v>
      </c>
      <c r="K59" s="26" t="s">
        <v>191</v>
      </c>
      <c r="L59" s="26" t="s">
        <v>191</v>
      </c>
      <c r="M59" s="26" t="s">
        <v>191</v>
      </c>
      <c r="N59" s="26" t="s">
        <v>191</v>
      </c>
      <c r="O59" s="26" t="s">
        <v>191</v>
      </c>
      <c r="P59" s="26" t="s">
        <v>191</v>
      </c>
      <c r="Q59" s="26" t="s">
        <v>191</v>
      </c>
      <c r="R59" s="26" t="s">
        <v>191</v>
      </c>
      <c r="S59" s="26" t="s">
        <v>191</v>
      </c>
      <c r="T59" s="26" t="s">
        <v>191</v>
      </c>
      <c r="U59" s="26" t="s">
        <v>191</v>
      </c>
      <c r="V59" s="26" t="s">
        <v>191</v>
      </c>
      <c r="W59" s="26" t="s">
        <v>191</v>
      </c>
      <c r="X59" s="26" t="s">
        <v>191</v>
      </c>
      <c r="Y59" s="26" t="s">
        <v>191</v>
      </c>
      <c r="Z59" s="26" t="s">
        <v>191</v>
      </c>
      <c r="AA59" s="26" t="s">
        <v>191</v>
      </c>
      <c r="AB59" s="26" t="s">
        <v>191</v>
      </c>
      <c r="AC59" s="26" t="s">
        <v>191</v>
      </c>
      <c r="AD59" s="26" t="s">
        <v>191</v>
      </c>
      <c r="AE59" s="26" t="s">
        <v>191</v>
      </c>
      <c r="AF59" s="26" t="s">
        <v>191</v>
      </c>
      <c r="AG59" s="26" t="s">
        <v>191</v>
      </c>
      <c r="AH59" s="26" t="s">
        <v>191</v>
      </c>
      <c r="AI59" s="26" t="s">
        <v>191</v>
      </c>
      <c r="AJ59" s="26" t="s">
        <v>191</v>
      </c>
      <c r="AK59" s="26" t="s">
        <v>191</v>
      </c>
      <c r="AL59" s="26" t="s">
        <v>191</v>
      </c>
      <c r="AM59" s="26" t="s">
        <v>191</v>
      </c>
      <c r="AN59" s="26" t="s">
        <v>191</v>
      </c>
      <c r="AO59" s="26" t="s">
        <v>191</v>
      </c>
      <c r="AP59" s="26" t="s">
        <v>191</v>
      </c>
      <c r="AQ59" s="26" t="s">
        <v>191</v>
      </c>
      <c r="AR59" s="26" t="s">
        <v>191</v>
      </c>
      <c r="AS59" s="26" t="s">
        <v>191</v>
      </c>
      <c r="AT59" s="26" t="s">
        <v>191</v>
      </c>
      <c r="AU59" s="26" t="s">
        <v>191</v>
      </c>
      <c r="AV59" s="26" t="s">
        <v>191</v>
      </c>
      <c r="AW59" s="26" t="s">
        <v>191</v>
      </c>
      <c r="AX59" s="26" t="s">
        <v>191</v>
      </c>
      <c r="AY59" s="26" t="s">
        <v>191</v>
      </c>
      <c r="AZ59" s="26" t="s">
        <v>191</v>
      </c>
      <c r="BA59" s="26" t="s">
        <v>191</v>
      </c>
      <c r="BB59" s="26" t="s">
        <v>191</v>
      </c>
      <c r="BC59" s="26" t="s">
        <v>191</v>
      </c>
      <c r="BD59" s="26" t="s">
        <v>191</v>
      </c>
      <c r="BE59" s="26" t="s">
        <v>191</v>
      </c>
      <c r="BF59" s="26" t="s">
        <v>191</v>
      </c>
      <c r="BG59" s="26" t="s">
        <v>191</v>
      </c>
      <c r="BH59" s="26" t="s">
        <v>191</v>
      </c>
      <c r="BI59" s="26" t="s">
        <v>191</v>
      </c>
      <c r="BJ59" s="26" t="s">
        <v>191</v>
      </c>
      <c r="BK59" s="26" t="s">
        <v>191</v>
      </c>
      <c r="BL59" s="26" t="s">
        <v>191</v>
      </c>
      <c r="BM59" s="26" t="s">
        <v>191</v>
      </c>
      <c r="BN59" s="26" t="s">
        <v>191</v>
      </c>
      <c r="BO59" s="26" t="s">
        <v>191</v>
      </c>
      <c r="BP59" s="26" t="s">
        <v>191</v>
      </c>
      <c r="BQ59" s="26" t="s">
        <v>191</v>
      </c>
      <c r="BR59" s="26" t="s">
        <v>191</v>
      </c>
      <c r="BS59" s="26" t="s">
        <v>191</v>
      </c>
      <c r="BT59" s="26" t="s">
        <v>191</v>
      </c>
      <c r="BU59" s="26" t="s">
        <v>191</v>
      </c>
      <c r="BV59" s="26" t="s">
        <v>191</v>
      </c>
      <c r="BW59" s="26" t="s">
        <v>191</v>
      </c>
      <c r="BX59" s="26" t="s">
        <v>191</v>
      </c>
      <c r="BY59" s="26" t="s">
        <v>191</v>
      </c>
      <c r="BZ59" s="26" t="s">
        <v>191</v>
      </c>
      <c r="CA59" s="26" t="s">
        <v>191</v>
      </c>
      <c r="CB59" s="26" t="s">
        <v>191</v>
      </c>
      <c r="CC59" s="26" t="s">
        <v>191</v>
      </c>
      <c r="CD59" s="26" t="s">
        <v>191</v>
      </c>
      <c r="CE59" s="26" t="s">
        <v>191</v>
      </c>
      <c r="CF59" s="26" t="s">
        <v>191</v>
      </c>
      <c r="CG59" s="26" t="s">
        <v>191</v>
      </c>
      <c r="CH59" s="26" t="s">
        <v>191</v>
      </c>
      <c r="CI59" s="26" t="s">
        <v>191</v>
      </c>
      <c r="CJ59" s="26" t="s">
        <v>191</v>
      </c>
      <c r="CK59" s="26" t="s">
        <v>191</v>
      </c>
      <c r="CL59" s="26" t="s">
        <v>191</v>
      </c>
      <c r="CM59" s="26" t="s">
        <v>191</v>
      </c>
      <c r="CN59" s="26" t="s">
        <v>191</v>
      </c>
      <c r="CO59" s="26" t="s">
        <v>191</v>
      </c>
      <c r="CP59" s="26" t="s">
        <v>191</v>
      </c>
      <c r="CQ59" s="26" t="s">
        <v>191</v>
      </c>
      <c r="CR59" s="26" t="s">
        <v>191</v>
      </c>
      <c r="CS59" s="26" t="s">
        <v>191</v>
      </c>
      <c r="CT59" s="26" t="s">
        <v>191</v>
      </c>
      <c r="CU59" s="26" t="s">
        <v>191</v>
      </c>
      <c r="CV59" s="26" t="s">
        <v>191</v>
      </c>
      <c r="CW59" s="26" t="s">
        <v>191</v>
      </c>
      <c r="CX59" s="26" t="s">
        <v>191</v>
      </c>
      <c r="CY59" s="26" t="s">
        <v>191</v>
      </c>
      <c r="CZ59" s="26" t="s">
        <v>191</v>
      </c>
      <c r="DA59" s="26" t="s">
        <v>191</v>
      </c>
      <c r="DB59" s="26" t="s">
        <v>191</v>
      </c>
      <c r="DC59" s="26" t="s">
        <v>191</v>
      </c>
      <c r="DD59" s="26" t="s">
        <v>191</v>
      </c>
      <c r="DE59" s="26" t="s">
        <v>191</v>
      </c>
      <c r="DF59" s="26" t="s">
        <v>191</v>
      </c>
      <c r="DG59" s="26" t="s">
        <v>191</v>
      </c>
      <c r="DH59" s="26" t="s">
        <v>191</v>
      </c>
      <c r="DI59" s="26" t="s">
        <v>191</v>
      </c>
      <c r="DJ59" s="26" t="s">
        <v>191</v>
      </c>
      <c r="DK59" s="26" t="s">
        <v>191</v>
      </c>
      <c r="DL59" s="26" t="s">
        <v>191</v>
      </c>
      <c r="DM59" s="26" t="s">
        <v>191</v>
      </c>
      <c r="DN59" s="26" t="s">
        <v>191</v>
      </c>
      <c r="DO59" s="26" t="s">
        <v>191</v>
      </c>
      <c r="DP59" s="26" t="s">
        <v>191</v>
      </c>
      <c r="DQ59" s="26" t="s">
        <v>191</v>
      </c>
      <c r="DR59" s="26" t="s">
        <v>191</v>
      </c>
      <c r="DS59" s="26" t="s">
        <v>191</v>
      </c>
      <c r="DT59" s="26" t="s">
        <v>191</v>
      </c>
      <c r="DU59" s="26" t="s">
        <v>191</v>
      </c>
      <c r="DV59" s="26" t="s">
        <v>191</v>
      </c>
      <c r="DW59" s="26" t="s">
        <v>191</v>
      </c>
      <c r="DX59" s="26" t="s">
        <v>191</v>
      </c>
      <c r="DY59" s="26" t="s">
        <v>191</v>
      </c>
      <c r="DZ59" s="26" t="s">
        <v>191</v>
      </c>
      <c r="EA59" s="26" t="s">
        <v>191</v>
      </c>
      <c r="EB59" s="26" t="s">
        <v>191</v>
      </c>
      <c r="EC59" s="26" t="s">
        <v>191</v>
      </c>
      <c r="ED59" s="26" t="s">
        <v>191</v>
      </c>
      <c r="EE59" s="26" t="s">
        <v>191</v>
      </c>
      <c r="EF59" s="26" t="s">
        <v>191</v>
      </c>
      <c r="EG59" s="26" t="s">
        <v>191</v>
      </c>
      <c r="EH59" s="26" t="s">
        <v>191</v>
      </c>
      <c r="EI59" s="26" t="s">
        <v>191</v>
      </c>
      <c r="EJ59" s="26" t="s">
        <v>191</v>
      </c>
      <c r="EK59" s="26" t="s">
        <v>191</v>
      </c>
      <c r="EL59" s="26" t="s">
        <v>191</v>
      </c>
      <c r="EM59" s="26" t="s">
        <v>191</v>
      </c>
      <c r="EN59" s="26" t="s">
        <v>191</v>
      </c>
      <c r="EO59" s="26" t="s">
        <v>191</v>
      </c>
      <c r="EP59" s="26" t="s">
        <v>191</v>
      </c>
      <c r="EQ59" s="26" t="s">
        <v>191</v>
      </c>
      <c r="ER59" s="26" t="s">
        <v>191</v>
      </c>
      <c r="ES59" s="26" t="s">
        <v>191</v>
      </c>
      <c r="ET59" s="26" t="s">
        <v>191</v>
      </c>
      <c r="EU59" s="26" t="s">
        <v>191</v>
      </c>
      <c r="EV59" s="26" t="s">
        <v>191</v>
      </c>
      <c r="EW59" s="26" t="s">
        <v>191</v>
      </c>
      <c r="EX59" s="26" t="s">
        <v>191</v>
      </c>
      <c r="EY59" s="26" t="s">
        <v>191</v>
      </c>
      <c r="EZ59" s="26" t="s">
        <v>191</v>
      </c>
      <c r="FA59" s="26" t="s">
        <v>191</v>
      </c>
      <c r="FB59" s="26" t="s">
        <v>191</v>
      </c>
      <c r="FC59" s="26" t="s">
        <v>191</v>
      </c>
      <c r="FD59" s="26" t="s">
        <v>191</v>
      </c>
      <c r="FE59" s="26" t="s">
        <v>191</v>
      </c>
      <c r="FF59" s="26" t="s">
        <v>191</v>
      </c>
      <c r="FG59" s="26" t="s">
        <v>191</v>
      </c>
      <c r="FH59" s="26" t="s">
        <v>191</v>
      </c>
      <c r="FI59" s="26" t="s">
        <v>191</v>
      </c>
      <c r="FJ59" s="26" t="s">
        <v>191</v>
      </c>
      <c r="FK59" s="26" t="s">
        <v>191</v>
      </c>
      <c r="FL59" s="26" t="s">
        <v>191</v>
      </c>
      <c r="FM59" s="26" t="s">
        <v>191</v>
      </c>
      <c r="FN59" s="26" t="s">
        <v>191</v>
      </c>
      <c r="FO59" s="26" t="s">
        <v>191</v>
      </c>
      <c r="FP59" s="26" t="s">
        <v>191</v>
      </c>
      <c r="FQ59" s="26" t="s">
        <v>191</v>
      </c>
      <c r="FR59" s="26" t="s">
        <v>191</v>
      </c>
      <c r="FS59" s="26" t="s">
        <v>191</v>
      </c>
      <c r="FT59" s="26" t="s">
        <v>191</v>
      </c>
      <c r="FU59" s="26" t="s">
        <v>191</v>
      </c>
      <c r="FV59" s="26" t="s">
        <v>191</v>
      </c>
      <c r="FW59" s="26" t="s">
        <v>191</v>
      </c>
      <c r="FX59" s="26" t="s">
        <v>191</v>
      </c>
      <c r="FY59" s="26" t="s">
        <v>191</v>
      </c>
      <c r="FZ59" s="26" t="s">
        <v>191</v>
      </c>
      <c r="GA59" s="26" t="s">
        <v>191</v>
      </c>
      <c r="GB59" s="26" t="s">
        <v>191</v>
      </c>
      <c r="GC59" s="26" t="s">
        <v>191</v>
      </c>
      <c r="GD59" s="26" t="s">
        <v>191</v>
      </c>
    </row>
    <row r="60" spans="1:186" s="41" customFormat="1">
      <c r="A60" s="452" t="s">
        <v>261</v>
      </c>
      <c r="B60" s="457"/>
      <c r="C60" s="457" t="s">
        <v>90</v>
      </c>
      <c r="D60" s="457" t="s">
        <v>76</v>
      </c>
      <c r="E60" s="457" t="s">
        <v>68</v>
      </c>
      <c r="F60" s="457" t="s">
        <v>79</v>
      </c>
      <c r="G60" s="26">
        <v>3.36</v>
      </c>
      <c r="H60" s="26">
        <v>3.39</v>
      </c>
      <c r="I60" s="26">
        <v>3.38</v>
      </c>
      <c r="J60" s="26">
        <v>3.35</v>
      </c>
      <c r="K60" s="26">
        <v>3.39</v>
      </c>
      <c r="L60" s="26">
        <v>3.43</v>
      </c>
      <c r="M60" s="26">
        <v>3.47</v>
      </c>
      <c r="N60" s="26">
        <v>3.5</v>
      </c>
      <c r="O60" s="26">
        <v>3.5</v>
      </c>
      <c r="P60" s="26">
        <v>3.54</v>
      </c>
      <c r="Q60" s="26">
        <v>3.63</v>
      </c>
      <c r="R60" s="26">
        <v>3.83</v>
      </c>
      <c r="S60" s="26">
        <v>3.94</v>
      </c>
      <c r="T60" s="26">
        <v>3.93</v>
      </c>
      <c r="U60" s="26">
        <v>3.87</v>
      </c>
      <c r="V60" s="26">
        <v>3.76</v>
      </c>
      <c r="W60" s="26">
        <v>3.78</v>
      </c>
      <c r="X60" s="26">
        <v>3.8</v>
      </c>
      <c r="Y60" s="26">
        <v>3.84</v>
      </c>
      <c r="Z60" s="26">
        <v>3.86</v>
      </c>
      <c r="AA60" s="26">
        <v>3.86</v>
      </c>
      <c r="AB60" s="26">
        <v>3.9</v>
      </c>
      <c r="AC60" s="26">
        <v>3.97</v>
      </c>
      <c r="AD60" s="26">
        <v>4.1500000000000004</v>
      </c>
      <c r="AE60" s="26">
        <v>4.25</v>
      </c>
      <c r="AF60" s="26">
        <v>4.22</v>
      </c>
      <c r="AG60" s="26">
        <v>4.1399999999999997</v>
      </c>
      <c r="AH60" s="26">
        <v>3.94</v>
      </c>
      <c r="AI60" s="26">
        <v>3.96</v>
      </c>
      <c r="AJ60" s="26">
        <v>3.98</v>
      </c>
      <c r="AK60" s="26">
        <v>4.0199999999999996</v>
      </c>
      <c r="AL60" s="26">
        <v>4.04</v>
      </c>
      <c r="AM60" s="26">
        <v>4.04</v>
      </c>
      <c r="AN60" s="26">
        <v>4.08</v>
      </c>
      <c r="AO60" s="26">
        <v>4.1500000000000004</v>
      </c>
      <c r="AP60" s="26">
        <v>4.34</v>
      </c>
      <c r="AQ60" s="26">
        <v>4.4400000000000004</v>
      </c>
      <c r="AR60" s="26">
        <v>4.41</v>
      </c>
      <c r="AS60" s="26">
        <v>4.33</v>
      </c>
      <c r="AT60" s="26">
        <v>4.13</v>
      </c>
      <c r="AU60" s="26">
        <v>4.1399999999999997</v>
      </c>
      <c r="AV60" s="26">
        <v>4.16</v>
      </c>
      <c r="AW60" s="26">
        <v>4.2</v>
      </c>
      <c r="AX60" s="26">
        <v>4.22</v>
      </c>
      <c r="AY60" s="26">
        <v>4.22</v>
      </c>
      <c r="AZ60" s="26">
        <v>4.26</v>
      </c>
      <c r="BA60" s="26">
        <v>4.34</v>
      </c>
      <c r="BB60" s="26">
        <v>4.53</v>
      </c>
      <c r="BC60" s="26">
        <v>4.63</v>
      </c>
      <c r="BD60" s="26">
        <v>4.5999999999999996</v>
      </c>
      <c r="BE60" s="26">
        <v>4.5199999999999996</v>
      </c>
      <c r="BF60" s="26">
        <v>4.32</v>
      </c>
      <c r="BG60" s="26">
        <v>4.34</v>
      </c>
      <c r="BH60" s="26">
        <v>4.37</v>
      </c>
      <c r="BI60" s="26">
        <v>4.41</v>
      </c>
      <c r="BJ60" s="26">
        <v>4.42</v>
      </c>
      <c r="BK60" s="26">
        <v>4.43</v>
      </c>
      <c r="BL60" s="26">
        <v>4.47</v>
      </c>
      <c r="BM60" s="26">
        <v>4.5599999999999996</v>
      </c>
      <c r="BN60" s="26">
        <v>4.76</v>
      </c>
      <c r="BO60" s="26">
        <v>4.87</v>
      </c>
      <c r="BP60" s="26">
        <v>4.84</v>
      </c>
      <c r="BQ60" s="26">
        <v>4.76</v>
      </c>
      <c r="BR60" s="26">
        <v>4.57</v>
      </c>
      <c r="BS60" s="26">
        <v>4.59</v>
      </c>
      <c r="BT60" s="26">
        <v>4.62</v>
      </c>
      <c r="BU60" s="26">
        <v>4.66</v>
      </c>
      <c r="BV60" s="26">
        <v>4.68</v>
      </c>
      <c r="BW60" s="26">
        <v>4.6900000000000004</v>
      </c>
      <c r="BX60" s="26">
        <v>4.7300000000000004</v>
      </c>
      <c r="BY60" s="26">
        <v>4.83</v>
      </c>
      <c r="BZ60" s="26">
        <v>5.05</v>
      </c>
      <c r="CA60" s="26">
        <v>5.17</v>
      </c>
      <c r="CB60" s="26">
        <v>5.14</v>
      </c>
      <c r="CC60" s="26">
        <v>5.07</v>
      </c>
      <c r="CD60" s="26">
        <v>4.88</v>
      </c>
      <c r="CE60" s="26">
        <v>4.9000000000000004</v>
      </c>
      <c r="CF60" s="26">
        <v>4.93</v>
      </c>
      <c r="CG60" s="26">
        <v>4.9800000000000004</v>
      </c>
      <c r="CH60" s="26">
        <v>5</v>
      </c>
      <c r="CI60" s="26">
        <v>5</v>
      </c>
      <c r="CJ60" s="26">
        <v>5.04</v>
      </c>
      <c r="CK60" s="26">
        <v>5.15</v>
      </c>
      <c r="CL60" s="26">
        <v>5.38</v>
      </c>
      <c r="CM60" s="26">
        <v>5.5</v>
      </c>
      <c r="CN60" s="26">
        <v>5.48</v>
      </c>
      <c r="CO60" s="26">
        <v>5.41</v>
      </c>
      <c r="CP60" s="26">
        <v>5.23</v>
      </c>
      <c r="CQ60" s="26">
        <v>5.26</v>
      </c>
      <c r="CR60" s="26">
        <v>5.29</v>
      </c>
      <c r="CS60" s="26">
        <v>5.35</v>
      </c>
      <c r="CT60" s="26">
        <v>5.38</v>
      </c>
      <c r="CU60" s="26">
        <v>5.38</v>
      </c>
      <c r="CV60" s="26">
        <v>5.42</v>
      </c>
      <c r="CW60" s="26">
        <v>5.53</v>
      </c>
      <c r="CX60" s="26">
        <v>5.77</v>
      </c>
      <c r="CY60" s="26">
        <v>5.9</v>
      </c>
      <c r="CZ60" s="26">
        <v>5.89</v>
      </c>
      <c r="DA60" s="26">
        <v>5.81</v>
      </c>
      <c r="DB60" s="26">
        <v>5.65</v>
      </c>
      <c r="DC60" s="26">
        <v>5.68</v>
      </c>
      <c r="DD60" s="26">
        <v>5.72</v>
      </c>
      <c r="DE60" s="26">
        <v>5.78</v>
      </c>
      <c r="DF60" s="26">
        <v>5.82</v>
      </c>
      <c r="DG60" s="26">
        <v>5.79</v>
      </c>
      <c r="DH60" s="26">
        <v>5.83</v>
      </c>
      <c r="DI60" s="26">
        <v>5.93</v>
      </c>
      <c r="DJ60" s="26">
        <v>6.16</v>
      </c>
      <c r="DK60" s="26">
        <v>6.29</v>
      </c>
      <c r="DL60" s="26">
        <v>6.26</v>
      </c>
      <c r="DM60" s="26">
        <v>6.17</v>
      </c>
      <c r="DN60" s="26">
        <v>6.01</v>
      </c>
      <c r="DO60" s="26">
        <v>6.02</v>
      </c>
      <c r="DP60" s="26">
        <v>6.07</v>
      </c>
      <c r="DQ60" s="26">
        <v>6.14</v>
      </c>
      <c r="DR60" s="26">
        <v>6.17</v>
      </c>
      <c r="DS60" s="26">
        <v>6.15</v>
      </c>
      <c r="DT60" s="26">
        <v>6.19</v>
      </c>
      <c r="DU60" s="26">
        <v>6.31</v>
      </c>
      <c r="DV60" s="26">
        <v>6.52</v>
      </c>
      <c r="DW60" s="26">
        <v>6.66</v>
      </c>
      <c r="DX60" s="26">
        <v>6.62</v>
      </c>
      <c r="DY60" s="26">
        <v>6.53</v>
      </c>
      <c r="DZ60" s="26">
        <v>6.36</v>
      </c>
      <c r="EA60" s="26">
        <v>6.36</v>
      </c>
      <c r="EB60" s="26">
        <v>6.41</v>
      </c>
      <c r="EC60" s="26">
        <v>6.47</v>
      </c>
      <c r="ED60" s="26">
        <v>6.51</v>
      </c>
      <c r="EE60" s="26">
        <v>6.48</v>
      </c>
      <c r="EF60" s="26">
        <v>6.52</v>
      </c>
      <c r="EG60" s="26">
        <v>6.61</v>
      </c>
      <c r="EH60" s="26">
        <v>6.79</v>
      </c>
      <c r="EI60" s="26">
        <v>6.94</v>
      </c>
      <c r="EJ60" s="26">
        <v>6.91</v>
      </c>
      <c r="EK60" s="26">
        <v>6.78</v>
      </c>
      <c r="EL60" s="26">
        <v>6.65</v>
      </c>
      <c r="EM60" s="26">
        <v>6.67</v>
      </c>
      <c r="EN60" s="26">
        <v>6.77</v>
      </c>
      <c r="EO60" s="26">
        <v>6.89</v>
      </c>
      <c r="EP60" s="26">
        <v>6.96</v>
      </c>
      <c r="EQ60" s="26">
        <v>6.83</v>
      </c>
      <c r="ER60" s="26">
        <v>6.83</v>
      </c>
      <c r="ES60" s="26">
        <v>6.9</v>
      </c>
      <c r="ET60" s="26">
        <v>7.04</v>
      </c>
      <c r="EU60" s="26">
        <v>7.28</v>
      </c>
      <c r="EV60" s="26">
        <v>7.23</v>
      </c>
      <c r="EW60" s="26">
        <v>6.96</v>
      </c>
      <c r="EX60" s="26">
        <v>6.98</v>
      </c>
      <c r="EY60" s="26">
        <v>7.03</v>
      </c>
      <c r="EZ60" s="26">
        <v>7.16</v>
      </c>
      <c r="FA60" s="26">
        <v>7.33</v>
      </c>
      <c r="FB60" s="26">
        <v>7.38</v>
      </c>
      <c r="FC60" s="26">
        <v>7.13</v>
      </c>
      <c r="FD60" s="26">
        <v>7.09</v>
      </c>
      <c r="FE60" s="26">
        <v>7.14</v>
      </c>
      <c r="FF60" s="26">
        <v>7.28</v>
      </c>
      <c r="FG60" s="26">
        <v>7.5</v>
      </c>
      <c r="FH60" s="26">
        <v>7.58</v>
      </c>
      <c r="FI60" s="26">
        <v>7.29</v>
      </c>
      <c r="FJ60" s="26">
        <v>7.31</v>
      </c>
      <c r="FK60" s="26">
        <v>7.36</v>
      </c>
      <c r="FL60" s="26">
        <v>7.5</v>
      </c>
      <c r="FM60" s="26">
        <v>7.68</v>
      </c>
      <c r="FN60" s="26">
        <v>7.73</v>
      </c>
      <c r="FO60" s="26">
        <v>7.47</v>
      </c>
      <c r="FP60" s="26">
        <v>7.42</v>
      </c>
      <c r="FQ60" s="26">
        <v>7.48</v>
      </c>
      <c r="FR60" s="26">
        <v>7.62</v>
      </c>
      <c r="FS60" s="26">
        <v>7.82</v>
      </c>
      <c r="FT60" s="26">
        <v>7.87</v>
      </c>
      <c r="FU60" s="26">
        <v>7.57</v>
      </c>
      <c r="FV60" s="26">
        <v>7.59</v>
      </c>
      <c r="FW60" s="26">
        <v>7.65</v>
      </c>
      <c r="FX60" s="26">
        <v>7.79</v>
      </c>
      <c r="FY60" s="26">
        <v>7.98</v>
      </c>
      <c r="FZ60" s="26">
        <v>8.02</v>
      </c>
      <c r="GA60" s="26">
        <v>7.75</v>
      </c>
      <c r="GB60" s="26">
        <v>7.71</v>
      </c>
      <c r="GC60" s="26">
        <v>7.76</v>
      </c>
      <c r="GD60" s="26">
        <v>7.91</v>
      </c>
    </row>
    <row r="61" spans="1:186" s="41" customFormat="1">
      <c r="A61" s="60"/>
      <c r="B61" s="457"/>
      <c r="C61" s="457"/>
      <c r="D61" s="457"/>
      <c r="E61" s="457"/>
      <c r="F61" s="457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</row>
    <row r="62" spans="1:186" s="41" customFormat="1">
      <c r="A62" s="452" t="s">
        <v>262</v>
      </c>
      <c r="B62" s="457"/>
      <c r="C62" s="457" t="s">
        <v>185</v>
      </c>
      <c r="D62" s="457" t="s">
        <v>76</v>
      </c>
      <c r="E62" s="457" t="s">
        <v>68</v>
      </c>
      <c r="F62" s="457" t="s">
        <v>77</v>
      </c>
      <c r="G62" s="26" t="s">
        <v>191</v>
      </c>
      <c r="H62" s="26" t="s">
        <v>191</v>
      </c>
      <c r="I62" s="26" t="s">
        <v>191</v>
      </c>
      <c r="J62" s="26" t="s">
        <v>191</v>
      </c>
      <c r="K62" s="26" t="s">
        <v>191</v>
      </c>
      <c r="L62" s="26" t="s">
        <v>191</v>
      </c>
      <c r="M62" s="26" t="s">
        <v>191</v>
      </c>
      <c r="N62" s="26" t="s">
        <v>191</v>
      </c>
      <c r="O62" s="26" t="s">
        <v>191</v>
      </c>
      <c r="P62" s="26" t="s">
        <v>191</v>
      </c>
      <c r="Q62" s="26" t="s">
        <v>191</v>
      </c>
      <c r="R62" s="26" t="s">
        <v>191</v>
      </c>
      <c r="S62" s="26" t="s">
        <v>191</v>
      </c>
      <c r="T62" s="26" t="s">
        <v>191</v>
      </c>
      <c r="U62" s="26" t="s">
        <v>191</v>
      </c>
      <c r="V62" s="26" t="s">
        <v>191</v>
      </c>
      <c r="W62" s="26" t="s">
        <v>191</v>
      </c>
      <c r="X62" s="26" t="s">
        <v>191</v>
      </c>
      <c r="Y62" s="26" t="s">
        <v>191</v>
      </c>
      <c r="Z62" s="26" t="s">
        <v>191</v>
      </c>
      <c r="AA62" s="26" t="s">
        <v>191</v>
      </c>
      <c r="AB62" s="26" t="s">
        <v>191</v>
      </c>
      <c r="AC62" s="26" t="s">
        <v>191</v>
      </c>
      <c r="AD62" s="26" t="s">
        <v>191</v>
      </c>
      <c r="AE62" s="26" t="s">
        <v>191</v>
      </c>
      <c r="AF62" s="26" t="s">
        <v>191</v>
      </c>
      <c r="AG62" s="26" t="s">
        <v>191</v>
      </c>
      <c r="AH62" s="26" t="s">
        <v>191</v>
      </c>
      <c r="AI62" s="26" t="s">
        <v>191</v>
      </c>
      <c r="AJ62" s="26" t="s">
        <v>191</v>
      </c>
      <c r="AK62" s="26" t="s">
        <v>191</v>
      </c>
      <c r="AL62" s="26" t="s">
        <v>191</v>
      </c>
      <c r="AM62" s="26" t="s">
        <v>191</v>
      </c>
      <c r="AN62" s="26" t="s">
        <v>191</v>
      </c>
      <c r="AO62" s="26" t="s">
        <v>191</v>
      </c>
      <c r="AP62" s="26" t="s">
        <v>191</v>
      </c>
      <c r="AQ62" s="26" t="s">
        <v>191</v>
      </c>
      <c r="AR62" s="26" t="s">
        <v>191</v>
      </c>
      <c r="AS62" s="26" t="s">
        <v>191</v>
      </c>
      <c r="AT62" s="26" t="s">
        <v>191</v>
      </c>
      <c r="AU62" s="26" t="s">
        <v>191</v>
      </c>
      <c r="AV62" s="26" t="s">
        <v>191</v>
      </c>
      <c r="AW62" s="26" t="s">
        <v>191</v>
      </c>
      <c r="AX62" s="26" t="s">
        <v>191</v>
      </c>
      <c r="AY62" s="26" t="s">
        <v>191</v>
      </c>
      <c r="AZ62" s="26" t="s">
        <v>191</v>
      </c>
      <c r="BA62" s="26" t="s">
        <v>191</v>
      </c>
      <c r="BB62" s="26" t="s">
        <v>191</v>
      </c>
      <c r="BC62" s="26" t="s">
        <v>191</v>
      </c>
      <c r="BD62" s="26" t="s">
        <v>191</v>
      </c>
      <c r="BE62" s="26" t="s">
        <v>191</v>
      </c>
      <c r="BF62" s="26" t="s">
        <v>191</v>
      </c>
      <c r="BG62" s="26" t="s">
        <v>191</v>
      </c>
      <c r="BH62" s="26" t="s">
        <v>191</v>
      </c>
      <c r="BI62" s="26" t="s">
        <v>191</v>
      </c>
      <c r="BJ62" s="26" t="s">
        <v>191</v>
      </c>
      <c r="BK62" s="26" t="s">
        <v>191</v>
      </c>
      <c r="BL62" s="26" t="s">
        <v>191</v>
      </c>
      <c r="BM62" s="26" t="s">
        <v>191</v>
      </c>
      <c r="BN62" s="26" t="s">
        <v>191</v>
      </c>
      <c r="BO62" s="26" t="s">
        <v>191</v>
      </c>
      <c r="BP62" s="26" t="s">
        <v>191</v>
      </c>
      <c r="BQ62" s="26" t="s">
        <v>191</v>
      </c>
      <c r="BR62" s="26" t="s">
        <v>191</v>
      </c>
      <c r="BS62" s="26" t="s">
        <v>191</v>
      </c>
      <c r="BT62" s="26" t="s">
        <v>191</v>
      </c>
      <c r="BU62" s="26" t="s">
        <v>191</v>
      </c>
      <c r="BV62" s="26" t="s">
        <v>191</v>
      </c>
      <c r="BW62" s="26" t="s">
        <v>191</v>
      </c>
      <c r="BX62" s="26" t="s">
        <v>191</v>
      </c>
      <c r="BY62" s="26" t="s">
        <v>191</v>
      </c>
      <c r="BZ62" s="26" t="s">
        <v>191</v>
      </c>
      <c r="CA62" s="26" t="s">
        <v>191</v>
      </c>
      <c r="CB62" s="26" t="s">
        <v>191</v>
      </c>
      <c r="CC62" s="26" t="s">
        <v>191</v>
      </c>
      <c r="CD62" s="26" t="s">
        <v>191</v>
      </c>
      <c r="CE62" s="26" t="s">
        <v>191</v>
      </c>
      <c r="CF62" s="26" t="s">
        <v>191</v>
      </c>
      <c r="CG62" s="26" t="s">
        <v>191</v>
      </c>
      <c r="CH62" s="26" t="s">
        <v>191</v>
      </c>
      <c r="CI62" s="26" t="s">
        <v>191</v>
      </c>
      <c r="CJ62" s="26" t="s">
        <v>191</v>
      </c>
      <c r="CK62" s="26" t="s">
        <v>191</v>
      </c>
      <c r="CL62" s="26" t="s">
        <v>191</v>
      </c>
      <c r="CM62" s="26" t="s">
        <v>191</v>
      </c>
      <c r="CN62" s="26" t="s">
        <v>191</v>
      </c>
      <c r="CO62" s="26" t="s">
        <v>191</v>
      </c>
      <c r="CP62" s="26" t="s">
        <v>191</v>
      </c>
      <c r="CQ62" s="26" t="s">
        <v>191</v>
      </c>
      <c r="CR62" s="26" t="s">
        <v>191</v>
      </c>
      <c r="CS62" s="26" t="s">
        <v>191</v>
      </c>
      <c r="CT62" s="26" t="s">
        <v>191</v>
      </c>
      <c r="CU62" s="26" t="s">
        <v>191</v>
      </c>
      <c r="CV62" s="26" t="s">
        <v>191</v>
      </c>
      <c r="CW62" s="26" t="s">
        <v>191</v>
      </c>
      <c r="CX62" s="26" t="s">
        <v>191</v>
      </c>
      <c r="CY62" s="26" t="s">
        <v>191</v>
      </c>
      <c r="CZ62" s="26" t="s">
        <v>191</v>
      </c>
      <c r="DA62" s="26" t="s">
        <v>191</v>
      </c>
      <c r="DB62" s="26" t="s">
        <v>191</v>
      </c>
      <c r="DC62" s="26" t="s">
        <v>191</v>
      </c>
      <c r="DD62" s="26" t="s">
        <v>191</v>
      </c>
      <c r="DE62" s="26" t="s">
        <v>191</v>
      </c>
      <c r="DF62" s="26" t="s">
        <v>191</v>
      </c>
      <c r="DG62" s="26" t="s">
        <v>191</v>
      </c>
      <c r="DH62" s="26" t="s">
        <v>191</v>
      </c>
      <c r="DI62" s="26" t="s">
        <v>191</v>
      </c>
      <c r="DJ62" s="26" t="s">
        <v>191</v>
      </c>
      <c r="DK62" s="26" t="s">
        <v>191</v>
      </c>
      <c r="DL62" s="26" t="s">
        <v>191</v>
      </c>
      <c r="DM62" s="26" t="s">
        <v>191</v>
      </c>
      <c r="DN62" s="26" t="s">
        <v>191</v>
      </c>
      <c r="DO62" s="26" t="s">
        <v>191</v>
      </c>
      <c r="DP62" s="26" t="s">
        <v>191</v>
      </c>
      <c r="DQ62" s="26" t="s">
        <v>191</v>
      </c>
      <c r="DR62" s="26" t="s">
        <v>191</v>
      </c>
      <c r="DS62" s="26" t="s">
        <v>191</v>
      </c>
      <c r="DT62" s="26" t="s">
        <v>191</v>
      </c>
      <c r="DU62" s="26" t="s">
        <v>191</v>
      </c>
      <c r="DV62" s="26" t="s">
        <v>191</v>
      </c>
      <c r="DW62" s="26" t="s">
        <v>191</v>
      </c>
      <c r="DX62" s="26" t="s">
        <v>191</v>
      </c>
      <c r="DY62" s="26" t="s">
        <v>191</v>
      </c>
      <c r="DZ62" s="26" t="s">
        <v>191</v>
      </c>
      <c r="EA62" s="26" t="s">
        <v>191</v>
      </c>
      <c r="EB62" s="26" t="s">
        <v>191</v>
      </c>
      <c r="EC62" s="26" t="s">
        <v>191</v>
      </c>
      <c r="ED62" s="26" t="s">
        <v>191</v>
      </c>
      <c r="EE62" s="26" t="s">
        <v>191</v>
      </c>
      <c r="EF62" s="26" t="s">
        <v>191</v>
      </c>
      <c r="EG62" s="26" t="s">
        <v>191</v>
      </c>
      <c r="EH62" s="26" t="s">
        <v>191</v>
      </c>
      <c r="EI62" s="26" t="s">
        <v>191</v>
      </c>
      <c r="EJ62" s="26" t="s">
        <v>191</v>
      </c>
      <c r="EK62" s="26" t="s">
        <v>191</v>
      </c>
      <c r="EL62" s="26" t="s">
        <v>191</v>
      </c>
      <c r="EM62" s="26" t="s">
        <v>191</v>
      </c>
      <c r="EN62" s="26" t="s">
        <v>191</v>
      </c>
      <c r="EO62" s="26" t="s">
        <v>191</v>
      </c>
      <c r="EP62" s="26" t="s">
        <v>191</v>
      </c>
      <c r="EQ62" s="26" t="s">
        <v>191</v>
      </c>
      <c r="ER62" s="26" t="s">
        <v>191</v>
      </c>
      <c r="ES62" s="26" t="s">
        <v>191</v>
      </c>
      <c r="ET62" s="26" t="s">
        <v>191</v>
      </c>
      <c r="EU62" s="26" t="s">
        <v>191</v>
      </c>
      <c r="EV62" s="26" t="s">
        <v>191</v>
      </c>
      <c r="EW62" s="26" t="s">
        <v>191</v>
      </c>
      <c r="EX62" s="26" t="s">
        <v>191</v>
      </c>
      <c r="EY62" s="26" t="s">
        <v>191</v>
      </c>
      <c r="EZ62" s="26" t="s">
        <v>191</v>
      </c>
      <c r="FA62" s="26" t="s">
        <v>191</v>
      </c>
      <c r="FB62" s="26" t="s">
        <v>191</v>
      </c>
      <c r="FC62" s="26" t="s">
        <v>191</v>
      </c>
      <c r="FD62" s="26" t="s">
        <v>191</v>
      </c>
      <c r="FE62" s="26" t="s">
        <v>191</v>
      </c>
      <c r="FF62" s="26" t="s">
        <v>191</v>
      </c>
      <c r="FG62" s="26" t="s">
        <v>191</v>
      </c>
      <c r="FH62" s="26" t="s">
        <v>191</v>
      </c>
      <c r="FI62" s="26" t="s">
        <v>191</v>
      </c>
      <c r="FJ62" s="26" t="s">
        <v>191</v>
      </c>
      <c r="FK62" s="26" t="s">
        <v>191</v>
      </c>
      <c r="FL62" s="26" t="s">
        <v>191</v>
      </c>
      <c r="FM62" s="26" t="s">
        <v>191</v>
      </c>
      <c r="FN62" s="26" t="s">
        <v>191</v>
      </c>
      <c r="FO62" s="26" t="s">
        <v>191</v>
      </c>
      <c r="FP62" s="26" t="s">
        <v>191</v>
      </c>
      <c r="FQ62" s="26" t="s">
        <v>191</v>
      </c>
      <c r="FR62" s="26" t="s">
        <v>191</v>
      </c>
      <c r="FS62" s="26" t="s">
        <v>191</v>
      </c>
      <c r="FT62" s="26" t="s">
        <v>191</v>
      </c>
      <c r="FU62" s="26" t="s">
        <v>191</v>
      </c>
      <c r="FV62" s="26" t="s">
        <v>191</v>
      </c>
      <c r="FW62" s="26" t="s">
        <v>191</v>
      </c>
      <c r="FX62" s="26" t="s">
        <v>191</v>
      </c>
      <c r="FY62" s="26" t="s">
        <v>191</v>
      </c>
      <c r="FZ62" s="26" t="s">
        <v>191</v>
      </c>
      <c r="GA62" s="26" t="s">
        <v>191</v>
      </c>
      <c r="GB62" s="26" t="s">
        <v>191</v>
      </c>
      <c r="GC62" s="26" t="s">
        <v>191</v>
      </c>
      <c r="GD62" s="26" t="s">
        <v>191</v>
      </c>
    </row>
    <row r="63" spans="1:186" s="41" customFormat="1">
      <c r="A63" s="452" t="s">
        <v>262</v>
      </c>
      <c r="B63" s="457"/>
      <c r="C63" s="457" t="s">
        <v>185</v>
      </c>
      <c r="D63" s="457" t="s">
        <v>76</v>
      </c>
      <c r="E63" s="457" t="s">
        <v>68</v>
      </c>
      <c r="F63" s="457" t="s">
        <v>78</v>
      </c>
      <c r="G63" s="26" t="s">
        <v>191</v>
      </c>
      <c r="H63" s="26" t="s">
        <v>191</v>
      </c>
      <c r="I63" s="26" t="s">
        <v>191</v>
      </c>
      <c r="J63" s="26" t="s">
        <v>191</v>
      </c>
      <c r="K63" s="26" t="s">
        <v>191</v>
      </c>
      <c r="L63" s="26" t="s">
        <v>191</v>
      </c>
      <c r="M63" s="26" t="s">
        <v>191</v>
      </c>
      <c r="N63" s="26" t="s">
        <v>191</v>
      </c>
      <c r="O63" s="26" t="s">
        <v>191</v>
      </c>
      <c r="P63" s="26" t="s">
        <v>191</v>
      </c>
      <c r="Q63" s="26" t="s">
        <v>191</v>
      </c>
      <c r="R63" s="26" t="s">
        <v>191</v>
      </c>
      <c r="S63" s="26" t="s">
        <v>191</v>
      </c>
      <c r="T63" s="26" t="s">
        <v>191</v>
      </c>
      <c r="U63" s="26" t="s">
        <v>191</v>
      </c>
      <c r="V63" s="26" t="s">
        <v>191</v>
      </c>
      <c r="W63" s="26" t="s">
        <v>191</v>
      </c>
      <c r="X63" s="26" t="s">
        <v>191</v>
      </c>
      <c r="Y63" s="26" t="s">
        <v>191</v>
      </c>
      <c r="Z63" s="26" t="s">
        <v>191</v>
      </c>
      <c r="AA63" s="26" t="s">
        <v>191</v>
      </c>
      <c r="AB63" s="26" t="s">
        <v>191</v>
      </c>
      <c r="AC63" s="26" t="s">
        <v>191</v>
      </c>
      <c r="AD63" s="26" t="s">
        <v>191</v>
      </c>
      <c r="AE63" s="26" t="s">
        <v>191</v>
      </c>
      <c r="AF63" s="26" t="s">
        <v>191</v>
      </c>
      <c r="AG63" s="26" t="s">
        <v>191</v>
      </c>
      <c r="AH63" s="26" t="s">
        <v>191</v>
      </c>
      <c r="AI63" s="26" t="s">
        <v>191</v>
      </c>
      <c r="AJ63" s="26" t="s">
        <v>191</v>
      </c>
      <c r="AK63" s="26" t="s">
        <v>191</v>
      </c>
      <c r="AL63" s="26" t="s">
        <v>191</v>
      </c>
      <c r="AM63" s="26" t="s">
        <v>191</v>
      </c>
      <c r="AN63" s="26" t="s">
        <v>191</v>
      </c>
      <c r="AO63" s="26" t="s">
        <v>191</v>
      </c>
      <c r="AP63" s="26" t="s">
        <v>191</v>
      </c>
      <c r="AQ63" s="26" t="s">
        <v>191</v>
      </c>
      <c r="AR63" s="26" t="s">
        <v>191</v>
      </c>
      <c r="AS63" s="26" t="s">
        <v>191</v>
      </c>
      <c r="AT63" s="26" t="s">
        <v>191</v>
      </c>
      <c r="AU63" s="26" t="s">
        <v>191</v>
      </c>
      <c r="AV63" s="26" t="s">
        <v>191</v>
      </c>
      <c r="AW63" s="26" t="s">
        <v>191</v>
      </c>
      <c r="AX63" s="26" t="s">
        <v>191</v>
      </c>
      <c r="AY63" s="26" t="s">
        <v>191</v>
      </c>
      <c r="AZ63" s="26" t="s">
        <v>191</v>
      </c>
      <c r="BA63" s="26" t="s">
        <v>191</v>
      </c>
      <c r="BB63" s="26" t="s">
        <v>191</v>
      </c>
      <c r="BC63" s="26" t="s">
        <v>191</v>
      </c>
      <c r="BD63" s="26" t="s">
        <v>191</v>
      </c>
      <c r="BE63" s="26" t="s">
        <v>191</v>
      </c>
      <c r="BF63" s="26" t="s">
        <v>191</v>
      </c>
      <c r="BG63" s="26" t="s">
        <v>191</v>
      </c>
      <c r="BH63" s="26" t="s">
        <v>191</v>
      </c>
      <c r="BI63" s="26" t="s">
        <v>191</v>
      </c>
      <c r="BJ63" s="26" t="s">
        <v>191</v>
      </c>
      <c r="BK63" s="26" t="s">
        <v>191</v>
      </c>
      <c r="BL63" s="26" t="s">
        <v>191</v>
      </c>
      <c r="BM63" s="26" t="s">
        <v>191</v>
      </c>
      <c r="BN63" s="26" t="s">
        <v>191</v>
      </c>
      <c r="BO63" s="26" t="s">
        <v>191</v>
      </c>
      <c r="BP63" s="26" t="s">
        <v>191</v>
      </c>
      <c r="BQ63" s="26" t="s">
        <v>191</v>
      </c>
      <c r="BR63" s="26" t="s">
        <v>191</v>
      </c>
      <c r="BS63" s="26" t="s">
        <v>191</v>
      </c>
      <c r="BT63" s="26" t="s">
        <v>191</v>
      </c>
      <c r="BU63" s="26" t="s">
        <v>191</v>
      </c>
      <c r="BV63" s="26" t="s">
        <v>191</v>
      </c>
      <c r="BW63" s="26" t="s">
        <v>191</v>
      </c>
      <c r="BX63" s="26" t="s">
        <v>191</v>
      </c>
      <c r="BY63" s="26" t="s">
        <v>191</v>
      </c>
      <c r="BZ63" s="26" t="s">
        <v>191</v>
      </c>
      <c r="CA63" s="26" t="s">
        <v>191</v>
      </c>
      <c r="CB63" s="26" t="s">
        <v>191</v>
      </c>
      <c r="CC63" s="26" t="s">
        <v>191</v>
      </c>
      <c r="CD63" s="26" t="s">
        <v>191</v>
      </c>
      <c r="CE63" s="26" t="s">
        <v>191</v>
      </c>
      <c r="CF63" s="26" t="s">
        <v>191</v>
      </c>
      <c r="CG63" s="26" t="s">
        <v>191</v>
      </c>
      <c r="CH63" s="26" t="s">
        <v>191</v>
      </c>
      <c r="CI63" s="26" t="s">
        <v>191</v>
      </c>
      <c r="CJ63" s="26" t="s">
        <v>191</v>
      </c>
      <c r="CK63" s="26" t="s">
        <v>191</v>
      </c>
      <c r="CL63" s="26" t="s">
        <v>191</v>
      </c>
      <c r="CM63" s="26" t="s">
        <v>191</v>
      </c>
      <c r="CN63" s="26" t="s">
        <v>191</v>
      </c>
      <c r="CO63" s="26" t="s">
        <v>191</v>
      </c>
      <c r="CP63" s="26" t="s">
        <v>191</v>
      </c>
      <c r="CQ63" s="26" t="s">
        <v>191</v>
      </c>
      <c r="CR63" s="26" t="s">
        <v>191</v>
      </c>
      <c r="CS63" s="26" t="s">
        <v>191</v>
      </c>
      <c r="CT63" s="26" t="s">
        <v>191</v>
      </c>
      <c r="CU63" s="26" t="s">
        <v>191</v>
      </c>
      <c r="CV63" s="26" t="s">
        <v>191</v>
      </c>
      <c r="CW63" s="26" t="s">
        <v>191</v>
      </c>
      <c r="CX63" s="26" t="s">
        <v>191</v>
      </c>
      <c r="CY63" s="26" t="s">
        <v>191</v>
      </c>
      <c r="CZ63" s="26" t="s">
        <v>191</v>
      </c>
      <c r="DA63" s="26" t="s">
        <v>191</v>
      </c>
      <c r="DB63" s="26" t="s">
        <v>191</v>
      </c>
      <c r="DC63" s="26" t="s">
        <v>191</v>
      </c>
      <c r="DD63" s="26" t="s">
        <v>191</v>
      </c>
      <c r="DE63" s="26" t="s">
        <v>191</v>
      </c>
      <c r="DF63" s="26" t="s">
        <v>191</v>
      </c>
      <c r="DG63" s="26" t="s">
        <v>191</v>
      </c>
      <c r="DH63" s="26" t="s">
        <v>191</v>
      </c>
      <c r="DI63" s="26" t="s">
        <v>191</v>
      </c>
      <c r="DJ63" s="26" t="s">
        <v>191</v>
      </c>
      <c r="DK63" s="26" t="s">
        <v>191</v>
      </c>
      <c r="DL63" s="26" t="s">
        <v>191</v>
      </c>
      <c r="DM63" s="26" t="s">
        <v>191</v>
      </c>
      <c r="DN63" s="26" t="s">
        <v>191</v>
      </c>
      <c r="DO63" s="26" t="s">
        <v>191</v>
      </c>
      <c r="DP63" s="26" t="s">
        <v>191</v>
      </c>
      <c r="DQ63" s="26" t="s">
        <v>191</v>
      </c>
      <c r="DR63" s="26" t="s">
        <v>191</v>
      </c>
      <c r="DS63" s="26" t="s">
        <v>191</v>
      </c>
      <c r="DT63" s="26" t="s">
        <v>191</v>
      </c>
      <c r="DU63" s="26" t="s">
        <v>191</v>
      </c>
      <c r="DV63" s="26" t="s">
        <v>191</v>
      </c>
      <c r="DW63" s="26" t="s">
        <v>191</v>
      </c>
      <c r="DX63" s="26" t="s">
        <v>191</v>
      </c>
      <c r="DY63" s="26" t="s">
        <v>191</v>
      </c>
      <c r="DZ63" s="26" t="s">
        <v>191</v>
      </c>
      <c r="EA63" s="26" t="s">
        <v>191</v>
      </c>
      <c r="EB63" s="26" t="s">
        <v>191</v>
      </c>
      <c r="EC63" s="26" t="s">
        <v>191</v>
      </c>
      <c r="ED63" s="26" t="s">
        <v>191</v>
      </c>
      <c r="EE63" s="26" t="s">
        <v>191</v>
      </c>
      <c r="EF63" s="26" t="s">
        <v>191</v>
      </c>
      <c r="EG63" s="26" t="s">
        <v>191</v>
      </c>
      <c r="EH63" s="26" t="s">
        <v>191</v>
      </c>
      <c r="EI63" s="26" t="s">
        <v>191</v>
      </c>
      <c r="EJ63" s="26" t="s">
        <v>191</v>
      </c>
      <c r="EK63" s="26" t="s">
        <v>191</v>
      </c>
      <c r="EL63" s="26" t="s">
        <v>191</v>
      </c>
      <c r="EM63" s="26" t="s">
        <v>191</v>
      </c>
      <c r="EN63" s="26" t="s">
        <v>191</v>
      </c>
      <c r="EO63" s="26" t="s">
        <v>191</v>
      </c>
      <c r="EP63" s="26" t="s">
        <v>191</v>
      </c>
      <c r="EQ63" s="26" t="s">
        <v>191</v>
      </c>
      <c r="ER63" s="26" t="s">
        <v>191</v>
      </c>
      <c r="ES63" s="26" t="s">
        <v>191</v>
      </c>
      <c r="ET63" s="26" t="s">
        <v>191</v>
      </c>
      <c r="EU63" s="26" t="s">
        <v>191</v>
      </c>
      <c r="EV63" s="26" t="s">
        <v>191</v>
      </c>
      <c r="EW63" s="26" t="s">
        <v>191</v>
      </c>
      <c r="EX63" s="26" t="s">
        <v>191</v>
      </c>
      <c r="EY63" s="26" t="s">
        <v>191</v>
      </c>
      <c r="EZ63" s="26" t="s">
        <v>191</v>
      </c>
      <c r="FA63" s="26" t="s">
        <v>191</v>
      </c>
      <c r="FB63" s="26" t="s">
        <v>191</v>
      </c>
      <c r="FC63" s="26" t="s">
        <v>191</v>
      </c>
      <c r="FD63" s="26" t="s">
        <v>191</v>
      </c>
      <c r="FE63" s="26" t="s">
        <v>191</v>
      </c>
      <c r="FF63" s="26" t="s">
        <v>191</v>
      </c>
      <c r="FG63" s="26" t="s">
        <v>191</v>
      </c>
      <c r="FH63" s="26" t="s">
        <v>191</v>
      </c>
      <c r="FI63" s="26" t="s">
        <v>191</v>
      </c>
      <c r="FJ63" s="26" t="s">
        <v>191</v>
      </c>
      <c r="FK63" s="26" t="s">
        <v>191</v>
      </c>
      <c r="FL63" s="26" t="s">
        <v>191</v>
      </c>
      <c r="FM63" s="26" t="s">
        <v>191</v>
      </c>
      <c r="FN63" s="26" t="s">
        <v>191</v>
      </c>
      <c r="FO63" s="26" t="s">
        <v>191</v>
      </c>
      <c r="FP63" s="26" t="s">
        <v>191</v>
      </c>
      <c r="FQ63" s="26" t="s">
        <v>191</v>
      </c>
      <c r="FR63" s="26" t="s">
        <v>191</v>
      </c>
      <c r="FS63" s="26" t="s">
        <v>191</v>
      </c>
      <c r="FT63" s="26" t="s">
        <v>191</v>
      </c>
      <c r="FU63" s="26" t="s">
        <v>191</v>
      </c>
      <c r="FV63" s="26" t="s">
        <v>191</v>
      </c>
      <c r="FW63" s="26" t="s">
        <v>191</v>
      </c>
      <c r="FX63" s="26" t="s">
        <v>191</v>
      </c>
      <c r="FY63" s="26" t="s">
        <v>191</v>
      </c>
      <c r="FZ63" s="26" t="s">
        <v>191</v>
      </c>
      <c r="GA63" s="26" t="s">
        <v>191</v>
      </c>
      <c r="GB63" s="26" t="s">
        <v>191</v>
      </c>
      <c r="GC63" s="26" t="s">
        <v>191</v>
      </c>
      <c r="GD63" s="26" t="s">
        <v>191</v>
      </c>
    </row>
    <row r="64" spans="1:186" s="41" customFormat="1">
      <c r="A64" s="452" t="s">
        <v>262</v>
      </c>
      <c r="B64" s="457"/>
      <c r="C64" s="457" t="s">
        <v>185</v>
      </c>
      <c r="D64" s="457" t="s">
        <v>76</v>
      </c>
      <c r="E64" s="457" t="s">
        <v>68</v>
      </c>
      <c r="F64" s="457" t="s">
        <v>79</v>
      </c>
      <c r="G64" s="26">
        <v>27.49</v>
      </c>
      <c r="H64" s="26">
        <v>27.86</v>
      </c>
      <c r="I64" s="26">
        <v>25.9</v>
      </c>
      <c r="J64" s="26">
        <v>24.15</v>
      </c>
      <c r="K64" s="26">
        <v>22.82</v>
      </c>
      <c r="L64" s="26">
        <v>23.02</v>
      </c>
      <c r="M64" s="26">
        <v>25.02</v>
      </c>
      <c r="N64" s="26">
        <v>24.53</v>
      </c>
      <c r="O64" s="26">
        <v>23.13</v>
      </c>
      <c r="P64" s="26">
        <v>24.05</v>
      </c>
      <c r="Q64" s="26">
        <v>24.3</v>
      </c>
      <c r="R64" s="26">
        <v>25.15</v>
      </c>
      <c r="S64" s="26">
        <v>28.67</v>
      </c>
      <c r="T64" s="26">
        <v>29.05</v>
      </c>
      <c r="U64" s="26">
        <v>25.59</v>
      </c>
      <c r="V64" s="26">
        <v>24.98</v>
      </c>
      <c r="W64" s="26">
        <v>23.8</v>
      </c>
      <c r="X64" s="26">
        <v>24.9</v>
      </c>
      <c r="Y64" s="26">
        <v>26.51</v>
      </c>
      <c r="Z64" s="26">
        <v>26</v>
      </c>
      <c r="AA64" s="26">
        <v>23.2</v>
      </c>
      <c r="AB64" s="26">
        <v>24.26</v>
      </c>
      <c r="AC64" s="26">
        <v>25.05</v>
      </c>
      <c r="AD64" s="26">
        <v>24.9</v>
      </c>
      <c r="AE64" s="26">
        <v>29.62</v>
      </c>
      <c r="AF64" s="26">
        <v>30.01</v>
      </c>
      <c r="AG64" s="26">
        <v>26.65</v>
      </c>
      <c r="AH64" s="26">
        <v>26.03</v>
      </c>
      <c r="AI64" s="26">
        <v>25.2</v>
      </c>
      <c r="AJ64" s="26">
        <v>26.35</v>
      </c>
      <c r="AK64" s="26">
        <v>27.88</v>
      </c>
      <c r="AL64" s="26">
        <v>27.34</v>
      </c>
      <c r="AM64" s="26">
        <v>24.45</v>
      </c>
      <c r="AN64" s="26">
        <v>25.49</v>
      </c>
      <c r="AO64" s="26">
        <v>26.33</v>
      </c>
      <c r="AP64" s="26">
        <v>26.17</v>
      </c>
      <c r="AQ64" s="26">
        <v>31.9</v>
      </c>
      <c r="AR64" s="26">
        <v>32.33</v>
      </c>
      <c r="AS64" s="26">
        <v>28.44</v>
      </c>
      <c r="AT64" s="26">
        <v>27.77</v>
      </c>
      <c r="AU64" s="26">
        <v>26.8</v>
      </c>
      <c r="AV64" s="26">
        <v>27.75</v>
      </c>
      <c r="AW64" s="26">
        <v>30.12</v>
      </c>
      <c r="AX64" s="26">
        <v>29.54</v>
      </c>
      <c r="AY64" s="26">
        <v>26.7</v>
      </c>
      <c r="AZ64" s="26">
        <v>27.56</v>
      </c>
      <c r="BA64" s="26">
        <v>28.46</v>
      </c>
      <c r="BB64" s="26">
        <v>28.3</v>
      </c>
      <c r="BC64" s="26">
        <v>33.54</v>
      </c>
      <c r="BD64" s="26">
        <v>33.99</v>
      </c>
      <c r="BE64" s="26">
        <v>30.22</v>
      </c>
      <c r="BF64" s="26">
        <v>29.51</v>
      </c>
      <c r="BG64" s="26">
        <v>27.65</v>
      </c>
      <c r="BH64" s="26">
        <v>28.5</v>
      </c>
      <c r="BI64" s="26">
        <v>30.48</v>
      </c>
      <c r="BJ64" s="26">
        <v>29.89</v>
      </c>
      <c r="BK64" s="26">
        <v>27.5</v>
      </c>
      <c r="BL64" s="26">
        <v>28.68</v>
      </c>
      <c r="BM64" s="26">
        <v>29.62</v>
      </c>
      <c r="BN64" s="26">
        <v>29.45</v>
      </c>
      <c r="BO64" s="26">
        <v>34.92</v>
      </c>
      <c r="BP64" s="26">
        <v>35.69</v>
      </c>
      <c r="BQ64" s="26">
        <v>32.36</v>
      </c>
      <c r="BR64" s="26">
        <v>32.03</v>
      </c>
      <c r="BS64" s="26">
        <v>30.87</v>
      </c>
      <c r="BT64" s="26">
        <v>32.31</v>
      </c>
      <c r="BU64" s="26">
        <v>35.93</v>
      </c>
      <c r="BV64" s="26">
        <v>35.869999999999997</v>
      </c>
      <c r="BW64" s="26">
        <v>33.47</v>
      </c>
      <c r="BX64" s="26">
        <v>33.450000000000003</v>
      </c>
      <c r="BY64" s="26">
        <v>35.369999999999997</v>
      </c>
      <c r="BZ64" s="26">
        <v>35.950000000000003</v>
      </c>
      <c r="CA64" s="26">
        <v>39.770000000000003</v>
      </c>
      <c r="CB64" s="26">
        <v>40.869999999999997</v>
      </c>
      <c r="CC64" s="26">
        <v>38.520000000000003</v>
      </c>
      <c r="CD64" s="26">
        <v>37.83</v>
      </c>
      <c r="CE64" s="26">
        <v>36.19</v>
      </c>
      <c r="CF64" s="26">
        <v>38.08</v>
      </c>
      <c r="CG64" s="26">
        <v>45.66</v>
      </c>
      <c r="CH64" s="26">
        <v>45.35</v>
      </c>
      <c r="CI64" s="26">
        <v>40.33</v>
      </c>
      <c r="CJ64" s="26">
        <v>39.89</v>
      </c>
      <c r="CK64" s="26">
        <v>42.79</v>
      </c>
      <c r="CL64" s="26">
        <v>43.26</v>
      </c>
      <c r="CM64" s="26">
        <v>45.26</v>
      </c>
      <c r="CN64" s="26">
        <v>45.96</v>
      </c>
      <c r="CO64" s="26">
        <v>44.03</v>
      </c>
      <c r="CP64" s="26">
        <v>42.76</v>
      </c>
      <c r="CQ64" s="26">
        <v>41.48</v>
      </c>
      <c r="CR64" s="26">
        <v>43.68</v>
      </c>
      <c r="CS64" s="26">
        <v>52.27</v>
      </c>
      <c r="CT64" s="26">
        <v>50.81</v>
      </c>
      <c r="CU64" s="26">
        <v>43.88</v>
      </c>
      <c r="CV64" s="26">
        <v>43.22</v>
      </c>
      <c r="CW64" s="26">
        <v>44.92</v>
      </c>
      <c r="CX64" s="26">
        <v>45.13</v>
      </c>
      <c r="CY64" s="26">
        <v>47.98</v>
      </c>
      <c r="CZ64" s="26">
        <v>48.01</v>
      </c>
      <c r="DA64" s="26">
        <v>45.91</v>
      </c>
      <c r="DB64" s="26">
        <v>45.39</v>
      </c>
      <c r="DC64" s="26">
        <v>43.29</v>
      </c>
      <c r="DD64" s="26">
        <v>45.76</v>
      </c>
      <c r="DE64" s="26">
        <v>54.88</v>
      </c>
      <c r="DF64" s="26">
        <v>52.3</v>
      </c>
      <c r="DG64" s="26">
        <v>44.76</v>
      </c>
      <c r="DH64" s="26">
        <v>44.64</v>
      </c>
      <c r="DI64" s="26">
        <v>46.96</v>
      </c>
      <c r="DJ64" s="26">
        <v>46.66</v>
      </c>
      <c r="DK64" s="26">
        <v>49.17</v>
      </c>
      <c r="DL64" s="26">
        <v>49.06</v>
      </c>
      <c r="DM64" s="26">
        <v>47.22</v>
      </c>
      <c r="DN64" s="26">
        <v>46.42</v>
      </c>
      <c r="DO64" s="26">
        <v>44.19</v>
      </c>
      <c r="DP64" s="26">
        <v>46.81</v>
      </c>
      <c r="DQ64" s="26">
        <v>55.69</v>
      </c>
      <c r="DR64" s="26">
        <v>51.87</v>
      </c>
      <c r="DS64" s="26">
        <v>45.96</v>
      </c>
      <c r="DT64" s="26">
        <v>46.46</v>
      </c>
      <c r="DU64" s="26">
        <v>48.55</v>
      </c>
      <c r="DV64" s="26">
        <v>48.58</v>
      </c>
      <c r="DW64" s="26">
        <v>50.57</v>
      </c>
      <c r="DX64" s="26">
        <v>50.04</v>
      </c>
      <c r="DY64" s="26">
        <v>48.62</v>
      </c>
      <c r="DZ64" s="26">
        <v>48.25</v>
      </c>
      <c r="EA64" s="26">
        <v>45.89</v>
      </c>
      <c r="EB64" s="26">
        <v>47.4</v>
      </c>
      <c r="EC64" s="26">
        <v>55.53</v>
      </c>
      <c r="ED64" s="26">
        <v>52.13</v>
      </c>
      <c r="EE64" s="26">
        <v>47.63</v>
      </c>
      <c r="EF64" s="26">
        <v>46.76</v>
      </c>
      <c r="EG64" s="26">
        <v>48.86</v>
      </c>
      <c r="EH64" s="26">
        <v>49.28</v>
      </c>
      <c r="EI64" s="26">
        <v>50.93</v>
      </c>
      <c r="EJ64" s="26">
        <v>51.07</v>
      </c>
      <c r="EK64" s="26">
        <v>49.88</v>
      </c>
      <c r="EL64" s="26">
        <v>49.04</v>
      </c>
      <c r="EM64" s="26">
        <v>47.25</v>
      </c>
      <c r="EN64" s="26">
        <v>47.6</v>
      </c>
      <c r="EO64" s="26">
        <v>56.28</v>
      </c>
      <c r="EP64" s="26">
        <v>55.27</v>
      </c>
      <c r="EQ64" s="26">
        <v>49.2</v>
      </c>
      <c r="ER64" s="26">
        <v>48.36</v>
      </c>
      <c r="ES64" s="26">
        <v>50.14</v>
      </c>
      <c r="ET64" s="26">
        <v>50.77</v>
      </c>
      <c r="EU64" s="26">
        <v>53.35</v>
      </c>
      <c r="EV64" s="26">
        <v>53.18</v>
      </c>
      <c r="EW64" s="26">
        <v>51.66</v>
      </c>
      <c r="EX64" s="26">
        <v>50.85</v>
      </c>
      <c r="EY64" s="26">
        <v>49.73</v>
      </c>
      <c r="EZ64" s="26">
        <v>49.9</v>
      </c>
      <c r="FA64" s="26">
        <v>58.33</v>
      </c>
      <c r="FB64" s="26">
        <v>57.05</v>
      </c>
      <c r="FC64" s="26">
        <v>50.85</v>
      </c>
      <c r="FD64" s="26">
        <v>50.92</v>
      </c>
      <c r="FE64" s="26">
        <v>52.56</v>
      </c>
      <c r="FF64" s="26">
        <v>52.88</v>
      </c>
      <c r="FG64" s="26">
        <v>56.84</v>
      </c>
      <c r="FH64" s="26">
        <v>56.85</v>
      </c>
      <c r="FI64" s="26">
        <v>55.95</v>
      </c>
      <c r="FJ64" s="26">
        <v>55</v>
      </c>
      <c r="FK64" s="26">
        <v>53.75</v>
      </c>
      <c r="FL64" s="26">
        <v>54.07</v>
      </c>
      <c r="FM64" s="26">
        <v>62.06</v>
      </c>
      <c r="FN64" s="26">
        <v>61.05</v>
      </c>
      <c r="FO64" s="26">
        <v>55.26</v>
      </c>
      <c r="FP64" s="26">
        <v>55.78</v>
      </c>
      <c r="FQ64" s="26">
        <v>56.72</v>
      </c>
      <c r="FR64" s="26">
        <v>56.92</v>
      </c>
      <c r="FS64" s="26">
        <v>60.28</v>
      </c>
      <c r="FT64" s="26">
        <v>60.16</v>
      </c>
      <c r="FU64" s="26">
        <v>59.37</v>
      </c>
      <c r="FV64" s="26">
        <v>57.69</v>
      </c>
      <c r="FW64" s="26">
        <v>56.67</v>
      </c>
      <c r="FX64" s="26">
        <v>57.17</v>
      </c>
      <c r="FY64" s="26">
        <v>65.180000000000007</v>
      </c>
      <c r="FZ64" s="26">
        <v>63.16</v>
      </c>
      <c r="GA64" s="26">
        <v>57.78</v>
      </c>
      <c r="GB64" s="26">
        <v>58.66</v>
      </c>
      <c r="GC64" s="26">
        <v>60</v>
      </c>
      <c r="GD64" s="26">
        <v>60.07</v>
      </c>
    </row>
    <row r="65" spans="1:342" s="41" customFormat="1">
      <c r="A65" s="60"/>
      <c r="B65" s="457"/>
      <c r="C65" s="457"/>
      <c r="D65" s="457"/>
      <c r="E65" s="457"/>
      <c r="F65" s="457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</row>
    <row r="66" spans="1:342" s="41" customFormat="1">
      <c r="A66" s="60"/>
      <c r="B66" s="457"/>
      <c r="C66" s="457" t="s">
        <v>172</v>
      </c>
      <c r="D66" s="457" t="s">
        <v>76</v>
      </c>
      <c r="E66" s="457" t="s">
        <v>68</v>
      </c>
      <c r="F66" s="457" t="s">
        <v>77</v>
      </c>
      <c r="G66" s="26" t="s">
        <v>191</v>
      </c>
      <c r="H66" s="26" t="s">
        <v>191</v>
      </c>
      <c r="I66" s="26" t="s">
        <v>191</v>
      </c>
      <c r="J66" s="26" t="s">
        <v>191</v>
      </c>
      <c r="K66" s="26" t="s">
        <v>191</v>
      </c>
      <c r="L66" s="26" t="s">
        <v>191</v>
      </c>
      <c r="M66" s="26" t="s">
        <v>191</v>
      </c>
      <c r="N66" s="26" t="s">
        <v>191</v>
      </c>
      <c r="O66" s="26" t="s">
        <v>191</v>
      </c>
      <c r="P66" s="26" t="s">
        <v>191</v>
      </c>
      <c r="Q66" s="26" t="s">
        <v>191</v>
      </c>
      <c r="R66" s="26" t="s">
        <v>191</v>
      </c>
      <c r="S66" s="26" t="s">
        <v>191</v>
      </c>
      <c r="T66" s="26" t="s">
        <v>191</v>
      </c>
      <c r="U66" s="26" t="s">
        <v>191</v>
      </c>
      <c r="V66" s="26" t="s">
        <v>191</v>
      </c>
      <c r="W66" s="26" t="s">
        <v>191</v>
      </c>
      <c r="X66" s="26" t="s">
        <v>191</v>
      </c>
      <c r="Y66" s="26" t="s">
        <v>191</v>
      </c>
      <c r="Z66" s="26" t="s">
        <v>191</v>
      </c>
      <c r="AA66" s="26" t="s">
        <v>191</v>
      </c>
      <c r="AB66" s="26" t="s">
        <v>191</v>
      </c>
      <c r="AC66" s="26" t="s">
        <v>191</v>
      </c>
      <c r="AD66" s="26" t="s">
        <v>191</v>
      </c>
      <c r="AE66" s="26" t="s">
        <v>191</v>
      </c>
      <c r="AF66" s="26" t="s">
        <v>191</v>
      </c>
      <c r="AG66" s="26" t="s">
        <v>191</v>
      </c>
      <c r="AH66" s="26" t="s">
        <v>191</v>
      </c>
      <c r="AI66" s="26" t="s">
        <v>191</v>
      </c>
      <c r="AJ66" s="26" t="s">
        <v>191</v>
      </c>
      <c r="AK66" s="26" t="s">
        <v>191</v>
      </c>
      <c r="AL66" s="26" t="s">
        <v>191</v>
      </c>
      <c r="AM66" s="26" t="s">
        <v>191</v>
      </c>
      <c r="AN66" s="26" t="s">
        <v>191</v>
      </c>
      <c r="AO66" s="26" t="s">
        <v>191</v>
      </c>
      <c r="AP66" s="26" t="s">
        <v>191</v>
      </c>
      <c r="AQ66" s="26" t="s">
        <v>191</v>
      </c>
      <c r="AR66" s="26" t="s">
        <v>191</v>
      </c>
      <c r="AS66" s="26" t="s">
        <v>191</v>
      </c>
      <c r="AT66" s="26" t="s">
        <v>191</v>
      </c>
      <c r="AU66" s="26" t="s">
        <v>191</v>
      </c>
      <c r="AV66" s="26" t="s">
        <v>191</v>
      </c>
      <c r="AW66" s="26" t="s">
        <v>191</v>
      </c>
      <c r="AX66" s="26" t="s">
        <v>191</v>
      </c>
      <c r="AY66" s="26" t="s">
        <v>191</v>
      </c>
      <c r="AZ66" s="26" t="s">
        <v>191</v>
      </c>
      <c r="BA66" s="26" t="s">
        <v>191</v>
      </c>
      <c r="BB66" s="26" t="s">
        <v>191</v>
      </c>
      <c r="BC66" s="26" t="s">
        <v>191</v>
      </c>
      <c r="BD66" s="26" t="s">
        <v>191</v>
      </c>
      <c r="BE66" s="26" t="s">
        <v>191</v>
      </c>
      <c r="BF66" s="26" t="s">
        <v>191</v>
      </c>
      <c r="BG66" s="26" t="s">
        <v>191</v>
      </c>
      <c r="BH66" s="26" t="s">
        <v>191</v>
      </c>
      <c r="BI66" s="26" t="s">
        <v>191</v>
      </c>
      <c r="BJ66" s="26" t="s">
        <v>191</v>
      </c>
      <c r="BK66" s="26" t="s">
        <v>191</v>
      </c>
      <c r="BL66" s="26" t="s">
        <v>191</v>
      </c>
      <c r="BM66" s="26" t="s">
        <v>191</v>
      </c>
      <c r="BN66" s="26" t="s">
        <v>191</v>
      </c>
      <c r="BO66" s="26" t="s">
        <v>191</v>
      </c>
      <c r="BP66" s="26" t="s">
        <v>191</v>
      </c>
      <c r="BQ66" s="26" t="s">
        <v>191</v>
      </c>
      <c r="BR66" s="26" t="s">
        <v>191</v>
      </c>
      <c r="BS66" s="26" t="s">
        <v>191</v>
      </c>
      <c r="BT66" s="26" t="s">
        <v>191</v>
      </c>
      <c r="BU66" s="26" t="s">
        <v>191</v>
      </c>
      <c r="BV66" s="26" t="s">
        <v>191</v>
      </c>
      <c r="BW66" s="26" t="s">
        <v>191</v>
      </c>
      <c r="BX66" s="26" t="s">
        <v>191</v>
      </c>
      <c r="BY66" s="26" t="s">
        <v>191</v>
      </c>
      <c r="BZ66" s="26" t="s">
        <v>191</v>
      </c>
      <c r="CA66" s="26" t="s">
        <v>191</v>
      </c>
      <c r="CB66" s="26" t="s">
        <v>191</v>
      </c>
      <c r="CC66" s="26" t="s">
        <v>191</v>
      </c>
      <c r="CD66" s="26" t="s">
        <v>191</v>
      </c>
      <c r="CE66" s="26" t="s">
        <v>191</v>
      </c>
      <c r="CF66" s="26" t="s">
        <v>191</v>
      </c>
      <c r="CG66" s="26" t="s">
        <v>191</v>
      </c>
      <c r="CH66" s="26" t="s">
        <v>191</v>
      </c>
      <c r="CI66" s="26" t="s">
        <v>191</v>
      </c>
      <c r="CJ66" s="26" t="s">
        <v>191</v>
      </c>
      <c r="CK66" s="26" t="s">
        <v>191</v>
      </c>
      <c r="CL66" s="26" t="s">
        <v>191</v>
      </c>
      <c r="CM66" s="26" t="s">
        <v>191</v>
      </c>
      <c r="CN66" s="26" t="s">
        <v>191</v>
      </c>
      <c r="CO66" s="26" t="s">
        <v>191</v>
      </c>
      <c r="CP66" s="26" t="s">
        <v>191</v>
      </c>
      <c r="CQ66" s="26" t="s">
        <v>191</v>
      </c>
      <c r="CR66" s="26" t="s">
        <v>191</v>
      </c>
      <c r="CS66" s="26" t="s">
        <v>191</v>
      </c>
      <c r="CT66" s="26" t="s">
        <v>191</v>
      </c>
      <c r="CU66" s="26" t="s">
        <v>191</v>
      </c>
      <c r="CV66" s="26" t="s">
        <v>191</v>
      </c>
      <c r="CW66" s="26" t="s">
        <v>191</v>
      </c>
      <c r="CX66" s="26" t="s">
        <v>191</v>
      </c>
      <c r="CY66" s="26" t="s">
        <v>191</v>
      </c>
      <c r="CZ66" s="26" t="s">
        <v>191</v>
      </c>
      <c r="DA66" s="26" t="s">
        <v>191</v>
      </c>
      <c r="DB66" s="26" t="s">
        <v>191</v>
      </c>
      <c r="DC66" s="26" t="s">
        <v>191</v>
      </c>
      <c r="DD66" s="26" t="s">
        <v>191</v>
      </c>
      <c r="DE66" s="26" t="s">
        <v>191</v>
      </c>
      <c r="DF66" s="26" t="s">
        <v>191</v>
      </c>
      <c r="DG66" s="26" t="s">
        <v>191</v>
      </c>
      <c r="DH66" s="26" t="s">
        <v>191</v>
      </c>
      <c r="DI66" s="26" t="s">
        <v>191</v>
      </c>
      <c r="DJ66" s="26" t="s">
        <v>191</v>
      </c>
      <c r="DK66" s="26" t="s">
        <v>191</v>
      </c>
      <c r="DL66" s="26" t="s">
        <v>191</v>
      </c>
      <c r="DM66" s="26" t="s">
        <v>191</v>
      </c>
      <c r="DN66" s="26" t="s">
        <v>191</v>
      </c>
      <c r="DO66" s="26" t="s">
        <v>191</v>
      </c>
      <c r="DP66" s="26" t="s">
        <v>191</v>
      </c>
      <c r="DQ66" s="26" t="s">
        <v>191</v>
      </c>
      <c r="DR66" s="26" t="s">
        <v>191</v>
      </c>
      <c r="DS66" s="26" t="s">
        <v>191</v>
      </c>
      <c r="DT66" s="26" t="s">
        <v>191</v>
      </c>
      <c r="DU66" s="26" t="s">
        <v>191</v>
      </c>
      <c r="DV66" s="26" t="s">
        <v>191</v>
      </c>
      <c r="DW66" s="26" t="s">
        <v>191</v>
      </c>
      <c r="DX66" s="26" t="s">
        <v>191</v>
      </c>
      <c r="DY66" s="26" t="s">
        <v>191</v>
      </c>
      <c r="DZ66" s="26" t="s">
        <v>191</v>
      </c>
      <c r="EA66" s="26" t="s">
        <v>191</v>
      </c>
      <c r="EB66" s="26" t="s">
        <v>191</v>
      </c>
      <c r="EC66" s="26" t="s">
        <v>191</v>
      </c>
      <c r="ED66" s="26" t="s">
        <v>191</v>
      </c>
      <c r="EE66" s="26" t="s">
        <v>191</v>
      </c>
      <c r="EF66" s="26" t="s">
        <v>191</v>
      </c>
      <c r="EG66" s="26" t="s">
        <v>191</v>
      </c>
      <c r="EH66" s="26" t="s">
        <v>191</v>
      </c>
      <c r="EI66" s="26" t="s">
        <v>191</v>
      </c>
      <c r="EJ66" s="26" t="s">
        <v>191</v>
      </c>
      <c r="EK66" s="26" t="s">
        <v>191</v>
      </c>
      <c r="EL66" s="26" t="s">
        <v>191</v>
      </c>
      <c r="EM66" s="26" t="s">
        <v>191</v>
      </c>
      <c r="EN66" s="26" t="s">
        <v>191</v>
      </c>
      <c r="EO66" s="26" t="s">
        <v>191</v>
      </c>
      <c r="EP66" s="26" t="s">
        <v>191</v>
      </c>
      <c r="EQ66" s="26" t="s">
        <v>191</v>
      </c>
      <c r="ER66" s="26" t="s">
        <v>191</v>
      </c>
      <c r="ES66" s="26" t="s">
        <v>191</v>
      </c>
      <c r="ET66" s="26" t="s">
        <v>191</v>
      </c>
      <c r="EU66" s="26" t="s">
        <v>191</v>
      </c>
      <c r="EV66" s="26" t="s">
        <v>191</v>
      </c>
      <c r="EW66" s="26" t="s">
        <v>191</v>
      </c>
      <c r="EX66" s="26" t="s">
        <v>191</v>
      </c>
      <c r="EY66" s="26" t="s">
        <v>191</v>
      </c>
      <c r="EZ66" s="26" t="s">
        <v>191</v>
      </c>
      <c r="FA66" s="26" t="s">
        <v>191</v>
      </c>
      <c r="FB66" s="26" t="s">
        <v>191</v>
      </c>
      <c r="FC66" s="26" t="s">
        <v>191</v>
      </c>
      <c r="FD66" s="26" t="s">
        <v>191</v>
      </c>
      <c r="FE66" s="26" t="s">
        <v>191</v>
      </c>
      <c r="FF66" s="26" t="s">
        <v>191</v>
      </c>
      <c r="FG66" s="26" t="s">
        <v>191</v>
      </c>
      <c r="FH66" s="26" t="s">
        <v>191</v>
      </c>
      <c r="FI66" s="26" t="s">
        <v>191</v>
      </c>
      <c r="FJ66" s="26" t="s">
        <v>191</v>
      </c>
      <c r="FK66" s="26" t="s">
        <v>191</v>
      </c>
      <c r="FL66" s="26" t="s">
        <v>191</v>
      </c>
      <c r="FM66" s="26" t="s">
        <v>191</v>
      </c>
      <c r="FN66" s="26" t="s">
        <v>191</v>
      </c>
      <c r="FO66" s="26" t="s">
        <v>191</v>
      </c>
      <c r="FP66" s="26" t="s">
        <v>191</v>
      </c>
      <c r="FQ66" s="26" t="s">
        <v>191</v>
      </c>
      <c r="FR66" s="26" t="s">
        <v>191</v>
      </c>
      <c r="FS66" s="26" t="s">
        <v>191</v>
      </c>
      <c r="FT66" s="26" t="s">
        <v>191</v>
      </c>
      <c r="FU66" s="26" t="s">
        <v>191</v>
      </c>
      <c r="FV66" s="26" t="s">
        <v>191</v>
      </c>
      <c r="FW66" s="26" t="s">
        <v>191</v>
      </c>
      <c r="FX66" s="26" t="s">
        <v>191</v>
      </c>
      <c r="FY66" s="26" t="s">
        <v>191</v>
      </c>
      <c r="FZ66" s="26" t="s">
        <v>191</v>
      </c>
      <c r="GA66" s="26" t="s">
        <v>191</v>
      </c>
      <c r="GB66" s="26" t="s">
        <v>191</v>
      </c>
      <c r="GC66" s="26" t="s">
        <v>191</v>
      </c>
      <c r="GD66" s="26" t="s">
        <v>191</v>
      </c>
    </row>
    <row r="67" spans="1:342" s="41" customFormat="1">
      <c r="A67" s="60"/>
      <c r="B67" s="457"/>
      <c r="C67" s="457" t="s">
        <v>172</v>
      </c>
      <c r="D67" s="457" t="s">
        <v>76</v>
      </c>
      <c r="E67" s="457" t="s">
        <v>68</v>
      </c>
      <c r="F67" s="457" t="s">
        <v>78</v>
      </c>
      <c r="G67" s="26" t="s">
        <v>191</v>
      </c>
      <c r="H67" s="26" t="s">
        <v>191</v>
      </c>
      <c r="I67" s="26" t="s">
        <v>191</v>
      </c>
      <c r="J67" s="26" t="s">
        <v>191</v>
      </c>
      <c r="K67" s="26" t="s">
        <v>191</v>
      </c>
      <c r="L67" s="26" t="s">
        <v>191</v>
      </c>
      <c r="M67" s="26" t="s">
        <v>191</v>
      </c>
      <c r="N67" s="26" t="s">
        <v>191</v>
      </c>
      <c r="O67" s="26" t="s">
        <v>191</v>
      </c>
      <c r="P67" s="26" t="s">
        <v>191</v>
      </c>
      <c r="Q67" s="26" t="s">
        <v>191</v>
      </c>
      <c r="R67" s="26" t="s">
        <v>191</v>
      </c>
      <c r="S67" s="26" t="s">
        <v>191</v>
      </c>
      <c r="T67" s="26" t="s">
        <v>191</v>
      </c>
      <c r="U67" s="26" t="s">
        <v>191</v>
      </c>
      <c r="V67" s="26" t="s">
        <v>191</v>
      </c>
      <c r="W67" s="26" t="s">
        <v>191</v>
      </c>
      <c r="X67" s="26" t="s">
        <v>191</v>
      </c>
      <c r="Y67" s="26" t="s">
        <v>191</v>
      </c>
      <c r="Z67" s="26" t="s">
        <v>191</v>
      </c>
      <c r="AA67" s="26" t="s">
        <v>191</v>
      </c>
      <c r="AB67" s="26" t="s">
        <v>191</v>
      </c>
      <c r="AC67" s="26" t="s">
        <v>191</v>
      </c>
      <c r="AD67" s="26" t="s">
        <v>191</v>
      </c>
      <c r="AE67" s="26" t="s">
        <v>191</v>
      </c>
      <c r="AF67" s="26" t="s">
        <v>191</v>
      </c>
      <c r="AG67" s="26" t="s">
        <v>191</v>
      </c>
      <c r="AH67" s="26" t="s">
        <v>191</v>
      </c>
      <c r="AI67" s="26" t="s">
        <v>191</v>
      </c>
      <c r="AJ67" s="26" t="s">
        <v>191</v>
      </c>
      <c r="AK67" s="26" t="s">
        <v>191</v>
      </c>
      <c r="AL67" s="26" t="s">
        <v>191</v>
      </c>
      <c r="AM67" s="26" t="s">
        <v>191</v>
      </c>
      <c r="AN67" s="26" t="s">
        <v>191</v>
      </c>
      <c r="AO67" s="26" t="s">
        <v>191</v>
      </c>
      <c r="AP67" s="26" t="s">
        <v>191</v>
      </c>
      <c r="AQ67" s="26" t="s">
        <v>191</v>
      </c>
      <c r="AR67" s="26" t="s">
        <v>191</v>
      </c>
      <c r="AS67" s="26" t="s">
        <v>191</v>
      </c>
      <c r="AT67" s="26" t="s">
        <v>191</v>
      </c>
      <c r="AU67" s="26" t="s">
        <v>191</v>
      </c>
      <c r="AV67" s="26" t="s">
        <v>191</v>
      </c>
      <c r="AW67" s="26" t="s">
        <v>191</v>
      </c>
      <c r="AX67" s="26" t="s">
        <v>191</v>
      </c>
      <c r="AY67" s="26" t="s">
        <v>191</v>
      </c>
      <c r="AZ67" s="26" t="s">
        <v>191</v>
      </c>
      <c r="BA67" s="26" t="s">
        <v>191</v>
      </c>
      <c r="BB67" s="26" t="s">
        <v>191</v>
      </c>
      <c r="BC67" s="26" t="s">
        <v>191</v>
      </c>
      <c r="BD67" s="26" t="s">
        <v>191</v>
      </c>
      <c r="BE67" s="26" t="s">
        <v>191</v>
      </c>
      <c r="BF67" s="26" t="s">
        <v>191</v>
      </c>
      <c r="BG67" s="26" t="s">
        <v>191</v>
      </c>
      <c r="BH67" s="26" t="s">
        <v>191</v>
      </c>
      <c r="BI67" s="26" t="s">
        <v>191</v>
      </c>
      <c r="BJ67" s="26" t="s">
        <v>191</v>
      </c>
      <c r="BK67" s="26" t="s">
        <v>191</v>
      </c>
      <c r="BL67" s="26" t="s">
        <v>191</v>
      </c>
      <c r="BM67" s="26" t="s">
        <v>191</v>
      </c>
      <c r="BN67" s="26" t="s">
        <v>191</v>
      </c>
      <c r="BO67" s="26" t="s">
        <v>191</v>
      </c>
      <c r="BP67" s="26" t="s">
        <v>191</v>
      </c>
      <c r="BQ67" s="26" t="s">
        <v>191</v>
      </c>
      <c r="BR67" s="26" t="s">
        <v>191</v>
      </c>
      <c r="BS67" s="26" t="s">
        <v>191</v>
      </c>
      <c r="BT67" s="26" t="s">
        <v>191</v>
      </c>
      <c r="BU67" s="26" t="s">
        <v>191</v>
      </c>
      <c r="BV67" s="26" t="s">
        <v>191</v>
      </c>
      <c r="BW67" s="26" t="s">
        <v>191</v>
      </c>
      <c r="BX67" s="26" t="s">
        <v>191</v>
      </c>
      <c r="BY67" s="26" t="s">
        <v>191</v>
      </c>
      <c r="BZ67" s="26" t="s">
        <v>191</v>
      </c>
      <c r="CA67" s="26" t="s">
        <v>191</v>
      </c>
      <c r="CB67" s="26" t="s">
        <v>191</v>
      </c>
      <c r="CC67" s="26" t="s">
        <v>191</v>
      </c>
      <c r="CD67" s="26" t="s">
        <v>191</v>
      </c>
      <c r="CE67" s="26" t="s">
        <v>191</v>
      </c>
      <c r="CF67" s="26" t="s">
        <v>191</v>
      </c>
      <c r="CG67" s="26" t="s">
        <v>191</v>
      </c>
      <c r="CH67" s="26" t="s">
        <v>191</v>
      </c>
      <c r="CI67" s="26" t="s">
        <v>191</v>
      </c>
      <c r="CJ67" s="26" t="s">
        <v>191</v>
      </c>
      <c r="CK67" s="26" t="s">
        <v>191</v>
      </c>
      <c r="CL67" s="26" t="s">
        <v>191</v>
      </c>
      <c r="CM67" s="26" t="s">
        <v>191</v>
      </c>
      <c r="CN67" s="26" t="s">
        <v>191</v>
      </c>
      <c r="CO67" s="26" t="s">
        <v>191</v>
      </c>
      <c r="CP67" s="26" t="s">
        <v>191</v>
      </c>
      <c r="CQ67" s="26" t="s">
        <v>191</v>
      </c>
      <c r="CR67" s="26" t="s">
        <v>191</v>
      </c>
      <c r="CS67" s="26" t="s">
        <v>191</v>
      </c>
      <c r="CT67" s="26" t="s">
        <v>191</v>
      </c>
      <c r="CU67" s="26" t="s">
        <v>191</v>
      </c>
      <c r="CV67" s="26" t="s">
        <v>191</v>
      </c>
      <c r="CW67" s="26" t="s">
        <v>191</v>
      </c>
      <c r="CX67" s="26" t="s">
        <v>191</v>
      </c>
      <c r="CY67" s="26" t="s">
        <v>191</v>
      </c>
      <c r="CZ67" s="26" t="s">
        <v>191</v>
      </c>
      <c r="DA67" s="26" t="s">
        <v>191</v>
      </c>
      <c r="DB67" s="26" t="s">
        <v>191</v>
      </c>
      <c r="DC67" s="26" t="s">
        <v>191</v>
      </c>
      <c r="DD67" s="26" t="s">
        <v>191</v>
      </c>
      <c r="DE67" s="26" t="s">
        <v>191</v>
      </c>
      <c r="DF67" s="26" t="s">
        <v>191</v>
      </c>
      <c r="DG67" s="26" t="s">
        <v>191</v>
      </c>
      <c r="DH67" s="26" t="s">
        <v>191</v>
      </c>
      <c r="DI67" s="26" t="s">
        <v>191</v>
      </c>
      <c r="DJ67" s="26" t="s">
        <v>191</v>
      </c>
      <c r="DK67" s="26" t="s">
        <v>191</v>
      </c>
      <c r="DL67" s="26" t="s">
        <v>191</v>
      </c>
      <c r="DM67" s="26" t="s">
        <v>191</v>
      </c>
      <c r="DN67" s="26" t="s">
        <v>191</v>
      </c>
      <c r="DO67" s="26" t="s">
        <v>191</v>
      </c>
      <c r="DP67" s="26" t="s">
        <v>191</v>
      </c>
      <c r="DQ67" s="26" t="s">
        <v>191</v>
      </c>
      <c r="DR67" s="26" t="s">
        <v>191</v>
      </c>
      <c r="DS67" s="26" t="s">
        <v>191</v>
      </c>
      <c r="DT67" s="26" t="s">
        <v>191</v>
      </c>
      <c r="DU67" s="26" t="s">
        <v>191</v>
      </c>
      <c r="DV67" s="26" t="s">
        <v>191</v>
      </c>
      <c r="DW67" s="26" t="s">
        <v>191</v>
      </c>
      <c r="DX67" s="26" t="s">
        <v>191</v>
      </c>
      <c r="DY67" s="26" t="s">
        <v>191</v>
      </c>
      <c r="DZ67" s="26" t="s">
        <v>191</v>
      </c>
      <c r="EA67" s="26" t="s">
        <v>191</v>
      </c>
      <c r="EB67" s="26" t="s">
        <v>191</v>
      </c>
      <c r="EC67" s="26" t="s">
        <v>191</v>
      </c>
      <c r="ED67" s="26" t="s">
        <v>191</v>
      </c>
      <c r="EE67" s="26" t="s">
        <v>191</v>
      </c>
      <c r="EF67" s="26" t="s">
        <v>191</v>
      </c>
      <c r="EG67" s="26" t="s">
        <v>191</v>
      </c>
      <c r="EH67" s="26" t="s">
        <v>191</v>
      </c>
      <c r="EI67" s="26" t="s">
        <v>191</v>
      </c>
      <c r="EJ67" s="26" t="s">
        <v>191</v>
      </c>
      <c r="EK67" s="26" t="s">
        <v>191</v>
      </c>
      <c r="EL67" s="26" t="s">
        <v>191</v>
      </c>
      <c r="EM67" s="26" t="s">
        <v>191</v>
      </c>
      <c r="EN67" s="26" t="s">
        <v>191</v>
      </c>
      <c r="EO67" s="26" t="s">
        <v>191</v>
      </c>
      <c r="EP67" s="26" t="s">
        <v>191</v>
      </c>
      <c r="EQ67" s="26" t="s">
        <v>191</v>
      </c>
      <c r="ER67" s="26" t="s">
        <v>191</v>
      </c>
      <c r="ES67" s="26" t="s">
        <v>191</v>
      </c>
      <c r="ET67" s="26" t="s">
        <v>191</v>
      </c>
      <c r="EU67" s="26" t="s">
        <v>191</v>
      </c>
      <c r="EV67" s="26" t="s">
        <v>191</v>
      </c>
      <c r="EW67" s="26" t="s">
        <v>191</v>
      </c>
      <c r="EX67" s="26" t="s">
        <v>191</v>
      </c>
      <c r="EY67" s="26" t="s">
        <v>191</v>
      </c>
      <c r="EZ67" s="26" t="s">
        <v>191</v>
      </c>
      <c r="FA67" s="26" t="s">
        <v>191</v>
      </c>
      <c r="FB67" s="26" t="s">
        <v>191</v>
      </c>
      <c r="FC67" s="26" t="s">
        <v>191</v>
      </c>
      <c r="FD67" s="26" t="s">
        <v>191</v>
      </c>
      <c r="FE67" s="26" t="s">
        <v>191</v>
      </c>
      <c r="FF67" s="26" t="s">
        <v>191</v>
      </c>
      <c r="FG67" s="26" t="s">
        <v>191</v>
      </c>
      <c r="FH67" s="26" t="s">
        <v>191</v>
      </c>
      <c r="FI67" s="26" t="s">
        <v>191</v>
      </c>
      <c r="FJ67" s="26" t="s">
        <v>191</v>
      </c>
      <c r="FK67" s="26" t="s">
        <v>191</v>
      </c>
      <c r="FL67" s="26" t="s">
        <v>191</v>
      </c>
      <c r="FM67" s="26" t="s">
        <v>191</v>
      </c>
      <c r="FN67" s="26" t="s">
        <v>191</v>
      </c>
      <c r="FO67" s="26" t="s">
        <v>191</v>
      </c>
      <c r="FP67" s="26" t="s">
        <v>191</v>
      </c>
      <c r="FQ67" s="26" t="s">
        <v>191</v>
      </c>
      <c r="FR67" s="26" t="s">
        <v>191</v>
      </c>
      <c r="FS67" s="26" t="s">
        <v>191</v>
      </c>
      <c r="FT67" s="26" t="s">
        <v>191</v>
      </c>
      <c r="FU67" s="26" t="s">
        <v>191</v>
      </c>
      <c r="FV67" s="26" t="s">
        <v>191</v>
      </c>
      <c r="FW67" s="26" t="s">
        <v>191</v>
      </c>
      <c r="FX67" s="26" t="s">
        <v>191</v>
      </c>
      <c r="FY67" s="26" t="s">
        <v>191</v>
      </c>
      <c r="FZ67" s="26" t="s">
        <v>191</v>
      </c>
      <c r="GA67" s="26" t="s">
        <v>191</v>
      </c>
      <c r="GB67" s="26" t="s">
        <v>191</v>
      </c>
      <c r="GC67" s="26" t="s">
        <v>191</v>
      </c>
      <c r="GD67" s="26" t="s">
        <v>191</v>
      </c>
    </row>
    <row r="68" spans="1:342" s="41" customFormat="1">
      <c r="A68" s="60"/>
      <c r="B68" s="457"/>
      <c r="C68" s="457" t="s">
        <v>172</v>
      </c>
      <c r="D68" s="457" t="s">
        <v>76</v>
      </c>
      <c r="E68" s="457" t="s">
        <v>68</v>
      </c>
      <c r="F68" s="457" t="s">
        <v>79</v>
      </c>
      <c r="G68" s="26">
        <v>36.9</v>
      </c>
      <c r="H68" s="26">
        <v>33.950000000000003</v>
      </c>
      <c r="I68" s="26">
        <v>32.450000000000003</v>
      </c>
      <c r="J68" s="26">
        <v>33.299999999999997</v>
      </c>
      <c r="K68" s="26">
        <v>33.78</v>
      </c>
      <c r="L68" s="26">
        <v>36.07</v>
      </c>
      <c r="M68" s="26">
        <v>45.35</v>
      </c>
      <c r="N68" s="26">
        <v>40</v>
      </c>
      <c r="O68" s="26">
        <v>34.08</v>
      </c>
      <c r="P68" s="26">
        <v>31.55</v>
      </c>
      <c r="Q68" s="26">
        <v>32.1</v>
      </c>
      <c r="R68" s="26">
        <v>35.5</v>
      </c>
      <c r="S68" s="26">
        <v>40.25</v>
      </c>
      <c r="T68" s="26">
        <v>38.15</v>
      </c>
      <c r="U68" s="26">
        <v>35.75</v>
      </c>
      <c r="V68" s="26">
        <v>36.1</v>
      </c>
      <c r="W68" s="26">
        <v>36.200000000000003</v>
      </c>
      <c r="X68" s="26">
        <v>37.4</v>
      </c>
      <c r="Y68" s="26">
        <v>43.08</v>
      </c>
      <c r="Z68" s="26">
        <v>43.22</v>
      </c>
      <c r="AA68" s="26">
        <v>35.9</v>
      </c>
      <c r="AB68" s="26">
        <v>33.25</v>
      </c>
      <c r="AC68" s="26">
        <v>33.75</v>
      </c>
      <c r="AD68" s="26">
        <v>37</v>
      </c>
      <c r="AE68" s="26">
        <v>39.32</v>
      </c>
      <c r="AF68" s="26">
        <v>39.590000000000003</v>
      </c>
      <c r="AG68" s="26">
        <v>37.590000000000003</v>
      </c>
      <c r="AH68" s="26">
        <v>36.31</v>
      </c>
      <c r="AI68" s="26">
        <v>36.85</v>
      </c>
      <c r="AJ68" s="26">
        <v>39.5</v>
      </c>
      <c r="AK68" s="26">
        <v>44.28</v>
      </c>
      <c r="AL68" s="26">
        <v>44.43</v>
      </c>
      <c r="AM68" s="26">
        <v>37.15</v>
      </c>
      <c r="AN68" s="26">
        <v>35.49</v>
      </c>
      <c r="AO68" s="26">
        <v>35.93</v>
      </c>
      <c r="AP68" s="26">
        <v>36.42</v>
      </c>
      <c r="AQ68" s="26">
        <v>40.659999999999997</v>
      </c>
      <c r="AR68" s="26">
        <v>40.93</v>
      </c>
      <c r="AS68" s="26">
        <v>39.03</v>
      </c>
      <c r="AT68" s="26">
        <v>37.71</v>
      </c>
      <c r="AU68" s="26">
        <v>38.25</v>
      </c>
      <c r="AV68" s="26">
        <v>41.15</v>
      </c>
      <c r="AW68" s="26">
        <v>45.87</v>
      </c>
      <c r="AX68" s="26">
        <v>46.02</v>
      </c>
      <c r="AY68" s="26">
        <v>38.299999999999997</v>
      </c>
      <c r="AZ68" s="26">
        <v>36.380000000000003</v>
      </c>
      <c r="BA68" s="26">
        <v>36.83</v>
      </c>
      <c r="BB68" s="26">
        <v>37.340000000000003</v>
      </c>
      <c r="BC68" s="26">
        <v>42.91</v>
      </c>
      <c r="BD68" s="26">
        <v>43.2</v>
      </c>
      <c r="BE68" s="26">
        <v>40.08</v>
      </c>
      <c r="BF68" s="26">
        <v>38.72</v>
      </c>
      <c r="BG68" s="26">
        <v>38.799999999999997</v>
      </c>
      <c r="BH68" s="26">
        <v>43.15</v>
      </c>
      <c r="BI68" s="26">
        <v>48.01</v>
      </c>
      <c r="BJ68" s="26">
        <v>48.18</v>
      </c>
      <c r="BK68" s="26">
        <v>39.549999999999997</v>
      </c>
      <c r="BL68" s="26">
        <v>37.97</v>
      </c>
      <c r="BM68" s="26">
        <v>38.450000000000003</v>
      </c>
      <c r="BN68" s="26">
        <v>38.97</v>
      </c>
      <c r="BO68" s="26">
        <v>44.96</v>
      </c>
      <c r="BP68" s="26">
        <v>45.26</v>
      </c>
      <c r="BQ68" s="26">
        <v>42</v>
      </c>
      <c r="BR68" s="26">
        <v>40.57</v>
      </c>
      <c r="BS68" s="26">
        <v>40.6</v>
      </c>
      <c r="BT68" s="26">
        <v>45.2</v>
      </c>
      <c r="BU68" s="26">
        <v>50.26</v>
      </c>
      <c r="BV68" s="26">
        <v>50.43</v>
      </c>
      <c r="BW68" s="26">
        <v>41.4</v>
      </c>
      <c r="BX68" s="26">
        <v>39.76</v>
      </c>
      <c r="BY68" s="26">
        <v>40.26</v>
      </c>
      <c r="BZ68" s="26">
        <v>40.81</v>
      </c>
      <c r="CA68" s="26">
        <v>47.87</v>
      </c>
      <c r="CB68" s="26">
        <v>49.74</v>
      </c>
      <c r="CC68" s="26">
        <v>47.68</v>
      </c>
      <c r="CD68" s="26">
        <v>47.37</v>
      </c>
      <c r="CE68" s="26">
        <v>48.74</v>
      </c>
      <c r="CF68" s="26">
        <v>55.5</v>
      </c>
      <c r="CG68" s="26">
        <v>63.5</v>
      </c>
      <c r="CH68" s="26">
        <v>65.78</v>
      </c>
      <c r="CI68" s="26">
        <v>57.45</v>
      </c>
      <c r="CJ68" s="26">
        <v>56.09</v>
      </c>
      <c r="CK68" s="26">
        <v>57.42</v>
      </c>
      <c r="CL68" s="26">
        <v>59.99</v>
      </c>
      <c r="CM68" s="26">
        <v>66.89</v>
      </c>
      <c r="CN68" s="26">
        <v>69.17</v>
      </c>
      <c r="CO68" s="26">
        <v>66.19</v>
      </c>
      <c r="CP68" s="26">
        <v>65.08</v>
      </c>
      <c r="CQ68" s="26">
        <v>67.78</v>
      </c>
      <c r="CR68" s="26">
        <v>76.849999999999994</v>
      </c>
      <c r="CS68" s="26">
        <v>87.02</v>
      </c>
      <c r="CT68" s="26">
        <v>89.76</v>
      </c>
      <c r="CU68" s="26">
        <v>79.930000000000007</v>
      </c>
      <c r="CV68" s="26">
        <v>76.64</v>
      </c>
      <c r="CW68" s="26">
        <v>77.47</v>
      </c>
      <c r="CX68" s="26">
        <v>81.11</v>
      </c>
      <c r="CY68" s="26">
        <v>87.48</v>
      </c>
      <c r="CZ68" s="26">
        <v>87.93</v>
      </c>
      <c r="DA68" s="26">
        <v>82.39</v>
      </c>
      <c r="DB68" s="26">
        <v>81.39</v>
      </c>
      <c r="DC68" s="26">
        <v>82.11</v>
      </c>
      <c r="DD68" s="26">
        <v>91.34</v>
      </c>
      <c r="DE68" s="26">
        <v>100.21</v>
      </c>
      <c r="DF68" s="26">
        <v>101.34</v>
      </c>
      <c r="DG68" s="26">
        <v>86.26</v>
      </c>
      <c r="DH68" s="26">
        <v>81.510000000000005</v>
      </c>
      <c r="DI68" s="26">
        <v>81.88</v>
      </c>
      <c r="DJ68" s="26">
        <v>83.24</v>
      </c>
      <c r="DK68" s="26">
        <v>90.51</v>
      </c>
      <c r="DL68" s="26">
        <v>89.68</v>
      </c>
      <c r="DM68" s="26">
        <v>84.38</v>
      </c>
      <c r="DN68" s="26">
        <v>81.319999999999993</v>
      </c>
      <c r="DO68" s="26">
        <v>82.35</v>
      </c>
      <c r="DP68" s="26">
        <v>94.12</v>
      </c>
      <c r="DQ68" s="26">
        <v>101.81</v>
      </c>
      <c r="DR68" s="26">
        <v>101.62</v>
      </c>
      <c r="DS68" s="26">
        <v>88.11</v>
      </c>
      <c r="DT68" s="26">
        <v>84.31</v>
      </c>
      <c r="DU68" s="26">
        <v>85.86</v>
      </c>
      <c r="DV68" s="26">
        <v>86.26</v>
      </c>
      <c r="DW68" s="26">
        <v>92.5</v>
      </c>
      <c r="DX68" s="26">
        <v>91.1</v>
      </c>
      <c r="DY68" s="26">
        <v>85.68</v>
      </c>
      <c r="DZ68" s="26">
        <v>82.9</v>
      </c>
      <c r="EA68" s="26">
        <v>85.67</v>
      </c>
      <c r="EB68" s="26">
        <v>94.83</v>
      </c>
      <c r="EC68" s="26">
        <v>101.93</v>
      </c>
      <c r="ED68" s="26">
        <v>100.61</v>
      </c>
      <c r="EE68" s="26">
        <v>88.93</v>
      </c>
      <c r="EF68" s="26">
        <v>85.32</v>
      </c>
      <c r="EG68" s="26">
        <v>85.59</v>
      </c>
      <c r="EH68" s="26">
        <v>86.67</v>
      </c>
      <c r="EI68" s="26">
        <v>90.61</v>
      </c>
      <c r="EJ68" s="26">
        <v>93.02</v>
      </c>
      <c r="EK68" s="26">
        <v>87.28</v>
      </c>
      <c r="EL68" s="26">
        <v>83.43</v>
      </c>
      <c r="EM68" s="26">
        <v>84.61</v>
      </c>
      <c r="EN68" s="26">
        <v>93.4</v>
      </c>
      <c r="EO68" s="26">
        <v>103.48</v>
      </c>
      <c r="EP68" s="26">
        <v>104.88</v>
      </c>
      <c r="EQ68" s="26">
        <v>93.6</v>
      </c>
      <c r="ER68" s="26">
        <v>86.25</v>
      </c>
      <c r="ES68" s="26">
        <v>86.03</v>
      </c>
      <c r="ET68" s="26">
        <v>89.36</v>
      </c>
      <c r="EU68" s="26">
        <v>95.08</v>
      </c>
      <c r="EV68" s="26">
        <v>94.83</v>
      </c>
      <c r="EW68" s="26">
        <v>90.48</v>
      </c>
      <c r="EX68" s="26">
        <v>86.43</v>
      </c>
      <c r="EY68" s="26">
        <v>87.07</v>
      </c>
      <c r="EZ68" s="26">
        <v>95.99</v>
      </c>
      <c r="FA68" s="26">
        <v>105.88</v>
      </c>
      <c r="FB68" s="26">
        <v>107.3</v>
      </c>
      <c r="FC68" s="26">
        <v>95.24</v>
      </c>
      <c r="FD68" s="26">
        <v>89.99</v>
      </c>
      <c r="FE68" s="26">
        <v>89</v>
      </c>
      <c r="FF68" s="26">
        <v>91.3</v>
      </c>
      <c r="FG68" s="26">
        <v>99.14</v>
      </c>
      <c r="FH68" s="26">
        <v>99</v>
      </c>
      <c r="FI68" s="26">
        <v>93.58</v>
      </c>
      <c r="FJ68" s="26">
        <v>89.61</v>
      </c>
      <c r="FK68" s="26">
        <v>92.45</v>
      </c>
      <c r="FL68" s="26">
        <v>100.45</v>
      </c>
      <c r="FM68" s="26">
        <v>110.07</v>
      </c>
      <c r="FN68" s="26">
        <v>111.24</v>
      </c>
      <c r="FO68" s="26">
        <v>99.59</v>
      </c>
      <c r="FP68" s="26">
        <v>93.23</v>
      </c>
      <c r="FQ68" s="26">
        <v>92.29</v>
      </c>
      <c r="FR68" s="26">
        <v>95.59</v>
      </c>
      <c r="FS68" s="26">
        <v>103.97</v>
      </c>
      <c r="FT68" s="26">
        <v>103.16</v>
      </c>
      <c r="FU68" s="26">
        <v>97.57</v>
      </c>
      <c r="FV68" s="26">
        <v>95.98</v>
      </c>
      <c r="FW68" s="26">
        <v>96.64</v>
      </c>
      <c r="FX68" s="26">
        <v>105.22</v>
      </c>
      <c r="FY68" s="26">
        <v>113.61</v>
      </c>
      <c r="FZ68" s="26">
        <v>114.55</v>
      </c>
      <c r="GA68" s="26">
        <v>102.42</v>
      </c>
      <c r="GB68" s="26">
        <v>97.81</v>
      </c>
      <c r="GC68" s="26">
        <v>98.09</v>
      </c>
      <c r="GD68" s="26">
        <v>99.52</v>
      </c>
    </row>
    <row r="69" spans="1:342" s="41" customFormat="1">
      <c r="A69" s="60"/>
      <c r="B69" s="457"/>
      <c r="C69" s="457"/>
      <c r="D69" s="457"/>
      <c r="E69" s="457"/>
      <c r="F69" s="457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83"/>
      <c r="GF69" s="283"/>
      <c r="GG69" s="283"/>
      <c r="GH69" s="283"/>
      <c r="GI69" s="283"/>
      <c r="GJ69" s="283"/>
      <c r="GK69" s="283"/>
      <c r="GL69" s="283"/>
      <c r="GM69" s="283"/>
      <c r="GN69" s="283"/>
      <c r="GO69" s="283"/>
      <c r="GP69" s="283"/>
      <c r="GQ69" s="283"/>
      <c r="GR69" s="283"/>
      <c r="GS69" s="283"/>
      <c r="GT69" s="283"/>
      <c r="GU69" s="283"/>
      <c r="GV69" s="283"/>
      <c r="GW69" s="283"/>
      <c r="GX69" s="283"/>
      <c r="GY69" s="283"/>
      <c r="GZ69" s="283"/>
      <c r="HA69" s="283"/>
      <c r="HB69" s="283"/>
      <c r="HC69" s="283"/>
      <c r="HD69" s="283"/>
      <c r="HE69" s="283"/>
      <c r="HF69" s="283"/>
      <c r="HG69" s="283"/>
      <c r="HH69" s="283"/>
      <c r="HI69" s="283"/>
      <c r="HJ69" s="283"/>
      <c r="HK69" s="283"/>
      <c r="HL69" s="283"/>
      <c r="HM69" s="283"/>
      <c r="HN69" s="283"/>
      <c r="HO69" s="283"/>
      <c r="HP69" s="283"/>
      <c r="HQ69" s="283"/>
      <c r="HR69" s="283"/>
      <c r="HS69" s="283"/>
      <c r="HT69" s="283"/>
      <c r="HU69" s="283"/>
      <c r="HV69" s="283"/>
      <c r="HW69" s="283"/>
      <c r="HX69" s="283"/>
      <c r="HY69" s="283"/>
      <c r="HZ69" s="283"/>
      <c r="IA69" s="283"/>
      <c r="IB69" s="283"/>
      <c r="IC69" s="283"/>
      <c r="ID69" s="283"/>
      <c r="IE69" s="283"/>
      <c r="IF69" s="283"/>
      <c r="IG69" s="283"/>
      <c r="IH69" s="283"/>
      <c r="II69" s="283"/>
      <c r="IJ69" s="283"/>
      <c r="IK69" s="283"/>
      <c r="IL69" s="283"/>
      <c r="IM69" s="283"/>
      <c r="IN69" s="283"/>
      <c r="IO69" s="283"/>
      <c r="IP69" s="283"/>
      <c r="IQ69" s="283"/>
      <c r="IR69" s="283"/>
      <c r="IS69" s="283"/>
      <c r="IT69" s="283"/>
      <c r="IU69" s="283"/>
      <c r="IV69" s="283"/>
      <c r="IW69" s="283"/>
      <c r="IX69" s="283"/>
      <c r="IY69" s="283"/>
      <c r="IZ69" s="283"/>
      <c r="JA69" s="283"/>
      <c r="JB69" s="283"/>
      <c r="JC69" s="283"/>
      <c r="JD69" s="283"/>
      <c r="JE69" s="283"/>
      <c r="JF69" s="283"/>
      <c r="JG69" s="283"/>
      <c r="JH69" s="283"/>
      <c r="JI69" s="283"/>
      <c r="JJ69" s="283"/>
      <c r="JK69" s="283"/>
      <c r="JL69" s="283"/>
      <c r="JM69" s="283"/>
      <c r="JN69" s="283"/>
      <c r="JO69" s="283"/>
      <c r="JP69" s="283"/>
      <c r="JQ69" s="283"/>
      <c r="JR69" s="283"/>
      <c r="JS69" s="283"/>
      <c r="JT69" s="283"/>
      <c r="JU69" s="283"/>
      <c r="JV69" s="283"/>
      <c r="JW69" s="283"/>
      <c r="JX69" s="283"/>
      <c r="JY69" s="283"/>
      <c r="JZ69" s="283"/>
      <c r="KA69" s="283"/>
      <c r="KB69" s="283"/>
      <c r="KC69" s="283"/>
      <c r="KD69" s="283"/>
      <c r="KE69" s="283"/>
      <c r="KF69" s="283"/>
      <c r="KG69" s="283"/>
      <c r="KH69" s="283"/>
      <c r="KI69" s="283"/>
      <c r="KJ69" s="283"/>
      <c r="KK69" s="283"/>
      <c r="KL69" s="283"/>
      <c r="KM69" s="283"/>
      <c r="KN69" s="283"/>
      <c r="KO69" s="283"/>
      <c r="KP69" s="283"/>
      <c r="KQ69" s="283"/>
      <c r="KR69" s="283"/>
      <c r="KS69" s="283"/>
      <c r="KT69" s="283"/>
      <c r="KU69" s="283"/>
      <c r="KV69" s="283"/>
      <c r="KW69" s="283"/>
      <c r="KX69" s="283"/>
      <c r="KY69" s="283"/>
      <c r="KZ69" s="283"/>
      <c r="LA69" s="283"/>
      <c r="LB69" s="283"/>
      <c r="LC69" s="283"/>
      <c r="LD69" s="283"/>
      <c r="LE69" s="283"/>
      <c r="LF69" s="283"/>
      <c r="LG69" s="283"/>
      <c r="LH69" s="283"/>
      <c r="LI69" s="283"/>
      <c r="LJ69" s="283"/>
      <c r="LK69" s="283"/>
      <c r="LL69" s="283"/>
      <c r="LM69" s="283"/>
      <c r="LN69" s="283"/>
      <c r="LO69" s="283"/>
      <c r="LP69" s="283"/>
      <c r="LQ69" s="283"/>
      <c r="LR69" s="283"/>
      <c r="LS69" s="283"/>
      <c r="LT69" s="283"/>
      <c r="LU69" s="283"/>
      <c r="LV69" s="283"/>
      <c r="LW69" s="283"/>
      <c r="LX69" s="283"/>
      <c r="LY69" s="283"/>
      <c r="LZ69" s="283"/>
      <c r="MA69" s="283"/>
      <c r="MB69" s="283"/>
      <c r="MC69" s="283"/>
      <c r="MD69" s="283"/>
    </row>
    <row r="70" spans="1:342" s="41" customFormat="1">
      <c r="A70" s="60"/>
      <c r="B70" s="457"/>
      <c r="C70" s="457" t="s">
        <v>151</v>
      </c>
      <c r="D70" s="457" t="s">
        <v>76</v>
      </c>
      <c r="E70" s="457" t="s">
        <v>68</v>
      </c>
      <c r="F70" s="457" t="s">
        <v>77</v>
      </c>
      <c r="G70" s="26" t="s">
        <v>191</v>
      </c>
      <c r="H70" s="26" t="s">
        <v>191</v>
      </c>
      <c r="I70" s="26" t="s">
        <v>191</v>
      </c>
      <c r="J70" s="26" t="s">
        <v>191</v>
      </c>
      <c r="K70" s="26" t="s">
        <v>191</v>
      </c>
      <c r="L70" s="26" t="s">
        <v>191</v>
      </c>
      <c r="M70" s="26" t="s">
        <v>191</v>
      </c>
      <c r="N70" s="26" t="s">
        <v>191</v>
      </c>
      <c r="O70" s="26" t="s">
        <v>191</v>
      </c>
      <c r="P70" s="26" t="s">
        <v>191</v>
      </c>
      <c r="Q70" s="26" t="s">
        <v>191</v>
      </c>
      <c r="R70" s="26" t="s">
        <v>191</v>
      </c>
      <c r="S70" s="26" t="s">
        <v>191</v>
      </c>
      <c r="T70" s="26" t="s">
        <v>191</v>
      </c>
      <c r="U70" s="26" t="s">
        <v>191</v>
      </c>
      <c r="V70" s="26" t="s">
        <v>191</v>
      </c>
      <c r="W70" s="26" t="s">
        <v>191</v>
      </c>
      <c r="X70" s="26" t="s">
        <v>191</v>
      </c>
      <c r="Y70" s="26" t="s">
        <v>191</v>
      </c>
      <c r="Z70" s="26" t="s">
        <v>191</v>
      </c>
      <c r="AA70" s="26" t="s">
        <v>191</v>
      </c>
      <c r="AB70" s="26" t="s">
        <v>191</v>
      </c>
      <c r="AC70" s="26" t="s">
        <v>191</v>
      </c>
      <c r="AD70" s="26" t="s">
        <v>191</v>
      </c>
      <c r="AE70" s="26" t="s">
        <v>191</v>
      </c>
      <c r="AF70" s="26" t="s">
        <v>191</v>
      </c>
      <c r="AG70" s="26" t="s">
        <v>191</v>
      </c>
      <c r="AH70" s="26" t="s">
        <v>191</v>
      </c>
      <c r="AI70" s="26" t="s">
        <v>191</v>
      </c>
      <c r="AJ70" s="26" t="s">
        <v>191</v>
      </c>
      <c r="AK70" s="26" t="s">
        <v>191</v>
      </c>
      <c r="AL70" s="26" t="s">
        <v>191</v>
      </c>
      <c r="AM70" s="26" t="s">
        <v>191</v>
      </c>
      <c r="AN70" s="26" t="s">
        <v>191</v>
      </c>
      <c r="AO70" s="26" t="s">
        <v>191</v>
      </c>
      <c r="AP70" s="26" t="s">
        <v>191</v>
      </c>
      <c r="AQ70" s="26" t="s">
        <v>191</v>
      </c>
      <c r="AR70" s="26" t="s">
        <v>191</v>
      </c>
      <c r="AS70" s="26" t="s">
        <v>191</v>
      </c>
      <c r="AT70" s="26" t="s">
        <v>191</v>
      </c>
      <c r="AU70" s="26" t="s">
        <v>191</v>
      </c>
      <c r="AV70" s="26" t="s">
        <v>191</v>
      </c>
      <c r="AW70" s="26" t="s">
        <v>191</v>
      </c>
      <c r="AX70" s="26" t="s">
        <v>191</v>
      </c>
      <c r="AY70" s="26" t="s">
        <v>191</v>
      </c>
      <c r="AZ70" s="26" t="s">
        <v>191</v>
      </c>
      <c r="BA70" s="26" t="s">
        <v>191</v>
      </c>
      <c r="BB70" s="26" t="s">
        <v>191</v>
      </c>
      <c r="BC70" s="26" t="s">
        <v>191</v>
      </c>
      <c r="BD70" s="26" t="s">
        <v>191</v>
      </c>
      <c r="BE70" s="26" t="s">
        <v>191</v>
      </c>
      <c r="BF70" s="26" t="s">
        <v>191</v>
      </c>
      <c r="BG70" s="26" t="s">
        <v>191</v>
      </c>
      <c r="BH70" s="26" t="s">
        <v>191</v>
      </c>
      <c r="BI70" s="26" t="s">
        <v>191</v>
      </c>
      <c r="BJ70" s="26" t="s">
        <v>191</v>
      </c>
      <c r="BK70" s="26" t="s">
        <v>191</v>
      </c>
      <c r="BL70" s="26" t="s">
        <v>191</v>
      </c>
      <c r="BM70" s="26" t="s">
        <v>191</v>
      </c>
      <c r="BN70" s="26" t="s">
        <v>191</v>
      </c>
      <c r="BO70" s="26" t="s">
        <v>191</v>
      </c>
      <c r="BP70" s="26" t="s">
        <v>191</v>
      </c>
      <c r="BQ70" s="26" t="s">
        <v>191</v>
      </c>
      <c r="BR70" s="26" t="s">
        <v>191</v>
      </c>
      <c r="BS70" s="26" t="s">
        <v>191</v>
      </c>
      <c r="BT70" s="26" t="s">
        <v>191</v>
      </c>
      <c r="BU70" s="26" t="s">
        <v>191</v>
      </c>
      <c r="BV70" s="26" t="s">
        <v>191</v>
      </c>
      <c r="BW70" s="26" t="s">
        <v>191</v>
      </c>
      <c r="BX70" s="26" t="s">
        <v>191</v>
      </c>
      <c r="BY70" s="26" t="s">
        <v>191</v>
      </c>
      <c r="BZ70" s="26" t="s">
        <v>191</v>
      </c>
      <c r="CA70" s="26" t="s">
        <v>191</v>
      </c>
      <c r="CB70" s="26" t="s">
        <v>191</v>
      </c>
      <c r="CC70" s="26" t="s">
        <v>191</v>
      </c>
      <c r="CD70" s="26" t="s">
        <v>191</v>
      </c>
      <c r="CE70" s="26" t="s">
        <v>191</v>
      </c>
      <c r="CF70" s="26" t="s">
        <v>191</v>
      </c>
      <c r="CG70" s="26" t="s">
        <v>191</v>
      </c>
      <c r="CH70" s="26" t="s">
        <v>191</v>
      </c>
      <c r="CI70" s="26" t="s">
        <v>191</v>
      </c>
      <c r="CJ70" s="26" t="s">
        <v>191</v>
      </c>
      <c r="CK70" s="26" t="s">
        <v>191</v>
      </c>
      <c r="CL70" s="26" t="s">
        <v>191</v>
      </c>
      <c r="CM70" s="26" t="s">
        <v>191</v>
      </c>
      <c r="CN70" s="26" t="s">
        <v>191</v>
      </c>
      <c r="CO70" s="26" t="s">
        <v>191</v>
      </c>
      <c r="CP70" s="26" t="s">
        <v>191</v>
      </c>
      <c r="CQ70" s="26" t="s">
        <v>191</v>
      </c>
      <c r="CR70" s="26" t="s">
        <v>191</v>
      </c>
      <c r="CS70" s="26" t="s">
        <v>191</v>
      </c>
      <c r="CT70" s="26" t="s">
        <v>191</v>
      </c>
      <c r="CU70" s="26" t="s">
        <v>191</v>
      </c>
      <c r="CV70" s="26" t="s">
        <v>191</v>
      </c>
      <c r="CW70" s="26" t="s">
        <v>191</v>
      </c>
      <c r="CX70" s="26" t="s">
        <v>191</v>
      </c>
      <c r="CY70" s="26" t="s">
        <v>191</v>
      </c>
      <c r="CZ70" s="26" t="s">
        <v>191</v>
      </c>
      <c r="DA70" s="26" t="s">
        <v>191</v>
      </c>
      <c r="DB70" s="26" t="s">
        <v>191</v>
      </c>
      <c r="DC70" s="26" t="s">
        <v>191</v>
      </c>
      <c r="DD70" s="26" t="s">
        <v>191</v>
      </c>
      <c r="DE70" s="26" t="s">
        <v>191</v>
      </c>
      <c r="DF70" s="26" t="s">
        <v>191</v>
      </c>
      <c r="DG70" s="26" t="s">
        <v>191</v>
      </c>
      <c r="DH70" s="26" t="s">
        <v>191</v>
      </c>
      <c r="DI70" s="26" t="s">
        <v>191</v>
      </c>
      <c r="DJ70" s="26" t="s">
        <v>191</v>
      </c>
      <c r="DK70" s="26" t="s">
        <v>191</v>
      </c>
      <c r="DL70" s="26" t="s">
        <v>191</v>
      </c>
      <c r="DM70" s="26" t="s">
        <v>191</v>
      </c>
      <c r="DN70" s="26" t="s">
        <v>191</v>
      </c>
      <c r="DO70" s="26" t="s">
        <v>191</v>
      </c>
      <c r="DP70" s="26" t="s">
        <v>191</v>
      </c>
      <c r="DQ70" s="26" t="s">
        <v>191</v>
      </c>
      <c r="DR70" s="26" t="s">
        <v>191</v>
      </c>
      <c r="DS70" s="26" t="s">
        <v>191</v>
      </c>
      <c r="DT70" s="26" t="s">
        <v>191</v>
      </c>
      <c r="DU70" s="26" t="s">
        <v>191</v>
      </c>
      <c r="DV70" s="26" t="s">
        <v>191</v>
      </c>
      <c r="DW70" s="26" t="s">
        <v>191</v>
      </c>
      <c r="DX70" s="26" t="s">
        <v>191</v>
      </c>
      <c r="DY70" s="26" t="s">
        <v>191</v>
      </c>
      <c r="DZ70" s="26" t="s">
        <v>191</v>
      </c>
      <c r="EA70" s="26" t="s">
        <v>191</v>
      </c>
      <c r="EB70" s="26" t="s">
        <v>191</v>
      </c>
      <c r="EC70" s="26" t="s">
        <v>191</v>
      </c>
      <c r="ED70" s="26" t="s">
        <v>191</v>
      </c>
      <c r="EE70" s="26" t="s">
        <v>191</v>
      </c>
      <c r="EF70" s="26" t="s">
        <v>191</v>
      </c>
      <c r="EG70" s="26" t="s">
        <v>191</v>
      </c>
      <c r="EH70" s="26" t="s">
        <v>191</v>
      </c>
      <c r="EI70" s="26" t="s">
        <v>191</v>
      </c>
      <c r="EJ70" s="26" t="s">
        <v>191</v>
      </c>
      <c r="EK70" s="26" t="s">
        <v>191</v>
      </c>
      <c r="EL70" s="26" t="s">
        <v>191</v>
      </c>
      <c r="EM70" s="26" t="s">
        <v>191</v>
      </c>
      <c r="EN70" s="26" t="s">
        <v>191</v>
      </c>
      <c r="EO70" s="26" t="s">
        <v>191</v>
      </c>
      <c r="EP70" s="26" t="s">
        <v>191</v>
      </c>
      <c r="EQ70" s="26" t="s">
        <v>191</v>
      </c>
      <c r="ER70" s="26" t="s">
        <v>191</v>
      </c>
      <c r="ES70" s="26" t="s">
        <v>191</v>
      </c>
      <c r="ET70" s="26" t="s">
        <v>191</v>
      </c>
      <c r="EU70" s="26" t="s">
        <v>191</v>
      </c>
      <c r="EV70" s="26" t="s">
        <v>191</v>
      </c>
      <c r="EW70" s="26" t="s">
        <v>191</v>
      </c>
      <c r="EX70" s="26" t="s">
        <v>191</v>
      </c>
      <c r="EY70" s="26" t="s">
        <v>191</v>
      </c>
      <c r="EZ70" s="26" t="s">
        <v>191</v>
      </c>
      <c r="FA70" s="26" t="s">
        <v>191</v>
      </c>
      <c r="FB70" s="26" t="s">
        <v>191</v>
      </c>
      <c r="FC70" s="26" t="s">
        <v>191</v>
      </c>
      <c r="FD70" s="26" t="s">
        <v>191</v>
      </c>
      <c r="FE70" s="26" t="s">
        <v>191</v>
      </c>
      <c r="FF70" s="26" t="s">
        <v>191</v>
      </c>
      <c r="FG70" s="26" t="s">
        <v>191</v>
      </c>
      <c r="FH70" s="26" t="s">
        <v>191</v>
      </c>
      <c r="FI70" s="26" t="s">
        <v>191</v>
      </c>
      <c r="FJ70" s="26" t="s">
        <v>191</v>
      </c>
      <c r="FK70" s="26" t="s">
        <v>191</v>
      </c>
      <c r="FL70" s="26" t="s">
        <v>191</v>
      </c>
      <c r="FM70" s="26" t="s">
        <v>191</v>
      </c>
      <c r="FN70" s="26" t="s">
        <v>191</v>
      </c>
      <c r="FO70" s="26" t="s">
        <v>191</v>
      </c>
      <c r="FP70" s="26" t="s">
        <v>191</v>
      </c>
      <c r="FQ70" s="26" t="s">
        <v>191</v>
      </c>
      <c r="FR70" s="26" t="s">
        <v>191</v>
      </c>
      <c r="FS70" s="26" t="s">
        <v>191</v>
      </c>
      <c r="FT70" s="26" t="s">
        <v>191</v>
      </c>
      <c r="FU70" s="26" t="s">
        <v>191</v>
      </c>
      <c r="FV70" s="26" t="s">
        <v>191</v>
      </c>
      <c r="FW70" s="26" t="s">
        <v>191</v>
      </c>
      <c r="FX70" s="26" t="s">
        <v>191</v>
      </c>
      <c r="FY70" s="26" t="s">
        <v>191</v>
      </c>
      <c r="FZ70" s="26" t="s">
        <v>191</v>
      </c>
      <c r="GA70" s="26" t="s">
        <v>191</v>
      </c>
      <c r="GB70" s="26" t="s">
        <v>191</v>
      </c>
      <c r="GC70" s="26" t="s">
        <v>191</v>
      </c>
      <c r="GD70" s="26" t="s">
        <v>191</v>
      </c>
    </row>
    <row r="71" spans="1:342" s="41" customFormat="1">
      <c r="A71" s="60"/>
      <c r="B71" s="457"/>
      <c r="C71" s="457" t="s">
        <v>151</v>
      </c>
      <c r="D71" s="457" t="s">
        <v>76</v>
      </c>
      <c r="E71" s="457" t="s">
        <v>68</v>
      </c>
      <c r="F71" s="457" t="s">
        <v>78</v>
      </c>
      <c r="G71" s="26" t="s">
        <v>191</v>
      </c>
      <c r="H71" s="26" t="s">
        <v>191</v>
      </c>
      <c r="I71" s="26" t="s">
        <v>191</v>
      </c>
      <c r="J71" s="26" t="s">
        <v>191</v>
      </c>
      <c r="K71" s="26" t="s">
        <v>191</v>
      </c>
      <c r="L71" s="26" t="s">
        <v>191</v>
      </c>
      <c r="M71" s="26" t="s">
        <v>191</v>
      </c>
      <c r="N71" s="26" t="s">
        <v>191</v>
      </c>
      <c r="O71" s="26" t="s">
        <v>191</v>
      </c>
      <c r="P71" s="26" t="s">
        <v>191</v>
      </c>
      <c r="Q71" s="26" t="s">
        <v>191</v>
      </c>
      <c r="R71" s="26" t="s">
        <v>191</v>
      </c>
      <c r="S71" s="26" t="s">
        <v>191</v>
      </c>
      <c r="T71" s="26" t="s">
        <v>191</v>
      </c>
      <c r="U71" s="26" t="s">
        <v>191</v>
      </c>
      <c r="V71" s="26" t="s">
        <v>191</v>
      </c>
      <c r="W71" s="26" t="s">
        <v>191</v>
      </c>
      <c r="X71" s="26" t="s">
        <v>191</v>
      </c>
      <c r="Y71" s="26" t="s">
        <v>191</v>
      </c>
      <c r="Z71" s="26" t="s">
        <v>191</v>
      </c>
      <c r="AA71" s="26" t="s">
        <v>191</v>
      </c>
      <c r="AB71" s="26" t="s">
        <v>191</v>
      </c>
      <c r="AC71" s="26" t="s">
        <v>191</v>
      </c>
      <c r="AD71" s="26" t="s">
        <v>191</v>
      </c>
      <c r="AE71" s="26" t="s">
        <v>191</v>
      </c>
      <c r="AF71" s="26" t="s">
        <v>191</v>
      </c>
      <c r="AG71" s="26" t="s">
        <v>191</v>
      </c>
      <c r="AH71" s="26" t="s">
        <v>191</v>
      </c>
      <c r="AI71" s="26" t="s">
        <v>191</v>
      </c>
      <c r="AJ71" s="26" t="s">
        <v>191</v>
      </c>
      <c r="AK71" s="26" t="s">
        <v>191</v>
      </c>
      <c r="AL71" s="26" t="s">
        <v>191</v>
      </c>
      <c r="AM71" s="26" t="s">
        <v>191</v>
      </c>
      <c r="AN71" s="26" t="s">
        <v>191</v>
      </c>
      <c r="AO71" s="26" t="s">
        <v>191</v>
      </c>
      <c r="AP71" s="26" t="s">
        <v>191</v>
      </c>
      <c r="AQ71" s="26" t="s">
        <v>191</v>
      </c>
      <c r="AR71" s="26" t="s">
        <v>191</v>
      </c>
      <c r="AS71" s="26" t="s">
        <v>191</v>
      </c>
      <c r="AT71" s="26" t="s">
        <v>191</v>
      </c>
      <c r="AU71" s="26" t="s">
        <v>191</v>
      </c>
      <c r="AV71" s="26" t="s">
        <v>191</v>
      </c>
      <c r="AW71" s="26" t="s">
        <v>191</v>
      </c>
      <c r="AX71" s="26" t="s">
        <v>191</v>
      </c>
      <c r="AY71" s="26" t="s">
        <v>191</v>
      </c>
      <c r="AZ71" s="26" t="s">
        <v>191</v>
      </c>
      <c r="BA71" s="26" t="s">
        <v>191</v>
      </c>
      <c r="BB71" s="26" t="s">
        <v>191</v>
      </c>
      <c r="BC71" s="26" t="s">
        <v>191</v>
      </c>
      <c r="BD71" s="26" t="s">
        <v>191</v>
      </c>
      <c r="BE71" s="26" t="s">
        <v>191</v>
      </c>
      <c r="BF71" s="26" t="s">
        <v>191</v>
      </c>
      <c r="BG71" s="26" t="s">
        <v>191</v>
      </c>
      <c r="BH71" s="26" t="s">
        <v>191</v>
      </c>
      <c r="BI71" s="26" t="s">
        <v>191</v>
      </c>
      <c r="BJ71" s="26" t="s">
        <v>191</v>
      </c>
      <c r="BK71" s="26" t="s">
        <v>191</v>
      </c>
      <c r="BL71" s="26" t="s">
        <v>191</v>
      </c>
      <c r="BM71" s="26" t="s">
        <v>191</v>
      </c>
      <c r="BN71" s="26" t="s">
        <v>191</v>
      </c>
      <c r="BO71" s="26" t="s">
        <v>191</v>
      </c>
      <c r="BP71" s="26" t="s">
        <v>191</v>
      </c>
      <c r="BQ71" s="26" t="s">
        <v>191</v>
      </c>
      <c r="BR71" s="26" t="s">
        <v>191</v>
      </c>
      <c r="BS71" s="26" t="s">
        <v>191</v>
      </c>
      <c r="BT71" s="26" t="s">
        <v>191</v>
      </c>
      <c r="BU71" s="26" t="s">
        <v>191</v>
      </c>
      <c r="BV71" s="26" t="s">
        <v>191</v>
      </c>
      <c r="BW71" s="26" t="s">
        <v>191</v>
      </c>
      <c r="BX71" s="26" t="s">
        <v>191</v>
      </c>
      <c r="BY71" s="26" t="s">
        <v>191</v>
      </c>
      <c r="BZ71" s="26" t="s">
        <v>191</v>
      </c>
      <c r="CA71" s="26" t="s">
        <v>191</v>
      </c>
      <c r="CB71" s="26" t="s">
        <v>191</v>
      </c>
      <c r="CC71" s="26" t="s">
        <v>191</v>
      </c>
      <c r="CD71" s="26" t="s">
        <v>191</v>
      </c>
      <c r="CE71" s="26" t="s">
        <v>191</v>
      </c>
      <c r="CF71" s="26" t="s">
        <v>191</v>
      </c>
      <c r="CG71" s="26" t="s">
        <v>191</v>
      </c>
      <c r="CH71" s="26" t="s">
        <v>191</v>
      </c>
      <c r="CI71" s="26" t="s">
        <v>191</v>
      </c>
      <c r="CJ71" s="26" t="s">
        <v>191</v>
      </c>
      <c r="CK71" s="26" t="s">
        <v>191</v>
      </c>
      <c r="CL71" s="26" t="s">
        <v>191</v>
      </c>
      <c r="CM71" s="26" t="s">
        <v>191</v>
      </c>
      <c r="CN71" s="26" t="s">
        <v>191</v>
      </c>
      <c r="CO71" s="26" t="s">
        <v>191</v>
      </c>
      <c r="CP71" s="26" t="s">
        <v>191</v>
      </c>
      <c r="CQ71" s="26" t="s">
        <v>191</v>
      </c>
      <c r="CR71" s="26" t="s">
        <v>191</v>
      </c>
      <c r="CS71" s="26" t="s">
        <v>191</v>
      </c>
      <c r="CT71" s="26" t="s">
        <v>191</v>
      </c>
      <c r="CU71" s="26" t="s">
        <v>191</v>
      </c>
      <c r="CV71" s="26" t="s">
        <v>191</v>
      </c>
      <c r="CW71" s="26" t="s">
        <v>191</v>
      </c>
      <c r="CX71" s="26" t="s">
        <v>191</v>
      </c>
      <c r="CY71" s="26" t="s">
        <v>191</v>
      </c>
      <c r="CZ71" s="26" t="s">
        <v>191</v>
      </c>
      <c r="DA71" s="26" t="s">
        <v>191</v>
      </c>
      <c r="DB71" s="26" t="s">
        <v>191</v>
      </c>
      <c r="DC71" s="26" t="s">
        <v>191</v>
      </c>
      <c r="DD71" s="26" t="s">
        <v>191</v>
      </c>
      <c r="DE71" s="26" t="s">
        <v>191</v>
      </c>
      <c r="DF71" s="26" t="s">
        <v>191</v>
      </c>
      <c r="DG71" s="26" t="s">
        <v>191</v>
      </c>
      <c r="DH71" s="26" t="s">
        <v>191</v>
      </c>
      <c r="DI71" s="26" t="s">
        <v>191</v>
      </c>
      <c r="DJ71" s="26" t="s">
        <v>191</v>
      </c>
      <c r="DK71" s="26" t="s">
        <v>191</v>
      </c>
      <c r="DL71" s="26" t="s">
        <v>191</v>
      </c>
      <c r="DM71" s="26" t="s">
        <v>191</v>
      </c>
      <c r="DN71" s="26" t="s">
        <v>191</v>
      </c>
      <c r="DO71" s="26" t="s">
        <v>191</v>
      </c>
      <c r="DP71" s="26" t="s">
        <v>191</v>
      </c>
      <c r="DQ71" s="26" t="s">
        <v>191</v>
      </c>
      <c r="DR71" s="26" t="s">
        <v>191</v>
      </c>
      <c r="DS71" s="26" t="s">
        <v>191</v>
      </c>
      <c r="DT71" s="26" t="s">
        <v>191</v>
      </c>
      <c r="DU71" s="26" t="s">
        <v>191</v>
      </c>
      <c r="DV71" s="26" t="s">
        <v>191</v>
      </c>
      <c r="DW71" s="26" t="s">
        <v>191</v>
      </c>
      <c r="DX71" s="26" t="s">
        <v>191</v>
      </c>
      <c r="DY71" s="26" t="s">
        <v>191</v>
      </c>
      <c r="DZ71" s="26" t="s">
        <v>191</v>
      </c>
      <c r="EA71" s="26" t="s">
        <v>191</v>
      </c>
      <c r="EB71" s="26" t="s">
        <v>191</v>
      </c>
      <c r="EC71" s="26" t="s">
        <v>191</v>
      </c>
      <c r="ED71" s="26" t="s">
        <v>191</v>
      </c>
      <c r="EE71" s="26" t="s">
        <v>191</v>
      </c>
      <c r="EF71" s="26" t="s">
        <v>191</v>
      </c>
      <c r="EG71" s="26" t="s">
        <v>191</v>
      </c>
      <c r="EH71" s="26" t="s">
        <v>191</v>
      </c>
      <c r="EI71" s="26" t="s">
        <v>191</v>
      </c>
      <c r="EJ71" s="26" t="s">
        <v>191</v>
      </c>
      <c r="EK71" s="26" t="s">
        <v>191</v>
      </c>
      <c r="EL71" s="26" t="s">
        <v>191</v>
      </c>
      <c r="EM71" s="26" t="s">
        <v>191</v>
      </c>
      <c r="EN71" s="26" t="s">
        <v>191</v>
      </c>
      <c r="EO71" s="26" t="s">
        <v>191</v>
      </c>
      <c r="EP71" s="26" t="s">
        <v>191</v>
      </c>
      <c r="EQ71" s="26" t="s">
        <v>191</v>
      </c>
      <c r="ER71" s="26" t="s">
        <v>191</v>
      </c>
      <c r="ES71" s="26" t="s">
        <v>191</v>
      </c>
      <c r="ET71" s="26" t="s">
        <v>191</v>
      </c>
      <c r="EU71" s="26" t="s">
        <v>191</v>
      </c>
      <c r="EV71" s="26" t="s">
        <v>191</v>
      </c>
      <c r="EW71" s="26" t="s">
        <v>191</v>
      </c>
      <c r="EX71" s="26" t="s">
        <v>191</v>
      </c>
      <c r="EY71" s="26" t="s">
        <v>191</v>
      </c>
      <c r="EZ71" s="26" t="s">
        <v>191</v>
      </c>
      <c r="FA71" s="26" t="s">
        <v>191</v>
      </c>
      <c r="FB71" s="26" t="s">
        <v>191</v>
      </c>
      <c r="FC71" s="26" t="s">
        <v>191</v>
      </c>
      <c r="FD71" s="26" t="s">
        <v>191</v>
      </c>
      <c r="FE71" s="26" t="s">
        <v>191</v>
      </c>
      <c r="FF71" s="26" t="s">
        <v>191</v>
      </c>
      <c r="FG71" s="26" t="s">
        <v>191</v>
      </c>
      <c r="FH71" s="26" t="s">
        <v>191</v>
      </c>
      <c r="FI71" s="26" t="s">
        <v>191</v>
      </c>
      <c r="FJ71" s="26" t="s">
        <v>191</v>
      </c>
      <c r="FK71" s="26" t="s">
        <v>191</v>
      </c>
      <c r="FL71" s="26" t="s">
        <v>191</v>
      </c>
      <c r="FM71" s="26" t="s">
        <v>191</v>
      </c>
      <c r="FN71" s="26" t="s">
        <v>191</v>
      </c>
      <c r="FO71" s="26" t="s">
        <v>191</v>
      </c>
      <c r="FP71" s="26" t="s">
        <v>191</v>
      </c>
      <c r="FQ71" s="26" t="s">
        <v>191</v>
      </c>
      <c r="FR71" s="26" t="s">
        <v>191</v>
      </c>
      <c r="FS71" s="26" t="s">
        <v>191</v>
      </c>
      <c r="FT71" s="26" t="s">
        <v>191</v>
      </c>
      <c r="FU71" s="26" t="s">
        <v>191</v>
      </c>
      <c r="FV71" s="26" t="s">
        <v>191</v>
      </c>
      <c r="FW71" s="26" t="s">
        <v>191</v>
      </c>
      <c r="FX71" s="26" t="s">
        <v>191</v>
      </c>
      <c r="FY71" s="26" t="s">
        <v>191</v>
      </c>
      <c r="FZ71" s="26" t="s">
        <v>191</v>
      </c>
      <c r="GA71" s="26" t="s">
        <v>191</v>
      </c>
      <c r="GB71" s="26" t="s">
        <v>191</v>
      </c>
      <c r="GC71" s="26" t="s">
        <v>191</v>
      </c>
      <c r="GD71" s="26" t="s">
        <v>191</v>
      </c>
    </row>
    <row r="72" spans="1:342" s="41" customFormat="1">
      <c r="A72" s="60"/>
      <c r="B72" s="457"/>
      <c r="C72" s="457" t="s">
        <v>151</v>
      </c>
      <c r="D72" s="457" t="s">
        <v>76</v>
      </c>
      <c r="E72" s="457" t="s">
        <v>68</v>
      </c>
      <c r="F72" s="457" t="s">
        <v>79</v>
      </c>
      <c r="G72" s="26">
        <v>23.91</v>
      </c>
      <c r="H72" s="26">
        <v>24.55</v>
      </c>
      <c r="I72" s="26">
        <v>24.61</v>
      </c>
      <c r="J72" s="26">
        <v>24.32</v>
      </c>
      <c r="K72" s="26">
        <v>23.6</v>
      </c>
      <c r="L72" s="26">
        <v>24.33</v>
      </c>
      <c r="M72" s="26">
        <v>27.28</v>
      </c>
      <c r="N72" s="26">
        <v>27.36</v>
      </c>
      <c r="O72" s="26">
        <v>25.67</v>
      </c>
      <c r="P72" s="26">
        <v>24.97</v>
      </c>
      <c r="Q72" s="26">
        <v>25.18</v>
      </c>
      <c r="R72" s="26">
        <v>25.56</v>
      </c>
      <c r="S72" s="26">
        <v>25.74</v>
      </c>
      <c r="T72" s="26">
        <v>26.43</v>
      </c>
      <c r="U72" s="26">
        <v>26.5</v>
      </c>
      <c r="V72" s="26">
        <v>26.19</v>
      </c>
      <c r="W72" s="26">
        <v>25.41</v>
      </c>
      <c r="X72" s="26">
        <v>26.19</v>
      </c>
      <c r="Y72" s="26">
        <v>29.37</v>
      </c>
      <c r="Z72" s="26">
        <v>29.45</v>
      </c>
      <c r="AA72" s="26">
        <v>27.64</v>
      </c>
      <c r="AB72" s="26">
        <v>26.89</v>
      </c>
      <c r="AC72" s="26">
        <v>27.11</v>
      </c>
      <c r="AD72" s="26">
        <v>27.52</v>
      </c>
      <c r="AE72" s="26">
        <v>27.55</v>
      </c>
      <c r="AF72" s="26">
        <v>28.28</v>
      </c>
      <c r="AG72" s="26">
        <v>28.36</v>
      </c>
      <c r="AH72" s="26">
        <v>28.03</v>
      </c>
      <c r="AI72" s="26">
        <v>27.2</v>
      </c>
      <c r="AJ72" s="26">
        <v>28.03</v>
      </c>
      <c r="AK72" s="26">
        <v>31.43</v>
      </c>
      <c r="AL72" s="26">
        <v>31.52</v>
      </c>
      <c r="AM72" s="26">
        <v>29.58</v>
      </c>
      <c r="AN72" s="26">
        <v>28.78</v>
      </c>
      <c r="AO72" s="26">
        <v>29.01</v>
      </c>
      <c r="AP72" s="26">
        <v>29.45</v>
      </c>
      <c r="AQ72" s="26">
        <v>28.61</v>
      </c>
      <c r="AR72" s="26">
        <v>29.67</v>
      </c>
      <c r="AS72" s="26">
        <v>30.02</v>
      </c>
      <c r="AT72" s="26">
        <v>30.09</v>
      </c>
      <c r="AU72" s="26">
        <v>30.14</v>
      </c>
      <c r="AV72" s="26">
        <v>31.52</v>
      </c>
      <c r="AW72" s="26">
        <v>35.119999999999997</v>
      </c>
      <c r="AX72" s="26">
        <v>35.43</v>
      </c>
      <c r="AY72" s="26">
        <v>33.19</v>
      </c>
      <c r="AZ72" s="26">
        <v>32.700000000000003</v>
      </c>
      <c r="BA72" s="26">
        <v>33.380000000000003</v>
      </c>
      <c r="BB72" s="26">
        <v>34.69</v>
      </c>
      <c r="BC72" s="26">
        <v>35.229999999999997</v>
      </c>
      <c r="BD72" s="26">
        <v>35.79</v>
      </c>
      <c r="BE72" s="26">
        <v>35.78</v>
      </c>
      <c r="BF72" s="26">
        <v>36.130000000000003</v>
      </c>
      <c r="BG72" s="26">
        <v>37.65</v>
      </c>
      <c r="BH72" s="26">
        <v>40.17</v>
      </c>
      <c r="BI72" s="26">
        <v>43.59</v>
      </c>
      <c r="BJ72" s="26">
        <v>43.5</v>
      </c>
      <c r="BK72" s="26">
        <v>40.299999999999997</v>
      </c>
      <c r="BL72" s="26">
        <v>39.200000000000003</v>
      </c>
      <c r="BM72" s="26">
        <v>40.409999999999997</v>
      </c>
      <c r="BN72" s="26">
        <v>41.96</v>
      </c>
      <c r="BO72" s="26">
        <v>43.59</v>
      </c>
      <c r="BP72" s="26">
        <v>43.27</v>
      </c>
      <c r="BQ72" s="26">
        <v>43.04</v>
      </c>
      <c r="BR72" s="26">
        <v>42.1</v>
      </c>
      <c r="BS72" s="26">
        <v>42.59</v>
      </c>
      <c r="BT72" s="26">
        <v>46.01</v>
      </c>
      <c r="BU72" s="26">
        <v>50.1</v>
      </c>
      <c r="BV72" s="26">
        <v>50.17</v>
      </c>
      <c r="BW72" s="26">
        <v>46.84</v>
      </c>
      <c r="BX72" s="26">
        <v>42.57</v>
      </c>
      <c r="BY72" s="26">
        <v>43.35</v>
      </c>
      <c r="BZ72" s="26">
        <v>44.24</v>
      </c>
      <c r="CA72" s="26">
        <v>44.9</v>
      </c>
      <c r="CB72" s="26">
        <v>45.2</v>
      </c>
      <c r="CC72" s="26">
        <v>45.27</v>
      </c>
      <c r="CD72" s="26">
        <v>44.31</v>
      </c>
      <c r="CE72" s="26">
        <v>43.52</v>
      </c>
      <c r="CF72" s="26">
        <v>46.55</v>
      </c>
      <c r="CG72" s="26">
        <v>52.86</v>
      </c>
      <c r="CH72" s="26">
        <v>53.26</v>
      </c>
      <c r="CI72" s="26">
        <v>47.38</v>
      </c>
      <c r="CJ72" s="26">
        <v>44.01</v>
      </c>
      <c r="CK72" s="26">
        <v>45.18</v>
      </c>
      <c r="CL72" s="26">
        <v>46.48</v>
      </c>
      <c r="CM72" s="26">
        <v>47</v>
      </c>
      <c r="CN72" s="26">
        <v>47.39</v>
      </c>
      <c r="CO72" s="26">
        <v>46.58</v>
      </c>
      <c r="CP72" s="26">
        <v>45.34</v>
      </c>
      <c r="CQ72" s="26">
        <v>46.28</v>
      </c>
      <c r="CR72" s="26">
        <v>49.02</v>
      </c>
      <c r="CS72" s="26">
        <v>55.76</v>
      </c>
      <c r="CT72" s="26">
        <v>56.1</v>
      </c>
      <c r="CU72" s="26">
        <v>48.9</v>
      </c>
      <c r="CV72" s="26">
        <v>46.78</v>
      </c>
      <c r="CW72" s="26">
        <v>46.9</v>
      </c>
      <c r="CX72" s="26">
        <v>48.13</v>
      </c>
      <c r="CY72" s="26">
        <v>49.73</v>
      </c>
      <c r="CZ72" s="26">
        <v>49.08</v>
      </c>
      <c r="DA72" s="26">
        <v>48.41</v>
      </c>
      <c r="DB72" s="26">
        <v>47.35</v>
      </c>
      <c r="DC72" s="26">
        <v>47.62</v>
      </c>
      <c r="DD72" s="26">
        <v>50.94</v>
      </c>
      <c r="DE72" s="26">
        <v>58.29</v>
      </c>
      <c r="DF72" s="26">
        <v>57.82</v>
      </c>
      <c r="DG72" s="26">
        <v>49.63</v>
      </c>
      <c r="DH72" s="26">
        <v>47.63</v>
      </c>
      <c r="DI72" s="26">
        <v>48.22</v>
      </c>
      <c r="DJ72" s="26">
        <v>49.31</v>
      </c>
      <c r="DK72" s="26">
        <v>50.03</v>
      </c>
      <c r="DL72" s="26">
        <v>49.54</v>
      </c>
      <c r="DM72" s="26">
        <v>48.61</v>
      </c>
      <c r="DN72" s="26">
        <v>48.26</v>
      </c>
      <c r="DO72" s="26">
        <v>48.12</v>
      </c>
      <c r="DP72" s="26">
        <v>50.98</v>
      </c>
      <c r="DQ72" s="26">
        <v>58.53</v>
      </c>
      <c r="DR72" s="26">
        <v>56.58</v>
      </c>
      <c r="DS72" s="26">
        <v>49.7</v>
      </c>
      <c r="DT72" s="26">
        <v>47.98</v>
      </c>
      <c r="DU72" s="26">
        <v>48.96</v>
      </c>
      <c r="DV72" s="26">
        <v>50.32</v>
      </c>
      <c r="DW72" s="26">
        <v>50.89</v>
      </c>
      <c r="DX72" s="26">
        <v>50.19</v>
      </c>
      <c r="DY72" s="26">
        <v>49.88</v>
      </c>
      <c r="DZ72" s="26">
        <v>48.89</v>
      </c>
      <c r="EA72" s="26">
        <v>49.48</v>
      </c>
      <c r="EB72" s="26">
        <v>51.93</v>
      </c>
      <c r="EC72" s="26">
        <v>58.96</v>
      </c>
      <c r="ED72" s="26">
        <v>56.9</v>
      </c>
      <c r="EE72" s="26">
        <v>50.79</v>
      </c>
      <c r="EF72" s="26">
        <v>48.96</v>
      </c>
      <c r="EG72" s="26">
        <v>49.27</v>
      </c>
      <c r="EH72" s="26">
        <v>50.2</v>
      </c>
      <c r="EI72" s="26">
        <v>51.12</v>
      </c>
      <c r="EJ72" s="26">
        <v>50.63</v>
      </c>
      <c r="EK72" s="26">
        <v>50.66</v>
      </c>
      <c r="EL72" s="26">
        <v>49.53</v>
      </c>
      <c r="EM72" s="26">
        <v>48.98</v>
      </c>
      <c r="EN72" s="26">
        <v>52.92</v>
      </c>
      <c r="EO72" s="26">
        <v>59.67</v>
      </c>
      <c r="EP72" s="26">
        <v>59.79</v>
      </c>
      <c r="EQ72" s="26">
        <v>53.43</v>
      </c>
      <c r="ER72" s="26">
        <v>49.85</v>
      </c>
      <c r="ES72" s="26">
        <v>50.83</v>
      </c>
      <c r="ET72" s="26">
        <v>51.92</v>
      </c>
      <c r="EU72" s="26">
        <v>53.11</v>
      </c>
      <c r="EV72" s="26">
        <v>52.77</v>
      </c>
      <c r="EW72" s="26">
        <v>52.19</v>
      </c>
      <c r="EX72" s="26">
        <v>51.53</v>
      </c>
      <c r="EY72" s="26">
        <v>51.85</v>
      </c>
      <c r="EZ72" s="26">
        <v>55.11</v>
      </c>
      <c r="FA72" s="26">
        <v>62.15</v>
      </c>
      <c r="FB72" s="26">
        <v>62.29</v>
      </c>
      <c r="FC72" s="26">
        <v>54.8</v>
      </c>
      <c r="FD72" s="26">
        <v>52.03</v>
      </c>
      <c r="FE72" s="26">
        <v>52.82</v>
      </c>
      <c r="FF72" s="26">
        <v>53.73</v>
      </c>
      <c r="FG72" s="26">
        <v>55.4</v>
      </c>
      <c r="FH72" s="26">
        <v>55.64</v>
      </c>
      <c r="FI72" s="26">
        <v>54.94</v>
      </c>
      <c r="FJ72" s="26">
        <v>54.2</v>
      </c>
      <c r="FK72" s="26">
        <v>55.37</v>
      </c>
      <c r="FL72" s="26">
        <v>58.48</v>
      </c>
      <c r="FM72" s="26">
        <v>65.48</v>
      </c>
      <c r="FN72" s="26">
        <v>65.42</v>
      </c>
      <c r="FO72" s="26">
        <v>58.31</v>
      </c>
      <c r="FP72" s="26">
        <v>56</v>
      </c>
      <c r="FQ72" s="26">
        <v>55.45</v>
      </c>
      <c r="FR72" s="26">
        <v>56.46</v>
      </c>
      <c r="FS72" s="26">
        <v>58.02</v>
      </c>
      <c r="FT72" s="26">
        <v>58.31</v>
      </c>
      <c r="FU72" s="26">
        <v>56.96</v>
      </c>
      <c r="FV72" s="26">
        <v>56.33</v>
      </c>
      <c r="FW72" s="26">
        <v>57.71</v>
      </c>
      <c r="FX72" s="26">
        <v>60.7</v>
      </c>
      <c r="FY72" s="26">
        <v>68.53</v>
      </c>
      <c r="FZ72" s="26">
        <v>67.45</v>
      </c>
      <c r="GA72" s="26">
        <v>60.36</v>
      </c>
      <c r="GB72" s="26">
        <v>57.63</v>
      </c>
      <c r="GC72" s="26">
        <v>57.45</v>
      </c>
      <c r="GD72" s="26">
        <v>58.9</v>
      </c>
    </row>
    <row r="73" spans="1:342" s="41" customFormat="1">
      <c r="A73" s="60"/>
      <c r="B73" s="460"/>
      <c r="C73" s="457"/>
      <c r="D73" s="457"/>
      <c r="E73" s="457"/>
      <c r="F73" s="457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  <c r="FV73" s="26"/>
      <c r="FW73" s="26"/>
      <c r="FX73" s="26"/>
      <c r="FY73" s="26"/>
      <c r="FZ73" s="26"/>
      <c r="GA73" s="26"/>
      <c r="GB73" s="26"/>
      <c r="GC73" s="26"/>
      <c r="GD73" s="26"/>
    </row>
    <row r="74" spans="1:342" s="41" customFormat="1">
      <c r="A74" s="60"/>
      <c r="B74" s="460"/>
      <c r="C74" s="457" t="s">
        <v>152</v>
      </c>
      <c r="D74" s="457" t="s">
        <v>76</v>
      </c>
      <c r="E74" s="457" t="s">
        <v>68</v>
      </c>
      <c r="F74" s="457" t="s">
        <v>77</v>
      </c>
      <c r="G74" s="26" t="s">
        <v>191</v>
      </c>
      <c r="H74" s="26" t="s">
        <v>191</v>
      </c>
      <c r="I74" s="26" t="s">
        <v>191</v>
      </c>
      <c r="J74" s="26" t="s">
        <v>191</v>
      </c>
      <c r="K74" s="26" t="s">
        <v>191</v>
      </c>
      <c r="L74" s="26" t="s">
        <v>191</v>
      </c>
      <c r="M74" s="26" t="s">
        <v>191</v>
      </c>
      <c r="N74" s="26" t="s">
        <v>191</v>
      </c>
      <c r="O74" s="26" t="s">
        <v>191</v>
      </c>
      <c r="P74" s="26" t="s">
        <v>191</v>
      </c>
      <c r="Q74" s="26" t="s">
        <v>191</v>
      </c>
      <c r="R74" s="26" t="s">
        <v>191</v>
      </c>
      <c r="S74" s="26" t="s">
        <v>191</v>
      </c>
      <c r="T74" s="26" t="s">
        <v>191</v>
      </c>
      <c r="U74" s="26" t="s">
        <v>191</v>
      </c>
      <c r="V74" s="26" t="s">
        <v>191</v>
      </c>
      <c r="W74" s="26" t="s">
        <v>191</v>
      </c>
      <c r="X74" s="26" t="s">
        <v>191</v>
      </c>
      <c r="Y74" s="26" t="s">
        <v>191</v>
      </c>
      <c r="Z74" s="26" t="s">
        <v>191</v>
      </c>
      <c r="AA74" s="26" t="s">
        <v>191</v>
      </c>
      <c r="AB74" s="26" t="s">
        <v>191</v>
      </c>
      <c r="AC74" s="26" t="s">
        <v>191</v>
      </c>
      <c r="AD74" s="26" t="s">
        <v>191</v>
      </c>
      <c r="AE74" s="26" t="s">
        <v>191</v>
      </c>
      <c r="AF74" s="26" t="s">
        <v>191</v>
      </c>
      <c r="AG74" s="26" t="s">
        <v>191</v>
      </c>
      <c r="AH74" s="26" t="s">
        <v>191</v>
      </c>
      <c r="AI74" s="26" t="s">
        <v>191</v>
      </c>
      <c r="AJ74" s="26" t="s">
        <v>191</v>
      </c>
      <c r="AK74" s="26" t="s">
        <v>191</v>
      </c>
      <c r="AL74" s="26" t="s">
        <v>191</v>
      </c>
      <c r="AM74" s="26" t="s">
        <v>191</v>
      </c>
      <c r="AN74" s="26" t="s">
        <v>191</v>
      </c>
      <c r="AO74" s="26" t="s">
        <v>191</v>
      </c>
      <c r="AP74" s="26" t="s">
        <v>191</v>
      </c>
      <c r="AQ74" s="26" t="s">
        <v>191</v>
      </c>
      <c r="AR74" s="26" t="s">
        <v>191</v>
      </c>
      <c r="AS74" s="26" t="s">
        <v>191</v>
      </c>
      <c r="AT74" s="26" t="s">
        <v>191</v>
      </c>
      <c r="AU74" s="26" t="s">
        <v>191</v>
      </c>
      <c r="AV74" s="26" t="s">
        <v>191</v>
      </c>
      <c r="AW74" s="26" t="s">
        <v>191</v>
      </c>
      <c r="AX74" s="26" t="s">
        <v>191</v>
      </c>
      <c r="AY74" s="26" t="s">
        <v>191</v>
      </c>
      <c r="AZ74" s="26" t="s">
        <v>191</v>
      </c>
      <c r="BA74" s="26" t="s">
        <v>191</v>
      </c>
      <c r="BB74" s="26" t="s">
        <v>191</v>
      </c>
      <c r="BC74" s="26" t="s">
        <v>191</v>
      </c>
      <c r="BD74" s="26" t="s">
        <v>191</v>
      </c>
      <c r="BE74" s="26" t="s">
        <v>191</v>
      </c>
      <c r="BF74" s="26" t="s">
        <v>191</v>
      </c>
      <c r="BG74" s="26" t="s">
        <v>191</v>
      </c>
      <c r="BH74" s="26" t="s">
        <v>191</v>
      </c>
      <c r="BI74" s="26" t="s">
        <v>191</v>
      </c>
      <c r="BJ74" s="26" t="s">
        <v>191</v>
      </c>
      <c r="BK74" s="26" t="s">
        <v>191</v>
      </c>
      <c r="BL74" s="26" t="s">
        <v>191</v>
      </c>
      <c r="BM74" s="26" t="s">
        <v>191</v>
      </c>
      <c r="BN74" s="26" t="s">
        <v>191</v>
      </c>
      <c r="BO74" s="26" t="s">
        <v>191</v>
      </c>
      <c r="BP74" s="26" t="s">
        <v>191</v>
      </c>
      <c r="BQ74" s="26" t="s">
        <v>191</v>
      </c>
      <c r="BR74" s="26" t="s">
        <v>191</v>
      </c>
      <c r="BS74" s="26" t="s">
        <v>191</v>
      </c>
      <c r="BT74" s="26" t="s">
        <v>191</v>
      </c>
      <c r="BU74" s="26" t="s">
        <v>191</v>
      </c>
      <c r="BV74" s="26" t="s">
        <v>191</v>
      </c>
      <c r="BW74" s="26" t="s">
        <v>191</v>
      </c>
      <c r="BX74" s="26" t="s">
        <v>191</v>
      </c>
      <c r="BY74" s="26" t="s">
        <v>191</v>
      </c>
      <c r="BZ74" s="26" t="s">
        <v>191</v>
      </c>
      <c r="CA74" s="26" t="s">
        <v>191</v>
      </c>
      <c r="CB74" s="26" t="s">
        <v>191</v>
      </c>
      <c r="CC74" s="26" t="s">
        <v>191</v>
      </c>
      <c r="CD74" s="26" t="s">
        <v>191</v>
      </c>
      <c r="CE74" s="26" t="s">
        <v>191</v>
      </c>
      <c r="CF74" s="26" t="s">
        <v>191</v>
      </c>
      <c r="CG74" s="26" t="s">
        <v>191</v>
      </c>
      <c r="CH74" s="26" t="s">
        <v>191</v>
      </c>
      <c r="CI74" s="26" t="s">
        <v>191</v>
      </c>
      <c r="CJ74" s="26" t="s">
        <v>191</v>
      </c>
      <c r="CK74" s="26" t="s">
        <v>191</v>
      </c>
      <c r="CL74" s="26" t="s">
        <v>191</v>
      </c>
      <c r="CM74" s="26" t="s">
        <v>191</v>
      </c>
      <c r="CN74" s="26" t="s">
        <v>191</v>
      </c>
      <c r="CO74" s="26" t="s">
        <v>191</v>
      </c>
      <c r="CP74" s="26" t="s">
        <v>191</v>
      </c>
      <c r="CQ74" s="26" t="s">
        <v>191</v>
      </c>
      <c r="CR74" s="26" t="s">
        <v>191</v>
      </c>
      <c r="CS74" s="26" t="s">
        <v>191</v>
      </c>
      <c r="CT74" s="26" t="s">
        <v>191</v>
      </c>
      <c r="CU74" s="26" t="s">
        <v>191</v>
      </c>
      <c r="CV74" s="26" t="s">
        <v>191</v>
      </c>
      <c r="CW74" s="26" t="s">
        <v>191</v>
      </c>
      <c r="CX74" s="26" t="s">
        <v>191</v>
      </c>
      <c r="CY74" s="26" t="s">
        <v>191</v>
      </c>
      <c r="CZ74" s="26" t="s">
        <v>191</v>
      </c>
      <c r="DA74" s="26" t="s">
        <v>191</v>
      </c>
      <c r="DB74" s="26" t="s">
        <v>191</v>
      </c>
      <c r="DC74" s="26" t="s">
        <v>191</v>
      </c>
      <c r="DD74" s="26" t="s">
        <v>191</v>
      </c>
      <c r="DE74" s="26" t="s">
        <v>191</v>
      </c>
      <c r="DF74" s="26" t="s">
        <v>191</v>
      </c>
      <c r="DG74" s="26" t="s">
        <v>191</v>
      </c>
      <c r="DH74" s="26" t="s">
        <v>191</v>
      </c>
      <c r="DI74" s="26" t="s">
        <v>191</v>
      </c>
      <c r="DJ74" s="26" t="s">
        <v>191</v>
      </c>
      <c r="DK74" s="26" t="s">
        <v>191</v>
      </c>
      <c r="DL74" s="26" t="s">
        <v>191</v>
      </c>
      <c r="DM74" s="26" t="s">
        <v>191</v>
      </c>
      <c r="DN74" s="26" t="s">
        <v>191</v>
      </c>
      <c r="DO74" s="26" t="s">
        <v>191</v>
      </c>
      <c r="DP74" s="26" t="s">
        <v>191</v>
      </c>
      <c r="DQ74" s="26" t="s">
        <v>191</v>
      </c>
      <c r="DR74" s="26" t="s">
        <v>191</v>
      </c>
      <c r="DS74" s="26" t="s">
        <v>191</v>
      </c>
      <c r="DT74" s="26" t="s">
        <v>191</v>
      </c>
      <c r="DU74" s="26" t="s">
        <v>191</v>
      </c>
      <c r="DV74" s="26" t="s">
        <v>191</v>
      </c>
      <c r="DW74" s="26" t="s">
        <v>191</v>
      </c>
      <c r="DX74" s="26" t="s">
        <v>191</v>
      </c>
      <c r="DY74" s="26" t="s">
        <v>191</v>
      </c>
      <c r="DZ74" s="26" t="s">
        <v>191</v>
      </c>
      <c r="EA74" s="26" t="s">
        <v>191</v>
      </c>
      <c r="EB74" s="26" t="s">
        <v>191</v>
      </c>
      <c r="EC74" s="26" t="s">
        <v>191</v>
      </c>
      <c r="ED74" s="26" t="s">
        <v>191</v>
      </c>
      <c r="EE74" s="26" t="s">
        <v>191</v>
      </c>
      <c r="EF74" s="26" t="s">
        <v>191</v>
      </c>
      <c r="EG74" s="26" t="s">
        <v>191</v>
      </c>
      <c r="EH74" s="26" t="s">
        <v>191</v>
      </c>
      <c r="EI74" s="26" t="s">
        <v>191</v>
      </c>
      <c r="EJ74" s="26" t="s">
        <v>191</v>
      </c>
      <c r="EK74" s="26" t="s">
        <v>191</v>
      </c>
      <c r="EL74" s="26" t="s">
        <v>191</v>
      </c>
      <c r="EM74" s="26" t="s">
        <v>191</v>
      </c>
      <c r="EN74" s="26" t="s">
        <v>191</v>
      </c>
      <c r="EO74" s="26" t="s">
        <v>191</v>
      </c>
      <c r="EP74" s="26" t="s">
        <v>191</v>
      </c>
      <c r="EQ74" s="26" t="s">
        <v>191</v>
      </c>
      <c r="ER74" s="26" t="s">
        <v>191</v>
      </c>
      <c r="ES74" s="26" t="s">
        <v>191</v>
      </c>
      <c r="ET74" s="26" t="s">
        <v>191</v>
      </c>
      <c r="EU74" s="26" t="s">
        <v>191</v>
      </c>
      <c r="EV74" s="26" t="s">
        <v>191</v>
      </c>
      <c r="EW74" s="26" t="s">
        <v>191</v>
      </c>
      <c r="EX74" s="26" t="s">
        <v>191</v>
      </c>
      <c r="EY74" s="26" t="s">
        <v>191</v>
      </c>
      <c r="EZ74" s="26" t="s">
        <v>191</v>
      </c>
      <c r="FA74" s="26" t="s">
        <v>191</v>
      </c>
      <c r="FB74" s="26" t="s">
        <v>191</v>
      </c>
      <c r="FC74" s="26" t="s">
        <v>191</v>
      </c>
      <c r="FD74" s="26" t="s">
        <v>191</v>
      </c>
      <c r="FE74" s="26" t="s">
        <v>191</v>
      </c>
      <c r="FF74" s="26" t="s">
        <v>191</v>
      </c>
      <c r="FG74" s="26" t="s">
        <v>191</v>
      </c>
      <c r="FH74" s="26" t="s">
        <v>191</v>
      </c>
      <c r="FI74" s="26" t="s">
        <v>191</v>
      </c>
      <c r="FJ74" s="26" t="s">
        <v>191</v>
      </c>
      <c r="FK74" s="26" t="s">
        <v>191</v>
      </c>
      <c r="FL74" s="26" t="s">
        <v>191</v>
      </c>
      <c r="FM74" s="26" t="s">
        <v>191</v>
      </c>
      <c r="FN74" s="26" t="s">
        <v>191</v>
      </c>
      <c r="FO74" s="26" t="s">
        <v>191</v>
      </c>
      <c r="FP74" s="26" t="s">
        <v>191</v>
      </c>
      <c r="FQ74" s="26" t="s">
        <v>191</v>
      </c>
      <c r="FR74" s="26" t="s">
        <v>191</v>
      </c>
      <c r="FS74" s="26" t="s">
        <v>191</v>
      </c>
      <c r="FT74" s="26" t="s">
        <v>191</v>
      </c>
      <c r="FU74" s="26" t="s">
        <v>191</v>
      </c>
      <c r="FV74" s="26" t="s">
        <v>191</v>
      </c>
      <c r="FW74" s="26" t="s">
        <v>191</v>
      </c>
      <c r="FX74" s="26" t="s">
        <v>191</v>
      </c>
      <c r="FY74" s="26" t="s">
        <v>191</v>
      </c>
      <c r="FZ74" s="26" t="s">
        <v>191</v>
      </c>
      <c r="GA74" s="26" t="s">
        <v>191</v>
      </c>
      <c r="GB74" s="26" t="s">
        <v>191</v>
      </c>
      <c r="GC74" s="26" t="s">
        <v>191</v>
      </c>
      <c r="GD74" s="26" t="s">
        <v>191</v>
      </c>
    </row>
    <row r="75" spans="1:342" s="41" customFormat="1">
      <c r="A75" s="60"/>
      <c r="B75" s="460"/>
      <c r="C75" s="457" t="s">
        <v>152</v>
      </c>
      <c r="D75" s="457" t="s">
        <v>76</v>
      </c>
      <c r="E75" s="457" t="s">
        <v>68</v>
      </c>
      <c r="F75" s="457" t="s">
        <v>78</v>
      </c>
      <c r="G75" s="26" t="s">
        <v>191</v>
      </c>
      <c r="H75" s="26" t="s">
        <v>191</v>
      </c>
      <c r="I75" s="26" t="s">
        <v>191</v>
      </c>
      <c r="J75" s="26" t="s">
        <v>191</v>
      </c>
      <c r="K75" s="26" t="s">
        <v>191</v>
      </c>
      <c r="L75" s="26" t="s">
        <v>191</v>
      </c>
      <c r="M75" s="26" t="s">
        <v>191</v>
      </c>
      <c r="N75" s="26" t="s">
        <v>191</v>
      </c>
      <c r="O75" s="26" t="s">
        <v>191</v>
      </c>
      <c r="P75" s="26" t="s">
        <v>191</v>
      </c>
      <c r="Q75" s="26" t="s">
        <v>191</v>
      </c>
      <c r="R75" s="26" t="s">
        <v>191</v>
      </c>
      <c r="S75" s="26" t="s">
        <v>191</v>
      </c>
      <c r="T75" s="26" t="s">
        <v>191</v>
      </c>
      <c r="U75" s="26" t="s">
        <v>191</v>
      </c>
      <c r="V75" s="26" t="s">
        <v>191</v>
      </c>
      <c r="W75" s="26" t="s">
        <v>191</v>
      </c>
      <c r="X75" s="26" t="s">
        <v>191</v>
      </c>
      <c r="Y75" s="26" t="s">
        <v>191</v>
      </c>
      <c r="Z75" s="26" t="s">
        <v>191</v>
      </c>
      <c r="AA75" s="26" t="s">
        <v>191</v>
      </c>
      <c r="AB75" s="26" t="s">
        <v>191</v>
      </c>
      <c r="AC75" s="26" t="s">
        <v>191</v>
      </c>
      <c r="AD75" s="26" t="s">
        <v>191</v>
      </c>
      <c r="AE75" s="26" t="s">
        <v>191</v>
      </c>
      <c r="AF75" s="26" t="s">
        <v>191</v>
      </c>
      <c r="AG75" s="26" t="s">
        <v>191</v>
      </c>
      <c r="AH75" s="26" t="s">
        <v>191</v>
      </c>
      <c r="AI75" s="26" t="s">
        <v>191</v>
      </c>
      <c r="AJ75" s="26" t="s">
        <v>191</v>
      </c>
      <c r="AK75" s="26" t="s">
        <v>191</v>
      </c>
      <c r="AL75" s="26" t="s">
        <v>191</v>
      </c>
      <c r="AM75" s="26" t="s">
        <v>191</v>
      </c>
      <c r="AN75" s="26" t="s">
        <v>191</v>
      </c>
      <c r="AO75" s="26" t="s">
        <v>191</v>
      </c>
      <c r="AP75" s="26" t="s">
        <v>191</v>
      </c>
      <c r="AQ75" s="26" t="s">
        <v>191</v>
      </c>
      <c r="AR75" s="26" t="s">
        <v>191</v>
      </c>
      <c r="AS75" s="26" t="s">
        <v>191</v>
      </c>
      <c r="AT75" s="26" t="s">
        <v>191</v>
      </c>
      <c r="AU75" s="26" t="s">
        <v>191</v>
      </c>
      <c r="AV75" s="26" t="s">
        <v>191</v>
      </c>
      <c r="AW75" s="26" t="s">
        <v>191</v>
      </c>
      <c r="AX75" s="26" t="s">
        <v>191</v>
      </c>
      <c r="AY75" s="26" t="s">
        <v>191</v>
      </c>
      <c r="AZ75" s="26" t="s">
        <v>191</v>
      </c>
      <c r="BA75" s="26" t="s">
        <v>191</v>
      </c>
      <c r="BB75" s="26" t="s">
        <v>191</v>
      </c>
      <c r="BC75" s="26" t="s">
        <v>191</v>
      </c>
      <c r="BD75" s="26" t="s">
        <v>191</v>
      </c>
      <c r="BE75" s="26" t="s">
        <v>191</v>
      </c>
      <c r="BF75" s="26" t="s">
        <v>191</v>
      </c>
      <c r="BG75" s="26" t="s">
        <v>191</v>
      </c>
      <c r="BH75" s="26" t="s">
        <v>191</v>
      </c>
      <c r="BI75" s="26" t="s">
        <v>191</v>
      </c>
      <c r="BJ75" s="26" t="s">
        <v>191</v>
      </c>
      <c r="BK75" s="26" t="s">
        <v>191</v>
      </c>
      <c r="BL75" s="26" t="s">
        <v>191</v>
      </c>
      <c r="BM75" s="26" t="s">
        <v>191</v>
      </c>
      <c r="BN75" s="26" t="s">
        <v>191</v>
      </c>
      <c r="BO75" s="26" t="s">
        <v>191</v>
      </c>
      <c r="BP75" s="26" t="s">
        <v>191</v>
      </c>
      <c r="BQ75" s="26" t="s">
        <v>191</v>
      </c>
      <c r="BR75" s="26" t="s">
        <v>191</v>
      </c>
      <c r="BS75" s="26" t="s">
        <v>191</v>
      </c>
      <c r="BT75" s="26" t="s">
        <v>191</v>
      </c>
      <c r="BU75" s="26" t="s">
        <v>191</v>
      </c>
      <c r="BV75" s="26" t="s">
        <v>191</v>
      </c>
      <c r="BW75" s="26" t="s">
        <v>191</v>
      </c>
      <c r="BX75" s="26" t="s">
        <v>191</v>
      </c>
      <c r="BY75" s="26" t="s">
        <v>191</v>
      </c>
      <c r="BZ75" s="26" t="s">
        <v>191</v>
      </c>
      <c r="CA75" s="26" t="s">
        <v>191</v>
      </c>
      <c r="CB75" s="26" t="s">
        <v>191</v>
      </c>
      <c r="CC75" s="26" t="s">
        <v>191</v>
      </c>
      <c r="CD75" s="26" t="s">
        <v>191</v>
      </c>
      <c r="CE75" s="26" t="s">
        <v>191</v>
      </c>
      <c r="CF75" s="26" t="s">
        <v>191</v>
      </c>
      <c r="CG75" s="26" t="s">
        <v>191</v>
      </c>
      <c r="CH75" s="26" t="s">
        <v>191</v>
      </c>
      <c r="CI75" s="26" t="s">
        <v>191</v>
      </c>
      <c r="CJ75" s="26" t="s">
        <v>191</v>
      </c>
      <c r="CK75" s="26" t="s">
        <v>191</v>
      </c>
      <c r="CL75" s="26" t="s">
        <v>191</v>
      </c>
      <c r="CM75" s="26" t="s">
        <v>191</v>
      </c>
      <c r="CN75" s="26" t="s">
        <v>191</v>
      </c>
      <c r="CO75" s="26" t="s">
        <v>191</v>
      </c>
      <c r="CP75" s="26" t="s">
        <v>191</v>
      </c>
      <c r="CQ75" s="26" t="s">
        <v>191</v>
      </c>
      <c r="CR75" s="26" t="s">
        <v>191</v>
      </c>
      <c r="CS75" s="26" t="s">
        <v>191</v>
      </c>
      <c r="CT75" s="26" t="s">
        <v>191</v>
      </c>
      <c r="CU75" s="26" t="s">
        <v>191</v>
      </c>
      <c r="CV75" s="26" t="s">
        <v>191</v>
      </c>
      <c r="CW75" s="26" t="s">
        <v>191</v>
      </c>
      <c r="CX75" s="26" t="s">
        <v>191</v>
      </c>
      <c r="CY75" s="26" t="s">
        <v>191</v>
      </c>
      <c r="CZ75" s="26" t="s">
        <v>191</v>
      </c>
      <c r="DA75" s="26" t="s">
        <v>191</v>
      </c>
      <c r="DB75" s="26" t="s">
        <v>191</v>
      </c>
      <c r="DC75" s="26" t="s">
        <v>191</v>
      </c>
      <c r="DD75" s="26" t="s">
        <v>191</v>
      </c>
      <c r="DE75" s="26" t="s">
        <v>191</v>
      </c>
      <c r="DF75" s="26" t="s">
        <v>191</v>
      </c>
      <c r="DG75" s="26" t="s">
        <v>191</v>
      </c>
      <c r="DH75" s="26" t="s">
        <v>191</v>
      </c>
      <c r="DI75" s="26" t="s">
        <v>191</v>
      </c>
      <c r="DJ75" s="26" t="s">
        <v>191</v>
      </c>
      <c r="DK75" s="26" t="s">
        <v>191</v>
      </c>
      <c r="DL75" s="26" t="s">
        <v>191</v>
      </c>
      <c r="DM75" s="26" t="s">
        <v>191</v>
      </c>
      <c r="DN75" s="26" t="s">
        <v>191</v>
      </c>
      <c r="DO75" s="26" t="s">
        <v>191</v>
      </c>
      <c r="DP75" s="26" t="s">
        <v>191</v>
      </c>
      <c r="DQ75" s="26" t="s">
        <v>191</v>
      </c>
      <c r="DR75" s="26" t="s">
        <v>191</v>
      </c>
      <c r="DS75" s="26" t="s">
        <v>191</v>
      </c>
      <c r="DT75" s="26" t="s">
        <v>191</v>
      </c>
      <c r="DU75" s="26" t="s">
        <v>191</v>
      </c>
      <c r="DV75" s="26" t="s">
        <v>191</v>
      </c>
      <c r="DW75" s="26" t="s">
        <v>191</v>
      </c>
      <c r="DX75" s="26" t="s">
        <v>191</v>
      </c>
      <c r="DY75" s="26" t="s">
        <v>191</v>
      </c>
      <c r="DZ75" s="26" t="s">
        <v>191</v>
      </c>
      <c r="EA75" s="26" t="s">
        <v>191</v>
      </c>
      <c r="EB75" s="26" t="s">
        <v>191</v>
      </c>
      <c r="EC75" s="26" t="s">
        <v>191</v>
      </c>
      <c r="ED75" s="26" t="s">
        <v>191</v>
      </c>
      <c r="EE75" s="26" t="s">
        <v>191</v>
      </c>
      <c r="EF75" s="26" t="s">
        <v>191</v>
      </c>
      <c r="EG75" s="26" t="s">
        <v>191</v>
      </c>
      <c r="EH75" s="26" t="s">
        <v>191</v>
      </c>
      <c r="EI75" s="26" t="s">
        <v>191</v>
      </c>
      <c r="EJ75" s="26" t="s">
        <v>191</v>
      </c>
      <c r="EK75" s="26" t="s">
        <v>191</v>
      </c>
      <c r="EL75" s="26" t="s">
        <v>191</v>
      </c>
      <c r="EM75" s="26" t="s">
        <v>191</v>
      </c>
      <c r="EN75" s="26" t="s">
        <v>191</v>
      </c>
      <c r="EO75" s="26" t="s">
        <v>191</v>
      </c>
      <c r="EP75" s="26" t="s">
        <v>191</v>
      </c>
      <c r="EQ75" s="26" t="s">
        <v>191</v>
      </c>
      <c r="ER75" s="26" t="s">
        <v>191</v>
      </c>
      <c r="ES75" s="26" t="s">
        <v>191</v>
      </c>
      <c r="ET75" s="26" t="s">
        <v>191</v>
      </c>
      <c r="EU75" s="26" t="s">
        <v>191</v>
      </c>
      <c r="EV75" s="26" t="s">
        <v>191</v>
      </c>
      <c r="EW75" s="26" t="s">
        <v>191</v>
      </c>
      <c r="EX75" s="26" t="s">
        <v>191</v>
      </c>
      <c r="EY75" s="26" t="s">
        <v>191</v>
      </c>
      <c r="EZ75" s="26" t="s">
        <v>191</v>
      </c>
      <c r="FA75" s="26" t="s">
        <v>191</v>
      </c>
      <c r="FB75" s="26" t="s">
        <v>191</v>
      </c>
      <c r="FC75" s="26" t="s">
        <v>191</v>
      </c>
      <c r="FD75" s="26" t="s">
        <v>191</v>
      </c>
      <c r="FE75" s="26" t="s">
        <v>191</v>
      </c>
      <c r="FF75" s="26" t="s">
        <v>191</v>
      </c>
      <c r="FG75" s="26" t="s">
        <v>191</v>
      </c>
      <c r="FH75" s="26" t="s">
        <v>191</v>
      </c>
      <c r="FI75" s="26" t="s">
        <v>191</v>
      </c>
      <c r="FJ75" s="26" t="s">
        <v>191</v>
      </c>
      <c r="FK75" s="26" t="s">
        <v>191</v>
      </c>
      <c r="FL75" s="26" t="s">
        <v>191</v>
      </c>
      <c r="FM75" s="26" t="s">
        <v>191</v>
      </c>
      <c r="FN75" s="26" t="s">
        <v>191</v>
      </c>
      <c r="FO75" s="26" t="s">
        <v>191</v>
      </c>
      <c r="FP75" s="26" t="s">
        <v>191</v>
      </c>
      <c r="FQ75" s="26" t="s">
        <v>191</v>
      </c>
      <c r="FR75" s="26" t="s">
        <v>191</v>
      </c>
      <c r="FS75" s="26" t="s">
        <v>191</v>
      </c>
      <c r="FT75" s="26" t="s">
        <v>191</v>
      </c>
      <c r="FU75" s="26" t="s">
        <v>191</v>
      </c>
      <c r="FV75" s="26" t="s">
        <v>191</v>
      </c>
      <c r="FW75" s="26" t="s">
        <v>191</v>
      </c>
      <c r="FX75" s="26" t="s">
        <v>191</v>
      </c>
      <c r="FY75" s="26" t="s">
        <v>191</v>
      </c>
      <c r="FZ75" s="26" t="s">
        <v>191</v>
      </c>
      <c r="GA75" s="26" t="s">
        <v>191</v>
      </c>
      <c r="GB75" s="26" t="s">
        <v>191</v>
      </c>
      <c r="GC75" s="26" t="s">
        <v>191</v>
      </c>
      <c r="GD75" s="26" t="s">
        <v>191</v>
      </c>
    </row>
    <row r="76" spans="1:342" s="41" customFormat="1">
      <c r="A76" s="60"/>
      <c r="B76" s="460"/>
      <c r="C76" s="457" t="s">
        <v>152</v>
      </c>
      <c r="D76" s="457" t="s">
        <v>76</v>
      </c>
      <c r="E76" s="457" t="s">
        <v>68</v>
      </c>
      <c r="F76" s="457" t="s">
        <v>79</v>
      </c>
      <c r="G76" s="26">
        <v>32.880000000000003</v>
      </c>
      <c r="H76" s="26">
        <v>33.47</v>
      </c>
      <c r="I76" s="26">
        <v>28.51</v>
      </c>
      <c r="J76" s="26">
        <v>29.81</v>
      </c>
      <c r="K76" s="26">
        <v>29.48</v>
      </c>
      <c r="L76" s="26">
        <v>32.06</v>
      </c>
      <c r="M76" s="26">
        <v>36.15</v>
      </c>
      <c r="N76" s="26">
        <v>36.75</v>
      </c>
      <c r="O76" s="26">
        <v>31.5</v>
      </c>
      <c r="P76" s="26">
        <v>32.31</v>
      </c>
      <c r="Q76" s="26">
        <v>30.38</v>
      </c>
      <c r="R76" s="26">
        <v>30.31</v>
      </c>
      <c r="S76" s="26">
        <v>30.78</v>
      </c>
      <c r="T76" s="26">
        <v>31.57</v>
      </c>
      <c r="U76" s="26">
        <v>31.19</v>
      </c>
      <c r="V76" s="26">
        <v>32.619999999999997</v>
      </c>
      <c r="W76" s="26">
        <v>35.11</v>
      </c>
      <c r="X76" s="26">
        <v>38.17</v>
      </c>
      <c r="Y76" s="26">
        <v>41.97</v>
      </c>
      <c r="Z76" s="26">
        <v>42.66</v>
      </c>
      <c r="AA76" s="26">
        <v>37.31</v>
      </c>
      <c r="AB76" s="26">
        <v>34.130000000000003</v>
      </c>
      <c r="AC76" s="26">
        <v>32.1</v>
      </c>
      <c r="AD76" s="26">
        <v>32.03</v>
      </c>
      <c r="AE76" s="26">
        <v>33.409999999999997</v>
      </c>
      <c r="AF76" s="26">
        <v>34.26</v>
      </c>
      <c r="AG76" s="26">
        <v>33.85</v>
      </c>
      <c r="AH76" s="26">
        <v>35.4</v>
      </c>
      <c r="AI76" s="26">
        <v>38.11</v>
      </c>
      <c r="AJ76" s="26">
        <v>41.43</v>
      </c>
      <c r="AK76" s="26">
        <v>45.54</v>
      </c>
      <c r="AL76" s="26">
        <v>46.3</v>
      </c>
      <c r="AM76" s="26">
        <v>40.49</v>
      </c>
      <c r="AN76" s="26">
        <v>37.04</v>
      </c>
      <c r="AO76" s="26">
        <v>34.83</v>
      </c>
      <c r="AP76" s="26">
        <v>34.76</v>
      </c>
      <c r="AQ76" s="26">
        <v>35.61</v>
      </c>
      <c r="AR76" s="26">
        <v>37.85</v>
      </c>
      <c r="AS76" s="26">
        <v>38.42</v>
      </c>
      <c r="AT76" s="26">
        <v>41.43</v>
      </c>
      <c r="AU76" s="26">
        <v>46.11</v>
      </c>
      <c r="AV76" s="26">
        <v>50.71</v>
      </c>
      <c r="AW76" s="26">
        <v>55.67</v>
      </c>
      <c r="AX76" s="26">
        <v>57.92</v>
      </c>
      <c r="AY76" s="26">
        <v>52.2</v>
      </c>
      <c r="AZ76" s="26">
        <v>48.98</v>
      </c>
      <c r="BA76" s="26">
        <v>48.85</v>
      </c>
      <c r="BB76" s="26">
        <v>51.11</v>
      </c>
      <c r="BC76" s="26">
        <v>53.56</v>
      </c>
      <c r="BD76" s="26">
        <v>55.47</v>
      </c>
      <c r="BE76" s="26">
        <v>54.57</v>
      </c>
      <c r="BF76" s="26">
        <v>57.46</v>
      </c>
      <c r="BG76" s="26">
        <v>64.87</v>
      </c>
      <c r="BH76" s="26">
        <v>71.48</v>
      </c>
      <c r="BI76" s="26">
        <v>75.69</v>
      </c>
      <c r="BJ76" s="26">
        <v>78.27</v>
      </c>
      <c r="BK76" s="26">
        <v>70.56</v>
      </c>
      <c r="BL76" s="26">
        <v>66.7</v>
      </c>
      <c r="BM76" s="26">
        <v>65.89</v>
      </c>
      <c r="BN76" s="26">
        <v>68.91</v>
      </c>
      <c r="BO76" s="26">
        <v>74.56</v>
      </c>
      <c r="BP76" s="26">
        <v>75.88</v>
      </c>
      <c r="BQ76" s="26">
        <v>72.34</v>
      </c>
      <c r="BR76" s="26">
        <v>73.12</v>
      </c>
      <c r="BS76" s="26">
        <v>79.55</v>
      </c>
      <c r="BT76" s="26">
        <v>87.33</v>
      </c>
      <c r="BU76" s="26">
        <v>91.3</v>
      </c>
      <c r="BV76" s="26">
        <v>94.3</v>
      </c>
      <c r="BW76" s="26">
        <v>86.47</v>
      </c>
      <c r="BX76" s="26">
        <v>77.42</v>
      </c>
      <c r="BY76" s="26">
        <v>73.39</v>
      </c>
      <c r="BZ76" s="26">
        <v>73.98</v>
      </c>
      <c r="CA76" s="26">
        <v>76.5</v>
      </c>
      <c r="CB76" s="26">
        <v>78.06</v>
      </c>
      <c r="CC76" s="26">
        <v>76.78</v>
      </c>
      <c r="CD76" s="26">
        <v>78.94</v>
      </c>
      <c r="CE76" s="26">
        <v>84.82</v>
      </c>
      <c r="CF76" s="26">
        <v>91.87</v>
      </c>
      <c r="CG76" s="26">
        <v>99.25</v>
      </c>
      <c r="CH76" s="26">
        <v>101.69</v>
      </c>
      <c r="CI76" s="26">
        <v>90.9</v>
      </c>
      <c r="CJ76" s="26">
        <v>81.63</v>
      </c>
      <c r="CK76" s="26">
        <v>77.290000000000006</v>
      </c>
      <c r="CL76" s="26">
        <v>76.989999999999995</v>
      </c>
      <c r="CM76" s="26">
        <v>79.05</v>
      </c>
      <c r="CN76" s="26">
        <v>80.569999999999993</v>
      </c>
      <c r="CO76" s="26">
        <v>78.67</v>
      </c>
      <c r="CP76" s="26">
        <v>81.430000000000007</v>
      </c>
      <c r="CQ76" s="26">
        <v>88.9</v>
      </c>
      <c r="CR76" s="26">
        <v>95.89</v>
      </c>
      <c r="CS76" s="26">
        <v>103.78</v>
      </c>
      <c r="CT76" s="26">
        <v>105.47</v>
      </c>
      <c r="CU76" s="26">
        <v>92.95</v>
      </c>
      <c r="CV76" s="26">
        <v>84.92</v>
      </c>
      <c r="CW76" s="26">
        <v>80</v>
      </c>
      <c r="CX76" s="26">
        <v>79.63</v>
      </c>
      <c r="CY76" s="26">
        <v>82.04</v>
      </c>
      <c r="CZ76" s="26">
        <v>83.25</v>
      </c>
      <c r="DA76" s="26">
        <v>81.39</v>
      </c>
      <c r="DB76" s="26">
        <v>84.38</v>
      </c>
      <c r="DC76" s="26">
        <v>91.27</v>
      </c>
      <c r="DD76" s="26">
        <v>99.42</v>
      </c>
      <c r="DE76" s="26">
        <v>108.11</v>
      </c>
      <c r="DF76" s="26">
        <v>109.26</v>
      </c>
      <c r="DG76" s="26">
        <v>93.31</v>
      </c>
      <c r="DH76" s="26">
        <v>85.37</v>
      </c>
      <c r="DI76" s="26">
        <v>81.42</v>
      </c>
      <c r="DJ76" s="26">
        <v>81.209999999999994</v>
      </c>
      <c r="DK76" s="26">
        <v>83.65</v>
      </c>
      <c r="DL76" s="26">
        <v>84.3</v>
      </c>
      <c r="DM76" s="26">
        <v>81.95</v>
      </c>
      <c r="DN76" s="26">
        <v>86.13</v>
      </c>
      <c r="DO76" s="26">
        <v>92.48</v>
      </c>
      <c r="DP76" s="26">
        <v>99.77</v>
      </c>
      <c r="DQ76" s="26">
        <v>108.48</v>
      </c>
      <c r="DR76" s="26">
        <v>108.16</v>
      </c>
      <c r="DS76" s="26">
        <v>93.22</v>
      </c>
      <c r="DT76" s="26">
        <v>85.44</v>
      </c>
      <c r="DU76" s="26">
        <v>82.88</v>
      </c>
      <c r="DV76" s="26">
        <v>82.63</v>
      </c>
      <c r="DW76" s="26">
        <v>84.98</v>
      </c>
      <c r="DX76" s="26">
        <v>85.18</v>
      </c>
      <c r="DY76" s="26">
        <v>83.68</v>
      </c>
      <c r="DZ76" s="26">
        <v>86.3</v>
      </c>
      <c r="EA76" s="26">
        <v>94.48</v>
      </c>
      <c r="EB76" s="26">
        <v>101.28</v>
      </c>
      <c r="EC76" s="26">
        <v>109.1</v>
      </c>
      <c r="ED76" s="26">
        <v>108.49</v>
      </c>
      <c r="EE76" s="26">
        <v>94.53</v>
      </c>
      <c r="EF76" s="26">
        <v>87.59</v>
      </c>
      <c r="EG76" s="26">
        <v>83.45</v>
      </c>
      <c r="EH76" s="26">
        <v>83.18</v>
      </c>
      <c r="EI76" s="26">
        <v>85.34</v>
      </c>
      <c r="EJ76" s="26">
        <v>86.87</v>
      </c>
      <c r="EK76" s="26">
        <v>84.81</v>
      </c>
      <c r="EL76" s="26">
        <v>86.28</v>
      </c>
      <c r="EM76" s="26">
        <v>93.03</v>
      </c>
      <c r="EN76" s="26">
        <v>102</v>
      </c>
      <c r="EO76" s="26">
        <v>110.25</v>
      </c>
      <c r="EP76" s="26">
        <v>112.73</v>
      </c>
      <c r="EQ76" s="26">
        <v>100.32</v>
      </c>
      <c r="ER76" s="26">
        <v>89.7</v>
      </c>
      <c r="ES76" s="26">
        <v>85.13</v>
      </c>
      <c r="ET76" s="26">
        <v>85.5</v>
      </c>
      <c r="EU76" s="26">
        <v>88.36</v>
      </c>
      <c r="EV76" s="26">
        <v>89.45</v>
      </c>
      <c r="EW76" s="26">
        <v>87.16</v>
      </c>
      <c r="EX76" s="26">
        <v>90.26</v>
      </c>
      <c r="EY76" s="26">
        <v>96.9</v>
      </c>
      <c r="EZ76" s="26">
        <v>105.23</v>
      </c>
      <c r="FA76" s="26">
        <v>114.24</v>
      </c>
      <c r="FB76" s="26">
        <v>116.23</v>
      </c>
      <c r="FC76" s="26">
        <v>103.05</v>
      </c>
      <c r="FD76" s="26">
        <v>92.59</v>
      </c>
      <c r="FE76" s="26">
        <v>87.57</v>
      </c>
      <c r="FF76" s="26">
        <v>88.1</v>
      </c>
      <c r="FG76" s="26">
        <v>91.98</v>
      </c>
      <c r="FH76" s="26">
        <v>93.12</v>
      </c>
      <c r="FI76" s="26">
        <v>91.03</v>
      </c>
      <c r="FJ76" s="26">
        <v>93.66</v>
      </c>
      <c r="FK76" s="26">
        <v>101.36</v>
      </c>
      <c r="FL76" s="26">
        <v>109.8</v>
      </c>
      <c r="FM76" s="26">
        <v>118.82</v>
      </c>
      <c r="FN76" s="26">
        <v>120.46</v>
      </c>
      <c r="FO76" s="26">
        <v>106.82</v>
      </c>
      <c r="FP76" s="26">
        <v>97.16</v>
      </c>
      <c r="FQ76" s="26">
        <v>91.95</v>
      </c>
      <c r="FR76" s="26">
        <v>92.4</v>
      </c>
      <c r="FS76" s="26">
        <v>95.64</v>
      </c>
      <c r="FT76" s="26">
        <v>96.63</v>
      </c>
      <c r="FU76" s="26">
        <v>94.62</v>
      </c>
      <c r="FV76" s="26">
        <v>98.3</v>
      </c>
      <c r="FW76" s="26">
        <v>105.59</v>
      </c>
      <c r="FX76" s="26">
        <v>113.56</v>
      </c>
      <c r="FY76" s="26">
        <v>122.95</v>
      </c>
      <c r="FZ76" s="26">
        <v>124.16</v>
      </c>
      <c r="GA76" s="26">
        <v>109.46</v>
      </c>
      <c r="GB76" s="26">
        <v>99.89</v>
      </c>
      <c r="GC76" s="26">
        <v>95.54</v>
      </c>
      <c r="GD76" s="26">
        <v>95.76</v>
      </c>
    </row>
    <row r="77" spans="1:342" s="41" customFormat="1">
      <c r="A77" s="60"/>
      <c r="B77" s="460"/>
      <c r="C77" s="460"/>
      <c r="D77" s="460"/>
      <c r="E77" s="460"/>
      <c r="F77" s="460"/>
      <c r="G77" s="460"/>
      <c r="H77" s="460"/>
      <c r="I77" s="460"/>
      <c r="J77" s="460"/>
      <c r="K77" s="460"/>
      <c r="L77" s="460"/>
      <c r="M77" s="460"/>
      <c r="N77" s="460"/>
      <c r="O77" s="460"/>
      <c r="P77" s="460"/>
      <c r="Q77" s="460"/>
      <c r="R77" s="460"/>
      <c r="S77" s="460"/>
      <c r="T77" s="460"/>
      <c r="U77" s="460"/>
      <c r="V77" s="460"/>
      <c r="W77" s="460"/>
      <c r="X77" s="460"/>
      <c r="Y77" s="460"/>
      <c r="Z77" s="460"/>
      <c r="AA77" s="460"/>
      <c r="AB77" s="460"/>
      <c r="AC77" s="460"/>
      <c r="AD77" s="460"/>
      <c r="AE77" s="460"/>
      <c r="AF77" s="460"/>
      <c r="AG77" s="460"/>
      <c r="AH77" s="460"/>
      <c r="AI77" s="460"/>
      <c r="AJ77" s="460"/>
      <c r="AK77" s="460"/>
      <c r="AL77" s="460"/>
      <c r="AM77" s="460"/>
      <c r="AN77" s="460"/>
      <c r="AO77" s="460"/>
      <c r="AP77" s="460"/>
      <c r="AQ77" s="460"/>
      <c r="AR77" s="460"/>
      <c r="AS77" s="460"/>
      <c r="AT77" s="460"/>
      <c r="AU77" s="460"/>
      <c r="AV77" s="460"/>
      <c r="AW77" s="460"/>
      <c r="AX77" s="460"/>
      <c r="AY77" s="460"/>
      <c r="AZ77" s="460"/>
      <c r="BA77" s="460"/>
      <c r="BB77" s="460"/>
      <c r="BC77" s="460"/>
      <c r="BD77" s="460"/>
      <c r="BE77" s="460"/>
      <c r="BF77" s="460"/>
      <c r="BG77" s="460"/>
      <c r="BH77" s="460"/>
      <c r="BI77" s="460"/>
      <c r="BJ77" s="460"/>
      <c r="BK77" s="460"/>
      <c r="BL77" s="460"/>
      <c r="BM77" s="460"/>
      <c r="BN77" s="460"/>
      <c r="BO77" s="460"/>
      <c r="BP77" s="460"/>
      <c r="BQ77" s="460"/>
      <c r="BR77" s="460"/>
      <c r="BS77" s="460"/>
      <c r="BT77" s="460"/>
      <c r="BU77" s="460"/>
      <c r="BV77" s="460"/>
      <c r="BW77" s="460"/>
      <c r="BX77" s="460"/>
      <c r="BY77" s="460"/>
      <c r="BZ77" s="460"/>
      <c r="CA77" s="460"/>
      <c r="CB77" s="460"/>
      <c r="CC77" s="460"/>
      <c r="CD77" s="460"/>
      <c r="CE77" s="460"/>
      <c r="CF77" s="460"/>
      <c r="CG77" s="460"/>
      <c r="CH77" s="460"/>
      <c r="CI77" s="460"/>
      <c r="CJ77" s="460"/>
      <c r="CK77" s="460"/>
      <c r="CL77" s="460"/>
      <c r="CM77" s="460"/>
      <c r="CN77" s="460"/>
      <c r="CO77" s="460"/>
      <c r="CP77" s="460"/>
      <c r="CQ77" s="460"/>
      <c r="CR77" s="460"/>
      <c r="CS77" s="460"/>
      <c r="CT77" s="460"/>
      <c r="CU77" s="460"/>
      <c r="CV77" s="460"/>
      <c r="CW77" s="460"/>
      <c r="CX77" s="460"/>
      <c r="CY77" s="460"/>
      <c r="CZ77" s="460"/>
      <c r="DA77" s="460"/>
      <c r="DB77" s="460"/>
      <c r="DC77" s="460"/>
      <c r="DD77" s="460"/>
      <c r="DE77" s="460"/>
      <c r="DF77" s="460"/>
      <c r="DG77" s="460"/>
      <c r="DH77" s="460"/>
      <c r="DI77" s="460"/>
      <c r="DJ77" s="460"/>
      <c r="DK77" s="460"/>
      <c r="DL77" s="460"/>
      <c r="DM77" s="460"/>
      <c r="DN77" s="460"/>
      <c r="DO77" s="460"/>
      <c r="DP77" s="460"/>
      <c r="DQ77" s="460"/>
      <c r="DR77" s="460"/>
      <c r="DS77" s="460"/>
      <c r="DT77" s="460"/>
      <c r="DU77" s="460"/>
      <c r="DV77" s="460"/>
      <c r="DW77" s="460"/>
      <c r="DX77" s="460"/>
      <c r="DY77" s="460"/>
      <c r="DZ77" s="460"/>
      <c r="EA77" s="460"/>
      <c r="EB77" s="460"/>
      <c r="EC77" s="460"/>
      <c r="ED77" s="460"/>
      <c r="EE77" s="460"/>
      <c r="EF77" s="460"/>
      <c r="EG77" s="460"/>
      <c r="EH77" s="460"/>
      <c r="EI77" s="460"/>
      <c r="EJ77" s="460"/>
      <c r="EK77" s="460"/>
      <c r="EL77" s="460"/>
      <c r="EM77" s="460"/>
      <c r="EN77" s="460"/>
      <c r="EO77" s="460"/>
      <c r="EP77" s="460"/>
      <c r="EQ77" s="460"/>
      <c r="ER77" s="460"/>
      <c r="ES77" s="460"/>
      <c r="ET77" s="460"/>
      <c r="EU77" s="460"/>
      <c r="EV77" s="460"/>
      <c r="EW77" s="460"/>
      <c r="EX77" s="460"/>
      <c r="EY77" s="460"/>
      <c r="EZ77" s="460"/>
      <c r="FA77" s="460"/>
      <c r="FB77" s="460"/>
      <c r="FC77" s="460"/>
      <c r="FD77" s="460"/>
      <c r="FE77" s="460"/>
      <c r="FF77" s="460"/>
      <c r="FG77" s="460"/>
      <c r="FH77" s="460"/>
      <c r="FI77" s="460"/>
      <c r="FJ77" s="460"/>
      <c r="FK77" s="460"/>
      <c r="FL77" s="460"/>
      <c r="FM77" s="460"/>
      <c r="FN77" s="460"/>
      <c r="FO77" s="460"/>
      <c r="FP77" s="460"/>
      <c r="FQ77" s="460"/>
      <c r="FR77" s="460"/>
      <c r="FS77" s="460"/>
      <c r="FT77" s="460"/>
      <c r="FU77" s="460"/>
      <c r="FV77" s="460"/>
      <c r="FW77" s="460"/>
      <c r="FX77" s="460"/>
      <c r="FY77" s="460"/>
      <c r="FZ77" s="460"/>
      <c r="GA77" s="460"/>
      <c r="GB77" s="460"/>
      <c r="GC77" s="460"/>
      <c r="GD77" s="460"/>
    </row>
    <row r="78" spans="1:342" s="41" customFormat="1">
      <c r="A78" s="60"/>
      <c r="B78" s="458"/>
      <c r="C78" s="460" t="s">
        <v>55</v>
      </c>
      <c r="D78" s="460" t="s">
        <v>33</v>
      </c>
      <c r="E78" s="460" t="s">
        <v>66</v>
      </c>
      <c r="F78" s="460" t="s">
        <v>75</v>
      </c>
      <c r="G78" s="441">
        <v>41275</v>
      </c>
      <c r="H78" s="441">
        <v>41306</v>
      </c>
      <c r="I78" s="441">
        <v>41334</v>
      </c>
      <c r="J78" s="441">
        <v>41365</v>
      </c>
      <c r="K78" s="441">
        <v>41395</v>
      </c>
      <c r="L78" s="441">
        <v>41426</v>
      </c>
      <c r="M78" s="441">
        <v>41456</v>
      </c>
      <c r="N78" s="441">
        <v>41487</v>
      </c>
      <c r="O78" s="441">
        <v>41518</v>
      </c>
      <c r="P78" s="441">
        <v>41548</v>
      </c>
      <c r="Q78" s="441">
        <v>41579</v>
      </c>
      <c r="R78" s="441">
        <v>41609</v>
      </c>
      <c r="S78" s="441">
        <v>41640</v>
      </c>
      <c r="T78" s="441">
        <v>41671</v>
      </c>
      <c r="U78" s="441">
        <v>41699</v>
      </c>
      <c r="V78" s="441">
        <v>41730</v>
      </c>
      <c r="W78" s="441">
        <v>41760</v>
      </c>
      <c r="X78" s="441">
        <v>41791</v>
      </c>
      <c r="Y78" s="441">
        <v>41821</v>
      </c>
      <c r="Z78" s="441">
        <v>41852</v>
      </c>
      <c r="AA78" s="441">
        <v>41883</v>
      </c>
      <c r="AB78" s="441">
        <v>41913</v>
      </c>
      <c r="AC78" s="441">
        <v>41944</v>
      </c>
      <c r="AD78" s="441">
        <v>41974</v>
      </c>
      <c r="AE78" s="441">
        <v>42005</v>
      </c>
      <c r="AF78" s="441">
        <v>42036</v>
      </c>
      <c r="AG78" s="441">
        <v>42064</v>
      </c>
      <c r="AH78" s="441">
        <v>42095</v>
      </c>
      <c r="AI78" s="441">
        <v>42125</v>
      </c>
      <c r="AJ78" s="441">
        <v>42156</v>
      </c>
      <c r="AK78" s="441">
        <v>42186</v>
      </c>
      <c r="AL78" s="441">
        <v>42217</v>
      </c>
      <c r="AM78" s="441">
        <v>42248</v>
      </c>
      <c r="AN78" s="441">
        <v>42278</v>
      </c>
      <c r="AO78" s="441">
        <v>42309</v>
      </c>
      <c r="AP78" s="441">
        <v>42339</v>
      </c>
      <c r="AQ78" s="441">
        <v>42370</v>
      </c>
      <c r="AR78" s="441">
        <v>42401</v>
      </c>
      <c r="AS78" s="441">
        <v>42430</v>
      </c>
      <c r="AT78" s="441">
        <v>42461</v>
      </c>
      <c r="AU78" s="441">
        <v>42491</v>
      </c>
      <c r="AV78" s="441">
        <v>42522</v>
      </c>
      <c r="AW78" s="441">
        <v>42552</v>
      </c>
      <c r="AX78" s="441">
        <v>42583</v>
      </c>
      <c r="AY78" s="441">
        <v>42614</v>
      </c>
      <c r="AZ78" s="441">
        <v>42644</v>
      </c>
      <c r="BA78" s="441">
        <v>42675</v>
      </c>
      <c r="BB78" s="441">
        <v>42705</v>
      </c>
      <c r="BC78" s="441">
        <v>42736</v>
      </c>
      <c r="BD78" s="441">
        <v>42767</v>
      </c>
      <c r="BE78" s="441">
        <v>42795</v>
      </c>
      <c r="BF78" s="441">
        <v>42826</v>
      </c>
      <c r="BG78" s="27">
        <v>42856</v>
      </c>
      <c r="BH78" s="27">
        <v>42887</v>
      </c>
      <c r="BI78" s="27">
        <v>42917</v>
      </c>
      <c r="BJ78" s="27">
        <v>42948</v>
      </c>
      <c r="BK78" s="27">
        <v>42979</v>
      </c>
      <c r="BL78" s="27">
        <v>43009</v>
      </c>
      <c r="BM78" s="27">
        <v>43040</v>
      </c>
      <c r="BN78" s="27">
        <v>43070</v>
      </c>
      <c r="BO78" s="27">
        <v>43101</v>
      </c>
      <c r="BP78" s="27">
        <v>43132</v>
      </c>
      <c r="BQ78" s="27">
        <v>43160</v>
      </c>
      <c r="BR78" s="27">
        <v>43191</v>
      </c>
      <c r="BS78" s="27">
        <v>43221</v>
      </c>
      <c r="BT78" s="27">
        <v>43252</v>
      </c>
      <c r="BU78" s="27">
        <v>43282</v>
      </c>
      <c r="BV78" s="27">
        <v>43313</v>
      </c>
      <c r="BW78" s="27">
        <v>43344</v>
      </c>
      <c r="BX78" s="27">
        <v>43374</v>
      </c>
      <c r="BY78" s="27">
        <v>43405</v>
      </c>
      <c r="BZ78" s="27">
        <v>43435</v>
      </c>
      <c r="CA78" s="27">
        <v>43466</v>
      </c>
      <c r="CB78" s="27">
        <v>43497</v>
      </c>
      <c r="CC78" s="27">
        <v>43525</v>
      </c>
      <c r="CD78" s="27">
        <v>43556</v>
      </c>
      <c r="CE78" s="27">
        <v>43586</v>
      </c>
      <c r="CF78" s="27">
        <v>43617</v>
      </c>
      <c r="CG78" s="27">
        <v>43647</v>
      </c>
      <c r="CH78" s="27">
        <v>43678</v>
      </c>
      <c r="CI78" s="27">
        <v>43709</v>
      </c>
      <c r="CJ78" s="27">
        <v>43739</v>
      </c>
      <c r="CK78" s="27">
        <v>43770</v>
      </c>
      <c r="CL78" s="27">
        <v>43800</v>
      </c>
      <c r="CM78" s="27">
        <v>43831</v>
      </c>
      <c r="CN78" s="27">
        <v>43862</v>
      </c>
      <c r="CO78" s="27">
        <v>43891</v>
      </c>
      <c r="CP78" s="27">
        <v>43922</v>
      </c>
      <c r="CQ78" s="27">
        <v>43952</v>
      </c>
      <c r="CR78" s="27">
        <v>43983</v>
      </c>
      <c r="CS78" s="27">
        <v>44013</v>
      </c>
      <c r="CT78" s="27">
        <v>44044</v>
      </c>
      <c r="CU78" s="27">
        <v>44075</v>
      </c>
      <c r="CV78" s="27">
        <v>44105</v>
      </c>
      <c r="CW78" s="27">
        <v>44136</v>
      </c>
      <c r="CX78" s="27">
        <v>44166</v>
      </c>
      <c r="CY78" s="27">
        <v>44197</v>
      </c>
      <c r="CZ78" s="27">
        <v>44228</v>
      </c>
      <c r="DA78" s="27">
        <v>44256</v>
      </c>
      <c r="DB78" s="27">
        <v>44287</v>
      </c>
      <c r="DC78" s="27">
        <v>44317</v>
      </c>
      <c r="DD78" s="27">
        <v>44348</v>
      </c>
      <c r="DE78" s="27">
        <v>44378</v>
      </c>
      <c r="DF78" s="27">
        <v>44409</v>
      </c>
      <c r="DG78" s="27">
        <v>44440</v>
      </c>
      <c r="DH78" s="27">
        <v>44470</v>
      </c>
      <c r="DI78" s="27">
        <v>44501</v>
      </c>
      <c r="DJ78" s="27">
        <v>44531</v>
      </c>
      <c r="DK78" s="27">
        <v>44562</v>
      </c>
      <c r="DL78" s="27">
        <v>44593</v>
      </c>
      <c r="DM78" s="27">
        <v>44621</v>
      </c>
      <c r="DN78" s="27">
        <v>44652</v>
      </c>
      <c r="DO78" s="27">
        <v>44682</v>
      </c>
      <c r="DP78" s="27">
        <v>44713</v>
      </c>
      <c r="DQ78" s="27">
        <v>44743</v>
      </c>
      <c r="DR78" s="27">
        <v>44774</v>
      </c>
      <c r="DS78" s="27">
        <v>44805</v>
      </c>
      <c r="DT78" s="27">
        <v>44835</v>
      </c>
      <c r="DU78" s="27">
        <v>44866</v>
      </c>
      <c r="DV78" s="27">
        <v>44896</v>
      </c>
      <c r="DW78" s="27">
        <v>44927</v>
      </c>
      <c r="DX78" s="27">
        <v>44958</v>
      </c>
      <c r="DY78" s="27">
        <v>44986</v>
      </c>
      <c r="DZ78" s="27">
        <v>45017</v>
      </c>
      <c r="EA78" s="27">
        <v>45047</v>
      </c>
      <c r="EB78" s="27">
        <v>45078</v>
      </c>
      <c r="EC78" s="27">
        <v>45108</v>
      </c>
      <c r="ED78" s="27">
        <v>45139</v>
      </c>
      <c r="EE78" s="27">
        <v>45170</v>
      </c>
      <c r="EF78" s="27">
        <v>45200</v>
      </c>
      <c r="EG78" s="27">
        <v>45231</v>
      </c>
      <c r="EH78" s="27">
        <v>45261</v>
      </c>
      <c r="EI78" s="27">
        <v>45292</v>
      </c>
      <c r="EJ78" s="27">
        <v>45323</v>
      </c>
      <c r="EK78" s="27">
        <v>45352</v>
      </c>
      <c r="EL78" s="27">
        <v>45383</v>
      </c>
      <c r="EM78" s="27">
        <v>45413</v>
      </c>
      <c r="EN78" s="27">
        <v>45444</v>
      </c>
      <c r="EO78" s="27">
        <v>45474</v>
      </c>
      <c r="EP78" s="27">
        <v>45505</v>
      </c>
      <c r="EQ78" s="27">
        <v>45536</v>
      </c>
      <c r="ER78" s="27">
        <v>45566</v>
      </c>
      <c r="ES78" s="27">
        <v>45597</v>
      </c>
      <c r="ET78" s="27">
        <v>45627</v>
      </c>
      <c r="EU78" s="27">
        <v>45658</v>
      </c>
      <c r="EV78" s="27">
        <v>45689</v>
      </c>
      <c r="EW78" s="27">
        <v>45717</v>
      </c>
      <c r="EX78" s="27">
        <v>45748</v>
      </c>
      <c r="EY78" s="27">
        <v>45778</v>
      </c>
      <c r="EZ78" s="27">
        <v>45809</v>
      </c>
      <c r="FA78" s="27">
        <v>45839</v>
      </c>
      <c r="FB78" s="27">
        <v>45870</v>
      </c>
      <c r="FC78" s="27">
        <v>45901</v>
      </c>
      <c r="FD78" s="27">
        <v>45931</v>
      </c>
      <c r="FE78" s="27">
        <v>45962</v>
      </c>
      <c r="FF78" s="27">
        <v>45992</v>
      </c>
      <c r="FG78" s="27">
        <v>46023</v>
      </c>
      <c r="FH78" s="27">
        <v>46054</v>
      </c>
      <c r="FI78" s="27">
        <v>46082</v>
      </c>
      <c r="FJ78" s="27">
        <v>46113</v>
      </c>
      <c r="FK78" s="27">
        <v>46143</v>
      </c>
      <c r="FL78" s="27">
        <v>46174</v>
      </c>
      <c r="FM78" s="27">
        <v>46204</v>
      </c>
      <c r="FN78" s="27">
        <v>46235</v>
      </c>
      <c r="FO78" s="27">
        <v>46266</v>
      </c>
      <c r="FP78" s="27">
        <v>46296</v>
      </c>
      <c r="FQ78" s="27">
        <v>46327</v>
      </c>
      <c r="FR78" s="27">
        <v>46357</v>
      </c>
      <c r="FS78" s="27">
        <v>46388</v>
      </c>
      <c r="FT78" s="27">
        <v>46419</v>
      </c>
      <c r="FU78" s="27">
        <v>46447</v>
      </c>
      <c r="FV78" s="27">
        <v>46478</v>
      </c>
      <c r="FW78" s="27">
        <v>46508</v>
      </c>
      <c r="FX78" s="27">
        <v>46539</v>
      </c>
      <c r="FY78" s="27">
        <v>46569</v>
      </c>
      <c r="FZ78" s="27">
        <v>46600</v>
      </c>
      <c r="GA78" s="27">
        <v>46631</v>
      </c>
      <c r="GB78" s="27">
        <v>46661</v>
      </c>
      <c r="GC78" s="27">
        <v>46692</v>
      </c>
      <c r="GD78" s="27">
        <v>46722</v>
      </c>
    </row>
    <row r="79" spans="1:342" s="41" customFormat="1">
      <c r="A79" s="60"/>
      <c r="B79" s="458"/>
      <c r="C79" s="460" t="s">
        <v>92</v>
      </c>
      <c r="D79" s="460" t="s">
        <v>76</v>
      </c>
      <c r="E79" s="460" t="s">
        <v>68</v>
      </c>
      <c r="F79" s="460" t="s">
        <v>79</v>
      </c>
      <c r="G79" s="440">
        <v>37.21</v>
      </c>
      <c r="H79" s="440">
        <v>37.21</v>
      </c>
      <c r="I79" s="440">
        <v>37.21</v>
      </c>
      <c r="J79" s="440">
        <v>37.21</v>
      </c>
      <c r="K79" s="440">
        <v>50.11</v>
      </c>
      <c r="L79" s="440">
        <v>50.11</v>
      </c>
      <c r="M79" s="440">
        <v>50.11</v>
      </c>
      <c r="N79" s="440">
        <v>50.11</v>
      </c>
      <c r="O79" s="440">
        <v>50.11</v>
      </c>
      <c r="P79" s="440">
        <v>37.21</v>
      </c>
      <c r="Q79" s="440">
        <v>37.21</v>
      </c>
      <c r="R79" s="440">
        <v>37.21</v>
      </c>
      <c r="S79" s="440">
        <v>37.21</v>
      </c>
      <c r="T79" s="440">
        <v>37.21</v>
      </c>
      <c r="U79" s="440">
        <v>37.21</v>
      </c>
      <c r="V79" s="440">
        <v>37.21</v>
      </c>
      <c r="W79" s="440">
        <v>50.11</v>
      </c>
      <c r="X79" s="440">
        <v>50.11</v>
      </c>
      <c r="Y79" s="440">
        <v>50.11</v>
      </c>
      <c r="Z79" s="440">
        <v>50.11</v>
      </c>
      <c r="AA79" s="440">
        <v>50.11</v>
      </c>
      <c r="AB79" s="440">
        <v>37.21</v>
      </c>
      <c r="AC79" s="440">
        <v>37.21</v>
      </c>
      <c r="AD79" s="440">
        <v>37.21</v>
      </c>
      <c r="AE79" s="440">
        <v>37.21</v>
      </c>
      <c r="AF79" s="440">
        <v>37.21</v>
      </c>
      <c r="AG79" s="440">
        <v>37.21</v>
      </c>
      <c r="AH79" s="440">
        <v>37.21</v>
      </c>
      <c r="AI79" s="440">
        <v>50.11</v>
      </c>
      <c r="AJ79" s="440">
        <v>50.11</v>
      </c>
      <c r="AK79" s="440">
        <v>50.11</v>
      </c>
      <c r="AL79" s="440">
        <v>50.11</v>
      </c>
      <c r="AM79" s="440">
        <v>50.11</v>
      </c>
      <c r="AN79" s="440">
        <v>37.21</v>
      </c>
      <c r="AO79" s="440">
        <v>37.21</v>
      </c>
      <c r="AP79" s="440">
        <v>37.21</v>
      </c>
      <c r="AQ79" s="440">
        <v>37.21</v>
      </c>
      <c r="AR79" s="440">
        <v>37.21</v>
      </c>
      <c r="AS79" s="440">
        <v>37.21</v>
      </c>
      <c r="AT79" s="440">
        <v>37.21</v>
      </c>
      <c r="AU79" s="440">
        <v>50.11</v>
      </c>
      <c r="AV79" s="440">
        <v>50.11</v>
      </c>
      <c r="AW79" s="440">
        <v>50.11</v>
      </c>
      <c r="AX79" s="440">
        <v>50.11</v>
      </c>
      <c r="AY79" s="440">
        <v>50.11</v>
      </c>
      <c r="AZ79" s="440">
        <v>37.21</v>
      </c>
      <c r="BA79" s="440">
        <v>37.21</v>
      </c>
      <c r="BB79" s="440">
        <v>37.21</v>
      </c>
      <c r="BC79" s="440">
        <v>38.1</v>
      </c>
      <c r="BD79" s="440">
        <v>38.1</v>
      </c>
      <c r="BE79" s="440">
        <v>38.1</v>
      </c>
      <c r="BF79" s="440">
        <v>38.1</v>
      </c>
      <c r="BG79" s="26">
        <v>51.31</v>
      </c>
      <c r="BH79" s="26">
        <v>51.31</v>
      </c>
      <c r="BI79" s="26">
        <v>51.31</v>
      </c>
      <c r="BJ79" s="26">
        <v>51.31</v>
      </c>
      <c r="BK79" s="26">
        <v>51.31</v>
      </c>
      <c r="BL79" s="26">
        <v>38.1</v>
      </c>
      <c r="BM79" s="26">
        <v>38.1</v>
      </c>
      <c r="BN79" s="26">
        <v>38.1</v>
      </c>
      <c r="BO79" s="26">
        <v>39.06</v>
      </c>
      <c r="BP79" s="26">
        <v>39.06</v>
      </c>
      <c r="BQ79" s="26">
        <v>39.06</v>
      </c>
      <c r="BR79" s="26">
        <v>39.06</v>
      </c>
      <c r="BS79" s="26">
        <v>52.6</v>
      </c>
      <c r="BT79" s="26">
        <v>52.6</v>
      </c>
      <c r="BU79" s="26">
        <v>52.6</v>
      </c>
      <c r="BV79" s="26">
        <v>52.6</v>
      </c>
      <c r="BW79" s="26">
        <v>52.6</v>
      </c>
      <c r="BX79" s="26">
        <v>39.06</v>
      </c>
      <c r="BY79" s="26">
        <v>39.06</v>
      </c>
      <c r="BZ79" s="26">
        <v>39.06</v>
      </c>
      <c r="CA79" s="26">
        <v>40.08</v>
      </c>
      <c r="CB79" s="26">
        <v>40.08</v>
      </c>
      <c r="CC79" s="26">
        <v>40.08</v>
      </c>
      <c r="CD79" s="26">
        <v>40.08</v>
      </c>
      <c r="CE79" s="26">
        <v>53.97</v>
      </c>
      <c r="CF79" s="26">
        <v>53.97</v>
      </c>
      <c r="CG79" s="26">
        <v>53.97</v>
      </c>
      <c r="CH79" s="26">
        <v>53.97</v>
      </c>
      <c r="CI79" s="26">
        <v>53.97</v>
      </c>
      <c r="CJ79" s="26">
        <v>40.08</v>
      </c>
      <c r="CK79" s="26">
        <v>40.08</v>
      </c>
      <c r="CL79" s="26">
        <v>40.08</v>
      </c>
      <c r="CM79" s="26">
        <v>41.14</v>
      </c>
      <c r="CN79" s="26">
        <v>41.14</v>
      </c>
      <c r="CO79" s="26">
        <v>41.14</v>
      </c>
      <c r="CP79" s="26">
        <v>41.14</v>
      </c>
      <c r="CQ79" s="26">
        <v>55.4</v>
      </c>
      <c r="CR79" s="26">
        <v>55.4</v>
      </c>
      <c r="CS79" s="26">
        <v>55.4</v>
      </c>
      <c r="CT79" s="26">
        <v>55.4</v>
      </c>
      <c r="CU79" s="26">
        <v>55.4</v>
      </c>
      <c r="CV79" s="26">
        <v>41.14</v>
      </c>
      <c r="CW79" s="26">
        <v>41.14</v>
      </c>
      <c r="CX79" s="26">
        <v>41.14</v>
      </c>
      <c r="CY79" s="26">
        <v>42.24</v>
      </c>
      <c r="CZ79" s="26">
        <v>42.24</v>
      </c>
      <c r="DA79" s="26">
        <v>42.24</v>
      </c>
      <c r="DB79" s="26">
        <v>42.24</v>
      </c>
      <c r="DC79" s="26">
        <v>56.89</v>
      </c>
      <c r="DD79" s="26">
        <v>56.89</v>
      </c>
      <c r="DE79" s="26">
        <v>56.89</v>
      </c>
      <c r="DF79" s="26">
        <v>56.89</v>
      </c>
      <c r="DG79" s="26">
        <v>56.89</v>
      </c>
      <c r="DH79" s="26">
        <v>42.24</v>
      </c>
      <c r="DI79" s="26">
        <v>42.24</v>
      </c>
      <c r="DJ79" s="26">
        <v>42.24</v>
      </c>
      <c r="DK79" s="26">
        <v>43.39</v>
      </c>
      <c r="DL79" s="26">
        <v>43.39</v>
      </c>
      <c r="DM79" s="26">
        <v>43.39</v>
      </c>
      <c r="DN79" s="26">
        <v>43.39</v>
      </c>
      <c r="DO79" s="26">
        <v>58.43</v>
      </c>
      <c r="DP79" s="26">
        <v>58.43</v>
      </c>
      <c r="DQ79" s="26">
        <v>58.43</v>
      </c>
      <c r="DR79" s="26">
        <v>58.43</v>
      </c>
      <c r="DS79" s="26">
        <v>58.43</v>
      </c>
      <c r="DT79" s="26">
        <v>43.39</v>
      </c>
      <c r="DU79" s="26">
        <v>43.39</v>
      </c>
      <c r="DV79" s="26">
        <v>43.39</v>
      </c>
      <c r="DW79" s="26">
        <v>44.57</v>
      </c>
      <c r="DX79" s="26">
        <v>44.57</v>
      </c>
      <c r="DY79" s="26">
        <v>44.57</v>
      </c>
      <c r="DZ79" s="26">
        <v>44.57</v>
      </c>
      <c r="EA79" s="26">
        <v>60.02</v>
      </c>
      <c r="EB79" s="26">
        <v>60.02</v>
      </c>
      <c r="EC79" s="26">
        <v>60.02</v>
      </c>
      <c r="ED79" s="26">
        <v>60.02</v>
      </c>
      <c r="EE79" s="26">
        <v>60.02</v>
      </c>
      <c r="EF79" s="26">
        <v>44.57</v>
      </c>
      <c r="EG79" s="26">
        <v>44.57</v>
      </c>
      <c r="EH79" s="26">
        <v>44.57</v>
      </c>
      <c r="EI79" s="26">
        <v>45.79</v>
      </c>
      <c r="EJ79" s="26">
        <v>45.79</v>
      </c>
      <c r="EK79" s="26">
        <v>45.79</v>
      </c>
      <c r="EL79" s="26">
        <v>45.79</v>
      </c>
      <c r="EM79" s="26">
        <v>61.67</v>
      </c>
      <c r="EN79" s="26">
        <v>61.67</v>
      </c>
      <c r="EO79" s="26">
        <v>61.67</v>
      </c>
      <c r="EP79" s="26">
        <v>61.67</v>
      </c>
      <c r="EQ79" s="26">
        <v>61.67</v>
      </c>
      <c r="ER79" s="26">
        <v>45.79</v>
      </c>
      <c r="ES79" s="26">
        <v>45.79</v>
      </c>
      <c r="ET79" s="26">
        <v>45.79</v>
      </c>
      <c r="EU79" s="26">
        <v>47.07</v>
      </c>
      <c r="EV79" s="26">
        <v>47.07</v>
      </c>
      <c r="EW79" s="26">
        <v>47.07</v>
      </c>
      <c r="EX79" s="26">
        <v>47.07</v>
      </c>
      <c r="EY79" s="26">
        <v>63.38</v>
      </c>
      <c r="EZ79" s="26">
        <v>63.38</v>
      </c>
      <c r="FA79" s="26">
        <v>63.38</v>
      </c>
      <c r="FB79" s="26">
        <v>63.38</v>
      </c>
      <c r="FC79" s="26">
        <v>63.38</v>
      </c>
      <c r="FD79" s="26">
        <v>47.07</v>
      </c>
      <c r="FE79" s="26">
        <v>47.07</v>
      </c>
      <c r="FF79" s="26">
        <v>47.07</v>
      </c>
      <c r="FG79" s="26">
        <v>48.39</v>
      </c>
      <c r="FH79" s="26">
        <v>48.39</v>
      </c>
      <c r="FI79" s="26">
        <v>48.39</v>
      </c>
      <c r="FJ79" s="26">
        <v>48.39</v>
      </c>
      <c r="FK79" s="26">
        <v>65.17</v>
      </c>
      <c r="FL79" s="26">
        <v>65.17</v>
      </c>
      <c r="FM79" s="26">
        <v>65.17</v>
      </c>
      <c r="FN79" s="26">
        <v>65.17</v>
      </c>
      <c r="FO79" s="26">
        <v>65.17</v>
      </c>
      <c r="FP79" s="26">
        <v>48.39</v>
      </c>
      <c r="FQ79" s="26">
        <v>48.39</v>
      </c>
      <c r="FR79" s="26">
        <v>48.39</v>
      </c>
      <c r="FS79" s="26">
        <v>49.76</v>
      </c>
      <c r="FT79" s="26">
        <v>49.76</v>
      </c>
      <c r="FU79" s="26">
        <v>49.76</v>
      </c>
      <c r="FV79" s="26">
        <v>49.76</v>
      </c>
      <c r="FW79" s="26">
        <v>67.02</v>
      </c>
      <c r="FX79" s="26">
        <v>67.02</v>
      </c>
      <c r="FY79" s="26">
        <v>67.02</v>
      </c>
      <c r="FZ79" s="26">
        <v>67.02</v>
      </c>
      <c r="GA79" s="26">
        <v>67.02</v>
      </c>
      <c r="GB79" s="26">
        <v>49.76</v>
      </c>
      <c r="GC79" s="26">
        <v>49.76</v>
      </c>
      <c r="GD79" s="26">
        <v>49.76</v>
      </c>
    </row>
    <row r="80" spans="1:342" s="41" customFormat="1">
      <c r="A80" s="60"/>
      <c r="B80" s="458"/>
      <c r="C80" s="460" t="s">
        <v>93</v>
      </c>
      <c r="D80" s="460" t="s">
        <v>76</v>
      </c>
      <c r="E80" s="460" t="s">
        <v>68</v>
      </c>
      <c r="F80" s="460" t="s">
        <v>79</v>
      </c>
      <c r="G80" s="440">
        <v>1.38</v>
      </c>
      <c r="H80" s="440">
        <v>1.38</v>
      </c>
      <c r="I80" s="440">
        <v>1.38</v>
      </c>
      <c r="J80" s="440">
        <v>1.38</v>
      </c>
      <c r="K80" s="440">
        <v>1.38</v>
      </c>
      <c r="L80" s="440">
        <v>1.38</v>
      </c>
      <c r="M80" s="440">
        <v>1.38</v>
      </c>
      <c r="N80" s="440">
        <v>1.38</v>
      </c>
      <c r="O80" s="440">
        <v>1.38</v>
      </c>
      <c r="P80" s="440">
        <v>1.38</v>
      </c>
      <c r="Q80" s="440">
        <v>1.38</v>
      </c>
      <c r="R80" s="440">
        <v>1.38</v>
      </c>
      <c r="S80" s="440">
        <v>1.38</v>
      </c>
      <c r="T80" s="440">
        <v>1.38</v>
      </c>
      <c r="U80" s="440">
        <v>1.38</v>
      </c>
      <c r="V80" s="440">
        <v>1.38</v>
      </c>
      <c r="W80" s="440">
        <v>1.38</v>
      </c>
      <c r="X80" s="440">
        <v>1.38</v>
      </c>
      <c r="Y80" s="440">
        <v>1.38</v>
      </c>
      <c r="Z80" s="440">
        <v>1.38</v>
      </c>
      <c r="AA80" s="440">
        <v>1.38</v>
      </c>
      <c r="AB80" s="440">
        <v>1.38</v>
      </c>
      <c r="AC80" s="440">
        <v>1.38</v>
      </c>
      <c r="AD80" s="440">
        <v>1.38</v>
      </c>
      <c r="AE80" s="440">
        <v>1.97</v>
      </c>
      <c r="AF80" s="440">
        <v>1.97</v>
      </c>
      <c r="AG80" s="440">
        <v>1.97</v>
      </c>
      <c r="AH80" s="440">
        <v>1.97</v>
      </c>
      <c r="AI80" s="440">
        <v>1.97</v>
      </c>
      <c r="AJ80" s="440">
        <v>1.97</v>
      </c>
      <c r="AK80" s="440">
        <v>1.97</v>
      </c>
      <c r="AL80" s="440">
        <v>1.97</v>
      </c>
      <c r="AM80" s="440">
        <v>1.97</v>
      </c>
      <c r="AN80" s="440">
        <v>1.97</v>
      </c>
      <c r="AO80" s="440">
        <v>1.97</v>
      </c>
      <c r="AP80" s="440">
        <v>1.97</v>
      </c>
      <c r="AQ80" s="440">
        <v>1.97</v>
      </c>
      <c r="AR80" s="440">
        <v>1.97</v>
      </c>
      <c r="AS80" s="440">
        <v>1.97</v>
      </c>
      <c r="AT80" s="440">
        <v>1.97</v>
      </c>
      <c r="AU80" s="440">
        <v>1.97</v>
      </c>
      <c r="AV80" s="440">
        <v>1.97</v>
      </c>
      <c r="AW80" s="440">
        <v>1.97</v>
      </c>
      <c r="AX80" s="440">
        <v>1.97</v>
      </c>
      <c r="AY80" s="440">
        <v>1.97</v>
      </c>
      <c r="AZ80" s="440">
        <v>1.97</v>
      </c>
      <c r="BA80" s="440">
        <v>1.97</v>
      </c>
      <c r="BB80" s="440">
        <v>1.97</v>
      </c>
      <c r="BC80" s="440">
        <v>2.0099999999999998</v>
      </c>
      <c r="BD80" s="440">
        <v>2.0099999999999998</v>
      </c>
      <c r="BE80" s="440">
        <v>2.0099999999999998</v>
      </c>
      <c r="BF80" s="440">
        <v>2.0099999999999998</v>
      </c>
      <c r="BG80" s="26">
        <v>2.0099999999999998</v>
      </c>
      <c r="BH80" s="26">
        <v>2.0099999999999998</v>
      </c>
      <c r="BI80" s="26">
        <v>2.0099999999999998</v>
      </c>
      <c r="BJ80" s="26">
        <v>2.0099999999999998</v>
      </c>
      <c r="BK80" s="26">
        <v>2.0099999999999998</v>
      </c>
      <c r="BL80" s="26">
        <v>2.0099999999999998</v>
      </c>
      <c r="BM80" s="26">
        <v>2.0099999999999998</v>
      </c>
      <c r="BN80" s="26">
        <v>2.0099999999999998</v>
      </c>
      <c r="BO80" s="26">
        <v>2.06</v>
      </c>
      <c r="BP80" s="26">
        <v>2.06</v>
      </c>
      <c r="BQ80" s="26">
        <v>2.06</v>
      </c>
      <c r="BR80" s="26">
        <v>2.06</v>
      </c>
      <c r="BS80" s="26">
        <v>2.06</v>
      </c>
      <c r="BT80" s="26">
        <v>2.06</v>
      </c>
      <c r="BU80" s="26">
        <v>2.06</v>
      </c>
      <c r="BV80" s="26">
        <v>2.06</v>
      </c>
      <c r="BW80" s="26">
        <v>2.06</v>
      </c>
      <c r="BX80" s="26">
        <v>2.06</v>
      </c>
      <c r="BY80" s="26">
        <v>2.06</v>
      </c>
      <c r="BZ80" s="26">
        <v>2.06</v>
      </c>
      <c r="CA80" s="26">
        <v>2.12</v>
      </c>
      <c r="CB80" s="26">
        <v>2.12</v>
      </c>
      <c r="CC80" s="26">
        <v>2.12</v>
      </c>
      <c r="CD80" s="26">
        <v>2.12</v>
      </c>
      <c r="CE80" s="26">
        <v>2.12</v>
      </c>
      <c r="CF80" s="26">
        <v>2.12</v>
      </c>
      <c r="CG80" s="26">
        <v>2.12</v>
      </c>
      <c r="CH80" s="26">
        <v>2.12</v>
      </c>
      <c r="CI80" s="26">
        <v>2.12</v>
      </c>
      <c r="CJ80" s="26">
        <v>2.12</v>
      </c>
      <c r="CK80" s="26">
        <v>2.12</v>
      </c>
      <c r="CL80" s="26">
        <v>2.12</v>
      </c>
      <c r="CM80" s="26">
        <v>2.17</v>
      </c>
      <c r="CN80" s="26">
        <v>2.17</v>
      </c>
      <c r="CO80" s="26">
        <v>2.17</v>
      </c>
      <c r="CP80" s="26">
        <v>2.17</v>
      </c>
      <c r="CQ80" s="26">
        <v>2.17</v>
      </c>
      <c r="CR80" s="26">
        <v>2.17</v>
      </c>
      <c r="CS80" s="26">
        <v>2.17</v>
      </c>
      <c r="CT80" s="26">
        <v>2.17</v>
      </c>
      <c r="CU80" s="26">
        <v>2.17</v>
      </c>
      <c r="CV80" s="26">
        <v>2.17</v>
      </c>
      <c r="CW80" s="26">
        <v>2.17</v>
      </c>
      <c r="CX80" s="26">
        <v>2.17</v>
      </c>
      <c r="CY80" s="26">
        <v>2.23</v>
      </c>
      <c r="CZ80" s="26">
        <v>2.23</v>
      </c>
      <c r="DA80" s="26">
        <v>2.23</v>
      </c>
      <c r="DB80" s="26">
        <v>2.23</v>
      </c>
      <c r="DC80" s="26">
        <v>2.23</v>
      </c>
      <c r="DD80" s="26">
        <v>2.23</v>
      </c>
      <c r="DE80" s="26">
        <v>2.23</v>
      </c>
      <c r="DF80" s="26">
        <v>2.23</v>
      </c>
      <c r="DG80" s="26">
        <v>2.23</v>
      </c>
      <c r="DH80" s="26">
        <v>2.23</v>
      </c>
      <c r="DI80" s="26">
        <v>2.23</v>
      </c>
      <c r="DJ80" s="26">
        <v>2.23</v>
      </c>
      <c r="DK80" s="26">
        <v>2.29</v>
      </c>
      <c r="DL80" s="26">
        <v>2.29</v>
      </c>
      <c r="DM80" s="26">
        <v>2.29</v>
      </c>
      <c r="DN80" s="26">
        <v>2.29</v>
      </c>
      <c r="DO80" s="26">
        <v>2.29</v>
      </c>
      <c r="DP80" s="26">
        <v>2.29</v>
      </c>
      <c r="DQ80" s="26">
        <v>2.29</v>
      </c>
      <c r="DR80" s="26">
        <v>2.29</v>
      </c>
      <c r="DS80" s="26">
        <v>2.29</v>
      </c>
      <c r="DT80" s="26">
        <v>2.29</v>
      </c>
      <c r="DU80" s="26">
        <v>2.29</v>
      </c>
      <c r="DV80" s="26">
        <v>2.29</v>
      </c>
      <c r="DW80" s="26">
        <v>2.36</v>
      </c>
      <c r="DX80" s="26">
        <v>2.36</v>
      </c>
      <c r="DY80" s="26">
        <v>2.36</v>
      </c>
      <c r="DZ80" s="26">
        <v>2.36</v>
      </c>
      <c r="EA80" s="26">
        <v>2.36</v>
      </c>
      <c r="EB80" s="26">
        <v>2.36</v>
      </c>
      <c r="EC80" s="26">
        <v>2.36</v>
      </c>
      <c r="ED80" s="26">
        <v>2.36</v>
      </c>
      <c r="EE80" s="26">
        <v>2.36</v>
      </c>
      <c r="EF80" s="26">
        <v>2.36</v>
      </c>
      <c r="EG80" s="26">
        <v>2.36</v>
      </c>
      <c r="EH80" s="26">
        <v>2.36</v>
      </c>
      <c r="EI80" s="26">
        <v>2.42</v>
      </c>
      <c r="EJ80" s="26">
        <v>2.42</v>
      </c>
      <c r="EK80" s="26">
        <v>2.42</v>
      </c>
      <c r="EL80" s="26">
        <v>2.42</v>
      </c>
      <c r="EM80" s="26">
        <v>2.42</v>
      </c>
      <c r="EN80" s="26">
        <v>2.42</v>
      </c>
      <c r="EO80" s="26">
        <v>2.42</v>
      </c>
      <c r="EP80" s="26">
        <v>2.42</v>
      </c>
      <c r="EQ80" s="26">
        <v>2.42</v>
      </c>
      <c r="ER80" s="26">
        <v>2.42</v>
      </c>
      <c r="ES80" s="26">
        <v>2.42</v>
      </c>
      <c r="ET80" s="26">
        <v>2.42</v>
      </c>
      <c r="EU80" s="26">
        <v>2.4900000000000002</v>
      </c>
      <c r="EV80" s="26">
        <v>2.4900000000000002</v>
      </c>
      <c r="EW80" s="26">
        <v>2.4900000000000002</v>
      </c>
      <c r="EX80" s="26">
        <v>2.4900000000000002</v>
      </c>
      <c r="EY80" s="26">
        <v>2.4900000000000002</v>
      </c>
      <c r="EZ80" s="26">
        <v>2.4900000000000002</v>
      </c>
      <c r="FA80" s="26">
        <v>2.4900000000000002</v>
      </c>
      <c r="FB80" s="26">
        <v>2.4900000000000002</v>
      </c>
      <c r="FC80" s="26">
        <v>2.4900000000000002</v>
      </c>
      <c r="FD80" s="26">
        <v>2.4900000000000002</v>
      </c>
      <c r="FE80" s="26">
        <v>2.4900000000000002</v>
      </c>
      <c r="FF80" s="26">
        <v>2.4900000000000002</v>
      </c>
      <c r="FG80" s="26">
        <v>2.56</v>
      </c>
      <c r="FH80" s="26">
        <v>2.56</v>
      </c>
      <c r="FI80" s="26">
        <v>2.56</v>
      </c>
      <c r="FJ80" s="26">
        <v>2.56</v>
      </c>
      <c r="FK80" s="26">
        <v>2.56</v>
      </c>
      <c r="FL80" s="26">
        <v>2.56</v>
      </c>
      <c r="FM80" s="26">
        <v>2.56</v>
      </c>
      <c r="FN80" s="26">
        <v>2.56</v>
      </c>
      <c r="FO80" s="26">
        <v>2.56</v>
      </c>
      <c r="FP80" s="26">
        <v>2.56</v>
      </c>
      <c r="FQ80" s="26">
        <v>2.56</v>
      </c>
      <c r="FR80" s="26">
        <v>2.56</v>
      </c>
      <c r="FS80" s="26">
        <v>2.63</v>
      </c>
      <c r="FT80" s="26">
        <v>2.63</v>
      </c>
      <c r="FU80" s="26">
        <v>2.63</v>
      </c>
      <c r="FV80" s="26">
        <v>2.63</v>
      </c>
      <c r="FW80" s="26">
        <v>2.63</v>
      </c>
      <c r="FX80" s="26">
        <v>2.63</v>
      </c>
      <c r="FY80" s="26">
        <v>2.63</v>
      </c>
      <c r="FZ80" s="26">
        <v>2.63</v>
      </c>
      <c r="GA80" s="26">
        <v>2.63</v>
      </c>
      <c r="GB80" s="26">
        <v>2.63</v>
      </c>
      <c r="GC80" s="26">
        <v>2.63</v>
      </c>
      <c r="GD80" s="26">
        <v>2.63</v>
      </c>
    </row>
    <row r="81" spans="1:186" s="41" customFormat="1">
      <c r="A81" s="60"/>
      <c r="B81" s="458"/>
      <c r="C81" s="460"/>
      <c r="D81" s="460"/>
      <c r="E81" s="460"/>
      <c r="F81" s="460"/>
      <c r="G81" s="440"/>
      <c r="H81" s="440"/>
      <c r="I81" s="440"/>
      <c r="J81" s="440"/>
      <c r="K81" s="440"/>
      <c r="L81" s="440"/>
      <c r="M81" s="440"/>
      <c r="N81" s="440"/>
      <c r="O81" s="440"/>
      <c r="P81" s="440"/>
      <c r="Q81" s="440"/>
      <c r="R81" s="440"/>
      <c r="S81" s="440"/>
      <c r="T81" s="440"/>
      <c r="U81" s="440"/>
      <c r="V81" s="440"/>
      <c r="W81" s="440"/>
      <c r="X81" s="440"/>
      <c r="Y81" s="440"/>
      <c r="Z81" s="440"/>
      <c r="AA81" s="440"/>
      <c r="AB81" s="440"/>
      <c r="AC81" s="440"/>
      <c r="AD81" s="440"/>
      <c r="AE81" s="440"/>
      <c r="AF81" s="440"/>
      <c r="AG81" s="440"/>
      <c r="AH81" s="440"/>
      <c r="AI81" s="440"/>
      <c r="AJ81" s="440"/>
      <c r="AK81" s="440"/>
      <c r="AL81" s="440"/>
      <c r="AM81" s="440"/>
      <c r="AN81" s="440"/>
      <c r="AO81" s="440"/>
      <c r="AP81" s="440"/>
      <c r="AQ81" s="440"/>
      <c r="AR81" s="440"/>
      <c r="AS81" s="440"/>
      <c r="AT81" s="440"/>
      <c r="AU81" s="440"/>
      <c r="AV81" s="440"/>
      <c r="AW81" s="440"/>
      <c r="AX81" s="440"/>
      <c r="AY81" s="440"/>
      <c r="AZ81" s="440"/>
      <c r="BA81" s="440"/>
      <c r="BB81" s="440"/>
      <c r="BC81" s="440"/>
      <c r="BD81" s="440"/>
      <c r="BE81" s="440"/>
      <c r="BF81" s="440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26"/>
      <c r="FY81" s="26"/>
      <c r="FZ81" s="26"/>
      <c r="GA81" s="26"/>
      <c r="GB81" s="26"/>
      <c r="GC81" s="26"/>
      <c r="GD81" s="26"/>
    </row>
    <row r="82" spans="1:186" s="41" customFormat="1">
      <c r="A82" s="60"/>
      <c r="B82" s="458"/>
      <c r="C82" s="460" t="s">
        <v>254</v>
      </c>
      <c r="D82" s="460" t="s">
        <v>76</v>
      </c>
      <c r="E82" s="460" t="s">
        <v>68</v>
      </c>
      <c r="F82" s="667" t="s">
        <v>77</v>
      </c>
      <c r="G82" s="440" t="s">
        <v>191</v>
      </c>
      <c r="H82" s="440" t="s">
        <v>191</v>
      </c>
      <c r="I82" s="440" t="s">
        <v>191</v>
      </c>
      <c r="J82" s="440" t="s">
        <v>191</v>
      </c>
      <c r="K82" s="440" t="s">
        <v>191</v>
      </c>
      <c r="L82" s="440" t="s">
        <v>191</v>
      </c>
      <c r="M82" s="440" t="s">
        <v>191</v>
      </c>
      <c r="N82" s="440" t="s">
        <v>191</v>
      </c>
      <c r="O82" s="440" t="s">
        <v>191</v>
      </c>
      <c r="P82" s="440" t="s">
        <v>191</v>
      </c>
      <c r="Q82" s="440" t="s">
        <v>191</v>
      </c>
      <c r="R82" s="440" t="s">
        <v>191</v>
      </c>
      <c r="S82" s="440" t="s">
        <v>191</v>
      </c>
      <c r="T82" s="440" t="s">
        <v>191</v>
      </c>
      <c r="U82" s="440" t="s">
        <v>191</v>
      </c>
      <c r="V82" s="440" t="s">
        <v>191</v>
      </c>
      <c r="W82" s="440" t="s">
        <v>191</v>
      </c>
      <c r="X82" s="440" t="s">
        <v>191</v>
      </c>
      <c r="Y82" s="440" t="s">
        <v>191</v>
      </c>
      <c r="Z82" s="440" t="s">
        <v>191</v>
      </c>
      <c r="AA82" s="440" t="s">
        <v>191</v>
      </c>
      <c r="AB82" s="440" t="s">
        <v>191</v>
      </c>
      <c r="AC82" s="440" t="s">
        <v>191</v>
      </c>
      <c r="AD82" s="440" t="s">
        <v>191</v>
      </c>
      <c r="AE82" s="440" t="s">
        <v>191</v>
      </c>
      <c r="AF82" s="440" t="s">
        <v>191</v>
      </c>
      <c r="AG82" s="440" t="s">
        <v>191</v>
      </c>
      <c r="AH82" s="440" t="s">
        <v>191</v>
      </c>
      <c r="AI82" s="440" t="s">
        <v>191</v>
      </c>
      <c r="AJ82" s="440" t="s">
        <v>191</v>
      </c>
      <c r="AK82" s="440" t="s">
        <v>191</v>
      </c>
      <c r="AL82" s="440" t="s">
        <v>191</v>
      </c>
      <c r="AM82" s="440" t="s">
        <v>191</v>
      </c>
      <c r="AN82" s="440" t="s">
        <v>191</v>
      </c>
      <c r="AO82" s="440" t="s">
        <v>191</v>
      </c>
      <c r="AP82" s="440" t="s">
        <v>191</v>
      </c>
      <c r="AQ82" s="440" t="s">
        <v>191</v>
      </c>
      <c r="AR82" s="440" t="s">
        <v>191</v>
      </c>
      <c r="AS82" s="440" t="s">
        <v>191</v>
      </c>
      <c r="AT82" s="440" t="s">
        <v>191</v>
      </c>
      <c r="AU82" s="440" t="s">
        <v>191</v>
      </c>
      <c r="AV82" s="440" t="s">
        <v>191</v>
      </c>
      <c r="AW82" s="440" t="s">
        <v>191</v>
      </c>
      <c r="AX82" s="440" t="s">
        <v>191</v>
      </c>
      <c r="AY82" s="440" t="s">
        <v>191</v>
      </c>
      <c r="AZ82" s="440" t="s">
        <v>191</v>
      </c>
      <c r="BA82" s="440" t="s">
        <v>191</v>
      </c>
      <c r="BB82" s="440" t="s">
        <v>191</v>
      </c>
      <c r="BC82" s="440" t="s">
        <v>191</v>
      </c>
      <c r="BD82" s="440" t="s">
        <v>191</v>
      </c>
      <c r="BE82" s="440" t="s">
        <v>191</v>
      </c>
      <c r="BF82" s="440" t="s">
        <v>191</v>
      </c>
      <c r="BG82" s="26" t="s">
        <v>191</v>
      </c>
      <c r="BH82" s="26" t="s">
        <v>191</v>
      </c>
      <c r="BI82" s="26" t="s">
        <v>191</v>
      </c>
      <c r="BJ82" s="26" t="s">
        <v>191</v>
      </c>
      <c r="BK82" s="26" t="s">
        <v>191</v>
      </c>
      <c r="BL82" s="26" t="s">
        <v>191</v>
      </c>
      <c r="BM82" s="26" t="s">
        <v>191</v>
      </c>
      <c r="BN82" s="26" t="s">
        <v>191</v>
      </c>
      <c r="BO82" s="26" t="s">
        <v>191</v>
      </c>
      <c r="BP82" s="26" t="s">
        <v>191</v>
      </c>
      <c r="BQ82" s="26" t="s">
        <v>191</v>
      </c>
      <c r="BR82" s="26" t="s">
        <v>191</v>
      </c>
      <c r="BS82" s="26" t="s">
        <v>191</v>
      </c>
      <c r="BT82" s="26" t="s">
        <v>191</v>
      </c>
      <c r="BU82" s="26" t="s">
        <v>191</v>
      </c>
      <c r="BV82" s="26" t="s">
        <v>191</v>
      </c>
      <c r="BW82" s="26" t="s">
        <v>191</v>
      </c>
      <c r="BX82" s="26" t="s">
        <v>191</v>
      </c>
      <c r="BY82" s="26" t="s">
        <v>191</v>
      </c>
      <c r="BZ82" s="26" t="s">
        <v>191</v>
      </c>
      <c r="CA82" s="26" t="s">
        <v>191</v>
      </c>
      <c r="CB82" s="26" t="s">
        <v>191</v>
      </c>
      <c r="CC82" s="26" t="s">
        <v>191</v>
      </c>
      <c r="CD82" s="26" t="s">
        <v>191</v>
      </c>
      <c r="CE82" s="26" t="s">
        <v>191</v>
      </c>
      <c r="CF82" s="26" t="s">
        <v>191</v>
      </c>
      <c r="CG82" s="26" t="s">
        <v>191</v>
      </c>
      <c r="CH82" s="26" t="s">
        <v>191</v>
      </c>
      <c r="CI82" s="26" t="s">
        <v>191</v>
      </c>
      <c r="CJ82" s="26" t="s">
        <v>191</v>
      </c>
      <c r="CK82" s="26" t="s">
        <v>191</v>
      </c>
      <c r="CL82" s="26" t="s">
        <v>191</v>
      </c>
      <c r="CM82" s="26" t="s">
        <v>191</v>
      </c>
      <c r="CN82" s="26" t="s">
        <v>191</v>
      </c>
      <c r="CO82" s="26" t="s">
        <v>191</v>
      </c>
      <c r="CP82" s="26" t="s">
        <v>191</v>
      </c>
      <c r="CQ82" s="26" t="s">
        <v>191</v>
      </c>
      <c r="CR82" s="26" t="s">
        <v>191</v>
      </c>
      <c r="CS82" s="26" t="s">
        <v>191</v>
      </c>
      <c r="CT82" s="26" t="s">
        <v>191</v>
      </c>
      <c r="CU82" s="26" t="s">
        <v>191</v>
      </c>
      <c r="CV82" s="26" t="s">
        <v>191</v>
      </c>
      <c r="CW82" s="26" t="s">
        <v>191</v>
      </c>
      <c r="CX82" s="26" t="s">
        <v>191</v>
      </c>
      <c r="CY82" s="26" t="s">
        <v>191</v>
      </c>
      <c r="CZ82" s="26" t="s">
        <v>191</v>
      </c>
      <c r="DA82" s="26" t="s">
        <v>191</v>
      </c>
      <c r="DB82" s="26" t="s">
        <v>191</v>
      </c>
      <c r="DC82" s="26" t="s">
        <v>191</v>
      </c>
      <c r="DD82" s="26" t="s">
        <v>191</v>
      </c>
      <c r="DE82" s="26" t="s">
        <v>191</v>
      </c>
      <c r="DF82" s="26" t="s">
        <v>191</v>
      </c>
      <c r="DG82" s="26" t="s">
        <v>191</v>
      </c>
      <c r="DH82" s="26" t="s">
        <v>191</v>
      </c>
      <c r="DI82" s="26" t="s">
        <v>191</v>
      </c>
      <c r="DJ82" s="26" t="s">
        <v>191</v>
      </c>
      <c r="DK82" s="26" t="s">
        <v>191</v>
      </c>
      <c r="DL82" s="26" t="s">
        <v>191</v>
      </c>
      <c r="DM82" s="26" t="s">
        <v>191</v>
      </c>
      <c r="DN82" s="26" t="s">
        <v>191</v>
      </c>
      <c r="DO82" s="26" t="s">
        <v>191</v>
      </c>
      <c r="DP82" s="26" t="s">
        <v>191</v>
      </c>
      <c r="DQ82" s="26" t="s">
        <v>191</v>
      </c>
      <c r="DR82" s="26" t="s">
        <v>191</v>
      </c>
      <c r="DS82" s="26" t="s">
        <v>191</v>
      </c>
      <c r="DT82" s="26" t="s">
        <v>191</v>
      </c>
      <c r="DU82" s="26" t="s">
        <v>191</v>
      </c>
      <c r="DV82" s="26" t="s">
        <v>191</v>
      </c>
      <c r="DW82" s="26" t="s">
        <v>191</v>
      </c>
      <c r="DX82" s="26" t="s">
        <v>191</v>
      </c>
      <c r="DY82" s="26" t="s">
        <v>191</v>
      </c>
      <c r="DZ82" s="26" t="s">
        <v>191</v>
      </c>
      <c r="EA82" s="26" t="s">
        <v>191</v>
      </c>
      <c r="EB82" s="26" t="s">
        <v>191</v>
      </c>
      <c r="EC82" s="26" t="s">
        <v>191</v>
      </c>
      <c r="ED82" s="26" t="s">
        <v>191</v>
      </c>
      <c r="EE82" s="26" t="s">
        <v>191</v>
      </c>
      <c r="EF82" s="26" t="s">
        <v>191</v>
      </c>
      <c r="EG82" s="26" t="s">
        <v>191</v>
      </c>
      <c r="EH82" s="26" t="s">
        <v>191</v>
      </c>
      <c r="EI82" s="26" t="s">
        <v>191</v>
      </c>
      <c r="EJ82" s="26" t="s">
        <v>191</v>
      </c>
      <c r="EK82" s="26" t="s">
        <v>191</v>
      </c>
      <c r="EL82" s="26" t="s">
        <v>191</v>
      </c>
      <c r="EM82" s="26" t="s">
        <v>191</v>
      </c>
      <c r="EN82" s="26" t="s">
        <v>191</v>
      </c>
      <c r="EO82" s="26" t="s">
        <v>191</v>
      </c>
      <c r="EP82" s="26" t="s">
        <v>191</v>
      </c>
      <c r="EQ82" s="26" t="s">
        <v>191</v>
      </c>
      <c r="ER82" s="26" t="s">
        <v>191</v>
      </c>
      <c r="ES82" s="26" t="s">
        <v>191</v>
      </c>
      <c r="ET82" s="26" t="s">
        <v>191</v>
      </c>
      <c r="EU82" s="26" t="s">
        <v>191</v>
      </c>
      <c r="EV82" s="26" t="s">
        <v>191</v>
      </c>
      <c r="EW82" s="26" t="s">
        <v>191</v>
      </c>
      <c r="EX82" s="26" t="s">
        <v>191</v>
      </c>
      <c r="EY82" s="26" t="s">
        <v>191</v>
      </c>
      <c r="EZ82" s="26" t="s">
        <v>191</v>
      </c>
      <c r="FA82" s="26" t="s">
        <v>191</v>
      </c>
      <c r="FB82" s="26" t="s">
        <v>191</v>
      </c>
      <c r="FC82" s="26" t="s">
        <v>191</v>
      </c>
      <c r="FD82" s="26" t="s">
        <v>191</v>
      </c>
      <c r="FE82" s="26" t="s">
        <v>191</v>
      </c>
      <c r="FF82" s="26" t="s">
        <v>191</v>
      </c>
      <c r="FG82" s="26" t="s">
        <v>191</v>
      </c>
      <c r="FH82" s="26" t="s">
        <v>191</v>
      </c>
      <c r="FI82" s="26" t="s">
        <v>191</v>
      </c>
      <c r="FJ82" s="26" t="s">
        <v>191</v>
      </c>
      <c r="FK82" s="26" t="s">
        <v>191</v>
      </c>
      <c r="FL82" s="26" t="s">
        <v>191</v>
      </c>
      <c r="FM82" s="26" t="s">
        <v>191</v>
      </c>
      <c r="FN82" s="26" t="s">
        <v>191</v>
      </c>
      <c r="FO82" s="26" t="s">
        <v>191</v>
      </c>
      <c r="FP82" s="26" t="s">
        <v>191</v>
      </c>
      <c r="FQ82" s="26" t="s">
        <v>191</v>
      </c>
      <c r="FR82" s="26" t="s">
        <v>191</v>
      </c>
      <c r="FS82" s="26" t="s">
        <v>191</v>
      </c>
      <c r="FT82" s="26" t="s">
        <v>191</v>
      </c>
      <c r="FU82" s="26" t="s">
        <v>191</v>
      </c>
      <c r="FV82" s="26" t="s">
        <v>191</v>
      </c>
      <c r="FW82" s="26" t="s">
        <v>191</v>
      </c>
      <c r="FX82" s="26" t="s">
        <v>191</v>
      </c>
      <c r="FY82" s="26" t="s">
        <v>191</v>
      </c>
      <c r="FZ82" s="26" t="s">
        <v>191</v>
      </c>
      <c r="GA82" s="26" t="s">
        <v>191</v>
      </c>
      <c r="GB82" s="26" t="s">
        <v>191</v>
      </c>
      <c r="GC82" s="26" t="s">
        <v>191</v>
      </c>
      <c r="GD82" s="26" t="s">
        <v>191</v>
      </c>
    </row>
    <row r="83" spans="1:186" s="41" customFormat="1">
      <c r="A83" s="60"/>
      <c r="B83" s="458"/>
      <c r="C83" s="460" t="s">
        <v>254</v>
      </c>
      <c r="D83" s="460" t="s">
        <v>76</v>
      </c>
      <c r="E83" s="460" t="s">
        <v>68</v>
      </c>
      <c r="F83" s="460" t="s">
        <v>78</v>
      </c>
      <c r="G83" s="440" t="s">
        <v>191</v>
      </c>
      <c r="H83" s="440" t="s">
        <v>191</v>
      </c>
      <c r="I83" s="440" t="s">
        <v>191</v>
      </c>
      <c r="J83" s="440" t="s">
        <v>191</v>
      </c>
      <c r="K83" s="440" t="s">
        <v>191</v>
      </c>
      <c r="L83" s="440" t="s">
        <v>191</v>
      </c>
      <c r="M83" s="440" t="s">
        <v>191</v>
      </c>
      <c r="N83" s="440" t="s">
        <v>191</v>
      </c>
      <c r="O83" s="440" t="s">
        <v>191</v>
      </c>
      <c r="P83" s="440" t="s">
        <v>191</v>
      </c>
      <c r="Q83" s="440" t="s">
        <v>191</v>
      </c>
      <c r="R83" s="440" t="s">
        <v>191</v>
      </c>
      <c r="S83" s="440" t="s">
        <v>191</v>
      </c>
      <c r="T83" s="440" t="s">
        <v>191</v>
      </c>
      <c r="U83" s="440" t="s">
        <v>191</v>
      </c>
      <c r="V83" s="440" t="s">
        <v>191</v>
      </c>
      <c r="W83" s="440" t="s">
        <v>191</v>
      </c>
      <c r="X83" s="440" t="s">
        <v>191</v>
      </c>
      <c r="Y83" s="440" t="s">
        <v>191</v>
      </c>
      <c r="Z83" s="440" t="s">
        <v>191</v>
      </c>
      <c r="AA83" s="440" t="s">
        <v>191</v>
      </c>
      <c r="AB83" s="440" t="s">
        <v>191</v>
      </c>
      <c r="AC83" s="440" t="s">
        <v>191</v>
      </c>
      <c r="AD83" s="440" t="s">
        <v>191</v>
      </c>
      <c r="AE83" s="440" t="s">
        <v>191</v>
      </c>
      <c r="AF83" s="440" t="s">
        <v>191</v>
      </c>
      <c r="AG83" s="440" t="s">
        <v>191</v>
      </c>
      <c r="AH83" s="440" t="s">
        <v>191</v>
      </c>
      <c r="AI83" s="440" t="s">
        <v>191</v>
      </c>
      <c r="AJ83" s="440" t="s">
        <v>191</v>
      </c>
      <c r="AK83" s="440" t="s">
        <v>191</v>
      </c>
      <c r="AL83" s="440" t="s">
        <v>191</v>
      </c>
      <c r="AM83" s="440" t="s">
        <v>191</v>
      </c>
      <c r="AN83" s="440" t="s">
        <v>191</v>
      </c>
      <c r="AO83" s="440" t="s">
        <v>191</v>
      </c>
      <c r="AP83" s="440" t="s">
        <v>191</v>
      </c>
      <c r="AQ83" s="440" t="s">
        <v>191</v>
      </c>
      <c r="AR83" s="440" t="s">
        <v>191</v>
      </c>
      <c r="AS83" s="440" t="s">
        <v>191</v>
      </c>
      <c r="AT83" s="440" t="s">
        <v>191</v>
      </c>
      <c r="AU83" s="440" t="s">
        <v>191</v>
      </c>
      <c r="AV83" s="440" t="s">
        <v>191</v>
      </c>
      <c r="AW83" s="440" t="s">
        <v>191</v>
      </c>
      <c r="AX83" s="440" t="s">
        <v>191</v>
      </c>
      <c r="AY83" s="440" t="s">
        <v>191</v>
      </c>
      <c r="AZ83" s="440" t="s">
        <v>191</v>
      </c>
      <c r="BA83" s="440" t="s">
        <v>191</v>
      </c>
      <c r="BB83" s="440" t="s">
        <v>191</v>
      </c>
      <c r="BC83" s="440" t="s">
        <v>191</v>
      </c>
      <c r="BD83" s="440" t="s">
        <v>191</v>
      </c>
      <c r="BE83" s="440" t="s">
        <v>191</v>
      </c>
      <c r="BF83" s="440" t="s">
        <v>191</v>
      </c>
      <c r="BG83" s="26" t="s">
        <v>191</v>
      </c>
      <c r="BH83" s="26" t="s">
        <v>191</v>
      </c>
      <c r="BI83" s="26" t="s">
        <v>191</v>
      </c>
      <c r="BJ83" s="26" t="s">
        <v>191</v>
      </c>
      <c r="BK83" s="26" t="s">
        <v>191</v>
      </c>
      <c r="BL83" s="26" t="s">
        <v>191</v>
      </c>
      <c r="BM83" s="26" t="s">
        <v>191</v>
      </c>
      <c r="BN83" s="26" t="s">
        <v>191</v>
      </c>
      <c r="BO83" s="26" t="s">
        <v>191</v>
      </c>
      <c r="BP83" s="26" t="s">
        <v>191</v>
      </c>
      <c r="BQ83" s="26" t="s">
        <v>191</v>
      </c>
      <c r="BR83" s="26" t="s">
        <v>191</v>
      </c>
      <c r="BS83" s="26" t="s">
        <v>191</v>
      </c>
      <c r="BT83" s="26" t="s">
        <v>191</v>
      </c>
      <c r="BU83" s="26" t="s">
        <v>191</v>
      </c>
      <c r="BV83" s="26" t="s">
        <v>191</v>
      </c>
      <c r="BW83" s="26" t="s">
        <v>191</v>
      </c>
      <c r="BX83" s="26" t="s">
        <v>191</v>
      </c>
      <c r="BY83" s="26" t="s">
        <v>191</v>
      </c>
      <c r="BZ83" s="26" t="s">
        <v>191</v>
      </c>
      <c r="CA83" s="26" t="s">
        <v>191</v>
      </c>
      <c r="CB83" s="26" t="s">
        <v>191</v>
      </c>
      <c r="CC83" s="26" t="s">
        <v>191</v>
      </c>
      <c r="CD83" s="26" t="s">
        <v>191</v>
      </c>
      <c r="CE83" s="26" t="s">
        <v>191</v>
      </c>
      <c r="CF83" s="26" t="s">
        <v>191</v>
      </c>
      <c r="CG83" s="26" t="s">
        <v>191</v>
      </c>
      <c r="CH83" s="26" t="s">
        <v>191</v>
      </c>
      <c r="CI83" s="26" t="s">
        <v>191</v>
      </c>
      <c r="CJ83" s="26" t="s">
        <v>191</v>
      </c>
      <c r="CK83" s="26" t="s">
        <v>191</v>
      </c>
      <c r="CL83" s="26" t="s">
        <v>191</v>
      </c>
      <c r="CM83" s="26" t="s">
        <v>191</v>
      </c>
      <c r="CN83" s="26" t="s">
        <v>191</v>
      </c>
      <c r="CO83" s="26" t="s">
        <v>191</v>
      </c>
      <c r="CP83" s="26" t="s">
        <v>191</v>
      </c>
      <c r="CQ83" s="26" t="s">
        <v>191</v>
      </c>
      <c r="CR83" s="26" t="s">
        <v>191</v>
      </c>
      <c r="CS83" s="26" t="s">
        <v>191</v>
      </c>
      <c r="CT83" s="26" t="s">
        <v>191</v>
      </c>
      <c r="CU83" s="26" t="s">
        <v>191</v>
      </c>
      <c r="CV83" s="26" t="s">
        <v>191</v>
      </c>
      <c r="CW83" s="26" t="s">
        <v>191</v>
      </c>
      <c r="CX83" s="26" t="s">
        <v>191</v>
      </c>
      <c r="CY83" s="26" t="s">
        <v>191</v>
      </c>
      <c r="CZ83" s="26" t="s">
        <v>191</v>
      </c>
      <c r="DA83" s="26" t="s">
        <v>191</v>
      </c>
      <c r="DB83" s="26" t="s">
        <v>191</v>
      </c>
      <c r="DC83" s="26" t="s">
        <v>191</v>
      </c>
      <c r="DD83" s="26" t="s">
        <v>191</v>
      </c>
      <c r="DE83" s="26" t="s">
        <v>191</v>
      </c>
      <c r="DF83" s="26" t="s">
        <v>191</v>
      </c>
      <c r="DG83" s="26" t="s">
        <v>191</v>
      </c>
      <c r="DH83" s="26" t="s">
        <v>191</v>
      </c>
      <c r="DI83" s="26" t="s">
        <v>191</v>
      </c>
      <c r="DJ83" s="26" t="s">
        <v>191</v>
      </c>
      <c r="DK83" s="26" t="s">
        <v>191</v>
      </c>
      <c r="DL83" s="26" t="s">
        <v>191</v>
      </c>
      <c r="DM83" s="26" t="s">
        <v>191</v>
      </c>
      <c r="DN83" s="26" t="s">
        <v>191</v>
      </c>
      <c r="DO83" s="26" t="s">
        <v>191</v>
      </c>
      <c r="DP83" s="26" t="s">
        <v>191</v>
      </c>
      <c r="DQ83" s="26" t="s">
        <v>191</v>
      </c>
      <c r="DR83" s="26" t="s">
        <v>191</v>
      </c>
      <c r="DS83" s="26" t="s">
        <v>191</v>
      </c>
      <c r="DT83" s="26" t="s">
        <v>191</v>
      </c>
      <c r="DU83" s="26" t="s">
        <v>191</v>
      </c>
      <c r="DV83" s="26" t="s">
        <v>191</v>
      </c>
      <c r="DW83" s="26" t="s">
        <v>191</v>
      </c>
      <c r="DX83" s="26" t="s">
        <v>191</v>
      </c>
      <c r="DY83" s="26" t="s">
        <v>191</v>
      </c>
      <c r="DZ83" s="26" t="s">
        <v>191</v>
      </c>
      <c r="EA83" s="26" t="s">
        <v>191</v>
      </c>
      <c r="EB83" s="26" t="s">
        <v>191</v>
      </c>
      <c r="EC83" s="26" t="s">
        <v>191</v>
      </c>
      <c r="ED83" s="26" t="s">
        <v>191</v>
      </c>
      <c r="EE83" s="26" t="s">
        <v>191</v>
      </c>
      <c r="EF83" s="26" t="s">
        <v>191</v>
      </c>
      <c r="EG83" s="26" t="s">
        <v>191</v>
      </c>
      <c r="EH83" s="26" t="s">
        <v>191</v>
      </c>
      <c r="EI83" s="26" t="s">
        <v>191</v>
      </c>
      <c r="EJ83" s="26" t="s">
        <v>191</v>
      </c>
      <c r="EK83" s="26" t="s">
        <v>191</v>
      </c>
      <c r="EL83" s="26" t="s">
        <v>191</v>
      </c>
      <c r="EM83" s="26" t="s">
        <v>191</v>
      </c>
      <c r="EN83" s="26" t="s">
        <v>191</v>
      </c>
      <c r="EO83" s="26" t="s">
        <v>191</v>
      </c>
      <c r="EP83" s="26" t="s">
        <v>191</v>
      </c>
      <c r="EQ83" s="26" t="s">
        <v>191</v>
      </c>
      <c r="ER83" s="26" t="s">
        <v>191</v>
      </c>
      <c r="ES83" s="26" t="s">
        <v>191</v>
      </c>
      <c r="ET83" s="26" t="s">
        <v>191</v>
      </c>
      <c r="EU83" s="26" t="s">
        <v>191</v>
      </c>
      <c r="EV83" s="26" t="s">
        <v>191</v>
      </c>
      <c r="EW83" s="26" t="s">
        <v>191</v>
      </c>
      <c r="EX83" s="26" t="s">
        <v>191</v>
      </c>
      <c r="EY83" s="26" t="s">
        <v>191</v>
      </c>
      <c r="EZ83" s="26" t="s">
        <v>191</v>
      </c>
      <c r="FA83" s="26" t="s">
        <v>191</v>
      </c>
      <c r="FB83" s="26" t="s">
        <v>191</v>
      </c>
      <c r="FC83" s="26" t="s">
        <v>191</v>
      </c>
      <c r="FD83" s="26" t="s">
        <v>191</v>
      </c>
      <c r="FE83" s="26" t="s">
        <v>191</v>
      </c>
      <c r="FF83" s="26" t="s">
        <v>191</v>
      </c>
      <c r="FG83" s="26" t="s">
        <v>191</v>
      </c>
      <c r="FH83" s="26" t="s">
        <v>191</v>
      </c>
      <c r="FI83" s="26" t="s">
        <v>191</v>
      </c>
      <c r="FJ83" s="26" t="s">
        <v>191</v>
      </c>
      <c r="FK83" s="26" t="s">
        <v>191</v>
      </c>
      <c r="FL83" s="26" t="s">
        <v>191</v>
      </c>
      <c r="FM83" s="26" t="s">
        <v>191</v>
      </c>
      <c r="FN83" s="26" t="s">
        <v>191</v>
      </c>
      <c r="FO83" s="26" t="s">
        <v>191</v>
      </c>
      <c r="FP83" s="26" t="s">
        <v>191</v>
      </c>
      <c r="FQ83" s="26" t="s">
        <v>191</v>
      </c>
      <c r="FR83" s="26" t="s">
        <v>191</v>
      </c>
      <c r="FS83" s="26" t="s">
        <v>191</v>
      </c>
      <c r="FT83" s="26" t="s">
        <v>191</v>
      </c>
      <c r="FU83" s="26" t="s">
        <v>191</v>
      </c>
      <c r="FV83" s="26" t="s">
        <v>191</v>
      </c>
      <c r="FW83" s="26" t="s">
        <v>191</v>
      </c>
      <c r="FX83" s="26" t="s">
        <v>191</v>
      </c>
      <c r="FY83" s="26" t="s">
        <v>191</v>
      </c>
      <c r="FZ83" s="26" t="s">
        <v>191</v>
      </c>
      <c r="GA83" s="26" t="s">
        <v>191</v>
      </c>
      <c r="GB83" s="26" t="s">
        <v>191</v>
      </c>
      <c r="GC83" s="26" t="s">
        <v>191</v>
      </c>
      <c r="GD83" s="26" t="s">
        <v>191</v>
      </c>
    </row>
    <row r="84" spans="1:186" s="41" customFormat="1">
      <c r="A84" s="60"/>
      <c r="B84" s="458"/>
      <c r="C84" s="460" t="s">
        <v>254</v>
      </c>
      <c r="D84" s="460" t="s">
        <v>76</v>
      </c>
      <c r="E84" s="460" t="s">
        <v>68</v>
      </c>
      <c r="F84" s="460" t="s">
        <v>79</v>
      </c>
      <c r="G84" s="440" t="s">
        <v>191</v>
      </c>
      <c r="H84" s="440" t="s">
        <v>191</v>
      </c>
      <c r="I84" s="440" t="s">
        <v>191</v>
      </c>
      <c r="J84" s="440" t="s">
        <v>191</v>
      </c>
      <c r="K84" s="440" t="s">
        <v>191</v>
      </c>
      <c r="L84" s="440" t="s">
        <v>191</v>
      </c>
      <c r="M84" s="440" t="s">
        <v>191</v>
      </c>
      <c r="N84" s="440" t="s">
        <v>191</v>
      </c>
      <c r="O84" s="440" t="s">
        <v>191</v>
      </c>
      <c r="P84" s="440" t="s">
        <v>191</v>
      </c>
      <c r="Q84" s="440" t="s">
        <v>191</v>
      </c>
      <c r="R84" s="440" t="s">
        <v>191</v>
      </c>
      <c r="S84" s="440" t="s">
        <v>191</v>
      </c>
      <c r="T84" s="440" t="s">
        <v>191</v>
      </c>
      <c r="U84" s="440" t="s">
        <v>191</v>
      </c>
      <c r="V84" s="440" t="s">
        <v>191</v>
      </c>
      <c r="W84" s="440" t="s">
        <v>191</v>
      </c>
      <c r="X84" s="440" t="s">
        <v>191</v>
      </c>
      <c r="Y84" s="440" t="s">
        <v>191</v>
      </c>
      <c r="Z84" s="440" t="s">
        <v>191</v>
      </c>
      <c r="AA84" s="440" t="s">
        <v>191</v>
      </c>
      <c r="AB84" s="440" t="s">
        <v>191</v>
      </c>
      <c r="AC84" s="440" t="s">
        <v>191</v>
      </c>
      <c r="AD84" s="440" t="s">
        <v>191</v>
      </c>
      <c r="AE84" s="440" t="s">
        <v>191</v>
      </c>
      <c r="AF84" s="440" t="s">
        <v>191</v>
      </c>
      <c r="AG84" s="440" t="s">
        <v>191</v>
      </c>
      <c r="AH84" s="440" t="s">
        <v>191</v>
      </c>
      <c r="AI84" s="440" t="s">
        <v>191</v>
      </c>
      <c r="AJ84" s="440" t="s">
        <v>191</v>
      </c>
      <c r="AK84" s="440" t="s">
        <v>191</v>
      </c>
      <c r="AL84" s="440" t="s">
        <v>191</v>
      </c>
      <c r="AM84" s="440" t="s">
        <v>191</v>
      </c>
      <c r="AN84" s="440" t="s">
        <v>191</v>
      </c>
      <c r="AO84" s="440" t="s">
        <v>191</v>
      </c>
      <c r="AP84" s="440" t="s">
        <v>191</v>
      </c>
      <c r="AQ84" s="440" t="s">
        <v>191</v>
      </c>
      <c r="AR84" s="440" t="s">
        <v>191</v>
      </c>
      <c r="AS84" s="440" t="s">
        <v>191</v>
      </c>
      <c r="AT84" s="440" t="s">
        <v>191</v>
      </c>
      <c r="AU84" s="440" t="s">
        <v>191</v>
      </c>
      <c r="AV84" s="440" t="s">
        <v>191</v>
      </c>
      <c r="AW84" s="440" t="s">
        <v>191</v>
      </c>
      <c r="AX84" s="440" t="s">
        <v>191</v>
      </c>
      <c r="AY84" s="440" t="s">
        <v>191</v>
      </c>
      <c r="AZ84" s="440" t="s">
        <v>191</v>
      </c>
      <c r="BA84" s="440" t="s">
        <v>191</v>
      </c>
      <c r="BB84" s="440" t="s">
        <v>191</v>
      </c>
      <c r="BC84" s="440" t="s">
        <v>191</v>
      </c>
      <c r="BD84" s="440" t="s">
        <v>191</v>
      </c>
      <c r="BE84" s="440" t="s">
        <v>191</v>
      </c>
      <c r="BF84" s="440" t="s">
        <v>191</v>
      </c>
      <c r="BG84" s="26" t="s">
        <v>191</v>
      </c>
      <c r="BH84" s="26" t="s">
        <v>191</v>
      </c>
      <c r="BI84" s="26" t="s">
        <v>191</v>
      </c>
      <c r="BJ84" s="26" t="s">
        <v>191</v>
      </c>
      <c r="BK84" s="26" t="s">
        <v>191</v>
      </c>
      <c r="BL84" s="26" t="s">
        <v>191</v>
      </c>
      <c r="BM84" s="26" t="s">
        <v>191</v>
      </c>
      <c r="BN84" s="26" t="s">
        <v>191</v>
      </c>
      <c r="BO84" s="26" t="s">
        <v>191</v>
      </c>
      <c r="BP84" s="26" t="s">
        <v>191</v>
      </c>
      <c r="BQ84" s="26" t="s">
        <v>191</v>
      </c>
      <c r="BR84" s="26" t="s">
        <v>191</v>
      </c>
      <c r="BS84" s="26" t="s">
        <v>191</v>
      </c>
      <c r="BT84" s="26" t="s">
        <v>191</v>
      </c>
      <c r="BU84" s="26" t="s">
        <v>191</v>
      </c>
      <c r="BV84" s="26" t="s">
        <v>191</v>
      </c>
      <c r="BW84" s="26" t="s">
        <v>191</v>
      </c>
      <c r="BX84" s="26" t="s">
        <v>191</v>
      </c>
      <c r="BY84" s="26" t="s">
        <v>191</v>
      </c>
      <c r="BZ84" s="26" t="s">
        <v>191</v>
      </c>
      <c r="CA84" s="26" t="s">
        <v>191</v>
      </c>
      <c r="CB84" s="26" t="s">
        <v>191</v>
      </c>
      <c r="CC84" s="26" t="s">
        <v>191</v>
      </c>
      <c r="CD84" s="26" t="s">
        <v>191</v>
      </c>
      <c r="CE84" s="26" t="s">
        <v>191</v>
      </c>
      <c r="CF84" s="26" t="s">
        <v>191</v>
      </c>
      <c r="CG84" s="26" t="s">
        <v>191</v>
      </c>
      <c r="CH84" s="26" t="s">
        <v>191</v>
      </c>
      <c r="CI84" s="26" t="s">
        <v>191</v>
      </c>
      <c r="CJ84" s="26" t="s">
        <v>191</v>
      </c>
      <c r="CK84" s="26" t="s">
        <v>191</v>
      </c>
      <c r="CL84" s="26" t="s">
        <v>191</v>
      </c>
      <c r="CM84" s="26" t="s">
        <v>191</v>
      </c>
      <c r="CN84" s="26" t="s">
        <v>191</v>
      </c>
      <c r="CO84" s="26" t="s">
        <v>191</v>
      </c>
      <c r="CP84" s="26" t="s">
        <v>191</v>
      </c>
      <c r="CQ84" s="26" t="s">
        <v>191</v>
      </c>
      <c r="CR84" s="26" t="s">
        <v>191</v>
      </c>
      <c r="CS84" s="26" t="s">
        <v>191</v>
      </c>
      <c r="CT84" s="26" t="s">
        <v>191</v>
      </c>
      <c r="CU84" s="26" t="s">
        <v>191</v>
      </c>
      <c r="CV84" s="26" t="s">
        <v>191</v>
      </c>
      <c r="CW84" s="26" t="s">
        <v>191</v>
      </c>
      <c r="CX84" s="26" t="s">
        <v>191</v>
      </c>
      <c r="CY84" s="26" t="s">
        <v>191</v>
      </c>
      <c r="CZ84" s="26" t="s">
        <v>191</v>
      </c>
      <c r="DA84" s="26" t="s">
        <v>191</v>
      </c>
      <c r="DB84" s="26" t="s">
        <v>191</v>
      </c>
      <c r="DC84" s="26" t="s">
        <v>191</v>
      </c>
      <c r="DD84" s="26" t="s">
        <v>191</v>
      </c>
      <c r="DE84" s="26" t="s">
        <v>191</v>
      </c>
      <c r="DF84" s="26" t="s">
        <v>191</v>
      </c>
      <c r="DG84" s="26" t="s">
        <v>191</v>
      </c>
      <c r="DH84" s="26" t="s">
        <v>191</v>
      </c>
      <c r="DI84" s="26" t="s">
        <v>191</v>
      </c>
      <c r="DJ84" s="26" t="s">
        <v>191</v>
      </c>
      <c r="DK84" s="26" t="s">
        <v>191</v>
      </c>
      <c r="DL84" s="26" t="s">
        <v>191</v>
      </c>
      <c r="DM84" s="26" t="s">
        <v>191</v>
      </c>
      <c r="DN84" s="26" t="s">
        <v>191</v>
      </c>
      <c r="DO84" s="26" t="s">
        <v>191</v>
      </c>
      <c r="DP84" s="26" t="s">
        <v>191</v>
      </c>
      <c r="DQ84" s="26" t="s">
        <v>191</v>
      </c>
      <c r="DR84" s="26" t="s">
        <v>191</v>
      </c>
      <c r="DS84" s="26" t="s">
        <v>191</v>
      </c>
      <c r="DT84" s="26" t="s">
        <v>191</v>
      </c>
      <c r="DU84" s="26" t="s">
        <v>191</v>
      </c>
      <c r="DV84" s="26" t="s">
        <v>191</v>
      </c>
      <c r="DW84" s="26" t="s">
        <v>191</v>
      </c>
      <c r="DX84" s="26" t="s">
        <v>191</v>
      </c>
      <c r="DY84" s="26" t="s">
        <v>191</v>
      </c>
      <c r="DZ84" s="26" t="s">
        <v>191</v>
      </c>
      <c r="EA84" s="26" t="s">
        <v>191</v>
      </c>
      <c r="EB84" s="26" t="s">
        <v>191</v>
      </c>
      <c r="EC84" s="26" t="s">
        <v>191</v>
      </c>
      <c r="ED84" s="26" t="s">
        <v>191</v>
      </c>
      <c r="EE84" s="26" t="s">
        <v>191</v>
      </c>
      <c r="EF84" s="26" t="s">
        <v>191</v>
      </c>
      <c r="EG84" s="26" t="s">
        <v>191</v>
      </c>
      <c r="EH84" s="26" t="s">
        <v>191</v>
      </c>
      <c r="EI84" s="26" t="s">
        <v>191</v>
      </c>
      <c r="EJ84" s="26" t="s">
        <v>191</v>
      </c>
      <c r="EK84" s="26" t="s">
        <v>191</v>
      </c>
      <c r="EL84" s="26" t="s">
        <v>191</v>
      </c>
      <c r="EM84" s="26" t="s">
        <v>191</v>
      </c>
      <c r="EN84" s="26" t="s">
        <v>191</v>
      </c>
      <c r="EO84" s="26" t="s">
        <v>191</v>
      </c>
      <c r="EP84" s="26" t="s">
        <v>191</v>
      </c>
      <c r="EQ84" s="26" t="s">
        <v>191</v>
      </c>
      <c r="ER84" s="26" t="s">
        <v>191</v>
      </c>
      <c r="ES84" s="26" t="s">
        <v>191</v>
      </c>
      <c r="ET84" s="26" t="s">
        <v>191</v>
      </c>
      <c r="EU84" s="26" t="s">
        <v>191</v>
      </c>
      <c r="EV84" s="26" t="s">
        <v>191</v>
      </c>
      <c r="EW84" s="26" t="s">
        <v>191</v>
      </c>
      <c r="EX84" s="26" t="s">
        <v>191</v>
      </c>
      <c r="EY84" s="26" t="s">
        <v>191</v>
      </c>
      <c r="EZ84" s="26" t="s">
        <v>191</v>
      </c>
      <c r="FA84" s="26" t="s">
        <v>191</v>
      </c>
      <c r="FB84" s="26" t="s">
        <v>191</v>
      </c>
      <c r="FC84" s="26" t="s">
        <v>191</v>
      </c>
      <c r="FD84" s="26" t="s">
        <v>191</v>
      </c>
      <c r="FE84" s="26" t="s">
        <v>191</v>
      </c>
      <c r="FF84" s="26" t="s">
        <v>191</v>
      </c>
      <c r="FG84" s="26" t="s">
        <v>191</v>
      </c>
      <c r="FH84" s="26" t="s">
        <v>191</v>
      </c>
      <c r="FI84" s="26" t="s">
        <v>191</v>
      </c>
      <c r="FJ84" s="26" t="s">
        <v>191</v>
      </c>
      <c r="FK84" s="26" t="s">
        <v>191</v>
      </c>
      <c r="FL84" s="26" t="s">
        <v>191</v>
      </c>
      <c r="FM84" s="26" t="s">
        <v>191</v>
      </c>
      <c r="FN84" s="26" t="s">
        <v>191</v>
      </c>
      <c r="FO84" s="26" t="s">
        <v>191</v>
      </c>
      <c r="FP84" s="26" t="s">
        <v>191</v>
      </c>
      <c r="FQ84" s="26" t="s">
        <v>191</v>
      </c>
      <c r="FR84" s="26" t="s">
        <v>191</v>
      </c>
      <c r="FS84" s="26" t="s">
        <v>191</v>
      </c>
      <c r="FT84" s="26" t="s">
        <v>191</v>
      </c>
      <c r="FU84" s="26" t="s">
        <v>191</v>
      </c>
      <c r="FV84" s="26" t="s">
        <v>191</v>
      </c>
      <c r="FW84" s="26" t="s">
        <v>191</v>
      </c>
      <c r="FX84" s="26" t="s">
        <v>191</v>
      </c>
      <c r="FY84" s="26" t="s">
        <v>191</v>
      </c>
      <c r="FZ84" s="26" t="s">
        <v>191</v>
      </c>
      <c r="GA84" s="26" t="s">
        <v>191</v>
      </c>
      <c r="GB84" s="26" t="s">
        <v>191</v>
      </c>
      <c r="GC84" s="26" t="s">
        <v>191</v>
      </c>
      <c r="GD84" s="26" t="s">
        <v>191</v>
      </c>
    </row>
    <row r="85" spans="1:186" s="41" customFormat="1">
      <c r="A85" s="60"/>
      <c r="B85" s="458"/>
      <c r="C85" s="460"/>
      <c r="D85" s="460"/>
      <c r="E85" s="460"/>
      <c r="F85" s="460"/>
      <c r="G85" s="443"/>
      <c r="H85" s="443"/>
      <c r="I85" s="443"/>
      <c r="J85" s="444"/>
      <c r="K85" s="445"/>
      <c r="L85" s="443"/>
      <c r="M85" s="443"/>
      <c r="N85" s="443"/>
      <c r="O85" s="443"/>
      <c r="P85" s="443"/>
      <c r="Q85" s="443"/>
      <c r="R85" s="443"/>
      <c r="S85" s="443"/>
      <c r="T85" s="443"/>
      <c r="U85" s="443"/>
      <c r="V85" s="443"/>
      <c r="W85" s="443"/>
      <c r="X85" s="443"/>
      <c r="Y85" s="443"/>
      <c r="Z85" s="443"/>
      <c r="AA85" s="443"/>
      <c r="AB85" s="443"/>
      <c r="AC85" s="443"/>
      <c r="AD85" s="443"/>
      <c r="AE85" s="443"/>
      <c r="AF85" s="443"/>
      <c r="AG85" s="443"/>
      <c r="AH85" s="443"/>
      <c r="AI85" s="443"/>
      <c r="AJ85" s="443"/>
      <c r="AK85" s="443"/>
      <c r="AL85" s="443"/>
      <c r="AM85" s="443"/>
      <c r="AN85" s="443"/>
      <c r="AO85" s="443"/>
      <c r="AP85" s="443"/>
      <c r="AQ85" s="443"/>
      <c r="AR85" s="443"/>
      <c r="AS85" s="443"/>
      <c r="AT85" s="443"/>
      <c r="AU85" s="443"/>
      <c r="AV85" s="443"/>
      <c r="AW85" s="443"/>
      <c r="AX85" s="443"/>
      <c r="AY85" s="443"/>
      <c r="AZ85" s="443"/>
      <c r="BA85" s="443"/>
      <c r="BB85" s="443"/>
      <c r="BC85" s="443"/>
      <c r="BD85" s="443"/>
      <c r="BE85" s="443"/>
      <c r="BF85" s="443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  <c r="FK85" s="26"/>
      <c r="FL85" s="26"/>
      <c r="FM85" s="26"/>
      <c r="FN85" s="26"/>
      <c r="FO85" s="26"/>
      <c r="FP85" s="26"/>
      <c r="FQ85" s="26"/>
      <c r="FR85" s="26"/>
      <c r="FS85" s="26"/>
      <c r="FT85" s="26"/>
      <c r="FU85" s="26"/>
      <c r="FV85" s="26"/>
      <c r="FW85" s="26"/>
      <c r="FX85" s="26"/>
      <c r="FY85" s="26"/>
      <c r="FZ85" s="26"/>
      <c r="GA85" s="26"/>
      <c r="GB85" s="26"/>
      <c r="GC85" s="26"/>
      <c r="GD85" s="26"/>
    </row>
    <row r="86" spans="1:186" s="41" customFormat="1">
      <c r="A86" s="60"/>
      <c r="B86" s="458"/>
      <c r="C86" s="460" t="s">
        <v>255</v>
      </c>
      <c r="D86" s="460" t="s">
        <v>76</v>
      </c>
      <c r="E86" s="460" t="s">
        <v>68</v>
      </c>
      <c r="F86" s="460" t="s">
        <v>77</v>
      </c>
      <c r="G86" s="440" t="s">
        <v>191</v>
      </c>
      <c r="H86" s="440" t="s">
        <v>191</v>
      </c>
      <c r="I86" s="440" t="s">
        <v>191</v>
      </c>
      <c r="J86" s="440" t="s">
        <v>191</v>
      </c>
      <c r="K86" s="440" t="s">
        <v>191</v>
      </c>
      <c r="L86" s="440" t="s">
        <v>191</v>
      </c>
      <c r="M86" s="440" t="s">
        <v>191</v>
      </c>
      <c r="N86" s="440" t="s">
        <v>191</v>
      </c>
      <c r="O86" s="440" t="s">
        <v>191</v>
      </c>
      <c r="P86" s="440" t="s">
        <v>191</v>
      </c>
      <c r="Q86" s="440" t="s">
        <v>191</v>
      </c>
      <c r="R86" s="440" t="s">
        <v>191</v>
      </c>
      <c r="S86" s="440" t="s">
        <v>191</v>
      </c>
      <c r="T86" s="440" t="s">
        <v>191</v>
      </c>
      <c r="U86" s="440" t="s">
        <v>191</v>
      </c>
      <c r="V86" s="440" t="s">
        <v>191</v>
      </c>
      <c r="W86" s="440" t="s">
        <v>191</v>
      </c>
      <c r="X86" s="440" t="s">
        <v>191</v>
      </c>
      <c r="Y86" s="440" t="s">
        <v>191</v>
      </c>
      <c r="Z86" s="440" t="s">
        <v>191</v>
      </c>
      <c r="AA86" s="440" t="s">
        <v>191</v>
      </c>
      <c r="AB86" s="440" t="s">
        <v>191</v>
      </c>
      <c r="AC86" s="440" t="s">
        <v>191</v>
      </c>
      <c r="AD86" s="440" t="s">
        <v>191</v>
      </c>
      <c r="AE86" s="440" t="s">
        <v>191</v>
      </c>
      <c r="AF86" s="440" t="s">
        <v>191</v>
      </c>
      <c r="AG86" s="440" t="s">
        <v>191</v>
      </c>
      <c r="AH86" s="440" t="s">
        <v>191</v>
      </c>
      <c r="AI86" s="440" t="s">
        <v>191</v>
      </c>
      <c r="AJ86" s="440" t="s">
        <v>191</v>
      </c>
      <c r="AK86" s="440" t="s">
        <v>191</v>
      </c>
      <c r="AL86" s="440" t="s">
        <v>191</v>
      </c>
      <c r="AM86" s="440" t="s">
        <v>191</v>
      </c>
      <c r="AN86" s="440" t="s">
        <v>191</v>
      </c>
      <c r="AO86" s="440" t="s">
        <v>191</v>
      </c>
      <c r="AP86" s="440" t="s">
        <v>191</v>
      </c>
      <c r="AQ86" s="440" t="s">
        <v>191</v>
      </c>
      <c r="AR86" s="440" t="s">
        <v>191</v>
      </c>
      <c r="AS86" s="440" t="s">
        <v>191</v>
      </c>
      <c r="AT86" s="440" t="s">
        <v>191</v>
      </c>
      <c r="AU86" s="440" t="s">
        <v>191</v>
      </c>
      <c r="AV86" s="440" t="s">
        <v>191</v>
      </c>
      <c r="AW86" s="440" t="s">
        <v>191</v>
      </c>
      <c r="AX86" s="440" t="s">
        <v>191</v>
      </c>
      <c r="AY86" s="440" t="s">
        <v>191</v>
      </c>
      <c r="AZ86" s="440" t="s">
        <v>191</v>
      </c>
      <c r="BA86" s="440" t="s">
        <v>191</v>
      </c>
      <c r="BB86" s="440" t="s">
        <v>191</v>
      </c>
      <c r="BC86" s="440" t="s">
        <v>191</v>
      </c>
      <c r="BD86" s="440" t="s">
        <v>191</v>
      </c>
      <c r="BE86" s="440" t="s">
        <v>191</v>
      </c>
      <c r="BF86" s="440" t="s">
        <v>191</v>
      </c>
      <c r="BG86" s="26" t="s">
        <v>191</v>
      </c>
      <c r="BH86" s="26" t="s">
        <v>191</v>
      </c>
      <c r="BI86" s="26" t="s">
        <v>191</v>
      </c>
      <c r="BJ86" s="26" t="s">
        <v>191</v>
      </c>
      <c r="BK86" s="26" t="s">
        <v>191</v>
      </c>
      <c r="BL86" s="26" t="s">
        <v>191</v>
      </c>
      <c r="BM86" s="26" t="s">
        <v>191</v>
      </c>
      <c r="BN86" s="26" t="s">
        <v>191</v>
      </c>
      <c r="BO86" s="26" t="s">
        <v>191</v>
      </c>
      <c r="BP86" s="26" t="s">
        <v>191</v>
      </c>
      <c r="BQ86" s="26" t="s">
        <v>191</v>
      </c>
      <c r="BR86" s="26" t="s">
        <v>191</v>
      </c>
      <c r="BS86" s="26" t="s">
        <v>191</v>
      </c>
      <c r="BT86" s="26" t="s">
        <v>191</v>
      </c>
      <c r="BU86" s="26" t="s">
        <v>191</v>
      </c>
      <c r="BV86" s="26" t="s">
        <v>191</v>
      </c>
      <c r="BW86" s="26" t="s">
        <v>191</v>
      </c>
      <c r="BX86" s="26" t="s">
        <v>191</v>
      </c>
      <c r="BY86" s="26" t="s">
        <v>191</v>
      </c>
      <c r="BZ86" s="26" t="s">
        <v>191</v>
      </c>
      <c r="CA86" s="26" t="s">
        <v>191</v>
      </c>
      <c r="CB86" s="26" t="s">
        <v>191</v>
      </c>
      <c r="CC86" s="26" t="s">
        <v>191</v>
      </c>
      <c r="CD86" s="26" t="s">
        <v>191</v>
      </c>
      <c r="CE86" s="26" t="s">
        <v>191</v>
      </c>
      <c r="CF86" s="26" t="s">
        <v>191</v>
      </c>
      <c r="CG86" s="26" t="s">
        <v>191</v>
      </c>
      <c r="CH86" s="26" t="s">
        <v>191</v>
      </c>
      <c r="CI86" s="26" t="s">
        <v>191</v>
      </c>
      <c r="CJ86" s="26" t="s">
        <v>191</v>
      </c>
      <c r="CK86" s="26" t="s">
        <v>191</v>
      </c>
      <c r="CL86" s="26" t="s">
        <v>191</v>
      </c>
      <c r="CM86" s="26" t="s">
        <v>191</v>
      </c>
      <c r="CN86" s="26" t="s">
        <v>191</v>
      </c>
      <c r="CO86" s="26" t="s">
        <v>191</v>
      </c>
      <c r="CP86" s="26" t="s">
        <v>191</v>
      </c>
      <c r="CQ86" s="26" t="s">
        <v>191</v>
      </c>
      <c r="CR86" s="26" t="s">
        <v>191</v>
      </c>
      <c r="CS86" s="26" t="s">
        <v>191</v>
      </c>
      <c r="CT86" s="26" t="s">
        <v>191</v>
      </c>
      <c r="CU86" s="26" t="s">
        <v>191</v>
      </c>
      <c r="CV86" s="26" t="s">
        <v>191</v>
      </c>
      <c r="CW86" s="26" t="s">
        <v>191</v>
      </c>
      <c r="CX86" s="26" t="s">
        <v>191</v>
      </c>
      <c r="CY86" s="26" t="s">
        <v>191</v>
      </c>
      <c r="CZ86" s="26" t="s">
        <v>191</v>
      </c>
      <c r="DA86" s="26" t="s">
        <v>191</v>
      </c>
      <c r="DB86" s="26" t="s">
        <v>191</v>
      </c>
      <c r="DC86" s="26" t="s">
        <v>191</v>
      </c>
      <c r="DD86" s="26" t="s">
        <v>191</v>
      </c>
      <c r="DE86" s="26" t="s">
        <v>191</v>
      </c>
      <c r="DF86" s="26" t="s">
        <v>191</v>
      </c>
      <c r="DG86" s="26" t="s">
        <v>191</v>
      </c>
      <c r="DH86" s="26" t="s">
        <v>191</v>
      </c>
      <c r="DI86" s="26" t="s">
        <v>191</v>
      </c>
      <c r="DJ86" s="26" t="s">
        <v>191</v>
      </c>
      <c r="DK86" s="26" t="s">
        <v>191</v>
      </c>
      <c r="DL86" s="26" t="s">
        <v>191</v>
      </c>
      <c r="DM86" s="26" t="s">
        <v>191</v>
      </c>
      <c r="DN86" s="26" t="s">
        <v>191</v>
      </c>
      <c r="DO86" s="26" t="s">
        <v>191</v>
      </c>
      <c r="DP86" s="26" t="s">
        <v>191</v>
      </c>
      <c r="DQ86" s="26" t="s">
        <v>191</v>
      </c>
      <c r="DR86" s="26" t="s">
        <v>191</v>
      </c>
      <c r="DS86" s="26" t="s">
        <v>191</v>
      </c>
      <c r="DT86" s="26" t="s">
        <v>191</v>
      </c>
      <c r="DU86" s="26" t="s">
        <v>191</v>
      </c>
      <c r="DV86" s="26" t="s">
        <v>191</v>
      </c>
      <c r="DW86" s="26" t="s">
        <v>191</v>
      </c>
      <c r="DX86" s="26" t="s">
        <v>191</v>
      </c>
      <c r="DY86" s="26" t="s">
        <v>191</v>
      </c>
      <c r="DZ86" s="26" t="s">
        <v>191</v>
      </c>
      <c r="EA86" s="26" t="s">
        <v>191</v>
      </c>
      <c r="EB86" s="26" t="s">
        <v>191</v>
      </c>
      <c r="EC86" s="26" t="s">
        <v>191</v>
      </c>
      <c r="ED86" s="26" t="s">
        <v>191</v>
      </c>
      <c r="EE86" s="26" t="s">
        <v>191</v>
      </c>
      <c r="EF86" s="26" t="s">
        <v>191</v>
      </c>
      <c r="EG86" s="26" t="s">
        <v>191</v>
      </c>
      <c r="EH86" s="26" t="s">
        <v>191</v>
      </c>
      <c r="EI86" s="26" t="s">
        <v>191</v>
      </c>
      <c r="EJ86" s="26" t="s">
        <v>191</v>
      </c>
      <c r="EK86" s="26" t="s">
        <v>191</v>
      </c>
      <c r="EL86" s="26" t="s">
        <v>191</v>
      </c>
      <c r="EM86" s="26" t="s">
        <v>191</v>
      </c>
      <c r="EN86" s="26" t="s">
        <v>191</v>
      </c>
      <c r="EO86" s="26" t="s">
        <v>191</v>
      </c>
      <c r="EP86" s="26" t="s">
        <v>191</v>
      </c>
      <c r="EQ86" s="26" t="s">
        <v>191</v>
      </c>
      <c r="ER86" s="26" t="s">
        <v>191</v>
      </c>
      <c r="ES86" s="26" t="s">
        <v>191</v>
      </c>
      <c r="ET86" s="26" t="s">
        <v>191</v>
      </c>
      <c r="EU86" s="26" t="s">
        <v>191</v>
      </c>
      <c r="EV86" s="26" t="s">
        <v>191</v>
      </c>
      <c r="EW86" s="26" t="s">
        <v>191</v>
      </c>
      <c r="EX86" s="26" t="s">
        <v>191</v>
      </c>
      <c r="EY86" s="26" t="s">
        <v>191</v>
      </c>
      <c r="EZ86" s="26" t="s">
        <v>191</v>
      </c>
      <c r="FA86" s="26" t="s">
        <v>191</v>
      </c>
      <c r="FB86" s="26" t="s">
        <v>191</v>
      </c>
      <c r="FC86" s="26" t="s">
        <v>191</v>
      </c>
      <c r="FD86" s="26" t="s">
        <v>191</v>
      </c>
      <c r="FE86" s="26" t="s">
        <v>191</v>
      </c>
      <c r="FF86" s="26" t="s">
        <v>191</v>
      </c>
      <c r="FG86" s="26" t="s">
        <v>191</v>
      </c>
      <c r="FH86" s="26" t="s">
        <v>191</v>
      </c>
      <c r="FI86" s="26" t="s">
        <v>191</v>
      </c>
      <c r="FJ86" s="26" t="s">
        <v>191</v>
      </c>
      <c r="FK86" s="26" t="s">
        <v>191</v>
      </c>
      <c r="FL86" s="26" t="s">
        <v>191</v>
      </c>
      <c r="FM86" s="26" t="s">
        <v>191</v>
      </c>
      <c r="FN86" s="26" t="s">
        <v>191</v>
      </c>
      <c r="FO86" s="26" t="s">
        <v>191</v>
      </c>
      <c r="FP86" s="26" t="s">
        <v>191</v>
      </c>
      <c r="FQ86" s="26" t="s">
        <v>191</v>
      </c>
      <c r="FR86" s="26" t="s">
        <v>191</v>
      </c>
      <c r="FS86" s="26" t="s">
        <v>191</v>
      </c>
      <c r="FT86" s="26" t="s">
        <v>191</v>
      </c>
      <c r="FU86" s="26" t="s">
        <v>191</v>
      </c>
      <c r="FV86" s="26" t="s">
        <v>191</v>
      </c>
      <c r="FW86" s="26" t="s">
        <v>191</v>
      </c>
      <c r="FX86" s="26" t="s">
        <v>191</v>
      </c>
      <c r="FY86" s="26" t="s">
        <v>191</v>
      </c>
      <c r="FZ86" s="26" t="s">
        <v>191</v>
      </c>
      <c r="GA86" s="26" t="s">
        <v>191</v>
      </c>
      <c r="GB86" s="26" t="s">
        <v>191</v>
      </c>
      <c r="GC86" s="26" t="s">
        <v>191</v>
      </c>
      <c r="GD86" s="26" t="s">
        <v>191</v>
      </c>
    </row>
    <row r="87" spans="1:186">
      <c r="B87" s="458"/>
      <c r="C87" s="460" t="s">
        <v>255</v>
      </c>
      <c r="D87" s="460" t="s">
        <v>76</v>
      </c>
      <c r="E87" s="460" t="s">
        <v>68</v>
      </c>
      <c r="F87" s="460" t="s">
        <v>78</v>
      </c>
      <c r="G87" s="440" t="s">
        <v>191</v>
      </c>
      <c r="H87" s="440" t="s">
        <v>191</v>
      </c>
      <c r="I87" s="440" t="s">
        <v>191</v>
      </c>
      <c r="J87" s="440" t="s">
        <v>191</v>
      </c>
      <c r="K87" s="440" t="s">
        <v>191</v>
      </c>
      <c r="L87" s="440" t="s">
        <v>191</v>
      </c>
      <c r="M87" s="440" t="s">
        <v>191</v>
      </c>
      <c r="N87" s="440" t="s">
        <v>191</v>
      </c>
      <c r="O87" s="440" t="s">
        <v>191</v>
      </c>
      <c r="P87" s="440" t="s">
        <v>191</v>
      </c>
      <c r="Q87" s="440" t="s">
        <v>191</v>
      </c>
      <c r="R87" s="440" t="s">
        <v>191</v>
      </c>
      <c r="S87" s="440" t="s">
        <v>191</v>
      </c>
      <c r="T87" s="440" t="s">
        <v>191</v>
      </c>
      <c r="U87" s="440" t="s">
        <v>191</v>
      </c>
      <c r="V87" s="440" t="s">
        <v>191</v>
      </c>
      <c r="W87" s="440" t="s">
        <v>191</v>
      </c>
      <c r="X87" s="440" t="s">
        <v>191</v>
      </c>
      <c r="Y87" s="440" t="s">
        <v>191</v>
      </c>
      <c r="Z87" s="440" t="s">
        <v>191</v>
      </c>
      <c r="AA87" s="440" t="s">
        <v>191</v>
      </c>
      <c r="AB87" s="440" t="s">
        <v>191</v>
      </c>
      <c r="AC87" s="440" t="s">
        <v>191</v>
      </c>
      <c r="AD87" s="440" t="s">
        <v>191</v>
      </c>
      <c r="AE87" s="440" t="s">
        <v>191</v>
      </c>
      <c r="AF87" s="440" t="s">
        <v>191</v>
      </c>
      <c r="AG87" s="440" t="s">
        <v>191</v>
      </c>
      <c r="AH87" s="440" t="s">
        <v>191</v>
      </c>
      <c r="AI87" s="440" t="s">
        <v>191</v>
      </c>
      <c r="AJ87" s="440" t="s">
        <v>191</v>
      </c>
      <c r="AK87" s="440" t="s">
        <v>191</v>
      </c>
      <c r="AL87" s="440" t="s">
        <v>191</v>
      </c>
      <c r="AM87" s="440" t="s">
        <v>191</v>
      </c>
      <c r="AN87" s="440" t="s">
        <v>191</v>
      </c>
      <c r="AO87" s="440" t="s">
        <v>191</v>
      </c>
      <c r="AP87" s="440" t="s">
        <v>191</v>
      </c>
      <c r="AQ87" s="440" t="s">
        <v>191</v>
      </c>
      <c r="AR87" s="440" t="s">
        <v>191</v>
      </c>
      <c r="AS87" s="440" t="s">
        <v>191</v>
      </c>
      <c r="AT87" s="440" t="s">
        <v>191</v>
      </c>
      <c r="AU87" s="440" t="s">
        <v>191</v>
      </c>
      <c r="AV87" s="440" t="s">
        <v>191</v>
      </c>
      <c r="AW87" s="440" t="s">
        <v>191</v>
      </c>
      <c r="AX87" s="440" t="s">
        <v>191</v>
      </c>
      <c r="AY87" s="440" t="s">
        <v>191</v>
      </c>
      <c r="AZ87" s="440" t="s">
        <v>191</v>
      </c>
      <c r="BA87" s="440" t="s">
        <v>191</v>
      </c>
      <c r="BB87" s="440" t="s">
        <v>191</v>
      </c>
      <c r="BC87" s="440" t="s">
        <v>191</v>
      </c>
      <c r="BD87" s="440" t="s">
        <v>191</v>
      </c>
      <c r="BE87" s="440" t="s">
        <v>191</v>
      </c>
      <c r="BF87" s="440" t="s">
        <v>191</v>
      </c>
      <c r="BG87" s="212" t="s">
        <v>191</v>
      </c>
      <c r="BH87" s="212" t="s">
        <v>191</v>
      </c>
      <c r="BI87" s="212" t="s">
        <v>191</v>
      </c>
      <c r="BJ87" s="212" t="s">
        <v>191</v>
      </c>
      <c r="BK87" s="212" t="s">
        <v>191</v>
      </c>
      <c r="BL87" s="212" t="s">
        <v>191</v>
      </c>
      <c r="BM87" s="212" t="s">
        <v>191</v>
      </c>
      <c r="BN87" s="212" t="s">
        <v>191</v>
      </c>
      <c r="BO87" s="212" t="s">
        <v>191</v>
      </c>
      <c r="BP87" s="212" t="s">
        <v>191</v>
      </c>
      <c r="BQ87" s="212" t="s">
        <v>191</v>
      </c>
      <c r="BR87" s="212" t="s">
        <v>191</v>
      </c>
      <c r="BS87" s="212" t="s">
        <v>191</v>
      </c>
      <c r="BT87" s="212" t="s">
        <v>191</v>
      </c>
      <c r="BU87" s="212" t="s">
        <v>191</v>
      </c>
      <c r="BV87" s="212" t="s">
        <v>191</v>
      </c>
      <c r="BW87" s="212" t="s">
        <v>191</v>
      </c>
      <c r="BX87" s="212" t="s">
        <v>191</v>
      </c>
      <c r="BY87" s="212" t="s">
        <v>191</v>
      </c>
      <c r="BZ87" s="212" t="s">
        <v>191</v>
      </c>
      <c r="CA87" s="212" t="s">
        <v>191</v>
      </c>
      <c r="CB87" s="212" t="s">
        <v>191</v>
      </c>
      <c r="CC87" s="212" t="s">
        <v>191</v>
      </c>
      <c r="CD87" s="212" t="s">
        <v>191</v>
      </c>
      <c r="CE87" s="212" t="s">
        <v>191</v>
      </c>
      <c r="CF87" s="212" t="s">
        <v>191</v>
      </c>
      <c r="CG87" s="212" t="s">
        <v>191</v>
      </c>
      <c r="CH87" s="212" t="s">
        <v>191</v>
      </c>
      <c r="CI87" s="212" t="s">
        <v>191</v>
      </c>
      <c r="CJ87" s="212" t="s">
        <v>191</v>
      </c>
      <c r="CK87" s="212" t="s">
        <v>191</v>
      </c>
      <c r="CL87" s="212" t="s">
        <v>191</v>
      </c>
      <c r="CM87" s="212" t="s">
        <v>191</v>
      </c>
      <c r="CN87" s="212" t="s">
        <v>191</v>
      </c>
      <c r="CO87" s="212" t="s">
        <v>191</v>
      </c>
      <c r="CP87" s="212" t="s">
        <v>191</v>
      </c>
      <c r="CQ87" s="212" t="s">
        <v>191</v>
      </c>
      <c r="CR87" s="212" t="s">
        <v>191</v>
      </c>
      <c r="CS87" s="212" t="s">
        <v>191</v>
      </c>
      <c r="CT87" s="212" t="s">
        <v>191</v>
      </c>
      <c r="CU87" s="212" t="s">
        <v>191</v>
      </c>
      <c r="CV87" s="212" t="s">
        <v>191</v>
      </c>
      <c r="CW87" s="212" t="s">
        <v>191</v>
      </c>
      <c r="CX87" s="212" t="s">
        <v>191</v>
      </c>
      <c r="CY87" s="212" t="s">
        <v>191</v>
      </c>
      <c r="CZ87" s="212" t="s">
        <v>191</v>
      </c>
      <c r="DA87" s="212" t="s">
        <v>191</v>
      </c>
      <c r="DB87" s="212" t="s">
        <v>191</v>
      </c>
      <c r="DC87" s="212" t="s">
        <v>191</v>
      </c>
      <c r="DD87" s="212" t="s">
        <v>191</v>
      </c>
      <c r="DE87" s="212" t="s">
        <v>191</v>
      </c>
      <c r="DF87" s="212" t="s">
        <v>191</v>
      </c>
      <c r="DG87" s="212" t="s">
        <v>191</v>
      </c>
      <c r="DH87" s="212" t="s">
        <v>191</v>
      </c>
      <c r="DI87" s="212" t="s">
        <v>191</v>
      </c>
      <c r="DJ87" s="212" t="s">
        <v>191</v>
      </c>
      <c r="DK87" s="212" t="s">
        <v>191</v>
      </c>
      <c r="DL87" s="212" t="s">
        <v>191</v>
      </c>
      <c r="DM87" s="212" t="s">
        <v>191</v>
      </c>
      <c r="DN87" s="212" t="s">
        <v>191</v>
      </c>
      <c r="DO87" s="212" t="s">
        <v>191</v>
      </c>
      <c r="DP87" s="212" t="s">
        <v>191</v>
      </c>
      <c r="DQ87" s="212" t="s">
        <v>191</v>
      </c>
      <c r="DR87" s="212" t="s">
        <v>191</v>
      </c>
      <c r="DS87" s="212" t="s">
        <v>191</v>
      </c>
      <c r="DT87" s="212" t="s">
        <v>191</v>
      </c>
      <c r="DU87" s="212" t="s">
        <v>191</v>
      </c>
      <c r="DV87" s="212" t="s">
        <v>191</v>
      </c>
      <c r="DW87" s="212" t="s">
        <v>191</v>
      </c>
      <c r="DX87" s="212" t="s">
        <v>191</v>
      </c>
      <c r="DY87" s="212" t="s">
        <v>191</v>
      </c>
      <c r="DZ87" s="212" t="s">
        <v>191</v>
      </c>
      <c r="EA87" s="212" t="s">
        <v>191</v>
      </c>
      <c r="EB87" s="212" t="s">
        <v>191</v>
      </c>
      <c r="EC87" s="212" t="s">
        <v>191</v>
      </c>
      <c r="ED87" s="212" t="s">
        <v>191</v>
      </c>
      <c r="EE87" s="212" t="s">
        <v>191</v>
      </c>
      <c r="EF87" s="212" t="s">
        <v>191</v>
      </c>
      <c r="EG87" s="212" t="s">
        <v>191</v>
      </c>
      <c r="EH87" s="212" t="s">
        <v>191</v>
      </c>
      <c r="EI87" s="212" t="s">
        <v>191</v>
      </c>
      <c r="EJ87" s="212" t="s">
        <v>191</v>
      </c>
      <c r="EK87" s="212" t="s">
        <v>191</v>
      </c>
      <c r="EL87" s="212" t="s">
        <v>191</v>
      </c>
      <c r="EM87" s="212" t="s">
        <v>191</v>
      </c>
      <c r="EN87" s="212" t="s">
        <v>191</v>
      </c>
      <c r="EO87" s="212" t="s">
        <v>191</v>
      </c>
      <c r="EP87" s="212" t="s">
        <v>191</v>
      </c>
      <c r="EQ87" s="212" t="s">
        <v>191</v>
      </c>
      <c r="ER87" s="212" t="s">
        <v>191</v>
      </c>
      <c r="ES87" s="212" t="s">
        <v>191</v>
      </c>
      <c r="ET87" s="212" t="s">
        <v>191</v>
      </c>
      <c r="EU87" s="212" t="s">
        <v>191</v>
      </c>
      <c r="EV87" s="212" t="s">
        <v>191</v>
      </c>
      <c r="EW87" s="212" t="s">
        <v>191</v>
      </c>
      <c r="EX87" s="212" t="s">
        <v>191</v>
      </c>
      <c r="EY87" s="212" t="s">
        <v>191</v>
      </c>
      <c r="EZ87" s="212" t="s">
        <v>191</v>
      </c>
      <c r="FA87" s="212" t="s">
        <v>191</v>
      </c>
      <c r="FB87" s="212" t="s">
        <v>191</v>
      </c>
      <c r="FC87" s="212" t="s">
        <v>191</v>
      </c>
      <c r="FD87" s="212" t="s">
        <v>191</v>
      </c>
      <c r="FE87" s="212" t="s">
        <v>191</v>
      </c>
      <c r="FF87" s="212" t="s">
        <v>191</v>
      </c>
      <c r="FG87" s="212" t="s">
        <v>191</v>
      </c>
      <c r="FH87" s="212" t="s">
        <v>191</v>
      </c>
      <c r="FI87" s="212" t="s">
        <v>191</v>
      </c>
      <c r="FJ87" s="212" t="s">
        <v>191</v>
      </c>
      <c r="FK87" s="212" t="s">
        <v>191</v>
      </c>
      <c r="FL87" s="212" t="s">
        <v>191</v>
      </c>
      <c r="FM87" s="212" t="s">
        <v>191</v>
      </c>
      <c r="FN87" s="212" t="s">
        <v>191</v>
      </c>
      <c r="FO87" s="212" t="s">
        <v>191</v>
      </c>
      <c r="FP87" s="212" t="s">
        <v>191</v>
      </c>
      <c r="FQ87" s="212" t="s">
        <v>191</v>
      </c>
      <c r="FR87" s="212" t="s">
        <v>191</v>
      </c>
      <c r="FS87" s="212" t="s">
        <v>191</v>
      </c>
      <c r="FT87" s="212" t="s">
        <v>191</v>
      </c>
      <c r="FU87" s="212" t="s">
        <v>191</v>
      </c>
      <c r="FV87" s="212" t="s">
        <v>191</v>
      </c>
      <c r="FW87" s="212" t="s">
        <v>191</v>
      </c>
      <c r="FX87" s="212" t="s">
        <v>191</v>
      </c>
      <c r="FY87" s="212" t="s">
        <v>191</v>
      </c>
      <c r="FZ87" s="212" t="s">
        <v>191</v>
      </c>
      <c r="GA87" s="212" t="s">
        <v>191</v>
      </c>
      <c r="GB87" s="212" t="s">
        <v>191</v>
      </c>
      <c r="GC87" s="212" t="s">
        <v>191</v>
      </c>
      <c r="GD87" s="212" t="s">
        <v>191</v>
      </c>
    </row>
    <row r="88" spans="1:186">
      <c r="B88" s="458"/>
      <c r="C88" s="460" t="s">
        <v>255</v>
      </c>
      <c r="D88" s="460" t="s">
        <v>76</v>
      </c>
      <c r="E88" s="460" t="s">
        <v>68</v>
      </c>
      <c r="F88" s="460" t="s">
        <v>79</v>
      </c>
      <c r="G88" s="440" t="s">
        <v>191</v>
      </c>
      <c r="H88" s="440" t="s">
        <v>191</v>
      </c>
      <c r="I88" s="440" t="s">
        <v>191</v>
      </c>
      <c r="J88" s="440" t="s">
        <v>191</v>
      </c>
      <c r="K88" s="440" t="s">
        <v>191</v>
      </c>
      <c r="L88" s="440" t="s">
        <v>191</v>
      </c>
      <c r="M88" s="440" t="s">
        <v>191</v>
      </c>
      <c r="N88" s="440" t="s">
        <v>191</v>
      </c>
      <c r="O88" s="440" t="s">
        <v>191</v>
      </c>
      <c r="P88" s="440" t="s">
        <v>191</v>
      </c>
      <c r="Q88" s="440" t="s">
        <v>191</v>
      </c>
      <c r="R88" s="440" t="s">
        <v>191</v>
      </c>
      <c r="S88" s="440" t="s">
        <v>191</v>
      </c>
      <c r="T88" s="440" t="s">
        <v>191</v>
      </c>
      <c r="U88" s="440" t="s">
        <v>191</v>
      </c>
      <c r="V88" s="440" t="s">
        <v>191</v>
      </c>
      <c r="W88" s="440" t="s">
        <v>191</v>
      </c>
      <c r="X88" s="440" t="s">
        <v>191</v>
      </c>
      <c r="Y88" s="440" t="s">
        <v>191</v>
      </c>
      <c r="Z88" s="440" t="s">
        <v>191</v>
      </c>
      <c r="AA88" s="440" t="s">
        <v>191</v>
      </c>
      <c r="AB88" s="440" t="s">
        <v>191</v>
      </c>
      <c r="AC88" s="440" t="s">
        <v>191</v>
      </c>
      <c r="AD88" s="440" t="s">
        <v>191</v>
      </c>
      <c r="AE88" s="440" t="s">
        <v>191</v>
      </c>
      <c r="AF88" s="440" t="s">
        <v>191</v>
      </c>
      <c r="AG88" s="440" t="s">
        <v>191</v>
      </c>
      <c r="AH88" s="440" t="s">
        <v>191</v>
      </c>
      <c r="AI88" s="440" t="s">
        <v>191</v>
      </c>
      <c r="AJ88" s="440" t="s">
        <v>191</v>
      </c>
      <c r="AK88" s="440" t="s">
        <v>191</v>
      </c>
      <c r="AL88" s="440" t="s">
        <v>191</v>
      </c>
      <c r="AM88" s="440" t="s">
        <v>191</v>
      </c>
      <c r="AN88" s="440" t="s">
        <v>191</v>
      </c>
      <c r="AO88" s="440" t="s">
        <v>191</v>
      </c>
      <c r="AP88" s="440" t="s">
        <v>191</v>
      </c>
      <c r="AQ88" s="440" t="s">
        <v>191</v>
      </c>
      <c r="AR88" s="440" t="s">
        <v>191</v>
      </c>
      <c r="AS88" s="440" t="s">
        <v>191</v>
      </c>
      <c r="AT88" s="440" t="s">
        <v>191</v>
      </c>
      <c r="AU88" s="440" t="s">
        <v>191</v>
      </c>
      <c r="AV88" s="440" t="s">
        <v>191</v>
      </c>
      <c r="AW88" s="440" t="s">
        <v>191</v>
      </c>
      <c r="AX88" s="440" t="s">
        <v>191</v>
      </c>
      <c r="AY88" s="440" t="s">
        <v>191</v>
      </c>
      <c r="AZ88" s="440" t="s">
        <v>191</v>
      </c>
      <c r="BA88" s="440" t="s">
        <v>191</v>
      </c>
      <c r="BB88" s="440" t="s">
        <v>191</v>
      </c>
      <c r="BC88" s="440" t="s">
        <v>191</v>
      </c>
      <c r="BD88" s="440" t="s">
        <v>191</v>
      </c>
      <c r="BE88" s="440" t="s">
        <v>191</v>
      </c>
      <c r="BF88" s="440" t="s">
        <v>191</v>
      </c>
      <c r="BG88" s="212" t="s">
        <v>191</v>
      </c>
      <c r="BH88" s="212" t="s">
        <v>191</v>
      </c>
      <c r="BI88" s="212" t="s">
        <v>191</v>
      </c>
      <c r="BJ88" s="212" t="s">
        <v>191</v>
      </c>
      <c r="BK88" s="212" t="s">
        <v>191</v>
      </c>
      <c r="BL88" s="212" t="s">
        <v>191</v>
      </c>
      <c r="BM88" s="212" t="s">
        <v>191</v>
      </c>
      <c r="BN88" s="212" t="s">
        <v>191</v>
      </c>
      <c r="BO88" s="212" t="s">
        <v>191</v>
      </c>
      <c r="BP88" s="212" t="s">
        <v>191</v>
      </c>
      <c r="BQ88" s="212" t="s">
        <v>191</v>
      </c>
      <c r="BR88" s="212" t="s">
        <v>191</v>
      </c>
      <c r="BS88" s="212" t="s">
        <v>191</v>
      </c>
      <c r="BT88" s="212" t="s">
        <v>191</v>
      </c>
      <c r="BU88" s="212" t="s">
        <v>191</v>
      </c>
      <c r="BV88" s="212" t="s">
        <v>191</v>
      </c>
      <c r="BW88" s="212" t="s">
        <v>191</v>
      </c>
      <c r="BX88" s="212" t="s">
        <v>191</v>
      </c>
      <c r="BY88" s="212" t="s">
        <v>191</v>
      </c>
      <c r="BZ88" s="212" t="s">
        <v>191</v>
      </c>
      <c r="CA88" s="212" t="s">
        <v>191</v>
      </c>
      <c r="CB88" s="212" t="s">
        <v>191</v>
      </c>
      <c r="CC88" s="212" t="s">
        <v>191</v>
      </c>
      <c r="CD88" s="212" t="s">
        <v>191</v>
      </c>
      <c r="CE88" s="212" t="s">
        <v>191</v>
      </c>
      <c r="CF88" s="212" t="s">
        <v>191</v>
      </c>
      <c r="CG88" s="212" t="s">
        <v>191</v>
      </c>
      <c r="CH88" s="212" t="s">
        <v>191</v>
      </c>
      <c r="CI88" s="212" t="s">
        <v>191</v>
      </c>
      <c r="CJ88" s="212" t="s">
        <v>191</v>
      </c>
      <c r="CK88" s="212" t="s">
        <v>191</v>
      </c>
      <c r="CL88" s="212" t="s">
        <v>191</v>
      </c>
      <c r="CM88" s="212" t="s">
        <v>191</v>
      </c>
      <c r="CN88" s="212" t="s">
        <v>191</v>
      </c>
      <c r="CO88" s="212" t="s">
        <v>191</v>
      </c>
      <c r="CP88" s="212" t="s">
        <v>191</v>
      </c>
      <c r="CQ88" s="212" t="s">
        <v>191</v>
      </c>
      <c r="CR88" s="212" t="s">
        <v>191</v>
      </c>
      <c r="CS88" s="212" t="s">
        <v>191</v>
      </c>
      <c r="CT88" s="212" t="s">
        <v>191</v>
      </c>
      <c r="CU88" s="212" t="s">
        <v>191</v>
      </c>
      <c r="CV88" s="212" t="s">
        <v>191</v>
      </c>
      <c r="CW88" s="212" t="s">
        <v>191</v>
      </c>
      <c r="CX88" s="212" t="s">
        <v>191</v>
      </c>
      <c r="CY88" s="212" t="s">
        <v>191</v>
      </c>
      <c r="CZ88" s="212" t="s">
        <v>191</v>
      </c>
      <c r="DA88" s="212" t="s">
        <v>191</v>
      </c>
      <c r="DB88" s="212" t="s">
        <v>191</v>
      </c>
      <c r="DC88" s="212" t="s">
        <v>191</v>
      </c>
      <c r="DD88" s="212" t="s">
        <v>191</v>
      </c>
      <c r="DE88" s="212" t="s">
        <v>191</v>
      </c>
      <c r="DF88" s="212" t="s">
        <v>191</v>
      </c>
      <c r="DG88" s="212" t="s">
        <v>191</v>
      </c>
      <c r="DH88" s="212" t="s">
        <v>191</v>
      </c>
      <c r="DI88" s="212" t="s">
        <v>191</v>
      </c>
      <c r="DJ88" s="212" t="s">
        <v>191</v>
      </c>
      <c r="DK88" s="212" t="s">
        <v>191</v>
      </c>
      <c r="DL88" s="212" t="s">
        <v>191</v>
      </c>
      <c r="DM88" s="212" t="s">
        <v>191</v>
      </c>
      <c r="DN88" s="212" t="s">
        <v>191</v>
      </c>
      <c r="DO88" s="212" t="s">
        <v>191</v>
      </c>
      <c r="DP88" s="212" t="s">
        <v>191</v>
      </c>
      <c r="DQ88" s="212" t="s">
        <v>191</v>
      </c>
      <c r="DR88" s="212" t="s">
        <v>191</v>
      </c>
      <c r="DS88" s="212" t="s">
        <v>191</v>
      </c>
      <c r="DT88" s="212" t="s">
        <v>191</v>
      </c>
      <c r="DU88" s="212" t="s">
        <v>191</v>
      </c>
      <c r="DV88" s="212" t="s">
        <v>191</v>
      </c>
      <c r="DW88" s="212" t="s">
        <v>191</v>
      </c>
      <c r="DX88" s="212" t="s">
        <v>191</v>
      </c>
      <c r="DY88" s="212" t="s">
        <v>191</v>
      </c>
      <c r="DZ88" s="212" t="s">
        <v>191</v>
      </c>
      <c r="EA88" s="212" t="s">
        <v>191</v>
      </c>
      <c r="EB88" s="212" t="s">
        <v>191</v>
      </c>
      <c r="EC88" s="212" t="s">
        <v>191</v>
      </c>
      <c r="ED88" s="212" t="s">
        <v>191</v>
      </c>
      <c r="EE88" s="212" t="s">
        <v>191</v>
      </c>
      <c r="EF88" s="212" t="s">
        <v>191</v>
      </c>
      <c r="EG88" s="212" t="s">
        <v>191</v>
      </c>
      <c r="EH88" s="212" t="s">
        <v>191</v>
      </c>
      <c r="EI88" s="212" t="s">
        <v>191</v>
      </c>
      <c r="EJ88" s="212" t="s">
        <v>191</v>
      </c>
      <c r="EK88" s="212" t="s">
        <v>191</v>
      </c>
      <c r="EL88" s="212" t="s">
        <v>191</v>
      </c>
      <c r="EM88" s="212" t="s">
        <v>191</v>
      </c>
      <c r="EN88" s="212" t="s">
        <v>191</v>
      </c>
      <c r="EO88" s="212" t="s">
        <v>191</v>
      </c>
      <c r="EP88" s="212" t="s">
        <v>191</v>
      </c>
      <c r="EQ88" s="212" t="s">
        <v>191</v>
      </c>
      <c r="ER88" s="212" t="s">
        <v>191</v>
      </c>
      <c r="ES88" s="212" t="s">
        <v>191</v>
      </c>
      <c r="ET88" s="212" t="s">
        <v>191</v>
      </c>
      <c r="EU88" s="212" t="s">
        <v>191</v>
      </c>
      <c r="EV88" s="212" t="s">
        <v>191</v>
      </c>
      <c r="EW88" s="212" t="s">
        <v>191</v>
      </c>
      <c r="EX88" s="212" t="s">
        <v>191</v>
      </c>
      <c r="EY88" s="212" t="s">
        <v>191</v>
      </c>
      <c r="EZ88" s="212" t="s">
        <v>191</v>
      </c>
      <c r="FA88" s="212" t="s">
        <v>191</v>
      </c>
      <c r="FB88" s="212" t="s">
        <v>191</v>
      </c>
      <c r="FC88" s="212" t="s">
        <v>191</v>
      </c>
      <c r="FD88" s="212" t="s">
        <v>191</v>
      </c>
      <c r="FE88" s="212" t="s">
        <v>191</v>
      </c>
      <c r="FF88" s="212" t="s">
        <v>191</v>
      </c>
      <c r="FG88" s="212" t="s">
        <v>191</v>
      </c>
      <c r="FH88" s="212" t="s">
        <v>191</v>
      </c>
      <c r="FI88" s="212" t="s">
        <v>191</v>
      </c>
      <c r="FJ88" s="212" t="s">
        <v>191</v>
      </c>
      <c r="FK88" s="212" t="s">
        <v>191</v>
      </c>
      <c r="FL88" s="212" t="s">
        <v>191</v>
      </c>
      <c r="FM88" s="212" t="s">
        <v>191</v>
      </c>
      <c r="FN88" s="212" t="s">
        <v>191</v>
      </c>
      <c r="FO88" s="212" t="s">
        <v>191</v>
      </c>
      <c r="FP88" s="212" t="s">
        <v>191</v>
      </c>
      <c r="FQ88" s="212" t="s">
        <v>191</v>
      </c>
      <c r="FR88" s="212" t="s">
        <v>191</v>
      </c>
      <c r="FS88" s="212" t="s">
        <v>191</v>
      </c>
      <c r="FT88" s="212" t="s">
        <v>191</v>
      </c>
      <c r="FU88" s="212" t="s">
        <v>191</v>
      </c>
      <c r="FV88" s="212" t="s">
        <v>191</v>
      </c>
      <c r="FW88" s="212" t="s">
        <v>191</v>
      </c>
      <c r="FX88" s="212" t="s">
        <v>191</v>
      </c>
      <c r="FY88" s="212" t="s">
        <v>191</v>
      </c>
      <c r="FZ88" s="212" t="s">
        <v>191</v>
      </c>
      <c r="GA88" s="212" t="s">
        <v>191</v>
      </c>
      <c r="GB88" s="212" t="s">
        <v>191</v>
      </c>
      <c r="GC88" s="212" t="s">
        <v>191</v>
      </c>
      <c r="GD88" s="212" t="s">
        <v>191</v>
      </c>
    </row>
    <row r="89" spans="1:186">
      <c r="B89" s="459"/>
      <c r="C89" s="460"/>
      <c r="D89" s="460"/>
      <c r="E89" s="460"/>
      <c r="F89" s="460"/>
      <c r="G89" s="443"/>
      <c r="H89" s="443"/>
      <c r="I89" s="443"/>
      <c r="J89" s="444"/>
      <c r="K89" s="445"/>
      <c r="L89" s="443"/>
      <c r="M89" s="443"/>
      <c r="N89" s="443"/>
      <c r="O89" s="443"/>
      <c r="P89" s="443"/>
      <c r="Q89" s="443"/>
      <c r="R89" s="443"/>
      <c r="S89" s="443"/>
      <c r="T89" s="443"/>
      <c r="U89" s="443"/>
      <c r="V89" s="443"/>
      <c r="W89" s="443"/>
      <c r="X89" s="443"/>
      <c r="Y89" s="443"/>
      <c r="Z89" s="443"/>
      <c r="AA89" s="443"/>
      <c r="AB89" s="443"/>
      <c r="AC89" s="443"/>
      <c r="AD89" s="443"/>
      <c r="AE89" s="443"/>
      <c r="AF89" s="443"/>
      <c r="AG89" s="443"/>
      <c r="AH89" s="443"/>
      <c r="AI89" s="443"/>
      <c r="AJ89" s="443"/>
      <c r="AK89" s="443"/>
      <c r="AL89" s="443"/>
      <c r="AM89" s="443"/>
      <c r="AN89" s="443"/>
      <c r="AO89" s="443"/>
      <c r="AP89" s="443"/>
      <c r="AQ89" s="443"/>
      <c r="AR89" s="443"/>
      <c r="AS89" s="443"/>
      <c r="AT89" s="443"/>
      <c r="AU89" s="443"/>
      <c r="AV89" s="443"/>
      <c r="AW89" s="443"/>
      <c r="AX89" s="443"/>
      <c r="AY89" s="443"/>
      <c r="AZ89" s="443"/>
      <c r="BA89" s="443"/>
      <c r="BB89" s="443"/>
      <c r="BC89" s="443"/>
      <c r="BD89" s="443"/>
      <c r="BE89" s="443"/>
      <c r="BF89" s="443"/>
      <c r="BG89" s="212"/>
      <c r="BH89" s="212"/>
      <c r="BI89" s="212"/>
      <c r="BJ89" s="212"/>
      <c r="BK89" s="212"/>
      <c r="BL89" s="212"/>
      <c r="BM89" s="212"/>
      <c r="BN89" s="212"/>
      <c r="BO89" s="212"/>
      <c r="BP89" s="212"/>
      <c r="BQ89" s="212"/>
      <c r="BR89" s="212"/>
      <c r="BS89" s="212"/>
      <c r="BT89" s="212"/>
      <c r="BU89" s="212"/>
      <c r="BV89" s="212"/>
      <c r="BW89" s="212"/>
      <c r="BX89" s="212"/>
      <c r="BY89" s="212"/>
      <c r="BZ89" s="212"/>
      <c r="CA89" s="212"/>
      <c r="CB89" s="212"/>
      <c r="CC89" s="212"/>
      <c r="CD89" s="212"/>
      <c r="CE89" s="212"/>
      <c r="CF89" s="212"/>
      <c r="CG89" s="212"/>
      <c r="CH89" s="212"/>
      <c r="CI89" s="212"/>
      <c r="CJ89" s="212"/>
      <c r="CK89" s="212"/>
      <c r="CL89" s="212"/>
      <c r="CM89" s="212"/>
      <c r="CN89" s="212"/>
      <c r="CO89" s="212"/>
      <c r="CP89" s="212"/>
      <c r="CQ89" s="212"/>
      <c r="CR89" s="212"/>
      <c r="CS89" s="212"/>
      <c r="CT89" s="212"/>
      <c r="CU89" s="212"/>
      <c r="CV89" s="212"/>
      <c r="CW89" s="212"/>
      <c r="CX89" s="212"/>
      <c r="CY89" s="212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  <c r="DO89" s="212"/>
      <c r="DP89" s="212"/>
      <c r="DQ89" s="212"/>
      <c r="DR89" s="212"/>
      <c r="DS89" s="212"/>
      <c r="DT89" s="212"/>
      <c r="DU89" s="212"/>
      <c r="DV89" s="212"/>
      <c r="DW89" s="212"/>
      <c r="DX89" s="212"/>
      <c r="DY89" s="212"/>
      <c r="DZ89" s="212"/>
      <c r="EA89" s="212"/>
      <c r="EB89" s="212"/>
      <c r="EC89" s="212"/>
      <c r="ED89" s="212"/>
      <c r="EE89" s="212"/>
      <c r="EF89" s="212"/>
      <c r="EG89" s="212"/>
      <c r="EH89" s="212"/>
      <c r="EI89" s="212"/>
      <c r="EJ89" s="212"/>
      <c r="EK89" s="212"/>
      <c r="EL89" s="212"/>
      <c r="EM89" s="212"/>
      <c r="EN89" s="212"/>
      <c r="EO89" s="212"/>
      <c r="EP89" s="212"/>
      <c r="EQ89" s="212"/>
      <c r="ER89" s="212"/>
      <c r="ES89" s="212"/>
      <c r="ET89" s="212"/>
      <c r="EU89" s="212"/>
      <c r="EV89" s="212"/>
      <c r="EW89" s="212"/>
      <c r="EX89" s="212"/>
      <c r="EY89" s="212"/>
      <c r="EZ89" s="212"/>
      <c r="FA89" s="212"/>
      <c r="FB89" s="212"/>
      <c r="FC89" s="212"/>
      <c r="FD89" s="212"/>
      <c r="FE89" s="212"/>
      <c r="FF89" s="212"/>
      <c r="FG89" s="212"/>
      <c r="FH89" s="212"/>
      <c r="FI89" s="212"/>
      <c r="FJ89" s="212"/>
      <c r="FK89" s="212"/>
      <c r="FL89" s="212"/>
      <c r="FM89" s="212"/>
      <c r="FN89" s="212"/>
      <c r="FO89" s="212"/>
      <c r="FP89" s="212"/>
      <c r="FQ89" s="212"/>
      <c r="FR89" s="212"/>
      <c r="FS89" s="212"/>
      <c r="FT89" s="212"/>
      <c r="FU89" s="212"/>
      <c r="FV89" s="212"/>
      <c r="FW89" s="212"/>
      <c r="FX89" s="212"/>
      <c r="FY89" s="212"/>
      <c r="FZ89" s="212"/>
      <c r="GA89" s="212"/>
      <c r="GB89" s="212"/>
      <c r="GC89" s="212"/>
      <c r="GD89" s="212"/>
    </row>
    <row r="90" spans="1:186">
      <c r="B90" s="458"/>
      <c r="C90" s="460" t="s">
        <v>256</v>
      </c>
      <c r="D90" s="460" t="s">
        <v>76</v>
      </c>
      <c r="E90" s="460" t="s">
        <v>68</v>
      </c>
      <c r="F90" s="460" t="s">
        <v>77</v>
      </c>
      <c r="G90" s="440" t="s">
        <v>191</v>
      </c>
      <c r="H90" s="440" t="s">
        <v>191</v>
      </c>
      <c r="I90" s="440" t="s">
        <v>191</v>
      </c>
      <c r="J90" s="440" t="s">
        <v>191</v>
      </c>
      <c r="K90" s="440" t="s">
        <v>191</v>
      </c>
      <c r="L90" s="440" t="s">
        <v>191</v>
      </c>
      <c r="M90" s="440" t="s">
        <v>191</v>
      </c>
      <c r="N90" s="440" t="s">
        <v>191</v>
      </c>
      <c r="O90" s="440" t="s">
        <v>191</v>
      </c>
      <c r="P90" s="440" t="s">
        <v>191</v>
      </c>
      <c r="Q90" s="440" t="s">
        <v>191</v>
      </c>
      <c r="R90" s="440" t="s">
        <v>191</v>
      </c>
      <c r="S90" s="440" t="s">
        <v>191</v>
      </c>
      <c r="T90" s="440" t="s">
        <v>191</v>
      </c>
      <c r="U90" s="440" t="s">
        <v>191</v>
      </c>
      <c r="V90" s="440" t="s">
        <v>191</v>
      </c>
      <c r="W90" s="440" t="s">
        <v>191</v>
      </c>
      <c r="X90" s="440" t="s">
        <v>191</v>
      </c>
      <c r="Y90" s="440" t="s">
        <v>191</v>
      </c>
      <c r="Z90" s="440" t="s">
        <v>191</v>
      </c>
      <c r="AA90" s="440" t="s">
        <v>191</v>
      </c>
      <c r="AB90" s="440" t="s">
        <v>191</v>
      </c>
      <c r="AC90" s="440" t="s">
        <v>191</v>
      </c>
      <c r="AD90" s="440" t="s">
        <v>191</v>
      </c>
      <c r="AE90" s="440" t="s">
        <v>191</v>
      </c>
      <c r="AF90" s="440" t="s">
        <v>191</v>
      </c>
      <c r="AG90" s="440" t="s">
        <v>191</v>
      </c>
      <c r="AH90" s="440" t="s">
        <v>191</v>
      </c>
      <c r="AI90" s="440" t="s">
        <v>191</v>
      </c>
      <c r="AJ90" s="440" t="s">
        <v>191</v>
      </c>
      <c r="AK90" s="440" t="s">
        <v>191</v>
      </c>
      <c r="AL90" s="440" t="s">
        <v>191</v>
      </c>
      <c r="AM90" s="440" t="s">
        <v>191</v>
      </c>
      <c r="AN90" s="440" t="s">
        <v>191</v>
      </c>
      <c r="AO90" s="440" t="s">
        <v>191</v>
      </c>
      <c r="AP90" s="440" t="s">
        <v>191</v>
      </c>
      <c r="AQ90" s="440" t="s">
        <v>191</v>
      </c>
      <c r="AR90" s="440" t="s">
        <v>191</v>
      </c>
      <c r="AS90" s="440" t="s">
        <v>191</v>
      </c>
      <c r="AT90" s="440" t="s">
        <v>191</v>
      </c>
      <c r="AU90" s="440" t="s">
        <v>191</v>
      </c>
      <c r="AV90" s="440" t="s">
        <v>191</v>
      </c>
      <c r="AW90" s="440" t="s">
        <v>191</v>
      </c>
      <c r="AX90" s="440" t="s">
        <v>191</v>
      </c>
      <c r="AY90" s="440" t="s">
        <v>191</v>
      </c>
      <c r="AZ90" s="440" t="s">
        <v>191</v>
      </c>
      <c r="BA90" s="440" t="s">
        <v>191</v>
      </c>
      <c r="BB90" s="440" t="s">
        <v>191</v>
      </c>
      <c r="BC90" s="440" t="s">
        <v>191</v>
      </c>
      <c r="BD90" s="440" t="s">
        <v>191</v>
      </c>
      <c r="BE90" s="440" t="s">
        <v>191</v>
      </c>
      <c r="BF90" s="440" t="s">
        <v>191</v>
      </c>
      <c r="BG90" s="212" t="s">
        <v>191</v>
      </c>
      <c r="BH90" s="212" t="s">
        <v>191</v>
      </c>
      <c r="BI90" s="212" t="s">
        <v>191</v>
      </c>
      <c r="BJ90" s="212" t="s">
        <v>191</v>
      </c>
      <c r="BK90" s="212" t="s">
        <v>191</v>
      </c>
      <c r="BL90" s="212" t="s">
        <v>191</v>
      </c>
      <c r="BM90" s="212" t="s">
        <v>191</v>
      </c>
      <c r="BN90" s="212" t="s">
        <v>191</v>
      </c>
      <c r="BO90" s="212" t="s">
        <v>191</v>
      </c>
      <c r="BP90" s="212" t="s">
        <v>191</v>
      </c>
      <c r="BQ90" s="212" t="s">
        <v>191</v>
      </c>
      <c r="BR90" s="212" t="s">
        <v>191</v>
      </c>
      <c r="BS90" s="212" t="s">
        <v>191</v>
      </c>
      <c r="BT90" s="212" t="s">
        <v>191</v>
      </c>
      <c r="BU90" s="212" t="s">
        <v>191</v>
      </c>
      <c r="BV90" s="212" t="s">
        <v>191</v>
      </c>
      <c r="BW90" s="212" t="s">
        <v>191</v>
      </c>
      <c r="BX90" s="212" t="s">
        <v>191</v>
      </c>
      <c r="BY90" s="212" t="s">
        <v>191</v>
      </c>
      <c r="BZ90" s="212" t="s">
        <v>191</v>
      </c>
      <c r="CA90" s="212" t="s">
        <v>191</v>
      </c>
      <c r="CB90" s="212" t="s">
        <v>191</v>
      </c>
      <c r="CC90" s="212" t="s">
        <v>191</v>
      </c>
      <c r="CD90" s="212" t="s">
        <v>191</v>
      </c>
      <c r="CE90" s="212" t="s">
        <v>191</v>
      </c>
      <c r="CF90" s="212" t="s">
        <v>191</v>
      </c>
      <c r="CG90" s="212" t="s">
        <v>191</v>
      </c>
      <c r="CH90" s="212" t="s">
        <v>191</v>
      </c>
      <c r="CI90" s="212" t="s">
        <v>191</v>
      </c>
      <c r="CJ90" s="212" t="s">
        <v>191</v>
      </c>
      <c r="CK90" s="212" t="s">
        <v>191</v>
      </c>
      <c r="CL90" s="212" t="s">
        <v>191</v>
      </c>
      <c r="CM90" s="212" t="s">
        <v>191</v>
      </c>
      <c r="CN90" s="212" t="s">
        <v>191</v>
      </c>
      <c r="CO90" s="212" t="s">
        <v>191</v>
      </c>
      <c r="CP90" s="212" t="s">
        <v>191</v>
      </c>
      <c r="CQ90" s="212" t="s">
        <v>191</v>
      </c>
      <c r="CR90" s="212" t="s">
        <v>191</v>
      </c>
      <c r="CS90" s="212" t="s">
        <v>191</v>
      </c>
      <c r="CT90" s="212" t="s">
        <v>191</v>
      </c>
      <c r="CU90" s="212" t="s">
        <v>191</v>
      </c>
      <c r="CV90" s="212" t="s">
        <v>191</v>
      </c>
      <c r="CW90" s="212" t="s">
        <v>191</v>
      </c>
      <c r="CX90" s="212" t="s">
        <v>191</v>
      </c>
      <c r="CY90" s="212" t="s">
        <v>191</v>
      </c>
      <c r="CZ90" s="212" t="s">
        <v>191</v>
      </c>
      <c r="DA90" s="212" t="s">
        <v>191</v>
      </c>
      <c r="DB90" s="212" t="s">
        <v>191</v>
      </c>
      <c r="DC90" s="212" t="s">
        <v>191</v>
      </c>
      <c r="DD90" s="212" t="s">
        <v>191</v>
      </c>
      <c r="DE90" s="212" t="s">
        <v>191</v>
      </c>
      <c r="DF90" s="212" t="s">
        <v>191</v>
      </c>
      <c r="DG90" s="212" t="s">
        <v>191</v>
      </c>
      <c r="DH90" s="212" t="s">
        <v>191</v>
      </c>
      <c r="DI90" s="212" t="s">
        <v>191</v>
      </c>
      <c r="DJ90" s="212" t="s">
        <v>191</v>
      </c>
      <c r="DK90" s="212" t="s">
        <v>191</v>
      </c>
      <c r="DL90" s="212" t="s">
        <v>191</v>
      </c>
      <c r="DM90" s="212" t="s">
        <v>191</v>
      </c>
      <c r="DN90" s="212" t="s">
        <v>191</v>
      </c>
      <c r="DO90" s="212" t="s">
        <v>191</v>
      </c>
      <c r="DP90" s="212" t="s">
        <v>191</v>
      </c>
      <c r="DQ90" s="212" t="s">
        <v>191</v>
      </c>
      <c r="DR90" s="212" t="s">
        <v>191</v>
      </c>
      <c r="DS90" s="212" t="s">
        <v>191</v>
      </c>
      <c r="DT90" s="212" t="s">
        <v>191</v>
      </c>
      <c r="DU90" s="212" t="s">
        <v>191</v>
      </c>
      <c r="DV90" s="212" t="s">
        <v>191</v>
      </c>
      <c r="DW90" s="212" t="s">
        <v>191</v>
      </c>
      <c r="DX90" s="212" t="s">
        <v>191</v>
      </c>
      <c r="DY90" s="212" t="s">
        <v>191</v>
      </c>
      <c r="DZ90" s="212" t="s">
        <v>191</v>
      </c>
      <c r="EA90" s="212" t="s">
        <v>191</v>
      </c>
      <c r="EB90" s="212" t="s">
        <v>191</v>
      </c>
      <c r="EC90" s="212" t="s">
        <v>191</v>
      </c>
      <c r="ED90" s="212" t="s">
        <v>191</v>
      </c>
      <c r="EE90" s="212" t="s">
        <v>191</v>
      </c>
      <c r="EF90" s="212" t="s">
        <v>191</v>
      </c>
      <c r="EG90" s="212" t="s">
        <v>191</v>
      </c>
      <c r="EH90" s="212" t="s">
        <v>191</v>
      </c>
      <c r="EI90" s="212" t="s">
        <v>191</v>
      </c>
      <c r="EJ90" s="212" t="s">
        <v>191</v>
      </c>
      <c r="EK90" s="212" t="s">
        <v>191</v>
      </c>
      <c r="EL90" s="212" t="s">
        <v>191</v>
      </c>
      <c r="EM90" s="212" t="s">
        <v>191</v>
      </c>
      <c r="EN90" s="212" t="s">
        <v>191</v>
      </c>
      <c r="EO90" s="212" t="s">
        <v>191</v>
      </c>
      <c r="EP90" s="212" t="s">
        <v>191</v>
      </c>
      <c r="EQ90" s="212" t="s">
        <v>191</v>
      </c>
      <c r="ER90" s="212" t="s">
        <v>191</v>
      </c>
      <c r="ES90" s="212" t="s">
        <v>191</v>
      </c>
      <c r="ET90" s="212" t="s">
        <v>191</v>
      </c>
      <c r="EU90" s="212" t="s">
        <v>191</v>
      </c>
      <c r="EV90" s="212" t="s">
        <v>191</v>
      </c>
      <c r="EW90" s="212" t="s">
        <v>191</v>
      </c>
      <c r="EX90" s="212" t="s">
        <v>191</v>
      </c>
      <c r="EY90" s="212" t="s">
        <v>191</v>
      </c>
      <c r="EZ90" s="212" t="s">
        <v>191</v>
      </c>
      <c r="FA90" s="212" t="s">
        <v>191</v>
      </c>
      <c r="FB90" s="212" t="s">
        <v>191</v>
      </c>
      <c r="FC90" s="212" t="s">
        <v>191</v>
      </c>
      <c r="FD90" s="212" t="s">
        <v>191</v>
      </c>
      <c r="FE90" s="212" t="s">
        <v>191</v>
      </c>
      <c r="FF90" s="212" t="s">
        <v>191</v>
      </c>
      <c r="FG90" s="212" t="s">
        <v>191</v>
      </c>
      <c r="FH90" s="212" t="s">
        <v>191</v>
      </c>
      <c r="FI90" s="212" t="s">
        <v>191</v>
      </c>
      <c r="FJ90" s="212" t="s">
        <v>191</v>
      </c>
      <c r="FK90" s="212" t="s">
        <v>191</v>
      </c>
      <c r="FL90" s="212" t="s">
        <v>191</v>
      </c>
      <c r="FM90" s="212" t="s">
        <v>191</v>
      </c>
      <c r="FN90" s="212" t="s">
        <v>191</v>
      </c>
      <c r="FO90" s="212" t="s">
        <v>191</v>
      </c>
      <c r="FP90" s="212" t="s">
        <v>191</v>
      </c>
      <c r="FQ90" s="212" t="s">
        <v>191</v>
      </c>
      <c r="FR90" s="212" t="s">
        <v>191</v>
      </c>
      <c r="FS90" s="212" t="s">
        <v>191</v>
      </c>
      <c r="FT90" s="212" t="s">
        <v>191</v>
      </c>
      <c r="FU90" s="212" t="s">
        <v>191</v>
      </c>
      <c r="FV90" s="212" t="s">
        <v>191</v>
      </c>
      <c r="FW90" s="212" t="s">
        <v>191</v>
      </c>
      <c r="FX90" s="212" t="s">
        <v>191</v>
      </c>
      <c r="FY90" s="212" t="s">
        <v>191</v>
      </c>
      <c r="FZ90" s="212" t="s">
        <v>191</v>
      </c>
      <c r="GA90" s="212" t="s">
        <v>191</v>
      </c>
      <c r="GB90" s="212" t="s">
        <v>191</v>
      </c>
      <c r="GC90" s="212" t="s">
        <v>191</v>
      </c>
      <c r="GD90" s="212" t="s">
        <v>191</v>
      </c>
    </row>
    <row r="91" spans="1:186">
      <c r="B91" s="458"/>
      <c r="C91" s="32" t="s">
        <v>256</v>
      </c>
      <c r="D91" s="32" t="s">
        <v>76</v>
      </c>
      <c r="E91" s="32" t="s">
        <v>68</v>
      </c>
      <c r="F91" s="32" t="s">
        <v>78</v>
      </c>
      <c r="G91" s="440" t="s">
        <v>191</v>
      </c>
      <c r="H91" s="440" t="s">
        <v>191</v>
      </c>
      <c r="I91" s="440" t="s">
        <v>191</v>
      </c>
      <c r="J91" s="440" t="s">
        <v>191</v>
      </c>
      <c r="K91" s="440" t="s">
        <v>191</v>
      </c>
      <c r="L91" s="440" t="s">
        <v>191</v>
      </c>
      <c r="M91" s="440" t="s">
        <v>191</v>
      </c>
      <c r="N91" s="440" t="s">
        <v>191</v>
      </c>
      <c r="O91" s="440" t="s">
        <v>191</v>
      </c>
      <c r="P91" s="440" t="s">
        <v>191</v>
      </c>
      <c r="Q91" s="440" t="s">
        <v>191</v>
      </c>
      <c r="R91" s="440" t="s">
        <v>191</v>
      </c>
      <c r="S91" s="440" t="s">
        <v>191</v>
      </c>
      <c r="T91" s="440" t="s">
        <v>191</v>
      </c>
      <c r="U91" s="440" t="s">
        <v>191</v>
      </c>
      <c r="V91" s="440" t="s">
        <v>191</v>
      </c>
      <c r="W91" s="440" t="s">
        <v>191</v>
      </c>
      <c r="X91" s="440" t="s">
        <v>191</v>
      </c>
      <c r="Y91" s="440" t="s">
        <v>191</v>
      </c>
      <c r="Z91" s="440" t="s">
        <v>191</v>
      </c>
      <c r="AA91" s="440" t="s">
        <v>191</v>
      </c>
      <c r="AB91" s="440" t="s">
        <v>191</v>
      </c>
      <c r="AC91" s="440" t="s">
        <v>191</v>
      </c>
      <c r="AD91" s="440" t="s">
        <v>191</v>
      </c>
      <c r="AE91" s="440" t="s">
        <v>191</v>
      </c>
      <c r="AF91" s="440" t="s">
        <v>191</v>
      </c>
      <c r="AG91" s="440" t="s">
        <v>191</v>
      </c>
      <c r="AH91" s="440" t="s">
        <v>191</v>
      </c>
      <c r="AI91" s="440" t="s">
        <v>191</v>
      </c>
      <c r="AJ91" s="440" t="s">
        <v>191</v>
      </c>
      <c r="AK91" s="440" t="s">
        <v>191</v>
      </c>
      <c r="AL91" s="440" t="s">
        <v>191</v>
      </c>
      <c r="AM91" s="440" t="s">
        <v>191</v>
      </c>
      <c r="AN91" s="440" t="s">
        <v>191</v>
      </c>
      <c r="AO91" s="440" t="s">
        <v>191</v>
      </c>
      <c r="AP91" s="440" t="s">
        <v>191</v>
      </c>
      <c r="AQ91" s="440" t="s">
        <v>191</v>
      </c>
      <c r="AR91" s="440" t="s">
        <v>191</v>
      </c>
      <c r="AS91" s="440" t="s">
        <v>191</v>
      </c>
      <c r="AT91" s="440" t="s">
        <v>191</v>
      </c>
      <c r="AU91" s="440" t="s">
        <v>191</v>
      </c>
      <c r="AV91" s="440" t="s">
        <v>191</v>
      </c>
      <c r="AW91" s="440" t="s">
        <v>191</v>
      </c>
      <c r="AX91" s="440" t="s">
        <v>191</v>
      </c>
      <c r="AY91" s="440" t="s">
        <v>191</v>
      </c>
      <c r="AZ91" s="440" t="s">
        <v>191</v>
      </c>
      <c r="BA91" s="440" t="s">
        <v>191</v>
      </c>
      <c r="BB91" s="440" t="s">
        <v>191</v>
      </c>
      <c r="BC91" s="440" t="s">
        <v>191</v>
      </c>
      <c r="BD91" s="440" t="s">
        <v>191</v>
      </c>
      <c r="BE91" s="440" t="s">
        <v>191</v>
      </c>
      <c r="BF91" s="440" t="s">
        <v>191</v>
      </c>
      <c r="BG91" s="212" t="s">
        <v>191</v>
      </c>
      <c r="BH91" s="212" t="s">
        <v>191</v>
      </c>
      <c r="BI91" s="212" t="s">
        <v>191</v>
      </c>
      <c r="BJ91" s="212" t="s">
        <v>191</v>
      </c>
      <c r="BK91" s="212" t="s">
        <v>191</v>
      </c>
      <c r="BL91" s="212" t="s">
        <v>191</v>
      </c>
      <c r="BM91" s="212" t="s">
        <v>191</v>
      </c>
      <c r="BN91" s="212" t="s">
        <v>191</v>
      </c>
      <c r="BO91" s="212" t="s">
        <v>191</v>
      </c>
      <c r="BP91" s="212" t="s">
        <v>191</v>
      </c>
      <c r="BQ91" s="212" t="s">
        <v>191</v>
      </c>
      <c r="BR91" s="212" t="s">
        <v>191</v>
      </c>
      <c r="BS91" s="212" t="s">
        <v>191</v>
      </c>
      <c r="BT91" s="212" t="s">
        <v>191</v>
      </c>
      <c r="BU91" s="212" t="s">
        <v>191</v>
      </c>
      <c r="BV91" s="212" t="s">
        <v>191</v>
      </c>
      <c r="BW91" s="212" t="s">
        <v>191</v>
      </c>
      <c r="BX91" s="212" t="s">
        <v>191</v>
      </c>
      <c r="BY91" s="212" t="s">
        <v>191</v>
      </c>
      <c r="BZ91" s="212" t="s">
        <v>191</v>
      </c>
      <c r="CA91" s="212" t="s">
        <v>191</v>
      </c>
      <c r="CB91" s="212" t="s">
        <v>191</v>
      </c>
      <c r="CC91" s="212" t="s">
        <v>191</v>
      </c>
      <c r="CD91" s="212" t="s">
        <v>191</v>
      </c>
      <c r="CE91" s="212" t="s">
        <v>191</v>
      </c>
      <c r="CF91" s="212" t="s">
        <v>191</v>
      </c>
      <c r="CG91" s="212" t="s">
        <v>191</v>
      </c>
      <c r="CH91" s="212" t="s">
        <v>191</v>
      </c>
      <c r="CI91" s="212" t="s">
        <v>191</v>
      </c>
      <c r="CJ91" s="212" t="s">
        <v>191</v>
      </c>
      <c r="CK91" s="212" t="s">
        <v>191</v>
      </c>
      <c r="CL91" s="212" t="s">
        <v>191</v>
      </c>
      <c r="CM91" s="212" t="s">
        <v>191</v>
      </c>
      <c r="CN91" s="212" t="s">
        <v>191</v>
      </c>
      <c r="CO91" s="212" t="s">
        <v>191</v>
      </c>
      <c r="CP91" s="212" t="s">
        <v>191</v>
      </c>
      <c r="CQ91" s="212" t="s">
        <v>191</v>
      </c>
      <c r="CR91" s="212" t="s">
        <v>191</v>
      </c>
      <c r="CS91" s="212" t="s">
        <v>191</v>
      </c>
      <c r="CT91" s="212" t="s">
        <v>191</v>
      </c>
      <c r="CU91" s="212" t="s">
        <v>191</v>
      </c>
      <c r="CV91" s="212" t="s">
        <v>191</v>
      </c>
      <c r="CW91" s="212" t="s">
        <v>191</v>
      </c>
      <c r="CX91" s="212" t="s">
        <v>191</v>
      </c>
      <c r="CY91" s="212" t="s">
        <v>191</v>
      </c>
      <c r="CZ91" s="212" t="s">
        <v>191</v>
      </c>
      <c r="DA91" s="212" t="s">
        <v>191</v>
      </c>
      <c r="DB91" s="212" t="s">
        <v>191</v>
      </c>
      <c r="DC91" s="212" t="s">
        <v>191</v>
      </c>
      <c r="DD91" s="212" t="s">
        <v>191</v>
      </c>
      <c r="DE91" s="212" t="s">
        <v>191</v>
      </c>
      <c r="DF91" s="212" t="s">
        <v>191</v>
      </c>
      <c r="DG91" s="212" t="s">
        <v>191</v>
      </c>
      <c r="DH91" s="212" t="s">
        <v>191</v>
      </c>
      <c r="DI91" s="212" t="s">
        <v>191</v>
      </c>
      <c r="DJ91" s="212" t="s">
        <v>191</v>
      </c>
      <c r="DK91" s="212" t="s">
        <v>191</v>
      </c>
      <c r="DL91" s="212" t="s">
        <v>191</v>
      </c>
      <c r="DM91" s="212" t="s">
        <v>191</v>
      </c>
      <c r="DN91" s="212" t="s">
        <v>191</v>
      </c>
      <c r="DO91" s="212" t="s">
        <v>191</v>
      </c>
      <c r="DP91" s="212" t="s">
        <v>191</v>
      </c>
      <c r="DQ91" s="212" t="s">
        <v>191</v>
      </c>
      <c r="DR91" s="212" t="s">
        <v>191</v>
      </c>
      <c r="DS91" s="212" t="s">
        <v>191</v>
      </c>
      <c r="DT91" s="212" t="s">
        <v>191</v>
      </c>
      <c r="DU91" s="212" t="s">
        <v>191</v>
      </c>
      <c r="DV91" s="212" t="s">
        <v>191</v>
      </c>
      <c r="DW91" s="212" t="s">
        <v>191</v>
      </c>
      <c r="DX91" s="212" t="s">
        <v>191</v>
      </c>
      <c r="DY91" s="212" t="s">
        <v>191</v>
      </c>
      <c r="DZ91" s="212" t="s">
        <v>191</v>
      </c>
      <c r="EA91" s="212" t="s">
        <v>191</v>
      </c>
      <c r="EB91" s="212" t="s">
        <v>191</v>
      </c>
      <c r="EC91" s="212" t="s">
        <v>191</v>
      </c>
      <c r="ED91" s="212" t="s">
        <v>191</v>
      </c>
      <c r="EE91" s="212" t="s">
        <v>191</v>
      </c>
      <c r="EF91" s="212" t="s">
        <v>191</v>
      </c>
      <c r="EG91" s="212" t="s">
        <v>191</v>
      </c>
      <c r="EH91" s="212" t="s">
        <v>191</v>
      </c>
      <c r="EI91" s="212" t="s">
        <v>191</v>
      </c>
      <c r="EJ91" s="212" t="s">
        <v>191</v>
      </c>
      <c r="EK91" s="212" t="s">
        <v>191</v>
      </c>
      <c r="EL91" s="212" t="s">
        <v>191</v>
      </c>
      <c r="EM91" s="212" t="s">
        <v>191</v>
      </c>
      <c r="EN91" s="212" t="s">
        <v>191</v>
      </c>
      <c r="EO91" s="212" t="s">
        <v>191</v>
      </c>
      <c r="EP91" s="212" t="s">
        <v>191</v>
      </c>
      <c r="EQ91" s="212" t="s">
        <v>191</v>
      </c>
      <c r="ER91" s="212" t="s">
        <v>191</v>
      </c>
      <c r="ES91" s="212" t="s">
        <v>191</v>
      </c>
      <c r="ET91" s="212" t="s">
        <v>191</v>
      </c>
      <c r="EU91" s="212" t="s">
        <v>191</v>
      </c>
      <c r="EV91" s="212" t="s">
        <v>191</v>
      </c>
      <c r="EW91" s="212" t="s">
        <v>191</v>
      </c>
      <c r="EX91" s="212" t="s">
        <v>191</v>
      </c>
      <c r="EY91" s="212" t="s">
        <v>191</v>
      </c>
      <c r="EZ91" s="212" t="s">
        <v>191</v>
      </c>
      <c r="FA91" s="212" t="s">
        <v>191</v>
      </c>
      <c r="FB91" s="212" t="s">
        <v>191</v>
      </c>
      <c r="FC91" s="212" t="s">
        <v>191</v>
      </c>
      <c r="FD91" s="212" t="s">
        <v>191</v>
      </c>
      <c r="FE91" s="212" t="s">
        <v>191</v>
      </c>
      <c r="FF91" s="212" t="s">
        <v>191</v>
      </c>
      <c r="FG91" s="212" t="s">
        <v>191</v>
      </c>
      <c r="FH91" s="212" t="s">
        <v>191</v>
      </c>
      <c r="FI91" s="212" t="s">
        <v>191</v>
      </c>
      <c r="FJ91" s="212" t="s">
        <v>191</v>
      </c>
      <c r="FK91" s="212" t="s">
        <v>191</v>
      </c>
      <c r="FL91" s="212" t="s">
        <v>191</v>
      </c>
      <c r="FM91" s="212" t="s">
        <v>191</v>
      </c>
      <c r="FN91" s="212" t="s">
        <v>191</v>
      </c>
      <c r="FO91" s="212" t="s">
        <v>191</v>
      </c>
      <c r="FP91" s="212" t="s">
        <v>191</v>
      </c>
      <c r="FQ91" s="212" t="s">
        <v>191</v>
      </c>
      <c r="FR91" s="212" t="s">
        <v>191</v>
      </c>
      <c r="FS91" s="212" t="s">
        <v>191</v>
      </c>
      <c r="FT91" s="212" t="s">
        <v>191</v>
      </c>
      <c r="FU91" s="212" t="s">
        <v>191</v>
      </c>
      <c r="FV91" s="212" t="s">
        <v>191</v>
      </c>
      <c r="FW91" s="212" t="s">
        <v>191</v>
      </c>
      <c r="FX91" s="212" t="s">
        <v>191</v>
      </c>
      <c r="FY91" s="212" t="s">
        <v>191</v>
      </c>
      <c r="FZ91" s="212" t="s">
        <v>191</v>
      </c>
      <c r="GA91" s="212" t="s">
        <v>191</v>
      </c>
      <c r="GB91" s="212" t="s">
        <v>191</v>
      </c>
      <c r="GC91" s="212" t="s">
        <v>191</v>
      </c>
      <c r="GD91" s="212" t="s">
        <v>191</v>
      </c>
    </row>
    <row r="92" spans="1:186">
      <c r="B92" s="458"/>
      <c r="C92" s="32" t="s">
        <v>256</v>
      </c>
      <c r="D92" s="32" t="s">
        <v>76</v>
      </c>
      <c r="E92" s="32" t="s">
        <v>68</v>
      </c>
      <c r="F92" s="32" t="s">
        <v>79</v>
      </c>
      <c r="G92" s="440" t="s">
        <v>191</v>
      </c>
      <c r="H92" s="440" t="s">
        <v>191</v>
      </c>
      <c r="I92" s="440" t="s">
        <v>191</v>
      </c>
      <c r="J92" s="440" t="s">
        <v>191</v>
      </c>
      <c r="K92" s="440" t="s">
        <v>191</v>
      </c>
      <c r="L92" s="440" t="s">
        <v>191</v>
      </c>
      <c r="M92" s="440" t="s">
        <v>191</v>
      </c>
      <c r="N92" s="440" t="s">
        <v>191</v>
      </c>
      <c r="O92" s="440" t="s">
        <v>191</v>
      </c>
      <c r="P92" s="440" t="s">
        <v>191</v>
      </c>
      <c r="Q92" s="440" t="s">
        <v>191</v>
      </c>
      <c r="R92" s="440" t="s">
        <v>191</v>
      </c>
      <c r="S92" s="440" t="s">
        <v>191</v>
      </c>
      <c r="T92" s="440" t="s">
        <v>191</v>
      </c>
      <c r="U92" s="440" t="s">
        <v>191</v>
      </c>
      <c r="V92" s="440" t="s">
        <v>191</v>
      </c>
      <c r="W92" s="440" t="s">
        <v>191</v>
      </c>
      <c r="X92" s="440" t="s">
        <v>191</v>
      </c>
      <c r="Y92" s="440" t="s">
        <v>191</v>
      </c>
      <c r="Z92" s="440" t="s">
        <v>191</v>
      </c>
      <c r="AA92" s="440" t="s">
        <v>191</v>
      </c>
      <c r="AB92" s="440" t="s">
        <v>191</v>
      </c>
      <c r="AC92" s="440" t="s">
        <v>191</v>
      </c>
      <c r="AD92" s="440" t="s">
        <v>191</v>
      </c>
      <c r="AE92" s="440" t="s">
        <v>191</v>
      </c>
      <c r="AF92" s="440" t="s">
        <v>191</v>
      </c>
      <c r="AG92" s="440" t="s">
        <v>191</v>
      </c>
      <c r="AH92" s="440" t="s">
        <v>191</v>
      </c>
      <c r="AI92" s="440" t="s">
        <v>191</v>
      </c>
      <c r="AJ92" s="440" t="s">
        <v>191</v>
      </c>
      <c r="AK92" s="440" t="s">
        <v>191</v>
      </c>
      <c r="AL92" s="440" t="s">
        <v>191</v>
      </c>
      <c r="AM92" s="440" t="s">
        <v>191</v>
      </c>
      <c r="AN92" s="440" t="s">
        <v>191</v>
      </c>
      <c r="AO92" s="440" t="s">
        <v>191</v>
      </c>
      <c r="AP92" s="440" t="s">
        <v>191</v>
      </c>
      <c r="AQ92" s="440" t="s">
        <v>191</v>
      </c>
      <c r="AR92" s="440" t="s">
        <v>191</v>
      </c>
      <c r="AS92" s="440" t="s">
        <v>191</v>
      </c>
      <c r="AT92" s="440" t="s">
        <v>191</v>
      </c>
      <c r="AU92" s="440" t="s">
        <v>191</v>
      </c>
      <c r="AV92" s="440" t="s">
        <v>191</v>
      </c>
      <c r="AW92" s="440" t="s">
        <v>191</v>
      </c>
      <c r="AX92" s="440" t="s">
        <v>191</v>
      </c>
      <c r="AY92" s="440" t="s">
        <v>191</v>
      </c>
      <c r="AZ92" s="440" t="s">
        <v>191</v>
      </c>
      <c r="BA92" s="440" t="s">
        <v>191</v>
      </c>
      <c r="BB92" s="440" t="s">
        <v>191</v>
      </c>
      <c r="BC92" s="440" t="s">
        <v>191</v>
      </c>
      <c r="BD92" s="440" t="s">
        <v>191</v>
      </c>
      <c r="BE92" s="440" t="s">
        <v>191</v>
      </c>
      <c r="BF92" s="440" t="s">
        <v>191</v>
      </c>
      <c r="BG92" s="212" t="s">
        <v>191</v>
      </c>
      <c r="BH92" s="212" t="s">
        <v>191</v>
      </c>
      <c r="BI92" s="212" t="s">
        <v>191</v>
      </c>
      <c r="BJ92" s="212" t="s">
        <v>191</v>
      </c>
      <c r="BK92" s="212" t="s">
        <v>191</v>
      </c>
      <c r="BL92" s="212" t="s">
        <v>191</v>
      </c>
      <c r="BM92" s="212" t="s">
        <v>191</v>
      </c>
      <c r="BN92" s="212" t="s">
        <v>191</v>
      </c>
      <c r="BO92" s="212" t="s">
        <v>191</v>
      </c>
      <c r="BP92" s="212" t="s">
        <v>191</v>
      </c>
      <c r="BQ92" s="212" t="s">
        <v>191</v>
      </c>
      <c r="BR92" s="212" t="s">
        <v>191</v>
      </c>
      <c r="BS92" s="212" t="s">
        <v>191</v>
      </c>
      <c r="BT92" s="212" t="s">
        <v>191</v>
      </c>
      <c r="BU92" s="212" t="s">
        <v>191</v>
      </c>
      <c r="BV92" s="212" t="s">
        <v>191</v>
      </c>
      <c r="BW92" s="212" t="s">
        <v>191</v>
      </c>
      <c r="BX92" s="212" t="s">
        <v>191</v>
      </c>
      <c r="BY92" s="212" t="s">
        <v>191</v>
      </c>
      <c r="BZ92" s="212" t="s">
        <v>191</v>
      </c>
      <c r="CA92" s="212" t="s">
        <v>191</v>
      </c>
      <c r="CB92" s="212" t="s">
        <v>191</v>
      </c>
      <c r="CC92" s="212" t="s">
        <v>191</v>
      </c>
      <c r="CD92" s="212" t="s">
        <v>191</v>
      </c>
      <c r="CE92" s="212" t="s">
        <v>191</v>
      </c>
      <c r="CF92" s="212" t="s">
        <v>191</v>
      </c>
      <c r="CG92" s="212" t="s">
        <v>191</v>
      </c>
      <c r="CH92" s="212" t="s">
        <v>191</v>
      </c>
      <c r="CI92" s="212" t="s">
        <v>191</v>
      </c>
      <c r="CJ92" s="212" t="s">
        <v>191</v>
      </c>
      <c r="CK92" s="212" t="s">
        <v>191</v>
      </c>
      <c r="CL92" s="212" t="s">
        <v>191</v>
      </c>
      <c r="CM92" s="212" t="s">
        <v>191</v>
      </c>
      <c r="CN92" s="212" t="s">
        <v>191</v>
      </c>
      <c r="CO92" s="212" t="s">
        <v>191</v>
      </c>
      <c r="CP92" s="212" t="s">
        <v>191</v>
      </c>
      <c r="CQ92" s="212" t="s">
        <v>191</v>
      </c>
      <c r="CR92" s="212" t="s">
        <v>191</v>
      </c>
      <c r="CS92" s="212" t="s">
        <v>191</v>
      </c>
      <c r="CT92" s="212" t="s">
        <v>191</v>
      </c>
      <c r="CU92" s="212" t="s">
        <v>191</v>
      </c>
      <c r="CV92" s="212" t="s">
        <v>191</v>
      </c>
      <c r="CW92" s="212" t="s">
        <v>191</v>
      </c>
      <c r="CX92" s="212" t="s">
        <v>191</v>
      </c>
      <c r="CY92" s="212" t="s">
        <v>191</v>
      </c>
      <c r="CZ92" s="212" t="s">
        <v>191</v>
      </c>
      <c r="DA92" s="212" t="s">
        <v>191</v>
      </c>
      <c r="DB92" s="212" t="s">
        <v>191</v>
      </c>
      <c r="DC92" s="212" t="s">
        <v>191</v>
      </c>
      <c r="DD92" s="212" t="s">
        <v>191</v>
      </c>
      <c r="DE92" s="212" t="s">
        <v>191</v>
      </c>
      <c r="DF92" s="212" t="s">
        <v>191</v>
      </c>
      <c r="DG92" s="212" t="s">
        <v>191</v>
      </c>
      <c r="DH92" s="212" t="s">
        <v>191</v>
      </c>
      <c r="DI92" s="212" t="s">
        <v>191</v>
      </c>
      <c r="DJ92" s="212" t="s">
        <v>191</v>
      </c>
      <c r="DK92" s="212" t="s">
        <v>191</v>
      </c>
      <c r="DL92" s="212" t="s">
        <v>191</v>
      </c>
      <c r="DM92" s="212" t="s">
        <v>191</v>
      </c>
      <c r="DN92" s="212" t="s">
        <v>191</v>
      </c>
      <c r="DO92" s="212" t="s">
        <v>191</v>
      </c>
      <c r="DP92" s="212" t="s">
        <v>191</v>
      </c>
      <c r="DQ92" s="212" t="s">
        <v>191</v>
      </c>
      <c r="DR92" s="212" t="s">
        <v>191</v>
      </c>
      <c r="DS92" s="212" t="s">
        <v>191</v>
      </c>
      <c r="DT92" s="212" t="s">
        <v>191</v>
      </c>
      <c r="DU92" s="212" t="s">
        <v>191</v>
      </c>
      <c r="DV92" s="212" t="s">
        <v>191</v>
      </c>
      <c r="DW92" s="212" t="s">
        <v>191</v>
      </c>
      <c r="DX92" s="212" t="s">
        <v>191</v>
      </c>
      <c r="DY92" s="212" t="s">
        <v>191</v>
      </c>
      <c r="DZ92" s="212" t="s">
        <v>191</v>
      </c>
      <c r="EA92" s="212" t="s">
        <v>191</v>
      </c>
      <c r="EB92" s="212" t="s">
        <v>191</v>
      </c>
      <c r="EC92" s="212" t="s">
        <v>191</v>
      </c>
      <c r="ED92" s="212" t="s">
        <v>191</v>
      </c>
      <c r="EE92" s="212" t="s">
        <v>191</v>
      </c>
      <c r="EF92" s="212" t="s">
        <v>191</v>
      </c>
      <c r="EG92" s="212" t="s">
        <v>191</v>
      </c>
      <c r="EH92" s="212" t="s">
        <v>191</v>
      </c>
      <c r="EI92" s="212" t="s">
        <v>191</v>
      </c>
      <c r="EJ92" s="212" t="s">
        <v>191</v>
      </c>
      <c r="EK92" s="212" t="s">
        <v>191</v>
      </c>
      <c r="EL92" s="212" t="s">
        <v>191</v>
      </c>
      <c r="EM92" s="212" t="s">
        <v>191</v>
      </c>
      <c r="EN92" s="212" t="s">
        <v>191</v>
      </c>
      <c r="EO92" s="212" t="s">
        <v>191</v>
      </c>
      <c r="EP92" s="212" t="s">
        <v>191</v>
      </c>
      <c r="EQ92" s="212" t="s">
        <v>191</v>
      </c>
      <c r="ER92" s="212" t="s">
        <v>191</v>
      </c>
      <c r="ES92" s="212" t="s">
        <v>191</v>
      </c>
      <c r="ET92" s="212" t="s">
        <v>191</v>
      </c>
      <c r="EU92" s="212" t="s">
        <v>191</v>
      </c>
      <c r="EV92" s="212" t="s">
        <v>191</v>
      </c>
      <c r="EW92" s="212" t="s">
        <v>191</v>
      </c>
      <c r="EX92" s="212" t="s">
        <v>191</v>
      </c>
      <c r="EY92" s="212" t="s">
        <v>191</v>
      </c>
      <c r="EZ92" s="212" t="s">
        <v>191</v>
      </c>
      <c r="FA92" s="212" t="s">
        <v>191</v>
      </c>
      <c r="FB92" s="212" t="s">
        <v>191</v>
      </c>
      <c r="FC92" s="212" t="s">
        <v>191</v>
      </c>
      <c r="FD92" s="212" t="s">
        <v>191</v>
      </c>
      <c r="FE92" s="212" t="s">
        <v>191</v>
      </c>
      <c r="FF92" s="212" t="s">
        <v>191</v>
      </c>
      <c r="FG92" s="212" t="s">
        <v>191</v>
      </c>
      <c r="FH92" s="212" t="s">
        <v>191</v>
      </c>
      <c r="FI92" s="212" t="s">
        <v>191</v>
      </c>
      <c r="FJ92" s="212" t="s">
        <v>191</v>
      </c>
      <c r="FK92" s="212" t="s">
        <v>191</v>
      </c>
      <c r="FL92" s="212" t="s">
        <v>191</v>
      </c>
      <c r="FM92" s="212" t="s">
        <v>191</v>
      </c>
      <c r="FN92" s="212" t="s">
        <v>191</v>
      </c>
      <c r="FO92" s="212" t="s">
        <v>191</v>
      </c>
      <c r="FP92" s="212" t="s">
        <v>191</v>
      </c>
      <c r="FQ92" s="212" t="s">
        <v>191</v>
      </c>
      <c r="FR92" s="212" t="s">
        <v>191</v>
      </c>
      <c r="FS92" s="212" t="s">
        <v>191</v>
      </c>
      <c r="FT92" s="212" t="s">
        <v>191</v>
      </c>
      <c r="FU92" s="212" t="s">
        <v>191</v>
      </c>
      <c r="FV92" s="212" t="s">
        <v>191</v>
      </c>
      <c r="FW92" s="212" t="s">
        <v>191</v>
      </c>
      <c r="FX92" s="212" t="s">
        <v>191</v>
      </c>
      <c r="FY92" s="212" t="s">
        <v>191</v>
      </c>
      <c r="FZ92" s="212" t="s">
        <v>191</v>
      </c>
      <c r="GA92" s="212" t="s">
        <v>191</v>
      </c>
      <c r="GB92" s="212" t="s">
        <v>191</v>
      </c>
      <c r="GC92" s="212" t="s">
        <v>191</v>
      </c>
      <c r="GD92" s="212" t="s">
        <v>191</v>
      </c>
    </row>
    <row r="93" spans="1:186">
      <c r="G93" s="212"/>
      <c r="H93" s="212"/>
      <c r="I93" s="212"/>
      <c r="J93" s="284"/>
      <c r="K93" s="285"/>
      <c r="L93" s="212"/>
      <c r="M93" s="212"/>
      <c r="N93" s="212"/>
      <c r="O93" s="212"/>
      <c r="P93" s="212"/>
      <c r="Q93" s="212"/>
      <c r="R93" s="212"/>
      <c r="S93" s="212"/>
      <c r="T93" s="212"/>
      <c r="U93" s="212"/>
      <c r="V93" s="212"/>
      <c r="W93" s="212"/>
      <c r="X93" s="212"/>
      <c r="Y93" s="212"/>
      <c r="Z93" s="212"/>
      <c r="AA93" s="212"/>
      <c r="AB93" s="212"/>
      <c r="AC93" s="212"/>
      <c r="AD93" s="212"/>
      <c r="AE93" s="212"/>
      <c r="AF93" s="212"/>
      <c r="AG93" s="212"/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  <c r="BI93" s="212"/>
      <c r="BJ93" s="212"/>
      <c r="BK93" s="212"/>
      <c r="BL93" s="212"/>
      <c r="BM93" s="212"/>
      <c r="BN93" s="212"/>
      <c r="BO93" s="212"/>
      <c r="BP93" s="212"/>
      <c r="BQ93" s="212"/>
      <c r="BR93" s="212"/>
      <c r="BS93" s="212"/>
      <c r="BT93" s="212"/>
      <c r="BU93" s="212"/>
      <c r="BV93" s="212"/>
      <c r="BW93" s="212"/>
      <c r="BX93" s="212"/>
      <c r="BY93" s="212"/>
      <c r="BZ93" s="212"/>
      <c r="CA93" s="212"/>
      <c r="CB93" s="212"/>
      <c r="CC93" s="212"/>
      <c r="CD93" s="212"/>
      <c r="CE93" s="212"/>
      <c r="CF93" s="212"/>
      <c r="CG93" s="212"/>
      <c r="CH93" s="212"/>
      <c r="CI93" s="212"/>
      <c r="CJ93" s="212"/>
      <c r="CK93" s="212"/>
      <c r="CL93" s="212"/>
      <c r="CM93" s="212"/>
      <c r="CN93" s="212"/>
      <c r="CO93" s="212"/>
      <c r="CP93" s="212"/>
      <c r="CQ93" s="212"/>
      <c r="CR93" s="212"/>
      <c r="CS93" s="212"/>
      <c r="CT93" s="212"/>
      <c r="CU93" s="212"/>
      <c r="CV93" s="212"/>
      <c r="CW93" s="212"/>
      <c r="CX93" s="212"/>
      <c r="CY93" s="212"/>
      <c r="CZ93" s="212"/>
      <c r="DA93" s="212"/>
      <c r="DB93" s="212"/>
      <c r="DC93" s="212"/>
      <c r="DD93" s="212"/>
      <c r="DE93" s="212"/>
      <c r="DF93" s="212"/>
      <c r="DG93" s="212"/>
      <c r="DH93" s="212"/>
      <c r="DI93" s="212"/>
      <c r="DJ93" s="212"/>
      <c r="DK93" s="212"/>
      <c r="DL93" s="212"/>
      <c r="DM93" s="212"/>
      <c r="DN93" s="212"/>
      <c r="DO93" s="212"/>
      <c r="DP93" s="212"/>
      <c r="DQ93" s="212"/>
      <c r="DR93" s="212"/>
      <c r="DS93" s="212"/>
      <c r="DT93" s="212"/>
      <c r="DU93" s="212"/>
      <c r="DV93" s="212"/>
      <c r="DW93" s="212"/>
      <c r="DX93" s="212"/>
      <c r="DY93" s="212"/>
      <c r="DZ93" s="212"/>
      <c r="EA93" s="212"/>
      <c r="EB93" s="212"/>
      <c r="EC93" s="212"/>
      <c r="ED93" s="212"/>
      <c r="EE93" s="212"/>
      <c r="EF93" s="212"/>
      <c r="EG93" s="212"/>
      <c r="EH93" s="212"/>
      <c r="EI93" s="212"/>
      <c r="EJ93" s="212"/>
      <c r="EK93" s="212"/>
      <c r="EL93" s="212"/>
      <c r="EM93" s="212"/>
      <c r="EN93" s="212"/>
      <c r="EO93" s="212"/>
      <c r="EP93" s="212"/>
      <c r="EQ93" s="212"/>
      <c r="ER93" s="212"/>
      <c r="ES93" s="212"/>
      <c r="ET93" s="212"/>
      <c r="EU93" s="212"/>
      <c r="EV93" s="212"/>
      <c r="EW93" s="212"/>
      <c r="EX93" s="212"/>
      <c r="EY93" s="212"/>
      <c r="EZ93" s="212"/>
      <c r="FA93" s="212"/>
      <c r="FB93" s="212"/>
      <c r="FC93" s="212"/>
      <c r="FD93" s="212"/>
      <c r="FE93" s="212"/>
      <c r="FF93" s="212"/>
      <c r="FG93" s="212"/>
      <c r="FH93" s="212"/>
      <c r="FI93" s="212"/>
      <c r="FJ93" s="212"/>
      <c r="FK93" s="212"/>
      <c r="FL93" s="212"/>
      <c r="FM93" s="212"/>
      <c r="FN93" s="212"/>
      <c r="FO93" s="212"/>
      <c r="FP93" s="212"/>
      <c r="FQ93" s="212"/>
      <c r="FR93" s="212"/>
      <c r="FS93" s="212"/>
      <c r="FT93" s="212"/>
      <c r="FU93" s="212"/>
      <c r="FV93" s="212"/>
      <c r="FW93" s="212"/>
      <c r="FX93" s="212"/>
      <c r="FY93" s="212"/>
      <c r="FZ93" s="212"/>
      <c r="GA93" s="212"/>
      <c r="GB93" s="212"/>
      <c r="GC93" s="212"/>
      <c r="GD93" s="212"/>
    </row>
    <row r="94" spans="1:186">
      <c r="C94" s="32" t="s">
        <v>257</v>
      </c>
      <c r="D94" s="32" t="s">
        <v>76</v>
      </c>
      <c r="E94" s="32" t="s">
        <v>68</v>
      </c>
      <c r="F94" s="32" t="s">
        <v>77</v>
      </c>
      <c r="G94" s="212" t="s">
        <v>191</v>
      </c>
      <c r="H94" s="212" t="s">
        <v>191</v>
      </c>
      <c r="I94" s="212" t="s">
        <v>191</v>
      </c>
      <c r="J94" s="212" t="s">
        <v>191</v>
      </c>
      <c r="K94" s="212" t="s">
        <v>191</v>
      </c>
      <c r="L94" s="212" t="s">
        <v>191</v>
      </c>
      <c r="M94" s="212" t="s">
        <v>191</v>
      </c>
      <c r="N94" s="212" t="s">
        <v>191</v>
      </c>
      <c r="O94" s="212" t="s">
        <v>191</v>
      </c>
      <c r="P94" s="212" t="s">
        <v>191</v>
      </c>
      <c r="Q94" s="212" t="s">
        <v>191</v>
      </c>
      <c r="R94" s="212" t="s">
        <v>191</v>
      </c>
      <c r="S94" s="212" t="s">
        <v>191</v>
      </c>
      <c r="T94" s="212" t="s">
        <v>191</v>
      </c>
      <c r="U94" s="212" t="s">
        <v>191</v>
      </c>
      <c r="V94" s="212" t="s">
        <v>191</v>
      </c>
      <c r="W94" s="212" t="s">
        <v>191</v>
      </c>
      <c r="X94" s="212" t="s">
        <v>191</v>
      </c>
      <c r="Y94" s="212" t="s">
        <v>191</v>
      </c>
      <c r="Z94" s="212" t="s">
        <v>191</v>
      </c>
      <c r="AA94" s="212" t="s">
        <v>191</v>
      </c>
      <c r="AB94" s="212" t="s">
        <v>191</v>
      </c>
      <c r="AC94" s="212" t="s">
        <v>191</v>
      </c>
      <c r="AD94" s="212" t="s">
        <v>191</v>
      </c>
      <c r="AE94" s="212" t="s">
        <v>191</v>
      </c>
      <c r="AF94" s="212" t="s">
        <v>191</v>
      </c>
      <c r="AG94" s="212" t="s">
        <v>191</v>
      </c>
      <c r="AH94" s="212" t="s">
        <v>191</v>
      </c>
      <c r="AI94" s="212" t="s">
        <v>191</v>
      </c>
      <c r="AJ94" s="212" t="s">
        <v>191</v>
      </c>
      <c r="AK94" s="212" t="s">
        <v>191</v>
      </c>
      <c r="AL94" s="212" t="s">
        <v>191</v>
      </c>
      <c r="AM94" s="212" t="s">
        <v>191</v>
      </c>
      <c r="AN94" s="212" t="s">
        <v>191</v>
      </c>
      <c r="AO94" s="212" t="s">
        <v>191</v>
      </c>
      <c r="AP94" s="212" t="s">
        <v>191</v>
      </c>
      <c r="AQ94" s="212" t="s">
        <v>191</v>
      </c>
      <c r="AR94" s="212" t="s">
        <v>191</v>
      </c>
      <c r="AS94" s="212" t="s">
        <v>191</v>
      </c>
      <c r="AT94" s="212" t="s">
        <v>191</v>
      </c>
      <c r="AU94" s="212" t="s">
        <v>191</v>
      </c>
      <c r="AV94" s="212" t="s">
        <v>191</v>
      </c>
      <c r="AW94" s="212" t="s">
        <v>191</v>
      </c>
      <c r="AX94" s="212" t="s">
        <v>191</v>
      </c>
      <c r="AY94" s="212" t="s">
        <v>191</v>
      </c>
      <c r="AZ94" s="212" t="s">
        <v>191</v>
      </c>
      <c r="BA94" s="212" t="s">
        <v>191</v>
      </c>
      <c r="BB94" s="212" t="s">
        <v>191</v>
      </c>
      <c r="BC94" s="212" t="s">
        <v>191</v>
      </c>
      <c r="BD94" s="212" t="s">
        <v>191</v>
      </c>
      <c r="BE94" s="212" t="s">
        <v>191</v>
      </c>
      <c r="BF94" s="212" t="s">
        <v>191</v>
      </c>
      <c r="BG94" s="212" t="s">
        <v>191</v>
      </c>
      <c r="BH94" s="212" t="s">
        <v>191</v>
      </c>
      <c r="BI94" s="212" t="s">
        <v>191</v>
      </c>
      <c r="BJ94" s="212" t="s">
        <v>191</v>
      </c>
      <c r="BK94" s="212" t="s">
        <v>191</v>
      </c>
      <c r="BL94" s="212" t="s">
        <v>191</v>
      </c>
      <c r="BM94" s="212" t="s">
        <v>191</v>
      </c>
      <c r="BN94" s="212" t="s">
        <v>191</v>
      </c>
      <c r="BO94" s="212" t="s">
        <v>191</v>
      </c>
      <c r="BP94" s="212" t="s">
        <v>191</v>
      </c>
      <c r="BQ94" s="212" t="s">
        <v>191</v>
      </c>
      <c r="BR94" s="212" t="s">
        <v>191</v>
      </c>
      <c r="BS94" s="212" t="s">
        <v>191</v>
      </c>
      <c r="BT94" s="212" t="s">
        <v>191</v>
      </c>
      <c r="BU94" s="212" t="s">
        <v>191</v>
      </c>
      <c r="BV94" s="212" t="s">
        <v>191</v>
      </c>
      <c r="BW94" s="212" t="s">
        <v>191</v>
      </c>
      <c r="BX94" s="212" t="s">
        <v>191</v>
      </c>
      <c r="BY94" s="212" t="s">
        <v>191</v>
      </c>
      <c r="BZ94" s="212" t="s">
        <v>191</v>
      </c>
      <c r="CA94" s="212" t="s">
        <v>191</v>
      </c>
      <c r="CB94" s="212" t="s">
        <v>191</v>
      </c>
      <c r="CC94" s="212" t="s">
        <v>191</v>
      </c>
      <c r="CD94" s="212" t="s">
        <v>191</v>
      </c>
      <c r="CE94" s="212" t="s">
        <v>191</v>
      </c>
      <c r="CF94" s="212" t="s">
        <v>191</v>
      </c>
      <c r="CG94" s="212" t="s">
        <v>191</v>
      </c>
      <c r="CH94" s="212" t="s">
        <v>191</v>
      </c>
      <c r="CI94" s="212" t="s">
        <v>191</v>
      </c>
      <c r="CJ94" s="212" t="s">
        <v>191</v>
      </c>
      <c r="CK94" s="212" t="s">
        <v>191</v>
      </c>
      <c r="CL94" s="212" t="s">
        <v>191</v>
      </c>
      <c r="CM94" s="212" t="s">
        <v>191</v>
      </c>
      <c r="CN94" s="212" t="s">
        <v>191</v>
      </c>
      <c r="CO94" s="212" t="s">
        <v>191</v>
      </c>
      <c r="CP94" s="212" t="s">
        <v>191</v>
      </c>
      <c r="CQ94" s="212" t="s">
        <v>191</v>
      </c>
      <c r="CR94" s="212" t="s">
        <v>191</v>
      </c>
      <c r="CS94" s="212" t="s">
        <v>191</v>
      </c>
      <c r="CT94" s="212" t="s">
        <v>191</v>
      </c>
      <c r="CU94" s="212" t="s">
        <v>191</v>
      </c>
      <c r="CV94" s="212" t="s">
        <v>191</v>
      </c>
      <c r="CW94" s="212" t="s">
        <v>191</v>
      </c>
      <c r="CX94" s="212" t="s">
        <v>191</v>
      </c>
      <c r="CY94" s="212" t="s">
        <v>191</v>
      </c>
      <c r="CZ94" s="212" t="s">
        <v>191</v>
      </c>
      <c r="DA94" s="212" t="s">
        <v>191</v>
      </c>
      <c r="DB94" s="212" t="s">
        <v>191</v>
      </c>
      <c r="DC94" s="212" t="s">
        <v>191</v>
      </c>
      <c r="DD94" s="212" t="s">
        <v>191</v>
      </c>
      <c r="DE94" s="212" t="s">
        <v>191</v>
      </c>
      <c r="DF94" s="212" t="s">
        <v>191</v>
      </c>
      <c r="DG94" s="212" t="s">
        <v>191</v>
      </c>
      <c r="DH94" s="212" t="s">
        <v>191</v>
      </c>
      <c r="DI94" s="212" t="s">
        <v>191</v>
      </c>
      <c r="DJ94" s="212" t="s">
        <v>191</v>
      </c>
      <c r="DK94" s="212" t="s">
        <v>191</v>
      </c>
      <c r="DL94" s="212" t="s">
        <v>191</v>
      </c>
      <c r="DM94" s="212" t="s">
        <v>191</v>
      </c>
      <c r="DN94" s="212" t="s">
        <v>191</v>
      </c>
      <c r="DO94" s="212" t="s">
        <v>191</v>
      </c>
      <c r="DP94" s="212" t="s">
        <v>191</v>
      </c>
      <c r="DQ94" s="212" t="s">
        <v>191</v>
      </c>
      <c r="DR94" s="212" t="s">
        <v>191</v>
      </c>
      <c r="DS94" s="212" t="s">
        <v>191</v>
      </c>
      <c r="DT94" s="212" t="s">
        <v>191</v>
      </c>
      <c r="DU94" s="212" t="s">
        <v>191</v>
      </c>
      <c r="DV94" s="212" t="s">
        <v>191</v>
      </c>
      <c r="DW94" s="212" t="s">
        <v>191</v>
      </c>
      <c r="DX94" s="212" t="s">
        <v>191</v>
      </c>
      <c r="DY94" s="212" t="s">
        <v>191</v>
      </c>
      <c r="DZ94" s="212" t="s">
        <v>191</v>
      </c>
      <c r="EA94" s="212" t="s">
        <v>191</v>
      </c>
      <c r="EB94" s="212" t="s">
        <v>191</v>
      </c>
      <c r="EC94" s="212" t="s">
        <v>191</v>
      </c>
      <c r="ED94" s="212" t="s">
        <v>191</v>
      </c>
      <c r="EE94" s="212" t="s">
        <v>191</v>
      </c>
      <c r="EF94" s="212" t="s">
        <v>191</v>
      </c>
      <c r="EG94" s="212" t="s">
        <v>191</v>
      </c>
      <c r="EH94" s="212" t="s">
        <v>191</v>
      </c>
      <c r="EI94" s="212" t="s">
        <v>191</v>
      </c>
      <c r="EJ94" s="212" t="s">
        <v>191</v>
      </c>
      <c r="EK94" s="212" t="s">
        <v>191</v>
      </c>
      <c r="EL94" s="212" t="s">
        <v>191</v>
      </c>
      <c r="EM94" s="212" t="s">
        <v>191</v>
      </c>
      <c r="EN94" s="212" t="s">
        <v>191</v>
      </c>
      <c r="EO94" s="212" t="s">
        <v>191</v>
      </c>
      <c r="EP94" s="212" t="s">
        <v>191</v>
      </c>
      <c r="EQ94" s="212" t="s">
        <v>191</v>
      </c>
      <c r="ER94" s="212" t="s">
        <v>191</v>
      </c>
      <c r="ES94" s="212" t="s">
        <v>191</v>
      </c>
      <c r="ET94" s="212" t="s">
        <v>191</v>
      </c>
      <c r="EU94" s="212" t="s">
        <v>191</v>
      </c>
      <c r="EV94" s="212" t="s">
        <v>191</v>
      </c>
      <c r="EW94" s="212" t="s">
        <v>191</v>
      </c>
      <c r="EX94" s="212" t="s">
        <v>191</v>
      </c>
      <c r="EY94" s="212" t="s">
        <v>191</v>
      </c>
      <c r="EZ94" s="212" t="s">
        <v>191</v>
      </c>
      <c r="FA94" s="212" t="s">
        <v>191</v>
      </c>
      <c r="FB94" s="212" t="s">
        <v>191</v>
      </c>
      <c r="FC94" s="212" t="s">
        <v>191</v>
      </c>
      <c r="FD94" s="212" t="s">
        <v>191</v>
      </c>
      <c r="FE94" s="212" t="s">
        <v>191</v>
      </c>
      <c r="FF94" s="212" t="s">
        <v>191</v>
      </c>
      <c r="FG94" s="212" t="s">
        <v>191</v>
      </c>
      <c r="FH94" s="212" t="s">
        <v>191</v>
      </c>
      <c r="FI94" s="212" t="s">
        <v>191</v>
      </c>
      <c r="FJ94" s="212" t="s">
        <v>191</v>
      </c>
      <c r="FK94" s="212" t="s">
        <v>191</v>
      </c>
      <c r="FL94" s="212" t="s">
        <v>191</v>
      </c>
      <c r="FM94" s="212" t="s">
        <v>191</v>
      </c>
      <c r="FN94" s="212" t="s">
        <v>191</v>
      </c>
      <c r="FO94" s="212" t="s">
        <v>191</v>
      </c>
      <c r="FP94" s="212" t="s">
        <v>191</v>
      </c>
      <c r="FQ94" s="212" t="s">
        <v>191</v>
      </c>
      <c r="FR94" s="212" t="s">
        <v>191</v>
      </c>
      <c r="FS94" s="212" t="s">
        <v>191</v>
      </c>
      <c r="FT94" s="212" t="s">
        <v>191</v>
      </c>
      <c r="FU94" s="212" t="s">
        <v>191</v>
      </c>
      <c r="FV94" s="212" t="s">
        <v>191</v>
      </c>
      <c r="FW94" s="212" t="s">
        <v>191</v>
      </c>
      <c r="FX94" s="212" t="s">
        <v>191</v>
      </c>
      <c r="FY94" s="212" t="s">
        <v>191</v>
      </c>
      <c r="FZ94" s="212" t="s">
        <v>191</v>
      </c>
      <c r="GA94" s="212" t="s">
        <v>191</v>
      </c>
      <c r="GB94" s="212" t="s">
        <v>191</v>
      </c>
      <c r="GC94" s="212" t="s">
        <v>191</v>
      </c>
      <c r="GD94" s="212" t="s">
        <v>191</v>
      </c>
    </row>
    <row r="95" spans="1:186">
      <c r="C95" s="32" t="s">
        <v>257</v>
      </c>
      <c r="D95" s="32" t="s">
        <v>76</v>
      </c>
      <c r="E95" s="32" t="s">
        <v>68</v>
      </c>
      <c r="F95" s="32" t="s">
        <v>78</v>
      </c>
      <c r="G95" s="212" t="s">
        <v>191</v>
      </c>
      <c r="H95" s="212" t="s">
        <v>191</v>
      </c>
      <c r="I95" s="212" t="s">
        <v>191</v>
      </c>
      <c r="J95" s="212" t="s">
        <v>191</v>
      </c>
      <c r="K95" s="212" t="s">
        <v>191</v>
      </c>
      <c r="L95" s="212" t="s">
        <v>191</v>
      </c>
      <c r="M95" s="212" t="s">
        <v>191</v>
      </c>
      <c r="N95" s="212" t="s">
        <v>191</v>
      </c>
      <c r="O95" s="212" t="s">
        <v>191</v>
      </c>
      <c r="P95" s="212" t="s">
        <v>191</v>
      </c>
      <c r="Q95" s="212" t="s">
        <v>191</v>
      </c>
      <c r="R95" s="212" t="s">
        <v>191</v>
      </c>
      <c r="S95" s="212" t="s">
        <v>191</v>
      </c>
      <c r="T95" s="212" t="s">
        <v>191</v>
      </c>
      <c r="U95" s="212" t="s">
        <v>191</v>
      </c>
      <c r="V95" s="212" t="s">
        <v>191</v>
      </c>
      <c r="W95" s="212" t="s">
        <v>191</v>
      </c>
      <c r="X95" s="212" t="s">
        <v>191</v>
      </c>
      <c r="Y95" s="212" t="s">
        <v>191</v>
      </c>
      <c r="Z95" s="212" t="s">
        <v>191</v>
      </c>
      <c r="AA95" s="212" t="s">
        <v>191</v>
      </c>
      <c r="AB95" s="212" t="s">
        <v>191</v>
      </c>
      <c r="AC95" s="212" t="s">
        <v>191</v>
      </c>
      <c r="AD95" s="212" t="s">
        <v>191</v>
      </c>
      <c r="AE95" s="212" t="s">
        <v>191</v>
      </c>
      <c r="AF95" s="212" t="s">
        <v>191</v>
      </c>
      <c r="AG95" s="212" t="s">
        <v>191</v>
      </c>
      <c r="AH95" s="212" t="s">
        <v>191</v>
      </c>
      <c r="AI95" s="212" t="s">
        <v>191</v>
      </c>
      <c r="AJ95" s="212" t="s">
        <v>191</v>
      </c>
      <c r="AK95" s="212" t="s">
        <v>191</v>
      </c>
      <c r="AL95" s="212" t="s">
        <v>191</v>
      </c>
      <c r="AM95" s="212" t="s">
        <v>191</v>
      </c>
      <c r="AN95" s="212" t="s">
        <v>191</v>
      </c>
      <c r="AO95" s="212" t="s">
        <v>191</v>
      </c>
      <c r="AP95" s="212" t="s">
        <v>191</v>
      </c>
      <c r="AQ95" s="212" t="s">
        <v>191</v>
      </c>
      <c r="AR95" s="212" t="s">
        <v>191</v>
      </c>
      <c r="AS95" s="212" t="s">
        <v>191</v>
      </c>
      <c r="AT95" s="212" t="s">
        <v>191</v>
      </c>
      <c r="AU95" s="212" t="s">
        <v>191</v>
      </c>
      <c r="AV95" s="212" t="s">
        <v>191</v>
      </c>
      <c r="AW95" s="212" t="s">
        <v>191</v>
      </c>
      <c r="AX95" s="212" t="s">
        <v>191</v>
      </c>
      <c r="AY95" s="212" t="s">
        <v>191</v>
      </c>
      <c r="AZ95" s="212" t="s">
        <v>191</v>
      </c>
      <c r="BA95" s="212" t="s">
        <v>191</v>
      </c>
      <c r="BB95" s="212" t="s">
        <v>191</v>
      </c>
      <c r="BC95" s="212" t="s">
        <v>191</v>
      </c>
      <c r="BD95" s="212" t="s">
        <v>191</v>
      </c>
      <c r="BE95" s="212" t="s">
        <v>191</v>
      </c>
      <c r="BF95" s="212" t="s">
        <v>191</v>
      </c>
      <c r="BG95" s="212" t="s">
        <v>191</v>
      </c>
      <c r="BH95" s="212" t="s">
        <v>191</v>
      </c>
      <c r="BI95" s="212" t="s">
        <v>191</v>
      </c>
      <c r="BJ95" s="212" t="s">
        <v>191</v>
      </c>
      <c r="BK95" s="212" t="s">
        <v>191</v>
      </c>
      <c r="BL95" s="212" t="s">
        <v>191</v>
      </c>
      <c r="BM95" s="212" t="s">
        <v>191</v>
      </c>
      <c r="BN95" s="212" t="s">
        <v>191</v>
      </c>
      <c r="BO95" s="212" t="s">
        <v>191</v>
      </c>
      <c r="BP95" s="212" t="s">
        <v>191</v>
      </c>
      <c r="BQ95" s="212" t="s">
        <v>191</v>
      </c>
      <c r="BR95" s="212" t="s">
        <v>191</v>
      </c>
      <c r="BS95" s="212" t="s">
        <v>191</v>
      </c>
      <c r="BT95" s="212" t="s">
        <v>191</v>
      </c>
      <c r="BU95" s="212" t="s">
        <v>191</v>
      </c>
      <c r="BV95" s="212" t="s">
        <v>191</v>
      </c>
      <c r="BW95" s="212" t="s">
        <v>191</v>
      </c>
      <c r="BX95" s="212" t="s">
        <v>191</v>
      </c>
      <c r="BY95" s="212" t="s">
        <v>191</v>
      </c>
      <c r="BZ95" s="212" t="s">
        <v>191</v>
      </c>
      <c r="CA95" s="212" t="s">
        <v>191</v>
      </c>
      <c r="CB95" s="212" t="s">
        <v>191</v>
      </c>
      <c r="CC95" s="212" t="s">
        <v>191</v>
      </c>
      <c r="CD95" s="212" t="s">
        <v>191</v>
      </c>
      <c r="CE95" s="212" t="s">
        <v>191</v>
      </c>
      <c r="CF95" s="212" t="s">
        <v>191</v>
      </c>
      <c r="CG95" s="212" t="s">
        <v>191</v>
      </c>
      <c r="CH95" s="212" t="s">
        <v>191</v>
      </c>
      <c r="CI95" s="212" t="s">
        <v>191</v>
      </c>
      <c r="CJ95" s="212" t="s">
        <v>191</v>
      </c>
      <c r="CK95" s="212" t="s">
        <v>191</v>
      </c>
      <c r="CL95" s="212" t="s">
        <v>191</v>
      </c>
      <c r="CM95" s="212" t="s">
        <v>191</v>
      </c>
      <c r="CN95" s="212" t="s">
        <v>191</v>
      </c>
      <c r="CO95" s="212" t="s">
        <v>191</v>
      </c>
      <c r="CP95" s="212" t="s">
        <v>191</v>
      </c>
      <c r="CQ95" s="212" t="s">
        <v>191</v>
      </c>
      <c r="CR95" s="212" t="s">
        <v>191</v>
      </c>
      <c r="CS95" s="212" t="s">
        <v>191</v>
      </c>
      <c r="CT95" s="212" t="s">
        <v>191</v>
      </c>
      <c r="CU95" s="212" t="s">
        <v>191</v>
      </c>
      <c r="CV95" s="212" t="s">
        <v>191</v>
      </c>
      <c r="CW95" s="212" t="s">
        <v>191</v>
      </c>
      <c r="CX95" s="212" t="s">
        <v>191</v>
      </c>
      <c r="CY95" s="212" t="s">
        <v>191</v>
      </c>
      <c r="CZ95" s="212" t="s">
        <v>191</v>
      </c>
      <c r="DA95" s="212" t="s">
        <v>191</v>
      </c>
      <c r="DB95" s="212" t="s">
        <v>191</v>
      </c>
      <c r="DC95" s="212" t="s">
        <v>191</v>
      </c>
      <c r="DD95" s="212" t="s">
        <v>191</v>
      </c>
      <c r="DE95" s="212" t="s">
        <v>191</v>
      </c>
      <c r="DF95" s="212" t="s">
        <v>191</v>
      </c>
      <c r="DG95" s="212" t="s">
        <v>191</v>
      </c>
      <c r="DH95" s="212" t="s">
        <v>191</v>
      </c>
      <c r="DI95" s="212" t="s">
        <v>191</v>
      </c>
      <c r="DJ95" s="212" t="s">
        <v>191</v>
      </c>
      <c r="DK95" s="212" t="s">
        <v>191</v>
      </c>
      <c r="DL95" s="212" t="s">
        <v>191</v>
      </c>
      <c r="DM95" s="212" t="s">
        <v>191</v>
      </c>
      <c r="DN95" s="212" t="s">
        <v>191</v>
      </c>
      <c r="DO95" s="212" t="s">
        <v>191</v>
      </c>
      <c r="DP95" s="212" t="s">
        <v>191</v>
      </c>
      <c r="DQ95" s="212" t="s">
        <v>191</v>
      </c>
      <c r="DR95" s="212" t="s">
        <v>191</v>
      </c>
      <c r="DS95" s="212" t="s">
        <v>191</v>
      </c>
      <c r="DT95" s="212" t="s">
        <v>191</v>
      </c>
      <c r="DU95" s="212" t="s">
        <v>191</v>
      </c>
      <c r="DV95" s="212" t="s">
        <v>191</v>
      </c>
      <c r="DW95" s="212" t="s">
        <v>191</v>
      </c>
      <c r="DX95" s="212" t="s">
        <v>191</v>
      </c>
      <c r="DY95" s="212" t="s">
        <v>191</v>
      </c>
      <c r="DZ95" s="212" t="s">
        <v>191</v>
      </c>
      <c r="EA95" s="212" t="s">
        <v>191</v>
      </c>
      <c r="EB95" s="212" t="s">
        <v>191</v>
      </c>
      <c r="EC95" s="212" t="s">
        <v>191</v>
      </c>
      <c r="ED95" s="212" t="s">
        <v>191</v>
      </c>
      <c r="EE95" s="212" t="s">
        <v>191</v>
      </c>
      <c r="EF95" s="212" t="s">
        <v>191</v>
      </c>
      <c r="EG95" s="212" t="s">
        <v>191</v>
      </c>
      <c r="EH95" s="212" t="s">
        <v>191</v>
      </c>
      <c r="EI95" s="212" t="s">
        <v>191</v>
      </c>
      <c r="EJ95" s="212" t="s">
        <v>191</v>
      </c>
      <c r="EK95" s="212" t="s">
        <v>191</v>
      </c>
      <c r="EL95" s="212" t="s">
        <v>191</v>
      </c>
      <c r="EM95" s="212" t="s">
        <v>191</v>
      </c>
      <c r="EN95" s="212" t="s">
        <v>191</v>
      </c>
      <c r="EO95" s="212" t="s">
        <v>191</v>
      </c>
      <c r="EP95" s="212" t="s">
        <v>191</v>
      </c>
      <c r="EQ95" s="212" t="s">
        <v>191</v>
      </c>
      <c r="ER95" s="212" t="s">
        <v>191</v>
      </c>
      <c r="ES95" s="212" t="s">
        <v>191</v>
      </c>
      <c r="ET95" s="212" t="s">
        <v>191</v>
      </c>
      <c r="EU95" s="212" t="s">
        <v>191</v>
      </c>
      <c r="EV95" s="212" t="s">
        <v>191</v>
      </c>
      <c r="EW95" s="212" t="s">
        <v>191</v>
      </c>
      <c r="EX95" s="212" t="s">
        <v>191</v>
      </c>
      <c r="EY95" s="212" t="s">
        <v>191</v>
      </c>
      <c r="EZ95" s="212" t="s">
        <v>191</v>
      </c>
      <c r="FA95" s="212" t="s">
        <v>191</v>
      </c>
      <c r="FB95" s="212" t="s">
        <v>191</v>
      </c>
      <c r="FC95" s="212" t="s">
        <v>191</v>
      </c>
      <c r="FD95" s="212" t="s">
        <v>191</v>
      </c>
      <c r="FE95" s="212" t="s">
        <v>191</v>
      </c>
      <c r="FF95" s="212" t="s">
        <v>191</v>
      </c>
      <c r="FG95" s="212" t="s">
        <v>191</v>
      </c>
      <c r="FH95" s="212" t="s">
        <v>191</v>
      </c>
      <c r="FI95" s="212" t="s">
        <v>191</v>
      </c>
      <c r="FJ95" s="212" t="s">
        <v>191</v>
      </c>
      <c r="FK95" s="212" t="s">
        <v>191</v>
      </c>
      <c r="FL95" s="212" t="s">
        <v>191</v>
      </c>
      <c r="FM95" s="212" t="s">
        <v>191</v>
      </c>
      <c r="FN95" s="212" t="s">
        <v>191</v>
      </c>
      <c r="FO95" s="212" t="s">
        <v>191</v>
      </c>
      <c r="FP95" s="212" t="s">
        <v>191</v>
      </c>
      <c r="FQ95" s="212" t="s">
        <v>191</v>
      </c>
      <c r="FR95" s="212" t="s">
        <v>191</v>
      </c>
      <c r="FS95" s="212" t="s">
        <v>191</v>
      </c>
      <c r="FT95" s="212" t="s">
        <v>191</v>
      </c>
      <c r="FU95" s="212" t="s">
        <v>191</v>
      </c>
      <c r="FV95" s="212" t="s">
        <v>191</v>
      </c>
      <c r="FW95" s="212" t="s">
        <v>191</v>
      </c>
      <c r="FX95" s="212" t="s">
        <v>191</v>
      </c>
      <c r="FY95" s="212" t="s">
        <v>191</v>
      </c>
      <c r="FZ95" s="212" t="s">
        <v>191</v>
      </c>
      <c r="GA95" s="212" t="s">
        <v>191</v>
      </c>
      <c r="GB95" s="212" t="s">
        <v>191</v>
      </c>
      <c r="GC95" s="212" t="s">
        <v>191</v>
      </c>
      <c r="GD95" s="212" t="s">
        <v>191</v>
      </c>
    </row>
    <row r="96" spans="1:186">
      <c r="C96" s="32" t="s">
        <v>257</v>
      </c>
      <c r="D96" s="32" t="s">
        <v>76</v>
      </c>
      <c r="E96" s="32" t="s">
        <v>68</v>
      </c>
      <c r="F96" s="32" t="s">
        <v>79</v>
      </c>
      <c r="G96" s="212" t="s">
        <v>191</v>
      </c>
      <c r="H96" s="212" t="s">
        <v>191</v>
      </c>
      <c r="I96" s="212" t="s">
        <v>191</v>
      </c>
      <c r="J96" s="212" t="s">
        <v>191</v>
      </c>
      <c r="K96" s="212" t="s">
        <v>191</v>
      </c>
      <c r="L96" s="212" t="s">
        <v>191</v>
      </c>
      <c r="M96" s="212" t="s">
        <v>191</v>
      </c>
      <c r="N96" s="212" t="s">
        <v>191</v>
      </c>
      <c r="O96" s="212" t="s">
        <v>191</v>
      </c>
      <c r="P96" s="212" t="s">
        <v>191</v>
      </c>
      <c r="Q96" s="212" t="s">
        <v>191</v>
      </c>
      <c r="R96" s="212" t="s">
        <v>191</v>
      </c>
      <c r="S96" s="212" t="s">
        <v>191</v>
      </c>
      <c r="T96" s="212" t="s">
        <v>191</v>
      </c>
      <c r="U96" s="212" t="s">
        <v>191</v>
      </c>
      <c r="V96" s="212" t="s">
        <v>191</v>
      </c>
      <c r="W96" s="212" t="s">
        <v>191</v>
      </c>
      <c r="X96" s="212" t="s">
        <v>191</v>
      </c>
      <c r="Y96" s="212" t="s">
        <v>191</v>
      </c>
      <c r="Z96" s="212" t="s">
        <v>191</v>
      </c>
      <c r="AA96" s="212" t="s">
        <v>191</v>
      </c>
      <c r="AB96" s="212" t="s">
        <v>191</v>
      </c>
      <c r="AC96" s="212" t="s">
        <v>191</v>
      </c>
      <c r="AD96" s="212" t="s">
        <v>191</v>
      </c>
      <c r="AE96" s="212" t="s">
        <v>191</v>
      </c>
      <c r="AF96" s="212" t="s">
        <v>191</v>
      </c>
      <c r="AG96" s="212" t="s">
        <v>191</v>
      </c>
      <c r="AH96" s="212" t="s">
        <v>191</v>
      </c>
      <c r="AI96" s="212" t="s">
        <v>191</v>
      </c>
      <c r="AJ96" s="212" t="s">
        <v>191</v>
      </c>
      <c r="AK96" s="212" t="s">
        <v>191</v>
      </c>
      <c r="AL96" s="212" t="s">
        <v>191</v>
      </c>
      <c r="AM96" s="212" t="s">
        <v>191</v>
      </c>
      <c r="AN96" s="212" t="s">
        <v>191</v>
      </c>
      <c r="AO96" s="212" t="s">
        <v>191</v>
      </c>
      <c r="AP96" s="212" t="s">
        <v>191</v>
      </c>
      <c r="AQ96" s="212" t="s">
        <v>191</v>
      </c>
      <c r="AR96" s="212" t="s">
        <v>191</v>
      </c>
      <c r="AS96" s="212" t="s">
        <v>191</v>
      </c>
      <c r="AT96" s="212" t="s">
        <v>191</v>
      </c>
      <c r="AU96" s="212" t="s">
        <v>191</v>
      </c>
      <c r="AV96" s="212" t="s">
        <v>191</v>
      </c>
      <c r="AW96" s="212" t="s">
        <v>191</v>
      </c>
      <c r="AX96" s="212" t="s">
        <v>191</v>
      </c>
      <c r="AY96" s="212" t="s">
        <v>191</v>
      </c>
      <c r="AZ96" s="212" t="s">
        <v>191</v>
      </c>
      <c r="BA96" s="212" t="s">
        <v>191</v>
      </c>
      <c r="BB96" s="212" t="s">
        <v>191</v>
      </c>
      <c r="BC96" s="212" t="s">
        <v>191</v>
      </c>
      <c r="BD96" s="212" t="s">
        <v>191</v>
      </c>
      <c r="BE96" s="212" t="s">
        <v>191</v>
      </c>
      <c r="BF96" s="212" t="s">
        <v>191</v>
      </c>
      <c r="BG96" s="212" t="s">
        <v>191</v>
      </c>
      <c r="BH96" s="212" t="s">
        <v>191</v>
      </c>
      <c r="BI96" s="212" t="s">
        <v>191</v>
      </c>
      <c r="BJ96" s="212" t="s">
        <v>191</v>
      </c>
      <c r="BK96" s="212" t="s">
        <v>191</v>
      </c>
      <c r="BL96" s="212" t="s">
        <v>191</v>
      </c>
      <c r="BM96" s="212" t="s">
        <v>191</v>
      </c>
      <c r="BN96" s="212" t="s">
        <v>191</v>
      </c>
      <c r="BO96" s="212" t="s">
        <v>191</v>
      </c>
      <c r="BP96" s="212" t="s">
        <v>191</v>
      </c>
      <c r="BQ96" s="212" t="s">
        <v>191</v>
      </c>
      <c r="BR96" s="212" t="s">
        <v>191</v>
      </c>
      <c r="BS96" s="212" t="s">
        <v>191</v>
      </c>
      <c r="BT96" s="212" t="s">
        <v>191</v>
      </c>
      <c r="BU96" s="212" t="s">
        <v>191</v>
      </c>
      <c r="BV96" s="212" t="s">
        <v>191</v>
      </c>
      <c r="BW96" s="212" t="s">
        <v>191</v>
      </c>
      <c r="BX96" s="212" t="s">
        <v>191</v>
      </c>
      <c r="BY96" s="212" t="s">
        <v>191</v>
      </c>
      <c r="BZ96" s="212" t="s">
        <v>191</v>
      </c>
      <c r="CA96" s="212" t="s">
        <v>191</v>
      </c>
      <c r="CB96" s="212" t="s">
        <v>191</v>
      </c>
      <c r="CC96" s="212" t="s">
        <v>191</v>
      </c>
      <c r="CD96" s="212" t="s">
        <v>191</v>
      </c>
      <c r="CE96" s="212" t="s">
        <v>191</v>
      </c>
      <c r="CF96" s="212" t="s">
        <v>191</v>
      </c>
      <c r="CG96" s="212" t="s">
        <v>191</v>
      </c>
      <c r="CH96" s="212" t="s">
        <v>191</v>
      </c>
      <c r="CI96" s="212" t="s">
        <v>191</v>
      </c>
      <c r="CJ96" s="212" t="s">
        <v>191</v>
      </c>
      <c r="CK96" s="212" t="s">
        <v>191</v>
      </c>
      <c r="CL96" s="212" t="s">
        <v>191</v>
      </c>
      <c r="CM96" s="212" t="s">
        <v>191</v>
      </c>
      <c r="CN96" s="212" t="s">
        <v>191</v>
      </c>
      <c r="CO96" s="212" t="s">
        <v>191</v>
      </c>
      <c r="CP96" s="212" t="s">
        <v>191</v>
      </c>
      <c r="CQ96" s="212" t="s">
        <v>191</v>
      </c>
      <c r="CR96" s="212" t="s">
        <v>191</v>
      </c>
      <c r="CS96" s="212" t="s">
        <v>191</v>
      </c>
      <c r="CT96" s="212" t="s">
        <v>191</v>
      </c>
      <c r="CU96" s="212" t="s">
        <v>191</v>
      </c>
      <c r="CV96" s="212" t="s">
        <v>191</v>
      </c>
      <c r="CW96" s="212" t="s">
        <v>191</v>
      </c>
      <c r="CX96" s="212" t="s">
        <v>191</v>
      </c>
      <c r="CY96" s="212" t="s">
        <v>191</v>
      </c>
      <c r="CZ96" s="212" t="s">
        <v>191</v>
      </c>
      <c r="DA96" s="212" t="s">
        <v>191</v>
      </c>
      <c r="DB96" s="212" t="s">
        <v>191</v>
      </c>
      <c r="DC96" s="212" t="s">
        <v>191</v>
      </c>
      <c r="DD96" s="212" t="s">
        <v>191</v>
      </c>
      <c r="DE96" s="212" t="s">
        <v>191</v>
      </c>
      <c r="DF96" s="212" t="s">
        <v>191</v>
      </c>
      <c r="DG96" s="212" t="s">
        <v>191</v>
      </c>
      <c r="DH96" s="212" t="s">
        <v>191</v>
      </c>
      <c r="DI96" s="212" t="s">
        <v>191</v>
      </c>
      <c r="DJ96" s="212" t="s">
        <v>191</v>
      </c>
      <c r="DK96" s="212" t="s">
        <v>191</v>
      </c>
      <c r="DL96" s="212" t="s">
        <v>191</v>
      </c>
      <c r="DM96" s="212" t="s">
        <v>191</v>
      </c>
      <c r="DN96" s="212" t="s">
        <v>191</v>
      </c>
      <c r="DO96" s="212" t="s">
        <v>191</v>
      </c>
      <c r="DP96" s="212" t="s">
        <v>191</v>
      </c>
      <c r="DQ96" s="212" t="s">
        <v>191</v>
      </c>
      <c r="DR96" s="212" t="s">
        <v>191</v>
      </c>
      <c r="DS96" s="212" t="s">
        <v>191</v>
      </c>
      <c r="DT96" s="212" t="s">
        <v>191</v>
      </c>
      <c r="DU96" s="212" t="s">
        <v>191</v>
      </c>
      <c r="DV96" s="212" t="s">
        <v>191</v>
      </c>
      <c r="DW96" s="212" t="s">
        <v>191</v>
      </c>
      <c r="DX96" s="212" t="s">
        <v>191</v>
      </c>
      <c r="DY96" s="212" t="s">
        <v>191</v>
      </c>
      <c r="DZ96" s="212" t="s">
        <v>191</v>
      </c>
      <c r="EA96" s="212" t="s">
        <v>191</v>
      </c>
      <c r="EB96" s="212" t="s">
        <v>191</v>
      </c>
      <c r="EC96" s="212" t="s">
        <v>191</v>
      </c>
      <c r="ED96" s="212" t="s">
        <v>191</v>
      </c>
      <c r="EE96" s="212" t="s">
        <v>191</v>
      </c>
      <c r="EF96" s="212" t="s">
        <v>191</v>
      </c>
      <c r="EG96" s="212" t="s">
        <v>191</v>
      </c>
      <c r="EH96" s="212" t="s">
        <v>191</v>
      </c>
      <c r="EI96" s="212" t="s">
        <v>191</v>
      </c>
      <c r="EJ96" s="212" t="s">
        <v>191</v>
      </c>
      <c r="EK96" s="212" t="s">
        <v>191</v>
      </c>
      <c r="EL96" s="212" t="s">
        <v>191</v>
      </c>
      <c r="EM96" s="212" t="s">
        <v>191</v>
      </c>
      <c r="EN96" s="212" t="s">
        <v>191</v>
      </c>
      <c r="EO96" s="212" t="s">
        <v>191</v>
      </c>
      <c r="EP96" s="212" t="s">
        <v>191</v>
      </c>
      <c r="EQ96" s="212" t="s">
        <v>191</v>
      </c>
      <c r="ER96" s="212" t="s">
        <v>191</v>
      </c>
      <c r="ES96" s="212" t="s">
        <v>191</v>
      </c>
      <c r="ET96" s="212" t="s">
        <v>191</v>
      </c>
      <c r="EU96" s="212" t="s">
        <v>191</v>
      </c>
      <c r="EV96" s="212" t="s">
        <v>191</v>
      </c>
      <c r="EW96" s="212" t="s">
        <v>191</v>
      </c>
      <c r="EX96" s="212" t="s">
        <v>191</v>
      </c>
      <c r="EY96" s="212" t="s">
        <v>191</v>
      </c>
      <c r="EZ96" s="212" t="s">
        <v>191</v>
      </c>
      <c r="FA96" s="212" t="s">
        <v>191</v>
      </c>
      <c r="FB96" s="212" t="s">
        <v>191</v>
      </c>
      <c r="FC96" s="212" t="s">
        <v>191</v>
      </c>
      <c r="FD96" s="212" t="s">
        <v>191</v>
      </c>
      <c r="FE96" s="212" t="s">
        <v>191</v>
      </c>
      <c r="FF96" s="212" t="s">
        <v>191</v>
      </c>
      <c r="FG96" s="212" t="s">
        <v>191</v>
      </c>
      <c r="FH96" s="212" t="s">
        <v>191</v>
      </c>
      <c r="FI96" s="212" t="s">
        <v>191</v>
      </c>
      <c r="FJ96" s="212" t="s">
        <v>191</v>
      </c>
      <c r="FK96" s="212" t="s">
        <v>191</v>
      </c>
      <c r="FL96" s="212" t="s">
        <v>191</v>
      </c>
      <c r="FM96" s="212" t="s">
        <v>191</v>
      </c>
      <c r="FN96" s="212" t="s">
        <v>191</v>
      </c>
      <c r="FO96" s="212" t="s">
        <v>191</v>
      </c>
      <c r="FP96" s="212" t="s">
        <v>191</v>
      </c>
      <c r="FQ96" s="212" t="s">
        <v>191</v>
      </c>
      <c r="FR96" s="212" t="s">
        <v>191</v>
      </c>
      <c r="FS96" s="212" t="s">
        <v>191</v>
      </c>
      <c r="FT96" s="212" t="s">
        <v>191</v>
      </c>
      <c r="FU96" s="212" t="s">
        <v>191</v>
      </c>
      <c r="FV96" s="212" t="s">
        <v>191</v>
      </c>
      <c r="FW96" s="212" t="s">
        <v>191</v>
      </c>
      <c r="FX96" s="212" t="s">
        <v>191</v>
      </c>
      <c r="FY96" s="212" t="s">
        <v>191</v>
      </c>
      <c r="FZ96" s="212" t="s">
        <v>191</v>
      </c>
      <c r="GA96" s="212" t="s">
        <v>191</v>
      </c>
      <c r="GB96" s="212" t="s">
        <v>191</v>
      </c>
      <c r="GC96" s="212" t="s">
        <v>191</v>
      </c>
      <c r="GD96" s="212" t="s">
        <v>191</v>
      </c>
    </row>
    <row r="97" spans="2:186">
      <c r="B97" s="213"/>
      <c r="J97" s="284"/>
      <c r="K97" s="285"/>
    </row>
    <row r="98" spans="2:186">
      <c r="B98" s="213"/>
      <c r="J98" s="284"/>
      <c r="K98" s="285"/>
    </row>
    <row r="99" spans="2:186">
      <c r="B99" s="213"/>
      <c r="J99" s="284"/>
      <c r="K99" s="285"/>
    </row>
    <row r="100" spans="2:186">
      <c r="B100" s="213"/>
      <c r="G100" s="212"/>
      <c r="H100" s="212"/>
      <c r="I100" s="212"/>
      <c r="J100" s="284"/>
      <c r="K100" s="285"/>
      <c r="L100" s="212"/>
      <c r="M100" s="212"/>
      <c r="N100" s="212"/>
      <c r="O100" s="212"/>
      <c r="P100" s="212"/>
      <c r="Q100" s="212"/>
      <c r="R100" s="212"/>
      <c r="S100" s="212"/>
      <c r="T100" s="212"/>
      <c r="U100" s="212"/>
      <c r="V100" s="212"/>
      <c r="W100" s="212"/>
      <c r="X100" s="212"/>
      <c r="Y100" s="212"/>
      <c r="Z100" s="212"/>
      <c r="AA100" s="212"/>
      <c r="AB100" s="212"/>
      <c r="AC100" s="212"/>
      <c r="AD100" s="212"/>
      <c r="AE100" s="212"/>
      <c r="AF100" s="212"/>
      <c r="AG100" s="212"/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  <c r="BI100" s="212"/>
      <c r="BJ100" s="212"/>
      <c r="BK100" s="212"/>
      <c r="BL100" s="212"/>
      <c r="BM100" s="212"/>
      <c r="BN100" s="212"/>
      <c r="BO100" s="212"/>
      <c r="BP100" s="212"/>
      <c r="BQ100" s="212"/>
      <c r="BR100" s="212"/>
      <c r="BS100" s="212"/>
      <c r="BT100" s="212"/>
      <c r="BU100" s="212"/>
      <c r="BV100" s="212"/>
      <c r="BW100" s="212"/>
      <c r="BX100" s="212"/>
      <c r="BY100" s="212"/>
      <c r="BZ100" s="212"/>
      <c r="CA100" s="212"/>
      <c r="CB100" s="212"/>
      <c r="CC100" s="212"/>
      <c r="CD100" s="212"/>
      <c r="CE100" s="212"/>
      <c r="CF100" s="212"/>
      <c r="CG100" s="212"/>
      <c r="CH100" s="212"/>
      <c r="CI100" s="212"/>
      <c r="CJ100" s="212"/>
      <c r="CK100" s="212"/>
      <c r="CL100" s="212"/>
      <c r="CM100" s="212"/>
      <c r="CN100" s="212"/>
      <c r="CO100" s="212"/>
      <c r="CP100" s="212"/>
      <c r="CQ100" s="212"/>
      <c r="CR100" s="212"/>
      <c r="CS100" s="212"/>
      <c r="CT100" s="212"/>
      <c r="CU100" s="212"/>
      <c r="CV100" s="212"/>
      <c r="CW100" s="212"/>
      <c r="CX100" s="212"/>
      <c r="CY100" s="212"/>
      <c r="CZ100" s="212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  <c r="DM100" s="212"/>
      <c r="DN100" s="212"/>
      <c r="DO100" s="212"/>
      <c r="DP100" s="212"/>
      <c r="DQ100" s="212"/>
      <c r="DR100" s="212"/>
      <c r="DS100" s="212"/>
      <c r="DT100" s="212"/>
      <c r="DU100" s="212"/>
      <c r="DV100" s="212"/>
      <c r="DW100" s="212"/>
      <c r="DX100" s="212"/>
      <c r="DY100" s="212"/>
      <c r="DZ100" s="212"/>
      <c r="EA100" s="212"/>
      <c r="EB100" s="212"/>
      <c r="EC100" s="212"/>
      <c r="ED100" s="212"/>
      <c r="EE100" s="212"/>
      <c r="EF100" s="212"/>
      <c r="EG100" s="212"/>
      <c r="EH100" s="212"/>
      <c r="EI100" s="212"/>
      <c r="EJ100" s="212"/>
      <c r="EK100" s="212"/>
      <c r="EL100" s="212"/>
      <c r="EM100" s="212"/>
      <c r="EN100" s="212"/>
      <c r="EO100" s="212"/>
      <c r="EP100" s="212"/>
      <c r="EQ100" s="212"/>
      <c r="ER100" s="212"/>
      <c r="ES100" s="212"/>
      <c r="ET100" s="212"/>
      <c r="EU100" s="212"/>
      <c r="EV100" s="212"/>
      <c r="EW100" s="212"/>
      <c r="EX100" s="212"/>
      <c r="EY100" s="212"/>
      <c r="EZ100" s="212"/>
      <c r="FA100" s="212"/>
      <c r="FB100" s="212"/>
      <c r="FC100" s="212"/>
      <c r="FD100" s="212"/>
      <c r="FE100" s="212"/>
      <c r="FF100" s="212"/>
      <c r="FG100" s="212"/>
      <c r="FH100" s="212"/>
      <c r="FI100" s="212"/>
      <c r="FJ100" s="212"/>
      <c r="FK100" s="212"/>
      <c r="FL100" s="212"/>
      <c r="FM100" s="212"/>
      <c r="FN100" s="212"/>
      <c r="FO100" s="212"/>
      <c r="FP100" s="212"/>
      <c r="FQ100" s="212"/>
      <c r="FR100" s="212"/>
      <c r="FS100" s="212"/>
      <c r="FT100" s="212"/>
      <c r="FU100" s="212"/>
      <c r="FV100" s="212"/>
      <c r="FW100" s="212"/>
      <c r="FX100" s="212"/>
      <c r="FY100" s="212"/>
      <c r="FZ100" s="212"/>
      <c r="GA100" s="212"/>
      <c r="GB100" s="212"/>
      <c r="GC100" s="212"/>
      <c r="GD100" s="212"/>
    </row>
    <row r="101" spans="2:186">
      <c r="B101" s="213"/>
      <c r="C101" s="213"/>
      <c r="G101" s="212"/>
      <c r="H101" s="212"/>
      <c r="I101" s="212"/>
      <c r="J101" s="284"/>
      <c r="K101" s="285"/>
      <c r="L101" s="212"/>
      <c r="M101" s="212"/>
      <c r="N101" s="212"/>
      <c r="O101" s="212"/>
      <c r="P101" s="212"/>
      <c r="Q101" s="212"/>
      <c r="R101" s="212"/>
      <c r="S101" s="212"/>
      <c r="T101" s="212"/>
      <c r="U101" s="212"/>
      <c r="V101" s="212"/>
      <c r="W101" s="212"/>
      <c r="X101" s="212"/>
      <c r="Y101" s="212"/>
      <c r="Z101" s="212"/>
      <c r="AA101" s="212"/>
      <c r="AB101" s="212"/>
      <c r="AC101" s="212"/>
      <c r="AD101" s="212"/>
      <c r="AE101" s="212"/>
      <c r="AF101" s="212"/>
      <c r="AG101" s="212"/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  <c r="BI101" s="212"/>
      <c r="BJ101" s="212"/>
      <c r="BK101" s="212"/>
      <c r="BL101" s="212"/>
      <c r="BM101" s="212"/>
      <c r="BN101" s="212"/>
      <c r="BO101" s="212"/>
      <c r="BP101" s="212"/>
      <c r="BQ101" s="212"/>
      <c r="BR101" s="212"/>
      <c r="BS101" s="212"/>
      <c r="BT101" s="212"/>
      <c r="BU101" s="212"/>
      <c r="BV101" s="212"/>
      <c r="BW101" s="212"/>
      <c r="BX101" s="212"/>
      <c r="BY101" s="212"/>
      <c r="BZ101" s="212"/>
      <c r="CA101" s="212"/>
      <c r="CB101" s="212"/>
      <c r="CC101" s="212"/>
      <c r="CD101" s="212"/>
      <c r="CE101" s="212"/>
      <c r="CF101" s="212"/>
      <c r="CG101" s="212"/>
      <c r="CH101" s="212"/>
      <c r="CI101" s="212"/>
      <c r="CJ101" s="212"/>
      <c r="CK101" s="212"/>
      <c r="CL101" s="212"/>
      <c r="CM101" s="212"/>
      <c r="CN101" s="212"/>
      <c r="CO101" s="212"/>
      <c r="CP101" s="212"/>
      <c r="CQ101" s="212"/>
      <c r="CR101" s="212"/>
      <c r="CS101" s="212"/>
      <c r="CT101" s="212"/>
      <c r="CU101" s="212"/>
      <c r="CV101" s="212"/>
      <c r="CW101" s="212"/>
      <c r="CX101" s="212"/>
      <c r="CY101" s="212"/>
      <c r="CZ101" s="212"/>
      <c r="DA101" s="212"/>
      <c r="DB101" s="212"/>
      <c r="DC101" s="212"/>
      <c r="DD101" s="212"/>
      <c r="DE101" s="212"/>
      <c r="DF101" s="212"/>
      <c r="DG101" s="212"/>
      <c r="DH101" s="212"/>
      <c r="DI101" s="212"/>
      <c r="DJ101" s="212"/>
      <c r="DK101" s="212"/>
      <c r="DL101" s="212"/>
      <c r="DM101" s="212"/>
      <c r="DN101" s="212"/>
      <c r="DO101" s="212"/>
      <c r="DP101" s="212"/>
      <c r="DQ101" s="212"/>
      <c r="DR101" s="212"/>
      <c r="DS101" s="212"/>
      <c r="DT101" s="212"/>
      <c r="DU101" s="212"/>
      <c r="DV101" s="212"/>
      <c r="DW101" s="212"/>
      <c r="DX101" s="212"/>
      <c r="DY101" s="212"/>
      <c r="DZ101" s="212"/>
      <c r="EA101" s="212"/>
      <c r="EB101" s="212"/>
      <c r="EC101" s="212"/>
      <c r="ED101" s="212"/>
      <c r="EE101" s="212"/>
      <c r="EF101" s="212"/>
      <c r="EG101" s="212"/>
      <c r="EH101" s="212"/>
      <c r="EI101" s="212"/>
      <c r="EJ101" s="212"/>
      <c r="EK101" s="212"/>
      <c r="EL101" s="212"/>
      <c r="EM101" s="212"/>
      <c r="EN101" s="212"/>
      <c r="EO101" s="212"/>
      <c r="EP101" s="212"/>
      <c r="EQ101" s="212"/>
      <c r="ER101" s="212"/>
      <c r="ES101" s="212"/>
      <c r="ET101" s="212"/>
      <c r="EU101" s="212"/>
      <c r="EV101" s="212"/>
      <c r="EW101" s="212"/>
      <c r="EX101" s="212"/>
      <c r="EY101" s="212"/>
      <c r="EZ101" s="212"/>
      <c r="FA101" s="212"/>
      <c r="FB101" s="212"/>
      <c r="FC101" s="212"/>
      <c r="FD101" s="212"/>
      <c r="FE101" s="212"/>
      <c r="FF101" s="212"/>
      <c r="FG101" s="212"/>
      <c r="FH101" s="212"/>
      <c r="FI101" s="212"/>
      <c r="FJ101" s="212"/>
      <c r="FK101" s="212"/>
      <c r="FL101" s="212"/>
      <c r="FM101" s="212"/>
      <c r="FN101" s="212"/>
      <c r="FO101" s="212"/>
      <c r="FP101" s="212"/>
      <c r="FQ101" s="212"/>
      <c r="FR101" s="212"/>
      <c r="FS101" s="212"/>
      <c r="FT101" s="212"/>
      <c r="FU101" s="212"/>
      <c r="FV101" s="212"/>
      <c r="FW101" s="212"/>
      <c r="FX101" s="212"/>
      <c r="FY101" s="212"/>
      <c r="FZ101" s="212"/>
      <c r="GA101" s="212"/>
      <c r="GB101" s="212"/>
      <c r="GC101" s="212"/>
      <c r="GD101" s="212"/>
    </row>
    <row r="102" spans="2:186">
      <c r="B102" s="213"/>
      <c r="C102" s="213"/>
      <c r="J102" s="284"/>
      <c r="K102" s="285"/>
    </row>
    <row r="103" spans="2:186">
      <c r="B103" s="213"/>
      <c r="C103" s="213"/>
      <c r="G103" s="212"/>
      <c r="H103" s="212"/>
      <c r="I103" s="212"/>
      <c r="J103" s="284"/>
      <c r="K103" s="285"/>
      <c r="L103" s="212"/>
      <c r="M103" s="212"/>
      <c r="N103" s="212"/>
      <c r="O103" s="212"/>
      <c r="P103" s="212"/>
      <c r="Q103" s="212"/>
      <c r="R103" s="212"/>
      <c r="S103" s="212"/>
      <c r="T103" s="212"/>
      <c r="U103" s="212"/>
      <c r="V103" s="212"/>
      <c r="W103" s="212"/>
      <c r="X103" s="212"/>
      <c r="Y103" s="212"/>
      <c r="Z103" s="212"/>
      <c r="AA103" s="212"/>
      <c r="AB103" s="212"/>
      <c r="AC103" s="212"/>
      <c r="AD103" s="212"/>
      <c r="AE103" s="212"/>
      <c r="AF103" s="212"/>
      <c r="AG103" s="212"/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  <c r="BI103" s="212"/>
      <c r="BJ103" s="212"/>
      <c r="BK103" s="212"/>
      <c r="BL103" s="212"/>
      <c r="BM103" s="212"/>
      <c r="BN103" s="212"/>
      <c r="BO103" s="212"/>
      <c r="BP103" s="212"/>
      <c r="BQ103" s="212"/>
      <c r="BR103" s="212"/>
      <c r="BS103" s="212"/>
      <c r="BT103" s="212"/>
      <c r="BU103" s="212"/>
      <c r="BV103" s="212"/>
      <c r="BW103" s="212"/>
      <c r="BX103" s="212"/>
      <c r="BY103" s="212"/>
      <c r="BZ103" s="212"/>
      <c r="CA103" s="212"/>
      <c r="CB103" s="212"/>
      <c r="CC103" s="212"/>
      <c r="CD103" s="212"/>
      <c r="CE103" s="212"/>
      <c r="CF103" s="212"/>
      <c r="CG103" s="212"/>
      <c r="CH103" s="212"/>
      <c r="CI103" s="212"/>
      <c r="CJ103" s="212"/>
      <c r="CK103" s="212"/>
      <c r="CL103" s="212"/>
      <c r="CM103" s="212"/>
      <c r="CN103" s="212"/>
      <c r="CO103" s="212"/>
      <c r="CP103" s="212"/>
      <c r="CQ103" s="212"/>
      <c r="CR103" s="212"/>
      <c r="CS103" s="212"/>
      <c r="CT103" s="212"/>
      <c r="CU103" s="212"/>
      <c r="CV103" s="212"/>
      <c r="CW103" s="212"/>
      <c r="CX103" s="212"/>
      <c r="CY103" s="212"/>
      <c r="CZ103" s="212"/>
      <c r="DA103" s="212"/>
      <c r="DB103" s="212"/>
      <c r="DC103" s="212"/>
      <c r="DD103" s="212"/>
      <c r="DE103" s="212"/>
      <c r="DF103" s="212"/>
      <c r="DG103" s="212"/>
      <c r="DH103" s="212"/>
      <c r="DI103" s="212"/>
      <c r="DJ103" s="212"/>
      <c r="DK103" s="212"/>
      <c r="DL103" s="212"/>
      <c r="DM103" s="212"/>
      <c r="DN103" s="212"/>
      <c r="DO103" s="212"/>
      <c r="DP103" s="212"/>
      <c r="DQ103" s="212"/>
      <c r="DR103" s="212"/>
      <c r="DS103" s="212"/>
      <c r="DT103" s="212"/>
      <c r="DU103" s="212"/>
      <c r="DV103" s="212"/>
      <c r="DW103" s="212"/>
      <c r="DX103" s="212"/>
      <c r="DY103" s="212"/>
      <c r="DZ103" s="212"/>
      <c r="EA103" s="212"/>
      <c r="EB103" s="212"/>
      <c r="EC103" s="212"/>
      <c r="ED103" s="212"/>
      <c r="EE103" s="212"/>
      <c r="EF103" s="212"/>
      <c r="EG103" s="212"/>
      <c r="EH103" s="212"/>
      <c r="EI103" s="212"/>
      <c r="EJ103" s="212"/>
      <c r="EK103" s="212"/>
      <c r="EL103" s="212"/>
      <c r="EM103" s="212"/>
      <c r="EN103" s="212"/>
      <c r="EO103" s="212"/>
      <c r="EP103" s="212"/>
      <c r="EQ103" s="212"/>
      <c r="ER103" s="212"/>
      <c r="ES103" s="212"/>
      <c r="ET103" s="212"/>
      <c r="EU103" s="212"/>
      <c r="EV103" s="212"/>
      <c r="EW103" s="212"/>
      <c r="EX103" s="212"/>
      <c r="EY103" s="212"/>
      <c r="EZ103" s="212"/>
      <c r="FA103" s="212"/>
      <c r="FB103" s="212"/>
      <c r="FC103" s="212"/>
      <c r="FD103" s="212"/>
      <c r="FE103" s="212"/>
      <c r="FF103" s="212"/>
      <c r="FG103" s="212"/>
      <c r="FH103" s="212"/>
      <c r="FI103" s="212"/>
      <c r="FJ103" s="212"/>
      <c r="FK103" s="212"/>
      <c r="FL103" s="212"/>
      <c r="FM103" s="212"/>
      <c r="FN103" s="212"/>
      <c r="FO103" s="212"/>
      <c r="FP103" s="212"/>
      <c r="FQ103" s="212"/>
      <c r="FR103" s="212"/>
      <c r="FS103" s="212"/>
      <c r="FT103" s="212"/>
      <c r="FU103" s="212"/>
      <c r="FV103" s="212"/>
      <c r="FW103" s="212"/>
      <c r="FX103" s="212"/>
      <c r="FY103" s="212"/>
      <c r="FZ103" s="212"/>
      <c r="GA103" s="212"/>
      <c r="GB103" s="212"/>
      <c r="GC103" s="212"/>
      <c r="GD103" s="212"/>
    </row>
    <row r="104" spans="2:186">
      <c r="B104" s="213"/>
      <c r="C104" s="213"/>
      <c r="J104" s="284"/>
      <c r="K104" s="285"/>
    </row>
    <row r="105" spans="2:186">
      <c r="B105" s="213"/>
      <c r="C105" s="213"/>
      <c r="J105" s="284"/>
      <c r="K105" s="285"/>
    </row>
    <row r="106" spans="2:186">
      <c r="B106" s="213"/>
      <c r="C106" s="213"/>
      <c r="J106" s="284"/>
      <c r="K106" s="285"/>
    </row>
    <row r="107" spans="2:186">
      <c r="B107" s="213"/>
      <c r="C107" s="213"/>
      <c r="J107" s="284"/>
      <c r="K107" s="285"/>
    </row>
    <row r="108" spans="2:186">
      <c r="B108" s="213"/>
      <c r="C108" s="213"/>
      <c r="J108" s="284"/>
      <c r="K108" s="285"/>
    </row>
    <row r="109" spans="2:186">
      <c r="B109" s="213"/>
      <c r="C109" s="213"/>
      <c r="J109" s="284"/>
      <c r="K109" s="285"/>
    </row>
    <row r="110" spans="2:186">
      <c r="B110" s="213"/>
      <c r="C110" s="213"/>
      <c r="J110" s="284"/>
      <c r="K110" s="285"/>
    </row>
    <row r="111" spans="2:186">
      <c r="B111" s="213"/>
      <c r="C111" s="213"/>
      <c r="J111" s="284"/>
      <c r="K111" s="285"/>
    </row>
    <row r="112" spans="2:186">
      <c r="B112" s="213"/>
      <c r="C112" s="213"/>
      <c r="J112" s="284"/>
      <c r="K112" s="285"/>
    </row>
    <row r="113" spans="2:11">
      <c r="B113" s="213"/>
      <c r="C113" s="213"/>
      <c r="J113" s="284"/>
      <c r="K113" s="285"/>
    </row>
    <row r="114" spans="2:11">
      <c r="B114" s="213"/>
      <c r="C114" s="213"/>
      <c r="J114" s="284"/>
      <c r="K114" s="285"/>
    </row>
    <row r="115" spans="2:11">
      <c r="B115" s="213"/>
      <c r="C115" s="213"/>
      <c r="J115" s="284"/>
      <c r="K115" s="285"/>
    </row>
    <row r="116" spans="2:11">
      <c r="B116" s="213"/>
      <c r="C116" s="213"/>
      <c r="J116" s="284"/>
      <c r="K116" s="285"/>
    </row>
    <row r="117" spans="2:11">
      <c r="B117" s="213"/>
      <c r="C117" s="213"/>
      <c r="J117" s="284"/>
      <c r="K117" s="285"/>
    </row>
    <row r="118" spans="2:11">
      <c r="B118" s="213"/>
      <c r="C118" s="213"/>
      <c r="J118" s="284"/>
      <c r="K118" s="285"/>
    </row>
    <row r="119" spans="2:11">
      <c r="B119" s="213"/>
      <c r="C119" s="213"/>
      <c r="J119" s="284"/>
      <c r="K119" s="285"/>
    </row>
    <row r="120" spans="2:11">
      <c r="B120" s="213"/>
      <c r="C120" s="213"/>
      <c r="J120" s="284"/>
      <c r="K120" s="285"/>
    </row>
    <row r="121" spans="2:11">
      <c r="B121" s="213"/>
      <c r="C121" s="213"/>
      <c r="J121" s="284"/>
      <c r="K121" s="285"/>
    </row>
    <row r="122" spans="2:11">
      <c r="B122" s="213"/>
      <c r="C122" s="213"/>
      <c r="J122" s="284"/>
      <c r="K122" s="285"/>
    </row>
    <row r="123" spans="2:11">
      <c r="B123" s="213"/>
      <c r="C123" s="213"/>
      <c r="J123" s="284"/>
      <c r="K123" s="285"/>
    </row>
    <row r="124" spans="2:11">
      <c r="B124" s="213"/>
      <c r="C124" s="213"/>
      <c r="J124" s="284"/>
      <c r="K124" s="285"/>
    </row>
    <row r="125" spans="2:11">
      <c r="B125" s="213"/>
      <c r="C125" s="213"/>
      <c r="J125" s="284"/>
      <c r="K125" s="285"/>
    </row>
    <row r="126" spans="2:11">
      <c r="B126" s="213"/>
      <c r="C126" s="213"/>
      <c r="J126" s="284"/>
      <c r="K126" s="285"/>
    </row>
    <row r="127" spans="2:11">
      <c r="B127" s="213"/>
      <c r="C127" s="213"/>
      <c r="J127" s="284"/>
      <c r="K127" s="285"/>
    </row>
    <row r="128" spans="2:11">
      <c r="B128" s="213"/>
      <c r="C128" s="213"/>
      <c r="J128" s="284"/>
      <c r="K128" s="285"/>
    </row>
    <row r="129" spans="2:11">
      <c r="B129" s="213"/>
      <c r="C129" s="213"/>
      <c r="J129" s="284"/>
      <c r="K129" s="285"/>
    </row>
    <row r="130" spans="2:11">
      <c r="B130" s="213"/>
      <c r="C130" s="213"/>
      <c r="J130" s="284"/>
      <c r="K130" s="285"/>
    </row>
    <row r="131" spans="2:11">
      <c r="B131" s="213"/>
      <c r="C131" s="213"/>
      <c r="J131" s="284"/>
      <c r="K131" s="285"/>
    </row>
    <row r="132" spans="2:11">
      <c r="B132" s="213"/>
      <c r="C132" s="213"/>
      <c r="J132" s="284"/>
      <c r="K132" s="285"/>
    </row>
    <row r="133" spans="2:11">
      <c r="B133" s="213"/>
      <c r="C133" s="213"/>
      <c r="J133" s="284"/>
      <c r="K133" s="285"/>
    </row>
    <row r="134" spans="2:11">
      <c r="B134" s="213"/>
      <c r="C134" s="213"/>
      <c r="J134" s="284"/>
      <c r="K134" s="285"/>
    </row>
    <row r="135" spans="2:11">
      <c r="B135" s="213"/>
      <c r="C135" s="213"/>
      <c r="J135" s="284"/>
      <c r="K135" s="285"/>
    </row>
    <row r="136" spans="2:11">
      <c r="B136" s="213"/>
      <c r="C136" s="213"/>
      <c r="J136" s="284"/>
      <c r="K136" s="285"/>
    </row>
    <row r="137" spans="2:11">
      <c r="B137" s="213"/>
      <c r="C137" s="213"/>
      <c r="J137" s="284"/>
      <c r="K137" s="285"/>
    </row>
    <row r="138" spans="2:11">
      <c r="B138" s="213"/>
      <c r="C138" s="213"/>
      <c r="J138" s="284"/>
      <c r="K138" s="285"/>
    </row>
    <row r="139" spans="2:11">
      <c r="B139" s="213"/>
      <c r="C139" s="213"/>
      <c r="J139" s="284"/>
      <c r="K139" s="285"/>
    </row>
    <row r="140" spans="2:11">
      <c r="B140" s="213"/>
      <c r="C140" s="213"/>
      <c r="J140" s="284"/>
      <c r="K140" s="285"/>
    </row>
    <row r="141" spans="2:11">
      <c r="B141" s="213"/>
      <c r="C141" s="213"/>
      <c r="J141" s="284"/>
      <c r="K141" s="285"/>
    </row>
    <row r="142" spans="2:11">
      <c r="B142" s="213"/>
      <c r="C142" s="213"/>
      <c r="J142" s="284"/>
      <c r="K142" s="285"/>
    </row>
    <row r="143" spans="2:11">
      <c r="B143" s="213"/>
      <c r="C143" s="213"/>
      <c r="J143" s="284"/>
      <c r="K143" s="285"/>
    </row>
    <row r="144" spans="2:11">
      <c r="B144" s="213"/>
      <c r="C144" s="213"/>
      <c r="J144" s="284"/>
      <c r="K144" s="285"/>
    </row>
    <row r="145" spans="2:11">
      <c r="B145" s="213"/>
      <c r="C145" s="213"/>
      <c r="J145" s="284"/>
      <c r="K145" s="285"/>
    </row>
    <row r="146" spans="2:11">
      <c r="B146" s="213"/>
      <c r="C146" s="213"/>
      <c r="J146" s="284"/>
      <c r="K146" s="285"/>
    </row>
    <row r="147" spans="2:11">
      <c r="B147" s="213"/>
      <c r="C147" s="213"/>
      <c r="J147" s="284"/>
      <c r="K147" s="285"/>
    </row>
    <row r="148" spans="2:11">
      <c r="B148" s="213"/>
      <c r="C148" s="213"/>
      <c r="J148" s="284"/>
      <c r="K148" s="285"/>
    </row>
    <row r="149" spans="2:11">
      <c r="B149" s="213"/>
      <c r="C149" s="213"/>
      <c r="J149" s="284"/>
      <c r="K149" s="285"/>
    </row>
    <row r="150" spans="2:11">
      <c r="B150" s="213"/>
      <c r="C150" s="213"/>
      <c r="J150" s="284"/>
      <c r="K150" s="285"/>
    </row>
    <row r="151" spans="2:11">
      <c r="B151" s="213"/>
      <c r="C151" s="213"/>
      <c r="J151" s="284"/>
      <c r="K151" s="285"/>
    </row>
    <row r="152" spans="2:11">
      <c r="B152" s="213"/>
      <c r="C152" s="213"/>
      <c r="J152" s="284"/>
      <c r="K152" s="285"/>
    </row>
    <row r="153" spans="2:11">
      <c r="B153" s="213"/>
      <c r="C153" s="213"/>
      <c r="J153" s="284"/>
      <c r="K153" s="285"/>
    </row>
    <row r="154" spans="2:11">
      <c r="B154" s="213"/>
      <c r="C154" s="213"/>
      <c r="J154" s="284"/>
      <c r="K154" s="285"/>
    </row>
    <row r="155" spans="2:11">
      <c r="B155" s="213"/>
      <c r="C155" s="213"/>
      <c r="J155" s="284"/>
      <c r="K155" s="285"/>
    </row>
    <row r="156" spans="2:11">
      <c r="B156" s="213"/>
      <c r="C156" s="213"/>
      <c r="J156" s="284"/>
      <c r="K156" s="285"/>
    </row>
    <row r="157" spans="2:11">
      <c r="B157" s="213"/>
      <c r="C157" s="213"/>
      <c r="J157" s="284"/>
      <c r="K157" s="285"/>
    </row>
    <row r="158" spans="2:11">
      <c r="B158" s="213"/>
      <c r="C158" s="213"/>
      <c r="J158" s="284"/>
      <c r="K158" s="285"/>
    </row>
    <row r="159" spans="2:11">
      <c r="B159" s="213"/>
      <c r="C159" s="213"/>
      <c r="J159" s="284"/>
      <c r="K159" s="285"/>
    </row>
    <row r="160" spans="2:11">
      <c r="B160" s="213"/>
      <c r="C160" s="213"/>
      <c r="J160" s="284"/>
      <c r="K160" s="285"/>
    </row>
    <row r="161" spans="2:11">
      <c r="B161" s="213"/>
      <c r="C161" s="213"/>
      <c r="J161" s="284"/>
      <c r="K161" s="285"/>
    </row>
    <row r="162" spans="2:11">
      <c r="B162" s="213"/>
      <c r="C162" s="213"/>
      <c r="J162" s="284"/>
      <c r="K162" s="285"/>
    </row>
    <row r="163" spans="2:11">
      <c r="B163" s="213"/>
      <c r="C163" s="213"/>
      <c r="J163" s="284"/>
      <c r="K163" s="285"/>
    </row>
    <row r="164" spans="2:11">
      <c r="B164" s="213"/>
      <c r="C164" s="213"/>
      <c r="J164" s="284"/>
      <c r="K164" s="285"/>
    </row>
    <row r="165" spans="2:11">
      <c r="B165" s="213"/>
      <c r="C165" s="213"/>
      <c r="J165" s="284"/>
      <c r="K165" s="285"/>
    </row>
    <row r="166" spans="2:11">
      <c r="B166" s="213"/>
      <c r="C166" s="213"/>
      <c r="J166" s="284"/>
      <c r="K166" s="285"/>
    </row>
    <row r="167" spans="2:11">
      <c r="B167" s="213"/>
      <c r="C167" s="213"/>
      <c r="J167" s="284"/>
      <c r="K167" s="285"/>
    </row>
    <row r="168" spans="2:11">
      <c r="B168" s="213"/>
      <c r="C168" s="213"/>
      <c r="J168" s="284"/>
      <c r="K168" s="285"/>
    </row>
    <row r="169" spans="2:11">
      <c r="B169" s="213"/>
      <c r="C169" s="213"/>
      <c r="J169" s="284"/>
      <c r="K169" s="285"/>
    </row>
    <row r="170" spans="2:11">
      <c r="B170" s="213"/>
      <c r="C170" s="213"/>
      <c r="J170" s="284"/>
      <c r="K170" s="285"/>
    </row>
    <row r="171" spans="2:11">
      <c r="B171" s="213"/>
      <c r="C171" s="213"/>
      <c r="J171" s="284"/>
      <c r="K171" s="285"/>
    </row>
    <row r="172" spans="2:11">
      <c r="B172" s="213"/>
      <c r="C172" s="213"/>
      <c r="J172" s="284"/>
      <c r="K172" s="285"/>
    </row>
    <row r="173" spans="2:11">
      <c r="B173" s="213"/>
      <c r="C173" s="213"/>
      <c r="J173" s="284"/>
      <c r="K173" s="285"/>
    </row>
    <row r="174" spans="2:11">
      <c r="B174" s="213"/>
      <c r="C174" s="213"/>
      <c r="J174" s="284"/>
      <c r="K174" s="285"/>
    </row>
    <row r="175" spans="2:11">
      <c r="B175" s="213"/>
      <c r="C175" s="213"/>
      <c r="J175" s="284"/>
      <c r="K175" s="285"/>
    </row>
    <row r="176" spans="2:11">
      <c r="B176" s="213"/>
      <c r="C176" s="213"/>
      <c r="J176" s="284"/>
      <c r="K176" s="285"/>
    </row>
    <row r="177" spans="2:11">
      <c r="B177" s="213"/>
      <c r="C177" s="213"/>
      <c r="J177" s="284"/>
      <c r="K177" s="285"/>
    </row>
    <row r="178" spans="2:11">
      <c r="B178" s="213"/>
      <c r="C178" s="213"/>
      <c r="J178" s="284"/>
      <c r="K178" s="285"/>
    </row>
    <row r="179" spans="2:11">
      <c r="B179" s="213"/>
      <c r="C179" s="213"/>
      <c r="J179" s="284"/>
      <c r="K179" s="285"/>
    </row>
    <row r="180" spans="2:11">
      <c r="B180" s="213"/>
      <c r="C180" s="213"/>
      <c r="J180" s="284"/>
      <c r="K180" s="285"/>
    </row>
    <row r="181" spans="2:11">
      <c r="C181" s="213"/>
      <c r="J181" s="284"/>
      <c r="K181" s="285"/>
    </row>
    <row r="182" spans="2:11">
      <c r="C182" s="213"/>
      <c r="J182" s="284"/>
      <c r="K182" s="285"/>
    </row>
    <row r="183" spans="2:11">
      <c r="C183" s="213"/>
      <c r="J183" s="284"/>
      <c r="K183" s="285"/>
    </row>
    <row r="184" spans="2:11">
      <c r="C184" s="213"/>
      <c r="J184" s="284"/>
      <c r="K184" s="285"/>
    </row>
    <row r="185" spans="2:11">
      <c r="J185" s="284"/>
      <c r="K185" s="285"/>
    </row>
    <row r="186" spans="2:11">
      <c r="J186" s="284"/>
      <c r="K186" s="285"/>
    </row>
    <row r="187" spans="2:11">
      <c r="J187" s="284"/>
      <c r="K187" s="285"/>
    </row>
    <row r="188" spans="2:11">
      <c r="J188" s="284"/>
      <c r="K188" s="285"/>
    </row>
    <row r="189" spans="2:11">
      <c r="J189" s="284"/>
      <c r="K189" s="285"/>
    </row>
    <row r="190" spans="2:11">
      <c r="J190" s="284"/>
      <c r="K190" s="285"/>
    </row>
    <row r="191" spans="2:11">
      <c r="J191" s="284"/>
      <c r="K191" s="285"/>
    </row>
    <row r="192" spans="2:11">
      <c r="J192" s="284"/>
      <c r="K192" s="285"/>
    </row>
    <row r="193" spans="10:11">
      <c r="J193" s="284"/>
      <c r="K193" s="285"/>
    </row>
    <row r="194" spans="10:11">
      <c r="J194" s="284"/>
      <c r="K194" s="285"/>
    </row>
    <row r="195" spans="10:11">
      <c r="J195" s="284"/>
      <c r="K195" s="285"/>
    </row>
    <row r="196" spans="10:11">
      <c r="J196" s="284"/>
      <c r="K196" s="285"/>
    </row>
    <row r="197" spans="10:11">
      <c r="J197" s="284"/>
      <c r="K197" s="285"/>
    </row>
    <row r="198" spans="10:11">
      <c r="J198" s="284"/>
      <c r="K198" s="285"/>
    </row>
    <row r="199" spans="10:11">
      <c r="J199" s="284"/>
      <c r="K199" s="285"/>
    </row>
    <row r="200" spans="10:11">
      <c r="J200" s="284"/>
      <c r="K200" s="285"/>
    </row>
    <row r="201" spans="10:11">
      <c r="J201" s="284"/>
      <c r="K201" s="285"/>
    </row>
    <row r="202" spans="10:11">
      <c r="J202" s="284"/>
      <c r="K202" s="285"/>
    </row>
    <row r="203" spans="10:11">
      <c r="J203" s="284"/>
      <c r="K203" s="285"/>
    </row>
    <row r="204" spans="10:11">
      <c r="J204" s="284"/>
      <c r="K204" s="285"/>
    </row>
    <row r="205" spans="10:11">
      <c r="J205" s="284"/>
      <c r="K205" s="285"/>
    </row>
    <row r="206" spans="10:11">
      <c r="J206" s="284"/>
      <c r="K206" s="285"/>
    </row>
    <row r="207" spans="10:11">
      <c r="J207" s="284"/>
      <c r="K207" s="285"/>
    </row>
    <row r="208" spans="10:11">
      <c r="J208" s="284"/>
      <c r="K208" s="285"/>
    </row>
    <row r="209" spans="10:11">
      <c r="J209" s="284"/>
      <c r="K209" s="285"/>
    </row>
    <row r="210" spans="10:11">
      <c r="J210" s="284"/>
      <c r="K210" s="285"/>
    </row>
    <row r="211" spans="10:11">
      <c r="J211" s="284"/>
      <c r="K211" s="285"/>
    </row>
    <row r="212" spans="10:11">
      <c r="J212" s="284"/>
      <c r="K212" s="285"/>
    </row>
    <row r="213" spans="10:11">
      <c r="J213" s="284"/>
      <c r="K213" s="285"/>
    </row>
    <row r="214" spans="10:11">
      <c r="J214" s="284"/>
      <c r="K214" s="285"/>
    </row>
    <row r="215" spans="10:11">
      <c r="J215" s="284"/>
      <c r="K215" s="285"/>
    </row>
    <row r="216" spans="10:11">
      <c r="J216" s="284"/>
      <c r="K216" s="285"/>
    </row>
    <row r="217" spans="10:11">
      <c r="J217" s="284"/>
      <c r="K217" s="285"/>
    </row>
    <row r="218" spans="10:11">
      <c r="J218" s="284"/>
      <c r="K218" s="285"/>
    </row>
    <row r="219" spans="10:11">
      <c r="J219" s="284"/>
      <c r="K219" s="285"/>
    </row>
    <row r="220" spans="10:11">
      <c r="J220" s="284"/>
      <c r="K220" s="285"/>
    </row>
    <row r="221" spans="10:11">
      <c r="J221" s="284"/>
      <c r="K221" s="285"/>
    </row>
    <row r="222" spans="10:11">
      <c r="J222" s="284"/>
      <c r="K222" s="285"/>
    </row>
    <row r="223" spans="10:11">
      <c r="J223" s="284"/>
      <c r="K223" s="285"/>
    </row>
    <row r="224" spans="10:11">
      <c r="J224" s="284"/>
      <c r="K224" s="285"/>
    </row>
    <row r="225" spans="10:11">
      <c r="J225" s="284"/>
      <c r="K225" s="285"/>
    </row>
    <row r="226" spans="10:11">
      <c r="J226" s="284"/>
      <c r="K226" s="285"/>
    </row>
    <row r="227" spans="10:11">
      <c r="J227" s="284"/>
      <c r="K227" s="285"/>
    </row>
    <row r="228" spans="10:11">
      <c r="J228" s="284"/>
      <c r="K228" s="285"/>
    </row>
    <row r="229" spans="10:11">
      <c r="J229" s="284"/>
      <c r="K229" s="285"/>
    </row>
    <row r="230" spans="10:11">
      <c r="J230" s="284"/>
      <c r="K230" s="285"/>
    </row>
    <row r="231" spans="10:11">
      <c r="J231" s="284"/>
      <c r="K231" s="285"/>
    </row>
    <row r="232" spans="10:11">
      <c r="J232" s="284"/>
      <c r="K232" s="285"/>
    </row>
    <row r="233" spans="10:11">
      <c r="J233" s="284"/>
      <c r="K233" s="285"/>
    </row>
    <row r="234" spans="10:11">
      <c r="J234" s="284"/>
      <c r="K234" s="285"/>
    </row>
    <row r="235" spans="10:11">
      <c r="J235" s="284"/>
      <c r="K235" s="285"/>
    </row>
    <row r="236" spans="10:11">
      <c r="J236" s="284"/>
      <c r="K236" s="285"/>
    </row>
    <row r="237" spans="10:11">
      <c r="J237" s="284"/>
      <c r="K237" s="285"/>
    </row>
    <row r="238" spans="10:11">
      <c r="J238" s="284"/>
      <c r="K238" s="285"/>
    </row>
    <row r="239" spans="10:11">
      <c r="J239" s="284"/>
      <c r="K239" s="285"/>
    </row>
    <row r="240" spans="10:11">
      <c r="J240" s="284"/>
      <c r="K240" s="285"/>
    </row>
    <row r="241" spans="10:11">
      <c r="J241" s="284"/>
      <c r="K241" s="285"/>
    </row>
    <row r="242" spans="10:11">
      <c r="J242" s="284"/>
      <c r="K242" s="285"/>
    </row>
    <row r="243" spans="10:11">
      <c r="J243" s="284"/>
      <c r="K243" s="285"/>
    </row>
    <row r="244" spans="10:11">
      <c r="J244" s="284"/>
      <c r="K244" s="285"/>
    </row>
    <row r="245" spans="10:11">
      <c r="J245" s="284"/>
      <c r="K245" s="285"/>
    </row>
    <row r="246" spans="10:11">
      <c r="J246" s="284"/>
      <c r="K246" s="285"/>
    </row>
    <row r="247" spans="10:11">
      <c r="J247" s="284"/>
      <c r="K247" s="285"/>
    </row>
    <row r="248" spans="10:11">
      <c r="J248" s="284"/>
      <c r="K248" s="285"/>
    </row>
    <row r="249" spans="10:11">
      <c r="J249" s="284"/>
      <c r="K249" s="285"/>
    </row>
    <row r="250" spans="10:11">
      <c r="J250" s="284"/>
      <c r="K250" s="285"/>
    </row>
    <row r="251" spans="10:11">
      <c r="J251" s="284"/>
      <c r="K251" s="285"/>
    </row>
    <row r="252" spans="10:11">
      <c r="J252" s="284"/>
      <c r="K252" s="285"/>
    </row>
    <row r="253" spans="10:11">
      <c r="J253" s="284"/>
      <c r="K253" s="285"/>
    </row>
    <row r="254" spans="10:11">
      <c r="J254" s="284"/>
      <c r="K254" s="285"/>
    </row>
    <row r="255" spans="10:11">
      <c r="J255" s="284"/>
      <c r="K255" s="285"/>
    </row>
    <row r="256" spans="10:11">
      <c r="J256" s="284"/>
      <c r="K256" s="285"/>
    </row>
    <row r="257" spans="10:11">
      <c r="J257" s="284"/>
      <c r="K257" s="285"/>
    </row>
    <row r="258" spans="10:11">
      <c r="J258" s="284"/>
      <c r="K258" s="285"/>
    </row>
    <row r="259" spans="10:11">
      <c r="J259" s="284"/>
      <c r="K259" s="285"/>
    </row>
    <row r="260" spans="10:11">
      <c r="J260" s="284"/>
      <c r="K260" s="285"/>
    </row>
    <row r="261" spans="10:11">
      <c r="J261" s="284"/>
      <c r="K261" s="285"/>
    </row>
    <row r="262" spans="10:11">
      <c r="J262" s="284"/>
      <c r="K262" s="285"/>
    </row>
    <row r="263" spans="10:11">
      <c r="J263" s="284"/>
      <c r="K263" s="285"/>
    </row>
    <row r="264" spans="10:11">
      <c r="J264" s="284"/>
      <c r="K264" s="285"/>
    </row>
    <row r="265" spans="10:11">
      <c r="J265" s="284"/>
      <c r="K265" s="285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5" tint="0.59999389629810485"/>
  </sheetPr>
  <dimension ref="A1:AZ197"/>
  <sheetViews>
    <sheetView showGridLines="0" topLeftCell="A31" zoomScale="80" zoomScaleNormal="80" workbookViewId="0">
      <selection activeCell="H64" sqref="H64"/>
    </sheetView>
  </sheetViews>
  <sheetFormatPr defaultColWidth="9.140625" defaultRowHeight="15"/>
  <cols>
    <col min="1" max="1" width="9.140625" style="60"/>
    <col min="2" max="2" width="38.42578125" style="45" bestFit="1" customWidth="1"/>
    <col min="3" max="3" width="41.5703125" style="41" bestFit="1" customWidth="1"/>
    <col min="4" max="4" width="10.140625" style="41" bestFit="1" customWidth="1"/>
    <col min="5" max="7" width="12.28515625" style="41" bestFit="1" customWidth="1"/>
    <col min="8" max="8" width="13" style="32" bestFit="1" customWidth="1"/>
    <col min="9" max="9" width="12.28515625" style="41" bestFit="1" customWidth="1"/>
    <col min="10" max="18" width="13.42578125" style="41" bestFit="1" customWidth="1"/>
    <col min="19" max="19" width="18.85546875" style="41" bestFit="1" customWidth="1"/>
    <col min="20" max="34" width="9.140625" style="41"/>
    <col min="35" max="35" width="9.7109375" style="41" bestFit="1" customWidth="1"/>
    <col min="36" max="36" width="10.5703125" style="41" bestFit="1" customWidth="1"/>
    <col min="37" max="37" width="9.140625" style="41"/>
    <col min="38" max="38" width="9.7109375" style="41" bestFit="1" customWidth="1"/>
    <col min="39" max="44" width="9.140625" style="41"/>
    <col min="45" max="45" width="9.7109375" style="45" bestFit="1" customWidth="1"/>
    <col min="46" max="51" width="9.140625" style="45"/>
    <col min="52" max="16384" width="9.140625" style="41"/>
  </cols>
  <sheetData>
    <row r="1" spans="1:52">
      <c r="D1" s="271">
        <f>+$AI$2</f>
        <v>41275</v>
      </c>
      <c r="E1" s="271">
        <f>+DATE(YEAR(D1)+1,1,1)</f>
        <v>41640</v>
      </c>
      <c r="F1" s="271">
        <f t="shared" ref="F1:G1" si="0">+DATE(YEAR(E1)+1,1,1)</f>
        <v>42005</v>
      </c>
      <c r="G1" s="271">
        <f t="shared" si="0"/>
        <v>42370</v>
      </c>
      <c r="H1" s="271">
        <f t="shared" ref="H1" si="1">+DATE(YEAR(G1)+1,1,1)</f>
        <v>42736</v>
      </c>
      <c r="I1" s="271">
        <f t="shared" ref="I1" si="2">+DATE(YEAR(H1)+1,1,1)</f>
        <v>43101</v>
      </c>
      <c r="J1" s="271">
        <f t="shared" ref="J1" si="3">+DATE(YEAR(I1)+1,1,1)</f>
        <v>43466</v>
      </c>
      <c r="K1" s="271">
        <f t="shared" ref="K1" si="4">+DATE(YEAR(J1)+1,1,1)</f>
        <v>43831</v>
      </c>
      <c r="L1" s="271">
        <f t="shared" ref="L1" si="5">+DATE(YEAR(K1)+1,1,1)</f>
        <v>44197</v>
      </c>
      <c r="M1" s="271">
        <f t="shared" ref="M1" si="6">+DATE(YEAR(L1)+1,1,1)</f>
        <v>44562</v>
      </c>
      <c r="N1" s="271">
        <f t="shared" ref="N1" si="7">+DATE(YEAR(M1)+1,1,1)</f>
        <v>44927</v>
      </c>
      <c r="O1" s="271">
        <f t="shared" ref="O1" si="8">+DATE(YEAR(N1)+1,1,1)</f>
        <v>45292</v>
      </c>
      <c r="P1" s="271">
        <f t="shared" ref="P1" si="9">+DATE(YEAR(O1)+1,1,1)</f>
        <v>45658</v>
      </c>
      <c r="Q1" s="271">
        <f t="shared" ref="Q1" si="10">+DATE(YEAR(P1)+1,1,1)</f>
        <v>46023</v>
      </c>
      <c r="R1" s="271">
        <f t="shared" ref="R1" si="11">+DATE(YEAR(Q1)+1,1,1)</f>
        <v>46388</v>
      </c>
      <c r="S1" s="32"/>
      <c r="AH1" s="41" t="str">
        <f>+"'"&amp;"Monthly Emissions-Expected'!"</f>
        <v>'Monthly Emissions-Expected'!</v>
      </c>
      <c r="AL1" s="27">
        <f>+AI2</f>
        <v>41275</v>
      </c>
      <c r="AM1" s="41" t="str">
        <f t="shared" ref="AM1:AM32" si="12">+VLOOKUP(AN1,$AP$1:$AQ$197,2,FALSE)</f>
        <v>e</v>
      </c>
      <c r="AN1" s="41">
        <v>5</v>
      </c>
      <c r="AO1" s="41">
        <f t="shared" ref="AO1:AO41" si="13">+MATCH(AL1,$AS$1:$AS$131)</f>
        <v>26</v>
      </c>
      <c r="AP1" s="41">
        <v>1</v>
      </c>
      <c r="AQ1" s="41" t="s">
        <v>111</v>
      </c>
      <c r="AT1" s="141" t="s">
        <v>140</v>
      </c>
      <c r="AU1" s="141" t="s">
        <v>141</v>
      </c>
      <c r="AV1" s="141" t="s">
        <v>142</v>
      </c>
      <c r="AW1" s="141" t="s">
        <v>143</v>
      </c>
      <c r="AX1" s="141" t="s">
        <v>144</v>
      </c>
      <c r="AY1" s="141" t="s">
        <v>145</v>
      </c>
      <c r="AZ1" s="141" t="s">
        <v>135</v>
      </c>
    </row>
    <row r="2" spans="1:52">
      <c r="B2" s="197" t="s">
        <v>153</v>
      </c>
      <c r="C2" s="41" t="s">
        <v>33</v>
      </c>
      <c r="D2" s="400">
        <f>+YEAR('Monthly Emissions-Expected'!$E$2)</f>
        <v>2013</v>
      </c>
      <c r="E2" s="400">
        <f>+D2+1</f>
        <v>2014</v>
      </c>
      <c r="F2" s="400">
        <f t="shared" ref="F2:G2" si="14">+E2+1</f>
        <v>2015</v>
      </c>
      <c r="G2" s="400">
        <f t="shared" si="14"/>
        <v>2016</v>
      </c>
      <c r="H2" s="400">
        <f t="shared" ref="H2" si="15">+G2+1</f>
        <v>2017</v>
      </c>
      <c r="I2" s="400">
        <f t="shared" ref="I2" si="16">+H2+1</f>
        <v>2018</v>
      </c>
      <c r="J2" s="400">
        <f t="shared" ref="J2" si="17">+I2+1</f>
        <v>2019</v>
      </c>
      <c r="K2" s="400">
        <f t="shared" ref="K2" si="18">+J2+1</f>
        <v>2020</v>
      </c>
      <c r="L2" s="400">
        <f t="shared" ref="L2" si="19">+K2+1</f>
        <v>2021</v>
      </c>
      <c r="M2" s="400">
        <f t="shared" ref="M2" si="20">+L2+1</f>
        <v>2022</v>
      </c>
      <c r="N2" s="400">
        <f t="shared" ref="N2" si="21">+M2+1</f>
        <v>2023</v>
      </c>
      <c r="O2" s="400">
        <f t="shared" ref="O2" si="22">+N2+1</f>
        <v>2024</v>
      </c>
      <c r="P2" s="400">
        <f t="shared" ref="P2" si="23">+O2+1</f>
        <v>2025</v>
      </c>
      <c r="Q2" s="400">
        <f t="shared" ref="Q2" si="24">+P2+1</f>
        <v>2026</v>
      </c>
      <c r="R2" s="400">
        <f t="shared" ref="R2" si="25">+Q2+1</f>
        <v>2027</v>
      </c>
      <c r="S2" s="32"/>
      <c r="AH2" s="41">
        <f>+YEAR(AI2)</f>
        <v>2013</v>
      </c>
      <c r="AI2" s="49">
        <f>+'Monthly Emissions-Expected'!$E$2</f>
        <v>41275</v>
      </c>
      <c r="AJ2" s="27">
        <f>+DATE(YEAR(AI2),12,1)</f>
        <v>41609</v>
      </c>
      <c r="AL2" s="27">
        <f>+EDATE(AL1,1)</f>
        <v>41306</v>
      </c>
      <c r="AM2" s="41" t="str">
        <f t="shared" si="12"/>
        <v>f</v>
      </c>
      <c r="AN2" s="41">
        <f>+AN1+1</f>
        <v>6</v>
      </c>
      <c r="AO2" s="41">
        <f t="shared" si="13"/>
        <v>27</v>
      </c>
      <c r="AP2" s="41">
        <f>+AP1+1</f>
        <v>2</v>
      </c>
      <c r="AQ2" s="41" t="s">
        <v>112</v>
      </c>
      <c r="AS2" s="139">
        <v>40544</v>
      </c>
      <c r="AT2" s="142">
        <v>336</v>
      </c>
      <c r="AU2" s="142">
        <v>408</v>
      </c>
      <c r="AV2" s="142">
        <v>504</v>
      </c>
      <c r="AW2" s="142">
        <v>160</v>
      </c>
      <c r="AX2" s="142">
        <v>80</v>
      </c>
      <c r="AY2" s="142">
        <v>168</v>
      </c>
      <c r="AZ2" s="142">
        <f>+AT2+AU2</f>
        <v>744</v>
      </c>
    </row>
    <row r="3" spans="1:52">
      <c r="A3" s="60">
        <f>+ROW()</f>
        <v>3</v>
      </c>
      <c r="B3" s="208" t="s">
        <v>1</v>
      </c>
      <c r="C3" s="30" t="s">
        <v>56</v>
      </c>
      <c r="D3" s="249">
        <f t="shared" ref="D3:R15" ca="1" si="26">+SUM(INDIRECT($AH$1&amp;VLOOKUP(D$1,$AL$1:$AM$197,2,FALSE)&amp;$A3&amp;":"&amp;VLOOKUP(DATE(YEAR(D$1),12,1),$AL$1:$AM$197,2,FALSE)&amp;$A3))</f>
        <v>683.74</v>
      </c>
      <c r="E3" s="249">
        <f t="shared" ca="1" si="26"/>
        <v>0</v>
      </c>
      <c r="F3" s="249">
        <f t="shared" ca="1" si="26"/>
        <v>0</v>
      </c>
      <c r="G3" s="249">
        <f t="shared" ca="1" si="26"/>
        <v>0</v>
      </c>
      <c r="H3" s="479">
        <f t="shared" ca="1" si="26"/>
        <v>0</v>
      </c>
      <c r="I3" s="479">
        <f t="shared" ca="1" si="26"/>
        <v>0</v>
      </c>
      <c r="J3" s="479">
        <f t="shared" ca="1" si="26"/>
        <v>0</v>
      </c>
      <c r="K3" s="479">
        <f t="shared" ca="1" si="26"/>
        <v>0</v>
      </c>
      <c r="L3" s="479">
        <f t="shared" ca="1" si="26"/>
        <v>0</v>
      </c>
      <c r="M3" s="479">
        <f t="shared" ca="1" si="26"/>
        <v>0</v>
      </c>
      <c r="N3" s="479">
        <f t="shared" ca="1" si="26"/>
        <v>0</v>
      </c>
      <c r="O3" s="479">
        <f t="shared" ca="1" si="26"/>
        <v>0</v>
      </c>
      <c r="P3" s="479">
        <f t="shared" ca="1" si="26"/>
        <v>0</v>
      </c>
      <c r="Q3" s="479">
        <f t="shared" ca="1" si="26"/>
        <v>0</v>
      </c>
      <c r="R3" s="479">
        <f t="shared" ca="1" si="26"/>
        <v>0</v>
      </c>
      <c r="S3" s="319"/>
      <c r="AH3" s="41">
        <f>+AH2+1</f>
        <v>2014</v>
      </c>
      <c r="AI3" s="27">
        <f>+DATE(YEAR(AJ2)+1,1,1)</f>
        <v>41640</v>
      </c>
      <c r="AJ3" s="27">
        <f>+DATE(YEAR(AI3),12,1)</f>
        <v>41974</v>
      </c>
      <c r="AL3" s="27">
        <f t="shared" ref="AL3:AL66" si="27">+EDATE(AL2,1)</f>
        <v>41334</v>
      </c>
      <c r="AM3" s="41" t="str">
        <f t="shared" si="12"/>
        <v>g</v>
      </c>
      <c r="AN3" s="41">
        <f t="shared" ref="AN3:AN66" si="28">+AN2+1</f>
        <v>7</v>
      </c>
      <c r="AO3" s="41">
        <f t="shared" si="13"/>
        <v>28</v>
      </c>
      <c r="AP3" s="41">
        <f t="shared" ref="AP3:AP66" si="29">+AP2+1</f>
        <v>3</v>
      </c>
      <c r="AQ3" s="41" t="s">
        <v>104</v>
      </c>
      <c r="AS3" s="139">
        <v>40575</v>
      </c>
      <c r="AT3" s="142">
        <v>320</v>
      </c>
      <c r="AU3" s="142">
        <v>352</v>
      </c>
      <c r="AV3" s="142">
        <v>480</v>
      </c>
      <c r="AW3" s="142">
        <v>128</v>
      </c>
      <c r="AX3" s="142">
        <v>64</v>
      </c>
      <c r="AY3" s="142">
        <v>160</v>
      </c>
      <c r="AZ3" s="142">
        <f t="shared" ref="AZ3:AZ76" si="30">+AT3+AU3</f>
        <v>672</v>
      </c>
    </row>
    <row r="4" spans="1:52">
      <c r="A4" s="60">
        <f t="shared" ref="A4:A15" si="31">+ROW()</f>
        <v>4</v>
      </c>
      <c r="B4" s="209" t="s">
        <v>2</v>
      </c>
      <c r="C4" s="29" t="s">
        <v>56</v>
      </c>
      <c r="D4" s="248">
        <f t="shared" ca="1" si="26"/>
        <v>433.74999999999994</v>
      </c>
      <c r="E4" s="248">
        <f t="shared" ca="1" si="26"/>
        <v>411.52</v>
      </c>
      <c r="F4" s="248">
        <f t="shared" ca="1" si="26"/>
        <v>434.49</v>
      </c>
      <c r="G4" s="248">
        <f t="shared" ca="1" si="26"/>
        <v>408.16000000000008</v>
      </c>
      <c r="H4" s="480">
        <f t="shared" ca="1" si="26"/>
        <v>436.08000000000004</v>
      </c>
      <c r="I4" s="480">
        <f t="shared" ca="1" si="26"/>
        <v>382.92</v>
      </c>
      <c r="J4" s="480">
        <f t="shared" ca="1" si="26"/>
        <v>450.16000000000008</v>
      </c>
      <c r="K4" s="480">
        <f t="shared" ca="1" si="26"/>
        <v>432.88</v>
      </c>
      <c r="L4" s="480">
        <f t="shared" ca="1" si="26"/>
        <v>424.29999999999995</v>
      </c>
      <c r="M4" s="480">
        <f t="shared" ca="1" si="26"/>
        <v>432.46000000000004</v>
      </c>
      <c r="N4" s="480">
        <f t="shared" ca="1" si="26"/>
        <v>456.97</v>
      </c>
      <c r="O4" s="480">
        <f t="shared" ca="1" si="26"/>
        <v>432.2</v>
      </c>
      <c r="P4" s="480">
        <f t="shared" ca="1" si="26"/>
        <v>455.13</v>
      </c>
      <c r="Q4" s="480">
        <f t="shared" ca="1" si="26"/>
        <v>390.53999999999996</v>
      </c>
      <c r="R4" s="480">
        <f t="shared" ca="1" si="26"/>
        <v>445.53</v>
      </c>
      <c r="S4" s="32"/>
      <c r="AH4" s="41">
        <f t="shared" ref="AH4:AH16" si="32">+AH3+1</f>
        <v>2015</v>
      </c>
      <c r="AI4" s="27">
        <f t="shared" ref="AI4:AI16" si="33">+DATE(YEAR(AJ3)+1,1,1)</f>
        <v>42005</v>
      </c>
      <c r="AJ4" s="27">
        <f t="shared" ref="AJ4:AJ16" si="34">+DATE(YEAR(AI4),12,1)</f>
        <v>42339</v>
      </c>
      <c r="AL4" s="27">
        <f t="shared" si="27"/>
        <v>41365</v>
      </c>
      <c r="AM4" s="41" t="str">
        <f t="shared" si="12"/>
        <v>h</v>
      </c>
      <c r="AN4" s="41">
        <f t="shared" si="28"/>
        <v>8</v>
      </c>
      <c r="AO4" s="41">
        <f t="shared" si="13"/>
        <v>29</v>
      </c>
      <c r="AP4" s="41">
        <f t="shared" si="29"/>
        <v>4</v>
      </c>
      <c r="AQ4" s="41" t="s">
        <v>113</v>
      </c>
      <c r="AS4" s="139">
        <v>40603</v>
      </c>
      <c r="AT4" s="142">
        <v>368</v>
      </c>
      <c r="AU4" s="142">
        <v>376</v>
      </c>
      <c r="AV4" s="142">
        <v>552</v>
      </c>
      <c r="AW4" s="142">
        <v>128</v>
      </c>
      <c r="AX4" s="142">
        <v>64</v>
      </c>
      <c r="AY4" s="142">
        <v>184</v>
      </c>
      <c r="AZ4" s="142">
        <f t="shared" si="30"/>
        <v>744</v>
      </c>
    </row>
    <row r="5" spans="1:52">
      <c r="A5" s="60">
        <f t="shared" si="31"/>
        <v>5</v>
      </c>
      <c r="B5" s="209" t="s">
        <v>3</v>
      </c>
      <c r="C5" s="29" t="s">
        <v>56</v>
      </c>
      <c r="D5" s="248">
        <f t="shared" ca="1" si="26"/>
        <v>375.70999999999992</v>
      </c>
      <c r="E5" s="248">
        <f t="shared" ca="1" si="26"/>
        <v>432.5</v>
      </c>
      <c r="F5" s="248">
        <f t="shared" ca="1" si="26"/>
        <v>407.73</v>
      </c>
      <c r="G5" s="248">
        <f t="shared" ca="1" si="26"/>
        <v>438.32</v>
      </c>
      <c r="H5" s="480">
        <f t="shared" ca="1" si="26"/>
        <v>411.46</v>
      </c>
      <c r="I5" s="480">
        <f t="shared" ca="1" si="26"/>
        <v>441.35</v>
      </c>
      <c r="J5" s="480">
        <f t="shared" ca="1" si="26"/>
        <v>419.44</v>
      </c>
      <c r="K5" s="480">
        <f t="shared" ca="1" si="26"/>
        <v>461.05</v>
      </c>
      <c r="L5" s="480">
        <f t="shared" ca="1" si="26"/>
        <v>398.48</v>
      </c>
      <c r="M5" s="480">
        <f t="shared" ca="1" si="26"/>
        <v>455.19</v>
      </c>
      <c r="N5" s="480">
        <f t="shared" ca="1" si="26"/>
        <v>429.46</v>
      </c>
      <c r="O5" s="480">
        <f t="shared" ca="1" si="26"/>
        <v>458.88999999999993</v>
      </c>
      <c r="P5" s="480">
        <f t="shared" ca="1" si="26"/>
        <v>428.89000000000004</v>
      </c>
      <c r="Q5" s="480">
        <f t="shared" ca="1" si="26"/>
        <v>451.09999999999997</v>
      </c>
      <c r="R5" s="480">
        <f t="shared" ca="1" si="26"/>
        <v>424.19000000000005</v>
      </c>
      <c r="S5" s="32"/>
      <c r="AH5" s="41">
        <f t="shared" si="32"/>
        <v>2016</v>
      </c>
      <c r="AI5" s="27">
        <f t="shared" si="33"/>
        <v>42370</v>
      </c>
      <c r="AJ5" s="27">
        <f t="shared" si="34"/>
        <v>42705</v>
      </c>
      <c r="AL5" s="27">
        <f t="shared" si="27"/>
        <v>41395</v>
      </c>
      <c r="AM5" s="41" t="str">
        <f t="shared" si="12"/>
        <v>i</v>
      </c>
      <c r="AN5" s="41">
        <f t="shared" si="28"/>
        <v>9</v>
      </c>
      <c r="AO5" s="41">
        <f t="shared" si="13"/>
        <v>30</v>
      </c>
      <c r="AP5" s="41">
        <f t="shared" si="29"/>
        <v>5</v>
      </c>
      <c r="AQ5" s="41" t="s">
        <v>114</v>
      </c>
      <c r="AS5" s="139">
        <v>40634</v>
      </c>
      <c r="AT5" s="142">
        <v>336</v>
      </c>
      <c r="AU5" s="142">
        <v>384</v>
      </c>
      <c r="AV5" s="142">
        <v>504</v>
      </c>
      <c r="AW5" s="142">
        <v>144</v>
      </c>
      <c r="AX5" s="142">
        <v>72</v>
      </c>
      <c r="AY5" s="142">
        <v>168</v>
      </c>
      <c r="AZ5" s="142">
        <f t="shared" si="30"/>
        <v>720</v>
      </c>
    </row>
    <row r="6" spans="1:52">
      <c r="A6" s="60">
        <f t="shared" si="31"/>
        <v>6</v>
      </c>
      <c r="B6" s="209" t="s">
        <v>4</v>
      </c>
      <c r="C6" s="29" t="s">
        <v>56</v>
      </c>
      <c r="D6" s="248">
        <f t="shared" ca="1" si="26"/>
        <v>1770.1599999999999</v>
      </c>
      <c r="E6" s="248">
        <f t="shared" ca="1" si="26"/>
        <v>1920.06</v>
      </c>
      <c r="F6" s="248">
        <f t="shared" ca="1" si="26"/>
        <v>1901.4800000000002</v>
      </c>
      <c r="G6" s="248">
        <f t="shared" ca="1" si="26"/>
        <v>1808.97</v>
      </c>
      <c r="H6" s="480">
        <f t="shared" ca="1" si="26"/>
        <v>1825.3799999999999</v>
      </c>
      <c r="I6" s="480">
        <f t="shared" ca="1" si="26"/>
        <v>1912.17</v>
      </c>
      <c r="J6" s="480">
        <f t="shared" ca="1" si="26"/>
        <v>1773.97</v>
      </c>
      <c r="K6" s="480">
        <f t="shared" ca="1" si="26"/>
        <v>2059.16</v>
      </c>
      <c r="L6" s="480">
        <f t="shared" ca="1" si="26"/>
        <v>2056.89</v>
      </c>
      <c r="M6" s="480">
        <f t="shared" ca="1" si="26"/>
        <v>1904.3199999999997</v>
      </c>
      <c r="N6" s="480">
        <f t="shared" ca="1" si="26"/>
        <v>2052.69</v>
      </c>
      <c r="O6" s="480">
        <f t="shared" ca="1" si="26"/>
        <v>2061.21</v>
      </c>
      <c r="P6" s="480">
        <f t="shared" ca="1" si="26"/>
        <v>1892.46</v>
      </c>
      <c r="Q6" s="480">
        <f t="shared" ca="1" si="26"/>
        <v>1996.0300000000002</v>
      </c>
      <c r="R6" s="480">
        <f t="shared" ca="1" si="26"/>
        <v>1979.2799999999995</v>
      </c>
      <c r="S6" s="32"/>
      <c r="AH6" s="41">
        <f t="shared" si="32"/>
        <v>2017</v>
      </c>
      <c r="AI6" s="27">
        <f t="shared" si="33"/>
        <v>42736</v>
      </c>
      <c r="AJ6" s="27">
        <f t="shared" si="34"/>
        <v>43070</v>
      </c>
      <c r="AL6" s="27">
        <f t="shared" si="27"/>
        <v>41426</v>
      </c>
      <c r="AM6" s="41" t="str">
        <f t="shared" si="12"/>
        <v>j</v>
      </c>
      <c r="AN6" s="41">
        <f t="shared" si="28"/>
        <v>10</v>
      </c>
      <c r="AO6" s="41">
        <f t="shared" si="13"/>
        <v>31</v>
      </c>
      <c r="AP6" s="41">
        <f t="shared" si="29"/>
        <v>6</v>
      </c>
      <c r="AQ6" s="41" t="s">
        <v>109</v>
      </c>
      <c r="AS6" s="139">
        <v>40664</v>
      </c>
      <c r="AT6" s="142">
        <v>336</v>
      </c>
      <c r="AU6" s="142">
        <v>408</v>
      </c>
      <c r="AV6" s="142">
        <v>504</v>
      </c>
      <c r="AW6" s="142">
        <v>160</v>
      </c>
      <c r="AX6" s="142">
        <v>80</v>
      </c>
      <c r="AY6" s="142">
        <v>168</v>
      </c>
      <c r="AZ6" s="142">
        <f t="shared" si="30"/>
        <v>744</v>
      </c>
    </row>
    <row r="7" spans="1:52">
      <c r="A7" s="60">
        <f t="shared" si="31"/>
        <v>7</v>
      </c>
      <c r="B7" s="209" t="s">
        <v>5</v>
      </c>
      <c r="C7" s="29" t="s">
        <v>56</v>
      </c>
      <c r="D7" s="248">
        <f t="shared" ca="1" si="26"/>
        <v>1920.3099999999997</v>
      </c>
      <c r="E7" s="248">
        <f t="shared" ca="1" si="26"/>
        <v>1921.11</v>
      </c>
      <c r="F7" s="248">
        <f t="shared" ca="1" si="26"/>
        <v>1767.7399999999998</v>
      </c>
      <c r="G7" s="248">
        <f t="shared" ca="1" si="26"/>
        <v>1938.71</v>
      </c>
      <c r="H7" s="480">
        <f t="shared" ca="1" si="26"/>
        <v>1828.3</v>
      </c>
      <c r="I7" s="480">
        <f t="shared" ca="1" si="26"/>
        <v>1656.62</v>
      </c>
      <c r="J7" s="480">
        <f t="shared" ca="1" si="26"/>
        <v>2025.3399999999997</v>
      </c>
      <c r="K7" s="480">
        <f t="shared" ca="1" si="26"/>
        <v>2068.0400000000004</v>
      </c>
      <c r="L7" s="480">
        <f t="shared" ca="1" si="26"/>
        <v>1924.88</v>
      </c>
      <c r="M7" s="480">
        <f t="shared" ca="1" si="26"/>
        <v>2059.65</v>
      </c>
      <c r="N7" s="480">
        <f t="shared" ca="1" si="26"/>
        <v>2050.75</v>
      </c>
      <c r="O7" s="480">
        <f t="shared" ca="1" si="26"/>
        <v>1906.7100000000003</v>
      </c>
      <c r="P7" s="480">
        <f t="shared" ca="1" si="26"/>
        <v>2031.33</v>
      </c>
      <c r="Q7" s="480">
        <f t="shared" ca="1" si="26"/>
        <v>1995.68</v>
      </c>
      <c r="R7" s="480">
        <f t="shared" ca="1" si="26"/>
        <v>1723.2499999999998</v>
      </c>
      <c r="S7" s="32"/>
      <c r="AH7" s="41">
        <f t="shared" si="32"/>
        <v>2018</v>
      </c>
      <c r="AI7" s="27">
        <f t="shared" si="33"/>
        <v>43101</v>
      </c>
      <c r="AJ7" s="27">
        <f t="shared" si="34"/>
        <v>43435</v>
      </c>
      <c r="AL7" s="27">
        <f t="shared" si="27"/>
        <v>41456</v>
      </c>
      <c r="AM7" s="41" t="str">
        <f t="shared" si="12"/>
        <v>k</v>
      </c>
      <c r="AN7" s="41">
        <f t="shared" si="28"/>
        <v>11</v>
      </c>
      <c r="AO7" s="41">
        <f t="shared" si="13"/>
        <v>32</v>
      </c>
      <c r="AP7" s="41">
        <f t="shared" si="29"/>
        <v>7</v>
      </c>
      <c r="AQ7" s="41" t="s">
        <v>115</v>
      </c>
      <c r="AS7" s="139">
        <v>40695</v>
      </c>
      <c r="AT7" s="142">
        <v>352</v>
      </c>
      <c r="AU7" s="142">
        <v>368</v>
      </c>
      <c r="AV7" s="142">
        <v>528</v>
      </c>
      <c r="AW7" s="142">
        <v>128</v>
      </c>
      <c r="AX7" s="142">
        <v>64</v>
      </c>
      <c r="AY7" s="142">
        <v>176</v>
      </c>
      <c r="AZ7" s="142">
        <f t="shared" si="30"/>
        <v>720</v>
      </c>
    </row>
    <row r="8" spans="1:52">
      <c r="A8" s="60">
        <f t="shared" si="31"/>
        <v>8</v>
      </c>
      <c r="B8" s="209" t="s">
        <v>6</v>
      </c>
      <c r="C8" s="29" t="s">
        <v>56</v>
      </c>
      <c r="D8" s="248">
        <f t="shared" ca="1" si="26"/>
        <v>2021.4299999999998</v>
      </c>
      <c r="E8" s="248">
        <f t="shared" ca="1" si="26"/>
        <v>1737.8599999999997</v>
      </c>
      <c r="F8" s="248">
        <f t="shared" ca="1" si="26"/>
        <v>1990.8899999999999</v>
      </c>
      <c r="G8" s="248">
        <f t="shared" ca="1" si="26"/>
        <v>2031.07</v>
      </c>
      <c r="H8" s="480">
        <f t="shared" ca="1" si="26"/>
        <v>1751.26</v>
      </c>
      <c r="I8" s="480">
        <f t="shared" ca="1" si="26"/>
        <v>1968.8200000000002</v>
      </c>
      <c r="J8" s="480">
        <f t="shared" ca="1" si="26"/>
        <v>2095.71</v>
      </c>
      <c r="K8" s="480">
        <f t="shared" ca="1" si="26"/>
        <v>1984.5500000000002</v>
      </c>
      <c r="L8" s="480">
        <f t="shared" ca="1" si="26"/>
        <v>2122.2599999999998</v>
      </c>
      <c r="M8" s="480">
        <f t="shared" ca="1" si="26"/>
        <v>2113.5099999999998</v>
      </c>
      <c r="N8" s="480">
        <f t="shared" ca="1" si="26"/>
        <v>1827.57</v>
      </c>
      <c r="O8" s="480">
        <f t="shared" ca="1" si="26"/>
        <v>2098.83</v>
      </c>
      <c r="P8" s="480">
        <f t="shared" ca="1" si="26"/>
        <v>2083.37</v>
      </c>
      <c r="Q8" s="480">
        <f t="shared" ca="1" si="26"/>
        <v>1897.9500000000003</v>
      </c>
      <c r="R8" s="480">
        <f t="shared" ca="1" si="26"/>
        <v>2036.9299999999998</v>
      </c>
      <c r="S8" s="32"/>
      <c r="AH8" s="41">
        <f t="shared" si="32"/>
        <v>2019</v>
      </c>
      <c r="AI8" s="27">
        <f t="shared" si="33"/>
        <v>43466</v>
      </c>
      <c r="AJ8" s="27">
        <f t="shared" si="34"/>
        <v>43800</v>
      </c>
      <c r="AL8" s="27">
        <f t="shared" si="27"/>
        <v>41487</v>
      </c>
      <c r="AM8" s="41" t="str">
        <f t="shared" si="12"/>
        <v>l</v>
      </c>
      <c r="AN8" s="41">
        <f t="shared" si="28"/>
        <v>12</v>
      </c>
      <c r="AO8" s="41">
        <f t="shared" si="13"/>
        <v>33</v>
      </c>
      <c r="AP8" s="41">
        <f t="shared" si="29"/>
        <v>8</v>
      </c>
      <c r="AQ8" s="41" t="s">
        <v>116</v>
      </c>
      <c r="AS8" s="139">
        <v>40725</v>
      </c>
      <c r="AT8" s="142">
        <v>320</v>
      </c>
      <c r="AU8" s="142">
        <v>424</v>
      </c>
      <c r="AV8" s="142">
        <v>480</v>
      </c>
      <c r="AW8" s="142">
        <v>176</v>
      </c>
      <c r="AX8" s="142">
        <v>88</v>
      </c>
      <c r="AY8" s="142">
        <v>160</v>
      </c>
      <c r="AZ8" s="142">
        <f t="shared" si="30"/>
        <v>744</v>
      </c>
    </row>
    <row r="9" spans="1:52">
      <c r="A9" s="60">
        <f t="shared" si="31"/>
        <v>9</v>
      </c>
      <c r="B9" s="209" t="s">
        <v>7</v>
      </c>
      <c r="C9" s="29" t="s">
        <v>56</v>
      </c>
      <c r="D9" s="248">
        <f t="shared" ca="1" si="26"/>
        <v>2078.9499999999998</v>
      </c>
      <c r="E9" s="248">
        <f t="shared" ca="1" si="26"/>
        <v>1928.3799999999997</v>
      </c>
      <c r="F9" s="248">
        <f t="shared" ca="1" si="26"/>
        <v>2019.26</v>
      </c>
      <c r="G9" s="248">
        <f t="shared" ca="1" si="26"/>
        <v>1740.1299999999999</v>
      </c>
      <c r="H9" s="480">
        <f t="shared" ca="1" si="26"/>
        <v>2019.46</v>
      </c>
      <c r="I9" s="480">
        <f t="shared" ca="1" si="26"/>
        <v>1960.2700000000002</v>
      </c>
      <c r="J9" s="480">
        <f t="shared" ca="1" si="26"/>
        <v>2203.0299999999997</v>
      </c>
      <c r="K9" s="480">
        <f t="shared" ca="1" si="26"/>
        <v>2124.25</v>
      </c>
      <c r="L9" s="480">
        <f t="shared" ca="1" si="26"/>
        <v>2246.06</v>
      </c>
      <c r="M9" s="480">
        <f t="shared" ca="1" si="26"/>
        <v>2109.58</v>
      </c>
      <c r="N9" s="480">
        <f t="shared" ca="1" si="26"/>
        <v>2227.5500000000002</v>
      </c>
      <c r="O9" s="480">
        <f t="shared" ca="1" si="26"/>
        <v>1897.3999999999999</v>
      </c>
      <c r="P9" s="480">
        <f t="shared" ca="1" si="26"/>
        <v>2191.5300000000002</v>
      </c>
      <c r="Q9" s="480">
        <f t="shared" ca="1" si="26"/>
        <v>2043.5800000000006</v>
      </c>
      <c r="R9" s="480">
        <f t="shared" ca="1" si="26"/>
        <v>2165.09</v>
      </c>
      <c r="S9" s="32"/>
      <c r="AH9" s="41">
        <f t="shared" si="32"/>
        <v>2020</v>
      </c>
      <c r="AI9" s="27">
        <f t="shared" si="33"/>
        <v>43831</v>
      </c>
      <c r="AJ9" s="27">
        <f t="shared" si="34"/>
        <v>44166</v>
      </c>
      <c r="AL9" s="27">
        <f t="shared" si="27"/>
        <v>41518</v>
      </c>
      <c r="AM9" s="41" t="str">
        <f t="shared" si="12"/>
        <v>m</v>
      </c>
      <c r="AN9" s="41">
        <f t="shared" si="28"/>
        <v>13</v>
      </c>
      <c r="AO9" s="41">
        <f t="shared" si="13"/>
        <v>34</v>
      </c>
      <c r="AP9" s="41">
        <f t="shared" si="29"/>
        <v>9</v>
      </c>
      <c r="AQ9" s="41" t="s">
        <v>117</v>
      </c>
      <c r="AS9" s="139">
        <v>40756</v>
      </c>
      <c r="AT9" s="142">
        <v>368</v>
      </c>
      <c r="AU9" s="142">
        <v>376</v>
      </c>
      <c r="AV9" s="142">
        <v>552</v>
      </c>
      <c r="AW9" s="142">
        <v>128</v>
      </c>
      <c r="AX9" s="142">
        <v>64</v>
      </c>
      <c r="AY9" s="142">
        <v>184</v>
      </c>
      <c r="AZ9" s="142">
        <f t="shared" si="30"/>
        <v>744</v>
      </c>
    </row>
    <row r="10" spans="1:52">
      <c r="A10" s="60">
        <f t="shared" si="31"/>
        <v>10</v>
      </c>
      <c r="B10" s="209" t="s">
        <v>8</v>
      </c>
      <c r="C10" s="29" t="s">
        <v>56</v>
      </c>
      <c r="D10" s="248">
        <f t="shared" ca="1" si="26"/>
        <v>2040.3300000000002</v>
      </c>
      <c r="E10" s="248">
        <f t="shared" ca="1" si="26"/>
        <v>2030.59</v>
      </c>
      <c r="F10" s="248">
        <f t="shared" ca="1" si="26"/>
        <v>1876.58</v>
      </c>
      <c r="G10" s="248">
        <f t="shared" ca="1" si="26"/>
        <v>2011.69</v>
      </c>
      <c r="H10" s="480">
        <f t="shared" ca="1" si="26"/>
        <v>1882.3599999999997</v>
      </c>
      <c r="I10" s="480">
        <f t="shared" ca="1" si="26"/>
        <v>2051.2599999999998</v>
      </c>
      <c r="J10" s="480">
        <f t="shared" ca="1" si="26"/>
        <v>1830.54</v>
      </c>
      <c r="K10" s="480">
        <f t="shared" ca="1" si="26"/>
        <v>2191.8000000000002</v>
      </c>
      <c r="L10" s="480">
        <f t="shared" ca="1" si="26"/>
        <v>2059.1</v>
      </c>
      <c r="M10" s="480">
        <f t="shared" ca="1" si="26"/>
        <v>2193.94</v>
      </c>
      <c r="N10" s="480">
        <f t="shared" ca="1" si="26"/>
        <v>2048.87</v>
      </c>
      <c r="O10" s="480">
        <f t="shared" ca="1" si="26"/>
        <v>2189.36</v>
      </c>
      <c r="P10" s="480">
        <f t="shared" ca="1" si="26"/>
        <v>2035.93</v>
      </c>
      <c r="Q10" s="480">
        <f t="shared" ca="1" si="26"/>
        <v>2135.35</v>
      </c>
      <c r="R10" s="480">
        <f t="shared" ca="1" si="26"/>
        <v>1801.0700000000002</v>
      </c>
      <c r="S10" s="32"/>
      <c r="AH10" s="41">
        <f t="shared" si="32"/>
        <v>2021</v>
      </c>
      <c r="AI10" s="27">
        <f t="shared" si="33"/>
        <v>44197</v>
      </c>
      <c r="AJ10" s="27">
        <f t="shared" si="34"/>
        <v>44531</v>
      </c>
      <c r="AL10" s="27">
        <f t="shared" si="27"/>
        <v>41548</v>
      </c>
      <c r="AM10" s="41" t="str">
        <f t="shared" si="12"/>
        <v>n</v>
      </c>
      <c r="AN10" s="41">
        <f t="shared" si="28"/>
        <v>14</v>
      </c>
      <c r="AO10" s="41">
        <f t="shared" si="13"/>
        <v>35</v>
      </c>
      <c r="AP10" s="41">
        <f t="shared" si="29"/>
        <v>10</v>
      </c>
      <c r="AQ10" s="41" t="s">
        <v>118</v>
      </c>
      <c r="AS10" s="139">
        <v>40787</v>
      </c>
      <c r="AT10" s="142">
        <v>336</v>
      </c>
      <c r="AU10" s="142">
        <v>384</v>
      </c>
      <c r="AV10" s="142">
        <v>504</v>
      </c>
      <c r="AW10" s="142">
        <v>144</v>
      </c>
      <c r="AX10" s="142">
        <v>72</v>
      </c>
      <c r="AY10" s="142">
        <v>168</v>
      </c>
      <c r="AZ10" s="142">
        <f t="shared" si="30"/>
        <v>720</v>
      </c>
    </row>
    <row r="11" spans="1:52">
      <c r="A11" s="60">
        <f t="shared" si="31"/>
        <v>11</v>
      </c>
      <c r="B11" s="209" t="s">
        <v>9</v>
      </c>
      <c r="C11" s="29" t="s">
        <v>56</v>
      </c>
      <c r="D11" s="248">
        <f t="shared" ca="1" si="26"/>
        <v>33.31</v>
      </c>
      <c r="E11" s="248">
        <f t="shared" ca="1" si="26"/>
        <v>0</v>
      </c>
      <c r="F11" s="248">
        <f t="shared" ca="1" si="26"/>
        <v>0</v>
      </c>
      <c r="G11" s="248">
        <f t="shared" ca="1" si="26"/>
        <v>0</v>
      </c>
      <c r="H11" s="480">
        <f t="shared" ca="1" si="26"/>
        <v>0</v>
      </c>
      <c r="I11" s="480">
        <f t="shared" ca="1" si="26"/>
        <v>0</v>
      </c>
      <c r="J11" s="480">
        <f t="shared" ca="1" si="26"/>
        <v>86.64</v>
      </c>
      <c r="K11" s="480">
        <f t="shared" ca="1" si="26"/>
        <v>331.01</v>
      </c>
      <c r="L11" s="480">
        <f t="shared" ca="1" si="26"/>
        <v>563.30000000000007</v>
      </c>
      <c r="M11" s="480">
        <f t="shared" ca="1" si="26"/>
        <v>512.01</v>
      </c>
      <c r="N11" s="480">
        <f t="shared" ca="1" si="26"/>
        <v>460.85</v>
      </c>
      <c r="O11" s="480">
        <f t="shared" ca="1" si="26"/>
        <v>404.71000000000004</v>
      </c>
      <c r="P11" s="480">
        <f t="shared" ca="1" si="26"/>
        <v>386.49000000000007</v>
      </c>
      <c r="Q11" s="480">
        <f t="shared" ca="1" si="26"/>
        <v>381.71</v>
      </c>
      <c r="R11" s="480">
        <f t="shared" ca="1" si="26"/>
        <v>401.94000000000005</v>
      </c>
      <c r="S11" s="32"/>
      <c r="AH11" s="41">
        <f t="shared" si="32"/>
        <v>2022</v>
      </c>
      <c r="AI11" s="27">
        <f t="shared" si="33"/>
        <v>44562</v>
      </c>
      <c r="AJ11" s="27">
        <f t="shared" si="34"/>
        <v>44896</v>
      </c>
      <c r="AL11" s="27">
        <f t="shared" si="27"/>
        <v>41579</v>
      </c>
      <c r="AM11" s="41" t="str">
        <f t="shared" si="12"/>
        <v>o</v>
      </c>
      <c r="AN11" s="41">
        <f t="shared" si="28"/>
        <v>15</v>
      </c>
      <c r="AO11" s="41">
        <f t="shared" si="13"/>
        <v>36</v>
      </c>
      <c r="AP11" s="41">
        <f t="shared" si="29"/>
        <v>11</v>
      </c>
      <c r="AQ11" s="41" t="s">
        <v>119</v>
      </c>
      <c r="AS11" s="139">
        <v>40817</v>
      </c>
      <c r="AT11" s="142">
        <v>336</v>
      </c>
      <c r="AU11" s="142">
        <v>408</v>
      </c>
      <c r="AV11" s="142">
        <v>504</v>
      </c>
      <c r="AW11" s="142">
        <v>160</v>
      </c>
      <c r="AX11" s="142">
        <v>80</v>
      </c>
      <c r="AY11" s="142">
        <v>168</v>
      </c>
      <c r="AZ11" s="142">
        <f t="shared" si="30"/>
        <v>744</v>
      </c>
    </row>
    <row r="12" spans="1:52">
      <c r="A12" s="60">
        <f t="shared" si="31"/>
        <v>12</v>
      </c>
      <c r="B12" s="209" t="s">
        <v>10</v>
      </c>
      <c r="C12" s="29" t="s">
        <v>56</v>
      </c>
      <c r="D12" s="248">
        <f t="shared" ca="1" si="26"/>
        <v>0</v>
      </c>
      <c r="E12" s="248">
        <f t="shared" ca="1" si="26"/>
        <v>0</v>
      </c>
      <c r="F12" s="248">
        <f t="shared" ca="1" si="26"/>
        <v>0</v>
      </c>
      <c r="G12" s="248">
        <f t="shared" ca="1" si="26"/>
        <v>0</v>
      </c>
      <c r="H12" s="480">
        <f t="shared" ca="1" si="26"/>
        <v>0</v>
      </c>
      <c r="I12" s="480">
        <f t="shared" ca="1" si="26"/>
        <v>0</v>
      </c>
      <c r="J12" s="480">
        <f t="shared" ca="1" si="26"/>
        <v>0</v>
      </c>
      <c r="K12" s="480">
        <f t="shared" ca="1" si="26"/>
        <v>0</v>
      </c>
      <c r="L12" s="480">
        <f t="shared" ca="1" si="26"/>
        <v>0</v>
      </c>
      <c r="M12" s="480">
        <f t="shared" ca="1" si="26"/>
        <v>0</v>
      </c>
      <c r="N12" s="480">
        <f t="shared" ca="1" si="26"/>
        <v>0</v>
      </c>
      <c r="O12" s="480">
        <f t="shared" ca="1" si="26"/>
        <v>0</v>
      </c>
      <c r="P12" s="480">
        <f t="shared" ca="1" si="26"/>
        <v>0</v>
      </c>
      <c r="Q12" s="480">
        <f t="shared" ca="1" si="26"/>
        <v>0</v>
      </c>
      <c r="R12" s="480">
        <f t="shared" ca="1" si="26"/>
        <v>0</v>
      </c>
      <c r="S12" s="32"/>
      <c r="AH12" s="41">
        <f t="shared" si="32"/>
        <v>2023</v>
      </c>
      <c r="AI12" s="27">
        <f t="shared" si="33"/>
        <v>44927</v>
      </c>
      <c r="AJ12" s="27">
        <f t="shared" si="34"/>
        <v>45261</v>
      </c>
      <c r="AL12" s="27">
        <f t="shared" si="27"/>
        <v>41609</v>
      </c>
      <c r="AM12" s="41" t="str">
        <f t="shared" si="12"/>
        <v>p</v>
      </c>
      <c r="AN12" s="41">
        <f t="shared" si="28"/>
        <v>16</v>
      </c>
      <c r="AO12" s="41">
        <f t="shared" si="13"/>
        <v>37</v>
      </c>
      <c r="AP12" s="41">
        <f t="shared" si="29"/>
        <v>12</v>
      </c>
      <c r="AQ12" s="41" t="s">
        <v>120</v>
      </c>
      <c r="AS12" s="139">
        <v>40848</v>
      </c>
      <c r="AT12" s="142">
        <v>336</v>
      </c>
      <c r="AU12" s="142">
        <v>384</v>
      </c>
      <c r="AV12" s="142">
        <v>504</v>
      </c>
      <c r="AW12" s="142">
        <v>144</v>
      </c>
      <c r="AX12" s="142">
        <v>72</v>
      </c>
      <c r="AY12" s="142">
        <v>168</v>
      </c>
      <c r="AZ12" s="142">
        <f t="shared" si="30"/>
        <v>720</v>
      </c>
    </row>
    <row r="13" spans="1:52">
      <c r="A13" s="60">
        <f t="shared" si="31"/>
        <v>13</v>
      </c>
      <c r="B13" s="470" t="s">
        <v>97</v>
      </c>
      <c r="C13" s="29" t="s">
        <v>56</v>
      </c>
      <c r="D13" s="480">
        <f t="shared" ca="1" si="26"/>
        <v>0</v>
      </c>
      <c r="E13" s="480">
        <f t="shared" ca="1" si="26"/>
        <v>0</v>
      </c>
      <c r="F13" s="480">
        <f t="shared" ca="1" si="26"/>
        <v>0</v>
      </c>
      <c r="G13" s="480">
        <f t="shared" ca="1" si="26"/>
        <v>0</v>
      </c>
      <c r="H13" s="480">
        <f t="shared" ca="1" si="26"/>
        <v>0</v>
      </c>
      <c r="I13" s="480">
        <f t="shared" ca="1" si="26"/>
        <v>0</v>
      </c>
      <c r="J13" s="480">
        <f t="shared" ca="1" si="26"/>
        <v>0</v>
      </c>
      <c r="K13" s="480">
        <f t="shared" ca="1" si="26"/>
        <v>0</v>
      </c>
      <c r="L13" s="480">
        <f t="shared" ca="1" si="26"/>
        <v>0</v>
      </c>
      <c r="M13" s="480">
        <f t="shared" ca="1" si="26"/>
        <v>0</v>
      </c>
      <c r="N13" s="480">
        <f t="shared" ca="1" si="26"/>
        <v>0</v>
      </c>
      <c r="O13" s="480">
        <f t="shared" ca="1" si="26"/>
        <v>0</v>
      </c>
      <c r="P13" s="480">
        <f t="shared" ca="1" si="26"/>
        <v>0</v>
      </c>
      <c r="Q13" s="480">
        <f t="shared" ca="1" si="26"/>
        <v>0</v>
      </c>
      <c r="R13" s="480">
        <f t="shared" ca="1" si="26"/>
        <v>0</v>
      </c>
      <c r="S13" s="32"/>
      <c r="AH13" s="41">
        <f t="shared" si="32"/>
        <v>2024</v>
      </c>
      <c r="AI13" s="27">
        <f t="shared" si="33"/>
        <v>45292</v>
      </c>
      <c r="AJ13" s="27">
        <f t="shared" si="34"/>
        <v>45627</v>
      </c>
      <c r="AL13" s="27">
        <f t="shared" si="27"/>
        <v>41640</v>
      </c>
      <c r="AM13" s="41" t="str">
        <f t="shared" si="12"/>
        <v>q</v>
      </c>
      <c r="AN13" s="41">
        <f t="shared" si="28"/>
        <v>17</v>
      </c>
      <c r="AO13" s="41">
        <f t="shared" si="13"/>
        <v>38</v>
      </c>
      <c r="AP13" s="41">
        <f t="shared" si="29"/>
        <v>13</v>
      </c>
      <c r="AQ13" s="41" t="s">
        <v>121</v>
      </c>
      <c r="AS13" s="139">
        <v>40878</v>
      </c>
      <c r="AT13" s="142">
        <v>336</v>
      </c>
      <c r="AU13" s="142">
        <v>408</v>
      </c>
      <c r="AV13" s="142">
        <v>504</v>
      </c>
      <c r="AW13" s="142">
        <v>160</v>
      </c>
      <c r="AX13" s="142">
        <v>80</v>
      </c>
      <c r="AY13" s="142">
        <v>168</v>
      </c>
      <c r="AZ13" s="142">
        <f t="shared" si="30"/>
        <v>744</v>
      </c>
    </row>
    <row r="14" spans="1:52">
      <c r="A14" s="60">
        <f t="shared" si="31"/>
        <v>14</v>
      </c>
      <c r="B14" s="471" t="s">
        <v>289</v>
      </c>
      <c r="C14" s="31" t="s">
        <v>56</v>
      </c>
      <c r="D14" s="464">
        <f t="shared" ca="1" si="26"/>
        <v>0</v>
      </c>
      <c r="E14" s="464">
        <f t="shared" ca="1" si="26"/>
        <v>0</v>
      </c>
      <c r="F14" s="464">
        <f t="shared" ca="1" si="26"/>
        <v>0</v>
      </c>
      <c r="G14" s="464">
        <f t="shared" ca="1" si="26"/>
        <v>0</v>
      </c>
      <c r="H14" s="464">
        <f t="shared" ca="1" si="26"/>
        <v>0</v>
      </c>
      <c r="I14" s="464">
        <f t="shared" ca="1" si="26"/>
        <v>0</v>
      </c>
      <c r="J14" s="464">
        <f t="shared" ca="1" si="26"/>
        <v>0</v>
      </c>
      <c r="K14" s="464">
        <f t="shared" ca="1" si="26"/>
        <v>0</v>
      </c>
      <c r="L14" s="464">
        <f t="shared" ca="1" si="26"/>
        <v>0</v>
      </c>
      <c r="M14" s="464">
        <f t="shared" ca="1" si="26"/>
        <v>0</v>
      </c>
      <c r="N14" s="464">
        <f t="shared" ca="1" si="26"/>
        <v>0</v>
      </c>
      <c r="O14" s="464">
        <f t="shared" ca="1" si="26"/>
        <v>0</v>
      </c>
      <c r="P14" s="464">
        <f t="shared" ca="1" si="26"/>
        <v>0</v>
      </c>
      <c r="Q14" s="464">
        <f t="shared" ca="1" si="26"/>
        <v>0</v>
      </c>
      <c r="R14" s="464">
        <f t="shared" ca="1" si="26"/>
        <v>0</v>
      </c>
      <c r="S14" s="32"/>
      <c r="AH14" s="41">
        <f t="shared" si="32"/>
        <v>2025</v>
      </c>
      <c r="AI14" s="27">
        <f t="shared" si="33"/>
        <v>45658</v>
      </c>
      <c r="AJ14" s="27">
        <f t="shared" si="34"/>
        <v>45992</v>
      </c>
      <c r="AL14" s="27">
        <f t="shared" si="27"/>
        <v>41671</v>
      </c>
      <c r="AM14" s="41" t="str">
        <f t="shared" si="12"/>
        <v>r</v>
      </c>
      <c r="AN14" s="41">
        <f t="shared" si="28"/>
        <v>18</v>
      </c>
      <c r="AO14" s="41">
        <f t="shared" si="13"/>
        <v>39</v>
      </c>
      <c r="AP14" s="41">
        <f t="shared" si="29"/>
        <v>14</v>
      </c>
      <c r="AQ14" s="41" t="s">
        <v>105</v>
      </c>
      <c r="AS14" s="140">
        <v>40909</v>
      </c>
      <c r="AT14" s="143">
        <v>336</v>
      </c>
      <c r="AU14" s="143">
        <v>408</v>
      </c>
      <c r="AV14" s="143">
        <v>504</v>
      </c>
      <c r="AW14" s="143">
        <v>160</v>
      </c>
      <c r="AX14" s="143">
        <v>80</v>
      </c>
      <c r="AY14" s="143">
        <v>168</v>
      </c>
      <c r="AZ14" s="143">
        <f t="shared" si="30"/>
        <v>744</v>
      </c>
    </row>
    <row r="15" spans="1:52">
      <c r="A15" s="60">
        <f t="shared" si="31"/>
        <v>15</v>
      </c>
      <c r="C15" s="32" t="s">
        <v>57</v>
      </c>
      <c r="D15" s="58">
        <f t="shared" ca="1" si="26"/>
        <v>11357.69</v>
      </c>
      <c r="E15" s="58">
        <f t="shared" ca="1" si="26"/>
        <v>10382.02</v>
      </c>
      <c r="F15" s="58">
        <f t="shared" ca="1" si="26"/>
        <v>10398.17</v>
      </c>
      <c r="G15" s="58">
        <f t="shared" ca="1" si="26"/>
        <v>10377.049999999999</v>
      </c>
      <c r="H15" s="463">
        <f t="shared" ca="1" si="26"/>
        <v>10154.299999999999</v>
      </c>
      <c r="I15" s="463">
        <f t="shared" ca="1" si="26"/>
        <v>10373.41</v>
      </c>
      <c r="J15" s="463">
        <f t="shared" ca="1" si="26"/>
        <v>10884.83</v>
      </c>
      <c r="K15" s="463">
        <f t="shared" ca="1" si="26"/>
        <v>11652.740000000002</v>
      </c>
      <c r="L15" s="463">
        <f t="shared" ca="1" si="26"/>
        <v>11795.27</v>
      </c>
      <c r="M15" s="463">
        <f t="shared" ca="1" si="26"/>
        <v>11780.66</v>
      </c>
      <c r="N15" s="463">
        <f t="shared" ca="1" si="26"/>
        <v>11554.71</v>
      </c>
      <c r="O15" s="463">
        <f t="shared" ca="1" si="26"/>
        <v>11449.310000000001</v>
      </c>
      <c r="P15" s="463">
        <f t="shared" ca="1" si="26"/>
        <v>11505.13</v>
      </c>
      <c r="Q15" s="463">
        <f t="shared" ca="1" si="26"/>
        <v>11291.94</v>
      </c>
      <c r="R15" s="463">
        <f t="shared" ca="1" si="26"/>
        <v>10977.28</v>
      </c>
      <c r="S15" s="32"/>
      <c r="AH15" s="41">
        <f t="shared" si="32"/>
        <v>2026</v>
      </c>
      <c r="AI15" s="27">
        <f t="shared" si="33"/>
        <v>46023</v>
      </c>
      <c r="AJ15" s="27">
        <f t="shared" si="34"/>
        <v>46357</v>
      </c>
      <c r="AL15" s="27">
        <f t="shared" si="27"/>
        <v>41699</v>
      </c>
      <c r="AM15" s="41" t="str">
        <f t="shared" si="12"/>
        <v>s</v>
      </c>
      <c r="AN15" s="41">
        <f t="shared" si="28"/>
        <v>19</v>
      </c>
      <c r="AO15" s="41">
        <f t="shared" si="13"/>
        <v>40</v>
      </c>
      <c r="AP15" s="41">
        <f t="shared" si="29"/>
        <v>15</v>
      </c>
      <c r="AQ15" s="41" t="s">
        <v>106</v>
      </c>
      <c r="AS15" s="140">
        <v>40940</v>
      </c>
      <c r="AT15" s="143">
        <v>336</v>
      </c>
      <c r="AU15" s="143">
        <v>360</v>
      </c>
      <c r="AV15" s="143">
        <v>504</v>
      </c>
      <c r="AW15" s="143">
        <v>128</v>
      </c>
      <c r="AX15" s="143">
        <v>64</v>
      </c>
      <c r="AY15" s="143">
        <v>168</v>
      </c>
      <c r="AZ15" s="143">
        <f t="shared" si="30"/>
        <v>696</v>
      </c>
    </row>
    <row r="16" spans="1:52"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32"/>
      <c r="AH16" s="41">
        <f t="shared" si="32"/>
        <v>2027</v>
      </c>
      <c r="AI16" s="27">
        <f t="shared" si="33"/>
        <v>46388</v>
      </c>
      <c r="AJ16" s="27">
        <f t="shared" si="34"/>
        <v>46722</v>
      </c>
      <c r="AL16" s="27">
        <f t="shared" si="27"/>
        <v>41730</v>
      </c>
      <c r="AM16" s="41" t="str">
        <f t="shared" si="12"/>
        <v>t</v>
      </c>
      <c r="AN16" s="41">
        <f t="shared" si="28"/>
        <v>20</v>
      </c>
      <c r="AO16" s="41">
        <f t="shared" si="13"/>
        <v>41</v>
      </c>
      <c r="AP16" s="41">
        <f t="shared" si="29"/>
        <v>16</v>
      </c>
      <c r="AQ16" s="41" t="s">
        <v>122</v>
      </c>
      <c r="AS16" s="140">
        <v>40969</v>
      </c>
      <c r="AT16" s="143">
        <v>352</v>
      </c>
      <c r="AU16" s="143">
        <v>392</v>
      </c>
      <c r="AV16" s="143">
        <v>528</v>
      </c>
      <c r="AW16" s="143">
        <v>144</v>
      </c>
      <c r="AX16" s="143">
        <v>72</v>
      </c>
      <c r="AY16" s="143">
        <v>176</v>
      </c>
      <c r="AZ16" s="143">
        <f t="shared" si="30"/>
        <v>744</v>
      </c>
    </row>
    <row r="17" spans="1:52">
      <c r="B17" s="197" t="s">
        <v>55</v>
      </c>
      <c r="C17" s="41" t="s">
        <v>33</v>
      </c>
      <c r="D17" s="400">
        <f>+D$2</f>
        <v>2013</v>
      </c>
      <c r="E17" s="400">
        <f t="shared" ref="E17:R17" si="35">+E$2</f>
        <v>2014</v>
      </c>
      <c r="F17" s="400">
        <f t="shared" si="35"/>
        <v>2015</v>
      </c>
      <c r="G17" s="400">
        <f t="shared" si="35"/>
        <v>2016</v>
      </c>
      <c r="H17" s="400">
        <f t="shared" si="35"/>
        <v>2017</v>
      </c>
      <c r="I17" s="400">
        <f t="shared" si="35"/>
        <v>2018</v>
      </c>
      <c r="J17" s="400">
        <f t="shared" si="35"/>
        <v>2019</v>
      </c>
      <c r="K17" s="400">
        <f t="shared" si="35"/>
        <v>2020</v>
      </c>
      <c r="L17" s="400">
        <f t="shared" si="35"/>
        <v>2021</v>
      </c>
      <c r="M17" s="400">
        <f t="shared" si="35"/>
        <v>2022</v>
      </c>
      <c r="N17" s="400">
        <f t="shared" si="35"/>
        <v>2023</v>
      </c>
      <c r="O17" s="400">
        <f t="shared" si="35"/>
        <v>2024</v>
      </c>
      <c r="P17" s="400">
        <f t="shared" si="35"/>
        <v>2025</v>
      </c>
      <c r="Q17" s="400">
        <f t="shared" si="35"/>
        <v>2026</v>
      </c>
      <c r="R17" s="400">
        <f t="shared" si="35"/>
        <v>2027</v>
      </c>
      <c r="S17" s="32"/>
      <c r="AL17" s="27">
        <f t="shared" si="27"/>
        <v>41760</v>
      </c>
      <c r="AM17" s="41" t="str">
        <f t="shared" si="12"/>
        <v>u</v>
      </c>
      <c r="AN17" s="41">
        <f t="shared" si="28"/>
        <v>21</v>
      </c>
      <c r="AO17" s="41">
        <f t="shared" si="13"/>
        <v>52</v>
      </c>
      <c r="AP17" s="41">
        <f t="shared" si="29"/>
        <v>17</v>
      </c>
      <c r="AQ17" s="41" t="s">
        <v>110</v>
      </c>
      <c r="AS17" s="140">
        <v>41000</v>
      </c>
      <c r="AT17" s="143">
        <v>336</v>
      </c>
      <c r="AU17" s="143">
        <v>384</v>
      </c>
      <c r="AV17" s="143">
        <v>504</v>
      </c>
      <c r="AW17" s="143">
        <v>144</v>
      </c>
      <c r="AX17" s="143">
        <v>72</v>
      </c>
      <c r="AY17" s="143">
        <v>168</v>
      </c>
      <c r="AZ17" s="143">
        <f t="shared" si="30"/>
        <v>720</v>
      </c>
    </row>
    <row r="18" spans="1:52">
      <c r="A18" s="60">
        <f>+ROW()+1</f>
        <v>19</v>
      </c>
      <c r="B18" s="208" t="s">
        <v>1</v>
      </c>
      <c r="C18" s="30" t="s">
        <v>58</v>
      </c>
      <c r="D18" s="249">
        <f t="shared" ref="D18:R29" ca="1" si="36">+SUM(INDIRECT($AH$1&amp;VLOOKUP(D$1,$AL$1:$AM$197,2,FALSE)&amp;$A18&amp;":"&amp;VLOOKUP(DATE(YEAR(D$1),12,1),$AL$1:$AM$197,2,FALSE)&amp;$A18))</f>
        <v>6094.12</v>
      </c>
      <c r="E18" s="249">
        <f t="shared" ca="1" si="36"/>
        <v>0</v>
      </c>
      <c r="F18" s="249">
        <f t="shared" ca="1" si="36"/>
        <v>0</v>
      </c>
      <c r="G18" s="249">
        <f t="shared" ca="1" si="36"/>
        <v>0</v>
      </c>
      <c r="H18" s="479">
        <f t="shared" ca="1" si="36"/>
        <v>0</v>
      </c>
      <c r="I18" s="479">
        <f t="shared" ca="1" si="36"/>
        <v>0</v>
      </c>
      <c r="J18" s="479">
        <f t="shared" ca="1" si="36"/>
        <v>0</v>
      </c>
      <c r="K18" s="479">
        <f t="shared" ca="1" si="36"/>
        <v>0</v>
      </c>
      <c r="L18" s="479">
        <f t="shared" ca="1" si="36"/>
        <v>0</v>
      </c>
      <c r="M18" s="479">
        <f t="shared" ca="1" si="36"/>
        <v>0</v>
      </c>
      <c r="N18" s="479">
        <f t="shared" ca="1" si="36"/>
        <v>0</v>
      </c>
      <c r="O18" s="479">
        <f t="shared" ca="1" si="36"/>
        <v>0</v>
      </c>
      <c r="P18" s="479">
        <f t="shared" ca="1" si="36"/>
        <v>0</v>
      </c>
      <c r="Q18" s="479">
        <f t="shared" ca="1" si="36"/>
        <v>0</v>
      </c>
      <c r="R18" s="479">
        <f t="shared" ca="1" si="36"/>
        <v>0</v>
      </c>
      <c r="S18" s="32"/>
      <c r="AL18" s="27">
        <f t="shared" si="27"/>
        <v>41791</v>
      </c>
      <c r="AM18" s="41" t="str">
        <f t="shared" si="12"/>
        <v>v</v>
      </c>
      <c r="AN18" s="41">
        <f t="shared" si="28"/>
        <v>22</v>
      </c>
      <c r="AO18" s="41">
        <f t="shared" si="13"/>
        <v>53</v>
      </c>
      <c r="AP18" s="41">
        <f t="shared" si="29"/>
        <v>18</v>
      </c>
      <c r="AQ18" s="41" t="s">
        <v>123</v>
      </c>
      <c r="AS18" s="140">
        <v>41030</v>
      </c>
      <c r="AT18" s="143">
        <v>352</v>
      </c>
      <c r="AU18" s="143">
        <v>392</v>
      </c>
      <c r="AV18" s="143">
        <v>528</v>
      </c>
      <c r="AW18" s="143">
        <v>144</v>
      </c>
      <c r="AX18" s="143">
        <v>72</v>
      </c>
      <c r="AY18" s="143">
        <v>176</v>
      </c>
      <c r="AZ18" s="143">
        <f t="shared" si="30"/>
        <v>744</v>
      </c>
    </row>
    <row r="19" spans="1:52">
      <c r="A19" s="60">
        <f t="shared" ref="A19:A30" si="37">+ROW()+1</f>
        <v>20</v>
      </c>
      <c r="B19" s="209" t="s">
        <v>2</v>
      </c>
      <c r="C19" s="29" t="s">
        <v>58</v>
      </c>
      <c r="D19" s="248">
        <f t="shared" ca="1" si="36"/>
        <v>2867.34</v>
      </c>
      <c r="E19" s="248">
        <f t="shared" ca="1" si="36"/>
        <v>2898.6600000000003</v>
      </c>
      <c r="F19" s="248">
        <f t="shared" ca="1" si="36"/>
        <v>3059.75</v>
      </c>
      <c r="G19" s="248">
        <f t="shared" ca="1" si="36"/>
        <v>2873.2000000000003</v>
      </c>
      <c r="H19" s="480">
        <f t="shared" ca="1" si="36"/>
        <v>3069.9800000000005</v>
      </c>
      <c r="I19" s="480">
        <f t="shared" ca="1" si="36"/>
        <v>2694.87</v>
      </c>
      <c r="J19" s="480">
        <f t="shared" ca="1" si="36"/>
        <v>3163.8999999999996</v>
      </c>
      <c r="K19" s="480">
        <f t="shared" ca="1" si="36"/>
        <v>3040.0499999999997</v>
      </c>
      <c r="L19" s="480">
        <f t="shared" ca="1" si="36"/>
        <v>2981.31</v>
      </c>
      <c r="M19" s="480">
        <f t="shared" ca="1" si="36"/>
        <v>3038.1299999999997</v>
      </c>
      <c r="N19" s="480">
        <f t="shared" ca="1" si="36"/>
        <v>3211.5200000000004</v>
      </c>
      <c r="O19" s="480">
        <f t="shared" ca="1" si="36"/>
        <v>3038.12</v>
      </c>
      <c r="P19" s="480">
        <f t="shared" ca="1" si="36"/>
        <v>3198.9599999999996</v>
      </c>
      <c r="Q19" s="480">
        <f t="shared" ca="1" si="36"/>
        <v>2745.99</v>
      </c>
      <c r="R19" s="480">
        <f t="shared" ca="1" si="36"/>
        <v>3133.54</v>
      </c>
      <c r="S19" s="32"/>
      <c r="AL19" s="27">
        <f t="shared" si="27"/>
        <v>41821</v>
      </c>
      <c r="AM19" s="41" t="str">
        <f t="shared" si="12"/>
        <v>w</v>
      </c>
      <c r="AN19" s="41">
        <f t="shared" si="28"/>
        <v>23</v>
      </c>
      <c r="AO19" s="41">
        <f t="shared" si="13"/>
        <v>54</v>
      </c>
      <c r="AP19" s="41">
        <f t="shared" si="29"/>
        <v>19</v>
      </c>
      <c r="AQ19" s="41" t="s">
        <v>124</v>
      </c>
      <c r="AS19" s="140">
        <v>41061</v>
      </c>
      <c r="AT19" s="143">
        <v>336</v>
      </c>
      <c r="AU19" s="143">
        <v>384</v>
      </c>
      <c r="AV19" s="143">
        <v>504</v>
      </c>
      <c r="AW19" s="143">
        <v>144</v>
      </c>
      <c r="AX19" s="143">
        <v>72</v>
      </c>
      <c r="AY19" s="143">
        <v>168</v>
      </c>
      <c r="AZ19" s="143">
        <f t="shared" si="30"/>
        <v>720</v>
      </c>
    </row>
    <row r="20" spans="1:52">
      <c r="A20" s="60">
        <f t="shared" si="37"/>
        <v>21</v>
      </c>
      <c r="B20" s="209" t="s">
        <v>3</v>
      </c>
      <c r="C20" s="29" t="s">
        <v>58</v>
      </c>
      <c r="D20" s="248">
        <f t="shared" ca="1" si="36"/>
        <v>2488.0400000000004</v>
      </c>
      <c r="E20" s="248">
        <f t="shared" ca="1" si="36"/>
        <v>3049.41</v>
      </c>
      <c r="F20" s="248">
        <f t="shared" ca="1" si="36"/>
        <v>2878.26</v>
      </c>
      <c r="G20" s="248">
        <f t="shared" ca="1" si="36"/>
        <v>3090.8400000000006</v>
      </c>
      <c r="H20" s="480">
        <f t="shared" ca="1" si="36"/>
        <v>2901.26</v>
      </c>
      <c r="I20" s="480">
        <f t="shared" ca="1" si="36"/>
        <v>3110.59</v>
      </c>
      <c r="J20" s="480">
        <f t="shared" ca="1" si="36"/>
        <v>2952.5099999999998</v>
      </c>
      <c r="K20" s="480">
        <f t="shared" ca="1" si="36"/>
        <v>3241.95</v>
      </c>
      <c r="L20" s="480">
        <f t="shared" ca="1" si="36"/>
        <v>2803.37</v>
      </c>
      <c r="M20" s="480">
        <f t="shared" ca="1" si="36"/>
        <v>3200</v>
      </c>
      <c r="N20" s="480">
        <f t="shared" ca="1" si="36"/>
        <v>3023.46</v>
      </c>
      <c r="O20" s="480">
        <f t="shared" ca="1" si="36"/>
        <v>3227.81</v>
      </c>
      <c r="P20" s="480">
        <f t="shared" ca="1" si="36"/>
        <v>3018.88</v>
      </c>
      <c r="Q20" s="480">
        <f t="shared" ca="1" si="36"/>
        <v>3176.74</v>
      </c>
      <c r="R20" s="480">
        <f t="shared" ca="1" si="36"/>
        <v>2985.7999999999997</v>
      </c>
      <c r="S20" s="32"/>
      <c r="AL20" s="27">
        <f t="shared" si="27"/>
        <v>41852</v>
      </c>
      <c r="AM20" s="41" t="str">
        <f t="shared" si="12"/>
        <v>x</v>
      </c>
      <c r="AN20" s="41">
        <f t="shared" si="28"/>
        <v>24</v>
      </c>
      <c r="AO20" s="41">
        <f t="shared" si="13"/>
        <v>55</v>
      </c>
      <c r="AP20" s="41">
        <f t="shared" si="29"/>
        <v>20</v>
      </c>
      <c r="AQ20" s="41" t="s">
        <v>125</v>
      </c>
      <c r="AS20" s="140">
        <v>41091</v>
      </c>
      <c r="AT20" s="143">
        <v>336</v>
      </c>
      <c r="AU20" s="143">
        <v>408</v>
      </c>
      <c r="AV20" s="143">
        <v>504</v>
      </c>
      <c r="AW20" s="143">
        <v>160</v>
      </c>
      <c r="AX20" s="143">
        <v>80</v>
      </c>
      <c r="AY20" s="143">
        <v>168</v>
      </c>
      <c r="AZ20" s="143">
        <f t="shared" si="30"/>
        <v>744</v>
      </c>
    </row>
    <row r="21" spans="1:52">
      <c r="A21" s="60">
        <f t="shared" si="37"/>
        <v>22</v>
      </c>
      <c r="B21" s="209" t="s">
        <v>4</v>
      </c>
      <c r="C21" s="29" t="s">
        <v>58</v>
      </c>
      <c r="D21" s="248">
        <f t="shared" ca="1" si="36"/>
        <v>1087.05</v>
      </c>
      <c r="E21" s="248">
        <f t="shared" ca="1" si="36"/>
        <v>1178.42</v>
      </c>
      <c r="F21" s="248">
        <f t="shared" ca="1" si="36"/>
        <v>2241.67</v>
      </c>
      <c r="G21" s="248">
        <f t="shared" ca="1" si="36"/>
        <v>1109.3500000000001</v>
      </c>
      <c r="H21" s="480">
        <f t="shared" ca="1" si="36"/>
        <v>2396.59</v>
      </c>
      <c r="I21" s="480">
        <f t="shared" ca="1" si="36"/>
        <v>1174.6500000000001</v>
      </c>
      <c r="J21" s="480">
        <f t="shared" ca="1" si="36"/>
        <v>1082.8400000000001</v>
      </c>
      <c r="K21" s="480">
        <f t="shared" ca="1" si="36"/>
        <v>1255.75</v>
      </c>
      <c r="L21" s="480">
        <f t="shared" ca="1" si="36"/>
        <v>2632.36</v>
      </c>
      <c r="M21" s="480">
        <f t="shared" ca="1" si="36"/>
        <v>1161.81</v>
      </c>
      <c r="N21" s="480">
        <f t="shared" ca="1" si="36"/>
        <v>2681.04</v>
      </c>
      <c r="O21" s="480">
        <f t="shared" ca="1" si="36"/>
        <v>1257.9199999999998</v>
      </c>
      <c r="P21" s="480">
        <f t="shared" ca="1" si="36"/>
        <v>1156.4500000000003</v>
      </c>
      <c r="Q21" s="480">
        <f t="shared" ca="1" si="36"/>
        <v>1221.1399999999999</v>
      </c>
      <c r="R21" s="480">
        <f t="shared" ca="1" si="36"/>
        <v>2378.2200000000003</v>
      </c>
      <c r="S21" s="32"/>
      <c r="AL21" s="27">
        <f t="shared" si="27"/>
        <v>41883</v>
      </c>
      <c r="AM21" s="41" t="str">
        <f t="shared" si="12"/>
        <v>y</v>
      </c>
      <c r="AN21" s="41">
        <f t="shared" si="28"/>
        <v>25</v>
      </c>
      <c r="AO21" s="41">
        <f t="shared" si="13"/>
        <v>56</v>
      </c>
      <c r="AP21" s="41">
        <f t="shared" si="29"/>
        <v>21</v>
      </c>
      <c r="AQ21" s="41" t="s">
        <v>126</v>
      </c>
      <c r="AS21" s="140">
        <v>41122</v>
      </c>
      <c r="AT21" s="143">
        <v>368</v>
      </c>
      <c r="AU21" s="143">
        <v>376</v>
      </c>
      <c r="AV21" s="143">
        <v>552</v>
      </c>
      <c r="AW21" s="143">
        <v>128</v>
      </c>
      <c r="AX21" s="143">
        <v>64</v>
      </c>
      <c r="AY21" s="143">
        <v>184</v>
      </c>
      <c r="AZ21" s="143">
        <f t="shared" si="30"/>
        <v>744</v>
      </c>
    </row>
    <row r="22" spans="1:52">
      <c r="A22" s="60">
        <f t="shared" si="37"/>
        <v>23</v>
      </c>
      <c r="B22" s="209" t="s">
        <v>5</v>
      </c>
      <c r="C22" s="29" t="s">
        <v>58</v>
      </c>
      <c r="D22" s="248">
        <f t="shared" ca="1" si="36"/>
        <v>2195.98</v>
      </c>
      <c r="E22" s="248">
        <f t="shared" ca="1" si="36"/>
        <v>1179.82</v>
      </c>
      <c r="F22" s="248">
        <f t="shared" ca="1" si="36"/>
        <v>1086.94</v>
      </c>
      <c r="G22" s="248">
        <f t="shared" ca="1" si="36"/>
        <v>1189.8999999999999</v>
      </c>
      <c r="H22" s="480">
        <f t="shared" ca="1" si="36"/>
        <v>2370.3999999999996</v>
      </c>
      <c r="I22" s="480">
        <f t="shared" ca="1" si="36"/>
        <v>1018.61</v>
      </c>
      <c r="J22" s="480">
        <f t="shared" ca="1" si="36"/>
        <v>2647.03</v>
      </c>
      <c r="K22" s="480">
        <f t="shared" ca="1" si="36"/>
        <v>1261.5900000000001</v>
      </c>
      <c r="L22" s="480">
        <f t="shared" ca="1" si="36"/>
        <v>1174.94</v>
      </c>
      <c r="M22" s="480">
        <f t="shared" ca="1" si="36"/>
        <v>1257.1699999999998</v>
      </c>
      <c r="N22" s="480">
        <f t="shared" ca="1" si="36"/>
        <v>2657.8600000000006</v>
      </c>
      <c r="O22" s="480">
        <f t="shared" ca="1" si="36"/>
        <v>1164.5400000000002</v>
      </c>
      <c r="P22" s="480">
        <f t="shared" ca="1" si="36"/>
        <v>2334.69</v>
      </c>
      <c r="Q22" s="480">
        <f t="shared" ca="1" si="36"/>
        <v>1222.0500000000002</v>
      </c>
      <c r="R22" s="480">
        <f t="shared" ca="1" si="36"/>
        <v>1055.54</v>
      </c>
      <c r="S22" s="32"/>
      <c r="AL22" s="27">
        <f t="shared" si="27"/>
        <v>41913</v>
      </c>
      <c r="AM22" s="41" t="str">
        <f t="shared" si="12"/>
        <v>z</v>
      </c>
      <c r="AN22" s="41">
        <f t="shared" si="28"/>
        <v>26</v>
      </c>
      <c r="AO22" s="41">
        <f t="shared" si="13"/>
        <v>57</v>
      </c>
      <c r="AP22" s="41">
        <f t="shared" si="29"/>
        <v>22</v>
      </c>
      <c r="AQ22" s="41" t="s">
        <v>127</v>
      </c>
      <c r="AS22" s="140">
        <v>41153</v>
      </c>
      <c r="AT22" s="143">
        <v>304</v>
      </c>
      <c r="AU22" s="143">
        <v>416</v>
      </c>
      <c r="AV22" s="143">
        <v>456</v>
      </c>
      <c r="AW22" s="143">
        <v>176</v>
      </c>
      <c r="AX22" s="143">
        <v>88</v>
      </c>
      <c r="AY22" s="143">
        <v>152</v>
      </c>
      <c r="AZ22" s="143">
        <f t="shared" si="30"/>
        <v>720</v>
      </c>
    </row>
    <row r="23" spans="1:52">
      <c r="A23" s="60">
        <f t="shared" si="37"/>
        <v>24</v>
      </c>
      <c r="B23" s="209" t="s">
        <v>6</v>
      </c>
      <c r="C23" s="29" t="s">
        <v>58</v>
      </c>
      <c r="D23" s="248">
        <f t="shared" ca="1" si="36"/>
        <v>2376.86</v>
      </c>
      <c r="E23" s="248">
        <f t="shared" ca="1" si="36"/>
        <v>1063.28</v>
      </c>
      <c r="F23" s="248">
        <f t="shared" ca="1" si="36"/>
        <v>2339.9699999999998</v>
      </c>
      <c r="G23" s="248">
        <f t="shared" ca="1" si="36"/>
        <v>1241.4600000000003</v>
      </c>
      <c r="H23" s="480">
        <f t="shared" ca="1" si="36"/>
        <v>1079.79</v>
      </c>
      <c r="I23" s="480">
        <f t="shared" ca="1" si="36"/>
        <v>1209.19</v>
      </c>
      <c r="J23" s="480">
        <f t="shared" ca="1" si="36"/>
        <v>2712.23</v>
      </c>
      <c r="K23" s="480">
        <f t="shared" ca="1" si="36"/>
        <v>1210.6499999999999</v>
      </c>
      <c r="L23" s="480">
        <f t="shared" ca="1" si="36"/>
        <v>2772.59</v>
      </c>
      <c r="M23" s="480">
        <f t="shared" ca="1" si="36"/>
        <v>1289.99</v>
      </c>
      <c r="N23" s="480">
        <f t="shared" ca="1" si="36"/>
        <v>1115.7099999999998</v>
      </c>
      <c r="O23" s="480">
        <f t="shared" ca="1" si="36"/>
        <v>1280.48</v>
      </c>
      <c r="P23" s="480">
        <f t="shared" ca="1" si="36"/>
        <v>2461.0700000000002</v>
      </c>
      <c r="Q23" s="480">
        <f t="shared" ca="1" si="36"/>
        <v>1161.2200000000003</v>
      </c>
      <c r="R23" s="480">
        <f t="shared" ca="1" si="36"/>
        <v>2357.13</v>
      </c>
      <c r="S23" s="32"/>
      <c r="AL23" s="27">
        <f t="shared" si="27"/>
        <v>41944</v>
      </c>
      <c r="AM23" s="41" t="str">
        <f t="shared" si="12"/>
        <v>aa</v>
      </c>
      <c r="AN23" s="41">
        <f t="shared" si="28"/>
        <v>27</v>
      </c>
      <c r="AO23" s="41">
        <f t="shared" si="13"/>
        <v>58</v>
      </c>
      <c r="AP23" s="41">
        <f t="shared" si="29"/>
        <v>23</v>
      </c>
      <c r="AQ23" s="41" t="s">
        <v>128</v>
      </c>
      <c r="AS23" s="140">
        <v>41183</v>
      </c>
      <c r="AT23" s="143">
        <v>368</v>
      </c>
      <c r="AU23" s="143">
        <v>376</v>
      </c>
      <c r="AV23" s="143">
        <v>552</v>
      </c>
      <c r="AW23" s="143">
        <v>128</v>
      </c>
      <c r="AX23" s="143">
        <v>64</v>
      </c>
      <c r="AY23" s="143">
        <v>184</v>
      </c>
      <c r="AZ23" s="143">
        <f t="shared" si="30"/>
        <v>744</v>
      </c>
    </row>
    <row r="24" spans="1:52">
      <c r="A24" s="60">
        <f t="shared" si="37"/>
        <v>25</v>
      </c>
      <c r="B24" s="209" t="s">
        <v>7</v>
      </c>
      <c r="C24" s="29" t="s">
        <v>58</v>
      </c>
      <c r="D24" s="248">
        <f t="shared" ca="1" si="36"/>
        <v>1635.83</v>
      </c>
      <c r="E24" s="248">
        <f t="shared" ca="1" si="36"/>
        <v>1610.98</v>
      </c>
      <c r="F24" s="248">
        <f t="shared" ca="1" si="36"/>
        <v>1781.53</v>
      </c>
      <c r="G24" s="248">
        <f t="shared" ca="1" si="36"/>
        <v>1540.9600000000003</v>
      </c>
      <c r="H24" s="480">
        <f t="shared" ca="1" si="36"/>
        <v>1780.5300000000002</v>
      </c>
      <c r="I24" s="480">
        <f t="shared" ca="1" si="36"/>
        <v>1726.12</v>
      </c>
      <c r="J24" s="480">
        <f t="shared" ca="1" si="36"/>
        <v>1926.9699999999998</v>
      </c>
      <c r="K24" s="480">
        <f t="shared" ca="1" si="36"/>
        <v>1857.53</v>
      </c>
      <c r="L24" s="480">
        <f t="shared" ca="1" si="36"/>
        <v>1961.34</v>
      </c>
      <c r="M24" s="480">
        <f t="shared" ca="1" si="36"/>
        <v>1845.4599999999998</v>
      </c>
      <c r="N24" s="480">
        <f t="shared" ca="1" si="36"/>
        <v>1946.3800000000003</v>
      </c>
      <c r="O24" s="480">
        <f t="shared" ca="1" si="36"/>
        <v>1666.27</v>
      </c>
      <c r="P24" s="480">
        <f t="shared" ca="1" si="36"/>
        <v>1916.64</v>
      </c>
      <c r="Q24" s="480">
        <f t="shared" ca="1" si="36"/>
        <v>1792.14</v>
      </c>
      <c r="R24" s="480">
        <f t="shared" ca="1" si="36"/>
        <v>1896.7400000000002</v>
      </c>
      <c r="S24" s="32"/>
      <c r="AH24" s="32"/>
      <c r="AI24" s="32"/>
      <c r="AJ24" s="32"/>
      <c r="AK24" s="32"/>
      <c r="AL24" s="27">
        <f t="shared" si="27"/>
        <v>41974</v>
      </c>
      <c r="AM24" s="41" t="str">
        <f t="shared" si="12"/>
        <v>ab</v>
      </c>
      <c r="AN24" s="41">
        <f t="shared" si="28"/>
        <v>28</v>
      </c>
      <c r="AO24" s="41">
        <f t="shared" si="13"/>
        <v>59</v>
      </c>
      <c r="AP24" s="41">
        <f t="shared" si="29"/>
        <v>24</v>
      </c>
      <c r="AQ24" s="32" t="s">
        <v>129</v>
      </c>
      <c r="AS24" s="140">
        <v>41214</v>
      </c>
      <c r="AT24" s="143">
        <v>336</v>
      </c>
      <c r="AU24" s="143">
        <v>384</v>
      </c>
      <c r="AV24" s="143">
        <v>504</v>
      </c>
      <c r="AW24" s="143">
        <v>144</v>
      </c>
      <c r="AX24" s="143">
        <v>72</v>
      </c>
      <c r="AY24" s="143">
        <v>168</v>
      </c>
      <c r="AZ24" s="143">
        <f t="shared" si="30"/>
        <v>720</v>
      </c>
    </row>
    <row r="25" spans="1:52">
      <c r="A25" s="60">
        <f t="shared" si="37"/>
        <v>26</v>
      </c>
      <c r="B25" s="209" t="s">
        <v>8</v>
      </c>
      <c r="C25" s="29" t="s">
        <v>58</v>
      </c>
      <c r="D25" s="248">
        <f t="shared" ca="1" si="36"/>
        <v>1602.92</v>
      </c>
      <c r="E25" s="248">
        <f t="shared" ca="1" si="36"/>
        <v>1689.7399999999998</v>
      </c>
      <c r="F25" s="248">
        <f t="shared" ca="1" si="36"/>
        <v>1654.14</v>
      </c>
      <c r="G25" s="248">
        <f t="shared" ca="1" si="36"/>
        <v>1769.26</v>
      </c>
      <c r="H25" s="480">
        <f t="shared" ca="1" si="36"/>
        <v>1659.09</v>
      </c>
      <c r="I25" s="480">
        <f t="shared" ca="1" si="36"/>
        <v>1800.1499999999999</v>
      </c>
      <c r="J25" s="480">
        <f t="shared" ca="1" si="36"/>
        <v>1607.0900000000001</v>
      </c>
      <c r="K25" s="480">
        <f t="shared" ca="1" si="36"/>
        <v>1910.9700000000003</v>
      </c>
      <c r="L25" s="480">
        <f t="shared" ca="1" si="36"/>
        <v>1799.17</v>
      </c>
      <c r="M25" s="480">
        <f t="shared" ca="1" si="36"/>
        <v>1913.8700000000001</v>
      </c>
      <c r="N25" s="480">
        <f t="shared" ca="1" si="36"/>
        <v>1791.8799999999999</v>
      </c>
      <c r="O25" s="480">
        <f t="shared" ca="1" si="36"/>
        <v>1910.5800000000002</v>
      </c>
      <c r="P25" s="480">
        <f t="shared" ca="1" si="36"/>
        <v>1781.3900000000003</v>
      </c>
      <c r="Q25" s="480">
        <f t="shared" ca="1" si="36"/>
        <v>1866.9899999999996</v>
      </c>
      <c r="R25" s="480">
        <f t="shared" ca="1" si="36"/>
        <v>1581.44</v>
      </c>
      <c r="S25" s="32"/>
      <c r="AH25" s="32"/>
      <c r="AI25" s="32"/>
      <c r="AJ25" s="32"/>
      <c r="AK25" s="32"/>
      <c r="AL25" s="27">
        <f t="shared" si="27"/>
        <v>42005</v>
      </c>
      <c r="AM25" s="41" t="str">
        <f t="shared" si="12"/>
        <v>ac</v>
      </c>
      <c r="AN25" s="41">
        <f t="shared" si="28"/>
        <v>29</v>
      </c>
      <c r="AO25" s="41">
        <f t="shared" si="13"/>
        <v>60</v>
      </c>
      <c r="AP25" s="41">
        <f t="shared" si="29"/>
        <v>25</v>
      </c>
      <c r="AQ25" s="32" t="s">
        <v>108</v>
      </c>
      <c r="AS25" s="140">
        <v>41244</v>
      </c>
      <c r="AT25" s="143">
        <v>320</v>
      </c>
      <c r="AU25" s="143">
        <v>424</v>
      </c>
      <c r="AV25" s="143">
        <v>480</v>
      </c>
      <c r="AW25" s="143">
        <v>176</v>
      </c>
      <c r="AX25" s="143">
        <v>88</v>
      </c>
      <c r="AY25" s="143">
        <v>160</v>
      </c>
      <c r="AZ25" s="143">
        <f t="shared" si="30"/>
        <v>744</v>
      </c>
    </row>
    <row r="26" spans="1:52">
      <c r="A26" s="60">
        <f t="shared" si="37"/>
        <v>27</v>
      </c>
      <c r="B26" s="209" t="s">
        <v>9</v>
      </c>
      <c r="C26" s="29" t="s">
        <v>58</v>
      </c>
      <c r="D26" s="248">
        <f t="shared" ca="1" si="36"/>
        <v>2.81</v>
      </c>
      <c r="E26" s="248">
        <f t="shared" ca="1" si="36"/>
        <v>0</v>
      </c>
      <c r="F26" s="248">
        <f t="shared" ca="1" si="36"/>
        <v>0</v>
      </c>
      <c r="G26" s="248">
        <f t="shared" ca="1" si="36"/>
        <v>0</v>
      </c>
      <c r="H26" s="480">
        <f t="shared" ca="1" si="36"/>
        <v>0</v>
      </c>
      <c r="I26" s="480">
        <f t="shared" ca="1" si="36"/>
        <v>0</v>
      </c>
      <c r="J26" s="480">
        <f t="shared" ca="1" si="36"/>
        <v>7.31</v>
      </c>
      <c r="K26" s="480">
        <f t="shared" ca="1" si="36"/>
        <v>28.169999999999998</v>
      </c>
      <c r="L26" s="480">
        <f t="shared" ca="1" si="36"/>
        <v>48.04</v>
      </c>
      <c r="M26" s="480">
        <f t="shared" ca="1" si="36"/>
        <v>43.730000000000004</v>
      </c>
      <c r="N26" s="480">
        <f t="shared" ca="1" si="36"/>
        <v>39.4</v>
      </c>
      <c r="O26" s="480">
        <f t="shared" ca="1" si="36"/>
        <v>34.510000000000005</v>
      </c>
      <c r="P26" s="480">
        <f t="shared" ca="1" si="36"/>
        <v>32.97</v>
      </c>
      <c r="Q26" s="480">
        <f t="shared" ca="1" si="36"/>
        <v>32.549999999999997</v>
      </c>
      <c r="R26" s="480">
        <f t="shared" ca="1" si="36"/>
        <v>34.31</v>
      </c>
      <c r="S26" s="32"/>
      <c r="AL26" s="27">
        <f t="shared" si="27"/>
        <v>42036</v>
      </c>
      <c r="AM26" s="41" t="str">
        <f t="shared" si="12"/>
        <v>ad</v>
      </c>
      <c r="AN26" s="41">
        <f t="shared" si="28"/>
        <v>30</v>
      </c>
      <c r="AO26" s="41">
        <f t="shared" si="13"/>
        <v>61</v>
      </c>
      <c r="AP26" s="41">
        <f t="shared" si="29"/>
        <v>26</v>
      </c>
      <c r="AQ26" s="32" t="s">
        <v>107</v>
      </c>
      <c r="AS26" s="139">
        <v>41275</v>
      </c>
      <c r="AT26" s="142">
        <v>352</v>
      </c>
      <c r="AU26" s="142">
        <v>392</v>
      </c>
      <c r="AV26" s="142">
        <v>528</v>
      </c>
      <c r="AW26" s="142">
        <v>144</v>
      </c>
      <c r="AX26" s="142">
        <v>72</v>
      </c>
      <c r="AY26" s="142">
        <v>176</v>
      </c>
      <c r="AZ26" s="142">
        <f t="shared" si="30"/>
        <v>744</v>
      </c>
    </row>
    <row r="27" spans="1:52">
      <c r="A27" s="60">
        <f t="shared" si="37"/>
        <v>28</v>
      </c>
      <c r="B27" s="209" t="s">
        <v>10</v>
      </c>
      <c r="C27" s="29" t="s">
        <v>58</v>
      </c>
      <c r="D27" s="248">
        <f t="shared" ca="1" si="36"/>
        <v>0</v>
      </c>
      <c r="E27" s="248">
        <f t="shared" ca="1" si="36"/>
        <v>0</v>
      </c>
      <c r="F27" s="248">
        <f t="shared" ca="1" si="36"/>
        <v>0</v>
      </c>
      <c r="G27" s="248">
        <f t="shared" ca="1" si="36"/>
        <v>0</v>
      </c>
      <c r="H27" s="480">
        <f t="shared" ca="1" si="36"/>
        <v>0</v>
      </c>
      <c r="I27" s="480">
        <f t="shared" ca="1" si="36"/>
        <v>0</v>
      </c>
      <c r="J27" s="480">
        <f t="shared" ca="1" si="36"/>
        <v>0</v>
      </c>
      <c r="K27" s="480">
        <f t="shared" ca="1" si="36"/>
        <v>0</v>
      </c>
      <c r="L27" s="480">
        <f t="shared" ca="1" si="36"/>
        <v>0</v>
      </c>
      <c r="M27" s="480">
        <f t="shared" ca="1" si="36"/>
        <v>0</v>
      </c>
      <c r="N27" s="480">
        <f t="shared" ca="1" si="36"/>
        <v>0</v>
      </c>
      <c r="O27" s="480">
        <f t="shared" ca="1" si="36"/>
        <v>0</v>
      </c>
      <c r="P27" s="480">
        <f t="shared" ca="1" si="36"/>
        <v>0</v>
      </c>
      <c r="Q27" s="480">
        <f t="shared" ca="1" si="36"/>
        <v>0</v>
      </c>
      <c r="R27" s="480">
        <f t="shared" ca="1" si="36"/>
        <v>0</v>
      </c>
      <c r="S27" s="32"/>
      <c r="AL27" s="27">
        <f t="shared" si="27"/>
        <v>42064</v>
      </c>
      <c r="AM27" s="41" t="str">
        <f t="shared" si="12"/>
        <v>ae</v>
      </c>
      <c r="AN27" s="41">
        <f t="shared" si="28"/>
        <v>31</v>
      </c>
      <c r="AO27" s="41">
        <f t="shared" si="13"/>
        <v>62</v>
      </c>
      <c r="AP27" s="41">
        <f t="shared" si="29"/>
        <v>27</v>
      </c>
      <c r="AQ27" s="41" t="str">
        <f>+"a"&amp;AQ1</f>
        <v>aa</v>
      </c>
      <c r="AS27" s="139">
        <v>41306</v>
      </c>
      <c r="AT27" s="142">
        <v>320</v>
      </c>
      <c r="AU27" s="142">
        <v>352</v>
      </c>
      <c r="AV27" s="142">
        <v>480</v>
      </c>
      <c r="AW27" s="142">
        <v>128</v>
      </c>
      <c r="AX27" s="142">
        <v>64</v>
      </c>
      <c r="AY27" s="142">
        <v>160</v>
      </c>
      <c r="AZ27" s="142">
        <f t="shared" si="30"/>
        <v>672</v>
      </c>
    </row>
    <row r="28" spans="1:52">
      <c r="A28" s="60">
        <f t="shared" si="37"/>
        <v>29</v>
      </c>
      <c r="B28" s="470" t="s">
        <v>12</v>
      </c>
      <c r="C28" s="29" t="s">
        <v>58</v>
      </c>
      <c r="D28" s="480">
        <f t="shared" ca="1" si="36"/>
        <v>0</v>
      </c>
      <c r="E28" s="480">
        <f t="shared" ca="1" si="36"/>
        <v>0</v>
      </c>
      <c r="F28" s="480">
        <f t="shared" ca="1" si="36"/>
        <v>0</v>
      </c>
      <c r="G28" s="480">
        <f t="shared" ca="1" si="36"/>
        <v>0</v>
      </c>
      <c r="H28" s="480">
        <f t="shared" ca="1" si="36"/>
        <v>0</v>
      </c>
      <c r="I28" s="480">
        <f t="shared" ca="1" si="36"/>
        <v>0</v>
      </c>
      <c r="J28" s="480">
        <f t="shared" ca="1" si="36"/>
        <v>0</v>
      </c>
      <c r="K28" s="480">
        <f t="shared" ca="1" si="36"/>
        <v>0</v>
      </c>
      <c r="L28" s="480">
        <f t="shared" ca="1" si="36"/>
        <v>0</v>
      </c>
      <c r="M28" s="480">
        <f t="shared" ca="1" si="36"/>
        <v>0</v>
      </c>
      <c r="N28" s="480">
        <f t="shared" ca="1" si="36"/>
        <v>0</v>
      </c>
      <c r="O28" s="480">
        <f t="shared" ca="1" si="36"/>
        <v>0</v>
      </c>
      <c r="P28" s="480">
        <f t="shared" ca="1" si="36"/>
        <v>0</v>
      </c>
      <c r="Q28" s="480">
        <f t="shared" ca="1" si="36"/>
        <v>0</v>
      </c>
      <c r="R28" s="480">
        <f t="shared" ca="1" si="36"/>
        <v>0</v>
      </c>
      <c r="S28" s="32"/>
      <c r="AL28" s="27">
        <f t="shared" si="27"/>
        <v>42095</v>
      </c>
      <c r="AM28" s="41" t="str">
        <f t="shared" si="12"/>
        <v>af</v>
      </c>
      <c r="AN28" s="41">
        <f t="shared" si="28"/>
        <v>32</v>
      </c>
      <c r="AO28" s="41">
        <f t="shared" si="13"/>
        <v>63</v>
      </c>
      <c r="AP28" s="41">
        <f t="shared" si="29"/>
        <v>28</v>
      </c>
      <c r="AQ28" s="41" t="str">
        <f t="shared" ref="AQ28:AQ41" si="38">+"a"&amp;AQ2</f>
        <v>ab</v>
      </c>
      <c r="AS28" s="139">
        <v>41334</v>
      </c>
      <c r="AT28" s="142">
        <v>336</v>
      </c>
      <c r="AU28" s="142">
        <v>408</v>
      </c>
      <c r="AV28" s="142">
        <v>504</v>
      </c>
      <c r="AW28" s="142">
        <v>160</v>
      </c>
      <c r="AX28" s="142">
        <v>80</v>
      </c>
      <c r="AY28" s="142">
        <v>168</v>
      </c>
      <c r="AZ28" s="142">
        <f t="shared" si="30"/>
        <v>744</v>
      </c>
    </row>
    <row r="29" spans="1:52">
      <c r="A29" s="60">
        <f t="shared" si="37"/>
        <v>30</v>
      </c>
      <c r="B29" s="471" t="s">
        <v>289</v>
      </c>
      <c r="C29" s="31" t="s">
        <v>58</v>
      </c>
      <c r="D29" s="464">
        <f t="shared" ca="1" si="36"/>
        <v>0</v>
      </c>
      <c r="E29" s="464">
        <f t="shared" ca="1" si="36"/>
        <v>0</v>
      </c>
      <c r="F29" s="464">
        <f t="shared" ca="1" si="36"/>
        <v>0</v>
      </c>
      <c r="G29" s="464">
        <f t="shared" ca="1" si="36"/>
        <v>0</v>
      </c>
      <c r="H29" s="464">
        <f t="shared" ca="1" si="36"/>
        <v>0</v>
      </c>
      <c r="I29" s="464">
        <f t="shared" ca="1" si="36"/>
        <v>0</v>
      </c>
      <c r="J29" s="464">
        <f t="shared" ca="1" si="36"/>
        <v>0</v>
      </c>
      <c r="K29" s="464">
        <f t="shared" ca="1" si="36"/>
        <v>0</v>
      </c>
      <c r="L29" s="464">
        <f t="shared" ca="1" si="36"/>
        <v>0</v>
      </c>
      <c r="M29" s="464">
        <f t="shared" ca="1" si="36"/>
        <v>0</v>
      </c>
      <c r="N29" s="464">
        <f t="shared" ca="1" si="36"/>
        <v>0</v>
      </c>
      <c r="O29" s="464">
        <f t="shared" ca="1" si="36"/>
        <v>0</v>
      </c>
      <c r="P29" s="464">
        <f t="shared" ca="1" si="36"/>
        <v>0</v>
      </c>
      <c r="Q29" s="464">
        <f t="shared" ca="1" si="36"/>
        <v>0</v>
      </c>
      <c r="R29" s="464">
        <f t="shared" ca="1" si="36"/>
        <v>0</v>
      </c>
      <c r="S29" s="32"/>
      <c r="AL29" s="27">
        <f t="shared" si="27"/>
        <v>42125</v>
      </c>
      <c r="AM29" s="41" t="str">
        <f t="shared" si="12"/>
        <v>ag</v>
      </c>
      <c r="AN29" s="41">
        <f t="shared" si="28"/>
        <v>33</v>
      </c>
      <c r="AO29" s="41">
        <f t="shared" si="13"/>
        <v>64</v>
      </c>
      <c r="AP29" s="41">
        <f t="shared" si="29"/>
        <v>29</v>
      </c>
      <c r="AQ29" s="41" t="str">
        <f t="shared" si="38"/>
        <v>ac</v>
      </c>
      <c r="AS29" s="139">
        <v>41365</v>
      </c>
      <c r="AT29" s="142">
        <v>352</v>
      </c>
      <c r="AU29" s="142">
        <v>368</v>
      </c>
      <c r="AV29" s="142">
        <v>528</v>
      </c>
      <c r="AW29" s="142">
        <v>128</v>
      </c>
      <c r="AX29" s="142">
        <v>64</v>
      </c>
      <c r="AY29" s="142">
        <v>176</v>
      </c>
      <c r="AZ29" s="142">
        <f t="shared" si="30"/>
        <v>720</v>
      </c>
    </row>
    <row r="30" spans="1:52">
      <c r="A30" s="60">
        <f t="shared" si="37"/>
        <v>31</v>
      </c>
      <c r="C30" s="32" t="s">
        <v>59</v>
      </c>
      <c r="D30" s="156">
        <f ca="1">+SUM(D18:D29)</f>
        <v>20350.95</v>
      </c>
      <c r="E30" s="156">
        <f t="shared" ref="E30:G30" ca="1" si="39">+SUM(E18:E28)</f>
        <v>12670.31</v>
      </c>
      <c r="F30" s="156">
        <f t="shared" ca="1" si="39"/>
        <v>15042.26</v>
      </c>
      <c r="G30" s="156">
        <f t="shared" ca="1" si="39"/>
        <v>12814.970000000003</v>
      </c>
      <c r="H30" s="156">
        <f t="shared" ref="H30:R30" ca="1" si="40">+SUM(H18:H28)</f>
        <v>15257.640000000001</v>
      </c>
      <c r="I30" s="156">
        <f t="shared" ca="1" si="40"/>
        <v>12734.179999999998</v>
      </c>
      <c r="J30" s="156">
        <f t="shared" ca="1" si="40"/>
        <v>16099.88</v>
      </c>
      <c r="K30" s="156">
        <f t="shared" ca="1" si="40"/>
        <v>13806.660000000002</v>
      </c>
      <c r="L30" s="156">
        <f t="shared" ca="1" si="40"/>
        <v>16173.120000000003</v>
      </c>
      <c r="M30" s="156">
        <f t="shared" ca="1" si="40"/>
        <v>13750.159999999998</v>
      </c>
      <c r="N30" s="156">
        <f t="shared" ca="1" si="40"/>
        <v>16467.250000000004</v>
      </c>
      <c r="O30" s="156">
        <f t="shared" ca="1" si="40"/>
        <v>13580.230000000001</v>
      </c>
      <c r="P30" s="156">
        <f t="shared" ca="1" si="40"/>
        <v>15901.050000000001</v>
      </c>
      <c r="Q30" s="156">
        <f t="shared" ca="1" si="40"/>
        <v>13218.819999999998</v>
      </c>
      <c r="R30" s="156">
        <f t="shared" ca="1" si="40"/>
        <v>15422.720000000003</v>
      </c>
      <c r="S30" s="32"/>
      <c r="AL30" s="27">
        <f t="shared" si="27"/>
        <v>42156</v>
      </c>
      <c r="AM30" s="41" t="str">
        <f t="shared" si="12"/>
        <v>ah</v>
      </c>
      <c r="AN30" s="41">
        <f t="shared" si="28"/>
        <v>34</v>
      </c>
      <c r="AO30" s="41">
        <f t="shared" si="13"/>
        <v>65</v>
      </c>
      <c r="AP30" s="41">
        <f t="shared" si="29"/>
        <v>30</v>
      </c>
      <c r="AQ30" s="41" t="str">
        <f t="shared" si="38"/>
        <v>ad</v>
      </c>
      <c r="AS30" s="139">
        <v>41395</v>
      </c>
      <c r="AT30" s="142">
        <v>352</v>
      </c>
      <c r="AU30" s="142">
        <v>392</v>
      </c>
      <c r="AV30" s="142">
        <v>528</v>
      </c>
      <c r="AW30" s="142">
        <v>144</v>
      </c>
      <c r="AX30" s="142">
        <v>72</v>
      </c>
      <c r="AY30" s="142">
        <v>176</v>
      </c>
      <c r="AZ30" s="142">
        <f t="shared" si="30"/>
        <v>744</v>
      </c>
    </row>
    <row r="31" spans="1:52">
      <c r="B31" s="461"/>
      <c r="C31" s="32"/>
      <c r="D31" s="156"/>
      <c r="E31" s="156"/>
      <c r="F31" s="156"/>
      <c r="G31" s="156"/>
      <c r="H31" s="345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AL31" s="27">
        <f t="shared" si="27"/>
        <v>42186</v>
      </c>
      <c r="AM31" s="41" t="str">
        <f t="shared" si="12"/>
        <v>ai</v>
      </c>
      <c r="AN31" s="41">
        <f t="shared" si="28"/>
        <v>35</v>
      </c>
      <c r="AO31" s="41">
        <f t="shared" si="13"/>
        <v>66</v>
      </c>
      <c r="AP31" s="41">
        <f t="shared" si="29"/>
        <v>31</v>
      </c>
      <c r="AQ31" s="41" t="str">
        <f t="shared" si="38"/>
        <v>ae</v>
      </c>
      <c r="AS31" s="139">
        <v>41426</v>
      </c>
      <c r="AT31" s="142">
        <v>320</v>
      </c>
      <c r="AU31" s="142">
        <v>400</v>
      </c>
      <c r="AV31" s="142">
        <v>480</v>
      </c>
      <c r="AW31" s="142">
        <v>160</v>
      </c>
      <c r="AX31" s="142">
        <v>80</v>
      </c>
      <c r="AY31" s="142">
        <v>160</v>
      </c>
      <c r="AZ31" s="142">
        <f t="shared" si="30"/>
        <v>720</v>
      </c>
    </row>
    <row r="32" spans="1:52" ht="15.75" thickBot="1">
      <c r="A32" s="60">
        <f t="shared" ref="A32:A81" si="41">+ROW()</f>
        <v>32</v>
      </c>
      <c r="D32" s="234">
        <v>40909</v>
      </c>
      <c r="E32" s="234">
        <v>40940</v>
      </c>
      <c r="F32" s="234">
        <v>40969</v>
      </c>
      <c r="G32" s="234">
        <v>41000</v>
      </c>
      <c r="H32" s="132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2"/>
      <c r="AL32" s="27">
        <f t="shared" si="27"/>
        <v>42217</v>
      </c>
      <c r="AM32" s="41" t="str">
        <f t="shared" si="12"/>
        <v>aj</v>
      </c>
      <c r="AN32" s="41">
        <f t="shared" si="28"/>
        <v>36</v>
      </c>
      <c r="AO32" s="41">
        <f t="shared" si="13"/>
        <v>67</v>
      </c>
      <c r="AP32" s="41">
        <f t="shared" si="29"/>
        <v>32</v>
      </c>
      <c r="AQ32" s="41" t="str">
        <f t="shared" si="38"/>
        <v>af</v>
      </c>
      <c r="AS32" s="139">
        <v>41456</v>
      </c>
      <c r="AT32" s="142">
        <v>352</v>
      </c>
      <c r="AU32" s="142">
        <v>392</v>
      </c>
      <c r="AV32" s="142">
        <v>528</v>
      </c>
      <c r="AW32" s="142">
        <v>144</v>
      </c>
      <c r="AX32" s="142">
        <v>72</v>
      </c>
      <c r="AY32" s="142">
        <v>176</v>
      </c>
      <c r="AZ32" s="142">
        <f t="shared" si="30"/>
        <v>744</v>
      </c>
    </row>
    <row r="33" spans="1:52">
      <c r="A33" s="60">
        <f t="shared" si="41"/>
        <v>33</v>
      </c>
      <c r="C33" s="525" t="s">
        <v>277</v>
      </c>
      <c r="D33" s="542">
        <f>+YEAR($D$1)</f>
        <v>2013</v>
      </c>
      <c r="E33" s="542">
        <f>+D33+1</f>
        <v>2014</v>
      </c>
      <c r="F33" s="542">
        <f t="shared" ref="F33:G33" si="42">+E33+1</f>
        <v>2015</v>
      </c>
      <c r="G33" s="542">
        <f t="shared" si="42"/>
        <v>2016</v>
      </c>
      <c r="H33" s="542">
        <f t="shared" ref="H33" si="43">+G33+1</f>
        <v>2017</v>
      </c>
      <c r="I33" s="542">
        <f t="shared" ref="I33" si="44">+H33+1</f>
        <v>2018</v>
      </c>
      <c r="J33" s="542">
        <f t="shared" ref="J33" si="45">+I33+1</f>
        <v>2019</v>
      </c>
      <c r="K33" s="542">
        <f t="shared" ref="K33" si="46">+J33+1</f>
        <v>2020</v>
      </c>
      <c r="L33" s="542">
        <f t="shared" ref="L33" si="47">+K33+1</f>
        <v>2021</v>
      </c>
      <c r="M33" s="542">
        <f t="shared" ref="M33" si="48">+L33+1</f>
        <v>2022</v>
      </c>
      <c r="N33" s="542">
        <f t="shared" ref="N33" si="49">+M33+1</f>
        <v>2023</v>
      </c>
      <c r="O33" s="542">
        <f t="shared" ref="O33" si="50">+N33+1</f>
        <v>2024</v>
      </c>
      <c r="P33" s="542">
        <f t="shared" ref="P33" si="51">+O33+1</f>
        <v>2025</v>
      </c>
      <c r="Q33" s="542">
        <f t="shared" ref="Q33" si="52">+P33+1</f>
        <v>2026</v>
      </c>
      <c r="R33" s="542">
        <f t="shared" ref="R33" si="53">+Q33+1</f>
        <v>2027</v>
      </c>
      <c r="S33" s="231"/>
      <c r="AL33" s="27">
        <f t="shared" si="27"/>
        <v>42248</v>
      </c>
      <c r="AM33" s="41" t="str">
        <f t="shared" ref="AM33:AM64" si="54">+VLOOKUP(AN33,$AP$1:$AQ$197,2,FALSE)</f>
        <v>ak</v>
      </c>
      <c r="AN33" s="41">
        <f t="shared" si="28"/>
        <v>37</v>
      </c>
      <c r="AO33" s="41">
        <f t="shared" si="13"/>
        <v>68</v>
      </c>
      <c r="AP33" s="41">
        <f t="shared" si="29"/>
        <v>33</v>
      </c>
      <c r="AQ33" s="41" t="str">
        <f t="shared" si="38"/>
        <v>ag</v>
      </c>
      <c r="AS33" s="139">
        <v>41487</v>
      </c>
      <c r="AT33" s="142">
        <v>352</v>
      </c>
      <c r="AU33" s="142">
        <v>392</v>
      </c>
      <c r="AV33" s="142">
        <v>528</v>
      </c>
      <c r="AW33" s="142">
        <v>144</v>
      </c>
      <c r="AX33" s="142">
        <v>72</v>
      </c>
      <c r="AY33" s="142">
        <v>176</v>
      </c>
      <c r="AZ33" s="142">
        <f t="shared" si="30"/>
        <v>744</v>
      </c>
    </row>
    <row r="34" spans="1:52">
      <c r="A34" s="60">
        <f t="shared" si="41"/>
        <v>34</v>
      </c>
      <c r="C34" s="522" t="s">
        <v>275</v>
      </c>
      <c r="D34" s="523">
        <f ca="1">+D15</f>
        <v>11357.69</v>
      </c>
      <c r="E34" s="523">
        <f t="shared" ref="E34:G34" ca="1" si="55">+E15</f>
        <v>10382.02</v>
      </c>
      <c r="F34" s="523">
        <f t="shared" ca="1" si="55"/>
        <v>10398.17</v>
      </c>
      <c r="G34" s="523">
        <f t="shared" ca="1" si="55"/>
        <v>10377.049999999999</v>
      </c>
      <c r="H34" s="523">
        <f t="shared" ref="H34:P34" ca="1" si="56">+H15</f>
        <v>10154.299999999999</v>
      </c>
      <c r="I34" s="523">
        <f t="shared" ca="1" si="56"/>
        <v>10373.41</v>
      </c>
      <c r="J34" s="523">
        <f t="shared" ca="1" si="56"/>
        <v>10884.83</v>
      </c>
      <c r="K34" s="523">
        <f t="shared" ca="1" si="56"/>
        <v>11652.740000000002</v>
      </c>
      <c r="L34" s="523">
        <f t="shared" ca="1" si="56"/>
        <v>11795.27</v>
      </c>
      <c r="M34" s="523">
        <f t="shared" ca="1" si="56"/>
        <v>11780.66</v>
      </c>
      <c r="N34" s="523">
        <f t="shared" ca="1" si="56"/>
        <v>11554.71</v>
      </c>
      <c r="O34" s="523">
        <f t="shared" ca="1" si="56"/>
        <v>11449.310000000001</v>
      </c>
      <c r="P34" s="523">
        <f t="shared" ca="1" si="56"/>
        <v>11505.13</v>
      </c>
      <c r="Q34" s="523">
        <f t="shared" ref="Q34:R34" ca="1" si="57">+Q15</f>
        <v>11291.94</v>
      </c>
      <c r="R34" s="523">
        <f t="shared" ca="1" si="57"/>
        <v>10977.28</v>
      </c>
      <c r="S34" s="231"/>
      <c r="T34" s="231"/>
      <c r="U34" s="231"/>
      <c r="V34" s="231"/>
      <c r="W34" s="231"/>
      <c r="AL34" s="27">
        <f t="shared" si="27"/>
        <v>42278</v>
      </c>
      <c r="AM34" s="41" t="str">
        <f t="shared" si="54"/>
        <v>al</v>
      </c>
      <c r="AN34" s="41">
        <f t="shared" si="28"/>
        <v>38</v>
      </c>
      <c r="AO34" s="41">
        <f t="shared" si="13"/>
        <v>69</v>
      </c>
      <c r="AP34" s="41">
        <f t="shared" si="29"/>
        <v>34</v>
      </c>
      <c r="AQ34" s="41" t="str">
        <f t="shared" si="38"/>
        <v>ah</v>
      </c>
      <c r="AS34" s="139">
        <v>41518</v>
      </c>
      <c r="AT34" s="142">
        <v>320</v>
      </c>
      <c r="AU34" s="142">
        <v>400</v>
      </c>
      <c r="AV34" s="142">
        <v>480</v>
      </c>
      <c r="AW34" s="142">
        <v>160</v>
      </c>
      <c r="AX34" s="142">
        <v>80</v>
      </c>
      <c r="AY34" s="142">
        <v>160</v>
      </c>
      <c r="AZ34" s="142">
        <f t="shared" si="30"/>
        <v>720</v>
      </c>
    </row>
    <row r="35" spans="1:52">
      <c r="A35" s="60">
        <f t="shared" si="41"/>
        <v>35</v>
      </c>
      <c r="C35" s="196" t="s">
        <v>281</v>
      </c>
      <c r="D35" s="543">
        <f t="shared" ref="D35:R35" ca="1" si="58">+AVERAGE(INDIRECT($AH$1&amp;VLOOKUP(D$1,$AL$1:$AM$197,2,FALSE)&amp;$A35&amp;":"&amp;VLOOKUP(DATE(YEAR(D$1),12,1),$AL$1:$AM$197,2,FALSE)&amp;$A35))</f>
        <v>1</v>
      </c>
      <c r="E35" s="543">
        <f t="shared" ca="1" si="58"/>
        <v>1</v>
      </c>
      <c r="F35" s="543">
        <f t="shared" ca="1" si="58"/>
        <v>1</v>
      </c>
      <c r="G35" s="543">
        <f t="shared" ca="1" si="58"/>
        <v>1</v>
      </c>
      <c r="H35" s="543">
        <f t="shared" ca="1" si="58"/>
        <v>1</v>
      </c>
      <c r="I35" s="543">
        <f t="shared" ca="1" si="58"/>
        <v>1</v>
      </c>
      <c r="J35" s="543">
        <f t="shared" ca="1" si="58"/>
        <v>1</v>
      </c>
      <c r="K35" s="543">
        <f t="shared" ca="1" si="58"/>
        <v>1</v>
      </c>
      <c r="L35" s="543">
        <f t="shared" ca="1" si="58"/>
        <v>1</v>
      </c>
      <c r="M35" s="543">
        <f t="shared" ca="1" si="58"/>
        <v>1</v>
      </c>
      <c r="N35" s="543">
        <f t="shared" ca="1" si="58"/>
        <v>1</v>
      </c>
      <c r="O35" s="543">
        <f t="shared" ca="1" si="58"/>
        <v>1</v>
      </c>
      <c r="P35" s="543">
        <f t="shared" ca="1" si="58"/>
        <v>1</v>
      </c>
      <c r="Q35" s="543">
        <f t="shared" ca="1" si="58"/>
        <v>1</v>
      </c>
      <c r="R35" s="543">
        <f t="shared" ca="1" si="58"/>
        <v>1</v>
      </c>
      <c r="S35" s="32"/>
      <c r="AL35" s="27">
        <f t="shared" si="27"/>
        <v>42309</v>
      </c>
      <c r="AM35" s="41" t="str">
        <f t="shared" si="54"/>
        <v>am</v>
      </c>
      <c r="AN35" s="41">
        <f t="shared" si="28"/>
        <v>39</v>
      </c>
      <c r="AO35" s="41">
        <f t="shared" si="13"/>
        <v>70</v>
      </c>
      <c r="AP35" s="41">
        <f t="shared" si="29"/>
        <v>35</v>
      </c>
      <c r="AQ35" s="41" t="str">
        <f t="shared" si="38"/>
        <v>ai</v>
      </c>
      <c r="AS35" s="139">
        <v>41548</v>
      </c>
      <c r="AT35" s="142">
        <v>368</v>
      </c>
      <c r="AU35" s="142">
        <v>376</v>
      </c>
      <c r="AV35" s="142">
        <v>552</v>
      </c>
      <c r="AW35" s="142">
        <v>128</v>
      </c>
      <c r="AX35" s="142">
        <v>64</v>
      </c>
      <c r="AY35" s="142">
        <v>184</v>
      </c>
      <c r="AZ35" s="142">
        <f t="shared" si="30"/>
        <v>744</v>
      </c>
    </row>
    <row r="36" spans="1:52">
      <c r="A36" s="60">
        <f t="shared" si="41"/>
        <v>36</v>
      </c>
      <c r="C36" s="529" t="s">
        <v>282</v>
      </c>
      <c r="D36" s="530">
        <f ca="1">+D34*D35</f>
        <v>11357.69</v>
      </c>
      <c r="E36" s="530">
        <f t="shared" ref="E36:G36" ca="1" si="59">+E34*E35</f>
        <v>10382.02</v>
      </c>
      <c r="F36" s="530">
        <f t="shared" ca="1" si="59"/>
        <v>10398.17</v>
      </c>
      <c r="G36" s="530">
        <f t="shared" ca="1" si="59"/>
        <v>10377.049999999999</v>
      </c>
      <c r="H36" s="530">
        <f t="shared" ref="H36:P36" ca="1" si="60">+H34*H35</f>
        <v>10154.299999999999</v>
      </c>
      <c r="I36" s="530">
        <f t="shared" ca="1" si="60"/>
        <v>10373.41</v>
      </c>
      <c r="J36" s="530">
        <f t="shared" ca="1" si="60"/>
        <v>10884.83</v>
      </c>
      <c r="K36" s="530">
        <f t="shared" ca="1" si="60"/>
        <v>11652.740000000002</v>
      </c>
      <c r="L36" s="530">
        <f t="shared" ca="1" si="60"/>
        <v>11795.27</v>
      </c>
      <c r="M36" s="530">
        <f t="shared" ca="1" si="60"/>
        <v>11780.66</v>
      </c>
      <c r="N36" s="530">
        <f t="shared" ca="1" si="60"/>
        <v>11554.71</v>
      </c>
      <c r="O36" s="530">
        <f t="shared" ca="1" si="60"/>
        <v>11449.310000000001</v>
      </c>
      <c r="P36" s="530">
        <f t="shared" ca="1" si="60"/>
        <v>11505.13</v>
      </c>
      <c r="Q36" s="530">
        <f t="shared" ref="Q36:R36" ca="1" si="61">+Q34*Q35</f>
        <v>11291.94</v>
      </c>
      <c r="R36" s="530">
        <f t="shared" ca="1" si="61"/>
        <v>10977.28</v>
      </c>
      <c r="S36" s="32"/>
      <c r="AL36" s="27">
        <f t="shared" si="27"/>
        <v>42339</v>
      </c>
      <c r="AM36" s="41" t="str">
        <f t="shared" si="54"/>
        <v>an</v>
      </c>
      <c r="AN36" s="41">
        <f t="shared" si="28"/>
        <v>40</v>
      </c>
      <c r="AO36" s="41">
        <f t="shared" si="13"/>
        <v>71</v>
      </c>
      <c r="AP36" s="41">
        <f t="shared" si="29"/>
        <v>36</v>
      </c>
      <c r="AQ36" s="41" t="str">
        <f t="shared" si="38"/>
        <v>aj</v>
      </c>
      <c r="AS36" s="139">
        <v>41579</v>
      </c>
      <c r="AT36" s="142">
        <v>320</v>
      </c>
      <c r="AU36" s="142">
        <v>400</v>
      </c>
      <c r="AV36" s="142">
        <v>480</v>
      </c>
      <c r="AW36" s="142">
        <v>160</v>
      </c>
      <c r="AX36" s="142">
        <v>80</v>
      </c>
      <c r="AY36" s="142">
        <v>160</v>
      </c>
      <c r="AZ36" s="142">
        <f t="shared" si="30"/>
        <v>720</v>
      </c>
    </row>
    <row r="37" spans="1:52">
      <c r="A37" s="60">
        <f t="shared" si="41"/>
        <v>37</v>
      </c>
      <c r="C37" s="510" t="s">
        <v>276</v>
      </c>
      <c r="D37" s="267">
        <f t="shared" ref="D37:R37" ca="1" si="62">+AVERAGE(INDIRECT($AH$1&amp;VLOOKUP(D$1,$AL$1:$AM$197,2,FALSE)&amp;$A37&amp;":"&amp;VLOOKUP(DATE(YEAR(D$1),12,1),$AL$1:$AM$197,2,FALSE)&amp;$A37))</f>
        <v>11351</v>
      </c>
      <c r="E37" s="267">
        <f t="shared" ca="1" si="62"/>
        <v>11351</v>
      </c>
      <c r="F37" s="267">
        <f t="shared" ca="1" si="62"/>
        <v>9454</v>
      </c>
      <c r="G37" s="267">
        <f t="shared" ca="1" si="62"/>
        <v>9454</v>
      </c>
      <c r="H37" s="267">
        <f t="shared" ca="1" si="62"/>
        <v>9454</v>
      </c>
      <c r="I37" s="267">
        <f t="shared" ca="1" si="62"/>
        <v>9454</v>
      </c>
      <c r="J37" s="267">
        <f t="shared" ca="1" si="62"/>
        <v>9454</v>
      </c>
      <c r="K37" s="267">
        <f t="shared" ca="1" si="62"/>
        <v>9454</v>
      </c>
      <c r="L37" s="267">
        <f t="shared" ca="1" si="62"/>
        <v>9454</v>
      </c>
      <c r="M37" s="267">
        <f t="shared" ca="1" si="62"/>
        <v>9454</v>
      </c>
      <c r="N37" s="267">
        <f t="shared" ca="1" si="62"/>
        <v>9454</v>
      </c>
      <c r="O37" s="267">
        <f t="shared" ca="1" si="62"/>
        <v>9454</v>
      </c>
      <c r="P37" s="267">
        <f t="shared" ca="1" si="62"/>
        <v>9454</v>
      </c>
      <c r="Q37" s="267">
        <f t="shared" ca="1" si="62"/>
        <v>9454</v>
      </c>
      <c r="R37" s="267">
        <f t="shared" ca="1" si="62"/>
        <v>9454</v>
      </c>
      <c r="S37" s="32"/>
      <c r="AL37" s="27">
        <f t="shared" si="27"/>
        <v>42370</v>
      </c>
      <c r="AM37" s="41" t="str">
        <f t="shared" si="54"/>
        <v>ao</v>
      </c>
      <c r="AN37" s="41">
        <f t="shared" si="28"/>
        <v>41</v>
      </c>
      <c r="AO37" s="41">
        <f t="shared" si="13"/>
        <v>72</v>
      </c>
      <c r="AP37" s="41">
        <f t="shared" si="29"/>
        <v>37</v>
      </c>
      <c r="AQ37" s="41" t="str">
        <f t="shared" si="38"/>
        <v>ak</v>
      </c>
      <c r="AS37" s="139">
        <v>41609</v>
      </c>
      <c r="AT37" s="142">
        <v>336</v>
      </c>
      <c r="AU37" s="142">
        <v>408</v>
      </c>
      <c r="AV37" s="142">
        <v>504</v>
      </c>
      <c r="AW37" s="142">
        <v>160</v>
      </c>
      <c r="AX37" s="142">
        <v>80</v>
      </c>
      <c r="AY37" s="142">
        <v>168</v>
      </c>
      <c r="AZ37" s="142">
        <f t="shared" si="30"/>
        <v>744</v>
      </c>
    </row>
    <row r="38" spans="1:52">
      <c r="A38" s="60">
        <f t="shared" si="41"/>
        <v>38</v>
      </c>
      <c r="C38" s="531" t="s">
        <v>278</v>
      </c>
      <c r="D38" s="545">
        <f ca="1">+D37-D36</f>
        <v>-6.6900000000005093</v>
      </c>
      <c r="E38" s="545">
        <f t="shared" ref="E38:G38" ca="1" si="63">+E37-E36</f>
        <v>968.97999999999956</v>
      </c>
      <c r="F38" s="545">
        <f t="shared" ca="1" si="63"/>
        <v>-944.17000000000007</v>
      </c>
      <c r="G38" s="545">
        <f t="shared" ca="1" si="63"/>
        <v>-923.04999999999927</v>
      </c>
      <c r="H38" s="545">
        <f t="shared" ref="H38:P38" ca="1" si="64">+H37-H36</f>
        <v>-700.29999999999927</v>
      </c>
      <c r="I38" s="545">
        <f t="shared" ca="1" si="64"/>
        <v>-919.40999999999985</v>
      </c>
      <c r="J38" s="545">
        <f t="shared" ca="1" si="64"/>
        <v>-1430.83</v>
      </c>
      <c r="K38" s="545">
        <f t="shared" ca="1" si="64"/>
        <v>-2198.7400000000016</v>
      </c>
      <c r="L38" s="545">
        <f t="shared" ca="1" si="64"/>
        <v>-2341.2700000000004</v>
      </c>
      <c r="M38" s="545">
        <f t="shared" ca="1" si="64"/>
        <v>-2326.66</v>
      </c>
      <c r="N38" s="545">
        <f t="shared" ca="1" si="64"/>
        <v>-2100.7099999999991</v>
      </c>
      <c r="O38" s="545">
        <f t="shared" ca="1" si="64"/>
        <v>-1995.3100000000013</v>
      </c>
      <c r="P38" s="545">
        <f t="shared" ca="1" si="64"/>
        <v>-2051.1299999999992</v>
      </c>
      <c r="Q38" s="545">
        <f t="shared" ref="Q38:R38" ca="1" si="65">+Q37-Q36</f>
        <v>-1837.9400000000005</v>
      </c>
      <c r="R38" s="545">
        <f t="shared" ca="1" si="65"/>
        <v>-1523.2800000000007</v>
      </c>
      <c r="S38" s="32"/>
      <c r="AL38" s="27">
        <f t="shared" si="27"/>
        <v>42401</v>
      </c>
      <c r="AM38" s="41" t="str">
        <f t="shared" si="54"/>
        <v>ap</v>
      </c>
      <c r="AN38" s="41">
        <f t="shared" si="28"/>
        <v>42</v>
      </c>
      <c r="AO38" s="41">
        <f t="shared" si="13"/>
        <v>73</v>
      </c>
      <c r="AP38" s="41">
        <f t="shared" si="29"/>
        <v>38</v>
      </c>
      <c r="AQ38" s="41" t="str">
        <f t="shared" si="38"/>
        <v>al</v>
      </c>
      <c r="AS38" s="140">
        <v>41640</v>
      </c>
      <c r="AT38" s="143">
        <v>352</v>
      </c>
      <c r="AU38" s="143">
        <v>392</v>
      </c>
      <c r="AV38" s="143">
        <v>528</v>
      </c>
      <c r="AW38" s="143">
        <v>144</v>
      </c>
      <c r="AX38" s="143">
        <v>72</v>
      </c>
      <c r="AY38" s="143">
        <v>176</v>
      </c>
      <c r="AZ38" s="143">
        <f t="shared" si="30"/>
        <v>744</v>
      </c>
    </row>
    <row r="39" spans="1:52" ht="15.75" thickBot="1">
      <c r="A39" s="60">
        <f t="shared" si="41"/>
        <v>39</v>
      </c>
      <c r="C39" s="510" t="s">
        <v>192</v>
      </c>
      <c r="D39" s="629">
        <f ca="1">+D38</f>
        <v>-6.6900000000005093</v>
      </c>
      <c r="E39" s="544">
        <f ca="1">+E38+D39</f>
        <v>962.28999999999905</v>
      </c>
      <c r="F39" s="544">
        <f t="shared" ref="F39:G39" ca="1" si="66">+F38+E39</f>
        <v>18.119999999998981</v>
      </c>
      <c r="G39" s="544">
        <f t="shared" ca="1" si="66"/>
        <v>-904.93000000000029</v>
      </c>
      <c r="H39" s="544">
        <f t="shared" ref="H39" ca="1" si="67">+H38+G39</f>
        <v>-1605.2299999999996</v>
      </c>
      <c r="I39" s="544">
        <f t="shared" ref="I39" ca="1" si="68">+I38+H39</f>
        <v>-2524.6399999999994</v>
      </c>
      <c r="J39" s="544">
        <f t="shared" ref="J39" ca="1" si="69">+J38+I39</f>
        <v>-3955.4699999999993</v>
      </c>
      <c r="K39" s="544">
        <f t="shared" ref="K39" ca="1" si="70">+K38+J39</f>
        <v>-6154.2100000000009</v>
      </c>
      <c r="L39" s="544">
        <f t="shared" ref="L39" ca="1" si="71">+L38+K39</f>
        <v>-8495.4800000000014</v>
      </c>
      <c r="M39" s="544">
        <f t="shared" ref="M39" ca="1" si="72">+M38+L39</f>
        <v>-10822.140000000001</v>
      </c>
      <c r="N39" s="544">
        <f t="shared" ref="N39" ca="1" si="73">+N38+M39</f>
        <v>-12922.85</v>
      </c>
      <c r="O39" s="544">
        <f t="shared" ref="O39" ca="1" si="74">+O38+N39</f>
        <v>-14918.160000000002</v>
      </c>
      <c r="P39" s="544">
        <f t="shared" ref="P39" ca="1" si="75">+P38+O39</f>
        <v>-16969.29</v>
      </c>
      <c r="Q39" s="544">
        <f t="shared" ref="Q39" ca="1" si="76">+Q38+P39</f>
        <v>-18807.230000000003</v>
      </c>
      <c r="R39" s="544">
        <f t="shared" ref="R39" ca="1" si="77">+R38+Q39</f>
        <v>-20330.510000000002</v>
      </c>
      <c r="S39" s="32"/>
      <c r="AL39" s="27">
        <f t="shared" si="27"/>
        <v>42430</v>
      </c>
      <c r="AM39" s="41" t="str">
        <f t="shared" si="54"/>
        <v>aq</v>
      </c>
      <c r="AN39" s="41">
        <f t="shared" si="28"/>
        <v>43</v>
      </c>
      <c r="AO39" s="41">
        <f t="shared" si="13"/>
        <v>74</v>
      </c>
      <c r="AP39" s="41">
        <f t="shared" si="29"/>
        <v>39</v>
      </c>
      <c r="AQ39" s="41" t="str">
        <f t="shared" si="38"/>
        <v>am</v>
      </c>
      <c r="AS39" s="140">
        <v>41671</v>
      </c>
      <c r="AT39" s="143">
        <v>320</v>
      </c>
      <c r="AU39" s="143">
        <v>352</v>
      </c>
      <c r="AV39" s="143">
        <v>480</v>
      </c>
      <c r="AW39" s="143">
        <v>128</v>
      </c>
      <c r="AX39" s="143">
        <v>64</v>
      </c>
      <c r="AY39" s="143">
        <v>160</v>
      </c>
      <c r="AZ39" s="143">
        <f t="shared" si="30"/>
        <v>672</v>
      </c>
    </row>
    <row r="40" spans="1:52">
      <c r="A40" s="60">
        <f t="shared" si="41"/>
        <v>40</v>
      </c>
      <c r="C40" s="525" t="s">
        <v>283</v>
      </c>
      <c r="D40" s="546">
        <f>+D$33</f>
        <v>2013</v>
      </c>
      <c r="E40" s="546">
        <f t="shared" ref="E40:R40" si="78">+E$33</f>
        <v>2014</v>
      </c>
      <c r="F40" s="546">
        <f t="shared" si="78"/>
        <v>2015</v>
      </c>
      <c r="G40" s="546">
        <f t="shared" si="78"/>
        <v>2016</v>
      </c>
      <c r="H40" s="546">
        <f t="shared" si="78"/>
        <v>2017</v>
      </c>
      <c r="I40" s="546">
        <f t="shared" si="78"/>
        <v>2018</v>
      </c>
      <c r="J40" s="546">
        <f t="shared" si="78"/>
        <v>2019</v>
      </c>
      <c r="K40" s="546">
        <f t="shared" si="78"/>
        <v>2020</v>
      </c>
      <c r="L40" s="546">
        <f t="shared" si="78"/>
        <v>2021</v>
      </c>
      <c r="M40" s="546">
        <f t="shared" si="78"/>
        <v>2022</v>
      </c>
      <c r="N40" s="546">
        <f t="shared" si="78"/>
        <v>2023</v>
      </c>
      <c r="O40" s="546">
        <f t="shared" si="78"/>
        <v>2024</v>
      </c>
      <c r="P40" s="546">
        <f t="shared" si="78"/>
        <v>2025</v>
      </c>
      <c r="Q40" s="546">
        <f t="shared" si="78"/>
        <v>2026</v>
      </c>
      <c r="R40" s="546">
        <f t="shared" si="78"/>
        <v>2027</v>
      </c>
      <c r="S40" s="32"/>
      <c r="AL40" s="27">
        <f t="shared" si="27"/>
        <v>42461</v>
      </c>
      <c r="AM40" s="41" t="str">
        <f t="shared" si="54"/>
        <v>ar</v>
      </c>
      <c r="AN40" s="41">
        <f t="shared" si="28"/>
        <v>44</v>
      </c>
      <c r="AO40" s="41">
        <f t="shared" si="13"/>
        <v>75</v>
      </c>
      <c r="AP40" s="41">
        <f t="shared" si="29"/>
        <v>40</v>
      </c>
      <c r="AQ40" s="41" t="str">
        <f t="shared" si="38"/>
        <v>an</v>
      </c>
      <c r="AS40" s="140">
        <v>41699</v>
      </c>
      <c r="AT40" s="143">
        <v>336</v>
      </c>
      <c r="AU40" s="143">
        <v>408</v>
      </c>
      <c r="AV40" s="143">
        <v>504</v>
      </c>
      <c r="AW40" s="143">
        <v>160</v>
      </c>
      <c r="AX40" s="143">
        <v>80</v>
      </c>
      <c r="AY40" s="143">
        <v>168</v>
      </c>
      <c r="AZ40" s="143">
        <f t="shared" si="30"/>
        <v>744</v>
      </c>
    </row>
    <row r="41" spans="1:52">
      <c r="A41" s="60">
        <f t="shared" si="41"/>
        <v>41</v>
      </c>
      <c r="C41" s="520" t="s">
        <v>149</v>
      </c>
      <c r="D41" s="547">
        <f t="shared" ref="D41:R41" ca="1" si="79">+SUM(INDIRECT($AH$1&amp;VLOOKUP(D$1,$AL$1:$AM$197,2,FALSE)&amp;$A41&amp;":"&amp;VLOOKUP(DATE(YEAR(D$1),12,1),$AL$1:$AM$197,2,FALSE)&amp;$A41))</f>
        <v>4665.42</v>
      </c>
      <c r="E41" s="547">
        <f t="shared" ca="1" si="79"/>
        <v>4289.55</v>
      </c>
      <c r="F41" s="547">
        <f t="shared" ca="1" si="79"/>
        <v>4240.9399999999996</v>
      </c>
      <c r="G41" s="547">
        <f t="shared" ca="1" si="79"/>
        <v>4321.12</v>
      </c>
      <c r="H41" s="547">
        <f t="shared" ca="1" si="79"/>
        <v>4128.7299999999996</v>
      </c>
      <c r="I41" s="547">
        <f t="shared" ca="1" si="79"/>
        <v>4291.09</v>
      </c>
      <c r="J41" s="547">
        <f t="shared" ca="1" si="79"/>
        <v>4564.0600000000004</v>
      </c>
      <c r="K41" s="547">
        <f t="shared" ca="1" si="79"/>
        <v>4827.22</v>
      </c>
      <c r="L41" s="547">
        <f t="shared" ca="1" si="79"/>
        <v>4847.1899999999996</v>
      </c>
      <c r="M41" s="547">
        <f t="shared" ca="1" si="79"/>
        <v>4792.1099999999997</v>
      </c>
      <c r="N41" s="547">
        <f t="shared" ca="1" si="79"/>
        <v>4734.74</v>
      </c>
      <c r="O41" s="547">
        <f t="shared" ca="1" si="79"/>
        <v>4778.3500000000004</v>
      </c>
      <c r="P41" s="547">
        <f t="shared" ca="1" si="79"/>
        <v>4748.79</v>
      </c>
      <c r="Q41" s="547">
        <f t="shared" ca="1" si="79"/>
        <v>4769.0700000000006</v>
      </c>
      <c r="R41" s="547">
        <f t="shared" ca="1" si="79"/>
        <v>4590.04</v>
      </c>
      <c r="S41" s="32"/>
      <c r="AL41" s="27">
        <f t="shared" si="27"/>
        <v>42491</v>
      </c>
      <c r="AM41" s="41" t="str">
        <f t="shared" si="54"/>
        <v>as</v>
      </c>
      <c r="AN41" s="41">
        <f t="shared" si="28"/>
        <v>45</v>
      </c>
      <c r="AO41" s="41">
        <f t="shared" si="13"/>
        <v>76</v>
      </c>
      <c r="AP41" s="41">
        <f t="shared" si="29"/>
        <v>41</v>
      </c>
      <c r="AQ41" s="41" t="str">
        <f t="shared" si="38"/>
        <v>ao</v>
      </c>
      <c r="AS41" s="140">
        <v>41730</v>
      </c>
      <c r="AT41" s="143">
        <v>352</v>
      </c>
      <c r="AU41" s="143">
        <v>368</v>
      </c>
      <c r="AV41" s="143">
        <v>528</v>
      </c>
      <c r="AW41" s="143">
        <v>128</v>
      </c>
      <c r="AX41" s="143">
        <v>64</v>
      </c>
      <c r="AY41" s="143">
        <v>176</v>
      </c>
      <c r="AZ41" s="143">
        <f t="shared" si="30"/>
        <v>720</v>
      </c>
    </row>
    <row r="42" spans="1:52">
      <c r="A42" s="60">
        <f t="shared" si="41"/>
        <v>42</v>
      </c>
      <c r="C42" s="456" t="s">
        <v>281</v>
      </c>
      <c r="D42" s="548">
        <f t="shared" ref="D42:R42" ca="1" si="80">+AVERAGE(INDIRECT($AH$1&amp;VLOOKUP(D$1,$AL$1:$AM$197,2,FALSE)&amp;$A42&amp;":"&amp;VLOOKUP(DATE(YEAR(D$1),12,1),$AL$1:$AM$197,2,FALSE)&amp;$A42))</f>
        <v>1</v>
      </c>
      <c r="E42" s="548">
        <f t="shared" ca="1" si="80"/>
        <v>1</v>
      </c>
      <c r="F42" s="548">
        <f t="shared" ca="1" si="80"/>
        <v>1</v>
      </c>
      <c r="G42" s="548">
        <f t="shared" ca="1" si="80"/>
        <v>1</v>
      </c>
      <c r="H42" s="548">
        <f t="shared" ca="1" si="80"/>
        <v>1</v>
      </c>
      <c r="I42" s="548">
        <f t="shared" ca="1" si="80"/>
        <v>1</v>
      </c>
      <c r="J42" s="548">
        <f t="shared" ca="1" si="80"/>
        <v>1</v>
      </c>
      <c r="K42" s="548">
        <f t="shared" ca="1" si="80"/>
        <v>1</v>
      </c>
      <c r="L42" s="548">
        <f t="shared" ca="1" si="80"/>
        <v>1</v>
      </c>
      <c r="M42" s="548">
        <f t="shared" ca="1" si="80"/>
        <v>1</v>
      </c>
      <c r="N42" s="548">
        <f t="shared" ca="1" si="80"/>
        <v>1</v>
      </c>
      <c r="O42" s="548">
        <f t="shared" ca="1" si="80"/>
        <v>1</v>
      </c>
      <c r="P42" s="548">
        <f t="shared" ca="1" si="80"/>
        <v>1</v>
      </c>
      <c r="Q42" s="548">
        <f t="shared" ca="1" si="80"/>
        <v>1</v>
      </c>
      <c r="R42" s="548">
        <f t="shared" ca="1" si="80"/>
        <v>1</v>
      </c>
      <c r="S42" s="32"/>
      <c r="AL42" s="27">
        <f>+EDATE(AL41,1)</f>
        <v>42522</v>
      </c>
      <c r="AM42" s="41" t="str">
        <f t="shared" si="54"/>
        <v>at</v>
      </c>
      <c r="AN42" s="41">
        <f>+AN41+1</f>
        <v>46</v>
      </c>
      <c r="AO42" s="41">
        <f>+MATCH(AL42,$AS$1:$AS$131)</f>
        <v>77</v>
      </c>
      <c r="AP42" s="41">
        <f>+AP41+1</f>
        <v>42</v>
      </c>
      <c r="AQ42" s="41" t="str">
        <f t="shared" ref="AQ42:AQ52" si="81">+"a"&amp;AQ16</f>
        <v>ap</v>
      </c>
      <c r="AS42" s="140"/>
      <c r="AT42" s="143"/>
      <c r="AU42" s="143"/>
      <c r="AV42" s="143"/>
      <c r="AW42" s="143"/>
      <c r="AX42" s="143"/>
      <c r="AY42" s="143"/>
      <c r="AZ42" s="143"/>
    </row>
    <row r="43" spans="1:52">
      <c r="A43" s="60">
        <f t="shared" si="41"/>
        <v>43</v>
      </c>
      <c r="C43" s="527" t="s">
        <v>282</v>
      </c>
      <c r="D43" s="549">
        <f ca="1">+D41*D42</f>
        <v>4665.42</v>
      </c>
      <c r="E43" s="550">
        <f t="shared" ref="E43:G43" ca="1" si="82">+E41*E42</f>
        <v>4289.55</v>
      </c>
      <c r="F43" s="550">
        <f t="shared" ca="1" si="82"/>
        <v>4240.9399999999996</v>
      </c>
      <c r="G43" s="550">
        <f t="shared" ca="1" si="82"/>
        <v>4321.12</v>
      </c>
      <c r="H43" s="550">
        <f t="shared" ref="H43:P43" ca="1" si="83">+H41*H42</f>
        <v>4128.7299999999996</v>
      </c>
      <c r="I43" s="550">
        <f t="shared" ca="1" si="83"/>
        <v>4291.09</v>
      </c>
      <c r="J43" s="550">
        <f t="shared" ca="1" si="83"/>
        <v>4564.0600000000004</v>
      </c>
      <c r="K43" s="550">
        <f t="shared" ca="1" si="83"/>
        <v>4827.22</v>
      </c>
      <c r="L43" s="550">
        <f t="shared" ca="1" si="83"/>
        <v>4847.1899999999996</v>
      </c>
      <c r="M43" s="550">
        <f ca="1">+M41*M42</f>
        <v>4792.1099999999997</v>
      </c>
      <c r="N43" s="550">
        <f t="shared" ca="1" si="83"/>
        <v>4734.74</v>
      </c>
      <c r="O43" s="550">
        <f t="shared" ca="1" si="83"/>
        <v>4778.3500000000004</v>
      </c>
      <c r="P43" s="550">
        <f t="shared" ca="1" si="83"/>
        <v>4748.79</v>
      </c>
      <c r="Q43" s="550">
        <f t="shared" ref="Q43:R43" ca="1" si="84">+Q41*Q42</f>
        <v>4769.0700000000006</v>
      </c>
      <c r="R43" s="550">
        <f t="shared" ca="1" si="84"/>
        <v>4590.04</v>
      </c>
      <c r="S43" s="32"/>
      <c r="AL43" s="27">
        <f t="shared" si="27"/>
        <v>42552</v>
      </c>
      <c r="AM43" s="41" t="str">
        <f t="shared" si="54"/>
        <v>au</v>
      </c>
      <c r="AN43" s="41">
        <f t="shared" si="28"/>
        <v>47</v>
      </c>
      <c r="AO43" s="41">
        <f t="shared" ref="AO43:AO54" si="85">+MATCH(AL43,$AS$1:$AS$131)</f>
        <v>78</v>
      </c>
      <c r="AP43" s="41">
        <f t="shared" si="29"/>
        <v>43</v>
      </c>
      <c r="AQ43" s="41" t="str">
        <f t="shared" si="81"/>
        <v>aq</v>
      </c>
      <c r="AS43" s="140"/>
      <c r="AT43" s="143"/>
      <c r="AU43" s="143"/>
      <c r="AV43" s="143"/>
      <c r="AW43" s="143"/>
      <c r="AX43" s="143"/>
      <c r="AY43" s="143"/>
      <c r="AZ43" s="143"/>
    </row>
    <row r="44" spans="1:52">
      <c r="A44" s="60">
        <f t="shared" si="41"/>
        <v>44</v>
      </c>
      <c r="C44" s="510" t="s">
        <v>279</v>
      </c>
      <c r="D44" s="551">
        <f t="shared" ref="D44:R44" ca="1" si="86">+AVERAGE(INDIRECT($AH$1&amp;VLOOKUP(D$1,$AL$1:$AM$197,2,FALSE)&amp;$A44&amp;":"&amp;VLOOKUP(DATE(YEAR(D$1),12,1),$AL$1:$AM$197,2,FALSE)&amp;$A44))</f>
        <v>4824</v>
      </c>
      <c r="E44" s="552">
        <f t="shared" ca="1" si="86"/>
        <v>4824</v>
      </c>
      <c r="F44" s="552">
        <f t="shared" ca="1" si="86"/>
        <v>4087</v>
      </c>
      <c r="G44" s="552">
        <f t="shared" ca="1" si="86"/>
        <v>4087</v>
      </c>
      <c r="H44" s="552">
        <f t="shared" ca="1" si="86"/>
        <v>4087</v>
      </c>
      <c r="I44" s="552">
        <f t="shared" ca="1" si="86"/>
        <v>4087</v>
      </c>
      <c r="J44" s="552">
        <f t="shared" ca="1" si="86"/>
        <v>4087</v>
      </c>
      <c r="K44" s="552">
        <f t="shared" ca="1" si="86"/>
        <v>4087</v>
      </c>
      <c r="L44" s="552">
        <f t="shared" ca="1" si="86"/>
        <v>4087</v>
      </c>
      <c r="M44" s="552">
        <f t="shared" ca="1" si="86"/>
        <v>4087</v>
      </c>
      <c r="N44" s="552">
        <f t="shared" ca="1" si="86"/>
        <v>4087</v>
      </c>
      <c r="O44" s="552">
        <f t="shared" ca="1" si="86"/>
        <v>4087</v>
      </c>
      <c r="P44" s="552">
        <f t="shared" ca="1" si="86"/>
        <v>4087</v>
      </c>
      <c r="Q44" s="552">
        <f t="shared" ca="1" si="86"/>
        <v>4087</v>
      </c>
      <c r="R44" s="552">
        <f t="shared" ca="1" si="86"/>
        <v>4087</v>
      </c>
      <c r="S44" s="32"/>
      <c r="AL44" s="27">
        <f t="shared" si="27"/>
        <v>42583</v>
      </c>
      <c r="AM44" s="41" t="str">
        <f t="shared" si="54"/>
        <v>av</v>
      </c>
      <c r="AN44" s="41">
        <f t="shared" si="28"/>
        <v>48</v>
      </c>
      <c r="AO44" s="41">
        <f t="shared" si="85"/>
        <v>79</v>
      </c>
      <c r="AP44" s="41">
        <f t="shared" si="29"/>
        <v>44</v>
      </c>
      <c r="AQ44" s="41" t="str">
        <f t="shared" si="81"/>
        <v>ar</v>
      </c>
      <c r="AS44" s="140"/>
      <c r="AT44" s="143"/>
      <c r="AU44" s="143"/>
      <c r="AV44" s="143"/>
      <c r="AW44" s="143"/>
      <c r="AX44" s="143"/>
      <c r="AY44" s="143"/>
      <c r="AZ44" s="143"/>
    </row>
    <row r="45" spans="1:52">
      <c r="A45" s="60">
        <f t="shared" si="41"/>
        <v>45</v>
      </c>
      <c r="C45" s="531" t="s">
        <v>280</v>
      </c>
      <c r="D45" s="561">
        <f ca="1">+D44-D43</f>
        <v>158.57999999999993</v>
      </c>
      <c r="E45" s="561">
        <f t="shared" ref="E45:G45" ca="1" si="87">+E44-E43</f>
        <v>534.44999999999982</v>
      </c>
      <c r="F45" s="561">
        <f t="shared" ca="1" si="87"/>
        <v>-153.9399999999996</v>
      </c>
      <c r="G45" s="561">
        <f t="shared" ca="1" si="87"/>
        <v>-234.11999999999989</v>
      </c>
      <c r="H45" s="561">
        <f t="shared" ref="H45:P45" ca="1" si="88">+H44-H43</f>
        <v>-41.729999999999563</v>
      </c>
      <c r="I45" s="561">
        <f t="shared" ca="1" si="88"/>
        <v>-204.09000000000015</v>
      </c>
      <c r="J45" s="561">
        <f t="shared" ca="1" si="88"/>
        <v>-477.0600000000004</v>
      </c>
      <c r="K45" s="561">
        <f t="shared" ca="1" si="88"/>
        <v>-740.22000000000025</v>
      </c>
      <c r="L45" s="561">
        <f t="shared" ca="1" si="88"/>
        <v>-760.1899999999996</v>
      </c>
      <c r="M45" s="561">
        <f t="shared" ca="1" si="88"/>
        <v>-705.10999999999967</v>
      </c>
      <c r="N45" s="561">
        <f t="shared" ca="1" si="88"/>
        <v>-647.73999999999978</v>
      </c>
      <c r="O45" s="561">
        <f t="shared" ca="1" si="88"/>
        <v>-691.35000000000036</v>
      </c>
      <c r="P45" s="561">
        <f t="shared" ca="1" si="88"/>
        <v>-661.79</v>
      </c>
      <c r="Q45" s="561">
        <f t="shared" ref="Q45:R45" ca="1" si="89">+Q44-Q43</f>
        <v>-682.07000000000062</v>
      </c>
      <c r="R45" s="561">
        <f t="shared" ca="1" si="89"/>
        <v>-503.03999999999996</v>
      </c>
      <c r="S45" s="32"/>
      <c r="AL45" s="27">
        <f t="shared" si="27"/>
        <v>42614</v>
      </c>
      <c r="AM45" s="41" t="str">
        <f t="shared" si="54"/>
        <v>aw</v>
      </c>
      <c r="AN45" s="41">
        <f t="shared" si="28"/>
        <v>49</v>
      </c>
      <c r="AO45" s="41">
        <f t="shared" si="85"/>
        <v>80</v>
      </c>
      <c r="AP45" s="41">
        <f t="shared" si="29"/>
        <v>45</v>
      </c>
      <c r="AQ45" s="41" t="str">
        <f t="shared" si="81"/>
        <v>as</v>
      </c>
      <c r="AS45" s="140"/>
      <c r="AT45" s="143"/>
      <c r="AU45" s="143"/>
      <c r="AV45" s="143"/>
      <c r="AW45" s="143"/>
      <c r="AX45" s="143"/>
      <c r="AY45" s="143"/>
      <c r="AZ45" s="143"/>
    </row>
    <row r="46" spans="1:52" ht="15.75" thickBot="1">
      <c r="A46" s="60">
        <f t="shared" si="41"/>
        <v>46</v>
      </c>
      <c r="C46" s="510" t="s">
        <v>192</v>
      </c>
      <c r="D46" s="553" t="s">
        <v>285</v>
      </c>
      <c r="E46" s="553" t="s">
        <v>285</v>
      </c>
      <c r="F46" s="553" t="s">
        <v>285</v>
      </c>
      <c r="G46" s="553" t="s">
        <v>285</v>
      </c>
      <c r="H46" s="553" t="s">
        <v>285</v>
      </c>
      <c r="I46" s="553" t="s">
        <v>285</v>
      </c>
      <c r="J46" s="553" t="s">
        <v>285</v>
      </c>
      <c r="K46" s="553" t="s">
        <v>285</v>
      </c>
      <c r="L46" s="553" t="s">
        <v>285</v>
      </c>
      <c r="M46" s="553" t="s">
        <v>285</v>
      </c>
      <c r="N46" s="553" t="s">
        <v>285</v>
      </c>
      <c r="O46" s="553" t="s">
        <v>285</v>
      </c>
      <c r="P46" s="553" t="s">
        <v>285</v>
      </c>
      <c r="Q46" s="553" t="s">
        <v>285</v>
      </c>
      <c r="R46" s="553" t="s">
        <v>285</v>
      </c>
      <c r="S46" s="32"/>
      <c r="AL46" s="27">
        <f t="shared" si="27"/>
        <v>42644</v>
      </c>
      <c r="AM46" s="41" t="str">
        <f t="shared" si="54"/>
        <v>ax</v>
      </c>
      <c r="AN46" s="41">
        <f t="shared" si="28"/>
        <v>50</v>
      </c>
      <c r="AO46" s="41">
        <f t="shared" si="85"/>
        <v>81</v>
      </c>
      <c r="AP46" s="41">
        <f t="shared" si="29"/>
        <v>46</v>
      </c>
      <c r="AQ46" s="41" t="str">
        <f t="shared" si="81"/>
        <v>at</v>
      </c>
      <c r="AS46" s="140"/>
      <c r="AT46" s="143"/>
      <c r="AU46" s="143"/>
      <c r="AV46" s="143"/>
      <c r="AW46" s="143"/>
      <c r="AX46" s="143"/>
      <c r="AY46" s="143"/>
      <c r="AZ46" s="143"/>
    </row>
    <row r="47" spans="1:52">
      <c r="A47" s="60">
        <f t="shared" si="41"/>
        <v>47</v>
      </c>
      <c r="C47" s="525" t="s">
        <v>284</v>
      </c>
      <c r="D47" s="546">
        <f>+D$33</f>
        <v>2013</v>
      </c>
      <c r="E47" s="546">
        <f t="shared" ref="E47:R47" si="90">+E$33</f>
        <v>2014</v>
      </c>
      <c r="F47" s="546">
        <f t="shared" si="90"/>
        <v>2015</v>
      </c>
      <c r="G47" s="546">
        <f t="shared" si="90"/>
        <v>2016</v>
      </c>
      <c r="H47" s="546">
        <f t="shared" si="90"/>
        <v>2017</v>
      </c>
      <c r="I47" s="546">
        <f t="shared" si="90"/>
        <v>2018</v>
      </c>
      <c r="J47" s="546">
        <f t="shared" si="90"/>
        <v>2019</v>
      </c>
      <c r="K47" s="546">
        <f t="shared" si="90"/>
        <v>2020</v>
      </c>
      <c r="L47" s="546">
        <f t="shared" si="90"/>
        <v>2021</v>
      </c>
      <c r="M47" s="546">
        <f t="shared" si="90"/>
        <v>2022</v>
      </c>
      <c r="N47" s="546">
        <f t="shared" si="90"/>
        <v>2023</v>
      </c>
      <c r="O47" s="546">
        <f t="shared" si="90"/>
        <v>2024</v>
      </c>
      <c r="P47" s="546">
        <f t="shared" si="90"/>
        <v>2025</v>
      </c>
      <c r="Q47" s="546">
        <f t="shared" si="90"/>
        <v>2026</v>
      </c>
      <c r="R47" s="546">
        <f t="shared" si="90"/>
        <v>2027</v>
      </c>
      <c r="S47" s="32"/>
      <c r="AL47" s="27">
        <f t="shared" si="27"/>
        <v>42675</v>
      </c>
      <c r="AM47" s="41" t="str">
        <f t="shared" si="54"/>
        <v>ay</v>
      </c>
      <c r="AN47" s="41">
        <f t="shared" si="28"/>
        <v>51</v>
      </c>
      <c r="AO47" s="41">
        <f t="shared" si="85"/>
        <v>82</v>
      </c>
      <c r="AP47" s="41">
        <f t="shared" si="29"/>
        <v>47</v>
      </c>
      <c r="AQ47" s="41" t="str">
        <f t="shared" si="81"/>
        <v>au</v>
      </c>
      <c r="AS47" s="140"/>
      <c r="AT47" s="143"/>
      <c r="AU47" s="143"/>
      <c r="AV47" s="143"/>
      <c r="AW47" s="143"/>
      <c r="AX47" s="143"/>
      <c r="AY47" s="143"/>
      <c r="AZ47" s="143"/>
    </row>
    <row r="48" spans="1:52">
      <c r="A48" s="60">
        <f t="shared" si="41"/>
        <v>48</v>
      </c>
      <c r="C48" s="536" t="s">
        <v>274</v>
      </c>
      <c r="D48" s="554">
        <f ca="1">+D30</f>
        <v>20350.95</v>
      </c>
      <c r="E48" s="554">
        <f t="shared" ref="E48:G48" ca="1" si="91">+E30</f>
        <v>12670.31</v>
      </c>
      <c r="F48" s="554">
        <f t="shared" ca="1" si="91"/>
        <v>15042.26</v>
      </c>
      <c r="G48" s="554">
        <f t="shared" ca="1" si="91"/>
        <v>12814.970000000003</v>
      </c>
      <c r="H48" s="554">
        <f t="shared" ref="H48:P48" ca="1" si="92">+H30</f>
        <v>15257.640000000001</v>
      </c>
      <c r="I48" s="554">
        <f t="shared" ca="1" si="92"/>
        <v>12734.179999999998</v>
      </c>
      <c r="J48" s="554">
        <f t="shared" ca="1" si="92"/>
        <v>16099.88</v>
      </c>
      <c r="K48" s="554">
        <f t="shared" ca="1" si="92"/>
        <v>13806.660000000002</v>
      </c>
      <c r="L48" s="554">
        <f t="shared" ca="1" si="92"/>
        <v>16173.120000000003</v>
      </c>
      <c r="M48" s="554">
        <f t="shared" ca="1" si="92"/>
        <v>13750.159999999998</v>
      </c>
      <c r="N48" s="554">
        <f t="shared" ca="1" si="92"/>
        <v>16467.250000000004</v>
      </c>
      <c r="O48" s="554">
        <f t="shared" ca="1" si="92"/>
        <v>13580.230000000001</v>
      </c>
      <c r="P48" s="554">
        <f t="shared" ca="1" si="92"/>
        <v>15901.050000000001</v>
      </c>
      <c r="Q48" s="554">
        <f t="shared" ref="Q48:R48" ca="1" si="93">+Q30</f>
        <v>13218.819999999998</v>
      </c>
      <c r="R48" s="554">
        <f t="shared" ca="1" si="93"/>
        <v>15422.720000000003</v>
      </c>
      <c r="S48" s="32"/>
      <c r="AL48" s="27">
        <f t="shared" si="27"/>
        <v>42705</v>
      </c>
      <c r="AM48" s="41" t="str">
        <f t="shared" si="54"/>
        <v>az</v>
      </c>
      <c r="AN48" s="41">
        <f t="shared" si="28"/>
        <v>52</v>
      </c>
      <c r="AO48" s="41">
        <f t="shared" si="85"/>
        <v>83</v>
      </c>
      <c r="AP48" s="41">
        <f t="shared" si="29"/>
        <v>48</v>
      </c>
      <c r="AQ48" s="41" t="str">
        <f t="shared" si="81"/>
        <v>av</v>
      </c>
      <c r="AS48" s="140"/>
      <c r="AT48" s="143"/>
      <c r="AU48" s="143"/>
      <c r="AV48" s="143"/>
      <c r="AW48" s="143"/>
      <c r="AX48" s="143"/>
      <c r="AY48" s="143"/>
      <c r="AZ48" s="143"/>
    </row>
    <row r="49" spans="1:52">
      <c r="A49" s="60">
        <f t="shared" si="41"/>
        <v>49</v>
      </c>
      <c r="C49" s="535" t="s">
        <v>281</v>
      </c>
      <c r="D49" s="555">
        <f t="shared" ref="D49:R49" ca="1" si="94">+AVERAGE(INDIRECT($AH$1&amp;VLOOKUP(D$1,$AL$1:$AM$197,2,FALSE)&amp;$A49&amp;":"&amp;VLOOKUP(DATE(YEAR(D$1),12,1),$AL$1:$AM$197,2,FALSE)&amp;$A49))</f>
        <v>2</v>
      </c>
      <c r="E49" s="556">
        <f t="shared" ca="1" si="94"/>
        <v>2</v>
      </c>
      <c r="F49" s="556">
        <f t="shared" ca="1" si="94"/>
        <v>2.86</v>
      </c>
      <c r="G49" s="556">
        <f t="shared" ca="1" si="94"/>
        <v>2.86</v>
      </c>
      <c r="H49" s="556">
        <f t="shared" ca="1" si="94"/>
        <v>2.86</v>
      </c>
      <c r="I49" s="556">
        <f t="shared" ca="1" si="94"/>
        <v>2.86</v>
      </c>
      <c r="J49" s="556">
        <f t="shared" ca="1" si="94"/>
        <v>2.86</v>
      </c>
      <c r="K49" s="556">
        <f t="shared" ca="1" si="94"/>
        <v>2.86</v>
      </c>
      <c r="L49" s="556">
        <f t="shared" ca="1" si="94"/>
        <v>2.86</v>
      </c>
      <c r="M49" s="556">
        <f t="shared" ca="1" si="94"/>
        <v>2.86</v>
      </c>
      <c r="N49" s="556">
        <f t="shared" ca="1" si="94"/>
        <v>2.86</v>
      </c>
      <c r="O49" s="556">
        <f t="shared" ca="1" si="94"/>
        <v>2.86</v>
      </c>
      <c r="P49" s="556">
        <f t="shared" ca="1" si="94"/>
        <v>2.86</v>
      </c>
      <c r="Q49" s="556">
        <f t="shared" ca="1" si="94"/>
        <v>2.86</v>
      </c>
      <c r="R49" s="556">
        <f t="shared" ca="1" si="94"/>
        <v>2.86</v>
      </c>
      <c r="S49" s="32"/>
      <c r="AL49" s="27">
        <f t="shared" si="27"/>
        <v>42736</v>
      </c>
      <c r="AM49" s="41" t="str">
        <f t="shared" si="54"/>
        <v>ba</v>
      </c>
      <c r="AN49" s="41">
        <f t="shared" si="28"/>
        <v>53</v>
      </c>
      <c r="AO49" s="41">
        <f t="shared" si="85"/>
        <v>84</v>
      </c>
      <c r="AP49" s="41">
        <f t="shared" si="29"/>
        <v>49</v>
      </c>
      <c r="AQ49" s="41" t="str">
        <f t="shared" si="81"/>
        <v>aw</v>
      </c>
      <c r="AS49" s="140"/>
      <c r="AT49" s="143"/>
      <c r="AU49" s="143"/>
      <c r="AV49" s="143"/>
      <c r="AW49" s="143"/>
      <c r="AX49" s="143"/>
      <c r="AY49" s="143"/>
      <c r="AZ49" s="143"/>
    </row>
    <row r="50" spans="1:52">
      <c r="A50" s="60">
        <f t="shared" si="41"/>
        <v>50</v>
      </c>
      <c r="C50" s="540" t="s">
        <v>282</v>
      </c>
      <c r="D50" s="541">
        <f ca="1">+D48*D49</f>
        <v>40701.9</v>
      </c>
      <c r="E50" s="557">
        <f t="shared" ref="E50" ca="1" si="95">+E48*E49</f>
        <v>25340.62</v>
      </c>
      <c r="F50" s="557">
        <f t="shared" ref="F50" ca="1" si="96">+F48*F49</f>
        <v>43020.863599999997</v>
      </c>
      <c r="G50" s="557">
        <f t="shared" ref="G50:P50" ca="1" si="97">+G48*G49</f>
        <v>36650.814200000008</v>
      </c>
      <c r="H50" s="557">
        <f t="shared" ca="1" si="97"/>
        <v>43636.850400000003</v>
      </c>
      <c r="I50" s="557">
        <f t="shared" ca="1" si="97"/>
        <v>36419.754799999995</v>
      </c>
      <c r="J50" s="557">
        <f t="shared" ca="1" si="97"/>
        <v>46045.656799999997</v>
      </c>
      <c r="K50" s="557">
        <f t="shared" ca="1" si="97"/>
        <v>39487.047600000005</v>
      </c>
      <c r="L50" s="557">
        <f t="shared" ca="1" si="97"/>
        <v>46255.123200000009</v>
      </c>
      <c r="M50" s="557">
        <f t="shared" ca="1" si="97"/>
        <v>39325.457599999994</v>
      </c>
      <c r="N50" s="557">
        <f t="shared" ca="1" si="97"/>
        <v>47096.335000000006</v>
      </c>
      <c r="O50" s="557">
        <f t="shared" ca="1" si="97"/>
        <v>38839.457800000004</v>
      </c>
      <c r="P50" s="557">
        <f t="shared" ca="1" si="97"/>
        <v>45477.003000000004</v>
      </c>
      <c r="Q50" s="557">
        <f t="shared" ref="Q50:R50" ca="1" si="98">+Q48*Q49</f>
        <v>37805.825199999992</v>
      </c>
      <c r="R50" s="557">
        <f t="shared" ca="1" si="98"/>
        <v>44108.979200000009</v>
      </c>
      <c r="S50" s="32"/>
      <c r="AL50" s="27">
        <f t="shared" si="27"/>
        <v>42767</v>
      </c>
      <c r="AM50" s="41" t="str">
        <f t="shared" si="54"/>
        <v>bb</v>
      </c>
      <c r="AN50" s="41">
        <f t="shared" si="28"/>
        <v>54</v>
      </c>
      <c r="AO50" s="41">
        <f t="shared" si="85"/>
        <v>85</v>
      </c>
      <c r="AP50" s="41">
        <f t="shared" si="29"/>
        <v>50</v>
      </c>
      <c r="AQ50" s="41" t="str">
        <f t="shared" si="81"/>
        <v>ax</v>
      </c>
      <c r="AS50" s="140"/>
      <c r="AT50" s="143"/>
      <c r="AU50" s="143"/>
      <c r="AV50" s="143"/>
      <c r="AW50" s="143"/>
      <c r="AX50" s="143"/>
      <c r="AY50" s="143"/>
      <c r="AZ50" s="143"/>
    </row>
    <row r="51" spans="1:52">
      <c r="A51" s="60">
        <f t="shared" si="41"/>
        <v>51</v>
      </c>
      <c r="C51" s="510" t="s">
        <v>276</v>
      </c>
      <c r="D51" s="558">
        <f t="shared" ref="D51:R51" ca="1" si="99">+AVERAGE(INDIRECT($AH$1&amp;VLOOKUP(D$1,$AL$1:$AM$197,2,FALSE)&amp;$A51&amp;":"&amp;VLOOKUP(DATE(YEAR(D$1),12,1),$AL$1:$AM$197,2,FALSE)&amp;$A51))</f>
        <v>52577</v>
      </c>
      <c r="E51" s="558">
        <f t="shared" ca="1" si="99"/>
        <v>52577</v>
      </c>
      <c r="F51" s="558">
        <f t="shared" ca="1" si="99"/>
        <v>52577</v>
      </c>
      <c r="G51" s="558">
        <f t="shared" ca="1" si="99"/>
        <v>52577</v>
      </c>
      <c r="H51" s="558">
        <f t="shared" ca="1" si="99"/>
        <v>52577</v>
      </c>
      <c r="I51" s="558">
        <f t="shared" ca="1" si="99"/>
        <v>52577</v>
      </c>
      <c r="J51" s="558">
        <f t="shared" ca="1" si="99"/>
        <v>52577</v>
      </c>
      <c r="K51" s="558">
        <f t="shared" ca="1" si="99"/>
        <v>52577</v>
      </c>
      <c r="L51" s="558">
        <f t="shared" ca="1" si="99"/>
        <v>52577</v>
      </c>
      <c r="M51" s="558">
        <f t="shared" ca="1" si="99"/>
        <v>52577</v>
      </c>
      <c r="N51" s="558">
        <f t="shared" ca="1" si="99"/>
        <v>52577</v>
      </c>
      <c r="O51" s="558">
        <f t="shared" ca="1" si="99"/>
        <v>52577</v>
      </c>
      <c r="P51" s="558">
        <f t="shared" ca="1" si="99"/>
        <v>52577</v>
      </c>
      <c r="Q51" s="558">
        <f t="shared" ca="1" si="99"/>
        <v>52577</v>
      </c>
      <c r="R51" s="558">
        <f t="shared" ca="1" si="99"/>
        <v>52577</v>
      </c>
      <c r="S51" s="32"/>
      <c r="AL51" s="27">
        <f t="shared" si="27"/>
        <v>42795</v>
      </c>
      <c r="AM51" s="41" t="str">
        <f t="shared" si="54"/>
        <v>bc</v>
      </c>
      <c r="AN51" s="41">
        <f t="shared" si="28"/>
        <v>55</v>
      </c>
      <c r="AO51" s="41">
        <f t="shared" si="85"/>
        <v>86</v>
      </c>
      <c r="AP51" s="41">
        <f t="shared" si="29"/>
        <v>51</v>
      </c>
      <c r="AQ51" s="41" t="str">
        <f t="shared" si="81"/>
        <v>ay</v>
      </c>
      <c r="AS51" s="140"/>
      <c r="AT51" s="143"/>
      <c r="AU51" s="143"/>
      <c r="AV51" s="143"/>
      <c r="AW51" s="143"/>
      <c r="AX51" s="143"/>
      <c r="AY51" s="143"/>
      <c r="AZ51" s="143"/>
    </row>
    <row r="52" spans="1:52">
      <c r="A52" s="60">
        <f t="shared" si="41"/>
        <v>52</v>
      </c>
      <c r="C52" s="531" t="s">
        <v>278</v>
      </c>
      <c r="D52" s="561">
        <f ca="1">+D51-D50</f>
        <v>11875.099999999999</v>
      </c>
      <c r="E52" s="561">
        <f t="shared" ref="E52:G52" ca="1" si="100">+E51-E50</f>
        <v>27236.38</v>
      </c>
      <c r="F52" s="561">
        <f t="shared" ca="1" si="100"/>
        <v>9556.1364000000031</v>
      </c>
      <c r="G52" s="561">
        <f t="shared" ca="1" si="100"/>
        <v>15926.185799999992</v>
      </c>
      <c r="H52" s="561">
        <f t="shared" ref="H52:P52" ca="1" si="101">+H51-H50</f>
        <v>8940.149599999997</v>
      </c>
      <c r="I52" s="561">
        <f t="shared" ca="1" si="101"/>
        <v>16157.245200000005</v>
      </c>
      <c r="J52" s="561">
        <f t="shared" ca="1" si="101"/>
        <v>6531.343200000003</v>
      </c>
      <c r="K52" s="561">
        <f t="shared" ca="1" si="101"/>
        <v>13089.952399999995</v>
      </c>
      <c r="L52" s="561">
        <f t="shared" ca="1" si="101"/>
        <v>6321.8767999999909</v>
      </c>
      <c r="M52" s="561">
        <f t="shared" ca="1" si="101"/>
        <v>13251.542400000006</v>
      </c>
      <c r="N52" s="561">
        <f t="shared" ca="1" si="101"/>
        <v>5480.6649999999936</v>
      </c>
      <c r="O52" s="561">
        <f t="shared" ca="1" si="101"/>
        <v>13737.542199999996</v>
      </c>
      <c r="P52" s="561">
        <f t="shared" ca="1" si="101"/>
        <v>7099.9969999999958</v>
      </c>
      <c r="Q52" s="561">
        <f t="shared" ref="Q52:R52" ca="1" si="102">+Q51-Q50</f>
        <v>14771.174800000008</v>
      </c>
      <c r="R52" s="561">
        <f t="shared" ca="1" si="102"/>
        <v>8468.0207999999911</v>
      </c>
      <c r="S52" s="32"/>
      <c r="AL52" s="27">
        <f t="shared" si="27"/>
        <v>42826</v>
      </c>
      <c r="AM52" s="41" t="str">
        <f t="shared" si="54"/>
        <v>bd</v>
      </c>
      <c r="AN52" s="41">
        <f t="shared" si="28"/>
        <v>56</v>
      </c>
      <c r="AO52" s="41">
        <f t="shared" si="85"/>
        <v>87</v>
      </c>
      <c r="AP52" s="41">
        <f t="shared" si="29"/>
        <v>52</v>
      </c>
      <c r="AQ52" s="41" t="str">
        <f t="shared" si="81"/>
        <v>az</v>
      </c>
      <c r="AS52" s="140">
        <v>41760</v>
      </c>
      <c r="AT52" s="143">
        <v>336</v>
      </c>
      <c r="AU52" s="143">
        <v>408</v>
      </c>
      <c r="AV52" s="143">
        <v>504</v>
      </c>
      <c r="AW52" s="143">
        <v>160</v>
      </c>
      <c r="AX52" s="143">
        <v>80</v>
      </c>
      <c r="AY52" s="143">
        <v>168</v>
      </c>
      <c r="AZ52" s="143">
        <f t="shared" si="30"/>
        <v>744</v>
      </c>
    </row>
    <row r="53" spans="1:52" ht="15.75" thickBot="1">
      <c r="A53" s="60">
        <f t="shared" si="41"/>
        <v>53</v>
      </c>
      <c r="C53" s="559" t="s">
        <v>192</v>
      </c>
      <c r="D53" s="560">
        <f ca="1">+D52</f>
        <v>11875.099999999999</v>
      </c>
      <c r="E53" s="560">
        <f ca="1">+E52+D53</f>
        <v>39111.479999999996</v>
      </c>
      <c r="F53" s="560">
        <f t="shared" ref="F53:G53" ca="1" si="103">+F52+E53</f>
        <v>48667.616399999999</v>
      </c>
      <c r="G53" s="560">
        <f t="shared" ca="1" si="103"/>
        <v>64593.802199999991</v>
      </c>
      <c r="H53" s="560">
        <f t="shared" ref="H53" ca="1" si="104">+H52+G53</f>
        <v>73533.951799999981</v>
      </c>
      <c r="I53" s="560">
        <f t="shared" ref="I53" ca="1" si="105">+I52+H53</f>
        <v>89691.196999999986</v>
      </c>
      <c r="J53" s="560">
        <f t="shared" ref="J53" ca="1" si="106">+J52+I53</f>
        <v>96222.540199999989</v>
      </c>
      <c r="K53" s="560">
        <f t="shared" ref="K53" ca="1" si="107">+K52+J53</f>
        <v>109312.49259999998</v>
      </c>
      <c r="L53" s="560">
        <f t="shared" ref="L53" ca="1" si="108">+L52+K53</f>
        <v>115634.36939999997</v>
      </c>
      <c r="M53" s="560">
        <f t="shared" ref="M53" ca="1" si="109">+M52+L53</f>
        <v>128885.91179999997</v>
      </c>
      <c r="N53" s="560">
        <f t="shared" ref="N53" ca="1" si="110">+N52+M53</f>
        <v>134366.57679999998</v>
      </c>
      <c r="O53" s="560">
        <f t="shared" ref="O53" ca="1" si="111">+O52+N53</f>
        <v>148104.11899999998</v>
      </c>
      <c r="P53" s="560">
        <f t="shared" ref="P53" ca="1" si="112">+P52+O53</f>
        <v>155204.11599999998</v>
      </c>
      <c r="Q53" s="560">
        <f t="shared" ref="Q53" ca="1" si="113">+Q52+P53</f>
        <v>169975.29079999999</v>
      </c>
      <c r="R53" s="560">
        <f t="shared" ref="R53" ca="1" si="114">+R52+Q53</f>
        <v>178443.31159999999</v>
      </c>
      <c r="S53" s="231"/>
      <c r="AL53" s="27">
        <f t="shared" si="27"/>
        <v>42856</v>
      </c>
      <c r="AM53" s="41" t="str">
        <f t="shared" si="54"/>
        <v>be</v>
      </c>
      <c r="AN53" s="41">
        <f t="shared" si="28"/>
        <v>57</v>
      </c>
      <c r="AO53" s="41">
        <f t="shared" si="85"/>
        <v>88</v>
      </c>
      <c r="AP53" s="41">
        <f t="shared" si="29"/>
        <v>53</v>
      </c>
      <c r="AQ53" s="41" t="str">
        <f>+"b"&amp;AQ1</f>
        <v>ba</v>
      </c>
      <c r="AS53" s="140">
        <v>41791</v>
      </c>
      <c r="AT53" s="143">
        <v>336</v>
      </c>
      <c r="AU53" s="143">
        <v>384</v>
      </c>
      <c r="AV53" s="143">
        <v>504</v>
      </c>
      <c r="AW53" s="143">
        <v>144</v>
      </c>
      <c r="AX53" s="143">
        <v>72</v>
      </c>
      <c r="AY53" s="143">
        <v>168</v>
      </c>
      <c r="AZ53" s="143">
        <f t="shared" si="30"/>
        <v>720</v>
      </c>
    </row>
    <row r="54" spans="1:52">
      <c r="A54" s="60">
        <f t="shared" si="41"/>
        <v>54</v>
      </c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353"/>
      <c r="AL54" s="27">
        <f t="shared" si="27"/>
        <v>42887</v>
      </c>
      <c r="AM54" s="41" t="str">
        <f t="shared" si="54"/>
        <v>bf</v>
      </c>
      <c r="AN54" s="41">
        <f t="shared" si="28"/>
        <v>58</v>
      </c>
      <c r="AO54" s="41">
        <f t="shared" si="85"/>
        <v>89</v>
      </c>
      <c r="AP54" s="41">
        <f t="shared" si="29"/>
        <v>54</v>
      </c>
      <c r="AQ54" s="41" t="str">
        <f t="shared" ref="AQ54" si="115">+"b"&amp;AQ2</f>
        <v>bb</v>
      </c>
      <c r="AS54" s="140">
        <v>41821</v>
      </c>
      <c r="AT54" s="143">
        <v>352</v>
      </c>
      <c r="AU54" s="143">
        <v>392</v>
      </c>
      <c r="AV54" s="143">
        <v>528</v>
      </c>
      <c r="AW54" s="143">
        <v>144</v>
      </c>
      <c r="AX54" s="143">
        <v>72</v>
      </c>
      <c r="AY54" s="143">
        <v>176</v>
      </c>
      <c r="AZ54" s="143">
        <f t="shared" si="30"/>
        <v>744</v>
      </c>
    </row>
    <row r="55" spans="1:52">
      <c r="A55" s="60">
        <f t="shared" si="41"/>
        <v>55</v>
      </c>
      <c r="C55" s="346" t="s">
        <v>286</v>
      </c>
      <c r="D55" s="160">
        <f>+D33</f>
        <v>2013</v>
      </c>
      <c r="E55" s="160">
        <f t="shared" ref="E55:G55" si="116">+E33</f>
        <v>2014</v>
      </c>
      <c r="F55" s="160">
        <f t="shared" si="116"/>
        <v>2015</v>
      </c>
      <c r="G55" s="160">
        <f t="shared" si="116"/>
        <v>2016</v>
      </c>
      <c r="H55" s="160">
        <f t="shared" ref="H55:P55" si="117">+H33</f>
        <v>2017</v>
      </c>
      <c r="I55" s="160">
        <f t="shared" si="117"/>
        <v>2018</v>
      </c>
      <c r="J55" s="160">
        <f t="shared" si="117"/>
        <v>2019</v>
      </c>
      <c r="K55" s="160">
        <f t="shared" si="117"/>
        <v>2020</v>
      </c>
      <c r="L55" s="160">
        <f t="shared" si="117"/>
        <v>2021</v>
      </c>
      <c r="M55" s="160">
        <f t="shared" si="117"/>
        <v>2022</v>
      </c>
      <c r="N55" s="160">
        <f t="shared" si="117"/>
        <v>2023</v>
      </c>
      <c r="O55" s="160">
        <f t="shared" si="117"/>
        <v>2024</v>
      </c>
      <c r="P55" s="160">
        <f t="shared" si="117"/>
        <v>2025</v>
      </c>
      <c r="Q55" s="160">
        <f t="shared" ref="Q55:R55" si="118">+Q33</f>
        <v>2026</v>
      </c>
      <c r="R55" s="160">
        <f t="shared" si="118"/>
        <v>2027</v>
      </c>
      <c r="S55" s="32"/>
      <c r="AL55" s="27">
        <f>+EDATE(AL54,1)</f>
        <v>42917</v>
      </c>
      <c r="AM55" s="41" t="str">
        <f t="shared" si="54"/>
        <v>bg</v>
      </c>
      <c r="AN55" s="41">
        <f>+AN54+1</f>
        <v>59</v>
      </c>
      <c r="AO55" s="41">
        <f t="shared" ref="AO55:AO86" si="119">+MATCH(AL55,$AS$1:$AS$131)</f>
        <v>90</v>
      </c>
      <c r="AP55" s="41">
        <f>+AP54+1</f>
        <v>55</v>
      </c>
      <c r="AQ55" s="41" t="str">
        <f t="shared" ref="AQ55:AQ78" si="120">+"b"&amp;AQ3</f>
        <v>bc</v>
      </c>
      <c r="AS55" s="140">
        <v>41852</v>
      </c>
      <c r="AT55" s="143">
        <v>336</v>
      </c>
      <c r="AU55" s="143">
        <v>408</v>
      </c>
      <c r="AV55" s="143">
        <v>504</v>
      </c>
      <c r="AW55" s="143">
        <v>160</v>
      </c>
      <c r="AX55" s="143">
        <v>80</v>
      </c>
      <c r="AY55" s="143">
        <v>168</v>
      </c>
      <c r="AZ55" s="143">
        <f t="shared" si="30"/>
        <v>744</v>
      </c>
    </row>
    <row r="56" spans="1:52">
      <c r="A56" s="60">
        <f t="shared" si="41"/>
        <v>56</v>
      </c>
      <c r="C56" s="288" t="s">
        <v>194</v>
      </c>
      <c r="D56" s="562">
        <f ca="1">+HLOOKUP(D$55,'Annual Prices'!$G$79:$AAA$81,2,FALSE)</f>
        <v>42.585000000000001</v>
      </c>
      <c r="E56" s="562">
        <f ca="1">+HLOOKUP(E$55,'Annual Prices'!$G$79:$AAA$81,2,FALSE)</f>
        <v>42.585000000000001</v>
      </c>
      <c r="F56" s="562">
        <f ca="1">+HLOOKUP(F$55,'Annual Prices'!$G$79:$AAA$81,2,FALSE)</f>
        <v>42.585000000000001</v>
      </c>
      <c r="G56" s="562">
        <f ca="1">+HLOOKUP(G$55,'Annual Prices'!$G$79:$AAA$81,2,FALSE)</f>
        <v>42.585000000000001</v>
      </c>
      <c r="H56" s="562">
        <f ca="1">+HLOOKUP(H$55,'Annual Prices'!$G$79:$AAA$81,2,FALSE)</f>
        <v>43.604166666666679</v>
      </c>
      <c r="I56" s="562">
        <f ca="1">+HLOOKUP(I$55,'Annual Prices'!$G$79:$AAA$81,2,FALSE)</f>
        <v>44.701666666666675</v>
      </c>
      <c r="J56" s="562">
        <f ca="1">+HLOOKUP(J$55,'Annual Prices'!$G$79:$AAA$81,2,FALSE)</f>
        <v>45.867500000000007</v>
      </c>
      <c r="K56" s="562">
        <f ca="1">+HLOOKUP(K$55,'Annual Prices'!$G$79:$AAA$81,2,FALSE)</f>
        <v>47.081666666666656</v>
      </c>
      <c r="L56" s="562">
        <f ca="1">+HLOOKUP(L$55,'Annual Prices'!$G$79:$AAA$81,2,FALSE)</f>
        <v>48.344166666666666</v>
      </c>
      <c r="M56" s="562">
        <f ca="1">+HLOOKUP(M$55,'Annual Prices'!$G$79:$AAA$81,2,FALSE)</f>
        <v>49.656666666666666</v>
      </c>
      <c r="N56" s="562">
        <f ca="1">+HLOOKUP(N$55,'Annual Prices'!$G$79:$AAA$81,2,FALSE)</f>
        <v>51.0075</v>
      </c>
      <c r="O56" s="562">
        <f ca="1">+HLOOKUP(O$55,'Annual Prices'!$G$79:$AAA$81,2,FALSE)</f>
        <v>52.406666666666666</v>
      </c>
      <c r="P56" s="562">
        <f ca="1">+HLOOKUP(P$55,'Annual Prices'!$G$79:$AAA$81,2,FALSE)</f>
        <v>53.865833333333342</v>
      </c>
      <c r="Q56" s="562">
        <f ca="1">+HLOOKUP(Q$55,'Annual Prices'!$G$79:$AAA$81,2,FALSE)</f>
        <v>55.381666666666668</v>
      </c>
      <c r="R56" s="562">
        <f ca="1">+HLOOKUP(R$55,'Annual Prices'!$G$79:$AAA$81,2,FALSE)</f>
        <v>56.951666666666661</v>
      </c>
      <c r="S56" s="32"/>
      <c r="AL56" s="27">
        <f t="shared" si="27"/>
        <v>42948</v>
      </c>
      <c r="AM56" s="41" t="str">
        <f t="shared" si="54"/>
        <v>bh</v>
      </c>
      <c r="AN56" s="41">
        <f t="shared" si="28"/>
        <v>60</v>
      </c>
      <c r="AO56" s="41">
        <f t="shared" si="119"/>
        <v>91</v>
      </c>
      <c r="AP56" s="41">
        <f t="shared" si="29"/>
        <v>56</v>
      </c>
      <c r="AQ56" s="41" t="str">
        <f t="shared" si="120"/>
        <v>bd</v>
      </c>
      <c r="AS56" s="140">
        <v>41883</v>
      </c>
      <c r="AT56" s="143">
        <v>336</v>
      </c>
      <c r="AU56" s="143">
        <v>384</v>
      </c>
      <c r="AV56" s="143">
        <v>504</v>
      </c>
      <c r="AW56" s="143">
        <v>144</v>
      </c>
      <c r="AX56" s="143">
        <v>72</v>
      </c>
      <c r="AY56" s="143">
        <v>168</v>
      </c>
      <c r="AZ56" s="143">
        <f t="shared" si="30"/>
        <v>720</v>
      </c>
    </row>
    <row r="57" spans="1:52">
      <c r="A57" s="60">
        <f t="shared" si="41"/>
        <v>57</v>
      </c>
      <c r="C57" s="290" t="s">
        <v>195</v>
      </c>
      <c r="D57" s="282">
        <f ca="1">+D38</f>
        <v>-6.6900000000005093</v>
      </c>
      <c r="E57" s="282">
        <f t="shared" ref="E57:G57" ca="1" si="121">+E38</f>
        <v>968.97999999999956</v>
      </c>
      <c r="F57" s="282">
        <f t="shared" ca="1" si="121"/>
        <v>-944.17000000000007</v>
      </c>
      <c r="G57" s="282">
        <f t="shared" ca="1" si="121"/>
        <v>-923.04999999999927</v>
      </c>
      <c r="H57" s="282">
        <f t="shared" ref="H57:P57" ca="1" si="122">+H38</f>
        <v>-700.29999999999927</v>
      </c>
      <c r="I57" s="282">
        <f t="shared" ca="1" si="122"/>
        <v>-919.40999999999985</v>
      </c>
      <c r="J57" s="282">
        <f t="shared" ca="1" si="122"/>
        <v>-1430.83</v>
      </c>
      <c r="K57" s="282">
        <f t="shared" ca="1" si="122"/>
        <v>-2198.7400000000016</v>
      </c>
      <c r="L57" s="282">
        <f t="shared" ca="1" si="122"/>
        <v>-2341.2700000000004</v>
      </c>
      <c r="M57" s="282">
        <f t="shared" ca="1" si="122"/>
        <v>-2326.66</v>
      </c>
      <c r="N57" s="282">
        <f t="shared" ca="1" si="122"/>
        <v>-2100.7099999999991</v>
      </c>
      <c r="O57" s="282">
        <f t="shared" ca="1" si="122"/>
        <v>-1995.3100000000013</v>
      </c>
      <c r="P57" s="282">
        <f t="shared" ca="1" si="122"/>
        <v>-2051.1299999999992</v>
      </c>
      <c r="Q57" s="282">
        <f t="shared" ref="Q57:R57" ca="1" si="123">+Q38</f>
        <v>-1837.9400000000005</v>
      </c>
      <c r="R57" s="282">
        <f t="shared" ca="1" si="123"/>
        <v>-1523.2800000000007</v>
      </c>
      <c r="S57" s="32"/>
      <c r="AL57" s="27">
        <f t="shared" si="27"/>
        <v>42979</v>
      </c>
      <c r="AM57" s="41" t="str">
        <f t="shared" si="54"/>
        <v>bi</v>
      </c>
      <c r="AN57" s="41">
        <f t="shared" si="28"/>
        <v>61</v>
      </c>
      <c r="AO57" s="41">
        <f t="shared" si="119"/>
        <v>92</v>
      </c>
      <c r="AP57" s="41">
        <f t="shared" si="29"/>
        <v>57</v>
      </c>
      <c r="AQ57" s="41" t="str">
        <f t="shared" si="120"/>
        <v>be</v>
      </c>
      <c r="AS57" s="140">
        <v>41913</v>
      </c>
      <c r="AT57" s="143">
        <v>368</v>
      </c>
      <c r="AU57" s="143">
        <v>376</v>
      </c>
      <c r="AV57" s="143">
        <v>552</v>
      </c>
      <c r="AW57" s="143">
        <v>128</v>
      </c>
      <c r="AX57" s="143">
        <v>64</v>
      </c>
      <c r="AY57" s="143">
        <v>184</v>
      </c>
      <c r="AZ57" s="143">
        <f t="shared" si="30"/>
        <v>744</v>
      </c>
    </row>
    <row r="58" spans="1:52">
      <c r="A58" s="60">
        <f t="shared" si="41"/>
        <v>58</v>
      </c>
      <c r="C58" s="291" t="s">
        <v>196</v>
      </c>
      <c r="D58" s="352">
        <f ca="1">+D56*D57</f>
        <v>-284.89365000002169</v>
      </c>
      <c r="E58" s="352">
        <f t="shared" ref="E58:G58" ca="1" si="124">+E56*E57</f>
        <v>41264.013299999984</v>
      </c>
      <c r="F58" s="352">
        <f t="shared" ca="1" si="124"/>
        <v>-40207.479450000006</v>
      </c>
      <c r="G58" s="352">
        <f t="shared" ca="1" si="124"/>
        <v>-39308.084249999971</v>
      </c>
      <c r="H58" s="352">
        <f t="shared" ref="H58:P58" ca="1" si="125">+H56*H57</f>
        <v>-30535.997916666642</v>
      </c>
      <c r="I58" s="352">
        <f t="shared" ca="1" si="125"/>
        <v>-41099.159350000002</v>
      </c>
      <c r="J58" s="352">
        <f t="shared" ca="1" si="125"/>
        <v>-65628.595025000002</v>
      </c>
      <c r="K58" s="352">
        <f t="shared" ca="1" si="125"/>
        <v>-103520.34376666672</v>
      </c>
      <c r="L58" s="352">
        <f t="shared" ca="1" si="125"/>
        <v>-113186.74709166669</v>
      </c>
      <c r="M58" s="352">
        <f t="shared" ca="1" si="125"/>
        <v>-115534.18006666665</v>
      </c>
      <c r="N58" s="352">
        <f t="shared" ca="1" si="125"/>
        <v>-107151.96532499995</v>
      </c>
      <c r="O58" s="352">
        <f t="shared" ca="1" si="125"/>
        <v>-104567.54606666673</v>
      </c>
      <c r="P58" s="352">
        <f t="shared" ca="1" si="125"/>
        <v>-110485.82672499998</v>
      </c>
      <c r="Q58" s="352">
        <f t="shared" ref="Q58:R58" ca="1" si="126">+Q56*Q57</f>
        <v>-101788.18043333336</v>
      </c>
      <c r="R58" s="352">
        <f t="shared" ca="1" si="126"/>
        <v>-86753.334800000026</v>
      </c>
      <c r="S58" s="32"/>
      <c r="AL58" s="27">
        <f t="shared" si="27"/>
        <v>43009</v>
      </c>
      <c r="AM58" s="41" t="str">
        <f t="shared" si="54"/>
        <v>bj</v>
      </c>
      <c r="AN58" s="41">
        <f t="shared" si="28"/>
        <v>62</v>
      </c>
      <c r="AO58" s="41">
        <f t="shared" si="119"/>
        <v>93</v>
      </c>
      <c r="AP58" s="41">
        <f t="shared" si="29"/>
        <v>58</v>
      </c>
      <c r="AQ58" s="41" t="str">
        <f t="shared" si="120"/>
        <v>bf</v>
      </c>
      <c r="AS58" s="140">
        <v>41944</v>
      </c>
      <c r="AT58" s="143">
        <v>304</v>
      </c>
      <c r="AU58" s="143">
        <v>416</v>
      </c>
      <c r="AV58" s="143">
        <v>456</v>
      </c>
      <c r="AW58" s="143">
        <v>176</v>
      </c>
      <c r="AX58" s="143">
        <v>88</v>
      </c>
      <c r="AY58" s="143">
        <v>152</v>
      </c>
      <c r="AZ58" s="143">
        <f t="shared" si="30"/>
        <v>720</v>
      </c>
    </row>
    <row r="59" spans="1:52">
      <c r="A59" s="60">
        <f t="shared" si="41"/>
        <v>59</v>
      </c>
      <c r="C59" s="288" t="s">
        <v>197</v>
      </c>
      <c r="D59" s="562">
        <f ca="1">+HLOOKUP(D$55,'Annual Prices'!$G$79:$AAA$81,3,FALSE)</f>
        <v>1.3799999999999997</v>
      </c>
      <c r="E59" s="562">
        <f ca="1">+HLOOKUP(E$55,'Annual Prices'!$G$79:$AAA$81,3,FALSE)</f>
        <v>1.3799999999999997</v>
      </c>
      <c r="F59" s="562">
        <f ca="1">+HLOOKUP(F$55,'Annual Prices'!$G$79:$AAA$81,3,FALSE)</f>
        <v>1.9699999999999998</v>
      </c>
      <c r="G59" s="562">
        <f ca="1">+HLOOKUP(G$55,'Annual Prices'!$G$79:$AAA$81,3,FALSE)</f>
        <v>1.9699999999999998</v>
      </c>
      <c r="H59" s="562">
        <f ca="1">+HLOOKUP(H$55,'Annual Prices'!$G$79:$AAA$81,3,FALSE)</f>
        <v>2.0099999999999993</v>
      </c>
      <c r="I59" s="562">
        <f ca="1">+HLOOKUP(I$55,'Annual Prices'!$G$79:$AAA$81,3,FALSE)</f>
        <v>2.0599999999999996</v>
      </c>
      <c r="J59" s="562">
        <f ca="1">+HLOOKUP(J$55,'Annual Prices'!$G$79:$AAA$81,3,FALSE)</f>
        <v>2.1200000000000006</v>
      </c>
      <c r="K59" s="562">
        <f ca="1">+HLOOKUP(K$55,'Annual Prices'!$G$79:$AAA$81,3,FALSE)</f>
        <v>2.1700000000000004</v>
      </c>
      <c r="L59" s="562">
        <f ca="1">+HLOOKUP(L$55,'Annual Prices'!$G$79:$AAA$81,3,FALSE)</f>
        <v>2.23</v>
      </c>
      <c r="M59" s="562">
        <f ca="1">+HLOOKUP(M$55,'Annual Prices'!$G$79:$AAA$81,3,FALSE)</f>
        <v>2.2899999999999996</v>
      </c>
      <c r="N59" s="562">
        <f ca="1">+HLOOKUP(N$55,'Annual Prices'!$G$79:$AAA$81,3,FALSE)</f>
        <v>2.36</v>
      </c>
      <c r="O59" s="562">
        <f ca="1">+HLOOKUP(O$55,'Annual Prices'!$G$79:$AAA$81,3,FALSE)</f>
        <v>2.4200000000000004</v>
      </c>
      <c r="P59" s="562">
        <f ca="1">+HLOOKUP(P$55,'Annual Prices'!$G$79:$AAA$81,3,FALSE)</f>
        <v>2.4900000000000007</v>
      </c>
      <c r="Q59" s="562">
        <f ca="1">+HLOOKUP(Q$55,'Annual Prices'!$G$79:$AAA$81,3,FALSE)</f>
        <v>2.5599999999999996</v>
      </c>
      <c r="R59" s="562">
        <f ca="1">+HLOOKUP(R$55,'Annual Prices'!$G$79:$AAA$81,3,FALSE)</f>
        <v>2.6299999999999994</v>
      </c>
      <c r="S59" s="32"/>
      <c r="AL59" s="27">
        <f t="shared" si="27"/>
        <v>43040</v>
      </c>
      <c r="AM59" s="41" t="str">
        <f t="shared" si="54"/>
        <v>bk</v>
      </c>
      <c r="AN59" s="41">
        <f t="shared" si="28"/>
        <v>63</v>
      </c>
      <c r="AO59" s="41">
        <f t="shared" si="119"/>
        <v>94</v>
      </c>
      <c r="AP59" s="41">
        <f t="shared" si="29"/>
        <v>59</v>
      </c>
      <c r="AQ59" s="41" t="str">
        <f t="shared" si="120"/>
        <v>bg</v>
      </c>
      <c r="AS59" s="140">
        <v>41974</v>
      </c>
      <c r="AT59" s="143">
        <v>352</v>
      </c>
      <c r="AU59" s="143">
        <v>392</v>
      </c>
      <c r="AV59" s="143">
        <v>528</v>
      </c>
      <c r="AW59" s="143">
        <v>144</v>
      </c>
      <c r="AX59" s="143">
        <v>72</v>
      </c>
      <c r="AY59" s="143">
        <v>176</v>
      </c>
      <c r="AZ59" s="143">
        <f t="shared" si="30"/>
        <v>744</v>
      </c>
    </row>
    <row r="60" spans="1:52">
      <c r="A60" s="60">
        <f t="shared" si="41"/>
        <v>60</v>
      </c>
      <c r="C60" s="290" t="s">
        <v>198</v>
      </c>
      <c r="D60" s="282">
        <f ca="1">+D52</f>
        <v>11875.099999999999</v>
      </c>
      <c r="E60" s="282">
        <f t="shared" ref="E60:G60" ca="1" si="127">+E52</f>
        <v>27236.38</v>
      </c>
      <c r="F60" s="282">
        <f t="shared" ca="1" si="127"/>
        <v>9556.1364000000031</v>
      </c>
      <c r="G60" s="282">
        <f t="shared" ca="1" si="127"/>
        <v>15926.185799999992</v>
      </c>
      <c r="H60" s="282">
        <f t="shared" ref="H60:P60" ca="1" si="128">+H52</f>
        <v>8940.149599999997</v>
      </c>
      <c r="I60" s="282">
        <f t="shared" ca="1" si="128"/>
        <v>16157.245200000005</v>
      </c>
      <c r="J60" s="282">
        <f t="shared" ca="1" si="128"/>
        <v>6531.343200000003</v>
      </c>
      <c r="K60" s="282">
        <f t="shared" ca="1" si="128"/>
        <v>13089.952399999995</v>
      </c>
      <c r="L60" s="282">
        <f t="shared" ca="1" si="128"/>
        <v>6321.8767999999909</v>
      </c>
      <c r="M60" s="282">
        <f t="shared" ca="1" si="128"/>
        <v>13251.542400000006</v>
      </c>
      <c r="N60" s="282">
        <f t="shared" ca="1" si="128"/>
        <v>5480.6649999999936</v>
      </c>
      <c r="O60" s="282">
        <f t="shared" ca="1" si="128"/>
        <v>13737.542199999996</v>
      </c>
      <c r="P60" s="282">
        <f t="shared" ca="1" si="128"/>
        <v>7099.9969999999958</v>
      </c>
      <c r="Q60" s="282">
        <f t="shared" ref="Q60:R60" ca="1" si="129">+Q52</f>
        <v>14771.174800000008</v>
      </c>
      <c r="R60" s="282">
        <f t="shared" ca="1" si="129"/>
        <v>8468.0207999999911</v>
      </c>
      <c r="S60" s="32"/>
      <c r="AL60" s="27">
        <f t="shared" si="27"/>
        <v>43070</v>
      </c>
      <c r="AM60" s="41" t="str">
        <f t="shared" si="54"/>
        <v>bl</v>
      </c>
      <c r="AN60" s="41">
        <f t="shared" si="28"/>
        <v>64</v>
      </c>
      <c r="AO60" s="41">
        <f t="shared" si="119"/>
        <v>95</v>
      </c>
      <c r="AP60" s="41">
        <f t="shared" si="29"/>
        <v>60</v>
      </c>
      <c r="AQ60" s="41" t="str">
        <f t="shared" si="120"/>
        <v>bh</v>
      </c>
      <c r="AS60" s="139">
        <v>42005</v>
      </c>
      <c r="AT60" s="142">
        <v>336</v>
      </c>
      <c r="AU60" s="142">
        <v>408</v>
      </c>
      <c r="AV60" s="142">
        <v>504</v>
      </c>
      <c r="AW60" s="142">
        <v>160</v>
      </c>
      <c r="AX60" s="142">
        <v>80</v>
      </c>
      <c r="AY60" s="142">
        <v>168</v>
      </c>
      <c r="AZ60" s="142">
        <f t="shared" si="30"/>
        <v>744</v>
      </c>
    </row>
    <row r="61" spans="1:52">
      <c r="A61" s="60">
        <f t="shared" si="41"/>
        <v>61</v>
      </c>
      <c r="C61" s="291" t="s">
        <v>196</v>
      </c>
      <c r="D61" s="352">
        <f ca="1">+D59*D60</f>
        <v>16387.637999999995</v>
      </c>
      <c r="E61" s="352">
        <f t="shared" ref="E61" ca="1" si="130">+E59*E60</f>
        <v>37586.204399999995</v>
      </c>
      <c r="F61" s="352">
        <f t="shared" ref="F61" ca="1" si="131">+F59*F60</f>
        <v>18825.588708000003</v>
      </c>
      <c r="G61" s="352">
        <f t="shared" ref="G61:P61" ca="1" si="132">+G59*G60</f>
        <v>31374.586025999979</v>
      </c>
      <c r="H61" s="352">
        <f t="shared" ca="1" si="132"/>
        <v>17969.700695999989</v>
      </c>
      <c r="I61" s="352">
        <f t="shared" ca="1" si="132"/>
        <v>33283.925112000004</v>
      </c>
      <c r="J61" s="352">
        <f t="shared" ca="1" si="132"/>
        <v>13846.44758400001</v>
      </c>
      <c r="K61" s="352">
        <f t="shared" ca="1" si="132"/>
        <v>28405.196707999992</v>
      </c>
      <c r="L61" s="352">
        <f t="shared" ca="1" si="132"/>
        <v>14097.78526399998</v>
      </c>
      <c r="M61" s="352">
        <f t="shared" ca="1" si="132"/>
        <v>30346.032096000006</v>
      </c>
      <c r="N61" s="352">
        <f t="shared" ca="1" si="132"/>
        <v>12934.369399999985</v>
      </c>
      <c r="O61" s="352">
        <f t="shared" ca="1" si="132"/>
        <v>33244.852123999997</v>
      </c>
      <c r="P61" s="352">
        <f t="shared" ca="1" si="132"/>
        <v>17678.992529999996</v>
      </c>
      <c r="Q61" s="352">
        <f t="shared" ref="Q61:R61" ca="1" si="133">+Q59*Q60</f>
        <v>37814.207488000015</v>
      </c>
      <c r="R61" s="352">
        <f t="shared" ca="1" si="133"/>
        <v>22270.894703999973</v>
      </c>
      <c r="S61" s="32"/>
      <c r="AL61" s="27">
        <f t="shared" si="27"/>
        <v>43101</v>
      </c>
      <c r="AM61" s="41" t="str">
        <f t="shared" si="54"/>
        <v>bm</v>
      </c>
      <c r="AN61" s="41">
        <f t="shared" si="28"/>
        <v>65</v>
      </c>
      <c r="AO61" s="41">
        <f t="shared" si="119"/>
        <v>96</v>
      </c>
      <c r="AP61" s="41">
        <f t="shared" si="29"/>
        <v>61</v>
      </c>
      <c r="AQ61" s="41" t="str">
        <f t="shared" si="120"/>
        <v>bi</v>
      </c>
      <c r="AS61" s="139">
        <v>42036</v>
      </c>
      <c r="AT61" s="142">
        <v>320</v>
      </c>
      <c r="AU61" s="142">
        <v>352</v>
      </c>
      <c r="AV61" s="142">
        <v>480</v>
      </c>
      <c r="AW61" s="142">
        <v>128</v>
      </c>
      <c r="AX61" s="142">
        <v>64</v>
      </c>
      <c r="AY61" s="142">
        <v>160</v>
      </c>
      <c r="AZ61" s="142">
        <f t="shared" si="30"/>
        <v>672</v>
      </c>
    </row>
    <row r="62" spans="1:52">
      <c r="A62" s="60">
        <f t="shared" si="41"/>
        <v>62</v>
      </c>
      <c r="H62" s="460"/>
      <c r="I62" s="460"/>
      <c r="J62" s="460"/>
      <c r="K62" s="460"/>
      <c r="L62" s="460"/>
      <c r="M62" s="460"/>
      <c r="N62" s="460"/>
      <c r="O62" s="460"/>
      <c r="P62" s="460"/>
      <c r="Q62" s="460"/>
      <c r="R62" s="460"/>
      <c r="S62" s="32"/>
      <c r="AL62" s="27">
        <f t="shared" si="27"/>
        <v>43132</v>
      </c>
      <c r="AM62" s="41" t="str">
        <f t="shared" si="54"/>
        <v>bn</v>
      </c>
      <c r="AN62" s="41">
        <f t="shared" si="28"/>
        <v>66</v>
      </c>
      <c r="AO62" s="41">
        <f t="shared" si="119"/>
        <v>97</v>
      </c>
      <c r="AP62" s="41">
        <f t="shared" si="29"/>
        <v>62</v>
      </c>
      <c r="AQ62" s="41" t="str">
        <f t="shared" si="120"/>
        <v>bj</v>
      </c>
      <c r="AS62" s="139">
        <v>42064</v>
      </c>
      <c r="AT62" s="142">
        <v>352</v>
      </c>
      <c r="AU62" s="142">
        <v>392</v>
      </c>
      <c r="AV62" s="142">
        <v>528</v>
      </c>
      <c r="AW62" s="142">
        <v>144</v>
      </c>
      <c r="AX62" s="142">
        <v>72</v>
      </c>
      <c r="AY62" s="142">
        <v>176</v>
      </c>
      <c r="AZ62" s="142">
        <f t="shared" si="30"/>
        <v>744</v>
      </c>
    </row>
    <row r="63" spans="1:52">
      <c r="A63" s="60">
        <f t="shared" si="41"/>
        <v>63</v>
      </c>
      <c r="C63" s="346" t="s">
        <v>287</v>
      </c>
      <c r="D63" s="160">
        <f>+D55</f>
        <v>2013</v>
      </c>
      <c r="E63" s="160">
        <f t="shared" ref="E63:G63" si="134">+E55</f>
        <v>2014</v>
      </c>
      <c r="F63" s="160">
        <f t="shared" si="134"/>
        <v>2015</v>
      </c>
      <c r="G63" s="160">
        <f t="shared" si="134"/>
        <v>2016</v>
      </c>
      <c r="H63" s="160">
        <f t="shared" ref="H63:P63" si="135">+H55</f>
        <v>2017</v>
      </c>
      <c r="I63" s="160">
        <f t="shared" si="135"/>
        <v>2018</v>
      </c>
      <c r="J63" s="160">
        <f t="shared" si="135"/>
        <v>2019</v>
      </c>
      <c r="K63" s="160">
        <f t="shared" si="135"/>
        <v>2020</v>
      </c>
      <c r="L63" s="160">
        <f t="shared" si="135"/>
        <v>2021</v>
      </c>
      <c r="M63" s="160">
        <f t="shared" si="135"/>
        <v>2022</v>
      </c>
      <c r="N63" s="160">
        <f t="shared" si="135"/>
        <v>2023</v>
      </c>
      <c r="O63" s="160">
        <f t="shared" si="135"/>
        <v>2024</v>
      </c>
      <c r="P63" s="160">
        <f t="shared" si="135"/>
        <v>2025</v>
      </c>
      <c r="Q63" s="160">
        <f t="shared" ref="Q63:R63" si="136">+Q55</f>
        <v>2026</v>
      </c>
      <c r="R63" s="160">
        <f t="shared" si="136"/>
        <v>2027</v>
      </c>
      <c r="S63" s="32"/>
      <c r="AL63" s="27">
        <f t="shared" si="27"/>
        <v>43160</v>
      </c>
      <c r="AM63" s="41" t="str">
        <f t="shared" si="54"/>
        <v>bo</v>
      </c>
      <c r="AN63" s="41">
        <f t="shared" si="28"/>
        <v>67</v>
      </c>
      <c r="AO63" s="41">
        <f t="shared" si="119"/>
        <v>98</v>
      </c>
      <c r="AP63" s="41">
        <f t="shared" si="29"/>
        <v>63</v>
      </c>
      <c r="AQ63" s="41" t="str">
        <f t="shared" si="120"/>
        <v>bk</v>
      </c>
      <c r="AS63" s="139">
        <v>42095</v>
      </c>
      <c r="AT63" s="142">
        <v>352</v>
      </c>
      <c r="AU63" s="142">
        <v>368</v>
      </c>
      <c r="AV63" s="142">
        <v>528</v>
      </c>
      <c r="AW63" s="142">
        <v>128</v>
      </c>
      <c r="AX63" s="142">
        <v>64</v>
      </c>
      <c r="AY63" s="142">
        <v>176</v>
      </c>
      <c r="AZ63" s="142">
        <f t="shared" si="30"/>
        <v>720</v>
      </c>
    </row>
    <row r="64" spans="1:52">
      <c r="A64" s="60">
        <f t="shared" si="41"/>
        <v>64</v>
      </c>
      <c r="C64" s="288" t="s">
        <v>194</v>
      </c>
      <c r="D64" s="562">
        <f ca="1">+HLOOKUP(D$55,'Annual Prices'!$G$79:$AAA$81,2,FALSE)</f>
        <v>42.585000000000001</v>
      </c>
      <c r="E64" s="562">
        <f ca="1">+HLOOKUP(E$55,'Annual Prices'!$G$79:$AAA$81,2,FALSE)</f>
        <v>42.585000000000001</v>
      </c>
      <c r="F64" s="562">
        <f ca="1">+HLOOKUP(F$55,'Annual Prices'!$G$79:$AAA$81,2,FALSE)</f>
        <v>42.585000000000001</v>
      </c>
      <c r="G64" s="562">
        <f ca="1">+HLOOKUP(G$55,'Annual Prices'!$G$79:$AAA$81,2,FALSE)</f>
        <v>42.585000000000001</v>
      </c>
      <c r="H64" s="562">
        <f ca="1">+HLOOKUP(H$55,'Annual Prices'!$G$79:$AAA$81,2,FALSE)</f>
        <v>43.604166666666679</v>
      </c>
      <c r="I64" s="562">
        <f ca="1">+HLOOKUP(I$55,'Annual Prices'!$G$79:$AAA$81,2,FALSE)</f>
        <v>44.701666666666675</v>
      </c>
      <c r="J64" s="562">
        <f ca="1">+HLOOKUP(J$55,'Annual Prices'!$G$79:$AAA$81,2,FALSE)</f>
        <v>45.867500000000007</v>
      </c>
      <c r="K64" s="562">
        <f ca="1">+HLOOKUP(K$55,'Annual Prices'!$G$79:$AAA$81,2,FALSE)</f>
        <v>47.081666666666656</v>
      </c>
      <c r="L64" s="562">
        <f ca="1">+HLOOKUP(L$55,'Annual Prices'!$G$79:$AAA$81,2,FALSE)</f>
        <v>48.344166666666666</v>
      </c>
      <c r="M64" s="562">
        <f ca="1">+HLOOKUP(M$55,'Annual Prices'!$G$79:$AAA$81,2,FALSE)</f>
        <v>49.656666666666666</v>
      </c>
      <c r="N64" s="562">
        <f ca="1">+HLOOKUP(N$55,'Annual Prices'!$G$79:$AAA$81,2,FALSE)</f>
        <v>51.0075</v>
      </c>
      <c r="O64" s="562">
        <f ca="1">+HLOOKUP(O$55,'Annual Prices'!$G$79:$AAA$81,2,FALSE)</f>
        <v>52.406666666666666</v>
      </c>
      <c r="P64" s="562">
        <f ca="1">+HLOOKUP(P$55,'Annual Prices'!$G$79:$AAA$81,2,FALSE)</f>
        <v>53.865833333333342</v>
      </c>
      <c r="Q64" s="562">
        <f ca="1">+HLOOKUP(Q$55,'Annual Prices'!$G$79:$AAA$81,2,FALSE)</f>
        <v>55.381666666666668</v>
      </c>
      <c r="R64" s="562">
        <f ca="1">+HLOOKUP(R$55,'Annual Prices'!$G$79:$AAA$81,2,FALSE)</f>
        <v>56.951666666666661</v>
      </c>
      <c r="S64" s="32"/>
      <c r="AL64" s="27">
        <f t="shared" si="27"/>
        <v>43191</v>
      </c>
      <c r="AM64" s="41" t="str">
        <f t="shared" si="54"/>
        <v>bp</v>
      </c>
      <c r="AN64" s="41">
        <f t="shared" si="28"/>
        <v>68</v>
      </c>
      <c r="AO64" s="41">
        <f t="shared" si="119"/>
        <v>99</v>
      </c>
      <c r="AP64" s="41">
        <f t="shared" si="29"/>
        <v>64</v>
      </c>
      <c r="AQ64" s="41" t="str">
        <f t="shared" si="120"/>
        <v>bl</v>
      </c>
      <c r="AS64" s="139">
        <v>42125</v>
      </c>
      <c r="AT64" s="142">
        <v>320</v>
      </c>
      <c r="AU64" s="142">
        <v>424</v>
      </c>
      <c r="AV64" s="142">
        <v>480</v>
      </c>
      <c r="AW64" s="142">
        <v>176</v>
      </c>
      <c r="AX64" s="142">
        <v>88</v>
      </c>
      <c r="AY64" s="142">
        <v>160</v>
      </c>
      <c r="AZ64" s="142">
        <f t="shared" si="30"/>
        <v>744</v>
      </c>
    </row>
    <row r="65" spans="1:52">
      <c r="A65" s="60">
        <f t="shared" si="41"/>
        <v>65</v>
      </c>
      <c r="C65" s="290" t="s">
        <v>248</v>
      </c>
      <c r="D65" s="282">
        <f ca="1">+D37</f>
        <v>11351</v>
      </c>
      <c r="E65" s="282">
        <f t="shared" ref="E65:G65" ca="1" si="137">+E37</f>
        <v>11351</v>
      </c>
      <c r="F65" s="282">
        <f t="shared" ca="1" si="137"/>
        <v>9454</v>
      </c>
      <c r="G65" s="282">
        <f t="shared" ca="1" si="137"/>
        <v>9454</v>
      </c>
      <c r="H65" s="282">
        <f t="shared" ref="H65:P65" ca="1" si="138">+H37</f>
        <v>9454</v>
      </c>
      <c r="I65" s="282">
        <f t="shared" ca="1" si="138"/>
        <v>9454</v>
      </c>
      <c r="J65" s="282">
        <f t="shared" ca="1" si="138"/>
        <v>9454</v>
      </c>
      <c r="K65" s="282">
        <f t="shared" ca="1" si="138"/>
        <v>9454</v>
      </c>
      <c r="L65" s="282">
        <f t="shared" ca="1" si="138"/>
        <v>9454</v>
      </c>
      <c r="M65" s="282">
        <f t="shared" ca="1" si="138"/>
        <v>9454</v>
      </c>
      <c r="N65" s="282">
        <f t="shared" ca="1" si="138"/>
        <v>9454</v>
      </c>
      <c r="O65" s="282">
        <f t="shared" ca="1" si="138"/>
        <v>9454</v>
      </c>
      <c r="P65" s="282">
        <f t="shared" ca="1" si="138"/>
        <v>9454</v>
      </c>
      <c r="Q65" s="282">
        <f t="shared" ref="Q65:R65" ca="1" si="139">+Q37</f>
        <v>9454</v>
      </c>
      <c r="R65" s="282">
        <f t="shared" ca="1" si="139"/>
        <v>9454</v>
      </c>
      <c r="S65" s="32"/>
      <c r="AL65" s="27">
        <f t="shared" si="27"/>
        <v>43221</v>
      </c>
      <c r="AM65" s="41" t="str">
        <f t="shared" ref="AM65:AM96" si="140">+VLOOKUP(AN65,$AP$1:$AQ$197,2,FALSE)</f>
        <v>bq</v>
      </c>
      <c r="AN65" s="41">
        <f t="shared" si="28"/>
        <v>69</v>
      </c>
      <c r="AO65" s="41">
        <f t="shared" si="119"/>
        <v>100</v>
      </c>
      <c r="AP65" s="41">
        <f t="shared" si="29"/>
        <v>65</v>
      </c>
      <c r="AQ65" s="41" t="str">
        <f t="shared" si="120"/>
        <v>bm</v>
      </c>
      <c r="AS65" s="139">
        <v>42156</v>
      </c>
      <c r="AT65" s="142">
        <v>352</v>
      </c>
      <c r="AU65" s="142">
        <v>368</v>
      </c>
      <c r="AV65" s="142">
        <v>528</v>
      </c>
      <c r="AW65" s="142">
        <v>128</v>
      </c>
      <c r="AX65" s="142">
        <v>64</v>
      </c>
      <c r="AY65" s="142">
        <v>176</v>
      </c>
      <c r="AZ65" s="142">
        <f t="shared" si="30"/>
        <v>720</v>
      </c>
    </row>
    <row r="66" spans="1:52">
      <c r="A66" s="60">
        <f t="shared" si="41"/>
        <v>66</v>
      </c>
      <c r="C66" s="291" t="s">
        <v>196</v>
      </c>
      <c r="D66" s="352">
        <f ca="1">+D64*D65</f>
        <v>483382.33500000002</v>
      </c>
      <c r="E66" s="352">
        <f t="shared" ref="E66:G66" ca="1" si="141">+E64*E65</f>
        <v>483382.33500000002</v>
      </c>
      <c r="F66" s="352">
        <f t="shared" ca="1" si="141"/>
        <v>402598.59</v>
      </c>
      <c r="G66" s="352">
        <f t="shared" ca="1" si="141"/>
        <v>402598.59</v>
      </c>
      <c r="H66" s="352">
        <f t="shared" ref="H66:P66" ca="1" si="142">+H64*H65</f>
        <v>412233.7916666668</v>
      </c>
      <c r="I66" s="352">
        <f t="shared" ca="1" si="142"/>
        <v>422609.55666666676</v>
      </c>
      <c r="J66" s="352">
        <f t="shared" ca="1" si="142"/>
        <v>433631.34500000009</v>
      </c>
      <c r="K66" s="352">
        <f t="shared" ca="1" si="142"/>
        <v>445110.07666666654</v>
      </c>
      <c r="L66" s="352">
        <f t="shared" ca="1" si="142"/>
        <v>457045.75166666665</v>
      </c>
      <c r="M66" s="352">
        <f t="shared" ca="1" si="142"/>
        <v>469454.12666666665</v>
      </c>
      <c r="N66" s="352">
        <f t="shared" ca="1" si="142"/>
        <v>482224.90500000003</v>
      </c>
      <c r="O66" s="352">
        <f t="shared" ca="1" si="142"/>
        <v>495452.62666666665</v>
      </c>
      <c r="P66" s="352">
        <f t="shared" ca="1" si="142"/>
        <v>509247.58833333344</v>
      </c>
      <c r="Q66" s="352">
        <f t="shared" ref="Q66:R66" ca="1" si="143">+Q64*Q65</f>
        <v>523578.27666666667</v>
      </c>
      <c r="R66" s="352">
        <f t="shared" ca="1" si="143"/>
        <v>538421.05666666664</v>
      </c>
      <c r="S66" s="346"/>
      <c r="AL66" s="27">
        <f t="shared" si="27"/>
        <v>43252</v>
      </c>
      <c r="AM66" s="41" t="str">
        <f t="shared" si="140"/>
        <v>br</v>
      </c>
      <c r="AN66" s="41">
        <f t="shared" si="28"/>
        <v>70</v>
      </c>
      <c r="AO66" s="41">
        <f t="shared" si="119"/>
        <v>101</v>
      </c>
      <c r="AP66" s="41">
        <f t="shared" si="29"/>
        <v>66</v>
      </c>
      <c r="AQ66" s="41" t="str">
        <f t="shared" si="120"/>
        <v>bn</v>
      </c>
      <c r="AS66" s="139">
        <v>42186</v>
      </c>
      <c r="AT66" s="142">
        <v>368</v>
      </c>
      <c r="AU66" s="142">
        <v>376</v>
      </c>
      <c r="AV66" s="142">
        <v>552</v>
      </c>
      <c r="AW66" s="142">
        <v>128</v>
      </c>
      <c r="AX66" s="142">
        <v>64</v>
      </c>
      <c r="AY66" s="142">
        <v>184</v>
      </c>
      <c r="AZ66" s="142">
        <f t="shared" si="30"/>
        <v>744</v>
      </c>
    </row>
    <row r="67" spans="1:52">
      <c r="A67" s="60">
        <f t="shared" si="41"/>
        <v>67</v>
      </c>
      <c r="C67" s="288" t="s">
        <v>197</v>
      </c>
      <c r="D67" s="562">
        <f ca="1">+HLOOKUP(D$55,'Annual Prices'!$G$79:$AAA$81,3,FALSE)</f>
        <v>1.3799999999999997</v>
      </c>
      <c r="E67" s="562">
        <f ca="1">+HLOOKUP(E$55,'Annual Prices'!$G$79:$AAA$81,3,FALSE)</f>
        <v>1.3799999999999997</v>
      </c>
      <c r="F67" s="562">
        <f ca="1">+HLOOKUP(F$55,'Annual Prices'!$G$79:$AAA$81,3,FALSE)</f>
        <v>1.9699999999999998</v>
      </c>
      <c r="G67" s="562">
        <f ca="1">+HLOOKUP(G$55,'Annual Prices'!$G$79:$AAA$81,3,FALSE)</f>
        <v>1.9699999999999998</v>
      </c>
      <c r="H67" s="562">
        <f ca="1">+HLOOKUP(H$55,'Annual Prices'!$G$79:$AAA$81,3,FALSE)</f>
        <v>2.0099999999999993</v>
      </c>
      <c r="I67" s="562">
        <f ca="1">+HLOOKUP(I$55,'Annual Prices'!$G$79:$AAA$81,3,FALSE)</f>
        <v>2.0599999999999996</v>
      </c>
      <c r="J67" s="562">
        <f ca="1">+HLOOKUP(J$55,'Annual Prices'!$G$79:$AAA$81,3,FALSE)</f>
        <v>2.1200000000000006</v>
      </c>
      <c r="K67" s="562">
        <f ca="1">+HLOOKUP(K$55,'Annual Prices'!$G$79:$AAA$81,3,FALSE)</f>
        <v>2.1700000000000004</v>
      </c>
      <c r="L67" s="562">
        <f ca="1">+HLOOKUP(L$55,'Annual Prices'!$G$79:$AAA$81,3,FALSE)</f>
        <v>2.23</v>
      </c>
      <c r="M67" s="562">
        <f ca="1">+HLOOKUP(M$55,'Annual Prices'!$G$79:$AAA$81,3,FALSE)</f>
        <v>2.2899999999999996</v>
      </c>
      <c r="N67" s="562">
        <f ca="1">+HLOOKUP(N$55,'Annual Prices'!$G$79:$AAA$81,3,FALSE)</f>
        <v>2.36</v>
      </c>
      <c r="O67" s="562">
        <f ca="1">+HLOOKUP(O$55,'Annual Prices'!$G$79:$AAA$81,3,FALSE)</f>
        <v>2.4200000000000004</v>
      </c>
      <c r="P67" s="562">
        <f ca="1">+HLOOKUP(P$55,'Annual Prices'!$G$79:$AAA$81,3,FALSE)</f>
        <v>2.4900000000000007</v>
      </c>
      <c r="Q67" s="562">
        <f ca="1">+HLOOKUP(Q$55,'Annual Prices'!$G$79:$AAA$81,3,FALSE)</f>
        <v>2.5599999999999996</v>
      </c>
      <c r="R67" s="562">
        <f ca="1">+HLOOKUP(R$55,'Annual Prices'!$G$79:$AAA$81,3,FALSE)</f>
        <v>2.6299999999999994</v>
      </c>
      <c r="S67" s="347"/>
      <c r="AL67" s="27">
        <f t="shared" ref="AL67:AL130" si="144">+EDATE(AL66,1)</f>
        <v>43282</v>
      </c>
      <c r="AM67" s="41" t="str">
        <f t="shared" si="140"/>
        <v>bs</v>
      </c>
      <c r="AN67" s="41">
        <f t="shared" ref="AN67:AN130" si="145">+AN66+1</f>
        <v>71</v>
      </c>
      <c r="AO67" s="41">
        <f t="shared" si="119"/>
        <v>102</v>
      </c>
      <c r="AP67" s="41">
        <f t="shared" ref="AP67:AP130" si="146">+AP66+1</f>
        <v>67</v>
      </c>
      <c r="AQ67" s="41" t="str">
        <f t="shared" si="120"/>
        <v>bo</v>
      </c>
      <c r="AS67" s="139">
        <v>42217</v>
      </c>
      <c r="AT67" s="142">
        <v>336</v>
      </c>
      <c r="AU67" s="142">
        <v>408</v>
      </c>
      <c r="AV67" s="142">
        <v>504</v>
      </c>
      <c r="AW67" s="142">
        <v>160</v>
      </c>
      <c r="AX67" s="142">
        <v>80</v>
      </c>
      <c r="AY67" s="142">
        <v>168</v>
      </c>
      <c r="AZ67" s="142">
        <f t="shared" si="30"/>
        <v>744</v>
      </c>
    </row>
    <row r="68" spans="1:52">
      <c r="A68" s="60">
        <f t="shared" si="41"/>
        <v>68</v>
      </c>
      <c r="C68" s="290" t="s">
        <v>249</v>
      </c>
      <c r="D68" s="282">
        <f ca="1">+D51</f>
        <v>52577</v>
      </c>
      <c r="E68" s="282">
        <f t="shared" ref="E68:G68" ca="1" si="147">+E51</f>
        <v>52577</v>
      </c>
      <c r="F68" s="282">
        <f t="shared" ca="1" si="147"/>
        <v>52577</v>
      </c>
      <c r="G68" s="282">
        <f t="shared" ca="1" si="147"/>
        <v>52577</v>
      </c>
      <c r="H68" s="282">
        <f t="shared" ref="H68:P68" ca="1" si="148">+H51</f>
        <v>52577</v>
      </c>
      <c r="I68" s="282">
        <f t="shared" ca="1" si="148"/>
        <v>52577</v>
      </c>
      <c r="J68" s="282">
        <f t="shared" ca="1" si="148"/>
        <v>52577</v>
      </c>
      <c r="K68" s="282">
        <f t="shared" ca="1" si="148"/>
        <v>52577</v>
      </c>
      <c r="L68" s="282">
        <f t="shared" ca="1" si="148"/>
        <v>52577</v>
      </c>
      <c r="M68" s="282">
        <f t="shared" ca="1" si="148"/>
        <v>52577</v>
      </c>
      <c r="N68" s="282">
        <f t="shared" ca="1" si="148"/>
        <v>52577</v>
      </c>
      <c r="O68" s="282">
        <f t="shared" ca="1" si="148"/>
        <v>52577</v>
      </c>
      <c r="P68" s="282">
        <f t="shared" ca="1" si="148"/>
        <v>52577</v>
      </c>
      <c r="Q68" s="282">
        <f t="shared" ref="Q68:R68" ca="1" si="149">+Q51</f>
        <v>52577</v>
      </c>
      <c r="R68" s="282">
        <f t="shared" ca="1" si="149"/>
        <v>52577</v>
      </c>
      <c r="S68" s="344"/>
      <c r="AL68" s="27">
        <f t="shared" si="144"/>
        <v>43313</v>
      </c>
      <c r="AM68" s="41" t="str">
        <f t="shared" si="140"/>
        <v>bt</v>
      </c>
      <c r="AN68" s="41">
        <f t="shared" si="145"/>
        <v>72</v>
      </c>
      <c r="AO68" s="41">
        <f t="shared" si="119"/>
        <v>103</v>
      </c>
      <c r="AP68" s="41">
        <f t="shared" si="146"/>
        <v>68</v>
      </c>
      <c r="AQ68" s="41" t="str">
        <f t="shared" si="120"/>
        <v>bp</v>
      </c>
      <c r="AS68" s="139">
        <v>42248</v>
      </c>
      <c r="AT68" s="142">
        <v>336</v>
      </c>
      <c r="AU68" s="142">
        <v>384</v>
      </c>
      <c r="AV68" s="142">
        <v>504</v>
      </c>
      <c r="AW68" s="142">
        <v>144</v>
      </c>
      <c r="AX68" s="142">
        <v>72</v>
      </c>
      <c r="AY68" s="142">
        <v>168</v>
      </c>
      <c r="AZ68" s="142">
        <f t="shared" si="30"/>
        <v>720</v>
      </c>
    </row>
    <row r="69" spans="1:52">
      <c r="A69" s="60">
        <f t="shared" si="41"/>
        <v>69</v>
      </c>
      <c r="C69" s="291" t="s">
        <v>196</v>
      </c>
      <c r="D69" s="352">
        <f ca="1">+D67*D68</f>
        <v>72556.25999999998</v>
      </c>
      <c r="E69" s="352">
        <f t="shared" ref="E69:G69" ca="1" si="150">+E67*E68</f>
        <v>72556.25999999998</v>
      </c>
      <c r="F69" s="352">
        <f t="shared" ca="1" si="150"/>
        <v>103576.68999999999</v>
      </c>
      <c r="G69" s="352">
        <f t="shared" ca="1" si="150"/>
        <v>103576.68999999999</v>
      </c>
      <c r="H69" s="352">
        <f t="shared" ref="H69:P69" ca="1" si="151">+H67*H68</f>
        <v>105679.76999999996</v>
      </c>
      <c r="I69" s="352">
        <f t="shared" ca="1" si="151"/>
        <v>108308.61999999998</v>
      </c>
      <c r="J69" s="352">
        <f t="shared" ca="1" si="151"/>
        <v>111463.24000000003</v>
      </c>
      <c r="K69" s="352">
        <f t="shared" ca="1" si="151"/>
        <v>114092.09000000003</v>
      </c>
      <c r="L69" s="352">
        <f t="shared" ca="1" si="151"/>
        <v>117246.70999999999</v>
      </c>
      <c r="M69" s="352">
        <f t="shared" ca="1" si="151"/>
        <v>120401.32999999997</v>
      </c>
      <c r="N69" s="352">
        <f t="shared" ca="1" si="151"/>
        <v>124081.71999999999</v>
      </c>
      <c r="O69" s="352">
        <f t="shared" ca="1" si="151"/>
        <v>127236.34000000003</v>
      </c>
      <c r="P69" s="352">
        <f t="shared" ca="1" si="151"/>
        <v>130916.73000000004</v>
      </c>
      <c r="Q69" s="352">
        <f t="shared" ref="Q69:R69" ca="1" si="152">+Q67*Q68</f>
        <v>134597.11999999997</v>
      </c>
      <c r="R69" s="352">
        <f t="shared" ca="1" si="152"/>
        <v>138277.50999999998</v>
      </c>
      <c r="S69" s="344"/>
      <c r="AL69" s="27">
        <f t="shared" si="144"/>
        <v>43344</v>
      </c>
      <c r="AM69" s="41" t="str">
        <f t="shared" si="140"/>
        <v>bu</v>
      </c>
      <c r="AN69" s="41">
        <f t="shared" si="145"/>
        <v>73</v>
      </c>
      <c r="AO69" s="41">
        <f t="shared" si="119"/>
        <v>104</v>
      </c>
      <c r="AP69" s="41">
        <f t="shared" si="146"/>
        <v>69</v>
      </c>
      <c r="AQ69" s="41" t="str">
        <f t="shared" si="120"/>
        <v>bq</v>
      </c>
      <c r="AS69" s="139">
        <v>42278</v>
      </c>
      <c r="AT69" s="142">
        <v>352</v>
      </c>
      <c r="AU69" s="142">
        <v>392</v>
      </c>
      <c r="AV69" s="142">
        <v>528</v>
      </c>
      <c r="AW69" s="142">
        <v>144</v>
      </c>
      <c r="AX69" s="142">
        <v>72</v>
      </c>
      <c r="AY69" s="142">
        <v>176</v>
      </c>
      <c r="AZ69" s="142">
        <f t="shared" si="30"/>
        <v>744</v>
      </c>
    </row>
    <row r="70" spans="1:52">
      <c r="A70" s="60">
        <f t="shared" si="41"/>
        <v>70</v>
      </c>
      <c r="I70" s="347"/>
      <c r="J70" s="347"/>
      <c r="K70" s="347"/>
      <c r="L70" s="347"/>
      <c r="M70" s="347"/>
      <c r="N70" s="347"/>
      <c r="O70" s="347"/>
      <c r="P70" s="347"/>
      <c r="Q70" s="347"/>
      <c r="R70" s="347"/>
      <c r="S70" s="347"/>
      <c r="AL70" s="27">
        <f t="shared" si="144"/>
        <v>43374</v>
      </c>
      <c r="AM70" s="41" t="str">
        <f t="shared" si="140"/>
        <v>bv</v>
      </c>
      <c r="AN70" s="41">
        <f t="shared" si="145"/>
        <v>74</v>
      </c>
      <c r="AO70" s="41">
        <f t="shared" si="119"/>
        <v>105</v>
      </c>
      <c r="AP70" s="41">
        <f t="shared" si="146"/>
        <v>70</v>
      </c>
      <c r="AQ70" s="41" t="str">
        <f t="shared" si="120"/>
        <v>br</v>
      </c>
      <c r="AS70" s="139">
        <v>42309</v>
      </c>
      <c r="AT70" s="142">
        <v>320</v>
      </c>
      <c r="AU70" s="142">
        <v>400</v>
      </c>
      <c r="AV70" s="142">
        <v>480</v>
      </c>
      <c r="AW70" s="142">
        <v>160</v>
      </c>
      <c r="AX70" s="142">
        <v>80</v>
      </c>
      <c r="AY70" s="142">
        <v>160</v>
      </c>
      <c r="AZ70" s="142">
        <f t="shared" si="30"/>
        <v>720</v>
      </c>
    </row>
    <row r="71" spans="1:52">
      <c r="A71" s="60">
        <f t="shared" si="41"/>
        <v>71</v>
      </c>
      <c r="I71" s="344"/>
      <c r="J71" s="344"/>
      <c r="K71" s="344"/>
      <c r="L71" s="344"/>
      <c r="M71" s="344"/>
      <c r="N71" s="344"/>
      <c r="O71" s="344"/>
      <c r="P71" s="344"/>
      <c r="Q71" s="344"/>
      <c r="R71" s="344"/>
      <c r="S71" s="344"/>
      <c r="AL71" s="27">
        <f t="shared" si="144"/>
        <v>43405</v>
      </c>
      <c r="AM71" s="41" t="str">
        <f t="shared" si="140"/>
        <v>bw</v>
      </c>
      <c r="AN71" s="41">
        <f t="shared" si="145"/>
        <v>75</v>
      </c>
      <c r="AO71" s="41">
        <f t="shared" si="119"/>
        <v>106</v>
      </c>
      <c r="AP71" s="41">
        <f t="shared" si="146"/>
        <v>71</v>
      </c>
      <c r="AQ71" s="41" t="str">
        <f t="shared" si="120"/>
        <v>bs</v>
      </c>
      <c r="AS71" s="139">
        <v>42339</v>
      </c>
      <c r="AT71" s="142">
        <v>352</v>
      </c>
      <c r="AU71" s="142">
        <v>392</v>
      </c>
      <c r="AV71" s="142">
        <v>528</v>
      </c>
      <c r="AW71" s="142">
        <v>144</v>
      </c>
      <c r="AX71" s="142">
        <v>72</v>
      </c>
      <c r="AY71" s="142">
        <v>176</v>
      </c>
      <c r="AZ71" s="142">
        <f t="shared" si="30"/>
        <v>744</v>
      </c>
    </row>
    <row r="72" spans="1:52">
      <c r="A72" s="60">
        <f t="shared" si="41"/>
        <v>72</v>
      </c>
      <c r="I72" s="347"/>
      <c r="J72" s="347"/>
      <c r="K72" s="347"/>
      <c r="L72" s="347"/>
      <c r="M72" s="347"/>
      <c r="N72" s="347"/>
      <c r="O72" s="347"/>
      <c r="P72" s="347"/>
      <c r="Q72" s="347"/>
      <c r="R72" s="347"/>
      <c r="S72" s="344"/>
      <c r="AL72" s="27">
        <f t="shared" si="144"/>
        <v>43435</v>
      </c>
      <c r="AM72" s="41" t="str">
        <f t="shared" si="140"/>
        <v>bx</v>
      </c>
      <c r="AN72" s="41">
        <f t="shared" si="145"/>
        <v>76</v>
      </c>
      <c r="AO72" s="41">
        <f t="shared" si="119"/>
        <v>107</v>
      </c>
      <c r="AP72" s="41">
        <f t="shared" si="146"/>
        <v>72</v>
      </c>
      <c r="AQ72" s="41" t="str">
        <f t="shared" si="120"/>
        <v>bt</v>
      </c>
      <c r="AS72" s="140">
        <v>42370</v>
      </c>
      <c r="AT72" s="143">
        <v>320</v>
      </c>
      <c r="AU72" s="143">
        <v>424</v>
      </c>
      <c r="AV72" s="143">
        <v>480</v>
      </c>
      <c r="AW72" s="143">
        <v>176</v>
      </c>
      <c r="AX72" s="143">
        <v>88</v>
      </c>
      <c r="AY72" s="143">
        <v>160</v>
      </c>
      <c r="AZ72" s="143">
        <f t="shared" si="30"/>
        <v>744</v>
      </c>
    </row>
    <row r="73" spans="1:52">
      <c r="A73" s="60">
        <f t="shared" si="41"/>
        <v>73</v>
      </c>
      <c r="AL73" s="27">
        <f t="shared" si="144"/>
        <v>43466</v>
      </c>
      <c r="AM73" s="41" t="str">
        <f t="shared" si="140"/>
        <v>by</v>
      </c>
      <c r="AN73" s="41">
        <f t="shared" si="145"/>
        <v>77</v>
      </c>
      <c r="AO73" s="41">
        <f t="shared" si="119"/>
        <v>108</v>
      </c>
      <c r="AP73" s="41">
        <f t="shared" si="146"/>
        <v>73</v>
      </c>
      <c r="AQ73" s="41" t="str">
        <f t="shared" si="120"/>
        <v>bu</v>
      </c>
      <c r="AS73" s="140">
        <v>42401</v>
      </c>
      <c r="AT73" s="143">
        <v>336</v>
      </c>
      <c r="AU73" s="143">
        <v>360</v>
      </c>
      <c r="AV73" s="143">
        <v>504</v>
      </c>
      <c r="AW73" s="143">
        <v>128</v>
      </c>
      <c r="AX73" s="143">
        <v>64</v>
      </c>
      <c r="AY73" s="143">
        <v>168</v>
      </c>
      <c r="AZ73" s="143">
        <f t="shared" si="30"/>
        <v>696</v>
      </c>
    </row>
    <row r="74" spans="1:52">
      <c r="A74" s="60">
        <f t="shared" si="41"/>
        <v>74</v>
      </c>
      <c r="AL74" s="27">
        <f t="shared" si="144"/>
        <v>43497</v>
      </c>
      <c r="AM74" s="41" t="str">
        <f t="shared" si="140"/>
        <v>bz</v>
      </c>
      <c r="AN74" s="41">
        <f t="shared" si="145"/>
        <v>78</v>
      </c>
      <c r="AO74" s="41">
        <f t="shared" si="119"/>
        <v>109</v>
      </c>
      <c r="AP74" s="41">
        <f t="shared" si="146"/>
        <v>74</v>
      </c>
      <c r="AQ74" s="41" t="str">
        <f t="shared" si="120"/>
        <v>bv</v>
      </c>
      <c r="AS74" s="140">
        <v>42430</v>
      </c>
      <c r="AT74" s="143">
        <v>368</v>
      </c>
      <c r="AU74" s="143">
        <v>376</v>
      </c>
      <c r="AV74" s="143">
        <v>552</v>
      </c>
      <c r="AW74" s="143">
        <v>128</v>
      </c>
      <c r="AX74" s="143">
        <v>64</v>
      </c>
      <c r="AY74" s="143">
        <v>184</v>
      </c>
      <c r="AZ74" s="143">
        <f t="shared" si="30"/>
        <v>744</v>
      </c>
    </row>
    <row r="75" spans="1:52">
      <c r="A75" s="60">
        <f t="shared" si="41"/>
        <v>75</v>
      </c>
      <c r="AL75" s="27">
        <f t="shared" si="144"/>
        <v>43525</v>
      </c>
      <c r="AM75" s="41" t="str">
        <f t="shared" si="140"/>
        <v>ca</v>
      </c>
      <c r="AN75" s="41">
        <f t="shared" si="145"/>
        <v>79</v>
      </c>
      <c r="AO75" s="41">
        <f t="shared" si="119"/>
        <v>110</v>
      </c>
      <c r="AP75" s="41">
        <f t="shared" si="146"/>
        <v>75</v>
      </c>
      <c r="AQ75" s="41" t="str">
        <f t="shared" si="120"/>
        <v>bw</v>
      </c>
      <c r="AS75" s="140">
        <v>42461</v>
      </c>
      <c r="AT75" s="143">
        <v>336</v>
      </c>
      <c r="AU75" s="143">
        <v>384</v>
      </c>
      <c r="AV75" s="143">
        <v>504</v>
      </c>
      <c r="AW75" s="143">
        <v>144</v>
      </c>
      <c r="AX75" s="143">
        <v>72</v>
      </c>
      <c r="AY75" s="143">
        <v>168</v>
      </c>
      <c r="AZ75" s="143">
        <f t="shared" si="30"/>
        <v>720</v>
      </c>
    </row>
    <row r="76" spans="1:52">
      <c r="A76" s="60">
        <f t="shared" si="41"/>
        <v>76</v>
      </c>
      <c r="AL76" s="27">
        <f t="shared" si="144"/>
        <v>43556</v>
      </c>
      <c r="AM76" s="41" t="str">
        <f t="shared" si="140"/>
        <v>cb</v>
      </c>
      <c r="AN76" s="41">
        <f t="shared" si="145"/>
        <v>80</v>
      </c>
      <c r="AO76" s="41">
        <f t="shared" si="119"/>
        <v>111</v>
      </c>
      <c r="AP76" s="41">
        <f t="shared" si="146"/>
        <v>76</v>
      </c>
      <c r="AQ76" s="41" t="str">
        <f t="shared" si="120"/>
        <v>bx</v>
      </c>
      <c r="AS76" s="140">
        <v>42491</v>
      </c>
      <c r="AT76" s="143">
        <v>336</v>
      </c>
      <c r="AU76" s="143">
        <v>408</v>
      </c>
      <c r="AV76" s="143">
        <v>504</v>
      </c>
      <c r="AW76" s="143">
        <v>160</v>
      </c>
      <c r="AX76" s="143">
        <v>80</v>
      </c>
      <c r="AY76" s="143">
        <v>168</v>
      </c>
      <c r="AZ76" s="143">
        <f t="shared" si="30"/>
        <v>744</v>
      </c>
    </row>
    <row r="77" spans="1:52">
      <c r="A77" s="60">
        <f t="shared" si="41"/>
        <v>77</v>
      </c>
      <c r="AL77" s="27">
        <f t="shared" si="144"/>
        <v>43586</v>
      </c>
      <c r="AM77" s="41" t="str">
        <f t="shared" si="140"/>
        <v>cc</v>
      </c>
      <c r="AN77" s="41">
        <f t="shared" si="145"/>
        <v>81</v>
      </c>
      <c r="AO77" s="41">
        <f t="shared" si="119"/>
        <v>112</v>
      </c>
      <c r="AP77" s="41">
        <f t="shared" si="146"/>
        <v>77</v>
      </c>
      <c r="AQ77" s="41" t="str">
        <f t="shared" si="120"/>
        <v>by</v>
      </c>
      <c r="AS77" s="140">
        <v>42522</v>
      </c>
      <c r="AT77" s="143">
        <v>352</v>
      </c>
      <c r="AU77" s="143">
        <v>368</v>
      </c>
      <c r="AV77" s="143">
        <v>528</v>
      </c>
      <c r="AW77" s="143">
        <v>128</v>
      </c>
      <c r="AX77" s="143">
        <v>64</v>
      </c>
      <c r="AY77" s="143">
        <v>176</v>
      </c>
      <c r="AZ77" s="143">
        <f t="shared" ref="AZ77:AZ131" si="153">+AT77+AU77</f>
        <v>720</v>
      </c>
    </row>
    <row r="78" spans="1:52">
      <c r="A78" s="60">
        <f t="shared" si="41"/>
        <v>78</v>
      </c>
      <c r="AL78" s="27">
        <f t="shared" si="144"/>
        <v>43617</v>
      </c>
      <c r="AM78" s="41" t="str">
        <f t="shared" si="140"/>
        <v>cd</v>
      </c>
      <c r="AN78" s="41">
        <f t="shared" si="145"/>
        <v>82</v>
      </c>
      <c r="AO78" s="41">
        <f t="shared" si="119"/>
        <v>113</v>
      </c>
      <c r="AP78" s="41">
        <f t="shared" si="146"/>
        <v>78</v>
      </c>
      <c r="AQ78" s="41" t="str">
        <f t="shared" si="120"/>
        <v>bz</v>
      </c>
      <c r="AS78" s="140">
        <v>42552</v>
      </c>
      <c r="AT78" s="143">
        <v>320</v>
      </c>
      <c r="AU78" s="143">
        <v>424</v>
      </c>
      <c r="AV78" s="143">
        <v>480</v>
      </c>
      <c r="AW78" s="143">
        <v>176</v>
      </c>
      <c r="AX78" s="143">
        <v>88</v>
      </c>
      <c r="AY78" s="143">
        <v>160</v>
      </c>
      <c r="AZ78" s="143">
        <f t="shared" si="153"/>
        <v>744</v>
      </c>
    </row>
    <row r="79" spans="1:52">
      <c r="A79" s="60">
        <f t="shared" si="41"/>
        <v>79</v>
      </c>
      <c r="AL79" s="27">
        <f t="shared" si="144"/>
        <v>43647</v>
      </c>
      <c r="AM79" s="41" t="str">
        <f t="shared" si="140"/>
        <v>ce</v>
      </c>
      <c r="AN79" s="41">
        <f t="shared" si="145"/>
        <v>83</v>
      </c>
      <c r="AO79" s="41">
        <f t="shared" si="119"/>
        <v>114</v>
      </c>
      <c r="AP79" s="41">
        <f t="shared" si="146"/>
        <v>79</v>
      </c>
      <c r="AQ79" s="41" t="str">
        <f>+"c"&amp;AQ1</f>
        <v>ca</v>
      </c>
      <c r="AS79" s="140">
        <v>42583</v>
      </c>
      <c r="AT79" s="143">
        <v>368</v>
      </c>
      <c r="AU79" s="143">
        <v>376</v>
      </c>
      <c r="AV79" s="143">
        <v>552</v>
      </c>
      <c r="AW79" s="143">
        <v>128</v>
      </c>
      <c r="AX79" s="143">
        <v>64</v>
      </c>
      <c r="AY79" s="143">
        <v>184</v>
      </c>
      <c r="AZ79" s="143">
        <f t="shared" si="153"/>
        <v>744</v>
      </c>
    </row>
    <row r="80" spans="1:52">
      <c r="A80" s="60">
        <f t="shared" si="41"/>
        <v>80</v>
      </c>
      <c r="AL80" s="27">
        <f t="shared" si="144"/>
        <v>43678</v>
      </c>
      <c r="AM80" s="41" t="str">
        <f t="shared" si="140"/>
        <v>cf</v>
      </c>
      <c r="AN80" s="41">
        <f t="shared" si="145"/>
        <v>84</v>
      </c>
      <c r="AO80" s="41">
        <f t="shared" si="119"/>
        <v>115</v>
      </c>
      <c r="AP80" s="41">
        <f t="shared" si="146"/>
        <v>80</v>
      </c>
      <c r="AQ80" s="41" t="str">
        <f t="shared" ref="AQ80:AQ104" si="154">+"c"&amp;AQ2</f>
        <v>cb</v>
      </c>
      <c r="AS80" s="140">
        <v>42614</v>
      </c>
      <c r="AT80" s="143">
        <v>336</v>
      </c>
      <c r="AU80" s="143">
        <v>384</v>
      </c>
      <c r="AV80" s="143">
        <v>504</v>
      </c>
      <c r="AW80" s="143">
        <v>144</v>
      </c>
      <c r="AX80" s="143">
        <v>72</v>
      </c>
      <c r="AY80" s="143">
        <v>168</v>
      </c>
      <c r="AZ80" s="143">
        <f t="shared" si="153"/>
        <v>720</v>
      </c>
    </row>
    <row r="81" spans="1:52">
      <c r="A81" s="60">
        <f t="shared" si="41"/>
        <v>81</v>
      </c>
      <c r="AL81" s="27">
        <f t="shared" si="144"/>
        <v>43709</v>
      </c>
      <c r="AM81" s="41" t="str">
        <f t="shared" si="140"/>
        <v>cg</v>
      </c>
      <c r="AN81" s="41">
        <f t="shared" si="145"/>
        <v>85</v>
      </c>
      <c r="AO81" s="41">
        <f t="shared" si="119"/>
        <v>116</v>
      </c>
      <c r="AP81" s="41">
        <f t="shared" si="146"/>
        <v>81</v>
      </c>
      <c r="AQ81" s="41" t="str">
        <f t="shared" si="154"/>
        <v>cc</v>
      </c>
      <c r="AS81" s="140">
        <v>42644</v>
      </c>
      <c r="AT81" s="143">
        <v>336</v>
      </c>
      <c r="AU81" s="143">
        <v>408</v>
      </c>
      <c r="AV81" s="143">
        <v>504</v>
      </c>
      <c r="AW81" s="143">
        <v>160</v>
      </c>
      <c r="AX81" s="143">
        <v>80</v>
      </c>
      <c r="AY81" s="143">
        <v>168</v>
      </c>
      <c r="AZ81" s="143">
        <f t="shared" si="153"/>
        <v>744</v>
      </c>
    </row>
    <row r="82" spans="1:52">
      <c r="AL82" s="27">
        <f t="shared" si="144"/>
        <v>43739</v>
      </c>
      <c r="AM82" s="41" t="str">
        <f t="shared" si="140"/>
        <v>ch</v>
      </c>
      <c r="AN82" s="41">
        <f t="shared" si="145"/>
        <v>86</v>
      </c>
      <c r="AO82" s="41">
        <f t="shared" si="119"/>
        <v>117</v>
      </c>
      <c r="AP82" s="41">
        <f t="shared" si="146"/>
        <v>82</v>
      </c>
      <c r="AQ82" s="41" t="str">
        <f t="shared" si="154"/>
        <v>cd</v>
      </c>
      <c r="AS82" s="140">
        <v>42675</v>
      </c>
      <c r="AT82" s="143">
        <v>336</v>
      </c>
      <c r="AU82" s="143">
        <v>384</v>
      </c>
      <c r="AV82" s="143">
        <v>504</v>
      </c>
      <c r="AW82" s="143">
        <v>144</v>
      </c>
      <c r="AX82" s="143">
        <v>72</v>
      </c>
      <c r="AY82" s="143">
        <v>168</v>
      </c>
      <c r="AZ82" s="143">
        <f t="shared" si="153"/>
        <v>720</v>
      </c>
    </row>
    <row r="83" spans="1:52">
      <c r="AL83" s="27">
        <f t="shared" si="144"/>
        <v>43770</v>
      </c>
      <c r="AM83" s="41" t="str">
        <f t="shared" si="140"/>
        <v>ci</v>
      </c>
      <c r="AN83" s="41">
        <f t="shared" si="145"/>
        <v>87</v>
      </c>
      <c r="AO83" s="41">
        <f t="shared" si="119"/>
        <v>118</v>
      </c>
      <c r="AP83" s="41">
        <f t="shared" si="146"/>
        <v>83</v>
      </c>
      <c r="AQ83" s="41" t="str">
        <f t="shared" si="154"/>
        <v>ce</v>
      </c>
      <c r="AS83" s="140">
        <v>42705</v>
      </c>
      <c r="AT83" s="143">
        <v>336</v>
      </c>
      <c r="AU83" s="143">
        <v>408</v>
      </c>
      <c r="AV83" s="143">
        <v>504</v>
      </c>
      <c r="AW83" s="143">
        <v>160</v>
      </c>
      <c r="AX83" s="143">
        <v>80</v>
      </c>
      <c r="AY83" s="143">
        <v>168</v>
      </c>
      <c r="AZ83" s="143">
        <f t="shared" si="153"/>
        <v>744</v>
      </c>
    </row>
    <row r="84" spans="1:52">
      <c r="AL84" s="27">
        <f t="shared" si="144"/>
        <v>43800</v>
      </c>
      <c r="AM84" s="41" t="str">
        <f t="shared" si="140"/>
        <v>cj</v>
      </c>
      <c r="AN84" s="41">
        <f t="shared" si="145"/>
        <v>88</v>
      </c>
      <c r="AO84" s="41">
        <f t="shared" si="119"/>
        <v>119</v>
      </c>
      <c r="AP84" s="41">
        <f t="shared" si="146"/>
        <v>84</v>
      </c>
      <c r="AQ84" s="41" t="str">
        <f t="shared" si="154"/>
        <v>cf</v>
      </c>
      <c r="AS84" s="139">
        <v>42736</v>
      </c>
      <c r="AT84" s="142">
        <v>336</v>
      </c>
      <c r="AU84" s="142">
        <v>408</v>
      </c>
      <c r="AV84" s="142">
        <v>504</v>
      </c>
      <c r="AW84" s="142">
        <v>160</v>
      </c>
      <c r="AX84" s="142">
        <v>80</v>
      </c>
      <c r="AY84" s="142">
        <v>168</v>
      </c>
      <c r="AZ84" s="142">
        <f t="shared" si="153"/>
        <v>744</v>
      </c>
    </row>
    <row r="85" spans="1:52">
      <c r="AL85" s="27">
        <f t="shared" si="144"/>
        <v>43831</v>
      </c>
      <c r="AM85" s="41" t="str">
        <f t="shared" si="140"/>
        <v>ck</v>
      </c>
      <c r="AN85" s="41">
        <f t="shared" si="145"/>
        <v>89</v>
      </c>
      <c r="AO85" s="41">
        <f t="shared" si="119"/>
        <v>120</v>
      </c>
      <c r="AP85" s="41">
        <f t="shared" si="146"/>
        <v>85</v>
      </c>
      <c r="AQ85" s="41" t="str">
        <f t="shared" si="154"/>
        <v>cg</v>
      </c>
      <c r="AS85" s="139">
        <v>42767</v>
      </c>
      <c r="AT85" s="142">
        <v>320</v>
      </c>
      <c r="AU85" s="142">
        <v>352</v>
      </c>
      <c r="AV85" s="142">
        <v>480</v>
      </c>
      <c r="AW85" s="142">
        <v>128</v>
      </c>
      <c r="AX85" s="142">
        <v>64</v>
      </c>
      <c r="AY85" s="142">
        <v>160</v>
      </c>
      <c r="AZ85" s="142">
        <f t="shared" si="153"/>
        <v>672</v>
      </c>
    </row>
    <row r="86" spans="1:52">
      <c r="AL86" s="27">
        <f t="shared" si="144"/>
        <v>43862</v>
      </c>
      <c r="AM86" s="41" t="str">
        <f t="shared" si="140"/>
        <v>cl</v>
      </c>
      <c r="AN86" s="41">
        <f t="shared" si="145"/>
        <v>90</v>
      </c>
      <c r="AO86" s="41">
        <f t="shared" si="119"/>
        <v>121</v>
      </c>
      <c r="AP86" s="41">
        <f t="shared" si="146"/>
        <v>86</v>
      </c>
      <c r="AQ86" s="41" t="str">
        <f t="shared" si="154"/>
        <v>ch</v>
      </c>
      <c r="AS86" s="139">
        <v>42795</v>
      </c>
      <c r="AT86" s="142">
        <v>368</v>
      </c>
      <c r="AU86" s="142">
        <v>376</v>
      </c>
      <c r="AV86" s="142">
        <v>552</v>
      </c>
      <c r="AW86" s="142">
        <v>128</v>
      </c>
      <c r="AX86" s="142">
        <v>64</v>
      </c>
      <c r="AY86" s="142">
        <v>184</v>
      </c>
      <c r="AZ86" s="142">
        <f t="shared" si="153"/>
        <v>744</v>
      </c>
    </row>
    <row r="87" spans="1:52">
      <c r="AL87" s="27">
        <f t="shared" si="144"/>
        <v>43891</v>
      </c>
      <c r="AM87" s="41" t="str">
        <f t="shared" si="140"/>
        <v>cm</v>
      </c>
      <c r="AN87" s="41">
        <f t="shared" si="145"/>
        <v>91</v>
      </c>
      <c r="AO87" s="41">
        <f t="shared" ref="AO87:AO118" si="155">+MATCH(AL87,$AS$1:$AS$131)</f>
        <v>122</v>
      </c>
      <c r="AP87" s="41">
        <f t="shared" si="146"/>
        <v>87</v>
      </c>
      <c r="AQ87" s="41" t="str">
        <f t="shared" si="154"/>
        <v>ci</v>
      </c>
      <c r="AS87" s="139">
        <v>42826</v>
      </c>
      <c r="AT87" s="142">
        <v>320</v>
      </c>
      <c r="AU87" s="142">
        <v>400</v>
      </c>
      <c r="AV87" s="142">
        <v>480</v>
      </c>
      <c r="AW87" s="142">
        <v>160</v>
      </c>
      <c r="AX87" s="142">
        <v>80</v>
      </c>
      <c r="AY87" s="142">
        <v>160</v>
      </c>
      <c r="AZ87" s="142">
        <f t="shared" si="153"/>
        <v>720</v>
      </c>
    </row>
    <row r="88" spans="1:52">
      <c r="AL88" s="27">
        <f t="shared" si="144"/>
        <v>43922</v>
      </c>
      <c r="AM88" s="41" t="str">
        <f t="shared" si="140"/>
        <v>cn</v>
      </c>
      <c r="AN88" s="41">
        <f t="shared" si="145"/>
        <v>92</v>
      </c>
      <c r="AO88" s="41">
        <f t="shared" si="155"/>
        <v>123</v>
      </c>
      <c r="AP88" s="41">
        <f t="shared" si="146"/>
        <v>88</v>
      </c>
      <c r="AQ88" s="41" t="str">
        <f t="shared" si="154"/>
        <v>cj</v>
      </c>
      <c r="AS88" s="139">
        <v>42856</v>
      </c>
      <c r="AT88" s="142">
        <v>352</v>
      </c>
      <c r="AU88" s="142">
        <v>392</v>
      </c>
      <c r="AV88" s="142">
        <v>528</v>
      </c>
      <c r="AW88" s="142">
        <v>144</v>
      </c>
      <c r="AX88" s="142">
        <v>72</v>
      </c>
      <c r="AY88" s="142">
        <v>176</v>
      </c>
      <c r="AZ88" s="142">
        <f t="shared" si="153"/>
        <v>744</v>
      </c>
    </row>
    <row r="89" spans="1:52">
      <c r="AL89" s="27">
        <f t="shared" si="144"/>
        <v>43952</v>
      </c>
      <c r="AM89" s="41" t="str">
        <f t="shared" si="140"/>
        <v>co</v>
      </c>
      <c r="AN89" s="41">
        <f t="shared" si="145"/>
        <v>93</v>
      </c>
      <c r="AO89" s="41">
        <f t="shared" si="155"/>
        <v>124</v>
      </c>
      <c r="AP89" s="41">
        <f t="shared" si="146"/>
        <v>89</v>
      </c>
      <c r="AQ89" s="41" t="str">
        <f t="shared" si="154"/>
        <v>ck</v>
      </c>
      <c r="AS89" s="139">
        <v>42887</v>
      </c>
      <c r="AT89" s="142">
        <v>352</v>
      </c>
      <c r="AU89" s="142">
        <v>368</v>
      </c>
      <c r="AV89" s="142">
        <v>528</v>
      </c>
      <c r="AW89" s="142">
        <v>128</v>
      </c>
      <c r="AX89" s="142">
        <v>64</v>
      </c>
      <c r="AY89" s="142">
        <v>176</v>
      </c>
      <c r="AZ89" s="142">
        <f t="shared" si="153"/>
        <v>720</v>
      </c>
    </row>
    <row r="90" spans="1:52">
      <c r="AL90" s="27">
        <f t="shared" si="144"/>
        <v>43983</v>
      </c>
      <c r="AM90" s="41" t="str">
        <f t="shared" si="140"/>
        <v>cp</v>
      </c>
      <c r="AN90" s="41">
        <f t="shared" si="145"/>
        <v>94</v>
      </c>
      <c r="AO90" s="41">
        <f t="shared" si="155"/>
        <v>125</v>
      </c>
      <c r="AP90" s="41">
        <f t="shared" si="146"/>
        <v>90</v>
      </c>
      <c r="AQ90" s="41" t="str">
        <f t="shared" si="154"/>
        <v>cl</v>
      </c>
      <c r="AS90" s="139">
        <v>42917</v>
      </c>
      <c r="AT90" s="142">
        <v>320</v>
      </c>
      <c r="AU90" s="142">
        <v>424</v>
      </c>
      <c r="AV90" s="142">
        <v>480</v>
      </c>
      <c r="AW90" s="142">
        <v>176</v>
      </c>
      <c r="AX90" s="142">
        <v>88</v>
      </c>
      <c r="AY90" s="142">
        <v>160</v>
      </c>
      <c r="AZ90" s="142">
        <f t="shared" si="153"/>
        <v>744</v>
      </c>
    </row>
    <row r="91" spans="1:52">
      <c r="AL91" s="27">
        <f t="shared" si="144"/>
        <v>44013</v>
      </c>
      <c r="AM91" s="41" t="str">
        <f t="shared" si="140"/>
        <v>cq</v>
      </c>
      <c r="AN91" s="41">
        <f t="shared" si="145"/>
        <v>95</v>
      </c>
      <c r="AO91" s="41">
        <f t="shared" si="155"/>
        <v>126</v>
      </c>
      <c r="AP91" s="41">
        <f t="shared" si="146"/>
        <v>91</v>
      </c>
      <c r="AQ91" s="41" t="str">
        <f t="shared" si="154"/>
        <v>cm</v>
      </c>
      <c r="AS91" s="139">
        <v>42948</v>
      </c>
      <c r="AT91" s="142">
        <v>368</v>
      </c>
      <c r="AU91" s="142">
        <v>376</v>
      </c>
      <c r="AV91" s="142">
        <v>552</v>
      </c>
      <c r="AW91" s="142">
        <v>128</v>
      </c>
      <c r="AX91" s="142">
        <v>64</v>
      </c>
      <c r="AY91" s="142">
        <v>184</v>
      </c>
      <c r="AZ91" s="142">
        <f t="shared" si="153"/>
        <v>744</v>
      </c>
    </row>
    <row r="92" spans="1:52">
      <c r="AL92" s="27">
        <f t="shared" si="144"/>
        <v>44044</v>
      </c>
      <c r="AM92" s="41" t="str">
        <f t="shared" si="140"/>
        <v>cr</v>
      </c>
      <c r="AN92" s="41">
        <f t="shared" si="145"/>
        <v>96</v>
      </c>
      <c r="AO92" s="41">
        <f t="shared" si="155"/>
        <v>127</v>
      </c>
      <c r="AP92" s="41">
        <f t="shared" si="146"/>
        <v>92</v>
      </c>
      <c r="AQ92" s="41" t="str">
        <f t="shared" si="154"/>
        <v>cn</v>
      </c>
      <c r="AS92" s="139">
        <v>42979</v>
      </c>
      <c r="AT92" s="142">
        <v>320</v>
      </c>
      <c r="AU92" s="142">
        <v>400</v>
      </c>
      <c r="AV92" s="142">
        <v>480</v>
      </c>
      <c r="AW92" s="142">
        <v>160</v>
      </c>
      <c r="AX92" s="142">
        <v>80</v>
      </c>
      <c r="AY92" s="142">
        <v>160</v>
      </c>
      <c r="AZ92" s="142">
        <f t="shared" si="153"/>
        <v>720</v>
      </c>
    </row>
    <row r="93" spans="1:52">
      <c r="AL93" s="27">
        <f t="shared" si="144"/>
        <v>44075</v>
      </c>
      <c r="AM93" s="41" t="str">
        <f t="shared" si="140"/>
        <v>cs</v>
      </c>
      <c r="AN93" s="41">
        <f t="shared" si="145"/>
        <v>97</v>
      </c>
      <c r="AO93" s="41">
        <f t="shared" si="155"/>
        <v>128</v>
      </c>
      <c r="AP93" s="41">
        <f t="shared" si="146"/>
        <v>93</v>
      </c>
      <c r="AQ93" s="41" t="str">
        <f t="shared" si="154"/>
        <v>co</v>
      </c>
      <c r="AS93" s="139">
        <v>43009</v>
      </c>
      <c r="AT93" s="142">
        <v>352</v>
      </c>
      <c r="AU93" s="142">
        <v>392</v>
      </c>
      <c r="AV93" s="142">
        <v>528</v>
      </c>
      <c r="AW93" s="142">
        <v>144</v>
      </c>
      <c r="AX93" s="142">
        <v>72</v>
      </c>
      <c r="AY93" s="142">
        <v>176</v>
      </c>
      <c r="AZ93" s="142">
        <f t="shared" si="153"/>
        <v>744</v>
      </c>
    </row>
    <row r="94" spans="1:52">
      <c r="AL94" s="27">
        <f t="shared" si="144"/>
        <v>44105</v>
      </c>
      <c r="AM94" s="41" t="str">
        <f t="shared" si="140"/>
        <v>ct</v>
      </c>
      <c r="AN94" s="41">
        <f t="shared" si="145"/>
        <v>98</v>
      </c>
      <c r="AO94" s="41">
        <f t="shared" si="155"/>
        <v>129</v>
      </c>
      <c r="AP94" s="41">
        <f t="shared" si="146"/>
        <v>94</v>
      </c>
      <c r="AQ94" s="41" t="str">
        <f t="shared" si="154"/>
        <v>cp</v>
      </c>
      <c r="AS94" s="139">
        <v>43040</v>
      </c>
      <c r="AT94" s="142">
        <v>336</v>
      </c>
      <c r="AU94" s="142">
        <v>384</v>
      </c>
      <c r="AV94" s="142">
        <v>504</v>
      </c>
      <c r="AW94" s="142">
        <v>144</v>
      </c>
      <c r="AX94" s="142">
        <v>72</v>
      </c>
      <c r="AY94" s="142">
        <v>168</v>
      </c>
      <c r="AZ94" s="142">
        <f t="shared" si="153"/>
        <v>720</v>
      </c>
    </row>
    <row r="95" spans="1:52">
      <c r="AL95" s="27">
        <f t="shared" si="144"/>
        <v>44136</v>
      </c>
      <c r="AM95" s="41" t="str">
        <f t="shared" si="140"/>
        <v>cu</v>
      </c>
      <c r="AN95" s="41">
        <f t="shared" si="145"/>
        <v>99</v>
      </c>
      <c r="AO95" s="41">
        <f t="shared" si="155"/>
        <v>130</v>
      </c>
      <c r="AP95" s="41">
        <f t="shared" si="146"/>
        <v>95</v>
      </c>
      <c r="AQ95" s="41" t="str">
        <f t="shared" si="154"/>
        <v>cq</v>
      </c>
      <c r="AS95" s="139">
        <v>43070</v>
      </c>
      <c r="AT95" s="142">
        <v>320</v>
      </c>
      <c r="AU95" s="142">
        <v>424</v>
      </c>
      <c r="AV95" s="142">
        <v>480</v>
      </c>
      <c r="AW95" s="142">
        <v>176</v>
      </c>
      <c r="AX95" s="142">
        <v>88</v>
      </c>
      <c r="AY95" s="142">
        <v>160</v>
      </c>
      <c r="AZ95" s="142">
        <f t="shared" si="153"/>
        <v>744</v>
      </c>
    </row>
    <row r="96" spans="1:52">
      <c r="AL96" s="27">
        <f t="shared" si="144"/>
        <v>44166</v>
      </c>
      <c r="AM96" s="41" t="str">
        <f t="shared" si="140"/>
        <v>cv</v>
      </c>
      <c r="AN96" s="41">
        <f t="shared" si="145"/>
        <v>100</v>
      </c>
      <c r="AO96" s="41">
        <f t="shared" si="155"/>
        <v>131</v>
      </c>
      <c r="AP96" s="41">
        <f t="shared" si="146"/>
        <v>96</v>
      </c>
      <c r="AQ96" s="41" t="str">
        <f t="shared" si="154"/>
        <v>cr</v>
      </c>
      <c r="AS96" s="140">
        <v>43101</v>
      </c>
      <c r="AT96" s="143">
        <v>352</v>
      </c>
      <c r="AU96" s="143">
        <v>392</v>
      </c>
      <c r="AV96" s="143">
        <v>528</v>
      </c>
      <c r="AW96" s="143">
        <v>144</v>
      </c>
      <c r="AX96" s="143">
        <v>72</v>
      </c>
      <c r="AY96" s="143">
        <v>176</v>
      </c>
      <c r="AZ96" s="143">
        <f t="shared" si="153"/>
        <v>744</v>
      </c>
    </row>
    <row r="97" spans="38:52">
      <c r="AL97" s="27">
        <f t="shared" si="144"/>
        <v>44197</v>
      </c>
      <c r="AM97" s="41" t="str">
        <f t="shared" ref="AM97:AM128" si="156">+VLOOKUP(AN97,$AP$1:$AQ$197,2,FALSE)</f>
        <v>cw</v>
      </c>
      <c r="AN97" s="41">
        <f t="shared" si="145"/>
        <v>101</v>
      </c>
      <c r="AO97" s="41">
        <f t="shared" si="155"/>
        <v>131</v>
      </c>
      <c r="AP97" s="41">
        <f t="shared" si="146"/>
        <v>97</v>
      </c>
      <c r="AQ97" s="41" t="str">
        <f t="shared" si="154"/>
        <v>cs</v>
      </c>
      <c r="AS97" s="140">
        <v>43132</v>
      </c>
      <c r="AT97" s="143">
        <v>320</v>
      </c>
      <c r="AU97" s="143">
        <v>352</v>
      </c>
      <c r="AV97" s="143">
        <v>480</v>
      </c>
      <c r="AW97" s="143">
        <v>128</v>
      </c>
      <c r="AX97" s="143">
        <v>64</v>
      </c>
      <c r="AY97" s="143">
        <v>160</v>
      </c>
      <c r="AZ97" s="143">
        <f t="shared" si="153"/>
        <v>672</v>
      </c>
    </row>
    <row r="98" spans="38:52">
      <c r="AL98" s="27">
        <f t="shared" si="144"/>
        <v>44228</v>
      </c>
      <c r="AM98" s="41" t="str">
        <f t="shared" si="156"/>
        <v>cx</v>
      </c>
      <c r="AN98" s="41">
        <f t="shared" si="145"/>
        <v>102</v>
      </c>
      <c r="AO98" s="41">
        <f t="shared" si="155"/>
        <v>131</v>
      </c>
      <c r="AP98" s="41">
        <f t="shared" si="146"/>
        <v>98</v>
      </c>
      <c r="AQ98" s="41" t="str">
        <f t="shared" si="154"/>
        <v>ct</v>
      </c>
      <c r="AS98" s="140">
        <v>43160</v>
      </c>
      <c r="AT98" s="143">
        <v>352</v>
      </c>
      <c r="AU98" s="143">
        <v>392</v>
      </c>
      <c r="AV98" s="143">
        <v>528</v>
      </c>
      <c r="AW98" s="143">
        <v>144</v>
      </c>
      <c r="AX98" s="143">
        <v>72</v>
      </c>
      <c r="AY98" s="143">
        <v>176</v>
      </c>
      <c r="AZ98" s="143">
        <f t="shared" si="153"/>
        <v>744</v>
      </c>
    </row>
    <row r="99" spans="38:52">
      <c r="AL99" s="27">
        <f t="shared" si="144"/>
        <v>44256</v>
      </c>
      <c r="AM99" s="41" t="str">
        <f t="shared" si="156"/>
        <v>cy</v>
      </c>
      <c r="AN99" s="41">
        <f t="shared" si="145"/>
        <v>103</v>
      </c>
      <c r="AO99" s="41">
        <f t="shared" si="155"/>
        <v>131</v>
      </c>
      <c r="AP99" s="41">
        <f t="shared" si="146"/>
        <v>99</v>
      </c>
      <c r="AQ99" s="41" t="str">
        <f t="shared" si="154"/>
        <v>cu</v>
      </c>
      <c r="AS99" s="140">
        <v>43191</v>
      </c>
      <c r="AT99" s="143">
        <v>336</v>
      </c>
      <c r="AU99" s="143">
        <v>384</v>
      </c>
      <c r="AV99" s="143">
        <v>504</v>
      </c>
      <c r="AW99" s="143">
        <v>144</v>
      </c>
      <c r="AX99" s="143">
        <v>72</v>
      </c>
      <c r="AY99" s="143">
        <v>168</v>
      </c>
      <c r="AZ99" s="143">
        <f t="shared" si="153"/>
        <v>720</v>
      </c>
    </row>
    <row r="100" spans="38:52">
      <c r="AL100" s="27">
        <f t="shared" si="144"/>
        <v>44287</v>
      </c>
      <c r="AM100" s="41" t="str">
        <f t="shared" si="156"/>
        <v>cz</v>
      </c>
      <c r="AN100" s="41">
        <f t="shared" si="145"/>
        <v>104</v>
      </c>
      <c r="AO100" s="41">
        <f t="shared" si="155"/>
        <v>131</v>
      </c>
      <c r="AP100" s="41">
        <f t="shared" si="146"/>
        <v>100</v>
      </c>
      <c r="AQ100" s="41" t="str">
        <f t="shared" si="154"/>
        <v>cv</v>
      </c>
      <c r="AS100" s="140">
        <v>43221</v>
      </c>
      <c r="AT100" s="143">
        <v>352</v>
      </c>
      <c r="AU100" s="143">
        <v>392</v>
      </c>
      <c r="AV100" s="143">
        <v>528</v>
      </c>
      <c r="AW100" s="143">
        <v>144</v>
      </c>
      <c r="AX100" s="143">
        <v>72</v>
      </c>
      <c r="AY100" s="143">
        <v>176</v>
      </c>
      <c r="AZ100" s="143">
        <f t="shared" si="153"/>
        <v>744</v>
      </c>
    </row>
    <row r="101" spans="38:52">
      <c r="AL101" s="27">
        <f t="shared" si="144"/>
        <v>44317</v>
      </c>
      <c r="AM101" s="41" t="str">
        <f t="shared" si="156"/>
        <v>da</v>
      </c>
      <c r="AN101" s="41">
        <f t="shared" si="145"/>
        <v>105</v>
      </c>
      <c r="AO101" s="41">
        <f t="shared" si="155"/>
        <v>131</v>
      </c>
      <c r="AP101" s="41">
        <f t="shared" si="146"/>
        <v>101</v>
      </c>
      <c r="AQ101" s="41" t="str">
        <f t="shared" si="154"/>
        <v>cw</v>
      </c>
      <c r="AS101" s="140">
        <v>43252</v>
      </c>
      <c r="AT101" s="143">
        <v>336</v>
      </c>
      <c r="AU101" s="143">
        <v>384</v>
      </c>
      <c r="AV101" s="143">
        <v>504</v>
      </c>
      <c r="AW101" s="143">
        <v>144</v>
      </c>
      <c r="AX101" s="143">
        <v>72</v>
      </c>
      <c r="AY101" s="143">
        <v>168</v>
      </c>
      <c r="AZ101" s="143">
        <f t="shared" si="153"/>
        <v>720</v>
      </c>
    </row>
    <row r="102" spans="38:52">
      <c r="AL102" s="27">
        <f t="shared" si="144"/>
        <v>44348</v>
      </c>
      <c r="AM102" s="41" t="str">
        <f t="shared" si="156"/>
        <v>db</v>
      </c>
      <c r="AN102" s="41">
        <f t="shared" si="145"/>
        <v>106</v>
      </c>
      <c r="AO102" s="41">
        <f t="shared" si="155"/>
        <v>131</v>
      </c>
      <c r="AP102" s="41">
        <f t="shared" si="146"/>
        <v>102</v>
      </c>
      <c r="AQ102" s="41" t="str">
        <f t="shared" si="154"/>
        <v>cx</v>
      </c>
      <c r="AS102" s="140">
        <v>43282</v>
      </c>
      <c r="AT102" s="143">
        <v>336</v>
      </c>
      <c r="AU102" s="143">
        <v>408</v>
      </c>
      <c r="AV102" s="143">
        <v>504</v>
      </c>
      <c r="AW102" s="143">
        <v>160</v>
      </c>
      <c r="AX102" s="143">
        <v>80</v>
      </c>
      <c r="AY102" s="143">
        <v>168</v>
      </c>
      <c r="AZ102" s="143">
        <f t="shared" si="153"/>
        <v>744</v>
      </c>
    </row>
    <row r="103" spans="38:52">
      <c r="AL103" s="27">
        <f t="shared" si="144"/>
        <v>44378</v>
      </c>
      <c r="AM103" s="41" t="str">
        <f t="shared" si="156"/>
        <v>dc</v>
      </c>
      <c r="AN103" s="41">
        <f t="shared" si="145"/>
        <v>107</v>
      </c>
      <c r="AO103" s="41">
        <f t="shared" si="155"/>
        <v>131</v>
      </c>
      <c r="AP103" s="41">
        <f t="shared" si="146"/>
        <v>103</v>
      </c>
      <c r="AQ103" s="41" t="str">
        <f>+"c"&amp;AQ25</f>
        <v>cy</v>
      </c>
      <c r="AS103" s="140">
        <v>43313</v>
      </c>
      <c r="AT103" s="143">
        <v>368</v>
      </c>
      <c r="AU103" s="143">
        <v>376</v>
      </c>
      <c r="AV103" s="143">
        <v>552</v>
      </c>
      <c r="AW103" s="143">
        <v>128</v>
      </c>
      <c r="AX103" s="143">
        <v>64</v>
      </c>
      <c r="AY103" s="143">
        <v>184</v>
      </c>
      <c r="AZ103" s="143">
        <f t="shared" si="153"/>
        <v>744</v>
      </c>
    </row>
    <row r="104" spans="38:52">
      <c r="AL104" s="27">
        <f t="shared" si="144"/>
        <v>44409</v>
      </c>
      <c r="AM104" s="41" t="str">
        <f t="shared" si="156"/>
        <v>dd</v>
      </c>
      <c r="AN104" s="41">
        <f t="shared" si="145"/>
        <v>108</v>
      </c>
      <c r="AO104" s="41">
        <f t="shared" si="155"/>
        <v>131</v>
      </c>
      <c r="AP104" s="41">
        <f t="shared" si="146"/>
        <v>104</v>
      </c>
      <c r="AQ104" s="41" t="str">
        <f t="shared" si="154"/>
        <v>cz</v>
      </c>
      <c r="AS104" s="140">
        <v>43344</v>
      </c>
      <c r="AT104" s="143">
        <v>304</v>
      </c>
      <c r="AU104" s="143">
        <v>416</v>
      </c>
      <c r="AV104" s="143">
        <v>456</v>
      </c>
      <c r="AW104" s="143">
        <v>176</v>
      </c>
      <c r="AX104" s="143">
        <v>88</v>
      </c>
      <c r="AY104" s="143">
        <v>152</v>
      </c>
      <c r="AZ104" s="143">
        <f t="shared" si="153"/>
        <v>720</v>
      </c>
    </row>
    <row r="105" spans="38:52">
      <c r="AL105" s="27">
        <f t="shared" si="144"/>
        <v>44440</v>
      </c>
      <c r="AM105" s="41" t="str">
        <f t="shared" si="156"/>
        <v>de</v>
      </c>
      <c r="AN105" s="41">
        <f t="shared" si="145"/>
        <v>109</v>
      </c>
      <c r="AO105" s="41">
        <f t="shared" si="155"/>
        <v>131</v>
      </c>
      <c r="AP105" s="41">
        <f t="shared" si="146"/>
        <v>105</v>
      </c>
      <c r="AQ105" s="41" t="str">
        <f>+"d"&amp;AQ1</f>
        <v>da</v>
      </c>
      <c r="AS105" s="140">
        <v>43374</v>
      </c>
      <c r="AT105" s="143">
        <v>368</v>
      </c>
      <c r="AU105" s="143">
        <v>376</v>
      </c>
      <c r="AV105" s="143">
        <v>552</v>
      </c>
      <c r="AW105" s="143">
        <v>128</v>
      </c>
      <c r="AX105" s="143">
        <v>64</v>
      </c>
      <c r="AY105" s="143">
        <v>184</v>
      </c>
      <c r="AZ105" s="143">
        <f t="shared" si="153"/>
        <v>744</v>
      </c>
    </row>
    <row r="106" spans="38:52">
      <c r="AL106" s="27">
        <f t="shared" si="144"/>
        <v>44470</v>
      </c>
      <c r="AM106" s="41" t="str">
        <f t="shared" si="156"/>
        <v>df</v>
      </c>
      <c r="AN106" s="41">
        <f t="shared" si="145"/>
        <v>110</v>
      </c>
      <c r="AO106" s="41">
        <f t="shared" si="155"/>
        <v>131</v>
      </c>
      <c r="AP106" s="41">
        <f t="shared" si="146"/>
        <v>106</v>
      </c>
      <c r="AQ106" s="41" t="str">
        <f t="shared" ref="AQ106:AQ130" si="157">+"d"&amp;AQ2</f>
        <v>db</v>
      </c>
      <c r="AS106" s="140">
        <v>43405</v>
      </c>
      <c r="AT106" s="143">
        <v>336</v>
      </c>
      <c r="AU106" s="143">
        <v>384</v>
      </c>
      <c r="AV106" s="143">
        <v>504</v>
      </c>
      <c r="AW106" s="143">
        <v>144</v>
      </c>
      <c r="AX106" s="143">
        <v>72</v>
      </c>
      <c r="AY106" s="143">
        <v>168</v>
      </c>
      <c r="AZ106" s="143">
        <f t="shared" si="153"/>
        <v>720</v>
      </c>
    </row>
    <row r="107" spans="38:52">
      <c r="AL107" s="27">
        <f t="shared" si="144"/>
        <v>44501</v>
      </c>
      <c r="AM107" s="41" t="str">
        <f t="shared" si="156"/>
        <v>dg</v>
      </c>
      <c r="AN107" s="41">
        <f t="shared" si="145"/>
        <v>111</v>
      </c>
      <c r="AO107" s="41">
        <f t="shared" si="155"/>
        <v>131</v>
      </c>
      <c r="AP107" s="41">
        <f t="shared" si="146"/>
        <v>107</v>
      </c>
      <c r="AQ107" s="41" t="str">
        <f t="shared" si="157"/>
        <v>dc</v>
      </c>
      <c r="AS107" s="140">
        <v>43435</v>
      </c>
      <c r="AT107" s="143">
        <v>320</v>
      </c>
      <c r="AU107" s="143">
        <v>424</v>
      </c>
      <c r="AV107" s="143">
        <v>480</v>
      </c>
      <c r="AW107" s="143">
        <v>176</v>
      </c>
      <c r="AX107" s="143">
        <v>88</v>
      </c>
      <c r="AY107" s="143">
        <v>160</v>
      </c>
      <c r="AZ107" s="143">
        <f t="shared" si="153"/>
        <v>744</v>
      </c>
    </row>
    <row r="108" spans="38:52">
      <c r="AL108" s="27">
        <f t="shared" si="144"/>
        <v>44531</v>
      </c>
      <c r="AM108" s="41" t="str">
        <f t="shared" si="156"/>
        <v>dh</v>
      </c>
      <c r="AN108" s="41">
        <f t="shared" si="145"/>
        <v>112</v>
      </c>
      <c r="AO108" s="41">
        <f t="shared" si="155"/>
        <v>131</v>
      </c>
      <c r="AP108" s="41">
        <f t="shared" si="146"/>
        <v>108</v>
      </c>
      <c r="AQ108" s="41" t="str">
        <f t="shared" si="157"/>
        <v>dd</v>
      </c>
      <c r="AS108" s="139">
        <v>43466</v>
      </c>
      <c r="AT108" s="142">
        <v>352</v>
      </c>
      <c r="AU108" s="142">
        <v>392</v>
      </c>
      <c r="AV108" s="142">
        <v>528</v>
      </c>
      <c r="AW108" s="142">
        <v>144</v>
      </c>
      <c r="AX108" s="142">
        <v>72</v>
      </c>
      <c r="AY108" s="142">
        <v>176</v>
      </c>
      <c r="AZ108" s="142">
        <f t="shared" si="153"/>
        <v>744</v>
      </c>
    </row>
    <row r="109" spans="38:52">
      <c r="AL109" s="27">
        <f t="shared" si="144"/>
        <v>44562</v>
      </c>
      <c r="AM109" s="41" t="str">
        <f t="shared" si="156"/>
        <v>di</v>
      </c>
      <c r="AN109" s="41">
        <f t="shared" si="145"/>
        <v>113</v>
      </c>
      <c r="AO109" s="41">
        <f t="shared" si="155"/>
        <v>131</v>
      </c>
      <c r="AP109" s="41">
        <f t="shared" si="146"/>
        <v>109</v>
      </c>
      <c r="AQ109" s="41" t="str">
        <f t="shared" si="157"/>
        <v>de</v>
      </c>
      <c r="AS109" s="139">
        <v>43497</v>
      </c>
      <c r="AT109" s="142">
        <v>320</v>
      </c>
      <c r="AU109" s="142">
        <v>352</v>
      </c>
      <c r="AV109" s="142">
        <v>480</v>
      </c>
      <c r="AW109" s="142">
        <v>128</v>
      </c>
      <c r="AX109" s="142">
        <v>64</v>
      </c>
      <c r="AY109" s="142">
        <v>160</v>
      </c>
      <c r="AZ109" s="142">
        <f t="shared" si="153"/>
        <v>672</v>
      </c>
    </row>
    <row r="110" spans="38:52">
      <c r="AL110" s="27">
        <f t="shared" si="144"/>
        <v>44593</v>
      </c>
      <c r="AM110" s="41" t="str">
        <f t="shared" si="156"/>
        <v>dj</v>
      </c>
      <c r="AN110" s="41">
        <f t="shared" si="145"/>
        <v>114</v>
      </c>
      <c r="AO110" s="41">
        <f t="shared" si="155"/>
        <v>131</v>
      </c>
      <c r="AP110" s="41">
        <f t="shared" si="146"/>
        <v>110</v>
      </c>
      <c r="AQ110" s="41" t="str">
        <f t="shared" si="157"/>
        <v>df</v>
      </c>
      <c r="AS110" s="139">
        <v>43525</v>
      </c>
      <c r="AT110" s="142">
        <v>336</v>
      </c>
      <c r="AU110" s="142">
        <v>408</v>
      </c>
      <c r="AV110" s="142">
        <v>504</v>
      </c>
      <c r="AW110" s="142">
        <v>160</v>
      </c>
      <c r="AX110" s="142">
        <v>80</v>
      </c>
      <c r="AY110" s="142">
        <v>168</v>
      </c>
      <c r="AZ110" s="142">
        <f t="shared" si="153"/>
        <v>744</v>
      </c>
    </row>
    <row r="111" spans="38:52">
      <c r="AL111" s="27">
        <f t="shared" si="144"/>
        <v>44621</v>
      </c>
      <c r="AM111" s="41" t="str">
        <f t="shared" si="156"/>
        <v>dk</v>
      </c>
      <c r="AN111" s="41">
        <f t="shared" si="145"/>
        <v>115</v>
      </c>
      <c r="AO111" s="41">
        <f t="shared" si="155"/>
        <v>131</v>
      </c>
      <c r="AP111" s="41">
        <f t="shared" si="146"/>
        <v>111</v>
      </c>
      <c r="AQ111" s="41" t="str">
        <f t="shared" si="157"/>
        <v>dg</v>
      </c>
      <c r="AS111" s="139">
        <v>43556</v>
      </c>
      <c r="AT111" s="142">
        <v>352</v>
      </c>
      <c r="AU111" s="142">
        <v>368</v>
      </c>
      <c r="AV111" s="142">
        <v>528</v>
      </c>
      <c r="AW111" s="142">
        <v>128</v>
      </c>
      <c r="AX111" s="142">
        <v>64</v>
      </c>
      <c r="AY111" s="142">
        <v>176</v>
      </c>
      <c r="AZ111" s="142">
        <f t="shared" si="153"/>
        <v>720</v>
      </c>
    </row>
    <row r="112" spans="38:52">
      <c r="AL112" s="27">
        <f t="shared" si="144"/>
        <v>44652</v>
      </c>
      <c r="AM112" s="41" t="str">
        <f t="shared" si="156"/>
        <v>dl</v>
      </c>
      <c r="AN112" s="41">
        <f t="shared" si="145"/>
        <v>116</v>
      </c>
      <c r="AO112" s="41">
        <f t="shared" si="155"/>
        <v>131</v>
      </c>
      <c r="AP112" s="41">
        <f t="shared" si="146"/>
        <v>112</v>
      </c>
      <c r="AQ112" s="41" t="str">
        <f t="shared" si="157"/>
        <v>dh</v>
      </c>
      <c r="AS112" s="139">
        <v>43586</v>
      </c>
      <c r="AT112" s="142">
        <v>352</v>
      </c>
      <c r="AU112" s="142">
        <v>392</v>
      </c>
      <c r="AV112" s="142">
        <v>528</v>
      </c>
      <c r="AW112" s="142">
        <v>144</v>
      </c>
      <c r="AX112" s="142">
        <v>72</v>
      </c>
      <c r="AY112" s="142">
        <v>176</v>
      </c>
      <c r="AZ112" s="142">
        <f t="shared" si="153"/>
        <v>744</v>
      </c>
    </row>
    <row r="113" spans="38:52">
      <c r="AL113" s="27">
        <f t="shared" si="144"/>
        <v>44682</v>
      </c>
      <c r="AM113" s="41" t="str">
        <f t="shared" si="156"/>
        <v>dm</v>
      </c>
      <c r="AN113" s="41">
        <f t="shared" si="145"/>
        <v>117</v>
      </c>
      <c r="AO113" s="41">
        <f t="shared" si="155"/>
        <v>131</v>
      </c>
      <c r="AP113" s="41">
        <f t="shared" si="146"/>
        <v>113</v>
      </c>
      <c r="AQ113" s="41" t="str">
        <f t="shared" si="157"/>
        <v>di</v>
      </c>
      <c r="AS113" s="139">
        <v>43617</v>
      </c>
      <c r="AT113" s="142">
        <v>320</v>
      </c>
      <c r="AU113" s="142">
        <v>400</v>
      </c>
      <c r="AV113" s="142">
        <v>480</v>
      </c>
      <c r="AW113" s="142">
        <v>160</v>
      </c>
      <c r="AX113" s="142">
        <v>80</v>
      </c>
      <c r="AY113" s="142">
        <v>160</v>
      </c>
      <c r="AZ113" s="142">
        <f t="shared" si="153"/>
        <v>720</v>
      </c>
    </row>
    <row r="114" spans="38:52">
      <c r="AL114" s="27">
        <f t="shared" si="144"/>
        <v>44713</v>
      </c>
      <c r="AM114" s="41" t="str">
        <f t="shared" si="156"/>
        <v>dn</v>
      </c>
      <c r="AN114" s="41">
        <f t="shared" si="145"/>
        <v>118</v>
      </c>
      <c r="AO114" s="41">
        <f t="shared" si="155"/>
        <v>131</v>
      </c>
      <c r="AP114" s="41">
        <f t="shared" si="146"/>
        <v>114</v>
      </c>
      <c r="AQ114" s="41" t="str">
        <f t="shared" si="157"/>
        <v>dj</v>
      </c>
      <c r="AS114" s="139">
        <v>43647</v>
      </c>
      <c r="AT114" s="142">
        <v>352</v>
      </c>
      <c r="AU114" s="142">
        <v>392</v>
      </c>
      <c r="AV114" s="142">
        <v>528</v>
      </c>
      <c r="AW114" s="142">
        <v>144</v>
      </c>
      <c r="AX114" s="142">
        <v>72</v>
      </c>
      <c r="AY114" s="142">
        <v>176</v>
      </c>
      <c r="AZ114" s="142">
        <f t="shared" si="153"/>
        <v>744</v>
      </c>
    </row>
    <row r="115" spans="38:52">
      <c r="AL115" s="27">
        <f t="shared" si="144"/>
        <v>44743</v>
      </c>
      <c r="AM115" s="41" t="str">
        <f t="shared" si="156"/>
        <v>do</v>
      </c>
      <c r="AN115" s="41">
        <f t="shared" si="145"/>
        <v>119</v>
      </c>
      <c r="AO115" s="41">
        <f t="shared" si="155"/>
        <v>131</v>
      </c>
      <c r="AP115" s="41">
        <f t="shared" si="146"/>
        <v>115</v>
      </c>
      <c r="AQ115" s="41" t="str">
        <f t="shared" si="157"/>
        <v>dk</v>
      </c>
      <c r="AS115" s="139">
        <v>43678</v>
      </c>
      <c r="AT115" s="142">
        <v>352</v>
      </c>
      <c r="AU115" s="142">
        <v>392</v>
      </c>
      <c r="AV115" s="142">
        <v>528</v>
      </c>
      <c r="AW115" s="142">
        <v>144</v>
      </c>
      <c r="AX115" s="142">
        <v>72</v>
      </c>
      <c r="AY115" s="142">
        <v>176</v>
      </c>
      <c r="AZ115" s="142">
        <f t="shared" si="153"/>
        <v>744</v>
      </c>
    </row>
    <row r="116" spans="38:52">
      <c r="AL116" s="27">
        <f t="shared" si="144"/>
        <v>44774</v>
      </c>
      <c r="AM116" s="41" t="str">
        <f t="shared" si="156"/>
        <v>dp</v>
      </c>
      <c r="AN116" s="41">
        <f t="shared" si="145"/>
        <v>120</v>
      </c>
      <c r="AO116" s="41">
        <f t="shared" si="155"/>
        <v>131</v>
      </c>
      <c r="AP116" s="41">
        <f t="shared" si="146"/>
        <v>116</v>
      </c>
      <c r="AQ116" s="41" t="str">
        <f t="shared" si="157"/>
        <v>dl</v>
      </c>
      <c r="AS116" s="139">
        <v>43709</v>
      </c>
      <c r="AT116" s="142">
        <v>320</v>
      </c>
      <c r="AU116" s="142">
        <v>400</v>
      </c>
      <c r="AV116" s="142">
        <v>480</v>
      </c>
      <c r="AW116" s="142">
        <v>160</v>
      </c>
      <c r="AX116" s="142">
        <v>80</v>
      </c>
      <c r="AY116" s="142">
        <v>160</v>
      </c>
      <c r="AZ116" s="142">
        <f t="shared" si="153"/>
        <v>720</v>
      </c>
    </row>
    <row r="117" spans="38:52">
      <c r="AL117" s="27">
        <f t="shared" si="144"/>
        <v>44805</v>
      </c>
      <c r="AM117" s="41" t="str">
        <f t="shared" si="156"/>
        <v>dq</v>
      </c>
      <c r="AN117" s="41">
        <f t="shared" si="145"/>
        <v>121</v>
      </c>
      <c r="AO117" s="41">
        <f t="shared" si="155"/>
        <v>131</v>
      </c>
      <c r="AP117" s="41">
        <f t="shared" si="146"/>
        <v>117</v>
      </c>
      <c r="AQ117" s="41" t="str">
        <f t="shared" si="157"/>
        <v>dm</v>
      </c>
      <c r="AS117" s="139">
        <v>43739</v>
      </c>
      <c r="AT117" s="142">
        <v>368</v>
      </c>
      <c r="AU117" s="142">
        <v>376</v>
      </c>
      <c r="AV117" s="142">
        <v>552</v>
      </c>
      <c r="AW117" s="142">
        <v>128</v>
      </c>
      <c r="AX117" s="142">
        <v>64</v>
      </c>
      <c r="AY117" s="142">
        <v>184</v>
      </c>
      <c r="AZ117" s="142">
        <f t="shared" si="153"/>
        <v>744</v>
      </c>
    </row>
    <row r="118" spans="38:52">
      <c r="AL118" s="27">
        <f t="shared" si="144"/>
        <v>44835</v>
      </c>
      <c r="AM118" s="41" t="str">
        <f t="shared" si="156"/>
        <v>dr</v>
      </c>
      <c r="AN118" s="41">
        <f t="shared" si="145"/>
        <v>122</v>
      </c>
      <c r="AO118" s="41">
        <f t="shared" si="155"/>
        <v>131</v>
      </c>
      <c r="AP118" s="41">
        <f t="shared" si="146"/>
        <v>118</v>
      </c>
      <c r="AQ118" s="41" t="str">
        <f t="shared" si="157"/>
        <v>dn</v>
      </c>
      <c r="AS118" s="139">
        <v>43770</v>
      </c>
      <c r="AT118" s="142">
        <v>320</v>
      </c>
      <c r="AU118" s="142">
        <v>400</v>
      </c>
      <c r="AV118" s="142">
        <v>480</v>
      </c>
      <c r="AW118" s="142">
        <v>160</v>
      </c>
      <c r="AX118" s="142">
        <v>80</v>
      </c>
      <c r="AY118" s="142">
        <v>160</v>
      </c>
      <c r="AZ118" s="142">
        <f t="shared" si="153"/>
        <v>720</v>
      </c>
    </row>
    <row r="119" spans="38:52">
      <c r="AL119" s="27">
        <f t="shared" si="144"/>
        <v>44866</v>
      </c>
      <c r="AM119" s="41" t="str">
        <f t="shared" si="156"/>
        <v>ds</v>
      </c>
      <c r="AN119" s="41">
        <f t="shared" si="145"/>
        <v>123</v>
      </c>
      <c r="AO119" s="41">
        <f t="shared" ref="AO119:AO150" si="158">+MATCH(AL119,$AS$1:$AS$131)</f>
        <v>131</v>
      </c>
      <c r="AP119" s="41">
        <f t="shared" si="146"/>
        <v>119</v>
      </c>
      <c r="AQ119" s="41" t="str">
        <f t="shared" si="157"/>
        <v>do</v>
      </c>
      <c r="AS119" s="139">
        <v>43800</v>
      </c>
      <c r="AT119" s="142">
        <v>336</v>
      </c>
      <c r="AU119" s="142">
        <v>408</v>
      </c>
      <c r="AV119" s="142">
        <v>504</v>
      </c>
      <c r="AW119" s="142">
        <v>160</v>
      </c>
      <c r="AX119" s="142">
        <v>80</v>
      </c>
      <c r="AY119" s="142">
        <v>168</v>
      </c>
      <c r="AZ119" s="142">
        <f t="shared" si="153"/>
        <v>744</v>
      </c>
    </row>
    <row r="120" spans="38:52">
      <c r="AL120" s="27">
        <f t="shared" si="144"/>
        <v>44896</v>
      </c>
      <c r="AM120" s="41" t="str">
        <f t="shared" si="156"/>
        <v>dt</v>
      </c>
      <c r="AN120" s="41">
        <f t="shared" si="145"/>
        <v>124</v>
      </c>
      <c r="AO120" s="41">
        <f t="shared" si="158"/>
        <v>131</v>
      </c>
      <c r="AP120" s="41">
        <f t="shared" si="146"/>
        <v>120</v>
      </c>
      <c r="AQ120" s="41" t="str">
        <f t="shared" si="157"/>
        <v>dp</v>
      </c>
      <c r="AS120" s="140">
        <v>43831</v>
      </c>
      <c r="AT120" s="143">
        <v>352</v>
      </c>
      <c r="AU120" s="143">
        <v>392</v>
      </c>
      <c r="AV120" s="143">
        <v>528</v>
      </c>
      <c r="AW120" s="143">
        <v>144</v>
      </c>
      <c r="AX120" s="143">
        <v>72</v>
      </c>
      <c r="AY120" s="143">
        <v>176</v>
      </c>
      <c r="AZ120" s="143">
        <f t="shared" si="153"/>
        <v>744</v>
      </c>
    </row>
    <row r="121" spans="38:52">
      <c r="AL121" s="27">
        <f t="shared" si="144"/>
        <v>44927</v>
      </c>
      <c r="AM121" s="41" t="str">
        <f t="shared" si="156"/>
        <v>du</v>
      </c>
      <c r="AN121" s="41">
        <f t="shared" si="145"/>
        <v>125</v>
      </c>
      <c r="AO121" s="41">
        <f t="shared" si="158"/>
        <v>131</v>
      </c>
      <c r="AP121" s="41">
        <f t="shared" si="146"/>
        <v>121</v>
      </c>
      <c r="AQ121" s="41" t="str">
        <f t="shared" si="157"/>
        <v>dq</v>
      </c>
      <c r="AS121" s="140">
        <v>43862</v>
      </c>
      <c r="AT121" s="143">
        <v>320</v>
      </c>
      <c r="AU121" s="143">
        <v>376</v>
      </c>
      <c r="AV121" s="143">
        <v>480</v>
      </c>
      <c r="AW121" s="143">
        <v>144</v>
      </c>
      <c r="AX121" s="143">
        <v>72</v>
      </c>
      <c r="AY121" s="143">
        <v>160</v>
      </c>
      <c r="AZ121" s="143">
        <f t="shared" si="153"/>
        <v>696</v>
      </c>
    </row>
    <row r="122" spans="38:52">
      <c r="AL122" s="27">
        <f t="shared" si="144"/>
        <v>44958</v>
      </c>
      <c r="AM122" s="41" t="str">
        <f t="shared" si="156"/>
        <v>dv</v>
      </c>
      <c r="AN122" s="41">
        <f t="shared" si="145"/>
        <v>126</v>
      </c>
      <c r="AO122" s="41">
        <f t="shared" si="158"/>
        <v>131</v>
      </c>
      <c r="AP122" s="41">
        <f t="shared" si="146"/>
        <v>122</v>
      </c>
      <c r="AQ122" s="41" t="str">
        <f t="shared" si="157"/>
        <v>dr</v>
      </c>
      <c r="AS122" s="140">
        <v>43891</v>
      </c>
      <c r="AT122" s="143">
        <v>352</v>
      </c>
      <c r="AU122" s="143">
        <v>392</v>
      </c>
      <c r="AV122" s="143">
        <v>528</v>
      </c>
      <c r="AW122" s="143">
        <v>144</v>
      </c>
      <c r="AX122" s="143">
        <v>72</v>
      </c>
      <c r="AY122" s="143">
        <v>176</v>
      </c>
      <c r="AZ122" s="143">
        <f t="shared" si="153"/>
        <v>744</v>
      </c>
    </row>
    <row r="123" spans="38:52">
      <c r="AL123" s="27">
        <f t="shared" si="144"/>
        <v>44986</v>
      </c>
      <c r="AM123" s="41" t="str">
        <f t="shared" si="156"/>
        <v>dw</v>
      </c>
      <c r="AN123" s="41">
        <f t="shared" si="145"/>
        <v>127</v>
      </c>
      <c r="AO123" s="41">
        <f t="shared" si="158"/>
        <v>131</v>
      </c>
      <c r="AP123" s="41">
        <f t="shared" si="146"/>
        <v>123</v>
      </c>
      <c r="AQ123" s="41" t="str">
        <f t="shared" si="157"/>
        <v>ds</v>
      </c>
      <c r="AS123" s="140">
        <v>43922</v>
      </c>
      <c r="AT123" s="143">
        <v>352</v>
      </c>
      <c r="AU123" s="143">
        <v>368</v>
      </c>
      <c r="AV123" s="143">
        <v>528</v>
      </c>
      <c r="AW123" s="143">
        <v>128</v>
      </c>
      <c r="AX123" s="143">
        <v>64</v>
      </c>
      <c r="AY123" s="143">
        <v>176</v>
      </c>
      <c r="AZ123" s="143">
        <f t="shared" si="153"/>
        <v>720</v>
      </c>
    </row>
    <row r="124" spans="38:52">
      <c r="AL124" s="27">
        <f t="shared" si="144"/>
        <v>45017</v>
      </c>
      <c r="AM124" s="41" t="str">
        <f t="shared" si="156"/>
        <v>dx</v>
      </c>
      <c r="AN124" s="41">
        <f t="shared" si="145"/>
        <v>128</v>
      </c>
      <c r="AO124" s="41">
        <f t="shared" si="158"/>
        <v>131</v>
      </c>
      <c r="AP124" s="41">
        <f t="shared" si="146"/>
        <v>124</v>
      </c>
      <c r="AQ124" s="41" t="str">
        <f t="shared" si="157"/>
        <v>dt</v>
      </c>
      <c r="AS124" s="140">
        <v>43952</v>
      </c>
      <c r="AT124" s="143">
        <v>320</v>
      </c>
      <c r="AU124" s="143">
        <v>424</v>
      </c>
      <c r="AV124" s="143">
        <v>480</v>
      </c>
      <c r="AW124" s="143">
        <v>176</v>
      </c>
      <c r="AX124" s="143">
        <v>88</v>
      </c>
      <c r="AY124" s="143">
        <v>160</v>
      </c>
      <c r="AZ124" s="143">
        <f t="shared" si="153"/>
        <v>744</v>
      </c>
    </row>
    <row r="125" spans="38:52">
      <c r="AL125" s="27">
        <f t="shared" si="144"/>
        <v>45047</v>
      </c>
      <c r="AM125" s="41" t="str">
        <f t="shared" si="156"/>
        <v>dy</v>
      </c>
      <c r="AN125" s="41">
        <f t="shared" si="145"/>
        <v>129</v>
      </c>
      <c r="AO125" s="41">
        <f t="shared" si="158"/>
        <v>131</v>
      </c>
      <c r="AP125" s="41">
        <f t="shared" si="146"/>
        <v>125</v>
      </c>
      <c r="AQ125" s="41" t="str">
        <f t="shared" si="157"/>
        <v>du</v>
      </c>
      <c r="AS125" s="140">
        <v>43983</v>
      </c>
      <c r="AT125" s="143">
        <v>352</v>
      </c>
      <c r="AU125" s="143">
        <v>368</v>
      </c>
      <c r="AV125" s="143">
        <v>528</v>
      </c>
      <c r="AW125" s="143">
        <v>128</v>
      </c>
      <c r="AX125" s="143">
        <v>64</v>
      </c>
      <c r="AY125" s="143">
        <v>176</v>
      </c>
      <c r="AZ125" s="143">
        <f t="shared" si="153"/>
        <v>720</v>
      </c>
    </row>
    <row r="126" spans="38:52">
      <c r="AL126" s="27">
        <f t="shared" si="144"/>
        <v>45078</v>
      </c>
      <c r="AM126" s="41" t="str">
        <f t="shared" si="156"/>
        <v>dz</v>
      </c>
      <c r="AN126" s="41">
        <f t="shared" si="145"/>
        <v>130</v>
      </c>
      <c r="AO126" s="41">
        <f t="shared" si="158"/>
        <v>131</v>
      </c>
      <c r="AP126" s="41">
        <f t="shared" si="146"/>
        <v>126</v>
      </c>
      <c r="AQ126" s="41" t="str">
        <f t="shared" si="157"/>
        <v>dv</v>
      </c>
      <c r="AS126" s="140">
        <v>44013</v>
      </c>
      <c r="AT126" s="143">
        <v>368</v>
      </c>
      <c r="AU126" s="143">
        <v>376</v>
      </c>
      <c r="AV126" s="143">
        <v>552</v>
      </c>
      <c r="AW126" s="143">
        <v>128</v>
      </c>
      <c r="AX126" s="143">
        <v>64</v>
      </c>
      <c r="AY126" s="143">
        <v>184</v>
      </c>
      <c r="AZ126" s="143">
        <f t="shared" si="153"/>
        <v>744</v>
      </c>
    </row>
    <row r="127" spans="38:52">
      <c r="AL127" s="27">
        <f t="shared" si="144"/>
        <v>45108</v>
      </c>
      <c r="AM127" s="41" t="str">
        <f t="shared" si="156"/>
        <v>ea</v>
      </c>
      <c r="AN127" s="41">
        <f t="shared" si="145"/>
        <v>131</v>
      </c>
      <c r="AO127" s="41">
        <f t="shared" si="158"/>
        <v>131</v>
      </c>
      <c r="AP127" s="41">
        <f t="shared" si="146"/>
        <v>127</v>
      </c>
      <c r="AQ127" s="41" t="str">
        <f t="shared" si="157"/>
        <v>dw</v>
      </c>
      <c r="AS127" s="140">
        <v>44044</v>
      </c>
      <c r="AT127" s="143">
        <v>336</v>
      </c>
      <c r="AU127" s="143">
        <v>408</v>
      </c>
      <c r="AV127" s="143">
        <v>504</v>
      </c>
      <c r="AW127" s="143">
        <v>160</v>
      </c>
      <c r="AX127" s="143">
        <v>80</v>
      </c>
      <c r="AY127" s="143">
        <v>168</v>
      </c>
      <c r="AZ127" s="143">
        <f t="shared" si="153"/>
        <v>744</v>
      </c>
    </row>
    <row r="128" spans="38:52">
      <c r="AL128" s="27">
        <f t="shared" si="144"/>
        <v>45139</v>
      </c>
      <c r="AM128" s="41" t="str">
        <f t="shared" si="156"/>
        <v>eb</v>
      </c>
      <c r="AN128" s="41">
        <f t="shared" si="145"/>
        <v>132</v>
      </c>
      <c r="AO128" s="41">
        <f t="shared" si="158"/>
        <v>131</v>
      </c>
      <c r="AP128" s="41">
        <f t="shared" si="146"/>
        <v>128</v>
      </c>
      <c r="AQ128" s="41" t="str">
        <f>+"d"&amp;AQ24</f>
        <v>dx</v>
      </c>
      <c r="AS128" s="140">
        <v>44075</v>
      </c>
      <c r="AT128" s="143">
        <v>336</v>
      </c>
      <c r="AU128" s="143">
        <v>384</v>
      </c>
      <c r="AV128" s="143">
        <v>504</v>
      </c>
      <c r="AW128" s="143">
        <v>144</v>
      </c>
      <c r="AX128" s="143">
        <v>72</v>
      </c>
      <c r="AY128" s="143">
        <v>168</v>
      </c>
      <c r="AZ128" s="143">
        <f t="shared" si="153"/>
        <v>720</v>
      </c>
    </row>
    <row r="129" spans="38:52">
      <c r="AL129" s="27">
        <f t="shared" si="144"/>
        <v>45170</v>
      </c>
      <c r="AM129" s="41" t="str">
        <f t="shared" ref="AM129:AM160" si="159">+VLOOKUP(AN129,$AP$1:$AQ$197,2,FALSE)</f>
        <v>ec</v>
      </c>
      <c r="AN129" s="41">
        <f t="shared" si="145"/>
        <v>133</v>
      </c>
      <c r="AO129" s="41">
        <f t="shared" si="158"/>
        <v>131</v>
      </c>
      <c r="AP129" s="41">
        <f t="shared" si="146"/>
        <v>129</v>
      </c>
      <c r="AQ129" s="41" t="str">
        <f t="shared" si="157"/>
        <v>dy</v>
      </c>
      <c r="AS129" s="140">
        <v>44105</v>
      </c>
      <c r="AT129" s="143">
        <v>352</v>
      </c>
      <c r="AU129" s="143">
        <v>392</v>
      </c>
      <c r="AV129" s="143">
        <v>528</v>
      </c>
      <c r="AW129" s="143">
        <v>144</v>
      </c>
      <c r="AX129" s="143">
        <v>72</v>
      </c>
      <c r="AY129" s="143">
        <v>176</v>
      </c>
      <c r="AZ129" s="143">
        <f t="shared" si="153"/>
        <v>744</v>
      </c>
    </row>
    <row r="130" spans="38:52">
      <c r="AL130" s="27">
        <f t="shared" si="144"/>
        <v>45200</v>
      </c>
      <c r="AM130" s="41" t="str">
        <f t="shared" si="159"/>
        <v>ed</v>
      </c>
      <c r="AN130" s="41">
        <f t="shared" si="145"/>
        <v>134</v>
      </c>
      <c r="AO130" s="41">
        <f t="shared" si="158"/>
        <v>131</v>
      </c>
      <c r="AP130" s="41">
        <f t="shared" si="146"/>
        <v>130</v>
      </c>
      <c r="AQ130" s="41" t="str">
        <f t="shared" si="157"/>
        <v>dz</v>
      </c>
      <c r="AS130" s="140">
        <v>44136</v>
      </c>
      <c r="AT130" s="143">
        <v>320</v>
      </c>
      <c r="AU130" s="143">
        <v>400</v>
      </c>
      <c r="AV130" s="143">
        <v>480</v>
      </c>
      <c r="AW130" s="143">
        <v>160</v>
      </c>
      <c r="AX130" s="143">
        <v>80</v>
      </c>
      <c r="AY130" s="143">
        <v>160</v>
      </c>
      <c r="AZ130" s="143">
        <f t="shared" si="153"/>
        <v>720</v>
      </c>
    </row>
    <row r="131" spans="38:52">
      <c r="AL131" s="27">
        <f t="shared" ref="AL131:AL194" si="160">+EDATE(AL130,1)</f>
        <v>45231</v>
      </c>
      <c r="AM131" s="41" t="str">
        <f t="shared" si="159"/>
        <v>ee</v>
      </c>
      <c r="AN131" s="41">
        <f t="shared" ref="AN131:AN194" si="161">+AN130+1</f>
        <v>135</v>
      </c>
      <c r="AO131" s="41">
        <f t="shared" si="158"/>
        <v>131</v>
      </c>
      <c r="AP131" s="41">
        <f t="shared" ref="AP131:AP194" si="162">+AP130+1</f>
        <v>131</v>
      </c>
      <c r="AQ131" s="41" t="str">
        <f>+"e"&amp;AQ1</f>
        <v>ea</v>
      </c>
      <c r="AS131" s="140">
        <v>44166</v>
      </c>
      <c r="AT131" s="143">
        <v>352</v>
      </c>
      <c r="AU131" s="143">
        <v>392</v>
      </c>
      <c r="AV131" s="143">
        <v>528</v>
      </c>
      <c r="AW131" s="143">
        <v>144</v>
      </c>
      <c r="AX131" s="143">
        <v>72</v>
      </c>
      <c r="AY131" s="143">
        <v>176</v>
      </c>
      <c r="AZ131" s="143">
        <f t="shared" si="153"/>
        <v>744</v>
      </c>
    </row>
    <row r="132" spans="38:52">
      <c r="AL132" s="27">
        <f t="shared" si="160"/>
        <v>45261</v>
      </c>
      <c r="AM132" s="41" t="str">
        <f t="shared" si="159"/>
        <v>ef</v>
      </c>
      <c r="AN132" s="41">
        <f t="shared" si="161"/>
        <v>136</v>
      </c>
      <c r="AO132" s="41">
        <f t="shared" si="158"/>
        <v>131</v>
      </c>
      <c r="AP132" s="41">
        <f t="shared" si="162"/>
        <v>132</v>
      </c>
      <c r="AQ132" s="41" t="str">
        <f t="shared" ref="AQ132:AQ153" si="163">+"e"&amp;AQ2</f>
        <v>eb</v>
      </c>
      <c r="AT132" s="141" t="s">
        <v>140</v>
      </c>
      <c r="AU132" s="141" t="s">
        <v>141</v>
      </c>
      <c r="AV132" s="141" t="s">
        <v>142</v>
      </c>
      <c r="AW132" s="141" t="s">
        <v>143</v>
      </c>
      <c r="AX132" s="141" t="s">
        <v>144</v>
      </c>
      <c r="AY132" s="141" t="s">
        <v>145</v>
      </c>
      <c r="AZ132" s="141" t="s">
        <v>135</v>
      </c>
    </row>
    <row r="133" spans="38:52">
      <c r="AL133" s="27">
        <f t="shared" si="160"/>
        <v>45292</v>
      </c>
      <c r="AM133" s="41" t="str">
        <f t="shared" si="159"/>
        <v>eg</v>
      </c>
      <c r="AN133" s="41">
        <f t="shared" si="161"/>
        <v>137</v>
      </c>
      <c r="AO133" s="41">
        <f t="shared" si="158"/>
        <v>131</v>
      </c>
      <c r="AP133" s="41">
        <f t="shared" si="162"/>
        <v>133</v>
      </c>
      <c r="AQ133" s="41" t="str">
        <f t="shared" si="163"/>
        <v>ec</v>
      </c>
      <c r="AT133" s="45">
        <v>2</v>
      </c>
      <c r="AU133" s="45">
        <v>3</v>
      </c>
      <c r="AV133" s="45">
        <v>4</v>
      </c>
      <c r="AW133" s="45">
        <v>5</v>
      </c>
      <c r="AX133" s="45">
        <v>6</v>
      </c>
      <c r="AY133" s="45">
        <v>7</v>
      </c>
      <c r="AZ133" s="45">
        <v>8</v>
      </c>
    </row>
    <row r="134" spans="38:52">
      <c r="AL134" s="27">
        <f t="shared" si="160"/>
        <v>45323</v>
      </c>
      <c r="AM134" s="41" t="str">
        <f t="shared" si="159"/>
        <v>eh</v>
      </c>
      <c r="AN134" s="41">
        <f t="shared" si="161"/>
        <v>138</v>
      </c>
      <c r="AO134" s="41">
        <f t="shared" si="158"/>
        <v>131</v>
      </c>
      <c r="AP134" s="41">
        <f t="shared" si="162"/>
        <v>134</v>
      </c>
      <c r="AQ134" s="41" t="str">
        <f t="shared" si="163"/>
        <v>ed</v>
      </c>
      <c r="AT134" s="45" t="s">
        <v>188</v>
      </c>
      <c r="AU134" s="45" t="s">
        <v>189</v>
      </c>
      <c r="AV134" s="45" t="s">
        <v>190</v>
      </c>
      <c r="AW134" s="45" t="s">
        <v>146</v>
      </c>
      <c r="AX134" s="45" t="s">
        <v>147</v>
      </c>
      <c r="AY134" s="45" t="s">
        <v>148</v>
      </c>
      <c r="AZ134" s="45" t="s">
        <v>136</v>
      </c>
    </row>
    <row r="135" spans="38:52">
      <c r="AL135" s="27">
        <f t="shared" si="160"/>
        <v>45352</v>
      </c>
      <c r="AM135" s="41" t="str">
        <f t="shared" si="159"/>
        <v>ei</v>
      </c>
      <c r="AN135" s="41">
        <f t="shared" si="161"/>
        <v>139</v>
      </c>
      <c r="AO135" s="41">
        <f t="shared" si="158"/>
        <v>131</v>
      </c>
      <c r="AP135" s="41">
        <f t="shared" si="162"/>
        <v>135</v>
      </c>
      <c r="AQ135" s="41" t="str">
        <f t="shared" si="163"/>
        <v>ee</v>
      </c>
    </row>
    <row r="136" spans="38:52">
      <c r="AL136" s="27">
        <f t="shared" si="160"/>
        <v>45383</v>
      </c>
      <c r="AM136" s="41" t="str">
        <f t="shared" si="159"/>
        <v>ej</v>
      </c>
      <c r="AN136" s="41">
        <f t="shared" si="161"/>
        <v>140</v>
      </c>
      <c r="AO136" s="41">
        <f t="shared" si="158"/>
        <v>131</v>
      </c>
      <c r="AP136" s="41">
        <f t="shared" si="162"/>
        <v>136</v>
      </c>
      <c r="AQ136" s="41" t="str">
        <f t="shared" si="163"/>
        <v>ef</v>
      </c>
    </row>
    <row r="137" spans="38:52">
      <c r="AL137" s="27">
        <f t="shared" si="160"/>
        <v>45413</v>
      </c>
      <c r="AM137" s="41" t="str">
        <f t="shared" si="159"/>
        <v>ek</v>
      </c>
      <c r="AN137" s="41">
        <f t="shared" si="161"/>
        <v>141</v>
      </c>
      <c r="AO137" s="41">
        <f t="shared" si="158"/>
        <v>131</v>
      </c>
      <c r="AP137" s="41">
        <f t="shared" si="162"/>
        <v>137</v>
      </c>
      <c r="AQ137" s="41" t="str">
        <f t="shared" si="163"/>
        <v>eg</v>
      </c>
    </row>
    <row r="138" spans="38:52">
      <c r="AL138" s="27">
        <f t="shared" si="160"/>
        <v>45444</v>
      </c>
      <c r="AM138" s="41" t="str">
        <f t="shared" si="159"/>
        <v>el</v>
      </c>
      <c r="AN138" s="41">
        <f t="shared" si="161"/>
        <v>142</v>
      </c>
      <c r="AO138" s="41">
        <f t="shared" si="158"/>
        <v>131</v>
      </c>
      <c r="AP138" s="41">
        <f t="shared" si="162"/>
        <v>138</v>
      </c>
      <c r="AQ138" s="41" t="str">
        <f t="shared" si="163"/>
        <v>eh</v>
      </c>
    </row>
    <row r="139" spans="38:52">
      <c r="AL139" s="27">
        <f t="shared" si="160"/>
        <v>45474</v>
      </c>
      <c r="AM139" s="41" t="str">
        <f t="shared" si="159"/>
        <v>em</v>
      </c>
      <c r="AN139" s="41">
        <f t="shared" si="161"/>
        <v>143</v>
      </c>
      <c r="AO139" s="41">
        <f t="shared" si="158"/>
        <v>131</v>
      </c>
      <c r="AP139" s="41">
        <f t="shared" si="162"/>
        <v>139</v>
      </c>
      <c r="AQ139" s="41" t="str">
        <f t="shared" si="163"/>
        <v>ei</v>
      </c>
    </row>
    <row r="140" spans="38:52">
      <c r="AL140" s="27">
        <f t="shared" si="160"/>
        <v>45505</v>
      </c>
      <c r="AM140" s="41" t="str">
        <f t="shared" si="159"/>
        <v>en</v>
      </c>
      <c r="AN140" s="41">
        <f t="shared" si="161"/>
        <v>144</v>
      </c>
      <c r="AO140" s="41">
        <f t="shared" si="158"/>
        <v>131</v>
      </c>
      <c r="AP140" s="41">
        <f t="shared" si="162"/>
        <v>140</v>
      </c>
      <c r="AQ140" s="41" t="str">
        <f t="shared" si="163"/>
        <v>ej</v>
      </c>
    </row>
    <row r="141" spans="38:52">
      <c r="AL141" s="27">
        <f t="shared" si="160"/>
        <v>45536</v>
      </c>
      <c r="AM141" s="41" t="str">
        <f t="shared" si="159"/>
        <v>eo</v>
      </c>
      <c r="AN141" s="41">
        <f t="shared" si="161"/>
        <v>145</v>
      </c>
      <c r="AO141" s="41">
        <f t="shared" si="158"/>
        <v>131</v>
      </c>
      <c r="AP141" s="41">
        <f t="shared" si="162"/>
        <v>141</v>
      </c>
      <c r="AQ141" s="41" t="str">
        <f t="shared" si="163"/>
        <v>ek</v>
      </c>
    </row>
    <row r="142" spans="38:52">
      <c r="AL142" s="27">
        <f t="shared" si="160"/>
        <v>45566</v>
      </c>
      <c r="AM142" s="41" t="str">
        <f t="shared" si="159"/>
        <v>ep</v>
      </c>
      <c r="AN142" s="41">
        <f t="shared" si="161"/>
        <v>146</v>
      </c>
      <c r="AO142" s="41">
        <f t="shared" si="158"/>
        <v>131</v>
      </c>
      <c r="AP142" s="41">
        <f t="shared" si="162"/>
        <v>142</v>
      </c>
      <c r="AQ142" s="41" t="str">
        <f t="shared" si="163"/>
        <v>el</v>
      </c>
    </row>
    <row r="143" spans="38:52">
      <c r="AL143" s="27">
        <f t="shared" si="160"/>
        <v>45597</v>
      </c>
      <c r="AM143" s="41" t="str">
        <f t="shared" si="159"/>
        <v>eq</v>
      </c>
      <c r="AN143" s="41">
        <f t="shared" si="161"/>
        <v>147</v>
      </c>
      <c r="AO143" s="41">
        <f t="shared" si="158"/>
        <v>131</v>
      </c>
      <c r="AP143" s="41">
        <f t="shared" si="162"/>
        <v>143</v>
      </c>
      <c r="AQ143" s="41" t="str">
        <f t="shared" si="163"/>
        <v>em</v>
      </c>
    </row>
    <row r="144" spans="38:52">
      <c r="AL144" s="27">
        <f t="shared" si="160"/>
        <v>45627</v>
      </c>
      <c r="AM144" s="41" t="str">
        <f t="shared" si="159"/>
        <v>er</v>
      </c>
      <c r="AN144" s="41">
        <f t="shared" si="161"/>
        <v>148</v>
      </c>
      <c r="AO144" s="41">
        <f t="shared" si="158"/>
        <v>131</v>
      </c>
      <c r="AP144" s="41">
        <f t="shared" si="162"/>
        <v>144</v>
      </c>
      <c r="AQ144" s="41" t="str">
        <f t="shared" si="163"/>
        <v>en</v>
      </c>
    </row>
    <row r="145" spans="38:43">
      <c r="AL145" s="27">
        <f t="shared" si="160"/>
        <v>45658</v>
      </c>
      <c r="AM145" s="41" t="str">
        <f t="shared" si="159"/>
        <v>es</v>
      </c>
      <c r="AN145" s="41">
        <f t="shared" si="161"/>
        <v>149</v>
      </c>
      <c r="AO145" s="41">
        <f t="shared" si="158"/>
        <v>131</v>
      </c>
      <c r="AP145" s="41">
        <f t="shared" si="162"/>
        <v>145</v>
      </c>
      <c r="AQ145" s="41" t="str">
        <f t="shared" si="163"/>
        <v>eo</v>
      </c>
    </row>
    <row r="146" spans="38:43">
      <c r="AL146" s="27">
        <f t="shared" si="160"/>
        <v>45689</v>
      </c>
      <c r="AM146" s="41" t="str">
        <f t="shared" si="159"/>
        <v>et</v>
      </c>
      <c r="AN146" s="41">
        <f t="shared" si="161"/>
        <v>150</v>
      </c>
      <c r="AO146" s="41">
        <f t="shared" si="158"/>
        <v>131</v>
      </c>
      <c r="AP146" s="41">
        <f t="shared" si="162"/>
        <v>146</v>
      </c>
      <c r="AQ146" s="41" t="str">
        <f t="shared" si="163"/>
        <v>ep</v>
      </c>
    </row>
    <row r="147" spans="38:43">
      <c r="AL147" s="27">
        <f t="shared" si="160"/>
        <v>45717</v>
      </c>
      <c r="AM147" s="41" t="str">
        <f t="shared" si="159"/>
        <v>eu</v>
      </c>
      <c r="AN147" s="41">
        <f t="shared" si="161"/>
        <v>151</v>
      </c>
      <c r="AO147" s="41">
        <f t="shared" si="158"/>
        <v>131</v>
      </c>
      <c r="AP147" s="41">
        <f t="shared" si="162"/>
        <v>147</v>
      </c>
      <c r="AQ147" s="41" t="str">
        <f t="shared" si="163"/>
        <v>eq</v>
      </c>
    </row>
    <row r="148" spans="38:43">
      <c r="AL148" s="27">
        <f t="shared" si="160"/>
        <v>45748</v>
      </c>
      <c r="AM148" s="41" t="str">
        <f t="shared" si="159"/>
        <v>ev</v>
      </c>
      <c r="AN148" s="41">
        <f t="shared" si="161"/>
        <v>152</v>
      </c>
      <c r="AO148" s="41">
        <f t="shared" si="158"/>
        <v>131</v>
      </c>
      <c r="AP148" s="41">
        <f t="shared" si="162"/>
        <v>148</v>
      </c>
      <c r="AQ148" s="41" t="str">
        <f t="shared" si="163"/>
        <v>er</v>
      </c>
    </row>
    <row r="149" spans="38:43">
      <c r="AL149" s="27">
        <f t="shared" si="160"/>
        <v>45778</v>
      </c>
      <c r="AM149" s="41" t="str">
        <f t="shared" si="159"/>
        <v>ew</v>
      </c>
      <c r="AN149" s="41">
        <f t="shared" si="161"/>
        <v>153</v>
      </c>
      <c r="AO149" s="41">
        <f t="shared" si="158"/>
        <v>131</v>
      </c>
      <c r="AP149" s="41">
        <f t="shared" si="162"/>
        <v>149</v>
      </c>
      <c r="AQ149" s="41" t="str">
        <f t="shared" si="163"/>
        <v>es</v>
      </c>
    </row>
    <row r="150" spans="38:43">
      <c r="AL150" s="27">
        <f t="shared" si="160"/>
        <v>45809</v>
      </c>
      <c r="AM150" s="41" t="str">
        <f t="shared" si="159"/>
        <v>ex</v>
      </c>
      <c r="AN150" s="41">
        <f t="shared" si="161"/>
        <v>154</v>
      </c>
      <c r="AO150" s="41">
        <f t="shared" si="158"/>
        <v>131</v>
      </c>
      <c r="AP150" s="41">
        <f t="shared" si="162"/>
        <v>150</v>
      </c>
      <c r="AQ150" s="41" t="str">
        <f t="shared" si="163"/>
        <v>et</v>
      </c>
    </row>
    <row r="151" spans="38:43">
      <c r="AL151" s="27">
        <f t="shared" si="160"/>
        <v>45839</v>
      </c>
      <c r="AM151" s="41" t="str">
        <f t="shared" si="159"/>
        <v>ey</v>
      </c>
      <c r="AN151" s="41">
        <f t="shared" si="161"/>
        <v>155</v>
      </c>
      <c r="AO151" s="41">
        <f t="shared" ref="AO151:AO182" si="164">+MATCH(AL151,$AS$1:$AS$131)</f>
        <v>131</v>
      </c>
      <c r="AP151" s="41">
        <f t="shared" si="162"/>
        <v>151</v>
      </c>
      <c r="AQ151" s="41" t="str">
        <f t="shared" si="163"/>
        <v>eu</v>
      </c>
    </row>
    <row r="152" spans="38:43">
      <c r="AL152" s="27">
        <f t="shared" si="160"/>
        <v>45870</v>
      </c>
      <c r="AM152" s="41" t="str">
        <f t="shared" si="159"/>
        <v>ez</v>
      </c>
      <c r="AN152" s="41">
        <f t="shared" si="161"/>
        <v>156</v>
      </c>
      <c r="AO152" s="41">
        <f t="shared" si="164"/>
        <v>131</v>
      </c>
      <c r="AP152" s="41">
        <f t="shared" si="162"/>
        <v>152</v>
      </c>
      <c r="AQ152" s="41" t="str">
        <f t="shared" si="163"/>
        <v>ev</v>
      </c>
    </row>
    <row r="153" spans="38:43">
      <c r="AL153" s="27">
        <f t="shared" si="160"/>
        <v>45901</v>
      </c>
      <c r="AM153" s="41" t="str">
        <f t="shared" si="159"/>
        <v>fa</v>
      </c>
      <c r="AN153" s="41">
        <f t="shared" si="161"/>
        <v>157</v>
      </c>
      <c r="AO153" s="41">
        <f t="shared" si="164"/>
        <v>131</v>
      </c>
      <c r="AP153" s="41">
        <f t="shared" si="162"/>
        <v>153</v>
      </c>
      <c r="AQ153" s="41" t="str">
        <f t="shared" si="163"/>
        <v>ew</v>
      </c>
    </row>
    <row r="154" spans="38:43">
      <c r="AL154" s="27">
        <f t="shared" si="160"/>
        <v>45931</v>
      </c>
      <c r="AM154" s="41" t="str">
        <f t="shared" si="159"/>
        <v>fb</v>
      </c>
      <c r="AN154" s="41">
        <f t="shared" si="161"/>
        <v>158</v>
      </c>
      <c r="AO154" s="41">
        <f t="shared" si="164"/>
        <v>131</v>
      </c>
      <c r="AP154" s="41">
        <f t="shared" si="162"/>
        <v>154</v>
      </c>
      <c r="AQ154" s="41" t="str">
        <f>+"e"&amp;AQ24</f>
        <v>ex</v>
      </c>
    </row>
    <row r="155" spans="38:43">
      <c r="AL155" s="27">
        <f t="shared" si="160"/>
        <v>45962</v>
      </c>
      <c r="AM155" s="41" t="str">
        <f t="shared" si="159"/>
        <v>fc</v>
      </c>
      <c r="AN155" s="41">
        <f t="shared" si="161"/>
        <v>159</v>
      </c>
      <c r="AO155" s="41">
        <f t="shared" si="164"/>
        <v>131</v>
      </c>
      <c r="AP155" s="41">
        <f t="shared" si="162"/>
        <v>155</v>
      </c>
      <c r="AQ155" s="41" t="str">
        <f>+"e"&amp;AQ25</f>
        <v>ey</v>
      </c>
    </row>
    <row r="156" spans="38:43">
      <c r="AL156" s="27">
        <f t="shared" si="160"/>
        <v>45992</v>
      </c>
      <c r="AM156" s="41" t="str">
        <f t="shared" si="159"/>
        <v>fd</v>
      </c>
      <c r="AN156" s="41">
        <f t="shared" si="161"/>
        <v>160</v>
      </c>
      <c r="AO156" s="41">
        <f t="shared" si="164"/>
        <v>131</v>
      </c>
      <c r="AP156" s="41">
        <f t="shared" si="162"/>
        <v>156</v>
      </c>
      <c r="AQ156" s="41" t="str">
        <f t="shared" ref="AQ156" si="165">+"e"&amp;AQ26</f>
        <v>ez</v>
      </c>
    </row>
    <row r="157" spans="38:43">
      <c r="AL157" s="27">
        <f t="shared" si="160"/>
        <v>46023</v>
      </c>
      <c r="AM157" s="41" t="str">
        <f t="shared" si="159"/>
        <v>fe</v>
      </c>
      <c r="AN157" s="41">
        <f t="shared" si="161"/>
        <v>161</v>
      </c>
      <c r="AO157" s="41">
        <f t="shared" si="164"/>
        <v>131</v>
      </c>
      <c r="AP157" s="41">
        <f t="shared" si="162"/>
        <v>157</v>
      </c>
      <c r="AQ157" s="41" t="str">
        <f>+"f"&amp;AQ1</f>
        <v>fa</v>
      </c>
    </row>
    <row r="158" spans="38:43">
      <c r="AL158" s="27">
        <f t="shared" si="160"/>
        <v>46054</v>
      </c>
      <c r="AM158" s="41" t="str">
        <f t="shared" si="159"/>
        <v>ff</v>
      </c>
      <c r="AN158" s="41">
        <f t="shared" si="161"/>
        <v>162</v>
      </c>
      <c r="AO158" s="41">
        <f t="shared" si="164"/>
        <v>131</v>
      </c>
      <c r="AP158" s="41">
        <f t="shared" si="162"/>
        <v>158</v>
      </c>
      <c r="AQ158" s="41" t="str">
        <f t="shared" ref="AQ158:AQ182" si="166">+"f"&amp;AQ2</f>
        <v>fb</v>
      </c>
    </row>
    <row r="159" spans="38:43">
      <c r="AL159" s="27">
        <f t="shared" si="160"/>
        <v>46082</v>
      </c>
      <c r="AM159" s="41" t="str">
        <f t="shared" si="159"/>
        <v>fg</v>
      </c>
      <c r="AN159" s="41">
        <f t="shared" si="161"/>
        <v>163</v>
      </c>
      <c r="AO159" s="41">
        <f t="shared" si="164"/>
        <v>131</v>
      </c>
      <c r="AP159" s="41">
        <f t="shared" si="162"/>
        <v>159</v>
      </c>
      <c r="AQ159" s="41" t="str">
        <f t="shared" si="166"/>
        <v>fc</v>
      </c>
    </row>
    <row r="160" spans="38:43">
      <c r="AL160" s="27">
        <f t="shared" si="160"/>
        <v>46113</v>
      </c>
      <c r="AM160" s="41" t="str">
        <f t="shared" si="159"/>
        <v>fh</v>
      </c>
      <c r="AN160" s="41">
        <f t="shared" si="161"/>
        <v>164</v>
      </c>
      <c r="AO160" s="41">
        <f t="shared" si="164"/>
        <v>131</v>
      </c>
      <c r="AP160" s="41">
        <f t="shared" si="162"/>
        <v>160</v>
      </c>
      <c r="AQ160" s="41" t="str">
        <f t="shared" si="166"/>
        <v>fd</v>
      </c>
    </row>
    <row r="161" spans="38:43">
      <c r="AL161" s="27">
        <f t="shared" si="160"/>
        <v>46143</v>
      </c>
      <c r="AM161" s="41" t="str">
        <f t="shared" ref="AM161:AM192" si="167">+VLOOKUP(AN161,$AP$1:$AQ$197,2,FALSE)</f>
        <v>fi</v>
      </c>
      <c r="AN161" s="41">
        <f t="shared" si="161"/>
        <v>165</v>
      </c>
      <c r="AO161" s="41">
        <f t="shared" si="164"/>
        <v>131</v>
      </c>
      <c r="AP161" s="41">
        <f t="shared" si="162"/>
        <v>161</v>
      </c>
      <c r="AQ161" s="41" t="str">
        <f t="shared" si="166"/>
        <v>fe</v>
      </c>
    </row>
    <row r="162" spans="38:43">
      <c r="AL162" s="27">
        <f t="shared" si="160"/>
        <v>46174</v>
      </c>
      <c r="AM162" s="41" t="str">
        <f t="shared" si="167"/>
        <v>fj</v>
      </c>
      <c r="AN162" s="41">
        <f t="shared" si="161"/>
        <v>166</v>
      </c>
      <c r="AO162" s="41">
        <f t="shared" si="164"/>
        <v>131</v>
      </c>
      <c r="AP162" s="41">
        <f t="shared" si="162"/>
        <v>162</v>
      </c>
      <c r="AQ162" s="41" t="str">
        <f t="shared" si="166"/>
        <v>ff</v>
      </c>
    </row>
    <row r="163" spans="38:43">
      <c r="AL163" s="27">
        <f t="shared" si="160"/>
        <v>46204</v>
      </c>
      <c r="AM163" s="41" t="str">
        <f t="shared" si="167"/>
        <v>fk</v>
      </c>
      <c r="AN163" s="41">
        <f t="shared" si="161"/>
        <v>167</v>
      </c>
      <c r="AO163" s="41">
        <f t="shared" si="164"/>
        <v>131</v>
      </c>
      <c r="AP163" s="41">
        <f t="shared" si="162"/>
        <v>163</v>
      </c>
      <c r="AQ163" s="41" t="str">
        <f t="shared" si="166"/>
        <v>fg</v>
      </c>
    </row>
    <row r="164" spans="38:43">
      <c r="AL164" s="27">
        <f t="shared" si="160"/>
        <v>46235</v>
      </c>
      <c r="AM164" s="41" t="str">
        <f t="shared" si="167"/>
        <v>fl</v>
      </c>
      <c r="AN164" s="41">
        <f t="shared" si="161"/>
        <v>168</v>
      </c>
      <c r="AO164" s="41">
        <f t="shared" si="164"/>
        <v>131</v>
      </c>
      <c r="AP164" s="41">
        <f t="shared" si="162"/>
        <v>164</v>
      </c>
      <c r="AQ164" s="41" t="str">
        <f t="shared" si="166"/>
        <v>fh</v>
      </c>
    </row>
    <row r="165" spans="38:43">
      <c r="AL165" s="27">
        <f t="shared" si="160"/>
        <v>46266</v>
      </c>
      <c r="AM165" s="41" t="str">
        <f t="shared" si="167"/>
        <v>fm</v>
      </c>
      <c r="AN165" s="41">
        <f t="shared" si="161"/>
        <v>169</v>
      </c>
      <c r="AO165" s="41">
        <f t="shared" si="164"/>
        <v>131</v>
      </c>
      <c r="AP165" s="41">
        <f t="shared" si="162"/>
        <v>165</v>
      </c>
      <c r="AQ165" s="41" t="str">
        <f t="shared" si="166"/>
        <v>fi</v>
      </c>
    </row>
    <row r="166" spans="38:43">
      <c r="AL166" s="27">
        <f t="shared" si="160"/>
        <v>46296</v>
      </c>
      <c r="AM166" s="41" t="str">
        <f t="shared" si="167"/>
        <v>fn</v>
      </c>
      <c r="AN166" s="41">
        <f t="shared" si="161"/>
        <v>170</v>
      </c>
      <c r="AO166" s="41">
        <f t="shared" si="164"/>
        <v>131</v>
      </c>
      <c r="AP166" s="41">
        <f t="shared" si="162"/>
        <v>166</v>
      </c>
      <c r="AQ166" s="41" t="str">
        <f t="shared" si="166"/>
        <v>fj</v>
      </c>
    </row>
    <row r="167" spans="38:43">
      <c r="AL167" s="27">
        <f t="shared" si="160"/>
        <v>46327</v>
      </c>
      <c r="AM167" s="41" t="str">
        <f t="shared" si="167"/>
        <v>fo</v>
      </c>
      <c r="AN167" s="41">
        <f t="shared" si="161"/>
        <v>171</v>
      </c>
      <c r="AO167" s="41">
        <f t="shared" si="164"/>
        <v>131</v>
      </c>
      <c r="AP167" s="41">
        <f t="shared" si="162"/>
        <v>167</v>
      </c>
      <c r="AQ167" s="41" t="str">
        <f t="shared" si="166"/>
        <v>fk</v>
      </c>
    </row>
    <row r="168" spans="38:43">
      <c r="AL168" s="27">
        <f t="shared" si="160"/>
        <v>46357</v>
      </c>
      <c r="AM168" s="41" t="str">
        <f t="shared" si="167"/>
        <v>fp</v>
      </c>
      <c r="AN168" s="41">
        <f t="shared" si="161"/>
        <v>172</v>
      </c>
      <c r="AO168" s="41">
        <f t="shared" si="164"/>
        <v>131</v>
      </c>
      <c r="AP168" s="41">
        <f t="shared" si="162"/>
        <v>168</v>
      </c>
      <c r="AQ168" s="41" t="str">
        <f t="shared" si="166"/>
        <v>fl</v>
      </c>
    </row>
    <row r="169" spans="38:43">
      <c r="AL169" s="27">
        <f t="shared" si="160"/>
        <v>46388</v>
      </c>
      <c r="AM169" s="41" t="str">
        <f t="shared" si="167"/>
        <v>fq</v>
      </c>
      <c r="AN169" s="41">
        <f t="shared" si="161"/>
        <v>173</v>
      </c>
      <c r="AO169" s="41">
        <f t="shared" si="164"/>
        <v>131</v>
      </c>
      <c r="AP169" s="41">
        <f t="shared" si="162"/>
        <v>169</v>
      </c>
      <c r="AQ169" s="41" t="str">
        <f t="shared" si="166"/>
        <v>fm</v>
      </c>
    </row>
    <row r="170" spans="38:43">
      <c r="AL170" s="27">
        <f t="shared" si="160"/>
        <v>46419</v>
      </c>
      <c r="AM170" s="41" t="str">
        <f t="shared" si="167"/>
        <v>fr</v>
      </c>
      <c r="AN170" s="41">
        <f t="shared" si="161"/>
        <v>174</v>
      </c>
      <c r="AO170" s="41">
        <f t="shared" si="164"/>
        <v>131</v>
      </c>
      <c r="AP170" s="41">
        <f t="shared" si="162"/>
        <v>170</v>
      </c>
      <c r="AQ170" s="41" t="str">
        <f t="shared" si="166"/>
        <v>fn</v>
      </c>
    </row>
    <row r="171" spans="38:43">
      <c r="AL171" s="27">
        <f t="shared" si="160"/>
        <v>46447</v>
      </c>
      <c r="AM171" s="41" t="str">
        <f t="shared" si="167"/>
        <v>fs</v>
      </c>
      <c r="AN171" s="41">
        <f t="shared" si="161"/>
        <v>175</v>
      </c>
      <c r="AO171" s="41">
        <f t="shared" si="164"/>
        <v>131</v>
      </c>
      <c r="AP171" s="41">
        <f t="shared" si="162"/>
        <v>171</v>
      </c>
      <c r="AQ171" s="41" t="str">
        <f t="shared" si="166"/>
        <v>fo</v>
      </c>
    </row>
    <row r="172" spans="38:43">
      <c r="AL172" s="27">
        <f t="shared" si="160"/>
        <v>46478</v>
      </c>
      <c r="AM172" s="41" t="str">
        <f t="shared" si="167"/>
        <v>ft</v>
      </c>
      <c r="AN172" s="41">
        <f t="shared" si="161"/>
        <v>176</v>
      </c>
      <c r="AO172" s="41">
        <f t="shared" si="164"/>
        <v>131</v>
      </c>
      <c r="AP172" s="41">
        <f t="shared" si="162"/>
        <v>172</v>
      </c>
      <c r="AQ172" s="41" t="str">
        <f t="shared" si="166"/>
        <v>fp</v>
      </c>
    </row>
    <row r="173" spans="38:43">
      <c r="AL173" s="27">
        <f t="shared" si="160"/>
        <v>46508</v>
      </c>
      <c r="AM173" s="41" t="str">
        <f t="shared" si="167"/>
        <v>fu</v>
      </c>
      <c r="AN173" s="41">
        <f t="shared" si="161"/>
        <v>177</v>
      </c>
      <c r="AO173" s="41">
        <f t="shared" si="164"/>
        <v>131</v>
      </c>
      <c r="AP173" s="41">
        <f t="shared" si="162"/>
        <v>173</v>
      </c>
      <c r="AQ173" s="41" t="str">
        <f t="shared" si="166"/>
        <v>fq</v>
      </c>
    </row>
    <row r="174" spans="38:43">
      <c r="AL174" s="27">
        <f t="shared" si="160"/>
        <v>46539</v>
      </c>
      <c r="AM174" s="41" t="str">
        <f t="shared" si="167"/>
        <v>fv</v>
      </c>
      <c r="AN174" s="41">
        <f t="shared" si="161"/>
        <v>178</v>
      </c>
      <c r="AO174" s="41">
        <f t="shared" si="164"/>
        <v>131</v>
      </c>
      <c r="AP174" s="41">
        <f t="shared" si="162"/>
        <v>174</v>
      </c>
      <c r="AQ174" s="41" t="str">
        <f t="shared" si="166"/>
        <v>fr</v>
      </c>
    </row>
    <row r="175" spans="38:43">
      <c r="AL175" s="27">
        <f t="shared" si="160"/>
        <v>46569</v>
      </c>
      <c r="AM175" s="41" t="str">
        <f t="shared" si="167"/>
        <v>fw</v>
      </c>
      <c r="AN175" s="41">
        <f t="shared" si="161"/>
        <v>179</v>
      </c>
      <c r="AO175" s="41">
        <f t="shared" si="164"/>
        <v>131</v>
      </c>
      <c r="AP175" s="41">
        <f t="shared" si="162"/>
        <v>175</v>
      </c>
      <c r="AQ175" s="41" t="str">
        <f t="shared" si="166"/>
        <v>fs</v>
      </c>
    </row>
    <row r="176" spans="38:43">
      <c r="AL176" s="27">
        <f t="shared" si="160"/>
        <v>46600</v>
      </c>
      <c r="AM176" s="41" t="str">
        <f t="shared" si="167"/>
        <v>fx</v>
      </c>
      <c r="AN176" s="41">
        <f t="shared" si="161"/>
        <v>180</v>
      </c>
      <c r="AO176" s="41">
        <f t="shared" si="164"/>
        <v>131</v>
      </c>
      <c r="AP176" s="41">
        <f t="shared" si="162"/>
        <v>176</v>
      </c>
      <c r="AQ176" s="41" t="str">
        <f t="shared" si="166"/>
        <v>ft</v>
      </c>
    </row>
    <row r="177" spans="38:43">
      <c r="AL177" s="27">
        <f t="shared" si="160"/>
        <v>46631</v>
      </c>
      <c r="AM177" s="41" t="str">
        <f t="shared" si="167"/>
        <v>fy</v>
      </c>
      <c r="AN177" s="41">
        <f t="shared" si="161"/>
        <v>181</v>
      </c>
      <c r="AO177" s="41">
        <f t="shared" si="164"/>
        <v>131</v>
      </c>
      <c r="AP177" s="41">
        <f t="shared" si="162"/>
        <v>177</v>
      </c>
      <c r="AQ177" s="41" t="str">
        <f t="shared" si="166"/>
        <v>fu</v>
      </c>
    </row>
    <row r="178" spans="38:43">
      <c r="AL178" s="27">
        <f t="shared" si="160"/>
        <v>46661</v>
      </c>
      <c r="AM178" s="41" t="str">
        <f t="shared" si="167"/>
        <v>fz</v>
      </c>
      <c r="AN178" s="41">
        <f t="shared" si="161"/>
        <v>182</v>
      </c>
      <c r="AO178" s="41">
        <f t="shared" si="164"/>
        <v>131</v>
      </c>
      <c r="AP178" s="41">
        <f t="shared" si="162"/>
        <v>178</v>
      </c>
      <c r="AQ178" s="41" t="str">
        <f>+"f"&amp;AQ22</f>
        <v>fv</v>
      </c>
    </row>
    <row r="179" spans="38:43">
      <c r="AL179" s="27">
        <f t="shared" si="160"/>
        <v>46692</v>
      </c>
      <c r="AM179" s="41" t="str">
        <f t="shared" si="167"/>
        <v>ga</v>
      </c>
      <c r="AN179" s="41">
        <f t="shared" si="161"/>
        <v>183</v>
      </c>
      <c r="AO179" s="41">
        <f t="shared" si="164"/>
        <v>131</v>
      </c>
      <c r="AP179" s="41">
        <f t="shared" si="162"/>
        <v>179</v>
      </c>
      <c r="AQ179" s="41" t="str">
        <f t="shared" si="166"/>
        <v>fw</v>
      </c>
    </row>
    <row r="180" spans="38:43">
      <c r="AL180" s="27">
        <f t="shared" si="160"/>
        <v>46722</v>
      </c>
      <c r="AM180" s="41" t="str">
        <f t="shared" si="167"/>
        <v>gb</v>
      </c>
      <c r="AN180" s="41">
        <f t="shared" si="161"/>
        <v>184</v>
      </c>
      <c r="AO180" s="41">
        <f t="shared" si="164"/>
        <v>131</v>
      </c>
      <c r="AP180" s="41">
        <f t="shared" si="162"/>
        <v>180</v>
      </c>
      <c r="AQ180" s="41" t="str">
        <f t="shared" si="166"/>
        <v>fx</v>
      </c>
    </row>
    <row r="181" spans="38:43">
      <c r="AL181" s="27">
        <f t="shared" si="160"/>
        <v>46753</v>
      </c>
      <c r="AM181" s="41" t="str">
        <f t="shared" si="167"/>
        <v>gc</v>
      </c>
      <c r="AN181" s="41">
        <f t="shared" si="161"/>
        <v>185</v>
      </c>
      <c r="AO181" s="41">
        <f t="shared" si="164"/>
        <v>131</v>
      </c>
      <c r="AP181" s="41">
        <f t="shared" si="162"/>
        <v>181</v>
      </c>
      <c r="AQ181" s="41" t="str">
        <f t="shared" si="166"/>
        <v>fy</v>
      </c>
    </row>
    <row r="182" spans="38:43">
      <c r="AL182" s="27">
        <f t="shared" si="160"/>
        <v>46784</v>
      </c>
      <c r="AM182" s="41" t="str">
        <f t="shared" si="167"/>
        <v>gd</v>
      </c>
      <c r="AN182" s="41">
        <f t="shared" si="161"/>
        <v>186</v>
      </c>
      <c r="AO182" s="41">
        <f t="shared" si="164"/>
        <v>131</v>
      </c>
      <c r="AP182" s="41">
        <f t="shared" si="162"/>
        <v>182</v>
      </c>
      <c r="AQ182" s="41" t="str">
        <f t="shared" si="166"/>
        <v>fz</v>
      </c>
    </row>
    <row r="183" spans="38:43">
      <c r="AL183" s="27">
        <f t="shared" si="160"/>
        <v>46813</v>
      </c>
      <c r="AM183" s="41" t="str">
        <f t="shared" si="167"/>
        <v>ge</v>
      </c>
      <c r="AN183" s="41">
        <f t="shared" si="161"/>
        <v>187</v>
      </c>
      <c r="AO183" s="41">
        <f t="shared" ref="AO183:AO197" si="168">+MATCH(AL183,$AS$1:$AS$131)</f>
        <v>131</v>
      </c>
      <c r="AP183" s="41">
        <f t="shared" si="162"/>
        <v>183</v>
      </c>
      <c r="AQ183" s="41" t="str">
        <f>+"g"&amp;AQ1</f>
        <v>ga</v>
      </c>
    </row>
    <row r="184" spans="38:43">
      <c r="AL184" s="27">
        <f t="shared" si="160"/>
        <v>46844</v>
      </c>
      <c r="AM184" s="41" t="str">
        <f t="shared" si="167"/>
        <v>gf</v>
      </c>
      <c r="AN184" s="41">
        <f t="shared" si="161"/>
        <v>188</v>
      </c>
      <c r="AO184" s="41">
        <f t="shared" si="168"/>
        <v>131</v>
      </c>
      <c r="AP184" s="41">
        <f t="shared" si="162"/>
        <v>184</v>
      </c>
      <c r="AQ184" s="41" t="str">
        <f t="shared" ref="AQ184:AQ197" si="169">+"g"&amp;AQ2</f>
        <v>gb</v>
      </c>
    </row>
    <row r="185" spans="38:43">
      <c r="AL185" s="27">
        <f t="shared" si="160"/>
        <v>46874</v>
      </c>
      <c r="AM185" s="41" t="str">
        <f t="shared" si="167"/>
        <v>gg</v>
      </c>
      <c r="AN185" s="41">
        <f t="shared" si="161"/>
        <v>189</v>
      </c>
      <c r="AO185" s="41">
        <f t="shared" si="168"/>
        <v>131</v>
      </c>
      <c r="AP185" s="41">
        <f t="shared" si="162"/>
        <v>185</v>
      </c>
      <c r="AQ185" s="41" t="str">
        <f t="shared" si="169"/>
        <v>gc</v>
      </c>
    </row>
    <row r="186" spans="38:43">
      <c r="AL186" s="27">
        <f t="shared" si="160"/>
        <v>46905</v>
      </c>
      <c r="AM186" s="41" t="str">
        <f t="shared" si="167"/>
        <v>gh</v>
      </c>
      <c r="AN186" s="41">
        <f t="shared" si="161"/>
        <v>190</v>
      </c>
      <c r="AO186" s="41">
        <f t="shared" si="168"/>
        <v>131</v>
      </c>
      <c r="AP186" s="41">
        <f t="shared" si="162"/>
        <v>186</v>
      </c>
      <c r="AQ186" s="41" t="str">
        <f t="shared" si="169"/>
        <v>gd</v>
      </c>
    </row>
    <row r="187" spans="38:43">
      <c r="AL187" s="27">
        <f t="shared" si="160"/>
        <v>46935</v>
      </c>
      <c r="AM187" s="41" t="str">
        <f t="shared" si="167"/>
        <v>gi</v>
      </c>
      <c r="AN187" s="41">
        <f t="shared" si="161"/>
        <v>191</v>
      </c>
      <c r="AO187" s="41">
        <f t="shared" si="168"/>
        <v>131</v>
      </c>
      <c r="AP187" s="41">
        <f t="shared" si="162"/>
        <v>187</v>
      </c>
      <c r="AQ187" s="41" t="str">
        <f t="shared" si="169"/>
        <v>ge</v>
      </c>
    </row>
    <row r="188" spans="38:43">
      <c r="AL188" s="27">
        <f t="shared" si="160"/>
        <v>46966</v>
      </c>
      <c r="AM188" s="41" t="str">
        <f t="shared" si="167"/>
        <v>gj</v>
      </c>
      <c r="AN188" s="41">
        <f t="shared" si="161"/>
        <v>192</v>
      </c>
      <c r="AO188" s="41">
        <f t="shared" si="168"/>
        <v>131</v>
      </c>
      <c r="AP188" s="41">
        <f t="shared" si="162"/>
        <v>188</v>
      </c>
      <c r="AQ188" s="41" t="str">
        <f t="shared" si="169"/>
        <v>gf</v>
      </c>
    </row>
    <row r="189" spans="38:43">
      <c r="AL189" s="27">
        <f t="shared" si="160"/>
        <v>46997</v>
      </c>
      <c r="AM189" s="41" t="str">
        <f t="shared" si="167"/>
        <v>gk</v>
      </c>
      <c r="AN189" s="41">
        <f t="shared" si="161"/>
        <v>193</v>
      </c>
      <c r="AO189" s="41">
        <f t="shared" si="168"/>
        <v>131</v>
      </c>
      <c r="AP189" s="41">
        <f t="shared" si="162"/>
        <v>189</v>
      </c>
      <c r="AQ189" s="41" t="str">
        <f t="shared" si="169"/>
        <v>gg</v>
      </c>
    </row>
    <row r="190" spans="38:43">
      <c r="AL190" s="27">
        <f t="shared" si="160"/>
        <v>47027</v>
      </c>
      <c r="AM190" s="41" t="str">
        <f t="shared" si="167"/>
        <v>gl</v>
      </c>
      <c r="AN190" s="41">
        <f t="shared" si="161"/>
        <v>194</v>
      </c>
      <c r="AO190" s="41">
        <f t="shared" si="168"/>
        <v>131</v>
      </c>
      <c r="AP190" s="41">
        <f t="shared" si="162"/>
        <v>190</v>
      </c>
      <c r="AQ190" s="41" t="str">
        <f t="shared" si="169"/>
        <v>gh</v>
      </c>
    </row>
    <row r="191" spans="38:43">
      <c r="AL191" s="27">
        <f t="shared" si="160"/>
        <v>47058</v>
      </c>
      <c r="AM191" s="41" t="str">
        <f t="shared" si="167"/>
        <v>gm</v>
      </c>
      <c r="AN191" s="41">
        <f t="shared" si="161"/>
        <v>195</v>
      </c>
      <c r="AO191" s="41">
        <f t="shared" si="168"/>
        <v>131</v>
      </c>
      <c r="AP191" s="41">
        <f t="shared" si="162"/>
        <v>191</v>
      </c>
      <c r="AQ191" s="41" t="str">
        <f t="shared" si="169"/>
        <v>gi</v>
      </c>
    </row>
    <row r="192" spans="38:43">
      <c r="AL192" s="27">
        <f t="shared" si="160"/>
        <v>47088</v>
      </c>
      <c r="AM192" s="41" t="str">
        <f t="shared" si="167"/>
        <v>gn</v>
      </c>
      <c r="AN192" s="41">
        <f t="shared" si="161"/>
        <v>196</v>
      </c>
      <c r="AO192" s="41">
        <f t="shared" si="168"/>
        <v>131</v>
      </c>
      <c r="AP192" s="41">
        <f t="shared" si="162"/>
        <v>192</v>
      </c>
      <c r="AQ192" s="41" t="str">
        <f t="shared" si="169"/>
        <v>gj</v>
      </c>
    </row>
    <row r="193" spans="38:43">
      <c r="AL193" s="27">
        <f t="shared" si="160"/>
        <v>47119</v>
      </c>
      <c r="AM193" s="41" t="str">
        <f t="shared" ref="AM193:AM197" si="170">+VLOOKUP(AN193,$AP$1:$AQ$197,2,FALSE)</f>
        <v>go</v>
      </c>
      <c r="AN193" s="41">
        <f t="shared" si="161"/>
        <v>197</v>
      </c>
      <c r="AO193" s="41">
        <f t="shared" si="168"/>
        <v>131</v>
      </c>
      <c r="AP193" s="41">
        <f t="shared" si="162"/>
        <v>193</v>
      </c>
      <c r="AQ193" s="41" t="str">
        <f t="shared" si="169"/>
        <v>gk</v>
      </c>
    </row>
    <row r="194" spans="38:43">
      <c r="AL194" s="27">
        <f t="shared" si="160"/>
        <v>47150</v>
      </c>
      <c r="AM194" s="41" t="e">
        <f t="shared" si="170"/>
        <v>#N/A</v>
      </c>
      <c r="AN194" s="41">
        <f t="shared" si="161"/>
        <v>198</v>
      </c>
      <c r="AO194" s="41">
        <f t="shared" si="168"/>
        <v>131</v>
      </c>
      <c r="AP194" s="41">
        <f t="shared" si="162"/>
        <v>194</v>
      </c>
      <c r="AQ194" s="41" t="str">
        <f t="shared" si="169"/>
        <v>gl</v>
      </c>
    </row>
    <row r="195" spans="38:43">
      <c r="AL195" s="27">
        <f t="shared" ref="AL195:AL197" si="171">+EDATE(AL194,1)</f>
        <v>47178</v>
      </c>
      <c r="AM195" s="41" t="e">
        <f t="shared" si="170"/>
        <v>#N/A</v>
      </c>
      <c r="AN195" s="41">
        <f t="shared" ref="AN195:AN197" si="172">+AN194+1</f>
        <v>199</v>
      </c>
      <c r="AO195" s="41">
        <f t="shared" si="168"/>
        <v>131</v>
      </c>
      <c r="AP195" s="41">
        <f t="shared" ref="AP195:AP197" si="173">+AP194+1</f>
        <v>195</v>
      </c>
      <c r="AQ195" s="41" t="str">
        <f t="shared" si="169"/>
        <v>gm</v>
      </c>
    </row>
    <row r="196" spans="38:43">
      <c r="AL196" s="27">
        <f t="shared" si="171"/>
        <v>47209</v>
      </c>
      <c r="AM196" s="41" t="e">
        <f t="shared" si="170"/>
        <v>#N/A</v>
      </c>
      <c r="AN196" s="41">
        <f t="shared" si="172"/>
        <v>200</v>
      </c>
      <c r="AO196" s="41">
        <f t="shared" si="168"/>
        <v>131</v>
      </c>
      <c r="AP196" s="41">
        <f t="shared" si="173"/>
        <v>196</v>
      </c>
      <c r="AQ196" s="41" t="str">
        <f t="shared" si="169"/>
        <v>gn</v>
      </c>
    </row>
    <row r="197" spans="38:43">
      <c r="AL197" s="27">
        <f t="shared" si="171"/>
        <v>47239</v>
      </c>
      <c r="AM197" s="41" t="e">
        <f t="shared" si="170"/>
        <v>#N/A</v>
      </c>
      <c r="AN197" s="41">
        <f t="shared" si="172"/>
        <v>201</v>
      </c>
      <c r="AO197" s="41">
        <f t="shared" si="168"/>
        <v>131</v>
      </c>
      <c r="AP197" s="41">
        <f t="shared" si="173"/>
        <v>197</v>
      </c>
      <c r="AQ197" s="41" t="str">
        <f t="shared" si="169"/>
        <v>go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B58"/>
  <sheetViews>
    <sheetView showGridLines="0" topLeftCell="FJ10" zoomScale="80" zoomScaleNormal="80" workbookViewId="0">
      <selection activeCell="GB51" sqref="GB51"/>
    </sheetView>
  </sheetViews>
  <sheetFormatPr defaultRowHeight="15"/>
  <cols>
    <col min="1" max="1" width="9.140625" style="41"/>
    <col min="2" max="2" width="9.140625" style="60"/>
    <col min="3" max="3" width="23.140625" bestFit="1" customWidth="1"/>
    <col min="4" max="4" width="41.5703125" bestFit="1" customWidth="1"/>
    <col min="5" max="5" width="9.42578125" bestFit="1" customWidth="1"/>
    <col min="6" max="6" width="9.5703125" bestFit="1" customWidth="1"/>
    <col min="7" max="7" width="9.85546875" bestFit="1" customWidth="1"/>
    <col min="8" max="8" width="9.42578125" bestFit="1" customWidth="1"/>
    <col min="9" max="9" width="10" bestFit="1" customWidth="1"/>
    <col min="10" max="11" width="9.42578125" bestFit="1" customWidth="1"/>
    <col min="12" max="13" width="9.5703125" bestFit="1" customWidth="1"/>
    <col min="14" max="16" width="10.5703125" bestFit="1" customWidth="1"/>
    <col min="17" max="17" width="9.42578125" bestFit="1" customWidth="1"/>
    <col min="18" max="18" width="9.5703125" bestFit="1" customWidth="1"/>
    <col min="19" max="19" width="9.85546875" bestFit="1" customWidth="1"/>
    <col min="20" max="20" width="9.42578125" bestFit="1" customWidth="1"/>
    <col min="21" max="21" width="10" bestFit="1" customWidth="1"/>
    <col min="22" max="23" width="9.42578125" bestFit="1" customWidth="1"/>
    <col min="24" max="25" width="9.5703125" bestFit="1" customWidth="1"/>
    <col min="26" max="28" width="10.5703125" bestFit="1" customWidth="1"/>
    <col min="29" max="29" width="9.42578125" bestFit="1" customWidth="1"/>
    <col min="30" max="30" width="9.5703125" bestFit="1" customWidth="1"/>
    <col min="31" max="31" width="9.85546875" bestFit="1" customWidth="1"/>
    <col min="32" max="32" width="9.42578125" bestFit="1" customWidth="1"/>
    <col min="33" max="33" width="10" bestFit="1" customWidth="1"/>
    <col min="34" max="35" width="9.42578125" bestFit="1" customWidth="1"/>
    <col min="36" max="37" width="9.5703125" bestFit="1" customWidth="1"/>
    <col min="38" max="40" width="10.5703125" bestFit="1" customWidth="1"/>
    <col min="41" max="41" width="9.42578125" style="10" bestFit="1" customWidth="1"/>
    <col min="42" max="42" width="9.5703125" style="10" bestFit="1" customWidth="1"/>
    <col min="43" max="43" width="9.85546875" style="10" bestFit="1" customWidth="1"/>
    <col min="44" max="44" width="9.42578125" style="10" bestFit="1" customWidth="1"/>
    <col min="45" max="45" width="10" style="10" bestFit="1" customWidth="1"/>
    <col min="46" max="47" width="9.42578125" style="10" bestFit="1" customWidth="1"/>
    <col min="48" max="49" width="9.5703125" style="10" bestFit="1" customWidth="1"/>
    <col min="50" max="52" width="10.5703125" style="10" bestFit="1" customWidth="1"/>
    <col min="53" max="54" width="10.5703125" style="10" customWidth="1"/>
    <col min="55" max="63" width="9.42578125" customWidth="1"/>
    <col min="64" max="66" width="10.5703125" customWidth="1"/>
    <col min="67" max="75" width="9.42578125" customWidth="1"/>
    <col min="76" max="78" width="10.5703125" customWidth="1"/>
    <col min="79" max="80" width="9.42578125" customWidth="1"/>
    <col min="81" max="81" width="10" bestFit="1" customWidth="1"/>
    <col min="82" max="90" width="9.5703125" bestFit="1" customWidth="1"/>
    <col min="91" max="91" width="9.85546875" bestFit="1" customWidth="1"/>
    <col min="92" max="92" width="9.5703125" bestFit="1" customWidth="1"/>
    <col min="93" max="93" width="10" bestFit="1" customWidth="1"/>
    <col min="94" max="102" width="9.5703125" bestFit="1" customWidth="1"/>
    <col min="103" max="103" width="9.85546875" bestFit="1" customWidth="1"/>
    <col min="104" max="104" width="9.5703125" bestFit="1" customWidth="1"/>
    <col min="105" max="105" width="10" bestFit="1" customWidth="1"/>
    <col min="106" max="110" width="9.5703125" bestFit="1" customWidth="1"/>
    <col min="111" max="184" width="11.28515625" bestFit="1" customWidth="1"/>
  </cols>
  <sheetData>
    <row r="1" spans="1:184">
      <c r="E1" s="509">
        <f>+MONTH(E2)*100+YEAR(E2)-2000</f>
        <v>113</v>
      </c>
      <c r="F1" s="509">
        <f t="shared" ref="F1:AZ1" si="0">+MONTH(F2)*100+YEAR(F2)-2000</f>
        <v>213</v>
      </c>
      <c r="G1" s="509">
        <f t="shared" si="0"/>
        <v>313</v>
      </c>
      <c r="H1" s="509">
        <f t="shared" si="0"/>
        <v>413</v>
      </c>
      <c r="I1" s="509">
        <f t="shared" si="0"/>
        <v>513</v>
      </c>
      <c r="J1" s="509">
        <f t="shared" si="0"/>
        <v>613</v>
      </c>
      <c r="K1" s="509">
        <f t="shared" si="0"/>
        <v>713</v>
      </c>
      <c r="L1" s="509">
        <f t="shared" si="0"/>
        <v>813</v>
      </c>
      <c r="M1" s="509">
        <f t="shared" si="0"/>
        <v>913</v>
      </c>
      <c r="N1" s="509">
        <f t="shared" si="0"/>
        <v>1013</v>
      </c>
      <c r="O1" s="509">
        <f t="shared" si="0"/>
        <v>1113</v>
      </c>
      <c r="P1" s="509">
        <f t="shared" si="0"/>
        <v>1213</v>
      </c>
      <c r="Q1" s="509">
        <f t="shared" si="0"/>
        <v>114</v>
      </c>
      <c r="R1" s="509">
        <f t="shared" si="0"/>
        <v>214</v>
      </c>
      <c r="S1" s="509">
        <f t="shared" si="0"/>
        <v>314</v>
      </c>
      <c r="T1" s="509">
        <f t="shared" si="0"/>
        <v>414</v>
      </c>
      <c r="U1" s="509">
        <f t="shared" si="0"/>
        <v>514</v>
      </c>
      <c r="V1" s="509">
        <f t="shared" si="0"/>
        <v>614</v>
      </c>
      <c r="W1" s="509">
        <f t="shared" si="0"/>
        <v>714</v>
      </c>
      <c r="X1" s="509">
        <f t="shared" si="0"/>
        <v>814</v>
      </c>
      <c r="Y1" s="509">
        <f t="shared" si="0"/>
        <v>914</v>
      </c>
      <c r="Z1" s="509">
        <f t="shared" si="0"/>
        <v>1014</v>
      </c>
      <c r="AA1" s="509">
        <f t="shared" si="0"/>
        <v>1114</v>
      </c>
      <c r="AB1" s="509">
        <f t="shared" si="0"/>
        <v>1214</v>
      </c>
      <c r="AC1" s="509">
        <f t="shared" si="0"/>
        <v>115</v>
      </c>
      <c r="AD1" s="509">
        <f t="shared" si="0"/>
        <v>215</v>
      </c>
      <c r="AE1" s="509">
        <f t="shared" si="0"/>
        <v>315</v>
      </c>
      <c r="AF1" s="509">
        <f t="shared" si="0"/>
        <v>415</v>
      </c>
      <c r="AG1" s="509">
        <f t="shared" si="0"/>
        <v>515</v>
      </c>
      <c r="AH1" s="509">
        <f t="shared" si="0"/>
        <v>615</v>
      </c>
      <c r="AI1" s="509">
        <f t="shared" si="0"/>
        <v>715</v>
      </c>
      <c r="AJ1" s="509">
        <f t="shared" si="0"/>
        <v>815</v>
      </c>
      <c r="AK1" s="509">
        <f t="shared" si="0"/>
        <v>915</v>
      </c>
      <c r="AL1" s="509">
        <f t="shared" si="0"/>
        <v>1015</v>
      </c>
      <c r="AM1" s="509">
        <f t="shared" si="0"/>
        <v>1115</v>
      </c>
      <c r="AN1" s="509">
        <f t="shared" si="0"/>
        <v>1215</v>
      </c>
      <c r="AO1" s="509">
        <f t="shared" si="0"/>
        <v>116</v>
      </c>
      <c r="AP1" s="509">
        <f t="shared" si="0"/>
        <v>216</v>
      </c>
      <c r="AQ1" s="509">
        <f t="shared" si="0"/>
        <v>316</v>
      </c>
      <c r="AR1" s="509">
        <f t="shared" si="0"/>
        <v>416</v>
      </c>
      <c r="AS1" s="509">
        <f t="shared" si="0"/>
        <v>516</v>
      </c>
      <c r="AT1" s="509">
        <f t="shared" si="0"/>
        <v>616</v>
      </c>
      <c r="AU1" s="509">
        <f t="shared" si="0"/>
        <v>716</v>
      </c>
      <c r="AV1" s="509">
        <f t="shared" si="0"/>
        <v>816</v>
      </c>
      <c r="AW1" s="509">
        <f t="shared" si="0"/>
        <v>916</v>
      </c>
      <c r="AX1" s="509">
        <f t="shared" si="0"/>
        <v>1016</v>
      </c>
      <c r="AY1" s="509">
        <f t="shared" si="0"/>
        <v>1116</v>
      </c>
      <c r="AZ1" s="509">
        <f t="shared" si="0"/>
        <v>1216</v>
      </c>
    </row>
    <row r="2" spans="1:184">
      <c r="C2" s="34" t="s">
        <v>153</v>
      </c>
      <c r="D2" s="460" t="s">
        <v>33</v>
      </c>
      <c r="E2" s="462">
        <v>41275</v>
      </c>
      <c r="F2" s="462">
        <v>41306</v>
      </c>
      <c r="G2" s="462">
        <v>41334</v>
      </c>
      <c r="H2" s="462">
        <v>41365</v>
      </c>
      <c r="I2" s="462">
        <v>41395</v>
      </c>
      <c r="J2" s="462">
        <v>41426</v>
      </c>
      <c r="K2" s="462">
        <v>41456</v>
      </c>
      <c r="L2" s="462">
        <v>41487</v>
      </c>
      <c r="M2" s="462">
        <v>41518</v>
      </c>
      <c r="N2" s="462">
        <v>41548</v>
      </c>
      <c r="O2" s="462">
        <v>41579</v>
      </c>
      <c r="P2" s="462">
        <v>41609</v>
      </c>
      <c r="Q2" s="462">
        <v>41640</v>
      </c>
      <c r="R2" s="462">
        <v>41671</v>
      </c>
      <c r="S2" s="462">
        <v>41699</v>
      </c>
      <c r="T2" s="462">
        <v>41730</v>
      </c>
      <c r="U2" s="462">
        <v>41760</v>
      </c>
      <c r="V2" s="462">
        <v>41791</v>
      </c>
      <c r="W2" s="462">
        <v>41821</v>
      </c>
      <c r="X2" s="462">
        <v>41852</v>
      </c>
      <c r="Y2" s="462">
        <v>41883</v>
      </c>
      <c r="Z2" s="462">
        <v>41913</v>
      </c>
      <c r="AA2" s="462">
        <v>41944</v>
      </c>
      <c r="AB2" s="462">
        <v>41974</v>
      </c>
      <c r="AC2" s="462">
        <v>42005</v>
      </c>
      <c r="AD2" s="462">
        <v>42036</v>
      </c>
      <c r="AE2" s="462">
        <v>42064</v>
      </c>
      <c r="AF2" s="462">
        <v>42095</v>
      </c>
      <c r="AG2" s="462">
        <v>42125</v>
      </c>
      <c r="AH2" s="462">
        <v>42156</v>
      </c>
      <c r="AI2" s="462">
        <v>42186</v>
      </c>
      <c r="AJ2" s="462">
        <v>42217</v>
      </c>
      <c r="AK2" s="462">
        <v>42248</v>
      </c>
      <c r="AL2" s="462">
        <v>42278</v>
      </c>
      <c r="AM2" s="462">
        <v>42309</v>
      </c>
      <c r="AN2" s="462">
        <v>42339</v>
      </c>
      <c r="AO2" s="462">
        <v>42370</v>
      </c>
      <c r="AP2" s="462">
        <v>42401</v>
      </c>
      <c r="AQ2" s="462">
        <v>42430</v>
      </c>
      <c r="AR2" s="462">
        <v>42461</v>
      </c>
      <c r="AS2" s="462">
        <v>42491</v>
      </c>
      <c r="AT2" s="462">
        <v>42522</v>
      </c>
      <c r="AU2" s="462">
        <v>42552</v>
      </c>
      <c r="AV2" s="462">
        <v>42583</v>
      </c>
      <c r="AW2" s="462">
        <v>42614</v>
      </c>
      <c r="AX2" s="462">
        <v>42644</v>
      </c>
      <c r="AY2" s="462">
        <v>42675</v>
      </c>
      <c r="AZ2" s="462">
        <v>42705</v>
      </c>
      <c r="BA2" s="462">
        <v>42736</v>
      </c>
      <c r="BB2" s="462">
        <v>42767</v>
      </c>
      <c r="BC2" s="462">
        <v>42795</v>
      </c>
      <c r="BD2" s="462">
        <v>42826</v>
      </c>
      <c r="BE2" s="462">
        <v>42856</v>
      </c>
      <c r="BF2" s="462">
        <v>42887</v>
      </c>
      <c r="BG2" s="462">
        <v>42917</v>
      </c>
      <c r="BH2" s="462">
        <v>42948</v>
      </c>
      <c r="BI2" s="462">
        <v>42979</v>
      </c>
      <c r="BJ2" s="462">
        <v>43009</v>
      </c>
      <c r="BK2" s="462">
        <v>43040</v>
      </c>
      <c r="BL2" s="462">
        <v>43070</v>
      </c>
      <c r="BM2" s="462">
        <v>43101</v>
      </c>
      <c r="BN2" s="462">
        <v>43132</v>
      </c>
      <c r="BO2" s="462">
        <v>43160</v>
      </c>
      <c r="BP2" s="462">
        <v>43191</v>
      </c>
      <c r="BQ2" s="462">
        <v>43221</v>
      </c>
      <c r="BR2" s="462">
        <v>43252</v>
      </c>
      <c r="BS2" s="462">
        <v>43282</v>
      </c>
      <c r="BT2" s="462">
        <v>43313</v>
      </c>
      <c r="BU2" s="462">
        <v>43344</v>
      </c>
      <c r="BV2" s="462">
        <v>43374</v>
      </c>
      <c r="BW2" s="462">
        <v>43405</v>
      </c>
      <c r="BX2" s="462">
        <v>43435</v>
      </c>
      <c r="BY2" s="462">
        <v>43466</v>
      </c>
      <c r="BZ2" s="462">
        <v>43497</v>
      </c>
      <c r="CA2" s="462">
        <v>43525</v>
      </c>
      <c r="CB2" s="462">
        <v>43556</v>
      </c>
      <c r="CC2" s="462">
        <v>43586</v>
      </c>
      <c r="CD2" s="462">
        <v>43617</v>
      </c>
      <c r="CE2" s="462">
        <v>43647</v>
      </c>
      <c r="CF2" s="462">
        <v>43678</v>
      </c>
      <c r="CG2" s="462">
        <v>43709</v>
      </c>
      <c r="CH2" s="462">
        <v>43739</v>
      </c>
      <c r="CI2" s="462">
        <v>43770</v>
      </c>
      <c r="CJ2" s="462">
        <v>43800</v>
      </c>
      <c r="CK2" s="462">
        <v>43831</v>
      </c>
      <c r="CL2" s="462">
        <v>43862</v>
      </c>
      <c r="CM2" s="462">
        <v>43891</v>
      </c>
      <c r="CN2" s="462">
        <v>43922</v>
      </c>
      <c r="CO2" s="462">
        <v>43952</v>
      </c>
      <c r="CP2" s="462">
        <v>43983</v>
      </c>
      <c r="CQ2" s="462">
        <v>44013</v>
      </c>
      <c r="CR2" s="462">
        <v>44044</v>
      </c>
      <c r="CS2" s="462">
        <v>44075</v>
      </c>
      <c r="CT2" s="462">
        <v>44105</v>
      </c>
      <c r="CU2" s="462">
        <v>44136</v>
      </c>
      <c r="CV2" s="462">
        <v>44166</v>
      </c>
      <c r="CW2" s="462">
        <v>44197</v>
      </c>
      <c r="CX2" s="462">
        <v>44228</v>
      </c>
      <c r="CY2" s="462">
        <v>44256</v>
      </c>
      <c r="CZ2" s="462">
        <v>44287</v>
      </c>
      <c r="DA2" s="462">
        <v>44317</v>
      </c>
      <c r="DB2" s="462">
        <v>44348</v>
      </c>
      <c r="DC2" s="462">
        <v>44378</v>
      </c>
      <c r="DD2" s="462">
        <v>44409</v>
      </c>
      <c r="DE2" s="462">
        <v>44440</v>
      </c>
      <c r="DF2" s="462">
        <v>44470</v>
      </c>
      <c r="DG2" s="462">
        <v>44501</v>
      </c>
      <c r="DH2" s="462">
        <v>44531</v>
      </c>
      <c r="DI2" s="462">
        <v>44562</v>
      </c>
      <c r="DJ2" s="462">
        <v>44593</v>
      </c>
      <c r="DK2" s="462">
        <v>44621</v>
      </c>
      <c r="DL2" s="462">
        <v>44652</v>
      </c>
      <c r="DM2" s="462">
        <v>44682</v>
      </c>
      <c r="DN2" s="462">
        <v>44713</v>
      </c>
      <c r="DO2" s="462">
        <v>44743</v>
      </c>
      <c r="DP2" s="462">
        <v>44774</v>
      </c>
      <c r="DQ2" s="462">
        <v>44805</v>
      </c>
      <c r="DR2" s="462">
        <v>44835</v>
      </c>
      <c r="DS2" s="462">
        <v>44866</v>
      </c>
      <c r="DT2" s="462">
        <v>44896</v>
      </c>
      <c r="DU2" s="462">
        <v>44927</v>
      </c>
      <c r="DV2" s="462">
        <v>44958</v>
      </c>
      <c r="DW2" s="462">
        <v>44986</v>
      </c>
      <c r="DX2" s="462">
        <v>45017</v>
      </c>
      <c r="DY2" s="462">
        <v>45047</v>
      </c>
      <c r="DZ2" s="462">
        <v>45078</v>
      </c>
      <c r="EA2" s="462">
        <v>45108</v>
      </c>
      <c r="EB2" s="462">
        <v>45139</v>
      </c>
      <c r="EC2" s="462">
        <v>45170</v>
      </c>
      <c r="ED2" s="462">
        <v>45200</v>
      </c>
      <c r="EE2" s="462">
        <v>45231</v>
      </c>
      <c r="EF2" s="462">
        <v>45261</v>
      </c>
      <c r="EG2" s="462">
        <v>45292</v>
      </c>
      <c r="EH2" s="462">
        <v>45323</v>
      </c>
      <c r="EI2" s="462">
        <v>45352</v>
      </c>
      <c r="EJ2" s="462">
        <v>45383</v>
      </c>
      <c r="EK2" s="462">
        <v>45413</v>
      </c>
      <c r="EL2" s="462">
        <v>45444</v>
      </c>
      <c r="EM2" s="462">
        <v>45474</v>
      </c>
      <c r="EN2" s="462">
        <v>45505</v>
      </c>
      <c r="EO2" s="462">
        <v>45536</v>
      </c>
      <c r="EP2" s="462">
        <v>45566</v>
      </c>
      <c r="EQ2" s="462">
        <v>45597</v>
      </c>
      <c r="ER2" s="462">
        <v>45627</v>
      </c>
      <c r="ES2" s="462">
        <v>45658</v>
      </c>
      <c r="ET2" s="462">
        <v>45689</v>
      </c>
      <c r="EU2" s="462">
        <v>45717</v>
      </c>
      <c r="EV2" s="462">
        <v>45748</v>
      </c>
      <c r="EW2" s="462">
        <v>45778</v>
      </c>
      <c r="EX2" s="462">
        <v>45809</v>
      </c>
      <c r="EY2" s="462">
        <v>45839</v>
      </c>
      <c r="EZ2" s="462">
        <v>45870</v>
      </c>
      <c r="FA2" s="462">
        <v>45901</v>
      </c>
      <c r="FB2" s="462">
        <v>45931</v>
      </c>
      <c r="FC2" s="462">
        <v>45962</v>
      </c>
      <c r="FD2" s="462">
        <v>45992</v>
      </c>
      <c r="FE2" s="462">
        <v>46023</v>
      </c>
      <c r="FF2" s="462">
        <v>46054</v>
      </c>
      <c r="FG2" s="462">
        <v>46082</v>
      </c>
      <c r="FH2" s="462">
        <v>46113</v>
      </c>
      <c r="FI2" s="462">
        <v>46143</v>
      </c>
      <c r="FJ2" s="462">
        <v>46174</v>
      </c>
      <c r="FK2" s="462">
        <v>46204</v>
      </c>
      <c r="FL2" s="462">
        <v>46235</v>
      </c>
      <c r="FM2" s="462">
        <v>46266</v>
      </c>
      <c r="FN2" s="462">
        <v>46296</v>
      </c>
      <c r="FO2" s="462">
        <v>46327</v>
      </c>
      <c r="FP2" s="462">
        <v>46357</v>
      </c>
      <c r="FQ2" s="462">
        <v>46388</v>
      </c>
      <c r="FR2" s="462">
        <v>46419</v>
      </c>
      <c r="FS2" s="462">
        <v>46447</v>
      </c>
      <c r="FT2" s="462">
        <v>46478</v>
      </c>
      <c r="FU2" s="462">
        <v>46508</v>
      </c>
      <c r="FV2" s="462">
        <v>46539</v>
      </c>
      <c r="FW2" s="462">
        <v>46569</v>
      </c>
      <c r="FX2" s="462">
        <v>46600</v>
      </c>
      <c r="FY2" s="462">
        <v>46631</v>
      </c>
      <c r="FZ2" s="462">
        <v>46661</v>
      </c>
      <c r="GA2" s="462">
        <v>46692</v>
      </c>
      <c r="GB2" s="462">
        <v>46722</v>
      </c>
    </row>
    <row r="3" spans="1:184" s="29" customFormat="1">
      <c r="A3" s="41"/>
      <c r="B3" s="60">
        <f>+ROW()</f>
        <v>3</v>
      </c>
      <c r="C3" s="35" t="s">
        <v>1</v>
      </c>
      <c r="D3" s="30" t="s">
        <v>56</v>
      </c>
      <c r="E3" s="192">
        <v>91.35</v>
      </c>
      <c r="F3" s="192">
        <v>81.96</v>
      </c>
      <c r="G3" s="192">
        <v>88.48</v>
      </c>
      <c r="H3" s="192">
        <v>83.89</v>
      </c>
      <c r="I3" s="192">
        <v>86.17</v>
      </c>
      <c r="J3" s="192">
        <v>81.38</v>
      </c>
      <c r="K3" s="192">
        <v>85.52</v>
      </c>
      <c r="L3" s="192">
        <v>84.99</v>
      </c>
      <c r="M3" s="192">
        <v>0</v>
      </c>
      <c r="N3" s="192">
        <v>0</v>
      </c>
      <c r="O3" s="192">
        <v>0</v>
      </c>
      <c r="P3" s="192">
        <v>0</v>
      </c>
      <c r="Q3" s="192">
        <v>0</v>
      </c>
      <c r="R3" s="192">
        <v>0</v>
      </c>
      <c r="S3" s="192">
        <v>0</v>
      </c>
      <c r="T3" s="192">
        <v>0</v>
      </c>
      <c r="U3" s="192">
        <v>0</v>
      </c>
      <c r="V3" s="192">
        <v>0</v>
      </c>
      <c r="W3" s="192">
        <v>0</v>
      </c>
      <c r="X3" s="192">
        <v>0</v>
      </c>
      <c r="Y3" s="192">
        <v>0</v>
      </c>
      <c r="Z3" s="192">
        <v>0</v>
      </c>
      <c r="AA3" s="192">
        <v>0</v>
      </c>
      <c r="AB3" s="192">
        <v>0</v>
      </c>
      <c r="AC3" s="192">
        <v>0</v>
      </c>
      <c r="AD3" s="192">
        <v>0</v>
      </c>
      <c r="AE3" s="192">
        <v>0</v>
      </c>
      <c r="AF3" s="192">
        <v>0</v>
      </c>
      <c r="AG3" s="192">
        <v>0</v>
      </c>
      <c r="AH3" s="192">
        <v>0</v>
      </c>
      <c r="AI3" s="192">
        <v>0</v>
      </c>
      <c r="AJ3" s="192">
        <v>0</v>
      </c>
      <c r="AK3" s="192">
        <v>0</v>
      </c>
      <c r="AL3" s="192">
        <v>0</v>
      </c>
      <c r="AM3" s="192">
        <v>0</v>
      </c>
      <c r="AN3" s="192">
        <v>0</v>
      </c>
      <c r="AO3" s="192">
        <v>0</v>
      </c>
      <c r="AP3" s="192">
        <v>0</v>
      </c>
      <c r="AQ3" s="192">
        <v>0</v>
      </c>
      <c r="AR3" s="192">
        <v>0</v>
      </c>
      <c r="AS3" s="192">
        <v>0</v>
      </c>
      <c r="AT3" s="192">
        <v>0</v>
      </c>
      <c r="AU3" s="192">
        <v>0</v>
      </c>
      <c r="AV3" s="192">
        <v>0</v>
      </c>
      <c r="AW3" s="192">
        <v>0</v>
      </c>
      <c r="AX3" s="192">
        <v>0</v>
      </c>
      <c r="AY3" s="192">
        <v>0</v>
      </c>
      <c r="AZ3" s="192">
        <v>0</v>
      </c>
      <c r="BA3" s="192">
        <v>0</v>
      </c>
      <c r="BB3" s="192">
        <v>0</v>
      </c>
      <c r="BC3" s="192">
        <v>0</v>
      </c>
      <c r="BD3" s="192">
        <v>0</v>
      </c>
      <c r="BE3" s="192">
        <v>0</v>
      </c>
      <c r="BF3" s="192">
        <v>0</v>
      </c>
      <c r="BG3" s="192">
        <v>0</v>
      </c>
      <c r="BH3" s="192">
        <v>0</v>
      </c>
      <c r="BI3" s="192">
        <v>0</v>
      </c>
      <c r="BJ3" s="192">
        <v>0</v>
      </c>
      <c r="BK3" s="192">
        <v>0</v>
      </c>
      <c r="BL3" s="192">
        <v>0</v>
      </c>
      <c r="BM3" s="192">
        <v>0</v>
      </c>
      <c r="BN3" s="192">
        <v>0</v>
      </c>
      <c r="BO3" s="192">
        <v>0</v>
      </c>
      <c r="BP3" s="192">
        <v>0</v>
      </c>
      <c r="BQ3" s="192">
        <v>0</v>
      </c>
      <c r="BR3" s="192">
        <v>0</v>
      </c>
      <c r="BS3" s="192">
        <v>0</v>
      </c>
      <c r="BT3" s="192">
        <v>0</v>
      </c>
      <c r="BU3" s="192">
        <v>0</v>
      </c>
      <c r="BV3" s="192">
        <v>0</v>
      </c>
      <c r="BW3" s="192">
        <v>0</v>
      </c>
      <c r="BX3" s="192">
        <v>0</v>
      </c>
      <c r="BY3" s="192">
        <v>0</v>
      </c>
      <c r="BZ3" s="192">
        <v>0</v>
      </c>
      <c r="CA3" s="192">
        <v>0</v>
      </c>
      <c r="CB3" s="192">
        <v>0</v>
      </c>
      <c r="CC3" s="192">
        <v>0</v>
      </c>
      <c r="CD3" s="192">
        <v>0</v>
      </c>
      <c r="CE3" s="192">
        <v>0</v>
      </c>
      <c r="CF3" s="192">
        <v>0</v>
      </c>
      <c r="CG3" s="192">
        <v>0</v>
      </c>
      <c r="CH3" s="192">
        <v>0</v>
      </c>
      <c r="CI3" s="192">
        <v>0</v>
      </c>
      <c r="CJ3" s="192">
        <v>0</v>
      </c>
      <c r="CK3" s="192">
        <v>0</v>
      </c>
      <c r="CL3" s="192">
        <v>0</v>
      </c>
      <c r="CM3" s="192">
        <v>0</v>
      </c>
      <c r="CN3" s="192">
        <v>0</v>
      </c>
      <c r="CO3" s="192">
        <v>0</v>
      </c>
      <c r="CP3" s="192">
        <v>0</v>
      </c>
      <c r="CQ3" s="192">
        <v>0</v>
      </c>
      <c r="CR3" s="192">
        <v>0</v>
      </c>
      <c r="CS3" s="192">
        <v>0</v>
      </c>
      <c r="CT3" s="192">
        <v>0</v>
      </c>
      <c r="CU3" s="192">
        <v>0</v>
      </c>
      <c r="CV3" s="192">
        <v>0</v>
      </c>
      <c r="CW3" s="192">
        <v>0</v>
      </c>
      <c r="CX3" s="192">
        <v>0</v>
      </c>
      <c r="CY3" s="192">
        <v>0</v>
      </c>
      <c r="CZ3" s="192">
        <v>0</v>
      </c>
      <c r="DA3" s="192">
        <v>0</v>
      </c>
      <c r="DB3" s="192">
        <v>0</v>
      </c>
      <c r="DC3" s="192">
        <v>0</v>
      </c>
      <c r="DD3" s="192">
        <v>0</v>
      </c>
      <c r="DE3" s="192">
        <v>0</v>
      </c>
      <c r="DF3" s="192">
        <v>0</v>
      </c>
      <c r="DG3" s="192">
        <v>0</v>
      </c>
      <c r="DH3" s="192">
        <v>0</v>
      </c>
      <c r="DI3" s="192">
        <v>0</v>
      </c>
      <c r="DJ3" s="192">
        <v>0</v>
      </c>
      <c r="DK3" s="192">
        <v>0</v>
      </c>
      <c r="DL3" s="192">
        <v>0</v>
      </c>
      <c r="DM3" s="192">
        <v>0</v>
      </c>
      <c r="DN3" s="192">
        <v>0</v>
      </c>
      <c r="DO3" s="192">
        <v>0</v>
      </c>
      <c r="DP3" s="192">
        <v>0</v>
      </c>
      <c r="DQ3" s="192">
        <v>0</v>
      </c>
      <c r="DR3" s="192">
        <v>0</v>
      </c>
      <c r="DS3" s="192">
        <v>0</v>
      </c>
      <c r="DT3" s="192">
        <v>0</v>
      </c>
      <c r="DU3" s="192">
        <v>0</v>
      </c>
      <c r="DV3" s="192">
        <v>0</v>
      </c>
      <c r="DW3" s="192">
        <v>0</v>
      </c>
      <c r="DX3" s="192">
        <v>0</v>
      </c>
      <c r="DY3" s="192">
        <v>0</v>
      </c>
      <c r="DZ3" s="192">
        <v>0</v>
      </c>
      <c r="EA3" s="192">
        <v>0</v>
      </c>
      <c r="EB3" s="192">
        <v>0</v>
      </c>
      <c r="EC3" s="192">
        <v>0</v>
      </c>
      <c r="ED3" s="192">
        <v>0</v>
      </c>
      <c r="EE3" s="192">
        <v>0</v>
      </c>
      <c r="EF3" s="192">
        <v>0</v>
      </c>
      <c r="EG3" s="192">
        <v>0</v>
      </c>
      <c r="EH3" s="192">
        <v>0</v>
      </c>
      <c r="EI3" s="192">
        <v>0</v>
      </c>
      <c r="EJ3" s="192">
        <v>0</v>
      </c>
      <c r="EK3" s="192">
        <v>0</v>
      </c>
      <c r="EL3" s="192">
        <v>0</v>
      </c>
      <c r="EM3" s="192">
        <v>0</v>
      </c>
      <c r="EN3" s="192">
        <v>0</v>
      </c>
      <c r="EO3" s="192">
        <v>0</v>
      </c>
      <c r="EP3" s="192">
        <v>0</v>
      </c>
      <c r="EQ3" s="192">
        <v>0</v>
      </c>
      <c r="ER3" s="192">
        <v>0</v>
      </c>
      <c r="ES3" s="192">
        <v>0</v>
      </c>
      <c r="ET3" s="192">
        <v>0</v>
      </c>
      <c r="EU3" s="192">
        <v>0</v>
      </c>
      <c r="EV3" s="192">
        <v>0</v>
      </c>
      <c r="EW3" s="192">
        <v>0</v>
      </c>
      <c r="EX3" s="192">
        <v>0</v>
      </c>
      <c r="EY3" s="192">
        <v>0</v>
      </c>
      <c r="EZ3" s="192">
        <v>0</v>
      </c>
      <c r="FA3" s="192">
        <v>0</v>
      </c>
      <c r="FB3" s="192">
        <v>0</v>
      </c>
      <c r="FC3" s="192">
        <v>0</v>
      </c>
      <c r="FD3" s="192">
        <v>0</v>
      </c>
      <c r="FE3" s="192">
        <v>0</v>
      </c>
      <c r="FF3" s="192">
        <v>0</v>
      </c>
      <c r="FG3" s="192">
        <v>0</v>
      </c>
      <c r="FH3" s="192">
        <v>0</v>
      </c>
      <c r="FI3" s="192">
        <v>0</v>
      </c>
      <c r="FJ3" s="192">
        <v>0</v>
      </c>
      <c r="FK3" s="192">
        <v>0</v>
      </c>
      <c r="FL3" s="192">
        <v>0</v>
      </c>
      <c r="FM3" s="192">
        <v>0</v>
      </c>
      <c r="FN3" s="192">
        <v>0</v>
      </c>
      <c r="FO3" s="192">
        <v>0</v>
      </c>
      <c r="FP3" s="192">
        <v>0</v>
      </c>
      <c r="FQ3" s="192">
        <v>0</v>
      </c>
      <c r="FR3" s="192">
        <v>0</v>
      </c>
      <c r="FS3" s="192">
        <v>0</v>
      </c>
      <c r="FT3" s="192">
        <v>0</v>
      </c>
      <c r="FU3" s="192">
        <v>0</v>
      </c>
      <c r="FV3" s="192">
        <v>0</v>
      </c>
      <c r="FW3" s="192">
        <v>0</v>
      </c>
      <c r="FX3" s="192">
        <v>0</v>
      </c>
      <c r="FY3" s="192">
        <v>0</v>
      </c>
      <c r="FZ3" s="192">
        <v>0</v>
      </c>
      <c r="GA3" s="192">
        <v>0</v>
      </c>
      <c r="GB3" s="192">
        <v>0</v>
      </c>
    </row>
    <row r="4" spans="1:184" s="29" customFormat="1">
      <c r="A4" s="41"/>
      <c r="B4" s="60">
        <f t="shared" ref="B4:B30" si="1">+ROW()</f>
        <v>4</v>
      </c>
      <c r="C4" s="36" t="s">
        <v>2</v>
      </c>
      <c r="D4" s="29" t="s">
        <v>56</v>
      </c>
      <c r="E4" s="193">
        <v>37.19</v>
      </c>
      <c r="F4" s="193">
        <v>33.35</v>
      </c>
      <c r="G4" s="193">
        <v>36.68</v>
      </c>
      <c r="H4" s="193">
        <v>35.57</v>
      </c>
      <c r="I4" s="193">
        <v>36.69</v>
      </c>
      <c r="J4" s="193">
        <v>35.700000000000003</v>
      </c>
      <c r="K4" s="193">
        <v>37.33</v>
      </c>
      <c r="L4" s="193">
        <v>37.32</v>
      </c>
      <c r="M4" s="193">
        <v>35.54</v>
      </c>
      <c r="N4" s="193">
        <v>36.53</v>
      </c>
      <c r="O4" s="193">
        <v>35.21</v>
      </c>
      <c r="P4" s="193">
        <v>36.64</v>
      </c>
      <c r="Q4" s="193">
        <v>37.36</v>
      </c>
      <c r="R4" s="193">
        <v>33.880000000000003</v>
      </c>
      <c r="S4" s="193">
        <v>36.82</v>
      </c>
      <c r="T4" s="193">
        <v>29.85</v>
      </c>
      <c r="U4" s="193">
        <v>17.75</v>
      </c>
      <c r="V4" s="193">
        <v>35.950000000000003</v>
      </c>
      <c r="W4" s="193">
        <v>37.53</v>
      </c>
      <c r="X4" s="193">
        <v>37.53</v>
      </c>
      <c r="Y4" s="193">
        <v>35.58</v>
      </c>
      <c r="Z4" s="193">
        <v>37.119999999999997</v>
      </c>
      <c r="AA4" s="193">
        <v>35.369999999999997</v>
      </c>
      <c r="AB4" s="193">
        <v>36.78</v>
      </c>
      <c r="AC4" s="193">
        <v>37.049999999999997</v>
      </c>
      <c r="AD4" s="193">
        <v>33.53</v>
      </c>
      <c r="AE4" s="193">
        <v>36.81</v>
      </c>
      <c r="AF4" s="193">
        <v>35.479999999999997</v>
      </c>
      <c r="AG4" s="193">
        <v>36.64</v>
      </c>
      <c r="AH4" s="193">
        <v>35.880000000000003</v>
      </c>
      <c r="AI4" s="193">
        <v>37.44</v>
      </c>
      <c r="AJ4" s="193">
        <v>37.35</v>
      </c>
      <c r="AK4" s="193">
        <v>35.549999999999997</v>
      </c>
      <c r="AL4" s="193">
        <v>36.9</v>
      </c>
      <c r="AM4" s="193">
        <v>35.35</v>
      </c>
      <c r="AN4" s="193">
        <v>36.51</v>
      </c>
      <c r="AO4" s="193">
        <v>37.270000000000003</v>
      </c>
      <c r="AP4" s="193">
        <v>35.06</v>
      </c>
      <c r="AQ4" s="193">
        <v>36.99</v>
      </c>
      <c r="AR4" s="193">
        <v>17.87</v>
      </c>
      <c r="AS4" s="193">
        <v>25.07</v>
      </c>
      <c r="AT4" s="193">
        <v>36.03</v>
      </c>
      <c r="AU4" s="193">
        <v>37.43</v>
      </c>
      <c r="AV4" s="193">
        <v>37.61</v>
      </c>
      <c r="AW4" s="193">
        <v>35.71</v>
      </c>
      <c r="AX4" s="193">
        <v>36.92</v>
      </c>
      <c r="AY4" s="193">
        <v>35.61</v>
      </c>
      <c r="AZ4" s="193">
        <v>36.590000000000003</v>
      </c>
      <c r="BA4" s="193">
        <v>37.47</v>
      </c>
      <c r="BB4" s="193">
        <v>33.85</v>
      </c>
      <c r="BC4" s="193">
        <v>37</v>
      </c>
      <c r="BD4" s="193">
        <v>35.53</v>
      </c>
      <c r="BE4" s="193">
        <v>36.85</v>
      </c>
      <c r="BF4" s="193">
        <v>35.96</v>
      </c>
      <c r="BG4" s="193">
        <v>37.49</v>
      </c>
      <c r="BH4" s="193">
        <v>37.51</v>
      </c>
      <c r="BI4" s="193">
        <v>35.5</v>
      </c>
      <c r="BJ4" s="193">
        <v>36.69</v>
      </c>
      <c r="BK4" s="193">
        <v>35.47</v>
      </c>
      <c r="BL4" s="193">
        <v>36.76</v>
      </c>
      <c r="BM4" s="193">
        <v>37.54</v>
      </c>
      <c r="BN4" s="193">
        <v>34</v>
      </c>
      <c r="BO4" s="193">
        <v>37.1</v>
      </c>
      <c r="BP4" s="193">
        <v>7.2</v>
      </c>
      <c r="BQ4" s="193">
        <v>7.18</v>
      </c>
      <c r="BR4" s="193">
        <v>36.28</v>
      </c>
      <c r="BS4" s="193">
        <v>37.89</v>
      </c>
      <c r="BT4" s="193">
        <v>38.18</v>
      </c>
      <c r="BU4" s="193">
        <v>36.06</v>
      </c>
      <c r="BV4" s="193">
        <v>37.659999999999997</v>
      </c>
      <c r="BW4" s="193">
        <v>36.26</v>
      </c>
      <c r="BX4" s="193">
        <v>37.57</v>
      </c>
      <c r="BY4" s="193">
        <v>37.869999999999997</v>
      </c>
      <c r="BZ4" s="193">
        <v>34.619999999999997</v>
      </c>
      <c r="CA4" s="193">
        <v>37.51</v>
      </c>
      <c r="CB4" s="193">
        <v>36.61</v>
      </c>
      <c r="CC4" s="193">
        <v>37.82</v>
      </c>
      <c r="CD4" s="193">
        <v>36.74</v>
      </c>
      <c r="CE4" s="193">
        <v>38.630000000000003</v>
      </c>
      <c r="CF4" s="193">
        <v>38.549999999999997</v>
      </c>
      <c r="CG4" s="193">
        <v>36.85</v>
      </c>
      <c r="CH4" s="193">
        <v>38.04</v>
      </c>
      <c r="CI4" s="193">
        <v>37.78</v>
      </c>
      <c r="CJ4" s="193">
        <v>39.14</v>
      </c>
      <c r="CK4" s="193">
        <v>39.43</v>
      </c>
      <c r="CL4" s="193">
        <v>36.68</v>
      </c>
      <c r="CM4" s="193">
        <v>39.06</v>
      </c>
      <c r="CN4" s="193">
        <v>19.899999999999999</v>
      </c>
      <c r="CO4" s="193">
        <v>29.66</v>
      </c>
      <c r="CP4" s="193">
        <v>37.159999999999997</v>
      </c>
      <c r="CQ4" s="193">
        <v>38.93</v>
      </c>
      <c r="CR4" s="193">
        <v>39.119999999999997</v>
      </c>
      <c r="CS4" s="193">
        <v>37.270000000000003</v>
      </c>
      <c r="CT4" s="193">
        <v>38.42</v>
      </c>
      <c r="CU4" s="193">
        <v>37.909999999999997</v>
      </c>
      <c r="CV4" s="193">
        <v>39.340000000000003</v>
      </c>
      <c r="CW4" s="193">
        <v>39.4</v>
      </c>
      <c r="CX4" s="193">
        <v>35.61</v>
      </c>
      <c r="CY4" s="193">
        <v>24.03</v>
      </c>
      <c r="CZ4" s="193">
        <v>17.45</v>
      </c>
      <c r="DA4" s="193">
        <v>38.42</v>
      </c>
      <c r="DB4" s="193">
        <v>37.61</v>
      </c>
      <c r="DC4" s="193">
        <v>39.159999999999997</v>
      </c>
      <c r="DD4" s="193">
        <v>39.29</v>
      </c>
      <c r="DE4" s="193">
        <v>37.36</v>
      </c>
      <c r="DF4" s="193">
        <v>38.65</v>
      </c>
      <c r="DG4" s="193">
        <v>38.1</v>
      </c>
      <c r="DH4" s="193">
        <v>39.22</v>
      </c>
      <c r="DI4" s="193">
        <v>39.450000000000003</v>
      </c>
      <c r="DJ4" s="193">
        <v>35.65</v>
      </c>
      <c r="DK4" s="193">
        <v>39.01</v>
      </c>
      <c r="DL4" s="193">
        <v>35.979999999999997</v>
      </c>
      <c r="DM4" s="193">
        <v>13.61</v>
      </c>
      <c r="DN4" s="193">
        <v>37.47</v>
      </c>
      <c r="DO4" s="193">
        <v>39.1</v>
      </c>
      <c r="DP4" s="193">
        <v>39.22</v>
      </c>
      <c r="DQ4" s="193">
        <v>37.17</v>
      </c>
      <c r="DR4" s="193">
        <v>38.630000000000003</v>
      </c>
      <c r="DS4" s="193">
        <v>38.01</v>
      </c>
      <c r="DT4" s="193">
        <v>39.159999999999997</v>
      </c>
      <c r="DU4" s="193">
        <v>39.42</v>
      </c>
      <c r="DV4" s="193">
        <v>35.57</v>
      </c>
      <c r="DW4" s="193">
        <v>38.78</v>
      </c>
      <c r="DX4" s="193">
        <v>37.21</v>
      </c>
      <c r="DY4" s="193">
        <v>38.380000000000003</v>
      </c>
      <c r="DZ4" s="193">
        <v>37.29</v>
      </c>
      <c r="EA4" s="193">
        <v>39.159999999999997</v>
      </c>
      <c r="EB4" s="193">
        <v>38.86</v>
      </c>
      <c r="EC4" s="193">
        <v>37.22</v>
      </c>
      <c r="ED4" s="193">
        <v>38.29</v>
      </c>
      <c r="EE4" s="193">
        <v>37.68</v>
      </c>
      <c r="EF4" s="193">
        <v>39.11</v>
      </c>
      <c r="EG4" s="193">
        <v>39.32</v>
      </c>
      <c r="EH4" s="193">
        <v>36.67</v>
      </c>
      <c r="EI4" s="193">
        <v>38.76</v>
      </c>
      <c r="EJ4" s="193">
        <v>14.89</v>
      </c>
      <c r="EK4" s="193">
        <v>34.61</v>
      </c>
      <c r="EL4" s="193">
        <v>37.28</v>
      </c>
      <c r="EM4" s="193">
        <v>39.18</v>
      </c>
      <c r="EN4" s="193">
        <v>39.119999999999997</v>
      </c>
      <c r="EO4" s="193">
        <v>37.18</v>
      </c>
      <c r="EP4" s="193">
        <v>38.380000000000003</v>
      </c>
      <c r="EQ4" s="193">
        <v>37.61</v>
      </c>
      <c r="ER4" s="193">
        <v>39.200000000000003</v>
      </c>
      <c r="ES4" s="193">
        <v>39.130000000000003</v>
      </c>
      <c r="ET4" s="193">
        <v>35.299999999999997</v>
      </c>
      <c r="EU4" s="193">
        <v>38.520000000000003</v>
      </c>
      <c r="EV4" s="193">
        <v>37.020000000000003</v>
      </c>
      <c r="EW4" s="193">
        <v>38.29</v>
      </c>
      <c r="EX4" s="193">
        <v>37.18</v>
      </c>
      <c r="EY4" s="193">
        <v>38.950000000000003</v>
      </c>
      <c r="EZ4" s="193">
        <v>38.840000000000003</v>
      </c>
      <c r="FA4" s="193">
        <v>37.01</v>
      </c>
      <c r="FB4" s="193">
        <v>38.33</v>
      </c>
      <c r="FC4" s="193">
        <v>37.47</v>
      </c>
      <c r="FD4" s="193">
        <v>39.090000000000003</v>
      </c>
      <c r="FE4" s="193">
        <v>38.42</v>
      </c>
      <c r="FF4" s="193">
        <v>34.840000000000003</v>
      </c>
      <c r="FG4" s="193">
        <v>38.159999999999997</v>
      </c>
      <c r="FH4" s="193">
        <v>3.71</v>
      </c>
      <c r="FI4" s="193">
        <v>10.92</v>
      </c>
      <c r="FJ4" s="193">
        <v>36.85</v>
      </c>
      <c r="FK4" s="193">
        <v>38.619999999999997</v>
      </c>
      <c r="FL4" s="193">
        <v>38.69</v>
      </c>
      <c r="FM4" s="193">
        <v>36.81</v>
      </c>
      <c r="FN4" s="193">
        <v>38.03</v>
      </c>
      <c r="FO4" s="193">
        <v>36.880000000000003</v>
      </c>
      <c r="FP4" s="193">
        <v>38.61</v>
      </c>
      <c r="FQ4" s="193">
        <v>37.97</v>
      </c>
      <c r="FR4" s="193">
        <v>34.47</v>
      </c>
      <c r="FS4" s="193">
        <v>37.79</v>
      </c>
      <c r="FT4" s="193">
        <v>36.450000000000003</v>
      </c>
      <c r="FU4" s="193">
        <v>37.549999999999997</v>
      </c>
      <c r="FV4" s="193">
        <v>36.39</v>
      </c>
      <c r="FW4" s="193">
        <v>38.18</v>
      </c>
      <c r="FX4" s="193">
        <v>38.130000000000003</v>
      </c>
      <c r="FY4" s="193">
        <v>36.270000000000003</v>
      </c>
      <c r="FZ4" s="193">
        <v>37.619999999999997</v>
      </c>
      <c r="GA4" s="193">
        <v>36.51</v>
      </c>
      <c r="GB4" s="193">
        <v>38.200000000000003</v>
      </c>
    </row>
    <row r="5" spans="1:184" s="29" customFormat="1">
      <c r="A5" s="41"/>
      <c r="B5" s="60">
        <f t="shared" si="1"/>
        <v>5</v>
      </c>
      <c r="C5" s="36" t="s">
        <v>3</v>
      </c>
      <c r="D5" s="29" t="s">
        <v>56</v>
      </c>
      <c r="E5" s="193">
        <v>37.08</v>
      </c>
      <c r="F5" s="193">
        <v>33.4</v>
      </c>
      <c r="G5" s="193">
        <v>34.35</v>
      </c>
      <c r="H5" s="193">
        <v>0</v>
      </c>
      <c r="I5" s="193">
        <v>16.41</v>
      </c>
      <c r="J5" s="193">
        <v>35.770000000000003</v>
      </c>
      <c r="K5" s="193">
        <v>37.39</v>
      </c>
      <c r="L5" s="193">
        <v>37.19</v>
      </c>
      <c r="M5" s="193">
        <v>35.58</v>
      </c>
      <c r="N5" s="193">
        <v>36.630000000000003</v>
      </c>
      <c r="O5" s="193">
        <v>35.25</v>
      </c>
      <c r="P5" s="193">
        <v>36.659999999999997</v>
      </c>
      <c r="Q5" s="193">
        <v>37.130000000000003</v>
      </c>
      <c r="R5" s="193">
        <v>33.47</v>
      </c>
      <c r="S5" s="193">
        <v>36.479999999999997</v>
      </c>
      <c r="T5" s="193">
        <v>35.549999999999997</v>
      </c>
      <c r="U5" s="193">
        <v>36.54</v>
      </c>
      <c r="V5" s="193">
        <v>35.64</v>
      </c>
      <c r="W5" s="193">
        <v>37.17</v>
      </c>
      <c r="X5" s="193">
        <v>37.07</v>
      </c>
      <c r="Y5" s="193">
        <v>35.35</v>
      </c>
      <c r="Z5" s="193">
        <v>36.700000000000003</v>
      </c>
      <c r="AA5" s="193">
        <v>34.93</v>
      </c>
      <c r="AB5" s="193">
        <v>36.47</v>
      </c>
      <c r="AC5" s="193">
        <v>36.979999999999997</v>
      </c>
      <c r="AD5" s="193">
        <v>33.46</v>
      </c>
      <c r="AE5" s="193">
        <v>36.5</v>
      </c>
      <c r="AF5" s="193">
        <v>35.35</v>
      </c>
      <c r="AG5" s="193">
        <v>11.59</v>
      </c>
      <c r="AH5" s="193">
        <v>35.74</v>
      </c>
      <c r="AI5" s="193">
        <v>37.28</v>
      </c>
      <c r="AJ5" s="193">
        <v>37.299999999999997</v>
      </c>
      <c r="AK5" s="193">
        <v>35.29</v>
      </c>
      <c r="AL5" s="193">
        <v>36.799999999999997</v>
      </c>
      <c r="AM5" s="193">
        <v>35.18</v>
      </c>
      <c r="AN5" s="193">
        <v>36.26</v>
      </c>
      <c r="AO5" s="193">
        <v>37.21</v>
      </c>
      <c r="AP5" s="193">
        <v>35.11</v>
      </c>
      <c r="AQ5" s="193">
        <v>37.18</v>
      </c>
      <c r="AR5" s="193">
        <v>35.6</v>
      </c>
      <c r="AS5" s="193">
        <v>37.119999999999997</v>
      </c>
      <c r="AT5" s="193">
        <v>36.049999999999997</v>
      </c>
      <c r="AU5" s="193">
        <v>37.57</v>
      </c>
      <c r="AV5" s="193">
        <v>37.659999999999997</v>
      </c>
      <c r="AW5" s="193">
        <v>35.75</v>
      </c>
      <c r="AX5" s="193">
        <v>36.909999999999997</v>
      </c>
      <c r="AY5" s="193">
        <v>35.590000000000003</v>
      </c>
      <c r="AZ5" s="193">
        <v>36.57</v>
      </c>
      <c r="BA5" s="193">
        <v>37.340000000000003</v>
      </c>
      <c r="BB5" s="193">
        <v>33.94</v>
      </c>
      <c r="BC5" s="193">
        <v>36.979999999999997</v>
      </c>
      <c r="BD5" s="193">
        <v>10.61</v>
      </c>
      <c r="BE5" s="193">
        <v>36.770000000000003</v>
      </c>
      <c r="BF5" s="193">
        <v>36.130000000000003</v>
      </c>
      <c r="BG5" s="193">
        <v>37.57</v>
      </c>
      <c r="BH5" s="193">
        <v>37.57</v>
      </c>
      <c r="BI5" s="193">
        <v>35.6</v>
      </c>
      <c r="BJ5" s="193">
        <v>36.86</v>
      </c>
      <c r="BK5" s="193">
        <v>35.450000000000003</v>
      </c>
      <c r="BL5" s="193">
        <v>36.64</v>
      </c>
      <c r="BM5" s="193">
        <v>37.409999999999997</v>
      </c>
      <c r="BN5" s="193">
        <v>33.950000000000003</v>
      </c>
      <c r="BO5" s="193">
        <v>37.06</v>
      </c>
      <c r="BP5" s="193">
        <v>35.81</v>
      </c>
      <c r="BQ5" s="193">
        <v>37.4</v>
      </c>
      <c r="BR5" s="193">
        <v>36.32</v>
      </c>
      <c r="BS5" s="193">
        <v>37.9</v>
      </c>
      <c r="BT5" s="193">
        <v>38.119999999999997</v>
      </c>
      <c r="BU5" s="193">
        <v>36.049999999999997</v>
      </c>
      <c r="BV5" s="193">
        <v>37.46</v>
      </c>
      <c r="BW5" s="193">
        <v>36.19</v>
      </c>
      <c r="BX5" s="193">
        <v>37.68</v>
      </c>
      <c r="BY5" s="193">
        <v>38.19</v>
      </c>
      <c r="BZ5" s="193">
        <v>34.9</v>
      </c>
      <c r="CA5" s="193">
        <v>37.76</v>
      </c>
      <c r="CB5" s="193">
        <v>23.38</v>
      </c>
      <c r="CC5" s="193">
        <v>17.239999999999998</v>
      </c>
      <c r="CD5" s="193">
        <v>37.04</v>
      </c>
      <c r="CE5" s="193">
        <v>38.78</v>
      </c>
      <c r="CF5" s="193">
        <v>38.97</v>
      </c>
      <c r="CG5" s="193">
        <v>37.270000000000003</v>
      </c>
      <c r="CH5" s="193">
        <v>38.340000000000003</v>
      </c>
      <c r="CI5" s="193">
        <v>38</v>
      </c>
      <c r="CJ5" s="193">
        <v>39.57</v>
      </c>
      <c r="CK5" s="193">
        <v>39.57</v>
      </c>
      <c r="CL5" s="193">
        <v>36.89</v>
      </c>
      <c r="CM5" s="193">
        <v>39.090000000000003</v>
      </c>
      <c r="CN5" s="193">
        <v>37.520000000000003</v>
      </c>
      <c r="CO5" s="193">
        <v>38.56</v>
      </c>
      <c r="CP5" s="193">
        <v>37.49</v>
      </c>
      <c r="CQ5" s="193">
        <v>39.14</v>
      </c>
      <c r="CR5" s="193">
        <v>39.17</v>
      </c>
      <c r="CS5" s="193">
        <v>37.39</v>
      </c>
      <c r="CT5" s="193">
        <v>38.65</v>
      </c>
      <c r="CU5" s="193">
        <v>38.06</v>
      </c>
      <c r="CV5" s="193">
        <v>39.520000000000003</v>
      </c>
      <c r="CW5" s="193">
        <v>39.51</v>
      </c>
      <c r="CX5" s="193">
        <v>35.71</v>
      </c>
      <c r="CY5" s="193">
        <v>15.21</v>
      </c>
      <c r="CZ5" s="193">
        <v>0</v>
      </c>
      <c r="DA5" s="193">
        <v>38.54</v>
      </c>
      <c r="DB5" s="193">
        <v>37.6</v>
      </c>
      <c r="DC5" s="193">
        <v>39.25</v>
      </c>
      <c r="DD5" s="193">
        <v>39.35</v>
      </c>
      <c r="DE5" s="193">
        <v>37.29</v>
      </c>
      <c r="DF5" s="193">
        <v>38.67</v>
      </c>
      <c r="DG5" s="193">
        <v>38.090000000000003</v>
      </c>
      <c r="DH5" s="193">
        <v>39.26</v>
      </c>
      <c r="DI5" s="193">
        <v>39.090000000000003</v>
      </c>
      <c r="DJ5" s="193">
        <v>35.340000000000003</v>
      </c>
      <c r="DK5" s="193">
        <v>38.81</v>
      </c>
      <c r="DL5" s="193">
        <v>36.99</v>
      </c>
      <c r="DM5" s="193">
        <v>38.11</v>
      </c>
      <c r="DN5" s="193">
        <v>37.21</v>
      </c>
      <c r="DO5" s="193">
        <v>38.89</v>
      </c>
      <c r="DP5" s="193">
        <v>38.82</v>
      </c>
      <c r="DQ5" s="193">
        <v>36.94</v>
      </c>
      <c r="DR5" s="193">
        <v>38.380000000000003</v>
      </c>
      <c r="DS5" s="193">
        <v>37.71</v>
      </c>
      <c r="DT5" s="193">
        <v>38.9</v>
      </c>
      <c r="DU5" s="193">
        <v>39.21</v>
      </c>
      <c r="DV5" s="193">
        <v>35.44</v>
      </c>
      <c r="DW5" s="193">
        <v>38.799999999999997</v>
      </c>
      <c r="DX5" s="193">
        <v>17.28</v>
      </c>
      <c r="DY5" s="193">
        <v>32.07</v>
      </c>
      <c r="DZ5" s="193">
        <v>37.18</v>
      </c>
      <c r="EA5" s="193">
        <v>38.99</v>
      </c>
      <c r="EB5" s="193">
        <v>38.83</v>
      </c>
      <c r="EC5" s="193">
        <v>37.01</v>
      </c>
      <c r="ED5" s="193">
        <v>38.24</v>
      </c>
      <c r="EE5" s="193">
        <v>37.47</v>
      </c>
      <c r="EF5" s="193">
        <v>38.94</v>
      </c>
      <c r="EG5" s="193">
        <v>39.39</v>
      </c>
      <c r="EH5" s="193">
        <v>36.79</v>
      </c>
      <c r="EI5" s="193">
        <v>38.9</v>
      </c>
      <c r="EJ5" s="193">
        <v>37.25</v>
      </c>
      <c r="EK5" s="193">
        <v>38.42</v>
      </c>
      <c r="EL5" s="193">
        <v>37.31</v>
      </c>
      <c r="EM5" s="193">
        <v>39.19</v>
      </c>
      <c r="EN5" s="193">
        <v>39</v>
      </c>
      <c r="EO5" s="193">
        <v>37.33</v>
      </c>
      <c r="EP5" s="193">
        <v>38.47</v>
      </c>
      <c r="EQ5" s="193">
        <v>37.58</v>
      </c>
      <c r="ER5" s="193">
        <v>39.26</v>
      </c>
      <c r="ES5" s="193">
        <v>39.04</v>
      </c>
      <c r="ET5" s="193">
        <v>35.200000000000003</v>
      </c>
      <c r="EU5" s="193">
        <v>38.57</v>
      </c>
      <c r="EV5" s="193">
        <v>13.66</v>
      </c>
      <c r="EW5" s="193">
        <v>35.75</v>
      </c>
      <c r="EX5" s="193">
        <v>37.200000000000003</v>
      </c>
      <c r="EY5" s="193">
        <v>38.840000000000003</v>
      </c>
      <c r="EZ5" s="193">
        <v>38.82</v>
      </c>
      <c r="FA5" s="193">
        <v>37.130000000000003</v>
      </c>
      <c r="FB5" s="193">
        <v>38.29</v>
      </c>
      <c r="FC5" s="193">
        <v>37.43</v>
      </c>
      <c r="FD5" s="193">
        <v>38.96</v>
      </c>
      <c r="FE5" s="193">
        <v>38.369999999999997</v>
      </c>
      <c r="FF5" s="193">
        <v>34.770000000000003</v>
      </c>
      <c r="FG5" s="193">
        <v>38.270000000000003</v>
      </c>
      <c r="FH5" s="193">
        <v>36.92</v>
      </c>
      <c r="FI5" s="193">
        <v>38.04</v>
      </c>
      <c r="FJ5" s="193">
        <v>37.01</v>
      </c>
      <c r="FK5" s="193">
        <v>38.590000000000003</v>
      </c>
      <c r="FL5" s="193">
        <v>38.56</v>
      </c>
      <c r="FM5" s="193">
        <v>36.79</v>
      </c>
      <c r="FN5" s="193">
        <v>38.14</v>
      </c>
      <c r="FO5" s="193">
        <v>37.07</v>
      </c>
      <c r="FP5" s="193">
        <v>38.57</v>
      </c>
      <c r="FQ5" s="193">
        <v>38.340000000000003</v>
      </c>
      <c r="FR5" s="193">
        <v>34.78</v>
      </c>
      <c r="FS5" s="193">
        <v>38.25</v>
      </c>
      <c r="FT5" s="193">
        <v>36.840000000000003</v>
      </c>
      <c r="FU5" s="193">
        <v>12.14</v>
      </c>
      <c r="FV5" s="193">
        <v>36.86</v>
      </c>
      <c r="FW5" s="193">
        <v>38.49</v>
      </c>
      <c r="FX5" s="193">
        <v>38.42</v>
      </c>
      <c r="FY5" s="193">
        <v>36.619999999999997</v>
      </c>
      <c r="FZ5" s="193">
        <v>37.880000000000003</v>
      </c>
      <c r="GA5" s="193">
        <v>36.950000000000003</v>
      </c>
      <c r="GB5" s="193">
        <v>38.619999999999997</v>
      </c>
    </row>
    <row r="6" spans="1:184" s="29" customFormat="1">
      <c r="A6" s="41"/>
      <c r="B6" s="60">
        <f t="shared" si="1"/>
        <v>6</v>
      </c>
      <c r="C6" s="36" t="s">
        <v>4</v>
      </c>
      <c r="D6" s="29" t="s">
        <v>56</v>
      </c>
      <c r="E6" s="193">
        <v>169.27</v>
      </c>
      <c r="F6" s="193">
        <v>149.88</v>
      </c>
      <c r="G6" s="193">
        <v>160.68</v>
      </c>
      <c r="H6" s="193">
        <v>137.06</v>
      </c>
      <c r="I6" s="193">
        <v>36.61</v>
      </c>
      <c r="J6" s="193">
        <v>151.99</v>
      </c>
      <c r="K6" s="193">
        <v>159.25</v>
      </c>
      <c r="L6" s="193">
        <v>161.19999999999999</v>
      </c>
      <c r="M6" s="193">
        <v>156.34</v>
      </c>
      <c r="N6" s="193">
        <v>164.54</v>
      </c>
      <c r="O6" s="193">
        <v>160.07</v>
      </c>
      <c r="P6" s="193">
        <v>163.27000000000001</v>
      </c>
      <c r="Q6" s="193">
        <v>171.43</v>
      </c>
      <c r="R6" s="193">
        <v>153.34</v>
      </c>
      <c r="S6" s="193">
        <v>159.61000000000001</v>
      </c>
      <c r="T6" s="193">
        <v>157.66</v>
      </c>
      <c r="U6" s="193">
        <v>164</v>
      </c>
      <c r="V6" s="193">
        <v>153.97999999999999</v>
      </c>
      <c r="W6" s="193">
        <v>161.4</v>
      </c>
      <c r="X6" s="193">
        <v>160.82</v>
      </c>
      <c r="Y6" s="193">
        <v>155.11000000000001</v>
      </c>
      <c r="Z6" s="193">
        <v>163.84</v>
      </c>
      <c r="AA6" s="193">
        <v>158.87</v>
      </c>
      <c r="AB6" s="193">
        <v>160</v>
      </c>
      <c r="AC6" s="193">
        <v>165.9</v>
      </c>
      <c r="AD6" s="193">
        <v>151.69999999999999</v>
      </c>
      <c r="AE6" s="193">
        <v>159.34</v>
      </c>
      <c r="AF6" s="193">
        <v>154.6</v>
      </c>
      <c r="AG6" s="193">
        <v>162.31</v>
      </c>
      <c r="AH6" s="193">
        <v>154.56</v>
      </c>
      <c r="AI6" s="193">
        <v>161.47999999999999</v>
      </c>
      <c r="AJ6" s="193">
        <v>160.94999999999999</v>
      </c>
      <c r="AK6" s="193">
        <v>153.63</v>
      </c>
      <c r="AL6" s="193">
        <v>162.27000000000001</v>
      </c>
      <c r="AM6" s="193">
        <v>157.55000000000001</v>
      </c>
      <c r="AN6" s="193">
        <v>157.19</v>
      </c>
      <c r="AO6" s="193">
        <v>170.53</v>
      </c>
      <c r="AP6" s="193">
        <v>160.44</v>
      </c>
      <c r="AQ6" s="193">
        <v>163.86</v>
      </c>
      <c r="AR6" s="193">
        <v>153.21</v>
      </c>
      <c r="AS6" s="193">
        <v>36.520000000000003</v>
      </c>
      <c r="AT6" s="193">
        <v>157.57</v>
      </c>
      <c r="AU6" s="193">
        <v>161.55000000000001</v>
      </c>
      <c r="AV6" s="193">
        <v>163.36000000000001</v>
      </c>
      <c r="AW6" s="193">
        <v>156.38</v>
      </c>
      <c r="AX6" s="193">
        <v>163.11000000000001</v>
      </c>
      <c r="AY6" s="193">
        <v>162.37</v>
      </c>
      <c r="AZ6" s="193">
        <v>160.07</v>
      </c>
      <c r="BA6" s="193">
        <v>169.57</v>
      </c>
      <c r="BB6" s="193">
        <v>153.96</v>
      </c>
      <c r="BC6" s="193">
        <v>155.63999999999999</v>
      </c>
      <c r="BD6" s="193">
        <v>146.55000000000001</v>
      </c>
      <c r="BE6" s="193">
        <v>150.63</v>
      </c>
      <c r="BF6" s="193">
        <v>146.87</v>
      </c>
      <c r="BG6" s="193">
        <v>151.33000000000001</v>
      </c>
      <c r="BH6" s="193">
        <v>153.88999999999999</v>
      </c>
      <c r="BI6" s="193">
        <v>143.57</v>
      </c>
      <c r="BJ6" s="193">
        <v>151.61000000000001</v>
      </c>
      <c r="BK6" s="193">
        <v>152.56</v>
      </c>
      <c r="BL6" s="193">
        <v>149.19999999999999</v>
      </c>
      <c r="BM6" s="193">
        <v>171.55</v>
      </c>
      <c r="BN6" s="193">
        <v>156.47999999999999</v>
      </c>
      <c r="BO6" s="193">
        <v>158.19</v>
      </c>
      <c r="BP6" s="193">
        <v>150.57</v>
      </c>
      <c r="BQ6" s="193">
        <v>156.37</v>
      </c>
      <c r="BR6" s="193">
        <v>151.80000000000001</v>
      </c>
      <c r="BS6" s="193">
        <v>159.29</v>
      </c>
      <c r="BT6" s="193">
        <v>160.35</v>
      </c>
      <c r="BU6" s="193">
        <v>151.18</v>
      </c>
      <c r="BV6" s="193">
        <v>162.38999999999999</v>
      </c>
      <c r="BW6" s="193">
        <v>165.86</v>
      </c>
      <c r="BX6" s="193">
        <v>168.14</v>
      </c>
      <c r="BY6" s="193">
        <v>177.72</v>
      </c>
      <c r="BZ6" s="193">
        <v>162.78</v>
      </c>
      <c r="CA6" s="193">
        <v>179.03</v>
      </c>
      <c r="CB6" s="193">
        <v>28.94</v>
      </c>
      <c r="CC6" s="193">
        <v>36.450000000000003</v>
      </c>
      <c r="CD6" s="193">
        <v>157.91999999999999</v>
      </c>
      <c r="CE6" s="193">
        <v>169.94</v>
      </c>
      <c r="CF6" s="193">
        <v>171.57</v>
      </c>
      <c r="CG6" s="193">
        <v>164.36</v>
      </c>
      <c r="CH6" s="193">
        <v>174.11</v>
      </c>
      <c r="CI6" s="193">
        <v>174.84</v>
      </c>
      <c r="CJ6" s="193">
        <v>176.31</v>
      </c>
      <c r="CK6" s="193">
        <v>179.48</v>
      </c>
      <c r="CL6" s="193">
        <v>168.15</v>
      </c>
      <c r="CM6" s="193">
        <v>179.44</v>
      </c>
      <c r="CN6" s="193">
        <v>169.49</v>
      </c>
      <c r="CO6" s="193">
        <v>168.64</v>
      </c>
      <c r="CP6" s="193">
        <v>164.19</v>
      </c>
      <c r="CQ6" s="193">
        <v>170.27</v>
      </c>
      <c r="CR6" s="193">
        <v>170.33</v>
      </c>
      <c r="CS6" s="193">
        <v>166.43</v>
      </c>
      <c r="CT6" s="193">
        <v>174.7</v>
      </c>
      <c r="CU6" s="193">
        <v>172.9</v>
      </c>
      <c r="CV6" s="193">
        <v>175.14</v>
      </c>
      <c r="CW6" s="193">
        <v>179.68</v>
      </c>
      <c r="CX6" s="193">
        <v>162.16999999999999</v>
      </c>
      <c r="CY6" s="193">
        <v>180.2</v>
      </c>
      <c r="CZ6" s="193">
        <v>171.14</v>
      </c>
      <c r="DA6" s="193">
        <v>170.17</v>
      </c>
      <c r="DB6" s="193">
        <v>165.5</v>
      </c>
      <c r="DC6" s="193">
        <v>168.89</v>
      </c>
      <c r="DD6" s="193">
        <v>171.96</v>
      </c>
      <c r="DE6" s="193">
        <v>164.29</v>
      </c>
      <c r="DF6" s="193">
        <v>173.53</v>
      </c>
      <c r="DG6" s="193">
        <v>174.32</v>
      </c>
      <c r="DH6" s="193">
        <v>175.04</v>
      </c>
      <c r="DI6" s="193">
        <v>179.93</v>
      </c>
      <c r="DJ6" s="193">
        <v>162.81</v>
      </c>
      <c r="DK6" s="193">
        <v>180.72</v>
      </c>
      <c r="DL6" s="193">
        <v>164</v>
      </c>
      <c r="DM6" s="193">
        <v>22.04</v>
      </c>
      <c r="DN6" s="193">
        <v>163.63</v>
      </c>
      <c r="DO6" s="193">
        <v>170.47</v>
      </c>
      <c r="DP6" s="193">
        <v>171.71</v>
      </c>
      <c r="DQ6" s="193">
        <v>164.34</v>
      </c>
      <c r="DR6" s="193">
        <v>174.85</v>
      </c>
      <c r="DS6" s="193">
        <v>174.76</v>
      </c>
      <c r="DT6" s="193">
        <v>175.06</v>
      </c>
      <c r="DU6" s="193">
        <v>179.91</v>
      </c>
      <c r="DV6" s="193">
        <v>162.4</v>
      </c>
      <c r="DW6" s="193">
        <v>179.99</v>
      </c>
      <c r="DX6" s="193">
        <v>169.96</v>
      </c>
      <c r="DY6" s="193">
        <v>172.8</v>
      </c>
      <c r="DZ6" s="193">
        <v>161.36000000000001</v>
      </c>
      <c r="EA6" s="193">
        <v>170.16</v>
      </c>
      <c r="EB6" s="193">
        <v>171.89</v>
      </c>
      <c r="EC6" s="193">
        <v>163.22999999999999</v>
      </c>
      <c r="ED6" s="193">
        <v>173.57</v>
      </c>
      <c r="EE6" s="193">
        <v>172.63</v>
      </c>
      <c r="EF6" s="193">
        <v>174.79</v>
      </c>
      <c r="EG6" s="193">
        <v>179.41</v>
      </c>
      <c r="EH6" s="193">
        <v>168.04</v>
      </c>
      <c r="EI6" s="193">
        <v>180.48</v>
      </c>
      <c r="EJ6" s="193">
        <v>170.65</v>
      </c>
      <c r="EK6" s="193">
        <v>171.51</v>
      </c>
      <c r="EL6" s="193">
        <v>163.19</v>
      </c>
      <c r="EM6" s="193">
        <v>170.85</v>
      </c>
      <c r="EN6" s="193">
        <v>169.38</v>
      </c>
      <c r="EO6" s="193">
        <v>164.77</v>
      </c>
      <c r="EP6" s="193">
        <v>174.05</v>
      </c>
      <c r="EQ6" s="193">
        <v>173.37</v>
      </c>
      <c r="ER6" s="193">
        <v>175.51</v>
      </c>
      <c r="ES6" s="193">
        <v>178.39</v>
      </c>
      <c r="ET6" s="193">
        <v>161.57</v>
      </c>
      <c r="EU6" s="193">
        <v>178.79</v>
      </c>
      <c r="EV6" s="193">
        <v>139.28</v>
      </c>
      <c r="EW6" s="193">
        <v>59</v>
      </c>
      <c r="EX6" s="193">
        <v>161.13999999999999</v>
      </c>
      <c r="EY6" s="193">
        <v>168.55</v>
      </c>
      <c r="EZ6" s="193">
        <v>171.46</v>
      </c>
      <c r="FA6" s="193">
        <v>162.69</v>
      </c>
      <c r="FB6" s="193">
        <v>171.21</v>
      </c>
      <c r="FC6" s="193">
        <v>170.3</v>
      </c>
      <c r="FD6" s="193">
        <v>170.08</v>
      </c>
      <c r="FE6" s="193">
        <v>174.14</v>
      </c>
      <c r="FF6" s="193">
        <v>158.87</v>
      </c>
      <c r="FG6" s="193">
        <v>175.63</v>
      </c>
      <c r="FH6" s="193">
        <v>162.32</v>
      </c>
      <c r="FI6" s="193">
        <v>164.03</v>
      </c>
      <c r="FJ6" s="193">
        <v>154.19</v>
      </c>
      <c r="FK6" s="193">
        <v>168.29</v>
      </c>
      <c r="FL6" s="193">
        <v>169.66</v>
      </c>
      <c r="FM6" s="193">
        <v>160.47999999999999</v>
      </c>
      <c r="FN6" s="193">
        <v>171.18</v>
      </c>
      <c r="FO6" s="193">
        <v>168.14</v>
      </c>
      <c r="FP6" s="193">
        <v>169.1</v>
      </c>
      <c r="FQ6" s="193">
        <v>173.44</v>
      </c>
      <c r="FR6" s="193">
        <v>157.59</v>
      </c>
      <c r="FS6" s="193">
        <v>174.35</v>
      </c>
      <c r="FT6" s="193">
        <v>158.52000000000001</v>
      </c>
      <c r="FU6" s="193">
        <v>163.19</v>
      </c>
      <c r="FV6" s="193">
        <v>152.29</v>
      </c>
      <c r="FW6" s="193">
        <v>167.61</v>
      </c>
      <c r="FX6" s="193">
        <v>167.33</v>
      </c>
      <c r="FY6" s="193">
        <v>159.35</v>
      </c>
      <c r="FZ6" s="193">
        <v>169.8</v>
      </c>
      <c r="GA6" s="193">
        <v>166.61</v>
      </c>
      <c r="GB6" s="193">
        <v>169.2</v>
      </c>
    </row>
    <row r="7" spans="1:184" s="29" customFormat="1">
      <c r="A7" s="41"/>
      <c r="B7" s="60">
        <f t="shared" si="1"/>
        <v>7</v>
      </c>
      <c r="C7" s="36" t="s">
        <v>5</v>
      </c>
      <c r="D7" s="29" t="s">
        <v>56</v>
      </c>
      <c r="E7" s="193">
        <v>169.73</v>
      </c>
      <c r="F7" s="193">
        <v>149.38</v>
      </c>
      <c r="G7" s="193">
        <v>160.38</v>
      </c>
      <c r="H7" s="193">
        <v>157.56</v>
      </c>
      <c r="I7" s="193">
        <v>164.17</v>
      </c>
      <c r="J7" s="193">
        <v>153.25</v>
      </c>
      <c r="K7" s="193">
        <v>160.1</v>
      </c>
      <c r="L7" s="193">
        <v>161.59</v>
      </c>
      <c r="M7" s="193">
        <v>155.99</v>
      </c>
      <c r="N7" s="193">
        <v>164.46</v>
      </c>
      <c r="O7" s="193">
        <v>160.88</v>
      </c>
      <c r="P7" s="193">
        <v>162.82</v>
      </c>
      <c r="Q7" s="193">
        <v>171.71</v>
      </c>
      <c r="R7" s="193">
        <v>152.82</v>
      </c>
      <c r="S7" s="193">
        <v>159.24</v>
      </c>
      <c r="T7" s="193">
        <v>157.74</v>
      </c>
      <c r="U7" s="193">
        <v>163.98</v>
      </c>
      <c r="V7" s="193">
        <v>154.91</v>
      </c>
      <c r="W7" s="193">
        <v>160.9</v>
      </c>
      <c r="X7" s="193">
        <v>161.62</v>
      </c>
      <c r="Y7" s="193">
        <v>155.01</v>
      </c>
      <c r="Z7" s="193">
        <v>163.80000000000001</v>
      </c>
      <c r="AA7" s="193">
        <v>158.55000000000001</v>
      </c>
      <c r="AB7" s="193">
        <v>160.83000000000001</v>
      </c>
      <c r="AC7" s="193">
        <v>165.31</v>
      </c>
      <c r="AD7" s="193">
        <v>151.37</v>
      </c>
      <c r="AE7" s="193">
        <v>159.34</v>
      </c>
      <c r="AF7" s="193">
        <v>155.13999999999999</v>
      </c>
      <c r="AG7" s="193">
        <v>31.37</v>
      </c>
      <c r="AH7" s="193">
        <v>155.77000000000001</v>
      </c>
      <c r="AI7" s="193">
        <v>160.11000000000001</v>
      </c>
      <c r="AJ7" s="193">
        <v>159.97</v>
      </c>
      <c r="AK7" s="193">
        <v>153.22999999999999</v>
      </c>
      <c r="AL7" s="193">
        <v>162.38</v>
      </c>
      <c r="AM7" s="193">
        <v>157.36000000000001</v>
      </c>
      <c r="AN7" s="193">
        <v>156.38999999999999</v>
      </c>
      <c r="AO7" s="193">
        <v>171.21</v>
      </c>
      <c r="AP7" s="193">
        <v>159.66999999999999</v>
      </c>
      <c r="AQ7" s="193">
        <v>161.69999999999999</v>
      </c>
      <c r="AR7" s="193">
        <v>158.4</v>
      </c>
      <c r="AS7" s="193">
        <v>164.77</v>
      </c>
      <c r="AT7" s="193">
        <v>156.71</v>
      </c>
      <c r="AU7" s="193">
        <v>162.59</v>
      </c>
      <c r="AV7" s="193">
        <v>163.01</v>
      </c>
      <c r="AW7" s="193">
        <v>157.05000000000001</v>
      </c>
      <c r="AX7" s="193">
        <v>162.54</v>
      </c>
      <c r="AY7" s="193">
        <v>162.37</v>
      </c>
      <c r="AZ7" s="193">
        <v>158.69</v>
      </c>
      <c r="BA7" s="193">
        <v>170.21</v>
      </c>
      <c r="BB7" s="193">
        <v>154.66</v>
      </c>
      <c r="BC7" s="193">
        <v>155.15</v>
      </c>
      <c r="BD7" s="193">
        <v>147.66999999999999</v>
      </c>
      <c r="BE7" s="193">
        <v>150.13999999999999</v>
      </c>
      <c r="BF7" s="193">
        <v>146.09</v>
      </c>
      <c r="BG7" s="193">
        <v>151.16999999999999</v>
      </c>
      <c r="BH7" s="193">
        <v>154.44</v>
      </c>
      <c r="BI7" s="193">
        <v>143.31</v>
      </c>
      <c r="BJ7" s="193">
        <v>152.29</v>
      </c>
      <c r="BK7" s="193">
        <v>154.12</v>
      </c>
      <c r="BL7" s="193">
        <v>149.05000000000001</v>
      </c>
      <c r="BM7" s="193">
        <v>172.35</v>
      </c>
      <c r="BN7" s="193">
        <v>156.25</v>
      </c>
      <c r="BO7" s="193">
        <v>157.68</v>
      </c>
      <c r="BP7" s="193">
        <v>150.97999999999999</v>
      </c>
      <c r="BQ7" s="193">
        <v>156.28</v>
      </c>
      <c r="BR7" s="193">
        <v>151.33000000000001</v>
      </c>
      <c r="BS7" s="193">
        <v>158.18</v>
      </c>
      <c r="BT7" s="193">
        <v>160.44</v>
      </c>
      <c r="BU7" s="193">
        <v>71.22</v>
      </c>
      <c r="BV7" s="193">
        <v>0</v>
      </c>
      <c r="BW7" s="193">
        <v>154.03</v>
      </c>
      <c r="BX7" s="193">
        <v>167.88</v>
      </c>
      <c r="BY7" s="193">
        <v>176.4</v>
      </c>
      <c r="BZ7" s="193">
        <v>161.43</v>
      </c>
      <c r="CA7" s="193">
        <v>177.95</v>
      </c>
      <c r="CB7" s="193">
        <v>163.79</v>
      </c>
      <c r="CC7" s="193">
        <v>166.04</v>
      </c>
      <c r="CD7" s="193">
        <v>158.16999999999999</v>
      </c>
      <c r="CE7" s="193">
        <v>168.95</v>
      </c>
      <c r="CF7" s="193">
        <v>167.82</v>
      </c>
      <c r="CG7" s="193">
        <v>163.68</v>
      </c>
      <c r="CH7" s="193">
        <v>173.67</v>
      </c>
      <c r="CI7" s="193">
        <v>173.08</v>
      </c>
      <c r="CJ7" s="193">
        <v>174.36</v>
      </c>
      <c r="CK7" s="193">
        <v>180.36</v>
      </c>
      <c r="CL7" s="193">
        <v>169.02</v>
      </c>
      <c r="CM7" s="193">
        <v>180.63</v>
      </c>
      <c r="CN7" s="193">
        <v>170.26</v>
      </c>
      <c r="CO7" s="193">
        <v>168.97</v>
      </c>
      <c r="CP7" s="193">
        <v>164.99</v>
      </c>
      <c r="CQ7" s="193">
        <v>173.13</v>
      </c>
      <c r="CR7" s="193">
        <v>171.59</v>
      </c>
      <c r="CS7" s="193">
        <v>165.4</v>
      </c>
      <c r="CT7" s="193">
        <v>173.9</v>
      </c>
      <c r="CU7" s="193">
        <v>173.7</v>
      </c>
      <c r="CV7" s="193">
        <v>176.09</v>
      </c>
      <c r="CW7" s="193">
        <v>180.29</v>
      </c>
      <c r="CX7" s="193">
        <v>163.08000000000001</v>
      </c>
      <c r="CY7" s="193">
        <v>180.81</v>
      </c>
      <c r="CZ7" s="193">
        <v>172.01</v>
      </c>
      <c r="DA7" s="193">
        <v>31.59</v>
      </c>
      <c r="DB7" s="193">
        <v>165.37</v>
      </c>
      <c r="DC7" s="193">
        <v>169.63</v>
      </c>
      <c r="DD7" s="193">
        <v>172.85</v>
      </c>
      <c r="DE7" s="193">
        <v>163.94</v>
      </c>
      <c r="DF7" s="193">
        <v>174.51</v>
      </c>
      <c r="DG7" s="193">
        <v>174.93</v>
      </c>
      <c r="DH7" s="193">
        <v>175.87</v>
      </c>
      <c r="DI7" s="193">
        <v>179.85</v>
      </c>
      <c r="DJ7" s="193">
        <v>162.77000000000001</v>
      </c>
      <c r="DK7" s="193">
        <v>180.84</v>
      </c>
      <c r="DL7" s="193">
        <v>170.5</v>
      </c>
      <c r="DM7" s="193">
        <v>171.32</v>
      </c>
      <c r="DN7" s="193">
        <v>163.22</v>
      </c>
      <c r="DO7" s="193">
        <v>170.94</v>
      </c>
      <c r="DP7" s="193">
        <v>172.82</v>
      </c>
      <c r="DQ7" s="193">
        <v>162.47999999999999</v>
      </c>
      <c r="DR7" s="193">
        <v>175.18</v>
      </c>
      <c r="DS7" s="193">
        <v>174.91</v>
      </c>
      <c r="DT7" s="193">
        <v>174.82</v>
      </c>
      <c r="DU7" s="193">
        <v>179.76</v>
      </c>
      <c r="DV7" s="193">
        <v>161.84</v>
      </c>
      <c r="DW7" s="193">
        <v>180.17</v>
      </c>
      <c r="DX7" s="193">
        <v>170.49</v>
      </c>
      <c r="DY7" s="193">
        <v>169.79</v>
      </c>
      <c r="DZ7" s="193">
        <v>162.87</v>
      </c>
      <c r="EA7" s="193">
        <v>171.34</v>
      </c>
      <c r="EB7" s="193">
        <v>171.64</v>
      </c>
      <c r="EC7" s="193">
        <v>163.08000000000001</v>
      </c>
      <c r="ED7" s="193">
        <v>173.29</v>
      </c>
      <c r="EE7" s="193">
        <v>172.5</v>
      </c>
      <c r="EF7" s="193">
        <v>173.98</v>
      </c>
      <c r="EG7" s="193">
        <v>179.28</v>
      </c>
      <c r="EH7" s="193">
        <v>167.97</v>
      </c>
      <c r="EI7" s="193">
        <v>180.7</v>
      </c>
      <c r="EJ7" s="193">
        <v>148.19</v>
      </c>
      <c r="EK7" s="193">
        <v>37.46</v>
      </c>
      <c r="EL7" s="193">
        <v>162.1</v>
      </c>
      <c r="EM7" s="193">
        <v>170.33</v>
      </c>
      <c r="EN7" s="193">
        <v>171.87</v>
      </c>
      <c r="EO7" s="193">
        <v>166.29</v>
      </c>
      <c r="EP7" s="193">
        <v>173.86</v>
      </c>
      <c r="EQ7" s="193">
        <v>173.75</v>
      </c>
      <c r="ER7" s="193">
        <v>174.91</v>
      </c>
      <c r="ES7" s="193">
        <v>178.33</v>
      </c>
      <c r="ET7" s="193">
        <v>161.54</v>
      </c>
      <c r="EU7" s="193">
        <v>178.92</v>
      </c>
      <c r="EV7" s="193">
        <v>167.14</v>
      </c>
      <c r="EW7" s="193">
        <v>170.48</v>
      </c>
      <c r="EX7" s="193">
        <v>160.94</v>
      </c>
      <c r="EY7" s="193">
        <v>168.69</v>
      </c>
      <c r="EZ7" s="193">
        <v>171.44</v>
      </c>
      <c r="FA7" s="193">
        <v>162.09</v>
      </c>
      <c r="FB7" s="193">
        <v>171.02</v>
      </c>
      <c r="FC7" s="193">
        <v>170.65</v>
      </c>
      <c r="FD7" s="193">
        <v>170.09</v>
      </c>
      <c r="FE7" s="193">
        <v>174.56</v>
      </c>
      <c r="FF7" s="193">
        <v>158.49</v>
      </c>
      <c r="FG7" s="193">
        <v>175.17</v>
      </c>
      <c r="FH7" s="193">
        <v>161.47999999999999</v>
      </c>
      <c r="FI7" s="193">
        <v>163.63</v>
      </c>
      <c r="FJ7" s="193">
        <v>154.22999999999999</v>
      </c>
      <c r="FK7" s="193">
        <v>170.17</v>
      </c>
      <c r="FL7" s="193">
        <v>169.73</v>
      </c>
      <c r="FM7" s="193">
        <v>159.05000000000001</v>
      </c>
      <c r="FN7" s="193">
        <v>171.87</v>
      </c>
      <c r="FO7" s="193">
        <v>168.73</v>
      </c>
      <c r="FP7" s="193">
        <v>168.57</v>
      </c>
      <c r="FQ7" s="193">
        <v>173.35</v>
      </c>
      <c r="FR7" s="193">
        <v>157.46</v>
      </c>
      <c r="FS7" s="193">
        <v>174.23</v>
      </c>
      <c r="FT7" s="193">
        <v>11.22</v>
      </c>
      <c r="FU7" s="193">
        <v>52</v>
      </c>
      <c r="FV7" s="193">
        <v>153.15</v>
      </c>
      <c r="FW7" s="193">
        <v>168.71</v>
      </c>
      <c r="FX7" s="193">
        <v>167.19</v>
      </c>
      <c r="FY7" s="193">
        <v>158.79</v>
      </c>
      <c r="FZ7" s="193">
        <v>169.98</v>
      </c>
      <c r="GA7" s="193">
        <v>166.6</v>
      </c>
      <c r="GB7" s="193">
        <v>170.57</v>
      </c>
    </row>
    <row r="8" spans="1:184" s="29" customFormat="1">
      <c r="A8" s="41"/>
      <c r="B8" s="60">
        <f t="shared" si="1"/>
        <v>8</v>
      </c>
      <c r="C8" s="36" t="s">
        <v>6</v>
      </c>
      <c r="D8" s="29" t="s">
        <v>56</v>
      </c>
      <c r="E8" s="193">
        <v>175.29</v>
      </c>
      <c r="F8" s="193">
        <v>155.72999999999999</v>
      </c>
      <c r="G8" s="193">
        <v>169.78</v>
      </c>
      <c r="H8" s="193">
        <v>167.29</v>
      </c>
      <c r="I8" s="193">
        <v>173.06</v>
      </c>
      <c r="J8" s="193">
        <v>163.08000000000001</v>
      </c>
      <c r="K8" s="193">
        <v>169.91</v>
      </c>
      <c r="L8" s="193">
        <v>169.8</v>
      </c>
      <c r="M8" s="193">
        <v>164.47</v>
      </c>
      <c r="N8" s="193">
        <v>173.49</v>
      </c>
      <c r="O8" s="193">
        <v>168.66</v>
      </c>
      <c r="P8" s="193">
        <v>170.87</v>
      </c>
      <c r="Q8" s="193">
        <v>177.64</v>
      </c>
      <c r="R8" s="193">
        <v>157.86000000000001</v>
      </c>
      <c r="S8" s="193">
        <v>167.18</v>
      </c>
      <c r="T8" s="193">
        <v>22.93</v>
      </c>
      <c r="U8" s="193">
        <v>33.28</v>
      </c>
      <c r="V8" s="193">
        <v>166.1</v>
      </c>
      <c r="W8" s="193">
        <v>169.78</v>
      </c>
      <c r="X8" s="193">
        <v>169.32</v>
      </c>
      <c r="Y8" s="193">
        <v>164.88</v>
      </c>
      <c r="Z8" s="193">
        <v>172.55</v>
      </c>
      <c r="AA8" s="193">
        <v>168.6</v>
      </c>
      <c r="AB8" s="193">
        <v>167.74</v>
      </c>
      <c r="AC8" s="193">
        <v>172.59</v>
      </c>
      <c r="AD8" s="193">
        <v>154.83000000000001</v>
      </c>
      <c r="AE8" s="193">
        <v>166.24</v>
      </c>
      <c r="AF8" s="193">
        <v>163.26</v>
      </c>
      <c r="AG8" s="193">
        <v>170.41</v>
      </c>
      <c r="AH8" s="193">
        <v>163.32</v>
      </c>
      <c r="AI8" s="193">
        <v>168.85</v>
      </c>
      <c r="AJ8" s="193">
        <v>167.67</v>
      </c>
      <c r="AK8" s="193">
        <v>162.47999999999999</v>
      </c>
      <c r="AL8" s="193">
        <v>170.39</v>
      </c>
      <c r="AM8" s="193">
        <v>165.02</v>
      </c>
      <c r="AN8" s="193">
        <v>165.83</v>
      </c>
      <c r="AO8" s="193">
        <v>175.67</v>
      </c>
      <c r="AP8" s="193">
        <v>163.89</v>
      </c>
      <c r="AQ8" s="193">
        <v>169.8</v>
      </c>
      <c r="AR8" s="193">
        <v>167.03</v>
      </c>
      <c r="AS8" s="193">
        <v>172.68</v>
      </c>
      <c r="AT8" s="193">
        <v>165.82</v>
      </c>
      <c r="AU8" s="193">
        <v>170.26</v>
      </c>
      <c r="AV8" s="193">
        <v>172.49</v>
      </c>
      <c r="AW8" s="193">
        <v>163.85</v>
      </c>
      <c r="AX8" s="193">
        <v>171.86</v>
      </c>
      <c r="AY8" s="193">
        <v>169.43</v>
      </c>
      <c r="AZ8" s="193">
        <v>168.29</v>
      </c>
      <c r="BA8" s="193">
        <v>173.7</v>
      </c>
      <c r="BB8" s="193">
        <v>158.44</v>
      </c>
      <c r="BC8" s="193">
        <v>161.44</v>
      </c>
      <c r="BD8" s="193">
        <v>141.84</v>
      </c>
      <c r="BE8" s="193">
        <v>24.46</v>
      </c>
      <c r="BF8" s="193">
        <v>151.59</v>
      </c>
      <c r="BG8" s="193">
        <v>157.51</v>
      </c>
      <c r="BH8" s="193">
        <v>160.56</v>
      </c>
      <c r="BI8" s="193">
        <v>149.76</v>
      </c>
      <c r="BJ8" s="193">
        <v>157.03</v>
      </c>
      <c r="BK8" s="193">
        <v>157.91</v>
      </c>
      <c r="BL8" s="193">
        <v>157.02000000000001</v>
      </c>
      <c r="BM8" s="193">
        <v>175.11</v>
      </c>
      <c r="BN8" s="193">
        <v>160.74</v>
      </c>
      <c r="BO8" s="193">
        <v>162.80000000000001</v>
      </c>
      <c r="BP8" s="193">
        <v>153.66999999999999</v>
      </c>
      <c r="BQ8" s="193">
        <v>161.5</v>
      </c>
      <c r="BR8" s="193">
        <v>156.01</v>
      </c>
      <c r="BS8" s="193">
        <v>165.55</v>
      </c>
      <c r="BT8" s="193">
        <v>165.62</v>
      </c>
      <c r="BU8" s="193">
        <v>159.66</v>
      </c>
      <c r="BV8" s="193">
        <v>167.8</v>
      </c>
      <c r="BW8" s="193">
        <v>168.91</v>
      </c>
      <c r="BX8" s="193">
        <v>171.45</v>
      </c>
      <c r="BY8" s="193">
        <v>181.76</v>
      </c>
      <c r="BZ8" s="193">
        <v>166.2</v>
      </c>
      <c r="CA8" s="193">
        <v>182.91</v>
      </c>
      <c r="CB8" s="193">
        <v>169.99</v>
      </c>
      <c r="CC8" s="193">
        <v>172.94</v>
      </c>
      <c r="CD8" s="193">
        <v>163.92</v>
      </c>
      <c r="CE8" s="193">
        <v>175.99</v>
      </c>
      <c r="CF8" s="193">
        <v>174.88</v>
      </c>
      <c r="CG8" s="193">
        <v>168.08</v>
      </c>
      <c r="CH8" s="193">
        <v>179.52</v>
      </c>
      <c r="CI8" s="193">
        <v>178.29</v>
      </c>
      <c r="CJ8" s="193">
        <v>181.23</v>
      </c>
      <c r="CK8" s="193">
        <v>185.26</v>
      </c>
      <c r="CL8" s="193">
        <v>173.65</v>
      </c>
      <c r="CM8" s="193">
        <v>185.51</v>
      </c>
      <c r="CN8" s="193">
        <v>140.27000000000001</v>
      </c>
      <c r="CO8" s="193">
        <v>65.98</v>
      </c>
      <c r="CP8" s="193">
        <v>169.82</v>
      </c>
      <c r="CQ8" s="193">
        <v>176.62</v>
      </c>
      <c r="CR8" s="193">
        <v>177.06</v>
      </c>
      <c r="CS8" s="193">
        <v>171.01</v>
      </c>
      <c r="CT8" s="193">
        <v>180.27</v>
      </c>
      <c r="CU8" s="193">
        <v>178.45</v>
      </c>
      <c r="CV8" s="193">
        <v>180.65</v>
      </c>
      <c r="CW8" s="193">
        <v>184.42</v>
      </c>
      <c r="CX8" s="193">
        <v>166.81</v>
      </c>
      <c r="CY8" s="193">
        <v>185.16</v>
      </c>
      <c r="CZ8" s="193">
        <v>175.88</v>
      </c>
      <c r="DA8" s="193">
        <v>177.78</v>
      </c>
      <c r="DB8" s="193">
        <v>170.67</v>
      </c>
      <c r="DC8" s="193">
        <v>174.63</v>
      </c>
      <c r="DD8" s="193">
        <v>177.79</v>
      </c>
      <c r="DE8" s="193">
        <v>170.07</v>
      </c>
      <c r="DF8" s="193">
        <v>180.18</v>
      </c>
      <c r="DG8" s="193">
        <v>178.7</v>
      </c>
      <c r="DH8" s="193">
        <v>180.17</v>
      </c>
      <c r="DI8" s="193">
        <v>184.41</v>
      </c>
      <c r="DJ8" s="193">
        <v>166.76</v>
      </c>
      <c r="DK8" s="193">
        <v>184.83</v>
      </c>
      <c r="DL8" s="193">
        <v>175.53</v>
      </c>
      <c r="DM8" s="193">
        <v>174.41</v>
      </c>
      <c r="DN8" s="193">
        <v>168.65</v>
      </c>
      <c r="DO8" s="193">
        <v>177.35</v>
      </c>
      <c r="DP8" s="193">
        <v>176.89</v>
      </c>
      <c r="DQ8" s="193">
        <v>166.3</v>
      </c>
      <c r="DR8" s="193">
        <v>179.35</v>
      </c>
      <c r="DS8" s="193">
        <v>178.92</v>
      </c>
      <c r="DT8" s="193">
        <v>180.11</v>
      </c>
      <c r="DU8" s="193">
        <v>184.18</v>
      </c>
      <c r="DV8" s="193">
        <v>166.51</v>
      </c>
      <c r="DW8" s="193">
        <v>184.24</v>
      </c>
      <c r="DX8" s="193">
        <v>82.1</v>
      </c>
      <c r="DY8" s="193">
        <v>0</v>
      </c>
      <c r="DZ8" s="193">
        <v>156.58000000000001</v>
      </c>
      <c r="EA8" s="193">
        <v>176.26</v>
      </c>
      <c r="EB8" s="193">
        <v>176.38</v>
      </c>
      <c r="EC8" s="193">
        <v>167.17</v>
      </c>
      <c r="ED8" s="193">
        <v>178.07</v>
      </c>
      <c r="EE8" s="193">
        <v>177.55</v>
      </c>
      <c r="EF8" s="193">
        <v>178.53</v>
      </c>
      <c r="EG8" s="193">
        <v>182.33</v>
      </c>
      <c r="EH8" s="193">
        <v>171.13</v>
      </c>
      <c r="EI8" s="193">
        <v>182.89</v>
      </c>
      <c r="EJ8" s="193">
        <v>174.17</v>
      </c>
      <c r="EK8" s="193">
        <v>171.5</v>
      </c>
      <c r="EL8" s="193">
        <v>166.7</v>
      </c>
      <c r="EM8" s="193">
        <v>174.79</v>
      </c>
      <c r="EN8" s="193">
        <v>174.76</v>
      </c>
      <c r="EO8" s="193">
        <v>168.21</v>
      </c>
      <c r="EP8" s="193">
        <v>176.75</v>
      </c>
      <c r="EQ8" s="193">
        <v>176.58</v>
      </c>
      <c r="ER8" s="193">
        <v>179.02</v>
      </c>
      <c r="ES8" s="193">
        <v>182.22</v>
      </c>
      <c r="ET8" s="193">
        <v>165.25</v>
      </c>
      <c r="EU8" s="193">
        <v>182.88</v>
      </c>
      <c r="EV8" s="193">
        <v>169.49</v>
      </c>
      <c r="EW8" s="193">
        <v>173.59</v>
      </c>
      <c r="EX8" s="193">
        <v>165.76</v>
      </c>
      <c r="EY8" s="193">
        <v>173.34</v>
      </c>
      <c r="EZ8" s="193">
        <v>175.88</v>
      </c>
      <c r="FA8" s="193">
        <v>167.34</v>
      </c>
      <c r="FB8" s="193">
        <v>176.57</v>
      </c>
      <c r="FC8" s="193">
        <v>175.36</v>
      </c>
      <c r="FD8" s="193">
        <v>175.69</v>
      </c>
      <c r="FE8" s="193">
        <v>178.99</v>
      </c>
      <c r="FF8" s="193">
        <v>162.68</v>
      </c>
      <c r="FG8" s="193">
        <v>180.05</v>
      </c>
      <c r="FH8" s="193">
        <v>16.579999999999998</v>
      </c>
      <c r="FI8" s="193">
        <v>165.49</v>
      </c>
      <c r="FJ8" s="193">
        <v>161.72999999999999</v>
      </c>
      <c r="FK8" s="193">
        <v>173.49</v>
      </c>
      <c r="FL8" s="193">
        <v>174.17</v>
      </c>
      <c r="FM8" s="193">
        <v>163.92</v>
      </c>
      <c r="FN8" s="193">
        <v>175.75</v>
      </c>
      <c r="FO8" s="193">
        <v>172.21</v>
      </c>
      <c r="FP8" s="193">
        <v>172.89</v>
      </c>
      <c r="FQ8" s="193">
        <v>178.57</v>
      </c>
      <c r="FR8" s="193">
        <v>161.47999999999999</v>
      </c>
      <c r="FS8" s="193">
        <v>178.38</v>
      </c>
      <c r="FT8" s="193">
        <v>165.38</v>
      </c>
      <c r="FU8" s="193">
        <v>167.55</v>
      </c>
      <c r="FV8" s="193">
        <v>157.99</v>
      </c>
      <c r="FW8" s="193">
        <v>173.68</v>
      </c>
      <c r="FX8" s="193">
        <v>171.32</v>
      </c>
      <c r="FY8" s="193">
        <v>163.16999999999999</v>
      </c>
      <c r="FZ8" s="193">
        <v>175.33</v>
      </c>
      <c r="GA8" s="193">
        <v>170.82</v>
      </c>
      <c r="GB8" s="193">
        <v>173.26</v>
      </c>
    </row>
    <row r="9" spans="1:184" s="29" customFormat="1">
      <c r="A9" s="41"/>
      <c r="B9" s="60">
        <f t="shared" si="1"/>
        <v>9</v>
      </c>
      <c r="C9" s="36" t="s">
        <v>7</v>
      </c>
      <c r="D9" s="29" t="s">
        <v>56</v>
      </c>
      <c r="E9" s="193">
        <v>186.86</v>
      </c>
      <c r="F9" s="193">
        <v>168.38</v>
      </c>
      <c r="G9" s="193">
        <v>178.46</v>
      </c>
      <c r="H9" s="193">
        <v>173.49</v>
      </c>
      <c r="I9" s="193">
        <v>169.76</v>
      </c>
      <c r="J9" s="193">
        <v>161.61000000000001</v>
      </c>
      <c r="K9" s="193">
        <v>169.73</v>
      </c>
      <c r="L9" s="193">
        <v>170.1</v>
      </c>
      <c r="M9" s="193">
        <v>160.44</v>
      </c>
      <c r="N9" s="193">
        <v>181.99</v>
      </c>
      <c r="O9" s="193">
        <v>174.96</v>
      </c>
      <c r="P9" s="193">
        <v>183.17</v>
      </c>
      <c r="Q9" s="193">
        <v>186.88</v>
      </c>
      <c r="R9" s="193">
        <v>167.99</v>
      </c>
      <c r="S9" s="193">
        <v>80.760000000000005</v>
      </c>
      <c r="T9" s="193">
        <v>132.66999999999999</v>
      </c>
      <c r="U9" s="193">
        <v>168.79</v>
      </c>
      <c r="V9" s="193">
        <v>162.55000000000001</v>
      </c>
      <c r="W9" s="193">
        <v>169.79</v>
      </c>
      <c r="X9" s="193">
        <v>170.26</v>
      </c>
      <c r="Y9" s="193">
        <v>159.25</v>
      </c>
      <c r="Z9" s="193">
        <v>178.21</v>
      </c>
      <c r="AA9" s="193">
        <v>172.6</v>
      </c>
      <c r="AB9" s="193">
        <v>178.63</v>
      </c>
      <c r="AC9" s="193">
        <v>179.63</v>
      </c>
      <c r="AD9" s="193">
        <v>164.07</v>
      </c>
      <c r="AE9" s="193">
        <v>174.35</v>
      </c>
      <c r="AF9" s="193">
        <v>168.95</v>
      </c>
      <c r="AG9" s="193">
        <v>163.6</v>
      </c>
      <c r="AH9" s="193">
        <v>159.54</v>
      </c>
      <c r="AI9" s="193">
        <v>168.11</v>
      </c>
      <c r="AJ9" s="193">
        <v>168.06</v>
      </c>
      <c r="AK9" s="193">
        <v>156.38999999999999</v>
      </c>
      <c r="AL9" s="193">
        <v>175.16</v>
      </c>
      <c r="AM9" s="193">
        <v>168.92</v>
      </c>
      <c r="AN9" s="193">
        <v>172.48</v>
      </c>
      <c r="AO9" s="193">
        <v>180.82</v>
      </c>
      <c r="AP9" s="193">
        <v>170.74</v>
      </c>
      <c r="AQ9" s="193">
        <v>23.18</v>
      </c>
      <c r="AR9" s="193">
        <v>16.8</v>
      </c>
      <c r="AS9" s="193">
        <v>166.29</v>
      </c>
      <c r="AT9" s="193">
        <v>162.61000000000001</v>
      </c>
      <c r="AU9" s="193">
        <v>168.52</v>
      </c>
      <c r="AV9" s="193">
        <v>170.97</v>
      </c>
      <c r="AW9" s="193">
        <v>158.57</v>
      </c>
      <c r="AX9" s="193">
        <v>176.82</v>
      </c>
      <c r="AY9" s="193">
        <v>170.55</v>
      </c>
      <c r="AZ9" s="193">
        <v>174.26</v>
      </c>
      <c r="BA9" s="193">
        <v>180.21</v>
      </c>
      <c r="BB9" s="193">
        <v>164.43</v>
      </c>
      <c r="BC9" s="193">
        <v>175.36</v>
      </c>
      <c r="BD9" s="193">
        <v>165.89</v>
      </c>
      <c r="BE9" s="193">
        <v>164.72</v>
      </c>
      <c r="BF9" s="193">
        <v>160.19999999999999</v>
      </c>
      <c r="BG9" s="193">
        <v>166.86</v>
      </c>
      <c r="BH9" s="193">
        <v>168.78</v>
      </c>
      <c r="BI9" s="193">
        <v>156.19</v>
      </c>
      <c r="BJ9" s="193">
        <v>174.61</v>
      </c>
      <c r="BK9" s="193">
        <v>168.67</v>
      </c>
      <c r="BL9" s="193">
        <v>173.54</v>
      </c>
      <c r="BM9" s="193">
        <v>181.59</v>
      </c>
      <c r="BN9" s="193">
        <v>166.11</v>
      </c>
      <c r="BO9" s="193">
        <v>91.21</v>
      </c>
      <c r="BP9" s="193">
        <v>136.27000000000001</v>
      </c>
      <c r="BQ9" s="193">
        <v>167.91</v>
      </c>
      <c r="BR9" s="193">
        <v>163.04</v>
      </c>
      <c r="BS9" s="193">
        <v>171.66</v>
      </c>
      <c r="BT9" s="193">
        <v>173.19</v>
      </c>
      <c r="BU9" s="193">
        <v>161.21</v>
      </c>
      <c r="BV9" s="193">
        <v>182.94</v>
      </c>
      <c r="BW9" s="193">
        <v>179.68</v>
      </c>
      <c r="BX9" s="193">
        <v>185.46</v>
      </c>
      <c r="BY9" s="193">
        <v>193.46</v>
      </c>
      <c r="BZ9" s="193">
        <v>176.52</v>
      </c>
      <c r="CA9" s="193">
        <v>189.3</v>
      </c>
      <c r="CB9" s="193">
        <v>182.55</v>
      </c>
      <c r="CC9" s="193">
        <v>176.14</v>
      </c>
      <c r="CD9" s="193">
        <v>168.38</v>
      </c>
      <c r="CE9" s="193">
        <v>180.52</v>
      </c>
      <c r="CF9" s="193">
        <v>181.33</v>
      </c>
      <c r="CG9" s="193">
        <v>172.47</v>
      </c>
      <c r="CH9" s="193">
        <v>192.32</v>
      </c>
      <c r="CI9" s="193">
        <v>191.57</v>
      </c>
      <c r="CJ9" s="193">
        <v>198.47</v>
      </c>
      <c r="CK9" s="193">
        <v>200.96</v>
      </c>
      <c r="CL9" s="193">
        <v>187.96</v>
      </c>
      <c r="CM9" s="193">
        <v>174.66</v>
      </c>
      <c r="CN9" s="193">
        <v>81.180000000000007</v>
      </c>
      <c r="CO9" s="193">
        <v>178.69</v>
      </c>
      <c r="CP9" s="193">
        <v>175.36</v>
      </c>
      <c r="CQ9" s="193">
        <v>182.27</v>
      </c>
      <c r="CR9" s="193">
        <v>183.31</v>
      </c>
      <c r="CS9" s="193">
        <v>174.2</v>
      </c>
      <c r="CT9" s="193">
        <v>194.57</v>
      </c>
      <c r="CU9" s="193">
        <v>191.49</v>
      </c>
      <c r="CV9" s="193">
        <v>199.6</v>
      </c>
      <c r="CW9" s="193">
        <v>199.77</v>
      </c>
      <c r="CX9" s="193">
        <v>181.19</v>
      </c>
      <c r="CY9" s="193">
        <v>199.71</v>
      </c>
      <c r="CZ9" s="193">
        <v>186.91</v>
      </c>
      <c r="DA9" s="193">
        <v>179.01</v>
      </c>
      <c r="DB9" s="193">
        <v>175.57</v>
      </c>
      <c r="DC9" s="193">
        <v>182.8</v>
      </c>
      <c r="DD9" s="193">
        <v>184.22</v>
      </c>
      <c r="DE9" s="193">
        <v>172.56</v>
      </c>
      <c r="DF9" s="193">
        <v>194.8</v>
      </c>
      <c r="DG9" s="193">
        <v>192.14</v>
      </c>
      <c r="DH9" s="193">
        <v>197.38</v>
      </c>
      <c r="DI9" s="193">
        <v>199.18</v>
      </c>
      <c r="DJ9" s="193">
        <v>180.47</v>
      </c>
      <c r="DK9" s="193">
        <v>198.52</v>
      </c>
      <c r="DL9" s="193">
        <v>55.67</v>
      </c>
      <c r="DM9" s="193">
        <v>177.51</v>
      </c>
      <c r="DN9" s="193">
        <v>174.62</v>
      </c>
      <c r="DO9" s="193">
        <v>182.63</v>
      </c>
      <c r="DP9" s="193">
        <v>184.09</v>
      </c>
      <c r="DQ9" s="193">
        <v>172.19</v>
      </c>
      <c r="DR9" s="193">
        <v>195.95</v>
      </c>
      <c r="DS9" s="193">
        <v>191.91</v>
      </c>
      <c r="DT9" s="193">
        <v>196.84</v>
      </c>
      <c r="DU9" s="193">
        <v>199.27</v>
      </c>
      <c r="DV9" s="193">
        <v>179.82</v>
      </c>
      <c r="DW9" s="193">
        <v>196.95</v>
      </c>
      <c r="DX9" s="193">
        <v>186.56</v>
      </c>
      <c r="DY9" s="193">
        <v>177.04</v>
      </c>
      <c r="DZ9" s="193">
        <v>172.97</v>
      </c>
      <c r="EA9" s="193">
        <v>182.71</v>
      </c>
      <c r="EB9" s="193">
        <v>181.89</v>
      </c>
      <c r="EC9" s="193">
        <v>172.34</v>
      </c>
      <c r="ED9" s="193">
        <v>191.8</v>
      </c>
      <c r="EE9" s="193">
        <v>190.38</v>
      </c>
      <c r="EF9" s="193">
        <v>195.82</v>
      </c>
      <c r="EG9" s="193">
        <v>198.89</v>
      </c>
      <c r="EH9" s="193">
        <v>186.1</v>
      </c>
      <c r="EI9" s="193">
        <v>6.53</v>
      </c>
      <c r="EJ9" s="193">
        <v>36.9</v>
      </c>
      <c r="EK9" s="193">
        <v>177.39</v>
      </c>
      <c r="EL9" s="193">
        <v>172.96</v>
      </c>
      <c r="EM9" s="193">
        <v>183.1</v>
      </c>
      <c r="EN9" s="193">
        <v>183.22</v>
      </c>
      <c r="EO9" s="193">
        <v>173.13</v>
      </c>
      <c r="EP9" s="193">
        <v>192.45</v>
      </c>
      <c r="EQ9" s="193">
        <v>189.74</v>
      </c>
      <c r="ER9" s="193">
        <v>196.99</v>
      </c>
      <c r="ES9" s="193">
        <v>196.23</v>
      </c>
      <c r="ET9" s="193">
        <v>177</v>
      </c>
      <c r="EU9" s="193">
        <v>193.1</v>
      </c>
      <c r="EV9" s="193">
        <v>181.07</v>
      </c>
      <c r="EW9" s="193">
        <v>174.74</v>
      </c>
      <c r="EX9" s="193">
        <v>170.41</v>
      </c>
      <c r="EY9" s="193">
        <v>179.68</v>
      </c>
      <c r="EZ9" s="193">
        <v>180.8</v>
      </c>
      <c r="FA9" s="193">
        <v>168.73</v>
      </c>
      <c r="FB9" s="193">
        <v>188.68</v>
      </c>
      <c r="FC9" s="193">
        <v>187.45</v>
      </c>
      <c r="FD9" s="193">
        <v>193.64</v>
      </c>
      <c r="FE9" s="193">
        <v>193.12</v>
      </c>
      <c r="FF9" s="193">
        <v>174.12</v>
      </c>
      <c r="FG9" s="193">
        <v>79.92</v>
      </c>
      <c r="FH9" s="193">
        <v>161.9</v>
      </c>
      <c r="FI9" s="193">
        <v>173.07</v>
      </c>
      <c r="FJ9" s="193">
        <v>169.01</v>
      </c>
      <c r="FK9" s="193">
        <v>178.92</v>
      </c>
      <c r="FL9" s="193">
        <v>179.87</v>
      </c>
      <c r="FM9" s="193">
        <v>168.19</v>
      </c>
      <c r="FN9" s="193">
        <v>187.61</v>
      </c>
      <c r="FO9" s="193">
        <v>185.15</v>
      </c>
      <c r="FP9" s="193">
        <v>192.7</v>
      </c>
      <c r="FQ9" s="193">
        <v>191.94</v>
      </c>
      <c r="FR9" s="193">
        <v>174.46</v>
      </c>
      <c r="FS9" s="193">
        <v>188.67</v>
      </c>
      <c r="FT9" s="193">
        <v>181.14</v>
      </c>
      <c r="FU9" s="193">
        <v>172.49</v>
      </c>
      <c r="FV9" s="193">
        <v>169.27</v>
      </c>
      <c r="FW9" s="193">
        <v>179.25</v>
      </c>
      <c r="FX9" s="193">
        <v>177.21</v>
      </c>
      <c r="FY9" s="193">
        <v>167.58</v>
      </c>
      <c r="FZ9" s="193">
        <v>185.39</v>
      </c>
      <c r="GA9" s="193">
        <v>183.83</v>
      </c>
      <c r="GB9" s="193">
        <v>193.86</v>
      </c>
    </row>
    <row r="10" spans="1:184" s="29" customFormat="1">
      <c r="A10" s="41"/>
      <c r="B10" s="60">
        <f t="shared" si="1"/>
        <v>10</v>
      </c>
      <c r="C10" s="36" t="s">
        <v>8</v>
      </c>
      <c r="D10" s="29" t="s">
        <v>56</v>
      </c>
      <c r="E10" s="193">
        <v>182.23</v>
      </c>
      <c r="F10" s="193">
        <v>164.69</v>
      </c>
      <c r="G10" s="193">
        <v>175.29</v>
      </c>
      <c r="H10" s="193">
        <v>170.3</v>
      </c>
      <c r="I10" s="193">
        <v>165.9</v>
      </c>
      <c r="J10" s="193">
        <v>158.44</v>
      </c>
      <c r="K10" s="193">
        <v>167.27</v>
      </c>
      <c r="L10" s="193">
        <v>167.18</v>
      </c>
      <c r="M10" s="193">
        <v>157.88999999999999</v>
      </c>
      <c r="N10" s="193">
        <v>178.96</v>
      </c>
      <c r="O10" s="193">
        <v>172.94</v>
      </c>
      <c r="P10" s="193">
        <v>179.24</v>
      </c>
      <c r="Q10" s="193">
        <v>182.78</v>
      </c>
      <c r="R10" s="193">
        <v>164.71</v>
      </c>
      <c r="S10" s="193">
        <v>174.83</v>
      </c>
      <c r="T10" s="193">
        <v>169.99</v>
      </c>
      <c r="U10" s="193">
        <v>166.09</v>
      </c>
      <c r="V10" s="193">
        <v>160.34</v>
      </c>
      <c r="W10" s="193">
        <v>166.76</v>
      </c>
      <c r="X10" s="193">
        <v>167.59</v>
      </c>
      <c r="Y10" s="193">
        <v>156.93</v>
      </c>
      <c r="Z10" s="193">
        <v>175.92</v>
      </c>
      <c r="AA10" s="193">
        <v>168.83</v>
      </c>
      <c r="AB10" s="193">
        <v>175.82</v>
      </c>
      <c r="AC10" s="193">
        <v>176.6</v>
      </c>
      <c r="AD10" s="193">
        <v>160.97</v>
      </c>
      <c r="AE10" s="193">
        <v>172.46</v>
      </c>
      <c r="AF10" s="193">
        <v>55.99</v>
      </c>
      <c r="AG10" s="193">
        <v>156.49</v>
      </c>
      <c r="AH10" s="193">
        <v>156.97</v>
      </c>
      <c r="AI10" s="193">
        <v>166.07</v>
      </c>
      <c r="AJ10" s="193">
        <v>164.85</v>
      </c>
      <c r="AK10" s="193">
        <v>154.69</v>
      </c>
      <c r="AL10" s="193">
        <v>172.81</v>
      </c>
      <c r="AM10" s="193">
        <v>167.37</v>
      </c>
      <c r="AN10" s="193">
        <v>171.31</v>
      </c>
      <c r="AO10" s="193">
        <v>176.79</v>
      </c>
      <c r="AP10" s="193">
        <v>167.58</v>
      </c>
      <c r="AQ10" s="193">
        <v>173.75</v>
      </c>
      <c r="AR10" s="193">
        <v>166.52</v>
      </c>
      <c r="AS10" s="193">
        <v>163.33000000000001</v>
      </c>
      <c r="AT10" s="193">
        <v>159.82</v>
      </c>
      <c r="AU10" s="193">
        <v>166.44</v>
      </c>
      <c r="AV10" s="193">
        <v>167.16</v>
      </c>
      <c r="AW10" s="193">
        <v>156.80000000000001</v>
      </c>
      <c r="AX10" s="193">
        <v>173.52</v>
      </c>
      <c r="AY10" s="193">
        <v>167.82</v>
      </c>
      <c r="AZ10" s="193">
        <v>172.16</v>
      </c>
      <c r="BA10" s="193">
        <v>177.49</v>
      </c>
      <c r="BB10" s="193">
        <v>161.9</v>
      </c>
      <c r="BC10" s="193">
        <v>95.37</v>
      </c>
      <c r="BD10" s="193">
        <v>126.53</v>
      </c>
      <c r="BE10" s="193">
        <v>163.16</v>
      </c>
      <c r="BF10" s="193">
        <v>159.19999999999999</v>
      </c>
      <c r="BG10" s="193">
        <v>165.38</v>
      </c>
      <c r="BH10" s="193">
        <v>167.12</v>
      </c>
      <c r="BI10" s="193">
        <v>154.85</v>
      </c>
      <c r="BJ10" s="193">
        <v>173.01</v>
      </c>
      <c r="BK10" s="193">
        <v>166.69</v>
      </c>
      <c r="BL10" s="193">
        <v>171.66</v>
      </c>
      <c r="BM10" s="193">
        <v>178.94</v>
      </c>
      <c r="BN10" s="193">
        <v>163.46</v>
      </c>
      <c r="BO10" s="193">
        <v>174.49</v>
      </c>
      <c r="BP10" s="193">
        <v>168.3</v>
      </c>
      <c r="BQ10" s="193">
        <v>166.05</v>
      </c>
      <c r="BR10" s="193">
        <v>160.97999999999999</v>
      </c>
      <c r="BS10" s="193">
        <v>169.88</v>
      </c>
      <c r="BT10" s="193">
        <v>171.55</v>
      </c>
      <c r="BU10" s="193">
        <v>159.46</v>
      </c>
      <c r="BV10" s="193">
        <v>180.26</v>
      </c>
      <c r="BW10" s="193">
        <v>175.99</v>
      </c>
      <c r="BX10" s="193">
        <v>181.9</v>
      </c>
      <c r="BY10" s="193">
        <v>188.27</v>
      </c>
      <c r="BZ10" s="193">
        <v>135.18</v>
      </c>
      <c r="CA10" s="193">
        <v>0</v>
      </c>
      <c r="CB10" s="193">
        <v>77.069999999999993</v>
      </c>
      <c r="CC10" s="193">
        <v>171.73</v>
      </c>
      <c r="CD10" s="193">
        <v>166</v>
      </c>
      <c r="CE10" s="193">
        <v>176.95</v>
      </c>
      <c r="CF10" s="193">
        <v>177.11</v>
      </c>
      <c r="CG10" s="193">
        <v>168.19</v>
      </c>
      <c r="CH10" s="193">
        <v>187.85</v>
      </c>
      <c r="CI10" s="193">
        <v>187.32</v>
      </c>
      <c r="CJ10" s="193">
        <v>194.87</v>
      </c>
      <c r="CK10" s="193">
        <v>195.02</v>
      </c>
      <c r="CL10" s="193">
        <v>181.85</v>
      </c>
      <c r="CM10" s="193">
        <v>193.32</v>
      </c>
      <c r="CN10" s="193">
        <v>183.36</v>
      </c>
      <c r="CO10" s="193">
        <v>174.26</v>
      </c>
      <c r="CP10" s="193">
        <v>170.13</v>
      </c>
      <c r="CQ10" s="193">
        <v>177.42</v>
      </c>
      <c r="CR10" s="193">
        <v>178.17</v>
      </c>
      <c r="CS10" s="193">
        <v>169.35</v>
      </c>
      <c r="CT10" s="193">
        <v>188.92</v>
      </c>
      <c r="CU10" s="193">
        <v>186.06</v>
      </c>
      <c r="CV10" s="193">
        <v>193.94</v>
      </c>
      <c r="CW10" s="193">
        <v>194.86</v>
      </c>
      <c r="CX10" s="193">
        <v>120.12</v>
      </c>
      <c r="CY10" s="193">
        <v>119.12</v>
      </c>
      <c r="CZ10" s="193">
        <v>181.99</v>
      </c>
      <c r="DA10" s="193">
        <v>174.9</v>
      </c>
      <c r="DB10" s="193">
        <v>171.2</v>
      </c>
      <c r="DC10" s="193">
        <v>178.11</v>
      </c>
      <c r="DD10" s="193">
        <v>179.85</v>
      </c>
      <c r="DE10" s="193">
        <v>169.01</v>
      </c>
      <c r="DF10" s="193">
        <v>189.67</v>
      </c>
      <c r="DG10" s="193">
        <v>187.32</v>
      </c>
      <c r="DH10" s="193">
        <v>192.95</v>
      </c>
      <c r="DI10" s="193">
        <v>194.84</v>
      </c>
      <c r="DJ10" s="193">
        <v>176.3</v>
      </c>
      <c r="DK10" s="193">
        <v>193.56</v>
      </c>
      <c r="DL10" s="193">
        <v>183.18</v>
      </c>
      <c r="DM10" s="193">
        <v>175.12</v>
      </c>
      <c r="DN10" s="193">
        <v>171.38</v>
      </c>
      <c r="DO10" s="193">
        <v>179.05</v>
      </c>
      <c r="DP10" s="193">
        <v>180.29</v>
      </c>
      <c r="DQ10" s="193">
        <v>169.07</v>
      </c>
      <c r="DR10" s="193">
        <v>190.6</v>
      </c>
      <c r="DS10" s="193">
        <v>187.71</v>
      </c>
      <c r="DT10" s="193">
        <v>192.84</v>
      </c>
      <c r="DU10" s="193">
        <v>194.47</v>
      </c>
      <c r="DV10" s="193">
        <v>175.66</v>
      </c>
      <c r="DW10" s="193">
        <v>148.16999999999999</v>
      </c>
      <c r="DX10" s="193">
        <v>97.31</v>
      </c>
      <c r="DY10" s="193">
        <v>173.49</v>
      </c>
      <c r="DZ10" s="193">
        <v>169.73</v>
      </c>
      <c r="EA10" s="193">
        <v>178.96</v>
      </c>
      <c r="EB10" s="193">
        <v>178.12</v>
      </c>
      <c r="EC10" s="193">
        <v>167.93</v>
      </c>
      <c r="ED10" s="193">
        <v>187.28</v>
      </c>
      <c r="EE10" s="193">
        <v>185.61</v>
      </c>
      <c r="EF10" s="193">
        <v>192.14</v>
      </c>
      <c r="EG10" s="193">
        <v>194.52</v>
      </c>
      <c r="EH10" s="193">
        <v>181.85</v>
      </c>
      <c r="EI10" s="193">
        <v>191.29</v>
      </c>
      <c r="EJ10" s="193">
        <v>182.58</v>
      </c>
      <c r="EK10" s="193">
        <v>173.69</v>
      </c>
      <c r="EL10" s="193">
        <v>169.69</v>
      </c>
      <c r="EM10" s="193">
        <v>179.7</v>
      </c>
      <c r="EN10" s="193">
        <v>179.07</v>
      </c>
      <c r="EO10" s="193">
        <v>169.55</v>
      </c>
      <c r="EP10" s="193">
        <v>188.69</v>
      </c>
      <c r="EQ10" s="193">
        <v>185.53</v>
      </c>
      <c r="ER10" s="193">
        <v>193.2</v>
      </c>
      <c r="ES10" s="193">
        <v>192.98</v>
      </c>
      <c r="ET10" s="193">
        <v>175.14</v>
      </c>
      <c r="EU10" s="193">
        <v>129.36000000000001</v>
      </c>
      <c r="EV10" s="193">
        <v>113.05</v>
      </c>
      <c r="EW10" s="193">
        <v>172.98</v>
      </c>
      <c r="EX10" s="193">
        <v>167.86</v>
      </c>
      <c r="EY10" s="193">
        <v>177.52</v>
      </c>
      <c r="EZ10" s="193">
        <v>177.88</v>
      </c>
      <c r="FA10" s="193">
        <v>166.77</v>
      </c>
      <c r="FB10" s="193">
        <v>186.74</v>
      </c>
      <c r="FC10" s="193">
        <v>184.22</v>
      </c>
      <c r="FD10" s="193">
        <v>191.43</v>
      </c>
      <c r="FE10" s="193">
        <v>189.44</v>
      </c>
      <c r="FF10" s="193">
        <v>171.14</v>
      </c>
      <c r="FG10" s="193">
        <v>185.84</v>
      </c>
      <c r="FH10" s="193">
        <v>177.52</v>
      </c>
      <c r="FI10" s="193">
        <v>170.45</v>
      </c>
      <c r="FJ10" s="193">
        <v>166.28</v>
      </c>
      <c r="FK10" s="193">
        <v>176.21</v>
      </c>
      <c r="FL10" s="193">
        <v>176.64</v>
      </c>
      <c r="FM10" s="193">
        <v>166</v>
      </c>
      <c r="FN10" s="193">
        <v>184.97</v>
      </c>
      <c r="FO10" s="193">
        <v>181.72</v>
      </c>
      <c r="FP10" s="193">
        <v>189.14</v>
      </c>
      <c r="FQ10" s="193">
        <v>187.39</v>
      </c>
      <c r="FR10" s="193">
        <v>170.36</v>
      </c>
      <c r="FS10" s="193">
        <v>184.76</v>
      </c>
      <c r="FT10" s="193">
        <v>177.39</v>
      </c>
      <c r="FU10" s="193">
        <v>169.48</v>
      </c>
      <c r="FV10" s="193">
        <v>164.61</v>
      </c>
      <c r="FW10" s="193">
        <v>176.02</v>
      </c>
      <c r="FX10" s="193">
        <v>173.65</v>
      </c>
      <c r="FY10" s="193">
        <v>131.26</v>
      </c>
      <c r="FZ10" s="193">
        <v>0</v>
      </c>
      <c r="GA10" s="193">
        <v>77.2</v>
      </c>
      <c r="GB10" s="193">
        <v>188.95</v>
      </c>
    </row>
    <row r="11" spans="1:184" s="29" customFormat="1">
      <c r="A11" s="41"/>
      <c r="B11" s="60">
        <f t="shared" si="1"/>
        <v>11</v>
      </c>
      <c r="C11" s="36" t="s">
        <v>9</v>
      </c>
      <c r="D11" s="29" t="s">
        <v>56</v>
      </c>
      <c r="E11" s="193">
        <v>0</v>
      </c>
      <c r="F11" s="193">
        <v>0</v>
      </c>
      <c r="G11" s="193">
        <v>0</v>
      </c>
      <c r="H11" s="193">
        <v>0</v>
      </c>
      <c r="I11" s="193">
        <v>0</v>
      </c>
      <c r="J11" s="193">
        <v>0</v>
      </c>
      <c r="K11" s="193">
        <v>33.31</v>
      </c>
      <c r="L11" s="193">
        <v>0</v>
      </c>
      <c r="M11" s="193">
        <v>0</v>
      </c>
      <c r="N11" s="193">
        <v>0</v>
      </c>
      <c r="O11" s="193">
        <v>0</v>
      </c>
      <c r="P11" s="193">
        <v>0</v>
      </c>
      <c r="Q11" s="193">
        <v>0</v>
      </c>
      <c r="R11" s="193">
        <v>0</v>
      </c>
      <c r="S11" s="193">
        <v>0</v>
      </c>
      <c r="T11" s="193">
        <v>0</v>
      </c>
      <c r="U11" s="193">
        <v>0</v>
      </c>
      <c r="V11" s="193">
        <v>0</v>
      </c>
      <c r="W11" s="193">
        <v>0</v>
      </c>
      <c r="X11" s="193">
        <v>0</v>
      </c>
      <c r="Y11" s="193">
        <v>0</v>
      </c>
      <c r="Z11" s="193">
        <v>0</v>
      </c>
      <c r="AA11" s="193">
        <v>0</v>
      </c>
      <c r="AB11" s="193">
        <v>0</v>
      </c>
      <c r="AC11" s="193">
        <v>0</v>
      </c>
      <c r="AD11" s="193">
        <v>0</v>
      </c>
      <c r="AE11" s="193">
        <v>0</v>
      </c>
      <c r="AF11" s="193">
        <v>0</v>
      </c>
      <c r="AG11" s="193">
        <v>0</v>
      </c>
      <c r="AH11" s="193">
        <v>0</v>
      </c>
      <c r="AI11" s="193">
        <v>0</v>
      </c>
      <c r="AJ11" s="193">
        <v>0</v>
      </c>
      <c r="AK11" s="193">
        <v>0</v>
      </c>
      <c r="AL11" s="193">
        <v>0</v>
      </c>
      <c r="AM11" s="193">
        <v>0</v>
      </c>
      <c r="AN11" s="193">
        <v>0</v>
      </c>
      <c r="AO11" s="193">
        <v>0</v>
      </c>
      <c r="AP11" s="193">
        <v>0</v>
      </c>
      <c r="AQ11" s="193">
        <v>0</v>
      </c>
      <c r="AR11" s="193">
        <v>0</v>
      </c>
      <c r="AS11" s="193">
        <v>0</v>
      </c>
      <c r="AT11" s="193">
        <v>0</v>
      </c>
      <c r="AU11" s="193">
        <v>0</v>
      </c>
      <c r="AV11" s="193">
        <v>0</v>
      </c>
      <c r="AW11" s="193">
        <v>0</v>
      </c>
      <c r="AX11" s="193">
        <v>0</v>
      </c>
      <c r="AY11" s="193">
        <v>0</v>
      </c>
      <c r="AZ11" s="193">
        <v>0</v>
      </c>
      <c r="BA11" s="193">
        <v>0</v>
      </c>
      <c r="BB11" s="193">
        <v>0</v>
      </c>
      <c r="BC11" s="193">
        <v>0</v>
      </c>
      <c r="BD11" s="193">
        <v>0</v>
      </c>
      <c r="BE11" s="193">
        <v>0</v>
      </c>
      <c r="BF11" s="193">
        <v>0</v>
      </c>
      <c r="BG11" s="193">
        <v>0</v>
      </c>
      <c r="BH11" s="193">
        <v>0</v>
      </c>
      <c r="BI11" s="193">
        <v>0</v>
      </c>
      <c r="BJ11" s="193">
        <v>0</v>
      </c>
      <c r="BK11" s="193">
        <v>0</v>
      </c>
      <c r="BL11" s="193">
        <v>0</v>
      </c>
      <c r="BM11" s="193">
        <v>0</v>
      </c>
      <c r="BN11" s="193">
        <v>0</v>
      </c>
      <c r="BO11" s="193">
        <v>0</v>
      </c>
      <c r="BP11" s="193">
        <v>0</v>
      </c>
      <c r="BQ11" s="193">
        <v>0</v>
      </c>
      <c r="BR11" s="193">
        <v>0</v>
      </c>
      <c r="BS11" s="193">
        <v>0</v>
      </c>
      <c r="BT11" s="193">
        <v>0</v>
      </c>
      <c r="BU11" s="193">
        <v>0</v>
      </c>
      <c r="BV11" s="193">
        <v>0</v>
      </c>
      <c r="BW11" s="193">
        <v>0</v>
      </c>
      <c r="BX11" s="193">
        <v>0</v>
      </c>
      <c r="BY11" s="193">
        <v>0</v>
      </c>
      <c r="BZ11" s="193">
        <v>0</v>
      </c>
      <c r="CA11" s="193">
        <v>0</v>
      </c>
      <c r="CB11" s="193">
        <v>0</v>
      </c>
      <c r="CC11" s="193">
        <v>0</v>
      </c>
      <c r="CD11" s="193">
        <v>0</v>
      </c>
      <c r="CE11" s="193">
        <v>45.07</v>
      </c>
      <c r="CF11" s="193">
        <v>41.57</v>
      </c>
      <c r="CG11" s="193">
        <v>0</v>
      </c>
      <c r="CH11" s="193">
        <v>0</v>
      </c>
      <c r="CI11" s="193">
        <v>0</v>
      </c>
      <c r="CJ11" s="193">
        <v>0</v>
      </c>
      <c r="CK11" s="193">
        <v>11.79</v>
      </c>
      <c r="CL11" s="193">
        <v>13.58</v>
      </c>
      <c r="CM11" s="193">
        <v>0</v>
      </c>
      <c r="CN11" s="193">
        <v>0</v>
      </c>
      <c r="CO11" s="193">
        <v>0</v>
      </c>
      <c r="CP11" s="193">
        <v>44.04</v>
      </c>
      <c r="CQ11" s="193">
        <v>84.14</v>
      </c>
      <c r="CR11" s="193">
        <v>70.62</v>
      </c>
      <c r="CS11" s="193">
        <v>46.94</v>
      </c>
      <c r="CT11" s="193">
        <v>9.02</v>
      </c>
      <c r="CU11" s="193">
        <v>13.6</v>
      </c>
      <c r="CV11" s="193">
        <v>37.28</v>
      </c>
      <c r="CW11" s="193">
        <v>54.81</v>
      </c>
      <c r="CX11" s="193">
        <v>55.09</v>
      </c>
      <c r="CY11" s="193">
        <v>45.6</v>
      </c>
      <c r="CZ11" s="193">
        <v>52.57</v>
      </c>
      <c r="DA11" s="193">
        <v>44.64</v>
      </c>
      <c r="DB11" s="193">
        <v>60.06</v>
      </c>
      <c r="DC11" s="193">
        <v>64.36</v>
      </c>
      <c r="DD11" s="193">
        <v>59.6</v>
      </c>
      <c r="DE11" s="193">
        <v>52.3</v>
      </c>
      <c r="DF11" s="193">
        <v>28.54</v>
      </c>
      <c r="DG11" s="193">
        <v>14.85</v>
      </c>
      <c r="DH11" s="193">
        <v>30.88</v>
      </c>
      <c r="DI11" s="193">
        <v>50.77</v>
      </c>
      <c r="DJ11" s="193">
        <v>47.1</v>
      </c>
      <c r="DK11" s="193">
        <v>36.68</v>
      </c>
      <c r="DL11" s="193">
        <v>33.24</v>
      </c>
      <c r="DM11" s="193">
        <v>42.87</v>
      </c>
      <c r="DN11" s="193">
        <v>61.09</v>
      </c>
      <c r="DO11" s="193">
        <v>60.85</v>
      </c>
      <c r="DP11" s="193">
        <v>62.03</v>
      </c>
      <c r="DQ11" s="193">
        <v>46.21</v>
      </c>
      <c r="DR11" s="193">
        <v>27.11</v>
      </c>
      <c r="DS11" s="193">
        <v>16.36</v>
      </c>
      <c r="DT11" s="193">
        <v>27.7</v>
      </c>
      <c r="DU11" s="193">
        <v>47.17</v>
      </c>
      <c r="DV11" s="193">
        <v>40.99</v>
      </c>
      <c r="DW11" s="193">
        <v>40.229999999999997</v>
      </c>
      <c r="DX11" s="193">
        <v>28.97</v>
      </c>
      <c r="DY11" s="193">
        <v>39.85</v>
      </c>
      <c r="DZ11" s="193">
        <v>53.75</v>
      </c>
      <c r="EA11" s="193">
        <v>51.84</v>
      </c>
      <c r="EB11" s="193">
        <v>61.85</v>
      </c>
      <c r="EC11" s="193">
        <v>42.73</v>
      </c>
      <c r="ED11" s="193">
        <v>21.2</v>
      </c>
      <c r="EE11" s="193">
        <v>15.54</v>
      </c>
      <c r="EF11" s="193">
        <v>16.73</v>
      </c>
      <c r="EG11" s="193">
        <v>42.46</v>
      </c>
      <c r="EH11" s="193">
        <v>43.46</v>
      </c>
      <c r="EI11" s="193">
        <v>33.72</v>
      </c>
      <c r="EJ11" s="193">
        <v>13.77</v>
      </c>
      <c r="EK11" s="193">
        <v>23.49</v>
      </c>
      <c r="EL11" s="193">
        <v>45.25</v>
      </c>
      <c r="EM11" s="193">
        <v>61.28</v>
      </c>
      <c r="EN11" s="193">
        <v>60.6</v>
      </c>
      <c r="EO11" s="193">
        <v>43.9</v>
      </c>
      <c r="EP11" s="193">
        <v>8.5500000000000007</v>
      </c>
      <c r="EQ11" s="193">
        <v>7.94</v>
      </c>
      <c r="ER11" s="193">
        <v>20.29</v>
      </c>
      <c r="ES11" s="193">
        <v>41.82</v>
      </c>
      <c r="ET11" s="193">
        <v>37.130000000000003</v>
      </c>
      <c r="EU11" s="193">
        <v>36.159999999999997</v>
      </c>
      <c r="EV11" s="193">
        <v>14.25</v>
      </c>
      <c r="EW11" s="193">
        <v>23.7</v>
      </c>
      <c r="EX11" s="193">
        <v>46.2</v>
      </c>
      <c r="EY11" s="193">
        <v>59.1</v>
      </c>
      <c r="EZ11" s="193">
        <v>53.34</v>
      </c>
      <c r="FA11" s="193">
        <v>38.68</v>
      </c>
      <c r="FB11" s="193">
        <v>7.6</v>
      </c>
      <c r="FC11" s="193">
        <v>7.94</v>
      </c>
      <c r="FD11" s="193">
        <v>20.57</v>
      </c>
      <c r="FE11" s="193">
        <v>40.46</v>
      </c>
      <c r="FF11" s="193">
        <v>38.49</v>
      </c>
      <c r="FG11" s="193">
        <v>34.19</v>
      </c>
      <c r="FH11" s="193">
        <v>11.4</v>
      </c>
      <c r="FI11" s="193">
        <v>21.07</v>
      </c>
      <c r="FJ11" s="193">
        <v>48.53</v>
      </c>
      <c r="FK11" s="193">
        <v>59.53</v>
      </c>
      <c r="FL11" s="193">
        <v>52.09</v>
      </c>
      <c r="FM11" s="193">
        <v>40.07</v>
      </c>
      <c r="FN11" s="193">
        <v>6.65</v>
      </c>
      <c r="FO11" s="193">
        <v>7.94</v>
      </c>
      <c r="FP11" s="193">
        <v>21.29</v>
      </c>
      <c r="FQ11" s="193">
        <v>41.25</v>
      </c>
      <c r="FR11" s="193">
        <v>38.270000000000003</v>
      </c>
      <c r="FS11" s="193">
        <v>38.9</v>
      </c>
      <c r="FT11" s="193">
        <v>14.49</v>
      </c>
      <c r="FU11" s="193">
        <v>22.15</v>
      </c>
      <c r="FV11" s="193">
        <v>47.67</v>
      </c>
      <c r="FW11" s="193">
        <v>52.27</v>
      </c>
      <c r="FX11" s="193">
        <v>56.84</v>
      </c>
      <c r="FY11" s="193">
        <v>37.92</v>
      </c>
      <c r="FZ11" s="193">
        <v>13.86</v>
      </c>
      <c r="GA11" s="193">
        <v>15.85</v>
      </c>
      <c r="GB11" s="193">
        <v>22.47</v>
      </c>
    </row>
    <row r="12" spans="1:184" s="29" customFormat="1">
      <c r="A12" s="41"/>
      <c r="B12" s="60">
        <f t="shared" si="1"/>
        <v>12</v>
      </c>
      <c r="C12" s="36" t="s">
        <v>10</v>
      </c>
      <c r="D12" s="29" t="s">
        <v>56</v>
      </c>
      <c r="E12" s="193">
        <v>0</v>
      </c>
      <c r="F12" s="193">
        <v>0</v>
      </c>
      <c r="G12" s="193">
        <v>0</v>
      </c>
      <c r="H12" s="193">
        <v>0</v>
      </c>
      <c r="I12" s="193">
        <v>0</v>
      </c>
      <c r="J12" s="193">
        <v>0</v>
      </c>
      <c r="K12" s="193">
        <v>0</v>
      </c>
      <c r="L12" s="193">
        <v>0</v>
      </c>
      <c r="M12" s="193">
        <v>0</v>
      </c>
      <c r="N12" s="193">
        <v>0</v>
      </c>
      <c r="O12" s="193">
        <v>0</v>
      </c>
      <c r="P12" s="193">
        <v>0</v>
      </c>
      <c r="Q12" s="193">
        <v>0</v>
      </c>
      <c r="R12" s="193">
        <v>0</v>
      </c>
      <c r="S12" s="193">
        <v>0</v>
      </c>
      <c r="T12" s="193">
        <v>0</v>
      </c>
      <c r="U12" s="193">
        <v>0</v>
      </c>
      <c r="V12" s="193">
        <v>0</v>
      </c>
      <c r="W12" s="193">
        <v>0</v>
      </c>
      <c r="X12" s="193">
        <v>0</v>
      </c>
      <c r="Y12" s="193">
        <v>0</v>
      </c>
      <c r="Z12" s="193">
        <v>0</v>
      </c>
      <c r="AA12" s="193">
        <v>0</v>
      </c>
      <c r="AB12" s="193">
        <v>0</v>
      </c>
      <c r="AC12" s="193">
        <v>0</v>
      </c>
      <c r="AD12" s="193">
        <v>0</v>
      </c>
      <c r="AE12" s="193">
        <v>0</v>
      </c>
      <c r="AF12" s="193">
        <v>0</v>
      </c>
      <c r="AG12" s="193">
        <v>0</v>
      </c>
      <c r="AH12" s="193">
        <v>0</v>
      </c>
      <c r="AI12" s="193">
        <v>0</v>
      </c>
      <c r="AJ12" s="193">
        <v>0</v>
      </c>
      <c r="AK12" s="193">
        <v>0</v>
      </c>
      <c r="AL12" s="193">
        <v>0</v>
      </c>
      <c r="AM12" s="193">
        <v>0</v>
      </c>
      <c r="AN12" s="193">
        <v>0</v>
      </c>
      <c r="AO12" s="193">
        <v>0</v>
      </c>
      <c r="AP12" s="193">
        <v>0</v>
      </c>
      <c r="AQ12" s="193">
        <v>0</v>
      </c>
      <c r="AR12" s="193">
        <v>0</v>
      </c>
      <c r="AS12" s="193">
        <v>0</v>
      </c>
      <c r="AT12" s="193">
        <v>0</v>
      </c>
      <c r="AU12" s="193">
        <v>0</v>
      </c>
      <c r="AV12" s="193">
        <v>0</v>
      </c>
      <c r="AW12" s="193">
        <v>0</v>
      </c>
      <c r="AX12" s="193">
        <v>0</v>
      </c>
      <c r="AY12" s="193">
        <v>0</v>
      </c>
      <c r="AZ12" s="193">
        <v>0</v>
      </c>
      <c r="BA12" s="193">
        <v>0</v>
      </c>
      <c r="BB12" s="193">
        <v>0</v>
      </c>
      <c r="BC12" s="193">
        <v>0</v>
      </c>
      <c r="BD12" s="193">
        <v>0</v>
      </c>
      <c r="BE12" s="193">
        <v>0</v>
      </c>
      <c r="BF12" s="193">
        <v>0</v>
      </c>
      <c r="BG12" s="193">
        <v>0</v>
      </c>
      <c r="BH12" s="193">
        <v>0</v>
      </c>
      <c r="BI12" s="193">
        <v>0</v>
      </c>
      <c r="BJ12" s="193">
        <v>0</v>
      </c>
      <c r="BK12" s="193">
        <v>0</v>
      </c>
      <c r="BL12" s="193">
        <v>0</v>
      </c>
      <c r="BM12" s="193">
        <v>0</v>
      </c>
      <c r="BN12" s="193">
        <v>0</v>
      </c>
      <c r="BO12" s="193">
        <v>0</v>
      </c>
      <c r="BP12" s="193">
        <v>0</v>
      </c>
      <c r="BQ12" s="193">
        <v>0</v>
      </c>
      <c r="BR12" s="193">
        <v>0</v>
      </c>
      <c r="BS12" s="193">
        <v>0</v>
      </c>
      <c r="BT12" s="193">
        <v>0</v>
      </c>
      <c r="BU12" s="193">
        <v>0</v>
      </c>
      <c r="BV12" s="193">
        <v>0</v>
      </c>
      <c r="BW12" s="193">
        <v>0</v>
      </c>
      <c r="BX12" s="193">
        <v>0</v>
      </c>
      <c r="BY12" s="193">
        <v>0</v>
      </c>
      <c r="BZ12" s="193">
        <v>0</v>
      </c>
      <c r="CA12" s="193">
        <v>0</v>
      </c>
      <c r="CB12" s="193">
        <v>0</v>
      </c>
      <c r="CC12" s="193">
        <v>0</v>
      </c>
      <c r="CD12" s="193">
        <v>0</v>
      </c>
      <c r="CE12" s="193">
        <v>0</v>
      </c>
      <c r="CF12" s="193">
        <v>0</v>
      </c>
      <c r="CG12" s="193">
        <v>0</v>
      </c>
      <c r="CH12" s="193">
        <v>0</v>
      </c>
      <c r="CI12" s="193">
        <v>0</v>
      </c>
      <c r="CJ12" s="193">
        <v>0</v>
      </c>
      <c r="CK12" s="193">
        <v>0</v>
      </c>
      <c r="CL12" s="193">
        <v>0</v>
      </c>
      <c r="CM12" s="193">
        <v>0</v>
      </c>
      <c r="CN12" s="193">
        <v>0</v>
      </c>
      <c r="CO12" s="193">
        <v>0</v>
      </c>
      <c r="CP12" s="193">
        <v>0</v>
      </c>
      <c r="CQ12" s="193">
        <v>0</v>
      </c>
      <c r="CR12" s="193">
        <v>0</v>
      </c>
      <c r="CS12" s="193">
        <v>0</v>
      </c>
      <c r="CT12" s="193">
        <v>0</v>
      </c>
      <c r="CU12" s="193">
        <v>0</v>
      </c>
      <c r="CV12" s="193">
        <v>0</v>
      </c>
      <c r="CW12" s="193">
        <v>0</v>
      </c>
      <c r="CX12" s="193">
        <v>0</v>
      </c>
      <c r="CY12" s="193">
        <v>0</v>
      </c>
      <c r="CZ12" s="193">
        <v>0</v>
      </c>
      <c r="DA12" s="193">
        <v>0</v>
      </c>
      <c r="DB12" s="193">
        <v>0</v>
      </c>
      <c r="DC12" s="193">
        <v>0</v>
      </c>
      <c r="DD12" s="193">
        <v>0</v>
      </c>
      <c r="DE12" s="193">
        <v>0</v>
      </c>
      <c r="DF12" s="193">
        <v>0</v>
      </c>
      <c r="DG12" s="193">
        <v>0</v>
      </c>
      <c r="DH12" s="193">
        <v>0</v>
      </c>
      <c r="DI12" s="193">
        <v>0</v>
      </c>
      <c r="DJ12" s="193">
        <v>0</v>
      </c>
      <c r="DK12" s="193">
        <v>0</v>
      </c>
      <c r="DL12" s="193">
        <v>0</v>
      </c>
      <c r="DM12" s="193">
        <v>0</v>
      </c>
      <c r="DN12" s="193">
        <v>0</v>
      </c>
      <c r="DO12" s="193">
        <v>0</v>
      </c>
      <c r="DP12" s="193">
        <v>0</v>
      </c>
      <c r="DQ12" s="193">
        <v>0</v>
      </c>
      <c r="DR12" s="193">
        <v>0</v>
      </c>
      <c r="DS12" s="193">
        <v>0</v>
      </c>
      <c r="DT12" s="193">
        <v>0</v>
      </c>
      <c r="DU12" s="193">
        <v>0</v>
      </c>
      <c r="DV12" s="193">
        <v>0</v>
      </c>
      <c r="DW12" s="193">
        <v>0</v>
      </c>
      <c r="DX12" s="193">
        <v>0</v>
      </c>
      <c r="DY12" s="193">
        <v>0</v>
      </c>
      <c r="DZ12" s="193">
        <v>0</v>
      </c>
      <c r="EA12" s="193">
        <v>0</v>
      </c>
      <c r="EB12" s="193">
        <v>0</v>
      </c>
      <c r="EC12" s="193">
        <v>0</v>
      </c>
      <c r="ED12" s="193">
        <v>0</v>
      </c>
      <c r="EE12" s="193">
        <v>0</v>
      </c>
      <c r="EF12" s="193">
        <v>0</v>
      </c>
      <c r="EG12" s="193">
        <v>0</v>
      </c>
      <c r="EH12" s="193">
        <v>0</v>
      </c>
      <c r="EI12" s="193">
        <v>0</v>
      </c>
      <c r="EJ12" s="193">
        <v>0</v>
      </c>
      <c r="EK12" s="193">
        <v>0</v>
      </c>
      <c r="EL12" s="193">
        <v>0</v>
      </c>
      <c r="EM12" s="193">
        <v>0</v>
      </c>
      <c r="EN12" s="193">
        <v>0</v>
      </c>
      <c r="EO12" s="193">
        <v>0</v>
      </c>
      <c r="EP12" s="193">
        <v>0</v>
      </c>
      <c r="EQ12" s="193">
        <v>0</v>
      </c>
      <c r="ER12" s="193">
        <v>0</v>
      </c>
      <c r="ES12" s="193">
        <v>0</v>
      </c>
      <c r="ET12" s="193">
        <v>0</v>
      </c>
      <c r="EU12" s="193">
        <v>0</v>
      </c>
      <c r="EV12" s="193">
        <v>0</v>
      </c>
      <c r="EW12" s="193">
        <v>0</v>
      </c>
      <c r="EX12" s="193">
        <v>0</v>
      </c>
      <c r="EY12" s="193">
        <v>0</v>
      </c>
      <c r="EZ12" s="193">
        <v>0</v>
      </c>
      <c r="FA12" s="193">
        <v>0</v>
      </c>
      <c r="FB12" s="193">
        <v>0</v>
      </c>
      <c r="FC12" s="193">
        <v>0</v>
      </c>
      <c r="FD12" s="193">
        <v>0</v>
      </c>
      <c r="FE12" s="193">
        <v>0</v>
      </c>
      <c r="FF12" s="193">
        <v>0</v>
      </c>
      <c r="FG12" s="193">
        <v>0</v>
      </c>
      <c r="FH12" s="193">
        <v>0</v>
      </c>
      <c r="FI12" s="193">
        <v>0</v>
      </c>
      <c r="FJ12" s="193">
        <v>0</v>
      </c>
      <c r="FK12" s="193">
        <v>0</v>
      </c>
      <c r="FL12" s="193">
        <v>0</v>
      </c>
      <c r="FM12" s="193">
        <v>0</v>
      </c>
      <c r="FN12" s="193">
        <v>0</v>
      </c>
      <c r="FO12" s="193">
        <v>0</v>
      </c>
      <c r="FP12" s="193">
        <v>0</v>
      </c>
      <c r="FQ12" s="193">
        <v>0</v>
      </c>
      <c r="FR12" s="193">
        <v>0</v>
      </c>
      <c r="FS12" s="193">
        <v>0</v>
      </c>
      <c r="FT12" s="193">
        <v>0</v>
      </c>
      <c r="FU12" s="193">
        <v>0</v>
      </c>
      <c r="FV12" s="193">
        <v>0</v>
      </c>
      <c r="FW12" s="193">
        <v>0</v>
      </c>
      <c r="FX12" s="193">
        <v>0</v>
      </c>
      <c r="FY12" s="193">
        <v>0</v>
      </c>
      <c r="FZ12" s="193">
        <v>0</v>
      </c>
      <c r="GA12" s="193">
        <v>0</v>
      </c>
      <c r="GB12" s="193">
        <v>0</v>
      </c>
    </row>
    <row r="13" spans="1:184" s="29" customFormat="1">
      <c r="A13" s="41"/>
      <c r="B13" s="60">
        <f t="shared" si="1"/>
        <v>13</v>
      </c>
      <c r="C13" s="36" t="s">
        <v>100</v>
      </c>
      <c r="D13" s="29" t="s">
        <v>56</v>
      </c>
      <c r="E13" s="193">
        <v>0</v>
      </c>
      <c r="F13" s="193">
        <v>0</v>
      </c>
      <c r="G13" s="193">
        <v>0</v>
      </c>
      <c r="H13" s="193">
        <v>0</v>
      </c>
      <c r="I13" s="193">
        <v>0</v>
      </c>
      <c r="J13" s="193">
        <v>0</v>
      </c>
      <c r="K13" s="193">
        <v>0</v>
      </c>
      <c r="L13" s="193">
        <v>0</v>
      </c>
      <c r="M13" s="193">
        <v>0</v>
      </c>
      <c r="N13" s="193">
        <v>0</v>
      </c>
      <c r="O13" s="193">
        <v>0</v>
      </c>
      <c r="P13" s="193">
        <v>0</v>
      </c>
      <c r="Q13" s="193">
        <v>0</v>
      </c>
      <c r="R13" s="193">
        <v>0</v>
      </c>
      <c r="S13" s="193">
        <v>0</v>
      </c>
      <c r="T13" s="193">
        <v>0</v>
      </c>
      <c r="U13" s="193">
        <v>0</v>
      </c>
      <c r="V13" s="193">
        <v>0</v>
      </c>
      <c r="W13" s="193">
        <v>0</v>
      </c>
      <c r="X13" s="193">
        <v>0</v>
      </c>
      <c r="Y13" s="193">
        <v>0</v>
      </c>
      <c r="Z13" s="193">
        <v>0</v>
      </c>
      <c r="AA13" s="193">
        <v>0</v>
      </c>
      <c r="AB13" s="193">
        <v>0</v>
      </c>
      <c r="AC13" s="193">
        <v>0</v>
      </c>
      <c r="AD13" s="193">
        <v>0</v>
      </c>
      <c r="AE13" s="193">
        <v>0</v>
      </c>
      <c r="AF13" s="193">
        <v>0</v>
      </c>
      <c r="AG13" s="193">
        <v>0</v>
      </c>
      <c r="AH13" s="193">
        <v>0</v>
      </c>
      <c r="AI13" s="193">
        <v>0</v>
      </c>
      <c r="AJ13" s="193">
        <v>0</v>
      </c>
      <c r="AK13" s="193">
        <v>0</v>
      </c>
      <c r="AL13" s="193">
        <v>0</v>
      </c>
      <c r="AM13" s="193">
        <v>0</v>
      </c>
      <c r="AN13" s="193">
        <v>0</v>
      </c>
      <c r="AO13" s="193">
        <v>0</v>
      </c>
      <c r="AP13" s="193">
        <v>0</v>
      </c>
      <c r="AQ13" s="193">
        <v>0</v>
      </c>
      <c r="AR13" s="193">
        <v>0</v>
      </c>
      <c r="AS13" s="193">
        <v>0</v>
      </c>
      <c r="AT13" s="193">
        <v>0</v>
      </c>
      <c r="AU13" s="193">
        <v>0</v>
      </c>
      <c r="AV13" s="193">
        <v>0</v>
      </c>
      <c r="AW13" s="193">
        <v>0</v>
      </c>
      <c r="AX13" s="193">
        <v>0</v>
      </c>
      <c r="AY13" s="193">
        <v>0</v>
      </c>
      <c r="AZ13" s="193">
        <v>0</v>
      </c>
      <c r="BA13" s="193">
        <v>0</v>
      </c>
      <c r="BB13" s="193">
        <v>0</v>
      </c>
      <c r="BC13" s="193">
        <v>0</v>
      </c>
      <c r="BD13" s="193">
        <v>0</v>
      </c>
      <c r="BE13" s="193">
        <v>0</v>
      </c>
      <c r="BF13" s="193">
        <v>0</v>
      </c>
      <c r="BG13" s="193">
        <v>0</v>
      </c>
      <c r="BH13" s="193">
        <v>0</v>
      </c>
      <c r="BI13" s="193">
        <v>0</v>
      </c>
      <c r="BJ13" s="193">
        <v>0</v>
      </c>
      <c r="BK13" s="193">
        <v>0</v>
      </c>
      <c r="BL13" s="193">
        <v>0</v>
      </c>
      <c r="BM13" s="193">
        <v>0</v>
      </c>
      <c r="BN13" s="193">
        <v>0</v>
      </c>
      <c r="BO13" s="193">
        <v>0</v>
      </c>
      <c r="BP13" s="193">
        <v>0</v>
      </c>
      <c r="BQ13" s="193">
        <v>0</v>
      </c>
      <c r="BR13" s="193">
        <v>0</v>
      </c>
      <c r="BS13" s="193">
        <v>0</v>
      </c>
      <c r="BT13" s="193">
        <v>0</v>
      </c>
      <c r="BU13" s="193">
        <v>0</v>
      </c>
      <c r="BV13" s="193">
        <v>0</v>
      </c>
      <c r="BW13" s="193">
        <v>0</v>
      </c>
      <c r="BX13" s="193">
        <v>0</v>
      </c>
      <c r="BY13" s="193">
        <v>0</v>
      </c>
      <c r="BZ13" s="193">
        <v>0</v>
      </c>
      <c r="CA13" s="193">
        <v>0</v>
      </c>
      <c r="CB13" s="193">
        <v>0</v>
      </c>
      <c r="CC13" s="193">
        <v>0</v>
      </c>
      <c r="CD13" s="193">
        <v>0</v>
      </c>
      <c r="CE13" s="193">
        <v>0</v>
      </c>
      <c r="CF13" s="193">
        <v>0</v>
      </c>
      <c r="CG13" s="193">
        <v>0</v>
      </c>
      <c r="CH13" s="193">
        <v>0</v>
      </c>
      <c r="CI13" s="193">
        <v>0</v>
      </c>
      <c r="CJ13" s="193">
        <v>0</v>
      </c>
      <c r="CK13" s="193">
        <v>0</v>
      </c>
      <c r="CL13" s="193">
        <v>0</v>
      </c>
      <c r="CM13" s="193">
        <v>0</v>
      </c>
      <c r="CN13" s="193">
        <v>0</v>
      </c>
      <c r="CO13" s="193">
        <v>0</v>
      </c>
      <c r="CP13" s="193">
        <v>0</v>
      </c>
      <c r="CQ13" s="193">
        <v>0</v>
      </c>
      <c r="CR13" s="193">
        <v>0</v>
      </c>
      <c r="CS13" s="193">
        <v>0</v>
      </c>
      <c r="CT13" s="193">
        <v>0</v>
      </c>
      <c r="CU13" s="193">
        <v>0</v>
      </c>
      <c r="CV13" s="193">
        <v>0</v>
      </c>
      <c r="CW13" s="193">
        <v>0</v>
      </c>
      <c r="CX13" s="193">
        <v>0</v>
      </c>
      <c r="CY13" s="193">
        <v>0</v>
      </c>
      <c r="CZ13" s="193">
        <v>0</v>
      </c>
      <c r="DA13" s="193">
        <v>0</v>
      </c>
      <c r="DB13" s="193">
        <v>0</v>
      </c>
      <c r="DC13" s="193">
        <v>0</v>
      </c>
      <c r="DD13" s="193">
        <v>0</v>
      </c>
      <c r="DE13" s="193">
        <v>0</v>
      </c>
      <c r="DF13" s="193">
        <v>0</v>
      </c>
      <c r="DG13" s="193">
        <v>0</v>
      </c>
      <c r="DH13" s="193">
        <v>0</v>
      </c>
      <c r="DI13" s="193">
        <v>0</v>
      </c>
      <c r="DJ13" s="193">
        <v>0</v>
      </c>
      <c r="DK13" s="193">
        <v>0</v>
      </c>
      <c r="DL13" s="193">
        <v>0</v>
      </c>
      <c r="DM13" s="193">
        <v>0</v>
      </c>
      <c r="DN13" s="193">
        <v>0</v>
      </c>
      <c r="DO13" s="193">
        <v>0</v>
      </c>
      <c r="DP13" s="193">
        <v>0</v>
      </c>
      <c r="DQ13" s="193">
        <v>0</v>
      </c>
      <c r="DR13" s="193">
        <v>0</v>
      </c>
      <c r="DS13" s="193">
        <v>0</v>
      </c>
      <c r="DT13" s="193">
        <v>0</v>
      </c>
      <c r="DU13" s="193">
        <v>0</v>
      </c>
      <c r="DV13" s="193">
        <v>0</v>
      </c>
      <c r="DW13" s="193">
        <v>0</v>
      </c>
      <c r="DX13" s="193">
        <v>0</v>
      </c>
      <c r="DY13" s="193">
        <v>0</v>
      </c>
      <c r="DZ13" s="193">
        <v>0</v>
      </c>
      <c r="EA13" s="193">
        <v>0</v>
      </c>
      <c r="EB13" s="193">
        <v>0</v>
      </c>
      <c r="EC13" s="193">
        <v>0</v>
      </c>
      <c r="ED13" s="193">
        <v>0</v>
      </c>
      <c r="EE13" s="193">
        <v>0</v>
      </c>
      <c r="EF13" s="193">
        <v>0</v>
      </c>
      <c r="EG13" s="193">
        <v>0</v>
      </c>
      <c r="EH13" s="193">
        <v>0</v>
      </c>
      <c r="EI13" s="193">
        <v>0</v>
      </c>
      <c r="EJ13" s="193">
        <v>0</v>
      </c>
      <c r="EK13" s="193">
        <v>0</v>
      </c>
      <c r="EL13" s="193">
        <v>0</v>
      </c>
      <c r="EM13" s="193">
        <v>0</v>
      </c>
      <c r="EN13" s="193">
        <v>0</v>
      </c>
      <c r="EO13" s="193">
        <v>0</v>
      </c>
      <c r="EP13" s="193">
        <v>0</v>
      </c>
      <c r="EQ13" s="193">
        <v>0</v>
      </c>
      <c r="ER13" s="193">
        <v>0</v>
      </c>
      <c r="ES13" s="193">
        <v>0</v>
      </c>
      <c r="ET13" s="193">
        <v>0</v>
      </c>
      <c r="EU13" s="193">
        <v>0</v>
      </c>
      <c r="EV13" s="193">
        <v>0</v>
      </c>
      <c r="EW13" s="193">
        <v>0</v>
      </c>
      <c r="EX13" s="193">
        <v>0</v>
      </c>
      <c r="EY13" s="193">
        <v>0</v>
      </c>
      <c r="EZ13" s="193">
        <v>0</v>
      </c>
      <c r="FA13" s="193">
        <v>0</v>
      </c>
      <c r="FB13" s="193">
        <v>0</v>
      </c>
      <c r="FC13" s="193">
        <v>0</v>
      </c>
      <c r="FD13" s="193">
        <v>0</v>
      </c>
      <c r="FE13" s="193">
        <v>0</v>
      </c>
      <c r="FF13" s="193">
        <v>0</v>
      </c>
      <c r="FG13" s="193">
        <v>0</v>
      </c>
      <c r="FH13" s="193">
        <v>0</v>
      </c>
      <c r="FI13" s="193">
        <v>0</v>
      </c>
      <c r="FJ13" s="193">
        <v>0</v>
      </c>
      <c r="FK13" s="193">
        <v>0</v>
      </c>
      <c r="FL13" s="193">
        <v>0</v>
      </c>
      <c r="FM13" s="193">
        <v>0</v>
      </c>
      <c r="FN13" s="193">
        <v>0</v>
      </c>
      <c r="FO13" s="193">
        <v>0</v>
      </c>
      <c r="FP13" s="193">
        <v>0</v>
      </c>
      <c r="FQ13" s="193">
        <v>0</v>
      </c>
      <c r="FR13" s="193">
        <v>0</v>
      </c>
      <c r="FS13" s="193">
        <v>0</v>
      </c>
      <c r="FT13" s="193">
        <v>0</v>
      </c>
      <c r="FU13" s="193">
        <v>0</v>
      </c>
      <c r="FV13" s="193">
        <v>0</v>
      </c>
      <c r="FW13" s="193">
        <v>0</v>
      </c>
      <c r="FX13" s="193">
        <v>0</v>
      </c>
      <c r="FY13" s="193">
        <v>0</v>
      </c>
      <c r="FZ13" s="193">
        <v>0</v>
      </c>
      <c r="GA13" s="193">
        <v>0</v>
      </c>
      <c r="GB13" s="193">
        <v>0</v>
      </c>
    </row>
    <row r="14" spans="1:184" s="29" customFormat="1">
      <c r="A14" s="460"/>
      <c r="B14" s="60">
        <f t="shared" si="1"/>
        <v>14</v>
      </c>
      <c r="C14" s="37" t="s">
        <v>289</v>
      </c>
      <c r="D14" s="31" t="s">
        <v>56</v>
      </c>
      <c r="E14" s="194">
        <v>0</v>
      </c>
      <c r="F14" s="194">
        <v>0</v>
      </c>
      <c r="G14" s="194">
        <v>0</v>
      </c>
      <c r="H14" s="194">
        <v>0</v>
      </c>
      <c r="I14" s="194">
        <v>0</v>
      </c>
      <c r="J14" s="194">
        <v>0</v>
      </c>
      <c r="K14" s="194">
        <v>0</v>
      </c>
      <c r="L14" s="194">
        <v>0</v>
      </c>
      <c r="M14" s="194">
        <v>0</v>
      </c>
      <c r="N14" s="194">
        <v>0</v>
      </c>
      <c r="O14" s="194">
        <v>0</v>
      </c>
      <c r="P14" s="194">
        <v>0</v>
      </c>
      <c r="Q14" s="194">
        <v>0</v>
      </c>
      <c r="R14" s="194">
        <v>0</v>
      </c>
      <c r="S14" s="194">
        <v>0</v>
      </c>
      <c r="T14" s="194">
        <v>0</v>
      </c>
      <c r="U14" s="194">
        <v>0</v>
      </c>
      <c r="V14" s="194">
        <v>0</v>
      </c>
      <c r="W14" s="194">
        <v>0</v>
      </c>
      <c r="X14" s="194">
        <v>0</v>
      </c>
      <c r="Y14" s="194">
        <v>0</v>
      </c>
      <c r="Z14" s="194">
        <v>0</v>
      </c>
      <c r="AA14" s="194">
        <v>0</v>
      </c>
      <c r="AB14" s="194">
        <v>0</v>
      </c>
      <c r="AC14" s="194">
        <v>0</v>
      </c>
      <c r="AD14" s="194">
        <v>0</v>
      </c>
      <c r="AE14" s="194">
        <v>0</v>
      </c>
      <c r="AF14" s="194">
        <v>0</v>
      </c>
      <c r="AG14" s="194">
        <v>0</v>
      </c>
      <c r="AH14" s="194">
        <v>0</v>
      </c>
      <c r="AI14" s="194">
        <v>0</v>
      </c>
      <c r="AJ14" s="194">
        <v>0</v>
      </c>
      <c r="AK14" s="194">
        <v>0</v>
      </c>
      <c r="AL14" s="194">
        <v>0</v>
      </c>
      <c r="AM14" s="194">
        <v>0</v>
      </c>
      <c r="AN14" s="194">
        <v>0</v>
      </c>
      <c r="AO14" s="194">
        <v>0</v>
      </c>
      <c r="AP14" s="194">
        <v>0</v>
      </c>
      <c r="AQ14" s="194">
        <v>0</v>
      </c>
      <c r="AR14" s="194">
        <v>0</v>
      </c>
      <c r="AS14" s="194">
        <v>0</v>
      </c>
      <c r="AT14" s="194">
        <v>0</v>
      </c>
      <c r="AU14" s="194">
        <v>0</v>
      </c>
      <c r="AV14" s="194">
        <v>0</v>
      </c>
      <c r="AW14" s="194">
        <v>0</v>
      </c>
      <c r="AX14" s="194">
        <v>0</v>
      </c>
      <c r="AY14" s="194">
        <v>0</v>
      </c>
      <c r="AZ14" s="194">
        <v>0</v>
      </c>
      <c r="BA14" s="194">
        <v>0</v>
      </c>
      <c r="BB14" s="194">
        <v>0</v>
      </c>
      <c r="BC14" s="194">
        <v>0</v>
      </c>
      <c r="BD14" s="194">
        <v>0</v>
      </c>
      <c r="BE14" s="194">
        <v>0</v>
      </c>
      <c r="BF14" s="194">
        <v>0</v>
      </c>
      <c r="BG14" s="194">
        <v>0</v>
      </c>
      <c r="BH14" s="194">
        <v>0</v>
      </c>
      <c r="BI14" s="194">
        <v>0</v>
      </c>
      <c r="BJ14" s="194">
        <v>0</v>
      </c>
      <c r="BK14" s="194">
        <v>0</v>
      </c>
      <c r="BL14" s="194">
        <v>0</v>
      </c>
      <c r="BM14" s="194">
        <v>0</v>
      </c>
      <c r="BN14" s="194">
        <v>0</v>
      </c>
      <c r="BO14" s="194">
        <v>0</v>
      </c>
      <c r="BP14" s="194">
        <v>0</v>
      </c>
      <c r="BQ14" s="194">
        <v>0</v>
      </c>
      <c r="BR14" s="194">
        <v>0</v>
      </c>
      <c r="BS14" s="194">
        <v>0</v>
      </c>
      <c r="BT14" s="194">
        <v>0</v>
      </c>
      <c r="BU14" s="194">
        <v>0</v>
      </c>
      <c r="BV14" s="194">
        <v>0</v>
      </c>
      <c r="BW14" s="194">
        <v>0</v>
      </c>
      <c r="BX14" s="194">
        <v>0</v>
      </c>
      <c r="BY14" s="194">
        <v>0</v>
      </c>
      <c r="BZ14" s="194">
        <v>0</v>
      </c>
      <c r="CA14" s="194">
        <v>0</v>
      </c>
      <c r="CB14" s="194">
        <v>0</v>
      </c>
      <c r="CC14" s="194">
        <v>0</v>
      </c>
      <c r="CD14" s="194">
        <v>0</v>
      </c>
      <c r="CE14" s="194">
        <v>0</v>
      </c>
      <c r="CF14" s="194">
        <v>0</v>
      </c>
      <c r="CG14" s="194">
        <v>0</v>
      </c>
      <c r="CH14" s="194">
        <v>0</v>
      </c>
      <c r="CI14" s="194">
        <v>0</v>
      </c>
      <c r="CJ14" s="194">
        <v>0</v>
      </c>
      <c r="CK14" s="194">
        <v>0</v>
      </c>
      <c r="CL14" s="194">
        <v>0</v>
      </c>
      <c r="CM14" s="194">
        <v>0</v>
      </c>
      <c r="CN14" s="194">
        <v>0</v>
      </c>
      <c r="CO14" s="194">
        <v>0</v>
      </c>
      <c r="CP14" s="194">
        <v>0</v>
      </c>
      <c r="CQ14" s="194">
        <v>0</v>
      </c>
      <c r="CR14" s="194">
        <v>0</v>
      </c>
      <c r="CS14" s="194">
        <v>0</v>
      </c>
      <c r="CT14" s="194">
        <v>0</v>
      </c>
      <c r="CU14" s="194">
        <v>0</v>
      </c>
      <c r="CV14" s="194">
        <v>0</v>
      </c>
      <c r="CW14" s="194">
        <v>0</v>
      </c>
      <c r="CX14" s="194">
        <v>0</v>
      </c>
      <c r="CY14" s="194">
        <v>0</v>
      </c>
      <c r="CZ14" s="194">
        <v>0</v>
      </c>
      <c r="DA14" s="194">
        <v>0</v>
      </c>
      <c r="DB14" s="194">
        <v>0</v>
      </c>
      <c r="DC14" s="194">
        <v>0</v>
      </c>
      <c r="DD14" s="194">
        <v>0</v>
      </c>
      <c r="DE14" s="194">
        <v>0</v>
      </c>
      <c r="DF14" s="194">
        <v>0</v>
      </c>
      <c r="DG14" s="194">
        <v>0</v>
      </c>
      <c r="DH14" s="194">
        <v>0</v>
      </c>
      <c r="DI14" s="194">
        <v>0</v>
      </c>
      <c r="DJ14" s="194">
        <v>0</v>
      </c>
      <c r="DK14" s="194">
        <v>0</v>
      </c>
      <c r="DL14" s="194">
        <v>0</v>
      </c>
      <c r="DM14" s="194">
        <v>0</v>
      </c>
      <c r="DN14" s="194">
        <v>0</v>
      </c>
      <c r="DO14" s="194">
        <v>0</v>
      </c>
      <c r="DP14" s="194">
        <v>0</v>
      </c>
      <c r="DQ14" s="194">
        <v>0</v>
      </c>
      <c r="DR14" s="194">
        <v>0</v>
      </c>
      <c r="DS14" s="194">
        <v>0</v>
      </c>
      <c r="DT14" s="194">
        <v>0</v>
      </c>
      <c r="DU14" s="194">
        <v>0</v>
      </c>
      <c r="DV14" s="194">
        <v>0</v>
      </c>
      <c r="DW14" s="194">
        <v>0</v>
      </c>
      <c r="DX14" s="194">
        <v>0</v>
      </c>
      <c r="DY14" s="194">
        <v>0</v>
      </c>
      <c r="DZ14" s="194">
        <v>0</v>
      </c>
      <c r="EA14" s="194">
        <v>0</v>
      </c>
      <c r="EB14" s="194">
        <v>0</v>
      </c>
      <c r="EC14" s="194">
        <v>0</v>
      </c>
      <c r="ED14" s="194">
        <v>0</v>
      </c>
      <c r="EE14" s="194">
        <v>0</v>
      </c>
      <c r="EF14" s="194">
        <v>0</v>
      </c>
      <c r="EG14" s="194">
        <v>0</v>
      </c>
      <c r="EH14" s="194">
        <v>0</v>
      </c>
      <c r="EI14" s="194">
        <v>0</v>
      </c>
      <c r="EJ14" s="194">
        <v>0</v>
      </c>
      <c r="EK14" s="194">
        <v>0</v>
      </c>
      <c r="EL14" s="194">
        <v>0</v>
      </c>
      <c r="EM14" s="194">
        <v>0</v>
      </c>
      <c r="EN14" s="194">
        <v>0</v>
      </c>
      <c r="EO14" s="194">
        <v>0</v>
      </c>
      <c r="EP14" s="194">
        <v>0</v>
      </c>
      <c r="EQ14" s="194">
        <v>0</v>
      </c>
      <c r="ER14" s="194">
        <v>0</v>
      </c>
      <c r="ES14" s="194">
        <v>0</v>
      </c>
      <c r="ET14" s="194">
        <v>0</v>
      </c>
      <c r="EU14" s="194">
        <v>0</v>
      </c>
      <c r="EV14" s="194">
        <v>0</v>
      </c>
      <c r="EW14" s="194">
        <v>0</v>
      </c>
      <c r="EX14" s="194">
        <v>0</v>
      </c>
      <c r="EY14" s="194">
        <v>0</v>
      </c>
      <c r="EZ14" s="194">
        <v>0</v>
      </c>
      <c r="FA14" s="194">
        <v>0</v>
      </c>
      <c r="FB14" s="194">
        <v>0</v>
      </c>
      <c r="FC14" s="194">
        <v>0</v>
      </c>
      <c r="FD14" s="194">
        <v>0</v>
      </c>
      <c r="FE14" s="194">
        <v>0</v>
      </c>
      <c r="FF14" s="194">
        <v>0</v>
      </c>
      <c r="FG14" s="194">
        <v>0</v>
      </c>
      <c r="FH14" s="194">
        <v>0</v>
      </c>
      <c r="FI14" s="194">
        <v>0</v>
      </c>
      <c r="FJ14" s="194">
        <v>0</v>
      </c>
      <c r="FK14" s="194">
        <v>0</v>
      </c>
      <c r="FL14" s="194">
        <v>0</v>
      </c>
      <c r="FM14" s="194">
        <v>0</v>
      </c>
      <c r="FN14" s="194">
        <v>0</v>
      </c>
      <c r="FO14" s="194">
        <v>0</v>
      </c>
      <c r="FP14" s="194">
        <v>0</v>
      </c>
      <c r="FQ14" s="194">
        <v>0</v>
      </c>
      <c r="FR14" s="194">
        <v>0</v>
      </c>
      <c r="FS14" s="194">
        <v>0</v>
      </c>
      <c r="FT14" s="194">
        <v>0</v>
      </c>
      <c r="FU14" s="194">
        <v>0</v>
      </c>
      <c r="FV14" s="194">
        <v>0</v>
      </c>
      <c r="FW14" s="194">
        <v>0</v>
      </c>
      <c r="FX14" s="194">
        <v>0</v>
      </c>
      <c r="FY14" s="194">
        <v>0</v>
      </c>
      <c r="FZ14" s="194">
        <v>0</v>
      </c>
      <c r="GA14" s="194">
        <v>0</v>
      </c>
      <c r="GB14" s="194">
        <v>0</v>
      </c>
    </row>
    <row r="15" spans="1:184" s="29" customFormat="1">
      <c r="A15" s="41"/>
      <c r="B15" s="60">
        <f t="shared" si="1"/>
        <v>15</v>
      </c>
      <c r="C15" s="460"/>
      <c r="D15" s="32" t="s">
        <v>57</v>
      </c>
      <c r="E15" s="195">
        <v>1049</v>
      </c>
      <c r="F15" s="195">
        <v>936.77</v>
      </c>
      <c r="G15" s="195">
        <v>1004.1</v>
      </c>
      <c r="H15" s="195">
        <v>925.16000000000008</v>
      </c>
      <c r="I15" s="195">
        <v>848.76999999999987</v>
      </c>
      <c r="J15" s="195">
        <v>941.22</v>
      </c>
      <c r="K15" s="195">
        <v>1019.81</v>
      </c>
      <c r="L15" s="195">
        <v>989.36999999999989</v>
      </c>
      <c r="M15" s="195">
        <v>866.25000000000011</v>
      </c>
      <c r="N15" s="195">
        <v>936.6</v>
      </c>
      <c r="O15" s="195">
        <v>907.97</v>
      </c>
      <c r="P15" s="195">
        <v>932.67</v>
      </c>
      <c r="Q15" s="195">
        <v>964.93</v>
      </c>
      <c r="R15" s="195">
        <v>864.07</v>
      </c>
      <c r="S15" s="195">
        <v>814.92000000000007</v>
      </c>
      <c r="T15" s="195">
        <v>706.39</v>
      </c>
      <c r="U15" s="195">
        <v>750.43</v>
      </c>
      <c r="V15" s="195">
        <v>869.47000000000014</v>
      </c>
      <c r="W15" s="195">
        <v>903.32999999999993</v>
      </c>
      <c r="X15" s="195">
        <v>904.20999999999992</v>
      </c>
      <c r="Y15" s="195">
        <v>862.11000000000013</v>
      </c>
      <c r="Z15" s="195">
        <v>928.14</v>
      </c>
      <c r="AA15" s="195">
        <v>897.75000000000011</v>
      </c>
      <c r="AB15" s="195">
        <v>916.27</v>
      </c>
      <c r="AC15" s="195">
        <v>934.06000000000006</v>
      </c>
      <c r="AD15" s="195">
        <v>849.93000000000006</v>
      </c>
      <c r="AE15" s="195">
        <v>905.04000000000008</v>
      </c>
      <c r="AF15" s="195">
        <v>768.77</v>
      </c>
      <c r="AG15" s="195">
        <v>732.41000000000008</v>
      </c>
      <c r="AH15" s="195">
        <v>861.78</v>
      </c>
      <c r="AI15" s="195">
        <v>899.33999999999992</v>
      </c>
      <c r="AJ15" s="195">
        <v>896.15</v>
      </c>
      <c r="AK15" s="195">
        <v>851.26</v>
      </c>
      <c r="AL15" s="195">
        <v>916.71</v>
      </c>
      <c r="AM15" s="195">
        <v>886.75</v>
      </c>
      <c r="AN15" s="193">
        <v>895.97</v>
      </c>
      <c r="AO15" s="193">
        <v>949.5</v>
      </c>
      <c r="AP15" s="193">
        <v>892.49</v>
      </c>
      <c r="AQ15" s="193">
        <v>766.45999999999992</v>
      </c>
      <c r="AR15" s="193">
        <v>715.43</v>
      </c>
      <c r="AS15" s="193">
        <v>765.78000000000009</v>
      </c>
      <c r="AT15" s="193">
        <v>874.61000000000013</v>
      </c>
      <c r="AU15" s="193">
        <v>904.3599999999999</v>
      </c>
      <c r="AV15" s="193">
        <v>912.26</v>
      </c>
      <c r="AW15" s="193">
        <v>864.1099999999999</v>
      </c>
      <c r="AX15" s="193">
        <v>921.68000000000006</v>
      </c>
      <c r="AY15" s="193">
        <v>903.74</v>
      </c>
      <c r="AZ15" s="193">
        <v>906.62999999999988</v>
      </c>
      <c r="BA15" s="193">
        <v>945.99</v>
      </c>
      <c r="BB15" s="193">
        <v>861.18</v>
      </c>
      <c r="BC15" s="193">
        <v>816.94</v>
      </c>
      <c r="BD15" s="193">
        <v>774.62</v>
      </c>
      <c r="BE15" s="193">
        <v>726.7299999999999</v>
      </c>
      <c r="BF15" s="193">
        <v>836.04</v>
      </c>
      <c r="BG15" s="193">
        <v>867.31</v>
      </c>
      <c r="BH15" s="193">
        <v>879.87</v>
      </c>
      <c r="BI15" s="193">
        <v>818.78000000000009</v>
      </c>
      <c r="BJ15" s="193">
        <v>882.1</v>
      </c>
      <c r="BK15" s="193">
        <v>870.86999999999989</v>
      </c>
      <c r="BL15" s="193">
        <v>873.86999999999989</v>
      </c>
      <c r="BM15" s="193">
        <v>954.49</v>
      </c>
      <c r="BN15" s="193">
        <v>870.99000000000012</v>
      </c>
      <c r="BO15" s="193">
        <v>818.53</v>
      </c>
      <c r="BP15" s="193">
        <v>802.8</v>
      </c>
      <c r="BQ15" s="193">
        <v>852.69</v>
      </c>
      <c r="BR15" s="193">
        <v>855.76</v>
      </c>
      <c r="BS15" s="193">
        <v>900.34999999999991</v>
      </c>
      <c r="BT15" s="193">
        <v>907.45</v>
      </c>
      <c r="BU15" s="193">
        <v>774.84</v>
      </c>
      <c r="BV15" s="193">
        <v>768.51</v>
      </c>
      <c r="BW15" s="193">
        <v>916.92000000000007</v>
      </c>
      <c r="BX15" s="193">
        <v>950.08</v>
      </c>
      <c r="BY15" s="193">
        <v>993.67000000000007</v>
      </c>
      <c r="BZ15" s="193">
        <v>871.63000000000011</v>
      </c>
      <c r="CA15" s="193">
        <v>804.46</v>
      </c>
      <c r="CB15" s="193">
        <v>682.32999999999993</v>
      </c>
      <c r="CC15" s="193">
        <v>778.36</v>
      </c>
      <c r="CD15" s="193">
        <v>888.17</v>
      </c>
      <c r="CE15" s="193">
        <v>994.83</v>
      </c>
      <c r="CF15" s="193">
        <v>991.80000000000007</v>
      </c>
      <c r="CG15" s="193">
        <v>910.90000000000009</v>
      </c>
      <c r="CH15" s="193">
        <v>983.85</v>
      </c>
      <c r="CI15" s="193">
        <v>980.87999999999988</v>
      </c>
      <c r="CJ15" s="193">
        <v>1003.95</v>
      </c>
      <c r="CK15" s="193">
        <v>1031.8700000000001</v>
      </c>
      <c r="CL15" s="193">
        <v>967.78000000000009</v>
      </c>
      <c r="CM15" s="193">
        <v>991.71</v>
      </c>
      <c r="CN15" s="193">
        <v>801.98000000000013</v>
      </c>
      <c r="CO15" s="193">
        <v>824.76</v>
      </c>
      <c r="CP15" s="193">
        <v>963.18000000000006</v>
      </c>
      <c r="CQ15" s="193">
        <v>1041.92</v>
      </c>
      <c r="CR15" s="193">
        <v>1029.3699999999999</v>
      </c>
      <c r="CS15" s="193">
        <v>967.99</v>
      </c>
      <c r="CT15" s="193">
        <v>998.44999999999993</v>
      </c>
      <c r="CU15" s="193">
        <v>992.17</v>
      </c>
      <c r="CV15" s="193">
        <v>1041.56</v>
      </c>
      <c r="CW15" s="193">
        <v>1072.74</v>
      </c>
      <c r="CX15" s="193">
        <v>919.78</v>
      </c>
      <c r="CY15" s="193">
        <v>949.84</v>
      </c>
      <c r="CZ15" s="193">
        <v>957.95</v>
      </c>
      <c r="DA15" s="193">
        <v>855.05</v>
      </c>
      <c r="DB15" s="193">
        <v>983.57999999999993</v>
      </c>
      <c r="DC15" s="193">
        <v>1016.8299999999999</v>
      </c>
      <c r="DD15" s="193">
        <v>1024.9100000000001</v>
      </c>
      <c r="DE15" s="193">
        <v>966.81999999999994</v>
      </c>
      <c r="DF15" s="193">
        <v>1018.5499999999998</v>
      </c>
      <c r="DG15" s="193">
        <v>998.44999999999993</v>
      </c>
      <c r="DH15" s="193">
        <v>1030.77</v>
      </c>
      <c r="DI15" s="193">
        <v>1067.5200000000002</v>
      </c>
      <c r="DJ15" s="193">
        <v>967.20000000000016</v>
      </c>
      <c r="DK15" s="193">
        <v>1052.97</v>
      </c>
      <c r="DL15" s="193">
        <v>855.08999999999992</v>
      </c>
      <c r="DM15" s="193">
        <v>814.99</v>
      </c>
      <c r="DN15" s="193">
        <v>977.27</v>
      </c>
      <c r="DO15" s="193">
        <v>1019.2800000000001</v>
      </c>
      <c r="DP15" s="193">
        <v>1025.8700000000001</v>
      </c>
      <c r="DQ15" s="193">
        <v>954.7</v>
      </c>
      <c r="DR15" s="193">
        <v>1020.05</v>
      </c>
      <c r="DS15" s="193">
        <v>1000.29</v>
      </c>
      <c r="DT15" s="193">
        <v>1025.43</v>
      </c>
      <c r="DU15" s="193">
        <v>1063.3900000000001</v>
      </c>
      <c r="DV15" s="193">
        <v>958.2299999999999</v>
      </c>
      <c r="DW15" s="193">
        <v>1007.33</v>
      </c>
      <c r="DX15" s="193">
        <v>789.88000000000011</v>
      </c>
      <c r="DY15" s="193">
        <v>803.42</v>
      </c>
      <c r="DZ15" s="193">
        <v>951.73000000000013</v>
      </c>
      <c r="EA15" s="193">
        <v>1009.4200000000001</v>
      </c>
      <c r="EB15" s="193">
        <v>1019.4599999999999</v>
      </c>
      <c r="EC15" s="193">
        <v>950.71</v>
      </c>
      <c r="ED15" s="193">
        <v>1001.74</v>
      </c>
      <c r="EE15" s="193">
        <v>989.3599999999999</v>
      </c>
      <c r="EF15" s="193">
        <v>1010.0399999999998</v>
      </c>
      <c r="EG15" s="193">
        <v>1055.5999999999999</v>
      </c>
      <c r="EH15" s="193">
        <v>992.0100000000001</v>
      </c>
      <c r="EI15" s="193">
        <v>853.27</v>
      </c>
      <c r="EJ15" s="193">
        <v>778.4</v>
      </c>
      <c r="EK15" s="193">
        <v>828.06999999999994</v>
      </c>
      <c r="EL15" s="193">
        <v>954.48</v>
      </c>
      <c r="EM15" s="193">
        <v>1018.4200000000001</v>
      </c>
      <c r="EN15" s="193">
        <v>1017.0200000000001</v>
      </c>
      <c r="EO15" s="193">
        <v>960.36</v>
      </c>
      <c r="EP15" s="193">
        <v>991.2</v>
      </c>
      <c r="EQ15" s="193">
        <v>982.1</v>
      </c>
      <c r="ER15" s="193">
        <v>1018.3799999999999</v>
      </c>
      <c r="ES15" s="193">
        <v>1048.1400000000001</v>
      </c>
      <c r="ET15" s="193">
        <v>948.13</v>
      </c>
      <c r="EU15" s="193">
        <v>976.3</v>
      </c>
      <c r="EV15" s="193">
        <v>834.96</v>
      </c>
      <c r="EW15" s="193">
        <v>848.53000000000009</v>
      </c>
      <c r="EX15" s="193">
        <v>946.69</v>
      </c>
      <c r="EY15" s="193">
        <v>1004.67</v>
      </c>
      <c r="EZ15" s="193">
        <v>1008.46</v>
      </c>
      <c r="FA15" s="193">
        <v>940.43999999999994</v>
      </c>
      <c r="FB15" s="193">
        <v>978.44000000000017</v>
      </c>
      <c r="FC15" s="193">
        <v>970.82000000000016</v>
      </c>
      <c r="FD15" s="193">
        <v>999.55000000000007</v>
      </c>
      <c r="FE15" s="193">
        <v>1027.5</v>
      </c>
      <c r="FF15" s="193">
        <v>933.40000000000009</v>
      </c>
      <c r="FG15" s="193">
        <v>907.23</v>
      </c>
      <c r="FH15" s="193">
        <v>731.82999999999993</v>
      </c>
      <c r="FI15" s="193">
        <v>906.70000000000016</v>
      </c>
      <c r="FJ15" s="193">
        <v>927.82999999999993</v>
      </c>
      <c r="FK15" s="193">
        <v>1003.8199999999999</v>
      </c>
      <c r="FL15" s="193">
        <v>999.41</v>
      </c>
      <c r="FM15" s="193">
        <v>931.31000000000006</v>
      </c>
      <c r="FN15" s="193">
        <v>974.2</v>
      </c>
      <c r="FO15" s="193">
        <v>957.84</v>
      </c>
      <c r="FP15" s="193">
        <v>990.87</v>
      </c>
      <c r="FQ15" s="193">
        <v>1022.2500000000001</v>
      </c>
      <c r="FR15" s="193">
        <v>928.87</v>
      </c>
      <c r="FS15" s="193">
        <v>1015.3299999999999</v>
      </c>
      <c r="FT15" s="193">
        <v>781.43</v>
      </c>
      <c r="FU15" s="193">
        <v>796.55000000000007</v>
      </c>
      <c r="FV15" s="193">
        <v>918.23</v>
      </c>
      <c r="FW15" s="193">
        <v>994.21</v>
      </c>
      <c r="FX15" s="193">
        <v>990.09000000000015</v>
      </c>
      <c r="FY15" s="193">
        <v>890.95999999999992</v>
      </c>
      <c r="FZ15" s="193">
        <v>789.86</v>
      </c>
      <c r="GA15" s="193">
        <v>854.37000000000012</v>
      </c>
      <c r="GB15" s="193">
        <v>995.12999999999988</v>
      </c>
    </row>
    <row r="16" spans="1:184" s="29" customFormat="1">
      <c r="A16" s="41"/>
      <c r="B16" s="60">
        <f t="shared" si="1"/>
        <v>16</v>
      </c>
      <c r="C16" s="460"/>
      <c r="D16" s="46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</row>
    <row r="17" spans="1:184" s="29" customFormat="1">
      <c r="A17" s="41"/>
      <c r="B17" s="60">
        <f t="shared" si="1"/>
        <v>17</v>
      </c>
      <c r="C17" s="460"/>
      <c r="D17" s="46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</row>
    <row r="18" spans="1:184" s="29" customFormat="1">
      <c r="A18" s="41"/>
      <c r="B18" s="60">
        <f t="shared" si="1"/>
        <v>18</v>
      </c>
      <c r="C18" s="34" t="s">
        <v>55</v>
      </c>
      <c r="D18" s="460" t="s">
        <v>33</v>
      </c>
      <c r="E18" s="462">
        <v>41275</v>
      </c>
      <c r="F18" s="462">
        <v>41306</v>
      </c>
      <c r="G18" s="462">
        <v>41334</v>
      </c>
      <c r="H18" s="462">
        <v>41365</v>
      </c>
      <c r="I18" s="462">
        <v>41395</v>
      </c>
      <c r="J18" s="462">
        <v>41426</v>
      </c>
      <c r="K18" s="462">
        <v>41456</v>
      </c>
      <c r="L18" s="462">
        <v>41487</v>
      </c>
      <c r="M18" s="462">
        <v>41518</v>
      </c>
      <c r="N18" s="462">
        <v>41548</v>
      </c>
      <c r="O18" s="462">
        <v>41579</v>
      </c>
      <c r="P18" s="462">
        <v>41609</v>
      </c>
      <c r="Q18" s="462">
        <v>41640</v>
      </c>
      <c r="R18" s="462">
        <v>41671</v>
      </c>
      <c r="S18" s="462">
        <v>41699</v>
      </c>
      <c r="T18" s="462">
        <v>41730</v>
      </c>
      <c r="U18" s="462">
        <v>41760</v>
      </c>
      <c r="V18" s="462">
        <v>41791</v>
      </c>
      <c r="W18" s="462">
        <v>41821</v>
      </c>
      <c r="X18" s="462">
        <v>41852</v>
      </c>
      <c r="Y18" s="462">
        <v>41883</v>
      </c>
      <c r="Z18" s="462">
        <v>41913</v>
      </c>
      <c r="AA18" s="462">
        <v>41944</v>
      </c>
      <c r="AB18" s="462">
        <v>41974</v>
      </c>
      <c r="AC18" s="462">
        <v>42005</v>
      </c>
      <c r="AD18" s="462">
        <v>42036</v>
      </c>
      <c r="AE18" s="462">
        <v>42064</v>
      </c>
      <c r="AF18" s="462">
        <v>42095</v>
      </c>
      <c r="AG18" s="462">
        <v>42125</v>
      </c>
      <c r="AH18" s="462">
        <v>42156</v>
      </c>
      <c r="AI18" s="462">
        <v>42186</v>
      </c>
      <c r="AJ18" s="462">
        <v>42217</v>
      </c>
      <c r="AK18" s="462">
        <v>42248</v>
      </c>
      <c r="AL18" s="462">
        <v>42278</v>
      </c>
      <c r="AM18" s="462">
        <v>42309</v>
      </c>
      <c r="AN18" s="191">
        <v>42339</v>
      </c>
      <c r="AO18" s="191">
        <v>42370</v>
      </c>
      <c r="AP18" s="191">
        <v>42401</v>
      </c>
      <c r="AQ18" s="191">
        <v>42430</v>
      </c>
      <c r="AR18" s="191">
        <v>42461</v>
      </c>
      <c r="AS18" s="191">
        <v>42491</v>
      </c>
      <c r="AT18" s="191">
        <v>42522</v>
      </c>
      <c r="AU18" s="191">
        <v>42552</v>
      </c>
      <c r="AV18" s="191">
        <v>42583</v>
      </c>
      <c r="AW18" s="191">
        <v>42614</v>
      </c>
      <c r="AX18" s="191">
        <v>42644</v>
      </c>
      <c r="AY18" s="191">
        <v>42675</v>
      </c>
      <c r="AZ18" s="191">
        <v>42705</v>
      </c>
      <c r="BA18" s="191">
        <v>42736</v>
      </c>
      <c r="BB18" s="191">
        <v>42767</v>
      </c>
      <c r="BC18" s="191">
        <v>42795</v>
      </c>
      <c r="BD18" s="191">
        <v>42826</v>
      </c>
      <c r="BE18" s="191">
        <v>42856</v>
      </c>
      <c r="BF18" s="191">
        <v>42887</v>
      </c>
      <c r="BG18" s="191">
        <v>42917</v>
      </c>
      <c r="BH18" s="191">
        <v>42948</v>
      </c>
      <c r="BI18" s="191">
        <v>42979</v>
      </c>
      <c r="BJ18" s="191">
        <v>43009</v>
      </c>
      <c r="BK18" s="191">
        <v>43040</v>
      </c>
      <c r="BL18" s="191">
        <v>43070</v>
      </c>
      <c r="BM18" s="191">
        <v>43101</v>
      </c>
      <c r="BN18" s="191">
        <v>43132</v>
      </c>
      <c r="BO18" s="191">
        <v>43160</v>
      </c>
      <c r="BP18" s="191">
        <v>43191</v>
      </c>
      <c r="BQ18" s="191">
        <v>43221</v>
      </c>
      <c r="BR18" s="191">
        <v>43252</v>
      </c>
      <c r="BS18" s="191">
        <v>43282</v>
      </c>
      <c r="BT18" s="191">
        <v>43313</v>
      </c>
      <c r="BU18" s="191">
        <v>43344</v>
      </c>
      <c r="BV18" s="191">
        <v>43374</v>
      </c>
      <c r="BW18" s="191">
        <v>43405</v>
      </c>
      <c r="BX18" s="191">
        <v>43435</v>
      </c>
      <c r="BY18" s="191">
        <v>43466</v>
      </c>
      <c r="BZ18" s="191">
        <v>43497</v>
      </c>
      <c r="CA18" s="191">
        <v>43525</v>
      </c>
      <c r="CB18" s="191">
        <v>43556</v>
      </c>
      <c r="CC18" s="191">
        <v>43586</v>
      </c>
      <c r="CD18" s="191">
        <v>43617</v>
      </c>
      <c r="CE18" s="191">
        <v>43647</v>
      </c>
      <c r="CF18" s="191">
        <v>43678</v>
      </c>
      <c r="CG18" s="191">
        <v>43709</v>
      </c>
      <c r="CH18" s="191">
        <v>43739</v>
      </c>
      <c r="CI18" s="191">
        <v>43770</v>
      </c>
      <c r="CJ18" s="191">
        <v>43800</v>
      </c>
      <c r="CK18" s="191">
        <v>43831</v>
      </c>
      <c r="CL18" s="191">
        <v>43862</v>
      </c>
      <c r="CM18" s="191">
        <v>43891</v>
      </c>
      <c r="CN18" s="191">
        <v>43922</v>
      </c>
      <c r="CO18" s="191">
        <v>43952</v>
      </c>
      <c r="CP18" s="191">
        <v>43983</v>
      </c>
      <c r="CQ18" s="191">
        <v>44013</v>
      </c>
      <c r="CR18" s="191">
        <v>44044</v>
      </c>
      <c r="CS18" s="191">
        <v>44075</v>
      </c>
      <c r="CT18" s="191">
        <v>44105</v>
      </c>
      <c r="CU18" s="191">
        <v>44136</v>
      </c>
      <c r="CV18" s="191">
        <v>44166</v>
      </c>
      <c r="CW18" s="191">
        <v>44197</v>
      </c>
      <c r="CX18" s="191">
        <v>44228</v>
      </c>
      <c r="CY18" s="191">
        <v>44256</v>
      </c>
      <c r="CZ18" s="191">
        <v>44287</v>
      </c>
      <c r="DA18" s="191">
        <v>44317</v>
      </c>
      <c r="DB18" s="191">
        <v>44348</v>
      </c>
      <c r="DC18" s="191">
        <v>44378</v>
      </c>
      <c r="DD18" s="191">
        <v>44409</v>
      </c>
      <c r="DE18" s="191">
        <v>44440</v>
      </c>
      <c r="DF18" s="191">
        <v>44470</v>
      </c>
      <c r="DG18" s="191">
        <v>44501</v>
      </c>
      <c r="DH18" s="191">
        <v>44531</v>
      </c>
      <c r="DI18" s="191">
        <v>44562</v>
      </c>
      <c r="DJ18" s="191">
        <v>44593</v>
      </c>
      <c r="DK18" s="191">
        <v>44621</v>
      </c>
      <c r="DL18" s="191">
        <v>44652</v>
      </c>
      <c r="DM18" s="191">
        <v>44682</v>
      </c>
      <c r="DN18" s="191">
        <v>44713</v>
      </c>
      <c r="DO18" s="191">
        <v>44743</v>
      </c>
      <c r="DP18" s="191">
        <v>44774</v>
      </c>
      <c r="DQ18" s="191">
        <v>44805</v>
      </c>
      <c r="DR18" s="191">
        <v>44835</v>
      </c>
      <c r="DS18" s="191">
        <v>44866</v>
      </c>
      <c r="DT18" s="191">
        <v>44896</v>
      </c>
      <c r="DU18" s="191">
        <v>44927</v>
      </c>
      <c r="DV18" s="191">
        <v>44958</v>
      </c>
      <c r="DW18" s="191">
        <v>44986</v>
      </c>
      <c r="DX18" s="191">
        <v>45017</v>
      </c>
      <c r="DY18" s="191">
        <v>45047</v>
      </c>
      <c r="DZ18" s="191">
        <v>45078</v>
      </c>
      <c r="EA18" s="191">
        <v>45108</v>
      </c>
      <c r="EB18" s="191">
        <v>45139</v>
      </c>
      <c r="EC18" s="191">
        <v>45170</v>
      </c>
      <c r="ED18" s="191">
        <v>45200</v>
      </c>
      <c r="EE18" s="191">
        <v>45231</v>
      </c>
      <c r="EF18" s="191">
        <v>45261</v>
      </c>
      <c r="EG18" s="191">
        <v>45292</v>
      </c>
      <c r="EH18" s="191">
        <v>45323</v>
      </c>
      <c r="EI18" s="191">
        <v>45352</v>
      </c>
      <c r="EJ18" s="191">
        <v>45383</v>
      </c>
      <c r="EK18" s="191">
        <v>45413</v>
      </c>
      <c r="EL18" s="191">
        <v>45444</v>
      </c>
      <c r="EM18" s="191">
        <v>45474</v>
      </c>
      <c r="EN18" s="191">
        <v>45505</v>
      </c>
      <c r="EO18" s="191">
        <v>45536</v>
      </c>
      <c r="EP18" s="191">
        <v>45566</v>
      </c>
      <c r="EQ18" s="191">
        <v>45597</v>
      </c>
      <c r="ER18" s="191">
        <v>45627</v>
      </c>
      <c r="ES18" s="191">
        <v>45658</v>
      </c>
      <c r="ET18" s="191">
        <v>45689</v>
      </c>
      <c r="EU18" s="191">
        <v>45717</v>
      </c>
      <c r="EV18" s="191">
        <v>45748</v>
      </c>
      <c r="EW18" s="191">
        <v>45778</v>
      </c>
      <c r="EX18" s="191">
        <v>45809</v>
      </c>
      <c r="EY18" s="191">
        <v>45839</v>
      </c>
      <c r="EZ18" s="191">
        <v>45870</v>
      </c>
      <c r="FA18" s="191">
        <v>45901</v>
      </c>
      <c r="FB18" s="191">
        <v>45931</v>
      </c>
      <c r="FC18" s="191">
        <v>45962</v>
      </c>
      <c r="FD18" s="191">
        <v>45992</v>
      </c>
      <c r="FE18" s="191">
        <v>46023</v>
      </c>
      <c r="FF18" s="191">
        <v>46054</v>
      </c>
      <c r="FG18" s="191">
        <v>46082</v>
      </c>
      <c r="FH18" s="191">
        <v>46113</v>
      </c>
      <c r="FI18" s="191">
        <v>46143</v>
      </c>
      <c r="FJ18" s="191">
        <v>46174</v>
      </c>
      <c r="FK18" s="191">
        <v>46204</v>
      </c>
      <c r="FL18" s="191">
        <v>46235</v>
      </c>
      <c r="FM18" s="191">
        <v>46266</v>
      </c>
      <c r="FN18" s="191">
        <v>46296</v>
      </c>
      <c r="FO18" s="191">
        <v>46327</v>
      </c>
      <c r="FP18" s="191">
        <v>46357</v>
      </c>
      <c r="FQ18" s="191">
        <v>46388</v>
      </c>
      <c r="FR18" s="191">
        <v>46419</v>
      </c>
      <c r="FS18" s="191">
        <v>46447</v>
      </c>
      <c r="FT18" s="191">
        <v>46478</v>
      </c>
      <c r="FU18" s="191">
        <v>46508</v>
      </c>
      <c r="FV18" s="191">
        <v>46539</v>
      </c>
      <c r="FW18" s="191">
        <v>46569</v>
      </c>
      <c r="FX18" s="191">
        <v>46600</v>
      </c>
      <c r="FY18" s="191">
        <v>46631</v>
      </c>
      <c r="FZ18" s="191">
        <v>46661</v>
      </c>
      <c r="GA18" s="191">
        <v>46692</v>
      </c>
      <c r="GB18" s="191">
        <v>46722</v>
      </c>
    </row>
    <row r="19" spans="1:184" s="29" customFormat="1">
      <c r="A19" s="41"/>
      <c r="B19" s="60">
        <f t="shared" si="1"/>
        <v>19</v>
      </c>
      <c r="C19" s="35" t="s">
        <v>1</v>
      </c>
      <c r="D19" s="30" t="s">
        <v>58</v>
      </c>
      <c r="E19" s="192">
        <v>809.73</v>
      </c>
      <c r="F19" s="192">
        <v>727.08</v>
      </c>
      <c r="G19" s="192">
        <v>787.54</v>
      </c>
      <c r="H19" s="192">
        <v>748.57</v>
      </c>
      <c r="I19" s="192">
        <v>768.79</v>
      </c>
      <c r="J19" s="192">
        <v>728.75</v>
      </c>
      <c r="K19" s="192">
        <v>764.16</v>
      </c>
      <c r="L19" s="192">
        <v>759.5</v>
      </c>
      <c r="M19" s="192">
        <v>0</v>
      </c>
      <c r="N19" s="192">
        <v>0</v>
      </c>
      <c r="O19" s="192">
        <v>0</v>
      </c>
      <c r="P19" s="192">
        <v>0</v>
      </c>
      <c r="Q19" s="192">
        <v>0</v>
      </c>
      <c r="R19" s="192">
        <v>0</v>
      </c>
      <c r="S19" s="192">
        <v>0</v>
      </c>
      <c r="T19" s="192">
        <v>0</v>
      </c>
      <c r="U19" s="192">
        <v>0</v>
      </c>
      <c r="V19" s="192">
        <v>0</v>
      </c>
      <c r="W19" s="192">
        <v>0</v>
      </c>
      <c r="X19" s="192">
        <v>0</v>
      </c>
      <c r="Y19" s="192">
        <v>0</v>
      </c>
      <c r="Z19" s="192">
        <v>0</v>
      </c>
      <c r="AA19" s="192">
        <v>0</v>
      </c>
      <c r="AB19" s="192">
        <v>0</v>
      </c>
      <c r="AC19" s="192">
        <v>0</v>
      </c>
      <c r="AD19" s="192">
        <v>0</v>
      </c>
      <c r="AE19" s="192">
        <v>0</v>
      </c>
      <c r="AF19" s="192">
        <v>0</v>
      </c>
      <c r="AG19" s="192">
        <v>0</v>
      </c>
      <c r="AH19" s="192">
        <v>0</v>
      </c>
      <c r="AI19" s="192">
        <v>0</v>
      </c>
      <c r="AJ19" s="192">
        <v>0</v>
      </c>
      <c r="AK19" s="192">
        <v>0</v>
      </c>
      <c r="AL19" s="192">
        <v>0</v>
      </c>
      <c r="AM19" s="192">
        <v>0</v>
      </c>
      <c r="AN19" s="192">
        <v>0</v>
      </c>
      <c r="AO19" s="192">
        <v>0</v>
      </c>
      <c r="AP19" s="192">
        <v>0</v>
      </c>
      <c r="AQ19" s="192">
        <v>0</v>
      </c>
      <c r="AR19" s="192">
        <v>0</v>
      </c>
      <c r="AS19" s="192">
        <v>0</v>
      </c>
      <c r="AT19" s="192">
        <v>0</v>
      </c>
      <c r="AU19" s="192">
        <v>0</v>
      </c>
      <c r="AV19" s="192">
        <v>0</v>
      </c>
      <c r="AW19" s="192">
        <v>0</v>
      </c>
      <c r="AX19" s="192">
        <v>0</v>
      </c>
      <c r="AY19" s="192">
        <v>0</v>
      </c>
      <c r="AZ19" s="192">
        <v>0</v>
      </c>
      <c r="BA19" s="192">
        <v>0</v>
      </c>
      <c r="BB19" s="192">
        <v>0</v>
      </c>
      <c r="BC19" s="192">
        <v>0</v>
      </c>
      <c r="BD19" s="192">
        <v>0</v>
      </c>
      <c r="BE19" s="192">
        <v>0</v>
      </c>
      <c r="BF19" s="192">
        <v>0</v>
      </c>
      <c r="BG19" s="192">
        <v>0</v>
      </c>
      <c r="BH19" s="192">
        <v>0</v>
      </c>
      <c r="BI19" s="192">
        <v>0</v>
      </c>
      <c r="BJ19" s="192">
        <v>0</v>
      </c>
      <c r="BK19" s="192">
        <v>0</v>
      </c>
      <c r="BL19" s="192">
        <v>0</v>
      </c>
      <c r="BM19" s="192">
        <v>0</v>
      </c>
      <c r="BN19" s="192">
        <v>0</v>
      </c>
      <c r="BO19" s="192">
        <v>0</v>
      </c>
      <c r="BP19" s="192">
        <v>0</v>
      </c>
      <c r="BQ19" s="192">
        <v>0</v>
      </c>
      <c r="BR19" s="192">
        <v>0</v>
      </c>
      <c r="BS19" s="192">
        <v>0</v>
      </c>
      <c r="BT19" s="192">
        <v>0</v>
      </c>
      <c r="BU19" s="192">
        <v>0</v>
      </c>
      <c r="BV19" s="192">
        <v>0</v>
      </c>
      <c r="BW19" s="192">
        <v>0</v>
      </c>
      <c r="BX19" s="192">
        <v>0</v>
      </c>
      <c r="BY19" s="192">
        <v>0</v>
      </c>
      <c r="BZ19" s="192">
        <v>0</v>
      </c>
      <c r="CA19" s="192">
        <v>0</v>
      </c>
      <c r="CB19" s="192">
        <v>0</v>
      </c>
      <c r="CC19" s="192">
        <v>0</v>
      </c>
      <c r="CD19" s="192">
        <v>0</v>
      </c>
      <c r="CE19" s="192">
        <v>0</v>
      </c>
      <c r="CF19" s="192">
        <v>0</v>
      </c>
      <c r="CG19" s="192">
        <v>0</v>
      </c>
      <c r="CH19" s="192">
        <v>0</v>
      </c>
      <c r="CI19" s="192">
        <v>0</v>
      </c>
      <c r="CJ19" s="192">
        <v>0</v>
      </c>
      <c r="CK19" s="192">
        <v>0</v>
      </c>
      <c r="CL19" s="192">
        <v>0</v>
      </c>
      <c r="CM19" s="192">
        <v>0</v>
      </c>
      <c r="CN19" s="192">
        <v>0</v>
      </c>
      <c r="CO19" s="192">
        <v>0</v>
      </c>
      <c r="CP19" s="192">
        <v>0</v>
      </c>
      <c r="CQ19" s="192">
        <v>0</v>
      </c>
      <c r="CR19" s="192">
        <v>0</v>
      </c>
      <c r="CS19" s="192">
        <v>0</v>
      </c>
      <c r="CT19" s="192">
        <v>0</v>
      </c>
      <c r="CU19" s="192">
        <v>0</v>
      </c>
      <c r="CV19" s="192">
        <v>0</v>
      </c>
      <c r="CW19" s="192">
        <v>0</v>
      </c>
      <c r="CX19" s="192">
        <v>0</v>
      </c>
      <c r="CY19" s="192">
        <v>0</v>
      </c>
      <c r="CZ19" s="192">
        <v>0</v>
      </c>
      <c r="DA19" s="192">
        <v>0</v>
      </c>
      <c r="DB19" s="192">
        <v>0</v>
      </c>
      <c r="DC19" s="192">
        <v>0</v>
      </c>
      <c r="DD19" s="192">
        <v>0</v>
      </c>
      <c r="DE19" s="192">
        <v>0</v>
      </c>
      <c r="DF19" s="192">
        <v>0</v>
      </c>
      <c r="DG19" s="192">
        <v>0</v>
      </c>
      <c r="DH19" s="192">
        <v>0</v>
      </c>
      <c r="DI19" s="192">
        <v>0</v>
      </c>
      <c r="DJ19" s="192">
        <v>0</v>
      </c>
      <c r="DK19" s="192">
        <v>0</v>
      </c>
      <c r="DL19" s="192">
        <v>0</v>
      </c>
      <c r="DM19" s="192">
        <v>0</v>
      </c>
      <c r="DN19" s="192">
        <v>0</v>
      </c>
      <c r="DO19" s="192">
        <v>0</v>
      </c>
      <c r="DP19" s="192">
        <v>0</v>
      </c>
      <c r="DQ19" s="192">
        <v>0</v>
      </c>
      <c r="DR19" s="192">
        <v>0</v>
      </c>
      <c r="DS19" s="192">
        <v>0</v>
      </c>
      <c r="DT19" s="192">
        <v>0</v>
      </c>
      <c r="DU19" s="192">
        <v>0</v>
      </c>
      <c r="DV19" s="192">
        <v>0</v>
      </c>
      <c r="DW19" s="192">
        <v>0</v>
      </c>
      <c r="DX19" s="192">
        <v>0</v>
      </c>
      <c r="DY19" s="192">
        <v>0</v>
      </c>
      <c r="DZ19" s="192">
        <v>0</v>
      </c>
      <c r="EA19" s="192">
        <v>0</v>
      </c>
      <c r="EB19" s="192">
        <v>0</v>
      </c>
      <c r="EC19" s="192">
        <v>0</v>
      </c>
      <c r="ED19" s="192">
        <v>0</v>
      </c>
      <c r="EE19" s="192">
        <v>0</v>
      </c>
      <c r="EF19" s="192">
        <v>0</v>
      </c>
      <c r="EG19" s="192">
        <v>0</v>
      </c>
      <c r="EH19" s="192">
        <v>0</v>
      </c>
      <c r="EI19" s="192">
        <v>0</v>
      </c>
      <c r="EJ19" s="192">
        <v>0</v>
      </c>
      <c r="EK19" s="192">
        <v>0</v>
      </c>
      <c r="EL19" s="192">
        <v>0</v>
      </c>
      <c r="EM19" s="192">
        <v>0</v>
      </c>
      <c r="EN19" s="192">
        <v>0</v>
      </c>
      <c r="EO19" s="192">
        <v>0</v>
      </c>
      <c r="EP19" s="192">
        <v>0</v>
      </c>
      <c r="EQ19" s="192">
        <v>0</v>
      </c>
      <c r="ER19" s="192">
        <v>0</v>
      </c>
      <c r="ES19" s="192">
        <v>0</v>
      </c>
      <c r="ET19" s="192">
        <v>0</v>
      </c>
      <c r="EU19" s="192">
        <v>0</v>
      </c>
      <c r="EV19" s="192">
        <v>0</v>
      </c>
      <c r="EW19" s="192">
        <v>0</v>
      </c>
      <c r="EX19" s="192">
        <v>0</v>
      </c>
      <c r="EY19" s="192">
        <v>0</v>
      </c>
      <c r="EZ19" s="192">
        <v>0</v>
      </c>
      <c r="FA19" s="192">
        <v>0</v>
      </c>
      <c r="FB19" s="192">
        <v>0</v>
      </c>
      <c r="FC19" s="192">
        <v>0</v>
      </c>
      <c r="FD19" s="192">
        <v>0</v>
      </c>
      <c r="FE19" s="192">
        <v>0</v>
      </c>
      <c r="FF19" s="192">
        <v>0</v>
      </c>
      <c r="FG19" s="192">
        <v>0</v>
      </c>
      <c r="FH19" s="192">
        <v>0</v>
      </c>
      <c r="FI19" s="192">
        <v>0</v>
      </c>
      <c r="FJ19" s="192">
        <v>0</v>
      </c>
      <c r="FK19" s="192">
        <v>0</v>
      </c>
      <c r="FL19" s="192">
        <v>0</v>
      </c>
      <c r="FM19" s="192">
        <v>0</v>
      </c>
      <c r="FN19" s="192">
        <v>0</v>
      </c>
      <c r="FO19" s="192">
        <v>0</v>
      </c>
      <c r="FP19" s="192">
        <v>0</v>
      </c>
      <c r="FQ19" s="192">
        <v>0</v>
      </c>
      <c r="FR19" s="192">
        <v>0</v>
      </c>
      <c r="FS19" s="192">
        <v>0</v>
      </c>
      <c r="FT19" s="192">
        <v>0</v>
      </c>
      <c r="FU19" s="192">
        <v>0</v>
      </c>
      <c r="FV19" s="192">
        <v>0</v>
      </c>
      <c r="FW19" s="192">
        <v>0</v>
      </c>
      <c r="FX19" s="192">
        <v>0</v>
      </c>
      <c r="FY19" s="192">
        <v>0</v>
      </c>
      <c r="FZ19" s="192">
        <v>0</v>
      </c>
      <c r="GA19" s="192">
        <v>0</v>
      </c>
      <c r="GB19" s="192">
        <v>0</v>
      </c>
    </row>
    <row r="20" spans="1:184" s="29" customFormat="1">
      <c r="A20" s="41"/>
      <c r="B20" s="60">
        <f t="shared" si="1"/>
        <v>20</v>
      </c>
      <c r="C20" s="36" t="s">
        <v>2</v>
      </c>
      <c r="D20" s="29" t="s">
        <v>58</v>
      </c>
      <c r="E20" s="193">
        <v>245.96</v>
      </c>
      <c r="F20" s="193">
        <v>220.43</v>
      </c>
      <c r="G20" s="193">
        <v>242.62</v>
      </c>
      <c r="H20" s="193">
        <v>234.94</v>
      </c>
      <c r="I20" s="193">
        <v>242.79</v>
      </c>
      <c r="J20" s="193">
        <v>235.98</v>
      </c>
      <c r="K20" s="193">
        <v>246.41</v>
      </c>
      <c r="L20" s="193">
        <v>246.8</v>
      </c>
      <c r="M20" s="193">
        <v>234.8</v>
      </c>
      <c r="N20" s="193">
        <v>241.49</v>
      </c>
      <c r="O20" s="193">
        <v>232.91</v>
      </c>
      <c r="P20" s="193">
        <v>242.21</v>
      </c>
      <c r="Q20" s="193">
        <v>263.17</v>
      </c>
      <c r="R20" s="193">
        <v>238.5</v>
      </c>
      <c r="S20" s="193">
        <v>259.17</v>
      </c>
      <c r="T20" s="193">
        <v>210.37</v>
      </c>
      <c r="U20" s="193">
        <v>125.43</v>
      </c>
      <c r="V20" s="193">
        <v>253.21</v>
      </c>
      <c r="W20" s="193">
        <v>263.99</v>
      </c>
      <c r="X20" s="193">
        <v>264.16000000000003</v>
      </c>
      <c r="Y20" s="193">
        <v>250.81</v>
      </c>
      <c r="Z20" s="193">
        <v>261.39</v>
      </c>
      <c r="AA20" s="193">
        <v>249.39</v>
      </c>
      <c r="AB20" s="193">
        <v>259.07</v>
      </c>
      <c r="AC20" s="193">
        <v>260.89</v>
      </c>
      <c r="AD20" s="193">
        <v>236.19</v>
      </c>
      <c r="AE20" s="193">
        <v>259.13</v>
      </c>
      <c r="AF20" s="193">
        <v>249.99</v>
      </c>
      <c r="AG20" s="193">
        <v>258</v>
      </c>
      <c r="AH20" s="193">
        <v>252.72</v>
      </c>
      <c r="AI20" s="193">
        <v>263.52999999999997</v>
      </c>
      <c r="AJ20" s="193">
        <v>262.85000000000002</v>
      </c>
      <c r="AK20" s="193">
        <v>250.19</v>
      </c>
      <c r="AL20" s="193">
        <v>259.93</v>
      </c>
      <c r="AM20" s="193">
        <v>249.02</v>
      </c>
      <c r="AN20" s="193">
        <v>257.31</v>
      </c>
      <c r="AO20" s="193">
        <v>262.23</v>
      </c>
      <c r="AP20" s="193">
        <v>246.51</v>
      </c>
      <c r="AQ20" s="193">
        <v>260.5</v>
      </c>
      <c r="AR20" s="193">
        <v>126.06</v>
      </c>
      <c r="AS20" s="193">
        <v>176.7</v>
      </c>
      <c r="AT20" s="193">
        <v>253.53</v>
      </c>
      <c r="AU20" s="193">
        <v>263.5</v>
      </c>
      <c r="AV20" s="193">
        <v>264.32</v>
      </c>
      <c r="AW20" s="193">
        <v>251.54</v>
      </c>
      <c r="AX20" s="193">
        <v>259.99</v>
      </c>
      <c r="AY20" s="193">
        <v>250.51</v>
      </c>
      <c r="AZ20" s="193">
        <v>257.81</v>
      </c>
      <c r="BA20" s="193">
        <v>263.74</v>
      </c>
      <c r="BB20" s="193">
        <v>238.2</v>
      </c>
      <c r="BC20" s="193">
        <v>260.44</v>
      </c>
      <c r="BD20" s="193">
        <v>250.01</v>
      </c>
      <c r="BE20" s="193">
        <v>259.43</v>
      </c>
      <c r="BF20" s="193">
        <v>253.24</v>
      </c>
      <c r="BG20" s="193">
        <v>263.75</v>
      </c>
      <c r="BH20" s="193">
        <v>264.02999999999997</v>
      </c>
      <c r="BI20" s="193">
        <v>250.01</v>
      </c>
      <c r="BJ20" s="193">
        <v>258.44</v>
      </c>
      <c r="BK20" s="193">
        <v>249.73</v>
      </c>
      <c r="BL20" s="193">
        <v>258.95999999999998</v>
      </c>
      <c r="BM20" s="193">
        <v>264.2</v>
      </c>
      <c r="BN20" s="193">
        <v>239.33</v>
      </c>
      <c r="BO20" s="193">
        <v>261.08999999999997</v>
      </c>
      <c r="BP20" s="193">
        <v>50.74</v>
      </c>
      <c r="BQ20" s="193">
        <v>50.84</v>
      </c>
      <c r="BR20" s="193">
        <v>255.24</v>
      </c>
      <c r="BS20" s="193">
        <v>266.75</v>
      </c>
      <c r="BT20" s="193">
        <v>268.38</v>
      </c>
      <c r="BU20" s="193">
        <v>253.77</v>
      </c>
      <c r="BV20" s="193">
        <v>265.02999999999997</v>
      </c>
      <c r="BW20" s="193">
        <v>255.08</v>
      </c>
      <c r="BX20" s="193">
        <v>264.42</v>
      </c>
      <c r="BY20" s="193">
        <v>265.98</v>
      </c>
      <c r="BZ20" s="193">
        <v>243.42</v>
      </c>
      <c r="CA20" s="193">
        <v>263.89</v>
      </c>
      <c r="CB20" s="193">
        <v>257.51</v>
      </c>
      <c r="CC20" s="193">
        <v>265.87</v>
      </c>
      <c r="CD20" s="193">
        <v>258.27</v>
      </c>
      <c r="CE20" s="193">
        <v>271.14999999999998</v>
      </c>
      <c r="CF20" s="193">
        <v>270.95</v>
      </c>
      <c r="CG20" s="193">
        <v>259.18</v>
      </c>
      <c r="CH20" s="193">
        <v>267.51</v>
      </c>
      <c r="CI20" s="193">
        <v>265.27</v>
      </c>
      <c r="CJ20" s="193">
        <v>274.89999999999998</v>
      </c>
      <c r="CK20" s="193">
        <v>276.89</v>
      </c>
      <c r="CL20" s="193">
        <v>257.76</v>
      </c>
      <c r="CM20" s="193">
        <v>274.08</v>
      </c>
      <c r="CN20" s="193">
        <v>139.66999999999999</v>
      </c>
      <c r="CO20" s="193">
        <v>208.48</v>
      </c>
      <c r="CP20" s="193">
        <v>261.11</v>
      </c>
      <c r="CQ20" s="193">
        <v>273.54000000000002</v>
      </c>
      <c r="CR20" s="193">
        <v>274.67</v>
      </c>
      <c r="CS20" s="193">
        <v>261.88</v>
      </c>
      <c r="CT20" s="193">
        <v>269.91000000000003</v>
      </c>
      <c r="CU20" s="193">
        <v>266.04000000000002</v>
      </c>
      <c r="CV20" s="193">
        <v>276.02</v>
      </c>
      <c r="CW20" s="193">
        <v>276.77</v>
      </c>
      <c r="CX20" s="193">
        <v>250.45</v>
      </c>
      <c r="CY20" s="193">
        <v>168.91</v>
      </c>
      <c r="CZ20" s="193">
        <v>122.92</v>
      </c>
      <c r="DA20" s="193">
        <v>269.85000000000002</v>
      </c>
      <c r="DB20" s="193">
        <v>264.52</v>
      </c>
      <c r="DC20" s="193">
        <v>275.01</v>
      </c>
      <c r="DD20" s="193">
        <v>275.73</v>
      </c>
      <c r="DE20" s="193">
        <v>262.51</v>
      </c>
      <c r="DF20" s="193">
        <v>271.70999999999998</v>
      </c>
      <c r="DG20" s="193">
        <v>267.52999999999997</v>
      </c>
      <c r="DH20" s="193">
        <v>275.39999999999998</v>
      </c>
      <c r="DI20" s="193">
        <v>276.95</v>
      </c>
      <c r="DJ20" s="193">
        <v>250.47</v>
      </c>
      <c r="DK20" s="193">
        <v>274.26</v>
      </c>
      <c r="DL20" s="193">
        <v>252.89</v>
      </c>
      <c r="DM20" s="193">
        <v>95.88</v>
      </c>
      <c r="DN20" s="193">
        <v>263.08</v>
      </c>
      <c r="DO20" s="193">
        <v>274.63</v>
      </c>
      <c r="DP20" s="193">
        <v>275.64</v>
      </c>
      <c r="DQ20" s="193">
        <v>261.43</v>
      </c>
      <c r="DR20" s="193">
        <v>271.37</v>
      </c>
      <c r="DS20" s="193">
        <v>266.72000000000003</v>
      </c>
      <c r="DT20" s="193">
        <v>274.81</v>
      </c>
      <c r="DU20" s="193">
        <v>276.70999999999998</v>
      </c>
      <c r="DV20" s="193">
        <v>249.77</v>
      </c>
      <c r="DW20" s="193">
        <v>272.43</v>
      </c>
      <c r="DX20" s="193">
        <v>261.67</v>
      </c>
      <c r="DY20" s="193">
        <v>270.18</v>
      </c>
      <c r="DZ20" s="193">
        <v>262.3</v>
      </c>
      <c r="EA20" s="193">
        <v>274.81</v>
      </c>
      <c r="EB20" s="193">
        <v>273.14</v>
      </c>
      <c r="EC20" s="193">
        <v>261.60000000000002</v>
      </c>
      <c r="ED20" s="193">
        <v>269.27999999999997</v>
      </c>
      <c r="EE20" s="193">
        <v>264.81</v>
      </c>
      <c r="EF20" s="193">
        <v>274.82</v>
      </c>
      <c r="EG20" s="193">
        <v>276.24</v>
      </c>
      <c r="EH20" s="193">
        <v>257.72000000000003</v>
      </c>
      <c r="EI20" s="193">
        <v>272.27</v>
      </c>
      <c r="EJ20" s="193">
        <v>104.81</v>
      </c>
      <c r="EK20" s="193">
        <v>243.69</v>
      </c>
      <c r="EL20" s="193">
        <v>261.99</v>
      </c>
      <c r="EM20" s="193">
        <v>275.32</v>
      </c>
      <c r="EN20" s="193">
        <v>275.10000000000002</v>
      </c>
      <c r="EO20" s="193">
        <v>261.47000000000003</v>
      </c>
      <c r="EP20" s="193">
        <v>269.72000000000003</v>
      </c>
      <c r="EQ20" s="193">
        <v>264.38</v>
      </c>
      <c r="ER20" s="193">
        <v>275.41000000000003</v>
      </c>
      <c r="ES20" s="193">
        <v>274.79000000000002</v>
      </c>
      <c r="ET20" s="193">
        <v>247.95</v>
      </c>
      <c r="EU20" s="193">
        <v>270.98</v>
      </c>
      <c r="EV20" s="193">
        <v>260.23</v>
      </c>
      <c r="EW20" s="193">
        <v>269.13</v>
      </c>
      <c r="EX20" s="193">
        <v>261.33999999999997</v>
      </c>
      <c r="EY20" s="193">
        <v>273.58</v>
      </c>
      <c r="EZ20" s="193">
        <v>273.17</v>
      </c>
      <c r="FA20" s="193">
        <v>260.31</v>
      </c>
      <c r="FB20" s="193">
        <v>269.54000000000002</v>
      </c>
      <c r="FC20" s="193">
        <v>263.42</v>
      </c>
      <c r="FD20" s="193">
        <v>274.52</v>
      </c>
      <c r="FE20" s="193">
        <v>270.10000000000002</v>
      </c>
      <c r="FF20" s="193">
        <v>244.86</v>
      </c>
      <c r="FG20" s="193">
        <v>268.20999999999998</v>
      </c>
      <c r="FH20" s="193">
        <v>26.2</v>
      </c>
      <c r="FI20" s="193">
        <v>77.19</v>
      </c>
      <c r="FJ20" s="193">
        <v>259.08999999999997</v>
      </c>
      <c r="FK20" s="193">
        <v>271.16000000000003</v>
      </c>
      <c r="FL20" s="193">
        <v>271.99</v>
      </c>
      <c r="FM20" s="193">
        <v>258.8</v>
      </c>
      <c r="FN20" s="193">
        <v>267.72000000000003</v>
      </c>
      <c r="FO20" s="193">
        <v>259.26</v>
      </c>
      <c r="FP20" s="193">
        <v>271.41000000000003</v>
      </c>
      <c r="FQ20" s="193">
        <v>267.3</v>
      </c>
      <c r="FR20" s="193">
        <v>242.24</v>
      </c>
      <c r="FS20" s="193">
        <v>265.97000000000003</v>
      </c>
      <c r="FT20" s="193">
        <v>256.33999999999997</v>
      </c>
      <c r="FU20" s="193">
        <v>264.02999999999997</v>
      </c>
      <c r="FV20" s="193">
        <v>256.08</v>
      </c>
      <c r="FW20" s="193">
        <v>268.27</v>
      </c>
      <c r="FX20" s="193">
        <v>268.12</v>
      </c>
      <c r="FY20" s="193">
        <v>255.09</v>
      </c>
      <c r="FZ20" s="193">
        <v>264.52</v>
      </c>
      <c r="GA20" s="193">
        <v>256.83</v>
      </c>
      <c r="GB20" s="193">
        <v>268.75</v>
      </c>
    </row>
    <row r="21" spans="1:184" s="29" customFormat="1">
      <c r="A21" s="41"/>
      <c r="B21" s="60">
        <f t="shared" si="1"/>
        <v>21</v>
      </c>
      <c r="C21" s="36" t="s">
        <v>3</v>
      </c>
      <c r="D21" s="29" t="s">
        <v>58</v>
      </c>
      <c r="E21" s="193">
        <v>245.63</v>
      </c>
      <c r="F21" s="193">
        <v>221.27</v>
      </c>
      <c r="G21" s="193">
        <v>227.56</v>
      </c>
      <c r="H21" s="193">
        <v>0</v>
      </c>
      <c r="I21" s="193">
        <v>108.83</v>
      </c>
      <c r="J21" s="193">
        <v>236.62</v>
      </c>
      <c r="K21" s="193">
        <v>247.18</v>
      </c>
      <c r="L21" s="193">
        <v>246.15</v>
      </c>
      <c r="M21" s="193">
        <v>235.41</v>
      </c>
      <c r="N21" s="193">
        <v>242.75</v>
      </c>
      <c r="O21" s="193">
        <v>233.79</v>
      </c>
      <c r="P21" s="193">
        <v>242.85</v>
      </c>
      <c r="Q21" s="193">
        <v>261.95</v>
      </c>
      <c r="R21" s="193">
        <v>235.96</v>
      </c>
      <c r="S21" s="193">
        <v>257.12</v>
      </c>
      <c r="T21" s="193">
        <v>250.53</v>
      </c>
      <c r="U21" s="193">
        <v>257.70999999999998</v>
      </c>
      <c r="V21" s="193">
        <v>250.89</v>
      </c>
      <c r="W21" s="193">
        <v>261.97000000000003</v>
      </c>
      <c r="X21" s="193">
        <v>261.07</v>
      </c>
      <c r="Y21" s="193">
        <v>249.38</v>
      </c>
      <c r="Z21" s="193">
        <v>259.01</v>
      </c>
      <c r="AA21" s="193">
        <v>246.33</v>
      </c>
      <c r="AB21" s="193">
        <v>257.49</v>
      </c>
      <c r="AC21" s="193">
        <v>261.14999999999998</v>
      </c>
      <c r="AD21" s="193">
        <v>236.38</v>
      </c>
      <c r="AE21" s="193">
        <v>257.69</v>
      </c>
      <c r="AF21" s="193">
        <v>249.81</v>
      </c>
      <c r="AG21" s="193">
        <v>82.07</v>
      </c>
      <c r="AH21" s="193">
        <v>252</v>
      </c>
      <c r="AI21" s="193">
        <v>263.14999999999998</v>
      </c>
      <c r="AJ21" s="193">
        <v>262.82</v>
      </c>
      <c r="AK21" s="193">
        <v>248.97</v>
      </c>
      <c r="AL21" s="193">
        <v>259.89999999999998</v>
      </c>
      <c r="AM21" s="193">
        <v>248.23</v>
      </c>
      <c r="AN21" s="193">
        <v>256.08999999999997</v>
      </c>
      <c r="AO21" s="193">
        <v>262.57</v>
      </c>
      <c r="AP21" s="193">
        <v>247.7</v>
      </c>
      <c r="AQ21" s="193">
        <v>261.89</v>
      </c>
      <c r="AR21" s="193">
        <v>251.15</v>
      </c>
      <c r="AS21" s="193">
        <v>261.51</v>
      </c>
      <c r="AT21" s="193">
        <v>254.41</v>
      </c>
      <c r="AU21" s="193">
        <v>265.01</v>
      </c>
      <c r="AV21" s="193">
        <v>264.85000000000002</v>
      </c>
      <c r="AW21" s="193">
        <v>252.41</v>
      </c>
      <c r="AX21" s="193">
        <v>260.26</v>
      </c>
      <c r="AY21" s="193">
        <v>251.03</v>
      </c>
      <c r="AZ21" s="193">
        <v>258.05</v>
      </c>
      <c r="BA21" s="193">
        <v>262.97000000000003</v>
      </c>
      <c r="BB21" s="193">
        <v>238.97</v>
      </c>
      <c r="BC21" s="193">
        <v>260.79000000000002</v>
      </c>
      <c r="BD21" s="193">
        <v>75.08</v>
      </c>
      <c r="BE21" s="193">
        <v>259.32</v>
      </c>
      <c r="BF21" s="193">
        <v>254.94</v>
      </c>
      <c r="BG21" s="193">
        <v>264.49</v>
      </c>
      <c r="BH21" s="193">
        <v>264.72000000000003</v>
      </c>
      <c r="BI21" s="193">
        <v>251.15</v>
      </c>
      <c r="BJ21" s="193">
        <v>260.16000000000003</v>
      </c>
      <c r="BK21" s="193">
        <v>250.18</v>
      </c>
      <c r="BL21" s="193">
        <v>258.49</v>
      </c>
      <c r="BM21" s="193">
        <v>263.67</v>
      </c>
      <c r="BN21" s="193">
        <v>239.52</v>
      </c>
      <c r="BO21" s="193">
        <v>261.57</v>
      </c>
      <c r="BP21" s="193">
        <v>252.04</v>
      </c>
      <c r="BQ21" s="193">
        <v>263.35000000000002</v>
      </c>
      <c r="BR21" s="193">
        <v>255.72</v>
      </c>
      <c r="BS21" s="193">
        <v>266.93</v>
      </c>
      <c r="BT21" s="193">
        <v>268.66000000000003</v>
      </c>
      <c r="BU21" s="193">
        <v>254.19</v>
      </c>
      <c r="BV21" s="193">
        <v>264.14</v>
      </c>
      <c r="BW21" s="193">
        <v>255.11</v>
      </c>
      <c r="BX21" s="193">
        <v>265.69</v>
      </c>
      <c r="BY21" s="193">
        <v>268.85000000000002</v>
      </c>
      <c r="BZ21" s="193">
        <v>245.4</v>
      </c>
      <c r="CA21" s="193">
        <v>266</v>
      </c>
      <c r="CB21" s="193">
        <v>164.99</v>
      </c>
      <c r="CC21" s="193">
        <v>121.69</v>
      </c>
      <c r="CD21" s="193">
        <v>260.76</v>
      </c>
      <c r="CE21" s="193">
        <v>272.81</v>
      </c>
      <c r="CF21" s="193">
        <v>274.27999999999997</v>
      </c>
      <c r="CG21" s="193">
        <v>262.06</v>
      </c>
      <c r="CH21" s="193">
        <v>270.14</v>
      </c>
      <c r="CI21" s="193">
        <v>267.41000000000003</v>
      </c>
      <c r="CJ21" s="193">
        <v>278.12</v>
      </c>
      <c r="CK21" s="193">
        <v>277.86</v>
      </c>
      <c r="CL21" s="193">
        <v>259.38</v>
      </c>
      <c r="CM21" s="193">
        <v>275.08999999999997</v>
      </c>
      <c r="CN21" s="193">
        <v>264.02</v>
      </c>
      <c r="CO21" s="193">
        <v>271.38</v>
      </c>
      <c r="CP21" s="193">
        <v>263.55</v>
      </c>
      <c r="CQ21" s="193">
        <v>275.27999999999997</v>
      </c>
      <c r="CR21" s="193">
        <v>275.19</v>
      </c>
      <c r="CS21" s="193">
        <v>262.89</v>
      </c>
      <c r="CT21" s="193">
        <v>271.72000000000003</v>
      </c>
      <c r="CU21" s="193">
        <v>267.60000000000002</v>
      </c>
      <c r="CV21" s="193">
        <v>277.99</v>
      </c>
      <c r="CW21" s="193">
        <v>277.7</v>
      </c>
      <c r="CX21" s="193">
        <v>251.56</v>
      </c>
      <c r="CY21" s="193">
        <v>106.78</v>
      </c>
      <c r="CZ21" s="193">
        <v>0</v>
      </c>
      <c r="DA21" s="193">
        <v>271.39999999999998</v>
      </c>
      <c r="DB21" s="193">
        <v>264.51</v>
      </c>
      <c r="DC21" s="193">
        <v>276.22000000000003</v>
      </c>
      <c r="DD21" s="193">
        <v>276.63</v>
      </c>
      <c r="DE21" s="193">
        <v>262.43</v>
      </c>
      <c r="DF21" s="193">
        <v>272.29000000000002</v>
      </c>
      <c r="DG21" s="193">
        <v>267.82</v>
      </c>
      <c r="DH21" s="193">
        <v>276.02999999999997</v>
      </c>
      <c r="DI21" s="193">
        <v>274.81</v>
      </c>
      <c r="DJ21" s="193">
        <v>248.29</v>
      </c>
      <c r="DK21" s="193">
        <v>272.88</v>
      </c>
      <c r="DL21" s="193">
        <v>259.87</v>
      </c>
      <c r="DM21" s="193">
        <v>268.02</v>
      </c>
      <c r="DN21" s="193">
        <v>261.37</v>
      </c>
      <c r="DO21" s="193">
        <v>273.26</v>
      </c>
      <c r="DP21" s="193">
        <v>273.2</v>
      </c>
      <c r="DQ21" s="193">
        <v>259.81</v>
      </c>
      <c r="DR21" s="193">
        <v>270.04000000000002</v>
      </c>
      <c r="DS21" s="193">
        <v>264.94</v>
      </c>
      <c r="DT21" s="193">
        <v>273.51</v>
      </c>
      <c r="DU21" s="193">
        <v>275.56</v>
      </c>
      <c r="DV21" s="193">
        <v>249.62</v>
      </c>
      <c r="DW21" s="193">
        <v>273.25</v>
      </c>
      <c r="DX21" s="193">
        <v>121.54</v>
      </c>
      <c r="DY21" s="193">
        <v>226.29</v>
      </c>
      <c r="DZ21" s="193">
        <v>261.85000000000002</v>
      </c>
      <c r="EA21" s="193">
        <v>274.11</v>
      </c>
      <c r="EB21" s="193">
        <v>273.07</v>
      </c>
      <c r="EC21" s="193">
        <v>260.89</v>
      </c>
      <c r="ED21" s="193">
        <v>269.05</v>
      </c>
      <c r="EE21" s="193">
        <v>263.99</v>
      </c>
      <c r="EF21" s="193">
        <v>274.24</v>
      </c>
      <c r="EG21" s="193">
        <v>276.92</v>
      </c>
      <c r="EH21" s="193">
        <v>258.93</v>
      </c>
      <c r="EI21" s="193">
        <v>273.8</v>
      </c>
      <c r="EJ21" s="193">
        <v>261.77</v>
      </c>
      <c r="EK21" s="193">
        <v>269.99</v>
      </c>
      <c r="EL21" s="193">
        <v>262.37</v>
      </c>
      <c r="EM21" s="193">
        <v>275.82</v>
      </c>
      <c r="EN21" s="193">
        <v>274.27</v>
      </c>
      <c r="EO21" s="193">
        <v>262.74</v>
      </c>
      <c r="EP21" s="193">
        <v>270.29000000000002</v>
      </c>
      <c r="EQ21" s="193">
        <v>264.36</v>
      </c>
      <c r="ER21" s="193">
        <v>276.55</v>
      </c>
      <c r="ES21" s="193">
        <v>274.51</v>
      </c>
      <c r="ET21" s="193">
        <v>247.64</v>
      </c>
      <c r="EU21" s="193">
        <v>271.44</v>
      </c>
      <c r="EV21" s="193">
        <v>96.28</v>
      </c>
      <c r="EW21" s="193">
        <v>251.36</v>
      </c>
      <c r="EX21" s="193">
        <v>262.08</v>
      </c>
      <c r="EY21" s="193">
        <v>273.44</v>
      </c>
      <c r="EZ21" s="193">
        <v>273.32</v>
      </c>
      <c r="FA21" s="193">
        <v>261.14</v>
      </c>
      <c r="FB21" s="193">
        <v>269.77</v>
      </c>
      <c r="FC21" s="193">
        <v>263.39999999999998</v>
      </c>
      <c r="FD21" s="193">
        <v>274.5</v>
      </c>
      <c r="FE21" s="193">
        <v>269.62</v>
      </c>
      <c r="FF21" s="193">
        <v>245.05</v>
      </c>
      <c r="FG21" s="193">
        <v>269.62</v>
      </c>
      <c r="FH21" s="193">
        <v>259.95999999999998</v>
      </c>
      <c r="FI21" s="193">
        <v>268.12</v>
      </c>
      <c r="FJ21" s="193">
        <v>260.55</v>
      </c>
      <c r="FK21" s="193">
        <v>271.82</v>
      </c>
      <c r="FL21" s="193">
        <v>271.33</v>
      </c>
      <c r="FM21" s="193">
        <v>259.31</v>
      </c>
      <c r="FN21" s="193">
        <v>268.55</v>
      </c>
      <c r="FO21" s="193">
        <v>260.95999999999998</v>
      </c>
      <c r="FP21" s="193">
        <v>271.85000000000002</v>
      </c>
      <c r="FQ21" s="193">
        <v>269.64</v>
      </c>
      <c r="FR21" s="193">
        <v>244.84</v>
      </c>
      <c r="FS21" s="193">
        <v>268.8</v>
      </c>
      <c r="FT21" s="193">
        <v>259.22000000000003</v>
      </c>
      <c r="FU21" s="193">
        <v>85.75</v>
      </c>
      <c r="FV21" s="193">
        <v>259.10000000000002</v>
      </c>
      <c r="FW21" s="193">
        <v>270.66000000000003</v>
      </c>
      <c r="FX21" s="193">
        <v>270.64999999999998</v>
      </c>
      <c r="FY21" s="193">
        <v>257.75</v>
      </c>
      <c r="FZ21" s="193">
        <v>266.79000000000002</v>
      </c>
      <c r="GA21" s="193">
        <v>260.43</v>
      </c>
      <c r="GB21" s="193">
        <v>272.17</v>
      </c>
    </row>
    <row r="22" spans="1:184" s="29" customFormat="1">
      <c r="A22" s="41"/>
      <c r="B22" s="60">
        <f t="shared" si="1"/>
        <v>22</v>
      </c>
      <c r="C22" s="36" t="s">
        <v>4</v>
      </c>
      <c r="D22" s="29" t="s">
        <v>58</v>
      </c>
      <c r="E22" s="193">
        <v>103.64</v>
      </c>
      <c r="F22" s="193">
        <v>91.8</v>
      </c>
      <c r="G22" s="193">
        <v>98.6</v>
      </c>
      <c r="H22" s="193">
        <v>84.24</v>
      </c>
      <c r="I22" s="193">
        <v>22.67</v>
      </c>
      <c r="J22" s="193">
        <v>93.61</v>
      </c>
      <c r="K22" s="193">
        <v>98.02</v>
      </c>
      <c r="L22" s="193">
        <v>99.01</v>
      </c>
      <c r="M22" s="193">
        <v>96.15</v>
      </c>
      <c r="N22" s="193">
        <v>100.89</v>
      </c>
      <c r="O22" s="193">
        <v>98.17</v>
      </c>
      <c r="P22" s="193">
        <v>100.25</v>
      </c>
      <c r="Q22" s="193">
        <v>104.68</v>
      </c>
      <c r="R22" s="193">
        <v>93.73</v>
      </c>
      <c r="S22" s="193">
        <v>98.05</v>
      </c>
      <c r="T22" s="193">
        <v>96.84</v>
      </c>
      <c r="U22" s="193">
        <v>100.67</v>
      </c>
      <c r="V22" s="193">
        <v>94.71</v>
      </c>
      <c r="W22" s="193">
        <v>99.21</v>
      </c>
      <c r="X22" s="193">
        <v>98.82</v>
      </c>
      <c r="Y22" s="193">
        <v>95.36</v>
      </c>
      <c r="Z22" s="193">
        <v>100.4</v>
      </c>
      <c r="AA22" s="193">
        <v>97.5</v>
      </c>
      <c r="AB22" s="193">
        <v>98.45</v>
      </c>
      <c r="AC22" s="193">
        <v>101.61</v>
      </c>
      <c r="AD22" s="193">
        <v>92.8</v>
      </c>
      <c r="AE22" s="193">
        <v>97.98</v>
      </c>
      <c r="AF22" s="193">
        <v>94.95</v>
      </c>
      <c r="AG22" s="193">
        <v>1173.6099999999999</v>
      </c>
      <c r="AH22" s="193">
        <v>94.94</v>
      </c>
      <c r="AI22" s="193">
        <v>99.25</v>
      </c>
      <c r="AJ22" s="193">
        <v>98.87</v>
      </c>
      <c r="AK22" s="193">
        <v>94.51</v>
      </c>
      <c r="AL22" s="193">
        <v>99.6</v>
      </c>
      <c r="AM22" s="193">
        <v>96.78</v>
      </c>
      <c r="AN22" s="193">
        <v>96.77</v>
      </c>
      <c r="AO22" s="193">
        <v>104.17</v>
      </c>
      <c r="AP22" s="193">
        <v>98</v>
      </c>
      <c r="AQ22" s="193">
        <v>100.48</v>
      </c>
      <c r="AR22" s="193">
        <v>93.96</v>
      </c>
      <c r="AS22" s="193">
        <v>22.62</v>
      </c>
      <c r="AT22" s="193">
        <v>96.77</v>
      </c>
      <c r="AU22" s="193">
        <v>99.14</v>
      </c>
      <c r="AV22" s="193">
        <v>100.24</v>
      </c>
      <c r="AW22" s="193">
        <v>96.02</v>
      </c>
      <c r="AX22" s="193">
        <v>100.09</v>
      </c>
      <c r="AY22" s="193">
        <v>99.35</v>
      </c>
      <c r="AZ22" s="193">
        <v>98.51</v>
      </c>
      <c r="BA22" s="193">
        <v>103.66</v>
      </c>
      <c r="BB22" s="193">
        <v>94.19</v>
      </c>
      <c r="BC22" s="193">
        <v>96.06</v>
      </c>
      <c r="BD22" s="193">
        <v>90.63</v>
      </c>
      <c r="BE22" s="193">
        <v>1211.68</v>
      </c>
      <c r="BF22" s="193">
        <v>242.41</v>
      </c>
      <c r="BG22" s="193">
        <v>93.62</v>
      </c>
      <c r="BH22" s="193">
        <v>95.03</v>
      </c>
      <c r="BI22" s="193">
        <v>88.99</v>
      </c>
      <c r="BJ22" s="193">
        <v>93.78</v>
      </c>
      <c r="BK22" s="193">
        <v>94.06</v>
      </c>
      <c r="BL22" s="193">
        <v>92.48</v>
      </c>
      <c r="BM22" s="193">
        <v>104.85</v>
      </c>
      <c r="BN22" s="193">
        <v>95.51</v>
      </c>
      <c r="BO22" s="193">
        <v>97.47</v>
      </c>
      <c r="BP22" s="193">
        <v>92.88</v>
      </c>
      <c r="BQ22" s="193">
        <v>96.4</v>
      </c>
      <c r="BR22" s="193">
        <v>93.48</v>
      </c>
      <c r="BS22" s="193">
        <v>97.93</v>
      </c>
      <c r="BT22" s="193">
        <v>98.51</v>
      </c>
      <c r="BU22" s="193">
        <v>93.45</v>
      </c>
      <c r="BV22" s="193">
        <v>99.71</v>
      </c>
      <c r="BW22" s="193">
        <v>101.28</v>
      </c>
      <c r="BX22" s="193">
        <v>103.18</v>
      </c>
      <c r="BY22" s="193">
        <v>108.22</v>
      </c>
      <c r="BZ22" s="193">
        <v>99.02</v>
      </c>
      <c r="CA22" s="193">
        <v>108.94</v>
      </c>
      <c r="CB22" s="193">
        <v>17.670000000000002</v>
      </c>
      <c r="CC22" s="193">
        <v>22.6</v>
      </c>
      <c r="CD22" s="193">
        <v>96.93</v>
      </c>
      <c r="CE22" s="193">
        <v>103.83</v>
      </c>
      <c r="CF22" s="193">
        <v>104.83</v>
      </c>
      <c r="CG22" s="193">
        <v>100.62</v>
      </c>
      <c r="CH22" s="193">
        <v>106.25</v>
      </c>
      <c r="CI22" s="193">
        <v>106.33</v>
      </c>
      <c r="CJ22" s="193">
        <v>107.6</v>
      </c>
      <c r="CK22" s="193">
        <v>109.22</v>
      </c>
      <c r="CL22" s="193">
        <v>102.34</v>
      </c>
      <c r="CM22" s="193">
        <v>109.29</v>
      </c>
      <c r="CN22" s="193">
        <v>103.2</v>
      </c>
      <c r="CO22" s="193">
        <v>103.06</v>
      </c>
      <c r="CP22" s="193">
        <v>100.36</v>
      </c>
      <c r="CQ22" s="193">
        <v>104.04</v>
      </c>
      <c r="CR22" s="193">
        <v>104.15</v>
      </c>
      <c r="CS22" s="193">
        <v>101.62</v>
      </c>
      <c r="CT22" s="193">
        <v>106.57</v>
      </c>
      <c r="CU22" s="193">
        <v>105.26</v>
      </c>
      <c r="CV22" s="193">
        <v>106.64</v>
      </c>
      <c r="CW22" s="193">
        <v>109.44</v>
      </c>
      <c r="CX22" s="193">
        <v>98.64</v>
      </c>
      <c r="CY22" s="193">
        <v>109.47</v>
      </c>
      <c r="CZ22" s="193">
        <v>104.22</v>
      </c>
      <c r="DA22" s="193">
        <v>1262.93</v>
      </c>
      <c r="DB22" s="193">
        <v>320.47000000000003</v>
      </c>
      <c r="DC22" s="193">
        <v>103.3</v>
      </c>
      <c r="DD22" s="193">
        <v>105.08</v>
      </c>
      <c r="DE22" s="193">
        <v>100.35</v>
      </c>
      <c r="DF22" s="193">
        <v>105.86</v>
      </c>
      <c r="DG22" s="193">
        <v>105.9</v>
      </c>
      <c r="DH22" s="193">
        <v>106.7</v>
      </c>
      <c r="DI22" s="193">
        <v>109.45</v>
      </c>
      <c r="DJ22" s="193">
        <v>99.04</v>
      </c>
      <c r="DK22" s="193">
        <v>109.98</v>
      </c>
      <c r="DL22" s="193">
        <v>100.01</v>
      </c>
      <c r="DM22" s="193">
        <v>13.69</v>
      </c>
      <c r="DN22" s="193">
        <v>100.12</v>
      </c>
      <c r="DO22" s="193">
        <v>104.22</v>
      </c>
      <c r="DP22" s="193">
        <v>104.92</v>
      </c>
      <c r="DQ22" s="193">
        <v>100.43</v>
      </c>
      <c r="DR22" s="193">
        <v>106.73</v>
      </c>
      <c r="DS22" s="193">
        <v>106.29</v>
      </c>
      <c r="DT22" s="193">
        <v>106.93</v>
      </c>
      <c r="DU22" s="193">
        <v>109.53</v>
      </c>
      <c r="DV22" s="193">
        <v>98.82</v>
      </c>
      <c r="DW22" s="193">
        <v>109.57</v>
      </c>
      <c r="DX22" s="193">
        <v>103.79</v>
      </c>
      <c r="DY22" s="193">
        <v>1370.46</v>
      </c>
      <c r="DZ22" s="193">
        <v>261.98</v>
      </c>
      <c r="EA22" s="193">
        <v>104.05</v>
      </c>
      <c r="EB22" s="193">
        <v>105.1</v>
      </c>
      <c r="EC22" s="193">
        <v>99.99</v>
      </c>
      <c r="ED22" s="193">
        <v>105.95</v>
      </c>
      <c r="EE22" s="193">
        <v>105.11</v>
      </c>
      <c r="EF22" s="193">
        <v>106.69</v>
      </c>
      <c r="EG22" s="193">
        <v>109.25</v>
      </c>
      <c r="EH22" s="193">
        <v>102.26</v>
      </c>
      <c r="EI22" s="193">
        <v>109.76</v>
      </c>
      <c r="EJ22" s="193">
        <v>104.09</v>
      </c>
      <c r="EK22" s="193">
        <v>104.72</v>
      </c>
      <c r="EL22" s="193">
        <v>99.86</v>
      </c>
      <c r="EM22" s="193">
        <v>104.61</v>
      </c>
      <c r="EN22" s="193">
        <v>103.53</v>
      </c>
      <c r="EO22" s="193">
        <v>101.02</v>
      </c>
      <c r="EP22" s="193">
        <v>106.21</v>
      </c>
      <c r="EQ22" s="193">
        <v>105.52</v>
      </c>
      <c r="ER22" s="193">
        <v>107.09</v>
      </c>
      <c r="ES22" s="193">
        <v>108.68</v>
      </c>
      <c r="ET22" s="193">
        <v>98.35</v>
      </c>
      <c r="EU22" s="193">
        <v>108.81</v>
      </c>
      <c r="EV22" s="193">
        <v>85.07</v>
      </c>
      <c r="EW22" s="193">
        <v>36.409999999999997</v>
      </c>
      <c r="EX22" s="193">
        <v>98.72</v>
      </c>
      <c r="EY22" s="193">
        <v>103.34</v>
      </c>
      <c r="EZ22" s="193">
        <v>104.68</v>
      </c>
      <c r="FA22" s="193">
        <v>99.86</v>
      </c>
      <c r="FB22" s="193">
        <v>104.73</v>
      </c>
      <c r="FC22" s="193">
        <v>103.81</v>
      </c>
      <c r="FD22" s="193">
        <v>103.99</v>
      </c>
      <c r="FE22" s="193">
        <v>106.15</v>
      </c>
      <c r="FF22" s="193">
        <v>96.85</v>
      </c>
      <c r="FG22" s="193">
        <v>107.06</v>
      </c>
      <c r="FH22" s="193">
        <v>99.43</v>
      </c>
      <c r="FI22" s="193">
        <v>100.55</v>
      </c>
      <c r="FJ22" s="193">
        <v>94.87</v>
      </c>
      <c r="FK22" s="193">
        <v>103.2</v>
      </c>
      <c r="FL22" s="193">
        <v>103.65</v>
      </c>
      <c r="FM22" s="193">
        <v>98.44</v>
      </c>
      <c r="FN22" s="193">
        <v>104.61</v>
      </c>
      <c r="FO22" s="193">
        <v>102.72</v>
      </c>
      <c r="FP22" s="193">
        <v>103.61</v>
      </c>
      <c r="FQ22" s="193">
        <v>105.76</v>
      </c>
      <c r="FR22" s="193">
        <v>96.14</v>
      </c>
      <c r="FS22" s="193">
        <v>106.34</v>
      </c>
      <c r="FT22" s="193">
        <v>1179.24</v>
      </c>
      <c r="FU22" s="193">
        <v>184.72</v>
      </c>
      <c r="FV22" s="193">
        <v>93.93</v>
      </c>
      <c r="FW22" s="193">
        <v>102.7</v>
      </c>
      <c r="FX22" s="193">
        <v>102.45</v>
      </c>
      <c r="FY22" s="193">
        <v>97.81</v>
      </c>
      <c r="FZ22" s="193">
        <v>103.73</v>
      </c>
      <c r="GA22" s="193">
        <v>101.79</v>
      </c>
      <c r="GB22" s="193">
        <v>103.61</v>
      </c>
    </row>
    <row r="23" spans="1:184" s="29" customFormat="1">
      <c r="A23" s="41"/>
      <c r="B23" s="60">
        <f t="shared" si="1"/>
        <v>23</v>
      </c>
      <c r="C23" s="36" t="s">
        <v>5</v>
      </c>
      <c r="D23" s="29" t="s">
        <v>58</v>
      </c>
      <c r="E23" s="193">
        <v>103.74</v>
      </c>
      <c r="F23" s="193">
        <v>91.65</v>
      </c>
      <c r="G23" s="193">
        <v>98.55</v>
      </c>
      <c r="H23" s="193">
        <v>96.91</v>
      </c>
      <c r="I23" s="193">
        <v>1101.71</v>
      </c>
      <c r="J23" s="193">
        <v>109.89</v>
      </c>
      <c r="K23" s="193">
        <v>98.43</v>
      </c>
      <c r="L23" s="193">
        <v>99.35</v>
      </c>
      <c r="M23" s="193">
        <v>95.99</v>
      </c>
      <c r="N23" s="193">
        <v>100.97</v>
      </c>
      <c r="O23" s="193">
        <v>98.65</v>
      </c>
      <c r="P23" s="193">
        <v>100.14</v>
      </c>
      <c r="Q23" s="193">
        <v>104.96</v>
      </c>
      <c r="R23" s="193">
        <v>93.57</v>
      </c>
      <c r="S23" s="193">
        <v>98.05</v>
      </c>
      <c r="T23" s="193">
        <v>96.71</v>
      </c>
      <c r="U23" s="193">
        <v>100.8</v>
      </c>
      <c r="V23" s="193">
        <v>95.35</v>
      </c>
      <c r="W23" s="193">
        <v>98.87</v>
      </c>
      <c r="X23" s="193">
        <v>99.28</v>
      </c>
      <c r="Y23" s="193">
        <v>95.43</v>
      </c>
      <c r="Z23" s="193">
        <v>100.59</v>
      </c>
      <c r="AA23" s="193">
        <v>97.36</v>
      </c>
      <c r="AB23" s="193">
        <v>98.85</v>
      </c>
      <c r="AC23" s="193">
        <v>101.4</v>
      </c>
      <c r="AD23" s="193">
        <v>92.64</v>
      </c>
      <c r="AE23" s="193">
        <v>98.21</v>
      </c>
      <c r="AF23" s="193">
        <v>95.36</v>
      </c>
      <c r="AG23" s="193">
        <v>19.47</v>
      </c>
      <c r="AH23" s="193">
        <v>95.72</v>
      </c>
      <c r="AI23" s="193">
        <v>98.43</v>
      </c>
      <c r="AJ23" s="193">
        <v>98.45</v>
      </c>
      <c r="AK23" s="193">
        <v>94.31</v>
      </c>
      <c r="AL23" s="193">
        <v>99.78</v>
      </c>
      <c r="AM23" s="193">
        <v>96.71</v>
      </c>
      <c r="AN23" s="193">
        <v>96.46</v>
      </c>
      <c r="AO23" s="193">
        <v>104.67</v>
      </c>
      <c r="AP23" s="193">
        <v>97.69</v>
      </c>
      <c r="AQ23" s="193">
        <v>99.41</v>
      </c>
      <c r="AR23" s="193">
        <v>97.16</v>
      </c>
      <c r="AS23" s="193">
        <v>100.91</v>
      </c>
      <c r="AT23" s="193">
        <v>96.5</v>
      </c>
      <c r="AU23" s="193">
        <v>99.93</v>
      </c>
      <c r="AV23" s="193">
        <v>100.07</v>
      </c>
      <c r="AW23" s="193">
        <v>96.35</v>
      </c>
      <c r="AX23" s="193">
        <v>99.9</v>
      </c>
      <c r="AY23" s="193">
        <v>99.38</v>
      </c>
      <c r="AZ23" s="193">
        <v>97.93</v>
      </c>
      <c r="BA23" s="193">
        <v>104.13</v>
      </c>
      <c r="BB23" s="193">
        <v>94.62</v>
      </c>
      <c r="BC23" s="193">
        <v>95.83</v>
      </c>
      <c r="BD23" s="193">
        <v>91.27</v>
      </c>
      <c r="BE23" s="193">
        <v>1211.02</v>
      </c>
      <c r="BF23" s="193">
        <v>213.98</v>
      </c>
      <c r="BG23" s="193">
        <v>93.65</v>
      </c>
      <c r="BH23" s="193">
        <v>95.46</v>
      </c>
      <c r="BI23" s="193">
        <v>88.97</v>
      </c>
      <c r="BJ23" s="193">
        <v>94.18</v>
      </c>
      <c r="BK23" s="193">
        <v>94.96</v>
      </c>
      <c r="BL23" s="193">
        <v>92.33</v>
      </c>
      <c r="BM23" s="193">
        <v>105.33</v>
      </c>
      <c r="BN23" s="193">
        <v>95.4</v>
      </c>
      <c r="BO23" s="193">
        <v>97.43</v>
      </c>
      <c r="BP23" s="193">
        <v>93.23</v>
      </c>
      <c r="BQ23" s="193">
        <v>96.48</v>
      </c>
      <c r="BR23" s="193">
        <v>93.42</v>
      </c>
      <c r="BS23" s="193">
        <v>97.52</v>
      </c>
      <c r="BT23" s="193">
        <v>98.67</v>
      </c>
      <c r="BU23" s="193">
        <v>43.98</v>
      </c>
      <c r="BV23" s="193">
        <v>0</v>
      </c>
      <c r="BW23" s="193">
        <v>94.25</v>
      </c>
      <c r="BX23" s="193">
        <v>102.9</v>
      </c>
      <c r="BY23" s="193">
        <v>107.53</v>
      </c>
      <c r="BZ23" s="193">
        <v>98.22</v>
      </c>
      <c r="CA23" s="193">
        <v>108.38</v>
      </c>
      <c r="CB23" s="193">
        <v>1301.76</v>
      </c>
      <c r="CC23" s="193">
        <v>310.25</v>
      </c>
      <c r="CD23" s="193">
        <v>97.01</v>
      </c>
      <c r="CE23" s="193">
        <v>103.31</v>
      </c>
      <c r="CF23" s="193">
        <v>102.7</v>
      </c>
      <c r="CG23" s="193">
        <v>100.11</v>
      </c>
      <c r="CH23" s="193">
        <v>106.05</v>
      </c>
      <c r="CI23" s="193">
        <v>105.29</v>
      </c>
      <c r="CJ23" s="193">
        <v>106.42</v>
      </c>
      <c r="CK23" s="193">
        <v>109.77</v>
      </c>
      <c r="CL23" s="193">
        <v>102.79</v>
      </c>
      <c r="CM23" s="193">
        <v>109.93</v>
      </c>
      <c r="CN23" s="193">
        <v>103.77</v>
      </c>
      <c r="CO23" s="193">
        <v>103.38</v>
      </c>
      <c r="CP23" s="193">
        <v>101</v>
      </c>
      <c r="CQ23" s="193">
        <v>105.77</v>
      </c>
      <c r="CR23" s="193">
        <v>104.72</v>
      </c>
      <c r="CS23" s="193">
        <v>101.1</v>
      </c>
      <c r="CT23" s="193">
        <v>106.19</v>
      </c>
      <c r="CU23" s="193">
        <v>105.77</v>
      </c>
      <c r="CV23" s="193">
        <v>107.4</v>
      </c>
      <c r="CW23" s="193">
        <v>109.78</v>
      </c>
      <c r="CX23" s="193">
        <v>99.32</v>
      </c>
      <c r="CY23" s="193">
        <v>109.97</v>
      </c>
      <c r="CZ23" s="193">
        <v>104.78</v>
      </c>
      <c r="DA23" s="193">
        <v>19.600000000000001</v>
      </c>
      <c r="DB23" s="193">
        <v>101.11</v>
      </c>
      <c r="DC23" s="193">
        <v>103.78</v>
      </c>
      <c r="DD23" s="193">
        <v>105.66</v>
      </c>
      <c r="DE23" s="193">
        <v>100.52</v>
      </c>
      <c r="DF23" s="193">
        <v>106.58</v>
      </c>
      <c r="DG23" s="193">
        <v>106.41</v>
      </c>
      <c r="DH23" s="193">
        <v>107.43</v>
      </c>
      <c r="DI23" s="193">
        <v>109.53</v>
      </c>
      <c r="DJ23" s="193">
        <v>99.05</v>
      </c>
      <c r="DK23" s="193">
        <v>110.03</v>
      </c>
      <c r="DL23" s="193">
        <v>103.94</v>
      </c>
      <c r="DM23" s="193">
        <v>104.73</v>
      </c>
      <c r="DN23" s="193">
        <v>100.02</v>
      </c>
      <c r="DO23" s="193">
        <v>104.61</v>
      </c>
      <c r="DP23" s="193">
        <v>105.55</v>
      </c>
      <c r="DQ23" s="193">
        <v>99.52</v>
      </c>
      <c r="DR23" s="193">
        <v>106.85</v>
      </c>
      <c r="DS23" s="193">
        <v>106.5</v>
      </c>
      <c r="DT23" s="193">
        <v>106.84</v>
      </c>
      <c r="DU23" s="193">
        <v>109.58</v>
      </c>
      <c r="DV23" s="193">
        <v>98.77</v>
      </c>
      <c r="DW23" s="193">
        <v>109.81</v>
      </c>
      <c r="DX23" s="193">
        <v>103.83</v>
      </c>
      <c r="DY23" s="193">
        <v>1353.37</v>
      </c>
      <c r="DZ23" s="193">
        <v>255.78</v>
      </c>
      <c r="EA23" s="193">
        <v>104.73</v>
      </c>
      <c r="EB23" s="193">
        <v>104.9</v>
      </c>
      <c r="EC23" s="193">
        <v>99.84</v>
      </c>
      <c r="ED23" s="193">
        <v>105.82</v>
      </c>
      <c r="EE23" s="193">
        <v>105.26</v>
      </c>
      <c r="EF23" s="193">
        <v>106.17</v>
      </c>
      <c r="EG23" s="193">
        <v>109.21</v>
      </c>
      <c r="EH23" s="193">
        <v>102.34</v>
      </c>
      <c r="EI23" s="193">
        <v>109.9</v>
      </c>
      <c r="EJ23" s="193">
        <v>90.35</v>
      </c>
      <c r="EK23" s="193">
        <v>23.17</v>
      </c>
      <c r="EL23" s="193">
        <v>99.38</v>
      </c>
      <c r="EM23" s="193">
        <v>104.27</v>
      </c>
      <c r="EN23" s="193">
        <v>105.03</v>
      </c>
      <c r="EO23" s="193">
        <v>101.72</v>
      </c>
      <c r="EP23" s="193">
        <v>106.33</v>
      </c>
      <c r="EQ23" s="193">
        <v>106.05</v>
      </c>
      <c r="ER23" s="193">
        <v>106.79</v>
      </c>
      <c r="ES23" s="193">
        <v>108.79</v>
      </c>
      <c r="ET23" s="193">
        <v>98.35</v>
      </c>
      <c r="EU23" s="193">
        <v>108.91</v>
      </c>
      <c r="EV23" s="193">
        <v>102.08</v>
      </c>
      <c r="EW23" s="193">
        <v>1174.68</v>
      </c>
      <c r="EX23" s="193">
        <v>121.43</v>
      </c>
      <c r="EY23" s="193">
        <v>103.36</v>
      </c>
      <c r="EZ23" s="193">
        <v>104.79</v>
      </c>
      <c r="FA23" s="193">
        <v>99.39</v>
      </c>
      <c r="FB23" s="193">
        <v>104.56</v>
      </c>
      <c r="FC23" s="193">
        <v>104.13</v>
      </c>
      <c r="FD23" s="193">
        <v>104.22</v>
      </c>
      <c r="FE23" s="193">
        <v>106.6</v>
      </c>
      <c r="FF23" s="193">
        <v>96.86</v>
      </c>
      <c r="FG23" s="193">
        <v>106.93</v>
      </c>
      <c r="FH23" s="193">
        <v>98.91</v>
      </c>
      <c r="FI23" s="193">
        <v>100.54</v>
      </c>
      <c r="FJ23" s="193">
        <v>95.02</v>
      </c>
      <c r="FK23" s="193">
        <v>104.09</v>
      </c>
      <c r="FL23" s="193">
        <v>103.91</v>
      </c>
      <c r="FM23" s="193">
        <v>97.59</v>
      </c>
      <c r="FN23" s="193">
        <v>105.12</v>
      </c>
      <c r="FO23" s="193">
        <v>103.28</v>
      </c>
      <c r="FP23" s="193">
        <v>103.2</v>
      </c>
      <c r="FQ23" s="193">
        <v>106.02</v>
      </c>
      <c r="FR23" s="193">
        <v>96.09</v>
      </c>
      <c r="FS23" s="193">
        <v>106.39</v>
      </c>
      <c r="FT23" s="193">
        <v>6.94</v>
      </c>
      <c r="FU23" s="193">
        <v>32.15</v>
      </c>
      <c r="FV23" s="193">
        <v>94.43</v>
      </c>
      <c r="FW23" s="193">
        <v>103.24</v>
      </c>
      <c r="FX23" s="193">
        <v>102.39</v>
      </c>
      <c r="FY23" s="193">
        <v>97.44</v>
      </c>
      <c r="FZ23" s="193">
        <v>104.04</v>
      </c>
      <c r="GA23" s="193">
        <v>101.91</v>
      </c>
      <c r="GB23" s="193">
        <v>104.5</v>
      </c>
    </row>
    <row r="24" spans="1:184" s="29" customFormat="1">
      <c r="A24" s="41"/>
      <c r="B24" s="60">
        <f t="shared" si="1"/>
        <v>24</v>
      </c>
      <c r="C24" s="36" t="s">
        <v>6</v>
      </c>
      <c r="D24" s="29" t="s">
        <v>58</v>
      </c>
      <c r="E24" s="193">
        <v>107.01</v>
      </c>
      <c r="F24" s="193">
        <v>95.33</v>
      </c>
      <c r="G24" s="193">
        <v>103.89</v>
      </c>
      <c r="H24" s="193">
        <v>102.3</v>
      </c>
      <c r="I24" s="193">
        <v>1187.97</v>
      </c>
      <c r="J24" s="193">
        <v>157.97</v>
      </c>
      <c r="K24" s="193">
        <v>104.09</v>
      </c>
      <c r="L24" s="193">
        <v>104.04</v>
      </c>
      <c r="M24" s="193">
        <v>100.77</v>
      </c>
      <c r="N24" s="193">
        <v>106.09</v>
      </c>
      <c r="O24" s="193">
        <v>102.98</v>
      </c>
      <c r="P24" s="193">
        <v>104.42</v>
      </c>
      <c r="Q24" s="193">
        <v>108.31</v>
      </c>
      <c r="R24" s="193">
        <v>96.44</v>
      </c>
      <c r="S24" s="193">
        <v>102.61</v>
      </c>
      <c r="T24" s="193">
        <v>14.05</v>
      </c>
      <c r="U24" s="193">
        <v>20.52</v>
      </c>
      <c r="V24" s="193">
        <v>101.56</v>
      </c>
      <c r="W24" s="193">
        <v>103.92</v>
      </c>
      <c r="X24" s="193">
        <v>103.56</v>
      </c>
      <c r="Y24" s="193">
        <v>101.01</v>
      </c>
      <c r="Z24" s="193">
        <v>105.54</v>
      </c>
      <c r="AA24" s="193">
        <v>103.05</v>
      </c>
      <c r="AB24" s="193">
        <v>102.71</v>
      </c>
      <c r="AC24" s="193">
        <v>105.62</v>
      </c>
      <c r="AD24" s="193">
        <v>94.79</v>
      </c>
      <c r="AE24" s="193">
        <v>101.89</v>
      </c>
      <c r="AF24" s="193">
        <v>99.87</v>
      </c>
      <c r="AG24" s="193">
        <v>1225.55</v>
      </c>
      <c r="AH24" s="193">
        <v>100.02</v>
      </c>
      <c r="AI24" s="193">
        <v>103.43</v>
      </c>
      <c r="AJ24" s="193">
        <v>102.67</v>
      </c>
      <c r="AK24" s="193">
        <v>99.47</v>
      </c>
      <c r="AL24" s="193">
        <v>104.05</v>
      </c>
      <c r="AM24" s="193">
        <v>100.99</v>
      </c>
      <c r="AN24" s="193">
        <v>101.62</v>
      </c>
      <c r="AO24" s="193">
        <v>107.24</v>
      </c>
      <c r="AP24" s="193">
        <v>100.06</v>
      </c>
      <c r="AQ24" s="193">
        <v>103.91</v>
      </c>
      <c r="AR24" s="193">
        <v>101.88</v>
      </c>
      <c r="AS24" s="193">
        <v>105.46</v>
      </c>
      <c r="AT24" s="193">
        <v>101.27</v>
      </c>
      <c r="AU24" s="193">
        <v>104.15</v>
      </c>
      <c r="AV24" s="193">
        <v>105.62</v>
      </c>
      <c r="AW24" s="193">
        <v>100.47</v>
      </c>
      <c r="AX24" s="193">
        <v>105.02</v>
      </c>
      <c r="AY24" s="193">
        <v>103.37</v>
      </c>
      <c r="AZ24" s="193">
        <v>103.01</v>
      </c>
      <c r="BA24" s="193">
        <v>106.24</v>
      </c>
      <c r="BB24" s="193">
        <v>96.67</v>
      </c>
      <c r="BC24" s="193">
        <v>99.55</v>
      </c>
      <c r="BD24" s="193">
        <v>87.69</v>
      </c>
      <c r="BE24" s="193">
        <v>15.36</v>
      </c>
      <c r="BF24" s="193">
        <v>93.76</v>
      </c>
      <c r="BG24" s="193">
        <v>97.45</v>
      </c>
      <c r="BH24" s="193">
        <v>99.02</v>
      </c>
      <c r="BI24" s="193">
        <v>92.71</v>
      </c>
      <c r="BJ24" s="193">
        <v>97.1</v>
      </c>
      <c r="BK24" s="193">
        <v>97.24</v>
      </c>
      <c r="BL24" s="193">
        <v>97</v>
      </c>
      <c r="BM24" s="193">
        <v>107.05</v>
      </c>
      <c r="BN24" s="193">
        <v>97.98</v>
      </c>
      <c r="BO24" s="193">
        <v>100.4</v>
      </c>
      <c r="BP24" s="193">
        <v>94.9</v>
      </c>
      <c r="BQ24" s="193">
        <v>99.55</v>
      </c>
      <c r="BR24" s="193">
        <v>96.4</v>
      </c>
      <c r="BS24" s="193">
        <v>101.66</v>
      </c>
      <c r="BT24" s="193">
        <v>101.68</v>
      </c>
      <c r="BU24" s="193">
        <v>98.05</v>
      </c>
      <c r="BV24" s="193">
        <v>103.08</v>
      </c>
      <c r="BW24" s="193">
        <v>103.33</v>
      </c>
      <c r="BX24" s="193">
        <v>105.11</v>
      </c>
      <c r="BY24" s="193">
        <v>110.72</v>
      </c>
      <c r="BZ24" s="193">
        <v>101.15</v>
      </c>
      <c r="CA24" s="193">
        <v>111.57</v>
      </c>
      <c r="CB24" s="193">
        <v>1350.33</v>
      </c>
      <c r="CC24" s="193">
        <v>291.98</v>
      </c>
      <c r="CD24" s="193">
        <v>100.51</v>
      </c>
      <c r="CE24" s="193">
        <v>107.54</v>
      </c>
      <c r="CF24" s="193">
        <v>106.84</v>
      </c>
      <c r="CG24" s="193">
        <v>103</v>
      </c>
      <c r="CH24" s="193">
        <v>109.64</v>
      </c>
      <c r="CI24" s="193">
        <v>108.5</v>
      </c>
      <c r="CJ24" s="193">
        <v>110.45</v>
      </c>
      <c r="CK24" s="193">
        <v>112.69</v>
      </c>
      <c r="CL24" s="193">
        <v>105.75</v>
      </c>
      <c r="CM24" s="193">
        <v>112.84</v>
      </c>
      <c r="CN24" s="193">
        <v>85.57</v>
      </c>
      <c r="CO24" s="193">
        <v>40.56</v>
      </c>
      <c r="CP24" s="193">
        <v>103.84</v>
      </c>
      <c r="CQ24" s="193">
        <v>107.92</v>
      </c>
      <c r="CR24" s="193">
        <v>108.16</v>
      </c>
      <c r="CS24" s="193">
        <v>104.64</v>
      </c>
      <c r="CT24" s="193">
        <v>109.94</v>
      </c>
      <c r="CU24" s="193">
        <v>108.59</v>
      </c>
      <c r="CV24" s="193">
        <v>110.15</v>
      </c>
      <c r="CW24" s="193">
        <v>112.32</v>
      </c>
      <c r="CX24" s="193">
        <v>101.74</v>
      </c>
      <c r="CY24" s="193">
        <v>112.63</v>
      </c>
      <c r="CZ24" s="193">
        <v>107.25</v>
      </c>
      <c r="DA24" s="193">
        <v>1319.09</v>
      </c>
      <c r="DB24" s="193">
        <v>371.5</v>
      </c>
      <c r="DC24" s="193">
        <v>106.94</v>
      </c>
      <c r="DD24" s="193">
        <v>108.56</v>
      </c>
      <c r="DE24" s="193">
        <v>103.98</v>
      </c>
      <c r="DF24" s="193">
        <v>109.78</v>
      </c>
      <c r="DG24" s="193">
        <v>108.84</v>
      </c>
      <c r="DH24" s="193">
        <v>109.96</v>
      </c>
      <c r="DI24" s="193">
        <v>112.2</v>
      </c>
      <c r="DJ24" s="193">
        <v>101.49</v>
      </c>
      <c r="DK24" s="193">
        <v>112.43</v>
      </c>
      <c r="DL24" s="193">
        <v>107.18</v>
      </c>
      <c r="DM24" s="193">
        <v>106.8</v>
      </c>
      <c r="DN24" s="193">
        <v>103.28</v>
      </c>
      <c r="DO24" s="193">
        <v>108.31</v>
      </c>
      <c r="DP24" s="193">
        <v>108.09</v>
      </c>
      <c r="DQ24" s="193">
        <v>101.9</v>
      </c>
      <c r="DR24" s="193">
        <v>109.42</v>
      </c>
      <c r="DS24" s="193">
        <v>108.86</v>
      </c>
      <c r="DT24" s="193">
        <v>110.03</v>
      </c>
      <c r="DU24" s="193">
        <v>112.17</v>
      </c>
      <c r="DV24" s="193">
        <v>101.24</v>
      </c>
      <c r="DW24" s="193">
        <v>112.21</v>
      </c>
      <c r="DX24" s="193">
        <v>50.2</v>
      </c>
      <c r="DY24" s="193">
        <v>0</v>
      </c>
      <c r="DZ24" s="193">
        <v>95.95</v>
      </c>
      <c r="EA24" s="193">
        <v>107.82</v>
      </c>
      <c r="EB24" s="193">
        <v>107.79</v>
      </c>
      <c r="EC24" s="193">
        <v>102.37</v>
      </c>
      <c r="ED24" s="193">
        <v>108.73</v>
      </c>
      <c r="EE24" s="193">
        <v>108.18</v>
      </c>
      <c r="EF24" s="193">
        <v>109.05</v>
      </c>
      <c r="EG24" s="193">
        <v>110.95</v>
      </c>
      <c r="EH24" s="193">
        <v>104.14</v>
      </c>
      <c r="EI24" s="193">
        <v>111.27</v>
      </c>
      <c r="EJ24" s="193">
        <v>106.24</v>
      </c>
      <c r="EK24" s="193">
        <v>104.91</v>
      </c>
      <c r="EL24" s="193">
        <v>101.98</v>
      </c>
      <c r="EM24" s="193">
        <v>106.83</v>
      </c>
      <c r="EN24" s="193">
        <v>106.8</v>
      </c>
      <c r="EO24" s="193">
        <v>102.76</v>
      </c>
      <c r="EP24" s="193">
        <v>107.9</v>
      </c>
      <c r="EQ24" s="193">
        <v>107.57</v>
      </c>
      <c r="ER24" s="193">
        <v>109.13</v>
      </c>
      <c r="ES24" s="193">
        <v>111.12</v>
      </c>
      <c r="ET24" s="193">
        <v>100.59</v>
      </c>
      <c r="EU24" s="193">
        <v>111.49</v>
      </c>
      <c r="EV24" s="193">
        <v>103.58</v>
      </c>
      <c r="EW24" s="193">
        <v>1249.53</v>
      </c>
      <c r="EX24" s="193">
        <v>146.68</v>
      </c>
      <c r="EY24" s="193">
        <v>106.16</v>
      </c>
      <c r="EZ24" s="193">
        <v>107.44</v>
      </c>
      <c r="FA24" s="193">
        <v>102.39</v>
      </c>
      <c r="FB24" s="193">
        <v>107.84</v>
      </c>
      <c r="FC24" s="193">
        <v>106.81</v>
      </c>
      <c r="FD24" s="193">
        <v>107.44</v>
      </c>
      <c r="FE24" s="193">
        <v>109.31</v>
      </c>
      <c r="FF24" s="193">
        <v>99.2</v>
      </c>
      <c r="FG24" s="193">
        <v>109.85</v>
      </c>
      <c r="FH24" s="193">
        <v>10.24</v>
      </c>
      <c r="FI24" s="193">
        <v>101.48</v>
      </c>
      <c r="FJ24" s="193">
        <v>99.32</v>
      </c>
      <c r="FK24" s="193">
        <v>106.14</v>
      </c>
      <c r="FL24" s="193">
        <v>106.5</v>
      </c>
      <c r="FM24" s="193">
        <v>100.65</v>
      </c>
      <c r="FN24" s="193">
        <v>107.39</v>
      </c>
      <c r="FO24" s="193">
        <v>105.27</v>
      </c>
      <c r="FP24" s="193">
        <v>105.87</v>
      </c>
      <c r="FQ24" s="193">
        <v>109.06</v>
      </c>
      <c r="FR24" s="193">
        <v>98.65</v>
      </c>
      <c r="FS24" s="193">
        <v>108.89</v>
      </c>
      <c r="FT24" s="193">
        <v>1164.82</v>
      </c>
      <c r="FU24" s="193">
        <v>149.33000000000001</v>
      </c>
      <c r="FV24" s="193">
        <v>97.38</v>
      </c>
      <c r="FW24" s="193">
        <v>106.24</v>
      </c>
      <c r="FX24" s="193">
        <v>104.83</v>
      </c>
      <c r="FY24" s="193">
        <v>100.11</v>
      </c>
      <c r="FZ24" s="193">
        <v>107.06</v>
      </c>
      <c r="GA24" s="193">
        <v>104.61</v>
      </c>
      <c r="GB24" s="193">
        <v>106.15</v>
      </c>
    </row>
    <row r="25" spans="1:184" s="29" customFormat="1">
      <c r="A25" s="41"/>
      <c r="B25" s="60">
        <f t="shared" si="1"/>
        <v>25</v>
      </c>
      <c r="C25" s="36" t="s">
        <v>7</v>
      </c>
      <c r="D25" s="29" t="s">
        <v>58</v>
      </c>
      <c r="E25" s="193">
        <v>142.44</v>
      </c>
      <c r="F25" s="193">
        <v>128.41999999999999</v>
      </c>
      <c r="G25" s="193">
        <v>136.79</v>
      </c>
      <c r="H25" s="193">
        <v>132.84</v>
      </c>
      <c r="I25" s="193">
        <v>139.27000000000001</v>
      </c>
      <c r="J25" s="193">
        <v>132.66</v>
      </c>
      <c r="K25" s="193">
        <v>139.11000000000001</v>
      </c>
      <c r="L25" s="193">
        <v>139.43</v>
      </c>
      <c r="M25" s="193">
        <v>131.78</v>
      </c>
      <c r="N25" s="193">
        <v>139.22</v>
      </c>
      <c r="O25" s="193">
        <v>133.85</v>
      </c>
      <c r="P25" s="193">
        <v>140.02000000000001</v>
      </c>
      <c r="Q25" s="193">
        <v>150.96</v>
      </c>
      <c r="R25" s="193">
        <v>135.69</v>
      </c>
      <c r="S25" s="193">
        <v>65.510000000000005</v>
      </c>
      <c r="T25" s="193">
        <v>107.78</v>
      </c>
      <c r="U25" s="193">
        <v>146.47</v>
      </c>
      <c r="V25" s="193">
        <v>141.26</v>
      </c>
      <c r="W25" s="193">
        <v>147.49</v>
      </c>
      <c r="X25" s="193">
        <v>147.78</v>
      </c>
      <c r="Y25" s="193">
        <v>138.61000000000001</v>
      </c>
      <c r="Z25" s="193">
        <v>144.58000000000001</v>
      </c>
      <c r="AA25" s="193">
        <v>140.02000000000001</v>
      </c>
      <c r="AB25" s="193">
        <v>144.83000000000001</v>
      </c>
      <c r="AC25" s="193">
        <v>153.9</v>
      </c>
      <c r="AD25" s="193">
        <v>140.22999999999999</v>
      </c>
      <c r="AE25" s="193">
        <v>149.72</v>
      </c>
      <c r="AF25" s="193">
        <v>144.97999999999999</v>
      </c>
      <c r="AG25" s="193">
        <v>150.41999999999999</v>
      </c>
      <c r="AH25" s="193">
        <v>146.55000000000001</v>
      </c>
      <c r="AI25" s="193">
        <v>154.35</v>
      </c>
      <c r="AJ25" s="193">
        <v>154.19</v>
      </c>
      <c r="AK25" s="193">
        <v>143.93</v>
      </c>
      <c r="AL25" s="193">
        <v>150.26</v>
      </c>
      <c r="AM25" s="193">
        <v>144.85</v>
      </c>
      <c r="AN25" s="193">
        <v>148.15</v>
      </c>
      <c r="AO25" s="193">
        <v>154.69999999999999</v>
      </c>
      <c r="AP25" s="193">
        <v>145.9</v>
      </c>
      <c r="AQ25" s="193">
        <v>19.91</v>
      </c>
      <c r="AR25" s="193">
        <v>14.68</v>
      </c>
      <c r="AS25" s="193">
        <v>152.57</v>
      </c>
      <c r="AT25" s="193">
        <v>149.05000000000001</v>
      </c>
      <c r="AU25" s="193">
        <v>154.55000000000001</v>
      </c>
      <c r="AV25" s="193">
        <v>156.47</v>
      </c>
      <c r="AW25" s="193">
        <v>145.74</v>
      </c>
      <c r="AX25" s="193">
        <v>151.63</v>
      </c>
      <c r="AY25" s="193">
        <v>146.26</v>
      </c>
      <c r="AZ25" s="193">
        <v>149.5</v>
      </c>
      <c r="BA25" s="193">
        <v>154.01</v>
      </c>
      <c r="BB25" s="193">
        <v>140.54</v>
      </c>
      <c r="BC25" s="193">
        <v>150.31</v>
      </c>
      <c r="BD25" s="193">
        <v>142.63</v>
      </c>
      <c r="BE25" s="193">
        <v>151.16</v>
      </c>
      <c r="BF25" s="193">
        <v>147.16</v>
      </c>
      <c r="BG25" s="193">
        <v>152.94999999999999</v>
      </c>
      <c r="BH25" s="193">
        <v>154.62</v>
      </c>
      <c r="BI25" s="193">
        <v>143.66</v>
      </c>
      <c r="BJ25" s="193">
        <v>149.9</v>
      </c>
      <c r="BK25" s="193">
        <v>144.71</v>
      </c>
      <c r="BL25" s="193">
        <v>148.88</v>
      </c>
      <c r="BM25" s="193">
        <v>155.1</v>
      </c>
      <c r="BN25" s="193">
        <v>141.84</v>
      </c>
      <c r="BO25" s="193">
        <v>78.13</v>
      </c>
      <c r="BP25" s="193">
        <v>117.12</v>
      </c>
      <c r="BQ25" s="193">
        <v>153.86000000000001</v>
      </c>
      <c r="BR25" s="193">
        <v>149.44</v>
      </c>
      <c r="BS25" s="193">
        <v>157.04</v>
      </c>
      <c r="BT25" s="193">
        <v>158.43</v>
      </c>
      <c r="BU25" s="193">
        <v>147.81</v>
      </c>
      <c r="BV25" s="193">
        <v>156.19</v>
      </c>
      <c r="BW25" s="193">
        <v>153.04</v>
      </c>
      <c r="BX25" s="193">
        <v>158.12</v>
      </c>
      <c r="BY25" s="193">
        <v>164.36</v>
      </c>
      <c r="BZ25" s="193">
        <v>149.96</v>
      </c>
      <c r="CA25" s="193">
        <v>161.04</v>
      </c>
      <c r="CB25" s="193">
        <v>155.49</v>
      </c>
      <c r="CC25" s="193">
        <v>160.88</v>
      </c>
      <c r="CD25" s="193">
        <v>154.01</v>
      </c>
      <c r="CE25" s="193">
        <v>164.44</v>
      </c>
      <c r="CF25" s="193">
        <v>165.1</v>
      </c>
      <c r="CG25" s="193">
        <v>157.26</v>
      </c>
      <c r="CH25" s="193">
        <v>163.53</v>
      </c>
      <c r="CI25" s="193">
        <v>162.51</v>
      </c>
      <c r="CJ25" s="193">
        <v>168.39</v>
      </c>
      <c r="CK25" s="193">
        <v>170.3</v>
      </c>
      <c r="CL25" s="193">
        <v>159.18</v>
      </c>
      <c r="CM25" s="193">
        <v>147.94</v>
      </c>
      <c r="CN25" s="193">
        <v>69.13</v>
      </c>
      <c r="CO25" s="193">
        <v>163.01</v>
      </c>
      <c r="CP25" s="193">
        <v>159.59</v>
      </c>
      <c r="CQ25" s="193">
        <v>165.96</v>
      </c>
      <c r="CR25" s="193">
        <v>166.84</v>
      </c>
      <c r="CS25" s="193">
        <v>158.77000000000001</v>
      </c>
      <c r="CT25" s="193">
        <v>165.2</v>
      </c>
      <c r="CU25" s="193">
        <v>162.44</v>
      </c>
      <c r="CV25" s="193">
        <v>169.17</v>
      </c>
      <c r="CW25" s="193">
        <v>169.38</v>
      </c>
      <c r="CX25" s="193">
        <v>153.52000000000001</v>
      </c>
      <c r="CY25" s="193">
        <v>169.33</v>
      </c>
      <c r="CZ25" s="193">
        <v>158.91999999999999</v>
      </c>
      <c r="DA25" s="193">
        <v>163.22999999999999</v>
      </c>
      <c r="DB25" s="193">
        <v>159.81</v>
      </c>
      <c r="DC25" s="193">
        <v>166.31</v>
      </c>
      <c r="DD25" s="193">
        <v>167.59</v>
      </c>
      <c r="DE25" s="193">
        <v>157.31</v>
      </c>
      <c r="DF25" s="193">
        <v>165.49</v>
      </c>
      <c r="DG25" s="193">
        <v>163.03</v>
      </c>
      <c r="DH25" s="193">
        <v>167.42</v>
      </c>
      <c r="DI25" s="193">
        <v>168.82</v>
      </c>
      <c r="DJ25" s="193">
        <v>153.06</v>
      </c>
      <c r="DK25" s="193">
        <v>168.3</v>
      </c>
      <c r="DL25" s="193">
        <v>47.53</v>
      </c>
      <c r="DM25" s="193">
        <v>161.97</v>
      </c>
      <c r="DN25" s="193">
        <v>159.13</v>
      </c>
      <c r="DO25" s="193">
        <v>166.23</v>
      </c>
      <c r="DP25" s="193">
        <v>167.37</v>
      </c>
      <c r="DQ25" s="193">
        <v>157.02000000000001</v>
      </c>
      <c r="DR25" s="193">
        <v>166.27</v>
      </c>
      <c r="DS25" s="193">
        <v>162.75</v>
      </c>
      <c r="DT25" s="193">
        <v>167.01</v>
      </c>
      <c r="DU25" s="193">
        <v>168.9</v>
      </c>
      <c r="DV25" s="193">
        <v>152.55000000000001</v>
      </c>
      <c r="DW25" s="193">
        <v>167.14</v>
      </c>
      <c r="DX25" s="193">
        <v>158.61000000000001</v>
      </c>
      <c r="DY25" s="193">
        <v>161.6</v>
      </c>
      <c r="DZ25" s="193">
        <v>157.66</v>
      </c>
      <c r="EA25" s="193">
        <v>166.23</v>
      </c>
      <c r="EB25" s="193">
        <v>165.51</v>
      </c>
      <c r="EC25" s="193">
        <v>157.16</v>
      </c>
      <c r="ED25" s="193">
        <v>163.15</v>
      </c>
      <c r="EE25" s="193">
        <v>161.63</v>
      </c>
      <c r="EF25" s="193">
        <v>166.24</v>
      </c>
      <c r="EG25" s="193">
        <v>168.61</v>
      </c>
      <c r="EH25" s="193">
        <v>157.88</v>
      </c>
      <c r="EI25" s="193">
        <v>5.54</v>
      </c>
      <c r="EJ25" s="193">
        <v>31.62</v>
      </c>
      <c r="EK25" s="193">
        <v>161.87</v>
      </c>
      <c r="EL25" s="193">
        <v>157.75</v>
      </c>
      <c r="EM25" s="193">
        <v>166.65</v>
      </c>
      <c r="EN25" s="193">
        <v>166.65</v>
      </c>
      <c r="EO25" s="193">
        <v>157.79</v>
      </c>
      <c r="EP25" s="193">
        <v>163.63999999999999</v>
      </c>
      <c r="EQ25" s="193">
        <v>161.13999999999999</v>
      </c>
      <c r="ER25" s="193">
        <v>167.13</v>
      </c>
      <c r="ES25" s="193">
        <v>166.55</v>
      </c>
      <c r="ET25" s="193">
        <v>150.27000000000001</v>
      </c>
      <c r="EU25" s="193">
        <v>164.03</v>
      </c>
      <c r="EV25" s="193">
        <v>154.34</v>
      </c>
      <c r="EW25" s="193">
        <v>159.47999999999999</v>
      </c>
      <c r="EX25" s="193">
        <v>155.41</v>
      </c>
      <c r="EY25" s="193">
        <v>163.69</v>
      </c>
      <c r="EZ25" s="193">
        <v>164.49</v>
      </c>
      <c r="FA25" s="193">
        <v>154.05000000000001</v>
      </c>
      <c r="FB25" s="193">
        <v>160.72999999999999</v>
      </c>
      <c r="FC25" s="193">
        <v>159.13</v>
      </c>
      <c r="FD25" s="193">
        <v>164.47</v>
      </c>
      <c r="FE25" s="193">
        <v>164.08</v>
      </c>
      <c r="FF25" s="193">
        <v>147.91</v>
      </c>
      <c r="FG25" s="193">
        <v>67.98</v>
      </c>
      <c r="FH25" s="193">
        <v>138.21</v>
      </c>
      <c r="FI25" s="193">
        <v>158.22999999999999</v>
      </c>
      <c r="FJ25" s="193">
        <v>154.43</v>
      </c>
      <c r="FK25" s="193">
        <v>162.94</v>
      </c>
      <c r="FL25" s="193">
        <v>163.72</v>
      </c>
      <c r="FM25" s="193">
        <v>153.61000000000001</v>
      </c>
      <c r="FN25" s="193">
        <v>159.85</v>
      </c>
      <c r="FO25" s="193">
        <v>157.36000000000001</v>
      </c>
      <c r="FP25" s="193">
        <v>163.82</v>
      </c>
      <c r="FQ25" s="193">
        <v>163.13999999999999</v>
      </c>
      <c r="FR25" s="193">
        <v>148.35</v>
      </c>
      <c r="FS25" s="193">
        <v>160.87</v>
      </c>
      <c r="FT25" s="193">
        <v>154.41999999999999</v>
      </c>
      <c r="FU25" s="193">
        <v>157.72999999999999</v>
      </c>
      <c r="FV25" s="193">
        <v>154.72</v>
      </c>
      <c r="FW25" s="193">
        <v>163.41</v>
      </c>
      <c r="FX25" s="193">
        <v>161.66999999999999</v>
      </c>
      <c r="FY25" s="193">
        <v>153.18</v>
      </c>
      <c r="FZ25" s="193">
        <v>158.12</v>
      </c>
      <c r="GA25" s="193">
        <v>156.44999999999999</v>
      </c>
      <c r="GB25" s="193">
        <v>164.68</v>
      </c>
    </row>
    <row r="26" spans="1:184" s="29" customFormat="1">
      <c r="A26" s="41"/>
      <c r="B26" s="60">
        <f t="shared" si="1"/>
        <v>26</v>
      </c>
      <c r="C26" s="36" t="s">
        <v>8</v>
      </c>
      <c r="D26" s="29" t="s">
        <v>58</v>
      </c>
      <c r="E26" s="193">
        <v>138.81</v>
      </c>
      <c r="F26" s="193">
        <v>125.49</v>
      </c>
      <c r="G26" s="193">
        <v>134.1</v>
      </c>
      <c r="H26" s="193">
        <v>130.16999999999999</v>
      </c>
      <c r="I26" s="193">
        <v>135.82</v>
      </c>
      <c r="J26" s="193">
        <v>129.94</v>
      </c>
      <c r="K26" s="193">
        <v>136.9</v>
      </c>
      <c r="L26" s="193">
        <v>136.78</v>
      </c>
      <c r="M26" s="193">
        <v>129.44</v>
      </c>
      <c r="N26" s="193">
        <v>136.58000000000001</v>
      </c>
      <c r="O26" s="193">
        <v>132.02000000000001</v>
      </c>
      <c r="P26" s="193">
        <v>136.87</v>
      </c>
      <c r="Q26" s="193">
        <v>147.44</v>
      </c>
      <c r="R26" s="193">
        <v>132.86000000000001</v>
      </c>
      <c r="S26" s="193">
        <v>141.58000000000001</v>
      </c>
      <c r="T26" s="193">
        <v>137.63</v>
      </c>
      <c r="U26" s="193">
        <v>143.84</v>
      </c>
      <c r="V26" s="193">
        <v>139.01</v>
      </c>
      <c r="W26" s="193">
        <v>144.38999999999999</v>
      </c>
      <c r="X26" s="193">
        <v>145.08000000000001</v>
      </c>
      <c r="Y26" s="193">
        <v>136.30000000000001</v>
      </c>
      <c r="Z26" s="193">
        <v>142.53</v>
      </c>
      <c r="AA26" s="193">
        <v>136.75</v>
      </c>
      <c r="AB26" s="193">
        <v>142.33000000000001</v>
      </c>
      <c r="AC26" s="193">
        <v>150.88999999999999</v>
      </c>
      <c r="AD26" s="193">
        <v>137.37</v>
      </c>
      <c r="AE26" s="193">
        <v>147.63</v>
      </c>
      <c r="AF26" s="193">
        <v>47.94</v>
      </c>
      <c r="AG26" s="193">
        <v>143.55000000000001</v>
      </c>
      <c r="AH26" s="193">
        <v>143.99</v>
      </c>
      <c r="AI26" s="193">
        <v>151.91999999999999</v>
      </c>
      <c r="AJ26" s="193">
        <v>150.88</v>
      </c>
      <c r="AK26" s="193">
        <v>141.97</v>
      </c>
      <c r="AL26" s="193">
        <v>148</v>
      </c>
      <c r="AM26" s="193">
        <v>143.21</v>
      </c>
      <c r="AN26" s="193">
        <v>146.79</v>
      </c>
      <c r="AO26" s="193">
        <v>150.97</v>
      </c>
      <c r="AP26" s="193">
        <v>142.94999999999999</v>
      </c>
      <c r="AQ26" s="193">
        <v>148.72999999999999</v>
      </c>
      <c r="AR26" s="193">
        <v>142.58000000000001</v>
      </c>
      <c r="AS26" s="193">
        <v>149.63999999999999</v>
      </c>
      <c r="AT26" s="193">
        <v>146.24</v>
      </c>
      <c r="AU26" s="193">
        <v>152.28</v>
      </c>
      <c r="AV26" s="193">
        <v>152.83000000000001</v>
      </c>
      <c r="AW26" s="193">
        <v>143.75</v>
      </c>
      <c r="AX26" s="193">
        <v>148.43</v>
      </c>
      <c r="AY26" s="193">
        <v>143.52000000000001</v>
      </c>
      <c r="AZ26" s="193">
        <v>147.34</v>
      </c>
      <c r="BA26" s="193">
        <v>151.66</v>
      </c>
      <c r="BB26" s="193">
        <v>138.1</v>
      </c>
      <c r="BC26" s="193">
        <v>81.58</v>
      </c>
      <c r="BD26" s="193">
        <v>108.61</v>
      </c>
      <c r="BE26" s="193">
        <v>149.5</v>
      </c>
      <c r="BF26" s="193">
        <v>145.71</v>
      </c>
      <c r="BG26" s="193">
        <v>151.35</v>
      </c>
      <c r="BH26" s="193">
        <v>152.72</v>
      </c>
      <c r="BI26" s="193">
        <v>142.13999999999999</v>
      </c>
      <c r="BJ26" s="193">
        <v>148.04</v>
      </c>
      <c r="BK26" s="193">
        <v>142.71</v>
      </c>
      <c r="BL26" s="193">
        <v>146.97</v>
      </c>
      <c r="BM26" s="193">
        <v>152.62</v>
      </c>
      <c r="BN26" s="193">
        <v>139.37</v>
      </c>
      <c r="BO26" s="193">
        <v>149.21</v>
      </c>
      <c r="BP26" s="193">
        <v>143.99</v>
      </c>
      <c r="BQ26" s="193">
        <v>151.87</v>
      </c>
      <c r="BR26" s="193">
        <v>147.19</v>
      </c>
      <c r="BS26" s="193">
        <v>155.12</v>
      </c>
      <c r="BT26" s="193">
        <v>156.46</v>
      </c>
      <c r="BU26" s="193">
        <v>146.01</v>
      </c>
      <c r="BV26" s="193">
        <v>153.72999999999999</v>
      </c>
      <c r="BW26" s="193">
        <v>149.75</v>
      </c>
      <c r="BX26" s="193">
        <v>154.83000000000001</v>
      </c>
      <c r="BY26" s="193">
        <v>159.71</v>
      </c>
      <c r="BZ26" s="193">
        <v>114.75</v>
      </c>
      <c r="CA26" s="193">
        <v>0</v>
      </c>
      <c r="CB26" s="193">
        <v>65.72</v>
      </c>
      <c r="CC26" s="193">
        <v>156.55000000000001</v>
      </c>
      <c r="CD26" s="193">
        <v>151.53</v>
      </c>
      <c r="CE26" s="193">
        <v>161</v>
      </c>
      <c r="CF26" s="193">
        <v>161.08000000000001</v>
      </c>
      <c r="CG26" s="193">
        <v>153.30000000000001</v>
      </c>
      <c r="CH26" s="193">
        <v>159.49</v>
      </c>
      <c r="CI26" s="193">
        <v>158.83000000000001</v>
      </c>
      <c r="CJ26" s="193">
        <v>165.13</v>
      </c>
      <c r="CK26" s="193">
        <v>165.07</v>
      </c>
      <c r="CL26" s="193">
        <v>153.93</v>
      </c>
      <c r="CM26" s="193">
        <v>163.65</v>
      </c>
      <c r="CN26" s="193">
        <v>155.47</v>
      </c>
      <c r="CO26" s="193">
        <v>158.54</v>
      </c>
      <c r="CP26" s="193">
        <v>154.72</v>
      </c>
      <c r="CQ26" s="193">
        <v>161.25</v>
      </c>
      <c r="CR26" s="193">
        <v>161.94999999999999</v>
      </c>
      <c r="CS26" s="193">
        <v>154.12</v>
      </c>
      <c r="CT26" s="193">
        <v>160.24</v>
      </c>
      <c r="CU26" s="193">
        <v>157.79</v>
      </c>
      <c r="CV26" s="193">
        <v>164.24</v>
      </c>
      <c r="CW26" s="193">
        <v>165.02</v>
      </c>
      <c r="CX26" s="193">
        <v>101.63</v>
      </c>
      <c r="CY26" s="193">
        <v>100.98</v>
      </c>
      <c r="CZ26" s="193">
        <v>154.44999999999999</v>
      </c>
      <c r="DA26" s="193">
        <v>159.11000000000001</v>
      </c>
      <c r="DB26" s="193">
        <v>155.63999999999999</v>
      </c>
      <c r="DC26" s="193">
        <v>162</v>
      </c>
      <c r="DD26" s="193">
        <v>163.30000000000001</v>
      </c>
      <c r="DE26" s="193">
        <v>153.88999999999999</v>
      </c>
      <c r="DF26" s="193">
        <v>160.86000000000001</v>
      </c>
      <c r="DG26" s="193">
        <v>158.66999999999999</v>
      </c>
      <c r="DH26" s="193">
        <v>163.62</v>
      </c>
      <c r="DI26" s="193">
        <v>165.09</v>
      </c>
      <c r="DJ26" s="193">
        <v>149.32</v>
      </c>
      <c r="DK26" s="193">
        <v>163.96</v>
      </c>
      <c r="DL26" s="193">
        <v>155.41999999999999</v>
      </c>
      <c r="DM26" s="193">
        <v>159.38999999999999</v>
      </c>
      <c r="DN26" s="193">
        <v>155.84</v>
      </c>
      <c r="DO26" s="193">
        <v>162.71</v>
      </c>
      <c r="DP26" s="193">
        <v>163.72999999999999</v>
      </c>
      <c r="DQ26" s="193">
        <v>154.03</v>
      </c>
      <c r="DR26" s="193">
        <v>161.71</v>
      </c>
      <c r="DS26" s="193">
        <v>159.13999999999999</v>
      </c>
      <c r="DT26" s="193">
        <v>163.53</v>
      </c>
      <c r="DU26" s="193">
        <v>164.73</v>
      </c>
      <c r="DV26" s="193">
        <v>148.82</v>
      </c>
      <c r="DW26" s="193">
        <v>125.7</v>
      </c>
      <c r="DX26" s="193">
        <v>82.74</v>
      </c>
      <c r="DY26" s="193">
        <v>158.13</v>
      </c>
      <c r="DZ26" s="193">
        <v>154.51</v>
      </c>
      <c r="EA26" s="193">
        <v>162.72999999999999</v>
      </c>
      <c r="EB26" s="193">
        <v>161.94999999999999</v>
      </c>
      <c r="EC26" s="193">
        <v>153.09</v>
      </c>
      <c r="ED26" s="193">
        <v>159.05000000000001</v>
      </c>
      <c r="EE26" s="193">
        <v>157.41999999999999</v>
      </c>
      <c r="EF26" s="193">
        <v>163.01</v>
      </c>
      <c r="EG26" s="193">
        <v>164.84</v>
      </c>
      <c r="EH26" s="193">
        <v>154.13</v>
      </c>
      <c r="EI26" s="193">
        <v>162.13999999999999</v>
      </c>
      <c r="EJ26" s="193">
        <v>155</v>
      </c>
      <c r="EK26" s="193">
        <v>158.31</v>
      </c>
      <c r="EL26" s="193">
        <v>154.44</v>
      </c>
      <c r="EM26" s="193">
        <v>163.26</v>
      </c>
      <c r="EN26" s="193">
        <v>162.87</v>
      </c>
      <c r="EO26" s="193">
        <v>154.34</v>
      </c>
      <c r="EP26" s="193">
        <v>160.13999999999999</v>
      </c>
      <c r="EQ26" s="193">
        <v>157.29</v>
      </c>
      <c r="ER26" s="193">
        <v>163.82</v>
      </c>
      <c r="ES26" s="193">
        <v>163.53</v>
      </c>
      <c r="ET26" s="193">
        <v>148.47999999999999</v>
      </c>
      <c r="EU26" s="193">
        <v>109.73</v>
      </c>
      <c r="EV26" s="193">
        <v>96.31</v>
      </c>
      <c r="EW26" s="193">
        <v>157.69</v>
      </c>
      <c r="EX26" s="193">
        <v>152.97</v>
      </c>
      <c r="EY26" s="193">
        <v>161.44999999999999</v>
      </c>
      <c r="EZ26" s="193">
        <v>161.68</v>
      </c>
      <c r="FA26" s="193">
        <v>152.04</v>
      </c>
      <c r="FB26" s="193">
        <v>158.66</v>
      </c>
      <c r="FC26" s="193">
        <v>156.24</v>
      </c>
      <c r="FD26" s="193">
        <v>162.61000000000001</v>
      </c>
      <c r="FE26" s="193">
        <v>160.72</v>
      </c>
      <c r="FF26" s="193">
        <v>145.25</v>
      </c>
      <c r="FG26" s="193">
        <v>157.94999999999999</v>
      </c>
      <c r="FH26" s="193">
        <v>151.13999999999999</v>
      </c>
      <c r="FI26" s="193">
        <v>155.6</v>
      </c>
      <c r="FJ26" s="193">
        <v>151.65</v>
      </c>
      <c r="FK26" s="193">
        <v>160.37</v>
      </c>
      <c r="FL26" s="193">
        <v>160.79</v>
      </c>
      <c r="FM26" s="193">
        <v>151.38999999999999</v>
      </c>
      <c r="FN26" s="193">
        <v>157.29</v>
      </c>
      <c r="FO26" s="193">
        <v>154.29</v>
      </c>
      <c r="FP26" s="193">
        <v>160.55000000000001</v>
      </c>
      <c r="FQ26" s="193">
        <v>159.18</v>
      </c>
      <c r="FR26" s="193">
        <v>144.69999999999999</v>
      </c>
      <c r="FS26" s="193">
        <v>157.13999999999999</v>
      </c>
      <c r="FT26" s="193">
        <v>151.02000000000001</v>
      </c>
      <c r="FU26" s="193">
        <v>154.69999999999999</v>
      </c>
      <c r="FV26" s="193">
        <v>150.30000000000001</v>
      </c>
      <c r="FW26" s="193">
        <v>160.19</v>
      </c>
      <c r="FX26" s="193">
        <v>158.19999999999999</v>
      </c>
      <c r="FY26" s="193">
        <v>119.84</v>
      </c>
      <c r="FZ26" s="193">
        <v>0</v>
      </c>
      <c r="GA26" s="193">
        <v>65.81</v>
      </c>
      <c r="GB26" s="193">
        <v>160.36000000000001</v>
      </c>
    </row>
    <row r="27" spans="1:184" s="29" customFormat="1">
      <c r="A27" s="41"/>
      <c r="B27" s="60">
        <f t="shared" si="1"/>
        <v>27</v>
      </c>
      <c r="C27" s="36" t="s">
        <v>9</v>
      </c>
      <c r="D27" s="29" t="s">
        <v>58</v>
      </c>
      <c r="E27" s="193">
        <v>0</v>
      </c>
      <c r="F27" s="193">
        <v>0</v>
      </c>
      <c r="G27" s="193">
        <v>0</v>
      </c>
      <c r="H27" s="193">
        <v>0</v>
      </c>
      <c r="I27" s="193">
        <v>0</v>
      </c>
      <c r="J27" s="193">
        <v>0</v>
      </c>
      <c r="K27" s="193">
        <v>2.81</v>
      </c>
      <c r="L27" s="193">
        <v>0</v>
      </c>
      <c r="M27" s="193">
        <v>0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3">
        <v>0</v>
      </c>
      <c r="Y27" s="193">
        <v>0</v>
      </c>
      <c r="Z27" s="193">
        <v>0</v>
      </c>
      <c r="AA27" s="193">
        <v>0</v>
      </c>
      <c r="AB27" s="193">
        <v>0</v>
      </c>
      <c r="AC27" s="193">
        <v>0</v>
      </c>
      <c r="AD27" s="193">
        <v>0</v>
      </c>
      <c r="AE27" s="193">
        <v>0</v>
      </c>
      <c r="AF27" s="193">
        <v>0</v>
      </c>
      <c r="AG27" s="193">
        <v>0</v>
      </c>
      <c r="AH27" s="193">
        <v>0</v>
      </c>
      <c r="AI27" s="193">
        <v>0</v>
      </c>
      <c r="AJ27" s="193">
        <v>0</v>
      </c>
      <c r="AK27" s="193">
        <v>0</v>
      </c>
      <c r="AL27" s="193">
        <v>0</v>
      </c>
      <c r="AM27" s="193">
        <v>0</v>
      </c>
      <c r="AN27" s="193">
        <v>0</v>
      </c>
      <c r="AO27" s="193">
        <v>0</v>
      </c>
      <c r="AP27" s="193">
        <v>0</v>
      </c>
      <c r="AQ27" s="193">
        <v>0</v>
      </c>
      <c r="AR27" s="193">
        <v>0</v>
      </c>
      <c r="AS27" s="193">
        <v>0</v>
      </c>
      <c r="AT27" s="193">
        <v>0</v>
      </c>
      <c r="AU27" s="193">
        <v>0</v>
      </c>
      <c r="AV27" s="193">
        <v>0</v>
      </c>
      <c r="AW27" s="193">
        <v>0</v>
      </c>
      <c r="AX27" s="193">
        <v>0</v>
      </c>
      <c r="AY27" s="193">
        <v>0</v>
      </c>
      <c r="AZ27" s="193">
        <v>0</v>
      </c>
      <c r="BA27" s="193">
        <v>0</v>
      </c>
      <c r="BB27" s="193">
        <v>0</v>
      </c>
      <c r="BC27" s="193">
        <v>0</v>
      </c>
      <c r="BD27" s="193">
        <v>0</v>
      </c>
      <c r="BE27" s="193">
        <v>0</v>
      </c>
      <c r="BF27" s="193">
        <v>0</v>
      </c>
      <c r="BG27" s="193">
        <v>0</v>
      </c>
      <c r="BH27" s="193">
        <v>0</v>
      </c>
      <c r="BI27" s="193">
        <v>0</v>
      </c>
      <c r="BJ27" s="193">
        <v>0</v>
      </c>
      <c r="BK27" s="193">
        <v>0</v>
      </c>
      <c r="BL27" s="193">
        <v>0</v>
      </c>
      <c r="BM27" s="193">
        <v>0</v>
      </c>
      <c r="BN27" s="193">
        <v>0</v>
      </c>
      <c r="BO27" s="193">
        <v>0</v>
      </c>
      <c r="BP27" s="193">
        <v>0</v>
      </c>
      <c r="BQ27" s="193">
        <v>0</v>
      </c>
      <c r="BR27" s="193">
        <v>0</v>
      </c>
      <c r="BS27" s="193">
        <v>0</v>
      </c>
      <c r="BT27" s="193">
        <v>0</v>
      </c>
      <c r="BU27" s="193">
        <v>0</v>
      </c>
      <c r="BV27" s="193">
        <v>0</v>
      </c>
      <c r="BW27" s="193">
        <v>0</v>
      </c>
      <c r="BX27" s="193">
        <v>0</v>
      </c>
      <c r="BY27" s="193">
        <v>0</v>
      </c>
      <c r="BZ27" s="193">
        <v>0</v>
      </c>
      <c r="CA27" s="193">
        <v>0</v>
      </c>
      <c r="CB27" s="193">
        <v>0</v>
      </c>
      <c r="CC27" s="193">
        <v>0</v>
      </c>
      <c r="CD27" s="193">
        <v>0</v>
      </c>
      <c r="CE27" s="193">
        <v>3.8</v>
      </c>
      <c r="CF27" s="193">
        <v>3.51</v>
      </c>
      <c r="CG27" s="193">
        <v>0</v>
      </c>
      <c r="CH27" s="193">
        <v>0</v>
      </c>
      <c r="CI27" s="193">
        <v>0</v>
      </c>
      <c r="CJ27" s="193">
        <v>0</v>
      </c>
      <c r="CK27" s="193">
        <v>1.03</v>
      </c>
      <c r="CL27" s="193">
        <v>1.17</v>
      </c>
      <c r="CM27" s="193">
        <v>0</v>
      </c>
      <c r="CN27" s="193">
        <v>0</v>
      </c>
      <c r="CO27" s="193">
        <v>0</v>
      </c>
      <c r="CP27" s="193">
        <v>3.77</v>
      </c>
      <c r="CQ27" s="193">
        <v>7.07</v>
      </c>
      <c r="CR27" s="193">
        <v>5.94</v>
      </c>
      <c r="CS27" s="193">
        <v>3.99</v>
      </c>
      <c r="CT27" s="193">
        <v>0.8</v>
      </c>
      <c r="CU27" s="193">
        <v>1.2</v>
      </c>
      <c r="CV27" s="193">
        <v>3.2</v>
      </c>
      <c r="CW27" s="193">
        <v>4.6900000000000004</v>
      </c>
      <c r="CX27" s="193">
        <v>4.7300000000000004</v>
      </c>
      <c r="CY27" s="193">
        <v>3.92</v>
      </c>
      <c r="CZ27" s="193">
        <v>4.5</v>
      </c>
      <c r="DA27" s="193">
        <v>3.84</v>
      </c>
      <c r="DB27" s="193">
        <v>5.1100000000000003</v>
      </c>
      <c r="DC27" s="193">
        <v>5.4</v>
      </c>
      <c r="DD27" s="193">
        <v>5.01</v>
      </c>
      <c r="DE27" s="193">
        <v>4.42</v>
      </c>
      <c r="DF27" s="193">
        <v>2.48</v>
      </c>
      <c r="DG27" s="193">
        <v>1.29</v>
      </c>
      <c r="DH27" s="193">
        <v>2.65</v>
      </c>
      <c r="DI27" s="193">
        <v>4.3600000000000003</v>
      </c>
      <c r="DJ27" s="193">
        <v>4.05</v>
      </c>
      <c r="DK27" s="193">
        <v>3.15</v>
      </c>
      <c r="DL27" s="193">
        <v>2.84</v>
      </c>
      <c r="DM27" s="193">
        <v>3.73</v>
      </c>
      <c r="DN27" s="193">
        <v>5.2</v>
      </c>
      <c r="DO27" s="193">
        <v>5.1100000000000003</v>
      </c>
      <c r="DP27" s="193">
        <v>5.21</v>
      </c>
      <c r="DQ27" s="193">
        <v>3.91</v>
      </c>
      <c r="DR27" s="193">
        <v>2.37</v>
      </c>
      <c r="DS27" s="193">
        <v>1.42</v>
      </c>
      <c r="DT27" s="193">
        <v>2.38</v>
      </c>
      <c r="DU27" s="193">
        <v>4.05</v>
      </c>
      <c r="DV27" s="193">
        <v>3.53</v>
      </c>
      <c r="DW27" s="193">
        <v>3.46</v>
      </c>
      <c r="DX27" s="193">
        <v>2.48</v>
      </c>
      <c r="DY27" s="193">
        <v>3.48</v>
      </c>
      <c r="DZ27" s="193">
        <v>4.57</v>
      </c>
      <c r="EA27" s="193">
        <v>4.3600000000000003</v>
      </c>
      <c r="EB27" s="193">
        <v>5.2</v>
      </c>
      <c r="EC27" s="193">
        <v>3.63</v>
      </c>
      <c r="ED27" s="193">
        <v>1.85</v>
      </c>
      <c r="EE27" s="193">
        <v>1.35</v>
      </c>
      <c r="EF27" s="193">
        <v>1.44</v>
      </c>
      <c r="EG27" s="193">
        <v>3.65</v>
      </c>
      <c r="EH27" s="193">
        <v>3.74</v>
      </c>
      <c r="EI27" s="193">
        <v>2.9</v>
      </c>
      <c r="EJ27" s="193">
        <v>1.18</v>
      </c>
      <c r="EK27" s="193">
        <v>2.0499999999999998</v>
      </c>
      <c r="EL27" s="193">
        <v>3.86</v>
      </c>
      <c r="EM27" s="193">
        <v>5.15</v>
      </c>
      <c r="EN27" s="193">
        <v>5.09</v>
      </c>
      <c r="EO27" s="193">
        <v>3.73</v>
      </c>
      <c r="EP27" s="193">
        <v>0.74</v>
      </c>
      <c r="EQ27" s="193">
        <v>0.68</v>
      </c>
      <c r="ER27" s="193">
        <v>1.74</v>
      </c>
      <c r="ES27" s="193">
        <v>3.6</v>
      </c>
      <c r="ET27" s="193">
        <v>3.2</v>
      </c>
      <c r="EU27" s="193">
        <v>3.11</v>
      </c>
      <c r="EV27" s="193">
        <v>1.23</v>
      </c>
      <c r="EW27" s="193">
        <v>2.0699999999999998</v>
      </c>
      <c r="EX27" s="193">
        <v>3.94</v>
      </c>
      <c r="EY27" s="193">
        <v>4.97</v>
      </c>
      <c r="EZ27" s="193">
        <v>4.4800000000000004</v>
      </c>
      <c r="FA27" s="193">
        <v>3.27</v>
      </c>
      <c r="FB27" s="193">
        <v>0.66</v>
      </c>
      <c r="FC27" s="193">
        <v>0.68</v>
      </c>
      <c r="FD27" s="193">
        <v>1.76</v>
      </c>
      <c r="FE27" s="193">
        <v>3.48</v>
      </c>
      <c r="FF27" s="193">
        <v>3.32</v>
      </c>
      <c r="FG27" s="193">
        <v>2.94</v>
      </c>
      <c r="FH27" s="193">
        <v>0.98</v>
      </c>
      <c r="FI27" s="193">
        <v>1.84</v>
      </c>
      <c r="FJ27" s="193">
        <v>4.1399999999999997</v>
      </c>
      <c r="FK27" s="193">
        <v>5.01</v>
      </c>
      <c r="FL27" s="193">
        <v>4.38</v>
      </c>
      <c r="FM27" s="193">
        <v>3.37</v>
      </c>
      <c r="FN27" s="193">
        <v>0.57999999999999996</v>
      </c>
      <c r="FO27" s="193">
        <v>0.68</v>
      </c>
      <c r="FP27" s="193">
        <v>1.83</v>
      </c>
      <c r="FQ27" s="193">
        <v>3.55</v>
      </c>
      <c r="FR27" s="193">
        <v>3.29</v>
      </c>
      <c r="FS27" s="193">
        <v>3.34</v>
      </c>
      <c r="FT27" s="193">
        <v>1.24</v>
      </c>
      <c r="FU27" s="193">
        <v>1.94</v>
      </c>
      <c r="FV27" s="193">
        <v>4.0599999999999996</v>
      </c>
      <c r="FW27" s="193">
        <v>4.3899999999999997</v>
      </c>
      <c r="FX27" s="193">
        <v>4.78</v>
      </c>
      <c r="FY27" s="193">
        <v>3.2</v>
      </c>
      <c r="FZ27" s="193">
        <v>1.21</v>
      </c>
      <c r="GA27" s="193">
        <v>1.38</v>
      </c>
      <c r="GB27" s="193">
        <v>1.93</v>
      </c>
    </row>
    <row r="28" spans="1:184" s="29" customFormat="1">
      <c r="A28" s="41"/>
      <c r="B28" s="60">
        <f t="shared" si="1"/>
        <v>28</v>
      </c>
      <c r="C28" s="36" t="s">
        <v>10</v>
      </c>
      <c r="D28" s="29" t="s">
        <v>58</v>
      </c>
      <c r="E28" s="193">
        <v>0</v>
      </c>
      <c r="F28" s="193">
        <v>0</v>
      </c>
      <c r="G28" s="193">
        <v>0</v>
      </c>
      <c r="H28" s="193">
        <v>0</v>
      </c>
      <c r="I28" s="193">
        <v>0</v>
      </c>
      <c r="J28" s="193">
        <v>0</v>
      </c>
      <c r="K28" s="193">
        <v>0</v>
      </c>
      <c r="L28" s="193">
        <v>0</v>
      </c>
      <c r="M28" s="193">
        <v>0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0</v>
      </c>
      <c r="U28" s="193">
        <v>0</v>
      </c>
      <c r="V28" s="193">
        <v>0</v>
      </c>
      <c r="W28" s="193">
        <v>0</v>
      </c>
      <c r="X28" s="193">
        <v>0</v>
      </c>
      <c r="Y28" s="193">
        <v>0</v>
      </c>
      <c r="Z28" s="193">
        <v>0</v>
      </c>
      <c r="AA28" s="193">
        <v>0</v>
      </c>
      <c r="AB28" s="193">
        <v>0</v>
      </c>
      <c r="AC28" s="193">
        <v>0</v>
      </c>
      <c r="AD28" s="193">
        <v>0</v>
      </c>
      <c r="AE28" s="193">
        <v>0</v>
      </c>
      <c r="AF28" s="193">
        <v>0</v>
      </c>
      <c r="AG28" s="193">
        <v>0</v>
      </c>
      <c r="AH28" s="193">
        <v>0</v>
      </c>
      <c r="AI28" s="193">
        <v>0</v>
      </c>
      <c r="AJ28" s="193">
        <v>0</v>
      </c>
      <c r="AK28" s="193">
        <v>0</v>
      </c>
      <c r="AL28" s="193">
        <v>0</v>
      </c>
      <c r="AM28" s="193">
        <v>0</v>
      </c>
      <c r="AN28" s="193">
        <v>0</v>
      </c>
      <c r="AO28" s="193">
        <v>0</v>
      </c>
      <c r="AP28" s="193">
        <v>0</v>
      </c>
      <c r="AQ28" s="193">
        <v>0</v>
      </c>
      <c r="AR28" s="193">
        <v>0</v>
      </c>
      <c r="AS28" s="193">
        <v>0</v>
      </c>
      <c r="AT28" s="193">
        <v>0</v>
      </c>
      <c r="AU28" s="193">
        <v>0</v>
      </c>
      <c r="AV28" s="193">
        <v>0</v>
      </c>
      <c r="AW28" s="193">
        <v>0</v>
      </c>
      <c r="AX28" s="193">
        <v>0</v>
      </c>
      <c r="AY28" s="193">
        <v>0</v>
      </c>
      <c r="AZ28" s="193">
        <v>0</v>
      </c>
      <c r="BA28" s="193">
        <v>0</v>
      </c>
      <c r="BB28" s="193">
        <v>0</v>
      </c>
      <c r="BC28" s="193">
        <v>0</v>
      </c>
      <c r="BD28" s="193">
        <v>0</v>
      </c>
      <c r="BE28" s="193">
        <v>0</v>
      </c>
      <c r="BF28" s="193">
        <v>0</v>
      </c>
      <c r="BG28" s="193">
        <v>0</v>
      </c>
      <c r="BH28" s="193">
        <v>0</v>
      </c>
      <c r="BI28" s="193">
        <v>0</v>
      </c>
      <c r="BJ28" s="193">
        <v>0</v>
      </c>
      <c r="BK28" s="193">
        <v>0</v>
      </c>
      <c r="BL28" s="193">
        <v>0</v>
      </c>
      <c r="BM28" s="193">
        <v>0</v>
      </c>
      <c r="BN28" s="193">
        <v>0</v>
      </c>
      <c r="BO28" s="193">
        <v>0</v>
      </c>
      <c r="BP28" s="193">
        <v>0</v>
      </c>
      <c r="BQ28" s="193">
        <v>0</v>
      </c>
      <c r="BR28" s="193">
        <v>0</v>
      </c>
      <c r="BS28" s="193">
        <v>0</v>
      </c>
      <c r="BT28" s="193">
        <v>0</v>
      </c>
      <c r="BU28" s="193">
        <v>0</v>
      </c>
      <c r="BV28" s="193">
        <v>0</v>
      </c>
      <c r="BW28" s="193">
        <v>0</v>
      </c>
      <c r="BX28" s="193">
        <v>0</v>
      </c>
      <c r="BY28" s="193">
        <v>0</v>
      </c>
      <c r="BZ28" s="193">
        <v>0</v>
      </c>
      <c r="CA28" s="193">
        <v>0</v>
      </c>
      <c r="CB28" s="193">
        <v>0</v>
      </c>
      <c r="CC28" s="193">
        <v>0</v>
      </c>
      <c r="CD28" s="193">
        <v>0</v>
      </c>
      <c r="CE28" s="193">
        <v>0</v>
      </c>
      <c r="CF28" s="193">
        <v>0</v>
      </c>
      <c r="CG28" s="193">
        <v>0</v>
      </c>
      <c r="CH28" s="193">
        <v>0</v>
      </c>
      <c r="CI28" s="193">
        <v>0</v>
      </c>
      <c r="CJ28" s="193">
        <v>0</v>
      </c>
      <c r="CK28" s="193">
        <v>0</v>
      </c>
      <c r="CL28" s="193">
        <v>0</v>
      </c>
      <c r="CM28" s="193">
        <v>0</v>
      </c>
      <c r="CN28" s="193">
        <v>0</v>
      </c>
      <c r="CO28" s="193">
        <v>0</v>
      </c>
      <c r="CP28" s="193">
        <v>0</v>
      </c>
      <c r="CQ28" s="193">
        <v>0</v>
      </c>
      <c r="CR28" s="193">
        <v>0</v>
      </c>
      <c r="CS28" s="193">
        <v>0</v>
      </c>
      <c r="CT28" s="193">
        <v>0</v>
      </c>
      <c r="CU28" s="193">
        <v>0</v>
      </c>
      <c r="CV28" s="193">
        <v>0</v>
      </c>
      <c r="CW28" s="193">
        <v>0</v>
      </c>
      <c r="CX28" s="193">
        <v>0</v>
      </c>
      <c r="CY28" s="193">
        <v>0</v>
      </c>
      <c r="CZ28" s="193">
        <v>0</v>
      </c>
      <c r="DA28" s="193">
        <v>0</v>
      </c>
      <c r="DB28" s="193">
        <v>0</v>
      </c>
      <c r="DC28" s="193">
        <v>0</v>
      </c>
      <c r="DD28" s="193">
        <v>0</v>
      </c>
      <c r="DE28" s="193">
        <v>0</v>
      </c>
      <c r="DF28" s="193">
        <v>0</v>
      </c>
      <c r="DG28" s="193">
        <v>0</v>
      </c>
      <c r="DH28" s="193">
        <v>0</v>
      </c>
      <c r="DI28" s="193">
        <v>0</v>
      </c>
      <c r="DJ28" s="193">
        <v>0</v>
      </c>
      <c r="DK28" s="193">
        <v>0</v>
      </c>
      <c r="DL28" s="193">
        <v>0</v>
      </c>
      <c r="DM28" s="193">
        <v>0</v>
      </c>
      <c r="DN28" s="193">
        <v>0</v>
      </c>
      <c r="DO28" s="193">
        <v>0</v>
      </c>
      <c r="DP28" s="193">
        <v>0</v>
      </c>
      <c r="DQ28" s="193">
        <v>0</v>
      </c>
      <c r="DR28" s="193">
        <v>0</v>
      </c>
      <c r="DS28" s="193">
        <v>0</v>
      </c>
      <c r="DT28" s="193">
        <v>0</v>
      </c>
      <c r="DU28" s="193">
        <v>0</v>
      </c>
      <c r="DV28" s="193">
        <v>0</v>
      </c>
      <c r="DW28" s="193">
        <v>0</v>
      </c>
      <c r="DX28" s="193">
        <v>0</v>
      </c>
      <c r="DY28" s="193">
        <v>0</v>
      </c>
      <c r="DZ28" s="193">
        <v>0</v>
      </c>
      <c r="EA28" s="193">
        <v>0</v>
      </c>
      <c r="EB28" s="193">
        <v>0</v>
      </c>
      <c r="EC28" s="193">
        <v>0</v>
      </c>
      <c r="ED28" s="193">
        <v>0</v>
      </c>
      <c r="EE28" s="193">
        <v>0</v>
      </c>
      <c r="EF28" s="193">
        <v>0</v>
      </c>
      <c r="EG28" s="193">
        <v>0</v>
      </c>
      <c r="EH28" s="193">
        <v>0</v>
      </c>
      <c r="EI28" s="193">
        <v>0</v>
      </c>
      <c r="EJ28" s="193">
        <v>0</v>
      </c>
      <c r="EK28" s="193">
        <v>0</v>
      </c>
      <c r="EL28" s="193">
        <v>0</v>
      </c>
      <c r="EM28" s="193">
        <v>0</v>
      </c>
      <c r="EN28" s="193">
        <v>0</v>
      </c>
      <c r="EO28" s="193">
        <v>0</v>
      </c>
      <c r="EP28" s="193">
        <v>0</v>
      </c>
      <c r="EQ28" s="193">
        <v>0</v>
      </c>
      <c r="ER28" s="193">
        <v>0</v>
      </c>
      <c r="ES28" s="193">
        <v>0</v>
      </c>
      <c r="ET28" s="193">
        <v>0</v>
      </c>
      <c r="EU28" s="193">
        <v>0</v>
      </c>
      <c r="EV28" s="193">
        <v>0</v>
      </c>
      <c r="EW28" s="193">
        <v>0</v>
      </c>
      <c r="EX28" s="193">
        <v>0</v>
      </c>
      <c r="EY28" s="193">
        <v>0</v>
      </c>
      <c r="EZ28" s="193">
        <v>0</v>
      </c>
      <c r="FA28" s="193">
        <v>0</v>
      </c>
      <c r="FB28" s="193">
        <v>0</v>
      </c>
      <c r="FC28" s="193">
        <v>0</v>
      </c>
      <c r="FD28" s="193">
        <v>0</v>
      </c>
      <c r="FE28" s="193">
        <v>0</v>
      </c>
      <c r="FF28" s="193">
        <v>0</v>
      </c>
      <c r="FG28" s="193">
        <v>0</v>
      </c>
      <c r="FH28" s="193">
        <v>0</v>
      </c>
      <c r="FI28" s="193">
        <v>0</v>
      </c>
      <c r="FJ28" s="193">
        <v>0</v>
      </c>
      <c r="FK28" s="193">
        <v>0</v>
      </c>
      <c r="FL28" s="193">
        <v>0</v>
      </c>
      <c r="FM28" s="193">
        <v>0</v>
      </c>
      <c r="FN28" s="193">
        <v>0</v>
      </c>
      <c r="FO28" s="193">
        <v>0</v>
      </c>
      <c r="FP28" s="193">
        <v>0</v>
      </c>
      <c r="FQ28" s="193">
        <v>0</v>
      </c>
      <c r="FR28" s="193">
        <v>0</v>
      </c>
      <c r="FS28" s="193">
        <v>0</v>
      </c>
      <c r="FT28" s="193">
        <v>0</v>
      </c>
      <c r="FU28" s="193">
        <v>0</v>
      </c>
      <c r="FV28" s="193">
        <v>0</v>
      </c>
      <c r="FW28" s="193">
        <v>0</v>
      </c>
      <c r="FX28" s="193">
        <v>0</v>
      </c>
      <c r="FY28" s="193">
        <v>0</v>
      </c>
      <c r="FZ28" s="193">
        <v>0</v>
      </c>
      <c r="GA28" s="193">
        <v>0</v>
      </c>
      <c r="GB28" s="193">
        <v>0</v>
      </c>
    </row>
    <row r="29" spans="1:184">
      <c r="A29" s="460"/>
      <c r="B29" s="60">
        <f t="shared" si="1"/>
        <v>29</v>
      </c>
      <c r="C29" s="36" t="s">
        <v>12</v>
      </c>
      <c r="D29" s="29" t="s">
        <v>58</v>
      </c>
      <c r="E29" s="193">
        <v>0</v>
      </c>
      <c r="F29" s="193">
        <v>0</v>
      </c>
      <c r="G29" s="193">
        <v>0</v>
      </c>
      <c r="H29" s="193">
        <v>0</v>
      </c>
      <c r="I29" s="193">
        <v>0</v>
      </c>
      <c r="J29" s="193">
        <v>0</v>
      </c>
      <c r="K29" s="193">
        <v>0</v>
      </c>
      <c r="L29" s="193">
        <v>0</v>
      </c>
      <c r="M29" s="193">
        <v>0</v>
      </c>
      <c r="N29" s="193">
        <v>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3">
        <v>0</v>
      </c>
      <c r="Y29" s="193">
        <v>0</v>
      </c>
      <c r="Z29" s="193">
        <v>0</v>
      </c>
      <c r="AA29" s="193">
        <v>0</v>
      </c>
      <c r="AB29" s="193">
        <v>0</v>
      </c>
      <c r="AC29" s="193">
        <v>0</v>
      </c>
      <c r="AD29" s="193">
        <v>0</v>
      </c>
      <c r="AE29" s="193">
        <v>0</v>
      </c>
      <c r="AF29" s="193">
        <v>0</v>
      </c>
      <c r="AG29" s="193">
        <v>0</v>
      </c>
      <c r="AH29" s="193">
        <v>0</v>
      </c>
      <c r="AI29" s="193">
        <v>0</v>
      </c>
      <c r="AJ29" s="193">
        <v>0</v>
      </c>
      <c r="AK29" s="193">
        <v>0</v>
      </c>
      <c r="AL29" s="193">
        <v>0</v>
      </c>
      <c r="AM29" s="193">
        <v>0</v>
      </c>
      <c r="AN29" s="193">
        <v>0</v>
      </c>
      <c r="AO29" s="193">
        <v>0</v>
      </c>
      <c r="AP29" s="193">
        <v>0</v>
      </c>
      <c r="AQ29" s="193">
        <v>0</v>
      </c>
      <c r="AR29" s="193">
        <v>0</v>
      </c>
      <c r="AS29" s="193">
        <v>0</v>
      </c>
      <c r="AT29" s="193">
        <v>0</v>
      </c>
      <c r="AU29" s="193">
        <v>0</v>
      </c>
      <c r="AV29" s="193">
        <v>0</v>
      </c>
      <c r="AW29" s="193">
        <v>0</v>
      </c>
      <c r="AX29" s="193">
        <v>0</v>
      </c>
      <c r="AY29" s="193">
        <v>0</v>
      </c>
      <c r="AZ29" s="193">
        <v>0</v>
      </c>
      <c r="BA29" s="193">
        <v>0</v>
      </c>
      <c r="BB29" s="193">
        <v>0</v>
      </c>
      <c r="BC29" s="193">
        <v>0</v>
      </c>
      <c r="BD29" s="193">
        <v>0</v>
      </c>
      <c r="BE29" s="193">
        <v>0</v>
      </c>
      <c r="BF29" s="193">
        <v>0</v>
      </c>
      <c r="BG29" s="193">
        <v>0</v>
      </c>
      <c r="BH29" s="193">
        <v>0</v>
      </c>
      <c r="BI29" s="193">
        <v>0</v>
      </c>
      <c r="BJ29" s="193">
        <v>0</v>
      </c>
      <c r="BK29" s="193">
        <v>0</v>
      </c>
      <c r="BL29" s="193">
        <v>0</v>
      </c>
      <c r="BM29" s="193">
        <v>0</v>
      </c>
      <c r="BN29" s="193">
        <v>0</v>
      </c>
      <c r="BO29" s="193">
        <v>0</v>
      </c>
      <c r="BP29" s="193">
        <v>0</v>
      </c>
      <c r="BQ29" s="193">
        <v>0</v>
      </c>
      <c r="BR29" s="193">
        <v>0</v>
      </c>
      <c r="BS29" s="193">
        <v>0</v>
      </c>
      <c r="BT29" s="193">
        <v>0</v>
      </c>
      <c r="BU29" s="193">
        <v>0</v>
      </c>
      <c r="BV29" s="193">
        <v>0</v>
      </c>
      <c r="BW29" s="193">
        <v>0</v>
      </c>
      <c r="BX29" s="193">
        <v>0</v>
      </c>
      <c r="BY29" s="193">
        <v>0</v>
      </c>
      <c r="BZ29" s="193">
        <v>0</v>
      </c>
      <c r="CA29" s="193">
        <v>0</v>
      </c>
      <c r="CB29" s="193">
        <v>0</v>
      </c>
      <c r="CC29" s="193">
        <v>0</v>
      </c>
      <c r="CD29" s="193">
        <v>0</v>
      </c>
      <c r="CE29" s="193">
        <v>0</v>
      </c>
      <c r="CF29" s="193">
        <v>0</v>
      </c>
      <c r="CG29" s="193">
        <v>0</v>
      </c>
      <c r="CH29" s="193">
        <v>0</v>
      </c>
      <c r="CI29" s="193">
        <v>0</v>
      </c>
      <c r="CJ29" s="193">
        <v>0</v>
      </c>
      <c r="CK29" s="193">
        <v>0</v>
      </c>
      <c r="CL29" s="193">
        <v>0</v>
      </c>
      <c r="CM29" s="193">
        <v>0</v>
      </c>
      <c r="CN29" s="193">
        <v>0</v>
      </c>
      <c r="CO29" s="193">
        <v>0</v>
      </c>
      <c r="CP29" s="193">
        <v>0</v>
      </c>
      <c r="CQ29" s="193">
        <v>0</v>
      </c>
      <c r="CR29" s="193">
        <v>0</v>
      </c>
      <c r="CS29" s="193">
        <v>0</v>
      </c>
      <c r="CT29" s="193">
        <v>0</v>
      </c>
      <c r="CU29" s="193">
        <v>0</v>
      </c>
      <c r="CV29" s="193">
        <v>0</v>
      </c>
      <c r="CW29" s="193">
        <v>0</v>
      </c>
      <c r="CX29" s="193">
        <v>0</v>
      </c>
      <c r="CY29" s="193">
        <v>0</v>
      </c>
      <c r="CZ29" s="193">
        <v>0</v>
      </c>
      <c r="DA29" s="193">
        <v>0</v>
      </c>
      <c r="DB29" s="193">
        <v>0</v>
      </c>
      <c r="DC29" s="193">
        <v>0</v>
      </c>
      <c r="DD29" s="193">
        <v>0</v>
      </c>
      <c r="DE29" s="193">
        <v>0</v>
      </c>
      <c r="DF29" s="193">
        <v>0</v>
      </c>
      <c r="DG29" s="193">
        <v>0</v>
      </c>
      <c r="DH29" s="193">
        <v>0</v>
      </c>
      <c r="DI29" s="193">
        <v>0</v>
      </c>
      <c r="DJ29" s="193">
        <v>0</v>
      </c>
      <c r="DK29" s="193">
        <v>0</v>
      </c>
      <c r="DL29" s="193">
        <v>0</v>
      </c>
      <c r="DM29" s="193">
        <v>0</v>
      </c>
      <c r="DN29" s="193">
        <v>0</v>
      </c>
      <c r="DO29" s="193">
        <v>0</v>
      </c>
      <c r="DP29" s="193">
        <v>0</v>
      </c>
      <c r="DQ29" s="193">
        <v>0</v>
      </c>
      <c r="DR29" s="193">
        <v>0</v>
      </c>
      <c r="DS29" s="193">
        <v>0</v>
      </c>
      <c r="DT29" s="193">
        <v>0</v>
      </c>
      <c r="DU29" s="193">
        <v>0</v>
      </c>
      <c r="DV29" s="193">
        <v>0</v>
      </c>
      <c r="DW29" s="193">
        <v>0</v>
      </c>
      <c r="DX29" s="193">
        <v>0</v>
      </c>
      <c r="DY29" s="193">
        <v>0</v>
      </c>
      <c r="DZ29" s="193">
        <v>0</v>
      </c>
      <c r="EA29" s="193">
        <v>0</v>
      </c>
      <c r="EB29" s="193">
        <v>0</v>
      </c>
      <c r="EC29" s="193">
        <v>0</v>
      </c>
      <c r="ED29" s="193">
        <v>0</v>
      </c>
      <c r="EE29" s="193">
        <v>0</v>
      </c>
      <c r="EF29" s="193">
        <v>0</v>
      </c>
      <c r="EG29" s="193">
        <v>0</v>
      </c>
      <c r="EH29" s="193">
        <v>0</v>
      </c>
      <c r="EI29" s="193">
        <v>0</v>
      </c>
      <c r="EJ29" s="193">
        <v>0</v>
      </c>
      <c r="EK29" s="193">
        <v>0</v>
      </c>
      <c r="EL29" s="193">
        <v>0</v>
      </c>
      <c r="EM29" s="193">
        <v>0</v>
      </c>
      <c r="EN29" s="193">
        <v>0</v>
      </c>
      <c r="EO29" s="193">
        <v>0</v>
      </c>
      <c r="EP29" s="193">
        <v>0</v>
      </c>
      <c r="EQ29" s="193">
        <v>0</v>
      </c>
      <c r="ER29" s="193">
        <v>0</v>
      </c>
      <c r="ES29" s="193">
        <v>0</v>
      </c>
      <c r="ET29" s="193">
        <v>0</v>
      </c>
      <c r="EU29" s="193">
        <v>0</v>
      </c>
      <c r="EV29" s="193">
        <v>0</v>
      </c>
      <c r="EW29" s="193">
        <v>0</v>
      </c>
      <c r="EX29" s="193">
        <v>0</v>
      </c>
      <c r="EY29" s="193">
        <v>0</v>
      </c>
      <c r="EZ29" s="193">
        <v>0</v>
      </c>
      <c r="FA29" s="193">
        <v>0</v>
      </c>
      <c r="FB29" s="193">
        <v>0</v>
      </c>
      <c r="FC29" s="193">
        <v>0</v>
      </c>
      <c r="FD29" s="193">
        <v>0</v>
      </c>
      <c r="FE29" s="193">
        <v>0</v>
      </c>
      <c r="FF29" s="193">
        <v>0</v>
      </c>
      <c r="FG29" s="193">
        <v>0</v>
      </c>
      <c r="FH29" s="193">
        <v>0</v>
      </c>
      <c r="FI29" s="193">
        <v>0</v>
      </c>
      <c r="FJ29" s="193">
        <v>0</v>
      </c>
      <c r="FK29" s="193">
        <v>0</v>
      </c>
      <c r="FL29" s="193">
        <v>0</v>
      </c>
      <c r="FM29" s="193">
        <v>0</v>
      </c>
      <c r="FN29" s="193">
        <v>0</v>
      </c>
      <c r="FO29" s="193">
        <v>0</v>
      </c>
      <c r="FP29" s="193">
        <v>0</v>
      </c>
      <c r="FQ29" s="193">
        <v>0</v>
      </c>
      <c r="FR29" s="193">
        <v>0</v>
      </c>
      <c r="FS29" s="193">
        <v>0</v>
      </c>
      <c r="FT29" s="193">
        <v>0</v>
      </c>
      <c r="FU29" s="193">
        <v>0</v>
      </c>
      <c r="FV29" s="193">
        <v>0</v>
      </c>
      <c r="FW29" s="193">
        <v>0</v>
      </c>
      <c r="FX29" s="193">
        <v>0</v>
      </c>
      <c r="FY29" s="193">
        <v>0</v>
      </c>
      <c r="FZ29" s="193">
        <v>0</v>
      </c>
      <c r="GA29" s="193">
        <v>0</v>
      </c>
      <c r="GB29" s="193">
        <v>0</v>
      </c>
    </row>
    <row r="30" spans="1:184">
      <c r="B30" s="60">
        <f t="shared" si="1"/>
        <v>30</v>
      </c>
      <c r="C30" s="37" t="s">
        <v>290</v>
      </c>
      <c r="D30" s="31" t="s">
        <v>58</v>
      </c>
      <c r="E30" s="194">
        <v>0</v>
      </c>
      <c r="F30" s="194">
        <v>0</v>
      </c>
      <c r="G30" s="194">
        <v>0</v>
      </c>
      <c r="H30" s="194">
        <v>0</v>
      </c>
      <c r="I30" s="194">
        <v>0</v>
      </c>
      <c r="J30" s="194">
        <v>0</v>
      </c>
      <c r="K30" s="194">
        <v>0</v>
      </c>
      <c r="L30" s="194">
        <v>0</v>
      </c>
      <c r="M30" s="194">
        <v>0</v>
      </c>
      <c r="N30" s="194">
        <v>0</v>
      </c>
      <c r="O30" s="194">
        <v>0</v>
      </c>
      <c r="P30" s="194">
        <v>0</v>
      </c>
      <c r="Q30" s="194">
        <v>0</v>
      </c>
      <c r="R30" s="194">
        <v>0</v>
      </c>
      <c r="S30" s="194">
        <v>0</v>
      </c>
      <c r="T30" s="194">
        <v>0</v>
      </c>
      <c r="U30" s="194">
        <v>0</v>
      </c>
      <c r="V30" s="194">
        <v>0</v>
      </c>
      <c r="W30" s="194">
        <v>0</v>
      </c>
      <c r="X30" s="194">
        <v>0</v>
      </c>
      <c r="Y30" s="194">
        <v>0</v>
      </c>
      <c r="Z30" s="194">
        <v>0</v>
      </c>
      <c r="AA30" s="194">
        <v>0</v>
      </c>
      <c r="AB30" s="194">
        <v>0</v>
      </c>
      <c r="AC30" s="194">
        <v>0</v>
      </c>
      <c r="AD30" s="194">
        <v>0</v>
      </c>
      <c r="AE30" s="194">
        <v>0</v>
      </c>
      <c r="AF30" s="194">
        <v>0</v>
      </c>
      <c r="AG30" s="194">
        <v>0</v>
      </c>
      <c r="AH30" s="194">
        <v>0</v>
      </c>
      <c r="AI30" s="194">
        <v>0</v>
      </c>
      <c r="AJ30" s="194">
        <v>0</v>
      </c>
      <c r="AK30" s="194">
        <v>0</v>
      </c>
      <c r="AL30" s="194">
        <v>0</v>
      </c>
      <c r="AM30" s="194">
        <v>0</v>
      </c>
      <c r="AN30" s="194">
        <v>0</v>
      </c>
      <c r="AO30" s="194">
        <v>0</v>
      </c>
      <c r="AP30" s="194">
        <v>0</v>
      </c>
      <c r="AQ30" s="194">
        <v>0</v>
      </c>
      <c r="AR30" s="194">
        <v>0</v>
      </c>
      <c r="AS30" s="194">
        <v>0</v>
      </c>
      <c r="AT30" s="194">
        <v>0</v>
      </c>
      <c r="AU30" s="194">
        <v>0</v>
      </c>
      <c r="AV30" s="194">
        <v>0</v>
      </c>
      <c r="AW30" s="194">
        <v>0</v>
      </c>
      <c r="AX30" s="194">
        <v>0</v>
      </c>
      <c r="AY30" s="194">
        <v>0</v>
      </c>
      <c r="AZ30" s="194">
        <v>0</v>
      </c>
      <c r="BA30" s="194">
        <v>0</v>
      </c>
      <c r="BB30" s="194">
        <v>0</v>
      </c>
      <c r="BC30" s="194">
        <v>0</v>
      </c>
      <c r="BD30" s="194">
        <v>0</v>
      </c>
      <c r="BE30" s="194">
        <v>0</v>
      </c>
      <c r="BF30" s="194">
        <v>0</v>
      </c>
      <c r="BG30" s="194">
        <v>0</v>
      </c>
      <c r="BH30" s="194">
        <v>0</v>
      </c>
      <c r="BI30" s="194">
        <v>0</v>
      </c>
      <c r="BJ30" s="194">
        <v>0</v>
      </c>
      <c r="BK30" s="194">
        <v>0</v>
      </c>
      <c r="BL30" s="194">
        <v>0</v>
      </c>
      <c r="BM30" s="194">
        <v>0</v>
      </c>
      <c r="BN30" s="194">
        <v>0</v>
      </c>
      <c r="BO30" s="194">
        <v>0</v>
      </c>
      <c r="BP30" s="194">
        <v>0</v>
      </c>
      <c r="BQ30" s="194">
        <v>0</v>
      </c>
      <c r="BR30" s="194">
        <v>0</v>
      </c>
      <c r="BS30" s="194">
        <v>0</v>
      </c>
      <c r="BT30" s="194">
        <v>0</v>
      </c>
      <c r="BU30" s="194">
        <v>0</v>
      </c>
      <c r="BV30" s="194">
        <v>0</v>
      </c>
      <c r="BW30" s="194">
        <v>0</v>
      </c>
      <c r="BX30" s="194">
        <v>0</v>
      </c>
      <c r="BY30" s="194">
        <v>0</v>
      </c>
      <c r="BZ30" s="194">
        <v>0</v>
      </c>
      <c r="CA30" s="194">
        <v>0</v>
      </c>
      <c r="CB30" s="194">
        <v>0</v>
      </c>
      <c r="CC30" s="194">
        <v>0</v>
      </c>
      <c r="CD30" s="194">
        <v>0</v>
      </c>
      <c r="CE30" s="194">
        <v>0</v>
      </c>
      <c r="CF30" s="194">
        <v>0</v>
      </c>
      <c r="CG30" s="194">
        <v>0</v>
      </c>
      <c r="CH30" s="194">
        <v>0</v>
      </c>
      <c r="CI30" s="194">
        <v>0</v>
      </c>
      <c r="CJ30" s="194">
        <v>0</v>
      </c>
      <c r="CK30" s="194">
        <v>0</v>
      </c>
      <c r="CL30" s="194">
        <v>0</v>
      </c>
      <c r="CM30" s="194">
        <v>0</v>
      </c>
      <c r="CN30" s="194">
        <v>0</v>
      </c>
      <c r="CO30" s="194">
        <v>0</v>
      </c>
      <c r="CP30" s="194">
        <v>0</v>
      </c>
      <c r="CQ30" s="194">
        <v>0</v>
      </c>
      <c r="CR30" s="194">
        <v>0</v>
      </c>
      <c r="CS30" s="194">
        <v>0</v>
      </c>
      <c r="CT30" s="194">
        <v>0</v>
      </c>
      <c r="CU30" s="194">
        <v>0</v>
      </c>
      <c r="CV30" s="194">
        <v>0</v>
      </c>
      <c r="CW30" s="194">
        <v>0</v>
      </c>
      <c r="CX30" s="194">
        <v>0</v>
      </c>
      <c r="CY30" s="194">
        <v>0</v>
      </c>
      <c r="CZ30" s="194">
        <v>0</v>
      </c>
      <c r="DA30" s="194">
        <v>0</v>
      </c>
      <c r="DB30" s="194">
        <v>0</v>
      </c>
      <c r="DC30" s="194">
        <v>0</v>
      </c>
      <c r="DD30" s="194">
        <v>0</v>
      </c>
      <c r="DE30" s="194">
        <v>0</v>
      </c>
      <c r="DF30" s="194">
        <v>0</v>
      </c>
      <c r="DG30" s="194">
        <v>0</v>
      </c>
      <c r="DH30" s="194">
        <v>0</v>
      </c>
      <c r="DI30" s="194">
        <v>0</v>
      </c>
      <c r="DJ30" s="194">
        <v>0</v>
      </c>
      <c r="DK30" s="194">
        <v>0</v>
      </c>
      <c r="DL30" s="194">
        <v>0</v>
      </c>
      <c r="DM30" s="194">
        <v>0</v>
      </c>
      <c r="DN30" s="194">
        <v>0</v>
      </c>
      <c r="DO30" s="194">
        <v>0</v>
      </c>
      <c r="DP30" s="194">
        <v>0</v>
      </c>
      <c r="DQ30" s="194">
        <v>0</v>
      </c>
      <c r="DR30" s="194">
        <v>0</v>
      </c>
      <c r="DS30" s="194">
        <v>0</v>
      </c>
      <c r="DT30" s="194">
        <v>0</v>
      </c>
      <c r="DU30" s="194">
        <v>0</v>
      </c>
      <c r="DV30" s="194">
        <v>0</v>
      </c>
      <c r="DW30" s="194">
        <v>0</v>
      </c>
      <c r="DX30" s="194">
        <v>0</v>
      </c>
      <c r="DY30" s="194">
        <v>0</v>
      </c>
      <c r="DZ30" s="194">
        <v>0</v>
      </c>
      <c r="EA30" s="194">
        <v>0</v>
      </c>
      <c r="EB30" s="194">
        <v>0</v>
      </c>
      <c r="EC30" s="194">
        <v>0</v>
      </c>
      <c r="ED30" s="194">
        <v>0</v>
      </c>
      <c r="EE30" s="194">
        <v>0</v>
      </c>
      <c r="EF30" s="194">
        <v>0</v>
      </c>
      <c r="EG30" s="194">
        <v>0</v>
      </c>
      <c r="EH30" s="194">
        <v>0</v>
      </c>
      <c r="EI30" s="194">
        <v>0</v>
      </c>
      <c r="EJ30" s="194">
        <v>0</v>
      </c>
      <c r="EK30" s="194">
        <v>0</v>
      </c>
      <c r="EL30" s="194">
        <v>0</v>
      </c>
      <c r="EM30" s="194">
        <v>0</v>
      </c>
      <c r="EN30" s="194">
        <v>0</v>
      </c>
      <c r="EO30" s="194">
        <v>0</v>
      </c>
      <c r="EP30" s="194">
        <v>0</v>
      </c>
      <c r="EQ30" s="194">
        <v>0</v>
      </c>
      <c r="ER30" s="194">
        <v>0</v>
      </c>
      <c r="ES30" s="194">
        <v>0</v>
      </c>
      <c r="ET30" s="194">
        <v>0</v>
      </c>
      <c r="EU30" s="194">
        <v>0</v>
      </c>
      <c r="EV30" s="194">
        <v>0</v>
      </c>
      <c r="EW30" s="194">
        <v>0</v>
      </c>
      <c r="EX30" s="194">
        <v>0</v>
      </c>
      <c r="EY30" s="194">
        <v>0</v>
      </c>
      <c r="EZ30" s="194">
        <v>0</v>
      </c>
      <c r="FA30" s="194">
        <v>0</v>
      </c>
      <c r="FB30" s="194">
        <v>0</v>
      </c>
      <c r="FC30" s="194">
        <v>0</v>
      </c>
      <c r="FD30" s="194">
        <v>0</v>
      </c>
      <c r="FE30" s="194">
        <v>0</v>
      </c>
      <c r="FF30" s="194">
        <v>0</v>
      </c>
      <c r="FG30" s="194">
        <v>0</v>
      </c>
      <c r="FH30" s="194">
        <v>0</v>
      </c>
      <c r="FI30" s="194">
        <v>0</v>
      </c>
      <c r="FJ30" s="194">
        <v>0</v>
      </c>
      <c r="FK30" s="194">
        <v>0</v>
      </c>
      <c r="FL30" s="194">
        <v>0</v>
      </c>
      <c r="FM30" s="194">
        <v>0</v>
      </c>
      <c r="FN30" s="194">
        <v>0</v>
      </c>
      <c r="FO30" s="194">
        <v>0</v>
      </c>
      <c r="FP30" s="194">
        <v>0</v>
      </c>
      <c r="FQ30" s="194">
        <v>0</v>
      </c>
      <c r="FR30" s="194">
        <v>0</v>
      </c>
      <c r="FS30" s="194">
        <v>0</v>
      </c>
      <c r="FT30" s="194">
        <v>0</v>
      </c>
      <c r="FU30" s="194">
        <v>0</v>
      </c>
      <c r="FV30" s="194">
        <v>0</v>
      </c>
      <c r="FW30" s="194">
        <v>0</v>
      </c>
      <c r="FX30" s="194">
        <v>0</v>
      </c>
      <c r="FY30" s="194">
        <v>0</v>
      </c>
      <c r="FZ30" s="194">
        <v>0</v>
      </c>
      <c r="GA30" s="194">
        <v>0</v>
      </c>
      <c r="GB30" s="194">
        <v>0</v>
      </c>
    </row>
    <row r="31" spans="1:184">
      <c r="A31" s="460"/>
      <c r="C31" s="460"/>
      <c r="D31" s="32" t="s">
        <v>59</v>
      </c>
      <c r="E31" s="195">
        <v>1896.9600000000003</v>
      </c>
      <c r="F31" s="195">
        <v>1701.47</v>
      </c>
      <c r="G31" s="195">
        <v>1829.6499999999996</v>
      </c>
      <c r="H31" s="195">
        <v>1529.97</v>
      </c>
      <c r="I31" s="195">
        <v>3707.8500000000004</v>
      </c>
      <c r="J31" s="195">
        <v>1825.42</v>
      </c>
      <c r="K31" s="195">
        <v>1837.1100000000001</v>
      </c>
      <c r="L31" s="195">
        <v>1831.06</v>
      </c>
      <c r="M31" s="195">
        <v>1024.3399999999999</v>
      </c>
      <c r="N31" s="195">
        <v>1067.99</v>
      </c>
      <c r="O31" s="195">
        <v>1032.3700000000001</v>
      </c>
      <c r="P31" s="195">
        <v>1066.7599999999998</v>
      </c>
      <c r="Q31" s="195">
        <v>1141.47</v>
      </c>
      <c r="R31" s="195">
        <v>1026.75</v>
      </c>
      <c r="S31" s="195">
        <v>1022.0899999999999</v>
      </c>
      <c r="T31" s="195">
        <v>913.91</v>
      </c>
      <c r="U31" s="195">
        <v>895.44</v>
      </c>
      <c r="V31" s="195">
        <v>1075.99</v>
      </c>
      <c r="W31" s="195">
        <v>1119.8400000000001</v>
      </c>
      <c r="X31" s="195">
        <v>1119.7499999999998</v>
      </c>
      <c r="Y31" s="195">
        <v>1066.9000000000001</v>
      </c>
      <c r="Z31" s="195">
        <v>1114.04</v>
      </c>
      <c r="AA31" s="195">
        <v>1070.4000000000001</v>
      </c>
      <c r="AB31" s="195">
        <v>1103.73</v>
      </c>
      <c r="AC31" s="195">
        <v>1135.46</v>
      </c>
      <c r="AD31" s="195">
        <v>1030.4000000000001</v>
      </c>
      <c r="AE31" s="195">
        <v>1112.25</v>
      </c>
      <c r="AF31" s="195">
        <v>982.90000000000009</v>
      </c>
      <c r="AG31" s="195">
        <v>3052.67</v>
      </c>
      <c r="AH31" s="195">
        <v>1085.94</v>
      </c>
      <c r="AI31" s="195">
        <v>1134.06</v>
      </c>
      <c r="AJ31" s="195">
        <v>1130.73</v>
      </c>
      <c r="AK31" s="195">
        <v>1073.3500000000001</v>
      </c>
      <c r="AL31" s="195">
        <v>1121.52</v>
      </c>
      <c r="AM31" s="195">
        <v>1079.79</v>
      </c>
      <c r="AN31" s="193">
        <v>1103.19</v>
      </c>
      <c r="AO31" s="193">
        <v>1146.55</v>
      </c>
      <c r="AP31" s="193">
        <v>1078.81</v>
      </c>
      <c r="AQ31" s="193">
        <v>994.82999999999993</v>
      </c>
      <c r="AR31" s="193">
        <v>827.47</v>
      </c>
      <c r="AS31" s="193">
        <v>969.41</v>
      </c>
      <c r="AT31" s="193">
        <v>1097.77</v>
      </c>
      <c r="AU31" s="193">
        <v>1138.56</v>
      </c>
      <c r="AV31" s="193">
        <v>1144.4000000000001</v>
      </c>
      <c r="AW31" s="193">
        <v>1086.2800000000002</v>
      </c>
      <c r="AX31" s="193">
        <v>1125.32</v>
      </c>
      <c r="AY31" s="193">
        <v>1093.42</v>
      </c>
      <c r="AZ31" s="193">
        <v>1112.1499999999999</v>
      </c>
      <c r="BA31" s="193">
        <v>1146.4100000000001</v>
      </c>
      <c r="BB31" s="193">
        <v>1041.2899999999997</v>
      </c>
      <c r="BC31" s="193">
        <v>1044.56</v>
      </c>
      <c r="BD31" s="193">
        <v>845.92</v>
      </c>
      <c r="BE31" s="193">
        <v>3257.47</v>
      </c>
      <c r="BF31" s="193">
        <v>1351.2000000000003</v>
      </c>
      <c r="BG31" s="193">
        <v>1117.26</v>
      </c>
      <c r="BH31" s="193">
        <v>1125.5999999999999</v>
      </c>
      <c r="BI31" s="193">
        <v>1057.6300000000001</v>
      </c>
      <c r="BJ31" s="193">
        <v>1101.5999999999999</v>
      </c>
      <c r="BK31" s="193">
        <v>1073.5900000000001</v>
      </c>
      <c r="BL31" s="193">
        <v>1095.1100000000001</v>
      </c>
      <c r="BM31" s="193">
        <v>1152.8200000000002</v>
      </c>
      <c r="BN31" s="193">
        <v>1048.95</v>
      </c>
      <c r="BO31" s="193">
        <v>1045.3</v>
      </c>
      <c r="BP31" s="193">
        <v>844.9</v>
      </c>
      <c r="BQ31" s="193">
        <v>912.35</v>
      </c>
      <c r="BR31" s="193">
        <v>1090.8900000000001</v>
      </c>
      <c r="BS31" s="193">
        <v>1142.95</v>
      </c>
      <c r="BT31" s="193">
        <v>1150.79</v>
      </c>
      <c r="BU31" s="193">
        <v>1037.26</v>
      </c>
      <c r="BV31" s="193">
        <v>1041.8800000000001</v>
      </c>
      <c r="BW31" s="193">
        <v>1111.8400000000001</v>
      </c>
      <c r="BX31" s="193">
        <v>1154.25</v>
      </c>
      <c r="BY31" s="193">
        <v>1185.3700000000001</v>
      </c>
      <c r="BZ31" s="193">
        <v>1051.92</v>
      </c>
      <c r="CA31" s="193">
        <v>1019.8199999999999</v>
      </c>
      <c r="CB31" s="193">
        <v>3313.47</v>
      </c>
      <c r="CC31" s="193">
        <v>1329.82</v>
      </c>
      <c r="CD31" s="193">
        <v>1119.02</v>
      </c>
      <c r="CE31" s="193">
        <v>1187.8800000000001</v>
      </c>
      <c r="CF31" s="193">
        <v>1189.29</v>
      </c>
      <c r="CG31" s="193">
        <v>1135.53</v>
      </c>
      <c r="CH31" s="193">
        <v>1182.6099999999999</v>
      </c>
      <c r="CI31" s="193">
        <v>1174.1400000000001</v>
      </c>
      <c r="CJ31" s="193">
        <v>1211.0100000000002</v>
      </c>
      <c r="CK31" s="193">
        <v>1222.83</v>
      </c>
      <c r="CL31" s="193">
        <v>1142.3000000000002</v>
      </c>
      <c r="CM31" s="193">
        <v>1192.82</v>
      </c>
      <c r="CN31" s="193">
        <v>920.83</v>
      </c>
      <c r="CO31" s="193">
        <v>1048.4100000000001</v>
      </c>
      <c r="CP31" s="193">
        <v>1147.94</v>
      </c>
      <c r="CQ31" s="193">
        <v>1200.8299999999997</v>
      </c>
      <c r="CR31" s="193">
        <v>1201.6200000000001</v>
      </c>
      <c r="CS31" s="193">
        <v>1149.01</v>
      </c>
      <c r="CT31" s="193">
        <v>1190.5700000000002</v>
      </c>
      <c r="CU31" s="193">
        <v>1174.69</v>
      </c>
      <c r="CV31" s="193">
        <v>1214.81</v>
      </c>
      <c r="CW31" s="193">
        <v>1225.0999999999999</v>
      </c>
      <c r="CX31" s="193">
        <v>1061.5900000000001</v>
      </c>
      <c r="CY31" s="193">
        <v>881.99</v>
      </c>
      <c r="CZ31" s="193">
        <v>757.04</v>
      </c>
      <c r="DA31" s="193">
        <v>3469.05</v>
      </c>
      <c r="DB31" s="193">
        <v>1642.6699999999998</v>
      </c>
      <c r="DC31" s="193">
        <v>1198.96</v>
      </c>
      <c r="DD31" s="193">
        <v>1207.56</v>
      </c>
      <c r="DE31" s="193">
        <v>1145.4100000000003</v>
      </c>
      <c r="DF31" s="193">
        <v>1195.0500000000002</v>
      </c>
      <c r="DG31" s="193">
        <v>1179.4899999999998</v>
      </c>
      <c r="DH31" s="193">
        <v>1209.21</v>
      </c>
      <c r="DI31" s="193">
        <v>1221.2099999999998</v>
      </c>
      <c r="DJ31" s="193">
        <v>1104.7699999999998</v>
      </c>
      <c r="DK31" s="193">
        <v>1214.99</v>
      </c>
      <c r="DL31" s="193">
        <v>1029.68</v>
      </c>
      <c r="DM31" s="193">
        <v>914.21</v>
      </c>
      <c r="DN31" s="193">
        <v>1148.04</v>
      </c>
      <c r="DO31" s="193">
        <v>1199.08</v>
      </c>
      <c r="DP31" s="193">
        <v>1203.71</v>
      </c>
      <c r="DQ31" s="193">
        <v>1138.0500000000002</v>
      </c>
      <c r="DR31" s="193">
        <v>1194.76</v>
      </c>
      <c r="DS31" s="193">
        <v>1176.6200000000001</v>
      </c>
      <c r="DT31" s="193">
        <v>1205.0400000000002</v>
      </c>
      <c r="DU31" s="193">
        <v>1221.23</v>
      </c>
      <c r="DV31" s="193">
        <v>1103.1199999999999</v>
      </c>
      <c r="DW31" s="193">
        <v>1173.57</v>
      </c>
      <c r="DX31" s="193">
        <v>884.86000000000013</v>
      </c>
      <c r="DY31" s="193">
        <v>3543.51</v>
      </c>
      <c r="DZ31" s="193">
        <v>1454.6000000000001</v>
      </c>
      <c r="EA31" s="193">
        <v>1198.8399999999999</v>
      </c>
      <c r="EB31" s="193">
        <v>1196.6600000000001</v>
      </c>
      <c r="EC31" s="193">
        <v>1138.5700000000002</v>
      </c>
      <c r="ED31" s="193">
        <v>1182.8799999999999</v>
      </c>
      <c r="EE31" s="193">
        <v>1167.7499999999998</v>
      </c>
      <c r="EF31" s="193">
        <v>1201.6600000000001</v>
      </c>
      <c r="EG31" s="193">
        <v>1219.6700000000003</v>
      </c>
      <c r="EH31" s="193">
        <v>1141.1400000000001</v>
      </c>
      <c r="EI31" s="193">
        <v>1047.58</v>
      </c>
      <c r="EJ31" s="193">
        <v>855.06</v>
      </c>
      <c r="EK31" s="193">
        <v>1068.71</v>
      </c>
      <c r="EL31" s="193">
        <v>1141.6299999999999</v>
      </c>
      <c r="EM31" s="193">
        <v>1201.9100000000001</v>
      </c>
      <c r="EN31" s="193">
        <v>1199.3399999999999</v>
      </c>
      <c r="EO31" s="193">
        <v>1145.57</v>
      </c>
      <c r="EP31" s="193">
        <v>1184.97</v>
      </c>
      <c r="EQ31" s="193">
        <v>1166.99</v>
      </c>
      <c r="ER31" s="193">
        <v>1207.6599999999999</v>
      </c>
      <c r="ES31" s="193">
        <v>1211.57</v>
      </c>
      <c r="ET31" s="193">
        <v>1094.83</v>
      </c>
      <c r="EU31" s="193">
        <v>1148.5</v>
      </c>
      <c r="EV31" s="193">
        <v>899.12000000000012</v>
      </c>
      <c r="EW31" s="193">
        <v>3300.35</v>
      </c>
      <c r="EX31" s="193">
        <v>1202.5700000000002</v>
      </c>
      <c r="EY31" s="193">
        <v>1189.99</v>
      </c>
      <c r="EZ31" s="193">
        <v>1194.0500000000002</v>
      </c>
      <c r="FA31" s="193">
        <v>1132.45</v>
      </c>
      <c r="FB31" s="193">
        <v>1176.49</v>
      </c>
      <c r="FC31" s="193">
        <v>1157.6200000000001</v>
      </c>
      <c r="FD31" s="193">
        <v>1193.51</v>
      </c>
      <c r="FE31" s="193">
        <v>1190.06</v>
      </c>
      <c r="FF31" s="193">
        <v>1079.3</v>
      </c>
      <c r="FG31" s="193">
        <v>1090.54</v>
      </c>
      <c r="FH31" s="193">
        <v>785.07</v>
      </c>
      <c r="FI31" s="193">
        <v>963.55000000000007</v>
      </c>
      <c r="FJ31" s="193">
        <v>1119.0700000000002</v>
      </c>
      <c r="FK31" s="193">
        <v>1184.7300000000002</v>
      </c>
      <c r="FL31" s="193">
        <v>1186.27</v>
      </c>
      <c r="FM31" s="193">
        <v>1123.1599999999999</v>
      </c>
      <c r="FN31" s="193">
        <v>1171.1099999999999</v>
      </c>
      <c r="FO31" s="193">
        <v>1143.8200000000002</v>
      </c>
      <c r="FP31" s="193">
        <v>1182.1399999999999</v>
      </c>
      <c r="FQ31" s="193">
        <v>1183.6499999999999</v>
      </c>
      <c r="FR31" s="193">
        <v>1074.3</v>
      </c>
      <c r="FS31" s="193">
        <v>1177.74</v>
      </c>
      <c r="FT31" s="193">
        <v>3173.24</v>
      </c>
      <c r="FU31" s="193">
        <v>1030.3500000000001</v>
      </c>
      <c r="FV31" s="193">
        <v>1110.0000000000002</v>
      </c>
      <c r="FW31" s="193">
        <v>1179.1000000000001</v>
      </c>
      <c r="FX31" s="193">
        <v>1173.0899999999999</v>
      </c>
      <c r="FY31" s="193">
        <v>1084.42</v>
      </c>
      <c r="FZ31" s="193">
        <v>1005.4699999999999</v>
      </c>
      <c r="GA31" s="193">
        <v>1049.21</v>
      </c>
      <c r="GB31" s="193">
        <v>1182.1500000000003</v>
      </c>
    </row>
    <row r="32" spans="1:184" ht="15.75" thickBot="1">
      <c r="C32" s="41"/>
      <c r="D32" s="41"/>
      <c r="E32" s="234">
        <v>41153</v>
      </c>
      <c r="F32" s="234">
        <v>41183</v>
      </c>
      <c r="G32" s="234">
        <v>41214</v>
      </c>
      <c r="H32" s="234">
        <v>41244</v>
      </c>
      <c r="I32" s="234">
        <v>41275</v>
      </c>
      <c r="J32" s="234">
        <v>41306</v>
      </c>
      <c r="K32" s="234">
        <v>41334</v>
      </c>
      <c r="L32" s="234">
        <v>41365</v>
      </c>
      <c r="M32" s="234">
        <v>41395</v>
      </c>
      <c r="N32" s="234">
        <v>41426</v>
      </c>
      <c r="O32" s="234">
        <v>41456</v>
      </c>
      <c r="P32" s="234">
        <v>41487</v>
      </c>
      <c r="Q32" s="234">
        <v>41518</v>
      </c>
      <c r="R32" s="234">
        <v>41548</v>
      </c>
      <c r="S32" s="234">
        <v>41579</v>
      </c>
      <c r="T32" s="234">
        <v>41609</v>
      </c>
      <c r="U32" s="234">
        <v>41640</v>
      </c>
      <c r="V32" s="234">
        <v>41671</v>
      </c>
      <c r="W32" s="234">
        <v>41699</v>
      </c>
      <c r="X32" s="234">
        <v>41730</v>
      </c>
      <c r="Y32" s="234">
        <v>41760</v>
      </c>
      <c r="Z32" s="234">
        <v>41791</v>
      </c>
      <c r="AA32" s="234">
        <v>41821</v>
      </c>
      <c r="AB32" s="234">
        <v>41852</v>
      </c>
      <c r="AC32" s="234">
        <v>41883</v>
      </c>
      <c r="AD32" s="234">
        <v>41913</v>
      </c>
      <c r="AE32" s="234">
        <v>41944</v>
      </c>
      <c r="AF32" s="234">
        <v>41974</v>
      </c>
      <c r="AG32" s="234">
        <v>42005</v>
      </c>
      <c r="AH32" s="234">
        <v>42036</v>
      </c>
      <c r="AI32" s="234">
        <v>42064</v>
      </c>
      <c r="AJ32" s="234">
        <v>42095</v>
      </c>
      <c r="AK32" s="234">
        <v>42125</v>
      </c>
      <c r="AL32" s="234">
        <v>42156</v>
      </c>
      <c r="AM32" s="234">
        <v>42186</v>
      </c>
      <c r="AN32" s="234">
        <v>42217</v>
      </c>
      <c r="AO32" s="234">
        <v>42248</v>
      </c>
      <c r="AP32" s="234">
        <v>42278</v>
      </c>
      <c r="AQ32" s="234">
        <v>42309</v>
      </c>
      <c r="AR32" s="234">
        <v>42339</v>
      </c>
      <c r="AS32" s="234">
        <v>42370</v>
      </c>
      <c r="AT32" s="234">
        <v>42401</v>
      </c>
      <c r="AU32" s="234">
        <v>42430</v>
      </c>
      <c r="AV32" s="234">
        <v>42461</v>
      </c>
      <c r="AW32" s="234">
        <v>42491</v>
      </c>
      <c r="AX32" s="234">
        <v>42522</v>
      </c>
      <c r="AY32" s="234">
        <v>42552</v>
      </c>
      <c r="AZ32" s="234">
        <v>42583</v>
      </c>
      <c r="BA32" s="234">
        <v>42614</v>
      </c>
      <c r="BB32" s="234">
        <v>42644</v>
      </c>
      <c r="BC32" s="234">
        <v>42675</v>
      </c>
      <c r="BD32" s="234">
        <v>42705</v>
      </c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41"/>
      <c r="FF32" s="41"/>
      <c r="FG32" s="41"/>
      <c r="FH32" s="41"/>
      <c r="FI32" s="41"/>
      <c r="FJ32" s="41"/>
      <c r="FK32" s="41"/>
      <c r="FL32" s="41"/>
      <c r="FM32" s="41"/>
      <c r="FN32" s="41"/>
      <c r="FO32" s="41"/>
      <c r="FP32" s="41"/>
      <c r="FQ32" s="41"/>
      <c r="FR32" s="41"/>
    </row>
    <row r="33" spans="1:184" s="460" customFormat="1">
      <c r="A33" s="41"/>
      <c r="B33" s="60"/>
      <c r="C33" s="41"/>
      <c r="D33" s="525" t="s">
        <v>281</v>
      </c>
      <c r="E33" s="524">
        <f>+E$2</f>
        <v>41275</v>
      </c>
      <c r="F33" s="524">
        <f t="shared" ref="F33:BQ33" si="2">+F$2</f>
        <v>41306</v>
      </c>
      <c r="G33" s="524">
        <f t="shared" si="2"/>
        <v>41334</v>
      </c>
      <c r="H33" s="524">
        <f t="shared" si="2"/>
        <v>41365</v>
      </c>
      <c r="I33" s="524">
        <f t="shared" si="2"/>
        <v>41395</v>
      </c>
      <c r="J33" s="524">
        <f t="shared" si="2"/>
        <v>41426</v>
      </c>
      <c r="K33" s="524">
        <f t="shared" si="2"/>
        <v>41456</v>
      </c>
      <c r="L33" s="524">
        <f t="shared" si="2"/>
        <v>41487</v>
      </c>
      <c r="M33" s="524">
        <f t="shared" si="2"/>
        <v>41518</v>
      </c>
      <c r="N33" s="524">
        <f t="shared" si="2"/>
        <v>41548</v>
      </c>
      <c r="O33" s="524">
        <f t="shared" si="2"/>
        <v>41579</v>
      </c>
      <c r="P33" s="524">
        <f t="shared" si="2"/>
        <v>41609</v>
      </c>
      <c r="Q33" s="524">
        <f t="shared" si="2"/>
        <v>41640</v>
      </c>
      <c r="R33" s="524">
        <f t="shared" si="2"/>
        <v>41671</v>
      </c>
      <c r="S33" s="524">
        <f t="shared" si="2"/>
        <v>41699</v>
      </c>
      <c r="T33" s="524">
        <f t="shared" si="2"/>
        <v>41730</v>
      </c>
      <c r="U33" s="524">
        <f t="shared" si="2"/>
        <v>41760</v>
      </c>
      <c r="V33" s="524">
        <f t="shared" si="2"/>
        <v>41791</v>
      </c>
      <c r="W33" s="524">
        <f t="shared" si="2"/>
        <v>41821</v>
      </c>
      <c r="X33" s="524">
        <f t="shared" si="2"/>
        <v>41852</v>
      </c>
      <c r="Y33" s="524">
        <f t="shared" si="2"/>
        <v>41883</v>
      </c>
      <c r="Z33" s="524">
        <f t="shared" si="2"/>
        <v>41913</v>
      </c>
      <c r="AA33" s="524">
        <f t="shared" si="2"/>
        <v>41944</v>
      </c>
      <c r="AB33" s="524">
        <f t="shared" si="2"/>
        <v>41974</v>
      </c>
      <c r="AC33" s="524">
        <f t="shared" si="2"/>
        <v>42005</v>
      </c>
      <c r="AD33" s="524">
        <f t="shared" si="2"/>
        <v>42036</v>
      </c>
      <c r="AE33" s="524">
        <f t="shared" si="2"/>
        <v>42064</v>
      </c>
      <c r="AF33" s="524">
        <f t="shared" si="2"/>
        <v>42095</v>
      </c>
      <c r="AG33" s="524">
        <f t="shared" si="2"/>
        <v>42125</v>
      </c>
      <c r="AH33" s="524">
        <f t="shared" si="2"/>
        <v>42156</v>
      </c>
      <c r="AI33" s="524">
        <f t="shared" si="2"/>
        <v>42186</v>
      </c>
      <c r="AJ33" s="524">
        <f t="shared" si="2"/>
        <v>42217</v>
      </c>
      <c r="AK33" s="524">
        <f t="shared" si="2"/>
        <v>42248</v>
      </c>
      <c r="AL33" s="524">
        <f t="shared" si="2"/>
        <v>42278</v>
      </c>
      <c r="AM33" s="524">
        <f t="shared" si="2"/>
        <v>42309</v>
      </c>
      <c r="AN33" s="524">
        <f t="shared" si="2"/>
        <v>42339</v>
      </c>
      <c r="AO33" s="524">
        <f t="shared" si="2"/>
        <v>42370</v>
      </c>
      <c r="AP33" s="524">
        <f t="shared" si="2"/>
        <v>42401</v>
      </c>
      <c r="AQ33" s="524">
        <f t="shared" si="2"/>
        <v>42430</v>
      </c>
      <c r="AR33" s="524">
        <f t="shared" si="2"/>
        <v>42461</v>
      </c>
      <c r="AS33" s="524">
        <f t="shared" si="2"/>
        <v>42491</v>
      </c>
      <c r="AT33" s="524">
        <f t="shared" si="2"/>
        <v>42522</v>
      </c>
      <c r="AU33" s="524">
        <f t="shared" si="2"/>
        <v>42552</v>
      </c>
      <c r="AV33" s="524">
        <f t="shared" si="2"/>
        <v>42583</v>
      </c>
      <c r="AW33" s="524">
        <f t="shared" si="2"/>
        <v>42614</v>
      </c>
      <c r="AX33" s="524">
        <f t="shared" si="2"/>
        <v>42644</v>
      </c>
      <c r="AY33" s="524">
        <f t="shared" si="2"/>
        <v>42675</v>
      </c>
      <c r="AZ33" s="524">
        <f t="shared" si="2"/>
        <v>42705</v>
      </c>
      <c r="BA33" s="524">
        <f t="shared" si="2"/>
        <v>42736</v>
      </c>
      <c r="BB33" s="524">
        <f t="shared" si="2"/>
        <v>42767</v>
      </c>
      <c r="BC33" s="524">
        <f t="shared" si="2"/>
        <v>42795</v>
      </c>
      <c r="BD33" s="524">
        <f t="shared" si="2"/>
        <v>42826</v>
      </c>
      <c r="BE33" s="524">
        <f t="shared" si="2"/>
        <v>42856</v>
      </c>
      <c r="BF33" s="524">
        <f t="shared" si="2"/>
        <v>42887</v>
      </c>
      <c r="BG33" s="524">
        <f t="shared" si="2"/>
        <v>42917</v>
      </c>
      <c r="BH33" s="524">
        <f t="shared" si="2"/>
        <v>42948</v>
      </c>
      <c r="BI33" s="524">
        <f t="shared" si="2"/>
        <v>42979</v>
      </c>
      <c r="BJ33" s="524">
        <f t="shared" si="2"/>
        <v>43009</v>
      </c>
      <c r="BK33" s="524">
        <f t="shared" si="2"/>
        <v>43040</v>
      </c>
      <c r="BL33" s="524">
        <f t="shared" si="2"/>
        <v>43070</v>
      </c>
      <c r="BM33" s="524">
        <f t="shared" si="2"/>
        <v>43101</v>
      </c>
      <c r="BN33" s="524">
        <f t="shared" si="2"/>
        <v>43132</v>
      </c>
      <c r="BO33" s="524">
        <f t="shared" si="2"/>
        <v>43160</v>
      </c>
      <c r="BP33" s="524">
        <f t="shared" si="2"/>
        <v>43191</v>
      </c>
      <c r="BQ33" s="524">
        <f t="shared" si="2"/>
        <v>43221</v>
      </c>
      <c r="BR33" s="524">
        <f t="shared" ref="BR33:EC33" si="3">+BR$2</f>
        <v>43252</v>
      </c>
      <c r="BS33" s="524">
        <f t="shared" si="3"/>
        <v>43282</v>
      </c>
      <c r="BT33" s="524">
        <f t="shared" si="3"/>
        <v>43313</v>
      </c>
      <c r="BU33" s="524">
        <f t="shared" si="3"/>
        <v>43344</v>
      </c>
      <c r="BV33" s="524">
        <f t="shared" si="3"/>
        <v>43374</v>
      </c>
      <c r="BW33" s="524">
        <f t="shared" si="3"/>
        <v>43405</v>
      </c>
      <c r="BX33" s="524">
        <f t="shared" si="3"/>
        <v>43435</v>
      </c>
      <c r="BY33" s="524">
        <f t="shared" si="3"/>
        <v>43466</v>
      </c>
      <c r="BZ33" s="524">
        <f t="shared" si="3"/>
        <v>43497</v>
      </c>
      <c r="CA33" s="524">
        <f t="shared" si="3"/>
        <v>43525</v>
      </c>
      <c r="CB33" s="524">
        <f t="shared" si="3"/>
        <v>43556</v>
      </c>
      <c r="CC33" s="524">
        <f t="shared" si="3"/>
        <v>43586</v>
      </c>
      <c r="CD33" s="524">
        <f t="shared" si="3"/>
        <v>43617</v>
      </c>
      <c r="CE33" s="524">
        <f t="shared" si="3"/>
        <v>43647</v>
      </c>
      <c r="CF33" s="524">
        <f t="shared" si="3"/>
        <v>43678</v>
      </c>
      <c r="CG33" s="524">
        <f t="shared" si="3"/>
        <v>43709</v>
      </c>
      <c r="CH33" s="524">
        <f t="shared" si="3"/>
        <v>43739</v>
      </c>
      <c r="CI33" s="524">
        <f t="shared" si="3"/>
        <v>43770</v>
      </c>
      <c r="CJ33" s="524">
        <f t="shared" si="3"/>
        <v>43800</v>
      </c>
      <c r="CK33" s="524">
        <f t="shared" si="3"/>
        <v>43831</v>
      </c>
      <c r="CL33" s="524">
        <f t="shared" si="3"/>
        <v>43862</v>
      </c>
      <c r="CM33" s="524">
        <f t="shared" si="3"/>
        <v>43891</v>
      </c>
      <c r="CN33" s="524">
        <f t="shared" si="3"/>
        <v>43922</v>
      </c>
      <c r="CO33" s="524">
        <f t="shared" si="3"/>
        <v>43952</v>
      </c>
      <c r="CP33" s="524">
        <f t="shared" si="3"/>
        <v>43983</v>
      </c>
      <c r="CQ33" s="524">
        <f t="shared" si="3"/>
        <v>44013</v>
      </c>
      <c r="CR33" s="524">
        <f t="shared" si="3"/>
        <v>44044</v>
      </c>
      <c r="CS33" s="524">
        <f t="shared" si="3"/>
        <v>44075</v>
      </c>
      <c r="CT33" s="524">
        <f t="shared" si="3"/>
        <v>44105</v>
      </c>
      <c r="CU33" s="524">
        <f t="shared" si="3"/>
        <v>44136</v>
      </c>
      <c r="CV33" s="524">
        <f t="shared" si="3"/>
        <v>44166</v>
      </c>
      <c r="CW33" s="524">
        <f t="shared" si="3"/>
        <v>44197</v>
      </c>
      <c r="CX33" s="524">
        <f t="shared" si="3"/>
        <v>44228</v>
      </c>
      <c r="CY33" s="524">
        <f t="shared" si="3"/>
        <v>44256</v>
      </c>
      <c r="CZ33" s="524">
        <f t="shared" si="3"/>
        <v>44287</v>
      </c>
      <c r="DA33" s="524">
        <f t="shared" si="3"/>
        <v>44317</v>
      </c>
      <c r="DB33" s="524">
        <f t="shared" si="3"/>
        <v>44348</v>
      </c>
      <c r="DC33" s="524">
        <f t="shared" si="3"/>
        <v>44378</v>
      </c>
      <c r="DD33" s="524">
        <f t="shared" si="3"/>
        <v>44409</v>
      </c>
      <c r="DE33" s="524">
        <f t="shared" si="3"/>
        <v>44440</v>
      </c>
      <c r="DF33" s="524">
        <f t="shared" si="3"/>
        <v>44470</v>
      </c>
      <c r="DG33" s="524">
        <f t="shared" si="3"/>
        <v>44501</v>
      </c>
      <c r="DH33" s="524">
        <f t="shared" si="3"/>
        <v>44531</v>
      </c>
      <c r="DI33" s="524">
        <f t="shared" si="3"/>
        <v>44562</v>
      </c>
      <c r="DJ33" s="524">
        <f t="shared" si="3"/>
        <v>44593</v>
      </c>
      <c r="DK33" s="524">
        <f t="shared" si="3"/>
        <v>44621</v>
      </c>
      <c r="DL33" s="524">
        <f t="shared" si="3"/>
        <v>44652</v>
      </c>
      <c r="DM33" s="524">
        <f t="shared" si="3"/>
        <v>44682</v>
      </c>
      <c r="DN33" s="524">
        <f t="shared" si="3"/>
        <v>44713</v>
      </c>
      <c r="DO33" s="524">
        <f t="shared" si="3"/>
        <v>44743</v>
      </c>
      <c r="DP33" s="524">
        <f t="shared" si="3"/>
        <v>44774</v>
      </c>
      <c r="DQ33" s="524">
        <f t="shared" si="3"/>
        <v>44805</v>
      </c>
      <c r="DR33" s="524">
        <f t="shared" si="3"/>
        <v>44835</v>
      </c>
      <c r="DS33" s="524">
        <f t="shared" si="3"/>
        <v>44866</v>
      </c>
      <c r="DT33" s="524">
        <f t="shared" si="3"/>
        <v>44896</v>
      </c>
      <c r="DU33" s="524">
        <f t="shared" si="3"/>
        <v>44927</v>
      </c>
      <c r="DV33" s="524">
        <f t="shared" si="3"/>
        <v>44958</v>
      </c>
      <c r="DW33" s="524">
        <f t="shared" si="3"/>
        <v>44986</v>
      </c>
      <c r="DX33" s="524">
        <f t="shared" si="3"/>
        <v>45017</v>
      </c>
      <c r="DY33" s="524">
        <f t="shared" si="3"/>
        <v>45047</v>
      </c>
      <c r="DZ33" s="524">
        <f t="shared" si="3"/>
        <v>45078</v>
      </c>
      <c r="EA33" s="524">
        <f t="shared" si="3"/>
        <v>45108</v>
      </c>
      <c r="EB33" s="524">
        <f t="shared" si="3"/>
        <v>45139</v>
      </c>
      <c r="EC33" s="524">
        <f t="shared" si="3"/>
        <v>45170</v>
      </c>
      <c r="ED33" s="524">
        <f t="shared" ref="ED33:GB33" si="4">+ED$2</f>
        <v>45200</v>
      </c>
      <c r="EE33" s="524">
        <f t="shared" si="4"/>
        <v>45231</v>
      </c>
      <c r="EF33" s="524">
        <f t="shared" si="4"/>
        <v>45261</v>
      </c>
      <c r="EG33" s="524">
        <f t="shared" si="4"/>
        <v>45292</v>
      </c>
      <c r="EH33" s="524">
        <f t="shared" si="4"/>
        <v>45323</v>
      </c>
      <c r="EI33" s="524">
        <f t="shared" si="4"/>
        <v>45352</v>
      </c>
      <c r="EJ33" s="524">
        <f t="shared" si="4"/>
        <v>45383</v>
      </c>
      <c r="EK33" s="524">
        <f t="shared" si="4"/>
        <v>45413</v>
      </c>
      <c r="EL33" s="524">
        <f t="shared" si="4"/>
        <v>45444</v>
      </c>
      <c r="EM33" s="524">
        <f t="shared" si="4"/>
        <v>45474</v>
      </c>
      <c r="EN33" s="524">
        <f t="shared" si="4"/>
        <v>45505</v>
      </c>
      <c r="EO33" s="524">
        <f t="shared" si="4"/>
        <v>45536</v>
      </c>
      <c r="EP33" s="524">
        <f t="shared" si="4"/>
        <v>45566</v>
      </c>
      <c r="EQ33" s="524">
        <f t="shared" si="4"/>
        <v>45597</v>
      </c>
      <c r="ER33" s="524">
        <f t="shared" si="4"/>
        <v>45627</v>
      </c>
      <c r="ES33" s="524">
        <f t="shared" si="4"/>
        <v>45658</v>
      </c>
      <c r="ET33" s="524">
        <f t="shared" si="4"/>
        <v>45689</v>
      </c>
      <c r="EU33" s="524">
        <f t="shared" si="4"/>
        <v>45717</v>
      </c>
      <c r="EV33" s="524">
        <f t="shared" si="4"/>
        <v>45748</v>
      </c>
      <c r="EW33" s="524">
        <f t="shared" si="4"/>
        <v>45778</v>
      </c>
      <c r="EX33" s="524">
        <f t="shared" si="4"/>
        <v>45809</v>
      </c>
      <c r="EY33" s="524">
        <f t="shared" si="4"/>
        <v>45839</v>
      </c>
      <c r="EZ33" s="524">
        <f t="shared" si="4"/>
        <v>45870</v>
      </c>
      <c r="FA33" s="524">
        <f t="shared" si="4"/>
        <v>45901</v>
      </c>
      <c r="FB33" s="524">
        <f t="shared" si="4"/>
        <v>45931</v>
      </c>
      <c r="FC33" s="524">
        <f t="shared" si="4"/>
        <v>45962</v>
      </c>
      <c r="FD33" s="524">
        <f t="shared" si="4"/>
        <v>45992</v>
      </c>
      <c r="FE33" s="524">
        <f t="shared" si="4"/>
        <v>46023</v>
      </c>
      <c r="FF33" s="524">
        <f t="shared" si="4"/>
        <v>46054</v>
      </c>
      <c r="FG33" s="524">
        <f t="shared" si="4"/>
        <v>46082</v>
      </c>
      <c r="FH33" s="524">
        <f t="shared" si="4"/>
        <v>46113</v>
      </c>
      <c r="FI33" s="524">
        <f t="shared" si="4"/>
        <v>46143</v>
      </c>
      <c r="FJ33" s="524">
        <f t="shared" si="4"/>
        <v>46174</v>
      </c>
      <c r="FK33" s="524">
        <f t="shared" si="4"/>
        <v>46204</v>
      </c>
      <c r="FL33" s="524">
        <f t="shared" si="4"/>
        <v>46235</v>
      </c>
      <c r="FM33" s="524">
        <f t="shared" si="4"/>
        <v>46266</v>
      </c>
      <c r="FN33" s="524">
        <f t="shared" si="4"/>
        <v>46296</v>
      </c>
      <c r="FO33" s="524">
        <f t="shared" si="4"/>
        <v>46327</v>
      </c>
      <c r="FP33" s="524">
        <f t="shared" si="4"/>
        <v>46357</v>
      </c>
      <c r="FQ33" s="524">
        <f t="shared" si="4"/>
        <v>46388</v>
      </c>
      <c r="FR33" s="524">
        <f t="shared" si="4"/>
        <v>46419</v>
      </c>
      <c r="FS33" s="524">
        <f t="shared" si="4"/>
        <v>46447</v>
      </c>
      <c r="FT33" s="524">
        <f t="shared" si="4"/>
        <v>46478</v>
      </c>
      <c r="FU33" s="524">
        <f t="shared" si="4"/>
        <v>46508</v>
      </c>
      <c r="FV33" s="524">
        <f t="shared" si="4"/>
        <v>46539</v>
      </c>
      <c r="FW33" s="524">
        <f t="shared" si="4"/>
        <v>46569</v>
      </c>
      <c r="FX33" s="524">
        <f t="shared" si="4"/>
        <v>46600</v>
      </c>
      <c r="FY33" s="524">
        <f t="shared" si="4"/>
        <v>46631</v>
      </c>
      <c r="FZ33" s="524">
        <f t="shared" si="4"/>
        <v>46661</v>
      </c>
      <c r="GA33" s="524">
        <f t="shared" si="4"/>
        <v>46692</v>
      </c>
      <c r="GB33" s="524">
        <f t="shared" si="4"/>
        <v>46722</v>
      </c>
    </row>
    <row r="34" spans="1:184" s="460" customFormat="1">
      <c r="A34" s="41"/>
      <c r="B34" s="60"/>
      <c r="C34" s="41"/>
      <c r="D34" s="522" t="s">
        <v>275</v>
      </c>
      <c r="E34" s="523">
        <f>+E15</f>
        <v>1049</v>
      </c>
      <c r="F34" s="523">
        <f t="shared" ref="F34:AZ34" si="5">+F15</f>
        <v>936.77</v>
      </c>
      <c r="G34" s="523">
        <f t="shared" si="5"/>
        <v>1004.1</v>
      </c>
      <c r="H34" s="523">
        <f t="shared" si="5"/>
        <v>925.16000000000008</v>
      </c>
      <c r="I34" s="523">
        <f t="shared" si="5"/>
        <v>848.76999999999987</v>
      </c>
      <c r="J34" s="523">
        <f t="shared" si="5"/>
        <v>941.22</v>
      </c>
      <c r="K34" s="523">
        <f t="shared" si="5"/>
        <v>1019.81</v>
      </c>
      <c r="L34" s="523">
        <f t="shared" si="5"/>
        <v>989.36999999999989</v>
      </c>
      <c r="M34" s="523">
        <f t="shared" si="5"/>
        <v>866.25000000000011</v>
      </c>
      <c r="N34" s="523">
        <f t="shared" si="5"/>
        <v>936.6</v>
      </c>
      <c r="O34" s="523">
        <f t="shared" si="5"/>
        <v>907.97</v>
      </c>
      <c r="P34" s="523">
        <f t="shared" si="5"/>
        <v>932.67</v>
      </c>
      <c r="Q34" s="523">
        <f t="shared" si="5"/>
        <v>964.93</v>
      </c>
      <c r="R34" s="523">
        <f t="shared" si="5"/>
        <v>864.07</v>
      </c>
      <c r="S34" s="523">
        <f t="shared" si="5"/>
        <v>814.92000000000007</v>
      </c>
      <c r="T34" s="523">
        <f t="shared" si="5"/>
        <v>706.39</v>
      </c>
      <c r="U34" s="523">
        <f t="shared" si="5"/>
        <v>750.43</v>
      </c>
      <c r="V34" s="523">
        <f t="shared" si="5"/>
        <v>869.47000000000014</v>
      </c>
      <c r="W34" s="523">
        <f t="shared" si="5"/>
        <v>903.32999999999993</v>
      </c>
      <c r="X34" s="523">
        <f t="shared" si="5"/>
        <v>904.20999999999992</v>
      </c>
      <c r="Y34" s="523">
        <f t="shared" si="5"/>
        <v>862.11000000000013</v>
      </c>
      <c r="Z34" s="523">
        <f t="shared" si="5"/>
        <v>928.14</v>
      </c>
      <c r="AA34" s="523">
        <f t="shared" si="5"/>
        <v>897.75000000000011</v>
      </c>
      <c r="AB34" s="523">
        <f t="shared" si="5"/>
        <v>916.27</v>
      </c>
      <c r="AC34" s="523">
        <f t="shared" si="5"/>
        <v>934.06000000000006</v>
      </c>
      <c r="AD34" s="523">
        <f t="shared" si="5"/>
        <v>849.93000000000006</v>
      </c>
      <c r="AE34" s="523">
        <f t="shared" si="5"/>
        <v>905.04000000000008</v>
      </c>
      <c r="AF34" s="523">
        <f t="shared" si="5"/>
        <v>768.77</v>
      </c>
      <c r="AG34" s="523">
        <f t="shared" si="5"/>
        <v>732.41000000000008</v>
      </c>
      <c r="AH34" s="523">
        <f t="shared" si="5"/>
        <v>861.78</v>
      </c>
      <c r="AI34" s="523">
        <f t="shared" si="5"/>
        <v>899.33999999999992</v>
      </c>
      <c r="AJ34" s="523">
        <f t="shared" si="5"/>
        <v>896.15</v>
      </c>
      <c r="AK34" s="523">
        <f t="shared" si="5"/>
        <v>851.26</v>
      </c>
      <c r="AL34" s="523">
        <f t="shared" si="5"/>
        <v>916.71</v>
      </c>
      <c r="AM34" s="523">
        <f t="shared" si="5"/>
        <v>886.75</v>
      </c>
      <c r="AN34" s="523">
        <f t="shared" si="5"/>
        <v>895.97</v>
      </c>
      <c r="AO34" s="523">
        <f t="shared" si="5"/>
        <v>949.5</v>
      </c>
      <c r="AP34" s="523">
        <f t="shared" si="5"/>
        <v>892.49</v>
      </c>
      <c r="AQ34" s="523">
        <f t="shared" si="5"/>
        <v>766.45999999999992</v>
      </c>
      <c r="AR34" s="523">
        <f t="shared" si="5"/>
        <v>715.43</v>
      </c>
      <c r="AS34" s="523">
        <f t="shared" si="5"/>
        <v>765.78000000000009</v>
      </c>
      <c r="AT34" s="523">
        <f t="shared" si="5"/>
        <v>874.61000000000013</v>
      </c>
      <c r="AU34" s="523">
        <f t="shared" si="5"/>
        <v>904.3599999999999</v>
      </c>
      <c r="AV34" s="523">
        <f t="shared" si="5"/>
        <v>912.26</v>
      </c>
      <c r="AW34" s="523">
        <f t="shared" si="5"/>
        <v>864.1099999999999</v>
      </c>
      <c r="AX34" s="523">
        <f t="shared" si="5"/>
        <v>921.68000000000006</v>
      </c>
      <c r="AY34" s="523">
        <f t="shared" si="5"/>
        <v>903.74</v>
      </c>
      <c r="AZ34" s="523">
        <f t="shared" si="5"/>
        <v>906.62999999999988</v>
      </c>
      <c r="BA34" s="523">
        <f t="shared" ref="BA34:DL34" si="6">+BA15</f>
        <v>945.99</v>
      </c>
      <c r="BB34" s="523">
        <f t="shared" si="6"/>
        <v>861.18</v>
      </c>
      <c r="BC34" s="523">
        <f t="shared" si="6"/>
        <v>816.94</v>
      </c>
      <c r="BD34" s="523">
        <f t="shared" si="6"/>
        <v>774.62</v>
      </c>
      <c r="BE34" s="523">
        <f t="shared" si="6"/>
        <v>726.7299999999999</v>
      </c>
      <c r="BF34" s="523">
        <f t="shared" si="6"/>
        <v>836.04</v>
      </c>
      <c r="BG34" s="523">
        <f t="shared" si="6"/>
        <v>867.31</v>
      </c>
      <c r="BH34" s="523">
        <f t="shared" si="6"/>
        <v>879.87</v>
      </c>
      <c r="BI34" s="523">
        <f t="shared" si="6"/>
        <v>818.78000000000009</v>
      </c>
      <c r="BJ34" s="523">
        <f t="shared" si="6"/>
        <v>882.1</v>
      </c>
      <c r="BK34" s="523">
        <f t="shared" si="6"/>
        <v>870.86999999999989</v>
      </c>
      <c r="BL34" s="523">
        <f t="shared" si="6"/>
        <v>873.86999999999989</v>
      </c>
      <c r="BM34" s="523">
        <f t="shared" si="6"/>
        <v>954.49</v>
      </c>
      <c r="BN34" s="523">
        <f t="shared" si="6"/>
        <v>870.99000000000012</v>
      </c>
      <c r="BO34" s="523">
        <f t="shared" si="6"/>
        <v>818.53</v>
      </c>
      <c r="BP34" s="523">
        <f t="shared" si="6"/>
        <v>802.8</v>
      </c>
      <c r="BQ34" s="523">
        <f t="shared" si="6"/>
        <v>852.69</v>
      </c>
      <c r="BR34" s="523">
        <f t="shared" si="6"/>
        <v>855.76</v>
      </c>
      <c r="BS34" s="523">
        <f t="shared" si="6"/>
        <v>900.34999999999991</v>
      </c>
      <c r="BT34" s="523">
        <f t="shared" si="6"/>
        <v>907.45</v>
      </c>
      <c r="BU34" s="523">
        <f t="shared" si="6"/>
        <v>774.84</v>
      </c>
      <c r="BV34" s="523">
        <f t="shared" si="6"/>
        <v>768.51</v>
      </c>
      <c r="BW34" s="523">
        <f t="shared" si="6"/>
        <v>916.92000000000007</v>
      </c>
      <c r="BX34" s="523">
        <f t="shared" si="6"/>
        <v>950.08</v>
      </c>
      <c r="BY34" s="523">
        <f t="shared" si="6"/>
        <v>993.67000000000007</v>
      </c>
      <c r="BZ34" s="523">
        <f t="shared" si="6"/>
        <v>871.63000000000011</v>
      </c>
      <c r="CA34" s="523">
        <f t="shared" si="6"/>
        <v>804.46</v>
      </c>
      <c r="CB34" s="523">
        <f t="shared" si="6"/>
        <v>682.32999999999993</v>
      </c>
      <c r="CC34" s="523">
        <f t="shared" si="6"/>
        <v>778.36</v>
      </c>
      <c r="CD34" s="523">
        <f t="shared" si="6"/>
        <v>888.17</v>
      </c>
      <c r="CE34" s="523">
        <f t="shared" si="6"/>
        <v>994.83</v>
      </c>
      <c r="CF34" s="523">
        <f t="shared" si="6"/>
        <v>991.80000000000007</v>
      </c>
      <c r="CG34" s="523">
        <f t="shared" si="6"/>
        <v>910.90000000000009</v>
      </c>
      <c r="CH34" s="523">
        <f t="shared" si="6"/>
        <v>983.85</v>
      </c>
      <c r="CI34" s="523">
        <f t="shared" si="6"/>
        <v>980.87999999999988</v>
      </c>
      <c r="CJ34" s="523">
        <f t="shared" si="6"/>
        <v>1003.95</v>
      </c>
      <c r="CK34" s="523">
        <f t="shared" si="6"/>
        <v>1031.8700000000001</v>
      </c>
      <c r="CL34" s="523">
        <f t="shared" si="6"/>
        <v>967.78000000000009</v>
      </c>
      <c r="CM34" s="523">
        <f t="shared" si="6"/>
        <v>991.71</v>
      </c>
      <c r="CN34" s="523">
        <f t="shared" si="6"/>
        <v>801.98000000000013</v>
      </c>
      <c r="CO34" s="523">
        <f t="shared" si="6"/>
        <v>824.76</v>
      </c>
      <c r="CP34" s="523">
        <f t="shared" si="6"/>
        <v>963.18000000000006</v>
      </c>
      <c r="CQ34" s="523">
        <f t="shared" si="6"/>
        <v>1041.92</v>
      </c>
      <c r="CR34" s="523">
        <f t="shared" si="6"/>
        <v>1029.3699999999999</v>
      </c>
      <c r="CS34" s="523">
        <f t="shared" si="6"/>
        <v>967.99</v>
      </c>
      <c r="CT34" s="523">
        <f t="shared" si="6"/>
        <v>998.44999999999993</v>
      </c>
      <c r="CU34" s="523">
        <f t="shared" si="6"/>
        <v>992.17</v>
      </c>
      <c r="CV34" s="523">
        <f t="shared" si="6"/>
        <v>1041.56</v>
      </c>
      <c r="CW34" s="523">
        <f t="shared" si="6"/>
        <v>1072.74</v>
      </c>
      <c r="CX34" s="523">
        <f t="shared" si="6"/>
        <v>919.78</v>
      </c>
      <c r="CY34" s="523">
        <f t="shared" si="6"/>
        <v>949.84</v>
      </c>
      <c r="CZ34" s="523">
        <f t="shared" si="6"/>
        <v>957.95</v>
      </c>
      <c r="DA34" s="523">
        <f t="shared" si="6"/>
        <v>855.05</v>
      </c>
      <c r="DB34" s="523">
        <f t="shared" si="6"/>
        <v>983.57999999999993</v>
      </c>
      <c r="DC34" s="523">
        <f t="shared" si="6"/>
        <v>1016.8299999999999</v>
      </c>
      <c r="DD34" s="523">
        <f t="shared" si="6"/>
        <v>1024.9100000000001</v>
      </c>
      <c r="DE34" s="523">
        <f t="shared" si="6"/>
        <v>966.81999999999994</v>
      </c>
      <c r="DF34" s="523">
        <f t="shared" si="6"/>
        <v>1018.5499999999998</v>
      </c>
      <c r="DG34" s="523">
        <f t="shared" si="6"/>
        <v>998.44999999999993</v>
      </c>
      <c r="DH34" s="523">
        <f t="shared" si="6"/>
        <v>1030.77</v>
      </c>
      <c r="DI34" s="523">
        <f t="shared" si="6"/>
        <v>1067.5200000000002</v>
      </c>
      <c r="DJ34" s="523">
        <f t="shared" si="6"/>
        <v>967.20000000000016</v>
      </c>
      <c r="DK34" s="523">
        <f t="shared" si="6"/>
        <v>1052.97</v>
      </c>
      <c r="DL34" s="523">
        <f t="shared" si="6"/>
        <v>855.08999999999992</v>
      </c>
      <c r="DM34" s="523">
        <f t="shared" ref="DM34:FX34" si="7">+DM15</f>
        <v>814.99</v>
      </c>
      <c r="DN34" s="523">
        <f t="shared" si="7"/>
        <v>977.27</v>
      </c>
      <c r="DO34" s="523">
        <f t="shared" si="7"/>
        <v>1019.2800000000001</v>
      </c>
      <c r="DP34" s="523">
        <f t="shared" si="7"/>
        <v>1025.8700000000001</v>
      </c>
      <c r="DQ34" s="523">
        <f t="shared" si="7"/>
        <v>954.7</v>
      </c>
      <c r="DR34" s="523">
        <f t="shared" si="7"/>
        <v>1020.05</v>
      </c>
      <c r="DS34" s="523">
        <f t="shared" si="7"/>
        <v>1000.29</v>
      </c>
      <c r="DT34" s="523">
        <f t="shared" si="7"/>
        <v>1025.43</v>
      </c>
      <c r="DU34" s="523">
        <f t="shared" si="7"/>
        <v>1063.3900000000001</v>
      </c>
      <c r="DV34" s="523">
        <f t="shared" si="7"/>
        <v>958.2299999999999</v>
      </c>
      <c r="DW34" s="523">
        <f t="shared" si="7"/>
        <v>1007.33</v>
      </c>
      <c r="DX34" s="523">
        <f t="shared" si="7"/>
        <v>789.88000000000011</v>
      </c>
      <c r="DY34" s="523">
        <f t="shared" si="7"/>
        <v>803.42</v>
      </c>
      <c r="DZ34" s="523">
        <f t="shared" si="7"/>
        <v>951.73000000000013</v>
      </c>
      <c r="EA34" s="523">
        <f t="shared" si="7"/>
        <v>1009.4200000000001</v>
      </c>
      <c r="EB34" s="523">
        <f t="shared" si="7"/>
        <v>1019.4599999999999</v>
      </c>
      <c r="EC34" s="523">
        <f t="shared" si="7"/>
        <v>950.71</v>
      </c>
      <c r="ED34" s="523">
        <f t="shared" si="7"/>
        <v>1001.74</v>
      </c>
      <c r="EE34" s="523">
        <f t="shared" si="7"/>
        <v>989.3599999999999</v>
      </c>
      <c r="EF34" s="523">
        <f t="shared" si="7"/>
        <v>1010.0399999999998</v>
      </c>
      <c r="EG34" s="523">
        <f t="shared" si="7"/>
        <v>1055.5999999999999</v>
      </c>
      <c r="EH34" s="523">
        <f t="shared" si="7"/>
        <v>992.0100000000001</v>
      </c>
      <c r="EI34" s="523">
        <f t="shared" si="7"/>
        <v>853.27</v>
      </c>
      <c r="EJ34" s="523">
        <f t="shared" si="7"/>
        <v>778.4</v>
      </c>
      <c r="EK34" s="523">
        <f t="shared" si="7"/>
        <v>828.06999999999994</v>
      </c>
      <c r="EL34" s="523">
        <f t="shared" si="7"/>
        <v>954.48</v>
      </c>
      <c r="EM34" s="523">
        <f t="shared" si="7"/>
        <v>1018.4200000000001</v>
      </c>
      <c r="EN34" s="523">
        <f t="shared" si="7"/>
        <v>1017.0200000000001</v>
      </c>
      <c r="EO34" s="523">
        <f t="shared" si="7"/>
        <v>960.36</v>
      </c>
      <c r="EP34" s="523">
        <f t="shared" si="7"/>
        <v>991.2</v>
      </c>
      <c r="EQ34" s="523">
        <f t="shared" si="7"/>
        <v>982.1</v>
      </c>
      <c r="ER34" s="523">
        <f t="shared" si="7"/>
        <v>1018.3799999999999</v>
      </c>
      <c r="ES34" s="523">
        <f t="shared" si="7"/>
        <v>1048.1400000000001</v>
      </c>
      <c r="ET34" s="523">
        <f t="shared" si="7"/>
        <v>948.13</v>
      </c>
      <c r="EU34" s="523">
        <f t="shared" si="7"/>
        <v>976.3</v>
      </c>
      <c r="EV34" s="523">
        <f t="shared" si="7"/>
        <v>834.96</v>
      </c>
      <c r="EW34" s="523">
        <f t="shared" si="7"/>
        <v>848.53000000000009</v>
      </c>
      <c r="EX34" s="523">
        <f t="shared" si="7"/>
        <v>946.69</v>
      </c>
      <c r="EY34" s="523">
        <f t="shared" si="7"/>
        <v>1004.67</v>
      </c>
      <c r="EZ34" s="523">
        <f t="shared" si="7"/>
        <v>1008.46</v>
      </c>
      <c r="FA34" s="523">
        <f t="shared" si="7"/>
        <v>940.43999999999994</v>
      </c>
      <c r="FB34" s="523">
        <f t="shared" si="7"/>
        <v>978.44000000000017</v>
      </c>
      <c r="FC34" s="523">
        <f t="shared" si="7"/>
        <v>970.82000000000016</v>
      </c>
      <c r="FD34" s="523">
        <f t="shared" si="7"/>
        <v>999.55000000000007</v>
      </c>
      <c r="FE34" s="523">
        <f t="shared" si="7"/>
        <v>1027.5</v>
      </c>
      <c r="FF34" s="523">
        <f t="shared" si="7"/>
        <v>933.40000000000009</v>
      </c>
      <c r="FG34" s="523">
        <f t="shared" si="7"/>
        <v>907.23</v>
      </c>
      <c r="FH34" s="523">
        <f t="shared" si="7"/>
        <v>731.82999999999993</v>
      </c>
      <c r="FI34" s="523">
        <f t="shared" si="7"/>
        <v>906.70000000000016</v>
      </c>
      <c r="FJ34" s="523">
        <f t="shared" si="7"/>
        <v>927.82999999999993</v>
      </c>
      <c r="FK34" s="523">
        <f t="shared" si="7"/>
        <v>1003.8199999999999</v>
      </c>
      <c r="FL34" s="523">
        <f t="shared" si="7"/>
        <v>999.41</v>
      </c>
      <c r="FM34" s="523">
        <f t="shared" si="7"/>
        <v>931.31000000000006</v>
      </c>
      <c r="FN34" s="523">
        <f t="shared" si="7"/>
        <v>974.2</v>
      </c>
      <c r="FO34" s="523">
        <f t="shared" si="7"/>
        <v>957.84</v>
      </c>
      <c r="FP34" s="523">
        <f t="shared" si="7"/>
        <v>990.87</v>
      </c>
      <c r="FQ34" s="523">
        <f t="shared" si="7"/>
        <v>1022.2500000000001</v>
      </c>
      <c r="FR34" s="523">
        <f t="shared" si="7"/>
        <v>928.87</v>
      </c>
      <c r="FS34" s="523">
        <f t="shared" si="7"/>
        <v>1015.3299999999999</v>
      </c>
      <c r="FT34" s="523">
        <f t="shared" si="7"/>
        <v>781.43</v>
      </c>
      <c r="FU34" s="523">
        <f t="shared" si="7"/>
        <v>796.55000000000007</v>
      </c>
      <c r="FV34" s="523">
        <f t="shared" si="7"/>
        <v>918.23</v>
      </c>
      <c r="FW34" s="523">
        <f t="shared" si="7"/>
        <v>994.21</v>
      </c>
      <c r="FX34" s="523">
        <f t="shared" si="7"/>
        <v>990.09000000000015</v>
      </c>
      <c r="FY34" s="523">
        <f t="shared" ref="FY34:GB34" si="8">+FY15</f>
        <v>890.95999999999992</v>
      </c>
      <c r="FZ34" s="523">
        <f t="shared" si="8"/>
        <v>789.86</v>
      </c>
      <c r="GA34" s="523">
        <f t="shared" si="8"/>
        <v>854.37000000000012</v>
      </c>
      <c r="GB34" s="523">
        <f t="shared" si="8"/>
        <v>995.12999999999988</v>
      </c>
    </row>
    <row r="35" spans="1:184">
      <c r="A35" s="460"/>
      <c r="C35" s="460"/>
      <c r="D35" s="196" t="s">
        <v>281</v>
      </c>
      <c r="E35" s="519">
        <v>1</v>
      </c>
      <c r="F35" s="519">
        <v>1</v>
      </c>
      <c r="G35" s="519">
        <v>1</v>
      </c>
      <c r="H35" s="519">
        <v>1</v>
      </c>
      <c r="I35" s="519">
        <v>1</v>
      </c>
      <c r="J35" s="519">
        <v>1</v>
      </c>
      <c r="K35" s="519">
        <v>1</v>
      </c>
      <c r="L35" s="519">
        <v>1</v>
      </c>
      <c r="M35" s="519">
        <v>1</v>
      </c>
      <c r="N35" s="519">
        <v>1</v>
      </c>
      <c r="O35" s="519">
        <v>1</v>
      </c>
      <c r="P35" s="519">
        <v>1</v>
      </c>
      <c r="Q35" s="519">
        <v>1</v>
      </c>
      <c r="R35" s="519">
        <v>1</v>
      </c>
      <c r="S35" s="519">
        <v>1</v>
      </c>
      <c r="T35" s="519">
        <v>1</v>
      </c>
      <c r="U35" s="519">
        <v>1</v>
      </c>
      <c r="V35" s="519">
        <v>1</v>
      </c>
      <c r="W35" s="519">
        <v>1</v>
      </c>
      <c r="X35" s="519">
        <v>1</v>
      </c>
      <c r="Y35" s="519">
        <v>1</v>
      </c>
      <c r="Z35" s="519">
        <v>1</v>
      </c>
      <c r="AA35" s="519">
        <v>1</v>
      </c>
      <c r="AB35" s="519">
        <v>1</v>
      </c>
      <c r="AC35" s="519">
        <v>1</v>
      </c>
      <c r="AD35" s="519">
        <v>1</v>
      </c>
      <c r="AE35" s="519">
        <v>1</v>
      </c>
      <c r="AF35" s="519">
        <v>1</v>
      </c>
      <c r="AG35" s="519">
        <v>1</v>
      </c>
      <c r="AH35" s="519">
        <v>1</v>
      </c>
      <c r="AI35" s="519">
        <v>1</v>
      </c>
      <c r="AJ35" s="519">
        <v>1</v>
      </c>
      <c r="AK35" s="519">
        <v>1</v>
      </c>
      <c r="AL35" s="519">
        <v>1</v>
      </c>
      <c r="AM35" s="519">
        <v>1</v>
      </c>
      <c r="AN35" s="519">
        <v>1</v>
      </c>
      <c r="AO35" s="519">
        <v>1</v>
      </c>
      <c r="AP35" s="519">
        <v>1</v>
      </c>
      <c r="AQ35" s="519">
        <v>1</v>
      </c>
      <c r="AR35" s="519">
        <v>1</v>
      </c>
      <c r="AS35" s="519">
        <v>1</v>
      </c>
      <c r="AT35" s="519">
        <v>1</v>
      </c>
      <c r="AU35" s="519">
        <v>1</v>
      </c>
      <c r="AV35" s="519">
        <v>1</v>
      </c>
      <c r="AW35" s="519">
        <v>1</v>
      </c>
      <c r="AX35" s="519">
        <v>1</v>
      </c>
      <c r="AY35" s="519">
        <v>1</v>
      </c>
      <c r="AZ35" s="519">
        <v>1</v>
      </c>
      <c r="BA35" s="519">
        <v>1</v>
      </c>
      <c r="BB35" s="519">
        <v>1</v>
      </c>
      <c r="BC35" s="519">
        <v>1</v>
      </c>
      <c r="BD35" s="519">
        <v>1</v>
      </c>
      <c r="BE35" s="519">
        <v>1</v>
      </c>
      <c r="BF35" s="519">
        <v>1</v>
      </c>
      <c r="BG35" s="519">
        <v>1</v>
      </c>
      <c r="BH35" s="519">
        <v>1</v>
      </c>
      <c r="BI35" s="519">
        <v>1</v>
      </c>
      <c r="BJ35" s="519">
        <v>1</v>
      </c>
      <c r="BK35" s="519">
        <v>1</v>
      </c>
      <c r="BL35" s="519">
        <v>1</v>
      </c>
      <c r="BM35" s="519">
        <v>1</v>
      </c>
      <c r="BN35" s="519">
        <v>1</v>
      </c>
      <c r="BO35" s="519">
        <v>1</v>
      </c>
      <c r="BP35" s="519">
        <v>1</v>
      </c>
      <c r="BQ35" s="519">
        <v>1</v>
      </c>
      <c r="BR35" s="519">
        <v>1</v>
      </c>
      <c r="BS35" s="519">
        <v>1</v>
      </c>
      <c r="BT35" s="519">
        <v>1</v>
      </c>
      <c r="BU35" s="519">
        <v>1</v>
      </c>
      <c r="BV35" s="519">
        <v>1</v>
      </c>
      <c r="BW35" s="519">
        <v>1</v>
      </c>
      <c r="BX35" s="519">
        <v>1</v>
      </c>
      <c r="BY35" s="519">
        <v>1</v>
      </c>
      <c r="BZ35" s="519">
        <v>1</v>
      </c>
      <c r="CA35" s="519">
        <v>1</v>
      </c>
      <c r="CB35" s="519">
        <v>1</v>
      </c>
      <c r="CC35" s="519">
        <v>1</v>
      </c>
      <c r="CD35" s="519">
        <v>1</v>
      </c>
      <c r="CE35" s="519">
        <v>1</v>
      </c>
      <c r="CF35" s="519">
        <v>1</v>
      </c>
      <c r="CG35" s="519">
        <v>1</v>
      </c>
      <c r="CH35" s="519">
        <v>1</v>
      </c>
      <c r="CI35" s="519">
        <v>1</v>
      </c>
      <c r="CJ35" s="519">
        <v>1</v>
      </c>
      <c r="CK35" s="519">
        <v>1</v>
      </c>
      <c r="CL35" s="519">
        <v>1</v>
      </c>
      <c r="CM35" s="519">
        <v>1</v>
      </c>
      <c r="CN35" s="519">
        <v>1</v>
      </c>
      <c r="CO35" s="519">
        <v>1</v>
      </c>
      <c r="CP35" s="519">
        <v>1</v>
      </c>
      <c r="CQ35" s="519">
        <v>1</v>
      </c>
      <c r="CR35" s="519">
        <v>1</v>
      </c>
      <c r="CS35" s="519">
        <v>1</v>
      </c>
      <c r="CT35" s="519">
        <v>1</v>
      </c>
      <c r="CU35" s="519">
        <v>1</v>
      </c>
      <c r="CV35" s="519">
        <v>1</v>
      </c>
      <c r="CW35" s="519">
        <v>1</v>
      </c>
      <c r="CX35" s="519">
        <v>1</v>
      </c>
      <c r="CY35" s="519">
        <v>1</v>
      </c>
      <c r="CZ35" s="519">
        <v>1</v>
      </c>
      <c r="DA35" s="519">
        <v>1</v>
      </c>
      <c r="DB35" s="519">
        <v>1</v>
      </c>
      <c r="DC35" s="519">
        <v>1</v>
      </c>
      <c r="DD35" s="519">
        <v>1</v>
      </c>
      <c r="DE35" s="519">
        <v>1</v>
      </c>
      <c r="DF35" s="519">
        <v>1</v>
      </c>
      <c r="DG35" s="519">
        <v>1</v>
      </c>
      <c r="DH35" s="519">
        <v>1</v>
      </c>
      <c r="DI35" s="519">
        <v>1</v>
      </c>
      <c r="DJ35" s="519">
        <v>1</v>
      </c>
      <c r="DK35" s="519">
        <v>1</v>
      </c>
      <c r="DL35" s="519">
        <v>1</v>
      </c>
      <c r="DM35" s="519">
        <v>1</v>
      </c>
      <c r="DN35" s="519">
        <v>1</v>
      </c>
      <c r="DO35" s="519">
        <v>1</v>
      </c>
      <c r="DP35" s="519">
        <v>1</v>
      </c>
      <c r="DQ35" s="519">
        <v>1</v>
      </c>
      <c r="DR35" s="519">
        <v>1</v>
      </c>
      <c r="DS35" s="519">
        <v>1</v>
      </c>
      <c r="DT35" s="519">
        <v>1</v>
      </c>
      <c r="DU35" s="519">
        <v>1</v>
      </c>
      <c r="DV35" s="519">
        <v>1</v>
      </c>
      <c r="DW35" s="519">
        <v>1</v>
      </c>
      <c r="DX35" s="519">
        <v>1</v>
      </c>
      <c r="DY35" s="519">
        <v>1</v>
      </c>
      <c r="DZ35" s="519">
        <v>1</v>
      </c>
      <c r="EA35" s="519">
        <v>1</v>
      </c>
      <c r="EB35" s="519">
        <v>1</v>
      </c>
      <c r="EC35" s="519">
        <v>1</v>
      </c>
      <c r="ED35" s="519">
        <v>1</v>
      </c>
      <c r="EE35" s="519">
        <v>1</v>
      </c>
      <c r="EF35" s="519">
        <v>1</v>
      </c>
      <c r="EG35" s="519">
        <v>1</v>
      </c>
      <c r="EH35" s="519">
        <v>1</v>
      </c>
      <c r="EI35" s="519">
        <v>1</v>
      </c>
      <c r="EJ35" s="519">
        <v>1</v>
      </c>
      <c r="EK35" s="519">
        <v>1</v>
      </c>
      <c r="EL35" s="519">
        <v>1</v>
      </c>
      <c r="EM35" s="519">
        <v>1</v>
      </c>
      <c r="EN35" s="519">
        <v>1</v>
      </c>
      <c r="EO35" s="519">
        <v>1</v>
      </c>
      <c r="EP35" s="519">
        <v>1</v>
      </c>
      <c r="EQ35" s="519">
        <v>1</v>
      </c>
      <c r="ER35" s="519">
        <v>1</v>
      </c>
      <c r="ES35" s="519">
        <v>1</v>
      </c>
      <c r="ET35" s="519">
        <v>1</v>
      </c>
      <c r="EU35" s="519">
        <v>1</v>
      </c>
      <c r="EV35" s="519">
        <v>1</v>
      </c>
      <c r="EW35" s="519">
        <v>1</v>
      </c>
      <c r="EX35" s="519">
        <v>1</v>
      </c>
      <c r="EY35" s="519">
        <v>1</v>
      </c>
      <c r="EZ35" s="519">
        <v>1</v>
      </c>
      <c r="FA35" s="519">
        <v>1</v>
      </c>
      <c r="FB35" s="519">
        <v>1</v>
      </c>
      <c r="FC35" s="519">
        <v>1</v>
      </c>
      <c r="FD35" s="519">
        <v>1</v>
      </c>
      <c r="FE35" s="519">
        <v>1</v>
      </c>
      <c r="FF35" s="519">
        <v>1</v>
      </c>
      <c r="FG35" s="519">
        <v>1</v>
      </c>
      <c r="FH35" s="519">
        <v>1</v>
      </c>
      <c r="FI35" s="519">
        <v>1</v>
      </c>
      <c r="FJ35" s="519">
        <v>1</v>
      </c>
      <c r="FK35" s="519">
        <v>1</v>
      </c>
      <c r="FL35" s="519">
        <v>1</v>
      </c>
      <c r="FM35" s="519">
        <v>1</v>
      </c>
      <c r="FN35" s="519">
        <v>1</v>
      </c>
      <c r="FO35" s="519">
        <v>1</v>
      </c>
      <c r="FP35" s="519">
        <v>1</v>
      </c>
      <c r="FQ35" s="519">
        <v>1</v>
      </c>
      <c r="FR35" s="519">
        <v>1</v>
      </c>
      <c r="FS35" s="519">
        <v>1</v>
      </c>
      <c r="FT35" s="519">
        <v>1</v>
      </c>
      <c r="FU35" s="519">
        <v>1</v>
      </c>
      <c r="FV35" s="519">
        <v>1</v>
      </c>
      <c r="FW35" s="519">
        <v>1</v>
      </c>
      <c r="FX35" s="519">
        <v>1</v>
      </c>
      <c r="FY35" s="519">
        <v>1</v>
      </c>
      <c r="FZ35" s="519">
        <v>1</v>
      </c>
      <c r="GA35" s="519">
        <v>1</v>
      </c>
      <c r="GB35" s="519">
        <v>1</v>
      </c>
    </row>
    <row r="36" spans="1:184" s="460" customFormat="1">
      <c r="B36" s="60"/>
      <c r="D36" s="529" t="s">
        <v>282</v>
      </c>
      <c r="E36" s="530">
        <f>+E34*E35</f>
        <v>1049</v>
      </c>
      <c r="F36" s="530">
        <f t="shared" ref="F36:AZ36" si="9">+F34*F35</f>
        <v>936.77</v>
      </c>
      <c r="G36" s="530">
        <f t="shared" si="9"/>
        <v>1004.1</v>
      </c>
      <c r="H36" s="530">
        <f t="shared" si="9"/>
        <v>925.16000000000008</v>
      </c>
      <c r="I36" s="530">
        <f t="shared" si="9"/>
        <v>848.76999999999987</v>
      </c>
      <c r="J36" s="530">
        <f t="shared" si="9"/>
        <v>941.22</v>
      </c>
      <c r="K36" s="530">
        <f t="shared" si="9"/>
        <v>1019.81</v>
      </c>
      <c r="L36" s="530">
        <f t="shared" si="9"/>
        <v>989.36999999999989</v>
      </c>
      <c r="M36" s="530">
        <f t="shared" si="9"/>
        <v>866.25000000000011</v>
      </c>
      <c r="N36" s="530">
        <f t="shared" si="9"/>
        <v>936.6</v>
      </c>
      <c r="O36" s="530">
        <f t="shared" si="9"/>
        <v>907.97</v>
      </c>
      <c r="P36" s="530">
        <f t="shared" si="9"/>
        <v>932.67</v>
      </c>
      <c r="Q36" s="530">
        <f t="shared" si="9"/>
        <v>964.93</v>
      </c>
      <c r="R36" s="530">
        <f t="shared" si="9"/>
        <v>864.07</v>
      </c>
      <c r="S36" s="530">
        <f t="shared" si="9"/>
        <v>814.92000000000007</v>
      </c>
      <c r="T36" s="530">
        <f t="shared" si="9"/>
        <v>706.39</v>
      </c>
      <c r="U36" s="530">
        <f t="shared" si="9"/>
        <v>750.43</v>
      </c>
      <c r="V36" s="530">
        <f t="shared" si="9"/>
        <v>869.47000000000014</v>
      </c>
      <c r="W36" s="530">
        <f t="shared" si="9"/>
        <v>903.32999999999993</v>
      </c>
      <c r="X36" s="530">
        <f t="shared" si="9"/>
        <v>904.20999999999992</v>
      </c>
      <c r="Y36" s="530">
        <f t="shared" si="9"/>
        <v>862.11000000000013</v>
      </c>
      <c r="Z36" s="530">
        <f t="shared" si="9"/>
        <v>928.14</v>
      </c>
      <c r="AA36" s="530">
        <f t="shared" si="9"/>
        <v>897.75000000000011</v>
      </c>
      <c r="AB36" s="530">
        <f t="shared" si="9"/>
        <v>916.27</v>
      </c>
      <c r="AC36" s="530">
        <f t="shared" si="9"/>
        <v>934.06000000000006</v>
      </c>
      <c r="AD36" s="530">
        <f t="shared" si="9"/>
        <v>849.93000000000006</v>
      </c>
      <c r="AE36" s="530">
        <f t="shared" si="9"/>
        <v>905.04000000000008</v>
      </c>
      <c r="AF36" s="530">
        <f t="shared" si="9"/>
        <v>768.77</v>
      </c>
      <c r="AG36" s="530">
        <f t="shared" si="9"/>
        <v>732.41000000000008</v>
      </c>
      <c r="AH36" s="530">
        <f t="shared" si="9"/>
        <v>861.78</v>
      </c>
      <c r="AI36" s="530">
        <f t="shared" si="9"/>
        <v>899.33999999999992</v>
      </c>
      <c r="AJ36" s="530">
        <f t="shared" si="9"/>
        <v>896.15</v>
      </c>
      <c r="AK36" s="530">
        <f t="shared" si="9"/>
        <v>851.26</v>
      </c>
      <c r="AL36" s="530">
        <f t="shared" si="9"/>
        <v>916.71</v>
      </c>
      <c r="AM36" s="530">
        <f t="shared" si="9"/>
        <v>886.75</v>
      </c>
      <c r="AN36" s="530">
        <f t="shared" si="9"/>
        <v>895.97</v>
      </c>
      <c r="AO36" s="530">
        <f t="shared" si="9"/>
        <v>949.5</v>
      </c>
      <c r="AP36" s="530">
        <f t="shared" si="9"/>
        <v>892.49</v>
      </c>
      <c r="AQ36" s="530">
        <f t="shared" si="9"/>
        <v>766.45999999999992</v>
      </c>
      <c r="AR36" s="530">
        <f t="shared" si="9"/>
        <v>715.43</v>
      </c>
      <c r="AS36" s="530">
        <f t="shared" si="9"/>
        <v>765.78000000000009</v>
      </c>
      <c r="AT36" s="530">
        <f t="shared" si="9"/>
        <v>874.61000000000013</v>
      </c>
      <c r="AU36" s="530">
        <f t="shared" si="9"/>
        <v>904.3599999999999</v>
      </c>
      <c r="AV36" s="530">
        <f t="shared" si="9"/>
        <v>912.26</v>
      </c>
      <c r="AW36" s="530">
        <f t="shared" si="9"/>
        <v>864.1099999999999</v>
      </c>
      <c r="AX36" s="530">
        <f t="shared" si="9"/>
        <v>921.68000000000006</v>
      </c>
      <c r="AY36" s="530">
        <f t="shared" si="9"/>
        <v>903.74</v>
      </c>
      <c r="AZ36" s="530">
        <f t="shared" si="9"/>
        <v>906.62999999999988</v>
      </c>
      <c r="BA36" s="530">
        <f t="shared" ref="BA36:DL36" si="10">+BA34*BA35</f>
        <v>945.99</v>
      </c>
      <c r="BB36" s="530">
        <f t="shared" si="10"/>
        <v>861.18</v>
      </c>
      <c r="BC36" s="530">
        <f t="shared" si="10"/>
        <v>816.94</v>
      </c>
      <c r="BD36" s="530">
        <f t="shared" si="10"/>
        <v>774.62</v>
      </c>
      <c r="BE36" s="530">
        <f t="shared" si="10"/>
        <v>726.7299999999999</v>
      </c>
      <c r="BF36" s="530">
        <f t="shared" si="10"/>
        <v>836.04</v>
      </c>
      <c r="BG36" s="530">
        <f t="shared" si="10"/>
        <v>867.31</v>
      </c>
      <c r="BH36" s="530">
        <f t="shared" si="10"/>
        <v>879.87</v>
      </c>
      <c r="BI36" s="530">
        <f t="shared" si="10"/>
        <v>818.78000000000009</v>
      </c>
      <c r="BJ36" s="530">
        <f t="shared" si="10"/>
        <v>882.1</v>
      </c>
      <c r="BK36" s="530">
        <f t="shared" si="10"/>
        <v>870.86999999999989</v>
      </c>
      <c r="BL36" s="530">
        <f t="shared" si="10"/>
        <v>873.86999999999989</v>
      </c>
      <c r="BM36" s="530">
        <f t="shared" si="10"/>
        <v>954.49</v>
      </c>
      <c r="BN36" s="530">
        <f t="shared" si="10"/>
        <v>870.99000000000012</v>
      </c>
      <c r="BO36" s="530">
        <f t="shared" si="10"/>
        <v>818.53</v>
      </c>
      <c r="BP36" s="530">
        <f t="shared" si="10"/>
        <v>802.8</v>
      </c>
      <c r="BQ36" s="530">
        <f t="shared" si="10"/>
        <v>852.69</v>
      </c>
      <c r="BR36" s="530">
        <f t="shared" si="10"/>
        <v>855.76</v>
      </c>
      <c r="BS36" s="530">
        <f t="shared" si="10"/>
        <v>900.34999999999991</v>
      </c>
      <c r="BT36" s="530">
        <f t="shared" si="10"/>
        <v>907.45</v>
      </c>
      <c r="BU36" s="530">
        <f t="shared" si="10"/>
        <v>774.84</v>
      </c>
      <c r="BV36" s="530">
        <f t="shared" si="10"/>
        <v>768.51</v>
      </c>
      <c r="BW36" s="530">
        <f t="shared" si="10"/>
        <v>916.92000000000007</v>
      </c>
      <c r="BX36" s="530">
        <f t="shared" si="10"/>
        <v>950.08</v>
      </c>
      <c r="BY36" s="530">
        <f t="shared" si="10"/>
        <v>993.67000000000007</v>
      </c>
      <c r="BZ36" s="530">
        <f t="shared" si="10"/>
        <v>871.63000000000011</v>
      </c>
      <c r="CA36" s="530">
        <f t="shared" si="10"/>
        <v>804.46</v>
      </c>
      <c r="CB36" s="530">
        <f t="shared" si="10"/>
        <v>682.32999999999993</v>
      </c>
      <c r="CC36" s="530">
        <f t="shared" si="10"/>
        <v>778.36</v>
      </c>
      <c r="CD36" s="530">
        <f t="shared" si="10"/>
        <v>888.17</v>
      </c>
      <c r="CE36" s="530">
        <f t="shared" si="10"/>
        <v>994.83</v>
      </c>
      <c r="CF36" s="530">
        <f t="shared" si="10"/>
        <v>991.80000000000007</v>
      </c>
      <c r="CG36" s="530">
        <f t="shared" si="10"/>
        <v>910.90000000000009</v>
      </c>
      <c r="CH36" s="530">
        <f t="shared" si="10"/>
        <v>983.85</v>
      </c>
      <c r="CI36" s="530">
        <f t="shared" si="10"/>
        <v>980.87999999999988</v>
      </c>
      <c r="CJ36" s="530">
        <f t="shared" si="10"/>
        <v>1003.95</v>
      </c>
      <c r="CK36" s="530">
        <f t="shared" si="10"/>
        <v>1031.8700000000001</v>
      </c>
      <c r="CL36" s="530">
        <f t="shared" si="10"/>
        <v>967.78000000000009</v>
      </c>
      <c r="CM36" s="530">
        <f t="shared" si="10"/>
        <v>991.71</v>
      </c>
      <c r="CN36" s="530">
        <f t="shared" si="10"/>
        <v>801.98000000000013</v>
      </c>
      <c r="CO36" s="530">
        <f t="shared" si="10"/>
        <v>824.76</v>
      </c>
      <c r="CP36" s="530">
        <f t="shared" si="10"/>
        <v>963.18000000000006</v>
      </c>
      <c r="CQ36" s="530">
        <f t="shared" si="10"/>
        <v>1041.92</v>
      </c>
      <c r="CR36" s="530">
        <f t="shared" si="10"/>
        <v>1029.3699999999999</v>
      </c>
      <c r="CS36" s="530">
        <f t="shared" si="10"/>
        <v>967.99</v>
      </c>
      <c r="CT36" s="530">
        <f t="shared" si="10"/>
        <v>998.44999999999993</v>
      </c>
      <c r="CU36" s="530">
        <f t="shared" si="10"/>
        <v>992.17</v>
      </c>
      <c r="CV36" s="530">
        <f t="shared" si="10"/>
        <v>1041.56</v>
      </c>
      <c r="CW36" s="530">
        <f t="shared" si="10"/>
        <v>1072.74</v>
      </c>
      <c r="CX36" s="530">
        <f t="shared" si="10"/>
        <v>919.78</v>
      </c>
      <c r="CY36" s="530">
        <f t="shared" si="10"/>
        <v>949.84</v>
      </c>
      <c r="CZ36" s="530">
        <f t="shared" si="10"/>
        <v>957.95</v>
      </c>
      <c r="DA36" s="530">
        <f t="shared" si="10"/>
        <v>855.05</v>
      </c>
      <c r="DB36" s="530">
        <f t="shared" si="10"/>
        <v>983.57999999999993</v>
      </c>
      <c r="DC36" s="530">
        <f t="shared" si="10"/>
        <v>1016.8299999999999</v>
      </c>
      <c r="DD36" s="530">
        <f t="shared" si="10"/>
        <v>1024.9100000000001</v>
      </c>
      <c r="DE36" s="530">
        <f t="shared" si="10"/>
        <v>966.81999999999994</v>
      </c>
      <c r="DF36" s="530">
        <f t="shared" si="10"/>
        <v>1018.5499999999998</v>
      </c>
      <c r="DG36" s="530">
        <f t="shared" si="10"/>
        <v>998.44999999999993</v>
      </c>
      <c r="DH36" s="530">
        <f t="shared" si="10"/>
        <v>1030.77</v>
      </c>
      <c r="DI36" s="530">
        <f t="shared" si="10"/>
        <v>1067.5200000000002</v>
      </c>
      <c r="DJ36" s="530">
        <f t="shared" si="10"/>
        <v>967.20000000000016</v>
      </c>
      <c r="DK36" s="530">
        <f t="shared" si="10"/>
        <v>1052.97</v>
      </c>
      <c r="DL36" s="530">
        <f t="shared" si="10"/>
        <v>855.08999999999992</v>
      </c>
      <c r="DM36" s="530">
        <f t="shared" ref="DM36:FX36" si="11">+DM34*DM35</f>
        <v>814.99</v>
      </c>
      <c r="DN36" s="530">
        <f t="shared" si="11"/>
        <v>977.27</v>
      </c>
      <c r="DO36" s="530">
        <f t="shared" si="11"/>
        <v>1019.2800000000001</v>
      </c>
      <c r="DP36" s="530">
        <f t="shared" si="11"/>
        <v>1025.8700000000001</v>
      </c>
      <c r="DQ36" s="530">
        <f t="shared" si="11"/>
        <v>954.7</v>
      </c>
      <c r="DR36" s="530">
        <f t="shared" si="11"/>
        <v>1020.05</v>
      </c>
      <c r="DS36" s="530">
        <f t="shared" si="11"/>
        <v>1000.29</v>
      </c>
      <c r="DT36" s="530">
        <f t="shared" si="11"/>
        <v>1025.43</v>
      </c>
      <c r="DU36" s="530">
        <f t="shared" si="11"/>
        <v>1063.3900000000001</v>
      </c>
      <c r="DV36" s="530">
        <f t="shared" si="11"/>
        <v>958.2299999999999</v>
      </c>
      <c r="DW36" s="530">
        <f t="shared" si="11"/>
        <v>1007.33</v>
      </c>
      <c r="DX36" s="530">
        <f t="shared" si="11"/>
        <v>789.88000000000011</v>
      </c>
      <c r="DY36" s="530">
        <f t="shared" si="11"/>
        <v>803.42</v>
      </c>
      <c r="DZ36" s="530">
        <f t="shared" si="11"/>
        <v>951.73000000000013</v>
      </c>
      <c r="EA36" s="530">
        <f t="shared" si="11"/>
        <v>1009.4200000000001</v>
      </c>
      <c r="EB36" s="530">
        <f t="shared" si="11"/>
        <v>1019.4599999999999</v>
      </c>
      <c r="EC36" s="530">
        <f t="shared" si="11"/>
        <v>950.71</v>
      </c>
      <c r="ED36" s="530">
        <f t="shared" si="11"/>
        <v>1001.74</v>
      </c>
      <c r="EE36" s="530">
        <f t="shared" si="11"/>
        <v>989.3599999999999</v>
      </c>
      <c r="EF36" s="530">
        <f t="shared" si="11"/>
        <v>1010.0399999999998</v>
      </c>
      <c r="EG36" s="530">
        <f t="shared" si="11"/>
        <v>1055.5999999999999</v>
      </c>
      <c r="EH36" s="530">
        <f t="shared" si="11"/>
        <v>992.0100000000001</v>
      </c>
      <c r="EI36" s="530">
        <f t="shared" si="11"/>
        <v>853.27</v>
      </c>
      <c r="EJ36" s="530">
        <f t="shared" si="11"/>
        <v>778.4</v>
      </c>
      <c r="EK36" s="530">
        <f t="shared" si="11"/>
        <v>828.06999999999994</v>
      </c>
      <c r="EL36" s="530">
        <f t="shared" si="11"/>
        <v>954.48</v>
      </c>
      <c r="EM36" s="530">
        <f t="shared" si="11"/>
        <v>1018.4200000000001</v>
      </c>
      <c r="EN36" s="530">
        <f t="shared" si="11"/>
        <v>1017.0200000000001</v>
      </c>
      <c r="EO36" s="530">
        <f t="shared" si="11"/>
        <v>960.36</v>
      </c>
      <c r="EP36" s="530">
        <f t="shared" si="11"/>
        <v>991.2</v>
      </c>
      <c r="EQ36" s="530">
        <f t="shared" si="11"/>
        <v>982.1</v>
      </c>
      <c r="ER36" s="530">
        <f t="shared" si="11"/>
        <v>1018.3799999999999</v>
      </c>
      <c r="ES36" s="530">
        <f t="shared" si="11"/>
        <v>1048.1400000000001</v>
      </c>
      <c r="ET36" s="530">
        <f t="shared" si="11"/>
        <v>948.13</v>
      </c>
      <c r="EU36" s="530">
        <f t="shared" si="11"/>
        <v>976.3</v>
      </c>
      <c r="EV36" s="530">
        <f t="shared" si="11"/>
        <v>834.96</v>
      </c>
      <c r="EW36" s="530">
        <f t="shared" si="11"/>
        <v>848.53000000000009</v>
      </c>
      <c r="EX36" s="530">
        <f t="shared" si="11"/>
        <v>946.69</v>
      </c>
      <c r="EY36" s="530">
        <f t="shared" si="11"/>
        <v>1004.67</v>
      </c>
      <c r="EZ36" s="530">
        <f t="shared" si="11"/>
        <v>1008.46</v>
      </c>
      <c r="FA36" s="530">
        <f t="shared" si="11"/>
        <v>940.43999999999994</v>
      </c>
      <c r="FB36" s="530">
        <f t="shared" si="11"/>
        <v>978.44000000000017</v>
      </c>
      <c r="FC36" s="530">
        <f t="shared" si="11"/>
        <v>970.82000000000016</v>
      </c>
      <c r="FD36" s="530">
        <f t="shared" si="11"/>
        <v>999.55000000000007</v>
      </c>
      <c r="FE36" s="530">
        <f t="shared" si="11"/>
        <v>1027.5</v>
      </c>
      <c r="FF36" s="530">
        <f t="shared" si="11"/>
        <v>933.40000000000009</v>
      </c>
      <c r="FG36" s="530">
        <f t="shared" si="11"/>
        <v>907.23</v>
      </c>
      <c r="FH36" s="530">
        <f t="shared" si="11"/>
        <v>731.82999999999993</v>
      </c>
      <c r="FI36" s="530">
        <f t="shared" si="11"/>
        <v>906.70000000000016</v>
      </c>
      <c r="FJ36" s="530">
        <f t="shared" si="11"/>
        <v>927.82999999999993</v>
      </c>
      <c r="FK36" s="530">
        <f t="shared" si="11"/>
        <v>1003.8199999999999</v>
      </c>
      <c r="FL36" s="530">
        <f t="shared" si="11"/>
        <v>999.41</v>
      </c>
      <c r="FM36" s="530">
        <f t="shared" si="11"/>
        <v>931.31000000000006</v>
      </c>
      <c r="FN36" s="530">
        <f t="shared" si="11"/>
        <v>974.2</v>
      </c>
      <c r="FO36" s="530">
        <f t="shared" si="11"/>
        <v>957.84</v>
      </c>
      <c r="FP36" s="530">
        <f t="shared" si="11"/>
        <v>990.87</v>
      </c>
      <c r="FQ36" s="530">
        <f t="shared" si="11"/>
        <v>1022.2500000000001</v>
      </c>
      <c r="FR36" s="530">
        <f t="shared" si="11"/>
        <v>928.87</v>
      </c>
      <c r="FS36" s="530">
        <f t="shared" si="11"/>
        <v>1015.3299999999999</v>
      </c>
      <c r="FT36" s="530">
        <f t="shared" si="11"/>
        <v>781.43</v>
      </c>
      <c r="FU36" s="530">
        <f t="shared" si="11"/>
        <v>796.55000000000007</v>
      </c>
      <c r="FV36" s="530">
        <f t="shared" si="11"/>
        <v>918.23</v>
      </c>
      <c r="FW36" s="530">
        <f t="shared" si="11"/>
        <v>994.21</v>
      </c>
      <c r="FX36" s="530">
        <f t="shared" si="11"/>
        <v>990.09000000000015</v>
      </c>
      <c r="FY36" s="530">
        <f t="shared" ref="FY36:GB36" si="12">+FY34*FY35</f>
        <v>890.95999999999992</v>
      </c>
      <c r="FZ36" s="530">
        <f t="shared" si="12"/>
        <v>789.86</v>
      </c>
      <c r="GA36" s="530">
        <f t="shared" si="12"/>
        <v>854.37000000000012</v>
      </c>
      <c r="GB36" s="530">
        <f t="shared" si="12"/>
        <v>995.12999999999988</v>
      </c>
    </row>
    <row r="37" spans="1:184" s="460" customFormat="1">
      <c r="A37" s="41"/>
      <c r="B37" s="60"/>
      <c r="C37" s="41"/>
      <c r="D37" s="510" t="s">
        <v>276</v>
      </c>
      <c r="E37" s="511">
        <v>11351</v>
      </c>
      <c r="F37" s="511">
        <v>11351</v>
      </c>
      <c r="G37" s="511">
        <v>11351</v>
      </c>
      <c r="H37" s="511">
        <v>11351</v>
      </c>
      <c r="I37" s="511">
        <v>11351</v>
      </c>
      <c r="J37" s="511">
        <v>11351</v>
      </c>
      <c r="K37" s="511">
        <v>11351</v>
      </c>
      <c r="L37" s="511">
        <v>11351</v>
      </c>
      <c r="M37" s="511">
        <v>11351</v>
      </c>
      <c r="N37" s="511">
        <v>11351</v>
      </c>
      <c r="O37" s="511">
        <v>11351</v>
      </c>
      <c r="P37" s="511">
        <v>11351</v>
      </c>
      <c r="Q37" s="511">
        <v>11351</v>
      </c>
      <c r="R37" s="511">
        <v>11351</v>
      </c>
      <c r="S37" s="511">
        <v>11351</v>
      </c>
      <c r="T37" s="511">
        <v>11351</v>
      </c>
      <c r="U37" s="511">
        <v>11351</v>
      </c>
      <c r="V37" s="511">
        <v>11351</v>
      </c>
      <c r="W37" s="511">
        <v>11351</v>
      </c>
      <c r="X37" s="511">
        <v>11351</v>
      </c>
      <c r="Y37" s="511">
        <v>11351</v>
      </c>
      <c r="Z37" s="511">
        <v>11351</v>
      </c>
      <c r="AA37" s="511">
        <v>11351</v>
      </c>
      <c r="AB37" s="511">
        <v>11351</v>
      </c>
      <c r="AC37" s="511">
        <v>9454</v>
      </c>
      <c r="AD37" s="511">
        <v>9454</v>
      </c>
      <c r="AE37" s="511">
        <v>9454</v>
      </c>
      <c r="AF37" s="511">
        <v>9454</v>
      </c>
      <c r="AG37" s="511">
        <v>9454</v>
      </c>
      <c r="AH37" s="511">
        <v>9454</v>
      </c>
      <c r="AI37" s="511">
        <v>9454</v>
      </c>
      <c r="AJ37" s="511">
        <v>9454</v>
      </c>
      <c r="AK37" s="511">
        <v>9454</v>
      </c>
      <c r="AL37" s="511">
        <v>9454</v>
      </c>
      <c r="AM37" s="511">
        <v>9454</v>
      </c>
      <c r="AN37" s="511">
        <v>9454</v>
      </c>
      <c r="AO37" s="511">
        <v>9454</v>
      </c>
      <c r="AP37" s="511">
        <v>9454</v>
      </c>
      <c r="AQ37" s="511">
        <v>9454</v>
      </c>
      <c r="AR37" s="511">
        <v>9454</v>
      </c>
      <c r="AS37" s="511">
        <v>9454</v>
      </c>
      <c r="AT37" s="511">
        <v>9454</v>
      </c>
      <c r="AU37" s="511">
        <v>9454</v>
      </c>
      <c r="AV37" s="511">
        <v>9454</v>
      </c>
      <c r="AW37" s="511">
        <v>9454</v>
      </c>
      <c r="AX37" s="511">
        <v>9454</v>
      </c>
      <c r="AY37" s="511">
        <v>9454</v>
      </c>
      <c r="AZ37" s="511">
        <v>9454</v>
      </c>
      <c r="BA37" s="511">
        <v>9454</v>
      </c>
      <c r="BB37" s="511">
        <v>9454</v>
      </c>
      <c r="BC37" s="511">
        <v>9454</v>
      </c>
      <c r="BD37" s="511">
        <v>9454</v>
      </c>
      <c r="BE37" s="511">
        <v>9454</v>
      </c>
      <c r="BF37" s="511">
        <v>9454</v>
      </c>
      <c r="BG37" s="511">
        <v>9454</v>
      </c>
      <c r="BH37" s="511">
        <v>9454</v>
      </c>
      <c r="BI37" s="511">
        <v>9454</v>
      </c>
      <c r="BJ37" s="511">
        <v>9454</v>
      </c>
      <c r="BK37" s="511">
        <v>9454</v>
      </c>
      <c r="BL37" s="511">
        <v>9454</v>
      </c>
      <c r="BM37" s="511">
        <v>9454</v>
      </c>
      <c r="BN37" s="511">
        <v>9454</v>
      </c>
      <c r="BO37" s="511">
        <v>9454</v>
      </c>
      <c r="BP37" s="511">
        <v>9454</v>
      </c>
      <c r="BQ37" s="511">
        <v>9454</v>
      </c>
      <c r="BR37" s="511">
        <v>9454</v>
      </c>
      <c r="BS37" s="511">
        <v>9454</v>
      </c>
      <c r="BT37" s="511">
        <v>9454</v>
      </c>
      <c r="BU37" s="511">
        <v>9454</v>
      </c>
      <c r="BV37" s="511">
        <v>9454</v>
      </c>
      <c r="BW37" s="511">
        <v>9454</v>
      </c>
      <c r="BX37" s="511">
        <v>9454</v>
      </c>
      <c r="BY37" s="511">
        <v>9454</v>
      </c>
      <c r="BZ37" s="511">
        <v>9454</v>
      </c>
      <c r="CA37" s="511">
        <v>9454</v>
      </c>
      <c r="CB37" s="511">
        <v>9454</v>
      </c>
      <c r="CC37" s="511">
        <v>9454</v>
      </c>
      <c r="CD37" s="511">
        <v>9454</v>
      </c>
      <c r="CE37" s="511">
        <v>9454</v>
      </c>
      <c r="CF37" s="511">
        <v>9454</v>
      </c>
      <c r="CG37" s="511">
        <v>9454</v>
      </c>
      <c r="CH37" s="511">
        <v>9454</v>
      </c>
      <c r="CI37" s="511">
        <v>9454</v>
      </c>
      <c r="CJ37" s="511">
        <v>9454</v>
      </c>
      <c r="CK37" s="511">
        <v>9454</v>
      </c>
      <c r="CL37" s="511">
        <v>9454</v>
      </c>
      <c r="CM37" s="511">
        <v>9454</v>
      </c>
      <c r="CN37" s="511">
        <v>9454</v>
      </c>
      <c r="CO37" s="511">
        <v>9454</v>
      </c>
      <c r="CP37" s="511">
        <v>9454</v>
      </c>
      <c r="CQ37" s="511">
        <v>9454</v>
      </c>
      <c r="CR37" s="511">
        <v>9454</v>
      </c>
      <c r="CS37" s="511">
        <v>9454</v>
      </c>
      <c r="CT37" s="511">
        <v>9454</v>
      </c>
      <c r="CU37" s="511">
        <v>9454</v>
      </c>
      <c r="CV37" s="511">
        <v>9454</v>
      </c>
      <c r="CW37" s="511">
        <v>9454</v>
      </c>
      <c r="CX37" s="511">
        <v>9454</v>
      </c>
      <c r="CY37" s="511">
        <v>9454</v>
      </c>
      <c r="CZ37" s="511">
        <v>9454</v>
      </c>
      <c r="DA37" s="511">
        <v>9454</v>
      </c>
      <c r="DB37" s="511">
        <v>9454</v>
      </c>
      <c r="DC37" s="511">
        <v>9454</v>
      </c>
      <c r="DD37" s="511">
        <v>9454</v>
      </c>
      <c r="DE37" s="511">
        <v>9454</v>
      </c>
      <c r="DF37" s="511">
        <v>9454</v>
      </c>
      <c r="DG37" s="511">
        <v>9454</v>
      </c>
      <c r="DH37" s="511">
        <v>9454</v>
      </c>
      <c r="DI37" s="511">
        <v>9454</v>
      </c>
      <c r="DJ37" s="511">
        <v>9454</v>
      </c>
      <c r="DK37" s="511">
        <v>9454</v>
      </c>
      <c r="DL37" s="511">
        <v>9454</v>
      </c>
      <c r="DM37" s="511">
        <v>9454</v>
      </c>
      <c r="DN37" s="511">
        <v>9454</v>
      </c>
      <c r="DO37" s="511">
        <v>9454</v>
      </c>
      <c r="DP37" s="511">
        <v>9454</v>
      </c>
      <c r="DQ37" s="511">
        <v>9454</v>
      </c>
      <c r="DR37" s="511">
        <v>9454</v>
      </c>
      <c r="DS37" s="511">
        <v>9454</v>
      </c>
      <c r="DT37" s="511">
        <v>9454</v>
      </c>
      <c r="DU37" s="511">
        <v>9454</v>
      </c>
      <c r="DV37" s="511">
        <v>9454</v>
      </c>
      <c r="DW37" s="511">
        <v>9454</v>
      </c>
      <c r="DX37" s="511">
        <v>9454</v>
      </c>
      <c r="DY37" s="511">
        <v>9454</v>
      </c>
      <c r="DZ37" s="511">
        <v>9454</v>
      </c>
      <c r="EA37" s="511">
        <v>9454</v>
      </c>
      <c r="EB37" s="511">
        <v>9454</v>
      </c>
      <c r="EC37" s="511">
        <v>9454</v>
      </c>
      <c r="ED37" s="511">
        <v>9454</v>
      </c>
      <c r="EE37" s="511">
        <v>9454</v>
      </c>
      <c r="EF37" s="511">
        <v>9454</v>
      </c>
      <c r="EG37" s="511">
        <v>9454</v>
      </c>
      <c r="EH37" s="511">
        <v>9454</v>
      </c>
      <c r="EI37" s="511">
        <v>9454</v>
      </c>
      <c r="EJ37" s="511">
        <v>9454</v>
      </c>
      <c r="EK37" s="511">
        <v>9454</v>
      </c>
      <c r="EL37" s="511">
        <v>9454</v>
      </c>
      <c r="EM37" s="511">
        <v>9454</v>
      </c>
      <c r="EN37" s="511">
        <v>9454</v>
      </c>
      <c r="EO37" s="511">
        <v>9454</v>
      </c>
      <c r="EP37" s="511">
        <v>9454</v>
      </c>
      <c r="EQ37" s="511">
        <v>9454</v>
      </c>
      <c r="ER37" s="511">
        <v>9454</v>
      </c>
      <c r="ES37" s="511">
        <v>9454</v>
      </c>
      <c r="ET37" s="511">
        <v>9454</v>
      </c>
      <c r="EU37" s="511">
        <v>9454</v>
      </c>
      <c r="EV37" s="511">
        <v>9454</v>
      </c>
      <c r="EW37" s="511">
        <v>9454</v>
      </c>
      <c r="EX37" s="511">
        <v>9454</v>
      </c>
      <c r="EY37" s="511">
        <v>9454</v>
      </c>
      <c r="EZ37" s="511">
        <v>9454</v>
      </c>
      <c r="FA37" s="511">
        <v>9454</v>
      </c>
      <c r="FB37" s="511">
        <v>9454</v>
      </c>
      <c r="FC37" s="511">
        <v>9454</v>
      </c>
      <c r="FD37" s="511">
        <v>9454</v>
      </c>
      <c r="FE37" s="511">
        <v>9454</v>
      </c>
      <c r="FF37" s="511">
        <v>9454</v>
      </c>
      <c r="FG37" s="511">
        <v>9454</v>
      </c>
      <c r="FH37" s="511">
        <v>9454</v>
      </c>
      <c r="FI37" s="511">
        <v>9454</v>
      </c>
      <c r="FJ37" s="511">
        <v>9454</v>
      </c>
      <c r="FK37" s="511">
        <v>9454</v>
      </c>
      <c r="FL37" s="511">
        <v>9454</v>
      </c>
      <c r="FM37" s="511">
        <v>9454</v>
      </c>
      <c r="FN37" s="511">
        <v>9454</v>
      </c>
      <c r="FO37" s="511">
        <v>9454</v>
      </c>
      <c r="FP37" s="511">
        <v>9454</v>
      </c>
      <c r="FQ37" s="511">
        <v>9454</v>
      </c>
      <c r="FR37" s="511">
        <v>9454</v>
      </c>
      <c r="FS37" s="511">
        <v>9454</v>
      </c>
      <c r="FT37" s="511">
        <v>9454</v>
      </c>
      <c r="FU37" s="511">
        <v>9454</v>
      </c>
      <c r="FV37" s="511">
        <v>9454</v>
      </c>
      <c r="FW37" s="511">
        <v>9454</v>
      </c>
      <c r="FX37" s="511">
        <v>9454</v>
      </c>
      <c r="FY37" s="511">
        <v>9454</v>
      </c>
      <c r="FZ37" s="511">
        <v>9454</v>
      </c>
      <c r="GA37" s="511">
        <v>9454</v>
      </c>
      <c r="GB37" s="511">
        <v>9454</v>
      </c>
    </row>
    <row r="38" spans="1:184" s="41" customFormat="1">
      <c r="A38" s="460"/>
      <c r="B38" s="60"/>
      <c r="C38" s="460"/>
      <c r="D38" s="531" t="s">
        <v>278</v>
      </c>
      <c r="E38" s="532">
        <f>+E37-E34</f>
        <v>10302</v>
      </c>
      <c r="F38" s="532">
        <f t="shared" ref="F38:P38" si="13">+E38-F34</f>
        <v>9365.23</v>
      </c>
      <c r="G38" s="532">
        <f t="shared" si="13"/>
        <v>8361.1299999999992</v>
      </c>
      <c r="H38" s="532">
        <f t="shared" si="13"/>
        <v>7435.9699999999993</v>
      </c>
      <c r="I38" s="532">
        <f t="shared" si="13"/>
        <v>6587.2</v>
      </c>
      <c r="J38" s="532">
        <f t="shared" si="13"/>
        <v>5645.98</v>
      </c>
      <c r="K38" s="532">
        <f t="shared" si="13"/>
        <v>4626.17</v>
      </c>
      <c r="L38" s="532">
        <f t="shared" si="13"/>
        <v>3636.8</v>
      </c>
      <c r="M38" s="532">
        <f t="shared" si="13"/>
        <v>2770.55</v>
      </c>
      <c r="N38" s="532">
        <f t="shared" si="13"/>
        <v>1833.9500000000003</v>
      </c>
      <c r="O38" s="532">
        <f t="shared" si="13"/>
        <v>925.98000000000025</v>
      </c>
      <c r="P38" s="533">
        <f t="shared" si="13"/>
        <v>-6.6899999999997135</v>
      </c>
      <c r="Q38" s="532">
        <f>+Q37-Q34</f>
        <v>10386.07</v>
      </c>
      <c r="R38" s="532">
        <f t="shared" ref="R38:AB38" si="14">+Q38-R34</f>
        <v>9522</v>
      </c>
      <c r="S38" s="532">
        <f t="shared" si="14"/>
        <v>8707.08</v>
      </c>
      <c r="T38" s="532">
        <f t="shared" si="14"/>
        <v>8000.69</v>
      </c>
      <c r="U38" s="532">
        <f t="shared" si="14"/>
        <v>7250.2599999999993</v>
      </c>
      <c r="V38" s="532">
        <f t="shared" si="14"/>
        <v>6380.7899999999991</v>
      </c>
      <c r="W38" s="532">
        <f t="shared" si="14"/>
        <v>5477.4599999999991</v>
      </c>
      <c r="X38" s="532">
        <f t="shared" si="14"/>
        <v>4573.2499999999991</v>
      </c>
      <c r="Y38" s="532">
        <f t="shared" si="14"/>
        <v>3711.139999999999</v>
      </c>
      <c r="Z38" s="532">
        <f t="shared" si="14"/>
        <v>2782.9999999999991</v>
      </c>
      <c r="AA38" s="532">
        <f t="shared" si="14"/>
        <v>1885.2499999999991</v>
      </c>
      <c r="AB38" s="533">
        <f t="shared" si="14"/>
        <v>968.97999999999911</v>
      </c>
      <c r="AC38" s="532">
        <f>+AC37-AC34</f>
        <v>8519.94</v>
      </c>
      <c r="AD38" s="532">
        <f t="shared" ref="AD38:AN38" si="15">+AC38-AD34</f>
        <v>7670.01</v>
      </c>
      <c r="AE38" s="532">
        <f t="shared" si="15"/>
        <v>6764.97</v>
      </c>
      <c r="AF38" s="532">
        <f t="shared" si="15"/>
        <v>5996.2000000000007</v>
      </c>
      <c r="AG38" s="532">
        <f t="shared" si="15"/>
        <v>5263.7900000000009</v>
      </c>
      <c r="AH38" s="532">
        <f t="shared" si="15"/>
        <v>4402.0100000000011</v>
      </c>
      <c r="AI38" s="532">
        <f t="shared" si="15"/>
        <v>3502.670000000001</v>
      </c>
      <c r="AJ38" s="532">
        <f t="shared" si="15"/>
        <v>2606.5200000000009</v>
      </c>
      <c r="AK38" s="532">
        <f t="shared" si="15"/>
        <v>1755.2600000000009</v>
      </c>
      <c r="AL38" s="532">
        <f t="shared" si="15"/>
        <v>838.55000000000086</v>
      </c>
      <c r="AM38" s="532">
        <f t="shared" si="15"/>
        <v>-48.199999999999136</v>
      </c>
      <c r="AN38" s="533">
        <f t="shared" si="15"/>
        <v>-944.16999999999916</v>
      </c>
      <c r="AO38" s="532">
        <f>+AO37-AO34</f>
        <v>8504.5</v>
      </c>
      <c r="AP38" s="532">
        <f t="shared" ref="AP38:AZ38" si="16">+AO38-AP34</f>
        <v>7612.01</v>
      </c>
      <c r="AQ38" s="532">
        <f t="shared" si="16"/>
        <v>6845.55</v>
      </c>
      <c r="AR38" s="532">
        <f t="shared" si="16"/>
        <v>6130.12</v>
      </c>
      <c r="AS38" s="532">
        <f t="shared" si="16"/>
        <v>5364.34</v>
      </c>
      <c r="AT38" s="532">
        <f t="shared" si="16"/>
        <v>4489.7299999999996</v>
      </c>
      <c r="AU38" s="532">
        <f t="shared" si="16"/>
        <v>3585.37</v>
      </c>
      <c r="AV38" s="532">
        <f t="shared" si="16"/>
        <v>2673.1099999999997</v>
      </c>
      <c r="AW38" s="532">
        <f t="shared" si="16"/>
        <v>1808.9999999999998</v>
      </c>
      <c r="AX38" s="532">
        <f t="shared" si="16"/>
        <v>887.31999999999971</v>
      </c>
      <c r="AY38" s="532">
        <f t="shared" si="16"/>
        <v>-16.4200000000003</v>
      </c>
      <c r="AZ38" s="533">
        <f t="shared" si="16"/>
        <v>-923.05000000000018</v>
      </c>
      <c r="BA38" s="532">
        <f>+BA37-BA34</f>
        <v>8508.01</v>
      </c>
      <c r="BB38" s="532">
        <f t="shared" ref="BB38" si="17">+BA38-BB34</f>
        <v>7646.83</v>
      </c>
      <c r="BC38" s="532">
        <f t="shared" ref="BC38" si="18">+BB38-BC34</f>
        <v>6829.8899999999994</v>
      </c>
      <c r="BD38" s="532">
        <f t="shared" ref="BD38" si="19">+BC38-BD34</f>
        <v>6055.2699999999995</v>
      </c>
      <c r="BE38" s="532">
        <f t="shared" ref="BE38" si="20">+BD38-BE34</f>
        <v>5328.54</v>
      </c>
      <c r="BF38" s="532">
        <f t="shared" ref="BF38" si="21">+BE38-BF34</f>
        <v>4492.5</v>
      </c>
      <c r="BG38" s="532">
        <f t="shared" ref="BG38" si="22">+BF38-BG34</f>
        <v>3625.19</v>
      </c>
      <c r="BH38" s="532">
        <f t="shared" ref="BH38" si="23">+BG38-BH34</f>
        <v>2745.32</v>
      </c>
      <c r="BI38" s="532">
        <f t="shared" ref="BI38" si="24">+BH38-BI34</f>
        <v>1926.54</v>
      </c>
      <c r="BJ38" s="532">
        <f t="shared" ref="BJ38" si="25">+BI38-BJ34</f>
        <v>1044.44</v>
      </c>
      <c r="BK38" s="532">
        <f t="shared" ref="BK38" si="26">+BJ38-BK34</f>
        <v>173.57000000000016</v>
      </c>
      <c r="BL38" s="533">
        <f t="shared" ref="BL38" si="27">+BK38-BL34</f>
        <v>-700.29999999999973</v>
      </c>
      <c r="BM38" s="532">
        <f>+BM37-BM34</f>
        <v>8499.51</v>
      </c>
      <c r="BN38" s="532">
        <f t="shared" ref="BN38" si="28">+BM38-BN34</f>
        <v>7628.52</v>
      </c>
      <c r="BO38" s="532">
        <f t="shared" ref="BO38" si="29">+BN38-BO34</f>
        <v>6809.9900000000007</v>
      </c>
      <c r="BP38" s="532">
        <f t="shared" ref="BP38" si="30">+BO38-BP34</f>
        <v>6007.1900000000005</v>
      </c>
      <c r="BQ38" s="532">
        <f t="shared" ref="BQ38" si="31">+BP38-BQ34</f>
        <v>5154.5</v>
      </c>
      <c r="BR38" s="532">
        <f t="shared" ref="BR38" si="32">+BQ38-BR34</f>
        <v>4298.74</v>
      </c>
      <c r="BS38" s="532">
        <f t="shared" ref="BS38" si="33">+BR38-BS34</f>
        <v>3398.39</v>
      </c>
      <c r="BT38" s="532">
        <f t="shared" ref="BT38" si="34">+BS38-BT34</f>
        <v>2490.9399999999996</v>
      </c>
      <c r="BU38" s="532">
        <f t="shared" ref="BU38" si="35">+BT38-BU34</f>
        <v>1716.0999999999995</v>
      </c>
      <c r="BV38" s="532">
        <f t="shared" ref="BV38" si="36">+BU38-BV34</f>
        <v>947.58999999999946</v>
      </c>
      <c r="BW38" s="532">
        <f t="shared" ref="BW38" si="37">+BV38-BW34</f>
        <v>30.669999999999391</v>
      </c>
      <c r="BX38" s="533">
        <f t="shared" ref="BX38" si="38">+BW38-BX34</f>
        <v>-919.41000000000065</v>
      </c>
      <c r="BY38" s="532">
        <f>+BY37-BY34</f>
        <v>8460.33</v>
      </c>
      <c r="BZ38" s="532">
        <f t="shared" ref="BZ38" si="39">+BY38-BZ34</f>
        <v>7588.7</v>
      </c>
      <c r="CA38" s="532">
        <f t="shared" ref="CA38" si="40">+BZ38-CA34</f>
        <v>6784.24</v>
      </c>
      <c r="CB38" s="532">
        <f t="shared" ref="CB38" si="41">+CA38-CB34</f>
        <v>6101.91</v>
      </c>
      <c r="CC38" s="532">
        <f t="shared" ref="CC38" si="42">+CB38-CC34</f>
        <v>5323.55</v>
      </c>
      <c r="CD38" s="532">
        <f t="shared" ref="CD38" si="43">+CC38-CD34</f>
        <v>4435.38</v>
      </c>
      <c r="CE38" s="532">
        <f t="shared" ref="CE38" si="44">+CD38-CE34</f>
        <v>3440.55</v>
      </c>
      <c r="CF38" s="532">
        <f t="shared" ref="CF38" si="45">+CE38-CF34</f>
        <v>2448.75</v>
      </c>
      <c r="CG38" s="532">
        <f t="shared" ref="CG38" si="46">+CF38-CG34</f>
        <v>1537.85</v>
      </c>
      <c r="CH38" s="532">
        <f t="shared" ref="CH38" si="47">+CG38-CH34</f>
        <v>553.99999999999989</v>
      </c>
      <c r="CI38" s="532">
        <f t="shared" ref="CI38" si="48">+CH38-CI34</f>
        <v>-426.88</v>
      </c>
      <c r="CJ38" s="533">
        <f t="shared" ref="CJ38" si="49">+CI38-CJ34</f>
        <v>-1430.83</v>
      </c>
      <c r="CK38" s="532">
        <f>+CK37-CK34</f>
        <v>8422.1299999999992</v>
      </c>
      <c r="CL38" s="532">
        <f t="shared" ref="CL38" si="50">+CK38-CL34</f>
        <v>7454.3499999999995</v>
      </c>
      <c r="CM38" s="532">
        <f t="shared" ref="CM38" si="51">+CL38-CM34</f>
        <v>6462.6399999999994</v>
      </c>
      <c r="CN38" s="532">
        <f t="shared" ref="CN38" si="52">+CM38-CN34</f>
        <v>5660.6599999999989</v>
      </c>
      <c r="CO38" s="532">
        <f t="shared" ref="CO38" si="53">+CN38-CO34</f>
        <v>4835.8999999999987</v>
      </c>
      <c r="CP38" s="532">
        <f t="shared" ref="CP38" si="54">+CO38-CP34</f>
        <v>3872.7199999999984</v>
      </c>
      <c r="CQ38" s="532">
        <f t="shared" ref="CQ38" si="55">+CP38-CQ34</f>
        <v>2830.7999999999984</v>
      </c>
      <c r="CR38" s="532">
        <f t="shared" ref="CR38" si="56">+CQ38-CR34</f>
        <v>1801.4299999999985</v>
      </c>
      <c r="CS38" s="532">
        <f t="shared" ref="CS38" si="57">+CR38-CS34</f>
        <v>833.43999999999846</v>
      </c>
      <c r="CT38" s="532">
        <f t="shared" ref="CT38" si="58">+CS38-CT34</f>
        <v>-165.01000000000147</v>
      </c>
      <c r="CU38" s="532">
        <f t="shared" ref="CU38" si="59">+CT38-CU34</f>
        <v>-1157.1800000000014</v>
      </c>
      <c r="CV38" s="533">
        <f t="shared" ref="CV38" si="60">+CU38-CV34</f>
        <v>-2198.7400000000016</v>
      </c>
      <c r="CW38" s="532">
        <f>+CW37-CW34</f>
        <v>8381.26</v>
      </c>
      <c r="CX38" s="532">
        <f t="shared" ref="CX38" si="61">+CW38-CX34</f>
        <v>7461.4800000000005</v>
      </c>
      <c r="CY38" s="532">
        <f t="shared" ref="CY38" si="62">+CX38-CY34</f>
        <v>6511.64</v>
      </c>
      <c r="CZ38" s="532">
        <f t="shared" ref="CZ38" si="63">+CY38-CZ34</f>
        <v>5553.6900000000005</v>
      </c>
      <c r="DA38" s="532">
        <f t="shared" ref="DA38" si="64">+CZ38-DA34</f>
        <v>4698.6400000000003</v>
      </c>
      <c r="DB38" s="532">
        <f t="shared" ref="DB38" si="65">+DA38-DB34</f>
        <v>3715.0600000000004</v>
      </c>
      <c r="DC38" s="532">
        <f t="shared" ref="DC38" si="66">+DB38-DC34</f>
        <v>2698.2300000000005</v>
      </c>
      <c r="DD38" s="532">
        <f t="shared" ref="DD38" si="67">+DC38-DD34</f>
        <v>1673.3200000000004</v>
      </c>
      <c r="DE38" s="532">
        <f t="shared" ref="DE38" si="68">+DD38-DE34</f>
        <v>706.50000000000045</v>
      </c>
      <c r="DF38" s="532">
        <f t="shared" ref="DF38" si="69">+DE38-DF34</f>
        <v>-312.04999999999939</v>
      </c>
      <c r="DG38" s="532">
        <f t="shared" ref="DG38" si="70">+DF38-DG34</f>
        <v>-1310.4999999999993</v>
      </c>
      <c r="DH38" s="533">
        <f t="shared" ref="DH38" si="71">+DG38-DH34</f>
        <v>-2341.2699999999995</v>
      </c>
      <c r="DI38" s="532">
        <f>+DI37-DI34</f>
        <v>8386.48</v>
      </c>
      <c r="DJ38" s="532">
        <f t="shared" ref="DJ38" si="72">+DI38-DJ34</f>
        <v>7419.28</v>
      </c>
      <c r="DK38" s="532">
        <f t="shared" ref="DK38" si="73">+DJ38-DK34</f>
        <v>6366.3099999999995</v>
      </c>
      <c r="DL38" s="532">
        <f t="shared" ref="DL38" si="74">+DK38-DL34</f>
        <v>5511.2199999999993</v>
      </c>
      <c r="DM38" s="532">
        <f t="shared" ref="DM38" si="75">+DL38-DM34</f>
        <v>4696.2299999999996</v>
      </c>
      <c r="DN38" s="532">
        <f t="shared" ref="DN38" si="76">+DM38-DN34</f>
        <v>3718.9599999999996</v>
      </c>
      <c r="DO38" s="532">
        <f t="shared" ref="DO38" si="77">+DN38-DO34</f>
        <v>2699.6799999999994</v>
      </c>
      <c r="DP38" s="532">
        <f t="shared" ref="DP38" si="78">+DO38-DP34</f>
        <v>1673.8099999999993</v>
      </c>
      <c r="DQ38" s="532">
        <f t="shared" ref="DQ38" si="79">+DP38-DQ34</f>
        <v>719.10999999999922</v>
      </c>
      <c r="DR38" s="532">
        <f t="shared" ref="DR38" si="80">+DQ38-DR34</f>
        <v>-300.94000000000074</v>
      </c>
      <c r="DS38" s="532">
        <f t="shared" ref="DS38" si="81">+DR38-DS34</f>
        <v>-1301.2300000000007</v>
      </c>
      <c r="DT38" s="533">
        <f t="shared" ref="DT38" si="82">+DS38-DT34</f>
        <v>-2326.6600000000008</v>
      </c>
      <c r="DU38" s="532">
        <f>+DU37-DU34</f>
        <v>8390.61</v>
      </c>
      <c r="DV38" s="532">
        <f t="shared" ref="DV38" si="83">+DU38-DV34</f>
        <v>7432.380000000001</v>
      </c>
      <c r="DW38" s="532">
        <f t="shared" ref="DW38" si="84">+DV38-DW34</f>
        <v>6425.0500000000011</v>
      </c>
      <c r="DX38" s="532">
        <f t="shared" ref="DX38" si="85">+DW38-DX34</f>
        <v>5635.170000000001</v>
      </c>
      <c r="DY38" s="532">
        <f t="shared" ref="DY38" si="86">+DX38-DY34</f>
        <v>4831.7500000000009</v>
      </c>
      <c r="DZ38" s="532">
        <f t="shared" ref="DZ38" si="87">+DY38-DZ34</f>
        <v>3880.0200000000009</v>
      </c>
      <c r="EA38" s="532">
        <f t="shared" ref="EA38" si="88">+DZ38-EA34</f>
        <v>2870.6000000000008</v>
      </c>
      <c r="EB38" s="532">
        <f t="shared" ref="EB38" si="89">+EA38-EB34</f>
        <v>1851.1400000000008</v>
      </c>
      <c r="EC38" s="532">
        <f t="shared" ref="EC38" si="90">+EB38-EC34</f>
        <v>900.43000000000075</v>
      </c>
      <c r="ED38" s="532">
        <f t="shared" ref="ED38" si="91">+EC38-ED34</f>
        <v>-101.30999999999926</v>
      </c>
      <c r="EE38" s="532">
        <f t="shared" ref="EE38" si="92">+ED38-EE34</f>
        <v>-1090.6699999999992</v>
      </c>
      <c r="EF38" s="533">
        <f t="shared" ref="EF38" si="93">+EE38-EF34</f>
        <v>-2100.7099999999991</v>
      </c>
      <c r="EG38" s="532">
        <f>+EG37-EG34</f>
        <v>8398.4</v>
      </c>
      <c r="EH38" s="532">
        <f t="shared" ref="EH38" si="94">+EG38-EH34</f>
        <v>7406.3899999999994</v>
      </c>
      <c r="EI38" s="532">
        <f t="shared" ref="EI38" si="95">+EH38-EI34</f>
        <v>6553.119999999999</v>
      </c>
      <c r="EJ38" s="532">
        <f t="shared" ref="EJ38" si="96">+EI38-EJ34</f>
        <v>5774.7199999999993</v>
      </c>
      <c r="EK38" s="532">
        <f t="shared" ref="EK38" si="97">+EJ38-EK34</f>
        <v>4946.6499999999996</v>
      </c>
      <c r="EL38" s="532">
        <f t="shared" ref="EL38" si="98">+EK38-EL34</f>
        <v>3992.1699999999996</v>
      </c>
      <c r="EM38" s="532">
        <f t="shared" ref="EM38" si="99">+EL38-EM34</f>
        <v>2973.7499999999995</v>
      </c>
      <c r="EN38" s="532">
        <f t="shared" ref="EN38" si="100">+EM38-EN34</f>
        <v>1956.7299999999996</v>
      </c>
      <c r="EO38" s="532">
        <f t="shared" ref="EO38" si="101">+EN38-EO34</f>
        <v>996.36999999999955</v>
      </c>
      <c r="EP38" s="532">
        <f t="shared" ref="EP38" si="102">+EO38-EP34</f>
        <v>5.1699999999995043</v>
      </c>
      <c r="EQ38" s="532">
        <f t="shared" ref="EQ38" si="103">+EP38-EQ34</f>
        <v>-976.93000000000052</v>
      </c>
      <c r="ER38" s="533">
        <f t="shared" ref="ER38" si="104">+EQ38-ER34</f>
        <v>-1995.3100000000004</v>
      </c>
      <c r="ES38" s="532">
        <f>+ES37-ES34</f>
        <v>8405.86</v>
      </c>
      <c r="ET38" s="532">
        <f t="shared" ref="ET38" si="105">+ES38-ET34</f>
        <v>7457.7300000000005</v>
      </c>
      <c r="EU38" s="532">
        <f t="shared" ref="EU38" si="106">+ET38-EU34</f>
        <v>6481.43</v>
      </c>
      <c r="EV38" s="532">
        <f t="shared" ref="EV38" si="107">+EU38-EV34</f>
        <v>5646.47</v>
      </c>
      <c r="EW38" s="532">
        <f t="shared" ref="EW38" si="108">+EV38-EW34</f>
        <v>4797.9400000000005</v>
      </c>
      <c r="EX38" s="532">
        <f t="shared" ref="EX38" si="109">+EW38-EX34</f>
        <v>3851.2500000000005</v>
      </c>
      <c r="EY38" s="532">
        <f t="shared" ref="EY38" si="110">+EX38-EY34</f>
        <v>2846.5800000000004</v>
      </c>
      <c r="EZ38" s="532">
        <f t="shared" ref="EZ38" si="111">+EY38-EZ34</f>
        <v>1838.1200000000003</v>
      </c>
      <c r="FA38" s="532">
        <f t="shared" ref="FA38" si="112">+EZ38-FA34</f>
        <v>897.6800000000004</v>
      </c>
      <c r="FB38" s="532">
        <f t="shared" ref="FB38" si="113">+FA38-FB34</f>
        <v>-80.759999999999764</v>
      </c>
      <c r="FC38" s="532">
        <f t="shared" ref="FC38" si="114">+FB38-FC34</f>
        <v>-1051.58</v>
      </c>
      <c r="FD38" s="533">
        <f t="shared" ref="FD38" si="115">+FC38-FD34</f>
        <v>-2051.13</v>
      </c>
      <c r="FE38" s="532">
        <f>+FE37-FE34</f>
        <v>8426.5</v>
      </c>
      <c r="FF38" s="532">
        <f t="shared" ref="FF38" si="116">+FE38-FF34</f>
        <v>7493.1</v>
      </c>
      <c r="FG38" s="532">
        <f t="shared" ref="FG38" si="117">+FF38-FG34</f>
        <v>6585.8700000000008</v>
      </c>
      <c r="FH38" s="532">
        <f t="shared" ref="FH38" si="118">+FG38-FH34</f>
        <v>5854.0400000000009</v>
      </c>
      <c r="FI38" s="532">
        <f t="shared" ref="FI38" si="119">+FH38-FI34</f>
        <v>4947.3400000000011</v>
      </c>
      <c r="FJ38" s="532">
        <f t="shared" ref="FJ38" si="120">+FI38-FJ34</f>
        <v>4019.5100000000011</v>
      </c>
      <c r="FK38" s="532">
        <f t="shared" ref="FK38" si="121">+FJ38-FK34</f>
        <v>3015.6900000000014</v>
      </c>
      <c r="FL38" s="532">
        <f t="shared" ref="FL38" si="122">+FK38-FL34</f>
        <v>2016.2800000000016</v>
      </c>
      <c r="FM38" s="532">
        <f t="shared" ref="FM38" si="123">+FL38-FM34</f>
        <v>1084.9700000000016</v>
      </c>
      <c r="FN38" s="532">
        <f t="shared" ref="FN38" si="124">+FM38-FN34</f>
        <v>110.77000000000157</v>
      </c>
      <c r="FO38" s="532">
        <f t="shared" ref="FO38" si="125">+FN38-FO34</f>
        <v>-847.06999999999846</v>
      </c>
      <c r="FP38" s="533">
        <f t="shared" ref="FP38" si="126">+FO38-FP34</f>
        <v>-1837.9399999999985</v>
      </c>
      <c r="FQ38" s="532">
        <f>+FQ37-FQ34</f>
        <v>8431.75</v>
      </c>
      <c r="FR38" s="532">
        <f t="shared" ref="FR38" si="127">+FQ38-FR34</f>
        <v>7502.88</v>
      </c>
      <c r="FS38" s="532">
        <f t="shared" ref="FS38" si="128">+FR38-FS34</f>
        <v>6487.55</v>
      </c>
      <c r="FT38" s="532">
        <f t="shared" ref="FT38" si="129">+FS38-FT34</f>
        <v>5706.12</v>
      </c>
      <c r="FU38" s="532">
        <f t="shared" ref="FU38" si="130">+FT38-FU34</f>
        <v>4909.57</v>
      </c>
      <c r="FV38" s="532">
        <f t="shared" ref="FV38" si="131">+FU38-FV34</f>
        <v>3991.3399999999997</v>
      </c>
      <c r="FW38" s="532">
        <f t="shared" ref="FW38" si="132">+FV38-FW34</f>
        <v>2997.1299999999997</v>
      </c>
      <c r="FX38" s="532">
        <f t="shared" ref="FX38" si="133">+FW38-FX34</f>
        <v>2007.0399999999995</v>
      </c>
      <c r="FY38" s="532">
        <f t="shared" ref="FY38" si="134">+FX38-FY34</f>
        <v>1116.0799999999995</v>
      </c>
      <c r="FZ38" s="532">
        <f t="shared" ref="FZ38" si="135">+FY38-FZ34</f>
        <v>326.21999999999946</v>
      </c>
      <c r="GA38" s="532">
        <f t="shared" ref="GA38" si="136">+FZ38-GA34</f>
        <v>-528.15000000000066</v>
      </c>
      <c r="GB38" s="533">
        <f t="shared" ref="GB38" si="137">+GA38-GB34</f>
        <v>-1523.2800000000007</v>
      </c>
    </row>
    <row r="39" spans="1:184" s="41" customFormat="1" ht="15.75" thickBot="1">
      <c r="A39" s="460"/>
      <c r="B39" s="60"/>
      <c r="C39" s="460"/>
      <c r="D39" s="510" t="s">
        <v>192</v>
      </c>
      <c r="E39" s="511"/>
      <c r="F39" s="511"/>
      <c r="G39" s="511"/>
      <c r="H39" s="511"/>
      <c r="I39" s="511"/>
      <c r="J39" s="511"/>
      <c r="K39" s="511"/>
      <c r="L39" s="511"/>
      <c r="M39" s="511"/>
      <c r="N39" s="511"/>
      <c r="O39" s="511"/>
      <c r="P39" s="534">
        <f>+P38</f>
        <v>-6.6899999999997135</v>
      </c>
      <c r="Q39" s="511"/>
      <c r="R39" s="511"/>
      <c r="S39" s="511"/>
      <c r="T39" s="511"/>
      <c r="U39" s="511"/>
      <c r="V39" s="511"/>
      <c r="W39" s="511"/>
      <c r="X39" s="511"/>
      <c r="Y39" s="511"/>
      <c r="Z39" s="511"/>
      <c r="AA39" s="511"/>
      <c r="AB39" s="534">
        <f>+AB38+P39</f>
        <v>962.2899999999994</v>
      </c>
      <c r="AC39" s="511"/>
      <c r="AD39" s="511"/>
      <c r="AE39" s="511"/>
      <c r="AF39" s="511"/>
      <c r="AG39" s="511"/>
      <c r="AH39" s="511"/>
      <c r="AI39" s="511"/>
      <c r="AJ39" s="511"/>
      <c r="AK39" s="511"/>
      <c r="AL39" s="511"/>
      <c r="AM39" s="511"/>
      <c r="AN39" s="534">
        <f>+AN38+AB39</f>
        <v>18.120000000000232</v>
      </c>
      <c r="AO39" s="511"/>
      <c r="AP39" s="511"/>
      <c r="AQ39" s="511"/>
      <c r="AR39" s="511"/>
      <c r="AS39" s="511"/>
      <c r="AT39" s="511"/>
      <c r="AU39" s="511"/>
      <c r="AV39" s="511"/>
      <c r="AW39" s="511"/>
      <c r="AX39" s="511"/>
      <c r="AY39" s="511"/>
      <c r="AZ39" s="534">
        <f>+AZ38+AN39</f>
        <v>-904.93</v>
      </c>
      <c r="BA39" s="511"/>
      <c r="BB39" s="511"/>
      <c r="BC39" s="511"/>
      <c r="BD39" s="511"/>
      <c r="BE39" s="511"/>
      <c r="BF39" s="511"/>
      <c r="BG39" s="511"/>
      <c r="BH39" s="511"/>
      <c r="BI39" s="511"/>
      <c r="BJ39" s="511"/>
      <c r="BK39" s="511"/>
      <c r="BL39" s="534">
        <f>+BL38+AZ39</f>
        <v>-1605.2299999999996</v>
      </c>
      <c r="BM39" s="511"/>
      <c r="BN39" s="511"/>
      <c r="BO39" s="511"/>
      <c r="BP39" s="511"/>
      <c r="BQ39" s="511"/>
      <c r="BR39" s="511"/>
      <c r="BS39" s="511"/>
      <c r="BT39" s="511"/>
      <c r="BU39" s="511"/>
      <c r="BV39" s="511"/>
      <c r="BW39" s="511"/>
      <c r="BX39" s="534">
        <f>+BX38+BL39</f>
        <v>-2524.6400000000003</v>
      </c>
      <c r="BY39" s="511"/>
      <c r="BZ39" s="511"/>
      <c r="CA39" s="511"/>
      <c r="CB39" s="511"/>
      <c r="CC39" s="511"/>
      <c r="CD39" s="511"/>
      <c r="CE39" s="511"/>
      <c r="CF39" s="511"/>
      <c r="CG39" s="511"/>
      <c r="CH39" s="511"/>
      <c r="CI39" s="511"/>
      <c r="CJ39" s="534">
        <f>+CJ38+BX39</f>
        <v>-3955.4700000000003</v>
      </c>
      <c r="CK39" s="511"/>
      <c r="CL39" s="511"/>
      <c r="CM39" s="511"/>
      <c r="CN39" s="511"/>
      <c r="CO39" s="511"/>
      <c r="CP39" s="511"/>
      <c r="CQ39" s="511"/>
      <c r="CR39" s="511"/>
      <c r="CS39" s="511"/>
      <c r="CT39" s="511"/>
      <c r="CU39" s="511"/>
      <c r="CV39" s="534">
        <f>+CV38+CJ39</f>
        <v>-6154.2100000000019</v>
      </c>
      <c r="CW39" s="511"/>
      <c r="CX39" s="511"/>
      <c r="CY39" s="511"/>
      <c r="CZ39" s="511"/>
      <c r="DA39" s="511"/>
      <c r="DB39" s="511"/>
      <c r="DC39" s="511"/>
      <c r="DD39" s="511"/>
      <c r="DE39" s="511"/>
      <c r="DF39" s="511"/>
      <c r="DG39" s="511"/>
      <c r="DH39" s="534">
        <f>+DH38+CV39</f>
        <v>-8495.4800000000014</v>
      </c>
      <c r="DI39" s="511"/>
      <c r="DJ39" s="511"/>
      <c r="DK39" s="511"/>
      <c r="DL39" s="511"/>
      <c r="DM39" s="511"/>
      <c r="DN39" s="511"/>
      <c r="DO39" s="511"/>
      <c r="DP39" s="511"/>
      <c r="DQ39" s="511"/>
      <c r="DR39" s="511"/>
      <c r="DS39" s="511"/>
      <c r="DT39" s="534">
        <f>+DT38+DH39</f>
        <v>-10822.140000000003</v>
      </c>
      <c r="DU39" s="511"/>
      <c r="DV39" s="511"/>
      <c r="DW39" s="511"/>
      <c r="DX39" s="511"/>
      <c r="DY39" s="511"/>
      <c r="DZ39" s="511"/>
      <c r="EA39" s="511"/>
      <c r="EB39" s="511"/>
      <c r="EC39" s="511"/>
      <c r="ED39" s="511"/>
      <c r="EE39" s="511"/>
      <c r="EF39" s="534">
        <f>+EF38+DT39</f>
        <v>-12922.850000000002</v>
      </c>
      <c r="EG39" s="511"/>
      <c r="EH39" s="511"/>
      <c r="EI39" s="511"/>
      <c r="EJ39" s="511"/>
      <c r="EK39" s="511"/>
      <c r="EL39" s="511"/>
      <c r="EM39" s="511"/>
      <c r="EN39" s="511"/>
      <c r="EO39" s="511"/>
      <c r="EP39" s="511"/>
      <c r="EQ39" s="511"/>
      <c r="ER39" s="534">
        <f>+ER38+EF39</f>
        <v>-14918.160000000003</v>
      </c>
      <c r="ES39" s="511"/>
      <c r="ET39" s="511"/>
      <c r="EU39" s="511"/>
      <c r="EV39" s="511"/>
      <c r="EW39" s="511"/>
      <c r="EX39" s="511"/>
      <c r="EY39" s="511"/>
      <c r="EZ39" s="511"/>
      <c r="FA39" s="511"/>
      <c r="FB39" s="511"/>
      <c r="FC39" s="511"/>
      <c r="FD39" s="534">
        <f>+FD38+ER39</f>
        <v>-16969.290000000005</v>
      </c>
      <c r="FE39" s="511"/>
      <c r="FF39" s="511"/>
      <c r="FG39" s="511"/>
      <c r="FH39" s="511"/>
      <c r="FI39" s="511"/>
      <c r="FJ39" s="511"/>
      <c r="FK39" s="511"/>
      <c r="FL39" s="511"/>
      <c r="FM39" s="511"/>
      <c r="FN39" s="511"/>
      <c r="FO39" s="511"/>
      <c r="FP39" s="534">
        <f>+FP38+FD39</f>
        <v>-18807.230000000003</v>
      </c>
      <c r="FQ39" s="511"/>
      <c r="FR39" s="511"/>
      <c r="FS39" s="511"/>
      <c r="FT39" s="511"/>
      <c r="FU39" s="511"/>
      <c r="FV39" s="511"/>
      <c r="FW39" s="511"/>
      <c r="FX39" s="511"/>
      <c r="FY39" s="511"/>
      <c r="FZ39" s="511"/>
      <c r="GA39" s="511"/>
      <c r="GB39" s="534">
        <f>+GB38+FP39</f>
        <v>-20330.510000000002</v>
      </c>
    </row>
    <row r="40" spans="1:184" s="460" customFormat="1">
      <c r="A40" s="41"/>
      <c r="B40" s="60"/>
      <c r="C40" s="41"/>
      <c r="D40" s="525" t="s">
        <v>283</v>
      </c>
      <c r="E40" s="524">
        <f>+E$33</f>
        <v>41275</v>
      </c>
      <c r="F40" s="524">
        <f t="shared" ref="F40:BQ40" si="138">+F$33</f>
        <v>41306</v>
      </c>
      <c r="G40" s="524">
        <f t="shared" si="138"/>
        <v>41334</v>
      </c>
      <c r="H40" s="524">
        <f t="shared" si="138"/>
        <v>41365</v>
      </c>
      <c r="I40" s="524">
        <f t="shared" si="138"/>
        <v>41395</v>
      </c>
      <c r="J40" s="524">
        <f t="shared" si="138"/>
        <v>41426</v>
      </c>
      <c r="K40" s="524">
        <f t="shared" si="138"/>
        <v>41456</v>
      </c>
      <c r="L40" s="524">
        <f t="shared" si="138"/>
        <v>41487</v>
      </c>
      <c r="M40" s="524">
        <f t="shared" si="138"/>
        <v>41518</v>
      </c>
      <c r="N40" s="524">
        <f t="shared" si="138"/>
        <v>41548</v>
      </c>
      <c r="O40" s="524">
        <f t="shared" si="138"/>
        <v>41579</v>
      </c>
      <c r="P40" s="524">
        <f t="shared" si="138"/>
        <v>41609</v>
      </c>
      <c r="Q40" s="524">
        <f t="shared" si="138"/>
        <v>41640</v>
      </c>
      <c r="R40" s="524">
        <f t="shared" si="138"/>
        <v>41671</v>
      </c>
      <c r="S40" s="524">
        <f t="shared" si="138"/>
        <v>41699</v>
      </c>
      <c r="T40" s="524">
        <f t="shared" si="138"/>
        <v>41730</v>
      </c>
      <c r="U40" s="524">
        <f t="shared" si="138"/>
        <v>41760</v>
      </c>
      <c r="V40" s="524">
        <f t="shared" si="138"/>
        <v>41791</v>
      </c>
      <c r="W40" s="524">
        <f t="shared" si="138"/>
        <v>41821</v>
      </c>
      <c r="X40" s="524">
        <f t="shared" si="138"/>
        <v>41852</v>
      </c>
      <c r="Y40" s="524">
        <f t="shared" si="138"/>
        <v>41883</v>
      </c>
      <c r="Z40" s="524">
        <f t="shared" si="138"/>
        <v>41913</v>
      </c>
      <c r="AA40" s="524">
        <f t="shared" si="138"/>
        <v>41944</v>
      </c>
      <c r="AB40" s="524">
        <f t="shared" si="138"/>
        <v>41974</v>
      </c>
      <c r="AC40" s="524">
        <f t="shared" si="138"/>
        <v>42005</v>
      </c>
      <c r="AD40" s="524">
        <f t="shared" si="138"/>
        <v>42036</v>
      </c>
      <c r="AE40" s="524">
        <f t="shared" si="138"/>
        <v>42064</v>
      </c>
      <c r="AF40" s="524">
        <f t="shared" si="138"/>
        <v>42095</v>
      </c>
      <c r="AG40" s="524">
        <f t="shared" si="138"/>
        <v>42125</v>
      </c>
      <c r="AH40" s="524">
        <f t="shared" si="138"/>
        <v>42156</v>
      </c>
      <c r="AI40" s="524">
        <f t="shared" si="138"/>
        <v>42186</v>
      </c>
      <c r="AJ40" s="524">
        <f t="shared" si="138"/>
        <v>42217</v>
      </c>
      <c r="AK40" s="524">
        <f t="shared" si="138"/>
        <v>42248</v>
      </c>
      <c r="AL40" s="524">
        <f t="shared" si="138"/>
        <v>42278</v>
      </c>
      <c r="AM40" s="524">
        <f t="shared" si="138"/>
        <v>42309</v>
      </c>
      <c r="AN40" s="524">
        <f t="shared" si="138"/>
        <v>42339</v>
      </c>
      <c r="AO40" s="524">
        <f t="shared" si="138"/>
        <v>42370</v>
      </c>
      <c r="AP40" s="524">
        <f t="shared" si="138"/>
        <v>42401</v>
      </c>
      <c r="AQ40" s="524">
        <f t="shared" si="138"/>
        <v>42430</v>
      </c>
      <c r="AR40" s="524">
        <f t="shared" si="138"/>
        <v>42461</v>
      </c>
      <c r="AS40" s="524">
        <f t="shared" si="138"/>
        <v>42491</v>
      </c>
      <c r="AT40" s="524">
        <f t="shared" si="138"/>
        <v>42522</v>
      </c>
      <c r="AU40" s="524">
        <f t="shared" si="138"/>
        <v>42552</v>
      </c>
      <c r="AV40" s="524">
        <f t="shared" si="138"/>
        <v>42583</v>
      </c>
      <c r="AW40" s="524">
        <f t="shared" si="138"/>
        <v>42614</v>
      </c>
      <c r="AX40" s="524">
        <f t="shared" si="138"/>
        <v>42644</v>
      </c>
      <c r="AY40" s="524">
        <f t="shared" si="138"/>
        <v>42675</v>
      </c>
      <c r="AZ40" s="524">
        <f t="shared" si="138"/>
        <v>42705</v>
      </c>
      <c r="BA40" s="524">
        <f t="shared" si="138"/>
        <v>42736</v>
      </c>
      <c r="BB40" s="524">
        <f t="shared" si="138"/>
        <v>42767</v>
      </c>
      <c r="BC40" s="524">
        <f t="shared" si="138"/>
        <v>42795</v>
      </c>
      <c r="BD40" s="524">
        <f t="shared" si="138"/>
        <v>42826</v>
      </c>
      <c r="BE40" s="524">
        <f t="shared" si="138"/>
        <v>42856</v>
      </c>
      <c r="BF40" s="524">
        <f t="shared" si="138"/>
        <v>42887</v>
      </c>
      <c r="BG40" s="524">
        <f t="shared" si="138"/>
        <v>42917</v>
      </c>
      <c r="BH40" s="524">
        <f t="shared" si="138"/>
        <v>42948</v>
      </c>
      <c r="BI40" s="524">
        <f t="shared" si="138"/>
        <v>42979</v>
      </c>
      <c r="BJ40" s="524">
        <f t="shared" si="138"/>
        <v>43009</v>
      </c>
      <c r="BK40" s="524">
        <f t="shared" si="138"/>
        <v>43040</v>
      </c>
      <c r="BL40" s="524">
        <f t="shared" si="138"/>
        <v>43070</v>
      </c>
      <c r="BM40" s="524">
        <f t="shared" si="138"/>
        <v>43101</v>
      </c>
      <c r="BN40" s="524">
        <f t="shared" si="138"/>
        <v>43132</v>
      </c>
      <c r="BO40" s="524">
        <f t="shared" si="138"/>
        <v>43160</v>
      </c>
      <c r="BP40" s="524">
        <f t="shared" si="138"/>
        <v>43191</v>
      </c>
      <c r="BQ40" s="524">
        <f t="shared" si="138"/>
        <v>43221</v>
      </c>
      <c r="BR40" s="524">
        <f t="shared" ref="BR40:EC40" si="139">+BR$33</f>
        <v>43252</v>
      </c>
      <c r="BS40" s="524">
        <f t="shared" si="139"/>
        <v>43282</v>
      </c>
      <c r="BT40" s="524">
        <f t="shared" si="139"/>
        <v>43313</v>
      </c>
      <c r="BU40" s="524">
        <f t="shared" si="139"/>
        <v>43344</v>
      </c>
      <c r="BV40" s="524">
        <f t="shared" si="139"/>
        <v>43374</v>
      </c>
      <c r="BW40" s="524">
        <f t="shared" si="139"/>
        <v>43405</v>
      </c>
      <c r="BX40" s="524">
        <f t="shared" si="139"/>
        <v>43435</v>
      </c>
      <c r="BY40" s="524">
        <f t="shared" si="139"/>
        <v>43466</v>
      </c>
      <c r="BZ40" s="524">
        <f t="shared" si="139"/>
        <v>43497</v>
      </c>
      <c r="CA40" s="524">
        <f t="shared" si="139"/>
        <v>43525</v>
      </c>
      <c r="CB40" s="524">
        <f t="shared" si="139"/>
        <v>43556</v>
      </c>
      <c r="CC40" s="524">
        <f t="shared" si="139"/>
        <v>43586</v>
      </c>
      <c r="CD40" s="524">
        <f t="shared" si="139"/>
        <v>43617</v>
      </c>
      <c r="CE40" s="524">
        <f t="shared" si="139"/>
        <v>43647</v>
      </c>
      <c r="CF40" s="524">
        <f t="shared" si="139"/>
        <v>43678</v>
      </c>
      <c r="CG40" s="524">
        <f t="shared" si="139"/>
        <v>43709</v>
      </c>
      <c r="CH40" s="524">
        <f t="shared" si="139"/>
        <v>43739</v>
      </c>
      <c r="CI40" s="524">
        <f t="shared" si="139"/>
        <v>43770</v>
      </c>
      <c r="CJ40" s="524">
        <f t="shared" si="139"/>
        <v>43800</v>
      </c>
      <c r="CK40" s="524">
        <f t="shared" si="139"/>
        <v>43831</v>
      </c>
      <c r="CL40" s="524">
        <f t="shared" si="139"/>
        <v>43862</v>
      </c>
      <c r="CM40" s="524">
        <f t="shared" si="139"/>
        <v>43891</v>
      </c>
      <c r="CN40" s="524">
        <f t="shared" si="139"/>
        <v>43922</v>
      </c>
      <c r="CO40" s="524">
        <f t="shared" si="139"/>
        <v>43952</v>
      </c>
      <c r="CP40" s="524">
        <f t="shared" si="139"/>
        <v>43983</v>
      </c>
      <c r="CQ40" s="524">
        <f t="shared" si="139"/>
        <v>44013</v>
      </c>
      <c r="CR40" s="524">
        <f t="shared" si="139"/>
        <v>44044</v>
      </c>
      <c r="CS40" s="524">
        <f t="shared" si="139"/>
        <v>44075</v>
      </c>
      <c r="CT40" s="524">
        <f t="shared" si="139"/>
        <v>44105</v>
      </c>
      <c r="CU40" s="524">
        <f t="shared" si="139"/>
        <v>44136</v>
      </c>
      <c r="CV40" s="524">
        <f t="shared" si="139"/>
        <v>44166</v>
      </c>
      <c r="CW40" s="524">
        <f t="shared" si="139"/>
        <v>44197</v>
      </c>
      <c r="CX40" s="524">
        <f t="shared" si="139"/>
        <v>44228</v>
      </c>
      <c r="CY40" s="524">
        <f t="shared" si="139"/>
        <v>44256</v>
      </c>
      <c r="CZ40" s="524">
        <f t="shared" si="139"/>
        <v>44287</v>
      </c>
      <c r="DA40" s="524">
        <f t="shared" si="139"/>
        <v>44317</v>
      </c>
      <c r="DB40" s="524">
        <f t="shared" si="139"/>
        <v>44348</v>
      </c>
      <c r="DC40" s="524">
        <f t="shared" si="139"/>
        <v>44378</v>
      </c>
      <c r="DD40" s="524">
        <f t="shared" si="139"/>
        <v>44409</v>
      </c>
      <c r="DE40" s="524">
        <f t="shared" si="139"/>
        <v>44440</v>
      </c>
      <c r="DF40" s="524">
        <f t="shared" si="139"/>
        <v>44470</v>
      </c>
      <c r="DG40" s="524">
        <f t="shared" si="139"/>
        <v>44501</v>
      </c>
      <c r="DH40" s="524">
        <f t="shared" si="139"/>
        <v>44531</v>
      </c>
      <c r="DI40" s="524">
        <f t="shared" si="139"/>
        <v>44562</v>
      </c>
      <c r="DJ40" s="524">
        <f t="shared" si="139"/>
        <v>44593</v>
      </c>
      <c r="DK40" s="524">
        <f t="shared" si="139"/>
        <v>44621</v>
      </c>
      <c r="DL40" s="524">
        <f t="shared" si="139"/>
        <v>44652</v>
      </c>
      <c r="DM40" s="524">
        <f t="shared" si="139"/>
        <v>44682</v>
      </c>
      <c r="DN40" s="524">
        <f t="shared" si="139"/>
        <v>44713</v>
      </c>
      <c r="DO40" s="524">
        <f t="shared" si="139"/>
        <v>44743</v>
      </c>
      <c r="DP40" s="524">
        <f t="shared" si="139"/>
        <v>44774</v>
      </c>
      <c r="DQ40" s="524">
        <f t="shared" si="139"/>
        <v>44805</v>
      </c>
      <c r="DR40" s="524">
        <f t="shared" si="139"/>
        <v>44835</v>
      </c>
      <c r="DS40" s="524">
        <f t="shared" si="139"/>
        <v>44866</v>
      </c>
      <c r="DT40" s="524">
        <f t="shared" si="139"/>
        <v>44896</v>
      </c>
      <c r="DU40" s="524">
        <f t="shared" si="139"/>
        <v>44927</v>
      </c>
      <c r="DV40" s="524">
        <f t="shared" si="139"/>
        <v>44958</v>
      </c>
      <c r="DW40" s="524">
        <f t="shared" si="139"/>
        <v>44986</v>
      </c>
      <c r="DX40" s="524">
        <f t="shared" si="139"/>
        <v>45017</v>
      </c>
      <c r="DY40" s="524">
        <f t="shared" si="139"/>
        <v>45047</v>
      </c>
      <c r="DZ40" s="524">
        <f t="shared" si="139"/>
        <v>45078</v>
      </c>
      <c r="EA40" s="524">
        <f t="shared" si="139"/>
        <v>45108</v>
      </c>
      <c r="EB40" s="524">
        <f t="shared" si="139"/>
        <v>45139</v>
      </c>
      <c r="EC40" s="524">
        <f t="shared" si="139"/>
        <v>45170</v>
      </c>
      <c r="ED40" s="524">
        <f t="shared" ref="ED40:GB40" si="140">+ED$33</f>
        <v>45200</v>
      </c>
      <c r="EE40" s="524">
        <f t="shared" si="140"/>
        <v>45231</v>
      </c>
      <c r="EF40" s="524">
        <f t="shared" si="140"/>
        <v>45261</v>
      </c>
      <c r="EG40" s="524">
        <f t="shared" si="140"/>
        <v>45292</v>
      </c>
      <c r="EH40" s="524">
        <f t="shared" si="140"/>
        <v>45323</v>
      </c>
      <c r="EI40" s="524">
        <f t="shared" si="140"/>
        <v>45352</v>
      </c>
      <c r="EJ40" s="524">
        <f t="shared" si="140"/>
        <v>45383</v>
      </c>
      <c r="EK40" s="524">
        <f t="shared" si="140"/>
        <v>45413</v>
      </c>
      <c r="EL40" s="524">
        <f t="shared" si="140"/>
        <v>45444</v>
      </c>
      <c r="EM40" s="524">
        <f t="shared" si="140"/>
        <v>45474</v>
      </c>
      <c r="EN40" s="524">
        <f t="shared" si="140"/>
        <v>45505</v>
      </c>
      <c r="EO40" s="524">
        <f t="shared" si="140"/>
        <v>45536</v>
      </c>
      <c r="EP40" s="524">
        <f t="shared" si="140"/>
        <v>45566</v>
      </c>
      <c r="EQ40" s="524">
        <f t="shared" si="140"/>
        <v>45597</v>
      </c>
      <c r="ER40" s="524">
        <f t="shared" si="140"/>
        <v>45627</v>
      </c>
      <c r="ES40" s="524">
        <f t="shared" si="140"/>
        <v>45658</v>
      </c>
      <c r="ET40" s="524">
        <f t="shared" si="140"/>
        <v>45689</v>
      </c>
      <c r="EU40" s="524">
        <f t="shared" si="140"/>
        <v>45717</v>
      </c>
      <c r="EV40" s="524">
        <f t="shared" si="140"/>
        <v>45748</v>
      </c>
      <c r="EW40" s="524">
        <f t="shared" si="140"/>
        <v>45778</v>
      </c>
      <c r="EX40" s="524">
        <f t="shared" si="140"/>
        <v>45809</v>
      </c>
      <c r="EY40" s="524">
        <f t="shared" si="140"/>
        <v>45839</v>
      </c>
      <c r="EZ40" s="524">
        <f t="shared" si="140"/>
        <v>45870</v>
      </c>
      <c r="FA40" s="524">
        <f t="shared" si="140"/>
        <v>45901</v>
      </c>
      <c r="FB40" s="524">
        <f t="shared" si="140"/>
        <v>45931</v>
      </c>
      <c r="FC40" s="524">
        <f t="shared" si="140"/>
        <v>45962</v>
      </c>
      <c r="FD40" s="524">
        <f t="shared" si="140"/>
        <v>45992</v>
      </c>
      <c r="FE40" s="524">
        <f t="shared" si="140"/>
        <v>46023</v>
      </c>
      <c r="FF40" s="524">
        <f t="shared" si="140"/>
        <v>46054</v>
      </c>
      <c r="FG40" s="524">
        <f t="shared" si="140"/>
        <v>46082</v>
      </c>
      <c r="FH40" s="524">
        <f t="shared" si="140"/>
        <v>46113</v>
      </c>
      <c r="FI40" s="524">
        <f t="shared" si="140"/>
        <v>46143</v>
      </c>
      <c r="FJ40" s="524">
        <f t="shared" si="140"/>
        <v>46174</v>
      </c>
      <c r="FK40" s="524">
        <f t="shared" si="140"/>
        <v>46204</v>
      </c>
      <c r="FL40" s="524">
        <f t="shared" si="140"/>
        <v>46235</v>
      </c>
      <c r="FM40" s="524">
        <f t="shared" si="140"/>
        <v>46266</v>
      </c>
      <c r="FN40" s="524">
        <f t="shared" si="140"/>
        <v>46296</v>
      </c>
      <c r="FO40" s="524">
        <f t="shared" si="140"/>
        <v>46327</v>
      </c>
      <c r="FP40" s="524">
        <f t="shared" si="140"/>
        <v>46357</v>
      </c>
      <c r="FQ40" s="524">
        <f t="shared" si="140"/>
        <v>46388</v>
      </c>
      <c r="FR40" s="524">
        <f t="shared" si="140"/>
        <v>46419</v>
      </c>
      <c r="FS40" s="524">
        <f t="shared" si="140"/>
        <v>46447</v>
      </c>
      <c r="FT40" s="524">
        <f t="shared" si="140"/>
        <v>46478</v>
      </c>
      <c r="FU40" s="524">
        <f t="shared" si="140"/>
        <v>46508</v>
      </c>
      <c r="FV40" s="524">
        <f t="shared" si="140"/>
        <v>46539</v>
      </c>
      <c r="FW40" s="524">
        <f t="shared" si="140"/>
        <v>46569</v>
      </c>
      <c r="FX40" s="524">
        <f t="shared" si="140"/>
        <v>46600</v>
      </c>
      <c r="FY40" s="524">
        <f t="shared" si="140"/>
        <v>46631</v>
      </c>
      <c r="FZ40" s="524">
        <f t="shared" si="140"/>
        <v>46661</v>
      </c>
      <c r="GA40" s="524">
        <f t="shared" si="140"/>
        <v>46692</v>
      </c>
      <c r="GB40" s="524">
        <f t="shared" si="140"/>
        <v>46722</v>
      </c>
    </row>
    <row r="41" spans="1:184" s="460" customFormat="1">
      <c r="A41" s="41"/>
      <c r="B41" s="60"/>
      <c r="C41" s="41"/>
      <c r="D41" s="520" t="s">
        <v>149</v>
      </c>
      <c r="E41" s="521" t="str">
        <f t="shared" ref="E41:AZ41" si="141">+IF(OR(MONTH(E40)&lt;5,MONTH(E40)&gt;9),"",E15)</f>
        <v/>
      </c>
      <c r="F41" s="521" t="str">
        <f t="shared" si="141"/>
        <v/>
      </c>
      <c r="G41" s="521" t="str">
        <f t="shared" si="141"/>
        <v/>
      </c>
      <c r="H41" s="521" t="str">
        <f t="shared" si="141"/>
        <v/>
      </c>
      <c r="I41" s="521">
        <f t="shared" si="141"/>
        <v>848.76999999999987</v>
      </c>
      <c r="J41" s="521">
        <f t="shared" si="141"/>
        <v>941.22</v>
      </c>
      <c r="K41" s="521">
        <f t="shared" si="141"/>
        <v>1019.81</v>
      </c>
      <c r="L41" s="521">
        <f t="shared" si="141"/>
        <v>989.36999999999989</v>
      </c>
      <c r="M41" s="521">
        <f t="shared" si="141"/>
        <v>866.25000000000011</v>
      </c>
      <c r="N41" s="521" t="str">
        <f t="shared" si="141"/>
        <v/>
      </c>
      <c r="O41" s="521" t="str">
        <f t="shared" si="141"/>
        <v/>
      </c>
      <c r="P41" s="521" t="str">
        <f t="shared" si="141"/>
        <v/>
      </c>
      <c r="Q41" s="521" t="str">
        <f t="shared" si="141"/>
        <v/>
      </c>
      <c r="R41" s="521" t="str">
        <f t="shared" si="141"/>
        <v/>
      </c>
      <c r="S41" s="521" t="str">
        <f t="shared" si="141"/>
        <v/>
      </c>
      <c r="T41" s="521" t="str">
        <f t="shared" si="141"/>
        <v/>
      </c>
      <c r="U41" s="521">
        <f t="shared" si="141"/>
        <v>750.43</v>
      </c>
      <c r="V41" s="521">
        <f t="shared" si="141"/>
        <v>869.47000000000014</v>
      </c>
      <c r="W41" s="521">
        <f t="shared" si="141"/>
        <v>903.32999999999993</v>
      </c>
      <c r="X41" s="521">
        <f t="shared" si="141"/>
        <v>904.20999999999992</v>
      </c>
      <c r="Y41" s="521">
        <f t="shared" si="141"/>
        <v>862.11000000000013</v>
      </c>
      <c r="Z41" s="521" t="str">
        <f t="shared" si="141"/>
        <v/>
      </c>
      <c r="AA41" s="521" t="str">
        <f t="shared" si="141"/>
        <v/>
      </c>
      <c r="AB41" s="521" t="str">
        <f t="shared" si="141"/>
        <v/>
      </c>
      <c r="AC41" s="521" t="str">
        <f t="shared" si="141"/>
        <v/>
      </c>
      <c r="AD41" s="521" t="str">
        <f t="shared" si="141"/>
        <v/>
      </c>
      <c r="AE41" s="521" t="str">
        <f t="shared" si="141"/>
        <v/>
      </c>
      <c r="AF41" s="521" t="str">
        <f t="shared" si="141"/>
        <v/>
      </c>
      <c r="AG41" s="521">
        <f t="shared" si="141"/>
        <v>732.41000000000008</v>
      </c>
      <c r="AH41" s="521">
        <f t="shared" si="141"/>
        <v>861.78</v>
      </c>
      <c r="AI41" s="521">
        <f t="shared" si="141"/>
        <v>899.33999999999992</v>
      </c>
      <c r="AJ41" s="521">
        <f t="shared" si="141"/>
        <v>896.15</v>
      </c>
      <c r="AK41" s="521">
        <f t="shared" si="141"/>
        <v>851.26</v>
      </c>
      <c r="AL41" s="521" t="str">
        <f t="shared" si="141"/>
        <v/>
      </c>
      <c r="AM41" s="521" t="str">
        <f t="shared" si="141"/>
        <v/>
      </c>
      <c r="AN41" s="521" t="str">
        <f t="shared" si="141"/>
        <v/>
      </c>
      <c r="AO41" s="521" t="str">
        <f t="shared" si="141"/>
        <v/>
      </c>
      <c r="AP41" s="521" t="str">
        <f t="shared" si="141"/>
        <v/>
      </c>
      <c r="AQ41" s="521" t="str">
        <f t="shared" si="141"/>
        <v/>
      </c>
      <c r="AR41" s="521" t="str">
        <f t="shared" si="141"/>
        <v/>
      </c>
      <c r="AS41" s="521">
        <f t="shared" si="141"/>
        <v>765.78000000000009</v>
      </c>
      <c r="AT41" s="521">
        <f t="shared" si="141"/>
        <v>874.61000000000013</v>
      </c>
      <c r="AU41" s="521">
        <f t="shared" si="141"/>
        <v>904.3599999999999</v>
      </c>
      <c r="AV41" s="521">
        <f t="shared" si="141"/>
        <v>912.26</v>
      </c>
      <c r="AW41" s="521">
        <f t="shared" si="141"/>
        <v>864.1099999999999</v>
      </c>
      <c r="AX41" s="521" t="str">
        <f t="shared" si="141"/>
        <v/>
      </c>
      <c r="AY41" s="521" t="str">
        <f t="shared" si="141"/>
        <v/>
      </c>
      <c r="AZ41" s="521" t="str">
        <f t="shared" si="141"/>
        <v/>
      </c>
      <c r="BA41" s="521" t="str">
        <f t="shared" ref="BA41:DL41" si="142">+IF(OR(MONTH(BA40)&lt;5,MONTH(BA40)&gt;9),"",BA15)</f>
        <v/>
      </c>
      <c r="BB41" s="521" t="str">
        <f t="shared" si="142"/>
        <v/>
      </c>
      <c r="BC41" s="521" t="str">
        <f t="shared" si="142"/>
        <v/>
      </c>
      <c r="BD41" s="521" t="str">
        <f t="shared" si="142"/>
        <v/>
      </c>
      <c r="BE41" s="521">
        <f t="shared" si="142"/>
        <v>726.7299999999999</v>
      </c>
      <c r="BF41" s="521">
        <f t="shared" si="142"/>
        <v>836.04</v>
      </c>
      <c r="BG41" s="521">
        <f t="shared" si="142"/>
        <v>867.31</v>
      </c>
      <c r="BH41" s="521">
        <f t="shared" si="142"/>
        <v>879.87</v>
      </c>
      <c r="BI41" s="521">
        <f t="shared" si="142"/>
        <v>818.78000000000009</v>
      </c>
      <c r="BJ41" s="521" t="str">
        <f t="shared" si="142"/>
        <v/>
      </c>
      <c r="BK41" s="521" t="str">
        <f t="shared" si="142"/>
        <v/>
      </c>
      <c r="BL41" s="521" t="str">
        <f t="shared" si="142"/>
        <v/>
      </c>
      <c r="BM41" s="521" t="str">
        <f t="shared" si="142"/>
        <v/>
      </c>
      <c r="BN41" s="521" t="str">
        <f t="shared" si="142"/>
        <v/>
      </c>
      <c r="BO41" s="521" t="str">
        <f t="shared" si="142"/>
        <v/>
      </c>
      <c r="BP41" s="521" t="str">
        <f t="shared" si="142"/>
        <v/>
      </c>
      <c r="BQ41" s="521">
        <f t="shared" si="142"/>
        <v>852.69</v>
      </c>
      <c r="BR41" s="521">
        <f t="shared" si="142"/>
        <v>855.76</v>
      </c>
      <c r="BS41" s="521">
        <f t="shared" si="142"/>
        <v>900.34999999999991</v>
      </c>
      <c r="BT41" s="521">
        <f t="shared" si="142"/>
        <v>907.45</v>
      </c>
      <c r="BU41" s="521">
        <f t="shared" si="142"/>
        <v>774.84</v>
      </c>
      <c r="BV41" s="521" t="str">
        <f t="shared" si="142"/>
        <v/>
      </c>
      <c r="BW41" s="521" t="str">
        <f t="shared" si="142"/>
        <v/>
      </c>
      <c r="BX41" s="521" t="str">
        <f t="shared" si="142"/>
        <v/>
      </c>
      <c r="BY41" s="521" t="str">
        <f t="shared" si="142"/>
        <v/>
      </c>
      <c r="BZ41" s="521" t="str">
        <f t="shared" si="142"/>
        <v/>
      </c>
      <c r="CA41" s="521" t="str">
        <f t="shared" si="142"/>
        <v/>
      </c>
      <c r="CB41" s="521" t="str">
        <f t="shared" si="142"/>
        <v/>
      </c>
      <c r="CC41" s="521">
        <f t="shared" si="142"/>
        <v>778.36</v>
      </c>
      <c r="CD41" s="521">
        <f t="shared" si="142"/>
        <v>888.17</v>
      </c>
      <c r="CE41" s="521">
        <f t="shared" si="142"/>
        <v>994.83</v>
      </c>
      <c r="CF41" s="521">
        <f t="shared" si="142"/>
        <v>991.80000000000007</v>
      </c>
      <c r="CG41" s="521">
        <f t="shared" si="142"/>
        <v>910.90000000000009</v>
      </c>
      <c r="CH41" s="521" t="str">
        <f t="shared" si="142"/>
        <v/>
      </c>
      <c r="CI41" s="521" t="str">
        <f t="shared" si="142"/>
        <v/>
      </c>
      <c r="CJ41" s="521" t="str">
        <f t="shared" si="142"/>
        <v/>
      </c>
      <c r="CK41" s="521" t="str">
        <f t="shared" si="142"/>
        <v/>
      </c>
      <c r="CL41" s="521" t="str">
        <f t="shared" si="142"/>
        <v/>
      </c>
      <c r="CM41" s="521" t="str">
        <f t="shared" si="142"/>
        <v/>
      </c>
      <c r="CN41" s="521" t="str">
        <f t="shared" si="142"/>
        <v/>
      </c>
      <c r="CO41" s="521">
        <f t="shared" si="142"/>
        <v>824.76</v>
      </c>
      <c r="CP41" s="521">
        <f t="shared" si="142"/>
        <v>963.18000000000006</v>
      </c>
      <c r="CQ41" s="521">
        <f t="shared" si="142"/>
        <v>1041.92</v>
      </c>
      <c r="CR41" s="521">
        <f t="shared" si="142"/>
        <v>1029.3699999999999</v>
      </c>
      <c r="CS41" s="521">
        <f t="shared" si="142"/>
        <v>967.99</v>
      </c>
      <c r="CT41" s="521" t="str">
        <f t="shared" si="142"/>
        <v/>
      </c>
      <c r="CU41" s="521" t="str">
        <f t="shared" si="142"/>
        <v/>
      </c>
      <c r="CV41" s="521" t="str">
        <f t="shared" si="142"/>
        <v/>
      </c>
      <c r="CW41" s="521" t="str">
        <f t="shared" si="142"/>
        <v/>
      </c>
      <c r="CX41" s="521" t="str">
        <f t="shared" si="142"/>
        <v/>
      </c>
      <c r="CY41" s="521" t="str">
        <f t="shared" si="142"/>
        <v/>
      </c>
      <c r="CZ41" s="521" t="str">
        <f t="shared" si="142"/>
        <v/>
      </c>
      <c r="DA41" s="521">
        <f t="shared" si="142"/>
        <v>855.05</v>
      </c>
      <c r="DB41" s="521">
        <f t="shared" si="142"/>
        <v>983.57999999999993</v>
      </c>
      <c r="DC41" s="521">
        <f t="shared" si="142"/>
        <v>1016.8299999999999</v>
      </c>
      <c r="DD41" s="521">
        <f t="shared" si="142"/>
        <v>1024.9100000000001</v>
      </c>
      <c r="DE41" s="521">
        <f t="shared" si="142"/>
        <v>966.81999999999994</v>
      </c>
      <c r="DF41" s="521" t="str">
        <f t="shared" si="142"/>
        <v/>
      </c>
      <c r="DG41" s="521" t="str">
        <f t="shared" si="142"/>
        <v/>
      </c>
      <c r="DH41" s="521" t="str">
        <f t="shared" si="142"/>
        <v/>
      </c>
      <c r="DI41" s="521" t="str">
        <f t="shared" si="142"/>
        <v/>
      </c>
      <c r="DJ41" s="521" t="str">
        <f t="shared" si="142"/>
        <v/>
      </c>
      <c r="DK41" s="521" t="str">
        <f t="shared" si="142"/>
        <v/>
      </c>
      <c r="DL41" s="521" t="str">
        <f t="shared" si="142"/>
        <v/>
      </c>
      <c r="DM41" s="521">
        <f t="shared" ref="DM41:FX41" si="143">+IF(OR(MONTH(DM40)&lt;5,MONTH(DM40)&gt;9),"",DM15)</f>
        <v>814.99</v>
      </c>
      <c r="DN41" s="521">
        <f t="shared" si="143"/>
        <v>977.27</v>
      </c>
      <c r="DO41" s="521">
        <f t="shared" si="143"/>
        <v>1019.2800000000001</v>
      </c>
      <c r="DP41" s="521">
        <f t="shared" si="143"/>
        <v>1025.8700000000001</v>
      </c>
      <c r="DQ41" s="521">
        <f t="shared" si="143"/>
        <v>954.7</v>
      </c>
      <c r="DR41" s="521" t="str">
        <f t="shared" si="143"/>
        <v/>
      </c>
      <c r="DS41" s="521" t="str">
        <f t="shared" si="143"/>
        <v/>
      </c>
      <c r="DT41" s="521" t="str">
        <f t="shared" si="143"/>
        <v/>
      </c>
      <c r="DU41" s="521" t="str">
        <f t="shared" si="143"/>
        <v/>
      </c>
      <c r="DV41" s="521" t="str">
        <f t="shared" si="143"/>
        <v/>
      </c>
      <c r="DW41" s="521" t="str">
        <f t="shared" si="143"/>
        <v/>
      </c>
      <c r="DX41" s="521" t="str">
        <f t="shared" si="143"/>
        <v/>
      </c>
      <c r="DY41" s="521">
        <f t="shared" si="143"/>
        <v>803.42</v>
      </c>
      <c r="DZ41" s="521">
        <f t="shared" si="143"/>
        <v>951.73000000000013</v>
      </c>
      <c r="EA41" s="521">
        <f t="shared" si="143"/>
        <v>1009.4200000000001</v>
      </c>
      <c r="EB41" s="521">
        <f t="shared" si="143"/>
        <v>1019.4599999999999</v>
      </c>
      <c r="EC41" s="521">
        <f t="shared" si="143"/>
        <v>950.71</v>
      </c>
      <c r="ED41" s="521" t="str">
        <f t="shared" si="143"/>
        <v/>
      </c>
      <c r="EE41" s="521" t="str">
        <f t="shared" si="143"/>
        <v/>
      </c>
      <c r="EF41" s="521" t="str">
        <f t="shared" si="143"/>
        <v/>
      </c>
      <c r="EG41" s="521" t="str">
        <f t="shared" si="143"/>
        <v/>
      </c>
      <c r="EH41" s="521" t="str">
        <f t="shared" si="143"/>
        <v/>
      </c>
      <c r="EI41" s="521" t="str">
        <f t="shared" si="143"/>
        <v/>
      </c>
      <c r="EJ41" s="521" t="str">
        <f t="shared" si="143"/>
        <v/>
      </c>
      <c r="EK41" s="521">
        <f t="shared" si="143"/>
        <v>828.06999999999994</v>
      </c>
      <c r="EL41" s="521">
        <f t="shared" si="143"/>
        <v>954.48</v>
      </c>
      <c r="EM41" s="521">
        <f t="shared" si="143"/>
        <v>1018.4200000000001</v>
      </c>
      <c r="EN41" s="521">
        <f t="shared" si="143"/>
        <v>1017.0200000000001</v>
      </c>
      <c r="EO41" s="521">
        <f t="shared" si="143"/>
        <v>960.36</v>
      </c>
      <c r="EP41" s="521" t="str">
        <f t="shared" si="143"/>
        <v/>
      </c>
      <c r="EQ41" s="521" t="str">
        <f t="shared" si="143"/>
        <v/>
      </c>
      <c r="ER41" s="521" t="str">
        <f t="shared" si="143"/>
        <v/>
      </c>
      <c r="ES41" s="521" t="str">
        <f t="shared" si="143"/>
        <v/>
      </c>
      <c r="ET41" s="521" t="str">
        <f t="shared" si="143"/>
        <v/>
      </c>
      <c r="EU41" s="521" t="str">
        <f t="shared" si="143"/>
        <v/>
      </c>
      <c r="EV41" s="521" t="str">
        <f t="shared" si="143"/>
        <v/>
      </c>
      <c r="EW41" s="521">
        <f t="shared" si="143"/>
        <v>848.53000000000009</v>
      </c>
      <c r="EX41" s="521">
        <f t="shared" si="143"/>
        <v>946.69</v>
      </c>
      <c r="EY41" s="521">
        <f t="shared" si="143"/>
        <v>1004.67</v>
      </c>
      <c r="EZ41" s="521">
        <f t="shared" si="143"/>
        <v>1008.46</v>
      </c>
      <c r="FA41" s="521">
        <f t="shared" si="143"/>
        <v>940.43999999999994</v>
      </c>
      <c r="FB41" s="521" t="str">
        <f t="shared" si="143"/>
        <v/>
      </c>
      <c r="FC41" s="521" t="str">
        <f t="shared" si="143"/>
        <v/>
      </c>
      <c r="FD41" s="521" t="str">
        <f t="shared" si="143"/>
        <v/>
      </c>
      <c r="FE41" s="521" t="str">
        <f t="shared" si="143"/>
        <v/>
      </c>
      <c r="FF41" s="521" t="str">
        <f t="shared" si="143"/>
        <v/>
      </c>
      <c r="FG41" s="521" t="str">
        <f t="shared" si="143"/>
        <v/>
      </c>
      <c r="FH41" s="521" t="str">
        <f t="shared" si="143"/>
        <v/>
      </c>
      <c r="FI41" s="521">
        <f t="shared" si="143"/>
        <v>906.70000000000016</v>
      </c>
      <c r="FJ41" s="521">
        <f t="shared" si="143"/>
        <v>927.82999999999993</v>
      </c>
      <c r="FK41" s="521">
        <f t="shared" si="143"/>
        <v>1003.8199999999999</v>
      </c>
      <c r="FL41" s="521">
        <f t="shared" si="143"/>
        <v>999.41</v>
      </c>
      <c r="FM41" s="521">
        <f t="shared" si="143"/>
        <v>931.31000000000006</v>
      </c>
      <c r="FN41" s="521" t="str">
        <f t="shared" si="143"/>
        <v/>
      </c>
      <c r="FO41" s="521" t="str">
        <f t="shared" si="143"/>
        <v/>
      </c>
      <c r="FP41" s="521" t="str">
        <f t="shared" si="143"/>
        <v/>
      </c>
      <c r="FQ41" s="521" t="str">
        <f t="shared" si="143"/>
        <v/>
      </c>
      <c r="FR41" s="521" t="str">
        <f t="shared" si="143"/>
        <v/>
      </c>
      <c r="FS41" s="521" t="str">
        <f t="shared" si="143"/>
        <v/>
      </c>
      <c r="FT41" s="521" t="str">
        <f t="shared" si="143"/>
        <v/>
      </c>
      <c r="FU41" s="521">
        <f t="shared" si="143"/>
        <v>796.55000000000007</v>
      </c>
      <c r="FV41" s="521">
        <f t="shared" si="143"/>
        <v>918.23</v>
      </c>
      <c r="FW41" s="521">
        <f t="shared" si="143"/>
        <v>994.21</v>
      </c>
      <c r="FX41" s="521">
        <f t="shared" si="143"/>
        <v>990.09000000000015</v>
      </c>
      <c r="FY41" s="521">
        <f t="shared" ref="FY41:GB41" si="144">+IF(OR(MONTH(FY40)&lt;5,MONTH(FY40)&gt;9),"",FY15)</f>
        <v>890.95999999999992</v>
      </c>
      <c r="FZ41" s="521" t="str">
        <f t="shared" si="144"/>
        <v/>
      </c>
      <c r="GA41" s="521" t="str">
        <f t="shared" si="144"/>
        <v/>
      </c>
      <c r="GB41" s="521" t="str">
        <f t="shared" si="144"/>
        <v/>
      </c>
    </row>
    <row r="42" spans="1:184" s="41" customFormat="1">
      <c r="A42" s="460"/>
      <c r="B42" s="60"/>
      <c r="C42" s="460"/>
      <c r="D42" s="456" t="s">
        <v>281</v>
      </c>
      <c r="E42" s="526" t="str">
        <f t="shared" ref="E42:AZ42" si="145">+IF(OR(MONTH(E40)&lt;5,MONTH(E40)&gt;9),"",E35)</f>
        <v/>
      </c>
      <c r="F42" s="526" t="str">
        <f t="shared" si="145"/>
        <v/>
      </c>
      <c r="G42" s="526" t="str">
        <f t="shared" si="145"/>
        <v/>
      </c>
      <c r="H42" s="526" t="str">
        <f t="shared" si="145"/>
        <v/>
      </c>
      <c r="I42" s="526">
        <f t="shared" si="145"/>
        <v>1</v>
      </c>
      <c r="J42" s="526">
        <f t="shared" si="145"/>
        <v>1</v>
      </c>
      <c r="K42" s="526">
        <f t="shared" si="145"/>
        <v>1</v>
      </c>
      <c r="L42" s="526">
        <f t="shared" si="145"/>
        <v>1</v>
      </c>
      <c r="M42" s="526">
        <f t="shared" si="145"/>
        <v>1</v>
      </c>
      <c r="N42" s="526" t="str">
        <f t="shared" si="145"/>
        <v/>
      </c>
      <c r="O42" s="526" t="str">
        <f t="shared" si="145"/>
        <v/>
      </c>
      <c r="P42" s="526" t="str">
        <f t="shared" si="145"/>
        <v/>
      </c>
      <c r="Q42" s="526" t="str">
        <f t="shared" si="145"/>
        <v/>
      </c>
      <c r="R42" s="526" t="str">
        <f t="shared" si="145"/>
        <v/>
      </c>
      <c r="S42" s="526" t="str">
        <f t="shared" si="145"/>
        <v/>
      </c>
      <c r="T42" s="526" t="str">
        <f t="shared" si="145"/>
        <v/>
      </c>
      <c r="U42" s="526">
        <f t="shared" si="145"/>
        <v>1</v>
      </c>
      <c r="V42" s="526">
        <f t="shared" si="145"/>
        <v>1</v>
      </c>
      <c r="W42" s="526">
        <f t="shared" si="145"/>
        <v>1</v>
      </c>
      <c r="X42" s="526">
        <f t="shared" si="145"/>
        <v>1</v>
      </c>
      <c r="Y42" s="526">
        <f t="shared" si="145"/>
        <v>1</v>
      </c>
      <c r="Z42" s="526" t="str">
        <f t="shared" si="145"/>
        <v/>
      </c>
      <c r="AA42" s="526" t="str">
        <f t="shared" si="145"/>
        <v/>
      </c>
      <c r="AB42" s="526" t="str">
        <f t="shared" si="145"/>
        <v/>
      </c>
      <c r="AC42" s="526" t="str">
        <f t="shared" si="145"/>
        <v/>
      </c>
      <c r="AD42" s="526" t="str">
        <f t="shared" si="145"/>
        <v/>
      </c>
      <c r="AE42" s="526" t="str">
        <f t="shared" si="145"/>
        <v/>
      </c>
      <c r="AF42" s="526" t="str">
        <f t="shared" si="145"/>
        <v/>
      </c>
      <c r="AG42" s="526">
        <f t="shared" si="145"/>
        <v>1</v>
      </c>
      <c r="AH42" s="526">
        <f t="shared" si="145"/>
        <v>1</v>
      </c>
      <c r="AI42" s="526">
        <f t="shared" si="145"/>
        <v>1</v>
      </c>
      <c r="AJ42" s="526">
        <f t="shared" si="145"/>
        <v>1</v>
      </c>
      <c r="AK42" s="526">
        <f t="shared" si="145"/>
        <v>1</v>
      </c>
      <c r="AL42" s="526" t="str">
        <f t="shared" si="145"/>
        <v/>
      </c>
      <c r="AM42" s="526" t="str">
        <f t="shared" si="145"/>
        <v/>
      </c>
      <c r="AN42" s="526" t="str">
        <f t="shared" si="145"/>
        <v/>
      </c>
      <c r="AO42" s="526" t="str">
        <f t="shared" si="145"/>
        <v/>
      </c>
      <c r="AP42" s="526" t="str">
        <f t="shared" si="145"/>
        <v/>
      </c>
      <c r="AQ42" s="526" t="str">
        <f t="shared" si="145"/>
        <v/>
      </c>
      <c r="AR42" s="526" t="str">
        <f t="shared" si="145"/>
        <v/>
      </c>
      <c r="AS42" s="526">
        <f t="shared" si="145"/>
        <v>1</v>
      </c>
      <c r="AT42" s="526">
        <f t="shared" si="145"/>
        <v>1</v>
      </c>
      <c r="AU42" s="526">
        <f t="shared" si="145"/>
        <v>1</v>
      </c>
      <c r="AV42" s="526">
        <f t="shared" si="145"/>
        <v>1</v>
      </c>
      <c r="AW42" s="526">
        <f t="shared" si="145"/>
        <v>1</v>
      </c>
      <c r="AX42" s="526" t="str">
        <f t="shared" si="145"/>
        <v/>
      </c>
      <c r="AY42" s="526" t="str">
        <f t="shared" si="145"/>
        <v/>
      </c>
      <c r="AZ42" s="526" t="str">
        <f t="shared" si="145"/>
        <v/>
      </c>
      <c r="BA42" s="526" t="str">
        <f t="shared" ref="BA42:DL42" si="146">+IF(OR(MONTH(BA40)&lt;5,MONTH(BA40)&gt;9),"",BA35)</f>
        <v/>
      </c>
      <c r="BB42" s="526" t="str">
        <f t="shared" si="146"/>
        <v/>
      </c>
      <c r="BC42" s="526" t="str">
        <f t="shared" si="146"/>
        <v/>
      </c>
      <c r="BD42" s="526" t="str">
        <f t="shared" si="146"/>
        <v/>
      </c>
      <c r="BE42" s="526">
        <f>+IF(OR(MONTH(BE40)&lt;5,MONTH(BE40)&gt;9),"",BE35)</f>
        <v>1</v>
      </c>
      <c r="BF42" s="526">
        <f t="shared" si="146"/>
        <v>1</v>
      </c>
      <c r="BG42" s="526">
        <f t="shared" si="146"/>
        <v>1</v>
      </c>
      <c r="BH42" s="526">
        <f t="shared" si="146"/>
        <v>1</v>
      </c>
      <c r="BI42" s="526">
        <f t="shared" si="146"/>
        <v>1</v>
      </c>
      <c r="BJ42" s="526" t="str">
        <f t="shared" si="146"/>
        <v/>
      </c>
      <c r="BK42" s="526" t="str">
        <f t="shared" si="146"/>
        <v/>
      </c>
      <c r="BL42" s="526" t="str">
        <f t="shared" si="146"/>
        <v/>
      </c>
      <c r="BM42" s="526" t="str">
        <f t="shared" si="146"/>
        <v/>
      </c>
      <c r="BN42" s="526" t="str">
        <f t="shared" si="146"/>
        <v/>
      </c>
      <c r="BO42" s="526" t="str">
        <f t="shared" si="146"/>
        <v/>
      </c>
      <c r="BP42" s="526" t="str">
        <f t="shared" si="146"/>
        <v/>
      </c>
      <c r="BQ42" s="526">
        <f t="shared" si="146"/>
        <v>1</v>
      </c>
      <c r="BR42" s="526">
        <f t="shared" si="146"/>
        <v>1</v>
      </c>
      <c r="BS42" s="526">
        <f t="shared" si="146"/>
        <v>1</v>
      </c>
      <c r="BT42" s="526">
        <f t="shared" si="146"/>
        <v>1</v>
      </c>
      <c r="BU42" s="526">
        <f t="shared" si="146"/>
        <v>1</v>
      </c>
      <c r="BV42" s="526" t="str">
        <f t="shared" si="146"/>
        <v/>
      </c>
      <c r="BW42" s="526" t="str">
        <f t="shared" si="146"/>
        <v/>
      </c>
      <c r="BX42" s="526" t="str">
        <f t="shared" si="146"/>
        <v/>
      </c>
      <c r="BY42" s="526" t="str">
        <f t="shared" si="146"/>
        <v/>
      </c>
      <c r="BZ42" s="526" t="str">
        <f t="shared" si="146"/>
        <v/>
      </c>
      <c r="CA42" s="526" t="str">
        <f t="shared" si="146"/>
        <v/>
      </c>
      <c r="CB42" s="526" t="str">
        <f t="shared" si="146"/>
        <v/>
      </c>
      <c r="CC42" s="526">
        <f t="shared" si="146"/>
        <v>1</v>
      </c>
      <c r="CD42" s="526">
        <f t="shared" si="146"/>
        <v>1</v>
      </c>
      <c r="CE42" s="526">
        <f t="shared" si="146"/>
        <v>1</v>
      </c>
      <c r="CF42" s="526">
        <f t="shared" si="146"/>
        <v>1</v>
      </c>
      <c r="CG42" s="526">
        <f t="shared" si="146"/>
        <v>1</v>
      </c>
      <c r="CH42" s="526" t="str">
        <f t="shared" si="146"/>
        <v/>
      </c>
      <c r="CI42" s="526" t="str">
        <f t="shared" si="146"/>
        <v/>
      </c>
      <c r="CJ42" s="526" t="str">
        <f t="shared" si="146"/>
        <v/>
      </c>
      <c r="CK42" s="526" t="str">
        <f t="shared" si="146"/>
        <v/>
      </c>
      <c r="CL42" s="526" t="str">
        <f t="shared" si="146"/>
        <v/>
      </c>
      <c r="CM42" s="526" t="str">
        <f t="shared" si="146"/>
        <v/>
      </c>
      <c r="CN42" s="526" t="str">
        <f t="shared" si="146"/>
        <v/>
      </c>
      <c r="CO42" s="526">
        <f t="shared" si="146"/>
        <v>1</v>
      </c>
      <c r="CP42" s="526">
        <f t="shared" si="146"/>
        <v>1</v>
      </c>
      <c r="CQ42" s="526">
        <f t="shared" si="146"/>
        <v>1</v>
      </c>
      <c r="CR42" s="526">
        <f t="shared" si="146"/>
        <v>1</v>
      </c>
      <c r="CS42" s="526">
        <f t="shared" si="146"/>
        <v>1</v>
      </c>
      <c r="CT42" s="526" t="str">
        <f t="shared" si="146"/>
        <v/>
      </c>
      <c r="CU42" s="526" t="str">
        <f t="shared" si="146"/>
        <v/>
      </c>
      <c r="CV42" s="526" t="str">
        <f t="shared" si="146"/>
        <v/>
      </c>
      <c r="CW42" s="526" t="str">
        <f t="shared" si="146"/>
        <v/>
      </c>
      <c r="CX42" s="526" t="str">
        <f t="shared" si="146"/>
        <v/>
      </c>
      <c r="CY42" s="526" t="str">
        <f t="shared" si="146"/>
        <v/>
      </c>
      <c r="CZ42" s="526" t="str">
        <f t="shared" si="146"/>
        <v/>
      </c>
      <c r="DA42" s="526">
        <f t="shared" si="146"/>
        <v>1</v>
      </c>
      <c r="DB42" s="526">
        <f t="shared" si="146"/>
        <v>1</v>
      </c>
      <c r="DC42" s="526">
        <f t="shared" si="146"/>
        <v>1</v>
      </c>
      <c r="DD42" s="526">
        <f t="shared" si="146"/>
        <v>1</v>
      </c>
      <c r="DE42" s="526">
        <f t="shared" si="146"/>
        <v>1</v>
      </c>
      <c r="DF42" s="526" t="str">
        <f t="shared" si="146"/>
        <v/>
      </c>
      <c r="DG42" s="526" t="str">
        <f t="shared" si="146"/>
        <v/>
      </c>
      <c r="DH42" s="526" t="str">
        <f t="shared" si="146"/>
        <v/>
      </c>
      <c r="DI42" s="526" t="str">
        <f t="shared" si="146"/>
        <v/>
      </c>
      <c r="DJ42" s="526" t="str">
        <f t="shared" si="146"/>
        <v/>
      </c>
      <c r="DK42" s="526" t="str">
        <f t="shared" si="146"/>
        <v/>
      </c>
      <c r="DL42" s="526" t="str">
        <f t="shared" si="146"/>
        <v/>
      </c>
      <c r="DM42" s="526">
        <f t="shared" ref="DM42:FX42" si="147">+IF(OR(MONTH(DM40)&lt;5,MONTH(DM40)&gt;9),"",DM35)</f>
        <v>1</v>
      </c>
      <c r="DN42" s="526">
        <f t="shared" si="147"/>
        <v>1</v>
      </c>
      <c r="DO42" s="526">
        <f t="shared" si="147"/>
        <v>1</v>
      </c>
      <c r="DP42" s="526">
        <f t="shared" si="147"/>
        <v>1</v>
      </c>
      <c r="DQ42" s="526">
        <f t="shared" si="147"/>
        <v>1</v>
      </c>
      <c r="DR42" s="526" t="str">
        <f t="shared" si="147"/>
        <v/>
      </c>
      <c r="DS42" s="526" t="str">
        <f t="shared" si="147"/>
        <v/>
      </c>
      <c r="DT42" s="526" t="str">
        <f t="shared" si="147"/>
        <v/>
      </c>
      <c r="DU42" s="526" t="str">
        <f t="shared" si="147"/>
        <v/>
      </c>
      <c r="DV42" s="526" t="str">
        <f t="shared" si="147"/>
        <v/>
      </c>
      <c r="DW42" s="526" t="str">
        <f t="shared" si="147"/>
        <v/>
      </c>
      <c r="DX42" s="526" t="str">
        <f t="shared" si="147"/>
        <v/>
      </c>
      <c r="DY42" s="526">
        <f t="shared" si="147"/>
        <v>1</v>
      </c>
      <c r="DZ42" s="526">
        <f t="shared" si="147"/>
        <v>1</v>
      </c>
      <c r="EA42" s="526">
        <f t="shared" si="147"/>
        <v>1</v>
      </c>
      <c r="EB42" s="526">
        <f t="shared" si="147"/>
        <v>1</v>
      </c>
      <c r="EC42" s="526">
        <f t="shared" si="147"/>
        <v>1</v>
      </c>
      <c r="ED42" s="526" t="str">
        <f t="shared" si="147"/>
        <v/>
      </c>
      <c r="EE42" s="526" t="str">
        <f t="shared" si="147"/>
        <v/>
      </c>
      <c r="EF42" s="526" t="str">
        <f t="shared" si="147"/>
        <v/>
      </c>
      <c r="EG42" s="526" t="str">
        <f t="shared" si="147"/>
        <v/>
      </c>
      <c r="EH42" s="526" t="str">
        <f t="shared" si="147"/>
        <v/>
      </c>
      <c r="EI42" s="526" t="str">
        <f t="shared" si="147"/>
        <v/>
      </c>
      <c r="EJ42" s="526" t="str">
        <f t="shared" si="147"/>
        <v/>
      </c>
      <c r="EK42" s="526">
        <f t="shared" si="147"/>
        <v>1</v>
      </c>
      <c r="EL42" s="526">
        <f t="shared" si="147"/>
        <v>1</v>
      </c>
      <c r="EM42" s="526">
        <f t="shared" si="147"/>
        <v>1</v>
      </c>
      <c r="EN42" s="526">
        <f t="shared" si="147"/>
        <v>1</v>
      </c>
      <c r="EO42" s="526">
        <f t="shared" si="147"/>
        <v>1</v>
      </c>
      <c r="EP42" s="526" t="str">
        <f t="shared" si="147"/>
        <v/>
      </c>
      <c r="EQ42" s="526" t="str">
        <f t="shared" si="147"/>
        <v/>
      </c>
      <c r="ER42" s="526" t="str">
        <f t="shared" si="147"/>
        <v/>
      </c>
      <c r="ES42" s="526" t="str">
        <f t="shared" si="147"/>
        <v/>
      </c>
      <c r="ET42" s="526" t="str">
        <f t="shared" si="147"/>
        <v/>
      </c>
      <c r="EU42" s="526" t="str">
        <f t="shared" si="147"/>
        <v/>
      </c>
      <c r="EV42" s="526" t="str">
        <f t="shared" si="147"/>
        <v/>
      </c>
      <c r="EW42" s="526">
        <f t="shared" si="147"/>
        <v>1</v>
      </c>
      <c r="EX42" s="526">
        <f t="shared" si="147"/>
        <v>1</v>
      </c>
      <c r="EY42" s="526">
        <f t="shared" si="147"/>
        <v>1</v>
      </c>
      <c r="EZ42" s="526">
        <f t="shared" si="147"/>
        <v>1</v>
      </c>
      <c r="FA42" s="526">
        <f t="shared" si="147"/>
        <v>1</v>
      </c>
      <c r="FB42" s="526" t="str">
        <f t="shared" si="147"/>
        <v/>
      </c>
      <c r="FC42" s="526" t="str">
        <f t="shared" si="147"/>
        <v/>
      </c>
      <c r="FD42" s="526" t="str">
        <f t="shared" si="147"/>
        <v/>
      </c>
      <c r="FE42" s="526" t="str">
        <f t="shared" si="147"/>
        <v/>
      </c>
      <c r="FF42" s="526" t="str">
        <f t="shared" si="147"/>
        <v/>
      </c>
      <c r="FG42" s="526" t="str">
        <f t="shared" si="147"/>
        <v/>
      </c>
      <c r="FH42" s="526" t="str">
        <f t="shared" si="147"/>
        <v/>
      </c>
      <c r="FI42" s="526">
        <f t="shared" si="147"/>
        <v>1</v>
      </c>
      <c r="FJ42" s="526">
        <f t="shared" si="147"/>
        <v>1</v>
      </c>
      <c r="FK42" s="526">
        <f t="shared" si="147"/>
        <v>1</v>
      </c>
      <c r="FL42" s="526">
        <f t="shared" si="147"/>
        <v>1</v>
      </c>
      <c r="FM42" s="526">
        <f t="shared" si="147"/>
        <v>1</v>
      </c>
      <c r="FN42" s="526" t="str">
        <f t="shared" si="147"/>
        <v/>
      </c>
      <c r="FO42" s="526" t="str">
        <f t="shared" si="147"/>
        <v/>
      </c>
      <c r="FP42" s="526" t="str">
        <f t="shared" si="147"/>
        <v/>
      </c>
      <c r="FQ42" s="526" t="str">
        <f t="shared" si="147"/>
        <v/>
      </c>
      <c r="FR42" s="526" t="str">
        <f t="shared" si="147"/>
        <v/>
      </c>
      <c r="FS42" s="526" t="str">
        <f t="shared" si="147"/>
        <v/>
      </c>
      <c r="FT42" s="526" t="str">
        <f t="shared" si="147"/>
        <v/>
      </c>
      <c r="FU42" s="526">
        <f t="shared" si="147"/>
        <v>1</v>
      </c>
      <c r="FV42" s="526">
        <f t="shared" si="147"/>
        <v>1</v>
      </c>
      <c r="FW42" s="526">
        <f t="shared" si="147"/>
        <v>1</v>
      </c>
      <c r="FX42" s="526">
        <f t="shared" si="147"/>
        <v>1</v>
      </c>
      <c r="FY42" s="526">
        <f t="shared" ref="FY42:GB42" si="148">+IF(OR(MONTH(FY40)&lt;5,MONTH(FY40)&gt;9),"",FY35)</f>
        <v>1</v>
      </c>
      <c r="FZ42" s="526" t="str">
        <f t="shared" si="148"/>
        <v/>
      </c>
      <c r="GA42" s="526" t="str">
        <f t="shared" si="148"/>
        <v/>
      </c>
      <c r="GB42" s="526" t="str">
        <f t="shared" si="148"/>
        <v/>
      </c>
    </row>
    <row r="43" spans="1:184" s="41" customFormat="1">
      <c r="A43" s="460"/>
      <c r="B43" s="60"/>
      <c r="C43" s="460"/>
      <c r="D43" s="527" t="s">
        <v>282</v>
      </c>
      <c r="E43" s="528" t="str">
        <f>+IF(ISERROR(E41*E42),"",E41*E42)</f>
        <v/>
      </c>
      <c r="F43" s="528" t="str">
        <f t="shared" ref="F43:AZ43" si="149">+IF(ISERROR(F41*F42),"",F41*F42)</f>
        <v/>
      </c>
      <c r="G43" s="528" t="str">
        <f t="shared" si="149"/>
        <v/>
      </c>
      <c r="H43" s="528" t="str">
        <f t="shared" si="149"/>
        <v/>
      </c>
      <c r="I43" s="528">
        <f t="shared" si="149"/>
        <v>848.76999999999987</v>
      </c>
      <c r="J43" s="528">
        <f t="shared" si="149"/>
        <v>941.22</v>
      </c>
      <c r="K43" s="528">
        <f t="shared" si="149"/>
        <v>1019.81</v>
      </c>
      <c r="L43" s="528">
        <f t="shared" si="149"/>
        <v>989.36999999999989</v>
      </c>
      <c r="M43" s="528">
        <f t="shared" si="149"/>
        <v>866.25000000000011</v>
      </c>
      <c r="N43" s="528" t="str">
        <f t="shared" si="149"/>
        <v/>
      </c>
      <c r="O43" s="528" t="str">
        <f t="shared" si="149"/>
        <v/>
      </c>
      <c r="P43" s="528" t="str">
        <f t="shared" si="149"/>
        <v/>
      </c>
      <c r="Q43" s="528" t="str">
        <f t="shared" si="149"/>
        <v/>
      </c>
      <c r="R43" s="528" t="str">
        <f t="shared" si="149"/>
        <v/>
      </c>
      <c r="S43" s="528" t="str">
        <f t="shared" si="149"/>
        <v/>
      </c>
      <c r="T43" s="528" t="str">
        <f t="shared" si="149"/>
        <v/>
      </c>
      <c r="U43" s="528">
        <f t="shared" si="149"/>
        <v>750.43</v>
      </c>
      <c r="V43" s="528">
        <f t="shared" si="149"/>
        <v>869.47000000000014</v>
      </c>
      <c r="W43" s="528">
        <f t="shared" si="149"/>
        <v>903.32999999999993</v>
      </c>
      <c r="X43" s="528">
        <f t="shared" si="149"/>
        <v>904.20999999999992</v>
      </c>
      <c r="Y43" s="528">
        <f t="shared" si="149"/>
        <v>862.11000000000013</v>
      </c>
      <c r="Z43" s="528" t="str">
        <f t="shared" si="149"/>
        <v/>
      </c>
      <c r="AA43" s="528" t="str">
        <f t="shared" si="149"/>
        <v/>
      </c>
      <c r="AB43" s="528" t="str">
        <f t="shared" si="149"/>
        <v/>
      </c>
      <c r="AC43" s="528" t="str">
        <f t="shared" si="149"/>
        <v/>
      </c>
      <c r="AD43" s="528" t="str">
        <f t="shared" si="149"/>
        <v/>
      </c>
      <c r="AE43" s="528" t="str">
        <f t="shared" si="149"/>
        <v/>
      </c>
      <c r="AF43" s="528" t="str">
        <f t="shared" si="149"/>
        <v/>
      </c>
      <c r="AG43" s="528">
        <f t="shared" si="149"/>
        <v>732.41000000000008</v>
      </c>
      <c r="AH43" s="528">
        <f t="shared" si="149"/>
        <v>861.78</v>
      </c>
      <c r="AI43" s="528">
        <f t="shared" si="149"/>
        <v>899.33999999999992</v>
      </c>
      <c r="AJ43" s="528">
        <f t="shared" si="149"/>
        <v>896.15</v>
      </c>
      <c r="AK43" s="528">
        <f t="shared" si="149"/>
        <v>851.26</v>
      </c>
      <c r="AL43" s="528" t="str">
        <f t="shared" si="149"/>
        <v/>
      </c>
      <c r="AM43" s="528" t="str">
        <f t="shared" si="149"/>
        <v/>
      </c>
      <c r="AN43" s="528" t="str">
        <f t="shared" si="149"/>
        <v/>
      </c>
      <c r="AO43" s="528" t="str">
        <f t="shared" si="149"/>
        <v/>
      </c>
      <c r="AP43" s="528" t="str">
        <f t="shared" si="149"/>
        <v/>
      </c>
      <c r="AQ43" s="528" t="str">
        <f t="shared" si="149"/>
        <v/>
      </c>
      <c r="AR43" s="528" t="str">
        <f t="shared" si="149"/>
        <v/>
      </c>
      <c r="AS43" s="528">
        <f t="shared" si="149"/>
        <v>765.78000000000009</v>
      </c>
      <c r="AT43" s="528">
        <f t="shared" si="149"/>
        <v>874.61000000000013</v>
      </c>
      <c r="AU43" s="528">
        <f t="shared" si="149"/>
        <v>904.3599999999999</v>
      </c>
      <c r="AV43" s="528">
        <f t="shared" si="149"/>
        <v>912.26</v>
      </c>
      <c r="AW43" s="528">
        <f t="shared" si="149"/>
        <v>864.1099999999999</v>
      </c>
      <c r="AX43" s="528" t="str">
        <f t="shared" si="149"/>
        <v/>
      </c>
      <c r="AY43" s="528" t="str">
        <f t="shared" si="149"/>
        <v/>
      </c>
      <c r="AZ43" s="528" t="str">
        <f t="shared" si="149"/>
        <v/>
      </c>
      <c r="BA43" s="528" t="str">
        <f t="shared" ref="BA43:DL43" si="150">+IF(ISERROR(BA41*BA42),"",BA41*BA42)</f>
        <v/>
      </c>
      <c r="BB43" s="528" t="str">
        <f t="shared" si="150"/>
        <v/>
      </c>
      <c r="BC43" s="528" t="str">
        <f t="shared" si="150"/>
        <v/>
      </c>
      <c r="BD43" s="528" t="str">
        <f t="shared" si="150"/>
        <v/>
      </c>
      <c r="BE43" s="528">
        <f t="shared" si="150"/>
        <v>726.7299999999999</v>
      </c>
      <c r="BF43" s="528">
        <f t="shared" si="150"/>
        <v>836.04</v>
      </c>
      <c r="BG43" s="528">
        <f t="shared" si="150"/>
        <v>867.31</v>
      </c>
      <c r="BH43" s="528">
        <f t="shared" si="150"/>
        <v>879.87</v>
      </c>
      <c r="BI43" s="528">
        <f t="shared" si="150"/>
        <v>818.78000000000009</v>
      </c>
      <c r="BJ43" s="528" t="str">
        <f t="shared" si="150"/>
        <v/>
      </c>
      <c r="BK43" s="528" t="str">
        <f t="shared" si="150"/>
        <v/>
      </c>
      <c r="BL43" s="528" t="str">
        <f t="shared" si="150"/>
        <v/>
      </c>
      <c r="BM43" s="528" t="str">
        <f t="shared" si="150"/>
        <v/>
      </c>
      <c r="BN43" s="528" t="str">
        <f t="shared" si="150"/>
        <v/>
      </c>
      <c r="BO43" s="528" t="str">
        <f t="shared" si="150"/>
        <v/>
      </c>
      <c r="BP43" s="528" t="str">
        <f t="shared" si="150"/>
        <v/>
      </c>
      <c r="BQ43" s="528">
        <f t="shared" si="150"/>
        <v>852.69</v>
      </c>
      <c r="BR43" s="528">
        <f t="shared" si="150"/>
        <v>855.76</v>
      </c>
      <c r="BS43" s="528">
        <f t="shared" si="150"/>
        <v>900.34999999999991</v>
      </c>
      <c r="BT43" s="528">
        <f t="shared" si="150"/>
        <v>907.45</v>
      </c>
      <c r="BU43" s="528">
        <f t="shared" si="150"/>
        <v>774.84</v>
      </c>
      <c r="BV43" s="528" t="str">
        <f t="shared" si="150"/>
        <v/>
      </c>
      <c r="BW43" s="528" t="str">
        <f t="shared" si="150"/>
        <v/>
      </c>
      <c r="BX43" s="528" t="str">
        <f t="shared" si="150"/>
        <v/>
      </c>
      <c r="BY43" s="528" t="str">
        <f t="shared" si="150"/>
        <v/>
      </c>
      <c r="BZ43" s="528" t="str">
        <f t="shared" si="150"/>
        <v/>
      </c>
      <c r="CA43" s="528" t="str">
        <f t="shared" si="150"/>
        <v/>
      </c>
      <c r="CB43" s="528" t="str">
        <f t="shared" si="150"/>
        <v/>
      </c>
      <c r="CC43" s="528">
        <f t="shared" si="150"/>
        <v>778.36</v>
      </c>
      <c r="CD43" s="528">
        <f t="shared" si="150"/>
        <v>888.17</v>
      </c>
      <c r="CE43" s="528">
        <f t="shared" si="150"/>
        <v>994.83</v>
      </c>
      <c r="CF43" s="528">
        <f t="shared" si="150"/>
        <v>991.80000000000007</v>
      </c>
      <c r="CG43" s="528">
        <f t="shared" si="150"/>
        <v>910.90000000000009</v>
      </c>
      <c r="CH43" s="528" t="str">
        <f t="shared" si="150"/>
        <v/>
      </c>
      <c r="CI43" s="528" t="str">
        <f t="shared" si="150"/>
        <v/>
      </c>
      <c r="CJ43" s="528" t="str">
        <f t="shared" si="150"/>
        <v/>
      </c>
      <c r="CK43" s="528" t="str">
        <f t="shared" si="150"/>
        <v/>
      </c>
      <c r="CL43" s="528" t="str">
        <f t="shared" si="150"/>
        <v/>
      </c>
      <c r="CM43" s="528" t="str">
        <f t="shared" si="150"/>
        <v/>
      </c>
      <c r="CN43" s="528" t="str">
        <f t="shared" si="150"/>
        <v/>
      </c>
      <c r="CO43" s="528">
        <f t="shared" si="150"/>
        <v>824.76</v>
      </c>
      <c r="CP43" s="528">
        <f t="shared" si="150"/>
        <v>963.18000000000006</v>
      </c>
      <c r="CQ43" s="528">
        <f t="shared" si="150"/>
        <v>1041.92</v>
      </c>
      <c r="CR43" s="528">
        <f t="shared" si="150"/>
        <v>1029.3699999999999</v>
      </c>
      <c r="CS43" s="528">
        <f t="shared" si="150"/>
        <v>967.99</v>
      </c>
      <c r="CT43" s="528" t="str">
        <f t="shared" si="150"/>
        <v/>
      </c>
      <c r="CU43" s="528" t="str">
        <f t="shared" si="150"/>
        <v/>
      </c>
      <c r="CV43" s="528" t="str">
        <f t="shared" si="150"/>
        <v/>
      </c>
      <c r="CW43" s="528" t="str">
        <f t="shared" si="150"/>
        <v/>
      </c>
      <c r="CX43" s="528" t="str">
        <f t="shared" si="150"/>
        <v/>
      </c>
      <c r="CY43" s="528" t="str">
        <f t="shared" si="150"/>
        <v/>
      </c>
      <c r="CZ43" s="528" t="str">
        <f t="shared" si="150"/>
        <v/>
      </c>
      <c r="DA43" s="528">
        <f t="shared" si="150"/>
        <v>855.05</v>
      </c>
      <c r="DB43" s="528">
        <f t="shared" si="150"/>
        <v>983.57999999999993</v>
      </c>
      <c r="DC43" s="528">
        <f t="shared" si="150"/>
        <v>1016.8299999999999</v>
      </c>
      <c r="DD43" s="528">
        <f t="shared" si="150"/>
        <v>1024.9100000000001</v>
      </c>
      <c r="DE43" s="528">
        <f t="shared" si="150"/>
        <v>966.81999999999994</v>
      </c>
      <c r="DF43" s="528" t="str">
        <f t="shared" si="150"/>
        <v/>
      </c>
      <c r="DG43" s="528" t="str">
        <f t="shared" si="150"/>
        <v/>
      </c>
      <c r="DH43" s="528" t="str">
        <f t="shared" si="150"/>
        <v/>
      </c>
      <c r="DI43" s="528" t="str">
        <f t="shared" si="150"/>
        <v/>
      </c>
      <c r="DJ43" s="528" t="str">
        <f t="shared" si="150"/>
        <v/>
      </c>
      <c r="DK43" s="528" t="str">
        <f t="shared" si="150"/>
        <v/>
      </c>
      <c r="DL43" s="528" t="str">
        <f t="shared" si="150"/>
        <v/>
      </c>
      <c r="DM43" s="528">
        <f t="shared" ref="DM43:FX43" si="151">+IF(ISERROR(DM41*DM42),"",DM41*DM42)</f>
        <v>814.99</v>
      </c>
      <c r="DN43" s="528">
        <f t="shared" si="151"/>
        <v>977.27</v>
      </c>
      <c r="DO43" s="528">
        <f t="shared" si="151"/>
        <v>1019.2800000000001</v>
      </c>
      <c r="DP43" s="528">
        <f t="shared" si="151"/>
        <v>1025.8700000000001</v>
      </c>
      <c r="DQ43" s="528">
        <f t="shared" si="151"/>
        <v>954.7</v>
      </c>
      <c r="DR43" s="528" t="str">
        <f t="shared" si="151"/>
        <v/>
      </c>
      <c r="DS43" s="528" t="str">
        <f t="shared" si="151"/>
        <v/>
      </c>
      <c r="DT43" s="528" t="str">
        <f t="shared" si="151"/>
        <v/>
      </c>
      <c r="DU43" s="528" t="str">
        <f t="shared" si="151"/>
        <v/>
      </c>
      <c r="DV43" s="528" t="str">
        <f t="shared" si="151"/>
        <v/>
      </c>
      <c r="DW43" s="528" t="str">
        <f t="shared" si="151"/>
        <v/>
      </c>
      <c r="DX43" s="528" t="str">
        <f t="shared" si="151"/>
        <v/>
      </c>
      <c r="DY43" s="528">
        <f t="shared" si="151"/>
        <v>803.42</v>
      </c>
      <c r="DZ43" s="528">
        <f t="shared" si="151"/>
        <v>951.73000000000013</v>
      </c>
      <c r="EA43" s="528">
        <f t="shared" si="151"/>
        <v>1009.4200000000001</v>
      </c>
      <c r="EB43" s="528">
        <f t="shared" si="151"/>
        <v>1019.4599999999999</v>
      </c>
      <c r="EC43" s="528">
        <f t="shared" si="151"/>
        <v>950.71</v>
      </c>
      <c r="ED43" s="528" t="str">
        <f t="shared" si="151"/>
        <v/>
      </c>
      <c r="EE43" s="528" t="str">
        <f t="shared" si="151"/>
        <v/>
      </c>
      <c r="EF43" s="528" t="str">
        <f t="shared" si="151"/>
        <v/>
      </c>
      <c r="EG43" s="528" t="str">
        <f t="shared" si="151"/>
        <v/>
      </c>
      <c r="EH43" s="528" t="str">
        <f t="shared" si="151"/>
        <v/>
      </c>
      <c r="EI43" s="528" t="str">
        <f t="shared" si="151"/>
        <v/>
      </c>
      <c r="EJ43" s="528" t="str">
        <f t="shared" si="151"/>
        <v/>
      </c>
      <c r="EK43" s="528">
        <f t="shared" si="151"/>
        <v>828.06999999999994</v>
      </c>
      <c r="EL43" s="528">
        <f t="shared" si="151"/>
        <v>954.48</v>
      </c>
      <c r="EM43" s="528">
        <f t="shared" si="151"/>
        <v>1018.4200000000001</v>
      </c>
      <c r="EN43" s="528">
        <f t="shared" si="151"/>
        <v>1017.0200000000001</v>
      </c>
      <c r="EO43" s="528">
        <f t="shared" si="151"/>
        <v>960.36</v>
      </c>
      <c r="EP43" s="528" t="str">
        <f t="shared" si="151"/>
        <v/>
      </c>
      <c r="EQ43" s="528" t="str">
        <f t="shared" si="151"/>
        <v/>
      </c>
      <c r="ER43" s="528" t="str">
        <f t="shared" si="151"/>
        <v/>
      </c>
      <c r="ES43" s="528" t="str">
        <f t="shared" si="151"/>
        <v/>
      </c>
      <c r="ET43" s="528" t="str">
        <f t="shared" si="151"/>
        <v/>
      </c>
      <c r="EU43" s="528" t="str">
        <f t="shared" si="151"/>
        <v/>
      </c>
      <c r="EV43" s="528" t="str">
        <f t="shared" si="151"/>
        <v/>
      </c>
      <c r="EW43" s="528">
        <f t="shared" si="151"/>
        <v>848.53000000000009</v>
      </c>
      <c r="EX43" s="528">
        <f t="shared" si="151"/>
        <v>946.69</v>
      </c>
      <c r="EY43" s="528">
        <f t="shared" si="151"/>
        <v>1004.67</v>
      </c>
      <c r="EZ43" s="528">
        <f t="shared" si="151"/>
        <v>1008.46</v>
      </c>
      <c r="FA43" s="528">
        <f t="shared" si="151"/>
        <v>940.43999999999994</v>
      </c>
      <c r="FB43" s="528" t="str">
        <f t="shared" si="151"/>
        <v/>
      </c>
      <c r="FC43" s="528" t="str">
        <f t="shared" si="151"/>
        <v/>
      </c>
      <c r="FD43" s="528" t="str">
        <f t="shared" si="151"/>
        <v/>
      </c>
      <c r="FE43" s="528" t="str">
        <f t="shared" si="151"/>
        <v/>
      </c>
      <c r="FF43" s="528" t="str">
        <f t="shared" si="151"/>
        <v/>
      </c>
      <c r="FG43" s="528" t="str">
        <f t="shared" si="151"/>
        <v/>
      </c>
      <c r="FH43" s="528" t="str">
        <f t="shared" si="151"/>
        <v/>
      </c>
      <c r="FI43" s="528">
        <f t="shared" si="151"/>
        <v>906.70000000000016</v>
      </c>
      <c r="FJ43" s="528">
        <f t="shared" si="151"/>
        <v>927.82999999999993</v>
      </c>
      <c r="FK43" s="528">
        <f t="shared" si="151"/>
        <v>1003.8199999999999</v>
      </c>
      <c r="FL43" s="528">
        <f t="shared" si="151"/>
        <v>999.41</v>
      </c>
      <c r="FM43" s="528">
        <f t="shared" si="151"/>
        <v>931.31000000000006</v>
      </c>
      <c r="FN43" s="528" t="str">
        <f t="shared" si="151"/>
        <v/>
      </c>
      <c r="FO43" s="528" t="str">
        <f t="shared" si="151"/>
        <v/>
      </c>
      <c r="FP43" s="528" t="str">
        <f t="shared" si="151"/>
        <v/>
      </c>
      <c r="FQ43" s="528" t="str">
        <f t="shared" si="151"/>
        <v/>
      </c>
      <c r="FR43" s="528" t="str">
        <f t="shared" si="151"/>
        <v/>
      </c>
      <c r="FS43" s="528" t="str">
        <f t="shared" si="151"/>
        <v/>
      </c>
      <c r="FT43" s="528" t="str">
        <f t="shared" si="151"/>
        <v/>
      </c>
      <c r="FU43" s="528">
        <f t="shared" si="151"/>
        <v>796.55000000000007</v>
      </c>
      <c r="FV43" s="528">
        <f t="shared" si="151"/>
        <v>918.23</v>
      </c>
      <c r="FW43" s="528">
        <f t="shared" si="151"/>
        <v>994.21</v>
      </c>
      <c r="FX43" s="528">
        <f t="shared" si="151"/>
        <v>990.09000000000015</v>
      </c>
      <c r="FY43" s="528">
        <f t="shared" ref="FY43:GB43" si="152">+IF(ISERROR(FY41*FY42),"",FY41*FY42)</f>
        <v>890.95999999999992</v>
      </c>
      <c r="FZ43" s="528" t="str">
        <f t="shared" si="152"/>
        <v/>
      </c>
      <c r="GA43" s="528" t="str">
        <f t="shared" si="152"/>
        <v/>
      </c>
      <c r="GB43" s="528" t="str">
        <f t="shared" si="152"/>
        <v/>
      </c>
    </row>
    <row r="44" spans="1:184" s="14" customFormat="1">
      <c r="A44" s="41"/>
      <c r="B44" s="60"/>
      <c r="C44" s="41"/>
      <c r="D44" s="510" t="s">
        <v>279</v>
      </c>
      <c r="E44" s="512"/>
      <c r="F44" s="512"/>
      <c r="G44" s="512"/>
      <c r="H44" s="512"/>
      <c r="I44" s="513">
        <v>4824</v>
      </c>
      <c r="J44" s="513">
        <v>4824</v>
      </c>
      <c r="K44" s="513">
        <v>4824</v>
      </c>
      <c r="L44" s="513">
        <v>4824</v>
      </c>
      <c r="M44" s="513">
        <v>4824</v>
      </c>
      <c r="N44" s="514"/>
      <c r="O44" s="514"/>
      <c r="P44" s="514"/>
      <c r="Q44" s="514"/>
      <c r="R44" s="514"/>
      <c r="S44" s="514"/>
      <c r="T44" s="515"/>
      <c r="U44" s="513">
        <v>4824</v>
      </c>
      <c r="V44" s="513">
        <v>4824</v>
      </c>
      <c r="W44" s="513">
        <v>4824</v>
      </c>
      <c r="X44" s="513">
        <v>4824</v>
      </c>
      <c r="Y44" s="513">
        <v>4824</v>
      </c>
      <c r="Z44" s="515"/>
      <c r="AA44" s="515"/>
      <c r="AB44" s="515"/>
      <c r="AC44" s="515"/>
      <c r="AD44" s="515"/>
      <c r="AE44" s="515"/>
      <c r="AF44" s="515"/>
      <c r="AG44" s="516">
        <v>4087</v>
      </c>
      <c r="AH44" s="516">
        <v>4087</v>
      </c>
      <c r="AI44" s="516">
        <v>4087</v>
      </c>
      <c r="AJ44" s="516">
        <v>4087</v>
      </c>
      <c r="AK44" s="516">
        <v>4087</v>
      </c>
      <c r="AL44" s="650"/>
      <c r="AM44" s="650"/>
      <c r="AN44" s="650"/>
      <c r="AO44" s="650"/>
      <c r="AP44" s="650"/>
      <c r="AQ44" s="650"/>
      <c r="AR44" s="650"/>
      <c r="AS44" s="516">
        <v>4087</v>
      </c>
      <c r="AT44" s="516">
        <v>4087</v>
      </c>
      <c r="AU44" s="516">
        <v>4087</v>
      </c>
      <c r="AV44" s="516">
        <v>4087</v>
      </c>
      <c r="AW44" s="516">
        <v>4087</v>
      </c>
      <c r="AX44" s="516"/>
      <c r="AY44" s="516"/>
      <c r="AZ44" s="516"/>
      <c r="BA44" s="516" t="str">
        <f>+IF(ISBLANK(AO44),"",AO44)</f>
        <v/>
      </c>
      <c r="BB44" s="516" t="str">
        <f t="shared" ref="BB44:DM44" si="153">+IF(ISBLANK(AP44),"",AP44)</f>
        <v/>
      </c>
      <c r="BC44" s="516" t="str">
        <f t="shared" si="153"/>
        <v/>
      </c>
      <c r="BD44" s="516" t="str">
        <f t="shared" si="153"/>
        <v/>
      </c>
      <c r="BE44" s="516">
        <f t="shared" si="153"/>
        <v>4087</v>
      </c>
      <c r="BF44" s="516">
        <f t="shared" si="153"/>
        <v>4087</v>
      </c>
      <c r="BG44" s="516">
        <f t="shared" si="153"/>
        <v>4087</v>
      </c>
      <c r="BH44" s="516">
        <f t="shared" si="153"/>
        <v>4087</v>
      </c>
      <c r="BI44" s="516">
        <f t="shared" si="153"/>
        <v>4087</v>
      </c>
      <c r="BJ44" s="516" t="str">
        <f t="shared" si="153"/>
        <v/>
      </c>
      <c r="BK44" s="516" t="str">
        <f t="shared" si="153"/>
        <v/>
      </c>
      <c r="BL44" s="516" t="str">
        <f t="shared" si="153"/>
        <v/>
      </c>
      <c r="BM44" s="516" t="str">
        <f t="shared" si="153"/>
        <v/>
      </c>
      <c r="BN44" s="516" t="str">
        <f t="shared" si="153"/>
        <v/>
      </c>
      <c r="BO44" s="516" t="str">
        <f t="shared" si="153"/>
        <v/>
      </c>
      <c r="BP44" s="516" t="str">
        <f t="shared" si="153"/>
        <v/>
      </c>
      <c r="BQ44" s="516">
        <f t="shared" si="153"/>
        <v>4087</v>
      </c>
      <c r="BR44" s="516">
        <f t="shared" si="153"/>
        <v>4087</v>
      </c>
      <c r="BS44" s="516">
        <f t="shared" si="153"/>
        <v>4087</v>
      </c>
      <c r="BT44" s="516">
        <f t="shared" si="153"/>
        <v>4087</v>
      </c>
      <c r="BU44" s="516">
        <f t="shared" si="153"/>
        <v>4087</v>
      </c>
      <c r="BV44" s="516" t="str">
        <f t="shared" si="153"/>
        <v/>
      </c>
      <c r="BW44" s="516" t="str">
        <f t="shared" si="153"/>
        <v/>
      </c>
      <c r="BX44" s="516" t="str">
        <f t="shared" si="153"/>
        <v/>
      </c>
      <c r="BY44" s="516" t="str">
        <f t="shared" si="153"/>
        <v/>
      </c>
      <c r="BZ44" s="516" t="str">
        <f t="shared" si="153"/>
        <v/>
      </c>
      <c r="CA44" s="516" t="str">
        <f t="shared" si="153"/>
        <v/>
      </c>
      <c r="CB44" s="516" t="str">
        <f t="shared" si="153"/>
        <v/>
      </c>
      <c r="CC44" s="516">
        <f t="shared" si="153"/>
        <v>4087</v>
      </c>
      <c r="CD44" s="516">
        <f t="shared" si="153"/>
        <v>4087</v>
      </c>
      <c r="CE44" s="516">
        <f t="shared" si="153"/>
        <v>4087</v>
      </c>
      <c r="CF44" s="516">
        <f t="shared" si="153"/>
        <v>4087</v>
      </c>
      <c r="CG44" s="516">
        <f t="shared" si="153"/>
        <v>4087</v>
      </c>
      <c r="CH44" s="516" t="str">
        <f t="shared" si="153"/>
        <v/>
      </c>
      <c r="CI44" s="516" t="str">
        <f t="shared" si="153"/>
        <v/>
      </c>
      <c r="CJ44" s="516" t="str">
        <f t="shared" si="153"/>
        <v/>
      </c>
      <c r="CK44" s="516" t="str">
        <f t="shared" si="153"/>
        <v/>
      </c>
      <c r="CL44" s="516" t="str">
        <f t="shared" si="153"/>
        <v/>
      </c>
      <c r="CM44" s="516" t="str">
        <f t="shared" si="153"/>
        <v/>
      </c>
      <c r="CN44" s="516" t="str">
        <f t="shared" si="153"/>
        <v/>
      </c>
      <c r="CO44" s="516">
        <f t="shared" si="153"/>
        <v>4087</v>
      </c>
      <c r="CP44" s="516">
        <f t="shared" si="153"/>
        <v>4087</v>
      </c>
      <c r="CQ44" s="516">
        <f t="shared" si="153"/>
        <v>4087</v>
      </c>
      <c r="CR44" s="516">
        <f t="shared" si="153"/>
        <v>4087</v>
      </c>
      <c r="CS44" s="516">
        <f t="shared" si="153"/>
        <v>4087</v>
      </c>
      <c r="CT44" s="516" t="str">
        <f t="shared" si="153"/>
        <v/>
      </c>
      <c r="CU44" s="516" t="str">
        <f t="shared" si="153"/>
        <v/>
      </c>
      <c r="CV44" s="516" t="str">
        <f t="shared" si="153"/>
        <v/>
      </c>
      <c r="CW44" s="516" t="str">
        <f t="shared" si="153"/>
        <v/>
      </c>
      <c r="CX44" s="516" t="str">
        <f t="shared" si="153"/>
        <v/>
      </c>
      <c r="CY44" s="516" t="str">
        <f t="shared" si="153"/>
        <v/>
      </c>
      <c r="CZ44" s="516" t="str">
        <f t="shared" si="153"/>
        <v/>
      </c>
      <c r="DA44" s="516">
        <f t="shared" si="153"/>
        <v>4087</v>
      </c>
      <c r="DB44" s="516">
        <f t="shared" si="153"/>
        <v>4087</v>
      </c>
      <c r="DC44" s="516">
        <f t="shared" si="153"/>
        <v>4087</v>
      </c>
      <c r="DD44" s="516">
        <f t="shared" si="153"/>
        <v>4087</v>
      </c>
      <c r="DE44" s="516">
        <f t="shared" si="153"/>
        <v>4087</v>
      </c>
      <c r="DF44" s="516" t="str">
        <f t="shared" si="153"/>
        <v/>
      </c>
      <c r="DG44" s="516" t="str">
        <f t="shared" si="153"/>
        <v/>
      </c>
      <c r="DH44" s="516" t="str">
        <f t="shared" si="153"/>
        <v/>
      </c>
      <c r="DI44" s="516" t="str">
        <f t="shared" si="153"/>
        <v/>
      </c>
      <c r="DJ44" s="516" t="str">
        <f t="shared" si="153"/>
        <v/>
      </c>
      <c r="DK44" s="516" t="str">
        <f t="shared" si="153"/>
        <v/>
      </c>
      <c r="DL44" s="516" t="str">
        <f t="shared" si="153"/>
        <v/>
      </c>
      <c r="DM44" s="516">
        <f t="shared" si="153"/>
        <v>4087</v>
      </c>
      <c r="DN44" s="516">
        <f t="shared" ref="DN44:FY44" si="154">+IF(ISBLANK(DB44),"",DB44)</f>
        <v>4087</v>
      </c>
      <c r="DO44" s="516">
        <f t="shared" si="154"/>
        <v>4087</v>
      </c>
      <c r="DP44" s="516">
        <f t="shared" si="154"/>
        <v>4087</v>
      </c>
      <c r="DQ44" s="516">
        <f t="shared" si="154"/>
        <v>4087</v>
      </c>
      <c r="DR44" s="516" t="str">
        <f t="shared" si="154"/>
        <v/>
      </c>
      <c r="DS44" s="516" t="str">
        <f t="shared" si="154"/>
        <v/>
      </c>
      <c r="DT44" s="516" t="str">
        <f t="shared" si="154"/>
        <v/>
      </c>
      <c r="DU44" s="516" t="str">
        <f t="shared" si="154"/>
        <v/>
      </c>
      <c r="DV44" s="516" t="str">
        <f t="shared" si="154"/>
        <v/>
      </c>
      <c r="DW44" s="516" t="str">
        <f t="shared" si="154"/>
        <v/>
      </c>
      <c r="DX44" s="516" t="str">
        <f t="shared" si="154"/>
        <v/>
      </c>
      <c r="DY44" s="516">
        <f t="shared" si="154"/>
        <v>4087</v>
      </c>
      <c r="DZ44" s="516">
        <f t="shared" si="154"/>
        <v>4087</v>
      </c>
      <c r="EA44" s="516">
        <f t="shared" si="154"/>
        <v>4087</v>
      </c>
      <c r="EB44" s="516">
        <f t="shared" si="154"/>
        <v>4087</v>
      </c>
      <c r="EC44" s="516">
        <f t="shared" si="154"/>
        <v>4087</v>
      </c>
      <c r="ED44" s="516" t="str">
        <f t="shared" si="154"/>
        <v/>
      </c>
      <c r="EE44" s="516" t="str">
        <f t="shared" si="154"/>
        <v/>
      </c>
      <c r="EF44" s="516" t="str">
        <f t="shared" si="154"/>
        <v/>
      </c>
      <c r="EG44" s="516" t="str">
        <f t="shared" si="154"/>
        <v/>
      </c>
      <c r="EH44" s="516" t="str">
        <f t="shared" si="154"/>
        <v/>
      </c>
      <c r="EI44" s="516" t="str">
        <f t="shared" si="154"/>
        <v/>
      </c>
      <c r="EJ44" s="516" t="str">
        <f t="shared" si="154"/>
        <v/>
      </c>
      <c r="EK44" s="516">
        <f t="shared" si="154"/>
        <v>4087</v>
      </c>
      <c r="EL44" s="516">
        <f t="shared" si="154"/>
        <v>4087</v>
      </c>
      <c r="EM44" s="516">
        <f t="shared" si="154"/>
        <v>4087</v>
      </c>
      <c r="EN44" s="516">
        <f t="shared" si="154"/>
        <v>4087</v>
      </c>
      <c r="EO44" s="516">
        <f t="shared" si="154"/>
        <v>4087</v>
      </c>
      <c r="EP44" s="516" t="str">
        <f t="shared" si="154"/>
        <v/>
      </c>
      <c r="EQ44" s="516" t="str">
        <f t="shared" si="154"/>
        <v/>
      </c>
      <c r="ER44" s="516" t="str">
        <f t="shared" si="154"/>
        <v/>
      </c>
      <c r="ES44" s="516" t="str">
        <f t="shared" si="154"/>
        <v/>
      </c>
      <c r="ET44" s="516" t="str">
        <f t="shared" si="154"/>
        <v/>
      </c>
      <c r="EU44" s="516" t="str">
        <f t="shared" si="154"/>
        <v/>
      </c>
      <c r="EV44" s="516" t="str">
        <f t="shared" si="154"/>
        <v/>
      </c>
      <c r="EW44" s="516">
        <f t="shared" si="154"/>
        <v>4087</v>
      </c>
      <c r="EX44" s="516">
        <f t="shared" si="154"/>
        <v>4087</v>
      </c>
      <c r="EY44" s="516">
        <f t="shared" si="154"/>
        <v>4087</v>
      </c>
      <c r="EZ44" s="516">
        <f t="shared" si="154"/>
        <v>4087</v>
      </c>
      <c r="FA44" s="516">
        <f t="shared" si="154"/>
        <v>4087</v>
      </c>
      <c r="FB44" s="516" t="str">
        <f t="shared" si="154"/>
        <v/>
      </c>
      <c r="FC44" s="516" t="str">
        <f t="shared" si="154"/>
        <v/>
      </c>
      <c r="FD44" s="516" t="str">
        <f t="shared" si="154"/>
        <v/>
      </c>
      <c r="FE44" s="516" t="str">
        <f t="shared" si="154"/>
        <v/>
      </c>
      <c r="FF44" s="516" t="str">
        <f t="shared" si="154"/>
        <v/>
      </c>
      <c r="FG44" s="516" t="str">
        <f t="shared" si="154"/>
        <v/>
      </c>
      <c r="FH44" s="516" t="str">
        <f t="shared" si="154"/>
        <v/>
      </c>
      <c r="FI44" s="516">
        <f t="shared" si="154"/>
        <v>4087</v>
      </c>
      <c r="FJ44" s="516">
        <f t="shared" si="154"/>
        <v>4087</v>
      </c>
      <c r="FK44" s="516">
        <f t="shared" si="154"/>
        <v>4087</v>
      </c>
      <c r="FL44" s="516">
        <f t="shared" si="154"/>
        <v>4087</v>
      </c>
      <c r="FM44" s="516">
        <f t="shared" si="154"/>
        <v>4087</v>
      </c>
      <c r="FN44" s="516" t="str">
        <f t="shared" si="154"/>
        <v/>
      </c>
      <c r="FO44" s="516" t="str">
        <f t="shared" si="154"/>
        <v/>
      </c>
      <c r="FP44" s="516" t="str">
        <f t="shared" si="154"/>
        <v/>
      </c>
      <c r="FQ44" s="516" t="str">
        <f t="shared" si="154"/>
        <v/>
      </c>
      <c r="FR44" s="516" t="str">
        <f t="shared" si="154"/>
        <v/>
      </c>
      <c r="FS44" s="516" t="str">
        <f t="shared" si="154"/>
        <v/>
      </c>
      <c r="FT44" s="516" t="str">
        <f t="shared" si="154"/>
        <v/>
      </c>
      <c r="FU44" s="516">
        <f t="shared" si="154"/>
        <v>4087</v>
      </c>
      <c r="FV44" s="516">
        <f t="shared" si="154"/>
        <v>4087</v>
      </c>
      <c r="FW44" s="516">
        <f t="shared" si="154"/>
        <v>4087</v>
      </c>
      <c r="FX44" s="516">
        <f t="shared" si="154"/>
        <v>4087</v>
      </c>
      <c r="FY44" s="516">
        <f t="shared" si="154"/>
        <v>4087</v>
      </c>
      <c r="FZ44" s="516" t="str">
        <f t="shared" ref="FZ44:GB44" si="155">+IF(ISBLANK(FN44),"",FN44)</f>
        <v/>
      </c>
      <c r="GA44" s="516" t="str">
        <f t="shared" si="155"/>
        <v/>
      </c>
      <c r="GB44" s="516" t="str">
        <f t="shared" si="155"/>
        <v/>
      </c>
    </row>
    <row r="45" spans="1:184">
      <c r="C45" s="41"/>
      <c r="D45" s="531" t="s">
        <v>280</v>
      </c>
      <c r="E45" s="662" t="str">
        <f t="shared" ref="E45:AV45" si="156">+IF(OR(MONTH(E40)&lt;5,MONTH(E40)&gt;9),"",IF(MONTH(E40)=5,I44-I41,D45-E41))</f>
        <v/>
      </c>
      <c r="F45" s="662" t="str">
        <f t="shared" si="156"/>
        <v/>
      </c>
      <c r="G45" s="662" t="str">
        <f t="shared" si="156"/>
        <v/>
      </c>
      <c r="H45" s="662" t="str">
        <f t="shared" si="156"/>
        <v/>
      </c>
      <c r="I45" s="662">
        <f t="shared" si="156"/>
        <v>3957.75</v>
      </c>
      <c r="J45" s="662">
        <f t="shared" si="156"/>
        <v>3016.5299999999997</v>
      </c>
      <c r="K45" s="662">
        <f t="shared" si="156"/>
        <v>1996.7199999999998</v>
      </c>
      <c r="L45" s="662">
        <f t="shared" si="156"/>
        <v>1007.3499999999999</v>
      </c>
      <c r="M45" s="662">
        <f t="shared" si="156"/>
        <v>141.0999999999998</v>
      </c>
      <c r="N45" s="662" t="str">
        <f t="shared" si="156"/>
        <v/>
      </c>
      <c r="O45" s="662" t="str">
        <f t="shared" si="156"/>
        <v/>
      </c>
      <c r="P45" s="662" t="str">
        <f t="shared" si="156"/>
        <v/>
      </c>
      <c r="Q45" s="662" t="str">
        <f t="shared" si="156"/>
        <v/>
      </c>
      <c r="R45" s="662" t="str">
        <f t="shared" si="156"/>
        <v/>
      </c>
      <c r="S45" s="662" t="str">
        <f t="shared" si="156"/>
        <v/>
      </c>
      <c r="T45" s="662" t="str">
        <f t="shared" si="156"/>
        <v/>
      </c>
      <c r="U45" s="662">
        <f t="shared" si="156"/>
        <v>3961.89</v>
      </c>
      <c r="V45" s="662">
        <f t="shared" si="156"/>
        <v>3092.4199999999996</v>
      </c>
      <c r="W45" s="662">
        <f t="shared" si="156"/>
        <v>2189.0899999999997</v>
      </c>
      <c r="X45" s="662">
        <f t="shared" si="156"/>
        <v>1284.8799999999997</v>
      </c>
      <c r="Y45" s="662">
        <f t="shared" si="156"/>
        <v>422.76999999999953</v>
      </c>
      <c r="Z45" s="662" t="str">
        <f t="shared" si="156"/>
        <v/>
      </c>
      <c r="AA45" s="662" t="str">
        <f t="shared" si="156"/>
        <v/>
      </c>
      <c r="AB45" s="662" t="str">
        <f t="shared" si="156"/>
        <v/>
      </c>
      <c r="AC45" s="662" t="str">
        <f t="shared" si="156"/>
        <v/>
      </c>
      <c r="AD45" s="662" t="str">
        <f t="shared" si="156"/>
        <v/>
      </c>
      <c r="AE45" s="662" t="str">
        <f t="shared" si="156"/>
        <v/>
      </c>
      <c r="AF45" s="662" t="str">
        <f t="shared" si="156"/>
        <v/>
      </c>
      <c r="AG45" s="662">
        <f t="shared" si="156"/>
        <v>3235.74</v>
      </c>
      <c r="AH45" s="662">
        <f t="shared" si="156"/>
        <v>2373.96</v>
      </c>
      <c r="AI45" s="662">
        <f t="shared" si="156"/>
        <v>1474.6200000000001</v>
      </c>
      <c r="AJ45" s="662">
        <f t="shared" si="156"/>
        <v>578.47000000000014</v>
      </c>
      <c r="AK45" s="662">
        <f t="shared" si="156"/>
        <v>-272.78999999999985</v>
      </c>
      <c r="AL45" s="662" t="str">
        <f t="shared" si="156"/>
        <v/>
      </c>
      <c r="AM45" s="662" t="str">
        <f t="shared" si="156"/>
        <v/>
      </c>
      <c r="AN45" s="662" t="str">
        <f t="shared" si="156"/>
        <v/>
      </c>
      <c r="AO45" s="662" t="str">
        <f t="shared" si="156"/>
        <v/>
      </c>
      <c r="AP45" s="662" t="str">
        <f t="shared" si="156"/>
        <v/>
      </c>
      <c r="AQ45" s="662" t="str">
        <f t="shared" si="156"/>
        <v/>
      </c>
      <c r="AR45" s="662" t="str">
        <f t="shared" si="156"/>
        <v/>
      </c>
      <c r="AS45" s="662">
        <f t="shared" si="156"/>
        <v>3222.8900000000003</v>
      </c>
      <c r="AT45" s="662">
        <f t="shared" si="156"/>
        <v>2348.2800000000002</v>
      </c>
      <c r="AU45" s="662">
        <f t="shared" si="156"/>
        <v>1443.9200000000003</v>
      </c>
      <c r="AV45" s="662">
        <f t="shared" si="156"/>
        <v>531.66000000000031</v>
      </c>
      <c r="AW45" s="662">
        <f>+IF(OR(MONTH(AW40)&lt;5,MONTH(AW40)&gt;9),"",IF(MONTH(AW40)=5,BA44-BA41,AV45-AW41))</f>
        <v>-332.44999999999959</v>
      </c>
      <c r="AX45" s="662" t="str">
        <f>+IF(OR(MONTH(AX40)&lt;5,MONTH(AX40)&gt;9),"",IF(MONTH(AX40)=5,BB44-BB41,AW45-AX41))</f>
        <v/>
      </c>
      <c r="AY45" s="662" t="str">
        <f>+IF(OR(MONTH(AY40)&lt;5,MONTH(AY40)&gt;9),"",IF(MONTH(AY40)=5,BC44-BC41,AX45-AY41))</f>
        <v/>
      </c>
      <c r="AZ45" s="662" t="str">
        <f>+IF(OR(MONTH(AZ40)&lt;5,MONTH(AZ40)&gt;9),"",IF(MONTH(AZ40)=5,BD44-BD41,AY45-AZ41))</f>
        <v/>
      </c>
      <c r="BA45" s="662" t="str">
        <f t="shared" ref="BA45:DL45" si="157">+IF(OR(MONTH(BA40)&lt;5,MONTH(BA40)&gt;9),"",IF(MONTH(BA40)=5,BE44-BE41,AZ45-BA41))</f>
        <v/>
      </c>
      <c r="BB45" s="662" t="str">
        <f t="shared" si="157"/>
        <v/>
      </c>
      <c r="BC45" s="662" t="str">
        <f t="shared" si="157"/>
        <v/>
      </c>
      <c r="BD45" s="662" t="str">
        <f t="shared" si="157"/>
        <v/>
      </c>
      <c r="BE45" s="662">
        <f t="shared" si="157"/>
        <v>3268.22</v>
      </c>
      <c r="BF45" s="662">
        <f t="shared" si="157"/>
        <v>2432.1799999999998</v>
      </c>
      <c r="BG45" s="662">
        <f t="shared" si="157"/>
        <v>1564.87</v>
      </c>
      <c r="BH45" s="662">
        <f t="shared" si="157"/>
        <v>684.99999999999989</v>
      </c>
      <c r="BI45" s="662">
        <f t="shared" si="157"/>
        <v>-133.7800000000002</v>
      </c>
      <c r="BJ45" s="662" t="str">
        <f t="shared" si="157"/>
        <v/>
      </c>
      <c r="BK45" s="662" t="str">
        <f t="shared" si="157"/>
        <v/>
      </c>
      <c r="BL45" s="662" t="str">
        <f t="shared" si="157"/>
        <v/>
      </c>
      <c r="BM45" s="662" t="str">
        <f t="shared" si="157"/>
        <v/>
      </c>
      <c r="BN45" s="662" t="str">
        <f t="shared" si="157"/>
        <v/>
      </c>
      <c r="BO45" s="662" t="str">
        <f t="shared" si="157"/>
        <v/>
      </c>
      <c r="BP45" s="662" t="str">
        <f t="shared" si="157"/>
        <v/>
      </c>
      <c r="BQ45" s="662">
        <f t="shared" si="157"/>
        <v>3312.16</v>
      </c>
      <c r="BR45" s="662">
        <f t="shared" si="157"/>
        <v>2456.3999999999996</v>
      </c>
      <c r="BS45" s="662">
        <f t="shared" si="157"/>
        <v>1556.0499999999997</v>
      </c>
      <c r="BT45" s="662">
        <f t="shared" si="157"/>
        <v>648.59999999999968</v>
      </c>
      <c r="BU45" s="662">
        <f t="shared" si="157"/>
        <v>-126.24000000000035</v>
      </c>
      <c r="BV45" s="662" t="str">
        <f t="shared" si="157"/>
        <v/>
      </c>
      <c r="BW45" s="662" t="str">
        <f t="shared" si="157"/>
        <v/>
      </c>
      <c r="BX45" s="662" t="str">
        <f t="shared" si="157"/>
        <v/>
      </c>
      <c r="BY45" s="662" t="str">
        <f t="shared" si="157"/>
        <v/>
      </c>
      <c r="BZ45" s="662" t="str">
        <f t="shared" si="157"/>
        <v/>
      </c>
      <c r="CA45" s="662" t="str">
        <f t="shared" si="157"/>
        <v/>
      </c>
      <c r="CB45" s="662" t="str">
        <f t="shared" si="157"/>
        <v/>
      </c>
      <c r="CC45" s="662">
        <f t="shared" si="157"/>
        <v>3176.1</v>
      </c>
      <c r="CD45" s="662">
        <f t="shared" si="157"/>
        <v>2287.9299999999998</v>
      </c>
      <c r="CE45" s="662">
        <f t="shared" si="157"/>
        <v>1293.0999999999999</v>
      </c>
      <c r="CF45" s="662">
        <f t="shared" si="157"/>
        <v>301.29999999999984</v>
      </c>
      <c r="CG45" s="662">
        <f t="shared" si="157"/>
        <v>-609.60000000000025</v>
      </c>
      <c r="CH45" s="662" t="str">
        <f t="shared" si="157"/>
        <v/>
      </c>
      <c r="CI45" s="662" t="str">
        <f t="shared" si="157"/>
        <v/>
      </c>
      <c r="CJ45" s="662" t="str">
        <f t="shared" si="157"/>
        <v/>
      </c>
      <c r="CK45" s="662" t="str">
        <f t="shared" si="157"/>
        <v/>
      </c>
      <c r="CL45" s="662" t="str">
        <f t="shared" si="157"/>
        <v/>
      </c>
      <c r="CM45" s="662" t="str">
        <f t="shared" si="157"/>
        <v/>
      </c>
      <c r="CN45" s="662" t="str">
        <f t="shared" si="157"/>
        <v/>
      </c>
      <c r="CO45" s="662">
        <f t="shared" si="157"/>
        <v>3119.01</v>
      </c>
      <c r="CP45" s="662">
        <f t="shared" si="157"/>
        <v>2155.83</v>
      </c>
      <c r="CQ45" s="662">
        <f t="shared" si="157"/>
        <v>1113.9099999999999</v>
      </c>
      <c r="CR45" s="662">
        <f t="shared" si="157"/>
        <v>84.539999999999964</v>
      </c>
      <c r="CS45" s="662">
        <f t="shared" si="157"/>
        <v>-883.45</v>
      </c>
      <c r="CT45" s="662" t="str">
        <f t="shared" si="157"/>
        <v/>
      </c>
      <c r="CU45" s="662" t="str">
        <f t="shared" si="157"/>
        <v/>
      </c>
      <c r="CV45" s="662" t="str">
        <f t="shared" si="157"/>
        <v/>
      </c>
      <c r="CW45" s="662" t="str">
        <f t="shared" si="157"/>
        <v/>
      </c>
      <c r="CX45" s="662" t="str">
        <f t="shared" si="157"/>
        <v/>
      </c>
      <c r="CY45" s="662" t="str">
        <f t="shared" si="157"/>
        <v/>
      </c>
      <c r="CZ45" s="662" t="str">
        <f t="shared" si="157"/>
        <v/>
      </c>
      <c r="DA45" s="662">
        <f t="shared" si="157"/>
        <v>3120.1800000000003</v>
      </c>
      <c r="DB45" s="662">
        <f t="shared" si="157"/>
        <v>2136.6000000000004</v>
      </c>
      <c r="DC45" s="662">
        <f t="shared" si="157"/>
        <v>1119.7700000000004</v>
      </c>
      <c r="DD45" s="662">
        <f t="shared" si="157"/>
        <v>94.860000000000355</v>
      </c>
      <c r="DE45" s="662">
        <f t="shared" si="157"/>
        <v>-871.95999999999958</v>
      </c>
      <c r="DF45" s="662" t="str">
        <f t="shared" si="157"/>
        <v/>
      </c>
      <c r="DG45" s="662" t="str">
        <f t="shared" si="157"/>
        <v/>
      </c>
      <c r="DH45" s="662" t="str">
        <f t="shared" si="157"/>
        <v/>
      </c>
      <c r="DI45" s="662" t="str">
        <f t="shared" si="157"/>
        <v/>
      </c>
      <c r="DJ45" s="662" t="str">
        <f t="shared" si="157"/>
        <v/>
      </c>
      <c r="DK45" s="662" t="str">
        <f t="shared" si="157"/>
        <v/>
      </c>
      <c r="DL45" s="662" t="str">
        <f t="shared" si="157"/>
        <v/>
      </c>
      <c r="DM45" s="662">
        <f t="shared" ref="DM45:FX45" si="158">+IF(OR(MONTH(DM40)&lt;5,MONTH(DM40)&gt;9),"",IF(MONTH(DM40)=5,DQ44-DQ41,DL45-DM41))</f>
        <v>3132.3</v>
      </c>
      <c r="DN45" s="662">
        <f t="shared" si="158"/>
        <v>2155.0300000000002</v>
      </c>
      <c r="DO45" s="662">
        <f t="shared" si="158"/>
        <v>1135.75</v>
      </c>
      <c r="DP45" s="662">
        <f t="shared" si="158"/>
        <v>109.87999999999988</v>
      </c>
      <c r="DQ45" s="662">
        <f t="shared" si="158"/>
        <v>-844.82000000000016</v>
      </c>
      <c r="DR45" s="662" t="str">
        <f t="shared" si="158"/>
        <v/>
      </c>
      <c r="DS45" s="662" t="str">
        <f t="shared" si="158"/>
        <v/>
      </c>
      <c r="DT45" s="662" t="str">
        <f t="shared" si="158"/>
        <v/>
      </c>
      <c r="DU45" s="662" t="str">
        <f t="shared" si="158"/>
        <v/>
      </c>
      <c r="DV45" s="662" t="str">
        <f t="shared" si="158"/>
        <v/>
      </c>
      <c r="DW45" s="662" t="str">
        <f t="shared" si="158"/>
        <v/>
      </c>
      <c r="DX45" s="662" t="str">
        <f t="shared" si="158"/>
        <v/>
      </c>
      <c r="DY45" s="662">
        <f t="shared" si="158"/>
        <v>3136.29</v>
      </c>
      <c r="DZ45" s="662">
        <f t="shared" si="158"/>
        <v>2184.56</v>
      </c>
      <c r="EA45" s="662">
        <f t="shared" si="158"/>
        <v>1175.1399999999999</v>
      </c>
      <c r="EB45" s="662">
        <f t="shared" si="158"/>
        <v>155.67999999999995</v>
      </c>
      <c r="EC45" s="662">
        <f t="shared" si="158"/>
        <v>-795.03000000000009</v>
      </c>
      <c r="ED45" s="662" t="str">
        <f t="shared" si="158"/>
        <v/>
      </c>
      <c r="EE45" s="662" t="str">
        <f t="shared" si="158"/>
        <v/>
      </c>
      <c r="EF45" s="662" t="str">
        <f t="shared" si="158"/>
        <v/>
      </c>
      <c r="EG45" s="662" t="str">
        <f t="shared" si="158"/>
        <v/>
      </c>
      <c r="EH45" s="662" t="str">
        <f t="shared" si="158"/>
        <v/>
      </c>
      <c r="EI45" s="662" t="str">
        <f t="shared" si="158"/>
        <v/>
      </c>
      <c r="EJ45" s="662" t="str">
        <f t="shared" si="158"/>
        <v/>
      </c>
      <c r="EK45" s="662">
        <f t="shared" si="158"/>
        <v>3126.64</v>
      </c>
      <c r="EL45" s="662">
        <f t="shared" si="158"/>
        <v>2172.16</v>
      </c>
      <c r="EM45" s="662">
        <f t="shared" si="158"/>
        <v>1153.7399999999998</v>
      </c>
      <c r="EN45" s="662">
        <f t="shared" si="158"/>
        <v>136.71999999999969</v>
      </c>
      <c r="EO45" s="662">
        <f t="shared" si="158"/>
        <v>-823.64000000000033</v>
      </c>
      <c r="EP45" s="662" t="str">
        <f t="shared" si="158"/>
        <v/>
      </c>
      <c r="EQ45" s="662" t="str">
        <f t="shared" si="158"/>
        <v/>
      </c>
      <c r="ER45" s="662" t="str">
        <f t="shared" si="158"/>
        <v/>
      </c>
      <c r="ES45" s="662" t="str">
        <f t="shared" si="158"/>
        <v/>
      </c>
      <c r="ET45" s="662" t="str">
        <f t="shared" si="158"/>
        <v/>
      </c>
      <c r="EU45" s="662" t="str">
        <f t="shared" si="158"/>
        <v/>
      </c>
      <c r="EV45" s="662" t="str">
        <f t="shared" si="158"/>
        <v/>
      </c>
      <c r="EW45" s="662">
        <f t="shared" si="158"/>
        <v>3146.56</v>
      </c>
      <c r="EX45" s="662">
        <f t="shared" si="158"/>
        <v>2199.87</v>
      </c>
      <c r="EY45" s="662">
        <f t="shared" si="158"/>
        <v>1195.1999999999998</v>
      </c>
      <c r="EZ45" s="662">
        <f t="shared" si="158"/>
        <v>186.73999999999978</v>
      </c>
      <c r="FA45" s="662">
        <f t="shared" si="158"/>
        <v>-753.70000000000016</v>
      </c>
      <c r="FB45" s="662" t="str">
        <f t="shared" si="158"/>
        <v/>
      </c>
      <c r="FC45" s="662" t="str">
        <f t="shared" si="158"/>
        <v/>
      </c>
      <c r="FD45" s="662" t="str">
        <f t="shared" si="158"/>
        <v/>
      </c>
      <c r="FE45" s="662" t="str">
        <f t="shared" si="158"/>
        <v/>
      </c>
      <c r="FF45" s="662" t="str">
        <f t="shared" si="158"/>
        <v/>
      </c>
      <c r="FG45" s="662" t="str">
        <f t="shared" si="158"/>
        <v/>
      </c>
      <c r="FH45" s="662" t="str">
        <f t="shared" si="158"/>
        <v/>
      </c>
      <c r="FI45" s="662">
        <f t="shared" si="158"/>
        <v>3155.69</v>
      </c>
      <c r="FJ45" s="662">
        <f t="shared" si="158"/>
        <v>2227.86</v>
      </c>
      <c r="FK45" s="662">
        <f t="shared" si="158"/>
        <v>1224.0400000000002</v>
      </c>
      <c r="FL45" s="662">
        <f t="shared" si="158"/>
        <v>224.63000000000022</v>
      </c>
      <c r="FM45" s="662">
        <f t="shared" si="158"/>
        <v>-706.67999999999984</v>
      </c>
      <c r="FN45" s="662" t="str">
        <f t="shared" si="158"/>
        <v/>
      </c>
      <c r="FO45" s="662" t="str">
        <f t="shared" si="158"/>
        <v/>
      </c>
      <c r="FP45" s="662" t="str">
        <f t="shared" si="158"/>
        <v/>
      </c>
      <c r="FQ45" s="662" t="str">
        <f t="shared" si="158"/>
        <v/>
      </c>
      <c r="FR45" s="662" t="str">
        <f t="shared" si="158"/>
        <v/>
      </c>
      <c r="FS45" s="662" t="str">
        <f t="shared" si="158"/>
        <v/>
      </c>
      <c r="FT45" s="662" t="str">
        <f t="shared" si="158"/>
        <v/>
      </c>
      <c r="FU45" s="662">
        <f t="shared" si="158"/>
        <v>3196.04</v>
      </c>
      <c r="FV45" s="662">
        <f t="shared" si="158"/>
        <v>2277.81</v>
      </c>
      <c r="FW45" s="662">
        <f t="shared" si="158"/>
        <v>1283.5999999999999</v>
      </c>
      <c r="FX45" s="662">
        <f t="shared" si="158"/>
        <v>293.50999999999976</v>
      </c>
      <c r="FY45" s="662">
        <f t="shared" ref="FY45:GB45" si="159">+IF(OR(MONTH(FY40)&lt;5,MONTH(FY40)&gt;9),"",IF(MONTH(FY40)=5,GC44-GC41,FX45-FY41))</f>
        <v>-597.45000000000016</v>
      </c>
      <c r="FZ45" s="662" t="str">
        <f t="shared" si="159"/>
        <v/>
      </c>
      <c r="GA45" s="662" t="str">
        <f t="shared" si="159"/>
        <v/>
      </c>
      <c r="GB45" s="662" t="str">
        <f t="shared" si="159"/>
        <v/>
      </c>
    </row>
    <row r="46" spans="1:184" ht="15.75" thickBot="1">
      <c r="C46" s="41"/>
      <c r="D46" s="510" t="s">
        <v>192</v>
      </c>
      <c r="E46" s="517"/>
      <c r="F46" s="517"/>
      <c r="G46" s="517"/>
      <c r="H46" s="517"/>
      <c r="I46" s="517"/>
      <c r="J46" s="518"/>
      <c r="K46" s="518"/>
      <c r="L46" s="518"/>
      <c r="M46" s="518"/>
      <c r="N46" s="518"/>
      <c r="O46" s="518"/>
      <c r="P46" s="518"/>
      <c r="Q46" s="518"/>
      <c r="R46" s="518"/>
      <c r="S46" s="518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</row>
    <row r="47" spans="1:184" s="460" customFormat="1">
      <c r="A47" s="41"/>
      <c r="B47" s="60"/>
      <c r="C47" s="41"/>
      <c r="D47" s="525" t="s">
        <v>284</v>
      </c>
      <c r="E47" s="524">
        <f>+E$40</f>
        <v>41275</v>
      </c>
      <c r="F47" s="524">
        <f t="shared" ref="F47:BQ47" si="160">+F$40</f>
        <v>41306</v>
      </c>
      <c r="G47" s="524">
        <f t="shared" si="160"/>
        <v>41334</v>
      </c>
      <c r="H47" s="524">
        <f t="shared" si="160"/>
        <v>41365</v>
      </c>
      <c r="I47" s="524">
        <f t="shared" si="160"/>
        <v>41395</v>
      </c>
      <c r="J47" s="524">
        <f t="shared" si="160"/>
        <v>41426</v>
      </c>
      <c r="K47" s="524">
        <f t="shared" si="160"/>
        <v>41456</v>
      </c>
      <c r="L47" s="524">
        <f t="shared" si="160"/>
        <v>41487</v>
      </c>
      <c r="M47" s="524">
        <f t="shared" si="160"/>
        <v>41518</v>
      </c>
      <c r="N47" s="524">
        <f t="shared" si="160"/>
        <v>41548</v>
      </c>
      <c r="O47" s="524">
        <f t="shared" si="160"/>
        <v>41579</v>
      </c>
      <c r="P47" s="524">
        <f t="shared" si="160"/>
        <v>41609</v>
      </c>
      <c r="Q47" s="524">
        <f t="shared" si="160"/>
        <v>41640</v>
      </c>
      <c r="R47" s="524">
        <f t="shared" si="160"/>
        <v>41671</v>
      </c>
      <c r="S47" s="524">
        <f t="shared" si="160"/>
        <v>41699</v>
      </c>
      <c r="T47" s="524">
        <f t="shared" si="160"/>
        <v>41730</v>
      </c>
      <c r="U47" s="524">
        <f t="shared" si="160"/>
        <v>41760</v>
      </c>
      <c r="V47" s="524">
        <f t="shared" si="160"/>
        <v>41791</v>
      </c>
      <c r="W47" s="524">
        <f t="shared" si="160"/>
        <v>41821</v>
      </c>
      <c r="X47" s="524">
        <f t="shared" si="160"/>
        <v>41852</v>
      </c>
      <c r="Y47" s="524">
        <f t="shared" si="160"/>
        <v>41883</v>
      </c>
      <c r="Z47" s="524">
        <f t="shared" si="160"/>
        <v>41913</v>
      </c>
      <c r="AA47" s="524">
        <f t="shared" si="160"/>
        <v>41944</v>
      </c>
      <c r="AB47" s="524">
        <f t="shared" si="160"/>
        <v>41974</v>
      </c>
      <c r="AC47" s="524">
        <f t="shared" si="160"/>
        <v>42005</v>
      </c>
      <c r="AD47" s="524">
        <f t="shared" si="160"/>
        <v>42036</v>
      </c>
      <c r="AE47" s="524">
        <f t="shared" si="160"/>
        <v>42064</v>
      </c>
      <c r="AF47" s="524">
        <f t="shared" si="160"/>
        <v>42095</v>
      </c>
      <c r="AG47" s="524">
        <f t="shared" si="160"/>
        <v>42125</v>
      </c>
      <c r="AH47" s="524">
        <f t="shared" si="160"/>
        <v>42156</v>
      </c>
      <c r="AI47" s="524">
        <f t="shared" si="160"/>
        <v>42186</v>
      </c>
      <c r="AJ47" s="524">
        <f t="shared" si="160"/>
        <v>42217</v>
      </c>
      <c r="AK47" s="524">
        <f t="shared" si="160"/>
        <v>42248</v>
      </c>
      <c r="AL47" s="524">
        <f t="shared" si="160"/>
        <v>42278</v>
      </c>
      <c r="AM47" s="524">
        <f t="shared" si="160"/>
        <v>42309</v>
      </c>
      <c r="AN47" s="524">
        <f t="shared" si="160"/>
        <v>42339</v>
      </c>
      <c r="AO47" s="524">
        <f t="shared" si="160"/>
        <v>42370</v>
      </c>
      <c r="AP47" s="524">
        <f t="shared" si="160"/>
        <v>42401</v>
      </c>
      <c r="AQ47" s="524">
        <f t="shared" si="160"/>
        <v>42430</v>
      </c>
      <c r="AR47" s="524">
        <f t="shared" si="160"/>
        <v>42461</v>
      </c>
      <c r="AS47" s="524">
        <f t="shared" si="160"/>
        <v>42491</v>
      </c>
      <c r="AT47" s="524">
        <f t="shared" si="160"/>
        <v>42522</v>
      </c>
      <c r="AU47" s="524">
        <f t="shared" si="160"/>
        <v>42552</v>
      </c>
      <c r="AV47" s="524">
        <f t="shared" si="160"/>
        <v>42583</v>
      </c>
      <c r="AW47" s="524">
        <f t="shared" si="160"/>
        <v>42614</v>
      </c>
      <c r="AX47" s="524">
        <f t="shared" si="160"/>
        <v>42644</v>
      </c>
      <c r="AY47" s="524">
        <f t="shared" si="160"/>
        <v>42675</v>
      </c>
      <c r="AZ47" s="524">
        <f t="shared" si="160"/>
        <v>42705</v>
      </c>
      <c r="BA47" s="524">
        <f t="shared" si="160"/>
        <v>42736</v>
      </c>
      <c r="BB47" s="524">
        <f t="shared" si="160"/>
        <v>42767</v>
      </c>
      <c r="BC47" s="524">
        <f t="shared" si="160"/>
        <v>42795</v>
      </c>
      <c r="BD47" s="524">
        <f t="shared" si="160"/>
        <v>42826</v>
      </c>
      <c r="BE47" s="524">
        <f t="shared" si="160"/>
        <v>42856</v>
      </c>
      <c r="BF47" s="524">
        <f t="shared" si="160"/>
        <v>42887</v>
      </c>
      <c r="BG47" s="524">
        <f t="shared" si="160"/>
        <v>42917</v>
      </c>
      <c r="BH47" s="524">
        <f t="shared" si="160"/>
        <v>42948</v>
      </c>
      <c r="BI47" s="524">
        <f t="shared" si="160"/>
        <v>42979</v>
      </c>
      <c r="BJ47" s="524">
        <f t="shared" si="160"/>
        <v>43009</v>
      </c>
      <c r="BK47" s="524">
        <f t="shared" si="160"/>
        <v>43040</v>
      </c>
      <c r="BL47" s="524">
        <f t="shared" si="160"/>
        <v>43070</v>
      </c>
      <c r="BM47" s="524">
        <f t="shared" si="160"/>
        <v>43101</v>
      </c>
      <c r="BN47" s="524">
        <f t="shared" si="160"/>
        <v>43132</v>
      </c>
      <c r="BO47" s="524">
        <f t="shared" si="160"/>
        <v>43160</v>
      </c>
      <c r="BP47" s="524">
        <f t="shared" si="160"/>
        <v>43191</v>
      </c>
      <c r="BQ47" s="524">
        <f t="shared" si="160"/>
        <v>43221</v>
      </c>
      <c r="BR47" s="524">
        <f t="shared" ref="BR47:EC47" si="161">+BR$40</f>
        <v>43252</v>
      </c>
      <c r="BS47" s="524">
        <f t="shared" si="161"/>
        <v>43282</v>
      </c>
      <c r="BT47" s="524">
        <f t="shared" si="161"/>
        <v>43313</v>
      </c>
      <c r="BU47" s="524">
        <f t="shared" si="161"/>
        <v>43344</v>
      </c>
      <c r="BV47" s="524">
        <f t="shared" si="161"/>
        <v>43374</v>
      </c>
      <c r="BW47" s="524">
        <f t="shared" si="161"/>
        <v>43405</v>
      </c>
      <c r="BX47" s="524">
        <f t="shared" si="161"/>
        <v>43435</v>
      </c>
      <c r="BY47" s="524">
        <f t="shared" si="161"/>
        <v>43466</v>
      </c>
      <c r="BZ47" s="524">
        <f t="shared" si="161"/>
        <v>43497</v>
      </c>
      <c r="CA47" s="524">
        <f t="shared" si="161"/>
        <v>43525</v>
      </c>
      <c r="CB47" s="524">
        <f t="shared" si="161"/>
        <v>43556</v>
      </c>
      <c r="CC47" s="524">
        <f t="shared" si="161"/>
        <v>43586</v>
      </c>
      <c r="CD47" s="524">
        <f t="shared" si="161"/>
        <v>43617</v>
      </c>
      <c r="CE47" s="524">
        <f t="shared" si="161"/>
        <v>43647</v>
      </c>
      <c r="CF47" s="524">
        <f t="shared" si="161"/>
        <v>43678</v>
      </c>
      <c r="CG47" s="524">
        <f t="shared" si="161"/>
        <v>43709</v>
      </c>
      <c r="CH47" s="524">
        <f t="shared" si="161"/>
        <v>43739</v>
      </c>
      <c r="CI47" s="524">
        <f t="shared" si="161"/>
        <v>43770</v>
      </c>
      <c r="CJ47" s="524">
        <f t="shared" si="161"/>
        <v>43800</v>
      </c>
      <c r="CK47" s="524">
        <f t="shared" si="161"/>
        <v>43831</v>
      </c>
      <c r="CL47" s="524">
        <f t="shared" si="161"/>
        <v>43862</v>
      </c>
      <c r="CM47" s="524">
        <f t="shared" si="161"/>
        <v>43891</v>
      </c>
      <c r="CN47" s="524">
        <f t="shared" si="161"/>
        <v>43922</v>
      </c>
      <c r="CO47" s="524">
        <f t="shared" si="161"/>
        <v>43952</v>
      </c>
      <c r="CP47" s="524">
        <f t="shared" si="161"/>
        <v>43983</v>
      </c>
      <c r="CQ47" s="524">
        <f t="shared" si="161"/>
        <v>44013</v>
      </c>
      <c r="CR47" s="524">
        <f t="shared" si="161"/>
        <v>44044</v>
      </c>
      <c r="CS47" s="524">
        <f t="shared" si="161"/>
        <v>44075</v>
      </c>
      <c r="CT47" s="524">
        <f t="shared" si="161"/>
        <v>44105</v>
      </c>
      <c r="CU47" s="524">
        <f t="shared" si="161"/>
        <v>44136</v>
      </c>
      <c r="CV47" s="524">
        <f t="shared" si="161"/>
        <v>44166</v>
      </c>
      <c r="CW47" s="524">
        <f t="shared" si="161"/>
        <v>44197</v>
      </c>
      <c r="CX47" s="524">
        <f t="shared" si="161"/>
        <v>44228</v>
      </c>
      <c r="CY47" s="524">
        <f t="shared" si="161"/>
        <v>44256</v>
      </c>
      <c r="CZ47" s="524">
        <f t="shared" si="161"/>
        <v>44287</v>
      </c>
      <c r="DA47" s="524">
        <f t="shared" si="161"/>
        <v>44317</v>
      </c>
      <c r="DB47" s="524">
        <f t="shared" si="161"/>
        <v>44348</v>
      </c>
      <c r="DC47" s="524">
        <f t="shared" si="161"/>
        <v>44378</v>
      </c>
      <c r="DD47" s="524">
        <f t="shared" si="161"/>
        <v>44409</v>
      </c>
      <c r="DE47" s="524">
        <f t="shared" si="161"/>
        <v>44440</v>
      </c>
      <c r="DF47" s="524">
        <f t="shared" si="161"/>
        <v>44470</v>
      </c>
      <c r="DG47" s="524">
        <f t="shared" si="161"/>
        <v>44501</v>
      </c>
      <c r="DH47" s="524">
        <f t="shared" si="161"/>
        <v>44531</v>
      </c>
      <c r="DI47" s="524">
        <f t="shared" si="161"/>
        <v>44562</v>
      </c>
      <c r="DJ47" s="524">
        <f t="shared" si="161"/>
        <v>44593</v>
      </c>
      <c r="DK47" s="524">
        <f t="shared" si="161"/>
        <v>44621</v>
      </c>
      <c r="DL47" s="524">
        <f t="shared" si="161"/>
        <v>44652</v>
      </c>
      <c r="DM47" s="524">
        <f t="shared" si="161"/>
        <v>44682</v>
      </c>
      <c r="DN47" s="524">
        <f t="shared" si="161"/>
        <v>44713</v>
      </c>
      <c r="DO47" s="524">
        <f t="shared" si="161"/>
        <v>44743</v>
      </c>
      <c r="DP47" s="524">
        <f t="shared" si="161"/>
        <v>44774</v>
      </c>
      <c r="DQ47" s="524">
        <f t="shared" si="161"/>
        <v>44805</v>
      </c>
      <c r="DR47" s="524">
        <f t="shared" si="161"/>
        <v>44835</v>
      </c>
      <c r="DS47" s="524">
        <f t="shared" si="161"/>
        <v>44866</v>
      </c>
      <c r="DT47" s="524">
        <f t="shared" si="161"/>
        <v>44896</v>
      </c>
      <c r="DU47" s="524">
        <f t="shared" si="161"/>
        <v>44927</v>
      </c>
      <c r="DV47" s="524">
        <f t="shared" si="161"/>
        <v>44958</v>
      </c>
      <c r="DW47" s="524">
        <f t="shared" si="161"/>
        <v>44986</v>
      </c>
      <c r="DX47" s="524">
        <f t="shared" si="161"/>
        <v>45017</v>
      </c>
      <c r="DY47" s="524">
        <f t="shared" si="161"/>
        <v>45047</v>
      </c>
      <c r="DZ47" s="524">
        <f t="shared" si="161"/>
        <v>45078</v>
      </c>
      <c r="EA47" s="524">
        <f t="shared" si="161"/>
        <v>45108</v>
      </c>
      <c r="EB47" s="524">
        <f t="shared" si="161"/>
        <v>45139</v>
      </c>
      <c r="EC47" s="524">
        <f t="shared" si="161"/>
        <v>45170</v>
      </c>
      <c r="ED47" s="524">
        <f t="shared" ref="ED47:GB47" si="162">+ED$40</f>
        <v>45200</v>
      </c>
      <c r="EE47" s="524">
        <f t="shared" si="162"/>
        <v>45231</v>
      </c>
      <c r="EF47" s="524">
        <f t="shared" si="162"/>
        <v>45261</v>
      </c>
      <c r="EG47" s="524">
        <f t="shared" si="162"/>
        <v>45292</v>
      </c>
      <c r="EH47" s="524">
        <f t="shared" si="162"/>
        <v>45323</v>
      </c>
      <c r="EI47" s="524">
        <f t="shared" si="162"/>
        <v>45352</v>
      </c>
      <c r="EJ47" s="524">
        <f t="shared" si="162"/>
        <v>45383</v>
      </c>
      <c r="EK47" s="524">
        <f t="shared" si="162"/>
        <v>45413</v>
      </c>
      <c r="EL47" s="524">
        <f t="shared" si="162"/>
        <v>45444</v>
      </c>
      <c r="EM47" s="524">
        <f t="shared" si="162"/>
        <v>45474</v>
      </c>
      <c r="EN47" s="524">
        <f t="shared" si="162"/>
        <v>45505</v>
      </c>
      <c r="EO47" s="524">
        <f t="shared" si="162"/>
        <v>45536</v>
      </c>
      <c r="EP47" s="524">
        <f t="shared" si="162"/>
        <v>45566</v>
      </c>
      <c r="EQ47" s="524">
        <f t="shared" si="162"/>
        <v>45597</v>
      </c>
      <c r="ER47" s="524">
        <f t="shared" si="162"/>
        <v>45627</v>
      </c>
      <c r="ES47" s="524">
        <f t="shared" si="162"/>
        <v>45658</v>
      </c>
      <c r="ET47" s="524">
        <f t="shared" si="162"/>
        <v>45689</v>
      </c>
      <c r="EU47" s="524">
        <f t="shared" si="162"/>
        <v>45717</v>
      </c>
      <c r="EV47" s="524">
        <f t="shared" si="162"/>
        <v>45748</v>
      </c>
      <c r="EW47" s="524">
        <f t="shared" si="162"/>
        <v>45778</v>
      </c>
      <c r="EX47" s="524">
        <f t="shared" si="162"/>
        <v>45809</v>
      </c>
      <c r="EY47" s="524">
        <f t="shared" si="162"/>
        <v>45839</v>
      </c>
      <c r="EZ47" s="524">
        <f t="shared" si="162"/>
        <v>45870</v>
      </c>
      <c r="FA47" s="524">
        <f t="shared" si="162"/>
        <v>45901</v>
      </c>
      <c r="FB47" s="524">
        <f t="shared" si="162"/>
        <v>45931</v>
      </c>
      <c r="FC47" s="524">
        <f t="shared" si="162"/>
        <v>45962</v>
      </c>
      <c r="FD47" s="524">
        <f t="shared" si="162"/>
        <v>45992</v>
      </c>
      <c r="FE47" s="524">
        <f t="shared" si="162"/>
        <v>46023</v>
      </c>
      <c r="FF47" s="524">
        <f t="shared" si="162"/>
        <v>46054</v>
      </c>
      <c r="FG47" s="524">
        <f t="shared" si="162"/>
        <v>46082</v>
      </c>
      <c r="FH47" s="524">
        <f t="shared" si="162"/>
        <v>46113</v>
      </c>
      <c r="FI47" s="524">
        <f t="shared" si="162"/>
        <v>46143</v>
      </c>
      <c r="FJ47" s="524">
        <f t="shared" si="162"/>
        <v>46174</v>
      </c>
      <c r="FK47" s="524">
        <f t="shared" si="162"/>
        <v>46204</v>
      </c>
      <c r="FL47" s="524">
        <f t="shared" si="162"/>
        <v>46235</v>
      </c>
      <c r="FM47" s="524">
        <f t="shared" si="162"/>
        <v>46266</v>
      </c>
      <c r="FN47" s="524">
        <f t="shared" si="162"/>
        <v>46296</v>
      </c>
      <c r="FO47" s="524">
        <f t="shared" si="162"/>
        <v>46327</v>
      </c>
      <c r="FP47" s="524">
        <f t="shared" si="162"/>
        <v>46357</v>
      </c>
      <c r="FQ47" s="524">
        <f t="shared" si="162"/>
        <v>46388</v>
      </c>
      <c r="FR47" s="524">
        <f t="shared" si="162"/>
        <v>46419</v>
      </c>
      <c r="FS47" s="524">
        <f t="shared" si="162"/>
        <v>46447</v>
      </c>
      <c r="FT47" s="524">
        <f t="shared" si="162"/>
        <v>46478</v>
      </c>
      <c r="FU47" s="524">
        <f t="shared" si="162"/>
        <v>46508</v>
      </c>
      <c r="FV47" s="524">
        <f t="shared" si="162"/>
        <v>46539</v>
      </c>
      <c r="FW47" s="524">
        <f t="shared" si="162"/>
        <v>46569</v>
      </c>
      <c r="FX47" s="524">
        <f t="shared" si="162"/>
        <v>46600</v>
      </c>
      <c r="FY47" s="524">
        <f t="shared" si="162"/>
        <v>46631</v>
      </c>
      <c r="FZ47" s="524">
        <f t="shared" si="162"/>
        <v>46661</v>
      </c>
      <c r="GA47" s="524">
        <f t="shared" si="162"/>
        <v>46692</v>
      </c>
      <c r="GB47" s="524">
        <f t="shared" si="162"/>
        <v>46722</v>
      </c>
    </row>
    <row r="48" spans="1:184" s="460" customFormat="1">
      <c r="A48" s="41"/>
      <c r="B48" s="60"/>
      <c r="C48" s="41"/>
      <c r="D48" s="536" t="s">
        <v>274</v>
      </c>
      <c r="E48" s="537">
        <f>+E31</f>
        <v>1896.9600000000003</v>
      </c>
      <c r="F48" s="537">
        <f t="shared" ref="F48:AZ48" si="163">+F31</f>
        <v>1701.47</v>
      </c>
      <c r="G48" s="537">
        <f t="shared" si="163"/>
        <v>1829.6499999999996</v>
      </c>
      <c r="H48" s="537">
        <f t="shared" si="163"/>
        <v>1529.97</v>
      </c>
      <c r="I48" s="537">
        <f t="shared" si="163"/>
        <v>3707.8500000000004</v>
      </c>
      <c r="J48" s="537">
        <f t="shared" si="163"/>
        <v>1825.42</v>
      </c>
      <c r="K48" s="537">
        <f t="shared" si="163"/>
        <v>1837.1100000000001</v>
      </c>
      <c r="L48" s="537">
        <f t="shared" si="163"/>
        <v>1831.06</v>
      </c>
      <c r="M48" s="537">
        <f t="shared" si="163"/>
        <v>1024.3399999999999</v>
      </c>
      <c r="N48" s="537">
        <f t="shared" si="163"/>
        <v>1067.99</v>
      </c>
      <c r="O48" s="537">
        <f t="shared" si="163"/>
        <v>1032.3700000000001</v>
      </c>
      <c r="P48" s="537">
        <f t="shared" si="163"/>
        <v>1066.7599999999998</v>
      </c>
      <c r="Q48" s="537">
        <f t="shared" si="163"/>
        <v>1141.47</v>
      </c>
      <c r="R48" s="537">
        <f t="shared" si="163"/>
        <v>1026.75</v>
      </c>
      <c r="S48" s="537">
        <f t="shared" si="163"/>
        <v>1022.0899999999999</v>
      </c>
      <c r="T48" s="538">
        <f t="shared" si="163"/>
        <v>913.91</v>
      </c>
      <c r="U48" s="538">
        <f t="shared" si="163"/>
        <v>895.44</v>
      </c>
      <c r="V48" s="538">
        <f t="shared" si="163"/>
        <v>1075.99</v>
      </c>
      <c r="W48" s="538">
        <f t="shared" si="163"/>
        <v>1119.8400000000001</v>
      </c>
      <c r="X48" s="538">
        <f t="shared" si="163"/>
        <v>1119.7499999999998</v>
      </c>
      <c r="Y48" s="538">
        <f t="shared" si="163"/>
        <v>1066.9000000000001</v>
      </c>
      <c r="Z48" s="538">
        <f t="shared" si="163"/>
        <v>1114.04</v>
      </c>
      <c r="AA48" s="538">
        <f t="shared" si="163"/>
        <v>1070.4000000000001</v>
      </c>
      <c r="AB48" s="538">
        <f t="shared" si="163"/>
        <v>1103.73</v>
      </c>
      <c r="AC48" s="538">
        <f t="shared" si="163"/>
        <v>1135.46</v>
      </c>
      <c r="AD48" s="538">
        <f t="shared" si="163"/>
        <v>1030.4000000000001</v>
      </c>
      <c r="AE48" s="538">
        <f t="shared" si="163"/>
        <v>1112.25</v>
      </c>
      <c r="AF48" s="538">
        <f t="shared" si="163"/>
        <v>982.90000000000009</v>
      </c>
      <c r="AG48" s="538">
        <f t="shared" si="163"/>
        <v>3052.67</v>
      </c>
      <c r="AH48" s="538">
        <f t="shared" si="163"/>
        <v>1085.94</v>
      </c>
      <c r="AI48" s="538">
        <f t="shared" si="163"/>
        <v>1134.06</v>
      </c>
      <c r="AJ48" s="538">
        <f t="shared" si="163"/>
        <v>1130.73</v>
      </c>
      <c r="AK48" s="538">
        <f t="shared" si="163"/>
        <v>1073.3500000000001</v>
      </c>
      <c r="AL48" s="538">
        <f t="shared" si="163"/>
        <v>1121.52</v>
      </c>
      <c r="AM48" s="538">
        <f t="shared" si="163"/>
        <v>1079.79</v>
      </c>
      <c r="AN48" s="538">
        <f t="shared" si="163"/>
        <v>1103.19</v>
      </c>
      <c r="AO48" s="538">
        <f t="shared" si="163"/>
        <v>1146.55</v>
      </c>
      <c r="AP48" s="538">
        <f t="shared" si="163"/>
        <v>1078.81</v>
      </c>
      <c r="AQ48" s="538">
        <f t="shared" si="163"/>
        <v>994.82999999999993</v>
      </c>
      <c r="AR48" s="538">
        <f t="shared" si="163"/>
        <v>827.47</v>
      </c>
      <c r="AS48" s="538">
        <f t="shared" si="163"/>
        <v>969.41</v>
      </c>
      <c r="AT48" s="538">
        <f t="shared" si="163"/>
        <v>1097.77</v>
      </c>
      <c r="AU48" s="538">
        <f t="shared" si="163"/>
        <v>1138.56</v>
      </c>
      <c r="AV48" s="538">
        <f t="shared" si="163"/>
        <v>1144.4000000000001</v>
      </c>
      <c r="AW48" s="538">
        <f t="shared" si="163"/>
        <v>1086.2800000000002</v>
      </c>
      <c r="AX48" s="538">
        <f t="shared" si="163"/>
        <v>1125.32</v>
      </c>
      <c r="AY48" s="538">
        <f t="shared" si="163"/>
        <v>1093.42</v>
      </c>
      <c r="AZ48" s="538">
        <f t="shared" si="163"/>
        <v>1112.1499999999999</v>
      </c>
      <c r="BA48" s="538">
        <f t="shared" ref="BA48:DL48" si="164">+BA31</f>
        <v>1146.4100000000001</v>
      </c>
      <c r="BB48" s="538">
        <f t="shared" si="164"/>
        <v>1041.2899999999997</v>
      </c>
      <c r="BC48" s="538">
        <f t="shared" si="164"/>
        <v>1044.56</v>
      </c>
      <c r="BD48" s="538">
        <f t="shared" si="164"/>
        <v>845.92</v>
      </c>
      <c r="BE48" s="538">
        <f t="shared" si="164"/>
        <v>3257.47</v>
      </c>
      <c r="BF48" s="538">
        <f t="shared" si="164"/>
        <v>1351.2000000000003</v>
      </c>
      <c r="BG48" s="538">
        <f t="shared" si="164"/>
        <v>1117.26</v>
      </c>
      <c r="BH48" s="538">
        <f t="shared" si="164"/>
        <v>1125.5999999999999</v>
      </c>
      <c r="BI48" s="538">
        <f t="shared" si="164"/>
        <v>1057.6300000000001</v>
      </c>
      <c r="BJ48" s="538">
        <f t="shared" si="164"/>
        <v>1101.5999999999999</v>
      </c>
      <c r="BK48" s="538">
        <f t="shared" si="164"/>
        <v>1073.5900000000001</v>
      </c>
      <c r="BL48" s="538">
        <f t="shared" si="164"/>
        <v>1095.1100000000001</v>
      </c>
      <c r="BM48" s="538">
        <f t="shared" si="164"/>
        <v>1152.8200000000002</v>
      </c>
      <c r="BN48" s="538">
        <f t="shared" si="164"/>
        <v>1048.95</v>
      </c>
      <c r="BO48" s="538">
        <f t="shared" si="164"/>
        <v>1045.3</v>
      </c>
      <c r="BP48" s="538">
        <f t="shared" si="164"/>
        <v>844.9</v>
      </c>
      <c r="BQ48" s="538">
        <f t="shared" si="164"/>
        <v>912.35</v>
      </c>
      <c r="BR48" s="538">
        <f t="shared" si="164"/>
        <v>1090.8900000000001</v>
      </c>
      <c r="BS48" s="538">
        <f t="shared" si="164"/>
        <v>1142.95</v>
      </c>
      <c r="BT48" s="538">
        <f t="shared" si="164"/>
        <v>1150.79</v>
      </c>
      <c r="BU48" s="538">
        <f t="shared" si="164"/>
        <v>1037.26</v>
      </c>
      <c r="BV48" s="538">
        <f t="shared" si="164"/>
        <v>1041.8800000000001</v>
      </c>
      <c r="BW48" s="538">
        <f t="shared" si="164"/>
        <v>1111.8400000000001</v>
      </c>
      <c r="BX48" s="538">
        <f t="shared" si="164"/>
        <v>1154.25</v>
      </c>
      <c r="BY48" s="538">
        <f t="shared" si="164"/>
        <v>1185.3700000000001</v>
      </c>
      <c r="BZ48" s="538">
        <f t="shared" si="164"/>
        <v>1051.92</v>
      </c>
      <c r="CA48" s="538">
        <f t="shared" si="164"/>
        <v>1019.8199999999999</v>
      </c>
      <c r="CB48" s="538">
        <f t="shared" si="164"/>
        <v>3313.47</v>
      </c>
      <c r="CC48" s="538">
        <f t="shared" si="164"/>
        <v>1329.82</v>
      </c>
      <c r="CD48" s="538">
        <f t="shared" si="164"/>
        <v>1119.02</v>
      </c>
      <c r="CE48" s="538">
        <f t="shared" si="164"/>
        <v>1187.8800000000001</v>
      </c>
      <c r="CF48" s="538">
        <f t="shared" si="164"/>
        <v>1189.29</v>
      </c>
      <c r="CG48" s="538">
        <f t="shared" si="164"/>
        <v>1135.53</v>
      </c>
      <c r="CH48" s="538">
        <f t="shared" si="164"/>
        <v>1182.6099999999999</v>
      </c>
      <c r="CI48" s="538">
        <f t="shared" si="164"/>
        <v>1174.1400000000001</v>
      </c>
      <c r="CJ48" s="538">
        <f t="shared" si="164"/>
        <v>1211.0100000000002</v>
      </c>
      <c r="CK48" s="538">
        <f t="shared" si="164"/>
        <v>1222.83</v>
      </c>
      <c r="CL48" s="538">
        <f t="shared" si="164"/>
        <v>1142.3000000000002</v>
      </c>
      <c r="CM48" s="538">
        <f t="shared" si="164"/>
        <v>1192.82</v>
      </c>
      <c r="CN48" s="538">
        <f t="shared" si="164"/>
        <v>920.83</v>
      </c>
      <c r="CO48" s="538">
        <f t="shared" si="164"/>
        <v>1048.4100000000001</v>
      </c>
      <c r="CP48" s="538">
        <f t="shared" si="164"/>
        <v>1147.94</v>
      </c>
      <c r="CQ48" s="538">
        <f t="shared" si="164"/>
        <v>1200.8299999999997</v>
      </c>
      <c r="CR48" s="538">
        <f t="shared" si="164"/>
        <v>1201.6200000000001</v>
      </c>
      <c r="CS48" s="538">
        <f t="shared" si="164"/>
        <v>1149.01</v>
      </c>
      <c r="CT48" s="538">
        <f t="shared" si="164"/>
        <v>1190.5700000000002</v>
      </c>
      <c r="CU48" s="538">
        <f t="shared" si="164"/>
        <v>1174.69</v>
      </c>
      <c r="CV48" s="538">
        <f t="shared" si="164"/>
        <v>1214.81</v>
      </c>
      <c r="CW48" s="538">
        <f t="shared" si="164"/>
        <v>1225.0999999999999</v>
      </c>
      <c r="CX48" s="538">
        <f t="shared" si="164"/>
        <v>1061.5900000000001</v>
      </c>
      <c r="CY48" s="538">
        <f t="shared" si="164"/>
        <v>881.99</v>
      </c>
      <c r="CZ48" s="538">
        <f t="shared" si="164"/>
        <v>757.04</v>
      </c>
      <c r="DA48" s="538">
        <f t="shared" si="164"/>
        <v>3469.05</v>
      </c>
      <c r="DB48" s="538">
        <f t="shared" si="164"/>
        <v>1642.6699999999998</v>
      </c>
      <c r="DC48" s="538">
        <f t="shared" si="164"/>
        <v>1198.96</v>
      </c>
      <c r="DD48" s="538">
        <f t="shared" si="164"/>
        <v>1207.56</v>
      </c>
      <c r="DE48" s="538">
        <f t="shared" si="164"/>
        <v>1145.4100000000003</v>
      </c>
      <c r="DF48" s="538">
        <f t="shared" si="164"/>
        <v>1195.0500000000002</v>
      </c>
      <c r="DG48" s="538">
        <f t="shared" si="164"/>
        <v>1179.4899999999998</v>
      </c>
      <c r="DH48" s="538">
        <f t="shared" si="164"/>
        <v>1209.21</v>
      </c>
      <c r="DI48" s="538">
        <f t="shared" si="164"/>
        <v>1221.2099999999998</v>
      </c>
      <c r="DJ48" s="538">
        <f t="shared" si="164"/>
        <v>1104.7699999999998</v>
      </c>
      <c r="DK48" s="538">
        <f t="shared" si="164"/>
        <v>1214.99</v>
      </c>
      <c r="DL48" s="538">
        <f t="shared" si="164"/>
        <v>1029.68</v>
      </c>
      <c r="DM48" s="538">
        <f t="shared" ref="DM48:FX48" si="165">+DM31</f>
        <v>914.21</v>
      </c>
      <c r="DN48" s="538">
        <f t="shared" si="165"/>
        <v>1148.04</v>
      </c>
      <c r="DO48" s="538">
        <f t="shared" si="165"/>
        <v>1199.08</v>
      </c>
      <c r="DP48" s="538">
        <f t="shared" si="165"/>
        <v>1203.71</v>
      </c>
      <c r="DQ48" s="538">
        <f t="shared" si="165"/>
        <v>1138.0500000000002</v>
      </c>
      <c r="DR48" s="538">
        <f t="shared" si="165"/>
        <v>1194.76</v>
      </c>
      <c r="DS48" s="538">
        <f t="shared" si="165"/>
        <v>1176.6200000000001</v>
      </c>
      <c r="DT48" s="538">
        <f t="shared" si="165"/>
        <v>1205.0400000000002</v>
      </c>
      <c r="DU48" s="538">
        <f t="shared" si="165"/>
        <v>1221.23</v>
      </c>
      <c r="DV48" s="538">
        <f t="shared" si="165"/>
        <v>1103.1199999999999</v>
      </c>
      <c r="DW48" s="538">
        <f t="shared" si="165"/>
        <v>1173.57</v>
      </c>
      <c r="DX48" s="538">
        <f t="shared" si="165"/>
        <v>884.86000000000013</v>
      </c>
      <c r="DY48" s="538">
        <f t="shared" si="165"/>
        <v>3543.51</v>
      </c>
      <c r="DZ48" s="538">
        <f t="shared" si="165"/>
        <v>1454.6000000000001</v>
      </c>
      <c r="EA48" s="538">
        <f t="shared" si="165"/>
        <v>1198.8399999999999</v>
      </c>
      <c r="EB48" s="538">
        <f t="shared" si="165"/>
        <v>1196.6600000000001</v>
      </c>
      <c r="EC48" s="538">
        <f t="shared" si="165"/>
        <v>1138.5700000000002</v>
      </c>
      <c r="ED48" s="538">
        <f t="shared" si="165"/>
        <v>1182.8799999999999</v>
      </c>
      <c r="EE48" s="538">
        <f t="shared" si="165"/>
        <v>1167.7499999999998</v>
      </c>
      <c r="EF48" s="538">
        <f t="shared" si="165"/>
        <v>1201.6600000000001</v>
      </c>
      <c r="EG48" s="538">
        <f t="shared" si="165"/>
        <v>1219.6700000000003</v>
      </c>
      <c r="EH48" s="538">
        <f t="shared" si="165"/>
        <v>1141.1400000000001</v>
      </c>
      <c r="EI48" s="538">
        <f t="shared" si="165"/>
        <v>1047.58</v>
      </c>
      <c r="EJ48" s="538">
        <f t="shared" si="165"/>
        <v>855.06</v>
      </c>
      <c r="EK48" s="538">
        <f t="shared" si="165"/>
        <v>1068.71</v>
      </c>
      <c r="EL48" s="538">
        <f t="shared" si="165"/>
        <v>1141.6299999999999</v>
      </c>
      <c r="EM48" s="538">
        <f t="shared" si="165"/>
        <v>1201.9100000000001</v>
      </c>
      <c r="EN48" s="538">
        <f t="shared" si="165"/>
        <v>1199.3399999999999</v>
      </c>
      <c r="EO48" s="538">
        <f t="shared" si="165"/>
        <v>1145.57</v>
      </c>
      <c r="EP48" s="538">
        <f t="shared" si="165"/>
        <v>1184.97</v>
      </c>
      <c r="EQ48" s="538">
        <f t="shared" si="165"/>
        <v>1166.99</v>
      </c>
      <c r="ER48" s="538">
        <f t="shared" si="165"/>
        <v>1207.6599999999999</v>
      </c>
      <c r="ES48" s="538">
        <f t="shared" si="165"/>
        <v>1211.57</v>
      </c>
      <c r="ET48" s="538">
        <f t="shared" si="165"/>
        <v>1094.83</v>
      </c>
      <c r="EU48" s="538">
        <f t="shared" si="165"/>
        <v>1148.5</v>
      </c>
      <c r="EV48" s="538">
        <f t="shared" si="165"/>
        <v>899.12000000000012</v>
      </c>
      <c r="EW48" s="538">
        <f t="shared" si="165"/>
        <v>3300.35</v>
      </c>
      <c r="EX48" s="538">
        <f t="shared" si="165"/>
        <v>1202.5700000000002</v>
      </c>
      <c r="EY48" s="538">
        <f t="shared" si="165"/>
        <v>1189.99</v>
      </c>
      <c r="EZ48" s="538">
        <f t="shared" si="165"/>
        <v>1194.0500000000002</v>
      </c>
      <c r="FA48" s="538">
        <f t="shared" si="165"/>
        <v>1132.45</v>
      </c>
      <c r="FB48" s="538">
        <f t="shared" si="165"/>
        <v>1176.49</v>
      </c>
      <c r="FC48" s="538">
        <f t="shared" si="165"/>
        <v>1157.6200000000001</v>
      </c>
      <c r="FD48" s="538">
        <f t="shared" si="165"/>
        <v>1193.51</v>
      </c>
      <c r="FE48" s="538">
        <f t="shared" si="165"/>
        <v>1190.06</v>
      </c>
      <c r="FF48" s="538">
        <f t="shared" si="165"/>
        <v>1079.3</v>
      </c>
      <c r="FG48" s="538">
        <f t="shared" si="165"/>
        <v>1090.54</v>
      </c>
      <c r="FH48" s="538">
        <f t="shared" si="165"/>
        <v>785.07</v>
      </c>
      <c r="FI48" s="538">
        <f t="shared" si="165"/>
        <v>963.55000000000007</v>
      </c>
      <c r="FJ48" s="538">
        <f t="shared" si="165"/>
        <v>1119.0700000000002</v>
      </c>
      <c r="FK48" s="538">
        <f t="shared" si="165"/>
        <v>1184.7300000000002</v>
      </c>
      <c r="FL48" s="538">
        <f t="shared" si="165"/>
        <v>1186.27</v>
      </c>
      <c r="FM48" s="538">
        <f t="shared" si="165"/>
        <v>1123.1599999999999</v>
      </c>
      <c r="FN48" s="538">
        <f t="shared" si="165"/>
        <v>1171.1099999999999</v>
      </c>
      <c r="FO48" s="538">
        <f t="shared" si="165"/>
        <v>1143.8200000000002</v>
      </c>
      <c r="FP48" s="538">
        <f t="shared" si="165"/>
        <v>1182.1399999999999</v>
      </c>
      <c r="FQ48" s="538">
        <f t="shared" si="165"/>
        <v>1183.6499999999999</v>
      </c>
      <c r="FR48" s="538">
        <f t="shared" si="165"/>
        <v>1074.3</v>
      </c>
      <c r="FS48" s="538">
        <f t="shared" si="165"/>
        <v>1177.74</v>
      </c>
      <c r="FT48" s="538">
        <f t="shared" si="165"/>
        <v>3173.24</v>
      </c>
      <c r="FU48" s="538">
        <f t="shared" si="165"/>
        <v>1030.3500000000001</v>
      </c>
      <c r="FV48" s="538">
        <f t="shared" si="165"/>
        <v>1110.0000000000002</v>
      </c>
      <c r="FW48" s="538">
        <f t="shared" si="165"/>
        <v>1179.1000000000001</v>
      </c>
      <c r="FX48" s="538">
        <f t="shared" si="165"/>
        <v>1173.0899999999999</v>
      </c>
      <c r="FY48" s="538">
        <f t="shared" ref="FY48:GB48" si="166">+FY31</f>
        <v>1084.42</v>
      </c>
      <c r="FZ48" s="538">
        <f t="shared" si="166"/>
        <v>1005.4699999999999</v>
      </c>
      <c r="GA48" s="538">
        <f t="shared" si="166"/>
        <v>1049.21</v>
      </c>
      <c r="GB48" s="538">
        <f t="shared" si="166"/>
        <v>1182.1500000000003</v>
      </c>
    </row>
    <row r="49" spans="1:184">
      <c r="A49" s="460"/>
      <c r="C49" s="460"/>
      <c r="D49" s="535" t="s">
        <v>281</v>
      </c>
      <c r="E49" s="539">
        <f>+IF(YEAR(E47)&lt;2015,2,2.86)</f>
        <v>2</v>
      </c>
      <c r="F49" s="539">
        <f t="shared" ref="F49:AZ49" si="167">+IF(YEAR(F47)&lt;2015,2,2.86)</f>
        <v>2</v>
      </c>
      <c r="G49" s="539">
        <f t="shared" si="167"/>
        <v>2</v>
      </c>
      <c r="H49" s="539">
        <f t="shared" si="167"/>
        <v>2</v>
      </c>
      <c r="I49" s="539">
        <f t="shared" si="167"/>
        <v>2</v>
      </c>
      <c r="J49" s="539">
        <f t="shared" si="167"/>
        <v>2</v>
      </c>
      <c r="K49" s="539">
        <f t="shared" si="167"/>
        <v>2</v>
      </c>
      <c r="L49" s="539">
        <f t="shared" si="167"/>
        <v>2</v>
      </c>
      <c r="M49" s="539">
        <f t="shared" si="167"/>
        <v>2</v>
      </c>
      <c r="N49" s="539">
        <f t="shared" si="167"/>
        <v>2</v>
      </c>
      <c r="O49" s="539">
        <f t="shared" si="167"/>
        <v>2</v>
      </c>
      <c r="P49" s="539">
        <f t="shared" si="167"/>
        <v>2</v>
      </c>
      <c r="Q49" s="539">
        <f t="shared" si="167"/>
        <v>2</v>
      </c>
      <c r="R49" s="539">
        <f t="shared" si="167"/>
        <v>2</v>
      </c>
      <c r="S49" s="539">
        <f t="shared" si="167"/>
        <v>2</v>
      </c>
      <c r="T49" s="539">
        <f t="shared" si="167"/>
        <v>2</v>
      </c>
      <c r="U49" s="539">
        <f t="shared" si="167"/>
        <v>2</v>
      </c>
      <c r="V49" s="539">
        <f t="shared" si="167"/>
        <v>2</v>
      </c>
      <c r="W49" s="539">
        <f t="shared" si="167"/>
        <v>2</v>
      </c>
      <c r="X49" s="539">
        <f t="shared" si="167"/>
        <v>2</v>
      </c>
      <c r="Y49" s="539">
        <f t="shared" si="167"/>
        <v>2</v>
      </c>
      <c r="Z49" s="539">
        <f t="shared" si="167"/>
        <v>2</v>
      </c>
      <c r="AA49" s="539">
        <f t="shared" si="167"/>
        <v>2</v>
      </c>
      <c r="AB49" s="539">
        <f t="shared" si="167"/>
        <v>2</v>
      </c>
      <c r="AC49" s="539">
        <f t="shared" si="167"/>
        <v>2.86</v>
      </c>
      <c r="AD49" s="539">
        <f t="shared" si="167"/>
        <v>2.86</v>
      </c>
      <c r="AE49" s="539">
        <f t="shared" si="167"/>
        <v>2.86</v>
      </c>
      <c r="AF49" s="539">
        <f t="shared" si="167"/>
        <v>2.86</v>
      </c>
      <c r="AG49" s="539">
        <f t="shared" si="167"/>
        <v>2.86</v>
      </c>
      <c r="AH49" s="539">
        <f t="shared" si="167"/>
        <v>2.86</v>
      </c>
      <c r="AI49" s="539">
        <f t="shared" si="167"/>
        <v>2.86</v>
      </c>
      <c r="AJ49" s="539">
        <f t="shared" si="167"/>
        <v>2.86</v>
      </c>
      <c r="AK49" s="539">
        <f t="shared" si="167"/>
        <v>2.86</v>
      </c>
      <c r="AL49" s="539">
        <f t="shared" si="167"/>
        <v>2.86</v>
      </c>
      <c r="AM49" s="539">
        <f t="shared" si="167"/>
        <v>2.86</v>
      </c>
      <c r="AN49" s="539">
        <f t="shared" si="167"/>
        <v>2.86</v>
      </c>
      <c r="AO49" s="539">
        <f t="shared" si="167"/>
        <v>2.86</v>
      </c>
      <c r="AP49" s="539">
        <f t="shared" si="167"/>
        <v>2.86</v>
      </c>
      <c r="AQ49" s="539">
        <f t="shared" si="167"/>
        <v>2.86</v>
      </c>
      <c r="AR49" s="539">
        <f t="shared" si="167"/>
        <v>2.86</v>
      </c>
      <c r="AS49" s="539">
        <f t="shared" si="167"/>
        <v>2.86</v>
      </c>
      <c r="AT49" s="539">
        <f t="shared" si="167"/>
        <v>2.86</v>
      </c>
      <c r="AU49" s="539">
        <f t="shared" si="167"/>
        <v>2.86</v>
      </c>
      <c r="AV49" s="539">
        <f t="shared" si="167"/>
        <v>2.86</v>
      </c>
      <c r="AW49" s="539">
        <f t="shared" si="167"/>
        <v>2.86</v>
      </c>
      <c r="AX49" s="539">
        <f t="shared" si="167"/>
        <v>2.86</v>
      </c>
      <c r="AY49" s="539">
        <f t="shared" si="167"/>
        <v>2.86</v>
      </c>
      <c r="AZ49" s="539">
        <f t="shared" si="167"/>
        <v>2.86</v>
      </c>
      <c r="BA49" s="539">
        <f t="shared" ref="BA49:DL49" si="168">+IF(YEAR(BA47)&lt;2015,2,2.86)</f>
        <v>2.86</v>
      </c>
      <c r="BB49" s="539">
        <f t="shared" si="168"/>
        <v>2.86</v>
      </c>
      <c r="BC49" s="539">
        <f t="shared" si="168"/>
        <v>2.86</v>
      </c>
      <c r="BD49" s="539">
        <f t="shared" si="168"/>
        <v>2.86</v>
      </c>
      <c r="BE49" s="539">
        <f t="shared" si="168"/>
        <v>2.86</v>
      </c>
      <c r="BF49" s="539">
        <f t="shared" si="168"/>
        <v>2.86</v>
      </c>
      <c r="BG49" s="539">
        <f t="shared" si="168"/>
        <v>2.86</v>
      </c>
      <c r="BH49" s="539">
        <f t="shared" si="168"/>
        <v>2.86</v>
      </c>
      <c r="BI49" s="539">
        <f t="shared" si="168"/>
        <v>2.86</v>
      </c>
      <c r="BJ49" s="539">
        <f t="shared" si="168"/>
        <v>2.86</v>
      </c>
      <c r="BK49" s="539">
        <f t="shared" si="168"/>
        <v>2.86</v>
      </c>
      <c r="BL49" s="539">
        <f t="shared" si="168"/>
        <v>2.86</v>
      </c>
      <c r="BM49" s="539">
        <f t="shared" si="168"/>
        <v>2.86</v>
      </c>
      <c r="BN49" s="539">
        <f t="shared" si="168"/>
        <v>2.86</v>
      </c>
      <c r="BO49" s="539">
        <f t="shared" si="168"/>
        <v>2.86</v>
      </c>
      <c r="BP49" s="539">
        <f t="shared" si="168"/>
        <v>2.86</v>
      </c>
      <c r="BQ49" s="539">
        <f t="shared" si="168"/>
        <v>2.86</v>
      </c>
      <c r="BR49" s="539">
        <f t="shared" si="168"/>
        <v>2.86</v>
      </c>
      <c r="BS49" s="539">
        <f t="shared" si="168"/>
        <v>2.86</v>
      </c>
      <c r="BT49" s="539">
        <f t="shared" si="168"/>
        <v>2.86</v>
      </c>
      <c r="BU49" s="539">
        <f t="shared" si="168"/>
        <v>2.86</v>
      </c>
      <c r="BV49" s="539">
        <f t="shared" si="168"/>
        <v>2.86</v>
      </c>
      <c r="BW49" s="539">
        <f t="shared" si="168"/>
        <v>2.86</v>
      </c>
      <c r="BX49" s="539">
        <f t="shared" si="168"/>
        <v>2.86</v>
      </c>
      <c r="BY49" s="539">
        <f t="shared" si="168"/>
        <v>2.86</v>
      </c>
      <c r="BZ49" s="539">
        <f t="shared" si="168"/>
        <v>2.86</v>
      </c>
      <c r="CA49" s="539">
        <f t="shared" si="168"/>
        <v>2.86</v>
      </c>
      <c r="CB49" s="539">
        <f t="shared" si="168"/>
        <v>2.86</v>
      </c>
      <c r="CC49" s="539">
        <f t="shared" si="168"/>
        <v>2.86</v>
      </c>
      <c r="CD49" s="539">
        <f t="shared" si="168"/>
        <v>2.86</v>
      </c>
      <c r="CE49" s="539">
        <f t="shared" si="168"/>
        <v>2.86</v>
      </c>
      <c r="CF49" s="539">
        <f t="shared" si="168"/>
        <v>2.86</v>
      </c>
      <c r="CG49" s="539">
        <f t="shared" si="168"/>
        <v>2.86</v>
      </c>
      <c r="CH49" s="539">
        <f t="shared" si="168"/>
        <v>2.86</v>
      </c>
      <c r="CI49" s="539">
        <f t="shared" si="168"/>
        <v>2.86</v>
      </c>
      <c r="CJ49" s="539">
        <f t="shared" si="168"/>
        <v>2.86</v>
      </c>
      <c r="CK49" s="539">
        <f t="shared" si="168"/>
        <v>2.86</v>
      </c>
      <c r="CL49" s="539">
        <f t="shared" si="168"/>
        <v>2.86</v>
      </c>
      <c r="CM49" s="539">
        <f t="shared" si="168"/>
        <v>2.86</v>
      </c>
      <c r="CN49" s="539">
        <f t="shared" si="168"/>
        <v>2.86</v>
      </c>
      <c r="CO49" s="539">
        <f t="shared" si="168"/>
        <v>2.86</v>
      </c>
      <c r="CP49" s="539">
        <f t="shared" si="168"/>
        <v>2.86</v>
      </c>
      <c r="CQ49" s="539">
        <f t="shared" si="168"/>
        <v>2.86</v>
      </c>
      <c r="CR49" s="539">
        <f t="shared" si="168"/>
        <v>2.86</v>
      </c>
      <c r="CS49" s="539">
        <f t="shared" si="168"/>
        <v>2.86</v>
      </c>
      <c r="CT49" s="539">
        <f t="shared" si="168"/>
        <v>2.86</v>
      </c>
      <c r="CU49" s="539">
        <f t="shared" si="168"/>
        <v>2.86</v>
      </c>
      <c r="CV49" s="539">
        <f t="shared" si="168"/>
        <v>2.86</v>
      </c>
      <c r="CW49" s="539">
        <f t="shared" si="168"/>
        <v>2.86</v>
      </c>
      <c r="CX49" s="539">
        <f t="shared" si="168"/>
        <v>2.86</v>
      </c>
      <c r="CY49" s="539">
        <f t="shared" si="168"/>
        <v>2.86</v>
      </c>
      <c r="CZ49" s="539">
        <f t="shared" si="168"/>
        <v>2.86</v>
      </c>
      <c r="DA49" s="539">
        <f t="shared" si="168"/>
        <v>2.86</v>
      </c>
      <c r="DB49" s="539">
        <f t="shared" si="168"/>
        <v>2.86</v>
      </c>
      <c r="DC49" s="539">
        <f t="shared" si="168"/>
        <v>2.86</v>
      </c>
      <c r="DD49" s="539">
        <f t="shared" si="168"/>
        <v>2.86</v>
      </c>
      <c r="DE49" s="539">
        <f t="shared" si="168"/>
        <v>2.86</v>
      </c>
      <c r="DF49" s="539">
        <f t="shared" si="168"/>
        <v>2.86</v>
      </c>
      <c r="DG49" s="539">
        <f t="shared" si="168"/>
        <v>2.86</v>
      </c>
      <c r="DH49" s="539">
        <f t="shared" si="168"/>
        <v>2.86</v>
      </c>
      <c r="DI49" s="539">
        <f t="shared" si="168"/>
        <v>2.86</v>
      </c>
      <c r="DJ49" s="539">
        <f t="shared" si="168"/>
        <v>2.86</v>
      </c>
      <c r="DK49" s="539">
        <f t="shared" si="168"/>
        <v>2.86</v>
      </c>
      <c r="DL49" s="539">
        <f t="shared" si="168"/>
        <v>2.86</v>
      </c>
      <c r="DM49" s="539">
        <f t="shared" ref="DM49:FX49" si="169">+IF(YEAR(DM47)&lt;2015,2,2.86)</f>
        <v>2.86</v>
      </c>
      <c r="DN49" s="539">
        <f t="shared" si="169"/>
        <v>2.86</v>
      </c>
      <c r="DO49" s="539">
        <f t="shared" si="169"/>
        <v>2.86</v>
      </c>
      <c r="DP49" s="539">
        <f t="shared" si="169"/>
        <v>2.86</v>
      </c>
      <c r="DQ49" s="539">
        <f t="shared" si="169"/>
        <v>2.86</v>
      </c>
      <c r="DR49" s="539">
        <f t="shared" si="169"/>
        <v>2.86</v>
      </c>
      <c r="DS49" s="539">
        <f t="shared" si="169"/>
        <v>2.86</v>
      </c>
      <c r="DT49" s="539">
        <f t="shared" si="169"/>
        <v>2.86</v>
      </c>
      <c r="DU49" s="539">
        <f t="shared" si="169"/>
        <v>2.86</v>
      </c>
      <c r="DV49" s="539">
        <f t="shared" si="169"/>
        <v>2.86</v>
      </c>
      <c r="DW49" s="539">
        <f t="shared" si="169"/>
        <v>2.86</v>
      </c>
      <c r="DX49" s="539">
        <f t="shared" si="169"/>
        <v>2.86</v>
      </c>
      <c r="DY49" s="539">
        <f t="shared" si="169"/>
        <v>2.86</v>
      </c>
      <c r="DZ49" s="539">
        <f t="shared" si="169"/>
        <v>2.86</v>
      </c>
      <c r="EA49" s="539">
        <f t="shared" si="169"/>
        <v>2.86</v>
      </c>
      <c r="EB49" s="539">
        <f t="shared" si="169"/>
        <v>2.86</v>
      </c>
      <c r="EC49" s="539">
        <f t="shared" si="169"/>
        <v>2.86</v>
      </c>
      <c r="ED49" s="539">
        <f t="shared" si="169"/>
        <v>2.86</v>
      </c>
      <c r="EE49" s="539">
        <f t="shared" si="169"/>
        <v>2.86</v>
      </c>
      <c r="EF49" s="539">
        <f t="shared" si="169"/>
        <v>2.86</v>
      </c>
      <c r="EG49" s="539">
        <f t="shared" si="169"/>
        <v>2.86</v>
      </c>
      <c r="EH49" s="539">
        <f t="shared" si="169"/>
        <v>2.86</v>
      </c>
      <c r="EI49" s="539">
        <f t="shared" si="169"/>
        <v>2.86</v>
      </c>
      <c r="EJ49" s="539">
        <f t="shared" si="169"/>
        <v>2.86</v>
      </c>
      <c r="EK49" s="539">
        <f t="shared" si="169"/>
        <v>2.86</v>
      </c>
      <c r="EL49" s="539">
        <f t="shared" si="169"/>
        <v>2.86</v>
      </c>
      <c r="EM49" s="539">
        <f t="shared" si="169"/>
        <v>2.86</v>
      </c>
      <c r="EN49" s="539">
        <f t="shared" si="169"/>
        <v>2.86</v>
      </c>
      <c r="EO49" s="539">
        <f t="shared" si="169"/>
        <v>2.86</v>
      </c>
      <c r="EP49" s="539">
        <f t="shared" si="169"/>
        <v>2.86</v>
      </c>
      <c r="EQ49" s="539">
        <f t="shared" si="169"/>
        <v>2.86</v>
      </c>
      <c r="ER49" s="539">
        <f t="shared" si="169"/>
        <v>2.86</v>
      </c>
      <c r="ES49" s="539">
        <f t="shared" si="169"/>
        <v>2.86</v>
      </c>
      <c r="ET49" s="539">
        <f t="shared" si="169"/>
        <v>2.86</v>
      </c>
      <c r="EU49" s="539">
        <f t="shared" si="169"/>
        <v>2.86</v>
      </c>
      <c r="EV49" s="539">
        <f t="shared" si="169"/>
        <v>2.86</v>
      </c>
      <c r="EW49" s="539">
        <f t="shared" si="169"/>
        <v>2.86</v>
      </c>
      <c r="EX49" s="539">
        <f t="shared" si="169"/>
        <v>2.86</v>
      </c>
      <c r="EY49" s="539">
        <f t="shared" si="169"/>
        <v>2.86</v>
      </c>
      <c r="EZ49" s="539">
        <f t="shared" si="169"/>
        <v>2.86</v>
      </c>
      <c r="FA49" s="539">
        <f t="shared" si="169"/>
        <v>2.86</v>
      </c>
      <c r="FB49" s="539">
        <f t="shared" si="169"/>
        <v>2.86</v>
      </c>
      <c r="FC49" s="539">
        <f t="shared" si="169"/>
        <v>2.86</v>
      </c>
      <c r="FD49" s="539">
        <f t="shared" si="169"/>
        <v>2.86</v>
      </c>
      <c r="FE49" s="539">
        <f t="shared" si="169"/>
        <v>2.86</v>
      </c>
      <c r="FF49" s="539">
        <f t="shared" si="169"/>
        <v>2.86</v>
      </c>
      <c r="FG49" s="539">
        <f t="shared" si="169"/>
        <v>2.86</v>
      </c>
      <c r="FH49" s="539">
        <f t="shared" si="169"/>
        <v>2.86</v>
      </c>
      <c r="FI49" s="539">
        <f t="shared" si="169"/>
        <v>2.86</v>
      </c>
      <c r="FJ49" s="539">
        <f t="shared" si="169"/>
        <v>2.86</v>
      </c>
      <c r="FK49" s="539">
        <f t="shared" si="169"/>
        <v>2.86</v>
      </c>
      <c r="FL49" s="539">
        <f t="shared" si="169"/>
        <v>2.86</v>
      </c>
      <c r="FM49" s="539">
        <f t="shared" si="169"/>
        <v>2.86</v>
      </c>
      <c r="FN49" s="539">
        <f t="shared" si="169"/>
        <v>2.86</v>
      </c>
      <c r="FO49" s="539">
        <f t="shared" si="169"/>
        <v>2.86</v>
      </c>
      <c r="FP49" s="539">
        <f t="shared" si="169"/>
        <v>2.86</v>
      </c>
      <c r="FQ49" s="539">
        <f t="shared" si="169"/>
        <v>2.86</v>
      </c>
      <c r="FR49" s="539">
        <f t="shared" si="169"/>
        <v>2.86</v>
      </c>
      <c r="FS49" s="539">
        <f t="shared" si="169"/>
        <v>2.86</v>
      </c>
      <c r="FT49" s="539">
        <f t="shared" si="169"/>
        <v>2.86</v>
      </c>
      <c r="FU49" s="539">
        <f t="shared" si="169"/>
        <v>2.86</v>
      </c>
      <c r="FV49" s="539">
        <f t="shared" si="169"/>
        <v>2.86</v>
      </c>
      <c r="FW49" s="539">
        <f t="shared" si="169"/>
        <v>2.86</v>
      </c>
      <c r="FX49" s="539">
        <f t="shared" si="169"/>
        <v>2.86</v>
      </c>
      <c r="FY49" s="539">
        <f t="shared" ref="FY49:GB49" si="170">+IF(YEAR(FY47)&lt;2015,2,2.86)</f>
        <v>2.86</v>
      </c>
      <c r="FZ49" s="539">
        <f t="shared" si="170"/>
        <v>2.86</v>
      </c>
      <c r="GA49" s="539">
        <f t="shared" si="170"/>
        <v>2.86</v>
      </c>
      <c r="GB49" s="539">
        <f t="shared" si="170"/>
        <v>2.86</v>
      </c>
    </row>
    <row r="50" spans="1:184">
      <c r="A50" s="460"/>
      <c r="C50" s="460"/>
      <c r="D50" s="540" t="s">
        <v>282</v>
      </c>
      <c r="E50" s="541">
        <f>+E49*E48</f>
        <v>3793.9200000000005</v>
      </c>
      <c r="F50" s="541">
        <f t="shared" ref="F50:AZ50" si="171">+F49*F48</f>
        <v>3402.94</v>
      </c>
      <c r="G50" s="541">
        <f t="shared" si="171"/>
        <v>3659.2999999999993</v>
      </c>
      <c r="H50" s="541">
        <f t="shared" si="171"/>
        <v>3059.94</v>
      </c>
      <c r="I50" s="541">
        <f t="shared" si="171"/>
        <v>7415.7000000000007</v>
      </c>
      <c r="J50" s="541">
        <f t="shared" si="171"/>
        <v>3650.84</v>
      </c>
      <c r="K50" s="541">
        <f t="shared" si="171"/>
        <v>3674.2200000000003</v>
      </c>
      <c r="L50" s="541">
        <f t="shared" si="171"/>
        <v>3662.12</v>
      </c>
      <c r="M50" s="541">
        <f t="shared" si="171"/>
        <v>2048.6799999999998</v>
      </c>
      <c r="N50" s="541">
        <f t="shared" si="171"/>
        <v>2135.98</v>
      </c>
      <c r="O50" s="541">
        <f t="shared" si="171"/>
        <v>2064.7400000000002</v>
      </c>
      <c r="P50" s="541">
        <f t="shared" si="171"/>
        <v>2133.5199999999995</v>
      </c>
      <c r="Q50" s="541">
        <f t="shared" si="171"/>
        <v>2282.94</v>
      </c>
      <c r="R50" s="541">
        <f t="shared" si="171"/>
        <v>2053.5</v>
      </c>
      <c r="S50" s="541">
        <f t="shared" si="171"/>
        <v>2044.1799999999998</v>
      </c>
      <c r="T50" s="541">
        <f t="shared" si="171"/>
        <v>1827.82</v>
      </c>
      <c r="U50" s="541">
        <f t="shared" si="171"/>
        <v>1790.88</v>
      </c>
      <c r="V50" s="541">
        <f t="shared" si="171"/>
        <v>2151.98</v>
      </c>
      <c r="W50" s="541">
        <f t="shared" si="171"/>
        <v>2239.6800000000003</v>
      </c>
      <c r="X50" s="541">
        <f t="shared" si="171"/>
        <v>2239.4999999999995</v>
      </c>
      <c r="Y50" s="541">
        <f t="shared" si="171"/>
        <v>2133.8000000000002</v>
      </c>
      <c r="Z50" s="541">
        <f t="shared" si="171"/>
        <v>2228.08</v>
      </c>
      <c r="AA50" s="541">
        <f t="shared" si="171"/>
        <v>2140.8000000000002</v>
      </c>
      <c r="AB50" s="541">
        <f t="shared" si="171"/>
        <v>2207.46</v>
      </c>
      <c r="AC50" s="541">
        <f t="shared" si="171"/>
        <v>3247.4155999999998</v>
      </c>
      <c r="AD50" s="541">
        <f t="shared" si="171"/>
        <v>2946.944</v>
      </c>
      <c r="AE50" s="541">
        <f t="shared" si="171"/>
        <v>3181.0349999999999</v>
      </c>
      <c r="AF50" s="541">
        <f t="shared" si="171"/>
        <v>2811.0940000000001</v>
      </c>
      <c r="AG50" s="541">
        <f t="shared" si="171"/>
        <v>8730.636199999999</v>
      </c>
      <c r="AH50" s="541">
        <f t="shared" si="171"/>
        <v>3105.7883999999999</v>
      </c>
      <c r="AI50" s="541">
        <f t="shared" si="171"/>
        <v>3243.4115999999999</v>
      </c>
      <c r="AJ50" s="541">
        <f t="shared" si="171"/>
        <v>3233.8878</v>
      </c>
      <c r="AK50" s="541">
        <f t="shared" si="171"/>
        <v>3069.7810000000004</v>
      </c>
      <c r="AL50" s="541">
        <f t="shared" si="171"/>
        <v>3207.5472</v>
      </c>
      <c r="AM50" s="541">
        <f t="shared" si="171"/>
        <v>3088.1994</v>
      </c>
      <c r="AN50" s="541">
        <f t="shared" si="171"/>
        <v>3155.1233999999999</v>
      </c>
      <c r="AO50" s="541">
        <f t="shared" si="171"/>
        <v>3279.1329999999998</v>
      </c>
      <c r="AP50" s="541">
        <f t="shared" si="171"/>
        <v>3085.3965999999996</v>
      </c>
      <c r="AQ50" s="541">
        <f t="shared" si="171"/>
        <v>2845.2137999999995</v>
      </c>
      <c r="AR50" s="541">
        <f t="shared" si="171"/>
        <v>2366.5641999999998</v>
      </c>
      <c r="AS50" s="541">
        <f t="shared" si="171"/>
        <v>2772.5125999999996</v>
      </c>
      <c r="AT50" s="541">
        <f t="shared" si="171"/>
        <v>3139.6221999999998</v>
      </c>
      <c r="AU50" s="541">
        <f t="shared" si="171"/>
        <v>3256.2815999999998</v>
      </c>
      <c r="AV50" s="541">
        <f t="shared" si="171"/>
        <v>3272.9839999999999</v>
      </c>
      <c r="AW50" s="541">
        <f t="shared" si="171"/>
        <v>3106.7608000000005</v>
      </c>
      <c r="AX50" s="541">
        <f t="shared" si="171"/>
        <v>3218.4151999999995</v>
      </c>
      <c r="AY50" s="541">
        <f t="shared" si="171"/>
        <v>3127.1812</v>
      </c>
      <c r="AZ50" s="541">
        <f t="shared" si="171"/>
        <v>3180.7489999999993</v>
      </c>
      <c r="BA50" s="541">
        <f t="shared" ref="BA50:DL50" si="172">+BA49*BA48</f>
        <v>3278.7326000000003</v>
      </c>
      <c r="BB50" s="541">
        <f t="shared" si="172"/>
        <v>2978.0893999999989</v>
      </c>
      <c r="BC50" s="541">
        <f t="shared" si="172"/>
        <v>2987.4415999999997</v>
      </c>
      <c r="BD50" s="541">
        <f t="shared" si="172"/>
        <v>2419.3311999999996</v>
      </c>
      <c r="BE50" s="541">
        <f t="shared" si="172"/>
        <v>9316.3641999999982</v>
      </c>
      <c r="BF50" s="541">
        <f t="shared" si="172"/>
        <v>3864.4320000000007</v>
      </c>
      <c r="BG50" s="541">
        <f t="shared" si="172"/>
        <v>3195.3635999999997</v>
      </c>
      <c r="BH50" s="541">
        <f t="shared" si="172"/>
        <v>3219.2159999999994</v>
      </c>
      <c r="BI50" s="541">
        <f t="shared" si="172"/>
        <v>3024.8218000000002</v>
      </c>
      <c r="BJ50" s="541">
        <f t="shared" si="172"/>
        <v>3150.5759999999996</v>
      </c>
      <c r="BK50" s="541">
        <f t="shared" si="172"/>
        <v>3070.4674000000005</v>
      </c>
      <c r="BL50" s="541">
        <f t="shared" si="172"/>
        <v>3132.0146000000004</v>
      </c>
      <c r="BM50" s="541">
        <f t="shared" si="172"/>
        <v>3297.0652000000005</v>
      </c>
      <c r="BN50" s="541">
        <f t="shared" si="172"/>
        <v>2999.9969999999998</v>
      </c>
      <c r="BO50" s="541">
        <f t="shared" si="172"/>
        <v>2989.5579999999995</v>
      </c>
      <c r="BP50" s="541">
        <f t="shared" si="172"/>
        <v>2416.4139999999998</v>
      </c>
      <c r="BQ50" s="541">
        <f t="shared" si="172"/>
        <v>2609.3209999999999</v>
      </c>
      <c r="BR50" s="541">
        <f t="shared" si="172"/>
        <v>3119.9454000000001</v>
      </c>
      <c r="BS50" s="541">
        <f t="shared" si="172"/>
        <v>3268.837</v>
      </c>
      <c r="BT50" s="541">
        <f t="shared" si="172"/>
        <v>3291.2593999999999</v>
      </c>
      <c r="BU50" s="541">
        <f t="shared" si="172"/>
        <v>2966.5636</v>
      </c>
      <c r="BV50" s="541">
        <f t="shared" si="172"/>
        <v>2979.7768000000001</v>
      </c>
      <c r="BW50" s="541">
        <f t="shared" si="172"/>
        <v>3179.8624000000004</v>
      </c>
      <c r="BX50" s="541">
        <f t="shared" si="172"/>
        <v>3301.1549999999997</v>
      </c>
      <c r="BY50" s="541">
        <f t="shared" si="172"/>
        <v>3390.1582000000003</v>
      </c>
      <c r="BZ50" s="541">
        <f t="shared" si="172"/>
        <v>3008.4911999999999</v>
      </c>
      <c r="CA50" s="541">
        <f t="shared" si="172"/>
        <v>2916.6851999999999</v>
      </c>
      <c r="CB50" s="541">
        <f t="shared" si="172"/>
        <v>9476.5241999999998</v>
      </c>
      <c r="CC50" s="541">
        <f t="shared" si="172"/>
        <v>3803.2851999999998</v>
      </c>
      <c r="CD50" s="541">
        <f t="shared" si="172"/>
        <v>3200.3971999999999</v>
      </c>
      <c r="CE50" s="541">
        <f t="shared" si="172"/>
        <v>3397.3368</v>
      </c>
      <c r="CF50" s="541">
        <f t="shared" si="172"/>
        <v>3401.3693999999996</v>
      </c>
      <c r="CG50" s="541">
        <f t="shared" si="172"/>
        <v>3247.6157999999996</v>
      </c>
      <c r="CH50" s="541">
        <f t="shared" si="172"/>
        <v>3382.2645999999995</v>
      </c>
      <c r="CI50" s="541">
        <f t="shared" si="172"/>
        <v>3358.0404000000003</v>
      </c>
      <c r="CJ50" s="541">
        <f t="shared" si="172"/>
        <v>3463.4886000000006</v>
      </c>
      <c r="CK50" s="541">
        <f t="shared" si="172"/>
        <v>3497.2937999999995</v>
      </c>
      <c r="CL50" s="541">
        <f t="shared" si="172"/>
        <v>3266.9780000000005</v>
      </c>
      <c r="CM50" s="541">
        <f t="shared" si="172"/>
        <v>3411.4651999999996</v>
      </c>
      <c r="CN50" s="541">
        <f t="shared" si="172"/>
        <v>2633.5738000000001</v>
      </c>
      <c r="CO50" s="541">
        <f t="shared" si="172"/>
        <v>2998.4526000000001</v>
      </c>
      <c r="CP50" s="541">
        <f t="shared" si="172"/>
        <v>3283.1084000000001</v>
      </c>
      <c r="CQ50" s="541">
        <f t="shared" si="172"/>
        <v>3434.3737999999989</v>
      </c>
      <c r="CR50" s="541">
        <f t="shared" si="172"/>
        <v>3436.6332000000002</v>
      </c>
      <c r="CS50" s="541">
        <f t="shared" si="172"/>
        <v>3286.1686</v>
      </c>
      <c r="CT50" s="541">
        <f t="shared" si="172"/>
        <v>3405.0302000000001</v>
      </c>
      <c r="CU50" s="541">
        <f t="shared" si="172"/>
        <v>3359.6134000000002</v>
      </c>
      <c r="CV50" s="541">
        <f t="shared" si="172"/>
        <v>3474.3565999999996</v>
      </c>
      <c r="CW50" s="541">
        <f t="shared" si="172"/>
        <v>3503.7859999999996</v>
      </c>
      <c r="CX50" s="541">
        <f t="shared" si="172"/>
        <v>3036.1474000000003</v>
      </c>
      <c r="CY50" s="541">
        <f t="shared" si="172"/>
        <v>2522.4913999999999</v>
      </c>
      <c r="CZ50" s="541">
        <f t="shared" si="172"/>
        <v>2165.1343999999999</v>
      </c>
      <c r="DA50" s="541">
        <f t="shared" si="172"/>
        <v>9921.4830000000002</v>
      </c>
      <c r="DB50" s="541">
        <f t="shared" si="172"/>
        <v>4698.0361999999996</v>
      </c>
      <c r="DC50" s="541">
        <f t="shared" si="172"/>
        <v>3429.0255999999999</v>
      </c>
      <c r="DD50" s="541">
        <f t="shared" si="172"/>
        <v>3453.6215999999995</v>
      </c>
      <c r="DE50" s="541">
        <f t="shared" si="172"/>
        <v>3275.8726000000006</v>
      </c>
      <c r="DF50" s="541">
        <f t="shared" si="172"/>
        <v>3417.8430000000003</v>
      </c>
      <c r="DG50" s="541">
        <f t="shared" si="172"/>
        <v>3373.3413999999993</v>
      </c>
      <c r="DH50" s="541">
        <f t="shared" si="172"/>
        <v>3458.3406</v>
      </c>
      <c r="DI50" s="541">
        <f t="shared" si="172"/>
        <v>3492.6605999999992</v>
      </c>
      <c r="DJ50" s="541">
        <f t="shared" si="172"/>
        <v>3159.6421999999993</v>
      </c>
      <c r="DK50" s="541">
        <f t="shared" si="172"/>
        <v>3474.8714</v>
      </c>
      <c r="DL50" s="541">
        <f t="shared" si="172"/>
        <v>2944.8848000000003</v>
      </c>
      <c r="DM50" s="541">
        <f t="shared" ref="DM50:FX50" si="173">+DM49*DM48</f>
        <v>2614.6406000000002</v>
      </c>
      <c r="DN50" s="541">
        <f t="shared" si="173"/>
        <v>3283.3943999999997</v>
      </c>
      <c r="DO50" s="541">
        <f t="shared" si="173"/>
        <v>3429.3687999999997</v>
      </c>
      <c r="DP50" s="541">
        <f t="shared" si="173"/>
        <v>3442.6106</v>
      </c>
      <c r="DQ50" s="541">
        <f t="shared" si="173"/>
        <v>3254.8230000000003</v>
      </c>
      <c r="DR50" s="541">
        <f t="shared" si="173"/>
        <v>3417.0135999999998</v>
      </c>
      <c r="DS50" s="541">
        <f t="shared" si="173"/>
        <v>3365.1332000000002</v>
      </c>
      <c r="DT50" s="541">
        <f t="shared" si="173"/>
        <v>3446.4144000000006</v>
      </c>
      <c r="DU50" s="541">
        <f t="shared" si="173"/>
        <v>3492.7177999999999</v>
      </c>
      <c r="DV50" s="541">
        <f t="shared" si="173"/>
        <v>3154.9231999999997</v>
      </c>
      <c r="DW50" s="541">
        <f t="shared" si="173"/>
        <v>3356.4101999999998</v>
      </c>
      <c r="DX50" s="541">
        <f t="shared" si="173"/>
        <v>2530.6996000000004</v>
      </c>
      <c r="DY50" s="541">
        <f t="shared" si="173"/>
        <v>10134.438599999999</v>
      </c>
      <c r="DZ50" s="541">
        <f t="shared" si="173"/>
        <v>4160.1559999999999</v>
      </c>
      <c r="EA50" s="541">
        <f t="shared" si="173"/>
        <v>3428.6823999999997</v>
      </c>
      <c r="EB50" s="541">
        <f t="shared" si="173"/>
        <v>3422.4476</v>
      </c>
      <c r="EC50" s="541">
        <f t="shared" si="173"/>
        <v>3256.3102000000003</v>
      </c>
      <c r="ED50" s="541">
        <f t="shared" si="173"/>
        <v>3383.0367999999994</v>
      </c>
      <c r="EE50" s="541">
        <f t="shared" si="173"/>
        <v>3339.7649999999994</v>
      </c>
      <c r="EF50" s="541">
        <f t="shared" si="173"/>
        <v>3436.7476000000001</v>
      </c>
      <c r="EG50" s="541">
        <f t="shared" si="173"/>
        <v>3488.2562000000007</v>
      </c>
      <c r="EH50" s="541">
        <f t="shared" si="173"/>
        <v>3263.6604000000002</v>
      </c>
      <c r="EI50" s="541">
        <f t="shared" si="173"/>
        <v>2996.0787999999998</v>
      </c>
      <c r="EJ50" s="541">
        <f t="shared" si="173"/>
        <v>2445.4715999999999</v>
      </c>
      <c r="EK50" s="541">
        <f t="shared" si="173"/>
        <v>3056.5106000000001</v>
      </c>
      <c r="EL50" s="541">
        <f t="shared" si="173"/>
        <v>3265.0617999999995</v>
      </c>
      <c r="EM50" s="541">
        <f t="shared" si="173"/>
        <v>3437.4626000000003</v>
      </c>
      <c r="EN50" s="541">
        <f t="shared" si="173"/>
        <v>3430.1123999999995</v>
      </c>
      <c r="EO50" s="541">
        <f t="shared" si="173"/>
        <v>3276.3301999999999</v>
      </c>
      <c r="EP50" s="541">
        <f t="shared" si="173"/>
        <v>3389.0142000000001</v>
      </c>
      <c r="EQ50" s="541">
        <f t="shared" si="173"/>
        <v>3337.5913999999998</v>
      </c>
      <c r="ER50" s="541">
        <f t="shared" si="173"/>
        <v>3453.9075999999995</v>
      </c>
      <c r="ES50" s="541">
        <f t="shared" si="173"/>
        <v>3465.0901999999996</v>
      </c>
      <c r="ET50" s="541">
        <f t="shared" si="173"/>
        <v>3131.2137999999995</v>
      </c>
      <c r="EU50" s="541">
        <f t="shared" si="173"/>
        <v>3284.71</v>
      </c>
      <c r="EV50" s="541">
        <f t="shared" si="173"/>
        <v>2571.4832000000001</v>
      </c>
      <c r="EW50" s="541">
        <f t="shared" si="173"/>
        <v>9439.0010000000002</v>
      </c>
      <c r="EX50" s="541">
        <f t="shared" si="173"/>
        <v>3439.3502000000003</v>
      </c>
      <c r="EY50" s="541">
        <f t="shared" si="173"/>
        <v>3403.3714</v>
      </c>
      <c r="EZ50" s="541">
        <f t="shared" si="173"/>
        <v>3414.9830000000002</v>
      </c>
      <c r="FA50" s="541">
        <f t="shared" si="173"/>
        <v>3238.8069999999998</v>
      </c>
      <c r="FB50" s="541">
        <f t="shared" si="173"/>
        <v>3364.7613999999999</v>
      </c>
      <c r="FC50" s="541">
        <f t="shared" si="173"/>
        <v>3310.7932000000001</v>
      </c>
      <c r="FD50" s="541">
        <f t="shared" si="173"/>
        <v>3413.4386</v>
      </c>
      <c r="FE50" s="541">
        <f t="shared" si="173"/>
        <v>3403.5715999999998</v>
      </c>
      <c r="FF50" s="541">
        <f t="shared" si="173"/>
        <v>3086.7979999999998</v>
      </c>
      <c r="FG50" s="541">
        <f t="shared" si="173"/>
        <v>3118.9443999999999</v>
      </c>
      <c r="FH50" s="541">
        <f t="shared" si="173"/>
        <v>2245.3002000000001</v>
      </c>
      <c r="FI50" s="541">
        <f t="shared" si="173"/>
        <v>2755.7530000000002</v>
      </c>
      <c r="FJ50" s="541">
        <f t="shared" si="173"/>
        <v>3200.5402000000004</v>
      </c>
      <c r="FK50" s="541">
        <f t="shared" si="173"/>
        <v>3388.3278000000005</v>
      </c>
      <c r="FL50" s="541">
        <f t="shared" si="173"/>
        <v>3392.7321999999999</v>
      </c>
      <c r="FM50" s="541">
        <f t="shared" si="173"/>
        <v>3212.2375999999995</v>
      </c>
      <c r="FN50" s="541">
        <f t="shared" si="173"/>
        <v>3349.3745999999996</v>
      </c>
      <c r="FO50" s="541">
        <f t="shared" si="173"/>
        <v>3271.3252000000002</v>
      </c>
      <c r="FP50" s="541">
        <f t="shared" si="173"/>
        <v>3380.9203999999995</v>
      </c>
      <c r="FQ50" s="541">
        <f t="shared" si="173"/>
        <v>3385.2389999999996</v>
      </c>
      <c r="FR50" s="541">
        <f t="shared" si="173"/>
        <v>3072.4979999999996</v>
      </c>
      <c r="FS50" s="541">
        <f t="shared" si="173"/>
        <v>3368.3363999999997</v>
      </c>
      <c r="FT50" s="541">
        <f t="shared" si="173"/>
        <v>9075.4663999999993</v>
      </c>
      <c r="FU50" s="541">
        <f t="shared" si="173"/>
        <v>2946.8010000000004</v>
      </c>
      <c r="FV50" s="541">
        <f t="shared" si="173"/>
        <v>3174.6000000000004</v>
      </c>
      <c r="FW50" s="541">
        <f t="shared" si="173"/>
        <v>3372.2260000000001</v>
      </c>
      <c r="FX50" s="541">
        <f t="shared" si="173"/>
        <v>3355.0373999999997</v>
      </c>
      <c r="FY50" s="541">
        <f t="shared" ref="FY50:GB50" si="174">+FY49*FY48</f>
        <v>3101.4412000000002</v>
      </c>
      <c r="FZ50" s="541">
        <f t="shared" si="174"/>
        <v>2875.6441999999997</v>
      </c>
      <c r="GA50" s="541">
        <f t="shared" si="174"/>
        <v>3000.7406000000001</v>
      </c>
      <c r="GB50" s="541">
        <f t="shared" si="174"/>
        <v>3380.949000000001</v>
      </c>
    </row>
    <row r="51" spans="1:184">
      <c r="C51" s="41"/>
      <c r="D51" s="510" t="s">
        <v>276</v>
      </c>
      <c r="E51" s="511">
        <v>52577</v>
      </c>
      <c r="F51" s="511">
        <v>52577</v>
      </c>
      <c r="G51" s="511">
        <v>52577</v>
      </c>
      <c r="H51" s="511">
        <v>52577</v>
      </c>
      <c r="I51" s="511">
        <v>52577</v>
      </c>
      <c r="J51" s="511">
        <v>52577</v>
      </c>
      <c r="K51" s="511">
        <v>52577</v>
      </c>
      <c r="L51" s="511">
        <v>52577</v>
      </c>
      <c r="M51" s="511">
        <v>52577</v>
      </c>
      <c r="N51" s="511">
        <v>52577</v>
      </c>
      <c r="O51" s="511">
        <v>52577</v>
      </c>
      <c r="P51" s="511">
        <v>52577</v>
      </c>
      <c r="Q51" s="511">
        <v>52577</v>
      </c>
      <c r="R51" s="511">
        <v>52577</v>
      </c>
      <c r="S51" s="511">
        <v>52577</v>
      </c>
      <c r="T51" s="511">
        <v>52577</v>
      </c>
      <c r="U51" s="511">
        <v>52577</v>
      </c>
      <c r="V51" s="511">
        <v>52577</v>
      </c>
      <c r="W51" s="511">
        <v>52577</v>
      </c>
      <c r="X51" s="511">
        <v>52577</v>
      </c>
      <c r="Y51" s="511">
        <v>52577</v>
      </c>
      <c r="Z51" s="511">
        <v>52577</v>
      </c>
      <c r="AA51" s="511">
        <v>52577</v>
      </c>
      <c r="AB51" s="511">
        <v>52577</v>
      </c>
      <c r="AC51" s="511">
        <v>52577</v>
      </c>
      <c r="AD51" s="511">
        <v>52577</v>
      </c>
      <c r="AE51" s="511">
        <v>52577</v>
      </c>
      <c r="AF51" s="511">
        <v>52577</v>
      </c>
      <c r="AG51" s="511">
        <v>52577</v>
      </c>
      <c r="AH51" s="511">
        <v>52577</v>
      </c>
      <c r="AI51" s="511">
        <v>52577</v>
      </c>
      <c r="AJ51" s="511">
        <v>52577</v>
      </c>
      <c r="AK51" s="511">
        <v>52577</v>
      </c>
      <c r="AL51" s="511">
        <v>52577</v>
      </c>
      <c r="AM51" s="511">
        <v>52577</v>
      </c>
      <c r="AN51" s="511">
        <v>52577</v>
      </c>
      <c r="AO51" s="511">
        <v>52577</v>
      </c>
      <c r="AP51" s="511">
        <v>52577</v>
      </c>
      <c r="AQ51" s="511">
        <v>52577</v>
      </c>
      <c r="AR51" s="511">
        <v>52577</v>
      </c>
      <c r="AS51" s="511">
        <v>52577</v>
      </c>
      <c r="AT51" s="511">
        <v>52577</v>
      </c>
      <c r="AU51" s="511">
        <v>52577</v>
      </c>
      <c r="AV51" s="511">
        <v>52577</v>
      </c>
      <c r="AW51" s="511">
        <v>52577</v>
      </c>
      <c r="AX51" s="511">
        <v>52577</v>
      </c>
      <c r="AY51" s="511">
        <v>52577</v>
      </c>
      <c r="AZ51" s="511">
        <v>52577</v>
      </c>
      <c r="BA51" s="511">
        <v>52577</v>
      </c>
      <c r="BB51" s="511">
        <v>52577</v>
      </c>
      <c r="BC51" s="511">
        <v>52577</v>
      </c>
      <c r="BD51" s="511">
        <v>52577</v>
      </c>
      <c r="BE51" s="511">
        <v>52577</v>
      </c>
      <c r="BF51" s="511">
        <v>52577</v>
      </c>
      <c r="BG51" s="511">
        <v>52577</v>
      </c>
      <c r="BH51" s="511">
        <v>52577</v>
      </c>
      <c r="BI51" s="511">
        <v>52577</v>
      </c>
      <c r="BJ51" s="511">
        <v>52577</v>
      </c>
      <c r="BK51" s="511">
        <v>52577</v>
      </c>
      <c r="BL51" s="511">
        <v>52577</v>
      </c>
      <c r="BM51" s="511">
        <v>52577</v>
      </c>
      <c r="BN51" s="511">
        <v>52577</v>
      </c>
      <c r="BO51" s="511">
        <v>52577</v>
      </c>
      <c r="BP51" s="511">
        <v>52577</v>
      </c>
      <c r="BQ51" s="511">
        <v>52577</v>
      </c>
      <c r="BR51" s="511">
        <v>52577</v>
      </c>
      <c r="BS51" s="511">
        <v>52577</v>
      </c>
      <c r="BT51" s="511">
        <v>52577</v>
      </c>
      <c r="BU51" s="511">
        <v>52577</v>
      </c>
      <c r="BV51" s="511">
        <v>52577</v>
      </c>
      <c r="BW51" s="511">
        <v>52577</v>
      </c>
      <c r="BX51" s="511">
        <v>52577</v>
      </c>
      <c r="BY51" s="511">
        <v>52577</v>
      </c>
      <c r="BZ51" s="511">
        <v>52577</v>
      </c>
      <c r="CA51" s="511">
        <v>52577</v>
      </c>
      <c r="CB51" s="511">
        <v>52577</v>
      </c>
      <c r="CC51" s="511">
        <v>52577</v>
      </c>
      <c r="CD51" s="511">
        <v>52577</v>
      </c>
      <c r="CE51" s="511">
        <v>52577</v>
      </c>
      <c r="CF51" s="511">
        <v>52577</v>
      </c>
      <c r="CG51" s="511">
        <v>52577</v>
      </c>
      <c r="CH51" s="511">
        <v>52577</v>
      </c>
      <c r="CI51" s="511">
        <v>52577</v>
      </c>
      <c r="CJ51" s="511">
        <v>52577</v>
      </c>
      <c r="CK51" s="511">
        <v>52577</v>
      </c>
      <c r="CL51" s="511">
        <v>52577</v>
      </c>
      <c r="CM51" s="511">
        <v>52577</v>
      </c>
      <c r="CN51" s="511">
        <v>52577</v>
      </c>
      <c r="CO51" s="511">
        <v>52577</v>
      </c>
      <c r="CP51" s="511">
        <v>52577</v>
      </c>
      <c r="CQ51" s="511">
        <v>52577</v>
      </c>
      <c r="CR51" s="511">
        <v>52577</v>
      </c>
      <c r="CS51" s="511">
        <v>52577</v>
      </c>
      <c r="CT51" s="511">
        <v>52577</v>
      </c>
      <c r="CU51" s="511">
        <v>52577</v>
      </c>
      <c r="CV51" s="511">
        <v>52577</v>
      </c>
      <c r="CW51" s="511">
        <v>52577</v>
      </c>
      <c r="CX51" s="511">
        <v>52577</v>
      </c>
      <c r="CY51" s="511">
        <v>52577</v>
      </c>
      <c r="CZ51" s="511">
        <v>52577</v>
      </c>
      <c r="DA51" s="511">
        <v>52577</v>
      </c>
      <c r="DB51" s="511">
        <v>52577</v>
      </c>
      <c r="DC51" s="511">
        <v>52577</v>
      </c>
      <c r="DD51" s="511">
        <v>52577</v>
      </c>
      <c r="DE51" s="511">
        <v>52577</v>
      </c>
      <c r="DF51" s="511">
        <v>52577</v>
      </c>
      <c r="DG51" s="511">
        <v>52577</v>
      </c>
      <c r="DH51" s="511">
        <v>52577</v>
      </c>
      <c r="DI51" s="511">
        <v>52577</v>
      </c>
      <c r="DJ51" s="511">
        <v>52577</v>
      </c>
      <c r="DK51" s="511">
        <v>52577</v>
      </c>
      <c r="DL51" s="511">
        <v>52577</v>
      </c>
      <c r="DM51" s="511">
        <v>52577</v>
      </c>
      <c r="DN51" s="511">
        <v>52577</v>
      </c>
      <c r="DO51" s="511">
        <v>52577</v>
      </c>
      <c r="DP51" s="511">
        <v>52577</v>
      </c>
      <c r="DQ51" s="511">
        <v>52577</v>
      </c>
      <c r="DR51" s="511">
        <v>52577</v>
      </c>
      <c r="DS51" s="511">
        <v>52577</v>
      </c>
      <c r="DT51" s="511">
        <v>52577</v>
      </c>
      <c r="DU51" s="511">
        <v>52577</v>
      </c>
      <c r="DV51" s="511">
        <v>52577</v>
      </c>
      <c r="DW51" s="511">
        <v>52577</v>
      </c>
      <c r="DX51" s="511">
        <v>52577</v>
      </c>
      <c r="DY51" s="511">
        <v>52577</v>
      </c>
      <c r="DZ51" s="511">
        <v>52577</v>
      </c>
      <c r="EA51" s="511">
        <v>52577</v>
      </c>
      <c r="EB51" s="511">
        <v>52577</v>
      </c>
      <c r="EC51" s="511">
        <v>52577</v>
      </c>
      <c r="ED51" s="511">
        <v>52577</v>
      </c>
      <c r="EE51" s="511">
        <v>52577</v>
      </c>
      <c r="EF51" s="511">
        <v>52577</v>
      </c>
      <c r="EG51" s="511">
        <v>52577</v>
      </c>
      <c r="EH51" s="511">
        <v>52577</v>
      </c>
      <c r="EI51" s="511">
        <v>52577</v>
      </c>
      <c r="EJ51" s="511">
        <v>52577</v>
      </c>
      <c r="EK51" s="511">
        <v>52577</v>
      </c>
      <c r="EL51" s="511">
        <v>52577</v>
      </c>
      <c r="EM51" s="511">
        <v>52577</v>
      </c>
      <c r="EN51" s="511">
        <v>52577</v>
      </c>
      <c r="EO51" s="511">
        <v>52577</v>
      </c>
      <c r="EP51" s="511">
        <v>52577</v>
      </c>
      <c r="EQ51" s="511">
        <v>52577</v>
      </c>
      <c r="ER51" s="511">
        <v>52577</v>
      </c>
      <c r="ES51" s="511">
        <v>52577</v>
      </c>
      <c r="ET51" s="511">
        <v>52577</v>
      </c>
      <c r="EU51" s="511">
        <v>52577</v>
      </c>
      <c r="EV51" s="511">
        <v>52577</v>
      </c>
      <c r="EW51" s="511">
        <v>52577</v>
      </c>
      <c r="EX51" s="511">
        <v>52577</v>
      </c>
      <c r="EY51" s="511">
        <v>52577</v>
      </c>
      <c r="EZ51" s="511">
        <v>52577</v>
      </c>
      <c r="FA51" s="511">
        <v>52577</v>
      </c>
      <c r="FB51" s="511">
        <v>52577</v>
      </c>
      <c r="FC51" s="511">
        <v>52577</v>
      </c>
      <c r="FD51" s="511">
        <v>52577</v>
      </c>
      <c r="FE51" s="511">
        <v>52577</v>
      </c>
      <c r="FF51" s="511">
        <v>52577</v>
      </c>
      <c r="FG51" s="511">
        <v>52577</v>
      </c>
      <c r="FH51" s="511">
        <v>52577</v>
      </c>
      <c r="FI51" s="511">
        <v>52577</v>
      </c>
      <c r="FJ51" s="511">
        <v>52577</v>
      </c>
      <c r="FK51" s="511">
        <v>52577</v>
      </c>
      <c r="FL51" s="511">
        <v>52577</v>
      </c>
      <c r="FM51" s="511">
        <v>52577</v>
      </c>
      <c r="FN51" s="511">
        <v>52577</v>
      </c>
      <c r="FO51" s="511">
        <v>52577</v>
      </c>
      <c r="FP51" s="511">
        <v>52577</v>
      </c>
      <c r="FQ51" s="511">
        <v>52577</v>
      </c>
      <c r="FR51" s="511">
        <v>52577</v>
      </c>
      <c r="FS51" s="511">
        <v>52577</v>
      </c>
      <c r="FT51" s="511">
        <v>52577</v>
      </c>
      <c r="FU51" s="511">
        <v>52577</v>
      </c>
      <c r="FV51" s="511">
        <v>52577</v>
      </c>
      <c r="FW51" s="511">
        <v>52577</v>
      </c>
      <c r="FX51" s="511">
        <v>52577</v>
      </c>
      <c r="FY51" s="511">
        <v>52577</v>
      </c>
      <c r="FZ51" s="511">
        <v>52577</v>
      </c>
      <c r="GA51" s="511">
        <v>52577</v>
      </c>
      <c r="GB51" s="511">
        <v>52577</v>
      </c>
    </row>
    <row r="52" spans="1:184">
      <c r="C52" s="41"/>
      <c r="D52" s="531" t="s">
        <v>278</v>
      </c>
      <c r="E52" s="532">
        <f>+E51-E50</f>
        <v>48783.08</v>
      </c>
      <c r="F52" s="532">
        <f>+E52-F50</f>
        <v>45380.14</v>
      </c>
      <c r="G52" s="532">
        <f t="shared" ref="G52:P52" si="175">+F52-G50</f>
        <v>41720.839999999997</v>
      </c>
      <c r="H52" s="532">
        <f t="shared" si="175"/>
        <v>38660.899999999994</v>
      </c>
      <c r="I52" s="532">
        <f t="shared" si="175"/>
        <v>31245.199999999993</v>
      </c>
      <c r="J52" s="532">
        <f t="shared" si="175"/>
        <v>27594.359999999993</v>
      </c>
      <c r="K52" s="532">
        <f t="shared" si="175"/>
        <v>23920.139999999992</v>
      </c>
      <c r="L52" s="532">
        <f t="shared" si="175"/>
        <v>20258.019999999993</v>
      </c>
      <c r="M52" s="532">
        <f t="shared" si="175"/>
        <v>18209.339999999993</v>
      </c>
      <c r="N52" s="532">
        <f t="shared" si="175"/>
        <v>16073.359999999993</v>
      </c>
      <c r="O52" s="532">
        <f t="shared" si="175"/>
        <v>14008.619999999994</v>
      </c>
      <c r="P52" s="532">
        <f t="shared" si="175"/>
        <v>11875.099999999995</v>
      </c>
      <c r="Q52" s="532">
        <f>+Q51-Q50</f>
        <v>50294.06</v>
      </c>
      <c r="R52" s="532">
        <f>+Q52-R50</f>
        <v>48240.56</v>
      </c>
      <c r="S52" s="532">
        <f t="shared" ref="S52:AB52" si="176">+R52-S50</f>
        <v>46196.38</v>
      </c>
      <c r="T52" s="532">
        <f t="shared" si="176"/>
        <v>44368.56</v>
      </c>
      <c r="U52" s="532">
        <f t="shared" si="176"/>
        <v>42577.68</v>
      </c>
      <c r="V52" s="532">
        <f t="shared" si="176"/>
        <v>40425.699999999997</v>
      </c>
      <c r="W52" s="532">
        <f t="shared" si="176"/>
        <v>38186.019999999997</v>
      </c>
      <c r="X52" s="532">
        <f t="shared" si="176"/>
        <v>35946.519999999997</v>
      </c>
      <c r="Y52" s="532">
        <f t="shared" si="176"/>
        <v>33812.719999999994</v>
      </c>
      <c r="Z52" s="532">
        <f t="shared" si="176"/>
        <v>31584.639999999992</v>
      </c>
      <c r="AA52" s="532">
        <f t="shared" si="176"/>
        <v>29443.839999999993</v>
      </c>
      <c r="AB52" s="532">
        <f t="shared" si="176"/>
        <v>27236.379999999994</v>
      </c>
      <c r="AC52" s="532">
        <f>+AC51-AC50</f>
        <v>49329.5844</v>
      </c>
      <c r="AD52" s="532">
        <f>+AC52-AD50</f>
        <v>46382.640399999997</v>
      </c>
      <c r="AE52" s="532">
        <f t="shared" ref="AE52:AN52" si="177">+AD52-AE50</f>
        <v>43201.6054</v>
      </c>
      <c r="AF52" s="532">
        <f t="shared" si="177"/>
        <v>40390.511400000003</v>
      </c>
      <c r="AG52" s="532">
        <f t="shared" si="177"/>
        <v>31659.875200000002</v>
      </c>
      <c r="AH52" s="532">
        <f t="shared" si="177"/>
        <v>28554.086800000001</v>
      </c>
      <c r="AI52" s="532">
        <f t="shared" si="177"/>
        <v>25310.675200000001</v>
      </c>
      <c r="AJ52" s="532">
        <f t="shared" si="177"/>
        <v>22076.787400000001</v>
      </c>
      <c r="AK52" s="532">
        <f t="shared" si="177"/>
        <v>19007.006400000002</v>
      </c>
      <c r="AL52" s="532">
        <f t="shared" si="177"/>
        <v>15799.459200000001</v>
      </c>
      <c r="AM52" s="532">
        <f t="shared" si="177"/>
        <v>12711.259800000002</v>
      </c>
      <c r="AN52" s="532">
        <f t="shared" si="177"/>
        <v>9556.1364000000012</v>
      </c>
      <c r="AO52" s="532">
        <f>+AO51-AO50</f>
        <v>49297.866999999998</v>
      </c>
      <c r="AP52" s="532">
        <f>+AO52-AP50</f>
        <v>46212.470399999998</v>
      </c>
      <c r="AQ52" s="532">
        <f t="shared" ref="AQ52:AZ52" si="178">+AP52-AQ50</f>
        <v>43367.256600000001</v>
      </c>
      <c r="AR52" s="532">
        <f t="shared" si="178"/>
        <v>41000.6924</v>
      </c>
      <c r="AS52" s="532">
        <f t="shared" si="178"/>
        <v>38228.179799999998</v>
      </c>
      <c r="AT52" s="532">
        <f t="shared" si="178"/>
        <v>35088.5576</v>
      </c>
      <c r="AU52" s="532">
        <f t="shared" si="178"/>
        <v>31832.276000000002</v>
      </c>
      <c r="AV52" s="532">
        <f t="shared" si="178"/>
        <v>28559.292000000001</v>
      </c>
      <c r="AW52" s="532">
        <f t="shared" si="178"/>
        <v>25452.531200000001</v>
      </c>
      <c r="AX52" s="532">
        <f t="shared" si="178"/>
        <v>22234.116000000002</v>
      </c>
      <c r="AY52" s="532">
        <f t="shared" si="178"/>
        <v>19106.934800000003</v>
      </c>
      <c r="AZ52" s="532">
        <f t="shared" si="178"/>
        <v>15926.185800000003</v>
      </c>
      <c r="BA52" s="532">
        <f>+BA51-BA50</f>
        <v>49298.267399999997</v>
      </c>
      <c r="BB52" s="532">
        <f>+BA52-BB50</f>
        <v>46320.178</v>
      </c>
      <c r="BC52" s="532">
        <f t="shared" ref="BC52" si="179">+BB52-BC50</f>
        <v>43332.736400000002</v>
      </c>
      <c r="BD52" s="532">
        <f t="shared" ref="BD52" si="180">+BC52-BD50</f>
        <v>40913.405200000001</v>
      </c>
      <c r="BE52" s="532">
        <f t="shared" ref="BE52" si="181">+BD52-BE50</f>
        <v>31597.041000000005</v>
      </c>
      <c r="BF52" s="532">
        <f t="shared" ref="BF52" si="182">+BE52-BF50</f>
        <v>27732.609000000004</v>
      </c>
      <c r="BG52" s="532">
        <f t="shared" ref="BG52" si="183">+BF52-BG50</f>
        <v>24537.245400000003</v>
      </c>
      <c r="BH52" s="532">
        <f t="shared" ref="BH52" si="184">+BG52-BH50</f>
        <v>21318.029400000003</v>
      </c>
      <c r="BI52" s="532">
        <f t="shared" ref="BI52" si="185">+BH52-BI50</f>
        <v>18293.207600000002</v>
      </c>
      <c r="BJ52" s="532">
        <f t="shared" ref="BJ52" si="186">+BI52-BJ50</f>
        <v>15142.631600000002</v>
      </c>
      <c r="BK52" s="532">
        <f t="shared" ref="BK52" si="187">+BJ52-BK50</f>
        <v>12072.164200000003</v>
      </c>
      <c r="BL52" s="532">
        <f t="shared" ref="BL52" si="188">+BK52-BL50</f>
        <v>8940.1496000000025</v>
      </c>
      <c r="BM52" s="532">
        <f>+BM51-BM50</f>
        <v>49279.934800000003</v>
      </c>
      <c r="BN52" s="532">
        <f>+BM52-BN50</f>
        <v>46279.9378</v>
      </c>
      <c r="BO52" s="532">
        <f t="shared" ref="BO52" si="189">+BN52-BO50</f>
        <v>43290.379800000002</v>
      </c>
      <c r="BP52" s="532">
        <f t="shared" ref="BP52" si="190">+BO52-BP50</f>
        <v>40873.965800000005</v>
      </c>
      <c r="BQ52" s="532">
        <f t="shared" ref="BQ52" si="191">+BP52-BQ50</f>
        <v>38264.644800000009</v>
      </c>
      <c r="BR52" s="532">
        <f t="shared" ref="BR52" si="192">+BQ52-BR50</f>
        <v>35144.699400000012</v>
      </c>
      <c r="BS52" s="532">
        <f t="shared" ref="BS52" si="193">+BR52-BS50</f>
        <v>31875.862400000013</v>
      </c>
      <c r="BT52" s="532">
        <f t="shared" ref="BT52" si="194">+BS52-BT50</f>
        <v>28584.603000000014</v>
      </c>
      <c r="BU52" s="532">
        <f t="shared" ref="BU52" si="195">+BT52-BU50</f>
        <v>25618.039400000012</v>
      </c>
      <c r="BV52" s="532">
        <f t="shared" ref="BV52" si="196">+BU52-BV50</f>
        <v>22638.262600000013</v>
      </c>
      <c r="BW52" s="532">
        <f t="shared" ref="BW52" si="197">+BV52-BW50</f>
        <v>19458.400200000011</v>
      </c>
      <c r="BX52" s="532">
        <f t="shared" ref="BX52" si="198">+BW52-BX50</f>
        <v>16157.245200000012</v>
      </c>
      <c r="BY52" s="532">
        <f>+BY51-BY50</f>
        <v>49186.841800000002</v>
      </c>
      <c r="BZ52" s="532">
        <f>+BY52-BZ50</f>
        <v>46178.350600000005</v>
      </c>
      <c r="CA52" s="532">
        <f t="shared" ref="CA52" si="199">+BZ52-CA50</f>
        <v>43261.665400000005</v>
      </c>
      <c r="CB52" s="532">
        <f t="shared" ref="CB52" si="200">+CA52-CB50</f>
        <v>33785.141200000005</v>
      </c>
      <c r="CC52" s="532">
        <f t="shared" ref="CC52" si="201">+CB52-CC50</f>
        <v>29981.856000000007</v>
      </c>
      <c r="CD52" s="532">
        <f t="shared" ref="CD52" si="202">+CC52-CD50</f>
        <v>26781.458800000008</v>
      </c>
      <c r="CE52" s="532">
        <f t="shared" ref="CE52" si="203">+CD52-CE50</f>
        <v>23384.122000000007</v>
      </c>
      <c r="CF52" s="532">
        <f t="shared" ref="CF52" si="204">+CE52-CF50</f>
        <v>19982.752600000007</v>
      </c>
      <c r="CG52" s="532">
        <f t="shared" ref="CG52" si="205">+CF52-CG50</f>
        <v>16735.136800000007</v>
      </c>
      <c r="CH52" s="532">
        <f t="shared" ref="CH52" si="206">+CG52-CH50</f>
        <v>13352.872200000009</v>
      </c>
      <c r="CI52" s="532">
        <f t="shared" ref="CI52" si="207">+CH52-CI50</f>
        <v>9994.831800000009</v>
      </c>
      <c r="CJ52" s="532">
        <f t="shared" ref="CJ52" si="208">+CI52-CJ50</f>
        <v>6531.3432000000084</v>
      </c>
      <c r="CK52" s="532">
        <f>+CK51-CK50</f>
        <v>49079.706200000001</v>
      </c>
      <c r="CL52" s="532">
        <f>+CK52-CL50</f>
        <v>45812.728199999998</v>
      </c>
      <c r="CM52" s="532">
        <f t="shared" ref="CM52" si="209">+CL52-CM50</f>
        <v>42401.262999999999</v>
      </c>
      <c r="CN52" s="532">
        <f t="shared" ref="CN52" si="210">+CM52-CN50</f>
        <v>39767.689200000001</v>
      </c>
      <c r="CO52" s="532">
        <f t="shared" ref="CO52" si="211">+CN52-CO50</f>
        <v>36769.236600000004</v>
      </c>
      <c r="CP52" s="532">
        <f t="shared" ref="CP52" si="212">+CO52-CP50</f>
        <v>33486.128200000006</v>
      </c>
      <c r="CQ52" s="532">
        <f t="shared" ref="CQ52" si="213">+CP52-CQ50</f>
        <v>30051.754400000009</v>
      </c>
      <c r="CR52" s="532">
        <f t="shared" ref="CR52" si="214">+CQ52-CR50</f>
        <v>26615.121200000009</v>
      </c>
      <c r="CS52" s="532">
        <f t="shared" ref="CS52" si="215">+CR52-CS50</f>
        <v>23328.952600000008</v>
      </c>
      <c r="CT52" s="532">
        <f t="shared" ref="CT52" si="216">+CS52-CT50</f>
        <v>19923.922400000007</v>
      </c>
      <c r="CU52" s="532">
        <f t="shared" ref="CU52" si="217">+CT52-CU50</f>
        <v>16564.309000000008</v>
      </c>
      <c r="CV52" s="532">
        <f t="shared" ref="CV52" si="218">+CU52-CV50</f>
        <v>13089.952400000009</v>
      </c>
      <c r="CW52" s="532">
        <f>+CW51-CW50</f>
        <v>49073.214</v>
      </c>
      <c r="CX52" s="532">
        <f>+CW52-CX50</f>
        <v>46037.066599999998</v>
      </c>
      <c r="CY52" s="532">
        <f t="shared" ref="CY52" si="219">+CX52-CY50</f>
        <v>43514.575199999999</v>
      </c>
      <c r="CZ52" s="532">
        <f t="shared" ref="CZ52" si="220">+CY52-CZ50</f>
        <v>41349.440799999997</v>
      </c>
      <c r="DA52" s="532">
        <f t="shared" ref="DA52" si="221">+CZ52-DA50</f>
        <v>31427.957799999996</v>
      </c>
      <c r="DB52" s="532">
        <f t="shared" ref="DB52" si="222">+DA52-DB50</f>
        <v>26729.921599999998</v>
      </c>
      <c r="DC52" s="532">
        <f t="shared" ref="DC52" si="223">+DB52-DC50</f>
        <v>23300.895999999997</v>
      </c>
      <c r="DD52" s="532">
        <f t="shared" ref="DD52" si="224">+DC52-DD50</f>
        <v>19847.274399999998</v>
      </c>
      <c r="DE52" s="532">
        <f t="shared" ref="DE52" si="225">+DD52-DE50</f>
        <v>16571.4018</v>
      </c>
      <c r="DF52" s="532">
        <f t="shared" ref="DF52" si="226">+DE52-DF50</f>
        <v>13153.558799999999</v>
      </c>
      <c r="DG52" s="532">
        <f t="shared" ref="DG52" si="227">+DF52-DG50</f>
        <v>9780.2173999999995</v>
      </c>
      <c r="DH52" s="532">
        <f t="shared" ref="DH52" si="228">+DG52-DH50</f>
        <v>6321.8768</v>
      </c>
      <c r="DI52" s="532">
        <f>+DI51-DI50</f>
        <v>49084.339399999997</v>
      </c>
      <c r="DJ52" s="532">
        <f>+DI52-DJ50</f>
        <v>45924.697199999995</v>
      </c>
      <c r="DK52" s="532">
        <f t="shared" ref="DK52" si="229">+DJ52-DK50</f>
        <v>42449.825799999991</v>
      </c>
      <c r="DL52" s="532">
        <f t="shared" ref="DL52" si="230">+DK52-DL50</f>
        <v>39504.940999999992</v>
      </c>
      <c r="DM52" s="532">
        <f t="shared" ref="DM52" si="231">+DL52-DM50</f>
        <v>36890.300399999993</v>
      </c>
      <c r="DN52" s="532">
        <f t="shared" ref="DN52" si="232">+DM52-DN50</f>
        <v>33606.905999999995</v>
      </c>
      <c r="DO52" s="532">
        <f t="shared" ref="DO52" si="233">+DN52-DO50</f>
        <v>30177.537199999995</v>
      </c>
      <c r="DP52" s="532">
        <f t="shared" ref="DP52" si="234">+DO52-DP50</f>
        <v>26734.926599999995</v>
      </c>
      <c r="DQ52" s="532">
        <f t="shared" ref="DQ52" si="235">+DP52-DQ50</f>
        <v>23480.103599999995</v>
      </c>
      <c r="DR52" s="532">
        <f t="shared" ref="DR52" si="236">+DQ52-DR50</f>
        <v>20063.089999999997</v>
      </c>
      <c r="DS52" s="532">
        <f t="shared" ref="DS52" si="237">+DR52-DS50</f>
        <v>16697.956799999996</v>
      </c>
      <c r="DT52" s="532">
        <f t="shared" ref="DT52" si="238">+DS52-DT50</f>
        <v>13251.542399999995</v>
      </c>
      <c r="DU52" s="532">
        <f>+DU51-DU50</f>
        <v>49084.282200000001</v>
      </c>
      <c r="DV52" s="532">
        <f>+DU52-DV50</f>
        <v>45929.359000000004</v>
      </c>
      <c r="DW52" s="532">
        <f t="shared" ref="DW52" si="239">+DV52-DW50</f>
        <v>42572.948800000006</v>
      </c>
      <c r="DX52" s="532">
        <f t="shared" ref="DX52" si="240">+DW52-DX50</f>
        <v>40042.249200000006</v>
      </c>
      <c r="DY52" s="532">
        <f t="shared" ref="DY52" si="241">+DX52-DY50</f>
        <v>29907.810600000004</v>
      </c>
      <c r="DZ52" s="532">
        <f t="shared" ref="DZ52" si="242">+DY52-DZ50</f>
        <v>25747.654600000005</v>
      </c>
      <c r="EA52" s="532">
        <f t="shared" ref="EA52" si="243">+DZ52-EA50</f>
        <v>22318.972200000004</v>
      </c>
      <c r="EB52" s="532">
        <f t="shared" ref="EB52" si="244">+EA52-EB50</f>
        <v>18896.524600000004</v>
      </c>
      <c r="EC52" s="532">
        <f t="shared" ref="EC52" si="245">+EB52-EC50</f>
        <v>15640.214400000004</v>
      </c>
      <c r="ED52" s="532">
        <f t="shared" ref="ED52" si="246">+EC52-ED50</f>
        <v>12257.177600000005</v>
      </c>
      <c r="EE52" s="532">
        <f t="shared" ref="EE52" si="247">+ED52-EE50</f>
        <v>8917.4126000000051</v>
      </c>
      <c r="EF52" s="532">
        <f t="shared" ref="EF52" si="248">+EE52-EF50</f>
        <v>5480.6650000000045</v>
      </c>
      <c r="EG52" s="532">
        <f>+EG51-EG50</f>
        <v>49088.743799999997</v>
      </c>
      <c r="EH52" s="532">
        <f>+EG52-EH50</f>
        <v>45825.083399999996</v>
      </c>
      <c r="EI52" s="532">
        <f t="shared" ref="EI52" si="249">+EH52-EI50</f>
        <v>42829.004599999993</v>
      </c>
      <c r="EJ52" s="532">
        <f t="shared" ref="EJ52" si="250">+EI52-EJ50</f>
        <v>40383.532999999996</v>
      </c>
      <c r="EK52" s="532">
        <f t="shared" ref="EK52" si="251">+EJ52-EK50</f>
        <v>37327.022399999994</v>
      </c>
      <c r="EL52" s="532">
        <f t="shared" ref="EL52" si="252">+EK52-EL50</f>
        <v>34061.960599999991</v>
      </c>
      <c r="EM52" s="532">
        <f t="shared" ref="EM52" si="253">+EL52-EM50</f>
        <v>30624.497999999992</v>
      </c>
      <c r="EN52" s="532">
        <f t="shared" ref="EN52" si="254">+EM52-EN50</f>
        <v>27194.385599999994</v>
      </c>
      <c r="EO52" s="532">
        <f t="shared" ref="EO52" si="255">+EN52-EO50</f>
        <v>23918.055399999994</v>
      </c>
      <c r="EP52" s="532">
        <f t="shared" ref="EP52" si="256">+EO52-EP50</f>
        <v>20529.041199999992</v>
      </c>
      <c r="EQ52" s="532">
        <f t="shared" ref="EQ52" si="257">+EP52-EQ50</f>
        <v>17191.449799999991</v>
      </c>
      <c r="ER52" s="532">
        <f t="shared" ref="ER52" si="258">+EQ52-ER50</f>
        <v>13737.542199999993</v>
      </c>
      <c r="ES52" s="532">
        <f>+ES51-ES50</f>
        <v>49111.909800000001</v>
      </c>
      <c r="ET52" s="532">
        <f>+ES52-ET50</f>
        <v>45980.696000000004</v>
      </c>
      <c r="EU52" s="532">
        <f t="shared" ref="EU52" si="259">+ET52-EU50</f>
        <v>42695.986000000004</v>
      </c>
      <c r="EV52" s="532">
        <f t="shared" ref="EV52" si="260">+EU52-EV50</f>
        <v>40124.502800000002</v>
      </c>
      <c r="EW52" s="532">
        <f t="shared" ref="EW52" si="261">+EV52-EW50</f>
        <v>30685.501800000002</v>
      </c>
      <c r="EX52" s="532">
        <f t="shared" ref="EX52" si="262">+EW52-EX50</f>
        <v>27246.151600000001</v>
      </c>
      <c r="EY52" s="532">
        <f t="shared" ref="EY52" si="263">+EX52-EY50</f>
        <v>23842.780200000001</v>
      </c>
      <c r="EZ52" s="532">
        <f t="shared" ref="EZ52" si="264">+EY52-EZ50</f>
        <v>20427.797200000001</v>
      </c>
      <c r="FA52" s="532">
        <f t="shared" ref="FA52" si="265">+EZ52-FA50</f>
        <v>17188.9902</v>
      </c>
      <c r="FB52" s="532">
        <f t="shared" ref="FB52" si="266">+FA52-FB50</f>
        <v>13824.228800000001</v>
      </c>
      <c r="FC52" s="532">
        <f t="shared" ref="FC52" si="267">+FB52-FC50</f>
        <v>10513.435600000001</v>
      </c>
      <c r="FD52" s="532">
        <f t="shared" ref="FD52" si="268">+FC52-FD50</f>
        <v>7099.9970000000012</v>
      </c>
      <c r="FE52" s="532">
        <f>+FE51-FE50</f>
        <v>49173.428399999997</v>
      </c>
      <c r="FF52" s="532">
        <f>+FE52-FF50</f>
        <v>46086.630399999995</v>
      </c>
      <c r="FG52" s="532">
        <f t="shared" ref="FG52" si="269">+FF52-FG50</f>
        <v>42967.685999999994</v>
      </c>
      <c r="FH52" s="532">
        <f t="shared" ref="FH52" si="270">+FG52-FH50</f>
        <v>40722.385799999996</v>
      </c>
      <c r="FI52" s="532">
        <f t="shared" ref="FI52" si="271">+FH52-FI50</f>
        <v>37966.632799999999</v>
      </c>
      <c r="FJ52" s="532">
        <f t="shared" ref="FJ52" si="272">+FI52-FJ50</f>
        <v>34766.092599999996</v>
      </c>
      <c r="FK52" s="532">
        <f t="shared" ref="FK52" si="273">+FJ52-FK50</f>
        <v>31377.764799999997</v>
      </c>
      <c r="FL52" s="532">
        <f t="shared" ref="FL52" si="274">+FK52-FL50</f>
        <v>27985.032599999999</v>
      </c>
      <c r="FM52" s="532">
        <f t="shared" ref="FM52" si="275">+FL52-FM50</f>
        <v>24772.794999999998</v>
      </c>
      <c r="FN52" s="532">
        <f t="shared" ref="FN52" si="276">+FM52-FN50</f>
        <v>21423.420399999999</v>
      </c>
      <c r="FO52" s="532">
        <f t="shared" ref="FO52" si="277">+FN52-FO50</f>
        <v>18152.0952</v>
      </c>
      <c r="FP52" s="532">
        <f t="shared" ref="FP52" si="278">+FO52-FP50</f>
        <v>14771.174800000001</v>
      </c>
      <c r="FQ52" s="532">
        <f>+FQ51-FQ50</f>
        <v>49191.760999999999</v>
      </c>
      <c r="FR52" s="532">
        <f>+FQ52-FR50</f>
        <v>46119.262999999999</v>
      </c>
      <c r="FS52" s="532">
        <f t="shared" ref="FS52" si="279">+FR52-FS50</f>
        <v>42750.926599999999</v>
      </c>
      <c r="FT52" s="532">
        <f t="shared" ref="FT52" si="280">+FS52-FT50</f>
        <v>33675.460200000001</v>
      </c>
      <c r="FU52" s="532">
        <f t="shared" ref="FU52" si="281">+FT52-FU50</f>
        <v>30728.659200000002</v>
      </c>
      <c r="FV52" s="532">
        <f t="shared" ref="FV52" si="282">+FU52-FV50</f>
        <v>27554.059200000003</v>
      </c>
      <c r="FW52" s="532">
        <f t="shared" ref="FW52" si="283">+FV52-FW50</f>
        <v>24181.833200000005</v>
      </c>
      <c r="FX52" s="532">
        <f t="shared" ref="FX52" si="284">+FW52-FX50</f>
        <v>20826.795800000004</v>
      </c>
      <c r="FY52" s="532">
        <f t="shared" ref="FY52" si="285">+FX52-FY50</f>
        <v>17725.354600000002</v>
      </c>
      <c r="FZ52" s="532">
        <f t="shared" ref="FZ52" si="286">+FY52-FZ50</f>
        <v>14849.710400000004</v>
      </c>
      <c r="GA52" s="532">
        <f t="shared" ref="GA52" si="287">+FZ52-GA50</f>
        <v>11848.969800000003</v>
      </c>
      <c r="GB52" s="532">
        <f t="shared" ref="GB52" si="288">+GA52-GB50</f>
        <v>8468.0208000000021</v>
      </c>
    </row>
    <row r="53" spans="1:184">
      <c r="C53" s="41"/>
      <c r="D53" s="510" t="s">
        <v>192</v>
      </c>
      <c r="E53" s="511"/>
      <c r="F53" s="511"/>
      <c r="G53" s="511"/>
      <c r="H53" s="511"/>
      <c r="I53" s="511"/>
      <c r="J53" s="511"/>
      <c r="K53" s="511"/>
      <c r="L53" s="511"/>
      <c r="M53" s="511"/>
      <c r="N53" s="511"/>
      <c r="O53" s="511"/>
      <c r="P53" s="534">
        <f>+P52</f>
        <v>11875.099999999995</v>
      </c>
      <c r="Q53" s="511"/>
      <c r="R53" s="511"/>
      <c r="S53" s="511"/>
      <c r="T53" s="511"/>
      <c r="U53" s="511"/>
      <c r="V53" s="511"/>
      <c r="W53" s="511"/>
      <c r="X53" s="511"/>
      <c r="Y53" s="511"/>
      <c r="Z53" s="511"/>
      <c r="AA53" s="511"/>
      <c r="AB53" s="534">
        <f>+AB52+P53</f>
        <v>39111.479999999989</v>
      </c>
      <c r="AC53" s="511"/>
      <c r="AD53" s="511"/>
      <c r="AE53" s="511"/>
      <c r="AF53" s="511"/>
      <c r="AG53" s="511"/>
      <c r="AH53" s="511"/>
      <c r="AI53" s="511"/>
      <c r="AJ53" s="511"/>
      <c r="AK53" s="511"/>
      <c r="AL53" s="511"/>
      <c r="AM53" s="511"/>
      <c r="AN53" s="534">
        <f>+AN52+AB53</f>
        <v>48667.616399999992</v>
      </c>
      <c r="AO53" s="511"/>
      <c r="AP53" s="511"/>
      <c r="AQ53" s="511"/>
      <c r="AR53" s="511"/>
      <c r="AS53" s="511"/>
      <c r="AT53" s="511"/>
      <c r="AU53" s="511"/>
      <c r="AV53" s="511"/>
      <c r="AW53" s="511"/>
      <c r="AX53" s="511"/>
      <c r="AY53" s="511"/>
      <c r="AZ53" s="534">
        <f>+AZ52+AN53</f>
        <v>64593.802199999991</v>
      </c>
      <c r="BA53" s="511"/>
      <c r="BB53" s="511"/>
      <c r="BC53" s="511"/>
      <c r="BD53" s="511"/>
      <c r="BE53" s="511"/>
      <c r="BF53" s="511"/>
      <c r="BG53" s="511"/>
      <c r="BH53" s="511"/>
      <c r="BI53" s="511"/>
      <c r="BJ53" s="511"/>
      <c r="BK53" s="511"/>
      <c r="BL53" s="534">
        <f>+BL52+AZ53</f>
        <v>73533.951799999995</v>
      </c>
      <c r="BM53" s="511"/>
      <c r="BN53" s="511"/>
      <c r="BO53" s="511"/>
      <c r="BP53" s="511"/>
      <c r="BQ53" s="511"/>
      <c r="BR53" s="511"/>
      <c r="BS53" s="511"/>
      <c r="BT53" s="511"/>
      <c r="BU53" s="511"/>
      <c r="BV53" s="511"/>
      <c r="BW53" s="511"/>
      <c r="BX53" s="534">
        <f>+BX52+BL53</f>
        <v>89691.197000000015</v>
      </c>
      <c r="BY53" s="511"/>
      <c r="BZ53" s="511"/>
      <c r="CA53" s="511"/>
      <c r="CB53" s="511"/>
      <c r="CC53" s="511"/>
      <c r="CD53" s="511"/>
      <c r="CE53" s="511"/>
      <c r="CF53" s="511"/>
      <c r="CG53" s="511"/>
      <c r="CH53" s="511"/>
      <c r="CI53" s="511"/>
      <c r="CJ53" s="534">
        <f>+CJ52+BX53</f>
        <v>96222.540200000018</v>
      </c>
      <c r="CK53" s="511"/>
      <c r="CL53" s="511"/>
      <c r="CM53" s="511"/>
      <c r="CN53" s="511"/>
      <c r="CO53" s="511"/>
      <c r="CP53" s="511"/>
      <c r="CQ53" s="511"/>
      <c r="CR53" s="511"/>
      <c r="CS53" s="511"/>
      <c r="CT53" s="511"/>
      <c r="CU53" s="511"/>
      <c r="CV53" s="534">
        <f>+CV52+CJ53</f>
        <v>109312.49260000003</v>
      </c>
      <c r="CW53" s="511"/>
      <c r="CX53" s="511"/>
      <c r="CY53" s="511"/>
      <c r="CZ53" s="511"/>
      <c r="DA53" s="511"/>
      <c r="DB53" s="511"/>
      <c r="DC53" s="511"/>
      <c r="DD53" s="511"/>
      <c r="DE53" s="511"/>
      <c r="DF53" s="511"/>
      <c r="DG53" s="511"/>
      <c r="DH53" s="534">
        <f>+DH52+CV53</f>
        <v>115634.36940000003</v>
      </c>
      <c r="DI53" s="511"/>
      <c r="DJ53" s="511"/>
      <c r="DK53" s="511"/>
      <c r="DL53" s="511"/>
      <c r="DM53" s="511"/>
      <c r="DN53" s="511"/>
      <c r="DO53" s="511"/>
      <c r="DP53" s="511"/>
      <c r="DQ53" s="511"/>
      <c r="DR53" s="511"/>
      <c r="DS53" s="511"/>
      <c r="DT53" s="534">
        <f>+DT52+DH53</f>
        <v>128885.91180000002</v>
      </c>
      <c r="DU53" s="511"/>
      <c r="DV53" s="511"/>
      <c r="DW53" s="511"/>
      <c r="DX53" s="511"/>
      <c r="DY53" s="511"/>
      <c r="DZ53" s="511"/>
      <c r="EA53" s="511"/>
      <c r="EB53" s="511"/>
      <c r="EC53" s="511"/>
      <c r="ED53" s="511"/>
      <c r="EE53" s="511"/>
      <c r="EF53" s="534">
        <f>+EF52+DT53</f>
        <v>134366.57680000001</v>
      </c>
      <c r="EG53" s="511"/>
      <c r="EH53" s="511"/>
      <c r="EI53" s="511"/>
      <c r="EJ53" s="511"/>
      <c r="EK53" s="511"/>
      <c r="EL53" s="511"/>
      <c r="EM53" s="511"/>
      <c r="EN53" s="511"/>
      <c r="EO53" s="511"/>
      <c r="EP53" s="511"/>
      <c r="EQ53" s="511"/>
      <c r="ER53" s="534">
        <f>+ER52+EF53</f>
        <v>148104.11900000001</v>
      </c>
      <c r="ES53" s="511"/>
      <c r="ET53" s="511"/>
      <c r="EU53" s="511"/>
      <c r="EV53" s="511"/>
      <c r="EW53" s="511"/>
      <c r="EX53" s="511"/>
      <c r="EY53" s="511"/>
      <c r="EZ53" s="511"/>
      <c r="FA53" s="511"/>
      <c r="FB53" s="511"/>
      <c r="FC53" s="511"/>
      <c r="FD53" s="534">
        <f>+FD52+ER53</f>
        <v>155204.11600000001</v>
      </c>
      <c r="FE53" s="511"/>
      <c r="FF53" s="511"/>
      <c r="FG53" s="511"/>
      <c r="FH53" s="511"/>
      <c r="FI53" s="511"/>
      <c r="FJ53" s="511"/>
      <c r="FK53" s="511"/>
      <c r="FL53" s="511"/>
      <c r="FM53" s="511"/>
      <c r="FN53" s="511"/>
      <c r="FO53" s="511"/>
      <c r="FP53" s="534">
        <f>+FP52+FD53</f>
        <v>169975.29080000002</v>
      </c>
      <c r="FQ53" s="511"/>
      <c r="FR53" s="511"/>
      <c r="FS53" s="511"/>
      <c r="FT53" s="511"/>
      <c r="FU53" s="511"/>
      <c r="FV53" s="511"/>
      <c r="FW53" s="511"/>
      <c r="FX53" s="511"/>
      <c r="FY53" s="511"/>
      <c r="FZ53" s="511"/>
      <c r="GA53" s="511"/>
      <c r="GB53" s="534">
        <f>+GB52+FP53</f>
        <v>178443.31160000002</v>
      </c>
    </row>
    <row r="54" spans="1:184">
      <c r="H54" s="28"/>
    </row>
    <row r="55" spans="1:184">
      <c r="D55" s="460" t="s">
        <v>192</v>
      </c>
      <c r="H55" s="28"/>
    </row>
    <row r="56" spans="1:184">
      <c r="D56" s="610" t="s">
        <v>293</v>
      </c>
      <c r="E56" s="278"/>
      <c r="F56" s="278"/>
      <c r="G56" s="278"/>
      <c r="H56" s="278"/>
      <c r="I56" s="287"/>
      <c r="J56" s="287"/>
      <c r="K56" s="287"/>
      <c r="L56" s="287"/>
      <c r="M56" s="287"/>
      <c r="N56" s="287"/>
      <c r="O56" s="287"/>
      <c r="P56" s="287"/>
      <c r="Q56" s="287"/>
      <c r="R56" s="287"/>
      <c r="S56" s="287"/>
    </row>
    <row r="57" spans="1:184">
      <c r="D57" s="607" t="s">
        <v>292</v>
      </c>
      <c r="G57" s="41"/>
      <c r="H57" s="28"/>
    </row>
    <row r="58" spans="1:184">
      <c r="E58" s="278"/>
      <c r="F58" s="278"/>
      <c r="G58" s="278"/>
      <c r="H58" s="278"/>
    </row>
  </sheetData>
  <conditionalFormatting sqref="E39:GB39 E53:GB53">
    <cfRule type="expression" dxfId="13" priority="3">
      <formula>E39&lt;0</formula>
    </cfRule>
    <cfRule type="expression" dxfId="12" priority="4">
      <formula>E39&gt;0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B119"/>
  <sheetViews>
    <sheetView showGridLines="0" topLeftCell="A34" zoomScale="80" zoomScaleNormal="80" workbookViewId="0">
      <pane xSplit="4" topLeftCell="E1" activePane="topRight" state="frozen"/>
      <selection activeCell="F48" sqref="F48"/>
      <selection pane="topRight" activeCell="C2" sqref="C2:GB46"/>
    </sheetView>
  </sheetViews>
  <sheetFormatPr defaultColWidth="9.140625" defaultRowHeight="15"/>
  <cols>
    <col min="1" max="1" width="9.140625" style="41"/>
    <col min="2" max="2" width="15.7109375" style="252" customWidth="1"/>
    <col min="3" max="3" width="20" style="45" customWidth="1"/>
    <col min="4" max="4" width="43.7109375" style="45" bestFit="1" customWidth="1"/>
    <col min="5" max="50" width="12.7109375" style="41" bestFit="1" customWidth="1"/>
    <col min="51" max="57" width="12.7109375" style="29" customWidth="1"/>
    <col min="58" max="84" width="12.7109375" style="41" hidden="1" customWidth="1"/>
    <col min="85" max="85" width="13.7109375" style="41" hidden="1" customWidth="1"/>
    <col min="86" max="95" width="12.7109375" style="41" hidden="1" customWidth="1"/>
    <col min="96" max="97" width="13.7109375" style="41" hidden="1" customWidth="1"/>
    <col min="98" max="107" width="12.7109375" style="41" hidden="1" customWidth="1"/>
    <col min="108" max="109" width="13.7109375" style="41" hidden="1" customWidth="1"/>
    <col min="110" max="119" width="12.7109375" style="41" hidden="1" customWidth="1"/>
    <col min="120" max="121" width="13.7109375" style="41" hidden="1" customWidth="1"/>
    <col min="122" max="125" width="12.7109375" style="41" hidden="1" customWidth="1"/>
    <col min="126" max="126" width="13.7109375" style="41" hidden="1" customWidth="1"/>
    <col min="127" max="130" width="12.7109375" style="41" hidden="1" customWidth="1"/>
    <col min="131" max="133" width="13.7109375" style="41" hidden="1" customWidth="1"/>
    <col min="134" max="137" width="12.7109375" style="41" hidden="1" customWidth="1"/>
    <col min="138" max="138" width="13.7109375" style="41" hidden="1" customWidth="1"/>
    <col min="139" max="142" width="12.7109375" style="41" hidden="1" customWidth="1"/>
    <col min="143" max="145" width="13.7109375" style="41" hidden="1" customWidth="1"/>
    <col min="146" max="148" width="12.7109375" style="41" hidden="1" customWidth="1"/>
    <col min="149" max="150" width="13.7109375" style="41" hidden="1" customWidth="1"/>
    <col min="151" max="153" width="12.7109375" style="41" hidden="1" customWidth="1"/>
    <col min="154" max="158" width="13.7109375" style="41" hidden="1" customWidth="1"/>
    <col min="159" max="159" width="12.7109375" style="41" hidden="1" customWidth="1"/>
    <col min="160" max="162" width="13.7109375" style="41" hidden="1" customWidth="1"/>
    <col min="163" max="165" width="12.7109375" style="41" hidden="1" customWidth="1"/>
    <col min="166" max="170" width="13.7109375" style="41" hidden="1" customWidth="1"/>
    <col min="171" max="172" width="12.7109375" style="41" hidden="1" customWidth="1"/>
    <col min="173" max="173" width="13.7109375" style="41" hidden="1" customWidth="1"/>
    <col min="174" max="178" width="12.7109375" style="41" bestFit="1" customWidth="1"/>
    <col min="179" max="180" width="13.5703125" style="41" bestFit="1" customWidth="1"/>
    <col min="181" max="184" width="12.7109375" style="41" bestFit="1" customWidth="1"/>
    <col min="185" max="16384" width="9.140625" style="41"/>
  </cols>
  <sheetData>
    <row r="1" spans="1:184">
      <c r="B1" s="485"/>
      <c r="C1" s="461"/>
      <c r="D1" s="461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</row>
    <row r="2" spans="1:184" s="45" customFormat="1">
      <c r="B2" s="485"/>
      <c r="C2" s="469" t="s">
        <v>55</v>
      </c>
      <c r="D2" s="469" t="s">
        <v>33</v>
      </c>
      <c r="E2" s="462">
        <v>41275</v>
      </c>
      <c r="F2" s="462">
        <v>41306</v>
      </c>
      <c r="G2" s="462">
        <v>41334</v>
      </c>
      <c r="H2" s="462">
        <v>41365</v>
      </c>
      <c r="I2" s="462">
        <v>41395</v>
      </c>
      <c r="J2" s="462">
        <v>41426</v>
      </c>
      <c r="K2" s="462">
        <v>41456</v>
      </c>
      <c r="L2" s="462">
        <v>41487</v>
      </c>
      <c r="M2" s="462">
        <v>41518</v>
      </c>
      <c r="N2" s="462">
        <v>41548</v>
      </c>
      <c r="O2" s="462">
        <v>41579</v>
      </c>
      <c r="P2" s="462">
        <v>41609</v>
      </c>
      <c r="Q2" s="462">
        <v>41640</v>
      </c>
      <c r="R2" s="462">
        <v>41671</v>
      </c>
      <c r="S2" s="462">
        <v>41699</v>
      </c>
      <c r="T2" s="462">
        <v>41730</v>
      </c>
      <c r="U2" s="462">
        <v>41760</v>
      </c>
      <c r="V2" s="462">
        <v>41791</v>
      </c>
      <c r="W2" s="462">
        <v>41821</v>
      </c>
      <c r="X2" s="462">
        <v>41852</v>
      </c>
      <c r="Y2" s="462">
        <v>41883</v>
      </c>
      <c r="Z2" s="462">
        <v>41913</v>
      </c>
      <c r="AA2" s="462">
        <v>41944</v>
      </c>
      <c r="AB2" s="462">
        <v>41974</v>
      </c>
      <c r="AC2" s="462">
        <v>42005</v>
      </c>
      <c r="AD2" s="462">
        <v>42036</v>
      </c>
      <c r="AE2" s="462">
        <v>42064</v>
      </c>
      <c r="AF2" s="462">
        <v>42095</v>
      </c>
      <c r="AG2" s="462">
        <v>42125</v>
      </c>
      <c r="AH2" s="462">
        <v>42156</v>
      </c>
      <c r="AI2" s="462">
        <v>42186</v>
      </c>
      <c r="AJ2" s="462">
        <v>42217</v>
      </c>
      <c r="AK2" s="462">
        <v>42248</v>
      </c>
      <c r="AL2" s="462">
        <v>42278</v>
      </c>
      <c r="AM2" s="462">
        <v>42309</v>
      </c>
      <c r="AN2" s="462">
        <v>42339</v>
      </c>
      <c r="AO2" s="462">
        <v>42370</v>
      </c>
      <c r="AP2" s="462">
        <v>42401</v>
      </c>
      <c r="AQ2" s="462">
        <v>42430</v>
      </c>
      <c r="AR2" s="462">
        <v>42461</v>
      </c>
      <c r="AS2" s="462">
        <v>42491</v>
      </c>
      <c r="AT2" s="462">
        <v>42522</v>
      </c>
      <c r="AU2" s="462">
        <v>42552</v>
      </c>
      <c r="AV2" s="462">
        <v>42583</v>
      </c>
      <c r="AW2" s="462">
        <v>42614</v>
      </c>
      <c r="AX2" s="462">
        <v>42644</v>
      </c>
      <c r="AY2" s="462">
        <v>42675</v>
      </c>
      <c r="AZ2" s="462">
        <v>42705</v>
      </c>
      <c r="BA2" s="462">
        <v>42736</v>
      </c>
      <c r="BB2" s="462">
        <v>42767</v>
      </c>
      <c r="BC2" s="462">
        <v>42795</v>
      </c>
      <c r="BD2" s="462">
        <v>42826</v>
      </c>
      <c r="BE2" s="462">
        <v>42856</v>
      </c>
      <c r="BF2" s="462">
        <v>42887</v>
      </c>
      <c r="BG2" s="462">
        <v>42917</v>
      </c>
      <c r="BH2" s="462">
        <v>42948</v>
      </c>
      <c r="BI2" s="462">
        <v>42979</v>
      </c>
      <c r="BJ2" s="462">
        <v>43009</v>
      </c>
      <c r="BK2" s="462">
        <v>43040</v>
      </c>
      <c r="BL2" s="462">
        <v>43070</v>
      </c>
      <c r="BM2" s="462">
        <v>43101</v>
      </c>
      <c r="BN2" s="462">
        <v>43132</v>
      </c>
      <c r="BO2" s="462">
        <v>43160</v>
      </c>
      <c r="BP2" s="462">
        <v>43191</v>
      </c>
      <c r="BQ2" s="462">
        <v>43221</v>
      </c>
      <c r="BR2" s="462">
        <v>43252</v>
      </c>
      <c r="BS2" s="462">
        <v>43282</v>
      </c>
      <c r="BT2" s="462">
        <v>43313</v>
      </c>
      <c r="BU2" s="462">
        <v>43344</v>
      </c>
      <c r="BV2" s="462">
        <v>43374</v>
      </c>
      <c r="BW2" s="462">
        <v>43405</v>
      </c>
      <c r="BX2" s="462">
        <v>43435</v>
      </c>
      <c r="BY2" s="462">
        <v>43466</v>
      </c>
      <c r="BZ2" s="462">
        <v>43497</v>
      </c>
      <c r="CA2" s="462">
        <v>43525</v>
      </c>
      <c r="CB2" s="462">
        <v>43556</v>
      </c>
      <c r="CC2" s="462">
        <v>43586</v>
      </c>
      <c r="CD2" s="462">
        <v>43617</v>
      </c>
      <c r="CE2" s="462">
        <v>43647</v>
      </c>
      <c r="CF2" s="462">
        <v>43678</v>
      </c>
      <c r="CG2" s="462">
        <v>43709</v>
      </c>
      <c r="CH2" s="462">
        <v>43739</v>
      </c>
      <c r="CI2" s="462">
        <v>43770</v>
      </c>
      <c r="CJ2" s="462">
        <v>43800</v>
      </c>
      <c r="CK2" s="462">
        <v>43831</v>
      </c>
      <c r="CL2" s="462">
        <v>43862</v>
      </c>
      <c r="CM2" s="462">
        <v>43891</v>
      </c>
      <c r="CN2" s="462">
        <v>43922</v>
      </c>
      <c r="CO2" s="462">
        <v>43952</v>
      </c>
      <c r="CP2" s="462">
        <v>43983</v>
      </c>
      <c r="CQ2" s="462">
        <v>44013</v>
      </c>
      <c r="CR2" s="462">
        <v>44044</v>
      </c>
      <c r="CS2" s="462">
        <v>44075</v>
      </c>
      <c r="CT2" s="462">
        <v>44105</v>
      </c>
      <c r="CU2" s="462">
        <v>44136</v>
      </c>
      <c r="CV2" s="462">
        <v>44166</v>
      </c>
      <c r="CW2" s="462">
        <v>44197</v>
      </c>
      <c r="CX2" s="462">
        <v>44228</v>
      </c>
      <c r="CY2" s="462">
        <v>44256</v>
      </c>
      <c r="CZ2" s="462">
        <v>44287</v>
      </c>
      <c r="DA2" s="462">
        <v>44317</v>
      </c>
      <c r="DB2" s="462">
        <v>44348</v>
      </c>
      <c r="DC2" s="462">
        <v>44378</v>
      </c>
      <c r="DD2" s="462">
        <v>44409</v>
      </c>
      <c r="DE2" s="462">
        <v>44440</v>
      </c>
      <c r="DF2" s="462">
        <v>44470</v>
      </c>
      <c r="DG2" s="462">
        <v>44501</v>
      </c>
      <c r="DH2" s="462">
        <v>44531</v>
      </c>
      <c r="DI2" s="462">
        <v>44562</v>
      </c>
      <c r="DJ2" s="462">
        <v>44593</v>
      </c>
      <c r="DK2" s="462">
        <v>44621</v>
      </c>
      <c r="DL2" s="462">
        <v>44652</v>
      </c>
      <c r="DM2" s="462">
        <v>44682</v>
      </c>
      <c r="DN2" s="462">
        <v>44713</v>
      </c>
      <c r="DO2" s="462">
        <v>44743</v>
      </c>
      <c r="DP2" s="462">
        <v>44774</v>
      </c>
      <c r="DQ2" s="462">
        <v>44805</v>
      </c>
      <c r="DR2" s="462">
        <v>44835</v>
      </c>
      <c r="DS2" s="462">
        <v>44866</v>
      </c>
      <c r="DT2" s="462">
        <v>44896</v>
      </c>
      <c r="DU2" s="462">
        <v>44927</v>
      </c>
      <c r="DV2" s="462">
        <v>44958</v>
      </c>
      <c r="DW2" s="462">
        <v>44986</v>
      </c>
      <c r="DX2" s="462">
        <v>45017</v>
      </c>
      <c r="DY2" s="462">
        <v>45047</v>
      </c>
      <c r="DZ2" s="462">
        <v>45078</v>
      </c>
      <c r="EA2" s="462">
        <v>45108</v>
      </c>
      <c r="EB2" s="462">
        <v>45139</v>
      </c>
      <c r="EC2" s="462">
        <v>45170</v>
      </c>
      <c r="ED2" s="462">
        <v>45200</v>
      </c>
      <c r="EE2" s="462">
        <v>45231</v>
      </c>
      <c r="EF2" s="462">
        <v>45261</v>
      </c>
      <c r="EG2" s="462">
        <v>45292</v>
      </c>
      <c r="EH2" s="462">
        <v>45323</v>
      </c>
      <c r="EI2" s="462">
        <v>45352</v>
      </c>
      <c r="EJ2" s="462">
        <v>45383</v>
      </c>
      <c r="EK2" s="462">
        <v>45413</v>
      </c>
      <c r="EL2" s="462">
        <v>45444</v>
      </c>
      <c r="EM2" s="462">
        <v>45474</v>
      </c>
      <c r="EN2" s="462">
        <v>45505</v>
      </c>
      <c r="EO2" s="462">
        <v>45536</v>
      </c>
      <c r="EP2" s="462">
        <v>45566</v>
      </c>
      <c r="EQ2" s="462">
        <v>45597</v>
      </c>
      <c r="ER2" s="462">
        <v>45627</v>
      </c>
      <c r="ES2" s="462">
        <v>45658</v>
      </c>
      <c r="ET2" s="462">
        <v>45689</v>
      </c>
      <c r="EU2" s="462">
        <v>45717</v>
      </c>
      <c r="EV2" s="462">
        <v>45748</v>
      </c>
      <c r="EW2" s="462">
        <v>45778</v>
      </c>
      <c r="EX2" s="462">
        <v>45809</v>
      </c>
      <c r="EY2" s="462">
        <v>45839</v>
      </c>
      <c r="EZ2" s="462">
        <v>45870</v>
      </c>
      <c r="FA2" s="462">
        <v>45901</v>
      </c>
      <c r="FB2" s="462">
        <v>45931</v>
      </c>
      <c r="FC2" s="462">
        <v>45962</v>
      </c>
      <c r="FD2" s="462">
        <v>45992</v>
      </c>
      <c r="FE2" s="462">
        <v>46023</v>
      </c>
      <c r="FF2" s="462">
        <v>46054</v>
      </c>
      <c r="FG2" s="462">
        <v>46082</v>
      </c>
      <c r="FH2" s="462">
        <v>46113</v>
      </c>
      <c r="FI2" s="462">
        <v>46143</v>
      </c>
      <c r="FJ2" s="462">
        <v>46174</v>
      </c>
      <c r="FK2" s="462">
        <v>46204</v>
      </c>
      <c r="FL2" s="462">
        <v>46235</v>
      </c>
      <c r="FM2" s="462">
        <v>46266</v>
      </c>
      <c r="FN2" s="462">
        <v>46296</v>
      </c>
      <c r="FO2" s="462">
        <v>46327</v>
      </c>
      <c r="FP2" s="462">
        <v>46357</v>
      </c>
      <c r="FQ2" s="462">
        <v>46388</v>
      </c>
      <c r="FR2" s="462">
        <v>46419</v>
      </c>
      <c r="FS2" s="462">
        <v>46447</v>
      </c>
      <c r="FT2" s="462">
        <v>46478</v>
      </c>
      <c r="FU2" s="462">
        <v>46508</v>
      </c>
      <c r="FV2" s="462">
        <v>46539</v>
      </c>
      <c r="FW2" s="462">
        <v>46569</v>
      </c>
      <c r="FX2" s="462">
        <v>46600</v>
      </c>
      <c r="FY2" s="462">
        <v>46631</v>
      </c>
      <c r="FZ2" s="462">
        <v>46661</v>
      </c>
      <c r="GA2" s="462">
        <v>46692</v>
      </c>
      <c r="GB2" s="462">
        <v>46722</v>
      </c>
    </row>
    <row r="3" spans="1:184">
      <c r="B3" s="460" t="s">
        <v>266</v>
      </c>
      <c r="C3" s="476" t="s">
        <v>1</v>
      </c>
      <c r="D3" s="476" t="s">
        <v>175</v>
      </c>
      <c r="E3" s="494">
        <v>7332520</v>
      </c>
      <c r="F3" s="494">
        <v>6592430</v>
      </c>
      <c r="G3" s="494">
        <v>7175050</v>
      </c>
      <c r="H3" s="494">
        <v>6823380</v>
      </c>
      <c r="I3" s="494">
        <v>6960640</v>
      </c>
      <c r="J3" s="494">
        <v>6644280</v>
      </c>
      <c r="K3" s="494">
        <v>6961570</v>
      </c>
      <c r="L3" s="494">
        <v>6875070</v>
      </c>
      <c r="M3" s="494">
        <v>0</v>
      </c>
      <c r="N3" s="494">
        <v>0</v>
      </c>
      <c r="O3" s="494">
        <v>0</v>
      </c>
      <c r="P3" s="494">
        <v>0</v>
      </c>
      <c r="Q3" s="494">
        <v>0</v>
      </c>
      <c r="R3" s="494">
        <v>0</v>
      </c>
      <c r="S3" s="494">
        <v>0</v>
      </c>
      <c r="T3" s="494">
        <v>0</v>
      </c>
      <c r="U3" s="494">
        <v>0</v>
      </c>
      <c r="V3" s="494">
        <v>0</v>
      </c>
      <c r="W3" s="494">
        <v>0</v>
      </c>
      <c r="X3" s="494">
        <v>0</v>
      </c>
      <c r="Y3" s="494">
        <v>0</v>
      </c>
      <c r="Z3" s="494">
        <v>0</v>
      </c>
      <c r="AA3" s="494">
        <v>0</v>
      </c>
      <c r="AB3" s="494">
        <v>0</v>
      </c>
      <c r="AC3" s="494">
        <v>0</v>
      </c>
      <c r="AD3" s="494">
        <v>0</v>
      </c>
      <c r="AE3" s="494">
        <v>0</v>
      </c>
      <c r="AF3" s="494">
        <v>0</v>
      </c>
      <c r="AG3" s="494">
        <v>0</v>
      </c>
      <c r="AH3" s="494">
        <v>0</v>
      </c>
      <c r="AI3" s="494">
        <v>0</v>
      </c>
      <c r="AJ3" s="494">
        <v>0</v>
      </c>
      <c r="AK3" s="494">
        <v>0</v>
      </c>
      <c r="AL3" s="494">
        <v>0</v>
      </c>
      <c r="AM3" s="494">
        <v>0</v>
      </c>
      <c r="AN3" s="494">
        <v>0</v>
      </c>
      <c r="AO3" s="494">
        <v>0</v>
      </c>
      <c r="AP3" s="494">
        <v>0</v>
      </c>
      <c r="AQ3" s="494">
        <v>0</v>
      </c>
      <c r="AR3" s="494">
        <v>0</v>
      </c>
      <c r="AS3" s="494">
        <v>0</v>
      </c>
      <c r="AT3" s="494">
        <v>0</v>
      </c>
      <c r="AU3" s="494">
        <v>0</v>
      </c>
      <c r="AV3" s="494">
        <v>0</v>
      </c>
      <c r="AW3" s="494">
        <v>0</v>
      </c>
      <c r="AX3" s="494">
        <v>0</v>
      </c>
      <c r="AY3" s="494">
        <v>0</v>
      </c>
      <c r="AZ3" s="494">
        <v>0</v>
      </c>
      <c r="BA3" s="494">
        <v>0</v>
      </c>
      <c r="BB3" s="494">
        <v>0</v>
      </c>
      <c r="BC3" s="494">
        <v>0</v>
      </c>
      <c r="BD3" s="494">
        <v>0</v>
      </c>
      <c r="BE3" s="494">
        <v>0</v>
      </c>
      <c r="BF3" s="494">
        <v>0</v>
      </c>
      <c r="BG3" s="494">
        <v>0</v>
      </c>
      <c r="BH3" s="494">
        <v>0</v>
      </c>
      <c r="BI3" s="494">
        <v>0</v>
      </c>
      <c r="BJ3" s="494">
        <v>0</v>
      </c>
      <c r="BK3" s="494">
        <v>0</v>
      </c>
      <c r="BL3" s="494">
        <v>0</v>
      </c>
      <c r="BM3" s="494">
        <v>0</v>
      </c>
      <c r="BN3" s="494">
        <v>0</v>
      </c>
      <c r="BO3" s="494">
        <v>0</v>
      </c>
      <c r="BP3" s="494">
        <v>0</v>
      </c>
      <c r="BQ3" s="494">
        <v>0</v>
      </c>
      <c r="BR3" s="494">
        <v>0</v>
      </c>
      <c r="BS3" s="494">
        <v>0</v>
      </c>
      <c r="BT3" s="494">
        <v>0</v>
      </c>
      <c r="BU3" s="494">
        <v>0</v>
      </c>
      <c r="BV3" s="494">
        <v>0</v>
      </c>
      <c r="BW3" s="494">
        <v>0</v>
      </c>
      <c r="BX3" s="494">
        <v>0</v>
      </c>
      <c r="BY3" s="494">
        <v>0</v>
      </c>
      <c r="BZ3" s="494">
        <v>0</v>
      </c>
      <c r="CA3" s="494">
        <v>0</v>
      </c>
      <c r="CB3" s="494">
        <v>0</v>
      </c>
      <c r="CC3" s="494">
        <v>0</v>
      </c>
      <c r="CD3" s="494">
        <v>0</v>
      </c>
      <c r="CE3" s="494">
        <v>0</v>
      </c>
      <c r="CF3" s="494">
        <v>0</v>
      </c>
      <c r="CG3" s="494">
        <v>0</v>
      </c>
      <c r="CH3" s="494">
        <v>0</v>
      </c>
      <c r="CI3" s="494">
        <v>0</v>
      </c>
      <c r="CJ3" s="494">
        <v>0</v>
      </c>
      <c r="CK3" s="494">
        <v>0</v>
      </c>
      <c r="CL3" s="494">
        <v>0</v>
      </c>
      <c r="CM3" s="494">
        <v>0</v>
      </c>
      <c r="CN3" s="494">
        <v>0</v>
      </c>
      <c r="CO3" s="494">
        <v>0</v>
      </c>
      <c r="CP3" s="494">
        <v>0</v>
      </c>
      <c r="CQ3" s="494">
        <v>0</v>
      </c>
      <c r="CR3" s="494">
        <v>0</v>
      </c>
      <c r="CS3" s="494">
        <v>0</v>
      </c>
      <c r="CT3" s="494">
        <v>0</v>
      </c>
      <c r="CU3" s="494">
        <v>0</v>
      </c>
      <c r="CV3" s="494">
        <v>0</v>
      </c>
      <c r="CW3" s="494">
        <v>0</v>
      </c>
      <c r="CX3" s="494">
        <v>0</v>
      </c>
      <c r="CY3" s="494">
        <v>0</v>
      </c>
      <c r="CZ3" s="494">
        <v>0</v>
      </c>
      <c r="DA3" s="494">
        <v>0</v>
      </c>
      <c r="DB3" s="494">
        <v>0</v>
      </c>
      <c r="DC3" s="494">
        <v>0</v>
      </c>
      <c r="DD3" s="494">
        <v>0</v>
      </c>
      <c r="DE3" s="494">
        <v>0</v>
      </c>
      <c r="DF3" s="494">
        <v>0</v>
      </c>
      <c r="DG3" s="494">
        <v>0</v>
      </c>
      <c r="DH3" s="494">
        <v>0</v>
      </c>
      <c r="DI3" s="494">
        <v>0</v>
      </c>
      <c r="DJ3" s="494">
        <v>0</v>
      </c>
      <c r="DK3" s="494">
        <v>0</v>
      </c>
      <c r="DL3" s="494">
        <v>0</v>
      </c>
      <c r="DM3" s="494">
        <v>0</v>
      </c>
      <c r="DN3" s="494">
        <v>0</v>
      </c>
      <c r="DO3" s="494">
        <v>0</v>
      </c>
      <c r="DP3" s="494">
        <v>0</v>
      </c>
      <c r="DQ3" s="494">
        <v>0</v>
      </c>
      <c r="DR3" s="494">
        <v>0</v>
      </c>
      <c r="DS3" s="494">
        <v>0</v>
      </c>
      <c r="DT3" s="494">
        <v>0</v>
      </c>
      <c r="DU3" s="494">
        <v>0</v>
      </c>
      <c r="DV3" s="494">
        <v>0</v>
      </c>
      <c r="DW3" s="494">
        <v>0</v>
      </c>
      <c r="DX3" s="494">
        <v>0</v>
      </c>
      <c r="DY3" s="494">
        <v>0</v>
      </c>
      <c r="DZ3" s="494">
        <v>0</v>
      </c>
      <c r="EA3" s="494">
        <v>0</v>
      </c>
      <c r="EB3" s="494">
        <v>0</v>
      </c>
      <c r="EC3" s="494">
        <v>0</v>
      </c>
      <c r="ED3" s="494">
        <v>0</v>
      </c>
      <c r="EE3" s="494">
        <v>0</v>
      </c>
      <c r="EF3" s="494">
        <v>0</v>
      </c>
      <c r="EG3" s="494">
        <v>0</v>
      </c>
      <c r="EH3" s="494">
        <v>0</v>
      </c>
      <c r="EI3" s="494">
        <v>0</v>
      </c>
      <c r="EJ3" s="494">
        <v>0</v>
      </c>
      <c r="EK3" s="494">
        <v>0</v>
      </c>
      <c r="EL3" s="494">
        <v>0</v>
      </c>
      <c r="EM3" s="494">
        <v>0</v>
      </c>
      <c r="EN3" s="494">
        <v>0</v>
      </c>
      <c r="EO3" s="494">
        <v>0</v>
      </c>
      <c r="EP3" s="494">
        <v>0</v>
      </c>
      <c r="EQ3" s="494">
        <v>0</v>
      </c>
      <c r="ER3" s="494">
        <v>0</v>
      </c>
      <c r="ES3" s="494">
        <v>0</v>
      </c>
      <c r="ET3" s="494">
        <v>0</v>
      </c>
      <c r="EU3" s="494">
        <v>0</v>
      </c>
      <c r="EV3" s="494">
        <v>0</v>
      </c>
      <c r="EW3" s="494">
        <v>0</v>
      </c>
      <c r="EX3" s="494">
        <v>0</v>
      </c>
      <c r="EY3" s="494">
        <v>0</v>
      </c>
      <c r="EZ3" s="494">
        <v>0</v>
      </c>
      <c r="FA3" s="494">
        <v>0</v>
      </c>
      <c r="FB3" s="494">
        <v>0</v>
      </c>
      <c r="FC3" s="494">
        <v>0</v>
      </c>
      <c r="FD3" s="494">
        <v>0</v>
      </c>
      <c r="FE3" s="494">
        <v>0</v>
      </c>
      <c r="FF3" s="494">
        <v>0</v>
      </c>
      <c r="FG3" s="494">
        <v>0</v>
      </c>
      <c r="FH3" s="494">
        <v>0</v>
      </c>
      <c r="FI3" s="494">
        <v>0</v>
      </c>
      <c r="FJ3" s="494">
        <v>0</v>
      </c>
      <c r="FK3" s="494">
        <v>0</v>
      </c>
      <c r="FL3" s="494">
        <v>0</v>
      </c>
      <c r="FM3" s="494">
        <v>0</v>
      </c>
      <c r="FN3" s="494">
        <v>0</v>
      </c>
      <c r="FO3" s="494">
        <v>0</v>
      </c>
      <c r="FP3" s="494">
        <v>0</v>
      </c>
      <c r="FQ3" s="494">
        <v>0</v>
      </c>
      <c r="FR3" s="494">
        <v>0</v>
      </c>
      <c r="FS3" s="494">
        <v>0</v>
      </c>
      <c r="FT3" s="494">
        <v>0</v>
      </c>
      <c r="FU3" s="494">
        <v>0</v>
      </c>
      <c r="FV3" s="494">
        <v>0</v>
      </c>
      <c r="FW3" s="494">
        <v>0</v>
      </c>
      <c r="FX3" s="494">
        <v>0</v>
      </c>
      <c r="FY3" s="494">
        <v>0</v>
      </c>
      <c r="FZ3" s="494">
        <v>0</v>
      </c>
      <c r="GA3" s="494">
        <v>0</v>
      </c>
      <c r="GB3" s="494">
        <v>0</v>
      </c>
    </row>
    <row r="4" spans="1:184">
      <c r="B4" s="460" t="s">
        <v>267</v>
      </c>
      <c r="C4" s="477" t="s">
        <v>2</v>
      </c>
      <c r="D4" s="477" t="s">
        <v>175</v>
      </c>
      <c r="E4" s="496">
        <v>3067240</v>
      </c>
      <c r="F4" s="496">
        <v>2728120</v>
      </c>
      <c r="G4" s="496">
        <v>3011630</v>
      </c>
      <c r="H4" s="496">
        <v>2890620</v>
      </c>
      <c r="I4" s="496">
        <v>3027200</v>
      </c>
      <c r="J4" s="496">
        <v>2916970</v>
      </c>
      <c r="K4" s="496">
        <v>3030980</v>
      </c>
      <c r="L4" s="496">
        <v>3075380</v>
      </c>
      <c r="M4" s="496">
        <v>2888960</v>
      </c>
      <c r="N4" s="496">
        <v>2983330</v>
      </c>
      <c r="O4" s="496">
        <v>2883660</v>
      </c>
      <c r="P4" s="496">
        <v>2992100</v>
      </c>
      <c r="Q4" s="496">
        <v>3091600</v>
      </c>
      <c r="R4" s="496">
        <v>2794660</v>
      </c>
      <c r="S4" s="496">
        <v>3018600</v>
      </c>
      <c r="T4" s="496">
        <v>2470200</v>
      </c>
      <c r="U4" s="496">
        <v>1498310</v>
      </c>
      <c r="V4" s="496">
        <v>2962510</v>
      </c>
      <c r="W4" s="496">
        <v>3073860</v>
      </c>
      <c r="X4" s="496">
        <v>3088570</v>
      </c>
      <c r="Y4" s="496">
        <v>2947440</v>
      </c>
      <c r="Z4" s="496">
        <v>3055970</v>
      </c>
      <c r="AA4" s="496">
        <v>2930460</v>
      </c>
      <c r="AB4" s="496">
        <v>3029130</v>
      </c>
      <c r="AC4" s="496">
        <v>3244950</v>
      </c>
      <c r="AD4" s="496">
        <v>2942470</v>
      </c>
      <c r="AE4" s="496">
        <v>3210370</v>
      </c>
      <c r="AF4" s="496">
        <v>3110470</v>
      </c>
      <c r="AG4" s="496">
        <v>3196540</v>
      </c>
      <c r="AH4" s="496">
        <v>3144520</v>
      </c>
      <c r="AI4" s="496">
        <v>3277110</v>
      </c>
      <c r="AJ4" s="496">
        <v>3261180</v>
      </c>
      <c r="AK4" s="496">
        <v>3088640</v>
      </c>
      <c r="AL4" s="496">
        <v>3232540</v>
      </c>
      <c r="AM4" s="496">
        <v>3091200</v>
      </c>
      <c r="AN4" s="496">
        <v>3200350</v>
      </c>
      <c r="AO4" s="496">
        <v>3298410</v>
      </c>
      <c r="AP4" s="496">
        <v>3091370</v>
      </c>
      <c r="AQ4" s="496">
        <v>3290670</v>
      </c>
      <c r="AR4" s="496">
        <v>1605720</v>
      </c>
      <c r="AS4" s="496">
        <v>2240560</v>
      </c>
      <c r="AT4" s="496">
        <v>3191370</v>
      </c>
      <c r="AU4" s="496">
        <v>3328290</v>
      </c>
      <c r="AV4" s="496">
        <v>3313270</v>
      </c>
      <c r="AW4" s="496">
        <v>3179320</v>
      </c>
      <c r="AX4" s="496">
        <v>3284150</v>
      </c>
      <c r="AY4" s="496">
        <v>3140640</v>
      </c>
      <c r="AZ4" s="496">
        <v>3257060</v>
      </c>
      <c r="BA4" s="496">
        <v>3481410</v>
      </c>
      <c r="BB4" s="496">
        <v>3137920</v>
      </c>
      <c r="BC4" s="496">
        <v>3426630</v>
      </c>
      <c r="BD4" s="496">
        <v>3277600</v>
      </c>
      <c r="BE4" s="496">
        <v>3413540</v>
      </c>
      <c r="BF4" s="496">
        <v>3346290</v>
      </c>
      <c r="BG4" s="496">
        <v>3470230</v>
      </c>
      <c r="BH4" s="496">
        <v>3486970</v>
      </c>
      <c r="BI4" s="496">
        <v>3291100</v>
      </c>
      <c r="BJ4" s="496">
        <v>3413540</v>
      </c>
      <c r="BK4" s="496">
        <v>3287260</v>
      </c>
      <c r="BL4" s="496">
        <v>3420440</v>
      </c>
      <c r="BM4" s="496">
        <v>3588980</v>
      </c>
      <c r="BN4" s="496">
        <v>3258020</v>
      </c>
      <c r="BO4" s="496">
        <v>3535190</v>
      </c>
      <c r="BP4" s="496">
        <v>692510</v>
      </c>
      <c r="BQ4" s="496">
        <v>712380</v>
      </c>
      <c r="BR4" s="496">
        <v>3457340</v>
      </c>
      <c r="BS4" s="496">
        <v>3638360</v>
      </c>
      <c r="BT4" s="496">
        <v>3633720</v>
      </c>
      <c r="BU4" s="496">
        <v>3437600</v>
      </c>
      <c r="BV4" s="496">
        <v>3601690</v>
      </c>
      <c r="BW4" s="496">
        <v>3455020</v>
      </c>
      <c r="BX4" s="496">
        <v>3593670</v>
      </c>
      <c r="BY4" s="496">
        <v>3697680</v>
      </c>
      <c r="BZ4" s="496">
        <v>3415240</v>
      </c>
      <c r="CA4" s="496">
        <v>3697130</v>
      </c>
      <c r="CB4" s="496">
        <v>3608830</v>
      </c>
      <c r="CC4" s="496">
        <v>3710880</v>
      </c>
      <c r="CD4" s="496">
        <v>3606070</v>
      </c>
      <c r="CE4" s="496">
        <v>3770500</v>
      </c>
      <c r="CF4" s="496">
        <v>3795270</v>
      </c>
      <c r="CG4" s="496">
        <v>3632650</v>
      </c>
      <c r="CH4" s="496">
        <v>3747290</v>
      </c>
      <c r="CI4" s="496">
        <v>3703040</v>
      </c>
      <c r="CJ4" s="496">
        <v>3850040</v>
      </c>
      <c r="CK4" s="496">
        <v>4065940</v>
      </c>
      <c r="CL4" s="496">
        <v>3792060</v>
      </c>
      <c r="CM4" s="496">
        <v>3998960</v>
      </c>
      <c r="CN4" s="496">
        <v>2029980</v>
      </c>
      <c r="CO4" s="496">
        <v>3057060</v>
      </c>
      <c r="CP4" s="496">
        <v>3825660</v>
      </c>
      <c r="CQ4" s="496">
        <v>4019440</v>
      </c>
      <c r="CR4" s="496">
        <v>4021820</v>
      </c>
      <c r="CS4" s="496">
        <v>3837040</v>
      </c>
      <c r="CT4" s="496">
        <v>3952500</v>
      </c>
      <c r="CU4" s="496">
        <v>3882910</v>
      </c>
      <c r="CV4" s="496">
        <v>4027030</v>
      </c>
      <c r="CW4" s="496">
        <v>4167359.9999999995</v>
      </c>
      <c r="CX4" s="496">
        <v>3798820</v>
      </c>
      <c r="CY4" s="496">
        <v>2552490</v>
      </c>
      <c r="CZ4" s="496">
        <v>1874430</v>
      </c>
      <c r="DA4" s="496">
        <v>4036920</v>
      </c>
      <c r="DB4" s="496">
        <v>4001460</v>
      </c>
      <c r="DC4" s="496">
        <v>4128600.0000000005</v>
      </c>
      <c r="DD4" s="496">
        <v>4124890.0000000005</v>
      </c>
      <c r="DE4" s="496">
        <v>3942690</v>
      </c>
      <c r="DF4" s="496">
        <v>4093440</v>
      </c>
      <c r="DG4" s="496">
        <v>4017190</v>
      </c>
      <c r="DH4" s="496">
        <v>4134250</v>
      </c>
      <c r="DI4" s="496">
        <v>4314310</v>
      </c>
      <c r="DJ4" s="496">
        <v>3922580</v>
      </c>
      <c r="DK4" s="496">
        <v>4303930</v>
      </c>
      <c r="DL4" s="496">
        <v>3943870</v>
      </c>
      <c r="DM4" s="496">
        <v>1513780</v>
      </c>
      <c r="DN4" s="496">
        <v>4086720</v>
      </c>
      <c r="DO4" s="496">
        <v>4279940</v>
      </c>
      <c r="DP4" s="496">
        <v>4316260</v>
      </c>
      <c r="DQ4" s="496">
        <v>4091160</v>
      </c>
      <c r="DR4" s="496">
        <v>4229190</v>
      </c>
      <c r="DS4" s="496">
        <v>4142890.0000000005</v>
      </c>
      <c r="DT4" s="496">
        <v>4267670</v>
      </c>
      <c r="DU4" s="496">
        <v>4511290</v>
      </c>
      <c r="DV4" s="496">
        <v>4077920</v>
      </c>
      <c r="DW4" s="496">
        <v>4443140</v>
      </c>
      <c r="DX4" s="496">
        <v>4284130</v>
      </c>
      <c r="DY4" s="496">
        <v>4452390</v>
      </c>
      <c r="DZ4" s="496">
        <v>4300820</v>
      </c>
      <c r="EA4" s="496">
        <v>4466870</v>
      </c>
      <c r="EB4" s="496">
        <v>4470300</v>
      </c>
      <c r="EC4" s="496">
        <v>4268470</v>
      </c>
      <c r="ED4" s="496">
        <v>4407310</v>
      </c>
      <c r="EE4" s="496">
        <v>4335620</v>
      </c>
      <c r="EF4" s="496">
        <v>4497360</v>
      </c>
      <c r="EG4" s="496">
        <v>4613900</v>
      </c>
      <c r="EH4" s="496">
        <v>4310860</v>
      </c>
      <c r="EI4" s="496">
        <v>4534350</v>
      </c>
      <c r="EJ4" s="496">
        <v>1758480</v>
      </c>
      <c r="EK4" s="496">
        <v>4100450</v>
      </c>
      <c r="EL4" s="496">
        <v>4364820</v>
      </c>
      <c r="EM4" s="496">
        <v>4600840</v>
      </c>
      <c r="EN4" s="496">
        <v>4619040</v>
      </c>
      <c r="EO4" s="496">
        <v>4372290</v>
      </c>
      <c r="EP4" s="496">
        <v>4491930</v>
      </c>
      <c r="EQ4" s="496">
        <v>4420190</v>
      </c>
      <c r="ER4" s="496">
        <v>4602220</v>
      </c>
      <c r="ES4" s="496">
        <v>4943910</v>
      </c>
      <c r="ET4" s="496">
        <v>4467330</v>
      </c>
      <c r="EU4" s="496">
        <v>4909300</v>
      </c>
      <c r="EV4" s="496">
        <v>4685040</v>
      </c>
      <c r="EW4" s="496">
        <v>4844110</v>
      </c>
      <c r="EX4" s="496">
        <v>4705400</v>
      </c>
      <c r="EY4" s="496">
        <v>4923880</v>
      </c>
      <c r="EZ4" s="496">
        <v>4948770</v>
      </c>
      <c r="FA4" s="496">
        <v>4703260</v>
      </c>
      <c r="FB4" s="496">
        <v>4867310</v>
      </c>
      <c r="FC4" s="496">
        <v>4758590</v>
      </c>
      <c r="FD4" s="496">
        <v>4940580</v>
      </c>
      <c r="FE4" s="496">
        <v>5518910</v>
      </c>
      <c r="FF4" s="496">
        <v>4995090</v>
      </c>
      <c r="FG4" s="496">
        <v>5466270</v>
      </c>
      <c r="FH4" s="496">
        <v>545460</v>
      </c>
      <c r="FI4" s="496">
        <v>1613590</v>
      </c>
      <c r="FJ4" s="496">
        <v>5282290</v>
      </c>
      <c r="FK4" s="496">
        <v>5510330</v>
      </c>
      <c r="FL4" s="496">
        <v>5559460</v>
      </c>
      <c r="FM4" s="496">
        <v>5276460</v>
      </c>
      <c r="FN4" s="496">
        <v>5488660</v>
      </c>
      <c r="FO4" s="496">
        <v>5285450</v>
      </c>
      <c r="FP4" s="496">
        <v>5547520</v>
      </c>
      <c r="FQ4" s="496">
        <v>5899760</v>
      </c>
      <c r="FR4" s="496">
        <v>5309350</v>
      </c>
      <c r="FS4" s="496">
        <v>5857150</v>
      </c>
      <c r="FT4" s="496">
        <v>5614450</v>
      </c>
      <c r="FU4" s="496">
        <v>5781880</v>
      </c>
      <c r="FV4" s="496">
        <v>5625800</v>
      </c>
      <c r="FW4" s="496">
        <v>5874580</v>
      </c>
      <c r="FX4" s="496">
        <v>5887750</v>
      </c>
      <c r="FY4" s="496">
        <v>5587950</v>
      </c>
      <c r="FZ4" s="496">
        <v>5792430</v>
      </c>
      <c r="GA4" s="496">
        <v>5642050</v>
      </c>
      <c r="GB4" s="496">
        <v>5918060</v>
      </c>
    </row>
    <row r="5" spans="1:184">
      <c r="B5" s="460"/>
      <c r="C5" s="477" t="s">
        <v>3</v>
      </c>
      <c r="D5" s="477" t="s">
        <v>175</v>
      </c>
      <c r="E5" s="496">
        <v>3084510</v>
      </c>
      <c r="F5" s="496">
        <v>2770470</v>
      </c>
      <c r="G5" s="496">
        <v>2843680</v>
      </c>
      <c r="H5" s="496">
        <v>0</v>
      </c>
      <c r="I5" s="496">
        <v>1363910</v>
      </c>
      <c r="J5" s="496">
        <v>2934300</v>
      </c>
      <c r="K5" s="496">
        <v>3062700</v>
      </c>
      <c r="L5" s="496">
        <v>3068710</v>
      </c>
      <c r="M5" s="496">
        <v>2919010</v>
      </c>
      <c r="N5" s="496">
        <v>3045310</v>
      </c>
      <c r="O5" s="496">
        <v>2936080</v>
      </c>
      <c r="P5" s="496">
        <v>3027560</v>
      </c>
      <c r="Q5" s="496">
        <v>3100700</v>
      </c>
      <c r="R5" s="496">
        <v>2783380</v>
      </c>
      <c r="S5" s="496">
        <v>3006880</v>
      </c>
      <c r="T5" s="496">
        <v>2930810</v>
      </c>
      <c r="U5" s="496">
        <v>3031470</v>
      </c>
      <c r="V5" s="496">
        <v>2916610</v>
      </c>
      <c r="W5" s="496">
        <v>3080220</v>
      </c>
      <c r="X5" s="496">
        <v>3051760</v>
      </c>
      <c r="Y5" s="496">
        <v>2935230</v>
      </c>
      <c r="Z5" s="496">
        <v>3063550</v>
      </c>
      <c r="AA5" s="496">
        <v>2881430</v>
      </c>
      <c r="AB5" s="496">
        <v>3045860</v>
      </c>
      <c r="AC5" s="496">
        <v>3280310</v>
      </c>
      <c r="AD5" s="496">
        <v>2977520</v>
      </c>
      <c r="AE5" s="496">
        <v>3219400</v>
      </c>
      <c r="AF5" s="496">
        <v>3140190</v>
      </c>
      <c r="AG5" s="496">
        <v>1040040</v>
      </c>
      <c r="AH5" s="496">
        <v>3132280</v>
      </c>
      <c r="AI5" s="496">
        <v>3304010</v>
      </c>
      <c r="AJ5" s="496">
        <v>3264870</v>
      </c>
      <c r="AK5" s="496">
        <v>3095150</v>
      </c>
      <c r="AL5" s="496">
        <v>3263930</v>
      </c>
      <c r="AM5" s="496">
        <v>3085730</v>
      </c>
      <c r="AN5" s="496">
        <v>3199560</v>
      </c>
      <c r="AO5" s="496">
        <v>3344140</v>
      </c>
      <c r="AP5" s="496">
        <v>3162990</v>
      </c>
      <c r="AQ5" s="496">
        <v>3301760</v>
      </c>
      <c r="AR5" s="496">
        <v>3186180</v>
      </c>
      <c r="AS5" s="496">
        <v>3296970</v>
      </c>
      <c r="AT5" s="496">
        <v>3245200</v>
      </c>
      <c r="AU5" s="496">
        <v>3376900</v>
      </c>
      <c r="AV5" s="496">
        <v>3320820</v>
      </c>
      <c r="AW5" s="496">
        <v>3220600</v>
      </c>
      <c r="AX5" s="496">
        <v>3299480</v>
      </c>
      <c r="AY5" s="496">
        <v>3185040</v>
      </c>
      <c r="AZ5" s="496">
        <v>3272020</v>
      </c>
      <c r="BA5" s="496">
        <v>3464920</v>
      </c>
      <c r="BB5" s="496">
        <v>3155630</v>
      </c>
      <c r="BC5" s="496">
        <v>3456600</v>
      </c>
      <c r="BD5" s="496">
        <v>1012880</v>
      </c>
      <c r="BE5" s="496">
        <v>3437250</v>
      </c>
      <c r="BF5" s="496">
        <v>3399270</v>
      </c>
      <c r="BG5" s="496">
        <v>3486360</v>
      </c>
      <c r="BH5" s="496">
        <v>3507980</v>
      </c>
      <c r="BI5" s="496">
        <v>3331590</v>
      </c>
      <c r="BJ5" s="496">
        <v>3466870</v>
      </c>
      <c r="BK5" s="496">
        <v>3318750</v>
      </c>
      <c r="BL5" s="496">
        <v>3426720</v>
      </c>
      <c r="BM5" s="496">
        <v>3593640</v>
      </c>
      <c r="BN5" s="496">
        <v>3293260</v>
      </c>
      <c r="BO5" s="496">
        <v>3586750</v>
      </c>
      <c r="BP5" s="496">
        <v>3402010</v>
      </c>
      <c r="BQ5" s="496">
        <v>3572500</v>
      </c>
      <c r="BR5" s="496">
        <v>3470780</v>
      </c>
      <c r="BS5" s="496">
        <v>3639760</v>
      </c>
      <c r="BT5" s="496">
        <v>3682080</v>
      </c>
      <c r="BU5" s="496">
        <v>3469360</v>
      </c>
      <c r="BV5" s="496">
        <v>3621320</v>
      </c>
      <c r="BW5" s="496">
        <v>3481670</v>
      </c>
      <c r="BX5" s="496">
        <v>3642350</v>
      </c>
      <c r="BY5" s="496">
        <v>3771090</v>
      </c>
      <c r="BZ5" s="496">
        <v>3432240</v>
      </c>
      <c r="CA5" s="496">
        <v>3733960</v>
      </c>
      <c r="CB5" s="496">
        <v>2345540</v>
      </c>
      <c r="CC5" s="496">
        <v>1733430</v>
      </c>
      <c r="CD5" s="496">
        <v>3662190</v>
      </c>
      <c r="CE5" s="496">
        <v>3828230</v>
      </c>
      <c r="CF5" s="496">
        <v>3868280</v>
      </c>
      <c r="CG5" s="496">
        <v>3660940</v>
      </c>
      <c r="CH5" s="496">
        <v>3810720</v>
      </c>
      <c r="CI5" s="496">
        <v>3774020</v>
      </c>
      <c r="CJ5" s="496">
        <v>3901750</v>
      </c>
      <c r="CK5" s="496">
        <v>4056180</v>
      </c>
      <c r="CL5" s="496">
        <v>3812420</v>
      </c>
      <c r="CM5" s="496">
        <v>4060700</v>
      </c>
      <c r="CN5" s="496">
        <v>3877850</v>
      </c>
      <c r="CO5" s="496">
        <v>3983890</v>
      </c>
      <c r="CP5" s="496">
        <v>3851590</v>
      </c>
      <c r="CQ5" s="496">
        <v>4040590</v>
      </c>
      <c r="CR5" s="496">
        <v>4019390</v>
      </c>
      <c r="CS5" s="496">
        <v>3842260</v>
      </c>
      <c r="CT5" s="496">
        <v>3968920</v>
      </c>
      <c r="CU5" s="496">
        <v>3930340</v>
      </c>
      <c r="CV5" s="496">
        <v>4100180.0000000005</v>
      </c>
      <c r="CW5" s="496">
        <v>4193830</v>
      </c>
      <c r="CX5" s="496">
        <v>3851110</v>
      </c>
      <c r="CY5" s="496">
        <v>1602450</v>
      </c>
      <c r="CZ5" s="496">
        <v>0</v>
      </c>
      <c r="DA5" s="496">
        <v>4122580</v>
      </c>
      <c r="DB5" s="496">
        <v>4000280</v>
      </c>
      <c r="DC5" s="496">
        <v>4194620</v>
      </c>
      <c r="DD5" s="496">
        <v>4180279.9999999995</v>
      </c>
      <c r="DE5" s="496">
        <v>3969610</v>
      </c>
      <c r="DF5" s="496">
        <v>4136109.9999999995</v>
      </c>
      <c r="DG5" s="496">
        <v>4049850</v>
      </c>
      <c r="DH5" s="496">
        <v>4171470.0000000005</v>
      </c>
      <c r="DI5" s="496">
        <v>4314220</v>
      </c>
      <c r="DJ5" s="496">
        <v>3887440</v>
      </c>
      <c r="DK5" s="496">
        <v>4286970</v>
      </c>
      <c r="DL5" s="496">
        <v>4043290</v>
      </c>
      <c r="DM5" s="496">
        <v>4190140.0000000005</v>
      </c>
      <c r="DN5" s="496">
        <v>4066990</v>
      </c>
      <c r="DO5" s="496">
        <v>4271600</v>
      </c>
      <c r="DP5" s="496">
        <v>4315680</v>
      </c>
      <c r="DQ5" s="496">
        <v>4064290</v>
      </c>
      <c r="DR5" s="496">
        <v>4242690</v>
      </c>
      <c r="DS5" s="496">
        <v>4143410</v>
      </c>
      <c r="DT5" s="496">
        <v>4296770</v>
      </c>
      <c r="DU5" s="496">
        <v>4502310</v>
      </c>
      <c r="DV5" s="496">
        <v>4130630</v>
      </c>
      <c r="DW5" s="496">
        <v>4510440</v>
      </c>
      <c r="DX5" s="496">
        <v>1979170</v>
      </c>
      <c r="DY5" s="496">
        <v>3755770</v>
      </c>
      <c r="DZ5" s="496">
        <v>4304610</v>
      </c>
      <c r="EA5" s="496">
        <v>4481020</v>
      </c>
      <c r="EB5" s="496">
        <v>4466900</v>
      </c>
      <c r="EC5" s="496">
        <v>4311140</v>
      </c>
      <c r="ED5" s="496">
        <v>4398740</v>
      </c>
      <c r="EE5" s="496">
        <v>4361400</v>
      </c>
      <c r="EF5" s="496">
        <v>4526710</v>
      </c>
      <c r="EG5" s="496">
        <v>4638780</v>
      </c>
      <c r="EH5" s="496">
        <v>4368780</v>
      </c>
      <c r="EI5" s="496">
        <v>4612400</v>
      </c>
      <c r="EJ5" s="496">
        <v>4346550</v>
      </c>
      <c r="EK5" s="496">
        <v>4482120</v>
      </c>
      <c r="EL5" s="496">
        <v>4379290</v>
      </c>
      <c r="EM5" s="496">
        <v>4645680</v>
      </c>
      <c r="EN5" s="496">
        <v>4597860</v>
      </c>
      <c r="EO5" s="496">
        <v>4408100</v>
      </c>
      <c r="EP5" s="496">
        <v>4486870</v>
      </c>
      <c r="EQ5" s="496">
        <v>4434740</v>
      </c>
      <c r="ER5" s="496">
        <v>4680460</v>
      </c>
      <c r="ES5" s="496">
        <v>4968570</v>
      </c>
      <c r="ET5" s="496">
        <v>4494020</v>
      </c>
      <c r="EU5" s="496">
        <v>4916230</v>
      </c>
      <c r="EV5" s="496">
        <v>1756800</v>
      </c>
      <c r="EW5" s="496">
        <v>4516100</v>
      </c>
      <c r="EX5" s="496">
        <v>4772350</v>
      </c>
      <c r="EY5" s="496">
        <v>4974660</v>
      </c>
      <c r="EZ5" s="496">
        <v>4972570</v>
      </c>
      <c r="FA5" s="496">
        <v>4710340</v>
      </c>
      <c r="FB5" s="496">
        <v>4908810</v>
      </c>
      <c r="FC5" s="496">
        <v>4773280</v>
      </c>
      <c r="FD5" s="496">
        <v>5016910</v>
      </c>
      <c r="FE5" s="496">
        <v>5478260</v>
      </c>
      <c r="FF5" s="496">
        <v>5054580</v>
      </c>
      <c r="FG5" s="496">
        <v>5548950</v>
      </c>
      <c r="FH5" s="496">
        <v>5330300</v>
      </c>
      <c r="FI5" s="496">
        <v>5517840</v>
      </c>
      <c r="FJ5" s="496">
        <v>5342750</v>
      </c>
      <c r="FK5" s="496">
        <v>5593190</v>
      </c>
      <c r="FL5" s="496">
        <v>5560500</v>
      </c>
      <c r="FM5" s="496">
        <v>5341060</v>
      </c>
      <c r="FN5" s="496">
        <v>5503890</v>
      </c>
      <c r="FO5" s="496">
        <v>5351190</v>
      </c>
      <c r="FP5" s="496">
        <v>5617410</v>
      </c>
      <c r="FQ5" s="496">
        <v>5903400</v>
      </c>
      <c r="FR5" s="496">
        <v>5392910</v>
      </c>
      <c r="FS5" s="496">
        <v>5863640</v>
      </c>
      <c r="FT5" s="496">
        <v>5679200</v>
      </c>
      <c r="FU5" s="496">
        <v>1905150</v>
      </c>
      <c r="FV5" s="496">
        <v>5653820</v>
      </c>
      <c r="FW5" s="496">
        <v>5927850</v>
      </c>
      <c r="FX5" s="496">
        <v>5974470</v>
      </c>
      <c r="FY5" s="496">
        <v>5648170</v>
      </c>
      <c r="FZ5" s="496">
        <v>5866730</v>
      </c>
      <c r="GA5" s="496">
        <v>5753000</v>
      </c>
      <c r="GB5" s="496">
        <v>6031210</v>
      </c>
    </row>
    <row r="6" spans="1:184">
      <c r="B6" s="460"/>
      <c r="C6" s="477" t="s">
        <v>4</v>
      </c>
      <c r="D6" s="477" t="s">
        <v>175</v>
      </c>
      <c r="E6" s="496">
        <v>2575040</v>
      </c>
      <c r="F6" s="496">
        <v>2278760</v>
      </c>
      <c r="G6" s="496">
        <v>2445580</v>
      </c>
      <c r="H6" s="496">
        <v>2093159.9999999998</v>
      </c>
      <c r="I6" s="496">
        <v>566080</v>
      </c>
      <c r="J6" s="496">
        <v>2324960</v>
      </c>
      <c r="K6" s="496">
        <v>2436050</v>
      </c>
      <c r="L6" s="496">
        <v>2459270</v>
      </c>
      <c r="M6" s="496">
        <v>2390890</v>
      </c>
      <c r="N6" s="496">
        <v>2504100</v>
      </c>
      <c r="O6" s="496">
        <v>2438510</v>
      </c>
      <c r="P6" s="496">
        <v>2490520</v>
      </c>
      <c r="Q6" s="496">
        <v>2683560</v>
      </c>
      <c r="R6" s="496">
        <v>2403120</v>
      </c>
      <c r="S6" s="496">
        <v>2510880</v>
      </c>
      <c r="T6" s="496">
        <v>2483370</v>
      </c>
      <c r="U6" s="496">
        <v>2583620</v>
      </c>
      <c r="V6" s="496">
        <v>2429100</v>
      </c>
      <c r="W6" s="496">
        <v>2546300</v>
      </c>
      <c r="X6" s="496">
        <v>2534500</v>
      </c>
      <c r="Y6" s="496">
        <v>2445870</v>
      </c>
      <c r="Z6" s="496">
        <v>2571590</v>
      </c>
      <c r="AA6" s="496">
        <v>2501090</v>
      </c>
      <c r="AB6" s="496">
        <v>2525430</v>
      </c>
      <c r="AC6" s="496">
        <v>2738570</v>
      </c>
      <c r="AD6" s="496">
        <v>2501730</v>
      </c>
      <c r="AE6" s="496">
        <v>2640300</v>
      </c>
      <c r="AF6" s="496">
        <v>2595550</v>
      </c>
      <c r="AG6" s="496">
        <v>2729300</v>
      </c>
      <c r="AH6" s="496">
        <v>2597350</v>
      </c>
      <c r="AI6" s="496">
        <v>2718880</v>
      </c>
      <c r="AJ6" s="496">
        <v>2706780</v>
      </c>
      <c r="AK6" s="496">
        <v>2587280</v>
      </c>
      <c r="AL6" s="496">
        <v>2724820</v>
      </c>
      <c r="AM6" s="496">
        <v>2649760</v>
      </c>
      <c r="AN6" s="496">
        <v>2647500</v>
      </c>
      <c r="AO6" s="496">
        <v>2884370</v>
      </c>
      <c r="AP6" s="496">
        <v>2713670</v>
      </c>
      <c r="AQ6" s="496">
        <v>2781490</v>
      </c>
      <c r="AR6" s="496">
        <v>2600770</v>
      </c>
      <c r="AS6" s="496">
        <v>630460</v>
      </c>
      <c r="AT6" s="496">
        <v>2681620</v>
      </c>
      <c r="AU6" s="496">
        <v>2744060</v>
      </c>
      <c r="AV6" s="496">
        <v>2776530</v>
      </c>
      <c r="AW6" s="496">
        <v>2659740</v>
      </c>
      <c r="AX6" s="496">
        <v>2770490</v>
      </c>
      <c r="AY6" s="496">
        <v>2750760</v>
      </c>
      <c r="AZ6" s="496">
        <v>2730440</v>
      </c>
      <c r="BA6" s="496">
        <v>3008480</v>
      </c>
      <c r="BB6" s="496">
        <v>2736240</v>
      </c>
      <c r="BC6" s="496">
        <v>2788700</v>
      </c>
      <c r="BD6" s="496">
        <v>2628400</v>
      </c>
      <c r="BE6" s="496">
        <v>2707200</v>
      </c>
      <c r="BF6" s="496">
        <v>2636860</v>
      </c>
      <c r="BG6" s="496">
        <v>2717000</v>
      </c>
      <c r="BH6" s="496">
        <v>2758440</v>
      </c>
      <c r="BI6" s="496">
        <v>2582650</v>
      </c>
      <c r="BJ6" s="496">
        <v>2719990</v>
      </c>
      <c r="BK6" s="496">
        <v>2731020</v>
      </c>
      <c r="BL6" s="496">
        <v>2684920</v>
      </c>
      <c r="BM6" s="496">
        <v>3135720</v>
      </c>
      <c r="BN6" s="496">
        <v>2854810</v>
      </c>
      <c r="BO6" s="496">
        <v>2913710</v>
      </c>
      <c r="BP6" s="496">
        <v>2773840</v>
      </c>
      <c r="BQ6" s="496">
        <v>2881250</v>
      </c>
      <c r="BR6" s="496">
        <v>2792030</v>
      </c>
      <c r="BS6" s="496">
        <v>2925160</v>
      </c>
      <c r="BT6" s="496">
        <v>2942780</v>
      </c>
      <c r="BU6" s="496">
        <v>2799610</v>
      </c>
      <c r="BV6" s="496">
        <v>2978830</v>
      </c>
      <c r="BW6" s="496">
        <v>3024630</v>
      </c>
      <c r="BX6" s="496">
        <v>3090830</v>
      </c>
      <c r="BY6" s="496">
        <v>3331360</v>
      </c>
      <c r="BZ6" s="496">
        <v>3048960</v>
      </c>
      <c r="CA6" s="496">
        <v>3353520</v>
      </c>
      <c r="CB6" s="496">
        <v>545360</v>
      </c>
      <c r="CC6" s="496">
        <v>700550</v>
      </c>
      <c r="CD6" s="496">
        <v>2984800</v>
      </c>
      <c r="CE6" s="496">
        <v>3195410</v>
      </c>
      <c r="CF6" s="496">
        <v>3228700</v>
      </c>
      <c r="CG6" s="496">
        <v>3101350</v>
      </c>
      <c r="CH6" s="496">
        <v>3270320</v>
      </c>
      <c r="CI6" s="496">
        <v>3273690</v>
      </c>
      <c r="CJ6" s="496">
        <v>3316790</v>
      </c>
      <c r="CK6" s="496">
        <v>3529520</v>
      </c>
      <c r="CL6" s="496">
        <v>3307600</v>
      </c>
      <c r="CM6" s="496">
        <v>3534060</v>
      </c>
      <c r="CN6" s="496">
        <v>3329470</v>
      </c>
      <c r="CO6" s="496">
        <v>3326480</v>
      </c>
      <c r="CP6" s="496">
        <v>3242250</v>
      </c>
      <c r="CQ6" s="496">
        <v>3360880</v>
      </c>
      <c r="CR6" s="496">
        <v>3367040</v>
      </c>
      <c r="CS6" s="496">
        <v>3283000</v>
      </c>
      <c r="CT6" s="496">
        <v>3443190</v>
      </c>
      <c r="CU6" s="496">
        <v>3401760</v>
      </c>
      <c r="CV6" s="496">
        <v>3440810</v>
      </c>
      <c r="CW6" s="496">
        <v>3644900</v>
      </c>
      <c r="CX6" s="496">
        <v>3280630</v>
      </c>
      <c r="CY6" s="496">
        <v>3637030</v>
      </c>
      <c r="CZ6" s="496">
        <v>3464900</v>
      </c>
      <c r="DA6" s="496">
        <v>3465690</v>
      </c>
      <c r="DB6" s="496">
        <v>3369530</v>
      </c>
      <c r="DC6" s="496">
        <v>3436150</v>
      </c>
      <c r="DD6" s="496">
        <v>3498440</v>
      </c>
      <c r="DE6" s="496">
        <v>3335620</v>
      </c>
      <c r="DF6" s="496">
        <v>3519340</v>
      </c>
      <c r="DG6" s="496">
        <v>3518880</v>
      </c>
      <c r="DH6" s="496">
        <v>3547910</v>
      </c>
      <c r="DI6" s="496">
        <v>3780820</v>
      </c>
      <c r="DJ6" s="496">
        <v>3421920</v>
      </c>
      <c r="DK6" s="496">
        <v>3801970</v>
      </c>
      <c r="DL6" s="496">
        <v>3454320</v>
      </c>
      <c r="DM6" s="496">
        <v>479780</v>
      </c>
      <c r="DN6" s="496">
        <v>3459910</v>
      </c>
      <c r="DO6" s="496">
        <v>3601650</v>
      </c>
      <c r="DP6" s="496">
        <v>3625840</v>
      </c>
      <c r="DQ6" s="496">
        <v>3467870</v>
      </c>
      <c r="DR6" s="496">
        <v>3689380</v>
      </c>
      <c r="DS6" s="496">
        <v>3671790</v>
      </c>
      <c r="DT6" s="496">
        <v>3700250</v>
      </c>
      <c r="DU6" s="496">
        <v>3971020</v>
      </c>
      <c r="DV6" s="496">
        <v>3580340</v>
      </c>
      <c r="DW6" s="496">
        <v>3972350</v>
      </c>
      <c r="DX6" s="496">
        <v>3765230</v>
      </c>
      <c r="DY6" s="496">
        <v>3820530</v>
      </c>
      <c r="DZ6" s="496">
        <v>3582850</v>
      </c>
      <c r="EA6" s="496">
        <v>3770850</v>
      </c>
      <c r="EB6" s="496">
        <v>3812300</v>
      </c>
      <c r="EC6" s="496">
        <v>3626920</v>
      </c>
      <c r="ED6" s="496">
        <v>3837490</v>
      </c>
      <c r="EE6" s="496">
        <v>3807650</v>
      </c>
      <c r="EF6" s="496">
        <v>3868230</v>
      </c>
      <c r="EG6" s="496">
        <v>4042310</v>
      </c>
      <c r="EH6" s="496">
        <v>3780870</v>
      </c>
      <c r="EI6" s="496">
        <v>4057610</v>
      </c>
      <c r="EJ6" s="496">
        <v>3850730</v>
      </c>
      <c r="EK6" s="496">
        <v>3869900</v>
      </c>
      <c r="EL6" s="496">
        <v>3693330</v>
      </c>
      <c r="EM6" s="496">
        <v>3876160</v>
      </c>
      <c r="EN6" s="496">
        <v>3825970</v>
      </c>
      <c r="EO6" s="496">
        <v>3746600</v>
      </c>
      <c r="EP6" s="496">
        <v>3926000</v>
      </c>
      <c r="EQ6" s="496">
        <v>3901270</v>
      </c>
      <c r="ER6" s="496">
        <v>3962450</v>
      </c>
      <c r="ES6" s="496">
        <v>4366330</v>
      </c>
      <c r="ET6" s="496">
        <v>3948680</v>
      </c>
      <c r="EU6" s="496">
        <v>4367450</v>
      </c>
      <c r="EV6" s="496">
        <v>3415330</v>
      </c>
      <c r="EW6" s="496">
        <v>1471390</v>
      </c>
      <c r="EX6" s="496">
        <v>3964500</v>
      </c>
      <c r="EY6" s="496">
        <v>4157149.9999999995</v>
      </c>
      <c r="EZ6" s="496">
        <v>4201020</v>
      </c>
      <c r="FA6" s="496">
        <v>4020320</v>
      </c>
      <c r="FB6" s="496">
        <v>4206300</v>
      </c>
      <c r="FC6" s="496">
        <v>4167080</v>
      </c>
      <c r="FD6" s="496">
        <v>4173770.0000000005</v>
      </c>
      <c r="FE6" s="496">
        <v>4864790</v>
      </c>
      <c r="FF6" s="496">
        <v>4442570</v>
      </c>
      <c r="FG6" s="496">
        <v>4909570</v>
      </c>
      <c r="FH6" s="496">
        <v>4562180</v>
      </c>
      <c r="FI6" s="496">
        <v>4609670</v>
      </c>
      <c r="FJ6" s="496">
        <v>4352110</v>
      </c>
      <c r="FK6" s="496">
        <v>4741650</v>
      </c>
      <c r="FL6" s="496">
        <v>4752950</v>
      </c>
      <c r="FM6" s="496">
        <v>4519390</v>
      </c>
      <c r="FN6" s="496">
        <v>4796650</v>
      </c>
      <c r="FO6" s="496">
        <v>4713790</v>
      </c>
      <c r="FP6" s="496">
        <v>4756220</v>
      </c>
      <c r="FQ6" s="496">
        <v>5221160</v>
      </c>
      <c r="FR6" s="496">
        <v>4749670</v>
      </c>
      <c r="FS6" s="496">
        <v>5252490</v>
      </c>
      <c r="FT6" s="496">
        <v>4805660</v>
      </c>
      <c r="FU6" s="496">
        <v>4941660</v>
      </c>
      <c r="FV6" s="496">
        <v>4643770</v>
      </c>
      <c r="FW6" s="496">
        <v>5078710</v>
      </c>
      <c r="FX6" s="496">
        <v>5063250</v>
      </c>
      <c r="FY6" s="496">
        <v>4836500</v>
      </c>
      <c r="FZ6" s="496">
        <v>5120270</v>
      </c>
      <c r="GA6" s="496">
        <v>5027760</v>
      </c>
      <c r="GB6" s="496">
        <v>5120930</v>
      </c>
    </row>
    <row r="7" spans="1:184">
      <c r="B7" s="460"/>
      <c r="C7" s="477" t="s">
        <v>5</v>
      </c>
      <c r="D7" s="477" t="s">
        <v>175</v>
      </c>
      <c r="E7" s="496">
        <v>2575390</v>
      </c>
      <c r="F7" s="496">
        <v>2276840</v>
      </c>
      <c r="G7" s="496">
        <v>2446000</v>
      </c>
      <c r="H7" s="496">
        <v>2408420</v>
      </c>
      <c r="I7" s="496">
        <v>2502800</v>
      </c>
      <c r="J7" s="496">
        <v>2343380</v>
      </c>
      <c r="K7" s="496">
        <v>2445160</v>
      </c>
      <c r="L7" s="496">
        <v>2469780</v>
      </c>
      <c r="M7" s="496">
        <v>2387120</v>
      </c>
      <c r="N7" s="496">
        <v>2508150</v>
      </c>
      <c r="O7" s="496">
        <v>2451150</v>
      </c>
      <c r="P7" s="496">
        <v>2490460</v>
      </c>
      <c r="Q7" s="496">
        <v>2693190</v>
      </c>
      <c r="R7" s="496">
        <v>2401390</v>
      </c>
      <c r="S7" s="496">
        <v>2515150</v>
      </c>
      <c r="T7" s="496">
        <v>2477130</v>
      </c>
      <c r="U7" s="496">
        <v>2589480</v>
      </c>
      <c r="V7" s="496">
        <v>2447830</v>
      </c>
      <c r="W7" s="496">
        <v>2536220</v>
      </c>
      <c r="X7" s="496">
        <v>2546920</v>
      </c>
      <c r="Y7" s="496">
        <v>2450020</v>
      </c>
      <c r="Z7" s="496">
        <v>2580550</v>
      </c>
      <c r="AA7" s="496">
        <v>2498050</v>
      </c>
      <c r="AB7" s="496">
        <v>2534270</v>
      </c>
      <c r="AC7" s="496">
        <v>2735740</v>
      </c>
      <c r="AD7" s="496">
        <v>2497890</v>
      </c>
      <c r="AE7" s="496">
        <v>2651040</v>
      </c>
      <c r="AF7" s="496">
        <v>2608980</v>
      </c>
      <c r="AG7" s="496">
        <v>536810</v>
      </c>
      <c r="AH7" s="496">
        <v>2621000</v>
      </c>
      <c r="AI7" s="496">
        <v>2694930</v>
      </c>
      <c r="AJ7" s="496">
        <v>2697630</v>
      </c>
      <c r="AK7" s="496">
        <v>2582290</v>
      </c>
      <c r="AL7" s="496">
        <v>2732310</v>
      </c>
      <c r="AM7" s="496">
        <v>2648620</v>
      </c>
      <c r="AN7" s="496">
        <v>2641530</v>
      </c>
      <c r="AO7" s="496">
        <v>2901240</v>
      </c>
      <c r="AP7" s="496">
        <v>2708050</v>
      </c>
      <c r="AQ7" s="496">
        <v>2754430</v>
      </c>
      <c r="AR7" s="496">
        <v>2689680</v>
      </c>
      <c r="AS7" s="496">
        <v>2793660</v>
      </c>
      <c r="AT7" s="496">
        <v>2678410</v>
      </c>
      <c r="AU7" s="496">
        <v>2770430</v>
      </c>
      <c r="AV7" s="496">
        <v>2772270</v>
      </c>
      <c r="AW7" s="496">
        <v>2668280</v>
      </c>
      <c r="AX7" s="496">
        <v>2767750</v>
      </c>
      <c r="AY7" s="496">
        <v>2751930</v>
      </c>
      <c r="AZ7" s="496">
        <v>2718700</v>
      </c>
      <c r="BA7" s="496">
        <v>3025280</v>
      </c>
      <c r="BB7" s="496">
        <v>2749460</v>
      </c>
      <c r="BC7" s="496">
        <v>2782610</v>
      </c>
      <c r="BD7" s="496">
        <v>2647640</v>
      </c>
      <c r="BE7" s="496">
        <v>2710380</v>
      </c>
      <c r="BF7" s="496">
        <v>2630470</v>
      </c>
      <c r="BG7" s="496">
        <v>2720510</v>
      </c>
      <c r="BH7" s="496">
        <v>2773510</v>
      </c>
      <c r="BI7" s="496">
        <v>2584800</v>
      </c>
      <c r="BJ7" s="496">
        <v>2732160</v>
      </c>
      <c r="BK7" s="496">
        <v>2758090</v>
      </c>
      <c r="BL7" s="496">
        <v>2678910</v>
      </c>
      <c r="BM7" s="496">
        <v>3151050</v>
      </c>
      <c r="BN7" s="496">
        <v>2852110</v>
      </c>
      <c r="BO7" s="496">
        <v>2918110</v>
      </c>
      <c r="BP7" s="496">
        <v>2787210</v>
      </c>
      <c r="BQ7" s="496">
        <v>2886280</v>
      </c>
      <c r="BR7" s="496">
        <v>2795270</v>
      </c>
      <c r="BS7" s="496">
        <v>2917990</v>
      </c>
      <c r="BT7" s="496">
        <v>2950230</v>
      </c>
      <c r="BU7" s="496">
        <v>1317510</v>
      </c>
      <c r="BV7" s="496">
        <v>0</v>
      </c>
      <c r="BW7" s="496">
        <v>2818650</v>
      </c>
      <c r="BX7" s="496">
        <v>3078400</v>
      </c>
      <c r="BY7" s="496">
        <v>3315620</v>
      </c>
      <c r="BZ7" s="496">
        <v>3026710</v>
      </c>
      <c r="CA7" s="496">
        <v>3341790</v>
      </c>
      <c r="CB7" s="496">
        <v>3086650</v>
      </c>
      <c r="CC7" s="496">
        <v>3134190</v>
      </c>
      <c r="CD7" s="496">
        <v>2989770</v>
      </c>
      <c r="CE7" s="496">
        <v>3184240</v>
      </c>
      <c r="CF7" s="496">
        <v>3165220</v>
      </c>
      <c r="CG7" s="496">
        <v>3085730</v>
      </c>
      <c r="CH7" s="496">
        <v>3269270</v>
      </c>
      <c r="CI7" s="496">
        <v>3244210</v>
      </c>
      <c r="CJ7" s="496">
        <v>3281830</v>
      </c>
      <c r="CK7" s="496">
        <v>3547260</v>
      </c>
      <c r="CL7" s="496">
        <v>3319210</v>
      </c>
      <c r="CM7" s="496">
        <v>3551970</v>
      </c>
      <c r="CN7" s="496">
        <v>3349790</v>
      </c>
      <c r="CO7" s="496">
        <v>3338890</v>
      </c>
      <c r="CP7" s="496">
        <v>3266290</v>
      </c>
      <c r="CQ7" s="496">
        <v>3419540</v>
      </c>
      <c r="CR7" s="496">
        <v>3379760</v>
      </c>
      <c r="CS7" s="496">
        <v>3265760</v>
      </c>
      <c r="CT7" s="496">
        <v>3430870</v>
      </c>
      <c r="CU7" s="496">
        <v>3418170</v>
      </c>
      <c r="CV7" s="496">
        <v>3471270</v>
      </c>
      <c r="CW7" s="496">
        <v>3653330</v>
      </c>
      <c r="CX7" s="496">
        <v>3306200</v>
      </c>
      <c r="CY7" s="496">
        <v>3656220</v>
      </c>
      <c r="CZ7" s="496">
        <v>3483280</v>
      </c>
      <c r="DA7" s="496">
        <v>658000</v>
      </c>
      <c r="DB7" s="496">
        <v>3363400</v>
      </c>
      <c r="DC7" s="496">
        <v>3451990</v>
      </c>
      <c r="DD7" s="496">
        <v>3518080</v>
      </c>
      <c r="DE7" s="496">
        <v>3349960</v>
      </c>
      <c r="DF7" s="496">
        <v>3546290</v>
      </c>
      <c r="DG7" s="496">
        <v>3538200</v>
      </c>
      <c r="DH7" s="496">
        <v>3579050</v>
      </c>
      <c r="DI7" s="496">
        <v>3788000</v>
      </c>
      <c r="DJ7" s="496">
        <v>3422840</v>
      </c>
      <c r="DK7" s="496">
        <v>3802910</v>
      </c>
      <c r="DL7" s="496">
        <v>3590730</v>
      </c>
      <c r="DM7" s="496">
        <v>3619720</v>
      </c>
      <c r="DN7" s="496">
        <v>3460320</v>
      </c>
      <c r="DO7" s="496">
        <v>3619270</v>
      </c>
      <c r="DP7" s="496">
        <v>3648750</v>
      </c>
      <c r="DQ7" s="496">
        <v>3439920</v>
      </c>
      <c r="DR7" s="496">
        <v>3691250</v>
      </c>
      <c r="DS7" s="496">
        <v>3683440</v>
      </c>
      <c r="DT7" s="496">
        <v>3699120</v>
      </c>
      <c r="DU7" s="496">
        <v>3977950</v>
      </c>
      <c r="DV7" s="496">
        <v>3588120</v>
      </c>
      <c r="DW7" s="496">
        <v>3985760</v>
      </c>
      <c r="DX7" s="496">
        <v>3758220</v>
      </c>
      <c r="DY7" s="496">
        <v>3784560</v>
      </c>
      <c r="DZ7" s="496">
        <v>3622090</v>
      </c>
      <c r="EA7" s="496">
        <v>3796340</v>
      </c>
      <c r="EB7" s="496">
        <v>3802700</v>
      </c>
      <c r="EC7" s="496">
        <v>3619240</v>
      </c>
      <c r="ED7" s="496">
        <v>3833490</v>
      </c>
      <c r="EE7" s="496">
        <v>3821320</v>
      </c>
      <c r="EF7" s="496">
        <v>3846880</v>
      </c>
      <c r="EG7" s="496">
        <v>4042360</v>
      </c>
      <c r="EH7" s="496">
        <v>3788740</v>
      </c>
      <c r="EI7" s="496">
        <v>4063920</v>
      </c>
      <c r="EJ7" s="496">
        <v>3341470</v>
      </c>
      <c r="EK7" s="496">
        <v>864250</v>
      </c>
      <c r="EL7" s="496">
        <v>3680360</v>
      </c>
      <c r="EM7" s="496">
        <v>3861590</v>
      </c>
      <c r="EN7" s="496">
        <v>3885800</v>
      </c>
      <c r="EO7" s="496">
        <v>3767270</v>
      </c>
      <c r="EP7" s="496">
        <v>3938880</v>
      </c>
      <c r="EQ7" s="496">
        <v>3933470</v>
      </c>
      <c r="ER7" s="496">
        <v>3952750</v>
      </c>
      <c r="ES7" s="496">
        <v>4375860</v>
      </c>
      <c r="ET7" s="496">
        <v>3949710</v>
      </c>
      <c r="EU7" s="496">
        <v>4372110</v>
      </c>
      <c r="EV7" s="496">
        <v>4097819.9999999995</v>
      </c>
      <c r="EW7" s="496">
        <v>4189279.9999999995</v>
      </c>
      <c r="EX7" s="496">
        <v>3969770</v>
      </c>
      <c r="EY7" s="496">
        <v>4156090</v>
      </c>
      <c r="EZ7" s="496">
        <v>4209660</v>
      </c>
      <c r="FA7" s="496">
        <v>3995860</v>
      </c>
      <c r="FB7" s="496">
        <v>4197080</v>
      </c>
      <c r="FC7" s="496">
        <v>4184630</v>
      </c>
      <c r="FD7" s="496">
        <v>4191710</v>
      </c>
      <c r="FE7" s="496">
        <v>4892980</v>
      </c>
      <c r="FF7" s="496">
        <v>4451130</v>
      </c>
      <c r="FG7" s="496">
        <v>4907770</v>
      </c>
      <c r="FH7" s="496">
        <v>4535910</v>
      </c>
      <c r="FI7" s="496">
        <v>4616360</v>
      </c>
      <c r="FJ7" s="496">
        <v>4363220</v>
      </c>
      <c r="FK7" s="496">
        <v>4776880</v>
      </c>
      <c r="FL7" s="496">
        <v>4772630</v>
      </c>
      <c r="FM7" s="496">
        <v>4477960</v>
      </c>
      <c r="FN7" s="496">
        <v>4824480</v>
      </c>
      <c r="FO7" s="496">
        <v>4747980</v>
      </c>
      <c r="FP7" s="496">
        <v>4733100</v>
      </c>
      <c r="FQ7" s="496">
        <v>5245060</v>
      </c>
      <c r="FR7" s="496">
        <v>4748180</v>
      </c>
      <c r="FS7" s="496">
        <v>5259140</v>
      </c>
      <c r="FT7" s="496">
        <v>345630</v>
      </c>
      <c r="FU7" s="496">
        <v>1594590</v>
      </c>
      <c r="FV7" s="496">
        <v>4670240</v>
      </c>
      <c r="FW7" s="496">
        <v>5103440</v>
      </c>
      <c r="FX7" s="496">
        <v>5061400</v>
      </c>
      <c r="FY7" s="496">
        <v>4815900</v>
      </c>
      <c r="FZ7" s="496">
        <v>5142970</v>
      </c>
      <c r="GA7" s="496">
        <v>5037990</v>
      </c>
      <c r="GB7" s="496">
        <v>5170080</v>
      </c>
    </row>
    <row r="8" spans="1:184">
      <c r="B8" s="460"/>
      <c r="C8" s="477" t="s">
        <v>6</v>
      </c>
      <c r="D8" s="477" t="s">
        <v>175</v>
      </c>
      <c r="E8" s="496">
        <v>2658440</v>
      </c>
      <c r="F8" s="496">
        <v>2370580</v>
      </c>
      <c r="G8" s="496">
        <v>2580850</v>
      </c>
      <c r="H8" s="496">
        <v>2543160</v>
      </c>
      <c r="I8" s="496">
        <v>2630090</v>
      </c>
      <c r="J8" s="496">
        <v>2487600</v>
      </c>
      <c r="K8" s="496">
        <v>2590090</v>
      </c>
      <c r="L8" s="496">
        <v>2588890</v>
      </c>
      <c r="M8" s="496">
        <v>2507810</v>
      </c>
      <c r="N8" s="496">
        <v>2638040</v>
      </c>
      <c r="O8" s="496">
        <v>2559480</v>
      </c>
      <c r="P8" s="496">
        <v>2593430</v>
      </c>
      <c r="Q8" s="496">
        <v>2779740</v>
      </c>
      <c r="R8" s="496">
        <v>2475540</v>
      </c>
      <c r="S8" s="496">
        <v>2634990</v>
      </c>
      <c r="T8" s="496">
        <v>361810</v>
      </c>
      <c r="U8" s="496">
        <v>530190</v>
      </c>
      <c r="V8" s="496">
        <v>2608180</v>
      </c>
      <c r="W8" s="496">
        <v>2668500</v>
      </c>
      <c r="X8" s="496">
        <v>2657210</v>
      </c>
      <c r="Y8" s="496">
        <v>2596300</v>
      </c>
      <c r="Z8" s="496">
        <v>2710460</v>
      </c>
      <c r="AA8" s="496">
        <v>2647210</v>
      </c>
      <c r="AB8" s="496">
        <v>2633740</v>
      </c>
      <c r="AC8" s="496">
        <v>2856350</v>
      </c>
      <c r="AD8" s="496">
        <v>2561960</v>
      </c>
      <c r="AE8" s="496">
        <v>2750330</v>
      </c>
      <c r="AF8" s="496">
        <v>2737140</v>
      </c>
      <c r="AG8" s="496">
        <v>2858760</v>
      </c>
      <c r="AH8" s="496">
        <v>2745400</v>
      </c>
      <c r="AI8" s="496">
        <v>2838690</v>
      </c>
      <c r="AJ8" s="496">
        <v>2815800</v>
      </c>
      <c r="AK8" s="496">
        <v>2728350</v>
      </c>
      <c r="AL8" s="496">
        <v>2849640</v>
      </c>
      <c r="AM8" s="496">
        <v>2770610</v>
      </c>
      <c r="AN8" s="496">
        <v>2785790</v>
      </c>
      <c r="AO8" s="496">
        <v>2976490</v>
      </c>
      <c r="AP8" s="496">
        <v>2775010</v>
      </c>
      <c r="AQ8" s="496">
        <v>2880800</v>
      </c>
      <c r="AR8" s="496">
        <v>2822320</v>
      </c>
      <c r="AS8" s="496">
        <v>2925790</v>
      </c>
      <c r="AT8" s="496">
        <v>2807420</v>
      </c>
      <c r="AU8" s="496">
        <v>2889340</v>
      </c>
      <c r="AV8" s="496">
        <v>2934750</v>
      </c>
      <c r="AW8" s="496">
        <v>2792120</v>
      </c>
      <c r="AX8" s="496">
        <v>2911550</v>
      </c>
      <c r="AY8" s="496">
        <v>2866510</v>
      </c>
      <c r="AZ8" s="496">
        <v>2856550</v>
      </c>
      <c r="BA8" s="496">
        <v>3089730</v>
      </c>
      <c r="BB8" s="496">
        <v>2807200</v>
      </c>
      <c r="BC8" s="496">
        <v>2893770</v>
      </c>
      <c r="BD8" s="496">
        <v>2546530</v>
      </c>
      <c r="BE8" s="496">
        <v>449950</v>
      </c>
      <c r="BF8" s="496">
        <v>2724530</v>
      </c>
      <c r="BG8" s="496">
        <v>2833960</v>
      </c>
      <c r="BH8" s="496">
        <v>2877580</v>
      </c>
      <c r="BI8" s="496">
        <v>2693960</v>
      </c>
      <c r="BJ8" s="496">
        <v>2819480</v>
      </c>
      <c r="BK8" s="496">
        <v>2824670</v>
      </c>
      <c r="BL8" s="496">
        <v>2817760</v>
      </c>
      <c r="BM8" s="496">
        <v>3205650</v>
      </c>
      <c r="BN8" s="496">
        <v>2929790</v>
      </c>
      <c r="BO8" s="496">
        <v>3008040</v>
      </c>
      <c r="BP8" s="496">
        <v>2837570</v>
      </c>
      <c r="BQ8" s="496">
        <v>2978820</v>
      </c>
      <c r="BR8" s="496">
        <v>2889630</v>
      </c>
      <c r="BS8" s="496">
        <v>3039810</v>
      </c>
      <c r="BT8" s="496">
        <v>3040560</v>
      </c>
      <c r="BU8" s="496">
        <v>2932220</v>
      </c>
      <c r="BV8" s="496">
        <v>3085820</v>
      </c>
      <c r="BW8" s="496">
        <v>3091640</v>
      </c>
      <c r="BX8" s="496">
        <v>3148180</v>
      </c>
      <c r="BY8" s="496">
        <v>3412540</v>
      </c>
      <c r="BZ8" s="496">
        <v>3118360</v>
      </c>
      <c r="CA8" s="496">
        <v>3444110</v>
      </c>
      <c r="CB8" s="496">
        <v>3202990</v>
      </c>
      <c r="CC8" s="496">
        <v>3275900</v>
      </c>
      <c r="CD8" s="496">
        <v>3098890</v>
      </c>
      <c r="CE8" s="496">
        <v>3315700</v>
      </c>
      <c r="CF8" s="496">
        <v>3291450</v>
      </c>
      <c r="CG8" s="496">
        <v>3178750</v>
      </c>
      <c r="CH8" s="496">
        <v>3381380</v>
      </c>
      <c r="CI8" s="496">
        <v>3344430</v>
      </c>
      <c r="CJ8" s="496">
        <v>3404770</v>
      </c>
      <c r="CK8" s="496">
        <v>3640950</v>
      </c>
      <c r="CL8" s="496">
        <v>3420540</v>
      </c>
      <c r="CM8" s="496">
        <v>3645400</v>
      </c>
      <c r="CN8" s="496">
        <v>2765820</v>
      </c>
      <c r="CO8" s="496">
        <v>1313450</v>
      </c>
      <c r="CP8" s="496">
        <v>3356380</v>
      </c>
      <c r="CQ8" s="496">
        <v>3488410</v>
      </c>
      <c r="CR8" s="496">
        <v>3496310</v>
      </c>
      <c r="CS8" s="496">
        <v>3385540</v>
      </c>
      <c r="CT8" s="496">
        <v>3551620</v>
      </c>
      <c r="CU8" s="496">
        <v>3508880</v>
      </c>
      <c r="CV8" s="496">
        <v>3559360</v>
      </c>
      <c r="CW8" s="496">
        <v>3741810</v>
      </c>
      <c r="CX8" s="496">
        <v>3394100</v>
      </c>
      <c r="CY8" s="496">
        <v>3748580</v>
      </c>
      <c r="CZ8" s="496">
        <v>3572390</v>
      </c>
      <c r="DA8" s="496">
        <v>3623670</v>
      </c>
      <c r="DB8" s="496">
        <v>3474000</v>
      </c>
      <c r="DC8" s="496">
        <v>3564060</v>
      </c>
      <c r="DD8" s="496">
        <v>3615290</v>
      </c>
      <c r="DE8" s="496">
        <v>3462820</v>
      </c>
      <c r="DF8" s="496">
        <v>3649790</v>
      </c>
      <c r="DG8" s="496">
        <v>3626670</v>
      </c>
      <c r="DH8" s="496">
        <v>3664080</v>
      </c>
      <c r="DI8" s="496">
        <v>3880800</v>
      </c>
      <c r="DJ8" s="496">
        <v>3511380</v>
      </c>
      <c r="DK8" s="496">
        <v>3888530</v>
      </c>
      <c r="DL8" s="496">
        <v>3713490</v>
      </c>
      <c r="DM8" s="496">
        <v>3698530</v>
      </c>
      <c r="DN8" s="496">
        <v>3577440</v>
      </c>
      <c r="DO8" s="496">
        <v>3748150</v>
      </c>
      <c r="DP8" s="496">
        <v>3740720</v>
      </c>
      <c r="DQ8" s="496">
        <v>3526170</v>
      </c>
      <c r="DR8" s="496">
        <v>3784170</v>
      </c>
      <c r="DS8" s="496">
        <v>3765710</v>
      </c>
      <c r="DT8" s="496">
        <v>3814460</v>
      </c>
      <c r="DU8" s="496">
        <v>4072880</v>
      </c>
      <c r="DV8" s="496">
        <v>3669550</v>
      </c>
      <c r="DW8" s="496">
        <v>4073780</v>
      </c>
      <c r="DX8" s="496">
        <v>1826500</v>
      </c>
      <c r="DY8" s="496">
        <v>0</v>
      </c>
      <c r="DZ8" s="496">
        <v>3486780</v>
      </c>
      <c r="EA8" s="496">
        <v>3916520</v>
      </c>
      <c r="EB8" s="496">
        <v>3911830</v>
      </c>
      <c r="EC8" s="496">
        <v>3715150</v>
      </c>
      <c r="ED8" s="496">
        <v>3943110</v>
      </c>
      <c r="EE8" s="496">
        <v>3928240</v>
      </c>
      <c r="EF8" s="496">
        <v>3959790</v>
      </c>
      <c r="EG8" s="496">
        <v>4109840</v>
      </c>
      <c r="EH8" s="496">
        <v>3858250</v>
      </c>
      <c r="EI8" s="496">
        <v>4121149.9999999995</v>
      </c>
      <c r="EJ8" s="496">
        <v>3938470</v>
      </c>
      <c r="EK8" s="496">
        <v>3883210</v>
      </c>
      <c r="EL8" s="496">
        <v>3779510</v>
      </c>
      <c r="EM8" s="496">
        <v>3959620</v>
      </c>
      <c r="EN8" s="496">
        <v>3958530</v>
      </c>
      <c r="EO8" s="496">
        <v>3804550</v>
      </c>
      <c r="EP8" s="496">
        <v>3996240</v>
      </c>
      <c r="EQ8" s="496">
        <v>3988960</v>
      </c>
      <c r="ER8" s="496">
        <v>4042550</v>
      </c>
      <c r="ES8" s="496">
        <v>4476090</v>
      </c>
      <c r="ET8" s="496">
        <v>4045220</v>
      </c>
      <c r="EU8" s="496">
        <v>4489100</v>
      </c>
      <c r="EV8" s="496">
        <v>4163270.0000000005</v>
      </c>
      <c r="EW8" s="496">
        <v>4271880</v>
      </c>
      <c r="EX8" s="496">
        <v>4082150</v>
      </c>
      <c r="EY8" s="496">
        <v>4274690</v>
      </c>
      <c r="EZ8" s="496">
        <v>4322500</v>
      </c>
      <c r="FA8" s="496">
        <v>4118729.9999999995</v>
      </c>
      <c r="FB8" s="496">
        <v>4334700</v>
      </c>
      <c r="FC8" s="496">
        <v>4294250</v>
      </c>
      <c r="FD8" s="496">
        <v>4323340</v>
      </c>
      <c r="FE8" s="496">
        <v>5021790</v>
      </c>
      <c r="FF8" s="496">
        <v>4555440</v>
      </c>
      <c r="FG8" s="496">
        <v>5045890</v>
      </c>
      <c r="FH8" s="496">
        <v>472520</v>
      </c>
      <c r="FI8" s="496">
        <v>4664990</v>
      </c>
      <c r="FJ8" s="496">
        <v>4561950</v>
      </c>
      <c r="FK8" s="496">
        <v>4875850</v>
      </c>
      <c r="FL8" s="496">
        <v>4892500</v>
      </c>
      <c r="FM8" s="496">
        <v>4626660</v>
      </c>
      <c r="FN8" s="496">
        <v>4929660</v>
      </c>
      <c r="FO8" s="496">
        <v>4836460</v>
      </c>
      <c r="FP8" s="496">
        <v>4860080</v>
      </c>
      <c r="FQ8" s="496">
        <v>5396290</v>
      </c>
      <c r="FR8" s="496">
        <v>4882860</v>
      </c>
      <c r="FS8" s="496">
        <v>5387100</v>
      </c>
      <c r="FT8" s="496">
        <v>5020010</v>
      </c>
      <c r="FU8" s="496">
        <v>5078730</v>
      </c>
      <c r="FV8" s="496">
        <v>4820640</v>
      </c>
      <c r="FW8" s="496">
        <v>5255860</v>
      </c>
      <c r="FX8" s="496">
        <v>5182410</v>
      </c>
      <c r="FY8" s="496">
        <v>4951970</v>
      </c>
      <c r="FZ8" s="496">
        <v>5289150</v>
      </c>
      <c r="GA8" s="496">
        <v>5179940</v>
      </c>
      <c r="GB8" s="496">
        <v>5252420</v>
      </c>
    </row>
    <row r="9" spans="1:184">
      <c r="B9" s="460"/>
      <c r="C9" s="477" t="s">
        <v>7</v>
      </c>
      <c r="D9" s="477" t="s">
        <v>175</v>
      </c>
      <c r="E9" s="496">
        <v>4250820</v>
      </c>
      <c r="F9" s="496">
        <v>3836630</v>
      </c>
      <c r="G9" s="496">
        <v>4103149.9999999995</v>
      </c>
      <c r="H9" s="496">
        <v>3964180</v>
      </c>
      <c r="I9" s="496">
        <v>4200840</v>
      </c>
      <c r="J9" s="496">
        <v>3959930</v>
      </c>
      <c r="K9" s="496">
        <v>4151000</v>
      </c>
      <c r="L9" s="496">
        <v>4182510</v>
      </c>
      <c r="M9" s="496">
        <v>3933350</v>
      </c>
      <c r="N9" s="496">
        <v>4174380</v>
      </c>
      <c r="O9" s="496">
        <v>3993750</v>
      </c>
      <c r="P9" s="496">
        <v>4198120</v>
      </c>
      <c r="Q9" s="496">
        <v>4491190</v>
      </c>
      <c r="R9" s="496">
        <v>4021510</v>
      </c>
      <c r="S9" s="496">
        <v>1941010</v>
      </c>
      <c r="T9" s="496">
        <v>3234470</v>
      </c>
      <c r="U9" s="496">
        <v>4336690</v>
      </c>
      <c r="V9" s="496">
        <v>4204160</v>
      </c>
      <c r="W9" s="496">
        <v>4399750</v>
      </c>
      <c r="X9" s="496">
        <v>4395810</v>
      </c>
      <c r="Y9" s="496">
        <v>4104380</v>
      </c>
      <c r="Z9" s="496">
        <v>4278160</v>
      </c>
      <c r="AA9" s="496">
        <v>4144740</v>
      </c>
      <c r="AB9" s="496">
        <v>4285890</v>
      </c>
      <c r="AC9" s="496">
        <v>4745750</v>
      </c>
      <c r="AD9" s="496">
        <v>4291240</v>
      </c>
      <c r="AE9" s="496">
        <v>4596390</v>
      </c>
      <c r="AF9" s="496">
        <v>4492940</v>
      </c>
      <c r="AG9" s="496">
        <v>4682350</v>
      </c>
      <c r="AH9" s="496">
        <v>4543680</v>
      </c>
      <c r="AI9" s="496">
        <v>4825020</v>
      </c>
      <c r="AJ9" s="496">
        <v>4799940</v>
      </c>
      <c r="AK9" s="496">
        <v>4461820</v>
      </c>
      <c r="AL9" s="496">
        <v>4655420</v>
      </c>
      <c r="AM9" s="496">
        <v>4489810</v>
      </c>
      <c r="AN9" s="496">
        <v>4589930</v>
      </c>
      <c r="AO9" s="496">
        <v>4918040</v>
      </c>
      <c r="AP9" s="496">
        <v>4623150</v>
      </c>
      <c r="AQ9" s="496">
        <v>645930</v>
      </c>
      <c r="AR9" s="496">
        <v>514380</v>
      </c>
      <c r="AS9" s="496">
        <v>4832160</v>
      </c>
      <c r="AT9" s="496">
        <v>4722370</v>
      </c>
      <c r="AU9" s="496">
        <v>4915970</v>
      </c>
      <c r="AV9" s="496">
        <v>4956740</v>
      </c>
      <c r="AW9" s="496">
        <v>4616750</v>
      </c>
      <c r="AX9" s="496">
        <v>4821310</v>
      </c>
      <c r="AY9" s="496">
        <v>4652910</v>
      </c>
      <c r="AZ9" s="496">
        <v>4733100</v>
      </c>
      <c r="BA9" s="496">
        <v>5106460</v>
      </c>
      <c r="BB9" s="496">
        <v>4686810</v>
      </c>
      <c r="BC9" s="496">
        <v>4983680</v>
      </c>
      <c r="BD9" s="496">
        <v>4750300</v>
      </c>
      <c r="BE9" s="496">
        <v>5013280</v>
      </c>
      <c r="BF9" s="496">
        <v>4924600</v>
      </c>
      <c r="BG9" s="496">
        <v>5073360</v>
      </c>
      <c r="BH9" s="496">
        <v>5150550</v>
      </c>
      <c r="BI9" s="496">
        <v>4765220</v>
      </c>
      <c r="BJ9" s="496">
        <v>5003620</v>
      </c>
      <c r="BK9" s="496">
        <v>4820510</v>
      </c>
      <c r="BL9" s="496">
        <v>4935940</v>
      </c>
      <c r="BM9" s="496">
        <v>5287840</v>
      </c>
      <c r="BN9" s="496">
        <v>4863770</v>
      </c>
      <c r="BO9" s="496">
        <v>2662980</v>
      </c>
      <c r="BP9" s="496">
        <v>4058750</v>
      </c>
      <c r="BQ9" s="496">
        <v>5247470</v>
      </c>
      <c r="BR9" s="496">
        <v>5120090</v>
      </c>
      <c r="BS9" s="496">
        <v>5378830</v>
      </c>
      <c r="BT9" s="496">
        <v>5448450</v>
      </c>
      <c r="BU9" s="496">
        <v>5042750</v>
      </c>
      <c r="BV9" s="496">
        <v>5326130</v>
      </c>
      <c r="BW9" s="496">
        <v>5221920</v>
      </c>
      <c r="BX9" s="496">
        <v>5415420</v>
      </c>
      <c r="BY9" s="496">
        <v>5788570</v>
      </c>
      <c r="BZ9" s="496">
        <v>5289690</v>
      </c>
      <c r="CA9" s="496">
        <v>5650870</v>
      </c>
      <c r="CB9" s="496">
        <v>5456390</v>
      </c>
      <c r="CC9" s="496">
        <v>5667990</v>
      </c>
      <c r="CD9" s="496">
        <v>5427730</v>
      </c>
      <c r="CE9" s="496">
        <v>5771620</v>
      </c>
      <c r="CF9" s="496">
        <v>5795080</v>
      </c>
      <c r="CG9" s="496">
        <v>5520780</v>
      </c>
      <c r="CH9" s="496">
        <v>5760810</v>
      </c>
      <c r="CI9" s="496">
        <v>5704480</v>
      </c>
      <c r="CJ9" s="496">
        <v>5932360</v>
      </c>
      <c r="CK9" s="496">
        <v>6273880</v>
      </c>
      <c r="CL9" s="496">
        <v>5848050</v>
      </c>
      <c r="CM9" s="496">
        <v>5438120</v>
      </c>
      <c r="CN9" s="496">
        <v>2577960</v>
      </c>
      <c r="CO9" s="496">
        <v>6021650</v>
      </c>
      <c r="CP9" s="496">
        <v>5861800</v>
      </c>
      <c r="CQ9" s="496">
        <v>6117030</v>
      </c>
      <c r="CR9" s="496">
        <v>6149440</v>
      </c>
      <c r="CS9" s="496">
        <v>5854310</v>
      </c>
      <c r="CT9" s="496">
        <v>6064560</v>
      </c>
      <c r="CU9" s="496">
        <v>5964980</v>
      </c>
      <c r="CV9" s="496">
        <v>6210890</v>
      </c>
      <c r="CW9" s="496">
        <v>6424480</v>
      </c>
      <c r="CX9" s="496">
        <v>5808310</v>
      </c>
      <c r="CY9" s="496">
        <v>6424840</v>
      </c>
      <c r="CZ9" s="496">
        <v>6031360</v>
      </c>
      <c r="DA9" s="496">
        <v>6193920</v>
      </c>
      <c r="DB9" s="496">
        <v>6043500</v>
      </c>
      <c r="DC9" s="496">
        <v>6287680</v>
      </c>
      <c r="DD9" s="496">
        <v>6360000</v>
      </c>
      <c r="DE9" s="496">
        <v>5948410</v>
      </c>
      <c r="DF9" s="496">
        <v>6278750</v>
      </c>
      <c r="DG9" s="496">
        <v>6187850</v>
      </c>
      <c r="DH9" s="496">
        <v>6328580</v>
      </c>
      <c r="DI9" s="496">
        <v>6621840</v>
      </c>
      <c r="DJ9" s="496">
        <v>6034370</v>
      </c>
      <c r="DK9" s="496">
        <v>6602630</v>
      </c>
      <c r="DL9" s="496">
        <v>1912970</v>
      </c>
      <c r="DM9" s="496">
        <v>6378280</v>
      </c>
      <c r="DN9" s="496">
        <v>6269340</v>
      </c>
      <c r="DO9" s="496">
        <v>6536950</v>
      </c>
      <c r="DP9" s="496">
        <v>6567840</v>
      </c>
      <c r="DQ9" s="496">
        <v>6161860</v>
      </c>
      <c r="DR9" s="496">
        <v>6522630</v>
      </c>
      <c r="DS9" s="496">
        <v>6386470</v>
      </c>
      <c r="DT9" s="496">
        <v>6551710</v>
      </c>
      <c r="DU9" s="496">
        <v>6931040</v>
      </c>
      <c r="DV9" s="496">
        <v>6291690</v>
      </c>
      <c r="DW9" s="496">
        <v>6885230</v>
      </c>
      <c r="DX9" s="496">
        <v>6535490</v>
      </c>
      <c r="DY9" s="496">
        <v>6657300</v>
      </c>
      <c r="DZ9" s="496">
        <v>6472990</v>
      </c>
      <c r="EA9" s="496">
        <v>6824090</v>
      </c>
      <c r="EB9" s="496">
        <v>6794570</v>
      </c>
      <c r="EC9" s="496">
        <v>6452320</v>
      </c>
      <c r="ED9" s="496">
        <v>6720200</v>
      </c>
      <c r="EE9" s="496">
        <v>6660610</v>
      </c>
      <c r="EF9" s="496">
        <v>6822610</v>
      </c>
      <c r="EG9" s="496">
        <v>7066000</v>
      </c>
      <c r="EH9" s="496">
        <v>6647450</v>
      </c>
      <c r="EI9" s="496">
        <v>230310</v>
      </c>
      <c r="EJ9" s="496">
        <v>1381730</v>
      </c>
      <c r="EK9" s="496">
        <v>6810720</v>
      </c>
      <c r="EL9" s="496">
        <v>6639910</v>
      </c>
      <c r="EM9" s="496">
        <v>7012540</v>
      </c>
      <c r="EN9" s="496">
        <v>6986950</v>
      </c>
      <c r="EO9" s="496">
        <v>6616380</v>
      </c>
      <c r="EP9" s="496">
        <v>6883960</v>
      </c>
      <c r="EQ9" s="496">
        <v>6781500</v>
      </c>
      <c r="ER9" s="496">
        <v>7005280</v>
      </c>
      <c r="ES9" s="496">
        <v>7573630</v>
      </c>
      <c r="ET9" s="496">
        <v>6843180</v>
      </c>
      <c r="EU9" s="496">
        <v>7461650</v>
      </c>
      <c r="EV9" s="496">
        <v>7021620</v>
      </c>
      <c r="EW9" s="496">
        <v>7228550</v>
      </c>
      <c r="EX9" s="496">
        <v>7046590</v>
      </c>
      <c r="EY9" s="496">
        <v>7447030</v>
      </c>
      <c r="EZ9" s="496">
        <v>7457760</v>
      </c>
      <c r="FA9" s="496">
        <v>6984270</v>
      </c>
      <c r="FB9" s="496">
        <v>7326000</v>
      </c>
      <c r="FC9" s="496">
        <v>7214690</v>
      </c>
      <c r="FD9" s="496">
        <v>7454630</v>
      </c>
      <c r="FE9" s="496">
        <v>8431100</v>
      </c>
      <c r="FF9" s="496">
        <v>7583620</v>
      </c>
      <c r="FG9" s="496">
        <v>3486810</v>
      </c>
      <c r="FH9" s="496">
        <v>7128160</v>
      </c>
      <c r="FI9" s="496">
        <v>8133010</v>
      </c>
      <c r="FJ9" s="496">
        <v>7940420</v>
      </c>
      <c r="FK9" s="496">
        <v>8350110.0000000009</v>
      </c>
      <c r="FL9" s="496">
        <v>8390390</v>
      </c>
      <c r="FM9" s="496">
        <v>7872440</v>
      </c>
      <c r="FN9" s="496">
        <v>8215200.0000000009</v>
      </c>
      <c r="FO9" s="496">
        <v>8064200</v>
      </c>
      <c r="FP9" s="496">
        <v>8419620</v>
      </c>
      <c r="FQ9" s="496">
        <v>8960260</v>
      </c>
      <c r="FR9" s="496">
        <v>8182220</v>
      </c>
      <c r="FS9" s="496">
        <v>8890240</v>
      </c>
      <c r="FT9" s="496">
        <v>8482320</v>
      </c>
      <c r="FU9" s="496">
        <v>8664140</v>
      </c>
      <c r="FV9" s="496">
        <v>8528110</v>
      </c>
      <c r="FW9" s="496">
        <v>9005440</v>
      </c>
      <c r="FX9" s="496">
        <v>8882280</v>
      </c>
      <c r="FY9" s="496">
        <v>8416770</v>
      </c>
      <c r="FZ9" s="496">
        <v>8683930</v>
      </c>
      <c r="GA9" s="496">
        <v>8595510</v>
      </c>
      <c r="GB9" s="496">
        <v>9046640</v>
      </c>
    </row>
    <row r="10" spans="1:184">
      <c r="B10" s="460"/>
      <c r="C10" s="477" t="s">
        <v>8</v>
      </c>
      <c r="D10" s="477" t="s">
        <v>175</v>
      </c>
      <c r="E10" s="496">
        <v>4140590</v>
      </c>
      <c r="F10" s="496">
        <v>3731040</v>
      </c>
      <c r="G10" s="496">
        <v>3998830</v>
      </c>
      <c r="H10" s="496">
        <v>3866960</v>
      </c>
      <c r="I10" s="496">
        <v>4051380</v>
      </c>
      <c r="J10" s="496">
        <v>3892940</v>
      </c>
      <c r="K10" s="496">
        <v>4082730</v>
      </c>
      <c r="L10" s="496">
        <v>4079320</v>
      </c>
      <c r="M10" s="496">
        <v>3846140</v>
      </c>
      <c r="N10" s="496">
        <v>4056110</v>
      </c>
      <c r="O10" s="496">
        <v>3921500</v>
      </c>
      <c r="P10" s="496">
        <v>4095900</v>
      </c>
      <c r="Q10" s="496">
        <v>4362010</v>
      </c>
      <c r="R10" s="496">
        <v>3919730</v>
      </c>
      <c r="S10" s="496">
        <v>4172439.9999999995</v>
      </c>
      <c r="T10" s="496">
        <v>4072100</v>
      </c>
      <c r="U10" s="496">
        <v>4240790</v>
      </c>
      <c r="V10" s="496">
        <v>4113939.9999999995</v>
      </c>
      <c r="W10" s="496">
        <v>4241590</v>
      </c>
      <c r="X10" s="496">
        <v>4277110</v>
      </c>
      <c r="Y10" s="496">
        <v>4018220</v>
      </c>
      <c r="Z10" s="496">
        <v>4227180</v>
      </c>
      <c r="AA10" s="496">
        <v>4030290</v>
      </c>
      <c r="AB10" s="496">
        <v>4209080</v>
      </c>
      <c r="AC10" s="496">
        <v>4608740</v>
      </c>
      <c r="AD10" s="496">
        <v>4185260</v>
      </c>
      <c r="AE10" s="496">
        <v>4493630</v>
      </c>
      <c r="AF10" s="496">
        <v>1484320</v>
      </c>
      <c r="AG10" s="496">
        <v>4458600</v>
      </c>
      <c r="AH10" s="496">
        <v>4459530</v>
      </c>
      <c r="AI10" s="496">
        <v>4689920</v>
      </c>
      <c r="AJ10" s="496">
        <v>4657730</v>
      </c>
      <c r="AK10" s="496">
        <v>4382630</v>
      </c>
      <c r="AL10" s="496">
        <v>4580740</v>
      </c>
      <c r="AM10" s="496">
        <v>4434550</v>
      </c>
      <c r="AN10" s="496">
        <v>4543510</v>
      </c>
      <c r="AO10" s="496">
        <v>4759250</v>
      </c>
      <c r="AP10" s="496">
        <v>4509890</v>
      </c>
      <c r="AQ10" s="496">
        <v>4703370</v>
      </c>
      <c r="AR10" s="496">
        <v>4495120</v>
      </c>
      <c r="AS10" s="496">
        <v>4733980</v>
      </c>
      <c r="AT10" s="496">
        <v>4613370</v>
      </c>
      <c r="AU10" s="496">
        <v>4817810</v>
      </c>
      <c r="AV10" s="496">
        <v>4835790</v>
      </c>
      <c r="AW10" s="496">
        <v>4533890</v>
      </c>
      <c r="AX10" s="496">
        <v>4679140</v>
      </c>
      <c r="AY10" s="496">
        <v>4525710</v>
      </c>
      <c r="AZ10" s="496">
        <v>4644740</v>
      </c>
      <c r="BA10" s="496">
        <v>5029310</v>
      </c>
      <c r="BB10" s="496">
        <v>4556930</v>
      </c>
      <c r="BC10" s="496">
        <v>2687790</v>
      </c>
      <c r="BD10" s="496">
        <v>3615420</v>
      </c>
      <c r="BE10" s="496">
        <v>4945350</v>
      </c>
      <c r="BF10" s="496">
        <v>4806510</v>
      </c>
      <c r="BG10" s="496">
        <v>4991470</v>
      </c>
      <c r="BH10" s="496">
        <v>5037720</v>
      </c>
      <c r="BI10" s="496">
        <v>4687420</v>
      </c>
      <c r="BJ10" s="496">
        <v>4879960</v>
      </c>
      <c r="BK10" s="496">
        <v>4720640</v>
      </c>
      <c r="BL10" s="496">
        <v>4844670</v>
      </c>
      <c r="BM10" s="496">
        <v>5177810</v>
      </c>
      <c r="BN10" s="496">
        <v>4746110</v>
      </c>
      <c r="BO10" s="496">
        <v>5061670</v>
      </c>
      <c r="BP10" s="496">
        <v>4885350</v>
      </c>
      <c r="BQ10" s="496">
        <v>5154490</v>
      </c>
      <c r="BR10" s="496">
        <v>4996950</v>
      </c>
      <c r="BS10" s="496">
        <v>5281550</v>
      </c>
      <c r="BT10" s="496">
        <v>5311840</v>
      </c>
      <c r="BU10" s="496">
        <v>4972010</v>
      </c>
      <c r="BV10" s="496">
        <v>5232320</v>
      </c>
      <c r="BW10" s="496">
        <v>5083850</v>
      </c>
      <c r="BX10" s="496">
        <v>5255200</v>
      </c>
      <c r="BY10" s="496">
        <v>5580890</v>
      </c>
      <c r="BZ10" s="496">
        <v>4033530</v>
      </c>
      <c r="CA10" s="496">
        <v>0</v>
      </c>
      <c r="CB10" s="496">
        <v>2328240</v>
      </c>
      <c r="CC10" s="496">
        <v>5471300</v>
      </c>
      <c r="CD10" s="496">
        <v>5312150</v>
      </c>
      <c r="CE10" s="496">
        <v>5627560</v>
      </c>
      <c r="CF10" s="496">
        <v>5630700</v>
      </c>
      <c r="CG10" s="496">
        <v>5375020</v>
      </c>
      <c r="CH10" s="496">
        <v>5573360</v>
      </c>
      <c r="CI10" s="496">
        <v>5568410</v>
      </c>
      <c r="CJ10" s="496">
        <v>5787920</v>
      </c>
      <c r="CK10" s="496">
        <v>6044280</v>
      </c>
      <c r="CL10" s="496">
        <v>5639530</v>
      </c>
      <c r="CM10" s="496">
        <v>5993350</v>
      </c>
      <c r="CN10" s="496">
        <v>5693980</v>
      </c>
      <c r="CO10" s="496">
        <v>5806040</v>
      </c>
      <c r="CP10" s="496">
        <v>5684190</v>
      </c>
      <c r="CQ10" s="496">
        <v>5905900</v>
      </c>
      <c r="CR10" s="496">
        <v>5948240</v>
      </c>
      <c r="CS10" s="496">
        <v>5661830</v>
      </c>
      <c r="CT10" s="496">
        <v>5867430</v>
      </c>
      <c r="CU10" s="496">
        <v>5795210</v>
      </c>
      <c r="CV10" s="496">
        <v>6014600</v>
      </c>
      <c r="CW10" s="496">
        <v>6233130</v>
      </c>
      <c r="CX10" s="496">
        <v>3825590</v>
      </c>
      <c r="CY10" s="496">
        <v>3832240</v>
      </c>
      <c r="CZ10" s="496">
        <v>5819070</v>
      </c>
      <c r="DA10" s="496">
        <v>5994990</v>
      </c>
      <c r="DB10" s="496">
        <v>5865670</v>
      </c>
      <c r="DC10" s="496">
        <v>6138170</v>
      </c>
      <c r="DD10" s="496">
        <v>6154080</v>
      </c>
      <c r="DE10" s="496">
        <v>5816190</v>
      </c>
      <c r="DF10" s="496">
        <v>6059990</v>
      </c>
      <c r="DG10" s="496">
        <v>5979190</v>
      </c>
      <c r="DH10" s="496">
        <v>6198410</v>
      </c>
      <c r="DI10" s="496">
        <v>6467080</v>
      </c>
      <c r="DJ10" s="496">
        <v>5838260</v>
      </c>
      <c r="DK10" s="496">
        <v>6406820</v>
      </c>
      <c r="DL10" s="496">
        <v>6073510</v>
      </c>
      <c r="DM10" s="496">
        <v>6228560</v>
      </c>
      <c r="DN10" s="496">
        <v>6091590</v>
      </c>
      <c r="DO10" s="496">
        <v>6359190</v>
      </c>
      <c r="DP10" s="496">
        <v>6399530</v>
      </c>
      <c r="DQ10" s="496">
        <v>6037330</v>
      </c>
      <c r="DR10" s="496">
        <v>6335890</v>
      </c>
      <c r="DS10" s="496">
        <v>6236650</v>
      </c>
      <c r="DT10" s="496">
        <v>6407090</v>
      </c>
      <c r="DU10" s="496">
        <v>6733880</v>
      </c>
      <c r="DV10" s="496">
        <v>6087970</v>
      </c>
      <c r="DW10" s="496">
        <v>5165010</v>
      </c>
      <c r="DX10" s="496">
        <v>3414230</v>
      </c>
      <c r="DY10" s="496">
        <v>6482740</v>
      </c>
      <c r="DZ10" s="496">
        <v>6318370</v>
      </c>
      <c r="EA10" s="496">
        <v>6672010</v>
      </c>
      <c r="EB10" s="496">
        <v>6640600</v>
      </c>
      <c r="EC10" s="496">
        <v>6277720</v>
      </c>
      <c r="ED10" s="496">
        <v>6501580</v>
      </c>
      <c r="EE10" s="496">
        <v>6454960</v>
      </c>
      <c r="EF10" s="496">
        <v>6681880</v>
      </c>
      <c r="EG10" s="496">
        <v>6899170</v>
      </c>
      <c r="EH10" s="496">
        <v>6456160</v>
      </c>
      <c r="EI10" s="496">
        <v>6769600</v>
      </c>
      <c r="EJ10" s="496">
        <v>6471310</v>
      </c>
      <c r="EK10" s="496">
        <v>6627600</v>
      </c>
      <c r="EL10" s="496">
        <v>6449860</v>
      </c>
      <c r="EM10" s="496">
        <v>6817970</v>
      </c>
      <c r="EN10" s="496">
        <v>6838300</v>
      </c>
      <c r="EO10" s="496">
        <v>6445820</v>
      </c>
      <c r="EP10" s="496">
        <v>6685200</v>
      </c>
      <c r="EQ10" s="496">
        <v>6568150</v>
      </c>
      <c r="ER10" s="496">
        <v>6858000</v>
      </c>
      <c r="ES10" s="496">
        <v>7373950</v>
      </c>
      <c r="ET10" s="496">
        <v>6718890</v>
      </c>
      <c r="EU10" s="496">
        <v>4960620</v>
      </c>
      <c r="EV10" s="496">
        <v>4371990</v>
      </c>
      <c r="EW10" s="496">
        <v>7129880</v>
      </c>
      <c r="EX10" s="496">
        <v>6899630</v>
      </c>
      <c r="EY10" s="496">
        <v>7281780</v>
      </c>
      <c r="EZ10" s="496">
        <v>7292920</v>
      </c>
      <c r="FA10" s="496">
        <v>6857540</v>
      </c>
      <c r="FB10" s="496">
        <v>7153600</v>
      </c>
      <c r="FC10" s="496">
        <v>7046990</v>
      </c>
      <c r="FD10" s="496">
        <v>7385930</v>
      </c>
      <c r="FE10" s="496">
        <v>8201040.0000000009</v>
      </c>
      <c r="FF10" s="496">
        <v>7416090</v>
      </c>
      <c r="FG10" s="496">
        <v>8059750</v>
      </c>
      <c r="FH10" s="496">
        <v>7711620</v>
      </c>
      <c r="FI10" s="496">
        <v>7959060</v>
      </c>
      <c r="FJ10" s="496">
        <v>7739910</v>
      </c>
      <c r="FK10" s="496">
        <v>8204420</v>
      </c>
      <c r="FL10" s="496">
        <v>8244990</v>
      </c>
      <c r="FM10" s="496">
        <v>7727050</v>
      </c>
      <c r="FN10" s="496">
        <v>8025520</v>
      </c>
      <c r="FO10" s="496">
        <v>7874600</v>
      </c>
      <c r="FP10" s="496">
        <v>8193070</v>
      </c>
      <c r="FQ10" s="496">
        <v>8734120</v>
      </c>
      <c r="FR10" s="496">
        <v>7946990</v>
      </c>
      <c r="FS10" s="496">
        <v>8603280</v>
      </c>
      <c r="FT10" s="496">
        <v>8268530.0000000009</v>
      </c>
      <c r="FU10" s="496">
        <v>8470750</v>
      </c>
      <c r="FV10" s="496">
        <v>8250250</v>
      </c>
      <c r="FW10" s="496">
        <v>8789820</v>
      </c>
      <c r="FX10" s="496">
        <v>8663930</v>
      </c>
      <c r="FY10" s="496">
        <v>6570970</v>
      </c>
      <c r="FZ10" s="496">
        <v>0</v>
      </c>
      <c r="GA10" s="496">
        <v>3642040</v>
      </c>
      <c r="GB10" s="496">
        <v>8781450</v>
      </c>
    </row>
    <row r="11" spans="1:184">
      <c r="B11" s="460"/>
      <c r="C11" s="477" t="s">
        <v>9</v>
      </c>
      <c r="D11" s="477" t="s">
        <v>175</v>
      </c>
      <c r="E11" s="496">
        <v>0</v>
      </c>
      <c r="F11" s="496">
        <v>0</v>
      </c>
      <c r="G11" s="496">
        <v>0</v>
      </c>
      <c r="H11" s="496">
        <v>0</v>
      </c>
      <c r="I11" s="496">
        <v>0</v>
      </c>
      <c r="J11" s="496">
        <v>0</v>
      </c>
      <c r="K11" s="496">
        <v>406120</v>
      </c>
      <c r="L11" s="496">
        <v>0</v>
      </c>
      <c r="M11" s="496">
        <v>0</v>
      </c>
      <c r="N11" s="496">
        <v>0</v>
      </c>
      <c r="O11" s="496">
        <v>0</v>
      </c>
      <c r="P11" s="496">
        <v>0</v>
      </c>
      <c r="Q11" s="496">
        <v>0</v>
      </c>
      <c r="R11" s="496">
        <v>0</v>
      </c>
      <c r="S11" s="496">
        <v>0</v>
      </c>
      <c r="T11" s="496">
        <v>0</v>
      </c>
      <c r="U11" s="496">
        <v>0</v>
      </c>
      <c r="V11" s="496">
        <v>0</v>
      </c>
      <c r="W11" s="496">
        <v>0</v>
      </c>
      <c r="X11" s="496">
        <v>0</v>
      </c>
      <c r="Y11" s="496">
        <v>0</v>
      </c>
      <c r="Z11" s="496">
        <v>0</v>
      </c>
      <c r="AA11" s="496">
        <v>0</v>
      </c>
      <c r="AB11" s="496">
        <v>0</v>
      </c>
      <c r="AC11" s="496">
        <v>0</v>
      </c>
      <c r="AD11" s="496">
        <v>0</v>
      </c>
      <c r="AE11" s="496">
        <v>0</v>
      </c>
      <c r="AF11" s="496">
        <v>0</v>
      </c>
      <c r="AG11" s="496">
        <v>0</v>
      </c>
      <c r="AH11" s="496">
        <v>0</v>
      </c>
      <c r="AI11" s="496">
        <v>0</v>
      </c>
      <c r="AJ11" s="496">
        <v>0</v>
      </c>
      <c r="AK11" s="496">
        <v>0</v>
      </c>
      <c r="AL11" s="496">
        <v>0</v>
      </c>
      <c r="AM11" s="496">
        <v>0</v>
      </c>
      <c r="AN11" s="496">
        <v>0</v>
      </c>
      <c r="AO11" s="496">
        <v>0</v>
      </c>
      <c r="AP11" s="496">
        <v>0</v>
      </c>
      <c r="AQ11" s="496">
        <v>0</v>
      </c>
      <c r="AR11" s="496">
        <v>0</v>
      </c>
      <c r="AS11" s="496">
        <v>0</v>
      </c>
      <c r="AT11" s="496">
        <v>0</v>
      </c>
      <c r="AU11" s="496">
        <v>0</v>
      </c>
      <c r="AV11" s="496">
        <v>0</v>
      </c>
      <c r="AW11" s="496">
        <v>0</v>
      </c>
      <c r="AX11" s="496">
        <v>0</v>
      </c>
      <c r="AY11" s="496">
        <v>0</v>
      </c>
      <c r="AZ11" s="496">
        <v>0</v>
      </c>
      <c r="BA11" s="496">
        <v>0</v>
      </c>
      <c r="BB11" s="496">
        <v>0</v>
      </c>
      <c r="BC11" s="496">
        <v>0</v>
      </c>
      <c r="BD11" s="496">
        <v>0</v>
      </c>
      <c r="BE11" s="496">
        <v>0</v>
      </c>
      <c r="BF11" s="496">
        <v>0</v>
      </c>
      <c r="BG11" s="496">
        <v>0</v>
      </c>
      <c r="BH11" s="496">
        <v>0</v>
      </c>
      <c r="BI11" s="496">
        <v>0</v>
      </c>
      <c r="BJ11" s="496">
        <v>0</v>
      </c>
      <c r="BK11" s="496">
        <v>0</v>
      </c>
      <c r="BL11" s="496">
        <v>0</v>
      </c>
      <c r="BM11" s="496">
        <v>0</v>
      </c>
      <c r="BN11" s="496">
        <v>0</v>
      </c>
      <c r="BO11" s="496">
        <v>0</v>
      </c>
      <c r="BP11" s="496">
        <v>0</v>
      </c>
      <c r="BQ11" s="496">
        <v>0</v>
      </c>
      <c r="BR11" s="496">
        <v>0</v>
      </c>
      <c r="BS11" s="496">
        <v>0</v>
      </c>
      <c r="BT11" s="496">
        <v>0</v>
      </c>
      <c r="BU11" s="496">
        <v>0</v>
      </c>
      <c r="BV11" s="496">
        <v>0</v>
      </c>
      <c r="BW11" s="496">
        <v>0</v>
      </c>
      <c r="BX11" s="496">
        <v>0</v>
      </c>
      <c r="BY11" s="496">
        <v>0</v>
      </c>
      <c r="BZ11" s="496">
        <v>0</v>
      </c>
      <c r="CA11" s="496">
        <v>0</v>
      </c>
      <c r="CB11" s="496">
        <v>0</v>
      </c>
      <c r="CC11" s="496">
        <v>0</v>
      </c>
      <c r="CD11" s="496">
        <v>0</v>
      </c>
      <c r="CE11" s="496">
        <v>744050</v>
      </c>
      <c r="CF11" s="496">
        <v>691290</v>
      </c>
      <c r="CG11" s="496">
        <v>0</v>
      </c>
      <c r="CH11" s="496">
        <v>0</v>
      </c>
      <c r="CI11" s="496">
        <v>0</v>
      </c>
      <c r="CJ11" s="496">
        <v>0</v>
      </c>
      <c r="CK11" s="496">
        <v>231260</v>
      </c>
      <c r="CL11" s="496">
        <v>256760</v>
      </c>
      <c r="CM11" s="496">
        <v>0</v>
      </c>
      <c r="CN11" s="496">
        <v>0</v>
      </c>
      <c r="CO11" s="496">
        <v>0</v>
      </c>
      <c r="CP11" s="496">
        <v>767950</v>
      </c>
      <c r="CQ11" s="496">
        <v>1447050</v>
      </c>
      <c r="CR11" s="496">
        <v>1224960</v>
      </c>
      <c r="CS11" s="496">
        <v>823390</v>
      </c>
      <c r="CT11" s="496">
        <v>179770</v>
      </c>
      <c r="CU11" s="496">
        <v>266290</v>
      </c>
      <c r="CV11" s="496">
        <v>726190</v>
      </c>
      <c r="CW11" s="496">
        <v>1054600</v>
      </c>
      <c r="CX11" s="496">
        <v>1069850</v>
      </c>
      <c r="CY11" s="496">
        <v>889730</v>
      </c>
      <c r="CZ11" s="496">
        <v>975630</v>
      </c>
      <c r="DA11" s="496">
        <v>830460</v>
      </c>
      <c r="DB11" s="496">
        <v>1108970</v>
      </c>
      <c r="DC11" s="496">
        <v>1181400</v>
      </c>
      <c r="DD11" s="496">
        <v>1103980</v>
      </c>
      <c r="DE11" s="496">
        <v>971050</v>
      </c>
      <c r="DF11" s="496">
        <v>554410</v>
      </c>
      <c r="DG11" s="496">
        <v>300260</v>
      </c>
      <c r="DH11" s="496">
        <v>632650</v>
      </c>
      <c r="DI11" s="496">
        <v>1050190</v>
      </c>
      <c r="DJ11" s="496">
        <v>970510</v>
      </c>
      <c r="DK11" s="496">
        <v>756400</v>
      </c>
      <c r="DL11" s="496">
        <v>658460</v>
      </c>
      <c r="DM11" s="496">
        <v>851990</v>
      </c>
      <c r="DN11" s="496">
        <v>1190040</v>
      </c>
      <c r="DO11" s="496">
        <v>1179280</v>
      </c>
      <c r="DP11" s="496">
        <v>1211640</v>
      </c>
      <c r="DQ11" s="496">
        <v>908560</v>
      </c>
      <c r="DR11" s="496">
        <v>560800</v>
      </c>
      <c r="DS11" s="496">
        <v>348810</v>
      </c>
      <c r="DT11" s="496">
        <v>598260</v>
      </c>
      <c r="DU11" s="496">
        <v>1026920.0000000001</v>
      </c>
      <c r="DV11" s="496">
        <v>890310</v>
      </c>
      <c r="DW11" s="496">
        <v>870200</v>
      </c>
      <c r="DX11" s="496">
        <v>605090</v>
      </c>
      <c r="DY11" s="496">
        <v>837180</v>
      </c>
      <c r="DZ11" s="496">
        <v>1099810</v>
      </c>
      <c r="EA11" s="496">
        <v>1056650</v>
      </c>
      <c r="EB11" s="496">
        <v>1265210</v>
      </c>
      <c r="EC11" s="496">
        <v>882860</v>
      </c>
      <c r="ED11" s="496">
        <v>463080</v>
      </c>
      <c r="EE11" s="496">
        <v>345980</v>
      </c>
      <c r="EF11" s="496">
        <v>371990</v>
      </c>
      <c r="EG11" s="496">
        <v>963210</v>
      </c>
      <c r="EH11" s="496">
        <v>981510</v>
      </c>
      <c r="EI11" s="496">
        <v>756850</v>
      </c>
      <c r="EJ11" s="496">
        <v>302850</v>
      </c>
      <c r="EK11" s="496">
        <v>513130</v>
      </c>
      <c r="EL11" s="496">
        <v>975320</v>
      </c>
      <c r="EM11" s="496">
        <v>1322350</v>
      </c>
      <c r="EN11" s="496">
        <v>1314620</v>
      </c>
      <c r="EO11" s="496">
        <v>949840</v>
      </c>
      <c r="EP11" s="496">
        <v>193540</v>
      </c>
      <c r="EQ11" s="496">
        <v>179630</v>
      </c>
      <c r="ER11" s="496">
        <v>465240</v>
      </c>
      <c r="ES11" s="496">
        <v>991530</v>
      </c>
      <c r="ET11" s="496">
        <v>877650</v>
      </c>
      <c r="EU11" s="496">
        <v>827210</v>
      </c>
      <c r="EV11" s="496">
        <v>329680</v>
      </c>
      <c r="EW11" s="496">
        <v>540410</v>
      </c>
      <c r="EX11" s="496">
        <v>1050240</v>
      </c>
      <c r="EY11" s="496">
        <v>1348910</v>
      </c>
      <c r="EZ11" s="496">
        <v>1221560</v>
      </c>
      <c r="FA11" s="496">
        <v>868550</v>
      </c>
      <c r="FB11" s="496">
        <v>178060</v>
      </c>
      <c r="FC11" s="496">
        <v>184910</v>
      </c>
      <c r="FD11" s="496">
        <v>485470</v>
      </c>
      <c r="FE11" s="496">
        <v>985710</v>
      </c>
      <c r="FF11" s="496">
        <v>947230</v>
      </c>
      <c r="FG11" s="496">
        <v>818310</v>
      </c>
      <c r="FH11" s="496">
        <v>276970</v>
      </c>
      <c r="FI11" s="496">
        <v>500900</v>
      </c>
      <c r="FJ11" s="496">
        <v>1149460</v>
      </c>
      <c r="FK11" s="496">
        <v>1416940</v>
      </c>
      <c r="FL11" s="496">
        <v>1245620</v>
      </c>
      <c r="FM11" s="496">
        <v>934440</v>
      </c>
      <c r="FN11" s="496">
        <v>161920</v>
      </c>
      <c r="FO11" s="496">
        <v>192610</v>
      </c>
      <c r="FP11" s="496">
        <v>523730</v>
      </c>
      <c r="FQ11" s="496">
        <v>1041160.0000000001</v>
      </c>
      <c r="FR11" s="496">
        <v>971710</v>
      </c>
      <c r="FS11" s="496">
        <v>958540</v>
      </c>
      <c r="FT11" s="496">
        <v>356630</v>
      </c>
      <c r="FU11" s="496">
        <v>545410</v>
      </c>
      <c r="FV11" s="496">
        <v>1165600</v>
      </c>
      <c r="FW11" s="496">
        <v>1287370</v>
      </c>
      <c r="FX11" s="496">
        <v>1406780</v>
      </c>
      <c r="FY11" s="496">
        <v>920490</v>
      </c>
      <c r="FZ11" s="496">
        <v>356240</v>
      </c>
      <c r="GA11" s="496">
        <v>404660</v>
      </c>
      <c r="GB11" s="496">
        <v>571620</v>
      </c>
    </row>
    <row r="12" spans="1:184">
      <c r="B12" s="485" t="s">
        <v>173</v>
      </c>
      <c r="C12" s="477" t="s">
        <v>10</v>
      </c>
      <c r="D12" s="477" t="s">
        <v>175</v>
      </c>
      <c r="E12" s="496">
        <v>0</v>
      </c>
      <c r="F12" s="496">
        <v>0</v>
      </c>
      <c r="G12" s="496">
        <v>0</v>
      </c>
      <c r="H12" s="496">
        <v>0</v>
      </c>
      <c r="I12" s="496">
        <v>0</v>
      </c>
      <c r="J12" s="496">
        <v>0</v>
      </c>
      <c r="K12" s="496">
        <v>614560</v>
      </c>
      <c r="L12" s="496">
        <v>0</v>
      </c>
      <c r="M12" s="496">
        <v>0</v>
      </c>
      <c r="N12" s="496">
        <v>0</v>
      </c>
      <c r="O12" s="496">
        <v>0</v>
      </c>
      <c r="P12" s="496">
        <v>0</v>
      </c>
      <c r="Q12" s="496">
        <v>0</v>
      </c>
      <c r="R12" s="496">
        <v>0</v>
      </c>
      <c r="S12" s="496">
        <v>0</v>
      </c>
      <c r="T12" s="496">
        <v>0</v>
      </c>
      <c r="U12" s="496">
        <v>0</v>
      </c>
      <c r="V12" s="496">
        <v>0</v>
      </c>
      <c r="W12" s="496">
        <v>0</v>
      </c>
      <c r="X12" s="496">
        <v>0</v>
      </c>
      <c r="Y12" s="496">
        <v>0</v>
      </c>
      <c r="Z12" s="496">
        <v>0</v>
      </c>
      <c r="AA12" s="496">
        <v>0</v>
      </c>
      <c r="AB12" s="496">
        <v>0</v>
      </c>
      <c r="AC12" s="496">
        <v>0</v>
      </c>
      <c r="AD12" s="496">
        <v>0</v>
      </c>
      <c r="AE12" s="496">
        <v>0</v>
      </c>
      <c r="AF12" s="496">
        <v>0</v>
      </c>
      <c r="AG12" s="496">
        <v>0</v>
      </c>
      <c r="AH12" s="496">
        <v>0</v>
      </c>
      <c r="AI12" s="496">
        <v>0</v>
      </c>
      <c r="AJ12" s="496">
        <v>0</v>
      </c>
      <c r="AK12" s="496">
        <v>0</v>
      </c>
      <c r="AL12" s="496">
        <v>0</v>
      </c>
      <c r="AM12" s="496">
        <v>0</v>
      </c>
      <c r="AN12" s="496">
        <v>0</v>
      </c>
      <c r="AO12" s="496">
        <v>0</v>
      </c>
      <c r="AP12" s="496">
        <v>0</v>
      </c>
      <c r="AQ12" s="496">
        <v>0</v>
      </c>
      <c r="AR12" s="496">
        <v>0</v>
      </c>
      <c r="AS12" s="496">
        <v>0</v>
      </c>
      <c r="AT12" s="496">
        <v>0</v>
      </c>
      <c r="AU12" s="496">
        <v>0</v>
      </c>
      <c r="AV12" s="496">
        <v>0</v>
      </c>
      <c r="AW12" s="496">
        <v>0</v>
      </c>
      <c r="AX12" s="496">
        <v>0</v>
      </c>
      <c r="AY12" s="496">
        <v>0</v>
      </c>
      <c r="AZ12" s="496">
        <v>0</v>
      </c>
      <c r="BA12" s="496">
        <v>0</v>
      </c>
      <c r="BB12" s="496">
        <v>0</v>
      </c>
      <c r="BC12" s="496">
        <v>0</v>
      </c>
      <c r="BD12" s="496">
        <v>0</v>
      </c>
      <c r="BE12" s="496">
        <v>0</v>
      </c>
      <c r="BF12" s="496">
        <v>0</v>
      </c>
      <c r="BG12" s="496">
        <v>0</v>
      </c>
      <c r="BH12" s="496">
        <v>0</v>
      </c>
      <c r="BI12" s="496">
        <v>0</v>
      </c>
      <c r="BJ12" s="496">
        <v>0</v>
      </c>
      <c r="BK12" s="496">
        <v>0</v>
      </c>
      <c r="BL12" s="496">
        <v>0</v>
      </c>
      <c r="BM12" s="496">
        <v>0</v>
      </c>
      <c r="BN12" s="496">
        <v>0</v>
      </c>
      <c r="BO12" s="496">
        <v>0</v>
      </c>
      <c r="BP12" s="496">
        <v>0</v>
      </c>
      <c r="BQ12" s="496">
        <v>0</v>
      </c>
      <c r="BR12" s="496">
        <v>0</v>
      </c>
      <c r="BS12" s="496">
        <v>0</v>
      </c>
      <c r="BT12" s="496">
        <v>0</v>
      </c>
      <c r="BU12" s="496">
        <v>0</v>
      </c>
      <c r="BV12" s="496">
        <v>0</v>
      </c>
      <c r="BW12" s="496">
        <v>0</v>
      </c>
      <c r="BX12" s="496">
        <v>0</v>
      </c>
      <c r="BY12" s="496">
        <v>0</v>
      </c>
      <c r="BZ12" s="496">
        <v>0</v>
      </c>
      <c r="CA12" s="496">
        <v>0</v>
      </c>
      <c r="CB12" s="496">
        <v>0</v>
      </c>
      <c r="CC12" s="496">
        <v>0</v>
      </c>
      <c r="CD12" s="496">
        <v>0</v>
      </c>
      <c r="CE12" s="496">
        <v>0</v>
      </c>
      <c r="CF12" s="496">
        <v>0</v>
      </c>
      <c r="CG12" s="496">
        <v>0</v>
      </c>
      <c r="CH12" s="496">
        <v>0</v>
      </c>
      <c r="CI12" s="496">
        <v>0</v>
      </c>
      <c r="CJ12" s="496">
        <v>0</v>
      </c>
      <c r="CK12" s="496">
        <v>0</v>
      </c>
      <c r="CL12" s="496">
        <v>0</v>
      </c>
      <c r="CM12" s="496">
        <v>0</v>
      </c>
      <c r="CN12" s="496">
        <v>0</v>
      </c>
      <c r="CO12" s="496">
        <v>0</v>
      </c>
      <c r="CP12" s="496">
        <v>0</v>
      </c>
      <c r="CQ12" s="496">
        <v>0</v>
      </c>
      <c r="CR12" s="496">
        <v>103390</v>
      </c>
      <c r="CS12" s="496">
        <v>0</v>
      </c>
      <c r="CT12" s="496">
        <v>0</v>
      </c>
      <c r="CU12" s="496">
        <v>0</v>
      </c>
      <c r="CV12" s="496">
        <v>0</v>
      </c>
      <c r="CW12" s="496">
        <v>0</v>
      </c>
      <c r="CX12" s="496">
        <v>0</v>
      </c>
      <c r="CY12" s="496">
        <v>0</v>
      </c>
      <c r="CZ12" s="496">
        <v>0</v>
      </c>
      <c r="DA12" s="496">
        <v>0</v>
      </c>
      <c r="DB12" s="496">
        <v>0</v>
      </c>
      <c r="DC12" s="496">
        <v>1515390</v>
      </c>
      <c r="DD12" s="496">
        <v>1093290</v>
      </c>
      <c r="DE12" s="496">
        <v>0</v>
      </c>
      <c r="DF12" s="496">
        <v>0</v>
      </c>
      <c r="DG12" s="496">
        <v>0</v>
      </c>
      <c r="DH12" s="496">
        <v>0</v>
      </c>
      <c r="DI12" s="496">
        <v>0</v>
      </c>
      <c r="DJ12" s="496">
        <v>0</v>
      </c>
      <c r="DK12" s="496">
        <v>0</v>
      </c>
      <c r="DL12" s="496">
        <v>0</v>
      </c>
      <c r="DM12" s="496">
        <v>0</v>
      </c>
      <c r="DN12" s="496">
        <v>0</v>
      </c>
      <c r="DO12" s="496">
        <v>1154340</v>
      </c>
      <c r="DP12" s="496">
        <v>940270</v>
      </c>
      <c r="DQ12" s="496">
        <v>0</v>
      </c>
      <c r="DR12" s="496">
        <v>0</v>
      </c>
      <c r="DS12" s="496">
        <v>0</v>
      </c>
      <c r="DT12" s="496">
        <v>0</v>
      </c>
      <c r="DU12" s="496">
        <v>0</v>
      </c>
      <c r="DV12" s="496">
        <v>0</v>
      </c>
      <c r="DW12" s="496">
        <v>0</v>
      </c>
      <c r="DX12" s="496">
        <v>0</v>
      </c>
      <c r="DY12" s="496">
        <v>0</v>
      </c>
      <c r="DZ12" s="496">
        <v>0</v>
      </c>
      <c r="EA12" s="496">
        <v>1206690</v>
      </c>
      <c r="EB12" s="496">
        <v>286320</v>
      </c>
      <c r="EC12" s="496">
        <v>0</v>
      </c>
      <c r="ED12" s="496">
        <v>0</v>
      </c>
      <c r="EE12" s="496">
        <v>0</v>
      </c>
      <c r="EF12" s="496">
        <v>0</v>
      </c>
      <c r="EG12" s="496">
        <v>0</v>
      </c>
      <c r="EH12" s="496">
        <v>0</v>
      </c>
      <c r="EI12" s="496">
        <v>0</v>
      </c>
      <c r="EJ12" s="496">
        <v>0</v>
      </c>
      <c r="EK12" s="496">
        <v>0</v>
      </c>
      <c r="EL12" s="496">
        <v>0</v>
      </c>
      <c r="EM12" s="496">
        <v>389360</v>
      </c>
      <c r="EN12" s="496">
        <v>0</v>
      </c>
      <c r="EO12" s="496">
        <v>0</v>
      </c>
      <c r="EP12" s="496">
        <v>0</v>
      </c>
      <c r="EQ12" s="496">
        <v>0</v>
      </c>
      <c r="ER12" s="496">
        <v>0</v>
      </c>
      <c r="ES12" s="496">
        <v>0</v>
      </c>
      <c r="ET12" s="496">
        <v>0</v>
      </c>
      <c r="EU12" s="496">
        <v>0</v>
      </c>
      <c r="EV12" s="496">
        <v>0</v>
      </c>
      <c r="EW12" s="496">
        <v>0</v>
      </c>
      <c r="EX12" s="496">
        <v>0</v>
      </c>
      <c r="EY12" s="496">
        <v>116770</v>
      </c>
      <c r="EZ12" s="496">
        <v>97470</v>
      </c>
      <c r="FA12" s="496">
        <v>0</v>
      </c>
      <c r="FB12" s="496">
        <v>0</v>
      </c>
      <c r="FC12" s="496">
        <v>0</v>
      </c>
      <c r="FD12" s="496">
        <v>0</v>
      </c>
      <c r="FE12" s="496">
        <v>0</v>
      </c>
      <c r="FF12" s="496">
        <v>0</v>
      </c>
      <c r="FG12" s="496">
        <v>0</v>
      </c>
      <c r="FH12" s="496">
        <v>0</v>
      </c>
      <c r="FI12" s="496">
        <v>0</v>
      </c>
      <c r="FJ12" s="496">
        <v>0</v>
      </c>
      <c r="FK12" s="496">
        <v>60130</v>
      </c>
      <c r="FL12" s="496">
        <v>82560</v>
      </c>
      <c r="FM12" s="496">
        <v>0</v>
      </c>
      <c r="FN12" s="496">
        <v>0</v>
      </c>
      <c r="FO12" s="496">
        <v>0</v>
      </c>
      <c r="FP12" s="496">
        <v>0</v>
      </c>
      <c r="FQ12" s="496">
        <v>0</v>
      </c>
      <c r="FR12" s="496">
        <v>0</v>
      </c>
      <c r="FS12" s="496">
        <v>0</v>
      </c>
      <c r="FT12" s="496">
        <v>0</v>
      </c>
      <c r="FU12" s="496">
        <v>0</v>
      </c>
      <c r="FV12" s="496">
        <v>0</v>
      </c>
      <c r="FW12" s="496">
        <v>0</v>
      </c>
      <c r="FX12" s="496">
        <v>139580</v>
      </c>
      <c r="FY12" s="496">
        <v>0</v>
      </c>
      <c r="FZ12" s="496">
        <v>0</v>
      </c>
      <c r="GA12" s="496">
        <v>0</v>
      </c>
      <c r="GB12" s="496">
        <v>0</v>
      </c>
    </row>
    <row r="13" spans="1:184">
      <c r="B13" s="485" t="s">
        <v>12</v>
      </c>
      <c r="C13" s="477" t="s">
        <v>97</v>
      </c>
      <c r="D13" s="477" t="s">
        <v>175</v>
      </c>
      <c r="E13" s="496">
        <v>611870</v>
      </c>
      <c r="F13" s="496">
        <v>552860</v>
      </c>
      <c r="G13" s="496">
        <v>611130</v>
      </c>
      <c r="H13" s="496">
        <v>592880</v>
      </c>
      <c r="I13" s="496">
        <v>605610</v>
      </c>
      <c r="J13" s="496">
        <v>135210</v>
      </c>
      <c r="K13" s="496">
        <v>140390</v>
      </c>
      <c r="L13" s="496">
        <v>138460</v>
      </c>
      <c r="M13" s="496">
        <v>135200</v>
      </c>
      <c r="N13" s="496">
        <v>611140</v>
      </c>
      <c r="O13" s="496">
        <v>590930</v>
      </c>
      <c r="P13" s="496">
        <v>615440</v>
      </c>
      <c r="Q13" s="496">
        <v>807290</v>
      </c>
      <c r="R13" s="496">
        <v>729430</v>
      </c>
      <c r="S13" s="496">
        <v>806320</v>
      </c>
      <c r="T13" s="496">
        <v>782240</v>
      </c>
      <c r="U13" s="496">
        <v>799040</v>
      </c>
      <c r="V13" s="496">
        <v>178400</v>
      </c>
      <c r="W13" s="496">
        <v>185230</v>
      </c>
      <c r="X13" s="496">
        <v>182680</v>
      </c>
      <c r="Y13" s="496">
        <v>178380</v>
      </c>
      <c r="Z13" s="496">
        <v>806330</v>
      </c>
      <c r="AA13" s="496">
        <v>779670</v>
      </c>
      <c r="AB13" s="496">
        <v>812000</v>
      </c>
      <c r="AC13" s="496">
        <v>1082560</v>
      </c>
      <c r="AD13" s="496">
        <v>886680</v>
      </c>
      <c r="AE13" s="496">
        <v>476900</v>
      </c>
      <c r="AF13" s="496">
        <v>519340.00000000006</v>
      </c>
      <c r="AG13" s="496">
        <v>841410</v>
      </c>
      <c r="AH13" s="496">
        <v>1137660</v>
      </c>
      <c r="AI13" s="496">
        <v>1897560</v>
      </c>
      <c r="AJ13" s="496">
        <v>1846030</v>
      </c>
      <c r="AK13" s="496">
        <v>931340</v>
      </c>
      <c r="AL13" s="496">
        <v>473800</v>
      </c>
      <c r="AM13" s="496">
        <v>817170</v>
      </c>
      <c r="AN13" s="496">
        <v>1108990</v>
      </c>
      <c r="AO13" s="496">
        <v>1080480</v>
      </c>
      <c r="AP13" s="496">
        <v>887690</v>
      </c>
      <c r="AQ13" s="496">
        <v>457280</v>
      </c>
      <c r="AR13" s="496">
        <v>534930</v>
      </c>
      <c r="AS13" s="496">
        <v>815290</v>
      </c>
      <c r="AT13" s="496">
        <v>1204080</v>
      </c>
      <c r="AU13" s="496">
        <v>1830860</v>
      </c>
      <c r="AV13" s="496">
        <v>1845720</v>
      </c>
      <c r="AW13" s="496">
        <v>927270</v>
      </c>
      <c r="AX13" s="496">
        <v>484660</v>
      </c>
      <c r="AY13" s="496">
        <v>843170</v>
      </c>
      <c r="AZ13" s="496">
        <v>1108000</v>
      </c>
      <c r="BA13" s="496">
        <v>1098180</v>
      </c>
      <c r="BB13" s="496">
        <v>960390</v>
      </c>
      <c r="BC13" s="496">
        <v>446580</v>
      </c>
      <c r="BD13" s="496">
        <v>499650</v>
      </c>
      <c r="BE13" s="496">
        <v>851240</v>
      </c>
      <c r="BF13" s="496">
        <v>1227230</v>
      </c>
      <c r="BG13" s="496">
        <v>1883410</v>
      </c>
      <c r="BH13" s="496">
        <v>1931260</v>
      </c>
      <c r="BI13" s="496">
        <v>913590</v>
      </c>
      <c r="BJ13" s="496">
        <v>492890</v>
      </c>
      <c r="BK13" s="496">
        <v>862510</v>
      </c>
      <c r="BL13" s="496">
        <v>1140860</v>
      </c>
      <c r="BM13" s="496">
        <v>1135810</v>
      </c>
      <c r="BN13" s="496">
        <v>971050</v>
      </c>
      <c r="BO13" s="496">
        <v>487640</v>
      </c>
      <c r="BP13" s="496">
        <v>492320</v>
      </c>
      <c r="BQ13" s="496">
        <v>839890</v>
      </c>
      <c r="BR13" s="496">
        <v>1248970</v>
      </c>
      <c r="BS13" s="496">
        <v>1978040</v>
      </c>
      <c r="BT13" s="496">
        <v>2000140</v>
      </c>
      <c r="BU13" s="496">
        <v>930470</v>
      </c>
      <c r="BV13" s="496">
        <v>492510</v>
      </c>
      <c r="BW13" s="496">
        <v>890810</v>
      </c>
      <c r="BX13" s="496">
        <v>1149820</v>
      </c>
      <c r="BY13" s="496">
        <v>1188660</v>
      </c>
      <c r="BZ13" s="496">
        <v>967010</v>
      </c>
      <c r="CA13" s="496">
        <v>490920</v>
      </c>
      <c r="CB13" s="496">
        <v>535780</v>
      </c>
      <c r="CC13" s="496">
        <v>841120</v>
      </c>
      <c r="CD13" s="496">
        <v>1240590</v>
      </c>
      <c r="CE13" s="496">
        <v>2086020</v>
      </c>
      <c r="CF13" s="496">
        <v>2055179.9999999998</v>
      </c>
      <c r="CG13" s="496">
        <v>948490</v>
      </c>
      <c r="CH13" s="496">
        <v>519370</v>
      </c>
      <c r="CI13" s="496">
        <v>899090</v>
      </c>
      <c r="CJ13" s="496">
        <v>1173650</v>
      </c>
      <c r="CK13" s="496">
        <v>1209280</v>
      </c>
      <c r="CL13" s="496">
        <v>968160</v>
      </c>
      <c r="CM13" s="496">
        <v>521309.99999999994</v>
      </c>
      <c r="CN13" s="496">
        <v>587320</v>
      </c>
      <c r="CO13" s="496">
        <v>923320</v>
      </c>
      <c r="CP13" s="496">
        <v>1257660</v>
      </c>
      <c r="CQ13" s="496">
        <v>2103590</v>
      </c>
      <c r="CR13" s="496">
        <v>2036090</v>
      </c>
      <c r="CS13" s="496">
        <v>1024480</v>
      </c>
      <c r="CT13" s="496">
        <v>529570</v>
      </c>
      <c r="CU13" s="496">
        <v>903220</v>
      </c>
      <c r="CV13" s="496">
        <v>1226250</v>
      </c>
      <c r="CW13" s="496">
        <v>1226640</v>
      </c>
      <c r="CX13" s="496">
        <v>990510</v>
      </c>
      <c r="CY13" s="496">
        <v>544020</v>
      </c>
      <c r="CZ13" s="496">
        <v>613590</v>
      </c>
      <c r="DA13" s="496">
        <v>920930</v>
      </c>
      <c r="DB13" s="496">
        <v>1335410</v>
      </c>
      <c r="DC13" s="496">
        <v>2117850</v>
      </c>
      <c r="DD13" s="496">
        <v>2072650</v>
      </c>
      <c r="DE13" s="496">
        <v>1075100</v>
      </c>
      <c r="DF13" s="496">
        <v>550920</v>
      </c>
      <c r="DG13" s="496">
        <v>938960</v>
      </c>
      <c r="DH13" s="496">
        <v>1258770</v>
      </c>
      <c r="DI13" s="496">
        <v>1260090</v>
      </c>
      <c r="DJ13" s="496">
        <v>1040240</v>
      </c>
      <c r="DK13" s="496">
        <v>523690.00000000006</v>
      </c>
      <c r="DL13" s="496">
        <v>628910</v>
      </c>
      <c r="DM13" s="496">
        <v>952320</v>
      </c>
      <c r="DN13" s="496">
        <v>1404970</v>
      </c>
      <c r="DO13" s="496">
        <v>2131970</v>
      </c>
      <c r="DP13" s="496">
        <v>2148090</v>
      </c>
      <c r="DQ13" s="496">
        <v>1085530</v>
      </c>
      <c r="DR13" s="496">
        <v>565180</v>
      </c>
      <c r="DS13" s="496">
        <v>979120</v>
      </c>
      <c r="DT13" s="496">
        <v>1296330</v>
      </c>
      <c r="DU13" s="496">
        <v>1285380</v>
      </c>
      <c r="DV13" s="496">
        <v>1123740</v>
      </c>
      <c r="DW13" s="496">
        <v>518400</v>
      </c>
      <c r="DX13" s="496">
        <v>586990</v>
      </c>
      <c r="DY13" s="496">
        <v>995850</v>
      </c>
      <c r="DZ13" s="496">
        <v>1436170</v>
      </c>
      <c r="EA13" s="496">
        <v>2201080</v>
      </c>
      <c r="EB13" s="496">
        <v>2256250</v>
      </c>
      <c r="EC13" s="496">
        <v>1072590</v>
      </c>
      <c r="ED13" s="496">
        <v>575120</v>
      </c>
      <c r="EE13" s="496">
        <v>1005580</v>
      </c>
      <c r="EF13" s="496">
        <v>1338420</v>
      </c>
      <c r="EG13" s="496">
        <v>1348350</v>
      </c>
      <c r="EH13" s="496">
        <v>1114780</v>
      </c>
      <c r="EI13" s="496">
        <v>561140</v>
      </c>
      <c r="EJ13" s="496">
        <v>618730</v>
      </c>
      <c r="EK13" s="496">
        <v>954170</v>
      </c>
      <c r="EL13" s="496">
        <v>1418130</v>
      </c>
      <c r="EM13" s="496">
        <v>2382100</v>
      </c>
      <c r="EN13" s="496">
        <v>2351800</v>
      </c>
      <c r="EO13" s="496">
        <v>1087090</v>
      </c>
      <c r="EP13" s="496">
        <v>584240</v>
      </c>
      <c r="EQ13" s="496">
        <v>1029640.0000000001</v>
      </c>
      <c r="ER13" s="496">
        <v>1343180</v>
      </c>
      <c r="ES13" s="496">
        <v>1374500</v>
      </c>
      <c r="ET13" s="496">
        <v>1137140</v>
      </c>
      <c r="EU13" s="496">
        <v>588760</v>
      </c>
      <c r="EV13" s="496">
        <v>627420</v>
      </c>
      <c r="EW13" s="496">
        <v>1102510</v>
      </c>
      <c r="EX13" s="496">
        <v>1385650</v>
      </c>
      <c r="EY13" s="496">
        <v>2476460</v>
      </c>
      <c r="EZ13" s="496">
        <v>2355870</v>
      </c>
      <c r="FA13" s="496">
        <v>1106060</v>
      </c>
      <c r="FB13" s="496">
        <v>594140</v>
      </c>
      <c r="FC13" s="496">
        <v>1089210</v>
      </c>
      <c r="FD13" s="496">
        <v>1366800</v>
      </c>
      <c r="FE13" s="496">
        <v>1406960</v>
      </c>
      <c r="FF13" s="496">
        <v>1154090</v>
      </c>
      <c r="FG13" s="496">
        <v>614900</v>
      </c>
      <c r="FH13" s="496">
        <v>690510</v>
      </c>
      <c r="FI13" s="496">
        <v>1084520</v>
      </c>
      <c r="FJ13" s="496">
        <v>1480400</v>
      </c>
      <c r="FK13" s="496">
        <v>2471330</v>
      </c>
      <c r="FL13" s="496">
        <v>2391420</v>
      </c>
      <c r="FM13" s="496">
        <v>1218110</v>
      </c>
      <c r="FN13" s="496">
        <v>612290</v>
      </c>
      <c r="FO13" s="496">
        <v>1064870</v>
      </c>
      <c r="FP13" s="496">
        <v>1442280</v>
      </c>
      <c r="FQ13" s="496">
        <v>1445040</v>
      </c>
      <c r="FR13" s="496">
        <v>1166870</v>
      </c>
      <c r="FS13" s="496">
        <v>641910</v>
      </c>
      <c r="FT13" s="496">
        <v>724400</v>
      </c>
      <c r="FU13" s="496">
        <v>1082310</v>
      </c>
      <c r="FV13" s="496">
        <v>1576380</v>
      </c>
      <c r="FW13" s="496">
        <v>2489250</v>
      </c>
      <c r="FX13" s="496">
        <v>2433380</v>
      </c>
      <c r="FY13" s="496">
        <v>1285240</v>
      </c>
      <c r="FZ13" s="496">
        <v>641070</v>
      </c>
      <c r="GA13" s="496">
        <v>1104270</v>
      </c>
      <c r="GB13" s="496">
        <v>1484760</v>
      </c>
    </row>
    <row r="14" spans="1:184">
      <c r="A14" s="460"/>
      <c r="B14" s="485"/>
      <c r="C14" s="478" t="s">
        <v>289</v>
      </c>
      <c r="D14" s="478" t="s">
        <v>175</v>
      </c>
      <c r="E14" s="651">
        <v>41250</v>
      </c>
      <c r="F14" s="651">
        <v>37270</v>
      </c>
      <c r="G14" s="651">
        <v>41200</v>
      </c>
      <c r="H14" s="651">
        <v>39970</v>
      </c>
      <c r="I14" s="651">
        <v>40830</v>
      </c>
      <c r="J14" s="651">
        <v>9120</v>
      </c>
      <c r="K14" s="651">
        <v>9460</v>
      </c>
      <c r="L14" s="651">
        <v>9330</v>
      </c>
      <c r="M14" s="651">
        <v>9110</v>
      </c>
      <c r="N14" s="651">
        <v>41200</v>
      </c>
      <c r="O14" s="651">
        <v>39840</v>
      </c>
      <c r="P14" s="651">
        <v>41490</v>
      </c>
      <c r="Q14" s="651">
        <v>54420</v>
      </c>
      <c r="R14" s="651">
        <v>49180</v>
      </c>
      <c r="S14" s="651">
        <v>54360</v>
      </c>
      <c r="T14" s="651">
        <v>52740</v>
      </c>
      <c r="U14" s="651">
        <v>53870</v>
      </c>
      <c r="V14" s="651">
        <v>12030</v>
      </c>
      <c r="W14" s="651">
        <v>12490</v>
      </c>
      <c r="X14" s="651">
        <v>12320</v>
      </c>
      <c r="Y14" s="651">
        <v>12030</v>
      </c>
      <c r="Z14" s="651">
        <v>54360</v>
      </c>
      <c r="AA14" s="651">
        <v>52560</v>
      </c>
      <c r="AB14" s="651">
        <v>54740</v>
      </c>
      <c r="AC14" s="651">
        <v>72420</v>
      </c>
      <c r="AD14" s="651">
        <v>60340</v>
      </c>
      <c r="AE14" s="651">
        <v>32509.999999999996</v>
      </c>
      <c r="AF14" s="651">
        <v>37010</v>
      </c>
      <c r="AG14" s="651">
        <v>54370</v>
      </c>
      <c r="AH14" s="651">
        <v>75280</v>
      </c>
      <c r="AI14" s="651">
        <v>128110.00000000001</v>
      </c>
      <c r="AJ14" s="651">
        <v>124580</v>
      </c>
      <c r="AK14" s="651">
        <v>66210</v>
      </c>
      <c r="AL14" s="651">
        <v>29040</v>
      </c>
      <c r="AM14" s="651">
        <v>55670</v>
      </c>
      <c r="AN14" s="651">
        <v>74760</v>
      </c>
      <c r="AO14" s="651">
        <v>72840</v>
      </c>
      <c r="AP14" s="651">
        <v>58780</v>
      </c>
      <c r="AQ14" s="651">
        <v>32930</v>
      </c>
      <c r="AR14" s="651">
        <v>35180</v>
      </c>
      <c r="AS14" s="651">
        <v>56010</v>
      </c>
      <c r="AT14" s="651">
        <v>78350</v>
      </c>
      <c r="AU14" s="651">
        <v>125060</v>
      </c>
      <c r="AV14" s="651">
        <v>122420</v>
      </c>
      <c r="AW14" s="651">
        <v>66430</v>
      </c>
      <c r="AX14" s="651">
        <v>31030</v>
      </c>
      <c r="AY14" s="651">
        <v>56500</v>
      </c>
      <c r="AZ14" s="651">
        <v>74770</v>
      </c>
      <c r="BA14" s="651">
        <v>72910</v>
      </c>
      <c r="BB14" s="651">
        <v>64569.999999999993</v>
      </c>
      <c r="BC14" s="651">
        <v>32360</v>
      </c>
      <c r="BD14" s="651">
        <v>32729.999999999996</v>
      </c>
      <c r="BE14" s="651">
        <v>59400</v>
      </c>
      <c r="BF14" s="651">
        <v>79140</v>
      </c>
      <c r="BG14" s="651">
        <v>129190</v>
      </c>
      <c r="BH14" s="651">
        <v>127620</v>
      </c>
      <c r="BI14" s="651">
        <v>63840</v>
      </c>
      <c r="BJ14" s="651">
        <v>32210</v>
      </c>
      <c r="BK14" s="651">
        <v>60460</v>
      </c>
      <c r="BL14" s="651">
        <v>75300</v>
      </c>
      <c r="BM14" s="651">
        <v>75840</v>
      </c>
      <c r="BN14" s="651">
        <v>65280</v>
      </c>
      <c r="BO14" s="651">
        <v>33670</v>
      </c>
      <c r="BP14" s="651">
        <v>33790</v>
      </c>
      <c r="BQ14" s="651">
        <v>58920</v>
      </c>
      <c r="BR14" s="651">
        <v>80410</v>
      </c>
      <c r="BS14" s="651">
        <v>135330</v>
      </c>
      <c r="BT14" s="651">
        <v>132990</v>
      </c>
      <c r="BU14" s="651">
        <v>63610</v>
      </c>
      <c r="BV14" s="651">
        <v>32390</v>
      </c>
      <c r="BW14" s="651">
        <v>61880</v>
      </c>
      <c r="BX14" s="651">
        <v>76500</v>
      </c>
      <c r="BY14" s="651">
        <v>79620</v>
      </c>
      <c r="BZ14" s="651">
        <v>65489.999999999993</v>
      </c>
      <c r="CA14" s="651">
        <v>33310</v>
      </c>
      <c r="CB14" s="651">
        <v>37580</v>
      </c>
      <c r="CC14" s="651">
        <v>51660</v>
      </c>
      <c r="CD14" s="651">
        <v>87220</v>
      </c>
      <c r="CE14" s="651">
        <v>142150</v>
      </c>
      <c r="CF14" s="651">
        <v>137220</v>
      </c>
      <c r="CG14" s="651">
        <v>63250</v>
      </c>
      <c r="CH14" s="651">
        <v>36030</v>
      </c>
      <c r="CI14" s="651">
        <v>60640</v>
      </c>
      <c r="CJ14" s="651">
        <v>78580</v>
      </c>
      <c r="CK14" s="651">
        <v>79920</v>
      </c>
      <c r="CL14" s="651">
        <v>66870</v>
      </c>
      <c r="CM14" s="651">
        <v>36480</v>
      </c>
      <c r="CN14" s="651">
        <v>41720</v>
      </c>
      <c r="CO14" s="651">
        <v>58790</v>
      </c>
      <c r="CP14" s="651">
        <v>83710</v>
      </c>
      <c r="CQ14" s="651">
        <v>141990</v>
      </c>
      <c r="CR14" s="651">
        <v>136960</v>
      </c>
      <c r="CS14" s="651">
        <v>72010</v>
      </c>
      <c r="CT14" s="651">
        <v>34650</v>
      </c>
      <c r="CU14" s="651">
        <v>60210</v>
      </c>
      <c r="CV14" s="651">
        <v>82670</v>
      </c>
      <c r="CW14" s="651">
        <v>82700</v>
      </c>
      <c r="CX14" s="651">
        <v>66780</v>
      </c>
      <c r="CY14" s="651">
        <v>37920</v>
      </c>
      <c r="CZ14" s="651">
        <v>41500</v>
      </c>
      <c r="DA14" s="651">
        <v>61540</v>
      </c>
      <c r="DB14" s="651">
        <v>87600</v>
      </c>
      <c r="DC14" s="651">
        <v>143930</v>
      </c>
      <c r="DD14" s="651">
        <v>136990</v>
      </c>
      <c r="DE14" s="651">
        <v>76690</v>
      </c>
      <c r="DF14" s="651">
        <v>36110</v>
      </c>
      <c r="DG14" s="651">
        <v>64170</v>
      </c>
      <c r="DH14" s="651">
        <v>83990</v>
      </c>
      <c r="DI14" s="651">
        <v>84720</v>
      </c>
      <c r="DJ14" s="651">
        <v>69300</v>
      </c>
      <c r="DK14" s="651">
        <v>38020</v>
      </c>
      <c r="DL14" s="651">
        <v>40860</v>
      </c>
      <c r="DM14" s="651">
        <v>66170</v>
      </c>
      <c r="DN14" s="651">
        <v>90240</v>
      </c>
      <c r="DO14" s="651">
        <v>146110</v>
      </c>
      <c r="DP14" s="651">
        <v>142760</v>
      </c>
      <c r="DQ14" s="651">
        <v>76880</v>
      </c>
      <c r="DR14" s="651">
        <v>36500</v>
      </c>
      <c r="DS14" s="651">
        <v>66600</v>
      </c>
      <c r="DT14" s="651">
        <v>86750</v>
      </c>
      <c r="DU14" s="651">
        <v>85440</v>
      </c>
      <c r="DV14" s="651">
        <v>75100</v>
      </c>
      <c r="DW14" s="651">
        <v>38570</v>
      </c>
      <c r="DX14" s="651">
        <v>37830</v>
      </c>
      <c r="DY14" s="651">
        <v>69730</v>
      </c>
      <c r="DZ14" s="651">
        <v>92580</v>
      </c>
      <c r="EA14" s="651">
        <v>150580</v>
      </c>
      <c r="EB14" s="651">
        <v>149250</v>
      </c>
      <c r="EC14" s="651">
        <v>75230</v>
      </c>
      <c r="ED14" s="651">
        <v>37390</v>
      </c>
      <c r="EE14" s="651">
        <v>71090</v>
      </c>
      <c r="EF14" s="651">
        <v>87700</v>
      </c>
      <c r="EG14" s="651">
        <v>90270</v>
      </c>
      <c r="EH14" s="651">
        <v>75540</v>
      </c>
      <c r="EI14" s="651">
        <v>38070</v>
      </c>
      <c r="EJ14" s="651">
        <v>43330</v>
      </c>
      <c r="EK14" s="651">
        <v>58870</v>
      </c>
      <c r="EL14" s="651">
        <v>99450</v>
      </c>
      <c r="EM14" s="651">
        <v>162110</v>
      </c>
      <c r="EN14" s="651">
        <v>157080</v>
      </c>
      <c r="EO14" s="651">
        <v>73220</v>
      </c>
      <c r="EP14" s="651">
        <v>38360</v>
      </c>
      <c r="EQ14" s="651">
        <v>71480</v>
      </c>
      <c r="ER14" s="651">
        <v>89530</v>
      </c>
      <c r="ES14" s="651">
        <v>90990</v>
      </c>
      <c r="ET14" s="651">
        <v>78330</v>
      </c>
      <c r="EU14" s="651">
        <v>40270</v>
      </c>
      <c r="EV14" s="651">
        <v>42230</v>
      </c>
      <c r="EW14" s="651">
        <v>73920</v>
      </c>
      <c r="EX14" s="651">
        <v>92780</v>
      </c>
      <c r="EY14" s="651">
        <v>166880</v>
      </c>
      <c r="EZ14" s="651">
        <v>159440</v>
      </c>
      <c r="FA14" s="651">
        <v>75050</v>
      </c>
      <c r="FB14" s="651">
        <v>37820</v>
      </c>
      <c r="FC14" s="651">
        <v>75180</v>
      </c>
      <c r="FD14" s="651">
        <v>92150</v>
      </c>
      <c r="FE14" s="651">
        <v>94190</v>
      </c>
      <c r="FF14" s="651">
        <v>78470</v>
      </c>
      <c r="FG14" s="651">
        <v>42450</v>
      </c>
      <c r="FH14" s="651">
        <v>49520</v>
      </c>
      <c r="FI14" s="651">
        <v>69150</v>
      </c>
      <c r="FJ14" s="651">
        <v>98510</v>
      </c>
      <c r="FK14" s="651">
        <v>167590</v>
      </c>
      <c r="FL14" s="651">
        <v>160440</v>
      </c>
      <c r="FM14" s="651">
        <v>85640</v>
      </c>
      <c r="FN14" s="651">
        <v>38060</v>
      </c>
      <c r="FO14" s="651">
        <v>72570</v>
      </c>
      <c r="FP14" s="651">
        <v>97230</v>
      </c>
      <c r="FQ14" s="651">
        <v>97420</v>
      </c>
      <c r="FR14" s="651">
        <v>78660</v>
      </c>
      <c r="FS14" s="651">
        <v>44680</v>
      </c>
      <c r="FT14" s="651">
        <v>48890</v>
      </c>
      <c r="FU14" s="651">
        <v>72500</v>
      </c>
      <c r="FV14" s="651">
        <v>102300</v>
      </c>
      <c r="FW14" s="651">
        <v>170450</v>
      </c>
      <c r="FX14" s="651">
        <v>161380</v>
      </c>
      <c r="FY14" s="651">
        <v>91910</v>
      </c>
      <c r="FZ14" s="651">
        <v>40970</v>
      </c>
      <c r="GA14" s="651">
        <v>75590</v>
      </c>
      <c r="GB14" s="651">
        <v>98950</v>
      </c>
    </row>
    <row r="15" spans="1:184" s="460" customFormat="1">
      <c r="B15" s="485"/>
      <c r="C15" s="478" t="s">
        <v>294</v>
      </c>
      <c r="D15" s="478" t="s">
        <v>296</v>
      </c>
      <c r="E15" s="651">
        <v>-41250</v>
      </c>
      <c r="F15" s="651">
        <v>-37270</v>
      </c>
      <c r="G15" s="651">
        <v>-41200</v>
      </c>
      <c r="H15" s="651">
        <v>-39970</v>
      </c>
      <c r="I15" s="651">
        <v>-40830</v>
      </c>
      <c r="J15" s="651">
        <v>-9120</v>
      </c>
      <c r="K15" s="651">
        <v>-9460</v>
      </c>
      <c r="L15" s="651">
        <v>-9330</v>
      </c>
      <c r="M15" s="651">
        <v>-9110</v>
      </c>
      <c r="N15" s="651">
        <v>-41200</v>
      </c>
      <c r="O15" s="651">
        <v>-39840</v>
      </c>
      <c r="P15" s="651">
        <v>-41490</v>
      </c>
      <c r="Q15" s="651">
        <v>-54420</v>
      </c>
      <c r="R15" s="651">
        <v>-49180</v>
      </c>
      <c r="S15" s="651">
        <v>-54360</v>
      </c>
      <c r="T15" s="651">
        <v>-52740</v>
      </c>
      <c r="U15" s="651">
        <v>-53870</v>
      </c>
      <c r="V15" s="651">
        <v>-12030</v>
      </c>
      <c r="W15" s="651">
        <v>-12490</v>
      </c>
      <c r="X15" s="651">
        <v>-12320</v>
      </c>
      <c r="Y15" s="651">
        <v>-12030</v>
      </c>
      <c r="Z15" s="651">
        <v>-54360</v>
      </c>
      <c r="AA15" s="651">
        <v>-52560</v>
      </c>
      <c r="AB15" s="651">
        <v>-54740</v>
      </c>
      <c r="AC15" s="651">
        <v>-72420</v>
      </c>
      <c r="AD15" s="651">
        <v>-60340</v>
      </c>
      <c r="AE15" s="651">
        <v>-32509.999999999996</v>
      </c>
      <c r="AF15" s="651">
        <v>-37010</v>
      </c>
      <c r="AG15" s="651">
        <v>-54370</v>
      </c>
      <c r="AH15" s="651">
        <v>-75280</v>
      </c>
      <c r="AI15" s="651">
        <v>-128110.00000000001</v>
      </c>
      <c r="AJ15" s="651">
        <v>-124580</v>
      </c>
      <c r="AK15" s="651">
        <v>-66210</v>
      </c>
      <c r="AL15" s="651">
        <v>-29040</v>
      </c>
      <c r="AM15" s="651">
        <v>-55670</v>
      </c>
      <c r="AN15" s="651">
        <v>-74760</v>
      </c>
      <c r="AO15" s="651">
        <v>-72840</v>
      </c>
      <c r="AP15" s="651">
        <v>-58780</v>
      </c>
      <c r="AQ15" s="651">
        <v>-32930</v>
      </c>
      <c r="AR15" s="651">
        <v>-35180</v>
      </c>
      <c r="AS15" s="651">
        <v>-56010</v>
      </c>
      <c r="AT15" s="651">
        <v>-78350</v>
      </c>
      <c r="AU15" s="651">
        <v>-125060</v>
      </c>
      <c r="AV15" s="651">
        <v>-122420</v>
      </c>
      <c r="AW15" s="651">
        <v>-66430</v>
      </c>
      <c r="AX15" s="651">
        <v>-31030</v>
      </c>
      <c r="AY15" s="651">
        <v>-56500</v>
      </c>
      <c r="AZ15" s="651">
        <v>-74770</v>
      </c>
      <c r="BA15" s="651">
        <v>-72910</v>
      </c>
      <c r="BB15" s="651">
        <v>-64569.999999999993</v>
      </c>
      <c r="BC15" s="651">
        <v>-32360</v>
      </c>
      <c r="BD15" s="651">
        <v>-32729.999999999996</v>
      </c>
      <c r="BE15" s="651">
        <v>-59400</v>
      </c>
      <c r="BF15" s="651">
        <v>-79140</v>
      </c>
      <c r="BG15" s="651">
        <v>-129190</v>
      </c>
      <c r="BH15" s="651">
        <v>-127620</v>
      </c>
      <c r="BI15" s="651">
        <v>-63840</v>
      </c>
      <c r="BJ15" s="651">
        <v>-32210</v>
      </c>
      <c r="BK15" s="651">
        <v>-60460</v>
      </c>
      <c r="BL15" s="651">
        <v>-75300</v>
      </c>
      <c r="BM15" s="651">
        <v>-75840</v>
      </c>
      <c r="BN15" s="651">
        <v>-65280</v>
      </c>
      <c r="BO15" s="651">
        <v>-33670</v>
      </c>
      <c r="BP15" s="651">
        <v>-33790</v>
      </c>
      <c r="BQ15" s="651">
        <v>-58920</v>
      </c>
      <c r="BR15" s="651">
        <v>-80410</v>
      </c>
      <c r="BS15" s="651">
        <v>-135330</v>
      </c>
      <c r="BT15" s="651">
        <v>-132990</v>
      </c>
      <c r="BU15" s="651">
        <v>-63610</v>
      </c>
      <c r="BV15" s="651">
        <v>-32390</v>
      </c>
      <c r="BW15" s="651">
        <v>-61880</v>
      </c>
      <c r="BX15" s="651">
        <v>-76500</v>
      </c>
      <c r="BY15" s="651">
        <v>-79620</v>
      </c>
      <c r="BZ15" s="651">
        <v>-65489.999999999993</v>
      </c>
      <c r="CA15" s="651">
        <v>-33310</v>
      </c>
      <c r="CB15" s="651">
        <v>-37580</v>
      </c>
      <c r="CC15" s="651">
        <v>-51660</v>
      </c>
      <c r="CD15" s="651">
        <v>-87220</v>
      </c>
      <c r="CE15" s="651">
        <v>-142150</v>
      </c>
      <c r="CF15" s="651">
        <v>-137220</v>
      </c>
      <c r="CG15" s="651">
        <v>-63250</v>
      </c>
      <c r="CH15" s="651">
        <v>-36030</v>
      </c>
      <c r="CI15" s="651">
        <v>-60640</v>
      </c>
      <c r="CJ15" s="651">
        <v>-78580</v>
      </c>
      <c r="CK15" s="651">
        <v>-79920</v>
      </c>
      <c r="CL15" s="651">
        <v>-66870</v>
      </c>
      <c r="CM15" s="651">
        <v>-36480</v>
      </c>
      <c r="CN15" s="651">
        <v>-41720</v>
      </c>
      <c r="CO15" s="651">
        <v>-58790</v>
      </c>
      <c r="CP15" s="651">
        <v>-83710</v>
      </c>
      <c r="CQ15" s="651">
        <v>-141990</v>
      </c>
      <c r="CR15" s="651">
        <v>-136960</v>
      </c>
      <c r="CS15" s="651">
        <v>-72010</v>
      </c>
      <c r="CT15" s="651">
        <v>-34650</v>
      </c>
      <c r="CU15" s="651">
        <v>-60210</v>
      </c>
      <c r="CV15" s="651">
        <v>-82670</v>
      </c>
      <c r="CW15" s="651">
        <v>-82700</v>
      </c>
      <c r="CX15" s="651">
        <v>-66780</v>
      </c>
      <c r="CY15" s="651">
        <v>-37920</v>
      </c>
      <c r="CZ15" s="651">
        <v>-41500</v>
      </c>
      <c r="DA15" s="651">
        <v>-61540</v>
      </c>
      <c r="DB15" s="651">
        <v>-87600</v>
      </c>
      <c r="DC15" s="651">
        <v>-143930</v>
      </c>
      <c r="DD15" s="651">
        <v>-136990</v>
      </c>
      <c r="DE15" s="651">
        <v>-76690</v>
      </c>
      <c r="DF15" s="651">
        <v>-36110</v>
      </c>
      <c r="DG15" s="651">
        <v>-64170</v>
      </c>
      <c r="DH15" s="651">
        <v>-83990</v>
      </c>
      <c r="DI15" s="651">
        <v>-84720</v>
      </c>
      <c r="DJ15" s="651">
        <v>-69300</v>
      </c>
      <c r="DK15" s="651">
        <v>-38020</v>
      </c>
      <c r="DL15" s="651">
        <v>-40860</v>
      </c>
      <c r="DM15" s="651">
        <v>-66170</v>
      </c>
      <c r="DN15" s="651">
        <v>-90240</v>
      </c>
      <c r="DO15" s="651">
        <v>-146110</v>
      </c>
      <c r="DP15" s="651">
        <v>-142760</v>
      </c>
      <c r="DQ15" s="651">
        <v>-76880</v>
      </c>
      <c r="DR15" s="651">
        <v>-36500</v>
      </c>
      <c r="DS15" s="651">
        <v>-66600</v>
      </c>
      <c r="DT15" s="651">
        <v>-86750</v>
      </c>
      <c r="DU15" s="651">
        <v>-85440</v>
      </c>
      <c r="DV15" s="651">
        <v>-75100</v>
      </c>
      <c r="DW15" s="651">
        <v>-38570</v>
      </c>
      <c r="DX15" s="651">
        <v>-37830</v>
      </c>
      <c r="DY15" s="651">
        <v>-69730</v>
      </c>
      <c r="DZ15" s="651">
        <v>-92580</v>
      </c>
      <c r="EA15" s="651">
        <v>-150580</v>
      </c>
      <c r="EB15" s="651">
        <v>-149250</v>
      </c>
      <c r="EC15" s="651">
        <v>-75230</v>
      </c>
      <c r="ED15" s="651">
        <v>-37390</v>
      </c>
      <c r="EE15" s="651">
        <v>-71090</v>
      </c>
      <c r="EF15" s="651">
        <v>-87700</v>
      </c>
      <c r="EG15" s="651">
        <v>-90270</v>
      </c>
      <c r="EH15" s="651">
        <v>-75540</v>
      </c>
      <c r="EI15" s="651">
        <v>-38070</v>
      </c>
      <c r="EJ15" s="651">
        <v>-43330</v>
      </c>
      <c r="EK15" s="651">
        <v>-58870</v>
      </c>
      <c r="EL15" s="651">
        <v>-99450</v>
      </c>
      <c r="EM15" s="651">
        <v>-162110</v>
      </c>
      <c r="EN15" s="651">
        <v>-157080</v>
      </c>
      <c r="EO15" s="651">
        <v>-73220</v>
      </c>
      <c r="EP15" s="651">
        <v>-38360</v>
      </c>
      <c r="EQ15" s="651">
        <v>-71480</v>
      </c>
      <c r="ER15" s="651">
        <v>-89530</v>
      </c>
      <c r="ES15" s="651">
        <v>-90990</v>
      </c>
      <c r="ET15" s="651">
        <v>-78330</v>
      </c>
      <c r="EU15" s="651">
        <v>-40270</v>
      </c>
      <c r="EV15" s="651">
        <v>-42230</v>
      </c>
      <c r="EW15" s="651">
        <v>-73920</v>
      </c>
      <c r="EX15" s="651">
        <v>-92780</v>
      </c>
      <c r="EY15" s="651">
        <v>-166880</v>
      </c>
      <c r="EZ15" s="651">
        <v>-159440</v>
      </c>
      <c r="FA15" s="651">
        <v>-75050</v>
      </c>
      <c r="FB15" s="651">
        <v>-37820</v>
      </c>
      <c r="FC15" s="651">
        <v>-75180</v>
      </c>
      <c r="FD15" s="651">
        <v>-92150</v>
      </c>
      <c r="FE15" s="651">
        <v>-94190</v>
      </c>
      <c r="FF15" s="651">
        <v>-78470</v>
      </c>
      <c r="FG15" s="651">
        <v>-42450</v>
      </c>
      <c r="FH15" s="651">
        <v>-49520</v>
      </c>
      <c r="FI15" s="651">
        <v>-69150</v>
      </c>
      <c r="FJ15" s="651">
        <v>-98510</v>
      </c>
      <c r="FK15" s="651">
        <v>-167590</v>
      </c>
      <c r="FL15" s="651">
        <v>-160440</v>
      </c>
      <c r="FM15" s="651">
        <v>-85640</v>
      </c>
      <c r="FN15" s="651">
        <v>-38060</v>
      </c>
      <c r="FO15" s="651">
        <v>-72570</v>
      </c>
      <c r="FP15" s="651">
        <v>-97230</v>
      </c>
      <c r="FQ15" s="651">
        <v>-97420</v>
      </c>
      <c r="FR15" s="651">
        <v>-78660</v>
      </c>
      <c r="FS15" s="651">
        <v>-44680</v>
      </c>
      <c r="FT15" s="651">
        <v>-48890</v>
      </c>
      <c r="FU15" s="651">
        <v>-72500</v>
      </c>
      <c r="FV15" s="651">
        <v>-102300</v>
      </c>
      <c r="FW15" s="651">
        <v>-170450</v>
      </c>
      <c r="FX15" s="651">
        <v>-161380</v>
      </c>
      <c r="FY15" s="651">
        <v>-91910</v>
      </c>
      <c r="FZ15" s="651">
        <v>-40970</v>
      </c>
      <c r="GA15" s="651">
        <v>-75590</v>
      </c>
      <c r="GB15" s="651">
        <v>-98950</v>
      </c>
    </row>
    <row r="16" spans="1:184">
      <c r="B16" s="460"/>
      <c r="C16" s="652"/>
      <c r="D16" s="469" t="s">
        <v>60</v>
      </c>
      <c r="E16" s="653">
        <v>30296420</v>
      </c>
      <c r="F16" s="653">
        <v>27137730</v>
      </c>
      <c r="G16" s="653">
        <v>29215900</v>
      </c>
      <c r="H16" s="653">
        <v>25182760</v>
      </c>
      <c r="I16" s="653">
        <v>25908550</v>
      </c>
      <c r="J16" s="653">
        <v>27639570</v>
      </c>
      <c r="K16" s="653">
        <v>29921350</v>
      </c>
      <c r="L16" s="653">
        <v>28937390</v>
      </c>
      <c r="M16" s="653">
        <v>21008480</v>
      </c>
      <c r="N16" s="653">
        <v>22520560</v>
      </c>
      <c r="O16" s="653">
        <v>21775060</v>
      </c>
      <c r="P16" s="653">
        <v>22503530</v>
      </c>
      <c r="Q16" s="653">
        <v>24009280</v>
      </c>
      <c r="R16" s="653">
        <v>21528760</v>
      </c>
      <c r="S16" s="653">
        <v>20606270</v>
      </c>
      <c r="T16" s="653">
        <v>18812130</v>
      </c>
      <c r="U16" s="653">
        <v>19609590</v>
      </c>
      <c r="V16" s="653">
        <v>21860730</v>
      </c>
      <c r="W16" s="653">
        <v>22731670</v>
      </c>
      <c r="X16" s="653">
        <v>22734560</v>
      </c>
      <c r="Y16" s="653">
        <v>21675840</v>
      </c>
      <c r="Z16" s="653">
        <v>23293790</v>
      </c>
      <c r="AA16" s="653">
        <v>22412940</v>
      </c>
      <c r="AB16" s="653">
        <v>23075400</v>
      </c>
      <c r="AC16" s="653">
        <v>25292970</v>
      </c>
      <c r="AD16" s="653">
        <v>22844750</v>
      </c>
      <c r="AE16" s="653">
        <v>24038360</v>
      </c>
      <c r="AF16" s="653">
        <v>20688930</v>
      </c>
      <c r="AG16" s="653">
        <v>20343810</v>
      </c>
      <c r="AH16" s="653">
        <v>24381420</v>
      </c>
      <c r="AI16" s="653">
        <v>26246120</v>
      </c>
      <c r="AJ16" s="653">
        <v>26049960</v>
      </c>
      <c r="AK16" s="653">
        <v>23857500</v>
      </c>
      <c r="AL16" s="653">
        <v>24513200</v>
      </c>
      <c r="AM16" s="653">
        <v>23987450</v>
      </c>
      <c r="AN16" s="653">
        <v>24717160</v>
      </c>
      <c r="AO16" s="653">
        <v>26162420</v>
      </c>
      <c r="AP16" s="653">
        <v>24471820</v>
      </c>
      <c r="AQ16" s="653">
        <v>20815730</v>
      </c>
      <c r="AR16" s="653">
        <v>18449100</v>
      </c>
      <c r="AS16" s="653">
        <v>22268870</v>
      </c>
      <c r="AT16" s="653">
        <v>25143840</v>
      </c>
      <c r="AU16" s="653">
        <v>26673660</v>
      </c>
      <c r="AV16" s="653">
        <v>26755890</v>
      </c>
      <c r="AW16" s="653">
        <v>24597970</v>
      </c>
      <c r="AX16" s="653">
        <v>25018530</v>
      </c>
      <c r="AY16" s="653">
        <v>24716670</v>
      </c>
      <c r="AZ16" s="653">
        <v>25320610</v>
      </c>
      <c r="BA16" s="653">
        <v>27303770</v>
      </c>
      <c r="BB16" s="653">
        <v>24790580</v>
      </c>
      <c r="BC16" s="653">
        <v>23466360</v>
      </c>
      <c r="BD16" s="653">
        <v>20978420</v>
      </c>
      <c r="BE16" s="653">
        <v>23528190</v>
      </c>
      <c r="BF16" s="653">
        <v>25695760</v>
      </c>
      <c r="BG16" s="653">
        <v>27176300</v>
      </c>
      <c r="BH16" s="653">
        <v>27524010</v>
      </c>
      <c r="BI16" s="653">
        <v>24850330</v>
      </c>
      <c r="BJ16" s="653">
        <v>25528510</v>
      </c>
      <c r="BK16" s="653">
        <v>25323450</v>
      </c>
      <c r="BL16" s="653">
        <v>25950220</v>
      </c>
      <c r="BM16" s="653">
        <v>28276500</v>
      </c>
      <c r="BN16" s="653">
        <v>25768920</v>
      </c>
      <c r="BO16" s="653">
        <v>24174090</v>
      </c>
      <c r="BP16" s="653">
        <v>21929560</v>
      </c>
      <c r="BQ16" s="653">
        <v>24273080</v>
      </c>
      <c r="BR16" s="653">
        <v>26771060</v>
      </c>
      <c r="BS16" s="653">
        <v>28799500</v>
      </c>
      <c r="BT16" s="653">
        <v>29009800</v>
      </c>
      <c r="BU16" s="653">
        <v>24901530</v>
      </c>
      <c r="BV16" s="653">
        <v>24338620</v>
      </c>
      <c r="BW16" s="653">
        <v>27068190</v>
      </c>
      <c r="BX16" s="653">
        <v>28373870</v>
      </c>
      <c r="BY16" s="653">
        <v>30086410</v>
      </c>
      <c r="BZ16" s="653">
        <v>26331740</v>
      </c>
      <c r="CA16" s="653">
        <v>23712300</v>
      </c>
      <c r="CB16" s="653">
        <v>21109780</v>
      </c>
      <c r="CC16" s="653">
        <v>24535360</v>
      </c>
      <c r="CD16" s="653">
        <v>28322190</v>
      </c>
      <c r="CE16" s="653">
        <v>31523330</v>
      </c>
      <c r="CF16" s="653">
        <v>31521170</v>
      </c>
      <c r="CG16" s="653">
        <v>28503710</v>
      </c>
      <c r="CH16" s="653">
        <v>29332520</v>
      </c>
      <c r="CI16" s="653">
        <v>29511370</v>
      </c>
      <c r="CJ16" s="653">
        <v>30649110</v>
      </c>
      <c r="CK16" s="653">
        <v>32598550</v>
      </c>
      <c r="CL16" s="653">
        <v>30364330</v>
      </c>
      <c r="CM16" s="653">
        <v>30743870</v>
      </c>
      <c r="CN16" s="653">
        <v>24212170</v>
      </c>
      <c r="CO16" s="653">
        <v>27770780</v>
      </c>
      <c r="CP16" s="653">
        <v>31113770</v>
      </c>
      <c r="CQ16" s="653">
        <v>33902430</v>
      </c>
      <c r="CR16" s="653">
        <v>33746440</v>
      </c>
      <c r="CS16" s="653">
        <v>30977610</v>
      </c>
      <c r="CT16" s="653">
        <v>30988430</v>
      </c>
      <c r="CU16" s="653">
        <v>31071760</v>
      </c>
      <c r="CV16" s="653">
        <v>32776580</v>
      </c>
      <c r="CW16" s="653">
        <v>34340080</v>
      </c>
      <c r="CX16" s="653">
        <v>29325120</v>
      </c>
      <c r="CY16" s="653">
        <v>26887600</v>
      </c>
      <c r="CZ16" s="653">
        <v>25834650</v>
      </c>
      <c r="DA16" s="653">
        <v>29847160</v>
      </c>
      <c r="DB16" s="653">
        <v>32562220</v>
      </c>
      <c r="DC16" s="653">
        <v>36015910</v>
      </c>
      <c r="DD16" s="653">
        <v>35720980</v>
      </c>
      <c r="DE16" s="653">
        <v>31871450</v>
      </c>
      <c r="DF16" s="653">
        <v>32389040</v>
      </c>
      <c r="DG16" s="653">
        <v>32157050</v>
      </c>
      <c r="DH16" s="653">
        <v>33515170</v>
      </c>
      <c r="DI16" s="653">
        <v>35477350</v>
      </c>
      <c r="DJ16" s="653">
        <v>32049540</v>
      </c>
      <c r="DK16" s="653">
        <v>34373850</v>
      </c>
      <c r="DL16" s="653">
        <v>28019550</v>
      </c>
      <c r="DM16" s="653">
        <v>27913100</v>
      </c>
      <c r="DN16" s="653">
        <v>33607320</v>
      </c>
      <c r="DO16" s="653">
        <v>36882340</v>
      </c>
      <c r="DP16" s="653">
        <v>36914620</v>
      </c>
      <c r="DQ16" s="653">
        <v>32782690</v>
      </c>
      <c r="DR16" s="653">
        <v>33621180</v>
      </c>
      <c r="DS16" s="653">
        <v>33358290</v>
      </c>
      <c r="DT16" s="653">
        <v>34631660</v>
      </c>
      <c r="DU16" s="653">
        <v>37012670</v>
      </c>
      <c r="DV16" s="653">
        <v>33440270</v>
      </c>
      <c r="DW16" s="653">
        <v>34424310</v>
      </c>
      <c r="DX16" s="653">
        <v>26755050</v>
      </c>
      <c r="DY16" s="653">
        <v>30786320</v>
      </c>
      <c r="DZ16" s="653">
        <v>34624490</v>
      </c>
      <c r="EA16" s="653">
        <v>38392120</v>
      </c>
      <c r="EB16" s="653">
        <v>37706980</v>
      </c>
      <c r="EC16" s="653">
        <v>34226410</v>
      </c>
      <c r="ED16" s="653">
        <v>34680120</v>
      </c>
      <c r="EE16" s="653">
        <v>34721360</v>
      </c>
      <c r="EF16" s="653">
        <v>35913870</v>
      </c>
      <c r="EG16" s="653">
        <v>37723920</v>
      </c>
      <c r="EH16" s="653">
        <v>35307400</v>
      </c>
      <c r="EI16" s="653">
        <v>29707330</v>
      </c>
      <c r="EJ16" s="653">
        <v>26010320</v>
      </c>
      <c r="EK16" s="653">
        <v>32105550</v>
      </c>
      <c r="EL16" s="653">
        <v>35380530</v>
      </c>
      <c r="EM16" s="653">
        <v>38868210</v>
      </c>
      <c r="EN16" s="653">
        <v>38378870</v>
      </c>
      <c r="EO16" s="653">
        <v>35197940</v>
      </c>
      <c r="EP16" s="653">
        <v>35186860</v>
      </c>
      <c r="EQ16" s="653">
        <v>35237550</v>
      </c>
      <c r="ER16" s="653">
        <v>36912130</v>
      </c>
      <c r="ES16" s="653">
        <v>40444370</v>
      </c>
      <c r="ET16" s="653">
        <v>36481820</v>
      </c>
      <c r="EU16" s="653">
        <v>36892430</v>
      </c>
      <c r="EV16" s="653">
        <v>30468970</v>
      </c>
      <c r="EW16" s="653">
        <v>35294110</v>
      </c>
      <c r="EX16" s="653">
        <v>37876280</v>
      </c>
      <c r="EY16" s="653">
        <v>41157420</v>
      </c>
      <c r="EZ16" s="653">
        <v>41080100</v>
      </c>
      <c r="FA16" s="653">
        <v>37364930</v>
      </c>
      <c r="FB16" s="653">
        <v>37766000</v>
      </c>
      <c r="FC16" s="653">
        <v>37713630</v>
      </c>
      <c r="FD16" s="653">
        <v>39339140</v>
      </c>
      <c r="FE16" s="653">
        <v>44801540</v>
      </c>
      <c r="FF16" s="653">
        <v>40599840</v>
      </c>
      <c r="FG16" s="653">
        <v>38858220</v>
      </c>
      <c r="FH16" s="653">
        <v>31253630</v>
      </c>
      <c r="FI16" s="653">
        <v>38699940</v>
      </c>
      <c r="FJ16" s="653">
        <v>42212510</v>
      </c>
      <c r="FK16" s="653">
        <v>46000830</v>
      </c>
      <c r="FL16" s="653">
        <v>45893020</v>
      </c>
      <c r="FM16" s="653">
        <v>41993570</v>
      </c>
      <c r="FN16" s="653">
        <v>42558270</v>
      </c>
      <c r="FO16" s="653">
        <v>42131150</v>
      </c>
      <c r="FP16" s="653">
        <v>44093030</v>
      </c>
      <c r="FQ16" s="653">
        <v>47846250</v>
      </c>
      <c r="FR16" s="653">
        <v>43350760</v>
      </c>
      <c r="FS16" s="653">
        <v>46713490</v>
      </c>
      <c r="FT16" s="653">
        <v>39296830</v>
      </c>
      <c r="FU16" s="653">
        <v>38064620</v>
      </c>
      <c r="FV16" s="653">
        <v>44934610</v>
      </c>
      <c r="FW16" s="653">
        <v>48812320</v>
      </c>
      <c r="FX16" s="653">
        <v>48695230</v>
      </c>
      <c r="FY16" s="653">
        <v>43033960</v>
      </c>
      <c r="FZ16" s="653">
        <v>36892790</v>
      </c>
      <c r="GA16" s="653">
        <v>40387220</v>
      </c>
      <c r="GB16" s="653">
        <v>47377170</v>
      </c>
    </row>
    <row r="17" spans="1:184">
      <c r="B17" s="460"/>
      <c r="C17" s="652"/>
      <c r="D17" s="652"/>
      <c r="E17" s="653"/>
      <c r="F17" s="653"/>
      <c r="G17" s="653"/>
      <c r="H17" s="653"/>
      <c r="I17" s="653"/>
      <c r="J17" s="653"/>
      <c r="K17" s="653"/>
      <c r="L17" s="653"/>
      <c r="M17" s="653"/>
      <c r="N17" s="653"/>
      <c r="O17" s="653"/>
      <c r="P17" s="653"/>
      <c r="Q17" s="653"/>
      <c r="R17" s="653"/>
      <c r="S17" s="653"/>
      <c r="T17" s="653"/>
      <c r="U17" s="653"/>
      <c r="V17" s="653"/>
      <c r="W17" s="653"/>
      <c r="X17" s="653"/>
      <c r="Y17" s="653"/>
      <c r="Z17" s="653"/>
      <c r="AA17" s="653"/>
      <c r="AB17" s="653"/>
      <c r="AC17" s="653"/>
      <c r="AD17" s="653"/>
      <c r="AE17" s="653"/>
      <c r="AF17" s="653"/>
      <c r="AG17" s="653"/>
      <c r="AH17" s="653"/>
      <c r="AI17" s="653"/>
      <c r="AJ17" s="653"/>
      <c r="AK17" s="653"/>
      <c r="AL17" s="653"/>
      <c r="AM17" s="653"/>
      <c r="AN17" s="653"/>
      <c r="AO17" s="653"/>
      <c r="AP17" s="653"/>
      <c r="AQ17" s="653"/>
      <c r="AR17" s="653"/>
      <c r="AS17" s="653"/>
      <c r="AT17" s="653"/>
      <c r="AU17" s="653"/>
      <c r="AV17" s="653"/>
      <c r="AW17" s="653"/>
      <c r="AX17" s="653"/>
      <c r="AY17" s="653"/>
      <c r="AZ17" s="653"/>
      <c r="BA17" s="653"/>
      <c r="BB17" s="653"/>
      <c r="BC17" s="653"/>
      <c r="BD17" s="653"/>
      <c r="BE17" s="653"/>
      <c r="BF17" s="653"/>
      <c r="BG17" s="653"/>
      <c r="BH17" s="653"/>
      <c r="BI17" s="653"/>
      <c r="BJ17" s="653"/>
      <c r="BK17" s="653"/>
      <c r="BL17" s="653"/>
      <c r="BM17" s="653"/>
      <c r="BN17" s="653"/>
      <c r="BO17" s="653"/>
      <c r="BP17" s="653"/>
      <c r="BQ17" s="653"/>
      <c r="BR17" s="653"/>
      <c r="BS17" s="653"/>
      <c r="BT17" s="653"/>
      <c r="BU17" s="653"/>
      <c r="BV17" s="653"/>
      <c r="BW17" s="653"/>
      <c r="BX17" s="653"/>
      <c r="BY17" s="653"/>
      <c r="BZ17" s="653"/>
      <c r="CA17" s="653"/>
      <c r="CB17" s="653"/>
      <c r="CC17" s="653"/>
      <c r="CD17" s="653"/>
      <c r="CE17" s="653"/>
      <c r="CF17" s="653"/>
      <c r="CG17" s="653"/>
      <c r="CH17" s="653"/>
      <c r="CI17" s="653"/>
      <c r="CJ17" s="653"/>
      <c r="CK17" s="653"/>
      <c r="CL17" s="653"/>
      <c r="CM17" s="653"/>
      <c r="CN17" s="653"/>
      <c r="CO17" s="653"/>
      <c r="CP17" s="653"/>
      <c r="CQ17" s="653"/>
      <c r="CR17" s="653"/>
      <c r="CS17" s="653"/>
      <c r="CT17" s="653"/>
      <c r="CU17" s="653"/>
      <c r="CV17" s="653"/>
      <c r="CW17" s="653"/>
      <c r="CX17" s="653"/>
      <c r="CY17" s="653"/>
      <c r="CZ17" s="653"/>
      <c r="DA17" s="653"/>
      <c r="DB17" s="653"/>
      <c r="DC17" s="653"/>
      <c r="DD17" s="653"/>
      <c r="DE17" s="653"/>
      <c r="DF17" s="653"/>
      <c r="DG17" s="653"/>
      <c r="DH17" s="653"/>
      <c r="DI17" s="653"/>
      <c r="DJ17" s="653"/>
      <c r="DK17" s="653"/>
      <c r="DL17" s="653"/>
      <c r="DM17" s="653"/>
      <c r="DN17" s="653"/>
      <c r="DO17" s="653"/>
      <c r="DP17" s="653"/>
      <c r="DQ17" s="653"/>
      <c r="DR17" s="653"/>
      <c r="DS17" s="653"/>
      <c r="DT17" s="653"/>
      <c r="DU17" s="653"/>
      <c r="DV17" s="653"/>
      <c r="DW17" s="653"/>
      <c r="DX17" s="653"/>
      <c r="DY17" s="653"/>
      <c r="DZ17" s="653"/>
      <c r="EA17" s="653"/>
      <c r="EB17" s="653"/>
      <c r="EC17" s="653"/>
      <c r="ED17" s="653"/>
      <c r="EE17" s="653"/>
      <c r="EF17" s="653"/>
      <c r="EG17" s="653"/>
      <c r="EH17" s="653"/>
      <c r="EI17" s="653"/>
      <c r="EJ17" s="653"/>
      <c r="EK17" s="653"/>
      <c r="EL17" s="653"/>
      <c r="EM17" s="653"/>
      <c r="EN17" s="653"/>
      <c r="EO17" s="653"/>
      <c r="EP17" s="653"/>
      <c r="EQ17" s="653"/>
      <c r="ER17" s="653"/>
      <c r="ES17" s="653"/>
      <c r="ET17" s="653"/>
      <c r="EU17" s="653"/>
      <c r="EV17" s="653"/>
      <c r="EW17" s="653"/>
      <c r="EX17" s="653"/>
      <c r="EY17" s="653"/>
      <c r="EZ17" s="653"/>
      <c r="FA17" s="653"/>
      <c r="FB17" s="653"/>
      <c r="FC17" s="653"/>
      <c r="FD17" s="653"/>
      <c r="FE17" s="653"/>
      <c r="FF17" s="653"/>
      <c r="FG17" s="653"/>
      <c r="FH17" s="653"/>
      <c r="FI17" s="653"/>
      <c r="FJ17" s="653"/>
      <c r="FK17" s="653"/>
      <c r="FL17" s="653"/>
      <c r="FM17" s="653"/>
      <c r="FN17" s="653"/>
      <c r="FO17" s="653"/>
      <c r="FP17" s="653"/>
      <c r="FQ17" s="653"/>
      <c r="FR17" s="653"/>
      <c r="FS17" s="653"/>
      <c r="FT17" s="653"/>
      <c r="FU17" s="653"/>
      <c r="FV17" s="653"/>
      <c r="FW17" s="653"/>
      <c r="FX17" s="653"/>
      <c r="FY17" s="653"/>
      <c r="FZ17" s="653"/>
      <c r="GA17" s="653"/>
      <c r="GB17" s="653"/>
    </row>
    <row r="18" spans="1:184">
      <c r="B18" s="460"/>
      <c r="C18" s="652"/>
      <c r="D18" s="652"/>
      <c r="E18" s="654">
        <v>41275</v>
      </c>
      <c r="F18" s="654">
        <v>41306</v>
      </c>
      <c r="G18" s="654">
        <v>41334</v>
      </c>
      <c r="H18" s="654">
        <v>41365</v>
      </c>
      <c r="I18" s="654">
        <v>41395</v>
      </c>
      <c r="J18" s="654">
        <v>41426</v>
      </c>
      <c r="K18" s="654">
        <v>41456</v>
      </c>
      <c r="L18" s="654">
        <v>41487</v>
      </c>
      <c r="M18" s="654">
        <v>41518</v>
      </c>
      <c r="N18" s="654">
        <v>41548</v>
      </c>
      <c r="O18" s="654">
        <v>41579</v>
      </c>
      <c r="P18" s="654">
        <v>41609</v>
      </c>
      <c r="Q18" s="654">
        <v>41640</v>
      </c>
      <c r="R18" s="654">
        <v>41671</v>
      </c>
      <c r="S18" s="654">
        <v>41699</v>
      </c>
      <c r="T18" s="654">
        <v>41730</v>
      </c>
      <c r="U18" s="654">
        <v>41760</v>
      </c>
      <c r="V18" s="654">
        <v>41791</v>
      </c>
      <c r="W18" s="654">
        <v>41821</v>
      </c>
      <c r="X18" s="654">
        <v>41852</v>
      </c>
      <c r="Y18" s="654">
        <v>41883</v>
      </c>
      <c r="Z18" s="654">
        <v>41913</v>
      </c>
      <c r="AA18" s="654">
        <v>41944</v>
      </c>
      <c r="AB18" s="654">
        <v>41974</v>
      </c>
      <c r="AC18" s="654">
        <v>42005</v>
      </c>
      <c r="AD18" s="654">
        <v>42036</v>
      </c>
      <c r="AE18" s="654">
        <v>42064</v>
      </c>
      <c r="AF18" s="654">
        <v>42095</v>
      </c>
      <c r="AG18" s="654">
        <v>42125</v>
      </c>
      <c r="AH18" s="654">
        <v>42156</v>
      </c>
      <c r="AI18" s="654">
        <v>42186</v>
      </c>
      <c r="AJ18" s="654">
        <v>42217</v>
      </c>
      <c r="AK18" s="654">
        <v>42248</v>
      </c>
      <c r="AL18" s="654">
        <v>42278</v>
      </c>
      <c r="AM18" s="654">
        <v>42309</v>
      </c>
      <c r="AN18" s="654">
        <v>42339</v>
      </c>
      <c r="AO18" s="654">
        <v>42370</v>
      </c>
      <c r="AP18" s="654">
        <v>42401</v>
      </c>
      <c r="AQ18" s="654">
        <v>42430</v>
      </c>
      <c r="AR18" s="654">
        <v>42461</v>
      </c>
      <c r="AS18" s="654">
        <v>42491</v>
      </c>
      <c r="AT18" s="654">
        <v>42522</v>
      </c>
      <c r="AU18" s="654">
        <v>42552</v>
      </c>
      <c r="AV18" s="654">
        <v>42583</v>
      </c>
      <c r="AW18" s="654">
        <v>42614</v>
      </c>
      <c r="AX18" s="654">
        <v>42644</v>
      </c>
      <c r="AY18" s="654">
        <v>42675</v>
      </c>
      <c r="AZ18" s="654">
        <v>42705</v>
      </c>
      <c r="BA18" s="654">
        <v>42736</v>
      </c>
      <c r="BB18" s="654">
        <v>42767</v>
      </c>
      <c r="BC18" s="654">
        <v>42795</v>
      </c>
      <c r="BD18" s="654">
        <v>42826</v>
      </c>
      <c r="BE18" s="654">
        <v>42856</v>
      </c>
      <c r="BF18" s="654">
        <v>42887</v>
      </c>
      <c r="BG18" s="654">
        <v>42917</v>
      </c>
      <c r="BH18" s="654">
        <v>42948</v>
      </c>
      <c r="BI18" s="654">
        <v>42979</v>
      </c>
      <c r="BJ18" s="654">
        <v>43009</v>
      </c>
      <c r="BK18" s="654">
        <v>43040</v>
      </c>
      <c r="BL18" s="654">
        <v>43070</v>
      </c>
      <c r="BM18" s="654">
        <v>43101</v>
      </c>
      <c r="BN18" s="654">
        <v>43132</v>
      </c>
      <c r="BO18" s="654">
        <v>43160</v>
      </c>
      <c r="BP18" s="654">
        <v>43191</v>
      </c>
      <c r="BQ18" s="654">
        <v>43221</v>
      </c>
      <c r="BR18" s="654">
        <v>43252</v>
      </c>
      <c r="BS18" s="654">
        <v>43282</v>
      </c>
      <c r="BT18" s="654">
        <v>43313</v>
      </c>
      <c r="BU18" s="654">
        <v>43344</v>
      </c>
      <c r="BV18" s="654">
        <v>43374</v>
      </c>
      <c r="BW18" s="654">
        <v>43405</v>
      </c>
      <c r="BX18" s="654">
        <v>43435</v>
      </c>
      <c r="BY18" s="654">
        <v>43466</v>
      </c>
      <c r="BZ18" s="654">
        <v>43497</v>
      </c>
      <c r="CA18" s="654">
        <v>43525</v>
      </c>
      <c r="CB18" s="654">
        <v>43556</v>
      </c>
      <c r="CC18" s="654">
        <v>43586</v>
      </c>
      <c r="CD18" s="654">
        <v>43617</v>
      </c>
      <c r="CE18" s="654">
        <v>43647</v>
      </c>
      <c r="CF18" s="654">
        <v>43678</v>
      </c>
      <c r="CG18" s="654">
        <v>43709</v>
      </c>
      <c r="CH18" s="654">
        <v>43739</v>
      </c>
      <c r="CI18" s="654">
        <v>43770</v>
      </c>
      <c r="CJ18" s="654">
        <v>43800</v>
      </c>
      <c r="CK18" s="654">
        <v>43831</v>
      </c>
      <c r="CL18" s="654">
        <v>43862</v>
      </c>
      <c r="CM18" s="654">
        <v>43891</v>
      </c>
      <c r="CN18" s="654">
        <v>43922</v>
      </c>
      <c r="CO18" s="654">
        <v>43952</v>
      </c>
      <c r="CP18" s="654">
        <v>43983</v>
      </c>
      <c r="CQ18" s="654">
        <v>44013</v>
      </c>
      <c r="CR18" s="654">
        <v>44044</v>
      </c>
      <c r="CS18" s="654">
        <v>44075</v>
      </c>
      <c r="CT18" s="654">
        <v>44105</v>
      </c>
      <c r="CU18" s="654">
        <v>44136</v>
      </c>
      <c r="CV18" s="654">
        <v>44166</v>
      </c>
      <c r="CW18" s="654">
        <v>44197</v>
      </c>
      <c r="CX18" s="654">
        <v>44228</v>
      </c>
      <c r="CY18" s="654">
        <v>44256</v>
      </c>
      <c r="CZ18" s="654">
        <v>44287</v>
      </c>
      <c r="DA18" s="654">
        <v>44317</v>
      </c>
      <c r="DB18" s="654">
        <v>44348</v>
      </c>
      <c r="DC18" s="654">
        <v>44378</v>
      </c>
      <c r="DD18" s="654">
        <v>44409</v>
      </c>
      <c r="DE18" s="654">
        <v>44440</v>
      </c>
      <c r="DF18" s="654">
        <v>44470</v>
      </c>
      <c r="DG18" s="654">
        <v>44501</v>
      </c>
      <c r="DH18" s="654">
        <v>44531</v>
      </c>
      <c r="DI18" s="654">
        <v>44562</v>
      </c>
      <c r="DJ18" s="654">
        <v>44593</v>
      </c>
      <c r="DK18" s="654">
        <v>44621</v>
      </c>
      <c r="DL18" s="654">
        <v>44652</v>
      </c>
      <c r="DM18" s="654">
        <v>44682</v>
      </c>
      <c r="DN18" s="654">
        <v>44713</v>
      </c>
      <c r="DO18" s="654">
        <v>44743</v>
      </c>
      <c r="DP18" s="654">
        <v>44774</v>
      </c>
      <c r="DQ18" s="654">
        <v>44805</v>
      </c>
      <c r="DR18" s="654">
        <v>44835</v>
      </c>
      <c r="DS18" s="654">
        <v>44866</v>
      </c>
      <c r="DT18" s="654">
        <v>44896</v>
      </c>
      <c r="DU18" s="654">
        <v>44927</v>
      </c>
      <c r="DV18" s="654">
        <v>44958</v>
      </c>
      <c r="DW18" s="654">
        <v>44986</v>
      </c>
      <c r="DX18" s="654">
        <v>45017</v>
      </c>
      <c r="DY18" s="654">
        <v>45047</v>
      </c>
      <c r="DZ18" s="654">
        <v>45078</v>
      </c>
      <c r="EA18" s="654">
        <v>45108</v>
      </c>
      <c r="EB18" s="654">
        <v>45139</v>
      </c>
      <c r="EC18" s="654">
        <v>45170</v>
      </c>
      <c r="ED18" s="654">
        <v>45200</v>
      </c>
      <c r="EE18" s="654">
        <v>45231</v>
      </c>
      <c r="EF18" s="654">
        <v>45261</v>
      </c>
      <c r="EG18" s="654">
        <v>45292</v>
      </c>
      <c r="EH18" s="654">
        <v>45323</v>
      </c>
      <c r="EI18" s="654">
        <v>45352</v>
      </c>
      <c r="EJ18" s="654">
        <v>45383</v>
      </c>
      <c r="EK18" s="654">
        <v>45413</v>
      </c>
      <c r="EL18" s="654">
        <v>45444</v>
      </c>
      <c r="EM18" s="654">
        <v>45474</v>
      </c>
      <c r="EN18" s="654">
        <v>45505</v>
      </c>
      <c r="EO18" s="654">
        <v>45536</v>
      </c>
      <c r="EP18" s="654">
        <v>45566</v>
      </c>
      <c r="EQ18" s="654">
        <v>45597</v>
      </c>
      <c r="ER18" s="654">
        <v>45627</v>
      </c>
      <c r="ES18" s="654">
        <v>45658</v>
      </c>
      <c r="ET18" s="654">
        <v>45689</v>
      </c>
      <c r="EU18" s="654">
        <v>45717</v>
      </c>
      <c r="EV18" s="654">
        <v>45748</v>
      </c>
      <c r="EW18" s="654">
        <v>45778</v>
      </c>
      <c r="EX18" s="654">
        <v>45809</v>
      </c>
      <c r="EY18" s="654">
        <v>45839</v>
      </c>
      <c r="EZ18" s="654">
        <v>45870</v>
      </c>
      <c r="FA18" s="654">
        <v>45901</v>
      </c>
      <c r="FB18" s="654">
        <v>45931</v>
      </c>
      <c r="FC18" s="654">
        <v>45962</v>
      </c>
      <c r="FD18" s="654">
        <v>45992</v>
      </c>
      <c r="FE18" s="654">
        <v>46023</v>
      </c>
      <c r="FF18" s="654">
        <v>46054</v>
      </c>
      <c r="FG18" s="654">
        <v>46082</v>
      </c>
      <c r="FH18" s="654">
        <v>46113</v>
      </c>
      <c r="FI18" s="654">
        <v>46143</v>
      </c>
      <c r="FJ18" s="654">
        <v>46174</v>
      </c>
      <c r="FK18" s="654">
        <v>46204</v>
      </c>
      <c r="FL18" s="654">
        <v>46235</v>
      </c>
      <c r="FM18" s="654">
        <v>46266</v>
      </c>
      <c r="FN18" s="654">
        <v>46296</v>
      </c>
      <c r="FO18" s="654">
        <v>46327</v>
      </c>
      <c r="FP18" s="654">
        <v>46357</v>
      </c>
      <c r="FQ18" s="654">
        <v>46388</v>
      </c>
      <c r="FR18" s="654">
        <v>46419</v>
      </c>
      <c r="FS18" s="654">
        <v>46447</v>
      </c>
      <c r="FT18" s="654">
        <v>46478</v>
      </c>
      <c r="FU18" s="654">
        <v>46508</v>
      </c>
      <c r="FV18" s="654">
        <v>46539</v>
      </c>
      <c r="FW18" s="654">
        <v>46569</v>
      </c>
      <c r="FX18" s="654">
        <v>46600</v>
      </c>
      <c r="FY18" s="654">
        <v>46631</v>
      </c>
      <c r="FZ18" s="654">
        <v>46661</v>
      </c>
      <c r="GA18" s="654">
        <v>46692</v>
      </c>
      <c r="GB18" s="654">
        <v>46722</v>
      </c>
    </row>
    <row r="19" spans="1:184">
      <c r="B19" s="460"/>
      <c r="C19" s="655" t="s">
        <v>1</v>
      </c>
      <c r="D19" s="476" t="s">
        <v>61</v>
      </c>
      <c r="E19" s="494">
        <v>9402871</v>
      </c>
      <c r="F19" s="494">
        <v>8113975.5</v>
      </c>
      <c r="G19" s="494">
        <v>8261433</v>
      </c>
      <c r="H19" s="494">
        <v>7827594</v>
      </c>
      <c r="I19" s="494">
        <v>7890627.5</v>
      </c>
      <c r="J19" s="494">
        <v>7822488.5</v>
      </c>
      <c r="K19" s="494">
        <v>9870079</v>
      </c>
      <c r="L19" s="494">
        <v>9003144</v>
      </c>
      <c r="M19" s="494">
        <v>0</v>
      </c>
      <c r="N19" s="494">
        <v>0</v>
      </c>
      <c r="O19" s="494">
        <v>0</v>
      </c>
      <c r="P19" s="494">
        <v>0</v>
      </c>
      <c r="Q19" s="494">
        <v>0</v>
      </c>
      <c r="R19" s="494">
        <v>0</v>
      </c>
      <c r="S19" s="494">
        <v>0</v>
      </c>
      <c r="T19" s="494">
        <v>0</v>
      </c>
      <c r="U19" s="494">
        <v>0</v>
      </c>
      <c r="V19" s="494">
        <v>0</v>
      </c>
      <c r="W19" s="494">
        <v>0</v>
      </c>
      <c r="X19" s="494">
        <v>0</v>
      </c>
      <c r="Y19" s="494">
        <v>0</v>
      </c>
      <c r="Z19" s="494">
        <v>0</v>
      </c>
      <c r="AA19" s="494">
        <v>0</v>
      </c>
      <c r="AB19" s="494">
        <v>0</v>
      </c>
      <c r="AC19" s="494">
        <v>0</v>
      </c>
      <c r="AD19" s="494">
        <v>0</v>
      </c>
      <c r="AE19" s="494">
        <v>0</v>
      </c>
      <c r="AF19" s="494">
        <v>0</v>
      </c>
      <c r="AG19" s="494">
        <v>0</v>
      </c>
      <c r="AH19" s="494">
        <v>0</v>
      </c>
      <c r="AI19" s="494">
        <v>0</v>
      </c>
      <c r="AJ19" s="494">
        <v>0</v>
      </c>
      <c r="AK19" s="494">
        <v>0</v>
      </c>
      <c r="AL19" s="494">
        <v>0</v>
      </c>
      <c r="AM19" s="494">
        <v>0</v>
      </c>
      <c r="AN19" s="494">
        <v>0</v>
      </c>
      <c r="AO19" s="494">
        <v>0</v>
      </c>
      <c r="AP19" s="494">
        <v>0</v>
      </c>
      <c r="AQ19" s="494">
        <v>0</v>
      </c>
      <c r="AR19" s="494">
        <v>0</v>
      </c>
      <c r="AS19" s="494">
        <v>0</v>
      </c>
      <c r="AT19" s="494">
        <v>0</v>
      </c>
      <c r="AU19" s="494">
        <v>0</v>
      </c>
      <c r="AV19" s="494">
        <v>0</v>
      </c>
      <c r="AW19" s="494">
        <v>0</v>
      </c>
      <c r="AX19" s="494">
        <v>0</v>
      </c>
      <c r="AY19" s="494">
        <v>0</v>
      </c>
      <c r="AZ19" s="494">
        <v>0</v>
      </c>
      <c r="BA19" s="494">
        <v>0</v>
      </c>
      <c r="BB19" s="494">
        <v>0</v>
      </c>
      <c r="BC19" s="494">
        <v>0</v>
      </c>
      <c r="BD19" s="494">
        <v>0</v>
      </c>
      <c r="BE19" s="494">
        <v>0</v>
      </c>
      <c r="BF19" s="494">
        <v>0</v>
      </c>
      <c r="BG19" s="494">
        <v>0</v>
      </c>
      <c r="BH19" s="494">
        <v>0</v>
      </c>
      <c r="BI19" s="494">
        <v>0</v>
      </c>
      <c r="BJ19" s="494">
        <v>0</v>
      </c>
      <c r="BK19" s="494">
        <v>0</v>
      </c>
      <c r="BL19" s="494">
        <v>0</v>
      </c>
      <c r="BM19" s="494">
        <v>0</v>
      </c>
      <c r="BN19" s="494">
        <v>0</v>
      </c>
      <c r="BO19" s="494">
        <v>0</v>
      </c>
      <c r="BP19" s="494">
        <v>0</v>
      </c>
      <c r="BQ19" s="494">
        <v>0</v>
      </c>
      <c r="BR19" s="494">
        <v>0</v>
      </c>
      <c r="BS19" s="494">
        <v>0</v>
      </c>
      <c r="BT19" s="494">
        <v>0</v>
      </c>
      <c r="BU19" s="494">
        <v>0</v>
      </c>
      <c r="BV19" s="494">
        <v>0</v>
      </c>
      <c r="BW19" s="494">
        <v>0</v>
      </c>
      <c r="BX19" s="494">
        <v>0</v>
      </c>
      <c r="BY19" s="494">
        <v>0</v>
      </c>
      <c r="BZ19" s="494">
        <v>0</v>
      </c>
      <c r="CA19" s="494">
        <v>0</v>
      </c>
      <c r="CB19" s="494">
        <v>0</v>
      </c>
      <c r="CC19" s="494">
        <v>0</v>
      </c>
      <c r="CD19" s="494">
        <v>0</v>
      </c>
      <c r="CE19" s="494">
        <v>0</v>
      </c>
      <c r="CF19" s="494">
        <v>0</v>
      </c>
      <c r="CG19" s="494">
        <v>0</v>
      </c>
      <c r="CH19" s="494">
        <v>0</v>
      </c>
      <c r="CI19" s="494">
        <v>0</v>
      </c>
      <c r="CJ19" s="494">
        <v>0</v>
      </c>
      <c r="CK19" s="494">
        <v>0</v>
      </c>
      <c r="CL19" s="494">
        <v>0</v>
      </c>
      <c r="CM19" s="494">
        <v>0</v>
      </c>
      <c r="CN19" s="494">
        <v>0</v>
      </c>
      <c r="CO19" s="494">
        <v>0</v>
      </c>
      <c r="CP19" s="494">
        <v>0</v>
      </c>
      <c r="CQ19" s="494">
        <v>0</v>
      </c>
      <c r="CR19" s="494">
        <v>0</v>
      </c>
      <c r="CS19" s="494">
        <v>0</v>
      </c>
      <c r="CT19" s="494">
        <v>0</v>
      </c>
      <c r="CU19" s="494">
        <v>0</v>
      </c>
      <c r="CV19" s="494">
        <v>0</v>
      </c>
      <c r="CW19" s="494">
        <v>0</v>
      </c>
      <c r="CX19" s="494">
        <v>0</v>
      </c>
      <c r="CY19" s="494">
        <v>0</v>
      </c>
      <c r="CZ19" s="494">
        <v>0</v>
      </c>
      <c r="DA19" s="494">
        <v>0</v>
      </c>
      <c r="DB19" s="494">
        <v>0</v>
      </c>
      <c r="DC19" s="494">
        <v>0</v>
      </c>
      <c r="DD19" s="494">
        <v>0</v>
      </c>
      <c r="DE19" s="494">
        <v>0</v>
      </c>
      <c r="DF19" s="494">
        <v>0</v>
      </c>
      <c r="DG19" s="494">
        <v>0</v>
      </c>
      <c r="DH19" s="494">
        <v>0</v>
      </c>
      <c r="DI19" s="494">
        <v>0</v>
      </c>
      <c r="DJ19" s="494">
        <v>0</v>
      </c>
      <c r="DK19" s="494">
        <v>0</v>
      </c>
      <c r="DL19" s="494">
        <v>0</v>
      </c>
      <c r="DM19" s="494">
        <v>0</v>
      </c>
      <c r="DN19" s="494">
        <v>0</v>
      </c>
      <c r="DO19" s="494">
        <v>0</v>
      </c>
      <c r="DP19" s="494">
        <v>0</v>
      </c>
      <c r="DQ19" s="494">
        <v>0</v>
      </c>
      <c r="DR19" s="494">
        <v>0</v>
      </c>
      <c r="DS19" s="494">
        <v>0</v>
      </c>
      <c r="DT19" s="494">
        <v>0</v>
      </c>
      <c r="DU19" s="494">
        <v>0</v>
      </c>
      <c r="DV19" s="494">
        <v>0</v>
      </c>
      <c r="DW19" s="494">
        <v>0</v>
      </c>
      <c r="DX19" s="494">
        <v>0</v>
      </c>
      <c r="DY19" s="494">
        <v>0</v>
      </c>
      <c r="DZ19" s="494">
        <v>0</v>
      </c>
      <c r="EA19" s="494">
        <v>0</v>
      </c>
      <c r="EB19" s="494">
        <v>0</v>
      </c>
      <c r="EC19" s="494">
        <v>0</v>
      </c>
      <c r="ED19" s="494">
        <v>0</v>
      </c>
      <c r="EE19" s="494">
        <v>0</v>
      </c>
      <c r="EF19" s="494">
        <v>0</v>
      </c>
      <c r="EG19" s="494">
        <v>0</v>
      </c>
      <c r="EH19" s="494">
        <v>0</v>
      </c>
      <c r="EI19" s="494">
        <v>0</v>
      </c>
      <c r="EJ19" s="494">
        <v>0</v>
      </c>
      <c r="EK19" s="494">
        <v>0</v>
      </c>
      <c r="EL19" s="494">
        <v>0</v>
      </c>
      <c r="EM19" s="494">
        <v>0</v>
      </c>
      <c r="EN19" s="494">
        <v>0</v>
      </c>
      <c r="EO19" s="494">
        <v>0</v>
      </c>
      <c r="EP19" s="494">
        <v>0</v>
      </c>
      <c r="EQ19" s="494">
        <v>0</v>
      </c>
      <c r="ER19" s="494">
        <v>0</v>
      </c>
      <c r="ES19" s="494">
        <v>0</v>
      </c>
      <c r="ET19" s="494">
        <v>0</v>
      </c>
      <c r="EU19" s="494">
        <v>0</v>
      </c>
      <c r="EV19" s="494">
        <v>0</v>
      </c>
      <c r="EW19" s="494">
        <v>0</v>
      </c>
      <c r="EX19" s="494">
        <v>0</v>
      </c>
      <c r="EY19" s="494">
        <v>0</v>
      </c>
      <c r="EZ19" s="494">
        <v>0</v>
      </c>
      <c r="FA19" s="494">
        <v>0</v>
      </c>
      <c r="FB19" s="494">
        <v>0</v>
      </c>
      <c r="FC19" s="494">
        <v>0</v>
      </c>
      <c r="FD19" s="494">
        <v>0</v>
      </c>
      <c r="FE19" s="494">
        <v>0</v>
      </c>
      <c r="FF19" s="494">
        <v>0</v>
      </c>
      <c r="FG19" s="494">
        <v>0</v>
      </c>
      <c r="FH19" s="494">
        <v>0</v>
      </c>
      <c r="FI19" s="494">
        <v>0</v>
      </c>
      <c r="FJ19" s="494">
        <v>0</v>
      </c>
      <c r="FK19" s="494">
        <v>0</v>
      </c>
      <c r="FL19" s="494">
        <v>0</v>
      </c>
      <c r="FM19" s="494">
        <v>0</v>
      </c>
      <c r="FN19" s="494">
        <v>0</v>
      </c>
      <c r="FO19" s="494">
        <v>0</v>
      </c>
      <c r="FP19" s="494">
        <v>0</v>
      </c>
      <c r="FQ19" s="494">
        <v>0</v>
      </c>
      <c r="FR19" s="494">
        <v>0</v>
      </c>
      <c r="FS19" s="494">
        <v>0</v>
      </c>
      <c r="FT19" s="494">
        <v>0</v>
      </c>
      <c r="FU19" s="494">
        <v>0</v>
      </c>
      <c r="FV19" s="494">
        <v>0</v>
      </c>
      <c r="FW19" s="494">
        <v>0</v>
      </c>
      <c r="FX19" s="494">
        <v>0</v>
      </c>
      <c r="FY19" s="494">
        <v>0</v>
      </c>
      <c r="FZ19" s="494">
        <v>0</v>
      </c>
      <c r="GA19" s="494">
        <v>0</v>
      </c>
      <c r="GB19" s="494">
        <v>0</v>
      </c>
    </row>
    <row r="20" spans="1:184">
      <c r="B20" s="460"/>
      <c r="C20" s="656" t="s">
        <v>2</v>
      </c>
      <c r="D20" s="477" t="s">
        <v>61</v>
      </c>
      <c r="E20" s="496">
        <v>3193628.25</v>
      </c>
      <c r="F20" s="496">
        <v>2764007.25</v>
      </c>
      <c r="G20" s="496">
        <v>2843078.75</v>
      </c>
      <c r="H20" s="496">
        <v>2748901.75</v>
      </c>
      <c r="I20" s="496">
        <v>2778826</v>
      </c>
      <c r="J20" s="496">
        <v>2769193.25</v>
      </c>
      <c r="K20" s="496">
        <v>3498685.25</v>
      </c>
      <c r="L20" s="496">
        <v>3248730</v>
      </c>
      <c r="M20" s="496">
        <v>2690973.75</v>
      </c>
      <c r="N20" s="496">
        <v>2716438.25</v>
      </c>
      <c r="O20" s="496">
        <v>2617292.25</v>
      </c>
      <c r="P20" s="496">
        <v>2954383.5</v>
      </c>
      <c r="Q20" s="496">
        <v>3406332.5</v>
      </c>
      <c r="R20" s="496">
        <v>3035388.5</v>
      </c>
      <c r="S20" s="496">
        <v>2966458.75</v>
      </c>
      <c r="T20" s="496">
        <v>2437306</v>
      </c>
      <c r="U20" s="496">
        <v>1374909.12</v>
      </c>
      <c r="V20" s="496">
        <v>3030516.25</v>
      </c>
      <c r="W20" s="496">
        <v>3517454.5</v>
      </c>
      <c r="X20" s="496">
        <v>3447014.25</v>
      </c>
      <c r="Y20" s="496">
        <v>2777564</v>
      </c>
      <c r="Z20" s="496">
        <v>2832160.25</v>
      </c>
      <c r="AA20" s="496">
        <v>2691077</v>
      </c>
      <c r="AB20" s="496">
        <v>3027397.5</v>
      </c>
      <c r="AC20" s="496">
        <v>3364048.25</v>
      </c>
      <c r="AD20" s="496">
        <v>3104304.75</v>
      </c>
      <c r="AE20" s="496">
        <v>3139394.25</v>
      </c>
      <c r="AF20" s="496">
        <v>2929624</v>
      </c>
      <c r="AG20" s="496">
        <v>2945488.75</v>
      </c>
      <c r="AH20" s="496">
        <v>3180471.25</v>
      </c>
      <c r="AI20" s="496">
        <v>3632343.75</v>
      </c>
      <c r="AJ20" s="496">
        <v>3559742.25</v>
      </c>
      <c r="AK20" s="496">
        <v>2897758.5</v>
      </c>
      <c r="AL20" s="496">
        <v>2948902.75</v>
      </c>
      <c r="AM20" s="496">
        <v>2864178.5</v>
      </c>
      <c r="AN20" s="496">
        <v>3010613.5</v>
      </c>
      <c r="AO20" s="496">
        <v>3540047.75</v>
      </c>
      <c r="AP20" s="496">
        <v>3399270.5</v>
      </c>
      <c r="AQ20" s="496">
        <v>3293024</v>
      </c>
      <c r="AR20" s="496">
        <v>1550773.75</v>
      </c>
      <c r="AS20" s="496">
        <v>2108938.75</v>
      </c>
      <c r="AT20" s="496">
        <v>3350711.75</v>
      </c>
      <c r="AU20" s="496">
        <v>3713848.5</v>
      </c>
      <c r="AV20" s="496">
        <v>3822232.25</v>
      </c>
      <c r="AW20" s="496">
        <v>3005319.25</v>
      </c>
      <c r="AX20" s="496">
        <v>3055907.75</v>
      </c>
      <c r="AY20" s="496">
        <v>3003548.25</v>
      </c>
      <c r="AZ20" s="496">
        <v>3154413</v>
      </c>
      <c r="BA20" s="496">
        <v>3767764</v>
      </c>
      <c r="BB20" s="496">
        <v>3427004.25</v>
      </c>
      <c r="BC20" s="496">
        <v>3410270.5</v>
      </c>
      <c r="BD20" s="496">
        <v>3130535.75</v>
      </c>
      <c r="BE20" s="496">
        <v>3172557.75</v>
      </c>
      <c r="BF20" s="496">
        <v>3473651.25</v>
      </c>
      <c r="BG20" s="496">
        <v>3884758.5</v>
      </c>
      <c r="BH20" s="496">
        <v>3940643.25</v>
      </c>
      <c r="BI20" s="496">
        <v>3023953.5</v>
      </c>
      <c r="BJ20" s="496">
        <v>3138598.25</v>
      </c>
      <c r="BK20" s="496">
        <v>3089779.75</v>
      </c>
      <c r="BL20" s="496">
        <v>3340150.25</v>
      </c>
      <c r="BM20" s="496">
        <v>3954683.5</v>
      </c>
      <c r="BN20" s="496">
        <v>3616310</v>
      </c>
      <c r="BO20" s="496">
        <v>3603747.25</v>
      </c>
      <c r="BP20" s="496">
        <v>689443.44</v>
      </c>
      <c r="BQ20" s="496">
        <v>630828.25</v>
      </c>
      <c r="BR20" s="496">
        <v>3760561.75</v>
      </c>
      <c r="BS20" s="496">
        <v>4374672.5</v>
      </c>
      <c r="BT20" s="496">
        <v>4479823</v>
      </c>
      <c r="BU20" s="496">
        <v>3450064.75</v>
      </c>
      <c r="BV20" s="496">
        <v>3544175.25</v>
      </c>
      <c r="BW20" s="496">
        <v>3524490.5</v>
      </c>
      <c r="BX20" s="496">
        <v>3824477.75</v>
      </c>
      <c r="BY20" s="496">
        <v>4379164</v>
      </c>
      <c r="BZ20" s="496">
        <v>4113948</v>
      </c>
      <c r="CA20" s="496">
        <v>4225486</v>
      </c>
      <c r="CB20" s="496">
        <v>4096522</v>
      </c>
      <c r="CC20" s="496">
        <v>4198276.5</v>
      </c>
      <c r="CD20" s="496">
        <v>4625181.5</v>
      </c>
      <c r="CE20" s="496">
        <v>5683247</v>
      </c>
      <c r="CF20" s="496">
        <v>5791264.5</v>
      </c>
      <c r="CG20" s="496">
        <v>4571036</v>
      </c>
      <c r="CH20" s="496">
        <v>4731601</v>
      </c>
      <c r="CI20" s="496">
        <v>4845825</v>
      </c>
      <c r="CJ20" s="496">
        <v>5373336</v>
      </c>
      <c r="CK20" s="496">
        <v>5727838.5</v>
      </c>
      <c r="CL20" s="496">
        <v>5448500</v>
      </c>
      <c r="CM20" s="496">
        <v>5610403.5</v>
      </c>
      <c r="CN20" s="496">
        <v>2800260.5</v>
      </c>
      <c r="CO20" s="496">
        <v>4070696.5</v>
      </c>
      <c r="CP20" s="496">
        <v>5996084.5</v>
      </c>
      <c r="CQ20" s="496">
        <v>7313484.5</v>
      </c>
      <c r="CR20" s="496">
        <v>7209126</v>
      </c>
      <c r="CS20" s="496">
        <v>5823033.5</v>
      </c>
      <c r="CT20" s="496">
        <v>5849580</v>
      </c>
      <c r="CU20" s="496">
        <v>5764644.5</v>
      </c>
      <c r="CV20" s="496">
        <v>6510974.5</v>
      </c>
      <c r="CW20" s="496">
        <v>6795887.5</v>
      </c>
      <c r="CX20" s="496">
        <v>6373333.5</v>
      </c>
      <c r="CY20" s="496">
        <v>4094987.25</v>
      </c>
      <c r="CZ20" s="496">
        <v>2906200</v>
      </c>
      <c r="DA20" s="496">
        <v>6157818.5</v>
      </c>
      <c r="DB20" s="496">
        <v>7138639</v>
      </c>
      <c r="DC20" s="496">
        <v>8224811.5</v>
      </c>
      <c r="DD20" s="496">
        <v>8100306.5</v>
      </c>
      <c r="DE20" s="496">
        <v>6378538.5</v>
      </c>
      <c r="DF20" s="496">
        <v>6191048.5</v>
      </c>
      <c r="DG20" s="496">
        <v>6250649.5</v>
      </c>
      <c r="DH20" s="496">
        <v>6859310.5</v>
      </c>
      <c r="DI20" s="496">
        <v>7100126.5</v>
      </c>
      <c r="DJ20" s="496">
        <v>6489827.5</v>
      </c>
      <c r="DK20" s="496">
        <v>6750456</v>
      </c>
      <c r="DL20" s="496">
        <v>6051737</v>
      </c>
      <c r="DM20" s="496">
        <v>2075041.5</v>
      </c>
      <c r="DN20" s="496">
        <v>7329614</v>
      </c>
      <c r="DO20" s="496">
        <v>8285607.5</v>
      </c>
      <c r="DP20" s="496">
        <v>8068123.5</v>
      </c>
      <c r="DQ20" s="496">
        <v>6470547</v>
      </c>
      <c r="DR20" s="496">
        <v>6318053.5</v>
      </c>
      <c r="DS20" s="496">
        <v>6494827</v>
      </c>
      <c r="DT20" s="496">
        <v>7009357</v>
      </c>
      <c r="DU20" s="496">
        <v>7236722.5</v>
      </c>
      <c r="DV20" s="496">
        <v>6603190.5</v>
      </c>
      <c r="DW20" s="496">
        <v>6910629.5</v>
      </c>
      <c r="DX20" s="496">
        <v>6265517.5</v>
      </c>
      <c r="DY20" s="496">
        <v>6627450</v>
      </c>
      <c r="DZ20" s="496">
        <v>7233022.5</v>
      </c>
      <c r="EA20" s="496">
        <v>8149421.5</v>
      </c>
      <c r="EB20" s="496">
        <v>8119496</v>
      </c>
      <c r="EC20" s="496">
        <v>6438214.5</v>
      </c>
      <c r="ED20" s="496">
        <v>6583981</v>
      </c>
      <c r="EE20" s="496">
        <v>6459148</v>
      </c>
      <c r="EF20" s="496">
        <v>7018054.5</v>
      </c>
      <c r="EG20" s="496">
        <v>7205883.5</v>
      </c>
      <c r="EH20" s="496">
        <v>6862856.5</v>
      </c>
      <c r="EI20" s="496">
        <v>6834575.5</v>
      </c>
      <c r="EJ20" s="496">
        <v>2703779.75</v>
      </c>
      <c r="EK20" s="496">
        <v>5896010.5</v>
      </c>
      <c r="EL20" s="496">
        <v>7126726.5</v>
      </c>
      <c r="EM20" s="496">
        <v>8491457</v>
      </c>
      <c r="EN20" s="496">
        <v>8573805</v>
      </c>
      <c r="EO20" s="496">
        <v>6647775</v>
      </c>
      <c r="EP20" s="496">
        <v>6671694.5</v>
      </c>
      <c r="EQ20" s="496">
        <v>6383953</v>
      </c>
      <c r="ER20" s="496">
        <v>7187688.5</v>
      </c>
      <c r="ES20" s="496">
        <v>7572411</v>
      </c>
      <c r="ET20" s="496">
        <v>6793301.5</v>
      </c>
      <c r="EU20" s="496">
        <v>6997699</v>
      </c>
      <c r="EV20" s="496">
        <v>6708913</v>
      </c>
      <c r="EW20" s="496">
        <v>6836051</v>
      </c>
      <c r="EX20" s="496">
        <v>7364318.5</v>
      </c>
      <c r="EY20" s="496">
        <v>8718224</v>
      </c>
      <c r="EZ20" s="496">
        <v>8612652</v>
      </c>
      <c r="FA20" s="496">
        <v>7075083</v>
      </c>
      <c r="FB20" s="496">
        <v>7034231</v>
      </c>
      <c r="FC20" s="496">
        <v>6565359</v>
      </c>
      <c r="FD20" s="496">
        <v>7525263.5</v>
      </c>
      <c r="FE20" s="496">
        <v>7681737</v>
      </c>
      <c r="FF20" s="496">
        <v>7138087</v>
      </c>
      <c r="FG20" s="496">
        <v>7428460</v>
      </c>
      <c r="FH20" s="496">
        <v>753258.12</v>
      </c>
      <c r="FI20" s="496">
        <v>1897124.75</v>
      </c>
      <c r="FJ20" s="496">
        <v>7783407.5</v>
      </c>
      <c r="FK20" s="496">
        <v>9309351</v>
      </c>
      <c r="FL20" s="496">
        <v>9084576</v>
      </c>
      <c r="FM20" s="496">
        <v>7372549.5</v>
      </c>
      <c r="FN20" s="496">
        <v>7250802</v>
      </c>
      <c r="FO20" s="496">
        <v>6847400</v>
      </c>
      <c r="FP20" s="496">
        <v>7907252.5</v>
      </c>
      <c r="FQ20" s="496">
        <v>7990661</v>
      </c>
      <c r="FR20" s="496">
        <v>7427915.5</v>
      </c>
      <c r="FS20" s="496">
        <v>7917405</v>
      </c>
      <c r="FT20" s="496">
        <v>7337056</v>
      </c>
      <c r="FU20" s="496">
        <v>7429330.5</v>
      </c>
      <c r="FV20" s="496">
        <v>8187023</v>
      </c>
      <c r="FW20" s="496">
        <v>9143083</v>
      </c>
      <c r="FX20" s="496">
        <v>9441880</v>
      </c>
      <c r="FY20" s="496">
        <v>7496838</v>
      </c>
      <c r="FZ20" s="496">
        <v>7593461</v>
      </c>
      <c r="GA20" s="496">
        <v>7359369</v>
      </c>
      <c r="GB20" s="496">
        <v>8275180.5</v>
      </c>
    </row>
    <row r="21" spans="1:184">
      <c r="B21" s="460"/>
      <c r="C21" s="656" t="s">
        <v>3</v>
      </c>
      <c r="D21" s="477" t="s">
        <v>61</v>
      </c>
      <c r="E21" s="496">
        <v>3096557.5</v>
      </c>
      <c r="F21" s="496">
        <v>2705867.5</v>
      </c>
      <c r="G21" s="496">
        <v>2610765</v>
      </c>
      <c r="H21" s="496">
        <v>0</v>
      </c>
      <c r="I21" s="496">
        <v>1180622</v>
      </c>
      <c r="J21" s="496">
        <v>2727784.75</v>
      </c>
      <c r="K21" s="496">
        <v>3435317.25</v>
      </c>
      <c r="L21" s="496">
        <v>3172530.5</v>
      </c>
      <c r="M21" s="496">
        <v>2632666.75</v>
      </c>
      <c r="N21" s="496">
        <v>2693622.5</v>
      </c>
      <c r="O21" s="496">
        <v>2566924.5</v>
      </c>
      <c r="P21" s="496">
        <v>2891370.75</v>
      </c>
      <c r="Q21" s="496">
        <v>3394440</v>
      </c>
      <c r="R21" s="496">
        <v>2968897</v>
      </c>
      <c r="S21" s="496">
        <v>2912971</v>
      </c>
      <c r="T21" s="496">
        <v>2890453.75</v>
      </c>
      <c r="U21" s="496">
        <v>2844635.75</v>
      </c>
      <c r="V21" s="496">
        <v>2939479.75</v>
      </c>
      <c r="W21" s="496">
        <v>3419005</v>
      </c>
      <c r="X21" s="496">
        <v>3356209</v>
      </c>
      <c r="Y21" s="496">
        <v>2721694.75</v>
      </c>
      <c r="Z21" s="496">
        <v>2767208</v>
      </c>
      <c r="AA21" s="496">
        <v>2624831</v>
      </c>
      <c r="AB21" s="496">
        <v>2970447.75</v>
      </c>
      <c r="AC21" s="496">
        <v>3319069.5</v>
      </c>
      <c r="AD21" s="496">
        <v>3034885.5</v>
      </c>
      <c r="AE21" s="496">
        <v>3050724.75</v>
      </c>
      <c r="AF21" s="496">
        <v>2885005</v>
      </c>
      <c r="AG21" s="496">
        <v>872695.12</v>
      </c>
      <c r="AH21" s="496">
        <v>3105303.5</v>
      </c>
      <c r="AI21" s="496">
        <v>3609312.25</v>
      </c>
      <c r="AJ21" s="496">
        <v>3525070</v>
      </c>
      <c r="AK21" s="496">
        <v>2788461.5</v>
      </c>
      <c r="AL21" s="496">
        <v>2937138.75</v>
      </c>
      <c r="AM21" s="496">
        <v>2825047.75</v>
      </c>
      <c r="AN21" s="496">
        <v>2945371.75</v>
      </c>
      <c r="AO21" s="496">
        <v>3447419.25</v>
      </c>
      <c r="AP21" s="496">
        <v>3334809.25</v>
      </c>
      <c r="AQ21" s="496">
        <v>3275050.25</v>
      </c>
      <c r="AR21" s="496">
        <v>2996004.5</v>
      </c>
      <c r="AS21" s="496">
        <v>3096593.25</v>
      </c>
      <c r="AT21" s="496">
        <v>3282395.75</v>
      </c>
      <c r="AU21" s="496">
        <v>3719213.5</v>
      </c>
      <c r="AV21" s="496">
        <v>3758477</v>
      </c>
      <c r="AW21" s="496">
        <v>2961152.5</v>
      </c>
      <c r="AX21" s="496">
        <v>2993037</v>
      </c>
      <c r="AY21" s="496">
        <v>2952439</v>
      </c>
      <c r="AZ21" s="496">
        <v>3070458.75</v>
      </c>
      <c r="BA21" s="496">
        <v>3669634.25</v>
      </c>
      <c r="BB21" s="496">
        <v>3389068</v>
      </c>
      <c r="BC21" s="496">
        <v>3339172.5</v>
      </c>
      <c r="BD21" s="496">
        <v>901830.38</v>
      </c>
      <c r="BE21" s="496">
        <v>3105389.75</v>
      </c>
      <c r="BF21" s="496">
        <v>3453952</v>
      </c>
      <c r="BG21" s="496">
        <v>3851366.25</v>
      </c>
      <c r="BH21" s="496">
        <v>3855608.25</v>
      </c>
      <c r="BI21" s="496">
        <v>2978155.75</v>
      </c>
      <c r="BJ21" s="496">
        <v>3107541.25</v>
      </c>
      <c r="BK21" s="496">
        <v>3037680.75</v>
      </c>
      <c r="BL21" s="496">
        <v>3233281.5</v>
      </c>
      <c r="BM21" s="496">
        <v>3836045.5</v>
      </c>
      <c r="BN21" s="496">
        <v>3534641.25</v>
      </c>
      <c r="BO21" s="496">
        <v>3523330</v>
      </c>
      <c r="BP21" s="496">
        <v>3325218.5</v>
      </c>
      <c r="BQ21" s="496">
        <v>3438622.75</v>
      </c>
      <c r="BR21" s="496">
        <v>3713491.25</v>
      </c>
      <c r="BS21" s="496">
        <v>4301135.5</v>
      </c>
      <c r="BT21" s="496">
        <v>4352821.5</v>
      </c>
      <c r="BU21" s="496">
        <v>3362075.25</v>
      </c>
      <c r="BV21" s="496">
        <v>3452603.75</v>
      </c>
      <c r="BW21" s="496">
        <v>3435329.75</v>
      </c>
      <c r="BX21" s="496">
        <v>3765891.25</v>
      </c>
      <c r="BY21" s="496">
        <v>4323354.5</v>
      </c>
      <c r="BZ21" s="496">
        <v>4074010.5</v>
      </c>
      <c r="CA21" s="496">
        <v>4122372.75</v>
      </c>
      <c r="CB21" s="496">
        <v>2578600</v>
      </c>
      <c r="CC21" s="496">
        <v>1846134.88</v>
      </c>
      <c r="CD21" s="496">
        <v>4511841.5</v>
      </c>
      <c r="CE21" s="496">
        <v>5514827.5</v>
      </c>
      <c r="CF21" s="496">
        <v>5648425</v>
      </c>
      <c r="CG21" s="496">
        <v>4538828.5</v>
      </c>
      <c r="CH21" s="496">
        <v>4614504.5</v>
      </c>
      <c r="CI21" s="496">
        <v>4696553</v>
      </c>
      <c r="CJ21" s="496">
        <v>5266819</v>
      </c>
      <c r="CK21" s="496">
        <v>5632137.5</v>
      </c>
      <c r="CL21" s="496">
        <v>5300921.5</v>
      </c>
      <c r="CM21" s="496">
        <v>5437753</v>
      </c>
      <c r="CN21" s="496">
        <v>5181758.5</v>
      </c>
      <c r="CO21" s="496">
        <v>5212121</v>
      </c>
      <c r="CP21" s="496">
        <v>5949435</v>
      </c>
      <c r="CQ21" s="496">
        <v>7144864</v>
      </c>
      <c r="CR21" s="496">
        <v>6911497</v>
      </c>
      <c r="CS21" s="496">
        <v>5750648</v>
      </c>
      <c r="CT21" s="496">
        <v>5726842.5</v>
      </c>
      <c r="CU21" s="496">
        <v>5694422.5</v>
      </c>
      <c r="CV21" s="496">
        <v>6331253</v>
      </c>
      <c r="CW21" s="496">
        <v>6672985.5</v>
      </c>
      <c r="CX21" s="496">
        <v>6225399.5</v>
      </c>
      <c r="CY21" s="496">
        <v>2626053</v>
      </c>
      <c r="CZ21" s="496">
        <v>0</v>
      </c>
      <c r="DA21" s="496">
        <v>6075369.5</v>
      </c>
      <c r="DB21" s="496">
        <v>6949441.5</v>
      </c>
      <c r="DC21" s="496">
        <v>8146610.5</v>
      </c>
      <c r="DD21" s="496">
        <v>7924309</v>
      </c>
      <c r="DE21" s="496">
        <v>6212612</v>
      </c>
      <c r="DF21" s="496">
        <v>6114531</v>
      </c>
      <c r="DG21" s="496">
        <v>6112732</v>
      </c>
      <c r="DH21" s="496">
        <v>6741939.5</v>
      </c>
      <c r="DI21" s="496">
        <v>6903224</v>
      </c>
      <c r="DJ21" s="496">
        <v>6291491.5</v>
      </c>
      <c r="DK21" s="496">
        <v>6603216.5</v>
      </c>
      <c r="DL21" s="496">
        <v>6055442.5</v>
      </c>
      <c r="DM21" s="496">
        <v>6220477</v>
      </c>
      <c r="DN21" s="496">
        <v>7247870.5</v>
      </c>
      <c r="DO21" s="496">
        <v>8074435</v>
      </c>
      <c r="DP21" s="496">
        <v>8153213</v>
      </c>
      <c r="DQ21" s="496">
        <v>6534920</v>
      </c>
      <c r="DR21" s="496">
        <v>6312079.5</v>
      </c>
      <c r="DS21" s="496">
        <v>6321525.5</v>
      </c>
      <c r="DT21" s="496">
        <v>6843945</v>
      </c>
      <c r="DU21" s="496">
        <v>7289001</v>
      </c>
      <c r="DV21" s="496">
        <v>6521676.5</v>
      </c>
      <c r="DW21" s="496">
        <v>6904022</v>
      </c>
      <c r="DX21" s="496">
        <v>2904351.5</v>
      </c>
      <c r="DY21" s="496">
        <v>5344750.5</v>
      </c>
      <c r="DZ21" s="496">
        <v>7130477</v>
      </c>
      <c r="EA21" s="496">
        <v>7988833</v>
      </c>
      <c r="EB21" s="496">
        <v>7997779</v>
      </c>
      <c r="EC21" s="496">
        <v>6389473.5</v>
      </c>
      <c r="ED21" s="496">
        <v>6420441.5</v>
      </c>
      <c r="EE21" s="496">
        <v>6277090.5</v>
      </c>
      <c r="EF21" s="496">
        <v>6752062.5</v>
      </c>
      <c r="EG21" s="496">
        <v>7169998.5</v>
      </c>
      <c r="EH21" s="496">
        <v>6772192</v>
      </c>
      <c r="EI21" s="496">
        <v>6722514.5</v>
      </c>
      <c r="EJ21" s="496">
        <v>6406828.5</v>
      </c>
      <c r="EK21" s="496">
        <v>6577134</v>
      </c>
      <c r="EL21" s="496">
        <v>6813301</v>
      </c>
      <c r="EM21" s="496">
        <v>8286361</v>
      </c>
      <c r="EN21" s="496">
        <v>8289671</v>
      </c>
      <c r="EO21" s="496">
        <v>6703681</v>
      </c>
      <c r="EP21" s="496">
        <v>6610618.5</v>
      </c>
      <c r="EQ21" s="496">
        <v>6315495</v>
      </c>
      <c r="ER21" s="496">
        <v>7084449.5</v>
      </c>
      <c r="ES21" s="496">
        <v>7415660</v>
      </c>
      <c r="ET21" s="496">
        <v>6613776</v>
      </c>
      <c r="EU21" s="496">
        <v>6959277</v>
      </c>
      <c r="EV21" s="496">
        <v>2539760.25</v>
      </c>
      <c r="EW21" s="496">
        <v>6204258.5</v>
      </c>
      <c r="EX21" s="496">
        <v>7201183.5</v>
      </c>
      <c r="EY21" s="496">
        <v>8708223</v>
      </c>
      <c r="EZ21" s="496">
        <v>8507291</v>
      </c>
      <c r="FA21" s="496">
        <v>6832697</v>
      </c>
      <c r="FB21" s="496">
        <v>6883991.5</v>
      </c>
      <c r="FC21" s="496">
        <v>6430106.5</v>
      </c>
      <c r="FD21" s="496">
        <v>7345929.5</v>
      </c>
      <c r="FE21" s="496">
        <v>7544609</v>
      </c>
      <c r="FF21" s="496">
        <v>6892717.5</v>
      </c>
      <c r="FG21" s="496">
        <v>7332963.5</v>
      </c>
      <c r="FH21" s="496">
        <v>6934139</v>
      </c>
      <c r="FI21" s="496">
        <v>6996999.5</v>
      </c>
      <c r="FJ21" s="496">
        <v>7671293</v>
      </c>
      <c r="FK21" s="496">
        <v>8988534</v>
      </c>
      <c r="FL21" s="496">
        <v>8643371</v>
      </c>
      <c r="FM21" s="496">
        <v>7258349</v>
      </c>
      <c r="FN21" s="496">
        <v>7187129</v>
      </c>
      <c r="FO21" s="496">
        <v>6857126</v>
      </c>
      <c r="FP21" s="496">
        <v>7715286.5</v>
      </c>
      <c r="FQ21" s="496">
        <v>7993291.5</v>
      </c>
      <c r="FR21" s="496">
        <v>7360738</v>
      </c>
      <c r="FS21" s="496">
        <v>7755982</v>
      </c>
      <c r="FT21" s="496">
        <v>7253431</v>
      </c>
      <c r="FU21" s="496">
        <v>2263825.5</v>
      </c>
      <c r="FV21" s="496">
        <v>8153997.5</v>
      </c>
      <c r="FW21" s="496">
        <v>8966406</v>
      </c>
      <c r="FX21" s="496">
        <v>9130107</v>
      </c>
      <c r="FY21" s="496">
        <v>7400627</v>
      </c>
      <c r="FZ21" s="496">
        <v>7440553.5</v>
      </c>
      <c r="GA21" s="496">
        <v>7302225.5</v>
      </c>
      <c r="GB21" s="496">
        <v>8208233.5</v>
      </c>
    </row>
    <row r="22" spans="1:184">
      <c r="B22" s="460"/>
      <c r="C22" s="656" t="s">
        <v>4</v>
      </c>
      <c r="D22" s="477" t="s">
        <v>61</v>
      </c>
      <c r="E22" s="496">
        <v>3147123.75</v>
      </c>
      <c r="F22" s="496">
        <v>2699563.75</v>
      </c>
      <c r="G22" s="496">
        <v>2767519.75</v>
      </c>
      <c r="H22" s="496">
        <v>2350030.25</v>
      </c>
      <c r="I22" s="496">
        <v>593576.06000000006</v>
      </c>
      <c r="J22" s="496">
        <v>2550714</v>
      </c>
      <c r="K22" s="496">
        <v>3251666.5</v>
      </c>
      <c r="L22" s="496">
        <v>3045960.75</v>
      </c>
      <c r="M22" s="496">
        <v>2721470</v>
      </c>
      <c r="N22" s="496">
        <v>2798822.25</v>
      </c>
      <c r="O22" s="496">
        <v>2682779.25</v>
      </c>
      <c r="P22" s="496">
        <v>2857495</v>
      </c>
      <c r="Q22" s="496">
        <v>3380352</v>
      </c>
      <c r="R22" s="496">
        <v>2966677.25</v>
      </c>
      <c r="S22" s="496">
        <v>2878010</v>
      </c>
      <c r="T22" s="496">
        <v>2839664</v>
      </c>
      <c r="U22" s="496">
        <v>2890194.75</v>
      </c>
      <c r="V22" s="496">
        <v>2767766.5</v>
      </c>
      <c r="W22" s="496">
        <v>3291589.25</v>
      </c>
      <c r="X22" s="496">
        <v>3192024.75</v>
      </c>
      <c r="Y22" s="496">
        <v>2770937.25</v>
      </c>
      <c r="Z22" s="496">
        <v>2855902.5</v>
      </c>
      <c r="AA22" s="496">
        <v>2765794.75</v>
      </c>
      <c r="AB22" s="496">
        <v>2871099.25</v>
      </c>
      <c r="AC22" s="496">
        <v>3262849</v>
      </c>
      <c r="AD22" s="496">
        <v>3048222</v>
      </c>
      <c r="AE22" s="496">
        <v>2993123</v>
      </c>
      <c r="AF22" s="496">
        <v>2841014.25</v>
      </c>
      <c r="AG22" s="496">
        <v>2903906.5</v>
      </c>
      <c r="AH22" s="496">
        <v>2953151</v>
      </c>
      <c r="AI22" s="496">
        <v>3440153</v>
      </c>
      <c r="AJ22" s="496">
        <v>3341015.25</v>
      </c>
      <c r="AK22" s="496">
        <v>2865341.75</v>
      </c>
      <c r="AL22" s="496">
        <v>2957489.25</v>
      </c>
      <c r="AM22" s="496">
        <v>2908399</v>
      </c>
      <c r="AN22" s="496">
        <v>2828926.5</v>
      </c>
      <c r="AO22" s="496">
        <v>3465862</v>
      </c>
      <c r="AP22" s="496">
        <v>3362157.5</v>
      </c>
      <c r="AQ22" s="496">
        <v>3248723.25</v>
      </c>
      <c r="AR22" s="496">
        <v>2900287.5</v>
      </c>
      <c r="AS22" s="496">
        <v>654650.81000000006</v>
      </c>
      <c r="AT22" s="496">
        <v>3188577.75</v>
      </c>
      <c r="AU22" s="496">
        <v>3498778</v>
      </c>
      <c r="AV22" s="496">
        <v>3639209.5</v>
      </c>
      <c r="AW22" s="496">
        <v>3014492.75</v>
      </c>
      <c r="AX22" s="496">
        <v>3045732</v>
      </c>
      <c r="AY22" s="496">
        <v>3064461</v>
      </c>
      <c r="AZ22" s="496">
        <v>2990543.5</v>
      </c>
      <c r="BA22" s="496">
        <v>3645943.25</v>
      </c>
      <c r="BB22" s="496">
        <v>3347404.25</v>
      </c>
      <c r="BC22" s="496">
        <v>3230143</v>
      </c>
      <c r="BD22" s="496">
        <v>2932058.5</v>
      </c>
      <c r="BE22" s="496">
        <v>2972871.25</v>
      </c>
      <c r="BF22" s="496">
        <v>3194588.5</v>
      </c>
      <c r="BG22" s="496">
        <v>3483337.75</v>
      </c>
      <c r="BH22" s="496">
        <v>3602820.75</v>
      </c>
      <c r="BI22" s="496">
        <v>2903991.75</v>
      </c>
      <c r="BJ22" s="496">
        <v>3037070</v>
      </c>
      <c r="BK22" s="496">
        <v>3053282.25</v>
      </c>
      <c r="BL22" s="496">
        <v>2952529.75</v>
      </c>
      <c r="BM22" s="496">
        <v>3854169.5</v>
      </c>
      <c r="BN22" s="496">
        <v>3567432</v>
      </c>
      <c r="BO22" s="496">
        <v>3421369.75</v>
      </c>
      <c r="BP22" s="496">
        <v>3216612.25</v>
      </c>
      <c r="BQ22" s="496">
        <v>3286237</v>
      </c>
      <c r="BR22" s="496">
        <v>3474526.75</v>
      </c>
      <c r="BS22" s="496">
        <v>4025046</v>
      </c>
      <c r="BT22" s="496">
        <v>4074877.25</v>
      </c>
      <c r="BU22" s="496">
        <v>3355669.25</v>
      </c>
      <c r="BV22" s="496">
        <v>3505319.25</v>
      </c>
      <c r="BW22" s="496">
        <v>3621781.5</v>
      </c>
      <c r="BX22" s="496">
        <v>3642601</v>
      </c>
      <c r="BY22" s="496">
        <v>4347384</v>
      </c>
      <c r="BZ22" s="496">
        <v>4109391.5</v>
      </c>
      <c r="CA22" s="496">
        <v>4329832.5</v>
      </c>
      <c r="CB22" s="496">
        <v>716389.69</v>
      </c>
      <c r="CC22" s="496">
        <v>877193.38</v>
      </c>
      <c r="CD22" s="496">
        <v>4233642</v>
      </c>
      <c r="CE22" s="496">
        <v>5321720.5</v>
      </c>
      <c r="CF22" s="496">
        <v>5529496.5</v>
      </c>
      <c r="CG22" s="496">
        <v>4673492.5</v>
      </c>
      <c r="CH22" s="496">
        <v>4847301.5</v>
      </c>
      <c r="CI22" s="496">
        <v>4973423.5</v>
      </c>
      <c r="CJ22" s="496">
        <v>5051746</v>
      </c>
      <c r="CK22" s="496">
        <v>5609912</v>
      </c>
      <c r="CL22" s="496">
        <v>5346602</v>
      </c>
      <c r="CM22" s="496">
        <v>5541090</v>
      </c>
      <c r="CN22" s="496">
        <v>5230618</v>
      </c>
      <c r="CO22" s="496">
        <v>5227064</v>
      </c>
      <c r="CP22" s="496">
        <v>5708070</v>
      </c>
      <c r="CQ22" s="496">
        <v>6870428</v>
      </c>
      <c r="CR22" s="496">
        <v>6746490.5</v>
      </c>
      <c r="CS22" s="496">
        <v>6030144</v>
      </c>
      <c r="CT22" s="496">
        <v>6161251</v>
      </c>
      <c r="CU22" s="496">
        <v>5930103</v>
      </c>
      <c r="CV22" s="496">
        <v>6128113.5</v>
      </c>
      <c r="CW22" s="496">
        <v>6676709.5</v>
      </c>
      <c r="CX22" s="496">
        <v>6191407.5</v>
      </c>
      <c r="CY22" s="496">
        <v>6580371</v>
      </c>
      <c r="CZ22" s="496">
        <v>6292266</v>
      </c>
      <c r="DA22" s="496">
        <v>6236222</v>
      </c>
      <c r="DB22" s="496">
        <v>6828449</v>
      </c>
      <c r="DC22" s="496">
        <v>7856807.5</v>
      </c>
      <c r="DD22" s="496">
        <v>7726846.5</v>
      </c>
      <c r="DE22" s="496">
        <v>6481150</v>
      </c>
      <c r="DF22" s="496">
        <v>6325483</v>
      </c>
      <c r="DG22" s="496">
        <v>6395707</v>
      </c>
      <c r="DH22" s="496">
        <v>6599154</v>
      </c>
      <c r="DI22" s="496">
        <v>6804294.5</v>
      </c>
      <c r="DJ22" s="496">
        <v>6285941.5</v>
      </c>
      <c r="DK22" s="496">
        <v>6740209</v>
      </c>
      <c r="DL22" s="496">
        <v>6159228.5</v>
      </c>
      <c r="DM22" s="496">
        <v>655907.18999999994</v>
      </c>
      <c r="DN22" s="496">
        <v>6996745.5</v>
      </c>
      <c r="DO22" s="496">
        <v>7681014.5</v>
      </c>
      <c r="DP22" s="496">
        <v>7729372</v>
      </c>
      <c r="DQ22" s="496">
        <v>6654262.5</v>
      </c>
      <c r="DR22" s="496">
        <v>6664583.5</v>
      </c>
      <c r="DS22" s="496">
        <v>6780558.5</v>
      </c>
      <c r="DT22" s="496">
        <v>6650257.5</v>
      </c>
      <c r="DU22" s="496">
        <v>7085861</v>
      </c>
      <c r="DV22" s="496">
        <v>6494720.5</v>
      </c>
      <c r="DW22" s="496">
        <v>6936632</v>
      </c>
      <c r="DX22" s="496">
        <v>6332854.5</v>
      </c>
      <c r="DY22" s="496">
        <v>6576535.5</v>
      </c>
      <c r="DZ22" s="496">
        <v>6945845</v>
      </c>
      <c r="EA22" s="496">
        <v>7691373.5</v>
      </c>
      <c r="EB22" s="496">
        <v>7992417</v>
      </c>
      <c r="EC22" s="496">
        <v>6622152.5</v>
      </c>
      <c r="ED22" s="496">
        <v>6705027</v>
      </c>
      <c r="EE22" s="496">
        <v>6669779</v>
      </c>
      <c r="EF22" s="496">
        <v>6506263.5</v>
      </c>
      <c r="EG22" s="496">
        <v>7013414.5</v>
      </c>
      <c r="EH22" s="496">
        <v>6748750</v>
      </c>
      <c r="EI22" s="496">
        <v>6851255</v>
      </c>
      <c r="EJ22" s="496">
        <v>6557481</v>
      </c>
      <c r="EK22" s="496">
        <v>6602674.5</v>
      </c>
      <c r="EL22" s="496">
        <v>6654511</v>
      </c>
      <c r="EM22" s="496">
        <v>7846496</v>
      </c>
      <c r="EN22" s="496">
        <v>8000497.5</v>
      </c>
      <c r="EO22" s="496">
        <v>6969472</v>
      </c>
      <c r="EP22" s="496">
        <v>6949227</v>
      </c>
      <c r="EQ22" s="496">
        <v>6686819</v>
      </c>
      <c r="ER22" s="496">
        <v>6794972.5</v>
      </c>
      <c r="ES22" s="496">
        <v>7488838</v>
      </c>
      <c r="ET22" s="496">
        <v>6627957.5</v>
      </c>
      <c r="EU22" s="496">
        <v>7062703.5</v>
      </c>
      <c r="EV22" s="496">
        <v>5622755</v>
      </c>
      <c r="EW22" s="496">
        <v>2338385.5</v>
      </c>
      <c r="EX22" s="496">
        <v>6928674.5</v>
      </c>
      <c r="EY22" s="496">
        <v>8290045.5</v>
      </c>
      <c r="EZ22" s="496">
        <v>8198217.5</v>
      </c>
      <c r="FA22" s="496">
        <v>7210221</v>
      </c>
      <c r="FB22" s="496">
        <v>7205907</v>
      </c>
      <c r="FC22" s="496">
        <v>6873794</v>
      </c>
      <c r="FD22" s="496">
        <v>6943290.5</v>
      </c>
      <c r="FE22" s="496">
        <v>7488826</v>
      </c>
      <c r="FF22" s="496">
        <v>7025192.5</v>
      </c>
      <c r="FG22" s="496">
        <v>7567458.5</v>
      </c>
      <c r="FH22" s="496">
        <v>6957227.5</v>
      </c>
      <c r="FI22" s="496">
        <v>7128226.5</v>
      </c>
      <c r="FJ22" s="496">
        <v>7383850.5</v>
      </c>
      <c r="FK22" s="496">
        <v>8827962</v>
      </c>
      <c r="FL22" s="496">
        <v>8536745</v>
      </c>
      <c r="FM22" s="496">
        <v>7652471.5</v>
      </c>
      <c r="FN22" s="496">
        <v>7629712</v>
      </c>
      <c r="FO22" s="496">
        <v>7210505</v>
      </c>
      <c r="FP22" s="496">
        <v>7468715.5</v>
      </c>
      <c r="FQ22" s="496">
        <v>7822806.5</v>
      </c>
      <c r="FR22" s="496">
        <v>7370688</v>
      </c>
      <c r="FS22" s="496">
        <v>7939149</v>
      </c>
      <c r="FT22" s="496">
        <v>7237765</v>
      </c>
      <c r="FU22" s="496">
        <v>7284909.5</v>
      </c>
      <c r="FV22" s="496">
        <v>7611790</v>
      </c>
      <c r="FW22" s="496">
        <v>8831112</v>
      </c>
      <c r="FX22" s="496">
        <v>8620569</v>
      </c>
      <c r="FY22" s="496">
        <v>7942719.5</v>
      </c>
      <c r="FZ22" s="496">
        <v>7861275.5</v>
      </c>
      <c r="GA22" s="496">
        <v>7718676</v>
      </c>
      <c r="GB22" s="496">
        <v>7893937.5</v>
      </c>
    </row>
    <row r="23" spans="1:184">
      <c r="B23" s="460"/>
      <c r="C23" s="656" t="s">
        <v>5</v>
      </c>
      <c r="D23" s="477" t="s">
        <v>61</v>
      </c>
      <c r="E23" s="496">
        <v>3166341.75</v>
      </c>
      <c r="F23" s="496">
        <v>2683474.25</v>
      </c>
      <c r="G23" s="496">
        <v>2760478.75</v>
      </c>
      <c r="H23" s="496">
        <v>2687395</v>
      </c>
      <c r="I23" s="496">
        <v>2757356.75</v>
      </c>
      <c r="J23" s="496">
        <v>2633494.25</v>
      </c>
      <c r="K23" s="496">
        <v>3317384.25</v>
      </c>
      <c r="L23" s="496">
        <v>3069904.25</v>
      </c>
      <c r="M23" s="496">
        <v>2712651</v>
      </c>
      <c r="N23" s="496">
        <v>2796353.5</v>
      </c>
      <c r="O23" s="496">
        <v>2721424</v>
      </c>
      <c r="P23" s="496">
        <v>2841917.25</v>
      </c>
      <c r="Q23" s="496">
        <v>3390668.25</v>
      </c>
      <c r="R23" s="496">
        <v>2954235</v>
      </c>
      <c r="S23" s="496">
        <v>2854978.75</v>
      </c>
      <c r="T23" s="496">
        <v>2836389.5</v>
      </c>
      <c r="U23" s="496">
        <v>2871547.25</v>
      </c>
      <c r="V23" s="496">
        <v>2820243.25</v>
      </c>
      <c r="W23" s="496">
        <v>3260640.25</v>
      </c>
      <c r="X23" s="496">
        <v>3245357.75</v>
      </c>
      <c r="Y23" s="496">
        <v>2768207.25</v>
      </c>
      <c r="Z23" s="496">
        <v>2858114.75</v>
      </c>
      <c r="AA23" s="496">
        <v>2757818.75</v>
      </c>
      <c r="AB23" s="496">
        <v>2905602.25</v>
      </c>
      <c r="AC23" s="496">
        <v>3232283</v>
      </c>
      <c r="AD23" s="496">
        <v>3028036.75</v>
      </c>
      <c r="AE23" s="496">
        <v>2999878</v>
      </c>
      <c r="AF23" s="496">
        <v>2866250.25</v>
      </c>
      <c r="AG23" s="496">
        <v>561731.88</v>
      </c>
      <c r="AH23" s="496">
        <v>3011480.75</v>
      </c>
      <c r="AI23" s="496">
        <v>3356498.75</v>
      </c>
      <c r="AJ23" s="496">
        <v>3295769</v>
      </c>
      <c r="AK23" s="496">
        <v>2860330.25</v>
      </c>
      <c r="AL23" s="496">
        <v>2961127.75</v>
      </c>
      <c r="AM23" s="496">
        <v>2905439.5</v>
      </c>
      <c r="AN23" s="496">
        <v>2808026.75</v>
      </c>
      <c r="AO23" s="496">
        <v>3499677</v>
      </c>
      <c r="AP23" s="496">
        <v>3323901.5</v>
      </c>
      <c r="AQ23" s="496">
        <v>3172777.5</v>
      </c>
      <c r="AR23" s="496">
        <v>2992377</v>
      </c>
      <c r="AS23" s="496">
        <v>3086368.75</v>
      </c>
      <c r="AT23" s="496">
        <v>3147524.75</v>
      </c>
      <c r="AU23" s="496">
        <v>3566101.25</v>
      </c>
      <c r="AV23" s="496">
        <v>3622522.75</v>
      </c>
      <c r="AW23" s="496">
        <v>3046613</v>
      </c>
      <c r="AX23" s="496">
        <v>3033458.75</v>
      </c>
      <c r="AY23" s="496">
        <v>3062865.5</v>
      </c>
      <c r="AZ23" s="496">
        <v>2942640.25</v>
      </c>
      <c r="BA23" s="496">
        <v>3647855.5</v>
      </c>
      <c r="BB23" s="496">
        <v>3363578.25</v>
      </c>
      <c r="BC23" s="496">
        <v>3195344</v>
      </c>
      <c r="BD23" s="496">
        <v>2986319.5</v>
      </c>
      <c r="BE23" s="496">
        <v>2970774.5</v>
      </c>
      <c r="BF23" s="496">
        <v>3150679.75</v>
      </c>
      <c r="BG23" s="496">
        <v>3461266.75</v>
      </c>
      <c r="BH23" s="496">
        <v>3638021.25</v>
      </c>
      <c r="BI23" s="496">
        <v>2888793.5</v>
      </c>
      <c r="BJ23" s="496">
        <v>3041130.5</v>
      </c>
      <c r="BK23" s="496">
        <v>3105487</v>
      </c>
      <c r="BL23" s="496">
        <v>2930871.5</v>
      </c>
      <c r="BM23" s="496">
        <v>3890776.75</v>
      </c>
      <c r="BN23" s="496">
        <v>3556918</v>
      </c>
      <c r="BO23" s="496">
        <v>3422594</v>
      </c>
      <c r="BP23" s="496">
        <v>3229688.5</v>
      </c>
      <c r="BQ23" s="496">
        <v>3298443.75</v>
      </c>
      <c r="BR23" s="496">
        <v>3441516</v>
      </c>
      <c r="BS23" s="496">
        <v>3989656.25</v>
      </c>
      <c r="BT23" s="496">
        <v>4077493.5</v>
      </c>
      <c r="BU23" s="496">
        <v>1595202.5</v>
      </c>
      <c r="BV23" s="496">
        <v>0</v>
      </c>
      <c r="BW23" s="496">
        <v>3363137</v>
      </c>
      <c r="BX23" s="496">
        <v>3637564</v>
      </c>
      <c r="BY23" s="496">
        <v>4351029</v>
      </c>
      <c r="BZ23" s="496">
        <v>4104284.75</v>
      </c>
      <c r="CA23" s="496">
        <v>4369940</v>
      </c>
      <c r="CB23" s="496">
        <v>4051189</v>
      </c>
      <c r="CC23" s="496">
        <v>4111409</v>
      </c>
      <c r="CD23" s="496">
        <v>4301443</v>
      </c>
      <c r="CE23" s="496">
        <v>5380184</v>
      </c>
      <c r="CF23" s="496">
        <v>5385707.5</v>
      </c>
      <c r="CG23" s="496">
        <v>4690445.5</v>
      </c>
      <c r="CH23" s="496">
        <v>4892187.5</v>
      </c>
      <c r="CI23" s="496">
        <v>4935141</v>
      </c>
      <c r="CJ23" s="496">
        <v>5028402</v>
      </c>
      <c r="CK23" s="496">
        <v>5625626</v>
      </c>
      <c r="CL23" s="496">
        <v>5423386</v>
      </c>
      <c r="CM23" s="496">
        <v>5592783.5</v>
      </c>
      <c r="CN23" s="496">
        <v>5264646.5</v>
      </c>
      <c r="CO23" s="496">
        <v>5258729.5</v>
      </c>
      <c r="CP23" s="496">
        <v>5768280</v>
      </c>
      <c r="CQ23" s="496">
        <v>7056916.5</v>
      </c>
      <c r="CR23" s="496">
        <v>6841263.5</v>
      </c>
      <c r="CS23" s="496">
        <v>5966076</v>
      </c>
      <c r="CT23" s="496">
        <v>5976500</v>
      </c>
      <c r="CU23" s="496">
        <v>5917448</v>
      </c>
      <c r="CV23" s="496">
        <v>6206342</v>
      </c>
      <c r="CW23" s="496">
        <v>6756798</v>
      </c>
      <c r="CX23" s="496">
        <v>6151392.5</v>
      </c>
      <c r="CY23" s="496">
        <v>6551344.5</v>
      </c>
      <c r="CZ23" s="496">
        <v>6265033.5</v>
      </c>
      <c r="DA23" s="496">
        <v>1116001.5</v>
      </c>
      <c r="DB23" s="496">
        <v>6733154</v>
      </c>
      <c r="DC23" s="496">
        <v>7816134</v>
      </c>
      <c r="DD23" s="496">
        <v>7763220.5</v>
      </c>
      <c r="DE23" s="496">
        <v>6398681</v>
      </c>
      <c r="DF23" s="496">
        <v>6398782</v>
      </c>
      <c r="DG23" s="496">
        <v>6532325</v>
      </c>
      <c r="DH23" s="496">
        <v>6550937</v>
      </c>
      <c r="DI23" s="496">
        <v>6838897.5</v>
      </c>
      <c r="DJ23" s="496">
        <v>6234695.5</v>
      </c>
      <c r="DK23" s="496">
        <v>6913109</v>
      </c>
      <c r="DL23" s="496">
        <v>6198775.5</v>
      </c>
      <c r="DM23" s="496">
        <v>6291995.5</v>
      </c>
      <c r="DN23" s="496">
        <v>6830782.5</v>
      </c>
      <c r="DO23" s="496">
        <v>7866077</v>
      </c>
      <c r="DP23" s="496">
        <v>8021456</v>
      </c>
      <c r="DQ23" s="496">
        <v>6744930</v>
      </c>
      <c r="DR23" s="496">
        <v>6597509</v>
      </c>
      <c r="DS23" s="496">
        <v>6706263.5</v>
      </c>
      <c r="DT23" s="496">
        <v>6714356</v>
      </c>
      <c r="DU23" s="496">
        <v>7047237.5</v>
      </c>
      <c r="DV23" s="496">
        <v>6389031</v>
      </c>
      <c r="DW23" s="496">
        <v>6937333</v>
      </c>
      <c r="DX23" s="496">
        <v>6449742</v>
      </c>
      <c r="DY23" s="496">
        <v>6572827.5</v>
      </c>
      <c r="DZ23" s="496">
        <v>6932679</v>
      </c>
      <c r="EA23" s="496">
        <v>7815246.5</v>
      </c>
      <c r="EB23" s="496">
        <v>7850727</v>
      </c>
      <c r="EC23" s="496">
        <v>6517569</v>
      </c>
      <c r="ED23" s="496">
        <v>6643733</v>
      </c>
      <c r="EE23" s="496">
        <v>6732928.5</v>
      </c>
      <c r="EF23" s="496">
        <v>6451946</v>
      </c>
      <c r="EG23" s="496">
        <v>7008712</v>
      </c>
      <c r="EH23" s="496">
        <v>6771194.5</v>
      </c>
      <c r="EI23" s="496">
        <v>6906373</v>
      </c>
      <c r="EJ23" s="496">
        <v>5797851.5</v>
      </c>
      <c r="EK23" s="496">
        <v>1361231.25</v>
      </c>
      <c r="EL23" s="496">
        <v>6686009.5</v>
      </c>
      <c r="EM23" s="496">
        <v>8037494.5</v>
      </c>
      <c r="EN23" s="496">
        <v>8150767</v>
      </c>
      <c r="EO23" s="496">
        <v>6974071.5</v>
      </c>
      <c r="EP23" s="496">
        <v>6902223</v>
      </c>
      <c r="EQ23" s="496">
        <v>6724499.5</v>
      </c>
      <c r="ER23" s="496">
        <v>6807355.5</v>
      </c>
      <c r="ES23" s="496">
        <v>7372927</v>
      </c>
      <c r="ET23" s="496">
        <v>6671355</v>
      </c>
      <c r="EU23" s="496">
        <v>7102268</v>
      </c>
      <c r="EV23" s="496">
        <v>6696900.5</v>
      </c>
      <c r="EW23" s="496">
        <v>6734115</v>
      </c>
      <c r="EX23" s="496">
        <v>7089177.5</v>
      </c>
      <c r="EY23" s="496">
        <v>8294716</v>
      </c>
      <c r="EZ23" s="496">
        <v>8298674</v>
      </c>
      <c r="FA23" s="496">
        <v>7184202</v>
      </c>
      <c r="FB23" s="496">
        <v>7252037.5</v>
      </c>
      <c r="FC23" s="496">
        <v>6968119.5</v>
      </c>
      <c r="FD23" s="496">
        <v>7021058.5</v>
      </c>
      <c r="FE23" s="496">
        <v>7585555.5</v>
      </c>
      <c r="FF23" s="496">
        <v>6961109.5</v>
      </c>
      <c r="FG23" s="496">
        <v>7543066</v>
      </c>
      <c r="FH23" s="496">
        <v>6910160.5</v>
      </c>
      <c r="FI23" s="496">
        <v>6982832</v>
      </c>
      <c r="FJ23" s="496">
        <v>7385918.5</v>
      </c>
      <c r="FK23" s="496">
        <v>8609545</v>
      </c>
      <c r="FL23" s="496">
        <v>8472743</v>
      </c>
      <c r="FM23" s="496">
        <v>7620626</v>
      </c>
      <c r="FN23" s="496">
        <v>7607032.5</v>
      </c>
      <c r="FO23" s="496">
        <v>7334925.5</v>
      </c>
      <c r="FP23" s="496">
        <v>7479735</v>
      </c>
      <c r="FQ23" s="496">
        <v>7890919</v>
      </c>
      <c r="FR23" s="496">
        <v>7177067.5</v>
      </c>
      <c r="FS23" s="496">
        <v>7978369</v>
      </c>
      <c r="FT23" s="496">
        <v>540375</v>
      </c>
      <c r="FU23" s="496">
        <v>2255109.5</v>
      </c>
      <c r="FV23" s="496">
        <v>7738501.5</v>
      </c>
      <c r="FW23" s="496">
        <v>8847784</v>
      </c>
      <c r="FX23" s="496">
        <v>8866412</v>
      </c>
      <c r="FY23" s="496">
        <v>7890767.5</v>
      </c>
      <c r="FZ23" s="496">
        <v>7768139.5</v>
      </c>
      <c r="GA23" s="496">
        <v>7808986</v>
      </c>
      <c r="GB23" s="496">
        <v>7858289</v>
      </c>
    </row>
    <row r="24" spans="1:184">
      <c r="B24" s="460"/>
      <c r="C24" s="656" t="s">
        <v>6</v>
      </c>
      <c r="D24" s="477" t="s">
        <v>61</v>
      </c>
      <c r="E24" s="496">
        <v>3242454.5</v>
      </c>
      <c r="F24" s="496">
        <v>2793538.75</v>
      </c>
      <c r="G24" s="496">
        <v>2883131</v>
      </c>
      <c r="H24" s="496">
        <v>2816371.5</v>
      </c>
      <c r="I24" s="496">
        <v>2888427.5</v>
      </c>
      <c r="J24" s="496">
        <v>2734534.75</v>
      </c>
      <c r="K24" s="496">
        <v>3409478.25</v>
      </c>
      <c r="L24" s="496">
        <v>3158472.25</v>
      </c>
      <c r="M24" s="496">
        <v>2826597</v>
      </c>
      <c r="N24" s="496">
        <v>2910085.25</v>
      </c>
      <c r="O24" s="496">
        <v>2823554</v>
      </c>
      <c r="P24" s="496">
        <v>2956577.75</v>
      </c>
      <c r="Q24" s="496">
        <v>3531029</v>
      </c>
      <c r="R24" s="496">
        <v>3061108.25</v>
      </c>
      <c r="S24" s="496">
        <v>2962804.5</v>
      </c>
      <c r="T24" s="496">
        <v>424814.16</v>
      </c>
      <c r="U24" s="496">
        <v>561924.88</v>
      </c>
      <c r="V24" s="496">
        <v>2977745</v>
      </c>
      <c r="W24" s="496">
        <v>3367896.25</v>
      </c>
      <c r="X24" s="496">
        <v>3267875</v>
      </c>
      <c r="Y24" s="496">
        <v>2919052</v>
      </c>
      <c r="Z24" s="496">
        <v>2978805.5</v>
      </c>
      <c r="AA24" s="496">
        <v>2917304.25</v>
      </c>
      <c r="AB24" s="496">
        <v>2947713</v>
      </c>
      <c r="AC24" s="496">
        <v>3433240</v>
      </c>
      <c r="AD24" s="496">
        <v>3093850</v>
      </c>
      <c r="AE24" s="496">
        <v>3110752.25</v>
      </c>
      <c r="AF24" s="496">
        <v>2990624</v>
      </c>
      <c r="AG24" s="496">
        <v>3052213</v>
      </c>
      <c r="AH24" s="496">
        <v>3098744.5</v>
      </c>
      <c r="AI24" s="496">
        <v>3530803.25</v>
      </c>
      <c r="AJ24" s="496">
        <v>3423269.5</v>
      </c>
      <c r="AK24" s="496">
        <v>3005876.75</v>
      </c>
      <c r="AL24" s="496">
        <v>3121484.5</v>
      </c>
      <c r="AM24" s="496">
        <v>3029885.25</v>
      </c>
      <c r="AN24" s="496">
        <v>2994788.25</v>
      </c>
      <c r="AO24" s="496">
        <v>3606966.5</v>
      </c>
      <c r="AP24" s="496">
        <v>3437483.75</v>
      </c>
      <c r="AQ24" s="496">
        <v>3339106.5</v>
      </c>
      <c r="AR24" s="496">
        <v>3156810.25</v>
      </c>
      <c r="AS24" s="496">
        <v>3236337.5</v>
      </c>
      <c r="AT24" s="496">
        <v>3283528</v>
      </c>
      <c r="AU24" s="496">
        <v>3648084.75</v>
      </c>
      <c r="AV24" s="496">
        <v>3767072.25</v>
      </c>
      <c r="AW24" s="496">
        <v>3123053</v>
      </c>
      <c r="AX24" s="496">
        <v>3199153.25</v>
      </c>
      <c r="AY24" s="496">
        <v>3209278.75</v>
      </c>
      <c r="AZ24" s="496">
        <v>3088888.25</v>
      </c>
      <c r="BA24" s="496">
        <v>3733659.25</v>
      </c>
      <c r="BB24" s="496">
        <v>3443043</v>
      </c>
      <c r="BC24" s="496">
        <v>3333940.25</v>
      </c>
      <c r="BD24" s="496">
        <v>2853891.5</v>
      </c>
      <c r="BE24" s="496">
        <v>453248.62</v>
      </c>
      <c r="BF24" s="496">
        <v>3219554.25</v>
      </c>
      <c r="BG24" s="496">
        <v>3621251.25</v>
      </c>
      <c r="BH24" s="496">
        <v>3770631.25</v>
      </c>
      <c r="BI24" s="496">
        <v>2987115</v>
      </c>
      <c r="BJ24" s="496">
        <v>3128396.25</v>
      </c>
      <c r="BK24" s="496">
        <v>3166917.75</v>
      </c>
      <c r="BL24" s="496">
        <v>3088514.75</v>
      </c>
      <c r="BM24" s="496">
        <v>3944891.25</v>
      </c>
      <c r="BN24" s="496">
        <v>3664653.75</v>
      </c>
      <c r="BO24" s="496">
        <v>3478926.25</v>
      </c>
      <c r="BP24" s="496">
        <v>3250931.5</v>
      </c>
      <c r="BQ24" s="496">
        <v>3423309</v>
      </c>
      <c r="BR24" s="496">
        <v>3509559</v>
      </c>
      <c r="BS24" s="496">
        <v>4158211</v>
      </c>
      <c r="BT24" s="496">
        <v>4191780.25</v>
      </c>
      <c r="BU24" s="496">
        <v>3522701.75</v>
      </c>
      <c r="BV24" s="496">
        <v>3625058.25</v>
      </c>
      <c r="BW24" s="496">
        <v>3696154.25</v>
      </c>
      <c r="BX24" s="496">
        <v>3708688.5</v>
      </c>
      <c r="BY24" s="496">
        <v>4428736</v>
      </c>
      <c r="BZ24" s="496">
        <v>4180245</v>
      </c>
      <c r="CA24" s="496">
        <v>4450352.5</v>
      </c>
      <c r="CB24" s="496">
        <v>4185147.75</v>
      </c>
      <c r="CC24" s="496">
        <v>4244545</v>
      </c>
      <c r="CD24" s="496">
        <v>4387934.5</v>
      </c>
      <c r="CE24" s="496">
        <v>5484238</v>
      </c>
      <c r="CF24" s="496">
        <v>5557338</v>
      </c>
      <c r="CG24" s="496">
        <v>4735753</v>
      </c>
      <c r="CH24" s="496">
        <v>5009465</v>
      </c>
      <c r="CI24" s="496">
        <v>5031737.5</v>
      </c>
      <c r="CJ24" s="496">
        <v>5191281.5</v>
      </c>
      <c r="CK24" s="496">
        <v>5770627</v>
      </c>
      <c r="CL24" s="496">
        <v>5540838</v>
      </c>
      <c r="CM24" s="496">
        <v>5676727</v>
      </c>
      <c r="CN24" s="496">
        <v>4350316.5</v>
      </c>
      <c r="CO24" s="496">
        <v>1981749</v>
      </c>
      <c r="CP24" s="496">
        <v>5879384</v>
      </c>
      <c r="CQ24" s="496">
        <v>6985935</v>
      </c>
      <c r="CR24" s="496">
        <v>6914350</v>
      </c>
      <c r="CS24" s="496">
        <v>6159725</v>
      </c>
      <c r="CT24" s="496">
        <v>6283114.5</v>
      </c>
      <c r="CU24" s="496">
        <v>6071353</v>
      </c>
      <c r="CV24" s="496">
        <v>6358082</v>
      </c>
      <c r="CW24" s="496">
        <v>6717585.5</v>
      </c>
      <c r="CX24" s="496">
        <v>6303017</v>
      </c>
      <c r="CY24" s="496">
        <v>6802346.5</v>
      </c>
      <c r="CZ24" s="496">
        <v>6439988.5</v>
      </c>
      <c r="DA24" s="496">
        <v>6288312.5</v>
      </c>
      <c r="DB24" s="496">
        <v>6989766</v>
      </c>
      <c r="DC24" s="496">
        <v>7774386</v>
      </c>
      <c r="DD24" s="496">
        <v>8131404</v>
      </c>
      <c r="DE24" s="496">
        <v>6654942</v>
      </c>
      <c r="DF24" s="496">
        <v>6516686</v>
      </c>
      <c r="DG24" s="496">
        <v>6523386</v>
      </c>
      <c r="DH24" s="496">
        <v>6614185</v>
      </c>
      <c r="DI24" s="496">
        <v>7043046</v>
      </c>
      <c r="DJ24" s="496">
        <v>6446227</v>
      </c>
      <c r="DK24" s="496">
        <v>6916160</v>
      </c>
      <c r="DL24" s="496">
        <v>6468926.5</v>
      </c>
      <c r="DM24" s="496">
        <v>6342856</v>
      </c>
      <c r="DN24" s="496">
        <v>7130183</v>
      </c>
      <c r="DO24" s="496">
        <v>7957087.5</v>
      </c>
      <c r="DP24" s="496">
        <v>8064900</v>
      </c>
      <c r="DQ24" s="496">
        <v>6674807.5</v>
      </c>
      <c r="DR24" s="496">
        <v>6901977.5</v>
      </c>
      <c r="DS24" s="496">
        <v>6790682</v>
      </c>
      <c r="DT24" s="496">
        <v>6795968</v>
      </c>
      <c r="DU24" s="496">
        <v>7290558</v>
      </c>
      <c r="DV24" s="496">
        <v>6557585.5</v>
      </c>
      <c r="DW24" s="496">
        <v>6948238</v>
      </c>
      <c r="DX24" s="496">
        <v>3080177.75</v>
      </c>
      <c r="DY24" s="496">
        <v>0</v>
      </c>
      <c r="DZ24" s="496">
        <v>6601235</v>
      </c>
      <c r="EA24" s="496">
        <v>7865604.5</v>
      </c>
      <c r="EB24" s="496">
        <v>8075822.5</v>
      </c>
      <c r="EC24" s="496">
        <v>6759038</v>
      </c>
      <c r="ED24" s="496">
        <v>6817748.5</v>
      </c>
      <c r="EE24" s="496">
        <v>6832197</v>
      </c>
      <c r="EF24" s="496">
        <v>6700040</v>
      </c>
      <c r="EG24" s="496">
        <v>7139781</v>
      </c>
      <c r="EH24" s="496">
        <v>7013974</v>
      </c>
      <c r="EI24" s="496">
        <v>7028723.5</v>
      </c>
      <c r="EJ24" s="496">
        <v>6739496.5</v>
      </c>
      <c r="EK24" s="496">
        <v>6842043.5</v>
      </c>
      <c r="EL24" s="496">
        <v>6796956.5</v>
      </c>
      <c r="EM24" s="496">
        <v>8316928</v>
      </c>
      <c r="EN24" s="496">
        <v>8222002.5</v>
      </c>
      <c r="EO24" s="496">
        <v>7037377.5</v>
      </c>
      <c r="EP24" s="496">
        <v>7117451</v>
      </c>
      <c r="EQ24" s="496">
        <v>6825325</v>
      </c>
      <c r="ER24" s="496">
        <v>7057982</v>
      </c>
      <c r="ES24" s="496">
        <v>7512110</v>
      </c>
      <c r="ET24" s="496">
        <v>6886690.5</v>
      </c>
      <c r="EU24" s="496">
        <v>7338266</v>
      </c>
      <c r="EV24" s="496">
        <v>6844285.5</v>
      </c>
      <c r="EW24" s="496">
        <v>6981956.5</v>
      </c>
      <c r="EX24" s="496">
        <v>7020208.5</v>
      </c>
      <c r="EY24" s="496">
        <v>8244854</v>
      </c>
      <c r="EZ24" s="496">
        <v>8316308</v>
      </c>
      <c r="FA24" s="496">
        <v>7289284</v>
      </c>
      <c r="FB24" s="496">
        <v>7462646.5</v>
      </c>
      <c r="FC24" s="496">
        <v>6972834</v>
      </c>
      <c r="FD24" s="496">
        <v>7221718.5</v>
      </c>
      <c r="FE24" s="496">
        <v>7728554</v>
      </c>
      <c r="FF24" s="496">
        <v>7112745</v>
      </c>
      <c r="FG24" s="496">
        <v>7748800</v>
      </c>
      <c r="FH24" s="496">
        <v>750477.25</v>
      </c>
      <c r="FI24" s="496">
        <v>6975317.5</v>
      </c>
      <c r="FJ24" s="496">
        <v>7569787.5</v>
      </c>
      <c r="FK24" s="496">
        <v>8774325</v>
      </c>
      <c r="FL24" s="496">
        <v>8583488</v>
      </c>
      <c r="FM24" s="496">
        <v>7759812.5</v>
      </c>
      <c r="FN24" s="496">
        <v>7753696</v>
      </c>
      <c r="FO24" s="496">
        <v>7429807.5</v>
      </c>
      <c r="FP24" s="496">
        <v>7667983.5</v>
      </c>
      <c r="FQ24" s="496">
        <v>8079322</v>
      </c>
      <c r="FR24" s="496">
        <v>7434469</v>
      </c>
      <c r="FS24" s="496">
        <v>8094114.5</v>
      </c>
      <c r="FT24" s="496">
        <v>7664037.5</v>
      </c>
      <c r="FU24" s="496">
        <v>7575409</v>
      </c>
      <c r="FV24" s="496">
        <v>7918785</v>
      </c>
      <c r="FW24" s="496">
        <v>9169194</v>
      </c>
      <c r="FX24" s="496">
        <v>9124054</v>
      </c>
      <c r="FY24" s="496">
        <v>7917862.5</v>
      </c>
      <c r="FZ24" s="496">
        <v>8042613</v>
      </c>
      <c r="GA24" s="496">
        <v>8011219.5</v>
      </c>
      <c r="GB24" s="496">
        <v>8050658.5</v>
      </c>
    </row>
    <row r="25" spans="1:184">
      <c r="B25" s="460"/>
      <c r="C25" s="656" t="s">
        <v>7</v>
      </c>
      <c r="D25" s="477" t="s">
        <v>61</v>
      </c>
      <c r="E25" s="496">
        <v>4961656</v>
      </c>
      <c r="F25" s="496">
        <v>4328581.5</v>
      </c>
      <c r="G25" s="496">
        <v>4326737</v>
      </c>
      <c r="H25" s="496">
        <v>4190934.5</v>
      </c>
      <c r="I25" s="496">
        <v>4295935.5</v>
      </c>
      <c r="J25" s="496">
        <v>4261982</v>
      </c>
      <c r="K25" s="496">
        <v>5420127.5</v>
      </c>
      <c r="L25" s="496">
        <v>4982888.5</v>
      </c>
      <c r="M25" s="496">
        <v>4075087.5</v>
      </c>
      <c r="N25" s="496">
        <v>4240377.5</v>
      </c>
      <c r="O25" s="496">
        <v>4051858.25</v>
      </c>
      <c r="P25" s="496">
        <v>4613366.5</v>
      </c>
      <c r="Q25" s="496">
        <v>5298030.5</v>
      </c>
      <c r="R25" s="496">
        <v>4658344</v>
      </c>
      <c r="S25" s="496">
        <v>2058968.75</v>
      </c>
      <c r="T25" s="496">
        <v>3374139</v>
      </c>
      <c r="U25" s="496">
        <v>4459571</v>
      </c>
      <c r="V25" s="496">
        <v>4596105.5</v>
      </c>
      <c r="W25" s="496">
        <v>5380995.5</v>
      </c>
      <c r="X25" s="496">
        <v>5298943</v>
      </c>
      <c r="Y25" s="496">
        <v>4189088</v>
      </c>
      <c r="Z25" s="496">
        <v>4253213</v>
      </c>
      <c r="AA25" s="496">
        <v>4110232.5</v>
      </c>
      <c r="AB25" s="496">
        <v>4562362.5</v>
      </c>
      <c r="AC25" s="496">
        <v>5116047</v>
      </c>
      <c r="AD25" s="496">
        <v>4747321</v>
      </c>
      <c r="AE25" s="496">
        <v>4638162</v>
      </c>
      <c r="AF25" s="496">
        <v>4403598.5</v>
      </c>
      <c r="AG25" s="496">
        <v>4422738</v>
      </c>
      <c r="AH25" s="496">
        <v>4818454.5</v>
      </c>
      <c r="AI25" s="496">
        <v>5583056.5</v>
      </c>
      <c r="AJ25" s="496">
        <v>5428715.5</v>
      </c>
      <c r="AK25" s="496">
        <v>4264317.5</v>
      </c>
      <c r="AL25" s="496">
        <v>4410065</v>
      </c>
      <c r="AM25" s="496">
        <v>4278999.5</v>
      </c>
      <c r="AN25" s="496">
        <v>4473756</v>
      </c>
      <c r="AO25" s="496">
        <v>5399582.5</v>
      </c>
      <c r="AP25" s="496">
        <v>5155817</v>
      </c>
      <c r="AQ25" s="496">
        <v>675119.62</v>
      </c>
      <c r="AR25" s="496">
        <v>450825.16</v>
      </c>
      <c r="AS25" s="496">
        <v>4743155.5</v>
      </c>
      <c r="AT25" s="496">
        <v>5103565.5</v>
      </c>
      <c r="AU25" s="496">
        <v>5748760</v>
      </c>
      <c r="AV25" s="496">
        <v>5900701</v>
      </c>
      <c r="AW25" s="496">
        <v>4517864</v>
      </c>
      <c r="AX25" s="496">
        <v>4581342</v>
      </c>
      <c r="AY25" s="496">
        <v>4488697.5</v>
      </c>
      <c r="AZ25" s="496">
        <v>4685759</v>
      </c>
      <c r="BA25" s="496">
        <v>5700479</v>
      </c>
      <c r="BB25" s="496">
        <v>5242083.5</v>
      </c>
      <c r="BC25" s="496">
        <v>5128548</v>
      </c>
      <c r="BD25" s="496">
        <v>4634600</v>
      </c>
      <c r="BE25" s="496">
        <v>4861856</v>
      </c>
      <c r="BF25" s="496">
        <v>5284388</v>
      </c>
      <c r="BG25" s="496">
        <v>5915691</v>
      </c>
      <c r="BH25" s="496">
        <v>6079314.5</v>
      </c>
      <c r="BI25" s="496">
        <v>4577391</v>
      </c>
      <c r="BJ25" s="496">
        <v>4727666.5</v>
      </c>
      <c r="BK25" s="496">
        <v>4633666.5</v>
      </c>
      <c r="BL25" s="496">
        <v>4942855.5</v>
      </c>
      <c r="BM25" s="496">
        <v>5974651.5</v>
      </c>
      <c r="BN25" s="496">
        <v>5520842</v>
      </c>
      <c r="BO25" s="496">
        <v>2804879</v>
      </c>
      <c r="BP25" s="496">
        <v>4046438.5</v>
      </c>
      <c r="BQ25" s="496">
        <v>5279625.5</v>
      </c>
      <c r="BR25" s="496">
        <v>5727380.5</v>
      </c>
      <c r="BS25" s="496">
        <v>6693374</v>
      </c>
      <c r="BT25" s="496">
        <v>6801389.5</v>
      </c>
      <c r="BU25" s="496">
        <v>5210196.5</v>
      </c>
      <c r="BV25" s="496">
        <v>5403671.5</v>
      </c>
      <c r="BW25" s="496">
        <v>5435383.5</v>
      </c>
      <c r="BX25" s="496">
        <v>5902865</v>
      </c>
      <c r="BY25" s="496">
        <v>6886833</v>
      </c>
      <c r="BZ25" s="496">
        <v>6444974</v>
      </c>
      <c r="CA25" s="496">
        <v>6566026.5</v>
      </c>
      <c r="CB25" s="496">
        <v>6305437</v>
      </c>
      <c r="CC25" s="496">
        <v>6500455.5</v>
      </c>
      <c r="CD25" s="496">
        <v>7032092</v>
      </c>
      <c r="CE25" s="496">
        <v>8839781</v>
      </c>
      <c r="CF25" s="496">
        <v>8916922</v>
      </c>
      <c r="CG25" s="496">
        <v>7105247.5</v>
      </c>
      <c r="CH25" s="496">
        <v>7370644.5</v>
      </c>
      <c r="CI25" s="496">
        <v>7481442</v>
      </c>
      <c r="CJ25" s="496">
        <v>8321876.5</v>
      </c>
      <c r="CK25" s="496">
        <v>8975045</v>
      </c>
      <c r="CL25" s="496">
        <v>8560632</v>
      </c>
      <c r="CM25" s="496">
        <v>7707757</v>
      </c>
      <c r="CN25" s="496">
        <v>3470428</v>
      </c>
      <c r="CO25" s="496">
        <v>8291875</v>
      </c>
      <c r="CP25" s="496">
        <v>9362719</v>
      </c>
      <c r="CQ25" s="496">
        <v>11333795</v>
      </c>
      <c r="CR25" s="496">
        <v>11263534</v>
      </c>
      <c r="CS25" s="496">
        <v>9077109</v>
      </c>
      <c r="CT25" s="496">
        <v>9202973</v>
      </c>
      <c r="CU25" s="496">
        <v>8996858</v>
      </c>
      <c r="CV25" s="496">
        <v>10250566</v>
      </c>
      <c r="CW25" s="496">
        <v>10568656</v>
      </c>
      <c r="CX25" s="496">
        <v>9952673</v>
      </c>
      <c r="CY25" s="496">
        <v>10244662</v>
      </c>
      <c r="CZ25" s="496">
        <v>9745124</v>
      </c>
      <c r="DA25" s="496">
        <v>9495027</v>
      </c>
      <c r="DB25" s="496">
        <v>11061767</v>
      </c>
      <c r="DC25" s="496">
        <v>12914595</v>
      </c>
      <c r="DD25" s="496">
        <v>12715649</v>
      </c>
      <c r="DE25" s="496">
        <v>9790090</v>
      </c>
      <c r="DF25" s="496">
        <v>9705891</v>
      </c>
      <c r="DG25" s="496">
        <v>9791208</v>
      </c>
      <c r="DH25" s="496">
        <v>10753359</v>
      </c>
      <c r="DI25" s="496">
        <v>11053420</v>
      </c>
      <c r="DJ25" s="496">
        <v>10076204</v>
      </c>
      <c r="DK25" s="496">
        <v>10483325</v>
      </c>
      <c r="DL25" s="496">
        <v>2886058</v>
      </c>
      <c r="DM25" s="496">
        <v>9749450</v>
      </c>
      <c r="DN25" s="496">
        <v>11462407</v>
      </c>
      <c r="DO25" s="496">
        <v>12841381</v>
      </c>
      <c r="DP25" s="496">
        <v>12824966</v>
      </c>
      <c r="DQ25" s="496">
        <v>10039187</v>
      </c>
      <c r="DR25" s="496">
        <v>10035764</v>
      </c>
      <c r="DS25" s="496">
        <v>10234598</v>
      </c>
      <c r="DT25" s="496">
        <v>10929414</v>
      </c>
      <c r="DU25" s="496">
        <v>11407164</v>
      </c>
      <c r="DV25" s="496">
        <v>10181022</v>
      </c>
      <c r="DW25" s="496">
        <v>10753620</v>
      </c>
      <c r="DX25" s="496">
        <v>9766990</v>
      </c>
      <c r="DY25" s="496">
        <v>10204535</v>
      </c>
      <c r="DZ25" s="496">
        <v>11479568</v>
      </c>
      <c r="EA25" s="496">
        <v>12686252</v>
      </c>
      <c r="EB25" s="496">
        <v>12883245</v>
      </c>
      <c r="EC25" s="496">
        <v>10162355</v>
      </c>
      <c r="ED25" s="496">
        <v>10122974</v>
      </c>
      <c r="EE25" s="496">
        <v>10145507</v>
      </c>
      <c r="EF25" s="496">
        <v>10713777</v>
      </c>
      <c r="EG25" s="496">
        <v>11316482</v>
      </c>
      <c r="EH25" s="496">
        <v>10941192</v>
      </c>
      <c r="EI25" s="496">
        <v>406755.31</v>
      </c>
      <c r="EJ25" s="496">
        <v>1979413.62</v>
      </c>
      <c r="EK25" s="496">
        <v>10340333</v>
      </c>
      <c r="EL25" s="496">
        <v>11010381</v>
      </c>
      <c r="EM25" s="496">
        <v>13250477</v>
      </c>
      <c r="EN25" s="496">
        <v>13428991</v>
      </c>
      <c r="EO25" s="496">
        <v>10471484</v>
      </c>
      <c r="EP25" s="496">
        <v>10363223</v>
      </c>
      <c r="EQ25" s="496">
        <v>10096359</v>
      </c>
      <c r="ER25" s="496">
        <v>11128429</v>
      </c>
      <c r="ES25" s="496">
        <v>11757605</v>
      </c>
      <c r="ET25" s="496">
        <v>10625034</v>
      </c>
      <c r="EU25" s="496">
        <v>11046072</v>
      </c>
      <c r="EV25" s="496">
        <v>10355091</v>
      </c>
      <c r="EW25" s="496">
        <v>10479130</v>
      </c>
      <c r="EX25" s="496">
        <v>11502991</v>
      </c>
      <c r="EY25" s="496">
        <v>13651117</v>
      </c>
      <c r="EZ25" s="496">
        <v>13364554</v>
      </c>
      <c r="FA25" s="496">
        <v>10914265</v>
      </c>
      <c r="FB25" s="496">
        <v>11023441</v>
      </c>
      <c r="FC25" s="496">
        <v>10261603</v>
      </c>
      <c r="FD25" s="496">
        <v>11720843</v>
      </c>
      <c r="FE25" s="496">
        <v>12281007</v>
      </c>
      <c r="FF25" s="496">
        <v>11111312</v>
      </c>
      <c r="FG25" s="496">
        <v>4980571</v>
      </c>
      <c r="FH25" s="496">
        <v>9649608</v>
      </c>
      <c r="FI25" s="496">
        <v>10879228</v>
      </c>
      <c r="FJ25" s="496">
        <v>12278313</v>
      </c>
      <c r="FK25" s="496">
        <v>14427920</v>
      </c>
      <c r="FL25" s="496">
        <v>13999406</v>
      </c>
      <c r="FM25" s="496">
        <v>11544909</v>
      </c>
      <c r="FN25" s="496">
        <v>11297048</v>
      </c>
      <c r="FO25" s="496">
        <v>10761480</v>
      </c>
      <c r="FP25" s="496">
        <v>12248532</v>
      </c>
      <c r="FQ25" s="496">
        <v>12396535</v>
      </c>
      <c r="FR25" s="496">
        <v>11607381</v>
      </c>
      <c r="FS25" s="496">
        <v>12223597</v>
      </c>
      <c r="FT25" s="496">
        <v>11540567</v>
      </c>
      <c r="FU25" s="496">
        <v>11290010</v>
      </c>
      <c r="FV25" s="496">
        <v>12956943</v>
      </c>
      <c r="FW25" s="496">
        <v>14393757</v>
      </c>
      <c r="FX25" s="496">
        <v>14354914</v>
      </c>
      <c r="FY25" s="496">
        <v>11753219</v>
      </c>
      <c r="FZ25" s="496">
        <v>11447927</v>
      </c>
      <c r="GA25" s="496">
        <v>11584355</v>
      </c>
      <c r="GB25" s="496">
        <v>13130386</v>
      </c>
    </row>
    <row r="26" spans="1:184">
      <c r="B26" s="460"/>
      <c r="C26" s="656" t="s">
        <v>8</v>
      </c>
      <c r="D26" s="477" t="s">
        <v>61</v>
      </c>
      <c r="E26" s="496">
        <v>4794229.5</v>
      </c>
      <c r="F26" s="496">
        <v>4156532</v>
      </c>
      <c r="G26" s="496">
        <v>4191224.5</v>
      </c>
      <c r="H26" s="496">
        <v>4035137.75</v>
      </c>
      <c r="I26" s="496">
        <v>4110849.25</v>
      </c>
      <c r="J26" s="496">
        <v>4135806.25</v>
      </c>
      <c r="K26" s="496">
        <v>5259115</v>
      </c>
      <c r="L26" s="496">
        <v>4784743</v>
      </c>
      <c r="M26" s="496">
        <v>3949743.75</v>
      </c>
      <c r="N26" s="496">
        <v>4102547.75</v>
      </c>
      <c r="O26" s="496">
        <v>3964236.5</v>
      </c>
      <c r="P26" s="496">
        <v>4422365.5</v>
      </c>
      <c r="Q26" s="496">
        <v>5139918.5</v>
      </c>
      <c r="R26" s="496">
        <v>4517443.5</v>
      </c>
      <c r="S26" s="496">
        <v>4367933.5</v>
      </c>
      <c r="T26" s="496">
        <v>4271288</v>
      </c>
      <c r="U26" s="496">
        <v>4328982.5</v>
      </c>
      <c r="V26" s="496">
        <v>4465614.5</v>
      </c>
      <c r="W26" s="496">
        <v>5172487.5</v>
      </c>
      <c r="X26" s="496">
        <v>5172839.5</v>
      </c>
      <c r="Y26" s="496">
        <v>4035250.75</v>
      </c>
      <c r="Z26" s="496">
        <v>4144970.5</v>
      </c>
      <c r="AA26" s="496">
        <v>3962033</v>
      </c>
      <c r="AB26" s="496">
        <v>4455233.5</v>
      </c>
      <c r="AC26" s="496">
        <v>4940143</v>
      </c>
      <c r="AD26" s="496">
        <v>4570075.5</v>
      </c>
      <c r="AE26" s="496">
        <v>4532636.5</v>
      </c>
      <c r="AF26" s="496">
        <v>1458805.5</v>
      </c>
      <c r="AG26" s="496">
        <v>4187021</v>
      </c>
      <c r="AH26" s="496">
        <v>4660334.5</v>
      </c>
      <c r="AI26" s="496">
        <v>5431909.5</v>
      </c>
      <c r="AJ26" s="496">
        <v>5216768.5</v>
      </c>
      <c r="AK26" s="496">
        <v>4160477.5</v>
      </c>
      <c r="AL26" s="496">
        <v>4269075.5</v>
      </c>
      <c r="AM26" s="496">
        <v>4201909</v>
      </c>
      <c r="AN26" s="496">
        <v>4390782.5</v>
      </c>
      <c r="AO26" s="496">
        <v>5151489</v>
      </c>
      <c r="AP26" s="496">
        <v>4990944</v>
      </c>
      <c r="AQ26" s="496">
        <v>4806616</v>
      </c>
      <c r="AR26" s="496">
        <v>4430028</v>
      </c>
      <c r="AS26" s="496">
        <v>4570876.5</v>
      </c>
      <c r="AT26" s="496">
        <v>4920884.5</v>
      </c>
      <c r="AU26" s="496">
        <v>5559469</v>
      </c>
      <c r="AV26" s="496">
        <v>5640935</v>
      </c>
      <c r="AW26" s="496">
        <v>4413440.5</v>
      </c>
      <c r="AX26" s="496">
        <v>4402790.5</v>
      </c>
      <c r="AY26" s="496">
        <v>4374136</v>
      </c>
      <c r="AZ26" s="496">
        <v>4560754.5</v>
      </c>
      <c r="BA26" s="496">
        <v>5463237</v>
      </c>
      <c r="BB26" s="496">
        <v>5063945</v>
      </c>
      <c r="BC26" s="496">
        <v>2720476.5</v>
      </c>
      <c r="BD26" s="496">
        <v>3429467.75</v>
      </c>
      <c r="BE26" s="496">
        <v>4676824.5</v>
      </c>
      <c r="BF26" s="496">
        <v>5130199</v>
      </c>
      <c r="BG26" s="496">
        <v>5693715</v>
      </c>
      <c r="BH26" s="496">
        <v>5834965</v>
      </c>
      <c r="BI26" s="496">
        <v>4384426.5</v>
      </c>
      <c r="BJ26" s="496">
        <v>4563025</v>
      </c>
      <c r="BK26" s="496">
        <v>4468057</v>
      </c>
      <c r="BL26" s="496">
        <v>4790623.5</v>
      </c>
      <c r="BM26" s="496">
        <v>5793296</v>
      </c>
      <c r="BN26" s="496">
        <v>5332291.5</v>
      </c>
      <c r="BO26" s="496">
        <v>5224786.5</v>
      </c>
      <c r="BP26" s="496">
        <v>4921748</v>
      </c>
      <c r="BQ26" s="496">
        <v>5089725</v>
      </c>
      <c r="BR26" s="496">
        <v>5533180.5</v>
      </c>
      <c r="BS26" s="496">
        <v>6519462.5</v>
      </c>
      <c r="BT26" s="496">
        <v>6637723.5</v>
      </c>
      <c r="BU26" s="496">
        <v>5031351.5</v>
      </c>
      <c r="BV26" s="496">
        <v>5228652.5</v>
      </c>
      <c r="BW26" s="496">
        <v>5218594.5</v>
      </c>
      <c r="BX26" s="496">
        <v>5690320.5</v>
      </c>
      <c r="BY26" s="496">
        <v>6595832</v>
      </c>
      <c r="BZ26" s="496">
        <v>4895586</v>
      </c>
      <c r="CA26" s="496">
        <v>0</v>
      </c>
      <c r="CB26" s="496">
        <v>2593147.75</v>
      </c>
      <c r="CC26" s="496">
        <v>6243210.5</v>
      </c>
      <c r="CD26" s="496">
        <v>6834362</v>
      </c>
      <c r="CE26" s="496">
        <v>8521703</v>
      </c>
      <c r="CF26" s="496">
        <v>8618790</v>
      </c>
      <c r="CG26" s="496">
        <v>6837191.5</v>
      </c>
      <c r="CH26" s="496">
        <v>7095668.5</v>
      </c>
      <c r="CI26" s="496">
        <v>7206705.5</v>
      </c>
      <c r="CJ26" s="496">
        <v>8101633</v>
      </c>
      <c r="CK26" s="496">
        <v>8687515</v>
      </c>
      <c r="CL26" s="496">
        <v>8255676.5</v>
      </c>
      <c r="CM26" s="496">
        <v>8401946</v>
      </c>
      <c r="CN26" s="496">
        <v>7950840</v>
      </c>
      <c r="CO26" s="496">
        <v>8039651</v>
      </c>
      <c r="CP26" s="496">
        <v>9091208</v>
      </c>
      <c r="CQ26" s="496">
        <v>11057712</v>
      </c>
      <c r="CR26" s="496">
        <v>10865498</v>
      </c>
      <c r="CS26" s="496">
        <v>8722430</v>
      </c>
      <c r="CT26" s="496">
        <v>8849322</v>
      </c>
      <c r="CU26" s="496">
        <v>8723823</v>
      </c>
      <c r="CV26" s="496">
        <v>9877025</v>
      </c>
      <c r="CW26" s="496">
        <v>10338771</v>
      </c>
      <c r="CX26" s="496">
        <v>6668570.5</v>
      </c>
      <c r="CY26" s="496">
        <v>5968400</v>
      </c>
      <c r="CZ26" s="496">
        <v>9376534</v>
      </c>
      <c r="DA26" s="496">
        <v>9291932</v>
      </c>
      <c r="DB26" s="496">
        <v>10638089</v>
      </c>
      <c r="DC26" s="496">
        <v>12323824</v>
      </c>
      <c r="DD26" s="496">
        <v>12383175</v>
      </c>
      <c r="DE26" s="496">
        <v>9603491</v>
      </c>
      <c r="DF26" s="496">
        <v>9370324</v>
      </c>
      <c r="DG26" s="496">
        <v>9374844</v>
      </c>
      <c r="DH26" s="496">
        <v>10489379</v>
      </c>
      <c r="DI26" s="496">
        <v>10673563</v>
      </c>
      <c r="DJ26" s="496">
        <v>9743283</v>
      </c>
      <c r="DK26" s="496">
        <v>10166925</v>
      </c>
      <c r="DL26" s="496">
        <v>9350922</v>
      </c>
      <c r="DM26" s="496">
        <v>9487713</v>
      </c>
      <c r="DN26" s="496">
        <v>10940556</v>
      </c>
      <c r="DO26" s="496">
        <v>12403694</v>
      </c>
      <c r="DP26" s="496">
        <v>12352871</v>
      </c>
      <c r="DQ26" s="496">
        <v>9696469</v>
      </c>
      <c r="DR26" s="496">
        <v>9673780</v>
      </c>
      <c r="DS26" s="496">
        <v>9768452</v>
      </c>
      <c r="DT26" s="496">
        <v>10493541</v>
      </c>
      <c r="DU26" s="496">
        <v>10856583</v>
      </c>
      <c r="DV26" s="496">
        <v>9886481</v>
      </c>
      <c r="DW26" s="496">
        <v>7939318.5</v>
      </c>
      <c r="DX26" s="496">
        <v>4921599</v>
      </c>
      <c r="DY26" s="496">
        <v>9941481</v>
      </c>
      <c r="DZ26" s="496">
        <v>11144669</v>
      </c>
      <c r="EA26" s="496">
        <v>12209748</v>
      </c>
      <c r="EB26" s="496">
        <v>12302893</v>
      </c>
      <c r="EC26" s="496">
        <v>9665516</v>
      </c>
      <c r="ED26" s="496">
        <v>9740048</v>
      </c>
      <c r="EE26" s="496">
        <v>9704946</v>
      </c>
      <c r="EF26" s="496">
        <v>10448356</v>
      </c>
      <c r="EG26" s="496">
        <v>10825901</v>
      </c>
      <c r="EH26" s="496">
        <v>10499159</v>
      </c>
      <c r="EI26" s="496">
        <v>10224428</v>
      </c>
      <c r="EJ26" s="496">
        <v>9758694</v>
      </c>
      <c r="EK26" s="496">
        <v>9888090</v>
      </c>
      <c r="EL26" s="496">
        <v>10544786</v>
      </c>
      <c r="EM26" s="496">
        <v>12820089</v>
      </c>
      <c r="EN26" s="496">
        <v>12934679</v>
      </c>
      <c r="EO26" s="496">
        <v>10136372</v>
      </c>
      <c r="EP26" s="496">
        <v>10135572</v>
      </c>
      <c r="EQ26" s="496">
        <v>9807825</v>
      </c>
      <c r="ER26" s="496">
        <v>10861663</v>
      </c>
      <c r="ES26" s="496">
        <v>11302340</v>
      </c>
      <c r="ET26" s="496">
        <v>10389415</v>
      </c>
      <c r="EU26" s="496">
        <v>7344156</v>
      </c>
      <c r="EV26" s="496">
        <v>6159807</v>
      </c>
      <c r="EW26" s="496">
        <v>10136472</v>
      </c>
      <c r="EX26" s="496">
        <v>10970454</v>
      </c>
      <c r="EY26" s="496">
        <v>13184301</v>
      </c>
      <c r="EZ26" s="496">
        <v>12809232</v>
      </c>
      <c r="FA26" s="496">
        <v>10415316</v>
      </c>
      <c r="FB26" s="496">
        <v>10563415</v>
      </c>
      <c r="FC26" s="496">
        <v>9936906</v>
      </c>
      <c r="FD26" s="496">
        <v>11396919</v>
      </c>
      <c r="FE26" s="496">
        <v>11697220</v>
      </c>
      <c r="FF26" s="496">
        <v>10628833</v>
      </c>
      <c r="FG26" s="496">
        <v>11103443</v>
      </c>
      <c r="FH26" s="496">
        <v>10390365</v>
      </c>
      <c r="FI26" s="496">
        <v>10619069</v>
      </c>
      <c r="FJ26" s="496">
        <v>11699629</v>
      </c>
      <c r="FK26" s="496">
        <v>13919775</v>
      </c>
      <c r="FL26" s="496">
        <v>13356138</v>
      </c>
      <c r="FM26" s="496">
        <v>11045497</v>
      </c>
      <c r="FN26" s="496">
        <v>10947054</v>
      </c>
      <c r="FO26" s="496">
        <v>10449823</v>
      </c>
      <c r="FP26" s="496">
        <v>11938411</v>
      </c>
      <c r="FQ26" s="496">
        <v>11970783</v>
      </c>
      <c r="FR26" s="496">
        <v>11210513</v>
      </c>
      <c r="FS26" s="496">
        <v>11782184</v>
      </c>
      <c r="FT26" s="496">
        <v>11060353</v>
      </c>
      <c r="FU26" s="496">
        <v>11117235</v>
      </c>
      <c r="FV26" s="496">
        <v>12312941</v>
      </c>
      <c r="FW26" s="496">
        <v>14089889</v>
      </c>
      <c r="FX26" s="496">
        <v>13800234</v>
      </c>
      <c r="FY26" s="496">
        <v>9039770</v>
      </c>
      <c r="FZ26" s="496">
        <v>0</v>
      </c>
      <c r="GA26" s="496">
        <v>4610763</v>
      </c>
      <c r="GB26" s="496">
        <v>12541362</v>
      </c>
    </row>
    <row r="27" spans="1:184">
      <c r="B27" s="460"/>
      <c r="C27" s="656" t="s">
        <v>9</v>
      </c>
      <c r="D27" s="477" t="s">
        <v>61</v>
      </c>
      <c r="E27" s="496">
        <v>0</v>
      </c>
      <c r="F27" s="496">
        <v>0</v>
      </c>
      <c r="G27" s="496">
        <v>0</v>
      </c>
      <c r="H27" s="496">
        <v>0</v>
      </c>
      <c r="I27" s="496">
        <v>0</v>
      </c>
      <c r="J27" s="496">
        <v>0</v>
      </c>
      <c r="K27" s="496">
        <v>445103.5</v>
      </c>
      <c r="L27" s="496">
        <v>0</v>
      </c>
      <c r="M27" s="496">
        <v>0</v>
      </c>
      <c r="N27" s="496">
        <v>0</v>
      </c>
      <c r="O27" s="496">
        <v>0</v>
      </c>
      <c r="P27" s="496">
        <v>0</v>
      </c>
      <c r="Q27" s="496">
        <v>0</v>
      </c>
      <c r="R27" s="496">
        <v>0</v>
      </c>
      <c r="S27" s="496">
        <v>0</v>
      </c>
      <c r="T27" s="496">
        <v>0</v>
      </c>
      <c r="U27" s="496">
        <v>0</v>
      </c>
      <c r="V27" s="496">
        <v>0</v>
      </c>
      <c r="W27" s="496">
        <v>0</v>
      </c>
      <c r="X27" s="496">
        <v>0</v>
      </c>
      <c r="Y27" s="496">
        <v>0</v>
      </c>
      <c r="Z27" s="496">
        <v>0</v>
      </c>
      <c r="AA27" s="496">
        <v>0</v>
      </c>
      <c r="AB27" s="496">
        <v>0</v>
      </c>
      <c r="AC27" s="496">
        <v>0</v>
      </c>
      <c r="AD27" s="496">
        <v>0</v>
      </c>
      <c r="AE27" s="496">
        <v>0</v>
      </c>
      <c r="AF27" s="496">
        <v>0</v>
      </c>
      <c r="AG27" s="496">
        <v>0</v>
      </c>
      <c r="AH27" s="496">
        <v>0</v>
      </c>
      <c r="AI27" s="496">
        <v>0</v>
      </c>
      <c r="AJ27" s="496">
        <v>0</v>
      </c>
      <c r="AK27" s="496">
        <v>0</v>
      </c>
      <c r="AL27" s="496">
        <v>0</v>
      </c>
      <c r="AM27" s="496">
        <v>0</v>
      </c>
      <c r="AN27" s="496">
        <v>0</v>
      </c>
      <c r="AO27" s="496">
        <v>0</v>
      </c>
      <c r="AP27" s="496">
        <v>0</v>
      </c>
      <c r="AQ27" s="496">
        <v>0</v>
      </c>
      <c r="AR27" s="496">
        <v>0</v>
      </c>
      <c r="AS27" s="496">
        <v>0</v>
      </c>
      <c r="AT27" s="496">
        <v>0</v>
      </c>
      <c r="AU27" s="496">
        <v>0</v>
      </c>
      <c r="AV27" s="496">
        <v>0</v>
      </c>
      <c r="AW27" s="496">
        <v>0</v>
      </c>
      <c r="AX27" s="496">
        <v>0</v>
      </c>
      <c r="AY27" s="496">
        <v>0</v>
      </c>
      <c r="AZ27" s="496">
        <v>0</v>
      </c>
      <c r="BA27" s="496">
        <v>0</v>
      </c>
      <c r="BB27" s="496">
        <v>0</v>
      </c>
      <c r="BC27" s="496">
        <v>0</v>
      </c>
      <c r="BD27" s="496">
        <v>0</v>
      </c>
      <c r="BE27" s="496">
        <v>0</v>
      </c>
      <c r="BF27" s="496">
        <v>0</v>
      </c>
      <c r="BG27" s="496">
        <v>0</v>
      </c>
      <c r="BH27" s="496">
        <v>0</v>
      </c>
      <c r="BI27" s="496">
        <v>0</v>
      </c>
      <c r="BJ27" s="496">
        <v>0</v>
      </c>
      <c r="BK27" s="496">
        <v>0</v>
      </c>
      <c r="BL27" s="496">
        <v>0</v>
      </c>
      <c r="BM27" s="496">
        <v>0</v>
      </c>
      <c r="BN27" s="496">
        <v>0</v>
      </c>
      <c r="BO27" s="496">
        <v>0</v>
      </c>
      <c r="BP27" s="496">
        <v>0</v>
      </c>
      <c r="BQ27" s="496">
        <v>0</v>
      </c>
      <c r="BR27" s="496">
        <v>0</v>
      </c>
      <c r="BS27" s="496">
        <v>0</v>
      </c>
      <c r="BT27" s="496">
        <v>0</v>
      </c>
      <c r="BU27" s="496">
        <v>0</v>
      </c>
      <c r="BV27" s="496">
        <v>0</v>
      </c>
      <c r="BW27" s="496">
        <v>0</v>
      </c>
      <c r="BX27" s="496">
        <v>0</v>
      </c>
      <c r="BY27" s="496">
        <v>0</v>
      </c>
      <c r="BZ27" s="496">
        <v>0</v>
      </c>
      <c r="CA27" s="496">
        <v>0</v>
      </c>
      <c r="CB27" s="496">
        <v>0</v>
      </c>
      <c r="CC27" s="496">
        <v>0</v>
      </c>
      <c r="CD27" s="496">
        <v>0</v>
      </c>
      <c r="CE27" s="496">
        <v>832515.75</v>
      </c>
      <c r="CF27" s="496">
        <v>777713.06</v>
      </c>
      <c r="CG27" s="496">
        <v>0</v>
      </c>
      <c r="CH27" s="496">
        <v>0</v>
      </c>
      <c r="CI27" s="496">
        <v>0</v>
      </c>
      <c r="CJ27" s="496">
        <v>0</v>
      </c>
      <c r="CK27" s="496">
        <v>249171.41</v>
      </c>
      <c r="CL27" s="496">
        <v>264545.34000000003</v>
      </c>
      <c r="CM27" s="496">
        <v>0</v>
      </c>
      <c r="CN27" s="496">
        <v>0</v>
      </c>
      <c r="CO27" s="496">
        <v>0</v>
      </c>
      <c r="CP27" s="496">
        <v>937822.44</v>
      </c>
      <c r="CQ27" s="496">
        <v>1843663.5</v>
      </c>
      <c r="CR27" s="496">
        <v>1607239.88</v>
      </c>
      <c r="CS27" s="496">
        <v>942952.44</v>
      </c>
      <c r="CT27" s="496">
        <v>191943.48</v>
      </c>
      <c r="CU27" s="496">
        <v>285141.25</v>
      </c>
      <c r="CV27" s="496">
        <v>808275.62</v>
      </c>
      <c r="CW27" s="496">
        <v>1252404.75</v>
      </c>
      <c r="CX27" s="496">
        <v>1291096.6200000001</v>
      </c>
      <c r="CY27" s="496">
        <v>1003774.62</v>
      </c>
      <c r="CZ27" s="496">
        <v>1105700.75</v>
      </c>
      <c r="DA27" s="496">
        <v>971082.69</v>
      </c>
      <c r="DB27" s="496">
        <v>1561452.62</v>
      </c>
      <c r="DC27" s="496">
        <v>1840661.75</v>
      </c>
      <c r="DD27" s="496">
        <v>1712931.25</v>
      </c>
      <c r="DE27" s="496">
        <v>1215450.75</v>
      </c>
      <c r="DF27" s="496">
        <v>638182.12</v>
      </c>
      <c r="DG27" s="496">
        <v>356818.69</v>
      </c>
      <c r="DH27" s="496">
        <v>766975.06</v>
      </c>
      <c r="DI27" s="496">
        <v>1238261.6200000001</v>
      </c>
      <c r="DJ27" s="496">
        <v>1138406.1200000001</v>
      </c>
      <c r="DK27" s="496">
        <v>847020.5</v>
      </c>
      <c r="DL27" s="496">
        <v>722958.75</v>
      </c>
      <c r="DM27" s="496">
        <v>934393.62</v>
      </c>
      <c r="DN27" s="496">
        <v>1642112.5</v>
      </c>
      <c r="DO27" s="496">
        <v>1787227.5</v>
      </c>
      <c r="DP27" s="496">
        <v>1771223.75</v>
      </c>
      <c r="DQ27" s="496">
        <v>1121077.75</v>
      </c>
      <c r="DR27" s="496">
        <v>628630.68999999994</v>
      </c>
      <c r="DS27" s="496">
        <v>413216.88</v>
      </c>
      <c r="DT27" s="496">
        <v>720804.31</v>
      </c>
      <c r="DU27" s="496">
        <v>1192906.25</v>
      </c>
      <c r="DV27" s="496">
        <v>1029884.38</v>
      </c>
      <c r="DW27" s="496">
        <v>942808.25</v>
      </c>
      <c r="DX27" s="496">
        <v>650174.5</v>
      </c>
      <c r="DY27" s="496">
        <v>907246.88</v>
      </c>
      <c r="DZ27" s="496">
        <v>1520169</v>
      </c>
      <c r="EA27" s="496">
        <v>1515358.88</v>
      </c>
      <c r="EB27" s="496">
        <v>1803391</v>
      </c>
      <c r="EC27" s="496">
        <v>1041937.19</v>
      </c>
      <c r="ED27" s="496">
        <v>500804.78</v>
      </c>
      <c r="EE27" s="496">
        <v>391794.72</v>
      </c>
      <c r="EF27" s="496">
        <v>460937.41</v>
      </c>
      <c r="EG27" s="496">
        <v>1073498</v>
      </c>
      <c r="EH27" s="496">
        <v>1134414.25</v>
      </c>
      <c r="EI27" s="496">
        <v>807536</v>
      </c>
      <c r="EJ27" s="496">
        <v>334587.03000000003</v>
      </c>
      <c r="EK27" s="496">
        <v>551766.5</v>
      </c>
      <c r="EL27" s="496">
        <v>1263166.75</v>
      </c>
      <c r="EM27" s="496">
        <v>1854225.62</v>
      </c>
      <c r="EN27" s="496">
        <v>1873798.75</v>
      </c>
      <c r="EO27" s="496">
        <v>1127012.25</v>
      </c>
      <c r="EP27" s="496">
        <v>238033</v>
      </c>
      <c r="EQ27" s="496">
        <v>217375.28</v>
      </c>
      <c r="ER27" s="496">
        <v>567787.68999999994</v>
      </c>
      <c r="ES27" s="496">
        <v>1100126.1200000001</v>
      </c>
      <c r="ET27" s="496">
        <v>992801.62</v>
      </c>
      <c r="EU27" s="496">
        <v>888630.38</v>
      </c>
      <c r="EV27" s="496">
        <v>366039.5</v>
      </c>
      <c r="EW27" s="496">
        <v>570715.38</v>
      </c>
      <c r="EX27" s="496">
        <v>1333414</v>
      </c>
      <c r="EY27" s="496">
        <v>1884582.75</v>
      </c>
      <c r="EZ27" s="496">
        <v>1654501.62</v>
      </c>
      <c r="FA27" s="496">
        <v>1054563.8799999999</v>
      </c>
      <c r="FB27" s="496">
        <v>220482.69</v>
      </c>
      <c r="FC27" s="496">
        <v>224597.25</v>
      </c>
      <c r="FD27" s="496">
        <v>592664.56000000006</v>
      </c>
      <c r="FE27" s="496">
        <v>1117387.25</v>
      </c>
      <c r="FF27" s="496">
        <v>1069300.75</v>
      </c>
      <c r="FG27" s="496">
        <v>878407.69</v>
      </c>
      <c r="FH27" s="496">
        <v>307306.03000000003</v>
      </c>
      <c r="FI27" s="496">
        <v>538204.43999999994</v>
      </c>
      <c r="FJ27" s="496">
        <v>1475800</v>
      </c>
      <c r="FK27" s="496">
        <v>1937420.12</v>
      </c>
      <c r="FL27" s="496">
        <v>1679846.12</v>
      </c>
      <c r="FM27" s="496">
        <v>1139193.25</v>
      </c>
      <c r="FN27" s="496">
        <v>199617.09</v>
      </c>
      <c r="FO27" s="496">
        <v>232582.25</v>
      </c>
      <c r="FP27" s="496">
        <v>640272.62</v>
      </c>
      <c r="FQ27" s="496">
        <v>1191924</v>
      </c>
      <c r="FR27" s="496">
        <v>1098761.5</v>
      </c>
      <c r="FS27" s="496">
        <v>1041009.25</v>
      </c>
      <c r="FT27" s="496">
        <v>402673.12</v>
      </c>
      <c r="FU27" s="496">
        <v>585972.62</v>
      </c>
      <c r="FV27" s="496">
        <v>1521878.75</v>
      </c>
      <c r="FW27" s="496">
        <v>1739158.75</v>
      </c>
      <c r="FX27" s="496">
        <v>1909420.5</v>
      </c>
      <c r="FY27" s="496">
        <v>1103345</v>
      </c>
      <c r="FZ27" s="496">
        <v>399364.38</v>
      </c>
      <c r="GA27" s="496">
        <v>459311.94</v>
      </c>
      <c r="GB27" s="496">
        <v>700795.5</v>
      </c>
    </row>
    <row r="28" spans="1:184">
      <c r="B28" s="485" t="s">
        <v>173</v>
      </c>
      <c r="C28" s="656" t="s">
        <v>10</v>
      </c>
      <c r="D28" s="477" t="s">
        <v>61</v>
      </c>
      <c r="E28" s="496">
        <v>0</v>
      </c>
      <c r="F28" s="496">
        <v>0</v>
      </c>
      <c r="G28" s="496">
        <v>0</v>
      </c>
      <c r="H28" s="496">
        <v>0</v>
      </c>
      <c r="I28" s="496">
        <v>0</v>
      </c>
      <c r="J28" s="496">
        <v>0</v>
      </c>
      <c r="K28" s="496">
        <v>613618.25</v>
      </c>
      <c r="L28" s="496">
        <v>0</v>
      </c>
      <c r="M28" s="496">
        <v>0</v>
      </c>
      <c r="N28" s="496">
        <v>0</v>
      </c>
      <c r="O28" s="496">
        <v>0</v>
      </c>
      <c r="P28" s="496">
        <v>0</v>
      </c>
      <c r="Q28" s="496">
        <v>0</v>
      </c>
      <c r="R28" s="496">
        <v>0</v>
      </c>
      <c r="S28" s="496">
        <v>0</v>
      </c>
      <c r="T28" s="496">
        <v>0</v>
      </c>
      <c r="U28" s="496">
        <v>0</v>
      </c>
      <c r="V28" s="496">
        <v>0</v>
      </c>
      <c r="W28" s="496">
        <v>0</v>
      </c>
      <c r="X28" s="496">
        <v>0</v>
      </c>
      <c r="Y28" s="496">
        <v>0</v>
      </c>
      <c r="Z28" s="496">
        <v>0</v>
      </c>
      <c r="AA28" s="496">
        <v>0</v>
      </c>
      <c r="AB28" s="496">
        <v>0</v>
      </c>
      <c r="AC28" s="496">
        <v>0</v>
      </c>
      <c r="AD28" s="496">
        <v>0</v>
      </c>
      <c r="AE28" s="496">
        <v>0</v>
      </c>
      <c r="AF28" s="496">
        <v>0</v>
      </c>
      <c r="AG28" s="496">
        <v>0</v>
      </c>
      <c r="AH28" s="496">
        <v>0</v>
      </c>
      <c r="AI28" s="496">
        <v>0</v>
      </c>
      <c r="AJ28" s="496">
        <v>0</v>
      </c>
      <c r="AK28" s="496">
        <v>0</v>
      </c>
      <c r="AL28" s="496">
        <v>0</v>
      </c>
      <c r="AM28" s="496">
        <v>0</v>
      </c>
      <c r="AN28" s="496">
        <v>0</v>
      </c>
      <c r="AO28" s="496">
        <v>0</v>
      </c>
      <c r="AP28" s="496">
        <v>0</v>
      </c>
      <c r="AQ28" s="496">
        <v>0</v>
      </c>
      <c r="AR28" s="496">
        <v>0</v>
      </c>
      <c r="AS28" s="496">
        <v>0</v>
      </c>
      <c r="AT28" s="496">
        <v>0</v>
      </c>
      <c r="AU28" s="496">
        <v>0</v>
      </c>
      <c r="AV28" s="496">
        <v>0</v>
      </c>
      <c r="AW28" s="496">
        <v>0</v>
      </c>
      <c r="AX28" s="496">
        <v>0</v>
      </c>
      <c r="AY28" s="496">
        <v>0</v>
      </c>
      <c r="AZ28" s="496">
        <v>0</v>
      </c>
      <c r="BA28" s="496">
        <v>0</v>
      </c>
      <c r="BB28" s="496">
        <v>0</v>
      </c>
      <c r="BC28" s="496">
        <v>0</v>
      </c>
      <c r="BD28" s="496">
        <v>0</v>
      </c>
      <c r="BE28" s="496">
        <v>0</v>
      </c>
      <c r="BF28" s="496">
        <v>0</v>
      </c>
      <c r="BG28" s="496">
        <v>0</v>
      </c>
      <c r="BH28" s="496">
        <v>0</v>
      </c>
      <c r="BI28" s="496">
        <v>0</v>
      </c>
      <c r="BJ28" s="496">
        <v>0</v>
      </c>
      <c r="BK28" s="496">
        <v>0</v>
      </c>
      <c r="BL28" s="496">
        <v>0</v>
      </c>
      <c r="BM28" s="496">
        <v>0</v>
      </c>
      <c r="BN28" s="496">
        <v>0</v>
      </c>
      <c r="BO28" s="496">
        <v>0</v>
      </c>
      <c r="BP28" s="496">
        <v>0</v>
      </c>
      <c r="BQ28" s="496">
        <v>0</v>
      </c>
      <c r="BR28" s="496">
        <v>0</v>
      </c>
      <c r="BS28" s="496">
        <v>0</v>
      </c>
      <c r="BT28" s="496">
        <v>0</v>
      </c>
      <c r="BU28" s="496">
        <v>0</v>
      </c>
      <c r="BV28" s="496">
        <v>0</v>
      </c>
      <c r="BW28" s="496">
        <v>0</v>
      </c>
      <c r="BX28" s="496">
        <v>0</v>
      </c>
      <c r="BY28" s="496">
        <v>0</v>
      </c>
      <c r="BZ28" s="496">
        <v>0</v>
      </c>
      <c r="CA28" s="496">
        <v>0</v>
      </c>
      <c r="CB28" s="496">
        <v>0</v>
      </c>
      <c r="CC28" s="496">
        <v>0</v>
      </c>
      <c r="CD28" s="496">
        <v>0</v>
      </c>
      <c r="CE28" s="496">
        <v>0</v>
      </c>
      <c r="CF28" s="496">
        <v>0</v>
      </c>
      <c r="CG28" s="496">
        <v>0</v>
      </c>
      <c r="CH28" s="496">
        <v>0</v>
      </c>
      <c r="CI28" s="496">
        <v>0</v>
      </c>
      <c r="CJ28" s="496">
        <v>0</v>
      </c>
      <c r="CK28" s="496">
        <v>0</v>
      </c>
      <c r="CL28" s="496">
        <v>0</v>
      </c>
      <c r="CM28" s="496">
        <v>0</v>
      </c>
      <c r="CN28" s="496">
        <v>0</v>
      </c>
      <c r="CO28" s="496">
        <v>0</v>
      </c>
      <c r="CP28" s="496">
        <v>0</v>
      </c>
      <c r="CQ28" s="496">
        <v>0</v>
      </c>
      <c r="CR28" s="496">
        <v>108225.60000000001</v>
      </c>
      <c r="CS28" s="496">
        <v>0</v>
      </c>
      <c r="CT28" s="496">
        <v>0</v>
      </c>
      <c r="CU28" s="496">
        <v>0</v>
      </c>
      <c r="CV28" s="496">
        <v>0</v>
      </c>
      <c r="CW28" s="496">
        <v>0</v>
      </c>
      <c r="CX28" s="496">
        <v>0</v>
      </c>
      <c r="CY28" s="496">
        <v>0</v>
      </c>
      <c r="CZ28" s="496">
        <v>0</v>
      </c>
      <c r="DA28" s="496">
        <v>0</v>
      </c>
      <c r="DB28" s="496">
        <v>0</v>
      </c>
      <c r="DC28" s="496">
        <v>1655140.88</v>
      </c>
      <c r="DD28" s="496">
        <v>1197353</v>
      </c>
      <c r="DE28" s="496">
        <v>0</v>
      </c>
      <c r="DF28" s="496">
        <v>0</v>
      </c>
      <c r="DG28" s="496">
        <v>0</v>
      </c>
      <c r="DH28" s="496">
        <v>0</v>
      </c>
      <c r="DI28" s="496">
        <v>0</v>
      </c>
      <c r="DJ28" s="496">
        <v>0</v>
      </c>
      <c r="DK28" s="496">
        <v>0</v>
      </c>
      <c r="DL28" s="496">
        <v>0</v>
      </c>
      <c r="DM28" s="496">
        <v>0</v>
      </c>
      <c r="DN28" s="496">
        <v>0</v>
      </c>
      <c r="DO28" s="496">
        <v>1251973.75</v>
      </c>
      <c r="DP28" s="496">
        <v>984400.5</v>
      </c>
      <c r="DQ28" s="496">
        <v>0</v>
      </c>
      <c r="DR28" s="496">
        <v>0</v>
      </c>
      <c r="DS28" s="496">
        <v>0</v>
      </c>
      <c r="DT28" s="496">
        <v>0</v>
      </c>
      <c r="DU28" s="496">
        <v>0</v>
      </c>
      <c r="DV28" s="496">
        <v>0</v>
      </c>
      <c r="DW28" s="496">
        <v>0</v>
      </c>
      <c r="DX28" s="496">
        <v>0</v>
      </c>
      <c r="DY28" s="496">
        <v>0</v>
      </c>
      <c r="DZ28" s="496">
        <v>0</v>
      </c>
      <c r="EA28" s="496">
        <v>1223417.3799999999</v>
      </c>
      <c r="EB28" s="496">
        <v>298694.21999999997</v>
      </c>
      <c r="EC28" s="496">
        <v>0</v>
      </c>
      <c r="ED28" s="496">
        <v>0</v>
      </c>
      <c r="EE28" s="496">
        <v>0</v>
      </c>
      <c r="EF28" s="496">
        <v>0</v>
      </c>
      <c r="EG28" s="496">
        <v>0</v>
      </c>
      <c r="EH28" s="496">
        <v>0</v>
      </c>
      <c r="EI28" s="496">
        <v>0</v>
      </c>
      <c r="EJ28" s="496">
        <v>0</v>
      </c>
      <c r="EK28" s="496">
        <v>0</v>
      </c>
      <c r="EL28" s="496">
        <v>0</v>
      </c>
      <c r="EM28" s="496">
        <v>413507.44</v>
      </c>
      <c r="EN28" s="496">
        <v>0</v>
      </c>
      <c r="EO28" s="496">
        <v>0</v>
      </c>
      <c r="EP28" s="496">
        <v>0</v>
      </c>
      <c r="EQ28" s="496">
        <v>0</v>
      </c>
      <c r="ER28" s="496">
        <v>0</v>
      </c>
      <c r="ES28" s="496">
        <v>0</v>
      </c>
      <c r="ET28" s="496">
        <v>0</v>
      </c>
      <c r="EU28" s="496">
        <v>0</v>
      </c>
      <c r="EV28" s="496">
        <v>0</v>
      </c>
      <c r="EW28" s="496">
        <v>0</v>
      </c>
      <c r="EX28" s="496">
        <v>0</v>
      </c>
      <c r="EY28" s="496">
        <v>129992.26</v>
      </c>
      <c r="EZ28" s="496">
        <v>112196.3</v>
      </c>
      <c r="FA28" s="496">
        <v>0</v>
      </c>
      <c r="FB28" s="496">
        <v>0</v>
      </c>
      <c r="FC28" s="496">
        <v>0</v>
      </c>
      <c r="FD28" s="496">
        <v>0</v>
      </c>
      <c r="FE28" s="496">
        <v>0</v>
      </c>
      <c r="FF28" s="496">
        <v>0</v>
      </c>
      <c r="FG28" s="496">
        <v>0</v>
      </c>
      <c r="FH28" s="496">
        <v>0</v>
      </c>
      <c r="FI28" s="496">
        <v>0</v>
      </c>
      <c r="FJ28" s="496">
        <v>0</v>
      </c>
      <c r="FK28" s="496">
        <v>73193.2</v>
      </c>
      <c r="FL28" s="496">
        <v>92599.66</v>
      </c>
      <c r="FM28" s="496">
        <v>0</v>
      </c>
      <c r="FN28" s="496">
        <v>0</v>
      </c>
      <c r="FO28" s="496">
        <v>0</v>
      </c>
      <c r="FP28" s="496">
        <v>0</v>
      </c>
      <c r="FQ28" s="496">
        <v>0</v>
      </c>
      <c r="FR28" s="496">
        <v>0</v>
      </c>
      <c r="FS28" s="496">
        <v>0</v>
      </c>
      <c r="FT28" s="496">
        <v>0</v>
      </c>
      <c r="FU28" s="496">
        <v>0</v>
      </c>
      <c r="FV28" s="496">
        <v>0</v>
      </c>
      <c r="FW28" s="496">
        <v>0</v>
      </c>
      <c r="FX28" s="496">
        <v>158590.42000000001</v>
      </c>
      <c r="FY28" s="496">
        <v>0</v>
      </c>
      <c r="FZ28" s="496">
        <v>0</v>
      </c>
      <c r="GA28" s="496">
        <v>0</v>
      </c>
      <c r="GB28" s="496">
        <v>0</v>
      </c>
    </row>
    <row r="29" spans="1:184">
      <c r="B29" s="485" t="s">
        <v>12</v>
      </c>
      <c r="C29" s="656" t="s">
        <v>97</v>
      </c>
      <c r="D29" s="477" t="s">
        <v>61</v>
      </c>
      <c r="E29" s="496">
        <v>1135219.8799999999</v>
      </c>
      <c r="F29" s="496">
        <v>988731.5</v>
      </c>
      <c r="G29" s="496">
        <v>1030368.06</v>
      </c>
      <c r="H29" s="496">
        <v>988410.81</v>
      </c>
      <c r="I29" s="496">
        <v>984263.06</v>
      </c>
      <c r="J29" s="496">
        <v>231790.27</v>
      </c>
      <c r="K29" s="496">
        <v>298713.09000000003</v>
      </c>
      <c r="L29" s="496">
        <v>263736.90999999997</v>
      </c>
      <c r="M29" s="496">
        <v>228967.14</v>
      </c>
      <c r="N29" s="496">
        <v>1008307.25</v>
      </c>
      <c r="O29" s="496">
        <v>993915.19</v>
      </c>
      <c r="P29" s="496">
        <v>1066107.6200000001</v>
      </c>
      <c r="Q29" s="496">
        <v>1207421.5</v>
      </c>
      <c r="R29" s="496">
        <v>1067807.75</v>
      </c>
      <c r="S29" s="496">
        <v>1075030.5</v>
      </c>
      <c r="T29" s="496">
        <v>1046366.88</v>
      </c>
      <c r="U29" s="496">
        <v>1028437.88</v>
      </c>
      <c r="V29" s="496">
        <v>246305.27</v>
      </c>
      <c r="W29" s="496">
        <v>294263.19</v>
      </c>
      <c r="X29" s="496">
        <v>279557.75</v>
      </c>
      <c r="Y29" s="496">
        <v>237023.94</v>
      </c>
      <c r="Z29" s="496">
        <v>1037254.88</v>
      </c>
      <c r="AA29" s="496">
        <v>1022937.75</v>
      </c>
      <c r="AB29" s="496">
        <v>1084094</v>
      </c>
      <c r="AC29" s="496">
        <v>933835.62</v>
      </c>
      <c r="AD29" s="496">
        <v>805500.44</v>
      </c>
      <c r="AE29" s="496">
        <v>427386.09</v>
      </c>
      <c r="AF29" s="496">
        <v>412088.56</v>
      </c>
      <c r="AG29" s="496">
        <v>671086.62</v>
      </c>
      <c r="AH29" s="496">
        <v>1098688.1200000001</v>
      </c>
      <c r="AI29" s="496">
        <v>2025335.38</v>
      </c>
      <c r="AJ29" s="496">
        <v>1978609.25</v>
      </c>
      <c r="AK29" s="496">
        <v>837022.06</v>
      </c>
      <c r="AL29" s="496">
        <v>376610.38</v>
      </c>
      <c r="AM29" s="496">
        <v>660198.88</v>
      </c>
      <c r="AN29" s="496">
        <v>942523.88</v>
      </c>
      <c r="AO29" s="496">
        <v>963713.31</v>
      </c>
      <c r="AP29" s="496">
        <v>840265.06</v>
      </c>
      <c r="AQ29" s="496">
        <v>426641.09</v>
      </c>
      <c r="AR29" s="496">
        <v>437748.47</v>
      </c>
      <c r="AS29" s="496">
        <v>680301.25</v>
      </c>
      <c r="AT29" s="496">
        <v>1211495.3799999999</v>
      </c>
      <c r="AU29" s="496">
        <v>2005557.12</v>
      </c>
      <c r="AV29" s="496">
        <v>2086182</v>
      </c>
      <c r="AW29" s="496">
        <v>849323.5</v>
      </c>
      <c r="AX29" s="496">
        <v>390813.94</v>
      </c>
      <c r="AY29" s="496">
        <v>699281.56</v>
      </c>
      <c r="AZ29" s="496">
        <v>955083.75</v>
      </c>
      <c r="BA29" s="496">
        <v>1028857.69</v>
      </c>
      <c r="BB29" s="496">
        <v>923272.06</v>
      </c>
      <c r="BC29" s="496">
        <v>418176.66</v>
      </c>
      <c r="BD29" s="496">
        <v>410502.56</v>
      </c>
      <c r="BE29" s="496">
        <v>704030</v>
      </c>
      <c r="BF29" s="496">
        <v>1262723.75</v>
      </c>
      <c r="BG29" s="496">
        <v>2094053.75</v>
      </c>
      <c r="BH29" s="496">
        <v>2218747.25</v>
      </c>
      <c r="BI29" s="496">
        <v>835472.81</v>
      </c>
      <c r="BJ29" s="496">
        <v>403765.34</v>
      </c>
      <c r="BK29" s="496">
        <v>718754.5</v>
      </c>
      <c r="BL29" s="496">
        <v>1000559</v>
      </c>
      <c r="BM29" s="496">
        <v>1093433.5</v>
      </c>
      <c r="BN29" s="496">
        <v>955542.06</v>
      </c>
      <c r="BO29" s="496">
        <v>465620.94</v>
      </c>
      <c r="BP29" s="496">
        <v>418065.53</v>
      </c>
      <c r="BQ29" s="496">
        <v>716845.06</v>
      </c>
      <c r="BR29" s="496">
        <v>1333655.1200000001</v>
      </c>
      <c r="BS29" s="496">
        <v>2334338</v>
      </c>
      <c r="BT29" s="496">
        <v>2407166.5</v>
      </c>
      <c r="BU29" s="496">
        <v>892213.44</v>
      </c>
      <c r="BV29" s="496">
        <v>418727.25</v>
      </c>
      <c r="BW29" s="496">
        <v>779968</v>
      </c>
      <c r="BX29" s="496">
        <v>1070511.5</v>
      </c>
      <c r="BY29" s="496">
        <v>1224323.75</v>
      </c>
      <c r="BZ29" s="496">
        <v>1022419.06</v>
      </c>
      <c r="CA29" s="496">
        <v>520446.38</v>
      </c>
      <c r="CB29" s="496">
        <v>520481.41</v>
      </c>
      <c r="CC29" s="496">
        <v>839259.12</v>
      </c>
      <c r="CD29" s="496">
        <v>1572660.25</v>
      </c>
      <c r="CE29" s="496">
        <v>3044095.25</v>
      </c>
      <c r="CF29" s="496">
        <v>3114596.25</v>
      </c>
      <c r="CG29" s="496">
        <v>1197772.8799999999</v>
      </c>
      <c r="CH29" s="496">
        <v>601119.56000000006</v>
      </c>
      <c r="CI29" s="496">
        <v>1049033</v>
      </c>
      <c r="CJ29" s="496">
        <v>1505957.12</v>
      </c>
      <c r="CK29" s="496">
        <v>1563625.25</v>
      </c>
      <c r="CL29" s="496">
        <v>1361111.62</v>
      </c>
      <c r="CM29" s="496">
        <v>734824.56</v>
      </c>
      <c r="CN29" s="496">
        <v>734209.88</v>
      </c>
      <c r="CO29" s="496">
        <v>1178794.75</v>
      </c>
      <c r="CP29" s="496">
        <v>2073942</v>
      </c>
      <c r="CQ29" s="496">
        <v>3975839.5</v>
      </c>
      <c r="CR29" s="496">
        <v>3942348.5</v>
      </c>
      <c r="CS29" s="496">
        <v>1718274.88</v>
      </c>
      <c r="CT29" s="496">
        <v>784143.12</v>
      </c>
      <c r="CU29" s="496">
        <v>1338221.75</v>
      </c>
      <c r="CV29" s="496">
        <v>2034211</v>
      </c>
      <c r="CW29" s="496">
        <v>1834198</v>
      </c>
      <c r="CX29" s="496">
        <v>1698897.12</v>
      </c>
      <c r="CY29" s="496">
        <v>918226.06</v>
      </c>
      <c r="CZ29" s="496">
        <v>965353.69</v>
      </c>
      <c r="DA29" s="496">
        <v>1462505</v>
      </c>
      <c r="DB29" s="496">
        <v>2606523.25</v>
      </c>
      <c r="DC29" s="496">
        <v>4519505.5</v>
      </c>
      <c r="DD29" s="496">
        <v>4633574.5</v>
      </c>
      <c r="DE29" s="496">
        <v>2025523.62</v>
      </c>
      <c r="DF29" s="496">
        <v>864170.94</v>
      </c>
      <c r="DG29" s="496">
        <v>1490622.5</v>
      </c>
      <c r="DH29" s="496">
        <v>2159795.5</v>
      </c>
      <c r="DI29" s="496">
        <v>1932901.12</v>
      </c>
      <c r="DJ29" s="496">
        <v>1762176.38</v>
      </c>
      <c r="DK29" s="496">
        <v>889520.38</v>
      </c>
      <c r="DL29" s="496">
        <v>951123.19</v>
      </c>
      <c r="DM29" s="496">
        <v>1495605.5</v>
      </c>
      <c r="DN29" s="496">
        <v>2799724</v>
      </c>
      <c r="DO29" s="496">
        <v>4400326.5</v>
      </c>
      <c r="DP29" s="496">
        <v>4743794</v>
      </c>
      <c r="DQ29" s="496">
        <v>2029307.38</v>
      </c>
      <c r="DR29" s="496">
        <v>888240.5</v>
      </c>
      <c r="DS29" s="496">
        <v>1583075.62</v>
      </c>
      <c r="DT29" s="496">
        <v>2184965.25</v>
      </c>
      <c r="DU29" s="496">
        <v>2008742.12</v>
      </c>
      <c r="DV29" s="496">
        <v>1884898.12</v>
      </c>
      <c r="DW29" s="496">
        <v>881083.19</v>
      </c>
      <c r="DX29" s="496">
        <v>857732.62</v>
      </c>
      <c r="DY29" s="496">
        <v>1587156.5</v>
      </c>
      <c r="DZ29" s="496">
        <v>2831238.25</v>
      </c>
      <c r="EA29" s="496">
        <v>4423678</v>
      </c>
      <c r="EB29" s="496">
        <v>4856413.5</v>
      </c>
      <c r="EC29" s="496">
        <v>1926970.12</v>
      </c>
      <c r="ED29" s="496">
        <v>901302.19</v>
      </c>
      <c r="EE29" s="496">
        <v>1563552.38</v>
      </c>
      <c r="EF29" s="496">
        <v>2164280.75</v>
      </c>
      <c r="EG29" s="496">
        <v>2063454.62</v>
      </c>
      <c r="EH29" s="496">
        <v>1876226.75</v>
      </c>
      <c r="EI29" s="496">
        <v>935069.69</v>
      </c>
      <c r="EJ29" s="496">
        <v>916604.94</v>
      </c>
      <c r="EK29" s="496">
        <v>1491566.5</v>
      </c>
      <c r="EL29" s="496">
        <v>2649190.25</v>
      </c>
      <c r="EM29" s="496">
        <v>4782637.5</v>
      </c>
      <c r="EN29" s="496">
        <v>5114279.5</v>
      </c>
      <c r="EO29" s="496">
        <v>1954620.62</v>
      </c>
      <c r="EP29" s="496">
        <v>940743.38</v>
      </c>
      <c r="EQ29" s="496">
        <v>1536922.25</v>
      </c>
      <c r="ER29" s="496">
        <v>2216997</v>
      </c>
      <c r="ES29" s="496">
        <v>2089672.5</v>
      </c>
      <c r="ET29" s="496">
        <v>1913048.5</v>
      </c>
      <c r="EU29" s="496">
        <v>1025848.94</v>
      </c>
      <c r="EV29" s="496">
        <v>946509.25</v>
      </c>
      <c r="EW29" s="496">
        <v>1627944.25</v>
      </c>
      <c r="EX29" s="496">
        <v>2578505.5</v>
      </c>
      <c r="EY29" s="496">
        <v>5081049</v>
      </c>
      <c r="EZ29" s="496">
        <v>4954420.5</v>
      </c>
      <c r="FA29" s="496">
        <v>2110754.75</v>
      </c>
      <c r="FB29" s="496">
        <v>1003757.25</v>
      </c>
      <c r="FC29" s="496">
        <v>1651796.12</v>
      </c>
      <c r="FD29" s="496">
        <v>2300879.75</v>
      </c>
      <c r="FE29" s="496">
        <v>2112323.75</v>
      </c>
      <c r="FF29" s="496">
        <v>1991764.75</v>
      </c>
      <c r="FG29" s="496">
        <v>1081985.8799999999</v>
      </c>
      <c r="FH29" s="496">
        <v>1048613.8799999999</v>
      </c>
      <c r="FI29" s="496">
        <v>1647612.12</v>
      </c>
      <c r="FJ29" s="496">
        <v>2901667.5</v>
      </c>
      <c r="FK29" s="496">
        <v>5151790</v>
      </c>
      <c r="FL29" s="496">
        <v>5099562.5</v>
      </c>
      <c r="FM29" s="496">
        <v>2383284</v>
      </c>
      <c r="FN29" s="496">
        <v>1021591.38</v>
      </c>
      <c r="FO29" s="496">
        <v>1674840.75</v>
      </c>
      <c r="FP29" s="496">
        <v>2517244</v>
      </c>
      <c r="FQ29" s="496">
        <v>2173817</v>
      </c>
      <c r="FR29" s="496">
        <v>2064700.88</v>
      </c>
      <c r="FS29" s="496">
        <v>1148258.25</v>
      </c>
      <c r="FT29" s="496">
        <v>1130367.5</v>
      </c>
      <c r="FU29" s="496">
        <v>1715780.25</v>
      </c>
      <c r="FV29" s="496">
        <v>3184850.25</v>
      </c>
      <c r="FW29" s="496">
        <v>5019594.5</v>
      </c>
      <c r="FX29" s="496">
        <v>5267428</v>
      </c>
      <c r="FY29" s="496">
        <v>2507962</v>
      </c>
      <c r="FZ29" s="496">
        <v>1084816.3799999999</v>
      </c>
      <c r="GA29" s="496">
        <v>1819855.75</v>
      </c>
      <c r="GB29" s="496">
        <v>2601674.5</v>
      </c>
    </row>
    <row r="30" spans="1:184">
      <c r="A30" s="460"/>
      <c r="B30" s="485"/>
      <c r="C30" s="478" t="s">
        <v>289</v>
      </c>
      <c r="D30" s="478" t="s">
        <v>61</v>
      </c>
      <c r="E30" s="651">
        <v>76531.740000000005</v>
      </c>
      <c r="F30" s="651">
        <v>66655.91</v>
      </c>
      <c r="G30" s="651">
        <v>69462.97</v>
      </c>
      <c r="H30" s="651">
        <v>66634.710000000006</v>
      </c>
      <c r="I30" s="651">
        <v>66354.720000000001</v>
      </c>
      <c r="J30" s="651">
        <v>15626.11</v>
      </c>
      <c r="K30" s="651">
        <v>20138</v>
      </c>
      <c r="L30" s="651">
        <v>17780.150000000001</v>
      </c>
      <c r="M30" s="651">
        <v>15435.88</v>
      </c>
      <c r="N30" s="651">
        <v>67975.53</v>
      </c>
      <c r="O30" s="651">
        <v>67005.55</v>
      </c>
      <c r="P30" s="651">
        <v>71872.479999999996</v>
      </c>
      <c r="Q30" s="651">
        <v>81399.14</v>
      </c>
      <c r="R30" s="651">
        <v>71986.95</v>
      </c>
      <c r="S30" s="651">
        <v>72473.84</v>
      </c>
      <c r="T30" s="651">
        <v>70541.919999999998</v>
      </c>
      <c r="U30" s="651">
        <v>69332.92</v>
      </c>
      <c r="V30" s="651">
        <v>16604.64</v>
      </c>
      <c r="W30" s="651">
        <v>19837.990000000002</v>
      </c>
      <c r="X30" s="651">
        <v>18846.78</v>
      </c>
      <c r="Y30" s="651">
        <v>15979.04</v>
      </c>
      <c r="Z30" s="651">
        <v>69927.23</v>
      </c>
      <c r="AA30" s="651">
        <v>68962.05</v>
      </c>
      <c r="AB30" s="651">
        <v>73085.070000000007</v>
      </c>
      <c r="AC30" s="651">
        <v>59219.79</v>
      </c>
      <c r="AD30" s="651">
        <v>56717.43</v>
      </c>
      <c r="AE30" s="651">
        <v>27697.01</v>
      </c>
      <c r="AF30" s="651">
        <v>29939.3</v>
      </c>
      <c r="AG30" s="651">
        <v>43696.18</v>
      </c>
      <c r="AH30" s="651">
        <v>70683.539999999994</v>
      </c>
      <c r="AI30" s="651">
        <v>139810.53</v>
      </c>
      <c r="AJ30" s="651">
        <v>137957.94</v>
      </c>
      <c r="AK30" s="651">
        <v>61250.23</v>
      </c>
      <c r="AL30" s="651">
        <v>24458.880000000001</v>
      </c>
      <c r="AM30" s="651">
        <v>42658.27</v>
      </c>
      <c r="AN30" s="651">
        <v>57848.15</v>
      </c>
      <c r="AO30" s="651">
        <v>61824.49</v>
      </c>
      <c r="AP30" s="651">
        <v>57296.58</v>
      </c>
      <c r="AQ30" s="651">
        <v>29395.98</v>
      </c>
      <c r="AR30" s="651">
        <v>29306.76</v>
      </c>
      <c r="AS30" s="651">
        <v>47206.84</v>
      </c>
      <c r="AT30" s="651">
        <v>75798.38</v>
      </c>
      <c r="AU30" s="651">
        <v>141783.22</v>
      </c>
      <c r="AV30" s="651">
        <v>142317.51999999999</v>
      </c>
      <c r="AW30" s="651">
        <v>62226.29</v>
      </c>
      <c r="AX30" s="651">
        <v>26350.04</v>
      </c>
      <c r="AY30" s="651">
        <v>44564.04</v>
      </c>
      <c r="AZ30" s="651">
        <v>59300.29</v>
      </c>
      <c r="BA30" s="651">
        <v>65272.84</v>
      </c>
      <c r="BB30" s="651">
        <v>63304.5</v>
      </c>
      <c r="BC30" s="651">
        <v>29223.07</v>
      </c>
      <c r="BD30" s="651">
        <v>27245.24</v>
      </c>
      <c r="BE30" s="651">
        <v>49501.2</v>
      </c>
      <c r="BF30" s="651">
        <v>78463.179999999993</v>
      </c>
      <c r="BG30" s="651">
        <v>149233.79999999999</v>
      </c>
      <c r="BH30" s="651">
        <v>150312.44</v>
      </c>
      <c r="BI30" s="651">
        <v>59883.18</v>
      </c>
      <c r="BJ30" s="651">
        <v>27814.54</v>
      </c>
      <c r="BK30" s="651">
        <v>49452.92</v>
      </c>
      <c r="BL30" s="651">
        <v>60710.98</v>
      </c>
      <c r="BM30" s="651">
        <v>70283.55</v>
      </c>
      <c r="BN30" s="651">
        <v>65176.05</v>
      </c>
      <c r="BO30" s="651">
        <v>30956.9</v>
      </c>
      <c r="BP30" s="651">
        <v>29215.11</v>
      </c>
      <c r="BQ30" s="651">
        <v>50823.22</v>
      </c>
      <c r="BR30" s="651">
        <v>82512.789999999994</v>
      </c>
      <c r="BS30" s="651">
        <v>165975.89000000001</v>
      </c>
      <c r="BT30" s="651">
        <v>163297.60999999999</v>
      </c>
      <c r="BU30" s="651">
        <v>62483.89</v>
      </c>
      <c r="BV30" s="651">
        <v>28850.98</v>
      </c>
      <c r="BW30" s="651">
        <v>53333.33</v>
      </c>
      <c r="BX30" s="651">
        <v>66757.64</v>
      </c>
      <c r="BY30" s="651">
        <v>78279.09</v>
      </c>
      <c r="BZ30" s="651">
        <v>69918.710000000006</v>
      </c>
      <c r="CA30" s="651">
        <v>34155.519999999997</v>
      </c>
      <c r="CB30" s="651">
        <v>37194.76</v>
      </c>
      <c r="CC30" s="651">
        <v>52764.54</v>
      </c>
      <c r="CD30" s="651">
        <v>105938.86</v>
      </c>
      <c r="CE30" s="651">
        <v>215219.53</v>
      </c>
      <c r="CF30" s="651">
        <v>212107.14</v>
      </c>
      <c r="CG30" s="651">
        <v>82432.52</v>
      </c>
      <c r="CH30" s="651">
        <v>44403.59</v>
      </c>
      <c r="CI30" s="651">
        <v>67712.44</v>
      </c>
      <c r="CJ30" s="651">
        <v>92179.9</v>
      </c>
      <c r="CK30" s="651">
        <v>98487.25</v>
      </c>
      <c r="CL30" s="651">
        <v>96136.8</v>
      </c>
      <c r="CM30" s="651">
        <v>49174.47</v>
      </c>
      <c r="CN30" s="651">
        <v>53575.35</v>
      </c>
      <c r="CO30" s="651">
        <v>76530.84</v>
      </c>
      <c r="CP30" s="651">
        <v>133877.62</v>
      </c>
      <c r="CQ30" s="651">
        <v>273957.62</v>
      </c>
      <c r="CR30" s="651">
        <v>271734.09000000003</v>
      </c>
      <c r="CS30" s="651">
        <v>125317.45</v>
      </c>
      <c r="CT30" s="651">
        <v>54895.7</v>
      </c>
      <c r="CU30" s="651">
        <v>82744.59</v>
      </c>
      <c r="CV30" s="651">
        <v>122023.02</v>
      </c>
      <c r="CW30" s="651">
        <v>114621.48</v>
      </c>
      <c r="CX30" s="651">
        <v>119949.29</v>
      </c>
      <c r="CY30" s="651">
        <v>61238.48</v>
      </c>
      <c r="CZ30" s="651">
        <v>68128.39</v>
      </c>
      <c r="DA30" s="651">
        <v>101759.16</v>
      </c>
      <c r="DB30" s="651">
        <v>165073.22</v>
      </c>
      <c r="DC30" s="651">
        <v>315568.28000000003</v>
      </c>
      <c r="DD30" s="651">
        <v>314598.69</v>
      </c>
      <c r="DE30" s="651">
        <v>150405.25</v>
      </c>
      <c r="DF30" s="651">
        <v>61771.839999999997</v>
      </c>
      <c r="DG30" s="651">
        <v>91790.75</v>
      </c>
      <c r="DH30" s="651">
        <v>126797.39</v>
      </c>
      <c r="DI30" s="651">
        <v>121464.42</v>
      </c>
      <c r="DJ30" s="651">
        <v>122439.78</v>
      </c>
      <c r="DK30" s="651">
        <v>62076.7</v>
      </c>
      <c r="DL30" s="651">
        <v>65081.3</v>
      </c>
      <c r="DM30" s="651">
        <v>106530.51</v>
      </c>
      <c r="DN30" s="651">
        <v>171854.23</v>
      </c>
      <c r="DO30" s="651">
        <v>311032.53000000003</v>
      </c>
      <c r="DP30" s="651">
        <v>323974.71999999997</v>
      </c>
      <c r="DQ30" s="651">
        <v>148976.78</v>
      </c>
      <c r="DR30" s="651">
        <v>63304.05</v>
      </c>
      <c r="DS30" s="651">
        <v>96968.34</v>
      </c>
      <c r="DT30" s="651">
        <v>129950.12</v>
      </c>
      <c r="DU30" s="651">
        <v>124559.23</v>
      </c>
      <c r="DV30" s="651">
        <v>128593.54</v>
      </c>
      <c r="DW30" s="651">
        <v>62712.62</v>
      </c>
      <c r="DX30" s="651">
        <v>59664.94</v>
      </c>
      <c r="DY30" s="651">
        <v>113739.58</v>
      </c>
      <c r="DZ30" s="651">
        <v>175313.98</v>
      </c>
      <c r="EA30" s="651">
        <v>314408.59000000003</v>
      </c>
      <c r="EB30" s="651">
        <v>329673.34000000003</v>
      </c>
      <c r="EC30" s="651">
        <v>140220.59</v>
      </c>
      <c r="ED30" s="651">
        <v>63760.13</v>
      </c>
      <c r="EE30" s="651">
        <v>106371.15</v>
      </c>
      <c r="EF30" s="651">
        <v>127602.01</v>
      </c>
      <c r="EG30" s="651">
        <v>132429.12</v>
      </c>
      <c r="EH30" s="651">
        <v>127774.28</v>
      </c>
      <c r="EI30" s="651">
        <v>60239.12</v>
      </c>
      <c r="EJ30" s="651">
        <v>67756.38</v>
      </c>
      <c r="EK30" s="651">
        <v>96381.77</v>
      </c>
      <c r="EL30" s="651">
        <v>169259.31</v>
      </c>
      <c r="EM30" s="651">
        <v>337025.5</v>
      </c>
      <c r="EN30" s="651">
        <v>349415.59</v>
      </c>
      <c r="EO30" s="651">
        <v>137411.92000000001</v>
      </c>
      <c r="EP30" s="651">
        <v>67908.460000000006</v>
      </c>
      <c r="EQ30" s="651">
        <v>98557.7</v>
      </c>
      <c r="ER30" s="651">
        <v>132287.34</v>
      </c>
      <c r="ES30" s="651">
        <v>132090.26999999999</v>
      </c>
      <c r="ET30" s="651">
        <v>137575.25</v>
      </c>
      <c r="EU30" s="651">
        <v>65686.95</v>
      </c>
      <c r="EV30" s="651">
        <v>67672.45</v>
      </c>
      <c r="EW30" s="651">
        <v>110392.54</v>
      </c>
      <c r="EX30" s="651">
        <v>166025.19</v>
      </c>
      <c r="EY30" s="651">
        <v>342159.91</v>
      </c>
      <c r="EZ30" s="651">
        <v>343490.28</v>
      </c>
      <c r="FA30" s="651">
        <v>150973.20000000001</v>
      </c>
      <c r="FB30" s="651">
        <v>71287.95</v>
      </c>
      <c r="FC30" s="651">
        <v>103765.55</v>
      </c>
      <c r="FD30" s="651">
        <v>136346.23000000001</v>
      </c>
      <c r="FE30" s="651">
        <v>135430.39000000001</v>
      </c>
      <c r="FF30" s="651">
        <v>142801.23000000001</v>
      </c>
      <c r="FG30" s="651">
        <v>70647.460000000006</v>
      </c>
      <c r="FH30" s="651">
        <v>79382.59</v>
      </c>
      <c r="FI30" s="651">
        <v>107736.14</v>
      </c>
      <c r="FJ30" s="651">
        <v>184967.69</v>
      </c>
      <c r="FK30" s="651">
        <v>351433.19</v>
      </c>
      <c r="FL30" s="651">
        <v>349668.56</v>
      </c>
      <c r="FM30" s="651">
        <v>175838.73</v>
      </c>
      <c r="FN30" s="651">
        <v>70784.81</v>
      </c>
      <c r="FO30" s="651">
        <v>103534.7</v>
      </c>
      <c r="FP30" s="651">
        <v>150918.75</v>
      </c>
      <c r="FQ30" s="651">
        <v>138198.17000000001</v>
      </c>
      <c r="FR30" s="651">
        <v>147940.39000000001</v>
      </c>
      <c r="FS30" s="651">
        <v>75212.38</v>
      </c>
      <c r="FT30" s="651">
        <v>81221</v>
      </c>
      <c r="FU30" s="651">
        <v>118759.48</v>
      </c>
      <c r="FV30" s="651">
        <v>195930.12</v>
      </c>
      <c r="FW30" s="651">
        <v>347598.25</v>
      </c>
      <c r="FX30" s="651">
        <v>356235.12</v>
      </c>
      <c r="FY30" s="651">
        <v>187157.09</v>
      </c>
      <c r="FZ30" s="651">
        <v>77820.97</v>
      </c>
      <c r="GA30" s="651">
        <v>113244.03</v>
      </c>
      <c r="GB30" s="651">
        <v>155564.91</v>
      </c>
    </row>
    <row r="31" spans="1:184">
      <c r="B31" s="460"/>
      <c r="C31" s="652"/>
      <c r="D31" s="469" t="s">
        <v>62</v>
      </c>
      <c r="E31" s="653">
        <v>36216613.870000005</v>
      </c>
      <c r="F31" s="653">
        <v>31300927.91</v>
      </c>
      <c r="G31" s="653">
        <v>31744198.779999997</v>
      </c>
      <c r="H31" s="653">
        <v>27711410.27</v>
      </c>
      <c r="I31" s="653">
        <v>27546838.34</v>
      </c>
      <c r="J31" s="653">
        <v>29883414.129999999</v>
      </c>
      <c r="K31" s="653">
        <v>38839425.840000004</v>
      </c>
      <c r="L31" s="653">
        <v>34747890.309999995</v>
      </c>
      <c r="M31" s="653">
        <v>21853592.77</v>
      </c>
      <c r="N31" s="653">
        <v>23334529.780000001</v>
      </c>
      <c r="O31" s="653">
        <v>22488989.490000002</v>
      </c>
      <c r="P31" s="653">
        <v>24675456.350000001</v>
      </c>
      <c r="Q31" s="653">
        <v>28829591.390000001</v>
      </c>
      <c r="R31" s="653">
        <v>25301888.199999999</v>
      </c>
      <c r="S31" s="653">
        <v>22149629.59</v>
      </c>
      <c r="T31" s="653">
        <v>20190963.210000001</v>
      </c>
      <c r="U31" s="653">
        <v>20429536.050000001</v>
      </c>
      <c r="V31" s="653">
        <v>23860380.66</v>
      </c>
      <c r="W31" s="653">
        <v>27724169.43</v>
      </c>
      <c r="X31" s="653">
        <v>27278667.780000001</v>
      </c>
      <c r="Y31" s="653">
        <v>22434796.98</v>
      </c>
      <c r="Z31" s="653">
        <v>23797556.609999999</v>
      </c>
      <c r="AA31" s="653">
        <v>22920991.050000001</v>
      </c>
      <c r="AB31" s="653">
        <v>24897034.82</v>
      </c>
      <c r="AC31" s="653">
        <v>27660735.16</v>
      </c>
      <c r="AD31" s="653">
        <v>25488913.370000001</v>
      </c>
      <c r="AE31" s="653">
        <v>24919753.850000001</v>
      </c>
      <c r="AF31" s="653">
        <v>20816949.359999999</v>
      </c>
      <c r="AG31" s="653">
        <v>19660577.050000001</v>
      </c>
      <c r="AH31" s="653">
        <v>25997311.66</v>
      </c>
      <c r="AI31" s="653">
        <v>30749222.91</v>
      </c>
      <c r="AJ31" s="653">
        <v>29906917.190000001</v>
      </c>
      <c r="AK31" s="653">
        <v>23740836.039999999</v>
      </c>
      <c r="AL31" s="653">
        <v>24006352.759999998</v>
      </c>
      <c r="AM31" s="653">
        <v>23716715.649999999</v>
      </c>
      <c r="AN31" s="653">
        <v>24452637.279999997</v>
      </c>
      <c r="AO31" s="653">
        <v>29136581.799999997</v>
      </c>
      <c r="AP31" s="653">
        <v>27901945.139999997</v>
      </c>
      <c r="AQ31" s="653">
        <v>22266454.190000001</v>
      </c>
      <c r="AR31" s="653">
        <v>18944161.390000001</v>
      </c>
      <c r="AS31" s="653">
        <v>22224429.150000002</v>
      </c>
      <c r="AT31" s="653">
        <v>27564481.759999998</v>
      </c>
      <c r="AU31" s="653">
        <v>31601595.34</v>
      </c>
      <c r="AV31" s="653">
        <v>32379649.27</v>
      </c>
      <c r="AW31" s="653">
        <v>24993484.789999999</v>
      </c>
      <c r="AX31" s="653">
        <v>24728585.23</v>
      </c>
      <c r="AY31" s="653">
        <v>24899271.599999998</v>
      </c>
      <c r="AZ31" s="653">
        <v>25507841.289999999</v>
      </c>
      <c r="BA31" s="653">
        <v>30722702.780000001</v>
      </c>
      <c r="BB31" s="653">
        <v>28262702.809999999</v>
      </c>
      <c r="BC31" s="653">
        <v>24805294.48</v>
      </c>
      <c r="BD31" s="653">
        <v>21306451.179999996</v>
      </c>
      <c r="BE31" s="653">
        <v>22967053.569999997</v>
      </c>
      <c r="BF31" s="653">
        <v>28248199.68</v>
      </c>
      <c r="BG31" s="653">
        <v>32154674.050000001</v>
      </c>
      <c r="BH31" s="653">
        <v>33091063.940000001</v>
      </c>
      <c r="BI31" s="653">
        <v>24639182.989999998</v>
      </c>
      <c r="BJ31" s="653">
        <v>25175007.629999999</v>
      </c>
      <c r="BK31" s="653">
        <v>25323078.420000002</v>
      </c>
      <c r="BL31" s="653">
        <v>26340096.73</v>
      </c>
      <c r="BM31" s="653">
        <v>32412231.050000001</v>
      </c>
      <c r="BN31" s="653">
        <v>29813806.609999999</v>
      </c>
      <c r="BO31" s="653">
        <v>25976210.59</v>
      </c>
      <c r="BP31" s="653">
        <v>23127361.329999998</v>
      </c>
      <c r="BQ31" s="653">
        <v>25214459.529999997</v>
      </c>
      <c r="BR31" s="653">
        <v>30576383.66</v>
      </c>
      <c r="BS31" s="653">
        <v>36561871.640000001</v>
      </c>
      <c r="BT31" s="653">
        <v>37186372.609999999</v>
      </c>
      <c r="BU31" s="653">
        <v>26481958.830000002</v>
      </c>
      <c r="BV31" s="653">
        <v>25207058.73</v>
      </c>
      <c r="BW31" s="653">
        <v>29128172.329999998</v>
      </c>
      <c r="BX31" s="653">
        <v>31309677.140000001</v>
      </c>
      <c r="BY31" s="653">
        <v>36614935.340000004</v>
      </c>
      <c r="BZ31" s="653">
        <v>33014777.52</v>
      </c>
      <c r="CA31" s="653">
        <v>28618612.149999999</v>
      </c>
      <c r="CB31" s="653">
        <v>25084109.359999999</v>
      </c>
      <c r="CC31" s="653">
        <v>28913248.419999998</v>
      </c>
      <c r="CD31" s="653">
        <v>37605095.609999999</v>
      </c>
      <c r="CE31" s="653">
        <v>48837531.530000001</v>
      </c>
      <c r="CF31" s="653">
        <v>49552359.950000003</v>
      </c>
      <c r="CG31" s="653">
        <v>38432199.900000006</v>
      </c>
      <c r="CH31" s="653">
        <v>39206895.650000006</v>
      </c>
      <c r="CI31" s="653">
        <v>40287572.939999998</v>
      </c>
      <c r="CJ31" s="653">
        <v>43933231.019999996</v>
      </c>
      <c r="CK31" s="653">
        <v>47939984.909999996</v>
      </c>
      <c r="CL31" s="653">
        <v>45598349.759999998</v>
      </c>
      <c r="CM31" s="653">
        <v>44752459.030000001</v>
      </c>
      <c r="CN31" s="653">
        <v>35036653.230000004</v>
      </c>
      <c r="CO31" s="653">
        <v>39337211.590000004</v>
      </c>
      <c r="CP31" s="653">
        <v>50900822.559999995</v>
      </c>
      <c r="CQ31" s="653">
        <v>63856595.619999997</v>
      </c>
      <c r="CR31" s="653">
        <v>62681307.070000008</v>
      </c>
      <c r="CS31" s="653">
        <v>50315710.270000003</v>
      </c>
      <c r="CT31" s="653">
        <v>49080565.299999997</v>
      </c>
      <c r="CU31" s="653">
        <v>48804759.590000004</v>
      </c>
      <c r="CV31" s="653">
        <v>54626865.640000001</v>
      </c>
      <c r="CW31" s="653">
        <v>57728617.229999997</v>
      </c>
      <c r="CX31" s="653">
        <v>50975736.529999994</v>
      </c>
      <c r="CY31" s="653">
        <v>44851403.409999996</v>
      </c>
      <c r="CZ31" s="653">
        <v>43164328.829999998</v>
      </c>
      <c r="DA31" s="653">
        <v>47196029.849999994</v>
      </c>
      <c r="DB31" s="653">
        <v>60672354.589999996</v>
      </c>
      <c r="DC31" s="653">
        <v>73388044.909999996</v>
      </c>
      <c r="DD31" s="653">
        <v>72603367.939999998</v>
      </c>
      <c r="DE31" s="653">
        <v>54910884.119999997</v>
      </c>
      <c r="DF31" s="653">
        <v>52186870.399999999</v>
      </c>
      <c r="DG31" s="653">
        <v>52920083.439999998</v>
      </c>
      <c r="DH31" s="653">
        <v>57661831.950000003</v>
      </c>
      <c r="DI31" s="653">
        <v>59709198.659999996</v>
      </c>
      <c r="DJ31" s="653">
        <v>54590692.280000001</v>
      </c>
      <c r="DK31" s="653">
        <v>56372018.080000006</v>
      </c>
      <c r="DL31" s="653">
        <v>44910253.239999995</v>
      </c>
      <c r="DM31" s="653">
        <v>43359969.819999993</v>
      </c>
      <c r="DN31" s="653">
        <v>62551849.229999997</v>
      </c>
      <c r="DO31" s="653">
        <v>72859856.780000001</v>
      </c>
      <c r="DP31" s="653">
        <v>73038294.469999999</v>
      </c>
      <c r="DQ31" s="653">
        <v>56114484.910000004</v>
      </c>
      <c r="DR31" s="653">
        <v>54083922.239999995</v>
      </c>
      <c r="DS31" s="653">
        <v>55190167.340000004</v>
      </c>
      <c r="DT31" s="653">
        <v>58472558.18</v>
      </c>
      <c r="DU31" s="653">
        <v>61539334.599999994</v>
      </c>
      <c r="DV31" s="653">
        <v>55677083.039999999</v>
      </c>
      <c r="DW31" s="653">
        <v>55216397.059999995</v>
      </c>
      <c r="DX31" s="653">
        <v>41288804.309999995</v>
      </c>
      <c r="DY31" s="653">
        <v>47875722.460000001</v>
      </c>
      <c r="DZ31" s="653">
        <v>61994216.729999997</v>
      </c>
      <c r="EA31" s="653">
        <v>71883341.850000009</v>
      </c>
      <c r="EB31" s="653">
        <v>72510551.560000002</v>
      </c>
      <c r="EC31" s="653">
        <v>55663446.399999999</v>
      </c>
      <c r="ED31" s="653">
        <v>54499820.100000001</v>
      </c>
      <c r="EE31" s="653">
        <v>54883314.25</v>
      </c>
      <c r="EF31" s="653">
        <v>57343319.669999994</v>
      </c>
      <c r="EG31" s="653">
        <v>60949554.239999995</v>
      </c>
      <c r="EH31" s="653">
        <v>58747733.280000001</v>
      </c>
      <c r="EI31" s="653">
        <v>46777469.619999997</v>
      </c>
      <c r="EJ31" s="653">
        <v>41262493.220000006</v>
      </c>
      <c r="EK31" s="653">
        <v>49647231.520000003</v>
      </c>
      <c r="EL31" s="653">
        <v>59714287.810000002</v>
      </c>
      <c r="EM31" s="653">
        <v>74436698.560000002</v>
      </c>
      <c r="EN31" s="653">
        <v>74937906.840000004</v>
      </c>
      <c r="EO31" s="653">
        <v>58159277.789999999</v>
      </c>
      <c r="EP31" s="653">
        <v>55996693.840000004</v>
      </c>
      <c r="EQ31" s="653">
        <v>54693130.730000004</v>
      </c>
      <c r="ER31" s="653">
        <v>59839612.030000001</v>
      </c>
      <c r="ES31" s="653">
        <v>63743779.890000001</v>
      </c>
      <c r="ET31" s="653">
        <v>57650954.869999997</v>
      </c>
      <c r="EU31" s="653">
        <v>55830607.770000003</v>
      </c>
      <c r="EV31" s="653">
        <v>46307733.450000003</v>
      </c>
      <c r="EW31" s="653">
        <v>52019420.670000002</v>
      </c>
      <c r="EX31" s="653">
        <v>62154952.189999998</v>
      </c>
      <c r="EY31" s="653">
        <v>76529264.420000002</v>
      </c>
      <c r="EZ31" s="653">
        <v>75171537.200000003</v>
      </c>
      <c r="FA31" s="653">
        <v>60237359.830000006</v>
      </c>
      <c r="FB31" s="653">
        <v>58721197.390000001</v>
      </c>
      <c r="FC31" s="653">
        <v>55988880.919999994</v>
      </c>
      <c r="FD31" s="653">
        <v>62204913.039999999</v>
      </c>
      <c r="FE31" s="653">
        <v>65372649.890000001</v>
      </c>
      <c r="FF31" s="653">
        <v>60073863.229999997</v>
      </c>
      <c r="FG31" s="653">
        <v>55735803.030000001</v>
      </c>
      <c r="FH31" s="653">
        <v>43780537.870000012</v>
      </c>
      <c r="FI31" s="653">
        <v>53772349.949999996</v>
      </c>
      <c r="FJ31" s="653">
        <v>66334634.189999998</v>
      </c>
      <c r="FK31" s="653">
        <v>80371248.510000005</v>
      </c>
      <c r="FL31" s="653">
        <v>77898143.840000004</v>
      </c>
      <c r="FM31" s="653">
        <v>63952530.479999997</v>
      </c>
      <c r="FN31" s="653">
        <v>60964466.780000009</v>
      </c>
      <c r="FO31" s="653">
        <v>58902024.700000003</v>
      </c>
      <c r="FP31" s="653">
        <v>65734351.369999997</v>
      </c>
      <c r="FQ31" s="653">
        <v>67648257.170000002</v>
      </c>
      <c r="FR31" s="653">
        <v>62900174.770000003</v>
      </c>
      <c r="FS31" s="653">
        <v>65955280.380000003</v>
      </c>
      <c r="FT31" s="653">
        <v>54247846.119999997</v>
      </c>
      <c r="FU31" s="653">
        <v>51636341.349999994</v>
      </c>
      <c r="FV31" s="653">
        <v>69782640.120000005</v>
      </c>
      <c r="FW31" s="653">
        <v>80547576.5</v>
      </c>
      <c r="FX31" s="653">
        <v>81029844.040000007</v>
      </c>
      <c r="FY31" s="653">
        <v>63240267.590000004</v>
      </c>
      <c r="FZ31" s="653">
        <v>51715971.230000004</v>
      </c>
      <c r="GA31" s="653">
        <v>56788005.719999999</v>
      </c>
      <c r="GB31" s="653">
        <v>69416081.909999996</v>
      </c>
    </row>
    <row r="32" spans="1:184">
      <c r="B32" s="460"/>
      <c r="C32" s="652"/>
      <c r="D32" s="652"/>
      <c r="E32" s="653"/>
      <c r="F32" s="653"/>
      <c r="G32" s="653"/>
      <c r="H32" s="653"/>
      <c r="I32" s="653"/>
      <c r="J32" s="653"/>
      <c r="K32" s="653"/>
      <c r="L32" s="653"/>
      <c r="M32" s="653"/>
      <c r="N32" s="653"/>
      <c r="O32" s="653"/>
      <c r="P32" s="653"/>
      <c r="Q32" s="653"/>
      <c r="R32" s="653"/>
      <c r="S32" s="653"/>
      <c r="T32" s="653"/>
      <c r="U32" s="653"/>
      <c r="V32" s="653"/>
      <c r="W32" s="653"/>
      <c r="X32" s="653"/>
      <c r="Y32" s="653"/>
      <c r="Z32" s="653"/>
      <c r="AA32" s="653"/>
      <c r="AB32" s="653"/>
      <c r="AC32" s="653"/>
      <c r="AD32" s="653"/>
      <c r="AE32" s="653"/>
      <c r="AF32" s="653"/>
      <c r="AG32" s="653"/>
      <c r="AH32" s="653"/>
      <c r="AI32" s="653"/>
      <c r="AJ32" s="653"/>
      <c r="AK32" s="653"/>
      <c r="AL32" s="653"/>
      <c r="AM32" s="653"/>
      <c r="AN32" s="653"/>
      <c r="AO32" s="653"/>
      <c r="AP32" s="653"/>
      <c r="AQ32" s="653"/>
      <c r="AR32" s="653"/>
      <c r="AS32" s="653"/>
      <c r="AT32" s="653"/>
      <c r="AU32" s="653"/>
      <c r="AV32" s="653"/>
      <c r="AW32" s="653"/>
      <c r="AX32" s="653"/>
      <c r="AY32" s="653"/>
      <c r="AZ32" s="653"/>
      <c r="BA32" s="653"/>
      <c r="BB32" s="653"/>
      <c r="BC32" s="653"/>
      <c r="BD32" s="653"/>
      <c r="BE32" s="653"/>
      <c r="BF32" s="653"/>
      <c r="BG32" s="653"/>
      <c r="BH32" s="653"/>
      <c r="BI32" s="653"/>
      <c r="BJ32" s="653"/>
      <c r="BK32" s="653"/>
      <c r="BL32" s="653"/>
      <c r="BM32" s="653"/>
      <c r="BN32" s="653"/>
      <c r="BO32" s="653"/>
      <c r="BP32" s="653"/>
      <c r="BQ32" s="653"/>
      <c r="BR32" s="653"/>
      <c r="BS32" s="653"/>
      <c r="BT32" s="653"/>
      <c r="BU32" s="653"/>
      <c r="BV32" s="653"/>
      <c r="BW32" s="653"/>
      <c r="BX32" s="653"/>
      <c r="BY32" s="653"/>
      <c r="BZ32" s="653"/>
      <c r="CA32" s="653"/>
      <c r="CB32" s="653"/>
      <c r="CC32" s="653"/>
      <c r="CD32" s="653"/>
      <c r="CE32" s="653"/>
      <c r="CF32" s="653"/>
      <c r="CG32" s="653"/>
      <c r="CH32" s="653"/>
      <c r="CI32" s="653"/>
      <c r="CJ32" s="653"/>
      <c r="CK32" s="653"/>
      <c r="CL32" s="653"/>
      <c r="CM32" s="653"/>
      <c r="CN32" s="653"/>
      <c r="CO32" s="653"/>
      <c r="CP32" s="653"/>
      <c r="CQ32" s="653"/>
      <c r="CR32" s="653"/>
      <c r="CS32" s="653"/>
      <c r="CT32" s="653"/>
      <c r="CU32" s="653"/>
      <c r="CV32" s="653"/>
      <c r="CW32" s="653"/>
      <c r="CX32" s="653"/>
      <c r="CY32" s="653"/>
      <c r="CZ32" s="653"/>
      <c r="DA32" s="653"/>
      <c r="DB32" s="653"/>
      <c r="DC32" s="653"/>
      <c r="DD32" s="653"/>
      <c r="DE32" s="653"/>
      <c r="DF32" s="653"/>
      <c r="DG32" s="653"/>
      <c r="DH32" s="653"/>
      <c r="DI32" s="653"/>
      <c r="DJ32" s="653"/>
      <c r="DK32" s="653"/>
      <c r="DL32" s="653"/>
      <c r="DM32" s="653"/>
      <c r="DN32" s="653"/>
      <c r="DO32" s="653"/>
      <c r="DP32" s="653"/>
      <c r="DQ32" s="653"/>
      <c r="DR32" s="653"/>
      <c r="DS32" s="653"/>
      <c r="DT32" s="653"/>
      <c r="DU32" s="653"/>
      <c r="DV32" s="653"/>
      <c r="DW32" s="653"/>
      <c r="DX32" s="653"/>
      <c r="DY32" s="653"/>
      <c r="DZ32" s="653"/>
      <c r="EA32" s="653"/>
      <c r="EB32" s="653"/>
      <c r="EC32" s="653"/>
      <c r="ED32" s="653"/>
      <c r="EE32" s="653"/>
      <c r="EF32" s="653"/>
      <c r="EG32" s="653"/>
      <c r="EH32" s="653"/>
      <c r="EI32" s="653"/>
      <c r="EJ32" s="653"/>
      <c r="EK32" s="653"/>
      <c r="EL32" s="653"/>
      <c r="EM32" s="653"/>
      <c r="EN32" s="653"/>
      <c r="EO32" s="653"/>
      <c r="EP32" s="653"/>
      <c r="EQ32" s="653"/>
      <c r="ER32" s="653"/>
      <c r="ES32" s="653"/>
      <c r="ET32" s="653"/>
      <c r="EU32" s="653"/>
      <c r="EV32" s="653"/>
      <c r="EW32" s="653"/>
      <c r="EX32" s="653"/>
      <c r="EY32" s="653"/>
      <c r="EZ32" s="653"/>
      <c r="FA32" s="653"/>
      <c r="FB32" s="653"/>
      <c r="FC32" s="653"/>
      <c r="FD32" s="653"/>
      <c r="FE32" s="653"/>
      <c r="FF32" s="653"/>
      <c r="FG32" s="653"/>
      <c r="FH32" s="653"/>
      <c r="FI32" s="653"/>
      <c r="FJ32" s="653"/>
      <c r="FK32" s="653"/>
      <c r="FL32" s="653"/>
      <c r="FM32" s="653"/>
      <c r="FN32" s="653"/>
      <c r="FO32" s="653"/>
      <c r="FP32" s="653"/>
      <c r="FQ32" s="653"/>
      <c r="FR32" s="653"/>
      <c r="FS32" s="653"/>
      <c r="FT32" s="653"/>
      <c r="FU32" s="653"/>
      <c r="FV32" s="653"/>
      <c r="FW32" s="653"/>
      <c r="FX32" s="653"/>
      <c r="FY32" s="653"/>
      <c r="FZ32" s="653"/>
      <c r="GA32" s="653"/>
      <c r="GB32" s="653"/>
    </row>
    <row r="33" spans="1:184">
      <c r="B33" s="460"/>
      <c r="C33" s="652"/>
      <c r="D33" s="652"/>
      <c r="E33" s="654">
        <v>41275</v>
      </c>
      <c r="F33" s="654">
        <v>41306</v>
      </c>
      <c r="G33" s="654">
        <v>41334</v>
      </c>
      <c r="H33" s="654">
        <v>41365</v>
      </c>
      <c r="I33" s="654">
        <v>41395</v>
      </c>
      <c r="J33" s="654">
        <v>41426</v>
      </c>
      <c r="K33" s="654">
        <v>41456</v>
      </c>
      <c r="L33" s="654">
        <v>41487</v>
      </c>
      <c r="M33" s="654">
        <v>41518</v>
      </c>
      <c r="N33" s="654">
        <v>41548</v>
      </c>
      <c r="O33" s="654">
        <v>41579</v>
      </c>
      <c r="P33" s="654">
        <v>41609</v>
      </c>
      <c r="Q33" s="654">
        <v>41640</v>
      </c>
      <c r="R33" s="654">
        <v>41671</v>
      </c>
      <c r="S33" s="654">
        <v>41699</v>
      </c>
      <c r="T33" s="654">
        <v>41730</v>
      </c>
      <c r="U33" s="654">
        <v>41760</v>
      </c>
      <c r="V33" s="654">
        <v>41791</v>
      </c>
      <c r="W33" s="654">
        <v>41821</v>
      </c>
      <c r="X33" s="654">
        <v>41852</v>
      </c>
      <c r="Y33" s="654">
        <v>41883</v>
      </c>
      <c r="Z33" s="654">
        <v>41913</v>
      </c>
      <c r="AA33" s="654">
        <v>41944</v>
      </c>
      <c r="AB33" s="654">
        <v>41974</v>
      </c>
      <c r="AC33" s="654">
        <v>42005</v>
      </c>
      <c r="AD33" s="654">
        <v>42036</v>
      </c>
      <c r="AE33" s="654">
        <v>42064</v>
      </c>
      <c r="AF33" s="654">
        <v>42095</v>
      </c>
      <c r="AG33" s="654">
        <v>42125</v>
      </c>
      <c r="AH33" s="654">
        <v>42156</v>
      </c>
      <c r="AI33" s="654">
        <v>42186</v>
      </c>
      <c r="AJ33" s="654">
        <v>42217</v>
      </c>
      <c r="AK33" s="654">
        <v>42248</v>
      </c>
      <c r="AL33" s="654">
        <v>42278</v>
      </c>
      <c r="AM33" s="654">
        <v>42309</v>
      </c>
      <c r="AN33" s="654">
        <v>42339</v>
      </c>
      <c r="AO33" s="654">
        <v>42370</v>
      </c>
      <c r="AP33" s="654">
        <v>42401</v>
      </c>
      <c r="AQ33" s="654">
        <v>42430</v>
      </c>
      <c r="AR33" s="654">
        <v>42461</v>
      </c>
      <c r="AS33" s="654">
        <v>42491</v>
      </c>
      <c r="AT33" s="654">
        <v>42522</v>
      </c>
      <c r="AU33" s="654">
        <v>42552</v>
      </c>
      <c r="AV33" s="654">
        <v>42583</v>
      </c>
      <c r="AW33" s="654">
        <v>42614</v>
      </c>
      <c r="AX33" s="654">
        <v>42644</v>
      </c>
      <c r="AY33" s="654">
        <v>42675</v>
      </c>
      <c r="AZ33" s="654">
        <v>42705</v>
      </c>
      <c r="BA33" s="654">
        <v>42736</v>
      </c>
      <c r="BB33" s="654">
        <v>42767</v>
      </c>
      <c r="BC33" s="654">
        <v>42795</v>
      </c>
      <c r="BD33" s="654">
        <v>42826</v>
      </c>
      <c r="BE33" s="654">
        <v>42856</v>
      </c>
      <c r="BF33" s="654">
        <v>42887</v>
      </c>
      <c r="BG33" s="654">
        <v>42917</v>
      </c>
      <c r="BH33" s="654">
        <v>42948</v>
      </c>
      <c r="BI33" s="654">
        <v>42979</v>
      </c>
      <c r="BJ33" s="654">
        <v>43009</v>
      </c>
      <c r="BK33" s="654">
        <v>43040</v>
      </c>
      <c r="BL33" s="654">
        <v>43070</v>
      </c>
      <c r="BM33" s="654">
        <v>43101</v>
      </c>
      <c r="BN33" s="654">
        <v>43132</v>
      </c>
      <c r="BO33" s="654">
        <v>43160</v>
      </c>
      <c r="BP33" s="654">
        <v>43191</v>
      </c>
      <c r="BQ33" s="654">
        <v>43221</v>
      </c>
      <c r="BR33" s="654">
        <v>43252</v>
      </c>
      <c r="BS33" s="654">
        <v>43282</v>
      </c>
      <c r="BT33" s="654">
        <v>43313</v>
      </c>
      <c r="BU33" s="654">
        <v>43344</v>
      </c>
      <c r="BV33" s="654">
        <v>43374</v>
      </c>
      <c r="BW33" s="654">
        <v>43405</v>
      </c>
      <c r="BX33" s="654">
        <v>43435</v>
      </c>
      <c r="BY33" s="654">
        <v>43466</v>
      </c>
      <c r="BZ33" s="654">
        <v>43497</v>
      </c>
      <c r="CA33" s="654">
        <v>43525</v>
      </c>
      <c r="CB33" s="654">
        <v>43556</v>
      </c>
      <c r="CC33" s="654">
        <v>43586</v>
      </c>
      <c r="CD33" s="654">
        <v>43617</v>
      </c>
      <c r="CE33" s="654">
        <v>43647</v>
      </c>
      <c r="CF33" s="654">
        <v>43678</v>
      </c>
      <c r="CG33" s="654">
        <v>43709</v>
      </c>
      <c r="CH33" s="654">
        <v>43739</v>
      </c>
      <c r="CI33" s="654">
        <v>43770</v>
      </c>
      <c r="CJ33" s="654">
        <v>43800</v>
      </c>
      <c r="CK33" s="654">
        <v>43831</v>
      </c>
      <c r="CL33" s="654">
        <v>43862</v>
      </c>
      <c r="CM33" s="654">
        <v>43891</v>
      </c>
      <c r="CN33" s="654">
        <v>43922</v>
      </c>
      <c r="CO33" s="654">
        <v>43952</v>
      </c>
      <c r="CP33" s="654">
        <v>43983</v>
      </c>
      <c r="CQ33" s="654">
        <v>44013</v>
      </c>
      <c r="CR33" s="654">
        <v>44044</v>
      </c>
      <c r="CS33" s="654">
        <v>44075</v>
      </c>
      <c r="CT33" s="654">
        <v>44105</v>
      </c>
      <c r="CU33" s="654">
        <v>44136</v>
      </c>
      <c r="CV33" s="654">
        <v>44166</v>
      </c>
      <c r="CW33" s="654">
        <v>44197</v>
      </c>
      <c r="CX33" s="654">
        <v>44228</v>
      </c>
      <c r="CY33" s="654">
        <v>44256</v>
      </c>
      <c r="CZ33" s="654">
        <v>44287</v>
      </c>
      <c r="DA33" s="654">
        <v>44317</v>
      </c>
      <c r="DB33" s="654">
        <v>44348</v>
      </c>
      <c r="DC33" s="654">
        <v>44378</v>
      </c>
      <c r="DD33" s="654">
        <v>44409</v>
      </c>
      <c r="DE33" s="654">
        <v>44440</v>
      </c>
      <c r="DF33" s="654">
        <v>44470</v>
      </c>
      <c r="DG33" s="654">
        <v>44501</v>
      </c>
      <c r="DH33" s="654">
        <v>44531</v>
      </c>
      <c r="DI33" s="654">
        <v>44562</v>
      </c>
      <c r="DJ33" s="654">
        <v>44593</v>
      </c>
      <c r="DK33" s="654">
        <v>44621</v>
      </c>
      <c r="DL33" s="654">
        <v>44652</v>
      </c>
      <c r="DM33" s="654">
        <v>44682</v>
      </c>
      <c r="DN33" s="654">
        <v>44713</v>
      </c>
      <c r="DO33" s="654">
        <v>44743</v>
      </c>
      <c r="DP33" s="654">
        <v>44774</v>
      </c>
      <c r="DQ33" s="654">
        <v>44805</v>
      </c>
      <c r="DR33" s="654">
        <v>44835</v>
      </c>
      <c r="DS33" s="654">
        <v>44866</v>
      </c>
      <c r="DT33" s="654">
        <v>44896</v>
      </c>
      <c r="DU33" s="654">
        <v>44927</v>
      </c>
      <c r="DV33" s="654">
        <v>44958</v>
      </c>
      <c r="DW33" s="654">
        <v>44986</v>
      </c>
      <c r="DX33" s="654">
        <v>45017</v>
      </c>
      <c r="DY33" s="654">
        <v>45047</v>
      </c>
      <c r="DZ33" s="654">
        <v>45078</v>
      </c>
      <c r="EA33" s="654">
        <v>45108</v>
      </c>
      <c r="EB33" s="654">
        <v>45139</v>
      </c>
      <c r="EC33" s="654">
        <v>45170</v>
      </c>
      <c r="ED33" s="654">
        <v>45200</v>
      </c>
      <c r="EE33" s="654">
        <v>45231</v>
      </c>
      <c r="EF33" s="654">
        <v>45261</v>
      </c>
      <c r="EG33" s="654">
        <v>45292</v>
      </c>
      <c r="EH33" s="654">
        <v>45323</v>
      </c>
      <c r="EI33" s="654">
        <v>45352</v>
      </c>
      <c r="EJ33" s="654">
        <v>45383</v>
      </c>
      <c r="EK33" s="654">
        <v>45413</v>
      </c>
      <c r="EL33" s="654">
        <v>45444</v>
      </c>
      <c r="EM33" s="654">
        <v>45474</v>
      </c>
      <c r="EN33" s="654">
        <v>45505</v>
      </c>
      <c r="EO33" s="654">
        <v>45536</v>
      </c>
      <c r="EP33" s="654">
        <v>45566</v>
      </c>
      <c r="EQ33" s="654">
        <v>45597</v>
      </c>
      <c r="ER33" s="654">
        <v>45627</v>
      </c>
      <c r="ES33" s="654">
        <v>45658</v>
      </c>
      <c r="ET33" s="654">
        <v>45689</v>
      </c>
      <c r="EU33" s="654">
        <v>45717</v>
      </c>
      <c r="EV33" s="654">
        <v>45748</v>
      </c>
      <c r="EW33" s="654">
        <v>45778</v>
      </c>
      <c r="EX33" s="654">
        <v>45809</v>
      </c>
      <c r="EY33" s="654">
        <v>45839</v>
      </c>
      <c r="EZ33" s="654">
        <v>45870</v>
      </c>
      <c r="FA33" s="654">
        <v>45901</v>
      </c>
      <c r="FB33" s="654">
        <v>45931</v>
      </c>
      <c r="FC33" s="654">
        <v>45962</v>
      </c>
      <c r="FD33" s="654">
        <v>45992</v>
      </c>
      <c r="FE33" s="654">
        <v>46023</v>
      </c>
      <c r="FF33" s="654">
        <v>46054</v>
      </c>
      <c r="FG33" s="654">
        <v>46082</v>
      </c>
      <c r="FH33" s="654">
        <v>46113</v>
      </c>
      <c r="FI33" s="654">
        <v>46143</v>
      </c>
      <c r="FJ33" s="654">
        <v>46174</v>
      </c>
      <c r="FK33" s="654">
        <v>46204</v>
      </c>
      <c r="FL33" s="654">
        <v>46235</v>
      </c>
      <c r="FM33" s="654">
        <v>46266</v>
      </c>
      <c r="FN33" s="654">
        <v>46296</v>
      </c>
      <c r="FO33" s="654">
        <v>46327</v>
      </c>
      <c r="FP33" s="654">
        <v>46357</v>
      </c>
      <c r="FQ33" s="654">
        <v>46388</v>
      </c>
      <c r="FR33" s="654">
        <v>46419</v>
      </c>
      <c r="FS33" s="654">
        <v>46447</v>
      </c>
      <c r="FT33" s="654">
        <v>46478</v>
      </c>
      <c r="FU33" s="654">
        <v>46508</v>
      </c>
      <c r="FV33" s="654">
        <v>46539</v>
      </c>
      <c r="FW33" s="654">
        <v>46569</v>
      </c>
      <c r="FX33" s="654">
        <v>46600</v>
      </c>
      <c r="FY33" s="654">
        <v>46631</v>
      </c>
      <c r="FZ33" s="654">
        <v>46661</v>
      </c>
      <c r="GA33" s="654">
        <v>46692</v>
      </c>
      <c r="GB33" s="654">
        <v>46722</v>
      </c>
    </row>
    <row r="34" spans="1:184">
      <c r="B34" s="460"/>
      <c r="C34" s="476" t="s">
        <v>19</v>
      </c>
      <c r="D34" s="476" t="s">
        <v>63</v>
      </c>
      <c r="E34" s="494">
        <v>9060377</v>
      </c>
      <c r="F34" s="494">
        <v>7875959.5</v>
      </c>
      <c r="G34" s="494">
        <v>8209769.5</v>
      </c>
      <c r="H34" s="494">
        <v>7888835</v>
      </c>
      <c r="I34" s="494">
        <v>7991029.5</v>
      </c>
      <c r="J34" s="494">
        <v>7790102</v>
      </c>
      <c r="K34" s="494">
        <v>9403080</v>
      </c>
      <c r="L34" s="494">
        <v>8647557</v>
      </c>
      <c r="M34" s="494">
        <v>7611294.5</v>
      </c>
      <c r="N34" s="494">
        <v>7780491</v>
      </c>
      <c r="O34" s="494">
        <v>7541325</v>
      </c>
      <c r="P34" s="494">
        <v>8149968</v>
      </c>
      <c r="Q34" s="494">
        <v>9353106</v>
      </c>
      <c r="R34" s="494">
        <v>8260589</v>
      </c>
      <c r="S34" s="494">
        <v>8304034</v>
      </c>
      <c r="T34" s="494">
        <v>8126862</v>
      </c>
      <c r="U34" s="494">
        <v>8107109</v>
      </c>
      <c r="V34" s="494">
        <v>8079657</v>
      </c>
      <c r="W34" s="494">
        <v>9308872</v>
      </c>
      <c r="X34" s="494">
        <v>9156805</v>
      </c>
      <c r="Y34" s="494">
        <v>7874184</v>
      </c>
      <c r="Z34" s="494">
        <v>7996323.5</v>
      </c>
      <c r="AA34" s="494">
        <v>7757354</v>
      </c>
      <c r="AB34" s="494">
        <v>8279749.5</v>
      </c>
      <c r="AC34" s="494">
        <v>9267077</v>
      </c>
      <c r="AD34" s="494">
        <v>8512099</v>
      </c>
      <c r="AE34" s="494">
        <v>8701821</v>
      </c>
      <c r="AF34" s="494">
        <v>8240357.5</v>
      </c>
      <c r="AG34" s="494">
        <v>8270939.5</v>
      </c>
      <c r="AH34" s="494">
        <v>8639681</v>
      </c>
      <c r="AI34" s="494">
        <v>9774117</v>
      </c>
      <c r="AJ34" s="494">
        <v>9521507</v>
      </c>
      <c r="AK34" s="494">
        <v>8113647</v>
      </c>
      <c r="AL34" s="494">
        <v>8319218</v>
      </c>
      <c r="AM34" s="494">
        <v>8168510.5</v>
      </c>
      <c r="AN34" s="494">
        <v>8428914</v>
      </c>
      <c r="AO34" s="494">
        <v>9672631</v>
      </c>
      <c r="AP34" s="494">
        <v>9266255</v>
      </c>
      <c r="AQ34" s="494">
        <v>9134741</v>
      </c>
      <c r="AR34" s="494">
        <v>8529213</v>
      </c>
      <c r="AS34" s="494">
        <v>8675735</v>
      </c>
      <c r="AT34" s="494">
        <v>9009476</v>
      </c>
      <c r="AU34" s="494">
        <v>9988039</v>
      </c>
      <c r="AV34" s="494">
        <v>10206672</v>
      </c>
      <c r="AW34" s="494">
        <v>8459867</v>
      </c>
      <c r="AX34" s="494">
        <v>8567024</v>
      </c>
      <c r="AY34" s="494">
        <v>8526328</v>
      </c>
      <c r="AZ34" s="494">
        <v>8781752</v>
      </c>
      <c r="BA34" s="494">
        <v>10210541</v>
      </c>
      <c r="BB34" s="494">
        <v>9367387</v>
      </c>
      <c r="BC34" s="494">
        <v>9475407</v>
      </c>
      <c r="BD34" s="494">
        <v>8800099</v>
      </c>
      <c r="BE34" s="494">
        <v>8887266</v>
      </c>
      <c r="BF34" s="494">
        <v>9370472</v>
      </c>
      <c r="BG34" s="494">
        <v>10296870</v>
      </c>
      <c r="BH34" s="494">
        <v>10546178</v>
      </c>
      <c r="BI34" s="494">
        <v>8581115</v>
      </c>
      <c r="BJ34" s="494">
        <v>8907337</v>
      </c>
      <c r="BK34" s="494">
        <v>8816224</v>
      </c>
      <c r="BL34" s="494">
        <v>9090618</v>
      </c>
      <c r="BM34" s="494">
        <v>10723207</v>
      </c>
      <c r="BN34" s="494">
        <v>9822504</v>
      </c>
      <c r="BO34" s="494">
        <v>9967260</v>
      </c>
      <c r="BP34" s="494">
        <v>9431247</v>
      </c>
      <c r="BQ34" s="494">
        <v>9573083</v>
      </c>
      <c r="BR34" s="494">
        <v>10071795</v>
      </c>
      <c r="BS34" s="494">
        <v>11485260</v>
      </c>
      <c r="BT34" s="494">
        <v>11665901</v>
      </c>
      <c r="BU34" s="494">
        <v>9614723</v>
      </c>
      <c r="BV34" s="494">
        <v>9847806</v>
      </c>
      <c r="BW34" s="494">
        <v>9836921</v>
      </c>
      <c r="BX34" s="494">
        <v>10308650</v>
      </c>
      <c r="BY34" s="494">
        <v>11785773</v>
      </c>
      <c r="BZ34" s="494">
        <v>11004867</v>
      </c>
      <c r="CA34" s="494">
        <v>11514966</v>
      </c>
      <c r="CB34" s="494">
        <v>11127319</v>
      </c>
      <c r="CC34" s="494">
        <v>11366946</v>
      </c>
      <c r="CD34" s="494">
        <v>12043114</v>
      </c>
      <c r="CE34" s="494">
        <v>14655530</v>
      </c>
      <c r="CF34" s="494">
        <v>14902093</v>
      </c>
      <c r="CG34" s="494">
        <v>12517648</v>
      </c>
      <c r="CH34" s="494">
        <v>12897020</v>
      </c>
      <c r="CI34" s="494">
        <v>12876216</v>
      </c>
      <c r="CJ34" s="494">
        <v>13770677</v>
      </c>
      <c r="CK34" s="494">
        <v>14995675</v>
      </c>
      <c r="CL34" s="494">
        <v>14331691</v>
      </c>
      <c r="CM34" s="494">
        <v>14714088</v>
      </c>
      <c r="CN34" s="494">
        <v>14051254</v>
      </c>
      <c r="CO34" s="494">
        <v>14244976</v>
      </c>
      <c r="CP34" s="494">
        <v>15741593</v>
      </c>
      <c r="CQ34" s="494">
        <v>18862802</v>
      </c>
      <c r="CR34" s="494">
        <v>18524574</v>
      </c>
      <c r="CS34" s="494">
        <v>15850163</v>
      </c>
      <c r="CT34" s="494">
        <v>15889564</v>
      </c>
      <c r="CU34" s="494">
        <v>15512160</v>
      </c>
      <c r="CV34" s="494">
        <v>16841854</v>
      </c>
      <c r="CW34" s="494">
        <v>17723924</v>
      </c>
      <c r="CX34" s="494">
        <v>16521738</v>
      </c>
      <c r="CY34" s="494">
        <v>17401160</v>
      </c>
      <c r="CZ34" s="494">
        <v>16759725</v>
      </c>
      <c r="DA34" s="494">
        <v>16467709</v>
      </c>
      <c r="DB34" s="494">
        <v>18369826</v>
      </c>
      <c r="DC34" s="494">
        <v>21071064</v>
      </c>
      <c r="DD34" s="494">
        <v>20978292</v>
      </c>
      <c r="DE34" s="494">
        <v>17133710</v>
      </c>
      <c r="DF34" s="494">
        <v>16778988</v>
      </c>
      <c r="DG34" s="494">
        <v>16722000</v>
      </c>
      <c r="DH34" s="494">
        <v>17824928</v>
      </c>
      <c r="DI34" s="494">
        <v>18507934</v>
      </c>
      <c r="DJ34" s="494">
        <v>16859620</v>
      </c>
      <c r="DK34" s="494">
        <v>17861736</v>
      </c>
      <c r="DL34" s="494">
        <v>16650348</v>
      </c>
      <c r="DM34" s="494">
        <v>16850382</v>
      </c>
      <c r="DN34" s="494">
        <v>18946592</v>
      </c>
      <c r="DO34" s="494">
        <v>21064650</v>
      </c>
      <c r="DP34" s="494">
        <v>21253454</v>
      </c>
      <c r="DQ34" s="494">
        <v>17570664</v>
      </c>
      <c r="DR34" s="494">
        <v>17356670</v>
      </c>
      <c r="DS34" s="494">
        <v>17437122</v>
      </c>
      <c r="DT34" s="494">
        <v>18067896</v>
      </c>
      <c r="DU34" s="494">
        <v>18956534</v>
      </c>
      <c r="DV34" s="494">
        <v>17147360</v>
      </c>
      <c r="DW34" s="494">
        <v>18238830</v>
      </c>
      <c r="DX34" s="494">
        <v>16868036</v>
      </c>
      <c r="DY34" s="494">
        <v>17750082</v>
      </c>
      <c r="DZ34" s="494">
        <v>19178896</v>
      </c>
      <c r="EA34" s="494">
        <v>20984878</v>
      </c>
      <c r="EB34" s="494">
        <v>21201786</v>
      </c>
      <c r="EC34" s="494">
        <v>17608204</v>
      </c>
      <c r="ED34" s="494">
        <v>17750416</v>
      </c>
      <c r="EE34" s="494">
        <v>17463678</v>
      </c>
      <c r="EF34" s="494">
        <v>17975380</v>
      </c>
      <c r="EG34" s="494">
        <v>19002814</v>
      </c>
      <c r="EH34" s="494">
        <v>18236042</v>
      </c>
      <c r="EI34" s="494">
        <v>18175262</v>
      </c>
      <c r="EJ34" s="494">
        <v>17445632</v>
      </c>
      <c r="EK34" s="494">
        <v>17849970</v>
      </c>
      <c r="EL34" s="494">
        <v>18346204</v>
      </c>
      <c r="EM34" s="494">
        <v>21845270</v>
      </c>
      <c r="EN34" s="494">
        <v>21994990</v>
      </c>
      <c r="EO34" s="494">
        <v>18358444</v>
      </c>
      <c r="EP34" s="494">
        <v>18339612</v>
      </c>
      <c r="EQ34" s="494">
        <v>17478832</v>
      </c>
      <c r="ER34" s="494">
        <v>18720470</v>
      </c>
      <c r="ES34" s="494">
        <v>19919542</v>
      </c>
      <c r="ET34" s="494">
        <v>17973334</v>
      </c>
      <c r="EU34" s="494">
        <v>18811576</v>
      </c>
      <c r="EV34" s="494">
        <v>18128202</v>
      </c>
      <c r="EW34" s="494">
        <v>18263770</v>
      </c>
      <c r="EX34" s="494">
        <v>19259620</v>
      </c>
      <c r="EY34" s="494">
        <v>22586060</v>
      </c>
      <c r="EZ34" s="494">
        <v>22141940</v>
      </c>
      <c r="FA34" s="494">
        <v>19139054</v>
      </c>
      <c r="FB34" s="494">
        <v>19188814</v>
      </c>
      <c r="FC34" s="494">
        <v>17937844</v>
      </c>
      <c r="FD34" s="494">
        <v>19555942</v>
      </c>
      <c r="FE34" s="494">
        <v>20691896</v>
      </c>
      <c r="FF34" s="494">
        <v>18934258</v>
      </c>
      <c r="FG34" s="494">
        <v>20055548</v>
      </c>
      <c r="FH34" s="494">
        <v>19052198</v>
      </c>
      <c r="FI34" s="494">
        <v>19299010</v>
      </c>
      <c r="FJ34" s="494">
        <v>20729556</v>
      </c>
      <c r="FK34" s="494">
        <v>23871848</v>
      </c>
      <c r="FL34" s="494">
        <v>23214760</v>
      </c>
      <c r="FM34" s="494">
        <v>20323850</v>
      </c>
      <c r="FN34" s="494">
        <v>20016360</v>
      </c>
      <c r="FO34" s="494">
        <v>19126168</v>
      </c>
      <c r="FP34" s="494">
        <v>20682218</v>
      </c>
      <c r="FQ34" s="494">
        <v>21544824</v>
      </c>
      <c r="FR34" s="494">
        <v>19849052</v>
      </c>
      <c r="FS34" s="494">
        <v>21292438</v>
      </c>
      <c r="FT34" s="494">
        <v>20217164</v>
      </c>
      <c r="FU34" s="494">
        <v>20239488</v>
      </c>
      <c r="FV34" s="494">
        <v>21838998</v>
      </c>
      <c r="FW34" s="494">
        <v>24141116</v>
      </c>
      <c r="FX34" s="494">
        <v>24315100</v>
      </c>
      <c r="FY34" s="494">
        <v>20966956</v>
      </c>
      <c r="FZ34" s="494">
        <v>20789506</v>
      </c>
      <c r="GA34" s="494">
        <v>20534310</v>
      </c>
      <c r="GB34" s="494">
        <v>21834606</v>
      </c>
    </row>
    <row r="35" spans="1:184">
      <c r="B35" s="460"/>
      <c r="C35" s="477" t="s">
        <v>22</v>
      </c>
      <c r="D35" s="477" t="s">
        <v>63</v>
      </c>
      <c r="E35" s="496">
        <v>10970091</v>
      </c>
      <c r="F35" s="496">
        <v>9088048</v>
      </c>
      <c r="G35" s="496">
        <v>8116250.5</v>
      </c>
      <c r="H35" s="496">
        <v>6764393.5</v>
      </c>
      <c r="I35" s="496">
        <v>7304872</v>
      </c>
      <c r="J35" s="496">
        <v>9167950</v>
      </c>
      <c r="K35" s="496">
        <v>12262209</v>
      </c>
      <c r="L35" s="496">
        <v>10925562</v>
      </c>
      <c r="M35" s="496">
        <v>7883495</v>
      </c>
      <c r="N35" s="496">
        <v>6872974</v>
      </c>
      <c r="O35" s="496">
        <v>7538610.5</v>
      </c>
      <c r="P35" s="496">
        <v>10126644</v>
      </c>
      <c r="Q35" s="496">
        <v>11826716</v>
      </c>
      <c r="R35" s="496">
        <v>9967607</v>
      </c>
      <c r="S35" s="496">
        <v>8563698</v>
      </c>
      <c r="T35" s="496">
        <v>7228616</v>
      </c>
      <c r="U35" s="496">
        <v>7706723</v>
      </c>
      <c r="V35" s="496">
        <v>9789001</v>
      </c>
      <c r="W35" s="496">
        <v>12157138</v>
      </c>
      <c r="X35" s="496">
        <v>11816407</v>
      </c>
      <c r="Y35" s="496">
        <v>8288625</v>
      </c>
      <c r="Z35" s="496">
        <v>7153775.5</v>
      </c>
      <c r="AA35" s="496">
        <v>7857110</v>
      </c>
      <c r="AB35" s="496">
        <v>10376301</v>
      </c>
      <c r="AC35" s="496">
        <v>11826086</v>
      </c>
      <c r="AD35" s="496">
        <v>10349760</v>
      </c>
      <c r="AE35" s="496">
        <v>9043894</v>
      </c>
      <c r="AF35" s="496">
        <v>7391928</v>
      </c>
      <c r="AG35" s="496">
        <v>7921748.5</v>
      </c>
      <c r="AH35" s="496">
        <v>10568777</v>
      </c>
      <c r="AI35" s="496">
        <v>12843908</v>
      </c>
      <c r="AJ35" s="496">
        <v>12361580</v>
      </c>
      <c r="AK35" s="496">
        <v>8611512</v>
      </c>
      <c r="AL35" s="496">
        <v>7505803</v>
      </c>
      <c r="AM35" s="496">
        <v>8343547.5</v>
      </c>
      <c r="AN35" s="496">
        <v>10692041</v>
      </c>
      <c r="AO35" s="496">
        <v>12476417</v>
      </c>
      <c r="AP35" s="496">
        <v>11010987</v>
      </c>
      <c r="AQ35" s="496">
        <v>9628119</v>
      </c>
      <c r="AR35" s="496">
        <v>7751831</v>
      </c>
      <c r="AS35" s="496">
        <v>8415968</v>
      </c>
      <c r="AT35" s="496">
        <v>11126917</v>
      </c>
      <c r="AU35" s="496">
        <v>13284238</v>
      </c>
      <c r="AV35" s="496">
        <v>13332812</v>
      </c>
      <c r="AW35" s="496">
        <v>9025110</v>
      </c>
      <c r="AX35" s="496">
        <v>7816174</v>
      </c>
      <c r="AY35" s="496">
        <v>8801781</v>
      </c>
      <c r="AZ35" s="496">
        <v>11251492</v>
      </c>
      <c r="BA35" s="496">
        <v>13302649</v>
      </c>
      <c r="BB35" s="496">
        <v>11654183</v>
      </c>
      <c r="BC35" s="496">
        <v>10052622</v>
      </c>
      <c r="BD35" s="496">
        <v>8063586.5</v>
      </c>
      <c r="BE35" s="496">
        <v>8685725</v>
      </c>
      <c r="BF35" s="496">
        <v>11731814</v>
      </c>
      <c r="BG35" s="496">
        <v>13890078</v>
      </c>
      <c r="BH35" s="496">
        <v>13982373</v>
      </c>
      <c r="BI35" s="496">
        <v>9247144</v>
      </c>
      <c r="BJ35" s="496">
        <v>8197355.5</v>
      </c>
      <c r="BK35" s="496">
        <v>9190935</v>
      </c>
      <c r="BL35" s="496">
        <v>11770374</v>
      </c>
      <c r="BM35" s="496">
        <v>14090409</v>
      </c>
      <c r="BN35" s="496">
        <v>12303456</v>
      </c>
      <c r="BO35" s="496">
        <v>10700528</v>
      </c>
      <c r="BP35" s="496">
        <v>8710582</v>
      </c>
      <c r="BQ35" s="496">
        <v>9403416</v>
      </c>
      <c r="BR35" s="496">
        <v>12687297</v>
      </c>
      <c r="BS35" s="496">
        <v>15575517</v>
      </c>
      <c r="BT35" s="496">
        <v>15460545</v>
      </c>
      <c r="BU35" s="496">
        <v>10357118</v>
      </c>
      <c r="BV35" s="496">
        <v>9086991</v>
      </c>
      <c r="BW35" s="496">
        <v>10293348</v>
      </c>
      <c r="BX35" s="496">
        <v>13390072</v>
      </c>
      <c r="BY35" s="496">
        <v>15608945</v>
      </c>
      <c r="BZ35" s="496">
        <v>13895772</v>
      </c>
      <c r="CA35" s="496">
        <v>12438676</v>
      </c>
      <c r="CB35" s="496">
        <v>10310444</v>
      </c>
      <c r="CC35" s="496">
        <v>11277622</v>
      </c>
      <c r="CD35" s="496">
        <v>15394450</v>
      </c>
      <c r="CE35" s="496">
        <v>20044006</v>
      </c>
      <c r="CF35" s="496">
        <v>19998054</v>
      </c>
      <c r="CG35" s="496">
        <v>13681196</v>
      </c>
      <c r="CH35" s="496">
        <v>12070114</v>
      </c>
      <c r="CI35" s="496">
        <v>13627150</v>
      </c>
      <c r="CJ35" s="496">
        <v>18174248</v>
      </c>
      <c r="CK35" s="496">
        <v>20191676</v>
      </c>
      <c r="CL35" s="496">
        <v>17795136</v>
      </c>
      <c r="CM35" s="496">
        <v>16105504</v>
      </c>
      <c r="CN35" s="496">
        <v>13272654</v>
      </c>
      <c r="CO35" s="496">
        <v>14336258</v>
      </c>
      <c r="CP35" s="496">
        <v>20382308</v>
      </c>
      <c r="CQ35" s="496">
        <v>26142276</v>
      </c>
      <c r="CR35" s="496">
        <v>25485412</v>
      </c>
      <c r="CS35" s="496">
        <v>17717240</v>
      </c>
      <c r="CT35" s="496">
        <v>15152661</v>
      </c>
      <c r="CU35" s="496">
        <v>16751576</v>
      </c>
      <c r="CV35" s="496">
        <v>22617982</v>
      </c>
      <c r="CW35" s="496">
        <v>24123296</v>
      </c>
      <c r="CX35" s="496">
        <v>21651860</v>
      </c>
      <c r="CY35" s="496">
        <v>19318062</v>
      </c>
      <c r="CZ35" s="496">
        <v>16098425</v>
      </c>
      <c r="DA35" s="496">
        <v>16983970</v>
      </c>
      <c r="DB35" s="496">
        <v>24056554</v>
      </c>
      <c r="DC35" s="496">
        <v>29698072</v>
      </c>
      <c r="DD35" s="496">
        <v>29420666</v>
      </c>
      <c r="DE35" s="496">
        <v>19532012</v>
      </c>
      <c r="DF35" s="496">
        <v>16156351</v>
      </c>
      <c r="DG35" s="496">
        <v>18206308</v>
      </c>
      <c r="DH35" s="496">
        <v>24183800</v>
      </c>
      <c r="DI35" s="496">
        <v>25512188</v>
      </c>
      <c r="DJ35" s="496">
        <v>22313122</v>
      </c>
      <c r="DK35" s="496">
        <v>20017958</v>
      </c>
      <c r="DL35" s="496">
        <v>16114124</v>
      </c>
      <c r="DM35" s="496">
        <v>17508598</v>
      </c>
      <c r="DN35" s="496">
        <v>25195816</v>
      </c>
      <c r="DO35" s="496">
        <v>29874694</v>
      </c>
      <c r="DP35" s="496">
        <v>30067824</v>
      </c>
      <c r="DQ35" s="496">
        <v>20236730</v>
      </c>
      <c r="DR35" s="496">
        <v>16848016</v>
      </c>
      <c r="DS35" s="496">
        <v>19226124</v>
      </c>
      <c r="DT35" s="496">
        <v>24829158</v>
      </c>
      <c r="DU35" s="496">
        <v>26449372</v>
      </c>
      <c r="DV35" s="496">
        <v>22925842</v>
      </c>
      <c r="DW35" s="496">
        <v>20641096</v>
      </c>
      <c r="DX35" s="496">
        <v>16433635</v>
      </c>
      <c r="DY35" s="496">
        <v>18652024</v>
      </c>
      <c r="DZ35" s="496">
        <v>25919056</v>
      </c>
      <c r="EA35" s="496">
        <v>30125934</v>
      </c>
      <c r="EB35" s="496">
        <v>30354216</v>
      </c>
      <c r="EC35" s="496">
        <v>20370602</v>
      </c>
      <c r="ED35" s="496">
        <v>17363954</v>
      </c>
      <c r="EE35" s="496">
        <v>19428390</v>
      </c>
      <c r="EF35" s="496">
        <v>24911700</v>
      </c>
      <c r="EG35" s="496">
        <v>26751304</v>
      </c>
      <c r="EH35" s="496">
        <v>23776448</v>
      </c>
      <c r="EI35" s="496">
        <v>20869344</v>
      </c>
      <c r="EJ35" s="496">
        <v>17209536</v>
      </c>
      <c r="EK35" s="496">
        <v>19001752</v>
      </c>
      <c r="EL35" s="496">
        <v>25117798</v>
      </c>
      <c r="EM35" s="496">
        <v>31788452</v>
      </c>
      <c r="EN35" s="496">
        <v>31848636</v>
      </c>
      <c r="EO35" s="496">
        <v>21461964</v>
      </c>
      <c r="EP35" s="496">
        <v>18051276</v>
      </c>
      <c r="EQ35" s="496">
        <v>19590128</v>
      </c>
      <c r="ER35" s="496">
        <v>26236550</v>
      </c>
      <c r="ES35" s="496">
        <v>28391514</v>
      </c>
      <c r="ET35" s="496">
        <v>24480414</v>
      </c>
      <c r="EU35" s="496">
        <v>21888240</v>
      </c>
      <c r="EV35" s="496">
        <v>18045012</v>
      </c>
      <c r="EW35" s="496">
        <v>19419566</v>
      </c>
      <c r="EX35" s="496">
        <v>26493166</v>
      </c>
      <c r="EY35" s="496">
        <v>33243776</v>
      </c>
      <c r="EZ35" s="496">
        <v>32393304</v>
      </c>
      <c r="FA35" s="496">
        <v>22738688</v>
      </c>
      <c r="FB35" s="496">
        <v>19247532</v>
      </c>
      <c r="FC35" s="496">
        <v>20313202</v>
      </c>
      <c r="FD35" s="496">
        <v>27598818</v>
      </c>
      <c r="FE35" s="496">
        <v>29622350</v>
      </c>
      <c r="FF35" s="496">
        <v>26136076</v>
      </c>
      <c r="FG35" s="496">
        <v>23497922</v>
      </c>
      <c r="FH35" s="496">
        <v>19101642</v>
      </c>
      <c r="FI35" s="496">
        <v>20725846</v>
      </c>
      <c r="FJ35" s="496">
        <v>28817858</v>
      </c>
      <c r="FK35" s="496">
        <v>35412524</v>
      </c>
      <c r="FL35" s="496">
        <v>34262312</v>
      </c>
      <c r="FM35" s="496">
        <v>24399474</v>
      </c>
      <c r="FN35" s="496">
        <v>20145790</v>
      </c>
      <c r="FO35" s="496">
        <v>21867064</v>
      </c>
      <c r="FP35" s="496">
        <v>29591484</v>
      </c>
      <c r="FQ35" s="496">
        <v>31138934</v>
      </c>
      <c r="FR35" s="496">
        <v>27682804</v>
      </c>
      <c r="FS35" s="496">
        <v>25152204</v>
      </c>
      <c r="FT35" s="496">
        <v>20518484</v>
      </c>
      <c r="FU35" s="496">
        <v>22020806</v>
      </c>
      <c r="FV35" s="496">
        <v>30584508</v>
      </c>
      <c r="FW35" s="496">
        <v>36046216</v>
      </c>
      <c r="FX35" s="496">
        <v>36193288</v>
      </c>
      <c r="FY35" s="496">
        <v>25392074</v>
      </c>
      <c r="FZ35" s="496">
        <v>21161020</v>
      </c>
      <c r="GA35" s="496">
        <v>23752878</v>
      </c>
      <c r="GB35" s="496">
        <v>31487554</v>
      </c>
    </row>
    <row r="36" spans="1:184">
      <c r="B36" s="460"/>
      <c r="C36" s="477" t="s">
        <v>20</v>
      </c>
      <c r="D36" s="477" t="s">
        <v>63</v>
      </c>
      <c r="E36" s="496">
        <v>11538322</v>
      </c>
      <c r="F36" s="496">
        <v>10041437</v>
      </c>
      <c r="G36" s="496">
        <v>10453353</v>
      </c>
      <c r="H36" s="496">
        <v>10047763</v>
      </c>
      <c r="I36" s="496">
        <v>10174923</v>
      </c>
      <c r="J36" s="496">
        <v>9923990</v>
      </c>
      <c r="K36" s="496">
        <v>12332050</v>
      </c>
      <c r="L36" s="496">
        <v>6892344</v>
      </c>
      <c r="M36" s="496">
        <v>0</v>
      </c>
      <c r="N36" s="496">
        <v>0</v>
      </c>
      <c r="O36" s="496">
        <v>0</v>
      </c>
      <c r="P36" s="496">
        <v>0</v>
      </c>
      <c r="Q36" s="496">
        <v>0</v>
      </c>
      <c r="R36" s="496">
        <v>0</v>
      </c>
      <c r="S36" s="496">
        <v>0</v>
      </c>
      <c r="T36" s="496">
        <v>0</v>
      </c>
      <c r="U36" s="496">
        <v>0</v>
      </c>
      <c r="V36" s="496">
        <v>0</v>
      </c>
      <c r="W36" s="496">
        <v>0</v>
      </c>
      <c r="X36" s="496">
        <v>0</v>
      </c>
      <c r="Y36" s="496">
        <v>0</v>
      </c>
      <c r="Z36" s="496">
        <v>0</v>
      </c>
      <c r="AA36" s="496">
        <v>0</v>
      </c>
      <c r="AB36" s="496">
        <v>0</v>
      </c>
      <c r="AC36" s="496">
        <v>0</v>
      </c>
      <c r="AD36" s="496">
        <v>0</v>
      </c>
      <c r="AE36" s="496">
        <v>0</v>
      </c>
      <c r="AF36" s="496">
        <v>0</v>
      </c>
      <c r="AG36" s="496">
        <v>0</v>
      </c>
      <c r="AH36" s="496">
        <v>0</v>
      </c>
      <c r="AI36" s="496">
        <v>0</v>
      </c>
      <c r="AJ36" s="496">
        <v>0</v>
      </c>
      <c r="AK36" s="496">
        <v>0</v>
      </c>
      <c r="AL36" s="496">
        <v>0</v>
      </c>
      <c r="AM36" s="496">
        <v>0</v>
      </c>
      <c r="AN36" s="496">
        <v>0</v>
      </c>
      <c r="AO36" s="496">
        <v>0</v>
      </c>
      <c r="AP36" s="496">
        <v>0</v>
      </c>
      <c r="AQ36" s="496">
        <v>0</v>
      </c>
      <c r="AR36" s="496">
        <v>0</v>
      </c>
      <c r="AS36" s="496">
        <v>0</v>
      </c>
      <c r="AT36" s="496">
        <v>0</v>
      </c>
      <c r="AU36" s="496">
        <v>0</v>
      </c>
      <c r="AV36" s="496">
        <v>0</v>
      </c>
      <c r="AW36" s="496">
        <v>0</v>
      </c>
      <c r="AX36" s="496">
        <v>0</v>
      </c>
      <c r="AY36" s="496">
        <v>0</v>
      </c>
      <c r="AZ36" s="496">
        <v>0</v>
      </c>
      <c r="BA36" s="496">
        <v>0</v>
      </c>
      <c r="BB36" s="496">
        <v>0</v>
      </c>
      <c r="BC36" s="496">
        <v>0</v>
      </c>
      <c r="BD36" s="496">
        <v>0</v>
      </c>
      <c r="BE36" s="496">
        <v>0</v>
      </c>
      <c r="BF36" s="496">
        <v>0</v>
      </c>
      <c r="BG36" s="496">
        <v>0</v>
      </c>
      <c r="BH36" s="496">
        <v>0</v>
      </c>
      <c r="BI36" s="496">
        <v>0</v>
      </c>
      <c r="BJ36" s="496">
        <v>0</v>
      </c>
      <c r="BK36" s="496">
        <v>0</v>
      </c>
      <c r="BL36" s="496">
        <v>0</v>
      </c>
      <c r="BM36" s="496">
        <v>0</v>
      </c>
      <c r="BN36" s="496">
        <v>0</v>
      </c>
      <c r="BO36" s="496">
        <v>0</v>
      </c>
      <c r="BP36" s="496">
        <v>0</v>
      </c>
      <c r="BQ36" s="496">
        <v>0</v>
      </c>
      <c r="BR36" s="496">
        <v>0</v>
      </c>
      <c r="BS36" s="496">
        <v>0</v>
      </c>
      <c r="BT36" s="496">
        <v>0</v>
      </c>
      <c r="BU36" s="496">
        <v>0</v>
      </c>
      <c r="BV36" s="496">
        <v>0</v>
      </c>
      <c r="BW36" s="496">
        <v>0</v>
      </c>
      <c r="BX36" s="496">
        <v>0</v>
      </c>
      <c r="BY36" s="496">
        <v>0</v>
      </c>
      <c r="BZ36" s="496">
        <v>0</v>
      </c>
      <c r="CA36" s="496">
        <v>0</v>
      </c>
      <c r="CB36" s="496">
        <v>0</v>
      </c>
      <c r="CC36" s="496">
        <v>0</v>
      </c>
      <c r="CD36" s="496">
        <v>0</v>
      </c>
      <c r="CE36" s="496">
        <v>0</v>
      </c>
      <c r="CF36" s="496">
        <v>0</v>
      </c>
      <c r="CG36" s="496">
        <v>0</v>
      </c>
      <c r="CH36" s="496">
        <v>0</v>
      </c>
      <c r="CI36" s="496">
        <v>0</v>
      </c>
      <c r="CJ36" s="496">
        <v>0</v>
      </c>
      <c r="CK36" s="496">
        <v>0</v>
      </c>
      <c r="CL36" s="496">
        <v>0</v>
      </c>
      <c r="CM36" s="496">
        <v>0</v>
      </c>
      <c r="CN36" s="496">
        <v>0</v>
      </c>
      <c r="CO36" s="496">
        <v>0</v>
      </c>
      <c r="CP36" s="496">
        <v>0</v>
      </c>
      <c r="CQ36" s="496">
        <v>0</v>
      </c>
      <c r="CR36" s="496">
        <v>0</v>
      </c>
      <c r="CS36" s="496">
        <v>0</v>
      </c>
      <c r="CT36" s="496">
        <v>0</v>
      </c>
      <c r="CU36" s="496">
        <v>0</v>
      </c>
      <c r="CV36" s="496">
        <v>0</v>
      </c>
      <c r="CW36" s="496">
        <v>0</v>
      </c>
      <c r="CX36" s="496">
        <v>0</v>
      </c>
      <c r="CY36" s="496">
        <v>0</v>
      </c>
      <c r="CZ36" s="496">
        <v>0</v>
      </c>
      <c r="DA36" s="496">
        <v>0</v>
      </c>
      <c r="DB36" s="496">
        <v>0</v>
      </c>
      <c r="DC36" s="496">
        <v>0</v>
      </c>
      <c r="DD36" s="496">
        <v>0</v>
      </c>
      <c r="DE36" s="496">
        <v>0</v>
      </c>
      <c r="DF36" s="496">
        <v>0</v>
      </c>
      <c r="DG36" s="496">
        <v>0</v>
      </c>
      <c r="DH36" s="496">
        <v>0</v>
      </c>
      <c r="DI36" s="496">
        <v>0</v>
      </c>
      <c r="DJ36" s="496">
        <v>0</v>
      </c>
      <c r="DK36" s="496">
        <v>0</v>
      </c>
      <c r="DL36" s="496">
        <v>0</v>
      </c>
      <c r="DM36" s="496">
        <v>0</v>
      </c>
      <c r="DN36" s="496">
        <v>0</v>
      </c>
      <c r="DO36" s="496">
        <v>0</v>
      </c>
      <c r="DP36" s="496">
        <v>0</v>
      </c>
      <c r="DQ36" s="496">
        <v>0</v>
      </c>
      <c r="DR36" s="496">
        <v>0</v>
      </c>
      <c r="DS36" s="496">
        <v>0</v>
      </c>
      <c r="DT36" s="496">
        <v>0</v>
      </c>
      <c r="DU36" s="496">
        <v>0</v>
      </c>
      <c r="DV36" s="496">
        <v>0</v>
      </c>
      <c r="DW36" s="496">
        <v>0</v>
      </c>
      <c r="DX36" s="496">
        <v>0</v>
      </c>
      <c r="DY36" s="496">
        <v>0</v>
      </c>
      <c r="DZ36" s="496">
        <v>0</v>
      </c>
      <c r="EA36" s="496">
        <v>0</v>
      </c>
      <c r="EB36" s="496">
        <v>0</v>
      </c>
      <c r="EC36" s="496">
        <v>0</v>
      </c>
      <c r="ED36" s="496">
        <v>0</v>
      </c>
      <c r="EE36" s="496">
        <v>0</v>
      </c>
      <c r="EF36" s="496">
        <v>0</v>
      </c>
      <c r="EG36" s="496">
        <v>0</v>
      </c>
      <c r="EH36" s="496">
        <v>0</v>
      </c>
      <c r="EI36" s="496">
        <v>0</v>
      </c>
      <c r="EJ36" s="496">
        <v>0</v>
      </c>
      <c r="EK36" s="496">
        <v>0</v>
      </c>
      <c r="EL36" s="496">
        <v>0</v>
      </c>
      <c r="EM36" s="496">
        <v>0</v>
      </c>
      <c r="EN36" s="496">
        <v>0</v>
      </c>
      <c r="EO36" s="496">
        <v>0</v>
      </c>
      <c r="EP36" s="496">
        <v>0</v>
      </c>
      <c r="EQ36" s="496">
        <v>0</v>
      </c>
      <c r="ER36" s="496">
        <v>0</v>
      </c>
      <c r="ES36" s="496">
        <v>0</v>
      </c>
      <c r="ET36" s="496">
        <v>0</v>
      </c>
      <c r="EU36" s="496">
        <v>0</v>
      </c>
      <c r="EV36" s="496">
        <v>0</v>
      </c>
      <c r="EW36" s="496">
        <v>0</v>
      </c>
      <c r="EX36" s="496">
        <v>0</v>
      </c>
      <c r="EY36" s="496">
        <v>0</v>
      </c>
      <c r="EZ36" s="496">
        <v>0</v>
      </c>
      <c r="FA36" s="496">
        <v>0</v>
      </c>
      <c r="FB36" s="496">
        <v>0</v>
      </c>
      <c r="FC36" s="496">
        <v>0</v>
      </c>
      <c r="FD36" s="496">
        <v>0</v>
      </c>
      <c r="FE36" s="496">
        <v>0</v>
      </c>
      <c r="FF36" s="496">
        <v>0</v>
      </c>
      <c r="FG36" s="496">
        <v>0</v>
      </c>
      <c r="FH36" s="496">
        <v>0</v>
      </c>
      <c r="FI36" s="496">
        <v>0</v>
      </c>
      <c r="FJ36" s="496">
        <v>0</v>
      </c>
      <c r="FK36" s="496">
        <v>0</v>
      </c>
      <c r="FL36" s="496">
        <v>0</v>
      </c>
      <c r="FM36" s="496">
        <v>0</v>
      </c>
      <c r="FN36" s="496">
        <v>0</v>
      </c>
      <c r="FO36" s="496">
        <v>0</v>
      </c>
      <c r="FP36" s="496">
        <v>0</v>
      </c>
      <c r="FQ36" s="496">
        <v>0</v>
      </c>
      <c r="FR36" s="496">
        <v>0</v>
      </c>
      <c r="FS36" s="496">
        <v>0</v>
      </c>
      <c r="FT36" s="496">
        <v>0</v>
      </c>
      <c r="FU36" s="496">
        <v>0</v>
      </c>
      <c r="FV36" s="496">
        <v>0</v>
      </c>
      <c r="FW36" s="496">
        <v>0</v>
      </c>
      <c r="FX36" s="496">
        <v>0</v>
      </c>
      <c r="FY36" s="496">
        <v>0</v>
      </c>
      <c r="FZ36" s="496">
        <v>0</v>
      </c>
      <c r="GA36" s="496">
        <v>0</v>
      </c>
      <c r="GB36" s="496">
        <v>0</v>
      </c>
    </row>
    <row r="37" spans="1:184">
      <c r="B37" s="485" t="e">
        <v>#REF!</v>
      </c>
      <c r="C37" s="478" t="s">
        <v>21</v>
      </c>
      <c r="D37" s="478" t="s">
        <v>63</v>
      </c>
      <c r="E37" s="651">
        <v>1821134.12</v>
      </c>
      <c r="F37" s="651">
        <v>1592187.5</v>
      </c>
      <c r="G37" s="651">
        <v>1503787.12</v>
      </c>
      <c r="H37" s="651">
        <v>1385137.75</v>
      </c>
      <c r="I37" s="651">
        <v>1489187.88</v>
      </c>
      <c r="J37" s="651">
        <v>1741158.75</v>
      </c>
      <c r="K37" s="651">
        <v>2183421.25</v>
      </c>
      <c r="L37" s="651">
        <v>2093271</v>
      </c>
      <c r="M37" s="651">
        <v>1606288</v>
      </c>
      <c r="N37" s="651">
        <v>1420443.75</v>
      </c>
      <c r="O37" s="651">
        <v>1357163.38</v>
      </c>
      <c r="P37" s="651">
        <v>1593132.38</v>
      </c>
      <c r="Q37" s="651">
        <v>1940787.75</v>
      </c>
      <c r="R37" s="651">
        <v>1718814.75</v>
      </c>
      <c r="S37" s="651">
        <v>1568169.75</v>
      </c>
      <c r="T37" s="651">
        <v>1470812.12</v>
      </c>
      <c r="U37" s="651">
        <v>1579064</v>
      </c>
      <c r="V37" s="651">
        <v>1845385.38</v>
      </c>
      <c r="W37" s="651">
        <v>2157520.75</v>
      </c>
      <c r="X37" s="651">
        <v>2220630.25</v>
      </c>
      <c r="Y37" s="651">
        <v>1670711.38</v>
      </c>
      <c r="Z37" s="651">
        <v>1455230.75</v>
      </c>
      <c r="AA37" s="651">
        <v>1397072</v>
      </c>
      <c r="AB37" s="651">
        <v>1627390.12</v>
      </c>
      <c r="AC37" s="651">
        <v>1953543.12</v>
      </c>
      <c r="AD37" s="651">
        <v>1770430.88</v>
      </c>
      <c r="AE37" s="651">
        <v>1644695.75</v>
      </c>
      <c r="AF37" s="651">
        <v>1489055.25</v>
      </c>
      <c r="AG37" s="651">
        <v>1590011.12</v>
      </c>
      <c r="AH37" s="651">
        <v>2003094.88</v>
      </c>
      <c r="AI37" s="651">
        <v>2260829.25</v>
      </c>
      <c r="AJ37" s="651">
        <v>2303123.25</v>
      </c>
      <c r="AK37" s="651">
        <v>1720740.38</v>
      </c>
      <c r="AL37" s="651">
        <v>1548952.12</v>
      </c>
      <c r="AM37" s="651">
        <v>1471587.38</v>
      </c>
      <c r="AN37" s="651">
        <v>1656899.12</v>
      </c>
      <c r="AO37" s="651">
        <v>2037239.5</v>
      </c>
      <c r="AP37" s="651">
        <v>1894257.62</v>
      </c>
      <c r="AQ37" s="651">
        <v>1727031.25</v>
      </c>
      <c r="AR37" s="651">
        <v>1569386.5</v>
      </c>
      <c r="AS37" s="651">
        <v>1663188.5</v>
      </c>
      <c r="AT37" s="651">
        <v>2093841.88</v>
      </c>
      <c r="AU37" s="651">
        <v>2310784</v>
      </c>
      <c r="AV37" s="651">
        <v>2465583.25</v>
      </c>
      <c r="AW37" s="651">
        <v>1784605.38</v>
      </c>
      <c r="AX37" s="651">
        <v>1590496.12</v>
      </c>
      <c r="AY37" s="651">
        <v>1535913.12</v>
      </c>
      <c r="AZ37" s="651">
        <v>1722684.62</v>
      </c>
      <c r="BA37" s="651">
        <v>2150926.75</v>
      </c>
      <c r="BB37" s="651">
        <v>1987707.5</v>
      </c>
      <c r="BC37" s="651">
        <v>1790415</v>
      </c>
      <c r="BD37" s="651">
        <v>1618654.12</v>
      </c>
      <c r="BE37" s="651">
        <v>1701608.88</v>
      </c>
      <c r="BF37" s="651">
        <v>2179521.5</v>
      </c>
      <c r="BG37" s="651">
        <v>2386520.25</v>
      </c>
      <c r="BH37" s="651">
        <v>2590476.5</v>
      </c>
      <c r="BI37" s="651">
        <v>1812597.25</v>
      </c>
      <c r="BJ37" s="651">
        <v>1656211.88</v>
      </c>
      <c r="BK37" s="651">
        <v>1590234.75</v>
      </c>
      <c r="BL37" s="651">
        <v>1815298.88</v>
      </c>
      <c r="BM37" s="651">
        <v>2257387.5</v>
      </c>
      <c r="BN37" s="651">
        <v>2081713.5</v>
      </c>
      <c r="BO37" s="651">
        <v>1881477.25</v>
      </c>
      <c r="BP37" s="651">
        <v>1730637.25</v>
      </c>
      <c r="BQ37" s="651">
        <v>1831528.25</v>
      </c>
      <c r="BR37" s="651">
        <v>2337309.5</v>
      </c>
      <c r="BS37" s="651">
        <v>2689330.25</v>
      </c>
      <c r="BT37" s="651">
        <v>2849238</v>
      </c>
      <c r="BU37" s="651">
        <v>2018483.62</v>
      </c>
      <c r="BV37" s="651">
        <v>1824020.75</v>
      </c>
      <c r="BW37" s="651">
        <v>1800717.88</v>
      </c>
      <c r="BX37" s="651">
        <v>2050104.62</v>
      </c>
      <c r="BY37" s="651">
        <v>2481049.75</v>
      </c>
      <c r="BZ37" s="651">
        <v>2329205</v>
      </c>
      <c r="CA37" s="651">
        <v>2214300.5</v>
      </c>
      <c r="CB37" s="651">
        <v>2040509.25</v>
      </c>
      <c r="CC37" s="651">
        <v>2179442.25</v>
      </c>
      <c r="CD37" s="651">
        <v>2802375.5</v>
      </c>
      <c r="CE37" s="651">
        <v>3429920.25</v>
      </c>
      <c r="CF37" s="651">
        <v>3645231</v>
      </c>
      <c r="CG37" s="651">
        <v>2686483</v>
      </c>
      <c r="CH37" s="651">
        <v>2407637.75</v>
      </c>
      <c r="CI37" s="651">
        <v>2346862</v>
      </c>
      <c r="CJ37" s="651">
        <v>2734190.5</v>
      </c>
      <c r="CK37" s="651">
        <v>3170960.5</v>
      </c>
      <c r="CL37" s="651">
        <v>2935520.5</v>
      </c>
      <c r="CM37" s="651">
        <v>2839956</v>
      </c>
      <c r="CN37" s="651">
        <v>2602376.25</v>
      </c>
      <c r="CO37" s="651">
        <v>2752625</v>
      </c>
      <c r="CP37" s="651">
        <v>3669564.5</v>
      </c>
      <c r="CQ37" s="651">
        <v>4441260</v>
      </c>
      <c r="CR37" s="651">
        <v>4569000</v>
      </c>
      <c r="CS37" s="651">
        <v>3451045</v>
      </c>
      <c r="CT37" s="651">
        <v>2986006</v>
      </c>
      <c r="CU37" s="651">
        <v>2849541.5</v>
      </c>
      <c r="CV37" s="651">
        <v>3396576.25</v>
      </c>
      <c r="CW37" s="651">
        <v>3814471.25</v>
      </c>
      <c r="CX37" s="651">
        <v>3516320</v>
      </c>
      <c r="CY37" s="651">
        <v>3379229.75</v>
      </c>
      <c r="CZ37" s="651">
        <v>3142200.25</v>
      </c>
      <c r="DA37" s="651">
        <v>3277911</v>
      </c>
      <c r="DB37" s="651">
        <v>4387065</v>
      </c>
      <c r="DC37" s="651">
        <v>5001501</v>
      </c>
      <c r="DD37" s="651">
        <v>5211109.5</v>
      </c>
      <c r="DE37" s="651">
        <v>3754552.25</v>
      </c>
      <c r="DF37" s="651">
        <v>3223580</v>
      </c>
      <c r="DG37" s="651">
        <v>3078396.25</v>
      </c>
      <c r="DH37" s="651">
        <v>3581563.25</v>
      </c>
      <c r="DI37" s="651">
        <v>3980433.75</v>
      </c>
      <c r="DJ37" s="651">
        <v>3655775.75</v>
      </c>
      <c r="DK37" s="651">
        <v>3475981.75</v>
      </c>
      <c r="DL37" s="651">
        <v>3110282.25</v>
      </c>
      <c r="DM37" s="651">
        <v>3345060</v>
      </c>
      <c r="DN37" s="651">
        <v>4543224.5</v>
      </c>
      <c r="DO37" s="651">
        <v>4995002.5</v>
      </c>
      <c r="DP37" s="651">
        <v>5276101</v>
      </c>
      <c r="DQ37" s="651">
        <v>3842306</v>
      </c>
      <c r="DR37" s="651">
        <v>3327740.75</v>
      </c>
      <c r="DS37" s="651">
        <v>3230136.75</v>
      </c>
      <c r="DT37" s="651">
        <v>3648935.5</v>
      </c>
      <c r="DU37" s="651">
        <v>4080245.5</v>
      </c>
      <c r="DV37" s="651">
        <v>3724938.25</v>
      </c>
      <c r="DW37" s="651">
        <v>3549238.5</v>
      </c>
      <c r="DX37" s="651">
        <v>3203512.25</v>
      </c>
      <c r="DY37" s="651">
        <v>3518938.5</v>
      </c>
      <c r="DZ37" s="651">
        <v>4598994.5</v>
      </c>
      <c r="EA37" s="651">
        <v>5059313.5</v>
      </c>
      <c r="EB37" s="651">
        <v>5351411</v>
      </c>
      <c r="EC37" s="651">
        <v>3837717.75</v>
      </c>
      <c r="ED37" s="651">
        <v>3411199.5</v>
      </c>
      <c r="EE37" s="651">
        <v>3238590</v>
      </c>
      <c r="EF37" s="651">
        <v>3674411.25</v>
      </c>
      <c r="EG37" s="651">
        <v>4085379.5</v>
      </c>
      <c r="EH37" s="651">
        <v>3820636.5</v>
      </c>
      <c r="EI37" s="651">
        <v>3533305.25</v>
      </c>
      <c r="EJ37" s="651">
        <v>3280035.75</v>
      </c>
      <c r="EK37" s="651">
        <v>3545576.75</v>
      </c>
      <c r="EL37" s="651">
        <v>4394152.5</v>
      </c>
      <c r="EM37" s="651">
        <v>5255917</v>
      </c>
      <c r="EN37" s="651">
        <v>5550354.5</v>
      </c>
      <c r="EO37" s="651">
        <v>4000985</v>
      </c>
      <c r="EP37" s="651">
        <v>3497754.5</v>
      </c>
      <c r="EQ37" s="651">
        <v>3226783.75</v>
      </c>
      <c r="ER37" s="651">
        <v>3843501.75</v>
      </c>
      <c r="ES37" s="651">
        <v>4299465.5</v>
      </c>
      <c r="ET37" s="651">
        <v>3896399.75</v>
      </c>
      <c r="EU37" s="651">
        <v>3715147.75</v>
      </c>
      <c r="EV37" s="651">
        <v>3427385.75</v>
      </c>
      <c r="EW37" s="651">
        <v>3607456.5</v>
      </c>
      <c r="EX37" s="651">
        <v>4599258</v>
      </c>
      <c r="EY37" s="651">
        <v>5444182.5</v>
      </c>
      <c r="EZ37" s="651">
        <v>5594086.5</v>
      </c>
      <c r="FA37" s="651">
        <v>4271947</v>
      </c>
      <c r="FB37" s="651">
        <v>3682920</v>
      </c>
      <c r="FC37" s="651">
        <v>3382319</v>
      </c>
      <c r="FD37" s="651">
        <v>4011294.25</v>
      </c>
      <c r="FE37" s="651">
        <v>4456032</v>
      </c>
      <c r="FF37" s="651">
        <v>4102297.25</v>
      </c>
      <c r="FG37" s="651">
        <v>3964924.75</v>
      </c>
      <c r="FH37" s="651">
        <v>3593468.75</v>
      </c>
      <c r="FI37" s="651">
        <v>3814239.25</v>
      </c>
      <c r="FJ37" s="651">
        <v>4949523.5</v>
      </c>
      <c r="FK37" s="651">
        <v>5741528.5</v>
      </c>
      <c r="FL37" s="651">
        <v>5861573.5</v>
      </c>
      <c r="FM37" s="651">
        <v>4530989</v>
      </c>
      <c r="FN37" s="651">
        <v>3802724.5</v>
      </c>
      <c r="FO37" s="651">
        <v>3608695.75</v>
      </c>
      <c r="FP37" s="651">
        <v>4258165.5</v>
      </c>
      <c r="FQ37" s="651">
        <v>4716109</v>
      </c>
      <c r="FR37" s="651">
        <v>4300422.5</v>
      </c>
      <c r="FS37" s="651">
        <v>4212912</v>
      </c>
      <c r="FT37" s="651">
        <v>3814107.75</v>
      </c>
      <c r="FU37" s="651">
        <v>4079348.25</v>
      </c>
      <c r="FV37" s="651">
        <v>5306984.5</v>
      </c>
      <c r="FW37" s="651">
        <v>5793162</v>
      </c>
      <c r="FX37" s="651">
        <v>6139408.5</v>
      </c>
      <c r="FY37" s="651">
        <v>4661071</v>
      </c>
      <c r="FZ37" s="651">
        <v>3950602</v>
      </c>
      <c r="GA37" s="651">
        <v>3877005.75</v>
      </c>
      <c r="GB37" s="651">
        <v>4462501.5</v>
      </c>
    </row>
    <row r="38" spans="1:184">
      <c r="B38" s="485"/>
      <c r="C38" s="484"/>
      <c r="D38" s="484"/>
      <c r="E38" s="496"/>
      <c r="F38" s="496"/>
      <c r="G38" s="496"/>
      <c r="H38" s="496"/>
      <c r="I38" s="496"/>
      <c r="J38" s="496"/>
      <c r="K38" s="496"/>
      <c r="L38" s="496"/>
      <c r="M38" s="496"/>
      <c r="N38" s="496"/>
      <c r="O38" s="496"/>
      <c r="P38" s="496"/>
      <c r="Q38" s="496"/>
      <c r="R38" s="496"/>
      <c r="S38" s="496"/>
      <c r="T38" s="496"/>
      <c r="U38" s="496"/>
      <c r="V38" s="496"/>
      <c r="W38" s="496"/>
      <c r="X38" s="496"/>
      <c r="Y38" s="496"/>
      <c r="Z38" s="496"/>
      <c r="AA38" s="496"/>
      <c r="AB38" s="496"/>
      <c r="AC38" s="496"/>
      <c r="AD38" s="496"/>
      <c r="AE38" s="496"/>
      <c r="AF38" s="496"/>
      <c r="AG38" s="496"/>
      <c r="AH38" s="496"/>
      <c r="AI38" s="496"/>
      <c r="AJ38" s="496"/>
      <c r="AK38" s="496"/>
      <c r="AL38" s="496"/>
      <c r="AM38" s="496"/>
      <c r="AN38" s="496"/>
      <c r="AO38" s="496"/>
      <c r="AP38" s="496"/>
      <c r="AQ38" s="496"/>
      <c r="AR38" s="496"/>
      <c r="AS38" s="496"/>
      <c r="AT38" s="496"/>
      <c r="AU38" s="496"/>
      <c r="AV38" s="496"/>
      <c r="AW38" s="496"/>
      <c r="AX38" s="496"/>
      <c r="AY38" s="496"/>
      <c r="AZ38" s="496"/>
      <c r="BA38" s="496"/>
      <c r="BB38" s="496"/>
      <c r="BC38" s="496"/>
      <c r="BD38" s="496"/>
      <c r="BE38" s="496"/>
      <c r="BF38" s="496"/>
      <c r="BG38" s="496"/>
      <c r="BH38" s="496"/>
      <c r="BI38" s="496"/>
      <c r="BJ38" s="496"/>
      <c r="BK38" s="496"/>
      <c r="BL38" s="496"/>
      <c r="BM38" s="496"/>
      <c r="BN38" s="496"/>
      <c r="BO38" s="496"/>
      <c r="BP38" s="496"/>
      <c r="BQ38" s="496"/>
      <c r="BR38" s="496"/>
      <c r="BS38" s="496"/>
      <c r="BT38" s="496"/>
      <c r="BU38" s="496"/>
      <c r="BV38" s="496"/>
      <c r="BW38" s="496"/>
      <c r="BX38" s="496"/>
      <c r="BY38" s="496"/>
      <c r="BZ38" s="496"/>
      <c r="CA38" s="496"/>
      <c r="CB38" s="496"/>
      <c r="CC38" s="496"/>
      <c r="CD38" s="496"/>
      <c r="CE38" s="496"/>
      <c r="CF38" s="496"/>
      <c r="CG38" s="496"/>
      <c r="CH38" s="496"/>
      <c r="CI38" s="496"/>
      <c r="CJ38" s="496"/>
      <c r="CK38" s="496"/>
      <c r="CL38" s="496"/>
      <c r="CM38" s="496"/>
      <c r="CN38" s="496"/>
      <c r="CO38" s="496"/>
      <c r="CP38" s="496"/>
      <c r="CQ38" s="496"/>
      <c r="CR38" s="496"/>
      <c r="CS38" s="496"/>
      <c r="CT38" s="496"/>
      <c r="CU38" s="496"/>
      <c r="CV38" s="496"/>
      <c r="CW38" s="496"/>
      <c r="CX38" s="496"/>
      <c r="CY38" s="496"/>
      <c r="CZ38" s="496"/>
      <c r="DA38" s="496"/>
      <c r="DB38" s="496"/>
      <c r="DC38" s="496"/>
      <c r="DD38" s="496"/>
      <c r="DE38" s="496"/>
      <c r="DF38" s="496"/>
      <c r="DG38" s="496"/>
      <c r="DH38" s="496"/>
      <c r="DI38" s="496"/>
      <c r="DJ38" s="496"/>
      <c r="DK38" s="496"/>
      <c r="DL38" s="496"/>
      <c r="DM38" s="496"/>
      <c r="DN38" s="496"/>
      <c r="DO38" s="496"/>
      <c r="DP38" s="496"/>
      <c r="DQ38" s="496"/>
      <c r="DR38" s="496"/>
      <c r="DS38" s="496"/>
      <c r="DT38" s="496"/>
      <c r="DU38" s="496"/>
      <c r="DV38" s="496"/>
      <c r="DW38" s="496"/>
      <c r="DX38" s="496"/>
      <c r="DY38" s="496"/>
      <c r="DZ38" s="496"/>
      <c r="EA38" s="496"/>
      <c r="EB38" s="496"/>
      <c r="EC38" s="496"/>
      <c r="ED38" s="496"/>
      <c r="EE38" s="496"/>
      <c r="EF38" s="496"/>
      <c r="EG38" s="496"/>
      <c r="EH38" s="496"/>
      <c r="EI38" s="496"/>
      <c r="EJ38" s="496"/>
      <c r="EK38" s="496"/>
      <c r="EL38" s="496"/>
      <c r="EM38" s="496"/>
      <c r="EN38" s="496"/>
      <c r="EO38" s="496"/>
      <c r="EP38" s="496"/>
      <c r="EQ38" s="496"/>
      <c r="ER38" s="496"/>
      <c r="ES38" s="496"/>
      <c r="ET38" s="496"/>
      <c r="EU38" s="496"/>
      <c r="EV38" s="496"/>
      <c r="EW38" s="496"/>
      <c r="EX38" s="496"/>
      <c r="EY38" s="496"/>
      <c r="EZ38" s="496"/>
      <c r="FA38" s="496"/>
      <c r="FB38" s="496"/>
      <c r="FC38" s="496"/>
      <c r="FD38" s="496"/>
      <c r="FE38" s="496"/>
      <c r="FF38" s="496"/>
      <c r="FG38" s="496"/>
      <c r="FH38" s="496"/>
      <c r="FI38" s="496"/>
      <c r="FJ38" s="496"/>
      <c r="FK38" s="496"/>
      <c r="FL38" s="496"/>
      <c r="FM38" s="496"/>
      <c r="FN38" s="496"/>
      <c r="FO38" s="496"/>
      <c r="FP38" s="496"/>
      <c r="FQ38" s="496"/>
      <c r="FR38" s="496"/>
      <c r="FS38" s="496"/>
      <c r="FT38" s="496"/>
      <c r="FU38" s="496"/>
      <c r="FV38" s="496"/>
      <c r="FW38" s="496"/>
      <c r="FX38" s="496"/>
      <c r="FY38" s="496"/>
      <c r="FZ38" s="496"/>
      <c r="GA38" s="496"/>
      <c r="GB38" s="496"/>
    </row>
    <row r="39" spans="1:184" s="356" customFormat="1">
      <c r="A39" s="41"/>
      <c r="B39" s="460"/>
      <c r="C39" s="652"/>
      <c r="D39" s="489" t="s">
        <v>64</v>
      </c>
      <c r="E39" s="490">
        <v>33389924.120000001</v>
      </c>
      <c r="F39" s="491">
        <v>28597632</v>
      </c>
      <c r="G39" s="491">
        <v>28283160.120000001</v>
      </c>
      <c r="H39" s="491">
        <v>26086129.25</v>
      </c>
      <c r="I39" s="491">
        <v>26960012.379999999</v>
      </c>
      <c r="J39" s="491">
        <v>28623200.75</v>
      </c>
      <c r="K39" s="491">
        <v>36180760.25</v>
      </c>
      <c r="L39" s="491">
        <v>28558734</v>
      </c>
      <c r="M39" s="491">
        <v>17101077.5</v>
      </c>
      <c r="N39" s="491">
        <v>16073908.75</v>
      </c>
      <c r="O39" s="491">
        <v>16437098.879999999</v>
      </c>
      <c r="P39" s="491">
        <v>19869744.379999999</v>
      </c>
      <c r="Q39" s="491">
        <v>23120609.75</v>
      </c>
      <c r="R39" s="491">
        <v>19947010.75</v>
      </c>
      <c r="S39" s="491">
        <v>18435901.75</v>
      </c>
      <c r="T39" s="491">
        <v>16826290.120000001</v>
      </c>
      <c r="U39" s="491">
        <v>17392896</v>
      </c>
      <c r="V39" s="491">
        <v>19714043.379999999</v>
      </c>
      <c r="W39" s="491">
        <v>23623530.75</v>
      </c>
      <c r="X39" s="491">
        <v>23193842.25</v>
      </c>
      <c r="Y39" s="491">
        <v>17833520.379999999</v>
      </c>
      <c r="Z39" s="491">
        <v>16605329.75</v>
      </c>
      <c r="AA39" s="491">
        <v>17011536</v>
      </c>
      <c r="AB39" s="491">
        <v>20283440.620000001</v>
      </c>
      <c r="AC39" s="491">
        <v>23046706.120000001</v>
      </c>
      <c r="AD39" s="491">
        <v>20632289.879999999</v>
      </c>
      <c r="AE39" s="491">
        <v>19390410.75</v>
      </c>
      <c r="AF39" s="491">
        <v>17121340.75</v>
      </c>
      <c r="AG39" s="491">
        <v>17782699.120000001</v>
      </c>
      <c r="AH39" s="491">
        <v>21211552.879999999</v>
      </c>
      <c r="AI39" s="491">
        <v>24878854.25</v>
      </c>
      <c r="AJ39" s="491">
        <v>24186210.25</v>
      </c>
      <c r="AK39" s="491">
        <v>18445899.379999999</v>
      </c>
      <c r="AL39" s="491">
        <v>17373973.120000001</v>
      </c>
      <c r="AM39" s="491">
        <v>17983645.379999999</v>
      </c>
      <c r="AN39" s="491">
        <v>20777854.120000001</v>
      </c>
      <c r="AO39" s="491">
        <v>24186287.5</v>
      </c>
      <c r="AP39" s="491">
        <v>22171499.620000001</v>
      </c>
      <c r="AQ39" s="491">
        <v>20489891.25</v>
      </c>
      <c r="AR39" s="491">
        <v>17850430.5</v>
      </c>
      <c r="AS39" s="491">
        <v>18754891.5</v>
      </c>
      <c r="AT39" s="491">
        <v>22230234.879999999</v>
      </c>
      <c r="AU39" s="491">
        <v>25583061</v>
      </c>
      <c r="AV39" s="491">
        <v>26005067.25</v>
      </c>
      <c r="AW39" s="491">
        <v>19269582.379999999</v>
      </c>
      <c r="AX39" s="491">
        <v>17973694.120000001</v>
      </c>
      <c r="AY39" s="491">
        <v>18864022.120000001</v>
      </c>
      <c r="AZ39" s="491">
        <v>21755928.620000001</v>
      </c>
      <c r="BA39" s="491">
        <v>25664116.75</v>
      </c>
      <c r="BB39" s="491">
        <v>23009277.5</v>
      </c>
      <c r="BC39" s="491">
        <v>21318444</v>
      </c>
      <c r="BD39" s="491">
        <v>18482339.620000001</v>
      </c>
      <c r="BE39" s="491">
        <v>19274599.879999999</v>
      </c>
      <c r="BF39" s="491">
        <v>23281807.5</v>
      </c>
      <c r="BG39" s="491">
        <v>26573468.25</v>
      </c>
      <c r="BH39" s="491">
        <v>27119027.5</v>
      </c>
      <c r="BI39" s="491">
        <v>19640856.25</v>
      </c>
      <c r="BJ39" s="491">
        <v>18760904.379999999</v>
      </c>
      <c r="BK39" s="491">
        <v>19597393.75</v>
      </c>
      <c r="BL39" s="491">
        <v>22676290.879999999</v>
      </c>
      <c r="BM39" s="491">
        <v>27071003.5</v>
      </c>
      <c r="BN39" s="491">
        <v>24207673.5</v>
      </c>
      <c r="BO39" s="491">
        <v>22549265.25</v>
      </c>
      <c r="BP39" s="491">
        <v>19872466.25</v>
      </c>
      <c r="BQ39" s="491">
        <v>20808027.25</v>
      </c>
      <c r="BR39" s="491">
        <v>25096401.5</v>
      </c>
      <c r="BS39" s="491">
        <v>29750107.25</v>
      </c>
      <c r="BT39" s="491">
        <v>29975684</v>
      </c>
      <c r="BU39" s="491">
        <v>21990324.620000001</v>
      </c>
      <c r="BV39" s="491">
        <v>20758817.75</v>
      </c>
      <c r="BW39" s="491">
        <v>21930986.879999999</v>
      </c>
      <c r="BX39" s="491">
        <v>25748826.620000001</v>
      </c>
      <c r="BY39" s="491">
        <v>29875767.75</v>
      </c>
      <c r="BZ39" s="491">
        <v>27229844</v>
      </c>
      <c r="CA39" s="491">
        <v>26167942.5</v>
      </c>
      <c r="CB39" s="491">
        <v>23478272.25</v>
      </c>
      <c r="CC39" s="491">
        <v>24824010.25</v>
      </c>
      <c r="CD39" s="491">
        <v>30239939.5</v>
      </c>
      <c r="CE39" s="491">
        <v>38129456.25</v>
      </c>
      <c r="CF39" s="491">
        <v>38545378</v>
      </c>
      <c r="CG39" s="491">
        <v>28885327</v>
      </c>
      <c r="CH39" s="491">
        <v>27374771.75</v>
      </c>
      <c r="CI39" s="491">
        <v>28850228</v>
      </c>
      <c r="CJ39" s="491">
        <v>34679115.5</v>
      </c>
      <c r="CK39" s="491">
        <v>38358311.5</v>
      </c>
      <c r="CL39" s="491">
        <v>35062347.5</v>
      </c>
      <c r="CM39" s="491">
        <v>33659548</v>
      </c>
      <c r="CN39" s="491">
        <v>29926284.25</v>
      </c>
      <c r="CO39" s="491">
        <v>31333859</v>
      </c>
      <c r="CP39" s="491">
        <v>39793465.5</v>
      </c>
      <c r="CQ39" s="491">
        <v>49446338</v>
      </c>
      <c r="CR39" s="491">
        <v>48578986</v>
      </c>
      <c r="CS39" s="491">
        <v>37018448</v>
      </c>
      <c r="CT39" s="491">
        <v>34028231</v>
      </c>
      <c r="CU39" s="491">
        <v>35113277.5</v>
      </c>
      <c r="CV39" s="491">
        <v>42856412.25</v>
      </c>
      <c r="CW39" s="491">
        <v>45661691.25</v>
      </c>
      <c r="CX39" s="491">
        <v>41689918</v>
      </c>
      <c r="CY39" s="491">
        <v>40098451.75</v>
      </c>
      <c r="CZ39" s="491">
        <v>36000350.25</v>
      </c>
      <c r="DA39" s="491">
        <v>36729590</v>
      </c>
      <c r="DB39" s="491">
        <v>46813445</v>
      </c>
      <c r="DC39" s="491">
        <v>55770637</v>
      </c>
      <c r="DD39" s="491">
        <v>55610067.5</v>
      </c>
      <c r="DE39" s="491">
        <v>40420274.25</v>
      </c>
      <c r="DF39" s="491">
        <v>36158919</v>
      </c>
      <c r="DG39" s="491">
        <v>38006704.25</v>
      </c>
      <c r="DH39" s="491">
        <v>45590291.25</v>
      </c>
      <c r="DI39" s="491">
        <v>48000555.75</v>
      </c>
      <c r="DJ39" s="491">
        <v>42828517.75</v>
      </c>
      <c r="DK39" s="491">
        <v>41355675.75</v>
      </c>
      <c r="DL39" s="491">
        <v>35874754.25</v>
      </c>
      <c r="DM39" s="491">
        <v>37704040</v>
      </c>
      <c r="DN39" s="491">
        <v>48685632.5</v>
      </c>
      <c r="DO39" s="491">
        <v>55934346.5</v>
      </c>
      <c r="DP39" s="491">
        <v>56597379</v>
      </c>
      <c r="DQ39" s="491">
        <v>41649700</v>
      </c>
      <c r="DR39" s="491">
        <v>37532426.75</v>
      </c>
      <c r="DS39" s="491">
        <v>39893382.75</v>
      </c>
      <c r="DT39" s="491">
        <v>46545989.5</v>
      </c>
      <c r="DU39" s="491">
        <v>49486151.5</v>
      </c>
      <c r="DV39" s="491">
        <v>43798140.25</v>
      </c>
      <c r="DW39" s="491">
        <v>42429164.5</v>
      </c>
      <c r="DX39" s="491">
        <v>36505183.25</v>
      </c>
      <c r="DY39" s="491">
        <v>39921044.5</v>
      </c>
      <c r="DZ39" s="491">
        <v>49696946.5</v>
      </c>
      <c r="EA39" s="491">
        <v>56170125.5</v>
      </c>
      <c r="EB39" s="491">
        <v>56907413</v>
      </c>
      <c r="EC39" s="491">
        <v>41816523.75</v>
      </c>
      <c r="ED39" s="491">
        <v>38525569.5</v>
      </c>
      <c r="EE39" s="491">
        <v>40130658</v>
      </c>
      <c r="EF39" s="491">
        <v>46561491.25</v>
      </c>
      <c r="EG39" s="491">
        <v>49839497.5</v>
      </c>
      <c r="EH39" s="491">
        <v>45833126.5</v>
      </c>
      <c r="EI39" s="491">
        <v>42577911.25</v>
      </c>
      <c r="EJ39" s="491">
        <v>37935203.75</v>
      </c>
      <c r="EK39" s="491">
        <v>40397298.75</v>
      </c>
      <c r="EL39" s="491">
        <v>47858154.5</v>
      </c>
      <c r="EM39" s="491">
        <v>58889639</v>
      </c>
      <c r="EN39" s="491">
        <v>59393980.5</v>
      </c>
      <c r="EO39" s="491">
        <v>43821393</v>
      </c>
      <c r="EP39" s="491">
        <v>39888642.5</v>
      </c>
      <c r="EQ39" s="491">
        <v>40295743.75</v>
      </c>
      <c r="ER39" s="491">
        <v>48800521.75</v>
      </c>
      <c r="ES39" s="491">
        <v>52610521.5</v>
      </c>
      <c r="ET39" s="491">
        <v>46350147.75</v>
      </c>
      <c r="EU39" s="491">
        <v>44414963.75</v>
      </c>
      <c r="EV39" s="491">
        <v>39600599.75</v>
      </c>
      <c r="EW39" s="491">
        <v>41290792.5</v>
      </c>
      <c r="EX39" s="491">
        <v>50352044</v>
      </c>
      <c r="EY39" s="491">
        <v>61274018.5</v>
      </c>
      <c r="EZ39" s="491">
        <v>60129330.5</v>
      </c>
      <c r="FA39" s="491">
        <v>46149689</v>
      </c>
      <c r="FB39" s="491">
        <v>42119266</v>
      </c>
      <c r="FC39" s="491">
        <v>41633365</v>
      </c>
      <c r="FD39" s="491">
        <v>51166054.25</v>
      </c>
      <c r="FE39" s="491">
        <v>54770278</v>
      </c>
      <c r="FF39" s="491">
        <v>49172631.25</v>
      </c>
      <c r="FG39" s="491">
        <v>47518394.75</v>
      </c>
      <c r="FH39" s="491">
        <v>41747308.75</v>
      </c>
      <c r="FI39" s="491">
        <v>43839095.25</v>
      </c>
      <c r="FJ39" s="491">
        <v>54496937.5</v>
      </c>
      <c r="FK39" s="491">
        <v>65025900.5</v>
      </c>
      <c r="FL39" s="491">
        <v>63338645.5</v>
      </c>
      <c r="FM39" s="491">
        <v>49254313</v>
      </c>
      <c r="FN39" s="491">
        <v>43964874.5</v>
      </c>
      <c r="FO39" s="491">
        <v>44601927.75</v>
      </c>
      <c r="FP39" s="491">
        <v>54531867.5</v>
      </c>
      <c r="FQ39" s="491">
        <v>57399867</v>
      </c>
      <c r="FR39" s="491">
        <v>51832278.5</v>
      </c>
      <c r="FS39" s="491">
        <v>50657554</v>
      </c>
      <c r="FT39" s="491">
        <v>44549755.75</v>
      </c>
      <c r="FU39" s="491">
        <v>46339642.25</v>
      </c>
      <c r="FV39" s="491">
        <v>57730490.5</v>
      </c>
      <c r="FW39" s="491">
        <v>65980494</v>
      </c>
      <c r="FX39" s="491">
        <v>66647796.5</v>
      </c>
      <c r="FY39" s="491">
        <v>51020101</v>
      </c>
      <c r="FZ39" s="491">
        <v>45901128</v>
      </c>
      <c r="GA39" s="491">
        <v>48164193.75</v>
      </c>
      <c r="GB39" s="491">
        <v>57784661.5</v>
      </c>
    </row>
    <row r="40" spans="1:184" s="60" customFormat="1">
      <c r="A40" s="41"/>
      <c r="B40" s="460"/>
      <c r="C40" s="652"/>
      <c r="D40" s="492" t="s">
        <v>233</v>
      </c>
      <c r="E40" s="493">
        <v>5920193.8700000048</v>
      </c>
      <c r="F40" s="494">
        <v>4163197.91</v>
      </c>
      <c r="G40" s="494">
        <v>2528298.7799999975</v>
      </c>
      <c r="H40" s="494">
        <v>2528650.2699999996</v>
      </c>
      <c r="I40" s="494">
        <v>1638288.3399999999</v>
      </c>
      <c r="J40" s="494">
        <v>2243844.129999999</v>
      </c>
      <c r="K40" s="494">
        <v>8918075.8400000036</v>
      </c>
      <c r="L40" s="494">
        <v>5810500.3099999949</v>
      </c>
      <c r="M40" s="494">
        <v>845112.76999999955</v>
      </c>
      <c r="N40" s="494">
        <v>813969.78000000119</v>
      </c>
      <c r="O40" s="494">
        <v>713929.49000000209</v>
      </c>
      <c r="P40" s="494">
        <v>2171926.3500000015</v>
      </c>
      <c r="Q40" s="494">
        <v>4820311.3900000006</v>
      </c>
      <c r="R40" s="494">
        <v>3773128.1999999993</v>
      </c>
      <c r="S40" s="494">
        <v>1543359.5899999999</v>
      </c>
      <c r="T40" s="494">
        <v>1378833.2100000009</v>
      </c>
      <c r="U40" s="494">
        <v>819946.05000000075</v>
      </c>
      <c r="V40" s="494">
        <v>1999650.6600000001</v>
      </c>
      <c r="W40" s="494">
        <v>4992499.43</v>
      </c>
      <c r="X40" s="494">
        <v>4544107.7800000012</v>
      </c>
      <c r="Y40" s="494">
        <v>758956.98000000045</v>
      </c>
      <c r="Z40" s="494">
        <v>503766.6099999994</v>
      </c>
      <c r="AA40" s="494">
        <v>508051.05000000075</v>
      </c>
      <c r="AB40" s="494">
        <v>1821634.8200000003</v>
      </c>
      <c r="AC40" s="494">
        <v>2367765.16</v>
      </c>
      <c r="AD40" s="494">
        <v>2644163.370000001</v>
      </c>
      <c r="AE40" s="494">
        <v>881393.85000000149</v>
      </c>
      <c r="AF40" s="494">
        <v>128019.3599999994</v>
      </c>
      <c r="AG40" s="494">
        <v>-683232.94999999925</v>
      </c>
      <c r="AH40" s="494">
        <v>1615891.6600000001</v>
      </c>
      <c r="AI40" s="494">
        <v>4503102.91</v>
      </c>
      <c r="AJ40" s="494">
        <v>3856957.1900000013</v>
      </c>
      <c r="AK40" s="494">
        <v>-116663.96000000089</v>
      </c>
      <c r="AL40" s="494">
        <v>-506847.24000000209</v>
      </c>
      <c r="AM40" s="494">
        <v>-270734.35000000149</v>
      </c>
      <c r="AN40" s="494">
        <v>-264522.72000000253</v>
      </c>
      <c r="AO40" s="494">
        <v>2974161.799999997</v>
      </c>
      <c r="AP40" s="494">
        <v>3430125.1399999969</v>
      </c>
      <c r="AQ40" s="494">
        <v>1450724.1900000013</v>
      </c>
      <c r="AR40" s="494">
        <v>495061.3900000006</v>
      </c>
      <c r="AS40" s="494">
        <v>-44440.849999997765</v>
      </c>
      <c r="AT40" s="494">
        <v>2420641.7599999979</v>
      </c>
      <c r="AU40" s="494">
        <v>4927935.34</v>
      </c>
      <c r="AV40" s="494">
        <v>5623759.2699999996</v>
      </c>
      <c r="AW40" s="494">
        <v>395514.78999999911</v>
      </c>
      <c r="AX40" s="494">
        <v>-289944.76999999955</v>
      </c>
      <c r="AY40" s="494">
        <v>182601.59999999776</v>
      </c>
      <c r="AZ40" s="494">
        <v>187231.28999999911</v>
      </c>
      <c r="BA40" s="494">
        <v>3418932.7800000012</v>
      </c>
      <c r="BB40" s="494">
        <v>3472122.8099999987</v>
      </c>
      <c r="BC40" s="494">
        <v>1338934.4800000004</v>
      </c>
      <c r="BD40" s="494">
        <v>328031.17999999598</v>
      </c>
      <c r="BE40" s="494">
        <v>-561136.43000000343</v>
      </c>
      <c r="BF40" s="494">
        <v>2552439.6799999997</v>
      </c>
      <c r="BG40" s="494">
        <v>4978374.0500000007</v>
      </c>
      <c r="BH40" s="494">
        <v>5567053.9400000013</v>
      </c>
      <c r="BI40" s="494">
        <v>-211147.01000000164</v>
      </c>
      <c r="BJ40" s="494">
        <v>-353502.37000000104</v>
      </c>
      <c r="BK40" s="494">
        <v>-371.57999999821186</v>
      </c>
      <c r="BL40" s="494">
        <v>389876.73000000045</v>
      </c>
      <c r="BM40" s="494">
        <v>4135731.0500000007</v>
      </c>
      <c r="BN40" s="494">
        <v>4044886.6099999994</v>
      </c>
      <c r="BO40" s="494">
        <v>1802120.5899999999</v>
      </c>
      <c r="BP40" s="494">
        <v>1197801.3299999982</v>
      </c>
      <c r="BQ40" s="494">
        <v>941379.52999999747</v>
      </c>
      <c r="BR40" s="494">
        <v>3805323.66</v>
      </c>
      <c r="BS40" s="494">
        <v>7762371.6400000006</v>
      </c>
      <c r="BT40" s="494">
        <v>8176572.6099999994</v>
      </c>
      <c r="BU40" s="494">
        <v>1580428.8300000019</v>
      </c>
      <c r="BV40" s="494">
        <v>868438.73000000045</v>
      </c>
      <c r="BW40" s="494">
        <v>2059982.3299999982</v>
      </c>
      <c r="BX40" s="494">
        <v>2935807.1400000006</v>
      </c>
      <c r="BY40" s="494">
        <v>6528525.3400000036</v>
      </c>
      <c r="BZ40" s="494">
        <v>6683037.5199999996</v>
      </c>
      <c r="CA40" s="494">
        <v>4906312.1499999985</v>
      </c>
      <c r="CB40" s="494">
        <v>3974329.3599999994</v>
      </c>
      <c r="CC40" s="494">
        <v>4377888.4199999981</v>
      </c>
      <c r="CD40" s="494">
        <v>9282905.6099999994</v>
      </c>
      <c r="CE40" s="494">
        <v>17314201.530000001</v>
      </c>
      <c r="CF40" s="494">
        <v>18031189.950000003</v>
      </c>
      <c r="CG40" s="494">
        <v>9928489.900000006</v>
      </c>
      <c r="CH40" s="494">
        <v>9874375.650000006</v>
      </c>
      <c r="CI40" s="494">
        <v>10776202.939999998</v>
      </c>
      <c r="CJ40" s="494">
        <v>13284121.019999996</v>
      </c>
      <c r="CK40" s="494">
        <v>15341434.909999996</v>
      </c>
      <c r="CL40" s="494">
        <v>15234019.759999998</v>
      </c>
      <c r="CM40" s="494">
        <v>14008589.030000001</v>
      </c>
      <c r="CN40" s="494">
        <v>10824483.230000004</v>
      </c>
      <c r="CO40" s="494">
        <v>11566431.590000004</v>
      </c>
      <c r="CP40" s="494">
        <v>19787052.559999995</v>
      </c>
      <c r="CQ40" s="494">
        <v>29954165.619999997</v>
      </c>
      <c r="CR40" s="494">
        <v>28934867.070000008</v>
      </c>
      <c r="CS40" s="494">
        <v>19338100.270000003</v>
      </c>
      <c r="CT40" s="494">
        <v>18092135.299999997</v>
      </c>
      <c r="CU40" s="494">
        <v>17732999.590000004</v>
      </c>
      <c r="CV40" s="494">
        <v>21850285.640000001</v>
      </c>
      <c r="CW40" s="494">
        <v>23388537.229999997</v>
      </c>
      <c r="CX40" s="494">
        <v>21650616.529999994</v>
      </c>
      <c r="CY40" s="494">
        <v>17963803.409999996</v>
      </c>
      <c r="CZ40" s="494">
        <v>17329678.829999998</v>
      </c>
      <c r="DA40" s="494">
        <v>17348869.849999994</v>
      </c>
      <c r="DB40" s="494">
        <v>28110134.589999996</v>
      </c>
      <c r="DC40" s="494">
        <v>37372134.909999996</v>
      </c>
      <c r="DD40" s="494">
        <v>36882387.939999998</v>
      </c>
      <c r="DE40" s="494">
        <v>23039434.119999997</v>
      </c>
      <c r="DF40" s="494">
        <v>19797830.399999999</v>
      </c>
      <c r="DG40" s="494">
        <v>20763033.439999998</v>
      </c>
      <c r="DH40" s="494">
        <v>24146661.950000003</v>
      </c>
      <c r="DI40" s="494">
        <v>24231848.659999996</v>
      </c>
      <c r="DJ40" s="494">
        <v>22541152.280000001</v>
      </c>
      <c r="DK40" s="494">
        <v>21998168.080000006</v>
      </c>
      <c r="DL40" s="494">
        <v>16890703.239999995</v>
      </c>
      <c r="DM40" s="494">
        <v>15446869.819999993</v>
      </c>
      <c r="DN40" s="494">
        <v>28944529.229999997</v>
      </c>
      <c r="DO40" s="494">
        <v>35977516.780000001</v>
      </c>
      <c r="DP40" s="494">
        <v>36123674.469999999</v>
      </c>
      <c r="DQ40" s="494">
        <v>23331794.910000004</v>
      </c>
      <c r="DR40" s="494">
        <v>20462742.239999995</v>
      </c>
      <c r="DS40" s="494">
        <v>21831877.340000004</v>
      </c>
      <c r="DT40" s="494">
        <v>23840898.18</v>
      </c>
      <c r="DU40" s="494">
        <v>24526664.599999994</v>
      </c>
      <c r="DV40" s="494">
        <v>22236813.039999999</v>
      </c>
      <c r="DW40" s="494">
        <v>20792087.059999995</v>
      </c>
      <c r="DX40" s="494">
        <v>14533754.309999995</v>
      </c>
      <c r="DY40" s="494">
        <v>17089402.460000001</v>
      </c>
      <c r="DZ40" s="494">
        <v>27369726.729999997</v>
      </c>
      <c r="EA40" s="494">
        <v>33491221.850000009</v>
      </c>
      <c r="EB40" s="494">
        <v>34803571.560000002</v>
      </c>
      <c r="EC40" s="494">
        <v>21437036.399999999</v>
      </c>
      <c r="ED40" s="494">
        <v>19819700.100000001</v>
      </c>
      <c r="EE40" s="494">
        <v>20161954.25</v>
      </c>
      <c r="EF40" s="494">
        <v>21429449.669999994</v>
      </c>
      <c r="EG40" s="494">
        <v>23225634.239999995</v>
      </c>
      <c r="EH40" s="494">
        <v>23440333.280000001</v>
      </c>
      <c r="EI40" s="494">
        <v>17070139.619999997</v>
      </c>
      <c r="EJ40" s="494">
        <v>15252173.220000006</v>
      </c>
      <c r="EK40" s="494">
        <v>17541681.520000003</v>
      </c>
      <c r="EL40" s="494">
        <v>24333757.810000002</v>
      </c>
      <c r="EM40" s="494">
        <v>35568488.560000002</v>
      </c>
      <c r="EN40" s="494">
        <v>36559036.840000004</v>
      </c>
      <c r="EO40" s="494">
        <v>22961337.789999999</v>
      </c>
      <c r="EP40" s="494">
        <v>20809833.840000004</v>
      </c>
      <c r="EQ40" s="494">
        <v>19455580.730000004</v>
      </c>
      <c r="ER40" s="494">
        <v>22927482.030000001</v>
      </c>
      <c r="ES40" s="494">
        <v>23299409.890000001</v>
      </c>
      <c r="ET40" s="494">
        <v>21169134.869999997</v>
      </c>
      <c r="EU40" s="494">
        <v>18938177.770000003</v>
      </c>
      <c r="EV40" s="494">
        <v>15838763.450000003</v>
      </c>
      <c r="EW40" s="494">
        <v>16725310.670000002</v>
      </c>
      <c r="EX40" s="494">
        <v>24278672.189999998</v>
      </c>
      <c r="EY40" s="494">
        <v>35371844.420000002</v>
      </c>
      <c r="EZ40" s="494">
        <v>34091437.200000003</v>
      </c>
      <c r="FA40" s="494">
        <v>22872429.830000006</v>
      </c>
      <c r="FB40" s="494">
        <v>20955197.390000001</v>
      </c>
      <c r="FC40" s="494">
        <v>18275250.919999994</v>
      </c>
      <c r="FD40" s="494">
        <v>22865773.039999999</v>
      </c>
      <c r="FE40" s="494">
        <v>20571109.890000001</v>
      </c>
      <c r="FF40" s="494">
        <v>19474023.229999997</v>
      </c>
      <c r="FG40" s="494">
        <v>16877583.030000001</v>
      </c>
      <c r="FH40" s="494">
        <v>12526907.870000012</v>
      </c>
      <c r="FI40" s="494">
        <v>15072409.949999996</v>
      </c>
      <c r="FJ40" s="494">
        <v>24122124.189999998</v>
      </c>
      <c r="FK40" s="494">
        <v>34370418.510000005</v>
      </c>
      <c r="FL40" s="494">
        <v>32005123.840000004</v>
      </c>
      <c r="FM40" s="494">
        <v>21958960.479999997</v>
      </c>
      <c r="FN40" s="494">
        <v>18406196.780000009</v>
      </c>
      <c r="FO40" s="494">
        <v>16770874.700000003</v>
      </c>
      <c r="FP40" s="494">
        <v>21641321.369999997</v>
      </c>
      <c r="FQ40" s="494">
        <v>19802007.170000002</v>
      </c>
      <c r="FR40" s="494">
        <v>19549414.770000003</v>
      </c>
      <c r="FS40" s="494">
        <v>19241790.380000003</v>
      </c>
      <c r="FT40" s="494">
        <v>14951016.119999997</v>
      </c>
      <c r="FU40" s="494">
        <v>13571721.349999994</v>
      </c>
      <c r="FV40" s="494">
        <v>24848030.120000005</v>
      </c>
      <c r="FW40" s="494">
        <v>31735256.5</v>
      </c>
      <c r="FX40" s="494">
        <v>32334614.040000007</v>
      </c>
      <c r="FY40" s="494">
        <v>20206307.590000004</v>
      </c>
      <c r="FZ40" s="494">
        <v>14823181.230000004</v>
      </c>
      <c r="GA40" s="494">
        <v>16400785.719999999</v>
      </c>
      <c r="GB40" s="494">
        <v>22038911.909999996</v>
      </c>
    </row>
    <row r="41" spans="1:184" s="60" customFormat="1">
      <c r="A41" s="356"/>
      <c r="B41" s="460"/>
      <c r="C41" s="652"/>
      <c r="D41" s="477" t="s">
        <v>234</v>
      </c>
      <c r="E41" s="495">
        <v>27469730.25</v>
      </c>
      <c r="F41" s="496">
        <v>24434434.09</v>
      </c>
      <c r="G41" s="496">
        <v>25754861.340000007</v>
      </c>
      <c r="H41" s="496">
        <v>23557478.98</v>
      </c>
      <c r="I41" s="496">
        <v>25321724.039999995</v>
      </c>
      <c r="J41" s="496">
        <v>26379356.620000001</v>
      </c>
      <c r="K41" s="496">
        <v>27262684.409999996</v>
      </c>
      <c r="L41" s="496">
        <v>22748233.690000005</v>
      </c>
      <c r="M41" s="496">
        <v>16255964.73</v>
      </c>
      <c r="N41" s="496">
        <v>15259938.969999999</v>
      </c>
      <c r="O41" s="496">
        <v>15723169.389999993</v>
      </c>
      <c r="P41" s="496">
        <v>17697818.029999994</v>
      </c>
      <c r="Q41" s="496">
        <v>18300298.359999999</v>
      </c>
      <c r="R41" s="496">
        <v>16173882.550000001</v>
      </c>
      <c r="S41" s="496">
        <v>16892542.16</v>
      </c>
      <c r="T41" s="496">
        <v>15447456.910000004</v>
      </c>
      <c r="U41" s="496">
        <v>16572949.949999999</v>
      </c>
      <c r="V41" s="496">
        <v>17714392.719999995</v>
      </c>
      <c r="W41" s="496">
        <v>18631031.32</v>
      </c>
      <c r="X41" s="496">
        <v>18649734.469999999</v>
      </c>
      <c r="Y41" s="496">
        <v>17074563.399999995</v>
      </c>
      <c r="Z41" s="496">
        <v>16101563.140000001</v>
      </c>
      <c r="AA41" s="496">
        <v>16503484.949999999</v>
      </c>
      <c r="AB41" s="496">
        <v>18461805.800000004</v>
      </c>
      <c r="AC41" s="496">
        <v>20678940.960000005</v>
      </c>
      <c r="AD41" s="496">
        <v>17988126.509999994</v>
      </c>
      <c r="AE41" s="496">
        <v>18509016.899999999</v>
      </c>
      <c r="AF41" s="496">
        <v>16993321.390000001</v>
      </c>
      <c r="AG41" s="496">
        <v>18465932.070000004</v>
      </c>
      <c r="AH41" s="496">
        <v>19595661.219999995</v>
      </c>
      <c r="AI41" s="496">
        <v>20375751.34</v>
      </c>
      <c r="AJ41" s="496">
        <v>20329253.059999999</v>
      </c>
      <c r="AK41" s="496">
        <v>18562563.339999996</v>
      </c>
      <c r="AL41" s="496">
        <v>17880820.360000007</v>
      </c>
      <c r="AM41" s="496">
        <v>18254379.729999997</v>
      </c>
      <c r="AN41" s="496">
        <v>21042376.840000007</v>
      </c>
      <c r="AO41" s="496">
        <v>21212125.700000003</v>
      </c>
      <c r="AP41" s="496">
        <v>18741374.480000008</v>
      </c>
      <c r="AQ41" s="496">
        <v>19039167.059999999</v>
      </c>
      <c r="AR41" s="496">
        <v>17355369.109999999</v>
      </c>
      <c r="AS41" s="496">
        <v>18799332.349999998</v>
      </c>
      <c r="AT41" s="496">
        <v>19809593.119999997</v>
      </c>
      <c r="AU41" s="496">
        <v>20655125.66</v>
      </c>
      <c r="AV41" s="496">
        <v>20381307.98</v>
      </c>
      <c r="AW41" s="496">
        <v>18874067.589999996</v>
      </c>
      <c r="AX41" s="496">
        <v>18263638.890000004</v>
      </c>
      <c r="AY41" s="496">
        <v>18681420.520000007</v>
      </c>
      <c r="AZ41" s="496">
        <v>21568697.330000006</v>
      </c>
      <c r="BA41" s="496">
        <v>22245183.969999999</v>
      </c>
      <c r="BB41" s="496">
        <v>19537154.690000001</v>
      </c>
      <c r="BC41" s="496">
        <v>19979509.52</v>
      </c>
      <c r="BD41" s="496">
        <v>18154308.440000009</v>
      </c>
      <c r="BE41" s="496">
        <v>19835736.309999999</v>
      </c>
      <c r="BF41" s="496">
        <v>20729367.82</v>
      </c>
      <c r="BG41" s="496">
        <v>21595094.199999999</v>
      </c>
      <c r="BH41" s="496">
        <v>21551973.559999999</v>
      </c>
      <c r="BI41" s="496">
        <v>19852003.260000002</v>
      </c>
      <c r="BJ41" s="496">
        <v>19114406.749999996</v>
      </c>
      <c r="BK41" s="496">
        <v>19597765.329999998</v>
      </c>
      <c r="BL41" s="496">
        <v>22286414.149999995</v>
      </c>
      <c r="BM41" s="496">
        <v>22935272.449999999</v>
      </c>
      <c r="BN41" s="496">
        <v>20162786.890000001</v>
      </c>
      <c r="BO41" s="496">
        <v>20747144.66</v>
      </c>
      <c r="BP41" s="496">
        <v>18674664.920000002</v>
      </c>
      <c r="BQ41" s="496">
        <v>19866647.720000003</v>
      </c>
      <c r="BR41" s="496">
        <v>21291077.84</v>
      </c>
      <c r="BS41" s="496">
        <v>21987735.609999999</v>
      </c>
      <c r="BT41" s="496">
        <v>21799111.390000001</v>
      </c>
      <c r="BU41" s="496">
        <v>20409895.790000003</v>
      </c>
      <c r="BV41" s="496">
        <v>19890379.02</v>
      </c>
      <c r="BW41" s="496">
        <v>19871004.549999997</v>
      </c>
      <c r="BX41" s="496">
        <v>22813019.480000004</v>
      </c>
      <c r="BY41" s="496">
        <v>23347242.409999996</v>
      </c>
      <c r="BZ41" s="496">
        <v>20546806.48</v>
      </c>
      <c r="CA41" s="496">
        <v>21261630.350000001</v>
      </c>
      <c r="CB41" s="496">
        <v>19503942.890000001</v>
      </c>
      <c r="CC41" s="496">
        <v>20446121.830000002</v>
      </c>
      <c r="CD41" s="496">
        <v>20957033.890000001</v>
      </c>
      <c r="CE41" s="496">
        <v>20815254.719999999</v>
      </c>
      <c r="CF41" s="496">
        <v>20514188.049999997</v>
      </c>
      <c r="CG41" s="496">
        <v>18956837.099999994</v>
      </c>
      <c r="CH41" s="496">
        <v>17500396.099999994</v>
      </c>
      <c r="CI41" s="496">
        <v>18074025.060000002</v>
      </c>
      <c r="CJ41" s="496">
        <v>21394994.480000004</v>
      </c>
      <c r="CK41" s="496">
        <v>23016876.590000004</v>
      </c>
      <c r="CL41" s="496">
        <v>19828327.740000002</v>
      </c>
      <c r="CM41" s="496">
        <v>19650958.969999999</v>
      </c>
      <c r="CN41" s="496">
        <v>19101801.019999996</v>
      </c>
      <c r="CO41" s="496">
        <v>19767427.409999996</v>
      </c>
      <c r="CP41" s="496">
        <v>20006412.940000005</v>
      </c>
      <c r="CQ41" s="496">
        <v>19492172.380000003</v>
      </c>
      <c r="CR41" s="496">
        <v>19644118.929999992</v>
      </c>
      <c r="CS41" s="496">
        <v>17680347.729999997</v>
      </c>
      <c r="CT41" s="496">
        <v>15936095.700000003</v>
      </c>
      <c r="CU41" s="496">
        <v>17380277.909999996</v>
      </c>
      <c r="CV41" s="496">
        <v>21006126.609999999</v>
      </c>
      <c r="CW41" s="496">
        <v>22273154.020000003</v>
      </c>
      <c r="CX41" s="496">
        <v>20039301.470000006</v>
      </c>
      <c r="CY41" s="496">
        <v>22134648.340000004</v>
      </c>
      <c r="CZ41" s="496">
        <v>18670671.420000002</v>
      </c>
      <c r="DA41" s="496">
        <v>19380720.150000006</v>
      </c>
      <c r="DB41" s="496">
        <v>18703310.410000004</v>
      </c>
      <c r="DC41" s="496">
        <v>18398502.090000004</v>
      </c>
      <c r="DD41" s="496">
        <v>18727679.560000002</v>
      </c>
      <c r="DE41" s="496">
        <v>17380840.130000003</v>
      </c>
      <c r="DF41" s="496">
        <v>16361088.600000001</v>
      </c>
      <c r="DG41" s="496">
        <v>17243670.810000002</v>
      </c>
      <c r="DH41" s="496">
        <v>21443629.299999997</v>
      </c>
      <c r="DI41" s="496">
        <v>23768707.090000004</v>
      </c>
      <c r="DJ41" s="496">
        <v>20287365.469999999</v>
      </c>
      <c r="DK41" s="496">
        <v>19357507.669999994</v>
      </c>
      <c r="DL41" s="496">
        <v>18984051.010000005</v>
      </c>
      <c r="DM41" s="496">
        <v>22257170.180000007</v>
      </c>
      <c r="DN41" s="496">
        <v>19741103.270000003</v>
      </c>
      <c r="DO41" s="496">
        <v>19956829.719999999</v>
      </c>
      <c r="DP41" s="496">
        <v>20473704.530000001</v>
      </c>
      <c r="DQ41" s="496">
        <v>18317905.089999996</v>
      </c>
      <c r="DR41" s="496">
        <v>17069684.510000005</v>
      </c>
      <c r="DS41" s="496">
        <v>18061505.409999996</v>
      </c>
      <c r="DT41" s="496">
        <v>22705091.32</v>
      </c>
      <c r="DU41" s="496">
        <v>24959486.900000006</v>
      </c>
      <c r="DV41" s="496">
        <v>21561327.210000001</v>
      </c>
      <c r="DW41" s="496">
        <v>21637077.440000005</v>
      </c>
      <c r="DX41" s="496">
        <v>21971428.940000005</v>
      </c>
      <c r="DY41" s="496">
        <v>22831642.039999999</v>
      </c>
      <c r="DZ41" s="496">
        <v>22327219.770000003</v>
      </c>
      <c r="EA41" s="496">
        <v>22678903.649999991</v>
      </c>
      <c r="EB41" s="496">
        <v>22103841.439999998</v>
      </c>
      <c r="EC41" s="496">
        <v>20379487.350000001</v>
      </c>
      <c r="ED41" s="496">
        <v>18705869.399999999</v>
      </c>
      <c r="EE41" s="496">
        <v>19968703.75</v>
      </c>
      <c r="EF41" s="496">
        <v>25132041.580000006</v>
      </c>
      <c r="EG41" s="496">
        <v>26613863.260000005</v>
      </c>
      <c r="EH41" s="496">
        <v>22392793.219999999</v>
      </c>
      <c r="EI41" s="496">
        <v>25507771.630000003</v>
      </c>
      <c r="EJ41" s="496">
        <v>22683030.529999994</v>
      </c>
      <c r="EK41" s="496">
        <v>22855617.229999997</v>
      </c>
      <c r="EL41" s="496">
        <v>23524396.689999998</v>
      </c>
      <c r="EM41" s="496">
        <v>23321150.439999998</v>
      </c>
      <c r="EN41" s="496">
        <v>22834943.659999996</v>
      </c>
      <c r="EO41" s="496">
        <v>20860055.210000001</v>
      </c>
      <c r="EP41" s="496">
        <v>19078808.659999996</v>
      </c>
      <c r="EQ41" s="496">
        <v>20840163.019999996</v>
      </c>
      <c r="ER41" s="496">
        <v>25873039.719999999</v>
      </c>
      <c r="ES41" s="496">
        <v>29311111.609999999</v>
      </c>
      <c r="ET41" s="496">
        <v>25181012.880000003</v>
      </c>
      <c r="EU41" s="496">
        <v>25476785.979999997</v>
      </c>
      <c r="EV41" s="496">
        <v>23761836.299999997</v>
      </c>
      <c r="EW41" s="496">
        <v>24565481.829999998</v>
      </c>
      <c r="EX41" s="496">
        <v>26073371.810000002</v>
      </c>
      <c r="EY41" s="496">
        <v>25902174.079999998</v>
      </c>
      <c r="EZ41" s="496">
        <v>26037893.299999997</v>
      </c>
      <c r="FA41" s="496">
        <v>23277259.169999994</v>
      </c>
      <c r="FB41" s="496">
        <v>21164068.609999999</v>
      </c>
      <c r="FC41" s="496">
        <v>23358114.080000006</v>
      </c>
      <c r="FD41" s="496">
        <v>28300281.210000001</v>
      </c>
      <c r="FE41" s="496">
        <v>34199168.109999999</v>
      </c>
      <c r="FF41" s="496">
        <v>29698608.020000003</v>
      </c>
      <c r="FG41" s="496">
        <v>30640811.719999999</v>
      </c>
      <c r="FH41" s="496">
        <v>29220400.879999988</v>
      </c>
      <c r="FI41" s="496">
        <v>28766685.300000004</v>
      </c>
      <c r="FJ41" s="496">
        <v>30374813.310000002</v>
      </c>
      <c r="FK41" s="496">
        <v>30655481.989999995</v>
      </c>
      <c r="FL41" s="496">
        <v>31333521.659999996</v>
      </c>
      <c r="FM41" s="496">
        <v>27295352.520000003</v>
      </c>
      <c r="FN41" s="496">
        <v>25558677.719999991</v>
      </c>
      <c r="FO41" s="496">
        <v>27831053.049999997</v>
      </c>
      <c r="FP41" s="496">
        <v>32890546.130000003</v>
      </c>
      <c r="FQ41" s="496">
        <v>37597859.829999998</v>
      </c>
      <c r="FR41" s="496">
        <v>32282863.729999997</v>
      </c>
      <c r="FS41" s="496">
        <v>31415763.619999997</v>
      </c>
      <c r="FT41" s="496">
        <v>29598739.630000003</v>
      </c>
      <c r="FU41" s="496">
        <v>32767920.900000006</v>
      </c>
      <c r="FV41" s="496">
        <v>32882460.379999995</v>
      </c>
      <c r="FW41" s="496">
        <v>34245237.5</v>
      </c>
      <c r="FX41" s="496">
        <v>34313182.459999993</v>
      </c>
      <c r="FY41" s="496">
        <v>30813793.409999996</v>
      </c>
      <c r="FZ41" s="496">
        <v>31077946.769999996</v>
      </c>
      <c r="GA41" s="496">
        <v>31763408.030000001</v>
      </c>
      <c r="GB41" s="496">
        <v>35745749.590000004</v>
      </c>
    </row>
    <row r="42" spans="1:184" s="60" customFormat="1">
      <c r="B42" s="460"/>
      <c r="C42" s="657"/>
      <c r="D42" s="497" t="s">
        <v>235</v>
      </c>
      <c r="E42" s="498">
        <v>26.892130054907376</v>
      </c>
      <c r="F42" s="499">
        <v>26.903015811489336</v>
      </c>
      <c r="G42" s="499">
        <v>26.946460500320054</v>
      </c>
      <c r="H42" s="499">
        <v>26.538022094298874</v>
      </c>
      <c r="I42" s="499">
        <v>27.213282573771369</v>
      </c>
      <c r="J42" s="499">
        <v>27.236787298600188</v>
      </c>
      <c r="K42" s="499">
        <v>26.84966434674989</v>
      </c>
      <c r="L42" s="499">
        <v>26.122788580182238</v>
      </c>
      <c r="M42" s="499">
        <v>28.260961916497923</v>
      </c>
      <c r="N42" s="499">
        <v>27.496323379101923</v>
      </c>
      <c r="O42" s="499">
        <v>27.689351731863724</v>
      </c>
      <c r="P42" s="499">
        <v>27.154621258337638</v>
      </c>
      <c r="Q42" s="499">
        <v>27.637160743336889</v>
      </c>
      <c r="R42" s="499">
        <v>27.679578215202568</v>
      </c>
      <c r="S42" s="499">
        <v>28.369255082740111</v>
      </c>
      <c r="T42" s="499">
        <v>28.668198641820474</v>
      </c>
      <c r="U42" s="499">
        <v>29.015708745623293</v>
      </c>
      <c r="V42" s="499">
        <v>28.538976048300388</v>
      </c>
      <c r="W42" s="499">
        <v>28.050985708716048</v>
      </c>
      <c r="X42" s="499">
        <v>28.380826982506598</v>
      </c>
      <c r="Y42" s="499">
        <v>29.528410663171098</v>
      </c>
      <c r="Z42" s="499">
        <v>28.906770460981605</v>
      </c>
      <c r="AA42" s="499">
        <v>28.894448475584685</v>
      </c>
      <c r="AB42" s="499">
        <v>28.18237421094209</v>
      </c>
      <c r="AC42" s="499">
        <v>30.9929090797283</v>
      </c>
      <c r="AD42" s="499">
        <v>30.678387025391601</v>
      </c>
      <c r="AE42" s="499">
        <v>30.979555269633607</v>
      </c>
      <c r="AF42" s="499">
        <v>31.419322205240082</v>
      </c>
      <c r="AG42" s="499">
        <v>32.236746992663214</v>
      </c>
      <c r="AH42" s="499">
        <v>31.365738743785244</v>
      </c>
      <c r="AI42" s="499">
        <v>30.538776386103571</v>
      </c>
      <c r="AJ42" s="499">
        <v>30.794425795097961</v>
      </c>
      <c r="AK42" s="499">
        <v>31.989151901673409</v>
      </c>
      <c r="AL42" s="499">
        <v>31.927950777786709</v>
      </c>
      <c r="AM42" s="499">
        <v>31.84714173225516</v>
      </c>
      <c r="AN42" s="499">
        <v>31.923930407806274</v>
      </c>
      <c r="AO42" s="499">
        <v>31.600516450562004</v>
      </c>
      <c r="AP42" s="499">
        <v>31.209307405019189</v>
      </c>
      <c r="AQ42" s="499">
        <v>31.651820626206131</v>
      </c>
      <c r="AR42" s="499">
        <v>31.850418402459198</v>
      </c>
      <c r="AS42" s="499">
        <v>32.645653146371288</v>
      </c>
      <c r="AT42" s="499">
        <v>31.504463698486575</v>
      </c>
      <c r="AU42" s="499">
        <v>30.771288201491348</v>
      </c>
      <c r="AV42" s="499">
        <v>30.685044644476953</v>
      </c>
      <c r="AW42" s="499">
        <v>32.35714602627931</v>
      </c>
      <c r="AX42" s="499">
        <v>32.435223975119726</v>
      </c>
      <c r="AY42" s="499">
        <v>32.42052069852928</v>
      </c>
      <c r="AZ42" s="499">
        <v>32.524494640312106</v>
      </c>
      <c r="BA42" s="499">
        <v>32.990207320938808</v>
      </c>
      <c r="BB42" s="499">
        <v>32.867407866800662</v>
      </c>
      <c r="BC42" s="499">
        <v>33.10411104166846</v>
      </c>
      <c r="BD42" s="499">
        <v>33.193402754160914</v>
      </c>
      <c r="BE42" s="499">
        <v>34.324950384680413</v>
      </c>
      <c r="BF42" s="499">
        <v>32.80889387130798</v>
      </c>
      <c r="BG42" s="499">
        <v>31.97869184427412</v>
      </c>
      <c r="BH42" s="499">
        <v>32.202824190548547</v>
      </c>
      <c r="BI42" s="499">
        <v>33.857775026071266</v>
      </c>
      <c r="BJ42" s="499">
        <v>33.823177539042646</v>
      </c>
      <c r="BK42" s="499">
        <v>33.833428860367427</v>
      </c>
      <c r="BL42" s="499">
        <v>33.410033089649694</v>
      </c>
      <c r="BM42" s="499">
        <v>33.861181244090055</v>
      </c>
      <c r="BN42" s="499">
        <v>33.809056060058587</v>
      </c>
      <c r="BO42" s="499">
        <v>34.203565966022431</v>
      </c>
      <c r="BP42" s="499">
        <v>34.019317635478927</v>
      </c>
      <c r="BQ42" s="499">
        <v>34.236321871248855</v>
      </c>
      <c r="BR42" s="499">
        <v>33.590385123061978</v>
      </c>
      <c r="BS42" s="499">
        <v>32.365984269247718</v>
      </c>
      <c r="BT42" s="499">
        <v>32.474286973386</v>
      </c>
      <c r="BU42" s="499">
        <v>34.689649092946887</v>
      </c>
      <c r="BV42" s="499">
        <v>35.080993167908346</v>
      </c>
      <c r="BW42" s="499">
        <v>34.126591730955774</v>
      </c>
      <c r="BX42" s="499">
        <v>34.04202728134959</v>
      </c>
      <c r="BY42" s="499">
        <v>34.315810458580835</v>
      </c>
      <c r="BZ42" s="499">
        <v>34.281615335830772</v>
      </c>
      <c r="CA42" s="499">
        <v>34.877540255043868</v>
      </c>
      <c r="CB42" s="499">
        <v>35.465015171139292</v>
      </c>
      <c r="CC42" s="499">
        <v>35.112533798145456</v>
      </c>
      <c r="CD42" s="499">
        <v>32.905773902762931</v>
      </c>
      <c r="CE42" s="499">
        <v>30.50450450688097</v>
      </c>
      <c r="CF42" s="499">
        <v>30.422591564317123</v>
      </c>
      <c r="CG42" s="499">
        <v>32.054952132753982</v>
      </c>
      <c r="CH42" s="499">
        <v>30.757051158011908</v>
      </c>
      <c r="CI42" s="499">
        <v>30.951675466464348</v>
      </c>
      <c r="CJ42" s="499">
        <v>31.800293451608166</v>
      </c>
      <c r="CK42" s="499">
        <v>33.63071122987003</v>
      </c>
      <c r="CL42" s="499">
        <v>32.41910251451209</v>
      </c>
      <c r="CM42" s="499">
        <v>32.129105958631534</v>
      </c>
      <c r="CN42" s="499">
        <v>34.542722823859933</v>
      </c>
      <c r="CO42" s="499">
        <v>33.829597990633438</v>
      </c>
      <c r="CP42" s="499">
        <v>31.264426060291221</v>
      </c>
      <c r="CQ42" s="499">
        <v>28.438645063155718</v>
      </c>
      <c r="CR42" s="499">
        <v>29.001581613025891</v>
      </c>
      <c r="CS42" s="499">
        <v>29.794213878613341</v>
      </c>
      <c r="CT42" s="499">
        <v>27.913013476338094</v>
      </c>
      <c r="CU42" s="499">
        <v>29.610521574523329</v>
      </c>
      <c r="CV42" s="499">
        <v>31.058548544864909</v>
      </c>
      <c r="CW42" s="499">
        <v>32.352790439746087</v>
      </c>
      <c r="CX42" s="499">
        <v>33.091770625346626</v>
      </c>
      <c r="CY42" s="499">
        <v>36.011173939645651</v>
      </c>
      <c r="CZ42" s="499">
        <v>33.640097806823775</v>
      </c>
      <c r="DA42" s="499">
        <v>32.939676029418841</v>
      </c>
      <c r="DB42" s="499">
        <v>29.04460024606206</v>
      </c>
      <c r="DC42" s="499">
        <v>26.685885486706209</v>
      </c>
      <c r="DD42" s="499">
        <v>27.484683770226404</v>
      </c>
      <c r="DE42" s="499">
        <v>29.141360353881748</v>
      </c>
      <c r="DF42" s="499">
        <v>28.504535525978401</v>
      </c>
      <c r="DG42" s="499">
        <v>29.276438814860892</v>
      </c>
      <c r="DH42" s="499">
        <v>31.517362047022495</v>
      </c>
      <c r="DI42" s="499">
        <v>34.328863020660307</v>
      </c>
      <c r="DJ42" s="499">
        <v>33.28040662881525</v>
      </c>
      <c r="DK42" s="499">
        <v>31.338639251972104</v>
      </c>
      <c r="DL42" s="499">
        <v>34.080831475983281</v>
      </c>
      <c r="DM42" s="499">
        <v>37.69910645145567</v>
      </c>
      <c r="DN42" s="499">
        <v>30.512454258992989</v>
      </c>
      <c r="DO42" s="499">
        <v>28.819247464788575</v>
      </c>
      <c r="DP42" s="499">
        <v>29.913959714253714</v>
      </c>
      <c r="DQ42" s="499">
        <v>30.556227118783728</v>
      </c>
      <c r="DR42" s="499">
        <v>29.590689938149126</v>
      </c>
      <c r="DS42" s="499">
        <v>30.488827358507965</v>
      </c>
      <c r="DT42" s="499">
        <v>33.173828790302537</v>
      </c>
      <c r="DU42" s="499">
        <v>35.836524227912349</v>
      </c>
      <c r="DV42" s="499">
        <v>35.194542442715559</v>
      </c>
      <c r="DW42" s="499">
        <v>34.858151320824717</v>
      </c>
      <c r="DX42" s="499">
        <v>39.230220188993812</v>
      </c>
      <c r="DY42" s="499">
        <v>38.474181636506906</v>
      </c>
      <c r="DZ42" s="499">
        <v>34.295292619204048</v>
      </c>
      <c r="EA42" s="499">
        <v>32.513295362142706</v>
      </c>
      <c r="EB42" s="499">
        <v>32.058934328084064</v>
      </c>
      <c r="EC42" s="499">
        <v>33.881299864993423</v>
      </c>
      <c r="ED42" s="499">
        <v>32.292877276783727</v>
      </c>
      <c r="EE42" s="499">
        <v>33.542293522317429</v>
      </c>
      <c r="EF42" s="499">
        <v>36.524979203308284</v>
      </c>
      <c r="EG42" s="499">
        <v>37.9883844643524</v>
      </c>
      <c r="EH42" s="499">
        <v>35.841858523404866</v>
      </c>
      <c r="EI42" s="499">
        <v>40.893787727854892</v>
      </c>
      <c r="EJ42" s="499">
        <v>40.309513185136396</v>
      </c>
      <c r="EK42" s="499">
        <v>38.318821133311182</v>
      </c>
      <c r="EL42" s="499">
        <v>35.966482216438514</v>
      </c>
      <c r="EM42" s="499">
        <v>33.240575664161547</v>
      </c>
      <c r="EN42" s="499">
        <v>32.926492947974218</v>
      </c>
      <c r="EO42" s="499">
        <v>34.505987161656336</v>
      </c>
      <c r="EP42" s="499">
        <v>32.843617263820875</v>
      </c>
      <c r="EQ42" s="499">
        <v>34.823049777840197</v>
      </c>
      <c r="ER42" s="499">
        <v>37.363597690285374</v>
      </c>
      <c r="ES42" s="499">
        <v>41.597956634291783</v>
      </c>
      <c r="ET42" s="499">
        <v>40.700931852215213</v>
      </c>
      <c r="EU42" s="499">
        <v>40.580843072066187</v>
      </c>
      <c r="EV42" s="499">
        <v>42.07395519771061</v>
      </c>
      <c r="EW42" s="499">
        <v>41.046586435489608</v>
      </c>
      <c r="EX42" s="499">
        <v>39.618741356079141</v>
      </c>
      <c r="EY42" s="499">
        <v>36.708056954785135</v>
      </c>
      <c r="EZ42" s="499">
        <v>37.387491984695096</v>
      </c>
      <c r="FA42" s="499">
        <v>38.248288273828457</v>
      </c>
      <c r="FB42" s="499">
        <v>36.220973251520931</v>
      </c>
      <c r="FC42" s="499">
        <v>38.833455994451164</v>
      </c>
      <c r="FD42" s="499">
        <v>40.637088458796732</v>
      </c>
      <c r="FE42" s="499">
        <v>48.327579352282761</v>
      </c>
      <c r="FF42" s="499">
        <v>47.689781097498965</v>
      </c>
      <c r="FG42" s="499">
        <v>48.571912973295113</v>
      </c>
      <c r="FH42" s="499">
        <v>51.555535277087948</v>
      </c>
      <c r="FI42" s="499">
        <v>47.823896313160695</v>
      </c>
      <c r="FJ42" s="499">
        <v>45.942686513101542</v>
      </c>
      <c r="FK42" s="499">
        <v>43.196813197638519</v>
      </c>
      <c r="FL42" s="499">
        <v>44.730151484552202</v>
      </c>
      <c r="FM42" s="499">
        <v>44.628492050606546</v>
      </c>
      <c r="FN42" s="499">
        <v>43.619138323853001</v>
      </c>
      <c r="FO42" s="499">
        <v>46.03794238133635</v>
      </c>
      <c r="FP42" s="499">
        <v>46.947461010988008</v>
      </c>
      <c r="FQ42" s="499">
        <v>52.752945451584182</v>
      </c>
      <c r="FR42" s="499">
        <v>51.589245232557047</v>
      </c>
      <c r="FS42" s="499">
        <v>49.56226003650022</v>
      </c>
      <c r="FT42" s="499">
        <v>51.945301216689735</v>
      </c>
      <c r="FU42" s="499">
        <v>54.112178641695834</v>
      </c>
      <c r="FV42" s="499">
        <v>49.358519915993519</v>
      </c>
      <c r="FW42" s="499">
        <v>47.981628172856858</v>
      </c>
      <c r="FX42" s="499">
        <v>48.706615029478669</v>
      </c>
      <c r="FY42" s="499">
        <v>50.132800440034025</v>
      </c>
      <c r="FZ42" s="499">
        <v>52.764561417389132</v>
      </c>
      <c r="GA42" s="499">
        <v>52.280543424274164</v>
      </c>
      <c r="GB42" s="499">
        <v>50.73799285277137</v>
      </c>
    </row>
    <row r="43" spans="1:184">
      <c r="A43" s="60"/>
      <c r="B43" s="485"/>
      <c r="C43" s="487"/>
      <c r="D43" s="500" t="s">
        <v>236</v>
      </c>
      <c r="E43" s="507">
        <v>5961836.150000006</v>
      </c>
      <c r="F43" s="508">
        <v>4200395.4800000004</v>
      </c>
      <c r="G43" s="508">
        <v>2568178.1499999985</v>
      </c>
      <c r="H43" s="508">
        <v>2565179.9499999993</v>
      </c>
      <c r="I43" s="508">
        <v>1685920.4600000009</v>
      </c>
      <c r="J43" s="508">
        <v>2293519.6999999993</v>
      </c>
      <c r="K43" s="508">
        <v>8974906.4100000039</v>
      </c>
      <c r="L43" s="508">
        <v>5862596.1699999943</v>
      </c>
      <c r="M43" s="508">
        <v>889929.44000000134</v>
      </c>
      <c r="N43" s="508">
        <v>850289.22000000253</v>
      </c>
      <c r="O43" s="508">
        <v>749135.28000000119</v>
      </c>
      <c r="P43" s="508">
        <v>2208098.8600000031</v>
      </c>
      <c r="Q43" s="508">
        <v>4857786.41</v>
      </c>
      <c r="R43" s="508">
        <v>3806692.09</v>
      </c>
      <c r="S43" s="508">
        <v>1575088.379999999</v>
      </c>
      <c r="T43" s="508">
        <v>1406374.8100000024</v>
      </c>
      <c r="U43" s="508">
        <v>858781.26000000164</v>
      </c>
      <c r="V43" s="508">
        <v>2044700.0399999991</v>
      </c>
      <c r="W43" s="508">
        <v>5039305.4699999988</v>
      </c>
      <c r="X43" s="508">
        <v>4590958.1500000022</v>
      </c>
      <c r="Y43" s="508">
        <v>803624.30999999866</v>
      </c>
      <c r="Z43" s="508">
        <v>539835.00999999791</v>
      </c>
      <c r="AA43" s="508">
        <v>542928.76000000164</v>
      </c>
      <c r="AB43" s="508">
        <v>1857247.4499999993</v>
      </c>
      <c r="AC43" s="508">
        <v>2404754.7199999988</v>
      </c>
      <c r="AD43" s="508">
        <v>2677816.4400000013</v>
      </c>
      <c r="AE43" s="508">
        <v>917258.27000000328</v>
      </c>
      <c r="AF43" s="508">
        <v>158558.6400000006</v>
      </c>
      <c r="AG43" s="508">
        <v>-640527.05000000075</v>
      </c>
      <c r="AH43" s="508">
        <v>1661211.1400000006</v>
      </c>
      <c r="AI43" s="508">
        <v>4550399.3999999985</v>
      </c>
      <c r="AJ43" s="508">
        <v>3904087.3600000031</v>
      </c>
      <c r="AK43" s="508">
        <v>-71896.440000001341</v>
      </c>
      <c r="AL43" s="508">
        <v>-470530.17000000179</v>
      </c>
      <c r="AM43" s="508">
        <v>-235614.47000000253</v>
      </c>
      <c r="AN43" s="508">
        <v>-229013.14000000432</v>
      </c>
      <c r="AO43" s="508">
        <v>3011747.8899999969</v>
      </c>
      <c r="AP43" s="508">
        <v>3465456.7099999972</v>
      </c>
      <c r="AQ43" s="508">
        <v>1481201.200000003</v>
      </c>
      <c r="AR43" s="508">
        <v>523310.21000000089</v>
      </c>
      <c r="AS43" s="508">
        <v>-4160.3199999965727</v>
      </c>
      <c r="AT43" s="508">
        <v>2466627.549999997</v>
      </c>
      <c r="AU43" s="508">
        <v>4975491.9400000013</v>
      </c>
      <c r="AV43" s="508">
        <v>5671723.5899999999</v>
      </c>
      <c r="AW43" s="508">
        <v>440952.19999999925</v>
      </c>
      <c r="AX43" s="508">
        <v>-253435.96000000089</v>
      </c>
      <c r="AY43" s="508">
        <v>218380.21999999881</v>
      </c>
      <c r="AZ43" s="508">
        <v>223154.6099999994</v>
      </c>
      <c r="BA43" s="508">
        <v>3457279.2400000021</v>
      </c>
      <c r="BB43" s="508">
        <v>3507027.3200000003</v>
      </c>
      <c r="BC43" s="508">
        <v>1372159.9800000004</v>
      </c>
      <c r="BD43" s="508">
        <v>359244.03999999538</v>
      </c>
      <c r="BE43" s="508">
        <v>-517300.05000000447</v>
      </c>
      <c r="BF43" s="508">
        <v>2598052.9299999997</v>
      </c>
      <c r="BG43" s="508">
        <v>5025121.1099999994</v>
      </c>
      <c r="BH43" s="508">
        <v>5614462.5500000007</v>
      </c>
      <c r="BI43" s="508">
        <v>-167009.58000000194</v>
      </c>
      <c r="BJ43" s="508">
        <v>-317679.94999999925</v>
      </c>
      <c r="BK43" s="508">
        <v>34966.720000002533</v>
      </c>
      <c r="BL43" s="508">
        <v>425372.53999999911</v>
      </c>
      <c r="BM43" s="508">
        <v>4175388.2600000016</v>
      </c>
      <c r="BN43" s="508">
        <v>4081068.3000000007</v>
      </c>
      <c r="BO43" s="508">
        <v>1836245.5100000016</v>
      </c>
      <c r="BP43" s="508">
        <v>1230899.2699999996</v>
      </c>
      <c r="BQ43" s="508">
        <v>988110.53999999911</v>
      </c>
      <c r="BR43" s="508">
        <v>3852583.2399999984</v>
      </c>
      <c r="BS43" s="508">
        <v>7812084.1799999997</v>
      </c>
      <c r="BT43" s="508">
        <v>8226674.4299999997</v>
      </c>
      <c r="BU43" s="508">
        <v>1623321.8600000031</v>
      </c>
      <c r="BV43" s="508">
        <v>900602.87999999896</v>
      </c>
      <c r="BW43" s="508">
        <v>2098087.6599999964</v>
      </c>
      <c r="BX43" s="508">
        <v>2975295.0700000003</v>
      </c>
      <c r="BY43" s="508">
        <v>6570864.4900000021</v>
      </c>
      <c r="BZ43" s="508">
        <v>6720203</v>
      </c>
      <c r="CA43" s="508">
        <v>4940717.0199999996</v>
      </c>
      <c r="CB43" s="508">
        <v>4008702.16</v>
      </c>
      <c r="CC43" s="508">
        <v>4422715.6399999969</v>
      </c>
      <c r="CD43" s="508">
        <v>9333212.3200000003</v>
      </c>
      <c r="CE43" s="508">
        <v>17370410.580000002</v>
      </c>
      <c r="CF43" s="508">
        <v>18087238.050000004</v>
      </c>
      <c r="CG43" s="508">
        <v>9980058.3300000057</v>
      </c>
      <c r="CH43" s="508">
        <v>9916315.7500000075</v>
      </c>
      <c r="CI43" s="508">
        <v>10818006.129999999</v>
      </c>
      <c r="CJ43" s="508">
        <v>13326926.399999995</v>
      </c>
      <c r="CK43" s="508">
        <v>15386539.209999997</v>
      </c>
      <c r="CL43" s="508">
        <v>15276313.319999997</v>
      </c>
      <c r="CM43" s="508">
        <v>14051976.73</v>
      </c>
      <c r="CN43" s="508">
        <v>10859475.220000003</v>
      </c>
      <c r="CO43" s="508">
        <v>11614398.320000004</v>
      </c>
      <c r="CP43" s="508">
        <v>19842903.319999997</v>
      </c>
      <c r="CQ43" s="508">
        <v>30014494.189999998</v>
      </c>
      <c r="CR43" s="508">
        <v>28994623.930000007</v>
      </c>
      <c r="CS43" s="508">
        <v>19394220.380000003</v>
      </c>
      <c r="CT43" s="508">
        <v>18135795.199999996</v>
      </c>
      <c r="CU43" s="508">
        <v>17776366.720000003</v>
      </c>
      <c r="CV43" s="508">
        <v>21895771.359999999</v>
      </c>
      <c r="CW43" s="508">
        <v>23436581.709999993</v>
      </c>
      <c r="CX43" s="508">
        <v>21691835.759999994</v>
      </c>
      <c r="CY43" s="508">
        <v>18005891.149999995</v>
      </c>
      <c r="CZ43" s="508">
        <v>17371830.689999998</v>
      </c>
      <c r="DA43" s="508">
        <v>17405250.229999993</v>
      </c>
      <c r="DB43" s="508">
        <v>28169753.419999994</v>
      </c>
      <c r="DC43" s="508">
        <v>37434590.149999999</v>
      </c>
      <c r="DD43" s="508">
        <v>36944752.390000001</v>
      </c>
      <c r="DE43" s="508">
        <v>23096990.159999996</v>
      </c>
      <c r="DF43" s="508">
        <v>19843519.34</v>
      </c>
      <c r="DG43" s="508">
        <v>20807838.569999997</v>
      </c>
      <c r="DH43" s="508">
        <v>24192898.200000003</v>
      </c>
      <c r="DI43" s="508">
        <v>24280964.879999995</v>
      </c>
      <c r="DJ43" s="508">
        <v>22585649.330000002</v>
      </c>
      <c r="DK43" s="508">
        <v>22046638.420000009</v>
      </c>
      <c r="DL43" s="508">
        <v>16930164.219999995</v>
      </c>
      <c r="DM43" s="508">
        <v>15496583.489999995</v>
      </c>
      <c r="DN43" s="508">
        <v>29004259.959999997</v>
      </c>
      <c r="DO43" s="508">
        <v>36041229.390000001</v>
      </c>
      <c r="DP43" s="508">
        <v>36187533.990000002</v>
      </c>
      <c r="DQ43" s="508">
        <v>23390184.840000004</v>
      </c>
      <c r="DR43" s="508">
        <v>20509738.169999994</v>
      </c>
      <c r="DS43" s="508">
        <v>21877974.660000004</v>
      </c>
      <c r="DT43" s="508">
        <v>23888150.520000003</v>
      </c>
      <c r="DU43" s="508">
        <v>24576941.539999992</v>
      </c>
      <c r="DV43" s="508">
        <v>22282125.09</v>
      </c>
      <c r="DW43" s="508">
        <v>20839753.279999994</v>
      </c>
      <c r="DX43" s="508">
        <v>14571047.239999995</v>
      </c>
      <c r="DY43" s="508">
        <v>17145986.32</v>
      </c>
      <c r="DZ43" s="508">
        <v>27430283.159999996</v>
      </c>
      <c r="EA43" s="508">
        <v>33556079.610000007</v>
      </c>
      <c r="EB43" s="508">
        <v>34867918.800000004</v>
      </c>
      <c r="EC43" s="508">
        <v>21496784.799999997</v>
      </c>
      <c r="ED43" s="508">
        <v>19867139.380000003</v>
      </c>
      <c r="EE43" s="508">
        <v>20208806.020000003</v>
      </c>
      <c r="EF43" s="508">
        <v>21477302.869999997</v>
      </c>
      <c r="EG43" s="508">
        <v>23276921.629999995</v>
      </c>
      <c r="EH43" s="508">
        <v>23488518.660000004</v>
      </c>
      <c r="EI43" s="508">
        <v>17111745.959999997</v>
      </c>
      <c r="EJ43" s="508">
        <v>15289886.230000008</v>
      </c>
      <c r="EK43" s="508">
        <v>17595335.280000005</v>
      </c>
      <c r="EL43" s="508">
        <v>24395382.969999999</v>
      </c>
      <c r="EM43" s="508">
        <v>35634643.510000005</v>
      </c>
      <c r="EN43" s="508">
        <v>36624658.290000007</v>
      </c>
      <c r="EO43" s="508">
        <v>23023334.75</v>
      </c>
      <c r="EP43" s="508">
        <v>20858088.420000002</v>
      </c>
      <c r="EQ43" s="508">
        <v>19503376.230000004</v>
      </c>
      <c r="ER43" s="508">
        <v>22977035.730000004</v>
      </c>
      <c r="ES43" s="508">
        <v>23351762.539999999</v>
      </c>
      <c r="ET43" s="508">
        <v>21216489.759999998</v>
      </c>
      <c r="EU43" s="508">
        <v>18986991.920000002</v>
      </c>
      <c r="EV43" s="508">
        <v>15880304.110000003</v>
      </c>
      <c r="EW43" s="508">
        <v>16787308.560000002</v>
      </c>
      <c r="EX43" s="508">
        <v>24341668.030000001</v>
      </c>
      <c r="EY43" s="508">
        <v>35438599.410000004</v>
      </c>
      <c r="EZ43" s="508">
        <v>34158419.390000001</v>
      </c>
      <c r="FA43" s="508">
        <v>22934853.420000009</v>
      </c>
      <c r="FB43" s="508">
        <v>21004182.329999998</v>
      </c>
      <c r="FC43" s="508">
        <v>18323829.719999991</v>
      </c>
      <c r="FD43" s="508">
        <v>22915794.490000002</v>
      </c>
      <c r="FE43" s="508">
        <v>20623877.340000004</v>
      </c>
      <c r="FF43" s="508">
        <v>19521953.779999994</v>
      </c>
      <c r="FG43" s="508">
        <v>16924275.520000003</v>
      </c>
      <c r="FH43" s="508">
        <v>12564330.780000012</v>
      </c>
      <c r="FI43" s="508">
        <v>15133966.629999995</v>
      </c>
      <c r="FJ43" s="508">
        <v>24185455.93</v>
      </c>
      <c r="FK43" s="508">
        <v>34438929.350000009</v>
      </c>
      <c r="FL43" s="508">
        <v>32073376.270000003</v>
      </c>
      <c r="FM43" s="508">
        <v>22022528.639999993</v>
      </c>
      <c r="FN43" s="508">
        <v>18456336.300000012</v>
      </c>
      <c r="FO43" s="508">
        <v>16820152.18</v>
      </c>
      <c r="FP43" s="508">
        <v>21692295.799999997</v>
      </c>
      <c r="FQ43" s="508">
        <v>19855987.75</v>
      </c>
      <c r="FR43" s="508">
        <v>19598460.670000002</v>
      </c>
      <c r="FS43" s="508">
        <v>19295410.289999999</v>
      </c>
      <c r="FT43" s="508">
        <v>14998245.629999995</v>
      </c>
      <c r="FU43" s="508">
        <v>13627816.429999992</v>
      </c>
      <c r="FV43" s="508">
        <v>24912489.270000003</v>
      </c>
      <c r="FW43" s="508">
        <v>31804989.210000001</v>
      </c>
      <c r="FX43" s="508">
        <v>32404193.840000004</v>
      </c>
      <c r="FY43" s="508">
        <v>20268872</v>
      </c>
      <c r="FZ43" s="508">
        <v>14865129.080000006</v>
      </c>
      <c r="GA43" s="508">
        <v>16446058.079999998</v>
      </c>
      <c r="GB43" s="508">
        <v>22091539.379999995</v>
      </c>
    </row>
    <row r="44" spans="1:184" ht="33" customHeight="1">
      <c r="A44" s="60"/>
      <c r="B44" s="485"/>
      <c r="C44" s="487"/>
      <c r="D44" s="477" t="s">
        <v>237</v>
      </c>
      <c r="E44" s="501">
        <v>27428087.969999999</v>
      </c>
      <c r="F44" s="502">
        <v>24397236.52</v>
      </c>
      <c r="G44" s="502">
        <v>25714981.970000006</v>
      </c>
      <c r="H44" s="502">
        <v>23520949.300000001</v>
      </c>
      <c r="I44" s="502">
        <v>25274091.919999994</v>
      </c>
      <c r="J44" s="502">
        <v>26329681.050000001</v>
      </c>
      <c r="K44" s="502">
        <v>27205853.839999996</v>
      </c>
      <c r="L44" s="502">
        <v>22696137.830000006</v>
      </c>
      <c r="M44" s="502">
        <v>16211148.060000001</v>
      </c>
      <c r="N44" s="502">
        <v>15223619.529999999</v>
      </c>
      <c r="O44" s="502">
        <v>15687963.599999994</v>
      </c>
      <c r="P44" s="502">
        <v>17661645.519999992</v>
      </c>
      <c r="Q44" s="502">
        <v>18262823.34</v>
      </c>
      <c r="R44" s="502">
        <v>16140318.66</v>
      </c>
      <c r="S44" s="502">
        <v>16860813.370000001</v>
      </c>
      <c r="T44" s="502">
        <v>15419915.310000004</v>
      </c>
      <c r="U44" s="502">
        <v>16534114.739999998</v>
      </c>
      <c r="V44" s="502">
        <v>17669343.339999996</v>
      </c>
      <c r="W44" s="502">
        <v>18584225.280000001</v>
      </c>
      <c r="X44" s="502">
        <v>18602884.099999998</v>
      </c>
      <c r="Y44" s="502">
        <v>17029896.069999997</v>
      </c>
      <c r="Z44" s="502">
        <v>16065494.74</v>
      </c>
      <c r="AA44" s="502">
        <v>16468607.239999998</v>
      </c>
      <c r="AB44" s="502">
        <v>18426193.170000006</v>
      </c>
      <c r="AC44" s="502">
        <v>20641951.400000006</v>
      </c>
      <c r="AD44" s="502">
        <v>17954473.439999994</v>
      </c>
      <c r="AE44" s="502">
        <v>18473152.479999997</v>
      </c>
      <c r="AF44" s="502">
        <v>16962782.109999999</v>
      </c>
      <c r="AG44" s="502">
        <v>18423226.170000006</v>
      </c>
      <c r="AH44" s="502">
        <v>19550341.739999995</v>
      </c>
      <c r="AI44" s="502">
        <v>20328454.850000001</v>
      </c>
      <c r="AJ44" s="502">
        <v>20282122.889999997</v>
      </c>
      <c r="AK44" s="502">
        <v>18517795.819999997</v>
      </c>
      <c r="AL44" s="502">
        <v>17844503.290000007</v>
      </c>
      <c r="AM44" s="502">
        <v>18219259.849999998</v>
      </c>
      <c r="AN44" s="502">
        <v>21006867.260000009</v>
      </c>
      <c r="AO44" s="502">
        <v>21174539.610000003</v>
      </c>
      <c r="AP44" s="502">
        <v>18706042.910000008</v>
      </c>
      <c r="AQ44" s="502">
        <v>19008690.049999997</v>
      </c>
      <c r="AR44" s="502">
        <v>17327120.289999999</v>
      </c>
      <c r="AS44" s="502">
        <v>18759051.819999997</v>
      </c>
      <c r="AT44" s="502">
        <v>19763607.329999998</v>
      </c>
      <c r="AU44" s="502">
        <v>20607569.059999999</v>
      </c>
      <c r="AV44" s="502">
        <v>20333343.66</v>
      </c>
      <c r="AW44" s="502">
        <v>18828630.179999996</v>
      </c>
      <c r="AX44" s="502">
        <v>18227130.080000006</v>
      </c>
      <c r="AY44" s="502">
        <v>18645641.900000006</v>
      </c>
      <c r="AZ44" s="502">
        <v>21532774.010000005</v>
      </c>
      <c r="BA44" s="502">
        <v>22206837.509999998</v>
      </c>
      <c r="BB44" s="502">
        <v>19502250.18</v>
      </c>
      <c r="BC44" s="502">
        <v>19946284.02</v>
      </c>
      <c r="BD44" s="502">
        <v>18123095.580000009</v>
      </c>
      <c r="BE44" s="502">
        <v>19791899.93</v>
      </c>
      <c r="BF44" s="502">
        <v>20683754.57</v>
      </c>
      <c r="BG44" s="502">
        <v>21548347.140000001</v>
      </c>
      <c r="BH44" s="502">
        <v>21504564.949999999</v>
      </c>
      <c r="BI44" s="502">
        <v>19807865.830000002</v>
      </c>
      <c r="BJ44" s="502">
        <v>19078584.329999994</v>
      </c>
      <c r="BK44" s="502">
        <v>19562427.029999997</v>
      </c>
      <c r="BL44" s="502">
        <v>22250918.339999996</v>
      </c>
      <c r="BM44" s="502">
        <v>22895615.239999998</v>
      </c>
      <c r="BN44" s="502">
        <v>20126605.199999999</v>
      </c>
      <c r="BO44" s="502">
        <v>20713019.739999998</v>
      </c>
      <c r="BP44" s="502">
        <v>18641566.98</v>
      </c>
      <c r="BQ44" s="502">
        <v>19819916.710000001</v>
      </c>
      <c r="BR44" s="502">
        <v>21243818.260000002</v>
      </c>
      <c r="BS44" s="502">
        <v>21938023.07</v>
      </c>
      <c r="BT44" s="502">
        <v>21749009.57</v>
      </c>
      <c r="BU44" s="502">
        <v>20367002.760000002</v>
      </c>
      <c r="BV44" s="502">
        <v>19858214.870000001</v>
      </c>
      <c r="BW44" s="502">
        <v>19832899.219999999</v>
      </c>
      <c r="BX44" s="502">
        <v>22773531.550000004</v>
      </c>
      <c r="BY44" s="502">
        <v>23304903.259999998</v>
      </c>
      <c r="BZ44" s="502">
        <v>20509641</v>
      </c>
      <c r="CA44" s="502">
        <v>21227225.48</v>
      </c>
      <c r="CB44" s="502">
        <v>19469570.09</v>
      </c>
      <c r="CC44" s="502">
        <v>20401294.610000003</v>
      </c>
      <c r="CD44" s="502">
        <v>20906727.18</v>
      </c>
      <c r="CE44" s="502">
        <v>20759045.669999998</v>
      </c>
      <c r="CF44" s="502">
        <v>20458139.949999996</v>
      </c>
      <c r="CG44" s="502">
        <v>18905268.669999994</v>
      </c>
      <c r="CH44" s="502">
        <v>17458455.999999993</v>
      </c>
      <c r="CI44" s="502">
        <v>18032221.870000001</v>
      </c>
      <c r="CJ44" s="502">
        <v>21352189.100000005</v>
      </c>
      <c r="CK44" s="502">
        <v>22971772.290000003</v>
      </c>
      <c r="CL44" s="502">
        <v>19786034.180000003</v>
      </c>
      <c r="CM44" s="502">
        <v>19607571.27</v>
      </c>
      <c r="CN44" s="502">
        <v>19066809.029999997</v>
      </c>
      <c r="CO44" s="502">
        <v>19719460.679999996</v>
      </c>
      <c r="CP44" s="502">
        <v>19950562.180000003</v>
      </c>
      <c r="CQ44" s="502">
        <v>19431843.810000002</v>
      </c>
      <c r="CR44" s="502">
        <v>19584362.069999993</v>
      </c>
      <c r="CS44" s="502">
        <v>17624227.619999997</v>
      </c>
      <c r="CT44" s="502">
        <v>15892435.800000003</v>
      </c>
      <c r="CU44" s="502">
        <v>17336910.779999997</v>
      </c>
      <c r="CV44" s="502">
        <v>20960640.890000001</v>
      </c>
      <c r="CW44" s="502">
        <v>22225109.540000003</v>
      </c>
      <c r="CX44" s="502">
        <v>19998082.240000006</v>
      </c>
      <c r="CY44" s="502">
        <v>22092560.600000005</v>
      </c>
      <c r="CZ44" s="502">
        <v>18628519.560000002</v>
      </c>
      <c r="DA44" s="502">
        <v>19324339.770000007</v>
      </c>
      <c r="DB44" s="502">
        <v>18643691.580000006</v>
      </c>
      <c r="DC44" s="502">
        <v>18336046.850000005</v>
      </c>
      <c r="DD44" s="502">
        <v>18665315.110000003</v>
      </c>
      <c r="DE44" s="502">
        <v>17323284.090000004</v>
      </c>
      <c r="DF44" s="502">
        <v>16315399.660000002</v>
      </c>
      <c r="DG44" s="502">
        <v>17198865.680000003</v>
      </c>
      <c r="DH44" s="502">
        <v>21397393.049999997</v>
      </c>
      <c r="DI44" s="502">
        <v>23719590.870000005</v>
      </c>
      <c r="DJ44" s="502">
        <v>20242868.419999998</v>
      </c>
      <c r="DK44" s="502">
        <v>19309037.329999994</v>
      </c>
      <c r="DL44" s="502">
        <v>18944590.030000005</v>
      </c>
      <c r="DM44" s="502">
        <v>22207456.510000005</v>
      </c>
      <c r="DN44" s="502">
        <v>19681372.540000003</v>
      </c>
      <c r="DO44" s="502">
        <v>19893117.109999999</v>
      </c>
      <c r="DP44" s="502">
        <v>20409845.010000002</v>
      </c>
      <c r="DQ44" s="502">
        <v>18259515.159999996</v>
      </c>
      <c r="DR44" s="502">
        <v>17022688.580000006</v>
      </c>
      <c r="DS44" s="502">
        <v>18015408.089999996</v>
      </c>
      <c r="DT44" s="502">
        <v>22657838.98</v>
      </c>
      <c r="DU44" s="502">
        <v>24909209.960000005</v>
      </c>
      <c r="DV44" s="502">
        <v>21516015.16</v>
      </c>
      <c r="DW44" s="502">
        <v>21589411.220000006</v>
      </c>
      <c r="DX44" s="502">
        <v>21934136.010000005</v>
      </c>
      <c r="DY44" s="502">
        <v>22775058.18</v>
      </c>
      <c r="DZ44" s="502">
        <v>22266663.340000004</v>
      </c>
      <c r="EA44" s="502">
        <v>22614045.889999989</v>
      </c>
      <c r="EB44" s="502">
        <v>22039494.199999999</v>
      </c>
      <c r="EC44" s="502">
        <v>20319738.950000003</v>
      </c>
      <c r="ED44" s="502">
        <v>18658430.119999997</v>
      </c>
      <c r="EE44" s="502">
        <v>19921851.98</v>
      </c>
      <c r="EF44" s="502">
        <v>25084188.380000006</v>
      </c>
      <c r="EG44" s="502">
        <v>26562575.870000005</v>
      </c>
      <c r="EH44" s="502">
        <v>22344607.84</v>
      </c>
      <c r="EI44" s="502">
        <v>25466165.290000003</v>
      </c>
      <c r="EJ44" s="502">
        <v>22645317.519999992</v>
      </c>
      <c r="EK44" s="502">
        <v>22801963.469999995</v>
      </c>
      <c r="EL44" s="502">
        <v>23462771.529999997</v>
      </c>
      <c r="EM44" s="502">
        <v>23254995.489999998</v>
      </c>
      <c r="EN44" s="502">
        <v>22769322.209999997</v>
      </c>
      <c r="EO44" s="502">
        <v>20798058.25</v>
      </c>
      <c r="EP44" s="502">
        <v>19030554.079999998</v>
      </c>
      <c r="EQ44" s="502">
        <v>20792367.519999996</v>
      </c>
      <c r="ER44" s="502">
        <v>25823486.02</v>
      </c>
      <c r="ES44" s="502">
        <v>29258758.960000001</v>
      </c>
      <c r="ET44" s="502">
        <v>25133657.990000002</v>
      </c>
      <c r="EU44" s="502">
        <v>25427971.829999998</v>
      </c>
      <c r="EV44" s="502">
        <v>23720295.639999997</v>
      </c>
      <c r="EW44" s="502">
        <v>24503483.939999998</v>
      </c>
      <c r="EX44" s="502">
        <v>26010375.970000003</v>
      </c>
      <c r="EY44" s="502">
        <v>25835419.09</v>
      </c>
      <c r="EZ44" s="502">
        <v>25970911.109999996</v>
      </c>
      <c r="FA44" s="502">
        <v>23214835.579999994</v>
      </c>
      <c r="FB44" s="502">
        <v>21115083.669999998</v>
      </c>
      <c r="FC44" s="502">
        <v>23309535.280000005</v>
      </c>
      <c r="FD44" s="502">
        <v>28250259.760000002</v>
      </c>
      <c r="FE44" s="502">
        <v>34146400.659999996</v>
      </c>
      <c r="FF44" s="502">
        <v>29650677.470000003</v>
      </c>
      <c r="FG44" s="502">
        <v>30594119.23</v>
      </c>
      <c r="FH44" s="502">
        <v>29182977.969999988</v>
      </c>
      <c r="FI44" s="502">
        <v>28705128.620000005</v>
      </c>
      <c r="FJ44" s="502">
        <v>30311481.570000004</v>
      </c>
      <c r="FK44" s="502">
        <v>30586971.149999995</v>
      </c>
      <c r="FL44" s="502">
        <v>31265269.229999997</v>
      </c>
      <c r="FM44" s="502">
        <v>27231784.360000003</v>
      </c>
      <c r="FN44" s="502">
        <v>25508538.199999992</v>
      </c>
      <c r="FO44" s="502">
        <v>27781775.569999997</v>
      </c>
      <c r="FP44" s="502">
        <v>32839571.700000003</v>
      </c>
      <c r="FQ44" s="502">
        <v>37543879.25</v>
      </c>
      <c r="FR44" s="502">
        <v>32233817.829999998</v>
      </c>
      <c r="FS44" s="502">
        <v>31362143.709999997</v>
      </c>
      <c r="FT44" s="502">
        <v>29551510.120000001</v>
      </c>
      <c r="FU44" s="502">
        <v>32711825.820000008</v>
      </c>
      <c r="FV44" s="502">
        <v>32818001.229999997</v>
      </c>
      <c r="FW44" s="502">
        <v>34175504.789999999</v>
      </c>
      <c r="FX44" s="502">
        <v>34243602.659999996</v>
      </c>
      <c r="FY44" s="502">
        <v>30751228.999999996</v>
      </c>
      <c r="FZ44" s="502">
        <v>31035998.919999994</v>
      </c>
      <c r="GA44" s="502">
        <v>31718135.670000002</v>
      </c>
      <c r="GB44" s="502">
        <v>35693122.120000005</v>
      </c>
    </row>
    <row r="45" spans="1:184" s="45" customFormat="1">
      <c r="A45" s="41"/>
      <c r="B45" s="485"/>
      <c r="C45" s="487"/>
      <c r="D45" s="497" t="s">
        <v>238</v>
      </c>
      <c r="E45" s="503">
        <v>26.851363378301844</v>
      </c>
      <c r="F45" s="504">
        <v>26.86206021537555</v>
      </c>
      <c r="G45" s="504">
        <v>26.904736033071082</v>
      </c>
      <c r="H45" s="504">
        <v>26.496870600297299</v>
      </c>
      <c r="I45" s="504">
        <v>27.162092285973422</v>
      </c>
      <c r="J45" s="504">
        <v>27.185497081271652</v>
      </c>
      <c r="K45" s="504">
        <v>26.793694739862065</v>
      </c>
      <c r="L45" s="504">
        <v>26.062964632739629</v>
      </c>
      <c r="M45" s="504">
        <v>28.183048226038395</v>
      </c>
      <c r="N45" s="504">
        <v>27.430880714544013</v>
      </c>
      <c r="O45" s="504">
        <v>27.627352431460075</v>
      </c>
      <c r="P45" s="504">
        <v>27.099120020425236</v>
      </c>
      <c r="Q45" s="504">
        <v>27.580565865416016</v>
      </c>
      <c r="R45" s="504">
        <v>27.622137813023965</v>
      </c>
      <c r="S45" s="504">
        <v>28.315969903490533</v>
      </c>
      <c r="T45" s="504">
        <v>28.617085499747073</v>
      </c>
      <c r="U45" s="504">
        <v>28.947716556795427</v>
      </c>
      <c r="V45" s="504">
        <v>28.466398726732983</v>
      </c>
      <c r="W45" s="504">
        <v>27.980514271221757</v>
      </c>
      <c r="X45" s="504">
        <v>28.309530940883306</v>
      </c>
      <c r="Y45" s="504">
        <v>29.451163870233049</v>
      </c>
      <c r="Z45" s="504">
        <v>28.842017681973164</v>
      </c>
      <c r="AA45" s="504">
        <v>28.833384270200511</v>
      </c>
      <c r="AB45" s="504">
        <v>28.128010706300753</v>
      </c>
      <c r="AC45" s="504">
        <v>30.937470357203935</v>
      </c>
      <c r="AD45" s="504">
        <v>30.620992393133559</v>
      </c>
      <c r="AE45" s="504">
        <v>30.919527025691412</v>
      </c>
      <c r="AF45" s="504">
        <v>31.362857464992143</v>
      </c>
      <c r="AG45" s="504">
        <v>32.162193523703451</v>
      </c>
      <c r="AH45" s="504">
        <v>31.293198248533496</v>
      </c>
      <c r="AI45" s="504">
        <v>30.467889334732757</v>
      </c>
      <c r="AJ45" s="504">
        <v>30.723033771077606</v>
      </c>
      <c r="AK45" s="504">
        <v>31.912003343507671</v>
      </c>
      <c r="AL45" s="504">
        <v>31.863103103015177</v>
      </c>
      <c r="AM45" s="504">
        <v>31.785870529808243</v>
      </c>
      <c r="AN45" s="504">
        <v>31.870057911873428</v>
      </c>
      <c r="AO45" s="504">
        <v>31.544523012084628</v>
      </c>
      <c r="AP45" s="504">
        <v>31.150471067779961</v>
      </c>
      <c r="AQ45" s="504">
        <v>31.601153869057402</v>
      </c>
      <c r="AR45" s="504">
        <v>31.798576420264919</v>
      </c>
      <c r="AS45" s="504">
        <v>32.57570469360445</v>
      </c>
      <c r="AT45" s="504">
        <v>31.431329553684858</v>
      </c>
      <c r="AU45" s="504">
        <v>30.700440031958443</v>
      </c>
      <c r="AV45" s="504">
        <v>30.612832041537722</v>
      </c>
      <c r="AW45" s="504">
        <v>32.279249467765077</v>
      </c>
      <c r="AX45" s="504">
        <v>32.370386324936909</v>
      </c>
      <c r="AY45" s="504">
        <v>32.358428980769752</v>
      </c>
      <c r="AZ45" s="504">
        <v>32.470324107389978</v>
      </c>
      <c r="BA45" s="504">
        <v>32.933338487346326</v>
      </c>
      <c r="BB45" s="504">
        <v>32.808687915775856</v>
      </c>
      <c r="BC45" s="504">
        <v>33.049059608082771</v>
      </c>
      <c r="BD45" s="504">
        <v>33.136333048833755</v>
      </c>
      <c r="BE45" s="504">
        <v>34.249093277839094</v>
      </c>
      <c r="BF45" s="504">
        <v>32.736700628785087</v>
      </c>
      <c r="BG45" s="504">
        <v>31.90946733371997</v>
      </c>
      <c r="BH45" s="504">
        <v>32.131986541796891</v>
      </c>
      <c r="BI45" s="504">
        <v>33.782498231301645</v>
      </c>
      <c r="BJ45" s="504">
        <v>33.759789326822137</v>
      </c>
      <c r="BK45" s="504">
        <v>33.772421095504249</v>
      </c>
      <c r="BL45" s="504">
        <v>33.356820572882214</v>
      </c>
      <c r="BM45" s="504">
        <v>33.80263212598507</v>
      </c>
      <c r="BN45" s="504">
        <v>33.748386431785896</v>
      </c>
      <c r="BO45" s="504">
        <v>34.14730791358037</v>
      </c>
      <c r="BP45" s="504">
        <v>33.959023684355117</v>
      </c>
      <c r="BQ45" s="504">
        <v>34.155790020970059</v>
      </c>
      <c r="BR45" s="504">
        <v>33.515824900940594</v>
      </c>
      <c r="BS45" s="504">
        <v>32.292807325693211</v>
      </c>
      <c r="BT45" s="504">
        <v>32.39964994568976</v>
      </c>
      <c r="BU45" s="504">
        <v>34.616746018156945</v>
      </c>
      <c r="BV45" s="504">
        <v>35.024264720186615</v>
      </c>
      <c r="BW45" s="504">
        <v>34.061149390765515</v>
      </c>
      <c r="BX45" s="504">
        <v>33.983102631260088</v>
      </c>
      <c r="BY45" s="504">
        <v>34.253580315043408</v>
      </c>
      <c r="BZ45" s="504">
        <v>34.219606055197708</v>
      </c>
      <c r="CA45" s="504">
        <v>34.821102568063075</v>
      </c>
      <c r="CB45" s="504">
        <v>35.402513353924704</v>
      </c>
      <c r="CC45" s="504">
        <v>35.035551117008467</v>
      </c>
      <c r="CD45" s="504">
        <v>32.826784612878647</v>
      </c>
      <c r="CE45" s="504">
        <v>30.422130822671139</v>
      </c>
      <c r="CF45" s="504">
        <v>30.339472093534265</v>
      </c>
      <c r="CG45" s="504">
        <v>31.967752799527069</v>
      </c>
      <c r="CH45" s="504">
        <v>30.683341180597616</v>
      </c>
      <c r="CI45" s="504">
        <v>30.880087717413002</v>
      </c>
      <c r="CJ45" s="504">
        <v>31.736669988345298</v>
      </c>
      <c r="CK45" s="504">
        <v>33.564807861852479</v>
      </c>
      <c r="CL45" s="504">
        <v>32.349952998964305</v>
      </c>
      <c r="CM45" s="504">
        <v>32.05816753711585</v>
      </c>
      <c r="CN45" s="504">
        <v>34.479445093641736</v>
      </c>
      <c r="CO45" s="504">
        <v>33.747508644398913</v>
      </c>
      <c r="CP45" s="504">
        <v>31.1771469482551</v>
      </c>
      <c r="CQ45" s="504">
        <v>28.350627024121849</v>
      </c>
      <c r="CR45" s="504">
        <v>28.913359613433865</v>
      </c>
      <c r="CS45" s="504">
        <v>29.699642516909059</v>
      </c>
      <c r="CT45" s="504">
        <v>27.836540581093395</v>
      </c>
      <c r="CU45" s="504">
        <v>29.536637638654199</v>
      </c>
      <c r="CV45" s="504">
        <v>30.991295763381359</v>
      </c>
      <c r="CW45" s="504">
        <v>32.283003601661513</v>
      </c>
      <c r="CX45" s="504">
        <v>33.023703516991802</v>
      </c>
      <c r="CY45" s="504">
        <v>35.942700797331135</v>
      </c>
      <c r="CZ45" s="504">
        <v>33.564150206373768</v>
      </c>
      <c r="DA45" s="504">
        <v>32.843851341933458</v>
      </c>
      <c r="DB45" s="504">
        <v>28.952017433365864</v>
      </c>
      <c r="DC45" s="504">
        <v>26.59529803700341</v>
      </c>
      <c r="DD45" s="504">
        <v>27.393157899054671</v>
      </c>
      <c r="DE45" s="504">
        <v>29.044859765323466</v>
      </c>
      <c r="DF45" s="504">
        <v>28.424935565045832</v>
      </c>
      <c r="DG45" s="504">
        <v>29.200368315633074</v>
      </c>
      <c r="DH45" s="504">
        <v>31.449405051004724</v>
      </c>
      <c r="DI45" s="504">
        <v>34.257925044013611</v>
      </c>
      <c r="DJ45" s="504">
        <v>33.207411447653236</v>
      </c>
      <c r="DK45" s="504">
        <v>31.260168690287422</v>
      </c>
      <c r="DL45" s="504">
        <v>34.009989746336181</v>
      </c>
      <c r="DM45" s="504">
        <v>37.614901634658843</v>
      </c>
      <c r="DN45" s="504">
        <v>30.420132612018428</v>
      </c>
      <c r="DO45" s="504">
        <v>28.727241394687297</v>
      </c>
      <c r="DP45" s="504">
        <v>29.820655099749171</v>
      </c>
      <c r="DQ45" s="504">
        <v>30.458826463317735</v>
      </c>
      <c r="DR45" s="504">
        <v>29.509221414687531</v>
      </c>
      <c r="DS45" s="504">
        <v>30.411012514215322</v>
      </c>
      <c r="DT45" s="504">
        <v>33.10478960367216</v>
      </c>
      <c r="DU45" s="504">
        <v>35.76433721599043</v>
      </c>
      <c r="DV45" s="504">
        <v>35.120579608639559</v>
      </c>
      <c r="DW45" s="504">
        <v>34.781359234912969</v>
      </c>
      <c r="DX45" s="504">
        <v>39.163633265613093</v>
      </c>
      <c r="DY45" s="504">
        <v>38.378830732549993</v>
      </c>
      <c r="DZ45" s="504">
        <v>34.202276090132443</v>
      </c>
      <c r="EA45" s="504">
        <v>32.420312934951745</v>
      </c>
      <c r="EB45" s="504">
        <v>31.965606480662018</v>
      </c>
      <c r="EC45" s="504">
        <v>33.781966970986474</v>
      </c>
      <c r="ED45" s="504">
        <v>32.210980476673541</v>
      </c>
      <c r="EE45" s="504">
        <v>33.463594582163132</v>
      </c>
      <c r="EF45" s="504">
        <v>36.455433037341308</v>
      </c>
      <c r="EG45" s="504">
        <v>37.915177313986469</v>
      </c>
      <c r="EH45" s="504">
        <v>35.764733103816127</v>
      </c>
      <c r="EI45" s="504">
        <v>40.827084886823812</v>
      </c>
      <c r="EJ45" s="504">
        <v>40.242494226984583</v>
      </c>
      <c r="EK45" s="504">
        <v>38.228867367815361</v>
      </c>
      <c r="EL45" s="504">
        <v>35.872263425179682</v>
      </c>
      <c r="EM45" s="504">
        <v>33.146282347599339</v>
      </c>
      <c r="EN45" s="504">
        <v>32.831871115626733</v>
      </c>
      <c r="EO45" s="504">
        <v>34.403433918901918</v>
      </c>
      <c r="EP45" s="504">
        <v>32.760548400088879</v>
      </c>
      <c r="EQ45" s="504">
        <v>34.743185475720324</v>
      </c>
      <c r="ER45" s="504">
        <v>37.292036538951706</v>
      </c>
      <c r="ES45" s="504">
        <v>41.523658419561258</v>
      </c>
      <c r="ET45" s="504">
        <v>40.624390524829209</v>
      </c>
      <c r="EU45" s="504">
        <v>40.503089176327478</v>
      </c>
      <c r="EV45" s="504">
        <v>42.000401123620662</v>
      </c>
      <c r="EW45" s="504">
        <v>40.94299385105289</v>
      </c>
      <c r="EX45" s="504">
        <v>39.523018566190039</v>
      </c>
      <c r="EY45" s="504">
        <v>36.613453082254289</v>
      </c>
      <c r="EZ45" s="504">
        <v>37.291313078710317</v>
      </c>
      <c r="FA45" s="504">
        <v>38.145716255019458</v>
      </c>
      <c r="FB45" s="504">
        <v>36.137138605443994</v>
      </c>
      <c r="FC45" s="504">
        <v>38.752692509625199</v>
      </c>
      <c r="FD45" s="504">
        <v>40.565261395545889</v>
      </c>
      <c r="FE45" s="504">
        <v>48.253012534783274</v>
      </c>
      <c r="FF45" s="504">
        <v>47.612814613553205</v>
      </c>
      <c r="FG45" s="504">
        <v>48.497895888450522</v>
      </c>
      <c r="FH45" s="504">
        <v>51.489507498598542</v>
      </c>
      <c r="FI45" s="504">
        <v>47.721559869076103</v>
      </c>
      <c r="FJ45" s="504">
        <v>45.846895627164109</v>
      </c>
      <c r="FK45" s="504">
        <v>43.100274185188518</v>
      </c>
      <c r="FL45" s="504">
        <v>44.632717765922798</v>
      </c>
      <c r="FM45" s="504">
        <v>44.524556733370652</v>
      </c>
      <c r="FN45" s="504">
        <v>43.533568847907063</v>
      </c>
      <c r="FO45" s="504">
        <v>45.956427902496415</v>
      </c>
      <c r="FP45" s="504">
        <v>46.874700891544464</v>
      </c>
      <c r="FQ45" s="504">
        <v>52.677206177990939</v>
      </c>
      <c r="FR45" s="504">
        <v>51.510868017204864</v>
      </c>
      <c r="FS45" s="504">
        <v>49.477667984093067</v>
      </c>
      <c r="FT45" s="504">
        <v>51.862414203460965</v>
      </c>
      <c r="FU45" s="504">
        <v>54.019544537776227</v>
      </c>
      <c r="FV45" s="504">
        <v>49.261762915383606</v>
      </c>
      <c r="FW45" s="504">
        <v>47.883924398347901</v>
      </c>
      <c r="FX45" s="504">
        <v>48.607848424650378</v>
      </c>
      <c r="FY45" s="504">
        <v>50.031010665583196</v>
      </c>
      <c r="FZ45" s="504">
        <v>52.693341786181414</v>
      </c>
      <c r="GA45" s="504">
        <v>52.206028007645578</v>
      </c>
      <c r="GB45" s="504">
        <v>50.663292721221566</v>
      </c>
    </row>
    <row r="46" spans="1:184" ht="25.5">
      <c r="B46" s="460"/>
      <c r="C46" s="461"/>
      <c r="D46" s="505" t="s">
        <v>239</v>
      </c>
      <c r="E46" s="506">
        <v>41642.280000001192</v>
      </c>
      <c r="F46" s="506">
        <v>37197.570000000298</v>
      </c>
      <c r="G46" s="506">
        <v>39879.370000001043</v>
      </c>
      <c r="H46" s="506">
        <v>36529.679999999702</v>
      </c>
      <c r="I46" s="506">
        <v>47632.120000001043</v>
      </c>
      <c r="J46" s="506">
        <v>49675.570000000298</v>
      </c>
      <c r="K46" s="506">
        <v>56830.570000000298</v>
      </c>
      <c r="L46" s="506">
        <v>52095.859999999404</v>
      </c>
      <c r="M46" s="506">
        <v>44816.669999999925</v>
      </c>
      <c r="N46" s="506">
        <v>36319.439999999478</v>
      </c>
      <c r="O46" s="506">
        <v>35205.789999999106</v>
      </c>
      <c r="P46" s="506">
        <v>36172.510000001639</v>
      </c>
      <c r="Q46" s="506">
        <v>37475.019999999553</v>
      </c>
      <c r="R46" s="506">
        <v>33563.890000000596</v>
      </c>
      <c r="S46" s="506">
        <v>31728.789999999106</v>
      </c>
      <c r="T46" s="506">
        <v>27541.599999999627</v>
      </c>
      <c r="U46" s="506">
        <v>38835.210000000894</v>
      </c>
      <c r="V46" s="506">
        <v>45049.379999998957</v>
      </c>
      <c r="W46" s="506">
        <v>46806.039999999106</v>
      </c>
      <c r="X46" s="506">
        <v>46850.370000001043</v>
      </c>
      <c r="Y46" s="506">
        <v>44667.329999998212</v>
      </c>
      <c r="Z46" s="506">
        <v>36068.400000000373</v>
      </c>
      <c r="AA46" s="506">
        <v>34877.710000000894</v>
      </c>
      <c r="AB46" s="506">
        <v>35612.629999998957</v>
      </c>
      <c r="AC46" s="506">
        <v>36989.559999998659</v>
      </c>
      <c r="AD46" s="506">
        <v>33653.070000000298</v>
      </c>
      <c r="AE46" s="506">
        <v>35864.420000001788</v>
      </c>
      <c r="AF46" s="506">
        <v>30539.280000001192</v>
      </c>
      <c r="AG46" s="506">
        <v>42705.89999999851</v>
      </c>
      <c r="AH46" s="506">
        <v>45319.480000000447</v>
      </c>
      <c r="AI46" s="506">
        <v>47296.489999998361</v>
      </c>
      <c r="AJ46" s="506">
        <v>47130.170000001788</v>
      </c>
      <c r="AK46" s="506">
        <v>44767.519999999553</v>
      </c>
      <c r="AL46" s="506">
        <v>36317.070000000298</v>
      </c>
      <c r="AM46" s="506">
        <v>35119.879999998957</v>
      </c>
      <c r="AN46" s="506">
        <v>35509.579999998212</v>
      </c>
      <c r="AO46" s="506">
        <v>37586.089999999851</v>
      </c>
      <c r="AP46" s="506">
        <v>35331.570000000298</v>
      </c>
      <c r="AQ46" s="506">
        <v>30477.010000001639</v>
      </c>
      <c r="AR46" s="506">
        <v>28248.820000000298</v>
      </c>
      <c r="AS46" s="506">
        <v>40280.530000001192</v>
      </c>
      <c r="AT46" s="506">
        <v>45985.789999999106</v>
      </c>
      <c r="AU46" s="506">
        <v>47556.60000000149</v>
      </c>
      <c r="AV46" s="506">
        <v>47964.320000000298</v>
      </c>
      <c r="AW46" s="506">
        <v>45437.410000000149</v>
      </c>
      <c r="AX46" s="506">
        <v>36508.809999998659</v>
      </c>
      <c r="AY46" s="506">
        <v>35778.620000001043</v>
      </c>
      <c r="AZ46" s="506">
        <v>35923.320000000298</v>
      </c>
      <c r="BA46" s="506">
        <v>38346.460000000894</v>
      </c>
      <c r="BB46" s="506">
        <v>34904.510000001639</v>
      </c>
      <c r="BC46" s="506">
        <v>33225.5</v>
      </c>
      <c r="BD46" s="506">
        <v>31212.859999999404</v>
      </c>
      <c r="BE46" s="506">
        <v>43836.379999998957</v>
      </c>
      <c r="BF46" s="506">
        <v>45613.25</v>
      </c>
      <c r="BG46" s="506">
        <v>46747.059999998659</v>
      </c>
      <c r="BH46" s="506">
        <v>47408.609999999404</v>
      </c>
      <c r="BI46" s="506">
        <v>44137.429999999702</v>
      </c>
      <c r="BJ46" s="506">
        <v>35822.420000001788</v>
      </c>
      <c r="BK46" s="506">
        <v>35338.300000000745</v>
      </c>
      <c r="BL46" s="506">
        <v>35495.809999998659</v>
      </c>
      <c r="BM46" s="506">
        <v>39657.210000000894</v>
      </c>
      <c r="BN46" s="506">
        <v>36181.690000001341</v>
      </c>
      <c r="BO46" s="506">
        <v>34124.920000001788</v>
      </c>
      <c r="BP46" s="506">
        <v>33097.940000001341</v>
      </c>
      <c r="BQ46" s="506">
        <v>46731.010000001639</v>
      </c>
      <c r="BR46" s="506">
        <v>47259.579999998212</v>
      </c>
      <c r="BS46" s="506">
        <v>49712.539999999106</v>
      </c>
      <c r="BT46" s="506">
        <v>50101.820000000298</v>
      </c>
      <c r="BU46" s="506">
        <v>42893.030000001192</v>
      </c>
      <c r="BV46" s="506">
        <v>32164.14999999851</v>
      </c>
      <c r="BW46" s="506">
        <v>38105.329999998212</v>
      </c>
      <c r="BX46" s="506">
        <v>39487.929999999702</v>
      </c>
      <c r="BY46" s="506">
        <v>42339.14999999851</v>
      </c>
      <c r="BZ46" s="506">
        <v>37165.480000000447</v>
      </c>
      <c r="CA46" s="506">
        <v>34404.870000001043</v>
      </c>
      <c r="CB46" s="506">
        <v>34372.800000000745</v>
      </c>
      <c r="CC46" s="506">
        <v>44827.219999998808</v>
      </c>
      <c r="CD46" s="506">
        <v>50306.710000000894</v>
      </c>
      <c r="CE46" s="506">
        <v>56209.050000000745</v>
      </c>
      <c r="CF46" s="506">
        <v>56048.10000000149</v>
      </c>
      <c r="CG46" s="506">
        <v>51568.429999999702</v>
      </c>
      <c r="CH46" s="506">
        <v>41940.10000000149</v>
      </c>
      <c r="CI46" s="506">
        <v>41803.190000001341</v>
      </c>
      <c r="CJ46" s="506">
        <v>42805.379999998957</v>
      </c>
      <c r="CK46" s="506">
        <v>45104.300000000745</v>
      </c>
      <c r="CL46" s="506">
        <v>42293.559999998659</v>
      </c>
      <c r="CM46" s="506">
        <v>43387.699999999255</v>
      </c>
      <c r="CN46" s="506">
        <v>34991.989999998361</v>
      </c>
      <c r="CO46" s="506">
        <v>47966.730000000447</v>
      </c>
      <c r="CP46" s="506">
        <v>55850.760000001639</v>
      </c>
      <c r="CQ46" s="506">
        <v>60328.570000000298</v>
      </c>
      <c r="CR46" s="506">
        <v>59756.859999999404</v>
      </c>
      <c r="CS46" s="506">
        <v>56120.109999999404</v>
      </c>
      <c r="CT46" s="506">
        <v>43659.900000000373</v>
      </c>
      <c r="CU46" s="506">
        <v>43367.129999998957</v>
      </c>
      <c r="CV46" s="506">
        <v>45485.719999998808</v>
      </c>
      <c r="CW46" s="506">
        <v>48044.480000000447</v>
      </c>
      <c r="CX46" s="506">
        <v>41219.230000000447</v>
      </c>
      <c r="CY46" s="506">
        <v>42087.739999998361</v>
      </c>
      <c r="CZ46" s="506">
        <v>42151.859999999404</v>
      </c>
      <c r="DA46" s="506">
        <v>56380.379999998957</v>
      </c>
      <c r="DB46" s="506">
        <v>59618.829999998212</v>
      </c>
      <c r="DC46" s="506">
        <v>62455.239999998361</v>
      </c>
      <c r="DD46" s="506">
        <v>62364.449999999255</v>
      </c>
      <c r="DE46" s="506">
        <v>57556.039999999106</v>
      </c>
      <c r="DF46" s="506">
        <v>45688.939999999478</v>
      </c>
      <c r="DG46" s="506">
        <v>44805.129999998957</v>
      </c>
      <c r="DH46" s="506">
        <v>46236.25</v>
      </c>
      <c r="DI46" s="506">
        <v>49116.219999998808</v>
      </c>
      <c r="DJ46" s="506">
        <v>44497.050000000745</v>
      </c>
      <c r="DK46" s="506">
        <v>48470.339999999851</v>
      </c>
      <c r="DL46" s="506">
        <v>39460.980000000447</v>
      </c>
      <c r="DM46" s="506">
        <v>49713.670000001788</v>
      </c>
      <c r="DN46" s="506">
        <v>59730.730000000447</v>
      </c>
      <c r="DO46" s="506">
        <v>63712.609999999404</v>
      </c>
      <c r="DP46" s="506">
        <v>63859.519999999553</v>
      </c>
      <c r="DQ46" s="506">
        <v>58389.929999999702</v>
      </c>
      <c r="DR46" s="506">
        <v>46995.929999999702</v>
      </c>
      <c r="DS46" s="506">
        <v>46097.320000000298</v>
      </c>
      <c r="DT46" s="506">
        <v>47252.339999999851</v>
      </c>
      <c r="DU46" s="506">
        <v>50276.940000001341</v>
      </c>
      <c r="DV46" s="506">
        <v>45312.050000000745</v>
      </c>
      <c r="DW46" s="506">
        <v>47666.219999998808</v>
      </c>
      <c r="DX46" s="506">
        <v>37292.929999999702</v>
      </c>
      <c r="DY46" s="506">
        <v>56583.859999999404</v>
      </c>
      <c r="DZ46" s="506">
        <v>60556.429999999702</v>
      </c>
      <c r="EA46" s="506">
        <v>64857.760000001639</v>
      </c>
      <c r="EB46" s="506">
        <v>64347.239999998361</v>
      </c>
      <c r="EC46" s="506">
        <v>59748.39999999851</v>
      </c>
      <c r="ED46" s="506">
        <v>47439.280000001192</v>
      </c>
      <c r="EE46" s="506">
        <v>46851.769999999553</v>
      </c>
      <c r="EF46" s="506">
        <v>47853.199999999255</v>
      </c>
      <c r="EG46" s="506">
        <v>51287.390000000596</v>
      </c>
      <c r="EH46" s="506">
        <v>48185.379999998957</v>
      </c>
      <c r="EI46" s="506">
        <v>41606.339999999851</v>
      </c>
      <c r="EJ46" s="506">
        <v>37713.010000001639</v>
      </c>
      <c r="EK46" s="506">
        <v>53653.760000001639</v>
      </c>
      <c r="EL46" s="506">
        <v>61625.160000000149</v>
      </c>
      <c r="EM46" s="506">
        <v>66154.949999999255</v>
      </c>
      <c r="EN46" s="506">
        <v>65621.449999999255</v>
      </c>
      <c r="EO46" s="506">
        <v>61996.960000000894</v>
      </c>
      <c r="EP46" s="506">
        <v>48254.579999998212</v>
      </c>
      <c r="EQ46" s="506">
        <v>47795.5</v>
      </c>
      <c r="ER46" s="506">
        <v>49553.699999999255</v>
      </c>
      <c r="ES46" s="506">
        <v>52352.64999999851</v>
      </c>
      <c r="ET46" s="506">
        <v>47354.890000000596</v>
      </c>
      <c r="EU46" s="506">
        <v>48814.14999999851</v>
      </c>
      <c r="EV46" s="506">
        <v>41540.660000000149</v>
      </c>
      <c r="EW46" s="506">
        <v>61997.890000000596</v>
      </c>
      <c r="EX46" s="506">
        <v>62995.839999999851</v>
      </c>
      <c r="EY46" s="506">
        <v>66754.989999998361</v>
      </c>
      <c r="EZ46" s="506">
        <v>66982.190000001341</v>
      </c>
      <c r="FA46" s="506">
        <v>62423.589999999851</v>
      </c>
      <c r="FB46" s="506">
        <v>48984.940000001341</v>
      </c>
      <c r="FC46" s="506">
        <v>48578.800000000745</v>
      </c>
      <c r="FD46" s="506">
        <v>50021.449999999255</v>
      </c>
      <c r="FE46" s="506">
        <v>52767.45000000298</v>
      </c>
      <c r="FF46" s="506">
        <v>47930.550000000745</v>
      </c>
      <c r="FG46" s="506">
        <v>46692.489999998361</v>
      </c>
      <c r="FH46" s="506">
        <v>37422.910000000149</v>
      </c>
      <c r="FI46" s="506">
        <v>61556.679999999702</v>
      </c>
      <c r="FJ46" s="506">
        <v>63331.739999998361</v>
      </c>
      <c r="FK46" s="506">
        <v>68510.839999999851</v>
      </c>
      <c r="FL46" s="506">
        <v>68252.429999999702</v>
      </c>
      <c r="FM46" s="506">
        <v>63568.160000000149</v>
      </c>
      <c r="FN46" s="506">
        <v>50139.519999999553</v>
      </c>
      <c r="FO46" s="506">
        <v>49277.480000000447</v>
      </c>
      <c r="FP46" s="506">
        <v>50974.429999999702</v>
      </c>
      <c r="FQ46" s="506">
        <v>53980.579999998212</v>
      </c>
      <c r="FR46" s="506">
        <v>49045.89999999851</v>
      </c>
      <c r="FS46" s="506">
        <v>53619.910000000149</v>
      </c>
      <c r="FT46" s="506">
        <v>47229.510000001639</v>
      </c>
      <c r="FU46" s="506">
        <v>56095.079999998212</v>
      </c>
      <c r="FV46" s="506">
        <v>64459.14999999851</v>
      </c>
      <c r="FW46" s="506">
        <v>69732.710000000894</v>
      </c>
      <c r="FX46" s="506">
        <v>69579.79999999702</v>
      </c>
      <c r="FY46" s="506">
        <v>62564.410000000149</v>
      </c>
      <c r="FZ46" s="506">
        <v>41947.85000000149</v>
      </c>
      <c r="GA46" s="506">
        <v>45272.359999999404</v>
      </c>
      <c r="GB46" s="506">
        <v>52627.469999998808</v>
      </c>
    </row>
    <row r="47" spans="1:184">
      <c r="B47" s="460"/>
      <c r="C47" s="460"/>
      <c r="D47" s="460"/>
      <c r="E47" s="460"/>
      <c r="F47" s="460"/>
      <c r="G47" s="460"/>
      <c r="H47" s="460"/>
      <c r="I47" s="460"/>
      <c r="J47" s="460"/>
      <c r="K47" s="460"/>
      <c r="L47" s="460"/>
      <c r="M47" s="460"/>
      <c r="N47" s="460"/>
      <c r="O47" s="460"/>
      <c r="P47" s="460"/>
      <c r="BA47" s="466"/>
      <c r="BB47" s="466"/>
      <c r="BC47" s="466"/>
      <c r="BD47" s="466"/>
      <c r="BE47" s="203"/>
      <c r="BF47" s="200">
        <f t="shared" ref="BF47:CZ47" si="0">+BF18-BF3</f>
        <v>42887</v>
      </c>
      <c r="BG47" s="200">
        <f t="shared" si="0"/>
        <v>42917</v>
      </c>
      <c r="BH47" s="200">
        <f t="shared" si="0"/>
        <v>42948</v>
      </c>
      <c r="BI47" s="200">
        <f t="shared" si="0"/>
        <v>42979</v>
      </c>
      <c r="BJ47" s="200">
        <f t="shared" si="0"/>
        <v>43009</v>
      </c>
      <c r="BK47" s="200">
        <f t="shared" si="0"/>
        <v>43040</v>
      </c>
      <c r="BL47" s="200">
        <f t="shared" si="0"/>
        <v>43070</v>
      </c>
      <c r="BM47" s="200">
        <f t="shared" si="0"/>
        <v>43101</v>
      </c>
      <c r="BN47" s="200">
        <f t="shared" si="0"/>
        <v>43132</v>
      </c>
      <c r="BO47" s="200">
        <f t="shared" si="0"/>
        <v>43160</v>
      </c>
      <c r="BP47" s="200">
        <f t="shared" si="0"/>
        <v>43191</v>
      </c>
      <c r="BQ47" s="200">
        <f t="shared" si="0"/>
        <v>43221</v>
      </c>
      <c r="BR47" s="200">
        <f t="shared" si="0"/>
        <v>43252</v>
      </c>
      <c r="BS47" s="200">
        <f t="shared" si="0"/>
        <v>43282</v>
      </c>
      <c r="BT47" s="200">
        <f t="shared" si="0"/>
        <v>43313</v>
      </c>
      <c r="BU47" s="200">
        <f t="shared" si="0"/>
        <v>43344</v>
      </c>
      <c r="BV47" s="200">
        <f t="shared" si="0"/>
        <v>43374</v>
      </c>
      <c r="BW47" s="200">
        <f t="shared" si="0"/>
        <v>43405</v>
      </c>
      <c r="BX47" s="200">
        <f t="shared" si="0"/>
        <v>43435</v>
      </c>
      <c r="BY47" s="200">
        <f t="shared" si="0"/>
        <v>43466</v>
      </c>
      <c r="BZ47" s="200">
        <f t="shared" si="0"/>
        <v>43497</v>
      </c>
      <c r="CA47" s="200">
        <f t="shared" si="0"/>
        <v>43525</v>
      </c>
      <c r="CB47" s="200">
        <f t="shared" si="0"/>
        <v>43556</v>
      </c>
      <c r="CC47" s="200">
        <f t="shared" si="0"/>
        <v>43586</v>
      </c>
      <c r="CD47" s="200">
        <f t="shared" si="0"/>
        <v>43617</v>
      </c>
      <c r="CE47" s="200">
        <f t="shared" si="0"/>
        <v>43647</v>
      </c>
      <c r="CF47" s="200">
        <f t="shared" si="0"/>
        <v>43678</v>
      </c>
      <c r="CG47" s="200">
        <f t="shared" si="0"/>
        <v>43709</v>
      </c>
      <c r="CH47" s="200">
        <f t="shared" si="0"/>
        <v>43739</v>
      </c>
      <c r="CI47" s="200">
        <f t="shared" si="0"/>
        <v>43770</v>
      </c>
      <c r="CJ47" s="200">
        <f t="shared" si="0"/>
        <v>43800</v>
      </c>
      <c r="CK47" s="200">
        <f t="shared" si="0"/>
        <v>43831</v>
      </c>
      <c r="CL47" s="200">
        <f t="shared" si="0"/>
        <v>43862</v>
      </c>
      <c r="CM47" s="200">
        <f t="shared" si="0"/>
        <v>43891</v>
      </c>
      <c r="CN47" s="200">
        <f t="shared" si="0"/>
        <v>43922</v>
      </c>
      <c r="CO47" s="200">
        <f t="shared" si="0"/>
        <v>43952</v>
      </c>
      <c r="CP47" s="200">
        <f t="shared" si="0"/>
        <v>43983</v>
      </c>
      <c r="CQ47" s="200">
        <f t="shared" si="0"/>
        <v>44013</v>
      </c>
      <c r="CR47" s="200">
        <f t="shared" si="0"/>
        <v>44044</v>
      </c>
      <c r="CS47" s="200">
        <f t="shared" si="0"/>
        <v>44075</v>
      </c>
      <c r="CT47" s="200">
        <f t="shared" si="0"/>
        <v>44105</v>
      </c>
      <c r="CU47" s="200">
        <f t="shared" si="0"/>
        <v>44136</v>
      </c>
      <c r="CV47" s="200">
        <f t="shared" si="0"/>
        <v>44166</v>
      </c>
      <c r="CW47" s="200">
        <f t="shared" si="0"/>
        <v>44197</v>
      </c>
      <c r="CX47" s="200">
        <f t="shared" si="0"/>
        <v>44228</v>
      </c>
      <c r="CY47" s="200">
        <f t="shared" si="0"/>
        <v>44256</v>
      </c>
      <c r="CZ47" s="200">
        <f t="shared" si="0"/>
        <v>44287</v>
      </c>
      <c r="DA47" s="200">
        <f t="shared" ref="DA47:FL47" si="1">+DA18-DA3</f>
        <v>44317</v>
      </c>
      <c r="DB47" s="200">
        <f t="shared" si="1"/>
        <v>44348</v>
      </c>
      <c r="DC47" s="200">
        <f t="shared" si="1"/>
        <v>44378</v>
      </c>
      <c r="DD47" s="200">
        <f t="shared" si="1"/>
        <v>44409</v>
      </c>
      <c r="DE47" s="200">
        <f t="shared" si="1"/>
        <v>44440</v>
      </c>
      <c r="DF47" s="200">
        <f t="shared" si="1"/>
        <v>44470</v>
      </c>
      <c r="DG47" s="200">
        <f t="shared" si="1"/>
        <v>44501</v>
      </c>
      <c r="DH47" s="200">
        <f t="shared" si="1"/>
        <v>44531</v>
      </c>
      <c r="DI47" s="200">
        <f t="shared" si="1"/>
        <v>44562</v>
      </c>
      <c r="DJ47" s="200">
        <f t="shared" si="1"/>
        <v>44593</v>
      </c>
      <c r="DK47" s="200">
        <f t="shared" si="1"/>
        <v>44621</v>
      </c>
      <c r="DL47" s="200">
        <f t="shared" si="1"/>
        <v>44652</v>
      </c>
      <c r="DM47" s="200">
        <f t="shared" si="1"/>
        <v>44682</v>
      </c>
      <c r="DN47" s="200">
        <f t="shared" si="1"/>
        <v>44713</v>
      </c>
      <c r="DO47" s="200">
        <f t="shared" si="1"/>
        <v>44743</v>
      </c>
      <c r="DP47" s="200">
        <f t="shared" si="1"/>
        <v>44774</v>
      </c>
      <c r="DQ47" s="200">
        <f t="shared" si="1"/>
        <v>44805</v>
      </c>
      <c r="DR47" s="200">
        <f t="shared" si="1"/>
        <v>44835</v>
      </c>
      <c r="DS47" s="200">
        <f t="shared" si="1"/>
        <v>44866</v>
      </c>
      <c r="DT47" s="200">
        <f t="shared" si="1"/>
        <v>44896</v>
      </c>
      <c r="DU47" s="200">
        <f t="shared" si="1"/>
        <v>44927</v>
      </c>
      <c r="DV47" s="200">
        <f t="shared" si="1"/>
        <v>44958</v>
      </c>
      <c r="DW47" s="200">
        <f t="shared" si="1"/>
        <v>44986</v>
      </c>
      <c r="DX47" s="200">
        <f t="shared" si="1"/>
        <v>45017</v>
      </c>
      <c r="DY47" s="200">
        <f t="shared" si="1"/>
        <v>45047</v>
      </c>
      <c r="DZ47" s="200">
        <f t="shared" si="1"/>
        <v>45078</v>
      </c>
      <c r="EA47" s="200">
        <f t="shared" si="1"/>
        <v>45108</v>
      </c>
      <c r="EB47" s="200">
        <f t="shared" si="1"/>
        <v>45139</v>
      </c>
      <c r="EC47" s="200">
        <f t="shared" si="1"/>
        <v>45170</v>
      </c>
      <c r="ED47" s="200">
        <f t="shared" si="1"/>
        <v>45200</v>
      </c>
      <c r="EE47" s="200">
        <f t="shared" si="1"/>
        <v>45231</v>
      </c>
      <c r="EF47" s="200">
        <f t="shared" si="1"/>
        <v>45261</v>
      </c>
      <c r="EG47" s="200">
        <f t="shared" si="1"/>
        <v>45292</v>
      </c>
      <c r="EH47" s="200">
        <f t="shared" si="1"/>
        <v>45323</v>
      </c>
      <c r="EI47" s="200">
        <f t="shared" si="1"/>
        <v>45352</v>
      </c>
      <c r="EJ47" s="200">
        <f t="shared" si="1"/>
        <v>45383</v>
      </c>
      <c r="EK47" s="200">
        <f t="shared" si="1"/>
        <v>45413</v>
      </c>
      <c r="EL47" s="200">
        <f t="shared" si="1"/>
        <v>45444</v>
      </c>
      <c r="EM47" s="200">
        <f t="shared" si="1"/>
        <v>45474</v>
      </c>
      <c r="EN47" s="200">
        <f t="shared" si="1"/>
        <v>45505</v>
      </c>
      <c r="EO47" s="200">
        <f t="shared" si="1"/>
        <v>45536</v>
      </c>
      <c r="EP47" s="200">
        <f t="shared" si="1"/>
        <v>45566</v>
      </c>
      <c r="EQ47" s="200">
        <f t="shared" si="1"/>
        <v>45597</v>
      </c>
      <c r="ER47" s="200">
        <f t="shared" si="1"/>
        <v>45627</v>
      </c>
      <c r="ES47" s="200">
        <f t="shared" si="1"/>
        <v>45658</v>
      </c>
      <c r="ET47" s="200">
        <f t="shared" si="1"/>
        <v>45689</v>
      </c>
      <c r="EU47" s="200">
        <f t="shared" si="1"/>
        <v>45717</v>
      </c>
      <c r="EV47" s="200">
        <f t="shared" si="1"/>
        <v>45748</v>
      </c>
      <c r="EW47" s="200">
        <f t="shared" si="1"/>
        <v>45778</v>
      </c>
      <c r="EX47" s="200">
        <f t="shared" si="1"/>
        <v>45809</v>
      </c>
      <c r="EY47" s="200">
        <f t="shared" si="1"/>
        <v>45839</v>
      </c>
      <c r="EZ47" s="200">
        <f t="shared" si="1"/>
        <v>45870</v>
      </c>
      <c r="FA47" s="200">
        <f t="shared" si="1"/>
        <v>45901</v>
      </c>
      <c r="FB47" s="200">
        <f t="shared" si="1"/>
        <v>45931</v>
      </c>
      <c r="FC47" s="200">
        <f t="shared" si="1"/>
        <v>45962</v>
      </c>
      <c r="FD47" s="200">
        <f t="shared" si="1"/>
        <v>45992</v>
      </c>
      <c r="FE47" s="200">
        <f t="shared" si="1"/>
        <v>46023</v>
      </c>
      <c r="FF47" s="200">
        <f t="shared" si="1"/>
        <v>46054</v>
      </c>
      <c r="FG47" s="200">
        <f t="shared" si="1"/>
        <v>46082</v>
      </c>
      <c r="FH47" s="200">
        <f t="shared" si="1"/>
        <v>46113</v>
      </c>
      <c r="FI47" s="200">
        <f t="shared" si="1"/>
        <v>46143</v>
      </c>
      <c r="FJ47" s="200">
        <f t="shared" si="1"/>
        <v>46174</v>
      </c>
      <c r="FK47" s="200">
        <f t="shared" si="1"/>
        <v>46204</v>
      </c>
      <c r="FL47" s="200">
        <f t="shared" si="1"/>
        <v>46235</v>
      </c>
      <c r="FM47" s="200">
        <f t="shared" ref="FM47:FQ47" si="2">+FM18-FM3</f>
        <v>46266</v>
      </c>
      <c r="FN47" s="200">
        <f t="shared" si="2"/>
        <v>46296</v>
      </c>
      <c r="FO47" s="200">
        <f t="shared" si="2"/>
        <v>46327</v>
      </c>
      <c r="FP47" s="200">
        <f t="shared" si="2"/>
        <v>46357</v>
      </c>
      <c r="FQ47" s="200">
        <f t="shared" si="2"/>
        <v>46388</v>
      </c>
    </row>
    <row r="48" spans="1:184">
      <c r="A48" s="45"/>
      <c r="B48" s="485"/>
      <c r="C48" s="469" t="s">
        <v>55</v>
      </c>
      <c r="D48" s="469" t="s">
        <v>33</v>
      </c>
      <c r="E48" s="462">
        <v>41275</v>
      </c>
      <c r="F48" s="462">
        <v>41306</v>
      </c>
      <c r="G48" s="462">
        <v>41334</v>
      </c>
      <c r="H48" s="462">
        <v>41365</v>
      </c>
      <c r="I48" s="462">
        <v>41395</v>
      </c>
      <c r="J48" s="462">
        <v>41426</v>
      </c>
      <c r="K48" s="462">
        <v>41456</v>
      </c>
      <c r="L48" s="462">
        <v>41487</v>
      </c>
      <c r="M48" s="462">
        <v>41518</v>
      </c>
      <c r="N48" s="462">
        <v>41548</v>
      </c>
      <c r="O48" s="462">
        <v>41579</v>
      </c>
      <c r="P48" s="462">
        <v>41609</v>
      </c>
      <c r="Q48" s="190">
        <f t="shared" ref="Q48:BF48" si="3">+Q$2</f>
        <v>41640</v>
      </c>
      <c r="R48" s="190">
        <f t="shared" si="3"/>
        <v>41671</v>
      </c>
      <c r="S48" s="190">
        <f t="shared" si="3"/>
        <v>41699</v>
      </c>
      <c r="T48" s="190">
        <f t="shared" si="3"/>
        <v>41730</v>
      </c>
      <c r="U48" s="190">
        <f t="shared" si="3"/>
        <v>41760</v>
      </c>
      <c r="V48" s="190">
        <f t="shared" si="3"/>
        <v>41791</v>
      </c>
      <c r="W48" s="190">
        <f t="shared" si="3"/>
        <v>41821</v>
      </c>
      <c r="X48" s="190">
        <f t="shared" si="3"/>
        <v>41852</v>
      </c>
      <c r="Y48" s="190">
        <f t="shared" si="3"/>
        <v>41883</v>
      </c>
      <c r="Z48" s="190">
        <f t="shared" si="3"/>
        <v>41913</v>
      </c>
      <c r="AA48" s="190">
        <f t="shared" si="3"/>
        <v>41944</v>
      </c>
      <c r="AB48" s="190">
        <f t="shared" si="3"/>
        <v>41974</v>
      </c>
      <c r="AC48" s="190">
        <f t="shared" si="3"/>
        <v>42005</v>
      </c>
      <c r="AD48" s="190">
        <f t="shared" si="3"/>
        <v>42036</v>
      </c>
      <c r="AE48" s="190">
        <f t="shared" si="3"/>
        <v>42064</v>
      </c>
      <c r="AF48" s="190">
        <f t="shared" si="3"/>
        <v>42095</v>
      </c>
      <c r="AG48" s="190">
        <f t="shared" si="3"/>
        <v>42125</v>
      </c>
      <c r="AH48" s="190">
        <f t="shared" si="3"/>
        <v>42156</v>
      </c>
      <c r="AI48" s="190">
        <f t="shared" si="3"/>
        <v>42186</v>
      </c>
      <c r="AJ48" s="190">
        <f t="shared" si="3"/>
        <v>42217</v>
      </c>
      <c r="AK48" s="190">
        <f t="shared" si="3"/>
        <v>42248</v>
      </c>
      <c r="AL48" s="190">
        <f t="shared" si="3"/>
        <v>42278</v>
      </c>
      <c r="AM48" s="190">
        <f t="shared" si="3"/>
        <v>42309</v>
      </c>
      <c r="AN48" s="190">
        <f t="shared" si="3"/>
        <v>42339</v>
      </c>
      <c r="AO48" s="190">
        <f t="shared" si="3"/>
        <v>42370</v>
      </c>
      <c r="AP48" s="190">
        <f t="shared" si="3"/>
        <v>42401</v>
      </c>
      <c r="AQ48" s="190">
        <f t="shared" si="3"/>
        <v>42430</v>
      </c>
      <c r="AR48" s="190">
        <f t="shared" si="3"/>
        <v>42461</v>
      </c>
      <c r="AS48" s="190">
        <f t="shared" si="3"/>
        <v>42491</v>
      </c>
      <c r="AT48" s="190">
        <f t="shared" si="3"/>
        <v>42522</v>
      </c>
      <c r="AU48" s="190">
        <f t="shared" si="3"/>
        <v>42552</v>
      </c>
      <c r="AV48" s="190">
        <f t="shared" si="3"/>
        <v>42583</v>
      </c>
      <c r="AW48" s="190">
        <f t="shared" si="3"/>
        <v>42614</v>
      </c>
      <c r="AX48" s="190">
        <f t="shared" si="3"/>
        <v>42644</v>
      </c>
      <c r="AY48" s="190">
        <f t="shared" si="3"/>
        <v>42675</v>
      </c>
      <c r="AZ48" s="190">
        <f t="shared" si="3"/>
        <v>42705</v>
      </c>
      <c r="BA48" s="462">
        <f t="shared" si="3"/>
        <v>42736</v>
      </c>
      <c r="BB48" s="462">
        <f t="shared" si="3"/>
        <v>42767</v>
      </c>
      <c r="BC48" s="462">
        <f t="shared" si="3"/>
        <v>42795</v>
      </c>
      <c r="BD48" s="462">
        <f t="shared" si="3"/>
        <v>42826</v>
      </c>
      <c r="BE48" s="462">
        <f t="shared" si="3"/>
        <v>42856</v>
      </c>
      <c r="BF48" s="462">
        <f t="shared" si="3"/>
        <v>42887</v>
      </c>
      <c r="BG48" s="462">
        <f t="shared" ref="BG48:DR48" si="4">+BG$2</f>
        <v>42917</v>
      </c>
      <c r="BH48" s="462">
        <f t="shared" si="4"/>
        <v>42948</v>
      </c>
      <c r="BI48" s="462">
        <f t="shared" si="4"/>
        <v>42979</v>
      </c>
      <c r="BJ48" s="462">
        <f t="shared" si="4"/>
        <v>43009</v>
      </c>
      <c r="BK48" s="462">
        <f t="shared" si="4"/>
        <v>43040</v>
      </c>
      <c r="BL48" s="462">
        <f t="shared" si="4"/>
        <v>43070</v>
      </c>
      <c r="BM48" s="462">
        <f t="shared" si="4"/>
        <v>43101</v>
      </c>
      <c r="BN48" s="462">
        <f t="shared" si="4"/>
        <v>43132</v>
      </c>
      <c r="BO48" s="462">
        <f t="shared" si="4"/>
        <v>43160</v>
      </c>
      <c r="BP48" s="462">
        <f t="shared" si="4"/>
        <v>43191</v>
      </c>
      <c r="BQ48" s="462">
        <f t="shared" si="4"/>
        <v>43221</v>
      </c>
      <c r="BR48" s="462">
        <f t="shared" si="4"/>
        <v>43252</v>
      </c>
      <c r="BS48" s="462">
        <f t="shared" si="4"/>
        <v>43282</v>
      </c>
      <c r="BT48" s="462">
        <f t="shared" si="4"/>
        <v>43313</v>
      </c>
      <c r="BU48" s="462">
        <f t="shared" si="4"/>
        <v>43344</v>
      </c>
      <c r="BV48" s="462">
        <f t="shared" si="4"/>
        <v>43374</v>
      </c>
      <c r="BW48" s="462">
        <f t="shared" si="4"/>
        <v>43405</v>
      </c>
      <c r="BX48" s="462">
        <f t="shared" si="4"/>
        <v>43435</v>
      </c>
      <c r="BY48" s="462">
        <f t="shared" si="4"/>
        <v>43466</v>
      </c>
      <c r="BZ48" s="462">
        <f t="shared" si="4"/>
        <v>43497</v>
      </c>
      <c r="CA48" s="462">
        <f t="shared" si="4"/>
        <v>43525</v>
      </c>
      <c r="CB48" s="462">
        <f t="shared" si="4"/>
        <v>43556</v>
      </c>
      <c r="CC48" s="462">
        <f t="shared" si="4"/>
        <v>43586</v>
      </c>
      <c r="CD48" s="462">
        <f t="shared" si="4"/>
        <v>43617</v>
      </c>
      <c r="CE48" s="462">
        <f t="shared" si="4"/>
        <v>43647</v>
      </c>
      <c r="CF48" s="462">
        <f t="shared" si="4"/>
        <v>43678</v>
      </c>
      <c r="CG48" s="462">
        <f t="shared" si="4"/>
        <v>43709</v>
      </c>
      <c r="CH48" s="462">
        <f t="shared" si="4"/>
        <v>43739</v>
      </c>
      <c r="CI48" s="462">
        <f t="shared" si="4"/>
        <v>43770</v>
      </c>
      <c r="CJ48" s="462">
        <f t="shared" si="4"/>
        <v>43800</v>
      </c>
      <c r="CK48" s="462">
        <f t="shared" si="4"/>
        <v>43831</v>
      </c>
      <c r="CL48" s="462">
        <f t="shared" si="4"/>
        <v>43862</v>
      </c>
      <c r="CM48" s="462">
        <f t="shared" si="4"/>
        <v>43891</v>
      </c>
      <c r="CN48" s="462">
        <f t="shared" si="4"/>
        <v>43922</v>
      </c>
      <c r="CO48" s="462">
        <f t="shared" si="4"/>
        <v>43952</v>
      </c>
      <c r="CP48" s="462">
        <f t="shared" si="4"/>
        <v>43983</v>
      </c>
      <c r="CQ48" s="462">
        <f t="shared" si="4"/>
        <v>44013</v>
      </c>
      <c r="CR48" s="462">
        <f t="shared" si="4"/>
        <v>44044</v>
      </c>
      <c r="CS48" s="462">
        <f t="shared" si="4"/>
        <v>44075</v>
      </c>
      <c r="CT48" s="462">
        <f t="shared" si="4"/>
        <v>44105</v>
      </c>
      <c r="CU48" s="462">
        <f t="shared" si="4"/>
        <v>44136</v>
      </c>
      <c r="CV48" s="462">
        <f t="shared" si="4"/>
        <v>44166</v>
      </c>
      <c r="CW48" s="462">
        <f t="shared" si="4"/>
        <v>44197</v>
      </c>
      <c r="CX48" s="462">
        <f t="shared" si="4"/>
        <v>44228</v>
      </c>
      <c r="CY48" s="462">
        <f t="shared" si="4"/>
        <v>44256</v>
      </c>
      <c r="CZ48" s="462">
        <f t="shared" si="4"/>
        <v>44287</v>
      </c>
      <c r="DA48" s="462">
        <f t="shared" si="4"/>
        <v>44317</v>
      </c>
      <c r="DB48" s="462">
        <f t="shared" si="4"/>
        <v>44348</v>
      </c>
      <c r="DC48" s="462">
        <f t="shared" si="4"/>
        <v>44378</v>
      </c>
      <c r="DD48" s="462">
        <f t="shared" si="4"/>
        <v>44409</v>
      </c>
      <c r="DE48" s="462">
        <f t="shared" si="4"/>
        <v>44440</v>
      </c>
      <c r="DF48" s="462">
        <f t="shared" si="4"/>
        <v>44470</v>
      </c>
      <c r="DG48" s="462">
        <f t="shared" si="4"/>
        <v>44501</v>
      </c>
      <c r="DH48" s="462">
        <f t="shared" si="4"/>
        <v>44531</v>
      </c>
      <c r="DI48" s="462">
        <f t="shared" si="4"/>
        <v>44562</v>
      </c>
      <c r="DJ48" s="462">
        <f t="shared" si="4"/>
        <v>44593</v>
      </c>
      <c r="DK48" s="462">
        <f t="shared" si="4"/>
        <v>44621</v>
      </c>
      <c r="DL48" s="462">
        <f t="shared" si="4"/>
        <v>44652</v>
      </c>
      <c r="DM48" s="462">
        <f t="shared" si="4"/>
        <v>44682</v>
      </c>
      <c r="DN48" s="462">
        <f t="shared" si="4"/>
        <v>44713</v>
      </c>
      <c r="DO48" s="462">
        <f t="shared" si="4"/>
        <v>44743</v>
      </c>
      <c r="DP48" s="462">
        <f t="shared" si="4"/>
        <v>44774</v>
      </c>
      <c r="DQ48" s="462">
        <f t="shared" si="4"/>
        <v>44805</v>
      </c>
      <c r="DR48" s="462">
        <f t="shared" si="4"/>
        <v>44835</v>
      </c>
      <c r="DS48" s="462">
        <f t="shared" ref="DS48:GB48" si="5">+DS$2</f>
        <v>44866</v>
      </c>
      <c r="DT48" s="462">
        <f t="shared" si="5"/>
        <v>44896</v>
      </c>
      <c r="DU48" s="462">
        <f t="shared" si="5"/>
        <v>44927</v>
      </c>
      <c r="DV48" s="462">
        <f t="shared" si="5"/>
        <v>44958</v>
      </c>
      <c r="DW48" s="462">
        <f t="shared" si="5"/>
        <v>44986</v>
      </c>
      <c r="DX48" s="462">
        <f t="shared" si="5"/>
        <v>45017</v>
      </c>
      <c r="DY48" s="462">
        <f t="shared" si="5"/>
        <v>45047</v>
      </c>
      <c r="DZ48" s="462">
        <f t="shared" si="5"/>
        <v>45078</v>
      </c>
      <c r="EA48" s="462">
        <f t="shared" si="5"/>
        <v>45108</v>
      </c>
      <c r="EB48" s="462">
        <f t="shared" si="5"/>
        <v>45139</v>
      </c>
      <c r="EC48" s="462">
        <f t="shared" si="5"/>
        <v>45170</v>
      </c>
      <c r="ED48" s="462">
        <f t="shared" si="5"/>
        <v>45200</v>
      </c>
      <c r="EE48" s="462">
        <f t="shared" si="5"/>
        <v>45231</v>
      </c>
      <c r="EF48" s="462">
        <f t="shared" si="5"/>
        <v>45261</v>
      </c>
      <c r="EG48" s="462">
        <f t="shared" si="5"/>
        <v>45292</v>
      </c>
      <c r="EH48" s="462">
        <f t="shared" si="5"/>
        <v>45323</v>
      </c>
      <c r="EI48" s="462">
        <f t="shared" si="5"/>
        <v>45352</v>
      </c>
      <c r="EJ48" s="462">
        <f t="shared" si="5"/>
        <v>45383</v>
      </c>
      <c r="EK48" s="462">
        <f t="shared" si="5"/>
        <v>45413</v>
      </c>
      <c r="EL48" s="462">
        <f t="shared" si="5"/>
        <v>45444</v>
      </c>
      <c r="EM48" s="462">
        <f t="shared" si="5"/>
        <v>45474</v>
      </c>
      <c r="EN48" s="462">
        <f t="shared" si="5"/>
        <v>45505</v>
      </c>
      <c r="EO48" s="462">
        <f t="shared" si="5"/>
        <v>45536</v>
      </c>
      <c r="EP48" s="462">
        <f t="shared" si="5"/>
        <v>45566</v>
      </c>
      <c r="EQ48" s="462">
        <f t="shared" si="5"/>
        <v>45597</v>
      </c>
      <c r="ER48" s="462">
        <f t="shared" si="5"/>
        <v>45627</v>
      </c>
      <c r="ES48" s="462">
        <f t="shared" si="5"/>
        <v>45658</v>
      </c>
      <c r="ET48" s="462">
        <f t="shared" si="5"/>
        <v>45689</v>
      </c>
      <c r="EU48" s="462">
        <f t="shared" si="5"/>
        <v>45717</v>
      </c>
      <c r="EV48" s="462">
        <f t="shared" si="5"/>
        <v>45748</v>
      </c>
      <c r="EW48" s="462">
        <f t="shared" si="5"/>
        <v>45778</v>
      </c>
      <c r="EX48" s="462">
        <f t="shared" si="5"/>
        <v>45809</v>
      </c>
      <c r="EY48" s="462">
        <f t="shared" si="5"/>
        <v>45839</v>
      </c>
      <c r="EZ48" s="462">
        <f t="shared" si="5"/>
        <v>45870</v>
      </c>
      <c r="FA48" s="462">
        <f t="shared" si="5"/>
        <v>45901</v>
      </c>
      <c r="FB48" s="462">
        <f t="shared" si="5"/>
        <v>45931</v>
      </c>
      <c r="FC48" s="462">
        <f t="shared" si="5"/>
        <v>45962</v>
      </c>
      <c r="FD48" s="462">
        <f t="shared" si="5"/>
        <v>45992</v>
      </c>
      <c r="FE48" s="462">
        <f t="shared" si="5"/>
        <v>46023</v>
      </c>
      <c r="FF48" s="462">
        <f t="shared" si="5"/>
        <v>46054</v>
      </c>
      <c r="FG48" s="462">
        <f t="shared" si="5"/>
        <v>46082</v>
      </c>
      <c r="FH48" s="462">
        <f t="shared" si="5"/>
        <v>46113</v>
      </c>
      <c r="FI48" s="462">
        <f t="shared" si="5"/>
        <v>46143</v>
      </c>
      <c r="FJ48" s="462">
        <f t="shared" si="5"/>
        <v>46174</v>
      </c>
      <c r="FK48" s="462">
        <f t="shared" si="5"/>
        <v>46204</v>
      </c>
      <c r="FL48" s="462">
        <f t="shared" si="5"/>
        <v>46235</v>
      </c>
      <c r="FM48" s="462">
        <f t="shared" si="5"/>
        <v>46266</v>
      </c>
      <c r="FN48" s="462">
        <f t="shared" si="5"/>
        <v>46296</v>
      </c>
      <c r="FO48" s="462">
        <f t="shared" si="5"/>
        <v>46327</v>
      </c>
      <c r="FP48" s="462">
        <f t="shared" si="5"/>
        <v>46357</v>
      </c>
      <c r="FQ48" s="462">
        <f t="shared" si="5"/>
        <v>46388</v>
      </c>
      <c r="FR48" s="462">
        <f t="shared" si="5"/>
        <v>46419</v>
      </c>
      <c r="FS48" s="462">
        <f t="shared" si="5"/>
        <v>46447</v>
      </c>
      <c r="FT48" s="462">
        <f t="shared" si="5"/>
        <v>46478</v>
      </c>
      <c r="FU48" s="462">
        <f t="shared" si="5"/>
        <v>46508</v>
      </c>
      <c r="FV48" s="462">
        <f t="shared" si="5"/>
        <v>46539</v>
      </c>
      <c r="FW48" s="462">
        <f t="shared" si="5"/>
        <v>46569</v>
      </c>
      <c r="FX48" s="462">
        <f t="shared" si="5"/>
        <v>46600</v>
      </c>
      <c r="FY48" s="462">
        <f t="shared" si="5"/>
        <v>46631</v>
      </c>
      <c r="FZ48" s="462">
        <f t="shared" si="5"/>
        <v>46661</v>
      </c>
      <c r="GA48" s="462">
        <f t="shared" si="5"/>
        <v>46692</v>
      </c>
      <c r="GB48" s="462">
        <f t="shared" si="5"/>
        <v>46722</v>
      </c>
    </row>
    <row r="49" spans="1:184">
      <c r="B49" s="486"/>
      <c r="C49" s="473" t="s">
        <v>1</v>
      </c>
      <c r="D49" s="476" t="s">
        <v>176</v>
      </c>
      <c r="E49" s="465">
        <f>+E19-E3</f>
        <v>2070351</v>
      </c>
      <c r="F49" s="465">
        <f t="shared" ref="F49:AZ49" si="6">+F19-F3</f>
        <v>1521545.5</v>
      </c>
      <c r="G49" s="465">
        <f t="shared" si="6"/>
        <v>1086383</v>
      </c>
      <c r="H49" s="465">
        <f t="shared" si="6"/>
        <v>1004214</v>
      </c>
      <c r="I49" s="465">
        <f t="shared" si="6"/>
        <v>929987.5</v>
      </c>
      <c r="J49" s="465">
        <f t="shared" si="6"/>
        <v>1178208.5</v>
      </c>
      <c r="K49" s="465">
        <f t="shared" si="6"/>
        <v>2908509</v>
      </c>
      <c r="L49" s="465">
        <f t="shared" si="6"/>
        <v>2128074</v>
      </c>
      <c r="M49" s="465">
        <f t="shared" si="6"/>
        <v>0</v>
      </c>
      <c r="N49" s="465">
        <f t="shared" si="6"/>
        <v>0</v>
      </c>
      <c r="O49" s="465">
        <f t="shared" si="6"/>
        <v>0</v>
      </c>
      <c r="P49" s="465">
        <f t="shared" si="6"/>
        <v>0</v>
      </c>
      <c r="Q49" s="465">
        <f t="shared" si="6"/>
        <v>0</v>
      </c>
      <c r="R49" s="465">
        <f t="shared" si="6"/>
        <v>0</v>
      </c>
      <c r="S49" s="465">
        <f t="shared" si="6"/>
        <v>0</v>
      </c>
      <c r="T49" s="465">
        <f t="shared" si="6"/>
        <v>0</v>
      </c>
      <c r="U49" s="465">
        <f t="shared" si="6"/>
        <v>0</v>
      </c>
      <c r="V49" s="465">
        <f t="shared" si="6"/>
        <v>0</v>
      </c>
      <c r="W49" s="465">
        <f t="shared" si="6"/>
        <v>0</v>
      </c>
      <c r="X49" s="465">
        <f t="shared" si="6"/>
        <v>0</v>
      </c>
      <c r="Y49" s="465">
        <f t="shared" si="6"/>
        <v>0</v>
      </c>
      <c r="Z49" s="465">
        <f t="shared" si="6"/>
        <v>0</v>
      </c>
      <c r="AA49" s="465">
        <f t="shared" si="6"/>
        <v>0</v>
      </c>
      <c r="AB49" s="465">
        <f t="shared" si="6"/>
        <v>0</v>
      </c>
      <c r="AC49" s="465">
        <f t="shared" si="6"/>
        <v>0</v>
      </c>
      <c r="AD49" s="465">
        <f t="shared" si="6"/>
        <v>0</v>
      </c>
      <c r="AE49" s="465">
        <f t="shared" si="6"/>
        <v>0</v>
      </c>
      <c r="AF49" s="465">
        <f t="shared" si="6"/>
        <v>0</v>
      </c>
      <c r="AG49" s="465">
        <f t="shared" si="6"/>
        <v>0</v>
      </c>
      <c r="AH49" s="465">
        <f t="shared" si="6"/>
        <v>0</v>
      </c>
      <c r="AI49" s="465">
        <f t="shared" si="6"/>
        <v>0</v>
      </c>
      <c r="AJ49" s="465">
        <f t="shared" si="6"/>
        <v>0</v>
      </c>
      <c r="AK49" s="465">
        <f t="shared" si="6"/>
        <v>0</v>
      </c>
      <c r="AL49" s="465">
        <f t="shared" si="6"/>
        <v>0</v>
      </c>
      <c r="AM49" s="465">
        <f t="shared" si="6"/>
        <v>0</v>
      </c>
      <c r="AN49" s="465">
        <f t="shared" si="6"/>
        <v>0</v>
      </c>
      <c r="AO49" s="465">
        <f t="shared" si="6"/>
        <v>0</v>
      </c>
      <c r="AP49" s="465">
        <f t="shared" si="6"/>
        <v>0</v>
      </c>
      <c r="AQ49" s="465">
        <f t="shared" si="6"/>
        <v>0</v>
      </c>
      <c r="AR49" s="465">
        <f t="shared" si="6"/>
        <v>0</v>
      </c>
      <c r="AS49" s="465">
        <f t="shared" si="6"/>
        <v>0</v>
      </c>
      <c r="AT49" s="465">
        <f t="shared" si="6"/>
        <v>0</v>
      </c>
      <c r="AU49" s="465">
        <f t="shared" si="6"/>
        <v>0</v>
      </c>
      <c r="AV49" s="465">
        <f t="shared" si="6"/>
        <v>0</v>
      </c>
      <c r="AW49" s="465">
        <f t="shared" si="6"/>
        <v>0</v>
      </c>
      <c r="AX49" s="465">
        <f t="shared" si="6"/>
        <v>0</v>
      </c>
      <c r="AY49" s="465">
        <f t="shared" si="6"/>
        <v>0</v>
      </c>
      <c r="AZ49" s="465">
        <f t="shared" si="6"/>
        <v>0</v>
      </c>
      <c r="BA49" s="465">
        <f t="shared" ref="BA49:DL49" si="7">+BA19-BA3</f>
        <v>0</v>
      </c>
      <c r="BB49" s="465">
        <f t="shared" si="7"/>
        <v>0</v>
      </c>
      <c r="BC49" s="465">
        <f t="shared" si="7"/>
        <v>0</v>
      </c>
      <c r="BD49" s="465">
        <f t="shared" si="7"/>
        <v>0</v>
      </c>
      <c r="BE49" s="465">
        <f t="shared" si="7"/>
        <v>0</v>
      </c>
      <c r="BF49" s="465">
        <f t="shared" si="7"/>
        <v>0</v>
      </c>
      <c r="BG49" s="465">
        <f t="shared" si="7"/>
        <v>0</v>
      </c>
      <c r="BH49" s="465">
        <f t="shared" si="7"/>
        <v>0</v>
      </c>
      <c r="BI49" s="465">
        <f t="shared" si="7"/>
        <v>0</v>
      </c>
      <c r="BJ49" s="465">
        <f t="shared" si="7"/>
        <v>0</v>
      </c>
      <c r="BK49" s="465">
        <f t="shared" si="7"/>
        <v>0</v>
      </c>
      <c r="BL49" s="465">
        <f t="shared" si="7"/>
        <v>0</v>
      </c>
      <c r="BM49" s="465">
        <f t="shared" si="7"/>
        <v>0</v>
      </c>
      <c r="BN49" s="465">
        <f t="shared" si="7"/>
        <v>0</v>
      </c>
      <c r="BO49" s="465">
        <f t="shared" si="7"/>
        <v>0</v>
      </c>
      <c r="BP49" s="465">
        <f t="shared" si="7"/>
        <v>0</v>
      </c>
      <c r="BQ49" s="465">
        <f t="shared" si="7"/>
        <v>0</v>
      </c>
      <c r="BR49" s="465">
        <f t="shared" si="7"/>
        <v>0</v>
      </c>
      <c r="BS49" s="465">
        <f t="shared" si="7"/>
        <v>0</v>
      </c>
      <c r="BT49" s="465">
        <f t="shared" si="7"/>
        <v>0</v>
      </c>
      <c r="BU49" s="465">
        <f t="shared" si="7"/>
        <v>0</v>
      </c>
      <c r="BV49" s="465">
        <f t="shared" si="7"/>
        <v>0</v>
      </c>
      <c r="BW49" s="465">
        <f t="shared" si="7"/>
        <v>0</v>
      </c>
      <c r="BX49" s="465">
        <f t="shared" si="7"/>
        <v>0</v>
      </c>
      <c r="BY49" s="465">
        <f t="shared" si="7"/>
        <v>0</v>
      </c>
      <c r="BZ49" s="465">
        <f t="shared" si="7"/>
        <v>0</v>
      </c>
      <c r="CA49" s="465">
        <f t="shared" si="7"/>
        <v>0</v>
      </c>
      <c r="CB49" s="465">
        <f t="shared" si="7"/>
        <v>0</v>
      </c>
      <c r="CC49" s="465">
        <f t="shared" si="7"/>
        <v>0</v>
      </c>
      <c r="CD49" s="465">
        <f t="shared" si="7"/>
        <v>0</v>
      </c>
      <c r="CE49" s="465">
        <f t="shared" si="7"/>
        <v>0</v>
      </c>
      <c r="CF49" s="465">
        <f t="shared" si="7"/>
        <v>0</v>
      </c>
      <c r="CG49" s="465">
        <f t="shared" si="7"/>
        <v>0</v>
      </c>
      <c r="CH49" s="465">
        <f t="shared" si="7"/>
        <v>0</v>
      </c>
      <c r="CI49" s="465">
        <f t="shared" si="7"/>
        <v>0</v>
      </c>
      <c r="CJ49" s="465">
        <f t="shared" si="7"/>
        <v>0</v>
      </c>
      <c r="CK49" s="465">
        <f t="shared" si="7"/>
        <v>0</v>
      </c>
      <c r="CL49" s="465">
        <f t="shared" si="7"/>
        <v>0</v>
      </c>
      <c r="CM49" s="465">
        <f t="shared" si="7"/>
        <v>0</v>
      </c>
      <c r="CN49" s="465">
        <f t="shared" si="7"/>
        <v>0</v>
      </c>
      <c r="CO49" s="465">
        <f t="shared" si="7"/>
        <v>0</v>
      </c>
      <c r="CP49" s="465">
        <f t="shared" si="7"/>
        <v>0</v>
      </c>
      <c r="CQ49" s="465">
        <f t="shared" si="7"/>
        <v>0</v>
      </c>
      <c r="CR49" s="465">
        <f t="shared" si="7"/>
        <v>0</v>
      </c>
      <c r="CS49" s="465">
        <f t="shared" si="7"/>
        <v>0</v>
      </c>
      <c r="CT49" s="465">
        <f t="shared" si="7"/>
        <v>0</v>
      </c>
      <c r="CU49" s="465">
        <f t="shared" si="7"/>
        <v>0</v>
      </c>
      <c r="CV49" s="465">
        <f t="shared" si="7"/>
        <v>0</v>
      </c>
      <c r="CW49" s="465">
        <f t="shared" si="7"/>
        <v>0</v>
      </c>
      <c r="CX49" s="465">
        <f t="shared" si="7"/>
        <v>0</v>
      </c>
      <c r="CY49" s="465">
        <f t="shared" si="7"/>
        <v>0</v>
      </c>
      <c r="CZ49" s="465">
        <f t="shared" si="7"/>
        <v>0</v>
      </c>
      <c r="DA49" s="465">
        <f t="shared" si="7"/>
        <v>0</v>
      </c>
      <c r="DB49" s="465">
        <f t="shared" si="7"/>
        <v>0</v>
      </c>
      <c r="DC49" s="465">
        <f t="shared" si="7"/>
        <v>0</v>
      </c>
      <c r="DD49" s="465">
        <f t="shared" si="7"/>
        <v>0</v>
      </c>
      <c r="DE49" s="465">
        <f t="shared" si="7"/>
        <v>0</v>
      </c>
      <c r="DF49" s="465">
        <f t="shared" si="7"/>
        <v>0</v>
      </c>
      <c r="DG49" s="465">
        <f t="shared" si="7"/>
        <v>0</v>
      </c>
      <c r="DH49" s="465">
        <f t="shared" si="7"/>
        <v>0</v>
      </c>
      <c r="DI49" s="465">
        <f t="shared" si="7"/>
        <v>0</v>
      </c>
      <c r="DJ49" s="465">
        <f t="shared" si="7"/>
        <v>0</v>
      </c>
      <c r="DK49" s="465">
        <f t="shared" si="7"/>
        <v>0</v>
      </c>
      <c r="DL49" s="465">
        <f t="shared" si="7"/>
        <v>0</v>
      </c>
      <c r="DM49" s="465">
        <f t="shared" ref="DM49:FX49" si="8">+DM19-DM3</f>
        <v>0</v>
      </c>
      <c r="DN49" s="465">
        <f t="shared" si="8"/>
        <v>0</v>
      </c>
      <c r="DO49" s="465">
        <f t="shared" si="8"/>
        <v>0</v>
      </c>
      <c r="DP49" s="465">
        <f t="shared" si="8"/>
        <v>0</v>
      </c>
      <c r="DQ49" s="465">
        <f t="shared" si="8"/>
        <v>0</v>
      </c>
      <c r="DR49" s="465">
        <f t="shared" si="8"/>
        <v>0</v>
      </c>
      <c r="DS49" s="465">
        <f t="shared" si="8"/>
        <v>0</v>
      </c>
      <c r="DT49" s="465">
        <f t="shared" si="8"/>
        <v>0</v>
      </c>
      <c r="DU49" s="465">
        <f t="shared" si="8"/>
        <v>0</v>
      </c>
      <c r="DV49" s="465">
        <f t="shared" si="8"/>
        <v>0</v>
      </c>
      <c r="DW49" s="465">
        <f t="shared" si="8"/>
        <v>0</v>
      </c>
      <c r="DX49" s="465">
        <f t="shared" si="8"/>
        <v>0</v>
      </c>
      <c r="DY49" s="465">
        <f t="shared" si="8"/>
        <v>0</v>
      </c>
      <c r="DZ49" s="465">
        <f t="shared" si="8"/>
        <v>0</v>
      </c>
      <c r="EA49" s="465">
        <f t="shared" si="8"/>
        <v>0</v>
      </c>
      <c r="EB49" s="465">
        <f t="shared" si="8"/>
        <v>0</v>
      </c>
      <c r="EC49" s="465">
        <f t="shared" si="8"/>
        <v>0</v>
      </c>
      <c r="ED49" s="465">
        <f t="shared" si="8"/>
        <v>0</v>
      </c>
      <c r="EE49" s="465">
        <f t="shared" si="8"/>
        <v>0</v>
      </c>
      <c r="EF49" s="465">
        <f t="shared" si="8"/>
        <v>0</v>
      </c>
      <c r="EG49" s="465">
        <f t="shared" si="8"/>
        <v>0</v>
      </c>
      <c r="EH49" s="465">
        <f t="shared" si="8"/>
        <v>0</v>
      </c>
      <c r="EI49" s="465">
        <f t="shared" si="8"/>
        <v>0</v>
      </c>
      <c r="EJ49" s="465">
        <f t="shared" si="8"/>
        <v>0</v>
      </c>
      <c r="EK49" s="465">
        <f t="shared" si="8"/>
        <v>0</v>
      </c>
      <c r="EL49" s="465">
        <f t="shared" si="8"/>
        <v>0</v>
      </c>
      <c r="EM49" s="465">
        <f t="shared" si="8"/>
        <v>0</v>
      </c>
      <c r="EN49" s="465">
        <f t="shared" si="8"/>
        <v>0</v>
      </c>
      <c r="EO49" s="465">
        <f t="shared" si="8"/>
        <v>0</v>
      </c>
      <c r="EP49" s="465">
        <f t="shared" si="8"/>
        <v>0</v>
      </c>
      <c r="EQ49" s="465">
        <f t="shared" si="8"/>
        <v>0</v>
      </c>
      <c r="ER49" s="465">
        <f t="shared" si="8"/>
        <v>0</v>
      </c>
      <c r="ES49" s="465">
        <f t="shared" si="8"/>
        <v>0</v>
      </c>
      <c r="ET49" s="465">
        <f t="shared" si="8"/>
        <v>0</v>
      </c>
      <c r="EU49" s="465">
        <f t="shared" si="8"/>
        <v>0</v>
      </c>
      <c r="EV49" s="465">
        <f t="shared" si="8"/>
        <v>0</v>
      </c>
      <c r="EW49" s="465">
        <f t="shared" si="8"/>
        <v>0</v>
      </c>
      <c r="EX49" s="465">
        <f t="shared" si="8"/>
        <v>0</v>
      </c>
      <c r="EY49" s="465">
        <f t="shared" si="8"/>
        <v>0</v>
      </c>
      <c r="EZ49" s="465">
        <f t="shared" si="8"/>
        <v>0</v>
      </c>
      <c r="FA49" s="465">
        <f t="shared" si="8"/>
        <v>0</v>
      </c>
      <c r="FB49" s="465">
        <f t="shared" si="8"/>
        <v>0</v>
      </c>
      <c r="FC49" s="465">
        <f t="shared" si="8"/>
        <v>0</v>
      </c>
      <c r="FD49" s="465">
        <f t="shared" si="8"/>
        <v>0</v>
      </c>
      <c r="FE49" s="465">
        <f t="shared" si="8"/>
        <v>0</v>
      </c>
      <c r="FF49" s="465">
        <f t="shared" si="8"/>
        <v>0</v>
      </c>
      <c r="FG49" s="465">
        <f t="shared" si="8"/>
        <v>0</v>
      </c>
      <c r="FH49" s="465">
        <f t="shared" si="8"/>
        <v>0</v>
      </c>
      <c r="FI49" s="465">
        <f t="shared" si="8"/>
        <v>0</v>
      </c>
      <c r="FJ49" s="465">
        <f t="shared" si="8"/>
        <v>0</v>
      </c>
      <c r="FK49" s="465">
        <f t="shared" si="8"/>
        <v>0</v>
      </c>
      <c r="FL49" s="465">
        <f t="shared" si="8"/>
        <v>0</v>
      </c>
      <c r="FM49" s="465">
        <f t="shared" si="8"/>
        <v>0</v>
      </c>
      <c r="FN49" s="465">
        <f t="shared" si="8"/>
        <v>0</v>
      </c>
      <c r="FO49" s="465">
        <f t="shared" si="8"/>
        <v>0</v>
      </c>
      <c r="FP49" s="465">
        <f t="shared" si="8"/>
        <v>0</v>
      </c>
      <c r="FQ49" s="465">
        <f t="shared" si="8"/>
        <v>0</v>
      </c>
      <c r="FR49" s="465">
        <f t="shared" si="8"/>
        <v>0</v>
      </c>
      <c r="FS49" s="465">
        <f t="shared" si="8"/>
        <v>0</v>
      </c>
      <c r="FT49" s="465">
        <f t="shared" si="8"/>
        <v>0</v>
      </c>
      <c r="FU49" s="465">
        <f t="shared" si="8"/>
        <v>0</v>
      </c>
      <c r="FV49" s="465">
        <f t="shared" si="8"/>
        <v>0</v>
      </c>
      <c r="FW49" s="465">
        <f t="shared" si="8"/>
        <v>0</v>
      </c>
      <c r="FX49" s="465">
        <f t="shared" si="8"/>
        <v>0</v>
      </c>
      <c r="FY49" s="465">
        <f t="shared" ref="FY49:GB49" si="9">+FY19-FY3</f>
        <v>0</v>
      </c>
      <c r="FZ49" s="465">
        <f t="shared" si="9"/>
        <v>0</v>
      </c>
      <c r="GA49" s="465">
        <f t="shared" si="9"/>
        <v>0</v>
      </c>
      <c r="GB49" s="465">
        <f t="shared" si="9"/>
        <v>0</v>
      </c>
    </row>
    <row r="50" spans="1:184">
      <c r="B50" s="485"/>
      <c r="C50" s="474" t="s">
        <v>2</v>
      </c>
      <c r="D50" s="477" t="s">
        <v>176</v>
      </c>
      <c r="E50" s="466">
        <f t="shared" ref="E50:AZ50" si="10">+E20-E4</f>
        <v>126388.25</v>
      </c>
      <c r="F50" s="466">
        <f t="shared" si="10"/>
        <v>35887.25</v>
      </c>
      <c r="G50" s="466">
        <f t="shared" si="10"/>
        <v>-168551.25</v>
      </c>
      <c r="H50" s="466">
        <f t="shared" si="10"/>
        <v>-141718.25</v>
      </c>
      <c r="I50" s="466">
        <f t="shared" si="10"/>
        <v>-248374</v>
      </c>
      <c r="J50" s="466">
        <f t="shared" si="10"/>
        <v>-147776.75</v>
      </c>
      <c r="K50" s="466">
        <f t="shared" si="10"/>
        <v>467705.25</v>
      </c>
      <c r="L50" s="466">
        <f t="shared" si="10"/>
        <v>173350</v>
      </c>
      <c r="M50" s="466">
        <f t="shared" si="10"/>
        <v>-197986.25</v>
      </c>
      <c r="N50" s="466">
        <f t="shared" si="10"/>
        <v>-266891.75</v>
      </c>
      <c r="O50" s="466">
        <f t="shared" si="10"/>
        <v>-266367.75</v>
      </c>
      <c r="P50" s="466">
        <f t="shared" si="10"/>
        <v>-37716.5</v>
      </c>
      <c r="Q50" s="466">
        <f t="shared" si="10"/>
        <v>314732.5</v>
      </c>
      <c r="R50" s="466">
        <f t="shared" si="10"/>
        <v>240728.5</v>
      </c>
      <c r="S50" s="466">
        <f t="shared" si="10"/>
        <v>-52141.25</v>
      </c>
      <c r="T50" s="466">
        <f t="shared" si="10"/>
        <v>-32894</v>
      </c>
      <c r="U50" s="466">
        <f t="shared" si="10"/>
        <v>-123400.87999999989</v>
      </c>
      <c r="V50" s="466">
        <f t="shared" si="10"/>
        <v>68006.25</v>
      </c>
      <c r="W50" s="466">
        <f t="shared" si="10"/>
        <v>443594.5</v>
      </c>
      <c r="X50" s="466">
        <f t="shared" si="10"/>
        <v>358444.25</v>
      </c>
      <c r="Y50" s="466">
        <f t="shared" si="10"/>
        <v>-169876</v>
      </c>
      <c r="Z50" s="466">
        <f t="shared" si="10"/>
        <v>-223809.75</v>
      </c>
      <c r="AA50" s="466">
        <f t="shared" si="10"/>
        <v>-239383</v>
      </c>
      <c r="AB50" s="466">
        <f t="shared" si="10"/>
        <v>-1732.5</v>
      </c>
      <c r="AC50" s="466">
        <f t="shared" si="10"/>
        <v>119098.25</v>
      </c>
      <c r="AD50" s="466">
        <f t="shared" si="10"/>
        <v>161834.75</v>
      </c>
      <c r="AE50" s="466">
        <f t="shared" si="10"/>
        <v>-70975.75</v>
      </c>
      <c r="AF50" s="466">
        <f t="shared" si="10"/>
        <v>-180846</v>
      </c>
      <c r="AG50" s="466">
        <f t="shared" si="10"/>
        <v>-251051.25</v>
      </c>
      <c r="AH50" s="466">
        <f t="shared" si="10"/>
        <v>35951.25</v>
      </c>
      <c r="AI50" s="466">
        <f t="shared" si="10"/>
        <v>355233.75</v>
      </c>
      <c r="AJ50" s="466">
        <f t="shared" si="10"/>
        <v>298562.25</v>
      </c>
      <c r="AK50" s="466">
        <f t="shared" si="10"/>
        <v>-190881.5</v>
      </c>
      <c r="AL50" s="466">
        <f t="shared" si="10"/>
        <v>-283637.25</v>
      </c>
      <c r="AM50" s="466">
        <f t="shared" si="10"/>
        <v>-227021.5</v>
      </c>
      <c r="AN50" s="466">
        <f t="shared" si="10"/>
        <v>-189736.5</v>
      </c>
      <c r="AO50" s="466">
        <f t="shared" si="10"/>
        <v>241637.75</v>
      </c>
      <c r="AP50" s="466">
        <f t="shared" si="10"/>
        <v>307900.5</v>
      </c>
      <c r="AQ50" s="466">
        <f t="shared" si="10"/>
        <v>2354</v>
      </c>
      <c r="AR50" s="466">
        <f t="shared" si="10"/>
        <v>-54946.25</v>
      </c>
      <c r="AS50" s="466">
        <f t="shared" si="10"/>
        <v>-131621.25</v>
      </c>
      <c r="AT50" s="466">
        <f t="shared" si="10"/>
        <v>159341.75</v>
      </c>
      <c r="AU50" s="466">
        <f t="shared" si="10"/>
        <v>385558.5</v>
      </c>
      <c r="AV50" s="466">
        <f t="shared" si="10"/>
        <v>508962.25</v>
      </c>
      <c r="AW50" s="466">
        <f t="shared" si="10"/>
        <v>-174000.75</v>
      </c>
      <c r="AX50" s="466">
        <f t="shared" si="10"/>
        <v>-228242.25</v>
      </c>
      <c r="AY50" s="466">
        <f t="shared" si="10"/>
        <v>-137091.75</v>
      </c>
      <c r="AZ50" s="466">
        <f t="shared" si="10"/>
        <v>-102647</v>
      </c>
      <c r="BA50" s="466">
        <f t="shared" ref="BA50:DL50" si="11">+BA20-BA4</f>
        <v>286354</v>
      </c>
      <c r="BB50" s="466">
        <f t="shared" si="11"/>
        <v>289084.25</v>
      </c>
      <c r="BC50" s="466">
        <f t="shared" si="11"/>
        <v>-16359.5</v>
      </c>
      <c r="BD50" s="466">
        <f t="shared" si="11"/>
        <v>-147064.25</v>
      </c>
      <c r="BE50" s="466">
        <f t="shared" si="11"/>
        <v>-240982.25</v>
      </c>
      <c r="BF50" s="466">
        <f t="shared" si="11"/>
        <v>127361.25</v>
      </c>
      <c r="BG50" s="466">
        <f t="shared" si="11"/>
        <v>414528.5</v>
      </c>
      <c r="BH50" s="466">
        <f t="shared" si="11"/>
        <v>453673.25</v>
      </c>
      <c r="BI50" s="466">
        <f t="shared" si="11"/>
        <v>-267146.5</v>
      </c>
      <c r="BJ50" s="466">
        <f t="shared" si="11"/>
        <v>-274941.75</v>
      </c>
      <c r="BK50" s="466">
        <f t="shared" si="11"/>
        <v>-197480.25</v>
      </c>
      <c r="BL50" s="466">
        <f t="shared" si="11"/>
        <v>-80289.75</v>
      </c>
      <c r="BM50" s="466">
        <f t="shared" si="11"/>
        <v>365703.5</v>
      </c>
      <c r="BN50" s="466">
        <f t="shared" si="11"/>
        <v>358290</v>
      </c>
      <c r="BO50" s="466">
        <f t="shared" si="11"/>
        <v>68557.25</v>
      </c>
      <c r="BP50" s="466">
        <f t="shared" si="11"/>
        <v>-3066.5600000000559</v>
      </c>
      <c r="BQ50" s="466">
        <f t="shared" si="11"/>
        <v>-81551.75</v>
      </c>
      <c r="BR50" s="466">
        <f t="shared" si="11"/>
        <v>303221.75</v>
      </c>
      <c r="BS50" s="466">
        <f t="shared" si="11"/>
        <v>736312.5</v>
      </c>
      <c r="BT50" s="466">
        <f t="shared" si="11"/>
        <v>846103</v>
      </c>
      <c r="BU50" s="466">
        <f t="shared" si="11"/>
        <v>12464.75</v>
      </c>
      <c r="BV50" s="466">
        <f t="shared" si="11"/>
        <v>-57514.75</v>
      </c>
      <c r="BW50" s="466">
        <f t="shared" si="11"/>
        <v>69470.5</v>
      </c>
      <c r="BX50" s="466">
        <f t="shared" si="11"/>
        <v>230807.75</v>
      </c>
      <c r="BY50" s="466">
        <f t="shared" si="11"/>
        <v>681484</v>
      </c>
      <c r="BZ50" s="466">
        <f t="shared" si="11"/>
        <v>698708</v>
      </c>
      <c r="CA50" s="466">
        <f t="shared" si="11"/>
        <v>528356</v>
      </c>
      <c r="CB50" s="466">
        <f t="shared" si="11"/>
        <v>487692</v>
      </c>
      <c r="CC50" s="466">
        <f t="shared" si="11"/>
        <v>487396.5</v>
      </c>
      <c r="CD50" s="466">
        <f t="shared" si="11"/>
        <v>1019111.5</v>
      </c>
      <c r="CE50" s="466">
        <f t="shared" si="11"/>
        <v>1912747</v>
      </c>
      <c r="CF50" s="466">
        <f t="shared" si="11"/>
        <v>1995994.5</v>
      </c>
      <c r="CG50" s="466">
        <f t="shared" si="11"/>
        <v>938386</v>
      </c>
      <c r="CH50" s="466">
        <f t="shared" si="11"/>
        <v>984311</v>
      </c>
      <c r="CI50" s="466">
        <f t="shared" si="11"/>
        <v>1142785</v>
      </c>
      <c r="CJ50" s="466">
        <f t="shared" si="11"/>
        <v>1523296</v>
      </c>
      <c r="CK50" s="466">
        <f t="shared" si="11"/>
        <v>1661898.5</v>
      </c>
      <c r="CL50" s="466">
        <f t="shared" si="11"/>
        <v>1656440</v>
      </c>
      <c r="CM50" s="466">
        <f t="shared" si="11"/>
        <v>1611443.5</v>
      </c>
      <c r="CN50" s="466">
        <f t="shared" si="11"/>
        <v>770280.5</v>
      </c>
      <c r="CO50" s="466">
        <f t="shared" si="11"/>
        <v>1013636.5</v>
      </c>
      <c r="CP50" s="466">
        <f t="shared" si="11"/>
        <v>2170424.5</v>
      </c>
      <c r="CQ50" s="466">
        <f t="shared" si="11"/>
        <v>3294044.5</v>
      </c>
      <c r="CR50" s="466">
        <f t="shared" si="11"/>
        <v>3187306</v>
      </c>
      <c r="CS50" s="466">
        <f t="shared" si="11"/>
        <v>1985993.5</v>
      </c>
      <c r="CT50" s="466">
        <f t="shared" si="11"/>
        <v>1897080</v>
      </c>
      <c r="CU50" s="466">
        <f t="shared" si="11"/>
        <v>1881734.5</v>
      </c>
      <c r="CV50" s="466">
        <f t="shared" si="11"/>
        <v>2483944.5</v>
      </c>
      <c r="CW50" s="466">
        <f t="shared" si="11"/>
        <v>2628527.5000000005</v>
      </c>
      <c r="CX50" s="466">
        <f t="shared" si="11"/>
        <v>2574513.5</v>
      </c>
      <c r="CY50" s="466">
        <f t="shared" si="11"/>
        <v>1542497.25</v>
      </c>
      <c r="CZ50" s="466">
        <f t="shared" si="11"/>
        <v>1031770</v>
      </c>
      <c r="DA50" s="466">
        <f t="shared" si="11"/>
        <v>2120898.5</v>
      </c>
      <c r="DB50" s="466">
        <f t="shared" si="11"/>
        <v>3137179</v>
      </c>
      <c r="DC50" s="466">
        <f t="shared" si="11"/>
        <v>4096211.4999999995</v>
      </c>
      <c r="DD50" s="466">
        <f t="shared" si="11"/>
        <v>3975416.4999999995</v>
      </c>
      <c r="DE50" s="466">
        <f t="shared" si="11"/>
        <v>2435848.5</v>
      </c>
      <c r="DF50" s="466">
        <f t="shared" si="11"/>
        <v>2097608.5</v>
      </c>
      <c r="DG50" s="466">
        <f t="shared" si="11"/>
        <v>2233459.5</v>
      </c>
      <c r="DH50" s="466">
        <f t="shared" si="11"/>
        <v>2725060.5</v>
      </c>
      <c r="DI50" s="466">
        <f t="shared" si="11"/>
        <v>2785816.5</v>
      </c>
      <c r="DJ50" s="466">
        <f t="shared" si="11"/>
        <v>2567247.5</v>
      </c>
      <c r="DK50" s="466">
        <f t="shared" si="11"/>
        <v>2446526</v>
      </c>
      <c r="DL50" s="466">
        <f t="shared" si="11"/>
        <v>2107867</v>
      </c>
      <c r="DM50" s="466">
        <f t="shared" ref="DM50:FX50" si="12">+DM20-DM4</f>
        <v>561261.5</v>
      </c>
      <c r="DN50" s="466">
        <f t="shared" si="12"/>
        <v>3242894</v>
      </c>
      <c r="DO50" s="466">
        <f t="shared" si="12"/>
        <v>4005667.5</v>
      </c>
      <c r="DP50" s="466">
        <f t="shared" si="12"/>
        <v>3751863.5</v>
      </c>
      <c r="DQ50" s="466">
        <f t="shared" si="12"/>
        <v>2379387</v>
      </c>
      <c r="DR50" s="466">
        <f t="shared" si="12"/>
        <v>2088863.5</v>
      </c>
      <c r="DS50" s="466">
        <f t="shared" si="12"/>
        <v>2351936.9999999995</v>
      </c>
      <c r="DT50" s="466">
        <f t="shared" si="12"/>
        <v>2741687</v>
      </c>
      <c r="DU50" s="466">
        <f t="shared" si="12"/>
        <v>2725432.5</v>
      </c>
      <c r="DV50" s="466">
        <f t="shared" si="12"/>
        <v>2525270.5</v>
      </c>
      <c r="DW50" s="466">
        <f t="shared" si="12"/>
        <v>2467489.5</v>
      </c>
      <c r="DX50" s="466">
        <f t="shared" si="12"/>
        <v>1981387.5</v>
      </c>
      <c r="DY50" s="466">
        <f t="shared" si="12"/>
        <v>2175060</v>
      </c>
      <c r="DZ50" s="466">
        <f t="shared" si="12"/>
        <v>2932202.5</v>
      </c>
      <c r="EA50" s="466">
        <f t="shared" si="12"/>
        <v>3682551.5</v>
      </c>
      <c r="EB50" s="466">
        <f t="shared" si="12"/>
        <v>3649196</v>
      </c>
      <c r="EC50" s="466">
        <f t="shared" si="12"/>
        <v>2169744.5</v>
      </c>
      <c r="ED50" s="466">
        <f t="shared" si="12"/>
        <v>2176671</v>
      </c>
      <c r="EE50" s="466">
        <f t="shared" si="12"/>
        <v>2123528</v>
      </c>
      <c r="EF50" s="466">
        <f t="shared" si="12"/>
        <v>2520694.5</v>
      </c>
      <c r="EG50" s="466">
        <f t="shared" si="12"/>
        <v>2591983.5</v>
      </c>
      <c r="EH50" s="466">
        <f t="shared" si="12"/>
        <v>2551996.5</v>
      </c>
      <c r="EI50" s="466">
        <f t="shared" si="12"/>
        <v>2300225.5</v>
      </c>
      <c r="EJ50" s="466">
        <f t="shared" si="12"/>
        <v>945299.75</v>
      </c>
      <c r="EK50" s="466">
        <f t="shared" si="12"/>
        <v>1795560.5</v>
      </c>
      <c r="EL50" s="466">
        <f t="shared" si="12"/>
        <v>2761906.5</v>
      </c>
      <c r="EM50" s="466">
        <f t="shared" si="12"/>
        <v>3890617</v>
      </c>
      <c r="EN50" s="466">
        <f t="shared" si="12"/>
        <v>3954765</v>
      </c>
      <c r="EO50" s="466">
        <f t="shared" si="12"/>
        <v>2275485</v>
      </c>
      <c r="EP50" s="466">
        <f t="shared" si="12"/>
        <v>2179764.5</v>
      </c>
      <c r="EQ50" s="466">
        <f t="shared" si="12"/>
        <v>1963763</v>
      </c>
      <c r="ER50" s="466">
        <f t="shared" si="12"/>
        <v>2585468.5</v>
      </c>
      <c r="ES50" s="466">
        <f t="shared" si="12"/>
        <v>2628501</v>
      </c>
      <c r="ET50" s="466">
        <f t="shared" si="12"/>
        <v>2325971.5</v>
      </c>
      <c r="EU50" s="466">
        <f t="shared" si="12"/>
        <v>2088399</v>
      </c>
      <c r="EV50" s="466">
        <f t="shared" si="12"/>
        <v>2023873</v>
      </c>
      <c r="EW50" s="466">
        <f t="shared" si="12"/>
        <v>1991941</v>
      </c>
      <c r="EX50" s="466">
        <f t="shared" si="12"/>
        <v>2658918.5</v>
      </c>
      <c r="EY50" s="466">
        <f t="shared" si="12"/>
        <v>3794344</v>
      </c>
      <c r="EZ50" s="466">
        <f t="shared" si="12"/>
        <v>3663882</v>
      </c>
      <c r="FA50" s="466">
        <f t="shared" si="12"/>
        <v>2371823</v>
      </c>
      <c r="FB50" s="466">
        <f t="shared" si="12"/>
        <v>2166921</v>
      </c>
      <c r="FC50" s="466">
        <f t="shared" si="12"/>
        <v>1806769</v>
      </c>
      <c r="FD50" s="466">
        <f t="shared" si="12"/>
        <v>2584683.5</v>
      </c>
      <c r="FE50" s="466">
        <f t="shared" si="12"/>
        <v>2162827</v>
      </c>
      <c r="FF50" s="466">
        <f t="shared" si="12"/>
        <v>2142997</v>
      </c>
      <c r="FG50" s="466">
        <f t="shared" si="12"/>
        <v>1962190</v>
      </c>
      <c r="FH50" s="466">
        <f t="shared" si="12"/>
        <v>207798.12</v>
      </c>
      <c r="FI50" s="466">
        <f t="shared" si="12"/>
        <v>283534.75</v>
      </c>
      <c r="FJ50" s="466">
        <f t="shared" si="12"/>
        <v>2501117.5</v>
      </c>
      <c r="FK50" s="466">
        <f t="shared" si="12"/>
        <v>3799021</v>
      </c>
      <c r="FL50" s="466">
        <f t="shared" si="12"/>
        <v>3525116</v>
      </c>
      <c r="FM50" s="466">
        <f t="shared" si="12"/>
        <v>2096089.5</v>
      </c>
      <c r="FN50" s="466">
        <f t="shared" si="12"/>
        <v>1762142</v>
      </c>
      <c r="FO50" s="466">
        <f t="shared" si="12"/>
        <v>1561950</v>
      </c>
      <c r="FP50" s="466">
        <f t="shared" si="12"/>
        <v>2359732.5</v>
      </c>
      <c r="FQ50" s="466">
        <f t="shared" si="12"/>
        <v>2090901</v>
      </c>
      <c r="FR50" s="466">
        <f>+FR20-FR4</f>
        <v>2118565.5</v>
      </c>
      <c r="FS50" s="466">
        <f t="shared" si="12"/>
        <v>2060255</v>
      </c>
      <c r="FT50" s="466">
        <f t="shared" si="12"/>
        <v>1722606</v>
      </c>
      <c r="FU50" s="466">
        <f t="shared" si="12"/>
        <v>1647450.5</v>
      </c>
      <c r="FV50" s="466">
        <f t="shared" si="12"/>
        <v>2561223</v>
      </c>
      <c r="FW50" s="466">
        <f t="shared" si="12"/>
        <v>3268503</v>
      </c>
      <c r="FX50" s="466">
        <f t="shared" si="12"/>
        <v>3554130</v>
      </c>
      <c r="FY50" s="466">
        <f t="shared" ref="FY50:GB50" si="13">+FY20-FY4</f>
        <v>1908888</v>
      </c>
      <c r="FZ50" s="466">
        <f t="shared" si="13"/>
        <v>1801031</v>
      </c>
      <c r="GA50" s="466">
        <f t="shared" si="13"/>
        <v>1717319</v>
      </c>
      <c r="GB50" s="466">
        <f t="shared" si="13"/>
        <v>2357120.5</v>
      </c>
    </row>
    <row r="51" spans="1:184">
      <c r="B51" s="485"/>
      <c r="C51" s="474" t="s">
        <v>3</v>
      </c>
      <c r="D51" s="477" t="s">
        <v>176</v>
      </c>
      <c r="E51" s="466">
        <f t="shared" ref="E51:AZ51" si="14">+E21-E5</f>
        <v>12047.5</v>
      </c>
      <c r="F51" s="466">
        <f t="shared" si="14"/>
        <v>-64602.5</v>
      </c>
      <c r="G51" s="466">
        <f t="shared" si="14"/>
        <v>-232915</v>
      </c>
      <c r="H51" s="466">
        <f t="shared" si="14"/>
        <v>0</v>
      </c>
      <c r="I51" s="466">
        <f t="shared" si="14"/>
        <v>-183288</v>
      </c>
      <c r="J51" s="466">
        <f t="shared" si="14"/>
        <v>-206515.25</v>
      </c>
      <c r="K51" s="466">
        <f t="shared" si="14"/>
        <v>372617.25</v>
      </c>
      <c r="L51" s="466">
        <f t="shared" si="14"/>
        <v>103820.5</v>
      </c>
      <c r="M51" s="466">
        <f t="shared" si="14"/>
        <v>-286343.25</v>
      </c>
      <c r="N51" s="466">
        <f t="shared" si="14"/>
        <v>-351687.5</v>
      </c>
      <c r="O51" s="466">
        <f t="shared" si="14"/>
        <v>-369155.5</v>
      </c>
      <c r="P51" s="466">
        <f t="shared" si="14"/>
        <v>-136189.25</v>
      </c>
      <c r="Q51" s="466">
        <f t="shared" si="14"/>
        <v>293740</v>
      </c>
      <c r="R51" s="466">
        <f t="shared" si="14"/>
        <v>185517</v>
      </c>
      <c r="S51" s="466">
        <f t="shared" si="14"/>
        <v>-93909</v>
      </c>
      <c r="T51" s="466">
        <f t="shared" si="14"/>
        <v>-40356.25</v>
      </c>
      <c r="U51" s="466">
        <f t="shared" si="14"/>
        <v>-186834.25</v>
      </c>
      <c r="V51" s="466">
        <f t="shared" si="14"/>
        <v>22869.75</v>
      </c>
      <c r="W51" s="466">
        <f t="shared" si="14"/>
        <v>338785</v>
      </c>
      <c r="X51" s="466">
        <f t="shared" si="14"/>
        <v>304449</v>
      </c>
      <c r="Y51" s="466">
        <f t="shared" si="14"/>
        <v>-213535.25</v>
      </c>
      <c r="Z51" s="466">
        <f t="shared" si="14"/>
        <v>-296342</v>
      </c>
      <c r="AA51" s="466">
        <f t="shared" si="14"/>
        <v>-256599</v>
      </c>
      <c r="AB51" s="466">
        <f t="shared" si="14"/>
        <v>-75412.25</v>
      </c>
      <c r="AC51" s="466">
        <f t="shared" si="14"/>
        <v>38759.5</v>
      </c>
      <c r="AD51" s="466">
        <f t="shared" si="14"/>
        <v>57365.5</v>
      </c>
      <c r="AE51" s="466">
        <f t="shared" si="14"/>
        <v>-168675.25</v>
      </c>
      <c r="AF51" s="466">
        <f t="shared" si="14"/>
        <v>-255185</v>
      </c>
      <c r="AG51" s="466">
        <f t="shared" si="14"/>
        <v>-167344.88</v>
      </c>
      <c r="AH51" s="466">
        <f t="shared" si="14"/>
        <v>-26976.5</v>
      </c>
      <c r="AI51" s="466">
        <f t="shared" si="14"/>
        <v>305302.25</v>
      </c>
      <c r="AJ51" s="466">
        <f t="shared" si="14"/>
        <v>260200</v>
      </c>
      <c r="AK51" s="466">
        <f t="shared" si="14"/>
        <v>-306688.5</v>
      </c>
      <c r="AL51" s="466">
        <f t="shared" si="14"/>
        <v>-326791.25</v>
      </c>
      <c r="AM51" s="466">
        <f t="shared" si="14"/>
        <v>-260682.25</v>
      </c>
      <c r="AN51" s="466">
        <f t="shared" si="14"/>
        <v>-254188.25</v>
      </c>
      <c r="AO51" s="466">
        <f t="shared" si="14"/>
        <v>103279.25</v>
      </c>
      <c r="AP51" s="466">
        <f t="shared" si="14"/>
        <v>171819.25</v>
      </c>
      <c r="AQ51" s="466">
        <f t="shared" si="14"/>
        <v>-26709.75</v>
      </c>
      <c r="AR51" s="466">
        <f t="shared" si="14"/>
        <v>-190175.5</v>
      </c>
      <c r="AS51" s="466">
        <f t="shared" si="14"/>
        <v>-200376.75</v>
      </c>
      <c r="AT51" s="466">
        <f t="shared" si="14"/>
        <v>37195.75</v>
      </c>
      <c r="AU51" s="466">
        <f t="shared" si="14"/>
        <v>342313.5</v>
      </c>
      <c r="AV51" s="466">
        <f t="shared" si="14"/>
        <v>437657</v>
      </c>
      <c r="AW51" s="466">
        <f t="shared" si="14"/>
        <v>-259447.5</v>
      </c>
      <c r="AX51" s="466">
        <f t="shared" si="14"/>
        <v>-306443</v>
      </c>
      <c r="AY51" s="466">
        <f t="shared" si="14"/>
        <v>-232601</v>
      </c>
      <c r="AZ51" s="466">
        <f t="shared" si="14"/>
        <v>-201561.25</v>
      </c>
      <c r="BA51" s="466">
        <f t="shared" ref="BA51:DL51" si="15">+BA21-BA5</f>
        <v>204714.25</v>
      </c>
      <c r="BB51" s="466">
        <f t="shared" si="15"/>
        <v>233438</v>
      </c>
      <c r="BC51" s="466">
        <f t="shared" si="15"/>
        <v>-117427.5</v>
      </c>
      <c r="BD51" s="466">
        <f t="shared" si="15"/>
        <v>-111049.62</v>
      </c>
      <c r="BE51" s="466">
        <f t="shared" si="15"/>
        <v>-331860.25</v>
      </c>
      <c r="BF51" s="466">
        <f t="shared" si="15"/>
        <v>54682</v>
      </c>
      <c r="BG51" s="466">
        <f t="shared" si="15"/>
        <v>365006.25</v>
      </c>
      <c r="BH51" s="466">
        <f t="shared" si="15"/>
        <v>347628.25</v>
      </c>
      <c r="BI51" s="466">
        <f t="shared" si="15"/>
        <v>-353434.25</v>
      </c>
      <c r="BJ51" s="466">
        <f t="shared" si="15"/>
        <v>-359328.75</v>
      </c>
      <c r="BK51" s="466">
        <f t="shared" si="15"/>
        <v>-281069.25</v>
      </c>
      <c r="BL51" s="466">
        <f t="shared" si="15"/>
        <v>-193438.5</v>
      </c>
      <c r="BM51" s="466">
        <f t="shared" si="15"/>
        <v>242405.5</v>
      </c>
      <c r="BN51" s="466">
        <f t="shared" si="15"/>
        <v>241381.25</v>
      </c>
      <c r="BO51" s="466">
        <f t="shared" si="15"/>
        <v>-63420</v>
      </c>
      <c r="BP51" s="466">
        <f t="shared" si="15"/>
        <v>-76791.5</v>
      </c>
      <c r="BQ51" s="466">
        <f t="shared" si="15"/>
        <v>-133877.25</v>
      </c>
      <c r="BR51" s="466">
        <f t="shared" si="15"/>
        <v>242711.25</v>
      </c>
      <c r="BS51" s="466">
        <f t="shared" si="15"/>
        <v>661375.5</v>
      </c>
      <c r="BT51" s="466">
        <f t="shared" si="15"/>
        <v>670741.5</v>
      </c>
      <c r="BU51" s="466">
        <f t="shared" si="15"/>
        <v>-107284.75</v>
      </c>
      <c r="BV51" s="466">
        <f t="shared" si="15"/>
        <v>-168716.25</v>
      </c>
      <c r="BW51" s="466">
        <f t="shared" si="15"/>
        <v>-46340.25</v>
      </c>
      <c r="BX51" s="466">
        <f t="shared" si="15"/>
        <v>123541.25</v>
      </c>
      <c r="BY51" s="466">
        <f t="shared" si="15"/>
        <v>552264.5</v>
      </c>
      <c r="BZ51" s="466">
        <f t="shared" si="15"/>
        <v>641770.5</v>
      </c>
      <c r="CA51" s="466">
        <f t="shared" si="15"/>
        <v>388412.75</v>
      </c>
      <c r="CB51" s="466">
        <f t="shared" si="15"/>
        <v>233060</v>
      </c>
      <c r="CC51" s="466">
        <f t="shared" si="15"/>
        <v>112704.87999999989</v>
      </c>
      <c r="CD51" s="466">
        <f t="shared" si="15"/>
        <v>849651.5</v>
      </c>
      <c r="CE51" s="466">
        <f t="shared" si="15"/>
        <v>1686597.5</v>
      </c>
      <c r="CF51" s="466">
        <f t="shared" si="15"/>
        <v>1780145</v>
      </c>
      <c r="CG51" s="466">
        <f t="shared" si="15"/>
        <v>877888.5</v>
      </c>
      <c r="CH51" s="466">
        <f t="shared" si="15"/>
        <v>803784.5</v>
      </c>
      <c r="CI51" s="466">
        <f t="shared" si="15"/>
        <v>922533</v>
      </c>
      <c r="CJ51" s="466">
        <f t="shared" si="15"/>
        <v>1365069</v>
      </c>
      <c r="CK51" s="466">
        <f t="shared" si="15"/>
        <v>1575957.5</v>
      </c>
      <c r="CL51" s="466">
        <f t="shared" si="15"/>
        <v>1488501.5</v>
      </c>
      <c r="CM51" s="466">
        <f t="shared" si="15"/>
        <v>1377053</v>
      </c>
      <c r="CN51" s="466">
        <f t="shared" si="15"/>
        <v>1303908.5</v>
      </c>
      <c r="CO51" s="466">
        <f t="shared" si="15"/>
        <v>1228231</v>
      </c>
      <c r="CP51" s="466">
        <f t="shared" si="15"/>
        <v>2097845</v>
      </c>
      <c r="CQ51" s="466">
        <f t="shared" si="15"/>
        <v>3104274</v>
      </c>
      <c r="CR51" s="466">
        <f t="shared" si="15"/>
        <v>2892107</v>
      </c>
      <c r="CS51" s="466">
        <f t="shared" si="15"/>
        <v>1908388</v>
      </c>
      <c r="CT51" s="466">
        <f t="shared" si="15"/>
        <v>1757922.5</v>
      </c>
      <c r="CU51" s="466">
        <f t="shared" si="15"/>
        <v>1764082.5</v>
      </c>
      <c r="CV51" s="466">
        <f t="shared" si="15"/>
        <v>2231072.9999999995</v>
      </c>
      <c r="CW51" s="466">
        <f t="shared" si="15"/>
        <v>2479155.5</v>
      </c>
      <c r="CX51" s="466">
        <f t="shared" si="15"/>
        <v>2374289.5</v>
      </c>
      <c r="CY51" s="466">
        <f t="shared" si="15"/>
        <v>1023603</v>
      </c>
      <c r="CZ51" s="466">
        <f t="shared" si="15"/>
        <v>0</v>
      </c>
      <c r="DA51" s="466">
        <f t="shared" si="15"/>
        <v>1952789.5</v>
      </c>
      <c r="DB51" s="466">
        <f t="shared" si="15"/>
        <v>2949161.5</v>
      </c>
      <c r="DC51" s="466">
        <f t="shared" si="15"/>
        <v>3951990.5</v>
      </c>
      <c r="DD51" s="466">
        <f t="shared" si="15"/>
        <v>3744029.0000000005</v>
      </c>
      <c r="DE51" s="466">
        <f t="shared" si="15"/>
        <v>2243002</v>
      </c>
      <c r="DF51" s="466">
        <f t="shared" si="15"/>
        <v>1978421.0000000005</v>
      </c>
      <c r="DG51" s="466">
        <f t="shared" si="15"/>
        <v>2062882</v>
      </c>
      <c r="DH51" s="466">
        <f t="shared" si="15"/>
        <v>2570469.4999999995</v>
      </c>
      <c r="DI51" s="466">
        <f t="shared" si="15"/>
        <v>2589004</v>
      </c>
      <c r="DJ51" s="466">
        <f t="shared" si="15"/>
        <v>2404051.5</v>
      </c>
      <c r="DK51" s="466">
        <f t="shared" si="15"/>
        <v>2316246.5</v>
      </c>
      <c r="DL51" s="466">
        <f t="shared" si="15"/>
        <v>2012152.5</v>
      </c>
      <c r="DM51" s="466">
        <f t="shared" ref="DM51:FX51" si="16">+DM21-DM5</f>
        <v>2030336.9999999995</v>
      </c>
      <c r="DN51" s="466">
        <f t="shared" si="16"/>
        <v>3180880.5</v>
      </c>
      <c r="DO51" s="466">
        <f t="shared" si="16"/>
        <v>3802835</v>
      </c>
      <c r="DP51" s="466">
        <f t="shared" si="16"/>
        <v>3837533</v>
      </c>
      <c r="DQ51" s="466">
        <f t="shared" si="16"/>
        <v>2470630</v>
      </c>
      <c r="DR51" s="466">
        <f t="shared" si="16"/>
        <v>2069389.5</v>
      </c>
      <c r="DS51" s="466">
        <f t="shared" si="16"/>
        <v>2178115.5</v>
      </c>
      <c r="DT51" s="466">
        <f t="shared" si="16"/>
        <v>2547175</v>
      </c>
      <c r="DU51" s="466">
        <f t="shared" si="16"/>
        <v>2786691</v>
      </c>
      <c r="DV51" s="466">
        <f t="shared" si="16"/>
        <v>2391046.5</v>
      </c>
      <c r="DW51" s="466">
        <f t="shared" si="16"/>
        <v>2393582</v>
      </c>
      <c r="DX51" s="466">
        <f t="shared" si="16"/>
        <v>925181.5</v>
      </c>
      <c r="DY51" s="466">
        <f t="shared" si="16"/>
        <v>1588980.5</v>
      </c>
      <c r="DZ51" s="466">
        <f t="shared" si="16"/>
        <v>2825867</v>
      </c>
      <c r="EA51" s="466">
        <f t="shared" si="16"/>
        <v>3507813</v>
      </c>
      <c r="EB51" s="466">
        <f t="shared" si="16"/>
        <v>3530879</v>
      </c>
      <c r="EC51" s="466">
        <f t="shared" si="16"/>
        <v>2078333.5</v>
      </c>
      <c r="ED51" s="466">
        <f t="shared" si="16"/>
        <v>2021701.5</v>
      </c>
      <c r="EE51" s="466">
        <f t="shared" si="16"/>
        <v>1915690.5</v>
      </c>
      <c r="EF51" s="466">
        <f t="shared" si="16"/>
        <v>2225352.5</v>
      </c>
      <c r="EG51" s="466">
        <f t="shared" si="16"/>
        <v>2531218.5</v>
      </c>
      <c r="EH51" s="466">
        <f t="shared" si="16"/>
        <v>2403412</v>
      </c>
      <c r="EI51" s="466">
        <f t="shared" si="16"/>
        <v>2110114.5</v>
      </c>
      <c r="EJ51" s="466">
        <f t="shared" si="16"/>
        <v>2060278.5</v>
      </c>
      <c r="EK51" s="466">
        <f t="shared" si="16"/>
        <v>2095014</v>
      </c>
      <c r="EL51" s="466">
        <f t="shared" si="16"/>
        <v>2434011</v>
      </c>
      <c r="EM51" s="466">
        <f t="shared" si="16"/>
        <v>3640681</v>
      </c>
      <c r="EN51" s="466">
        <f t="shared" si="16"/>
        <v>3691811</v>
      </c>
      <c r="EO51" s="466">
        <f t="shared" si="16"/>
        <v>2295581</v>
      </c>
      <c r="EP51" s="466">
        <f t="shared" si="16"/>
        <v>2123748.5</v>
      </c>
      <c r="EQ51" s="466">
        <f t="shared" si="16"/>
        <v>1880755</v>
      </c>
      <c r="ER51" s="466">
        <f t="shared" si="16"/>
        <v>2403989.5</v>
      </c>
      <c r="ES51" s="466">
        <f t="shared" si="16"/>
        <v>2447090</v>
      </c>
      <c r="ET51" s="466">
        <f t="shared" si="16"/>
        <v>2119756</v>
      </c>
      <c r="EU51" s="466">
        <f t="shared" si="16"/>
        <v>2043047</v>
      </c>
      <c r="EV51" s="466">
        <f t="shared" si="16"/>
        <v>782960.25</v>
      </c>
      <c r="EW51" s="466">
        <f t="shared" si="16"/>
        <v>1688158.5</v>
      </c>
      <c r="EX51" s="466">
        <f t="shared" si="16"/>
        <v>2428833.5</v>
      </c>
      <c r="EY51" s="466">
        <f t="shared" si="16"/>
        <v>3733563</v>
      </c>
      <c r="EZ51" s="466">
        <f t="shared" si="16"/>
        <v>3534721</v>
      </c>
      <c r="FA51" s="466">
        <f t="shared" si="16"/>
        <v>2122357</v>
      </c>
      <c r="FB51" s="466">
        <f t="shared" si="16"/>
        <v>1975181.5</v>
      </c>
      <c r="FC51" s="466">
        <f t="shared" si="16"/>
        <v>1656826.5</v>
      </c>
      <c r="FD51" s="466">
        <f t="shared" si="16"/>
        <v>2329019.5</v>
      </c>
      <c r="FE51" s="466">
        <f t="shared" si="16"/>
        <v>2066349</v>
      </c>
      <c r="FF51" s="466">
        <f t="shared" si="16"/>
        <v>1838137.5</v>
      </c>
      <c r="FG51" s="466">
        <f t="shared" si="16"/>
        <v>1784013.5</v>
      </c>
      <c r="FH51" s="466">
        <f t="shared" si="16"/>
        <v>1603839</v>
      </c>
      <c r="FI51" s="466">
        <f t="shared" si="16"/>
        <v>1479159.5</v>
      </c>
      <c r="FJ51" s="466">
        <f t="shared" si="16"/>
        <v>2328543</v>
      </c>
      <c r="FK51" s="466">
        <f t="shared" si="16"/>
        <v>3395344</v>
      </c>
      <c r="FL51" s="466">
        <f t="shared" si="16"/>
        <v>3082871</v>
      </c>
      <c r="FM51" s="466">
        <f t="shared" si="16"/>
        <v>1917289</v>
      </c>
      <c r="FN51" s="466">
        <f t="shared" si="16"/>
        <v>1683239</v>
      </c>
      <c r="FO51" s="466">
        <f t="shared" si="16"/>
        <v>1505936</v>
      </c>
      <c r="FP51" s="466">
        <f t="shared" si="16"/>
        <v>2097876.5</v>
      </c>
      <c r="FQ51" s="466">
        <f t="shared" si="16"/>
        <v>2089891.5</v>
      </c>
      <c r="FR51" s="466">
        <f t="shared" si="16"/>
        <v>1967828</v>
      </c>
      <c r="FS51" s="466">
        <f t="shared" si="16"/>
        <v>1892342</v>
      </c>
      <c r="FT51" s="466">
        <f t="shared" si="16"/>
        <v>1574231</v>
      </c>
      <c r="FU51" s="466">
        <f t="shared" si="16"/>
        <v>358675.5</v>
      </c>
      <c r="FV51" s="466">
        <f t="shared" si="16"/>
        <v>2500177.5</v>
      </c>
      <c r="FW51" s="466">
        <f t="shared" si="16"/>
        <v>3038556</v>
      </c>
      <c r="FX51" s="466">
        <f t="shared" si="16"/>
        <v>3155637</v>
      </c>
      <c r="FY51" s="466">
        <f t="shared" ref="FY51:GB51" si="17">+FY21-FY5</f>
        <v>1752457</v>
      </c>
      <c r="FZ51" s="466">
        <f t="shared" si="17"/>
        <v>1573823.5</v>
      </c>
      <c r="GA51" s="466">
        <f t="shared" si="17"/>
        <v>1549225.5</v>
      </c>
      <c r="GB51" s="466">
        <f t="shared" si="17"/>
        <v>2177023.5</v>
      </c>
    </row>
    <row r="52" spans="1:184">
      <c r="B52" s="485"/>
      <c r="C52" s="474" t="s">
        <v>4</v>
      </c>
      <c r="D52" s="477" t="s">
        <v>176</v>
      </c>
      <c r="E52" s="466">
        <f t="shared" ref="E52:AZ52" si="18">+E22-E6</f>
        <v>572083.75</v>
      </c>
      <c r="F52" s="466">
        <f t="shared" si="18"/>
        <v>420803.75</v>
      </c>
      <c r="G52" s="466">
        <f t="shared" si="18"/>
        <v>321939.75</v>
      </c>
      <c r="H52" s="466">
        <f t="shared" si="18"/>
        <v>256870.25000000023</v>
      </c>
      <c r="I52" s="466">
        <f t="shared" si="18"/>
        <v>27496.060000000056</v>
      </c>
      <c r="J52" s="466">
        <f t="shared" si="18"/>
        <v>225754</v>
      </c>
      <c r="K52" s="466">
        <f t="shared" si="18"/>
        <v>815616.5</v>
      </c>
      <c r="L52" s="466">
        <f t="shared" si="18"/>
        <v>586690.75</v>
      </c>
      <c r="M52" s="466">
        <f t="shared" si="18"/>
        <v>330580</v>
      </c>
      <c r="N52" s="466">
        <f t="shared" si="18"/>
        <v>294722.25</v>
      </c>
      <c r="O52" s="466">
        <f t="shared" si="18"/>
        <v>244269.25</v>
      </c>
      <c r="P52" s="466">
        <f t="shared" si="18"/>
        <v>366975</v>
      </c>
      <c r="Q52" s="466">
        <f t="shared" si="18"/>
        <v>696792</v>
      </c>
      <c r="R52" s="466">
        <f t="shared" si="18"/>
        <v>563557.25</v>
      </c>
      <c r="S52" s="466">
        <f t="shared" si="18"/>
        <v>367130</v>
      </c>
      <c r="T52" s="466">
        <f t="shared" si="18"/>
        <v>356294</v>
      </c>
      <c r="U52" s="466">
        <f t="shared" si="18"/>
        <v>306574.75</v>
      </c>
      <c r="V52" s="466">
        <f t="shared" si="18"/>
        <v>338666.5</v>
      </c>
      <c r="W52" s="466">
        <f t="shared" si="18"/>
        <v>745289.25</v>
      </c>
      <c r="X52" s="466">
        <f t="shared" si="18"/>
        <v>657524.75</v>
      </c>
      <c r="Y52" s="466">
        <f t="shared" si="18"/>
        <v>325067.25</v>
      </c>
      <c r="Z52" s="466">
        <f t="shared" si="18"/>
        <v>284312.5</v>
      </c>
      <c r="AA52" s="466">
        <f t="shared" si="18"/>
        <v>264704.75</v>
      </c>
      <c r="AB52" s="466">
        <f t="shared" si="18"/>
        <v>345669.25</v>
      </c>
      <c r="AC52" s="466">
        <f t="shared" si="18"/>
        <v>524279</v>
      </c>
      <c r="AD52" s="466">
        <f t="shared" si="18"/>
        <v>546492</v>
      </c>
      <c r="AE52" s="466">
        <f t="shared" si="18"/>
        <v>352823</v>
      </c>
      <c r="AF52" s="466">
        <f t="shared" si="18"/>
        <v>245464.25</v>
      </c>
      <c r="AG52" s="466">
        <f t="shared" si="18"/>
        <v>174606.5</v>
      </c>
      <c r="AH52" s="466">
        <f t="shared" si="18"/>
        <v>355801</v>
      </c>
      <c r="AI52" s="466">
        <f t="shared" si="18"/>
        <v>721273</v>
      </c>
      <c r="AJ52" s="466">
        <f t="shared" si="18"/>
        <v>634235.25</v>
      </c>
      <c r="AK52" s="466">
        <f t="shared" si="18"/>
        <v>278061.75</v>
      </c>
      <c r="AL52" s="466">
        <f t="shared" si="18"/>
        <v>232669.25</v>
      </c>
      <c r="AM52" s="466">
        <f t="shared" si="18"/>
        <v>258639</v>
      </c>
      <c r="AN52" s="466">
        <f t="shared" si="18"/>
        <v>181426.5</v>
      </c>
      <c r="AO52" s="466">
        <f t="shared" si="18"/>
        <v>581492</v>
      </c>
      <c r="AP52" s="466">
        <f t="shared" si="18"/>
        <v>648487.5</v>
      </c>
      <c r="AQ52" s="466">
        <f t="shared" si="18"/>
        <v>467233.25</v>
      </c>
      <c r="AR52" s="466">
        <f t="shared" si="18"/>
        <v>299517.5</v>
      </c>
      <c r="AS52" s="466">
        <f t="shared" si="18"/>
        <v>24190.810000000056</v>
      </c>
      <c r="AT52" s="466">
        <f t="shared" si="18"/>
        <v>506957.75</v>
      </c>
      <c r="AU52" s="466">
        <f t="shared" si="18"/>
        <v>754718</v>
      </c>
      <c r="AV52" s="466">
        <f t="shared" si="18"/>
        <v>862679.5</v>
      </c>
      <c r="AW52" s="466">
        <f t="shared" si="18"/>
        <v>354752.75</v>
      </c>
      <c r="AX52" s="466">
        <f t="shared" si="18"/>
        <v>275242</v>
      </c>
      <c r="AY52" s="466">
        <f t="shared" si="18"/>
        <v>313701</v>
      </c>
      <c r="AZ52" s="466">
        <f t="shared" si="18"/>
        <v>260103.5</v>
      </c>
      <c r="BA52" s="466">
        <f t="shared" ref="BA52:DL52" si="19">+BA22-BA6</f>
        <v>637463.25</v>
      </c>
      <c r="BB52" s="466">
        <f t="shared" si="19"/>
        <v>611164.25</v>
      </c>
      <c r="BC52" s="466">
        <f t="shared" si="19"/>
        <v>441443</v>
      </c>
      <c r="BD52" s="466">
        <f t="shared" si="19"/>
        <v>303658.5</v>
      </c>
      <c r="BE52" s="466">
        <f t="shared" si="19"/>
        <v>265671.25</v>
      </c>
      <c r="BF52" s="466">
        <f t="shared" si="19"/>
        <v>557728.5</v>
      </c>
      <c r="BG52" s="466">
        <f t="shared" si="19"/>
        <v>766337.75</v>
      </c>
      <c r="BH52" s="466">
        <f t="shared" si="19"/>
        <v>844380.75</v>
      </c>
      <c r="BI52" s="466">
        <f t="shared" si="19"/>
        <v>321341.75</v>
      </c>
      <c r="BJ52" s="466">
        <f t="shared" si="19"/>
        <v>317080</v>
      </c>
      <c r="BK52" s="466">
        <f t="shared" si="19"/>
        <v>322262.25</v>
      </c>
      <c r="BL52" s="466">
        <f t="shared" si="19"/>
        <v>267609.75</v>
      </c>
      <c r="BM52" s="466">
        <f t="shared" si="19"/>
        <v>718449.5</v>
      </c>
      <c r="BN52" s="466">
        <f t="shared" si="19"/>
        <v>712622</v>
      </c>
      <c r="BO52" s="466">
        <f t="shared" si="19"/>
        <v>507659.75</v>
      </c>
      <c r="BP52" s="466">
        <f t="shared" si="19"/>
        <v>442772.25</v>
      </c>
      <c r="BQ52" s="466">
        <f t="shared" si="19"/>
        <v>404987</v>
      </c>
      <c r="BR52" s="466">
        <f t="shared" si="19"/>
        <v>682496.75</v>
      </c>
      <c r="BS52" s="466">
        <f t="shared" si="19"/>
        <v>1099886</v>
      </c>
      <c r="BT52" s="466">
        <f t="shared" si="19"/>
        <v>1132097.25</v>
      </c>
      <c r="BU52" s="466">
        <f t="shared" si="19"/>
        <v>556059.25</v>
      </c>
      <c r="BV52" s="466">
        <f t="shared" si="19"/>
        <v>526489.25</v>
      </c>
      <c r="BW52" s="466">
        <f t="shared" si="19"/>
        <v>597151.5</v>
      </c>
      <c r="BX52" s="466">
        <f t="shared" si="19"/>
        <v>551771</v>
      </c>
      <c r="BY52" s="466">
        <f t="shared" si="19"/>
        <v>1016024</v>
      </c>
      <c r="BZ52" s="466">
        <f t="shared" si="19"/>
        <v>1060431.5</v>
      </c>
      <c r="CA52" s="466">
        <f t="shared" si="19"/>
        <v>976312.5</v>
      </c>
      <c r="CB52" s="466">
        <f t="shared" si="19"/>
        <v>171029.68999999994</v>
      </c>
      <c r="CC52" s="466">
        <f t="shared" si="19"/>
        <v>176643.38</v>
      </c>
      <c r="CD52" s="466">
        <f t="shared" si="19"/>
        <v>1248842</v>
      </c>
      <c r="CE52" s="466">
        <f t="shared" si="19"/>
        <v>2126310.5</v>
      </c>
      <c r="CF52" s="466">
        <f t="shared" si="19"/>
        <v>2300796.5</v>
      </c>
      <c r="CG52" s="466">
        <f t="shared" si="19"/>
        <v>1572142.5</v>
      </c>
      <c r="CH52" s="466">
        <f t="shared" si="19"/>
        <v>1576981.5</v>
      </c>
      <c r="CI52" s="466">
        <f t="shared" si="19"/>
        <v>1699733.5</v>
      </c>
      <c r="CJ52" s="466">
        <f t="shared" si="19"/>
        <v>1734956</v>
      </c>
      <c r="CK52" s="466">
        <f t="shared" si="19"/>
        <v>2080392</v>
      </c>
      <c r="CL52" s="466">
        <f t="shared" si="19"/>
        <v>2039002</v>
      </c>
      <c r="CM52" s="466">
        <f t="shared" si="19"/>
        <v>2007030</v>
      </c>
      <c r="CN52" s="466">
        <f t="shared" si="19"/>
        <v>1901148</v>
      </c>
      <c r="CO52" s="466">
        <f t="shared" si="19"/>
        <v>1900584</v>
      </c>
      <c r="CP52" s="466">
        <f t="shared" si="19"/>
        <v>2465820</v>
      </c>
      <c r="CQ52" s="466">
        <f t="shared" si="19"/>
        <v>3509548</v>
      </c>
      <c r="CR52" s="466">
        <f t="shared" si="19"/>
        <v>3379450.5</v>
      </c>
      <c r="CS52" s="466">
        <f t="shared" si="19"/>
        <v>2747144</v>
      </c>
      <c r="CT52" s="466">
        <f t="shared" si="19"/>
        <v>2718061</v>
      </c>
      <c r="CU52" s="466">
        <f t="shared" si="19"/>
        <v>2528343</v>
      </c>
      <c r="CV52" s="466">
        <f t="shared" si="19"/>
        <v>2687303.5</v>
      </c>
      <c r="CW52" s="466">
        <f t="shared" si="19"/>
        <v>3031809.5</v>
      </c>
      <c r="CX52" s="466">
        <f t="shared" si="19"/>
        <v>2910777.5</v>
      </c>
      <c r="CY52" s="466">
        <f t="shared" si="19"/>
        <v>2943341</v>
      </c>
      <c r="CZ52" s="466">
        <f t="shared" si="19"/>
        <v>2827366</v>
      </c>
      <c r="DA52" s="466">
        <f t="shared" si="19"/>
        <v>2770532</v>
      </c>
      <c r="DB52" s="466">
        <f t="shared" si="19"/>
        <v>3458919</v>
      </c>
      <c r="DC52" s="466">
        <f t="shared" si="19"/>
        <v>4420657.5</v>
      </c>
      <c r="DD52" s="466">
        <f t="shared" si="19"/>
        <v>4228406.5</v>
      </c>
      <c r="DE52" s="466">
        <f t="shared" si="19"/>
        <v>3145530</v>
      </c>
      <c r="DF52" s="466">
        <f t="shared" si="19"/>
        <v>2806143</v>
      </c>
      <c r="DG52" s="466">
        <f t="shared" si="19"/>
        <v>2876827</v>
      </c>
      <c r="DH52" s="466">
        <f t="shared" si="19"/>
        <v>3051244</v>
      </c>
      <c r="DI52" s="466">
        <f t="shared" si="19"/>
        <v>3023474.5</v>
      </c>
      <c r="DJ52" s="466">
        <f t="shared" si="19"/>
        <v>2864021.5</v>
      </c>
      <c r="DK52" s="466">
        <f t="shared" si="19"/>
        <v>2938239</v>
      </c>
      <c r="DL52" s="466">
        <f t="shared" si="19"/>
        <v>2704908.5</v>
      </c>
      <c r="DM52" s="466">
        <f t="shared" ref="DM52:FX52" si="20">+DM22-DM6</f>
        <v>176127.18999999994</v>
      </c>
      <c r="DN52" s="466">
        <f t="shared" si="20"/>
        <v>3536835.5</v>
      </c>
      <c r="DO52" s="466">
        <f t="shared" si="20"/>
        <v>4079364.5</v>
      </c>
      <c r="DP52" s="466">
        <f t="shared" si="20"/>
        <v>4103532</v>
      </c>
      <c r="DQ52" s="466">
        <f t="shared" si="20"/>
        <v>3186392.5</v>
      </c>
      <c r="DR52" s="466">
        <f t="shared" si="20"/>
        <v>2975203.5</v>
      </c>
      <c r="DS52" s="466">
        <f t="shared" si="20"/>
        <v>3108768.5</v>
      </c>
      <c r="DT52" s="466">
        <f t="shared" si="20"/>
        <v>2950007.5</v>
      </c>
      <c r="DU52" s="466">
        <f t="shared" si="20"/>
        <v>3114841</v>
      </c>
      <c r="DV52" s="466">
        <f t="shared" si="20"/>
        <v>2914380.5</v>
      </c>
      <c r="DW52" s="466">
        <f t="shared" si="20"/>
        <v>2964282</v>
      </c>
      <c r="DX52" s="466">
        <f t="shared" si="20"/>
        <v>2567624.5</v>
      </c>
      <c r="DY52" s="466">
        <f t="shared" si="20"/>
        <v>2756005.5</v>
      </c>
      <c r="DZ52" s="466">
        <f t="shared" si="20"/>
        <v>3362995</v>
      </c>
      <c r="EA52" s="466">
        <f t="shared" si="20"/>
        <v>3920523.5</v>
      </c>
      <c r="EB52" s="466">
        <f t="shared" si="20"/>
        <v>4180117</v>
      </c>
      <c r="EC52" s="466">
        <f t="shared" si="20"/>
        <v>2995232.5</v>
      </c>
      <c r="ED52" s="466">
        <f t="shared" si="20"/>
        <v>2867537</v>
      </c>
      <c r="EE52" s="466">
        <f t="shared" si="20"/>
        <v>2862129</v>
      </c>
      <c r="EF52" s="466">
        <f t="shared" si="20"/>
        <v>2638033.5</v>
      </c>
      <c r="EG52" s="466">
        <f t="shared" si="20"/>
        <v>2971104.5</v>
      </c>
      <c r="EH52" s="466">
        <f t="shared" si="20"/>
        <v>2967880</v>
      </c>
      <c r="EI52" s="466">
        <f t="shared" si="20"/>
        <v>2793645</v>
      </c>
      <c r="EJ52" s="466">
        <f t="shared" si="20"/>
        <v>2706751</v>
      </c>
      <c r="EK52" s="466">
        <f t="shared" si="20"/>
        <v>2732774.5</v>
      </c>
      <c r="EL52" s="466">
        <f t="shared" si="20"/>
        <v>2961181</v>
      </c>
      <c r="EM52" s="466">
        <f t="shared" si="20"/>
        <v>3970336</v>
      </c>
      <c r="EN52" s="466">
        <f t="shared" si="20"/>
        <v>4174527.5</v>
      </c>
      <c r="EO52" s="466">
        <f t="shared" si="20"/>
        <v>3222872</v>
      </c>
      <c r="EP52" s="466">
        <f t="shared" si="20"/>
        <v>3023227</v>
      </c>
      <c r="EQ52" s="466">
        <f t="shared" si="20"/>
        <v>2785549</v>
      </c>
      <c r="ER52" s="466">
        <f t="shared" si="20"/>
        <v>2832522.5</v>
      </c>
      <c r="ES52" s="466">
        <f t="shared" si="20"/>
        <v>3122508</v>
      </c>
      <c r="ET52" s="466">
        <f t="shared" si="20"/>
        <v>2679277.5</v>
      </c>
      <c r="EU52" s="466">
        <f t="shared" si="20"/>
        <v>2695253.5</v>
      </c>
      <c r="EV52" s="466">
        <f t="shared" si="20"/>
        <v>2207425</v>
      </c>
      <c r="EW52" s="466">
        <f t="shared" si="20"/>
        <v>866995.5</v>
      </c>
      <c r="EX52" s="466">
        <f t="shared" si="20"/>
        <v>2964174.5</v>
      </c>
      <c r="EY52" s="466">
        <f t="shared" si="20"/>
        <v>4132895.5000000005</v>
      </c>
      <c r="EZ52" s="466">
        <f t="shared" si="20"/>
        <v>3997197.5</v>
      </c>
      <c r="FA52" s="466">
        <f t="shared" si="20"/>
        <v>3189901</v>
      </c>
      <c r="FB52" s="466">
        <f t="shared" si="20"/>
        <v>2999607</v>
      </c>
      <c r="FC52" s="466">
        <f t="shared" si="20"/>
        <v>2706714</v>
      </c>
      <c r="FD52" s="466">
        <f t="shared" si="20"/>
        <v>2769520.4999999995</v>
      </c>
      <c r="FE52" s="466">
        <f t="shared" si="20"/>
        <v>2624036</v>
      </c>
      <c r="FF52" s="466">
        <f t="shared" si="20"/>
        <v>2582622.5</v>
      </c>
      <c r="FG52" s="466">
        <f t="shared" si="20"/>
        <v>2657888.5</v>
      </c>
      <c r="FH52" s="466">
        <f t="shared" si="20"/>
        <v>2395047.5</v>
      </c>
      <c r="FI52" s="466">
        <f t="shared" si="20"/>
        <v>2518556.5</v>
      </c>
      <c r="FJ52" s="466">
        <f t="shared" si="20"/>
        <v>3031740.5</v>
      </c>
      <c r="FK52" s="466">
        <f t="shared" si="20"/>
        <v>4086312</v>
      </c>
      <c r="FL52" s="466">
        <f t="shared" si="20"/>
        <v>3783795</v>
      </c>
      <c r="FM52" s="466">
        <f t="shared" si="20"/>
        <v>3133081.5</v>
      </c>
      <c r="FN52" s="466">
        <f t="shared" si="20"/>
        <v>2833062</v>
      </c>
      <c r="FO52" s="466">
        <f t="shared" si="20"/>
        <v>2496715</v>
      </c>
      <c r="FP52" s="466">
        <f t="shared" si="20"/>
        <v>2712495.5</v>
      </c>
      <c r="FQ52" s="466">
        <f t="shared" si="20"/>
        <v>2601646.5</v>
      </c>
      <c r="FR52" s="466">
        <f t="shared" si="20"/>
        <v>2621018</v>
      </c>
      <c r="FS52" s="466">
        <f t="shared" si="20"/>
        <v>2686659</v>
      </c>
      <c r="FT52" s="466">
        <f t="shared" si="20"/>
        <v>2432105</v>
      </c>
      <c r="FU52" s="466">
        <f t="shared" si="20"/>
        <v>2343249.5</v>
      </c>
      <c r="FV52" s="466">
        <f t="shared" si="20"/>
        <v>2968020</v>
      </c>
      <c r="FW52" s="466">
        <f t="shared" si="20"/>
        <v>3752402</v>
      </c>
      <c r="FX52" s="466">
        <f t="shared" si="20"/>
        <v>3557319</v>
      </c>
      <c r="FY52" s="466">
        <f t="shared" ref="FY52:GB52" si="21">+FY22-FY6</f>
        <v>3106219.5</v>
      </c>
      <c r="FZ52" s="466">
        <f t="shared" si="21"/>
        <v>2741005.5</v>
      </c>
      <c r="GA52" s="466">
        <f t="shared" si="21"/>
        <v>2690916</v>
      </c>
      <c r="GB52" s="466">
        <f t="shared" si="21"/>
        <v>2773007.5</v>
      </c>
    </row>
    <row r="53" spans="1:184">
      <c r="B53" s="485"/>
      <c r="C53" s="474" t="s">
        <v>5</v>
      </c>
      <c r="D53" s="477" t="s">
        <v>176</v>
      </c>
      <c r="E53" s="466">
        <f t="shared" ref="E53:AZ53" si="22">+E23-E7</f>
        <v>590951.75</v>
      </c>
      <c r="F53" s="466">
        <f t="shared" si="22"/>
        <v>406634.25</v>
      </c>
      <c r="G53" s="466">
        <f t="shared" si="22"/>
        <v>314478.75</v>
      </c>
      <c r="H53" s="466">
        <f t="shared" si="22"/>
        <v>278975</v>
      </c>
      <c r="I53" s="466">
        <f t="shared" si="22"/>
        <v>254556.75</v>
      </c>
      <c r="J53" s="466">
        <f t="shared" si="22"/>
        <v>290114.25</v>
      </c>
      <c r="K53" s="466">
        <f t="shared" si="22"/>
        <v>872224.25</v>
      </c>
      <c r="L53" s="466">
        <f t="shared" si="22"/>
        <v>600124.25</v>
      </c>
      <c r="M53" s="466">
        <f t="shared" si="22"/>
        <v>325531</v>
      </c>
      <c r="N53" s="466">
        <f t="shared" si="22"/>
        <v>288203.5</v>
      </c>
      <c r="O53" s="466">
        <f t="shared" si="22"/>
        <v>270274</v>
      </c>
      <c r="P53" s="466">
        <f t="shared" si="22"/>
        <v>351457.25</v>
      </c>
      <c r="Q53" s="466">
        <f t="shared" si="22"/>
        <v>697478.25</v>
      </c>
      <c r="R53" s="466">
        <f t="shared" si="22"/>
        <v>552845</v>
      </c>
      <c r="S53" s="466">
        <f t="shared" si="22"/>
        <v>339828.75</v>
      </c>
      <c r="T53" s="466">
        <f t="shared" si="22"/>
        <v>359259.5</v>
      </c>
      <c r="U53" s="466">
        <f t="shared" si="22"/>
        <v>282067.25</v>
      </c>
      <c r="V53" s="466">
        <f t="shared" si="22"/>
        <v>372413.25</v>
      </c>
      <c r="W53" s="466">
        <f t="shared" si="22"/>
        <v>724420.25</v>
      </c>
      <c r="X53" s="466">
        <f t="shared" si="22"/>
        <v>698437.75</v>
      </c>
      <c r="Y53" s="466">
        <f t="shared" si="22"/>
        <v>318187.25</v>
      </c>
      <c r="Z53" s="466">
        <f t="shared" si="22"/>
        <v>277564.75</v>
      </c>
      <c r="AA53" s="466">
        <f t="shared" si="22"/>
        <v>259768.75</v>
      </c>
      <c r="AB53" s="466">
        <f t="shared" si="22"/>
        <v>371332.25</v>
      </c>
      <c r="AC53" s="466">
        <f t="shared" si="22"/>
        <v>496543</v>
      </c>
      <c r="AD53" s="466">
        <f t="shared" si="22"/>
        <v>530146.75</v>
      </c>
      <c r="AE53" s="466">
        <f t="shared" si="22"/>
        <v>348838</v>
      </c>
      <c r="AF53" s="466">
        <f t="shared" si="22"/>
        <v>257270.25</v>
      </c>
      <c r="AG53" s="466">
        <f t="shared" si="22"/>
        <v>24921.880000000005</v>
      </c>
      <c r="AH53" s="466">
        <f t="shared" si="22"/>
        <v>390480.75</v>
      </c>
      <c r="AI53" s="466">
        <f t="shared" si="22"/>
        <v>661568.75</v>
      </c>
      <c r="AJ53" s="466">
        <f t="shared" si="22"/>
        <v>598139</v>
      </c>
      <c r="AK53" s="466">
        <f t="shared" si="22"/>
        <v>278040.25</v>
      </c>
      <c r="AL53" s="466">
        <f t="shared" si="22"/>
        <v>228817.75</v>
      </c>
      <c r="AM53" s="466">
        <f t="shared" si="22"/>
        <v>256819.5</v>
      </c>
      <c r="AN53" s="466">
        <f t="shared" si="22"/>
        <v>166496.75</v>
      </c>
      <c r="AO53" s="466">
        <f t="shared" si="22"/>
        <v>598437</v>
      </c>
      <c r="AP53" s="466">
        <f t="shared" si="22"/>
        <v>615851.5</v>
      </c>
      <c r="AQ53" s="466">
        <f t="shared" si="22"/>
        <v>418347.5</v>
      </c>
      <c r="AR53" s="466">
        <f t="shared" si="22"/>
        <v>302697</v>
      </c>
      <c r="AS53" s="466">
        <f t="shared" si="22"/>
        <v>292708.75</v>
      </c>
      <c r="AT53" s="466">
        <f t="shared" si="22"/>
        <v>469114.75</v>
      </c>
      <c r="AU53" s="466">
        <f t="shared" si="22"/>
        <v>795671.25</v>
      </c>
      <c r="AV53" s="466">
        <f t="shared" si="22"/>
        <v>850252.75</v>
      </c>
      <c r="AW53" s="466">
        <f t="shared" si="22"/>
        <v>378333</v>
      </c>
      <c r="AX53" s="466">
        <f t="shared" si="22"/>
        <v>265708.75</v>
      </c>
      <c r="AY53" s="466">
        <f t="shared" si="22"/>
        <v>310935.5</v>
      </c>
      <c r="AZ53" s="466">
        <f t="shared" si="22"/>
        <v>223940.25</v>
      </c>
      <c r="BA53" s="466">
        <f t="shared" ref="BA53:DL53" si="23">+BA23-BA7</f>
        <v>622575.5</v>
      </c>
      <c r="BB53" s="466">
        <f t="shared" si="23"/>
        <v>614118.25</v>
      </c>
      <c r="BC53" s="466">
        <f t="shared" si="23"/>
        <v>412734</v>
      </c>
      <c r="BD53" s="466">
        <f t="shared" si="23"/>
        <v>338679.5</v>
      </c>
      <c r="BE53" s="466">
        <f t="shared" si="23"/>
        <v>260394.5</v>
      </c>
      <c r="BF53" s="466">
        <f t="shared" si="23"/>
        <v>520209.75</v>
      </c>
      <c r="BG53" s="466">
        <f t="shared" si="23"/>
        <v>740756.75</v>
      </c>
      <c r="BH53" s="466">
        <f t="shared" si="23"/>
        <v>864511.25</v>
      </c>
      <c r="BI53" s="466">
        <f t="shared" si="23"/>
        <v>303993.5</v>
      </c>
      <c r="BJ53" s="466">
        <f t="shared" si="23"/>
        <v>308970.5</v>
      </c>
      <c r="BK53" s="466">
        <f t="shared" si="23"/>
        <v>347397</v>
      </c>
      <c r="BL53" s="466">
        <f t="shared" si="23"/>
        <v>251961.5</v>
      </c>
      <c r="BM53" s="466">
        <f t="shared" si="23"/>
        <v>739726.75</v>
      </c>
      <c r="BN53" s="466">
        <f t="shared" si="23"/>
        <v>704808</v>
      </c>
      <c r="BO53" s="466">
        <f t="shared" si="23"/>
        <v>504484</v>
      </c>
      <c r="BP53" s="466">
        <f t="shared" si="23"/>
        <v>442478.5</v>
      </c>
      <c r="BQ53" s="466">
        <f t="shared" si="23"/>
        <v>412163.75</v>
      </c>
      <c r="BR53" s="466">
        <f t="shared" si="23"/>
        <v>646246</v>
      </c>
      <c r="BS53" s="466">
        <f t="shared" si="23"/>
        <v>1071666.25</v>
      </c>
      <c r="BT53" s="466">
        <f t="shared" si="23"/>
        <v>1127263.5</v>
      </c>
      <c r="BU53" s="466">
        <f t="shared" si="23"/>
        <v>277692.5</v>
      </c>
      <c r="BV53" s="466">
        <f t="shared" si="23"/>
        <v>0</v>
      </c>
      <c r="BW53" s="466">
        <f t="shared" si="23"/>
        <v>544487</v>
      </c>
      <c r="BX53" s="466">
        <f t="shared" si="23"/>
        <v>559164</v>
      </c>
      <c r="BY53" s="466">
        <f t="shared" si="23"/>
        <v>1035409</v>
      </c>
      <c r="BZ53" s="466">
        <f t="shared" si="23"/>
        <v>1077574.75</v>
      </c>
      <c r="CA53" s="466">
        <f t="shared" si="23"/>
        <v>1028150</v>
      </c>
      <c r="CB53" s="466">
        <f t="shared" si="23"/>
        <v>964539</v>
      </c>
      <c r="CC53" s="466">
        <f t="shared" si="23"/>
        <v>977219</v>
      </c>
      <c r="CD53" s="466">
        <f t="shared" si="23"/>
        <v>1311673</v>
      </c>
      <c r="CE53" s="466">
        <f t="shared" si="23"/>
        <v>2195944</v>
      </c>
      <c r="CF53" s="466">
        <f t="shared" si="23"/>
        <v>2220487.5</v>
      </c>
      <c r="CG53" s="466">
        <f t="shared" si="23"/>
        <v>1604715.5</v>
      </c>
      <c r="CH53" s="466">
        <f t="shared" si="23"/>
        <v>1622917.5</v>
      </c>
      <c r="CI53" s="466">
        <f t="shared" si="23"/>
        <v>1690931</v>
      </c>
      <c r="CJ53" s="466">
        <f t="shared" si="23"/>
        <v>1746572</v>
      </c>
      <c r="CK53" s="466">
        <f t="shared" si="23"/>
        <v>2078366</v>
      </c>
      <c r="CL53" s="466">
        <f t="shared" si="23"/>
        <v>2104176</v>
      </c>
      <c r="CM53" s="466">
        <f t="shared" si="23"/>
        <v>2040813.5</v>
      </c>
      <c r="CN53" s="466">
        <f t="shared" si="23"/>
        <v>1914856.5</v>
      </c>
      <c r="CO53" s="466">
        <f t="shared" si="23"/>
        <v>1919839.5</v>
      </c>
      <c r="CP53" s="466">
        <f t="shared" si="23"/>
        <v>2501990</v>
      </c>
      <c r="CQ53" s="466">
        <f t="shared" si="23"/>
        <v>3637376.5</v>
      </c>
      <c r="CR53" s="466">
        <f t="shared" si="23"/>
        <v>3461503.5</v>
      </c>
      <c r="CS53" s="466">
        <f t="shared" si="23"/>
        <v>2700316</v>
      </c>
      <c r="CT53" s="466">
        <f t="shared" si="23"/>
        <v>2545630</v>
      </c>
      <c r="CU53" s="466">
        <f t="shared" si="23"/>
        <v>2499278</v>
      </c>
      <c r="CV53" s="466">
        <f t="shared" si="23"/>
        <v>2735072</v>
      </c>
      <c r="CW53" s="466">
        <f t="shared" si="23"/>
        <v>3103468</v>
      </c>
      <c r="CX53" s="466">
        <f t="shared" si="23"/>
        <v>2845192.5</v>
      </c>
      <c r="CY53" s="466">
        <f t="shared" si="23"/>
        <v>2895124.5</v>
      </c>
      <c r="CZ53" s="466">
        <f t="shared" si="23"/>
        <v>2781753.5</v>
      </c>
      <c r="DA53" s="466">
        <f t="shared" si="23"/>
        <v>458001.5</v>
      </c>
      <c r="DB53" s="466">
        <f t="shared" si="23"/>
        <v>3369754</v>
      </c>
      <c r="DC53" s="466">
        <f t="shared" si="23"/>
        <v>4364144</v>
      </c>
      <c r="DD53" s="466">
        <f t="shared" si="23"/>
        <v>4245140.5</v>
      </c>
      <c r="DE53" s="466">
        <f t="shared" si="23"/>
        <v>3048721</v>
      </c>
      <c r="DF53" s="466">
        <f t="shared" si="23"/>
        <v>2852492</v>
      </c>
      <c r="DG53" s="466">
        <f t="shared" si="23"/>
        <v>2994125</v>
      </c>
      <c r="DH53" s="466">
        <f t="shared" si="23"/>
        <v>2971887</v>
      </c>
      <c r="DI53" s="466">
        <f t="shared" si="23"/>
        <v>3050897.5</v>
      </c>
      <c r="DJ53" s="466">
        <f t="shared" si="23"/>
        <v>2811855.5</v>
      </c>
      <c r="DK53" s="466">
        <f t="shared" si="23"/>
        <v>3110199</v>
      </c>
      <c r="DL53" s="466">
        <f t="shared" si="23"/>
        <v>2608045.5</v>
      </c>
      <c r="DM53" s="466">
        <f t="shared" ref="DM53:FX53" si="24">+DM23-DM7</f>
        <v>2672275.5</v>
      </c>
      <c r="DN53" s="466">
        <f t="shared" si="24"/>
        <v>3370462.5</v>
      </c>
      <c r="DO53" s="466">
        <f t="shared" si="24"/>
        <v>4246807</v>
      </c>
      <c r="DP53" s="466">
        <f t="shared" si="24"/>
        <v>4372706</v>
      </c>
      <c r="DQ53" s="466">
        <f t="shared" si="24"/>
        <v>3305010</v>
      </c>
      <c r="DR53" s="466">
        <f t="shared" si="24"/>
        <v>2906259</v>
      </c>
      <c r="DS53" s="466">
        <f t="shared" si="24"/>
        <v>3022823.5</v>
      </c>
      <c r="DT53" s="466">
        <f t="shared" si="24"/>
        <v>3015236</v>
      </c>
      <c r="DU53" s="466">
        <f t="shared" si="24"/>
        <v>3069287.5</v>
      </c>
      <c r="DV53" s="466">
        <f t="shared" si="24"/>
        <v>2800911</v>
      </c>
      <c r="DW53" s="466">
        <f t="shared" si="24"/>
        <v>2951573</v>
      </c>
      <c r="DX53" s="466">
        <f t="shared" si="24"/>
        <v>2691522</v>
      </c>
      <c r="DY53" s="466">
        <f t="shared" si="24"/>
        <v>2788267.5</v>
      </c>
      <c r="DZ53" s="466">
        <f t="shared" si="24"/>
        <v>3310589</v>
      </c>
      <c r="EA53" s="466">
        <f t="shared" si="24"/>
        <v>4018906.5</v>
      </c>
      <c r="EB53" s="466">
        <f t="shared" si="24"/>
        <v>4048027</v>
      </c>
      <c r="EC53" s="466">
        <f t="shared" si="24"/>
        <v>2898329</v>
      </c>
      <c r="ED53" s="466">
        <f t="shared" si="24"/>
        <v>2810243</v>
      </c>
      <c r="EE53" s="466">
        <f t="shared" si="24"/>
        <v>2911608.5</v>
      </c>
      <c r="EF53" s="466">
        <f t="shared" si="24"/>
        <v>2605066</v>
      </c>
      <c r="EG53" s="466">
        <f t="shared" si="24"/>
        <v>2966352</v>
      </c>
      <c r="EH53" s="466">
        <f t="shared" si="24"/>
        <v>2982454.5</v>
      </c>
      <c r="EI53" s="466">
        <f t="shared" si="24"/>
        <v>2842453</v>
      </c>
      <c r="EJ53" s="466">
        <f t="shared" si="24"/>
        <v>2456381.5</v>
      </c>
      <c r="EK53" s="466">
        <f t="shared" si="24"/>
        <v>496981.25</v>
      </c>
      <c r="EL53" s="466">
        <f t="shared" si="24"/>
        <v>3005649.5</v>
      </c>
      <c r="EM53" s="466">
        <f t="shared" si="24"/>
        <v>4175904.5</v>
      </c>
      <c r="EN53" s="466">
        <f t="shared" si="24"/>
        <v>4264967</v>
      </c>
      <c r="EO53" s="466">
        <f t="shared" si="24"/>
        <v>3206801.5</v>
      </c>
      <c r="EP53" s="466">
        <f t="shared" si="24"/>
        <v>2963343</v>
      </c>
      <c r="EQ53" s="466">
        <f t="shared" si="24"/>
        <v>2791029.5</v>
      </c>
      <c r="ER53" s="466">
        <f t="shared" si="24"/>
        <v>2854605.5</v>
      </c>
      <c r="ES53" s="466">
        <f t="shared" si="24"/>
        <v>2997067</v>
      </c>
      <c r="ET53" s="466">
        <f t="shared" si="24"/>
        <v>2721645</v>
      </c>
      <c r="EU53" s="466">
        <f t="shared" si="24"/>
        <v>2730158</v>
      </c>
      <c r="EV53" s="466">
        <f t="shared" si="24"/>
        <v>2599080.5000000005</v>
      </c>
      <c r="EW53" s="466">
        <f t="shared" si="24"/>
        <v>2544835.0000000005</v>
      </c>
      <c r="EX53" s="466">
        <f t="shared" si="24"/>
        <v>3119407.5</v>
      </c>
      <c r="EY53" s="466">
        <f t="shared" si="24"/>
        <v>4138626</v>
      </c>
      <c r="EZ53" s="466">
        <f t="shared" si="24"/>
        <v>4089014</v>
      </c>
      <c r="FA53" s="466">
        <f t="shared" si="24"/>
        <v>3188342</v>
      </c>
      <c r="FB53" s="466">
        <f t="shared" si="24"/>
        <v>3054957.5</v>
      </c>
      <c r="FC53" s="466">
        <f t="shared" si="24"/>
        <v>2783489.5</v>
      </c>
      <c r="FD53" s="466">
        <f t="shared" si="24"/>
        <v>2829348.5</v>
      </c>
      <c r="FE53" s="466">
        <f t="shared" si="24"/>
        <v>2692575.5</v>
      </c>
      <c r="FF53" s="466">
        <f t="shared" si="24"/>
        <v>2509979.5</v>
      </c>
      <c r="FG53" s="466">
        <f t="shared" si="24"/>
        <v>2635296</v>
      </c>
      <c r="FH53" s="466">
        <f t="shared" si="24"/>
        <v>2374250.5</v>
      </c>
      <c r="FI53" s="466">
        <f t="shared" si="24"/>
        <v>2366472</v>
      </c>
      <c r="FJ53" s="466">
        <f t="shared" si="24"/>
        <v>3022698.5</v>
      </c>
      <c r="FK53" s="466">
        <f t="shared" si="24"/>
        <v>3832665</v>
      </c>
      <c r="FL53" s="466">
        <f t="shared" si="24"/>
        <v>3700113</v>
      </c>
      <c r="FM53" s="466">
        <f t="shared" si="24"/>
        <v>3142666</v>
      </c>
      <c r="FN53" s="466">
        <f t="shared" si="24"/>
        <v>2782552.5</v>
      </c>
      <c r="FO53" s="466">
        <f t="shared" si="24"/>
        <v>2586945.5</v>
      </c>
      <c r="FP53" s="466">
        <f t="shared" si="24"/>
        <v>2746635</v>
      </c>
      <c r="FQ53" s="466">
        <f t="shared" si="24"/>
        <v>2645859</v>
      </c>
      <c r="FR53" s="466">
        <f t="shared" si="24"/>
        <v>2428887.5</v>
      </c>
      <c r="FS53" s="466">
        <f t="shared" si="24"/>
        <v>2719229</v>
      </c>
      <c r="FT53" s="466">
        <f t="shared" si="24"/>
        <v>194745</v>
      </c>
      <c r="FU53" s="466">
        <f t="shared" si="24"/>
        <v>660519.5</v>
      </c>
      <c r="FV53" s="466">
        <f t="shared" si="24"/>
        <v>3068261.5</v>
      </c>
      <c r="FW53" s="466">
        <f t="shared" si="24"/>
        <v>3744344</v>
      </c>
      <c r="FX53" s="466">
        <f t="shared" si="24"/>
        <v>3805012</v>
      </c>
      <c r="FY53" s="466">
        <f t="shared" ref="FY53:GB53" si="25">+FY23-FY7</f>
        <v>3074867.5</v>
      </c>
      <c r="FZ53" s="466">
        <f t="shared" si="25"/>
        <v>2625169.5</v>
      </c>
      <c r="GA53" s="466">
        <f t="shared" si="25"/>
        <v>2770996</v>
      </c>
      <c r="GB53" s="466">
        <f t="shared" si="25"/>
        <v>2688209</v>
      </c>
    </row>
    <row r="54" spans="1:184">
      <c r="B54" s="485"/>
      <c r="C54" s="474" t="s">
        <v>6</v>
      </c>
      <c r="D54" s="477" t="s">
        <v>176</v>
      </c>
      <c r="E54" s="466">
        <f t="shared" ref="E54:AZ54" si="26">+E24-E8</f>
        <v>584014.5</v>
      </c>
      <c r="F54" s="466">
        <f t="shared" si="26"/>
        <v>422958.75</v>
      </c>
      <c r="G54" s="466">
        <f t="shared" si="26"/>
        <v>302281</v>
      </c>
      <c r="H54" s="466">
        <f t="shared" si="26"/>
        <v>273211.5</v>
      </c>
      <c r="I54" s="466">
        <f t="shared" si="26"/>
        <v>258337.5</v>
      </c>
      <c r="J54" s="466">
        <f t="shared" si="26"/>
        <v>246934.75</v>
      </c>
      <c r="K54" s="466">
        <f t="shared" si="26"/>
        <v>819388.25</v>
      </c>
      <c r="L54" s="466">
        <f t="shared" si="26"/>
        <v>569582.25</v>
      </c>
      <c r="M54" s="466">
        <f t="shared" si="26"/>
        <v>318787</v>
      </c>
      <c r="N54" s="466">
        <f t="shared" si="26"/>
        <v>272045.25</v>
      </c>
      <c r="O54" s="466">
        <f t="shared" si="26"/>
        <v>264074</v>
      </c>
      <c r="P54" s="466">
        <f t="shared" si="26"/>
        <v>363147.75</v>
      </c>
      <c r="Q54" s="466">
        <f t="shared" si="26"/>
        <v>751289</v>
      </c>
      <c r="R54" s="466">
        <f t="shared" si="26"/>
        <v>585568.25</v>
      </c>
      <c r="S54" s="466">
        <f t="shared" si="26"/>
        <v>327814.5</v>
      </c>
      <c r="T54" s="466">
        <f t="shared" si="26"/>
        <v>63004.159999999974</v>
      </c>
      <c r="U54" s="466">
        <f t="shared" si="26"/>
        <v>31734.880000000005</v>
      </c>
      <c r="V54" s="466">
        <f t="shared" si="26"/>
        <v>369565</v>
      </c>
      <c r="W54" s="466">
        <f t="shared" si="26"/>
        <v>699396.25</v>
      </c>
      <c r="X54" s="466">
        <f t="shared" si="26"/>
        <v>610665</v>
      </c>
      <c r="Y54" s="466">
        <f t="shared" si="26"/>
        <v>322752</v>
      </c>
      <c r="Z54" s="466">
        <f t="shared" si="26"/>
        <v>268345.5</v>
      </c>
      <c r="AA54" s="466">
        <f t="shared" si="26"/>
        <v>270094.25</v>
      </c>
      <c r="AB54" s="466">
        <f t="shared" si="26"/>
        <v>313973</v>
      </c>
      <c r="AC54" s="466">
        <f t="shared" si="26"/>
        <v>576890</v>
      </c>
      <c r="AD54" s="466">
        <f t="shared" si="26"/>
        <v>531890</v>
      </c>
      <c r="AE54" s="466">
        <f t="shared" si="26"/>
        <v>360422.25</v>
      </c>
      <c r="AF54" s="466">
        <f t="shared" si="26"/>
        <v>253484</v>
      </c>
      <c r="AG54" s="466">
        <f t="shared" si="26"/>
        <v>193453</v>
      </c>
      <c r="AH54" s="466">
        <f t="shared" si="26"/>
        <v>353344.5</v>
      </c>
      <c r="AI54" s="466">
        <f t="shared" si="26"/>
        <v>692113.25</v>
      </c>
      <c r="AJ54" s="466">
        <f t="shared" si="26"/>
        <v>607469.5</v>
      </c>
      <c r="AK54" s="466">
        <f t="shared" si="26"/>
        <v>277526.75</v>
      </c>
      <c r="AL54" s="466">
        <f t="shared" si="26"/>
        <v>271844.5</v>
      </c>
      <c r="AM54" s="466">
        <f t="shared" si="26"/>
        <v>259275.25</v>
      </c>
      <c r="AN54" s="466">
        <f t="shared" si="26"/>
        <v>208998.25</v>
      </c>
      <c r="AO54" s="466">
        <f t="shared" si="26"/>
        <v>630476.5</v>
      </c>
      <c r="AP54" s="466">
        <f t="shared" si="26"/>
        <v>662473.75</v>
      </c>
      <c r="AQ54" s="466">
        <f t="shared" si="26"/>
        <v>458306.5</v>
      </c>
      <c r="AR54" s="466">
        <f t="shared" si="26"/>
        <v>334490.25</v>
      </c>
      <c r="AS54" s="466">
        <f t="shared" si="26"/>
        <v>310547.5</v>
      </c>
      <c r="AT54" s="466">
        <f t="shared" si="26"/>
        <v>476108</v>
      </c>
      <c r="AU54" s="466">
        <f t="shared" si="26"/>
        <v>758744.75</v>
      </c>
      <c r="AV54" s="466">
        <f t="shared" si="26"/>
        <v>832322.25</v>
      </c>
      <c r="AW54" s="466">
        <f t="shared" si="26"/>
        <v>330933</v>
      </c>
      <c r="AX54" s="466">
        <f t="shared" si="26"/>
        <v>287603.25</v>
      </c>
      <c r="AY54" s="466">
        <f t="shared" si="26"/>
        <v>342768.75</v>
      </c>
      <c r="AZ54" s="466">
        <f t="shared" si="26"/>
        <v>232338.25</v>
      </c>
      <c r="BA54" s="466">
        <f t="shared" ref="BA54:DL54" si="27">+BA24-BA8</f>
        <v>643929.25</v>
      </c>
      <c r="BB54" s="466">
        <f t="shared" si="27"/>
        <v>635843</v>
      </c>
      <c r="BC54" s="466">
        <f t="shared" si="27"/>
        <v>440170.25</v>
      </c>
      <c r="BD54" s="466">
        <f t="shared" si="27"/>
        <v>307361.5</v>
      </c>
      <c r="BE54" s="466">
        <f t="shared" si="27"/>
        <v>3298.6199999999953</v>
      </c>
      <c r="BF54" s="466">
        <f t="shared" si="27"/>
        <v>495024.25</v>
      </c>
      <c r="BG54" s="466">
        <f t="shared" si="27"/>
        <v>787291.25</v>
      </c>
      <c r="BH54" s="466">
        <f t="shared" si="27"/>
        <v>893051.25</v>
      </c>
      <c r="BI54" s="466">
        <f t="shared" si="27"/>
        <v>293155</v>
      </c>
      <c r="BJ54" s="466">
        <f t="shared" si="27"/>
        <v>308916.25</v>
      </c>
      <c r="BK54" s="466">
        <f t="shared" si="27"/>
        <v>342247.75</v>
      </c>
      <c r="BL54" s="466">
        <f t="shared" si="27"/>
        <v>270754.75</v>
      </c>
      <c r="BM54" s="466">
        <f t="shared" si="27"/>
        <v>739241.25</v>
      </c>
      <c r="BN54" s="466">
        <f t="shared" si="27"/>
        <v>734863.75</v>
      </c>
      <c r="BO54" s="466">
        <f t="shared" si="27"/>
        <v>470886.25</v>
      </c>
      <c r="BP54" s="466">
        <f t="shared" si="27"/>
        <v>413361.5</v>
      </c>
      <c r="BQ54" s="466">
        <f t="shared" si="27"/>
        <v>444489</v>
      </c>
      <c r="BR54" s="466">
        <f t="shared" si="27"/>
        <v>619929</v>
      </c>
      <c r="BS54" s="466">
        <f t="shared" si="27"/>
        <v>1118401</v>
      </c>
      <c r="BT54" s="466">
        <f t="shared" si="27"/>
        <v>1151220.25</v>
      </c>
      <c r="BU54" s="466">
        <f t="shared" si="27"/>
        <v>590481.75</v>
      </c>
      <c r="BV54" s="466">
        <f t="shared" si="27"/>
        <v>539238.25</v>
      </c>
      <c r="BW54" s="466">
        <f t="shared" si="27"/>
        <v>604514.25</v>
      </c>
      <c r="BX54" s="466">
        <f t="shared" si="27"/>
        <v>560508.5</v>
      </c>
      <c r="BY54" s="466">
        <f t="shared" si="27"/>
        <v>1016196</v>
      </c>
      <c r="BZ54" s="466">
        <f t="shared" si="27"/>
        <v>1061885</v>
      </c>
      <c r="CA54" s="466">
        <f t="shared" si="27"/>
        <v>1006242.5</v>
      </c>
      <c r="CB54" s="466">
        <f t="shared" si="27"/>
        <v>982157.75</v>
      </c>
      <c r="CC54" s="466">
        <f t="shared" si="27"/>
        <v>968645</v>
      </c>
      <c r="CD54" s="466">
        <f t="shared" si="27"/>
        <v>1289044.5</v>
      </c>
      <c r="CE54" s="466">
        <f t="shared" si="27"/>
        <v>2168538</v>
      </c>
      <c r="CF54" s="466">
        <f t="shared" si="27"/>
        <v>2265888</v>
      </c>
      <c r="CG54" s="466">
        <f t="shared" si="27"/>
        <v>1557003</v>
      </c>
      <c r="CH54" s="466">
        <f t="shared" si="27"/>
        <v>1628085</v>
      </c>
      <c r="CI54" s="466">
        <f t="shared" si="27"/>
        <v>1687307.5</v>
      </c>
      <c r="CJ54" s="466">
        <f t="shared" si="27"/>
        <v>1786511.5</v>
      </c>
      <c r="CK54" s="466">
        <f t="shared" si="27"/>
        <v>2129677</v>
      </c>
      <c r="CL54" s="466">
        <f t="shared" si="27"/>
        <v>2120298</v>
      </c>
      <c r="CM54" s="466">
        <f t="shared" si="27"/>
        <v>2031327</v>
      </c>
      <c r="CN54" s="466">
        <f t="shared" si="27"/>
        <v>1584496.5</v>
      </c>
      <c r="CO54" s="466">
        <f t="shared" si="27"/>
        <v>668299</v>
      </c>
      <c r="CP54" s="466">
        <f t="shared" si="27"/>
        <v>2523004</v>
      </c>
      <c r="CQ54" s="466">
        <f t="shared" si="27"/>
        <v>3497525</v>
      </c>
      <c r="CR54" s="466">
        <f t="shared" si="27"/>
        <v>3418040</v>
      </c>
      <c r="CS54" s="466">
        <f t="shared" si="27"/>
        <v>2774185</v>
      </c>
      <c r="CT54" s="466">
        <f t="shared" si="27"/>
        <v>2731494.5</v>
      </c>
      <c r="CU54" s="466">
        <f t="shared" si="27"/>
        <v>2562473</v>
      </c>
      <c r="CV54" s="466">
        <f t="shared" si="27"/>
        <v>2798722</v>
      </c>
      <c r="CW54" s="466">
        <f t="shared" si="27"/>
        <v>2975775.5</v>
      </c>
      <c r="CX54" s="466">
        <f t="shared" si="27"/>
        <v>2908917</v>
      </c>
      <c r="CY54" s="466">
        <f t="shared" si="27"/>
        <v>3053766.5</v>
      </c>
      <c r="CZ54" s="466">
        <f t="shared" si="27"/>
        <v>2867598.5</v>
      </c>
      <c r="DA54" s="466">
        <f t="shared" si="27"/>
        <v>2664642.5</v>
      </c>
      <c r="DB54" s="466">
        <f t="shared" si="27"/>
        <v>3515766</v>
      </c>
      <c r="DC54" s="466">
        <f t="shared" si="27"/>
        <v>4210326</v>
      </c>
      <c r="DD54" s="466">
        <f t="shared" si="27"/>
        <v>4516114</v>
      </c>
      <c r="DE54" s="466">
        <f t="shared" si="27"/>
        <v>3192122</v>
      </c>
      <c r="DF54" s="466">
        <f t="shared" si="27"/>
        <v>2866896</v>
      </c>
      <c r="DG54" s="466">
        <f t="shared" si="27"/>
        <v>2896716</v>
      </c>
      <c r="DH54" s="466">
        <f t="shared" si="27"/>
        <v>2950105</v>
      </c>
      <c r="DI54" s="466">
        <f t="shared" si="27"/>
        <v>3162246</v>
      </c>
      <c r="DJ54" s="466">
        <f t="shared" si="27"/>
        <v>2934847</v>
      </c>
      <c r="DK54" s="466">
        <f t="shared" si="27"/>
        <v>3027630</v>
      </c>
      <c r="DL54" s="466">
        <f t="shared" si="27"/>
        <v>2755436.5</v>
      </c>
      <c r="DM54" s="466">
        <f t="shared" ref="DM54:FX54" si="28">+DM24-DM8</f>
        <v>2644326</v>
      </c>
      <c r="DN54" s="466">
        <f t="shared" si="28"/>
        <v>3552743</v>
      </c>
      <c r="DO54" s="466">
        <f t="shared" si="28"/>
        <v>4208937.5</v>
      </c>
      <c r="DP54" s="466">
        <f t="shared" si="28"/>
        <v>4324180</v>
      </c>
      <c r="DQ54" s="466">
        <f t="shared" si="28"/>
        <v>3148637.5</v>
      </c>
      <c r="DR54" s="466">
        <f t="shared" si="28"/>
        <v>3117807.5</v>
      </c>
      <c r="DS54" s="466">
        <f t="shared" si="28"/>
        <v>3024972</v>
      </c>
      <c r="DT54" s="466">
        <f t="shared" si="28"/>
        <v>2981508</v>
      </c>
      <c r="DU54" s="466">
        <f t="shared" si="28"/>
        <v>3217678</v>
      </c>
      <c r="DV54" s="466">
        <f t="shared" si="28"/>
        <v>2888035.5</v>
      </c>
      <c r="DW54" s="466">
        <f t="shared" si="28"/>
        <v>2874458</v>
      </c>
      <c r="DX54" s="466">
        <f t="shared" si="28"/>
        <v>1253677.75</v>
      </c>
      <c r="DY54" s="466">
        <f t="shared" si="28"/>
        <v>0</v>
      </c>
      <c r="DZ54" s="466">
        <f t="shared" si="28"/>
        <v>3114455</v>
      </c>
      <c r="EA54" s="466">
        <f t="shared" si="28"/>
        <v>3949084.5</v>
      </c>
      <c r="EB54" s="466">
        <f t="shared" si="28"/>
        <v>4163992.5</v>
      </c>
      <c r="EC54" s="466">
        <f t="shared" si="28"/>
        <v>3043888</v>
      </c>
      <c r="ED54" s="466">
        <f t="shared" si="28"/>
        <v>2874638.5</v>
      </c>
      <c r="EE54" s="466">
        <f t="shared" si="28"/>
        <v>2903957</v>
      </c>
      <c r="EF54" s="466">
        <f t="shared" si="28"/>
        <v>2740250</v>
      </c>
      <c r="EG54" s="466">
        <f t="shared" si="28"/>
        <v>3029941</v>
      </c>
      <c r="EH54" s="466">
        <f t="shared" si="28"/>
        <v>3155724</v>
      </c>
      <c r="EI54" s="466">
        <f t="shared" si="28"/>
        <v>2907573.5000000005</v>
      </c>
      <c r="EJ54" s="466">
        <f t="shared" si="28"/>
        <v>2801026.5</v>
      </c>
      <c r="EK54" s="466">
        <f t="shared" si="28"/>
        <v>2958833.5</v>
      </c>
      <c r="EL54" s="466">
        <f t="shared" si="28"/>
        <v>3017446.5</v>
      </c>
      <c r="EM54" s="466">
        <f t="shared" si="28"/>
        <v>4357308</v>
      </c>
      <c r="EN54" s="466">
        <f t="shared" si="28"/>
        <v>4263472.5</v>
      </c>
      <c r="EO54" s="466">
        <f t="shared" si="28"/>
        <v>3232827.5</v>
      </c>
      <c r="EP54" s="466">
        <f t="shared" si="28"/>
        <v>3121211</v>
      </c>
      <c r="EQ54" s="466">
        <f t="shared" si="28"/>
        <v>2836365</v>
      </c>
      <c r="ER54" s="466">
        <f t="shared" si="28"/>
        <v>3015432</v>
      </c>
      <c r="ES54" s="466">
        <f t="shared" si="28"/>
        <v>3036020</v>
      </c>
      <c r="ET54" s="466">
        <f t="shared" si="28"/>
        <v>2841470.5</v>
      </c>
      <c r="EU54" s="466">
        <f t="shared" si="28"/>
        <v>2849166</v>
      </c>
      <c r="EV54" s="466">
        <f t="shared" si="28"/>
        <v>2681015.4999999995</v>
      </c>
      <c r="EW54" s="466">
        <f t="shared" si="28"/>
        <v>2710076.5</v>
      </c>
      <c r="EX54" s="466">
        <f t="shared" si="28"/>
        <v>2938058.5</v>
      </c>
      <c r="EY54" s="466">
        <f t="shared" si="28"/>
        <v>3970164</v>
      </c>
      <c r="EZ54" s="466">
        <f t="shared" si="28"/>
        <v>3993808</v>
      </c>
      <c r="FA54" s="466">
        <f t="shared" si="28"/>
        <v>3170554.0000000005</v>
      </c>
      <c r="FB54" s="466">
        <f t="shared" si="28"/>
        <v>3127946.5</v>
      </c>
      <c r="FC54" s="466">
        <f t="shared" si="28"/>
        <v>2678584</v>
      </c>
      <c r="FD54" s="466">
        <f t="shared" si="28"/>
        <v>2898378.5</v>
      </c>
      <c r="FE54" s="466">
        <f t="shared" si="28"/>
        <v>2706764</v>
      </c>
      <c r="FF54" s="466">
        <f t="shared" si="28"/>
        <v>2557305</v>
      </c>
      <c r="FG54" s="466">
        <f t="shared" si="28"/>
        <v>2702910</v>
      </c>
      <c r="FH54" s="466">
        <f t="shared" si="28"/>
        <v>277957.25</v>
      </c>
      <c r="FI54" s="466">
        <f t="shared" si="28"/>
        <v>2310327.5</v>
      </c>
      <c r="FJ54" s="466">
        <f t="shared" si="28"/>
        <v>3007837.5</v>
      </c>
      <c r="FK54" s="466">
        <f t="shared" si="28"/>
        <v>3898475</v>
      </c>
      <c r="FL54" s="466">
        <f t="shared" si="28"/>
        <v>3690988</v>
      </c>
      <c r="FM54" s="466">
        <f t="shared" si="28"/>
        <v>3133152.5</v>
      </c>
      <c r="FN54" s="466">
        <f t="shared" si="28"/>
        <v>2824036</v>
      </c>
      <c r="FO54" s="466">
        <f t="shared" si="28"/>
        <v>2593347.5</v>
      </c>
      <c r="FP54" s="466">
        <f t="shared" si="28"/>
        <v>2807903.5</v>
      </c>
      <c r="FQ54" s="466">
        <f t="shared" si="28"/>
        <v>2683032</v>
      </c>
      <c r="FR54" s="466">
        <f t="shared" si="28"/>
        <v>2551609</v>
      </c>
      <c r="FS54" s="466">
        <f t="shared" si="28"/>
        <v>2707014.5</v>
      </c>
      <c r="FT54" s="466">
        <f t="shared" si="28"/>
        <v>2644027.5</v>
      </c>
      <c r="FU54" s="466">
        <f t="shared" si="28"/>
        <v>2496679</v>
      </c>
      <c r="FV54" s="466">
        <f t="shared" si="28"/>
        <v>3098145</v>
      </c>
      <c r="FW54" s="466">
        <f t="shared" si="28"/>
        <v>3913334</v>
      </c>
      <c r="FX54" s="466">
        <f t="shared" si="28"/>
        <v>3941644</v>
      </c>
      <c r="FY54" s="466">
        <f t="shared" ref="FY54:GB54" si="29">+FY24-FY8</f>
        <v>2965892.5</v>
      </c>
      <c r="FZ54" s="466">
        <f t="shared" si="29"/>
        <v>2753463</v>
      </c>
      <c r="GA54" s="466">
        <f t="shared" si="29"/>
        <v>2831279.5</v>
      </c>
      <c r="GB54" s="466">
        <f t="shared" si="29"/>
        <v>2798238.5</v>
      </c>
    </row>
    <row r="55" spans="1:184">
      <c r="B55" s="485"/>
      <c r="C55" s="474" t="s">
        <v>7</v>
      </c>
      <c r="D55" s="477" t="s">
        <v>176</v>
      </c>
      <c r="E55" s="466">
        <f t="shared" ref="E55:AZ55" si="30">+E25-E9</f>
        <v>710836</v>
      </c>
      <c r="F55" s="466">
        <f t="shared" si="30"/>
        <v>491951.5</v>
      </c>
      <c r="G55" s="466">
        <f t="shared" si="30"/>
        <v>223587.00000000047</v>
      </c>
      <c r="H55" s="466">
        <f t="shared" si="30"/>
        <v>226754.5</v>
      </c>
      <c r="I55" s="466">
        <f t="shared" si="30"/>
        <v>95095.5</v>
      </c>
      <c r="J55" s="466">
        <f t="shared" si="30"/>
        <v>302052</v>
      </c>
      <c r="K55" s="466">
        <f t="shared" si="30"/>
        <v>1269127.5</v>
      </c>
      <c r="L55" s="466">
        <f t="shared" si="30"/>
        <v>800378.5</v>
      </c>
      <c r="M55" s="466">
        <f t="shared" si="30"/>
        <v>141737.5</v>
      </c>
      <c r="N55" s="466">
        <f t="shared" si="30"/>
        <v>65997.5</v>
      </c>
      <c r="O55" s="466">
        <f t="shared" si="30"/>
        <v>58108.25</v>
      </c>
      <c r="P55" s="466">
        <f t="shared" si="30"/>
        <v>415246.5</v>
      </c>
      <c r="Q55" s="466">
        <f t="shared" si="30"/>
        <v>806840.5</v>
      </c>
      <c r="R55" s="466">
        <f t="shared" si="30"/>
        <v>636834</v>
      </c>
      <c r="S55" s="466">
        <f t="shared" si="30"/>
        <v>117958.75</v>
      </c>
      <c r="T55" s="466">
        <f t="shared" si="30"/>
        <v>139669</v>
      </c>
      <c r="U55" s="466">
        <f t="shared" si="30"/>
        <v>122881</v>
      </c>
      <c r="V55" s="466">
        <f t="shared" si="30"/>
        <v>391945.5</v>
      </c>
      <c r="W55" s="466">
        <f t="shared" si="30"/>
        <v>981245.5</v>
      </c>
      <c r="X55" s="466">
        <f t="shared" si="30"/>
        <v>903133</v>
      </c>
      <c r="Y55" s="466">
        <f t="shared" si="30"/>
        <v>84708</v>
      </c>
      <c r="Z55" s="466">
        <f t="shared" si="30"/>
        <v>-24947</v>
      </c>
      <c r="AA55" s="466">
        <f t="shared" si="30"/>
        <v>-34507.5</v>
      </c>
      <c r="AB55" s="466">
        <f t="shared" si="30"/>
        <v>276472.5</v>
      </c>
      <c r="AC55" s="466">
        <f t="shared" si="30"/>
        <v>370297</v>
      </c>
      <c r="AD55" s="466">
        <f t="shared" si="30"/>
        <v>456081</v>
      </c>
      <c r="AE55" s="466">
        <f t="shared" si="30"/>
        <v>41772</v>
      </c>
      <c r="AF55" s="466">
        <f t="shared" si="30"/>
        <v>-89341.5</v>
      </c>
      <c r="AG55" s="466">
        <f t="shared" si="30"/>
        <v>-259612</v>
      </c>
      <c r="AH55" s="466">
        <f t="shared" si="30"/>
        <v>274774.5</v>
      </c>
      <c r="AI55" s="466">
        <f t="shared" si="30"/>
        <v>758036.5</v>
      </c>
      <c r="AJ55" s="466">
        <f t="shared" si="30"/>
        <v>628775.5</v>
      </c>
      <c r="AK55" s="466">
        <f t="shared" si="30"/>
        <v>-197502.5</v>
      </c>
      <c r="AL55" s="466">
        <f t="shared" si="30"/>
        <v>-245355</v>
      </c>
      <c r="AM55" s="466">
        <f t="shared" si="30"/>
        <v>-210810.5</v>
      </c>
      <c r="AN55" s="466">
        <f t="shared" si="30"/>
        <v>-116174</v>
      </c>
      <c r="AO55" s="466">
        <f t="shared" si="30"/>
        <v>481542.5</v>
      </c>
      <c r="AP55" s="466">
        <f t="shared" si="30"/>
        <v>532667</v>
      </c>
      <c r="AQ55" s="466">
        <f t="shared" si="30"/>
        <v>29189.619999999995</v>
      </c>
      <c r="AR55" s="466">
        <f t="shared" si="30"/>
        <v>-63554.840000000026</v>
      </c>
      <c r="AS55" s="466">
        <f t="shared" si="30"/>
        <v>-89004.5</v>
      </c>
      <c r="AT55" s="466">
        <f t="shared" si="30"/>
        <v>381195.5</v>
      </c>
      <c r="AU55" s="466">
        <f t="shared" si="30"/>
        <v>832790</v>
      </c>
      <c r="AV55" s="466">
        <f t="shared" si="30"/>
        <v>943961</v>
      </c>
      <c r="AW55" s="466">
        <f t="shared" si="30"/>
        <v>-98886</v>
      </c>
      <c r="AX55" s="466">
        <f t="shared" si="30"/>
        <v>-239968</v>
      </c>
      <c r="AY55" s="466">
        <f t="shared" si="30"/>
        <v>-164212.5</v>
      </c>
      <c r="AZ55" s="466">
        <f t="shared" si="30"/>
        <v>-47341</v>
      </c>
      <c r="BA55" s="466">
        <f t="shared" ref="BA55:DL55" si="31">+BA25-BA9</f>
        <v>594019</v>
      </c>
      <c r="BB55" s="466">
        <f t="shared" si="31"/>
        <v>555273.5</v>
      </c>
      <c r="BC55" s="466">
        <f t="shared" si="31"/>
        <v>144868</v>
      </c>
      <c r="BD55" s="466">
        <f t="shared" si="31"/>
        <v>-115700</v>
      </c>
      <c r="BE55" s="466">
        <f t="shared" si="31"/>
        <v>-151424</v>
      </c>
      <c r="BF55" s="466">
        <f t="shared" si="31"/>
        <v>359788</v>
      </c>
      <c r="BG55" s="466">
        <f t="shared" si="31"/>
        <v>842331</v>
      </c>
      <c r="BH55" s="466">
        <f t="shared" si="31"/>
        <v>928764.5</v>
      </c>
      <c r="BI55" s="466">
        <f t="shared" si="31"/>
        <v>-187829</v>
      </c>
      <c r="BJ55" s="466">
        <f t="shared" si="31"/>
        <v>-275953.5</v>
      </c>
      <c r="BK55" s="466">
        <f t="shared" si="31"/>
        <v>-186843.5</v>
      </c>
      <c r="BL55" s="466">
        <f t="shared" si="31"/>
        <v>6915.5</v>
      </c>
      <c r="BM55" s="466">
        <f t="shared" si="31"/>
        <v>686811.5</v>
      </c>
      <c r="BN55" s="466">
        <f t="shared" si="31"/>
        <v>657072</v>
      </c>
      <c r="BO55" s="466">
        <f t="shared" si="31"/>
        <v>141899</v>
      </c>
      <c r="BP55" s="466">
        <f t="shared" si="31"/>
        <v>-12311.5</v>
      </c>
      <c r="BQ55" s="466">
        <f t="shared" si="31"/>
        <v>32155.5</v>
      </c>
      <c r="BR55" s="466">
        <f t="shared" si="31"/>
        <v>607290.5</v>
      </c>
      <c r="BS55" s="466">
        <f t="shared" si="31"/>
        <v>1314544</v>
      </c>
      <c r="BT55" s="466">
        <f t="shared" si="31"/>
        <v>1352939.5</v>
      </c>
      <c r="BU55" s="466">
        <f t="shared" si="31"/>
        <v>167446.5</v>
      </c>
      <c r="BV55" s="466">
        <f t="shared" si="31"/>
        <v>77541.5</v>
      </c>
      <c r="BW55" s="466">
        <f t="shared" si="31"/>
        <v>213463.5</v>
      </c>
      <c r="BX55" s="466">
        <f t="shared" si="31"/>
        <v>487445</v>
      </c>
      <c r="BY55" s="466">
        <f t="shared" si="31"/>
        <v>1098263</v>
      </c>
      <c r="BZ55" s="466">
        <f t="shared" si="31"/>
        <v>1155284</v>
      </c>
      <c r="CA55" s="466">
        <f t="shared" si="31"/>
        <v>915156.5</v>
      </c>
      <c r="CB55" s="466">
        <f t="shared" si="31"/>
        <v>849047</v>
      </c>
      <c r="CC55" s="466">
        <f t="shared" si="31"/>
        <v>832465.5</v>
      </c>
      <c r="CD55" s="466">
        <f t="shared" si="31"/>
        <v>1604362</v>
      </c>
      <c r="CE55" s="466">
        <f t="shared" si="31"/>
        <v>3068161</v>
      </c>
      <c r="CF55" s="466">
        <f t="shared" si="31"/>
        <v>3121842</v>
      </c>
      <c r="CG55" s="466">
        <f t="shared" si="31"/>
        <v>1584467.5</v>
      </c>
      <c r="CH55" s="466">
        <f t="shared" si="31"/>
        <v>1609834.5</v>
      </c>
      <c r="CI55" s="466">
        <f t="shared" si="31"/>
        <v>1776962</v>
      </c>
      <c r="CJ55" s="466">
        <f t="shared" si="31"/>
        <v>2389516.5</v>
      </c>
      <c r="CK55" s="466">
        <f t="shared" si="31"/>
        <v>2701165</v>
      </c>
      <c r="CL55" s="466">
        <f t="shared" si="31"/>
        <v>2712582</v>
      </c>
      <c r="CM55" s="466">
        <f t="shared" si="31"/>
        <v>2269637</v>
      </c>
      <c r="CN55" s="466">
        <f t="shared" si="31"/>
        <v>892468</v>
      </c>
      <c r="CO55" s="466">
        <f t="shared" si="31"/>
        <v>2270225</v>
      </c>
      <c r="CP55" s="466">
        <f t="shared" si="31"/>
        <v>3500919</v>
      </c>
      <c r="CQ55" s="466">
        <f t="shared" si="31"/>
        <v>5216765</v>
      </c>
      <c r="CR55" s="466">
        <f t="shared" si="31"/>
        <v>5114094</v>
      </c>
      <c r="CS55" s="466">
        <f t="shared" si="31"/>
        <v>3222799</v>
      </c>
      <c r="CT55" s="466">
        <f t="shared" si="31"/>
        <v>3138413</v>
      </c>
      <c r="CU55" s="466">
        <f t="shared" si="31"/>
        <v>3031878</v>
      </c>
      <c r="CV55" s="466">
        <f t="shared" si="31"/>
        <v>4039676</v>
      </c>
      <c r="CW55" s="466">
        <f t="shared" si="31"/>
        <v>4144176</v>
      </c>
      <c r="CX55" s="466">
        <f t="shared" si="31"/>
        <v>4144363</v>
      </c>
      <c r="CY55" s="466">
        <f t="shared" si="31"/>
        <v>3819822</v>
      </c>
      <c r="CZ55" s="466">
        <f t="shared" si="31"/>
        <v>3713764</v>
      </c>
      <c r="DA55" s="466">
        <f t="shared" si="31"/>
        <v>3301107</v>
      </c>
      <c r="DB55" s="466">
        <f t="shared" si="31"/>
        <v>5018267</v>
      </c>
      <c r="DC55" s="466">
        <f t="shared" si="31"/>
        <v>6626915</v>
      </c>
      <c r="DD55" s="466">
        <f t="shared" si="31"/>
        <v>6355649</v>
      </c>
      <c r="DE55" s="466">
        <f t="shared" si="31"/>
        <v>3841680</v>
      </c>
      <c r="DF55" s="466">
        <f t="shared" si="31"/>
        <v>3427141</v>
      </c>
      <c r="DG55" s="466">
        <f t="shared" si="31"/>
        <v>3603358</v>
      </c>
      <c r="DH55" s="466">
        <f t="shared" si="31"/>
        <v>4424779</v>
      </c>
      <c r="DI55" s="466">
        <f t="shared" si="31"/>
        <v>4431580</v>
      </c>
      <c r="DJ55" s="466">
        <f t="shared" si="31"/>
        <v>4041834</v>
      </c>
      <c r="DK55" s="466">
        <f t="shared" si="31"/>
        <v>3880695</v>
      </c>
      <c r="DL55" s="466">
        <f t="shared" si="31"/>
        <v>973088</v>
      </c>
      <c r="DM55" s="466">
        <f t="shared" ref="DM55:FX55" si="32">+DM25-DM9</f>
        <v>3371170</v>
      </c>
      <c r="DN55" s="466">
        <f t="shared" si="32"/>
        <v>5193067</v>
      </c>
      <c r="DO55" s="466">
        <f t="shared" si="32"/>
        <v>6304431</v>
      </c>
      <c r="DP55" s="466">
        <f t="shared" si="32"/>
        <v>6257126</v>
      </c>
      <c r="DQ55" s="466">
        <f t="shared" si="32"/>
        <v>3877327</v>
      </c>
      <c r="DR55" s="466">
        <f t="shared" si="32"/>
        <v>3513134</v>
      </c>
      <c r="DS55" s="466">
        <f t="shared" si="32"/>
        <v>3848128</v>
      </c>
      <c r="DT55" s="466">
        <f t="shared" si="32"/>
        <v>4377704</v>
      </c>
      <c r="DU55" s="466">
        <f t="shared" si="32"/>
        <v>4476124</v>
      </c>
      <c r="DV55" s="466">
        <f t="shared" si="32"/>
        <v>3889332</v>
      </c>
      <c r="DW55" s="466">
        <f t="shared" si="32"/>
        <v>3868390</v>
      </c>
      <c r="DX55" s="466">
        <f t="shared" si="32"/>
        <v>3231500</v>
      </c>
      <c r="DY55" s="466">
        <f t="shared" si="32"/>
        <v>3547235</v>
      </c>
      <c r="DZ55" s="466">
        <f t="shared" si="32"/>
        <v>5006578</v>
      </c>
      <c r="EA55" s="466">
        <f t="shared" si="32"/>
        <v>5862162</v>
      </c>
      <c r="EB55" s="466">
        <f t="shared" si="32"/>
        <v>6088675</v>
      </c>
      <c r="EC55" s="466">
        <f t="shared" si="32"/>
        <v>3710035</v>
      </c>
      <c r="ED55" s="466">
        <f t="shared" si="32"/>
        <v>3402774</v>
      </c>
      <c r="EE55" s="466">
        <f t="shared" si="32"/>
        <v>3484897</v>
      </c>
      <c r="EF55" s="466">
        <f t="shared" si="32"/>
        <v>3891167</v>
      </c>
      <c r="EG55" s="466">
        <f t="shared" si="32"/>
        <v>4250482</v>
      </c>
      <c r="EH55" s="466">
        <f t="shared" si="32"/>
        <v>4293742</v>
      </c>
      <c r="EI55" s="466">
        <f t="shared" si="32"/>
        <v>176445.31</v>
      </c>
      <c r="EJ55" s="466">
        <f t="shared" si="32"/>
        <v>597683.62000000011</v>
      </c>
      <c r="EK55" s="466">
        <f t="shared" si="32"/>
        <v>3529613</v>
      </c>
      <c r="EL55" s="466">
        <f t="shared" si="32"/>
        <v>4370471</v>
      </c>
      <c r="EM55" s="466">
        <f t="shared" si="32"/>
        <v>6237937</v>
      </c>
      <c r="EN55" s="466">
        <f t="shared" si="32"/>
        <v>6442041</v>
      </c>
      <c r="EO55" s="466">
        <f t="shared" si="32"/>
        <v>3855104</v>
      </c>
      <c r="EP55" s="466">
        <f t="shared" si="32"/>
        <v>3479263</v>
      </c>
      <c r="EQ55" s="466">
        <f t="shared" si="32"/>
        <v>3314859</v>
      </c>
      <c r="ER55" s="466">
        <f t="shared" si="32"/>
        <v>4123149</v>
      </c>
      <c r="ES55" s="466">
        <f t="shared" si="32"/>
        <v>4183975</v>
      </c>
      <c r="ET55" s="466">
        <f t="shared" si="32"/>
        <v>3781854</v>
      </c>
      <c r="EU55" s="466">
        <f t="shared" si="32"/>
        <v>3584422</v>
      </c>
      <c r="EV55" s="466">
        <f t="shared" si="32"/>
        <v>3333471</v>
      </c>
      <c r="EW55" s="466">
        <f t="shared" si="32"/>
        <v>3250580</v>
      </c>
      <c r="EX55" s="466">
        <f t="shared" si="32"/>
        <v>4456401</v>
      </c>
      <c r="EY55" s="466">
        <f t="shared" si="32"/>
        <v>6204087</v>
      </c>
      <c r="EZ55" s="466">
        <f t="shared" si="32"/>
        <v>5906794</v>
      </c>
      <c r="FA55" s="466">
        <f t="shared" si="32"/>
        <v>3929995</v>
      </c>
      <c r="FB55" s="466">
        <f t="shared" si="32"/>
        <v>3697441</v>
      </c>
      <c r="FC55" s="466">
        <f t="shared" si="32"/>
        <v>3046913</v>
      </c>
      <c r="FD55" s="466">
        <f t="shared" si="32"/>
        <v>4266213</v>
      </c>
      <c r="FE55" s="466">
        <f t="shared" si="32"/>
        <v>3849907</v>
      </c>
      <c r="FF55" s="466">
        <f t="shared" si="32"/>
        <v>3527692</v>
      </c>
      <c r="FG55" s="466">
        <f t="shared" si="32"/>
        <v>1493761</v>
      </c>
      <c r="FH55" s="466">
        <f t="shared" si="32"/>
        <v>2521448</v>
      </c>
      <c r="FI55" s="466">
        <f t="shared" si="32"/>
        <v>2746218</v>
      </c>
      <c r="FJ55" s="466">
        <f t="shared" si="32"/>
        <v>4337893</v>
      </c>
      <c r="FK55" s="466">
        <f t="shared" si="32"/>
        <v>6077809.9999999991</v>
      </c>
      <c r="FL55" s="466">
        <f t="shared" si="32"/>
        <v>5609016</v>
      </c>
      <c r="FM55" s="466">
        <f t="shared" si="32"/>
        <v>3672469</v>
      </c>
      <c r="FN55" s="466">
        <f t="shared" si="32"/>
        <v>3081847.9999999991</v>
      </c>
      <c r="FO55" s="466">
        <f t="shared" si="32"/>
        <v>2697280</v>
      </c>
      <c r="FP55" s="466">
        <f t="shared" si="32"/>
        <v>3828912</v>
      </c>
      <c r="FQ55" s="466">
        <f t="shared" si="32"/>
        <v>3436275</v>
      </c>
      <c r="FR55" s="466">
        <f t="shared" si="32"/>
        <v>3425161</v>
      </c>
      <c r="FS55" s="466">
        <f t="shared" si="32"/>
        <v>3333357</v>
      </c>
      <c r="FT55" s="466">
        <f t="shared" si="32"/>
        <v>3058247</v>
      </c>
      <c r="FU55" s="466">
        <f t="shared" si="32"/>
        <v>2625870</v>
      </c>
      <c r="FV55" s="466">
        <f t="shared" si="32"/>
        <v>4428833</v>
      </c>
      <c r="FW55" s="466">
        <f t="shared" si="32"/>
        <v>5388317</v>
      </c>
      <c r="FX55" s="466">
        <f t="shared" si="32"/>
        <v>5472634</v>
      </c>
      <c r="FY55" s="466">
        <f t="shared" ref="FY55:GB55" si="33">+FY25-FY9</f>
        <v>3336449</v>
      </c>
      <c r="FZ55" s="466">
        <f t="shared" si="33"/>
        <v>2763997</v>
      </c>
      <c r="GA55" s="466">
        <f t="shared" si="33"/>
        <v>2988845</v>
      </c>
      <c r="GB55" s="466">
        <f t="shared" si="33"/>
        <v>4083746</v>
      </c>
    </row>
    <row r="56" spans="1:184">
      <c r="B56" s="485"/>
      <c r="C56" s="474" t="s">
        <v>8</v>
      </c>
      <c r="D56" s="477" t="s">
        <v>176</v>
      </c>
      <c r="E56" s="466">
        <f t="shared" ref="E56:AZ56" si="34">+E26-E10</f>
        <v>653639.5</v>
      </c>
      <c r="F56" s="466">
        <f t="shared" si="34"/>
        <v>425492</v>
      </c>
      <c r="G56" s="466">
        <f t="shared" si="34"/>
        <v>192394.5</v>
      </c>
      <c r="H56" s="466">
        <f t="shared" si="34"/>
        <v>168177.75</v>
      </c>
      <c r="I56" s="466">
        <f t="shared" si="34"/>
        <v>59469.25</v>
      </c>
      <c r="J56" s="466">
        <f t="shared" si="34"/>
        <v>242866.25</v>
      </c>
      <c r="K56" s="466">
        <f t="shared" si="34"/>
        <v>1176385</v>
      </c>
      <c r="L56" s="466">
        <f t="shared" si="34"/>
        <v>705423</v>
      </c>
      <c r="M56" s="466">
        <f t="shared" si="34"/>
        <v>103603.75</v>
      </c>
      <c r="N56" s="466">
        <f t="shared" si="34"/>
        <v>46437.75</v>
      </c>
      <c r="O56" s="466">
        <f t="shared" si="34"/>
        <v>42736.5</v>
      </c>
      <c r="P56" s="466">
        <f t="shared" si="34"/>
        <v>326465.5</v>
      </c>
      <c r="Q56" s="466">
        <f t="shared" si="34"/>
        <v>777908.5</v>
      </c>
      <c r="R56" s="466">
        <f t="shared" si="34"/>
        <v>597713.5</v>
      </c>
      <c r="S56" s="466">
        <f t="shared" si="34"/>
        <v>195493.50000000047</v>
      </c>
      <c r="T56" s="466">
        <f t="shared" si="34"/>
        <v>199188</v>
      </c>
      <c r="U56" s="466">
        <f t="shared" si="34"/>
        <v>88192.5</v>
      </c>
      <c r="V56" s="466">
        <f t="shared" si="34"/>
        <v>351674.50000000047</v>
      </c>
      <c r="W56" s="466">
        <f t="shared" si="34"/>
        <v>930897.5</v>
      </c>
      <c r="X56" s="466">
        <f t="shared" si="34"/>
        <v>895729.5</v>
      </c>
      <c r="Y56" s="466">
        <f t="shared" si="34"/>
        <v>17030.75</v>
      </c>
      <c r="Z56" s="466">
        <f t="shared" si="34"/>
        <v>-82209.5</v>
      </c>
      <c r="AA56" s="466">
        <f t="shared" si="34"/>
        <v>-68257</v>
      </c>
      <c r="AB56" s="466">
        <f t="shared" si="34"/>
        <v>246153.5</v>
      </c>
      <c r="AC56" s="466">
        <f t="shared" si="34"/>
        <v>331403</v>
      </c>
      <c r="AD56" s="466">
        <f t="shared" si="34"/>
        <v>384815.5</v>
      </c>
      <c r="AE56" s="466">
        <f t="shared" si="34"/>
        <v>39006.5</v>
      </c>
      <c r="AF56" s="466">
        <f t="shared" si="34"/>
        <v>-25514.5</v>
      </c>
      <c r="AG56" s="466">
        <f t="shared" si="34"/>
        <v>-271579</v>
      </c>
      <c r="AH56" s="466">
        <f t="shared" si="34"/>
        <v>200804.5</v>
      </c>
      <c r="AI56" s="466">
        <f t="shared" si="34"/>
        <v>741989.5</v>
      </c>
      <c r="AJ56" s="466">
        <f t="shared" si="34"/>
        <v>559038.5</v>
      </c>
      <c r="AK56" s="466">
        <f t="shared" si="34"/>
        <v>-222152.5</v>
      </c>
      <c r="AL56" s="466">
        <f t="shared" si="34"/>
        <v>-311664.5</v>
      </c>
      <c r="AM56" s="466">
        <f t="shared" si="34"/>
        <v>-232641</v>
      </c>
      <c r="AN56" s="466">
        <f t="shared" si="34"/>
        <v>-152727.5</v>
      </c>
      <c r="AO56" s="466">
        <f t="shared" si="34"/>
        <v>392239</v>
      </c>
      <c r="AP56" s="466">
        <f t="shared" si="34"/>
        <v>481054</v>
      </c>
      <c r="AQ56" s="466">
        <f t="shared" si="34"/>
        <v>103246</v>
      </c>
      <c r="AR56" s="466">
        <f t="shared" si="34"/>
        <v>-65092</v>
      </c>
      <c r="AS56" s="466">
        <f t="shared" si="34"/>
        <v>-163103.5</v>
      </c>
      <c r="AT56" s="466">
        <f t="shared" si="34"/>
        <v>307514.5</v>
      </c>
      <c r="AU56" s="466">
        <f t="shared" si="34"/>
        <v>741659</v>
      </c>
      <c r="AV56" s="466">
        <f t="shared" si="34"/>
        <v>805145</v>
      </c>
      <c r="AW56" s="466">
        <f t="shared" si="34"/>
        <v>-120449.5</v>
      </c>
      <c r="AX56" s="466">
        <f t="shared" si="34"/>
        <v>-276349.5</v>
      </c>
      <c r="AY56" s="466">
        <f t="shared" si="34"/>
        <v>-151574</v>
      </c>
      <c r="AZ56" s="466">
        <f t="shared" si="34"/>
        <v>-83985.5</v>
      </c>
      <c r="BA56" s="466">
        <f t="shared" ref="BA56:DL56" si="35">+BA26-BA10</f>
        <v>433927</v>
      </c>
      <c r="BB56" s="466">
        <f t="shared" si="35"/>
        <v>507015</v>
      </c>
      <c r="BC56" s="466">
        <f t="shared" si="35"/>
        <v>32686.5</v>
      </c>
      <c r="BD56" s="466">
        <f t="shared" si="35"/>
        <v>-185952.25</v>
      </c>
      <c r="BE56" s="466">
        <f t="shared" si="35"/>
        <v>-268525.5</v>
      </c>
      <c r="BF56" s="466">
        <f t="shared" si="35"/>
        <v>323689</v>
      </c>
      <c r="BG56" s="466">
        <f t="shared" si="35"/>
        <v>702245</v>
      </c>
      <c r="BH56" s="466">
        <f t="shared" si="35"/>
        <v>797245</v>
      </c>
      <c r="BI56" s="466">
        <f t="shared" si="35"/>
        <v>-302993.5</v>
      </c>
      <c r="BJ56" s="466">
        <f t="shared" si="35"/>
        <v>-316935</v>
      </c>
      <c r="BK56" s="466">
        <f t="shared" si="35"/>
        <v>-252583</v>
      </c>
      <c r="BL56" s="466">
        <f t="shared" si="35"/>
        <v>-54046.5</v>
      </c>
      <c r="BM56" s="466">
        <f t="shared" si="35"/>
        <v>615486</v>
      </c>
      <c r="BN56" s="466">
        <f t="shared" si="35"/>
        <v>586181.5</v>
      </c>
      <c r="BO56" s="466">
        <f t="shared" si="35"/>
        <v>163116.5</v>
      </c>
      <c r="BP56" s="466">
        <f t="shared" si="35"/>
        <v>36398</v>
      </c>
      <c r="BQ56" s="466">
        <f t="shared" si="35"/>
        <v>-64765</v>
      </c>
      <c r="BR56" s="466">
        <f t="shared" si="35"/>
        <v>536230.5</v>
      </c>
      <c r="BS56" s="466">
        <f t="shared" si="35"/>
        <v>1237912.5</v>
      </c>
      <c r="BT56" s="466">
        <f t="shared" si="35"/>
        <v>1325883.5</v>
      </c>
      <c r="BU56" s="466">
        <f t="shared" si="35"/>
        <v>59341.5</v>
      </c>
      <c r="BV56" s="466">
        <f t="shared" si="35"/>
        <v>-3667.5</v>
      </c>
      <c r="BW56" s="466">
        <f t="shared" si="35"/>
        <v>134744.5</v>
      </c>
      <c r="BX56" s="466">
        <f t="shared" si="35"/>
        <v>435120.5</v>
      </c>
      <c r="BY56" s="466">
        <f t="shared" si="35"/>
        <v>1014942</v>
      </c>
      <c r="BZ56" s="466">
        <f t="shared" si="35"/>
        <v>862056</v>
      </c>
      <c r="CA56" s="466">
        <f t="shared" si="35"/>
        <v>0</v>
      </c>
      <c r="CB56" s="466">
        <f t="shared" si="35"/>
        <v>264907.75</v>
      </c>
      <c r="CC56" s="466">
        <f t="shared" si="35"/>
        <v>771910.5</v>
      </c>
      <c r="CD56" s="466">
        <f t="shared" si="35"/>
        <v>1522212</v>
      </c>
      <c r="CE56" s="466">
        <f t="shared" si="35"/>
        <v>2894143</v>
      </c>
      <c r="CF56" s="466">
        <f t="shared" si="35"/>
        <v>2988090</v>
      </c>
      <c r="CG56" s="466">
        <f t="shared" si="35"/>
        <v>1462171.5</v>
      </c>
      <c r="CH56" s="466">
        <f t="shared" si="35"/>
        <v>1522308.5</v>
      </c>
      <c r="CI56" s="466">
        <f t="shared" si="35"/>
        <v>1638295.5</v>
      </c>
      <c r="CJ56" s="466">
        <f t="shared" si="35"/>
        <v>2313713</v>
      </c>
      <c r="CK56" s="466">
        <f t="shared" si="35"/>
        <v>2643235</v>
      </c>
      <c r="CL56" s="466">
        <f t="shared" si="35"/>
        <v>2616146.5</v>
      </c>
      <c r="CM56" s="466">
        <f t="shared" si="35"/>
        <v>2408596</v>
      </c>
      <c r="CN56" s="466">
        <f t="shared" si="35"/>
        <v>2256860</v>
      </c>
      <c r="CO56" s="466">
        <f t="shared" si="35"/>
        <v>2233611</v>
      </c>
      <c r="CP56" s="466">
        <f t="shared" si="35"/>
        <v>3407018</v>
      </c>
      <c r="CQ56" s="466">
        <f t="shared" si="35"/>
        <v>5151812</v>
      </c>
      <c r="CR56" s="466">
        <f t="shared" si="35"/>
        <v>4917258</v>
      </c>
      <c r="CS56" s="466">
        <f t="shared" si="35"/>
        <v>3060600</v>
      </c>
      <c r="CT56" s="466">
        <f t="shared" si="35"/>
        <v>2981892</v>
      </c>
      <c r="CU56" s="466">
        <f t="shared" si="35"/>
        <v>2928613</v>
      </c>
      <c r="CV56" s="466">
        <f t="shared" si="35"/>
        <v>3862425</v>
      </c>
      <c r="CW56" s="466">
        <f t="shared" si="35"/>
        <v>4105641</v>
      </c>
      <c r="CX56" s="466">
        <f t="shared" si="35"/>
        <v>2842980.5</v>
      </c>
      <c r="CY56" s="466">
        <f t="shared" si="35"/>
        <v>2136160</v>
      </c>
      <c r="CZ56" s="466">
        <f t="shared" si="35"/>
        <v>3557464</v>
      </c>
      <c r="DA56" s="466">
        <f t="shared" si="35"/>
        <v>3296942</v>
      </c>
      <c r="DB56" s="466">
        <f t="shared" si="35"/>
        <v>4772419</v>
      </c>
      <c r="DC56" s="466">
        <f t="shared" si="35"/>
        <v>6185654</v>
      </c>
      <c r="DD56" s="466">
        <f t="shared" si="35"/>
        <v>6229095</v>
      </c>
      <c r="DE56" s="466">
        <f t="shared" si="35"/>
        <v>3787301</v>
      </c>
      <c r="DF56" s="466">
        <f t="shared" si="35"/>
        <v>3310334</v>
      </c>
      <c r="DG56" s="466">
        <f t="shared" si="35"/>
        <v>3395654</v>
      </c>
      <c r="DH56" s="466">
        <f t="shared" si="35"/>
        <v>4290969</v>
      </c>
      <c r="DI56" s="466">
        <f t="shared" si="35"/>
        <v>4206483</v>
      </c>
      <c r="DJ56" s="466">
        <f t="shared" si="35"/>
        <v>3905023</v>
      </c>
      <c r="DK56" s="466">
        <f t="shared" si="35"/>
        <v>3760105</v>
      </c>
      <c r="DL56" s="466">
        <f t="shared" si="35"/>
        <v>3277412</v>
      </c>
      <c r="DM56" s="466">
        <f t="shared" ref="DM56:FX56" si="36">+DM26-DM10</f>
        <v>3259153</v>
      </c>
      <c r="DN56" s="466">
        <f t="shared" si="36"/>
        <v>4848966</v>
      </c>
      <c r="DO56" s="466">
        <f t="shared" si="36"/>
        <v>6044504</v>
      </c>
      <c r="DP56" s="466">
        <f t="shared" si="36"/>
        <v>5953341</v>
      </c>
      <c r="DQ56" s="466">
        <f t="shared" si="36"/>
        <v>3659139</v>
      </c>
      <c r="DR56" s="466">
        <f t="shared" si="36"/>
        <v>3337890</v>
      </c>
      <c r="DS56" s="466">
        <f t="shared" si="36"/>
        <v>3531802</v>
      </c>
      <c r="DT56" s="466">
        <f t="shared" si="36"/>
        <v>4086451</v>
      </c>
      <c r="DU56" s="466">
        <f t="shared" si="36"/>
        <v>4122703</v>
      </c>
      <c r="DV56" s="466">
        <f t="shared" si="36"/>
        <v>3798511</v>
      </c>
      <c r="DW56" s="466">
        <f t="shared" si="36"/>
        <v>2774308.5</v>
      </c>
      <c r="DX56" s="466">
        <f t="shared" si="36"/>
        <v>1507369</v>
      </c>
      <c r="DY56" s="466">
        <f t="shared" si="36"/>
        <v>3458741</v>
      </c>
      <c r="DZ56" s="466">
        <f t="shared" si="36"/>
        <v>4826299</v>
      </c>
      <c r="EA56" s="466">
        <f t="shared" si="36"/>
        <v>5537738</v>
      </c>
      <c r="EB56" s="466">
        <f t="shared" si="36"/>
        <v>5662293</v>
      </c>
      <c r="EC56" s="466">
        <f t="shared" si="36"/>
        <v>3387796</v>
      </c>
      <c r="ED56" s="466">
        <f t="shared" si="36"/>
        <v>3238468</v>
      </c>
      <c r="EE56" s="466">
        <f t="shared" si="36"/>
        <v>3249986</v>
      </c>
      <c r="EF56" s="466">
        <f t="shared" si="36"/>
        <v>3766476</v>
      </c>
      <c r="EG56" s="466">
        <f t="shared" si="36"/>
        <v>3926731</v>
      </c>
      <c r="EH56" s="466">
        <f t="shared" si="36"/>
        <v>4042999</v>
      </c>
      <c r="EI56" s="466">
        <f t="shared" si="36"/>
        <v>3454828</v>
      </c>
      <c r="EJ56" s="466">
        <f t="shared" si="36"/>
        <v>3287384</v>
      </c>
      <c r="EK56" s="466">
        <f t="shared" si="36"/>
        <v>3260490</v>
      </c>
      <c r="EL56" s="466">
        <f t="shared" si="36"/>
        <v>4094926</v>
      </c>
      <c r="EM56" s="466">
        <f t="shared" si="36"/>
        <v>6002119</v>
      </c>
      <c r="EN56" s="466">
        <f t="shared" si="36"/>
        <v>6096379</v>
      </c>
      <c r="EO56" s="466">
        <f t="shared" si="36"/>
        <v>3690552</v>
      </c>
      <c r="EP56" s="466">
        <f t="shared" si="36"/>
        <v>3450372</v>
      </c>
      <c r="EQ56" s="466">
        <f t="shared" si="36"/>
        <v>3239675</v>
      </c>
      <c r="ER56" s="466">
        <f t="shared" si="36"/>
        <v>4003663</v>
      </c>
      <c r="ES56" s="466">
        <f t="shared" si="36"/>
        <v>3928390</v>
      </c>
      <c r="ET56" s="466">
        <f t="shared" si="36"/>
        <v>3670525</v>
      </c>
      <c r="EU56" s="466">
        <f t="shared" si="36"/>
        <v>2383536</v>
      </c>
      <c r="EV56" s="466">
        <f t="shared" si="36"/>
        <v>1787817</v>
      </c>
      <c r="EW56" s="466">
        <f t="shared" si="36"/>
        <v>3006592</v>
      </c>
      <c r="EX56" s="466">
        <f t="shared" si="36"/>
        <v>4070824</v>
      </c>
      <c r="EY56" s="466">
        <f t="shared" si="36"/>
        <v>5902521</v>
      </c>
      <c r="EZ56" s="466">
        <f t="shared" si="36"/>
        <v>5516312</v>
      </c>
      <c r="FA56" s="466">
        <f t="shared" si="36"/>
        <v>3557776</v>
      </c>
      <c r="FB56" s="466">
        <f t="shared" si="36"/>
        <v>3409815</v>
      </c>
      <c r="FC56" s="466">
        <f t="shared" si="36"/>
        <v>2889916</v>
      </c>
      <c r="FD56" s="466">
        <f t="shared" si="36"/>
        <v>4010989</v>
      </c>
      <c r="FE56" s="466">
        <f t="shared" si="36"/>
        <v>3496179.9999999991</v>
      </c>
      <c r="FF56" s="466">
        <f t="shared" si="36"/>
        <v>3212743</v>
      </c>
      <c r="FG56" s="466">
        <f t="shared" si="36"/>
        <v>3043693</v>
      </c>
      <c r="FH56" s="466">
        <f t="shared" si="36"/>
        <v>2678745</v>
      </c>
      <c r="FI56" s="466">
        <f t="shared" si="36"/>
        <v>2660009</v>
      </c>
      <c r="FJ56" s="466">
        <f t="shared" si="36"/>
        <v>3959719</v>
      </c>
      <c r="FK56" s="466">
        <f t="shared" si="36"/>
        <v>5715355</v>
      </c>
      <c r="FL56" s="466">
        <f t="shared" si="36"/>
        <v>5111148</v>
      </c>
      <c r="FM56" s="466">
        <f t="shared" si="36"/>
        <v>3318447</v>
      </c>
      <c r="FN56" s="466">
        <f t="shared" si="36"/>
        <v>2921534</v>
      </c>
      <c r="FO56" s="466">
        <f t="shared" si="36"/>
        <v>2575223</v>
      </c>
      <c r="FP56" s="466">
        <f t="shared" si="36"/>
        <v>3745341</v>
      </c>
      <c r="FQ56" s="466">
        <f t="shared" si="36"/>
        <v>3236663</v>
      </c>
      <c r="FR56" s="466">
        <f t="shared" si="36"/>
        <v>3263523</v>
      </c>
      <c r="FS56" s="466">
        <f t="shared" si="36"/>
        <v>3178904</v>
      </c>
      <c r="FT56" s="466">
        <f t="shared" si="36"/>
        <v>2791822.9999999991</v>
      </c>
      <c r="FU56" s="466">
        <f t="shared" si="36"/>
        <v>2646485</v>
      </c>
      <c r="FV56" s="466">
        <f t="shared" si="36"/>
        <v>4062691</v>
      </c>
      <c r="FW56" s="466">
        <f t="shared" si="36"/>
        <v>5300069</v>
      </c>
      <c r="FX56" s="466">
        <f t="shared" si="36"/>
        <v>5136304</v>
      </c>
      <c r="FY56" s="466">
        <f t="shared" ref="FY56:GB56" si="37">+FY26-FY10</f>
        <v>2468800</v>
      </c>
      <c r="FZ56" s="466">
        <f t="shared" si="37"/>
        <v>0</v>
      </c>
      <c r="GA56" s="466">
        <f t="shared" si="37"/>
        <v>968723</v>
      </c>
      <c r="GB56" s="466">
        <f t="shared" si="37"/>
        <v>3759912</v>
      </c>
    </row>
    <row r="57" spans="1:184">
      <c r="B57" s="485"/>
      <c r="C57" s="474" t="s">
        <v>9</v>
      </c>
      <c r="D57" s="477" t="s">
        <v>176</v>
      </c>
      <c r="E57" s="466">
        <f t="shared" ref="E57:AZ57" si="38">+E27-E11</f>
        <v>0</v>
      </c>
      <c r="F57" s="466">
        <f t="shared" si="38"/>
        <v>0</v>
      </c>
      <c r="G57" s="466">
        <f t="shared" si="38"/>
        <v>0</v>
      </c>
      <c r="H57" s="466">
        <f t="shared" si="38"/>
        <v>0</v>
      </c>
      <c r="I57" s="466">
        <f t="shared" si="38"/>
        <v>0</v>
      </c>
      <c r="J57" s="466">
        <f t="shared" si="38"/>
        <v>0</v>
      </c>
      <c r="K57" s="466">
        <f t="shared" si="38"/>
        <v>38983.5</v>
      </c>
      <c r="L57" s="466">
        <f t="shared" si="38"/>
        <v>0</v>
      </c>
      <c r="M57" s="466">
        <f t="shared" si="38"/>
        <v>0</v>
      </c>
      <c r="N57" s="466">
        <f t="shared" si="38"/>
        <v>0</v>
      </c>
      <c r="O57" s="466">
        <f t="shared" si="38"/>
        <v>0</v>
      </c>
      <c r="P57" s="466">
        <f t="shared" si="38"/>
        <v>0</v>
      </c>
      <c r="Q57" s="466">
        <f t="shared" si="38"/>
        <v>0</v>
      </c>
      <c r="R57" s="466">
        <f t="shared" si="38"/>
        <v>0</v>
      </c>
      <c r="S57" s="466">
        <f t="shared" si="38"/>
        <v>0</v>
      </c>
      <c r="T57" s="466">
        <f t="shared" si="38"/>
        <v>0</v>
      </c>
      <c r="U57" s="466">
        <f t="shared" si="38"/>
        <v>0</v>
      </c>
      <c r="V57" s="466">
        <f t="shared" si="38"/>
        <v>0</v>
      </c>
      <c r="W57" s="466">
        <f t="shared" si="38"/>
        <v>0</v>
      </c>
      <c r="X57" s="466">
        <f t="shared" si="38"/>
        <v>0</v>
      </c>
      <c r="Y57" s="466">
        <f t="shared" si="38"/>
        <v>0</v>
      </c>
      <c r="Z57" s="466">
        <f t="shared" si="38"/>
        <v>0</v>
      </c>
      <c r="AA57" s="466">
        <f t="shared" si="38"/>
        <v>0</v>
      </c>
      <c r="AB57" s="466">
        <f t="shared" si="38"/>
        <v>0</v>
      </c>
      <c r="AC57" s="466">
        <f t="shared" si="38"/>
        <v>0</v>
      </c>
      <c r="AD57" s="466">
        <f t="shared" si="38"/>
        <v>0</v>
      </c>
      <c r="AE57" s="466">
        <f t="shared" si="38"/>
        <v>0</v>
      </c>
      <c r="AF57" s="466">
        <f t="shared" si="38"/>
        <v>0</v>
      </c>
      <c r="AG57" s="466">
        <f t="shared" si="38"/>
        <v>0</v>
      </c>
      <c r="AH57" s="466">
        <f t="shared" si="38"/>
        <v>0</v>
      </c>
      <c r="AI57" s="466">
        <f t="shared" si="38"/>
        <v>0</v>
      </c>
      <c r="AJ57" s="466">
        <f t="shared" si="38"/>
        <v>0</v>
      </c>
      <c r="AK57" s="466">
        <f t="shared" si="38"/>
        <v>0</v>
      </c>
      <c r="AL57" s="466">
        <f t="shared" si="38"/>
        <v>0</v>
      </c>
      <c r="AM57" s="466">
        <f t="shared" si="38"/>
        <v>0</v>
      </c>
      <c r="AN57" s="466">
        <f t="shared" si="38"/>
        <v>0</v>
      </c>
      <c r="AO57" s="466">
        <f t="shared" si="38"/>
        <v>0</v>
      </c>
      <c r="AP57" s="466">
        <f t="shared" si="38"/>
        <v>0</v>
      </c>
      <c r="AQ57" s="466">
        <f t="shared" si="38"/>
        <v>0</v>
      </c>
      <c r="AR57" s="466">
        <f t="shared" si="38"/>
        <v>0</v>
      </c>
      <c r="AS57" s="466">
        <f t="shared" si="38"/>
        <v>0</v>
      </c>
      <c r="AT57" s="466">
        <f t="shared" si="38"/>
        <v>0</v>
      </c>
      <c r="AU57" s="466">
        <f t="shared" si="38"/>
        <v>0</v>
      </c>
      <c r="AV57" s="466">
        <f t="shared" si="38"/>
        <v>0</v>
      </c>
      <c r="AW57" s="466">
        <f t="shared" si="38"/>
        <v>0</v>
      </c>
      <c r="AX57" s="466">
        <f t="shared" si="38"/>
        <v>0</v>
      </c>
      <c r="AY57" s="466">
        <f t="shared" si="38"/>
        <v>0</v>
      </c>
      <c r="AZ57" s="466">
        <f t="shared" si="38"/>
        <v>0</v>
      </c>
      <c r="BA57" s="466">
        <f t="shared" ref="BA57:DL57" si="39">+BA27-BA11</f>
        <v>0</v>
      </c>
      <c r="BB57" s="466">
        <f t="shared" si="39"/>
        <v>0</v>
      </c>
      <c r="BC57" s="466">
        <f t="shared" si="39"/>
        <v>0</v>
      </c>
      <c r="BD57" s="466">
        <f t="shared" si="39"/>
        <v>0</v>
      </c>
      <c r="BE57" s="466">
        <f t="shared" si="39"/>
        <v>0</v>
      </c>
      <c r="BF57" s="466">
        <f t="shared" si="39"/>
        <v>0</v>
      </c>
      <c r="BG57" s="466">
        <f t="shared" si="39"/>
        <v>0</v>
      </c>
      <c r="BH57" s="466">
        <f t="shared" si="39"/>
        <v>0</v>
      </c>
      <c r="BI57" s="466">
        <f t="shared" si="39"/>
        <v>0</v>
      </c>
      <c r="BJ57" s="466">
        <f t="shared" si="39"/>
        <v>0</v>
      </c>
      <c r="BK57" s="466">
        <f t="shared" si="39"/>
        <v>0</v>
      </c>
      <c r="BL57" s="466">
        <f t="shared" si="39"/>
        <v>0</v>
      </c>
      <c r="BM57" s="466">
        <f t="shared" si="39"/>
        <v>0</v>
      </c>
      <c r="BN57" s="466">
        <f t="shared" si="39"/>
        <v>0</v>
      </c>
      <c r="BO57" s="466">
        <f t="shared" si="39"/>
        <v>0</v>
      </c>
      <c r="BP57" s="466">
        <f t="shared" si="39"/>
        <v>0</v>
      </c>
      <c r="BQ57" s="466">
        <f t="shared" si="39"/>
        <v>0</v>
      </c>
      <c r="BR57" s="466">
        <f t="shared" si="39"/>
        <v>0</v>
      </c>
      <c r="BS57" s="466">
        <f t="shared" si="39"/>
        <v>0</v>
      </c>
      <c r="BT57" s="466">
        <f t="shared" si="39"/>
        <v>0</v>
      </c>
      <c r="BU57" s="466">
        <f t="shared" si="39"/>
        <v>0</v>
      </c>
      <c r="BV57" s="466">
        <f t="shared" si="39"/>
        <v>0</v>
      </c>
      <c r="BW57" s="466">
        <f t="shared" si="39"/>
        <v>0</v>
      </c>
      <c r="BX57" s="466">
        <f t="shared" si="39"/>
        <v>0</v>
      </c>
      <c r="BY57" s="466">
        <f t="shared" si="39"/>
        <v>0</v>
      </c>
      <c r="BZ57" s="466">
        <f t="shared" si="39"/>
        <v>0</v>
      </c>
      <c r="CA57" s="466">
        <f t="shared" si="39"/>
        <v>0</v>
      </c>
      <c r="CB57" s="466">
        <f t="shared" si="39"/>
        <v>0</v>
      </c>
      <c r="CC57" s="466">
        <f t="shared" si="39"/>
        <v>0</v>
      </c>
      <c r="CD57" s="466">
        <f t="shared" si="39"/>
        <v>0</v>
      </c>
      <c r="CE57" s="466">
        <f t="shared" si="39"/>
        <v>88465.75</v>
      </c>
      <c r="CF57" s="466">
        <f t="shared" si="39"/>
        <v>86423.060000000056</v>
      </c>
      <c r="CG57" s="466">
        <f t="shared" si="39"/>
        <v>0</v>
      </c>
      <c r="CH57" s="466">
        <f t="shared" si="39"/>
        <v>0</v>
      </c>
      <c r="CI57" s="466">
        <f t="shared" si="39"/>
        <v>0</v>
      </c>
      <c r="CJ57" s="466">
        <f t="shared" si="39"/>
        <v>0</v>
      </c>
      <c r="CK57" s="466">
        <f t="shared" si="39"/>
        <v>17911.410000000003</v>
      </c>
      <c r="CL57" s="466">
        <f t="shared" si="39"/>
        <v>7785.3400000000256</v>
      </c>
      <c r="CM57" s="466">
        <f t="shared" si="39"/>
        <v>0</v>
      </c>
      <c r="CN57" s="466">
        <f t="shared" si="39"/>
        <v>0</v>
      </c>
      <c r="CO57" s="466">
        <f t="shared" si="39"/>
        <v>0</v>
      </c>
      <c r="CP57" s="466">
        <f t="shared" si="39"/>
        <v>169872.43999999994</v>
      </c>
      <c r="CQ57" s="466">
        <f t="shared" si="39"/>
        <v>396613.5</v>
      </c>
      <c r="CR57" s="466">
        <f t="shared" si="39"/>
        <v>382279.87999999989</v>
      </c>
      <c r="CS57" s="466">
        <f t="shared" si="39"/>
        <v>119562.43999999994</v>
      </c>
      <c r="CT57" s="466">
        <f t="shared" si="39"/>
        <v>12173.48000000001</v>
      </c>
      <c r="CU57" s="466">
        <f t="shared" si="39"/>
        <v>18851.25</v>
      </c>
      <c r="CV57" s="466">
        <f t="shared" si="39"/>
        <v>82085.62</v>
      </c>
      <c r="CW57" s="466">
        <f t="shared" si="39"/>
        <v>197804.75</v>
      </c>
      <c r="CX57" s="466">
        <f t="shared" si="39"/>
        <v>221246.62000000011</v>
      </c>
      <c r="CY57" s="466">
        <f t="shared" si="39"/>
        <v>114044.62</v>
      </c>
      <c r="CZ57" s="466">
        <f t="shared" si="39"/>
        <v>130070.75</v>
      </c>
      <c r="DA57" s="466">
        <f t="shared" si="39"/>
        <v>140622.68999999994</v>
      </c>
      <c r="DB57" s="466">
        <f t="shared" si="39"/>
        <v>452482.62000000011</v>
      </c>
      <c r="DC57" s="466">
        <f t="shared" si="39"/>
        <v>659261.75</v>
      </c>
      <c r="DD57" s="466">
        <f t="shared" si="39"/>
        <v>608951.25</v>
      </c>
      <c r="DE57" s="466">
        <f t="shared" si="39"/>
        <v>244400.75</v>
      </c>
      <c r="DF57" s="466">
        <f t="shared" si="39"/>
        <v>83772.12</v>
      </c>
      <c r="DG57" s="466">
        <f t="shared" si="39"/>
        <v>56558.69</v>
      </c>
      <c r="DH57" s="466">
        <f t="shared" si="39"/>
        <v>134325.06000000006</v>
      </c>
      <c r="DI57" s="466">
        <f t="shared" si="39"/>
        <v>188071.62000000011</v>
      </c>
      <c r="DJ57" s="466">
        <f t="shared" si="39"/>
        <v>167896.12000000011</v>
      </c>
      <c r="DK57" s="466">
        <f t="shared" si="39"/>
        <v>90620.5</v>
      </c>
      <c r="DL57" s="466">
        <f t="shared" si="39"/>
        <v>64498.75</v>
      </c>
      <c r="DM57" s="466">
        <f t="shared" ref="DM57:FX57" si="40">+DM27-DM11</f>
        <v>82403.62</v>
      </c>
      <c r="DN57" s="466">
        <f t="shared" si="40"/>
        <v>452072.5</v>
      </c>
      <c r="DO57" s="466">
        <f t="shared" si="40"/>
        <v>607947.5</v>
      </c>
      <c r="DP57" s="466">
        <f t="shared" si="40"/>
        <v>559583.75</v>
      </c>
      <c r="DQ57" s="466">
        <f t="shared" si="40"/>
        <v>212517.75</v>
      </c>
      <c r="DR57" s="466">
        <f t="shared" si="40"/>
        <v>67830.689999999944</v>
      </c>
      <c r="DS57" s="466">
        <f t="shared" si="40"/>
        <v>64406.880000000005</v>
      </c>
      <c r="DT57" s="466">
        <f t="shared" si="40"/>
        <v>122544.31000000006</v>
      </c>
      <c r="DU57" s="466">
        <f t="shared" si="40"/>
        <v>165986.24999999988</v>
      </c>
      <c r="DV57" s="466">
        <f t="shared" si="40"/>
        <v>139574.38</v>
      </c>
      <c r="DW57" s="466">
        <f t="shared" si="40"/>
        <v>72608.25</v>
      </c>
      <c r="DX57" s="466">
        <f t="shared" si="40"/>
        <v>45084.5</v>
      </c>
      <c r="DY57" s="466">
        <f t="shared" si="40"/>
        <v>70066.880000000005</v>
      </c>
      <c r="DZ57" s="466">
        <f t="shared" si="40"/>
        <v>420359</v>
      </c>
      <c r="EA57" s="466">
        <f t="shared" si="40"/>
        <v>458708.87999999989</v>
      </c>
      <c r="EB57" s="466">
        <f t="shared" si="40"/>
        <v>538181</v>
      </c>
      <c r="EC57" s="466">
        <f t="shared" si="40"/>
        <v>159077.18999999994</v>
      </c>
      <c r="ED57" s="466">
        <f t="shared" si="40"/>
        <v>37724.780000000028</v>
      </c>
      <c r="EE57" s="466">
        <f t="shared" si="40"/>
        <v>45814.719999999972</v>
      </c>
      <c r="EF57" s="466">
        <f t="shared" si="40"/>
        <v>88947.409999999974</v>
      </c>
      <c r="EG57" s="466">
        <f t="shared" si="40"/>
        <v>110288</v>
      </c>
      <c r="EH57" s="466">
        <f t="shared" si="40"/>
        <v>152904.25</v>
      </c>
      <c r="EI57" s="466">
        <f t="shared" si="40"/>
        <v>50686</v>
      </c>
      <c r="EJ57" s="466">
        <f t="shared" si="40"/>
        <v>31737.030000000028</v>
      </c>
      <c r="EK57" s="466">
        <f t="shared" si="40"/>
        <v>38636.5</v>
      </c>
      <c r="EL57" s="466">
        <f t="shared" si="40"/>
        <v>287846.75</v>
      </c>
      <c r="EM57" s="466">
        <f t="shared" si="40"/>
        <v>531875.62000000011</v>
      </c>
      <c r="EN57" s="466">
        <f t="shared" si="40"/>
        <v>559178.75</v>
      </c>
      <c r="EO57" s="466">
        <f t="shared" si="40"/>
        <v>177172.25</v>
      </c>
      <c r="EP57" s="466">
        <f t="shared" si="40"/>
        <v>44493</v>
      </c>
      <c r="EQ57" s="466">
        <f t="shared" si="40"/>
        <v>37745.279999999999</v>
      </c>
      <c r="ER57" s="466">
        <f t="shared" si="40"/>
        <v>102547.68999999994</v>
      </c>
      <c r="ES57" s="466">
        <f t="shared" si="40"/>
        <v>108596.12000000011</v>
      </c>
      <c r="ET57" s="466">
        <f t="shared" si="40"/>
        <v>115151.62</v>
      </c>
      <c r="EU57" s="466">
        <f t="shared" si="40"/>
        <v>61420.380000000005</v>
      </c>
      <c r="EV57" s="466">
        <f t="shared" si="40"/>
        <v>36359.5</v>
      </c>
      <c r="EW57" s="466">
        <f t="shared" si="40"/>
        <v>30305.380000000005</v>
      </c>
      <c r="EX57" s="466">
        <f t="shared" si="40"/>
        <v>283174</v>
      </c>
      <c r="EY57" s="466">
        <f t="shared" si="40"/>
        <v>535672.75</v>
      </c>
      <c r="EZ57" s="466">
        <f t="shared" si="40"/>
        <v>432941.62000000011</v>
      </c>
      <c r="FA57" s="466">
        <f t="shared" si="40"/>
        <v>186013.87999999989</v>
      </c>
      <c r="FB57" s="466">
        <f t="shared" si="40"/>
        <v>42422.69</v>
      </c>
      <c r="FC57" s="466">
        <f t="shared" si="40"/>
        <v>39687.25</v>
      </c>
      <c r="FD57" s="466">
        <f t="shared" si="40"/>
        <v>107194.56000000006</v>
      </c>
      <c r="FE57" s="466">
        <f t="shared" si="40"/>
        <v>131677.25</v>
      </c>
      <c r="FF57" s="466">
        <f t="shared" si="40"/>
        <v>122070.75</v>
      </c>
      <c r="FG57" s="466">
        <f t="shared" si="40"/>
        <v>60097.689999999944</v>
      </c>
      <c r="FH57" s="466">
        <f t="shared" si="40"/>
        <v>30336.030000000028</v>
      </c>
      <c r="FI57" s="466">
        <f t="shared" si="40"/>
        <v>37304.439999999944</v>
      </c>
      <c r="FJ57" s="466">
        <f t="shared" si="40"/>
        <v>326340</v>
      </c>
      <c r="FK57" s="466">
        <f t="shared" si="40"/>
        <v>520480.12000000011</v>
      </c>
      <c r="FL57" s="466">
        <f t="shared" si="40"/>
        <v>434226.12000000011</v>
      </c>
      <c r="FM57" s="466">
        <f t="shared" si="40"/>
        <v>204753.25</v>
      </c>
      <c r="FN57" s="466">
        <f t="shared" si="40"/>
        <v>37697.089999999997</v>
      </c>
      <c r="FO57" s="466">
        <f t="shared" si="40"/>
        <v>39972.25</v>
      </c>
      <c r="FP57" s="466">
        <f t="shared" si="40"/>
        <v>116542.62</v>
      </c>
      <c r="FQ57" s="466">
        <f t="shared" si="40"/>
        <v>150763.99999999988</v>
      </c>
      <c r="FR57" s="466">
        <f t="shared" si="40"/>
        <v>127051.5</v>
      </c>
      <c r="FS57" s="466">
        <f t="shared" si="40"/>
        <v>82469.25</v>
      </c>
      <c r="FT57" s="466">
        <f t="shared" si="40"/>
        <v>46043.119999999995</v>
      </c>
      <c r="FU57" s="466">
        <f t="shared" si="40"/>
        <v>40562.619999999995</v>
      </c>
      <c r="FV57" s="466">
        <f t="shared" si="40"/>
        <v>356278.75</v>
      </c>
      <c r="FW57" s="466">
        <f t="shared" si="40"/>
        <v>451788.75</v>
      </c>
      <c r="FX57" s="466">
        <f t="shared" si="40"/>
        <v>502640.5</v>
      </c>
      <c r="FY57" s="466">
        <f t="shared" ref="FY57:GB57" si="41">+FY27-FY11</f>
        <v>182855</v>
      </c>
      <c r="FZ57" s="466">
        <f t="shared" si="41"/>
        <v>43124.380000000005</v>
      </c>
      <c r="GA57" s="466">
        <f t="shared" si="41"/>
        <v>54651.94</v>
      </c>
      <c r="GB57" s="466">
        <f t="shared" si="41"/>
        <v>129175.5</v>
      </c>
    </row>
    <row r="58" spans="1:184" ht="15.75" customHeight="1">
      <c r="B58" s="485" t="s">
        <v>173</v>
      </c>
      <c r="C58" s="474" t="s">
        <v>10</v>
      </c>
      <c r="D58" s="477" t="s">
        <v>176</v>
      </c>
      <c r="E58" s="466">
        <f t="shared" ref="E58:AZ58" si="42">+E28-E12</f>
        <v>0</v>
      </c>
      <c r="F58" s="466">
        <f t="shared" si="42"/>
        <v>0</v>
      </c>
      <c r="G58" s="466">
        <f t="shared" si="42"/>
        <v>0</v>
      </c>
      <c r="H58" s="466">
        <f t="shared" si="42"/>
        <v>0</v>
      </c>
      <c r="I58" s="466">
        <f t="shared" si="42"/>
        <v>0</v>
      </c>
      <c r="J58" s="466">
        <f t="shared" si="42"/>
        <v>0</v>
      </c>
      <c r="K58" s="466">
        <f t="shared" si="42"/>
        <v>-941.75</v>
      </c>
      <c r="L58" s="466">
        <f t="shared" si="42"/>
        <v>0</v>
      </c>
      <c r="M58" s="466">
        <f t="shared" si="42"/>
        <v>0</v>
      </c>
      <c r="N58" s="466">
        <f t="shared" si="42"/>
        <v>0</v>
      </c>
      <c r="O58" s="466">
        <f t="shared" si="42"/>
        <v>0</v>
      </c>
      <c r="P58" s="466">
        <f t="shared" si="42"/>
        <v>0</v>
      </c>
      <c r="Q58" s="466">
        <f t="shared" si="42"/>
        <v>0</v>
      </c>
      <c r="R58" s="466">
        <f t="shared" si="42"/>
        <v>0</v>
      </c>
      <c r="S58" s="466">
        <f t="shared" si="42"/>
        <v>0</v>
      </c>
      <c r="T58" s="466">
        <f t="shared" si="42"/>
        <v>0</v>
      </c>
      <c r="U58" s="466">
        <f t="shared" si="42"/>
        <v>0</v>
      </c>
      <c r="V58" s="466">
        <f t="shared" si="42"/>
        <v>0</v>
      </c>
      <c r="W58" s="466">
        <f t="shared" si="42"/>
        <v>0</v>
      </c>
      <c r="X58" s="466">
        <f t="shared" si="42"/>
        <v>0</v>
      </c>
      <c r="Y58" s="466">
        <f t="shared" si="42"/>
        <v>0</v>
      </c>
      <c r="Z58" s="466">
        <f t="shared" si="42"/>
        <v>0</v>
      </c>
      <c r="AA58" s="466">
        <f t="shared" si="42"/>
        <v>0</v>
      </c>
      <c r="AB58" s="466">
        <f t="shared" si="42"/>
        <v>0</v>
      </c>
      <c r="AC58" s="466">
        <f t="shared" si="42"/>
        <v>0</v>
      </c>
      <c r="AD58" s="466">
        <f t="shared" si="42"/>
        <v>0</v>
      </c>
      <c r="AE58" s="466">
        <f t="shared" si="42"/>
        <v>0</v>
      </c>
      <c r="AF58" s="466">
        <f t="shared" si="42"/>
        <v>0</v>
      </c>
      <c r="AG58" s="466">
        <f t="shared" si="42"/>
        <v>0</v>
      </c>
      <c r="AH58" s="466">
        <f t="shared" si="42"/>
        <v>0</v>
      </c>
      <c r="AI58" s="466">
        <f t="shared" si="42"/>
        <v>0</v>
      </c>
      <c r="AJ58" s="466">
        <f t="shared" si="42"/>
        <v>0</v>
      </c>
      <c r="AK58" s="466">
        <f t="shared" si="42"/>
        <v>0</v>
      </c>
      <c r="AL58" s="466">
        <f t="shared" si="42"/>
        <v>0</v>
      </c>
      <c r="AM58" s="466">
        <f t="shared" si="42"/>
        <v>0</v>
      </c>
      <c r="AN58" s="466">
        <f t="shared" si="42"/>
        <v>0</v>
      </c>
      <c r="AO58" s="466">
        <f t="shared" si="42"/>
        <v>0</v>
      </c>
      <c r="AP58" s="466">
        <f t="shared" si="42"/>
        <v>0</v>
      </c>
      <c r="AQ58" s="466">
        <f t="shared" si="42"/>
        <v>0</v>
      </c>
      <c r="AR58" s="466">
        <f t="shared" si="42"/>
        <v>0</v>
      </c>
      <c r="AS58" s="466">
        <f t="shared" si="42"/>
        <v>0</v>
      </c>
      <c r="AT58" s="466">
        <f t="shared" si="42"/>
        <v>0</v>
      </c>
      <c r="AU58" s="466">
        <f t="shared" si="42"/>
        <v>0</v>
      </c>
      <c r="AV58" s="466">
        <f t="shared" si="42"/>
        <v>0</v>
      </c>
      <c r="AW58" s="466">
        <f t="shared" si="42"/>
        <v>0</v>
      </c>
      <c r="AX58" s="466">
        <f t="shared" si="42"/>
        <v>0</v>
      </c>
      <c r="AY58" s="466">
        <f t="shared" si="42"/>
        <v>0</v>
      </c>
      <c r="AZ58" s="466">
        <f t="shared" si="42"/>
        <v>0</v>
      </c>
      <c r="BA58" s="466">
        <f t="shared" ref="BA58:DL58" si="43">+BA28-BA12</f>
        <v>0</v>
      </c>
      <c r="BB58" s="466">
        <f t="shared" si="43"/>
        <v>0</v>
      </c>
      <c r="BC58" s="466">
        <f t="shared" si="43"/>
        <v>0</v>
      </c>
      <c r="BD58" s="466">
        <f t="shared" si="43"/>
        <v>0</v>
      </c>
      <c r="BE58" s="466">
        <f t="shared" si="43"/>
        <v>0</v>
      </c>
      <c r="BF58" s="466">
        <f t="shared" si="43"/>
        <v>0</v>
      </c>
      <c r="BG58" s="466">
        <f t="shared" si="43"/>
        <v>0</v>
      </c>
      <c r="BH58" s="466">
        <f t="shared" si="43"/>
        <v>0</v>
      </c>
      <c r="BI58" s="466">
        <f t="shared" si="43"/>
        <v>0</v>
      </c>
      <c r="BJ58" s="466">
        <f t="shared" si="43"/>
        <v>0</v>
      </c>
      <c r="BK58" s="466">
        <f t="shared" si="43"/>
        <v>0</v>
      </c>
      <c r="BL58" s="466">
        <f t="shared" si="43"/>
        <v>0</v>
      </c>
      <c r="BM58" s="466">
        <f t="shared" si="43"/>
        <v>0</v>
      </c>
      <c r="BN58" s="466">
        <f t="shared" si="43"/>
        <v>0</v>
      </c>
      <c r="BO58" s="466">
        <f t="shared" si="43"/>
        <v>0</v>
      </c>
      <c r="BP58" s="466">
        <f t="shared" si="43"/>
        <v>0</v>
      </c>
      <c r="BQ58" s="466">
        <f t="shared" si="43"/>
        <v>0</v>
      </c>
      <c r="BR58" s="466">
        <f t="shared" si="43"/>
        <v>0</v>
      </c>
      <c r="BS58" s="466">
        <f t="shared" si="43"/>
        <v>0</v>
      </c>
      <c r="BT58" s="466">
        <f t="shared" si="43"/>
        <v>0</v>
      </c>
      <c r="BU58" s="466">
        <f t="shared" si="43"/>
        <v>0</v>
      </c>
      <c r="BV58" s="466">
        <f t="shared" si="43"/>
        <v>0</v>
      </c>
      <c r="BW58" s="466">
        <f t="shared" si="43"/>
        <v>0</v>
      </c>
      <c r="BX58" s="466">
        <f t="shared" si="43"/>
        <v>0</v>
      </c>
      <c r="BY58" s="466">
        <f t="shared" si="43"/>
        <v>0</v>
      </c>
      <c r="BZ58" s="466">
        <f t="shared" si="43"/>
        <v>0</v>
      </c>
      <c r="CA58" s="466">
        <f t="shared" si="43"/>
        <v>0</v>
      </c>
      <c r="CB58" s="466">
        <f t="shared" si="43"/>
        <v>0</v>
      </c>
      <c r="CC58" s="466">
        <f t="shared" si="43"/>
        <v>0</v>
      </c>
      <c r="CD58" s="466">
        <f t="shared" si="43"/>
        <v>0</v>
      </c>
      <c r="CE58" s="466">
        <f t="shared" si="43"/>
        <v>0</v>
      </c>
      <c r="CF58" s="466">
        <f t="shared" si="43"/>
        <v>0</v>
      </c>
      <c r="CG58" s="466">
        <f t="shared" si="43"/>
        <v>0</v>
      </c>
      <c r="CH58" s="466">
        <f t="shared" si="43"/>
        <v>0</v>
      </c>
      <c r="CI58" s="466">
        <f t="shared" si="43"/>
        <v>0</v>
      </c>
      <c r="CJ58" s="466">
        <f t="shared" si="43"/>
        <v>0</v>
      </c>
      <c r="CK58" s="466">
        <f t="shared" si="43"/>
        <v>0</v>
      </c>
      <c r="CL58" s="466">
        <f t="shared" si="43"/>
        <v>0</v>
      </c>
      <c r="CM58" s="466">
        <f t="shared" si="43"/>
        <v>0</v>
      </c>
      <c r="CN58" s="466">
        <f t="shared" si="43"/>
        <v>0</v>
      </c>
      <c r="CO58" s="466">
        <f t="shared" si="43"/>
        <v>0</v>
      </c>
      <c r="CP58" s="466">
        <f t="shared" si="43"/>
        <v>0</v>
      </c>
      <c r="CQ58" s="466">
        <f t="shared" si="43"/>
        <v>0</v>
      </c>
      <c r="CR58" s="466">
        <f t="shared" si="43"/>
        <v>4835.6000000000058</v>
      </c>
      <c r="CS58" s="466">
        <f t="shared" si="43"/>
        <v>0</v>
      </c>
      <c r="CT58" s="466">
        <f t="shared" si="43"/>
        <v>0</v>
      </c>
      <c r="CU58" s="466">
        <f t="shared" si="43"/>
        <v>0</v>
      </c>
      <c r="CV58" s="466">
        <f t="shared" si="43"/>
        <v>0</v>
      </c>
      <c r="CW58" s="466">
        <f t="shared" si="43"/>
        <v>0</v>
      </c>
      <c r="CX58" s="466">
        <f t="shared" si="43"/>
        <v>0</v>
      </c>
      <c r="CY58" s="466">
        <f t="shared" si="43"/>
        <v>0</v>
      </c>
      <c r="CZ58" s="466">
        <f t="shared" si="43"/>
        <v>0</v>
      </c>
      <c r="DA58" s="466">
        <f t="shared" si="43"/>
        <v>0</v>
      </c>
      <c r="DB58" s="466">
        <f t="shared" si="43"/>
        <v>0</v>
      </c>
      <c r="DC58" s="466">
        <f t="shared" si="43"/>
        <v>139750.87999999989</v>
      </c>
      <c r="DD58" s="466">
        <f t="shared" si="43"/>
        <v>104063</v>
      </c>
      <c r="DE58" s="466">
        <f t="shared" si="43"/>
        <v>0</v>
      </c>
      <c r="DF58" s="466">
        <f t="shared" si="43"/>
        <v>0</v>
      </c>
      <c r="DG58" s="466">
        <f t="shared" si="43"/>
        <v>0</v>
      </c>
      <c r="DH58" s="466">
        <f t="shared" si="43"/>
        <v>0</v>
      </c>
      <c r="DI58" s="466">
        <f t="shared" si="43"/>
        <v>0</v>
      </c>
      <c r="DJ58" s="466">
        <f t="shared" si="43"/>
        <v>0</v>
      </c>
      <c r="DK58" s="466">
        <f t="shared" si="43"/>
        <v>0</v>
      </c>
      <c r="DL58" s="466">
        <f t="shared" si="43"/>
        <v>0</v>
      </c>
      <c r="DM58" s="466">
        <f t="shared" ref="DM58:FX58" si="44">+DM28-DM12</f>
        <v>0</v>
      </c>
      <c r="DN58" s="466">
        <f t="shared" si="44"/>
        <v>0</v>
      </c>
      <c r="DO58" s="466">
        <f t="shared" si="44"/>
        <v>97633.75</v>
      </c>
      <c r="DP58" s="466">
        <f t="shared" si="44"/>
        <v>44130.5</v>
      </c>
      <c r="DQ58" s="466">
        <f t="shared" si="44"/>
        <v>0</v>
      </c>
      <c r="DR58" s="466">
        <f t="shared" si="44"/>
        <v>0</v>
      </c>
      <c r="DS58" s="466">
        <f t="shared" si="44"/>
        <v>0</v>
      </c>
      <c r="DT58" s="466">
        <f t="shared" si="44"/>
        <v>0</v>
      </c>
      <c r="DU58" s="466">
        <f t="shared" si="44"/>
        <v>0</v>
      </c>
      <c r="DV58" s="466">
        <f t="shared" si="44"/>
        <v>0</v>
      </c>
      <c r="DW58" s="466">
        <f t="shared" si="44"/>
        <v>0</v>
      </c>
      <c r="DX58" s="466">
        <f t="shared" si="44"/>
        <v>0</v>
      </c>
      <c r="DY58" s="466">
        <f t="shared" si="44"/>
        <v>0</v>
      </c>
      <c r="DZ58" s="466">
        <f t="shared" si="44"/>
        <v>0</v>
      </c>
      <c r="EA58" s="466">
        <f t="shared" si="44"/>
        <v>16727.379999999888</v>
      </c>
      <c r="EB58" s="466">
        <f t="shared" si="44"/>
        <v>12374.219999999972</v>
      </c>
      <c r="EC58" s="466">
        <f t="shared" si="44"/>
        <v>0</v>
      </c>
      <c r="ED58" s="466">
        <f t="shared" si="44"/>
        <v>0</v>
      </c>
      <c r="EE58" s="466">
        <f t="shared" si="44"/>
        <v>0</v>
      </c>
      <c r="EF58" s="466">
        <f t="shared" si="44"/>
        <v>0</v>
      </c>
      <c r="EG58" s="466">
        <f t="shared" si="44"/>
        <v>0</v>
      </c>
      <c r="EH58" s="466">
        <f t="shared" si="44"/>
        <v>0</v>
      </c>
      <c r="EI58" s="466">
        <f t="shared" si="44"/>
        <v>0</v>
      </c>
      <c r="EJ58" s="466">
        <f t="shared" si="44"/>
        <v>0</v>
      </c>
      <c r="EK58" s="466">
        <f t="shared" si="44"/>
        <v>0</v>
      </c>
      <c r="EL58" s="466">
        <f t="shared" si="44"/>
        <v>0</v>
      </c>
      <c r="EM58" s="466">
        <f t="shared" si="44"/>
        <v>24147.440000000002</v>
      </c>
      <c r="EN58" s="466">
        <f t="shared" si="44"/>
        <v>0</v>
      </c>
      <c r="EO58" s="466">
        <f t="shared" si="44"/>
        <v>0</v>
      </c>
      <c r="EP58" s="466">
        <f t="shared" si="44"/>
        <v>0</v>
      </c>
      <c r="EQ58" s="466">
        <f t="shared" si="44"/>
        <v>0</v>
      </c>
      <c r="ER58" s="466">
        <f t="shared" si="44"/>
        <v>0</v>
      </c>
      <c r="ES58" s="466">
        <f t="shared" si="44"/>
        <v>0</v>
      </c>
      <c r="ET58" s="466">
        <f t="shared" si="44"/>
        <v>0</v>
      </c>
      <c r="EU58" s="466">
        <f t="shared" si="44"/>
        <v>0</v>
      </c>
      <c r="EV58" s="466">
        <f t="shared" si="44"/>
        <v>0</v>
      </c>
      <c r="EW58" s="466">
        <f t="shared" si="44"/>
        <v>0</v>
      </c>
      <c r="EX58" s="466">
        <f t="shared" si="44"/>
        <v>0</v>
      </c>
      <c r="EY58" s="466">
        <f t="shared" si="44"/>
        <v>13222.259999999995</v>
      </c>
      <c r="EZ58" s="466">
        <f t="shared" si="44"/>
        <v>14726.300000000003</v>
      </c>
      <c r="FA58" s="466">
        <f t="shared" si="44"/>
        <v>0</v>
      </c>
      <c r="FB58" s="466">
        <f t="shared" si="44"/>
        <v>0</v>
      </c>
      <c r="FC58" s="466">
        <f t="shared" si="44"/>
        <v>0</v>
      </c>
      <c r="FD58" s="466">
        <f t="shared" si="44"/>
        <v>0</v>
      </c>
      <c r="FE58" s="466">
        <f t="shared" si="44"/>
        <v>0</v>
      </c>
      <c r="FF58" s="466">
        <f t="shared" si="44"/>
        <v>0</v>
      </c>
      <c r="FG58" s="466">
        <f t="shared" si="44"/>
        <v>0</v>
      </c>
      <c r="FH58" s="466">
        <f t="shared" si="44"/>
        <v>0</v>
      </c>
      <c r="FI58" s="466">
        <f t="shared" si="44"/>
        <v>0</v>
      </c>
      <c r="FJ58" s="466">
        <f t="shared" si="44"/>
        <v>0</v>
      </c>
      <c r="FK58" s="466">
        <f t="shared" si="44"/>
        <v>13063.199999999997</v>
      </c>
      <c r="FL58" s="466">
        <f t="shared" si="44"/>
        <v>10039.660000000003</v>
      </c>
      <c r="FM58" s="466">
        <f t="shared" si="44"/>
        <v>0</v>
      </c>
      <c r="FN58" s="466">
        <f t="shared" si="44"/>
        <v>0</v>
      </c>
      <c r="FO58" s="466">
        <f t="shared" si="44"/>
        <v>0</v>
      </c>
      <c r="FP58" s="466">
        <f t="shared" si="44"/>
        <v>0</v>
      </c>
      <c r="FQ58" s="466">
        <f t="shared" si="44"/>
        <v>0</v>
      </c>
      <c r="FR58" s="466">
        <f t="shared" si="44"/>
        <v>0</v>
      </c>
      <c r="FS58" s="466">
        <f t="shared" si="44"/>
        <v>0</v>
      </c>
      <c r="FT58" s="466">
        <f t="shared" si="44"/>
        <v>0</v>
      </c>
      <c r="FU58" s="466">
        <f t="shared" si="44"/>
        <v>0</v>
      </c>
      <c r="FV58" s="466">
        <f t="shared" si="44"/>
        <v>0</v>
      </c>
      <c r="FW58" s="466">
        <f t="shared" si="44"/>
        <v>0</v>
      </c>
      <c r="FX58" s="466">
        <f t="shared" si="44"/>
        <v>19010.420000000013</v>
      </c>
      <c r="FY58" s="466">
        <f t="shared" ref="FY58:GB58" si="45">+FY28-FY12</f>
        <v>0</v>
      </c>
      <c r="FZ58" s="466">
        <f t="shared" si="45"/>
        <v>0</v>
      </c>
      <c r="GA58" s="466">
        <f t="shared" si="45"/>
        <v>0</v>
      </c>
      <c r="GB58" s="466">
        <f t="shared" si="45"/>
        <v>0</v>
      </c>
    </row>
    <row r="59" spans="1:184" s="45" customFormat="1">
      <c r="A59" s="41"/>
      <c r="B59" s="485" t="s">
        <v>12</v>
      </c>
      <c r="C59" s="474" t="s">
        <v>97</v>
      </c>
      <c r="D59" s="477" t="s">
        <v>176</v>
      </c>
      <c r="E59" s="466">
        <f t="shared" ref="E59:AZ59" si="46">+E29-E13</f>
        <v>523349.87999999989</v>
      </c>
      <c r="F59" s="466">
        <f t="shared" si="46"/>
        <v>435871.5</v>
      </c>
      <c r="G59" s="466">
        <f t="shared" si="46"/>
        <v>419238.06000000006</v>
      </c>
      <c r="H59" s="466">
        <f t="shared" si="46"/>
        <v>395530.81000000006</v>
      </c>
      <c r="I59" s="466">
        <f t="shared" si="46"/>
        <v>378653.06000000006</v>
      </c>
      <c r="J59" s="466">
        <f t="shared" si="46"/>
        <v>96580.26999999999</v>
      </c>
      <c r="K59" s="466">
        <f t="shared" si="46"/>
        <v>158323.09000000003</v>
      </c>
      <c r="L59" s="466">
        <f t="shared" si="46"/>
        <v>125276.90999999997</v>
      </c>
      <c r="M59" s="466">
        <f t="shared" si="46"/>
        <v>93767.140000000014</v>
      </c>
      <c r="N59" s="466">
        <f t="shared" si="46"/>
        <v>397167.25</v>
      </c>
      <c r="O59" s="466">
        <f t="shared" si="46"/>
        <v>402985.18999999994</v>
      </c>
      <c r="P59" s="466">
        <f t="shared" si="46"/>
        <v>450667.62000000011</v>
      </c>
      <c r="Q59" s="466">
        <f t="shared" si="46"/>
        <v>400131.5</v>
      </c>
      <c r="R59" s="466">
        <f t="shared" si="46"/>
        <v>338377.75</v>
      </c>
      <c r="S59" s="466">
        <f t="shared" si="46"/>
        <v>268710.5</v>
      </c>
      <c r="T59" s="466">
        <f t="shared" si="46"/>
        <v>264126.88</v>
      </c>
      <c r="U59" s="466">
        <f t="shared" si="46"/>
        <v>229397.88</v>
      </c>
      <c r="V59" s="466">
        <f t="shared" si="46"/>
        <v>67905.26999999999</v>
      </c>
      <c r="W59" s="466">
        <f t="shared" si="46"/>
        <v>109033.19</v>
      </c>
      <c r="X59" s="466">
        <f t="shared" si="46"/>
        <v>96877.75</v>
      </c>
      <c r="Y59" s="466">
        <f t="shared" si="46"/>
        <v>58643.94</v>
      </c>
      <c r="Z59" s="466">
        <f t="shared" si="46"/>
        <v>230924.88</v>
      </c>
      <c r="AA59" s="466">
        <f t="shared" si="46"/>
        <v>243267.75</v>
      </c>
      <c r="AB59" s="466">
        <f t="shared" si="46"/>
        <v>272094</v>
      </c>
      <c r="AC59" s="466">
        <f t="shared" si="46"/>
        <v>-148724.38</v>
      </c>
      <c r="AD59" s="466">
        <f t="shared" si="46"/>
        <v>-81179.560000000056</v>
      </c>
      <c r="AE59" s="466">
        <f t="shared" si="46"/>
        <v>-49513.909999999974</v>
      </c>
      <c r="AF59" s="466">
        <f t="shared" si="46"/>
        <v>-107251.44000000006</v>
      </c>
      <c r="AG59" s="466">
        <f t="shared" si="46"/>
        <v>-170323.38</v>
      </c>
      <c r="AH59" s="466">
        <f t="shared" si="46"/>
        <v>-38971.879999999888</v>
      </c>
      <c r="AI59" s="466">
        <f t="shared" si="46"/>
        <v>127775.37999999989</v>
      </c>
      <c r="AJ59" s="466">
        <f t="shared" si="46"/>
        <v>132579.25</v>
      </c>
      <c r="AK59" s="466">
        <f t="shared" si="46"/>
        <v>-94317.939999999944</v>
      </c>
      <c r="AL59" s="466">
        <f t="shared" si="46"/>
        <v>-97189.62</v>
      </c>
      <c r="AM59" s="466">
        <f t="shared" si="46"/>
        <v>-156971.12</v>
      </c>
      <c r="AN59" s="466">
        <f t="shared" si="46"/>
        <v>-166466.12</v>
      </c>
      <c r="AO59" s="466">
        <f t="shared" si="46"/>
        <v>-116766.68999999994</v>
      </c>
      <c r="AP59" s="466">
        <f t="shared" si="46"/>
        <v>-47424.939999999944</v>
      </c>
      <c r="AQ59" s="466">
        <f t="shared" si="46"/>
        <v>-30638.909999999974</v>
      </c>
      <c r="AR59" s="466">
        <f t="shared" si="46"/>
        <v>-97181.530000000028</v>
      </c>
      <c r="AS59" s="466">
        <f t="shared" si="46"/>
        <v>-134988.75</v>
      </c>
      <c r="AT59" s="466">
        <f t="shared" si="46"/>
        <v>7415.3799999998882</v>
      </c>
      <c r="AU59" s="466">
        <f t="shared" si="46"/>
        <v>174697.12000000011</v>
      </c>
      <c r="AV59" s="466">
        <f t="shared" si="46"/>
        <v>240462</v>
      </c>
      <c r="AW59" s="466">
        <f t="shared" si="46"/>
        <v>-77946.5</v>
      </c>
      <c r="AX59" s="466">
        <f t="shared" si="46"/>
        <v>-93846.06</v>
      </c>
      <c r="AY59" s="466">
        <f t="shared" si="46"/>
        <v>-143888.43999999994</v>
      </c>
      <c r="AZ59" s="466">
        <f t="shared" si="46"/>
        <v>-152916.25</v>
      </c>
      <c r="BA59" s="466">
        <f t="shared" ref="BA59:DL59" si="47">+BA29-BA13</f>
        <v>-69322.310000000056</v>
      </c>
      <c r="BB59" s="466">
        <f t="shared" si="47"/>
        <v>-37117.939999999944</v>
      </c>
      <c r="BC59" s="466">
        <f t="shared" si="47"/>
        <v>-28403.340000000026</v>
      </c>
      <c r="BD59" s="466">
        <f t="shared" si="47"/>
        <v>-89147.44</v>
      </c>
      <c r="BE59" s="466">
        <f t="shared" si="47"/>
        <v>-147210</v>
      </c>
      <c r="BF59" s="466">
        <f t="shared" si="47"/>
        <v>35493.75</v>
      </c>
      <c r="BG59" s="466">
        <f t="shared" si="47"/>
        <v>210643.75</v>
      </c>
      <c r="BH59" s="466">
        <f t="shared" si="47"/>
        <v>287487.25</v>
      </c>
      <c r="BI59" s="466">
        <f t="shared" si="47"/>
        <v>-78117.189999999944</v>
      </c>
      <c r="BJ59" s="466">
        <f t="shared" si="47"/>
        <v>-89124.659999999974</v>
      </c>
      <c r="BK59" s="466">
        <f t="shared" si="47"/>
        <v>-143755.5</v>
      </c>
      <c r="BL59" s="466">
        <f t="shared" si="47"/>
        <v>-140301</v>
      </c>
      <c r="BM59" s="466">
        <f t="shared" si="47"/>
        <v>-42376.5</v>
      </c>
      <c r="BN59" s="466">
        <f t="shared" si="47"/>
        <v>-15507.939999999944</v>
      </c>
      <c r="BO59" s="466">
        <f t="shared" si="47"/>
        <v>-22019.059999999998</v>
      </c>
      <c r="BP59" s="466">
        <f t="shared" si="47"/>
        <v>-74254.469999999972</v>
      </c>
      <c r="BQ59" s="466">
        <f t="shared" si="47"/>
        <v>-123044.93999999994</v>
      </c>
      <c r="BR59" s="466">
        <f t="shared" si="47"/>
        <v>84685.120000000112</v>
      </c>
      <c r="BS59" s="466">
        <f t="shared" si="47"/>
        <v>356298</v>
      </c>
      <c r="BT59" s="466">
        <f t="shared" si="47"/>
        <v>407026.5</v>
      </c>
      <c r="BU59" s="466">
        <f t="shared" si="47"/>
        <v>-38256.560000000056</v>
      </c>
      <c r="BV59" s="466">
        <f t="shared" si="47"/>
        <v>-73782.75</v>
      </c>
      <c r="BW59" s="466">
        <f t="shared" si="47"/>
        <v>-110842</v>
      </c>
      <c r="BX59" s="466">
        <f t="shared" si="47"/>
        <v>-79308.5</v>
      </c>
      <c r="BY59" s="466">
        <f t="shared" si="47"/>
        <v>35663.75</v>
      </c>
      <c r="BZ59" s="466">
        <f t="shared" si="47"/>
        <v>55409.060000000056</v>
      </c>
      <c r="CA59" s="466">
        <f t="shared" si="47"/>
        <v>29526.380000000005</v>
      </c>
      <c r="CB59" s="466">
        <f t="shared" si="47"/>
        <v>-15298.590000000026</v>
      </c>
      <c r="CC59" s="466">
        <f t="shared" si="47"/>
        <v>-1860.8800000000047</v>
      </c>
      <c r="CD59" s="466">
        <f t="shared" si="47"/>
        <v>332070.25</v>
      </c>
      <c r="CE59" s="466">
        <f t="shared" si="47"/>
        <v>958075.25</v>
      </c>
      <c r="CF59" s="466">
        <f t="shared" si="47"/>
        <v>1059416.2500000002</v>
      </c>
      <c r="CG59" s="466">
        <f t="shared" si="47"/>
        <v>249282.87999999989</v>
      </c>
      <c r="CH59" s="466">
        <f t="shared" si="47"/>
        <v>81749.560000000056</v>
      </c>
      <c r="CI59" s="466">
        <f t="shared" si="47"/>
        <v>149943</v>
      </c>
      <c r="CJ59" s="466">
        <f t="shared" si="47"/>
        <v>332307.12000000011</v>
      </c>
      <c r="CK59" s="466">
        <f t="shared" si="47"/>
        <v>354345.25</v>
      </c>
      <c r="CL59" s="466">
        <f t="shared" si="47"/>
        <v>392951.62000000011</v>
      </c>
      <c r="CM59" s="466">
        <f t="shared" si="47"/>
        <v>213514.56000000011</v>
      </c>
      <c r="CN59" s="466">
        <f t="shared" si="47"/>
        <v>146889.88</v>
      </c>
      <c r="CO59" s="466">
        <f t="shared" si="47"/>
        <v>255474.75</v>
      </c>
      <c r="CP59" s="466">
        <f t="shared" si="47"/>
        <v>816282</v>
      </c>
      <c r="CQ59" s="466">
        <f t="shared" si="47"/>
        <v>1872249.5</v>
      </c>
      <c r="CR59" s="466">
        <f t="shared" si="47"/>
        <v>1906258.5</v>
      </c>
      <c r="CS59" s="466">
        <f t="shared" si="47"/>
        <v>693794.87999999989</v>
      </c>
      <c r="CT59" s="466">
        <f t="shared" si="47"/>
        <v>254573.12</v>
      </c>
      <c r="CU59" s="466">
        <f t="shared" si="47"/>
        <v>435001.75</v>
      </c>
      <c r="CV59" s="466">
        <f t="shared" si="47"/>
        <v>807961</v>
      </c>
      <c r="CW59" s="466">
        <f t="shared" si="47"/>
        <v>607558</v>
      </c>
      <c r="CX59" s="466">
        <f t="shared" si="47"/>
        <v>708387.12000000011</v>
      </c>
      <c r="CY59" s="466">
        <f t="shared" si="47"/>
        <v>374206.06000000006</v>
      </c>
      <c r="CZ59" s="466">
        <f t="shared" si="47"/>
        <v>351763.68999999994</v>
      </c>
      <c r="DA59" s="466">
        <f t="shared" si="47"/>
        <v>541575</v>
      </c>
      <c r="DB59" s="466">
        <f t="shared" si="47"/>
        <v>1271113.25</v>
      </c>
      <c r="DC59" s="466">
        <f t="shared" si="47"/>
        <v>2401655.5</v>
      </c>
      <c r="DD59" s="466">
        <f t="shared" si="47"/>
        <v>2560924.5</v>
      </c>
      <c r="DE59" s="466">
        <f t="shared" si="47"/>
        <v>950423.62000000011</v>
      </c>
      <c r="DF59" s="466">
        <f t="shared" si="47"/>
        <v>313250.93999999994</v>
      </c>
      <c r="DG59" s="466">
        <f t="shared" si="47"/>
        <v>551662.5</v>
      </c>
      <c r="DH59" s="466">
        <f t="shared" si="47"/>
        <v>901025.5</v>
      </c>
      <c r="DI59" s="466">
        <f t="shared" si="47"/>
        <v>672811.12000000011</v>
      </c>
      <c r="DJ59" s="466">
        <f t="shared" si="47"/>
        <v>721936.37999999989</v>
      </c>
      <c r="DK59" s="466">
        <f t="shared" si="47"/>
        <v>365830.37999999995</v>
      </c>
      <c r="DL59" s="466">
        <f t="shared" si="47"/>
        <v>322213.18999999994</v>
      </c>
      <c r="DM59" s="466">
        <f t="shared" ref="DM59:FX59" si="48">+DM29-DM13</f>
        <v>543285.5</v>
      </c>
      <c r="DN59" s="466">
        <f t="shared" si="48"/>
        <v>1394754</v>
      </c>
      <c r="DO59" s="466">
        <f t="shared" si="48"/>
        <v>2268356.5</v>
      </c>
      <c r="DP59" s="466">
        <f t="shared" si="48"/>
        <v>2595704</v>
      </c>
      <c r="DQ59" s="466">
        <f t="shared" si="48"/>
        <v>943777.37999999989</v>
      </c>
      <c r="DR59" s="466">
        <f t="shared" si="48"/>
        <v>323060.5</v>
      </c>
      <c r="DS59" s="466">
        <f t="shared" si="48"/>
        <v>603955.62000000011</v>
      </c>
      <c r="DT59" s="466">
        <f t="shared" si="48"/>
        <v>888635.25</v>
      </c>
      <c r="DU59" s="466">
        <f t="shared" si="48"/>
        <v>723362.12000000011</v>
      </c>
      <c r="DV59" s="466">
        <f t="shared" si="48"/>
        <v>761158.12000000011</v>
      </c>
      <c r="DW59" s="466">
        <f t="shared" si="48"/>
        <v>362683.18999999994</v>
      </c>
      <c r="DX59" s="466">
        <f t="shared" si="48"/>
        <v>270742.62</v>
      </c>
      <c r="DY59" s="466">
        <f t="shared" si="48"/>
        <v>591306.5</v>
      </c>
      <c r="DZ59" s="466">
        <f t="shared" si="48"/>
        <v>1395068.25</v>
      </c>
      <c r="EA59" s="466">
        <f t="shared" si="48"/>
        <v>2222598</v>
      </c>
      <c r="EB59" s="466">
        <f t="shared" si="48"/>
        <v>2600163.5</v>
      </c>
      <c r="EC59" s="466">
        <f t="shared" si="48"/>
        <v>854380.12000000011</v>
      </c>
      <c r="ED59" s="466">
        <f t="shared" si="48"/>
        <v>326182.18999999994</v>
      </c>
      <c r="EE59" s="466">
        <f t="shared" si="48"/>
        <v>557972.37999999989</v>
      </c>
      <c r="EF59" s="466">
        <f t="shared" si="48"/>
        <v>825860.75</v>
      </c>
      <c r="EG59" s="466">
        <f t="shared" si="48"/>
        <v>715104.62000000011</v>
      </c>
      <c r="EH59" s="466">
        <f t="shared" si="48"/>
        <v>761446.75</v>
      </c>
      <c r="EI59" s="466">
        <f t="shared" si="48"/>
        <v>373929.68999999994</v>
      </c>
      <c r="EJ59" s="466">
        <f t="shared" si="48"/>
        <v>297874.93999999994</v>
      </c>
      <c r="EK59" s="466">
        <f t="shared" si="48"/>
        <v>537396.5</v>
      </c>
      <c r="EL59" s="466">
        <f t="shared" si="48"/>
        <v>1231060.25</v>
      </c>
      <c r="EM59" s="466">
        <f t="shared" si="48"/>
        <v>2400537.5</v>
      </c>
      <c r="EN59" s="466">
        <f t="shared" si="48"/>
        <v>2762479.5</v>
      </c>
      <c r="EO59" s="466">
        <f t="shared" si="48"/>
        <v>867530.62000000011</v>
      </c>
      <c r="EP59" s="466">
        <f t="shared" si="48"/>
        <v>356503.38</v>
      </c>
      <c r="EQ59" s="466">
        <f t="shared" si="48"/>
        <v>507282.24999999988</v>
      </c>
      <c r="ER59" s="466">
        <f t="shared" si="48"/>
        <v>873817</v>
      </c>
      <c r="ES59" s="466">
        <f t="shared" si="48"/>
        <v>715172.5</v>
      </c>
      <c r="ET59" s="466">
        <f t="shared" si="48"/>
        <v>775908.5</v>
      </c>
      <c r="EU59" s="466">
        <f t="shared" si="48"/>
        <v>437088.93999999994</v>
      </c>
      <c r="EV59" s="466">
        <f t="shared" si="48"/>
        <v>319089.25</v>
      </c>
      <c r="EW59" s="466">
        <f t="shared" si="48"/>
        <v>525434.25</v>
      </c>
      <c r="EX59" s="466">
        <f t="shared" si="48"/>
        <v>1192855.5</v>
      </c>
      <c r="EY59" s="466">
        <f t="shared" si="48"/>
        <v>2604589</v>
      </c>
      <c r="EZ59" s="466">
        <f t="shared" si="48"/>
        <v>2598550.5</v>
      </c>
      <c r="FA59" s="466">
        <f t="shared" si="48"/>
        <v>1004694.75</v>
      </c>
      <c r="FB59" s="466">
        <f t="shared" si="48"/>
        <v>409617.25</v>
      </c>
      <c r="FC59" s="466">
        <f t="shared" si="48"/>
        <v>562586.12000000011</v>
      </c>
      <c r="FD59" s="466">
        <f t="shared" si="48"/>
        <v>934079.75</v>
      </c>
      <c r="FE59" s="466">
        <f t="shared" si="48"/>
        <v>705363.75</v>
      </c>
      <c r="FF59" s="466">
        <f t="shared" si="48"/>
        <v>837674.75</v>
      </c>
      <c r="FG59" s="466">
        <f t="shared" si="48"/>
        <v>467085.87999999989</v>
      </c>
      <c r="FH59" s="466">
        <f t="shared" si="48"/>
        <v>358103.87999999989</v>
      </c>
      <c r="FI59" s="466">
        <f t="shared" si="48"/>
        <v>563092.12000000011</v>
      </c>
      <c r="FJ59" s="466">
        <f t="shared" si="48"/>
        <v>1421267.5</v>
      </c>
      <c r="FK59" s="466">
        <f t="shared" si="48"/>
        <v>2680460</v>
      </c>
      <c r="FL59" s="466">
        <f t="shared" si="48"/>
        <v>2708142.5</v>
      </c>
      <c r="FM59" s="466">
        <f t="shared" si="48"/>
        <v>1165174</v>
      </c>
      <c r="FN59" s="466">
        <f t="shared" si="48"/>
        <v>409301.38</v>
      </c>
      <c r="FO59" s="466">
        <f t="shared" si="48"/>
        <v>609970.75</v>
      </c>
      <c r="FP59" s="466">
        <f t="shared" si="48"/>
        <v>1074964</v>
      </c>
      <c r="FQ59" s="466">
        <f t="shared" si="48"/>
        <v>728777</v>
      </c>
      <c r="FR59" s="466">
        <f t="shared" si="48"/>
        <v>897830.87999999989</v>
      </c>
      <c r="FS59" s="466">
        <f t="shared" si="48"/>
        <v>506348.25</v>
      </c>
      <c r="FT59" s="466">
        <f t="shared" si="48"/>
        <v>405967.5</v>
      </c>
      <c r="FU59" s="466">
        <f t="shared" si="48"/>
        <v>633470.25</v>
      </c>
      <c r="FV59" s="466">
        <f t="shared" si="48"/>
        <v>1608470.25</v>
      </c>
      <c r="FW59" s="466">
        <f t="shared" si="48"/>
        <v>2530344.5</v>
      </c>
      <c r="FX59" s="466">
        <f t="shared" si="48"/>
        <v>2834048</v>
      </c>
      <c r="FY59" s="466">
        <f t="shared" ref="FY59:GB59" si="49">+FY29-FY13</f>
        <v>1222722</v>
      </c>
      <c r="FZ59" s="466">
        <f t="shared" si="49"/>
        <v>443746.37999999989</v>
      </c>
      <c r="GA59" s="466">
        <f t="shared" si="49"/>
        <v>715585.75</v>
      </c>
      <c r="GB59" s="466">
        <f t="shared" si="49"/>
        <v>1116914.5</v>
      </c>
    </row>
    <row r="60" spans="1:184">
      <c r="A60" s="460"/>
      <c r="B60" s="485"/>
      <c r="C60" s="475" t="s">
        <v>289</v>
      </c>
      <c r="D60" s="478" t="s">
        <v>176</v>
      </c>
      <c r="E60" s="467">
        <f t="shared" ref="E60:AZ60" si="50">+E30-E14</f>
        <v>35281.740000000005</v>
      </c>
      <c r="F60" s="467">
        <f t="shared" si="50"/>
        <v>29385.910000000003</v>
      </c>
      <c r="G60" s="467">
        <f t="shared" si="50"/>
        <v>28262.97</v>
      </c>
      <c r="H60" s="467">
        <f t="shared" si="50"/>
        <v>26664.710000000006</v>
      </c>
      <c r="I60" s="467">
        <f t="shared" si="50"/>
        <v>25524.720000000001</v>
      </c>
      <c r="J60" s="467">
        <f t="shared" si="50"/>
        <v>6506.1100000000006</v>
      </c>
      <c r="K60" s="467">
        <f t="shared" si="50"/>
        <v>10678</v>
      </c>
      <c r="L60" s="467">
        <f t="shared" si="50"/>
        <v>8450.1500000000015</v>
      </c>
      <c r="M60" s="467">
        <f t="shared" si="50"/>
        <v>6325.8799999999992</v>
      </c>
      <c r="N60" s="467">
        <f t="shared" si="50"/>
        <v>26775.53</v>
      </c>
      <c r="O60" s="467">
        <f t="shared" si="50"/>
        <v>27165.550000000003</v>
      </c>
      <c r="P60" s="467">
        <f t="shared" si="50"/>
        <v>30382.479999999996</v>
      </c>
      <c r="Q60" s="467">
        <f t="shared" si="50"/>
        <v>26979.14</v>
      </c>
      <c r="R60" s="467">
        <f t="shared" si="50"/>
        <v>22806.949999999997</v>
      </c>
      <c r="S60" s="467">
        <f t="shared" si="50"/>
        <v>18113.839999999997</v>
      </c>
      <c r="T60" s="467">
        <f t="shared" si="50"/>
        <v>17801.919999999998</v>
      </c>
      <c r="U60" s="467">
        <f t="shared" si="50"/>
        <v>15462.919999999998</v>
      </c>
      <c r="V60" s="467">
        <f t="shared" si="50"/>
        <v>4574.6399999999994</v>
      </c>
      <c r="W60" s="467">
        <f t="shared" si="50"/>
        <v>7347.9900000000016</v>
      </c>
      <c r="X60" s="467">
        <f t="shared" si="50"/>
        <v>6526.7799999999988</v>
      </c>
      <c r="Y60" s="467">
        <f t="shared" si="50"/>
        <v>3949.0400000000009</v>
      </c>
      <c r="Z60" s="467">
        <f t="shared" si="50"/>
        <v>15567.229999999996</v>
      </c>
      <c r="AA60" s="467">
        <f t="shared" si="50"/>
        <v>16402.050000000003</v>
      </c>
      <c r="AB60" s="467">
        <f t="shared" si="50"/>
        <v>18345.070000000007</v>
      </c>
      <c r="AC60" s="467">
        <f t="shared" si="50"/>
        <v>-13200.21</v>
      </c>
      <c r="AD60" s="467">
        <f t="shared" si="50"/>
        <v>-3622.5699999999997</v>
      </c>
      <c r="AE60" s="467">
        <f t="shared" si="50"/>
        <v>-4812.989999999998</v>
      </c>
      <c r="AF60" s="467">
        <f t="shared" si="50"/>
        <v>-7070.7000000000007</v>
      </c>
      <c r="AG60" s="467">
        <f t="shared" si="50"/>
        <v>-10673.82</v>
      </c>
      <c r="AH60" s="467">
        <f t="shared" si="50"/>
        <v>-4596.4600000000064</v>
      </c>
      <c r="AI60" s="467">
        <f t="shared" si="50"/>
        <v>11700.529999999984</v>
      </c>
      <c r="AJ60" s="467">
        <f t="shared" si="50"/>
        <v>13377.940000000002</v>
      </c>
      <c r="AK60" s="467">
        <f t="shared" si="50"/>
        <v>-4959.7699999999968</v>
      </c>
      <c r="AL60" s="467">
        <f t="shared" si="50"/>
        <v>-4581.119999999999</v>
      </c>
      <c r="AM60" s="467">
        <f t="shared" si="50"/>
        <v>-13011.730000000003</v>
      </c>
      <c r="AN60" s="467">
        <f t="shared" si="50"/>
        <v>-16911.849999999999</v>
      </c>
      <c r="AO60" s="467">
        <f t="shared" si="50"/>
        <v>-11015.510000000002</v>
      </c>
      <c r="AP60" s="467">
        <f t="shared" si="50"/>
        <v>-1483.4199999999983</v>
      </c>
      <c r="AQ60" s="467">
        <f t="shared" si="50"/>
        <v>-3534.0200000000004</v>
      </c>
      <c r="AR60" s="467">
        <f t="shared" si="50"/>
        <v>-5873.2400000000016</v>
      </c>
      <c r="AS60" s="467">
        <f t="shared" si="50"/>
        <v>-8803.1600000000035</v>
      </c>
      <c r="AT60" s="467">
        <f t="shared" si="50"/>
        <v>-2551.6199999999953</v>
      </c>
      <c r="AU60" s="467">
        <f t="shared" si="50"/>
        <v>16723.22</v>
      </c>
      <c r="AV60" s="467">
        <f t="shared" si="50"/>
        <v>19897.51999999999</v>
      </c>
      <c r="AW60" s="467">
        <f t="shared" si="50"/>
        <v>-4203.7099999999991</v>
      </c>
      <c r="AX60" s="467">
        <f t="shared" si="50"/>
        <v>-4679.9599999999991</v>
      </c>
      <c r="AY60" s="467">
        <f t="shared" si="50"/>
        <v>-11935.96</v>
      </c>
      <c r="AZ60" s="467">
        <f t="shared" si="50"/>
        <v>-15469.71</v>
      </c>
      <c r="BA60" s="467">
        <f t="shared" ref="BA60:DL60" si="51">+BA30-BA14</f>
        <v>-7637.1600000000035</v>
      </c>
      <c r="BB60" s="467">
        <f t="shared" si="51"/>
        <v>-1265.4999999999927</v>
      </c>
      <c r="BC60" s="467">
        <f t="shared" si="51"/>
        <v>-3136.9300000000003</v>
      </c>
      <c r="BD60" s="467">
        <f t="shared" si="51"/>
        <v>-5484.7599999999948</v>
      </c>
      <c r="BE60" s="467">
        <f t="shared" si="51"/>
        <v>-9898.8000000000029</v>
      </c>
      <c r="BF60" s="467">
        <f t="shared" si="51"/>
        <v>-676.82000000000698</v>
      </c>
      <c r="BG60" s="467">
        <f t="shared" si="51"/>
        <v>20043.799999999988</v>
      </c>
      <c r="BH60" s="467">
        <f t="shared" si="51"/>
        <v>22692.440000000002</v>
      </c>
      <c r="BI60" s="467">
        <f t="shared" si="51"/>
        <v>-3956.8199999999997</v>
      </c>
      <c r="BJ60" s="467">
        <f t="shared" si="51"/>
        <v>-4395.4599999999991</v>
      </c>
      <c r="BK60" s="467">
        <f t="shared" si="51"/>
        <v>-11007.080000000002</v>
      </c>
      <c r="BL60" s="467">
        <f t="shared" si="51"/>
        <v>-14589.019999999997</v>
      </c>
      <c r="BM60" s="467">
        <f t="shared" si="51"/>
        <v>-5556.4499999999971</v>
      </c>
      <c r="BN60" s="467">
        <f t="shared" si="51"/>
        <v>-103.94999999999709</v>
      </c>
      <c r="BO60" s="467">
        <f t="shared" si="51"/>
        <v>-2713.0999999999985</v>
      </c>
      <c r="BP60" s="467">
        <f t="shared" si="51"/>
        <v>-4574.8899999999994</v>
      </c>
      <c r="BQ60" s="467">
        <f t="shared" si="51"/>
        <v>-8096.7799999999988</v>
      </c>
      <c r="BR60" s="467">
        <f t="shared" si="51"/>
        <v>2102.7899999999936</v>
      </c>
      <c r="BS60" s="467">
        <f t="shared" si="51"/>
        <v>30645.890000000014</v>
      </c>
      <c r="BT60" s="467">
        <f t="shared" si="51"/>
        <v>30307.609999999986</v>
      </c>
      <c r="BU60" s="467">
        <f t="shared" si="51"/>
        <v>-1126.1100000000006</v>
      </c>
      <c r="BV60" s="467">
        <f t="shared" si="51"/>
        <v>-3539.0200000000004</v>
      </c>
      <c r="BW60" s="467">
        <f t="shared" si="51"/>
        <v>-8546.6699999999983</v>
      </c>
      <c r="BX60" s="467">
        <f t="shared" si="51"/>
        <v>-9742.36</v>
      </c>
      <c r="BY60" s="467">
        <f t="shared" si="51"/>
        <v>-1340.9100000000035</v>
      </c>
      <c r="BZ60" s="467">
        <f t="shared" si="51"/>
        <v>4428.7100000000137</v>
      </c>
      <c r="CA60" s="467">
        <f t="shared" si="51"/>
        <v>845.5199999999968</v>
      </c>
      <c r="CB60" s="467">
        <f t="shared" si="51"/>
        <v>-385.23999999999796</v>
      </c>
      <c r="CC60" s="467">
        <f t="shared" si="51"/>
        <v>1104.5400000000009</v>
      </c>
      <c r="CD60" s="467">
        <f t="shared" si="51"/>
        <v>18718.86</v>
      </c>
      <c r="CE60" s="467">
        <f t="shared" si="51"/>
        <v>73069.53</v>
      </c>
      <c r="CF60" s="467">
        <f t="shared" si="51"/>
        <v>74887.140000000014</v>
      </c>
      <c r="CG60" s="467">
        <f t="shared" si="51"/>
        <v>19182.520000000004</v>
      </c>
      <c r="CH60" s="467">
        <f t="shared" si="51"/>
        <v>8373.5899999999965</v>
      </c>
      <c r="CI60" s="467">
        <f t="shared" si="51"/>
        <v>7072.4400000000023</v>
      </c>
      <c r="CJ60" s="467">
        <f t="shared" si="51"/>
        <v>13599.899999999994</v>
      </c>
      <c r="CK60" s="467">
        <f t="shared" si="51"/>
        <v>18567.25</v>
      </c>
      <c r="CL60" s="467">
        <f t="shared" si="51"/>
        <v>29266.800000000003</v>
      </c>
      <c r="CM60" s="467">
        <f t="shared" si="51"/>
        <v>12694.470000000001</v>
      </c>
      <c r="CN60" s="467">
        <f t="shared" si="51"/>
        <v>11855.349999999999</v>
      </c>
      <c r="CO60" s="467">
        <f t="shared" si="51"/>
        <v>17740.839999999997</v>
      </c>
      <c r="CP60" s="467">
        <f t="shared" si="51"/>
        <v>50167.619999999995</v>
      </c>
      <c r="CQ60" s="467">
        <f t="shared" si="51"/>
        <v>131967.62</v>
      </c>
      <c r="CR60" s="467">
        <f t="shared" si="51"/>
        <v>134774.09000000003</v>
      </c>
      <c r="CS60" s="467">
        <f t="shared" si="51"/>
        <v>53307.45</v>
      </c>
      <c r="CT60" s="467">
        <f t="shared" si="51"/>
        <v>20245.699999999997</v>
      </c>
      <c r="CU60" s="467">
        <f t="shared" si="51"/>
        <v>22534.589999999997</v>
      </c>
      <c r="CV60" s="467">
        <f t="shared" si="51"/>
        <v>39353.020000000004</v>
      </c>
      <c r="CW60" s="467">
        <f t="shared" si="51"/>
        <v>31921.479999999996</v>
      </c>
      <c r="CX60" s="467">
        <f t="shared" si="51"/>
        <v>53169.289999999994</v>
      </c>
      <c r="CY60" s="467">
        <f t="shared" si="51"/>
        <v>23318.480000000003</v>
      </c>
      <c r="CZ60" s="467">
        <f t="shared" si="51"/>
        <v>26628.39</v>
      </c>
      <c r="DA60" s="467">
        <f t="shared" si="51"/>
        <v>40219.160000000003</v>
      </c>
      <c r="DB60" s="467">
        <f t="shared" si="51"/>
        <v>77473.22</v>
      </c>
      <c r="DC60" s="467">
        <f t="shared" si="51"/>
        <v>171638.28000000003</v>
      </c>
      <c r="DD60" s="467">
        <f t="shared" si="51"/>
        <v>177608.69</v>
      </c>
      <c r="DE60" s="467">
        <f t="shared" si="51"/>
        <v>73715.25</v>
      </c>
      <c r="DF60" s="467">
        <f t="shared" si="51"/>
        <v>25661.839999999997</v>
      </c>
      <c r="DG60" s="467">
        <f t="shared" si="51"/>
        <v>27620.75</v>
      </c>
      <c r="DH60" s="467">
        <f t="shared" si="51"/>
        <v>42807.39</v>
      </c>
      <c r="DI60" s="467">
        <f t="shared" si="51"/>
        <v>36744.42</v>
      </c>
      <c r="DJ60" s="467">
        <f t="shared" si="51"/>
        <v>53139.78</v>
      </c>
      <c r="DK60" s="467">
        <f t="shared" si="51"/>
        <v>24056.699999999997</v>
      </c>
      <c r="DL60" s="467">
        <f t="shared" si="51"/>
        <v>24221.300000000003</v>
      </c>
      <c r="DM60" s="467">
        <f t="shared" ref="DM60:FX60" si="52">+DM30-DM14</f>
        <v>40360.509999999995</v>
      </c>
      <c r="DN60" s="467">
        <f t="shared" si="52"/>
        <v>81614.23000000001</v>
      </c>
      <c r="DO60" s="467">
        <f t="shared" si="52"/>
        <v>164922.53000000003</v>
      </c>
      <c r="DP60" s="467">
        <f t="shared" si="52"/>
        <v>181214.71999999997</v>
      </c>
      <c r="DQ60" s="467">
        <f t="shared" si="52"/>
        <v>72096.78</v>
      </c>
      <c r="DR60" s="467">
        <f t="shared" si="52"/>
        <v>26804.050000000003</v>
      </c>
      <c r="DS60" s="467">
        <f t="shared" si="52"/>
        <v>30368.339999999997</v>
      </c>
      <c r="DT60" s="467">
        <f t="shared" si="52"/>
        <v>43200.119999999995</v>
      </c>
      <c r="DU60" s="467">
        <f t="shared" si="52"/>
        <v>39119.229999999996</v>
      </c>
      <c r="DV60" s="467">
        <f t="shared" si="52"/>
        <v>53493.539999999994</v>
      </c>
      <c r="DW60" s="467">
        <f t="shared" si="52"/>
        <v>24142.620000000003</v>
      </c>
      <c r="DX60" s="467">
        <f t="shared" si="52"/>
        <v>21834.940000000002</v>
      </c>
      <c r="DY60" s="467">
        <f t="shared" si="52"/>
        <v>44009.58</v>
      </c>
      <c r="DZ60" s="467">
        <f t="shared" si="52"/>
        <v>82733.98000000001</v>
      </c>
      <c r="EA60" s="467">
        <f t="shared" si="52"/>
        <v>163828.59000000003</v>
      </c>
      <c r="EB60" s="467">
        <f t="shared" si="52"/>
        <v>180423.34000000003</v>
      </c>
      <c r="EC60" s="467">
        <f t="shared" si="52"/>
        <v>64990.59</v>
      </c>
      <c r="ED60" s="467">
        <f t="shared" si="52"/>
        <v>26370.129999999997</v>
      </c>
      <c r="EE60" s="467">
        <f t="shared" si="52"/>
        <v>35281.149999999994</v>
      </c>
      <c r="EF60" s="467">
        <f t="shared" si="52"/>
        <v>39902.009999999995</v>
      </c>
      <c r="EG60" s="467">
        <f t="shared" si="52"/>
        <v>42159.119999999995</v>
      </c>
      <c r="EH60" s="467">
        <f t="shared" si="52"/>
        <v>52234.28</v>
      </c>
      <c r="EI60" s="467">
        <f t="shared" si="52"/>
        <v>22169.120000000003</v>
      </c>
      <c r="EJ60" s="467">
        <f t="shared" si="52"/>
        <v>24426.380000000005</v>
      </c>
      <c r="EK60" s="467">
        <f t="shared" si="52"/>
        <v>37511.770000000004</v>
      </c>
      <c r="EL60" s="467">
        <f t="shared" si="52"/>
        <v>69809.31</v>
      </c>
      <c r="EM60" s="467">
        <f t="shared" si="52"/>
        <v>174915.5</v>
      </c>
      <c r="EN60" s="467">
        <f t="shared" si="52"/>
        <v>192335.59000000003</v>
      </c>
      <c r="EO60" s="467">
        <f t="shared" si="52"/>
        <v>64191.920000000013</v>
      </c>
      <c r="EP60" s="467">
        <f t="shared" si="52"/>
        <v>29548.460000000006</v>
      </c>
      <c r="EQ60" s="467">
        <f t="shared" si="52"/>
        <v>27077.699999999997</v>
      </c>
      <c r="ER60" s="467">
        <f t="shared" si="52"/>
        <v>42757.34</v>
      </c>
      <c r="ES60" s="467">
        <f t="shared" si="52"/>
        <v>41100.26999999999</v>
      </c>
      <c r="ET60" s="467">
        <f t="shared" si="52"/>
        <v>59245.25</v>
      </c>
      <c r="EU60" s="467">
        <f t="shared" si="52"/>
        <v>25416.949999999997</v>
      </c>
      <c r="EV60" s="467">
        <f t="shared" si="52"/>
        <v>25442.449999999997</v>
      </c>
      <c r="EW60" s="467">
        <f t="shared" si="52"/>
        <v>36472.539999999994</v>
      </c>
      <c r="EX60" s="467">
        <f t="shared" si="52"/>
        <v>73245.19</v>
      </c>
      <c r="EY60" s="467">
        <f t="shared" si="52"/>
        <v>175279.90999999997</v>
      </c>
      <c r="EZ60" s="467">
        <f t="shared" si="52"/>
        <v>184050.28000000003</v>
      </c>
      <c r="FA60" s="467">
        <f t="shared" si="52"/>
        <v>75923.200000000012</v>
      </c>
      <c r="FB60" s="467">
        <f t="shared" si="52"/>
        <v>33467.949999999997</v>
      </c>
      <c r="FC60" s="467">
        <f t="shared" si="52"/>
        <v>28585.550000000003</v>
      </c>
      <c r="FD60" s="467">
        <f t="shared" si="52"/>
        <v>44196.23000000001</v>
      </c>
      <c r="FE60" s="467">
        <f t="shared" si="52"/>
        <v>41240.390000000014</v>
      </c>
      <c r="FF60" s="467">
        <f t="shared" si="52"/>
        <v>64331.23000000001</v>
      </c>
      <c r="FG60" s="467">
        <f t="shared" si="52"/>
        <v>28197.460000000006</v>
      </c>
      <c r="FH60" s="467">
        <f t="shared" si="52"/>
        <v>29862.589999999997</v>
      </c>
      <c r="FI60" s="467">
        <f t="shared" si="52"/>
        <v>38586.14</v>
      </c>
      <c r="FJ60" s="467">
        <f t="shared" si="52"/>
        <v>86457.69</v>
      </c>
      <c r="FK60" s="467">
        <f t="shared" si="52"/>
        <v>183843.19</v>
      </c>
      <c r="FL60" s="467">
        <f t="shared" si="52"/>
        <v>189228.56</v>
      </c>
      <c r="FM60" s="467">
        <f t="shared" si="52"/>
        <v>90198.73000000001</v>
      </c>
      <c r="FN60" s="467">
        <f t="shared" si="52"/>
        <v>32724.809999999998</v>
      </c>
      <c r="FO60" s="467">
        <f t="shared" si="52"/>
        <v>30964.699999999997</v>
      </c>
      <c r="FP60" s="467">
        <f t="shared" si="52"/>
        <v>53688.75</v>
      </c>
      <c r="FQ60" s="467">
        <f t="shared" si="52"/>
        <v>40778.170000000013</v>
      </c>
      <c r="FR60" s="467">
        <f t="shared" si="52"/>
        <v>69280.390000000014</v>
      </c>
      <c r="FS60" s="467">
        <f t="shared" si="52"/>
        <v>30532.380000000005</v>
      </c>
      <c r="FT60" s="467">
        <f t="shared" si="52"/>
        <v>32331</v>
      </c>
      <c r="FU60" s="467">
        <f t="shared" si="52"/>
        <v>46259.479999999996</v>
      </c>
      <c r="FV60" s="467">
        <f t="shared" si="52"/>
        <v>93630.12</v>
      </c>
      <c r="FW60" s="467">
        <f t="shared" si="52"/>
        <v>177148.25</v>
      </c>
      <c r="FX60" s="467">
        <f t="shared" si="52"/>
        <v>194855.12</v>
      </c>
      <c r="FY60" s="467">
        <f t="shared" ref="FY60:GB60" si="53">+FY30-FY14</f>
        <v>95247.09</v>
      </c>
      <c r="FZ60" s="467">
        <f t="shared" si="53"/>
        <v>36850.97</v>
      </c>
      <c r="GA60" s="467">
        <f t="shared" si="53"/>
        <v>37654.03</v>
      </c>
      <c r="GB60" s="467">
        <f t="shared" si="53"/>
        <v>56614.91</v>
      </c>
    </row>
    <row r="61" spans="1:184">
      <c r="B61" s="485"/>
      <c r="C61" s="472"/>
      <c r="D61" s="469" t="s">
        <v>176</v>
      </c>
      <c r="E61" s="468">
        <f>+SUM(E49:E59)</f>
        <v>5843662.1299999999</v>
      </c>
      <c r="F61" s="468">
        <f t="shared" ref="F61:AZ61" si="54">+SUM(F49:F59)</f>
        <v>4096542</v>
      </c>
      <c r="G61" s="468">
        <f t="shared" si="54"/>
        <v>2458835.8100000005</v>
      </c>
      <c r="H61" s="468">
        <f t="shared" si="54"/>
        <v>2462015.5600000005</v>
      </c>
      <c r="I61" s="468">
        <f t="shared" si="54"/>
        <v>1571933.62</v>
      </c>
      <c r="J61" s="468">
        <f t="shared" si="54"/>
        <v>2228218.02</v>
      </c>
      <c r="K61" s="468">
        <f t="shared" si="54"/>
        <v>8897937.8399999999</v>
      </c>
      <c r="L61" s="468">
        <f t="shared" si="54"/>
        <v>5792720.1600000001</v>
      </c>
      <c r="M61" s="468">
        <f t="shared" si="54"/>
        <v>829676.89</v>
      </c>
      <c r="N61" s="468">
        <f t="shared" si="54"/>
        <v>745994.25</v>
      </c>
      <c r="O61" s="468">
        <f t="shared" si="54"/>
        <v>646923.93999999994</v>
      </c>
      <c r="P61" s="468">
        <f t="shared" si="54"/>
        <v>2100053.87</v>
      </c>
      <c r="Q61" s="468">
        <f t="shared" si="54"/>
        <v>4738912.25</v>
      </c>
      <c r="R61" s="468">
        <f t="shared" si="54"/>
        <v>3701141.25</v>
      </c>
      <c r="S61" s="468">
        <f t="shared" si="54"/>
        <v>1470885.7500000005</v>
      </c>
      <c r="T61" s="468">
        <f t="shared" si="54"/>
        <v>1308291.29</v>
      </c>
      <c r="U61" s="468">
        <f t="shared" si="54"/>
        <v>750613.13000000012</v>
      </c>
      <c r="V61" s="468">
        <f t="shared" si="54"/>
        <v>1983046.0200000005</v>
      </c>
      <c r="W61" s="468">
        <f t="shared" si="54"/>
        <v>4972661.4400000004</v>
      </c>
      <c r="X61" s="468">
        <f t="shared" si="54"/>
        <v>4525261</v>
      </c>
      <c r="Y61" s="468">
        <f t="shared" si="54"/>
        <v>742977.94</v>
      </c>
      <c r="Z61" s="468">
        <f t="shared" si="54"/>
        <v>433839.38</v>
      </c>
      <c r="AA61" s="468">
        <f t="shared" si="54"/>
        <v>439089</v>
      </c>
      <c r="AB61" s="468">
        <f t="shared" si="54"/>
        <v>1748549.75</v>
      </c>
      <c r="AC61" s="468">
        <f t="shared" si="54"/>
        <v>2308545.37</v>
      </c>
      <c r="AD61" s="468">
        <f t="shared" si="54"/>
        <v>2587445.94</v>
      </c>
      <c r="AE61" s="468">
        <f t="shared" si="54"/>
        <v>853696.84000000008</v>
      </c>
      <c r="AF61" s="468">
        <f t="shared" si="54"/>
        <v>98080.059999999939</v>
      </c>
      <c r="AG61" s="468">
        <f t="shared" si="54"/>
        <v>-726929.13</v>
      </c>
      <c r="AH61" s="468">
        <f t="shared" si="54"/>
        <v>1545208.12</v>
      </c>
      <c r="AI61" s="468">
        <f t="shared" si="54"/>
        <v>4363292.38</v>
      </c>
      <c r="AJ61" s="468">
        <f t="shared" si="54"/>
        <v>3718999.25</v>
      </c>
      <c r="AK61" s="468">
        <f t="shared" si="54"/>
        <v>-177914.18999999994</v>
      </c>
      <c r="AL61" s="468">
        <f t="shared" si="54"/>
        <v>-531306.12</v>
      </c>
      <c r="AM61" s="468">
        <f t="shared" si="54"/>
        <v>-313392.62</v>
      </c>
      <c r="AN61" s="468">
        <f t="shared" si="54"/>
        <v>-322370.87</v>
      </c>
      <c r="AO61" s="468">
        <f t="shared" si="54"/>
        <v>2912337.31</v>
      </c>
      <c r="AP61" s="468">
        <f t="shared" si="54"/>
        <v>3372828.56</v>
      </c>
      <c r="AQ61" s="468">
        <f t="shared" si="54"/>
        <v>1421328.2100000002</v>
      </c>
      <c r="AR61" s="468">
        <f t="shared" si="54"/>
        <v>465754.62999999989</v>
      </c>
      <c r="AS61" s="468">
        <f t="shared" si="54"/>
        <v>-91647.689999999944</v>
      </c>
      <c r="AT61" s="468">
        <f t="shared" si="54"/>
        <v>2344843.38</v>
      </c>
      <c r="AU61" s="468">
        <f t="shared" si="54"/>
        <v>4786152.12</v>
      </c>
      <c r="AV61" s="468">
        <f t="shared" si="54"/>
        <v>5481441.75</v>
      </c>
      <c r="AW61" s="468">
        <f t="shared" si="54"/>
        <v>333288.5</v>
      </c>
      <c r="AX61" s="468">
        <f t="shared" si="54"/>
        <v>-316294.81</v>
      </c>
      <c r="AY61" s="468">
        <f t="shared" si="54"/>
        <v>138037.56000000006</v>
      </c>
      <c r="AZ61" s="468">
        <f t="shared" si="54"/>
        <v>127931</v>
      </c>
      <c r="BA61" s="468">
        <f t="shared" ref="BA61:DL61" si="55">+SUM(BA49:BA59)</f>
        <v>3353659.94</v>
      </c>
      <c r="BB61" s="468">
        <f t="shared" si="55"/>
        <v>3408818.31</v>
      </c>
      <c r="BC61" s="468">
        <f t="shared" si="55"/>
        <v>1309711.4099999999</v>
      </c>
      <c r="BD61" s="468">
        <f t="shared" si="55"/>
        <v>300785.94</v>
      </c>
      <c r="BE61" s="468">
        <f t="shared" si="55"/>
        <v>-610637.63</v>
      </c>
      <c r="BF61" s="468">
        <f t="shared" si="55"/>
        <v>2473976.5</v>
      </c>
      <c r="BG61" s="468">
        <f t="shared" si="55"/>
        <v>4829140.25</v>
      </c>
      <c r="BH61" s="468">
        <f t="shared" si="55"/>
        <v>5416741.5</v>
      </c>
      <c r="BI61" s="468">
        <f t="shared" si="55"/>
        <v>-271030.18999999994</v>
      </c>
      <c r="BJ61" s="468">
        <f t="shared" si="55"/>
        <v>-381316.91</v>
      </c>
      <c r="BK61" s="468">
        <f t="shared" si="55"/>
        <v>-49824.5</v>
      </c>
      <c r="BL61" s="468">
        <f t="shared" si="55"/>
        <v>329165.75</v>
      </c>
      <c r="BM61" s="468">
        <f t="shared" si="55"/>
        <v>4065447.5</v>
      </c>
      <c r="BN61" s="468">
        <f t="shared" si="55"/>
        <v>3979710.56</v>
      </c>
      <c r="BO61" s="468">
        <f t="shared" si="55"/>
        <v>1771163.69</v>
      </c>
      <c r="BP61" s="468">
        <f t="shared" si="55"/>
        <v>1168586.22</v>
      </c>
      <c r="BQ61" s="468">
        <f t="shared" si="55"/>
        <v>890556.31</v>
      </c>
      <c r="BR61" s="468">
        <f t="shared" si="55"/>
        <v>3722810.87</v>
      </c>
      <c r="BS61" s="468">
        <f t="shared" si="55"/>
        <v>7596395.75</v>
      </c>
      <c r="BT61" s="468">
        <f t="shared" si="55"/>
        <v>8013275</v>
      </c>
      <c r="BU61" s="468">
        <f t="shared" si="55"/>
        <v>1517944.94</v>
      </c>
      <c r="BV61" s="468">
        <f t="shared" si="55"/>
        <v>839587.75</v>
      </c>
      <c r="BW61" s="468">
        <f t="shared" si="55"/>
        <v>2006649</v>
      </c>
      <c r="BX61" s="468">
        <f t="shared" si="55"/>
        <v>2869049.5</v>
      </c>
      <c r="BY61" s="468">
        <f t="shared" si="55"/>
        <v>6450246.25</v>
      </c>
      <c r="BZ61" s="468">
        <f t="shared" si="55"/>
        <v>6613118.8100000005</v>
      </c>
      <c r="CA61" s="468">
        <f t="shared" si="55"/>
        <v>4872156.63</v>
      </c>
      <c r="CB61" s="468">
        <f t="shared" si="55"/>
        <v>3937134.6</v>
      </c>
      <c r="CC61" s="468">
        <f t="shared" si="55"/>
        <v>4325123.88</v>
      </c>
      <c r="CD61" s="468">
        <f t="shared" si="55"/>
        <v>9176966.75</v>
      </c>
      <c r="CE61" s="468">
        <f t="shared" si="55"/>
        <v>17098982</v>
      </c>
      <c r="CF61" s="468">
        <f t="shared" si="55"/>
        <v>17819082.810000002</v>
      </c>
      <c r="CG61" s="468">
        <f t="shared" si="55"/>
        <v>9846057.379999999</v>
      </c>
      <c r="CH61" s="468">
        <f t="shared" si="55"/>
        <v>9829972.0600000005</v>
      </c>
      <c r="CI61" s="468">
        <f t="shared" si="55"/>
        <v>10708490.5</v>
      </c>
      <c r="CJ61" s="468">
        <f t="shared" si="55"/>
        <v>13191941.120000001</v>
      </c>
      <c r="CK61" s="468">
        <f t="shared" si="55"/>
        <v>15242947.66</v>
      </c>
      <c r="CL61" s="468">
        <f t="shared" si="55"/>
        <v>15137882.960000001</v>
      </c>
      <c r="CM61" s="468">
        <f t="shared" si="55"/>
        <v>13959414.560000001</v>
      </c>
      <c r="CN61" s="468">
        <f t="shared" si="55"/>
        <v>10770907.880000001</v>
      </c>
      <c r="CO61" s="468">
        <f t="shared" si="55"/>
        <v>11489900.75</v>
      </c>
      <c r="CP61" s="468">
        <f t="shared" si="55"/>
        <v>19653174.940000001</v>
      </c>
      <c r="CQ61" s="468">
        <f t="shared" si="55"/>
        <v>29680208</v>
      </c>
      <c r="CR61" s="468">
        <f t="shared" si="55"/>
        <v>28663132.98</v>
      </c>
      <c r="CS61" s="468">
        <f t="shared" si="55"/>
        <v>19212782.82</v>
      </c>
      <c r="CT61" s="468">
        <f t="shared" si="55"/>
        <v>18037239.600000001</v>
      </c>
      <c r="CU61" s="468">
        <f t="shared" si="55"/>
        <v>17650255</v>
      </c>
      <c r="CV61" s="468">
        <f t="shared" si="55"/>
        <v>21728262.620000001</v>
      </c>
      <c r="CW61" s="468">
        <f t="shared" si="55"/>
        <v>23273915.75</v>
      </c>
      <c r="CX61" s="468">
        <f t="shared" si="55"/>
        <v>21530667.240000002</v>
      </c>
      <c r="CY61" s="468">
        <f t="shared" si="55"/>
        <v>17902564.93</v>
      </c>
      <c r="CZ61" s="468">
        <f t="shared" si="55"/>
        <v>17261550.440000001</v>
      </c>
      <c r="DA61" s="468">
        <f t="shared" si="55"/>
        <v>17247110.689999998</v>
      </c>
      <c r="DB61" s="468">
        <f t="shared" si="55"/>
        <v>27945061.370000001</v>
      </c>
      <c r="DC61" s="468">
        <f t="shared" si="55"/>
        <v>37056566.630000003</v>
      </c>
      <c r="DD61" s="468">
        <f t="shared" si="55"/>
        <v>36567789.25</v>
      </c>
      <c r="DE61" s="468">
        <f t="shared" si="55"/>
        <v>22889028.870000001</v>
      </c>
      <c r="DF61" s="468">
        <f t="shared" si="55"/>
        <v>19736058.560000002</v>
      </c>
      <c r="DG61" s="468">
        <f t="shared" si="55"/>
        <v>20671242.690000001</v>
      </c>
      <c r="DH61" s="468">
        <f t="shared" si="55"/>
        <v>24019864.559999999</v>
      </c>
      <c r="DI61" s="468">
        <f t="shared" si="55"/>
        <v>24110384.240000002</v>
      </c>
      <c r="DJ61" s="468">
        <f t="shared" si="55"/>
        <v>22418712.5</v>
      </c>
      <c r="DK61" s="468">
        <f t="shared" si="55"/>
        <v>21936091.379999999</v>
      </c>
      <c r="DL61" s="468">
        <f t="shared" si="55"/>
        <v>16825621.940000001</v>
      </c>
      <c r="DM61" s="468">
        <f t="shared" ref="DM61:FX61" si="56">+SUM(DM49:DM59)</f>
        <v>15340339.309999999</v>
      </c>
      <c r="DN61" s="468">
        <f t="shared" si="56"/>
        <v>28772675</v>
      </c>
      <c r="DO61" s="468">
        <f t="shared" si="56"/>
        <v>35666484.25</v>
      </c>
      <c r="DP61" s="468">
        <f t="shared" si="56"/>
        <v>35799699.75</v>
      </c>
      <c r="DQ61" s="468">
        <f t="shared" si="56"/>
        <v>23182818.129999999</v>
      </c>
      <c r="DR61" s="468">
        <f t="shared" si="56"/>
        <v>20399438.190000001</v>
      </c>
      <c r="DS61" s="468">
        <f t="shared" si="56"/>
        <v>21734909</v>
      </c>
      <c r="DT61" s="468">
        <f t="shared" si="56"/>
        <v>23710948.059999999</v>
      </c>
      <c r="DU61" s="468">
        <f t="shared" si="56"/>
        <v>24402105.370000001</v>
      </c>
      <c r="DV61" s="468">
        <f t="shared" si="56"/>
        <v>22108219.5</v>
      </c>
      <c r="DW61" s="468">
        <f t="shared" si="56"/>
        <v>20729374.440000001</v>
      </c>
      <c r="DX61" s="468">
        <f t="shared" si="56"/>
        <v>14474089.369999999</v>
      </c>
      <c r="DY61" s="468">
        <f t="shared" si="56"/>
        <v>16975662.880000003</v>
      </c>
      <c r="DZ61" s="468">
        <f t="shared" si="56"/>
        <v>27194412.75</v>
      </c>
      <c r="EA61" s="468">
        <f t="shared" si="56"/>
        <v>33176813.259999998</v>
      </c>
      <c r="EB61" s="468">
        <f t="shared" si="56"/>
        <v>34473898.219999999</v>
      </c>
      <c r="EC61" s="468">
        <f t="shared" si="56"/>
        <v>21296815.810000002</v>
      </c>
      <c r="ED61" s="468">
        <f t="shared" si="56"/>
        <v>19755939.970000003</v>
      </c>
      <c r="EE61" s="468">
        <f t="shared" si="56"/>
        <v>20055583.099999998</v>
      </c>
      <c r="EF61" s="468">
        <f t="shared" si="56"/>
        <v>21301847.66</v>
      </c>
      <c r="EG61" s="468">
        <f t="shared" si="56"/>
        <v>23093205.120000001</v>
      </c>
      <c r="EH61" s="468">
        <f t="shared" si="56"/>
        <v>23312559</v>
      </c>
      <c r="EI61" s="468">
        <f t="shared" si="56"/>
        <v>17009900.5</v>
      </c>
      <c r="EJ61" s="468">
        <f t="shared" si="56"/>
        <v>15184416.84</v>
      </c>
      <c r="EK61" s="468">
        <f t="shared" si="56"/>
        <v>17445299.75</v>
      </c>
      <c r="EL61" s="468">
        <f t="shared" si="56"/>
        <v>24164498.5</v>
      </c>
      <c r="EM61" s="468">
        <f t="shared" si="56"/>
        <v>35231463.060000002</v>
      </c>
      <c r="EN61" s="468">
        <f t="shared" si="56"/>
        <v>36209621.25</v>
      </c>
      <c r="EO61" s="468">
        <f t="shared" si="56"/>
        <v>22823925.870000001</v>
      </c>
      <c r="EP61" s="468">
        <f t="shared" si="56"/>
        <v>20741925.379999999</v>
      </c>
      <c r="EQ61" s="468">
        <f t="shared" si="56"/>
        <v>19357023.030000001</v>
      </c>
      <c r="ER61" s="468">
        <f t="shared" si="56"/>
        <v>22795194.690000001</v>
      </c>
      <c r="ES61" s="468">
        <f t="shared" si="56"/>
        <v>23167319.620000001</v>
      </c>
      <c r="ET61" s="468">
        <f t="shared" si="56"/>
        <v>21031559.620000001</v>
      </c>
      <c r="EU61" s="468">
        <f t="shared" si="56"/>
        <v>18872490.82</v>
      </c>
      <c r="EV61" s="468">
        <f t="shared" si="56"/>
        <v>15771091</v>
      </c>
      <c r="EW61" s="468">
        <f t="shared" si="56"/>
        <v>16614918.130000001</v>
      </c>
      <c r="EX61" s="468">
        <f t="shared" si="56"/>
        <v>24112647</v>
      </c>
      <c r="EY61" s="468">
        <f t="shared" si="56"/>
        <v>35029684.510000005</v>
      </c>
      <c r="EZ61" s="468">
        <f t="shared" si="56"/>
        <v>33747946.920000002</v>
      </c>
      <c r="FA61" s="468">
        <f t="shared" si="56"/>
        <v>22721456.629999999</v>
      </c>
      <c r="FB61" s="468">
        <f t="shared" si="56"/>
        <v>20883909.440000001</v>
      </c>
      <c r="FC61" s="468">
        <f t="shared" si="56"/>
        <v>18171485.370000001</v>
      </c>
      <c r="FD61" s="468">
        <f t="shared" si="56"/>
        <v>22729426.809999999</v>
      </c>
      <c r="FE61" s="468">
        <f t="shared" si="56"/>
        <v>20435679.5</v>
      </c>
      <c r="FF61" s="468">
        <f t="shared" si="56"/>
        <v>19331222</v>
      </c>
      <c r="FG61" s="468">
        <f t="shared" si="56"/>
        <v>16806935.57</v>
      </c>
      <c r="FH61" s="468">
        <f t="shared" si="56"/>
        <v>12447525.280000001</v>
      </c>
      <c r="FI61" s="468">
        <f t="shared" si="56"/>
        <v>14964673.809999999</v>
      </c>
      <c r="FJ61" s="468">
        <f t="shared" si="56"/>
        <v>23937156.5</v>
      </c>
      <c r="FK61" s="468">
        <f t="shared" si="56"/>
        <v>34018985.32</v>
      </c>
      <c r="FL61" s="468">
        <f t="shared" si="56"/>
        <v>31655455.280000001</v>
      </c>
      <c r="FM61" s="468">
        <f t="shared" si="56"/>
        <v>21783121.75</v>
      </c>
      <c r="FN61" s="468">
        <f t="shared" si="56"/>
        <v>18335411.969999999</v>
      </c>
      <c r="FO61" s="468">
        <f t="shared" si="56"/>
        <v>16667340</v>
      </c>
      <c r="FP61" s="468">
        <f t="shared" si="56"/>
        <v>21490402.620000001</v>
      </c>
      <c r="FQ61" s="468">
        <f t="shared" si="56"/>
        <v>19663809</v>
      </c>
      <c r="FR61" s="468">
        <f t="shared" si="56"/>
        <v>19401474.379999999</v>
      </c>
      <c r="FS61" s="468">
        <f t="shared" si="56"/>
        <v>19166578</v>
      </c>
      <c r="FT61" s="468">
        <f t="shared" si="56"/>
        <v>14869795.119999999</v>
      </c>
      <c r="FU61" s="468">
        <f t="shared" si="56"/>
        <v>13452961.869999999</v>
      </c>
      <c r="FV61" s="468">
        <f t="shared" si="56"/>
        <v>24652100</v>
      </c>
      <c r="FW61" s="468">
        <f t="shared" si="56"/>
        <v>31387658.25</v>
      </c>
      <c r="FX61" s="468">
        <f t="shared" si="56"/>
        <v>31978378.920000002</v>
      </c>
      <c r="FY61" s="468">
        <f t="shared" ref="FY61:GB61" si="57">+SUM(FY49:FY59)</f>
        <v>20019150.5</v>
      </c>
      <c r="FZ61" s="468">
        <f t="shared" si="57"/>
        <v>14745360.260000002</v>
      </c>
      <c r="GA61" s="468">
        <f t="shared" si="57"/>
        <v>16287541.689999999</v>
      </c>
      <c r="GB61" s="468">
        <f t="shared" si="57"/>
        <v>21883347</v>
      </c>
    </row>
    <row r="62" spans="1:184">
      <c r="B62" s="460"/>
      <c r="C62" s="460"/>
      <c r="D62" s="460"/>
      <c r="E62" s="460"/>
      <c r="F62" s="460"/>
      <c r="G62" s="460"/>
      <c r="H62" s="460"/>
      <c r="I62" s="460"/>
      <c r="J62" s="460"/>
      <c r="K62" s="460"/>
      <c r="L62" s="460"/>
      <c r="M62" s="460"/>
      <c r="N62" s="460"/>
      <c r="O62" s="460"/>
      <c r="P62" s="460"/>
      <c r="AY62" s="41"/>
      <c r="AZ62" s="41"/>
      <c r="BA62" s="460"/>
      <c r="BB62" s="460"/>
      <c r="BC62" s="460"/>
      <c r="BD62" s="460"/>
      <c r="BE62" s="460"/>
      <c r="BF62" s="460"/>
      <c r="BG62" s="460"/>
      <c r="BH62" s="460"/>
      <c r="BI62" s="460"/>
      <c r="BJ62" s="460"/>
      <c r="BK62" s="460"/>
      <c r="BL62" s="460"/>
      <c r="BM62" s="460"/>
      <c r="BN62" s="460"/>
      <c r="BO62" s="460"/>
      <c r="BP62" s="460"/>
      <c r="BQ62" s="460"/>
      <c r="BR62" s="460"/>
      <c r="BS62" s="460"/>
      <c r="BT62" s="460"/>
      <c r="BU62" s="460"/>
      <c r="BV62" s="460"/>
      <c r="BW62" s="460"/>
      <c r="BX62" s="460"/>
      <c r="BY62" s="460"/>
      <c r="BZ62" s="460"/>
      <c r="CA62" s="460"/>
      <c r="CB62" s="460"/>
      <c r="CC62" s="460"/>
      <c r="CD62" s="460"/>
      <c r="CE62" s="460"/>
      <c r="CF62" s="460"/>
      <c r="CG62" s="460"/>
      <c r="CH62" s="460"/>
      <c r="CI62" s="460"/>
      <c r="CJ62" s="460"/>
      <c r="CK62" s="460"/>
      <c r="CL62" s="460"/>
      <c r="CM62" s="460"/>
      <c r="CN62" s="460"/>
      <c r="CO62" s="460"/>
      <c r="CP62" s="460"/>
      <c r="CQ62" s="460"/>
      <c r="CR62" s="460"/>
      <c r="CS62" s="460"/>
      <c r="CT62" s="460"/>
      <c r="CU62" s="460"/>
      <c r="CV62" s="460"/>
      <c r="CW62" s="460"/>
      <c r="CX62" s="460"/>
      <c r="CY62" s="460"/>
      <c r="CZ62" s="460"/>
      <c r="DA62" s="460"/>
      <c r="DB62" s="460"/>
      <c r="DC62" s="460"/>
      <c r="DD62" s="460"/>
      <c r="DE62" s="460"/>
      <c r="DF62" s="460"/>
      <c r="DG62" s="460"/>
      <c r="DH62" s="460"/>
      <c r="DI62" s="460"/>
      <c r="DJ62" s="460"/>
      <c r="DK62" s="460"/>
      <c r="DL62" s="460"/>
      <c r="DM62" s="460"/>
      <c r="DN62" s="460"/>
      <c r="DO62" s="460"/>
      <c r="DP62" s="460"/>
      <c r="DQ62" s="460"/>
      <c r="DR62" s="460"/>
      <c r="DS62" s="460"/>
      <c r="DT62" s="460"/>
      <c r="DU62" s="460"/>
      <c r="DV62" s="460"/>
      <c r="DW62" s="460"/>
      <c r="DX62" s="460"/>
      <c r="DY62" s="460"/>
      <c r="DZ62" s="460"/>
      <c r="EA62" s="460"/>
      <c r="EB62" s="460"/>
      <c r="EC62" s="460"/>
      <c r="ED62" s="460"/>
      <c r="EE62" s="460"/>
      <c r="EF62" s="460"/>
      <c r="EG62" s="460"/>
      <c r="EH62" s="460"/>
      <c r="EI62" s="460"/>
      <c r="EJ62" s="460"/>
      <c r="EK62" s="460"/>
      <c r="EL62" s="460"/>
      <c r="EM62" s="460"/>
      <c r="EN62" s="460"/>
      <c r="EO62" s="460"/>
      <c r="EP62" s="460"/>
      <c r="EQ62" s="460"/>
      <c r="ER62" s="460"/>
      <c r="ES62" s="460"/>
      <c r="ET62" s="460"/>
      <c r="EU62" s="460"/>
      <c r="EV62" s="460"/>
      <c r="EW62" s="460"/>
      <c r="EX62" s="460"/>
      <c r="EY62" s="460"/>
      <c r="EZ62" s="460"/>
      <c r="FA62" s="460"/>
      <c r="FB62" s="460"/>
      <c r="FC62" s="460"/>
      <c r="FD62" s="460"/>
      <c r="FE62" s="460"/>
      <c r="FF62" s="460"/>
      <c r="FG62" s="460"/>
      <c r="FH62" s="460"/>
      <c r="FI62" s="460"/>
      <c r="FJ62" s="460"/>
      <c r="FK62" s="460"/>
      <c r="FL62" s="460"/>
      <c r="FM62" s="460"/>
      <c r="FN62" s="460"/>
      <c r="FO62" s="460"/>
      <c r="FP62" s="460"/>
      <c r="FQ62" s="460"/>
      <c r="FR62" s="460"/>
      <c r="FS62" s="460"/>
      <c r="FT62" s="460"/>
      <c r="FU62" s="460"/>
      <c r="FV62" s="460"/>
      <c r="FW62" s="460"/>
      <c r="FX62" s="460"/>
      <c r="FY62" s="460"/>
      <c r="FZ62" s="460"/>
      <c r="GA62" s="460"/>
      <c r="GB62" s="460"/>
    </row>
    <row r="63" spans="1:184">
      <c r="A63" s="45"/>
      <c r="B63" s="485"/>
      <c r="C63" s="469" t="s">
        <v>55</v>
      </c>
      <c r="D63" s="469" t="s">
        <v>33</v>
      </c>
      <c r="E63" s="462">
        <v>41275</v>
      </c>
      <c r="F63" s="462">
        <v>41306</v>
      </c>
      <c r="G63" s="462">
        <v>41334</v>
      </c>
      <c r="H63" s="462">
        <v>41365</v>
      </c>
      <c r="I63" s="462">
        <v>41395</v>
      </c>
      <c r="J63" s="462">
        <v>41426</v>
      </c>
      <c r="K63" s="462">
        <v>41456</v>
      </c>
      <c r="L63" s="462">
        <v>41487</v>
      </c>
      <c r="M63" s="462">
        <v>41518</v>
      </c>
      <c r="N63" s="462">
        <v>41548</v>
      </c>
      <c r="O63" s="462">
        <v>41579</v>
      </c>
      <c r="P63" s="462">
        <v>41609</v>
      </c>
      <c r="Q63" s="190">
        <f t="shared" ref="Q63:BF63" si="58">+Q$2</f>
        <v>41640</v>
      </c>
      <c r="R63" s="190">
        <f t="shared" si="58"/>
        <v>41671</v>
      </c>
      <c r="S63" s="190">
        <f t="shared" si="58"/>
        <v>41699</v>
      </c>
      <c r="T63" s="190">
        <f t="shared" si="58"/>
        <v>41730</v>
      </c>
      <c r="U63" s="190">
        <f t="shared" si="58"/>
        <v>41760</v>
      </c>
      <c r="V63" s="190">
        <f t="shared" si="58"/>
        <v>41791</v>
      </c>
      <c r="W63" s="190">
        <f t="shared" si="58"/>
        <v>41821</v>
      </c>
      <c r="X63" s="190">
        <f t="shared" si="58"/>
        <v>41852</v>
      </c>
      <c r="Y63" s="190">
        <f t="shared" si="58"/>
        <v>41883</v>
      </c>
      <c r="Z63" s="190">
        <f t="shared" si="58"/>
        <v>41913</v>
      </c>
      <c r="AA63" s="190">
        <f t="shared" si="58"/>
        <v>41944</v>
      </c>
      <c r="AB63" s="190">
        <f t="shared" si="58"/>
        <v>41974</v>
      </c>
      <c r="AC63" s="190">
        <f t="shared" si="58"/>
        <v>42005</v>
      </c>
      <c r="AD63" s="190">
        <f t="shared" si="58"/>
        <v>42036</v>
      </c>
      <c r="AE63" s="190">
        <f t="shared" si="58"/>
        <v>42064</v>
      </c>
      <c r="AF63" s="190">
        <f t="shared" si="58"/>
        <v>42095</v>
      </c>
      <c r="AG63" s="190">
        <f t="shared" si="58"/>
        <v>42125</v>
      </c>
      <c r="AH63" s="190">
        <f t="shared" si="58"/>
        <v>42156</v>
      </c>
      <c r="AI63" s="190">
        <f t="shared" si="58"/>
        <v>42186</v>
      </c>
      <c r="AJ63" s="190">
        <f t="shared" si="58"/>
        <v>42217</v>
      </c>
      <c r="AK63" s="190">
        <f t="shared" si="58"/>
        <v>42248</v>
      </c>
      <c r="AL63" s="190">
        <f t="shared" si="58"/>
        <v>42278</v>
      </c>
      <c r="AM63" s="190">
        <f t="shared" si="58"/>
        <v>42309</v>
      </c>
      <c r="AN63" s="190">
        <f t="shared" si="58"/>
        <v>42339</v>
      </c>
      <c r="AO63" s="190">
        <f t="shared" si="58"/>
        <v>42370</v>
      </c>
      <c r="AP63" s="190">
        <f t="shared" si="58"/>
        <v>42401</v>
      </c>
      <c r="AQ63" s="190">
        <f t="shared" si="58"/>
        <v>42430</v>
      </c>
      <c r="AR63" s="190">
        <f t="shared" si="58"/>
        <v>42461</v>
      </c>
      <c r="AS63" s="190">
        <f t="shared" si="58"/>
        <v>42491</v>
      </c>
      <c r="AT63" s="190">
        <f t="shared" si="58"/>
        <v>42522</v>
      </c>
      <c r="AU63" s="190">
        <f t="shared" si="58"/>
        <v>42552</v>
      </c>
      <c r="AV63" s="190">
        <f t="shared" si="58"/>
        <v>42583</v>
      </c>
      <c r="AW63" s="190">
        <f t="shared" si="58"/>
        <v>42614</v>
      </c>
      <c r="AX63" s="190">
        <f t="shared" si="58"/>
        <v>42644</v>
      </c>
      <c r="AY63" s="190">
        <f t="shared" si="58"/>
        <v>42675</v>
      </c>
      <c r="AZ63" s="190">
        <f t="shared" si="58"/>
        <v>42705</v>
      </c>
      <c r="BA63" s="462">
        <f t="shared" si="58"/>
        <v>42736</v>
      </c>
      <c r="BB63" s="462">
        <f t="shared" si="58"/>
        <v>42767</v>
      </c>
      <c r="BC63" s="462">
        <f t="shared" si="58"/>
        <v>42795</v>
      </c>
      <c r="BD63" s="462">
        <f t="shared" si="58"/>
        <v>42826</v>
      </c>
      <c r="BE63" s="462">
        <f t="shared" si="58"/>
        <v>42856</v>
      </c>
      <c r="BF63" s="462">
        <f t="shared" si="58"/>
        <v>42887</v>
      </c>
      <c r="BG63" s="462">
        <f t="shared" ref="BG63:DR63" si="59">+BG$2</f>
        <v>42917</v>
      </c>
      <c r="BH63" s="462">
        <f t="shared" si="59"/>
        <v>42948</v>
      </c>
      <c r="BI63" s="462">
        <f t="shared" si="59"/>
        <v>42979</v>
      </c>
      <c r="BJ63" s="462">
        <f t="shared" si="59"/>
        <v>43009</v>
      </c>
      <c r="BK63" s="462">
        <f t="shared" si="59"/>
        <v>43040</v>
      </c>
      <c r="BL63" s="462">
        <f t="shared" si="59"/>
        <v>43070</v>
      </c>
      <c r="BM63" s="462">
        <f t="shared" si="59"/>
        <v>43101</v>
      </c>
      <c r="BN63" s="462">
        <f t="shared" si="59"/>
        <v>43132</v>
      </c>
      <c r="BO63" s="462">
        <f t="shared" si="59"/>
        <v>43160</v>
      </c>
      <c r="BP63" s="462">
        <f t="shared" si="59"/>
        <v>43191</v>
      </c>
      <c r="BQ63" s="462">
        <f t="shared" si="59"/>
        <v>43221</v>
      </c>
      <c r="BR63" s="462">
        <f t="shared" si="59"/>
        <v>43252</v>
      </c>
      <c r="BS63" s="462">
        <f t="shared" si="59"/>
        <v>43282</v>
      </c>
      <c r="BT63" s="462">
        <f t="shared" si="59"/>
        <v>43313</v>
      </c>
      <c r="BU63" s="462">
        <f t="shared" si="59"/>
        <v>43344</v>
      </c>
      <c r="BV63" s="462">
        <f t="shared" si="59"/>
        <v>43374</v>
      </c>
      <c r="BW63" s="462">
        <f t="shared" si="59"/>
        <v>43405</v>
      </c>
      <c r="BX63" s="462">
        <f t="shared" si="59"/>
        <v>43435</v>
      </c>
      <c r="BY63" s="462">
        <f t="shared" si="59"/>
        <v>43466</v>
      </c>
      <c r="BZ63" s="462">
        <f t="shared" si="59"/>
        <v>43497</v>
      </c>
      <c r="CA63" s="462">
        <f t="shared" si="59"/>
        <v>43525</v>
      </c>
      <c r="CB63" s="462">
        <f t="shared" si="59"/>
        <v>43556</v>
      </c>
      <c r="CC63" s="462">
        <f t="shared" si="59"/>
        <v>43586</v>
      </c>
      <c r="CD63" s="462">
        <f t="shared" si="59"/>
        <v>43617</v>
      </c>
      <c r="CE63" s="462">
        <f t="shared" si="59"/>
        <v>43647</v>
      </c>
      <c r="CF63" s="462">
        <f t="shared" si="59"/>
        <v>43678</v>
      </c>
      <c r="CG63" s="462">
        <f t="shared" si="59"/>
        <v>43709</v>
      </c>
      <c r="CH63" s="462">
        <f t="shared" si="59"/>
        <v>43739</v>
      </c>
      <c r="CI63" s="462">
        <f t="shared" si="59"/>
        <v>43770</v>
      </c>
      <c r="CJ63" s="462">
        <f t="shared" si="59"/>
        <v>43800</v>
      </c>
      <c r="CK63" s="462">
        <f t="shared" si="59"/>
        <v>43831</v>
      </c>
      <c r="CL63" s="462">
        <f t="shared" si="59"/>
        <v>43862</v>
      </c>
      <c r="CM63" s="462">
        <f t="shared" si="59"/>
        <v>43891</v>
      </c>
      <c r="CN63" s="462">
        <f t="shared" si="59"/>
        <v>43922</v>
      </c>
      <c r="CO63" s="462">
        <f t="shared" si="59"/>
        <v>43952</v>
      </c>
      <c r="CP63" s="462">
        <f t="shared" si="59"/>
        <v>43983</v>
      </c>
      <c r="CQ63" s="462">
        <f t="shared" si="59"/>
        <v>44013</v>
      </c>
      <c r="CR63" s="462">
        <f t="shared" si="59"/>
        <v>44044</v>
      </c>
      <c r="CS63" s="462">
        <f t="shared" si="59"/>
        <v>44075</v>
      </c>
      <c r="CT63" s="462">
        <f t="shared" si="59"/>
        <v>44105</v>
      </c>
      <c r="CU63" s="462">
        <f t="shared" si="59"/>
        <v>44136</v>
      </c>
      <c r="CV63" s="462">
        <f t="shared" si="59"/>
        <v>44166</v>
      </c>
      <c r="CW63" s="462">
        <f t="shared" si="59"/>
        <v>44197</v>
      </c>
      <c r="CX63" s="462">
        <f t="shared" si="59"/>
        <v>44228</v>
      </c>
      <c r="CY63" s="462">
        <f t="shared" si="59"/>
        <v>44256</v>
      </c>
      <c r="CZ63" s="462">
        <f t="shared" si="59"/>
        <v>44287</v>
      </c>
      <c r="DA63" s="462">
        <f t="shared" si="59"/>
        <v>44317</v>
      </c>
      <c r="DB63" s="462">
        <f t="shared" si="59"/>
        <v>44348</v>
      </c>
      <c r="DC63" s="462">
        <f t="shared" si="59"/>
        <v>44378</v>
      </c>
      <c r="DD63" s="462">
        <f t="shared" si="59"/>
        <v>44409</v>
      </c>
      <c r="DE63" s="462">
        <f t="shared" si="59"/>
        <v>44440</v>
      </c>
      <c r="DF63" s="462">
        <f t="shared" si="59"/>
        <v>44470</v>
      </c>
      <c r="DG63" s="462">
        <f t="shared" si="59"/>
        <v>44501</v>
      </c>
      <c r="DH63" s="462">
        <f t="shared" si="59"/>
        <v>44531</v>
      </c>
      <c r="DI63" s="462">
        <f t="shared" si="59"/>
        <v>44562</v>
      </c>
      <c r="DJ63" s="462">
        <f t="shared" si="59"/>
        <v>44593</v>
      </c>
      <c r="DK63" s="462">
        <f t="shared" si="59"/>
        <v>44621</v>
      </c>
      <c r="DL63" s="462">
        <f t="shared" si="59"/>
        <v>44652</v>
      </c>
      <c r="DM63" s="462">
        <f t="shared" si="59"/>
        <v>44682</v>
      </c>
      <c r="DN63" s="462">
        <f t="shared" si="59"/>
        <v>44713</v>
      </c>
      <c r="DO63" s="462">
        <f t="shared" si="59"/>
        <v>44743</v>
      </c>
      <c r="DP63" s="462">
        <f t="shared" si="59"/>
        <v>44774</v>
      </c>
      <c r="DQ63" s="462">
        <f t="shared" si="59"/>
        <v>44805</v>
      </c>
      <c r="DR63" s="462">
        <f t="shared" si="59"/>
        <v>44835</v>
      </c>
      <c r="DS63" s="462">
        <f t="shared" ref="DS63:GB63" si="60">+DS$2</f>
        <v>44866</v>
      </c>
      <c r="DT63" s="462">
        <f t="shared" si="60"/>
        <v>44896</v>
      </c>
      <c r="DU63" s="462">
        <f t="shared" si="60"/>
        <v>44927</v>
      </c>
      <c r="DV63" s="462">
        <f t="shared" si="60"/>
        <v>44958</v>
      </c>
      <c r="DW63" s="462">
        <f t="shared" si="60"/>
        <v>44986</v>
      </c>
      <c r="DX63" s="462">
        <f t="shared" si="60"/>
        <v>45017</v>
      </c>
      <c r="DY63" s="462">
        <f t="shared" si="60"/>
        <v>45047</v>
      </c>
      <c r="DZ63" s="462">
        <f t="shared" si="60"/>
        <v>45078</v>
      </c>
      <c r="EA63" s="462">
        <f t="shared" si="60"/>
        <v>45108</v>
      </c>
      <c r="EB63" s="462">
        <f t="shared" si="60"/>
        <v>45139</v>
      </c>
      <c r="EC63" s="462">
        <f t="shared" si="60"/>
        <v>45170</v>
      </c>
      <c r="ED63" s="462">
        <f t="shared" si="60"/>
        <v>45200</v>
      </c>
      <c r="EE63" s="462">
        <f t="shared" si="60"/>
        <v>45231</v>
      </c>
      <c r="EF63" s="462">
        <f t="shared" si="60"/>
        <v>45261</v>
      </c>
      <c r="EG63" s="462">
        <f t="shared" si="60"/>
        <v>45292</v>
      </c>
      <c r="EH63" s="462">
        <f t="shared" si="60"/>
        <v>45323</v>
      </c>
      <c r="EI63" s="462">
        <f t="shared" si="60"/>
        <v>45352</v>
      </c>
      <c r="EJ63" s="462">
        <f t="shared" si="60"/>
        <v>45383</v>
      </c>
      <c r="EK63" s="462">
        <f t="shared" si="60"/>
        <v>45413</v>
      </c>
      <c r="EL63" s="462">
        <f t="shared" si="60"/>
        <v>45444</v>
      </c>
      <c r="EM63" s="462">
        <f t="shared" si="60"/>
        <v>45474</v>
      </c>
      <c r="EN63" s="462">
        <f t="shared" si="60"/>
        <v>45505</v>
      </c>
      <c r="EO63" s="462">
        <f t="shared" si="60"/>
        <v>45536</v>
      </c>
      <c r="EP63" s="462">
        <f t="shared" si="60"/>
        <v>45566</v>
      </c>
      <c r="EQ63" s="462">
        <f t="shared" si="60"/>
        <v>45597</v>
      </c>
      <c r="ER63" s="462">
        <f t="shared" si="60"/>
        <v>45627</v>
      </c>
      <c r="ES63" s="462">
        <f t="shared" si="60"/>
        <v>45658</v>
      </c>
      <c r="ET63" s="462">
        <f t="shared" si="60"/>
        <v>45689</v>
      </c>
      <c r="EU63" s="462">
        <f t="shared" si="60"/>
        <v>45717</v>
      </c>
      <c r="EV63" s="462">
        <f t="shared" si="60"/>
        <v>45748</v>
      </c>
      <c r="EW63" s="462">
        <f t="shared" si="60"/>
        <v>45778</v>
      </c>
      <c r="EX63" s="462">
        <f t="shared" si="60"/>
        <v>45809</v>
      </c>
      <c r="EY63" s="462">
        <f t="shared" si="60"/>
        <v>45839</v>
      </c>
      <c r="EZ63" s="462">
        <f t="shared" si="60"/>
        <v>45870</v>
      </c>
      <c r="FA63" s="462">
        <f t="shared" si="60"/>
        <v>45901</v>
      </c>
      <c r="FB63" s="462">
        <f t="shared" si="60"/>
        <v>45931</v>
      </c>
      <c r="FC63" s="462">
        <f t="shared" si="60"/>
        <v>45962</v>
      </c>
      <c r="FD63" s="462">
        <f t="shared" si="60"/>
        <v>45992</v>
      </c>
      <c r="FE63" s="462">
        <f t="shared" si="60"/>
        <v>46023</v>
      </c>
      <c r="FF63" s="462">
        <f t="shared" si="60"/>
        <v>46054</v>
      </c>
      <c r="FG63" s="462">
        <f t="shared" si="60"/>
        <v>46082</v>
      </c>
      <c r="FH63" s="462">
        <f t="shared" si="60"/>
        <v>46113</v>
      </c>
      <c r="FI63" s="462">
        <f t="shared" si="60"/>
        <v>46143</v>
      </c>
      <c r="FJ63" s="462">
        <f t="shared" si="60"/>
        <v>46174</v>
      </c>
      <c r="FK63" s="462">
        <f t="shared" si="60"/>
        <v>46204</v>
      </c>
      <c r="FL63" s="462">
        <f t="shared" si="60"/>
        <v>46235</v>
      </c>
      <c r="FM63" s="462">
        <f t="shared" si="60"/>
        <v>46266</v>
      </c>
      <c r="FN63" s="462">
        <f t="shared" si="60"/>
        <v>46296</v>
      </c>
      <c r="FO63" s="462">
        <f t="shared" si="60"/>
        <v>46327</v>
      </c>
      <c r="FP63" s="462">
        <f t="shared" si="60"/>
        <v>46357</v>
      </c>
      <c r="FQ63" s="462">
        <f t="shared" si="60"/>
        <v>46388</v>
      </c>
      <c r="FR63" s="462">
        <f t="shared" si="60"/>
        <v>46419</v>
      </c>
      <c r="FS63" s="462">
        <f t="shared" si="60"/>
        <v>46447</v>
      </c>
      <c r="FT63" s="462">
        <f t="shared" si="60"/>
        <v>46478</v>
      </c>
      <c r="FU63" s="462">
        <f t="shared" si="60"/>
        <v>46508</v>
      </c>
      <c r="FV63" s="462">
        <f t="shared" si="60"/>
        <v>46539</v>
      </c>
      <c r="FW63" s="462">
        <f t="shared" si="60"/>
        <v>46569</v>
      </c>
      <c r="FX63" s="462">
        <f t="shared" si="60"/>
        <v>46600</v>
      </c>
      <c r="FY63" s="462">
        <f t="shared" si="60"/>
        <v>46631</v>
      </c>
      <c r="FZ63" s="462">
        <f t="shared" si="60"/>
        <v>46661</v>
      </c>
      <c r="GA63" s="462">
        <f t="shared" si="60"/>
        <v>46692</v>
      </c>
      <c r="GB63" s="462">
        <f t="shared" si="60"/>
        <v>46722</v>
      </c>
    </row>
    <row r="64" spans="1:184">
      <c r="B64" s="486"/>
      <c r="C64" s="473" t="s">
        <v>1</v>
      </c>
      <c r="D64" s="476" t="s">
        <v>36</v>
      </c>
      <c r="E64" s="479">
        <f>+'Monthly Sources and Uses'!C3</f>
        <v>292783.78000000003</v>
      </c>
      <c r="F64" s="479">
        <f>+'Monthly Sources and Uses'!D3</f>
        <v>262700</v>
      </c>
      <c r="G64" s="479">
        <f>+'Monthly Sources and Uses'!E3</f>
        <v>283601.81</v>
      </c>
      <c r="H64" s="479">
        <f>+'Monthly Sources and Uses'!F3</f>
        <v>268880.96999999997</v>
      </c>
      <c r="I64" s="479">
        <f>+'Monthly Sources and Uses'!G3</f>
        <v>276196.81</v>
      </c>
      <c r="J64" s="479">
        <f>+'Monthly Sources and Uses'!H3</f>
        <v>260833</v>
      </c>
      <c r="K64" s="479">
        <f>+'Monthly Sources and Uses'!I3</f>
        <v>274090.78000000003</v>
      </c>
      <c r="L64" s="479">
        <f>+'Monthly Sources and Uses'!J3</f>
        <v>272407.81</v>
      </c>
      <c r="M64" s="479">
        <f>+'Monthly Sources and Uses'!K3</f>
        <v>0</v>
      </c>
      <c r="N64" s="479">
        <f>+'Monthly Sources and Uses'!L3</f>
        <v>0</v>
      </c>
      <c r="O64" s="479">
        <f>+'Monthly Sources and Uses'!M3</f>
        <v>0</v>
      </c>
      <c r="P64" s="479">
        <f>+'Monthly Sources and Uses'!N3</f>
        <v>0</v>
      </c>
      <c r="Q64" s="479">
        <f>+'Monthly Sources and Uses'!O3</f>
        <v>0</v>
      </c>
      <c r="R64" s="479">
        <f>+'Monthly Sources and Uses'!P3</f>
        <v>0</v>
      </c>
      <c r="S64" s="479">
        <f>+'Monthly Sources and Uses'!Q3</f>
        <v>0</v>
      </c>
      <c r="T64" s="479">
        <f>+'Monthly Sources and Uses'!R3</f>
        <v>0</v>
      </c>
      <c r="U64" s="479">
        <f>+'Monthly Sources and Uses'!S3</f>
        <v>0</v>
      </c>
      <c r="V64" s="479">
        <f>+'Monthly Sources and Uses'!T3</f>
        <v>0</v>
      </c>
      <c r="W64" s="479">
        <f>+'Monthly Sources and Uses'!U3</f>
        <v>0</v>
      </c>
      <c r="X64" s="479">
        <f>+'Monthly Sources and Uses'!V3</f>
        <v>0</v>
      </c>
      <c r="Y64" s="479">
        <f>+'Monthly Sources and Uses'!W3</f>
        <v>0</v>
      </c>
      <c r="Z64" s="479">
        <f>+'Monthly Sources and Uses'!X3</f>
        <v>0</v>
      </c>
      <c r="AA64" s="479">
        <f>+'Monthly Sources and Uses'!Y3</f>
        <v>0</v>
      </c>
      <c r="AB64" s="479">
        <f>+'Monthly Sources and Uses'!Z3</f>
        <v>0</v>
      </c>
      <c r="AC64" s="479">
        <f>+'Monthly Sources and Uses'!AA3</f>
        <v>0</v>
      </c>
      <c r="AD64" s="479">
        <f>+'Monthly Sources and Uses'!AB3</f>
        <v>0</v>
      </c>
      <c r="AE64" s="479">
        <f>+'Monthly Sources and Uses'!AC3</f>
        <v>0</v>
      </c>
      <c r="AF64" s="479">
        <f>+'Monthly Sources and Uses'!AD3</f>
        <v>0</v>
      </c>
      <c r="AG64" s="479">
        <f>+'Monthly Sources and Uses'!AE3</f>
        <v>0</v>
      </c>
      <c r="AH64" s="479">
        <f>+'Monthly Sources and Uses'!AF3</f>
        <v>0</v>
      </c>
      <c r="AI64" s="479">
        <f>+'Monthly Sources and Uses'!AG3</f>
        <v>0</v>
      </c>
      <c r="AJ64" s="479">
        <f>+'Monthly Sources and Uses'!AH3</f>
        <v>0</v>
      </c>
      <c r="AK64" s="479">
        <f>+'Monthly Sources and Uses'!AI3</f>
        <v>0</v>
      </c>
      <c r="AL64" s="479">
        <f>+'Monthly Sources and Uses'!AJ3</f>
        <v>0</v>
      </c>
      <c r="AM64" s="479">
        <f>+'Monthly Sources and Uses'!AK3</f>
        <v>0</v>
      </c>
      <c r="AN64" s="479">
        <f>+'Monthly Sources and Uses'!AL3</f>
        <v>0</v>
      </c>
      <c r="AO64" s="479">
        <f>+'Monthly Sources and Uses'!AM3</f>
        <v>0</v>
      </c>
      <c r="AP64" s="479">
        <f>+'Monthly Sources and Uses'!AN3</f>
        <v>0</v>
      </c>
      <c r="AQ64" s="479">
        <f>+'Monthly Sources and Uses'!AO3</f>
        <v>0</v>
      </c>
      <c r="AR64" s="479">
        <f>+'Monthly Sources and Uses'!AP3</f>
        <v>0</v>
      </c>
      <c r="AS64" s="479">
        <f>+'Monthly Sources and Uses'!AQ3</f>
        <v>0</v>
      </c>
      <c r="AT64" s="479">
        <f>+'Monthly Sources and Uses'!AR3</f>
        <v>0</v>
      </c>
      <c r="AU64" s="479">
        <f>+'Monthly Sources and Uses'!AS3</f>
        <v>0</v>
      </c>
      <c r="AV64" s="479">
        <f>+'Monthly Sources and Uses'!AT3</f>
        <v>0</v>
      </c>
      <c r="AW64" s="479">
        <f>+'Monthly Sources and Uses'!AU3</f>
        <v>0</v>
      </c>
      <c r="AX64" s="479">
        <f>+'Monthly Sources and Uses'!AV3</f>
        <v>0</v>
      </c>
      <c r="AY64" s="479">
        <f>+'Monthly Sources and Uses'!AW3</f>
        <v>0</v>
      </c>
      <c r="AZ64" s="479">
        <f>+'Monthly Sources and Uses'!AX3</f>
        <v>0</v>
      </c>
      <c r="BA64" s="479">
        <f>+'Monthly Sources and Uses'!AY3</f>
        <v>0</v>
      </c>
      <c r="BB64" s="479">
        <f>+'Monthly Sources and Uses'!AZ3</f>
        <v>0</v>
      </c>
      <c r="BC64" s="479">
        <f>+'Monthly Sources and Uses'!BA3</f>
        <v>0</v>
      </c>
      <c r="BD64" s="479">
        <f>+'Monthly Sources and Uses'!BB3</f>
        <v>0</v>
      </c>
      <c r="BE64" s="479">
        <f>+'Monthly Sources and Uses'!BC3</f>
        <v>0</v>
      </c>
      <c r="BF64" s="479">
        <f>+'Monthly Sources and Uses'!BD3</f>
        <v>0</v>
      </c>
      <c r="BG64" s="479">
        <f>+'Monthly Sources and Uses'!BE3</f>
        <v>0</v>
      </c>
      <c r="BH64" s="479">
        <f>+'Monthly Sources and Uses'!BF3</f>
        <v>0</v>
      </c>
      <c r="BI64" s="479">
        <f>+'Monthly Sources and Uses'!BG3</f>
        <v>0</v>
      </c>
      <c r="BJ64" s="479">
        <f>+'Monthly Sources and Uses'!BH3</f>
        <v>0</v>
      </c>
      <c r="BK64" s="479">
        <f>+'Monthly Sources and Uses'!BI3</f>
        <v>0</v>
      </c>
      <c r="BL64" s="479">
        <f>+'Monthly Sources and Uses'!BJ3</f>
        <v>0</v>
      </c>
      <c r="BM64" s="479">
        <f>+'Monthly Sources and Uses'!BK3</f>
        <v>0</v>
      </c>
      <c r="BN64" s="479">
        <f>+'Monthly Sources and Uses'!BL3</f>
        <v>0</v>
      </c>
      <c r="BO64" s="479">
        <f>+'Monthly Sources and Uses'!BM3</f>
        <v>0</v>
      </c>
      <c r="BP64" s="479">
        <f>+'Monthly Sources and Uses'!BN3</f>
        <v>0</v>
      </c>
      <c r="BQ64" s="479">
        <f>+'Monthly Sources and Uses'!BO3</f>
        <v>0</v>
      </c>
      <c r="BR64" s="479">
        <f>+'Monthly Sources and Uses'!BP3</f>
        <v>0</v>
      </c>
      <c r="BS64" s="479">
        <f>+'Monthly Sources and Uses'!BQ3</f>
        <v>0</v>
      </c>
      <c r="BT64" s="479">
        <f>+'Monthly Sources and Uses'!BR3</f>
        <v>0</v>
      </c>
      <c r="BU64" s="479">
        <f>+'Monthly Sources and Uses'!BS3</f>
        <v>0</v>
      </c>
      <c r="BV64" s="479">
        <f>+'Monthly Sources and Uses'!BT3</f>
        <v>0</v>
      </c>
      <c r="BW64" s="479">
        <f>+'Monthly Sources and Uses'!BU3</f>
        <v>0</v>
      </c>
      <c r="BX64" s="479">
        <f>+'Monthly Sources and Uses'!BV3</f>
        <v>0</v>
      </c>
      <c r="BY64" s="479">
        <f>+'Monthly Sources and Uses'!BW3</f>
        <v>0</v>
      </c>
      <c r="BZ64" s="479">
        <f>+'Monthly Sources and Uses'!BX3</f>
        <v>0</v>
      </c>
      <c r="CA64" s="479">
        <f>+'Monthly Sources and Uses'!BY3</f>
        <v>0</v>
      </c>
      <c r="CB64" s="479">
        <f>+'Monthly Sources and Uses'!BZ3</f>
        <v>0</v>
      </c>
      <c r="CC64" s="479">
        <f>+'Monthly Sources and Uses'!CA3</f>
        <v>0</v>
      </c>
      <c r="CD64" s="479">
        <f>+'Monthly Sources and Uses'!CB3</f>
        <v>0</v>
      </c>
      <c r="CE64" s="479">
        <f>+'Monthly Sources and Uses'!CC3</f>
        <v>0</v>
      </c>
      <c r="CF64" s="479">
        <f>+'Monthly Sources and Uses'!CD3</f>
        <v>0</v>
      </c>
      <c r="CG64" s="479">
        <f>+'Monthly Sources and Uses'!CE3</f>
        <v>0</v>
      </c>
      <c r="CH64" s="479">
        <f>+'Monthly Sources and Uses'!CF3</f>
        <v>0</v>
      </c>
      <c r="CI64" s="479">
        <f>+'Monthly Sources and Uses'!CG3</f>
        <v>0</v>
      </c>
      <c r="CJ64" s="479">
        <f>+'Monthly Sources and Uses'!CH3</f>
        <v>0</v>
      </c>
      <c r="CK64" s="479">
        <f>+'Monthly Sources and Uses'!CI3</f>
        <v>0</v>
      </c>
      <c r="CL64" s="479">
        <f>+'Monthly Sources and Uses'!CJ3</f>
        <v>0</v>
      </c>
      <c r="CM64" s="479">
        <f>+'Monthly Sources and Uses'!CK3</f>
        <v>0</v>
      </c>
      <c r="CN64" s="479">
        <f>+'Monthly Sources and Uses'!CL3</f>
        <v>0</v>
      </c>
      <c r="CO64" s="479">
        <f>+'Monthly Sources and Uses'!CM3</f>
        <v>0</v>
      </c>
      <c r="CP64" s="479">
        <f>+'Monthly Sources and Uses'!CN3</f>
        <v>0</v>
      </c>
      <c r="CQ64" s="479">
        <f>+'Monthly Sources and Uses'!CO3</f>
        <v>0</v>
      </c>
      <c r="CR64" s="479">
        <f>+'Monthly Sources and Uses'!CP3</f>
        <v>0</v>
      </c>
      <c r="CS64" s="479">
        <f>+'Monthly Sources and Uses'!CQ3</f>
        <v>0</v>
      </c>
      <c r="CT64" s="479">
        <f>+'Monthly Sources and Uses'!CR3</f>
        <v>0</v>
      </c>
      <c r="CU64" s="479">
        <f>+'Monthly Sources and Uses'!CS3</f>
        <v>0</v>
      </c>
      <c r="CV64" s="479">
        <f>+'Monthly Sources and Uses'!CT3</f>
        <v>0</v>
      </c>
      <c r="CW64" s="479">
        <f>+'Monthly Sources and Uses'!CU3</f>
        <v>0</v>
      </c>
      <c r="CX64" s="479">
        <f>+'Monthly Sources and Uses'!CV3</f>
        <v>0</v>
      </c>
      <c r="CY64" s="479">
        <f>+'Monthly Sources and Uses'!CW3</f>
        <v>0</v>
      </c>
      <c r="CZ64" s="479">
        <f>+'Monthly Sources and Uses'!CX3</f>
        <v>0</v>
      </c>
      <c r="DA64" s="479">
        <f>+'Monthly Sources and Uses'!CY3</f>
        <v>0</v>
      </c>
      <c r="DB64" s="479">
        <f>+'Monthly Sources and Uses'!CZ3</f>
        <v>0</v>
      </c>
      <c r="DC64" s="479">
        <f>+'Monthly Sources and Uses'!DA3</f>
        <v>0</v>
      </c>
      <c r="DD64" s="479">
        <f>+'Monthly Sources and Uses'!DB3</f>
        <v>0</v>
      </c>
      <c r="DE64" s="479">
        <f>+'Monthly Sources and Uses'!DC3</f>
        <v>0</v>
      </c>
      <c r="DF64" s="479">
        <f>+'Monthly Sources and Uses'!DD3</f>
        <v>0</v>
      </c>
      <c r="DG64" s="479">
        <f>+'Monthly Sources and Uses'!DE3</f>
        <v>0</v>
      </c>
      <c r="DH64" s="479">
        <f>+'Monthly Sources and Uses'!DF3</f>
        <v>0</v>
      </c>
      <c r="DI64" s="479">
        <f>+'Monthly Sources and Uses'!DG3</f>
        <v>0</v>
      </c>
      <c r="DJ64" s="479">
        <f>+'Monthly Sources and Uses'!DH3</f>
        <v>0</v>
      </c>
      <c r="DK64" s="479">
        <f>+'Monthly Sources and Uses'!DI3</f>
        <v>0</v>
      </c>
      <c r="DL64" s="479">
        <f>+'Monthly Sources and Uses'!DJ3</f>
        <v>0</v>
      </c>
      <c r="DM64" s="479">
        <f>+'Monthly Sources and Uses'!DK3</f>
        <v>0</v>
      </c>
      <c r="DN64" s="479">
        <f>+'Monthly Sources and Uses'!DL3</f>
        <v>0</v>
      </c>
      <c r="DO64" s="479">
        <f>+'Monthly Sources and Uses'!DM3</f>
        <v>0</v>
      </c>
      <c r="DP64" s="479">
        <f>+'Monthly Sources and Uses'!DN3</f>
        <v>0</v>
      </c>
      <c r="DQ64" s="479">
        <f>+'Monthly Sources and Uses'!DO3</f>
        <v>0</v>
      </c>
      <c r="DR64" s="479">
        <f>+'Monthly Sources and Uses'!DP3</f>
        <v>0</v>
      </c>
      <c r="DS64" s="479">
        <f>+'Monthly Sources and Uses'!DQ3</f>
        <v>0</v>
      </c>
      <c r="DT64" s="479">
        <f>+'Monthly Sources and Uses'!DR3</f>
        <v>0</v>
      </c>
      <c r="DU64" s="479">
        <f>+'Monthly Sources and Uses'!DS3</f>
        <v>0</v>
      </c>
      <c r="DV64" s="479">
        <f>+'Monthly Sources and Uses'!DT3</f>
        <v>0</v>
      </c>
      <c r="DW64" s="479">
        <f>+'Monthly Sources and Uses'!DU3</f>
        <v>0</v>
      </c>
      <c r="DX64" s="479">
        <f>+'Monthly Sources and Uses'!DV3</f>
        <v>0</v>
      </c>
      <c r="DY64" s="479">
        <f>+'Monthly Sources and Uses'!DW3</f>
        <v>0</v>
      </c>
      <c r="DZ64" s="479">
        <f>+'Monthly Sources and Uses'!DX3</f>
        <v>0</v>
      </c>
      <c r="EA64" s="479">
        <f>+'Monthly Sources and Uses'!DY3</f>
        <v>0</v>
      </c>
      <c r="EB64" s="479">
        <f>+'Monthly Sources and Uses'!DZ3</f>
        <v>0</v>
      </c>
      <c r="EC64" s="479">
        <f>+'Monthly Sources and Uses'!EA3</f>
        <v>0</v>
      </c>
      <c r="ED64" s="479">
        <f>+'Monthly Sources and Uses'!EB3</f>
        <v>0</v>
      </c>
      <c r="EE64" s="479">
        <f>+'Monthly Sources and Uses'!EC3</f>
        <v>0</v>
      </c>
      <c r="EF64" s="479">
        <f>+'Monthly Sources and Uses'!ED3</f>
        <v>0</v>
      </c>
      <c r="EG64" s="479">
        <f>+'Monthly Sources and Uses'!EE3</f>
        <v>0</v>
      </c>
      <c r="EH64" s="479">
        <f>+'Monthly Sources and Uses'!EF3</f>
        <v>0</v>
      </c>
      <c r="EI64" s="479">
        <f>+'Monthly Sources and Uses'!EG3</f>
        <v>0</v>
      </c>
      <c r="EJ64" s="479">
        <f>+'Monthly Sources and Uses'!EH3</f>
        <v>0</v>
      </c>
      <c r="EK64" s="479">
        <f>+'Monthly Sources and Uses'!EI3</f>
        <v>0</v>
      </c>
      <c r="EL64" s="479">
        <f>+'Monthly Sources and Uses'!EJ3</f>
        <v>0</v>
      </c>
      <c r="EM64" s="479">
        <f>+'Monthly Sources and Uses'!EK3</f>
        <v>0</v>
      </c>
      <c r="EN64" s="479">
        <f>+'Monthly Sources and Uses'!EL3</f>
        <v>0</v>
      </c>
      <c r="EO64" s="479">
        <f>+'Monthly Sources and Uses'!EM3</f>
        <v>0</v>
      </c>
      <c r="EP64" s="479">
        <f>+'Monthly Sources and Uses'!EN3</f>
        <v>0</v>
      </c>
      <c r="EQ64" s="479">
        <f>+'Monthly Sources and Uses'!EO3</f>
        <v>0</v>
      </c>
      <c r="ER64" s="479">
        <f>+'Monthly Sources and Uses'!EP3</f>
        <v>0</v>
      </c>
      <c r="ES64" s="479">
        <f>+'Monthly Sources and Uses'!EQ3</f>
        <v>0</v>
      </c>
      <c r="ET64" s="479">
        <f>+'Monthly Sources and Uses'!ER3</f>
        <v>0</v>
      </c>
      <c r="EU64" s="479">
        <f>+'Monthly Sources and Uses'!ES3</f>
        <v>0</v>
      </c>
      <c r="EV64" s="479">
        <f>+'Monthly Sources and Uses'!ET3</f>
        <v>0</v>
      </c>
      <c r="EW64" s="479">
        <f>+'Monthly Sources and Uses'!EU3</f>
        <v>0</v>
      </c>
      <c r="EX64" s="479">
        <f>+'Monthly Sources and Uses'!EV3</f>
        <v>0</v>
      </c>
      <c r="EY64" s="479">
        <f>+'Monthly Sources and Uses'!EW3</f>
        <v>0</v>
      </c>
      <c r="EZ64" s="479">
        <f>+'Monthly Sources and Uses'!EX3</f>
        <v>0</v>
      </c>
      <c r="FA64" s="479">
        <f>+'Monthly Sources and Uses'!EY3</f>
        <v>0</v>
      </c>
      <c r="FB64" s="479">
        <f>+'Monthly Sources and Uses'!EZ3</f>
        <v>0</v>
      </c>
      <c r="FC64" s="479">
        <f>+'Monthly Sources and Uses'!FA3</f>
        <v>0</v>
      </c>
      <c r="FD64" s="479">
        <f>+'Monthly Sources and Uses'!FB3</f>
        <v>0</v>
      </c>
      <c r="FE64" s="479">
        <f>+'Monthly Sources and Uses'!FC3</f>
        <v>0</v>
      </c>
      <c r="FF64" s="479">
        <f>+'Monthly Sources and Uses'!FD3</f>
        <v>0</v>
      </c>
      <c r="FG64" s="479">
        <f>+'Monthly Sources and Uses'!FE3</f>
        <v>0</v>
      </c>
      <c r="FH64" s="479">
        <f>+'Monthly Sources and Uses'!FF3</f>
        <v>0</v>
      </c>
      <c r="FI64" s="479">
        <f>+'Monthly Sources and Uses'!FG3</f>
        <v>0</v>
      </c>
      <c r="FJ64" s="479">
        <f>+'Monthly Sources and Uses'!FH3</f>
        <v>0</v>
      </c>
      <c r="FK64" s="479">
        <f>+'Monthly Sources and Uses'!FI3</f>
        <v>0</v>
      </c>
      <c r="FL64" s="479">
        <f>+'Monthly Sources and Uses'!FJ3</f>
        <v>0</v>
      </c>
      <c r="FM64" s="479">
        <f>+'Monthly Sources and Uses'!FK3</f>
        <v>0</v>
      </c>
      <c r="FN64" s="479">
        <f>+'Monthly Sources and Uses'!FL3</f>
        <v>0</v>
      </c>
      <c r="FO64" s="479">
        <f>+'Monthly Sources and Uses'!FM3</f>
        <v>0</v>
      </c>
      <c r="FP64" s="479">
        <f>+'Monthly Sources and Uses'!FN3</f>
        <v>0</v>
      </c>
      <c r="FQ64" s="479">
        <f>+'Monthly Sources and Uses'!FO3</f>
        <v>0</v>
      </c>
      <c r="FR64" s="479">
        <f>+'Monthly Sources and Uses'!FP3</f>
        <v>0</v>
      </c>
      <c r="FS64" s="479">
        <f>+'Monthly Sources and Uses'!FQ3</f>
        <v>0</v>
      </c>
      <c r="FT64" s="479">
        <f>+'Monthly Sources and Uses'!FR3</f>
        <v>0</v>
      </c>
      <c r="FU64" s="479">
        <f>+'Monthly Sources and Uses'!FS3</f>
        <v>0</v>
      </c>
      <c r="FV64" s="479">
        <f>+'Monthly Sources and Uses'!FT3</f>
        <v>0</v>
      </c>
      <c r="FW64" s="479">
        <f>+'Monthly Sources and Uses'!FU3</f>
        <v>0</v>
      </c>
      <c r="FX64" s="479">
        <f>+'Monthly Sources and Uses'!FV3</f>
        <v>0</v>
      </c>
      <c r="FY64" s="479">
        <f>+'Monthly Sources and Uses'!FW3</f>
        <v>0</v>
      </c>
      <c r="FZ64" s="479">
        <f>+'Monthly Sources and Uses'!FX3</f>
        <v>0</v>
      </c>
      <c r="GA64" s="479">
        <f>+'Monthly Sources and Uses'!FY3</f>
        <v>0</v>
      </c>
      <c r="GB64" s="479">
        <f>+'Monthly Sources and Uses'!FZ3</f>
        <v>0</v>
      </c>
    </row>
    <row r="65" spans="1:184">
      <c r="B65" s="485"/>
      <c r="C65" s="474" t="s">
        <v>2</v>
      </c>
      <c r="D65" s="477" t="s">
        <v>36</v>
      </c>
      <c r="E65" s="480">
        <f>+'Monthly Sources and Uses'!C4</f>
        <v>98376</v>
      </c>
      <c r="F65" s="480">
        <f>+'Monthly Sources and Uses'!D4</f>
        <v>88234</v>
      </c>
      <c r="G65" s="480">
        <f>+'Monthly Sources and Uses'!E4</f>
        <v>97045</v>
      </c>
      <c r="H65" s="480">
        <f>+'Monthly Sources and Uses'!F4</f>
        <v>94088</v>
      </c>
      <c r="I65" s="480">
        <f>+'Monthly Sources and Uses'!G4</f>
        <v>97056</v>
      </c>
      <c r="J65" s="480">
        <f>+'Monthly Sources and Uses'!H4</f>
        <v>94453</v>
      </c>
      <c r="K65" s="480">
        <f>+'Monthly Sources and Uses'!I4</f>
        <v>98759</v>
      </c>
      <c r="L65" s="480">
        <f>+'Monthly Sources and Uses'!J4</f>
        <v>98728</v>
      </c>
      <c r="M65" s="480">
        <f>+'Monthly Sources and Uses'!K4</f>
        <v>94028</v>
      </c>
      <c r="N65" s="480">
        <f>+'Monthly Sources and Uses'!L4</f>
        <v>96652</v>
      </c>
      <c r="O65" s="480">
        <f>+'Monthly Sources and Uses'!M4</f>
        <v>93158</v>
      </c>
      <c r="P65" s="480">
        <f>+'Monthly Sources and Uses'!N4</f>
        <v>96943</v>
      </c>
      <c r="Q65" s="480">
        <f>+'Monthly Sources and Uses'!O4</f>
        <v>98842</v>
      </c>
      <c r="R65" s="480">
        <f>+'Monthly Sources and Uses'!P4</f>
        <v>89617</v>
      </c>
      <c r="S65" s="480">
        <f>+'Monthly Sources and Uses'!Q4</f>
        <v>97395</v>
      </c>
      <c r="T65" s="480">
        <f>+'Monthly Sources and Uses'!R4</f>
        <v>78972</v>
      </c>
      <c r="U65" s="480">
        <f>+'Monthly Sources and Uses'!S4</f>
        <v>46949</v>
      </c>
      <c r="V65" s="480">
        <f>+'Monthly Sources and Uses'!T4</f>
        <v>95116</v>
      </c>
      <c r="W65" s="480">
        <f>+'Monthly Sources and Uses'!U4</f>
        <v>99281</v>
      </c>
      <c r="X65" s="480">
        <f>+'Monthly Sources and Uses'!V4</f>
        <v>99282</v>
      </c>
      <c r="Y65" s="480">
        <f>+'Monthly Sources and Uses'!W4</f>
        <v>94116</v>
      </c>
      <c r="Z65" s="480">
        <f>+'Monthly Sources and Uses'!X4</f>
        <v>98197</v>
      </c>
      <c r="AA65" s="480">
        <f>+'Monthly Sources and Uses'!Y4</f>
        <v>93563</v>
      </c>
      <c r="AB65" s="480">
        <f>+'Monthly Sources and Uses'!Z4</f>
        <v>97293</v>
      </c>
      <c r="AC65" s="480">
        <f>+'Monthly Sources and Uses'!AA4</f>
        <v>98003</v>
      </c>
      <c r="AD65" s="480">
        <f>+'Monthly Sources and Uses'!AB4</f>
        <v>88713</v>
      </c>
      <c r="AE65" s="480">
        <f>+'Monthly Sources and Uses'!AC4</f>
        <v>97378</v>
      </c>
      <c r="AF65" s="480">
        <f>+'Monthly Sources and Uses'!AD4</f>
        <v>93852</v>
      </c>
      <c r="AG65" s="480">
        <f>+'Monthly Sources and Uses'!AE4</f>
        <v>96942</v>
      </c>
      <c r="AH65" s="480">
        <f>+'Monthly Sources and Uses'!AF4</f>
        <v>94924</v>
      </c>
      <c r="AI65" s="480">
        <f>+'Monthly Sources and Uses'!AG4</f>
        <v>99035</v>
      </c>
      <c r="AJ65" s="480">
        <f>+'Monthly Sources and Uses'!AH4</f>
        <v>98809</v>
      </c>
      <c r="AK65" s="480">
        <f>+'Monthly Sources and Uses'!AI4</f>
        <v>94058</v>
      </c>
      <c r="AL65" s="480">
        <f>+'Monthly Sources and Uses'!AJ4</f>
        <v>97628</v>
      </c>
      <c r="AM65" s="480">
        <f>+'Monthly Sources and Uses'!AK4</f>
        <v>93525</v>
      </c>
      <c r="AN65" s="480">
        <f>+'Monthly Sources and Uses'!AL4</f>
        <v>96599</v>
      </c>
      <c r="AO65" s="480">
        <f>+'Monthly Sources and Uses'!AM4</f>
        <v>98598</v>
      </c>
      <c r="AP65" s="480">
        <f>+'Monthly Sources and Uses'!AN4</f>
        <v>92747.41</v>
      </c>
      <c r="AQ65" s="480">
        <f>+'Monthly Sources and Uses'!AO4</f>
        <v>97851</v>
      </c>
      <c r="AR65" s="480">
        <f>+'Monthly Sources and Uses'!AP4</f>
        <v>47282</v>
      </c>
      <c r="AS65" s="480">
        <f>+'Monthly Sources and Uses'!AQ4</f>
        <v>66335.600000000006</v>
      </c>
      <c r="AT65" s="480">
        <f>+'Monthly Sources and Uses'!AR4</f>
        <v>95305</v>
      </c>
      <c r="AU65" s="480">
        <f>+'Monthly Sources and Uses'!AS4</f>
        <v>99024</v>
      </c>
      <c r="AV65" s="480">
        <f>+'Monthly Sources and Uses'!AT4</f>
        <v>99486</v>
      </c>
      <c r="AW65" s="480">
        <f>+'Monthly Sources and Uses'!AU4</f>
        <v>94460</v>
      </c>
      <c r="AX65" s="480">
        <f>+'Monthly Sources and Uses'!AV4</f>
        <v>97660</v>
      </c>
      <c r="AY65" s="480">
        <f>+'Monthly Sources and Uses'!AW4</f>
        <v>94194</v>
      </c>
      <c r="AZ65" s="480">
        <f>+'Monthly Sources and Uses'!AX4</f>
        <v>96804</v>
      </c>
      <c r="BA65" s="480">
        <f>+'Monthly Sources and Uses'!AY4</f>
        <v>99121</v>
      </c>
      <c r="BB65" s="480">
        <f>+'Monthly Sources and Uses'!AZ4</f>
        <v>89563</v>
      </c>
      <c r="BC65" s="480">
        <f>+'Monthly Sources and Uses'!BA4</f>
        <v>97885</v>
      </c>
      <c r="BD65" s="480">
        <f>+'Monthly Sources and Uses'!BB4</f>
        <v>93993</v>
      </c>
      <c r="BE65" s="480">
        <f>+'Monthly Sources and Uses'!BC4</f>
        <v>97498</v>
      </c>
      <c r="BF65" s="480">
        <f>+'Monthly Sources and Uses'!BD4</f>
        <v>95127</v>
      </c>
      <c r="BG65" s="480">
        <f>+'Monthly Sources and Uses'!BE4</f>
        <v>99183</v>
      </c>
      <c r="BH65" s="480">
        <f>+'Monthly Sources and Uses'!BF4</f>
        <v>99235</v>
      </c>
      <c r="BI65" s="480">
        <f>+'Monthly Sources and Uses'!BG4</f>
        <v>93926</v>
      </c>
      <c r="BJ65" s="480">
        <f>+'Monthly Sources and Uses'!BH4</f>
        <v>97053</v>
      </c>
      <c r="BK65" s="480">
        <f>+'Monthly Sources and Uses'!BI4</f>
        <v>93827</v>
      </c>
      <c r="BL65" s="480">
        <f>+'Monthly Sources and Uses'!BJ4</f>
        <v>97252</v>
      </c>
      <c r="BM65" s="480">
        <f>+'Monthly Sources and Uses'!BK4</f>
        <v>99303</v>
      </c>
      <c r="BN65" s="480">
        <f>+'Monthly Sources and Uses'!BL4</f>
        <v>89946</v>
      </c>
      <c r="BO65" s="480">
        <f>+'Monthly Sources and Uses'!BM4</f>
        <v>98142</v>
      </c>
      <c r="BP65" s="480">
        <f>+'Monthly Sources and Uses'!BN4</f>
        <v>19048</v>
      </c>
      <c r="BQ65" s="480">
        <f>+'Monthly Sources and Uses'!BO4</f>
        <v>19001</v>
      </c>
      <c r="BR65" s="480">
        <f>+'Monthly Sources and Uses'!BP4</f>
        <v>95983</v>
      </c>
      <c r="BS65" s="480">
        <f>+'Monthly Sources and Uses'!BQ4</f>
        <v>100236</v>
      </c>
      <c r="BT65" s="480">
        <f>+'Monthly Sources and Uses'!BR4</f>
        <v>101000</v>
      </c>
      <c r="BU65" s="480">
        <f>+'Monthly Sources and Uses'!BS4</f>
        <v>95397</v>
      </c>
      <c r="BV65" s="480">
        <f>+'Monthly Sources and Uses'!BT4</f>
        <v>99634</v>
      </c>
      <c r="BW65" s="480">
        <f>+'Monthly Sources and Uses'!BU4</f>
        <v>95929</v>
      </c>
      <c r="BX65" s="480">
        <f>+'Monthly Sources and Uses'!BV4</f>
        <v>99400</v>
      </c>
      <c r="BY65" s="480">
        <f>+'Monthly Sources and Uses'!BW4</f>
        <v>101117</v>
      </c>
      <c r="BZ65" s="480">
        <f>+'Monthly Sources and Uses'!BX4</f>
        <v>92441</v>
      </c>
      <c r="CA65" s="480">
        <f>+'Monthly Sources and Uses'!BY4</f>
        <v>100159</v>
      </c>
      <c r="CB65" s="480">
        <f>+'Monthly Sources and Uses'!BZ4</f>
        <v>97751</v>
      </c>
      <c r="CC65" s="480">
        <f>+'Monthly Sources and Uses'!CA4</f>
        <v>100999</v>
      </c>
      <c r="CD65" s="480">
        <f>+'Monthly Sources and Uses'!CB4</f>
        <v>98103</v>
      </c>
      <c r="CE65" s="480">
        <f>+'Monthly Sources and Uses'!CC4</f>
        <v>103139</v>
      </c>
      <c r="CF65" s="480">
        <f>+'Monthly Sources and Uses'!CD4</f>
        <v>102940</v>
      </c>
      <c r="CG65" s="480">
        <f>+'Monthly Sources and Uses'!CE4</f>
        <v>98405</v>
      </c>
      <c r="CH65" s="480">
        <f>+'Monthly Sources and Uses'!CF4</f>
        <v>101584</v>
      </c>
      <c r="CI65" s="480">
        <f>+'Monthly Sources and Uses'!CG4</f>
        <v>100877</v>
      </c>
      <c r="CJ65" s="480">
        <f>+'Monthly Sources and Uses'!CH4</f>
        <v>104500</v>
      </c>
      <c r="CK65" s="480">
        <f>+'Monthly Sources and Uses'!CI4</f>
        <v>104719</v>
      </c>
      <c r="CL65" s="480">
        <f>+'Monthly Sources and Uses'!CJ4</f>
        <v>97436.4</v>
      </c>
      <c r="CM65" s="480">
        <f>+'Monthly Sources and Uses'!CK4</f>
        <v>103750</v>
      </c>
      <c r="CN65" s="480">
        <f>+'Monthly Sources and Uses'!CL4</f>
        <v>52860.6</v>
      </c>
      <c r="CO65" s="480">
        <f>+'Monthly Sources and Uses'!CM4</f>
        <v>78780.399999999994</v>
      </c>
      <c r="CP65" s="480">
        <f>+'Monthly Sources and Uses'!CN4</f>
        <v>98697</v>
      </c>
      <c r="CQ65" s="480">
        <f>+'Monthly Sources and Uses'!CO4</f>
        <v>103393</v>
      </c>
      <c r="CR65" s="480">
        <f>+'Monthly Sources and Uses'!CP4</f>
        <v>103902</v>
      </c>
      <c r="CS65" s="480">
        <f>+'Monthly Sources and Uses'!CQ4</f>
        <v>98997</v>
      </c>
      <c r="CT65" s="480">
        <f>+'Monthly Sources and Uses'!CR4</f>
        <v>102042</v>
      </c>
      <c r="CU65" s="480">
        <f>+'Monthly Sources and Uses'!CS4</f>
        <v>100696</v>
      </c>
      <c r="CV65" s="480">
        <f>+'Monthly Sources and Uses'!CT4</f>
        <v>104496</v>
      </c>
      <c r="CW65" s="480">
        <f>+'Monthly Sources and Uses'!CU4</f>
        <v>104228</v>
      </c>
      <c r="CX65" s="480">
        <f>+'Monthly Sources and Uses'!CV4</f>
        <v>94213</v>
      </c>
      <c r="CY65" s="480">
        <f>+'Monthly Sources and Uses'!CW4</f>
        <v>63559.4</v>
      </c>
      <c r="CZ65" s="480">
        <f>+'Monthly Sources and Uses'!CX4</f>
        <v>46152.4</v>
      </c>
      <c r="DA65" s="480">
        <f>+'Monthly Sources and Uses'!CY4</f>
        <v>101645</v>
      </c>
      <c r="DB65" s="480">
        <f>+'Monthly Sources and Uses'!CZ4</f>
        <v>99495</v>
      </c>
      <c r="DC65" s="480">
        <f>+'Monthly Sources and Uses'!DA4</f>
        <v>103603</v>
      </c>
      <c r="DD65" s="480">
        <f>+'Monthly Sources and Uses'!DB4</f>
        <v>103948</v>
      </c>
      <c r="DE65" s="480">
        <f>+'Monthly Sources and Uses'!DC4</f>
        <v>98827</v>
      </c>
      <c r="DF65" s="480">
        <f>+'Monthly Sources and Uses'!DD4</f>
        <v>102255</v>
      </c>
      <c r="DG65" s="480">
        <f>+'Monthly Sources and Uses'!DE4</f>
        <v>100793</v>
      </c>
      <c r="DH65" s="480">
        <f>+'Monthly Sources and Uses'!DF4</f>
        <v>103757</v>
      </c>
      <c r="DI65" s="480">
        <f>+'Monthly Sources and Uses'!DG4</f>
        <v>104363</v>
      </c>
      <c r="DJ65" s="480">
        <f>+'Monthly Sources and Uses'!DH4</f>
        <v>94308</v>
      </c>
      <c r="DK65" s="480">
        <f>+'Monthly Sources and Uses'!DI4</f>
        <v>103192</v>
      </c>
      <c r="DL65" s="480">
        <f>+'Monthly Sources and Uses'!DJ4</f>
        <v>95191.4</v>
      </c>
      <c r="DM65" s="480">
        <f>+'Monthly Sources and Uses'!DK4</f>
        <v>36003.599999999999</v>
      </c>
      <c r="DN65" s="480">
        <f>+'Monthly Sources and Uses'!DL4</f>
        <v>99117</v>
      </c>
      <c r="DO65" s="480">
        <f>+'Monthly Sources and Uses'!DM4</f>
        <v>103451</v>
      </c>
      <c r="DP65" s="480">
        <f>+'Monthly Sources and Uses'!DN4</f>
        <v>103759</v>
      </c>
      <c r="DQ65" s="480">
        <f>+'Monthly Sources and Uses'!DO4</f>
        <v>98340</v>
      </c>
      <c r="DR65" s="480">
        <f>+'Monthly Sources and Uses'!DP4</f>
        <v>102188</v>
      </c>
      <c r="DS65" s="480">
        <f>+'Monthly Sources and Uses'!DQ4</f>
        <v>100546</v>
      </c>
      <c r="DT65" s="480">
        <f>+'Monthly Sources and Uses'!DR4</f>
        <v>103589</v>
      </c>
      <c r="DU65" s="480">
        <f>+'Monthly Sources and Uses'!DS4</f>
        <v>104273</v>
      </c>
      <c r="DV65" s="480">
        <f>+'Monthly Sources and Uses'!DT4</f>
        <v>94100</v>
      </c>
      <c r="DW65" s="480">
        <f>+'Monthly Sources and Uses'!DU4</f>
        <v>102603</v>
      </c>
      <c r="DX65" s="480">
        <f>+'Monthly Sources and Uses'!DV4</f>
        <v>98437</v>
      </c>
      <c r="DY65" s="480">
        <f>+'Monthly Sources and Uses'!DW4</f>
        <v>101522</v>
      </c>
      <c r="DZ65" s="480">
        <f>+'Monthly Sources and Uses'!DX4</f>
        <v>98658</v>
      </c>
      <c r="EA65" s="480">
        <f>+'Monthly Sources and Uses'!DY4</f>
        <v>103589</v>
      </c>
      <c r="EB65" s="480">
        <f>+'Monthly Sources and Uses'!DZ4</f>
        <v>102813</v>
      </c>
      <c r="EC65" s="480">
        <f>+'Monthly Sources and Uses'!EA4</f>
        <v>98468</v>
      </c>
      <c r="ED65" s="480">
        <f>+'Monthly Sources and Uses'!EB4</f>
        <v>101302</v>
      </c>
      <c r="EE65" s="480">
        <f>+'Monthly Sources and Uses'!EC4</f>
        <v>99673</v>
      </c>
      <c r="EF65" s="480">
        <f>+'Monthly Sources and Uses'!ED4</f>
        <v>103462</v>
      </c>
      <c r="EG65" s="480">
        <f>+'Monthly Sources and Uses'!EE4</f>
        <v>104021</v>
      </c>
      <c r="EH65" s="480">
        <f>+'Monthly Sources and Uses'!EF4</f>
        <v>97017.41</v>
      </c>
      <c r="EI65" s="480">
        <f>+'Monthly Sources and Uses'!EG4</f>
        <v>102544</v>
      </c>
      <c r="EJ65" s="480">
        <f>+'Monthly Sources and Uses'!EH4</f>
        <v>39404</v>
      </c>
      <c r="EK65" s="480">
        <f>+'Monthly Sources and Uses'!EI4</f>
        <v>91564</v>
      </c>
      <c r="EL65" s="480">
        <f>+'Monthly Sources and Uses'!EJ4</f>
        <v>98625</v>
      </c>
      <c r="EM65" s="480">
        <f>+'Monthly Sources and Uses'!EK4</f>
        <v>103661</v>
      </c>
      <c r="EN65" s="480">
        <f>+'Monthly Sources and Uses'!EL4</f>
        <v>103486</v>
      </c>
      <c r="EO65" s="480">
        <f>+'Monthly Sources and Uses'!EM4</f>
        <v>98356</v>
      </c>
      <c r="EP65" s="480">
        <f>+'Monthly Sources and Uses'!EN4</f>
        <v>101536</v>
      </c>
      <c r="EQ65" s="480">
        <f>+'Monthly Sources and Uses'!EO4</f>
        <v>99507</v>
      </c>
      <c r="ER65" s="480">
        <f>+'Monthly Sources and Uses'!EP4</f>
        <v>103695</v>
      </c>
      <c r="ES65" s="480">
        <f>+'Monthly Sources and Uses'!EQ4</f>
        <v>103522</v>
      </c>
      <c r="ET65" s="480">
        <f>+'Monthly Sources and Uses'!ER4</f>
        <v>93390</v>
      </c>
      <c r="EU65" s="480">
        <f>+'Monthly Sources and Uses'!ES4</f>
        <v>101901</v>
      </c>
      <c r="EV65" s="480">
        <f>+'Monthly Sources and Uses'!ET4</f>
        <v>97936</v>
      </c>
      <c r="EW65" s="480">
        <f>+'Monthly Sources and Uses'!EU4</f>
        <v>101302</v>
      </c>
      <c r="EX65" s="480">
        <f>+'Monthly Sources and Uses'!EV4</f>
        <v>98369</v>
      </c>
      <c r="EY65" s="480">
        <f>+'Monthly Sources and Uses'!EW4</f>
        <v>103042</v>
      </c>
      <c r="EZ65" s="480">
        <f>+'Monthly Sources and Uses'!EX4</f>
        <v>102760</v>
      </c>
      <c r="FA65" s="480">
        <f>+'Monthly Sources and Uses'!EY4</f>
        <v>97905</v>
      </c>
      <c r="FB65" s="480">
        <f>+'Monthly Sources and Uses'!EZ4</f>
        <v>101400</v>
      </c>
      <c r="FC65" s="480">
        <f>+'Monthly Sources and Uses'!FA4</f>
        <v>99131</v>
      </c>
      <c r="FD65" s="480">
        <f>+'Monthly Sources and Uses'!FB4</f>
        <v>103413</v>
      </c>
      <c r="FE65" s="480">
        <f>+'Monthly Sources and Uses'!FC4</f>
        <v>101629</v>
      </c>
      <c r="FF65" s="480">
        <f>+'Monthly Sources and Uses'!FD4</f>
        <v>92180</v>
      </c>
      <c r="FG65" s="480">
        <f>+'Monthly Sources and Uses'!FE4</f>
        <v>100944</v>
      </c>
      <c r="FH65" s="480">
        <f>+'Monthly Sources and Uses'!FF4</f>
        <v>9820</v>
      </c>
      <c r="FI65" s="480">
        <f>+'Monthly Sources and Uses'!FG4</f>
        <v>28877</v>
      </c>
      <c r="FJ65" s="480">
        <f>+'Monthly Sources and Uses'!FH4</f>
        <v>97495</v>
      </c>
      <c r="FK65" s="480">
        <f>+'Monthly Sources and Uses'!FI4</f>
        <v>102163</v>
      </c>
      <c r="FL65" s="480">
        <f>+'Monthly Sources and Uses'!FJ4</f>
        <v>102352</v>
      </c>
      <c r="FM65" s="480">
        <f>+'Monthly Sources and Uses'!FK4</f>
        <v>97376</v>
      </c>
      <c r="FN65" s="480">
        <f>+'Monthly Sources and Uses'!FL4</f>
        <v>100621</v>
      </c>
      <c r="FO65" s="480">
        <f>+'Monthly Sources and Uses'!FM4</f>
        <v>97565</v>
      </c>
      <c r="FP65" s="480">
        <f>+'Monthly Sources and Uses'!FN4</f>
        <v>102137</v>
      </c>
      <c r="FQ65" s="480">
        <f>+'Monthly Sources and Uses'!FO4</f>
        <v>101375</v>
      </c>
      <c r="FR65" s="480">
        <f>+'Monthly Sources and Uses'!FP4</f>
        <v>92036</v>
      </c>
      <c r="FS65" s="480">
        <f>+'Monthly Sources and Uses'!FQ4</f>
        <v>100905</v>
      </c>
      <c r="FT65" s="480">
        <f>+'Monthly Sources and Uses'!FR4</f>
        <v>97342</v>
      </c>
      <c r="FU65" s="480">
        <f>+'Monthly Sources and Uses'!FS4</f>
        <v>100265</v>
      </c>
      <c r="FV65" s="480">
        <f>+'Monthly Sources and Uses'!FT4</f>
        <v>97181</v>
      </c>
      <c r="FW65" s="480">
        <f>+'Monthly Sources and Uses'!FU4</f>
        <v>101941</v>
      </c>
      <c r="FX65" s="480">
        <f>+'Monthly Sources and Uses'!FV4</f>
        <v>101817</v>
      </c>
      <c r="FY65" s="480">
        <f>+'Monthly Sources and Uses'!FW4</f>
        <v>96853</v>
      </c>
      <c r="FZ65" s="480">
        <f>+'Monthly Sources and Uses'!FX4</f>
        <v>100458</v>
      </c>
      <c r="GA65" s="480">
        <f>+'Monthly Sources and Uses'!FY4</f>
        <v>97482</v>
      </c>
      <c r="GB65" s="480">
        <f>+'Monthly Sources and Uses'!FZ4</f>
        <v>102016</v>
      </c>
    </row>
    <row r="66" spans="1:184">
      <c r="B66" s="485"/>
      <c r="C66" s="474" t="s">
        <v>3</v>
      </c>
      <c r="D66" s="477" t="s">
        <v>36</v>
      </c>
      <c r="E66" s="480">
        <f>+'Monthly Sources and Uses'!C5</f>
        <v>96176.8</v>
      </c>
      <c r="F66" s="480">
        <f>+'Monthly Sources and Uses'!D5</f>
        <v>86649.41</v>
      </c>
      <c r="G66" s="480">
        <f>+'Monthly Sources and Uses'!E5</f>
        <v>89111.2</v>
      </c>
      <c r="H66" s="480">
        <f>+'Monthly Sources and Uses'!F5</f>
        <v>0</v>
      </c>
      <c r="I66" s="480">
        <f>+'Monthly Sources and Uses'!G5</f>
        <v>42571.199999999997</v>
      </c>
      <c r="J66" s="480">
        <f>+'Monthly Sources and Uses'!H5</f>
        <v>92776</v>
      </c>
      <c r="K66" s="480">
        <f>+'Monthly Sources and Uses'!I5</f>
        <v>96991.8</v>
      </c>
      <c r="L66" s="480">
        <f>+'Monthly Sources and Uses'!J5</f>
        <v>96476.800000000003</v>
      </c>
      <c r="M66" s="480">
        <f>+'Monthly Sources and Uses'!K5</f>
        <v>92284</v>
      </c>
      <c r="N66" s="480">
        <f>+'Monthly Sources and Uses'!L5</f>
        <v>95009.8</v>
      </c>
      <c r="O66" s="480">
        <f>+'Monthly Sources and Uses'!M5</f>
        <v>91437</v>
      </c>
      <c r="P66" s="480">
        <f>+'Monthly Sources and Uses'!N5</f>
        <v>95107.8</v>
      </c>
      <c r="Q66" s="480">
        <f>+'Monthly Sources and Uses'!O5</f>
        <v>97210.8</v>
      </c>
      <c r="R66" s="480">
        <f>+'Monthly Sources and Uses'!P5</f>
        <v>87606.41</v>
      </c>
      <c r="S66" s="480">
        <f>+'Monthly Sources and Uses'!Q5</f>
        <v>95501.8</v>
      </c>
      <c r="T66" s="480">
        <f>+'Monthly Sources and Uses'!R5</f>
        <v>93073</v>
      </c>
      <c r="U66" s="480">
        <f>+'Monthly Sources and Uses'!S5</f>
        <v>95658.8</v>
      </c>
      <c r="V66" s="480">
        <f>+'Monthly Sources and Uses'!T5</f>
        <v>93305</v>
      </c>
      <c r="W66" s="480">
        <f>+'Monthly Sources and Uses'!U5</f>
        <v>97306.8</v>
      </c>
      <c r="X66" s="480">
        <f>+'Monthly Sources and Uses'!V5</f>
        <v>97053.8</v>
      </c>
      <c r="Y66" s="480">
        <f>+'Monthly Sources and Uses'!W5</f>
        <v>92536</v>
      </c>
      <c r="Z66" s="480">
        <f>+'Monthly Sources and Uses'!X5</f>
        <v>96069.8</v>
      </c>
      <c r="AA66" s="480">
        <f>+'Monthly Sources and Uses'!Y5</f>
        <v>91433</v>
      </c>
      <c r="AB66" s="480">
        <f>+'Monthly Sources and Uses'!Z5</f>
        <v>95463.8</v>
      </c>
      <c r="AC66" s="480">
        <f>+'Monthly Sources and Uses'!AA5</f>
        <v>96433.8</v>
      </c>
      <c r="AD66" s="480">
        <f>+'Monthly Sources and Uses'!AB5</f>
        <v>87257</v>
      </c>
      <c r="AE66" s="480">
        <f>+'Monthly Sources and Uses'!AC5</f>
        <v>95185.8</v>
      </c>
      <c r="AF66" s="480">
        <f>+'Monthly Sources and Uses'!AD5</f>
        <v>92177</v>
      </c>
      <c r="AG66" s="480">
        <f>+'Monthly Sources and Uses'!AE5</f>
        <v>30219</v>
      </c>
      <c r="AH66" s="480">
        <f>+'Monthly Sources and Uses'!AF5</f>
        <v>93201.99</v>
      </c>
      <c r="AI66" s="480">
        <f>+'Monthly Sources and Uses'!AG5</f>
        <v>97218.8</v>
      </c>
      <c r="AJ66" s="480">
        <f>+'Monthly Sources and Uses'!AH5</f>
        <v>97273.8</v>
      </c>
      <c r="AK66" s="480">
        <f>+'Monthly Sources and Uses'!AI5</f>
        <v>92025</v>
      </c>
      <c r="AL66" s="480">
        <f>+'Monthly Sources and Uses'!AJ5</f>
        <v>95963.8</v>
      </c>
      <c r="AM66" s="480">
        <f>+'Monthly Sources and Uses'!AK5</f>
        <v>91735</v>
      </c>
      <c r="AN66" s="480">
        <f>+'Monthly Sources and Uses'!AL5</f>
        <v>94559.8</v>
      </c>
      <c r="AO66" s="480">
        <f>+'Monthly Sources and Uses'!AM5</f>
        <v>96536.8</v>
      </c>
      <c r="AP66" s="480">
        <f>+'Monthly Sources and Uses'!AN5</f>
        <v>91084.2</v>
      </c>
      <c r="AQ66" s="480">
        <f>+'Monthly Sources and Uses'!AO5</f>
        <v>96441.8</v>
      </c>
      <c r="AR66" s="480">
        <f>+'Monthly Sources and Uses'!AP5</f>
        <v>92350</v>
      </c>
      <c r="AS66" s="480">
        <f>+'Monthly Sources and Uses'!AQ5</f>
        <v>96296.8</v>
      </c>
      <c r="AT66" s="480">
        <f>+'Monthly Sources and Uses'!AR5</f>
        <v>93521</v>
      </c>
      <c r="AU66" s="480">
        <f>+'Monthly Sources and Uses'!AS5</f>
        <v>97466.8</v>
      </c>
      <c r="AV66" s="480">
        <f>+'Monthly Sources and Uses'!AT5</f>
        <v>97683.8</v>
      </c>
      <c r="AW66" s="480">
        <f>+'Monthly Sources and Uses'!AU5</f>
        <v>92742</v>
      </c>
      <c r="AX66" s="480">
        <f>+'Monthly Sources and Uses'!AV5</f>
        <v>95743.8</v>
      </c>
      <c r="AY66" s="480">
        <f>+'Monthly Sources and Uses'!AW5</f>
        <v>92309</v>
      </c>
      <c r="AZ66" s="480">
        <f>+'Monthly Sources and Uses'!AX5</f>
        <v>94868.800000000003</v>
      </c>
      <c r="BA66" s="480">
        <f>+'Monthly Sources and Uses'!AY5</f>
        <v>96871.8</v>
      </c>
      <c r="BB66" s="480">
        <f>+'Monthly Sources and Uses'!AZ5</f>
        <v>88033.41</v>
      </c>
      <c r="BC66" s="480">
        <f>+'Monthly Sources and Uses'!BA5</f>
        <v>95932.800000000003</v>
      </c>
      <c r="BD66" s="480">
        <f>+'Monthly Sources and Uses'!BB5</f>
        <v>27515.200000000001</v>
      </c>
      <c r="BE66" s="480">
        <f>+'Monthly Sources and Uses'!BC5</f>
        <v>95376.8</v>
      </c>
      <c r="BF66" s="480">
        <f>+'Monthly Sources and Uses'!BD5</f>
        <v>93725</v>
      </c>
      <c r="BG66" s="480">
        <f>+'Monthly Sources and Uses'!BE5</f>
        <v>97445.8</v>
      </c>
      <c r="BH66" s="480">
        <f>+'Monthly Sources and Uses'!BF5</f>
        <v>97450.8</v>
      </c>
      <c r="BI66" s="480">
        <f>+'Monthly Sources and Uses'!BG5</f>
        <v>92345</v>
      </c>
      <c r="BJ66" s="480">
        <f>+'Monthly Sources and Uses'!BH5</f>
        <v>95617.8</v>
      </c>
      <c r="BK66" s="480">
        <f>+'Monthly Sources and Uses'!BI5</f>
        <v>91971</v>
      </c>
      <c r="BL66" s="480">
        <f>+'Monthly Sources and Uses'!BJ5</f>
        <v>95051.8</v>
      </c>
      <c r="BM66" s="480">
        <f>+'Monthly Sources and Uses'!BK5</f>
        <v>97046.8</v>
      </c>
      <c r="BN66" s="480">
        <f>+'Monthly Sources and Uses'!BL5</f>
        <v>88068.41</v>
      </c>
      <c r="BO66" s="480">
        <f>+'Monthly Sources and Uses'!BM5</f>
        <v>96134.8</v>
      </c>
      <c r="BP66" s="480">
        <f>+'Monthly Sources and Uses'!BN5</f>
        <v>92887</v>
      </c>
      <c r="BQ66" s="480">
        <f>+'Monthly Sources and Uses'!BO5</f>
        <v>97020.800000000003</v>
      </c>
      <c r="BR66" s="480">
        <f>+'Monthly Sources and Uses'!BP5</f>
        <v>94208</v>
      </c>
      <c r="BS66" s="480">
        <f>+'Monthly Sources and Uses'!BQ5</f>
        <v>98308.800000000003</v>
      </c>
      <c r="BT66" s="480">
        <f>+'Monthly Sources and Uses'!BR5</f>
        <v>98889.8</v>
      </c>
      <c r="BU66" s="480">
        <f>+'Monthly Sources and Uses'!BS5</f>
        <v>93517</v>
      </c>
      <c r="BV66" s="480">
        <f>+'Monthly Sources and Uses'!BT5</f>
        <v>97163.8</v>
      </c>
      <c r="BW66" s="480">
        <f>+'Monthly Sources and Uses'!BU5</f>
        <v>93887</v>
      </c>
      <c r="BX66" s="480">
        <f>+'Monthly Sources and Uses'!BV5</f>
        <v>97741.8</v>
      </c>
      <c r="BY66" s="480">
        <f>+'Monthly Sources and Uses'!BW5</f>
        <v>99064.8</v>
      </c>
      <c r="BZ66" s="480">
        <f>+'Monthly Sources and Uses'!BX5</f>
        <v>90544.41</v>
      </c>
      <c r="CA66" s="480">
        <f>+'Monthly Sources and Uses'!BY5</f>
        <v>97959.8</v>
      </c>
      <c r="CB66" s="480">
        <f>+'Monthly Sources and Uses'!BZ5</f>
        <v>60660.2</v>
      </c>
      <c r="CC66" s="480">
        <f>+'Monthly Sources and Uses'!CA5</f>
        <v>44720.2</v>
      </c>
      <c r="CD66" s="480">
        <f>+'Monthly Sources and Uses'!CB5</f>
        <v>96072</v>
      </c>
      <c r="CE66" s="480">
        <f>+'Monthly Sources and Uses'!CC5</f>
        <v>100597.8</v>
      </c>
      <c r="CF66" s="480">
        <f>+'Monthly Sources and Uses'!CD5</f>
        <v>101078.8</v>
      </c>
      <c r="CG66" s="480">
        <f>+'Monthly Sources and Uses'!CE5</f>
        <v>96673</v>
      </c>
      <c r="CH66" s="480">
        <f>+'Monthly Sources and Uses'!CF5</f>
        <v>99466.8</v>
      </c>
      <c r="CI66" s="480">
        <f>+'Monthly Sources and Uses'!CG5</f>
        <v>98574</v>
      </c>
      <c r="CJ66" s="480">
        <f>+'Monthly Sources and Uses'!CH5</f>
        <v>102641.8</v>
      </c>
      <c r="CK66" s="480">
        <f>+'Monthly Sources and Uses'!CI5</f>
        <v>102648.8</v>
      </c>
      <c r="CL66" s="480">
        <f>+'Monthly Sources and Uses'!CJ5</f>
        <v>95694.2</v>
      </c>
      <c r="CM66" s="480">
        <f>+'Monthly Sources and Uses'!CK5</f>
        <v>101398.8</v>
      </c>
      <c r="CN66" s="480">
        <f>+'Monthly Sources and Uses'!CL5</f>
        <v>97330</v>
      </c>
      <c r="CO66" s="480">
        <f>+'Monthly Sources and Uses'!CM5</f>
        <v>100030.8</v>
      </c>
      <c r="CP66" s="480">
        <f>+'Monthly Sources and Uses'!CN5</f>
        <v>97245</v>
      </c>
      <c r="CQ66" s="480">
        <f>+'Monthly Sources and Uses'!CO5</f>
        <v>101540.8</v>
      </c>
      <c r="CR66" s="480">
        <f>+'Monthly Sources and Uses'!CP5</f>
        <v>101598.8</v>
      </c>
      <c r="CS66" s="480">
        <f>+'Monthly Sources and Uses'!CQ5</f>
        <v>96993</v>
      </c>
      <c r="CT66" s="480">
        <f>+'Monthly Sources and Uses'!CR5</f>
        <v>100264.8</v>
      </c>
      <c r="CU66" s="480">
        <f>+'Monthly Sources and Uses'!CS5</f>
        <v>98738</v>
      </c>
      <c r="CV66" s="480">
        <f>+'Monthly Sources and Uses'!CT5</f>
        <v>102503.8</v>
      </c>
      <c r="CW66" s="480">
        <f>+'Monthly Sources and Uses'!CU5</f>
        <v>102488.8</v>
      </c>
      <c r="CX66" s="480">
        <f>+'Monthly Sources and Uses'!CV5</f>
        <v>92636.41</v>
      </c>
      <c r="CY66" s="480">
        <f>+'Monthly Sources and Uses'!CW5</f>
        <v>39457</v>
      </c>
      <c r="CZ66" s="480">
        <f>+'Monthly Sources and Uses'!CX5</f>
        <v>0</v>
      </c>
      <c r="DA66" s="480">
        <f>+'Monthly Sources and Uses'!CY5</f>
        <v>99963.8</v>
      </c>
      <c r="DB66" s="480">
        <f>+'Monthly Sources and Uses'!CZ5</f>
        <v>97528</v>
      </c>
      <c r="DC66" s="480">
        <f>+'Monthly Sources and Uses'!DA5</f>
        <v>101818.8</v>
      </c>
      <c r="DD66" s="480">
        <f>+'Monthly Sources and Uses'!DB5</f>
        <v>102065.8</v>
      </c>
      <c r="DE66" s="480">
        <f>+'Monthly Sources and Uses'!DC5</f>
        <v>96719</v>
      </c>
      <c r="DF66" s="480">
        <f>+'Monthly Sources and Uses'!DD5</f>
        <v>100315.8</v>
      </c>
      <c r="DG66" s="480">
        <f>+'Monthly Sources and Uses'!DE5</f>
        <v>98817</v>
      </c>
      <c r="DH66" s="480">
        <f>+'Monthly Sources and Uses'!DF5</f>
        <v>101835.8</v>
      </c>
      <c r="DI66" s="480">
        <f>+'Monthly Sources and Uses'!DG5</f>
        <v>102339.8</v>
      </c>
      <c r="DJ66" s="480">
        <f>+'Monthly Sources and Uses'!DH5</f>
        <v>92520.41</v>
      </c>
      <c r="DK66" s="480">
        <f>+'Monthly Sources and Uses'!DI5</f>
        <v>101609.8</v>
      </c>
      <c r="DL66" s="480">
        <f>+'Monthly Sources and Uses'!DJ5</f>
        <v>96832</v>
      </c>
      <c r="DM66" s="480">
        <f>+'Monthly Sources and Uses'!DK5</f>
        <v>99769.8</v>
      </c>
      <c r="DN66" s="480">
        <f>+'Monthly Sources and Uses'!DL5</f>
        <v>97414</v>
      </c>
      <c r="DO66" s="480">
        <f>+'Monthly Sources and Uses'!DM5</f>
        <v>101818.8</v>
      </c>
      <c r="DP66" s="480">
        <f>+'Monthly Sources and Uses'!DN5</f>
        <v>101615.8</v>
      </c>
      <c r="DQ66" s="480">
        <f>+'Monthly Sources and Uses'!DO5</f>
        <v>96713</v>
      </c>
      <c r="DR66" s="480">
        <f>+'Monthly Sources and Uses'!DP5</f>
        <v>100481.8</v>
      </c>
      <c r="DS66" s="480">
        <f>+'Monthly Sources and Uses'!DQ5</f>
        <v>98726</v>
      </c>
      <c r="DT66" s="480">
        <f>+'Monthly Sources and Uses'!DR5</f>
        <v>101825.8</v>
      </c>
      <c r="DU66" s="480">
        <f>+'Monthly Sources and Uses'!DS5</f>
        <v>102233.8</v>
      </c>
      <c r="DV66" s="480">
        <f>+'Monthly Sources and Uses'!DT5</f>
        <v>92414.41</v>
      </c>
      <c r="DW66" s="480">
        <f>+'Monthly Sources and Uses'!DU5</f>
        <v>101161.8</v>
      </c>
      <c r="DX66" s="480">
        <f>+'Monthly Sources and Uses'!DV5</f>
        <v>45061.2</v>
      </c>
      <c r="DY66" s="480">
        <f>+'Monthly Sources and Uses'!DW5</f>
        <v>83619.8</v>
      </c>
      <c r="DZ66" s="480">
        <f>+'Monthly Sources and Uses'!DX5</f>
        <v>96951</v>
      </c>
      <c r="EA66" s="480">
        <f>+'Monthly Sources and Uses'!DY5</f>
        <v>101664.8</v>
      </c>
      <c r="EB66" s="480">
        <f>+'Monthly Sources and Uses'!DZ5</f>
        <v>101252.8</v>
      </c>
      <c r="EC66" s="480">
        <f>+'Monthly Sources and Uses'!EA5</f>
        <v>96494</v>
      </c>
      <c r="ED66" s="480">
        <f>+'Monthly Sources and Uses'!EB5</f>
        <v>99705.8</v>
      </c>
      <c r="EE66" s="480">
        <f>+'Monthly Sources and Uses'!EC5</f>
        <v>97713</v>
      </c>
      <c r="EF66" s="480">
        <f>+'Monthly Sources and Uses'!ED5</f>
        <v>101531.8</v>
      </c>
      <c r="EG66" s="480">
        <f>+'Monthly Sources and Uses'!EE5</f>
        <v>102191.8</v>
      </c>
      <c r="EH66" s="480">
        <f>+'Monthly Sources and Uses'!EF5</f>
        <v>95434.2</v>
      </c>
      <c r="EI66" s="480">
        <f>+'Monthly Sources and Uses'!EG5</f>
        <v>100895.8</v>
      </c>
      <c r="EJ66" s="480">
        <f>+'Monthly Sources and Uses'!EH5</f>
        <v>96638.99</v>
      </c>
      <c r="EK66" s="480">
        <f>+'Monthly Sources and Uses'!EI5</f>
        <v>99675.8</v>
      </c>
      <c r="EL66" s="480">
        <f>+'Monthly Sources and Uses'!EJ5</f>
        <v>96785</v>
      </c>
      <c r="EM66" s="480">
        <f>+'Monthly Sources and Uses'!EK5</f>
        <v>101664.8</v>
      </c>
      <c r="EN66" s="480">
        <f>+'Monthly Sources and Uses'!EL5</f>
        <v>101166.8</v>
      </c>
      <c r="EO66" s="480">
        <f>+'Monthly Sources and Uses'!EM5</f>
        <v>96840</v>
      </c>
      <c r="EP66" s="480">
        <f>+'Monthly Sources and Uses'!EN5</f>
        <v>99798.8</v>
      </c>
      <c r="EQ66" s="480">
        <f>+'Monthly Sources and Uses'!EO5</f>
        <v>97480</v>
      </c>
      <c r="ER66" s="480">
        <f>+'Monthly Sources and Uses'!EP5</f>
        <v>101853.8</v>
      </c>
      <c r="ES66" s="480">
        <f>+'Monthly Sources and Uses'!EQ5</f>
        <v>101274.8</v>
      </c>
      <c r="ET66" s="480">
        <f>+'Monthly Sources and Uses'!ER5</f>
        <v>91311.41</v>
      </c>
      <c r="EU66" s="480">
        <f>+'Monthly Sources and Uses'!ES5</f>
        <v>100061.8</v>
      </c>
      <c r="EV66" s="480">
        <f>+'Monthly Sources and Uses'!ET5</f>
        <v>35440</v>
      </c>
      <c r="EW66" s="480">
        <f>+'Monthly Sources and Uses'!EU5</f>
        <v>92748.2</v>
      </c>
      <c r="EX66" s="480">
        <f>+'Monthly Sources and Uses'!EV5</f>
        <v>96491</v>
      </c>
      <c r="EY66" s="480">
        <f>+'Monthly Sources and Uses'!EW5</f>
        <v>100754.8</v>
      </c>
      <c r="EZ66" s="480">
        <f>+'Monthly Sources and Uses'!EX5</f>
        <v>100695.8</v>
      </c>
      <c r="FA66" s="480">
        <f>+'Monthly Sources and Uses'!EY5</f>
        <v>96311</v>
      </c>
      <c r="FB66" s="480">
        <f>+'Monthly Sources and Uses'!EZ5</f>
        <v>99320.8</v>
      </c>
      <c r="FC66" s="480">
        <f>+'Monthly Sources and Uses'!FA5</f>
        <v>97099</v>
      </c>
      <c r="FD66" s="480">
        <f>+'Monthly Sources and Uses'!FB5</f>
        <v>101074.8</v>
      </c>
      <c r="FE66" s="480">
        <f>+'Monthly Sources and Uses'!FC5</f>
        <v>99535.8</v>
      </c>
      <c r="FF66" s="480">
        <f>+'Monthly Sources and Uses'!FD5</f>
        <v>90205.41</v>
      </c>
      <c r="FG66" s="480">
        <f>+'Monthly Sources and Uses'!FE5</f>
        <v>99268.800000000003</v>
      </c>
      <c r="FH66" s="480">
        <f>+'Monthly Sources and Uses'!FF5</f>
        <v>95760</v>
      </c>
      <c r="FI66" s="480">
        <f>+'Monthly Sources and Uses'!FG5</f>
        <v>98686.8</v>
      </c>
      <c r="FJ66" s="480">
        <f>+'Monthly Sources and Uses'!FH5</f>
        <v>96001</v>
      </c>
      <c r="FK66" s="480">
        <f>+'Monthly Sources and Uses'!FI5</f>
        <v>100110.8</v>
      </c>
      <c r="FL66" s="480">
        <f>+'Monthly Sources and Uses'!FJ5</f>
        <v>100019.8</v>
      </c>
      <c r="FM66" s="480">
        <f>+'Monthly Sources and Uses'!FK5</f>
        <v>95430</v>
      </c>
      <c r="FN66" s="480">
        <f>+'Monthly Sources and Uses'!FL5</f>
        <v>98937.8</v>
      </c>
      <c r="FO66" s="480">
        <f>+'Monthly Sources and Uses'!FM5</f>
        <v>96159</v>
      </c>
      <c r="FP66" s="480">
        <f>+'Monthly Sources and Uses'!FN5</f>
        <v>100052.8</v>
      </c>
      <c r="FQ66" s="480">
        <f>+'Monthly Sources and Uses'!FO5</f>
        <v>99460.800000000003</v>
      </c>
      <c r="FR66" s="480">
        <f>+'Monthly Sources and Uses'!FP5</f>
        <v>90215</v>
      </c>
      <c r="FS66" s="480">
        <f>+'Monthly Sources and Uses'!FQ5</f>
        <v>99213.8</v>
      </c>
      <c r="FT66" s="480">
        <f>+'Monthly Sources and Uses'!FR5</f>
        <v>95565</v>
      </c>
      <c r="FU66" s="480">
        <f>+'Monthly Sources and Uses'!FS5</f>
        <v>31504</v>
      </c>
      <c r="FV66" s="480">
        <f>+'Monthly Sources and Uses'!FT5</f>
        <v>95609</v>
      </c>
      <c r="FW66" s="480">
        <f>+'Monthly Sources and Uses'!FU5</f>
        <v>99852.800000000003</v>
      </c>
      <c r="FX66" s="480">
        <f>+'Monthly Sources and Uses'!FV5</f>
        <v>99669.8</v>
      </c>
      <c r="FY66" s="480">
        <f>+'Monthly Sources and Uses'!FW5</f>
        <v>94998</v>
      </c>
      <c r="FZ66" s="480">
        <f>+'Monthly Sources and Uses'!FX5</f>
        <v>98260.800000000003</v>
      </c>
      <c r="GA66" s="480">
        <f>+'Monthly Sources and Uses'!FY5</f>
        <v>95862</v>
      </c>
      <c r="GB66" s="480">
        <f>+'Monthly Sources and Uses'!FZ5</f>
        <v>100173.8</v>
      </c>
    </row>
    <row r="67" spans="1:184">
      <c r="B67" s="485"/>
      <c r="C67" s="474" t="s">
        <v>4</v>
      </c>
      <c r="D67" s="477" t="s">
        <v>36</v>
      </c>
      <c r="E67" s="480">
        <f>+'Monthly Sources and Uses'!C6</f>
        <v>94142</v>
      </c>
      <c r="F67" s="480">
        <f>+'Monthly Sources and Uses'!D6</f>
        <v>83358</v>
      </c>
      <c r="G67" s="480">
        <f>+'Monthly Sources and Uses'!E6</f>
        <v>89365</v>
      </c>
      <c r="H67" s="480">
        <f>+'Monthly Sources and Uses'!F6</f>
        <v>76226.64</v>
      </c>
      <c r="I67" s="480">
        <f>+'Monthly Sources and Uses'!G6</f>
        <v>20359.240000000002</v>
      </c>
      <c r="J67" s="480">
        <f>+'Monthly Sources and Uses'!H6</f>
        <v>84534.6</v>
      </c>
      <c r="K67" s="480">
        <f>+'Monthly Sources and Uses'!I6</f>
        <v>88568</v>
      </c>
      <c r="L67" s="480">
        <f>+'Monthly Sources and Uses'!J6</f>
        <v>89653</v>
      </c>
      <c r="M67" s="480">
        <f>+'Monthly Sources and Uses'!K6</f>
        <v>86953.600000000006</v>
      </c>
      <c r="N67" s="480">
        <f>+'Monthly Sources and Uses'!L6</f>
        <v>91510</v>
      </c>
      <c r="O67" s="480">
        <f>+'Monthly Sources and Uses'!M6</f>
        <v>89028.6</v>
      </c>
      <c r="P67" s="480">
        <f>+'Monthly Sources and Uses'!N6</f>
        <v>90804</v>
      </c>
      <c r="Q67" s="480">
        <f>+'Monthly Sources and Uses'!O6</f>
        <v>95345</v>
      </c>
      <c r="R67" s="480">
        <f>+'Monthly Sources and Uses'!P6</f>
        <v>85284</v>
      </c>
      <c r="S67" s="480">
        <f>+'Monthly Sources and Uses'!Q6</f>
        <v>88773</v>
      </c>
      <c r="T67" s="480">
        <f>+'Monthly Sources and Uses'!R6</f>
        <v>87687.6</v>
      </c>
      <c r="U67" s="480">
        <f>+'Monthly Sources and Uses'!S6</f>
        <v>91210</v>
      </c>
      <c r="V67" s="480">
        <f>+'Monthly Sources and Uses'!T6</f>
        <v>85641.600000000006</v>
      </c>
      <c r="W67" s="480">
        <f>+'Monthly Sources and Uses'!U6</f>
        <v>89768</v>
      </c>
      <c r="X67" s="480">
        <f>+'Monthly Sources and Uses'!V6</f>
        <v>89446</v>
      </c>
      <c r="Y67" s="480">
        <f>+'Monthly Sources and Uses'!W6</f>
        <v>86266.6</v>
      </c>
      <c r="Z67" s="480">
        <f>+'Monthly Sources and Uses'!X6</f>
        <v>91126</v>
      </c>
      <c r="AA67" s="480">
        <f>+'Monthly Sources and Uses'!Y6</f>
        <v>88361.600000000006</v>
      </c>
      <c r="AB67" s="480">
        <f>+'Monthly Sources and Uses'!Z6</f>
        <v>88987</v>
      </c>
      <c r="AC67" s="480">
        <f>+'Monthly Sources and Uses'!AA6</f>
        <v>92267</v>
      </c>
      <c r="AD67" s="480">
        <f>+'Monthly Sources and Uses'!AB6</f>
        <v>84373</v>
      </c>
      <c r="AE67" s="480">
        <f>+'Monthly Sources and Uses'!AC6</f>
        <v>88621</v>
      </c>
      <c r="AF67" s="480">
        <f>+'Monthly Sources and Uses'!AD6</f>
        <v>85984</v>
      </c>
      <c r="AG67" s="480">
        <f>+'Monthly Sources and Uses'!AE6</f>
        <v>90270</v>
      </c>
      <c r="AH67" s="480">
        <f>+'Monthly Sources and Uses'!AF6</f>
        <v>85960.6</v>
      </c>
      <c r="AI67" s="480">
        <f>+'Monthly Sources and Uses'!AG6</f>
        <v>89809</v>
      </c>
      <c r="AJ67" s="480">
        <f>+'Monthly Sources and Uses'!AH6</f>
        <v>89516</v>
      </c>
      <c r="AK67" s="480">
        <f>+'Monthly Sources and Uses'!AI6</f>
        <v>85442.6</v>
      </c>
      <c r="AL67" s="480">
        <f>+'Monthly Sources and Uses'!AJ6</f>
        <v>90252</v>
      </c>
      <c r="AM67" s="480">
        <f>+'Monthly Sources and Uses'!AK6</f>
        <v>87623</v>
      </c>
      <c r="AN67" s="480">
        <f>+'Monthly Sources and Uses'!AL6</f>
        <v>87425</v>
      </c>
      <c r="AO67" s="480">
        <f>+'Monthly Sources and Uses'!AM6</f>
        <v>94844</v>
      </c>
      <c r="AP67" s="480">
        <f>+'Monthly Sources and Uses'!AN6</f>
        <v>89231</v>
      </c>
      <c r="AQ67" s="480">
        <f>+'Monthly Sources and Uses'!AO6</f>
        <v>91134</v>
      </c>
      <c r="AR67" s="480">
        <f>+'Monthly Sources and Uses'!AP6</f>
        <v>85212</v>
      </c>
      <c r="AS67" s="480">
        <f>+'Monthly Sources and Uses'!AQ6</f>
        <v>20313.240000000002</v>
      </c>
      <c r="AT67" s="480">
        <f>+'Monthly Sources and Uses'!AR6</f>
        <v>87637.6</v>
      </c>
      <c r="AU67" s="480">
        <f>+'Monthly Sources and Uses'!AS6</f>
        <v>89849</v>
      </c>
      <c r="AV67" s="480">
        <f>+'Monthly Sources and Uses'!AT6</f>
        <v>90857</v>
      </c>
      <c r="AW67" s="480">
        <f>+'Monthly Sources and Uses'!AU6</f>
        <v>86975</v>
      </c>
      <c r="AX67" s="480">
        <f>+'Monthly Sources and Uses'!AV6</f>
        <v>90715</v>
      </c>
      <c r="AY67" s="480">
        <f>+'Monthly Sources and Uses'!AW6</f>
        <v>90306.6</v>
      </c>
      <c r="AZ67" s="480">
        <f>+'Monthly Sources and Uses'!AX6</f>
        <v>89025</v>
      </c>
      <c r="BA67" s="480">
        <f>+'Monthly Sources and Uses'!AY6</f>
        <v>94311</v>
      </c>
      <c r="BB67" s="480">
        <f>+'Monthly Sources and Uses'!AZ6</f>
        <v>85630</v>
      </c>
      <c r="BC67" s="480">
        <f>+'Monthly Sources and Uses'!BA6</f>
        <v>86565</v>
      </c>
      <c r="BD67" s="480">
        <f>+'Monthly Sources and Uses'!BB6</f>
        <v>81509.600000000006</v>
      </c>
      <c r="BE67" s="480">
        <f>+'Monthly Sources and Uses'!BC6</f>
        <v>83778</v>
      </c>
      <c r="BF67" s="480">
        <f>+'Monthly Sources and Uses'!BD6</f>
        <v>81685</v>
      </c>
      <c r="BG67" s="480">
        <f>+'Monthly Sources and Uses'!BE6</f>
        <v>84167</v>
      </c>
      <c r="BH67" s="480">
        <f>+'Monthly Sources and Uses'!BF6</f>
        <v>85591</v>
      </c>
      <c r="BI67" s="480">
        <f>+'Monthly Sources and Uses'!BG6</f>
        <v>79848</v>
      </c>
      <c r="BJ67" s="480">
        <f>+'Monthly Sources and Uses'!BH6</f>
        <v>84324</v>
      </c>
      <c r="BK67" s="480">
        <f>+'Monthly Sources and Uses'!BI6</f>
        <v>84852</v>
      </c>
      <c r="BL67" s="480">
        <f>+'Monthly Sources and Uses'!BJ6</f>
        <v>82983</v>
      </c>
      <c r="BM67" s="480">
        <f>+'Monthly Sources and Uses'!BK6</f>
        <v>95414</v>
      </c>
      <c r="BN67" s="480">
        <f>+'Monthly Sources and Uses'!BL6</f>
        <v>87032</v>
      </c>
      <c r="BO67" s="480">
        <f>+'Monthly Sources and Uses'!BM6</f>
        <v>87979</v>
      </c>
      <c r="BP67" s="480">
        <f>+'Monthly Sources and Uses'!BN6</f>
        <v>83741.600000000006</v>
      </c>
      <c r="BQ67" s="480">
        <f>+'Monthly Sources and Uses'!BO6</f>
        <v>86968</v>
      </c>
      <c r="BR67" s="480">
        <f>+'Monthly Sources and Uses'!BP6</f>
        <v>84428</v>
      </c>
      <c r="BS67" s="480">
        <f>+'Monthly Sources and Uses'!BQ6</f>
        <v>88592</v>
      </c>
      <c r="BT67" s="480">
        <f>+'Monthly Sources and Uses'!BR6</f>
        <v>89180</v>
      </c>
      <c r="BU67" s="480">
        <f>+'Monthly Sources and Uses'!BS6</f>
        <v>84080.6</v>
      </c>
      <c r="BV67" s="480">
        <f>+'Monthly Sources and Uses'!BT6</f>
        <v>90317</v>
      </c>
      <c r="BW67" s="480">
        <f>+'Monthly Sources and Uses'!BU6</f>
        <v>92246.6</v>
      </c>
      <c r="BX67" s="480">
        <f>+'Monthly Sources and Uses'!BV6</f>
        <v>93516</v>
      </c>
      <c r="BY67" s="480">
        <f>+'Monthly Sources and Uses'!BW6</f>
        <v>98841</v>
      </c>
      <c r="BZ67" s="480">
        <f>+'Monthly Sources and Uses'!BX6</f>
        <v>90536</v>
      </c>
      <c r="CA67" s="480">
        <f>+'Monthly Sources and Uses'!BY6</f>
        <v>99570</v>
      </c>
      <c r="CB67" s="480">
        <f>+'Monthly Sources and Uses'!BZ6</f>
        <v>16096.6</v>
      </c>
      <c r="CC67" s="480">
        <f>+'Monthly Sources and Uses'!CA6</f>
        <v>20272.240000000002</v>
      </c>
      <c r="CD67" s="480">
        <f>+'Monthly Sources and Uses'!CB6</f>
        <v>87832.6</v>
      </c>
      <c r="CE67" s="480">
        <f>+'Monthly Sources and Uses'!CC6</f>
        <v>94514</v>
      </c>
      <c r="CF67" s="480">
        <f>+'Monthly Sources and Uses'!CD6</f>
        <v>95421</v>
      </c>
      <c r="CG67" s="480">
        <f>+'Monthly Sources and Uses'!CE6</f>
        <v>91411.6</v>
      </c>
      <c r="CH67" s="480">
        <f>+'Monthly Sources and Uses'!CF6</f>
        <v>96835</v>
      </c>
      <c r="CI67" s="480">
        <f>+'Monthly Sources and Uses'!CG6</f>
        <v>97243.6</v>
      </c>
      <c r="CJ67" s="480">
        <f>+'Monthly Sources and Uses'!CH6</f>
        <v>98060</v>
      </c>
      <c r="CK67" s="480">
        <f>+'Monthly Sources and Uses'!CI6</f>
        <v>100748</v>
      </c>
      <c r="CL67" s="480">
        <f>+'Monthly Sources and Uses'!CJ6</f>
        <v>94386</v>
      </c>
      <c r="CM67" s="480">
        <f>+'Monthly Sources and Uses'!CK6</f>
        <v>100726</v>
      </c>
      <c r="CN67" s="480">
        <f>+'Monthly Sources and Uses'!CL6</f>
        <v>95140.6</v>
      </c>
      <c r="CO67" s="480">
        <f>+'Monthly Sources and Uses'!CM6</f>
        <v>94662</v>
      </c>
      <c r="CP67" s="480">
        <f>+'Monthly Sources and Uses'!CN6</f>
        <v>92163.6</v>
      </c>
      <c r="CQ67" s="480">
        <f>+'Monthly Sources and Uses'!CO6</f>
        <v>95578</v>
      </c>
      <c r="CR67" s="480">
        <f>+'Monthly Sources and Uses'!CP6</f>
        <v>95609</v>
      </c>
      <c r="CS67" s="480">
        <f>+'Monthly Sources and Uses'!CQ6</f>
        <v>93422.6</v>
      </c>
      <c r="CT67" s="480">
        <f>+'Monthly Sources and Uses'!CR6</f>
        <v>98061</v>
      </c>
      <c r="CU67" s="480">
        <f>+'Monthly Sources and Uses'!CS6</f>
        <v>97055</v>
      </c>
      <c r="CV67" s="480">
        <f>+'Monthly Sources and Uses'!CT6</f>
        <v>98309</v>
      </c>
      <c r="CW67" s="480">
        <f>+'Monthly Sources and Uses'!CU6</f>
        <v>100380</v>
      </c>
      <c r="CX67" s="480">
        <f>+'Monthly Sources and Uses'!CV6</f>
        <v>90599</v>
      </c>
      <c r="CY67" s="480">
        <f>+'Monthly Sources and Uses'!CW6</f>
        <v>100671</v>
      </c>
      <c r="CZ67" s="480">
        <f>+'Monthly Sources and Uses'!CX6</f>
        <v>95607</v>
      </c>
      <c r="DA67" s="480">
        <f>+'Monthly Sources and Uses'!CY6</f>
        <v>95067</v>
      </c>
      <c r="DB67" s="480">
        <f>+'Monthly Sources and Uses'!CZ6</f>
        <v>92456</v>
      </c>
      <c r="DC67" s="480">
        <f>+'Monthly Sources and Uses'!DA6</f>
        <v>94352</v>
      </c>
      <c r="DD67" s="480">
        <f>+'Monthly Sources and Uses'!DB6</f>
        <v>96065</v>
      </c>
      <c r="DE67" s="480">
        <f>+'Monthly Sources and Uses'!DC6</f>
        <v>91780.6</v>
      </c>
      <c r="DF67" s="480">
        <f>+'Monthly Sources and Uses'!DD6</f>
        <v>96945</v>
      </c>
      <c r="DG67" s="480">
        <f>+'Monthly Sources and Uses'!DE6</f>
        <v>97388</v>
      </c>
      <c r="DH67" s="480">
        <f>+'Monthly Sources and Uses'!DF6</f>
        <v>97790</v>
      </c>
      <c r="DI67" s="480">
        <f>+'Monthly Sources and Uses'!DG6</f>
        <v>100070</v>
      </c>
      <c r="DJ67" s="480">
        <f>+'Monthly Sources and Uses'!DH6</f>
        <v>90549</v>
      </c>
      <c r="DK67" s="480">
        <f>+'Monthly Sources and Uses'!DI6</f>
        <v>100509</v>
      </c>
      <c r="DL67" s="480">
        <f>+'Monthly Sources and Uses'!DJ6</f>
        <v>91214</v>
      </c>
      <c r="DM67" s="480">
        <f>+'Monthly Sources and Uses'!DK6</f>
        <v>12260</v>
      </c>
      <c r="DN67" s="480">
        <f>+'Monthly Sources and Uses'!DL6</f>
        <v>91005</v>
      </c>
      <c r="DO67" s="480">
        <f>+'Monthly Sources and Uses'!DM6</f>
        <v>94810</v>
      </c>
      <c r="DP67" s="480">
        <f>+'Monthly Sources and Uses'!DN6</f>
        <v>95502</v>
      </c>
      <c r="DQ67" s="480">
        <f>+'Monthly Sources and Uses'!DO6</f>
        <v>91402</v>
      </c>
      <c r="DR67" s="480">
        <f>+'Monthly Sources and Uses'!DP6</f>
        <v>97247</v>
      </c>
      <c r="DS67" s="480">
        <f>+'Monthly Sources and Uses'!DQ6</f>
        <v>97196</v>
      </c>
      <c r="DT67" s="480">
        <f>+'Monthly Sources and Uses'!DR6</f>
        <v>97361</v>
      </c>
      <c r="DU67" s="480">
        <f>+'Monthly Sources and Uses'!DS6</f>
        <v>100061</v>
      </c>
      <c r="DV67" s="480">
        <f>+'Monthly Sources and Uses'!DT6</f>
        <v>90325</v>
      </c>
      <c r="DW67" s="480">
        <f>+'Monthly Sources and Uses'!DU6</f>
        <v>100107</v>
      </c>
      <c r="DX67" s="480">
        <f>+'Monthly Sources and Uses'!DV6</f>
        <v>94525.6</v>
      </c>
      <c r="DY67" s="480">
        <f>+'Monthly Sources and Uses'!DW6</f>
        <v>96109</v>
      </c>
      <c r="DZ67" s="480">
        <f>+'Monthly Sources and Uses'!DX6</f>
        <v>89744.6</v>
      </c>
      <c r="EA67" s="480">
        <f>+'Monthly Sources and Uses'!DY6</f>
        <v>94637</v>
      </c>
      <c r="EB67" s="480">
        <f>+'Monthly Sources and Uses'!DZ6</f>
        <v>95600</v>
      </c>
      <c r="EC67" s="480">
        <f>+'Monthly Sources and Uses'!EA6</f>
        <v>90785</v>
      </c>
      <c r="ED67" s="480">
        <f>+'Monthly Sources and Uses'!EB6</f>
        <v>96537</v>
      </c>
      <c r="EE67" s="480">
        <f>+'Monthly Sources and Uses'!EC6</f>
        <v>96013.6</v>
      </c>
      <c r="EF67" s="480">
        <f>+'Monthly Sources and Uses'!ED6</f>
        <v>97214</v>
      </c>
      <c r="EG67" s="480">
        <f>+'Monthly Sources and Uses'!EE6</f>
        <v>99781</v>
      </c>
      <c r="EH67" s="480">
        <f>+'Monthly Sources and Uses'!EF6</f>
        <v>93461</v>
      </c>
      <c r="EI67" s="480">
        <f>+'Monthly Sources and Uses'!EG6</f>
        <v>100379</v>
      </c>
      <c r="EJ67" s="480">
        <f>+'Monthly Sources and Uses'!EH6</f>
        <v>94909.6</v>
      </c>
      <c r="EK67" s="480">
        <f>+'Monthly Sources and Uses'!EI6</f>
        <v>95391</v>
      </c>
      <c r="EL67" s="480">
        <f>+'Monthly Sources and Uses'!EJ6</f>
        <v>90760</v>
      </c>
      <c r="EM67" s="480">
        <f>+'Monthly Sources and Uses'!EK6</f>
        <v>95021</v>
      </c>
      <c r="EN67" s="480">
        <f>+'Monthly Sources and Uses'!EL6</f>
        <v>94202</v>
      </c>
      <c r="EO67" s="480">
        <f>+'Monthly Sources and Uses'!EM6</f>
        <v>91638.6</v>
      </c>
      <c r="EP67" s="480">
        <f>+'Monthly Sources and Uses'!EN6</f>
        <v>96802</v>
      </c>
      <c r="EQ67" s="480">
        <f>+'Monthly Sources and Uses'!EO6</f>
        <v>96426</v>
      </c>
      <c r="ER67" s="480">
        <f>+'Monthly Sources and Uses'!EP6</f>
        <v>97612</v>
      </c>
      <c r="ES67" s="480">
        <f>+'Monthly Sources and Uses'!EQ6</f>
        <v>99214</v>
      </c>
      <c r="ET67" s="480">
        <f>+'Monthly Sources and Uses'!ER6</f>
        <v>89862</v>
      </c>
      <c r="EU67" s="480">
        <f>+'Monthly Sources and Uses'!ES6</f>
        <v>99439</v>
      </c>
      <c r="EV67" s="480">
        <f>+'Monthly Sources and Uses'!ET6</f>
        <v>77464</v>
      </c>
      <c r="EW67" s="480">
        <f>+'Monthly Sources and Uses'!EU6</f>
        <v>32812.04</v>
      </c>
      <c r="EX67" s="480">
        <f>+'Monthly Sources and Uses'!EV6</f>
        <v>89622</v>
      </c>
      <c r="EY67" s="480">
        <f>+'Monthly Sources and Uses'!EW6</f>
        <v>93743</v>
      </c>
      <c r="EZ67" s="480">
        <f>+'Monthly Sources and Uses'!EX6</f>
        <v>95361</v>
      </c>
      <c r="FA67" s="480">
        <f>+'Monthly Sources and Uses'!EY6</f>
        <v>90483</v>
      </c>
      <c r="FB67" s="480">
        <f>+'Monthly Sources and Uses'!EZ6</f>
        <v>95224</v>
      </c>
      <c r="FC67" s="480">
        <f>+'Monthly Sources and Uses'!FA6</f>
        <v>94715</v>
      </c>
      <c r="FD67" s="480">
        <f>+'Monthly Sources and Uses'!FB6</f>
        <v>94596</v>
      </c>
      <c r="FE67" s="480">
        <f>+'Monthly Sources and Uses'!FC6</f>
        <v>96851</v>
      </c>
      <c r="FF67" s="480">
        <f>+'Monthly Sources and Uses'!FD6</f>
        <v>88361</v>
      </c>
      <c r="FG67" s="480">
        <f>+'Monthly Sources and Uses'!FE6</f>
        <v>97679</v>
      </c>
      <c r="FH67" s="480">
        <f>+'Monthly Sources and Uses'!FF6</f>
        <v>90275.6</v>
      </c>
      <c r="FI67" s="480">
        <f>+'Monthly Sources and Uses'!FG6</f>
        <v>91230</v>
      </c>
      <c r="FJ67" s="480">
        <f>+'Monthly Sources and Uses'!FH6</f>
        <v>85757</v>
      </c>
      <c r="FK67" s="480">
        <f>+'Monthly Sources and Uses'!FI6</f>
        <v>93599</v>
      </c>
      <c r="FL67" s="480">
        <f>+'Monthly Sources and Uses'!FJ6</f>
        <v>94359</v>
      </c>
      <c r="FM67" s="480">
        <f>+'Monthly Sources and Uses'!FK6</f>
        <v>89252</v>
      </c>
      <c r="FN67" s="480">
        <f>+'Monthly Sources and Uses'!FL6</f>
        <v>95203</v>
      </c>
      <c r="FO67" s="480">
        <f>+'Monthly Sources and Uses'!FM6</f>
        <v>93514</v>
      </c>
      <c r="FP67" s="480">
        <f>+'Monthly Sources and Uses'!FN6</f>
        <v>94048</v>
      </c>
      <c r="FQ67" s="480">
        <f>+'Monthly Sources and Uses'!FO6</f>
        <v>96464</v>
      </c>
      <c r="FR67" s="480">
        <f>+'Monthly Sources and Uses'!FP6</f>
        <v>87646</v>
      </c>
      <c r="FS67" s="480">
        <f>+'Monthly Sources and Uses'!FQ6</f>
        <v>96971</v>
      </c>
      <c r="FT67" s="480">
        <f>+'Monthly Sources and Uses'!FR6</f>
        <v>88162.6</v>
      </c>
      <c r="FU67" s="480">
        <f>+'Monthly Sources and Uses'!FS6</f>
        <v>90762</v>
      </c>
      <c r="FV67" s="480">
        <f>+'Monthly Sources and Uses'!FT6</f>
        <v>84702</v>
      </c>
      <c r="FW67" s="480">
        <f>+'Monthly Sources and Uses'!FU6</f>
        <v>93218</v>
      </c>
      <c r="FX67" s="480">
        <f>+'Monthly Sources and Uses'!FV6</f>
        <v>93067</v>
      </c>
      <c r="FY67" s="480">
        <f>+'Monthly Sources and Uses'!FW6</f>
        <v>88625</v>
      </c>
      <c r="FZ67" s="480">
        <f>+'Monthly Sources and Uses'!FX6</f>
        <v>94438</v>
      </c>
      <c r="GA67" s="480">
        <f>+'Monthly Sources and Uses'!FY6</f>
        <v>92662</v>
      </c>
      <c r="GB67" s="480">
        <f>+'Monthly Sources and Uses'!FZ6</f>
        <v>94105</v>
      </c>
    </row>
    <row r="68" spans="1:184">
      <c r="B68" s="485"/>
      <c r="C68" s="474" t="s">
        <v>5</v>
      </c>
      <c r="D68" s="477" t="s">
        <v>36</v>
      </c>
      <c r="E68" s="480">
        <f>+'Monthly Sources and Uses'!C7</f>
        <v>94402</v>
      </c>
      <c r="F68" s="480">
        <f>+'Monthly Sources and Uses'!D7</f>
        <v>83080</v>
      </c>
      <c r="G68" s="480">
        <f>+'Monthly Sources and Uses'!E7</f>
        <v>89200</v>
      </c>
      <c r="H68" s="480">
        <f>+'Monthly Sources and Uses'!F7</f>
        <v>87632.6</v>
      </c>
      <c r="I68" s="480">
        <f>+'Monthly Sources and Uses'!G7</f>
        <v>91307</v>
      </c>
      <c r="J68" s="480">
        <f>+'Monthly Sources and Uses'!H7</f>
        <v>85232.6</v>
      </c>
      <c r="K68" s="480">
        <f>+'Monthly Sources and Uses'!I7</f>
        <v>89042</v>
      </c>
      <c r="L68" s="480">
        <f>+'Monthly Sources and Uses'!J7</f>
        <v>89871</v>
      </c>
      <c r="M68" s="480">
        <f>+'Monthly Sources and Uses'!K7</f>
        <v>86759.6</v>
      </c>
      <c r="N68" s="480">
        <f>+'Monthly Sources and Uses'!L7</f>
        <v>91466</v>
      </c>
      <c r="O68" s="480">
        <f>+'Monthly Sources and Uses'!M7</f>
        <v>89477.6</v>
      </c>
      <c r="P68" s="480">
        <f>+'Monthly Sources and Uses'!N7</f>
        <v>90558</v>
      </c>
      <c r="Q68" s="480">
        <f>+'Monthly Sources and Uses'!O7</f>
        <v>95498</v>
      </c>
      <c r="R68" s="480">
        <f>+'Monthly Sources and Uses'!P7</f>
        <v>84995</v>
      </c>
      <c r="S68" s="480">
        <f>+'Monthly Sources and Uses'!Q7</f>
        <v>88566</v>
      </c>
      <c r="T68" s="480">
        <f>+'Monthly Sources and Uses'!R7</f>
        <v>87728.6</v>
      </c>
      <c r="U68" s="480">
        <f>+'Monthly Sources and Uses'!S7</f>
        <v>91203</v>
      </c>
      <c r="V68" s="480">
        <f>+'Monthly Sources and Uses'!T7</f>
        <v>86154.6</v>
      </c>
      <c r="W68" s="480">
        <f>+'Monthly Sources and Uses'!U7</f>
        <v>89488</v>
      </c>
      <c r="X68" s="480">
        <f>+'Monthly Sources and Uses'!V7</f>
        <v>89888</v>
      </c>
      <c r="Y68" s="480">
        <f>+'Monthly Sources and Uses'!W7</f>
        <v>86212.6</v>
      </c>
      <c r="Z68" s="480">
        <f>+'Monthly Sources and Uses'!X7</f>
        <v>91099</v>
      </c>
      <c r="AA68" s="480">
        <f>+'Monthly Sources and Uses'!Y7</f>
        <v>88181</v>
      </c>
      <c r="AB68" s="480">
        <f>+'Monthly Sources and Uses'!Z7</f>
        <v>89452</v>
      </c>
      <c r="AC68" s="480">
        <f>+'Monthly Sources and Uses'!AA7</f>
        <v>91939</v>
      </c>
      <c r="AD68" s="480">
        <f>+'Monthly Sources and Uses'!AB7</f>
        <v>84189</v>
      </c>
      <c r="AE68" s="480">
        <f>+'Monthly Sources and Uses'!AC7</f>
        <v>88621</v>
      </c>
      <c r="AF68" s="480">
        <f>+'Monthly Sources and Uses'!AD7</f>
        <v>86284</v>
      </c>
      <c r="AG68" s="480">
        <f>+'Monthly Sources and Uses'!AE7</f>
        <v>17449</v>
      </c>
      <c r="AH68" s="480">
        <f>+'Monthly Sources and Uses'!AF7</f>
        <v>86634</v>
      </c>
      <c r="AI68" s="480">
        <f>+'Monthly Sources and Uses'!AG7</f>
        <v>89048</v>
      </c>
      <c r="AJ68" s="480">
        <f>+'Monthly Sources and Uses'!AH7</f>
        <v>88970</v>
      </c>
      <c r="AK68" s="480">
        <f>+'Monthly Sources and Uses'!AI7</f>
        <v>85222</v>
      </c>
      <c r="AL68" s="480">
        <f>+'Monthly Sources and Uses'!AJ7</f>
        <v>90313</v>
      </c>
      <c r="AM68" s="480">
        <f>+'Monthly Sources and Uses'!AK7</f>
        <v>87519.6</v>
      </c>
      <c r="AN68" s="480">
        <f>+'Monthly Sources and Uses'!AL7</f>
        <v>86980</v>
      </c>
      <c r="AO68" s="480">
        <f>+'Monthly Sources and Uses'!AM7</f>
        <v>95221</v>
      </c>
      <c r="AP68" s="480">
        <f>+'Monthly Sources and Uses'!AN7</f>
        <v>88804</v>
      </c>
      <c r="AQ68" s="480">
        <f>+'Monthly Sources and Uses'!AO7</f>
        <v>89935</v>
      </c>
      <c r="AR68" s="480">
        <f>+'Monthly Sources and Uses'!AP7</f>
        <v>88095.6</v>
      </c>
      <c r="AS68" s="480">
        <f>+'Monthly Sources and Uses'!AQ7</f>
        <v>91639</v>
      </c>
      <c r="AT68" s="480">
        <f>+'Monthly Sources and Uses'!AR7</f>
        <v>87156.6</v>
      </c>
      <c r="AU68" s="480">
        <f>+'Monthly Sources and Uses'!AS7</f>
        <v>90426</v>
      </c>
      <c r="AV68" s="480">
        <f>+'Monthly Sources and Uses'!AT7</f>
        <v>90663</v>
      </c>
      <c r="AW68" s="480">
        <f>+'Monthly Sources and Uses'!AU7</f>
        <v>87346.6</v>
      </c>
      <c r="AX68" s="480">
        <f>+'Monthly Sources and Uses'!AV7</f>
        <v>90398</v>
      </c>
      <c r="AY68" s="480">
        <f>+'Monthly Sources and Uses'!AW7</f>
        <v>90306.6</v>
      </c>
      <c r="AZ68" s="480">
        <f>+'Monthly Sources and Uses'!AX7</f>
        <v>88260</v>
      </c>
      <c r="BA68" s="480">
        <f>+'Monthly Sources and Uses'!AY7</f>
        <v>94665</v>
      </c>
      <c r="BB68" s="480">
        <f>+'Monthly Sources and Uses'!AZ7</f>
        <v>86020</v>
      </c>
      <c r="BC68" s="480">
        <f>+'Monthly Sources and Uses'!BA7</f>
        <v>86293</v>
      </c>
      <c r="BD68" s="480">
        <f>+'Monthly Sources and Uses'!BB7</f>
        <v>82128</v>
      </c>
      <c r="BE68" s="480">
        <f>+'Monthly Sources and Uses'!BC7</f>
        <v>83503</v>
      </c>
      <c r="BF68" s="480">
        <f>+'Monthly Sources and Uses'!BD7</f>
        <v>81252</v>
      </c>
      <c r="BG68" s="480">
        <f>+'Monthly Sources and Uses'!BE7</f>
        <v>84074</v>
      </c>
      <c r="BH68" s="480">
        <f>+'Monthly Sources and Uses'!BF7</f>
        <v>85894</v>
      </c>
      <c r="BI68" s="480">
        <f>+'Monthly Sources and Uses'!BG7</f>
        <v>79704.600000000006</v>
      </c>
      <c r="BJ68" s="480">
        <f>+'Monthly Sources and Uses'!BH7</f>
        <v>84702</v>
      </c>
      <c r="BK68" s="480">
        <f>+'Monthly Sources and Uses'!BI7</f>
        <v>85717.6</v>
      </c>
      <c r="BL68" s="480">
        <f>+'Monthly Sources and Uses'!BJ7</f>
        <v>82899</v>
      </c>
      <c r="BM68" s="480">
        <f>+'Monthly Sources and Uses'!BK7</f>
        <v>95858</v>
      </c>
      <c r="BN68" s="480">
        <f>+'Monthly Sources and Uses'!BL7</f>
        <v>86901</v>
      </c>
      <c r="BO68" s="480">
        <f>+'Monthly Sources and Uses'!BM7</f>
        <v>87696</v>
      </c>
      <c r="BP68" s="480">
        <f>+'Monthly Sources and Uses'!BN7</f>
        <v>83973.6</v>
      </c>
      <c r="BQ68" s="480">
        <f>+'Monthly Sources and Uses'!BO7</f>
        <v>86921</v>
      </c>
      <c r="BR68" s="480">
        <f>+'Monthly Sources and Uses'!BP7</f>
        <v>84163.6</v>
      </c>
      <c r="BS68" s="480">
        <f>+'Monthly Sources and Uses'!BQ7</f>
        <v>87974</v>
      </c>
      <c r="BT68" s="480">
        <f>+'Monthly Sources and Uses'!BR7</f>
        <v>89230</v>
      </c>
      <c r="BU68" s="480">
        <f>+'Monthly Sources and Uses'!BS7</f>
        <v>39612.959999999999</v>
      </c>
      <c r="BV68" s="480">
        <f>+'Monthly Sources and Uses'!BT7</f>
        <v>0</v>
      </c>
      <c r="BW68" s="480">
        <f>+'Monthly Sources and Uses'!BU7</f>
        <v>85665</v>
      </c>
      <c r="BX68" s="480">
        <f>+'Monthly Sources and Uses'!BV7</f>
        <v>93370</v>
      </c>
      <c r="BY68" s="480">
        <f>+'Monthly Sources and Uses'!BW7</f>
        <v>99019</v>
      </c>
      <c r="BZ68" s="480">
        <f>+'Monthly Sources and Uses'!BX7</f>
        <v>90617</v>
      </c>
      <c r="CA68" s="480">
        <f>+'Monthly Sources and Uses'!BY7</f>
        <v>99887</v>
      </c>
      <c r="CB68" s="480">
        <f>+'Monthly Sources and Uses'!BZ7</f>
        <v>91940.6</v>
      </c>
      <c r="CC68" s="480">
        <f>+'Monthly Sources and Uses'!CA7</f>
        <v>93203</v>
      </c>
      <c r="CD68" s="480">
        <f>+'Monthly Sources and Uses'!CB7</f>
        <v>88787</v>
      </c>
      <c r="CE68" s="480">
        <f>+'Monthly Sources and Uses'!CC7</f>
        <v>94833</v>
      </c>
      <c r="CF68" s="480">
        <f>+'Monthly Sources and Uses'!CD7</f>
        <v>94199</v>
      </c>
      <c r="CG68" s="480">
        <f>+'Monthly Sources and Uses'!CE7</f>
        <v>91878</v>
      </c>
      <c r="CH68" s="480">
        <f>+'Monthly Sources and Uses'!CF7</f>
        <v>97488</v>
      </c>
      <c r="CI68" s="480">
        <f>+'Monthly Sources and Uses'!CG7</f>
        <v>97152.6</v>
      </c>
      <c r="CJ68" s="480">
        <f>+'Monthly Sources and Uses'!CH7</f>
        <v>97872</v>
      </c>
      <c r="CK68" s="480">
        <f>+'Monthly Sources and Uses'!CI7</f>
        <v>100758</v>
      </c>
      <c r="CL68" s="480">
        <f>+'Monthly Sources and Uses'!CJ7</f>
        <v>94427</v>
      </c>
      <c r="CM68" s="480">
        <f>+'Monthly Sources and Uses'!CK7</f>
        <v>100909</v>
      </c>
      <c r="CN68" s="480">
        <f>+'Monthly Sources and Uses'!CL7</f>
        <v>95119.6</v>
      </c>
      <c r="CO68" s="480">
        <f>+'Monthly Sources and Uses'!CM7</f>
        <v>94397</v>
      </c>
      <c r="CP68" s="480">
        <f>+'Monthly Sources and Uses'!CN7</f>
        <v>92171.6</v>
      </c>
      <c r="CQ68" s="480">
        <f>+'Monthly Sources and Uses'!CO7</f>
        <v>96721</v>
      </c>
      <c r="CR68" s="480">
        <f>+'Monthly Sources and Uses'!CP7</f>
        <v>95863</v>
      </c>
      <c r="CS68" s="480">
        <f>+'Monthly Sources and Uses'!CQ7</f>
        <v>92401.600000000006</v>
      </c>
      <c r="CT68" s="480">
        <f>+'Monthly Sources and Uses'!CR7</f>
        <v>97151</v>
      </c>
      <c r="CU68" s="480">
        <f>+'Monthly Sources and Uses'!CS7</f>
        <v>97040.6</v>
      </c>
      <c r="CV68" s="480">
        <f>+'Monthly Sources and Uses'!CT7</f>
        <v>98374</v>
      </c>
      <c r="CW68" s="480">
        <f>+'Monthly Sources and Uses'!CU7</f>
        <v>100270</v>
      </c>
      <c r="CX68" s="480">
        <f>+'Monthly Sources and Uses'!CV7</f>
        <v>90700</v>
      </c>
      <c r="CY68" s="480">
        <f>+'Monthly Sources and Uses'!CW7</f>
        <v>100559</v>
      </c>
      <c r="CZ68" s="480">
        <f>+'Monthly Sources and Uses'!CX7</f>
        <v>95669</v>
      </c>
      <c r="DA68" s="480">
        <f>+'Monthly Sources and Uses'!CY7</f>
        <v>17569</v>
      </c>
      <c r="DB68" s="480">
        <f>+'Monthly Sources and Uses'!CZ7</f>
        <v>91976.6</v>
      </c>
      <c r="DC68" s="480">
        <f>+'Monthly Sources and Uses'!DA7</f>
        <v>94341</v>
      </c>
      <c r="DD68" s="480">
        <f>+'Monthly Sources and Uses'!DB7</f>
        <v>96132</v>
      </c>
      <c r="DE68" s="480">
        <f>+'Monthly Sources and Uses'!DC7</f>
        <v>91178</v>
      </c>
      <c r="DF68" s="480">
        <f>+'Monthly Sources and Uses'!DD7</f>
        <v>97060</v>
      </c>
      <c r="DG68" s="480">
        <f>+'Monthly Sources and Uses'!DE7</f>
        <v>97292.6</v>
      </c>
      <c r="DH68" s="480">
        <f>+'Monthly Sources and Uses'!DF7</f>
        <v>97815</v>
      </c>
      <c r="DI68" s="480">
        <f>+'Monthly Sources and Uses'!DG7</f>
        <v>100029</v>
      </c>
      <c r="DJ68" s="480">
        <f>+'Monthly Sources and Uses'!DH7</f>
        <v>90529</v>
      </c>
      <c r="DK68" s="480">
        <f>+'Monthly Sources and Uses'!DI7</f>
        <v>100579</v>
      </c>
      <c r="DL68" s="480">
        <f>+'Monthly Sources and Uses'!DJ7</f>
        <v>94829.6</v>
      </c>
      <c r="DM68" s="480">
        <f>+'Monthly Sources and Uses'!DK7</f>
        <v>95283</v>
      </c>
      <c r="DN68" s="480">
        <f>+'Monthly Sources and Uses'!DL7</f>
        <v>90777.600000000006</v>
      </c>
      <c r="DO68" s="480">
        <f>+'Monthly Sources and Uses'!DM7</f>
        <v>95075</v>
      </c>
      <c r="DP68" s="480">
        <f>+'Monthly Sources and Uses'!DN7</f>
        <v>96116</v>
      </c>
      <c r="DQ68" s="480">
        <f>+'Monthly Sources and Uses'!DO7</f>
        <v>90369.600000000006</v>
      </c>
      <c r="DR68" s="480">
        <f>+'Monthly Sources and Uses'!DP7</f>
        <v>97429</v>
      </c>
      <c r="DS68" s="480">
        <f>+'Monthly Sources and Uses'!DQ7</f>
        <v>97282.6</v>
      </c>
      <c r="DT68" s="480">
        <f>+'Monthly Sources and Uses'!DR7</f>
        <v>97229</v>
      </c>
      <c r="DU68" s="480">
        <f>+'Monthly Sources and Uses'!DS7</f>
        <v>99979</v>
      </c>
      <c r="DV68" s="480">
        <f>+'Monthly Sources and Uses'!DT7</f>
        <v>90009</v>
      </c>
      <c r="DW68" s="480">
        <f>+'Monthly Sources and Uses'!DU7</f>
        <v>100208</v>
      </c>
      <c r="DX68" s="480">
        <f>+'Monthly Sources and Uses'!DV7</f>
        <v>94820.6</v>
      </c>
      <c r="DY68" s="480">
        <f>+'Monthly Sources and Uses'!DW7</f>
        <v>94432</v>
      </c>
      <c r="DZ68" s="480">
        <f>+'Monthly Sources and Uses'!DX7</f>
        <v>90585.600000000006</v>
      </c>
      <c r="EA68" s="480">
        <f>+'Monthly Sources and Uses'!DY7</f>
        <v>95294</v>
      </c>
      <c r="EB68" s="480">
        <f>+'Monthly Sources and Uses'!DZ7</f>
        <v>95464</v>
      </c>
      <c r="EC68" s="480">
        <f>+'Monthly Sources and Uses'!EA7</f>
        <v>90700.6</v>
      </c>
      <c r="ED68" s="480">
        <f>+'Monthly Sources and Uses'!EB7</f>
        <v>96380</v>
      </c>
      <c r="EE68" s="480">
        <f>+'Monthly Sources and Uses'!EC7</f>
        <v>95941.6</v>
      </c>
      <c r="EF68" s="480">
        <f>+'Monthly Sources and Uses'!ED7</f>
        <v>96761</v>
      </c>
      <c r="EG68" s="480">
        <f>+'Monthly Sources and Uses'!EE7</f>
        <v>99710</v>
      </c>
      <c r="EH68" s="480">
        <f>+'Monthly Sources and Uses'!EF7</f>
        <v>93421</v>
      </c>
      <c r="EI68" s="480">
        <f>+'Monthly Sources and Uses'!EG7</f>
        <v>100500</v>
      </c>
      <c r="EJ68" s="480">
        <f>+'Monthly Sources and Uses'!EH7</f>
        <v>82421.64</v>
      </c>
      <c r="EK68" s="480">
        <f>+'Monthly Sources and Uses'!EI7</f>
        <v>20832.240000000002</v>
      </c>
      <c r="EL68" s="480">
        <f>+'Monthly Sources and Uses'!EJ7</f>
        <v>90158</v>
      </c>
      <c r="EM68" s="480">
        <f>+'Monthly Sources and Uses'!EK7</f>
        <v>94734</v>
      </c>
      <c r="EN68" s="480">
        <f>+'Monthly Sources and Uses'!EL7</f>
        <v>95588</v>
      </c>
      <c r="EO68" s="480">
        <f>+'Monthly Sources and Uses'!EM7</f>
        <v>92483.6</v>
      </c>
      <c r="EP68" s="480">
        <f>+'Monthly Sources and Uses'!EN7</f>
        <v>96698</v>
      </c>
      <c r="EQ68" s="480">
        <f>+'Monthly Sources and Uses'!EO7</f>
        <v>96637.6</v>
      </c>
      <c r="ER68" s="480">
        <f>+'Monthly Sources and Uses'!EP7</f>
        <v>97278</v>
      </c>
      <c r="ES68" s="480">
        <f>+'Monthly Sources and Uses'!EQ7</f>
        <v>99184</v>
      </c>
      <c r="ET68" s="480">
        <f>+'Monthly Sources and Uses'!ER7</f>
        <v>89842</v>
      </c>
      <c r="EU68" s="480">
        <f>+'Monthly Sources and Uses'!ES7</f>
        <v>99510</v>
      </c>
      <c r="EV68" s="480">
        <f>+'Monthly Sources and Uses'!ET7</f>
        <v>92959.6</v>
      </c>
      <c r="EW68" s="480">
        <f>+'Monthly Sources and Uses'!EU7</f>
        <v>94817</v>
      </c>
      <c r="EX68" s="480">
        <f>+'Monthly Sources and Uses'!EV7</f>
        <v>89511</v>
      </c>
      <c r="EY68" s="480">
        <f>+'Monthly Sources and Uses'!EW7</f>
        <v>93821</v>
      </c>
      <c r="EZ68" s="480">
        <f>+'Monthly Sources and Uses'!EX7</f>
        <v>95351</v>
      </c>
      <c r="FA68" s="480">
        <f>+'Monthly Sources and Uses'!EY7</f>
        <v>90147.6</v>
      </c>
      <c r="FB68" s="480">
        <f>+'Monthly Sources and Uses'!EZ7</f>
        <v>95119</v>
      </c>
      <c r="FC68" s="480">
        <f>+'Monthly Sources and Uses'!FA7</f>
        <v>94911</v>
      </c>
      <c r="FD68" s="480">
        <f>+'Monthly Sources and Uses'!FB7</f>
        <v>94600</v>
      </c>
      <c r="FE68" s="480">
        <f>+'Monthly Sources and Uses'!FC7</f>
        <v>97087</v>
      </c>
      <c r="FF68" s="480">
        <f>+'Monthly Sources and Uses'!FD7</f>
        <v>88147</v>
      </c>
      <c r="FG68" s="480">
        <f>+'Monthly Sources and Uses'!FE7</f>
        <v>97426</v>
      </c>
      <c r="FH68" s="480">
        <f>+'Monthly Sources and Uses'!FF7</f>
        <v>89811.6</v>
      </c>
      <c r="FI68" s="480">
        <f>+'Monthly Sources and Uses'!FG7</f>
        <v>91007</v>
      </c>
      <c r="FJ68" s="480">
        <f>+'Monthly Sources and Uses'!FH7</f>
        <v>85777.600000000006</v>
      </c>
      <c r="FK68" s="480">
        <f>+'Monthly Sources and Uses'!FI7</f>
        <v>94646</v>
      </c>
      <c r="FL68" s="480">
        <f>+'Monthly Sources and Uses'!FJ7</f>
        <v>94402</v>
      </c>
      <c r="FM68" s="480">
        <f>+'Monthly Sources and Uses'!FK7</f>
        <v>88459.6</v>
      </c>
      <c r="FN68" s="480">
        <f>+'Monthly Sources and Uses'!FL7</f>
        <v>95592</v>
      </c>
      <c r="FO68" s="480">
        <f>+'Monthly Sources and Uses'!FM7</f>
        <v>93841.600000000006</v>
      </c>
      <c r="FP68" s="480">
        <f>+'Monthly Sources and Uses'!FN7</f>
        <v>93756</v>
      </c>
      <c r="FQ68" s="480">
        <f>+'Monthly Sources and Uses'!FO7</f>
        <v>96412</v>
      </c>
      <c r="FR68" s="480">
        <f>+'Monthly Sources and Uses'!FP7</f>
        <v>87577</v>
      </c>
      <c r="FS68" s="480">
        <f>+'Monthly Sources and Uses'!FQ7</f>
        <v>96900</v>
      </c>
      <c r="FT68" s="480">
        <f>+'Monthly Sources and Uses'!FR7</f>
        <v>6240.64</v>
      </c>
      <c r="FU68" s="480">
        <f>+'Monthly Sources and Uses'!FS7</f>
        <v>28922.2</v>
      </c>
      <c r="FV68" s="480">
        <f>+'Monthly Sources and Uses'!FT7</f>
        <v>85176</v>
      </c>
      <c r="FW68" s="480">
        <f>+'Monthly Sources and Uses'!FU7</f>
        <v>93833</v>
      </c>
      <c r="FX68" s="480">
        <f>+'Monthly Sources and Uses'!FV7</f>
        <v>92987</v>
      </c>
      <c r="FY68" s="480">
        <f>+'Monthly Sources and Uses'!FW7</f>
        <v>88316</v>
      </c>
      <c r="FZ68" s="480">
        <f>+'Monthly Sources and Uses'!FX7</f>
        <v>94538</v>
      </c>
      <c r="GA68" s="480">
        <f>+'Monthly Sources and Uses'!FY7</f>
        <v>92656.6</v>
      </c>
      <c r="GB68" s="480">
        <f>+'Monthly Sources and Uses'!FZ7</f>
        <v>94867</v>
      </c>
    </row>
    <row r="69" spans="1:184">
      <c r="B69" s="485"/>
      <c r="C69" s="474" t="s">
        <v>6</v>
      </c>
      <c r="D69" s="477" t="s">
        <v>36</v>
      </c>
      <c r="E69" s="480">
        <f>+'Monthly Sources and Uses'!C8</f>
        <v>97413</v>
      </c>
      <c r="F69" s="480">
        <f>+'Monthly Sources and Uses'!D8</f>
        <v>86541.2</v>
      </c>
      <c r="G69" s="480">
        <f>+'Monthly Sources and Uses'!E8</f>
        <v>94345.8</v>
      </c>
      <c r="H69" s="480">
        <f>+'Monthly Sources and Uses'!F8</f>
        <v>92964.99</v>
      </c>
      <c r="I69" s="480">
        <f>+'Monthly Sources and Uses'!G8</f>
        <v>96168.4</v>
      </c>
      <c r="J69" s="480">
        <f>+'Monthly Sources and Uses'!H8</f>
        <v>90625</v>
      </c>
      <c r="K69" s="480">
        <f>+'Monthly Sources and Uses'!I8</f>
        <v>94419</v>
      </c>
      <c r="L69" s="480">
        <f>+'Monthly Sources and Uses'!J8</f>
        <v>94361.8</v>
      </c>
      <c r="M69" s="480">
        <f>+'Monthly Sources and Uses'!K8</f>
        <v>91396</v>
      </c>
      <c r="N69" s="480">
        <f>+'Monthly Sources and Uses'!L8</f>
        <v>96409</v>
      </c>
      <c r="O69" s="480">
        <f>+'Monthly Sources and Uses'!M8</f>
        <v>93724</v>
      </c>
      <c r="P69" s="480">
        <f>+'Monthly Sources and Uses'!N8</f>
        <v>94956.39</v>
      </c>
      <c r="Q69" s="480">
        <f>+'Monthly Sources and Uses'!O8</f>
        <v>98716.39</v>
      </c>
      <c r="R69" s="480">
        <f>+'Monthly Sources and Uses'!P8</f>
        <v>87723.199999999997</v>
      </c>
      <c r="S69" s="480">
        <f>+'Monthly Sources and Uses'!Q8</f>
        <v>92901.79</v>
      </c>
      <c r="T69" s="480">
        <f>+'Monthly Sources and Uses'!R8</f>
        <v>12741.6</v>
      </c>
      <c r="U69" s="480">
        <f>+'Monthly Sources and Uses'!S8</f>
        <v>18493.8</v>
      </c>
      <c r="V69" s="480">
        <f>+'Monthly Sources and Uses'!T8</f>
        <v>92302</v>
      </c>
      <c r="W69" s="480">
        <f>+'Monthly Sources and Uses'!U8</f>
        <v>94346.41</v>
      </c>
      <c r="X69" s="480">
        <f>+'Monthly Sources and Uses'!V8</f>
        <v>94091.8</v>
      </c>
      <c r="Y69" s="480">
        <f>+'Monthly Sources and Uses'!W8</f>
        <v>91628</v>
      </c>
      <c r="Z69" s="480">
        <f>+'Monthly Sources and Uses'!X8</f>
        <v>95889</v>
      </c>
      <c r="AA69" s="480">
        <f>+'Monthly Sources and Uses'!Y8</f>
        <v>93691</v>
      </c>
      <c r="AB69" s="480">
        <f>+'Monthly Sources and Uses'!Z8</f>
        <v>93215.79</v>
      </c>
      <c r="AC69" s="480">
        <f>+'Monthly Sources and Uses'!AA8</f>
        <v>96797</v>
      </c>
      <c r="AD69" s="480">
        <f>+'Monthly Sources and Uses'!AB8</f>
        <v>86839.2</v>
      </c>
      <c r="AE69" s="480">
        <f>+'Monthly Sources and Uses'!AC8</f>
        <v>93237.79</v>
      </c>
      <c r="AF69" s="480">
        <f>+'Monthly Sources and Uses'!AD8</f>
        <v>91566</v>
      </c>
      <c r="AG69" s="480">
        <f>+'Monthly Sources and Uses'!AE8</f>
        <v>95573</v>
      </c>
      <c r="AH69" s="480">
        <f>+'Monthly Sources and Uses'!AF8</f>
        <v>91595.99</v>
      </c>
      <c r="AI69" s="480">
        <f>+'Monthly Sources and Uses'!AG8</f>
        <v>94699.8</v>
      </c>
      <c r="AJ69" s="480">
        <f>+'Monthly Sources and Uses'!AH8</f>
        <v>94036.39</v>
      </c>
      <c r="AK69" s="480">
        <f>+'Monthly Sources and Uses'!AI8</f>
        <v>91126</v>
      </c>
      <c r="AL69" s="480">
        <f>+'Monthly Sources and Uses'!AJ8</f>
        <v>95565.8</v>
      </c>
      <c r="AM69" s="480">
        <f>+'Monthly Sources and Uses'!AK8</f>
        <v>92550</v>
      </c>
      <c r="AN69" s="480">
        <f>+'Monthly Sources and Uses'!AL8</f>
        <v>93007</v>
      </c>
      <c r="AO69" s="480">
        <f>+'Monthly Sources and Uses'!AM8</f>
        <v>98056.39</v>
      </c>
      <c r="AP69" s="480">
        <f>+'Monthly Sources and Uses'!AN8</f>
        <v>91479.59</v>
      </c>
      <c r="AQ69" s="480">
        <f>+'Monthly Sources and Uses'!AO8</f>
        <v>94782.41</v>
      </c>
      <c r="AR69" s="480">
        <f>+'Monthly Sources and Uses'!AP8</f>
        <v>93235</v>
      </c>
      <c r="AS69" s="480">
        <f>+'Monthly Sources and Uses'!AQ8</f>
        <v>96386.39</v>
      </c>
      <c r="AT69" s="480">
        <f>+'Monthly Sources and Uses'!AR8</f>
        <v>92560</v>
      </c>
      <c r="AU69" s="480">
        <f>+'Monthly Sources and Uses'!AS8</f>
        <v>95036.41</v>
      </c>
      <c r="AV69" s="480">
        <f>+'Monthly Sources and Uses'!AT8</f>
        <v>96283.79</v>
      </c>
      <c r="AW69" s="480">
        <f>+'Monthly Sources and Uses'!AU8</f>
        <v>91460</v>
      </c>
      <c r="AX69" s="480">
        <f>+'Monthly Sources and Uses'!AV8</f>
        <v>95931.79</v>
      </c>
      <c r="AY69" s="480">
        <f>+'Monthly Sources and Uses'!AW8</f>
        <v>94572</v>
      </c>
      <c r="AZ69" s="480">
        <f>+'Monthly Sources and Uses'!AX8</f>
        <v>93939.8</v>
      </c>
      <c r="BA69" s="480">
        <f>+'Monthly Sources and Uses'!AY8</f>
        <v>96527</v>
      </c>
      <c r="BB69" s="480">
        <f>+'Monthly Sources and Uses'!AZ8</f>
        <v>88049.2</v>
      </c>
      <c r="BC69" s="480">
        <f>+'Monthly Sources and Uses'!BA8</f>
        <v>89715.8</v>
      </c>
      <c r="BD69" s="480">
        <f>+'Monthly Sources and Uses'!BB8</f>
        <v>78820.2</v>
      </c>
      <c r="BE69" s="480">
        <f>+'Monthly Sources and Uses'!BC8</f>
        <v>13592</v>
      </c>
      <c r="BF69" s="480">
        <f>+'Monthly Sources and Uses'!BD8</f>
        <v>84242</v>
      </c>
      <c r="BG69" s="480">
        <f>+'Monthly Sources and Uses'!BE8</f>
        <v>87531</v>
      </c>
      <c r="BH69" s="480">
        <f>+'Monthly Sources and Uses'!BF8</f>
        <v>89225.8</v>
      </c>
      <c r="BI69" s="480">
        <f>+'Monthly Sources and Uses'!BG8</f>
        <v>83224</v>
      </c>
      <c r="BJ69" s="480">
        <f>+'Monthly Sources and Uses'!BH8</f>
        <v>87261</v>
      </c>
      <c r="BK69" s="480">
        <f>+'Monthly Sources and Uses'!BI8</f>
        <v>87752</v>
      </c>
      <c r="BL69" s="480">
        <f>+'Monthly Sources and Uses'!BJ8</f>
        <v>87255.8</v>
      </c>
      <c r="BM69" s="480">
        <f>+'Monthly Sources and Uses'!BK8</f>
        <v>97313</v>
      </c>
      <c r="BN69" s="480">
        <f>+'Monthly Sources and Uses'!BL8</f>
        <v>89323.199999999997</v>
      </c>
      <c r="BO69" s="480">
        <f>+'Monthly Sources and Uses'!BM8</f>
        <v>90471.8</v>
      </c>
      <c r="BP69" s="480">
        <f>+'Monthly Sources and Uses'!BN8</f>
        <v>85398</v>
      </c>
      <c r="BQ69" s="480">
        <f>+'Monthly Sources and Uses'!BO8</f>
        <v>89745.8</v>
      </c>
      <c r="BR69" s="480">
        <f>+'Monthly Sources and Uses'!BP8</f>
        <v>86696</v>
      </c>
      <c r="BS69" s="480">
        <f>+'Monthly Sources and Uses'!BQ8</f>
        <v>91999.79</v>
      </c>
      <c r="BT69" s="480">
        <f>+'Monthly Sources and Uses'!BR8</f>
        <v>92035.8</v>
      </c>
      <c r="BU69" s="480">
        <f>+'Monthly Sources and Uses'!BS8</f>
        <v>88725</v>
      </c>
      <c r="BV69" s="480">
        <f>+'Monthly Sources and Uses'!BT8</f>
        <v>93248.39</v>
      </c>
      <c r="BW69" s="480">
        <f>+'Monthly Sources and Uses'!BU8</f>
        <v>93864</v>
      </c>
      <c r="BX69" s="480">
        <f>+'Monthly Sources and Uses'!BV8</f>
        <v>95275</v>
      </c>
      <c r="BY69" s="480">
        <f>+'Monthly Sources and Uses'!BW8</f>
        <v>101007</v>
      </c>
      <c r="BZ69" s="480">
        <f>+'Monthly Sources and Uses'!BX8</f>
        <v>92357.2</v>
      </c>
      <c r="CA69" s="480">
        <f>+'Monthly Sources and Uses'!BY8</f>
        <v>101647</v>
      </c>
      <c r="CB69" s="480">
        <f>+'Monthly Sources and Uses'!BZ8</f>
        <v>94466.99</v>
      </c>
      <c r="CC69" s="480">
        <f>+'Monthly Sources and Uses'!CA8</f>
        <v>96103.8</v>
      </c>
      <c r="CD69" s="480">
        <f>+'Monthly Sources and Uses'!CB8</f>
        <v>91094</v>
      </c>
      <c r="CE69" s="480">
        <f>+'Monthly Sources and Uses'!CC8</f>
        <v>97801</v>
      </c>
      <c r="CF69" s="480">
        <f>+'Monthly Sources and Uses'!CD8</f>
        <v>97179.8</v>
      </c>
      <c r="CG69" s="480">
        <f>+'Monthly Sources and Uses'!CE8</f>
        <v>93400.99</v>
      </c>
      <c r="CH69" s="480">
        <f>+'Monthly Sources and Uses'!CF8</f>
        <v>99759.8</v>
      </c>
      <c r="CI69" s="480">
        <f>+'Monthly Sources and Uses'!CG8</f>
        <v>99080</v>
      </c>
      <c r="CJ69" s="480">
        <f>+'Monthly Sources and Uses'!CH8</f>
        <v>100711.79</v>
      </c>
      <c r="CK69" s="480">
        <f>+'Monthly Sources and Uses'!CI8</f>
        <v>102951</v>
      </c>
      <c r="CL69" s="480">
        <f>+'Monthly Sources and Uses'!CJ8</f>
        <v>96500.6</v>
      </c>
      <c r="CM69" s="480">
        <f>+'Monthly Sources and Uses'!CK8</f>
        <v>103091</v>
      </c>
      <c r="CN69" s="480">
        <f>+'Monthly Sources and Uses'!CL8</f>
        <v>77950</v>
      </c>
      <c r="CO69" s="480">
        <f>+'Monthly Sources and Uses'!CM8</f>
        <v>36663</v>
      </c>
      <c r="CP69" s="480">
        <f>+'Monthly Sources and Uses'!CN8</f>
        <v>94372</v>
      </c>
      <c r="CQ69" s="480">
        <f>+'Monthly Sources and Uses'!CO8</f>
        <v>98151</v>
      </c>
      <c r="CR69" s="480">
        <f>+'Monthly Sources and Uses'!CP8</f>
        <v>98391.79</v>
      </c>
      <c r="CS69" s="480">
        <f>+'Monthly Sources and Uses'!CQ8</f>
        <v>95034</v>
      </c>
      <c r="CT69" s="480">
        <f>+'Monthly Sources and Uses'!CR8</f>
        <v>100175.8</v>
      </c>
      <c r="CU69" s="480">
        <f>+'Monthly Sources and Uses'!CS8</f>
        <v>99166</v>
      </c>
      <c r="CV69" s="480">
        <f>+'Monthly Sources and Uses'!CT8</f>
        <v>100387.8</v>
      </c>
      <c r="CW69" s="480">
        <f>+'Monthly Sources and Uses'!CU8</f>
        <v>102485</v>
      </c>
      <c r="CX69" s="480">
        <f>+'Monthly Sources and Uses'!CV8</f>
        <v>92696.2</v>
      </c>
      <c r="CY69" s="480">
        <f>+'Monthly Sources and Uses'!CW8</f>
        <v>102893.79</v>
      </c>
      <c r="CZ69" s="480">
        <f>+'Monthly Sources and Uses'!CX8</f>
        <v>97738</v>
      </c>
      <c r="DA69" s="480">
        <f>+'Monthly Sources and Uses'!CY8</f>
        <v>98795.79</v>
      </c>
      <c r="DB69" s="480">
        <f>+'Monthly Sources and Uses'!CZ8</f>
        <v>94844</v>
      </c>
      <c r="DC69" s="480">
        <f>+'Monthly Sources and Uses'!DA8</f>
        <v>97043.8</v>
      </c>
      <c r="DD69" s="480">
        <f>+'Monthly Sources and Uses'!DB8</f>
        <v>98799</v>
      </c>
      <c r="DE69" s="480">
        <f>+'Monthly Sources and Uses'!DC8</f>
        <v>94511</v>
      </c>
      <c r="DF69" s="480">
        <f>+'Monthly Sources and Uses'!DD8</f>
        <v>100127.8</v>
      </c>
      <c r="DG69" s="480">
        <f>+'Monthly Sources and Uses'!DE8</f>
        <v>99304.99</v>
      </c>
      <c r="DH69" s="480">
        <f>+'Monthly Sources and Uses'!DF8</f>
        <v>100121.8</v>
      </c>
      <c r="DI69" s="480">
        <f>+'Monthly Sources and Uses'!DG8</f>
        <v>102477</v>
      </c>
      <c r="DJ69" s="480">
        <f>+'Monthly Sources and Uses'!DH8</f>
        <v>92671.2</v>
      </c>
      <c r="DK69" s="480">
        <f>+'Monthly Sources and Uses'!DI8</f>
        <v>102709.8</v>
      </c>
      <c r="DL69" s="480">
        <f>+'Monthly Sources and Uses'!DJ8</f>
        <v>97545</v>
      </c>
      <c r="DM69" s="480">
        <f>+'Monthly Sources and Uses'!DK8</f>
        <v>96921.79</v>
      </c>
      <c r="DN69" s="480">
        <f>+'Monthly Sources and Uses'!DL8</f>
        <v>93720</v>
      </c>
      <c r="DO69" s="480">
        <f>+'Monthly Sources and Uses'!DM8</f>
        <v>98553.8</v>
      </c>
      <c r="DP69" s="480">
        <f>+'Monthly Sources and Uses'!DN8</f>
        <v>98300.39</v>
      </c>
      <c r="DQ69" s="480">
        <f>+'Monthly Sources and Uses'!DO8</f>
        <v>92412</v>
      </c>
      <c r="DR69" s="480">
        <f>+'Monthly Sources and Uses'!DP8</f>
        <v>99663.79</v>
      </c>
      <c r="DS69" s="480">
        <f>+'Monthly Sources and Uses'!DQ8</f>
        <v>99426</v>
      </c>
      <c r="DT69" s="480">
        <f>+'Monthly Sources and Uses'!DR8</f>
        <v>100091</v>
      </c>
      <c r="DU69" s="480">
        <f>+'Monthly Sources and Uses'!DS8</f>
        <v>102349</v>
      </c>
      <c r="DV69" s="480">
        <f>+'Monthly Sources and Uses'!DT8</f>
        <v>92533.2</v>
      </c>
      <c r="DW69" s="480">
        <f>+'Monthly Sources and Uses'!DU8</f>
        <v>102383</v>
      </c>
      <c r="DX69" s="480">
        <f>+'Monthly Sources and Uses'!DV8</f>
        <v>45623.6</v>
      </c>
      <c r="DY69" s="480">
        <f>+'Monthly Sources and Uses'!DW8</f>
        <v>0</v>
      </c>
      <c r="DZ69" s="480">
        <f>+'Monthly Sources and Uses'!DX8</f>
        <v>87011.199999999997</v>
      </c>
      <c r="EA69" s="480">
        <f>+'Monthly Sources and Uses'!DY8</f>
        <v>97951.79</v>
      </c>
      <c r="EB69" s="480">
        <f>+'Monthly Sources and Uses'!DZ8</f>
        <v>98013.8</v>
      </c>
      <c r="EC69" s="480">
        <f>+'Monthly Sources and Uses'!EA8</f>
        <v>92896</v>
      </c>
      <c r="ED69" s="480">
        <f>+'Monthly Sources and Uses'!EB8</f>
        <v>98955.79</v>
      </c>
      <c r="EE69" s="480">
        <f>+'Monthly Sources and Uses'!EC8</f>
        <v>98667</v>
      </c>
      <c r="EF69" s="480">
        <f>+'Monthly Sources and Uses'!ED8</f>
        <v>99211.8</v>
      </c>
      <c r="EG69" s="480">
        <f>+'Monthly Sources and Uses'!EE8</f>
        <v>102259</v>
      </c>
      <c r="EH69" s="480">
        <f>+'Monthly Sources and Uses'!EF8</f>
        <v>95977.600000000006</v>
      </c>
      <c r="EI69" s="480">
        <f>+'Monthly Sources and Uses'!EG8</f>
        <v>102573.8</v>
      </c>
      <c r="EJ69" s="480">
        <f>+'Monthly Sources and Uses'!EH8</f>
        <v>97686</v>
      </c>
      <c r="EK69" s="480">
        <f>+'Monthly Sources and Uses'!EI8</f>
        <v>96187.8</v>
      </c>
      <c r="EL69" s="480">
        <f>+'Monthly Sources and Uses'!EJ8</f>
        <v>93492</v>
      </c>
      <c r="EM69" s="480">
        <f>+'Monthly Sources and Uses'!EK8</f>
        <v>98031</v>
      </c>
      <c r="EN69" s="480">
        <f>+'Monthly Sources and Uses'!EL8</f>
        <v>98013.8</v>
      </c>
      <c r="EO69" s="480">
        <f>+'Monthly Sources and Uses'!EM8</f>
        <v>94342</v>
      </c>
      <c r="EP69" s="480">
        <f>+'Monthly Sources and Uses'!EN8</f>
        <v>99129</v>
      </c>
      <c r="EQ69" s="480">
        <f>+'Monthly Sources and Uses'!EO8</f>
        <v>99037</v>
      </c>
      <c r="ER69" s="480">
        <f>+'Monthly Sources and Uses'!EP8</f>
        <v>100403.79</v>
      </c>
      <c r="ES69" s="480">
        <f>+'Monthly Sources and Uses'!EQ8</f>
        <v>101711.79</v>
      </c>
      <c r="ET69" s="480">
        <f>+'Monthly Sources and Uses'!ER8</f>
        <v>92243.199999999997</v>
      </c>
      <c r="EU69" s="480">
        <f>+'Monthly Sources and Uses'!ES8</f>
        <v>102081.79</v>
      </c>
      <c r="EV69" s="480">
        <f>+'Monthly Sources and Uses'!ET8</f>
        <v>94608</v>
      </c>
      <c r="EW69" s="480">
        <f>+'Monthly Sources and Uses'!EU8</f>
        <v>96895</v>
      </c>
      <c r="EX69" s="480">
        <f>+'Monthly Sources and Uses'!EV8</f>
        <v>92524</v>
      </c>
      <c r="EY69" s="480">
        <f>+'Monthly Sources and Uses'!EW8</f>
        <v>96757</v>
      </c>
      <c r="EZ69" s="480">
        <f>+'Monthly Sources and Uses'!EX8</f>
        <v>98173.8</v>
      </c>
      <c r="FA69" s="480">
        <f>+'Monthly Sources and Uses'!EY8</f>
        <v>93408</v>
      </c>
      <c r="FB69" s="480">
        <f>+'Monthly Sources and Uses'!EZ8</f>
        <v>98561.8</v>
      </c>
      <c r="FC69" s="480">
        <f>+'Monthly Sources and Uses'!FA8</f>
        <v>97884</v>
      </c>
      <c r="FD69" s="480">
        <f>+'Monthly Sources and Uses'!FB8</f>
        <v>98069.79</v>
      </c>
      <c r="FE69" s="480">
        <f>+'Monthly Sources and Uses'!FC8</f>
        <v>99467.79</v>
      </c>
      <c r="FF69" s="480">
        <f>+'Monthly Sources and Uses'!FD8</f>
        <v>90401.2</v>
      </c>
      <c r="FG69" s="480">
        <f>+'Monthly Sources and Uses'!FE8</f>
        <v>100055</v>
      </c>
      <c r="FH69" s="480">
        <f>+'Monthly Sources and Uses'!FF8</f>
        <v>9211.2000000000007</v>
      </c>
      <c r="FI69" s="480">
        <f>+'Monthly Sources and Uses'!FG8</f>
        <v>91963</v>
      </c>
      <c r="FJ69" s="480">
        <f>+'Monthly Sources and Uses'!FH8</f>
        <v>89874.99</v>
      </c>
      <c r="FK69" s="480">
        <f>+'Monthly Sources and Uses'!FI8</f>
        <v>96408.41</v>
      </c>
      <c r="FL69" s="480">
        <f>+'Monthly Sources and Uses'!FJ8</f>
        <v>96789</v>
      </c>
      <c r="FM69" s="480">
        <f>+'Monthly Sources and Uses'!FK8</f>
        <v>91092</v>
      </c>
      <c r="FN69" s="480">
        <f>+'Monthly Sources and Uses'!FL8</f>
        <v>97663.8</v>
      </c>
      <c r="FO69" s="480">
        <f>+'Monthly Sources and Uses'!FM8</f>
        <v>95696.99</v>
      </c>
      <c r="FP69" s="480">
        <f>+'Monthly Sources and Uses'!FN8</f>
        <v>96079</v>
      </c>
      <c r="FQ69" s="480">
        <f>+'Monthly Sources and Uses'!FO8</f>
        <v>99235</v>
      </c>
      <c r="FR69" s="480">
        <f>+'Monthly Sources and Uses'!FP8</f>
        <v>89735.2</v>
      </c>
      <c r="FS69" s="480">
        <f>+'Monthly Sources and Uses'!FQ8</f>
        <v>99127.79</v>
      </c>
      <c r="FT69" s="480">
        <f>+'Monthly Sources and Uses'!FR8</f>
        <v>91906</v>
      </c>
      <c r="FU69" s="480">
        <f>+'Monthly Sources and Uses'!FS8</f>
        <v>93111</v>
      </c>
      <c r="FV69" s="480">
        <f>+'Monthly Sources and Uses'!FT8</f>
        <v>87798</v>
      </c>
      <c r="FW69" s="480">
        <f>+'Monthly Sources and Uses'!FU8</f>
        <v>96515.8</v>
      </c>
      <c r="FX69" s="480">
        <f>+'Monthly Sources and Uses'!FV8</f>
        <v>95205.79</v>
      </c>
      <c r="FY69" s="480">
        <f>+'Monthly Sources and Uses'!FW8</f>
        <v>90673</v>
      </c>
      <c r="FZ69" s="480">
        <f>+'Monthly Sources and Uses'!FX8</f>
        <v>97433.8</v>
      </c>
      <c r="GA69" s="480">
        <f>+'Monthly Sources and Uses'!FY8</f>
        <v>94924</v>
      </c>
      <c r="GB69" s="480">
        <f>+'Monthly Sources and Uses'!FZ8</f>
        <v>96283</v>
      </c>
    </row>
    <row r="70" spans="1:184">
      <c r="B70" s="485"/>
      <c r="C70" s="474" t="s">
        <v>7</v>
      </c>
      <c r="D70" s="477" t="s">
        <v>36</v>
      </c>
      <c r="E70" s="480">
        <f>+'Monthly Sources and Uses'!C9</f>
        <v>152349</v>
      </c>
      <c r="F70" s="480">
        <f>+'Monthly Sources and Uses'!D9</f>
        <v>137282.59</v>
      </c>
      <c r="G70" s="480">
        <f>+'Monthly Sources and Uses'!E9</f>
        <v>145503</v>
      </c>
      <c r="H70" s="480">
        <f>+'Monthly Sources and Uses'!F9</f>
        <v>141452.98000000001</v>
      </c>
      <c r="I70" s="480">
        <f>+'Monthly Sources and Uses'!G9</f>
        <v>148331</v>
      </c>
      <c r="J70" s="480">
        <f>+'Monthly Sources and Uses'!H9</f>
        <v>141209</v>
      </c>
      <c r="K70" s="480">
        <f>+'Monthly Sources and Uses'!I9</f>
        <v>148302</v>
      </c>
      <c r="L70" s="480">
        <f>+'Monthly Sources and Uses'!J9</f>
        <v>148620</v>
      </c>
      <c r="M70" s="480">
        <f>+'Monthly Sources and Uses'!K9</f>
        <v>140181.98000000001</v>
      </c>
      <c r="N70" s="480">
        <f>+'Monthly Sources and Uses'!L9</f>
        <v>148383</v>
      </c>
      <c r="O70" s="480">
        <f>+'Monthly Sources and Uses'!M9</f>
        <v>142651</v>
      </c>
      <c r="P70" s="480">
        <f>+'Monthly Sources and Uses'!N9</f>
        <v>149343</v>
      </c>
      <c r="Q70" s="480">
        <f>+'Monthly Sources and Uses'!O9</f>
        <v>152366</v>
      </c>
      <c r="R70" s="480">
        <f>+'Monthly Sources and Uses'!P9</f>
        <v>136967.59</v>
      </c>
      <c r="S70" s="480">
        <f>+'Monthly Sources and Uses'!Q9</f>
        <v>65842.8</v>
      </c>
      <c r="T70" s="480">
        <f>+'Monthly Sources and Uses'!R9</f>
        <v>108166</v>
      </c>
      <c r="U70" s="480">
        <f>+'Monthly Sources and Uses'!S9</f>
        <v>147476</v>
      </c>
      <c r="V70" s="480">
        <f>+'Monthly Sources and Uses'!T9</f>
        <v>142028.98000000001</v>
      </c>
      <c r="W70" s="480">
        <f>+'Monthly Sources and Uses'!U9</f>
        <v>148350</v>
      </c>
      <c r="X70" s="480">
        <f>+'Monthly Sources and Uses'!V9</f>
        <v>148762</v>
      </c>
      <c r="Y70" s="480">
        <f>+'Monthly Sources and Uses'!W9</f>
        <v>139139.98000000001</v>
      </c>
      <c r="Z70" s="480">
        <f>+'Monthly Sources and Uses'!X9</f>
        <v>145301</v>
      </c>
      <c r="AA70" s="480">
        <f>+'Monthly Sources and Uses'!Y9</f>
        <v>140728</v>
      </c>
      <c r="AB70" s="480">
        <f>+'Monthly Sources and Uses'!Z9</f>
        <v>145641</v>
      </c>
      <c r="AC70" s="480">
        <f>+'Monthly Sources and Uses'!AA9</f>
        <v>146457</v>
      </c>
      <c r="AD70" s="480">
        <f>+'Monthly Sources and Uses'!AB9</f>
        <v>133767.59</v>
      </c>
      <c r="AE70" s="480">
        <f>+'Monthly Sources and Uses'!AC9</f>
        <v>142149</v>
      </c>
      <c r="AF70" s="480">
        <f>+'Monthly Sources and Uses'!AD9</f>
        <v>137749</v>
      </c>
      <c r="AG70" s="480">
        <f>+'Monthly Sources and Uses'!AE9</f>
        <v>142946</v>
      </c>
      <c r="AH70" s="480">
        <f>+'Monthly Sources and Uses'!AF9</f>
        <v>139394.98000000001</v>
      </c>
      <c r="AI70" s="480">
        <f>+'Monthly Sources and Uses'!AG9</f>
        <v>146889</v>
      </c>
      <c r="AJ70" s="480">
        <f>+'Monthly Sources and Uses'!AH9</f>
        <v>146844</v>
      </c>
      <c r="AK70" s="480">
        <f>+'Monthly Sources and Uses'!AI9</f>
        <v>136644</v>
      </c>
      <c r="AL70" s="480">
        <f>+'Monthly Sources and Uses'!AJ9</f>
        <v>142809</v>
      </c>
      <c r="AM70" s="480">
        <f>+'Monthly Sources and Uses'!AK9</f>
        <v>137726.98000000001</v>
      </c>
      <c r="AN70" s="480">
        <f>+'Monthly Sources and Uses'!AL9</f>
        <v>140631</v>
      </c>
      <c r="AO70" s="480">
        <f>+'Monthly Sources and Uses'!AM9</f>
        <v>147426</v>
      </c>
      <c r="AP70" s="480">
        <f>+'Monthly Sources and Uses'!AN9</f>
        <v>139210.28</v>
      </c>
      <c r="AQ70" s="480">
        <f>+'Monthly Sources and Uses'!AO9</f>
        <v>18900</v>
      </c>
      <c r="AR70" s="480">
        <f>+'Monthly Sources and Uses'!AP9</f>
        <v>13697.1</v>
      </c>
      <c r="AS70" s="480">
        <f>+'Monthly Sources and Uses'!AQ9</f>
        <v>145296</v>
      </c>
      <c r="AT70" s="480">
        <f>+'Monthly Sources and Uses'!AR9</f>
        <v>142077</v>
      </c>
      <c r="AU70" s="480">
        <f>+'Monthly Sources and Uses'!AS9</f>
        <v>147240</v>
      </c>
      <c r="AV70" s="480">
        <f>+'Monthly Sources and Uses'!AT9</f>
        <v>149381</v>
      </c>
      <c r="AW70" s="480">
        <f>+'Monthly Sources and Uses'!AU9</f>
        <v>138552</v>
      </c>
      <c r="AX70" s="480">
        <f>+'Monthly Sources and Uses'!AV9</f>
        <v>144167</v>
      </c>
      <c r="AY70" s="480">
        <f>+'Monthly Sources and Uses'!AW9</f>
        <v>139056</v>
      </c>
      <c r="AZ70" s="480">
        <f>+'Monthly Sources and Uses'!AX9</f>
        <v>142078</v>
      </c>
      <c r="BA70" s="480">
        <f>+'Monthly Sources and Uses'!AY9</f>
        <v>148320</v>
      </c>
      <c r="BB70" s="480">
        <f>+'Monthly Sources and Uses'!AZ9</f>
        <v>135334.59</v>
      </c>
      <c r="BC70" s="480">
        <f>+'Monthly Sources and Uses'!BA9</f>
        <v>144330</v>
      </c>
      <c r="BD70" s="480">
        <f>+'Monthly Sources and Uses'!BB9</f>
        <v>136532</v>
      </c>
      <c r="BE70" s="480">
        <f>+'Monthly Sources and Uses'!BC9</f>
        <v>145258</v>
      </c>
      <c r="BF70" s="480">
        <f>+'Monthly Sources and Uses'!BD9</f>
        <v>141267</v>
      </c>
      <c r="BG70" s="480">
        <f>+'Monthly Sources and Uses'!BE9</f>
        <v>147141</v>
      </c>
      <c r="BH70" s="480">
        <f>+'Monthly Sources and Uses'!BF9</f>
        <v>148833</v>
      </c>
      <c r="BI70" s="480">
        <f>+'Monthly Sources and Uses'!BG9</f>
        <v>137730</v>
      </c>
      <c r="BJ70" s="480">
        <f>+'Monthly Sources and Uses'!BH9</f>
        <v>143712</v>
      </c>
      <c r="BK70" s="480">
        <f>+'Monthly Sources and Uses'!BI9</f>
        <v>138819</v>
      </c>
      <c r="BL70" s="480">
        <f>+'Monthly Sources and Uses'!BJ9</f>
        <v>142829</v>
      </c>
      <c r="BM70" s="480">
        <f>+'Monthly Sources and Uses'!BK9</f>
        <v>148719</v>
      </c>
      <c r="BN70" s="480">
        <f>+'Monthly Sources and Uses'!BL9</f>
        <v>136045.59</v>
      </c>
      <c r="BO70" s="480">
        <f>+'Monthly Sources and Uses'!BM9</f>
        <v>74702.2</v>
      </c>
      <c r="BP70" s="480">
        <f>+'Monthly Sources and Uses'!BN9</f>
        <v>111603.79</v>
      </c>
      <c r="BQ70" s="480">
        <f>+'Monthly Sources and Uses'!BO9</f>
        <v>147356</v>
      </c>
      <c r="BR70" s="480">
        <f>+'Monthly Sources and Uses'!BP9</f>
        <v>143076</v>
      </c>
      <c r="BS70" s="480">
        <f>+'Monthly Sources and Uses'!BQ9</f>
        <v>150645</v>
      </c>
      <c r="BT70" s="480">
        <f>+'Monthly Sources and Uses'!BR9</f>
        <v>151989</v>
      </c>
      <c r="BU70" s="480">
        <f>+'Monthly Sources and Uses'!BS9</f>
        <v>141471</v>
      </c>
      <c r="BV70" s="480">
        <f>+'Monthly Sources and Uses'!BT9</f>
        <v>149829</v>
      </c>
      <c r="BW70" s="480">
        <f>+'Monthly Sources and Uses'!BU9</f>
        <v>147162</v>
      </c>
      <c r="BX70" s="480">
        <f>+'Monthly Sources and Uses'!BV9</f>
        <v>151893</v>
      </c>
      <c r="BY70" s="480">
        <f>+'Monthly Sources and Uses'!BW9</f>
        <v>157733</v>
      </c>
      <c r="BZ70" s="480">
        <f>+'Monthly Sources and Uses'!BX9</f>
        <v>143921.59</v>
      </c>
      <c r="CA70" s="480">
        <f>+'Monthly Sources and Uses'!BY9</f>
        <v>154341</v>
      </c>
      <c r="CB70" s="480">
        <f>+'Monthly Sources and Uses'!BZ9</f>
        <v>148841.98000000001</v>
      </c>
      <c r="CC70" s="480">
        <f>+'Monthly Sources and Uses'!CA9</f>
        <v>153897</v>
      </c>
      <c r="CD70" s="480">
        <f>+'Monthly Sources and Uses'!CB9</f>
        <v>147117</v>
      </c>
      <c r="CE70" s="480">
        <f>+'Monthly Sources and Uses'!CC9</f>
        <v>157731</v>
      </c>
      <c r="CF70" s="480">
        <f>+'Monthly Sources and Uses'!CD9</f>
        <v>158439</v>
      </c>
      <c r="CG70" s="480">
        <f>+'Monthly Sources and Uses'!CE9</f>
        <v>150695.98000000001</v>
      </c>
      <c r="CH70" s="480">
        <f>+'Monthly Sources and Uses'!CF9</f>
        <v>156801</v>
      </c>
      <c r="CI70" s="480">
        <f>+'Monthly Sources and Uses'!CG9</f>
        <v>156195</v>
      </c>
      <c r="CJ70" s="480">
        <f>+'Monthly Sources and Uses'!CH9</f>
        <v>161817</v>
      </c>
      <c r="CK70" s="480">
        <f>+'Monthly Sources and Uses'!CI9</f>
        <v>163845</v>
      </c>
      <c r="CL70" s="480">
        <f>+'Monthly Sources and Uses'!CJ9</f>
        <v>153251.29999999999</v>
      </c>
      <c r="CM70" s="480">
        <f>+'Monthly Sources and Uses'!CK9</f>
        <v>142409</v>
      </c>
      <c r="CN70" s="480">
        <f>+'Monthly Sources and Uses'!CL9</f>
        <v>66189</v>
      </c>
      <c r="CO70" s="480">
        <f>+'Monthly Sources and Uses'!CM9</f>
        <v>156128</v>
      </c>
      <c r="CP70" s="480">
        <f>+'Monthly Sources and Uses'!CN9</f>
        <v>153215.98000000001</v>
      </c>
      <c r="CQ70" s="480">
        <f>+'Monthly Sources and Uses'!CO9</f>
        <v>159256</v>
      </c>
      <c r="CR70" s="480">
        <f>+'Monthly Sources and Uses'!CP9</f>
        <v>160170</v>
      </c>
      <c r="CS70" s="480">
        <f>+'Monthly Sources and Uses'!CQ9</f>
        <v>152205</v>
      </c>
      <c r="CT70" s="480">
        <f>+'Monthly Sources and Uses'!CR9</f>
        <v>158640</v>
      </c>
      <c r="CU70" s="480">
        <f>+'Monthly Sources and Uses'!CS9</f>
        <v>156125.98000000001</v>
      </c>
      <c r="CV70" s="480">
        <f>+'Monthly Sources and Uses'!CT9</f>
        <v>162738</v>
      </c>
      <c r="CW70" s="480">
        <f>+'Monthly Sources and Uses'!CU9</f>
        <v>162877</v>
      </c>
      <c r="CX70" s="480">
        <f>+'Monthly Sources and Uses'!CV9</f>
        <v>147731.59</v>
      </c>
      <c r="CY70" s="480">
        <f>+'Monthly Sources and Uses'!CW9</f>
        <v>162831</v>
      </c>
      <c r="CZ70" s="480">
        <f>+'Monthly Sources and Uses'!CX9</f>
        <v>152397</v>
      </c>
      <c r="DA70" s="480">
        <f>+'Monthly Sources and Uses'!CY9</f>
        <v>156411</v>
      </c>
      <c r="DB70" s="480">
        <f>+'Monthly Sources and Uses'!CZ9</f>
        <v>153402</v>
      </c>
      <c r="DC70" s="480">
        <f>+'Monthly Sources and Uses'!DA9</f>
        <v>159720</v>
      </c>
      <c r="DD70" s="480">
        <f>+'Monthly Sources and Uses'!DB9</f>
        <v>160959</v>
      </c>
      <c r="DE70" s="480">
        <f>+'Monthly Sources and Uses'!DC9</f>
        <v>150772</v>
      </c>
      <c r="DF70" s="480">
        <f>+'Monthly Sources and Uses'!DD9</f>
        <v>158826</v>
      </c>
      <c r="DG70" s="480">
        <f>+'Monthly Sources and Uses'!DE9</f>
        <v>156656.98000000001</v>
      </c>
      <c r="DH70" s="480">
        <f>+'Monthly Sources and Uses'!DF9</f>
        <v>160926</v>
      </c>
      <c r="DI70" s="480">
        <f>+'Monthly Sources and Uses'!DG9</f>
        <v>162393</v>
      </c>
      <c r="DJ70" s="480">
        <f>+'Monthly Sources and Uses'!DH9</f>
        <v>147143.59</v>
      </c>
      <c r="DK70" s="480">
        <f>+'Monthly Sources and Uses'!DI9</f>
        <v>161860</v>
      </c>
      <c r="DL70" s="480">
        <f>+'Monthly Sources and Uses'!DJ9</f>
        <v>45388</v>
      </c>
      <c r="DM70" s="480">
        <f>+'Monthly Sources and Uses'!DK9</f>
        <v>155097</v>
      </c>
      <c r="DN70" s="480">
        <f>+'Monthly Sources and Uses'!DL9</f>
        <v>152577</v>
      </c>
      <c r="DO70" s="480">
        <f>+'Monthly Sources and Uses'!DM9</f>
        <v>159570</v>
      </c>
      <c r="DP70" s="480">
        <f>+'Monthly Sources and Uses'!DN9</f>
        <v>160850</v>
      </c>
      <c r="DQ70" s="480">
        <f>+'Monthly Sources and Uses'!DO9</f>
        <v>150450</v>
      </c>
      <c r="DR70" s="480">
        <f>+'Monthly Sources and Uses'!DP9</f>
        <v>159762</v>
      </c>
      <c r="DS70" s="480">
        <f>+'Monthly Sources and Uses'!DQ9</f>
        <v>156471</v>
      </c>
      <c r="DT70" s="480">
        <f>+'Monthly Sources and Uses'!DR9</f>
        <v>160491</v>
      </c>
      <c r="DU70" s="480">
        <f>+'Monthly Sources and Uses'!DS9</f>
        <v>162468</v>
      </c>
      <c r="DV70" s="480">
        <f>+'Monthly Sources and Uses'!DT9</f>
        <v>146609.59</v>
      </c>
      <c r="DW70" s="480">
        <f>+'Monthly Sources and Uses'!DU9</f>
        <v>160581</v>
      </c>
      <c r="DX70" s="480">
        <f>+'Monthly Sources and Uses'!DV9</f>
        <v>152109</v>
      </c>
      <c r="DY70" s="480">
        <f>+'Monthly Sources and Uses'!DW9</f>
        <v>154685</v>
      </c>
      <c r="DZ70" s="480">
        <f>+'Monthly Sources and Uses'!DX9</f>
        <v>151134</v>
      </c>
      <c r="EA70" s="480">
        <f>+'Monthly Sources and Uses'!DY9</f>
        <v>159639</v>
      </c>
      <c r="EB70" s="480">
        <f>+'Monthly Sources and Uses'!DZ9</f>
        <v>158925</v>
      </c>
      <c r="EC70" s="480">
        <f>+'Monthly Sources and Uses'!EA9</f>
        <v>150579</v>
      </c>
      <c r="ED70" s="480">
        <f>+'Monthly Sources and Uses'!EB9</f>
        <v>156378</v>
      </c>
      <c r="EE70" s="480">
        <f>+'Monthly Sources and Uses'!EC9</f>
        <v>155220</v>
      </c>
      <c r="EF70" s="480">
        <f>+'Monthly Sources and Uses'!ED9</f>
        <v>159658</v>
      </c>
      <c r="EG70" s="480">
        <f>+'Monthly Sources and Uses'!EE9</f>
        <v>162159</v>
      </c>
      <c r="EH70" s="480">
        <f>+'Monthly Sources and Uses'!EF9</f>
        <v>151730.29999999999</v>
      </c>
      <c r="EI70" s="480">
        <f>+'Monthly Sources and Uses'!EG9</f>
        <v>5326</v>
      </c>
      <c r="EJ70" s="480">
        <f>+'Monthly Sources and Uses'!EH9</f>
        <v>30084.2</v>
      </c>
      <c r="EK70" s="480">
        <f>+'Monthly Sources and Uses'!EI9</f>
        <v>154992</v>
      </c>
      <c r="EL70" s="480">
        <f>+'Monthly Sources and Uses'!EJ9</f>
        <v>151119</v>
      </c>
      <c r="EM70" s="480">
        <f>+'Monthly Sources and Uses'!EK9</f>
        <v>159981</v>
      </c>
      <c r="EN70" s="480">
        <f>+'Monthly Sources and Uses'!EL9</f>
        <v>160090</v>
      </c>
      <c r="EO70" s="480">
        <f>+'Monthly Sources and Uses'!EM9</f>
        <v>151268.98000000001</v>
      </c>
      <c r="EP70" s="480">
        <f>+'Monthly Sources and Uses'!EN9</f>
        <v>156907</v>
      </c>
      <c r="EQ70" s="480">
        <f>+'Monthly Sources and Uses'!EO9</f>
        <v>154704</v>
      </c>
      <c r="ER70" s="480">
        <f>+'Monthly Sources and Uses'!EP9</f>
        <v>160611</v>
      </c>
      <c r="ES70" s="480">
        <f>+'Monthly Sources and Uses'!EQ9</f>
        <v>161508</v>
      </c>
      <c r="ET70" s="480">
        <f>+'Monthly Sources and Uses'!ER9</f>
        <v>145677.59</v>
      </c>
      <c r="EU70" s="480">
        <f>+'Monthly Sources and Uses'!ES9</f>
        <v>158928</v>
      </c>
      <c r="EV70" s="480">
        <f>+'Monthly Sources and Uses'!ET9</f>
        <v>149029</v>
      </c>
      <c r="EW70" s="480">
        <f>+'Monthly Sources and Uses'!EU9</f>
        <v>154092</v>
      </c>
      <c r="EX70" s="480">
        <f>+'Monthly Sources and Uses'!EV9</f>
        <v>150275.98000000001</v>
      </c>
      <c r="EY70" s="480">
        <f>+'Monthly Sources and Uses'!EW9</f>
        <v>158445</v>
      </c>
      <c r="EZ70" s="480">
        <f>+'Monthly Sources and Uses'!EX9</f>
        <v>159433</v>
      </c>
      <c r="FA70" s="480">
        <f>+'Monthly Sources and Uses'!EY9</f>
        <v>148787.98000000001</v>
      </c>
      <c r="FB70" s="480">
        <f>+'Monthly Sources and Uses'!EZ9</f>
        <v>155296</v>
      </c>
      <c r="FC70" s="480">
        <f>+'Monthly Sources and Uses'!FA9</f>
        <v>154276</v>
      </c>
      <c r="FD70" s="480">
        <f>+'Monthly Sources and Uses'!FB9</f>
        <v>159378</v>
      </c>
      <c r="FE70" s="480">
        <f>+'Monthly Sources and Uses'!FC9</f>
        <v>158169</v>
      </c>
      <c r="FF70" s="480">
        <f>+'Monthly Sources and Uses'!FD9</f>
        <v>142604.59</v>
      </c>
      <c r="FG70" s="480">
        <f>+'Monthly Sources and Uses'!FE9</f>
        <v>65457</v>
      </c>
      <c r="FH70" s="480">
        <f>+'Monthly Sources and Uses'!FF9</f>
        <v>132600</v>
      </c>
      <c r="FI70" s="480">
        <f>+'Monthly Sources and Uses'!FG9</f>
        <v>151886</v>
      </c>
      <c r="FJ70" s="480">
        <f>+'Monthly Sources and Uses'!FH9</f>
        <v>148319.98000000001</v>
      </c>
      <c r="FK70" s="480">
        <f>+'Monthly Sources and Uses'!FI9</f>
        <v>157017</v>
      </c>
      <c r="FL70" s="480">
        <f>+'Monthly Sources and Uses'!FJ9</f>
        <v>157848</v>
      </c>
      <c r="FM70" s="480">
        <f>+'Monthly Sources and Uses'!FK9</f>
        <v>147600</v>
      </c>
      <c r="FN70" s="480">
        <f>+'Monthly Sources and Uses'!FL9</f>
        <v>153653</v>
      </c>
      <c r="FO70" s="480">
        <f>+'Monthly Sources and Uses'!FM9</f>
        <v>151635.98000000001</v>
      </c>
      <c r="FP70" s="480">
        <f>+'Monthly Sources and Uses'!FN9</f>
        <v>157823</v>
      </c>
      <c r="FQ70" s="480">
        <f>+'Monthly Sources and Uses'!FO9</f>
        <v>156495</v>
      </c>
      <c r="FR70" s="480">
        <f>+'Monthly Sources and Uses'!FP9</f>
        <v>142238.59</v>
      </c>
      <c r="FS70" s="480">
        <f>+'Monthly Sources and Uses'!FQ9</f>
        <v>153826</v>
      </c>
      <c r="FT70" s="480">
        <f>+'Monthly Sources and Uses'!FR9</f>
        <v>147690</v>
      </c>
      <c r="FU70" s="480">
        <f>+'Monthly Sources and Uses'!FS9</f>
        <v>150712</v>
      </c>
      <c r="FV70" s="480">
        <f>+'Monthly Sources and Uses'!FT9</f>
        <v>147896</v>
      </c>
      <c r="FW70" s="480">
        <f>+'Monthly Sources and Uses'!FU9</f>
        <v>156621</v>
      </c>
      <c r="FX70" s="480">
        <f>+'Monthly Sources and Uses'!FV9</f>
        <v>154836</v>
      </c>
      <c r="FY70" s="480">
        <f>+'Monthly Sources and Uses'!FW9</f>
        <v>146419</v>
      </c>
      <c r="FZ70" s="480">
        <f>+'Monthly Sources and Uses'!FX9</f>
        <v>151153</v>
      </c>
      <c r="GA70" s="480">
        <f>+'Monthly Sources and Uses'!FY9</f>
        <v>149882.98000000001</v>
      </c>
      <c r="GB70" s="480">
        <f>+'Monthly Sources and Uses'!FZ9</f>
        <v>158062</v>
      </c>
    </row>
    <row r="71" spans="1:184">
      <c r="B71" s="485"/>
      <c r="C71" s="474" t="s">
        <v>8</v>
      </c>
      <c r="D71" s="477" t="s">
        <v>36</v>
      </c>
      <c r="E71" s="480">
        <f>+'Monthly Sources and Uses'!C10</f>
        <v>146545</v>
      </c>
      <c r="F71" s="480">
        <f>+'Monthly Sources and Uses'!D10</f>
        <v>132439</v>
      </c>
      <c r="G71" s="480">
        <f>+'Monthly Sources and Uses'!E10</f>
        <v>140965</v>
      </c>
      <c r="H71" s="480">
        <f>+'Monthly Sources and Uses'!F10</f>
        <v>136953.98000000001</v>
      </c>
      <c r="I71" s="480">
        <f>+'Monthly Sources and Uses'!G10</f>
        <v>142960</v>
      </c>
      <c r="J71" s="480">
        <f>+'Monthly Sources and Uses'!H10</f>
        <v>136528</v>
      </c>
      <c r="K71" s="480">
        <f>+'Monthly Sources and Uses'!I10</f>
        <v>144138</v>
      </c>
      <c r="L71" s="480">
        <f>+'Monthly Sources and Uses'!J10</f>
        <v>144061</v>
      </c>
      <c r="M71" s="480">
        <f>+'Monthly Sources and Uses'!K10</f>
        <v>136051.98000000001</v>
      </c>
      <c r="N71" s="480">
        <f>+'Monthly Sources and Uses'!L10</f>
        <v>143913</v>
      </c>
      <c r="O71" s="480">
        <f>+'Monthly Sources and Uses'!M10</f>
        <v>139076</v>
      </c>
      <c r="P71" s="480">
        <f>+'Monthly Sources and Uses'!N10</f>
        <v>144145</v>
      </c>
      <c r="Q71" s="480">
        <f>+'Monthly Sources and Uses'!O10</f>
        <v>146986</v>
      </c>
      <c r="R71" s="480">
        <f>+'Monthly Sources and Uses'!P10</f>
        <v>132454</v>
      </c>
      <c r="S71" s="480">
        <f>+'Monthly Sources and Uses'!Q10</f>
        <v>140593</v>
      </c>
      <c r="T71" s="480">
        <f>+'Monthly Sources and Uses'!R10</f>
        <v>136699</v>
      </c>
      <c r="U71" s="480">
        <f>+'Monthly Sources and Uses'!S10</f>
        <v>143117</v>
      </c>
      <c r="V71" s="480">
        <f>+'Monthly Sources and Uses'!T10</f>
        <v>138163.98000000001</v>
      </c>
      <c r="W71" s="480">
        <f>+'Monthly Sources and Uses'!U10</f>
        <v>143699</v>
      </c>
      <c r="X71" s="480">
        <f>+'Monthly Sources and Uses'!V10</f>
        <v>144414</v>
      </c>
      <c r="Y71" s="480">
        <f>+'Monthly Sources and Uses'!W10</f>
        <v>135223.98000000001</v>
      </c>
      <c r="Z71" s="480">
        <f>+'Monthly Sources and Uses'!X10</f>
        <v>141469</v>
      </c>
      <c r="AA71" s="480">
        <f>+'Monthly Sources and Uses'!Y10</f>
        <v>135774</v>
      </c>
      <c r="AB71" s="480">
        <f>+'Monthly Sources and Uses'!Z10</f>
        <v>141394</v>
      </c>
      <c r="AC71" s="480">
        <f>+'Monthly Sources and Uses'!AA10</f>
        <v>142022</v>
      </c>
      <c r="AD71" s="480">
        <f>+'Monthly Sources and Uses'!AB10</f>
        <v>129448</v>
      </c>
      <c r="AE71" s="480">
        <f>+'Monthly Sources and Uses'!AC10</f>
        <v>138688</v>
      </c>
      <c r="AF71" s="480">
        <f>+'Monthly Sources and Uses'!AD10</f>
        <v>45030</v>
      </c>
      <c r="AG71" s="480">
        <f>+'Monthly Sources and Uses'!AE10</f>
        <v>134851</v>
      </c>
      <c r="AH71" s="480">
        <f>+'Monthly Sources and Uses'!AF10</f>
        <v>135260.98000000001</v>
      </c>
      <c r="AI71" s="480">
        <f>+'Monthly Sources and Uses'!AG10</f>
        <v>143102</v>
      </c>
      <c r="AJ71" s="480">
        <f>+'Monthly Sources and Uses'!AH10</f>
        <v>142048</v>
      </c>
      <c r="AK71" s="480">
        <f>+'Monthly Sources and Uses'!AI10</f>
        <v>133292</v>
      </c>
      <c r="AL71" s="480">
        <f>+'Monthly Sources and Uses'!AJ10</f>
        <v>138967</v>
      </c>
      <c r="AM71" s="480">
        <f>+'Monthly Sources and Uses'!AK10</f>
        <v>134595.98000000001</v>
      </c>
      <c r="AN71" s="480">
        <f>+'Monthly Sources and Uses'!AL10</f>
        <v>137765</v>
      </c>
      <c r="AO71" s="480">
        <f>+'Monthly Sources and Uses'!AM10</f>
        <v>142171</v>
      </c>
      <c r="AP71" s="480">
        <f>+'Monthly Sources and Uses'!AN10</f>
        <v>134768.48000000001</v>
      </c>
      <c r="AQ71" s="480">
        <f>+'Monthly Sources and Uses'!AO10</f>
        <v>139729</v>
      </c>
      <c r="AR71" s="480">
        <f>+'Monthly Sources and Uses'!AP10</f>
        <v>133913</v>
      </c>
      <c r="AS71" s="480">
        <f>+'Monthly Sources and Uses'!AQ10</f>
        <v>140745</v>
      </c>
      <c r="AT71" s="480">
        <f>+'Monthly Sources and Uses'!AR10</f>
        <v>137716</v>
      </c>
      <c r="AU71" s="480">
        <f>+'Monthly Sources and Uses'!AS10</f>
        <v>143420</v>
      </c>
      <c r="AV71" s="480">
        <f>+'Monthly Sources and Uses'!AT10</f>
        <v>144045</v>
      </c>
      <c r="AW71" s="480">
        <f>+'Monthly Sources and Uses'!AU10</f>
        <v>135116</v>
      </c>
      <c r="AX71" s="480">
        <f>+'Monthly Sources and Uses'!AV10</f>
        <v>139542</v>
      </c>
      <c r="AY71" s="480">
        <f>+'Monthly Sources and Uses'!AW10</f>
        <v>134958</v>
      </c>
      <c r="AZ71" s="480">
        <f>+'Monthly Sources and Uses'!AX10</f>
        <v>138444</v>
      </c>
      <c r="BA71" s="480">
        <f>+'Monthly Sources and Uses'!AY10</f>
        <v>142733</v>
      </c>
      <c r="BB71" s="480">
        <f>+'Monthly Sources and Uses'!AZ10</f>
        <v>130197</v>
      </c>
      <c r="BC71" s="480">
        <f>+'Monthly Sources and Uses'!BA10</f>
        <v>76693</v>
      </c>
      <c r="BD71" s="480">
        <f>+'Monthly Sources and Uses'!BB10</f>
        <v>101751</v>
      </c>
      <c r="BE71" s="480">
        <f>+'Monthly Sources and Uses'!BC10</f>
        <v>140597</v>
      </c>
      <c r="BF71" s="480">
        <f>+'Monthly Sources and Uses'!BD10</f>
        <v>137184</v>
      </c>
      <c r="BG71" s="480">
        <f>+'Monthly Sources and Uses'!BE10</f>
        <v>142508</v>
      </c>
      <c r="BH71" s="480">
        <f>+'Monthly Sources and Uses'!BF10</f>
        <v>144010</v>
      </c>
      <c r="BI71" s="480">
        <f>+'Monthly Sources and Uses'!BG10</f>
        <v>133438</v>
      </c>
      <c r="BJ71" s="480">
        <f>+'Monthly Sources and Uses'!BH10</f>
        <v>139134</v>
      </c>
      <c r="BK71" s="480">
        <f>+'Monthly Sources and Uses'!BI10</f>
        <v>134053</v>
      </c>
      <c r="BL71" s="480">
        <f>+'Monthly Sources and Uses'!BJ10</f>
        <v>138047</v>
      </c>
      <c r="BM71" s="480">
        <f>+'Monthly Sources and Uses'!BK10</f>
        <v>143896.48000000001</v>
      </c>
      <c r="BN71" s="480">
        <f>+'Monthly Sources and Uses'!BL10</f>
        <v>131451</v>
      </c>
      <c r="BO71" s="480">
        <f>+'Monthly Sources and Uses'!BM10</f>
        <v>140321</v>
      </c>
      <c r="BP71" s="480">
        <f>+'Monthly Sources and Uses'!BN10</f>
        <v>135343.98000000001</v>
      </c>
      <c r="BQ71" s="480">
        <f>+'Monthly Sources and Uses'!BO10</f>
        <v>143081</v>
      </c>
      <c r="BR71" s="480">
        <f>+'Monthly Sources and Uses'!BP10</f>
        <v>138714</v>
      </c>
      <c r="BS71" s="480">
        <f>+'Monthly Sources and Uses'!BQ10</f>
        <v>146383</v>
      </c>
      <c r="BT71" s="480">
        <f>+'Monthly Sources and Uses'!BR10</f>
        <v>147821</v>
      </c>
      <c r="BU71" s="480">
        <f>+'Monthly Sources and Uses'!BS10</f>
        <v>137403</v>
      </c>
      <c r="BV71" s="480">
        <f>+'Monthly Sources and Uses'!BT10</f>
        <v>144959</v>
      </c>
      <c r="BW71" s="480">
        <f>+'Monthly Sources and Uses'!BU10</f>
        <v>141526</v>
      </c>
      <c r="BX71" s="480">
        <f>+'Monthly Sources and Uses'!BV10</f>
        <v>146279</v>
      </c>
      <c r="BY71" s="480">
        <f>+'Monthly Sources and Uses'!BW10</f>
        <v>151402</v>
      </c>
      <c r="BZ71" s="480">
        <f>+'Monthly Sources and Uses'!BX10</f>
        <v>108711</v>
      </c>
      <c r="CA71" s="480">
        <f>+'Monthly Sources and Uses'!BY10</f>
        <v>0</v>
      </c>
      <c r="CB71" s="480">
        <f>+'Monthly Sources and Uses'!BZ10</f>
        <v>61975</v>
      </c>
      <c r="CC71" s="480">
        <f>+'Monthly Sources and Uses'!CA10</f>
        <v>147979</v>
      </c>
      <c r="CD71" s="480">
        <f>+'Monthly Sources and Uses'!CB10</f>
        <v>143038</v>
      </c>
      <c r="CE71" s="480">
        <f>+'Monthly Sources and Uses'!CC10</f>
        <v>152476</v>
      </c>
      <c r="CF71" s="480">
        <f>+'Monthly Sources and Uses'!CD10</f>
        <v>152617</v>
      </c>
      <c r="CG71" s="480">
        <f>+'Monthly Sources and Uses'!CE10</f>
        <v>144930.98000000001</v>
      </c>
      <c r="CH71" s="480">
        <f>+'Monthly Sources and Uses'!CF10</f>
        <v>151065</v>
      </c>
      <c r="CI71" s="480">
        <f>+'Monthly Sources and Uses'!CG10</f>
        <v>150639</v>
      </c>
      <c r="CJ71" s="480">
        <f>+'Monthly Sources and Uses'!CH10</f>
        <v>156709</v>
      </c>
      <c r="CK71" s="480">
        <f>+'Monthly Sources and Uses'!CI10</f>
        <v>158296</v>
      </c>
      <c r="CL71" s="480">
        <f>+'Monthly Sources and Uses'!CJ10</f>
        <v>147601.5</v>
      </c>
      <c r="CM71" s="480">
        <f>+'Monthly Sources and Uses'!CK10</f>
        <v>156915</v>
      </c>
      <c r="CN71" s="480">
        <f>+'Monthly Sources and Uses'!CL10</f>
        <v>148828</v>
      </c>
      <c r="CO71" s="480">
        <f>+'Monthly Sources and Uses'!CM10</f>
        <v>151532</v>
      </c>
      <c r="CP71" s="480">
        <f>+'Monthly Sources and Uses'!CN10</f>
        <v>147939.98000000001</v>
      </c>
      <c r="CQ71" s="480">
        <f>+'Monthly Sources and Uses'!CO10</f>
        <v>154280</v>
      </c>
      <c r="CR71" s="480">
        <f>+'Monthly Sources and Uses'!CP10</f>
        <v>154934</v>
      </c>
      <c r="CS71" s="480">
        <f>+'Monthly Sources and Uses'!CQ10</f>
        <v>147257</v>
      </c>
      <c r="CT71" s="480">
        <f>+'Monthly Sources and Uses'!CR10</f>
        <v>153348</v>
      </c>
      <c r="CU71" s="480">
        <f>+'Monthly Sources and Uses'!CS10</f>
        <v>151018.98000000001</v>
      </c>
      <c r="CV71" s="480">
        <f>+'Monthly Sources and Uses'!CT10</f>
        <v>157421</v>
      </c>
      <c r="CW71" s="480">
        <f>+'Monthly Sources and Uses'!CU10</f>
        <v>157403</v>
      </c>
      <c r="CX71" s="480">
        <f>+'Monthly Sources and Uses'!CV10</f>
        <v>97029.5</v>
      </c>
      <c r="CY71" s="480">
        <f>+'Monthly Sources and Uses'!CW10</f>
        <v>96218.49</v>
      </c>
      <c r="CZ71" s="480">
        <f>+'Monthly Sources and Uses'!CX10</f>
        <v>147004</v>
      </c>
      <c r="DA71" s="480">
        <f>+'Monthly Sources and Uses'!CY10</f>
        <v>151367</v>
      </c>
      <c r="DB71" s="480">
        <f>+'Monthly Sources and Uses'!CZ10</f>
        <v>148164</v>
      </c>
      <c r="DC71" s="480">
        <f>+'Monthly Sources and Uses'!DA10</f>
        <v>154139</v>
      </c>
      <c r="DD71" s="480">
        <f>+'Monthly Sources and Uses'!DB10</f>
        <v>155646</v>
      </c>
      <c r="DE71" s="480">
        <f>+'Monthly Sources and Uses'!DC10</f>
        <v>146265</v>
      </c>
      <c r="DF71" s="480">
        <f>+'Monthly Sources and Uses'!DD10</f>
        <v>153208</v>
      </c>
      <c r="DG71" s="480">
        <f>+'Monthly Sources and Uses'!DE10</f>
        <v>151304.98000000001</v>
      </c>
      <c r="DH71" s="480">
        <f>+'Monthly Sources and Uses'!DF10</f>
        <v>155858</v>
      </c>
      <c r="DI71" s="480">
        <f>+'Monthly Sources and Uses'!DG10</f>
        <v>156687</v>
      </c>
      <c r="DJ71" s="480">
        <f>+'Monthly Sources and Uses'!DH10</f>
        <v>141777</v>
      </c>
      <c r="DK71" s="480">
        <f>+'Monthly Sources and Uses'!DI10</f>
        <v>155656</v>
      </c>
      <c r="DL71" s="480">
        <f>+'Monthly Sources and Uses'!DJ10</f>
        <v>147310</v>
      </c>
      <c r="DM71" s="480">
        <f>+'Monthly Sources and Uses'!DK10</f>
        <v>150899</v>
      </c>
      <c r="DN71" s="480">
        <f>+'Monthly Sources and Uses'!DL10</f>
        <v>147675</v>
      </c>
      <c r="DO71" s="480">
        <f>+'Monthly Sources and Uses'!DM10</f>
        <v>154283</v>
      </c>
      <c r="DP71" s="480">
        <f>+'Monthly Sources and Uses'!DN10</f>
        <v>155352</v>
      </c>
      <c r="DQ71" s="480">
        <f>+'Monthly Sources and Uses'!DO10</f>
        <v>145686</v>
      </c>
      <c r="DR71" s="480">
        <f>+'Monthly Sources and Uses'!DP10</f>
        <v>153279</v>
      </c>
      <c r="DS71" s="480">
        <f>+'Monthly Sources and Uses'!DQ10</f>
        <v>150955</v>
      </c>
      <c r="DT71" s="480">
        <f>+'Monthly Sources and Uses'!DR10</f>
        <v>155075</v>
      </c>
      <c r="DU71" s="480">
        <f>+'Monthly Sources and Uses'!DS10</f>
        <v>156392</v>
      </c>
      <c r="DV71" s="480">
        <f>+'Monthly Sources and Uses'!DT10</f>
        <v>141265</v>
      </c>
      <c r="DW71" s="480">
        <f>+'Monthly Sources and Uses'!DU10</f>
        <v>119152</v>
      </c>
      <c r="DX71" s="480">
        <f>+'Monthly Sources and Uses'!DV10</f>
        <v>78253</v>
      </c>
      <c r="DY71" s="480">
        <f>+'Monthly Sources and Uses'!DW10</f>
        <v>149500</v>
      </c>
      <c r="DZ71" s="480">
        <f>+'Monthly Sources and Uses'!DX10</f>
        <v>146258</v>
      </c>
      <c r="EA71" s="480">
        <f>+'Monthly Sources and Uses'!DY10</f>
        <v>154213</v>
      </c>
      <c r="EB71" s="480">
        <f>+'Monthly Sources and Uses'!DZ10</f>
        <v>153483</v>
      </c>
      <c r="EC71" s="480">
        <f>+'Monthly Sources and Uses'!EA10</f>
        <v>144705</v>
      </c>
      <c r="ED71" s="480">
        <f>+'Monthly Sources and Uses'!EB10</f>
        <v>150608</v>
      </c>
      <c r="EE71" s="480">
        <f>+'Monthly Sources and Uses'!EC10</f>
        <v>149261</v>
      </c>
      <c r="EF71" s="480">
        <f>+'Monthly Sources and Uses'!ED10</f>
        <v>154516</v>
      </c>
      <c r="EG71" s="480">
        <f>+'Monthly Sources and Uses'!EE10</f>
        <v>156429</v>
      </c>
      <c r="EH71" s="480">
        <f>+'Monthly Sources and Uses'!EF10</f>
        <v>146237.5</v>
      </c>
      <c r="EI71" s="480">
        <f>+'Monthly Sources and Uses'!EG10</f>
        <v>153832</v>
      </c>
      <c r="EJ71" s="480">
        <f>+'Monthly Sources and Uses'!EH10</f>
        <v>146829.98000000001</v>
      </c>
      <c r="EK71" s="480">
        <f>+'Monthly Sources and Uses'!EI10</f>
        <v>149670</v>
      </c>
      <c r="EL71" s="480">
        <f>+'Monthly Sources and Uses'!EJ10</f>
        <v>146224</v>
      </c>
      <c r="EM71" s="480">
        <f>+'Monthly Sources and Uses'!EK10</f>
        <v>154848</v>
      </c>
      <c r="EN71" s="480">
        <f>+'Monthly Sources and Uses'!EL10</f>
        <v>154303</v>
      </c>
      <c r="EO71" s="480">
        <f>+'Monthly Sources and Uses'!EM10</f>
        <v>146097.98000000001</v>
      </c>
      <c r="EP71" s="480">
        <f>+'Monthly Sources and Uses'!EN10</f>
        <v>151741</v>
      </c>
      <c r="EQ71" s="480">
        <f>+'Monthly Sources and Uses'!EO10</f>
        <v>149200</v>
      </c>
      <c r="ER71" s="480">
        <f>+'Monthly Sources and Uses'!EP10</f>
        <v>155364</v>
      </c>
      <c r="ES71" s="480">
        <f>+'Monthly Sources and Uses'!EQ10</f>
        <v>155192</v>
      </c>
      <c r="ET71" s="480">
        <f>+'Monthly Sources and Uses'!ER10</f>
        <v>140848</v>
      </c>
      <c r="EU71" s="480">
        <f>+'Monthly Sources and Uses'!ES10</f>
        <v>104029.49</v>
      </c>
      <c r="EV71" s="480">
        <f>+'Monthly Sources and Uses'!ET10</f>
        <v>90916.5</v>
      </c>
      <c r="EW71" s="480">
        <f>+'Monthly Sources and Uses'!EU10</f>
        <v>149055</v>
      </c>
      <c r="EX71" s="480">
        <f>+'Monthly Sources and Uses'!EV10</f>
        <v>144647.98000000001</v>
      </c>
      <c r="EY71" s="480">
        <f>+'Monthly Sources and Uses'!EW10</f>
        <v>152972</v>
      </c>
      <c r="EZ71" s="480">
        <f>+'Monthly Sources and Uses'!EX10</f>
        <v>153282</v>
      </c>
      <c r="FA71" s="480">
        <f>+'Monthly Sources and Uses'!EY10</f>
        <v>143702.98000000001</v>
      </c>
      <c r="FB71" s="480">
        <f>+'Monthly Sources and Uses'!EZ10</f>
        <v>150170</v>
      </c>
      <c r="FC71" s="480">
        <f>+'Monthly Sources and Uses'!FA10</f>
        <v>148144</v>
      </c>
      <c r="FD71" s="480">
        <f>+'Monthly Sources and Uses'!FB10</f>
        <v>153944</v>
      </c>
      <c r="FE71" s="480">
        <f>+'Monthly Sources and Uses'!FC10</f>
        <v>152348</v>
      </c>
      <c r="FF71" s="480">
        <f>+'Monthly Sources and Uses'!FD10</f>
        <v>137627</v>
      </c>
      <c r="FG71" s="480">
        <f>+'Monthly Sources and Uses'!FE10</f>
        <v>149446</v>
      </c>
      <c r="FH71" s="480">
        <f>+'Monthly Sources and Uses'!FF10</f>
        <v>142762</v>
      </c>
      <c r="FI71" s="480">
        <f>+'Monthly Sources and Uses'!FG10</f>
        <v>146879</v>
      </c>
      <c r="FJ71" s="480">
        <f>+'Monthly Sources and Uses'!FH10</f>
        <v>143285.98000000001</v>
      </c>
      <c r="FK71" s="480">
        <f>+'Monthly Sources and Uses'!FI10</f>
        <v>151840</v>
      </c>
      <c r="FL71" s="480">
        <f>+'Monthly Sources and Uses'!FJ10</f>
        <v>152212</v>
      </c>
      <c r="FM71" s="480">
        <f>+'Monthly Sources and Uses'!FK10</f>
        <v>143044</v>
      </c>
      <c r="FN71" s="480">
        <f>+'Monthly Sources and Uses'!FL10</f>
        <v>148748</v>
      </c>
      <c r="FO71" s="480">
        <f>+'Monthly Sources and Uses'!FM10</f>
        <v>146131.98000000001</v>
      </c>
      <c r="FP71" s="480">
        <f>+'Monthly Sources and Uses'!FN10</f>
        <v>152102</v>
      </c>
      <c r="FQ71" s="480">
        <f>+'Monthly Sources and Uses'!FO10</f>
        <v>150697</v>
      </c>
      <c r="FR71" s="480">
        <f>+'Monthly Sources and Uses'!FP10</f>
        <v>137004</v>
      </c>
      <c r="FS71" s="480">
        <f>+'Monthly Sources and Uses'!FQ10</f>
        <v>148579</v>
      </c>
      <c r="FT71" s="480">
        <f>+'Monthly Sources and Uses'!FR10</f>
        <v>142650</v>
      </c>
      <c r="FU71" s="480">
        <f>+'Monthly Sources and Uses'!FS10</f>
        <v>146040</v>
      </c>
      <c r="FV71" s="480">
        <f>+'Monthly Sources and Uses'!FT10</f>
        <v>141848</v>
      </c>
      <c r="FW71" s="480">
        <f>+'Monthly Sources and Uses'!FU10</f>
        <v>151674</v>
      </c>
      <c r="FX71" s="480">
        <f>+'Monthly Sources and Uses'!FV10</f>
        <v>149637</v>
      </c>
      <c r="FY71" s="480">
        <f>+'Monthly Sources and Uses'!FW10</f>
        <v>113109</v>
      </c>
      <c r="FZ71" s="480">
        <f>+'Monthly Sources and Uses'!FX10</f>
        <v>0</v>
      </c>
      <c r="GA71" s="480">
        <f>+'Monthly Sources and Uses'!FY10</f>
        <v>62086</v>
      </c>
      <c r="GB71" s="480">
        <f>+'Monthly Sources and Uses'!FZ10</f>
        <v>151954</v>
      </c>
    </row>
    <row r="72" spans="1:184" s="60" customFormat="1">
      <c r="A72" s="41"/>
      <c r="B72" s="485"/>
      <c r="C72" s="474" t="s">
        <v>9</v>
      </c>
      <c r="D72" s="477" t="s">
        <v>36</v>
      </c>
      <c r="E72" s="480">
        <f>+'Monthly Sources and Uses'!C11</f>
        <v>0</v>
      </c>
      <c r="F72" s="480">
        <f>+'Monthly Sources and Uses'!D11</f>
        <v>0</v>
      </c>
      <c r="G72" s="480">
        <f>+'Monthly Sources and Uses'!E11</f>
        <v>0</v>
      </c>
      <c r="H72" s="480">
        <f>+'Monthly Sources and Uses'!F11</f>
        <v>0</v>
      </c>
      <c r="I72" s="480">
        <f>+'Monthly Sources and Uses'!G11</f>
        <v>0</v>
      </c>
      <c r="J72" s="480">
        <f>+'Monthly Sources and Uses'!H11</f>
        <v>0</v>
      </c>
      <c r="K72" s="480">
        <f>+'Monthly Sources and Uses'!I11</f>
        <v>7714</v>
      </c>
      <c r="L72" s="480">
        <f>+'Monthly Sources and Uses'!J11</f>
        <v>0</v>
      </c>
      <c r="M72" s="480">
        <f>+'Monthly Sources and Uses'!K11</f>
        <v>0</v>
      </c>
      <c r="N72" s="480">
        <f>+'Monthly Sources and Uses'!L11</f>
        <v>0</v>
      </c>
      <c r="O72" s="480">
        <f>+'Monthly Sources and Uses'!M11</f>
        <v>0</v>
      </c>
      <c r="P72" s="480">
        <f>+'Monthly Sources and Uses'!N11</f>
        <v>0</v>
      </c>
      <c r="Q72" s="480">
        <f>+'Monthly Sources and Uses'!O11</f>
        <v>0</v>
      </c>
      <c r="R72" s="480">
        <f>+'Monthly Sources and Uses'!P11</f>
        <v>0</v>
      </c>
      <c r="S72" s="480">
        <f>+'Monthly Sources and Uses'!Q11</f>
        <v>0</v>
      </c>
      <c r="T72" s="480">
        <f>+'Monthly Sources and Uses'!R11</f>
        <v>0</v>
      </c>
      <c r="U72" s="480">
        <f>+'Monthly Sources and Uses'!S11</f>
        <v>0</v>
      </c>
      <c r="V72" s="480">
        <f>+'Monthly Sources and Uses'!T11</f>
        <v>0</v>
      </c>
      <c r="W72" s="480">
        <f>+'Monthly Sources and Uses'!U11</f>
        <v>0</v>
      </c>
      <c r="X72" s="480">
        <f>+'Monthly Sources and Uses'!V11</f>
        <v>0</v>
      </c>
      <c r="Y72" s="480">
        <f>+'Monthly Sources and Uses'!W11</f>
        <v>0</v>
      </c>
      <c r="Z72" s="480">
        <f>+'Monthly Sources and Uses'!X11</f>
        <v>0</v>
      </c>
      <c r="AA72" s="480">
        <f>+'Monthly Sources and Uses'!Y11</f>
        <v>0</v>
      </c>
      <c r="AB72" s="480">
        <f>+'Monthly Sources and Uses'!Z11</f>
        <v>0</v>
      </c>
      <c r="AC72" s="480">
        <f>+'Monthly Sources and Uses'!AA11</f>
        <v>0</v>
      </c>
      <c r="AD72" s="480">
        <f>+'Monthly Sources and Uses'!AB11</f>
        <v>0</v>
      </c>
      <c r="AE72" s="480">
        <f>+'Monthly Sources and Uses'!AC11</f>
        <v>0</v>
      </c>
      <c r="AF72" s="480">
        <f>+'Monthly Sources and Uses'!AD11</f>
        <v>0</v>
      </c>
      <c r="AG72" s="480">
        <f>+'Monthly Sources and Uses'!AE11</f>
        <v>0</v>
      </c>
      <c r="AH72" s="480">
        <f>+'Monthly Sources and Uses'!AF11</f>
        <v>0</v>
      </c>
      <c r="AI72" s="480">
        <f>+'Monthly Sources and Uses'!AG11</f>
        <v>0</v>
      </c>
      <c r="AJ72" s="480">
        <f>+'Monthly Sources and Uses'!AH11</f>
        <v>0</v>
      </c>
      <c r="AK72" s="480">
        <f>+'Monthly Sources and Uses'!AI11</f>
        <v>0</v>
      </c>
      <c r="AL72" s="480">
        <f>+'Monthly Sources and Uses'!AJ11</f>
        <v>0</v>
      </c>
      <c r="AM72" s="480">
        <f>+'Monthly Sources and Uses'!AK11</f>
        <v>0</v>
      </c>
      <c r="AN72" s="480">
        <f>+'Monthly Sources and Uses'!AL11</f>
        <v>0</v>
      </c>
      <c r="AO72" s="480">
        <f>+'Monthly Sources and Uses'!AM11</f>
        <v>0</v>
      </c>
      <c r="AP72" s="480">
        <f>+'Monthly Sources and Uses'!AN11</f>
        <v>0</v>
      </c>
      <c r="AQ72" s="480">
        <f>+'Monthly Sources and Uses'!AO11</f>
        <v>0</v>
      </c>
      <c r="AR72" s="480">
        <f>+'Monthly Sources and Uses'!AP11</f>
        <v>0</v>
      </c>
      <c r="AS72" s="480">
        <f>+'Monthly Sources and Uses'!AQ11</f>
        <v>0</v>
      </c>
      <c r="AT72" s="480">
        <f>+'Monthly Sources and Uses'!AR11</f>
        <v>0</v>
      </c>
      <c r="AU72" s="480">
        <f>+'Monthly Sources and Uses'!AS11</f>
        <v>0</v>
      </c>
      <c r="AV72" s="480">
        <f>+'Monthly Sources and Uses'!AT11</f>
        <v>0</v>
      </c>
      <c r="AW72" s="480">
        <f>+'Monthly Sources and Uses'!AU11</f>
        <v>0</v>
      </c>
      <c r="AX72" s="480">
        <f>+'Monthly Sources and Uses'!AV11</f>
        <v>0</v>
      </c>
      <c r="AY72" s="480">
        <f>+'Monthly Sources and Uses'!AW11</f>
        <v>0</v>
      </c>
      <c r="AZ72" s="480">
        <f>+'Monthly Sources and Uses'!AX11</f>
        <v>0</v>
      </c>
      <c r="BA72" s="480">
        <f>+'Monthly Sources and Uses'!AY11</f>
        <v>0</v>
      </c>
      <c r="BB72" s="480">
        <f>+'Monthly Sources and Uses'!AZ11</f>
        <v>0</v>
      </c>
      <c r="BC72" s="480">
        <f>+'Monthly Sources and Uses'!BA11</f>
        <v>0</v>
      </c>
      <c r="BD72" s="480">
        <f>+'Monthly Sources and Uses'!BB11</f>
        <v>0</v>
      </c>
      <c r="BE72" s="480">
        <f>+'Monthly Sources and Uses'!BC11</f>
        <v>0</v>
      </c>
      <c r="BF72" s="480">
        <f>+'Monthly Sources and Uses'!BD11</f>
        <v>0</v>
      </c>
      <c r="BG72" s="480">
        <f>+'Monthly Sources and Uses'!BE11</f>
        <v>0</v>
      </c>
      <c r="BH72" s="480">
        <f>+'Monthly Sources and Uses'!BF11</f>
        <v>0</v>
      </c>
      <c r="BI72" s="480">
        <f>+'Monthly Sources and Uses'!BG11</f>
        <v>0</v>
      </c>
      <c r="BJ72" s="480">
        <f>+'Monthly Sources and Uses'!BH11</f>
        <v>0</v>
      </c>
      <c r="BK72" s="480">
        <f>+'Monthly Sources and Uses'!BI11</f>
        <v>0</v>
      </c>
      <c r="BL72" s="480">
        <f>+'Monthly Sources and Uses'!BJ11</f>
        <v>0</v>
      </c>
      <c r="BM72" s="480">
        <f>+'Monthly Sources and Uses'!BK11</f>
        <v>0</v>
      </c>
      <c r="BN72" s="480">
        <f>+'Monthly Sources and Uses'!BL11</f>
        <v>0</v>
      </c>
      <c r="BO72" s="480">
        <f>+'Monthly Sources and Uses'!BM11</f>
        <v>0</v>
      </c>
      <c r="BP72" s="480">
        <f>+'Monthly Sources and Uses'!BN11</f>
        <v>0</v>
      </c>
      <c r="BQ72" s="480">
        <f>+'Monthly Sources and Uses'!BO11</f>
        <v>0</v>
      </c>
      <c r="BR72" s="480">
        <f>+'Monthly Sources and Uses'!BP11</f>
        <v>0</v>
      </c>
      <c r="BS72" s="480">
        <f>+'Monthly Sources and Uses'!BQ11</f>
        <v>0</v>
      </c>
      <c r="BT72" s="480">
        <f>+'Monthly Sources and Uses'!BR11</f>
        <v>0</v>
      </c>
      <c r="BU72" s="480">
        <f>+'Monthly Sources and Uses'!BS11</f>
        <v>0</v>
      </c>
      <c r="BV72" s="480">
        <f>+'Monthly Sources and Uses'!BT11</f>
        <v>0</v>
      </c>
      <c r="BW72" s="480">
        <f>+'Monthly Sources and Uses'!BU11</f>
        <v>0</v>
      </c>
      <c r="BX72" s="480">
        <f>+'Monthly Sources and Uses'!BV11</f>
        <v>0</v>
      </c>
      <c r="BY72" s="480">
        <f>+'Monthly Sources and Uses'!BW11</f>
        <v>0</v>
      </c>
      <c r="BZ72" s="480">
        <f>+'Monthly Sources and Uses'!BX11</f>
        <v>0</v>
      </c>
      <c r="CA72" s="480">
        <f>+'Monthly Sources and Uses'!BY11</f>
        <v>0</v>
      </c>
      <c r="CB72" s="480">
        <f>+'Monthly Sources and Uses'!BZ11</f>
        <v>0</v>
      </c>
      <c r="CC72" s="480">
        <f>+'Monthly Sources and Uses'!CA11</f>
        <v>0</v>
      </c>
      <c r="CD72" s="480">
        <f>+'Monthly Sources and Uses'!CB11</f>
        <v>0</v>
      </c>
      <c r="CE72" s="480">
        <f>+'Monthly Sources and Uses'!CC11</f>
        <v>10440</v>
      </c>
      <c r="CF72" s="480">
        <f>+'Monthly Sources and Uses'!CD11</f>
        <v>9628</v>
      </c>
      <c r="CG72" s="480">
        <f>+'Monthly Sources and Uses'!CE11</f>
        <v>0</v>
      </c>
      <c r="CH72" s="480">
        <f>+'Monthly Sources and Uses'!CF11</f>
        <v>0</v>
      </c>
      <c r="CI72" s="480">
        <f>+'Monthly Sources and Uses'!CG11</f>
        <v>0</v>
      </c>
      <c r="CJ72" s="480">
        <f>+'Monthly Sources and Uses'!CH11</f>
        <v>0</v>
      </c>
      <c r="CK72" s="480">
        <f>+'Monthly Sources and Uses'!CI11</f>
        <v>2730</v>
      </c>
      <c r="CL72" s="480">
        <f>+'Monthly Sources and Uses'!CJ11</f>
        <v>3145</v>
      </c>
      <c r="CM72" s="480">
        <f>+'Monthly Sources and Uses'!CK11</f>
        <v>0</v>
      </c>
      <c r="CN72" s="480">
        <f>+'Monthly Sources and Uses'!CL11</f>
        <v>0</v>
      </c>
      <c r="CO72" s="480">
        <f>+'Monthly Sources and Uses'!CM11</f>
        <v>0</v>
      </c>
      <c r="CP72" s="480">
        <f>+'Monthly Sources and Uses'!CN11</f>
        <v>10200</v>
      </c>
      <c r="CQ72" s="480">
        <f>+'Monthly Sources and Uses'!CO11</f>
        <v>19488</v>
      </c>
      <c r="CR72" s="480">
        <f>+'Monthly Sources and Uses'!CP11</f>
        <v>16356</v>
      </c>
      <c r="CS72" s="480">
        <f>+'Monthly Sources and Uses'!CQ11</f>
        <v>10872</v>
      </c>
      <c r="CT72" s="480">
        <f>+'Monthly Sources and Uses'!CR11</f>
        <v>2090</v>
      </c>
      <c r="CU72" s="480">
        <f>+'Monthly Sources and Uses'!CS11</f>
        <v>3150</v>
      </c>
      <c r="CV72" s="480">
        <f>+'Monthly Sources and Uses'!CT11</f>
        <v>8635</v>
      </c>
      <c r="CW72" s="480">
        <f>+'Monthly Sources and Uses'!CU11</f>
        <v>12695</v>
      </c>
      <c r="CX72" s="480">
        <f>+'Monthly Sources and Uses'!CV11</f>
        <v>12760</v>
      </c>
      <c r="CY72" s="480">
        <f>+'Monthly Sources and Uses'!CW11</f>
        <v>10562</v>
      </c>
      <c r="CZ72" s="480">
        <f>+'Monthly Sources and Uses'!CX11</f>
        <v>12175</v>
      </c>
      <c r="DA72" s="480">
        <f>+'Monthly Sources and Uses'!CY11</f>
        <v>10340</v>
      </c>
      <c r="DB72" s="480">
        <f>+'Monthly Sources and Uses'!CZ11</f>
        <v>13910</v>
      </c>
      <c r="DC72" s="480">
        <f>+'Monthly Sources and Uses'!DA11</f>
        <v>14906</v>
      </c>
      <c r="DD72" s="480">
        <f>+'Monthly Sources and Uses'!DB11</f>
        <v>13804</v>
      </c>
      <c r="DE72" s="480">
        <f>+'Monthly Sources and Uses'!DC11</f>
        <v>12114</v>
      </c>
      <c r="DF72" s="480">
        <f>+'Monthly Sources and Uses'!DD11</f>
        <v>6610</v>
      </c>
      <c r="DG72" s="480">
        <f>+'Monthly Sources and Uses'!DE11</f>
        <v>3440</v>
      </c>
      <c r="DH72" s="480">
        <f>+'Monthly Sources and Uses'!DF11</f>
        <v>7152</v>
      </c>
      <c r="DI72" s="480">
        <f>+'Monthly Sources and Uses'!DG11</f>
        <v>11760</v>
      </c>
      <c r="DJ72" s="480">
        <f>+'Monthly Sources and Uses'!DH11</f>
        <v>10910</v>
      </c>
      <c r="DK72" s="480">
        <f>+'Monthly Sources and Uses'!DI11</f>
        <v>8495</v>
      </c>
      <c r="DL72" s="480">
        <f>+'Monthly Sources and Uses'!DJ11</f>
        <v>7700</v>
      </c>
      <c r="DM72" s="480">
        <f>+'Monthly Sources and Uses'!DK11</f>
        <v>9930</v>
      </c>
      <c r="DN72" s="480">
        <f>+'Monthly Sources and Uses'!DL11</f>
        <v>14150</v>
      </c>
      <c r="DO72" s="480">
        <f>+'Monthly Sources and Uses'!DM11</f>
        <v>14094</v>
      </c>
      <c r="DP72" s="480">
        <f>+'Monthly Sources and Uses'!DN11</f>
        <v>14368</v>
      </c>
      <c r="DQ72" s="480">
        <f>+'Monthly Sources and Uses'!DO11</f>
        <v>10704</v>
      </c>
      <c r="DR72" s="480">
        <f>+'Monthly Sources and Uses'!DP11</f>
        <v>6280</v>
      </c>
      <c r="DS72" s="480">
        <f>+'Monthly Sources and Uses'!DQ11</f>
        <v>3790</v>
      </c>
      <c r="DT72" s="480">
        <f>+'Monthly Sources and Uses'!DR11</f>
        <v>6415</v>
      </c>
      <c r="DU72" s="480">
        <f>+'Monthly Sources and Uses'!DS11</f>
        <v>10925</v>
      </c>
      <c r="DV72" s="480">
        <f>+'Monthly Sources and Uses'!DT11</f>
        <v>9495</v>
      </c>
      <c r="DW72" s="480">
        <f>+'Monthly Sources and Uses'!DU11</f>
        <v>9317</v>
      </c>
      <c r="DX72" s="480">
        <f>+'Monthly Sources and Uses'!DV11</f>
        <v>6710</v>
      </c>
      <c r="DY72" s="480">
        <f>+'Monthly Sources and Uses'!DW11</f>
        <v>9230</v>
      </c>
      <c r="DZ72" s="480">
        <f>+'Monthly Sources and Uses'!DX11</f>
        <v>12450</v>
      </c>
      <c r="EA72" s="480">
        <f>+'Monthly Sources and Uses'!DY11</f>
        <v>12006</v>
      </c>
      <c r="EB72" s="480">
        <f>+'Monthly Sources and Uses'!DZ11</f>
        <v>14326</v>
      </c>
      <c r="EC72" s="480">
        <f>+'Monthly Sources and Uses'!EA11</f>
        <v>9898</v>
      </c>
      <c r="ED72" s="480">
        <f>+'Monthly Sources and Uses'!EB11</f>
        <v>4910</v>
      </c>
      <c r="EE72" s="480">
        <f>+'Monthly Sources and Uses'!EC11</f>
        <v>3600</v>
      </c>
      <c r="EF72" s="480">
        <f>+'Monthly Sources and Uses'!ED11</f>
        <v>3875</v>
      </c>
      <c r="EG72" s="480">
        <f>+'Monthly Sources and Uses'!EE11</f>
        <v>9835</v>
      </c>
      <c r="EH72" s="480">
        <f>+'Monthly Sources and Uses'!EF11</f>
        <v>10065</v>
      </c>
      <c r="EI72" s="480">
        <f>+'Monthly Sources and Uses'!EG11</f>
        <v>7810</v>
      </c>
      <c r="EJ72" s="480">
        <f>+'Monthly Sources and Uses'!EH11</f>
        <v>3190</v>
      </c>
      <c r="EK72" s="480">
        <f>+'Monthly Sources and Uses'!EI11</f>
        <v>5440</v>
      </c>
      <c r="EL72" s="480">
        <f>+'Monthly Sources and Uses'!EJ11</f>
        <v>10480</v>
      </c>
      <c r="EM72" s="480">
        <f>+'Monthly Sources and Uses'!EK11</f>
        <v>14194</v>
      </c>
      <c r="EN72" s="480">
        <f>+'Monthly Sources and Uses'!EL11</f>
        <v>14036</v>
      </c>
      <c r="EO72" s="480">
        <f>+'Monthly Sources and Uses'!EM11</f>
        <v>10168</v>
      </c>
      <c r="EP72" s="480">
        <f>+'Monthly Sources and Uses'!EN11</f>
        <v>1980</v>
      </c>
      <c r="EQ72" s="480">
        <f>+'Monthly Sources and Uses'!EO11</f>
        <v>1840</v>
      </c>
      <c r="ER72" s="480">
        <f>+'Monthly Sources and Uses'!EP11</f>
        <v>4700</v>
      </c>
      <c r="ES72" s="480">
        <f>+'Monthly Sources and Uses'!EQ11</f>
        <v>9685</v>
      </c>
      <c r="ET72" s="480">
        <f>+'Monthly Sources and Uses'!ER11</f>
        <v>8600</v>
      </c>
      <c r="EU72" s="480">
        <f>+'Monthly Sources and Uses'!ES11</f>
        <v>8375</v>
      </c>
      <c r="EV72" s="480">
        <f>+'Monthly Sources and Uses'!ET11</f>
        <v>3300</v>
      </c>
      <c r="EW72" s="480">
        <f>+'Monthly Sources and Uses'!EU11</f>
        <v>5490</v>
      </c>
      <c r="EX72" s="480">
        <f>+'Monthly Sources and Uses'!EV11</f>
        <v>10700</v>
      </c>
      <c r="EY72" s="480">
        <f>+'Monthly Sources and Uses'!EW11</f>
        <v>13688</v>
      </c>
      <c r="EZ72" s="480">
        <f>+'Monthly Sources and Uses'!EX11</f>
        <v>12354</v>
      </c>
      <c r="FA72" s="480">
        <f>+'Monthly Sources and Uses'!EY11</f>
        <v>8958</v>
      </c>
      <c r="FB72" s="480">
        <f>+'Monthly Sources and Uses'!EZ11</f>
        <v>1760</v>
      </c>
      <c r="FC72" s="480">
        <f>+'Monthly Sources and Uses'!FA11</f>
        <v>1840</v>
      </c>
      <c r="FD72" s="480">
        <f>+'Monthly Sources and Uses'!FB11</f>
        <v>4765</v>
      </c>
      <c r="FE72" s="480">
        <f>+'Monthly Sources and Uses'!FC11</f>
        <v>9370</v>
      </c>
      <c r="FF72" s="480">
        <f>+'Monthly Sources and Uses'!FD11</f>
        <v>8915</v>
      </c>
      <c r="FG72" s="480">
        <f>+'Monthly Sources and Uses'!FE11</f>
        <v>7920</v>
      </c>
      <c r="FH72" s="480">
        <f>+'Monthly Sources and Uses'!FF11</f>
        <v>2640</v>
      </c>
      <c r="FI72" s="480">
        <f>+'Monthly Sources and Uses'!FG11</f>
        <v>4880</v>
      </c>
      <c r="FJ72" s="480">
        <f>+'Monthly Sources and Uses'!FH11</f>
        <v>11240</v>
      </c>
      <c r="FK72" s="480">
        <f>+'Monthly Sources and Uses'!FI11</f>
        <v>13788</v>
      </c>
      <c r="FL72" s="480">
        <f>+'Monthly Sources and Uses'!FJ11</f>
        <v>12064</v>
      </c>
      <c r="FM72" s="480">
        <f>+'Monthly Sources and Uses'!FK11</f>
        <v>9280</v>
      </c>
      <c r="FN72" s="480">
        <f>+'Monthly Sources and Uses'!FL11</f>
        <v>1540</v>
      </c>
      <c r="FO72" s="480">
        <f>+'Monthly Sources and Uses'!FM11</f>
        <v>1840</v>
      </c>
      <c r="FP72" s="480">
        <f>+'Monthly Sources and Uses'!FN11</f>
        <v>4930</v>
      </c>
      <c r="FQ72" s="480">
        <f>+'Monthly Sources and Uses'!FO11</f>
        <v>9555</v>
      </c>
      <c r="FR72" s="480">
        <f>+'Monthly Sources and Uses'!FP11</f>
        <v>8865</v>
      </c>
      <c r="FS72" s="480">
        <f>+'Monthly Sources and Uses'!FQ11</f>
        <v>9010</v>
      </c>
      <c r="FT72" s="480">
        <f>+'Monthly Sources and Uses'!FR11</f>
        <v>3355</v>
      </c>
      <c r="FU72" s="480">
        <f>+'Monthly Sources and Uses'!FS11</f>
        <v>5130</v>
      </c>
      <c r="FV72" s="480">
        <f>+'Monthly Sources and Uses'!FT11</f>
        <v>11040</v>
      </c>
      <c r="FW72" s="480">
        <f>+'Monthly Sources and Uses'!FU11</f>
        <v>12106</v>
      </c>
      <c r="FX72" s="480">
        <f>+'Monthly Sources and Uses'!FV11</f>
        <v>13166</v>
      </c>
      <c r="FY72" s="480">
        <f>+'Monthly Sources and Uses'!FW11</f>
        <v>8784</v>
      </c>
      <c r="FZ72" s="480">
        <f>+'Monthly Sources and Uses'!FX11</f>
        <v>3210</v>
      </c>
      <c r="GA72" s="480">
        <f>+'Monthly Sources and Uses'!FY11</f>
        <v>3670</v>
      </c>
      <c r="GB72" s="480">
        <f>+'Monthly Sources and Uses'!FZ11</f>
        <v>5205</v>
      </c>
    </row>
    <row r="73" spans="1:184" s="60" customFormat="1">
      <c r="A73" s="41"/>
      <c r="B73" s="485" t="s">
        <v>173</v>
      </c>
      <c r="C73" s="474" t="s">
        <v>10</v>
      </c>
      <c r="D73" s="477" t="s">
        <v>36</v>
      </c>
      <c r="E73" s="480">
        <f>+'Monthly Sources and Uses'!C12</f>
        <v>0</v>
      </c>
      <c r="F73" s="480">
        <f>+'Monthly Sources and Uses'!D12</f>
        <v>0</v>
      </c>
      <c r="G73" s="480">
        <f>+'Monthly Sources and Uses'!E12</f>
        <v>0</v>
      </c>
      <c r="H73" s="480">
        <f>+'Monthly Sources and Uses'!F12</f>
        <v>0</v>
      </c>
      <c r="I73" s="480">
        <f>+'Monthly Sources and Uses'!G12</f>
        <v>0</v>
      </c>
      <c r="J73" s="480">
        <f>+'Monthly Sources and Uses'!H12</f>
        <v>0</v>
      </c>
      <c r="K73" s="480">
        <f>+'Monthly Sources and Uses'!I12</f>
        <v>14753</v>
      </c>
      <c r="L73" s="480">
        <f>+'Monthly Sources and Uses'!J12</f>
        <v>0</v>
      </c>
      <c r="M73" s="480">
        <f>+'Monthly Sources and Uses'!K12</f>
        <v>0</v>
      </c>
      <c r="N73" s="480">
        <f>+'Monthly Sources and Uses'!L12</f>
        <v>0</v>
      </c>
      <c r="O73" s="480">
        <f>+'Monthly Sources and Uses'!M12</f>
        <v>0</v>
      </c>
      <c r="P73" s="480">
        <f>+'Monthly Sources and Uses'!N12</f>
        <v>0</v>
      </c>
      <c r="Q73" s="480">
        <f>+'Monthly Sources and Uses'!O12</f>
        <v>0</v>
      </c>
      <c r="R73" s="480">
        <f>+'Monthly Sources and Uses'!P12</f>
        <v>0</v>
      </c>
      <c r="S73" s="480">
        <f>+'Monthly Sources and Uses'!Q12</f>
        <v>0</v>
      </c>
      <c r="T73" s="480">
        <f>+'Monthly Sources and Uses'!R12</f>
        <v>0</v>
      </c>
      <c r="U73" s="480">
        <f>+'Monthly Sources and Uses'!S12</f>
        <v>0</v>
      </c>
      <c r="V73" s="480">
        <f>+'Monthly Sources and Uses'!T12</f>
        <v>0</v>
      </c>
      <c r="W73" s="480">
        <f>+'Monthly Sources and Uses'!U12</f>
        <v>0</v>
      </c>
      <c r="X73" s="480">
        <f>+'Monthly Sources and Uses'!V12</f>
        <v>0</v>
      </c>
      <c r="Y73" s="480">
        <f>+'Monthly Sources and Uses'!W12</f>
        <v>0</v>
      </c>
      <c r="Z73" s="480">
        <f>+'Monthly Sources and Uses'!X12</f>
        <v>0</v>
      </c>
      <c r="AA73" s="480">
        <f>+'Monthly Sources and Uses'!Y12</f>
        <v>0</v>
      </c>
      <c r="AB73" s="480">
        <f>+'Monthly Sources and Uses'!Z12</f>
        <v>0</v>
      </c>
      <c r="AC73" s="480">
        <f>+'Monthly Sources and Uses'!AA12</f>
        <v>0</v>
      </c>
      <c r="AD73" s="480">
        <f>+'Monthly Sources and Uses'!AB12</f>
        <v>0</v>
      </c>
      <c r="AE73" s="480">
        <f>+'Monthly Sources and Uses'!AC12</f>
        <v>0</v>
      </c>
      <c r="AF73" s="480">
        <f>+'Monthly Sources and Uses'!AD12</f>
        <v>0</v>
      </c>
      <c r="AG73" s="480">
        <f>+'Monthly Sources and Uses'!AE12</f>
        <v>0</v>
      </c>
      <c r="AH73" s="480">
        <f>+'Monthly Sources and Uses'!AF12</f>
        <v>0</v>
      </c>
      <c r="AI73" s="480">
        <f>+'Monthly Sources and Uses'!AG12</f>
        <v>0</v>
      </c>
      <c r="AJ73" s="480">
        <f>+'Monthly Sources and Uses'!AH12</f>
        <v>0</v>
      </c>
      <c r="AK73" s="480">
        <f>+'Monthly Sources and Uses'!AI12</f>
        <v>0</v>
      </c>
      <c r="AL73" s="480">
        <f>+'Monthly Sources and Uses'!AJ12</f>
        <v>0</v>
      </c>
      <c r="AM73" s="480">
        <f>+'Monthly Sources and Uses'!AK12</f>
        <v>0</v>
      </c>
      <c r="AN73" s="480">
        <f>+'Monthly Sources and Uses'!AL12</f>
        <v>0</v>
      </c>
      <c r="AO73" s="480">
        <f>+'Monthly Sources and Uses'!AM12</f>
        <v>0</v>
      </c>
      <c r="AP73" s="480">
        <f>+'Monthly Sources and Uses'!AN12</f>
        <v>0</v>
      </c>
      <c r="AQ73" s="480">
        <f>+'Monthly Sources and Uses'!AO12</f>
        <v>0</v>
      </c>
      <c r="AR73" s="480">
        <f>+'Monthly Sources and Uses'!AP12</f>
        <v>0</v>
      </c>
      <c r="AS73" s="480">
        <f>+'Monthly Sources and Uses'!AQ12</f>
        <v>0</v>
      </c>
      <c r="AT73" s="480">
        <f>+'Monthly Sources and Uses'!AR12</f>
        <v>0</v>
      </c>
      <c r="AU73" s="480">
        <f>+'Monthly Sources and Uses'!AS12</f>
        <v>0</v>
      </c>
      <c r="AV73" s="480">
        <f>+'Monthly Sources and Uses'!AT12</f>
        <v>0</v>
      </c>
      <c r="AW73" s="480">
        <f>+'Monthly Sources and Uses'!AU12</f>
        <v>0</v>
      </c>
      <c r="AX73" s="480">
        <f>+'Monthly Sources and Uses'!AV12</f>
        <v>0</v>
      </c>
      <c r="AY73" s="480">
        <f>+'Monthly Sources and Uses'!AW12</f>
        <v>0</v>
      </c>
      <c r="AZ73" s="480">
        <f>+'Monthly Sources and Uses'!AX12</f>
        <v>0</v>
      </c>
      <c r="BA73" s="480">
        <f>+'Monthly Sources and Uses'!AY12</f>
        <v>0</v>
      </c>
      <c r="BB73" s="480">
        <f>+'Monthly Sources and Uses'!AZ12</f>
        <v>0</v>
      </c>
      <c r="BC73" s="480">
        <f>+'Monthly Sources and Uses'!BA12</f>
        <v>0</v>
      </c>
      <c r="BD73" s="480">
        <f>+'Monthly Sources and Uses'!BB12</f>
        <v>0</v>
      </c>
      <c r="BE73" s="480">
        <f>+'Monthly Sources and Uses'!BC12</f>
        <v>0</v>
      </c>
      <c r="BF73" s="480">
        <f>+'Monthly Sources and Uses'!BD12</f>
        <v>0</v>
      </c>
      <c r="BG73" s="480">
        <f>+'Monthly Sources and Uses'!BE12</f>
        <v>0</v>
      </c>
      <c r="BH73" s="480">
        <f>+'Monthly Sources and Uses'!BF12</f>
        <v>0</v>
      </c>
      <c r="BI73" s="480">
        <f>+'Monthly Sources and Uses'!BG12</f>
        <v>0</v>
      </c>
      <c r="BJ73" s="480">
        <f>+'Monthly Sources and Uses'!BH12</f>
        <v>0</v>
      </c>
      <c r="BK73" s="480">
        <f>+'Monthly Sources and Uses'!BI12</f>
        <v>0</v>
      </c>
      <c r="BL73" s="480">
        <f>+'Monthly Sources and Uses'!BJ12</f>
        <v>0</v>
      </c>
      <c r="BM73" s="480">
        <f>+'Monthly Sources and Uses'!BK12</f>
        <v>0</v>
      </c>
      <c r="BN73" s="480">
        <f>+'Monthly Sources and Uses'!BL12</f>
        <v>0</v>
      </c>
      <c r="BO73" s="480">
        <f>+'Monthly Sources and Uses'!BM12</f>
        <v>0</v>
      </c>
      <c r="BP73" s="480">
        <f>+'Monthly Sources and Uses'!BN12</f>
        <v>0</v>
      </c>
      <c r="BQ73" s="480">
        <f>+'Monthly Sources and Uses'!BO12</f>
        <v>0</v>
      </c>
      <c r="BR73" s="480">
        <f>+'Monthly Sources and Uses'!BP12</f>
        <v>0</v>
      </c>
      <c r="BS73" s="480">
        <f>+'Monthly Sources and Uses'!BQ12</f>
        <v>0</v>
      </c>
      <c r="BT73" s="480">
        <f>+'Monthly Sources and Uses'!BR12</f>
        <v>0</v>
      </c>
      <c r="BU73" s="480">
        <f>+'Monthly Sources and Uses'!BS12</f>
        <v>0</v>
      </c>
      <c r="BV73" s="480">
        <f>+'Monthly Sources and Uses'!BT12</f>
        <v>0</v>
      </c>
      <c r="BW73" s="480">
        <f>+'Monthly Sources and Uses'!BU12</f>
        <v>0</v>
      </c>
      <c r="BX73" s="480">
        <f>+'Monthly Sources and Uses'!BV12</f>
        <v>0</v>
      </c>
      <c r="BY73" s="480">
        <f>+'Monthly Sources and Uses'!BW12</f>
        <v>0</v>
      </c>
      <c r="BZ73" s="480">
        <f>+'Monthly Sources and Uses'!BX12</f>
        <v>0</v>
      </c>
      <c r="CA73" s="480">
        <f>+'Monthly Sources and Uses'!BY12</f>
        <v>0</v>
      </c>
      <c r="CB73" s="480">
        <f>+'Monthly Sources and Uses'!BZ12</f>
        <v>0</v>
      </c>
      <c r="CC73" s="480">
        <f>+'Monthly Sources and Uses'!CA12</f>
        <v>0</v>
      </c>
      <c r="CD73" s="480">
        <f>+'Monthly Sources and Uses'!CB12</f>
        <v>0</v>
      </c>
      <c r="CE73" s="480">
        <f>+'Monthly Sources and Uses'!CC12</f>
        <v>0</v>
      </c>
      <c r="CF73" s="480">
        <f>+'Monthly Sources and Uses'!CD12</f>
        <v>0</v>
      </c>
      <c r="CG73" s="480">
        <f>+'Monthly Sources and Uses'!CE12</f>
        <v>0</v>
      </c>
      <c r="CH73" s="480">
        <f>+'Monthly Sources and Uses'!CF12</f>
        <v>0</v>
      </c>
      <c r="CI73" s="480">
        <f>+'Monthly Sources and Uses'!CG12</f>
        <v>0</v>
      </c>
      <c r="CJ73" s="480">
        <f>+'Monthly Sources and Uses'!CH12</f>
        <v>0</v>
      </c>
      <c r="CK73" s="480">
        <f>+'Monthly Sources and Uses'!CI12</f>
        <v>0</v>
      </c>
      <c r="CL73" s="480">
        <f>+'Monthly Sources and Uses'!CJ12</f>
        <v>0</v>
      </c>
      <c r="CM73" s="480">
        <f>+'Monthly Sources and Uses'!CK12</f>
        <v>0</v>
      </c>
      <c r="CN73" s="480">
        <f>+'Monthly Sources and Uses'!CL12</f>
        <v>0</v>
      </c>
      <c r="CO73" s="480">
        <f>+'Monthly Sources and Uses'!CM12</f>
        <v>0</v>
      </c>
      <c r="CP73" s="480">
        <f>+'Monthly Sources and Uses'!CN12</f>
        <v>0</v>
      </c>
      <c r="CQ73" s="480">
        <f>+'Monthly Sources and Uses'!CO12</f>
        <v>0</v>
      </c>
      <c r="CR73" s="480">
        <f>+'Monthly Sources and Uses'!CP12</f>
        <v>1086</v>
      </c>
      <c r="CS73" s="480">
        <f>+'Monthly Sources and Uses'!CQ12</f>
        <v>0</v>
      </c>
      <c r="CT73" s="480">
        <f>+'Monthly Sources and Uses'!CR12</f>
        <v>0</v>
      </c>
      <c r="CU73" s="480">
        <f>+'Monthly Sources and Uses'!CS12</f>
        <v>0</v>
      </c>
      <c r="CV73" s="480">
        <f>+'Monthly Sources and Uses'!CT12</f>
        <v>0</v>
      </c>
      <c r="CW73" s="480">
        <f>+'Monthly Sources and Uses'!CU12</f>
        <v>0</v>
      </c>
      <c r="CX73" s="480">
        <f>+'Monthly Sources and Uses'!CV12</f>
        <v>0</v>
      </c>
      <c r="CY73" s="480">
        <f>+'Monthly Sources and Uses'!CW12</f>
        <v>0</v>
      </c>
      <c r="CZ73" s="480">
        <f>+'Monthly Sources and Uses'!CX12</f>
        <v>0</v>
      </c>
      <c r="DA73" s="480">
        <f>+'Monthly Sources and Uses'!CY12</f>
        <v>0</v>
      </c>
      <c r="DB73" s="480">
        <f>+'Monthly Sources and Uses'!CZ12</f>
        <v>0</v>
      </c>
      <c r="DC73" s="480">
        <f>+'Monthly Sources and Uses'!DA12</f>
        <v>16747</v>
      </c>
      <c r="DD73" s="480">
        <f>+'Monthly Sources and Uses'!DB12</f>
        <v>11818</v>
      </c>
      <c r="DE73" s="480">
        <f>+'Monthly Sources and Uses'!DC12</f>
        <v>0</v>
      </c>
      <c r="DF73" s="480">
        <f>+'Monthly Sources and Uses'!DD12</f>
        <v>0</v>
      </c>
      <c r="DG73" s="480">
        <f>+'Monthly Sources and Uses'!DE12</f>
        <v>0</v>
      </c>
      <c r="DH73" s="480">
        <f>+'Monthly Sources and Uses'!DF12</f>
        <v>0</v>
      </c>
      <c r="DI73" s="480">
        <f>+'Monthly Sources and Uses'!DG12</f>
        <v>0</v>
      </c>
      <c r="DJ73" s="480">
        <f>+'Monthly Sources and Uses'!DH12</f>
        <v>0</v>
      </c>
      <c r="DK73" s="480">
        <f>+'Monthly Sources and Uses'!DI12</f>
        <v>0</v>
      </c>
      <c r="DL73" s="480">
        <f>+'Monthly Sources and Uses'!DJ12</f>
        <v>0</v>
      </c>
      <c r="DM73" s="480">
        <f>+'Monthly Sources and Uses'!DK12</f>
        <v>0</v>
      </c>
      <c r="DN73" s="480">
        <f>+'Monthly Sources and Uses'!DL12</f>
        <v>0</v>
      </c>
      <c r="DO73" s="480">
        <f>+'Monthly Sources and Uses'!DM12</f>
        <v>11882</v>
      </c>
      <c r="DP73" s="480">
        <f>+'Monthly Sources and Uses'!DN12</f>
        <v>9788</v>
      </c>
      <c r="DQ73" s="480">
        <f>+'Monthly Sources and Uses'!DO12</f>
        <v>0</v>
      </c>
      <c r="DR73" s="480">
        <f>+'Monthly Sources and Uses'!DP12</f>
        <v>0</v>
      </c>
      <c r="DS73" s="480">
        <f>+'Monthly Sources and Uses'!DQ12</f>
        <v>0</v>
      </c>
      <c r="DT73" s="480">
        <f>+'Monthly Sources and Uses'!DR12</f>
        <v>0</v>
      </c>
      <c r="DU73" s="480">
        <f>+'Monthly Sources and Uses'!DS12</f>
        <v>0</v>
      </c>
      <c r="DV73" s="480">
        <f>+'Monthly Sources and Uses'!DT12</f>
        <v>0</v>
      </c>
      <c r="DW73" s="480">
        <f>+'Monthly Sources and Uses'!DU12</f>
        <v>0</v>
      </c>
      <c r="DX73" s="480">
        <f>+'Monthly Sources and Uses'!DV12</f>
        <v>0</v>
      </c>
      <c r="DY73" s="480">
        <f>+'Monthly Sources and Uses'!DW12</f>
        <v>0</v>
      </c>
      <c r="DZ73" s="480">
        <f>+'Monthly Sources and Uses'!DX12</f>
        <v>0</v>
      </c>
      <c r="EA73" s="480">
        <f>+'Monthly Sources and Uses'!DY12</f>
        <v>11843</v>
      </c>
      <c r="EB73" s="480">
        <f>+'Monthly Sources and Uses'!DZ12</f>
        <v>2748</v>
      </c>
      <c r="EC73" s="480">
        <f>+'Monthly Sources and Uses'!EA12</f>
        <v>0</v>
      </c>
      <c r="ED73" s="480">
        <f>+'Monthly Sources and Uses'!EB12</f>
        <v>0</v>
      </c>
      <c r="EE73" s="480">
        <f>+'Monthly Sources and Uses'!EC12</f>
        <v>0</v>
      </c>
      <c r="EF73" s="480">
        <f>+'Monthly Sources and Uses'!ED12</f>
        <v>0</v>
      </c>
      <c r="EG73" s="480">
        <f>+'Monthly Sources and Uses'!EE12</f>
        <v>0</v>
      </c>
      <c r="EH73" s="480">
        <f>+'Monthly Sources and Uses'!EF12</f>
        <v>0</v>
      </c>
      <c r="EI73" s="480">
        <f>+'Monthly Sources and Uses'!EG12</f>
        <v>0</v>
      </c>
      <c r="EJ73" s="480">
        <f>+'Monthly Sources and Uses'!EH12</f>
        <v>0</v>
      </c>
      <c r="EK73" s="480">
        <f>+'Monthly Sources and Uses'!EI12</f>
        <v>0</v>
      </c>
      <c r="EL73" s="480">
        <f>+'Monthly Sources and Uses'!EJ12</f>
        <v>0</v>
      </c>
      <c r="EM73" s="480">
        <f>+'Monthly Sources and Uses'!EK12</f>
        <v>3512</v>
      </c>
      <c r="EN73" s="480">
        <f>+'Monthly Sources and Uses'!EL12</f>
        <v>0</v>
      </c>
      <c r="EO73" s="480">
        <f>+'Monthly Sources and Uses'!EM12</f>
        <v>0</v>
      </c>
      <c r="EP73" s="480">
        <f>+'Monthly Sources and Uses'!EN12</f>
        <v>0</v>
      </c>
      <c r="EQ73" s="480">
        <f>+'Monthly Sources and Uses'!EO12</f>
        <v>0</v>
      </c>
      <c r="ER73" s="480">
        <f>+'Monthly Sources and Uses'!EP12</f>
        <v>0</v>
      </c>
      <c r="ES73" s="480">
        <f>+'Monthly Sources and Uses'!EQ12</f>
        <v>0</v>
      </c>
      <c r="ET73" s="480">
        <f>+'Monthly Sources and Uses'!ER12</f>
        <v>0</v>
      </c>
      <c r="EU73" s="480">
        <f>+'Monthly Sources and Uses'!ES12</f>
        <v>0</v>
      </c>
      <c r="EV73" s="480">
        <f>+'Monthly Sources and Uses'!ET12</f>
        <v>0</v>
      </c>
      <c r="EW73" s="480">
        <f>+'Monthly Sources and Uses'!EU12</f>
        <v>0</v>
      </c>
      <c r="EX73" s="480">
        <f>+'Monthly Sources and Uses'!EV12</f>
        <v>0</v>
      </c>
      <c r="EY73" s="480">
        <f>+'Monthly Sources and Uses'!EW12</f>
        <v>900</v>
      </c>
      <c r="EZ73" s="480">
        <f>+'Monthly Sources and Uses'!EX12</f>
        <v>720</v>
      </c>
      <c r="FA73" s="480">
        <f>+'Monthly Sources and Uses'!EY12</f>
        <v>0</v>
      </c>
      <c r="FB73" s="480">
        <f>+'Monthly Sources and Uses'!EZ12</f>
        <v>0</v>
      </c>
      <c r="FC73" s="480">
        <f>+'Monthly Sources and Uses'!FA12</f>
        <v>0</v>
      </c>
      <c r="FD73" s="480">
        <f>+'Monthly Sources and Uses'!FB12</f>
        <v>0</v>
      </c>
      <c r="FE73" s="480">
        <f>+'Monthly Sources and Uses'!FC12</f>
        <v>0</v>
      </c>
      <c r="FF73" s="480">
        <f>+'Monthly Sources and Uses'!FD12</f>
        <v>0</v>
      </c>
      <c r="FG73" s="480">
        <f>+'Monthly Sources and Uses'!FE12</f>
        <v>0</v>
      </c>
      <c r="FH73" s="480">
        <f>+'Monthly Sources and Uses'!FF12</f>
        <v>0</v>
      </c>
      <c r="FI73" s="480">
        <f>+'Monthly Sources and Uses'!FG12</f>
        <v>0</v>
      </c>
      <c r="FJ73" s="480">
        <f>+'Monthly Sources and Uses'!FH12</f>
        <v>0</v>
      </c>
      <c r="FK73" s="480">
        <f>+'Monthly Sources and Uses'!FI12</f>
        <v>444</v>
      </c>
      <c r="FL73" s="480">
        <f>+'Monthly Sources and Uses'!FJ12</f>
        <v>636</v>
      </c>
      <c r="FM73" s="480">
        <f>+'Monthly Sources and Uses'!FK12</f>
        <v>0</v>
      </c>
      <c r="FN73" s="480">
        <f>+'Monthly Sources and Uses'!FL12</f>
        <v>0</v>
      </c>
      <c r="FO73" s="480">
        <f>+'Monthly Sources and Uses'!FM12</f>
        <v>0</v>
      </c>
      <c r="FP73" s="480">
        <f>+'Monthly Sources and Uses'!FN12</f>
        <v>0</v>
      </c>
      <c r="FQ73" s="480">
        <f>+'Monthly Sources and Uses'!FO12</f>
        <v>0</v>
      </c>
      <c r="FR73" s="480">
        <f>+'Monthly Sources and Uses'!FP12</f>
        <v>0</v>
      </c>
      <c r="FS73" s="480">
        <f>+'Monthly Sources and Uses'!FQ12</f>
        <v>0</v>
      </c>
      <c r="FT73" s="480">
        <f>+'Monthly Sources and Uses'!FR12</f>
        <v>0</v>
      </c>
      <c r="FU73" s="480">
        <f>+'Monthly Sources and Uses'!FS12</f>
        <v>0</v>
      </c>
      <c r="FV73" s="480">
        <f>+'Monthly Sources and Uses'!FT12</f>
        <v>0</v>
      </c>
      <c r="FW73" s="480">
        <f>+'Monthly Sources and Uses'!FU12</f>
        <v>0</v>
      </c>
      <c r="FX73" s="480">
        <f>+'Monthly Sources and Uses'!FV12</f>
        <v>1009</v>
      </c>
      <c r="FY73" s="480">
        <f>+'Monthly Sources and Uses'!FW12</f>
        <v>0</v>
      </c>
      <c r="FZ73" s="480">
        <f>+'Monthly Sources and Uses'!FX12</f>
        <v>0</v>
      </c>
      <c r="GA73" s="480">
        <f>+'Monthly Sources and Uses'!FY12</f>
        <v>0</v>
      </c>
      <c r="GB73" s="480">
        <f>+'Monthly Sources and Uses'!FZ12</f>
        <v>0</v>
      </c>
    </row>
    <row r="74" spans="1:184" s="45" customFormat="1">
      <c r="A74" s="41"/>
      <c r="B74" s="485" t="s">
        <v>12</v>
      </c>
      <c r="C74" s="474" t="s">
        <v>97</v>
      </c>
      <c r="D74" s="477" t="s">
        <v>36</v>
      </c>
      <c r="E74" s="480">
        <f>+'Monthly Sources and Uses'!C14</f>
        <v>34588.480000000003</v>
      </c>
      <c r="F74" s="480">
        <f>+'Monthly Sources and Uses'!D14</f>
        <v>31252.55</v>
      </c>
      <c r="G74" s="480">
        <f>+'Monthly Sources and Uses'!E14</f>
        <v>34546.629999999997</v>
      </c>
      <c r="H74" s="480">
        <f>+'Monthly Sources and Uses'!F14</f>
        <v>33514.949999999997</v>
      </c>
      <c r="I74" s="480">
        <f>+'Monthly Sources and Uses'!G14</f>
        <v>34234.839999999997</v>
      </c>
      <c r="J74" s="480">
        <f>+'Monthly Sources and Uses'!H14</f>
        <v>7643.53</v>
      </c>
      <c r="K74" s="480">
        <f>+'Monthly Sources and Uses'!I14</f>
        <v>7936</v>
      </c>
      <c r="L74" s="480">
        <f>+'Monthly Sources and Uses'!J14</f>
        <v>7826.88</v>
      </c>
      <c r="M74" s="480">
        <f>+'Monthly Sources and Uses'!K14</f>
        <v>7642.64</v>
      </c>
      <c r="N74" s="480">
        <f>+'Monthly Sources and Uses'!L14</f>
        <v>34547.120000000003</v>
      </c>
      <c r="O74" s="480">
        <f>+'Monthly Sources and Uses'!M14</f>
        <v>33405.019999999997</v>
      </c>
      <c r="P74" s="480">
        <f>+'Monthly Sources and Uses'!N14</f>
        <v>34790.050000000003</v>
      </c>
      <c r="Q74" s="480">
        <f>+'Monthly Sources and Uses'!O14</f>
        <v>34588.480000000003</v>
      </c>
      <c r="R74" s="480">
        <f>+'Monthly Sources and Uses'!P14</f>
        <v>31252.55</v>
      </c>
      <c r="S74" s="480">
        <f>+'Monthly Sources and Uses'!Q14</f>
        <v>34546.629999999997</v>
      </c>
      <c r="T74" s="480">
        <f>+'Monthly Sources and Uses'!R14</f>
        <v>33514.949999999997</v>
      </c>
      <c r="U74" s="480">
        <f>+'Monthly Sources and Uses'!S14</f>
        <v>34234.839999999997</v>
      </c>
      <c r="V74" s="480">
        <f>+'Monthly Sources and Uses'!T14</f>
        <v>7643.53</v>
      </c>
      <c r="W74" s="480">
        <f>+'Monthly Sources and Uses'!U14</f>
        <v>7936</v>
      </c>
      <c r="X74" s="480">
        <f>+'Monthly Sources and Uses'!V14</f>
        <v>7826.88</v>
      </c>
      <c r="Y74" s="480">
        <f>+'Monthly Sources and Uses'!W14</f>
        <v>7642.64</v>
      </c>
      <c r="Z74" s="480">
        <f>+'Monthly Sources and Uses'!X14</f>
        <v>34547.120000000003</v>
      </c>
      <c r="AA74" s="480">
        <f>+'Monthly Sources and Uses'!Y14</f>
        <v>33405.019999999997</v>
      </c>
      <c r="AB74" s="480">
        <f>+'Monthly Sources and Uses'!Z14</f>
        <v>34790.050000000003</v>
      </c>
      <c r="AC74" s="480">
        <f>+'Monthly Sources and Uses'!AA14</f>
        <v>24046.14</v>
      </c>
      <c r="AD74" s="480">
        <f>+'Monthly Sources and Uses'!AB14</f>
        <v>19695.150000000001</v>
      </c>
      <c r="AE74" s="480">
        <f>+'Monthly Sources and Uses'!AC14</f>
        <v>10593.13</v>
      </c>
      <c r="AF74" s="480">
        <f>+'Monthly Sources and Uses'!AD14</f>
        <v>11535.78</v>
      </c>
      <c r="AG74" s="480">
        <f>+'Monthly Sources and Uses'!AE14</f>
        <v>18689.8</v>
      </c>
      <c r="AH74" s="480">
        <f>+'Monthly Sources and Uses'!AF14</f>
        <v>25270</v>
      </c>
      <c r="AI74" s="480">
        <f>+'Monthly Sources and Uses'!AG14</f>
        <v>42149.36</v>
      </c>
      <c r="AJ74" s="480">
        <f>+'Monthly Sources and Uses'!AH14</f>
        <v>41004.58</v>
      </c>
      <c r="AK74" s="480">
        <f>+'Monthly Sources and Uses'!AI14</f>
        <v>20687.21</v>
      </c>
      <c r="AL74" s="480">
        <f>+'Monthly Sources and Uses'!AJ14</f>
        <v>10524.19</v>
      </c>
      <c r="AM74" s="480">
        <f>+'Monthly Sources and Uses'!AK14</f>
        <v>18151.330000000002</v>
      </c>
      <c r="AN74" s="480">
        <f>+'Monthly Sources and Uses'!AL14</f>
        <v>24633.34</v>
      </c>
      <c r="AO74" s="480">
        <f>+'Monthly Sources and Uses'!AM14</f>
        <v>24000</v>
      </c>
      <c r="AP74" s="480">
        <f>+'Monthly Sources and Uses'!AN14</f>
        <v>19717.740000000002</v>
      </c>
      <c r="AQ74" s="480">
        <f>+'Monthly Sources and Uses'!AO14</f>
        <v>10157.26</v>
      </c>
      <c r="AR74" s="480">
        <f>+'Monthly Sources and Uses'!AP14</f>
        <v>11882.16</v>
      </c>
      <c r="AS74" s="480">
        <f>+'Monthly Sources and Uses'!AQ14</f>
        <v>18109.52</v>
      </c>
      <c r="AT74" s="480">
        <f>+'Monthly Sources and Uses'!AR14</f>
        <v>26745.52</v>
      </c>
      <c r="AU74" s="480">
        <f>+'Monthly Sources and Uses'!AS14</f>
        <v>40667.81</v>
      </c>
      <c r="AV74" s="480">
        <f>+'Monthly Sources and Uses'!AT14</f>
        <v>40997.81</v>
      </c>
      <c r="AW74" s="480">
        <f>+'Monthly Sources and Uses'!AU14</f>
        <v>20596.919999999998</v>
      </c>
      <c r="AX74" s="480">
        <f>+'Monthly Sources and Uses'!AV14</f>
        <v>10765.34</v>
      </c>
      <c r="AY74" s="480">
        <f>+'Monthly Sources and Uses'!AW14</f>
        <v>18728.71</v>
      </c>
      <c r="AZ74" s="480">
        <f>+'Monthly Sources and Uses'!AX14</f>
        <v>24611.23</v>
      </c>
      <c r="BA74" s="480">
        <f>+'Monthly Sources and Uses'!AY14</f>
        <v>23821.61</v>
      </c>
      <c r="BB74" s="480">
        <f>+'Monthly Sources and Uses'!AZ14</f>
        <v>20832.84</v>
      </c>
      <c r="BC74" s="480">
        <f>+'Monthly Sources and Uses'!BA14</f>
        <v>9687.2099999999991</v>
      </c>
      <c r="BD74" s="480">
        <f>+'Monthly Sources and Uses'!BB14</f>
        <v>10838.33</v>
      </c>
      <c r="BE74" s="480">
        <f>+'Monthly Sources and Uses'!BC14</f>
        <v>18465</v>
      </c>
      <c r="BF74" s="480">
        <f>+'Monthly Sources and Uses'!BD14</f>
        <v>26621.13</v>
      </c>
      <c r="BG74" s="480">
        <f>+'Monthly Sources and Uses'!BE14</f>
        <v>40854.81</v>
      </c>
      <c r="BH74" s="480">
        <f>+'Monthly Sources and Uses'!BF14</f>
        <v>41892.81</v>
      </c>
      <c r="BI74" s="480">
        <f>+'Monthly Sources and Uses'!BG14</f>
        <v>19817.54</v>
      </c>
      <c r="BJ74" s="480">
        <f>+'Monthly Sources and Uses'!BH14</f>
        <v>10691.84</v>
      </c>
      <c r="BK74" s="480">
        <f>+'Monthly Sources and Uses'!BI14</f>
        <v>18709.45</v>
      </c>
      <c r="BL74" s="480">
        <f>+'Monthly Sources and Uses'!BJ14</f>
        <v>24747.42</v>
      </c>
      <c r="BM74" s="480">
        <f>+'Monthly Sources and Uses'!BK14</f>
        <v>24033.19</v>
      </c>
      <c r="BN74" s="480">
        <f>+'Monthly Sources and Uses'!BL14</f>
        <v>20546.97</v>
      </c>
      <c r="BO74" s="480">
        <f>+'Monthly Sources and Uses'!BM14</f>
        <v>10318.17</v>
      </c>
      <c r="BP74" s="480">
        <f>+'Monthly Sources and Uses'!BN14</f>
        <v>10417.33</v>
      </c>
      <c r="BQ74" s="480">
        <f>+'Monthly Sources and Uses'!BO14</f>
        <v>17771.689999999999</v>
      </c>
      <c r="BR74" s="480">
        <f>+'Monthly Sources and Uses'!BP14</f>
        <v>26427.71</v>
      </c>
      <c r="BS74" s="480">
        <f>+'Monthly Sources and Uses'!BQ14</f>
        <v>41854.49</v>
      </c>
      <c r="BT74" s="480">
        <f>+'Monthly Sources and Uses'!BR14</f>
        <v>42322.13</v>
      </c>
      <c r="BU74" s="480">
        <f>+'Monthly Sources and Uses'!BS14</f>
        <v>19688.32</v>
      </c>
      <c r="BV74" s="480">
        <f>+'Monthly Sources and Uses'!BT14</f>
        <v>10421.19</v>
      </c>
      <c r="BW74" s="480">
        <f>+'Monthly Sources and Uses'!BU14</f>
        <v>18849.2</v>
      </c>
      <c r="BX74" s="480">
        <f>+'Monthly Sources and Uses'!BV14</f>
        <v>24329.61</v>
      </c>
      <c r="BY74" s="480">
        <f>+'Monthly Sources and Uses'!BW14</f>
        <v>24513.43</v>
      </c>
      <c r="BZ74" s="480">
        <f>+'Monthly Sources and Uses'!BX14</f>
        <v>19942.439999999999</v>
      </c>
      <c r="CA74" s="480">
        <f>+'Monthly Sources and Uses'!BY14</f>
        <v>10124.129999999999</v>
      </c>
      <c r="CB74" s="480">
        <f>+'Monthly Sources and Uses'!BZ14</f>
        <v>11049.33</v>
      </c>
      <c r="CC74" s="480">
        <f>+'Monthly Sources and Uses'!CA14</f>
        <v>17346.259999999998</v>
      </c>
      <c r="CD74" s="480">
        <f>+'Monthly Sources and Uses'!CB14</f>
        <v>25584.41</v>
      </c>
      <c r="CE74" s="480">
        <f>+'Monthly Sources and Uses'!CC14</f>
        <v>43019.49</v>
      </c>
      <c r="CF74" s="480">
        <f>+'Monthly Sources and Uses'!CD14</f>
        <v>42383.519999999997</v>
      </c>
      <c r="CG74" s="480">
        <f>+'Monthly Sources and Uses'!CE14</f>
        <v>19560.47</v>
      </c>
      <c r="CH74" s="480">
        <f>+'Monthly Sources and Uses'!CF14</f>
        <v>10710.79</v>
      </c>
      <c r="CI74" s="480">
        <f>+'Monthly Sources and Uses'!CG14</f>
        <v>18541.740000000002</v>
      </c>
      <c r="CJ74" s="480">
        <f>+'Monthly Sources and Uses'!CH14</f>
        <v>24204</v>
      </c>
      <c r="CK74" s="480">
        <f>+'Monthly Sources and Uses'!CI14</f>
        <v>24292.55</v>
      </c>
      <c r="CL74" s="480">
        <f>+'Monthly Sources and Uses'!CJ14</f>
        <v>19448.740000000002</v>
      </c>
      <c r="CM74" s="480">
        <f>+'Monthly Sources and Uses'!CK14</f>
        <v>10472.379999999999</v>
      </c>
      <c r="CN74" s="480">
        <f>+'Monthly Sources and Uses'!CL14</f>
        <v>11798.28</v>
      </c>
      <c r="CO74" s="480">
        <f>+'Monthly Sources and Uses'!CM14</f>
        <v>18548.05</v>
      </c>
      <c r="CP74" s="480">
        <f>+'Monthly Sources and Uses'!CN14</f>
        <v>25264.32</v>
      </c>
      <c r="CQ74" s="480">
        <f>+'Monthly Sources and Uses'!CO14</f>
        <v>42257.81</v>
      </c>
      <c r="CR74" s="480">
        <f>+'Monthly Sources and Uses'!CP14</f>
        <v>40901.81</v>
      </c>
      <c r="CS74" s="480">
        <f>+'Monthly Sources and Uses'!CQ14</f>
        <v>20580.21</v>
      </c>
      <c r="CT74" s="480">
        <f>+'Monthly Sources and Uses'!CR14</f>
        <v>10638.2</v>
      </c>
      <c r="CU74" s="480">
        <f>+'Monthly Sources and Uses'!CS14</f>
        <v>18144.330000000002</v>
      </c>
      <c r="CV74" s="480">
        <f>+'Monthly Sources and Uses'!CT14</f>
        <v>24633.34</v>
      </c>
      <c r="CW74" s="480">
        <f>+'Monthly Sources and Uses'!CU14</f>
        <v>24000</v>
      </c>
      <c r="CX74" s="480">
        <f>+'Monthly Sources and Uses'!CV14</f>
        <v>19380</v>
      </c>
      <c r="CY74" s="480">
        <f>+'Monthly Sources and Uses'!CW14</f>
        <v>10644.13</v>
      </c>
      <c r="CZ74" s="480">
        <f>+'Monthly Sources and Uses'!CX14</f>
        <v>12005.19</v>
      </c>
      <c r="DA74" s="480">
        <f>+'Monthly Sources and Uses'!CY14</f>
        <v>18018.52</v>
      </c>
      <c r="DB74" s="480">
        <f>+'Monthly Sources and Uses'!CZ14</f>
        <v>26128.16</v>
      </c>
      <c r="DC74" s="480">
        <f>+'Monthly Sources and Uses'!DA14</f>
        <v>41437.07</v>
      </c>
      <c r="DD74" s="480">
        <f>+'Monthly Sources and Uses'!DB14</f>
        <v>40552.81</v>
      </c>
      <c r="DE74" s="480">
        <f>+'Monthly Sources and Uses'!DC14</f>
        <v>21034.94</v>
      </c>
      <c r="DF74" s="480">
        <f>+'Monthly Sources and Uses'!DD14</f>
        <v>10779.19</v>
      </c>
      <c r="DG74" s="480">
        <f>+'Monthly Sources and Uses'!DE14</f>
        <v>18371.330000000002</v>
      </c>
      <c r="DH74" s="480">
        <f>+'Monthly Sources and Uses'!DF14</f>
        <v>24628.67</v>
      </c>
      <c r="DI74" s="480">
        <f>+'Monthly Sources and Uses'!DG14</f>
        <v>24001.81</v>
      </c>
      <c r="DJ74" s="480">
        <f>+'Monthly Sources and Uses'!DH14</f>
        <v>19814.05</v>
      </c>
      <c r="DK74" s="480">
        <f>+'Monthly Sources and Uses'!DI14</f>
        <v>9975.14</v>
      </c>
      <c r="DL74" s="480">
        <f>+'Monthly Sources and Uses'!DJ14</f>
        <v>11979.16</v>
      </c>
      <c r="DM74" s="480">
        <f>+'Monthly Sources and Uses'!DK14</f>
        <v>18139.52</v>
      </c>
      <c r="DN74" s="480">
        <f>+'Monthly Sources and Uses'!DL14</f>
        <v>26761.32</v>
      </c>
      <c r="DO74" s="480">
        <f>+'Monthly Sources and Uses'!DM14</f>
        <v>40609</v>
      </c>
      <c r="DP74" s="480">
        <f>+'Monthly Sources and Uses'!DN14</f>
        <v>40915.910000000003</v>
      </c>
      <c r="DQ74" s="480">
        <f>+'Monthly Sources and Uses'!DO14</f>
        <v>20676.82</v>
      </c>
      <c r="DR74" s="480">
        <f>+'Monthly Sources and Uses'!DP14</f>
        <v>10765.34</v>
      </c>
      <c r="DS74" s="480">
        <f>+'Monthly Sources and Uses'!DQ14</f>
        <v>18649.939999999999</v>
      </c>
      <c r="DT74" s="480">
        <f>+'Monthly Sources and Uses'!DR14</f>
        <v>24692</v>
      </c>
      <c r="DU74" s="480">
        <f>+'Monthly Sources and Uses'!DS14</f>
        <v>23838.61</v>
      </c>
      <c r="DV74" s="480">
        <f>+'Monthly Sources and Uses'!DT14</f>
        <v>20840.84</v>
      </c>
      <c r="DW74" s="480">
        <f>+'Monthly Sources and Uses'!DU14</f>
        <v>9614.2099999999991</v>
      </c>
      <c r="DX74" s="480">
        <f>+'Monthly Sources and Uses'!DV14</f>
        <v>10886.33</v>
      </c>
      <c r="DY74" s="480">
        <f>+'Monthly Sources and Uses'!DW14</f>
        <v>18469</v>
      </c>
      <c r="DZ74" s="480">
        <f>+'Monthly Sources and Uses'!DX14</f>
        <v>26635.13</v>
      </c>
      <c r="EA74" s="480">
        <f>+'Monthly Sources and Uses'!DY14</f>
        <v>40821.26</v>
      </c>
      <c r="EB74" s="480">
        <f>+'Monthly Sources and Uses'!DZ14</f>
        <v>41844.36</v>
      </c>
      <c r="EC74" s="480">
        <f>+'Monthly Sources and Uses'!EA14</f>
        <v>19892.189999999999</v>
      </c>
      <c r="ED74" s="480">
        <f>+'Monthly Sources and Uses'!EB14</f>
        <v>10666.19</v>
      </c>
      <c r="EE74" s="480">
        <f>+'Monthly Sources and Uses'!EC14</f>
        <v>18649.54</v>
      </c>
      <c r="EF74" s="480">
        <f>+'Monthly Sources and Uses'!ED14</f>
        <v>24822.34</v>
      </c>
      <c r="EG74" s="480">
        <f>+'Monthly Sources and Uses'!EE14</f>
        <v>24334.1</v>
      </c>
      <c r="EH74" s="480">
        <f>+'Monthly Sources and Uses'!EF14</f>
        <v>20118.77</v>
      </c>
      <c r="EI74" s="480">
        <f>+'Monthly Sources and Uses'!EG14</f>
        <v>10127.129999999999</v>
      </c>
      <c r="EJ74" s="480">
        <f>+'Monthly Sources and Uses'!EH14</f>
        <v>11166.33</v>
      </c>
      <c r="EK74" s="480">
        <f>+'Monthly Sources and Uses'!EI14</f>
        <v>17220.259999999998</v>
      </c>
      <c r="EL74" s="480">
        <f>+'Monthly Sources and Uses'!EJ14</f>
        <v>25593.41</v>
      </c>
      <c r="EM74" s="480">
        <f>+'Monthly Sources and Uses'!EK14</f>
        <v>42990.49</v>
      </c>
      <c r="EN74" s="480">
        <f>+'Monthly Sources and Uses'!EL14</f>
        <v>42443.519999999997</v>
      </c>
      <c r="EO74" s="480">
        <f>+'Monthly Sources and Uses'!EM14</f>
        <v>19619</v>
      </c>
      <c r="EP74" s="480">
        <f>+'Monthly Sources and Uses'!EN14</f>
        <v>10543.96</v>
      </c>
      <c r="EQ74" s="480">
        <f>+'Monthly Sources and Uses'!EO14</f>
        <v>18582.23</v>
      </c>
      <c r="ER74" s="480">
        <f>+'Monthly Sources and Uses'!EP14</f>
        <v>24240.81</v>
      </c>
      <c r="ES74" s="480">
        <f>+'Monthly Sources and Uses'!EQ14</f>
        <v>24135.29</v>
      </c>
      <c r="ET74" s="480">
        <f>+'Monthly Sources and Uses'!ER14</f>
        <v>19967.29</v>
      </c>
      <c r="EU74" s="480">
        <f>+'Monthly Sources and Uses'!ES14</f>
        <v>10338.129999999999</v>
      </c>
      <c r="EV74" s="480">
        <f>+'Monthly Sources and Uses'!ET14</f>
        <v>11016.97</v>
      </c>
      <c r="EW74" s="480">
        <f>+'Monthly Sources and Uses'!EU14</f>
        <v>19359.310000000001</v>
      </c>
      <c r="EX74" s="480">
        <f>+'Monthly Sources and Uses'!EV14</f>
        <v>24331</v>
      </c>
      <c r="EY74" s="480">
        <f>+'Monthly Sources and Uses'!EW14</f>
        <v>43484.75</v>
      </c>
      <c r="EZ74" s="480">
        <f>+'Monthly Sources and Uses'!EX14</f>
        <v>41367.26</v>
      </c>
      <c r="FA74" s="480">
        <f>+'Monthly Sources and Uses'!EY14</f>
        <v>19421.64</v>
      </c>
      <c r="FB74" s="480">
        <f>+'Monthly Sources and Uses'!EZ14</f>
        <v>10432.68</v>
      </c>
      <c r="FC74" s="480">
        <f>+'Monthly Sources and Uses'!FA14</f>
        <v>19125.68</v>
      </c>
      <c r="FD74" s="480">
        <f>+'Monthly Sources and Uses'!FB14</f>
        <v>24000</v>
      </c>
      <c r="FE74" s="480">
        <f>+'Monthly Sources and Uses'!FC14</f>
        <v>24030.14</v>
      </c>
      <c r="FF74" s="480">
        <f>+'Monthly Sources and Uses'!FD14</f>
        <v>19711.150000000001</v>
      </c>
      <c r="FG74" s="480">
        <f>+'Monthly Sources and Uses'!FE14</f>
        <v>10502.13</v>
      </c>
      <c r="FH74" s="480">
        <f>+'Monthly Sources and Uses'!FF14</f>
        <v>11793.53</v>
      </c>
      <c r="FI74" s="480">
        <f>+'Monthly Sources and Uses'!FG14</f>
        <v>18523.05</v>
      </c>
      <c r="FJ74" s="480">
        <f>+'Monthly Sources and Uses'!FH14</f>
        <v>25284.32</v>
      </c>
      <c r="FK74" s="480">
        <f>+'Monthly Sources and Uses'!FI14</f>
        <v>42208.81</v>
      </c>
      <c r="FL74" s="480">
        <f>+'Monthly Sources and Uses'!FJ14</f>
        <v>40844.080000000002</v>
      </c>
      <c r="FM74" s="480">
        <f>+'Monthly Sources and Uses'!FK14</f>
        <v>20804.54</v>
      </c>
      <c r="FN74" s="480">
        <f>+'Monthly Sources and Uses'!FL14</f>
        <v>10457.59</v>
      </c>
      <c r="FO74" s="480">
        <f>+'Monthly Sources and Uses'!FM14</f>
        <v>18187.330000000002</v>
      </c>
      <c r="FP74" s="480">
        <f>+'Monthly Sources and Uses'!FN14</f>
        <v>24633.34</v>
      </c>
      <c r="FQ74" s="480">
        <f>+'Monthly Sources and Uses'!FO14</f>
        <v>24000</v>
      </c>
      <c r="FR74" s="480">
        <f>+'Monthly Sources and Uses'!FP14</f>
        <v>19380</v>
      </c>
      <c r="FS74" s="480">
        <f>+'Monthly Sources and Uses'!FQ14</f>
        <v>10661.13</v>
      </c>
      <c r="FT74" s="480">
        <f>+'Monthly Sources and Uses'!FR14</f>
        <v>12031.19</v>
      </c>
      <c r="FU74" s="480">
        <f>+'Monthly Sources and Uses'!FS14</f>
        <v>17975.52</v>
      </c>
      <c r="FV74" s="480">
        <f>+'Monthly Sources and Uses'!FT14</f>
        <v>26181.42</v>
      </c>
      <c r="FW74" s="480">
        <f>+'Monthly Sources and Uses'!FU14</f>
        <v>41342.81</v>
      </c>
      <c r="FX74" s="480">
        <f>+'Monthly Sources and Uses'!FV14</f>
        <v>40414.81</v>
      </c>
      <c r="FY74" s="480">
        <f>+'Monthly Sources and Uses'!FW14</f>
        <v>21345.94</v>
      </c>
      <c r="FZ74" s="480">
        <f>+'Monthly Sources and Uses'!FX14</f>
        <v>10647.19</v>
      </c>
      <c r="GA74" s="480">
        <f>+'Monthly Sources and Uses'!FY14</f>
        <v>18340.330000000002</v>
      </c>
      <c r="GB74" s="480">
        <f>+'Monthly Sources and Uses'!FZ14</f>
        <v>24659.67</v>
      </c>
    </row>
    <row r="75" spans="1:184">
      <c r="A75" s="460"/>
      <c r="B75" s="485"/>
      <c r="C75" s="475" t="s">
        <v>289</v>
      </c>
      <c r="D75" s="478" t="s">
        <v>36</v>
      </c>
      <c r="E75" s="464">
        <f>+'Monthly Sources and Uses'!C15</f>
        <v>2331.81</v>
      </c>
      <c r="F75" s="464">
        <f>+'Monthly Sources and Uses'!D15</f>
        <v>2106.91</v>
      </c>
      <c r="G75" s="464">
        <f>+'Monthly Sources and Uses'!E15</f>
        <v>2328.98</v>
      </c>
      <c r="H75" s="464">
        <f>+'Monthly Sources and Uses'!F15</f>
        <v>2259.44</v>
      </c>
      <c r="I75" s="464">
        <f>+'Monthly Sources and Uses'!G15</f>
        <v>2307.9699999999998</v>
      </c>
      <c r="J75" s="464">
        <f>+'Monthly Sources and Uses'!H15</f>
        <v>515.29</v>
      </c>
      <c r="K75" s="464">
        <f>+'Monthly Sources and Uses'!I15</f>
        <v>535.01</v>
      </c>
      <c r="L75" s="464">
        <f>+'Monthly Sources and Uses'!J15</f>
        <v>527.66</v>
      </c>
      <c r="M75" s="464">
        <f>+'Monthly Sources and Uses'!K15</f>
        <v>515.23</v>
      </c>
      <c r="N75" s="464">
        <f>+'Monthly Sources and Uses'!L15</f>
        <v>2329.0100000000002</v>
      </c>
      <c r="O75" s="464">
        <f>+'Monthly Sources and Uses'!M15</f>
        <v>2252.02</v>
      </c>
      <c r="P75" s="464">
        <f>+'Monthly Sources and Uses'!N15</f>
        <v>2345.4</v>
      </c>
      <c r="Q75" s="464">
        <f>+'Monthly Sources and Uses'!O15</f>
        <v>2331.81</v>
      </c>
      <c r="R75" s="464">
        <f>+'Monthly Sources and Uses'!P15</f>
        <v>2106.91</v>
      </c>
      <c r="S75" s="464">
        <f>+'Monthly Sources and Uses'!Q15</f>
        <v>2328.98</v>
      </c>
      <c r="T75" s="464">
        <f>+'Monthly Sources and Uses'!R15</f>
        <v>2259.44</v>
      </c>
      <c r="U75" s="464">
        <f>+'Monthly Sources and Uses'!S15</f>
        <v>2307.9699999999998</v>
      </c>
      <c r="V75" s="464">
        <f>+'Monthly Sources and Uses'!T15</f>
        <v>515.29</v>
      </c>
      <c r="W75" s="464">
        <f>+'Monthly Sources and Uses'!U15</f>
        <v>535.01</v>
      </c>
      <c r="X75" s="464">
        <f>+'Monthly Sources and Uses'!V15</f>
        <v>527.66</v>
      </c>
      <c r="Y75" s="464">
        <f>+'Monthly Sources and Uses'!W15</f>
        <v>515.23</v>
      </c>
      <c r="Z75" s="464">
        <f>+'Monthly Sources and Uses'!X15</f>
        <v>2329.0100000000002</v>
      </c>
      <c r="AA75" s="464">
        <f>+'Monthly Sources and Uses'!Y15</f>
        <v>2252.02</v>
      </c>
      <c r="AB75" s="464">
        <f>+'Monthly Sources and Uses'!Z15</f>
        <v>2345.4</v>
      </c>
      <c r="AC75" s="464">
        <f>+'Monthly Sources and Uses'!AA15</f>
        <v>1608.66</v>
      </c>
      <c r="AD75" s="464">
        <f>+'Monthly Sources and Uses'!AB15</f>
        <v>1340.2</v>
      </c>
      <c r="AE75" s="464">
        <f>+'Monthly Sources and Uses'!AC15</f>
        <v>722.03</v>
      </c>
      <c r="AF75" s="464">
        <f>+'Monthly Sources and Uses'!AD15</f>
        <v>822.04</v>
      </c>
      <c r="AG75" s="464">
        <f>+'Monthly Sources and Uses'!AE15</f>
        <v>1207.78</v>
      </c>
      <c r="AH75" s="464">
        <f>+'Monthly Sources and Uses'!AF15</f>
        <v>1672.13</v>
      </c>
      <c r="AI75" s="464">
        <f>+'Monthly Sources and Uses'!AG15</f>
        <v>2845.67</v>
      </c>
      <c r="AJ75" s="464">
        <f>+'Monthly Sources and Uses'!AH15</f>
        <v>2767.29</v>
      </c>
      <c r="AK75" s="464">
        <f>+'Monthly Sources and Uses'!AI15</f>
        <v>1470.61</v>
      </c>
      <c r="AL75" s="464">
        <f>+'Monthly Sources and Uses'!AJ15</f>
        <v>645.09</v>
      </c>
      <c r="AM75" s="464">
        <f>+'Monthly Sources and Uses'!AK15</f>
        <v>1236.51</v>
      </c>
      <c r="AN75" s="464">
        <f>+'Monthly Sources and Uses'!AL15</f>
        <v>1660.7</v>
      </c>
      <c r="AO75" s="464">
        <f>+'Monthly Sources and Uses'!AM15</f>
        <v>1618</v>
      </c>
      <c r="AP75" s="464">
        <f>+'Monthly Sources and Uses'!AN15</f>
        <v>1305.6500000000001</v>
      </c>
      <c r="AQ75" s="464">
        <f>+'Monthly Sources and Uses'!AO15</f>
        <v>731.36</v>
      </c>
      <c r="AR75" s="464">
        <f>+'Monthly Sources and Uses'!AP15</f>
        <v>781.34</v>
      </c>
      <c r="AS75" s="464">
        <f>+'Monthly Sources and Uses'!AQ15</f>
        <v>1244.06</v>
      </c>
      <c r="AT75" s="464">
        <f>+'Monthly Sources and Uses'!AR15</f>
        <v>1740.36</v>
      </c>
      <c r="AU75" s="464">
        <f>+'Monthly Sources and Uses'!AS15</f>
        <v>2777.93</v>
      </c>
      <c r="AV75" s="464">
        <f>+'Monthly Sources and Uses'!AT15</f>
        <v>2719.29</v>
      </c>
      <c r="AW75" s="464">
        <f>+'Monthly Sources and Uses'!AU15</f>
        <v>1475.46</v>
      </c>
      <c r="AX75" s="464">
        <f>+'Monthly Sources and Uses'!AV15</f>
        <v>689.3</v>
      </c>
      <c r="AY75" s="464">
        <f>+'Monthly Sources and Uses'!AW15</f>
        <v>1255.0899999999999</v>
      </c>
      <c r="AZ75" s="464">
        <f>+'Monthly Sources and Uses'!AX15</f>
        <v>1660.86</v>
      </c>
      <c r="BA75" s="464">
        <f>+'Monthly Sources and Uses'!AY15</f>
        <v>1581.61</v>
      </c>
      <c r="BB75" s="464">
        <f>+'Monthly Sources and Uses'!AZ15</f>
        <v>1400.68</v>
      </c>
      <c r="BC75" s="464">
        <f>+'Monthly Sources and Uses'!BA15</f>
        <v>701.95</v>
      </c>
      <c r="BD75" s="464">
        <f>+'Monthly Sources and Uses'!BB15</f>
        <v>709.96</v>
      </c>
      <c r="BE75" s="464">
        <f>+'Monthly Sources and Uses'!BC15</f>
        <v>1288.58</v>
      </c>
      <c r="BF75" s="464">
        <f>+'Monthly Sources and Uses'!BD15</f>
        <v>1716.73</v>
      </c>
      <c r="BG75" s="464">
        <f>+'Monthly Sources and Uses'!BE15</f>
        <v>2802.29</v>
      </c>
      <c r="BH75" s="464">
        <f>+'Monthly Sources and Uses'!BF15</f>
        <v>2768.29</v>
      </c>
      <c r="BI75" s="464">
        <f>+'Monthly Sources and Uses'!BG15</f>
        <v>1384.81</v>
      </c>
      <c r="BJ75" s="464">
        <f>+'Monthly Sources and Uses'!BH15</f>
        <v>698.8</v>
      </c>
      <c r="BK75" s="464">
        <f>+'Monthly Sources and Uses'!BI15</f>
        <v>1311.58</v>
      </c>
      <c r="BL75" s="464">
        <f>+'Monthly Sources and Uses'!BJ15</f>
        <v>1633.42</v>
      </c>
      <c r="BM75" s="464">
        <f>+'Monthly Sources and Uses'!BK15</f>
        <v>1604.64</v>
      </c>
      <c r="BN75" s="464">
        <f>+'Monthly Sources and Uses'!BL15</f>
        <v>1381.29</v>
      </c>
      <c r="BO75" s="464">
        <f>+'Monthly Sources and Uses'!BM15</f>
        <v>712.49</v>
      </c>
      <c r="BP75" s="464">
        <f>+'Monthly Sources and Uses'!BN15</f>
        <v>714.96</v>
      </c>
      <c r="BQ75" s="464">
        <f>+'Monthly Sources and Uses'!BO15</f>
        <v>1246.74</v>
      </c>
      <c r="BR75" s="464">
        <f>+'Monthly Sources and Uses'!BP15</f>
        <v>1701.48</v>
      </c>
      <c r="BS75" s="464">
        <f>+'Monthly Sources and Uses'!BQ15</f>
        <v>2863.61</v>
      </c>
      <c r="BT75" s="464">
        <f>+'Monthly Sources and Uses'!BR15</f>
        <v>2813.97</v>
      </c>
      <c r="BU75" s="464">
        <f>+'Monthly Sources and Uses'!BS15</f>
        <v>1346.02</v>
      </c>
      <c r="BV75" s="464">
        <f>+'Monthly Sources and Uses'!BT15</f>
        <v>685.45</v>
      </c>
      <c r="BW75" s="464">
        <f>+'Monthly Sources and Uses'!BU15</f>
        <v>1309.44</v>
      </c>
      <c r="BX75" s="464">
        <f>+'Monthly Sources and Uses'!BV15</f>
        <v>1618.61</v>
      </c>
      <c r="BY75" s="464">
        <f>+'Monthly Sources and Uses'!BW15</f>
        <v>1641.98</v>
      </c>
      <c r="BZ75" s="464">
        <f>+'Monthly Sources and Uses'!BX15</f>
        <v>1350.59</v>
      </c>
      <c r="CA75" s="464">
        <f>+'Monthly Sources and Uses'!BY15</f>
        <v>687.03</v>
      </c>
      <c r="CB75" s="464">
        <f>+'Monthly Sources and Uses'!BZ15</f>
        <v>774.96</v>
      </c>
      <c r="CC75" s="464">
        <f>+'Monthly Sources and Uses'!CA15</f>
        <v>1065.4100000000001</v>
      </c>
      <c r="CD75" s="464">
        <f>+'Monthly Sources and Uses'!CB15</f>
        <v>1798.73</v>
      </c>
      <c r="CE75" s="464">
        <f>+'Monthly Sources and Uses'!CC15</f>
        <v>2931.61</v>
      </c>
      <c r="CF75" s="464">
        <f>+'Monthly Sources and Uses'!CD15</f>
        <v>2829.94</v>
      </c>
      <c r="CG75" s="464">
        <f>+'Monthly Sources and Uses'!CE15</f>
        <v>1304.4000000000001</v>
      </c>
      <c r="CH75" s="464">
        <f>+'Monthly Sources and Uses'!CF15</f>
        <v>742.94</v>
      </c>
      <c r="CI75" s="464">
        <f>+'Monthly Sources and Uses'!CG15</f>
        <v>1250.5</v>
      </c>
      <c r="CJ75" s="464">
        <f>+'Monthly Sources and Uses'!CH15</f>
        <v>1620.61</v>
      </c>
      <c r="CK75" s="464">
        <f>+'Monthly Sources and Uses'!CI15</f>
        <v>1605.52</v>
      </c>
      <c r="CL75" s="464">
        <f>+'Monthly Sources and Uses'!CJ15</f>
        <v>1343.34</v>
      </c>
      <c r="CM75" s="464">
        <f>+'Monthly Sources and Uses'!CK15</f>
        <v>732.78</v>
      </c>
      <c r="CN75" s="464">
        <f>+'Monthly Sources and Uses'!CL15</f>
        <v>838</v>
      </c>
      <c r="CO75" s="464">
        <f>+'Monthly Sources and Uses'!CM15</f>
        <v>1181.06</v>
      </c>
      <c r="CP75" s="464">
        <f>+'Monthly Sources and Uses'!CN15</f>
        <v>1681.52</v>
      </c>
      <c r="CQ75" s="464">
        <f>+'Monthly Sources and Uses'!CO15</f>
        <v>2852.29</v>
      </c>
      <c r="CR75" s="464">
        <f>+'Monthly Sources and Uses'!CP15</f>
        <v>2751.29</v>
      </c>
      <c r="CS75" s="464">
        <f>+'Monthly Sources and Uses'!CQ15</f>
        <v>1446.61</v>
      </c>
      <c r="CT75" s="464">
        <f>+'Monthly Sources and Uses'!CR15</f>
        <v>696.08</v>
      </c>
      <c r="CU75" s="464">
        <f>+'Monthly Sources and Uses'!CS15</f>
        <v>1209.51</v>
      </c>
      <c r="CV75" s="464">
        <f>+'Monthly Sources and Uses'!CT15</f>
        <v>1660.7</v>
      </c>
      <c r="CW75" s="464">
        <f>+'Monthly Sources and Uses'!CU15</f>
        <v>1618</v>
      </c>
      <c r="CX75" s="464">
        <f>+'Monthly Sources and Uses'!CV15</f>
        <v>1306.5</v>
      </c>
      <c r="CY75" s="464">
        <f>+'Monthly Sources and Uses'!CW15</f>
        <v>742.03</v>
      </c>
      <c r="CZ75" s="464">
        <f>+'Monthly Sources and Uses'!CX15</f>
        <v>811.96</v>
      </c>
      <c r="DA75" s="464">
        <f>+'Monthly Sources and Uses'!CY15</f>
        <v>1204.06</v>
      </c>
      <c r="DB75" s="464">
        <f>+'Monthly Sources and Uses'!CZ15</f>
        <v>1714.02</v>
      </c>
      <c r="DC75" s="464">
        <f>+'Monthly Sources and Uses'!DA15</f>
        <v>2816.03</v>
      </c>
      <c r="DD75" s="464">
        <f>+'Monthly Sources and Uses'!DB15</f>
        <v>2680.29</v>
      </c>
      <c r="DE75" s="464">
        <f>+'Monthly Sources and Uses'!DC15</f>
        <v>1500.46</v>
      </c>
      <c r="DF75" s="464">
        <f>+'Monthly Sources and Uses'!DD15</f>
        <v>706.45</v>
      </c>
      <c r="DG75" s="464">
        <f>+'Monthly Sources and Uses'!DE15</f>
        <v>1255.51</v>
      </c>
      <c r="DH75" s="464">
        <f>+'Monthly Sources and Uses'!DF15</f>
        <v>1643.39</v>
      </c>
      <c r="DI75" s="464">
        <f>+'Monthly Sources and Uses'!DG15</f>
        <v>1613.81</v>
      </c>
      <c r="DJ75" s="464">
        <f>+'Monthly Sources and Uses'!DH15</f>
        <v>1320.03</v>
      </c>
      <c r="DK75" s="464">
        <f>+'Monthly Sources and Uses'!DI15</f>
        <v>724.22</v>
      </c>
      <c r="DL75" s="464">
        <f>+'Monthly Sources and Uses'!DJ15</f>
        <v>778.29</v>
      </c>
      <c r="DM75" s="464">
        <f>+'Monthly Sources and Uses'!DK15</f>
        <v>1260.3399999999999</v>
      </c>
      <c r="DN75" s="464">
        <f>+'Monthly Sources and Uses'!DL15</f>
        <v>1718.92</v>
      </c>
      <c r="DO75" s="464">
        <f>+'Monthly Sources and Uses'!DM15</f>
        <v>2783.1</v>
      </c>
      <c r="DP75" s="464">
        <f>+'Monthly Sources and Uses'!DN15</f>
        <v>2719.29</v>
      </c>
      <c r="DQ75" s="464">
        <f>+'Monthly Sources and Uses'!DO15</f>
        <v>1464.46</v>
      </c>
      <c r="DR75" s="464">
        <f>+'Monthly Sources and Uses'!DP15</f>
        <v>695.3</v>
      </c>
      <c r="DS75" s="464">
        <f>+'Monthly Sources and Uses'!DQ15</f>
        <v>1268.5</v>
      </c>
      <c r="DT75" s="464">
        <f>+'Monthly Sources and Uses'!DR15</f>
        <v>1652.45</v>
      </c>
      <c r="DU75" s="464">
        <f>+'Monthly Sources and Uses'!DS15</f>
        <v>1584.61</v>
      </c>
      <c r="DV75" s="464">
        <f>+'Monthly Sources and Uses'!DT15</f>
        <v>1392.83</v>
      </c>
      <c r="DW75" s="464">
        <f>+'Monthly Sources and Uses'!DU15</f>
        <v>715.25</v>
      </c>
      <c r="DX75" s="464">
        <f>+'Monthly Sources and Uses'!DV15</f>
        <v>701.51</v>
      </c>
      <c r="DY75" s="464">
        <f>+'Monthly Sources and Uses'!DW15</f>
        <v>1293.23</v>
      </c>
      <c r="DZ75" s="464">
        <f>+'Monthly Sources and Uses'!DX15</f>
        <v>1717.07</v>
      </c>
      <c r="EA75" s="464">
        <f>+'Monthly Sources and Uses'!DY15</f>
        <v>2792.61</v>
      </c>
      <c r="EB75" s="464">
        <f>+'Monthly Sources and Uses'!DZ15</f>
        <v>2767.97</v>
      </c>
      <c r="EC75" s="464">
        <f>+'Monthly Sources and Uses'!EA15</f>
        <v>1395.16</v>
      </c>
      <c r="ED75" s="464">
        <f>+'Monthly Sources and Uses'!EB15</f>
        <v>693.45</v>
      </c>
      <c r="EE75" s="464">
        <f>+'Monthly Sources and Uses'!EC15</f>
        <v>1318.5</v>
      </c>
      <c r="EF75" s="464">
        <f>+'Monthly Sources and Uses'!ED15</f>
        <v>1626.51</v>
      </c>
      <c r="EG75" s="464">
        <f>+'Monthly Sources and Uses'!EE15</f>
        <v>1629.21</v>
      </c>
      <c r="EH75" s="464">
        <f>+'Monthly Sources and Uses'!EF15</f>
        <v>1363.37</v>
      </c>
      <c r="EI75" s="464">
        <f>+'Monthly Sources and Uses'!EG15</f>
        <v>687.03</v>
      </c>
      <c r="EJ75" s="464">
        <f>+'Monthly Sources and Uses'!EH15</f>
        <v>781.96</v>
      </c>
      <c r="EK75" s="464">
        <f>+'Monthly Sources and Uses'!EI15</f>
        <v>1062.4100000000001</v>
      </c>
      <c r="EL75" s="464">
        <f>+'Monthly Sources and Uses'!EJ15</f>
        <v>1794.73</v>
      </c>
      <c r="EM75" s="464">
        <f>+'Monthly Sources and Uses'!EK15</f>
        <v>2925.61</v>
      </c>
      <c r="EN75" s="464">
        <f>+'Monthly Sources and Uses'!EL15</f>
        <v>2834.94</v>
      </c>
      <c r="EO75" s="464">
        <f>+'Monthly Sources and Uses'!EM15</f>
        <v>1321.4</v>
      </c>
      <c r="EP75" s="464">
        <f>+'Monthly Sources and Uses'!EN15</f>
        <v>692.24</v>
      </c>
      <c r="EQ75" s="464">
        <f>+'Monthly Sources and Uses'!EO15</f>
        <v>1290</v>
      </c>
      <c r="ER75" s="464">
        <f>+'Monthly Sources and Uses'!EP15</f>
        <v>1615.81</v>
      </c>
      <c r="ES75" s="464">
        <f>+'Monthly Sources and Uses'!EQ15</f>
        <v>1597.78</v>
      </c>
      <c r="ET75" s="464">
        <f>+'Monthly Sources and Uses'!ER15</f>
        <v>1375.43</v>
      </c>
      <c r="EU75" s="464">
        <f>+'Monthly Sources and Uses'!ES15</f>
        <v>707.03</v>
      </c>
      <c r="EV75" s="464">
        <f>+'Monthly Sources and Uses'!ET15</f>
        <v>741.5</v>
      </c>
      <c r="EW75" s="464">
        <f>+'Monthly Sources and Uses'!EU15</f>
        <v>1297.8900000000001</v>
      </c>
      <c r="EX75" s="464">
        <f>+'Monthly Sources and Uses'!EV15</f>
        <v>1629.13</v>
      </c>
      <c r="EY75" s="464">
        <f>+'Monthly Sources and Uses'!EW15</f>
        <v>2930.32</v>
      </c>
      <c r="EZ75" s="464">
        <f>+'Monthly Sources and Uses'!EX15</f>
        <v>2799.61</v>
      </c>
      <c r="FA75" s="464">
        <f>+'Monthly Sources and Uses'!EY15</f>
        <v>1317.76</v>
      </c>
      <c r="FB75" s="464">
        <f>+'Monthly Sources and Uses'!EZ15</f>
        <v>664.08</v>
      </c>
      <c r="FC75" s="464">
        <f>+'Monthly Sources and Uses'!FA15</f>
        <v>1320.16</v>
      </c>
      <c r="FD75" s="464">
        <f>+'Monthly Sources and Uses'!FB15</f>
        <v>1618</v>
      </c>
      <c r="FE75" s="464">
        <f>+'Monthly Sources and Uses'!FC15</f>
        <v>1608.66</v>
      </c>
      <c r="FF75" s="464">
        <f>+'Monthly Sources and Uses'!FD15</f>
        <v>1340.2</v>
      </c>
      <c r="FG75" s="464">
        <f>+'Monthly Sources and Uses'!FE15</f>
        <v>725.03</v>
      </c>
      <c r="FH75" s="464">
        <f>+'Monthly Sources and Uses'!FF15</f>
        <v>845.75</v>
      </c>
      <c r="FI75" s="464">
        <f>+'Monthly Sources and Uses'!FG15</f>
        <v>1181.06</v>
      </c>
      <c r="FJ75" s="464">
        <f>+'Monthly Sources and Uses'!FH15</f>
        <v>1682.52</v>
      </c>
      <c r="FK75" s="464">
        <f>+'Monthly Sources and Uses'!FI15</f>
        <v>2862.29</v>
      </c>
      <c r="FL75" s="464">
        <f>+'Monthly Sources and Uses'!FJ15</f>
        <v>2740.29</v>
      </c>
      <c r="FM75" s="464">
        <f>+'Monthly Sources and Uses'!FK15</f>
        <v>1462.61</v>
      </c>
      <c r="FN75" s="464">
        <f>+'Monthly Sources and Uses'!FL15</f>
        <v>650.09</v>
      </c>
      <c r="FO75" s="464">
        <f>+'Monthly Sources and Uses'!FM15</f>
        <v>1239.51</v>
      </c>
      <c r="FP75" s="464">
        <f>+'Monthly Sources and Uses'!FN15</f>
        <v>1660.7</v>
      </c>
      <c r="FQ75" s="464">
        <f>+'Monthly Sources and Uses'!FO15</f>
        <v>1618</v>
      </c>
      <c r="FR75" s="464">
        <f>+'Monthly Sources and Uses'!FP15</f>
        <v>1306.5</v>
      </c>
      <c r="FS75" s="464">
        <f>+'Monthly Sources and Uses'!FQ15</f>
        <v>742.03</v>
      </c>
      <c r="FT75" s="464">
        <f>+'Monthly Sources and Uses'!FR15</f>
        <v>811.96</v>
      </c>
      <c r="FU75" s="464">
        <f>+'Monthly Sources and Uses'!FS15</f>
        <v>1204.06</v>
      </c>
      <c r="FV75" s="464">
        <f>+'Monthly Sources and Uses'!FT15</f>
        <v>1699.09</v>
      </c>
      <c r="FW75" s="464">
        <f>+'Monthly Sources and Uses'!FU15</f>
        <v>2830.96</v>
      </c>
      <c r="FX75" s="464">
        <f>+'Monthly Sources and Uses'!FV15</f>
        <v>2680.29</v>
      </c>
      <c r="FY75" s="464">
        <f>+'Monthly Sources and Uses'!FW15</f>
        <v>1526.46</v>
      </c>
      <c r="FZ75" s="464">
        <f>+'Monthly Sources and Uses'!FX15</f>
        <v>680.45</v>
      </c>
      <c r="GA75" s="464">
        <f>+'Monthly Sources and Uses'!FY15</f>
        <v>1255.51</v>
      </c>
      <c r="GB75" s="464">
        <f>+'Monthly Sources and Uses'!FZ15</f>
        <v>1643.39</v>
      </c>
    </row>
    <row r="76" spans="1:184">
      <c r="B76" s="485"/>
      <c r="C76" s="472"/>
      <c r="D76" s="469" t="s">
        <v>36</v>
      </c>
      <c r="E76" s="463">
        <f>+SUM(E64:E74)</f>
        <v>1106776.06</v>
      </c>
      <c r="F76" s="463">
        <f t="shared" ref="F76:AZ76" si="61">+SUM(F64:F74)</f>
        <v>991536.75</v>
      </c>
      <c r="G76" s="463">
        <f t="shared" si="61"/>
        <v>1063683.44</v>
      </c>
      <c r="H76" s="463">
        <f t="shared" si="61"/>
        <v>931715.10999999987</v>
      </c>
      <c r="I76" s="463">
        <f t="shared" si="61"/>
        <v>949184.49</v>
      </c>
      <c r="J76" s="463">
        <f t="shared" si="61"/>
        <v>993834.73</v>
      </c>
      <c r="K76" s="463">
        <f t="shared" si="61"/>
        <v>1064713.58</v>
      </c>
      <c r="L76" s="463">
        <f t="shared" si="61"/>
        <v>1042006.29</v>
      </c>
      <c r="M76" s="463">
        <f t="shared" si="61"/>
        <v>735297.79999999993</v>
      </c>
      <c r="N76" s="463">
        <f t="shared" si="61"/>
        <v>797889.92</v>
      </c>
      <c r="O76" s="463">
        <f t="shared" si="61"/>
        <v>771957.22</v>
      </c>
      <c r="P76" s="463">
        <f t="shared" si="61"/>
        <v>796647.24</v>
      </c>
      <c r="Q76" s="463">
        <f t="shared" si="61"/>
        <v>819552.66999999993</v>
      </c>
      <c r="R76" s="463">
        <f t="shared" si="61"/>
        <v>735899.75000000012</v>
      </c>
      <c r="S76" s="463">
        <f t="shared" si="61"/>
        <v>704120.02</v>
      </c>
      <c r="T76" s="463">
        <f t="shared" si="61"/>
        <v>638582.75</v>
      </c>
      <c r="U76" s="463">
        <f t="shared" si="61"/>
        <v>668342.43999999994</v>
      </c>
      <c r="V76" s="463">
        <f t="shared" si="61"/>
        <v>740355.69</v>
      </c>
      <c r="W76" s="463">
        <f t="shared" si="61"/>
        <v>770175.21</v>
      </c>
      <c r="X76" s="463">
        <f t="shared" si="61"/>
        <v>770764.48</v>
      </c>
      <c r="Y76" s="463">
        <f t="shared" si="61"/>
        <v>732765.79999999993</v>
      </c>
      <c r="Z76" s="463">
        <f t="shared" si="61"/>
        <v>793697.92</v>
      </c>
      <c r="AA76" s="463">
        <f t="shared" si="61"/>
        <v>765136.62</v>
      </c>
      <c r="AB76" s="463">
        <f t="shared" si="61"/>
        <v>786236.64</v>
      </c>
      <c r="AC76" s="463">
        <f t="shared" si="61"/>
        <v>787964.94000000006</v>
      </c>
      <c r="AD76" s="463">
        <f t="shared" si="61"/>
        <v>714281.94000000006</v>
      </c>
      <c r="AE76" s="463">
        <f t="shared" si="61"/>
        <v>754473.72</v>
      </c>
      <c r="AF76" s="463">
        <f t="shared" si="61"/>
        <v>644177.78</v>
      </c>
      <c r="AG76" s="463">
        <f t="shared" si="61"/>
        <v>626939.80000000005</v>
      </c>
      <c r="AH76" s="463">
        <f t="shared" si="61"/>
        <v>752242.53999999992</v>
      </c>
      <c r="AI76" s="463">
        <f t="shared" si="61"/>
        <v>801950.96</v>
      </c>
      <c r="AJ76" s="463">
        <f t="shared" si="61"/>
        <v>798501.7699999999</v>
      </c>
      <c r="AK76" s="463">
        <f t="shared" si="61"/>
        <v>738496.80999999994</v>
      </c>
      <c r="AL76" s="463">
        <f t="shared" si="61"/>
        <v>762022.78999999992</v>
      </c>
      <c r="AM76" s="463">
        <f t="shared" si="61"/>
        <v>743426.8899999999</v>
      </c>
      <c r="AN76" s="463">
        <f t="shared" si="61"/>
        <v>761600.14</v>
      </c>
      <c r="AO76" s="463">
        <f t="shared" si="61"/>
        <v>796853.19</v>
      </c>
      <c r="AP76" s="463">
        <f t="shared" si="61"/>
        <v>747042.7</v>
      </c>
      <c r="AQ76" s="463">
        <f t="shared" si="61"/>
        <v>638930.47</v>
      </c>
      <c r="AR76" s="463">
        <f t="shared" si="61"/>
        <v>565666.86</v>
      </c>
      <c r="AS76" s="463">
        <f t="shared" si="61"/>
        <v>675121.55</v>
      </c>
      <c r="AT76" s="463">
        <f t="shared" si="61"/>
        <v>762718.71999999997</v>
      </c>
      <c r="AU76" s="463">
        <f t="shared" si="61"/>
        <v>803130.02</v>
      </c>
      <c r="AV76" s="463">
        <f t="shared" si="61"/>
        <v>809397.39999999991</v>
      </c>
      <c r="AW76" s="463">
        <f t="shared" si="61"/>
        <v>747248.52</v>
      </c>
      <c r="AX76" s="463">
        <f t="shared" si="61"/>
        <v>764922.92999999993</v>
      </c>
      <c r="AY76" s="463">
        <f t="shared" si="61"/>
        <v>754430.90999999992</v>
      </c>
      <c r="AZ76" s="463">
        <f t="shared" si="61"/>
        <v>768030.83</v>
      </c>
      <c r="BA76" s="463">
        <f t="shared" ref="BA76:DL76" si="62">+SUM(BA64:BA74)</f>
        <v>796370.41</v>
      </c>
      <c r="BB76" s="463">
        <f t="shared" si="62"/>
        <v>723660.04</v>
      </c>
      <c r="BC76" s="463">
        <f t="shared" si="62"/>
        <v>687101.80999999994</v>
      </c>
      <c r="BD76" s="463">
        <f t="shared" si="62"/>
        <v>613087.32999999996</v>
      </c>
      <c r="BE76" s="463">
        <f t="shared" si="62"/>
        <v>678067.8</v>
      </c>
      <c r="BF76" s="463">
        <f t="shared" si="62"/>
        <v>741103.13</v>
      </c>
      <c r="BG76" s="463">
        <f t="shared" si="62"/>
        <v>782904.6100000001</v>
      </c>
      <c r="BH76" s="463">
        <f t="shared" si="62"/>
        <v>792132.40999999992</v>
      </c>
      <c r="BI76" s="463">
        <f t="shared" si="62"/>
        <v>720033.14</v>
      </c>
      <c r="BJ76" s="463">
        <f t="shared" si="62"/>
        <v>742495.64</v>
      </c>
      <c r="BK76" s="463">
        <f t="shared" si="62"/>
        <v>735701.04999999993</v>
      </c>
      <c r="BL76" s="463">
        <f t="shared" si="62"/>
        <v>751065.02</v>
      </c>
      <c r="BM76" s="463">
        <f t="shared" si="62"/>
        <v>801583.47</v>
      </c>
      <c r="BN76" s="463">
        <f t="shared" si="62"/>
        <v>729314.17</v>
      </c>
      <c r="BO76" s="463">
        <f t="shared" si="62"/>
        <v>685764.97</v>
      </c>
      <c r="BP76" s="463">
        <f t="shared" si="62"/>
        <v>622413.29999999993</v>
      </c>
      <c r="BQ76" s="463">
        <f t="shared" si="62"/>
        <v>687865.28999999992</v>
      </c>
      <c r="BR76" s="463">
        <f t="shared" si="62"/>
        <v>753696.30999999994</v>
      </c>
      <c r="BS76" s="463">
        <f t="shared" si="62"/>
        <v>805993.08</v>
      </c>
      <c r="BT76" s="463">
        <f t="shared" si="62"/>
        <v>812467.73</v>
      </c>
      <c r="BU76" s="463">
        <f t="shared" si="62"/>
        <v>699894.88</v>
      </c>
      <c r="BV76" s="463">
        <f t="shared" si="62"/>
        <v>685572.37999999989</v>
      </c>
      <c r="BW76" s="463">
        <f t="shared" si="62"/>
        <v>769128.79999999993</v>
      </c>
      <c r="BX76" s="463">
        <f t="shared" si="62"/>
        <v>801804.41</v>
      </c>
      <c r="BY76" s="463">
        <f t="shared" si="62"/>
        <v>832697.2300000001</v>
      </c>
      <c r="BZ76" s="463">
        <f t="shared" si="62"/>
        <v>729070.64</v>
      </c>
      <c r="CA76" s="463">
        <f t="shared" si="62"/>
        <v>663687.93000000005</v>
      </c>
      <c r="CB76" s="463">
        <f t="shared" si="62"/>
        <v>582781.69999999995</v>
      </c>
      <c r="CC76" s="463">
        <f t="shared" si="62"/>
        <v>674520.5</v>
      </c>
      <c r="CD76" s="463">
        <f t="shared" si="62"/>
        <v>777628.01</v>
      </c>
      <c r="CE76" s="463">
        <f t="shared" si="62"/>
        <v>854551.29</v>
      </c>
      <c r="CF76" s="463">
        <f t="shared" si="62"/>
        <v>853886.12</v>
      </c>
      <c r="CG76" s="463">
        <f t="shared" si="62"/>
        <v>786956.0199999999</v>
      </c>
      <c r="CH76" s="463">
        <f t="shared" si="62"/>
        <v>813710.39</v>
      </c>
      <c r="CI76" s="463">
        <f t="shared" si="62"/>
        <v>818302.94</v>
      </c>
      <c r="CJ76" s="463">
        <f t="shared" si="62"/>
        <v>846515.59</v>
      </c>
      <c r="CK76" s="463">
        <f t="shared" si="62"/>
        <v>860988.35000000009</v>
      </c>
      <c r="CL76" s="463">
        <f t="shared" si="62"/>
        <v>801890.74</v>
      </c>
      <c r="CM76" s="463">
        <f t="shared" si="62"/>
        <v>819671.18</v>
      </c>
      <c r="CN76" s="463">
        <f t="shared" si="62"/>
        <v>645216.08000000007</v>
      </c>
      <c r="CO76" s="463">
        <f t="shared" si="62"/>
        <v>730741.25</v>
      </c>
      <c r="CP76" s="463">
        <f t="shared" si="62"/>
        <v>811269.47999999986</v>
      </c>
      <c r="CQ76" s="463">
        <f t="shared" si="62"/>
        <v>870665.6100000001</v>
      </c>
      <c r="CR76" s="463">
        <f t="shared" si="62"/>
        <v>868812.39999999991</v>
      </c>
      <c r="CS76" s="463">
        <f t="shared" si="62"/>
        <v>807762.40999999992</v>
      </c>
      <c r="CT76" s="463">
        <f t="shared" si="62"/>
        <v>822410.79999999993</v>
      </c>
      <c r="CU76" s="463">
        <f t="shared" si="62"/>
        <v>821134.8899999999</v>
      </c>
      <c r="CV76" s="463">
        <f t="shared" si="62"/>
        <v>857497.94</v>
      </c>
      <c r="CW76" s="463">
        <f t="shared" si="62"/>
        <v>866826.8</v>
      </c>
      <c r="CX76" s="463">
        <f t="shared" si="62"/>
        <v>737745.70000000007</v>
      </c>
      <c r="CY76" s="463">
        <f t="shared" si="62"/>
        <v>687395.80999999994</v>
      </c>
      <c r="CZ76" s="463">
        <f t="shared" si="62"/>
        <v>658747.59</v>
      </c>
      <c r="DA76" s="463">
        <f t="shared" si="62"/>
        <v>749177.11</v>
      </c>
      <c r="DB76" s="463">
        <f t="shared" si="62"/>
        <v>817903.76</v>
      </c>
      <c r="DC76" s="463">
        <f t="shared" si="62"/>
        <v>878107.66999999993</v>
      </c>
      <c r="DD76" s="463">
        <f t="shared" si="62"/>
        <v>879789.6100000001</v>
      </c>
      <c r="DE76" s="463">
        <f t="shared" si="62"/>
        <v>803201.53999999992</v>
      </c>
      <c r="DF76" s="463">
        <f t="shared" si="62"/>
        <v>826126.78999999992</v>
      </c>
      <c r="DG76" s="463">
        <f t="shared" si="62"/>
        <v>823368.87999999989</v>
      </c>
      <c r="DH76" s="463">
        <f t="shared" si="62"/>
        <v>849884.27</v>
      </c>
      <c r="DI76" s="463">
        <f t="shared" si="62"/>
        <v>864120.6100000001</v>
      </c>
      <c r="DJ76" s="463">
        <f t="shared" si="62"/>
        <v>780222.25000000012</v>
      </c>
      <c r="DK76" s="463">
        <f t="shared" si="62"/>
        <v>844585.74</v>
      </c>
      <c r="DL76" s="463">
        <f t="shared" si="62"/>
        <v>687989.16</v>
      </c>
      <c r="DM76" s="463">
        <f t="shared" ref="DM76:FX76" si="63">+SUM(DM64:DM74)</f>
        <v>674303.71</v>
      </c>
      <c r="DN76" s="463">
        <f t="shared" si="63"/>
        <v>813196.91999999993</v>
      </c>
      <c r="DO76" s="463">
        <f t="shared" si="63"/>
        <v>874146.6</v>
      </c>
      <c r="DP76" s="463">
        <f t="shared" si="63"/>
        <v>876567.1</v>
      </c>
      <c r="DQ76" s="463">
        <f t="shared" si="63"/>
        <v>796753.41999999993</v>
      </c>
      <c r="DR76" s="463">
        <f t="shared" si="63"/>
        <v>827095.92999999993</v>
      </c>
      <c r="DS76" s="463">
        <f t="shared" si="63"/>
        <v>823042.53999999992</v>
      </c>
      <c r="DT76" s="463">
        <f t="shared" si="63"/>
        <v>846768.8</v>
      </c>
      <c r="DU76" s="463">
        <f t="shared" si="63"/>
        <v>862519.41</v>
      </c>
      <c r="DV76" s="463">
        <f t="shared" si="63"/>
        <v>777592.04</v>
      </c>
      <c r="DW76" s="463">
        <f t="shared" si="63"/>
        <v>805127.01</v>
      </c>
      <c r="DX76" s="463">
        <f t="shared" si="63"/>
        <v>626426.32999999996</v>
      </c>
      <c r="DY76" s="463">
        <f t="shared" si="63"/>
        <v>707566.8</v>
      </c>
      <c r="DZ76" s="463">
        <f t="shared" si="63"/>
        <v>799427.52999999991</v>
      </c>
      <c r="EA76" s="463">
        <f t="shared" si="63"/>
        <v>871658.85</v>
      </c>
      <c r="EB76" s="463">
        <f t="shared" si="63"/>
        <v>864469.96</v>
      </c>
      <c r="EC76" s="463">
        <f t="shared" si="63"/>
        <v>794417.78999999992</v>
      </c>
      <c r="ED76" s="463">
        <f t="shared" si="63"/>
        <v>815442.77999999991</v>
      </c>
      <c r="EE76" s="463">
        <f t="shared" si="63"/>
        <v>814738.74</v>
      </c>
      <c r="EF76" s="463">
        <f t="shared" si="63"/>
        <v>841051.94</v>
      </c>
      <c r="EG76" s="463">
        <f t="shared" si="63"/>
        <v>860719.9</v>
      </c>
      <c r="EH76" s="463">
        <f t="shared" si="63"/>
        <v>803462.78</v>
      </c>
      <c r="EI76" s="463">
        <f t="shared" si="63"/>
        <v>683987.73</v>
      </c>
      <c r="EJ76" s="463">
        <f t="shared" si="63"/>
        <v>602330.74</v>
      </c>
      <c r="EK76" s="463">
        <f t="shared" si="63"/>
        <v>730973.1</v>
      </c>
      <c r="EL76" s="463">
        <f t="shared" si="63"/>
        <v>803236.41</v>
      </c>
      <c r="EM76" s="463">
        <f t="shared" si="63"/>
        <v>868637.29</v>
      </c>
      <c r="EN76" s="463">
        <f t="shared" si="63"/>
        <v>863329.12</v>
      </c>
      <c r="EO76" s="463">
        <f t="shared" si="63"/>
        <v>800814.15999999992</v>
      </c>
      <c r="EP76" s="463">
        <f t="shared" si="63"/>
        <v>815135.76</v>
      </c>
      <c r="EQ76" s="463">
        <f t="shared" si="63"/>
        <v>813413.83</v>
      </c>
      <c r="ER76" s="463">
        <f t="shared" si="63"/>
        <v>845758.4</v>
      </c>
      <c r="ES76" s="463">
        <f t="shared" si="63"/>
        <v>855426.88</v>
      </c>
      <c r="ET76" s="463">
        <f t="shared" si="63"/>
        <v>771741.49000000011</v>
      </c>
      <c r="EU76" s="463">
        <f t="shared" si="63"/>
        <v>784664.21</v>
      </c>
      <c r="EV76" s="463">
        <f t="shared" si="63"/>
        <v>652670.06999999995</v>
      </c>
      <c r="EW76" s="463">
        <f t="shared" si="63"/>
        <v>746570.55</v>
      </c>
      <c r="EX76" s="463">
        <f t="shared" si="63"/>
        <v>796471.96</v>
      </c>
      <c r="EY76" s="463">
        <f t="shared" si="63"/>
        <v>857607.55</v>
      </c>
      <c r="EZ76" s="463">
        <f t="shared" si="63"/>
        <v>859497.86</v>
      </c>
      <c r="FA76" s="463">
        <f t="shared" si="63"/>
        <v>789125.2</v>
      </c>
      <c r="FB76" s="463">
        <f t="shared" si="63"/>
        <v>807284.28</v>
      </c>
      <c r="FC76" s="463">
        <f t="shared" si="63"/>
        <v>807125.68</v>
      </c>
      <c r="FD76" s="463">
        <f t="shared" si="63"/>
        <v>833840.59</v>
      </c>
      <c r="FE76" s="463">
        <f t="shared" si="63"/>
        <v>838487.73</v>
      </c>
      <c r="FF76" s="463">
        <f t="shared" si="63"/>
        <v>758152.35000000009</v>
      </c>
      <c r="FG76" s="463">
        <f t="shared" si="63"/>
        <v>728697.93</v>
      </c>
      <c r="FH76" s="463">
        <f t="shared" si="63"/>
        <v>584673.93000000005</v>
      </c>
      <c r="FI76" s="463">
        <f t="shared" si="63"/>
        <v>723931.85000000009</v>
      </c>
      <c r="FJ76" s="463">
        <f t="shared" si="63"/>
        <v>783035.86999999988</v>
      </c>
      <c r="FK76" s="463">
        <f t="shared" si="63"/>
        <v>852225.02</v>
      </c>
      <c r="FL76" s="463">
        <f t="shared" si="63"/>
        <v>851525.88</v>
      </c>
      <c r="FM76" s="463">
        <f t="shared" si="63"/>
        <v>782338.14</v>
      </c>
      <c r="FN76" s="463">
        <f t="shared" si="63"/>
        <v>802416.19</v>
      </c>
      <c r="FO76" s="463">
        <f t="shared" si="63"/>
        <v>794571.87999999989</v>
      </c>
      <c r="FP76" s="463">
        <f t="shared" si="63"/>
        <v>825561.14</v>
      </c>
      <c r="FQ76" s="463">
        <f t="shared" si="63"/>
        <v>833693.8</v>
      </c>
      <c r="FR76" s="463">
        <f t="shared" si="63"/>
        <v>754696.79</v>
      </c>
      <c r="FS76" s="463">
        <f t="shared" si="63"/>
        <v>815193.72</v>
      </c>
      <c r="FT76" s="463">
        <f t="shared" si="63"/>
        <v>684942.42999999993</v>
      </c>
      <c r="FU76" s="463">
        <f t="shared" si="63"/>
        <v>664421.72</v>
      </c>
      <c r="FV76" s="463">
        <f t="shared" si="63"/>
        <v>777431.42</v>
      </c>
      <c r="FW76" s="463">
        <f t="shared" si="63"/>
        <v>847104.40999999992</v>
      </c>
      <c r="FX76" s="463">
        <f t="shared" si="63"/>
        <v>841809.39999999991</v>
      </c>
      <c r="FY76" s="463">
        <f t="shared" ref="FY76:GB76" si="64">+SUM(FY64:FY74)</f>
        <v>749122.94</v>
      </c>
      <c r="FZ76" s="463">
        <f t="shared" si="64"/>
        <v>650138.78999999992</v>
      </c>
      <c r="GA76" s="463">
        <f t="shared" si="64"/>
        <v>707565.90999999992</v>
      </c>
      <c r="GB76" s="463">
        <f t="shared" si="64"/>
        <v>827325.47000000009</v>
      </c>
    </row>
    <row r="77" spans="1:184">
      <c r="A77" s="60"/>
      <c r="B77" s="485"/>
      <c r="C77" s="472"/>
      <c r="D77" s="469"/>
      <c r="E77" s="463"/>
      <c r="F77" s="463"/>
      <c r="G77" s="463"/>
      <c r="H77" s="463"/>
      <c r="I77" s="463"/>
      <c r="J77" s="463"/>
      <c r="K77" s="463"/>
      <c r="L77" s="463"/>
      <c r="M77" s="463"/>
      <c r="N77" s="463"/>
      <c r="O77" s="463"/>
      <c r="P77" s="463"/>
      <c r="Q77" s="265"/>
      <c r="R77" s="265"/>
      <c r="S77" s="265"/>
      <c r="T77" s="265"/>
      <c r="U77" s="265"/>
      <c r="V77" s="265"/>
      <c r="W77" s="265"/>
      <c r="X77" s="265"/>
      <c r="Y77" s="265"/>
      <c r="Z77" s="265"/>
      <c r="AA77" s="265"/>
      <c r="AB77" s="265"/>
      <c r="AC77" s="265"/>
      <c r="AD77" s="265"/>
      <c r="AE77" s="265"/>
      <c r="AF77" s="265"/>
      <c r="AG77" s="265"/>
      <c r="AH77" s="265"/>
      <c r="AI77" s="265"/>
      <c r="AJ77" s="265"/>
      <c r="AK77" s="265"/>
      <c r="AL77" s="265"/>
      <c r="AM77" s="265"/>
      <c r="AN77" s="265"/>
      <c r="AO77" s="265"/>
      <c r="AP77" s="265"/>
      <c r="AQ77" s="265"/>
      <c r="AR77" s="265"/>
      <c r="AS77" s="265"/>
      <c r="AT77" s="265"/>
      <c r="AU77" s="265"/>
      <c r="AV77" s="265"/>
      <c r="AW77" s="265"/>
      <c r="AX77" s="265"/>
      <c r="AY77" s="265"/>
      <c r="AZ77" s="265"/>
      <c r="BA77" s="265"/>
      <c r="BB77" s="265"/>
      <c r="BC77" s="265"/>
      <c r="BD77" s="265"/>
      <c r="BE77" s="265"/>
      <c r="BF77" s="265"/>
      <c r="BG77" s="265"/>
      <c r="BH77" s="265"/>
      <c r="BI77" s="265"/>
      <c r="BJ77" s="265"/>
      <c r="BK77" s="265"/>
      <c r="BL77" s="265"/>
      <c r="BM77" s="265"/>
      <c r="BN77" s="265"/>
      <c r="BO77" s="265"/>
      <c r="BP77" s="265"/>
      <c r="BQ77" s="265"/>
      <c r="BR77" s="265"/>
      <c r="BS77" s="265"/>
      <c r="BT77" s="265"/>
      <c r="BU77" s="265"/>
      <c r="BV77" s="265"/>
      <c r="BW77" s="265"/>
      <c r="BX77" s="265"/>
      <c r="BY77" s="265"/>
      <c r="BZ77" s="265"/>
      <c r="CA77" s="265"/>
      <c r="CB77" s="265"/>
      <c r="CC77" s="265"/>
      <c r="CD77" s="265"/>
      <c r="CE77" s="265"/>
      <c r="CF77" s="265"/>
      <c r="CG77" s="265"/>
      <c r="CH77" s="265"/>
      <c r="CI77" s="265"/>
      <c r="CJ77" s="265"/>
      <c r="CK77" s="265"/>
      <c r="CL77" s="265"/>
      <c r="CM77" s="265"/>
      <c r="CN77" s="265"/>
      <c r="CO77" s="265"/>
      <c r="CP77" s="265"/>
      <c r="CQ77" s="265"/>
      <c r="CR77" s="265"/>
      <c r="CS77" s="265"/>
      <c r="CT77" s="265"/>
      <c r="CU77" s="265"/>
      <c r="CV77" s="265"/>
      <c r="CW77" s="265"/>
      <c r="CX77" s="265"/>
      <c r="CY77" s="265"/>
      <c r="CZ77" s="265"/>
      <c r="DA77" s="265"/>
      <c r="DB77" s="265"/>
      <c r="DC77" s="265"/>
      <c r="DD77" s="265"/>
      <c r="DE77" s="265"/>
      <c r="DF77" s="265"/>
      <c r="DG77" s="265"/>
      <c r="DH77" s="265"/>
      <c r="DI77" s="265"/>
      <c r="DJ77" s="265"/>
      <c r="DK77" s="265"/>
      <c r="DL77" s="265"/>
      <c r="DM77" s="265"/>
      <c r="DN77" s="265"/>
      <c r="DO77" s="265"/>
      <c r="DP77" s="265"/>
      <c r="DQ77" s="265"/>
      <c r="DR77" s="265"/>
      <c r="DS77" s="265"/>
      <c r="DT77" s="265"/>
      <c r="DU77" s="265"/>
      <c r="DV77" s="265"/>
      <c r="DW77" s="265"/>
      <c r="DX77" s="265"/>
      <c r="DY77" s="265"/>
      <c r="DZ77" s="265"/>
      <c r="EA77" s="265"/>
      <c r="EB77" s="265"/>
      <c r="EC77" s="265"/>
      <c r="ED77" s="265"/>
      <c r="EE77" s="265"/>
      <c r="EF77" s="265"/>
      <c r="EG77" s="265"/>
      <c r="EH77" s="265"/>
      <c r="EI77" s="265"/>
      <c r="EJ77" s="265"/>
      <c r="EK77" s="265"/>
      <c r="EL77" s="265"/>
      <c r="EM77" s="265"/>
      <c r="EN77" s="265"/>
      <c r="EO77" s="265"/>
      <c r="EP77" s="265"/>
      <c r="EQ77" s="265"/>
      <c r="ER77" s="265"/>
      <c r="ES77" s="265"/>
      <c r="ET77" s="265"/>
      <c r="EU77" s="265"/>
      <c r="EV77" s="265"/>
      <c r="EW77" s="265"/>
      <c r="EX77" s="265"/>
      <c r="EY77" s="265"/>
      <c r="EZ77" s="265"/>
      <c r="FA77" s="265"/>
      <c r="FB77" s="265"/>
      <c r="FC77" s="265"/>
      <c r="FD77" s="265"/>
      <c r="FE77" s="265"/>
      <c r="FF77" s="265"/>
      <c r="FG77" s="265"/>
      <c r="FH77" s="265"/>
      <c r="FI77" s="265"/>
      <c r="FJ77" s="265"/>
      <c r="FK77" s="265"/>
      <c r="FL77" s="265"/>
      <c r="FM77" s="265"/>
      <c r="FN77" s="265"/>
      <c r="FO77" s="265"/>
      <c r="FP77" s="265"/>
      <c r="FQ77" s="265"/>
      <c r="FR77" s="265"/>
      <c r="FS77" s="265"/>
      <c r="FT77" s="265"/>
      <c r="FU77" s="265"/>
      <c r="FV77" s="265"/>
      <c r="FW77" s="265"/>
      <c r="FX77" s="265"/>
      <c r="FY77" s="265"/>
      <c r="FZ77" s="265"/>
      <c r="GA77" s="265"/>
      <c r="GB77" s="265"/>
    </row>
    <row r="78" spans="1:184">
      <c r="A78" s="60"/>
      <c r="B78" s="460"/>
      <c r="C78" s="460"/>
      <c r="D78" s="460"/>
      <c r="E78" s="488">
        <v>2013</v>
      </c>
      <c r="F78" s="488">
        <v>2013</v>
      </c>
      <c r="G78" s="488">
        <v>2013</v>
      </c>
      <c r="H78" s="488">
        <v>2013</v>
      </c>
      <c r="I78" s="488">
        <v>2013</v>
      </c>
      <c r="J78" s="488">
        <v>2013</v>
      </c>
      <c r="K78" s="488">
        <v>2013</v>
      </c>
      <c r="L78" s="488">
        <v>2013</v>
      </c>
      <c r="M78" s="488">
        <v>2013</v>
      </c>
      <c r="N78" s="488">
        <v>2013</v>
      </c>
      <c r="O78" s="488">
        <v>2013</v>
      </c>
      <c r="P78" s="488">
        <v>2013</v>
      </c>
      <c r="Q78" s="269">
        <f t="shared" ref="Q78:BF78" si="65">+YEAR(Q79)</f>
        <v>2014</v>
      </c>
      <c r="R78" s="269">
        <f t="shared" si="65"/>
        <v>2014</v>
      </c>
      <c r="S78" s="269">
        <f t="shared" si="65"/>
        <v>2014</v>
      </c>
      <c r="T78" s="269">
        <f t="shared" si="65"/>
        <v>2014</v>
      </c>
      <c r="U78" s="269">
        <f t="shared" si="65"/>
        <v>2014</v>
      </c>
      <c r="V78" s="269">
        <f t="shared" si="65"/>
        <v>2014</v>
      </c>
      <c r="W78" s="269">
        <f t="shared" si="65"/>
        <v>2014</v>
      </c>
      <c r="X78" s="269">
        <f t="shared" si="65"/>
        <v>2014</v>
      </c>
      <c r="Y78" s="269">
        <f t="shared" si="65"/>
        <v>2014</v>
      </c>
      <c r="Z78" s="269">
        <f t="shared" si="65"/>
        <v>2014</v>
      </c>
      <c r="AA78" s="269">
        <f t="shared" si="65"/>
        <v>2014</v>
      </c>
      <c r="AB78" s="269">
        <f t="shared" si="65"/>
        <v>2014</v>
      </c>
      <c r="AC78" s="269">
        <f t="shared" si="65"/>
        <v>2015</v>
      </c>
      <c r="AD78" s="269">
        <f t="shared" si="65"/>
        <v>2015</v>
      </c>
      <c r="AE78" s="269">
        <f t="shared" si="65"/>
        <v>2015</v>
      </c>
      <c r="AF78" s="269">
        <f t="shared" si="65"/>
        <v>2015</v>
      </c>
      <c r="AG78" s="269">
        <f t="shared" si="65"/>
        <v>2015</v>
      </c>
      <c r="AH78" s="269">
        <f t="shared" si="65"/>
        <v>2015</v>
      </c>
      <c r="AI78" s="269">
        <f t="shared" si="65"/>
        <v>2015</v>
      </c>
      <c r="AJ78" s="269">
        <f t="shared" si="65"/>
        <v>2015</v>
      </c>
      <c r="AK78" s="269">
        <f t="shared" si="65"/>
        <v>2015</v>
      </c>
      <c r="AL78" s="269">
        <f t="shared" si="65"/>
        <v>2015</v>
      </c>
      <c r="AM78" s="269">
        <f t="shared" si="65"/>
        <v>2015</v>
      </c>
      <c r="AN78" s="269">
        <f t="shared" si="65"/>
        <v>2015</v>
      </c>
      <c r="AO78" s="269">
        <f t="shared" si="65"/>
        <v>2016</v>
      </c>
      <c r="AP78" s="269">
        <f t="shared" si="65"/>
        <v>2016</v>
      </c>
      <c r="AQ78" s="269">
        <f t="shared" si="65"/>
        <v>2016</v>
      </c>
      <c r="AR78" s="269">
        <f t="shared" si="65"/>
        <v>2016</v>
      </c>
      <c r="AS78" s="269">
        <f t="shared" si="65"/>
        <v>2016</v>
      </c>
      <c r="AT78" s="269">
        <f t="shared" si="65"/>
        <v>2016</v>
      </c>
      <c r="AU78" s="269">
        <f t="shared" si="65"/>
        <v>2016</v>
      </c>
      <c r="AV78" s="269">
        <f t="shared" si="65"/>
        <v>2016</v>
      </c>
      <c r="AW78" s="269">
        <f t="shared" si="65"/>
        <v>2016</v>
      </c>
      <c r="AX78" s="488">
        <f t="shared" si="65"/>
        <v>2016</v>
      </c>
      <c r="AY78" s="269">
        <f t="shared" si="65"/>
        <v>2016</v>
      </c>
      <c r="AZ78" s="269">
        <f t="shared" si="65"/>
        <v>2016</v>
      </c>
      <c r="BA78" s="488">
        <f t="shared" si="65"/>
        <v>2017</v>
      </c>
      <c r="BB78" s="488">
        <f t="shared" si="65"/>
        <v>2017</v>
      </c>
      <c r="BC78" s="488">
        <f t="shared" si="65"/>
        <v>2017</v>
      </c>
      <c r="BD78" s="488">
        <f t="shared" si="65"/>
        <v>2017</v>
      </c>
      <c r="BE78" s="488">
        <f t="shared" si="65"/>
        <v>2017</v>
      </c>
      <c r="BF78" s="488">
        <f t="shared" si="65"/>
        <v>2017</v>
      </c>
      <c r="BG78" s="488">
        <f t="shared" ref="BG78:DR78" si="66">+YEAR(BG79)</f>
        <v>2017</v>
      </c>
      <c r="BH78" s="488">
        <f t="shared" si="66"/>
        <v>2017</v>
      </c>
      <c r="BI78" s="488">
        <f t="shared" si="66"/>
        <v>2017</v>
      </c>
      <c r="BJ78" s="488">
        <f t="shared" si="66"/>
        <v>2017</v>
      </c>
      <c r="BK78" s="488">
        <f t="shared" si="66"/>
        <v>2017</v>
      </c>
      <c r="BL78" s="488">
        <f t="shared" si="66"/>
        <v>2017</v>
      </c>
      <c r="BM78" s="488">
        <f t="shared" si="66"/>
        <v>2018</v>
      </c>
      <c r="BN78" s="488">
        <f t="shared" si="66"/>
        <v>2018</v>
      </c>
      <c r="BO78" s="488">
        <f t="shared" si="66"/>
        <v>2018</v>
      </c>
      <c r="BP78" s="488">
        <f t="shared" si="66"/>
        <v>2018</v>
      </c>
      <c r="BQ78" s="488">
        <f t="shared" si="66"/>
        <v>2018</v>
      </c>
      <c r="BR78" s="488">
        <f t="shared" si="66"/>
        <v>2018</v>
      </c>
      <c r="BS78" s="488">
        <f t="shared" si="66"/>
        <v>2018</v>
      </c>
      <c r="BT78" s="488">
        <f t="shared" si="66"/>
        <v>2018</v>
      </c>
      <c r="BU78" s="488">
        <f t="shared" si="66"/>
        <v>2018</v>
      </c>
      <c r="BV78" s="488">
        <f t="shared" si="66"/>
        <v>2018</v>
      </c>
      <c r="BW78" s="488">
        <f t="shared" si="66"/>
        <v>2018</v>
      </c>
      <c r="BX78" s="488">
        <f t="shared" si="66"/>
        <v>2018</v>
      </c>
      <c r="BY78" s="488">
        <f t="shared" si="66"/>
        <v>2019</v>
      </c>
      <c r="BZ78" s="488">
        <f t="shared" si="66"/>
        <v>2019</v>
      </c>
      <c r="CA78" s="488">
        <f t="shared" si="66"/>
        <v>2019</v>
      </c>
      <c r="CB78" s="488">
        <f t="shared" si="66"/>
        <v>2019</v>
      </c>
      <c r="CC78" s="488">
        <f t="shared" si="66"/>
        <v>2019</v>
      </c>
      <c r="CD78" s="488">
        <f t="shared" si="66"/>
        <v>2019</v>
      </c>
      <c r="CE78" s="488">
        <f t="shared" si="66"/>
        <v>2019</v>
      </c>
      <c r="CF78" s="488">
        <f t="shared" si="66"/>
        <v>2019</v>
      </c>
      <c r="CG78" s="488">
        <f t="shared" si="66"/>
        <v>2019</v>
      </c>
      <c r="CH78" s="488">
        <f t="shared" si="66"/>
        <v>2019</v>
      </c>
      <c r="CI78" s="488">
        <f t="shared" si="66"/>
        <v>2019</v>
      </c>
      <c r="CJ78" s="488">
        <f t="shared" si="66"/>
        <v>2019</v>
      </c>
      <c r="CK78" s="488">
        <f t="shared" si="66"/>
        <v>2020</v>
      </c>
      <c r="CL78" s="488">
        <f t="shared" si="66"/>
        <v>2020</v>
      </c>
      <c r="CM78" s="488">
        <f t="shared" si="66"/>
        <v>2020</v>
      </c>
      <c r="CN78" s="488">
        <f t="shared" si="66"/>
        <v>2020</v>
      </c>
      <c r="CO78" s="488">
        <f t="shared" si="66"/>
        <v>2020</v>
      </c>
      <c r="CP78" s="488">
        <f t="shared" si="66"/>
        <v>2020</v>
      </c>
      <c r="CQ78" s="488">
        <f t="shared" si="66"/>
        <v>2020</v>
      </c>
      <c r="CR78" s="488">
        <f t="shared" si="66"/>
        <v>2020</v>
      </c>
      <c r="CS78" s="488">
        <f t="shared" si="66"/>
        <v>2020</v>
      </c>
      <c r="CT78" s="488">
        <f t="shared" si="66"/>
        <v>2020</v>
      </c>
      <c r="CU78" s="488">
        <f t="shared" si="66"/>
        <v>2020</v>
      </c>
      <c r="CV78" s="488">
        <f t="shared" si="66"/>
        <v>2020</v>
      </c>
      <c r="CW78" s="488">
        <f t="shared" si="66"/>
        <v>2021</v>
      </c>
      <c r="CX78" s="488">
        <f t="shared" si="66"/>
        <v>2021</v>
      </c>
      <c r="CY78" s="488">
        <f t="shared" si="66"/>
        <v>2021</v>
      </c>
      <c r="CZ78" s="488">
        <f t="shared" si="66"/>
        <v>2021</v>
      </c>
      <c r="DA78" s="488">
        <f t="shared" si="66"/>
        <v>2021</v>
      </c>
      <c r="DB78" s="488">
        <f t="shared" si="66"/>
        <v>2021</v>
      </c>
      <c r="DC78" s="488">
        <f t="shared" si="66"/>
        <v>2021</v>
      </c>
      <c r="DD78" s="488">
        <f t="shared" si="66"/>
        <v>2021</v>
      </c>
      <c r="DE78" s="488">
        <f t="shared" si="66"/>
        <v>2021</v>
      </c>
      <c r="DF78" s="488">
        <f t="shared" si="66"/>
        <v>2021</v>
      </c>
      <c r="DG78" s="488">
        <f t="shared" si="66"/>
        <v>2021</v>
      </c>
      <c r="DH78" s="488">
        <f t="shared" si="66"/>
        <v>2021</v>
      </c>
      <c r="DI78" s="488">
        <f t="shared" si="66"/>
        <v>2022</v>
      </c>
      <c r="DJ78" s="488">
        <f t="shared" si="66"/>
        <v>2022</v>
      </c>
      <c r="DK78" s="488">
        <f t="shared" si="66"/>
        <v>2022</v>
      </c>
      <c r="DL78" s="488">
        <f t="shared" si="66"/>
        <v>2022</v>
      </c>
      <c r="DM78" s="488">
        <f t="shared" si="66"/>
        <v>2022</v>
      </c>
      <c r="DN78" s="488">
        <f t="shared" si="66"/>
        <v>2022</v>
      </c>
      <c r="DO78" s="488">
        <f t="shared" si="66"/>
        <v>2022</v>
      </c>
      <c r="DP78" s="488">
        <f t="shared" si="66"/>
        <v>2022</v>
      </c>
      <c r="DQ78" s="488">
        <f t="shared" si="66"/>
        <v>2022</v>
      </c>
      <c r="DR78" s="488">
        <f t="shared" si="66"/>
        <v>2022</v>
      </c>
      <c r="DS78" s="488">
        <f t="shared" ref="DS78:GB78" si="67">+YEAR(DS79)</f>
        <v>2022</v>
      </c>
      <c r="DT78" s="488">
        <f t="shared" si="67"/>
        <v>2022</v>
      </c>
      <c r="DU78" s="488">
        <f t="shared" si="67"/>
        <v>2023</v>
      </c>
      <c r="DV78" s="488">
        <f t="shared" si="67"/>
        <v>2023</v>
      </c>
      <c r="DW78" s="488">
        <f t="shared" si="67"/>
        <v>2023</v>
      </c>
      <c r="DX78" s="488">
        <f t="shared" si="67"/>
        <v>2023</v>
      </c>
      <c r="DY78" s="488">
        <f t="shared" si="67"/>
        <v>2023</v>
      </c>
      <c r="DZ78" s="488">
        <f t="shared" si="67"/>
        <v>2023</v>
      </c>
      <c r="EA78" s="488">
        <f t="shared" si="67"/>
        <v>2023</v>
      </c>
      <c r="EB78" s="488">
        <f t="shared" si="67"/>
        <v>2023</v>
      </c>
      <c r="EC78" s="488">
        <f t="shared" si="67"/>
        <v>2023</v>
      </c>
      <c r="ED78" s="488">
        <f t="shared" si="67"/>
        <v>2023</v>
      </c>
      <c r="EE78" s="488">
        <f t="shared" si="67"/>
        <v>2023</v>
      </c>
      <c r="EF78" s="488">
        <f t="shared" si="67"/>
        <v>2023</v>
      </c>
      <c r="EG78" s="488">
        <f t="shared" si="67"/>
        <v>2024</v>
      </c>
      <c r="EH78" s="488">
        <f t="shared" si="67"/>
        <v>2024</v>
      </c>
      <c r="EI78" s="488">
        <f t="shared" si="67"/>
        <v>2024</v>
      </c>
      <c r="EJ78" s="488">
        <f t="shared" si="67"/>
        <v>2024</v>
      </c>
      <c r="EK78" s="488">
        <f t="shared" si="67"/>
        <v>2024</v>
      </c>
      <c r="EL78" s="488">
        <f t="shared" si="67"/>
        <v>2024</v>
      </c>
      <c r="EM78" s="488">
        <f t="shared" si="67"/>
        <v>2024</v>
      </c>
      <c r="EN78" s="488">
        <f t="shared" si="67"/>
        <v>2024</v>
      </c>
      <c r="EO78" s="488">
        <f t="shared" si="67"/>
        <v>2024</v>
      </c>
      <c r="EP78" s="488">
        <f t="shared" si="67"/>
        <v>2024</v>
      </c>
      <c r="EQ78" s="488">
        <f t="shared" si="67"/>
        <v>2024</v>
      </c>
      <c r="ER78" s="488">
        <f t="shared" si="67"/>
        <v>2024</v>
      </c>
      <c r="ES78" s="488">
        <f t="shared" si="67"/>
        <v>2025</v>
      </c>
      <c r="ET78" s="488">
        <f t="shared" si="67"/>
        <v>2025</v>
      </c>
      <c r="EU78" s="488">
        <f t="shared" si="67"/>
        <v>2025</v>
      </c>
      <c r="EV78" s="488">
        <f t="shared" si="67"/>
        <v>2025</v>
      </c>
      <c r="EW78" s="488">
        <f t="shared" si="67"/>
        <v>2025</v>
      </c>
      <c r="EX78" s="488">
        <f t="shared" si="67"/>
        <v>2025</v>
      </c>
      <c r="EY78" s="488">
        <f t="shared" si="67"/>
        <v>2025</v>
      </c>
      <c r="EZ78" s="488">
        <f t="shared" si="67"/>
        <v>2025</v>
      </c>
      <c r="FA78" s="488">
        <f t="shared" si="67"/>
        <v>2025</v>
      </c>
      <c r="FB78" s="488">
        <f t="shared" si="67"/>
        <v>2025</v>
      </c>
      <c r="FC78" s="488">
        <f t="shared" si="67"/>
        <v>2025</v>
      </c>
      <c r="FD78" s="488">
        <f t="shared" si="67"/>
        <v>2025</v>
      </c>
      <c r="FE78" s="488">
        <f t="shared" si="67"/>
        <v>2026</v>
      </c>
      <c r="FF78" s="488">
        <f t="shared" si="67"/>
        <v>2026</v>
      </c>
      <c r="FG78" s="488">
        <f t="shared" si="67"/>
        <v>2026</v>
      </c>
      <c r="FH78" s="488">
        <f t="shared" si="67"/>
        <v>2026</v>
      </c>
      <c r="FI78" s="488">
        <f t="shared" si="67"/>
        <v>2026</v>
      </c>
      <c r="FJ78" s="488">
        <f t="shared" si="67"/>
        <v>2026</v>
      </c>
      <c r="FK78" s="488">
        <f t="shared" si="67"/>
        <v>2026</v>
      </c>
      <c r="FL78" s="488">
        <f t="shared" si="67"/>
        <v>2026</v>
      </c>
      <c r="FM78" s="488">
        <f t="shared" si="67"/>
        <v>2026</v>
      </c>
      <c r="FN78" s="488">
        <f t="shared" si="67"/>
        <v>2026</v>
      </c>
      <c r="FO78" s="488">
        <f t="shared" si="67"/>
        <v>2026</v>
      </c>
      <c r="FP78" s="488">
        <f t="shared" si="67"/>
        <v>2026</v>
      </c>
      <c r="FQ78" s="488">
        <f t="shared" si="67"/>
        <v>2027</v>
      </c>
      <c r="FR78" s="488">
        <f t="shared" si="67"/>
        <v>2027</v>
      </c>
      <c r="FS78" s="488">
        <f t="shared" si="67"/>
        <v>2027</v>
      </c>
      <c r="FT78" s="488">
        <f t="shared" si="67"/>
        <v>2027</v>
      </c>
      <c r="FU78" s="488">
        <f t="shared" si="67"/>
        <v>2027</v>
      </c>
      <c r="FV78" s="488">
        <f t="shared" si="67"/>
        <v>2027</v>
      </c>
      <c r="FW78" s="488">
        <f t="shared" si="67"/>
        <v>2027</v>
      </c>
      <c r="FX78" s="488">
        <f t="shared" si="67"/>
        <v>2027</v>
      </c>
      <c r="FY78" s="488">
        <f t="shared" si="67"/>
        <v>2027</v>
      </c>
      <c r="FZ78" s="488">
        <f t="shared" si="67"/>
        <v>2027</v>
      </c>
      <c r="GA78" s="488">
        <f t="shared" si="67"/>
        <v>2027</v>
      </c>
      <c r="GB78" s="488">
        <f t="shared" si="67"/>
        <v>2027</v>
      </c>
    </row>
    <row r="79" spans="1:184">
      <c r="A79" s="45"/>
      <c r="B79" s="485"/>
      <c r="C79" s="469" t="s">
        <v>55</v>
      </c>
      <c r="D79" s="469" t="s">
        <v>33</v>
      </c>
      <c r="E79" s="462">
        <v>41275</v>
      </c>
      <c r="F79" s="462">
        <v>41306</v>
      </c>
      <c r="G79" s="462">
        <v>41334</v>
      </c>
      <c r="H79" s="462">
        <v>41365</v>
      </c>
      <c r="I79" s="462">
        <v>41395</v>
      </c>
      <c r="J79" s="462">
        <v>41426</v>
      </c>
      <c r="K79" s="462">
        <v>41456</v>
      </c>
      <c r="L79" s="462">
        <v>41487</v>
      </c>
      <c r="M79" s="462">
        <v>41518</v>
      </c>
      <c r="N79" s="462">
        <v>41548</v>
      </c>
      <c r="O79" s="462">
        <v>41579</v>
      </c>
      <c r="P79" s="462">
        <v>41609</v>
      </c>
      <c r="Q79" s="190">
        <f t="shared" ref="Q79:BF79" si="68">+Q$2</f>
        <v>41640</v>
      </c>
      <c r="R79" s="190">
        <f t="shared" si="68"/>
        <v>41671</v>
      </c>
      <c r="S79" s="190">
        <f t="shared" si="68"/>
        <v>41699</v>
      </c>
      <c r="T79" s="190">
        <f t="shared" si="68"/>
        <v>41730</v>
      </c>
      <c r="U79" s="190">
        <f t="shared" si="68"/>
        <v>41760</v>
      </c>
      <c r="V79" s="190">
        <f t="shared" si="68"/>
        <v>41791</v>
      </c>
      <c r="W79" s="190">
        <f t="shared" si="68"/>
        <v>41821</v>
      </c>
      <c r="X79" s="190">
        <f t="shared" si="68"/>
        <v>41852</v>
      </c>
      <c r="Y79" s="190">
        <f t="shared" si="68"/>
        <v>41883</v>
      </c>
      <c r="Z79" s="190">
        <f t="shared" si="68"/>
        <v>41913</v>
      </c>
      <c r="AA79" s="190">
        <f t="shared" si="68"/>
        <v>41944</v>
      </c>
      <c r="AB79" s="190">
        <f t="shared" si="68"/>
        <v>41974</v>
      </c>
      <c r="AC79" s="190">
        <f t="shared" si="68"/>
        <v>42005</v>
      </c>
      <c r="AD79" s="190">
        <f t="shared" si="68"/>
        <v>42036</v>
      </c>
      <c r="AE79" s="190">
        <f t="shared" si="68"/>
        <v>42064</v>
      </c>
      <c r="AF79" s="190">
        <f t="shared" si="68"/>
        <v>42095</v>
      </c>
      <c r="AG79" s="190">
        <f t="shared" si="68"/>
        <v>42125</v>
      </c>
      <c r="AH79" s="190">
        <f t="shared" si="68"/>
        <v>42156</v>
      </c>
      <c r="AI79" s="190">
        <f t="shared" si="68"/>
        <v>42186</v>
      </c>
      <c r="AJ79" s="190">
        <f t="shared" si="68"/>
        <v>42217</v>
      </c>
      <c r="AK79" s="190">
        <f t="shared" si="68"/>
        <v>42248</v>
      </c>
      <c r="AL79" s="190">
        <f t="shared" si="68"/>
        <v>42278</v>
      </c>
      <c r="AM79" s="190">
        <f t="shared" si="68"/>
        <v>42309</v>
      </c>
      <c r="AN79" s="190">
        <f t="shared" si="68"/>
        <v>42339</v>
      </c>
      <c r="AO79" s="190">
        <f t="shared" si="68"/>
        <v>42370</v>
      </c>
      <c r="AP79" s="190">
        <f t="shared" si="68"/>
        <v>42401</v>
      </c>
      <c r="AQ79" s="190">
        <f t="shared" si="68"/>
        <v>42430</v>
      </c>
      <c r="AR79" s="190">
        <f t="shared" si="68"/>
        <v>42461</v>
      </c>
      <c r="AS79" s="190">
        <f t="shared" si="68"/>
        <v>42491</v>
      </c>
      <c r="AT79" s="190">
        <f t="shared" si="68"/>
        <v>42522</v>
      </c>
      <c r="AU79" s="190">
        <f t="shared" si="68"/>
        <v>42552</v>
      </c>
      <c r="AV79" s="190">
        <f t="shared" si="68"/>
        <v>42583</v>
      </c>
      <c r="AW79" s="190">
        <f t="shared" si="68"/>
        <v>42614</v>
      </c>
      <c r="AX79" s="462">
        <f t="shared" si="68"/>
        <v>42644</v>
      </c>
      <c r="AY79" s="190">
        <f t="shared" si="68"/>
        <v>42675</v>
      </c>
      <c r="AZ79" s="190">
        <f t="shared" si="68"/>
        <v>42705</v>
      </c>
      <c r="BA79" s="462">
        <f t="shared" si="68"/>
        <v>42736</v>
      </c>
      <c r="BB79" s="462">
        <f t="shared" si="68"/>
        <v>42767</v>
      </c>
      <c r="BC79" s="462">
        <f t="shared" si="68"/>
        <v>42795</v>
      </c>
      <c r="BD79" s="462">
        <f t="shared" si="68"/>
        <v>42826</v>
      </c>
      <c r="BE79" s="462">
        <f t="shared" si="68"/>
        <v>42856</v>
      </c>
      <c r="BF79" s="462">
        <f t="shared" si="68"/>
        <v>42887</v>
      </c>
      <c r="BG79" s="462">
        <f t="shared" ref="BG79:DR79" si="69">+BG$2</f>
        <v>42917</v>
      </c>
      <c r="BH79" s="462">
        <f t="shared" si="69"/>
        <v>42948</v>
      </c>
      <c r="BI79" s="462">
        <f t="shared" si="69"/>
        <v>42979</v>
      </c>
      <c r="BJ79" s="462">
        <f t="shared" si="69"/>
        <v>43009</v>
      </c>
      <c r="BK79" s="462">
        <f t="shared" si="69"/>
        <v>43040</v>
      </c>
      <c r="BL79" s="462">
        <f t="shared" si="69"/>
        <v>43070</v>
      </c>
      <c r="BM79" s="462">
        <f t="shared" si="69"/>
        <v>43101</v>
      </c>
      <c r="BN79" s="462">
        <f t="shared" si="69"/>
        <v>43132</v>
      </c>
      <c r="BO79" s="462">
        <f t="shared" si="69"/>
        <v>43160</v>
      </c>
      <c r="BP79" s="462">
        <f t="shared" si="69"/>
        <v>43191</v>
      </c>
      <c r="BQ79" s="462">
        <f t="shared" si="69"/>
        <v>43221</v>
      </c>
      <c r="BR79" s="462">
        <f t="shared" si="69"/>
        <v>43252</v>
      </c>
      <c r="BS79" s="462">
        <f t="shared" si="69"/>
        <v>43282</v>
      </c>
      <c r="BT79" s="462">
        <f t="shared" si="69"/>
        <v>43313</v>
      </c>
      <c r="BU79" s="462">
        <f t="shared" si="69"/>
        <v>43344</v>
      </c>
      <c r="BV79" s="462">
        <f t="shared" si="69"/>
        <v>43374</v>
      </c>
      <c r="BW79" s="462">
        <f t="shared" si="69"/>
        <v>43405</v>
      </c>
      <c r="BX79" s="462">
        <f t="shared" si="69"/>
        <v>43435</v>
      </c>
      <c r="BY79" s="462">
        <f t="shared" si="69"/>
        <v>43466</v>
      </c>
      <c r="BZ79" s="462">
        <f t="shared" si="69"/>
        <v>43497</v>
      </c>
      <c r="CA79" s="462">
        <f t="shared" si="69"/>
        <v>43525</v>
      </c>
      <c r="CB79" s="462">
        <f t="shared" si="69"/>
        <v>43556</v>
      </c>
      <c r="CC79" s="462">
        <f t="shared" si="69"/>
        <v>43586</v>
      </c>
      <c r="CD79" s="462">
        <f t="shared" si="69"/>
        <v>43617</v>
      </c>
      <c r="CE79" s="462">
        <f t="shared" si="69"/>
        <v>43647</v>
      </c>
      <c r="CF79" s="462">
        <f t="shared" si="69"/>
        <v>43678</v>
      </c>
      <c r="CG79" s="462">
        <f t="shared" si="69"/>
        <v>43709</v>
      </c>
      <c r="CH79" s="462">
        <f t="shared" si="69"/>
        <v>43739</v>
      </c>
      <c r="CI79" s="462">
        <f t="shared" si="69"/>
        <v>43770</v>
      </c>
      <c r="CJ79" s="462">
        <f t="shared" si="69"/>
        <v>43800</v>
      </c>
      <c r="CK79" s="462">
        <f t="shared" si="69"/>
        <v>43831</v>
      </c>
      <c r="CL79" s="462">
        <f t="shared" si="69"/>
        <v>43862</v>
      </c>
      <c r="CM79" s="462">
        <f t="shared" si="69"/>
        <v>43891</v>
      </c>
      <c r="CN79" s="462">
        <f t="shared" si="69"/>
        <v>43922</v>
      </c>
      <c r="CO79" s="462">
        <f t="shared" si="69"/>
        <v>43952</v>
      </c>
      <c r="CP79" s="462">
        <f t="shared" si="69"/>
        <v>43983</v>
      </c>
      <c r="CQ79" s="462">
        <f t="shared" si="69"/>
        <v>44013</v>
      </c>
      <c r="CR79" s="462">
        <f t="shared" si="69"/>
        <v>44044</v>
      </c>
      <c r="CS79" s="462">
        <f t="shared" si="69"/>
        <v>44075</v>
      </c>
      <c r="CT79" s="462">
        <f t="shared" si="69"/>
        <v>44105</v>
      </c>
      <c r="CU79" s="462">
        <f t="shared" si="69"/>
        <v>44136</v>
      </c>
      <c r="CV79" s="462">
        <f t="shared" si="69"/>
        <v>44166</v>
      </c>
      <c r="CW79" s="462">
        <f t="shared" si="69"/>
        <v>44197</v>
      </c>
      <c r="CX79" s="462">
        <f t="shared" si="69"/>
        <v>44228</v>
      </c>
      <c r="CY79" s="462">
        <f t="shared" si="69"/>
        <v>44256</v>
      </c>
      <c r="CZ79" s="462">
        <f t="shared" si="69"/>
        <v>44287</v>
      </c>
      <c r="DA79" s="462">
        <f t="shared" si="69"/>
        <v>44317</v>
      </c>
      <c r="DB79" s="462">
        <f t="shared" si="69"/>
        <v>44348</v>
      </c>
      <c r="DC79" s="462">
        <f t="shared" si="69"/>
        <v>44378</v>
      </c>
      <c r="DD79" s="462">
        <f t="shared" si="69"/>
        <v>44409</v>
      </c>
      <c r="DE79" s="462">
        <f t="shared" si="69"/>
        <v>44440</v>
      </c>
      <c r="DF79" s="462">
        <f t="shared" si="69"/>
        <v>44470</v>
      </c>
      <c r="DG79" s="462">
        <f t="shared" si="69"/>
        <v>44501</v>
      </c>
      <c r="DH79" s="462">
        <f t="shared" si="69"/>
        <v>44531</v>
      </c>
      <c r="DI79" s="462">
        <f t="shared" si="69"/>
        <v>44562</v>
      </c>
      <c r="DJ79" s="462">
        <f t="shared" si="69"/>
        <v>44593</v>
      </c>
      <c r="DK79" s="462">
        <f t="shared" si="69"/>
        <v>44621</v>
      </c>
      <c r="DL79" s="462">
        <f t="shared" si="69"/>
        <v>44652</v>
      </c>
      <c r="DM79" s="462">
        <f t="shared" si="69"/>
        <v>44682</v>
      </c>
      <c r="DN79" s="462">
        <f t="shared" si="69"/>
        <v>44713</v>
      </c>
      <c r="DO79" s="462">
        <f t="shared" si="69"/>
        <v>44743</v>
      </c>
      <c r="DP79" s="462">
        <f t="shared" si="69"/>
        <v>44774</v>
      </c>
      <c r="DQ79" s="462">
        <f t="shared" si="69"/>
        <v>44805</v>
      </c>
      <c r="DR79" s="462">
        <f t="shared" si="69"/>
        <v>44835</v>
      </c>
      <c r="DS79" s="462">
        <f t="shared" ref="DS79:GB79" si="70">+DS$2</f>
        <v>44866</v>
      </c>
      <c r="DT79" s="462">
        <f t="shared" si="70"/>
        <v>44896</v>
      </c>
      <c r="DU79" s="462">
        <f t="shared" si="70"/>
        <v>44927</v>
      </c>
      <c r="DV79" s="462">
        <f t="shared" si="70"/>
        <v>44958</v>
      </c>
      <c r="DW79" s="462">
        <f t="shared" si="70"/>
        <v>44986</v>
      </c>
      <c r="DX79" s="462">
        <f t="shared" si="70"/>
        <v>45017</v>
      </c>
      <c r="DY79" s="462">
        <f t="shared" si="70"/>
        <v>45047</v>
      </c>
      <c r="DZ79" s="462">
        <f t="shared" si="70"/>
        <v>45078</v>
      </c>
      <c r="EA79" s="462">
        <f t="shared" si="70"/>
        <v>45108</v>
      </c>
      <c r="EB79" s="462">
        <f t="shared" si="70"/>
        <v>45139</v>
      </c>
      <c r="EC79" s="462">
        <f t="shared" si="70"/>
        <v>45170</v>
      </c>
      <c r="ED79" s="462">
        <f t="shared" si="70"/>
        <v>45200</v>
      </c>
      <c r="EE79" s="462">
        <f t="shared" si="70"/>
        <v>45231</v>
      </c>
      <c r="EF79" s="462">
        <f t="shared" si="70"/>
        <v>45261</v>
      </c>
      <c r="EG79" s="462">
        <f t="shared" si="70"/>
        <v>45292</v>
      </c>
      <c r="EH79" s="462">
        <f t="shared" si="70"/>
        <v>45323</v>
      </c>
      <c r="EI79" s="462">
        <f t="shared" si="70"/>
        <v>45352</v>
      </c>
      <c r="EJ79" s="462">
        <f t="shared" si="70"/>
        <v>45383</v>
      </c>
      <c r="EK79" s="462">
        <f t="shared" si="70"/>
        <v>45413</v>
      </c>
      <c r="EL79" s="462">
        <f t="shared" si="70"/>
        <v>45444</v>
      </c>
      <c r="EM79" s="462">
        <f t="shared" si="70"/>
        <v>45474</v>
      </c>
      <c r="EN79" s="462">
        <f t="shared" si="70"/>
        <v>45505</v>
      </c>
      <c r="EO79" s="462">
        <f t="shared" si="70"/>
        <v>45536</v>
      </c>
      <c r="EP79" s="462">
        <f t="shared" si="70"/>
        <v>45566</v>
      </c>
      <c r="EQ79" s="462">
        <f t="shared" si="70"/>
        <v>45597</v>
      </c>
      <c r="ER79" s="462">
        <f t="shared" si="70"/>
        <v>45627</v>
      </c>
      <c r="ES79" s="462">
        <f t="shared" si="70"/>
        <v>45658</v>
      </c>
      <c r="ET79" s="462">
        <f t="shared" si="70"/>
        <v>45689</v>
      </c>
      <c r="EU79" s="462">
        <f t="shared" si="70"/>
        <v>45717</v>
      </c>
      <c r="EV79" s="462">
        <f t="shared" si="70"/>
        <v>45748</v>
      </c>
      <c r="EW79" s="462">
        <f t="shared" si="70"/>
        <v>45778</v>
      </c>
      <c r="EX79" s="462">
        <f t="shared" si="70"/>
        <v>45809</v>
      </c>
      <c r="EY79" s="462">
        <f t="shared" si="70"/>
        <v>45839</v>
      </c>
      <c r="EZ79" s="462">
        <f t="shared" si="70"/>
        <v>45870</v>
      </c>
      <c r="FA79" s="462">
        <f t="shared" si="70"/>
        <v>45901</v>
      </c>
      <c r="FB79" s="462">
        <f t="shared" si="70"/>
        <v>45931</v>
      </c>
      <c r="FC79" s="462">
        <f t="shared" si="70"/>
        <v>45962</v>
      </c>
      <c r="FD79" s="462">
        <f t="shared" si="70"/>
        <v>45992</v>
      </c>
      <c r="FE79" s="462">
        <f t="shared" si="70"/>
        <v>46023</v>
      </c>
      <c r="FF79" s="462">
        <f t="shared" si="70"/>
        <v>46054</v>
      </c>
      <c r="FG79" s="462">
        <f t="shared" si="70"/>
        <v>46082</v>
      </c>
      <c r="FH79" s="462">
        <f t="shared" si="70"/>
        <v>46113</v>
      </c>
      <c r="FI79" s="462">
        <f t="shared" si="70"/>
        <v>46143</v>
      </c>
      <c r="FJ79" s="462">
        <f t="shared" si="70"/>
        <v>46174</v>
      </c>
      <c r="FK79" s="462">
        <f t="shared" si="70"/>
        <v>46204</v>
      </c>
      <c r="FL79" s="462">
        <f t="shared" si="70"/>
        <v>46235</v>
      </c>
      <c r="FM79" s="462">
        <f t="shared" si="70"/>
        <v>46266</v>
      </c>
      <c r="FN79" s="462">
        <f t="shared" si="70"/>
        <v>46296</v>
      </c>
      <c r="FO79" s="462">
        <f t="shared" si="70"/>
        <v>46327</v>
      </c>
      <c r="FP79" s="462">
        <f t="shared" si="70"/>
        <v>46357</v>
      </c>
      <c r="FQ79" s="462">
        <f t="shared" si="70"/>
        <v>46388</v>
      </c>
      <c r="FR79" s="462">
        <f t="shared" si="70"/>
        <v>46419</v>
      </c>
      <c r="FS79" s="462">
        <f t="shared" si="70"/>
        <v>46447</v>
      </c>
      <c r="FT79" s="462">
        <f t="shared" si="70"/>
        <v>46478</v>
      </c>
      <c r="FU79" s="462">
        <f t="shared" si="70"/>
        <v>46508</v>
      </c>
      <c r="FV79" s="462">
        <f t="shared" si="70"/>
        <v>46539</v>
      </c>
      <c r="FW79" s="462">
        <f t="shared" si="70"/>
        <v>46569</v>
      </c>
      <c r="FX79" s="462">
        <f t="shared" si="70"/>
        <v>46600</v>
      </c>
      <c r="FY79" s="462">
        <f t="shared" si="70"/>
        <v>46631</v>
      </c>
      <c r="FZ79" s="462">
        <f t="shared" si="70"/>
        <v>46661</v>
      </c>
      <c r="GA79" s="462">
        <f t="shared" si="70"/>
        <v>46692</v>
      </c>
      <c r="GB79" s="462">
        <f t="shared" si="70"/>
        <v>46722</v>
      </c>
    </row>
    <row r="80" spans="1:184">
      <c r="B80" s="486"/>
      <c r="C80" s="473" t="s">
        <v>1</v>
      </c>
      <c r="D80" s="476" t="s">
        <v>177</v>
      </c>
      <c r="E80" s="481">
        <f t="shared" ref="E80:AZ80" si="71">+IF(ISERROR(E49/E64),0,E49/E64)</f>
        <v>7.071262622540087</v>
      </c>
      <c r="F80" s="481">
        <f t="shared" si="71"/>
        <v>5.7919508945565283</v>
      </c>
      <c r="G80" s="481">
        <f t="shared" si="71"/>
        <v>3.8306631399848965</v>
      </c>
      <c r="H80" s="481">
        <f t="shared" si="71"/>
        <v>3.7347901564026644</v>
      </c>
      <c r="I80" s="481">
        <f t="shared" si="71"/>
        <v>3.367118903364597</v>
      </c>
      <c r="J80" s="481">
        <f t="shared" si="71"/>
        <v>4.5170990633853849</v>
      </c>
      <c r="K80" s="481">
        <f t="shared" si="71"/>
        <v>10.611480619669146</v>
      </c>
      <c r="L80" s="481">
        <f t="shared" si="71"/>
        <v>7.81208879437047</v>
      </c>
      <c r="M80" s="481">
        <f t="shared" si="71"/>
        <v>0</v>
      </c>
      <c r="N80" s="481">
        <f t="shared" si="71"/>
        <v>0</v>
      </c>
      <c r="O80" s="481">
        <f t="shared" si="71"/>
        <v>0</v>
      </c>
      <c r="P80" s="481">
        <f t="shared" si="71"/>
        <v>0</v>
      </c>
      <c r="Q80" s="481">
        <f t="shared" si="71"/>
        <v>0</v>
      </c>
      <c r="R80" s="481">
        <f t="shared" si="71"/>
        <v>0</v>
      </c>
      <c r="S80" s="481">
        <f t="shared" si="71"/>
        <v>0</v>
      </c>
      <c r="T80" s="481">
        <f t="shared" si="71"/>
        <v>0</v>
      </c>
      <c r="U80" s="481">
        <f t="shared" si="71"/>
        <v>0</v>
      </c>
      <c r="V80" s="481">
        <f t="shared" si="71"/>
        <v>0</v>
      </c>
      <c r="W80" s="481">
        <f t="shared" si="71"/>
        <v>0</v>
      </c>
      <c r="X80" s="481">
        <f t="shared" si="71"/>
        <v>0</v>
      </c>
      <c r="Y80" s="481">
        <f t="shared" si="71"/>
        <v>0</v>
      </c>
      <c r="Z80" s="481">
        <f t="shared" si="71"/>
        <v>0</v>
      </c>
      <c r="AA80" s="481">
        <f t="shared" si="71"/>
        <v>0</v>
      </c>
      <c r="AB80" s="481">
        <f t="shared" si="71"/>
        <v>0</v>
      </c>
      <c r="AC80" s="481">
        <f t="shared" si="71"/>
        <v>0</v>
      </c>
      <c r="AD80" s="481">
        <f t="shared" si="71"/>
        <v>0</v>
      </c>
      <c r="AE80" s="481">
        <f t="shared" si="71"/>
        <v>0</v>
      </c>
      <c r="AF80" s="481">
        <f t="shared" si="71"/>
        <v>0</v>
      </c>
      <c r="AG80" s="481">
        <f t="shared" si="71"/>
        <v>0</v>
      </c>
      <c r="AH80" s="481">
        <f t="shared" si="71"/>
        <v>0</v>
      </c>
      <c r="AI80" s="481">
        <f t="shared" si="71"/>
        <v>0</v>
      </c>
      <c r="AJ80" s="481">
        <f t="shared" si="71"/>
        <v>0</v>
      </c>
      <c r="AK80" s="481">
        <f t="shared" si="71"/>
        <v>0</v>
      </c>
      <c r="AL80" s="481">
        <f t="shared" si="71"/>
        <v>0</v>
      </c>
      <c r="AM80" s="481">
        <f t="shared" si="71"/>
        <v>0</v>
      </c>
      <c r="AN80" s="481">
        <f t="shared" si="71"/>
        <v>0</v>
      </c>
      <c r="AO80" s="481">
        <f t="shared" si="71"/>
        <v>0</v>
      </c>
      <c r="AP80" s="481">
        <f t="shared" si="71"/>
        <v>0</v>
      </c>
      <c r="AQ80" s="481">
        <f t="shared" si="71"/>
        <v>0</v>
      </c>
      <c r="AR80" s="481">
        <f t="shared" si="71"/>
        <v>0</v>
      </c>
      <c r="AS80" s="481">
        <f t="shared" si="71"/>
        <v>0</v>
      </c>
      <c r="AT80" s="481">
        <f t="shared" si="71"/>
        <v>0</v>
      </c>
      <c r="AU80" s="481">
        <f t="shared" si="71"/>
        <v>0</v>
      </c>
      <c r="AV80" s="481">
        <f t="shared" si="71"/>
        <v>0</v>
      </c>
      <c r="AW80" s="481">
        <f t="shared" si="71"/>
        <v>0</v>
      </c>
      <c r="AX80" s="481">
        <f t="shared" si="71"/>
        <v>0</v>
      </c>
      <c r="AY80" s="251">
        <f t="shared" si="71"/>
        <v>0</v>
      </c>
      <c r="AZ80" s="251">
        <f t="shared" si="71"/>
        <v>0</v>
      </c>
      <c r="BA80" s="481">
        <f t="shared" ref="BA80:DL80" si="72">+IF(ISERROR(BA49/BA64),0,BA49/BA64)</f>
        <v>0</v>
      </c>
      <c r="BB80" s="481">
        <f t="shared" si="72"/>
        <v>0</v>
      </c>
      <c r="BC80" s="481">
        <f t="shared" si="72"/>
        <v>0</v>
      </c>
      <c r="BD80" s="481">
        <f t="shared" si="72"/>
        <v>0</v>
      </c>
      <c r="BE80" s="481">
        <f t="shared" si="72"/>
        <v>0</v>
      </c>
      <c r="BF80" s="481">
        <f t="shared" si="72"/>
        <v>0</v>
      </c>
      <c r="BG80" s="481">
        <f t="shared" si="72"/>
        <v>0</v>
      </c>
      <c r="BH80" s="481">
        <f t="shared" si="72"/>
        <v>0</v>
      </c>
      <c r="BI80" s="481">
        <f t="shared" si="72"/>
        <v>0</v>
      </c>
      <c r="BJ80" s="481">
        <f t="shared" si="72"/>
        <v>0</v>
      </c>
      <c r="BK80" s="481">
        <f t="shared" si="72"/>
        <v>0</v>
      </c>
      <c r="BL80" s="481">
        <f t="shared" si="72"/>
        <v>0</v>
      </c>
      <c r="BM80" s="481">
        <f t="shared" si="72"/>
        <v>0</v>
      </c>
      <c r="BN80" s="481">
        <f t="shared" si="72"/>
        <v>0</v>
      </c>
      <c r="BO80" s="481">
        <f t="shared" si="72"/>
        <v>0</v>
      </c>
      <c r="BP80" s="481">
        <f t="shared" si="72"/>
        <v>0</v>
      </c>
      <c r="BQ80" s="481">
        <f t="shared" si="72"/>
        <v>0</v>
      </c>
      <c r="BR80" s="481">
        <f t="shared" si="72"/>
        <v>0</v>
      </c>
      <c r="BS80" s="481">
        <f t="shared" si="72"/>
        <v>0</v>
      </c>
      <c r="BT80" s="481">
        <f t="shared" si="72"/>
        <v>0</v>
      </c>
      <c r="BU80" s="481">
        <f t="shared" si="72"/>
        <v>0</v>
      </c>
      <c r="BV80" s="481">
        <f t="shared" si="72"/>
        <v>0</v>
      </c>
      <c r="BW80" s="481">
        <f t="shared" si="72"/>
        <v>0</v>
      </c>
      <c r="BX80" s="481">
        <f t="shared" si="72"/>
        <v>0</v>
      </c>
      <c r="BY80" s="481">
        <f t="shared" si="72"/>
        <v>0</v>
      </c>
      <c r="BZ80" s="481">
        <f t="shared" si="72"/>
        <v>0</v>
      </c>
      <c r="CA80" s="481">
        <f t="shared" si="72"/>
        <v>0</v>
      </c>
      <c r="CB80" s="481">
        <f t="shared" si="72"/>
        <v>0</v>
      </c>
      <c r="CC80" s="481">
        <f t="shared" si="72"/>
        <v>0</v>
      </c>
      <c r="CD80" s="481">
        <f t="shared" si="72"/>
        <v>0</v>
      </c>
      <c r="CE80" s="481">
        <f t="shared" si="72"/>
        <v>0</v>
      </c>
      <c r="CF80" s="481">
        <f t="shared" si="72"/>
        <v>0</v>
      </c>
      <c r="CG80" s="481">
        <f t="shared" si="72"/>
        <v>0</v>
      </c>
      <c r="CH80" s="481">
        <f t="shared" si="72"/>
        <v>0</v>
      </c>
      <c r="CI80" s="481">
        <f t="shared" si="72"/>
        <v>0</v>
      </c>
      <c r="CJ80" s="481">
        <f t="shared" si="72"/>
        <v>0</v>
      </c>
      <c r="CK80" s="481">
        <f t="shared" si="72"/>
        <v>0</v>
      </c>
      <c r="CL80" s="481">
        <f t="shared" si="72"/>
        <v>0</v>
      </c>
      <c r="CM80" s="481">
        <f t="shared" si="72"/>
        <v>0</v>
      </c>
      <c r="CN80" s="481">
        <f t="shared" si="72"/>
        <v>0</v>
      </c>
      <c r="CO80" s="481">
        <f t="shared" si="72"/>
        <v>0</v>
      </c>
      <c r="CP80" s="481">
        <f t="shared" si="72"/>
        <v>0</v>
      </c>
      <c r="CQ80" s="481">
        <f t="shared" si="72"/>
        <v>0</v>
      </c>
      <c r="CR80" s="481">
        <f t="shared" si="72"/>
        <v>0</v>
      </c>
      <c r="CS80" s="481">
        <f t="shared" si="72"/>
        <v>0</v>
      </c>
      <c r="CT80" s="481">
        <f t="shared" si="72"/>
        <v>0</v>
      </c>
      <c r="CU80" s="481">
        <f t="shared" si="72"/>
        <v>0</v>
      </c>
      <c r="CV80" s="481">
        <f t="shared" si="72"/>
        <v>0</v>
      </c>
      <c r="CW80" s="481">
        <f t="shared" si="72"/>
        <v>0</v>
      </c>
      <c r="CX80" s="481">
        <f t="shared" si="72"/>
        <v>0</v>
      </c>
      <c r="CY80" s="481">
        <f t="shared" si="72"/>
        <v>0</v>
      </c>
      <c r="CZ80" s="481">
        <f t="shared" si="72"/>
        <v>0</v>
      </c>
      <c r="DA80" s="481">
        <f t="shared" si="72"/>
        <v>0</v>
      </c>
      <c r="DB80" s="481">
        <f t="shared" si="72"/>
        <v>0</v>
      </c>
      <c r="DC80" s="481">
        <f t="shared" si="72"/>
        <v>0</v>
      </c>
      <c r="DD80" s="481">
        <f t="shared" si="72"/>
        <v>0</v>
      </c>
      <c r="DE80" s="481">
        <f t="shared" si="72"/>
        <v>0</v>
      </c>
      <c r="DF80" s="481">
        <f t="shared" si="72"/>
        <v>0</v>
      </c>
      <c r="DG80" s="481">
        <f t="shared" si="72"/>
        <v>0</v>
      </c>
      <c r="DH80" s="481">
        <f t="shared" si="72"/>
        <v>0</v>
      </c>
      <c r="DI80" s="481">
        <f t="shared" si="72"/>
        <v>0</v>
      </c>
      <c r="DJ80" s="481">
        <f t="shared" si="72"/>
        <v>0</v>
      </c>
      <c r="DK80" s="481">
        <f t="shared" si="72"/>
        <v>0</v>
      </c>
      <c r="DL80" s="481">
        <f t="shared" si="72"/>
        <v>0</v>
      </c>
      <c r="DM80" s="481">
        <f t="shared" ref="DM80:FX80" si="73">+IF(ISERROR(DM49/DM64),0,DM49/DM64)</f>
        <v>0</v>
      </c>
      <c r="DN80" s="481">
        <f t="shared" si="73"/>
        <v>0</v>
      </c>
      <c r="DO80" s="481">
        <f t="shared" si="73"/>
        <v>0</v>
      </c>
      <c r="DP80" s="481">
        <f t="shared" si="73"/>
        <v>0</v>
      </c>
      <c r="DQ80" s="481">
        <f t="shared" si="73"/>
        <v>0</v>
      </c>
      <c r="DR80" s="481">
        <f t="shared" si="73"/>
        <v>0</v>
      </c>
      <c r="DS80" s="481">
        <f t="shared" si="73"/>
        <v>0</v>
      </c>
      <c r="DT80" s="481">
        <f t="shared" si="73"/>
        <v>0</v>
      </c>
      <c r="DU80" s="481">
        <f t="shared" si="73"/>
        <v>0</v>
      </c>
      <c r="DV80" s="481">
        <f t="shared" si="73"/>
        <v>0</v>
      </c>
      <c r="DW80" s="481">
        <f t="shared" si="73"/>
        <v>0</v>
      </c>
      <c r="DX80" s="481">
        <f t="shared" si="73"/>
        <v>0</v>
      </c>
      <c r="DY80" s="481">
        <f t="shared" si="73"/>
        <v>0</v>
      </c>
      <c r="DZ80" s="481">
        <f t="shared" si="73"/>
        <v>0</v>
      </c>
      <c r="EA80" s="481">
        <f t="shared" si="73"/>
        <v>0</v>
      </c>
      <c r="EB80" s="481">
        <f t="shared" si="73"/>
        <v>0</v>
      </c>
      <c r="EC80" s="481">
        <f t="shared" si="73"/>
        <v>0</v>
      </c>
      <c r="ED80" s="481">
        <f t="shared" si="73"/>
        <v>0</v>
      </c>
      <c r="EE80" s="481">
        <f t="shared" si="73"/>
        <v>0</v>
      </c>
      <c r="EF80" s="481">
        <f t="shared" si="73"/>
        <v>0</v>
      </c>
      <c r="EG80" s="481">
        <f t="shared" si="73"/>
        <v>0</v>
      </c>
      <c r="EH80" s="481">
        <f t="shared" si="73"/>
        <v>0</v>
      </c>
      <c r="EI80" s="481">
        <f t="shared" si="73"/>
        <v>0</v>
      </c>
      <c r="EJ80" s="481">
        <f t="shared" si="73"/>
        <v>0</v>
      </c>
      <c r="EK80" s="481">
        <f t="shared" si="73"/>
        <v>0</v>
      </c>
      <c r="EL80" s="481">
        <f t="shared" si="73"/>
        <v>0</v>
      </c>
      <c r="EM80" s="481">
        <f t="shared" si="73"/>
        <v>0</v>
      </c>
      <c r="EN80" s="481">
        <f t="shared" si="73"/>
        <v>0</v>
      </c>
      <c r="EO80" s="481">
        <f t="shared" si="73"/>
        <v>0</v>
      </c>
      <c r="EP80" s="481">
        <f t="shared" si="73"/>
        <v>0</v>
      </c>
      <c r="EQ80" s="481">
        <f t="shared" si="73"/>
        <v>0</v>
      </c>
      <c r="ER80" s="481">
        <f t="shared" si="73"/>
        <v>0</v>
      </c>
      <c r="ES80" s="481">
        <f t="shared" si="73"/>
        <v>0</v>
      </c>
      <c r="ET80" s="481">
        <f t="shared" si="73"/>
        <v>0</v>
      </c>
      <c r="EU80" s="481">
        <f t="shared" si="73"/>
        <v>0</v>
      </c>
      <c r="EV80" s="481">
        <f t="shared" si="73"/>
        <v>0</v>
      </c>
      <c r="EW80" s="481">
        <f t="shared" si="73"/>
        <v>0</v>
      </c>
      <c r="EX80" s="481">
        <f t="shared" si="73"/>
        <v>0</v>
      </c>
      <c r="EY80" s="481">
        <f t="shared" si="73"/>
        <v>0</v>
      </c>
      <c r="EZ80" s="481">
        <f t="shared" si="73"/>
        <v>0</v>
      </c>
      <c r="FA80" s="481">
        <f t="shared" si="73"/>
        <v>0</v>
      </c>
      <c r="FB80" s="481">
        <f t="shared" si="73"/>
        <v>0</v>
      </c>
      <c r="FC80" s="481">
        <f t="shared" si="73"/>
        <v>0</v>
      </c>
      <c r="FD80" s="481">
        <f t="shared" si="73"/>
        <v>0</v>
      </c>
      <c r="FE80" s="481">
        <f t="shared" si="73"/>
        <v>0</v>
      </c>
      <c r="FF80" s="481">
        <f t="shared" si="73"/>
        <v>0</v>
      </c>
      <c r="FG80" s="481">
        <f t="shared" si="73"/>
        <v>0</v>
      </c>
      <c r="FH80" s="481">
        <f t="shared" si="73"/>
        <v>0</v>
      </c>
      <c r="FI80" s="481">
        <f t="shared" si="73"/>
        <v>0</v>
      </c>
      <c r="FJ80" s="481">
        <f t="shared" si="73"/>
        <v>0</v>
      </c>
      <c r="FK80" s="481">
        <f t="shared" si="73"/>
        <v>0</v>
      </c>
      <c r="FL80" s="481">
        <f t="shared" si="73"/>
        <v>0</v>
      </c>
      <c r="FM80" s="481">
        <f t="shared" si="73"/>
        <v>0</v>
      </c>
      <c r="FN80" s="481">
        <f t="shared" si="73"/>
        <v>0</v>
      </c>
      <c r="FO80" s="481">
        <f t="shared" si="73"/>
        <v>0</v>
      </c>
      <c r="FP80" s="481">
        <f t="shared" si="73"/>
        <v>0</v>
      </c>
      <c r="FQ80" s="481">
        <f t="shared" si="73"/>
        <v>0</v>
      </c>
      <c r="FR80" s="481">
        <f t="shared" si="73"/>
        <v>0</v>
      </c>
      <c r="FS80" s="481">
        <f t="shared" si="73"/>
        <v>0</v>
      </c>
      <c r="FT80" s="481">
        <f t="shared" si="73"/>
        <v>0</v>
      </c>
      <c r="FU80" s="481">
        <f t="shared" si="73"/>
        <v>0</v>
      </c>
      <c r="FV80" s="481">
        <f t="shared" si="73"/>
        <v>0</v>
      </c>
      <c r="FW80" s="481">
        <f t="shared" si="73"/>
        <v>0</v>
      </c>
      <c r="FX80" s="481">
        <f t="shared" si="73"/>
        <v>0</v>
      </c>
      <c r="FY80" s="481">
        <f t="shared" ref="FY80:GB80" si="74">+IF(ISERROR(FY49/FY64),0,FY49/FY64)</f>
        <v>0</v>
      </c>
      <c r="FZ80" s="481">
        <f t="shared" si="74"/>
        <v>0</v>
      </c>
      <c r="GA80" s="481">
        <f t="shared" si="74"/>
        <v>0</v>
      </c>
      <c r="GB80" s="481">
        <f t="shared" si="74"/>
        <v>0</v>
      </c>
    </row>
    <row r="81" spans="1:184">
      <c r="B81" s="485"/>
      <c r="C81" s="474" t="s">
        <v>2</v>
      </c>
      <c r="D81" s="477" t="s">
        <v>177</v>
      </c>
      <c r="E81" s="482">
        <f t="shared" ref="E81:AZ81" si="75">+IF(ISERROR(E50/E65),0,E50/E65)</f>
        <v>1.2847467878344312</v>
      </c>
      <c r="F81" s="482">
        <f t="shared" si="75"/>
        <v>0.40672813201260283</v>
      </c>
      <c r="G81" s="482">
        <f t="shared" si="75"/>
        <v>-1.7368360039157091</v>
      </c>
      <c r="H81" s="482">
        <f t="shared" si="75"/>
        <v>-1.5062308689737267</v>
      </c>
      <c r="I81" s="482">
        <f t="shared" si="75"/>
        <v>-2.559079294427959</v>
      </c>
      <c r="J81" s="482">
        <f t="shared" si="75"/>
        <v>-1.564553269880258</v>
      </c>
      <c r="K81" s="482">
        <f t="shared" si="75"/>
        <v>4.7358240767930013</v>
      </c>
      <c r="L81" s="482">
        <f t="shared" si="75"/>
        <v>1.7558342111660319</v>
      </c>
      <c r="M81" s="482">
        <f t="shared" si="75"/>
        <v>-2.1056094992980814</v>
      </c>
      <c r="N81" s="482">
        <f t="shared" si="75"/>
        <v>-2.7613681041261433</v>
      </c>
      <c r="O81" s="482">
        <f t="shared" si="75"/>
        <v>-2.8593115996479099</v>
      </c>
      <c r="P81" s="482">
        <f t="shared" si="75"/>
        <v>-0.38905851892349114</v>
      </c>
      <c r="Q81" s="482">
        <f t="shared" si="75"/>
        <v>3.184198012990429</v>
      </c>
      <c r="R81" s="482">
        <f t="shared" si="75"/>
        <v>2.6861923518975193</v>
      </c>
      <c r="S81" s="482">
        <f t="shared" si="75"/>
        <v>-0.53535859130345498</v>
      </c>
      <c r="T81" s="482">
        <f t="shared" si="75"/>
        <v>-0.41652737679177432</v>
      </c>
      <c r="U81" s="482">
        <f t="shared" si="75"/>
        <v>-2.6284027348825298</v>
      </c>
      <c r="V81" s="482">
        <f t="shared" si="75"/>
        <v>0.7149822322217082</v>
      </c>
      <c r="W81" s="482">
        <f t="shared" si="75"/>
        <v>4.4680704263655686</v>
      </c>
      <c r="X81" s="482">
        <f t="shared" si="75"/>
        <v>3.6103649201265084</v>
      </c>
      <c r="Y81" s="482">
        <f t="shared" si="75"/>
        <v>-1.8049640868715202</v>
      </c>
      <c r="Z81" s="482">
        <f t="shared" si="75"/>
        <v>-2.2791913194904123</v>
      </c>
      <c r="AA81" s="482">
        <f t="shared" si="75"/>
        <v>-2.5585220653463443</v>
      </c>
      <c r="AB81" s="482">
        <f t="shared" si="75"/>
        <v>-1.7807036477444419E-2</v>
      </c>
      <c r="AC81" s="482">
        <f t="shared" si="75"/>
        <v>1.2152510637429466</v>
      </c>
      <c r="AD81" s="482">
        <f t="shared" si="75"/>
        <v>1.8242506735202282</v>
      </c>
      <c r="AE81" s="482">
        <f t="shared" si="75"/>
        <v>-0.72886843024091685</v>
      </c>
      <c r="AF81" s="482">
        <f t="shared" si="75"/>
        <v>-1.92692750287687</v>
      </c>
      <c r="AG81" s="482">
        <f t="shared" si="75"/>
        <v>-2.5897057003156525</v>
      </c>
      <c r="AH81" s="482">
        <f t="shared" si="75"/>
        <v>0.37873720028654501</v>
      </c>
      <c r="AI81" s="482">
        <f t="shared" si="75"/>
        <v>3.586951582773767</v>
      </c>
      <c r="AJ81" s="482">
        <f t="shared" si="75"/>
        <v>3.0216098735945107</v>
      </c>
      <c r="AK81" s="482">
        <f t="shared" si="75"/>
        <v>-2.029402071062536</v>
      </c>
      <c r="AL81" s="482">
        <f t="shared" si="75"/>
        <v>-2.9052858810996844</v>
      </c>
      <c r="AM81" s="482">
        <f t="shared" si="75"/>
        <v>-2.4273883988238438</v>
      </c>
      <c r="AN81" s="482">
        <f t="shared" si="75"/>
        <v>-1.9641662957173469</v>
      </c>
      <c r="AO81" s="482">
        <f t="shared" si="75"/>
        <v>2.4507368303616706</v>
      </c>
      <c r="AP81" s="482">
        <f t="shared" si="75"/>
        <v>3.3197746438418063</v>
      </c>
      <c r="AQ81" s="482">
        <f t="shared" si="75"/>
        <v>2.4056984599033222E-2</v>
      </c>
      <c r="AR81" s="482">
        <f t="shared" si="75"/>
        <v>-1.1620965695190559</v>
      </c>
      <c r="AS81" s="482">
        <f t="shared" si="75"/>
        <v>-1.9841721488913946</v>
      </c>
      <c r="AT81" s="482">
        <f t="shared" si="75"/>
        <v>1.6719138555164996</v>
      </c>
      <c r="AU81" s="482">
        <f t="shared" si="75"/>
        <v>3.8935864032961707</v>
      </c>
      <c r="AV81" s="482">
        <f t="shared" si="75"/>
        <v>5.1159183201656511</v>
      </c>
      <c r="AW81" s="482">
        <f t="shared" si="75"/>
        <v>-1.8420574846495872</v>
      </c>
      <c r="AX81" s="482">
        <f t="shared" si="75"/>
        <v>-2.3371108949416342</v>
      </c>
      <c r="AY81" s="250">
        <f t="shared" si="75"/>
        <v>-1.45541913497675</v>
      </c>
      <c r="AZ81" s="250">
        <f t="shared" si="75"/>
        <v>-1.0603590760712367</v>
      </c>
      <c r="BA81" s="482">
        <f t="shared" ref="BA81:DL81" si="76">+IF(ISERROR(BA50/BA65),0,BA50/BA65)</f>
        <v>2.888933727464412</v>
      </c>
      <c r="BB81" s="482">
        <f t="shared" si="76"/>
        <v>3.2277195940287844</v>
      </c>
      <c r="BC81" s="482">
        <f t="shared" si="76"/>
        <v>-0.16712979516779894</v>
      </c>
      <c r="BD81" s="482">
        <f t="shared" si="76"/>
        <v>-1.5646298128584044</v>
      </c>
      <c r="BE81" s="482">
        <f t="shared" si="76"/>
        <v>-2.4716635213030012</v>
      </c>
      <c r="BF81" s="482">
        <f t="shared" si="76"/>
        <v>1.3388548992399634</v>
      </c>
      <c r="BG81" s="482">
        <f t="shared" si="76"/>
        <v>4.1794309508685963</v>
      </c>
      <c r="BH81" s="482">
        <f t="shared" si="76"/>
        <v>4.5717060512923871</v>
      </c>
      <c r="BI81" s="482">
        <f t="shared" si="76"/>
        <v>-2.8442231118114258</v>
      </c>
      <c r="BJ81" s="482">
        <f t="shared" si="76"/>
        <v>-2.8329031560075424</v>
      </c>
      <c r="BK81" s="482">
        <f t="shared" si="76"/>
        <v>-2.1047273172967271</v>
      </c>
      <c r="BL81" s="482">
        <f t="shared" si="76"/>
        <v>-0.82558456381359768</v>
      </c>
      <c r="BM81" s="482">
        <f t="shared" si="76"/>
        <v>3.6827034429976941</v>
      </c>
      <c r="BN81" s="482">
        <f t="shared" si="76"/>
        <v>3.9833900340204123</v>
      </c>
      <c r="BO81" s="482">
        <f t="shared" si="76"/>
        <v>0.69855158851460131</v>
      </c>
      <c r="BP81" s="482">
        <f t="shared" si="76"/>
        <v>-0.16099118017639941</v>
      </c>
      <c r="BQ81" s="482">
        <f t="shared" si="76"/>
        <v>-4.2919714751855169</v>
      </c>
      <c r="BR81" s="482">
        <f t="shared" si="76"/>
        <v>3.1591193232134858</v>
      </c>
      <c r="BS81" s="482">
        <f t="shared" si="76"/>
        <v>7.3457889381060699</v>
      </c>
      <c r="BT81" s="482">
        <f t="shared" si="76"/>
        <v>8.3772574257425738</v>
      </c>
      <c r="BU81" s="482">
        <f t="shared" si="76"/>
        <v>0.13066186567711774</v>
      </c>
      <c r="BV81" s="482">
        <f t="shared" si="76"/>
        <v>-0.57726027259770762</v>
      </c>
      <c r="BW81" s="482">
        <f t="shared" si="76"/>
        <v>0.72418663803437955</v>
      </c>
      <c r="BX81" s="482">
        <f t="shared" si="76"/>
        <v>2.3220095573440642</v>
      </c>
      <c r="BY81" s="482">
        <f t="shared" si="76"/>
        <v>6.7395591245784585</v>
      </c>
      <c r="BZ81" s="482">
        <f t="shared" si="76"/>
        <v>7.5584210469380473</v>
      </c>
      <c r="CA81" s="482">
        <f t="shared" si="76"/>
        <v>5.2751724757635357</v>
      </c>
      <c r="CB81" s="482">
        <f t="shared" si="76"/>
        <v>4.9891254309418827</v>
      </c>
      <c r="CC81" s="482">
        <f t="shared" si="76"/>
        <v>4.8257557005514906</v>
      </c>
      <c r="CD81" s="482">
        <f t="shared" si="76"/>
        <v>10.388178750904661</v>
      </c>
      <c r="CE81" s="482">
        <f t="shared" si="76"/>
        <v>18.545332027652005</v>
      </c>
      <c r="CF81" s="482">
        <f t="shared" si="76"/>
        <v>19.389882455799494</v>
      </c>
      <c r="CG81" s="482">
        <f t="shared" si="76"/>
        <v>9.5359585386921388</v>
      </c>
      <c r="CH81" s="482">
        <f t="shared" si="76"/>
        <v>9.6896263191053702</v>
      </c>
      <c r="CI81" s="482">
        <f t="shared" si="76"/>
        <v>11.328499063215599</v>
      </c>
      <c r="CJ81" s="482">
        <f t="shared" si="76"/>
        <v>14.576995215311005</v>
      </c>
      <c r="CK81" s="482">
        <f t="shared" si="76"/>
        <v>15.870076108442595</v>
      </c>
      <c r="CL81" s="482">
        <f t="shared" si="76"/>
        <v>17.000217577825126</v>
      </c>
      <c r="CM81" s="482">
        <f t="shared" si="76"/>
        <v>15.531985542168675</v>
      </c>
      <c r="CN81" s="482">
        <f t="shared" si="76"/>
        <v>14.571921241907962</v>
      </c>
      <c r="CO81" s="482">
        <f t="shared" si="76"/>
        <v>12.866607684144789</v>
      </c>
      <c r="CP81" s="482">
        <f t="shared" si="76"/>
        <v>21.990784927606715</v>
      </c>
      <c r="CQ81" s="482">
        <f t="shared" si="76"/>
        <v>31.859453734778949</v>
      </c>
      <c r="CR81" s="482">
        <f t="shared" si="76"/>
        <v>30.676079382495043</v>
      </c>
      <c r="CS81" s="482">
        <f t="shared" si="76"/>
        <v>20.061148317625786</v>
      </c>
      <c r="CT81" s="482">
        <f t="shared" si="76"/>
        <v>18.591168342447229</v>
      </c>
      <c r="CU81" s="482">
        <f t="shared" si="76"/>
        <v>18.687281520616509</v>
      </c>
      <c r="CV81" s="482">
        <f t="shared" si="76"/>
        <v>23.770713711529627</v>
      </c>
      <c r="CW81" s="482">
        <f t="shared" si="76"/>
        <v>25.219015043942132</v>
      </c>
      <c r="CX81" s="482">
        <f t="shared" si="76"/>
        <v>27.326520756158917</v>
      </c>
      <c r="CY81" s="482">
        <f t="shared" si="76"/>
        <v>24.268593630525146</v>
      </c>
      <c r="CZ81" s="482">
        <f t="shared" si="76"/>
        <v>22.355717145803901</v>
      </c>
      <c r="DA81" s="482">
        <f t="shared" si="76"/>
        <v>20.86574351911063</v>
      </c>
      <c r="DB81" s="482">
        <f t="shared" si="76"/>
        <v>31.531021659379867</v>
      </c>
      <c r="DC81" s="482">
        <f t="shared" si="76"/>
        <v>39.537576131965288</v>
      </c>
      <c r="DD81" s="482">
        <f t="shared" si="76"/>
        <v>38.244280794243274</v>
      </c>
      <c r="DE81" s="482">
        <f t="shared" si="76"/>
        <v>24.647601363999716</v>
      </c>
      <c r="DF81" s="482">
        <f t="shared" si="76"/>
        <v>20.513505452056133</v>
      </c>
      <c r="DG81" s="482">
        <f t="shared" si="76"/>
        <v>22.158875120296052</v>
      </c>
      <c r="DH81" s="482">
        <f t="shared" si="76"/>
        <v>26.263871353258093</v>
      </c>
      <c r="DI81" s="482">
        <f t="shared" si="76"/>
        <v>26.693526441363318</v>
      </c>
      <c r="DJ81" s="482">
        <f t="shared" si="76"/>
        <v>27.221948297069179</v>
      </c>
      <c r="DK81" s="482">
        <f t="shared" si="76"/>
        <v>23.708485153887899</v>
      </c>
      <c r="DL81" s="482">
        <f t="shared" si="76"/>
        <v>22.143460438653072</v>
      </c>
      <c r="DM81" s="482">
        <f t="shared" ref="DM81:FX81" si="77">+IF(ISERROR(DM50/DM65),0,DM50/DM65)</f>
        <v>15.589038318390385</v>
      </c>
      <c r="DN81" s="482">
        <f t="shared" si="77"/>
        <v>32.717838514079318</v>
      </c>
      <c r="DO81" s="482">
        <f t="shared" si="77"/>
        <v>38.720432861934633</v>
      </c>
      <c r="DP81" s="482">
        <f t="shared" si="77"/>
        <v>36.159403039736311</v>
      </c>
      <c r="DQ81" s="482">
        <f t="shared" si="77"/>
        <v>24.195515558267235</v>
      </c>
      <c r="DR81" s="482">
        <f t="shared" si="77"/>
        <v>20.441377656867733</v>
      </c>
      <c r="DS81" s="482">
        <f t="shared" si="77"/>
        <v>23.391651582360307</v>
      </c>
      <c r="DT81" s="482">
        <f t="shared" si="77"/>
        <v>26.466970431223391</v>
      </c>
      <c r="DU81" s="482">
        <f t="shared" si="77"/>
        <v>26.137470869736173</v>
      </c>
      <c r="DV81" s="482">
        <f t="shared" si="77"/>
        <v>26.836030818278427</v>
      </c>
      <c r="DW81" s="482">
        <f t="shared" si="77"/>
        <v>24.048902078886581</v>
      </c>
      <c r="DX81" s="482">
        <f t="shared" si="77"/>
        <v>20.12848319229558</v>
      </c>
      <c r="DY81" s="482">
        <f t="shared" si="77"/>
        <v>21.424518823506236</v>
      </c>
      <c r="DZ81" s="482">
        <f t="shared" si="77"/>
        <v>29.720879198848547</v>
      </c>
      <c r="EA81" s="482">
        <f t="shared" si="77"/>
        <v>35.549638475127665</v>
      </c>
      <c r="EB81" s="482">
        <f t="shared" si="77"/>
        <v>35.493527083150965</v>
      </c>
      <c r="EC81" s="482">
        <f t="shared" si="77"/>
        <v>22.035021529837106</v>
      </c>
      <c r="ED81" s="482">
        <f t="shared" si="77"/>
        <v>21.486949912143885</v>
      </c>
      <c r="EE81" s="482">
        <f t="shared" si="77"/>
        <v>21.304947177269671</v>
      </c>
      <c r="EF81" s="482">
        <f t="shared" si="77"/>
        <v>24.363481278150431</v>
      </c>
      <c r="EG81" s="482">
        <f t="shared" si="77"/>
        <v>24.91788677286317</v>
      </c>
      <c r="EH81" s="482">
        <f t="shared" si="77"/>
        <v>26.304521013290294</v>
      </c>
      <c r="EI81" s="482">
        <f t="shared" si="77"/>
        <v>22.431595217662661</v>
      </c>
      <c r="EJ81" s="482">
        <f t="shared" si="77"/>
        <v>23.989943914323419</v>
      </c>
      <c r="EK81" s="482">
        <f t="shared" si="77"/>
        <v>19.609895810580579</v>
      </c>
      <c r="EL81" s="482">
        <f t="shared" si="77"/>
        <v>28.004121673003802</v>
      </c>
      <c r="EM81" s="482">
        <f t="shared" si="77"/>
        <v>37.532119119051522</v>
      </c>
      <c r="EN81" s="482">
        <f t="shared" si="77"/>
        <v>38.215459095916358</v>
      </c>
      <c r="EO81" s="482">
        <f t="shared" si="77"/>
        <v>23.135192565781448</v>
      </c>
      <c r="EP81" s="482">
        <f t="shared" si="77"/>
        <v>21.46789808540813</v>
      </c>
      <c r="EQ81" s="482">
        <f t="shared" si="77"/>
        <v>19.734923171234186</v>
      </c>
      <c r="ER81" s="482">
        <f t="shared" si="77"/>
        <v>24.933396017165727</v>
      </c>
      <c r="ES81" s="482">
        <f t="shared" si="77"/>
        <v>25.390747860358186</v>
      </c>
      <c r="ET81" s="482">
        <f t="shared" si="77"/>
        <v>24.90600171324553</v>
      </c>
      <c r="EU81" s="482">
        <f t="shared" si="77"/>
        <v>20.494391615391411</v>
      </c>
      <c r="EV81" s="482">
        <f t="shared" si="77"/>
        <v>20.665260986766867</v>
      </c>
      <c r="EW81" s="482">
        <f t="shared" si="77"/>
        <v>19.663392627983654</v>
      </c>
      <c r="EX81" s="482">
        <f t="shared" si="77"/>
        <v>27.030045034512906</v>
      </c>
      <c r="EY81" s="482">
        <f t="shared" si="77"/>
        <v>36.82327594573087</v>
      </c>
      <c r="EZ81" s="482">
        <f t="shared" si="77"/>
        <v>35.654748929544567</v>
      </c>
      <c r="FA81" s="482">
        <f t="shared" si="77"/>
        <v>24.225759664981361</v>
      </c>
      <c r="FB81" s="482">
        <f t="shared" si="77"/>
        <v>21.370029585798818</v>
      </c>
      <c r="FC81" s="482">
        <f t="shared" si="77"/>
        <v>18.226074588171208</v>
      </c>
      <c r="FD81" s="482">
        <f t="shared" si="77"/>
        <v>24.993796718014178</v>
      </c>
      <c r="FE81" s="482">
        <f t="shared" si="77"/>
        <v>21.281592852433853</v>
      </c>
      <c r="FF81" s="482">
        <f t="shared" si="77"/>
        <v>23.247960512041658</v>
      </c>
      <c r="FG81" s="482">
        <f t="shared" si="77"/>
        <v>19.438401489935014</v>
      </c>
      <c r="FH81" s="482">
        <f t="shared" si="77"/>
        <v>21.160704684317718</v>
      </c>
      <c r="FI81" s="482">
        <f t="shared" si="77"/>
        <v>9.8187051979083702</v>
      </c>
      <c r="FJ81" s="482">
        <f t="shared" si="77"/>
        <v>25.653802759115852</v>
      </c>
      <c r="FK81" s="482">
        <f t="shared" si="77"/>
        <v>37.185879427972942</v>
      </c>
      <c r="FL81" s="482">
        <f t="shared" si="77"/>
        <v>34.441105205565108</v>
      </c>
      <c r="FM81" s="482">
        <f t="shared" si="77"/>
        <v>21.525730159382189</v>
      </c>
      <c r="FN81" s="482">
        <f t="shared" si="77"/>
        <v>17.512666342016079</v>
      </c>
      <c r="FO81" s="482">
        <f t="shared" si="77"/>
        <v>16.009327115256497</v>
      </c>
      <c r="FP81" s="482">
        <f t="shared" si="77"/>
        <v>23.103601045654365</v>
      </c>
      <c r="FQ81" s="482">
        <f t="shared" si="77"/>
        <v>20.625410604192354</v>
      </c>
      <c r="FR81" s="482">
        <f t="shared" si="77"/>
        <v>23.018878482333001</v>
      </c>
      <c r="FS81" s="482">
        <f t="shared" si="77"/>
        <v>20.417769188840989</v>
      </c>
      <c r="FT81" s="482">
        <f t="shared" si="77"/>
        <v>17.69643113969304</v>
      </c>
      <c r="FU81" s="482">
        <f t="shared" si="77"/>
        <v>16.430962948187304</v>
      </c>
      <c r="FV81" s="482">
        <f t="shared" si="77"/>
        <v>26.355182597421308</v>
      </c>
      <c r="FW81" s="482">
        <f t="shared" si="77"/>
        <v>32.062693126416264</v>
      </c>
      <c r="FX81" s="482">
        <f t="shared" si="77"/>
        <v>34.907039099560976</v>
      </c>
      <c r="FY81" s="482">
        <f t="shared" ref="FY81:GB81" si="78">+IF(ISERROR(FY50/FY65),0,FY50/FY65)</f>
        <v>19.709126201563194</v>
      </c>
      <c r="FZ81" s="482">
        <f t="shared" si="78"/>
        <v>17.928198849270341</v>
      </c>
      <c r="GA81" s="482">
        <f t="shared" si="78"/>
        <v>17.616780533842146</v>
      </c>
      <c r="GB81" s="482">
        <f t="shared" si="78"/>
        <v>23.105400133312422</v>
      </c>
    </row>
    <row r="82" spans="1:184">
      <c r="B82" s="485"/>
      <c r="C82" s="474" t="s">
        <v>3</v>
      </c>
      <c r="D82" s="477" t="s">
        <v>177</v>
      </c>
      <c r="E82" s="482">
        <f t="shared" ref="E82:AZ82" si="79">+IF(ISERROR(E51/E66),0,E51/E66)</f>
        <v>0.12526409695477494</v>
      </c>
      <c r="F82" s="482">
        <f t="shared" si="79"/>
        <v>-0.745561914385799</v>
      </c>
      <c r="G82" s="482">
        <f t="shared" si="79"/>
        <v>-2.6137567443822998</v>
      </c>
      <c r="H82" s="482">
        <f t="shared" si="79"/>
        <v>0</v>
      </c>
      <c r="I82" s="482">
        <f t="shared" si="79"/>
        <v>-4.3054459352801899</v>
      </c>
      <c r="J82" s="482">
        <f t="shared" si="79"/>
        <v>-2.225955527291541</v>
      </c>
      <c r="K82" s="482">
        <f t="shared" si="79"/>
        <v>3.8417397140789222</v>
      </c>
      <c r="L82" s="482">
        <f t="shared" si="79"/>
        <v>1.0761188182029255</v>
      </c>
      <c r="M82" s="482">
        <f t="shared" si="79"/>
        <v>-3.1028482727233322</v>
      </c>
      <c r="N82" s="482">
        <f t="shared" si="79"/>
        <v>-3.701591835789571</v>
      </c>
      <c r="O82" s="482">
        <f t="shared" si="79"/>
        <v>-4.0372660957817947</v>
      </c>
      <c r="P82" s="482">
        <f t="shared" si="79"/>
        <v>-1.4319461705559375</v>
      </c>
      <c r="Q82" s="482">
        <f t="shared" si="79"/>
        <v>3.0216807186032826</v>
      </c>
      <c r="R82" s="482">
        <f t="shared" si="79"/>
        <v>2.1176190189736115</v>
      </c>
      <c r="S82" s="482">
        <f t="shared" si="79"/>
        <v>-0.98332178032246509</v>
      </c>
      <c r="T82" s="482">
        <f t="shared" si="79"/>
        <v>-0.43359782106518541</v>
      </c>
      <c r="U82" s="482">
        <f t="shared" si="79"/>
        <v>-1.9531318603202215</v>
      </c>
      <c r="V82" s="482">
        <f t="shared" si="79"/>
        <v>0.2451074433310112</v>
      </c>
      <c r="W82" s="482">
        <f t="shared" si="79"/>
        <v>3.4816169065265736</v>
      </c>
      <c r="X82" s="482">
        <f t="shared" si="79"/>
        <v>3.1369096315651732</v>
      </c>
      <c r="Y82" s="482">
        <f t="shared" si="79"/>
        <v>-2.3075910996801245</v>
      </c>
      <c r="Z82" s="482">
        <f t="shared" si="79"/>
        <v>-3.084653033523542</v>
      </c>
      <c r="AA82" s="482">
        <f t="shared" si="79"/>
        <v>-2.8064156267430795</v>
      </c>
      <c r="AB82" s="482">
        <f t="shared" si="79"/>
        <v>-0.78995650707388554</v>
      </c>
      <c r="AC82" s="482">
        <f t="shared" si="79"/>
        <v>0.4019285769097557</v>
      </c>
      <c r="AD82" s="482">
        <f t="shared" si="79"/>
        <v>0.65743149546741231</v>
      </c>
      <c r="AE82" s="482">
        <f t="shared" si="79"/>
        <v>-1.7720631648838376</v>
      </c>
      <c r="AF82" s="482">
        <f t="shared" si="79"/>
        <v>-2.7684237933540903</v>
      </c>
      <c r="AG82" s="482">
        <f t="shared" si="79"/>
        <v>-5.5377371852146</v>
      </c>
      <c r="AH82" s="482">
        <f t="shared" si="79"/>
        <v>-0.28944124476312144</v>
      </c>
      <c r="AI82" s="482">
        <f t="shared" si="79"/>
        <v>3.1403622550370915</v>
      </c>
      <c r="AJ82" s="482">
        <f t="shared" si="79"/>
        <v>2.6749237718686838</v>
      </c>
      <c r="AK82" s="482">
        <f t="shared" si="79"/>
        <v>-3.3326650366748165</v>
      </c>
      <c r="AL82" s="482">
        <f t="shared" si="79"/>
        <v>-3.4053596251919993</v>
      </c>
      <c r="AM82" s="482">
        <f t="shared" si="79"/>
        <v>-2.8416880143892733</v>
      </c>
      <c r="AN82" s="482">
        <f t="shared" si="79"/>
        <v>-2.6881216965348909</v>
      </c>
      <c r="AO82" s="482">
        <f t="shared" si="79"/>
        <v>1.069843313637908</v>
      </c>
      <c r="AP82" s="482">
        <f t="shared" si="79"/>
        <v>1.8863782082951819</v>
      </c>
      <c r="AQ82" s="482">
        <f t="shared" si="79"/>
        <v>-0.27695200628772998</v>
      </c>
      <c r="AR82" s="482">
        <f t="shared" si="79"/>
        <v>-2.0592907417433675</v>
      </c>
      <c r="AS82" s="482">
        <f t="shared" si="79"/>
        <v>-2.0808245964559569</v>
      </c>
      <c r="AT82" s="482">
        <f t="shared" si="79"/>
        <v>0.39772617914692959</v>
      </c>
      <c r="AU82" s="482">
        <f t="shared" si="79"/>
        <v>3.5121036086133945</v>
      </c>
      <c r="AV82" s="482">
        <f t="shared" si="79"/>
        <v>4.4803437212721047</v>
      </c>
      <c r="AW82" s="482">
        <f t="shared" si="79"/>
        <v>-2.7975189234650966</v>
      </c>
      <c r="AX82" s="482">
        <f t="shared" si="79"/>
        <v>-3.2006563349271699</v>
      </c>
      <c r="AY82" s="250">
        <f t="shared" si="79"/>
        <v>-2.5198084693800169</v>
      </c>
      <c r="AZ82" s="250">
        <f t="shared" si="79"/>
        <v>-2.1246315964785052</v>
      </c>
      <c r="BA82" s="482">
        <f t="shared" ref="BA82:DL82" si="80">+IF(ISERROR(BA51/BA66),0,BA51/BA66)</f>
        <v>2.1132491602303252</v>
      </c>
      <c r="BB82" s="482">
        <f t="shared" si="80"/>
        <v>2.6516978042768078</v>
      </c>
      <c r="BC82" s="482">
        <f t="shared" si="80"/>
        <v>-1.2240599669768837</v>
      </c>
      <c r="BD82" s="482">
        <f t="shared" si="80"/>
        <v>-4.0359372274233873</v>
      </c>
      <c r="BE82" s="482">
        <f t="shared" si="80"/>
        <v>-3.4794651319817818</v>
      </c>
      <c r="BF82" s="482">
        <f t="shared" si="80"/>
        <v>0.58343024806615096</v>
      </c>
      <c r="BG82" s="482">
        <f t="shared" si="80"/>
        <v>3.7457360912425162</v>
      </c>
      <c r="BH82" s="482">
        <f t="shared" si="80"/>
        <v>3.5672180218120322</v>
      </c>
      <c r="BI82" s="482">
        <f t="shared" si="80"/>
        <v>-3.8273241648167198</v>
      </c>
      <c r="BJ82" s="482">
        <f t="shared" si="80"/>
        <v>-3.7579692274869321</v>
      </c>
      <c r="BK82" s="482">
        <f t="shared" si="80"/>
        <v>-3.056063867958378</v>
      </c>
      <c r="BL82" s="482">
        <f t="shared" si="80"/>
        <v>-2.035085079924841</v>
      </c>
      <c r="BM82" s="482">
        <f t="shared" si="80"/>
        <v>2.4978206391143241</v>
      </c>
      <c r="BN82" s="482">
        <f t="shared" si="80"/>
        <v>2.7408380598673237</v>
      </c>
      <c r="BO82" s="482">
        <f t="shared" si="80"/>
        <v>-0.65969867311317021</v>
      </c>
      <c r="BP82" s="482">
        <f t="shared" si="80"/>
        <v>-0.82671956247914136</v>
      </c>
      <c r="BQ82" s="482">
        <f t="shared" si="80"/>
        <v>-1.3798819428411226</v>
      </c>
      <c r="BR82" s="482">
        <f t="shared" si="80"/>
        <v>2.5763337508491846</v>
      </c>
      <c r="BS82" s="482">
        <f t="shared" si="80"/>
        <v>6.727531004345491</v>
      </c>
      <c r="BT82" s="482">
        <f t="shared" si="80"/>
        <v>6.7827167210369517</v>
      </c>
      <c r="BU82" s="482">
        <f t="shared" si="80"/>
        <v>-1.1472218954842435</v>
      </c>
      <c r="BV82" s="482">
        <f t="shared" si="80"/>
        <v>-1.7364105767785945</v>
      </c>
      <c r="BW82" s="482">
        <f t="shared" si="80"/>
        <v>-0.4935747228050742</v>
      </c>
      <c r="BX82" s="482">
        <f t="shared" si="80"/>
        <v>1.2639551348553024</v>
      </c>
      <c r="BY82" s="482">
        <f t="shared" si="80"/>
        <v>5.5747803457938643</v>
      </c>
      <c r="BZ82" s="482">
        <f t="shared" si="80"/>
        <v>7.0879085743669874</v>
      </c>
      <c r="CA82" s="482">
        <f t="shared" si="80"/>
        <v>3.9650218763206948</v>
      </c>
      <c r="CB82" s="482">
        <f t="shared" si="80"/>
        <v>3.8420578896871427</v>
      </c>
      <c r="CC82" s="482">
        <f t="shared" si="80"/>
        <v>2.5202230759254185</v>
      </c>
      <c r="CD82" s="482">
        <f t="shared" si="80"/>
        <v>8.8439035306853189</v>
      </c>
      <c r="CE82" s="482">
        <f t="shared" si="80"/>
        <v>16.765749350383409</v>
      </c>
      <c r="CF82" s="482">
        <f t="shared" si="80"/>
        <v>17.611457595460177</v>
      </c>
      <c r="CG82" s="482">
        <f t="shared" si="80"/>
        <v>9.0810102096759184</v>
      </c>
      <c r="CH82" s="482">
        <f t="shared" si="80"/>
        <v>8.08093253226202</v>
      </c>
      <c r="CI82" s="482">
        <f t="shared" si="80"/>
        <v>9.3587862925314997</v>
      </c>
      <c r="CJ82" s="482">
        <f t="shared" si="80"/>
        <v>13.299347829052101</v>
      </c>
      <c r="CK82" s="482">
        <f t="shared" si="80"/>
        <v>15.352907194238997</v>
      </c>
      <c r="CL82" s="482">
        <f t="shared" si="80"/>
        <v>15.55477238954921</v>
      </c>
      <c r="CM82" s="482">
        <f t="shared" si="80"/>
        <v>13.580565055996718</v>
      </c>
      <c r="CN82" s="482">
        <f t="shared" si="80"/>
        <v>13.396778999280798</v>
      </c>
      <c r="CO82" s="482">
        <f t="shared" si="80"/>
        <v>12.278528213310301</v>
      </c>
      <c r="CP82" s="482">
        <f t="shared" si="80"/>
        <v>21.572780091521416</v>
      </c>
      <c r="CQ82" s="482">
        <f t="shared" si="80"/>
        <v>30.571691379228842</v>
      </c>
      <c r="CR82" s="482">
        <f t="shared" si="80"/>
        <v>28.46595629082233</v>
      </c>
      <c r="CS82" s="482">
        <f t="shared" si="80"/>
        <v>19.675522975884856</v>
      </c>
      <c r="CT82" s="482">
        <f t="shared" si="80"/>
        <v>17.532798150497481</v>
      </c>
      <c r="CU82" s="482">
        <f t="shared" si="80"/>
        <v>17.866297676679697</v>
      </c>
      <c r="CV82" s="482">
        <f t="shared" si="80"/>
        <v>21.765758927961691</v>
      </c>
      <c r="CW82" s="482">
        <f t="shared" si="80"/>
        <v>24.189526075044295</v>
      </c>
      <c r="CX82" s="482">
        <f t="shared" si="80"/>
        <v>25.630197672815687</v>
      </c>
      <c r="CY82" s="482">
        <f t="shared" si="80"/>
        <v>25.942240920495731</v>
      </c>
      <c r="CZ82" s="482">
        <f t="shared" si="80"/>
        <v>0</v>
      </c>
      <c r="DA82" s="482">
        <f t="shared" si="80"/>
        <v>19.53496665793017</v>
      </c>
      <c r="DB82" s="482">
        <f t="shared" si="80"/>
        <v>30.239126199655484</v>
      </c>
      <c r="DC82" s="482">
        <f t="shared" si="80"/>
        <v>38.813956754548272</v>
      </c>
      <c r="DD82" s="482">
        <f t="shared" si="80"/>
        <v>36.682502856000738</v>
      </c>
      <c r="DE82" s="482">
        <f t="shared" si="80"/>
        <v>23.190913884552156</v>
      </c>
      <c r="DF82" s="482">
        <f t="shared" si="80"/>
        <v>19.721928150899462</v>
      </c>
      <c r="DG82" s="482">
        <f t="shared" si="80"/>
        <v>20.875780483115253</v>
      </c>
      <c r="DH82" s="482">
        <f t="shared" si="80"/>
        <v>25.241314940325498</v>
      </c>
      <c r="DI82" s="482">
        <f t="shared" si="80"/>
        <v>25.29811471196934</v>
      </c>
      <c r="DJ82" s="482">
        <f t="shared" si="80"/>
        <v>25.984012608677372</v>
      </c>
      <c r="DK82" s="482">
        <f t="shared" si="80"/>
        <v>22.795502992821557</v>
      </c>
      <c r="DL82" s="482">
        <f t="shared" si="80"/>
        <v>20.779830014871116</v>
      </c>
      <c r="DM82" s="482">
        <f t="shared" ref="DM82:FX82" si="81">+IF(ISERROR(DM51/DM66),0,DM51/DM66)</f>
        <v>20.350216197687072</v>
      </c>
      <c r="DN82" s="482">
        <f t="shared" si="81"/>
        <v>32.653217196706841</v>
      </c>
      <c r="DO82" s="482">
        <f t="shared" si="81"/>
        <v>37.349045559366246</v>
      </c>
      <c r="DP82" s="482">
        <f t="shared" si="81"/>
        <v>37.765121172101189</v>
      </c>
      <c r="DQ82" s="482">
        <f t="shared" si="81"/>
        <v>25.54599691871827</v>
      </c>
      <c r="DR82" s="482">
        <f t="shared" si="81"/>
        <v>20.594669880515674</v>
      </c>
      <c r="DS82" s="482">
        <f t="shared" si="81"/>
        <v>22.062227781941939</v>
      </c>
      <c r="DT82" s="482">
        <f t="shared" si="81"/>
        <v>25.01502566147283</v>
      </c>
      <c r="DU82" s="482">
        <f t="shared" si="81"/>
        <v>27.258020341609136</v>
      </c>
      <c r="DV82" s="482">
        <f t="shared" si="81"/>
        <v>25.873091653130718</v>
      </c>
      <c r="DW82" s="482">
        <f t="shared" si="81"/>
        <v>23.660927346093089</v>
      </c>
      <c r="DX82" s="482">
        <f t="shared" si="81"/>
        <v>20.531665823369107</v>
      </c>
      <c r="DY82" s="482">
        <f t="shared" si="81"/>
        <v>19.002443201251378</v>
      </c>
      <c r="DZ82" s="482">
        <f t="shared" si="81"/>
        <v>29.147373415436665</v>
      </c>
      <c r="EA82" s="482">
        <f t="shared" si="81"/>
        <v>34.503712199305951</v>
      </c>
      <c r="EB82" s="482">
        <f t="shared" si="81"/>
        <v>34.871914653224401</v>
      </c>
      <c r="EC82" s="482">
        <f t="shared" si="81"/>
        <v>21.538473894749934</v>
      </c>
      <c r="ED82" s="482">
        <f t="shared" si="81"/>
        <v>20.276668960080556</v>
      </c>
      <c r="EE82" s="482">
        <f t="shared" si="81"/>
        <v>19.605277701022381</v>
      </c>
      <c r="EF82" s="482">
        <f t="shared" si="81"/>
        <v>21.917788318536655</v>
      </c>
      <c r="EG82" s="482">
        <f t="shared" si="81"/>
        <v>24.769291665280385</v>
      </c>
      <c r="EH82" s="482">
        <f t="shared" si="81"/>
        <v>25.183969688015409</v>
      </c>
      <c r="EI82" s="482">
        <f t="shared" si="81"/>
        <v>20.913799186883892</v>
      </c>
      <c r="EJ82" s="482">
        <f t="shared" si="81"/>
        <v>21.319329806737425</v>
      </c>
      <c r="EK82" s="482">
        <f t="shared" si="81"/>
        <v>21.018281267870435</v>
      </c>
      <c r="EL82" s="482">
        <f t="shared" si="81"/>
        <v>25.148638735341219</v>
      </c>
      <c r="EM82" s="482">
        <f t="shared" si="81"/>
        <v>35.810634555913154</v>
      </c>
      <c r="EN82" s="482">
        <f t="shared" si="81"/>
        <v>36.492317637802124</v>
      </c>
      <c r="EO82" s="482">
        <f t="shared" si="81"/>
        <v>23.704884345311854</v>
      </c>
      <c r="EP82" s="482">
        <f t="shared" si="81"/>
        <v>21.280300965542672</v>
      </c>
      <c r="EQ82" s="482">
        <f t="shared" si="81"/>
        <v>19.29375256462864</v>
      </c>
      <c r="ER82" s="482">
        <f t="shared" si="81"/>
        <v>23.60235455132749</v>
      </c>
      <c r="ES82" s="482">
        <f t="shared" si="81"/>
        <v>24.162871711422781</v>
      </c>
      <c r="ET82" s="482">
        <f t="shared" si="81"/>
        <v>23.214579645632455</v>
      </c>
      <c r="EU82" s="482">
        <f t="shared" si="81"/>
        <v>20.417851767607619</v>
      </c>
      <c r="EV82" s="482">
        <f t="shared" si="81"/>
        <v>22.092557844243792</v>
      </c>
      <c r="EW82" s="482">
        <f t="shared" si="81"/>
        <v>18.201523048425738</v>
      </c>
      <c r="EX82" s="482">
        <f t="shared" si="81"/>
        <v>25.171606678343057</v>
      </c>
      <c r="EY82" s="482">
        <f t="shared" si="81"/>
        <v>37.055931826573023</v>
      </c>
      <c r="EZ82" s="482">
        <f t="shared" si="81"/>
        <v>35.102963579414435</v>
      </c>
      <c r="FA82" s="482">
        <f t="shared" si="81"/>
        <v>22.036496350364963</v>
      </c>
      <c r="FB82" s="482">
        <f t="shared" si="81"/>
        <v>19.886886734702095</v>
      </c>
      <c r="FC82" s="482">
        <f t="shared" si="81"/>
        <v>17.063270476523961</v>
      </c>
      <c r="FD82" s="482">
        <f t="shared" si="81"/>
        <v>23.042533846220817</v>
      </c>
      <c r="FE82" s="482">
        <f t="shared" si="81"/>
        <v>20.759857257388799</v>
      </c>
      <c r="FF82" s="482">
        <f t="shared" si="81"/>
        <v>20.377242340564717</v>
      </c>
      <c r="FG82" s="482">
        <f t="shared" si="81"/>
        <v>17.971542921844527</v>
      </c>
      <c r="FH82" s="482">
        <f t="shared" si="81"/>
        <v>16.748527568922306</v>
      </c>
      <c r="FI82" s="482">
        <f t="shared" si="81"/>
        <v>14.988422970447921</v>
      </c>
      <c r="FJ82" s="482">
        <f t="shared" si="81"/>
        <v>24.255403589545942</v>
      </c>
      <c r="FK82" s="482">
        <f t="shared" si="81"/>
        <v>33.915861225761851</v>
      </c>
      <c r="FL82" s="482">
        <f t="shared" si="81"/>
        <v>30.822607123789489</v>
      </c>
      <c r="FM82" s="482">
        <f t="shared" si="81"/>
        <v>20.091051032170178</v>
      </c>
      <c r="FN82" s="482">
        <f t="shared" si="81"/>
        <v>17.013103181999195</v>
      </c>
      <c r="FO82" s="482">
        <f t="shared" si="81"/>
        <v>15.660894976029285</v>
      </c>
      <c r="FP82" s="482">
        <f t="shared" si="81"/>
        <v>20.967694057537621</v>
      </c>
      <c r="FQ82" s="482">
        <f t="shared" si="81"/>
        <v>21.012212851696347</v>
      </c>
      <c r="FR82" s="482">
        <f t="shared" si="81"/>
        <v>21.812647564152304</v>
      </c>
      <c r="FS82" s="482">
        <f t="shared" si="81"/>
        <v>19.073374873253517</v>
      </c>
      <c r="FT82" s="482">
        <f t="shared" si="81"/>
        <v>16.472882331397479</v>
      </c>
      <c r="FU82" s="482">
        <f t="shared" si="81"/>
        <v>11.385078085322499</v>
      </c>
      <c r="FV82" s="482">
        <f t="shared" si="81"/>
        <v>26.150022487422731</v>
      </c>
      <c r="FW82" s="482">
        <f t="shared" si="81"/>
        <v>30.430353480323035</v>
      </c>
      <c r="FX82" s="482">
        <f t="shared" si="81"/>
        <v>31.660914339147865</v>
      </c>
      <c r="FY82" s="482">
        <f t="shared" ref="FY82:GB82" si="82">+IF(ISERROR(FY51/FY66),0,FY51/FY66)</f>
        <v>18.447304153771658</v>
      </c>
      <c r="FZ82" s="482">
        <f t="shared" si="82"/>
        <v>16.016799171185255</v>
      </c>
      <c r="GA82" s="482">
        <f t="shared" si="82"/>
        <v>16.160997058271263</v>
      </c>
      <c r="GB82" s="482">
        <f t="shared" si="82"/>
        <v>21.732463977606919</v>
      </c>
    </row>
    <row r="83" spans="1:184">
      <c r="B83" s="485"/>
      <c r="C83" s="474" t="s">
        <v>4</v>
      </c>
      <c r="D83" s="477" t="s">
        <v>177</v>
      </c>
      <c r="E83" s="482">
        <f t="shared" ref="E83:AZ83" si="83">+IF(ISERROR(E52/E67),0,E52/E67)</f>
        <v>6.0768174672303541</v>
      </c>
      <c r="F83" s="482">
        <f t="shared" si="83"/>
        <v>5.0481507473787754</v>
      </c>
      <c r="G83" s="482">
        <f t="shared" si="83"/>
        <v>3.602526156772786</v>
      </c>
      <c r="H83" s="482">
        <f t="shared" si="83"/>
        <v>3.3698225449790287</v>
      </c>
      <c r="I83" s="482">
        <f t="shared" si="83"/>
        <v>1.3505445193435537</v>
      </c>
      <c r="J83" s="482">
        <f t="shared" si="83"/>
        <v>2.6705514665001076</v>
      </c>
      <c r="K83" s="482">
        <f t="shared" si="83"/>
        <v>9.2089298618011028</v>
      </c>
      <c r="L83" s="482">
        <f t="shared" si="83"/>
        <v>6.544016931948736</v>
      </c>
      <c r="M83" s="482">
        <f t="shared" si="83"/>
        <v>3.8017977404040773</v>
      </c>
      <c r="N83" s="482">
        <f t="shared" si="83"/>
        <v>3.2206562124357996</v>
      </c>
      <c r="O83" s="482">
        <f t="shared" si="83"/>
        <v>2.7437166258932519</v>
      </c>
      <c r="P83" s="482">
        <f t="shared" si="83"/>
        <v>4.0413968547641073</v>
      </c>
      <c r="Q83" s="482">
        <f t="shared" si="83"/>
        <v>7.3081126435576067</v>
      </c>
      <c r="R83" s="482">
        <f t="shared" si="83"/>
        <v>6.6080067773556586</v>
      </c>
      <c r="S83" s="482">
        <f t="shared" si="83"/>
        <v>4.1356042940984308</v>
      </c>
      <c r="T83" s="482">
        <f t="shared" si="83"/>
        <v>4.0632198851376931</v>
      </c>
      <c r="U83" s="482">
        <f t="shared" si="83"/>
        <v>3.3611966889595437</v>
      </c>
      <c r="V83" s="482">
        <f t="shared" si="83"/>
        <v>3.9544625509098381</v>
      </c>
      <c r="W83" s="482">
        <f t="shared" si="83"/>
        <v>8.302393391854558</v>
      </c>
      <c r="X83" s="482">
        <f t="shared" si="83"/>
        <v>7.3510805402142072</v>
      </c>
      <c r="Y83" s="482">
        <f t="shared" si="83"/>
        <v>3.7681704158967664</v>
      </c>
      <c r="Z83" s="482">
        <f t="shared" si="83"/>
        <v>3.1199931962337861</v>
      </c>
      <c r="AA83" s="482">
        <f t="shared" si="83"/>
        <v>2.9956989235142863</v>
      </c>
      <c r="AB83" s="482">
        <f t="shared" si="83"/>
        <v>3.8844915549462282</v>
      </c>
      <c r="AC83" s="482">
        <f t="shared" si="83"/>
        <v>5.6821940672179654</v>
      </c>
      <c r="AD83" s="482">
        <f t="shared" si="83"/>
        <v>6.4770957533808211</v>
      </c>
      <c r="AE83" s="482">
        <f t="shared" si="83"/>
        <v>3.9812572640796198</v>
      </c>
      <c r="AF83" s="482">
        <f t="shared" si="83"/>
        <v>2.8547665844808336</v>
      </c>
      <c r="AG83" s="482">
        <f t="shared" si="83"/>
        <v>1.9342694139802814</v>
      </c>
      <c r="AH83" s="482">
        <f t="shared" si="83"/>
        <v>4.1391172234721489</v>
      </c>
      <c r="AI83" s="482">
        <f t="shared" si="83"/>
        <v>8.0311884109610396</v>
      </c>
      <c r="AJ83" s="482">
        <f t="shared" si="83"/>
        <v>7.0851607533848702</v>
      </c>
      <c r="AK83" s="482">
        <f t="shared" si="83"/>
        <v>3.2543690149878395</v>
      </c>
      <c r="AL83" s="482">
        <f t="shared" si="83"/>
        <v>2.5779955014847316</v>
      </c>
      <c r="AM83" s="482">
        <f t="shared" si="83"/>
        <v>2.9517250037090719</v>
      </c>
      <c r="AN83" s="482">
        <f t="shared" si="83"/>
        <v>2.0752244781241065</v>
      </c>
      <c r="AO83" s="482">
        <f t="shared" si="83"/>
        <v>6.1310362279110961</v>
      </c>
      <c r="AP83" s="482">
        <f t="shared" si="83"/>
        <v>7.2675135322925888</v>
      </c>
      <c r="AQ83" s="482">
        <f t="shared" si="83"/>
        <v>5.1268818443171593</v>
      </c>
      <c r="AR83" s="482">
        <f t="shared" si="83"/>
        <v>3.514968549030653</v>
      </c>
      <c r="AS83" s="482">
        <f t="shared" si="83"/>
        <v>1.1908887996203488</v>
      </c>
      <c r="AT83" s="482">
        <f t="shared" si="83"/>
        <v>5.7847059937743612</v>
      </c>
      <c r="AU83" s="482">
        <f t="shared" si="83"/>
        <v>8.3998486349319421</v>
      </c>
      <c r="AV83" s="482">
        <f t="shared" si="83"/>
        <v>9.4949150863444753</v>
      </c>
      <c r="AW83" s="482">
        <f t="shared" si="83"/>
        <v>4.0787898821500432</v>
      </c>
      <c r="AX83" s="482">
        <f t="shared" si="83"/>
        <v>3.0341398886622941</v>
      </c>
      <c r="AY83" s="250">
        <f t="shared" si="83"/>
        <v>3.4737328168705277</v>
      </c>
      <c r="AZ83" s="250">
        <f t="shared" si="83"/>
        <v>2.9216905363661891</v>
      </c>
      <c r="BA83" s="482">
        <f t="shared" ref="BA83:DL83" si="84">+IF(ISERROR(BA52/BA67),0,BA52/BA67)</f>
        <v>6.7591611795018611</v>
      </c>
      <c r="BB83" s="482">
        <f t="shared" si="84"/>
        <v>7.1372678967651524</v>
      </c>
      <c r="BC83" s="482">
        <f t="shared" si="84"/>
        <v>5.0995552475018773</v>
      </c>
      <c r="BD83" s="482">
        <f t="shared" si="84"/>
        <v>3.7254323417118962</v>
      </c>
      <c r="BE83" s="482">
        <f t="shared" si="84"/>
        <v>3.1711338298837402</v>
      </c>
      <c r="BF83" s="482">
        <f t="shared" si="84"/>
        <v>6.8277958009426456</v>
      </c>
      <c r="BG83" s="482">
        <f t="shared" si="84"/>
        <v>9.1049669110221352</v>
      </c>
      <c r="BH83" s="482">
        <f t="shared" si="84"/>
        <v>9.8652983374420202</v>
      </c>
      <c r="BI83" s="482">
        <f t="shared" si="84"/>
        <v>4.024418269712454</v>
      </c>
      <c r="BJ83" s="482">
        <f t="shared" si="84"/>
        <v>3.7602580522745601</v>
      </c>
      <c r="BK83" s="482">
        <f t="shared" si="84"/>
        <v>3.7979334606137747</v>
      </c>
      <c r="BL83" s="482">
        <f t="shared" si="84"/>
        <v>3.2248743718592965</v>
      </c>
      <c r="BM83" s="482">
        <f t="shared" si="84"/>
        <v>7.5298121868908128</v>
      </c>
      <c r="BN83" s="482">
        <f t="shared" si="84"/>
        <v>8.1880457762662004</v>
      </c>
      <c r="BO83" s="482">
        <f t="shared" si="84"/>
        <v>5.7702377840166399</v>
      </c>
      <c r="BP83" s="482">
        <f t="shared" si="84"/>
        <v>5.2873631504532987</v>
      </c>
      <c r="BQ83" s="482">
        <f t="shared" si="84"/>
        <v>4.6567358108729646</v>
      </c>
      <c r="BR83" s="482">
        <f t="shared" si="84"/>
        <v>8.0837725636044908</v>
      </c>
      <c r="BS83" s="482">
        <f t="shared" si="84"/>
        <v>12.415184215279032</v>
      </c>
      <c r="BT83" s="482">
        <f t="shared" si="84"/>
        <v>12.694519511101143</v>
      </c>
      <c r="BU83" s="482">
        <f t="shared" si="84"/>
        <v>6.6134072544677363</v>
      </c>
      <c r="BV83" s="482">
        <f t="shared" si="84"/>
        <v>5.8293482954482547</v>
      </c>
      <c r="BW83" s="482">
        <f t="shared" si="84"/>
        <v>6.4734255788289214</v>
      </c>
      <c r="BX83" s="482">
        <f t="shared" si="84"/>
        <v>5.9002844433038195</v>
      </c>
      <c r="BY83" s="482">
        <f t="shared" si="84"/>
        <v>10.279377990914702</v>
      </c>
      <c r="BZ83" s="482">
        <f t="shared" si="84"/>
        <v>11.712815896438986</v>
      </c>
      <c r="CA83" s="482">
        <f t="shared" si="84"/>
        <v>9.8052877372702625</v>
      </c>
      <c r="CB83" s="482">
        <f t="shared" si="84"/>
        <v>10.625205944112418</v>
      </c>
      <c r="CC83" s="482">
        <f t="shared" si="84"/>
        <v>8.7135600209942261</v>
      </c>
      <c r="CD83" s="482">
        <f t="shared" si="84"/>
        <v>14.218433702292769</v>
      </c>
      <c r="CE83" s="482">
        <f t="shared" si="84"/>
        <v>22.497307277228771</v>
      </c>
      <c r="CF83" s="482">
        <f t="shared" si="84"/>
        <v>24.112056046362959</v>
      </c>
      <c r="CG83" s="482">
        <f t="shared" si="84"/>
        <v>17.198501065510285</v>
      </c>
      <c r="CH83" s="482">
        <f t="shared" si="84"/>
        <v>16.285242939019984</v>
      </c>
      <c r="CI83" s="482">
        <f t="shared" si="84"/>
        <v>17.479129731930943</v>
      </c>
      <c r="CJ83" s="482">
        <f t="shared" si="84"/>
        <v>17.692800326330818</v>
      </c>
      <c r="CK83" s="482">
        <f t="shared" si="84"/>
        <v>20.649462024060032</v>
      </c>
      <c r="CL83" s="482">
        <f t="shared" si="84"/>
        <v>21.60280126289916</v>
      </c>
      <c r="CM83" s="482">
        <f t="shared" si="84"/>
        <v>19.925639854655202</v>
      </c>
      <c r="CN83" s="482">
        <f t="shared" si="84"/>
        <v>19.98251009558485</v>
      </c>
      <c r="CO83" s="482">
        <f t="shared" si="84"/>
        <v>20.077581289218482</v>
      </c>
      <c r="CP83" s="482">
        <f t="shared" si="84"/>
        <v>26.754814265067768</v>
      </c>
      <c r="CQ83" s="482">
        <f t="shared" si="84"/>
        <v>36.719203163908013</v>
      </c>
      <c r="CR83" s="482">
        <f t="shared" si="84"/>
        <v>35.346573021368279</v>
      </c>
      <c r="CS83" s="482">
        <f t="shared" si="84"/>
        <v>29.405561395208437</v>
      </c>
      <c r="CT83" s="482">
        <f t="shared" si="84"/>
        <v>27.718063246346663</v>
      </c>
      <c r="CU83" s="482">
        <f t="shared" si="84"/>
        <v>26.050620782030808</v>
      </c>
      <c r="CV83" s="482">
        <f t="shared" si="84"/>
        <v>27.335274491653866</v>
      </c>
      <c r="CW83" s="482">
        <f t="shared" si="84"/>
        <v>30.203322374975095</v>
      </c>
      <c r="CX83" s="482">
        <f t="shared" si="84"/>
        <v>32.128141590966784</v>
      </c>
      <c r="CY83" s="482">
        <f t="shared" si="84"/>
        <v>29.237228198786145</v>
      </c>
      <c r="CZ83" s="482">
        <f t="shared" si="84"/>
        <v>29.572792787139019</v>
      </c>
      <c r="DA83" s="482">
        <f t="shared" si="84"/>
        <v>29.142941294034735</v>
      </c>
      <c r="DB83" s="482">
        <f t="shared" si="84"/>
        <v>37.411514666435927</v>
      </c>
      <c r="DC83" s="482">
        <f t="shared" si="84"/>
        <v>46.852822409699847</v>
      </c>
      <c r="DD83" s="482">
        <f t="shared" si="84"/>
        <v>44.016098474990891</v>
      </c>
      <c r="DE83" s="482">
        <f t="shared" si="84"/>
        <v>34.272275404606198</v>
      </c>
      <c r="DF83" s="482">
        <f t="shared" si="84"/>
        <v>28.945721801021197</v>
      </c>
      <c r="DG83" s="482">
        <f t="shared" si="84"/>
        <v>29.539850905655726</v>
      </c>
      <c r="DH83" s="482">
        <f t="shared" si="84"/>
        <v>31.202004294917682</v>
      </c>
      <c r="DI83" s="482">
        <f t="shared" si="84"/>
        <v>30.213595483161786</v>
      </c>
      <c r="DJ83" s="482">
        <f t="shared" si="84"/>
        <v>31.629521032810963</v>
      </c>
      <c r="DK83" s="482">
        <f t="shared" si="84"/>
        <v>29.233591021699549</v>
      </c>
      <c r="DL83" s="482">
        <f t="shared" si="84"/>
        <v>29.654532199004539</v>
      </c>
      <c r="DM83" s="482">
        <f t="shared" ref="DM83:FX83" si="85">+IF(ISERROR(DM52/DM67),0,DM52/DM67)</f>
        <v>14.366002446982051</v>
      </c>
      <c r="DN83" s="482">
        <f t="shared" si="85"/>
        <v>38.864188780836216</v>
      </c>
      <c r="DO83" s="482">
        <f t="shared" si="85"/>
        <v>43.026732412192807</v>
      </c>
      <c r="DP83" s="482">
        <f t="shared" si="85"/>
        <v>42.968021612112835</v>
      </c>
      <c r="DQ83" s="482">
        <f t="shared" si="85"/>
        <v>34.861299533927046</v>
      </c>
      <c r="DR83" s="482">
        <f t="shared" si="85"/>
        <v>30.594295967999013</v>
      </c>
      <c r="DS83" s="482">
        <f t="shared" si="85"/>
        <v>31.984531256430305</v>
      </c>
      <c r="DT83" s="482">
        <f t="shared" si="85"/>
        <v>30.299683651564795</v>
      </c>
      <c r="DU83" s="482">
        <f t="shared" si="85"/>
        <v>31.129421053157575</v>
      </c>
      <c r="DV83" s="482">
        <f t="shared" si="85"/>
        <v>32.265491281483534</v>
      </c>
      <c r="DW83" s="482">
        <f t="shared" si="85"/>
        <v>29.611136084389702</v>
      </c>
      <c r="DX83" s="482">
        <f t="shared" si="85"/>
        <v>27.163271113856986</v>
      </c>
      <c r="DY83" s="482">
        <f t="shared" si="85"/>
        <v>28.675831607861905</v>
      </c>
      <c r="DZ83" s="482">
        <f t="shared" si="85"/>
        <v>37.472951018779959</v>
      </c>
      <c r="EA83" s="482">
        <f t="shared" si="85"/>
        <v>41.426963027145831</v>
      </c>
      <c r="EB83" s="482">
        <f t="shared" si="85"/>
        <v>43.72507322175732</v>
      </c>
      <c r="EC83" s="482">
        <f t="shared" si="85"/>
        <v>32.992592388610454</v>
      </c>
      <c r="ED83" s="482">
        <f t="shared" si="85"/>
        <v>29.704020220226443</v>
      </c>
      <c r="EE83" s="482">
        <f t="shared" si="85"/>
        <v>29.809620720397941</v>
      </c>
      <c r="EF83" s="482">
        <f t="shared" si="85"/>
        <v>27.136353817351409</v>
      </c>
      <c r="EG83" s="482">
        <f t="shared" si="85"/>
        <v>29.776254998446596</v>
      </c>
      <c r="EH83" s="482">
        <f t="shared" si="85"/>
        <v>31.755277602422399</v>
      </c>
      <c r="EI83" s="482">
        <f t="shared" si="85"/>
        <v>27.830970621345102</v>
      </c>
      <c r="EJ83" s="482">
        <f t="shared" si="85"/>
        <v>28.519254111280627</v>
      </c>
      <c r="EK83" s="482">
        <f t="shared" si="85"/>
        <v>28.648137664978876</v>
      </c>
      <c r="EL83" s="482">
        <f t="shared" si="85"/>
        <v>32.626498457470248</v>
      </c>
      <c r="EM83" s="482">
        <f t="shared" si="85"/>
        <v>41.783774113090793</v>
      </c>
      <c r="EN83" s="482">
        <f t="shared" si="85"/>
        <v>44.314637693467233</v>
      </c>
      <c r="EO83" s="482">
        <f t="shared" si="85"/>
        <v>35.169371858583609</v>
      </c>
      <c r="EP83" s="482">
        <f t="shared" si="85"/>
        <v>31.231038614904651</v>
      </c>
      <c r="EQ83" s="482">
        <f t="shared" si="85"/>
        <v>28.887945160019083</v>
      </c>
      <c r="ER83" s="482">
        <f t="shared" si="85"/>
        <v>29.01817911732164</v>
      </c>
      <c r="ES83" s="482">
        <f t="shared" si="85"/>
        <v>31.472453484387284</v>
      </c>
      <c r="ET83" s="482">
        <f t="shared" si="85"/>
        <v>29.815467049475863</v>
      </c>
      <c r="EU83" s="482">
        <f t="shared" si="85"/>
        <v>27.104591759772322</v>
      </c>
      <c r="EV83" s="482">
        <f t="shared" si="85"/>
        <v>28.496140142517813</v>
      </c>
      <c r="EW83" s="482">
        <f t="shared" si="85"/>
        <v>26.423090426562933</v>
      </c>
      <c r="EX83" s="482">
        <f t="shared" si="85"/>
        <v>33.074183794157683</v>
      </c>
      <c r="EY83" s="482">
        <f t="shared" si="85"/>
        <v>44.087510534119886</v>
      </c>
      <c r="EZ83" s="482">
        <f t="shared" si="85"/>
        <v>41.916480531873617</v>
      </c>
      <c r="FA83" s="482">
        <f t="shared" si="85"/>
        <v>35.254147187869542</v>
      </c>
      <c r="FB83" s="482">
        <f t="shared" si="85"/>
        <v>31.50053557926573</v>
      </c>
      <c r="FC83" s="482">
        <f t="shared" si="85"/>
        <v>28.577458691865068</v>
      </c>
      <c r="FD83" s="482">
        <f t="shared" si="85"/>
        <v>29.277353165038686</v>
      </c>
      <c r="FE83" s="482">
        <f t="shared" si="85"/>
        <v>27.093535430713157</v>
      </c>
      <c r="FF83" s="482">
        <f t="shared" si="85"/>
        <v>29.228081393374904</v>
      </c>
      <c r="FG83" s="482">
        <f t="shared" si="85"/>
        <v>27.21043929606159</v>
      </c>
      <c r="FH83" s="482">
        <f t="shared" si="85"/>
        <v>26.53039691788257</v>
      </c>
      <c r="FI83" s="482">
        <f t="shared" si="85"/>
        <v>27.606669955058642</v>
      </c>
      <c r="FJ83" s="482">
        <f t="shared" si="85"/>
        <v>35.352688410275547</v>
      </c>
      <c r="FK83" s="482">
        <f t="shared" si="85"/>
        <v>43.65764591502046</v>
      </c>
      <c r="FL83" s="482">
        <f t="shared" si="85"/>
        <v>40.099990461959116</v>
      </c>
      <c r="FM83" s="482">
        <f t="shared" si="85"/>
        <v>35.103767982790302</v>
      </c>
      <c r="FN83" s="482">
        <f t="shared" si="85"/>
        <v>29.758116866065144</v>
      </c>
      <c r="FO83" s="482">
        <f t="shared" si="85"/>
        <v>26.698836537844599</v>
      </c>
      <c r="FP83" s="482">
        <f t="shared" si="85"/>
        <v>28.841607477033005</v>
      </c>
      <c r="FQ83" s="482">
        <f t="shared" si="85"/>
        <v>26.970128752695306</v>
      </c>
      <c r="FR83" s="482">
        <f t="shared" si="85"/>
        <v>29.904593478310478</v>
      </c>
      <c r="FS83" s="482">
        <f t="shared" si="85"/>
        <v>27.705798640830764</v>
      </c>
      <c r="FT83" s="482">
        <f t="shared" si="85"/>
        <v>27.586584333946593</v>
      </c>
      <c r="FU83" s="482">
        <f t="shared" si="85"/>
        <v>25.817517242899012</v>
      </c>
      <c r="FV83" s="482">
        <f t="shared" si="85"/>
        <v>35.040731033505701</v>
      </c>
      <c r="FW83" s="482">
        <f t="shared" si="85"/>
        <v>40.254049647063873</v>
      </c>
      <c r="FX83" s="482">
        <f t="shared" si="85"/>
        <v>38.223204787948468</v>
      </c>
      <c r="FY83" s="482">
        <f t="shared" ref="FY83:GB83" si="86">+IF(ISERROR(FY52/FY67),0,FY52/FY67)</f>
        <v>35.049021156558531</v>
      </c>
      <c r="FZ83" s="482">
        <f t="shared" si="86"/>
        <v>29.024391664372391</v>
      </c>
      <c r="GA83" s="482">
        <f t="shared" si="86"/>
        <v>29.040124322807625</v>
      </c>
      <c r="GB83" s="482">
        <f t="shared" si="86"/>
        <v>29.467164337707878</v>
      </c>
    </row>
    <row r="84" spans="1:184">
      <c r="B84" s="485"/>
      <c r="C84" s="474" t="s">
        <v>5</v>
      </c>
      <c r="D84" s="477" t="s">
        <v>177</v>
      </c>
      <c r="E84" s="482">
        <f t="shared" ref="E84:AZ84" si="87">+IF(ISERROR(E53/E68),0,E53/E68)</f>
        <v>6.2599494714095041</v>
      </c>
      <c r="F84" s="482">
        <f t="shared" si="87"/>
        <v>4.8944902503610974</v>
      </c>
      <c r="G84" s="482">
        <f t="shared" si="87"/>
        <v>3.5255465246636772</v>
      </c>
      <c r="H84" s="482">
        <f t="shared" si="87"/>
        <v>3.1834614059151503</v>
      </c>
      <c r="I84" s="482">
        <f t="shared" si="87"/>
        <v>2.7879215175178245</v>
      </c>
      <c r="J84" s="482">
        <f t="shared" si="87"/>
        <v>3.4037944401555271</v>
      </c>
      <c r="K84" s="482">
        <f t="shared" si="87"/>
        <v>9.7956498057096653</v>
      </c>
      <c r="L84" s="482">
        <f t="shared" si="87"/>
        <v>6.6776184753702532</v>
      </c>
      <c r="M84" s="482">
        <f t="shared" si="87"/>
        <v>3.7521035136169365</v>
      </c>
      <c r="N84" s="482">
        <f t="shared" si="87"/>
        <v>3.1509358668794962</v>
      </c>
      <c r="O84" s="482">
        <f t="shared" si="87"/>
        <v>3.0205772170912049</v>
      </c>
      <c r="P84" s="482">
        <f t="shared" si="87"/>
        <v>3.8810182424523512</v>
      </c>
      <c r="Q84" s="482">
        <f t="shared" si="87"/>
        <v>7.3035901275419377</v>
      </c>
      <c r="R84" s="482">
        <f t="shared" si="87"/>
        <v>6.5044414377316313</v>
      </c>
      <c r="S84" s="482">
        <f t="shared" si="87"/>
        <v>3.8370113813427276</v>
      </c>
      <c r="T84" s="482">
        <f t="shared" si="87"/>
        <v>4.0951240530454145</v>
      </c>
      <c r="U84" s="482">
        <f t="shared" si="87"/>
        <v>3.0927409186101333</v>
      </c>
      <c r="V84" s="482">
        <f t="shared" si="87"/>
        <v>4.3226159717531036</v>
      </c>
      <c r="W84" s="482">
        <f t="shared" si="87"/>
        <v>8.0951663910244953</v>
      </c>
      <c r="X84" s="482">
        <f t="shared" si="87"/>
        <v>7.7700888883944463</v>
      </c>
      <c r="Y84" s="482">
        <f t="shared" si="87"/>
        <v>3.6907279214407174</v>
      </c>
      <c r="Z84" s="482">
        <f t="shared" si="87"/>
        <v>3.0468473858110405</v>
      </c>
      <c r="AA84" s="482">
        <f t="shared" si="87"/>
        <v>2.9458585182749117</v>
      </c>
      <c r="AB84" s="482">
        <f t="shared" si="87"/>
        <v>4.1511900236998613</v>
      </c>
      <c r="AC84" s="482">
        <f t="shared" si="87"/>
        <v>5.4007874786543253</v>
      </c>
      <c r="AD84" s="482">
        <f t="shared" si="87"/>
        <v>6.297102353038996</v>
      </c>
      <c r="AE84" s="482">
        <f t="shared" si="87"/>
        <v>3.9362904954807552</v>
      </c>
      <c r="AF84" s="482">
        <f t="shared" si="87"/>
        <v>2.9816680960548885</v>
      </c>
      <c r="AG84" s="482">
        <f t="shared" si="87"/>
        <v>1.4282698148891058</v>
      </c>
      <c r="AH84" s="482">
        <f t="shared" si="87"/>
        <v>4.5072460004155408</v>
      </c>
      <c r="AI84" s="482">
        <f t="shared" si="87"/>
        <v>7.4293499011768933</v>
      </c>
      <c r="AJ84" s="482">
        <f t="shared" si="87"/>
        <v>6.7229290772170396</v>
      </c>
      <c r="AK84" s="482">
        <f t="shared" si="87"/>
        <v>3.2625407758559994</v>
      </c>
      <c r="AL84" s="482">
        <f t="shared" si="87"/>
        <v>2.5336081184325625</v>
      </c>
      <c r="AM84" s="482">
        <f t="shared" si="87"/>
        <v>2.9344226893175929</v>
      </c>
      <c r="AN84" s="482">
        <f t="shared" si="87"/>
        <v>1.9141957921361232</v>
      </c>
      <c r="AO84" s="482">
        <f t="shared" si="87"/>
        <v>6.2847166066308899</v>
      </c>
      <c r="AP84" s="482">
        <f t="shared" si="87"/>
        <v>6.9349522544029547</v>
      </c>
      <c r="AQ84" s="482">
        <f t="shared" si="87"/>
        <v>4.65166509145494</v>
      </c>
      <c r="AR84" s="482">
        <f t="shared" si="87"/>
        <v>3.4360058845163661</v>
      </c>
      <c r="AS84" s="482">
        <f t="shared" si="87"/>
        <v>3.1941504163074672</v>
      </c>
      <c r="AT84" s="482">
        <f t="shared" si="87"/>
        <v>5.3824351798945802</v>
      </c>
      <c r="AU84" s="482">
        <f t="shared" si="87"/>
        <v>8.799142392674673</v>
      </c>
      <c r="AV84" s="482">
        <f t="shared" si="87"/>
        <v>9.3781669479280421</v>
      </c>
      <c r="AW84" s="482">
        <f t="shared" si="87"/>
        <v>4.3313992759878461</v>
      </c>
      <c r="AX84" s="482">
        <f t="shared" si="87"/>
        <v>2.9393211132989667</v>
      </c>
      <c r="AY84" s="250">
        <f t="shared" si="87"/>
        <v>3.4431093629922951</v>
      </c>
      <c r="AZ84" s="250">
        <f t="shared" si="87"/>
        <v>2.5372790618626784</v>
      </c>
      <c r="BA84" s="482">
        <f t="shared" ref="BA84:DL84" si="88">+IF(ISERROR(BA53/BA68),0,BA53/BA68)</f>
        <v>6.5766175460835576</v>
      </c>
      <c r="BB84" s="482">
        <f t="shared" si="88"/>
        <v>7.1392495931178797</v>
      </c>
      <c r="BC84" s="482">
        <f t="shared" si="88"/>
        <v>4.7829372023223202</v>
      </c>
      <c r="BD84" s="482">
        <f t="shared" si="88"/>
        <v>4.1238006526397815</v>
      </c>
      <c r="BE84" s="482">
        <f t="shared" si="88"/>
        <v>3.1183849682047353</v>
      </c>
      <c r="BF84" s="482">
        <f t="shared" si="88"/>
        <v>6.4024239403337768</v>
      </c>
      <c r="BG84" s="482">
        <f t="shared" si="88"/>
        <v>8.8107708685205886</v>
      </c>
      <c r="BH84" s="482">
        <f t="shared" si="88"/>
        <v>10.064861922835123</v>
      </c>
      <c r="BI84" s="482">
        <f t="shared" si="88"/>
        <v>3.8140019522085296</v>
      </c>
      <c r="BJ84" s="482">
        <f t="shared" si="88"/>
        <v>3.6477355906590163</v>
      </c>
      <c r="BK84" s="482">
        <f t="shared" si="88"/>
        <v>4.0528082914127319</v>
      </c>
      <c r="BL84" s="482">
        <f t="shared" si="88"/>
        <v>3.039379244622975</v>
      </c>
      <c r="BM84" s="482">
        <f t="shared" si="88"/>
        <v>7.7169015627282018</v>
      </c>
      <c r="BN84" s="482">
        <f t="shared" si="88"/>
        <v>8.1104705354368765</v>
      </c>
      <c r="BO84" s="482">
        <f t="shared" si="88"/>
        <v>5.7526455026455023</v>
      </c>
      <c r="BP84" s="482">
        <f t="shared" si="88"/>
        <v>5.2692572427524835</v>
      </c>
      <c r="BQ84" s="482">
        <f t="shared" si="88"/>
        <v>4.741820158534761</v>
      </c>
      <c r="BR84" s="482">
        <f t="shared" si="88"/>
        <v>7.6784500662994448</v>
      </c>
      <c r="BS84" s="482">
        <f t="shared" si="88"/>
        <v>12.181624684565895</v>
      </c>
      <c r="BT84" s="482">
        <f t="shared" si="88"/>
        <v>12.633234338227053</v>
      </c>
      <c r="BU84" s="482">
        <f t="shared" si="88"/>
        <v>7.0101426401864444</v>
      </c>
      <c r="BV84" s="482">
        <f t="shared" si="88"/>
        <v>0</v>
      </c>
      <c r="BW84" s="482">
        <f t="shared" si="88"/>
        <v>6.3560030350785031</v>
      </c>
      <c r="BX84" s="482">
        <f t="shared" si="88"/>
        <v>5.9886901574381497</v>
      </c>
      <c r="BY84" s="482">
        <f t="shared" si="88"/>
        <v>10.456669932033247</v>
      </c>
      <c r="BZ84" s="482">
        <f t="shared" si="88"/>
        <v>11.891529735038679</v>
      </c>
      <c r="CA84" s="482">
        <f t="shared" si="88"/>
        <v>10.293131238299278</v>
      </c>
      <c r="CB84" s="482">
        <f t="shared" si="88"/>
        <v>10.490893033110508</v>
      </c>
      <c r="CC84" s="482">
        <f t="shared" si="88"/>
        <v>10.484844908425694</v>
      </c>
      <c r="CD84" s="482">
        <f t="shared" si="88"/>
        <v>14.773255093651098</v>
      </c>
      <c r="CE84" s="482">
        <f t="shared" si="88"/>
        <v>23.155905644659558</v>
      </c>
      <c r="CF84" s="482">
        <f t="shared" si="88"/>
        <v>23.572304376904214</v>
      </c>
      <c r="CG84" s="482">
        <f t="shared" si="88"/>
        <v>17.465720847210431</v>
      </c>
      <c r="CH84" s="482">
        <f t="shared" si="88"/>
        <v>16.647356597735104</v>
      </c>
      <c r="CI84" s="482">
        <f t="shared" si="88"/>
        <v>17.404897038267631</v>
      </c>
      <c r="CJ84" s="482">
        <f t="shared" si="88"/>
        <v>17.845471636423085</v>
      </c>
      <c r="CK84" s="482">
        <f t="shared" si="88"/>
        <v>20.627305027888603</v>
      </c>
      <c r="CL84" s="482">
        <f t="shared" si="88"/>
        <v>22.283626505130947</v>
      </c>
      <c r="CM84" s="482">
        <f t="shared" si="88"/>
        <v>20.224296148014549</v>
      </c>
      <c r="CN84" s="482">
        <f t="shared" si="88"/>
        <v>20.131040290329228</v>
      </c>
      <c r="CO84" s="482">
        <f t="shared" si="88"/>
        <v>20.337929171477906</v>
      </c>
      <c r="CP84" s="482">
        <f t="shared" si="88"/>
        <v>27.144912315724149</v>
      </c>
      <c r="CQ84" s="482">
        <f t="shared" si="88"/>
        <v>37.606895090001139</v>
      </c>
      <c r="CR84" s="482">
        <f t="shared" si="88"/>
        <v>36.108858475115532</v>
      </c>
      <c r="CS84" s="482">
        <f t="shared" si="88"/>
        <v>29.223693096223439</v>
      </c>
      <c r="CT84" s="482">
        <f t="shared" si="88"/>
        <v>26.202818293172484</v>
      </c>
      <c r="CU84" s="482">
        <f t="shared" si="88"/>
        <v>25.754972660927486</v>
      </c>
      <c r="CV84" s="482">
        <f t="shared" si="88"/>
        <v>27.802793421025882</v>
      </c>
      <c r="CW84" s="482">
        <f t="shared" si="88"/>
        <v>30.951111997606464</v>
      </c>
      <c r="CX84" s="482">
        <f t="shared" si="88"/>
        <v>31.369266813671445</v>
      </c>
      <c r="CY84" s="482">
        <f t="shared" si="88"/>
        <v>28.790307182847879</v>
      </c>
      <c r="CZ84" s="482">
        <f t="shared" si="88"/>
        <v>29.076853526220614</v>
      </c>
      <c r="DA84" s="482">
        <f t="shared" si="88"/>
        <v>26.06872901132677</v>
      </c>
      <c r="DB84" s="482">
        <f t="shared" si="88"/>
        <v>36.637079431072685</v>
      </c>
      <c r="DC84" s="482">
        <f t="shared" si="88"/>
        <v>46.259251014935181</v>
      </c>
      <c r="DD84" s="482">
        <f t="shared" si="88"/>
        <v>44.159494237090669</v>
      </c>
      <c r="DE84" s="482">
        <f t="shared" si="88"/>
        <v>33.437024282173333</v>
      </c>
      <c r="DF84" s="482">
        <f t="shared" si="88"/>
        <v>29.38895528539048</v>
      </c>
      <c r="DG84" s="482">
        <f t="shared" si="88"/>
        <v>30.774437110324936</v>
      </c>
      <c r="DH84" s="482">
        <f t="shared" si="88"/>
        <v>30.382732709707099</v>
      </c>
      <c r="DI84" s="482">
        <f t="shared" si="88"/>
        <v>30.500129962310929</v>
      </c>
      <c r="DJ84" s="482">
        <f t="shared" si="88"/>
        <v>31.060273503518211</v>
      </c>
      <c r="DK84" s="482">
        <f t="shared" si="88"/>
        <v>30.922946141838754</v>
      </c>
      <c r="DL84" s="482">
        <f t="shared" si="88"/>
        <v>27.502441220884617</v>
      </c>
      <c r="DM84" s="482">
        <f t="shared" ref="DM84:FX84" si="89">+IF(ISERROR(DM53/DM68),0,DM53/DM68)</f>
        <v>28.0456692169642</v>
      </c>
      <c r="DN84" s="482">
        <f t="shared" si="89"/>
        <v>37.128790582698812</v>
      </c>
      <c r="DO84" s="482">
        <f t="shared" si="89"/>
        <v>44.667967394162503</v>
      </c>
      <c r="DP84" s="482">
        <f t="shared" si="89"/>
        <v>45.494048857630361</v>
      </c>
      <c r="DQ84" s="482">
        <f t="shared" si="89"/>
        <v>36.572143729749826</v>
      </c>
      <c r="DR84" s="482">
        <f t="shared" si="89"/>
        <v>29.829506615073541</v>
      </c>
      <c r="DS84" s="482">
        <f t="shared" si="89"/>
        <v>31.072601883584525</v>
      </c>
      <c r="DT84" s="482">
        <f t="shared" si="89"/>
        <v>31.01169404190108</v>
      </c>
      <c r="DU84" s="482">
        <f t="shared" si="89"/>
        <v>30.699321857590093</v>
      </c>
      <c r="DV84" s="482">
        <f t="shared" si="89"/>
        <v>31.118121521181216</v>
      </c>
      <c r="DW84" s="482">
        <f t="shared" si="89"/>
        <v>29.454464713396135</v>
      </c>
      <c r="DX84" s="482">
        <f t="shared" si="89"/>
        <v>28.385414139965363</v>
      </c>
      <c r="DY84" s="482">
        <f t="shared" si="89"/>
        <v>29.5267229329041</v>
      </c>
      <c r="DZ84" s="482">
        <f t="shared" si="89"/>
        <v>36.546526158683058</v>
      </c>
      <c r="EA84" s="482">
        <f t="shared" si="89"/>
        <v>42.173762251558337</v>
      </c>
      <c r="EB84" s="482">
        <f t="shared" si="89"/>
        <v>42.403701919048018</v>
      </c>
      <c r="EC84" s="482">
        <f t="shared" si="89"/>
        <v>31.954904377699815</v>
      </c>
      <c r="ED84" s="482">
        <f t="shared" si="89"/>
        <v>29.157947706993152</v>
      </c>
      <c r="EE84" s="482">
        <f t="shared" si="89"/>
        <v>30.347716736014409</v>
      </c>
      <c r="EF84" s="482">
        <f t="shared" si="89"/>
        <v>26.922685792829757</v>
      </c>
      <c r="EG84" s="482">
        <f t="shared" si="89"/>
        <v>29.749794403770935</v>
      </c>
      <c r="EH84" s="482">
        <f t="shared" si="89"/>
        <v>31.924883056272144</v>
      </c>
      <c r="EI84" s="482">
        <f t="shared" si="89"/>
        <v>28.283114427860696</v>
      </c>
      <c r="EJ84" s="482">
        <f t="shared" si="89"/>
        <v>29.802628290337342</v>
      </c>
      <c r="EK84" s="482">
        <f t="shared" si="89"/>
        <v>23.856351981351981</v>
      </c>
      <c r="EL84" s="482">
        <f t="shared" si="89"/>
        <v>33.337579582510706</v>
      </c>
      <c r="EM84" s="482">
        <f t="shared" si="89"/>
        <v>44.08031435387506</v>
      </c>
      <c r="EN84" s="482">
        <f t="shared" si="89"/>
        <v>44.61822613717203</v>
      </c>
      <c r="EO84" s="482">
        <f t="shared" si="89"/>
        <v>34.674271979031957</v>
      </c>
      <c r="EP84" s="482">
        <f t="shared" si="89"/>
        <v>30.645339096982358</v>
      </c>
      <c r="EQ84" s="482">
        <f t="shared" si="89"/>
        <v>28.881403304717832</v>
      </c>
      <c r="ER84" s="482">
        <f t="shared" si="89"/>
        <v>29.344821028392854</v>
      </c>
      <c r="ES84" s="482">
        <f t="shared" si="89"/>
        <v>30.217242700435555</v>
      </c>
      <c r="ET84" s="482">
        <f t="shared" si="89"/>
        <v>30.293682242158457</v>
      </c>
      <c r="EU84" s="482">
        <f t="shared" si="89"/>
        <v>27.436016480755704</v>
      </c>
      <c r="EV84" s="482">
        <f t="shared" si="89"/>
        <v>27.959247888329987</v>
      </c>
      <c r="EW84" s="482">
        <f t="shared" si="89"/>
        <v>26.839438075450609</v>
      </c>
      <c r="EX84" s="482">
        <f t="shared" si="89"/>
        <v>34.849431913396117</v>
      </c>
      <c r="EY84" s="482">
        <f t="shared" si="89"/>
        <v>44.111936560045194</v>
      </c>
      <c r="EZ84" s="482">
        <f t="shared" si="89"/>
        <v>42.88380824532517</v>
      </c>
      <c r="FA84" s="482">
        <f t="shared" si="89"/>
        <v>35.368018671600794</v>
      </c>
      <c r="FB84" s="482">
        <f t="shared" si="89"/>
        <v>32.117216329019442</v>
      </c>
      <c r="FC84" s="482">
        <f t="shared" si="89"/>
        <v>29.32736458366259</v>
      </c>
      <c r="FD84" s="482">
        <f t="shared" si="89"/>
        <v>29.908546511627907</v>
      </c>
      <c r="FE84" s="482">
        <f t="shared" si="89"/>
        <v>27.733635811179663</v>
      </c>
      <c r="FF84" s="482">
        <f t="shared" si="89"/>
        <v>28.474928244863694</v>
      </c>
      <c r="FG84" s="482">
        <f t="shared" si="89"/>
        <v>27.049206577299692</v>
      </c>
      <c r="FH84" s="482">
        <f t="shared" si="89"/>
        <v>26.435900262326914</v>
      </c>
      <c r="FI84" s="482">
        <f t="shared" si="89"/>
        <v>26.003186568066194</v>
      </c>
      <c r="FJ84" s="482">
        <f t="shared" si="89"/>
        <v>35.238786116655163</v>
      </c>
      <c r="FK84" s="482">
        <f t="shared" si="89"/>
        <v>40.494738287936102</v>
      </c>
      <c r="FL84" s="482">
        <f t="shared" si="89"/>
        <v>39.195281879621191</v>
      </c>
      <c r="FM84" s="482">
        <f t="shared" si="89"/>
        <v>35.526568060447929</v>
      </c>
      <c r="FN84" s="482">
        <f t="shared" si="89"/>
        <v>29.108633567662565</v>
      </c>
      <c r="FO84" s="482">
        <f t="shared" si="89"/>
        <v>27.567150389592673</v>
      </c>
      <c r="FP84" s="482">
        <f t="shared" si="89"/>
        <v>29.295565083834635</v>
      </c>
      <c r="FQ84" s="482">
        <f t="shared" si="89"/>
        <v>27.443253951790233</v>
      </c>
      <c r="FR84" s="482">
        <f t="shared" si="89"/>
        <v>27.734308094591047</v>
      </c>
      <c r="FS84" s="482">
        <f t="shared" si="89"/>
        <v>28.062218782249744</v>
      </c>
      <c r="FT84" s="482">
        <f t="shared" si="89"/>
        <v>31.205934006768533</v>
      </c>
      <c r="FU84" s="482">
        <f t="shared" si="89"/>
        <v>22.837802795084745</v>
      </c>
      <c r="FV84" s="482">
        <f t="shared" si="89"/>
        <v>36.022606133183054</v>
      </c>
      <c r="FW84" s="482">
        <f t="shared" si="89"/>
        <v>39.904340690375456</v>
      </c>
      <c r="FX84" s="482">
        <f t="shared" si="89"/>
        <v>40.919827502769202</v>
      </c>
      <c r="FY84" s="482">
        <f t="shared" ref="FY84:GB84" si="90">+IF(ISERROR(FY53/FY68),0,FY53/FY68)</f>
        <v>34.816652701662214</v>
      </c>
      <c r="FZ84" s="482">
        <f t="shared" si="90"/>
        <v>27.768405297340752</v>
      </c>
      <c r="GA84" s="482">
        <f t="shared" si="90"/>
        <v>29.906083322720669</v>
      </c>
      <c r="GB84" s="482">
        <f t="shared" si="90"/>
        <v>28.336608093436073</v>
      </c>
    </row>
    <row r="85" spans="1:184">
      <c r="B85" s="485"/>
      <c r="C85" s="474" t="s">
        <v>6</v>
      </c>
      <c r="D85" s="477" t="s">
        <v>177</v>
      </c>
      <c r="E85" s="482">
        <f t="shared" ref="E85:AZ85" si="91">+IF(ISERROR(E54/E69),0,E54/E69)</f>
        <v>5.9952419081642079</v>
      </c>
      <c r="F85" s="482">
        <f t="shared" si="91"/>
        <v>4.8873686752668091</v>
      </c>
      <c r="G85" s="482">
        <f t="shared" si="91"/>
        <v>3.2039688041227059</v>
      </c>
      <c r="H85" s="482">
        <f t="shared" si="91"/>
        <v>2.938864404761405</v>
      </c>
      <c r="I85" s="482">
        <f t="shared" si="91"/>
        <v>2.6863034011172071</v>
      </c>
      <c r="J85" s="482">
        <f t="shared" si="91"/>
        <v>2.7247972413793105</v>
      </c>
      <c r="K85" s="482">
        <f t="shared" si="91"/>
        <v>8.6782136010760542</v>
      </c>
      <c r="L85" s="482">
        <f t="shared" si="91"/>
        <v>6.0361528711830417</v>
      </c>
      <c r="M85" s="482">
        <f t="shared" si="91"/>
        <v>3.4879754037375816</v>
      </c>
      <c r="N85" s="482">
        <f t="shared" si="91"/>
        <v>2.8217827173811574</v>
      </c>
      <c r="O85" s="482">
        <f t="shared" si="91"/>
        <v>2.8175707396184544</v>
      </c>
      <c r="P85" s="482">
        <f t="shared" si="91"/>
        <v>3.8243634788559255</v>
      </c>
      <c r="Q85" s="482">
        <f t="shared" si="91"/>
        <v>7.6105801680956935</v>
      </c>
      <c r="R85" s="482">
        <f t="shared" si="91"/>
        <v>6.6751811379429844</v>
      </c>
      <c r="S85" s="482">
        <f t="shared" si="91"/>
        <v>3.5286133883964994</v>
      </c>
      <c r="T85" s="482">
        <f t="shared" si="91"/>
        <v>4.944760469642743</v>
      </c>
      <c r="U85" s="482">
        <f t="shared" si="91"/>
        <v>1.7159740020980008</v>
      </c>
      <c r="V85" s="482">
        <f t="shared" si="91"/>
        <v>4.0038677385105412</v>
      </c>
      <c r="W85" s="482">
        <f t="shared" si="91"/>
        <v>7.4130669094881299</v>
      </c>
      <c r="X85" s="482">
        <f t="shared" si="91"/>
        <v>6.4900979681545046</v>
      </c>
      <c r="Y85" s="482">
        <f t="shared" si="91"/>
        <v>3.5224167285109353</v>
      </c>
      <c r="Z85" s="482">
        <f t="shared" si="91"/>
        <v>2.7985013922347712</v>
      </c>
      <c r="AA85" s="482">
        <f t="shared" si="91"/>
        <v>2.8828195877939184</v>
      </c>
      <c r="AB85" s="482">
        <f t="shared" si="91"/>
        <v>3.3682383639080893</v>
      </c>
      <c r="AC85" s="482">
        <f t="shared" si="91"/>
        <v>5.9597921423184603</v>
      </c>
      <c r="AD85" s="482">
        <f t="shared" si="91"/>
        <v>6.1249988484463236</v>
      </c>
      <c r="AE85" s="482">
        <f t="shared" si="91"/>
        <v>3.8656241208634397</v>
      </c>
      <c r="AF85" s="482">
        <f t="shared" si="91"/>
        <v>2.7683201188213964</v>
      </c>
      <c r="AG85" s="482">
        <f t="shared" si="91"/>
        <v>2.0241386165548847</v>
      </c>
      <c r="AH85" s="482">
        <f t="shared" si="91"/>
        <v>3.8576415845278813</v>
      </c>
      <c r="AI85" s="482">
        <f t="shared" si="91"/>
        <v>7.3084974836272094</v>
      </c>
      <c r="AJ85" s="482">
        <f t="shared" si="91"/>
        <v>6.459940667650045</v>
      </c>
      <c r="AK85" s="482">
        <f t="shared" si="91"/>
        <v>3.0455276210960647</v>
      </c>
      <c r="AL85" s="482">
        <f t="shared" si="91"/>
        <v>2.8445793369594563</v>
      </c>
      <c r="AM85" s="482">
        <f t="shared" si="91"/>
        <v>2.8014613722312265</v>
      </c>
      <c r="AN85" s="482">
        <f t="shared" si="91"/>
        <v>2.2471238723967013</v>
      </c>
      <c r="AO85" s="482">
        <f t="shared" si="91"/>
        <v>6.4297339520657451</v>
      </c>
      <c r="AP85" s="482">
        <f t="shared" si="91"/>
        <v>7.241765622255194</v>
      </c>
      <c r="AQ85" s="482">
        <f t="shared" si="91"/>
        <v>4.8353539438383129</v>
      </c>
      <c r="AR85" s="482">
        <f t="shared" si="91"/>
        <v>3.5876039041132621</v>
      </c>
      <c r="AS85" s="482">
        <f t="shared" si="91"/>
        <v>3.2219019718447801</v>
      </c>
      <c r="AT85" s="482">
        <f t="shared" si="91"/>
        <v>5.143777009507347</v>
      </c>
      <c r="AU85" s="482">
        <f t="shared" si="91"/>
        <v>7.9837269736935559</v>
      </c>
      <c r="AV85" s="482">
        <f t="shared" si="91"/>
        <v>8.644469126111467</v>
      </c>
      <c r="AW85" s="482">
        <f t="shared" si="91"/>
        <v>3.6183358845396896</v>
      </c>
      <c r="AX85" s="482">
        <f t="shared" si="91"/>
        <v>2.9979973270591533</v>
      </c>
      <c r="AY85" s="250">
        <f t="shared" si="91"/>
        <v>3.6244210760055831</v>
      </c>
      <c r="AZ85" s="250">
        <f t="shared" si="91"/>
        <v>2.473267454263262</v>
      </c>
      <c r="BA85" s="482">
        <f t="shared" ref="BA85:DL85" si="92">+IF(ISERROR(BA54/BA69),0,BA54/BA69)</f>
        <v>6.6709754783635669</v>
      </c>
      <c r="BB85" s="482">
        <f t="shared" si="92"/>
        <v>7.2214511886536163</v>
      </c>
      <c r="BC85" s="482">
        <f t="shared" si="92"/>
        <v>4.9062734769126504</v>
      </c>
      <c r="BD85" s="482">
        <f t="shared" si="92"/>
        <v>3.8995270247982119</v>
      </c>
      <c r="BE85" s="482">
        <f t="shared" si="92"/>
        <v>0.24268834608593257</v>
      </c>
      <c r="BF85" s="482">
        <f t="shared" si="92"/>
        <v>5.8762167327461361</v>
      </c>
      <c r="BG85" s="482">
        <f t="shared" si="92"/>
        <v>8.9944276884760832</v>
      </c>
      <c r="BH85" s="482">
        <f t="shared" si="92"/>
        <v>10.008890365791061</v>
      </c>
      <c r="BI85" s="482">
        <f t="shared" si="92"/>
        <v>3.5224814957223876</v>
      </c>
      <c r="BJ85" s="482">
        <f t="shared" si="92"/>
        <v>3.5401410710397543</v>
      </c>
      <c r="BK85" s="482">
        <f t="shared" si="92"/>
        <v>3.9001703664873735</v>
      </c>
      <c r="BL85" s="482">
        <f t="shared" si="92"/>
        <v>3.103000029797446</v>
      </c>
      <c r="BM85" s="482">
        <f t="shared" si="92"/>
        <v>7.596531295921408</v>
      </c>
      <c r="BN85" s="482">
        <f t="shared" si="92"/>
        <v>8.2270199679366609</v>
      </c>
      <c r="BO85" s="482">
        <f t="shared" si="92"/>
        <v>5.2047848058732109</v>
      </c>
      <c r="BP85" s="482">
        <f t="shared" si="92"/>
        <v>4.8404119534415324</v>
      </c>
      <c r="BQ85" s="482">
        <f t="shared" si="92"/>
        <v>4.9527554492800778</v>
      </c>
      <c r="BR85" s="482">
        <f t="shared" si="92"/>
        <v>7.1506067177263084</v>
      </c>
      <c r="BS85" s="482">
        <f t="shared" si="92"/>
        <v>12.156560357366034</v>
      </c>
      <c r="BT85" s="482">
        <f t="shared" si="92"/>
        <v>12.508396189308943</v>
      </c>
      <c r="BU85" s="482">
        <f t="shared" si="92"/>
        <v>6.6551901944209639</v>
      </c>
      <c r="BV85" s="482">
        <f t="shared" si="92"/>
        <v>5.7828156604097938</v>
      </c>
      <c r="BW85" s="482">
        <f t="shared" si="92"/>
        <v>6.4403205701866533</v>
      </c>
      <c r="BX85" s="482">
        <f t="shared" si="92"/>
        <v>5.8830595644187875</v>
      </c>
      <c r="BY85" s="482">
        <f t="shared" si="92"/>
        <v>10.06064926193234</v>
      </c>
      <c r="BZ85" s="482">
        <f t="shared" si="92"/>
        <v>11.497587627169295</v>
      </c>
      <c r="CA85" s="482">
        <f t="shared" si="92"/>
        <v>9.8993821755683893</v>
      </c>
      <c r="CB85" s="482">
        <f t="shared" si="92"/>
        <v>10.396835444846925</v>
      </c>
      <c r="CC85" s="482">
        <f t="shared" si="92"/>
        <v>10.079153998072917</v>
      </c>
      <c r="CD85" s="482">
        <f t="shared" si="92"/>
        <v>14.150706962039212</v>
      </c>
      <c r="CE85" s="482">
        <f t="shared" si="92"/>
        <v>22.17296346663122</v>
      </c>
      <c r="CF85" s="482">
        <f t="shared" si="92"/>
        <v>23.316450538074783</v>
      </c>
      <c r="CG85" s="482">
        <f t="shared" si="92"/>
        <v>16.670090970127831</v>
      </c>
      <c r="CH85" s="482">
        <f t="shared" si="92"/>
        <v>16.320050761930155</v>
      </c>
      <c r="CI85" s="482">
        <f t="shared" si="92"/>
        <v>17.029748687928947</v>
      </c>
      <c r="CJ85" s="482">
        <f t="shared" si="92"/>
        <v>17.738851627997082</v>
      </c>
      <c r="CK85" s="482">
        <f t="shared" si="92"/>
        <v>20.686316791483328</v>
      </c>
      <c r="CL85" s="482">
        <f t="shared" si="92"/>
        <v>21.971863387377901</v>
      </c>
      <c r="CM85" s="482">
        <f t="shared" si="92"/>
        <v>19.704212782881143</v>
      </c>
      <c r="CN85" s="482">
        <f t="shared" si="92"/>
        <v>20.327087876844132</v>
      </c>
      <c r="CO85" s="482">
        <f t="shared" si="92"/>
        <v>18.228159179554318</v>
      </c>
      <c r="CP85" s="482">
        <f t="shared" si="92"/>
        <v>26.734667062264229</v>
      </c>
      <c r="CQ85" s="482">
        <f t="shared" si="92"/>
        <v>35.634124970708399</v>
      </c>
      <c r="CR85" s="482">
        <f t="shared" si="92"/>
        <v>34.739077315292263</v>
      </c>
      <c r="CS85" s="482">
        <f t="shared" si="92"/>
        <v>29.19149988425195</v>
      </c>
      <c r="CT85" s="482">
        <f t="shared" si="92"/>
        <v>27.267009597128247</v>
      </c>
      <c r="CU85" s="482">
        <f t="shared" si="92"/>
        <v>25.840237581429118</v>
      </c>
      <c r="CV85" s="482">
        <f t="shared" si="92"/>
        <v>27.879104831463582</v>
      </c>
      <c r="CW85" s="482">
        <f t="shared" si="92"/>
        <v>29.036205298336341</v>
      </c>
      <c r="CX85" s="482">
        <f t="shared" si="92"/>
        <v>31.381189304415933</v>
      </c>
      <c r="CY85" s="482">
        <f t="shared" si="92"/>
        <v>29.678822210747608</v>
      </c>
      <c r="CZ85" s="482">
        <f t="shared" si="92"/>
        <v>29.339647834005198</v>
      </c>
      <c r="DA85" s="482">
        <f t="shared" si="92"/>
        <v>26.971215068982193</v>
      </c>
      <c r="DB85" s="482">
        <f t="shared" si="92"/>
        <v>37.068934249926194</v>
      </c>
      <c r="DC85" s="482">
        <f t="shared" si="92"/>
        <v>43.385831964535598</v>
      </c>
      <c r="DD85" s="482">
        <f t="shared" si="92"/>
        <v>45.710118523466839</v>
      </c>
      <c r="DE85" s="482">
        <f t="shared" si="92"/>
        <v>33.775137285606966</v>
      </c>
      <c r="DF85" s="482">
        <f t="shared" si="92"/>
        <v>28.632367833908265</v>
      </c>
      <c r="DG85" s="482">
        <f t="shared" si="92"/>
        <v>29.169893678051828</v>
      </c>
      <c r="DH85" s="482">
        <f t="shared" si="92"/>
        <v>29.465161433374149</v>
      </c>
      <c r="DI85" s="482">
        <f t="shared" si="92"/>
        <v>30.858104745455076</v>
      </c>
      <c r="DJ85" s="482">
        <f t="shared" si="92"/>
        <v>31.669461493970079</v>
      </c>
      <c r="DK85" s="482">
        <f t="shared" si="92"/>
        <v>29.477518211504645</v>
      </c>
      <c r="DL85" s="482">
        <f t="shared" si="92"/>
        <v>28.247849710390078</v>
      </c>
      <c r="DM85" s="482">
        <f t="shared" ref="DM85:FX85" si="93">+IF(ISERROR(DM54/DM69),0,DM54/DM69)</f>
        <v>27.283090830245708</v>
      </c>
      <c r="DN85" s="482">
        <f t="shared" si="93"/>
        <v>37.908055911224928</v>
      </c>
      <c r="DO85" s="482">
        <f t="shared" si="93"/>
        <v>42.707003687326107</v>
      </c>
      <c r="DP85" s="482">
        <f t="shared" si="93"/>
        <v>43.989449075430933</v>
      </c>
      <c r="DQ85" s="482">
        <f t="shared" si="93"/>
        <v>34.071738518807081</v>
      </c>
      <c r="DR85" s="482">
        <f t="shared" si="93"/>
        <v>31.283252422971273</v>
      </c>
      <c r="DS85" s="482">
        <f t="shared" si="93"/>
        <v>30.424355802305232</v>
      </c>
      <c r="DT85" s="482">
        <f t="shared" si="93"/>
        <v>29.787972944620396</v>
      </c>
      <c r="DU85" s="482">
        <f t="shared" si="93"/>
        <v>31.438294463062658</v>
      </c>
      <c r="DV85" s="482">
        <f t="shared" si="93"/>
        <v>31.210803257641583</v>
      </c>
      <c r="DW85" s="482">
        <f t="shared" si="93"/>
        <v>28.075539884551148</v>
      </c>
      <c r="DX85" s="482">
        <f t="shared" si="93"/>
        <v>27.478711675536346</v>
      </c>
      <c r="DY85" s="482">
        <f t="shared" si="93"/>
        <v>0</v>
      </c>
      <c r="DZ85" s="482">
        <f t="shared" si="93"/>
        <v>35.793725405465047</v>
      </c>
      <c r="EA85" s="482">
        <f t="shared" si="93"/>
        <v>40.316613917928407</v>
      </c>
      <c r="EB85" s="482">
        <f t="shared" si="93"/>
        <v>42.483736983975724</v>
      </c>
      <c r="EC85" s="482">
        <f t="shared" si="93"/>
        <v>32.766620737168445</v>
      </c>
      <c r="ED85" s="482">
        <f t="shared" si="93"/>
        <v>29.049725134830414</v>
      </c>
      <c r="EE85" s="482">
        <f t="shared" si="93"/>
        <v>29.431897189536521</v>
      </c>
      <c r="EF85" s="482">
        <f t="shared" si="93"/>
        <v>27.620202435597378</v>
      </c>
      <c r="EG85" s="482">
        <f t="shared" si="93"/>
        <v>29.630066791187083</v>
      </c>
      <c r="EH85" s="482">
        <f t="shared" si="93"/>
        <v>32.879796952622279</v>
      </c>
      <c r="EI85" s="482">
        <f t="shared" si="93"/>
        <v>28.346161495430611</v>
      </c>
      <c r="EJ85" s="482">
        <f t="shared" si="93"/>
        <v>28.673776180824273</v>
      </c>
      <c r="EK85" s="482">
        <f t="shared" si="93"/>
        <v>30.761006073535313</v>
      </c>
      <c r="EL85" s="482">
        <f t="shared" si="93"/>
        <v>32.274916570401743</v>
      </c>
      <c r="EM85" s="482">
        <f t="shared" si="93"/>
        <v>44.448266364721363</v>
      </c>
      <c r="EN85" s="482">
        <f t="shared" si="93"/>
        <v>43.498696101977472</v>
      </c>
      <c r="EO85" s="482">
        <f t="shared" si="93"/>
        <v>34.267107968879188</v>
      </c>
      <c r="EP85" s="482">
        <f t="shared" si="93"/>
        <v>31.486356162172523</v>
      </c>
      <c r="EQ85" s="482">
        <f t="shared" si="93"/>
        <v>28.639447883114393</v>
      </c>
      <c r="ER85" s="482">
        <f t="shared" si="93"/>
        <v>30.033049549225186</v>
      </c>
      <c r="ES85" s="482">
        <f t="shared" si="93"/>
        <v>29.849243632424521</v>
      </c>
      <c r="ET85" s="482">
        <f t="shared" si="93"/>
        <v>30.80411889440089</v>
      </c>
      <c r="EU85" s="482">
        <f t="shared" si="93"/>
        <v>27.910619514019103</v>
      </c>
      <c r="EV85" s="482">
        <f t="shared" si="93"/>
        <v>28.338147936749529</v>
      </c>
      <c r="EW85" s="482">
        <f t="shared" si="93"/>
        <v>27.969208937509677</v>
      </c>
      <c r="EX85" s="482">
        <f t="shared" si="93"/>
        <v>31.754555574769789</v>
      </c>
      <c r="EY85" s="482">
        <f t="shared" si="93"/>
        <v>41.032318075178026</v>
      </c>
      <c r="EZ85" s="482">
        <f t="shared" si="93"/>
        <v>40.680996355443099</v>
      </c>
      <c r="FA85" s="482">
        <f t="shared" si="93"/>
        <v>33.943066974991439</v>
      </c>
      <c r="FB85" s="482">
        <f t="shared" si="93"/>
        <v>31.735890578297067</v>
      </c>
      <c r="FC85" s="482">
        <f t="shared" si="93"/>
        <v>27.364880879408279</v>
      </c>
      <c r="FD85" s="482">
        <f t="shared" si="93"/>
        <v>29.554243972583201</v>
      </c>
      <c r="FE85" s="482">
        <f t="shared" si="93"/>
        <v>27.212467473138794</v>
      </c>
      <c r="FF85" s="482">
        <f t="shared" si="93"/>
        <v>28.288396614204238</v>
      </c>
      <c r="FG85" s="482">
        <f t="shared" si="93"/>
        <v>27.014242166808256</v>
      </c>
      <c r="FH85" s="482">
        <f t="shared" si="93"/>
        <v>30.176008554802845</v>
      </c>
      <c r="FI85" s="482">
        <f t="shared" si="93"/>
        <v>25.122358992203385</v>
      </c>
      <c r="FJ85" s="482">
        <f t="shared" si="93"/>
        <v>33.466902193813873</v>
      </c>
      <c r="FK85" s="482">
        <f t="shared" si="93"/>
        <v>40.437084275116661</v>
      </c>
      <c r="FL85" s="482">
        <f t="shared" si="93"/>
        <v>38.13437477399291</v>
      </c>
      <c r="FM85" s="482">
        <f t="shared" si="93"/>
        <v>34.39547380670092</v>
      </c>
      <c r="FN85" s="482">
        <f t="shared" si="93"/>
        <v>28.915893094473081</v>
      </c>
      <c r="FO85" s="482">
        <f t="shared" si="93"/>
        <v>27.099572306297198</v>
      </c>
      <c r="FP85" s="482">
        <f t="shared" si="93"/>
        <v>29.22494509726371</v>
      </c>
      <c r="FQ85" s="482">
        <f t="shared" si="93"/>
        <v>27.037154229858416</v>
      </c>
      <c r="FR85" s="482">
        <f t="shared" si="93"/>
        <v>28.43487282582532</v>
      </c>
      <c r="FS85" s="482">
        <f t="shared" si="93"/>
        <v>27.308330993760681</v>
      </c>
      <c r="FT85" s="482">
        <f t="shared" si="93"/>
        <v>28.768823580614978</v>
      </c>
      <c r="FU85" s="482">
        <f t="shared" si="93"/>
        <v>26.814006937955774</v>
      </c>
      <c r="FV85" s="482">
        <f t="shared" si="93"/>
        <v>35.287193330144191</v>
      </c>
      <c r="FW85" s="482">
        <f t="shared" si="93"/>
        <v>40.546045310715968</v>
      </c>
      <c r="FX85" s="482">
        <f t="shared" si="93"/>
        <v>41.401305529842254</v>
      </c>
      <c r="FY85" s="482">
        <f t="shared" ref="FY85:GB85" si="94">+IF(ISERROR(FY54/FY69),0,FY54/FY69)</f>
        <v>32.709764759079327</v>
      </c>
      <c r="FZ85" s="482">
        <f t="shared" si="94"/>
        <v>28.259833856423541</v>
      </c>
      <c r="GA85" s="482">
        <f t="shared" si="94"/>
        <v>29.82680354810164</v>
      </c>
      <c r="GB85" s="482">
        <f t="shared" si="94"/>
        <v>29.062643457308145</v>
      </c>
    </row>
    <row r="86" spans="1:184">
      <c r="B86" s="485"/>
      <c r="C86" s="474" t="s">
        <v>7</v>
      </c>
      <c r="D86" s="477" t="s">
        <v>177</v>
      </c>
      <c r="E86" s="482">
        <f t="shared" ref="E86:AZ86" si="95">+IF(ISERROR(E55/E70),0,E55/E70)</f>
        <v>4.6658396182449504</v>
      </c>
      <c r="F86" s="482">
        <f t="shared" si="95"/>
        <v>3.5834951831838255</v>
      </c>
      <c r="G86" s="482">
        <f t="shared" si="95"/>
        <v>1.5366487288921911</v>
      </c>
      <c r="H86" s="482">
        <f t="shared" si="95"/>
        <v>1.6030379847776977</v>
      </c>
      <c r="I86" s="482">
        <f t="shared" si="95"/>
        <v>0.64110334319865703</v>
      </c>
      <c r="J86" s="482">
        <f t="shared" si="95"/>
        <v>2.1390421290427666</v>
      </c>
      <c r="K86" s="482">
        <f t="shared" si="95"/>
        <v>8.5577234292187558</v>
      </c>
      <c r="L86" s="482">
        <f t="shared" si="95"/>
        <v>5.3854023684564662</v>
      </c>
      <c r="M86" s="482">
        <f t="shared" si="95"/>
        <v>1.0110964333646877</v>
      </c>
      <c r="N86" s="482">
        <f t="shared" si="95"/>
        <v>0.44477804061112119</v>
      </c>
      <c r="O86" s="482">
        <f t="shared" si="95"/>
        <v>0.40734554962811337</v>
      </c>
      <c r="P86" s="482">
        <f t="shared" si="95"/>
        <v>2.7804885398043431</v>
      </c>
      <c r="Q86" s="482">
        <f t="shared" si="95"/>
        <v>5.2954103933948522</v>
      </c>
      <c r="R86" s="482">
        <f t="shared" si="95"/>
        <v>4.6495232923350702</v>
      </c>
      <c r="S86" s="482">
        <f t="shared" si="95"/>
        <v>1.7915208648477889</v>
      </c>
      <c r="T86" s="482">
        <f t="shared" si="95"/>
        <v>1.2912467873453766</v>
      </c>
      <c r="U86" s="482">
        <f t="shared" si="95"/>
        <v>0.83322710135886513</v>
      </c>
      <c r="V86" s="482">
        <f t="shared" si="95"/>
        <v>2.7596163825157372</v>
      </c>
      <c r="W86" s="482">
        <f t="shared" si="95"/>
        <v>6.614395011796427</v>
      </c>
      <c r="X86" s="482">
        <f t="shared" si="95"/>
        <v>6.0709925921942434</v>
      </c>
      <c r="Y86" s="482">
        <f t="shared" si="95"/>
        <v>0.60879698272200411</v>
      </c>
      <c r="Z86" s="482">
        <f t="shared" si="95"/>
        <v>-0.17169186722734187</v>
      </c>
      <c r="AA86" s="482">
        <f t="shared" si="95"/>
        <v>-0.24520706611335341</v>
      </c>
      <c r="AB86" s="482">
        <f t="shared" si="95"/>
        <v>1.8983150349146187</v>
      </c>
      <c r="AC86" s="482">
        <f t="shared" si="95"/>
        <v>2.5283666878332891</v>
      </c>
      <c r="AD86" s="482">
        <f t="shared" si="95"/>
        <v>3.4095030044273056</v>
      </c>
      <c r="AE86" s="482">
        <f t="shared" si="95"/>
        <v>0.29386066732794464</v>
      </c>
      <c r="AF86" s="482">
        <f t="shared" si="95"/>
        <v>-0.64858184088450732</v>
      </c>
      <c r="AG86" s="482">
        <f t="shared" si="95"/>
        <v>-1.8161543519930603</v>
      </c>
      <c r="AH86" s="482">
        <f t="shared" si="95"/>
        <v>1.9711936541760684</v>
      </c>
      <c r="AI86" s="482">
        <f t="shared" si="95"/>
        <v>5.1606076697370122</v>
      </c>
      <c r="AJ86" s="482">
        <f t="shared" si="95"/>
        <v>4.28192844106671</v>
      </c>
      <c r="AK86" s="482">
        <f t="shared" si="95"/>
        <v>-1.4453799654576858</v>
      </c>
      <c r="AL86" s="482">
        <f t="shared" si="95"/>
        <v>-1.7180639875638091</v>
      </c>
      <c r="AM86" s="482">
        <f t="shared" si="95"/>
        <v>-1.5306405469719875</v>
      </c>
      <c r="AN86" s="482">
        <f t="shared" si="95"/>
        <v>-0.82609097567392675</v>
      </c>
      <c r="AO86" s="482">
        <f t="shared" si="95"/>
        <v>3.2663336182220233</v>
      </c>
      <c r="AP86" s="482">
        <f t="shared" si="95"/>
        <v>3.8263481691150969</v>
      </c>
      <c r="AQ86" s="482">
        <f t="shared" si="95"/>
        <v>1.5444243386243384</v>
      </c>
      <c r="AR86" s="482">
        <f t="shared" si="95"/>
        <v>-4.6400216104138847</v>
      </c>
      <c r="AS86" s="482">
        <f t="shared" si="95"/>
        <v>-0.61257364277061999</v>
      </c>
      <c r="AT86" s="482">
        <f t="shared" si="95"/>
        <v>2.6830204748129534</v>
      </c>
      <c r="AU86" s="482">
        <f t="shared" si="95"/>
        <v>5.6560038033143165</v>
      </c>
      <c r="AV86" s="482">
        <f t="shared" si="95"/>
        <v>6.3191503604876118</v>
      </c>
      <c r="AW86" s="482">
        <f t="shared" si="95"/>
        <v>-0.71371037588775332</v>
      </c>
      <c r="AX86" s="482">
        <f t="shared" si="95"/>
        <v>-1.6645140704876984</v>
      </c>
      <c r="AY86" s="250">
        <f t="shared" si="95"/>
        <v>-1.180909130134622</v>
      </c>
      <c r="AZ86" s="250">
        <f t="shared" si="95"/>
        <v>-0.33320429623164738</v>
      </c>
      <c r="BA86" s="482">
        <f t="shared" ref="BA86:DL86" si="96">+IF(ISERROR(BA55/BA70),0,BA55/BA70)</f>
        <v>4.0049824703344123</v>
      </c>
      <c r="BB86" s="482">
        <f t="shared" si="96"/>
        <v>4.1029680586463524</v>
      </c>
      <c r="BC86" s="482">
        <f t="shared" si="96"/>
        <v>1.0037275687660223</v>
      </c>
      <c r="BD86" s="482">
        <f t="shared" si="96"/>
        <v>-0.84742038496469696</v>
      </c>
      <c r="BE86" s="482">
        <f t="shared" si="96"/>
        <v>-1.0424486086824822</v>
      </c>
      <c r="BF86" s="482">
        <f t="shared" si="96"/>
        <v>2.5468651560520148</v>
      </c>
      <c r="BG86" s="482">
        <f t="shared" si="96"/>
        <v>5.7246518645380959</v>
      </c>
      <c r="BH86" s="482">
        <f t="shared" si="96"/>
        <v>6.2403129682261325</v>
      </c>
      <c r="BI86" s="482">
        <f t="shared" si="96"/>
        <v>-1.3637479125825891</v>
      </c>
      <c r="BJ86" s="482">
        <f t="shared" si="96"/>
        <v>-1.9201841182364729</v>
      </c>
      <c r="BK86" s="482">
        <f t="shared" si="96"/>
        <v>-1.3459504822826847</v>
      </c>
      <c r="BL86" s="482">
        <f t="shared" si="96"/>
        <v>4.8418038353555654E-2</v>
      </c>
      <c r="BM86" s="482">
        <f t="shared" si="96"/>
        <v>4.6181826128470469</v>
      </c>
      <c r="BN86" s="482">
        <f t="shared" si="96"/>
        <v>4.8297927187496486</v>
      </c>
      <c r="BO86" s="482">
        <f t="shared" si="96"/>
        <v>1.899529063401078</v>
      </c>
      <c r="BP86" s="482">
        <f t="shared" si="96"/>
        <v>-0.11031435401969772</v>
      </c>
      <c r="BQ86" s="482">
        <f t="shared" si="96"/>
        <v>0.21821642824180895</v>
      </c>
      <c r="BR86" s="482">
        <f t="shared" si="96"/>
        <v>4.2445308786938414</v>
      </c>
      <c r="BS86" s="482">
        <f t="shared" si="96"/>
        <v>8.7261044176706832</v>
      </c>
      <c r="BT86" s="482">
        <f t="shared" si="96"/>
        <v>8.9015619551414904</v>
      </c>
      <c r="BU86" s="482">
        <f t="shared" si="96"/>
        <v>1.1836100684946032</v>
      </c>
      <c r="BV86" s="482">
        <f t="shared" si="96"/>
        <v>0.5175333213196377</v>
      </c>
      <c r="BW86" s="482">
        <f t="shared" si="96"/>
        <v>1.4505341052717413</v>
      </c>
      <c r="BX86" s="482">
        <f t="shared" si="96"/>
        <v>3.2091340614774873</v>
      </c>
      <c r="BY86" s="482">
        <f t="shared" si="96"/>
        <v>6.9627978926413627</v>
      </c>
      <c r="BZ86" s="482">
        <f t="shared" si="96"/>
        <v>8.0271764646291075</v>
      </c>
      <c r="CA86" s="482">
        <f t="shared" si="96"/>
        <v>5.9294451895478195</v>
      </c>
      <c r="CB86" s="482">
        <f t="shared" si="96"/>
        <v>5.7043516889522694</v>
      </c>
      <c r="CC86" s="482">
        <f t="shared" si="96"/>
        <v>5.4092379968420436</v>
      </c>
      <c r="CD86" s="482">
        <f t="shared" si="96"/>
        <v>10.905347444550936</v>
      </c>
      <c r="CE86" s="482">
        <f t="shared" si="96"/>
        <v>19.451857909985989</v>
      </c>
      <c r="CF86" s="482">
        <f t="shared" si="96"/>
        <v>19.703747183458617</v>
      </c>
      <c r="CG86" s="482">
        <f t="shared" si="96"/>
        <v>10.514331570092313</v>
      </c>
      <c r="CH86" s="482">
        <f t="shared" si="96"/>
        <v>10.266736181529454</v>
      </c>
      <c r="CI86" s="482">
        <f t="shared" si="96"/>
        <v>11.376561349595057</v>
      </c>
      <c r="CJ86" s="482">
        <f t="shared" si="96"/>
        <v>14.766782847290457</v>
      </c>
      <c r="CK86" s="482">
        <f t="shared" si="96"/>
        <v>16.486099667368549</v>
      </c>
      <c r="CL86" s="482">
        <f t="shared" si="96"/>
        <v>17.700221792572069</v>
      </c>
      <c r="CM86" s="482">
        <f t="shared" si="96"/>
        <v>15.937454795694093</v>
      </c>
      <c r="CN86" s="482">
        <f t="shared" si="96"/>
        <v>13.483630210457932</v>
      </c>
      <c r="CO86" s="482">
        <f t="shared" si="96"/>
        <v>14.540793451526952</v>
      </c>
      <c r="CP86" s="482">
        <f t="shared" si="96"/>
        <v>22.849568302209729</v>
      </c>
      <c r="CQ86" s="482">
        <f t="shared" si="96"/>
        <v>32.757101773245594</v>
      </c>
      <c r="CR86" s="482">
        <f t="shared" si="96"/>
        <v>31.929162764562651</v>
      </c>
      <c r="CS86" s="482">
        <f t="shared" si="96"/>
        <v>21.174067868992477</v>
      </c>
      <c r="CT86" s="482">
        <f t="shared" si="96"/>
        <v>19.783238779626828</v>
      </c>
      <c r="CU86" s="482">
        <f t="shared" si="96"/>
        <v>19.419432947674689</v>
      </c>
      <c r="CV86" s="482">
        <f t="shared" si="96"/>
        <v>24.823188192063316</v>
      </c>
      <c r="CW86" s="482">
        <f t="shared" si="96"/>
        <v>25.443592404084065</v>
      </c>
      <c r="CX86" s="482">
        <f t="shared" si="96"/>
        <v>28.053329690691072</v>
      </c>
      <c r="CY86" s="482">
        <f t="shared" si="96"/>
        <v>23.458813125264847</v>
      </c>
      <c r="CZ86" s="482">
        <f t="shared" si="96"/>
        <v>24.369009888646101</v>
      </c>
      <c r="DA86" s="482">
        <f t="shared" si="96"/>
        <v>21.105337859869191</v>
      </c>
      <c r="DB86" s="482">
        <f t="shared" si="96"/>
        <v>32.713178446174105</v>
      </c>
      <c r="DC86" s="482">
        <f t="shared" si="96"/>
        <v>41.49082769847233</v>
      </c>
      <c r="DD86" s="482">
        <f t="shared" si="96"/>
        <v>39.486136221025227</v>
      </c>
      <c r="DE86" s="482">
        <f t="shared" si="96"/>
        <v>25.480062611094898</v>
      </c>
      <c r="DF86" s="482">
        <f t="shared" si="96"/>
        <v>21.57795952803697</v>
      </c>
      <c r="DG86" s="482">
        <f t="shared" si="96"/>
        <v>23.001579629583052</v>
      </c>
      <c r="DH86" s="482">
        <f t="shared" si="96"/>
        <v>27.49573717112213</v>
      </c>
      <c r="DI86" s="482">
        <f t="shared" si="96"/>
        <v>27.289230447125185</v>
      </c>
      <c r="DJ86" s="482">
        <f t="shared" si="96"/>
        <v>27.468637947463428</v>
      </c>
      <c r="DK86" s="482">
        <f t="shared" si="96"/>
        <v>23.975627085135301</v>
      </c>
      <c r="DL86" s="482">
        <f t="shared" si="96"/>
        <v>21.439323169119589</v>
      </c>
      <c r="DM86" s="482">
        <f t="shared" ref="DM86:FX86" si="97">+IF(ISERROR(DM55/DM70),0,DM55/DM70)</f>
        <v>21.735881416146025</v>
      </c>
      <c r="DN86" s="482">
        <f t="shared" si="97"/>
        <v>34.03571311534504</v>
      </c>
      <c r="DO86" s="482">
        <f t="shared" si="97"/>
        <v>39.508873848467758</v>
      </c>
      <c r="DP86" s="482">
        <f t="shared" si="97"/>
        <v>38.9003792353124</v>
      </c>
      <c r="DQ86" s="482">
        <f t="shared" si="97"/>
        <v>25.771532070455301</v>
      </c>
      <c r="DR86" s="482">
        <f t="shared" si="97"/>
        <v>21.989797323518733</v>
      </c>
      <c r="DS86" s="482">
        <f t="shared" si="97"/>
        <v>24.593234529082068</v>
      </c>
      <c r="DT86" s="482">
        <f t="shared" si="97"/>
        <v>27.276943878472935</v>
      </c>
      <c r="DU86" s="482">
        <f t="shared" si="97"/>
        <v>27.550803850604428</v>
      </c>
      <c r="DV86" s="482">
        <f t="shared" si="97"/>
        <v>26.528496532866644</v>
      </c>
      <c r="DW86" s="482">
        <f t="shared" si="97"/>
        <v>24.089960829737016</v>
      </c>
      <c r="DX86" s="482">
        <f t="shared" si="97"/>
        <v>21.244633782353443</v>
      </c>
      <c r="DY86" s="482">
        <f t="shared" si="97"/>
        <v>22.931990820053656</v>
      </c>
      <c r="DZ86" s="482">
        <f t="shared" si="97"/>
        <v>33.126748448396789</v>
      </c>
      <c r="EA86" s="482">
        <f t="shared" si="97"/>
        <v>36.721365079961664</v>
      </c>
      <c r="EB86" s="482">
        <f t="shared" si="97"/>
        <v>38.311624980336639</v>
      </c>
      <c r="EC86" s="482">
        <f t="shared" si="97"/>
        <v>24.638462202564767</v>
      </c>
      <c r="ED86" s="482">
        <f t="shared" si="97"/>
        <v>21.759927867091278</v>
      </c>
      <c r="EE86" s="482">
        <f t="shared" si="97"/>
        <v>22.451340033500838</v>
      </c>
      <c r="EF86" s="482">
        <f t="shared" si="97"/>
        <v>24.371888662015056</v>
      </c>
      <c r="EG86" s="482">
        <f t="shared" si="97"/>
        <v>26.211816797094212</v>
      </c>
      <c r="EH86" s="482">
        <f t="shared" si="97"/>
        <v>28.298513876265982</v>
      </c>
      <c r="EI86" s="482">
        <f t="shared" si="97"/>
        <v>33.129048066090874</v>
      </c>
      <c r="EJ86" s="482">
        <f t="shared" si="97"/>
        <v>19.867027210296438</v>
      </c>
      <c r="EK86" s="482">
        <f t="shared" si="97"/>
        <v>22.772872148239909</v>
      </c>
      <c r="EL86" s="482">
        <f t="shared" si="97"/>
        <v>28.920724726870876</v>
      </c>
      <c r="EM86" s="482">
        <f t="shared" si="97"/>
        <v>38.991736518711598</v>
      </c>
      <c r="EN86" s="482">
        <f t="shared" si="97"/>
        <v>40.240121181835221</v>
      </c>
      <c r="EO86" s="482">
        <f t="shared" si="97"/>
        <v>25.485092845869655</v>
      </c>
      <c r="EP86" s="482">
        <f t="shared" si="97"/>
        <v>22.174045772336481</v>
      </c>
      <c r="EQ86" s="482">
        <f t="shared" si="97"/>
        <v>21.42710595718275</v>
      </c>
      <c r="ER86" s="482">
        <f t="shared" si="97"/>
        <v>25.671647645553541</v>
      </c>
      <c r="ES86" s="482">
        <f t="shared" si="97"/>
        <v>25.90568269064071</v>
      </c>
      <c r="ET86" s="482">
        <f t="shared" si="97"/>
        <v>25.960437703561681</v>
      </c>
      <c r="EU86" s="482">
        <f t="shared" si="97"/>
        <v>22.553747608980167</v>
      </c>
      <c r="EV86" s="482">
        <f t="shared" si="97"/>
        <v>22.36793509987989</v>
      </c>
      <c r="EW86" s="482">
        <f t="shared" si="97"/>
        <v>21.095060093969835</v>
      </c>
      <c r="EX86" s="482">
        <f t="shared" si="97"/>
        <v>29.654779160315574</v>
      </c>
      <c r="EY86" s="482">
        <f t="shared" si="97"/>
        <v>39.156092019312695</v>
      </c>
      <c r="EZ86" s="482">
        <f t="shared" si="97"/>
        <v>37.048754022065694</v>
      </c>
      <c r="FA86" s="482">
        <f t="shared" si="97"/>
        <v>26.413390382744627</v>
      </c>
      <c r="FB86" s="482">
        <f t="shared" si="97"/>
        <v>23.808990572841541</v>
      </c>
      <c r="FC86" s="482">
        <f t="shared" si="97"/>
        <v>19.749753688195181</v>
      </c>
      <c r="FD86" s="482">
        <f t="shared" si="97"/>
        <v>26.767891427926063</v>
      </c>
      <c r="FE86" s="482">
        <f t="shared" si="97"/>
        <v>24.340464945722612</v>
      </c>
      <c r="FF86" s="482">
        <f t="shared" si="97"/>
        <v>24.737576819932656</v>
      </c>
      <c r="FG86" s="482">
        <f t="shared" si="97"/>
        <v>22.820492842629513</v>
      </c>
      <c r="FH86" s="482">
        <f t="shared" si="97"/>
        <v>19.015444947209652</v>
      </c>
      <c r="FI86" s="482">
        <f t="shared" si="97"/>
        <v>18.080784272414839</v>
      </c>
      <c r="FJ86" s="482">
        <f t="shared" si="97"/>
        <v>29.246855346123965</v>
      </c>
      <c r="FK86" s="482">
        <f t="shared" si="97"/>
        <v>38.707974295776886</v>
      </c>
      <c r="FL86" s="482">
        <f t="shared" si="97"/>
        <v>35.534286148700012</v>
      </c>
      <c r="FM86" s="482">
        <f t="shared" si="97"/>
        <v>24.881226287262873</v>
      </c>
      <c r="FN86" s="482">
        <f t="shared" si="97"/>
        <v>20.057193806824461</v>
      </c>
      <c r="FO86" s="482">
        <f t="shared" si="97"/>
        <v>17.787862748669543</v>
      </c>
      <c r="FP86" s="482">
        <f t="shared" si="97"/>
        <v>24.260798489447041</v>
      </c>
      <c r="FQ86" s="482">
        <f t="shared" si="97"/>
        <v>21.95773027892265</v>
      </c>
      <c r="FR86" s="482">
        <f t="shared" si="97"/>
        <v>24.080391966765138</v>
      </c>
      <c r="FS86" s="482">
        <f t="shared" si="97"/>
        <v>21.669659225358522</v>
      </c>
      <c r="FT86" s="482">
        <f t="shared" si="97"/>
        <v>20.70720427923353</v>
      </c>
      <c r="FU86" s="482">
        <f t="shared" si="97"/>
        <v>17.423098359785552</v>
      </c>
      <c r="FV86" s="482">
        <f t="shared" si="97"/>
        <v>29.945590144425811</v>
      </c>
      <c r="FW86" s="482">
        <f t="shared" si="97"/>
        <v>34.403541032173209</v>
      </c>
      <c r="FX86" s="482">
        <f t="shared" si="97"/>
        <v>35.344713115812858</v>
      </c>
      <c r="FY86" s="482">
        <f t="shared" ref="FY86:GB86" si="98">+IF(ISERROR(FY55/FY70),0,FY55/FY70)</f>
        <v>22.786994857224812</v>
      </c>
      <c r="FZ86" s="482">
        <f t="shared" si="98"/>
        <v>18.286087606597288</v>
      </c>
      <c r="GA86" s="482">
        <f t="shared" si="98"/>
        <v>19.941190120452635</v>
      </c>
      <c r="GB86" s="482">
        <f t="shared" si="98"/>
        <v>25.836355354228086</v>
      </c>
    </row>
    <row r="87" spans="1:184">
      <c r="B87" s="485"/>
      <c r="C87" s="474" t="s">
        <v>8</v>
      </c>
      <c r="D87" s="477" t="s">
        <v>177</v>
      </c>
      <c r="E87" s="482">
        <f t="shared" ref="E87:AZ87" si="99">+IF(ISERROR(E56/E71),0,E56/E71)</f>
        <v>4.460333003514279</v>
      </c>
      <c r="F87" s="482">
        <f t="shared" si="99"/>
        <v>3.2127394498599355</v>
      </c>
      <c r="G87" s="482">
        <f t="shared" si="99"/>
        <v>1.3648387897705103</v>
      </c>
      <c r="H87" s="482">
        <f t="shared" si="99"/>
        <v>1.2279873136947168</v>
      </c>
      <c r="I87" s="482">
        <f t="shared" si="99"/>
        <v>0.41598524062674874</v>
      </c>
      <c r="J87" s="482">
        <f t="shared" si="99"/>
        <v>1.7788750292980195</v>
      </c>
      <c r="K87" s="482">
        <f t="shared" si="99"/>
        <v>8.1615188222397972</v>
      </c>
      <c r="L87" s="482">
        <f t="shared" si="99"/>
        <v>4.896696538271982</v>
      </c>
      <c r="M87" s="482">
        <f t="shared" si="99"/>
        <v>0.76150122916255969</v>
      </c>
      <c r="N87" s="482">
        <f t="shared" si="99"/>
        <v>0.32267932709345232</v>
      </c>
      <c r="O87" s="482">
        <f t="shared" si="99"/>
        <v>0.30728882050102102</v>
      </c>
      <c r="P87" s="482">
        <f t="shared" si="99"/>
        <v>2.2648409587568072</v>
      </c>
      <c r="Q87" s="482">
        <f t="shared" si="99"/>
        <v>5.2923985957846327</v>
      </c>
      <c r="R87" s="482">
        <f t="shared" si="99"/>
        <v>4.5126119256496597</v>
      </c>
      <c r="S87" s="482">
        <f t="shared" si="99"/>
        <v>1.3904924142738291</v>
      </c>
      <c r="T87" s="482">
        <f t="shared" si="99"/>
        <v>1.4571284354677063</v>
      </c>
      <c r="U87" s="482">
        <f t="shared" si="99"/>
        <v>0.61622658384398776</v>
      </c>
      <c r="V87" s="482">
        <f t="shared" si="99"/>
        <v>2.5453414124289155</v>
      </c>
      <c r="W87" s="482">
        <f t="shared" si="99"/>
        <v>6.4781070153584928</v>
      </c>
      <c r="X87" s="482">
        <f t="shared" si="99"/>
        <v>6.2025115293531101</v>
      </c>
      <c r="Y87" s="482">
        <f t="shared" si="99"/>
        <v>0.12594474737394951</v>
      </c>
      <c r="Z87" s="482">
        <f t="shared" si="99"/>
        <v>-0.58111317673836671</v>
      </c>
      <c r="AA87" s="482">
        <f t="shared" si="99"/>
        <v>-0.50272511673810893</v>
      </c>
      <c r="AB87" s="482">
        <f t="shared" si="99"/>
        <v>1.7409048474475579</v>
      </c>
      <c r="AC87" s="482">
        <f t="shared" si="99"/>
        <v>2.3334624213150077</v>
      </c>
      <c r="AD87" s="482">
        <f t="shared" si="99"/>
        <v>2.972741950435696</v>
      </c>
      <c r="AE87" s="482">
        <f t="shared" si="99"/>
        <v>0.28125360521458237</v>
      </c>
      <c r="AF87" s="482">
        <f t="shared" si="99"/>
        <v>-0.56661114812347324</v>
      </c>
      <c r="AG87" s="482">
        <f t="shared" si="99"/>
        <v>-2.0139190662286524</v>
      </c>
      <c r="AH87" s="482">
        <f t="shared" si="99"/>
        <v>1.4845707904822216</v>
      </c>
      <c r="AI87" s="482">
        <f t="shared" si="99"/>
        <v>5.1850393425668404</v>
      </c>
      <c r="AJ87" s="482">
        <f t="shared" si="99"/>
        <v>3.9355605147555757</v>
      </c>
      <c r="AK87" s="482">
        <f t="shared" si="99"/>
        <v>-1.666660414728566</v>
      </c>
      <c r="AL87" s="482">
        <f t="shared" si="99"/>
        <v>-2.2427230925327595</v>
      </c>
      <c r="AM87" s="482">
        <f t="shared" si="99"/>
        <v>-1.7284394377900438</v>
      </c>
      <c r="AN87" s="482">
        <f t="shared" si="99"/>
        <v>-1.1086088629187385</v>
      </c>
      <c r="AO87" s="482">
        <f t="shared" si="99"/>
        <v>2.7589241125123971</v>
      </c>
      <c r="AP87" s="482">
        <f t="shared" si="99"/>
        <v>3.5694844966716248</v>
      </c>
      <c r="AQ87" s="482">
        <f t="shared" si="99"/>
        <v>0.73890173120826741</v>
      </c>
      <c r="AR87" s="482">
        <f t="shared" si="99"/>
        <v>-0.48607678119376013</v>
      </c>
      <c r="AS87" s="482">
        <f t="shared" si="99"/>
        <v>-1.1588582187644321</v>
      </c>
      <c r="AT87" s="482">
        <f t="shared" si="99"/>
        <v>2.232961311684917</v>
      </c>
      <c r="AU87" s="482">
        <f t="shared" si="99"/>
        <v>5.1712383210152</v>
      </c>
      <c r="AV87" s="482">
        <f t="shared" si="99"/>
        <v>5.5895379915998475</v>
      </c>
      <c r="AW87" s="482">
        <f t="shared" si="99"/>
        <v>-0.89145252967820243</v>
      </c>
      <c r="AX87" s="482">
        <f t="shared" si="99"/>
        <v>-1.9804037494087801</v>
      </c>
      <c r="AY87" s="250">
        <f t="shared" si="99"/>
        <v>-1.1231197854147217</v>
      </c>
      <c r="AZ87" s="250">
        <f t="shared" si="99"/>
        <v>-0.60663878535725635</v>
      </c>
      <c r="BA87" s="482">
        <f t="shared" ref="BA87:DL87" si="100">+IF(ISERROR(BA56/BA71),0,BA56/BA71)</f>
        <v>3.0401308737292707</v>
      </c>
      <c r="BB87" s="482">
        <f t="shared" si="100"/>
        <v>3.894214152399825</v>
      </c>
      <c r="BC87" s="482">
        <f t="shared" si="100"/>
        <v>0.42619926199261993</v>
      </c>
      <c r="BD87" s="482">
        <f t="shared" si="100"/>
        <v>-1.8275225796306671</v>
      </c>
      <c r="BE87" s="482">
        <f t="shared" si="100"/>
        <v>-1.9098949479718628</v>
      </c>
      <c r="BF87" s="482">
        <f t="shared" si="100"/>
        <v>2.3595244343363659</v>
      </c>
      <c r="BG87" s="482">
        <f t="shared" si="100"/>
        <v>4.9277584416313474</v>
      </c>
      <c r="BH87" s="482">
        <f t="shared" si="100"/>
        <v>5.5360391639469482</v>
      </c>
      <c r="BI87" s="482">
        <f t="shared" si="100"/>
        <v>-2.2706687750116159</v>
      </c>
      <c r="BJ87" s="482">
        <f t="shared" si="100"/>
        <v>-2.2779119410065118</v>
      </c>
      <c r="BK87" s="482">
        <f t="shared" si="100"/>
        <v>-1.8842025169149514</v>
      </c>
      <c r="BL87" s="482">
        <f t="shared" si="100"/>
        <v>-0.39150796467869636</v>
      </c>
      <c r="BM87" s="482">
        <f t="shared" si="100"/>
        <v>4.2772832247182135</v>
      </c>
      <c r="BN87" s="482">
        <f t="shared" si="100"/>
        <v>4.4593156385269035</v>
      </c>
      <c r="BO87" s="482">
        <f t="shared" si="100"/>
        <v>1.1624525195801056</v>
      </c>
      <c r="BP87" s="482">
        <f t="shared" si="100"/>
        <v>0.26892958223926916</v>
      </c>
      <c r="BQ87" s="482">
        <f t="shared" si="100"/>
        <v>-0.45264570418154754</v>
      </c>
      <c r="BR87" s="482">
        <f t="shared" si="100"/>
        <v>3.8657273238461873</v>
      </c>
      <c r="BS87" s="482">
        <f t="shared" si="100"/>
        <v>8.4566684656005133</v>
      </c>
      <c r="BT87" s="482">
        <f t="shared" si="100"/>
        <v>8.9695205687960442</v>
      </c>
      <c r="BU87" s="482">
        <f t="shared" si="100"/>
        <v>0.43187921661099105</v>
      </c>
      <c r="BV87" s="482">
        <f t="shared" si="100"/>
        <v>-2.5300257314137101E-2</v>
      </c>
      <c r="BW87" s="482">
        <f t="shared" si="100"/>
        <v>0.95208300948235658</v>
      </c>
      <c r="BX87" s="482">
        <f t="shared" si="100"/>
        <v>2.9745930721429596</v>
      </c>
      <c r="BY87" s="482">
        <f t="shared" si="100"/>
        <v>6.7036234660044123</v>
      </c>
      <c r="BZ87" s="482">
        <f t="shared" si="100"/>
        <v>7.9297955128735822</v>
      </c>
      <c r="CA87" s="482">
        <f t="shared" si="100"/>
        <v>0</v>
      </c>
      <c r="CB87" s="482">
        <f t="shared" si="100"/>
        <v>4.2744292053247275</v>
      </c>
      <c r="CC87" s="482">
        <f t="shared" si="100"/>
        <v>5.2163516444900964</v>
      </c>
      <c r="CD87" s="482">
        <f t="shared" si="100"/>
        <v>10.642011213803325</v>
      </c>
      <c r="CE87" s="482">
        <f t="shared" si="100"/>
        <v>18.980974054933235</v>
      </c>
      <c r="CF87" s="482">
        <f t="shared" si="100"/>
        <v>19.579011512478949</v>
      </c>
      <c r="CG87" s="482">
        <f t="shared" si="100"/>
        <v>10.088743621274071</v>
      </c>
      <c r="CH87" s="482">
        <f t="shared" si="100"/>
        <v>10.077175388077979</v>
      </c>
      <c r="CI87" s="482">
        <f t="shared" si="100"/>
        <v>10.875639774560373</v>
      </c>
      <c r="CJ87" s="482">
        <f t="shared" si="100"/>
        <v>14.764391324046482</v>
      </c>
      <c r="CK87" s="482">
        <f t="shared" si="100"/>
        <v>16.698053014605549</v>
      </c>
      <c r="CL87" s="482">
        <f t="shared" si="100"/>
        <v>17.724389657286682</v>
      </c>
      <c r="CM87" s="482">
        <f t="shared" si="100"/>
        <v>15.34968613580601</v>
      </c>
      <c r="CN87" s="482">
        <f t="shared" si="100"/>
        <v>15.164216410890424</v>
      </c>
      <c r="CO87" s="482">
        <f t="shared" si="100"/>
        <v>14.740193490483858</v>
      </c>
      <c r="CP87" s="482">
        <f t="shared" si="100"/>
        <v>23.02973138160489</v>
      </c>
      <c r="CQ87" s="482">
        <f t="shared" si="100"/>
        <v>33.392610837438426</v>
      </c>
      <c r="CR87" s="482">
        <f t="shared" si="100"/>
        <v>31.737759303961688</v>
      </c>
      <c r="CS87" s="482">
        <f t="shared" si="100"/>
        <v>20.784071385401035</v>
      </c>
      <c r="CT87" s="482">
        <f t="shared" si="100"/>
        <v>19.445261757571014</v>
      </c>
      <c r="CU87" s="482">
        <f t="shared" si="100"/>
        <v>19.392350550904261</v>
      </c>
      <c r="CV87" s="482">
        <f t="shared" si="100"/>
        <v>24.535640098843228</v>
      </c>
      <c r="CW87" s="482">
        <f t="shared" si="100"/>
        <v>26.083626106236856</v>
      </c>
      <c r="CX87" s="482">
        <f t="shared" si="100"/>
        <v>29.300166444225724</v>
      </c>
      <c r="CY87" s="482">
        <f t="shared" si="100"/>
        <v>22.201138263549968</v>
      </c>
      <c r="CZ87" s="482">
        <f t="shared" si="100"/>
        <v>24.19977687681968</v>
      </c>
      <c r="DA87" s="482">
        <f t="shared" si="100"/>
        <v>21.781114774026044</v>
      </c>
      <c r="DB87" s="482">
        <f t="shared" si="100"/>
        <v>32.21038173915391</v>
      </c>
      <c r="DC87" s="482">
        <f t="shared" si="100"/>
        <v>40.130362854306824</v>
      </c>
      <c r="DD87" s="482">
        <f t="shared" si="100"/>
        <v>40.020912840676921</v>
      </c>
      <c r="DE87" s="482">
        <f t="shared" si="100"/>
        <v>25.8934194783441</v>
      </c>
      <c r="DF87" s="482">
        <f t="shared" si="100"/>
        <v>21.606795989765548</v>
      </c>
      <c r="DG87" s="482">
        <f t="shared" si="100"/>
        <v>22.442447036442552</v>
      </c>
      <c r="DH87" s="482">
        <f t="shared" si="100"/>
        <v>27.531272055332419</v>
      </c>
      <c r="DI87" s="482">
        <f t="shared" si="100"/>
        <v>26.84640716843133</v>
      </c>
      <c r="DJ87" s="482">
        <f t="shared" si="100"/>
        <v>27.543416774229954</v>
      </c>
      <c r="DK87" s="482">
        <f t="shared" si="100"/>
        <v>24.156505370817701</v>
      </c>
      <c r="DL87" s="482">
        <f t="shared" si="100"/>
        <v>22.248401330527461</v>
      </c>
      <c r="DM87" s="482">
        <f t="shared" ref="DM87:FX87" si="101">+IF(ISERROR(DM56/DM71),0,DM56/DM71)</f>
        <v>21.598241207695214</v>
      </c>
      <c r="DN87" s="482">
        <f t="shared" si="101"/>
        <v>32.83538852209243</v>
      </c>
      <c r="DO87" s="482">
        <f t="shared" si="101"/>
        <v>39.178029983860824</v>
      </c>
      <c r="DP87" s="482">
        <f t="shared" si="101"/>
        <v>38.321624439981463</v>
      </c>
      <c r="DQ87" s="482">
        <f t="shared" si="101"/>
        <v>25.116613813269634</v>
      </c>
      <c r="DR87" s="482">
        <f t="shared" si="101"/>
        <v>21.776564304307829</v>
      </c>
      <c r="DS87" s="482">
        <f t="shared" si="101"/>
        <v>23.396389652545462</v>
      </c>
      <c r="DT87" s="482">
        <f t="shared" si="101"/>
        <v>26.351449298726422</v>
      </c>
      <c r="DU87" s="482">
        <f t="shared" si="101"/>
        <v>26.361342012379151</v>
      </c>
      <c r="DV87" s="482">
        <f t="shared" si="101"/>
        <v>26.889257777935086</v>
      </c>
      <c r="DW87" s="482">
        <f t="shared" si="101"/>
        <v>23.283776185040956</v>
      </c>
      <c r="DX87" s="482">
        <f t="shared" si="101"/>
        <v>19.262763088955055</v>
      </c>
      <c r="DY87" s="482">
        <f t="shared" si="101"/>
        <v>23.135391304347827</v>
      </c>
      <c r="DZ87" s="482">
        <f t="shared" si="101"/>
        <v>32.998529994940448</v>
      </c>
      <c r="EA87" s="482">
        <f t="shared" si="101"/>
        <v>35.909670390952776</v>
      </c>
      <c r="EB87" s="482">
        <f t="shared" si="101"/>
        <v>36.891988037763142</v>
      </c>
      <c r="EC87" s="482">
        <f t="shared" si="101"/>
        <v>23.411741128502815</v>
      </c>
      <c r="ED87" s="482">
        <f t="shared" si="101"/>
        <v>21.502629342398809</v>
      </c>
      <c r="EE87" s="482">
        <f t="shared" si="101"/>
        <v>21.773845813708871</v>
      </c>
      <c r="EF87" s="482">
        <f t="shared" si="101"/>
        <v>24.375961065520723</v>
      </c>
      <c r="EG87" s="482">
        <f t="shared" si="101"/>
        <v>25.102321180855213</v>
      </c>
      <c r="EH87" s="482">
        <f t="shared" si="101"/>
        <v>27.646800581246261</v>
      </c>
      <c r="EI87" s="482">
        <f t="shared" si="101"/>
        <v>22.458448177232306</v>
      </c>
      <c r="EJ87" s="482">
        <f t="shared" si="101"/>
        <v>22.389051609214956</v>
      </c>
      <c r="EK87" s="482">
        <f t="shared" si="101"/>
        <v>21.784525957105632</v>
      </c>
      <c r="EL87" s="482">
        <f t="shared" si="101"/>
        <v>28.004472589998905</v>
      </c>
      <c r="EM87" s="482">
        <f t="shared" si="101"/>
        <v>38.76135952676173</v>
      </c>
      <c r="EN87" s="482">
        <f t="shared" si="101"/>
        <v>39.509141105487252</v>
      </c>
      <c r="EO87" s="482">
        <f t="shared" si="101"/>
        <v>25.260801004914644</v>
      </c>
      <c r="EP87" s="482">
        <f t="shared" si="101"/>
        <v>22.738561100823112</v>
      </c>
      <c r="EQ87" s="482">
        <f t="shared" si="101"/>
        <v>21.713639410187668</v>
      </c>
      <c r="ER87" s="482">
        <f t="shared" si="101"/>
        <v>25.769566952447157</v>
      </c>
      <c r="ES87" s="482">
        <f t="shared" si="101"/>
        <v>25.313096035878139</v>
      </c>
      <c r="ET87" s="482">
        <f t="shared" si="101"/>
        <v>26.060185448142679</v>
      </c>
      <c r="EU87" s="482">
        <f t="shared" si="101"/>
        <v>22.912118477174115</v>
      </c>
      <c r="EV87" s="482">
        <f t="shared" si="101"/>
        <v>19.664384352675256</v>
      </c>
      <c r="EW87" s="482">
        <f t="shared" si="101"/>
        <v>20.171024118613936</v>
      </c>
      <c r="EX87" s="482">
        <f t="shared" si="101"/>
        <v>28.142971647443673</v>
      </c>
      <c r="EY87" s="482">
        <f t="shared" si="101"/>
        <v>38.585630049943781</v>
      </c>
      <c r="EZ87" s="482">
        <f t="shared" si="101"/>
        <v>35.987995981263289</v>
      </c>
      <c r="FA87" s="482">
        <f t="shared" si="101"/>
        <v>24.757844270174491</v>
      </c>
      <c r="FB87" s="482">
        <f t="shared" si="101"/>
        <v>22.706366118399149</v>
      </c>
      <c r="FC87" s="482">
        <f t="shared" si="101"/>
        <v>19.507479209417863</v>
      </c>
      <c r="FD87" s="482">
        <f t="shared" si="101"/>
        <v>26.054857610559683</v>
      </c>
      <c r="FE87" s="482">
        <f t="shared" si="101"/>
        <v>22.948643894242124</v>
      </c>
      <c r="FF87" s="482">
        <f t="shared" si="101"/>
        <v>23.343842414642477</v>
      </c>
      <c r="FG87" s="482">
        <f t="shared" si="101"/>
        <v>20.366506965726749</v>
      </c>
      <c r="FH87" s="482">
        <f t="shared" si="101"/>
        <v>18.763711631946876</v>
      </c>
      <c r="FI87" s="482">
        <f t="shared" si="101"/>
        <v>18.110206360337422</v>
      </c>
      <c r="FJ87" s="482">
        <f t="shared" si="101"/>
        <v>27.635076369649003</v>
      </c>
      <c r="FK87" s="482">
        <f t="shared" si="101"/>
        <v>37.640641464699684</v>
      </c>
      <c r="FL87" s="482">
        <f t="shared" si="101"/>
        <v>33.579139621054843</v>
      </c>
      <c r="FM87" s="482">
        <f t="shared" si="101"/>
        <v>23.198784989234081</v>
      </c>
      <c r="FN87" s="482">
        <f t="shared" si="101"/>
        <v>19.640828784252562</v>
      </c>
      <c r="FO87" s="482">
        <f t="shared" si="101"/>
        <v>17.622583366077706</v>
      </c>
      <c r="FP87" s="482">
        <f t="shared" si="101"/>
        <v>24.623877398061826</v>
      </c>
      <c r="FQ87" s="482">
        <f t="shared" si="101"/>
        <v>21.477952447626695</v>
      </c>
      <c r="FR87" s="482">
        <f t="shared" si="101"/>
        <v>23.820640273276691</v>
      </c>
      <c r="FS87" s="482">
        <f t="shared" si="101"/>
        <v>21.395378889345061</v>
      </c>
      <c r="FT87" s="482">
        <f t="shared" si="101"/>
        <v>19.571139151770058</v>
      </c>
      <c r="FU87" s="482">
        <f t="shared" si="101"/>
        <v>18.121644754861681</v>
      </c>
      <c r="FV87" s="482">
        <f t="shared" si="101"/>
        <v>28.641158141108793</v>
      </c>
      <c r="FW87" s="482">
        <f t="shared" si="101"/>
        <v>34.943820298798741</v>
      </c>
      <c r="FX87" s="482">
        <f t="shared" si="101"/>
        <v>34.325093392676948</v>
      </c>
      <c r="FY87" s="482">
        <f t="shared" ref="FY87:GB87" si="102">+IF(ISERROR(FY56/FY71),0,FY56/FY71)</f>
        <v>21.826733504849305</v>
      </c>
      <c r="FZ87" s="482">
        <f t="shared" si="102"/>
        <v>0</v>
      </c>
      <c r="GA87" s="482">
        <f t="shared" si="102"/>
        <v>15.602921753696485</v>
      </c>
      <c r="GB87" s="482">
        <f t="shared" si="102"/>
        <v>24.743751398449533</v>
      </c>
    </row>
    <row r="88" spans="1:184">
      <c r="B88" s="485"/>
      <c r="C88" s="474" t="s">
        <v>9</v>
      </c>
      <c r="D88" s="477" t="s">
        <v>177</v>
      </c>
      <c r="E88" s="482">
        <f t="shared" ref="E88:AZ88" si="103">+IF(ISERROR(E57/E72),0,E57/E72)</f>
        <v>0</v>
      </c>
      <c r="F88" s="482">
        <f t="shared" si="103"/>
        <v>0</v>
      </c>
      <c r="G88" s="482">
        <f t="shared" si="103"/>
        <v>0</v>
      </c>
      <c r="H88" s="482">
        <f t="shared" si="103"/>
        <v>0</v>
      </c>
      <c r="I88" s="482">
        <f t="shared" si="103"/>
        <v>0</v>
      </c>
      <c r="J88" s="482">
        <f t="shared" si="103"/>
        <v>0</v>
      </c>
      <c r="K88" s="482">
        <f t="shared" si="103"/>
        <v>5.0536038371791552</v>
      </c>
      <c r="L88" s="482">
        <f t="shared" si="103"/>
        <v>0</v>
      </c>
      <c r="M88" s="482">
        <f t="shared" si="103"/>
        <v>0</v>
      </c>
      <c r="N88" s="482">
        <f t="shared" si="103"/>
        <v>0</v>
      </c>
      <c r="O88" s="482">
        <f t="shared" si="103"/>
        <v>0</v>
      </c>
      <c r="P88" s="482">
        <f t="shared" si="103"/>
        <v>0</v>
      </c>
      <c r="Q88" s="482">
        <f t="shared" si="103"/>
        <v>0</v>
      </c>
      <c r="R88" s="482">
        <f t="shared" si="103"/>
        <v>0</v>
      </c>
      <c r="S88" s="482">
        <f t="shared" si="103"/>
        <v>0</v>
      </c>
      <c r="T88" s="482">
        <f t="shared" si="103"/>
        <v>0</v>
      </c>
      <c r="U88" s="482">
        <f t="shared" si="103"/>
        <v>0</v>
      </c>
      <c r="V88" s="482">
        <f t="shared" si="103"/>
        <v>0</v>
      </c>
      <c r="W88" s="482">
        <f t="shared" si="103"/>
        <v>0</v>
      </c>
      <c r="X88" s="482">
        <f t="shared" si="103"/>
        <v>0</v>
      </c>
      <c r="Y88" s="482">
        <f t="shared" si="103"/>
        <v>0</v>
      </c>
      <c r="Z88" s="482">
        <f t="shared" si="103"/>
        <v>0</v>
      </c>
      <c r="AA88" s="482">
        <f t="shared" si="103"/>
        <v>0</v>
      </c>
      <c r="AB88" s="482">
        <f t="shared" si="103"/>
        <v>0</v>
      </c>
      <c r="AC88" s="482">
        <f t="shared" si="103"/>
        <v>0</v>
      </c>
      <c r="AD88" s="482">
        <f t="shared" si="103"/>
        <v>0</v>
      </c>
      <c r="AE88" s="482">
        <f t="shared" si="103"/>
        <v>0</v>
      </c>
      <c r="AF88" s="482">
        <f t="shared" si="103"/>
        <v>0</v>
      </c>
      <c r="AG88" s="482">
        <f t="shared" si="103"/>
        <v>0</v>
      </c>
      <c r="AH88" s="482">
        <f t="shared" si="103"/>
        <v>0</v>
      </c>
      <c r="AI88" s="482">
        <f t="shared" si="103"/>
        <v>0</v>
      </c>
      <c r="AJ88" s="482">
        <f t="shared" si="103"/>
        <v>0</v>
      </c>
      <c r="AK88" s="482">
        <f t="shared" si="103"/>
        <v>0</v>
      </c>
      <c r="AL88" s="482">
        <f t="shared" si="103"/>
        <v>0</v>
      </c>
      <c r="AM88" s="482">
        <f t="shared" si="103"/>
        <v>0</v>
      </c>
      <c r="AN88" s="482">
        <f t="shared" si="103"/>
        <v>0</v>
      </c>
      <c r="AO88" s="482">
        <f t="shared" si="103"/>
        <v>0</v>
      </c>
      <c r="AP88" s="482">
        <f t="shared" si="103"/>
        <v>0</v>
      </c>
      <c r="AQ88" s="482">
        <f t="shared" si="103"/>
        <v>0</v>
      </c>
      <c r="AR88" s="482">
        <f t="shared" si="103"/>
        <v>0</v>
      </c>
      <c r="AS88" s="482">
        <f t="shared" si="103"/>
        <v>0</v>
      </c>
      <c r="AT88" s="482">
        <f t="shared" si="103"/>
        <v>0</v>
      </c>
      <c r="AU88" s="482">
        <f t="shared" si="103"/>
        <v>0</v>
      </c>
      <c r="AV88" s="482">
        <f t="shared" si="103"/>
        <v>0</v>
      </c>
      <c r="AW88" s="482">
        <f t="shared" si="103"/>
        <v>0</v>
      </c>
      <c r="AX88" s="482">
        <f t="shared" si="103"/>
        <v>0</v>
      </c>
      <c r="AY88" s="250">
        <f t="shared" si="103"/>
        <v>0</v>
      </c>
      <c r="AZ88" s="250">
        <f t="shared" si="103"/>
        <v>0</v>
      </c>
      <c r="BA88" s="482">
        <f t="shared" ref="BA88:DL88" si="104">+IF(ISERROR(BA57/BA72),0,BA57/BA72)</f>
        <v>0</v>
      </c>
      <c r="BB88" s="482">
        <f t="shared" si="104"/>
        <v>0</v>
      </c>
      <c r="BC88" s="482">
        <f t="shared" si="104"/>
        <v>0</v>
      </c>
      <c r="BD88" s="482">
        <f t="shared" si="104"/>
        <v>0</v>
      </c>
      <c r="BE88" s="482">
        <f t="shared" si="104"/>
        <v>0</v>
      </c>
      <c r="BF88" s="482">
        <f t="shared" si="104"/>
        <v>0</v>
      </c>
      <c r="BG88" s="482">
        <f t="shared" si="104"/>
        <v>0</v>
      </c>
      <c r="BH88" s="482">
        <f t="shared" si="104"/>
        <v>0</v>
      </c>
      <c r="BI88" s="482">
        <f t="shared" si="104"/>
        <v>0</v>
      </c>
      <c r="BJ88" s="482">
        <f t="shared" si="104"/>
        <v>0</v>
      </c>
      <c r="BK88" s="482">
        <f t="shared" si="104"/>
        <v>0</v>
      </c>
      <c r="BL88" s="482">
        <f t="shared" si="104"/>
        <v>0</v>
      </c>
      <c r="BM88" s="482">
        <f t="shared" si="104"/>
        <v>0</v>
      </c>
      <c r="BN88" s="482">
        <f t="shared" si="104"/>
        <v>0</v>
      </c>
      <c r="BO88" s="482">
        <f t="shared" si="104"/>
        <v>0</v>
      </c>
      <c r="BP88" s="482">
        <f t="shared" si="104"/>
        <v>0</v>
      </c>
      <c r="BQ88" s="482">
        <f t="shared" si="104"/>
        <v>0</v>
      </c>
      <c r="BR88" s="482">
        <f t="shared" si="104"/>
        <v>0</v>
      </c>
      <c r="BS88" s="482">
        <f t="shared" si="104"/>
        <v>0</v>
      </c>
      <c r="BT88" s="482">
        <f t="shared" si="104"/>
        <v>0</v>
      </c>
      <c r="BU88" s="482">
        <f t="shared" si="104"/>
        <v>0</v>
      </c>
      <c r="BV88" s="482">
        <f t="shared" si="104"/>
        <v>0</v>
      </c>
      <c r="BW88" s="482">
        <f t="shared" si="104"/>
        <v>0</v>
      </c>
      <c r="BX88" s="482">
        <f t="shared" si="104"/>
        <v>0</v>
      </c>
      <c r="BY88" s="482">
        <f t="shared" si="104"/>
        <v>0</v>
      </c>
      <c r="BZ88" s="482">
        <f t="shared" si="104"/>
        <v>0</v>
      </c>
      <c r="CA88" s="482">
        <f t="shared" si="104"/>
        <v>0</v>
      </c>
      <c r="CB88" s="482">
        <f t="shared" si="104"/>
        <v>0</v>
      </c>
      <c r="CC88" s="482">
        <f t="shared" si="104"/>
        <v>0</v>
      </c>
      <c r="CD88" s="482">
        <f t="shared" si="104"/>
        <v>0</v>
      </c>
      <c r="CE88" s="482">
        <f t="shared" si="104"/>
        <v>8.4737308429118769</v>
      </c>
      <c r="CF88" s="482">
        <f t="shared" si="104"/>
        <v>8.9762214374740399</v>
      </c>
      <c r="CG88" s="482">
        <f t="shared" si="104"/>
        <v>0</v>
      </c>
      <c r="CH88" s="482">
        <f t="shared" si="104"/>
        <v>0</v>
      </c>
      <c r="CI88" s="482">
        <f t="shared" si="104"/>
        <v>0</v>
      </c>
      <c r="CJ88" s="482">
        <f t="shared" si="104"/>
        <v>0</v>
      </c>
      <c r="CK88" s="482">
        <f t="shared" si="104"/>
        <v>6.560956043956045</v>
      </c>
      <c r="CL88" s="482">
        <f t="shared" si="104"/>
        <v>2.4754658187599445</v>
      </c>
      <c r="CM88" s="482">
        <f t="shared" si="104"/>
        <v>0</v>
      </c>
      <c r="CN88" s="482">
        <f t="shared" si="104"/>
        <v>0</v>
      </c>
      <c r="CO88" s="482">
        <f t="shared" si="104"/>
        <v>0</v>
      </c>
      <c r="CP88" s="482">
        <f t="shared" si="104"/>
        <v>16.654160784313721</v>
      </c>
      <c r="CQ88" s="482">
        <f t="shared" si="104"/>
        <v>20.351677955665025</v>
      </c>
      <c r="CR88" s="482">
        <f t="shared" si="104"/>
        <v>23.372455368060642</v>
      </c>
      <c r="CS88" s="482">
        <f t="shared" si="104"/>
        <v>10.997281089036051</v>
      </c>
      <c r="CT88" s="482">
        <f t="shared" si="104"/>
        <v>5.8246315789473737</v>
      </c>
      <c r="CU88" s="482">
        <f t="shared" si="104"/>
        <v>5.9845238095238091</v>
      </c>
      <c r="CV88" s="482">
        <f t="shared" si="104"/>
        <v>9.5061517081644471</v>
      </c>
      <c r="CW88" s="482">
        <f t="shared" si="104"/>
        <v>15.581311539976369</v>
      </c>
      <c r="CX88" s="482">
        <f t="shared" si="104"/>
        <v>17.339076802507847</v>
      </c>
      <c r="CY88" s="482">
        <f t="shared" si="104"/>
        <v>10.797634917629237</v>
      </c>
      <c r="CZ88" s="482">
        <f t="shared" si="104"/>
        <v>10.683429158110883</v>
      </c>
      <c r="DA88" s="482">
        <f t="shared" si="104"/>
        <v>13.599873307543515</v>
      </c>
      <c r="DB88" s="482">
        <f t="shared" si="104"/>
        <v>32.529304097771394</v>
      </c>
      <c r="DC88" s="482">
        <f t="shared" si="104"/>
        <v>44.227945122769356</v>
      </c>
      <c r="DD88" s="482">
        <f t="shared" si="104"/>
        <v>44.114115473775719</v>
      </c>
      <c r="DE88" s="482">
        <f t="shared" si="104"/>
        <v>20.17506603929338</v>
      </c>
      <c r="DF88" s="482">
        <f t="shared" si="104"/>
        <v>12.673543116490166</v>
      </c>
      <c r="DG88" s="482">
        <f t="shared" si="104"/>
        <v>16.441479651162791</v>
      </c>
      <c r="DH88" s="482">
        <f t="shared" si="104"/>
        <v>18.781468120805378</v>
      </c>
      <c r="DI88" s="482">
        <f t="shared" si="104"/>
        <v>15.992484693877561</v>
      </c>
      <c r="DJ88" s="482">
        <f t="shared" si="104"/>
        <v>15.389195233730533</v>
      </c>
      <c r="DK88" s="482">
        <f t="shared" si="104"/>
        <v>10.667510300176575</v>
      </c>
      <c r="DL88" s="482">
        <f t="shared" si="104"/>
        <v>8.3764610389610397</v>
      </c>
      <c r="DM88" s="482">
        <f t="shared" ref="DM88:FX88" si="105">+IF(ISERROR(DM57/DM72),0,DM57/DM72)</f>
        <v>8.2984511581067473</v>
      </c>
      <c r="DN88" s="482">
        <f t="shared" si="105"/>
        <v>31.948586572438163</v>
      </c>
      <c r="DO88" s="482">
        <f t="shared" si="105"/>
        <v>43.135199375620829</v>
      </c>
      <c r="DP88" s="482">
        <f t="shared" si="105"/>
        <v>38.946530484409799</v>
      </c>
      <c r="DQ88" s="482">
        <f t="shared" si="105"/>
        <v>19.854049887892376</v>
      </c>
      <c r="DR88" s="482">
        <f t="shared" si="105"/>
        <v>10.801065286624194</v>
      </c>
      <c r="DS88" s="482">
        <f t="shared" si="105"/>
        <v>16.993899736147757</v>
      </c>
      <c r="DT88" s="482">
        <f t="shared" si="105"/>
        <v>19.102776305533915</v>
      </c>
      <c r="DU88" s="482">
        <f t="shared" si="105"/>
        <v>15.193249427917609</v>
      </c>
      <c r="DV88" s="482">
        <f t="shared" si="105"/>
        <v>14.69977672459189</v>
      </c>
      <c r="DW88" s="482">
        <f t="shared" si="105"/>
        <v>7.7930932703659979</v>
      </c>
      <c r="DX88" s="482">
        <f t="shared" si="105"/>
        <v>6.7190014903129658</v>
      </c>
      <c r="DY88" s="482">
        <f t="shared" si="105"/>
        <v>7.591211267605634</v>
      </c>
      <c r="DZ88" s="482">
        <f t="shared" si="105"/>
        <v>33.76377510040161</v>
      </c>
      <c r="EA88" s="482">
        <f t="shared" si="105"/>
        <v>38.206636681659162</v>
      </c>
      <c r="EB88" s="482">
        <f t="shared" si="105"/>
        <v>37.566731816278093</v>
      </c>
      <c r="EC88" s="482">
        <f t="shared" si="105"/>
        <v>16.071649828248127</v>
      </c>
      <c r="ED88" s="482">
        <f t="shared" si="105"/>
        <v>7.6832545824847305</v>
      </c>
      <c r="EE88" s="482">
        <f t="shared" si="105"/>
        <v>12.726311111111103</v>
      </c>
      <c r="EF88" s="482">
        <f t="shared" si="105"/>
        <v>22.954170322580637</v>
      </c>
      <c r="EG88" s="482">
        <f t="shared" si="105"/>
        <v>11.213828164717844</v>
      </c>
      <c r="EH88" s="482">
        <f t="shared" si="105"/>
        <v>15.191679085941381</v>
      </c>
      <c r="EI88" s="482">
        <f t="shared" si="105"/>
        <v>6.4898847631241994</v>
      </c>
      <c r="EJ88" s="482">
        <f t="shared" si="105"/>
        <v>9.9489122257053371</v>
      </c>
      <c r="EK88" s="482">
        <f t="shared" si="105"/>
        <v>7.1022977941176473</v>
      </c>
      <c r="EL88" s="482">
        <f t="shared" si="105"/>
        <v>27.466292938931296</v>
      </c>
      <c r="EM88" s="482">
        <f t="shared" si="105"/>
        <v>37.471862758912224</v>
      </c>
      <c r="EN88" s="482">
        <f t="shared" si="105"/>
        <v>39.838896409233399</v>
      </c>
      <c r="EO88" s="482">
        <f t="shared" si="105"/>
        <v>17.424493509047995</v>
      </c>
      <c r="EP88" s="482">
        <f t="shared" si="105"/>
        <v>22.471212121212123</v>
      </c>
      <c r="EQ88" s="482">
        <f t="shared" si="105"/>
        <v>20.513739130434782</v>
      </c>
      <c r="ER88" s="482">
        <f t="shared" si="105"/>
        <v>21.818657446808498</v>
      </c>
      <c r="ES88" s="482">
        <f t="shared" si="105"/>
        <v>11.212815694372752</v>
      </c>
      <c r="ET88" s="482">
        <f t="shared" si="105"/>
        <v>13.389723255813953</v>
      </c>
      <c r="EU88" s="482">
        <f t="shared" si="105"/>
        <v>7.3337767164179111</v>
      </c>
      <c r="EV88" s="482">
        <f t="shared" si="105"/>
        <v>11.018030303030303</v>
      </c>
      <c r="EW88" s="482">
        <f t="shared" si="105"/>
        <v>5.5201056466302374</v>
      </c>
      <c r="EX88" s="482">
        <f t="shared" si="105"/>
        <v>26.464859813084111</v>
      </c>
      <c r="EY88" s="482">
        <f t="shared" si="105"/>
        <v>39.134479105786092</v>
      </c>
      <c r="EZ88" s="482">
        <f t="shared" si="105"/>
        <v>35.044651125141662</v>
      </c>
      <c r="FA88" s="482">
        <f t="shared" si="105"/>
        <v>20.765112748381323</v>
      </c>
      <c r="FB88" s="482">
        <f t="shared" si="105"/>
        <v>24.103801136363639</v>
      </c>
      <c r="FC88" s="482">
        <f t="shared" si="105"/>
        <v>21.569157608695651</v>
      </c>
      <c r="FD88" s="482">
        <f t="shared" si="105"/>
        <v>22.496235047219319</v>
      </c>
      <c r="FE88" s="482">
        <f t="shared" si="105"/>
        <v>14.053068303094983</v>
      </c>
      <c r="FF88" s="482">
        <f t="shared" si="105"/>
        <v>13.692736960179472</v>
      </c>
      <c r="FG88" s="482">
        <f t="shared" si="105"/>
        <v>7.5880921717171645</v>
      </c>
      <c r="FH88" s="482">
        <f t="shared" si="105"/>
        <v>11.490920454545465</v>
      </c>
      <c r="FI88" s="482">
        <f t="shared" si="105"/>
        <v>7.6443524590163818</v>
      </c>
      <c r="FJ88" s="482">
        <f t="shared" si="105"/>
        <v>29.033807829181494</v>
      </c>
      <c r="FK88" s="482">
        <f t="shared" si="105"/>
        <v>37.748775747026407</v>
      </c>
      <c r="FL88" s="482">
        <f t="shared" si="105"/>
        <v>35.99354442970823</v>
      </c>
      <c r="FM88" s="482">
        <f t="shared" si="105"/>
        <v>22.063927801724137</v>
      </c>
      <c r="FN88" s="482">
        <f t="shared" si="105"/>
        <v>24.478629870129868</v>
      </c>
      <c r="FO88" s="482">
        <f t="shared" si="105"/>
        <v>21.724048913043479</v>
      </c>
      <c r="FP88" s="482">
        <f t="shared" si="105"/>
        <v>23.639476673427993</v>
      </c>
      <c r="FQ88" s="482">
        <f t="shared" si="105"/>
        <v>15.778545264259538</v>
      </c>
      <c r="FR88" s="482">
        <f t="shared" si="105"/>
        <v>14.331810490693739</v>
      </c>
      <c r="FS88" s="482">
        <f t="shared" si="105"/>
        <v>9.1530799112097672</v>
      </c>
      <c r="FT88" s="482">
        <f t="shared" si="105"/>
        <v>13.723731743666168</v>
      </c>
      <c r="FU88" s="482">
        <f t="shared" si="105"/>
        <v>7.9069434697855741</v>
      </c>
      <c r="FV88" s="482">
        <f t="shared" si="105"/>
        <v>32.271625905797102</v>
      </c>
      <c r="FW88" s="482">
        <f t="shared" si="105"/>
        <v>37.319407731703286</v>
      </c>
      <c r="FX88" s="482">
        <f t="shared" si="105"/>
        <v>38.177160868904757</v>
      </c>
      <c r="FY88" s="482">
        <f t="shared" ref="FY88:GB88" si="106">+IF(ISERROR(FY57/FY72),0,FY57/FY72)</f>
        <v>20.816826047358834</v>
      </c>
      <c r="FZ88" s="482">
        <f t="shared" si="106"/>
        <v>13.434386292834892</v>
      </c>
      <c r="GA88" s="482">
        <f t="shared" si="106"/>
        <v>14.891536784741145</v>
      </c>
      <c r="GB88" s="482">
        <f t="shared" si="106"/>
        <v>24.81757925072046</v>
      </c>
    </row>
    <row r="89" spans="1:184">
      <c r="B89" s="485" t="s">
        <v>173</v>
      </c>
      <c r="C89" s="474" t="s">
        <v>10</v>
      </c>
      <c r="D89" s="477" t="s">
        <v>177</v>
      </c>
      <c r="E89" s="482">
        <f t="shared" ref="E89:AZ89" si="107">+IF(ISERROR(E58/E73),0,E58/E73)</f>
        <v>0</v>
      </c>
      <c r="F89" s="482">
        <f t="shared" si="107"/>
        <v>0</v>
      </c>
      <c r="G89" s="482">
        <f t="shared" si="107"/>
        <v>0</v>
      </c>
      <c r="H89" s="482">
        <f t="shared" si="107"/>
        <v>0</v>
      </c>
      <c r="I89" s="482">
        <f t="shared" si="107"/>
        <v>0</v>
      </c>
      <c r="J89" s="482">
        <f t="shared" si="107"/>
        <v>0</v>
      </c>
      <c r="K89" s="482">
        <f t="shared" si="107"/>
        <v>-6.3834474344201184E-2</v>
      </c>
      <c r="L89" s="482">
        <f t="shared" si="107"/>
        <v>0</v>
      </c>
      <c r="M89" s="482">
        <f t="shared" si="107"/>
        <v>0</v>
      </c>
      <c r="N89" s="482">
        <f t="shared" si="107"/>
        <v>0</v>
      </c>
      <c r="O89" s="482">
        <f t="shared" si="107"/>
        <v>0</v>
      </c>
      <c r="P89" s="482">
        <f t="shared" si="107"/>
        <v>0</v>
      </c>
      <c r="Q89" s="482">
        <f t="shared" si="107"/>
        <v>0</v>
      </c>
      <c r="R89" s="482">
        <f t="shared" si="107"/>
        <v>0</v>
      </c>
      <c r="S89" s="482">
        <f t="shared" si="107"/>
        <v>0</v>
      </c>
      <c r="T89" s="482">
        <f t="shared" si="107"/>
        <v>0</v>
      </c>
      <c r="U89" s="482">
        <f t="shared" si="107"/>
        <v>0</v>
      </c>
      <c r="V89" s="482">
        <f t="shared" si="107"/>
        <v>0</v>
      </c>
      <c r="W89" s="482">
        <f t="shared" si="107"/>
        <v>0</v>
      </c>
      <c r="X89" s="482">
        <f t="shared" si="107"/>
        <v>0</v>
      </c>
      <c r="Y89" s="482">
        <f t="shared" si="107"/>
        <v>0</v>
      </c>
      <c r="Z89" s="482">
        <f t="shared" si="107"/>
        <v>0</v>
      </c>
      <c r="AA89" s="482">
        <f t="shared" si="107"/>
        <v>0</v>
      </c>
      <c r="AB89" s="482">
        <f t="shared" si="107"/>
        <v>0</v>
      </c>
      <c r="AC89" s="482">
        <f t="shared" si="107"/>
        <v>0</v>
      </c>
      <c r="AD89" s="482">
        <f t="shared" si="107"/>
        <v>0</v>
      </c>
      <c r="AE89" s="482">
        <f t="shared" si="107"/>
        <v>0</v>
      </c>
      <c r="AF89" s="482">
        <f t="shared" si="107"/>
        <v>0</v>
      </c>
      <c r="AG89" s="482">
        <f t="shared" si="107"/>
        <v>0</v>
      </c>
      <c r="AH89" s="482">
        <f t="shared" si="107"/>
        <v>0</v>
      </c>
      <c r="AI89" s="482">
        <f t="shared" si="107"/>
        <v>0</v>
      </c>
      <c r="AJ89" s="482">
        <f t="shared" si="107"/>
        <v>0</v>
      </c>
      <c r="AK89" s="482">
        <f t="shared" si="107"/>
        <v>0</v>
      </c>
      <c r="AL89" s="482">
        <f t="shared" si="107"/>
        <v>0</v>
      </c>
      <c r="AM89" s="482">
        <f t="shared" si="107"/>
        <v>0</v>
      </c>
      <c r="AN89" s="482">
        <f t="shared" si="107"/>
        <v>0</v>
      </c>
      <c r="AO89" s="482">
        <f t="shared" si="107"/>
        <v>0</v>
      </c>
      <c r="AP89" s="482">
        <f t="shared" si="107"/>
        <v>0</v>
      </c>
      <c r="AQ89" s="482">
        <f t="shared" si="107"/>
        <v>0</v>
      </c>
      <c r="AR89" s="482">
        <f t="shared" si="107"/>
        <v>0</v>
      </c>
      <c r="AS89" s="482">
        <f t="shared" si="107"/>
        <v>0</v>
      </c>
      <c r="AT89" s="482">
        <f t="shared" si="107"/>
        <v>0</v>
      </c>
      <c r="AU89" s="482">
        <f t="shared" si="107"/>
        <v>0</v>
      </c>
      <c r="AV89" s="482">
        <f t="shared" si="107"/>
        <v>0</v>
      </c>
      <c r="AW89" s="482">
        <f t="shared" si="107"/>
        <v>0</v>
      </c>
      <c r="AX89" s="482">
        <f t="shared" si="107"/>
        <v>0</v>
      </c>
      <c r="AY89" s="250">
        <f t="shared" si="107"/>
        <v>0</v>
      </c>
      <c r="AZ89" s="250">
        <f t="shared" si="107"/>
        <v>0</v>
      </c>
      <c r="BA89" s="482">
        <f t="shared" ref="BA89:DL89" si="108">+IF(ISERROR(BA58/BA73),0,BA58/BA73)</f>
        <v>0</v>
      </c>
      <c r="BB89" s="482">
        <f t="shared" si="108"/>
        <v>0</v>
      </c>
      <c r="BC89" s="482">
        <f t="shared" si="108"/>
        <v>0</v>
      </c>
      <c r="BD89" s="482">
        <f t="shared" si="108"/>
        <v>0</v>
      </c>
      <c r="BE89" s="482">
        <f t="shared" si="108"/>
        <v>0</v>
      </c>
      <c r="BF89" s="482">
        <f t="shared" si="108"/>
        <v>0</v>
      </c>
      <c r="BG89" s="482">
        <f t="shared" si="108"/>
        <v>0</v>
      </c>
      <c r="BH89" s="482">
        <f t="shared" si="108"/>
        <v>0</v>
      </c>
      <c r="BI89" s="482">
        <f t="shared" si="108"/>
        <v>0</v>
      </c>
      <c r="BJ89" s="482">
        <f t="shared" si="108"/>
        <v>0</v>
      </c>
      <c r="BK89" s="482">
        <f t="shared" si="108"/>
        <v>0</v>
      </c>
      <c r="BL89" s="482">
        <f t="shared" si="108"/>
        <v>0</v>
      </c>
      <c r="BM89" s="482">
        <f t="shared" si="108"/>
        <v>0</v>
      </c>
      <c r="BN89" s="482">
        <f t="shared" si="108"/>
        <v>0</v>
      </c>
      <c r="BO89" s="482">
        <f t="shared" si="108"/>
        <v>0</v>
      </c>
      <c r="BP89" s="482">
        <f t="shared" si="108"/>
        <v>0</v>
      </c>
      <c r="BQ89" s="482">
        <f t="shared" si="108"/>
        <v>0</v>
      </c>
      <c r="BR89" s="482">
        <f t="shared" si="108"/>
        <v>0</v>
      </c>
      <c r="BS89" s="482">
        <f t="shared" si="108"/>
        <v>0</v>
      </c>
      <c r="BT89" s="482">
        <f t="shared" si="108"/>
        <v>0</v>
      </c>
      <c r="BU89" s="482">
        <f t="shared" si="108"/>
        <v>0</v>
      </c>
      <c r="BV89" s="482">
        <f t="shared" si="108"/>
        <v>0</v>
      </c>
      <c r="BW89" s="482">
        <f t="shared" si="108"/>
        <v>0</v>
      </c>
      <c r="BX89" s="482">
        <f t="shared" si="108"/>
        <v>0</v>
      </c>
      <c r="BY89" s="482">
        <f t="shared" si="108"/>
        <v>0</v>
      </c>
      <c r="BZ89" s="482">
        <f t="shared" si="108"/>
        <v>0</v>
      </c>
      <c r="CA89" s="482">
        <f t="shared" si="108"/>
        <v>0</v>
      </c>
      <c r="CB89" s="482">
        <f t="shared" si="108"/>
        <v>0</v>
      </c>
      <c r="CC89" s="482">
        <f t="shared" si="108"/>
        <v>0</v>
      </c>
      <c r="CD89" s="482">
        <f t="shared" si="108"/>
        <v>0</v>
      </c>
      <c r="CE89" s="482">
        <f t="shared" si="108"/>
        <v>0</v>
      </c>
      <c r="CF89" s="482">
        <f t="shared" si="108"/>
        <v>0</v>
      </c>
      <c r="CG89" s="482">
        <f t="shared" si="108"/>
        <v>0</v>
      </c>
      <c r="CH89" s="482">
        <f t="shared" si="108"/>
        <v>0</v>
      </c>
      <c r="CI89" s="482">
        <f t="shared" si="108"/>
        <v>0</v>
      </c>
      <c r="CJ89" s="482">
        <f t="shared" si="108"/>
        <v>0</v>
      </c>
      <c r="CK89" s="482">
        <f t="shared" si="108"/>
        <v>0</v>
      </c>
      <c r="CL89" s="482">
        <f t="shared" si="108"/>
        <v>0</v>
      </c>
      <c r="CM89" s="482">
        <f t="shared" si="108"/>
        <v>0</v>
      </c>
      <c r="CN89" s="482">
        <f t="shared" si="108"/>
        <v>0</v>
      </c>
      <c r="CO89" s="482">
        <f t="shared" si="108"/>
        <v>0</v>
      </c>
      <c r="CP89" s="482">
        <f t="shared" si="108"/>
        <v>0</v>
      </c>
      <c r="CQ89" s="482">
        <f t="shared" si="108"/>
        <v>0</v>
      </c>
      <c r="CR89" s="482">
        <f t="shared" si="108"/>
        <v>4.4526703499079243</v>
      </c>
      <c r="CS89" s="482">
        <f t="shared" si="108"/>
        <v>0</v>
      </c>
      <c r="CT89" s="482">
        <f t="shared" si="108"/>
        <v>0</v>
      </c>
      <c r="CU89" s="482">
        <f t="shared" si="108"/>
        <v>0</v>
      </c>
      <c r="CV89" s="482">
        <f t="shared" si="108"/>
        <v>0</v>
      </c>
      <c r="CW89" s="482">
        <f t="shared" si="108"/>
        <v>0</v>
      </c>
      <c r="CX89" s="482">
        <f t="shared" si="108"/>
        <v>0</v>
      </c>
      <c r="CY89" s="482">
        <f t="shared" si="108"/>
        <v>0</v>
      </c>
      <c r="CZ89" s="482">
        <f t="shared" si="108"/>
        <v>0</v>
      </c>
      <c r="DA89" s="482">
        <f t="shared" si="108"/>
        <v>0</v>
      </c>
      <c r="DB89" s="482">
        <f t="shared" si="108"/>
        <v>0</v>
      </c>
      <c r="DC89" s="482">
        <f t="shared" si="108"/>
        <v>8.3448307159491186</v>
      </c>
      <c r="DD89" s="482">
        <f t="shared" si="108"/>
        <v>8.805466237942122</v>
      </c>
      <c r="DE89" s="482">
        <f t="shared" si="108"/>
        <v>0</v>
      </c>
      <c r="DF89" s="482">
        <f t="shared" si="108"/>
        <v>0</v>
      </c>
      <c r="DG89" s="482">
        <f t="shared" si="108"/>
        <v>0</v>
      </c>
      <c r="DH89" s="482">
        <f t="shared" si="108"/>
        <v>0</v>
      </c>
      <c r="DI89" s="482">
        <f t="shared" si="108"/>
        <v>0</v>
      </c>
      <c r="DJ89" s="482">
        <f t="shared" si="108"/>
        <v>0</v>
      </c>
      <c r="DK89" s="482">
        <f t="shared" si="108"/>
        <v>0</v>
      </c>
      <c r="DL89" s="482">
        <f t="shared" si="108"/>
        <v>0</v>
      </c>
      <c r="DM89" s="482">
        <f t="shared" ref="DM89:FX89" si="109">+IF(ISERROR(DM58/DM73),0,DM58/DM73)</f>
        <v>0</v>
      </c>
      <c r="DN89" s="482">
        <f t="shared" si="109"/>
        <v>0</v>
      </c>
      <c r="DO89" s="482">
        <f t="shared" si="109"/>
        <v>8.2169458003703078</v>
      </c>
      <c r="DP89" s="482">
        <f t="shared" si="109"/>
        <v>4.5086330200245195</v>
      </c>
      <c r="DQ89" s="482">
        <f t="shared" si="109"/>
        <v>0</v>
      </c>
      <c r="DR89" s="482">
        <f t="shared" si="109"/>
        <v>0</v>
      </c>
      <c r="DS89" s="482">
        <f t="shared" si="109"/>
        <v>0</v>
      </c>
      <c r="DT89" s="482">
        <f t="shared" si="109"/>
        <v>0</v>
      </c>
      <c r="DU89" s="482">
        <f t="shared" si="109"/>
        <v>0</v>
      </c>
      <c r="DV89" s="482">
        <f t="shared" si="109"/>
        <v>0</v>
      </c>
      <c r="DW89" s="482">
        <f t="shared" si="109"/>
        <v>0</v>
      </c>
      <c r="DX89" s="482">
        <f t="shared" si="109"/>
        <v>0</v>
      </c>
      <c r="DY89" s="482">
        <f t="shared" si="109"/>
        <v>0</v>
      </c>
      <c r="DZ89" s="482">
        <f t="shared" si="109"/>
        <v>0</v>
      </c>
      <c r="EA89" s="482">
        <f t="shared" si="109"/>
        <v>1.4124275943595279</v>
      </c>
      <c r="EB89" s="482">
        <f t="shared" si="109"/>
        <v>4.5029912663755356</v>
      </c>
      <c r="EC89" s="482">
        <f t="shared" si="109"/>
        <v>0</v>
      </c>
      <c r="ED89" s="482">
        <f t="shared" si="109"/>
        <v>0</v>
      </c>
      <c r="EE89" s="482">
        <f t="shared" si="109"/>
        <v>0</v>
      </c>
      <c r="EF89" s="482">
        <f t="shared" si="109"/>
        <v>0</v>
      </c>
      <c r="EG89" s="482">
        <f t="shared" si="109"/>
        <v>0</v>
      </c>
      <c r="EH89" s="482">
        <f t="shared" si="109"/>
        <v>0</v>
      </c>
      <c r="EI89" s="482">
        <f t="shared" si="109"/>
        <v>0</v>
      </c>
      <c r="EJ89" s="482">
        <f t="shared" si="109"/>
        <v>0</v>
      </c>
      <c r="EK89" s="482">
        <f t="shared" si="109"/>
        <v>0</v>
      </c>
      <c r="EL89" s="482">
        <f t="shared" si="109"/>
        <v>0</v>
      </c>
      <c r="EM89" s="482">
        <f t="shared" si="109"/>
        <v>6.8756947608200463</v>
      </c>
      <c r="EN89" s="482">
        <f t="shared" si="109"/>
        <v>0</v>
      </c>
      <c r="EO89" s="482">
        <f t="shared" si="109"/>
        <v>0</v>
      </c>
      <c r="EP89" s="482">
        <f t="shared" si="109"/>
        <v>0</v>
      </c>
      <c r="EQ89" s="482">
        <f t="shared" si="109"/>
        <v>0</v>
      </c>
      <c r="ER89" s="482">
        <f t="shared" si="109"/>
        <v>0</v>
      </c>
      <c r="ES89" s="482">
        <f t="shared" si="109"/>
        <v>0</v>
      </c>
      <c r="ET89" s="482">
        <f t="shared" si="109"/>
        <v>0</v>
      </c>
      <c r="EU89" s="482">
        <f t="shared" si="109"/>
        <v>0</v>
      </c>
      <c r="EV89" s="482">
        <f t="shared" si="109"/>
        <v>0</v>
      </c>
      <c r="EW89" s="482">
        <f t="shared" si="109"/>
        <v>0</v>
      </c>
      <c r="EX89" s="482">
        <f t="shared" si="109"/>
        <v>0</v>
      </c>
      <c r="EY89" s="482">
        <f t="shared" si="109"/>
        <v>14.691399999999994</v>
      </c>
      <c r="EZ89" s="482">
        <f t="shared" si="109"/>
        <v>20.453194444444449</v>
      </c>
      <c r="FA89" s="482">
        <f t="shared" si="109"/>
        <v>0</v>
      </c>
      <c r="FB89" s="482">
        <f t="shared" si="109"/>
        <v>0</v>
      </c>
      <c r="FC89" s="482">
        <f t="shared" si="109"/>
        <v>0</v>
      </c>
      <c r="FD89" s="482">
        <f t="shared" si="109"/>
        <v>0</v>
      </c>
      <c r="FE89" s="482">
        <f t="shared" si="109"/>
        <v>0</v>
      </c>
      <c r="FF89" s="482">
        <f t="shared" si="109"/>
        <v>0</v>
      </c>
      <c r="FG89" s="482">
        <f t="shared" si="109"/>
        <v>0</v>
      </c>
      <c r="FH89" s="482">
        <f t="shared" si="109"/>
        <v>0</v>
      </c>
      <c r="FI89" s="482">
        <f t="shared" si="109"/>
        <v>0</v>
      </c>
      <c r="FJ89" s="482">
        <f t="shared" si="109"/>
        <v>0</v>
      </c>
      <c r="FK89" s="482">
        <f t="shared" si="109"/>
        <v>29.421621621621615</v>
      </c>
      <c r="FL89" s="482">
        <f t="shared" si="109"/>
        <v>15.785628930817616</v>
      </c>
      <c r="FM89" s="482">
        <f t="shared" si="109"/>
        <v>0</v>
      </c>
      <c r="FN89" s="482">
        <f t="shared" si="109"/>
        <v>0</v>
      </c>
      <c r="FO89" s="482">
        <f t="shared" si="109"/>
        <v>0</v>
      </c>
      <c r="FP89" s="482">
        <f t="shared" si="109"/>
        <v>0</v>
      </c>
      <c r="FQ89" s="482">
        <f t="shared" si="109"/>
        <v>0</v>
      </c>
      <c r="FR89" s="482">
        <f t="shared" si="109"/>
        <v>0</v>
      </c>
      <c r="FS89" s="482">
        <f t="shared" si="109"/>
        <v>0</v>
      </c>
      <c r="FT89" s="482">
        <f t="shared" si="109"/>
        <v>0</v>
      </c>
      <c r="FU89" s="482">
        <f t="shared" si="109"/>
        <v>0</v>
      </c>
      <c r="FV89" s="482">
        <f t="shared" si="109"/>
        <v>0</v>
      </c>
      <c r="FW89" s="482">
        <f t="shared" si="109"/>
        <v>0</v>
      </c>
      <c r="FX89" s="482">
        <f t="shared" si="109"/>
        <v>18.840852329038665</v>
      </c>
      <c r="FY89" s="482">
        <f t="shared" ref="FY89:GB89" si="110">+IF(ISERROR(FY58/FY73),0,FY58/FY73)</f>
        <v>0</v>
      </c>
      <c r="FZ89" s="482">
        <f t="shared" si="110"/>
        <v>0</v>
      </c>
      <c r="GA89" s="482">
        <f t="shared" si="110"/>
        <v>0</v>
      </c>
      <c r="GB89" s="482">
        <f t="shared" si="110"/>
        <v>0</v>
      </c>
    </row>
    <row r="90" spans="1:184">
      <c r="B90" s="485" t="s">
        <v>12</v>
      </c>
      <c r="C90" s="474" t="s">
        <v>97</v>
      </c>
      <c r="D90" s="477" t="s">
        <v>177</v>
      </c>
      <c r="E90" s="482">
        <f t="shared" ref="E90:AZ90" si="111">+IF(ISERROR(E59/E74),0,E59/E74)</f>
        <v>15.130756830019701</v>
      </c>
      <c r="F90" s="482">
        <f t="shared" si="111"/>
        <v>13.946749945204472</v>
      </c>
      <c r="G90" s="482">
        <f t="shared" si="111"/>
        <v>12.135425655121789</v>
      </c>
      <c r="H90" s="482">
        <f t="shared" si="111"/>
        <v>11.801623156233266</v>
      </c>
      <c r="I90" s="482">
        <f t="shared" si="111"/>
        <v>11.060459461764685</v>
      </c>
      <c r="J90" s="482">
        <f t="shared" si="111"/>
        <v>12.635558439621484</v>
      </c>
      <c r="K90" s="482">
        <f t="shared" si="111"/>
        <v>19.949986139112905</v>
      </c>
      <c r="L90" s="482">
        <f t="shared" si="111"/>
        <v>16.005983227032992</v>
      </c>
      <c r="M90" s="482">
        <f t="shared" si="111"/>
        <v>12.268946332680855</v>
      </c>
      <c r="N90" s="482">
        <f t="shared" si="111"/>
        <v>11.496392463394923</v>
      </c>
      <c r="O90" s="482">
        <f t="shared" si="111"/>
        <v>12.063611696685108</v>
      </c>
      <c r="P90" s="482">
        <f t="shared" si="111"/>
        <v>12.953922745152711</v>
      </c>
      <c r="Q90" s="482">
        <f t="shared" si="111"/>
        <v>11.56834587700876</v>
      </c>
      <c r="R90" s="482">
        <f t="shared" si="111"/>
        <v>10.82720450011279</v>
      </c>
      <c r="S90" s="482">
        <f t="shared" si="111"/>
        <v>7.7781971787117881</v>
      </c>
      <c r="T90" s="482">
        <f t="shared" si="111"/>
        <v>7.8808674934618734</v>
      </c>
      <c r="U90" s="482">
        <f t="shared" si="111"/>
        <v>6.70071424315113</v>
      </c>
      <c r="V90" s="482">
        <f t="shared" si="111"/>
        <v>8.8840195564091449</v>
      </c>
      <c r="W90" s="482">
        <f t="shared" si="111"/>
        <v>13.739061239919355</v>
      </c>
      <c r="X90" s="482">
        <f t="shared" si="111"/>
        <v>12.377569350750235</v>
      </c>
      <c r="Y90" s="482">
        <f t="shared" si="111"/>
        <v>7.6732568850554257</v>
      </c>
      <c r="Z90" s="482">
        <f t="shared" si="111"/>
        <v>6.6843453231412626</v>
      </c>
      <c r="AA90" s="482">
        <f t="shared" si="111"/>
        <v>7.282371032856739</v>
      </c>
      <c r="AB90" s="482">
        <f t="shared" si="111"/>
        <v>7.8210292885465806</v>
      </c>
      <c r="AC90" s="482">
        <f t="shared" si="111"/>
        <v>-6.1849585837893324</v>
      </c>
      <c r="AD90" s="482">
        <f t="shared" si="111"/>
        <v>-4.1218046067178999</v>
      </c>
      <c r="AE90" s="482">
        <f t="shared" si="111"/>
        <v>-4.6741529651764848</v>
      </c>
      <c r="AF90" s="482">
        <f t="shared" si="111"/>
        <v>-9.2972854891476828</v>
      </c>
      <c r="AG90" s="482">
        <f t="shared" si="111"/>
        <v>-9.1131729606523351</v>
      </c>
      <c r="AH90" s="482">
        <f t="shared" si="111"/>
        <v>-1.54221923229125</v>
      </c>
      <c r="AI90" s="482">
        <f t="shared" si="111"/>
        <v>3.0314903951091994</v>
      </c>
      <c r="AJ90" s="482">
        <f t="shared" si="111"/>
        <v>3.2332790629729655</v>
      </c>
      <c r="AK90" s="482">
        <f t="shared" si="111"/>
        <v>-4.5592392594264739</v>
      </c>
      <c r="AL90" s="482">
        <f t="shared" si="111"/>
        <v>-9.2348788837905804</v>
      </c>
      <c r="AM90" s="482">
        <f t="shared" si="111"/>
        <v>-8.6479128526669928</v>
      </c>
      <c r="AN90" s="482">
        <f t="shared" si="111"/>
        <v>-6.7577567638006046</v>
      </c>
      <c r="AO90" s="482">
        <f t="shared" si="111"/>
        <v>-4.8652787499999981</v>
      </c>
      <c r="AP90" s="482">
        <f t="shared" si="111"/>
        <v>-2.4051914671762553</v>
      </c>
      <c r="AQ90" s="482">
        <f t="shared" si="111"/>
        <v>-3.0164542406121311</v>
      </c>
      <c r="AR90" s="482">
        <f t="shared" si="111"/>
        <v>-8.1787764177556959</v>
      </c>
      <c r="AS90" s="482">
        <f t="shared" si="111"/>
        <v>-7.4540214207775799</v>
      </c>
      <c r="AT90" s="482">
        <f t="shared" si="111"/>
        <v>0.27725690134272535</v>
      </c>
      <c r="AU90" s="482">
        <f t="shared" si="111"/>
        <v>4.2957100468404894</v>
      </c>
      <c r="AV90" s="482">
        <f t="shared" si="111"/>
        <v>5.8652401189234258</v>
      </c>
      <c r="AW90" s="482">
        <f t="shared" si="111"/>
        <v>-3.784376499010532</v>
      </c>
      <c r="AX90" s="482">
        <f t="shared" si="111"/>
        <v>-8.7174264816531561</v>
      </c>
      <c r="AY90" s="482">
        <f t="shared" si="111"/>
        <v>-7.6827736667394575</v>
      </c>
      <c r="AZ90" s="482">
        <f t="shared" si="111"/>
        <v>-6.213271339953347</v>
      </c>
      <c r="BA90" s="482">
        <f t="shared" ref="BA90:DL90" si="112">+IF(ISERROR(BA59/BA74),0,BA59/BA74)</f>
        <v>-2.9100598154364903</v>
      </c>
      <c r="BB90" s="482">
        <f t="shared" si="112"/>
        <v>-1.7817033107343956</v>
      </c>
      <c r="BC90" s="482">
        <f t="shared" si="112"/>
        <v>-2.9320454496186237</v>
      </c>
      <c r="BD90" s="482">
        <f t="shared" si="112"/>
        <v>-8.2252007458713656</v>
      </c>
      <c r="BE90" s="482">
        <f t="shared" si="112"/>
        <v>-7.9723801787164907</v>
      </c>
      <c r="BF90" s="482">
        <f t="shared" si="112"/>
        <v>1.3332923884147667</v>
      </c>
      <c r="BG90" s="482">
        <f t="shared" si="112"/>
        <v>5.1559106504228023</v>
      </c>
      <c r="BH90" s="482">
        <f t="shared" si="112"/>
        <v>6.862448472661538</v>
      </c>
      <c r="BI90" s="482">
        <f t="shared" si="112"/>
        <v>-3.9418207305245727</v>
      </c>
      <c r="BJ90" s="482">
        <f t="shared" si="112"/>
        <v>-8.3357644708487939</v>
      </c>
      <c r="BK90" s="482">
        <f t="shared" si="112"/>
        <v>-7.6835770158930377</v>
      </c>
      <c r="BL90" s="482">
        <f t="shared" si="112"/>
        <v>-5.6693182562061022</v>
      </c>
      <c r="BM90" s="482">
        <f t="shared" si="112"/>
        <v>-1.7632490734688155</v>
      </c>
      <c r="BN90" s="482">
        <f t="shared" si="112"/>
        <v>-0.75475556736589111</v>
      </c>
      <c r="BO90" s="482">
        <f t="shared" si="112"/>
        <v>-2.1340082592165079</v>
      </c>
      <c r="BP90" s="482">
        <f t="shared" si="112"/>
        <v>-7.1279752105385903</v>
      </c>
      <c r="BQ90" s="482">
        <f t="shared" si="112"/>
        <v>-6.9236487919832017</v>
      </c>
      <c r="BR90" s="482">
        <f t="shared" si="112"/>
        <v>3.2044062841615908</v>
      </c>
      <c r="BS90" s="482">
        <f t="shared" si="112"/>
        <v>8.5127784378689118</v>
      </c>
      <c r="BT90" s="482">
        <f t="shared" si="112"/>
        <v>9.6173444011442726</v>
      </c>
      <c r="BU90" s="482">
        <f t="shared" si="112"/>
        <v>-1.9431094171569772</v>
      </c>
      <c r="BV90" s="482">
        <f t="shared" si="112"/>
        <v>-7.0800695505983482</v>
      </c>
      <c r="BW90" s="482">
        <f t="shared" si="112"/>
        <v>-5.8804617702608066</v>
      </c>
      <c r="BX90" s="482">
        <f t="shared" si="112"/>
        <v>-3.2597522114000181</v>
      </c>
      <c r="BY90" s="482">
        <f t="shared" si="112"/>
        <v>1.4548657613398044</v>
      </c>
      <c r="BZ90" s="482">
        <f t="shared" si="112"/>
        <v>2.7784493773078953</v>
      </c>
      <c r="CA90" s="482">
        <f t="shared" si="112"/>
        <v>2.9164362764998084</v>
      </c>
      <c r="CB90" s="482">
        <f t="shared" si="112"/>
        <v>-1.3845717342137511</v>
      </c>
      <c r="CC90" s="482">
        <f t="shared" si="112"/>
        <v>-0.10727845656643016</v>
      </c>
      <c r="CD90" s="482">
        <f t="shared" si="112"/>
        <v>12.979398391442288</v>
      </c>
      <c r="CE90" s="482">
        <f t="shared" si="112"/>
        <v>22.270725431658999</v>
      </c>
      <c r="CF90" s="482">
        <f t="shared" si="112"/>
        <v>24.995947717414701</v>
      </c>
      <c r="CG90" s="482">
        <f t="shared" si="112"/>
        <v>12.744217291302299</v>
      </c>
      <c r="CH90" s="482">
        <f t="shared" si="112"/>
        <v>7.6324491470750573</v>
      </c>
      <c r="CI90" s="482">
        <f t="shared" si="112"/>
        <v>8.0867814994709235</v>
      </c>
      <c r="CJ90" s="482">
        <f t="shared" si="112"/>
        <v>13.729429846306401</v>
      </c>
      <c r="CK90" s="482">
        <f t="shared" si="112"/>
        <v>14.586581071151445</v>
      </c>
      <c r="CL90" s="482">
        <f t="shared" si="112"/>
        <v>20.204476999538276</v>
      </c>
      <c r="CM90" s="482">
        <f t="shared" si="112"/>
        <v>20.388351072058132</v>
      </c>
      <c r="CN90" s="482">
        <f t="shared" si="112"/>
        <v>12.450109677003766</v>
      </c>
      <c r="CO90" s="482">
        <f t="shared" si="112"/>
        <v>13.773671625858244</v>
      </c>
      <c r="CP90" s="482">
        <f t="shared" si="112"/>
        <v>32.309676254892274</v>
      </c>
      <c r="CQ90" s="482">
        <f t="shared" si="112"/>
        <v>44.305407686768433</v>
      </c>
      <c r="CR90" s="482">
        <f t="shared" si="112"/>
        <v>46.605724783328661</v>
      </c>
      <c r="CS90" s="482">
        <f t="shared" si="112"/>
        <v>33.711749297018834</v>
      </c>
      <c r="CT90" s="482">
        <f t="shared" si="112"/>
        <v>23.930093436859618</v>
      </c>
      <c r="CU90" s="482">
        <f t="shared" si="112"/>
        <v>23.974528130826542</v>
      </c>
      <c r="CV90" s="482">
        <f t="shared" si="112"/>
        <v>32.799490446687294</v>
      </c>
      <c r="CW90" s="482">
        <f t="shared" si="112"/>
        <v>25.314916666666665</v>
      </c>
      <c r="CX90" s="482">
        <f t="shared" si="112"/>
        <v>36.552482972136225</v>
      </c>
      <c r="CY90" s="482">
        <f t="shared" si="112"/>
        <v>35.156096364850868</v>
      </c>
      <c r="CZ90" s="482">
        <f t="shared" si="112"/>
        <v>29.300968164602136</v>
      </c>
      <c r="DA90" s="482">
        <f t="shared" si="112"/>
        <v>30.056575123817051</v>
      </c>
      <c r="DB90" s="482">
        <f t="shared" si="112"/>
        <v>48.64916817716977</v>
      </c>
      <c r="DC90" s="482">
        <f t="shared" si="112"/>
        <v>57.959105216657456</v>
      </c>
      <c r="DD90" s="482">
        <f t="shared" si="112"/>
        <v>63.150358754424175</v>
      </c>
      <c r="DE90" s="482">
        <f t="shared" si="112"/>
        <v>45.18309156099329</v>
      </c>
      <c r="DF90" s="482">
        <f t="shared" si="112"/>
        <v>29.060712354082259</v>
      </c>
      <c r="DG90" s="482">
        <f t="shared" si="112"/>
        <v>30.028446497885561</v>
      </c>
      <c r="DH90" s="482">
        <f t="shared" si="112"/>
        <v>36.584415642419998</v>
      </c>
      <c r="DI90" s="482">
        <f t="shared" si="112"/>
        <v>28.03168261060312</v>
      </c>
      <c r="DJ90" s="482">
        <f t="shared" si="112"/>
        <v>36.435578793835681</v>
      </c>
      <c r="DK90" s="482">
        <f t="shared" si="112"/>
        <v>36.674210086274478</v>
      </c>
      <c r="DL90" s="482">
        <f t="shared" si="112"/>
        <v>26.897811699651726</v>
      </c>
      <c r="DM90" s="482">
        <f t="shared" ref="DM90:FX90" si="113">+IF(ISERROR(DM59/DM74),0,DM59/DM74)</f>
        <v>29.950379061849485</v>
      </c>
      <c r="DN90" s="482">
        <f t="shared" si="113"/>
        <v>52.118281161018963</v>
      </c>
      <c r="DO90" s="482">
        <f t="shared" si="113"/>
        <v>55.858467334827253</v>
      </c>
      <c r="DP90" s="482">
        <f t="shared" si="113"/>
        <v>63.439967484531074</v>
      </c>
      <c r="DQ90" s="482">
        <f t="shared" si="113"/>
        <v>45.644222854384758</v>
      </c>
      <c r="DR90" s="482">
        <f t="shared" si="113"/>
        <v>30.009316937504991</v>
      </c>
      <c r="DS90" s="482">
        <f t="shared" si="113"/>
        <v>32.383783540322391</v>
      </c>
      <c r="DT90" s="482">
        <f t="shared" si="113"/>
        <v>35.988791916410172</v>
      </c>
      <c r="DU90" s="482">
        <f t="shared" si="113"/>
        <v>30.344140031654533</v>
      </c>
      <c r="DV90" s="482">
        <f t="shared" si="113"/>
        <v>36.522429998023121</v>
      </c>
      <c r="DW90" s="482">
        <f t="shared" si="113"/>
        <v>37.723660082315654</v>
      </c>
      <c r="DX90" s="482">
        <f t="shared" si="113"/>
        <v>24.869962604477358</v>
      </c>
      <c r="DY90" s="482">
        <f t="shared" si="113"/>
        <v>32.016162217770315</v>
      </c>
      <c r="DZ90" s="482">
        <f t="shared" si="113"/>
        <v>52.377001726666997</v>
      </c>
      <c r="EA90" s="482">
        <f t="shared" si="113"/>
        <v>54.447069982651193</v>
      </c>
      <c r="EB90" s="482">
        <f t="shared" si="113"/>
        <v>62.138923859750754</v>
      </c>
      <c r="EC90" s="482">
        <f t="shared" si="113"/>
        <v>42.950530836474023</v>
      </c>
      <c r="ED90" s="482">
        <f t="shared" si="113"/>
        <v>30.580946898564523</v>
      </c>
      <c r="EE90" s="482">
        <f t="shared" si="113"/>
        <v>29.918828024712667</v>
      </c>
      <c r="EF90" s="482">
        <f t="shared" si="113"/>
        <v>33.270866082730315</v>
      </c>
      <c r="EG90" s="482">
        <f t="shared" si="113"/>
        <v>29.386935206151044</v>
      </c>
      <c r="EH90" s="482">
        <f t="shared" si="113"/>
        <v>37.847579648258815</v>
      </c>
      <c r="EI90" s="482">
        <f t="shared" si="113"/>
        <v>36.923559784460153</v>
      </c>
      <c r="EJ90" s="482">
        <f t="shared" si="113"/>
        <v>26.676172027873076</v>
      </c>
      <c r="EK90" s="482">
        <f t="shared" si="113"/>
        <v>31.207223352028368</v>
      </c>
      <c r="EL90" s="482">
        <f t="shared" si="113"/>
        <v>48.100673181104042</v>
      </c>
      <c r="EM90" s="482">
        <f t="shared" si="113"/>
        <v>55.83880295386259</v>
      </c>
      <c r="EN90" s="482">
        <f t="shared" si="113"/>
        <v>65.086013129919479</v>
      </c>
      <c r="EO90" s="482">
        <f t="shared" si="113"/>
        <v>44.218901065293856</v>
      </c>
      <c r="EP90" s="482">
        <f t="shared" si="113"/>
        <v>33.81114685564058</v>
      </c>
      <c r="EQ90" s="482">
        <f t="shared" si="113"/>
        <v>27.299320372205052</v>
      </c>
      <c r="ER90" s="482">
        <f t="shared" si="113"/>
        <v>36.047351553021535</v>
      </c>
      <c r="ES90" s="482">
        <f t="shared" si="113"/>
        <v>29.631817144107238</v>
      </c>
      <c r="ET90" s="482">
        <f t="shared" si="113"/>
        <v>38.858978859925408</v>
      </c>
      <c r="EU90" s="482">
        <f t="shared" si="113"/>
        <v>42.27930389731992</v>
      </c>
      <c r="EV90" s="482">
        <f t="shared" si="113"/>
        <v>28.963430961507566</v>
      </c>
      <c r="EW90" s="482">
        <f t="shared" si="113"/>
        <v>27.141166188257742</v>
      </c>
      <c r="EX90" s="482">
        <f t="shared" si="113"/>
        <v>49.026160042743825</v>
      </c>
      <c r="EY90" s="482">
        <f t="shared" si="113"/>
        <v>59.896607431340875</v>
      </c>
      <c r="EZ90" s="482">
        <f t="shared" si="113"/>
        <v>62.816596989986763</v>
      </c>
      <c r="FA90" s="482">
        <f t="shared" si="113"/>
        <v>51.73068546219578</v>
      </c>
      <c r="FB90" s="482">
        <f t="shared" si="113"/>
        <v>39.262897932266682</v>
      </c>
      <c r="FC90" s="482">
        <f t="shared" si="113"/>
        <v>29.41522183786407</v>
      </c>
      <c r="FD90" s="482">
        <f t="shared" si="113"/>
        <v>38.919989583333333</v>
      </c>
      <c r="FE90" s="482">
        <f t="shared" si="113"/>
        <v>29.353293405698011</v>
      </c>
      <c r="FF90" s="482">
        <f t="shared" si="113"/>
        <v>42.497507755762598</v>
      </c>
      <c r="FG90" s="482">
        <f t="shared" si="113"/>
        <v>44.475347381912044</v>
      </c>
      <c r="FH90" s="482">
        <f t="shared" si="113"/>
        <v>30.364435415011439</v>
      </c>
      <c r="FI90" s="482">
        <f t="shared" si="113"/>
        <v>30.399535713610888</v>
      </c>
      <c r="FJ90" s="482">
        <f t="shared" si="113"/>
        <v>56.211418776538189</v>
      </c>
      <c r="FK90" s="482">
        <f t="shared" si="113"/>
        <v>63.50475173310975</v>
      </c>
      <c r="FL90" s="482">
        <f t="shared" si="113"/>
        <v>66.304406905480548</v>
      </c>
      <c r="FM90" s="482">
        <f t="shared" si="113"/>
        <v>56.005756435854863</v>
      </c>
      <c r="FN90" s="482">
        <f t="shared" si="113"/>
        <v>39.139168775979932</v>
      </c>
      <c r="FO90" s="482">
        <f t="shared" si="113"/>
        <v>33.538224137352756</v>
      </c>
      <c r="FP90" s="482">
        <f t="shared" si="113"/>
        <v>43.638580882657408</v>
      </c>
      <c r="FQ90" s="482">
        <f t="shared" si="113"/>
        <v>30.365708333333334</v>
      </c>
      <c r="FR90" s="482">
        <f t="shared" si="113"/>
        <v>46.327702786377706</v>
      </c>
      <c r="FS90" s="482">
        <f t="shared" si="113"/>
        <v>47.494801207751905</v>
      </c>
      <c r="FT90" s="482">
        <f t="shared" si="113"/>
        <v>33.742921523141099</v>
      </c>
      <c r="FU90" s="482">
        <f t="shared" si="113"/>
        <v>35.240719044567278</v>
      </c>
      <c r="FV90" s="482">
        <f t="shared" si="113"/>
        <v>61.435561936671121</v>
      </c>
      <c r="FW90" s="482">
        <f t="shared" si="113"/>
        <v>61.203979603708603</v>
      </c>
      <c r="FX90" s="482">
        <f t="shared" si="113"/>
        <v>70.123996624009862</v>
      </c>
      <c r="FY90" s="482">
        <f t="shared" ref="FY90:GB90" si="114">+IF(ISERROR(FY59/FY74),0,FY59/FY74)</f>
        <v>57.281244114805908</v>
      </c>
      <c r="FZ90" s="482">
        <f t="shared" si="114"/>
        <v>41.677323312535968</v>
      </c>
      <c r="GA90" s="482">
        <f t="shared" si="114"/>
        <v>39.017059671227287</v>
      </c>
      <c r="GB90" s="482">
        <f t="shared" si="114"/>
        <v>45.293164912588047</v>
      </c>
    </row>
    <row r="91" spans="1:184">
      <c r="A91" s="460"/>
      <c r="B91" s="485"/>
      <c r="C91" s="475" t="s">
        <v>289</v>
      </c>
      <c r="D91" s="478" t="s">
        <v>177</v>
      </c>
      <c r="E91" s="483">
        <f t="shared" ref="E91:AZ91" si="115">+IF(ISERROR(E60/E75),0,E60/E75)</f>
        <v>15.130623850142166</v>
      </c>
      <c r="F91" s="483">
        <f t="shared" si="115"/>
        <v>13.947396898775935</v>
      </c>
      <c r="G91" s="483">
        <f t="shared" si="115"/>
        <v>12.135342510455221</v>
      </c>
      <c r="H91" s="483">
        <f t="shared" si="115"/>
        <v>11.801468505470385</v>
      </c>
      <c r="I91" s="483">
        <f t="shared" si="115"/>
        <v>11.05938118779707</v>
      </c>
      <c r="J91" s="483">
        <f t="shared" si="115"/>
        <v>12.626113450678261</v>
      </c>
      <c r="K91" s="483">
        <f t="shared" si="115"/>
        <v>19.95850544849629</v>
      </c>
      <c r="L91" s="483">
        <f t="shared" si="115"/>
        <v>16.014384262593339</v>
      </c>
      <c r="M91" s="483">
        <f t="shared" si="115"/>
        <v>12.277778856044872</v>
      </c>
      <c r="N91" s="483">
        <f t="shared" si="115"/>
        <v>11.496528567932296</v>
      </c>
      <c r="O91" s="483">
        <f t="shared" si="115"/>
        <v>12.062748110585165</v>
      </c>
      <c r="P91" s="483">
        <f t="shared" si="115"/>
        <v>12.95407180011938</v>
      </c>
      <c r="Q91" s="483">
        <f t="shared" si="115"/>
        <v>11.570042156093335</v>
      </c>
      <c r="R91" s="483">
        <f t="shared" si="115"/>
        <v>10.824833523975869</v>
      </c>
      <c r="S91" s="483">
        <f t="shared" si="115"/>
        <v>7.7775850372265953</v>
      </c>
      <c r="T91" s="483">
        <f t="shared" si="115"/>
        <v>7.8789080480118958</v>
      </c>
      <c r="U91" s="483">
        <f t="shared" si="115"/>
        <v>6.6997924583075168</v>
      </c>
      <c r="V91" s="483">
        <f t="shared" si="115"/>
        <v>8.877796968697238</v>
      </c>
      <c r="W91" s="483">
        <f t="shared" si="115"/>
        <v>13.734304031700345</v>
      </c>
      <c r="X91" s="483">
        <f t="shared" si="115"/>
        <v>12.36929083121707</v>
      </c>
      <c r="Y91" s="483">
        <f t="shared" si="115"/>
        <v>7.6646158026512445</v>
      </c>
      <c r="Z91" s="483">
        <f t="shared" si="115"/>
        <v>6.6840545983057158</v>
      </c>
      <c r="AA91" s="483">
        <f t="shared" si="115"/>
        <v>7.2832612499000913</v>
      </c>
      <c r="AB91" s="483">
        <f t="shared" si="115"/>
        <v>7.8217233734117873</v>
      </c>
      <c r="AC91" s="483">
        <f t="shared" si="115"/>
        <v>-8.2057178023945383</v>
      </c>
      <c r="AD91" s="483">
        <f t="shared" si="115"/>
        <v>-2.7030070138785254</v>
      </c>
      <c r="AE91" s="483">
        <f t="shared" si="115"/>
        <v>-6.6659141586914643</v>
      </c>
      <c r="AF91" s="483">
        <f t="shared" si="115"/>
        <v>-8.6014062576030383</v>
      </c>
      <c r="AG91" s="483">
        <f t="shared" si="115"/>
        <v>-8.8375531967742464</v>
      </c>
      <c r="AH91" s="483">
        <f t="shared" si="115"/>
        <v>-2.7488652198094683</v>
      </c>
      <c r="AI91" s="483">
        <f t="shared" si="115"/>
        <v>4.1116960153496311</v>
      </c>
      <c r="AJ91" s="483">
        <f t="shared" si="115"/>
        <v>4.834310823946895</v>
      </c>
      <c r="AK91" s="483">
        <f t="shared" si="115"/>
        <v>-3.3725936856134511</v>
      </c>
      <c r="AL91" s="483">
        <f t="shared" si="115"/>
        <v>-7.1015207180393416</v>
      </c>
      <c r="AM91" s="483">
        <f t="shared" si="115"/>
        <v>-10.522947651050135</v>
      </c>
      <c r="AN91" s="483">
        <f t="shared" si="115"/>
        <v>-10.183567170470283</v>
      </c>
      <c r="AO91" s="483">
        <f t="shared" si="115"/>
        <v>-6.8081025957972816</v>
      </c>
      <c r="AP91" s="483">
        <f t="shared" si="115"/>
        <v>-1.1361544058514901</v>
      </c>
      <c r="AQ91" s="483">
        <f t="shared" si="115"/>
        <v>-4.8321209800918838</v>
      </c>
      <c r="AR91" s="483">
        <f t="shared" si="115"/>
        <v>-7.5168812552793938</v>
      </c>
      <c r="AS91" s="483">
        <f t="shared" si="115"/>
        <v>-7.0761538832532223</v>
      </c>
      <c r="AT91" s="483">
        <f t="shared" si="115"/>
        <v>-1.4661449355305773</v>
      </c>
      <c r="AU91" s="483">
        <f t="shared" si="115"/>
        <v>6.0200293023942297</v>
      </c>
      <c r="AV91" s="483">
        <f t="shared" si="115"/>
        <v>7.3171747036910331</v>
      </c>
      <c r="AW91" s="483">
        <f t="shared" si="115"/>
        <v>-2.8490843533542076</v>
      </c>
      <c r="AX91" s="483">
        <f t="shared" si="115"/>
        <v>-6.7894385608588417</v>
      </c>
      <c r="AY91" s="483">
        <f t="shared" si="115"/>
        <v>-9.510043104478564</v>
      </c>
      <c r="AZ91" s="483">
        <f t="shared" si="115"/>
        <v>-9.3142769408619639</v>
      </c>
      <c r="BA91" s="483">
        <f t="shared" ref="BA91:DL91" si="116">+IF(ISERROR(BA60/BA75),0,BA60/BA75)</f>
        <v>-4.8287251598055168</v>
      </c>
      <c r="BB91" s="483">
        <f t="shared" si="116"/>
        <v>-0.9034897335579809</v>
      </c>
      <c r="BC91" s="483">
        <f t="shared" si="116"/>
        <v>-4.4688795498254859</v>
      </c>
      <c r="BD91" s="483">
        <f t="shared" si="116"/>
        <v>-7.7254493210885045</v>
      </c>
      <c r="BE91" s="483">
        <f t="shared" si="116"/>
        <v>-7.6819444660013376</v>
      </c>
      <c r="BF91" s="483">
        <f t="shared" si="116"/>
        <v>-0.39424953254152195</v>
      </c>
      <c r="BG91" s="483">
        <f t="shared" si="116"/>
        <v>7.1526501539812042</v>
      </c>
      <c r="BH91" s="483">
        <f t="shared" si="116"/>
        <v>8.1972770193874211</v>
      </c>
      <c r="BI91" s="483">
        <f t="shared" si="116"/>
        <v>-2.8573017237021685</v>
      </c>
      <c r="BJ91" s="483">
        <f t="shared" si="116"/>
        <v>-6.2900114481969078</v>
      </c>
      <c r="BK91" s="483">
        <f t="shared" si="116"/>
        <v>-8.392229219719729</v>
      </c>
      <c r="BL91" s="483">
        <f t="shared" si="116"/>
        <v>-8.9315791406986538</v>
      </c>
      <c r="BM91" s="483">
        <f t="shared" si="116"/>
        <v>-3.4627393060125615</v>
      </c>
      <c r="BN91" s="483">
        <f t="shared" si="116"/>
        <v>-7.5255739200310645E-2</v>
      </c>
      <c r="BO91" s="483">
        <f t="shared" si="116"/>
        <v>-3.8079130935170999</v>
      </c>
      <c r="BP91" s="483">
        <f t="shared" si="116"/>
        <v>-6.3988055275819615</v>
      </c>
      <c r="BQ91" s="483">
        <f t="shared" si="116"/>
        <v>-6.494361294255417</v>
      </c>
      <c r="BR91" s="483">
        <f t="shared" si="116"/>
        <v>1.2358593694900872</v>
      </c>
      <c r="BS91" s="483">
        <f t="shared" si="116"/>
        <v>10.701837889936135</v>
      </c>
      <c r="BT91" s="483">
        <f t="shared" si="116"/>
        <v>10.770409776934363</v>
      </c>
      <c r="BU91" s="483">
        <f t="shared" si="116"/>
        <v>-0.83662204127724749</v>
      </c>
      <c r="BV91" s="483">
        <f t="shared" si="116"/>
        <v>-5.1630607630024077</v>
      </c>
      <c r="BW91" s="483">
        <f t="shared" si="116"/>
        <v>-6.5269657258064502</v>
      </c>
      <c r="BX91" s="483">
        <f t="shared" si="116"/>
        <v>-6.0189668913450438</v>
      </c>
      <c r="BY91" s="483">
        <f t="shared" si="116"/>
        <v>-0.81664210282707672</v>
      </c>
      <c r="BZ91" s="483">
        <f t="shared" si="116"/>
        <v>3.2790928409065772</v>
      </c>
      <c r="CA91" s="483">
        <f t="shared" si="116"/>
        <v>1.2306886162176278</v>
      </c>
      <c r="CB91" s="483">
        <f t="shared" si="116"/>
        <v>-0.49710952823371263</v>
      </c>
      <c r="CC91" s="483">
        <f t="shared" si="116"/>
        <v>1.0367276447564795</v>
      </c>
      <c r="CD91" s="483">
        <f t="shared" si="116"/>
        <v>10.406709178142357</v>
      </c>
      <c r="CE91" s="483">
        <f t="shared" si="116"/>
        <v>24.924710312763292</v>
      </c>
      <c r="CF91" s="483">
        <f t="shared" si="116"/>
        <v>26.462447967094715</v>
      </c>
      <c r="CG91" s="483">
        <f t="shared" si="116"/>
        <v>14.70601042624962</v>
      </c>
      <c r="CH91" s="483">
        <f t="shared" si="116"/>
        <v>11.270883247637759</v>
      </c>
      <c r="CI91" s="483">
        <f t="shared" si="116"/>
        <v>5.6556897241103581</v>
      </c>
      <c r="CJ91" s="483">
        <f t="shared" si="116"/>
        <v>8.3918401095883617</v>
      </c>
      <c r="CK91" s="483">
        <f t="shared" si="116"/>
        <v>11.56463326523494</v>
      </c>
      <c r="CL91" s="483">
        <f t="shared" si="116"/>
        <v>21.786591629818219</v>
      </c>
      <c r="CM91" s="483">
        <f t="shared" si="116"/>
        <v>17.323712437566531</v>
      </c>
      <c r="CN91" s="483">
        <f t="shared" si="116"/>
        <v>14.147195704057278</v>
      </c>
      <c r="CO91" s="483">
        <f t="shared" si="116"/>
        <v>15.021116624049581</v>
      </c>
      <c r="CP91" s="483">
        <f t="shared" si="116"/>
        <v>29.834685284742374</v>
      </c>
      <c r="CQ91" s="483">
        <f t="shared" si="116"/>
        <v>46.267251927398682</v>
      </c>
      <c r="CR91" s="483">
        <f t="shared" si="116"/>
        <v>48.985781215357171</v>
      </c>
      <c r="CS91" s="483">
        <f t="shared" si="116"/>
        <v>36.849911171635753</v>
      </c>
      <c r="CT91" s="483">
        <f t="shared" si="116"/>
        <v>29.085306286633713</v>
      </c>
      <c r="CU91" s="483">
        <f t="shared" si="116"/>
        <v>18.631172954336879</v>
      </c>
      <c r="CV91" s="483">
        <f t="shared" si="116"/>
        <v>23.696645992653703</v>
      </c>
      <c r="CW91" s="483">
        <f t="shared" si="116"/>
        <v>19.728974042027193</v>
      </c>
      <c r="CX91" s="483">
        <f t="shared" si="116"/>
        <v>40.695973976272477</v>
      </c>
      <c r="CY91" s="483">
        <f t="shared" si="116"/>
        <v>31.42525234828781</v>
      </c>
      <c r="CZ91" s="483">
        <f t="shared" si="116"/>
        <v>32.795199270900042</v>
      </c>
      <c r="DA91" s="483">
        <f t="shared" si="116"/>
        <v>33.402953341195627</v>
      </c>
      <c r="DB91" s="483">
        <f t="shared" si="116"/>
        <v>45.19971762289822</v>
      </c>
      <c r="DC91" s="483">
        <f t="shared" si="116"/>
        <v>60.950444419981324</v>
      </c>
      <c r="DD91" s="483">
        <f t="shared" si="116"/>
        <v>66.264728816657907</v>
      </c>
      <c r="DE91" s="483">
        <f t="shared" si="116"/>
        <v>49.128433946922939</v>
      </c>
      <c r="DF91" s="483">
        <f t="shared" si="116"/>
        <v>36.325061929365127</v>
      </c>
      <c r="DG91" s="483">
        <f t="shared" si="116"/>
        <v>21.99962565013421</v>
      </c>
      <c r="DH91" s="483">
        <f t="shared" si="116"/>
        <v>26.048223489250876</v>
      </c>
      <c r="DI91" s="483">
        <f t="shared" si="116"/>
        <v>22.768739814476302</v>
      </c>
      <c r="DJ91" s="483">
        <f t="shared" si="116"/>
        <v>40.256494170587032</v>
      </c>
      <c r="DK91" s="483">
        <f t="shared" si="116"/>
        <v>33.217392505039896</v>
      </c>
      <c r="DL91" s="483">
        <f t="shared" si="116"/>
        <v>31.12117591129271</v>
      </c>
      <c r="DM91" s="483">
        <f t="shared" ref="DM91:FX91" si="117">+IF(ISERROR(DM60/DM75),0,DM60/DM75)</f>
        <v>32.023509529174667</v>
      </c>
      <c r="DN91" s="483">
        <f t="shared" si="117"/>
        <v>47.479946710725343</v>
      </c>
      <c r="DO91" s="483">
        <f t="shared" si="117"/>
        <v>59.258571377241218</v>
      </c>
      <c r="DP91" s="483">
        <f t="shared" si="117"/>
        <v>66.640453942021622</v>
      </c>
      <c r="DQ91" s="483">
        <f t="shared" si="117"/>
        <v>49.230965680182457</v>
      </c>
      <c r="DR91" s="483">
        <f t="shared" si="117"/>
        <v>38.550337983604209</v>
      </c>
      <c r="DS91" s="483">
        <f t="shared" si="117"/>
        <v>23.940354749704372</v>
      </c>
      <c r="DT91" s="483">
        <f t="shared" si="117"/>
        <v>26.143072407637142</v>
      </c>
      <c r="DU91" s="483">
        <f t="shared" si="117"/>
        <v>24.686976606231184</v>
      </c>
      <c r="DV91" s="483">
        <f t="shared" si="117"/>
        <v>38.406366893303556</v>
      </c>
      <c r="DW91" s="483">
        <f t="shared" si="117"/>
        <v>33.754099965047189</v>
      </c>
      <c r="DX91" s="483">
        <f t="shared" si="117"/>
        <v>31.125629000299359</v>
      </c>
      <c r="DY91" s="483">
        <f t="shared" si="117"/>
        <v>34.030744724449633</v>
      </c>
      <c r="DZ91" s="483">
        <f t="shared" si="117"/>
        <v>48.183230736079494</v>
      </c>
      <c r="EA91" s="483">
        <f t="shared" si="117"/>
        <v>58.665044528237033</v>
      </c>
      <c r="EB91" s="483">
        <f t="shared" si="117"/>
        <v>65.182548943810815</v>
      </c>
      <c r="EC91" s="483">
        <f t="shared" si="117"/>
        <v>46.582893718283202</v>
      </c>
      <c r="ED91" s="483">
        <f t="shared" si="117"/>
        <v>38.027442497656637</v>
      </c>
      <c r="EE91" s="483">
        <f t="shared" si="117"/>
        <v>26.75855138414865</v>
      </c>
      <c r="EF91" s="483">
        <f t="shared" si="117"/>
        <v>24.532286921076413</v>
      </c>
      <c r="EG91" s="483">
        <f t="shared" si="117"/>
        <v>25.877032426758976</v>
      </c>
      <c r="EH91" s="483">
        <f t="shared" si="117"/>
        <v>38.312622398908587</v>
      </c>
      <c r="EI91" s="483">
        <f t="shared" si="117"/>
        <v>32.268052341236924</v>
      </c>
      <c r="EJ91" s="483">
        <f t="shared" si="117"/>
        <v>31.237377870990848</v>
      </c>
      <c r="EK91" s="483">
        <f t="shared" si="117"/>
        <v>35.30818610517597</v>
      </c>
      <c r="EL91" s="483">
        <f t="shared" si="117"/>
        <v>38.896831278242409</v>
      </c>
      <c r="EM91" s="483">
        <f t="shared" si="117"/>
        <v>59.787702393688832</v>
      </c>
      <c r="EN91" s="483">
        <f t="shared" si="117"/>
        <v>67.8446774887652</v>
      </c>
      <c r="EO91" s="483">
        <f t="shared" si="117"/>
        <v>48.578719539881952</v>
      </c>
      <c r="EP91" s="483">
        <f t="shared" si="117"/>
        <v>42.685282560961525</v>
      </c>
      <c r="EQ91" s="483">
        <f t="shared" si="117"/>
        <v>20.990465116279069</v>
      </c>
      <c r="ER91" s="483">
        <f t="shared" si="117"/>
        <v>26.461861233684651</v>
      </c>
      <c r="ES91" s="483">
        <f t="shared" si="117"/>
        <v>25.723359911877726</v>
      </c>
      <c r="ET91" s="483">
        <f t="shared" si="117"/>
        <v>43.073984135870234</v>
      </c>
      <c r="EU91" s="483">
        <f t="shared" si="117"/>
        <v>35.948898915180401</v>
      </c>
      <c r="EV91" s="483">
        <f t="shared" si="117"/>
        <v>34.312137559002018</v>
      </c>
      <c r="EW91" s="483">
        <f t="shared" si="117"/>
        <v>28.101410751296328</v>
      </c>
      <c r="EX91" s="483">
        <f t="shared" si="117"/>
        <v>44.959696279609361</v>
      </c>
      <c r="EY91" s="483">
        <f t="shared" si="117"/>
        <v>59.815962079226829</v>
      </c>
      <c r="EZ91" s="483">
        <f t="shared" si="117"/>
        <v>65.741399694957522</v>
      </c>
      <c r="FA91" s="483">
        <f t="shared" si="117"/>
        <v>57.615347255949501</v>
      </c>
      <c r="FB91" s="483">
        <f t="shared" si="117"/>
        <v>50.397467172629796</v>
      </c>
      <c r="FC91" s="483">
        <f t="shared" si="117"/>
        <v>21.653095079384318</v>
      </c>
      <c r="FD91" s="483">
        <f t="shared" si="117"/>
        <v>27.315346106304087</v>
      </c>
      <c r="FE91" s="483">
        <f t="shared" si="117"/>
        <v>25.636486268074055</v>
      </c>
      <c r="FF91" s="483">
        <f t="shared" si="117"/>
        <v>48.001216236382639</v>
      </c>
      <c r="FG91" s="483">
        <f t="shared" si="117"/>
        <v>38.891438974938978</v>
      </c>
      <c r="FH91" s="483">
        <f t="shared" si="117"/>
        <v>35.309003842743124</v>
      </c>
      <c r="FI91" s="483">
        <f t="shared" si="117"/>
        <v>32.670770324962326</v>
      </c>
      <c r="FJ91" s="483">
        <f t="shared" si="117"/>
        <v>51.385831966336212</v>
      </c>
      <c r="FK91" s="483">
        <f t="shared" si="117"/>
        <v>64.229407222887971</v>
      </c>
      <c r="FL91" s="483">
        <f t="shared" si="117"/>
        <v>69.054209590955708</v>
      </c>
      <c r="FM91" s="483">
        <f t="shared" si="117"/>
        <v>61.669706893840477</v>
      </c>
      <c r="FN91" s="483">
        <f t="shared" si="117"/>
        <v>50.338891538094721</v>
      </c>
      <c r="FO91" s="483">
        <f t="shared" si="117"/>
        <v>24.981403941880256</v>
      </c>
      <c r="FP91" s="483">
        <f t="shared" si="117"/>
        <v>32.328987776238932</v>
      </c>
      <c r="FQ91" s="483">
        <f t="shared" si="117"/>
        <v>25.202824474660083</v>
      </c>
      <c r="FR91" s="483">
        <f t="shared" si="117"/>
        <v>53.02747034060468</v>
      </c>
      <c r="FS91" s="483">
        <f t="shared" si="117"/>
        <v>41.147096478579044</v>
      </c>
      <c r="FT91" s="483">
        <f t="shared" si="117"/>
        <v>39.818463963742055</v>
      </c>
      <c r="FU91" s="483">
        <f t="shared" si="117"/>
        <v>38.41958041958042</v>
      </c>
      <c r="FV91" s="483">
        <f t="shared" si="117"/>
        <v>55.106039115055708</v>
      </c>
      <c r="FW91" s="483">
        <f t="shared" si="117"/>
        <v>62.575327803995819</v>
      </c>
      <c r="FX91" s="483">
        <f t="shared" si="117"/>
        <v>72.699267616563873</v>
      </c>
      <c r="FY91" s="483">
        <f t="shared" ref="FY91:GB91" si="118">+IF(ISERROR(FY60/FY75),0,FY60/FY75)</f>
        <v>62.397370386384182</v>
      </c>
      <c r="FZ91" s="483">
        <f t="shared" si="118"/>
        <v>54.156763906238517</v>
      </c>
      <c r="GA91" s="483">
        <f t="shared" si="118"/>
        <v>29.991023568111764</v>
      </c>
      <c r="GB91" s="483">
        <f t="shared" si="118"/>
        <v>34.450075758036739</v>
      </c>
    </row>
    <row r="92" spans="1:184">
      <c r="C92" s="206"/>
      <c r="D92" s="563" t="s">
        <v>177</v>
      </c>
      <c r="E92" s="233">
        <f t="shared" ref="E92:AZ92" si="119">+IF(ISERROR(E61/E76),0,E61/E76)</f>
        <v>5.2798956728427964</v>
      </c>
      <c r="F92" s="233">
        <f t="shared" si="119"/>
        <v>4.1315079849536591</v>
      </c>
      <c r="G92" s="233">
        <f t="shared" si="119"/>
        <v>2.3116236631454945</v>
      </c>
      <c r="H92" s="233">
        <f t="shared" si="119"/>
        <v>2.6424553316517545</v>
      </c>
      <c r="I92" s="233">
        <f t="shared" si="119"/>
        <v>1.6560886071789902</v>
      </c>
      <c r="J92" s="233">
        <f t="shared" si="119"/>
        <v>2.2420408069257149</v>
      </c>
      <c r="K92" s="233">
        <f t="shared" si="119"/>
        <v>8.3571187661568089</v>
      </c>
      <c r="L92" s="233">
        <f t="shared" si="119"/>
        <v>5.5591988413044993</v>
      </c>
      <c r="M92" s="233">
        <f t="shared" si="119"/>
        <v>1.1283549195985627</v>
      </c>
      <c r="N92" s="233">
        <f t="shared" si="119"/>
        <v>0.93495885998910722</v>
      </c>
      <c r="O92" s="233">
        <f t="shared" si="119"/>
        <v>0.83803081730358064</v>
      </c>
      <c r="P92" s="233">
        <f t="shared" si="119"/>
        <v>2.6361151643480247</v>
      </c>
      <c r="Q92" s="233">
        <f t="shared" si="119"/>
        <v>5.7823156747204552</v>
      </c>
      <c r="R92" s="233">
        <f t="shared" si="119"/>
        <v>5.0294095765082121</v>
      </c>
      <c r="S92" s="233">
        <f t="shared" si="119"/>
        <v>2.0889702156175027</v>
      </c>
      <c r="T92" s="233">
        <f t="shared" si="119"/>
        <v>2.0487419837131524</v>
      </c>
      <c r="U92" s="233">
        <f t="shared" si="119"/>
        <v>1.1230966119703549</v>
      </c>
      <c r="V92" s="233">
        <f t="shared" si="119"/>
        <v>2.6785044631722905</v>
      </c>
      <c r="W92" s="233">
        <f t="shared" si="119"/>
        <v>6.4565327154583443</v>
      </c>
      <c r="X92" s="233">
        <f t="shared" si="119"/>
        <v>5.8711332935321563</v>
      </c>
      <c r="Y92" s="233">
        <f t="shared" si="119"/>
        <v>1.0139364309851797</v>
      </c>
      <c r="Z92" s="233">
        <f t="shared" si="119"/>
        <v>0.54660516182277508</v>
      </c>
      <c r="AA92" s="233">
        <f t="shared" si="119"/>
        <v>0.5738700625778439</v>
      </c>
      <c r="AB92" s="233">
        <f t="shared" si="119"/>
        <v>2.2239484412733552</v>
      </c>
      <c r="AC92" s="233">
        <f t="shared" si="119"/>
        <v>2.9297564559154115</v>
      </c>
      <c r="AD92" s="233">
        <f t="shared" si="119"/>
        <v>3.6224434569912263</v>
      </c>
      <c r="AE92" s="233">
        <f t="shared" si="119"/>
        <v>1.1315130234092183</v>
      </c>
      <c r="AF92" s="233">
        <f t="shared" si="119"/>
        <v>0.15225619859163714</v>
      </c>
      <c r="AG92" s="233">
        <f t="shared" si="119"/>
        <v>-1.1594879285060542</v>
      </c>
      <c r="AH92" s="233">
        <f t="shared" si="119"/>
        <v>2.0541355185788883</v>
      </c>
      <c r="AI92" s="233">
        <f t="shared" si="119"/>
        <v>5.4408468817095752</v>
      </c>
      <c r="AJ92" s="233">
        <f t="shared" si="119"/>
        <v>4.6574715169385295</v>
      </c>
      <c r="AK92" s="233">
        <f t="shared" si="119"/>
        <v>-0.2409139587210945</v>
      </c>
      <c r="AL92" s="233">
        <f t="shared" si="119"/>
        <v>-0.69723127309617605</v>
      </c>
      <c r="AM92" s="233">
        <f t="shared" si="119"/>
        <v>-0.42155136465402809</v>
      </c>
      <c r="AN92" s="233">
        <f t="shared" si="119"/>
        <v>-0.42328100149771503</v>
      </c>
      <c r="AO92" s="233">
        <f t="shared" si="119"/>
        <v>3.6547978304510522</v>
      </c>
      <c r="AP92" s="233">
        <f t="shared" si="119"/>
        <v>4.5149073272518425</v>
      </c>
      <c r="AQ92" s="233">
        <f t="shared" si="119"/>
        <v>2.2245428520571267</v>
      </c>
      <c r="AR92" s="233">
        <f t="shared" si="119"/>
        <v>0.82337266496396821</v>
      </c>
      <c r="AS92" s="233">
        <f t="shared" si="119"/>
        <v>-0.13574991051611363</v>
      </c>
      <c r="AT92" s="233">
        <f t="shared" si="119"/>
        <v>3.0743225759556552</v>
      </c>
      <c r="AU92" s="233">
        <f t="shared" si="119"/>
        <v>5.9593739504345757</v>
      </c>
      <c r="AV92" s="233">
        <f t="shared" si="119"/>
        <v>6.7722502567959824</v>
      </c>
      <c r="AW92" s="233">
        <f t="shared" si="119"/>
        <v>0.44602095699031963</v>
      </c>
      <c r="AX92" s="233">
        <f t="shared" si="119"/>
        <v>-0.41349892596369159</v>
      </c>
      <c r="AY92" s="233">
        <f t="shared" si="119"/>
        <v>0.18296912039301264</v>
      </c>
      <c r="AZ92" s="233">
        <f t="shared" si="119"/>
        <v>0.16657013625351472</v>
      </c>
      <c r="BA92" s="233">
        <f t="shared" ref="BA92:DL92" si="120">+IF(ISERROR(BA61/BA76),0,BA61/BA76)</f>
        <v>4.211181000559777</v>
      </c>
      <c r="BB92" s="233">
        <f t="shared" si="120"/>
        <v>4.7105244473634329</v>
      </c>
      <c r="BC92" s="233">
        <f t="shared" si="120"/>
        <v>1.9061387860410381</v>
      </c>
      <c r="BD92" s="233">
        <f t="shared" si="120"/>
        <v>0.49060863808749727</v>
      </c>
      <c r="BE92" s="233">
        <f t="shared" si="120"/>
        <v>-0.90055541643475767</v>
      </c>
      <c r="BF92" s="233">
        <f t="shared" si="120"/>
        <v>3.3382351252517313</v>
      </c>
      <c r="BG92" s="233">
        <f t="shared" si="120"/>
        <v>6.1682358084467017</v>
      </c>
      <c r="BH92" s="233">
        <f t="shared" si="120"/>
        <v>6.838176839652351</v>
      </c>
      <c r="BI92" s="233">
        <f t="shared" si="120"/>
        <v>-0.37641349396779145</v>
      </c>
      <c r="BJ92" s="233">
        <f t="shared" si="120"/>
        <v>-0.51356114360482974</v>
      </c>
      <c r="BK92" s="233">
        <f t="shared" si="120"/>
        <v>-6.772383973082545E-2</v>
      </c>
      <c r="BL92" s="233">
        <f t="shared" si="120"/>
        <v>0.43826531822770814</v>
      </c>
      <c r="BM92" s="233">
        <f t="shared" si="120"/>
        <v>5.0717706292022218</v>
      </c>
      <c r="BN92" s="233">
        <f t="shared" si="120"/>
        <v>5.4567849134207824</v>
      </c>
      <c r="BO92" s="233">
        <f t="shared" si="120"/>
        <v>2.582756144572389</v>
      </c>
      <c r="BP92" s="233">
        <f t="shared" si="120"/>
        <v>1.8775084337047427</v>
      </c>
      <c r="BQ92" s="233">
        <f t="shared" si="120"/>
        <v>1.2946667362733191</v>
      </c>
      <c r="BR92" s="233">
        <f t="shared" si="120"/>
        <v>4.9394044001621822</v>
      </c>
      <c r="BS92" s="233">
        <f t="shared" si="120"/>
        <v>9.4248895412352685</v>
      </c>
      <c r="BT92" s="233">
        <f t="shared" si="120"/>
        <v>9.8628840310986874</v>
      </c>
      <c r="BU92" s="233">
        <f t="shared" si="120"/>
        <v>2.1688184659959222</v>
      </c>
      <c r="BV92" s="233">
        <f t="shared" si="120"/>
        <v>1.2246522387614276</v>
      </c>
      <c r="BW92" s="233">
        <f t="shared" si="120"/>
        <v>2.6089895476544371</v>
      </c>
      <c r="BX92" s="233">
        <f t="shared" si="120"/>
        <v>3.5782411074541232</v>
      </c>
      <c r="BY92" s="233">
        <f t="shared" si="120"/>
        <v>7.7462083667553445</v>
      </c>
      <c r="BZ92" s="233">
        <f t="shared" si="120"/>
        <v>9.0706146252165638</v>
      </c>
      <c r="CA92" s="233">
        <f t="shared" si="120"/>
        <v>7.3410354622540739</v>
      </c>
      <c r="CB92" s="233">
        <f t="shared" si="120"/>
        <v>6.7557622348127957</v>
      </c>
      <c r="CC92" s="233">
        <f t="shared" si="120"/>
        <v>6.412145931813785</v>
      </c>
      <c r="CD92" s="233">
        <f t="shared" si="120"/>
        <v>11.801229677927882</v>
      </c>
      <c r="CE92" s="233">
        <f t="shared" si="120"/>
        <v>20.009310383230478</v>
      </c>
      <c r="CF92" s="233">
        <f t="shared" si="120"/>
        <v>20.868219300718934</v>
      </c>
      <c r="CG92" s="233">
        <f t="shared" si="120"/>
        <v>12.511572603510931</v>
      </c>
      <c r="CH92" s="233">
        <f t="shared" si="120"/>
        <v>12.080430802905196</v>
      </c>
      <c r="CI92" s="233">
        <f t="shared" si="120"/>
        <v>13.086217800952788</v>
      </c>
      <c r="CJ92" s="233">
        <f t="shared" si="120"/>
        <v>15.583813547958403</v>
      </c>
      <c r="CK92" s="233">
        <f t="shared" si="120"/>
        <v>17.704011511886311</v>
      </c>
      <c r="CL92" s="233">
        <f t="shared" si="120"/>
        <v>18.877737583052774</v>
      </c>
      <c r="CM92" s="233">
        <f t="shared" si="120"/>
        <v>17.03050552539861</v>
      </c>
      <c r="CN92" s="233">
        <f t="shared" si="120"/>
        <v>16.693489536094635</v>
      </c>
      <c r="CO92" s="233">
        <f t="shared" si="120"/>
        <v>15.723624128239647</v>
      </c>
      <c r="CP92" s="233">
        <f t="shared" si="120"/>
        <v>24.225211750847578</v>
      </c>
      <c r="CQ92" s="233">
        <f t="shared" si="120"/>
        <v>34.089101095884558</v>
      </c>
      <c r="CR92" s="233">
        <f t="shared" si="120"/>
        <v>32.991164697925583</v>
      </c>
      <c r="CS92" s="233">
        <f t="shared" si="120"/>
        <v>23.785190524030455</v>
      </c>
      <c r="CT92" s="233">
        <f t="shared" si="120"/>
        <v>21.932153128339273</v>
      </c>
      <c r="CU92" s="233">
        <f t="shared" si="120"/>
        <v>21.494951943888296</v>
      </c>
      <c r="CV92" s="233">
        <f t="shared" si="120"/>
        <v>25.339142645637146</v>
      </c>
      <c r="CW92" s="233">
        <f t="shared" si="120"/>
        <v>26.849557201046391</v>
      </c>
      <c r="CX92" s="233">
        <f t="shared" si="120"/>
        <v>29.184402213391415</v>
      </c>
      <c r="CY92" s="233">
        <f t="shared" si="120"/>
        <v>26.04404139443329</v>
      </c>
      <c r="CZ92" s="233">
        <f t="shared" si="120"/>
        <v>26.20358799339213</v>
      </c>
      <c r="DA92" s="233">
        <f t="shared" si="120"/>
        <v>23.021406366780209</v>
      </c>
      <c r="DB92" s="233">
        <f t="shared" si="120"/>
        <v>34.166686518228012</v>
      </c>
      <c r="DC92" s="233">
        <f t="shared" si="120"/>
        <v>42.200481667584121</v>
      </c>
      <c r="DD92" s="233">
        <f t="shared" si="120"/>
        <v>41.564243126262873</v>
      </c>
      <c r="DE92" s="233">
        <f t="shared" si="120"/>
        <v>28.497242261263597</v>
      </c>
      <c r="DF92" s="233">
        <f t="shared" si="120"/>
        <v>23.889866300062735</v>
      </c>
      <c r="DG92" s="233">
        <f t="shared" si="120"/>
        <v>25.105688582740708</v>
      </c>
      <c r="DH92" s="233">
        <f t="shared" si="120"/>
        <v>28.262512212398047</v>
      </c>
      <c r="DI92" s="233">
        <f t="shared" si="120"/>
        <v>27.901642387629199</v>
      </c>
      <c r="DJ92" s="233">
        <f t="shared" si="120"/>
        <v>28.733751825201086</v>
      </c>
      <c r="DK92" s="233">
        <f t="shared" si="120"/>
        <v>25.97260448654982</v>
      </c>
      <c r="DL92" s="233">
        <f t="shared" si="120"/>
        <v>24.456231170851588</v>
      </c>
      <c r="DM92" s="233">
        <f t="shared" ref="DM92:FX92" si="121">+IF(ISERROR(DM61/DM76),0,DM61/DM76)</f>
        <v>22.749896052032696</v>
      </c>
      <c r="DN92" s="233">
        <f t="shared" si="121"/>
        <v>35.382174098741054</v>
      </c>
      <c r="DO92" s="233">
        <f t="shared" si="121"/>
        <v>40.801490562338174</v>
      </c>
      <c r="DP92" s="233">
        <f t="shared" si="121"/>
        <v>40.840797869324554</v>
      </c>
      <c r="DQ92" s="233">
        <f t="shared" si="121"/>
        <v>29.096603225123278</v>
      </c>
      <c r="DR92" s="233">
        <f t="shared" si="121"/>
        <v>24.663932501759504</v>
      </c>
      <c r="DS92" s="233">
        <f t="shared" si="121"/>
        <v>26.408001948477661</v>
      </c>
      <c r="DT92" s="233">
        <f t="shared" si="121"/>
        <v>28.001678923455845</v>
      </c>
      <c r="DU92" s="233">
        <f t="shared" si="121"/>
        <v>28.291659395815799</v>
      </c>
      <c r="DV92" s="233">
        <f t="shared" si="121"/>
        <v>28.431643281739355</v>
      </c>
      <c r="DW92" s="233">
        <f t="shared" si="121"/>
        <v>25.746713478162906</v>
      </c>
      <c r="DX92" s="233">
        <f t="shared" si="121"/>
        <v>23.105812570170862</v>
      </c>
      <c r="DY92" s="233">
        <f t="shared" si="121"/>
        <v>23.991604580655849</v>
      </c>
      <c r="DZ92" s="233">
        <f t="shared" si="121"/>
        <v>34.01735833390677</v>
      </c>
      <c r="EA92" s="233">
        <f t="shared" si="121"/>
        <v>38.061694962427097</v>
      </c>
      <c r="EB92" s="233">
        <f t="shared" si="121"/>
        <v>39.878653759119636</v>
      </c>
      <c r="EC92" s="233">
        <f t="shared" si="121"/>
        <v>26.808080179070519</v>
      </c>
      <c r="ED92" s="233">
        <f t="shared" si="121"/>
        <v>24.227254755998949</v>
      </c>
      <c r="EE92" s="233">
        <f t="shared" si="121"/>
        <v>24.615968426884915</v>
      </c>
      <c r="EF92" s="233">
        <f t="shared" si="121"/>
        <v>25.327624427095433</v>
      </c>
      <c r="EG92" s="233">
        <f t="shared" si="121"/>
        <v>26.830104799482388</v>
      </c>
      <c r="EH92" s="233">
        <f t="shared" si="121"/>
        <v>29.015107582208099</v>
      </c>
      <c r="EI92" s="233">
        <f t="shared" si="121"/>
        <v>24.868721694759056</v>
      </c>
      <c r="EJ92" s="233">
        <f t="shared" si="121"/>
        <v>25.209433674263412</v>
      </c>
      <c r="EK92" s="233">
        <f t="shared" si="121"/>
        <v>23.865857375599731</v>
      </c>
      <c r="EL92" s="233">
        <f t="shared" si="121"/>
        <v>30.083918257639738</v>
      </c>
      <c r="EM92" s="233">
        <f t="shared" si="121"/>
        <v>40.559464192470948</v>
      </c>
      <c r="EN92" s="233">
        <f t="shared" si="121"/>
        <v>41.94185092470876</v>
      </c>
      <c r="EO92" s="233">
        <f t="shared" si="121"/>
        <v>28.500901969565579</v>
      </c>
      <c r="EP92" s="233">
        <f t="shared" si="121"/>
        <v>25.445976483720944</v>
      </c>
      <c r="EQ92" s="233">
        <f t="shared" si="121"/>
        <v>23.797263233156489</v>
      </c>
      <c r="ER92" s="233">
        <f t="shared" si="121"/>
        <v>26.952371611088935</v>
      </c>
      <c r="ES92" s="233">
        <f t="shared" si="121"/>
        <v>27.082758517010831</v>
      </c>
      <c r="ET92" s="233">
        <f t="shared" si="121"/>
        <v>27.252078438856511</v>
      </c>
      <c r="EU92" s="233">
        <f t="shared" si="121"/>
        <v>24.051677876323684</v>
      </c>
      <c r="EV92" s="233">
        <f t="shared" si="121"/>
        <v>24.163956223701206</v>
      </c>
      <c r="EW92" s="233">
        <f t="shared" si="121"/>
        <v>22.254987328391135</v>
      </c>
      <c r="EX92" s="233">
        <f t="shared" si="121"/>
        <v>30.274320014982074</v>
      </c>
      <c r="EY92" s="233">
        <f t="shared" si="121"/>
        <v>40.845821040171586</v>
      </c>
      <c r="EZ92" s="233">
        <f t="shared" si="121"/>
        <v>39.264724777790605</v>
      </c>
      <c r="FA92" s="233">
        <f t="shared" si="121"/>
        <v>28.793221443187978</v>
      </c>
      <c r="FB92" s="233">
        <f t="shared" si="121"/>
        <v>25.869337428445903</v>
      </c>
      <c r="FC92" s="233">
        <f t="shared" si="121"/>
        <v>22.513823832243823</v>
      </c>
      <c r="FD92" s="233">
        <f t="shared" si="121"/>
        <v>27.258719571327177</v>
      </c>
      <c r="FE92" s="233">
        <f t="shared" si="121"/>
        <v>24.37206743621639</v>
      </c>
      <c r="FF92" s="233">
        <f t="shared" si="121"/>
        <v>25.497806608394736</v>
      </c>
      <c r="FG92" s="233">
        <f t="shared" si="121"/>
        <v>23.064338291725349</v>
      </c>
      <c r="FH92" s="233">
        <f t="shared" si="121"/>
        <v>21.289687535751764</v>
      </c>
      <c r="FI92" s="233">
        <f t="shared" si="121"/>
        <v>20.671384758109479</v>
      </c>
      <c r="FJ92" s="233">
        <f t="shared" si="121"/>
        <v>30.569680671206036</v>
      </c>
      <c r="FK92" s="233">
        <f t="shared" si="121"/>
        <v>39.917843904653253</v>
      </c>
      <c r="FL92" s="233">
        <f t="shared" si="121"/>
        <v>37.174977324235876</v>
      </c>
      <c r="FM92" s="233">
        <f t="shared" si="121"/>
        <v>27.84361471882222</v>
      </c>
      <c r="FN92" s="233">
        <f t="shared" si="121"/>
        <v>22.850251775204086</v>
      </c>
      <c r="FO92" s="233">
        <f t="shared" si="121"/>
        <v>20.976503724244562</v>
      </c>
      <c r="FP92" s="233">
        <f t="shared" si="121"/>
        <v>26.031267193608461</v>
      </c>
      <c r="FQ92" s="233">
        <f t="shared" si="121"/>
        <v>23.586368280536568</v>
      </c>
      <c r="FR92" s="233">
        <f t="shared" si="121"/>
        <v>25.707641316455046</v>
      </c>
      <c r="FS92" s="233">
        <f t="shared" si="121"/>
        <v>23.511685050763148</v>
      </c>
      <c r="FT92" s="233">
        <f t="shared" si="121"/>
        <v>21.709554655564265</v>
      </c>
      <c r="FU92" s="233">
        <f t="shared" si="121"/>
        <v>20.247625062588259</v>
      </c>
      <c r="FV92" s="233">
        <f t="shared" si="121"/>
        <v>31.709678006067723</v>
      </c>
      <c r="FW92" s="233">
        <f t="shared" si="121"/>
        <v>37.05288023468087</v>
      </c>
      <c r="FX92" s="233">
        <f t="shared" si="121"/>
        <v>37.987671461021947</v>
      </c>
      <c r="FY92" s="233">
        <f t="shared" ref="FY92:GB92" si="122">+IF(ISERROR(FY61/FY76),0,FY61/FY76)</f>
        <v>26.723451427078178</v>
      </c>
      <c r="FZ92" s="233">
        <f t="shared" si="122"/>
        <v>22.680326857592981</v>
      </c>
      <c r="GA92" s="233">
        <f t="shared" si="122"/>
        <v>23.019115901160362</v>
      </c>
      <c r="GB92" s="233">
        <f t="shared" si="122"/>
        <v>26.450711108894058</v>
      </c>
    </row>
    <row r="95" spans="1:184">
      <c r="C95" s="253" t="s">
        <v>178</v>
      </c>
      <c r="D95" s="253" t="s">
        <v>179</v>
      </c>
      <c r="E95" s="253">
        <f>+YEAR(E$2)</f>
        <v>2013</v>
      </c>
      <c r="F95" s="254">
        <f>+E95+1</f>
        <v>2014</v>
      </c>
      <c r="G95" s="254">
        <f t="shared" ref="G95:H95" si="123">+F95+1</f>
        <v>2015</v>
      </c>
      <c r="H95" s="254">
        <f t="shared" si="123"/>
        <v>2016</v>
      </c>
      <c r="I95" s="564"/>
    </row>
    <row r="96" spans="1:184">
      <c r="C96" s="255" t="s">
        <v>154</v>
      </c>
      <c r="D96" s="256" t="s">
        <v>180</v>
      </c>
      <c r="E96" s="257">
        <f>+SUM(SUMIF($E$78:$BC$78,"="&amp;E$95,$E$3:$BC$3)/SUMIF($E$78:$BC$78,"="&amp;E$95,$E$64:$BC$64))</f>
        <v>25.263548860728388</v>
      </c>
      <c r="F96" s="257" t="e">
        <f t="shared" ref="F96:H96" si="124">+SUM(SUMIF($E$78:$BC$78,"="&amp;F$95,$E$3:$BC$3)/SUMIF($E$78:$BC$78,"="&amp;F$95,$E$64:$BC$64))</f>
        <v>#DIV/0!</v>
      </c>
      <c r="G96" s="257" t="e">
        <f t="shared" si="124"/>
        <v>#DIV/0!</v>
      </c>
      <c r="H96" s="257" t="e">
        <f t="shared" si="124"/>
        <v>#DIV/0!</v>
      </c>
      <c r="I96" s="257"/>
    </row>
    <row r="97" spans="3:9">
      <c r="C97" s="255" t="s">
        <v>155</v>
      </c>
      <c r="D97" s="256" t="s">
        <v>180</v>
      </c>
      <c r="E97" s="257">
        <f>+SUM(SUMIF($E$78:$BC$78,"="&amp;E$95,$E$4:$BC$4),SUMIF($E$78:$BC$78,"="&amp;E$95,$E$5:$BC$5))/SUM(SUMIF($E$78:$BC$78,"="&amp;E$95,$E$65:$BC$65),SUMIF($E$78:$BC$78,"="&amp;E$95,$E$66:$BC$66))</f>
        <v>31.361415400633391</v>
      </c>
      <c r="F97" s="257">
        <f t="shared" ref="F97:H97" si="125">+SUM(SUMIF($E$78:$BC$78,"="&amp;F$95,$E$4:$BC$4),SUMIF($E$78:$BC$78,"="&amp;F$95,$E$5:$BC$5))/SUM(SUMIF($E$78:$BC$78,"="&amp;F$95,$E$65:$BC$65),SUMIF($E$78:$BC$78,"="&amp;F$95,$E$66:$BC$66))</f>
        <v>31.424662216291555</v>
      </c>
      <c r="G97" s="257">
        <f t="shared" si="125"/>
        <v>33.444555730966364</v>
      </c>
      <c r="H97" s="257">
        <f t="shared" si="125"/>
        <v>34.027972162167089</v>
      </c>
      <c r="I97" s="257"/>
    </row>
    <row r="98" spans="3:9">
      <c r="C98" s="255" t="s">
        <v>156</v>
      </c>
      <c r="D98" s="256" t="s">
        <v>180</v>
      </c>
      <c r="E98" s="257">
        <f>+SUM(SUMIF($E$78:$BC$78,"="&amp;E$95,$E$6:$BC$6),SUMIF($E$78:$BC$78,"="&amp;E$95,$E$7:$BC$7),SUMIF($E$78:$BC$78,"="&amp;E$95,$E$8:$BC$8))/SUM(SUMIF($E$78:$BC$78,"="&amp;E$95,$E$67:$BC$67),SUMIF($E$78:$BC$78,"="&amp;E$95,$E$68:$BC$68),SUMIF($E$78:$BC$78,"="&amp;E$95,$E$69:$BC$69))</f>
        <v>27.411834579409064</v>
      </c>
      <c r="F98" s="257">
        <f t="shared" ref="F98:H98" si="126">+SUM(SUMIF($E$78:$BC$78,"="&amp;F$95,$E$6:$BC$6),SUMIF($E$78:$BC$78,"="&amp;F$95,$E$7:$BC$7),SUMIF($E$78:$BC$78,"="&amp;F$95,$E$8:$BC$8))/SUM(SUMIF($E$78:$BC$78,"="&amp;F$95,$E$67:$BC$67),SUMIF($E$78:$BC$78,"="&amp;F$95,$E$68:$BC$68),SUMIF($E$78:$BC$78,"="&amp;F$95,$E$69:$BC$69))</f>
        <v>28.300962465146792</v>
      </c>
      <c r="G98" s="257">
        <f t="shared" si="126"/>
        <v>30.020978931033341</v>
      </c>
      <c r="H98" s="257">
        <f t="shared" si="126"/>
        <v>30.495839280484503</v>
      </c>
      <c r="I98" s="257"/>
    </row>
    <row r="99" spans="3:9">
      <c r="C99" s="258" t="s">
        <v>157</v>
      </c>
      <c r="D99" s="259" t="s">
        <v>180</v>
      </c>
      <c r="E99" s="260">
        <f>+SUM(SUMIF($E$78:$BC$78,"="&amp;E$95,$E$9:$BC$9),SUMIF($E$78:$BC$78,"="&amp;E$95,$E$10:$BC$10))/SUM(SUMIF($E$78:$BC$78,"="&amp;E$95,$E$70:$BC$70),SUMIF($E$78:$BC$78,"="&amp;E$95,$E$71:$BC$71))</f>
        <v>28.184570897885184</v>
      </c>
      <c r="F99" s="260">
        <f t="shared" ref="F99:H99" si="127">+SUM(SUMIF($E$78:$BC$78,"="&amp;F$95,$E$9:$BC$9),SUMIF($E$78:$BC$78,"="&amp;F$95,$E$10:$BC$10))/SUM(SUMIF($E$78:$BC$78,"="&amp;F$95,$E$70:$BC$70),SUMIF($E$78:$BC$78,"="&amp;F$95,$E$71:$BC$71))</f>
        <v>29.606014749995285</v>
      </c>
      <c r="G99" s="260">
        <f t="shared" si="127"/>
        <v>32.671873685155639</v>
      </c>
      <c r="H99" s="260">
        <f t="shared" si="127"/>
        <v>33.466364893273791</v>
      </c>
      <c r="I99" s="257"/>
    </row>
    <row r="100" spans="3:9">
      <c r="I100" s="29"/>
    </row>
    <row r="101" spans="3:9">
      <c r="C101" s="253" t="s">
        <v>178</v>
      </c>
      <c r="D101" s="253" t="s">
        <v>179</v>
      </c>
      <c r="E101" s="253">
        <f>+E95</f>
        <v>2013</v>
      </c>
      <c r="F101" s="253">
        <f t="shared" ref="F101:H101" si="128">+F95</f>
        <v>2014</v>
      </c>
      <c r="G101" s="253">
        <f t="shared" si="128"/>
        <v>2015</v>
      </c>
      <c r="H101" s="253">
        <f t="shared" si="128"/>
        <v>2016</v>
      </c>
      <c r="I101" s="564"/>
    </row>
    <row r="102" spans="3:9">
      <c r="C102" s="255" t="s">
        <v>154</v>
      </c>
      <c r="D102" s="256" t="s">
        <v>181</v>
      </c>
      <c r="E102" s="257">
        <f>+SUM(SUMIF($E$78:$BC$78,"="&amp;E$95,$E$19:$BC$19)/SUMIF($E$78:$BC$78,"="&amp;E$95,$E$64:$BC$64))</f>
        <v>31.116755340381893</v>
      </c>
      <c r="F102" s="257" t="e">
        <f t="shared" ref="F102:H102" si="129">+SUM(SUMIF($E$78:$BC$78,"="&amp;F$95,$E$19:$BC$19)/SUMIF($E$78:$BC$78,"="&amp;F$95,$E$64:$BC$64))</f>
        <v>#DIV/0!</v>
      </c>
      <c r="G102" s="257" t="e">
        <f t="shared" si="129"/>
        <v>#DIV/0!</v>
      </c>
      <c r="H102" s="257" t="e">
        <f t="shared" si="129"/>
        <v>#DIV/0!</v>
      </c>
      <c r="I102" s="257"/>
    </row>
    <row r="103" spans="3:9">
      <c r="C103" s="255" t="s">
        <v>155</v>
      </c>
      <c r="D103" s="256" t="s">
        <v>181</v>
      </c>
      <c r="E103" s="257">
        <f>+SUM(SUMIF($E$78:$BC$78,"="&amp;E$95,$E$20:$BC$20),SUMIF($E$78:$BC$78,"="&amp;E$95,$E$21:$BC$21))/SUM(SUMIF($E$78:$BC$78,"="&amp;E$95,$E$65:$BC$65),SUMIF($E$78:$BC$78,"="&amp;E$95,$E$66:$BC$66))</f>
        <v>30.412236973508008</v>
      </c>
      <c r="F103" s="257">
        <f t="shared" ref="F103:H103" si="130">+SUM(SUMIF($E$78:$BC$78,"="&amp;F$95,$E$20:$BC$20),SUMIF($E$78:$BC$78,"="&amp;F$95,$E$21:$BC$21))/SUM(SUMIF($E$78:$BC$78,"="&amp;F$95,$E$65:$BC$65),SUMIF($E$78:$BC$78,"="&amp;F$95,$E$66:$BC$66))</f>
        <v>31.678908744165909</v>
      </c>
      <c r="G103" s="257">
        <f t="shared" si="130"/>
        <v>32.753832843650997</v>
      </c>
      <c r="H103" s="257">
        <f t="shared" si="130"/>
        <v>34.231940571812196</v>
      </c>
      <c r="I103" s="257"/>
    </row>
    <row r="104" spans="3:9">
      <c r="C104" s="255" t="s">
        <v>156</v>
      </c>
      <c r="D104" s="256" t="s">
        <v>181</v>
      </c>
      <c r="E104" s="257">
        <f>+SUM(SUMIF($E$78:$BC$78,"="&amp;E$95,$E$21:$BC$21),SUMIF($E$78:$BC$78,"="&amp;E$95,$E$22:$BC$22),SUMIF($E$78:$BC$78,"="&amp;E$95,$E$23:$BC$23))/SUM(SUMIF($E$78:$BC$78,"="&amp;E$95,$E$67:$BC$67),SUMIF($E$78:$BC$78,"="&amp;E$95,$E$68:$BC$68),SUMIF($E$78:$BC$78,"="&amp;E$95,$E$69:$BC$69))</f>
        <v>30.016768869779174</v>
      </c>
      <c r="F104" s="257">
        <f t="shared" ref="F104:H104" si="131">+SUM(SUMIF($E$78:$BC$78,"="&amp;F$95,$E$21:$BC$21),SUMIF($E$78:$BC$78,"="&amp;F$95,$E$22:$BC$22),SUMIF($E$78:$BC$78,"="&amp;F$95,$E$23:$BC$23))/SUM(SUMIF($E$78:$BC$78,"="&amp;F$95,$E$67:$BC$67),SUMIF($E$78:$BC$78,"="&amp;F$95,$E$68:$BC$68),SUMIF($E$78:$BC$78,"="&amp;F$95,$E$69:$BC$69))</f>
        <v>34.429575255428823</v>
      </c>
      <c r="G104" s="257">
        <f t="shared" si="131"/>
        <v>33.296910770856378</v>
      </c>
      <c r="H104" s="257">
        <f t="shared" si="131"/>
        <v>35.25628655677977</v>
      </c>
      <c r="I104" s="257"/>
    </row>
    <row r="105" spans="3:9">
      <c r="C105" s="258" t="s">
        <v>157</v>
      </c>
      <c r="D105" s="259" t="s">
        <v>181</v>
      </c>
      <c r="E105" s="260">
        <f>+SUM(SUMIF($E$78:$BC$78,"="&amp;E$95,$E$24:$BC$24),SUMIF($E$78:$BC$78,"="&amp;E$95,$E$25:$BC$25))/SUM(SUMIF($E$78:$BC$78,"="&amp;E$95,$E$70:$BC$70),SUMIF($E$78:$BC$78,"="&amp;E$95,$E$71:$BC$71))</f>
        <v>25.993226492125189</v>
      </c>
      <c r="F105" s="260">
        <f t="shared" ref="F105:H105" si="132">+SUM(SUMIF($E$78:$BC$78,"="&amp;F$95,$E$24:$BC$24),SUMIF($E$78:$BC$78,"="&amp;F$95,$E$25:$BC$25))/SUM(SUMIF($E$78:$BC$78,"="&amp;F$95,$E$70:$BC$70),SUMIF($E$78:$BC$78,"="&amp;F$95,$E$71:$BC$71))</f>
        <v>25.496600516988789</v>
      </c>
      <c r="G105" s="260">
        <f t="shared" si="132"/>
        <v>29.076179918527092</v>
      </c>
      <c r="H105" s="260">
        <f t="shared" si="132"/>
        <v>29.232837031044738</v>
      </c>
      <c r="I105" s="257"/>
    </row>
    <row r="106" spans="3:9">
      <c r="I106" s="29"/>
    </row>
    <row r="107" spans="3:9">
      <c r="C107" s="253" t="s">
        <v>178</v>
      </c>
      <c r="D107" s="253" t="s">
        <v>179</v>
      </c>
      <c r="E107" s="253">
        <f>+E101</f>
        <v>2013</v>
      </c>
      <c r="F107" s="253">
        <f t="shared" ref="F107:H107" si="133">+F101</f>
        <v>2014</v>
      </c>
      <c r="G107" s="253">
        <f t="shared" si="133"/>
        <v>2015</v>
      </c>
      <c r="H107" s="253">
        <f t="shared" si="133"/>
        <v>2016</v>
      </c>
      <c r="I107" s="564"/>
    </row>
    <row r="108" spans="3:9">
      <c r="C108" s="255" t="s">
        <v>154</v>
      </c>
      <c r="D108" s="256" t="s">
        <v>182</v>
      </c>
      <c r="E108" s="565">
        <f>+SUM(SUMIF($E$78:$BC$78,"="&amp;E$95,$E$49:$BC$49)/SUMIF($E$78:$BC$78,"="&amp;E$95,$E$64:$BC$64))</f>
        <v>5.8532064796535055</v>
      </c>
      <c r="F108" s="565" t="e">
        <f t="shared" ref="F108:H108" si="134">+SUM(SUMIF($E$78:$BC$78,"="&amp;F$95,$E$49:$BC$49)/SUMIF($E$78:$BC$78,"="&amp;F$95,$E$64:$BC$64))</f>
        <v>#DIV/0!</v>
      </c>
      <c r="G108" s="565" t="e">
        <f t="shared" si="134"/>
        <v>#DIV/0!</v>
      </c>
      <c r="H108" s="565" t="e">
        <f t="shared" si="134"/>
        <v>#DIV/0!</v>
      </c>
      <c r="I108" s="257"/>
    </row>
    <row r="109" spans="3:9">
      <c r="C109" s="255" t="s">
        <v>155</v>
      </c>
      <c r="D109" s="256" t="s">
        <v>182</v>
      </c>
      <c r="E109" s="565">
        <f>+SUM(SUMIF($E$78:$BC$78,"="&amp;E$95,$E$50:$BC$50),SUMIF($E$78:$BC$78,"="&amp;E$95,$E$51:$BC$51))/SUM(SUMIF($E$78:$BC$78,"="&amp;E$95,$E$65:$BC$65),SUMIF($E$78:$BC$78,"="&amp;E$95,$E$66:$BC$66))</f>
        <v>-0.94917842712538314</v>
      </c>
      <c r="F109" s="565">
        <f t="shared" ref="F109:H109" si="135">+SUM(SUMIF($E$78:$BC$78,"="&amp;F$95,$E$50:$BC$50),SUMIF($E$78:$BC$78,"="&amp;F$95,$E$51:$BC$51))/SUM(SUMIF($E$78:$BC$78,"="&amp;F$95,$E$65:$BC$65),SUMIF($E$78:$BC$78,"="&amp;F$95,$E$66:$BC$66))</f>
        <v>0.25424652787435342</v>
      </c>
      <c r="G109" s="565">
        <f t="shared" si="135"/>
        <v>-0.69072288731537124</v>
      </c>
      <c r="H109" s="565">
        <f t="shared" si="135"/>
        <v>0.20396840964510782</v>
      </c>
      <c r="I109" s="257"/>
    </row>
    <row r="110" spans="3:9">
      <c r="C110" s="255" t="s">
        <v>156</v>
      </c>
      <c r="D110" s="256" t="s">
        <v>182</v>
      </c>
      <c r="E110" s="565">
        <f>+SUM(SUMIF($E$78:$BC$78,"="&amp;E$95,$E$52:$BC$52),SUMIF($E$78:$BC$78,"="&amp;E$95,$E$53:$BC$53),SUMIF($E$78:$BC$78,"="&amp;E$95,$E$54:$BC$54))/SUM(SUMIF($E$78:$BC$78,"="&amp;E$95,$E$67:$BC$67),SUMIF($E$78:$BC$78,"="&amp;E$95,$E$68:$BC$68),SUMIF($E$78:$BC$78,"="&amp;E$95,$E$69:$BC$69))</f>
        <v>4.408918511743698</v>
      </c>
      <c r="F110" s="565">
        <f t="shared" ref="F110:H110" si="136">+SUM(SUMIF($E$78:$BC$78,"="&amp;F$95,$E$52:$BC$52),SUMIF($E$78:$BC$78,"="&amp;F$95,$E$53:$BC$53),SUMIF($E$78:$BC$78,"="&amp;F$95,$E$54:$BC$54))/SUM(SUMIF($E$78:$BC$78,"="&amp;F$95,$E$67:$BC$67),SUMIF($E$78:$BC$78,"="&amp;F$95,$E$68:$BC$68),SUMIF($E$78:$BC$78,"="&amp;F$95,$E$69:$BC$69))</f>
        <v>4.8739152560306049</v>
      </c>
      <c r="G110" s="565">
        <f t="shared" si="136"/>
        <v>4.2221328408112964</v>
      </c>
      <c r="H110" s="565">
        <f t="shared" si="136"/>
        <v>5.1360485197730403</v>
      </c>
      <c r="I110" s="257"/>
    </row>
    <row r="111" spans="3:9">
      <c r="C111" s="258" t="s">
        <v>157</v>
      </c>
      <c r="D111" s="259" t="s">
        <v>182</v>
      </c>
      <c r="E111" s="566">
        <f>+SUM(SUMIF($E$78:$BC$78,"="&amp;E$107,$E$55:$BC$55),SUMIF($E$78:$BC$78,"="&amp;E$107,$E$56:$BC$56))/SUM(SUMIF($E$78:$BC$78,"="&amp;E$107,$E$71:$BC$71),SUMIF($E$78:$BC$78,"="&amp;E$107,$E$70:$BC$70))</f>
        <v>2.6065172742765572</v>
      </c>
      <c r="F111" s="566">
        <f t="shared" ref="F111:H111" si="137">+SUM(SUMIF($E$78:$BC$78,"="&amp;F$107,$E$55:$BC$55),SUMIF($E$78:$BC$78,"="&amp;F$107,$E$56:$BC$56))/SUM(SUMIF($E$78:$BC$78,"="&amp;F$107,$E$71:$BC$71),SUMIF($E$78:$BC$78,"="&amp;F$107,$E$70:$BC$70))</f>
        <v>2.5908451569391988</v>
      </c>
      <c r="G111" s="566">
        <f t="shared" si="137"/>
        <v>0.75458941575081107</v>
      </c>
      <c r="H111" s="566">
        <f t="shared" si="137"/>
        <v>1.4269427725504236</v>
      </c>
      <c r="I111" s="257"/>
    </row>
    <row r="113" spans="3:9">
      <c r="C113" s="73"/>
      <c r="D113" s="261"/>
      <c r="E113" s="261"/>
      <c r="F113" s="261"/>
      <c r="G113" s="261"/>
      <c r="H113" s="261"/>
      <c r="I113" s="29"/>
    </row>
    <row r="114" spans="3:9">
      <c r="C114" s="73"/>
      <c r="D114" s="270"/>
      <c r="E114" s="262"/>
      <c r="F114" s="262"/>
      <c r="G114" s="262"/>
      <c r="H114" s="262"/>
      <c r="I114" s="29"/>
    </row>
    <row r="115" spans="3:9">
      <c r="C115" s="73"/>
      <c r="D115" s="270"/>
      <c r="E115" s="262"/>
      <c r="F115" s="262"/>
      <c r="G115" s="262"/>
      <c r="H115" s="262"/>
      <c r="I115" s="29"/>
    </row>
    <row r="116" spans="3:9">
      <c r="C116" s="73"/>
      <c r="D116" s="270"/>
      <c r="E116" s="262"/>
      <c r="F116" s="262"/>
      <c r="G116" s="262"/>
      <c r="H116" s="262"/>
      <c r="I116" s="29"/>
    </row>
    <row r="117" spans="3:9">
      <c r="C117" s="73"/>
      <c r="D117" s="270"/>
      <c r="E117" s="262"/>
      <c r="F117" s="262"/>
      <c r="G117" s="262"/>
      <c r="H117" s="262"/>
      <c r="I117" s="29"/>
    </row>
    <row r="119" spans="3:9">
      <c r="E119" s="211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5" tint="0.59999389629810485"/>
  </sheetPr>
  <dimension ref="A1:AZ197"/>
  <sheetViews>
    <sheetView topLeftCell="N1" zoomScale="80" zoomScaleNormal="80" workbookViewId="0">
      <selection activeCell="R1" sqref="R1"/>
    </sheetView>
  </sheetViews>
  <sheetFormatPr defaultRowHeight="15"/>
  <cols>
    <col min="2" max="2" width="17.28515625" bestFit="1" customWidth="1"/>
    <col min="3" max="3" width="43.7109375" bestFit="1" customWidth="1"/>
    <col min="4" max="4" width="18.140625" bestFit="1" customWidth="1"/>
    <col min="5" max="7" width="15.5703125" bestFit="1" customWidth="1"/>
    <col min="8" max="18" width="15.5703125" style="460" bestFit="1" customWidth="1"/>
    <col min="19" max="25" width="15.5703125" style="32" bestFit="1" customWidth="1"/>
    <col min="26" max="26" width="12" bestFit="1" customWidth="1"/>
    <col min="34" max="34" width="9.140625" style="41"/>
    <col min="35" max="36" width="9.7109375" style="41" bestFit="1" customWidth="1"/>
    <col min="37" max="37" width="9.140625" style="41"/>
    <col min="38" max="38" width="9.7109375" style="41" bestFit="1" customWidth="1"/>
    <col min="39" max="44" width="9.140625" style="41"/>
    <col min="45" max="45" width="9.7109375" style="45" bestFit="1" customWidth="1"/>
    <col min="46" max="51" width="9.140625" style="45"/>
    <col min="52" max="52" width="9.140625" style="41"/>
  </cols>
  <sheetData>
    <row r="1" spans="1:52">
      <c r="A1" s="275"/>
      <c r="D1" s="271">
        <f>+$AI$2</f>
        <v>41275</v>
      </c>
      <c r="E1" s="271">
        <f>+DATE(YEAR(D1)+1,1,1)</f>
        <v>41640</v>
      </c>
      <c r="F1" s="271">
        <f t="shared" ref="F1:G1" si="0">+DATE(YEAR(E1)+1,1,1)</f>
        <v>42005</v>
      </c>
      <c r="G1" s="271">
        <f t="shared" si="0"/>
        <v>42370</v>
      </c>
      <c r="H1" s="271">
        <f t="shared" ref="H1" si="1">+DATE(YEAR(G1)+1,1,1)</f>
        <v>42736</v>
      </c>
      <c r="I1" s="271">
        <f t="shared" ref="I1" si="2">+DATE(YEAR(H1)+1,1,1)</f>
        <v>43101</v>
      </c>
      <c r="J1" s="271">
        <f t="shared" ref="J1" si="3">+DATE(YEAR(I1)+1,1,1)</f>
        <v>43466</v>
      </c>
      <c r="K1" s="271">
        <f t="shared" ref="K1" si="4">+DATE(YEAR(J1)+1,1,1)</f>
        <v>43831</v>
      </c>
      <c r="L1" s="271">
        <f t="shared" ref="L1" si="5">+DATE(YEAR(K1)+1,1,1)</f>
        <v>44197</v>
      </c>
      <c r="M1" s="271">
        <f t="shared" ref="M1" si="6">+DATE(YEAR(L1)+1,1,1)</f>
        <v>44562</v>
      </c>
      <c r="N1" s="271">
        <f t="shared" ref="N1" si="7">+DATE(YEAR(M1)+1,1,1)</f>
        <v>44927</v>
      </c>
      <c r="O1" s="271">
        <f t="shared" ref="O1" si="8">+DATE(YEAR(N1)+1,1,1)</f>
        <v>45292</v>
      </c>
      <c r="P1" s="271">
        <f t="shared" ref="P1" si="9">+DATE(YEAR(O1)+1,1,1)</f>
        <v>45658</v>
      </c>
      <c r="Q1" s="271">
        <f t="shared" ref="Q1" si="10">+DATE(YEAR(P1)+1,1,1)</f>
        <v>46023</v>
      </c>
      <c r="R1" s="271">
        <f t="shared" ref="R1" si="11">+DATE(YEAR(Q1)+1,1,1)</f>
        <v>46388</v>
      </c>
      <c r="S1" s="342"/>
      <c r="T1" s="342"/>
      <c r="U1" s="342"/>
      <c r="V1" s="342"/>
      <c r="W1" s="342"/>
      <c r="X1" s="342"/>
      <c r="Y1" s="342"/>
      <c r="AH1" s="41" t="str">
        <f>+"'"&amp;"ISO Style Costs'!"</f>
        <v>'ISO Style Costs'!</v>
      </c>
      <c r="AL1" s="27">
        <f>+AI2</f>
        <v>41275</v>
      </c>
      <c r="AM1" s="41" t="str">
        <f t="shared" ref="AM1:AM32" si="12">+VLOOKUP(AN1,$AP$1:$AQ$197,2,FALSE)</f>
        <v>e</v>
      </c>
      <c r="AN1" s="41">
        <v>5</v>
      </c>
      <c r="AO1" s="41">
        <f t="shared" ref="AO1:AO32" si="13">+MATCH(AL1,$AS$1:$AS$121)</f>
        <v>26</v>
      </c>
      <c r="AP1" s="41">
        <v>1</v>
      </c>
      <c r="AQ1" s="41" t="s">
        <v>111</v>
      </c>
      <c r="AT1" s="141" t="s">
        <v>140</v>
      </c>
      <c r="AU1" s="141" t="s">
        <v>141</v>
      </c>
      <c r="AV1" s="141" t="s">
        <v>142</v>
      </c>
      <c r="AW1" s="141" t="s">
        <v>143</v>
      </c>
      <c r="AX1" s="141" t="s">
        <v>144</v>
      </c>
      <c r="AY1" s="141" t="s">
        <v>145</v>
      </c>
      <c r="AZ1" s="141" t="s">
        <v>135</v>
      </c>
    </row>
    <row r="2" spans="1:52" s="45" customFormat="1">
      <c r="A2" s="276"/>
      <c r="B2" s="197" t="s">
        <v>55</v>
      </c>
      <c r="C2" s="197" t="s">
        <v>33</v>
      </c>
      <c r="D2" s="195">
        <f>+YEAR('ISO Style Costs'!E2)</f>
        <v>2013</v>
      </c>
      <c r="E2" s="195">
        <f>+D2+1</f>
        <v>2014</v>
      </c>
      <c r="F2" s="195">
        <f t="shared" ref="F2:G2" si="14">+E2+1</f>
        <v>2015</v>
      </c>
      <c r="G2" s="195">
        <f t="shared" si="14"/>
        <v>2016</v>
      </c>
      <c r="H2" s="195">
        <f t="shared" ref="H2" si="15">+G2+1</f>
        <v>2017</v>
      </c>
      <c r="I2" s="195">
        <f t="shared" ref="I2" si="16">+H2+1</f>
        <v>2018</v>
      </c>
      <c r="J2" s="195">
        <f t="shared" ref="J2" si="17">+I2+1</f>
        <v>2019</v>
      </c>
      <c r="K2" s="195">
        <f t="shared" ref="K2" si="18">+J2+1</f>
        <v>2020</v>
      </c>
      <c r="L2" s="195">
        <f t="shared" ref="L2" si="19">+K2+1</f>
        <v>2021</v>
      </c>
      <c r="M2" s="195">
        <f t="shared" ref="M2" si="20">+L2+1</f>
        <v>2022</v>
      </c>
      <c r="N2" s="195">
        <f t="shared" ref="N2" si="21">+M2+1</f>
        <v>2023</v>
      </c>
      <c r="O2" s="195">
        <f t="shared" ref="O2" si="22">+N2+1</f>
        <v>2024</v>
      </c>
      <c r="P2" s="195">
        <f t="shared" ref="P2" si="23">+O2+1</f>
        <v>2025</v>
      </c>
      <c r="Q2" s="195">
        <f t="shared" ref="Q2" si="24">+P2+1</f>
        <v>2026</v>
      </c>
      <c r="R2" s="195">
        <f t="shared" ref="R2" si="25">+Q2+1</f>
        <v>2027</v>
      </c>
      <c r="S2" s="327"/>
      <c r="T2" s="327"/>
      <c r="U2" s="327"/>
      <c r="V2" s="327"/>
      <c r="W2" s="327"/>
      <c r="X2" s="327"/>
      <c r="Y2" s="327"/>
      <c r="AH2" s="41">
        <f>+YEAR(AI2)</f>
        <v>2013</v>
      </c>
      <c r="AI2" s="49">
        <f>+'Monthly Sources and Uses'!$C$2</f>
        <v>41275</v>
      </c>
      <c r="AJ2" s="27">
        <f>+DATE(YEAR(AI2),12,1)</f>
        <v>41609</v>
      </c>
      <c r="AK2" s="41"/>
      <c r="AL2" s="27">
        <f>+EDATE(AL1,1)</f>
        <v>41306</v>
      </c>
      <c r="AM2" s="41" t="str">
        <f t="shared" si="12"/>
        <v>f</v>
      </c>
      <c r="AN2" s="41">
        <f>+AN1+1</f>
        <v>6</v>
      </c>
      <c r="AO2" s="41">
        <f t="shared" si="13"/>
        <v>27</v>
      </c>
      <c r="AP2" s="41">
        <f>+AP1+1</f>
        <v>2</v>
      </c>
      <c r="AQ2" s="41" t="s">
        <v>112</v>
      </c>
      <c r="AR2" s="41"/>
      <c r="AS2" s="139">
        <v>40544</v>
      </c>
      <c r="AT2" s="142">
        <v>336</v>
      </c>
      <c r="AU2" s="142">
        <v>408</v>
      </c>
      <c r="AV2" s="142">
        <v>504</v>
      </c>
      <c r="AW2" s="142">
        <v>160</v>
      </c>
      <c r="AX2" s="142">
        <v>80</v>
      </c>
      <c r="AY2" s="142">
        <v>168</v>
      </c>
      <c r="AZ2" s="142">
        <f>+AT2+AU2</f>
        <v>744</v>
      </c>
    </row>
    <row r="3" spans="1:52" s="41" customFormat="1">
      <c r="A3" s="277">
        <f>+ROW()</f>
        <v>3</v>
      </c>
      <c r="B3" s="198" t="s">
        <v>1</v>
      </c>
      <c r="C3" s="199" t="s">
        <v>175</v>
      </c>
      <c r="D3" s="200">
        <f t="shared" ref="D3:R15" ca="1" si="26">+SUM(INDIRECT($AH$1&amp;VLOOKUP(D$1,$AL$1:$AM$197,2,FALSE)&amp;$A3&amp;":"&amp;VLOOKUP(DATE(YEAR(D$1),12,1),$AL$1:$AM$197,2,FALSE)&amp;$A3))</f>
        <v>55364940</v>
      </c>
      <c r="E3" s="200">
        <f t="shared" ca="1" si="26"/>
        <v>0</v>
      </c>
      <c r="F3" s="200">
        <f t="shared" ca="1" si="26"/>
        <v>0</v>
      </c>
      <c r="G3" s="200">
        <f t="shared" ca="1" si="26"/>
        <v>0</v>
      </c>
      <c r="H3" s="465">
        <f t="shared" ca="1" si="26"/>
        <v>0</v>
      </c>
      <c r="I3" s="465">
        <f t="shared" ca="1" si="26"/>
        <v>0</v>
      </c>
      <c r="J3" s="465">
        <f t="shared" ca="1" si="26"/>
        <v>0</v>
      </c>
      <c r="K3" s="465">
        <f t="shared" ca="1" si="26"/>
        <v>0</v>
      </c>
      <c r="L3" s="465">
        <f t="shared" ca="1" si="26"/>
        <v>0</v>
      </c>
      <c r="M3" s="465">
        <f t="shared" ca="1" si="26"/>
        <v>0</v>
      </c>
      <c r="N3" s="465">
        <f t="shared" ca="1" si="26"/>
        <v>0</v>
      </c>
      <c r="O3" s="465">
        <f t="shared" ca="1" si="26"/>
        <v>0</v>
      </c>
      <c r="P3" s="465">
        <f t="shared" ca="1" si="26"/>
        <v>0</v>
      </c>
      <c r="Q3" s="465">
        <f t="shared" ca="1" si="26"/>
        <v>0</v>
      </c>
      <c r="R3" s="465">
        <f t="shared" ca="1" si="26"/>
        <v>0</v>
      </c>
      <c r="S3" s="348"/>
      <c r="T3" s="348"/>
      <c r="U3" s="348"/>
      <c r="V3" s="348"/>
      <c r="W3" s="348"/>
      <c r="X3" s="348"/>
      <c r="Y3" s="348"/>
      <c r="AH3" s="41">
        <f>+AH2+1</f>
        <v>2014</v>
      </c>
      <c r="AI3" s="27">
        <f>+DATE(YEAR(AJ2)+1,1,1)</f>
        <v>41640</v>
      </c>
      <c r="AJ3" s="27">
        <f>+DATE(YEAR(AI3),12,1)</f>
        <v>41974</v>
      </c>
      <c r="AL3" s="27">
        <f t="shared" ref="AL3:AL66" si="27">+EDATE(AL2,1)</f>
        <v>41334</v>
      </c>
      <c r="AM3" s="41" t="str">
        <f t="shared" si="12"/>
        <v>g</v>
      </c>
      <c r="AN3" s="41">
        <f t="shared" ref="AN3:AN66" si="28">+AN2+1</f>
        <v>7</v>
      </c>
      <c r="AO3" s="41">
        <f t="shared" si="13"/>
        <v>28</v>
      </c>
      <c r="AP3" s="41">
        <f t="shared" ref="AP3:AP66" si="29">+AP2+1</f>
        <v>3</v>
      </c>
      <c r="AQ3" s="41" t="s">
        <v>104</v>
      </c>
      <c r="AS3" s="139">
        <v>40575</v>
      </c>
      <c r="AT3" s="142">
        <v>320</v>
      </c>
      <c r="AU3" s="142">
        <v>352</v>
      </c>
      <c r="AV3" s="142">
        <v>480</v>
      </c>
      <c r="AW3" s="142">
        <v>128</v>
      </c>
      <c r="AX3" s="142">
        <v>64</v>
      </c>
      <c r="AY3" s="142">
        <v>160</v>
      </c>
      <c r="AZ3" s="142">
        <f t="shared" ref="AZ3:AZ66" si="30">+AT3+AU3</f>
        <v>672</v>
      </c>
    </row>
    <row r="4" spans="1:52" s="41" customFormat="1">
      <c r="A4" s="277">
        <f t="shared" ref="A4:A54" si="31">+ROW()</f>
        <v>4</v>
      </c>
      <c r="B4" s="201" t="s">
        <v>2</v>
      </c>
      <c r="C4" s="202" t="s">
        <v>175</v>
      </c>
      <c r="D4" s="203">
        <f t="shared" ca="1" si="26"/>
        <v>35496190</v>
      </c>
      <c r="E4" s="203">
        <f t="shared" ca="1" si="26"/>
        <v>33961310</v>
      </c>
      <c r="F4" s="203">
        <f t="shared" ca="1" si="26"/>
        <v>38000340</v>
      </c>
      <c r="G4" s="203">
        <f t="shared" ca="1" si="26"/>
        <v>36220830</v>
      </c>
      <c r="H4" s="466">
        <f t="shared" ref="H4:R15" ca="1" si="32">+SUM(INDIRECT($AH$1&amp;VLOOKUP(H$1,$AL$1:$AM$197,2,FALSE)&amp;$A4&amp;":"&amp;VLOOKUP(DATE(YEAR(H$1),12,1),$AL$1:$AM$197,2,FALSE)&amp;$A4))</f>
        <v>40452930</v>
      </c>
      <c r="I4" s="466">
        <f t="shared" ca="1" si="32"/>
        <v>36604480</v>
      </c>
      <c r="J4" s="466">
        <f t="shared" ca="1" si="32"/>
        <v>44234620</v>
      </c>
      <c r="K4" s="466">
        <f t="shared" ca="1" si="32"/>
        <v>44510400</v>
      </c>
      <c r="L4" s="466">
        <f t="shared" ca="1" si="32"/>
        <v>44872540</v>
      </c>
      <c r="M4" s="466">
        <f t="shared" ca="1" si="32"/>
        <v>47412300</v>
      </c>
      <c r="N4" s="466">
        <f t="shared" ca="1" si="32"/>
        <v>52515620</v>
      </c>
      <c r="O4" s="466">
        <f t="shared" ca="1" si="32"/>
        <v>50789370</v>
      </c>
      <c r="P4" s="466">
        <f t="shared" ca="1" si="32"/>
        <v>57697480</v>
      </c>
      <c r="Q4" s="466">
        <f t="shared" ca="1" si="32"/>
        <v>56089490</v>
      </c>
      <c r="R4" s="466">
        <f t="shared" ca="1" si="32"/>
        <v>68791210</v>
      </c>
      <c r="S4" s="348"/>
      <c r="T4" s="348"/>
      <c r="U4" s="348"/>
      <c r="V4" s="348"/>
      <c r="W4" s="348"/>
      <c r="X4" s="348"/>
      <c r="Y4" s="348"/>
      <c r="AH4" s="41">
        <f t="shared" ref="AH4:AH16" si="33">+AH3+1</f>
        <v>2015</v>
      </c>
      <c r="AI4" s="27">
        <f t="shared" ref="AI4:AI16" si="34">+DATE(YEAR(AJ3)+1,1,1)</f>
        <v>42005</v>
      </c>
      <c r="AJ4" s="27">
        <f t="shared" ref="AJ4:AJ16" si="35">+DATE(YEAR(AI4),12,1)</f>
        <v>42339</v>
      </c>
      <c r="AL4" s="27">
        <f t="shared" si="27"/>
        <v>41365</v>
      </c>
      <c r="AM4" s="41" t="str">
        <f t="shared" si="12"/>
        <v>h</v>
      </c>
      <c r="AN4" s="41">
        <f t="shared" si="28"/>
        <v>8</v>
      </c>
      <c r="AO4" s="41">
        <f t="shared" si="13"/>
        <v>29</v>
      </c>
      <c r="AP4" s="41">
        <f t="shared" si="29"/>
        <v>4</v>
      </c>
      <c r="AQ4" s="41" t="s">
        <v>113</v>
      </c>
      <c r="AS4" s="139">
        <v>40603</v>
      </c>
      <c r="AT4" s="142">
        <v>368</v>
      </c>
      <c r="AU4" s="142">
        <v>376</v>
      </c>
      <c r="AV4" s="142">
        <v>552</v>
      </c>
      <c r="AW4" s="142">
        <v>128</v>
      </c>
      <c r="AX4" s="142">
        <v>64</v>
      </c>
      <c r="AY4" s="142">
        <v>184</v>
      </c>
      <c r="AZ4" s="142">
        <f t="shared" si="30"/>
        <v>744</v>
      </c>
    </row>
    <row r="5" spans="1:52" s="41" customFormat="1">
      <c r="A5" s="277">
        <f t="shared" si="31"/>
        <v>5</v>
      </c>
      <c r="B5" s="201" t="s">
        <v>3</v>
      </c>
      <c r="C5" s="202" t="s">
        <v>175</v>
      </c>
      <c r="D5" s="203">
        <f t="shared" ca="1" si="26"/>
        <v>31056240</v>
      </c>
      <c r="E5" s="203">
        <f t="shared" ca="1" si="26"/>
        <v>35827900</v>
      </c>
      <c r="F5" s="203">
        <f t="shared" ca="1" si="26"/>
        <v>36002990</v>
      </c>
      <c r="G5" s="203">
        <f t="shared" ca="1" si="26"/>
        <v>39212100</v>
      </c>
      <c r="H5" s="466">
        <f t="shared" ca="1" si="32"/>
        <v>38464820</v>
      </c>
      <c r="I5" s="466">
        <f t="shared" ca="1" si="32"/>
        <v>42455480</v>
      </c>
      <c r="J5" s="466">
        <f t="shared" ca="1" si="32"/>
        <v>41522390</v>
      </c>
      <c r="K5" s="466">
        <f t="shared" ca="1" si="32"/>
        <v>47544310</v>
      </c>
      <c r="L5" s="466">
        <f t="shared" ca="1" si="32"/>
        <v>42472190</v>
      </c>
      <c r="M5" s="466">
        <f t="shared" ca="1" si="32"/>
        <v>50123490</v>
      </c>
      <c r="N5" s="466">
        <f t="shared" ca="1" si="32"/>
        <v>49728840</v>
      </c>
      <c r="O5" s="466">
        <f t="shared" ca="1" si="32"/>
        <v>54081630</v>
      </c>
      <c r="P5" s="466">
        <f t="shared" ca="1" si="32"/>
        <v>54780640</v>
      </c>
      <c r="Q5" s="466">
        <f t="shared" ca="1" si="32"/>
        <v>65239920</v>
      </c>
      <c r="R5" s="466">
        <f t="shared" ca="1" si="32"/>
        <v>65599550</v>
      </c>
      <c r="S5" s="348"/>
      <c r="T5" s="348"/>
      <c r="U5" s="348"/>
      <c r="V5" s="348"/>
      <c r="W5" s="348"/>
      <c r="X5" s="348"/>
      <c r="Y5" s="348"/>
      <c r="AH5" s="41">
        <f t="shared" si="33"/>
        <v>2016</v>
      </c>
      <c r="AI5" s="27">
        <f t="shared" si="34"/>
        <v>42370</v>
      </c>
      <c r="AJ5" s="27">
        <f t="shared" si="35"/>
        <v>42705</v>
      </c>
      <c r="AL5" s="27">
        <f t="shared" si="27"/>
        <v>41395</v>
      </c>
      <c r="AM5" s="41" t="str">
        <f t="shared" si="12"/>
        <v>i</v>
      </c>
      <c r="AN5" s="41">
        <f t="shared" si="28"/>
        <v>9</v>
      </c>
      <c r="AO5" s="41">
        <f t="shared" si="13"/>
        <v>30</v>
      </c>
      <c r="AP5" s="41">
        <f t="shared" si="29"/>
        <v>5</v>
      </c>
      <c r="AQ5" s="41" t="s">
        <v>114</v>
      </c>
      <c r="AS5" s="139">
        <v>40634</v>
      </c>
      <c r="AT5" s="142">
        <v>336</v>
      </c>
      <c r="AU5" s="142">
        <v>384</v>
      </c>
      <c r="AV5" s="142">
        <v>504</v>
      </c>
      <c r="AW5" s="142">
        <v>144</v>
      </c>
      <c r="AX5" s="142">
        <v>72</v>
      </c>
      <c r="AY5" s="142">
        <v>168</v>
      </c>
      <c r="AZ5" s="142">
        <f t="shared" si="30"/>
        <v>720</v>
      </c>
    </row>
    <row r="6" spans="1:52" s="41" customFormat="1">
      <c r="A6" s="277">
        <f t="shared" si="31"/>
        <v>6</v>
      </c>
      <c r="B6" s="201" t="s">
        <v>4</v>
      </c>
      <c r="C6" s="202" t="s">
        <v>175</v>
      </c>
      <c r="D6" s="203">
        <f t="shared" ca="1" si="26"/>
        <v>27002920</v>
      </c>
      <c r="E6" s="203">
        <f t="shared" ca="1" si="26"/>
        <v>30218430</v>
      </c>
      <c r="F6" s="203">
        <f t="shared" ca="1" si="26"/>
        <v>31837820</v>
      </c>
      <c r="G6" s="203">
        <f t="shared" ca="1" si="26"/>
        <v>30724400</v>
      </c>
      <c r="H6" s="466">
        <f t="shared" ca="1" si="32"/>
        <v>32699900</v>
      </c>
      <c r="I6" s="466">
        <f t="shared" ca="1" si="32"/>
        <v>35113200</v>
      </c>
      <c r="J6" s="466">
        <f t="shared" ca="1" si="32"/>
        <v>33350810</v>
      </c>
      <c r="K6" s="466">
        <f t="shared" ca="1" si="32"/>
        <v>40566060</v>
      </c>
      <c r="L6" s="466">
        <f t="shared" ca="1" si="32"/>
        <v>41719020</v>
      </c>
      <c r="M6" s="466">
        <f t="shared" ca="1" si="32"/>
        <v>40155500</v>
      </c>
      <c r="N6" s="466">
        <f t="shared" ca="1" si="32"/>
        <v>45415760</v>
      </c>
      <c r="O6" s="466">
        <f t="shared" ca="1" si="32"/>
        <v>46533200</v>
      </c>
      <c r="P6" s="466">
        <f t="shared" ca="1" si="32"/>
        <v>46459320</v>
      </c>
      <c r="Q6" s="466">
        <f t="shared" ca="1" si="32"/>
        <v>56021540</v>
      </c>
      <c r="R6" s="466">
        <f t="shared" ca="1" si="32"/>
        <v>59861830</v>
      </c>
      <c r="S6" s="348"/>
      <c r="T6" s="348"/>
      <c r="U6" s="348"/>
      <c r="V6" s="348"/>
      <c r="W6" s="348"/>
      <c r="X6" s="348"/>
      <c r="Y6" s="348"/>
      <c r="AH6" s="41">
        <f t="shared" si="33"/>
        <v>2017</v>
      </c>
      <c r="AI6" s="27">
        <f t="shared" si="34"/>
        <v>42736</v>
      </c>
      <c r="AJ6" s="27">
        <f t="shared" si="35"/>
        <v>43070</v>
      </c>
      <c r="AL6" s="27">
        <f t="shared" si="27"/>
        <v>41426</v>
      </c>
      <c r="AM6" s="41" t="str">
        <f t="shared" si="12"/>
        <v>j</v>
      </c>
      <c r="AN6" s="41">
        <f t="shared" si="28"/>
        <v>10</v>
      </c>
      <c r="AO6" s="41">
        <f t="shared" si="13"/>
        <v>31</v>
      </c>
      <c r="AP6" s="41">
        <f t="shared" si="29"/>
        <v>6</v>
      </c>
      <c r="AQ6" s="41" t="s">
        <v>109</v>
      </c>
      <c r="AS6" s="139">
        <v>40664</v>
      </c>
      <c r="AT6" s="142">
        <v>336</v>
      </c>
      <c r="AU6" s="142">
        <v>408</v>
      </c>
      <c r="AV6" s="142">
        <v>504</v>
      </c>
      <c r="AW6" s="142">
        <v>160</v>
      </c>
      <c r="AX6" s="142">
        <v>80</v>
      </c>
      <c r="AY6" s="142">
        <v>168</v>
      </c>
      <c r="AZ6" s="142">
        <f t="shared" si="30"/>
        <v>744</v>
      </c>
    </row>
    <row r="7" spans="1:52" s="41" customFormat="1">
      <c r="A7" s="277">
        <f t="shared" si="31"/>
        <v>7</v>
      </c>
      <c r="B7" s="201" t="s">
        <v>5</v>
      </c>
      <c r="C7" s="202" t="s">
        <v>175</v>
      </c>
      <c r="D7" s="203">
        <f t="shared" ca="1" si="26"/>
        <v>29304650</v>
      </c>
      <c r="E7" s="203">
        <f t="shared" ca="1" si="26"/>
        <v>30270200</v>
      </c>
      <c r="F7" s="203">
        <f t="shared" ca="1" si="26"/>
        <v>29648770</v>
      </c>
      <c r="G7" s="203">
        <f t="shared" ca="1" si="26"/>
        <v>32974830</v>
      </c>
      <c r="H7" s="466">
        <f t="shared" ca="1" si="32"/>
        <v>32793820</v>
      </c>
      <c r="I7" s="466">
        <f t="shared" ca="1" si="32"/>
        <v>30472810</v>
      </c>
      <c r="J7" s="466">
        <f t="shared" ca="1" si="32"/>
        <v>38125230</v>
      </c>
      <c r="K7" s="466">
        <f t="shared" ca="1" si="32"/>
        <v>40758780</v>
      </c>
      <c r="L7" s="466">
        <f t="shared" ca="1" si="32"/>
        <v>39104000</v>
      </c>
      <c r="M7" s="466">
        <f t="shared" ca="1" si="32"/>
        <v>43466270</v>
      </c>
      <c r="N7" s="466">
        <f t="shared" ca="1" si="32"/>
        <v>45436670</v>
      </c>
      <c r="O7" s="466">
        <f t="shared" ca="1" si="32"/>
        <v>43120860</v>
      </c>
      <c r="P7" s="466">
        <f t="shared" ca="1" si="32"/>
        <v>49889580</v>
      </c>
      <c r="Q7" s="466">
        <f t="shared" ca="1" si="32"/>
        <v>56100400</v>
      </c>
      <c r="R7" s="466">
        <f t="shared" ca="1" si="32"/>
        <v>52194620</v>
      </c>
      <c r="S7" s="348"/>
      <c r="T7" s="348"/>
      <c r="U7" s="348"/>
      <c r="V7" s="348"/>
      <c r="W7" s="348"/>
      <c r="X7" s="348"/>
      <c r="Y7" s="348"/>
      <c r="AH7" s="41">
        <f t="shared" si="33"/>
        <v>2018</v>
      </c>
      <c r="AI7" s="27">
        <f t="shared" si="34"/>
        <v>43101</v>
      </c>
      <c r="AJ7" s="27">
        <f t="shared" si="35"/>
        <v>43435</v>
      </c>
      <c r="AL7" s="27">
        <f t="shared" si="27"/>
        <v>41456</v>
      </c>
      <c r="AM7" s="41" t="str">
        <f t="shared" si="12"/>
        <v>k</v>
      </c>
      <c r="AN7" s="41">
        <f t="shared" si="28"/>
        <v>11</v>
      </c>
      <c r="AO7" s="41">
        <f t="shared" si="13"/>
        <v>32</v>
      </c>
      <c r="AP7" s="41">
        <f t="shared" si="29"/>
        <v>7</v>
      </c>
      <c r="AQ7" s="41" t="s">
        <v>115</v>
      </c>
      <c r="AS7" s="139">
        <v>40695</v>
      </c>
      <c r="AT7" s="142">
        <v>352</v>
      </c>
      <c r="AU7" s="142">
        <v>368</v>
      </c>
      <c r="AV7" s="142">
        <v>528</v>
      </c>
      <c r="AW7" s="142">
        <v>128</v>
      </c>
      <c r="AX7" s="142">
        <v>64</v>
      </c>
      <c r="AY7" s="142">
        <v>176</v>
      </c>
      <c r="AZ7" s="142">
        <f t="shared" si="30"/>
        <v>720</v>
      </c>
    </row>
    <row r="8" spans="1:52" s="41" customFormat="1">
      <c r="A8" s="277">
        <f t="shared" si="31"/>
        <v>8</v>
      </c>
      <c r="B8" s="201" t="s">
        <v>6</v>
      </c>
      <c r="C8" s="202" t="s">
        <v>175</v>
      </c>
      <c r="D8" s="203">
        <f t="shared" ca="1" si="26"/>
        <v>30748460</v>
      </c>
      <c r="E8" s="203">
        <f t="shared" ca="1" si="26"/>
        <v>27303870</v>
      </c>
      <c r="F8" s="203">
        <f t="shared" ca="1" si="26"/>
        <v>33298820</v>
      </c>
      <c r="G8" s="203">
        <f t="shared" ca="1" si="26"/>
        <v>34438650</v>
      </c>
      <c r="H8" s="466">
        <f t="shared" ca="1" si="32"/>
        <v>31379120</v>
      </c>
      <c r="I8" s="466">
        <f t="shared" ca="1" si="32"/>
        <v>36187730</v>
      </c>
      <c r="J8" s="466">
        <f t="shared" ca="1" si="32"/>
        <v>39469270</v>
      </c>
      <c r="K8" s="466">
        <f t="shared" ca="1" si="32"/>
        <v>39132660</v>
      </c>
      <c r="L8" s="466">
        <f t="shared" ca="1" si="32"/>
        <v>43137260</v>
      </c>
      <c r="M8" s="466">
        <f t="shared" ca="1" si="32"/>
        <v>44649550</v>
      </c>
      <c r="N8" s="466">
        <f t="shared" ca="1" si="32"/>
        <v>40504130</v>
      </c>
      <c r="O8" s="466">
        <f t="shared" ca="1" si="32"/>
        <v>47440880</v>
      </c>
      <c r="P8" s="466">
        <f t="shared" ca="1" si="32"/>
        <v>51195920</v>
      </c>
      <c r="Q8" s="466">
        <f t="shared" ca="1" si="32"/>
        <v>53343790</v>
      </c>
      <c r="R8" s="466">
        <f t="shared" ca="1" si="32"/>
        <v>61697380</v>
      </c>
      <c r="S8" s="348"/>
      <c r="T8" s="348"/>
      <c r="U8" s="348"/>
      <c r="V8" s="348"/>
      <c r="W8" s="348"/>
      <c r="X8" s="348"/>
      <c r="Y8" s="348"/>
      <c r="AH8" s="41">
        <f t="shared" si="33"/>
        <v>2019</v>
      </c>
      <c r="AI8" s="27">
        <f t="shared" si="34"/>
        <v>43466</v>
      </c>
      <c r="AJ8" s="27">
        <f t="shared" si="35"/>
        <v>43800</v>
      </c>
      <c r="AL8" s="27">
        <f t="shared" si="27"/>
        <v>41487</v>
      </c>
      <c r="AM8" s="41" t="str">
        <f t="shared" si="12"/>
        <v>l</v>
      </c>
      <c r="AN8" s="41">
        <f t="shared" si="28"/>
        <v>12</v>
      </c>
      <c r="AO8" s="41">
        <f t="shared" si="13"/>
        <v>33</v>
      </c>
      <c r="AP8" s="41">
        <f t="shared" si="29"/>
        <v>8</v>
      </c>
      <c r="AQ8" s="41" t="s">
        <v>116</v>
      </c>
      <c r="AS8" s="139">
        <v>40725</v>
      </c>
      <c r="AT8" s="142">
        <v>320</v>
      </c>
      <c r="AU8" s="142">
        <v>424</v>
      </c>
      <c r="AV8" s="142">
        <v>480</v>
      </c>
      <c r="AW8" s="142">
        <v>176</v>
      </c>
      <c r="AX8" s="142">
        <v>88</v>
      </c>
      <c r="AY8" s="142">
        <v>160</v>
      </c>
      <c r="AZ8" s="142">
        <f t="shared" si="30"/>
        <v>744</v>
      </c>
    </row>
    <row r="9" spans="1:52" s="41" customFormat="1">
      <c r="A9" s="277">
        <f t="shared" si="31"/>
        <v>9</v>
      </c>
      <c r="B9" s="201" t="s">
        <v>7</v>
      </c>
      <c r="C9" s="202" t="s">
        <v>175</v>
      </c>
      <c r="D9" s="203">
        <f t="shared" ca="1" si="26"/>
        <v>48948660</v>
      </c>
      <c r="E9" s="203">
        <f t="shared" ca="1" si="26"/>
        <v>47837760</v>
      </c>
      <c r="F9" s="203">
        <f t="shared" ca="1" si="26"/>
        <v>55174290</v>
      </c>
      <c r="G9" s="203">
        <f t="shared" ca="1" si="26"/>
        <v>48952810</v>
      </c>
      <c r="H9" s="466">
        <f t="shared" ca="1" si="32"/>
        <v>59214330</v>
      </c>
      <c r="I9" s="466">
        <f t="shared" ca="1" si="32"/>
        <v>59074400</v>
      </c>
      <c r="J9" s="466">
        <f t="shared" ca="1" si="32"/>
        <v>67766370</v>
      </c>
      <c r="K9" s="466">
        <f t="shared" ca="1" si="32"/>
        <v>68382670</v>
      </c>
      <c r="L9" s="466">
        <f t="shared" ca="1" si="32"/>
        <v>74317680</v>
      </c>
      <c r="M9" s="466">
        <f t="shared" ca="1" si="32"/>
        <v>72546890</v>
      </c>
      <c r="N9" s="466">
        <f t="shared" ca="1" si="32"/>
        <v>80048140</v>
      </c>
      <c r="O9" s="466">
        <f t="shared" ca="1" si="32"/>
        <v>70062730</v>
      </c>
      <c r="P9" s="466">
        <f t="shared" ca="1" si="32"/>
        <v>87059600</v>
      </c>
      <c r="Q9" s="466">
        <f t="shared" ca="1" si="32"/>
        <v>92015080</v>
      </c>
      <c r="R9" s="466">
        <f t="shared" ca="1" si="32"/>
        <v>104337860</v>
      </c>
      <c r="S9" s="348"/>
      <c r="T9" s="348"/>
      <c r="U9" s="348"/>
      <c r="V9" s="348"/>
      <c r="W9" s="348"/>
      <c r="X9" s="348"/>
      <c r="Y9" s="348"/>
      <c r="AH9" s="41">
        <f t="shared" si="33"/>
        <v>2020</v>
      </c>
      <c r="AI9" s="27">
        <f t="shared" si="34"/>
        <v>43831</v>
      </c>
      <c r="AJ9" s="27">
        <f t="shared" si="35"/>
        <v>44166</v>
      </c>
      <c r="AL9" s="27">
        <f t="shared" si="27"/>
        <v>41518</v>
      </c>
      <c r="AM9" s="41" t="str">
        <f t="shared" si="12"/>
        <v>m</v>
      </c>
      <c r="AN9" s="41">
        <f t="shared" si="28"/>
        <v>13</v>
      </c>
      <c r="AO9" s="41">
        <f t="shared" si="13"/>
        <v>34</v>
      </c>
      <c r="AP9" s="41">
        <f t="shared" si="29"/>
        <v>9</v>
      </c>
      <c r="AQ9" s="41" t="s">
        <v>117</v>
      </c>
      <c r="AS9" s="139">
        <v>40756</v>
      </c>
      <c r="AT9" s="142">
        <v>368</v>
      </c>
      <c r="AU9" s="142">
        <v>376</v>
      </c>
      <c r="AV9" s="142">
        <v>552</v>
      </c>
      <c r="AW9" s="142">
        <v>128</v>
      </c>
      <c r="AX9" s="142">
        <v>64</v>
      </c>
      <c r="AY9" s="142">
        <v>184</v>
      </c>
      <c r="AZ9" s="142">
        <f t="shared" si="30"/>
        <v>744</v>
      </c>
    </row>
    <row r="10" spans="1:52" s="41" customFormat="1">
      <c r="A10" s="277">
        <f t="shared" si="31"/>
        <v>10</v>
      </c>
      <c r="B10" s="201" t="s">
        <v>8</v>
      </c>
      <c r="C10" s="202" t="s">
        <v>175</v>
      </c>
      <c r="D10" s="203">
        <f t="shared" ca="1" si="26"/>
        <v>47763440</v>
      </c>
      <c r="E10" s="203">
        <f t="shared" ca="1" si="26"/>
        <v>49884480</v>
      </c>
      <c r="F10" s="203">
        <f t="shared" ca="1" si="26"/>
        <v>50979160</v>
      </c>
      <c r="G10" s="203">
        <f t="shared" ca="1" si="26"/>
        <v>55852060</v>
      </c>
      <c r="H10" s="466">
        <f t="shared" ca="1" si="32"/>
        <v>54803190</v>
      </c>
      <c r="I10" s="466">
        <f t="shared" ca="1" si="32"/>
        <v>61159150</v>
      </c>
      <c r="J10" s="466">
        <f t="shared" ca="1" si="32"/>
        <v>56289080</v>
      </c>
      <c r="K10" s="466">
        <f t="shared" ca="1" si="32"/>
        <v>70054580</v>
      </c>
      <c r="L10" s="466">
        <f t="shared" ca="1" si="32"/>
        <v>67916720</v>
      </c>
      <c r="M10" s="466">
        <f t="shared" ca="1" si="32"/>
        <v>74881500</v>
      </c>
      <c r="N10" s="466">
        <f t="shared" ca="1" si="32"/>
        <v>73430950</v>
      </c>
      <c r="O10" s="466">
        <f t="shared" ca="1" si="32"/>
        <v>79887140</v>
      </c>
      <c r="P10" s="466">
        <f t="shared" ca="1" si="32"/>
        <v>80473720</v>
      </c>
      <c r="Q10" s="466">
        <f t="shared" ca="1" si="32"/>
        <v>95357120</v>
      </c>
      <c r="R10" s="466">
        <f t="shared" ca="1" si="32"/>
        <v>86722130</v>
      </c>
      <c r="S10" s="348"/>
      <c r="T10" s="348"/>
      <c r="U10" s="348"/>
      <c r="V10" s="348"/>
      <c r="W10" s="348"/>
      <c r="X10" s="348"/>
      <c r="Y10" s="348"/>
      <c r="AH10" s="41">
        <f t="shared" si="33"/>
        <v>2021</v>
      </c>
      <c r="AI10" s="27">
        <f t="shared" si="34"/>
        <v>44197</v>
      </c>
      <c r="AJ10" s="27">
        <f t="shared" si="35"/>
        <v>44531</v>
      </c>
      <c r="AL10" s="27">
        <f t="shared" si="27"/>
        <v>41548</v>
      </c>
      <c r="AM10" s="41" t="str">
        <f t="shared" si="12"/>
        <v>n</v>
      </c>
      <c r="AN10" s="41">
        <f t="shared" si="28"/>
        <v>14</v>
      </c>
      <c r="AO10" s="41">
        <f t="shared" si="13"/>
        <v>35</v>
      </c>
      <c r="AP10" s="41">
        <f t="shared" si="29"/>
        <v>10</v>
      </c>
      <c r="AQ10" s="41" t="s">
        <v>118</v>
      </c>
      <c r="AS10" s="139">
        <v>40787</v>
      </c>
      <c r="AT10" s="142">
        <v>336</v>
      </c>
      <c r="AU10" s="142">
        <v>384</v>
      </c>
      <c r="AV10" s="142">
        <v>504</v>
      </c>
      <c r="AW10" s="142">
        <v>144</v>
      </c>
      <c r="AX10" s="142">
        <v>72</v>
      </c>
      <c r="AY10" s="142">
        <v>168</v>
      </c>
      <c r="AZ10" s="142">
        <f t="shared" si="30"/>
        <v>720</v>
      </c>
    </row>
    <row r="11" spans="1:52" s="41" customFormat="1">
      <c r="A11" s="277">
        <f t="shared" si="31"/>
        <v>11</v>
      </c>
      <c r="B11" s="201" t="s">
        <v>9</v>
      </c>
      <c r="C11" s="202" t="s">
        <v>175</v>
      </c>
      <c r="D11" s="203">
        <f t="shared" ca="1" si="26"/>
        <v>406120</v>
      </c>
      <c r="E11" s="203">
        <f t="shared" ca="1" si="26"/>
        <v>0</v>
      </c>
      <c r="F11" s="203">
        <f t="shared" ca="1" si="26"/>
        <v>0</v>
      </c>
      <c r="G11" s="203">
        <f t="shared" ca="1" si="26"/>
        <v>0</v>
      </c>
      <c r="H11" s="466">
        <f t="shared" ca="1" si="32"/>
        <v>0</v>
      </c>
      <c r="I11" s="466">
        <f t="shared" ca="1" si="32"/>
        <v>0</v>
      </c>
      <c r="J11" s="466">
        <f t="shared" ca="1" si="32"/>
        <v>1435340</v>
      </c>
      <c r="K11" s="466">
        <f t="shared" ca="1" si="32"/>
        <v>5923620</v>
      </c>
      <c r="L11" s="466">
        <f t="shared" ca="1" si="32"/>
        <v>10672990</v>
      </c>
      <c r="M11" s="466">
        <f t="shared" ca="1" si="32"/>
        <v>10284940</v>
      </c>
      <c r="N11" s="466">
        <f t="shared" ca="1" si="32"/>
        <v>9715280</v>
      </c>
      <c r="O11" s="466">
        <f t="shared" ca="1" si="32"/>
        <v>8918090</v>
      </c>
      <c r="P11" s="466">
        <f t="shared" ca="1" si="32"/>
        <v>8904180</v>
      </c>
      <c r="Q11" s="466">
        <f t="shared" ca="1" si="32"/>
        <v>9153840</v>
      </c>
      <c r="R11" s="466">
        <f t="shared" ca="1" si="32"/>
        <v>9986210</v>
      </c>
      <c r="S11" s="348"/>
      <c r="T11" s="348"/>
      <c r="U11" s="348"/>
      <c r="V11" s="348"/>
      <c r="W11" s="348"/>
      <c r="X11" s="348"/>
      <c r="Y11" s="348"/>
      <c r="AH11" s="41">
        <f t="shared" si="33"/>
        <v>2022</v>
      </c>
      <c r="AI11" s="27">
        <f t="shared" si="34"/>
        <v>44562</v>
      </c>
      <c r="AJ11" s="27">
        <f t="shared" si="35"/>
        <v>44896</v>
      </c>
      <c r="AL11" s="27">
        <f t="shared" si="27"/>
        <v>41579</v>
      </c>
      <c r="AM11" s="41" t="str">
        <f t="shared" si="12"/>
        <v>o</v>
      </c>
      <c r="AN11" s="41">
        <f t="shared" si="28"/>
        <v>15</v>
      </c>
      <c r="AO11" s="41">
        <f t="shared" si="13"/>
        <v>36</v>
      </c>
      <c r="AP11" s="41">
        <f t="shared" si="29"/>
        <v>11</v>
      </c>
      <c r="AQ11" s="41" t="s">
        <v>119</v>
      </c>
      <c r="AS11" s="139">
        <v>40817</v>
      </c>
      <c r="AT11" s="142">
        <v>336</v>
      </c>
      <c r="AU11" s="142">
        <v>408</v>
      </c>
      <c r="AV11" s="142">
        <v>504</v>
      </c>
      <c r="AW11" s="142">
        <v>160</v>
      </c>
      <c r="AX11" s="142">
        <v>80</v>
      </c>
      <c r="AY11" s="142">
        <v>168</v>
      </c>
      <c r="AZ11" s="142">
        <f t="shared" si="30"/>
        <v>744</v>
      </c>
    </row>
    <row r="12" spans="1:52" s="41" customFormat="1">
      <c r="A12" s="277">
        <f t="shared" si="31"/>
        <v>12</v>
      </c>
      <c r="B12" s="201" t="s">
        <v>10</v>
      </c>
      <c r="C12" s="202" t="s">
        <v>175</v>
      </c>
      <c r="D12" s="203">
        <f t="shared" ca="1" si="26"/>
        <v>614560</v>
      </c>
      <c r="E12" s="203">
        <f t="shared" ca="1" si="26"/>
        <v>0</v>
      </c>
      <c r="F12" s="203">
        <f t="shared" ca="1" si="26"/>
        <v>0</v>
      </c>
      <c r="G12" s="203">
        <f t="shared" ca="1" si="26"/>
        <v>0</v>
      </c>
      <c r="H12" s="466">
        <f t="shared" ca="1" si="32"/>
        <v>0</v>
      </c>
      <c r="I12" s="466">
        <f t="shared" ca="1" si="32"/>
        <v>0</v>
      </c>
      <c r="J12" s="466">
        <f t="shared" ca="1" si="32"/>
        <v>0</v>
      </c>
      <c r="K12" s="466">
        <f t="shared" ca="1" si="32"/>
        <v>103390</v>
      </c>
      <c r="L12" s="466">
        <f t="shared" ca="1" si="32"/>
        <v>2608680</v>
      </c>
      <c r="M12" s="466">
        <f t="shared" ca="1" si="32"/>
        <v>2094610</v>
      </c>
      <c r="N12" s="466">
        <f t="shared" ca="1" si="32"/>
        <v>1493010</v>
      </c>
      <c r="O12" s="466">
        <f t="shared" ca="1" si="32"/>
        <v>389360</v>
      </c>
      <c r="P12" s="466">
        <f t="shared" ca="1" si="32"/>
        <v>214240</v>
      </c>
      <c r="Q12" s="466">
        <f t="shared" ca="1" si="32"/>
        <v>142690</v>
      </c>
      <c r="R12" s="466">
        <f t="shared" ca="1" si="32"/>
        <v>139580</v>
      </c>
      <c r="S12" s="348"/>
      <c r="T12" s="348"/>
      <c r="U12" s="348"/>
      <c r="V12" s="348"/>
      <c r="W12" s="348"/>
      <c r="X12" s="348"/>
      <c r="Y12" s="348"/>
      <c r="AH12" s="41">
        <f t="shared" si="33"/>
        <v>2023</v>
      </c>
      <c r="AI12" s="27">
        <f t="shared" si="34"/>
        <v>44927</v>
      </c>
      <c r="AJ12" s="27">
        <f t="shared" si="35"/>
        <v>45261</v>
      </c>
      <c r="AL12" s="27">
        <f t="shared" si="27"/>
        <v>41609</v>
      </c>
      <c r="AM12" s="41" t="str">
        <f t="shared" si="12"/>
        <v>p</v>
      </c>
      <c r="AN12" s="41">
        <f t="shared" si="28"/>
        <v>16</v>
      </c>
      <c r="AO12" s="41">
        <f t="shared" si="13"/>
        <v>37</v>
      </c>
      <c r="AP12" s="41">
        <f t="shared" si="29"/>
        <v>12</v>
      </c>
      <c r="AQ12" s="41" t="s">
        <v>120</v>
      </c>
      <c r="AS12" s="139">
        <v>40848</v>
      </c>
      <c r="AT12" s="142">
        <v>336</v>
      </c>
      <c r="AU12" s="142">
        <v>384</v>
      </c>
      <c r="AV12" s="142">
        <v>504</v>
      </c>
      <c r="AW12" s="142">
        <v>144</v>
      </c>
      <c r="AX12" s="142">
        <v>72</v>
      </c>
      <c r="AY12" s="142">
        <v>168</v>
      </c>
      <c r="AZ12" s="142">
        <f t="shared" si="30"/>
        <v>720</v>
      </c>
    </row>
    <row r="13" spans="1:52" s="41" customFormat="1">
      <c r="A13" s="277">
        <f t="shared" si="31"/>
        <v>13</v>
      </c>
      <c r="B13" s="474" t="s">
        <v>97</v>
      </c>
      <c r="C13" s="477" t="s">
        <v>175</v>
      </c>
      <c r="D13" s="466">
        <f t="shared" ca="1" si="26"/>
        <v>5341120</v>
      </c>
      <c r="E13" s="466">
        <f t="shared" ca="1" si="26"/>
        <v>7047010</v>
      </c>
      <c r="F13" s="466">
        <f t="shared" ca="1" si="26"/>
        <v>12019440</v>
      </c>
      <c r="G13" s="466">
        <f t="shared" ca="1" si="26"/>
        <v>12019430</v>
      </c>
      <c r="H13" s="466">
        <f t="shared" ca="1" si="32"/>
        <v>12307790</v>
      </c>
      <c r="I13" s="466">
        <f t="shared" ca="1" si="32"/>
        <v>12617470</v>
      </c>
      <c r="J13" s="466">
        <f t="shared" ca="1" si="32"/>
        <v>12945880</v>
      </c>
      <c r="K13" s="466">
        <f t="shared" ca="1" si="32"/>
        <v>13290250</v>
      </c>
      <c r="L13" s="466">
        <f t="shared" ca="1" si="32"/>
        <v>13645350</v>
      </c>
      <c r="M13" s="466">
        <f t="shared" ca="1" si="32"/>
        <v>14016440</v>
      </c>
      <c r="N13" s="466">
        <f t="shared" ca="1" si="32"/>
        <v>14395570</v>
      </c>
      <c r="O13" s="466">
        <f t="shared" ca="1" si="32"/>
        <v>14793350</v>
      </c>
      <c r="P13" s="466">
        <f t="shared" ca="1" si="32"/>
        <v>15204520</v>
      </c>
      <c r="Q13" s="466">
        <f t="shared" ca="1" si="32"/>
        <v>15631680</v>
      </c>
      <c r="R13" s="466">
        <f t="shared" ca="1" si="32"/>
        <v>16074880</v>
      </c>
      <c r="S13" s="348"/>
      <c r="T13" s="348"/>
      <c r="U13" s="348"/>
      <c r="V13" s="348"/>
      <c r="W13" s="348"/>
      <c r="X13" s="348"/>
      <c r="Y13" s="348"/>
      <c r="AH13" s="41">
        <f t="shared" si="33"/>
        <v>2024</v>
      </c>
      <c r="AI13" s="27">
        <f t="shared" si="34"/>
        <v>45292</v>
      </c>
      <c r="AJ13" s="27">
        <f t="shared" si="35"/>
        <v>45627</v>
      </c>
      <c r="AL13" s="27">
        <f t="shared" si="27"/>
        <v>41640</v>
      </c>
      <c r="AM13" s="41" t="str">
        <f t="shared" si="12"/>
        <v>q</v>
      </c>
      <c r="AN13" s="41">
        <f t="shared" si="28"/>
        <v>17</v>
      </c>
      <c r="AO13" s="41">
        <f t="shared" si="13"/>
        <v>38</v>
      </c>
      <c r="AP13" s="41">
        <f t="shared" si="29"/>
        <v>13</v>
      </c>
      <c r="AQ13" s="41" t="s">
        <v>121</v>
      </c>
      <c r="AS13" s="139">
        <v>40878</v>
      </c>
      <c r="AT13" s="142">
        <v>336</v>
      </c>
      <c r="AU13" s="142">
        <v>408</v>
      </c>
      <c r="AV13" s="142">
        <v>504</v>
      </c>
      <c r="AW13" s="142">
        <v>160</v>
      </c>
      <c r="AX13" s="142">
        <v>80</v>
      </c>
      <c r="AY13" s="142">
        <v>168</v>
      </c>
      <c r="AZ13" s="142">
        <f t="shared" si="30"/>
        <v>744</v>
      </c>
    </row>
    <row r="14" spans="1:52" s="41" customFormat="1">
      <c r="A14" s="277">
        <f t="shared" si="31"/>
        <v>14</v>
      </c>
      <c r="B14" s="475" t="s">
        <v>289</v>
      </c>
      <c r="C14" s="478" t="s">
        <v>175</v>
      </c>
      <c r="D14" s="467">
        <f t="shared" ca="1" si="26"/>
        <v>360070</v>
      </c>
      <c r="E14" s="467">
        <f t="shared" ca="1" si="26"/>
        <v>475100</v>
      </c>
      <c r="F14" s="467">
        <f t="shared" ca="1" si="26"/>
        <v>810300</v>
      </c>
      <c r="G14" s="467">
        <f t="shared" ca="1" si="26"/>
        <v>810300</v>
      </c>
      <c r="H14" s="467">
        <f t="shared" ca="1" si="32"/>
        <v>829730</v>
      </c>
      <c r="I14" s="467">
        <f t="shared" ca="1" si="32"/>
        <v>850610</v>
      </c>
      <c r="J14" s="467">
        <f t="shared" ca="1" si="32"/>
        <v>872750</v>
      </c>
      <c r="K14" s="467">
        <f t="shared" ca="1" si="32"/>
        <v>895980</v>
      </c>
      <c r="L14" s="467">
        <f t="shared" ca="1" si="32"/>
        <v>919920</v>
      </c>
      <c r="M14" s="467">
        <f t="shared" ca="1" si="32"/>
        <v>944910</v>
      </c>
      <c r="N14" s="467">
        <f t="shared" ca="1" si="32"/>
        <v>970490</v>
      </c>
      <c r="O14" s="467">
        <f t="shared" ca="1" si="32"/>
        <v>997310</v>
      </c>
      <c r="P14" s="467">
        <f t="shared" ca="1" si="32"/>
        <v>1025040</v>
      </c>
      <c r="Q14" s="467">
        <f t="shared" ca="1" si="32"/>
        <v>1053820</v>
      </c>
      <c r="R14" s="467">
        <f t="shared" ca="1" si="32"/>
        <v>1083700</v>
      </c>
      <c r="S14" s="348"/>
      <c r="T14" s="348"/>
      <c r="U14" s="348"/>
      <c r="V14" s="348"/>
      <c r="W14" s="348"/>
      <c r="X14" s="348"/>
      <c r="Y14" s="348"/>
      <c r="AH14" s="41">
        <f t="shared" si="33"/>
        <v>2025</v>
      </c>
      <c r="AI14" s="27">
        <f t="shared" si="34"/>
        <v>45658</v>
      </c>
      <c r="AJ14" s="27">
        <f t="shared" si="35"/>
        <v>45992</v>
      </c>
      <c r="AL14" s="27">
        <f t="shared" si="27"/>
        <v>41671</v>
      </c>
      <c r="AM14" s="41" t="str">
        <f t="shared" si="12"/>
        <v>r</v>
      </c>
      <c r="AN14" s="41">
        <f t="shared" si="28"/>
        <v>18</v>
      </c>
      <c r="AO14" s="41">
        <f t="shared" si="13"/>
        <v>39</v>
      </c>
      <c r="AP14" s="41">
        <f t="shared" si="29"/>
        <v>14</v>
      </c>
      <c r="AQ14" s="41" t="s">
        <v>105</v>
      </c>
      <c r="AS14" s="140">
        <v>40909</v>
      </c>
      <c r="AT14" s="143">
        <v>336</v>
      </c>
      <c r="AU14" s="143">
        <v>408</v>
      </c>
      <c r="AV14" s="143">
        <v>504</v>
      </c>
      <c r="AW14" s="143">
        <v>160</v>
      </c>
      <c r="AX14" s="143">
        <v>80</v>
      </c>
      <c r="AY14" s="143">
        <v>168</v>
      </c>
      <c r="AZ14" s="143">
        <f t="shared" si="30"/>
        <v>744</v>
      </c>
    </row>
    <row r="15" spans="1:52" s="41" customFormat="1">
      <c r="A15" s="277">
        <f t="shared" si="31"/>
        <v>15</v>
      </c>
      <c r="B15" s="475" t="s">
        <v>294</v>
      </c>
      <c r="C15" s="478" t="s">
        <v>295</v>
      </c>
      <c r="D15" s="467">
        <f t="shared" ca="1" si="26"/>
        <v>-360070</v>
      </c>
      <c r="E15" s="467">
        <f t="shared" ca="1" si="26"/>
        <v>-475100</v>
      </c>
      <c r="F15" s="467">
        <f t="shared" ca="1" si="26"/>
        <v>-810300</v>
      </c>
      <c r="G15" s="467">
        <f t="shared" ca="1" si="26"/>
        <v>-810300</v>
      </c>
      <c r="H15" s="467">
        <f t="shared" ca="1" si="32"/>
        <v>-829730</v>
      </c>
      <c r="I15" s="467">
        <f t="shared" ca="1" si="32"/>
        <v>-850610</v>
      </c>
      <c r="J15" s="467">
        <f t="shared" ca="1" si="32"/>
        <v>-872750</v>
      </c>
      <c r="K15" s="467">
        <f t="shared" ca="1" si="32"/>
        <v>-895980</v>
      </c>
      <c r="L15" s="467">
        <f t="shared" ca="1" si="32"/>
        <v>-919920</v>
      </c>
      <c r="M15" s="467">
        <f t="shared" ca="1" si="32"/>
        <v>-944910</v>
      </c>
      <c r="N15" s="467">
        <f t="shared" ca="1" si="32"/>
        <v>-970490</v>
      </c>
      <c r="O15" s="467">
        <f t="shared" ca="1" si="32"/>
        <v>-997310</v>
      </c>
      <c r="P15" s="467">
        <f t="shared" ca="1" si="32"/>
        <v>-1025040</v>
      </c>
      <c r="Q15" s="467">
        <f t="shared" ca="1" si="32"/>
        <v>-1053820</v>
      </c>
      <c r="R15" s="467">
        <f t="shared" ca="1" si="32"/>
        <v>-1083700</v>
      </c>
      <c r="S15" s="348"/>
      <c r="T15" s="348"/>
      <c r="U15" s="348"/>
      <c r="V15" s="348"/>
      <c r="W15" s="348"/>
      <c r="X15" s="348"/>
      <c r="Y15" s="348"/>
      <c r="AH15" s="41">
        <f>+AH14+1</f>
        <v>2026</v>
      </c>
      <c r="AI15" s="27">
        <f>+DATE(YEAR(AJ14)+1,1,1)</f>
        <v>46023</v>
      </c>
      <c r="AJ15" s="27">
        <f t="shared" si="35"/>
        <v>46357</v>
      </c>
      <c r="AL15" s="27">
        <f>+EDATE(AL14,1)</f>
        <v>41699</v>
      </c>
      <c r="AM15" s="41" t="str">
        <f t="shared" si="12"/>
        <v>s</v>
      </c>
      <c r="AN15" s="41">
        <f>+AN14+1</f>
        <v>19</v>
      </c>
      <c r="AO15" s="41">
        <f t="shared" si="13"/>
        <v>40</v>
      </c>
      <c r="AP15" s="41">
        <f>+AP14+1</f>
        <v>15</v>
      </c>
      <c r="AQ15" s="41" t="s">
        <v>106</v>
      </c>
      <c r="AS15" s="140">
        <v>40940</v>
      </c>
      <c r="AT15" s="143">
        <v>336</v>
      </c>
      <c r="AU15" s="143">
        <v>360</v>
      </c>
      <c r="AV15" s="143">
        <v>504</v>
      </c>
      <c r="AW15" s="143">
        <v>128</v>
      </c>
      <c r="AX15" s="143">
        <v>64</v>
      </c>
      <c r="AY15" s="143">
        <v>168</v>
      </c>
      <c r="AZ15" s="143">
        <f t="shared" si="30"/>
        <v>696</v>
      </c>
    </row>
    <row r="16" spans="1:52" s="41" customFormat="1">
      <c r="A16" s="277">
        <f t="shared" si="31"/>
        <v>16</v>
      </c>
      <c r="B16" s="206"/>
      <c r="C16" s="197" t="s">
        <v>60</v>
      </c>
      <c r="D16" s="207">
        <f ca="1">+SUM(D3:D15)</f>
        <v>312047300</v>
      </c>
      <c r="E16" s="468">
        <f t="shared" ref="E16:G16" ca="1" si="36">+SUM(E3:E15)</f>
        <v>262350960</v>
      </c>
      <c r="F16" s="468">
        <f t="shared" ca="1" si="36"/>
        <v>286961630</v>
      </c>
      <c r="G16" s="468">
        <f t="shared" ca="1" si="36"/>
        <v>290395110</v>
      </c>
      <c r="H16" s="468">
        <f t="shared" ref="H16:R16" ca="1" si="37">+SUM(H3:H15)</f>
        <v>302115900</v>
      </c>
      <c r="I16" s="468">
        <f t="shared" ca="1" si="37"/>
        <v>313684720</v>
      </c>
      <c r="J16" s="468">
        <f t="shared" ca="1" si="37"/>
        <v>335138990</v>
      </c>
      <c r="K16" s="468">
        <f t="shared" ca="1" si="37"/>
        <v>370266720</v>
      </c>
      <c r="L16" s="468">
        <f t="shared" ca="1" si="37"/>
        <v>380466430</v>
      </c>
      <c r="M16" s="468">
        <f t="shared" ca="1" si="37"/>
        <v>399631490</v>
      </c>
      <c r="N16" s="468">
        <f t="shared" ca="1" si="37"/>
        <v>412683970</v>
      </c>
      <c r="O16" s="468">
        <f t="shared" ca="1" si="37"/>
        <v>416016610</v>
      </c>
      <c r="P16" s="468">
        <f t="shared" ca="1" si="37"/>
        <v>451879200</v>
      </c>
      <c r="Q16" s="468">
        <f t="shared" ca="1" si="37"/>
        <v>499095550</v>
      </c>
      <c r="R16" s="468">
        <f t="shared" ca="1" si="37"/>
        <v>525405250</v>
      </c>
      <c r="S16" s="348"/>
      <c r="T16" s="348"/>
      <c r="U16" s="348"/>
      <c r="V16" s="348"/>
      <c r="W16" s="348"/>
      <c r="X16" s="348"/>
      <c r="Y16" s="348"/>
      <c r="AH16" s="41">
        <f t="shared" si="33"/>
        <v>2027</v>
      </c>
      <c r="AI16" s="27">
        <f t="shared" si="34"/>
        <v>46388</v>
      </c>
      <c r="AJ16" s="27">
        <f t="shared" si="35"/>
        <v>46722</v>
      </c>
      <c r="AL16" s="27">
        <f t="shared" si="27"/>
        <v>41730</v>
      </c>
      <c r="AM16" s="41" t="str">
        <f t="shared" si="12"/>
        <v>t</v>
      </c>
      <c r="AN16" s="41">
        <f t="shared" si="28"/>
        <v>20</v>
      </c>
      <c r="AO16" s="41">
        <f t="shared" si="13"/>
        <v>41</v>
      </c>
      <c r="AP16" s="41">
        <f t="shared" si="29"/>
        <v>16</v>
      </c>
      <c r="AQ16" s="41" t="s">
        <v>122</v>
      </c>
      <c r="AS16" s="140">
        <v>40969</v>
      </c>
      <c r="AT16" s="143">
        <v>352</v>
      </c>
      <c r="AU16" s="143">
        <v>392</v>
      </c>
      <c r="AV16" s="143">
        <v>528</v>
      </c>
      <c r="AW16" s="143">
        <v>144</v>
      </c>
      <c r="AX16" s="143">
        <v>72</v>
      </c>
      <c r="AY16" s="143">
        <v>176</v>
      </c>
      <c r="AZ16" s="143">
        <f t="shared" si="30"/>
        <v>744</v>
      </c>
    </row>
    <row r="17" spans="1:52" s="41" customFormat="1">
      <c r="A17" s="277">
        <f t="shared" si="31"/>
        <v>17</v>
      </c>
      <c r="B17" s="206"/>
      <c r="C17" s="206"/>
      <c r="D17" s="207"/>
      <c r="E17" s="207"/>
      <c r="F17" s="207"/>
      <c r="G17" s="207"/>
      <c r="H17" s="468"/>
      <c r="I17" s="468"/>
      <c r="J17" s="468"/>
      <c r="K17" s="468"/>
      <c r="L17" s="468"/>
      <c r="M17" s="468"/>
      <c r="N17" s="468"/>
      <c r="O17" s="468"/>
      <c r="P17" s="468"/>
      <c r="Q17" s="468"/>
      <c r="R17" s="468"/>
      <c r="S17" s="348"/>
      <c r="T17" s="348"/>
      <c r="U17" s="348"/>
      <c r="V17" s="348"/>
      <c r="W17" s="348"/>
      <c r="X17" s="348"/>
      <c r="Y17" s="348"/>
      <c r="AL17" s="27">
        <f t="shared" si="27"/>
        <v>41760</v>
      </c>
      <c r="AM17" s="41" t="str">
        <f t="shared" si="12"/>
        <v>u</v>
      </c>
      <c r="AN17" s="41">
        <f t="shared" si="28"/>
        <v>21</v>
      </c>
      <c r="AO17" s="41">
        <f t="shared" si="13"/>
        <v>42</v>
      </c>
      <c r="AP17" s="41">
        <f t="shared" si="29"/>
        <v>17</v>
      </c>
      <c r="AQ17" s="41" t="s">
        <v>110</v>
      </c>
      <c r="AS17" s="140">
        <v>41000</v>
      </c>
      <c r="AT17" s="143">
        <v>336</v>
      </c>
      <c r="AU17" s="143">
        <v>384</v>
      </c>
      <c r="AV17" s="143">
        <v>504</v>
      </c>
      <c r="AW17" s="143">
        <v>144</v>
      </c>
      <c r="AX17" s="143">
        <v>72</v>
      </c>
      <c r="AY17" s="143">
        <v>168</v>
      </c>
      <c r="AZ17" s="143">
        <f t="shared" si="30"/>
        <v>720</v>
      </c>
    </row>
    <row r="18" spans="1:52" s="41" customFormat="1">
      <c r="A18" s="277">
        <f t="shared" si="31"/>
        <v>18</v>
      </c>
      <c r="B18" s="206"/>
      <c r="C18" s="206"/>
      <c r="D18" s="195">
        <f>+D$2</f>
        <v>2013</v>
      </c>
      <c r="E18" s="195">
        <f t="shared" ref="E18:R18" si="38">+E$2</f>
        <v>2014</v>
      </c>
      <c r="F18" s="195">
        <f t="shared" si="38"/>
        <v>2015</v>
      </c>
      <c r="G18" s="195">
        <f t="shared" si="38"/>
        <v>2016</v>
      </c>
      <c r="H18" s="195">
        <f t="shared" si="38"/>
        <v>2017</v>
      </c>
      <c r="I18" s="195">
        <f t="shared" si="38"/>
        <v>2018</v>
      </c>
      <c r="J18" s="195">
        <f t="shared" si="38"/>
        <v>2019</v>
      </c>
      <c r="K18" s="195">
        <f t="shared" si="38"/>
        <v>2020</v>
      </c>
      <c r="L18" s="195">
        <f t="shared" si="38"/>
        <v>2021</v>
      </c>
      <c r="M18" s="195">
        <f t="shared" si="38"/>
        <v>2022</v>
      </c>
      <c r="N18" s="195">
        <f t="shared" si="38"/>
        <v>2023</v>
      </c>
      <c r="O18" s="195">
        <f t="shared" si="38"/>
        <v>2024</v>
      </c>
      <c r="P18" s="195">
        <f t="shared" si="38"/>
        <v>2025</v>
      </c>
      <c r="Q18" s="195">
        <f t="shared" si="38"/>
        <v>2026</v>
      </c>
      <c r="R18" s="195">
        <f t="shared" si="38"/>
        <v>2027</v>
      </c>
      <c r="S18" s="327"/>
      <c r="T18" s="327"/>
      <c r="U18" s="327"/>
      <c r="V18" s="327"/>
      <c r="W18" s="327"/>
      <c r="X18" s="327"/>
      <c r="Y18" s="327"/>
      <c r="AL18" s="27">
        <f t="shared" si="27"/>
        <v>41791</v>
      </c>
      <c r="AM18" s="41" t="str">
        <f t="shared" si="12"/>
        <v>v</v>
      </c>
      <c r="AN18" s="41">
        <f t="shared" si="28"/>
        <v>22</v>
      </c>
      <c r="AO18" s="41">
        <f t="shared" si="13"/>
        <v>43</v>
      </c>
      <c r="AP18" s="41">
        <f t="shared" si="29"/>
        <v>18</v>
      </c>
      <c r="AQ18" s="41" t="s">
        <v>123</v>
      </c>
      <c r="AS18" s="140">
        <v>41030</v>
      </c>
      <c r="AT18" s="143">
        <v>352</v>
      </c>
      <c r="AU18" s="143">
        <v>392</v>
      </c>
      <c r="AV18" s="143">
        <v>528</v>
      </c>
      <c r="AW18" s="143">
        <v>144</v>
      </c>
      <c r="AX18" s="143">
        <v>72</v>
      </c>
      <c r="AY18" s="143">
        <v>176</v>
      </c>
      <c r="AZ18" s="143">
        <f t="shared" si="30"/>
        <v>744</v>
      </c>
    </row>
    <row r="19" spans="1:52" s="41" customFormat="1">
      <c r="A19" s="277">
        <f t="shared" si="31"/>
        <v>19</v>
      </c>
      <c r="B19" s="208" t="s">
        <v>1</v>
      </c>
      <c r="C19" s="199" t="s">
        <v>61</v>
      </c>
      <c r="D19" s="200">
        <f t="shared" ref="D19:R30" ca="1" si="39">+SUM(INDIRECT($AH$1&amp;VLOOKUP(D$1,$AL$1:$AM$197,2,FALSE)&amp;$A19&amp;":"&amp;VLOOKUP(DATE(YEAR(D$1),12,1),$AL$1:$AM$197,2,FALSE)&amp;$A19))</f>
        <v>68192212.5</v>
      </c>
      <c r="E19" s="200">
        <f t="shared" ca="1" si="39"/>
        <v>0</v>
      </c>
      <c r="F19" s="200">
        <f t="shared" ca="1" si="39"/>
        <v>0</v>
      </c>
      <c r="G19" s="200">
        <f t="shared" ca="1" si="39"/>
        <v>0</v>
      </c>
      <c r="H19" s="465">
        <f t="shared" ca="1" si="39"/>
        <v>0</v>
      </c>
      <c r="I19" s="465">
        <f t="shared" ca="1" si="39"/>
        <v>0</v>
      </c>
      <c r="J19" s="465">
        <f t="shared" ca="1" si="39"/>
        <v>0</v>
      </c>
      <c r="K19" s="465">
        <f t="shared" ca="1" si="39"/>
        <v>0</v>
      </c>
      <c r="L19" s="465">
        <f t="shared" ca="1" si="39"/>
        <v>0</v>
      </c>
      <c r="M19" s="465">
        <f t="shared" ca="1" si="39"/>
        <v>0</v>
      </c>
      <c r="N19" s="465">
        <f t="shared" ca="1" si="39"/>
        <v>0</v>
      </c>
      <c r="O19" s="465">
        <f t="shared" ca="1" si="39"/>
        <v>0</v>
      </c>
      <c r="P19" s="465">
        <f t="shared" ca="1" si="39"/>
        <v>0</v>
      </c>
      <c r="Q19" s="465">
        <f t="shared" ca="1" si="39"/>
        <v>0</v>
      </c>
      <c r="R19" s="465">
        <f t="shared" ca="1" si="39"/>
        <v>0</v>
      </c>
      <c r="S19" s="348"/>
      <c r="T19" s="348"/>
      <c r="U19" s="348"/>
      <c r="V19" s="348"/>
      <c r="W19" s="348"/>
      <c r="X19" s="348"/>
      <c r="Y19" s="348"/>
      <c r="AL19" s="27">
        <f t="shared" si="27"/>
        <v>41821</v>
      </c>
      <c r="AM19" s="41" t="str">
        <f t="shared" si="12"/>
        <v>w</v>
      </c>
      <c r="AN19" s="41">
        <f t="shared" si="28"/>
        <v>23</v>
      </c>
      <c r="AO19" s="41">
        <f t="shared" si="13"/>
        <v>44</v>
      </c>
      <c r="AP19" s="41">
        <f t="shared" si="29"/>
        <v>19</v>
      </c>
      <c r="AQ19" s="41" t="s">
        <v>124</v>
      </c>
      <c r="AS19" s="140">
        <v>41061</v>
      </c>
      <c r="AT19" s="143">
        <v>336</v>
      </c>
      <c r="AU19" s="143">
        <v>384</v>
      </c>
      <c r="AV19" s="143">
        <v>504</v>
      </c>
      <c r="AW19" s="143">
        <v>144</v>
      </c>
      <c r="AX19" s="143">
        <v>72</v>
      </c>
      <c r="AY19" s="143">
        <v>168</v>
      </c>
      <c r="AZ19" s="143">
        <f t="shared" si="30"/>
        <v>720</v>
      </c>
    </row>
    <row r="20" spans="1:52" s="41" customFormat="1">
      <c r="A20" s="277">
        <f t="shared" si="31"/>
        <v>20</v>
      </c>
      <c r="B20" s="209" t="s">
        <v>2</v>
      </c>
      <c r="C20" s="202" t="s">
        <v>61</v>
      </c>
      <c r="D20" s="203">
        <f t="shared" ca="1" si="39"/>
        <v>34824138.25</v>
      </c>
      <c r="E20" s="203">
        <f t="shared" ca="1" si="39"/>
        <v>34543578.620000005</v>
      </c>
      <c r="F20" s="203">
        <f t="shared" ca="1" si="39"/>
        <v>37576870.5</v>
      </c>
      <c r="G20" s="203">
        <f t="shared" ca="1" si="39"/>
        <v>36998035.5</v>
      </c>
      <c r="H20" s="466">
        <f t="shared" ref="H20:R30" ca="1" si="40">+SUM(INDIRECT($AH$1&amp;VLOOKUP(H$1,$AL$1:$AM$197,2,FALSE)&amp;$A20&amp;":"&amp;VLOOKUP(DATE(YEAR(H$1),12,1),$AL$1:$AM$197,2,FALSE)&amp;$A20))</f>
        <v>40799667</v>
      </c>
      <c r="I20" s="466">
        <f t="shared" ca="1" si="40"/>
        <v>39453277.939999998</v>
      </c>
      <c r="J20" s="466">
        <f t="shared" ca="1" si="40"/>
        <v>56634887.5</v>
      </c>
      <c r="K20" s="466">
        <f t="shared" ca="1" si="40"/>
        <v>68124626.5</v>
      </c>
      <c r="L20" s="466">
        <f t="shared" ca="1" si="40"/>
        <v>75471530.75</v>
      </c>
      <c r="M20" s="466">
        <f t="shared" ca="1" si="40"/>
        <v>78443318</v>
      </c>
      <c r="N20" s="466">
        <f t="shared" ca="1" si="40"/>
        <v>83644848</v>
      </c>
      <c r="O20" s="466">
        <f t="shared" ca="1" si="40"/>
        <v>80586205.25</v>
      </c>
      <c r="P20" s="466">
        <f t="shared" ca="1" si="40"/>
        <v>87803506.5</v>
      </c>
      <c r="Q20" s="466">
        <f t="shared" ca="1" si="40"/>
        <v>80454005.370000005</v>
      </c>
      <c r="R20" s="466">
        <f t="shared" ca="1" si="40"/>
        <v>95599202.5</v>
      </c>
      <c r="S20" s="348"/>
      <c r="T20" s="348"/>
      <c r="U20" s="348"/>
      <c r="V20" s="348"/>
      <c r="W20" s="348"/>
      <c r="X20" s="348"/>
      <c r="Y20" s="348"/>
      <c r="AL20" s="27">
        <f t="shared" si="27"/>
        <v>41852</v>
      </c>
      <c r="AM20" s="41" t="str">
        <f t="shared" si="12"/>
        <v>x</v>
      </c>
      <c r="AN20" s="41">
        <f t="shared" si="28"/>
        <v>24</v>
      </c>
      <c r="AO20" s="41">
        <f t="shared" si="13"/>
        <v>45</v>
      </c>
      <c r="AP20" s="41">
        <f t="shared" si="29"/>
        <v>20</v>
      </c>
      <c r="AQ20" s="41" t="s">
        <v>125</v>
      </c>
      <c r="AS20" s="140">
        <v>41091</v>
      </c>
      <c r="AT20" s="143">
        <v>336</v>
      </c>
      <c r="AU20" s="143">
        <v>408</v>
      </c>
      <c r="AV20" s="143">
        <v>504</v>
      </c>
      <c r="AW20" s="143">
        <v>160</v>
      </c>
      <c r="AX20" s="143">
        <v>80</v>
      </c>
      <c r="AY20" s="143">
        <v>168</v>
      </c>
      <c r="AZ20" s="143">
        <f t="shared" si="30"/>
        <v>744</v>
      </c>
    </row>
    <row r="21" spans="1:52" s="41" customFormat="1">
      <c r="A21" s="277">
        <f t="shared" si="31"/>
        <v>21</v>
      </c>
      <c r="B21" s="209" t="s">
        <v>3</v>
      </c>
      <c r="C21" s="202" t="s">
        <v>61</v>
      </c>
      <c r="D21" s="203">
        <f t="shared" ca="1" si="39"/>
        <v>29714029</v>
      </c>
      <c r="E21" s="203">
        <f t="shared" ca="1" si="39"/>
        <v>35810272.75</v>
      </c>
      <c r="F21" s="203">
        <f t="shared" ca="1" si="39"/>
        <v>34898085.369999997</v>
      </c>
      <c r="G21" s="203">
        <f t="shared" ca="1" si="39"/>
        <v>38887050</v>
      </c>
      <c r="H21" s="466">
        <f t="shared" ca="1" si="40"/>
        <v>37922680.630000003</v>
      </c>
      <c r="I21" s="466">
        <f t="shared" ca="1" si="40"/>
        <v>44041206.25</v>
      </c>
      <c r="J21" s="466">
        <f t="shared" ca="1" si="40"/>
        <v>51736271.629999995</v>
      </c>
      <c r="K21" s="466">
        <f t="shared" ca="1" si="40"/>
        <v>70273653.5</v>
      </c>
      <c r="L21" s="466">
        <f t="shared" ca="1" si="40"/>
        <v>69801983</v>
      </c>
      <c r="M21" s="466">
        <f t="shared" ca="1" si="40"/>
        <v>81561840</v>
      </c>
      <c r="N21" s="466">
        <f t="shared" ca="1" si="40"/>
        <v>77919958.5</v>
      </c>
      <c r="O21" s="466">
        <f t="shared" ca="1" si="40"/>
        <v>83752244.5</v>
      </c>
      <c r="P21" s="466">
        <f t="shared" ca="1" si="40"/>
        <v>81642153.75</v>
      </c>
      <c r="Q21" s="466">
        <f t="shared" ca="1" si="40"/>
        <v>90022517</v>
      </c>
      <c r="R21" s="466">
        <f t="shared" ca="1" si="40"/>
        <v>89229418</v>
      </c>
      <c r="S21" s="348"/>
      <c r="T21" s="348"/>
      <c r="U21" s="348"/>
      <c r="V21" s="348"/>
      <c r="W21" s="348"/>
      <c r="X21" s="348"/>
      <c r="Y21" s="348"/>
      <c r="AL21" s="27">
        <f t="shared" si="27"/>
        <v>41883</v>
      </c>
      <c r="AM21" s="41" t="str">
        <f t="shared" si="12"/>
        <v>y</v>
      </c>
      <c r="AN21" s="41">
        <f t="shared" si="28"/>
        <v>25</v>
      </c>
      <c r="AO21" s="41">
        <f t="shared" si="13"/>
        <v>46</v>
      </c>
      <c r="AP21" s="41">
        <f t="shared" si="29"/>
        <v>21</v>
      </c>
      <c r="AQ21" s="41" t="s">
        <v>126</v>
      </c>
      <c r="AS21" s="140">
        <v>41122</v>
      </c>
      <c r="AT21" s="143">
        <v>368</v>
      </c>
      <c r="AU21" s="143">
        <v>376</v>
      </c>
      <c r="AV21" s="143">
        <v>552</v>
      </c>
      <c r="AW21" s="143">
        <v>128</v>
      </c>
      <c r="AX21" s="143">
        <v>64</v>
      </c>
      <c r="AY21" s="143">
        <v>184</v>
      </c>
      <c r="AZ21" s="143">
        <f t="shared" si="30"/>
        <v>744</v>
      </c>
    </row>
    <row r="22" spans="1:52" s="41" customFormat="1">
      <c r="A22" s="277">
        <f t="shared" si="31"/>
        <v>22</v>
      </c>
      <c r="B22" s="209" t="s">
        <v>4</v>
      </c>
      <c r="C22" s="202" t="s">
        <v>61</v>
      </c>
      <c r="D22" s="203">
        <f t="shared" ca="1" si="39"/>
        <v>31466721.310000002</v>
      </c>
      <c r="E22" s="203">
        <f t="shared" ca="1" si="39"/>
        <v>35470012.25</v>
      </c>
      <c r="F22" s="203">
        <f t="shared" ca="1" si="39"/>
        <v>36343590.5</v>
      </c>
      <c r="G22" s="203">
        <f t="shared" ca="1" si="39"/>
        <v>36073475.560000002</v>
      </c>
      <c r="H22" s="466">
        <f t="shared" ca="1" si="40"/>
        <v>38356041</v>
      </c>
      <c r="I22" s="466">
        <f t="shared" ca="1" si="40"/>
        <v>43045641.5</v>
      </c>
      <c r="J22" s="466">
        <f t="shared" ca="1" si="40"/>
        <v>49011013.57</v>
      </c>
      <c r="K22" s="466">
        <f t="shared" ca="1" si="40"/>
        <v>70529886</v>
      </c>
      <c r="L22" s="466">
        <f t="shared" ca="1" si="40"/>
        <v>80190573</v>
      </c>
      <c r="M22" s="466">
        <f t="shared" ca="1" si="40"/>
        <v>75802374.689999998</v>
      </c>
      <c r="N22" s="466">
        <f t="shared" ca="1" si="40"/>
        <v>82559461</v>
      </c>
      <c r="O22" s="466">
        <f t="shared" ca="1" si="40"/>
        <v>83675570</v>
      </c>
      <c r="P22" s="466">
        <f t="shared" ca="1" si="40"/>
        <v>80790789.5</v>
      </c>
      <c r="Q22" s="466">
        <f t="shared" ca="1" si="40"/>
        <v>90876892.5</v>
      </c>
      <c r="R22" s="466">
        <f t="shared" ca="1" si="40"/>
        <v>94135397.5</v>
      </c>
      <c r="S22" s="348"/>
      <c r="T22" s="348"/>
      <c r="U22" s="348"/>
      <c r="V22" s="348"/>
      <c r="W22" s="348"/>
      <c r="X22" s="348"/>
      <c r="Y22" s="348"/>
      <c r="AL22" s="27">
        <f t="shared" si="27"/>
        <v>41913</v>
      </c>
      <c r="AM22" s="41" t="str">
        <f t="shared" si="12"/>
        <v>z</v>
      </c>
      <c r="AN22" s="41">
        <f t="shared" si="28"/>
        <v>26</v>
      </c>
      <c r="AO22" s="41">
        <f t="shared" si="13"/>
        <v>47</v>
      </c>
      <c r="AP22" s="41">
        <f t="shared" si="29"/>
        <v>22</v>
      </c>
      <c r="AQ22" s="41" t="s">
        <v>127</v>
      </c>
      <c r="AS22" s="140">
        <v>41153</v>
      </c>
      <c r="AT22" s="143">
        <v>304</v>
      </c>
      <c r="AU22" s="143">
        <v>416</v>
      </c>
      <c r="AV22" s="143">
        <v>456</v>
      </c>
      <c r="AW22" s="143">
        <v>176</v>
      </c>
      <c r="AX22" s="143">
        <v>88</v>
      </c>
      <c r="AY22" s="143">
        <v>152</v>
      </c>
      <c r="AZ22" s="143">
        <f t="shared" si="30"/>
        <v>720</v>
      </c>
    </row>
    <row r="23" spans="1:52" s="41" customFormat="1">
      <c r="A23" s="277">
        <f t="shared" si="31"/>
        <v>23</v>
      </c>
      <c r="B23" s="209" t="s">
        <v>5</v>
      </c>
      <c r="C23" s="202" t="s">
        <v>61</v>
      </c>
      <c r="D23" s="203">
        <f t="shared" ca="1" si="39"/>
        <v>34148175</v>
      </c>
      <c r="E23" s="203">
        <f t="shared" ca="1" si="39"/>
        <v>35523803</v>
      </c>
      <c r="F23" s="203">
        <f t="shared" ca="1" si="39"/>
        <v>33886852.630000003</v>
      </c>
      <c r="G23" s="203">
        <f t="shared" ca="1" si="39"/>
        <v>38496828</v>
      </c>
      <c r="H23" s="466">
        <f t="shared" ca="1" si="40"/>
        <v>38380122</v>
      </c>
      <c r="I23" s="466">
        <f t="shared" ca="1" si="40"/>
        <v>37502990.25</v>
      </c>
      <c r="J23" s="466">
        <f t="shared" ca="1" si="40"/>
        <v>55601362.25</v>
      </c>
      <c r="K23" s="466">
        <f t="shared" ca="1" si="40"/>
        <v>70897997.5</v>
      </c>
      <c r="L23" s="466">
        <f t="shared" ca="1" si="40"/>
        <v>75033803.5</v>
      </c>
      <c r="M23" s="466">
        <f t="shared" ca="1" si="40"/>
        <v>81958847</v>
      </c>
      <c r="N23" s="466">
        <f t="shared" ca="1" si="40"/>
        <v>82341000</v>
      </c>
      <c r="O23" s="466">
        <f t="shared" ca="1" si="40"/>
        <v>78127782.75</v>
      </c>
      <c r="P23" s="466">
        <f t="shared" ca="1" si="40"/>
        <v>86685550.5</v>
      </c>
      <c r="Q23" s="466">
        <f t="shared" ca="1" si="40"/>
        <v>90493249</v>
      </c>
      <c r="R23" s="466">
        <f t="shared" ca="1" si="40"/>
        <v>82620719.5</v>
      </c>
      <c r="S23" s="348"/>
      <c r="T23" s="348"/>
      <c r="U23" s="348"/>
      <c r="V23" s="348"/>
      <c r="W23" s="348"/>
      <c r="X23" s="348"/>
      <c r="Y23" s="348"/>
      <c r="AL23" s="27">
        <f t="shared" si="27"/>
        <v>41944</v>
      </c>
      <c r="AM23" s="41" t="str">
        <f t="shared" si="12"/>
        <v>aa</v>
      </c>
      <c r="AN23" s="41">
        <f t="shared" si="28"/>
        <v>27</v>
      </c>
      <c r="AO23" s="41">
        <f t="shared" si="13"/>
        <v>48</v>
      </c>
      <c r="AP23" s="41">
        <f t="shared" si="29"/>
        <v>23</v>
      </c>
      <c r="AQ23" s="41" t="s">
        <v>128</v>
      </c>
      <c r="AS23" s="140">
        <v>41183</v>
      </c>
      <c r="AT23" s="143">
        <v>368</v>
      </c>
      <c r="AU23" s="143">
        <v>376</v>
      </c>
      <c r="AV23" s="143">
        <v>552</v>
      </c>
      <c r="AW23" s="143">
        <v>128</v>
      </c>
      <c r="AX23" s="143">
        <v>64</v>
      </c>
      <c r="AY23" s="143">
        <v>184</v>
      </c>
      <c r="AZ23" s="143">
        <f t="shared" si="30"/>
        <v>744</v>
      </c>
    </row>
    <row r="24" spans="1:52" s="41" customFormat="1">
      <c r="A24" s="277">
        <f t="shared" si="31"/>
        <v>24</v>
      </c>
      <c r="B24" s="209" t="s">
        <v>6</v>
      </c>
      <c r="C24" s="202" t="s">
        <v>61</v>
      </c>
      <c r="D24" s="203">
        <f t="shared" ca="1" si="39"/>
        <v>35443222.5</v>
      </c>
      <c r="E24" s="203">
        <f t="shared" ca="1" si="39"/>
        <v>31918071.789999999</v>
      </c>
      <c r="F24" s="203">
        <f t="shared" ca="1" si="39"/>
        <v>37885531.25</v>
      </c>
      <c r="G24" s="203">
        <f t="shared" ca="1" si="39"/>
        <v>40095762.75</v>
      </c>
      <c r="H24" s="466">
        <f t="shared" ca="1" si="40"/>
        <v>36800163.119999997</v>
      </c>
      <c r="I24" s="466">
        <f t="shared" ca="1" si="40"/>
        <v>44174864.75</v>
      </c>
      <c r="J24" s="466">
        <f t="shared" ca="1" si="40"/>
        <v>56886773.75</v>
      </c>
      <c r="K24" s="466">
        <f t="shared" ca="1" si="40"/>
        <v>67972201</v>
      </c>
      <c r="L24" s="466">
        <f t="shared" ca="1" si="40"/>
        <v>81756005</v>
      </c>
      <c r="M24" s="466">
        <f t="shared" ca="1" si="40"/>
        <v>83532821</v>
      </c>
      <c r="N24" s="466">
        <f t="shared" ca="1" si="40"/>
        <v>73528244.75</v>
      </c>
      <c r="O24" s="466">
        <f t="shared" ca="1" si="40"/>
        <v>86138041</v>
      </c>
      <c r="P24" s="466">
        <f t="shared" ca="1" si="40"/>
        <v>88091162</v>
      </c>
      <c r="Q24" s="466">
        <f t="shared" ca="1" si="40"/>
        <v>85854793.75</v>
      </c>
      <c r="R24" s="466">
        <f t="shared" ca="1" si="40"/>
        <v>97081738.5</v>
      </c>
      <c r="S24" s="348"/>
      <c r="T24" s="348"/>
      <c r="U24" s="348"/>
      <c r="V24" s="348"/>
      <c r="W24" s="348"/>
      <c r="X24" s="348"/>
      <c r="Y24" s="348"/>
      <c r="AH24" s="32"/>
      <c r="AI24" s="32"/>
      <c r="AJ24" s="32"/>
      <c r="AK24" s="32"/>
      <c r="AL24" s="27">
        <f t="shared" si="27"/>
        <v>41974</v>
      </c>
      <c r="AM24" s="41" t="str">
        <f t="shared" si="12"/>
        <v>ab</v>
      </c>
      <c r="AN24" s="41">
        <f t="shared" si="28"/>
        <v>28</v>
      </c>
      <c r="AO24" s="41">
        <f t="shared" si="13"/>
        <v>49</v>
      </c>
      <c r="AP24" s="41">
        <f t="shared" si="29"/>
        <v>24</v>
      </c>
      <c r="AQ24" s="32" t="s">
        <v>129</v>
      </c>
      <c r="AS24" s="140">
        <v>41214</v>
      </c>
      <c r="AT24" s="143">
        <v>336</v>
      </c>
      <c r="AU24" s="143">
        <v>384</v>
      </c>
      <c r="AV24" s="143">
        <v>504</v>
      </c>
      <c r="AW24" s="143">
        <v>144</v>
      </c>
      <c r="AX24" s="143">
        <v>72</v>
      </c>
      <c r="AY24" s="143">
        <v>168</v>
      </c>
      <c r="AZ24" s="143">
        <f t="shared" si="30"/>
        <v>720</v>
      </c>
    </row>
    <row r="25" spans="1:52" s="41" customFormat="1">
      <c r="A25" s="277">
        <f t="shared" si="31"/>
        <v>25</v>
      </c>
      <c r="B25" s="209" t="s">
        <v>7</v>
      </c>
      <c r="C25" s="202" t="s">
        <v>61</v>
      </c>
      <c r="D25" s="203">
        <f t="shared" ca="1" si="39"/>
        <v>53749532.25</v>
      </c>
      <c r="E25" s="203">
        <f t="shared" ca="1" si="39"/>
        <v>52239993.25</v>
      </c>
      <c r="F25" s="203">
        <f t="shared" ca="1" si="39"/>
        <v>56585231</v>
      </c>
      <c r="G25" s="203">
        <f t="shared" ca="1" si="39"/>
        <v>51451188.780000001</v>
      </c>
      <c r="H25" s="466">
        <f t="shared" ca="1" si="40"/>
        <v>61728539.5</v>
      </c>
      <c r="I25" s="466">
        <f t="shared" ca="1" si="40"/>
        <v>64800697</v>
      </c>
      <c r="J25" s="466">
        <f t="shared" ca="1" si="40"/>
        <v>87771731.5</v>
      </c>
      <c r="K25" s="466">
        <f t="shared" ca="1" si="40"/>
        <v>106493291</v>
      </c>
      <c r="L25" s="466">
        <f t="shared" ca="1" si="40"/>
        <v>126738701</v>
      </c>
      <c r="M25" s="466">
        <f t="shared" ca="1" si="40"/>
        <v>122616174</v>
      </c>
      <c r="N25" s="466">
        <f t="shared" ca="1" si="40"/>
        <v>130507009</v>
      </c>
      <c r="O25" s="466">
        <f t="shared" ca="1" si="40"/>
        <v>114733519.93000001</v>
      </c>
      <c r="P25" s="466">
        <f t="shared" ca="1" si="40"/>
        <v>136701746</v>
      </c>
      <c r="Q25" s="466">
        <f t="shared" ca="1" si="40"/>
        <v>135459334</v>
      </c>
      <c r="R25" s="466">
        <f t="shared" ca="1" si="40"/>
        <v>148679591</v>
      </c>
      <c r="S25" s="348"/>
      <c r="T25" s="348"/>
      <c r="U25" s="348"/>
      <c r="V25" s="348"/>
      <c r="W25" s="348"/>
      <c r="X25" s="348"/>
      <c r="Y25" s="348"/>
      <c r="AH25" s="32"/>
      <c r="AI25" s="32"/>
      <c r="AJ25" s="32"/>
      <c r="AK25" s="32"/>
      <c r="AL25" s="27">
        <f t="shared" si="27"/>
        <v>42005</v>
      </c>
      <c r="AM25" s="41" t="str">
        <f t="shared" si="12"/>
        <v>ac</v>
      </c>
      <c r="AN25" s="41">
        <f t="shared" si="28"/>
        <v>29</v>
      </c>
      <c r="AO25" s="41">
        <f t="shared" si="13"/>
        <v>50</v>
      </c>
      <c r="AP25" s="41">
        <f t="shared" si="29"/>
        <v>25</v>
      </c>
      <c r="AQ25" s="32" t="s">
        <v>108</v>
      </c>
      <c r="AS25" s="140">
        <v>41244</v>
      </c>
      <c r="AT25" s="143">
        <v>320</v>
      </c>
      <c r="AU25" s="143">
        <v>424</v>
      </c>
      <c r="AV25" s="143">
        <v>480</v>
      </c>
      <c r="AW25" s="143">
        <v>176</v>
      </c>
      <c r="AX25" s="143">
        <v>88</v>
      </c>
      <c r="AY25" s="143">
        <v>160</v>
      </c>
      <c r="AZ25" s="143">
        <f t="shared" si="30"/>
        <v>744</v>
      </c>
    </row>
    <row r="26" spans="1:52" s="41" customFormat="1">
      <c r="A26" s="277">
        <f t="shared" si="31"/>
        <v>26</v>
      </c>
      <c r="B26" s="209" t="s">
        <v>8</v>
      </c>
      <c r="C26" s="202" t="s">
        <v>61</v>
      </c>
      <c r="D26" s="203">
        <f t="shared" ca="1" si="39"/>
        <v>51906530.75</v>
      </c>
      <c r="E26" s="203">
        <f t="shared" ca="1" si="39"/>
        <v>54033995.25</v>
      </c>
      <c r="F26" s="203">
        <f t="shared" ca="1" si="39"/>
        <v>52019938.5</v>
      </c>
      <c r="G26" s="203">
        <f t="shared" ca="1" si="39"/>
        <v>57822363.5</v>
      </c>
      <c r="H26" s="466">
        <f t="shared" ca="1" si="40"/>
        <v>56218961.75</v>
      </c>
      <c r="I26" s="466">
        <f t="shared" ca="1" si="40"/>
        <v>66221132.5</v>
      </c>
      <c r="J26" s="466">
        <f t="shared" ca="1" si="40"/>
        <v>73543829.75</v>
      </c>
      <c r="K26" s="466">
        <f t="shared" ca="1" si="40"/>
        <v>108522646.5</v>
      </c>
      <c r="L26" s="466">
        <f t="shared" ca="1" si="40"/>
        <v>115827333.5</v>
      </c>
      <c r="M26" s="466">
        <f t="shared" ca="1" si="40"/>
        <v>124751769</v>
      </c>
      <c r="N26" s="466">
        <f t="shared" ca="1" si="40"/>
        <v>118761638.5</v>
      </c>
      <c r="O26" s="466">
        <f t="shared" ca="1" si="40"/>
        <v>128437258</v>
      </c>
      <c r="P26" s="466">
        <f t="shared" ca="1" si="40"/>
        <v>124608733</v>
      </c>
      <c r="Q26" s="466">
        <f t="shared" ca="1" si="40"/>
        <v>137795257</v>
      </c>
      <c r="R26" s="466">
        <f t="shared" ca="1" si="40"/>
        <v>123536027</v>
      </c>
      <c r="S26" s="348"/>
      <c r="T26" s="348"/>
      <c r="U26" s="348"/>
      <c r="V26" s="348"/>
      <c r="W26" s="348"/>
      <c r="X26" s="348"/>
      <c r="Y26" s="348"/>
      <c r="AL26" s="27">
        <f t="shared" si="27"/>
        <v>42036</v>
      </c>
      <c r="AM26" s="41" t="str">
        <f t="shared" si="12"/>
        <v>ad</v>
      </c>
      <c r="AN26" s="41">
        <f t="shared" si="28"/>
        <v>30</v>
      </c>
      <c r="AO26" s="41">
        <f t="shared" si="13"/>
        <v>51</v>
      </c>
      <c r="AP26" s="41">
        <f t="shared" si="29"/>
        <v>26</v>
      </c>
      <c r="AQ26" s="32" t="s">
        <v>107</v>
      </c>
      <c r="AS26" s="139">
        <v>41275</v>
      </c>
      <c r="AT26" s="142">
        <v>352</v>
      </c>
      <c r="AU26" s="142">
        <v>392</v>
      </c>
      <c r="AV26" s="142">
        <v>528</v>
      </c>
      <c r="AW26" s="142">
        <v>144</v>
      </c>
      <c r="AX26" s="142">
        <v>72</v>
      </c>
      <c r="AY26" s="142">
        <v>176</v>
      </c>
      <c r="AZ26" s="142">
        <f t="shared" si="30"/>
        <v>744</v>
      </c>
    </row>
    <row r="27" spans="1:52" s="41" customFormat="1">
      <c r="A27" s="277">
        <f t="shared" si="31"/>
        <v>27</v>
      </c>
      <c r="B27" s="209" t="s">
        <v>9</v>
      </c>
      <c r="C27" s="202" t="s">
        <v>61</v>
      </c>
      <c r="D27" s="203">
        <f t="shared" ca="1" si="39"/>
        <v>445103.5</v>
      </c>
      <c r="E27" s="203">
        <f t="shared" ca="1" si="39"/>
        <v>0</v>
      </c>
      <c r="F27" s="203">
        <f t="shared" ca="1" si="39"/>
        <v>0</v>
      </c>
      <c r="G27" s="203">
        <f t="shared" ca="1" si="39"/>
        <v>0</v>
      </c>
      <c r="H27" s="466">
        <f t="shared" ca="1" si="40"/>
        <v>0</v>
      </c>
      <c r="I27" s="466">
        <f t="shared" ca="1" si="40"/>
        <v>0</v>
      </c>
      <c r="J27" s="466">
        <f t="shared" ca="1" si="40"/>
        <v>1610228.81</v>
      </c>
      <c r="K27" s="466">
        <f t="shared" ca="1" si="40"/>
        <v>7130755.3600000003</v>
      </c>
      <c r="L27" s="466">
        <f t="shared" ca="1" si="40"/>
        <v>13716531.67</v>
      </c>
      <c r="M27" s="466">
        <f t="shared" ca="1" si="40"/>
        <v>12965333.99</v>
      </c>
      <c r="N27" s="466">
        <f t="shared" ca="1" si="40"/>
        <v>11957413.24</v>
      </c>
      <c r="O27" s="466">
        <f t="shared" ca="1" si="40"/>
        <v>11043201.119999999</v>
      </c>
      <c r="P27" s="466">
        <f t="shared" ca="1" si="40"/>
        <v>10883119.75</v>
      </c>
      <c r="Q27" s="466">
        <f t="shared" ca="1" si="40"/>
        <v>11215337.609999999</v>
      </c>
      <c r="R27" s="466">
        <f t="shared" ca="1" si="40"/>
        <v>12153615.310000001</v>
      </c>
      <c r="S27" s="348"/>
      <c r="T27" s="348"/>
      <c r="U27" s="348"/>
      <c r="V27" s="348"/>
      <c r="W27" s="348"/>
      <c r="X27" s="348"/>
      <c r="Y27" s="348"/>
      <c r="AL27" s="27">
        <f t="shared" si="27"/>
        <v>42064</v>
      </c>
      <c r="AM27" s="41" t="str">
        <f t="shared" si="12"/>
        <v>ae</v>
      </c>
      <c r="AN27" s="41">
        <f t="shared" si="28"/>
        <v>31</v>
      </c>
      <c r="AO27" s="41">
        <f t="shared" si="13"/>
        <v>52</v>
      </c>
      <c r="AP27" s="41">
        <f t="shared" si="29"/>
        <v>27</v>
      </c>
      <c r="AQ27" s="41" t="str">
        <f t="shared" ref="AQ27:AQ40" si="41">+"a"&amp;AQ1</f>
        <v>aa</v>
      </c>
      <c r="AS27" s="139">
        <v>41306</v>
      </c>
      <c r="AT27" s="142">
        <v>320</v>
      </c>
      <c r="AU27" s="142">
        <v>352</v>
      </c>
      <c r="AV27" s="142">
        <v>480</v>
      </c>
      <c r="AW27" s="142">
        <v>128</v>
      </c>
      <c r="AX27" s="142">
        <v>64</v>
      </c>
      <c r="AY27" s="142">
        <v>160</v>
      </c>
      <c r="AZ27" s="142">
        <f t="shared" si="30"/>
        <v>672</v>
      </c>
    </row>
    <row r="28" spans="1:52" s="41" customFormat="1">
      <c r="A28" s="277">
        <f t="shared" si="31"/>
        <v>28</v>
      </c>
      <c r="B28" s="209" t="s">
        <v>10</v>
      </c>
      <c r="C28" s="202" t="s">
        <v>61</v>
      </c>
      <c r="D28" s="203">
        <f t="shared" ca="1" si="39"/>
        <v>613618.25</v>
      </c>
      <c r="E28" s="203">
        <f t="shared" ca="1" si="39"/>
        <v>0</v>
      </c>
      <c r="F28" s="203">
        <f t="shared" ca="1" si="39"/>
        <v>0</v>
      </c>
      <c r="G28" s="203">
        <f t="shared" ca="1" si="39"/>
        <v>0</v>
      </c>
      <c r="H28" s="466">
        <f t="shared" ca="1" si="40"/>
        <v>0</v>
      </c>
      <c r="I28" s="466">
        <f t="shared" ca="1" si="40"/>
        <v>0</v>
      </c>
      <c r="J28" s="466">
        <f t="shared" ca="1" si="40"/>
        <v>0</v>
      </c>
      <c r="K28" s="466">
        <f t="shared" ca="1" si="40"/>
        <v>108225.60000000001</v>
      </c>
      <c r="L28" s="466">
        <f t="shared" ca="1" si="40"/>
        <v>2852493.88</v>
      </c>
      <c r="M28" s="466">
        <f t="shared" ca="1" si="40"/>
        <v>2236374.25</v>
      </c>
      <c r="N28" s="466">
        <f t="shared" ca="1" si="40"/>
        <v>1522111.5999999999</v>
      </c>
      <c r="O28" s="466">
        <f t="shared" ca="1" si="40"/>
        <v>413507.44</v>
      </c>
      <c r="P28" s="466">
        <f t="shared" ca="1" si="40"/>
        <v>242188.56</v>
      </c>
      <c r="Q28" s="466">
        <f t="shared" ca="1" si="40"/>
        <v>165792.85999999999</v>
      </c>
      <c r="R28" s="466">
        <f t="shared" ca="1" si="40"/>
        <v>158590.42000000001</v>
      </c>
      <c r="S28" s="348"/>
      <c r="T28" s="348"/>
      <c r="U28" s="348"/>
      <c r="V28" s="348"/>
      <c r="W28" s="348"/>
      <c r="X28" s="348"/>
      <c r="Y28" s="348"/>
      <c r="AL28" s="27">
        <f t="shared" si="27"/>
        <v>42095</v>
      </c>
      <c r="AM28" s="41" t="str">
        <f t="shared" si="12"/>
        <v>af</v>
      </c>
      <c r="AN28" s="41">
        <f t="shared" si="28"/>
        <v>32</v>
      </c>
      <c r="AO28" s="41">
        <f t="shared" si="13"/>
        <v>53</v>
      </c>
      <c r="AP28" s="41">
        <f t="shared" si="29"/>
        <v>28</v>
      </c>
      <c r="AQ28" s="41" t="str">
        <f t="shared" si="41"/>
        <v>ab</v>
      </c>
      <c r="AS28" s="139">
        <v>41334</v>
      </c>
      <c r="AT28" s="142">
        <v>336</v>
      </c>
      <c r="AU28" s="142">
        <v>408</v>
      </c>
      <c r="AV28" s="142">
        <v>504</v>
      </c>
      <c r="AW28" s="142">
        <v>160</v>
      </c>
      <c r="AX28" s="142">
        <v>80</v>
      </c>
      <c r="AY28" s="142">
        <v>168</v>
      </c>
      <c r="AZ28" s="142">
        <f t="shared" si="30"/>
        <v>744</v>
      </c>
    </row>
    <row r="29" spans="1:52" s="41" customFormat="1">
      <c r="A29" s="277">
        <f t="shared" si="31"/>
        <v>29</v>
      </c>
      <c r="B29" s="470" t="s">
        <v>97</v>
      </c>
      <c r="C29" s="477" t="s">
        <v>61</v>
      </c>
      <c r="D29" s="466">
        <f t="shared" ca="1" si="39"/>
        <v>9218530.7800000012</v>
      </c>
      <c r="E29" s="466">
        <f t="shared" ca="1" si="39"/>
        <v>9626501.2899999991</v>
      </c>
      <c r="F29" s="466">
        <f t="shared" ca="1" si="39"/>
        <v>11168885.280000003</v>
      </c>
      <c r="G29" s="466">
        <f t="shared" ca="1" si="39"/>
        <v>11546406.43</v>
      </c>
      <c r="H29" s="466">
        <f t="shared" ca="1" si="40"/>
        <v>12018915.370000001</v>
      </c>
      <c r="I29" s="466">
        <f t="shared" ca="1" si="40"/>
        <v>12886086.9</v>
      </c>
      <c r="J29" s="466">
        <f t="shared" ca="1" si="40"/>
        <v>16212164.030000001</v>
      </c>
      <c r="K29" s="466">
        <f t="shared" ca="1" si="40"/>
        <v>21439546.810000002</v>
      </c>
      <c r="L29" s="466">
        <f t="shared" ca="1" si="40"/>
        <v>25178895.68</v>
      </c>
      <c r="M29" s="466">
        <f t="shared" ca="1" si="40"/>
        <v>25660759.82</v>
      </c>
      <c r="N29" s="466">
        <f t="shared" ca="1" si="40"/>
        <v>25887047.740000002</v>
      </c>
      <c r="O29" s="466">
        <f t="shared" ca="1" si="40"/>
        <v>26478313</v>
      </c>
      <c r="P29" s="466">
        <f t="shared" ca="1" si="40"/>
        <v>27284186.309999999</v>
      </c>
      <c r="Q29" s="466">
        <f t="shared" ca="1" si="40"/>
        <v>28632280.509999998</v>
      </c>
      <c r="R29" s="466">
        <f t="shared" ca="1" si="40"/>
        <v>29719105.259999998</v>
      </c>
      <c r="S29" s="348"/>
      <c r="T29" s="348"/>
      <c r="U29" s="348"/>
      <c r="V29" s="348"/>
      <c r="W29" s="348"/>
      <c r="X29" s="348"/>
      <c r="Y29" s="348"/>
      <c r="AL29" s="27">
        <f t="shared" si="27"/>
        <v>42125</v>
      </c>
      <c r="AM29" s="41" t="str">
        <f t="shared" si="12"/>
        <v>ag</v>
      </c>
      <c r="AN29" s="41">
        <f t="shared" si="28"/>
        <v>33</v>
      </c>
      <c r="AO29" s="41">
        <f t="shared" si="13"/>
        <v>54</v>
      </c>
      <c r="AP29" s="41">
        <f t="shared" si="29"/>
        <v>29</v>
      </c>
      <c r="AQ29" s="41" t="str">
        <f t="shared" si="41"/>
        <v>ac</v>
      </c>
      <c r="AS29" s="139">
        <v>41365</v>
      </c>
      <c r="AT29" s="142">
        <v>352</v>
      </c>
      <c r="AU29" s="142">
        <v>368</v>
      </c>
      <c r="AV29" s="142">
        <v>528</v>
      </c>
      <c r="AW29" s="142">
        <v>128</v>
      </c>
      <c r="AX29" s="142">
        <v>64</v>
      </c>
      <c r="AY29" s="142">
        <v>176</v>
      </c>
      <c r="AZ29" s="142">
        <f t="shared" si="30"/>
        <v>720</v>
      </c>
    </row>
    <row r="30" spans="1:52" s="41" customFormat="1">
      <c r="A30" s="277">
        <f t="shared" si="31"/>
        <v>30</v>
      </c>
      <c r="B30" s="475" t="s">
        <v>289</v>
      </c>
      <c r="C30" s="478" t="s">
        <v>61</v>
      </c>
      <c r="D30" s="467">
        <f t="shared" ca="1" si="39"/>
        <v>621473.75000000012</v>
      </c>
      <c r="E30" s="467">
        <f t="shared" ca="1" si="39"/>
        <v>648977.56999999983</v>
      </c>
      <c r="F30" s="467">
        <f t="shared" ca="1" si="39"/>
        <v>751937.25</v>
      </c>
      <c r="G30" s="467">
        <f t="shared" ca="1" si="39"/>
        <v>777370.43000000017</v>
      </c>
      <c r="H30" s="467">
        <f t="shared" ca="1" si="40"/>
        <v>810417.89000000013</v>
      </c>
      <c r="I30" s="467">
        <f t="shared" ca="1" si="40"/>
        <v>869666.96</v>
      </c>
      <c r="J30" s="467">
        <f t="shared" ca="1" si="40"/>
        <v>1092306.5999999999</v>
      </c>
      <c r="K30" s="467">
        <f t="shared" ca="1" si="40"/>
        <v>1438454.8</v>
      </c>
      <c r="L30" s="467">
        <f t="shared" ca="1" si="40"/>
        <v>1691702.22</v>
      </c>
      <c r="M30" s="467">
        <f t="shared" ca="1" si="40"/>
        <v>1723653.48</v>
      </c>
      <c r="N30" s="467">
        <f t="shared" ca="1" si="40"/>
        <v>1746619.7</v>
      </c>
      <c r="O30" s="467">
        <f t="shared" ca="1" si="40"/>
        <v>1776446.49</v>
      </c>
      <c r="P30" s="467">
        <f t="shared" ca="1" si="40"/>
        <v>1827465.77</v>
      </c>
      <c r="Q30" s="467">
        <f t="shared" ca="1" si="40"/>
        <v>1923144.24</v>
      </c>
      <c r="R30" s="467">
        <f t="shared" ca="1" si="40"/>
        <v>1994881.9100000001</v>
      </c>
      <c r="S30" s="348"/>
      <c r="T30" s="348"/>
      <c r="U30" s="348"/>
      <c r="V30" s="348"/>
      <c r="W30" s="348"/>
      <c r="X30" s="348"/>
      <c r="Y30" s="348"/>
      <c r="AL30" s="27">
        <f t="shared" si="27"/>
        <v>42156</v>
      </c>
      <c r="AM30" s="41" t="str">
        <f t="shared" si="12"/>
        <v>ah</v>
      </c>
      <c r="AN30" s="41">
        <f t="shared" si="28"/>
        <v>34</v>
      </c>
      <c r="AO30" s="41">
        <f t="shared" si="13"/>
        <v>55</v>
      </c>
      <c r="AP30" s="41">
        <f t="shared" si="29"/>
        <v>30</v>
      </c>
      <c r="AQ30" s="41" t="str">
        <f t="shared" si="41"/>
        <v>ad</v>
      </c>
      <c r="AS30" s="139">
        <v>41395</v>
      </c>
      <c r="AT30" s="142">
        <v>352</v>
      </c>
      <c r="AU30" s="142">
        <v>392</v>
      </c>
      <c r="AV30" s="142">
        <v>528</v>
      </c>
      <c r="AW30" s="142">
        <v>144</v>
      </c>
      <c r="AX30" s="142">
        <v>72</v>
      </c>
      <c r="AY30" s="142">
        <v>176</v>
      </c>
      <c r="AZ30" s="142">
        <f t="shared" si="30"/>
        <v>744</v>
      </c>
    </row>
    <row r="31" spans="1:52" s="41" customFormat="1">
      <c r="A31" s="277">
        <f t="shared" si="31"/>
        <v>31</v>
      </c>
      <c r="B31" s="206"/>
      <c r="C31" s="197" t="s">
        <v>62</v>
      </c>
      <c r="D31" s="207">
        <f ca="1">+SUM(D19:D29)</f>
        <v>349721814.09000003</v>
      </c>
      <c r="E31" s="207">
        <f t="shared" ref="E31:G31" ca="1" si="42">+SUM(E19:E29)</f>
        <v>289166228.19999999</v>
      </c>
      <c r="F31" s="207">
        <f t="shared" ca="1" si="42"/>
        <v>300364985.03000003</v>
      </c>
      <c r="G31" s="207">
        <f t="shared" ca="1" si="42"/>
        <v>311371110.52000004</v>
      </c>
      <c r="H31" s="468">
        <f t="shared" ref="H31:R31" ca="1" si="43">+SUM(H19:H29)</f>
        <v>322225090.37</v>
      </c>
      <c r="I31" s="468">
        <f t="shared" ca="1" si="43"/>
        <v>352125897.08999997</v>
      </c>
      <c r="J31" s="468">
        <f t="shared" ca="1" si="43"/>
        <v>449008262.78999996</v>
      </c>
      <c r="K31" s="468">
        <f t="shared" ca="1" si="43"/>
        <v>591492829.76999998</v>
      </c>
      <c r="L31" s="468">
        <f t="shared" ca="1" si="43"/>
        <v>666567850.9799999</v>
      </c>
      <c r="M31" s="468">
        <f t="shared" ca="1" si="43"/>
        <v>689529611.75000012</v>
      </c>
      <c r="N31" s="468">
        <f t="shared" ca="1" si="43"/>
        <v>688628732.33000004</v>
      </c>
      <c r="O31" s="468">
        <f t="shared" ca="1" si="43"/>
        <v>693385642.99000013</v>
      </c>
      <c r="P31" s="468">
        <f t="shared" ca="1" si="43"/>
        <v>724733135.86999989</v>
      </c>
      <c r="Q31" s="468">
        <f t="shared" ca="1" si="43"/>
        <v>750969459.60000002</v>
      </c>
      <c r="R31" s="468">
        <f t="shared" ca="1" si="43"/>
        <v>772913404.98999989</v>
      </c>
      <c r="S31" s="348"/>
      <c r="T31" s="348"/>
      <c r="U31" s="348"/>
      <c r="V31" s="348"/>
      <c r="W31" s="348"/>
      <c r="X31" s="348"/>
      <c r="Y31" s="348"/>
      <c r="AL31" s="27">
        <f t="shared" si="27"/>
        <v>42186</v>
      </c>
      <c r="AM31" s="41" t="str">
        <f t="shared" si="12"/>
        <v>ai</v>
      </c>
      <c r="AN31" s="41">
        <f t="shared" si="28"/>
        <v>35</v>
      </c>
      <c r="AO31" s="41">
        <f t="shared" si="13"/>
        <v>56</v>
      </c>
      <c r="AP31" s="41">
        <f t="shared" si="29"/>
        <v>31</v>
      </c>
      <c r="AQ31" s="41" t="str">
        <f t="shared" si="41"/>
        <v>ae</v>
      </c>
      <c r="AS31" s="139">
        <v>41426</v>
      </c>
      <c r="AT31" s="142">
        <v>320</v>
      </c>
      <c r="AU31" s="142">
        <v>400</v>
      </c>
      <c r="AV31" s="142">
        <v>480</v>
      </c>
      <c r="AW31" s="142">
        <v>160</v>
      </c>
      <c r="AX31" s="142">
        <v>80</v>
      </c>
      <c r="AY31" s="142">
        <v>160</v>
      </c>
      <c r="AZ31" s="142">
        <f t="shared" si="30"/>
        <v>720</v>
      </c>
    </row>
    <row r="32" spans="1:52" s="41" customFormat="1">
      <c r="A32" s="277">
        <f t="shared" si="31"/>
        <v>32</v>
      </c>
      <c r="B32" s="206"/>
      <c r="C32" s="206"/>
      <c r="D32" s="207"/>
      <c r="E32" s="207"/>
      <c r="F32" s="207"/>
      <c r="G32" s="207"/>
      <c r="H32" s="468"/>
      <c r="I32" s="468"/>
      <c r="J32" s="468"/>
      <c r="K32" s="468"/>
      <c r="L32" s="468"/>
      <c r="M32" s="468"/>
      <c r="N32" s="468"/>
      <c r="O32" s="468"/>
      <c r="P32" s="468"/>
      <c r="Q32" s="468"/>
      <c r="R32" s="468"/>
      <c r="S32" s="348"/>
      <c r="T32" s="348"/>
      <c r="U32" s="348"/>
      <c r="V32" s="348"/>
      <c r="W32" s="348"/>
      <c r="X32" s="348"/>
      <c r="Y32" s="348"/>
      <c r="AL32" s="27">
        <f t="shared" si="27"/>
        <v>42217</v>
      </c>
      <c r="AM32" s="41" t="str">
        <f t="shared" si="12"/>
        <v>aj</v>
      </c>
      <c r="AN32" s="41">
        <f t="shared" si="28"/>
        <v>36</v>
      </c>
      <c r="AO32" s="41">
        <f t="shared" si="13"/>
        <v>57</v>
      </c>
      <c r="AP32" s="41">
        <f t="shared" si="29"/>
        <v>32</v>
      </c>
      <c r="AQ32" s="41" t="str">
        <f t="shared" si="41"/>
        <v>af</v>
      </c>
      <c r="AS32" s="139">
        <v>41456</v>
      </c>
      <c r="AT32" s="142">
        <v>352</v>
      </c>
      <c r="AU32" s="142">
        <v>392</v>
      </c>
      <c r="AV32" s="142">
        <v>528</v>
      </c>
      <c r="AW32" s="142">
        <v>144</v>
      </c>
      <c r="AX32" s="142">
        <v>72</v>
      </c>
      <c r="AY32" s="142">
        <v>176</v>
      </c>
      <c r="AZ32" s="142">
        <f t="shared" si="30"/>
        <v>744</v>
      </c>
    </row>
    <row r="33" spans="1:52" s="41" customFormat="1">
      <c r="A33" s="277">
        <f t="shared" si="31"/>
        <v>33</v>
      </c>
      <c r="B33" s="206"/>
      <c r="C33" s="206"/>
      <c r="D33" s="195">
        <f>+D$2</f>
        <v>2013</v>
      </c>
      <c r="E33" s="195">
        <f t="shared" ref="E33:R33" si="44">+E$2</f>
        <v>2014</v>
      </c>
      <c r="F33" s="195">
        <f t="shared" si="44"/>
        <v>2015</v>
      </c>
      <c r="G33" s="195">
        <f t="shared" si="44"/>
        <v>2016</v>
      </c>
      <c r="H33" s="195">
        <f t="shared" si="44"/>
        <v>2017</v>
      </c>
      <c r="I33" s="195">
        <f t="shared" si="44"/>
        <v>2018</v>
      </c>
      <c r="J33" s="195">
        <f t="shared" si="44"/>
        <v>2019</v>
      </c>
      <c r="K33" s="195">
        <f t="shared" si="44"/>
        <v>2020</v>
      </c>
      <c r="L33" s="195">
        <f t="shared" si="44"/>
        <v>2021</v>
      </c>
      <c r="M33" s="195">
        <f t="shared" si="44"/>
        <v>2022</v>
      </c>
      <c r="N33" s="195">
        <f t="shared" si="44"/>
        <v>2023</v>
      </c>
      <c r="O33" s="195">
        <f t="shared" si="44"/>
        <v>2024</v>
      </c>
      <c r="P33" s="195">
        <f t="shared" si="44"/>
        <v>2025</v>
      </c>
      <c r="Q33" s="195">
        <f t="shared" si="44"/>
        <v>2026</v>
      </c>
      <c r="R33" s="195">
        <f t="shared" si="44"/>
        <v>2027</v>
      </c>
      <c r="S33" s="327"/>
      <c r="T33" s="327"/>
      <c r="U33" s="327"/>
      <c r="V33" s="327"/>
      <c r="W33" s="327"/>
      <c r="X33" s="327"/>
      <c r="Y33" s="327"/>
      <c r="AL33" s="27">
        <f t="shared" si="27"/>
        <v>42248</v>
      </c>
      <c r="AM33" s="41" t="str">
        <f t="shared" ref="AM33:AM64" si="45">+VLOOKUP(AN33,$AP$1:$AQ$197,2,FALSE)</f>
        <v>ak</v>
      </c>
      <c r="AN33" s="41">
        <f t="shared" si="28"/>
        <v>37</v>
      </c>
      <c r="AO33" s="41">
        <f t="shared" ref="AO33:AO64" si="46">+MATCH(AL33,$AS$1:$AS$121)</f>
        <v>58</v>
      </c>
      <c r="AP33" s="41">
        <f t="shared" si="29"/>
        <v>33</v>
      </c>
      <c r="AQ33" s="41" t="str">
        <f t="shared" si="41"/>
        <v>ag</v>
      </c>
      <c r="AS33" s="139">
        <v>41487</v>
      </c>
      <c r="AT33" s="142">
        <v>352</v>
      </c>
      <c r="AU33" s="142">
        <v>392</v>
      </c>
      <c r="AV33" s="142">
        <v>528</v>
      </c>
      <c r="AW33" s="142">
        <v>144</v>
      </c>
      <c r="AX33" s="142">
        <v>72</v>
      </c>
      <c r="AY33" s="142">
        <v>176</v>
      </c>
      <c r="AZ33" s="142">
        <f t="shared" si="30"/>
        <v>744</v>
      </c>
    </row>
    <row r="34" spans="1:52" s="41" customFormat="1">
      <c r="A34" s="277">
        <f t="shared" si="31"/>
        <v>34</v>
      </c>
      <c r="B34" s="199" t="s">
        <v>19</v>
      </c>
      <c r="C34" s="199" t="s">
        <v>63</v>
      </c>
      <c r="D34" s="200">
        <f t="shared" ref="D34:R37" ca="1" si="47">+SUM(INDIRECT($AH$1&amp;VLOOKUP(D$1,$AL$1:$AM$197,2,FALSE)&amp;$A34&amp;":"&amp;VLOOKUP(DATE(YEAR(D$1),12,1),$AL$1:$AM$197,2,FALSE)&amp;$A34))</f>
        <v>97949788</v>
      </c>
      <c r="E34" s="200">
        <f t="shared" ca="1" si="47"/>
        <v>100604645</v>
      </c>
      <c r="F34" s="200">
        <f t="shared" ca="1" si="47"/>
        <v>103957888.5</v>
      </c>
      <c r="G34" s="200">
        <f t="shared" ca="1" si="47"/>
        <v>108817733</v>
      </c>
      <c r="H34" s="465">
        <f t="shared" ca="1" si="47"/>
        <v>112349514</v>
      </c>
      <c r="I34" s="465">
        <f t="shared" ca="1" si="47"/>
        <v>122348357</v>
      </c>
      <c r="J34" s="465">
        <f t="shared" ca="1" si="47"/>
        <v>150462169</v>
      </c>
      <c r="K34" s="465">
        <f t="shared" ca="1" si="47"/>
        <v>189560394</v>
      </c>
      <c r="L34" s="465">
        <f t="shared" ca="1" si="47"/>
        <v>213753064</v>
      </c>
      <c r="M34" s="465">
        <f t="shared" ca="1" si="47"/>
        <v>218427068</v>
      </c>
      <c r="N34" s="465">
        <f t="shared" ca="1" si="47"/>
        <v>221124080</v>
      </c>
      <c r="O34" s="465">
        <f t="shared" ca="1" si="47"/>
        <v>225793542</v>
      </c>
      <c r="P34" s="465">
        <f t="shared" ca="1" si="47"/>
        <v>232905698</v>
      </c>
      <c r="Q34" s="465">
        <f t="shared" ca="1" si="47"/>
        <v>245997670</v>
      </c>
      <c r="R34" s="465">
        <f t="shared" ca="1" si="47"/>
        <v>257563558</v>
      </c>
      <c r="S34" s="348"/>
      <c r="T34" s="348"/>
      <c r="U34" s="348"/>
      <c r="V34" s="348"/>
      <c r="W34" s="348"/>
      <c r="X34" s="348"/>
      <c r="Y34" s="348"/>
      <c r="AL34" s="27">
        <f t="shared" si="27"/>
        <v>42278</v>
      </c>
      <c r="AM34" s="41" t="str">
        <f t="shared" si="45"/>
        <v>al</v>
      </c>
      <c r="AN34" s="41">
        <f t="shared" si="28"/>
        <v>38</v>
      </c>
      <c r="AO34" s="41">
        <f t="shared" si="46"/>
        <v>59</v>
      </c>
      <c r="AP34" s="41">
        <f t="shared" si="29"/>
        <v>34</v>
      </c>
      <c r="AQ34" s="41" t="str">
        <f t="shared" si="41"/>
        <v>ah</v>
      </c>
      <c r="AS34" s="139">
        <v>41518</v>
      </c>
      <c r="AT34" s="142">
        <v>320</v>
      </c>
      <c r="AU34" s="142">
        <v>400</v>
      </c>
      <c r="AV34" s="142">
        <v>480</v>
      </c>
      <c r="AW34" s="142">
        <v>160</v>
      </c>
      <c r="AX34" s="142">
        <v>80</v>
      </c>
      <c r="AY34" s="142">
        <v>160</v>
      </c>
      <c r="AZ34" s="142">
        <f t="shared" si="30"/>
        <v>720</v>
      </c>
    </row>
    <row r="35" spans="1:52" s="41" customFormat="1">
      <c r="A35" s="277">
        <f t="shared" si="31"/>
        <v>35</v>
      </c>
      <c r="B35" s="202" t="s">
        <v>22</v>
      </c>
      <c r="C35" s="202" t="s">
        <v>63</v>
      </c>
      <c r="D35" s="203">
        <f t="shared" ca="1" si="47"/>
        <v>107021099.5</v>
      </c>
      <c r="E35" s="203">
        <f t="shared" ca="1" si="47"/>
        <v>112731717.5</v>
      </c>
      <c r="F35" s="203">
        <f t="shared" ca="1" si="47"/>
        <v>117460585</v>
      </c>
      <c r="G35" s="203">
        <f t="shared" ca="1" si="47"/>
        <v>123921846</v>
      </c>
      <c r="H35" s="466">
        <f t="shared" ref="H35:R37" ca="1" si="48">+SUM(INDIRECT($AH$1&amp;VLOOKUP(H$1,$AL$1:$AM$197,2,FALSE)&amp;$A35&amp;":"&amp;VLOOKUP(DATE(YEAR(H$1),12,1),$AL$1:$AM$197,2,FALSE)&amp;$A35))</f>
        <v>129768839</v>
      </c>
      <c r="I35" s="466">
        <f t="shared" ca="1" si="48"/>
        <v>142059279</v>
      </c>
      <c r="J35" s="466">
        <f t="shared" ca="1" si="48"/>
        <v>176520677</v>
      </c>
      <c r="K35" s="466">
        <f t="shared" ca="1" si="48"/>
        <v>225950683</v>
      </c>
      <c r="L35" s="466">
        <f t="shared" ca="1" si="48"/>
        <v>259429376</v>
      </c>
      <c r="M35" s="466">
        <f t="shared" ca="1" si="48"/>
        <v>267744352</v>
      </c>
      <c r="N35" s="466">
        <f t="shared" ca="1" si="48"/>
        <v>273575821</v>
      </c>
      <c r="O35" s="466">
        <f t="shared" ca="1" si="48"/>
        <v>281703188</v>
      </c>
      <c r="P35" s="466">
        <f t="shared" ca="1" si="48"/>
        <v>294253232</v>
      </c>
      <c r="Q35" s="466">
        <f t="shared" ca="1" si="48"/>
        <v>313580342</v>
      </c>
      <c r="R35" s="466">
        <f t="shared" ca="1" si="48"/>
        <v>331130770</v>
      </c>
      <c r="S35" s="348"/>
      <c r="T35" s="348"/>
      <c r="U35" s="348"/>
      <c r="V35" s="348"/>
      <c r="W35" s="348"/>
      <c r="X35" s="348"/>
      <c r="Y35" s="348"/>
      <c r="AL35" s="27">
        <f t="shared" si="27"/>
        <v>42309</v>
      </c>
      <c r="AM35" s="41" t="str">
        <f t="shared" si="45"/>
        <v>am</v>
      </c>
      <c r="AN35" s="41">
        <f t="shared" si="28"/>
        <v>39</v>
      </c>
      <c r="AO35" s="41">
        <f t="shared" si="46"/>
        <v>60</v>
      </c>
      <c r="AP35" s="41">
        <f t="shared" si="29"/>
        <v>35</v>
      </c>
      <c r="AQ35" s="41" t="str">
        <f t="shared" si="41"/>
        <v>ai</v>
      </c>
      <c r="AS35" s="139">
        <v>41548</v>
      </c>
      <c r="AT35" s="142">
        <v>368</v>
      </c>
      <c r="AU35" s="142">
        <v>376</v>
      </c>
      <c r="AV35" s="142">
        <v>552</v>
      </c>
      <c r="AW35" s="142">
        <v>128</v>
      </c>
      <c r="AX35" s="142">
        <v>64</v>
      </c>
      <c r="AY35" s="142">
        <v>184</v>
      </c>
      <c r="AZ35" s="142">
        <f t="shared" si="30"/>
        <v>744</v>
      </c>
    </row>
    <row r="36" spans="1:52" s="41" customFormat="1">
      <c r="A36" s="277">
        <f t="shared" si="31"/>
        <v>36</v>
      </c>
      <c r="B36" s="202" t="s">
        <v>20</v>
      </c>
      <c r="C36" s="202" t="s">
        <v>63</v>
      </c>
      <c r="D36" s="203">
        <f t="shared" ca="1" si="47"/>
        <v>81404182</v>
      </c>
      <c r="E36" s="203">
        <f t="shared" ca="1" si="47"/>
        <v>0</v>
      </c>
      <c r="F36" s="203">
        <f t="shared" ca="1" si="47"/>
        <v>0</v>
      </c>
      <c r="G36" s="203">
        <f t="shared" ca="1" si="47"/>
        <v>0</v>
      </c>
      <c r="H36" s="466">
        <f t="shared" ca="1" si="48"/>
        <v>0</v>
      </c>
      <c r="I36" s="466">
        <f t="shared" ca="1" si="48"/>
        <v>0</v>
      </c>
      <c r="J36" s="466">
        <f t="shared" ca="1" si="48"/>
        <v>0</v>
      </c>
      <c r="K36" s="466">
        <f t="shared" ca="1" si="48"/>
        <v>0</v>
      </c>
      <c r="L36" s="466">
        <f t="shared" ca="1" si="48"/>
        <v>0</v>
      </c>
      <c r="M36" s="466">
        <f t="shared" ca="1" si="48"/>
        <v>0</v>
      </c>
      <c r="N36" s="466">
        <f t="shared" ca="1" si="48"/>
        <v>0</v>
      </c>
      <c r="O36" s="466">
        <f t="shared" ca="1" si="48"/>
        <v>0</v>
      </c>
      <c r="P36" s="466">
        <f t="shared" ca="1" si="48"/>
        <v>0</v>
      </c>
      <c r="Q36" s="466">
        <f t="shared" ca="1" si="48"/>
        <v>0</v>
      </c>
      <c r="R36" s="466">
        <f t="shared" ca="1" si="48"/>
        <v>0</v>
      </c>
      <c r="S36" s="348"/>
      <c r="T36" s="348"/>
      <c r="U36" s="348"/>
      <c r="V36" s="348"/>
      <c r="W36" s="348"/>
      <c r="X36" s="348"/>
      <c r="Y36" s="348"/>
      <c r="AL36" s="27">
        <f t="shared" si="27"/>
        <v>42339</v>
      </c>
      <c r="AM36" s="41" t="str">
        <f t="shared" si="45"/>
        <v>an</v>
      </c>
      <c r="AN36" s="41">
        <f t="shared" si="28"/>
        <v>40</v>
      </c>
      <c r="AO36" s="41">
        <f t="shared" si="46"/>
        <v>61</v>
      </c>
      <c r="AP36" s="41">
        <f t="shared" si="29"/>
        <v>36</v>
      </c>
      <c r="AQ36" s="41" t="str">
        <f t="shared" si="41"/>
        <v>aj</v>
      </c>
      <c r="AS36" s="139">
        <v>41579</v>
      </c>
      <c r="AT36" s="142">
        <v>320</v>
      </c>
      <c r="AU36" s="142">
        <v>400</v>
      </c>
      <c r="AV36" s="142">
        <v>480</v>
      </c>
      <c r="AW36" s="142">
        <v>160</v>
      </c>
      <c r="AX36" s="142">
        <v>80</v>
      </c>
      <c r="AY36" s="142">
        <v>160</v>
      </c>
      <c r="AZ36" s="142">
        <f t="shared" si="30"/>
        <v>720</v>
      </c>
    </row>
    <row r="37" spans="1:52" s="41" customFormat="1">
      <c r="A37" s="277">
        <f t="shared" si="31"/>
        <v>37</v>
      </c>
      <c r="B37" s="204" t="s">
        <v>21</v>
      </c>
      <c r="C37" s="204" t="s">
        <v>63</v>
      </c>
      <c r="D37" s="205">
        <f t="shared" ca="1" si="47"/>
        <v>19786312.879999999</v>
      </c>
      <c r="E37" s="205">
        <f t="shared" ca="1" si="47"/>
        <v>20651589</v>
      </c>
      <c r="F37" s="205">
        <f t="shared" ca="1" si="47"/>
        <v>21412962.5</v>
      </c>
      <c r="G37" s="205">
        <f t="shared" ca="1" si="47"/>
        <v>22395011.740000002</v>
      </c>
      <c r="H37" s="467">
        <f t="shared" ca="1" si="48"/>
        <v>23280173.259999998</v>
      </c>
      <c r="I37" s="467">
        <f t="shared" ca="1" si="48"/>
        <v>25351948.370000001</v>
      </c>
      <c r="J37" s="467">
        <f t="shared" ca="1" si="48"/>
        <v>31297206.75</v>
      </c>
      <c r="K37" s="467">
        <f t="shared" ca="1" si="48"/>
        <v>39664431.5</v>
      </c>
      <c r="L37" s="467">
        <f t="shared" ca="1" si="48"/>
        <v>45367899.5</v>
      </c>
      <c r="M37" s="467">
        <f t="shared" ca="1" si="48"/>
        <v>46430980.5</v>
      </c>
      <c r="N37" s="467">
        <f t="shared" ca="1" si="48"/>
        <v>47248510.5</v>
      </c>
      <c r="O37" s="467">
        <f t="shared" ca="1" si="48"/>
        <v>48034382.75</v>
      </c>
      <c r="P37" s="467">
        <f t="shared" ca="1" si="48"/>
        <v>49931862.5</v>
      </c>
      <c r="Q37" s="467">
        <f t="shared" ca="1" si="48"/>
        <v>52684162.25</v>
      </c>
      <c r="R37" s="467">
        <f t="shared" ca="1" si="48"/>
        <v>55313634.75</v>
      </c>
      <c r="S37" s="348"/>
      <c r="T37" s="348"/>
      <c r="U37" s="348"/>
      <c r="V37" s="348"/>
      <c r="W37" s="348"/>
      <c r="X37" s="348"/>
      <c r="Y37" s="348"/>
      <c r="AL37" s="27">
        <f t="shared" si="27"/>
        <v>42370</v>
      </c>
      <c r="AM37" s="41" t="str">
        <f t="shared" si="45"/>
        <v>ao</v>
      </c>
      <c r="AN37" s="41">
        <f t="shared" si="28"/>
        <v>41</v>
      </c>
      <c r="AO37" s="41">
        <f t="shared" si="46"/>
        <v>62</v>
      </c>
      <c r="AP37" s="41">
        <f t="shared" si="29"/>
        <v>37</v>
      </c>
      <c r="AQ37" s="41" t="str">
        <f t="shared" si="41"/>
        <v>ak</v>
      </c>
      <c r="AS37" s="139">
        <v>41609</v>
      </c>
      <c r="AT37" s="142">
        <v>336</v>
      </c>
      <c r="AU37" s="142">
        <v>408</v>
      </c>
      <c r="AV37" s="142">
        <v>504</v>
      </c>
      <c r="AW37" s="142">
        <v>160</v>
      </c>
      <c r="AX37" s="142">
        <v>80</v>
      </c>
      <c r="AY37" s="142">
        <v>168</v>
      </c>
      <c r="AZ37" s="142">
        <f t="shared" si="30"/>
        <v>744</v>
      </c>
    </row>
    <row r="38" spans="1:52" s="41" customFormat="1">
      <c r="A38" s="277">
        <f t="shared" si="31"/>
        <v>38</v>
      </c>
      <c r="B38" s="206"/>
      <c r="C38" s="197"/>
      <c r="D38" s="207"/>
      <c r="E38" s="207"/>
      <c r="F38" s="207"/>
      <c r="G38" s="207"/>
      <c r="H38" s="468"/>
      <c r="I38" s="468"/>
      <c r="J38" s="468"/>
      <c r="K38" s="468"/>
      <c r="L38" s="468"/>
      <c r="M38" s="468"/>
      <c r="N38" s="468"/>
      <c r="O38" s="468"/>
      <c r="P38" s="468"/>
      <c r="Q38" s="468"/>
      <c r="R38" s="468"/>
      <c r="S38" s="348"/>
      <c r="T38" s="348"/>
      <c r="U38" s="348"/>
      <c r="V38" s="348"/>
      <c r="W38" s="348"/>
      <c r="X38" s="348"/>
      <c r="Y38" s="348"/>
      <c r="AL38" s="27">
        <f t="shared" si="27"/>
        <v>42401</v>
      </c>
      <c r="AM38" s="41" t="str">
        <f t="shared" si="45"/>
        <v>ap</v>
      </c>
      <c r="AN38" s="41">
        <f t="shared" si="28"/>
        <v>42</v>
      </c>
      <c r="AO38" s="41">
        <f t="shared" si="46"/>
        <v>63</v>
      </c>
      <c r="AP38" s="41">
        <f t="shared" si="29"/>
        <v>38</v>
      </c>
      <c r="AQ38" s="41" t="str">
        <f t="shared" si="41"/>
        <v>al</v>
      </c>
      <c r="AS38" s="140">
        <v>41640</v>
      </c>
      <c r="AT38" s="143">
        <v>352</v>
      </c>
      <c r="AU38" s="143">
        <v>392</v>
      </c>
      <c r="AV38" s="143">
        <v>528</v>
      </c>
      <c r="AW38" s="143">
        <v>144</v>
      </c>
      <c r="AX38" s="143">
        <v>72</v>
      </c>
      <c r="AY38" s="143">
        <v>176</v>
      </c>
      <c r="AZ38" s="143">
        <f t="shared" si="30"/>
        <v>744</v>
      </c>
    </row>
    <row r="39" spans="1:52">
      <c r="A39" s="277">
        <f t="shared" si="31"/>
        <v>39</v>
      </c>
      <c r="B39" s="206"/>
      <c r="C39" s="268" t="s">
        <v>64</v>
      </c>
      <c r="D39" s="357">
        <f ca="1">+SUM(D34:D37)</f>
        <v>306161382.38</v>
      </c>
      <c r="E39" s="358">
        <f t="shared" ref="E39:G39" ca="1" si="49">+SUM(E34:E37)</f>
        <v>233987951.5</v>
      </c>
      <c r="F39" s="358">
        <f t="shared" ca="1" si="49"/>
        <v>242831436</v>
      </c>
      <c r="G39" s="358">
        <f t="shared" ca="1" si="49"/>
        <v>255134590.74000001</v>
      </c>
      <c r="H39" s="358">
        <f t="shared" ref="H39:R39" ca="1" si="50">+SUM(H34:H37)</f>
        <v>265398526.25999999</v>
      </c>
      <c r="I39" s="358">
        <f t="shared" ca="1" si="50"/>
        <v>289759584.37</v>
      </c>
      <c r="J39" s="358">
        <f t="shared" ca="1" si="50"/>
        <v>358280052.75</v>
      </c>
      <c r="K39" s="358">
        <f t="shared" ca="1" si="50"/>
        <v>455175508.5</v>
      </c>
      <c r="L39" s="358">
        <f t="shared" ca="1" si="50"/>
        <v>518550339.5</v>
      </c>
      <c r="M39" s="358">
        <f t="shared" ca="1" si="50"/>
        <v>532602400.5</v>
      </c>
      <c r="N39" s="358">
        <f t="shared" ca="1" si="50"/>
        <v>541948411.5</v>
      </c>
      <c r="O39" s="358">
        <f t="shared" ca="1" si="50"/>
        <v>555531112.75</v>
      </c>
      <c r="P39" s="358">
        <f t="shared" ca="1" si="50"/>
        <v>577090792.5</v>
      </c>
      <c r="Q39" s="358">
        <f t="shared" ca="1" si="50"/>
        <v>612262174.25</v>
      </c>
      <c r="R39" s="358">
        <f t="shared" ca="1" si="50"/>
        <v>644007962.75</v>
      </c>
      <c r="S39" s="348"/>
      <c r="T39" s="348"/>
      <c r="U39" s="348"/>
      <c r="V39" s="348"/>
      <c r="W39" s="348"/>
      <c r="X39" s="348"/>
      <c r="Y39" s="348"/>
      <c r="Z39" s="320"/>
      <c r="AL39" s="27">
        <f t="shared" si="27"/>
        <v>42430</v>
      </c>
      <c r="AM39" s="41" t="str">
        <f t="shared" si="45"/>
        <v>aq</v>
      </c>
      <c r="AN39" s="41">
        <f t="shared" si="28"/>
        <v>43</v>
      </c>
      <c r="AO39" s="41">
        <f t="shared" si="46"/>
        <v>64</v>
      </c>
      <c r="AP39" s="41">
        <f t="shared" si="29"/>
        <v>39</v>
      </c>
      <c r="AQ39" s="41" t="str">
        <f t="shared" si="41"/>
        <v>am</v>
      </c>
      <c r="AS39" s="140">
        <v>41671</v>
      </c>
      <c r="AT39" s="143">
        <v>320</v>
      </c>
      <c r="AU39" s="143">
        <v>352</v>
      </c>
      <c r="AV39" s="143">
        <v>480</v>
      </c>
      <c r="AW39" s="143">
        <v>128</v>
      </c>
      <c r="AX39" s="143">
        <v>64</v>
      </c>
      <c r="AY39" s="143">
        <v>160</v>
      </c>
      <c r="AZ39" s="143">
        <f t="shared" si="30"/>
        <v>672</v>
      </c>
    </row>
    <row r="40" spans="1:52">
      <c r="A40" s="277">
        <f t="shared" si="31"/>
        <v>40</v>
      </c>
      <c r="B40" s="206"/>
      <c r="C40" s="354" t="s">
        <v>233</v>
      </c>
      <c r="D40" s="359">
        <f ca="1">+D31-D16</f>
        <v>37674514.090000033</v>
      </c>
      <c r="E40" s="200">
        <f ca="1">+E31-E16</f>
        <v>26815268.199999988</v>
      </c>
      <c r="F40" s="200">
        <f ca="1">+F31-F16</f>
        <v>13403355.030000031</v>
      </c>
      <c r="G40" s="200">
        <f ca="1">+G31-G16</f>
        <v>20976000.520000041</v>
      </c>
      <c r="H40" s="465">
        <f t="shared" ref="H40:R40" ca="1" si="51">+H31-H16</f>
        <v>20109190.370000005</v>
      </c>
      <c r="I40" s="465">
        <f t="shared" ca="1" si="51"/>
        <v>38441177.089999974</v>
      </c>
      <c r="J40" s="465">
        <f t="shared" ca="1" si="51"/>
        <v>113869272.78999996</v>
      </c>
      <c r="K40" s="465">
        <f t="shared" ca="1" si="51"/>
        <v>221226109.76999998</v>
      </c>
      <c r="L40" s="465">
        <f t="shared" ca="1" si="51"/>
        <v>286101420.9799999</v>
      </c>
      <c r="M40" s="465">
        <f t="shared" ca="1" si="51"/>
        <v>289898121.75000012</v>
      </c>
      <c r="N40" s="465">
        <f t="shared" ca="1" si="51"/>
        <v>275944762.33000004</v>
      </c>
      <c r="O40" s="465">
        <f t="shared" ca="1" si="51"/>
        <v>277369032.99000013</v>
      </c>
      <c r="P40" s="465">
        <f t="shared" ca="1" si="51"/>
        <v>272853935.86999989</v>
      </c>
      <c r="Q40" s="465">
        <f t="shared" ca="1" si="51"/>
        <v>251873909.60000002</v>
      </c>
      <c r="R40" s="465">
        <f t="shared" ca="1" si="51"/>
        <v>247508154.98999989</v>
      </c>
      <c r="S40" s="348"/>
      <c r="T40" s="348"/>
      <c r="U40" s="348"/>
      <c r="V40" s="348"/>
      <c r="W40" s="348"/>
      <c r="X40" s="348"/>
      <c r="Y40" s="348"/>
      <c r="Z40" s="320"/>
      <c r="AL40" s="27">
        <f t="shared" si="27"/>
        <v>42461</v>
      </c>
      <c r="AM40" s="41" t="str">
        <f t="shared" si="45"/>
        <v>ar</v>
      </c>
      <c r="AN40" s="41">
        <f t="shared" si="28"/>
        <v>44</v>
      </c>
      <c r="AO40" s="41">
        <f t="shared" si="46"/>
        <v>65</v>
      </c>
      <c r="AP40" s="41">
        <f t="shared" si="29"/>
        <v>40</v>
      </c>
      <c r="AQ40" s="41" t="str">
        <f t="shared" si="41"/>
        <v>an</v>
      </c>
      <c r="AS40" s="140">
        <v>41699</v>
      </c>
      <c r="AT40" s="143">
        <v>336</v>
      </c>
      <c r="AU40" s="143">
        <v>408</v>
      </c>
      <c r="AV40" s="143">
        <v>504</v>
      </c>
      <c r="AW40" s="143">
        <v>160</v>
      </c>
      <c r="AX40" s="143">
        <v>80</v>
      </c>
      <c r="AY40" s="143">
        <v>168</v>
      </c>
      <c r="AZ40" s="143">
        <f t="shared" si="30"/>
        <v>744</v>
      </c>
    </row>
    <row r="41" spans="1:52">
      <c r="A41" s="277">
        <f t="shared" si="31"/>
        <v>41</v>
      </c>
      <c r="B41" s="41"/>
      <c r="C41" s="202" t="s">
        <v>247</v>
      </c>
      <c r="D41" s="362">
        <f ca="1">+SUM(D16,D39)-D31</f>
        <v>268486868.28999996</v>
      </c>
      <c r="E41" s="203">
        <f ca="1">+SUM(E16,E39)-E31</f>
        <v>207172683.30000001</v>
      </c>
      <c r="F41" s="203">
        <f ca="1">+SUM(F16,F39)-F31</f>
        <v>229428080.96999997</v>
      </c>
      <c r="G41" s="203">
        <f ca="1">+SUM(G16,G39)-G31</f>
        <v>234158590.21999997</v>
      </c>
      <c r="H41" s="466">
        <f t="shared" ref="H41:R41" ca="1" si="52">+SUM(H16,H39)-H31</f>
        <v>245289335.88999999</v>
      </c>
      <c r="I41" s="466">
        <f t="shared" ca="1" si="52"/>
        <v>251318407.28000003</v>
      </c>
      <c r="J41" s="466">
        <f t="shared" ca="1" si="52"/>
        <v>244410779.96000004</v>
      </c>
      <c r="K41" s="466">
        <f t="shared" ca="1" si="52"/>
        <v>233949398.73000002</v>
      </c>
      <c r="L41" s="466">
        <f t="shared" ca="1" si="52"/>
        <v>232448918.5200001</v>
      </c>
      <c r="M41" s="466">
        <f t="shared" ca="1" si="52"/>
        <v>242704278.74999988</v>
      </c>
      <c r="N41" s="466">
        <f t="shared" ca="1" si="52"/>
        <v>266003649.16999996</v>
      </c>
      <c r="O41" s="466">
        <f t="shared" ca="1" si="52"/>
        <v>278162079.75999987</v>
      </c>
      <c r="P41" s="466">
        <f t="shared" ca="1" si="52"/>
        <v>304236856.63000011</v>
      </c>
      <c r="Q41" s="466">
        <f t="shared" ca="1" si="52"/>
        <v>360388264.64999998</v>
      </c>
      <c r="R41" s="466">
        <f t="shared" ca="1" si="52"/>
        <v>396499807.76000011</v>
      </c>
      <c r="S41" s="348"/>
      <c r="T41" s="348"/>
      <c r="U41" s="348"/>
      <c r="V41" s="348"/>
      <c r="W41" s="348"/>
      <c r="X41" s="348"/>
      <c r="Y41" s="348"/>
      <c r="Z41" s="320"/>
      <c r="AL41" s="27">
        <f t="shared" si="27"/>
        <v>42491</v>
      </c>
      <c r="AM41" s="41" t="str">
        <f t="shared" si="45"/>
        <v>as</v>
      </c>
      <c r="AN41" s="41">
        <f t="shared" si="28"/>
        <v>45</v>
      </c>
      <c r="AO41" s="41">
        <f t="shared" si="46"/>
        <v>66</v>
      </c>
      <c r="AP41" s="41">
        <f t="shared" si="29"/>
        <v>41</v>
      </c>
      <c r="AQ41" s="41" t="str">
        <f t="shared" ref="AQ41:AQ51" si="53">+"a"&amp;AQ15</f>
        <v>ao</v>
      </c>
      <c r="AS41" s="140">
        <v>41730</v>
      </c>
      <c r="AT41" s="143">
        <v>352</v>
      </c>
      <c r="AU41" s="143">
        <v>368</v>
      </c>
      <c r="AV41" s="143">
        <v>528</v>
      </c>
      <c r="AW41" s="143">
        <v>128</v>
      </c>
      <c r="AX41" s="143">
        <v>64</v>
      </c>
      <c r="AY41" s="143">
        <v>176</v>
      </c>
      <c r="AZ41" s="143">
        <f t="shared" si="30"/>
        <v>720</v>
      </c>
    </row>
    <row r="42" spans="1:52">
      <c r="A42" s="277">
        <f t="shared" si="31"/>
        <v>42</v>
      </c>
      <c r="C42" s="406" t="s">
        <v>235</v>
      </c>
      <c r="D42" s="360">
        <f ca="1">+D41/'Annual Sources and Uses'!C35</f>
        <v>27.097512446793925</v>
      </c>
      <c r="E42" s="361">
        <f ca="1">+E41/'Annual Sources and Uses'!D35</f>
        <v>28.553987689910571</v>
      </c>
      <c r="F42" s="361">
        <f ca="1">+F41/'Annual Sources and Uses'!E35</f>
        <v>31.473963165340901</v>
      </c>
      <c r="G42" s="361">
        <f ca="1">+G41/'Annual Sources and Uses'!F35</f>
        <v>31.884126935814457</v>
      </c>
      <c r="H42" s="361">
        <f ca="1">+H41/'Annual Sources and Uses'!G35</f>
        <v>33.276718156435031</v>
      </c>
      <c r="I42" s="361">
        <f ca="1">+I41/'Annual Sources and Uses'!H35</f>
        <v>33.95401862049804</v>
      </c>
      <c r="J42" s="361">
        <f ca="1">+J41/'Annual Sources and Uses'!I35</f>
        <v>32.885206842837384</v>
      </c>
      <c r="K42" s="361">
        <f ca="1">+K41/'Annual Sources and Uses'!J35</f>
        <v>31.296448529422793</v>
      </c>
      <c r="L42" s="361">
        <f ca="1">+L41/'Annual Sources and Uses'!K35</f>
        <v>30.965836104637596</v>
      </c>
      <c r="M42" s="361">
        <f ca="1">+M41/'Annual Sources and Uses'!L35</f>
        <v>32.171255956150496</v>
      </c>
      <c r="N42" s="361">
        <f ca="1">+N41/'Annual Sources and Uses'!M35</f>
        <v>35.067312915420004</v>
      </c>
      <c r="O42" s="361">
        <f ca="1">+O41/'Annual Sources and Uses'!N35</f>
        <v>36.438194358654606</v>
      </c>
      <c r="P42" s="361">
        <f ca="1">+P41/'Annual Sources and Uses'!O35</f>
        <v>39.6900340986628</v>
      </c>
      <c r="Q42" s="361">
        <f ca="1">+Q41/'Annual Sources and Uses'!P35</f>
        <v>46.782358513916584</v>
      </c>
      <c r="R42" s="361">
        <f ca="1">+R41/'Annual Sources and Uses'!Q35</f>
        <v>51.1756765218948</v>
      </c>
      <c r="S42" s="349"/>
      <c r="T42" s="349"/>
      <c r="U42" s="349"/>
      <c r="V42" s="349"/>
      <c r="W42" s="349"/>
      <c r="X42" s="349"/>
      <c r="Y42" s="349"/>
      <c r="Z42" s="320"/>
      <c r="AL42" s="27">
        <f t="shared" si="27"/>
        <v>42522</v>
      </c>
      <c r="AM42" s="41" t="str">
        <f t="shared" si="45"/>
        <v>at</v>
      </c>
      <c r="AN42" s="41">
        <f t="shared" si="28"/>
        <v>46</v>
      </c>
      <c r="AO42" s="41">
        <f t="shared" si="46"/>
        <v>67</v>
      </c>
      <c r="AP42" s="41">
        <f t="shared" si="29"/>
        <v>42</v>
      </c>
      <c r="AQ42" s="41" t="str">
        <f t="shared" si="53"/>
        <v>ap</v>
      </c>
      <c r="AS42" s="140">
        <v>41760</v>
      </c>
      <c r="AT42" s="143">
        <v>336</v>
      </c>
      <c r="AU42" s="143">
        <v>408</v>
      </c>
      <c r="AV42" s="143">
        <v>504</v>
      </c>
      <c r="AW42" s="143">
        <v>160</v>
      </c>
      <c r="AX42" s="143">
        <v>80</v>
      </c>
      <c r="AY42" s="143">
        <v>168</v>
      </c>
      <c r="AZ42" s="143">
        <f t="shared" si="30"/>
        <v>744</v>
      </c>
    </row>
    <row r="43" spans="1:52" ht="29.25" customHeight="1">
      <c r="A43" s="277">
        <f t="shared" si="31"/>
        <v>43</v>
      </c>
      <c r="C43" s="355" t="s">
        <v>236</v>
      </c>
      <c r="D43" s="363">
        <f t="shared" ref="D43:R44" ca="1" si="54">+SUM(INDIRECT($AH$1&amp;VLOOKUP(D$1,$AL$1:$AM$100000,2,FALSE)&amp;$A43&amp;":"&amp;VLOOKUP(DATE(YEAR(D$1),12,1),$AL$1:$AM$100000,2,FALSE)&amp;$A43))</f>
        <v>38809985.269999996</v>
      </c>
      <c r="E43" s="289">
        <f t="shared" ca="1" si="54"/>
        <v>27923322.140000001</v>
      </c>
      <c r="F43" s="289">
        <f t="shared" ca="1" si="54"/>
        <v>14626504.699999996</v>
      </c>
      <c r="G43" s="289">
        <f t="shared" ca="1" si="54"/>
        <v>22220449.839999996</v>
      </c>
      <c r="H43" s="289">
        <f t="shared" ca="1" si="54"/>
        <v>21391696.849999994</v>
      </c>
      <c r="I43" s="289">
        <f t="shared" ca="1" si="54"/>
        <v>39800361.199999996</v>
      </c>
      <c r="J43" s="289">
        <f t="shared" ca="1" si="54"/>
        <v>115495369.86999999</v>
      </c>
      <c r="K43" s="289">
        <f t="shared" ca="1" si="54"/>
        <v>223242877.89999998</v>
      </c>
      <c r="L43" s="289">
        <f t="shared" ca="1" si="54"/>
        <v>288401731.76999992</v>
      </c>
      <c r="M43" s="289">
        <f t="shared" ca="1" si="54"/>
        <v>292239071.87</v>
      </c>
      <c r="N43" s="289">
        <f t="shared" ca="1" si="54"/>
        <v>278320168.11000001</v>
      </c>
      <c r="O43" s="289">
        <f t="shared" ca="1" si="54"/>
        <v>279778927.66000009</v>
      </c>
      <c r="P43" s="289">
        <f t="shared" ca="1" si="54"/>
        <v>275340203.68000001</v>
      </c>
      <c r="Q43" s="289">
        <f t="shared" ca="1" si="54"/>
        <v>254457478.52000004</v>
      </c>
      <c r="R43" s="289">
        <f t="shared" ca="1" si="54"/>
        <v>250169191.63</v>
      </c>
      <c r="S43" s="347"/>
      <c r="T43" s="347"/>
      <c r="U43" s="347"/>
      <c r="V43" s="347"/>
      <c r="W43" s="347"/>
      <c r="X43" s="347"/>
      <c r="Y43" s="347"/>
      <c r="AL43" s="27">
        <f t="shared" si="27"/>
        <v>42552</v>
      </c>
      <c r="AM43" s="41" t="str">
        <f t="shared" si="45"/>
        <v>au</v>
      </c>
      <c r="AN43" s="41">
        <f t="shared" si="28"/>
        <v>47</v>
      </c>
      <c r="AO43" s="41">
        <f t="shared" si="46"/>
        <v>68</v>
      </c>
      <c r="AP43" s="41">
        <f t="shared" si="29"/>
        <v>43</v>
      </c>
      <c r="AQ43" s="41" t="str">
        <f t="shared" si="53"/>
        <v>aq</v>
      </c>
      <c r="AS43" s="140">
        <v>41791</v>
      </c>
      <c r="AT43" s="143">
        <v>336</v>
      </c>
      <c r="AU43" s="143">
        <v>384</v>
      </c>
      <c r="AV43" s="143">
        <v>504</v>
      </c>
      <c r="AW43" s="143">
        <v>144</v>
      </c>
      <c r="AX43" s="143">
        <v>72</v>
      </c>
      <c r="AY43" s="143">
        <v>168</v>
      </c>
      <c r="AZ43" s="143">
        <f t="shared" si="30"/>
        <v>720</v>
      </c>
    </row>
    <row r="44" spans="1:52" ht="39.75" customHeight="1">
      <c r="A44" s="277">
        <f t="shared" si="31"/>
        <v>44</v>
      </c>
      <c r="C44" s="202" t="s">
        <v>246</v>
      </c>
      <c r="D44" s="364">
        <f t="shared" ca="1" si="54"/>
        <v>267351397.11000001</v>
      </c>
      <c r="E44" s="365">
        <f t="shared" ca="1" si="54"/>
        <v>206064629.36000001</v>
      </c>
      <c r="F44" s="365">
        <f t="shared" ca="1" si="54"/>
        <v>228204931.30000001</v>
      </c>
      <c r="G44" s="365">
        <f t="shared" ca="1" si="54"/>
        <v>232914140.90000004</v>
      </c>
      <c r="H44" s="365">
        <f t="shared" ref="H44:R44" ca="1" si="55">+SUM(INDIRECT($AH$1&amp;VLOOKUP(H$1,$AL$1:$AM$100000,2,FALSE)&amp;$A44&amp;":"&amp;VLOOKUP(DATE(YEAR(H$1),12,1),$AL$1:$AM$100000,2,FALSE)&amp;$A44))</f>
        <v>244006829.41</v>
      </c>
      <c r="I44" s="365">
        <f t="shared" ca="1" si="55"/>
        <v>249959223.17000002</v>
      </c>
      <c r="J44" s="365">
        <f t="shared" ca="1" si="55"/>
        <v>242784682.87999997</v>
      </c>
      <c r="K44" s="365">
        <f t="shared" ca="1" si="55"/>
        <v>231932630.60000002</v>
      </c>
      <c r="L44" s="365">
        <f t="shared" ca="1" si="55"/>
        <v>230148607.73000002</v>
      </c>
      <c r="M44" s="365">
        <f t="shared" ca="1" si="55"/>
        <v>240363328.63</v>
      </c>
      <c r="N44" s="365">
        <f t="shared" ca="1" si="55"/>
        <v>263628243.38999996</v>
      </c>
      <c r="O44" s="365">
        <f t="shared" ca="1" si="55"/>
        <v>275752185.08999997</v>
      </c>
      <c r="P44" s="365">
        <f t="shared" ca="1" si="55"/>
        <v>301750588.81999999</v>
      </c>
      <c r="Q44" s="365">
        <f t="shared" ca="1" si="55"/>
        <v>357804695.72999996</v>
      </c>
      <c r="R44" s="365">
        <f t="shared" ca="1" si="55"/>
        <v>393838771.12</v>
      </c>
      <c r="S44" s="347"/>
      <c r="T44" s="347"/>
      <c r="U44" s="347"/>
      <c r="V44" s="347"/>
      <c r="W44" s="347"/>
      <c r="X44" s="347"/>
      <c r="Y44" s="347"/>
      <c r="Z44" s="191"/>
      <c r="AA44" s="191"/>
      <c r="AL44" s="27">
        <f t="shared" si="27"/>
        <v>42583</v>
      </c>
      <c r="AM44" s="41" t="str">
        <f t="shared" si="45"/>
        <v>av</v>
      </c>
      <c r="AN44" s="41">
        <f t="shared" si="28"/>
        <v>48</v>
      </c>
      <c r="AO44" s="41">
        <f t="shared" si="46"/>
        <v>69</v>
      </c>
      <c r="AP44" s="41">
        <f t="shared" si="29"/>
        <v>44</v>
      </c>
      <c r="AQ44" s="41" t="str">
        <f t="shared" si="53"/>
        <v>ar</v>
      </c>
      <c r="AS44" s="140">
        <v>41821</v>
      </c>
      <c r="AT44" s="143">
        <v>352</v>
      </c>
      <c r="AU44" s="143">
        <v>392</v>
      </c>
      <c r="AV44" s="143">
        <v>528</v>
      </c>
      <c r="AW44" s="143">
        <v>144</v>
      </c>
      <c r="AX44" s="143">
        <v>72</v>
      </c>
      <c r="AY44" s="143">
        <v>176</v>
      </c>
      <c r="AZ44" s="143">
        <f t="shared" si="30"/>
        <v>744</v>
      </c>
    </row>
    <row r="45" spans="1:52" ht="39.75" customHeight="1">
      <c r="A45" s="277">
        <f t="shared" si="31"/>
        <v>45</v>
      </c>
      <c r="C45" s="406" t="s">
        <v>238</v>
      </c>
      <c r="D45" s="366">
        <f ca="1">+D44/'Annual Sources and Uses'!C35</f>
        <v>26.982913007987143</v>
      </c>
      <c r="E45" s="367">
        <f ca="1">+E44/'Annual Sources and Uses'!D35</f>
        <v>28.401267948781857</v>
      </c>
      <c r="F45" s="367">
        <f ca="1">+F44/'Annual Sources and Uses'!E35</f>
        <v>31.306166060921448</v>
      </c>
      <c r="G45" s="367">
        <f ca="1">+G44/'Annual Sources and Uses'!F35</f>
        <v>31.714676906042811</v>
      </c>
      <c r="H45" s="367">
        <f ca="1">+H44/'Annual Sources and Uses'!G35</f>
        <v>33.102729317850134</v>
      </c>
      <c r="I45" s="367">
        <f ca="1">+I44/'Annual Sources and Uses'!H35</f>
        <v>33.770387970124673</v>
      </c>
      <c r="J45" s="367">
        <f ca="1">+J44/'Annual Sources and Uses'!I35</f>
        <v>32.666417234494055</v>
      </c>
      <c r="K45" s="367">
        <f ca="1">+K44/'Annual Sources and Uses'!J35</f>
        <v>31.026656513204923</v>
      </c>
      <c r="L45" s="367">
        <f ca="1">+L44/'Annual Sources and Uses'!K35</f>
        <v>30.659398684466321</v>
      </c>
      <c r="M45" s="367">
        <f ca="1">+M44/'Annual Sources and Uses'!L35</f>
        <v>31.860955264794857</v>
      </c>
      <c r="N45" s="367">
        <f ca="1">+N44/'Annual Sources and Uses'!M35</f>
        <v>34.754162708465053</v>
      </c>
      <c r="O45" s="367">
        <f ca="1">+O44/'Annual Sources and Uses'!N35</f>
        <v>36.122507150516434</v>
      </c>
      <c r="P45" s="367">
        <f ca="1">+P44/'Annual Sources and Uses'!O35</f>
        <v>39.365681371480491</v>
      </c>
      <c r="Q45" s="367">
        <f ca="1">+Q44/'Annual Sources and Uses'!P35</f>
        <v>46.446982866825977</v>
      </c>
      <c r="R45" s="367">
        <f ca="1">+R44/'Annual Sources and Uses'!Q35</f>
        <v>50.832220238596967</v>
      </c>
      <c r="S45" s="397"/>
      <c r="T45" s="397"/>
      <c r="U45" s="397"/>
      <c r="V45" s="397"/>
      <c r="W45" s="397"/>
      <c r="X45" s="397"/>
      <c r="Y45" s="397"/>
      <c r="Z45" s="203"/>
      <c r="AA45" s="203"/>
      <c r="AL45" s="27">
        <f t="shared" si="27"/>
        <v>42614</v>
      </c>
      <c r="AM45" s="41" t="str">
        <f t="shared" si="45"/>
        <v>aw</v>
      </c>
      <c r="AN45" s="41">
        <f t="shared" si="28"/>
        <v>49</v>
      </c>
      <c r="AO45" s="41">
        <f t="shared" si="46"/>
        <v>70</v>
      </c>
      <c r="AP45" s="41">
        <f t="shared" si="29"/>
        <v>45</v>
      </c>
      <c r="AQ45" s="41" t="str">
        <f t="shared" si="53"/>
        <v>as</v>
      </c>
      <c r="AS45" s="140">
        <v>41852</v>
      </c>
      <c r="AT45" s="143">
        <v>336</v>
      </c>
      <c r="AU45" s="143">
        <v>408</v>
      </c>
      <c r="AV45" s="143">
        <v>504</v>
      </c>
      <c r="AW45" s="143">
        <v>160</v>
      </c>
      <c r="AX45" s="143">
        <v>80</v>
      </c>
      <c r="AY45" s="143">
        <v>168</v>
      </c>
      <c r="AZ45" s="143">
        <f t="shared" si="30"/>
        <v>744</v>
      </c>
    </row>
    <row r="46" spans="1:52" ht="39.75" customHeight="1">
      <c r="A46" s="277">
        <f t="shared" si="31"/>
        <v>46</v>
      </c>
      <c r="B46" s="41"/>
      <c r="C46" s="380" t="s">
        <v>239</v>
      </c>
      <c r="D46" s="369">
        <f ca="1">+D41-D44</f>
        <v>1135471.1799999475</v>
      </c>
      <c r="E46" s="369">
        <f t="shared" ref="E46:G46" ca="1" si="56">+E41-E44</f>
        <v>1108053.9399999976</v>
      </c>
      <c r="F46" s="369">
        <f t="shared" ca="1" si="56"/>
        <v>1223149.6699999571</v>
      </c>
      <c r="G46" s="369">
        <f t="shared" ca="1" si="56"/>
        <v>1244449.3199999332</v>
      </c>
      <c r="H46" s="506">
        <f t="shared" ref="H46:R46" ca="1" si="57">+H41-H44</f>
        <v>1282506.4799999893</v>
      </c>
      <c r="I46" s="506">
        <f t="shared" ca="1" si="57"/>
        <v>1359184.1100000143</v>
      </c>
      <c r="J46" s="506">
        <f t="shared" ca="1" si="57"/>
        <v>1626097.0800000727</v>
      </c>
      <c r="K46" s="506">
        <f t="shared" ca="1" si="57"/>
        <v>2016768.1299999952</v>
      </c>
      <c r="L46" s="506">
        <f t="shared" ca="1" si="57"/>
        <v>2300310.7900000811</v>
      </c>
      <c r="M46" s="506">
        <f t="shared" ca="1" si="57"/>
        <v>2340950.1199998856</v>
      </c>
      <c r="N46" s="506">
        <f t="shared" ca="1" si="57"/>
        <v>2375405.7800000012</v>
      </c>
      <c r="O46" s="506">
        <f t="shared" ca="1" si="57"/>
        <v>2409894.6699998975</v>
      </c>
      <c r="P46" s="506">
        <f t="shared" ca="1" si="57"/>
        <v>2486267.8100001216</v>
      </c>
      <c r="Q46" s="506">
        <f t="shared" ca="1" si="57"/>
        <v>2583568.9200000167</v>
      </c>
      <c r="R46" s="506">
        <f t="shared" ca="1" si="57"/>
        <v>2661036.6400001049</v>
      </c>
      <c r="S46" s="567"/>
      <c r="T46" s="567"/>
      <c r="U46" s="567"/>
      <c r="V46" s="567"/>
      <c r="W46" s="567"/>
      <c r="X46" s="567"/>
      <c r="Y46" s="567"/>
      <c r="Z46" s="203"/>
      <c r="AA46" s="203"/>
      <c r="AL46" s="27">
        <f t="shared" si="27"/>
        <v>42644</v>
      </c>
      <c r="AM46" s="41" t="str">
        <f t="shared" si="45"/>
        <v>ax</v>
      </c>
      <c r="AN46" s="41">
        <f t="shared" si="28"/>
        <v>50</v>
      </c>
      <c r="AO46" s="41">
        <f t="shared" si="46"/>
        <v>71</v>
      </c>
      <c r="AP46" s="41">
        <f t="shared" si="29"/>
        <v>46</v>
      </c>
      <c r="AQ46" s="41" t="str">
        <f>+"a"&amp;AQ20</f>
        <v>at</v>
      </c>
      <c r="AS46" s="140">
        <v>41883</v>
      </c>
      <c r="AT46" s="143">
        <v>336</v>
      </c>
      <c r="AU46" s="143">
        <v>384</v>
      </c>
      <c r="AV46" s="143">
        <v>504</v>
      </c>
      <c r="AW46" s="143">
        <v>144</v>
      </c>
      <c r="AX46" s="143">
        <v>72</v>
      </c>
      <c r="AY46" s="143">
        <v>168</v>
      </c>
      <c r="AZ46" s="143">
        <f t="shared" si="30"/>
        <v>720</v>
      </c>
    </row>
    <row r="47" spans="1:52" ht="39.75" customHeight="1">
      <c r="A47" s="277">
        <f t="shared" si="31"/>
        <v>47</v>
      </c>
      <c r="B47" s="41"/>
      <c r="C47" s="385" t="s">
        <v>243</v>
      </c>
      <c r="D47" s="386">
        <f ca="1">+IF('Annual Emissions'!D$57&gt;0,0,'Annual Emissions'!D$58)*-1</f>
        <v>284.89365000002169</v>
      </c>
      <c r="E47" s="387">
        <f ca="1">+IF('Annual Emissions'!E$57&gt;0,0,'Annual Emissions'!E$58)*-1</f>
        <v>0</v>
      </c>
      <c r="F47" s="387">
        <f ca="1">+IF('Annual Emissions'!F$57&gt;0,0,'Annual Emissions'!F$58)*-1</f>
        <v>40207.479450000006</v>
      </c>
      <c r="G47" s="388">
        <f ca="1">+IF('Annual Emissions'!G$57&gt;0,0,'Annual Emissions'!G$58)*-1</f>
        <v>39308.084249999971</v>
      </c>
      <c r="H47" s="388">
        <f ca="1">+IF('Annual Emissions'!H$57&gt;0,0,'Annual Emissions'!H$58)*-1</f>
        <v>30535.997916666642</v>
      </c>
      <c r="I47" s="388">
        <f ca="1">+IF('Annual Emissions'!I$57&gt;0,0,'Annual Emissions'!I$58)*-1</f>
        <v>41099.159350000002</v>
      </c>
      <c r="J47" s="388">
        <f ca="1">+IF('Annual Emissions'!J$57&gt;0,0,'Annual Emissions'!J$58)*-1</f>
        <v>65628.595025000002</v>
      </c>
      <c r="K47" s="388">
        <f ca="1">+IF('Annual Emissions'!K$57&gt;0,0,'Annual Emissions'!K$58)*-1</f>
        <v>103520.34376666672</v>
      </c>
      <c r="L47" s="388">
        <f ca="1">+IF('Annual Emissions'!L$57&gt;0,0,'Annual Emissions'!L$58)*-1</f>
        <v>113186.74709166669</v>
      </c>
      <c r="M47" s="388">
        <f ca="1">+IF('Annual Emissions'!M$57&gt;0,0,'Annual Emissions'!M$58)*-1</f>
        <v>115534.18006666665</v>
      </c>
      <c r="N47" s="388">
        <f ca="1">+IF('Annual Emissions'!N$57&gt;0,0,'Annual Emissions'!N$58)*-1</f>
        <v>107151.96532499995</v>
      </c>
      <c r="O47" s="388">
        <f ca="1">+IF('Annual Emissions'!O$57&gt;0,0,'Annual Emissions'!O$58)*-1</f>
        <v>104567.54606666673</v>
      </c>
      <c r="P47" s="388">
        <f ca="1">+IF('Annual Emissions'!P$57&gt;0,0,'Annual Emissions'!P$58)*-1</f>
        <v>110485.82672499998</v>
      </c>
      <c r="Q47" s="388">
        <f ca="1">+IF('Annual Emissions'!Q$57&gt;0,0,'Annual Emissions'!Q$58)*-1</f>
        <v>101788.18043333336</v>
      </c>
      <c r="R47" s="388">
        <f ca="1">+IF('Annual Emissions'!R$57&gt;0,0,'Annual Emissions'!R$58)*-1</f>
        <v>86753.334800000026</v>
      </c>
      <c r="S47" s="568"/>
      <c r="T47" s="568"/>
      <c r="U47" s="568"/>
      <c r="V47" s="568"/>
      <c r="W47" s="568"/>
      <c r="X47" s="568"/>
      <c r="Y47" s="568"/>
      <c r="Z47" s="203"/>
      <c r="AA47" s="203"/>
      <c r="AL47" s="27">
        <f t="shared" si="27"/>
        <v>42675</v>
      </c>
      <c r="AM47" s="41" t="str">
        <f t="shared" si="45"/>
        <v>ay</v>
      </c>
      <c r="AN47" s="41">
        <f t="shared" si="28"/>
        <v>51</v>
      </c>
      <c r="AO47" s="41">
        <f t="shared" si="46"/>
        <v>72</v>
      </c>
      <c r="AP47" s="41">
        <f t="shared" si="29"/>
        <v>47</v>
      </c>
      <c r="AQ47" s="41" t="str">
        <f t="shared" si="53"/>
        <v>au</v>
      </c>
      <c r="AS47" s="140">
        <v>41913</v>
      </c>
      <c r="AT47" s="143">
        <v>368</v>
      </c>
      <c r="AU47" s="143">
        <v>376</v>
      </c>
      <c r="AV47" s="143">
        <v>552</v>
      </c>
      <c r="AW47" s="143">
        <v>128</v>
      </c>
      <c r="AX47" s="143">
        <v>64</v>
      </c>
      <c r="AY47" s="143">
        <v>184</v>
      </c>
      <c r="AZ47" s="143">
        <f t="shared" si="30"/>
        <v>744</v>
      </c>
    </row>
    <row r="48" spans="1:52" ht="39.75" customHeight="1">
      <c r="A48" s="277">
        <f t="shared" si="31"/>
        <v>48</v>
      </c>
      <c r="B48" s="41"/>
      <c r="C48" s="389" t="s">
        <v>244</v>
      </c>
      <c r="D48" s="390">
        <f ca="1">+IF('Annual Emissions'!D$60&gt;0,0,'Annual Emissions'!D$61)*-1</f>
        <v>0</v>
      </c>
      <c r="E48" s="391">
        <f ca="1">+IF('Annual Emissions'!E$60&gt;0,0,'Annual Emissions'!E$61)*-1</f>
        <v>0</v>
      </c>
      <c r="F48" s="391">
        <f ca="1">+IF('Annual Emissions'!F$60&gt;0,0,'Annual Emissions'!F$61)*-1</f>
        <v>0</v>
      </c>
      <c r="G48" s="392">
        <f ca="1">+IF('Annual Emissions'!G$60&gt;0,0,'Annual Emissions'!G$61)*-1</f>
        <v>0</v>
      </c>
      <c r="H48" s="392">
        <f ca="1">+IF('Annual Emissions'!H$60&gt;0,0,'Annual Emissions'!H$61)*-1</f>
        <v>0</v>
      </c>
      <c r="I48" s="392">
        <f ca="1">+IF('Annual Emissions'!I$60&gt;0,0,'Annual Emissions'!I$61)*-1</f>
        <v>0</v>
      </c>
      <c r="J48" s="392">
        <f ca="1">+IF('Annual Emissions'!J$60&gt;0,0,'Annual Emissions'!J$61)*-1</f>
        <v>0</v>
      </c>
      <c r="K48" s="392">
        <f ca="1">+IF('Annual Emissions'!K$60&gt;0,0,'Annual Emissions'!K$61)*-1</f>
        <v>0</v>
      </c>
      <c r="L48" s="392">
        <f ca="1">+IF('Annual Emissions'!L$60&gt;0,0,'Annual Emissions'!L$61)*-1</f>
        <v>0</v>
      </c>
      <c r="M48" s="392">
        <f ca="1">+IF('Annual Emissions'!M$60&gt;0,0,'Annual Emissions'!M$61)*-1</f>
        <v>0</v>
      </c>
      <c r="N48" s="392">
        <f ca="1">+IF('Annual Emissions'!N$60&gt;0,0,'Annual Emissions'!N$61)*-1</f>
        <v>0</v>
      </c>
      <c r="O48" s="392">
        <f ca="1">+IF('Annual Emissions'!O$60&gt;0,0,'Annual Emissions'!O$61)*-1</f>
        <v>0</v>
      </c>
      <c r="P48" s="392">
        <f ca="1">+IF('Annual Emissions'!P$60&gt;0,0,'Annual Emissions'!P$61)*-1</f>
        <v>0</v>
      </c>
      <c r="Q48" s="392">
        <f ca="1">+IF('Annual Emissions'!Q$60&gt;0,0,'Annual Emissions'!Q$61)*-1</f>
        <v>0</v>
      </c>
      <c r="R48" s="392">
        <f ca="1">+IF('Annual Emissions'!R$60&gt;0,0,'Annual Emissions'!R$61)*-1</f>
        <v>0</v>
      </c>
      <c r="S48" s="568"/>
      <c r="T48" s="568"/>
      <c r="U48" s="568"/>
      <c r="V48" s="568"/>
      <c r="W48" s="568"/>
      <c r="X48" s="568"/>
      <c r="Y48" s="568"/>
      <c r="Z48" s="203"/>
      <c r="AA48" s="203"/>
      <c r="AL48" s="27">
        <f t="shared" si="27"/>
        <v>42705</v>
      </c>
      <c r="AM48" s="41" t="str">
        <f t="shared" si="45"/>
        <v>az</v>
      </c>
      <c r="AN48" s="41">
        <f t="shared" si="28"/>
        <v>52</v>
      </c>
      <c r="AO48" s="41">
        <f t="shared" si="46"/>
        <v>73</v>
      </c>
      <c r="AP48" s="41">
        <f t="shared" si="29"/>
        <v>48</v>
      </c>
      <c r="AQ48" s="41" t="str">
        <f t="shared" si="53"/>
        <v>av</v>
      </c>
      <c r="AS48" s="140">
        <v>41944</v>
      </c>
      <c r="AT48" s="143">
        <v>304</v>
      </c>
      <c r="AU48" s="143">
        <v>416</v>
      </c>
      <c r="AV48" s="143">
        <v>456</v>
      </c>
      <c r="AW48" s="143">
        <v>176</v>
      </c>
      <c r="AX48" s="143">
        <v>88</v>
      </c>
      <c r="AY48" s="143">
        <v>152</v>
      </c>
      <c r="AZ48" s="143">
        <f t="shared" si="30"/>
        <v>720</v>
      </c>
    </row>
    <row r="49" spans="1:52" ht="39" customHeight="1">
      <c r="A49" s="277">
        <f t="shared" si="31"/>
        <v>49</v>
      </c>
      <c r="B49" s="41"/>
      <c r="C49" s="393" t="s">
        <v>245</v>
      </c>
      <c r="D49" s="394">
        <f ca="1">+D48+D47</f>
        <v>284.89365000002169</v>
      </c>
      <c r="E49" s="395">
        <f t="shared" ref="E49:G49" ca="1" si="58">+E48+E47</f>
        <v>0</v>
      </c>
      <c r="F49" s="395">
        <f t="shared" ca="1" si="58"/>
        <v>40207.479450000006</v>
      </c>
      <c r="G49" s="396">
        <f t="shared" ca="1" si="58"/>
        <v>39308.084249999971</v>
      </c>
      <c r="H49" s="396">
        <f t="shared" ref="H49:R49" ca="1" si="59">+H48+H47</f>
        <v>30535.997916666642</v>
      </c>
      <c r="I49" s="396">
        <f t="shared" ca="1" si="59"/>
        <v>41099.159350000002</v>
      </c>
      <c r="J49" s="396">
        <f t="shared" ca="1" si="59"/>
        <v>65628.595025000002</v>
      </c>
      <c r="K49" s="396">
        <f t="shared" ca="1" si="59"/>
        <v>103520.34376666672</v>
      </c>
      <c r="L49" s="396">
        <f t="shared" ca="1" si="59"/>
        <v>113186.74709166669</v>
      </c>
      <c r="M49" s="396">
        <f t="shared" ca="1" si="59"/>
        <v>115534.18006666665</v>
      </c>
      <c r="N49" s="396">
        <f t="shared" ca="1" si="59"/>
        <v>107151.96532499995</v>
      </c>
      <c r="O49" s="396">
        <f t="shared" ca="1" si="59"/>
        <v>104567.54606666673</v>
      </c>
      <c r="P49" s="396">
        <f t="shared" ca="1" si="59"/>
        <v>110485.82672499998</v>
      </c>
      <c r="Q49" s="396">
        <f t="shared" ca="1" si="59"/>
        <v>101788.18043333336</v>
      </c>
      <c r="R49" s="396">
        <f t="shared" ca="1" si="59"/>
        <v>86753.334800000026</v>
      </c>
      <c r="S49" s="568"/>
      <c r="T49" s="568"/>
      <c r="U49" s="568"/>
      <c r="V49" s="568"/>
      <c r="W49" s="568"/>
      <c r="X49" s="568"/>
      <c r="Y49" s="568"/>
      <c r="Z49" s="203"/>
      <c r="AA49" s="203"/>
      <c r="AL49" s="27">
        <f t="shared" si="27"/>
        <v>42736</v>
      </c>
      <c r="AM49" s="41" t="str">
        <f t="shared" si="45"/>
        <v>ba</v>
      </c>
      <c r="AN49" s="41">
        <f t="shared" si="28"/>
        <v>53</v>
      </c>
      <c r="AO49" s="41">
        <f t="shared" si="46"/>
        <v>74</v>
      </c>
      <c r="AP49" s="41">
        <f t="shared" si="29"/>
        <v>49</v>
      </c>
      <c r="AQ49" s="41" t="str">
        <f t="shared" si="53"/>
        <v>aw</v>
      </c>
      <c r="AS49" s="140">
        <v>41974</v>
      </c>
      <c r="AT49" s="143">
        <v>352</v>
      </c>
      <c r="AU49" s="143">
        <v>392</v>
      </c>
      <c r="AV49" s="143">
        <v>528</v>
      </c>
      <c r="AW49" s="143">
        <v>144</v>
      </c>
      <c r="AX49" s="143">
        <v>72</v>
      </c>
      <c r="AY49" s="143">
        <v>176</v>
      </c>
      <c r="AZ49" s="143">
        <f t="shared" si="30"/>
        <v>744</v>
      </c>
    </row>
    <row r="50" spans="1:52" ht="25.5">
      <c r="A50" s="277">
        <f t="shared" si="31"/>
        <v>50</v>
      </c>
      <c r="B50" s="41"/>
      <c r="C50" s="370" t="s">
        <v>242</v>
      </c>
      <c r="D50" s="381">
        <f ca="1">+D40-D$49</f>
        <v>37674229.196350031</v>
      </c>
      <c r="E50" s="382">
        <f t="shared" ref="E50:G50" ca="1" si="60">+E40-E$49</f>
        <v>26815268.199999988</v>
      </c>
      <c r="F50" s="382">
        <f t="shared" ca="1" si="60"/>
        <v>13363147.550550031</v>
      </c>
      <c r="G50" s="382">
        <f t="shared" ca="1" si="60"/>
        <v>20936692.435750041</v>
      </c>
      <c r="H50" s="382">
        <f t="shared" ref="H50:R50" ca="1" si="61">+H40-H$49</f>
        <v>20078654.37208334</v>
      </c>
      <c r="I50" s="382">
        <f t="shared" ca="1" si="61"/>
        <v>38400077.930649973</v>
      </c>
      <c r="J50" s="382">
        <f t="shared" ca="1" si="61"/>
        <v>113803644.19497496</v>
      </c>
      <c r="K50" s="382">
        <f t="shared" ca="1" si="61"/>
        <v>221122589.42623332</v>
      </c>
      <c r="L50" s="382">
        <f t="shared" ca="1" si="61"/>
        <v>285988234.23290825</v>
      </c>
      <c r="M50" s="382">
        <f t="shared" ca="1" si="61"/>
        <v>289782587.56993347</v>
      </c>
      <c r="N50" s="382">
        <f t="shared" ca="1" si="61"/>
        <v>275837610.36467505</v>
      </c>
      <c r="O50" s="382">
        <f t="shared" ca="1" si="61"/>
        <v>277264465.44393349</v>
      </c>
      <c r="P50" s="382">
        <f t="shared" ca="1" si="61"/>
        <v>272743450.04327488</v>
      </c>
      <c r="Q50" s="382">
        <f t="shared" ca="1" si="61"/>
        <v>251772121.41956669</v>
      </c>
      <c r="R50" s="382">
        <f t="shared" ca="1" si="61"/>
        <v>247421401.65519989</v>
      </c>
      <c r="S50" s="567"/>
      <c r="T50" s="567"/>
      <c r="U50" s="567"/>
      <c r="V50" s="567"/>
      <c r="W50" s="567"/>
      <c r="X50" s="567"/>
      <c r="Y50" s="567"/>
      <c r="Z50" s="203"/>
      <c r="AA50" s="203"/>
      <c r="AL50" s="27">
        <f t="shared" si="27"/>
        <v>42767</v>
      </c>
      <c r="AM50" s="41" t="str">
        <f t="shared" si="45"/>
        <v>bb</v>
      </c>
      <c r="AN50" s="41">
        <f t="shared" si="28"/>
        <v>54</v>
      </c>
      <c r="AO50" s="41">
        <f t="shared" si="46"/>
        <v>75</v>
      </c>
      <c r="AP50" s="41">
        <f t="shared" si="29"/>
        <v>50</v>
      </c>
      <c r="AQ50" s="41" t="str">
        <f t="shared" si="53"/>
        <v>ax</v>
      </c>
      <c r="AS50" s="139">
        <v>42005</v>
      </c>
      <c r="AT50" s="142">
        <v>336</v>
      </c>
      <c r="AU50" s="142">
        <v>408</v>
      </c>
      <c r="AV50" s="142">
        <v>504</v>
      </c>
      <c r="AW50" s="142">
        <v>160</v>
      </c>
      <c r="AX50" s="142">
        <v>80</v>
      </c>
      <c r="AY50" s="142">
        <v>168</v>
      </c>
      <c r="AZ50" s="142">
        <f t="shared" si="30"/>
        <v>744</v>
      </c>
    </row>
    <row r="51" spans="1:52" ht="25.5">
      <c r="A51" s="277">
        <f t="shared" si="31"/>
        <v>51</v>
      </c>
      <c r="B51" s="41"/>
      <c r="C51" s="370" t="s">
        <v>250</v>
      </c>
      <c r="D51" s="381">
        <f ca="1">+D43-D$49</f>
        <v>38809700.376349993</v>
      </c>
      <c r="E51" s="382">
        <f ca="1">+E43-E$49</f>
        <v>27923322.140000001</v>
      </c>
      <c r="F51" s="382">
        <f ca="1">+F43-F$49</f>
        <v>14586297.220549995</v>
      </c>
      <c r="G51" s="382">
        <f ca="1">+G43-G$49</f>
        <v>22181141.755749997</v>
      </c>
      <c r="H51" s="382">
        <f t="shared" ref="H51:R51" ca="1" si="62">+H43-H$49</f>
        <v>21361160.852083329</v>
      </c>
      <c r="I51" s="382">
        <f t="shared" ca="1" si="62"/>
        <v>39759262.040649995</v>
      </c>
      <c r="J51" s="382">
        <f t="shared" ca="1" si="62"/>
        <v>115429741.27497499</v>
      </c>
      <c r="K51" s="382">
        <f t="shared" ca="1" si="62"/>
        <v>223139357.55623332</v>
      </c>
      <c r="L51" s="382">
        <f t="shared" ca="1" si="62"/>
        <v>288288545.02290827</v>
      </c>
      <c r="M51" s="382">
        <f t="shared" ca="1" si="62"/>
        <v>292123537.68993336</v>
      </c>
      <c r="N51" s="382">
        <f t="shared" ca="1" si="62"/>
        <v>278213016.14467502</v>
      </c>
      <c r="O51" s="382">
        <f t="shared" ca="1" si="62"/>
        <v>279674360.11393344</v>
      </c>
      <c r="P51" s="382">
        <f t="shared" ca="1" si="62"/>
        <v>275229717.853275</v>
      </c>
      <c r="Q51" s="382">
        <f t="shared" ca="1" si="62"/>
        <v>254355690.33956671</v>
      </c>
      <c r="R51" s="382">
        <f t="shared" ca="1" si="62"/>
        <v>250082438.29519999</v>
      </c>
      <c r="S51" s="567"/>
      <c r="T51" s="567"/>
      <c r="U51" s="567"/>
      <c r="V51" s="567"/>
      <c r="W51" s="567"/>
      <c r="X51" s="567"/>
      <c r="Y51" s="567"/>
      <c r="Z51" s="203"/>
      <c r="AA51" s="203"/>
      <c r="AL51" s="27">
        <f t="shared" si="27"/>
        <v>42795</v>
      </c>
      <c r="AM51" s="41" t="str">
        <f t="shared" si="45"/>
        <v>bc</v>
      </c>
      <c r="AN51" s="41">
        <f t="shared" si="28"/>
        <v>55</v>
      </c>
      <c r="AO51" s="41">
        <f t="shared" si="46"/>
        <v>76</v>
      </c>
      <c r="AP51" s="41">
        <f t="shared" si="29"/>
        <v>51</v>
      </c>
      <c r="AQ51" s="41" t="str">
        <f t="shared" si="53"/>
        <v>ay</v>
      </c>
      <c r="AS51" s="139">
        <v>42036</v>
      </c>
      <c r="AT51" s="142">
        <v>320</v>
      </c>
      <c r="AU51" s="142">
        <v>352</v>
      </c>
      <c r="AV51" s="142">
        <v>480</v>
      </c>
      <c r="AW51" s="142">
        <v>128</v>
      </c>
      <c r="AX51" s="142">
        <v>64</v>
      </c>
      <c r="AY51" s="142">
        <v>160</v>
      </c>
      <c r="AZ51" s="142">
        <f t="shared" si="30"/>
        <v>672</v>
      </c>
    </row>
    <row r="52" spans="1:52">
      <c r="A52" s="277">
        <f t="shared" si="31"/>
        <v>52</v>
      </c>
      <c r="B52" s="41"/>
      <c r="E52" s="371"/>
      <c r="F52" s="371"/>
      <c r="G52" s="371"/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569"/>
      <c r="T52" s="569"/>
      <c r="U52" s="569"/>
      <c r="V52" s="569"/>
      <c r="W52" s="569"/>
      <c r="X52" s="569"/>
      <c r="Y52" s="569"/>
      <c r="Z52" s="203"/>
      <c r="AA52" s="203"/>
      <c r="AL52" s="27">
        <f t="shared" si="27"/>
        <v>42826</v>
      </c>
      <c r="AM52" s="41" t="str">
        <f t="shared" si="45"/>
        <v>bd</v>
      </c>
      <c r="AN52" s="41">
        <f t="shared" si="28"/>
        <v>56</v>
      </c>
      <c r="AO52" s="41">
        <f t="shared" si="46"/>
        <v>77</v>
      </c>
      <c r="AP52" s="41">
        <f t="shared" si="29"/>
        <v>52</v>
      </c>
      <c r="AQ52" s="41" t="str">
        <f>+"a"&amp;AQ26</f>
        <v>az</v>
      </c>
      <c r="AS52" s="139">
        <v>42064</v>
      </c>
      <c r="AT52" s="142">
        <v>352</v>
      </c>
      <c r="AU52" s="142">
        <v>392</v>
      </c>
      <c r="AV52" s="142">
        <v>528</v>
      </c>
      <c r="AW52" s="142">
        <v>144</v>
      </c>
      <c r="AX52" s="142">
        <v>72</v>
      </c>
      <c r="AY52" s="142">
        <v>176</v>
      </c>
      <c r="AZ52" s="142">
        <f t="shared" si="30"/>
        <v>744</v>
      </c>
    </row>
    <row r="53" spans="1:52">
      <c r="A53" s="277">
        <f t="shared" si="31"/>
        <v>53</v>
      </c>
      <c r="Z53" s="203"/>
      <c r="AA53" s="203"/>
      <c r="AL53" s="27">
        <f t="shared" si="27"/>
        <v>42856</v>
      </c>
      <c r="AM53" s="41" t="str">
        <f t="shared" si="45"/>
        <v>be</v>
      </c>
      <c r="AN53" s="41">
        <f t="shared" si="28"/>
        <v>57</v>
      </c>
      <c r="AO53" s="41">
        <f t="shared" si="46"/>
        <v>78</v>
      </c>
      <c r="AP53" s="41">
        <f t="shared" si="29"/>
        <v>53</v>
      </c>
      <c r="AQ53" s="41" t="str">
        <f t="shared" ref="AQ53:AQ66" si="63">+"b"&amp;AQ1</f>
        <v>ba</v>
      </c>
      <c r="AS53" s="139">
        <v>42095</v>
      </c>
      <c r="AT53" s="142">
        <v>352</v>
      </c>
      <c r="AU53" s="142">
        <v>368</v>
      </c>
      <c r="AV53" s="142">
        <v>528</v>
      </c>
      <c r="AW53" s="142">
        <v>128</v>
      </c>
      <c r="AX53" s="142">
        <v>64</v>
      </c>
      <c r="AY53" s="142">
        <v>176</v>
      </c>
      <c r="AZ53" s="142">
        <f t="shared" si="30"/>
        <v>720</v>
      </c>
    </row>
    <row r="54" spans="1:52">
      <c r="A54" s="277">
        <f t="shared" si="31"/>
        <v>54</v>
      </c>
      <c r="B54" s="197" t="s">
        <v>55</v>
      </c>
      <c r="C54" s="197" t="s">
        <v>33</v>
      </c>
      <c r="D54" s="195">
        <f>+D$2</f>
        <v>2013</v>
      </c>
      <c r="E54" s="195">
        <f t="shared" ref="E54:R54" si="64">+E$2</f>
        <v>2014</v>
      </c>
      <c r="F54" s="195">
        <f t="shared" si="64"/>
        <v>2015</v>
      </c>
      <c r="G54" s="195">
        <f t="shared" si="64"/>
        <v>2016</v>
      </c>
      <c r="H54" s="195">
        <f t="shared" si="64"/>
        <v>2017</v>
      </c>
      <c r="I54" s="195">
        <f t="shared" si="64"/>
        <v>2018</v>
      </c>
      <c r="J54" s="195">
        <f t="shared" si="64"/>
        <v>2019</v>
      </c>
      <c r="K54" s="195">
        <f t="shared" si="64"/>
        <v>2020</v>
      </c>
      <c r="L54" s="195">
        <f t="shared" si="64"/>
        <v>2021</v>
      </c>
      <c r="M54" s="195">
        <f t="shared" si="64"/>
        <v>2022</v>
      </c>
      <c r="N54" s="195">
        <f t="shared" si="64"/>
        <v>2023</v>
      </c>
      <c r="O54" s="195">
        <f t="shared" si="64"/>
        <v>2024</v>
      </c>
      <c r="P54" s="195">
        <f t="shared" si="64"/>
        <v>2025</v>
      </c>
      <c r="Q54" s="195">
        <f t="shared" si="64"/>
        <v>2026</v>
      </c>
      <c r="R54" s="195">
        <f t="shared" si="64"/>
        <v>2027</v>
      </c>
      <c r="S54" s="327"/>
      <c r="T54" s="327"/>
      <c r="U54" s="327"/>
      <c r="V54" s="327"/>
      <c r="W54" s="327"/>
      <c r="X54" s="327"/>
      <c r="Y54" s="327"/>
      <c r="Z54" s="203"/>
      <c r="AA54" s="203"/>
      <c r="AL54" s="27">
        <f t="shared" si="27"/>
        <v>42887</v>
      </c>
      <c r="AM54" s="41" t="str">
        <f t="shared" si="45"/>
        <v>bf</v>
      </c>
      <c r="AN54" s="41">
        <f t="shared" si="28"/>
        <v>58</v>
      </c>
      <c r="AO54" s="41">
        <f t="shared" si="46"/>
        <v>79</v>
      </c>
      <c r="AP54" s="41">
        <f t="shared" si="29"/>
        <v>54</v>
      </c>
      <c r="AQ54" s="41" t="str">
        <f t="shared" si="63"/>
        <v>bb</v>
      </c>
      <c r="AS54" s="139">
        <v>42125</v>
      </c>
      <c r="AT54" s="142">
        <v>320</v>
      </c>
      <c r="AU54" s="142">
        <v>424</v>
      </c>
      <c r="AV54" s="142">
        <v>480</v>
      </c>
      <c r="AW54" s="142">
        <v>176</v>
      </c>
      <c r="AX54" s="142">
        <v>88</v>
      </c>
      <c r="AY54" s="142">
        <v>160</v>
      </c>
      <c r="AZ54" s="142">
        <f t="shared" si="30"/>
        <v>744</v>
      </c>
    </row>
    <row r="55" spans="1:52">
      <c r="A55" s="277">
        <f>+ROW('ISO Style Costs'!A49)</f>
        <v>49</v>
      </c>
      <c r="B55" s="198" t="s">
        <v>1</v>
      </c>
      <c r="C55" s="199" t="s">
        <v>176</v>
      </c>
      <c r="D55" s="200">
        <f ca="1">+D19-D3</f>
        <v>12827272.5</v>
      </c>
      <c r="E55" s="465">
        <f t="shared" ref="E55:G55" ca="1" si="65">+E19-E3</f>
        <v>0</v>
      </c>
      <c r="F55" s="465">
        <f t="shared" ca="1" si="65"/>
        <v>0</v>
      </c>
      <c r="G55" s="465">
        <f t="shared" ca="1" si="65"/>
        <v>0</v>
      </c>
      <c r="H55" s="465">
        <f t="shared" ref="H55:R55" ca="1" si="66">+H19-H3</f>
        <v>0</v>
      </c>
      <c r="I55" s="465">
        <f t="shared" ca="1" si="66"/>
        <v>0</v>
      </c>
      <c r="J55" s="465">
        <f t="shared" ca="1" si="66"/>
        <v>0</v>
      </c>
      <c r="K55" s="465">
        <f t="shared" ca="1" si="66"/>
        <v>0</v>
      </c>
      <c r="L55" s="465">
        <f t="shared" ca="1" si="66"/>
        <v>0</v>
      </c>
      <c r="M55" s="465">
        <f t="shared" ca="1" si="66"/>
        <v>0</v>
      </c>
      <c r="N55" s="465">
        <f t="shared" ca="1" si="66"/>
        <v>0</v>
      </c>
      <c r="O55" s="465">
        <f t="shared" ca="1" si="66"/>
        <v>0</v>
      </c>
      <c r="P55" s="465">
        <f t="shared" ca="1" si="66"/>
        <v>0</v>
      </c>
      <c r="Q55" s="465">
        <f t="shared" ca="1" si="66"/>
        <v>0</v>
      </c>
      <c r="R55" s="465">
        <f t="shared" ca="1" si="66"/>
        <v>0</v>
      </c>
      <c r="S55" s="348"/>
      <c r="T55" s="348"/>
      <c r="U55" s="348"/>
      <c r="V55" s="348"/>
      <c r="W55" s="348"/>
      <c r="X55" s="348"/>
      <c r="Y55" s="348"/>
      <c r="Z55" s="203"/>
      <c r="AA55" s="203"/>
      <c r="AL55" s="27">
        <f t="shared" si="27"/>
        <v>42917</v>
      </c>
      <c r="AM55" s="41" t="str">
        <f t="shared" si="45"/>
        <v>bg</v>
      </c>
      <c r="AN55" s="41">
        <f t="shared" si="28"/>
        <v>59</v>
      </c>
      <c r="AO55" s="41">
        <f t="shared" si="46"/>
        <v>80</v>
      </c>
      <c r="AP55" s="41">
        <f t="shared" si="29"/>
        <v>55</v>
      </c>
      <c r="AQ55" s="41" t="str">
        <f t="shared" si="63"/>
        <v>bc</v>
      </c>
      <c r="AS55" s="139">
        <v>42156</v>
      </c>
      <c r="AT55" s="142">
        <v>352</v>
      </c>
      <c r="AU55" s="142">
        <v>368</v>
      </c>
      <c r="AV55" s="142">
        <v>528</v>
      </c>
      <c r="AW55" s="142">
        <v>128</v>
      </c>
      <c r="AX55" s="142">
        <v>64</v>
      </c>
      <c r="AY55" s="142">
        <v>176</v>
      </c>
      <c r="AZ55" s="142">
        <f t="shared" si="30"/>
        <v>720</v>
      </c>
    </row>
    <row r="56" spans="1:52">
      <c r="A56" s="277">
        <f>+ROW('ISO Style Costs'!A50)</f>
        <v>50</v>
      </c>
      <c r="B56" s="201" t="s">
        <v>2</v>
      </c>
      <c r="C56" s="202" t="s">
        <v>176</v>
      </c>
      <c r="D56" s="203">
        <f ca="1">+D20-D4</f>
        <v>-672051.75</v>
      </c>
      <c r="E56" s="203">
        <f t="shared" ref="E56:G66" ca="1" si="67">+E20-E4</f>
        <v>582268.62000000477</v>
      </c>
      <c r="F56" s="203">
        <f t="shared" ca="1" si="67"/>
        <v>-423469.5</v>
      </c>
      <c r="G56" s="203">
        <f t="shared" ca="1" si="67"/>
        <v>777205.5</v>
      </c>
      <c r="H56" s="466">
        <f t="shared" ref="H56:R56" ca="1" si="68">+H20-H4</f>
        <v>346737</v>
      </c>
      <c r="I56" s="466">
        <f t="shared" ca="1" si="68"/>
        <v>2848797.9399999976</v>
      </c>
      <c r="J56" s="466">
        <f t="shared" ca="1" si="68"/>
        <v>12400267.5</v>
      </c>
      <c r="K56" s="466">
        <f t="shared" ca="1" si="68"/>
        <v>23614226.5</v>
      </c>
      <c r="L56" s="466">
        <f t="shared" ca="1" si="68"/>
        <v>30598990.75</v>
      </c>
      <c r="M56" s="466">
        <f t="shared" ca="1" si="68"/>
        <v>31031018</v>
      </c>
      <c r="N56" s="466">
        <f t="shared" ca="1" si="68"/>
        <v>31129228</v>
      </c>
      <c r="O56" s="466">
        <f t="shared" ca="1" si="68"/>
        <v>29796835.25</v>
      </c>
      <c r="P56" s="466">
        <f t="shared" ca="1" si="68"/>
        <v>30106026.5</v>
      </c>
      <c r="Q56" s="466">
        <f t="shared" ca="1" si="68"/>
        <v>24364515.370000005</v>
      </c>
      <c r="R56" s="466">
        <f t="shared" ca="1" si="68"/>
        <v>26807992.5</v>
      </c>
      <c r="S56" s="348"/>
      <c r="T56" s="348"/>
      <c r="U56" s="348"/>
      <c r="V56" s="348"/>
      <c r="W56" s="348"/>
      <c r="X56" s="348"/>
      <c r="Y56" s="348"/>
      <c r="Z56" s="203"/>
      <c r="AA56" s="203"/>
      <c r="AL56" s="27">
        <f t="shared" si="27"/>
        <v>42948</v>
      </c>
      <c r="AM56" s="41" t="str">
        <f t="shared" si="45"/>
        <v>bh</v>
      </c>
      <c r="AN56" s="41">
        <f t="shared" si="28"/>
        <v>60</v>
      </c>
      <c r="AO56" s="41">
        <f t="shared" si="46"/>
        <v>81</v>
      </c>
      <c r="AP56" s="41">
        <f t="shared" si="29"/>
        <v>56</v>
      </c>
      <c r="AQ56" s="41" t="str">
        <f t="shared" si="63"/>
        <v>bd</v>
      </c>
      <c r="AS56" s="139">
        <v>42186</v>
      </c>
      <c r="AT56" s="142">
        <v>368</v>
      </c>
      <c r="AU56" s="142">
        <v>376</v>
      </c>
      <c r="AV56" s="142">
        <v>552</v>
      </c>
      <c r="AW56" s="142">
        <v>128</v>
      </c>
      <c r="AX56" s="142">
        <v>64</v>
      </c>
      <c r="AY56" s="142">
        <v>184</v>
      </c>
      <c r="AZ56" s="142">
        <f t="shared" si="30"/>
        <v>744</v>
      </c>
    </row>
    <row r="57" spans="1:52">
      <c r="A57" s="277">
        <f>+ROW('ISO Style Costs'!A51)</f>
        <v>51</v>
      </c>
      <c r="B57" s="201" t="s">
        <v>3</v>
      </c>
      <c r="C57" s="202" t="s">
        <v>176</v>
      </c>
      <c r="D57" s="203">
        <f t="shared" ref="D57:D66" ca="1" si="69">+D21-D5</f>
        <v>-1342211</v>
      </c>
      <c r="E57" s="203">
        <f t="shared" ca="1" si="67"/>
        <v>-17627.25</v>
      </c>
      <c r="F57" s="203">
        <f t="shared" ca="1" si="67"/>
        <v>-1104904.6300000027</v>
      </c>
      <c r="G57" s="203">
        <f t="shared" ca="1" si="67"/>
        <v>-325050</v>
      </c>
      <c r="H57" s="466">
        <f t="shared" ref="H57:R57" ca="1" si="70">+H21-H5</f>
        <v>-542139.36999999732</v>
      </c>
      <c r="I57" s="466">
        <f t="shared" ca="1" si="70"/>
        <v>1585726.25</v>
      </c>
      <c r="J57" s="466">
        <f t="shared" ca="1" si="70"/>
        <v>10213881.629999995</v>
      </c>
      <c r="K57" s="466">
        <f t="shared" ca="1" si="70"/>
        <v>22729343.5</v>
      </c>
      <c r="L57" s="466">
        <f t="shared" ca="1" si="70"/>
        <v>27329793</v>
      </c>
      <c r="M57" s="466">
        <f t="shared" ca="1" si="70"/>
        <v>31438350</v>
      </c>
      <c r="N57" s="466">
        <f t="shared" ca="1" si="70"/>
        <v>28191118.5</v>
      </c>
      <c r="O57" s="466">
        <f t="shared" ca="1" si="70"/>
        <v>29670614.5</v>
      </c>
      <c r="P57" s="466">
        <f t="shared" ca="1" si="70"/>
        <v>26861513.75</v>
      </c>
      <c r="Q57" s="466">
        <f t="shared" ca="1" si="70"/>
        <v>24782597</v>
      </c>
      <c r="R57" s="466">
        <f t="shared" ca="1" si="70"/>
        <v>23629868</v>
      </c>
      <c r="S57" s="348"/>
      <c r="T57" s="348"/>
      <c r="U57" s="348"/>
      <c r="V57" s="348"/>
      <c r="W57" s="348"/>
      <c r="X57" s="348"/>
      <c r="Y57" s="348"/>
      <c r="Z57" s="29"/>
      <c r="AA57" s="29"/>
      <c r="AL57" s="27">
        <f t="shared" si="27"/>
        <v>42979</v>
      </c>
      <c r="AM57" s="41" t="str">
        <f t="shared" si="45"/>
        <v>bi</v>
      </c>
      <c r="AN57" s="41">
        <f t="shared" si="28"/>
        <v>61</v>
      </c>
      <c r="AO57" s="41">
        <f t="shared" si="46"/>
        <v>82</v>
      </c>
      <c r="AP57" s="41">
        <f t="shared" si="29"/>
        <v>57</v>
      </c>
      <c r="AQ57" s="41" t="str">
        <f t="shared" si="63"/>
        <v>be</v>
      </c>
      <c r="AS57" s="139">
        <v>42217</v>
      </c>
      <c r="AT57" s="142">
        <v>336</v>
      </c>
      <c r="AU57" s="142">
        <v>408</v>
      </c>
      <c r="AV57" s="142">
        <v>504</v>
      </c>
      <c r="AW57" s="142">
        <v>160</v>
      </c>
      <c r="AX57" s="142">
        <v>80</v>
      </c>
      <c r="AY57" s="142">
        <v>168</v>
      </c>
      <c r="AZ57" s="142">
        <f t="shared" si="30"/>
        <v>744</v>
      </c>
    </row>
    <row r="58" spans="1:52">
      <c r="A58" s="277">
        <f>+ROW('ISO Style Costs'!A52)</f>
        <v>52</v>
      </c>
      <c r="B58" s="201" t="s">
        <v>4</v>
      </c>
      <c r="C58" s="202" t="s">
        <v>176</v>
      </c>
      <c r="D58" s="203">
        <f t="shared" ca="1" si="69"/>
        <v>4463801.3100000024</v>
      </c>
      <c r="E58" s="203">
        <f t="shared" ca="1" si="67"/>
        <v>5251582.25</v>
      </c>
      <c r="F58" s="203">
        <f t="shared" ca="1" si="67"/>
        <v>4505770.5</v>
      </c>
      <c r="G58" s="203">
        <f t="shared" ca="1" si="67"/>
        <v>5349075.5600000024</v>
      </c>
      <c r="H58" s="466">
        <f t="shared" ref="H58:R58" ca="1" si="71">+H22-H6</f>
        <v>5656141</v>
      </c>
      <c r="I58" s="466">
        <f t="shared" ca="1" si="71"/>
        <v>7932441.5</v>
      </c>
      <c r="J58" s="466">
        <f t="shared" ca="1" si="71"/>
        <v>15660203.57</v>
      </c>
      <c r="K58" s="466">
        <f t="shared" ca="1" si="71"/>
        <v>29963826</v>
      </c>
      <c r="L58" s="466">
        <f t="shared" ca="1" si="71"/>
        <v>38471553</v>
      </c>
      <c r="M58" s="466">
        <f t="shared" ca="1" si="71"/>
        <v>35646874.689999998</v>
      </c>
      <c r="N58" s="466">
        <f t="shared" ca="1" si="71"/>
        <v>37143701</v>
      </c>
      <c r="O58" s="466">
        <f t="shared" ca="1" si="71"/>
        <v>37142370</v>
      </c>
      <c r="P58" s="466">
        <f t="shared" ca="1" si="71"/>
        <v>34331469.5</v>
      </c>
      <c r="Q58" s="466">
        <f t="shared" ca="1" si="71"/>
        <v>34855352.5</v>
      </c>
      <c r="R58" s="466">
        <f t="shared" ca="1" si="71"/>
        <v>34273567.5</v>
      </c>
      <c r="S58" s="348"/>
      <c r="T58" s="348"/>
      <c r="U58" s="348"/>
      <c r="V58" s="348"/>
      <c r="W58" s="348"/>
      <c r="X58" s="348"/>
      <c r="Y58" s="348"/>
      <c r="Z58" s="191"/>
      <c r="AA58" s="191"/>
      <c r="AL58" s="27">
        <f t="shared" si="27"/>
        <v>43009</v>
      </c>
      <c r="AM58" s="41" t="str">
        <f t="shared" si="45"/>
        <v>bj</v>
      </c>
      <c r="AN58" s="41">
        <f t="shared" si="28"/>
        <v>62</v>
      </c>
      <c r="AO58" s="41">
        <f t="shared" si="46"/>
        <v>83</v>
      </c>
      <c r="AP58" s="41">
        <f t="shared" si="29"/>
        <v>58</v>
      </c>
      <c r="AQ58" s="41" t="str">
        <f t="shared" si="63"/>
        <v>bf</v>
      </c>
      <c r="AS58" s="139">
        <v>42248</v>
      </c>
      <c r="AT58" s="142">
        <v>336</v>
      </c>
      <c r="AU58" s="142">
        <v>384</v>
      </c>
      <c r="AV58" s="142">
        <v>504</v>
      </c>
      <c r="AW58" s="142">
        <v>144</v>
      </c>
      <c r="AX58" s="142">
        <v>72</v>
      </c>
      <c r="AY58" s="142">
        <v>168</v>
      </c>
      <c r="AZ58" s="142">
        <f t="shared" si="30"/>
        <v>720</v>
      </c>
    </row>
    <row r="59" spans="1:52">
      <c r="A59" s="277">
        <f>+ROW('ISO Style Costs'!A53)</f>
        <v>53</v>
      </c>
      <c r="B59" s="201" t="s">
        <v>5</v>
      </c>
      <c r="C59" s="202" t="s">
        <v>176</v>
      </c>
      <c r="D59" s="203">
        <f t="shared" ca="1" si="69"/>
        <v>4843525</v>
      </c>
      <c r="E59" s="203">
        <f t="shared" ca="1" si="67"/>
        <v>5253603</v>
      </c>
      <c r="F59" s="203">
        <f t="shared" ca="1" si="67"/>
        <v>4238082.6300000027</v>
      </c>
      <c r="G59" s="203">
        <f t="shared" ca="1" si="67"/>
        <v>5521998</v>
      </c>
      <c r="H59" s="466">
        <f t="shared" ref="H59:R59" ca="1" si="72">+H23-H7</f>
        <v>5586302</v>
      </c>
      <c r="I59" s="466">
        <f t="shared" ca="1" si="72"/>
        <v>7030180.25</v>
      </c>
      <c r="J59" s="466">
        <f t="shared" ca="1" si="72"/>
        <v>17476132.25</v>
      </c>
      <c r="K59" s="466">
        <f t="shared" ca="1" si="72"/>
        <v>30139217.5</v>
      </c>
      <c r="L59" s="466">
        <f t="shared" ca="1" si="72"/>
        <v>35929803.5</v>
      </c>
      <c r="M59" s="466">
        <f t="shared" ca="1" si="72"/>
        <v>38492577</v>
      </c>
      <c r="N59" s="466">
        <f t="shared" ca="1" si="72"/>
        <v>36904330</v>
      </c>
      <c r="O59" s="466">
        <f t="shared" ca="1" si="72"/>
        <v>35006922.75</v>
      </c>
      <c r="P59" s="466">
        <f t="shared" ca="1" si="72"/>
        <v>36795970.5</v>
      </c>
      <c r="Q59" s="466">
        <f t="shared" ca="1" si="72"/>
        <v>34392849</v>
      </c>
      <c r="R59" s="466">
        <f t="shared" ca="1" si="72"/>
        <v>30426099.5</v>
      </c>
      <c r="S59" s="348"/>
      <c r="T59" s="348"/>
      <c r="U59" s="348"/>
      <c r="V59" s="348"/>
      <c r="W59" s="348"/>
      <c r="X59" s="348"/>
      <c r="Y59" s="348"/>
      <c r="Z59" s="248"/>
      <c r="AA59" s="248"/>
      <c r="AL59" s="27">
        <f t="shared" si="27"/>
        <v>43040</v>
      </c>
      <c r="AM59" s="41" t="str">
        <f t="shared" si="45"/>
        <v>bk</v>
      </c>
      <c r="AN59" s="41">
        <f t="shared" si="28"/>
        <v>63</v>
      </c>
      <c r="AO59" s="41">
        <f t="shared" si="46"/>
        <v>84</v>
      </c>
      <c r="AP59" s="41">
        <f t="shared" si="29"/>
        <v>59</v>
      </c>
      <c r="AQ59" s="41" t="str">
        <f t="shared" si="63"/>
        <v>bg</v>
      </c>
      <c r="AS59" s="139">
        <v>42278</v>
      </c>
      <c r="AT59" s="142">
        <v>352</v>
      </c>
      <c r="AU59" s="142">
        <v>392</v>
      </c>
      <c r="AV59" s="142">
        <v>528</v>
      </c>
      <c r="AW59" s="142">
        <v>144</v>
      </c>
      <c r="AX59" s="142">
        <v>72</v>
      </c>
      <c r="AY59" s="142">
        <v>176</v>
      </c>
      <c r="AZ59" s="142">
        <f t="shared" si="30"/>
        <v>744</v>
      </c>
    </row>
    <row r="60" spans="1:52">
      <c r="A60" s="277">
        <f>+ROW('ISO Style Costs'!A54)</f>
        <v>54</v>
      </c>
      <c r="B60" s="201" t="s">
        <v>6</v>
      </c>
      <c r="C60" s="202" t="s">
        <v>176</v>
      </c>
      <c r="D60" s="203">
        <f t="shared" ca="1" si="69"/>
        <v>4694762.5</v>
      </c>
      <c r="E60" s="203">
        <f t="shared" ca="1" si="67"/>
        <v>4614201.7899999991</v>
      </c>
      <c r="F60" s="203">
        <f t="shared" ca="1" si="67"/>
        <v>4586711.25</v>
      </c>
      <c r="G60" s="203">
        <f t="shared" ca="1" si="67"/>
        <v>5657112.75</v>
      </c>
      <c r="H60" s="466">
        <f t="shared" ref="H60:R60" ca="1" si="73">+H24-H8</f>
        <v>5421043.1199999973</v>
      </c>
      <c r="I60" s="466">
        <f t="shared" ca="1" si="73"/>
        <v>7987134.75</v>
      </c>
      <c r="J60" s="466">
        <f t="shared" ca="1" si="73"/>
        <v>17417503.75</v>
      </c>
      <c r="K60" s="466">
        <f t="shared" ca="1" si="73"/>
        <v>28839541</v>
      </c>
      <c r="L60" s="466">
        <f t="shared" ca="1" si="73"/>
        <v>38618745</v>
      </c>
      <c r="M60" s="466">
        <f t="shared" ca="1" si="73"/>
        <v>38883271</v>
      </c>
      <c r="N60" s="466">
        <f t="shared" ca="1" si="73"/>
        <v>33024114.75</v>
      </c>
      <c r="O60" s="466">
        <f t="shared" ca="1" si="73"/>
        <v>38697161</v>
      </c>
      <c r="P60" s="466">
        <f t="shared" ca="1" si="73"/>
        <v>36895242</v>
      </c>
      <c r="Q60" s="466">
        <f t="shared" ca="1" si="73"/>
        <v>32511003.75</v>
      </c>
      <c r="R60" s="466">
        <f t="shared" ca="1" si="73"/>
        <v>35384358.5</v>
      </c>
      <c r="S60" s="348"/>
      <c r="T60" s="348"/>
      <c r="U60" s="348"/>
      <c r="V60" s="348"/>
      <c r="W60" s="348"/>
      <c r="X60" s="348"/>
      <c r="Y60" s="348"/>
      <c r="Z60" s="248"/>
      <c r="AA60" s="248"/>
      <c r="AL60" s="27">
        <f t="shared" si="27"/>
        <v>43070</v>
      </c>
      <c r="AM60" s="41" t="str">
        <f t="shared" si="45"/>
        <v>bl</v>
      </c>
      <c r="AN60" s="41">
        <f t="shared" si="28"/>
        <v>64</v>
      </c>
      <c r="AO60" s="41">
        <f t="shared" si="46"/>
        <v>85</v>
      </c>
      <c r="AP60" s="41">
        <f t="shared" si="29"/>
        <v>60</v>
      </c>
      <c r="AQ60" s="41" t="str">
        <f t="shared" si="63"/>
        <v>bh</v>
      </c>
      <c r="AS60" s="139">
        <v>42309</v>
      </c>
      <c r="AT60" s="142">
        <v>320</v>
      </c>
      <c r="AU60" s="142">
        <v>400</v>
      </c>
      <c r="AV60" s="142">
        <v>480</v>
      </c>
      <c r="AW60" s="142">
        <v>160</v>
      </c>
      <c r="AX60" s="142">
        <v>80</v>
      </c>
      <c r="AY60" s="142">
        <v>160</v>
      </c>
      <c r="AZ60" s="142">
        <f t="shared" si="30"/>
        <v>720</v>
      </c>
    </row>
    <row r="61" spans="1:52">
      <c r="A61" s="277">
        <f>+ROW('ISO Style Costs'!A55)</f>
        <v>55</v>
      </c>
      <c r="B61" s="201" t="s">
        <v>7</v>
      </c>
      <c r="C61" s="202" t="s">
        <v>176</v>
      </c>
      <c r="D61" s="203">
        <f t="shared" ca="1" si="69"/>
        <v>4800872.25</v>
      </c>
      <c r="E61" s="203">
        <f t="shared" ca="1" si="67"/>
        <v>4402233.25</v>
      </c>
      <c r="F61" s="203">
        <f t="shared" ca="1" si="67"/>
        <v>1410941</v>
      </c>
      <c r="G61" s="203">
        <f t="shared" ca="1" si="67"/>
        <v>2498378.7800000012</v>
      </c>
      <c r="H61" s="466">
        <f t="shared" ref="H61:R61" ca="1" si="74">+H25-H9</f>
        <v>2514209.5</v>
      </c>
      <c r="I61" s="466">
        <f t="shared" ca="1" si="74"/>
        <v>5726297</v>
      </c>
      <c r="J61" s="466">
        <f t="shared" ca="1" si="74"/>
        <v>20005361.5</v>
      </c>
      <c r="K61" s="466">
        <f t="shared" ca="1" si="74"/>
        <v>38110621</v>
      </c>
      <c r="L61" s="466">
        <f t="shared" ca="1" si="74"/>
        <v>52421021</v>
      </c>
      <c r="M61" s="466">
        <f t="shared" ca="1" si="74"/>
        <v>50069284</v>
      </c>
      <c r="N61" s="466">
        <f t="shared" ca="1" si="74"/>
        <v>50458869</v>
      </c>
      <c r="O61" s="466">
        <f t="shared" ca="1" si="74"/>
        <v>44670789.930000007</v>
      </c>
      <c r="P61" s="466">
        <f t="shared" ca="1" si="74"/>
        <v>49642146</v>
      </c>
      <c r="Q61" s="466">
        <f t="shared" ca="1" si="74"/>
        <v>43444254</v>
      </c>
      <c r="R61" s="466">
        <f t="shared" ca="1" si="74"/>
        <v>44341731</v>
      </c>
      <c r="S61" s="348"/>
      <c r="T61" s="348"/>
      <c r="U61" s="348"/>
      <c r="V61" s="348"/>
      <c r="W61" s="348"/>
      <c r="X61" s="348"/>
      <c r="Y61" s="348"/>
      <c r="Z61" s="248"/>
      <c r="AA61" s="248"/>
      <c r="AL61" s="27">
        <f t="shared" si="27"/>
        <v>43101</v>
      </c>
      <c r="AM61" s="41" t="str">
        <f t="shared" si="45"/>
        <v>bm</v>
      </c>
      <c r="AN61" s="41">
        <f t="shared" si="28"/>
        <v>65</v>
      </c>
      <c r="AO61" s="41">
        <f t="shared" si="46"/>
        <v>86</v>
      </c>
      <c r="AP61" s="41">
        <f t="shared" si="29"/>
        <v>61</v>
      </c>
      <c r="AQ61" s="41" t="str">
        <f t="shared" si="63"/>
        <v>bi</v>
      </c>
      <c r="AS61" s="139">
        <v>42339</v>
      </c>
      <c r="AT61" s="142">
        <v>352</v>
      </c>
      <c r="AU61" s="142">
        <v>392</v>
      </c>
      <c r="AV61" s="142">
        <v>528</v>
      </c>
      <c r="AW61" s="142">
        <v>144</v>
      </c>
      <c r="AX61" s="142">
        <v>72</v>
      </c>
      <c r="AY61" s="142">
        <v>176</v>
      </c>
      <c r="AZ61" s="142">
        <f t="shared" si="30"/>
        <v>744</v>
      </c>
    </row>
    <row r="62" spans="1:52">
      <c r="A62" s="277">
        <f>+ROW('ISO Style Costs'!A56)</f>
        <v>56</v>
      </c>
      <c r="B62" s="201" t="s">
        <v>8</v>
      </c>
      <c r="C62" s="202" t="s">
        <v>176</v>
      </c>
      <c r="D62" s="203">
        <f t="shared" ca="1" si="69"/>
        <v>4143090.75</v>
      </c>
      <c r="E62" s="203">
        <f t="shared" ca="1" si="67"/>
        <v>4149515.25</v>
      </c>
      <c r="F62" s="203">
        <f t="shared" ca="1" si="67"/>
        <v>1040778.5</v>
      </c>
      <c r="G62" s="203">
        <f t="shared" ca="1" si="67"/>
        <v>1970303.5</v>
      </c>
      <c r="H62" s="466">
        <f t="shared" ref="H62:R62" ca="1" si="75">+H26-H10</f>
        <v>1415771.75</v>
      </c>
      <c r="I62" s="466">
        <f t="shared" ca="1" si="75"/>
        <v>5061982.5</v>
      </c>
      <c r="J62" s="466">
        <f t="shared" ca="1" si="75"/>
        <v>17254749.75</v>
      </c>
      <c r="K62" s="466">
        <f t="shared" ca="1" si="75"/>
        <v>38468066.5</v>
      </c>
      <c r="L62" s="466">
        <f t="shared" ca="1" si="75"/>
        <v>47910613.5</v>
      </c>
      <c r="M62" s="466">
        <f t="shared" ca="1" si="75"/>
        <v>49870269</v>
      </c>
      <c r="N62" s="466">
        <f t="shared" ca="1" si="75"/>
        <v>45330688.5</v>
      </c>
      <c r="O62" s="466">
        <f t="shared" ca="1" si="75"/>
        <v>48550118</v>
      </c>
      <c r="P62" s="466">
        <f t="shared" ca="1" si="75"/>
        <v>44135013</v>
      </c>
      <c r="Q62" s="466">
        <f t="shared" ca="1" si="75"/>
        <v>42438137</v>
      </c>
      <c r="R62" s="466">
        <f t="shared" ca="1" si="75"/>
        <v>36813897</v>
      </c>
      <c r="S62" s="348"/>
      <c r="T62" s="348"/>
      <c r="U62" s="348"/>
      <c r="V62" s="348"/>
      <c r="W62" s="348"/>
      <c r="X62" s="348"/>
      <c r="Y62" s="348"/>
      <c r="Z62" s="248"/>
      <c r="AA62" s="248"/>
      <c r="AL62" s="27">
        <f t="shared" si="27"/>
        <v>43132</v>
      </c>
      <c r="AM62" s="41" t="str">
        <f t="shared" si="45"/>
        <v>bn</v>
      </c>
      <c r="AN62" s="41">
        <f t="shared" si="28"/>
        <v>66</v>
      </c>
      <c r="AO62" s="41">
        <f t="shared" si="46"/>
        <v>87</v>
      </c>
      <c r="AP62" s="41">
        <f t="shared" si="29"/>
        <v>62</v>
      </c>
      <c r="AQ62" s="41" t="str">
        <f t="shared" si="63"/>
        <v>bj</v>
      </c>
      <c r="AS62" s="140">
        <v>42370</v>
      </c>
      <c r="AT62" s="143">
        <v>320</v>
      </c>
      <c r="AU62" s="143">
        <v>424</v>
      </c>
      <c r="AV62" s="143">
        <v>480</v>
      </c>
      <c r="AW62" s="143">
        <v>176</v>
      </c>
      <c r="AX62" s="143">
        <v>88</v>
      </c>
      <c r="AY62" s="143">
        <v>160</v>
      </c>
      <c r="AZ62" s="143">
        <f t="shared" si="30"/>
        <v>744</v>
      </c>
    </row>
    <row r="63" spans="1:52">
      <c r="A63" s="277">
        <f>+ROW('ISO Style Costs'!A57)</f>
        <v>57</v>
      </c>
      <c r="B63" s="201" t="s">
        <v>9</v>
      </c>
      <c r="C63" s="202" t="s">
        <v>176</v>
      </c>
      <c r="D63" s="203">
        <f t="shared" ca="1" si="69"/>
        <v>38983.5</v>
      </c>
      <c r="E63" s="203">
        <f t="shared" ca="1" si="67"/>
        <v>0</v>
      </c>
      <c r="F63" s="203">
        <f t="shared" ca="1" si="67"/>
        <v>0</v>
      </c>
      <c r="G63" s="203">
        <f t="shared" ca="1" si="67"/>
        <v>0</v>
      </c>
      <c r="H63" s="466">
        <f t="shared" ref="H63:R63" ca="1" si="76">+H27-H11</f>
        <v>0</v>
      </c>
      <c r="I63" s="466">
        <f t="shared" ca="1" si="76"/>
        <v>0</v>
      </c>
      <c r="J63" s="466">
        <f t="shared" ca="1" si="76"/>
        <v>174888.81000000006</v>
      </c>
      <c r="K63" s="466">
        <f t="shared" ca="1" si="76"/>
        <v>1207135.3600000003</v>
      </c>
      <c r="L63" s="466">
        <f t="shared" ca="1" si="76"/>
        <v>3043541.67</v>
      </c>
      <c r="M63" s="466">
        <f t="shared" ca="1" si="76"/>
        <v>2680393.9900000002</v>
      </c>
      <c r="N63" s="466">
        <f t="shared" ca="1" si="76"/>
        <v>2242133.2400000002</v>
      </c>
      <c r="O63" s="466">
        <f t="shared" ca="1" si="76"/>
        <v>2125111.1199999992</v>
      </c>
      <c r="P63" s="466">
        <f t="shared" ca="1" si="76"/>
        <v>1978939.75</v>
      </c>
      <c r="Q63" s="466">
        <f t="shared" ca="1" si="76"/>
        <v>2061497.6099999994</v>
      </c>
      <c r="R63" s="466">
        <f t="shared" ca="1" si="76"/>
        <v>2167405.3100000005</v>
      </c>
      <c r="S63" s="348"/>
      <c r="T63" s="348"/>
      <c r="U63" s="348"/>
      <c r="V63" s="348"/>
      <c r="W63" s="348"/>
      <c r="X63" s="348"/>
      <c r="Y63" s="348"/>
      <c r="Z63" s="248"/>
      <c r="AA63" s="248"/>
      <c r="AL63" s="27">
        <f t="shared" si="27"/>
        <v>43160</v>
      </c>
      <c r="AM63" s="41" t="str">
        <f t="shared" si="45"/>
        <v>bo</v>
      </c>
      <c r="AN63" s="41">
        <f t="shared" si="28"/>
        <v>67</v>
      </c>
      <c r="AO63" s="41">
        <f t="shared" si="46"/>
        <v>88</v>
      </c>
      <c r="AP63" s="41">
        <f t="shared" si="29"/>
        <v>63</v>
      </c>
      <c r="AQ63" s="41" t="str">
        <f t="shared" si="63"/>
        <v>bk</v>
      </c>
      <c r="AS63" s="140">
        <v>42401</v>
      </c>
      <c r="AT63" s="143">
        <v>336</v>
      </c>
      <c r="AU63" s="143">
        <v>360</v>
      </c>
      <c r="AV63" s="143">
        <v>504</v>
      </c>
      <c r="AW63" s="143">
        <v>128</v>
      </c>
      <c r="AX63" s="143">
        <v>64</v>
      </c>
      <c r="AY63" s="143">
        <v>168</v>
      </c>
      <c r="AZ63" s="143">
        <f t="shared" si="30"/>
        <v>696</v>
      </c>
    </row>
    <row r="64" spans="1:52">
      <c r="A64" s="277">
        <f>+ROW('ISO Style Costs'!A58)</f>
        <v>58</v>
      </c>
      <c r="B64" s="201" t="s">
        <v>10</v>
      </c>
      <c r="C64" s="202" t="s">
        <v>176</v>
      </c>
      <c r="D64" s="203">
        <f t="shared" ca="1" si="69"/>
        <v>-941.75</v>
      </c>
      <c r="E64" s="203">
        <f t="shared" ca="1" si="67"/>
        <v>0</v>
      </c>
      <c r="F64" s="203">
        <f t="shared" ca="1" si="67"/>
        <v>0</v>
      </c>
      <c r="G64" s="203">
        <f t="shared" ca="1" si="67"/>
        <v>0</v>
      </c>
      <c r="H64" s="466">
        <f t="shared" ref="H64:R64" ca="1" si="77">+H28-H12</f>
        <v>0</v>
      </c>
      <c r="I64" s="466">
        <f t="shared" ca="1" si="77"/>
        <v>0</v>
      </c>
      <c r="J64" s="466">
        <f t="shared" ca="1" si="77"/>
        <v>0</v>
      </c>
      <c r="K64" s="466">
        <f t="shared" ca="1" si="77"/>
        <v>4835.6000000000058</v>
      </c>
      <c r="L64" s="466">
        <f t="shared" ca="1" si="77"/>
        <v>243813.87999999989</v>
      </c>
      <c r="M64" s="466">
        <f t="shared" ca="1" si="77"/>
        <v>141764.25</v>
      </c>
      <c r="N64" s="466">
        <f t="shared" ca="1" si="77"/>
        <v>29101.59999999986</v>
      </c>
      <c r="O64" s="466">
        <f t="shared" ca="1" si="77"/>
        <v>24147.440000000002</v>
      </c>
      <c r="P64" s="466">
        <f t="shared" ca="1" si="77"/>
        <v>27948.559999999998</v>
      </c>
      <c r="Q64" s="466">
        <f t="shared" ca="1" si="77"/>
        <v>23102.859999999986</v>
      </c>
      <c r="R64" s="466">
        <f t="shared" ca="1" si="77"/>
        <v>19010.420000000013</v>
      </c>
      <c r="S64" s="348"/>
      <c r="T64" s="348"/>
      <c r="U64" s="348"/>
      <c r="V64" s="348"/>
      <c r="W64" s="348"/>
      <c r="X64" s="348"/>
      <c r="Y64" s="348"/>
      <c r="Z64" s="248"/>
      <c r="AA64" s="248"/>
      <c r="AL64" s="27">
        <f t="shared" si="27"/>
        <v>43191</v>
      </c>
      <c r="AM64" s="41" t="str">
        <f t="shared" si="45"/>
        <v>bp</v>
      </c>
      <c r="AN64" s="41">
        <f t="shared" si="28"/>
        <v>68</v>
      </c>
      <c r="AO64" s="41">
        <f t="shared" si="46"/>
        <v>89</v>
      </c>
      <c r="AP64" s="41">
        <f t="shared" si="29"/>
        <v>64</v>
      </c>
      <c r="AQ64" s="41" t="str">
        <f t="shared" si="63"/>
        <v>bl</v>
      </c>
      <c r="AS64" s="140">
        <v>42430</v>
      </c>
      <c r="AT64" s="143">
        <v>368</v>
      </c>
      <c r="AU64" s="143">
        <v>376</v>
      </c>
      <c r="AV64" s="143">
        <v>552</v>
      </c>
      <c r="AW64" s="143">
        <v>128</v>
      </c>
      <c r="AX64" s="143">
        <v>64</v>
      </c>
      <c r="AY64" s="143">
        <v>184</v>
      </c>
      <c r="AZ64" s="143">
        <f t="shared" si="30"/>
        <v>744</v>
      </c>
    </row>
    <row r="65" spans="1:52">
      <c r="A65" s="277">
        <f>+ROW('ISO Style Costs'!A59)</f>
        <v>59</v>
      </c>
      <c r="B65" s="474" t="s">
        <v>97</v>
      </c>
      <c r="C65" s="477" t="s">
        <v>176</v>
      </c>
      <c r="D65" s="466">
        <f t="shared" ca="1" si="69"/>
        <v>3877410.7800000012</v>
      </c>
      <c r="E65" s="466">
        <f t="shared" ca="1" si="67"/>
        <v>2579491.2899999991</v>
      </c>
      <c r="F65" s="466">
        <f t="shared" ca="1" si="67"/>
        <v>-850554.71999999695</v>
      </c>
      <c r="G65" s="466">
        <f t="shared" ca="1" si="67"/>
        <v>-473023.5700000003</v>
      </c>
      <c r="H65" s="466">
        <f t="shared" ref="H65:R65" ca="1" si="78">+H29-H13</f>
        <v>-288874.62999999896</v>
      </c>
      <c r="I65" s="466">
        <f t="shared" ca="1" si="78"/>
        <v>268616.90000000037</v>
      </c>
      <c r="J65" s="466">
        <f t="shared" ca="1" si="78"/>
        <v>3266284.0300000012</v>
      </c>
      <c r="K65" s="466">
        <f t="shared" ca="1" si="78"/>
        <v>8149296.8100000024</v>
      </c>
      <c r="L65" s="466">
        <f t="shared" ca="1" si="78"/>
        <v>11533545.68</v>
      </c>
      <c r="M65" s="466">
        <f t="shared" ca="1" si="78"/>
        <v>11644319.82</v>
      </c>
      <c r="N65" s="466">
        <f t="shared" ca="1" si="78"/>
        <v>11491477.740000002</v>
      </c>
      <c r="O65" s="466">
        <f t="shared" ca="1" si="78"/>
        <v>11684963</v>
      </c>
      <c r="P65" s="466">
        <f t="shared" ca="1" si="78"/>
        <v>12079666.309999999</v>
      </c>
      <c r="Q65" s="466">
        <f t="shared" ca="1" si="78"/>
        <v>13000600.509999998</v>
      </c>
      <c r="R65" s="466">
        <f t="shared" ca="1" si="78"/>
        <v>13644225.259999998</v>
      </c>
      <c r="S65" s="348"/>
      <c r="T65" s="348"/>
      <c r="U65" s="348"/>
      <c r="V65" s="348"/>
      <c r="W65" s="348"/>
      <c r="X65" s="348"/>
      <c r="Y65" s="348"/>
      <c r="Z65" s="248"/>
      <c r="AA65" s="248"/>
      <c r="AL65" s="27">
        <f t="shared" si="27"/>
        <v>43221</v>
      </c>
      <c r="AM65" s="41" t="str">
        <f t="shared" ref="AM65:AM96" si="79">+VLOOKUP(AN65,$AP$1:$AQ$197,2,FALSE)</f>
        <v>bq</v>
      </c>
      <c r="AN65" s="41">
        <f t="shared" si="28"/>
        <v>69</v>
      </c>
      <c r="AO65" s="41">
        <f t="shared" ref="AO65:AO96" si="80">+MATCH(AL65,$AS$1:$AS$121)</f>
        <v>90</v>
      </c>
      <c r="AP65" s="41">
        <f t="shared" si="29"/>
        <v>65</v>
      </c>
      <c r="AQ65" s="41" t="str">
        <f t="shared" si="63"/>
        <v>bm</v>
      </c>
      <c r="AS65" s="140">
        <v>42461</v>
      </c>
      <c r="AT65" s="143">
        <v>336</v>
      </c>
      <c r="AU65" s="143">
        <v>384</v>
      </c>
      <c r="AV65" s="143">
        <v>504</v>
      </c>
      <c r="AW65" s="143">
        <v>144</v>
      </c>
      <c r="AX65" s="143">
        <v>72</v>
      </c>
      <c r="AY65" s="143">
        <v>168</v>
      </c>
      <c r="AZ65" s="143">
        <f t="shared" si="30"/>
        <v>720</v>
      </c>
    </row>
    <row r="66" spans="1:52">
      <c r="A66" s="277">
        <f>+ROW('ISO Style Costs'!A60)</f>
        <v>60</v>
      </c>
      <c r="B66" s="475" t="s">
        <v>289</v>
      </c>
      <c r="C66" s="478" t="s">
        <v>176</v>
      </c>
      <c r="D66" s="467">
        <f t="shared" ca="1" si="69"/>
        <v>261403.75000000012</v>
      </c>
      <c r="E66" s="467">
        <f t="shared" ca="1" si="67"/>
        <v>173877.56999999983</v>
      </c>
      <c r="F66" s="467">
        <f t="shared" ca="1" si="67"/>
        <v>-58362.75</v>
      </c>
      <c r="G66" s="467">
        <f t="shared" ca="1" si="67"/>
        <v>-32929.569999999832</v>
      </c>
      <c r="H66" s="467">
        <f t="shared" ref="H66:R66" ca="1" si="81">+H30-H14</f>
        <v>-19312.10999999987</v>
      </c>
      <c r="I66" s="467">
        <f t="shared" ca="1" si="81"/>
        <v>19056.959999999963</v>
      </c>
      <c r="J66" s="467">
        <f t="shared" ca="1" si="81"/>
        <v>219556.59999999986</v>
      </c>
      <c r="K66" s="467">
        <f t="shared" ca="1" si="81"/>
        <v>542474.80000000005</v>
      </c>
      <c r="L66" s="467">
        <f t="shared" ca="1" si="81"/>
        <v>771782.22</v>
      </c>
      <c r="M66" s="467">
        <f t="shared" ca="1" si="81"/>
        <v>778743.48</v>
      </c>
      <c r="N66" s="467">
        <f t="shared" ca="1" si="81"/>
        <v>776129.7</v>
      </c>
      <c r="O66" s="467">
        <f t="shared" ca="1" si="81"/>
        <v>779136.49</v>
      </c>
      <c r="P66" s="467">
        <f t="shared" ca="1" si="81"/>
        <v>802425.77</v>
      </c>
      <c r="Q66" s="467">
        <f t="shared" ca="1" si="81"/>
        <v>869324.24</v>
      </c>
      <c r="R66" s="467">
        <f t="shared" ca="1" si="81"/>
        <v>911181.91000000015</v>
      </c>
      <c r="S66" s="348"/>
      <c r="T66" s="348"/>
      <c r="U66" s="348"/>
      <c r="V66" s="348"/>
      <c r="W66" s="348"/>
      <c r="X66" s="348"/>
      <c r="Y66" s="348"/>
      <c r="Z66" s="248"/>
      <c r="AA66" s="248"/>
      <c r="AL66" s="27">
        <f t="shared" si="27"/>
        <v>43252</v>
      </c>
      <c r="AM66" s="41" t="str">
        <f t="shared" si="79"/>
        <v>br</v>
      </c>
      <c r="AN66" s="41">
        <f t="shared" si="28"/>
        <v>70</v>
      </c>
      <c r="AO66" s="41">
        <f t="shared" si="80"/>
        <v>91</v>
      </c>
      <c r="AP66" s="41">
        <f t="shared" si="29"/>
        <v>66</v>
      </c>
      <c r="AQ66" s="41" t="str">
        <f t="shared" si="63"/>
        <v>bn</v>
      </c>
      <c r="AS66" s="140">
        <v>42491</v>
      </c>
      <c r="AT66" s="143">
        <v>336</v>
      </c>
      <c r="AU66" s="143">
        <v>408</v>
      </c>
      <c r="AV66" s="143">
        <v>504</v>
      </c>
      <c r="AW66" s="143">
        <v>160</v>
      </c>
      <c r="AX66" s="143">
        <v>80</v>
      </c>
      <c r="AY66" s="143">
        <v>168</v>
      </c>
      <c r="AZ66" s="143">
        <f t="shared" si="30"/>
        <v>744</v>
      </c>
    </row>
    <row r="67" spans="1:52">
      <c r="A67" s="277">
        <f>+ROW('ISO Style Costs'!A61)</f>
        <v>61</v>
      </c>
      <c r="B67" s="206"/>
      <c r="C67" s="197" t="s">
        <v>176</v>
      </c>
      <c r="D67" s="207">
        <f t="shared" ref="D67:G67" ca="1" si="82">+D31-D16</f>
        <v>37674514.090000033</v>
      </c>
      <c r="E67" s="207">
        <f t="shared" ca="1" si="82"/>
        <v>26815268.199999988</v>
      </c>
      <c r="F67" s="207">
        <f t="shared" ca="1" si="82"/>
        <v>13403355.030000031</v>
      </c>
      <c r="G67" s="207">
        <f t="shared" ca="1" si="82"/>
        <v>20976000.520000041</v>
      </c>
      <c r="H67" s="468">
        <f t="shared" ref="H67:R67" ca="1" si="83">+H31-H16</f>
        <v>20109190.370000005</v>
      </c>
      <c r="I67" s="468">
        <f t="shared" ca="1" si="83"/>
        <v>38441177.089999974</v>
      </c>
      <c r="J67" s="468">
        <f t="shared" ca="1" si="83"/>
        <v>113869272.78999996</v>
      </c>
      <c r="K67" s="468">
        <f t="shared" ca="1" si="83"/>
        <v>221226109.76999998</v>
      </c>
      <c r="L67" s="468">
        <f t="shared" ca="1" si="83"/>
        <v>286101420.9799999</v>
      </c>
      <c r="M67" s="468">
        <f t="shared" ca="1" si="83"/>
        <v>289898121.75000012</v>
      </c>
      <c r="N67" s="468">
        <f t="shared" ca="1" si="83"/>
        <v>275944762.33000004</v>
      </c>
      <c r="O67" s="468">
        <f t="shared" ca="1" si="83"/>
        <v>277369032.99000013</v>
      </c>
      <c r="P67" s="468">
        <f t="shared" ca="1" si="83"/>
        <v>272853935.86999989</v>
      </c>
      <c r="Q67" s="468">
        <f t="shared" ca="1" si="83"/>
        <v>251873909.60000002</v>
      </c>
      <c r="R67" s="468">
        <f t="shared" ca="1" si="83"/>
        <v>247508154.98999989</v>
      </c>
      <c r="S67" s="348"/>
      <c r="T67" s="348"/>
      <c r="U67" s="348"/>
      <c r="V67" s="348"/>
      <c r="W67" s="348"/>
      <c r="X67" s="348"/>
      <c r="Y67" s="348"/>
      <c r="Z67" s="248"/>
      <c r="AA67" s="248"/>
      <c r="AL67" s="27">
        <f t="shared" ref="AL67:AL130" si="84">+EDATE(AL66,1)</f>
        <v>43282</v>
      </c>
      <c r="AM67" s="41" t="str">
        <f t="shared" si="79"/>
        <v>bs</v>
      </c>
      <c r="AN67" s="41">
        <f t="shared" ref="AN67:AN130" si="85">+AN66+1</f>
        <v>71</v>
      </c>
      <c r="AO67" s="41">
        <f t="shared" si="80"/>
        <v>92</v>
      </c>
      <c r="AP67" s="41">
        <f t="shared" ref="AP67:AP130" si="86">+AP66+1</f>
        <v>67</v>
      </c>
      <c r="AQ67" s="41" t="str">
        <f t="shared" ref="AQ67:AQ78" si="87">+"b"&amp;AQ15</f>
        <v>bo</v>
      </c>
      <c r="AS67" s="140">
        <v>42522</v>
      </c>
      <c r="AT67" s="143">
        <v>352</v>
      </c>
      <c r="AU67" s="143">
        <v>368</v>
      </c>
      <c r="AV67" s="143">
        <v>528</v>
      </c>
      <c r="AW67" s="143">
        <v>128</v>
      </c>
      <c r="AX67" s="143">
        <v>64</v>
      </c>
      <c r="AY67" s="143">
        <v>176</v>
      </c>
      <c r="AZ67" s="143">
        <f t="shared" ref="AZ67:AZ121" si="88">+AT67+AU67</f>
        <v>720</v>
      </c>
    </row>
    <row r="68" spans="1:52">
      <c r="A68" s="277">
        <f>+ROW('ISO Style Costs'!A62)</f>
        <v>62</v>
      </c>
      <c r="B68" s="45"/>
      <c r="C68" s="45"/>
      <c r="D68" s="41"/>
      <c r="E68" s="41"/>
      <c r="F68" s="41"/>
      <c r="G68" s="41"/>
      <c r="Z68" s="248"/>
      <c r="AA68" s="248"/>
      <c r="AL68" s="27">
        <f t="shared" si="84"/>
        <v>43313</v>
      </c>
      <c r="AM68" s="41" t="str">
        <f t="shared" si="79"/>
        <v>bt</v>
      </c>
      <c r="AN68" s="41">
        <f t="shared" si="85"/>
        <v>72</v>
      </c>
      <c r="AO68" s="41">
        <f t="shared" si="80"/>
        <v>93</v>
      </c>
      <c r="AP68" s="41">
        <f t="shared" si="86"/>
        <v>68</v>
      </c>
      <c r="AQ68" s="41" t="str">
        <f t="shared" si="87"/>
        <v>bp</v>
      </c>
      <c r="AS68" s="140">
        <v>42552</v>
      </c>
      <c r="AT68" s="143">
        <v>320</v>
      </c>
      <c r="AU68" s="143">
        <v>424</v>
      </c>
      <c r="AV68" s="143">
        <v>480</v>
      </c>
      <c r="AW68" s="143">
        <v>176</v>
      </c>
      <c r="AX68" s="143">
        <v>88</v>
      </c>
      <c r="AY68" s="143">
        <v>160</v>
      </c>
      <c r="AZ68" s="143">
        <f t="shared" si="88"/>
        <v>744</v>
      </c>
    </row>
    <row r="69" spans="1:52">
      <c r="A69" s="277">
        <f>+ROW('ISO Style Costs'!A63)</f>
        <v>63</v>
      </c>
      <c r="B69" s="197" t="s">
        <v>55</v>
      </c>
      <c r="C69" s="197" t="s">
        <v>33</v>
      </c>
      <c r="D69" s="195">
        <f>+D$2</f>
        <v>2013</v>
      </c>
      <c r="E69" s="195">
        <f t="shared" ref="E69:R69" si="89">+E$2</f>
        <v>2014</v>
      </c>
      <c r="F69" s="195">
        <f t="shared" si="89"/>
        <v>2015</v>
      </c>
      <c r="G69" s="195">
        <f t="shared" si="89"/>
        <v>2016</v>
      </c>
      <c r="H69" s="195">
        <f t="shared" si="89"/>
        <v>2017</v>
      </c>
      <c r="I69" s="195">
        <f t="shared" si="89"/>
        <v>2018</v>
      </c>
      <c r="J69" s="195">
        <f t="shared" si="89"/>
        <v>2019</v>
      </c>
      <c r="K69" s="195">
        <f t="shared" si="89"/>
        <v>2020</v>
      </c>
      <c r="L69" s="195">
        <f t="shared" si="89"/>
        <v>2021</v>
      </c>
      <c r="M69" s="195">
        <f t="shared" si="89"/>
        <v>2022</v>
      </c>
      <c r="N69" s="195">
        <f t="shared" si="89"/>
        <v>2023</v>
      </c>
      <c r="O69" s="195">
        <f t="shared" si="89"/>
        <v>2024</v>
      </c>
      <c r="P69" s="195">
        <f t="shared" si="89"/>
        <v>2025</v>
      </c>
      <c r="Q69" s="195">
        <f t="shared" si="89"/>
        <v>2026</v>
      </c>
      <c r="R69" s="195">
        <f t="shared" si="89"/>
        <v>2027</v>
      </c>
      <c r="S69" s="327"/>
      <c r="T69" s="327"/>
      <c r="U69" s="327"/>
      <c r="V69" s="327"/>
      <c r="W69" s="327"/>
      <c r="X69" s="327"/>
      <c r="Y69" s="327"/>
      <c r="Z69" s="248"/>
      <c r="AA69" s="248"/>
      <c r="AL69" s="27">
        <f t="shared" si="84"/>
        <v>43344</v>
      </c>
      <c r="AM69" s="41" t="str">
        <f t="shared" si="79"/>
        <v>bu</v>
      </c>
      <c r="AN69" s="41">
        <f t="shared" si="85"/>
        <v>73</v>
      </c>
      <c r="AO69" s="41">
        <f t="shared" si="80"/>
        <v>94</v>
      </c>
      <c r="AP69" s="41">
        <f t="shared" si="86"/>
        <v>69</v>
      </c>
      <c r="AQ69" s="41" t="str">
        <f t="shared" si="87"/>
        <v>bq</v>
      </c>
      <c r="AS69" s="140">
        <v>42583</v>
      </c>
      <c r="AT69" s="143">
        <v>368</v>
      </c>
      <c r="AU69" s="143">
        <v>376</v>
      </c>
      <c r="AV69" s="143">
        <v>552</v>
      </c>
      <c r="AW69" s="143">
        <v>128</v>
      </c>
      <c r="AX69" s="143">
        <v>64</v>
      </c>
      <c r="AY69" s="143">
        <v>184</v>
      </c>
      <c r="AZ69" s="143">
        <f t="shared" si="88"/>
        <v>744</v>
      </c>
    </row>
    <row r="70" spans="1:52">
      <c r="A70" s="277">
        <f>+ROW('ISO Style Costs'!A64)</f>
        <v>64</v>
      </c>
      <c r="B70" s="198" t="s">
        <v>1</v>
      </c>
      <c r="C70" s="199" t="s">
        <v>36</v>
      </c>
      <c r="D70" s="249">
        <f t="shared" ref="D70:R81" ca="1" si="90">+SUM(INDIRECT($AH$1&amp;VLOOKUP(D$1,$AL$1:$AM$197,2,FALSE)&amp;$A70&amp;":"&amp;VLOOKUP(DATE(YEAR(D$1),12,1),$AL$1:$AM$197,2,FALSE)&amp;$A70))</f>
        <v>2191494.96</v>
      </c>
      <c r="E70" s="249">
        <f t="shared" ca="1" si="90"/>
        <v>0</v>
      </c>
      <c r="F70" s="249">
        <f t="shared" ca="1" si="90"/>
        <v>0</v>
      </c>
      <c r="G70" s="249">
        <f t="shared" ca="1" si="90"/>
        <v>0</v>
      </c>
      <c r="H70" s="479">
        <f t="shared" ca="1" si="90"/>
        <v>0</v>
      </c>
      <c r="I70" s="479">
        <f t="shared" ca="1" si="90"/>
        <v>0</v>
      </c>
      <c r="J70" s="479">
        <f t="shared" ca="1" si="90"/>
        <v>0</v>
      </c>
      <c r="K70" s="479">
        <f t="shared" ca="1" si="90"/>
        <v>0</v>
      </c>
      <c r="L70" s="479">
        <f t="shared" ca="1" si="90"/>
        <v>0</v>
      </c>
      <c r="M70" s="479">
        <f t="shared" ca="1" si="90"/>
        <v>0</v>
      </c>
      <c r="N70" s="479">
        <f t="shared" ca="1" si="90"/>
        <v>0</v>
      </c>
      <c r="O70" s="479">
        <f t="shared" ca="1" si="90"/>
        <v>0</v>
      </c>
      <c r="P70" s="479">
        <f t="shared" ca="1" si="90"/>
        <v>0</v>
      </c>
      <c r="Q70" s="479">
        <f t="shared" ca="1" si="90"/>
        <v>0</v>
      </c>
      <c r="R70" s="479">
        <f t="shared" ca="1" si="90"/>
        <v>0</v>
      </c>
      <c r="S70" s="55"/>
      <c r="T70" s="55"/>
      <c r="U70" s="55"/>
      <c r="V70" s="55"/>
      <c r="W70" s="55"/>
      <c r="X70" s="55"/>
      <c r="Y70" s="55"/>
      <c r="Z70" s="248"/>
      <c r="AA70" s="248"/>
      <c r="AL70" s="27">
        <f t="shared" si="84"/>
        <v>43374</v>
      </c>
      <c r="AM70" s="41" t="str">
        <f t="shared" si="79"/>
        <v>bv</v>
      </c>
      <c r="AN70" s="41">
        <f t="shared" si="85"/>
        <v>74</v>
      </c>
      <c r="AO70" s="41">
        <f t="shared" si="80"/>
        <v>95</v>
      </c>
      <c r="AP70" s="41">
        <f t="shared" si="86"/>
        <v>70</v>
      </c>
      <c r="AQ70" s="41" t="str">
        <f t="shared" si="87"/>
        <v>br</v>
      </c>
      <c r="AS70" s="140">
        <v>42614</v>
      </c>
      <c r="AT70" s="143">
        <v>336</v>
      </c>
      <c r="AU70" s="143">
        <v>384</v>
      </c>
      <c r="AV70" s="143">
        <v>504</v>
      </c>
      <c r="AW70" s="143">
        <v>144</v>
      </c>
      <c r="AX70" s="143">
        <v>72</v>
      </c>
      <c r="AY70" s="143">
        <v>168</v>
      </c>
      <c r="AZ70" s="143">
        <f t="shared" si="88"/>
        <v>720</v>
      </c>
    </row>
    <row r="71" spans="1:52">
      <c r="A71" s="277">
        <f>+ROW('ISO Style Costs'!A65)</f>
        <v>65</v>
      </c>
      <c r="B71" s="201" t="s">
        <v>2</v>
      </c>
      <c r="C71" s="202" t="s">
        <v>36</v>
      </c>
      <c r="D71" s="281">
        <f t="shared" ca="1" si="90"/>
        <v>1147520</v>
      </c>
      <c r="E71" s="248">
        <f t="shared" ca="1" si="90"/>
        <v>1088623</v>
      </c>
      <c r="F71" s="248">
        <f t="shared" ca="1" si="90"/>
        <v>1149466</v>
      </c>
      <c r="G71" s="248">
        <f t="shared" ca="1" si="90"/>
        <v>1079747.01</v>
      </c>
      <c r="H71" s="480">
        <f t="shared" ref="H71:R81" ca="1" si="91">+SUM(INDIRECT($AH$1&amp;VLOOKUP(H$1,$AL$1:$AM$197,2,FALSE)&amp;$A71&amp;":"&amp;VLOOKUP(DATE(YEAR(H$1),12,1),$AL$1:$AM$197,2,FALSE)&amp;$A71))</f>
        <v>1153663</v>
      </c>
      <c r="I71" s="480">
        <f t="shared" ca="1" si="91"/>
        <v>1013019</v>
      </c>
      <c r="J71" s="480">
        <f t="shared" ca="1" si="91"/>
        <v>1202015</v>
      </c>
      <c r="K71" s="480">
        <f t="shared" ca="1" si="91"/>
        <v>1149769.3999999999</v>
      </c>
      <c r="L71" s="480">
        <f t="shared" ca="1" si="91"/>
        <v>1122475.8</v>
      </c>
      <c r="M71" s="480">
        <f t="shared" ca="1" si="91"/>
        <v>1144048</v>
      </c>
      <c r="N71" s="480">
        <f t="shared" ca="1" si="91"/>
        <v>1208900</v>
      </c>
      <c r="O71" s="480">
        <f t="shared" ca="1" si="91"/>
        <v>1143416.4100000001</v>
      </c>
      <c r="P71" s="480">
        <f t="shared" ca="1" si="91"/>
        <v>1204071</v>
      </c>
      <c r="Q71" s="480">
        <f t="shared" ca="1" si="91"/>
        <v>1033159</v>
      </c>
      <c r="R71" s="480">
        <f t="shared" ca="1" si="91"/>
        <v>1189671</v>
      </c>
      <c r="S71" s="55"/>
      <c r="T71" s="55"/>
      <c r="U71" s="55"/>
      <c r="V71" s="55"/>
      <c r="W71" s="55"/>
      <c r="X71" s="55"/>
      <c r="Y71" s="55"/>
      <c r="Z71" s="279"/>
      <c r="AA71" s="279"/>
      <c r="AL71" s="27">
        <f t="shared" si="84"/>
        <v>43405</v>
      </c>
      <c r="AM71" s="41" t="str">
        <f t="shared" si="79"/>
        <v>bw</v>
      </c>
      <c r="AN71" s="41">
        <f t="shared" si="85"/>
        <v>75</v>
      </c>
      <c r="AO71" s="41">
        <f t="shared" si="80"/>
        <v>96</v>
      </c>
      <c r="AP71" s="41">
        <f t="shared" si="86"/>
        <v>71</v>
      </c>
      <c r="AQ71" s="41" t="str">
        <f t="shared" si="87"/>
        <v>bs</v>
      </c>
      <c r="AS71" s="140">
        <v>42644</v>
      </c>
      <c r="AT71" s="143">
        <v>336</v>
      </c>
      <c r="AU71" s="143">
        <v>408</v>
      </c>
      <c r="AV71" s="143">
        <v>504</v>
      </c>
      <c r="AW71" s="143">
        <v>160</v>
      </c>
      <c r="AX71" s="143">
        <v>80</v>
      </c>
      <c r="AY71" s="143">
        <v>168</v>
      </c>
      <c r="AZ71" s="143">
        <f t="shared" si="88"/>
        <v>744</v>
      </c>
    </row>
    <row r="72" spans="1:52">
      <c r="A72" s="277">
        <f>+ROW('ISO Style Costs'!A66)</f>
        <v>66</v>
      </c>
      <c r="B72" s="201" t="s">
        <v>3</v>
      </c>
      <c r="C72" s="202" t="s">
        <v>36</v>
      </c>
      <c r="D72" s="281">
        <f t="shared" ca="1" si="90"/>
        <v>974591.81000000017</v>
      </c>
      <c r="E72" s="248">
        <f t="shared" ca="1" si="90"/>
        <v>1132219.0100000002</v>
      </c>
      <c r="F72" s="248">
        <f t="shared" ca="1" si="90"/>
        <v>1063250.79</v>
      </c>
      <c r="G72" s="248">
        <f t="shared" ca="1" si="90"/>
        <v>1137044.8</v>
      </c>
      <c r="H72" s="480">
        <f t="shared" ca="1" si="91"/>
        <v>1067337.2100000002</v>
      </c>
      <c r="I72" s="480">
        <f t="shared" ca="1" si="91"/>
        <v>1144874.0100000002</v>
      </c>
      <c r="J72" s="480">
        <f t="shared" ca="1" si="91"/>
        <v>1088053.6100000001</v>
      </c>
      <c r="K72" s="480">
        <f t="shared" ca="1" si="91"/>
        <v>1195986.8</v>
      </c>
      <c r="L72" s="480">
        <f t="shared" ca="1" si="91"/>
        <v>1033646.2100000002</v>
      </c>
      <c r="M72" s="480">
        <f t="shared" ca="1" si="91"/>
        <v>1191667.0100000002</v>
      </c>
      <c r="N72" s="480">
        <f t="shared" ca="1" si="91"/>
        <v>1119804.2100000002</v>
      </c>
      <c r="O72" s="480">
        <f t="shared" ca="1" si="91"/>
        <v>1190425.7900000003</v>
      </c>
      <c r="P72" s="480">
        <f t="shared" ca="1" si="91"/>
        <v>1112583.4100000001</v>
      </c>
      <c r="Q72" s="480">
        <f t="shared" ca="1" si="91"/>
        <v>1170168.0100000002</v>
      </c>
      <c r="R72" s="480">
        <f t="shared" ca="1" si="91"/>
        <v>1100384.8</v>
      </c>
      <c r="S72" s="55"/>
      <c r="T72" s="55"/>
      <c r="U72" s="55"/>
      <c r="V72" s="55"/>
      <c r="W72" s="55"/>
      <c r="X72" s="55"/>
      <c r="Y72" s="55"/>
      <c r="Z72" s="280"/>
      <c r="AA72" s="280"/>
      <c r="AL72" s="27">
        <f t="shared" si="84"/>
        <v>43435</v>
      </c>
      <c r="AM72" s="41" t="str">
        <f t="shared" si="79"/>
        <v>bx</v>
      </c>
      <c r="AN72" s="41">
        <f t="shared" si="85"/>
        <v>76</v>
      </c>
      <c r="AO72" s="41">
        <f t="shared" si="80"/>
        <v>97</v>
      </c>
      <c r="AP72" s="41">
        <f t="shared" si="86"/>
        <v>72</v>
      </c>
      <c r="AQ72" s="41" t="str">
        <f t="shared" si="87"/>
        <v>bt</v>
      </c>
      <c r="AS72" s="140">
        <v>42675</v>
      </c>
      <c r="AT72" s="143">
        <v>336</v>
      </c>
      <c r="AU72" s="143">
        <v>384</v>
      </c>
      <c r="AV72" s="143">
        <v>504</v>
      </c>
      <c r="AW72" s="143">
        <v>144</v>
      </c>
      <c r="AX72" s="143">
        <v>72</v>
      </c>
      <c r="AY72" s="143">
        <v>168</v>
      </c>
      <c r="AZ72" s="143">
        <f t="shared" si="88"/>
        <v>720</v>
      </c>
    </row>
    <row r="73" spans="1:52">
      <c r="A73" s="277">
        <f>+ROW('ISO Style Costs'!A67)</f>
        <v>67</v>
      </c>
      <c r="B73" s="201" t="s">
        <v>4</v>
      </c>
      <c r="C73" s="202" t="s">
        <v>36</v>
      </c>
      <c r="D73" s="281">
        <f t="shared" ca="1" si="90"/>
        <v>984502.67999999993</v>
      </c>
      <c r="E73" s="248">
        <f t="shared" ca="1" si="90"/>
        <v>1067896.3999999999</v>
      </c>
      <c r="F73" s="248">
        <f t="shared" ca="1" si="90"/>
        <v>1057543.2</v>
      </c>
      <c r="G73" s="248">
        <f t="shared" ca="1" si="90"/>
        <v>1006099.44</v>
      </c>
      <c r="H73" s="480">
        <f t="shared" ca="1" si="91"/>
        <v>1015243.6</v>
      </c>
      <c r="I73" s="480">
        <f t="shared" ca="1" si="91"/>
        <v>1063494.7999999998</v>
      </c>
      <c r="J73" s="480">
        <f t="shared" ca="1" si="91"/>
        <v>986633.6399999999</v>
      </c>
      <c r="K73" s="480">
        <f t="shared" ca="1" si="91"/>
        <v>1155860.7999999998</v>
      </c>
      <c r="L73" s="480">
        <f t="shared" ca="1" si="91"/>
        <v>1149100.6000000001</v>
      </c>
      <c r="M73" s="480">
        <f t="shared" ca="1" si="91"/>
        <v>1059125</v>
      </c>
      <c r="N73" s="480">
        <f t="shared" ca="1" si="91"/>
        <v>1141658.7999999998</v>
      </c>
      <c r="O73" s="480">
        <f t="shared" ca="1" si="91"/>
        <v>1146383.2</v>
      </c>
      <c r="P73" s="480">
        <f t="shared" ca="1" si="91"/>
        <v>1052535.04</v>
      </c>
      <c r="Q73" s="480">
        <f t="shared" ca="1" si="91"/>
        <v>1110128.6000000001</v>
      </c>
      <c r="R73" s="480">
        <f t="shared" ca="1" si="91"/>
        <v>1100822.6000000001</v>
      </c>
      <c r="S73" s="55"/>
      <c r="T73" s="55"/>
      <c r="U73" s="55"/>
      <c r="V73" s="55"/>
      <c r="W73" s="55"/>
      <c r="X73" s="55"/>
      <c r="Y73" s="55"/>
      <c r="Z73" s="191"/>
      <c r="AA73" s="191"/>
      <c r="AL73" s="27">
        <f t="shared" si="84"/>
        <v>43466</v>
      </c>
      <c r="AM73" s="41" t="str">
        <f t="shared" si="79"/>
        <v>by</v>
      </c>
      <c r="AN73" s="41">
        <f t="shared" si="85"/>
        <v>77</v>
      </c>
      <c r="AO73" s="41">
        <f t="shared" si="80"/>
        <v>98</v>
      </c>
      <c r="AP73" s="41">
        <f t="shared" si="86"/>
        <v>73</v>
      </c>
      <c r="AQ73" s="41" t="str">
        <f t="shared" si="87"/>
        <v>bu</v>
      </c>
      <c r="AS73" s="140">
        <v>42705</v>
      </c>
      <c r="AT73" s="143">
        <v>336</v>
      </c>
      <c r="AU73" s="143">
        <v>408</v>
      </c>
      <c r="AV73" s="143">
        <v>504</v>
      </c>
      <c r="AW73" s="143">
        <v>160</v>
      </c>
      <c r="AX73" s="143">
        <v>80</v>
      </c>
      <c r="AY73" s="143">
        <v>168</v>
      </c>
      <c r="AZ73" s="143">
        <f t="shared" si="88"/>
        <v>744</v>
      </c>
    </row>
    <row r="74" spans="1:52">
      <c r="A74" s="277">
        <f>+ROW('ISO Style Costs'!A68)</f>
        <v>68</v>
      </c>
      <c r="B74" s="201" t="s">
        <v>5</v>
      </c>
      <c r="C74" s="202" t="s">
        <v>36</v>
      </c>
      <c r="D74" s="281">
        <f t="shared" ca="1" si="90"/>
        <v>1068028.3999999999</v>
      </c>
      <c r="E74" s="248">
        <f t="shared" ca="1" si="90"/>
        <v>1068465.7999999998</v>
      </c>
      <c r="F74" s="248">
        <f t="shared" ca="1" si="90"/>
        <v>983168.6</v>
      </c>
      <c r="G74" s="248">
        <f t="shared" ca="1" si="90"/>
        <v>1078251.3999999999</v>
      </c>
      <c r="H74" s="480">
        <f t="shared" ca="1" si="91"/>
        <v>1016852.2</v>
      </c>
      <c r="I74" s="480">
        <f t="shared" ca="1" si="91"/>
        <v>921365.15999999992</v>
      </c>
      <c r="J74" s="480">
        <f t="shared" ca="1" si="91"/>
        <v>1136876.2</v>
      </c>
      <c r="K74" s="480">
        <f t="shared" ca="1" si="91"/>
        <v>1155333.3999999999</v>
      </c>
      <c r="L74" s="480">
        <f t="shared" ca="1" si="91"/>
        <v>1070562.2</v>
      </c>
      <c r="M74" s="480">
        <f t="shared" ca="1" si="91"/>
        <v>1145528.3999999999</v>
      </c>
      <c r="N74" s="480">
        <f t="shared" ca="1" si="91"/>
        <v>1140575.3999999999</v>
      </c>
      <c r="O74" s="480">
        <f t="shared" ca="1" si="91"/>
        <v>1060462.0800000001</v>
      </c>
      <c r="P74" s="480">
        <f t="shared" ca="1" si="91"/>
        <v>1129773.2</v>
      </c>
      <c r="Q74" s="480">
        <f t="shared" ca="1" si="91"/>
        <v>1109953.3999999999</v>
      </c>
      <c r="R74" s="480">
        <f t="shared" ca="1" si="91"/>
        <v>958425.44000000006</v>
      </c>
      <c r="S74" s="55"/>
      <c r="T74" s="55"/>
      <c r="U74" s="55"/>
      <c r="V74" s="55"/>
      <c r="W74" s="55"/>
      <c r="X74" s="55"/>
      <c r="Y74" s="55"/>
      <c r="Z74" s="250"/>
      <c r="AA74" s="250"/>
      <c r="AL74" s="27">
        <f t="shared" si="84"/>
        <v>43497</v>
      </c>
      <c r="AM74" s="41" t="str">
        <f t="shared" si="79"/>
        <v>bz</v>
      </c>
      <c r="AN74" s="41">
        <f t="shared" si="85"/>
        <v>78</v>
      </c>
      <c r="AO74" s="41">
        <f t="shared" si="80"/>
        <v>99</v>
      </c>
      <c r="AP74" s="41">
        <f t="shared" si="86"/>
        <v>74</v>
      </c>
      <c r="AQ74" s="41" t="str">
        <f t="shared" si="87"/>
        <v>bv</v>
      </c>
      <c r="AS74" s="139">
        <v>42736</v>
      </c>
      <c r="AT74" s="142">
        <v>336</v>
      </c>
      <c r="AU74" s="142">
        <v>408</v>
      </c>
      <c r="AV74" s="142">
        <v>504</v>
      </c>
      <c r="AW74" s="142">
        <v>160</v>
      </c>
      <c r="AX74" s="142">
        <v>80</v>
      </c>
      <c r="AY74" s="142">
        <v>168</v>
      </c>
      <c r="AZ74" s="142">
        <f t="shared" si="88"/>
        <v>744</v>
      </c>
    </row>
    <row r="75" spans="1:52">
      <c r="A75" s="277">
        <f>+ROW('ISO Style Costs'!A69)</f>
        <v>69</v>
      </c>
      <c r="B75" s="201" t="s">
        <v>6</v>
      </c>
      <c r="C75" s="202" t="s">
        <v>36</v>
      </c>
      <c r="D75" s="281">
        <f t="shared" ca="1" si="90"/>
        <v>1123324.58</v>
      </c>
      <c r="E75" s="248">
        <f t="shared" ca="1" si="90"/>
        <v>965740.78</v>
      </c>
      <c r="F75" s="248">
        <f t="shared" ca="1" si="90"/>
        <v>1116593.9700000002</v>
      </c>
      <c r="G75" s="248">
        <f t="shared" ca="1" si="90"/>
        <v>1133723.57</v>
      </c>
      <c r="H75" s="480">
        <f t="shared" ca="1" si="91"/>
        <v>973195.8</v>
      </c>
      <c r="I75" s="480">
        <f t="shared" ca="1" si="91"/>
        <v>1094095.7800000003</v>
      </c>
      <c r="J75" s="480">
        <f t="shared" ca="1" si="91"/>
        <v>1164609.3700000001</v>
      </c>
      <c r="K75" s="480">
        <f t="shared" ca="1" si="91"/>
        <v>1102833.99</v>
      </c>
      <c r="L75" s="480">
        <f t="shared" ca="1" si="91"/>
        <v>1179361.1700000002</v>
      </c>
      <c r="M75" s="480">
        <f t="shared" ca="1" si="91"/>
        <v>1174491.77</v>
      </c>
      <c r="N75" s="480">
        <f t="shared" ca="1" si="91"/>
        <v>1015596.1800000002</v>
      </c>
      <c r="O75" s="480">
        <f t="shared" ca="1" si="91"/>
        <v>1177132.79</v>
      </c>
      <c r="P75" s="480">
        <f t="shared" ca="1" si="91"/>
        <v>1162918.1700000002</v>
      </c>
      <c r="Q75" s="480">
        <f t="shared" ca="1" si="91"/>
        <v>1054702.3799999999</v>
      </c>
      <c r="R75" s="480">
        <f t="shared" ca="1" si="91"/>
        <v>1131948.3800000001</v>
      </c>
      <c r="S75" s="55"/>
      <c r="T75" s="55"/>
      <c r="U75" s="55"/>
      <c r="V75" s="55"/>
      <c r="W75" s="55"/>
      <c r="X75" s="55"/>
      <c r="Y75" s="55"/>
      <c r="Z75" s="250"/>
      <c r="AA75" s="250"/>
      <c r="AL75" s="27">
        <f t="shared" si="84"/>
        <v>43525</v>
      </c>
      <c r="AM75" s="41" t="str">
        <f t="shared" si="79"/>
        <v>ca</v>
      </c>
      <c r="AN75" s="41">
        <f t="shared" si="85"/>
        <v>79</v>
      </c>
      <c r="AO75" s="41">
        <f t="shared" si="80"/>
        <v>100</v>
      </c>
      <c r="AP75" s="41">
        <f t="shared" si="86"/>
        <v>75</v>
      </c>
      <c r="AQ75" s="41" t="str">
        <f t="shared" si="87"/>
        <v>bw</v>
      </c>
      <c r="AS75" s="139">
        <v>42767</v>
      </c>
      <c r="AT75" s="142">
        <v>320</v>
      </c>
      <c r="AU75" s="142">
        <v>352</v>
      </c>
      <c r="AV75" s="142">
        <v>480</v>
      </c>
      <c r="AW75" s="142">
        <v>128</v>
      </c>
      <c r="AX75" s="142">
        <v>64</v>
      </c>
      <c r="AY75" s="142">
        <v>160</v>
      </c>
      <c r="AZ75" s="142">
        <f t="shared" si="88"/>
        <v>672</v>
      </c>
    </row>
    <row r="76" spans="1:52">
      <c r="A76" s="277">
        <f>+ROW('ISO Style Costs'!A70)</f>
        <v>70</v>
      </c>
      <c r="B76" s="201" t="s">
        <v>7</v>
      </c>
      <c r="C76" s="202" t="s">
        <v>36</v>
      </c>
      <c r="D76" s="281">
        <f t="shared" ca="1" si="90"/>
        <v>1743608.5499999998</v>
      </c>
      <c r="E76" s="248">
        <f t="shared" ca="1" si="90"/>
        <v>1620769.3499999999</v>
      </c>
      <c r="F76" s="248">
        <f t="shared" ca="1" si="90"/>
        <v>1694007.5499999998</v>
      </c>
      <c r="G76" s="248">
        <f t="shared" ca="1" si="90"/>
        <v>1467080.38</v>
      </c>
      <c r="H76" s="480">
        <f t="shared" ca="1" si="91"/>
        <v>1710105.5899999999</v>
      </c>
      <c r="I76" s="480">
        <f t="shared" ca="1" si="91"/>
        <v>1654491.58</v>
      </c>
      <c r="J76" s="480">
        <f t="shared" ca="1" si="91"/>
        <v>1847530.5499999998</v>
      </c>
      <c r="K76" s="480">
        <f t="shared" ca="1" si="91"/>
        <v>1784173.26</v>
      </c>
      <c r="L76" s="480">
        <f t="shared" ca="1" si="91"/>
        <v>1883509.5699999998</v>
      </c>
      <c r="M76" s="480">
        <f t="shared" ca="1" si="91"/>
        <v>1772052.5899999999</v>
      </c>
      <c r="N76" s="480">
        <f t="shared" ca="1" si="91"/>
        <v>1867985.5899999999</v>
      </c>
      <c r="O76" s="480">
        <f t="shared" ca="1" si="91"/>
        <v>1598972.48</v>
      </c>
      <c r="P76" s="480">
        <f t="shared" ca="1" si="91"/>
        <v>1855126.5499999998</v>
      </c>
      <c r="Q76" s="480">
        <f t="shared" ca="1" si="91"/>
        <v>1724613.5499999998</v>
      </c>
      <c r="R76" s="480">
        <f t="shared" ca="1" si="91"/>
        <v>1815831.5699999998</v>
      </c>
      <c r="S76" s="55"/>
      <c r="T76" s="55"/>
      <c r="U76" s="55"/>
      <c r="V76" s="55"/>
      <c r="W76" s="55"/>
      <c r="X76" s="55"/>
      <c r="Y76" s="55"/>
      <c r="Z76" s="250"/>
      <c r="AA76" s="250"/>
      <c r="AL76" s="27">
        <f t="shared" si="84"/>
        <v>43556</v>
      </c>
      <c r="AM76" s="41" t="str">
        <f t="shared" si="79"/>
        <v>cb</v>
      </c>
      <c r="AN76" s="41">
        <f t="shared" si="85"/>
        <v>80</v>
      </c>
      <c r="AO76" s="41">
        <f t="shared" si="80"/>
        <v>101</v>
      </c>
      <c r="AP76" s="41">
        <f t="shared" si="86"/>
        <v>76</v>
      </c>
      <c r="AQ76" s="41" t="str">
        <f t="shared" si="87"/>
        <v>bx</v>
      </c>
      <c r="AS76" s="139">
        <v>42795</v>
      </c>
      <c r="AT76" s="142">
        <v>368</v>
      </c>
      <c r="AU76" s="142">
        <v>376</v>
      </c>
      <c r="AV76" s="142">
        <v>552</v>
      </c>
      <c r="AW76" s="142">
        <v>128</v>
      </c>
      <c r="AX76" s="142">
        <v>64</v>
      </c>
      <c r="AY76" s="142">
        <v>184</v>
      </c>
      <c r="AZ76" s="142">
        <f t="shared" si="88"/>
        <v>744</v>
      </c>
    </row>
    <row r="77" spans="1:52">
      <c r="A77" s="277">
        <f>+ROW('ISO Style Costs'!A71)</f>
        <v>71</v>
      </c>
      <c r="B77" s="201" t="s">
        <v>8</v>
      </c>
      <c r="C77" s="202" t="s">
        <v>36</v>
      </c>
      <c r="D77" s="281">
        <f t="shared" ca="1" si="90"/>
        <v>1687775.96</v>
      </c>
      <c r="E77" s="248">
        <f t="shared" ca="1" si="90"/>
        <v>1679986.96</v>
      </c>
      <c r="F77" s="248">
        <f t="shared" ca="1" si="90"/>
        <v>1555069.96</v>
      </c>
      <c r="G77" s="248">
        <f t="shared" ca="1" si="90"/>
        <v>1664567.48</v>
      </c>
      <c r="H77" s="480">
        <f t="shared" ca="1" si="91"/>
        <v>1560345</v>
      </c>
      <c r="I77" s="480">
        <f t="shared" ca="1" si="91"/>
        <v>1697178.46</v>
      </c>
      <c r="J77" s="480">
        <f t="shared" ca="1" si="91"/>
        <v>1521541.98</v>
      </c>
      <c r="K77" s="480">
        <f t="shared" ca="1" si="91"/>
        <v>1829371.46</v>
      </c>
      <c r="L77" s="480">
        <f t="shared" ca="1" si="91"/>
        <v>1713606.97</v>
      </c>
      <c r="M77" s="480">
        <f t="shared" ca="1" si="91"/>
        <v>1814634</v>
      </c>
      <c r="N77" s="480">
        <f t="shared" ca="1" si="91"/>
        <v>1697606</v>
      </c>
      <c r="O77" s="480">
        <f t="shared" ca="1" si="91"/>
        <v>1810776.46</v>
      </c>
      <c r="P77" s="480">
        <f t="shared" ca="1" si="91"/>
        <v>1686903.95</v>
      </c>
      <c r="Q77" s="480">
        <f t="shared" ca="1" si="91"/>
        <v>1766425.96</v>
      </c>
      <c r="R77" s="480">
        <f t="shared" ca="1" si="91"/>
        <v>1495278</v>
      </c>
      <c r="S77" s="55"/>
      <c r="T77" s="55"/>
      <c r="U77" s="55"/>
      <c r="V77" s="55"/>
      <c r="W77" s="55"/>
      <c r="X77" s="55"/>
      <c r="Y77" s="55"/>
      <c r="Z77" s="250"/>
      <c r="AA77" s="250"/>
      <c r="AL77" s="27">
        <f t="shared" si="84"/>
        <v>43586</v>
      </c>
      <c r="AM77" s="41" t="str">
        <f t="shared" si="79"/>
        <v>cc</v>
      </c>
      <c r="AN77" s="41">
        <f t="shared" si="85"/>
        <v>81</v>
      </c>
      <c r="AO77" s="41">
        <f t="shared" si="80"/>
        <v>102</v>
      </c>
      <c r="AP77" s="41">
        <f t="shared" si="86"/>
        <v>77</v>
      </c>
      <c r="AQ77" s="41" t="str">
        <f t="shared" si="87"/>
        <v>by</v>
      </c>
      <c r="AS77" s="139">
        <v>42826</v>
      </c>
      <c r="AT77" s="142">
        <v>320</v>
      </c>
      <c r="AU77" s="142">
        <v>400</v>
      </c>
      <c r="AV77" s="142">
        <v>480</v>
      </c>
      <c r="AW77" s="142">
        <v>160</v>
      </c>
      <c r="AX77" s="142">
        <v>80</v>
      </c>
      <c r="AY77" s="142">
        <v>160</v>
      </c>
      <c r="AZ77" s="142">
        <f t="shared" si="88"/>
        <v>720</v>
      </c>
    </row>
    <row r="78" spans="1:52">
      <c r="A78" s="277">
        <f>+ROW('ISO Style Costs'!A72)</f>
        <v>72</v>
      </c>
      <c r="B78" s="201" t="s">
        <v>9</v>
      </c>
      <c r="C78" s="202" t="s">
        <v>36</v>
      </c>
      <c r="D78" s="281">
        <f t="shared" ca="1" si="90"/>
        <v>7714</v>
      </c>
      <c r="E78" s="248">
        <f t="shared" ca="1" si="90"/>
        <v>0</v>
      </c>
      <c r="F78" s="248">
        <f t="shared" ca="1" si="90"/>
        <v>0</v>
      </c>
      <c r="G78" s="248">
        <f t="shared" ca="1" si="90"/>
        <v>0</v>
      </c>
      <c r="H78" s="480">
        <f t="shared" ca="1" si="91"/>
        <v>0</v>
      </c>
      <c r="I78" s="480">
        <f t="shared" ca="1" si="91"/>
        <v>0</v>
      </c>
      <c r="J78" s="480">
        <f t="shared" ca="1" si="91"/>
        <v>20068</v>
      </c>
      <c r="K78" s="480">
        <f t="shared" ca="1" si="91"/>
        <v>76666</v>
      </c>
      <c r="L78" s="480">
        <f t="shared" ca="1" si="91"/>
        <v>130468</v>
      </c>
      <c r="M78" s="480">
        <f t="shared" ca="1" si="91"/>
        <v>118596</v>
      </c>
      <c r="N78" s="480">
        <f t="shared" ca="1" si="91"/>
        <v>106742</v>
      </c>
      <c r="O78" s="480">
        <f t="shared" ca="1" si="91"/>
        <v>93738</v>
      </c>
      <c r="P78" s="480">
        <f t="shared" ca="1" si="91"/>
        <v>89515</v>
      </c>
      <c r="Q78" s="480">
        <f t="shared" ca="1" si="91"/>
        <v>88407</v>
      </c>
      <c r="R78" s="480">
        <f t="shared" ca="1" si="91"/>
        <v>93096</v>
      </c>
      <c r="S78" s="55"/>
      <c r="T78" s="55"/>
      <c r="U78" s="55"/>
      <c r="V78" s="55"/>
      <c r="W78" s="55"/>
      <c r="X78" s="55"/>
      <c r="Y78" s="55"/>
      <c r="Z78" s="250"/>
      <c r="AA78" s="250"/>
      <c r="AL78" s="27">
        <f t="shared" si="84"/>
        <v>43617</v>
      </c>
      <c r="AM78" s="41" t="str">
        <f t="shared" si="79"/>
        <v>cd</v>
      </c>
      <c r="AN78" s="41">
        <f t="shared" si="85"/>
        <v>82</v>
      </c>
      <c r="AO78" s="41">
        <f t="shared" si="80"/>
        <v>103</v>
      </c>
      <c r="AP78" s="41">
        <f t="shared" si="86"/>
        <v>78</v>
      </c>
      <c r="AQ78" s="41" t="str">
        <f t="shared" si="87"/>
        <v>bz</v>
      </c>
      <c r="AS78" s="139">
        <v>42856</v>
      </c>
      <c r="AT78" s="142">
        <v>352</v>
      </c>
      <c r="AU78" s="142">
        <v>392</v>
      </c>
      <c r="AV78" s="142">
        <v>528</v>
      </c>
      <c r="AW78" s="142">
        <v>144</v>
      </c>
      <c r="AX78" s="142">
        <v>72</v>
      </c>
      <c r="AY78" s="142">
        <v>176</v>
      </c>
      <c r="AZ78" s="142">
        <f t="shared" si="88"/>
        <v>744</v>
      </c>
    </row>
    <row r="79" spans="1:52">
      <c r="A79" s="277">
        <f>+ROW('ISO Style Costs'!A73)</f>
        <v>73</v>
      </c>
      <c r="B79" s="201" t="s">
        <v>10</v>
      </c>
      <c r="C79" s="202" t="s">
        <v>36</v>
      </c>
      <c r="D79" s="281">
        <f t="shared" ca="1" si="90"/>
        <v>14753</v>
      </c>
      <c r="E79" s="248">
        <f t="shared" ca="1" si="90"/>
        <v>0</v>
      </c>
      <c r="F79" s="248">
        <f t="shared" ca="1" si="90"/>
        <v>0</v>
      </c>
      <c r="G79" s="248">
        <f t="shared" ca="1" si="90"/>
        <v>0</v>
      </c>
      <c r="H79" s="480">
        <f t="shared" ca="1" si="91"/>
        <v>0</v>
      </c>
      <c r="I79" s="480">
        <f t="shared" ca="1" si="91"/>
        <v>0</v>
      </c>
      <c r="J79" s="480">
        <f t="shared" ca="1" si="91"/>
        <v>0</v>
      </c>
      <c r="K79" s="480">
        <f t="shared" ca="1" si="91"/>
        <v>1086</v>
      </c>
      <c r="L79" s="480">
        <f t="shared" ca="1" si="91"/>
        <v>28565</v>
      </c>
      <c r="M79" s="480">
        <f t="shared" ca="1" si="91"/>
        <v>21670</v>
      </c>
      <c r="N79" s="480">
        <f t="shared" ca="1" si="91"/>
        <v>14591</v>
      </c>
      <c r="O79" s="480">
        <f t="shared" ca="1" si="91"/>
        <v>3512</v>
      </c>
      <c r="P79" s="480">
        <f t="shared" ca="1" si="91"/>
        <v>1620</v>
      </c>
      <c r="Q79" s="480">
        <f t="shared" ca="1" si="91"/>
        <v>1080</v>
      </c>
      <c r="R79" s="480">
        <f t="shared" ca="1" si="91"/>
        <v>1009</v>
      </c>
      <c r="S79" s="55"/>
      <c r="T79" s="55"/>
      <c r="U79" s="55"/>
      <c r="V79" s="55"/>
      <c r="W79" s="55"/>
      <c r="X79" s="55"/>
      <c r="Y79" s="55"/>
      <c r="Z79" s="250"/>
      <c r="AA79" s="250"/>
      <c r="AL79" s="27">
        <f t="shared" si="84"/>
        <v>43647</v>
      </c>
      <c r="AM79" s="41" t="str">
        <f t="shared" si="79"/>
        <v>ce</v>
      </c>
      <c r="AN79" s="41">
        <f t="shared" si="85"/>
        <v>83</v>
      </c>
      <c r="AO79" s="41">
        <f t="shared" si="80"/>
        <v>104</v>
      </c>
      <c r="AP79" s="41">
        <f t="shared" si="86"/>
        <v>79</v>
      </c>
      <c r="AQ79" s="41" t="str">
        <f t="shared" ref="AQ79:AQ92" si="92">+"c"&amp;AQ1</f>
        <v>ca</v>
      </c>
      <c r="AS79" s="139">
        <v>42887</v>
      </c>
      <c r="AT79" s="142">
        <v>352</v>
      </c>
      <c r="AU79" s="142">
        <v>368</v>
      </c>
      <c r="AV79" s="142">
        <v>528</v>
      </c>
      <c r="AW79" s="142">
        <v>128</v>
      </c>
      <c r="AX79" s="142">
        <v>64</v>
      </c>
      <c r="AY79" s="142">
        <v>176</v>
      </c>
      <c r="AZ79" s="142">
        <f t="shared" si="88"/>
        <v>720</v>
      </c>
    </row>
    <row r="80" spans="1:52">
      <c r="A80" s="277">
        <f>+ROW('ISO Style Costs'!A74)</f>
        <v>74</v>
      </c>
      <c r="B80" s="474" t="s">
        <v>97</v>
      </c>
      <c r="C80" s="477" t="s">
        <v>36</v>
      </c>
      <c r="D80" s="480">
        <f t="shared" ca="1" si="90"/>
        <v>301928.69</v>
      </c>
      <c r="E80" s="480">
        <f t="shared" ca="1" si="90"/>
        <v>301928.69</v>
      </c>
      <c r="F80" s="480">
        <f t="shared" ca="1" si="90"/>
        <v>266980.01</v>
      </c>
      <c r="G80" s="480">
        <f t="shared" ca="1" si="90"/>
        <v>266980.01999999996</v>
      </c>
      <c r="H80" s="480">
        <f t="shared" ca="1" si="91"/>
        <v>266979.99</v>
      </c>
      <c r="I80" s="480">
        <f t="shared" ca="1" si="91"/>
        <v>266980</v>
      </c>
      <c r="J80" s="480">
        <f t="shared" ca="1" si="91"/>
        <v>266980.01</v>
      </c>
      <c r="K80" s="480">
        <f t="shared" ca="1" si="91"/>
        <v>266980.02</v>
      </c>
      <c r="L80" s="480">
        <f t="shared" ca="1" si="91"/>
        <v>266980.01</v>
      </c>
      <c r="M80" s="480">
        <f t="shared" ca="1" si="91"/>
        <v>266980.01</v>
      </c>
      <c r="N80" s="480">
        <f t="shared" ca="1" si="91"/>
        <v>266980</v>
      </c>
      <c r="O80" s="480">
        <f t="shared" ca="1" si="91"/>
        <v>266980.01</v>
      </c>
      <c r="P80" s="480">
        <f t="shared" ca="1" si="91"/>
        <v>266980</v>
      </c>
      <c r="Q80" s="480">
        <f t="shared" ca="1" si="91"/>
        <v>266980.01000000007</v>
      </c>
      <c r="R80" s="480">
        <f t="shared" ca="1" si="91"/>
        <v>266980.01</v>
      </c>
      <c r="S80" s="55"/>
      <c r="T80" s="55"/>
      <c r="U80" s="55"/>
      <c r="V80" s="55"/>
      <c r="W80" s="55"/>
      <c r="X80" s="55"/>
      <c r="Y80" s="55"/>
      <c r="Z80" s="250"/>
      <c r="AA80" s="250"/>
      <c r="AL80" s="27">
        <f t="shared" si="84"/>
        <v>43678</v>
      </c>
      <c r="AM80" s="41" t="str">
        <f t="shared" si="79"/>
        <v>cf</v>
      </c>
      <c r="AN80" s="41">
        <f t="shared" si="85"/>
        <v>84</v>
      </c>
      <c r="AO80" s="41">
        <f t="shared" si="80"/>
        <v>105</v>
      </c>
      <c r="AP80" s="41">
        <f t="shared" si="86"/>
        <v>80</v>
      </c>
      <c r="AQ80" s="41" t="str">
        <f t="shared" si="92"/>
        <v>cb</v>
      </c>
      <c r="AS80" s="139">
        <v>42917</v>
      </c>
      <c r="AT80" s="142">
        <v>320</v>
      </c>
      <c r="AU80" s="142">
        <v>424</v>
      </c>
      <c r="AV80" s="142">
        <v>480</v>
      </c>
      <c r="AW80" s="142">
        <v>176</v>
      </c>
      <c r="AX80" s="142">
        <v>88</v>
      </c>
      <c r="AY80" s="142">
        <v>160</v>
      </c>
      <c r="AZ80" s="142">
        <f t="shared" si="88"/>
        <v>744</v>
      </c>
    </row>
    <row r="81" spans="1:52">
      <c r="A81" s="277">
        <f>+ROW('ISO Style Costs'!A75)</f>
        <v>75</v>
      </c>
      <c r="B81" s="475" t="s">
        <v>289</v>
      </c>
      <c r="C81" s="478" t="s">
        <v>36</v>
      </c>
      <c r="D81" s="480">
        <f t="shared" ca="1" si="90"/>
        <v>20354.73</v>
      </c>
      <c r="E81" s="464">
        <f t="shared" ca="1" si="90"/>
        <v>20354.73</v>
      </c>
      <c r="F81" s="464">
        <f t="shared" ca="1" si="90"/>
        <v>17998.71</v>
      </c>
      <c r="G81" s="464">
        <f t="shared" ca="1" si="90"/>
        <v>17998.699999999997</v>
      </c>
      <c r="H81" s="464">
        <f t="shared" ca="1" si="91"/>
        <v>17998.699999999997</v>
      </c>
      <c r="I81" s="464">
        <f t="shared" ca="1" si="91"/>
        <v>17998.7</v>
      </c>
      <c r="J81" s="464">
        <f t="shared" ca="1" si="91"/>
        <v>17998.7</v>
      </c>
      <c r="K81" s="464">
        <f t="shared" ca="1" si="91"/>
        <v>17998.7</v>
      </c>
      <c r="L81" s="464">
        <f t="shared" ca="1" si="91"/>
        <v>17998.7</v>
      </c>
      <c r="M81" s="464">
        <f t="shared" ca="1" si="91"/>
        <v>17998.71</v>
      </c>
      <c r="N81" s="464">
        <f t="shared" ca="1" si="91"/>
        <v>17998.7</v>
      </c>
      <c r="O81" s="464">
        <f t="shared" ca="1" si="91"/>
        <v>17998.71</v>
      </c>
      <c r="P81" s="464">
        <f t="shared" ca="1" si="91"/>
        <v>17998.690000000002</v>
      </c>
      <c r="Q81" s="464">
        <f t="shared" ca="1" si="91"/>
        <v>17998.710000000003</v>
      </c>
      <c r="R81" s="464">
        <f t="shared" ca="1" si="91"/>
        <v>17998.7</v>
      </c>
      <c r="S81" s="55"/>
      <c r="T81" s="55"/>
      <c r="U81" s="55"/>
      <c r="V81" s="55"/>
      <c r="W81" s="55"/>
      <c r="X81" s="55"/>
      <c r="Y81" s="55"/>
      <c r="Z81" s="250"/>
      <c r="AA81" s="250"/>
      <c r="AL81" s="27">
        <f t="shared" si="84"/>
        <v>43709</v>
      </c>
      <c r="AM81" s="41" t="str">
        <f t="shared" si="79"/>
        <v>cg</v>
      </c>
      <c r="AN81" s="41">
        <f t="shared" si="85"/>
        <v>85</v>
      </c>
      <c r="AO81" s="41">
        <f t="shared" si="80"/>
        <v>106</v>
      </c>
      <c r="AP81" s="41">
        <f t="shared" si="86"/>
        <v>81</v>
      </c>
      <c r="AQ81" s="41" t="str">
        <f t="shared" si="92"/>
        <v>cc</v>
      </c>
      <c r="AS81" s="139">
        <v>42948</v>
      </c>
      <c r="AT81" s="142">
        <v>368</v>
      </c>
      <c r="AU81" s="142">
        <v>376</v>
      </c>
      <c r="AV81" s="142">
        <v>552</v>
      </c>
      <c r="AW81" s="142">
        <v>128</v>
      </c>
      <c r="AX81" s="142">
        <v>64</v>
      </c>
      <c r="AY81" s="142">
        <v>184</v>
      </c>
      <c r="AZ81" s="142">
        <f t="shared" si="88"/>
        <v>744</v>
      </c>
    </row>
    <row r="82" spans="1:52">
      <c r="A82" s="277">
        <f>+ROW('ISO Style Costs'!A76)</f>
        <v>76</v>
      </c>
      <c r="B82" s="266" t="s">
        <v>183</v>
      </c>
      <c r="C82" s="268" t="s">
        <v>36</v>
      </c>
      <c r="D82" s="267">
        <f ca="1">+SUM(D70:D80)</f>
        <v>11245242.630000001</v>
      </c>
      <c r="E82" s="267">
        <f t="shared" ref="E82:G82" ca="1" si="93">+SUM(E70:E80)</f>
        <v>8925629.9900000002</v>
      </c>
      <c r="F82" s="267">
        <f t="shared" ca="1" si="93"/>
        <v>8886080.0800000001</v>
      </c>
      <c r="G82" s="267">
        <f t="shared" ca="1" si="93"/>
        <v>8833494.0999999996</v>
      </c>
      <c r="H82" s="267">
        <f t="shared" ref="H82:R82" ca="1" si="94">+SUM(H70:H80)</f>
        <v>8763722.3899999987</v>
      </c>
      <c r="I82" s="267">
        <f t="shared" ca="1" si="94"/>
        <v>8855498.7899999991</v>
      </c>
      <c r="J82" s="267">
        <f t="shared" ca="1" si="94"/>
        <v>9234308.3599999994</v>
      </c>
      <c r="K82" s="267">
        <f t="shared" ca="1" si="94"/>
        <v>9718061.129999999</v>
      </c>
      <c r="L82" s="267">
        <f t="shared" ca="1" si="94"/>
        <v>9578275.5300000012</v>
      </c>
      <c r="M82" s="267">
        <f t="shared" ca="1" si="94"/>
        <v>9708792.7799999993</v>
      </c>
      <c r="N82" s="267">
        <f t="shared" ca="1" si="94"/>
        <v>9580439.1799999997</v>
      </c>
      <c r="O82" s="267">
        <f t="shared" ca="1" si="94"/>
        <v>9491799.2200000007</v>
      </c>
      <c r="P82" s="267">
        <f t="shared" ca="1" si="94"/>
        <v>9562026.3200000003</v>
      </c>
      <c r="Q82" s="267">
        <f t="shared" ca="1" si="94"/>
        <v>9325617.9099999983</v>
      </c>
      <c r="R82" s="267">
        <f t="shared" ca="1" si="94"/>
        <v>9153446.7999999989</v>
      </c>
      <c r="S82" s="55"/>
      <c r="T82" s="55"/>
      <c r="U82" s="55"/>
      <c r="V82" s="55"/>
      <c r="W82" s="55"/>
      <c r="X82" s="55"/>
      <c r="Y82" s="55"/>
      <c r="Z82" s="250"/>
      <c r="AA82" s="250"/>
      <c r="AL82" s="27">
        <f t="shared" si="84"/>
        <v>43739</v>
      </c>
      <c r="AM82" s="41" t="str">
        <f t="shared" si="79"/>
        <v>ch</v>
      </c>
      <c r="AN82" s="41">
        <f t="shared" si="85"/>
        <v>86</v>
      </c>
      <c r="AO82" s="41">
        <f t="shared" si="80"/>
        <v>107</v>
      </c>
      <c r="AP82" s="41">
        <f t="shared" si="86"/>
        <v>82</v>
      </c>
      <c r="AQ82" s="41" t="str">
        <f t="shared" si="92"/>
        <v>cd</v>
      </c>
      <c r="AS82" s="139">
        <v>42979</v>
      </c>
      <c r="AT82" s="142">
        <v>320</v>
      </c>
      <c r="AU82" s="142">
        <v>400</v>
      </c>
      <c r="AV82" s="142">
        <v>480</v>
      </c>
      <c r="AW82" s="142">
        <v>160</v>
      </c>
      <c r="AX82" s="142">
        <v>80</v>
      </c>
      <c r="AY82" s="142">
        <v>160</v>
      </c>
      <c r="AZ82" s="142">
        <f t="shared" si="88"/>
        <v>720</v>
      </c>
    </row>
    <row r="83" spans="1:52">
      <c r="A83" s="277">
        <f>+ROW('ISO Style Costs'!A77)</f>
        <v>77</v>
      </c>
      <c r="B83" s="263"/>
      <c r="C83" s="264"/>
      <c r="D83" s="265">
        <v>2.1885982479777417</v>
      </c>
      <c r="E83" s="265"/>
      <c r="F83" s="265"/>
      <c r="G83" s="265"/>
      <c r="H83" s="265"/>
      <c r="I83" s="265"/>
      <c r="J83" s="265"/>
      <c r="K83" s="265"/>
      <c r="L83" s="265"/>
      <c r="M83" s="265"/>
      <c r="N83" s="265"/>
      <c r="O83" s="265"/>
      <c r="P83" s="265"/>
      <c r="Q83" s="265"/>
      <c r="R83" s="265"/>
      <c r="S83" s="350"/>
      <c r="T83" s="350"/>
      <c r="U83" s="350"/>
      <c r="V83" s="350"/>
      <c r="W83" s="350"/>
      <c r="X83" s="350"/>
      <c r="Y83" s="350"/>
      <c r="Z83" s="250"/>
      <c r="AA83" s="250"/>
      <c r="AL83" s="27">
        <f t="shared" si="84"/>
        <v>43770</v>
      </c>
      <c r="AM83" s="41" t="str">
        <f t="shared" si="79"/>
        <v>ci</v>
      </c>
      <c r="AN83" s="41">
        <f t="shared" si="85"/>
        <v>87</v>
      </c>
      <c r="AO83" s="41">
        <f t="shared" si="80"/>
        <v>108</v>
      </c>
      <c r="AP83" s="41">
        <f t="shared" si="86"/>
        <v>83</v>
      </c>
      <c r="AQ83" s="41" t="str">
        <f t="shared" si="92"/>
        <v>ce</v>
      </c>
      <c r="AS83" s="139">
        <v>43009</v>
      </c>
      <c r="AT83" s="142">
        <v>352</v>
      </c>
      <c r="AU83" s="142">
        <v>392</v>
      </c>
      <c r="AV83" s="142">
        <v>528</v>
      </c>
      <c r="AW83" s="142">
        <v>144</v>
      </c>
      <c r="AX83" s="142">
        <v>72</v>
      </c>
      <c r="AY83" s="142">
        <v>176</v>
      </c>
      <c r="AZ83" s="142">
        <f t="shared" si="88"/>
        <v>744</v>
      </c>
    </row>
    <row r="84" spans="1:52">
      <c r="A84" s="277">
        <f>+ROW('ISO Style Costs'!A78)</f>
        <v>78</v>
      </c>
      <c r="B84" s="247"/>
      <c r="C84" s="247"/>
      <c r="D84" s="368">
        <f>+D85</f>
        <v>2013</v>
      </c>
      <c r="E84" s="368">
        <f t="shared" ref="E84:R84" si="95">+E85</f>
        <v>2014</v>
      </c>
      <c r="F84" s="368">
        <f t="shared" si="95"/>
        <v>2015</v>
      </c>
      <c r="G84" s="368">
        <f t="shared" si="95"/>
        <v>2016</v>
      </c>
      <c r="H84" s="368">
        <f t="shared" si="95"/>
        <v>2017</v>
      </c>
      <c r="I84" s="368">
        <f t="shared" si="95"/>
        <v>2018</v>
      </c>
      <c r="J84" s="368">
        <f t="shared" si="95"/>
        <v>2019</v>
      </c>
      <c r="K84" s="368">
        <f t="shared" si="95"/>
        <v>2020</v>
      </c>
      <c r="L84" s="368">
        <f t="shared" si="95"/>
        <v>2021</v>
      </c>
      <c r="M84" s="368">
        <f t="shared" si="95"/>
        <v>2022</v>
      </c>
      <c r="N84" s="368">
        <f t="shared" si="95"/>
        <v>2023</v>
      </c>
      <c r="O84" s="368">
        <f t="shared" si="95"/>
        <v>2024</v>
      </c>
      <c r="P84" s="368">
        <f t="shared" si="95"/>
        <v>2025</v>
      </c>
      <c r="Q84" s="368">
        <f t="shared" si="95"/>
        <v>2026</v>
      </c>
      <c r="R84" s="368">
        <f t="shared" si="95"/>
        <v>2027</v>
      </c>
      <c r="S84" s="570"/>
      <c r="T84" s="570"/>
      <c r="U84" s="570"/>
      <c r="V84" s="570"/>
      <c r="W84" s="570"/>
      <c r="X84" s="570"/>
      <c r="Y84" s="570"/>
      <c r="Z84" s="250"/>
      <c r="AA84" s="250"/>
      <c r="AL84" s="27">
        <f t="shared" si="84"/>
        <v>43800</v>
      </c>
      <c r="AM84" s="41" t="str">
        <f t="shared" si="79"/>
        <v>cj</v>
      </c>
      <c r="AN84" s="41">
        <f t="shared" si="85"/>
        <v>88</v>
      </c>
      <c r="AO84" s="41">
        <f t="shared" si="80"/>
        <v>109</v>
      </c>
      <c r="AP84" s="41">
        <f t="shared" si="86"/>
        <v>84</v>
      </c>
      <c r="AQ84" s="41" t="str">
        <f t="shared" si="92"/>
        <v>cf</v>
      </c>
      <c r="AS84" s="139">
        <v>43040</v>
      </c>
      <c r="AT84" s="142">
        <v>336</v>
      </c>
      <c r="AU84" s="142">
        <v>384</v>
      </c>
      <c r="AV84" s="142">
        <v>504</v>
      </c>
      <c r="AW84" s="142">
        <v>144</v>
      </c>
      <c r="AX84" s="142">
        <v>72</v>
      </c>
      <c r="AY84" s="142">
        <v>168</v>
      </c>
      <c r="AZ84" s="142">
        <f t="shared" si="88"/>
        <v>720</v>
      </c>
    </row>
    <row r="85" spans="1:52">
      <c r="A85" s="277">
        <f>+ROW('ISO Style Costs'!A79)</f>
        <v>79</v>
      </c>
      <c r="B85" s="197" t="s">
        <v>55</v>
      </c>
      <c r="C85" s="197" t="s">
        <v>33</v>
      </c>
      <c r="D85" s="195">
        <f>+D$2</f>
        <v>2013</v>
      </c>
      <c r="E85" s="195">
        <f t="shared" ref="E85:R85" si="96">+E$2</f>
        <v>2014</v>
      </c>
      <c r="F85" s="195">
        <f t="shared" si="96"/>
        <v>2015</v>
      </c>
      <c r="G85" s="195">
        <f t="shared" si="96"/>
        <v>2016</v>
      </c>
      <c r="H85" s="195">
        <f t="shared" si="96"/>
        <v>2017</v>
      </c>
      <c r="I85" s="195">
        <f t="shared" si="96"/>
        <v>2018</v>
      </c>
      <c r="J85" s="195">
        <f t="shared" si="96"/>
        <v>2019</v>
      </c>
      <c r="K85" s="195">
        <f t="shared" si="96"/>
        <v>2020</v>
      </c>
      <c r="L85" s="195">
        <f t="shared" si="96"/>
        <v>2021</v>
      </c>
      <c r="M85" s="195">
        <f t="shared" si="96"/>
        <v>2022</v>
      </c>
      <c r="N85" s="195">
        <f t="shared" si="96"/>
        <v>2023</v>
      </c>
      <c r="O85" s="195">
        <f t="shared" si="96"/>
        <v>2024</v>
      </c>
      <c r="P85" s="195">
        <f t="shared" si="96"/>
        <v>2025</v>
      </c>
      <c r="Q85" s="195">
        <f t="shared" si="96"/>
        <v>2026</v>
      </c>
      <c r="R85" s="195">
        <f t="shared" si="96"/>
        <v>2027</v>
      </c>
      <c r="S85" s="327"/>
      <c r="T85" s="327"/>
      <c r="U85" s="327"/>
      <c r="V85" s="327"/>
      <c r="W85" s="327"/>
      <c r="X85" s="327"/>
      <c r="Y85" s="327"/>
      <c r="Z85" s="250"/>
      <c r="AA85" s="250"/>
      <c r="AL85" s="27">
        <f t="shared" si="84"/>
        <v>43831</v>
      </c>
      <c r="AM85" s="41" t="str">
        <f t="shared" si="79"/>
        <v>ck</v>
      </c>
      <c r="AN85" s="41">
        <f t="shared" si="85"/>
        <v>89</v>
      </c>
      <c r="AO85" s="41">
        <f t="shared" si="80"/>
        <v>110</v>
      </c>
      <c r="AP85" s="41">
        <f t="shared" si="86"/>
        <v>85</v>
      </c>
      <c r="AQ85" s="41" t="str">
        <f t="shared" si="92"/>
        <v>cg</v>
      </c>
      <c r="AS85" s="139">
        <v>43070</v>
      </c>
      <c r="AT85" s="142">
        <v>320</v>
      </c>
      <c r="AU85" s="142">
        <v>424</v>
      </c>
      <c r="AV85" s="142">
        <v>480</v>
      </c>
      <c r="AW85" s="142">
        <v>176</v>
      </c>
      <c r="AX85" s="142">
        <v>88</v>
      </c>
      <c r="AY85" s="142">
        <v>160</v>
      </c>
      <c r="AZ85" s="142">
        <f t="shared" si="88"/>
        <v>744</v>
      </c>
    </row>
    <row r="86" spans="1:52">
      <c r="A86" s="277">
        <f>+ROW('ISO Style Costs'!A80)</f>
        <v>80</v>
      </c>
      <c r="B86" s="198" t="s">
        <v>1</v>
      </c>
      <c r="C86" s="199" t="s">
        <v>177</v>
      </c>
      <c r="D86" s="251">
        <f t="shared" ref="D86:G97" ca="1" si="97">+IF(ISERROR(D55/D70),0,D55/D70)</f>
        <v>5.8532064796535055</v>
      </c>
      <c r="E86" s="251">
        <f t="shared" ca="1" si="97"/>
        <v>0</v>
      </c>
      <c r="F86" s="251">
        <f t="shared" ca="1" si="97"/>
        <v>0</v>
      </c>
      <c r="G86" s="251">
        <f t="shared" ca="1" si="97"/>
        <v>0</v>
      </c>
      <c r="H86" s="481">
        <f t="shared" ref="H86:R86" ca="1" si="98">+IF(ISERROR(H55/H70),0,H55/H70)</f>
        <v>0</v>
      </c>
      <c r="I86" s="481">
        <f t="shared" ca="1" si="98"/>
        <v>0</v>
      </c>
      <c r="J86" s="481">
        <f t="shared" ca="1" si="98"/>
        <v>0</v>
      </c>
      <c r="K86" s="481">
        <f t="shared" ca="1" si="98"/>
        <v>0</v>
      </c>
      <c r="L86" s="481">
        <f t="shared" ca="1" si="98"/>
        <v>0</v>
      </c>
      <c r="M86" s="481">
        <f t="shared" ca="1" si="98"/>
        <v>0</v>
      </c>
      <c r="N86" s="481">
        <f t="shared" ca="1" si="98"/>
        <v>0</v>
      </c>
      <c r="O86" s="481">
        <f t="shared" ca="1" si="98"/>
        <v>0</v>
      </c>
      <c r="P86" s="481">
        <f t="shared" ca="1" si="98"/>
        <v>0</v>
      </c>
      <c r="Q86" s="481">
        <f t="shared" ca="1" si="98"/>
        <v>0</v>
      </c>
      <c r="R86" s="481">
        <f t="shared" ca="1" si="98"/>
        <v>0</v>
      </c>
      <c r="S86" s="349"/>
      <c r="T86" s="349"/>
      <c r="U86" s="349"/>
      <c r="V86" s="349"/>
      <c r="W86" s="349"/>
      <c r="X86" s="349"/>
      <c r="Y86" s="349"/>
      <c r="Z86" s="41"/>
      <c r="AA86" s="41"/>
      <c r="AL86" s="27">
        <f t="shared" si="84"/>
        <v>43862</v>
      </c>
      <c r="AM86" s="41" t="str">
        <f t="shared" si="79"/>
        <v>cl</v>
      </c>
      <c r="AN86" s="41">
        <f t="shared" si="85"/>
        <v>90</v>
      </c>
      <c r="AO86" s="41">
        <f t="shared" si="80"/>
        <v>111</v>
      </c>
      <c r="AP86" s="41">
        <f t="shared" si="86"/>
        <v>86</v>
      </c>
      <c r="AQ86" s="41" t="str">
        <f t="shared" si="92"/>
        <v>ch</v>
      </c>
      <c r="AS86" s="140">
        <v>43101</v>
      </c>
      <c r="AT86" s="143">
        <v>352</v>
      </c>
      <c r="AU86" s="143">
        <v>392</v>
      </c>
      <c r="AV86" s="143">
        <v>528</v>
      </c>
      <c r="AW86" s="143">
        <v>144</v>
      </c>
      <c r="AX86" s="143">
        <v>72</v>
      </c>
      <c r="AY86" s="143">
        <v>176</v>
      </c>
      <c r="AZ86" s="143">
        <f t="shared" si="88"/>
        <v>744</v>
      </c>
    </row>
    <row r="87" spans="1:52">
      <c r="A87" s="277">
        <f>+ROW('ISO Style Costs'!A81)</f>
        <v>81</v>
      </c>
      <c r="B87" s="201" t="s">
        <v>2</v>
      </c>
      <c r="C87" s="202" t="s">
        <v>177</v>
      </c>
      <c r="D87" s="250">
        <f t="shared" ca="1" si="97"/>
        <v>-0.58565580556330177</v>
      </c>
      <c r="E87" s="250">
        <f t="shared" ca="1" si="97"/>
        <v>0.53486709356683149</v>
      </c>
      <c r="F87" s="250">
        <f t="shared" ca="1" si="97"/>
        <v>-0.36840541608016242</v>
      </c>
      <c r="G87" s="250">
        <f t="shared" ca="1" si="97"/>
        <v>0.71980333615371628</v>
      </c>
      <c r="H87" s="482">
        <f t="shared" ref="H87:R87" ca="1" si="99">+IF(ISERROR(H56/H71),0,H56/H71)</f>
        <v>0.30055310779664424</v>
      </c>
      <c r="I87" s="482">
        <f t="shared" ca="1" si="99"/>
        <v>2.8121860893033572</v>
      </c>
      <c r="J87" s="482">
        <f t="shared" ca="1" si="99"/>
        <v>10.316233574456225</v>
      </c>
      <c r="K87" s="482">
        <f t="shared" ca="1" si="99"/>
        <v>20.538228361269663</v>
      </c>
      <c r="L87" s="482">
        <f t="shared" ca="1" si="99"/>
        <v>27.260267660113474</v>
      </c>
      <c r="M87" s="482">
        <f t="shared" ca="1" si="99"/>
        <v>27.123877669468413</v>
      </c>
      <c r="N87" s="482">
        <f t="shared" ca="1" si="99"/>
        <v>25.750043841508809</v>
      </c>
      <c r="O87" s="482">
        <f t="shared" ca="1" si="99"/>
        <v>26.059478409969643</v>
      </c>
      <c r="P87" s="482">
        <f t="shared" ca="1" si="99"/>
        <v>25.003530937959638</v>
      </c>
      <c r="Q87" s="482">
        <f t="shared" ca="1" si="99"/>
        <v>23.582541864320984</v>
      </c>
      <c r="R87" s="482">
        <f t="shared" ca="1" si="99"/>
        <v>22.533954765645291</v>
      </c>
      <c r="S87" s="349"/>
      <c r="T87" s="349"/>
      <c r="U87" s="349"/>
      <c r="V87" s="349"/>
      <c r="W87" s="349"/>
      <c r="X87" s="349"/>
      <c r="Y87" s="349"/>
      <c r="Z87" s="41"/>
      <c r="AA87" s="41"/>
      <c r="AL87" s="27">
        <f t="shared" si="84"/>
        <v>43891</v>
      </c>
      <c r="AM87" s="41" t="str">
        <f t="shared" si="79"/>
        <v>cm</v>
      </c>
      <c r="AN87" s="41">
        <f t="shared" si="85"/>
        <v>91</v>
      </c>
      <c r="AO87" s="41">
        <f t="shared" si="80"/>
        <v>112</v>
      </c>
      <c r="AP87" s="41">
        <f t="shared" si="86"/>
        <v>87</v>
      </c>
      <c r="AQ87" s="41" t="str">
        <f t="shared" si="92"/>
        <v>ci</v>
      </c>
      <c r="AS87" s="140">
        <v>43132</v>
      </c>
      <c r="AT87" s="143">
        <v>320</v>
      </c>
      <c r="AU87" s="143">
        <v>352</v>
      </c>
      <c r="AV87" s="143">
        <v>480</v>
      </c>
      <c r="AW87" s="143">
        <v>128</v>
      </c>
      <c r="AX87" s="143">
        <v>64</v>
      </c>
      <c r="AY87" s="143">
        <v>160</v>
      </c>
      <c r="AZ87" s="143">
        <f t="shared" si="88"/>
        <v>672</v>
      </c>
    </row>
    <row r="88" spans="1:52">
      <c r="A88" s="277">
        <f>+ROW('ISO Style Costs'!A82)</f>
        <v>82</v>
      </c>
      <c r="B88" s="201" t="s">
        <v>3</v>
      </c>
      <c r="C88" s="202" t="s">
        <v>177</v>
      </c>
      <c r="D88" s="250">
        <f t="shared" ca="1" si="97"/>
        <v>-1.3772032416320015</v>
      </c>
      <c r="E88" s="250">
        <f t="shared" ca="1" si="97"/>
        <v>-1.5568763502743162E-2</v>
      </c>
      <c r="F88" s="250">
        <f t="shared" ca="1" si="97"/>
        <v>-1.0391759313905637</v>
      </c>
      <c r="G88" s="250">
        <f t="shared" ca="1" si="97"/>
        <v>-0.28587264107799443</v>
      </c>
      <c r="H88" s="482">
        <f t="shared" ref="H88:R88" ca="1" si="100">+IF(ISERROR(H57/H72),0,H57/H72)</f>
        <v>-0.50793635312311203</v>
      </c>
      <c r="I88" s="482">
        <f t="shared" ca="1" si="100"/>
        <v>1.3850661611228292</v>
      </c>
      <c r="J88" s="482">
        <f t="shared" ca="1" si="100"/>
        <v>9.3872963024312686</v>
      </c>
      <c r="K88" s="482">
        <f t="shared" ca="1" si="100"/>
        <v>19.004677559986447</v>
      </c>
      <c r="L88" s="482">
        <f t="shared" ca="1" si="100"/>
        <v>26.440181113806815</v>
      </c>
      <c r="M88" s="482">
        <f t="shared" ca="1" si="100"/>
        <v>26.381824566914876</v>
      </c>
      <c r="N88" s="482">
        <f t="shared" ca="1" si="100"/>
        <v>25.175042429961927</v>
      </c>
      <c r="O88" s="482">
        <f t="shared" ca="1" si="100"/>
        <v>24.924371388156832</v>
      </c>
      <c r="P88" s="482">
        <f t="shared" ca="1" si="100"/>
        <v>24.14337074287311</v>
      </c>
      <c r="Q88" s="482">
        <f t="shared" ca="1" si="100"/>
        <v>21.178665617427018</v>
      </c>
      <c r="R88" s="482">
        <f t="shared" ca="1" si="100"/>
        <v>21.474186121073281</v>
      </c>
      <c r="S88" s="349"/>
      <c r="T88" s="349"/>
      <c r="U88" s="349"/>
      <c r="V88" s="349"/>
      <c r="W88" s="349"/>
      <c r="X88" s="349"/>
      <c r="Y88" s="349"/>
      <c r="Z88" s="41"/>
      <c r="AA88" s="41"/>
      <c r="AL88" s="27">
        <f t="shared" si="84"/>
        <v>43922</v>
      </c>
      <c r="AM88" s="41" t="str">
        <f t="shared" si="79"/>
        <v>cn</v>
      </c>
      <c r="AN88" s="41">
        <f t="shared" si="85"/>
        <v>92</v>
      </c>
      <c r="AO88" s="41">
        <f t="shared" si="80"/>
        <v>113</v>
      </c>
      <c r="AP88" s="41">
        <f t="shared" si="86"/>
        <v>88</v>
      </c>
      <c r="AQ88" s="41" t="str">
        <f t="shared" si="92"/>
        <v>cj</v>
      </c>
      <c r="AS88" s="140">
        <v>43160</v>
      </c>
      <c r="AT88" s="143">
        <v>352</v>
      </c>
      <c r="AU88" s="143">
        <v>392</v>
      </c>
      <c r="AV88" s="143">
        <v>528</v>
      </c>
      <c r="AW88" s="143">
        <v>144</v>
      </c>
      <c r="AX88" s="143">
        <v>72</v>
      </c>
      <c r="AY88" s="143">
        <v>176</v>
      </c>
      <c r="AZ88" s="143">
        <f t="shared" si="88"/>
        <v>744</v>
      </c>
    </row>
    <row r="89" spans="1:52">
      <c r="A89" s="277">
        <f>+ROW('ISO Style Costs'!A83)</f>
        <v>83</v>
      </c>
      <c r="B89" s="201" t="s">
        <v>4</v>
      </c>
      <c r="C89" s="202" t="s">
        <v>177</v>
      </c>
      <c r="D89" s="250">
        <f t="shared" ca="1" si="97"/>
        <v>4.5340672003046274</v>
      </c>
      <c r="E89" s="250">
        <f t="shared" ca="1" si="97"/>
        <v>4.9176888788088435</v>
      </c>
      <c r="F89" s="250">
        <f t="shared" ca="1" si="97"/>
        <v>4.2606018364072504</v>
      </c>
      <c r="G89" s="250">
        <f t="shared" ca="1" si="97"/>
        <v>5.3166469906791747</v>
      </c>
      <c r="H89" s="482">
        <f t="shared" ref="H89:R89" ca="1" si="101">+IF(ISERROR(H58/H73),0,H58/H73)</f>
        <v>5.5712156176113794</v>
      </c>
      <c r="I89" s="482">
        <f t="shared" ca="1" si="101"/>
        <v>7.4588437103782752</v>
      </c>
      <c r="J89" s="482">
        <f t="shared" ca="1" si="101"/>
        <v>15.872359237619348</v>
      </c>
      <c r="K89" s="482">
        <f t="shared" ca="1" si="101"/>
        <v>25.923386276271334</v>
      </c>
      <c r="L89" s="482">
        <f t="shared" ca="1" si="101"/>
        <v>33.479708391066886</v>
      </c>
      <c r="M89" s="482">
        <f t="shared" ca="1" si="101"/>
        <v>33.656909892600019</v>
      </c>
      <c r="N89" s="482">
        <f t="shared" ca="1" si="101"/>
        <v>32.534852794898093</v>
      </c>
      <c r="O89" s="482">
        <f t="shared" ca="1" si="101"/>
        <v>32.399611229473706</v>
      </c>
      <c r="P89" s="482">
        <f t="shared" ca="1" si="101"/>
        <v>32.617887476696261</v>
      </c>
      <c r="Q89" s="482">
        <f t="shared" ca="1" si="101"/>
        <v>31.397580874864406</v>
      </c>
      <c r="R89" s="482">
        <f t="shared" ca="1" si="101"/>
        <v>31.134505686929028</v>
      </c>
      <c r="S89" s="349"/>
      <c r="T89" s="349"/>
      <c r="U89" s="349"/>
      <c r="V89" s="349"/>
      <c r="W89" s="349"/>
      <c r="X89" s="349"/>
      <c r="Y89" s="349"/>
      <c r="Z89" s="41"/>
      <c r="AA89" s="41"/>
      <c r="AL89" s="27">
        <f t="shared" si="84"/>
        <v>43952</v>
      </c>
      <c r="AM89" s="41" t="str">
        <f t="shared" si="79"/>
        <v>co</v>
      </c>
      <c r="AN89" s="41">
        <f t="shared" si="85"/>
        <v>93</v>
      </c>
      <c r="AO89" s="41">
        <f t="shared" si="80"/>
        <v>114</v>
      </c>
      <c r="AP89" s="41">
        <f t="shared" si="86"/>
        <v>89</v>
      </c>
      <c r="AQ89" s="41" t="str">
        <f t="shared" si="92"/>
        <v>ck</v>
      </c>
      <c r="AS89" s="140">
        <v>43191</v>
      </c>
      <c r="AT89" s="143">
        <v>336</v>
      </c>
      <c r="AU89" s="143">
        <v>384</v>
      </c>
      <c r="AV89" s="143">
        <v>504</v>
      </c>
      <c r="AW89" s="143">
        <v>144</v>
      </c>
      <c r="AX89" s="143">
        <v>72</v>
      </c>
      <c r="AY89" s="143">
        <v>168</v>
      </c>
      <c r="AZ89" s="143">
        <f t="shared" si="88"/>
        <v>720</v>
      </c>
    </row>
    <row r="90" spans="1:52">
      <c r="A90" s="277">
        <f>+ROW('ISO Style Costs'!A84)</f>
        <v>84</v>
      </c>
      <c r="B90" s="201" t="s">
        <v>5</v>
      </c>
      <c r="C90" s="202" t="s">
        <v>177</v>
      </c>
      <c r="D90" s="250">
        <f t="shared" ca="1" si="97"/>
        <v>4.5350151737538074</v>
      </c>
      <c r="E90" s="250">
        <f t="shared" ca="1" si="97"/>
        <v>4.9169594384771145</v>
      </c>
      <c r="F90" s="250">
        <f t="shared" ca="1" si="97"/>
        <v>4.3106366802194485</v>
      </c>
      <c r="G90" s="250">
        <f t="shared" ca="1" si="97"/>
        <v>5.1212527987443375</v>
      </c>
      <c r="H90" s="482">
        <f t="shared" ref="H90:R90" ca="1" si="102">+IF(ISERROR(H59/H74),0,H59/H74)</f>
        <v>5.4937207196876798</v>
      </c>
      <c r="I90" s="482">
        <f t="shared" ca="1" si="102"/>
        <v>7.6301780827050161</v>
      </c>
      <c r="J90" s="482">
        <f t="shared" ca="1" si="102"/>
        <v>15.372062718878274</v>
      </c>
      <c r="K90" s="482">
        <f t="shared" ca="1" si="102"/>
        <v>26.087030375820522</v>
      </c>
      <c r="L90" s="482">
        <f t="shared" ca="1" si="102"/>
        <v>33.561621641414206</v>
      </c>
      <c r="M90" s="482">
        <f t="shared" ca="1" si="102"/>
        <v>33.602464155406366</v>
      </c>
      <c r="N90" s="482">
        <f t="shared" ca="1" si="102"/>
        <v>32.355888089467825</v>
      </c>
      <c r="O90" s="482">
        <f t="shared" ca="1" si="102"/>
        <v>33.011008512440156</v>
      </c>
      <c r="P90" s="482">
        <f t="shared" ca="1" si="102"/>
        <v>32.56934267868985</v>
      </c>
      <c r="Q90" s="482">
        <f t="shared" ca="1" si="102"/>
        <v>30.985849496023889</v>
      </c>
      <c r="R90" s="482">
        <f t="shared" ca="1" si="102"/>
        <v>31.745922249309238</v>
      </c>
      <c r="S90" s="349"/>
      <c r="T90" s="349"/>
      <c r="U90" s="349"/>
      <c r="V90" s="349"/>
      <c r="W90" s="349"/>
      <c r="X90" s="349"/>
      <c r="Y90" s="349"/>
      <c r="Z90" s="41"/>
      <c r="AA90" s="41"/>
      <c r="AL90" s="27">
        <f t="shared" si="84"/>
        <v>43983</v>
      </c>
      <c r="AM90" s="41" t="str">
        <f t="shared" si="79"/>
        <v>cp</v>
      </c>
      <c r="AN90" s="41">
        <f t="shared" si="85"/>
        <v>94</v>
      </c>
      <c r="AO90" s="41">
        <f t="shared" si="80"/>
        <v>115</v>
      </c>
      <c r="AP90" s="41">
        <f t="shared" si="86"/>
        <v>90</v>
      </c>
      <c r="AQ90" s="41" t="str">
        <f t="shared" si="92"/>
        <v>cl</v>
      </c>
      <c r="AS90" s="140">
        <v>43221</v>
      </c>
      <c r="AT90" s="143">
        <v>352</v>
      </c>
      <c r="AU90" s="143">
        <v>392</v>
      </c>
      <c r="AV90" s="143">
        <v>528</v>
      </c>
      <c r="AW90" s="143">
        <v>144</v>
      </c>
      <c r="AX90" s="143">
        <v>72</v>
      </c>
      <c r="AY90" s="143">
        <v>176</v>
      </c>
      <c r="AZ90" s="143">
        <f t="shared" si="88"/>
        <v>744</v>
      </c>
    </row>
    <row r="91" spans="1:52">
      <c r="A91" s="277">
        <f>+ROW('ISO Style Costs'!A85)</f>
        <v>85</v>
      </c>
      <c r="B91" s="201" t="s">
        <v>6</v>
      </c>
      <c r="C91" s="202" t="s">
        <v>177</v>
      </c>
      <c r="D91" s="250">
        <f t="shared" ca="1" si="97"/>
        <v>4.1793463648770155</v>
      </c>
      <c r="E91" s="250">
        <f t="shared" ca="1" si="97"/>
        <v>4.7778885240819999</v>
      </c>
      <c r="F91" s="250">
        <f t="shared" ca="1" si="97"/>
        <v>4.107770033900505</v>
      </c>
      <c r="G91" s="250">
        <f t="shared" ca="1" si="97"/>
        <v>4.9898519354237294</v>
      </c>
      <c r="H91" s="482">
        <f t="shared" ref="H91:R91" ca="1" si="103">+IF(ISERROR(H60/H75),0,H60/H75)</f>
        <v>5.5703519476758911</v>
      </c>
      <c r="I91" s="482">
        <f t="shared" ca="1" si="103"/>
        <v>7.3002152974212171</v>
      </c>
      <c r="J91" s="482">
        <f t="shared" ca="1" si="103"/>
        <v>14.955661699682185</v>
      </c>
      <c r="K91" s="482">
        <f t="shared" ca="1" si="103"/>
        <v>26.150391864509</v>
      </c>
      <c r="L91" s="482">
        <f t="shared" ca="1" si="103"/>
        <v>32.745477791167225</v>
      </c>
      <c r="M91" s="482">
        <f t="shared" ca="1" si="103"/>
        <v>33.106465275614489</v>
      </c>
      <c r="N91" s="482">
        <f t="shared" ca="1" si="103"/>
        <v>32.516974167823271</v>
      </c>
      <c r="O91" s="482">
        <f t="shared" ca="1" si="103"/>
        <v>32.874082965610022</v>
      </c>
      <c r="P91" s="482">
        <f t="shared" ca="1" si="103"/>
        <v>31.726430072031633</v>
      </c>
      <c r="Q91" s="482">
        <f t="shared" ca="1" si="103"/>
        <v>30.824813109836732</v>
      </c>
      <c r="R91" s="482">
        <f t="shared" ca="1" si="103"/>
        <v>31.259692690226736</v>
      </c>
      <c r="S91" s="349"/>
      <c r="T91" s="349"/>
      <c r="U91" s="349"/>
      <c r="V91" s="349"/>
      <c r="W91" s="349"/>
      <c r="X91" s="349"/>
      <c r="Y91" s="349"/>
      <c r="Z91" s="41"/>
      <c r="AA91" s="41"/>
      <c r="AL91" s="27">
        <f t="shared" si="84"/>
        <v>44013</v>
      </c>
      <c r="AM91" s="41" t="str">
        <f t="shared" si="79"/>
        <v>cq</v>
      </c>
      <c r="AN91" s="41">
        <f t="shared" si="85"/>
        <v>95</v>
      </c>
      <c r="AO91" s="41">
        <f t="shared" si="80"/>
        <v>116</v>
      </c>
      <c r="AP91" s="41">
        <f t="shared" si="86"/>
        <v>91</v>
      </c>
      <c r="AQ91" s="41" t="str">
        <f t="shared" si="92"/>
        <v>cm</v>
      </c>
      <c r="AS91" s="140">
        <v>43252</v>
      </c>
      <c r="AT91" s="143">
        <v>336</v>
      </c>
      <c r="AU91" s="143">
        <v>384</v>
      </c>
      <c r="AV91" s="143">
        <v>504</v>
      </c>
      <c r="AW91" s="143">
        <v>144</v>
      </c>
      <c r="AX91" s="143">
        <v>72</v>
      </c>
      <c r="AY91" s="143">
        <v>168</v>
      </c>
      <c r="AZ91" s="143">
        <f t="shared" si="88"/>
        <v>720</v>
      </c>
    </row>
    <row r="92" spans="1:52">
      <c r="A92" s="277">
        <f>+ROW('ISO Style Costs'!A86)</f>
        <v>86</v>
      </c>
      <c r="B92" s="201" t="s">
        <v>7</v>
      </c>
      <c r="C92" s="202" t="s">
        <v>177</v>
      </c>
      <c r="D92" s="250">
        <f t="shared" ca="1" si="97"/>
        <v>2.7534117391199993</v>
      </c>
      <c r="E92" s="250">
        <f t="shared" ca="1" si="97"/>
        <v>2.7161380180344601</v>
      </c>
      <c r="F92" s="250">
        <f t="shared" ca="1" si="97"/>
        <v>0.83290124651451536</v>
      </c>
      <c r="G92" s="250">
        <f t="shared" ca="1" si="97"/>
        <v>1.702959711041873</v>
      </c>
      <c r="H92" s="482">
        <f t="shared" ref="H92:R92" ca="1" si="104">+IF(ISERROR(H61/H76),0,H61/H76)</f>
        <v>1.4702071700730481</v>
      </c>
      <c r="I92" s="482">
        <f t="shared" ca="1" si="104"/>
        <v>3.4610614337487289</v>
      </c>
      <c r="J92" s="482">
        <f t="shared" ca="1" si="104"/>
        <v>10.828162760285617</v>
      </c>
      <c r="K92" s="482">
        <f t="shared" ca="1" si="104"/>
        <v>21.360381222168972</v>
      </c>
      <c r="L92" s="482">
        <f t="shared" ca="1" si="104"/>
        <v>27.831566048268076</v>
      </c>
      <c r="M92" s="482">
        <f t="shared" ca="1" si="104"/>
        <v>28.254965051573329</v>
      </c>
      <c r="N92" s="482">
        <f t="shared" ca="1" si="104"/>
        <v>27.012450882985668</v>
      </c>
      <c r="O92" s="482">
        <f t="shared" ca="1" si="104"/>
        <v>27.937184966435449</v>
      </c>
      <c r="P92" s="482">
        <f t="shared" ca="1" si="104"/>
        <v>26.759439133680669</v>
      </c>
      <c r="Q92" s="482">
        <f t="shared" ca="1" si="104"/>
        <v>25.190718233658785</v>
      </c>
      <c r="R92" s="482">
        <f t="shared" ca="1" si="104"/>
        <v>24.41951760977479</v>
      </c>
      <c r="S92" s="349"/>
      <c r="T92" s="349"/>
      <c r="U92" s="349"/>
      <c r="V92" s="349"/>
      <c r="W92" s="349"/>
      <c r="X92" s="349"/>
      <c r="Y92" s="349"/>
      <c r="Z92" s="41"/>
      <c r="AA92" s="41"/>
      <c r="AL92" s="27">
        <f t="shared" si="84"/>
        <v>44044</v>
      </c>
      <c r="AM92" s="41" t="str">
        <f t="shared" si="79"/>
        <v>cr</v>
      </c>
      <c r="AN92" s="41">
        <f t="shared" si="85"/>
        <v>96</v>
      </c>
      <c r="AO92" s="41">
        <f t="shared" si="80"/>
        <v>117</v>
      </c>
      <c r="AP92" s="41">
        <f t="shared" si="86"/>
        <v>92</v>
      </c>
      <c r="AQ92" s="41" t="str">
        <f t="shared" si="92"/>
        <v>cn</v>
      </c>
      <c r="AS92" s="140">
        <v>43282</v>
      </c>
      <c r="AT92" s="143">
        <v>336</v>
      </c>
      <c r="AU92" s="143">
        <v>408</v>
      </c>
      <c r="AV92" s="143">
        <v>504</v>
      </c>
      <c r="AW92" s="143">
        <v>160</v>
      </c>
      <c r="AX92" s="143">
        <v>80</v>
      </c>
      <c r="AY92" s="143">
        <v>168</v>
      </c>
      <c r="AZ92" s="143">
        <f t="shared" si="88"/>
        <v>744</v>
      </c>
    </row>
    <row r="93" spans="1:52">
      <c r="A93" s="277">
        <f>+ROW('ISO Style Costs'!A87)</f>
        <v>87</v>
      </c>
      <c r="B93" s="201" t="s">
        <v>8</v>
      </c>
      <c r="C93" s="202" t="s">
        <v>177</v>
      </c>
      <c r="D93" s="250">
        <f t="shared" ca="1" si="97"/>
        <v>2.4547634568749279</v>
      </c>
      <c r="E93" s="250">
        <f t="shared" ca="1" si="97"/>
        <v>2.4699687252334388</v>
      </c>
      <c r="F93" s="250">
        <f t="shared" ca="1" si="97"/>
        <v>0.6692808212950111</v>
      </c>
      <c r="G93" s="250">
        <f t="shared" ca="1" si="97"/>
        <v>1.1836729502849592</v>
      </c>
      <c r="H93" s="482">
        <f t="shared" ref="H93:R93" ca="1" si="105">+IF(ISERROR(H62/H77),0,H62/H77)</f>
        <v>0.90734533068007395</v>
      </c>
      <c r="I93" s="482">
        <f t="shared" ca="1" si="105"/>
        <v>2.9825870521594999</v>
      </c>
      <c r="J93" s="482">
        <f t="shared" ca="1" si="105"/>
        <v>11.340304754522776</v>
      </c>
      <c r="K93" s="482">
        <f t="shared" ca="1" si="105"/>
        <v>21.028023745379738</v>
      </c>
      <c r="L93" s="482">
        <f t="shared" ca="1" si="105"/>
        <v>27.958927769767417</v>
      </c>
      <c r="M93" s="482">
        <f t="shared" ca="1" si="105"/>
        <v>27.482274111473718</v>
      </c>
      <c r="N93" s="482">
        <f t="shared" ca="1" si="105"/>
        <v>26.702714587483786</v>
      </c>
      <c r="O93" s="482">
        <f t="shared" ca="1" si="105"/>
        <v>26.811767809263436</v>
      </c>
      <c r="P93" s="482">
        <f t="shared" ca="1" si="105"/>
        <v>26.163323051084209</v>
      </c>
      <c r="Q93" s="482">
        <f t="shared" ca="1" si="105"/>
        <v>24.024860345689213</v>
      </c>
      <c r="R93" s="482">
        <f t="shared" ca="1" si="105"/>
        <v>24.620102081352098</v>
      </c>
      <c r="S93" s="349"/>
      <c r="T93" s="349"/>
      <c r="U93" s="349"/>
      <c r="V93" s="349"/>
      <c r="W93" s="349"/>
      <c r="X93" s="349"/>
      <c r="Y93" s="349"/>
      <c r="Z93" s="41"/>
      <c r="AA93" s="41"/>
      <c r="AL93" s="27">
        <f t="shared" si="84"/>
        <v>44075</v>
      </c>
      <c r="AM93" s="41" t="str">
        <f t="shared" si="79"/>
        <v>cs</v>
      </c>
      <c r="AN93" s="41">
        <f t="shared" si="85"/>
        <v>97</v>
      </c>
      <c r="AO93" s="41">
        <f t="shared" si="80"/>
        <v>118</v>
      </c>
      <c r="AP93" s="41">
        <f t="shared" si="86"/>
        <v>93</v>
      </c>
      <c r="AQ93" s="41" t="str">
        <f t="shared" ref="AQ93:AQ104" si="106">+"c"&amp;AQ15</f>
        <v>co</v>
      </c>
      <c r="AS93" s="140">
        <v>43313</v>
      </c>
      <c r="AT93" s="143">
        <v>368</v>
      </c>
      <c r="AU93" s="143">
        <v>376</v>
      </c>
      <c r="AV93" s="143">
        <v>552</v>
      </c>
      <c r="AW93" s="143">
        <v>128</v>
      </c>
      <c r="AX93" s="143">
        <v>64</v>
      </c>
      <c r="AY93" s="143">
        <v>184</v>
      </c>
      <c r="AZ93" s="143">
        <f t="shared" si="88"/>
        <v>744</v>
      </c>
    </row>
    <row r="94" spans="1:52">
      <c r="A94" s="277">
        <f>+ROW('ISO Style Costs'!A88)</f>
        <v>88</v>
      </c>
      <c r="B94" s="201" t="s">
        <v>9</v>
      </c>
      <c r="C94" s="202" t="s">
        <v>177</v>
      </c>
      <c r="D94" s="250">
        <f t="shared" ca="1" si="97"/>
        <v>5.0536038371791552</v>
      </c>
      <c r="E94" s="250">
        <f t="shared" ca="1" si="97"/>
        <v>0</v>
      </c>
      <c r="F94" s="250">
        <f t="shared" ca="1" si="97"/>
        <v>0</v>
      </c>
      <c r="G94" s="250">
        <f t="shared" ca="1" si="97"/>
        <v>0</v>
      </c>
      <c r="H94" s="482">
        <f t="shared" ref="H94:R94" ca="1" si="107">+IF(ISERROR(H63/H78),0,H63/H78)</f>
        <v>0</v>
      </c>
      <c r="I94" s="482">
        <f t="shared" ca="1" si="107"/>
        <v>0</v>
      </c>
      <c r="J94" s="482">
        <f t="shared" ca="1" si="107"/>
        <v>8.7148101455052842</v>
      </c>
      <c r="K94" s="482">
        <f t="shared" ca="1" si="107"/>
        <v>15.745380742441244</v>
      </c>
      <c r="L94" s="482">
        <f t="shared" ca="1" si="107"/>
        <v>23.327878636907133</v>
      </c>
      <c r="M94" s="482">
        <f t="shared" ca="1" si="107"/>
        <v>22.601048854936089</v>
      </c>
      <c r="N94" s="482">
        <f t="shared" ca="1" si="107"/>
        <v>21.005164227764144</v>
      </c>
      <c r="O94" s="482">
        <f t="shared" ca="1" si="107"/>
        <v>22.670753803153463</v>
      </c>
      <c r="P94" s="482">
        <f t="shared" ca="1" si="107"/>
        <v>22.107353516170473</v>
      </c>
      <c r="Q94" s="482">
        <f t="shared" ca="1" si="107"/>
        <v>23.31826224167769</v>
      </c>
      <c r="R94" s="482">
        <f t="shared" ca="1" si="107"/>
        <v>23.281401026896972</v>
      </c>
      <c r="S94" s="349"/>
      <c r="T94" s="349"/>
      <c r="U94" s="349"/>
      <c r="V94" s="349"/>
      <c r="W94" s="349"/>
      <c r="X94" s="349"/>
      <c r="Y94" s="349"/>
      <c r="Z94" s="41"/>
      <c r="AA94" s="41"/>
      <c r="AL94" s="27">
        <f t="shared" si="84"/>
        <v>44105</v>
      </c>
      <c r="AM94" s="41" t="str">
        <f t="shared" si="79"/>
        <v>ct</v>
      </c>
      <c r="AN94" s="41">
        <f t="shared" si="85"/>
        <v>98</v>
      </c>
      <c r="AO94" s="41">
        <f t="shared" si="80"/>
        <v>119</v>
      </c>
      <c r="AP94" s="41">
        <f t="shared" si="86"/>
        <v>94</v>
      </c>
      <c r="AQ94" s="41" t="str">
        <f t="shared" si="106"/>
        <v>cp</v>
      </c>
      <c r="AS94" s="140">
        <v>43344</v>
      </c>
      <c r="AT94" s="143">
        <v>304</v>
      </c>
      <c r="AU94" s="143">
        <v>416</v>
      </c>
      <c r="AV94" s="143">
        <v>456</v>
      </c>
      <c r="AW94" s="143">
        <v>176</v>
      </c>
      <c r="AX94" s="143">
        <v>88</v>
      </c>
      <c r="AY94" s="143">
        <v>152</v>
      </c>
      <c r="AZ94" s="143">
        <f t="shared" si="88"/>
        <v>720</v>
      </c>
    </row>
    <row r="95" spans="1:52">
      <c r="A95" s="277">
        <f>+ROW('ISO Style Costs'!A89)</f>
        <v>89</v>
      </c>
      <c r="B95" s="201" t="s">
        <v>10</v>
      </c>
      <c r="C95" s="202" t="s">
        <v>177</v>
      </c>
      <c r="D95" s="250">
        <f t="shared" ca="1" si="97"/>
        <v>-6.3834474344201184E-2</v>
      </c>
      <c r="E95" s="250">
        <f t="shared" ca="1" si="97"/>
        <v>0</v>
      </c>
      <c r="F95" s="250">
        <f t="shared" ca="1" si="97"/>
        <v>0</v>
      </c>
      <c r="G95" s="250">
        <f t="shared" ca="1" si="97"/>
        <v>0</v>
      </c>
      <c r="H95" s="482">
        <f t="shared" ref="H95:R95" ca="1" si="108">+IF(ISERROR(H64/H79),0,H64/H79)</f>
        <v>0</v>
      </c>
      <c r="I95" s="482">
        <f t="shared" ca="1" si="108"/>
        <v>0</v>
      </c>
      <c r="J95" s="482">
        <f t="shared" ca="1" si="108"/>
        <v>0</v>
      </c>
      <c r="K95" s="482">
        <f t="shared" ca="1" si="108"/>
        <v>4.4526703499079243</v>
      </c>
      <c r="L95" s="482">
        <f t="shared" ca="1" si="108"/>
        <v>8.5354062664099377</v>
      </c>
      <c r="M95" s="482">
        <f t="shared" ca="1" si="108"/>
        <v>6.5419589293954772</v>
      </c>
      <c r="N95" s="482">
        <f t="shared" ca="1" si="108"/>
        <v>1.9944897539579096</v>
      </c>
      <c r="O95" s="482">
        <f t="shared" ca="1" si="108"/>
        <v>6.8756947608200463</v>
      </c>
      <c r="P95" s="482">
        <f t="shared" ca="1" si="108"/>
        <v>17.252197530864198</v>
      </c>
      <c r="Q95" s="482">
        <f t="shared" ca="1" si="108"/>
        <v>21.391537037037025</v>
      </c>
      <c r="R95" s="482">
        <f t="shared" ca="1" si="108"/>
        <v>18.840852329038665</v>
      </c>
      <c r="S95" s="349"/>
      <c r="T95" s="349"/>
      <c r="U95" s="349"/>
      <c r="V95" s="349"/>
      <c r="W95" s="349"/>
      <c r="X95" s="349"/>
      <c r="Y95" s="349"/>
      <c r="Z95" s="41"/>
      <c r="AA95" s="41"/>
      <c r="AL95" s="27">
        <f t="shared" si="84"/>
        <v>44136</v>
      </c>
      <c r="AM95" s="41" t="str">
        <f t="shared" si="79"/>
        <v>cu</v>
      </c>
      <c r="AN95" s="41">
        <f t="shared" si="85"/>
        <v>99</v>
      </c>
      <c r="AO95" s="41">
        <f t="shared" si="80"/>
        <v>120</v>
      </c>
      <c r="AP95" s="41">
        <f t="shared" si="86"/>
        <v>95</v>
      </c>
      <c r="AQ95" s="41" t="str">
        <f t="shared" si="106"/>
        <v>cq</v>
      </c>
      <c r="AS95" s="140">
        <v>43374</v>
      </c>
      <c r="AT95" s="143">
        <v>368</v>
      </c>
      <c r="AU95" s="143">
        <v>376</v>
      </c>
      <c r="AV95" s="143">
        <v>552</v>
      </c>
      <c r="AW95" s="143">
        <v>128</v>
      </c>
      <c r="AX95" s="143">
        <v>64</v>
      </c>
      <c r="AY95" s="143">
        <v>184</v>
      </c>
      <c r="AZ95" s="143">
        <f t="shared" si="88"/>
        <v>744</v>
      </c>
    </row>
    <row r="96" spans="1:52">
      <c r="A96" s="277">
        <f>+ROW('ISO Style Costs'!A90)</f>
        <v>90</v>
      </c>
      <c r="B96" s="474" t="s">
        <v>97</v>
      </c>
      <c r="C96" s="477" t="s">
        <v>177</v>
      </c>
      <c r="D96" s="482">
        <f t="shared" ca="1" si="97"/>
        <v>12.842140904198276</v>
      </c>
      <c r="E96" s="482">
        <f t="shared" ca="1" si="97"/>
        <v>8.5433791999031268</v>
      </c>
      <c r="F96" s="482">
        <f t="shared" ca="1" si="97"/>
        <v>-3.1858367223823123</v>
      </c>
      <c r="G96" s="482">
        <f t="shared" ca="1" si="97"/>
        <v>-1.7717564408003279</v>
      </c>
      <c r="H96" s="482">
        <f t="shared" ref="H96:R96" ca="1" si="109">+IF(ISERROR(H65/H80),0,H65/H80)</f>
        <v>-1.0820085430372477</v>
      </c>
      <c r="I96" s="482">
        <f t="shared" ca="1" si="109"/>
        <v>1.0061311708742242</v>
      </c>
      <c r="J96" s="482">
        <f t="shared" ca="1" si="109"/>
        <v>12.234189481077632</v>
      </c>
      <c r="K96" s="482">
        <f t="shared" ca="1" si="109"/>
        <v>30.523995054011912</v>
      </c>
      <c r="L96" s="482">
        <f t="shared" ca="1" si="109"/>
        <v>43.20003463929752</v>
      </c>
      <c r="M96" s="482">
        <f t="shared" ca="1" si="109"/>
        <v>43.614950123044792</v>
      </c>
      <c r="N96" s="482">
        <f t="shared" ca="1" si="109"/>
        <v>43.042466626713619</v>
      </c>
      <c r="O96" s="482">
        <f t="shared" ca="1" si="109"/>
        <v>43.767183168507636</v>
      </c>
      <c r="P96" s="482">
        <f t="shared" ca="1" si="109"/>
        <v>45.245585100007489</v>
      </c>
      <c r="Q96" s="482">
        <f t="shared" ca="1" si="109"/>
        <v>48.695033422165181</v>
      </c>
      <c r="R96" s="482">
        <f t="shared" ca="1" si="109"/>
        <v>51.105793501168861</v>
      </c>
      <c r="S96" s="349"/>
      <c r="T96" s="349"/>
      <c r="U96" s="349"/>
      <c r="V96" s="349"/>
      <c r="W96" s="349"/>
      <c r="X96" s="349"/>
      <c r="Y96" s="349"/>
      <c r="Z96" s="41"/>
      <c r="AA96" s="41"/>
      <c r="AL96" s="27">
        <f t="shared" si="84"/>
        <v>44166</v>
      </c>
      <c r="AM96" s="41" t="str">
        <f t="shared" si="79"/>
        <v>cv</v>
      </c>
      <c r="AN96" s="41">
        <f t="shared" si="85"/>
        <v>100</v>
      </c>
      <c r="AO96" s="41">
        <f t="shared" si="80"/>
        <v>121</v>
      </c>
      <c r="AP96" s="41">
        <f t="shared" si="86"/>
        <v>96</v>
      </c>
      <c r="AQ96" s="41" t="str">
        <f t="shared" si="106"/>
        <v>cr</v>
      </c>
      <c r="AS96" s="140">
        <v>43405</v>
      </c>
      <c r="AT96" s="143">
        <v>336</v>
      </c>
      <c r="AU96" s="143">
        <v>384</v>
      </c>
      <c r="AV96" s="143">
        <v>504</v>
      </c>
      <c r="AW96" s="143">
        <v>144</v>
      </c>
      <c r="AX96" s="143">
        <v>72</v>
      </c>
      <c r="AY96" s="143">
        <v>168</v>
      </c>
      <c r="AZ96" s="143">
        <f t="shared" si="88"/>
        <v>720</v>
      </c>
    </row>
    <row r="97" spans="1:52">
      <c r="A97" s="277">
        <f>+ROW('ISO Style Costs'!A91)</f>
        <v>91</v>
      </c>
      <c r="B97" s="475" t="s">
        <v>289</v>
      </c>
      <c r="C97" s="478" t="s">
        <v>177</v>
      </c>
      <c r="D97" s="483">
        <f t="shared" ca="1" si="97"/>
        <v>12.842408128233592</v>
      </c>
      <c r="E97" s="483">
        <f t="shared" ca="1" si="97"/>
        <v>8.5423668110557021</v>
      </c>
      <c r="F97" s="483">
        <f t="shared" ca="1" si="97"/>
        <v>-3.2426073868627254</v>
      </c>
      <c r="G97" s="483">
        <f t="shared" ca="1" si="97"/>
        <v>-1.8295526899164849</v>
      </c>
      <c r="H97" s="483">
        <f t="shared" ref="H97:R97" ca="1" si="110">+IF(ISERROR(H66/H81),0,H66/H81)</f>
        <v>-1.0729724924577815</v>
      </c>
      <c r="I97" s="483">
        <f t="shared" ca="1" si="110"/>
        <v>1.0587964686338436</v>
      </c>
      <c r="J97" s="483">
        <f t="shared" ca="1" si="110"/>
        <v>12.19846988949201</v>
      </c>
      <c r="K97" s="483">
        <f t="shared" ca="1" si="110"/>
        <v>30.139665642518629</v>
      </c>
      <c r="L97" s="483">
        <f t="shared" ca="1" si="110"/>
        <v>42.879886880719162</v>
      </c>
      <c r="M97" s="483">
        <f t="shared" ca="1" si="110"/>
        <v>43.266627441633318</v>
      </c>
      <c r="N97" s="483">
        <f t="shared" ca="1" si="110"/>
        <v>43.121430992238324</v>
      </c>
      <c r="O97" s="483">
        <f t="shared" ca="1" si="110"/>
        <v>43.288462895396393</v>
      </c>
      <c r="P97" s="483">
        <f t="shared" ca="1" si="110"/>
        <v>44.582454056378545</v>
      </c>
      <c r="Q97" s="483">
        <f t="shared" ca="1" si="110"/>
        <v>48.299252557544392</v>
      </c>
      <c r="R97" s="483">
        <f t="shared" ca="1" si="110"/>
        <v>50.624873463083453</v>
      </c>
      <c r="S97" s="349"/>
      <c r="T97" s="349"/>
      <c r="U97" s="349"/>
      <c r="V97" s="349"/>
      <c r="W97" s="349"/>
      <c r="X97" s="349"/>
      <c r="Y97" s="349"/>
      <c r="Z97" s="41"/>
      <c r="AA97" s="41"/>
      <c r="AL97" s="27">
        <f t="shared" si="84"/>
        <v>44197</v>
      </c>
      <c r="AM97" s="41" t="str">
        <f t="shared" ref="AM97:AM128" si="111">+VLOOKUP(AN97,$AP$1:$AQ$197,2,FALSE)</f>
        <v>cw</v>
      </c>
      <c r="AN97" s="41">
        <f t="shared" si="85"/>
        <v>101</v>
      </c>
      <c r="AO97" s="41">
        <f t="shared" ref="AO97:AO128" si="112">+MATCH(AL97,$AS$1:$AS$121)</f>
        <v>121</v>
      </c>
      <c r="AP97" s="41">
        <f t="shared" si="86"/>
        <v>97</v>
      </c>
      <c r="AQ97" s="41" t="str">
        <f t="shared" si="106"/>
        <v>cs</v>
      </c>
      <c r="AS97" s="140">
        <v>43435</v>
      </c>
      <c r="AT97" s="143">
        <v>320</v>
      </c>
      <c r="AU97" s="143">
        <v>424</v>
      </c>
      <c r="AV97" s="143">
        <v>480</v>
      </c>
      <c r="AW97" s="143">
        <v>176</v>
      </c>
      <c r="AX97" s="143">
        <v>88</v>
      </c>
      <c r="AY97" s="143">
        <v>160</v>
      </c>
      <c r="AZ97" s="143">
        <f t="shared" si="88"/>
        <v>744</v>
      </c>
    </row>
    <row r="98" spans="1:52">
      <c r="A98" s="277">
        <f t="shared" ref="A98:A117" si="113">+ROW()</f>
        <v>98</v>
      </c>
      <c r="B98" s="206"/>
      <c r="C98" s="197"/>
      <c r="D98" s="233"/>
      <c r="E98" s="233"/>
      <c r="F98" s="233"/>
      <c r="G98" s="233"/>
      <c r="H98" s="233"/>
      <c r="I98" s="233"/>
      <c r="J98" s="233"/>
      <c r="K98" s="233"/>
      <c r="L98" s="233"/>
      <c r="M98" s="233"/>
      <c r="N98" s="233"/>
      <c r="O98" s="233"/>
      <c r="P98" s="233"/>
      <c r="Q98" s="233"/>
      <c r="R98" s="233"/>
      <c r="S98" s="349"/>
      <c r="T98" s="349"/>
      <c r="U98" s="349"/>
      <c r="V98" s="349"/>
      <c r="W98" s="349"/>
      <c r="X98" s="349"/>
      <c r="Y98" s="349"/>
      <c r="Z98" s="41"/>
      <c r="AA98" s="41"/>
      <c r="AL98" s="27">
        <f t="shared" si="84"/>
        <v>44228</v>
      </c>
      <c r="AM98" s="41" t="str">
        <f t="shared" si="111"/>
        <v>cx</v>
      </c>
      <c r="AN98" s="41">
        <f t="shared" si="85"/>
        <v>102</v>
      </c>
      <c r="AO98" s="41">
        <f t="shared" si="112"/>
        <v>121</v>
      </c>
      <c r="AP98" s="41">
        <f t="shared" si="86"/>
        <v>98</v>
      </c>
      <c r="AQ98" s="41" t="str">
        <f t="shared" si="106"/>
        <v>ct</v>
      </c>
      <c r="AS98" s="139">
        <v>43466</v>
      </c>
      <c r="AT98" s="142">
        <v>352</v>
      </c>
      <c r="AU98" s="142">
        <v>392</v>
      </c>
      <c r="AV98" s="142">
        <v>528</v>
      </c>
      <c r="AW98" s="142">
        <v>144</v>
      </c>
      <c r="AX98" s="142">
        <v>72</v>
      </c>
      <c r="AY98" s="142">
        <v>176</v>
      </c>
      <c r="AZ98" s="142">
        <f t="shared" si="88"/>
        <v>744</v>
      </c>
    </row>
    <row r="99" spans="1:52">
      <c r="A99" s="277">
        <f t="shared" si="113"/>
        <v>99</v>
      </c>
      <c r="B99" s="45"/>
      <c r="C99" s="45"/>
      <c r="D99" s="41"/>
      <c r="E99" s="41"/>
      <c r="F99" s="41"/>
      <c r="G99" s="41"/>
      <c r="Z99" s="41"/>
      <c r="AA99" s="41"/>
      <c r="AL99" s="27">
        <f t="shared" si="84"/>
        <v>44256</v>
      </c>
      <c r="AM99" s="41" t="str">
        <f t="shared" si="111"/>
        <v>cy</v>
      </c>
      <c r="AN99" s="41">
        <f t="shared" si="85"/>
        <v>103</v>
      </c>
      <c r="AO99" s="41">
        <f t="shared" si="112"/>
        <v>121</v>
      </c>
      <c r="AP99" s="41">
        <f t="shared" si="86"/>
        <v>99</v>
      </c>
      <c r="AQ99" s="41" t="str">
        <f t="shared" si="106"/>
        <v>cu</v>
      </c>
      <c r="AS99" s="139">
        <v>43497</v>
      </c>
      <c r="AT99" s="142">
        <v>320</v>
      </c>
      <c r="AU99" s="142">
        <v>352</v>
      </c>
      <c r="AV99" s="142">
        <v>480</v>
      </c>
      <c r="AW99" s="142">
        <v>128</v>
      </c>
      <c r="AX99" s="142">
        <v>64</v>
      </c>
      <c r="AY99" s="142">
        <v>160</v>
      </c>
      <c r="AZ99" s="142">
        <f t="shared" si="88"/>
        <v>672</v>
      </c>
    </row>
    <row r="100" spans="1:52">
      <c r="A100" s="277">
        <f t="shared" si="113"/>
        <v>100</v>
      </c>
      <c r="B100" s="45"/>
      <c r="C100" s="45"/>
      <c r="D100" s="41"/>
      <c r="E100" s="41"/>
      <c r="F100" s="41"/>
      <c r="G100" s="41"/>
      <c r="Z100" s="41"/>
      <c r="AA100" s="41"/>
      <c r="AL100" s="27">
        <f t="shared" si="84"/>
        <v>44287</v>
      </c>
      <c r="AM100" s="41" t="str">
        <f t="shared" si="111"/>
        <v>cz</v>
      </c>
      <c r="AN100" s="41">
        <f t="shared" si="85"/>
        <v>104</v>
      </c>
      <c r="AO100" s="41">
        <f t="shared" si="112"/>
        <v>121</v>
      </c>
      <c r="AP100" s="41">
        <f t="shared" si="86"/>
        <v>100</v>
      </c>
      <c r="AQ100" s="41" t="str">
        <f t="shared" si="106"/>
        <v>cv</v>
      </c>
      <c r="AS100" s="139">
        <v>43525</v>
      </c>
      <c r="AT100" s="142">
        <v>336</v>
      </c>
      <c r="AU100" s="142">
        <v>408</v>
      </c>
      <c r="AV100" s="142">
        <v>504</v>
      </c>
      <c r="AW100" s="142">
        <v>160</v>
      </c>
      <c r="AX100" s="142">
        <v>80</v>
      </c>
      <c r="AY100" s="142">
        <v>168</v>
      </c>
      <c r="AZ100" s="142">
        <f t="shared" si="88"/>
        <v>744</v>
      </c>
    </row>
    <row r="101" spans="1:52">
      <c r="A101" s="277">
        <f t="shared" si="113"/>
        <v>101</v>
      </c>
      <c r="B101" s="253" t="s">
        <v>178</v>
      </c>
      <c r="C101" s="253" t="s">
        <v>179</v>
      </c>
      <c r="D101" s="253">
        <f>+D85</f>
        <v>2013</v>
      </c>
      <c r="E101" s="253">
        <f t="shared" ref="E101:G101" si="114">+E85</f>
        <v>2014</v>
      </c>
      <c r="F101" s="253">
        <f t="shared" si="114"/>
        <v>2015</v>
      </c>
      <c r="G101" s="253">
        <f t="shared" si="114"/>
        <v>2016</v>
      </c>
      <c r="H101" s="253">
        <f t="shared" ref="H101:R101" si="115">+H85</f>
        <v>2017</v>
      </c>
      <c r="I101" s="253">
        <f t="shared" si="115"/>
        <v>2018</v>
      </c>
      <c r="J101" s="253">
        <f t="shared" si="115"/>
        <v>2019</v>
      </c>
      <c r="K101" s="253">
        <f t="shared" si="115"/>
        <v>2020</v>
      </c>
      <c r="L101" s="253">
        <f t="shared" si="115"/>
        <v>2021</v>
      </c>
      <c r="M101" s="253">
        <f t="shared" si="115"/>
        <v>2022</v>
      </c>
      <c r="N101" s="253">
        <f t="shared" si="115"/>
        <v>2023</v>
      </c>
      <c r="O101" s="253">
        <f t="shared" si="115"/>
        <v>2024</v>
      </c>
      <c r="P101" s="253">
        <f t="shared" si="115"/>
        <v>2025</v>
      </c>
      <c r="Q101" s="253">
        <f t="shared" si="115"/>
        <v>2026</v>
      </c>
      <c r="R101" s="253">
        <f t="shared" si="115"/>
        <v>2027</v>
      </c>
      <c r="S101" s="261"/>
      <c r="T101" s="261"/>
      <c r="U101" s="261"/>
      <c r="V101" s="261"/>
      <c r="W101" s="261"/>
      <c r="X101" s="261"/>
      <c r="Y101" s="261"/>
      <c r="Z101" s="41"/>
      <c r="AA101" s="41"/>
      <c r="AL101" s="27">
        <f t="shared" si="84"/>
        <v>44317</v>
      </c>
      <c r="AM101" s="41" t="str">
        <f t="shared" si="111"/>
        <v>da</v>
      </c>
      <c r="AN101" s="41">
        <f t="shared" si="85"/>
        <v>105</v>
      </c>
      <c r="AO101" s="41">
        <f t="shared" si="112"/>
        <v>121</v>
      </c>
      <c r="AP101" s="41">
        <f t="shared" si="86"/>
        <v>101</v>
      </c>
      <c r="AQ101" s="41" t="str">
        <f t="shared" si="106"/>
        <v>cw</v>
      </c>
      <c r="AS101" s="139">
        <v>43556</v>
      </c>
      <c r="AT101" s="142">
        <v>352</v>
      </c>
      <c r="AU101" s="142">
        <v>368</v>
      </c>
      <c r="AV101" s="142">
        <v>528</v>
      </c>
      <c r="AW101" s="142">
        <v>128</v>
      </c>
      <c r="AX101" s="142">
        <v>64</v>
      </c>
      <c r="AY101" s="142">
        <v>176</v>
      </c>
      <c r="AZ101" s="142">
        <f t="shared" si="88"/>
        <v>720</v>
      </c>
    </row>
    <row r="102" spans="1:52">
      <c r="A102" s="277">
        <f t="shared" si="113"/>
        <v>102</v>
      </c>
      <c r="B102" s="255" t="s">
        <v>154</v>
      </c>
      <c r="C102" s="256" t="s">
        <v>180</v>
      </c>
      <c r="D102" s="257">
        <f ca="1">+SUM(SUMIF($D$69:$R$69,"="&amp;D$101,$D$3:$Q$3)/SUMIF($D$69:$R$69,"="&amp;D$101,$D$70:$Q$70))</f>
        <v>25.263548860728388</v>
      </c>
      <c r="E102" s="257" t="e">
        <f t="shared" ref="E102:R102" ca="1" si="116">+SUM(SUMIF($D$69:$R$69,"="&amp;E$101,$D$3:$Q$3)/SUMIF($D$69:$R$69,"="&amp;E$101,$D$70:$Q$70))</f>
        <v>#DIV/0!</v>
      </c>
      <c r="F102" s="257" t="e">
        <f t="shared" ca="1" si="116"/>
        <v>#DIV/0!</v>
      </c>
      <c r="G102" s="257" t="e">
        <f t="shared" ca="1" si="116"/>
        <v>#DIV/0!</v>
      </c>
      <c r="H102" s="257" t="e">
        <f t="shared" ca="1" si="116"/>
        <v>#DIV/0!</v>
      </c>
      <c r="I102" s="257" t="e">
        <f t="shared" ca="1" si="116"/>
        <v>#DIV/0!</v>
      </c>
      <c r="J102" s="257" t="e">
        <f t="shared" ca="1" si="116"/>
        <v>#DIV/0!</v>
      </c>
      <c r="K102" s="257" t="e">
        <f t="shared" ca="1" si="116"/>
        <v>#DIV/0!</v>
      </c>
      <c r="L102" s="257" t="e">
        <f t="shared" ca="1" si="116"/>
        <v>#DIV/0!</v>
      </c>
      <c r="M102" s="257" t="e">
        <f t="shared" ca="1" si="116"/>
        <v>#DIV/0!</v>
      </c>
      <c r="N102" s="257" t="e">
        <f t="shared" ca="1" si="116"/>
        <v>#DIV/0!</v>
      </c>
      <c r="O102" s="257" t="e">
        <f t="shared" ca="1" si="116"/>
        <v>#DIV/0!</v>
      </c>
      <c r="P102" s="257" t="e">
        <f t="shared" ca="1" si="116"/>
        <v>#DIV/0!</v>
      </c>
      <c r="Q102" s="257" t="e">
        <f t="shared" ca="1" si="116"/>
        <v>#DIV/0!</v>
      </c>
      <c r="R102" s="257" t="e">
        <f t="shared" ca="1" si="116"/>
        <v>#DIV/0!</v>
      </c>
      <c r="S102" s="379"/>
      <c r="T102" s="379"/>
      <c r="U102" s="379"/>
      <c r="V102" s="379"/>
      <c r="W102" s="379"/>
      <c r="X102" s="379"/>
      <c r="Y102" s="379"/>
      <c r="Z102" s="41"/>
      <c r="AA102" s="41"/>
      <c r="AL102" s="27">
        <f t="shared" si="84"/>
        <v>44348</v>
      </c>
      <c r="AM102" s="41" t="str">
        <f t="shared" si="111"/>
        <v>db</v>
      </c>
      <c r="AN102" s="41">
        <f t="shared" si="85"/>
        <v>106</v>
      </c>
      <c r="AO102" s="41">
        <f t="shared" si="112"/>
        <v>121</v>
      </c>
      <c r="AP102" s="41">
        <f t="shared" si="86"/>
        <v>102</v>
      </c>
      <c r="AQ102" s="41" t="str">
        <f t="shared" si="106"/>
        <v>cx</v>
      </c>
      <c r="AS102" s="139">
        <v>43586</v>
      </c>
      <c r="AT102" s="142">
        <v>352</v>
      </c>
      <c r="AU102" s="142">
        <v>392</v>
      </c>
      <c r="AV102" s="142">
        <v>528</v>
      </c>
      <c r="AW102" s="142">
        <v>144</v>
      </c>
      <c r="AX102" s="142">
        <v>72</v>
      </c>
      <c r="AY102" s="142">
        <v>176</v>
      </c>
      <c r="AZ102" s="142">
        <f t="shared" si="88"/>
        <v>744</v>
      </c>
    </row>
    <row r="103" spans="1:52">
      <c r="A103" s="277">
        <f t="shared" si="113"/>
        <v>103</v>
      </c>
      <c r="B103" s="255" t="s">
        <v>155</v>
      </c>
      <c r="C103" s="256" t="s">
        <v>180</v>
      </c>
      <c r="D103" s="257">
        <f ca="1">+SUM(SUMIF($D$69:$R$69,"="&amp;D$101,$D$4:$R$4),SUMIF($D$69:$R$69,"="&amp;D$101,$D$5:$R$5))/SUM(SUMIF($D$69:$R$69,"="&amp;D$101,$D$71:$R$71),SUMIF($D$69:$R$69,"="&amp;D$101,$D$72:$R$72))</f>
        <v>31.361415400633391</v>
      </c>
      <c r="E103" s="257">
        <f t="shared" ref="E103:R103" ca="1" si="117">+SUM(SUMIF($D$69:$R$69,"="&amp;E$101,$D$4:$R$4),SUMIF($D$69:$R$69,"="&amp;E$101,$D$5:$R$5))/SUM(SUMIF($D$69:$R$69,"="&amp;E$101,$D$71:$R$71),SUMIF($D$69:$R$69,"="&amp;E$101,$D$72:$R$72))</f>
        <v>31.424662216291555</v>
      </c>
      <c r="F103" s="257">
        <f t="shared" ca="1" si="117"/>
        <v>33.444555730966364</v>
      </c>
      <c r="G103" s="257">
        <f t="shared" ca="1" si="117"/>
        <v>34.027972162167089</v>
      </c>
      <c r="H103" s="257">
        <f t="shared" ca="1" si="117"/>
        <v>35.532527032043824</v>
      </c>
      <c r="I103" s="257">
        <f t="shared" ca="1" si="117"/>
        <v>36.637571758017785</v>
      </c>
      <c r="J103" s="257">
        <f t="shared" ca="1" si="117"/>
        <v>37.447354033641808</v>
      </c>
      <c r="K103" s="257">
        <f t="shared" ca="1" si="117"/>
        <v>39.24308502307273</v>
      </c>
      <c r="L103" s="257">
        <f t="shared" ca="1" si="117"/>
        <v>40.510105455488578</v>
      </c>
      <c r="M103" s="257">
        <f t="shared" ca="1" si="117"/>
        <v>41.758429252890743</v>
      </c>
      <c r="N103" s="257">
        <f t="shared" ca="1" si="117"/>
        <v>43.906160155909198</v>
      </c>
      <c r="O103" s="257">
        <f t="shared" ca="1" si="117"/>
        <v>44.934914622762406</v>
      </c>
      <c r="P103" s="257">
        <f t="shared" ca="1" si="117"/>
        <v>48.551963346142763</v>
      </c>
      <c r="Q103" s="257">
        <f t="shared" ca="1" si="117"/>
        <v>55.066456068180266</v>
      </c>
      <c r="R103" s="257">
        <f t="shared" ca="1" si="117"/>
        <v>58.684491443396276</v>
      </c>
      <c r="S103" s="379"/>
      <c r="T103" s="379"/>
      <c r="U103" s="379"/>
      <c r="V103" s="379"/>
      <c r="W103" s="379"/>
      <c r="X103" s="379"/>
      <c r="Y103" s="379"/>
      <c r="Z103" s="41"/>
      <c r="AA103" s="41"/>
      <c r="AL103" s="27">
        <f t="shared" si="84"/>
        <v>44378</v>
      </c>
      <c r="AM103" s="41" t="str">
        <f t="shared" si="111"/>
        <v>dc</v>
      </c>
      <c r="AN103" s="41">
        <f t="shared" si="85"/>
        <v>107</v>
      </c>
      <c r="AO103" s="41">
        <f t="shared" si="112"/>
        <v>121</v>
      </c>
      <c r="AP103" s="41">
        <f t="shared" si="86"/>
        <v>103</v>
      </c>
      <c r="AQ103" s="41" t="str">
        <f>+"c"&amp;AQ25</f>
        <v>cy</v>
      </c>
      <c r="AS103" s="139">
        <v>43617</v>
      </c>
      <c r="AT103" s="142">
        <v>320</v>
      </c>
      <c r="AU103" s="142">
        <v>400</v>
      </c>
      <c r="AV103" s="142">
        <v>480</v>
      </c>
      <c r="AW103" s="142">
        <v>160</v>
      </c>
      <c r="AX103" s="142">
        <v>80</v>
      </c>
      <c r="AY103" s="142">
        <v>160</v>
      </c>
      <c r="AZ103" s="142">
        <f t="shared" si="88"/>
        <v>720</v>
      </c>
    </row>
    <row r="104" spans="1:52">
      <c r="A104" s="277">
        <f t="shared" si="113"/>
        <v>104</v>
      </c>
      <c r="B104" s="255" t="s">
        <v>156</v>
      </c>
      <c r="C104" s="256" t="s">
        <v>180</v>
      </c>
      <c r="D104" s="257">
        <f ca="1">+SUM(SUMIF($D$69:$R$69,"="&amp;D$101,$D$6:$R$6),SUMIF($D$69:$R$69,"="&amp;D$101,$D$7:$R$7),SUMIF($D$69:$R$69,"="&amp;D$101,$D$8:$R$8))/SUM(SUMIF($D$69:$R$69,"="&amp;D$101,$D$73:$R$73),SUMIF($D$69:$R$69,"="&amp;D$101,$D$74:$R$74),SUMIF($D$69:$R$69,"="&amp;D$101,$D$75:$R$75))</f>
        <v>27.411834579409064</v>
      </c>
      <c r="E104" s="257">
        <f t="shared" ref="E104:R104" ca="1" si="118">+SUM(SUMIF($D$69:$R$69,"="&amp;E$101,$D$6:$R$6),SUMIF($D$69:$R$69,"="&amp;E$101,$D$7:$R$7),SUMIF($D$69:$R$69,"="&amp;E$101,$D$8:$R$8))/SUM(SUMIF($D$69:$R$69,"="&amp;E$101,$D$73:$R$73),SUMIF($D$69:$R$69,"="&amp;E$101,$D$74:$R$74),SUMIF($D$69:$R$69,"="&amp;E$101,$D$75:$R$75))</f>
        <v>28.300962465146792</v>
      </c>
      <c r="F104" s="257">
        <f t="shared" ca="1" si="118"/>
        <v>30.020978931033341</v>
      </c>
      <c r="G104" s="257">
        <f t="shared" ca="1" si="118"/>
        <v>30.495839280484503</v>
      </c>
      <c r="H104" s="257">
        <f t="shared" ca="1" si="118"/>
        <v>32.23409002973289</v>
      </c>
      <c r="I104" s="257">
        <f t="shared" ca="1" si="118"/>
        <v>33.054629099670002</v>
      </c>
      <c r="J104" s="257">
        <f t="shared" ca="1" si="118"/>
        <v>33.741267549724881</v>
      </c>
      <c r="K104" s="257">
        <f t="shared" ca="1" si="118"/>
        <v>35.283100576858452</v>
      </c>
      <c r="L104" s="257">
        <f t="shared" ca="1" si="118"/>
        <v>36.469375060041138</v>
      </c>
      <c r="M104" s="257">
        <f t="shared" ca="1" si="118"/>
        <v>37.959694995879687</v>
      </c>
      <c r="N104" s="257">
        <f t="shared" ca="1" si="118"/>
        <v>39.831205630412079</v>
      </c>
      <c r="O104" s="257">
        <f t="shared" ca="1" si="118"/>
        <v>40.512951669335138</v>
      </c>
      <c r="P104" s="257">
        <f t="shared" ca="1" si="118"/>
        <v>44.106078906629222</v>
      </c>
      <c r="Q104" s="257">
        <f t="shared" ca="1" si="118"/>
        <v>50.527213642078017</v>
      </c>
      <c r="R104" s="257">
        <f t="shared" ca="1" si="118"/>
        <v>54.44786441569147</v>
      </c>
      <c r="S104" s="379"/>
      <c r="T104" s="379"/>
      <c r="U104" s="379"/>
      <c r="V104" s="379"/>
      <c r="W104" s="379"/>
      <c r="X104" s="379"/>
      <c r="Y104" s="379"/>
      <c r="Z104" s="41"/>
      <c r="AA104" s="41"/>
      <c r="AL104" s="27">
        <f t="shared" si="84"/>
        <v>44409</v>
      </c>
      <c r="AM104" s="41" t="str">
        <f t="shared" si="111"/>
        <v>dd</v>
      </c>
      <c r="AN104" s="41">
        <f t="shared" si="85"/>
        <v>108</v>
      </c>
      <c r="AO104" s="41">
        <f t="shared" si="112"/>
        <v>121</v>
      </c>
      <c r="AP104" s="41">
        <f t="shared" si="86"/>
        <v>104</v>
      </c>
      <c r="AQ104" s="41" t="str">
        <f t="shared" si="106"/>
        <v>cz</v>
      </c>
      <c r="AS104" s="139">
        <v>43647</v>
      </c>
      <c r="AT104" s="142">
        <v>352</v>
      </c>
      <c r="AU104" s="142">
        <v>392</v>
      </c>
      <c r="AV104" s="142">
        <v>528</v>
      </c>
      <c r="AW104" s="142">
        <v>144</v>
      </c>
      <c r="AX104" s="142">
        <v>72</v>
      </c>
      <c r="AY104" s="142">
        <v>176</v>
      </c>
      <c r="AZ104" s="142">
        <f t="shared" si="88"/>
        <v>744</v>
      </c>
    </row>
    <row r="105" spans="1:52">
      <c r="A105" s="277">
        <f t="shared" si="113"/>
        <v>105</v>
      </c>
      <c r="B105" s="258" t="s">
        <v>157</v>
      </c>
      <c r="C105" s="259" t="s">
        <v>180</v>
      </c>
      <c r="D105" s="260">
        <f ca="1">+SUM(SUMIF($D$69:$R$69,"="&amp;D$101,$D$9:$R$9),SUMIF($D$69:$R$69,"="&amp;D$101,$D$10:$R$10))/SUM(SUMIF($D$69:$R$69,"="&amp;D$101,$D$76:$R$76),SUMIF($D$69:$R$69,"="&amp;D$101,$D$77:$R$77))</f>
        <v>28.184570897885184</v>
      </c>
      <c r="E105" s="260">
        <f t="shared" ref="E105:R105" ca="1" si="119">+SUM(SUMIF($D$69:$R$69,"="&amp;E$101,$D$9:$R$9),SUMIF($D$69:$R$69,"="&amp;E$101,$D$10:$R$10))/SUM(SUMIF($D$69:$R$69,"="&amp;E$101,$D$76:$R$76),SUMIF($D$69:$R$69,"="&amp;E$101,$D$77:$R$77))</f>
        <v>29.606014749995285</v>
      </c>
      <c r="F105" s="260">
        <f t="shared" ca="1" si="119"/>
        <v>32.671873685155639</v>
      </c>
      <c r="G105" s="260">
        <f t="shared" ca="1" si="119"/>
        <v>33.466364893273791</v>
      </c>
      <c r="H105" s="260">
        <f t="shared" ca="1" si="119"/>
        <v>34.862939176830679</v>
      </c>
      <c r="I105" s="260">
        <f t="shared" ca="1" si="119"/>
        <v>35.872728689009016</v>
      </c>
      <c r="J105" s="260">
        <f t="shared" ca="1" si="119"/>
        <v>36.821840104463412</v>
      </c>
      <c r="K105" s="260">
        <f t="shared" ca="1" si="119"/>
        <v>38.310650822663682</v>
      </c>
      <c r="L105" s="260">
        <f t="shared" ca="1" si="119"/>
        <v>39.541226540299967</v>
      </c>
      <c r="M105" s="260">
        <f t="shared" ca="1" si="119"/>
        <v>41.104341374862088</v>
      </c>
      <c r="N105" s="260">
        <f t="shared" ca="1" si="119"/>
        <v>43.044495177306608</v>
      </c>
      <c r="O105" s="260">
        <f t="shared" ca="1" si="119"/>
        <v>43.976806691228127</v>
      </c>
      <c r="P105" s="260">
        <f t="shared" ca="1" si="119"/>
        <v>47.298666682853238</v>
      </c>
      <c r="Q105" s="260">
        <f t="shared" ca="1" si="119"/>
        <v>53.672322946582753</v>
      </c>
      <c r="R105" s="260">
        <f t="shared" ca="1" si="119"/>
        <v>57.702708400555892</v>
      </c>
      <c r="S105" s="379"/>
      <c r="T105" s="379"/>
      <c r="U105" s="379"/>
      <c r="V105" s="379"/>
      <c r="W105" s="379"/>
      <c r="X105" s="379"/>
      <c r="Y105" s="379"/>
      <c r="AL105" s="27">
        <f t="shared" si="84"/>
        <v>44440</v>
      </c>
      <c r="AM105" s="41" t="str">
        <f t="shared" si="111"/>
        <v>de</v>
      </c>
      <c r="AN105" s="41">
        <f t="shared" si="85"/>
        <v>109</v>
      </c>
      <c r="AO105" s="41">
        <f t="shared" si="112"/>
        <v>121</v>
      </c>
      <c r="AP105" s="41">
        <f t="shared" si="86"/>
        <v>105</v>
      </c>
      <c r="AQ105" s="41" t="str">
        <f t="shared" ref="AQ105:AQ118" si="120">+"d"&amp;AQ1</f>
        <v>da</v>
      </c>
      <c r="AS105" s="139">
        <v>43678</v>
      </c>
      <c r="AT105" s="142">
        <v>352</v>
      </c>
      <c r="AU105" s="142">
        <v>392</v>
      </c>
      <c r="AV105" s="142">
        <v>528</v>
      </c>
      <c r="AW105" s="142">
        <v>144</v>
      </c>
      <c r="AX105" s="142">
        <v>72</v>
      </c>
      <c r="AY105" s="142">
        <v>176</v>
      </c>
      <c r="AZ105" s="142">
        <f t="shared" si="88"/>
        <v>744</v>
      </c>
    </row>
    <row r="106" spans="1:52">
      <c r="A106" s="277">
        <f t="shared" si="113"/>
        <v>106</v>
      </c>
      <c r="B106" s="45"/>
      <c r="C106" s="45"/>
      <c r="D106" s="41"/>
      <c r="E106" s="41"/>
      <c r="F106" s="41"/>
      <c r="G106" s="41"/>
      <c r="AL106" s="27">
        <f t="shared" si="84"/>
        <v>44470</v>
      </c>
      <c r="AM106" s="41" t="str">
        <f t="shared" si="111"/>
        <v>df</v>
      </c>
      <c r="AN106" s="41">
        <f t="shared" si="85"/>
        <v>110</v>
      </c>
      <c r="AO106" s="41">
        <f t="shared" si="112"/>
        <v>121</v>
      </c>
      <c r="AP106" s="41">
        <f t="shared" si="86"/>
        <v>106</v>
      </c>
      <c r="AQ106" s="41" t="str">
        <f t="shared" si="120"/>
        <v>db</v>
      </c>
      <c r="AS106" s="139">
        <v>43709</v>
      </c>
      <c r="AT106" s="142">
        <v>320</v>
      </c>
      <c r="AU106" s="142">
        <v>400</v>
      </c>
      <c r="AV106" s="142">
        <v>480</v>
      </c>
      <c r="AW106" s="142">
        <v>160</v>
      </c>
      <c r="AX106" s="142">
        <v>80</v>
      </c>
      <c r="AY106" s="142">
        <v>160</v>
      </c>
      <c r="AZ106" s="142">
        <f t="shared" si="88"/>
        <v>720</v>
      </c>
    </row>
    <row r="107" spans="1:52">
      <c r="A107" s="277">
        <f t="shared" si="113"/>
        <v>107</v>
      </c>
      <c r="B107" s="253" t="s">
        <v>178</v>
      </c>
      <c r="C107" s="253" t="s">
        <v>179</v>
      </c>
      <c r="D107" s="253">
        <f>+D101</f>
        <v>2013</v>
      </c>
      <c r="E107" s="253">
        <f t="shared" ref="E107:G107" si="121">+E101</f>
        <v>2014</v>
      </c>
      <c r="F107" s="253">
        <f t="shared" si="121"/>
        <v>2015</v>
      </c>
      <c r="G107" s="253">
        <f t="shared" si="121"/>
        <v>2016</v>
      </c>
      <c r="H107" s="253">
        <f t="shared" ref="H107:R107" si="122">+H101</f>
        <v>2017</v>
      </c>
      <c r="I107" s="253">
        <f t="shared" si="122"/>
        <v>2018</v>
      </c>
      <c r="J107" s="253">
        <f t="shared" si="122"/>
        <v>2019</v>
      </c>
      <c r="K107" s="253">
        <f t="shared" si="122"/>
        <v>2020</v>
      </c>
      <c r="L107" s="253">
        <f t="shared" si="122"/>
        <v>2021</v>
      </c>
      <c r="M107" s="253">
        <f t="shared" si="122"/>
        <v>2022</v>
      </c>
      <c r="N107" s="253">
        <f t="shared" si="122"/>
        <v>2023</v>
      </c>
      <c r="O107" s="253">
        <f t="shared" si="122"/>
        <v>2024</v>
      </c>
      <c r="P107" s="253">
        <f t="shared" si="122"/>
        <v>2025</v>
      </c>
      <c r="Q107" s="253">
        <f t="shared" si="122"/>
        <v>2026</v>
      </c>
      <c r="R107" s="253">
        <f t="shared" si="122"/>
        <v>2027</v>
      </c>
      <c r="S107" s="261"/>
      <c r="T107" s="261"/>
      <c r="U107" s="261"/>
      <c r="V107" s="261"/>
      <c r="W107" s="261"/>
      <c r="X107" s="261"/>
      <c r="Y107" s="261"/>
      <c r="AL107" s="27">
        <f t="shared" si="84"/>
        <v>44501</v>
      </c>
      <c r="AM107" s="41" t="str">
        <f t="shared" si="111"/>
        <v>dg</v>
      </c>
      <c r="AN107" s="41">
        <f t="shared" si="85"/>
        <v>111</v>
      </c>
      <c r="AO107" s="41">
        <f t="shared" si="112"/>
        <v>121</v>
      </c>
      <c r="AP107" s="41">
        <f t="shared" si="86"/>
        <v>107</v>
      </c>
      <c r="AQ107" s="41" t="str">
        <f t="shared" si="120"/>
        <v>dc</v>
      </c>
      <c r="AS107" s="139">
        <v>43739</v>
      </c>
      <c r="AT107" s="142">
        <v>368</v>
      </c>
      <c r="AU107" s="142">
        <v>376</v>
      </c>
      <c r="AV107" s="142">
        <v>552</v>
      </c>
      <c r="AW107" s="142">
        <v>128</v>
      </c>
      <c r="AX107" s="142">
        <v>64</v>
      </c>
      <c r="AY107" s="142">
        <v>184</v>
      </c>
      <c r="AZ107" s="142">
        <f t="shared" si="88"/>
        <v>744</v>
      </c>
    </row>
    <row r="108" spans="1:52">
      <c r="A108" s="277">
        <f t="shared" si="113"/>
        <v>108</v>
      </c>
      <c r="B108" s="255" t="s">
        <v>154</v>
      </c>
      <c r="C108" s="256" t="s">
        <v>181</v>
      </c>
      <c r="D108" s="257">
        <f ca="1">+SUM(SUMIF($D$69:$R$69,"="&amp;D$101,$D$19:$Q$19)/SUMIF($D$69:$R$69,"="&amp;D$101,$D$70:$Q$70))</f>
        <v>31.116755340381893</v>
      </c>
      <c r="E108" s="257" t="e">
        <f t="shared" ref="E108:R108" ca="1" si="123">+SUM(SUMIF($D$69:$R$69,"="&amp;E$101,$D$19:$Q$19)/SUMIF($D$69:$R$69,"="&amp;E$101,$D$70:$Q$70))</f>
        <v>#DIV/0!</v>
      </c>
      <c r="F108" s="257" t="e">
        <f t="shared" ca="1" si="123"/>
        <v>#DIV/0!</v>
      </c>
      <c r="G108" s="257" t="e">
        <f t="shared" ca="1" si="123"/>
        <v>#DIV/0!</v>
      </c>
      <c r="H108" s="257" t="e">
        <f t="shared" ca="1" si="123"/>
        <v>#DIV/0!</v>
      </c>
      <c r="I108" s="257" t="e">
        <f t="shared" ca="1" si="123"/>
        <v>#DIV/0!</v>
      </c>
      <c r="J108" s="257" t="e">
        <f t="shared" ca="1" si="123"/>
        <v>#DIV/0!</v>
      </c>
      <c r="K108" s="257" t="e">
        <f t="shared" ca="1" si="123"/>
        <v>#DIV/0!</v>
      </c>
      <c r="L108" s="257" t="e">
        <f t="shared" ca="1" si="123"/>
        <v>#DIV/0!</v>
      </c>
      <c r="M108" s="257" t="e">
        <f t="shared" ca="1" si="123"/>
        <v>#DIV/0!</v>
      </c>
      <c r="N108" s="257" t="e">
        <f t="shared" ca="1" si="123"/>
        <v>#DIV/0!</v>
      </c>
      <c r="O108" s="257" t="e">
        <f t="shared" ca="1" si="123"/>
        <v>#DIV/0!</v>
      </c>
      <c r="P108" s="257" t="e">
        <f t="shared" ca="1" si="123"/>
        <v>#DIV/0!</v>
      </c>
      <c r="Q108" s="257" t="e">
        <f t="shared" ca="1" si="123"/>
        <v>#DIV/0!</v>
      </c>
      <c r="R108" s="257" t="e">
        <f t="shared" ca="1" si="123"/>
        <v>#DIV/0!</v>
      </c>
      <c r="S108" s="379"/>
      <c r="T108" s="379"/>
      <c r="U108" s="379"/>
      <c r="V108" s="379"/>
      <c r="W108" s="379"/>
      <c r="X108" s="379"/>
      <c r="Y108" s="379"/>
      <c r="AL108" s="27">
        <f t="shared" si="84"/>
        <v>44531</v>
      </c>
      <c r="AM108" s="41" t="str">
        <f t="shared" si="111"/>
        <v>dh</v>
      </c>
      <c r="AN108" s="41">
        <f t="shared" si="85"/>
        <v>112</v>
      </c>
      <c r="AO108" s="41">
        <f t="shared" si="112"/>
        <v>121</v>
      </c>
      <c r="AP108" s="41">
        <f t="shared" si="86"/>
        <v>108</v>
      </c>
      <c r="AQ108" s="41" t="str">
        <f t="shared" si="120"/>
        <v>dd</v>
      </c>
      <c r="AS108" s="139">
        <v>43770</v>
      </c>
      <c r="AT108" s="142">
        <v>320</v>
      </c>
      <c r="AU108" s="142">
        <v>400</v>
      </c>
      <c r="AV108" s="142">
        <v>480</v>
      </c>
      <c r="AW108" s="142">
        <v>160</v>
      </c>
      <c r="AX108" s="142">
        <v>80</v>
      </c>
      <c r="AY108" s="142">
        <v>160</v>
      </c>
      <c r="AZ108" s="142">
        <f t="shared" si="88"/>
        <v>720</v>
      </c>
    </row>
    <row r="109" spans="1:52">
      <c r="A109" s="277">
        <f t="shared" si="113"/>
        <v>109</v>
      </c>
      <c r="B109" s="255" t="s">
        <v>155</v>
      </c>
      <c r="C109" s="256" t="s">
        <v>181</v>
      </c>
      <c r="D109" s="257">
        <f ca="1">+SUM(SUMIF($D$69:$R$69,"="&amp;D$101,$D$20:$R$20),SUMIF($D$69:$R$69,"="&amp;D$101,$D$21:$R$21))/SUM(SUMIF($D$69:$R$69,"="&amp;D$101,$D$71:$R$71),SUMIF($D$69:$R$69,"="&amp;D$101,$D$72:$R$72))</f>
        <v>30.412236973508008</v>
      </c>
      <c r="E109" s="257">
        <f t="shared" ref="E109:R109" ca="1" si="124">+SUM(SUMIF($D$69:$R$69,"="&amp;E$101,$D$20:$R$20),SUMIF($D$69:$R$69,"="&amp;E$101,$D$21:$R$21))/SUM(SUMIF($D$69:$R$69,"="&amp;E$101,$D$71:$R$71),SUMIF($D$69:$R$69,"="&amp;E$101,$D$72:$R$72))</f>
        <v>31.678908744165909</v>
      </c>
      <c r="F109" s="257">
        <f t="shared" ca="1" si="124"/>
        <v>32.753832843650997</v>
      </c>
      <c r="G109" s="257">
        <f t="shared" ca="1" si="124"/>
        <v>34.231940571812196</v>
      </c>
      <c r="H109" s="257">
        <f t="shared" ca="1" si="124"/>
        <v>35.444547585162091</v>
      </c>
      <c r="I109" s="257">
        <f t="shared" ca="1" si="124"/>
        <v>38.692596807660998</v>
      </c>
      <c r="J109" s="257">
        <f t="shared" ca="1" si="124"/>
        <v>47.322232467960852</v>
      </c>
      <c r="K109" s="257">
        <f t="shared" ca="1" si="124"/>
        <v>58.999430546107043</v>
      </c>
      <c r="L109" s="257">
        <f t="shared" ca="1" si="124"/>
        <v>67.377223123843521</v>
      </c>
      <c r="M109" s="257">
        <f t="shared" ca="1" si="124"/>
        <v>68.503716127593833</v>
      </c>
      <c r="N109" s="257">
        <f t="shared" ca="1" si="124"/>
        <v>69.379703015180283</v>
      </c>
      <c r="O109" s="257">
        <f t="shared" ca="1" si="124"/>
        <v>70.415407584111719</v>
      </c>
      <c r="P109" s="257">
        <f t="shared" ca="1" si="124"/>
        <v>73.142398589351956</v>
      </c>
      <c r="Q109" s="257">
        <f t="shared" ca="1" si="124"/>
        <v>77.372319949002929</v>
      </c>
      <c r="R109" s="257">
        <f t="shared" ca="1" si="124"/>
        <v>80.709221364824387</v>
      </c>
      <c r="S109" s="379"/>
      <c r="T109" s="379"/>
      <c r="U109" s="379"/>
      <c r="V109" s="379"/>
      <c r="W109" s="379"/>
      <c r="X109" s="379"/>
      <c r="Y109" s="379"/>
      <c r="AL109" s="27">
        <f t="shared" si="84"/>
        <v>44562</v>
      </c>
      <c r="AM109" s="41" t="str">
        <f t="shared" si="111"/>
        <v>di</v>
      </c>
      <c r="AN109" s="41">
        <f t="shared" si="85"/>
        <v>113</v>
      </c>
      <c r="AO109" s="41">
        <f t="shared" si="112"/>
        <v>121</v>
      </c>
      <c r="AP109" s="41">
        <f t="shared" si="86"/>
        <v>109</v>
      </c>
      <c r="AQ109" s="41" t="str">
        <f t="shared" si="120"/>
        <v>de</v>
      </c>
      <c r="AS109" s="139">
        <v>43800</v>
      </c>
      <c r="AT109" s="142">
        <v>336</v>
      </c>
      <c r="AU109" s="142">
        <v>408</v>
      </c>
      <c r="AV109" s="142">
        <v>504</v>
      </c>
      <c r="AW109" s="142">
        <v>160</v>
      </c>
      <c r="AX109" s="142">
        <v>80</v>
      </c>
      <c r="AY109" s="142">
        <v>168</v>
      </c>
      <c r="AZ109" s="142">
        <f t="shared" si="88"/>
        <v>744</v>
      </c>
    </row>
    <row r="110" spans="1:52">
      <c r="A110" s="277">
        <f t="shared" si="113"/>
        <v>110</v>
      </c>
      <c r="B110" s="255" t="s">
        <v>156</v>
      </c>
      <c r="C110" s="256" t="s">
        <v>181</v>
      </c>
      <c r="D110" s="257">
        <f ca="1">+SUM(SUMIF($D$69:$R$69,"="&amp;D$101,$D$22:$R$22),SUMIF($D$69:$R$69,"="&amp;D$101,$D$23:$R$23),SUMIF($D$69:$R$69,"="&amp;D$101,$D$24:$R$24))/SUM(SUMIF($D$69:$R$69,"="&amp;D$101,$D$73:$R$73),SUMIF($D$69:$R$69,"="&amp;D$101,$D$74:$R$74),SUMIF($D$69:$R$69,"="&amp;D$101,$D$75:$R$75))</f>
        <v>31.820753091152763</v>
      </c>
      <c r="E110" s="257">
        <f t="shared" ref="E110:R110" ca="1" si="125">+SUM(SUMIF($D$69:$R$69,"="&amp;E$101,$D$22:$R$22),SUMIF($D$69:$R$69,"="&amp;E$101,$D$23:$R$23),SUMIF($D$69:$R$69,"="&amp;E$101,$D$24:$R$24))/SUM(SUMIF($D$69:$R$69,"="&amp;E$101,$D$73:$R$73),SUMIF($D$69:$R$69,"="&amp;E$101,$D$74:$R$74),SUMIF($D$69:$R$69,"="&amp;E$101,$D$75:$R$75))</f>
        <v>33.174877721177396</v>
      </c>
      <c r="F110" s="257">
        <f t="shared" ca="1" si="125"/>
        <v>34.243111771844639</v>
      </c>
      <c r="G110" s="257">
        <f t="shared" ca="1" si="125"/>
        <v>35.631887800257545</v>
      </c>
      <c r="H110" s="257">
        <f t="shared" ca="1" si="125"/>
        <v>37.778805264687136</v>
      </c>
      <c r="I110" s="257">
        <f t="shared" ca="1" si="125"/>
        <v>40.50837590149964</v>
      </c>
      <c r="J110" s="257">
        <f t="shared" ca="1" si="125"/>
        <v>49.115965467079278</v>
      </c>
      <c r="K110" s="257">
        <f t="shared" ca="1" si="125"/>
        <v>61.33519492116438</v>
      </c>
      <c r="L110" s="257">
        <f t="shared" ca="1" si="125"/>
        <v>69.72012659857765</v>
      </c>
      <c r="M110" s="257">
        <f t="shared" ca="1" si="125"/>
        <v>71.406829405319684</v>
      </c>
      <c r="N110" s="257">
        <f t="shared" ca="1" si="125"/>
        <v>72.2986564730476</v>
      </c>
      <c r="O110" s="257">
        <f t="shared" ca="1" si="125"/>
        <v>73.269208198503478</v>
      </c>
      <c r="P110" s="257">
        <f t="shared" ca="1" si="125"/>
        <v>76.397669597496687</v>
      </c>
      <c r="Q110" s="257">
        <f t="shared" ca="1" si="125"/>
        <v>81.600772521701117</v>
      </c>
      <c r="R110" s="257">
        <f t="shared" ca="1" si="125"/>
        <v>85.810404456395077</v>
      </c>
      <c r="S110" s="379"/>
      <c r="T110" s="379"/>
      <c r="U110" s="379"/>
      <c r="V110" s="379"/>
      <c r="W110" s="379"/>
      <c r="X110" s="379"/>
      <c r="Y110" s="379"/>
      <c r="AL110" s="27">
        <f t="shared" si="84"/>
        <v>44593</v>
      </c>
      <c r="AM110" s="41" t="str">
        <f t="shared" si="111"/>
        <v>dj</v>
      </c>
      <c r="AN110" s="41">
        <f t="shared" si="85"/>
        <v>114</v>
      </c>
      <c r="AO110" s="41">
        <f t="shared" si="112"/>
        <v>121</v>
      </c>
      <c r="AP110" s="41">
        <f t="shared" si="86"/>
        <v>110</v>
      </c>
      <c r="AQ110" s="41" t="str">
        <f t="shared" si="120"/>
        <v>df</v>
      </c>
      <c r="AS110" s="140">
        <v>43831</v>
      </c>
      <c r="AT110" s="143">
        <v>352</v>
      </c>
      <c r="AU110" s="143">
        <v>392</v>
      </c>
      <c r="AV110" s="143">
        <v>528</v>
      </c>
      <c r="AW110" s="143">
        <v>144</v>
      </c>
      <c r="AX110" s="143">
        <v>72</v>
      </c>
      <c r="AY110" s="143">
        <v>176</v>
      </c>
      <c r="AZ110" s="143">
        <f t="shared" si="88"/>
        <v>744</v>
      </c>
    </row>
    <row r="111" spans="1:52">
      <c r="A111" s="277">
        <f t="shared" si="113"/>
        <v>111</v>
      </c>
      <c r="B111" s="258" t="s">
        <v>157</v>
      </c>
      <c r="C111" s="259" t="s">
        <v>181</v>
      </c>
      <c r="D111" s="260">
        <f ca="1">+SUM(SUMIF($D$69:$R$69,"="&amp;D$101,$D$25:$R$25),SUMIF($D$69:$R$69,"="&amp;D$101,$D$26:$R$26))/SUM(SUMIF($D$69:$R$69,"="&amp;D$101,$D$76:$R$76),SUMIF($D$69:$R$69,"="&amp;D$101,$D$77:$R$77))</f>
        <v>30.791088172161739</v>
      </c>
      <c r="E111" s="260">
        <f t="shared" ref="E111:R111" ca="1" si="126">+SUM(SUMIF($D$69:$R$69,"="&amp;E$101,$D$25:$R$25),SUMIF($D$69:$R$69,"="&amp;E$101,$D$26:$R$26))/SUM(SUMIF($D$69:$R$69,"="&amp;E$101,$D$76:$R$76),SUMIF($D$69:$R$69,"="&amp;E$101,$D$77:$R$77))</f>
        <v>32.196859906934485</v>
      </c>
      <c r="F111" s="260">
        <f t="shared" ca="1" si="126"/>
        <v>33.426463100906453</v>
      </c>
      <c r="G111" s="260">
        <f t="shared" ca="1" si="126"/>
        <v>34.893307665824217</v>
      </c>
      <c r="H111" s="260">
        <f t="shared" ca="1" si="126"/>
        <v>36.064602721914234</v>
      </c>
      <c r="I111" s="260">
        <f t="shared" ca="1" si="126"/>
        <v>39.091506006360937</v>
      </c>
      <c r="J111" s="260">
        <f t="shared" ca="1" si="126"/>
        <v>47.881296651693042</v>
      </c>
      <c r="K111" s="260">
        <f t="shared" ca="1" si="126"/>
        <v>59.502774743576445</v>
      </c>
      <c r="L111" s="260">
        <f t="shared" ca="1" si="126"/>
        <v>67.433465611319889</v>
      </c>
      <c r="M111" s="260">
        <f t="shared" ca="1" si="126"/>
        <v>68.968374234226033</v>
      </c>
      <c r="N111" s="260">
        <f t="shared" ca="1" si="126"/>
        <v>69.909478191247359</v>
      </c>
      <c r="O111" s="260">
        <f t="shared" ca="1" si="126"/>
        <v>71.316329210443286</v>
      </c>
      <c r="P111" s="260">
        <f t="shared" ca="1" si="126"/>
        <v>73.774203525350785</v>
      </c>
      <c r="Q111" s="260">
        <f t="shared" ca="1" si="126"/>
        <v>78.273130457924836</v>
      </c>
      <c r="R111" s="260">
        <f t="shared" ca="1" si="126"/>
        <v>82.212808801733502</v>
      </c>
      <c r="S111" s="379"/>
      <c r="T111" s="379"/>
      <c r="U111" s="379"/>
      <c r="V111" s="379"/>
      <c r="W111" s="379"/>
      <c r="X111" s="379"/>
      <c r="Y111" s="379"/>
      <c r="AL111" s="27">
        <f t="shared" si="84"/>
        <v>44621</v>
      </c>
      <c r="AM111" s="41" t="str">
        <f t="shared" si="111"/>
        <v>dk</v>
      </c>
      <c r="AN111" s="41">
        <f t="shared" si="85"/>
        <v>115</v>
      </c>
      <c r="AO111" s="41">
        <f t="shared" si="112"/>
        <v>121</v>
      </c>
      <c r="AP111" s="41">
        <f t="shared" si="86"/>
        <v>111</v>
      </c>
      <c r="AQ111" s="41" t="str">
        <f t="shared" si="120"/>
        <v>dg</v>
      </c>
      <c r="AS111" s="140">
        <v>43862</v>
      </c>
      <c r="AT111" s="143">
        <v>320</v>
      </c>
      <c r="AU111" s="143">
        <v>376</v>
      </c>
      <c r="AV111" s="143">
        <v>480</v>
      </c>
      <c r="AW111" s="143">
        <v>144</v>
      </c>
      <c r="AX111" s="143">
        <v>72</v>
      </c>
      <c r="AY111" s="143">
        <v>160</v>
      </c>
      <c r="AZ111" s="143">
        <f t="shared" si="88"/>
        <v>696</v>
      </c>
    </row>
    <row r="112" spans="1:52">
      <c r="A112" s="277">
        <f t="shared" si="113"/>
        <v>112</v>
      </c>
      <c r="B112" s="45"/>
      <c r="C112" s="45"/>
      <c r="D112" s="41"/>
      <c r="E112" s="41"/>
      <c r="F112" s="41"/>
      <c r="G112" s="41"/>
      <c r="AL112" s="27">
        <f t="shared" si="84"/>
        <v>44652</v>
      </c>
      <c r="AM112" s="41" t="str">
        <f t="shared" si="111"/>
        <v>dl</v>
      </c>
      <c r="AN112" s="41">
        <f t="shared" si="85"/>
        <v>116</v>
      </c>
      <c r="AO112" s="41">
        <f t="shared" si="112"/>
        <v>121</v>
      </c>
      <c r="AP112" s="41">
        <f t="shared" si="86"/>
        <v>112</v>
      </c>
      <c r="AQ112" s="41" t="str">
        <f t="shared" si="120"/>
        <v>dh</v>
      </c>
      <c r="AS112" s="140">
        <v>43891</v>
      </c>
      <c r="AT112" s="143">
        <v>352</v>
      </c>
      <c r="AU112" s="143">
        <v>392</v>
      </c>
      <c r="AV112" s="143">
        <v>528</v>
      </c>
      <c r="AW112" s="143">
        <v>144</v>
      </c>
      <c r="AX112" s="143">
        <v>72</v>
      </c>
      <c r="AY112" s="143">
        <v>176</v>
      </c>
      <c r="AZ112" s="143">
        <f t="shared" si="88"/>
        <v>744</v>
      </c>
    </row>
    <row r="113" spans="1:52">
      <c r="A113" s="277">
        <f t="shared" si="113"/>
        <v>113</v>
      </c>
      <c r="B113" s="253" t="s">
        <v>178</v>
      </c>
      <c r="C113" s="253" t="s">
        <v>179</v>
      </c>
      <c r="D113" s="253">
        <f>+D107</f>
        <v>2013</v>
      </c>
      <c r="E113" s="253">
        <f t="shared" ref="E113:G113" si="127">+E107</f>
        <v>2014</v>
      </c>
      <c r="F113" s="253">
        <f t="shared" si="127"/>
        <v>2015</v>
      </c>
      <c r="G113" s="253">
        <f t="shared" si="127"/>
        <v>2016</v>
      </c>
      <c r="H113" s="253">
        <f t="shared" ref="H113:R113" si="128">+H107</f>
        <v>2017</v>
      </c>
      <c r="I113" s="253">
        <f t="shared" si="128"/>
        <v>2018</v>
      </c>
      <c r="J113" s="253">
        <f t="shared" si="128"/>
        <v>2019</v>
      </c>
      <c r="K113" s="253">
        <f t="shared" si="128"/>
        <v>2020</v>
      </c>
      <c r="L113" s="253">
        <f t="shared" si="128"/>
        <v>2021</v>
      </c>
      <c r="M113" s="253">
        <f t="shared" si="128"/>
        <v>2022</v>
      </c>
      <c r="N113" s="253">
        <f t="shared" si="128"/>
        <v>2023</v>
      </c>
      <c r="O113" s="253">
        <f t="shared" si="128"/>
        <v>2024</v>
      </c>
      <c r="P113" s="253">
        <f t="shared" si="128"/>
        <v>2025</v>
      </c>
      <c r="Q113" s="253">
        <f t="shared" si="128"/>
        <v>2026</v>
      </c>
      <c r="R113" s="253">
        <f t="shared" si="128"/>
        <v>2027</v>
      </c>
      <c r="S113" s="261"/>
      <c r="T113" s="261"/>
      <c r="U113" s="261"/>
      <c r="V113" s="261"/>
      <c r="W113" s="261"/>
      <c r="X113" s="261"/>
      <c r="Y113" s="261"/>
      <c r="AL113" s="27">
        <f t="shared" si="84"/>
        <v>44682</v>
      </c>
      <c r="AM113" s="41" t="str">
        <f t="shared" si="111"/>
        <v>dm</v>
      </c>
      <c r="AN113" s="41">
        <f t="shared" si="85"/>
        <v>117</v>
      </c>
      <c r="AO113" s="41">
        <f t="shared" si="112"/>
        <v>121</v>
      </c>
      <c r="AP113" s="41">
        <f t="shared" si="86"/>
        <v>113</v>
      </c>
      <c r="AQ113" s="41" t="str">
        <f t="shared" si="120"/>
        <v>di</v>
      </c>
      <c r="AS113" s="140">
        <v>43922</v>
      </c>
      <c r="AT113" s="143">
        <v>352</v>
      </c>
      <c r="AU113" s="143">
        <v>368</v>
      </c>
      <c r="AV113" s="143">
        <v>528</v>
      </c>
      <c r="AW113" s="143">
        <v>128</v>
      </c>
      <c r="AX113" s="143">
        <v>64</v>
      </c>
      <c r="AY113" s="143">
        <v>176</v>
      </c>
      <c r="AZ113" s="143">
        <f t="shared" si="88"/>
        <v>720</v>
      </c>
    </row>
    <row r="114" spans="1:52">
      <c r="A114" s="277">
        <f t="shared" si="113"/>
        <v>114</v>
      </c>
      <c r="B114" s="255" t="s">
        <v>154</v>
      </c>
      <c r="C114" s="256" t="s">
        <v>182</v>
      </c>
      <c r="D114" s="565">
        <f ca="1">+SUM(SUMIF($D$69:$R$69,"="&amp;D$101,$D$55:$Q$55)/SUMIF($D$69:$R$69,"="&amp;D$101,$D$70:$Q$70))</f>
        <v>5.8532064796535055</v>
      </c>
      <c r="E114" s="565" t="e">
        <f t="shared" ref="E114:R114" ca="1" si="129">+SUM(SUMIF($D$69:$R$69,"="&amp;E$101,$D$55:$Q$55)/SUMIF($D$69:$R$69,"="&amp;E$101,$D$70:$Q$70))</f>
        <v>#DIV/0!</v>
      </c>
      <c r="F114" s="565" t="e">
        <f t="shared" ca="1" si="129"/>
        <v>#DIV/0!</v>
      </c>
      <c r="G114" s="565" t="e">
        <f t="shared" ca="1" si="129"/>
        <v>#DIV/0!</v>
      </c>
      <c r="H114" s="565" t="e">
        <f t="shared" ca="1" si="129"/>
        <v>#DIV/0!</v>
      </c>
      <c r="I114" s="565" t="e">
        <f t="shared" ca="1" si="129"/>
        <v>#DIV/0!</v>
      </c>
      <c r="J114" s="565" t="e">
        <f t="shared" ca="1" si="129"/>
        <v>#DIV/0!</v>
      </c>
      <c r="K114" s="565" t="e">
        <f t="shared" ca="1" si="129"/>
        <v>#DIV/0!</v>
      </c>
      <c r="L114" s="565" t="e">
        <f t="shared" ca="1" si="129"/>
        <v>#DIV/0!</v>
      </c>
      <c r="M114" s="565" t="e">
        <f t="shared" ca="1" si="129"/>
        <v>#DIV/0!</v>
      </c>
      <c r="N114" s="565" t="e">
        <f t="shared" ca="1" si="129"/>
        <v>#DIV/0!</v>
      </c>
      <c r="O114" s="565" t="e">
        <f t="shared" ca="1" si="129"/>
        <v>#DIV/0!</v>
      </c>
      <c r="P114" s="565" t="e">
        <f t="shared" ca="1" si="129"/>
        <v>#DIV/0!</v>
      </c>
      <c r="Q114" s="565" t="e">
        <f t="shared" ca="1" si="129"/>
        <v>#DIV/0!</v>
      </c>
      <c r="R114" s="565" t="e">
        <f t="shared" ca="1" si="129"/>
        <v>#DIV/0!</v>
      </c>
      <c r="S114" s="631"/>
      <c r="T114" s="631"/>
      <c r="U114" s="631"/>
      <c r="V114" s="631"/>
      <c r="W114" s="631"/>
      <c r="X114" s="631"/>
      <c r="Y114" s="631"/>
      <c r="AL114" s="27">
        <f t="shared" si="84"/>
        <v>44713</v>
      </c>
      <c r="AM114" s="41" t="str">
        <f t="shared" si="111"/>
        <v>dn</v>
      </c>
      <c r="AN114" s="41">
        <f t="shared" si="85"/>
        <v>118</v>
      </c>
      <c r="AO114" s="41">
        <f t="shared" si="112"/>
        <v>121</v>
      </c>
      <c r="AP114" s="41">
        <f t="shared" si="86"/>
        <v>114</v>
      </c>
      <c r="AQ114" s="41" t="str">
        <f t="shared" si="120"/>
        <v>dj</v>
      </c>
      <c r="AS114" s="140">
        <v>43952</v>
      </c>
      <c r="AT114" s="143">
        <v>320</v>
      </c>
      <c r="AU114" s="143">
        <v>424</v>
      </c>
      <c r="AV114" s="143">
        <v>480</v>
      </c>
      <c r="AW114" s="143">
        <v>176</v>
      </c>
      <c r="AX114" s="143">
        <v>88</v>
      </c>
      <c r="AY114" s="143">
        <v>160</v>
      </c>
      <c r="AZ114" s="143">
        <f t="shared" si="88"/>
        <v>744</v>
      </c>
    </row>
    <row r="115" spans="1:52">
      <c r="A115" s="277">
        <f t="shared" si="113"/>
        <v>115</v>
      </c>
      <c r="B115" s="255" t="s">
        <v>155</v>
      </c>
      <c r="C115" s="256" t="s">
        <v>182</v>
      </c>
      <c r="D115" s="565">
        <f ca="1">+SUM(SUMIF($D$69:$R$69,"="&amp;D$101,$D$56:$R$56),SUMIF($D$69:$R$69,"="&amp;D$101,$D$57:$R$57))/SUM(SUMIF($D$69:$R$69,"="&amp;D$101,$D$71:$R$71),SUMIF($D$69:$R$69,"="&amp;D$101,$D$72:$R$72))</f>
        <v>-0.94917842712538314</v>
      </c>
      <c r="E115" s="565">
        <f t="shared" ref="E115:R115" ca="1" si="130">+SUM(SUMIF($D$69:$R$69,"="&amp;E$101,$D$56:$R$56),SUMIF($D$69:$R$69,"="&amp;E$101,$D$57:$R$57))/SUM(SUMIF($D$69:$R$69,"="&amp;E$101,$D$71:$R$71),SUMIF($D$69:$R$69,"="&amp;E$101,$D$72:$R$72))</f>
        <v>0.25424652787435553</v>
      </c>
      <c r="F115" s="565">
        <f t="shared" ca="1" si="130"/>
        <v>-0.69072288731537246</v>
      </c>
      <c r="G115" s="565">
        <f t="shared" ca="1" si="130"/>
        <v>0.20396840964510782</v>
      </c>
      <c r="H115" s="565">
        <f t="shared" ca="1" si="130"/>
        <v>-8.7979446881726014E-2</v>
      </c>
      <c r="I115" s="565">
        <f t="shared" ca="1" si="130"/>
        <v>2.0550250496432154</v>
      </c>
      <c r="J115" s="565">
        <f t="shared" ca="1" si="130"/>
        <v>9.8748784343190454</v>
      </c>
      <c r="K115" s="565">
        <f t="shared" ca="1" si="130"/>
        <v>19.756345523034319</v>
      </c>
      <c r="L115" s="565">
        <f t="shared" ca="1" si="130"/>
        <v>26.867117668354954</v>
      </c>
      <c r="M115" s="565">
        <f t="shared" ca="1" si="130"/>
        <v>26.745286874703087</v>
      </c>
      <c r="N115" s="565">
        <f t="shared" ca="1" si="130"/>
        <v>25.473542859271081</v>
      </c>
      <c r="O115" s="565">
        <f t="shared" ca="1" si="130"/>
        <v>25.480492961349313</v>
      </c>
      <c r="P115" s="565">
        <f t="shared" ca="1" si="130"/>
        <v>24.590435243209193</v>
      </c>
      <c r="Q115" s="565">
        <f t="shared" ca="1" si="130"/>
        <v>22.305863880822667</v>
      </c>
      <c r="R115" s="565">
        <f t="shared" ca="1" si="130"/>
        <v>22.024729921428118</v>
      </c>
      <c r="S115" s="631"/>
      <c r="T115" s="631"/>
      <c r="U115" s="631"/>
      <c r="V115" s="631"/>
      <c r="W115" s="631"/>
      <c r="X115" s="631"/>
      <c r="Y115" s="631"/>
      <c r="AL115" s="27">
        <f t="shared" si="84"/>
        <v>44743</v>
      </c>
      <c r="AM115" s="41" t="str">
        <f t="shared" si="111"/>
        <v>do</v>
      </c>
      <c r="AN115" s="41">
        <f t="shared" si="85"/>
        <v>119</v>
      </c>
      <c r="AO115" s="41">
        <f t="shared" si="112"/>
        <v>121</v>
      </c>
      <c r="AP115" s="41">
        <f t="shared" si="86"/>
        <v>115</v>
      </c>
      <c r="AQ115" s="41" t="str">
        <f t="shared" si="120"/>
        <v>dk</v>
      </c>
      <c r="AS115" s="140">
        <v>43983</v>
      </c>
      <c r="AT115" s="143">
        <v>352</v>
      </c>
      <c r="AU115" s="143">
        <v>368</v>
      </c>
      <c r="AV115" s="143">
        <v>528</v>
      </c>
      <c r="AW115" s="143">
        <v>128</v>
      </c>
      <c r="AX115" s="143">
        <v>64</v>
      </c>
      <c r="AY115" s="143">
        <v>176</v>
      </c>
      <c r="AZ115" s="143">
        <f t="shared" si="88"/>
        <v>720</v>
      </c>
    </row>
    <row r="116" spans="1:52">
      <c r="A116" s="277">
        <f t="shared" si="113"/>
        <v>116</v>
      </c>
      <c r="B116" s="255" t="s">
        <v>156</v>
      </c>
      <c r="C116" s="256" t="s">
        <v>182</v>
      </c>
      <c r="D116" s="565">
        <f ca="1">+SUM(SUMIF($D$69:$R$69,"="&amp;D$101,$D$58:$R$58),SUMIF($D$69:$R$69,"="&amp;D$101,$D$59:$R$59),SUMIF($D$69:$R$69,"="&amp;D$101,$D$60:$R$60))/SUM(SUMIF($D$69:$R$69,"="&amp;D$101,$D$73:$R$73),SUMIF($D$69:$R$69,"="&amp;D$101,$D$74:$R$74),SUMIF($D$69:$R$69,"="&amp;D$101,$D$75:$R$75))</f>
        <v>4.4089185117436989</v>
      </c>
      <c r="E116" s="565">
        <f t="shared" ref="E116:R116" ca="1" si="131">+SUM(SUMIF($D$69:$R$69,"="&amp;E$101,$D$58:$R$58),SUMIF($D$69:$R$69,"="&amp;E$101,$D$59:$R$59),SUMIF($D$69:$R$69,"="&amp;E$101,$D$60:$R$60))/SUM(SUMIF($D$69:$R$69,"="&amp;E$101,$D$73:$R$73),SUMIF($D$69:$R$69,"="&amp;E$101,$D$74:$R$74),SUMIF($D$69:$R$69,"="&amp;E$101,$D$75:$R$75))</f>
        <v>4.8739152560306049</v>
      </c>
      <c r="F116" s="565">
        <f t="shared" ca="1" si="131"/>
        <v>4.2221328408112981</v>
      </c>
      <c r="G116" s="565">
        <f t="shared" ca="1" si="131"/>
        <v>5.1360485197730412</v>
      </c>
      <c r="H116" s="565">
        <f t="shared" ca="1" si="131"/>
        <v>5.5447152349542383</v>
      </c>
      <c r="I116" s="565">
        <f t="shared" ca="1" si="131"/>
        <v>7.4537468018296353</v>
      </c>
      <c r="J116" s="565">
        <f t="shared" ca="1" si="131"/>
        <v>15.374697917354402</v>
      </c>
      <c r="K116" s="565">
        <f t="shared" ca="1" si="131"/>
        <v>26.052094344305932</v>
      </c>
      <c r="L116" s="565">
        <f t="shared" ca="1" si="131"/>
        <v>33.25075153853652</v>
      </c>
      <c r="M116" s="565">
        <f t="shared" ca="1" si="131"/>
        <v>33.447134409440004</v>
      </c>
      <c r="N116" s="565">
        <f t="shared" ca="1" si="131"/>
        <v>32.467450842635515</v>
      </c>
      <c r="O116" s="565">
        <f t="shared" ca="1" si="131"/>
        <v>32.756256529168347</v>
      </c>
      <c r="P116" s="565">
        <f t="shared" ca="1" si="131"/>
        <v>32.291590690867466</v>
      </c>
      <c r="Q116" s="565">
        <f t="shared" ca="1" si="131"/>
        <v>31.073558879623093</v>
      </c>
      <c r="R116" s="565">
        <f t="shared" ca="1" si="131"/>
        <v>31.362540040703607</v>
      </c>
      <c r="S116" s="631"/>
      <c r="T116" s="631"/>
      <c r="U116" s="631"/>
      <c r="V116" s="631"/>
      <c r="W116" s="631"/>
      <c r="X116" s="631"/>
      <c r="Y116" s="631"/>
      <c r="AL116" s="27">
        <f t="shared" si="84"/>
        <v>44774</v>
      </c>
      <c r="AM116" s="41" t="str">
        <f t="shared" si="111"/>
        <v>dp</v>
      </c>
      <c r="AN116" s="41">
        <f t="shared" si="85"/>
        <v>120</v>
      </c>
      <c r="AO116" s="41">
        <f t="shared" si="112"/>
        <v>121</v>
      </c>
      <c r="AP116" s="41">
        <f t="shared" si="86"/>
        <v>116</v>
      </c>
      <c r="AQ116" s="41" t="str">
        <f t="shared" si="120"/>
        <v>dl</v>
      </c>
      <c r="AS116" s="140">
        <v>44013</v>
      </c>
      <c r="AT116" s="143">
        <v>368</v>
      </c>
      <c r="AU116" s="143">
        <v>376</v>
      </c>
      <c r="AV116" s="143">
        <v>552</v>
      </c>
      <c r="AW116" s="143">
        <v>128</v>
      </c>
      <c r="AX116" s="143">
        <v>64</v>
      </c>
      <c r="AY116" s="143">
        <v>184</v>
      </c>
      <c r="AZ116" s="143">
        <f t="shared" si="88"/>
        <v>744</v>
      </c>
    </row>
    <row r="117" spans="1:52">
      <c r="A117" s="277">
        <f t="shared" si="113"/>
        <v>117</v>
      </c>
      <c r="B117" s="258" t="s">
        <v>157</v>
      </c>
      <c r="C117" s="259" t="s">
        <v>182</v>
      </c>
      <c r="D117" s="566">
        <f ca="1">+SUM(SUMIF($D$69:$R$69,"="&amp;D$101,$D$61:$R$61),SUMIF($D$69:$R$69,"="&amp;D$101,$D$62:$R$62))/SUM(SUMIF($D$69:$R$69,"="&amp;D$101,$D$76:$R$76),SUMIF($D$69:$R$69,"="&amp;D$101,$D$77:$R$77))</f>
        <v>2.6065172742765572</v>
      </c>
      <c r="E117" s="566">
        <f t="shared" ref="E117:R117" ca="1" si="132">+SUM(SUMIF($D$69:$R$69,"="&amp;E$101,$D$61:$R$61),SUMIF($D$69:$R$69,"="&amp;E$101,$D$62:$R$62))/SUM(SUMIF($D$69:$R$69,"="&amp;E$101,$D$76:$R$76),SUMIF($D$69:$R$69,"="&amp;E$101,$D$77:$R$77))</f>
        <v>2.5908451569391988</v>
      </c>
      <c r="F117" s="566">
        <f t="shared" ca="1" si="132"/>
        <v>0.75458941575081107</v>
      </c>
      <c r="G117" s="566">
        <f t="shared" ca="1" si="132"/>
        <v>1.4269427725504238</v>
      </c>
      <c r="H117" s="566">
        <f t="shared" ca="1" si="132"/>
        <v>1.2016635450835538</v>
      </c>
      <c r="I117" s="566">
        <f t="shared" ca="1" si="132"/>
        <v>3.2187773173519192</v>
      </c>
      <c r="J117" s="566">
        <f t="shared" ca="1" si="132"/>
        <v>11.059456547229633</v>
      </c>
      <c r="K117" s="566">
        <f t="shared" ca="1" si="132"/>
        <v>21.19212392091276</v>
      </c>
      <c r="L117" s="566">
        <f t="shared" ca="1" si="132"/>
        <v>27.892239071019922</v>
      </c>
      <c r="M117" s="566">
        <f t="shared" ca="1" si="132"/>
        <v>27.864032859363942</v>
      </c>
      <c r="N117" s="566">
        <f t="shared" ca="1" si="132"/>
        <v>26.864983013940755</v>
      </c>
      <c r="O117" s="566">
        <f t="shared" ca="1" si="132"/>
        <v>27.339522519215155</v>
      </c>
      <c r="P117" s="566">
        <f t="shared" ca="1" si="132"/>
        <v>26.475536842497544</v>
      </c>
      <c r="Q117" s="566">
        <f t="shared" ca="1" si="132"/>
        <v>24.60080751134209</v>
      </c>
      <c r="R117" s="566">
        <f t="shared" ca="1" si="132"/>
        <v>24.510100401177603</v>
      </c>
      <c r="S117" s="631"/>
      <c r="T117" s="631"/>
      <c r="U117" s="631"/>
      <c r="V117" s="631"/>
      <c r="W117" s="631"/>
      <c r="X117" s="631"/>
      <c r="Y117" s="631"/>
      <c r="AL117" s="27">
        <f t="shared" si="84"/>
        <v>44805</v>
      </c>
      <c r="AM117" s="41" t="str">
        <f t="shared" si="111"/>
        <v>dq</v>
      </c>
      <c r="AN117" s="41">
        <f t="shared" si="85"/>
        <v>121</v>
      </c>
      <c r="AO117" s="41">
        <f t="shared" si="112"/>
        <v>121</v>
      </c>
      <c r="AP117" s="41">
        <f t="shared" si="86"/>
        <v>117</v>
      </c>
      <c r="AQ117" s="41" t="str">
        <f t="shared" si="120"/>
        <v>dm</v>
      </c>
      <c r="AS117" s="140">
        <v>44044</v>
      </c>
      <c r="AT117" s="143">
        <v>336</v>
      </c>
      <c r="AU117" s="143">
        <v>408</v>
      </c>
      <c r="AV117" s="143">
        <v>504</v>
      </c>
      <c r="AW117" s="143">
        <v>160</v>
      </c>
      <c r="AX117" s="143">
        <v>80</v>
      </c>
      <c r="AY117" s="143">
        <v>168</v>
      </c>
      <c r="AZ117" s="143">
        <f t="shared" si="88"/>
        <v>744</v>
      </c>
    </row>
    <row r="118" spans="1:52">
      <c r="AL118" s="27">
        <f t="shared" si="84"/>
        <v>44835</v>
      </c>
      <c r="AM118" s="41" t="str">
        <f t="shared" si="111"/>
        <v>dr</v>
      </c>
      <c r="AN118" s="41">
        <f t="shared" si="85"/>
        <v>122</v>
      </c>
      <c r="AO118" s="41">
        <f t="shared" si="112"/>
        <v>121</v>
      </c>
      <c r="AP118" s="41">
        <f t="shared" si="86"/>
        <v>118</v>
      </c>
      <c r="AQ118" s="41" t="str">
        <f t="shared" si="120"/>
        <v>dn</v>
      </c>
      <c r="AS118" s="140">
        <v>44075</v>
      </c>
      <c r="AT118" s="143">
        <v>336</v>
      </c>
      <c r="AU118" s="143">
        <v>384</v>
      </c>
      <c r="AV118" s="143">
        <v>504</v>
      </c>
      <c r="AW118" s="143">
        <v>144</v>
      </c>
      <c r="AX118" s="143">
        <v>72</v>
      </c>
      <c r="AY118" s="143">
        <v>168</v>
      </c>
      <c r="AZ118" s="143">
        <f t="shared" si="88"/>
        <v>720</v>
      </c>
    </row>
    <row r="119" spans="1:52"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12"/>
      <c r="T119" s="212"/>
      <c r="U119" s="212"/>
      <c r="V119" s="212"/>
      <c r="W119" s="212"/>
      <c r="X119" s="212"/>
      <c r="Y119" s="212"/>
      <c r="AL119" s="27">
        <f t="shared" si="84"/>
        <v>44866</v>
      </c>
      <c r="AM119" s="41" t="str">
        <f t="shared" si="111"/>
        <v>ds</v>
      </c>
      <c r="AN119" s="41">
        <f t="shared" si="85"/>
        <v>123</v>
      </c>
      <c r="AO119" s="41">
        <f t="shared" si="112"/>
        <v>121</v>
      </c>
      <c r="AP119" s="41">
        <f t="shared" si="86"/>
        <v>119</v>
      </c>
      <c r="AQ119" s="41" t="str">
        <f t="shared" ref="AQ119:AQ130" si="133">+"d"&amp;AQ15</f>
        <v>do</v>
      </c>
      <c r="AS119" s="140">
        <v>44105</v>
      </c>
      <c r="AT119" s="143">
        <v>352</v>
      </c>
      <c r="AU119" s="143">
        <v>392</v>
      </c>
      <c r="AV119" s="143">
        <v>528</v>
      </c>
      <c r="AW119" s="143">
        <v>144</v>
      </c>
      <c r="AX119" s="143">
        <v>72</v>
      </c>
      <c r="AY119" s="143">
        <v>176</v>
      </c>
      <c r="AZ119" s="143">
        <f t="shared" si="88"/>
        <v>744</v>
      </c>
    </row>
    <row r="120" spans="1:52"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12"/>
      <c r="T120" s="212"/>
      <c r="U120" s="212"/>
      <c r="V120" s="212"/>
      <c r="W120" s="212"/>
      <c r="X120" s="212"/>
      <c r="Y120" s="212"/>
      <c r="AL120" s="27">
        <f t="shared" si="84"/>
        <v>44896</v>
      </c>
      <c r="AM120" s="41" t="str">
        <f t="shared" si="111"/>
        <v>dt</v>
      </c>
      <c r="AN120" s="41">
        <f t="shared" si="85"/>
        <v>124</v>
      </c>
      <c r="AO120" s="41">
        <f t="shared" si="112"/>
        <v>121</v>
      </c>
      <c r="AP120" s="41">
        <f t="shared" si="86"/>
        <v>120</v>
      </c>
      <c r="AQ120" s="41" t="str">
        <f t="shared" si="133"/>
        <v>dp</v>
      </c>
      <c r="AS120" s="140">
        <v>44136</v>
      </c>
      <c r="AT120" s="143">
        <v>320</v>
      </c>
      <c r="AU120" s="143">
        <v>400</v>
      </c>
      <c r="AV120" s="143">
        <v>480</v>
      </c>
      <c r="AW120" s="143">
        <v>160</v>
      </c>
      <c r="AX120" s="143">
        <v>80</v>
      </c>
      <c r="AY120" s="143">
        <v>160</v>
      </c>
      <c r="AZ120" s="143">
        <f t="shared" si="88"/>
        <v>720</v>
      </c>
    </row>
    <row r="121" spans="1:52"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12"/>
      <c r="T121" s="212"/>
      <c r="U121" s="212"/>
      <c r="V121" s="212"/>
      <c r="W121" s="212"/>
      <c r="X121" s="212"/>
      <c r="Y121" s="212"/>
      <c r="AL121" s="27">
        <f t="shared" si="84"/>
        <v>44927</v>
      </c>
      <c r="AM121" s="41" t="str">
        <f t="shared" si="111"/>
        <v>du</v>
      </c>
      <c r="AN121" s="41">
        <f t="shared" si="85"/>
        <v>125</v>
      </c>
      <c r="AO121" s="41">
        <f t="shared" si="112"/>
        <v>121</v>
      </c>
      <c r="AP121" s="41">
        <f t="shared" si="86"/>
        <v>121</v>
      </c>
      <c r="AQ121" s="41" t="str">
        <f t="shared" si="133"/>
        <v>dq</v>
      </c>
      <c r="AS121" s="140">
        <v>44166</v>
      </c>
      <c r="AT121" s="143">
        <v>352</v>
      </c>
      <c r="AU121" s="143">
        <v>392</v>
      </c>
      <c r="AV121" s="143">
        <v>528</v>
      </c>
      <c r="AW121" s="143">
        <v>144</v>
      </c>
      <c r="AX121" s="143">
        <v>72</v>
      </c>
      <c r="AY121" s="143">
        <v>176</v>
      </c>
      <c r="AZ121" s="143">
        <f t="shared" si="88"/>
        <v>744</v>
      </c>
    </row>
    <row r="122" spans="1:52"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12"/>
      <c r="T122" s="212"/>
      <c r="U122" s="212"/>
      <c r="V122" s="212"/>
      <c r="W122" s="212"/>
      <c r="X122" s="212"/>
      <c r="Y122" s="212"/>
      <c r="AL122" s="27">
        <f t="shared" si="84"/>
        <v>44958</v>
      </c>
      <c r="AM122" s="41" t="str">
        <f t="shared" si="111"/>
        <v>dv</v>
      </c>
      <c r="AN122" s="41">
        <f t="shared" si="85"/>
        <v>126</v>
      </c>
      <c r="AO122" s="41">
        <f t="shared" si="112"/>
        <v>121</v>
      </c>
      <c r="AP122" s="41">
        <f t="shared" si="86"/>
        <v>122</v>
      </c>
      <c r="AQ122" s="41" t="str">
        <f t="shared" si="133"/>
        <v>dr</v>
      </c>
      <c r="AT122" s="141" t="s">
        <v>140</v>
      </c>
      <c r="AU122" s="141" t="s">
        <v>141</v>
      </c>
      <c r="AV122" s="141" t="s">
        <v>142</v>
      </c>
      <c r="AW122" s="141" t="s">
        <v>143</v>
      </c>
      <c r="AX122" s="141" t="s">
        <v>144</v>
      </c>
      <c r="AY122" s="141" t="s">
        <v>145</v>
      </c>
      <c r="AZ122" s="141" t="s">
        <v>135</v>
      </c>
    </row>
    <row r="123" spans="1:52"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12"/>
      <c r="T123" s="212"/>
      <c r="U123" s="212"/>
      <c r="V123" s="212"/>
      <c r="W123" s="212"/>
      <c r="X123" s="212"/>
      <c r="Y123" s="212"/>
      <c r="AL123" s="27">
        <f t="shared" si="84"/>
        <v>44986</v>
      </c>
      <c r="AM123" s="41" t="str">
        <f t="shared" si="111"/>
        <v>dw</v>
      </c>
      <c r="AN123" s="41">
        <f t="shared" si="85"/>
        <v>127</v>
      </c>
      <c r="AO123" s="41">
        <f t="shared" si="112"/>
        <v>121</v>
      </c>
      <c r="AP123" s="41">
        <f t="shared" si="86"/>
        <v>123</v>
      </c>
      <c r="AQ123" s="41" t="str">
        <f t="shared" si="133"/>
        <v>ds</v>
      </c>
      <c r="AT123" s="45">
        <v>2</v>
      </c>
      <c r="AU123" s="45">
        <v>3</v>
      </c>
      <c r="AV123" s="45">
        <v>4</v>
      </c>
      <c r="AW123" s="45">
        <v>5</v>
      </c>
      <c r="AX123" s="45">
        <v>6</v>
      </c>
      <c r="AY123" s="45">
        <v>7</v>
      </c>
      <c r="AZ123" s="45">
        <v>8</v>
      </c>
    </row>
    <row r="124" spans="1:52">
      <c r="AL124" s="27">
        <f t="shared" si="84"/>
        <v>45017</v>
      </c>
      <c r="AM124" s="41" t="str">
        <f t="shared" si="111"/>
        <v>dx</v>
      </c>
      <c r="AN124" s="41">
        <f t="shared" si="85"/>
        <v>128</v>
      </c>
      <c r="AO124" s="41">
        <f t="shared" si="112"/>
        <v>121</v>
      </c>
      <c r="AP124" s="41">
        <f t="shared" si="86"/>
        <v>124</v>
      </c>
      <c r="AQ124" s="41" t="str">
        <f t="shared" si="133"/>
        <v>dt</v>
      </c>
      <c r="AT124" s="45" t="s">
        <v>188</v>
      </c>
      <c r="AU124" s="45" t="s">
        <v>189</v>
      </c>
      <c r="AV124" s="45" t="s">
        <v>190</v>
      </c>
      <c r="AW124" s="45" t="s">
        <v>146</v>
      </c>
      <c r="AX124" s="45" t="s">
        <v>147</v>
      </c>
      <c r="AY124" s="45" t="s">
        <v>148</v>
      </c>
      <c r="AZ124" s="45" t="s">
        <v>136</v>
      </c>
    </row>
    <row r="125" spans="1:52">
      <c r="AL125" s="27">
        <f t="shared" si="84"/>
        <v>45047</v>
      </c>
      <c r="AM125" s="41" t="str">
        <f t="shared" si="111"/>
        <v>dy</v>
      </c>
      <c r="AN125" s="41">
        <f t="shared" si="85"/>
        <v>129</v>
      </c>
      <c r="AO125" s="41">
        <f t="shared" si="112"/>
        <v>121</v>
      </c>
      <c r="AP125" s="41">
        <f t="shared" si="86"/>
        <v>125</v>
      </c>
      <c r="AQ125" s="41" t="str">
        <f t="shared" si="133"/>
        <v>du</v>
      </c>
    </row>
    <row r="126" spans="1:52">
      <c r="AL126" s="27">
        <f t="shared" si="84"/>
        <v>45078</v>
      </c>
      <c r="AM126" s="41" t="str">
        <f t="shared" si="111"/>
        <v>dz</v>
      </c>
      <c r="AN126" s="41">
        <f t="shared" si="85"/>
        <v>130</v>
      </c>
      <c r="AO126" s="41">
        <f t="shared" si="112"/>
        <v>121</v>
      </c>
      <c r="AP126" s="41">
        <f t="shared" si="86"/>
        <v>126</v>
      </c>
      <c r="AQ126" s="41" t="str">
        <f t="shared" si="133"/>
        <v>dv</v>
      </c>
    </row>
    <row r="127" spans="1:52">
      <c r="AL127" s="27">
        <f t="shared" si="84"/>
        <v>45108</v>
      </c>
      <c r="AM127" s="41" t="str">
        <f t="shared" si="111"/>
        <v>ea</v>
      </c>
      <c r="AN127" s="41">
        <f t="shared" si="85"/>
        <v>131</v>
      </c>
      <c r="AO127" s="41">
        <f t="shared" si="112"/>
        <v>121</v>
      </c>
      <c r="AP127" s="41">
        <f t="shared" si="86"/>
        <v>127</v>
      </c>
      <c r="AQ127" s="41" t="str">
        <f t="shared" si="133"/>
        <v>dw</v>
      </c>
    </row>
    <row r="128" spans="1:52">
      <c r="AL128" s="27">
        <f t="shared" si="84"/>
        <v>45139</v>
      </c>
      <c r="AM128" s="41" t="str">
        <f t="shared" si="111"/>
        <v>eb</v>
      </c>
      <c r="AN128" s="41">
        <f t="shared" si="85"/>
        <v>132</v>
      </c>
      <c r="AO128" s="41">
        <f t="shared" si="112"/>
        <v>121</v>
      </c>
      <c r="AP128" s="41">
        <f t="shared" si="86"/>
        <v>128</v>
      </c>
      <c r="AQ128" s="41" t="str">
        <f>+"d"&amp;AQ24</f>
        <v>dx</v>
      </c>
    </row>
    <row r="129" spans="38:43">
      <c r="AL129" s="27">
        <f t="shared" si="84"/>
        <v>45170</v>
      </c>
      <c r="AM129" s="41" t="str">
        <f t="shared" ref="AM129:AM160" si="134">+VLOOKUP(AN129,$AP$1:$AQ$197,2,FALSE)</f>
        <v>ec</v>
      </c>
      <c r="AN129" s="41">
        <f t="shared" si="85"/>
        <v>133</v>
      </c>
      <c r="AO129" s="41">
        <f t="shared" ref="AO129:AO160" si="135">+MATCH(AL129,$AS$1:$AS$121)</f>
        <v>121</v>
      </c>
      <c r="AP129" s="41">
        <f t="shared" si="86"/>
        <v>129</v>
      </c>
      <c r="AQ129" s="41" t="str">
        <f t="shared" si="133"/>
        <v>dy</v>
      </c>
    </row>
    <row r="130" spans="38:43">
      <c r="AL130" s="27">
        <f t="shared" si="84"/>
        <v>45200</v>
      </c>
      <c r="AM130" s="41" t="str">
        <f t="shared" si="134"/>
        <v>ed</v>
      </c>
      <c r="AN130" s="41">
        <f t="shared" si="85"/>
        <v>134</v>
      </c>
      <c r="AO130" s="41">
        <f t="shared" si="135"/>
        <v>121</v>
      </c>
      <c r="AP130" s="41">
        <f t="shared" si="86"/>
        <v>130</v>
      </c>
      <c r="AQ130" s="41" t="str">
        <f t="shared" si="133"/>
        <v>dz</v>
      </c>
    </row>
    <row r="131" spans="38:43">
      <c r="AL131" s="27">
        <f t="shared" ref="AL131:AL194" si="136">+EDATE(AL130,1)</f>
        <v>45231</v>
      </c>
      <c r="AM131" s="41" t="str">
        <f t="shared" si="134"/>
        <v>ee</v>
      </c>
      <c r="AN131" s="41">
        <f t="shared" ref="AN131:AN194" si="137">+AN130+1</f>
        <v>135</v>
      </c>
      <c r="AO131" s="41">
        <f t="shared" si="135"/>
        <v>121</v>
      </c>
      <c r="AP131" s="41">
        <f t="shared" ref="AP131:AP194" si="138">+AP130+1</f>
        <v>131</v>
      </c>
      <c r="AQ131" s="41" t="str">
        <f t="shared" ref="AQ131:AQ144" si="139">+"e"&amp;AQ1</f>
        <v>ea</v>
      </c>
    </row>
    <row r="132" spans="38:43">
      <c r="AL132" s="27">
        <f t="shared" si="136"/>
        <v>45261</v>
      </c>
      <c r="AM132" s="41" t="str">
        <f t="shared" si="134"/>
        <v>ef</v>
      </c>
      <c r="AN132" s="41">
        <f t="shared" si="137"/>
        <v>136</v>
      </c>
      <c r="AO132" s="41">
        <f t="shared" si="135"/>
        <v>121</v>
      </c>
      <c r="AP132" s="41">
        <f t="shared" si="138"/>
        <v>132</v>
      </c>
      <c r="AQ132" s="41" t="str">
        <f t="shared" si="139"/>
        <v>eb</v>
      </c>
    </row>
    <row r="133" spans="38:43">
      <c r="AL133" s="27">
        <f t="shared" si="136"/>
        <v>45292</v>
      </c>
      <c r="AM133" s="41" t="str">
        <f t="shared" si="134"/>
        <v>eg</v>
      </c>
      <c r="AN133" s="41">
        <f t="shared" si="137"/>
        <v>137</v>
      </c>
      <c r="AO133" s="41">
        <f t="shared" si="135"/>
        <v>121</v>
      </c>
      <c r="AP133" s="41">
        <f t="shared" si="138"/>
        <v>133</v>
      </c>
      <c r="AQ133" s="41" t="str">
        <f t="shared" si="139"/>
        <v>ec</v>
      </c>
    </row>
    <row r="134" spans="38:43">
      <c r="AL134" s="27">
        <f t="shared" si="136"/>
        <v>45323</v>
      </c>
      <c r="AM134" s="41" t="str">
        <f t="shared" si="134"/>
        <v>eh</v>
      </c>
      <c r="AN134" s="41">
        <f t="shared" si="137"/>
        <v>138</v>
      </c>
      <c r="AO134" s="41">
        <f t="shared" si="135"/>
        <v>121</v>
      </c>
      <c r="AP134" s="41">
        <f t="shared" si="138"/>
        <v>134</v>
      </c>
      <c r="AQ134" s="41" t="str">
        <f t="shared" si="139"/>
        <v>ed</v>
      </c>
    </row>
    <row r="135" spans="38:43">
      <c r="AL135" s="27">
        <f t="shared" si="136"/>
        <v>45352</v>
      </c>
      <c r="AM135" s="41" t="str">
        <f t="shared" si="134"/>
        <v>ei</v>
      </c>
      <c r="AN135" s="41">
        <f t="shared" si="137"/>
        <v>139</v>
      </c>
      <c r="AO135" s="41">
        <f t="shared" si="135"/>
        <v>121</v>
      </c>
      <c r="AP135" s="41">
        <f t="shared" si="138"/>
        <v>135</v>
      </c>
      <c r="AQ135" s="41" t="str">
        <f t="shared" si="139"/>
        <v>ee</v>
      </c>
    </row>
    <row r="136" spans="38:43">
      <c r="AL136" s="27">
        <f t="shared" si="136"/>
        <v>45383</v>
      </c>
      <c r="AM136" s="41" t="str">
        <f t="shared" si="134"/>
        <v>ej</v>
      </c>
      <c r="AN136" s="41">
        <f t="shared" si="137"/>
        <v>140</v>
      </c>
      <c r="AO136" s="41">
        <f t="shared" si="135"/>
        <v>121</v>
      </c>
      <c r="AP136" s="41">
        <f t="shared" si="138"/>
        <v>136</v>
      </c>
      <c r="AQ136" s="41" t="str">
        <f t="shared" si="139"/>
        <v>ef</v>
      </c>
    </row>
    <row r="137" spans="38:43">
      <c r="AL137" s="27">
        <f t="shared" si="136"/>
        <v>45413</v>
      </c>
      <c r="AM137" s="41" t="str">
        <f t="shared" si="134"/>
        <v>ek</v>
      </c>
      <c r="AN137" s="41">
        <f t="shared" si="137"/>
        <v>141</v>
      </c>
      <c r="AO137" s="41">
        <f t="shared" si="135"/>
        <v>121</v>
      </c>
      <c r="AP137" s="41">
        <f t="shared" si="138"/>
        <v>137</v>
      </c>
      <c r="AQ137" s="41" t="str">
        <f t="shared" si="139"/>
        <v>eg</v>
      </c>
    </row>
    <row r="138" spans="38:43">
      <c r="AL138" s="27">
        <f t="shared" si="136"/>
        <v>45444</v>
      </c>
      <c r="AM138" s="41" t="str">
        <f t="shared" si="134"/>
        <v>el</v>
      </c>
      <c r="AN138" s="41">
        <f t="shared" si="137"/>
        <v>142</v>
      </c>
      <c r="AO138" s="41">
        <f t="shared" si="135"/>
        <v>121</v>
      </c>
      <c r="AP138" s="41">
        <f t="shared" si="138"/>
        <v>138</v>
      </c>
      <c r="AQ138" s="41" t="str">
        <f t="shared" si="139"/>
        <v>eh</v>
      </c>
    </row>
    <row r="139" spans="38:43">
      <c r="AL139" s="27">
        <f t="shared" si="136"/>
        <v>45474</v>
      </c>
      <c r="AM139" s="41" t="str">
        <f t="shared" si="134"/>
        <v>em</v>
      </c>
      <c r="AN139" s="41">
        <f t="shared" si="137"/>
        <v>143</v>
      </c>
      <c r="AO139" s="41">
        <f t="shared" si="135"/>
        <v>121</v>
      </c>
      <c r="AP139" s="41">
        <f t="shared" si="138"/>
        <v>139</v>
      </c>
      <c r="AQ139" s="41" t="str">
        <f t="shared" si="139"/>
        <v>ei</v>
      </c>
    </row>
    <row r="140" spans="38:43">
      <c r="AL140" s="27">
        <f t="shared" si="136"/>
        <v>45505</v>
      </c>
      <c r="AM140" s="41" t="str">
        <f t="shared" si="134"/>
        <v>en</v>
      </c>
      <c r="AN140" s="41">
        <f t="shared" si="137"/>
        <v>144</v>
      </c>
      <c r="AO140" s="41">
        <f t="shared" si="135"/>
        <v>121</v>
      </c>
      <c r="AP140" s="41">
        <f t="shared" si="138"/>
        <v>140</v>
      </c>
      <c r="AQ140" s="41" t="str">
        <f t="shared" si="139"/>
        <v>ej</v>
      </c>
    </row>
    <row r="141" spans="38:43">
      <c r="AL141" s="27">
        <f t="shared" si="136"/>
        <v>45536</v>
      </c>
      <c r="AM141" s="41" t="str">
        <f t="shared" si="134"/>
        <v>eo</v>
      </c>
      <c r="AN141" s="41">
        <f t="shared" si="137"/>
        <v>145</v>
      </c>
      <c r="AO141" s="41">
        <f t="shared" si="135"/>
        <v>121</v>
      </c>
      <c r="AP141" s="41">
        <f t="shared" si="138"/>
        <v>141</v>
      </c>
      <c r="AQ141" s="41" t="str">
        <f t="shared" si="139"/>
        <v>ek</v>
      </c>
    </row>
    <row r="142" spans="38:43">
      <c r="AL142" s="27">
        <f t="shared" si="136"/>
        <v>45566</v>
      </c>
      <c r="AM142" s="41" t="str">
        <f t="shared" si="134"/>
        <v>ep</v>
      </c>
      <c r="AN142" s="41">
        <f t="shared" si="137"/>
        <v>146</v>
      </c>
      <c r="AO142" s="41">
        <f t="shared" si="135"/>
        <v>121</v>
      </c>
      <c r="AP142" s="41">
        <f t="shared" si="138"/>
        <v>142</v>
      </c>
      <c r="AQ142" s="41" t="str">
        <f t="shared" si="139"/>
        <v>el</v>
      </c>
    </row>
    <row r="143" spans="38:43">
      <c r="AL143" s="27">
        <f t="shared" si="136"/>
        <v>45597</v>
      </c>
      <c r="AM143" s="41" t="str">
        <f t="shared" si="134"/>
        <v>eq</v>
      </c>
      <c r="AN143" s="41">
        <f t="shared" si="137"/>
        <v>147</v>
      </c>
      <c r="AO143" s="41">
        <f t="shared" si="135"/>
        <v>121</v>
      </c>
      <c r="AP143" s="41">
        <f t="shared" si="138"/>
        <v>143</v>
      </c>
      <c r="AQ143" s="41" t="str">
        <f t="shared" si="139"/>
        <v>em</v>
      </c>
    </row>
    <row r="144" spans="38:43">
      <c r="AL144" s="27">
        <f t="shared" si="136"/>
        <v>45627</v>
      </c>
      <c r="AM144" s="41" t="str">
        <f t="shared" si="134"/>
        <v>er</v>
      </c>
      <c r="AN144" s="41">
        <f t="shared" si="137"/>
        <v>148</v>
      </c>
      <c r="AO144" s="41">
        <f t="shared" si="135"/>
        <v>121</v>
      </c>
      <c r="AP144" s="41">
        <f t="shared" si="138"/>
        <v>144</v>
      </c>
      <c r="AQ144" s="41" t="str">
        <f t="shared" si="139"/>
        <v>en</v>
      </c>
    </row>
    <row r="145" spans="38:43">
      <c r="AL145" s="27">
        <f t="shared" si="136"/>
        <v>45658</v>
      </c>
      <c r="AM145" s="41" t="str">
        <f t="shared" si="134"/>
        <v>es</v>
      </c>
      <c r="AN145" s="41">
        <f t="shared" si="137"/>
        <v>149</v>
      </c>
      <c r="AO145" s="41">
        <f t="shared" si="135"/>
        <v>121</v>
      </c>
      <c r="AP145" s="41">
        <f t="shared" si="138"/>
        <v>145</v>
      </c>
      <c r="AQ145" s="41" t="str">
        <f t="shared" ref="AQ145:AQ153" si="140">+"e"&amp;AQ15</f>
        <v>eo</v>
      </c>
    </row>
    <row r="146" spans="38:43">
      <c r="AL146" s="27">
        <f t="shared" si="136"/>
        <v>45689</v>
      </c>
      <c r="AM146" s="41" t="str">
        <f t="shared" si="134"/>
        <v>et</v>
      </c>
      <c r="AN146" s="41">
        <f t="shared" si="137"/>
        <v>150</v>
      </c>
      <c r="AO146" s="41">
        <f t="shared" si="135"/>
        <v>121</v>
      </c>
      <c r="AP146" s="41">
        <f t="shared" si="138"/>
        <v>146</v>
      </c>
      <c r="AQ146" s="41" t="str">
        <f t="shared" si="140"/>
        <v>ep</v>
      </c>
    </row>
    <row r="147" spans="38:43">
      <c r="AL147" s="27">
        <f t="shared" si="136"/>
        <v>45717</v>
      </c>
      <c r="AM147" s="41" t="str">
        <f t="shared" si="134"/>
        <v>eu</v>
      </c>
      <c r="AN147" s="41">
        <f t="shared" si="137"/>
        <v>151</v>
      </c>
      <c r="AO147" s="41">
        <f t="shared" si="135"/>
        <v>121</v>
      </c>
      <c r="AP147" s="41">
        <f t="shared" si="138"/>
        <v>147</v>
      </c>
      <c r="AQ147" s="41" t="str">
        <f t="shared" si="140"/>
        <v>eq</v>
      </c>
    </row>
    <row r="148" spans="38:43">
      <c r="AL148" s="27">
        <f t="shared" si="136"/>
        <v>45748</v>
      </c>
      <c r="AM148" s="41" t="str">
        <f t="shared" si="134"/>
        <v>ev</v>
      </c>
      <c r="AN148" s="41">
        <f t="shared" si="137"/>
        <v>152</v>
      </c>
      <c r="AO148" s="41">
        <f t="shared" si="135"/>
        <v>121</v>
      </c>
      <c r="AP148" s="41">
        <f t="shared" si="138"/>
        <v>148</v>
      </c>
      <c r="AQ148" s="41" t="str">
        <f t="shared" si="140"/>
        <v>er</v>
      </c>
    </row>
    <row r="149" spans="38:43">
      <c r="AL149" s="27">
        <f t="shared" si="136"/>
        <v>45778</v>
      </c>
      <c r="AM149" s="41" t="str">
        <f t="shared" si="134"/>
        <v>ew</v>
      </c>
      <c r="AN149" s="41">
        <f t="shared" si="137"/>
        <v>153</v>
      </c>
      <c r="AO149" s="41">
        <f t="shared" si="135"/>
        <v>121</v>
      </c>
      <c r="AP149" s="41">
        <f t="shared" si="138"/>
        <v>149</v>
      </c>
      <c r="AQ149" s="41" t="str">
        <f t="shared" si="140"/>
        <v>es</v>
      </c>
    </row>
    <row r="150" spans="38:43">
      <c r="AL150" s="27">
        <f t="shared" si="136"/>
        <v>45809</v>
      </c>
      <c r="AM150" s="41" t="str">
        <f t="shared" si="134"/>
        <v>ex</v>
      </c>
      <c r="AN150" s="41">
        <f t="shared" si="137"/>
        <v>154</v>
      </c>
      <c r="AO150" s="41">
        <f t="shared" si="135"/>
        <v>121</v>
      </c>
      <c r="AP150" s="41">
        <f t="shared" si="138"/>
        <v>150</v>
      </c>
      <c r="AQ150" s="41" t="str">
        <f t="shared" si="140"/>
        <v>et</v>
      </c>
    </row>
    <row r="151" spans="38:43">
      <c r="AL151" s="27">
        <f t="shared" si="136"/>
        <v>45839</v>
      </c>
      <c r="AM151" s="41" t="str">
        <f t="shared" si="134"/>
        <v>ey</v>
      </c>
      <c r="AN151" s="41">
        <f t="shared" si="137"/>
        <v>155</v>
      </c>
      <c r="AO151" s="41">
        <f t="shared" si="135"/>
        <v>121</v>
      </c>
      <c r="AP151" s="41">
        <f t="shared" si="138"/>
        <v>151</v>
      </c>
      <c r="AQ151" s="41" t="str">
        <f t="shared" si="140"/>
        <v>eu</v>
      </c>
    </row>
    <row r="152" spans="38:43">
      <c r="AL152" s="27">
        <f t="shared" si="136"/>
        <v>45870</v>
      </c>
      <c r="AM152" s="41" t="str">
        <f t="shared" si="134"/>
        <v>ez</v>
      </c>
      <c r="AN152" s="41">
        <f t="shared" si="137"/>
        <v>156</v>
      </c>
      <c r="AO152" s="41">
        <f t="shared" si="135"/>
        <v>121</v>
      </c>
      <c r="AP152" s="41">
        <f t="shared" si="138"/>
        <v>152</v>
      </c>
      <c r="AQ152" s="41" t="str">
        <f t="shared" si="140"/>
        <v>ev</v>
      </c>
    </row>
    <row r="153" spans="38:43">
      <c r="AL153" s="27">
        <f t="shared" si="136"/>
        <v>45901</v>
      </c>
      <c r="AM153" s="41" t="str">
        <f t="shared" si="134"/>
        <v>fa</v>
      </c>
      <c r="AN153" s="41">
        <f t="shared" si="137"/>
        <v>157</v>
      </c>
      <c r="AO153" s="41">
        <f t="shared" si="135"/>
        <v>121</v>
      </c>
      <c r="AP153" s="41">
        <f t="shared" si="138"/>
        <v>153</v>
      </c>
      <c r="AQ153" s="41" t="str">
        <f t="shared" si="140"/>
        <v>ew</v>
      </c>
    </row>
    <row r="154" spans="38:43">
      <c r="AL154" s="27">
        <f t="shared" si="136"/>
        <v>45931</v>
      </c>
      <c r="AM154" s="41" t="str">
        <f t="shared" si="134"/>
        <v>fb</v>
      </c>
      <c r="AN154" s="41">
        <f t="shared" si="137"/>
        <v>158</v>
      </c>
      <c r="AO154" s="41">
        <f t="shared" si="135"/>
        <v>121</v>
      </c>
      <c r="AP154" s="41">
        <f t="shared" si="138"/>
        <v>154</v>
      </c>
      <c r="AQ154" s="41" t="str">
        <f>+"e"&amp;AQ24</f>
        <v>ex</v>
      </c>
    </row>
    <row r="155" spans="38:43">
      <c r="AL155" s="27">
        <f t="shared" si="136"/>
        <v>45962</v>
      </c>
      <c r="AM155" s="41" t="str">
        <f t="shared" si="134"/>
        <v>fc</v>
      </c>
      <c r="AN155" s="41">
        <f t="shared" si="137"/>
        <v>159</v>
      </c>
      <c r="AO155" s="41">
        <f t="shared" si="135"/>
        <v>121</v>
      </c>
      <c r="AP155" s="41">
        <f t="shared" si="138"/>
        <v>155</v>
      </c>
      <c r="AQ155" s="41" t="str">
        <f>+"e"&amp;AQ25</f>
        <v>ey</v>
      </c>
    </row>
    <row r="156" spans="38:43">
      <c r="AL156" s="27">
        <f t="shared" si="136"/>
        <v>45992</v>
      </c>
      <c r="AM156" s="41" t="str">
        <f t="shared" si="134"/>
        <v>fd</v>
      </c>
      <c r="AN156" s="41">
        <f t="shared" si="137"/>
        <v>160</v>
      </c>
      <c r="AO156" s="41">
        <f t="shared" si="135"/>
        <v>121</v>
      </c>
      <c r="AP156" s="41">
        <f t="shared" si="138"/>
        <v>156</v>
      </c>
      <c r="AQ156" s="41" t="str">
        <f t="shared" ref="AQ156" si="141">+"e"&amp;AQ26</f>
        <v>ez</v>
      </c>
    </row>
    <row r="157" spans="38:43">
      <c r="AL157" s="27">
        <f t="shared" si="136"/>
        <v>46023</v>
      </c>
      <c r="AM157" s="41" t="str">
        <f t="shared" si="134"/>
        <v>fe</v>
      </c>
      <c r="AN157" s="41">
        <f t="shared" si="137"/>
        <v>161</v>
      </c>
      <c r="AO157" s="41">
        <f t="shared" si="135"/>
        <v>121</v>
      </c>
      <c r="AP157" s="41">
        <f t="shared" si="138"/>
        <v>157</v>
      </c>
      <c r="AQ157" s="41" t="str">
        <f t="shared" ref="AQ157:AQ170" si="142">+"f"&amp;AQ1</f>
        <v>fa</v>
      </c>
    </row>
    <row r="158" spans="38:43">
      <c r="AL158" s="27">
        <f t="shared" si="136"/>
        <v>46054</v>
      </c>
      <c r="AM158" s="41" t="str">
        <f t="shared" si="134"/>
        <v>ff</v>
      </c>
      <c r="AN158" s="41">
        <f t="shared" si="137"/>
        <v>162</v>
      </c>
      <c r="AO158" s="41">
        <f t="shared" si="135"/>
        <v>121</v>
      </c>
      <c r="AP158" s="41">
        <f t="shared" si="138"/>
        <v>158</v>
      </c>
      <c r="AQ158" s="41" t="str">
        <f t="shared" si="142"/>
        <v>fb</v>
      </c>
    </row>
    <row r="159" spans="38:43">
      <c r="AL159" s="27">
        <f t="shared" si="136"/>
        <v>46082</v>
      </c>
      <c r="AM159" s="41" t="str">
        <f t="shared" si="134"/>
        <v>fg</v>
      </c>
      <c r="AN159" s="41">
        <f t="shared" si="137"/>
        <v>163</v>
      </c>
      <c r="AO159" s="41">
        <f t="shared" si="135"/>
        <v>121</v>
      </c>
      <c r="AP159" s="41">
        <f t="shared" si="138"/>
        <v>159</v>
      </c>
      <c r="AQ159" s="41" t="str">
        <f t="shared" si="142"/>
        <v>fc</v>
      </c>
    </row>
    <row r="160" spans="38:43">
      <c r="AL160" s="27">
        <f t="shared" si="136"/>
        <v>46113</v>
      </c>
      <c r="AM160" s="41" t="str">
        <f t="shared" si="134"/>
        <v>fh</v>
      </c>
      <c r="AN160" s="41">
        <f t="shared" si="137"/>
        <v>164</v>
      </c>
      <c r="AO160" s="41">
        <f t="shared" si="135"/>
        <v>121</v>
      </c>
      <c r="AP160" s="41">
        <f t="shared" si="138"/>
        <v>160</v>
      </c>
      <c r="AQ160" s="41" t="str">
        <f t="shared" si="142"/>
        <v>fd</v>
      </c>
    </row>
    <row r="161" spans="38:43">
      <c r="AL161" s="27">
        <f t="shared" si="136"/>
        <v>46143</v>
      </c>
      <c r="AM161" s="41" t="str">
        <f t="shared" ref="AM161:AM192" si="143">+VLOOKUP(AN161,$AP$1:$AQ$197,2,FALSE)</f>
        <v>fi</v>
      </c>
      <c r="AN161" s="41">
        <f t="shared" si="137"/>
        <v>165</v>
      </c>
      <c r="AO161" s="41">
        <f t="shared" ref="AO161:AO197" si="144">+MATCH(AL161,$AS$1:$AS$121)</f>
        <v>121</v>
      </c>
      <c r="AP161" s="41">
        <f t="shared" si="138"/>
        <v>161</v>
      </c>
      <c r="AQ161" s="41" t="str">
        <f t="shared" si="142"/>
        <v>fe</v>
      </c>
    </row>
    <row r="162" spans="38:43">
      <c r="AL162" s="27">
        <f t="shared" si="136"/>
        <v>46174</v>
      </c>
      <c r="AM162" s="41" t="str">
        <f t="shared" si="143"/>
        <v>fj</v>
      </c>
      <c r="AN162" s="41">
        <f t="shared" si="137"/>
        <v>166</v>
      </c>
      <c r="AO162" s="41">
        <f t="shared" si="144"/>
        <v>121</v>
      </c>
      <c r="AP162" s="41">
        <f t="shared" si="138"/>
        <v>162</v>
      </c>
      <c r="AQ162" s="41" t="str">
        <f t="shared" si="142"/>
        <v>ff</v>
      </c>
    </row>
    <row r="163" spans="38:43">
      <c r="AL163" s="27">
        <f t="shared" si="136"/>
        <v>46204</v>
      </c>
      <c r="AM163" s="41" t="str">
        <f t="shared" si="143"/>
        <v>fk</v>
      </c>
      <c r="AN163" s="41">
        <f t="shared" si="137"/>
        <v>167</v>
      </c>
      <c r="AO163" s="41">
        <f t="shared" si="144"/>
        <v>121</v>
      </c>
      <c r="AP163" s="41">
        <f t="shared" si="138"/>
        <v>163</v>
      </c>
      <c r="AQ163" s="41" t="str">
        <f t="shared" si="142"/>
        <v>fg</v>
      </c>
    </row>
    <row r="164" spans="38:43">
      <c r="AL164" s="27">
        <f t="shared" si="136"/>
        <v>46235</v>
      </c>
      <c r="AM164" s="41" t="str">
        <f t="shared" si="143"/>
        <v>fl</v>
      </c>
      <c r="AN164" s="41">
        <f t="shared" si="137"/>
        <v>168</v>
      </c>
      <c r="AO164" s="41">
        <f t="shared" si="144"/>
        <v>121</v>
      </c>
      <c r="AP164" s="41">
        <f t="shared" si="138"/>
        <v>164</v>
      </c>
      <c r="AQ164" s="41" t="str">
        <f t="shared" si="142"/>
        <v>fh</v>
      </c>
    </row>
    <row r="165" spans="38:43">
      <c r="AL165" s="27">
        <f t="shared" si="136"/>
        <v>46266</v>
      </c>
      <c r="AM165" s="41" t="str">
        <f t="shared" si="143"/>
        <v>fm</v>
      </c>
      <c r="AN165" s="41">
        <f t="shared" si="137"/>
        <v>169</v>
      </c>
      <c r="AO165" s="41">
        <f t="shared" si="144"/>
        <v>121</v>
      </c>
      <c r="AP165" s="41">
        <f t="shared" si="138"/>
        <v>165</v>
      </c>
      <c r="AQ165" s="41" t="str">
        <f t="shared" si="142"/>
        <v>fi</v>
      </c>
    </row>
    <row r="166" spans="38:43">
      <c r="AL166" s="27">
        <f t="shared" si="136"/>
        <v>46296</v>
      </c>
      <c r="AM166" s="41" t="str">
        <f t="shared" si="143"/>
        <v>fn</v>
      </c>
      <c r="AN166" s="41">
        <f t="shared" si="137"/>
        <v>170</v>
      </c>
      <c r="AO166" s="41">
        <f t="shared" si="144"/>
        <v>121</v>
      </c>
      <c r="AP166" s="41">
        <f t="shared" si="138"/>
        <v>166</v>
      </c>
      <c r="AQ166" s="41" t="str">
        <f t="shared" si="142"/>
        <v>fj</v>
      </c>
    </row>
    <row r="167" spans="38:43">
      <c r="AL167" s="27">
        <f t="shared" si="136"/>
        <v>46327</v>
      </c>
      <c r="AM167" s="41" t="str">
        <f t="shared" si="143"/>
        <v>fo</v>
      </c>
      <c r="AN167" s="41">
        <f t="shared" si="137"/>
        <v>171</v>
      </c>
      <c r="AO167" s="41">
        <f t="shared" si="144"/>
        <v>121</v>
      </c>
      <c r="AP167" s="41">
        <f t="shared" si="138"/>
        <v>167</v>
      </c>
      <c r="AQ167" s="41" t="str">
        <f t="shared" si="142"/>
        <v>fk</v>
      </c>
    </row>
    <row r="168" spans="38:43">
      <c r="AL168" s="27">
        <f t="shared" si="136"/>
        <v>46357</v>
      </c>
      <c r="AM168" s="41" t="str">
        <f t="shared" si="143"/>
        <v>fp</v>
      </c>
      <c r="AN168" s="41">
        <f t="shared" si="137"/>
        <v>172</v>
      </c>
      <c r="AO168" s="41">
        <f t="shared" si="144"/>
        <v>121</v>
      </c>
      <c r="AP168" s="41">
        <f t="shared" si="138"/>
        <v>168</v>
      </c>
      <c r="AQ168" s="41" t="str">
        <f t="shared" si="142"/>
        <v>fl</v>
      </c>
    </row>
    <row r="169" spans="38:43">
      <c r="AL169" s="27">
        <f t="shared" si="136"/>
        <v>46388</v>
      </c>
      <c r="AM169" s="41" t="str">
        <f t="shared" si="143"/>
        <v>fq</v>
      </c>
      <c r="AN169" s="41">
        <f t="shared" si="137"/>
        <v>173</v>
      </c>
      <c r="AO169" s="41">
        <f t="shared" si="144"/>
        <v>121</v>
      </c>
      <c r="AP169" s="41">
        <f t="shared" si="138"/>
        <v>169</v>
      </c>
      <c r="AQ169" s="41" t="str">
        <f t="shared" si="142"/>
        <v>fm</v>
      </c>
    </row>
    <row r="170" spans="38:43">
      <c r="AL170" s="27">
        <f t="shared" si="136"/>
        <v>46419</v>
      </c>
      <c r="AM170" s="41" t="str">
        <f t="shared" si="143"/>
        <v>fr</v>
      </c>
      <c r="AN170" s="41">
        <f t="shared" si="137"/>
        <v>174</v>
      </c>
      <c r="AO170" s="41">
        <f t="shared" si="144"/>
        <v>121</v>
      </c>
      <c r="AP170" s="41">
        <f t="shared" si="138"/>
        <v>170</v>
      </c>
      <c r="AQ170" s="41" t="str">
        <f t="shared" si="142"/>
        <v>fn</v>
      </c>
    </row>
    <row r="171" spans="38:43">
      <c r="AL171" s="27">
        <f t="shared" si="136"/>
        <v>46447</v>
      </c>
      <c r="AM171" s="41" t="str">
        <f t="shared" si="143"/>
        <v>fs</v>
      </c>
      <c r="AN171" s="41">
        <f t="shared" si="137"/>
        <v>175</v>
      </c>
      <c r="AO171" s="41">
        <f t="shared" si="144"/>
        <v>121</v>
      </c>
      <c r="AP171" s="41">
        <f t="shared" si="138"/>
        <v>171</v>
      </c>
      <c r="AQ171" s="41" t="str">
        <f t="shared" ref="AQ171:AQ182" si="145">+"f"&amp;AQ15</f>
        <v>fo</v>
      </c>
    </row>
    <row r="172" spans="38:43">
      <c r="AL172" s="27">
        <f t="shared" si="136"/>
        <v>46478</v>
      </c>
      <c r="AM172" s="41" t="str">
        <f t="shared" si="143"/>
        <v>ft</v>
      </c>
      <c r="AN172" s="41">
        <f t="shared" si="137"/>
        <v>176</v>
      </c>
      <c r="AO172" s="41">
        <f t="shared" si="144"/>
        <v>121</v>
      </c>
      <c r="AP172" s="41">
        <f t="shared" si="138"/>
        <v>172</v>
      </c>
      <c r="AQ172" s="41" t="str">
        <f t="shared" si="145"/>
        <v>fp</v>
      </c>
    </row>
    <row r="173" spans="38:43">
      <c r="AL173" s="27">
        <f t="shared" si="136"/>
        <v>46508</v>
      </c>
      <c r="AM173" s="41" t="str">
        <f t="shared" si="143"/>
        <v>fu</v>
      </c>
      <c r="AN173" s="41">
        <f t="shared" si="137"/>
        <v>177</v>
      </c>
      <c r="AO173" s="41">
        <f t="shared" si="144"/>
        <v>121</v>
      </c>
      <c r="AP173" s="41">
        <f t="shared" si="138"/>
        <v>173</v>
      </c>
      <c r="AQ173" s="41" t="str">
        <f t="shared" si="145"/>
        <v>fq</v>
      </c>
    </row>
    <row r="174" spans="38:43">
      <c r="AL174" s="27">
        <f t="shared" si="136"/>
        <v>46539</v>
      </c>
      <c r="AM174" s="41" t="str">
        <f t="shared" si="143"/>
        <v>fv</v>
      </c>
      <c r="AN174" s="41">
        <f t="shared" si="137"/>
        <v>178</v>
      </c>
      <c r="AO174" s="41">
        <f t="shared" si="144"/>
        <v>121</v>
      </c>
      <c r="AP174" s="41">
        <f t="shared" si="138"/>
        <v>174</v>
      </c>
      <c r="AQ174" s="41" t="str">
        <f t="shared" si="145"/>
        <v>fr</v>
      </c>
    </row>
    <row r="175" spans="38:43">
      <c r="AL175" s="27">
        <f t="shared" si="136"/>
        <v>46569</v>
      </c>
      <c r="AM175" s="41" t="str">
        <f t="shared" si="143"/>
        <v>fw</v>
      </c>
      <c r="AN175" s="41">
        <f t="shared" si="137"/>
        <v>179</v>
      </c>
      <c r="AO175" s="41">
        <f t="shared" si="144"/>
        <v>121</v>
      </c>
      <c r="AP175" s="41">
        <f t="shared" si="138"/>
        <v>175</v>
      </c>
      <c r="AQ175" s="41" t="str">
        <f t="shared" si="145"/>
        <v>fs</v>
      </c>
    </row>
    <row r="176" spans="38:43">
      <c r="AL176" s="27">
        <f t="shared" si="136"/>
        <v>46600</v>
      </c>
      <c r="AM176" s="41" t="str">
        <f t="shared" si="143"/>
        <v>fx</v>
      </c>
      <c r="AN176" s="41">
        <f t="shared" si="137"/>
        <v>180</v>
      </c>
      <c r="AO176" s="41">
        <f t="shared" si="144"/>
        <v>121</v>
      </c>
      <c r="AP176" s="41">
        <f t="shared" si="138"/>
        <v>176</v>
      </c>
      <c r="AQ176" s="41" t="str">
        <f t="shared" si="145"/>
        <v>ft</v>
      </c>
    </row>
    <row r="177" spans="38:43">
      <c r="AL177" s="27">
        <f t="shared" si="136"/>
        <v>46631</v>
      </c>
      <c r="AM177" s="41" t="str">
        <f t="shared" si="143"/>
        <v>fy</v>
      </c>
      <c r="AN177" s="41">
        <f t="shared" si="137"/>
        <v>181</v>
      </c>
      <c r="AO177" s="41">
        <f t="shared" si="144"/>
        <v>121</v>
      </c>
      <c r="AP177" s="41">
        <f t="shared" si="138"/>
        <v>177</v>
      </c>
      <c r="AQ177" s="41" t="str">
        <f t="shared" si="145"/>
        <v>fu</v>
      </c>
    </row>
    <row r="178" spans="38:43">
      <c r="AL178" s="27">
        <f t="shared" si="136"/>
        <v>46661</v>
      </c>
      <c r="AM178" s="41" t="str">
        <f t="shared" si="143"/>
        <v>fz</v>
      </c>
      <c r="AN178" s="41">
        <f t="shared" si="137"/>
        <v>182</v>
      </c>
      <c r="AO178" s="41">
        <f t="shared" si="144"/>
        <v>121</v>
      </c>
      <c r="AP178" s="41">
        <f t="shared" si="138"/>
        <v>178</v>
      </c>
      <c r="AQ178" s="41" t="str">
        <f>+"f"&amp;AQ22</f>
        <v>fv</v>
      </c>
    </row>
    <row r="179" spans="38:43">
      <c r="AL179" s="27">
        <f t="shared" si="136"/>
        <v>46692</v>
      </c>
      <c r="AM179" s="41" t="str">
        <f t="shared" si="143"/>
        <v>ga</v>
      </c>
      <c r="AN179" s="41">
        <f t="shared" si="137"/>
        <v>183</v>
      </c>
      <c r="AO179" s="41">
        <f t="shared" si="144"/>
        <v>121</v>
      </c>
      <c r="AP179" s="41">
        <f t="shared" si="138"/>
        <v>179</v>
      </c>
      <c r="AQ179" s="41" t="str">
        <f t="shared" si="145"/>
        <v>fw</v>
      </c>
    </row>
    <row r="180" spans="38:43">
      <c r="AL180" s="27">
        <f t="shared" si="136"/>
        <v>46722</v>
      </c>
      <c r="AM180" s="41" t="str">
        <f t="shared" si="143"/>
        <v>gb</v>
      </c>
      <c r="AN180" s="41">
        <f t="shared" si="137"/>
        <v>184</v>
      </c>
      <c r="AO180" s="41">
        <f t="shared" si="144"/>
        <v>121</v>
      </c>
      <c r="AP180" s="41">
        <f t="shared" si="138"/>
        <v>180</v>
      </c>
      <c r="AQ180" s="41" t="str">
        <f t="shared" si="145"/>
        <v>fx</v>
      </c>
    </row>
    <row r="181" spans="38:43">
      <c r="AL181" s="27">
        <f t="shared" si="136"/>
        <v>46753</v>
      </c>
      <c r="AM181" s="41" t="str">
        <f t="shared" si="143"/>
        <v>gc</v>
      </c>
      <c r="AN181" s="41">
        <f t="shared" si="137"/>
        <v>185</v>
      </c>
      <c r="AO181" s="41">
        <f t="shared" si="144"/>
        <v>121</v>
      </c>
      <c r="AP181" s="41">
        <f t="shared" si="138"/>
        <v>181</v>
      </c>
      <c r="AQ181" s="41" t="str">
        <f t="shared" si="145"/>
        <v>fy</v>
      </c>
    </row>
    <row r="182" spans="38:43">
      <c r="AL182" s="27">
        <f t="shared" si="136"/>
        <v>46784</v>
      </c>
      <c r="AM182" s="41" t="str">
        <f t="shared" si="143"/>
        <v>gd</v>
      </c>
      <c r="AN182" s="41">
        <f t="shared" si="137"/>
        <v>186</v>
      </c>
      <c r="AO182" s="41">
        <f t="shared" si="144"/>
        <v>121</v>
      </c>
      <c r="AP182" s="41">
        <f t="shared" si="138"/>
        <v>182</v>
      </c>
      <c r="AQ182" s="41" t="str">
        <f t="shared" si="145"/>
        <v>fz</v>
      </c>
    </row>
    <row r="183" spans="38:43">
      <c r="AL183" s="27">
        <f t="shared" si="136"/>
        <v>46813</v>
      </c>
      <c r="AM183" s="41" t="str">
        <f t="shared" si="143"/>
        <v>ge</v>
      </c>
      <c r="AN183" s="41">
        <f t="shared" si="137"/>
        <v>187</v>
      </c>
      <c r="AO183" s="41">
        <f t="shared" si="144"/>
        <v>121</v>
      </c>
      <c r="AP183" s="41">
        <f t="shared" si="138"/>
        <v>183</v>
      </c>
      <c r="AQ183" s="41" t="str">
        <f t="shared" ref="AQ183:AQ196" si="146">+"g"&amp;AQ1</f>
        <v>ga</v>
      </c>
    </row>
    <row r="184" spans="38:43">
      <c r="AL184" s="27">
        <f t="shared" si="136"/>
        <v>46844</v>
      </c>
      <c r="AM184" s="41" t="str">
        <f t="shared" si="143"/>
        <v>gf</v>
      </c>
      <c r="AN184" s="41">
        <f t="shared" si="137"/>
        <v>188</v>
      </c>
      <c r="AO184" s="41">
        <f t="shared" si="144"/>
        <v>121</v>
      </c>
      <c r="AP184" s="41">
        <f t="shared" si="138"/>
        <v>184</v>
      </c>
      <c r="AQ184" s="41" t="str">
        <f t="shared" si="146"/>
        <v>gb</v>
      </c>
    </row>
    <row r="185" spans="38:43">
      <c r="AL185" s="27">
        <f t="shared" si="136"/>
        <v>46874</v>
      </c>
      <c r="AM185" s="41" t="str">
        <f t="shared" si="143"/>
        <v>gg</v>
      </c>
      <c r="AN185" s="41">
        <f t="shared" si="137"/>
        <v>189</v>
      </c>
      <c r="AO185" s="41">
        <f t="shared" si="144"/>
        <v>121</v>
      </c>
      <c r="AP185" s="41">
        <f t="shared" si="138"/>
        <v>185</v>
      </c>
      <c r="AQ185" s="41" t="str">
        <f t="shared" si="146"/>
        <v>gc</v>
      </c>
    </row>
    <row r="186" spans="38:43">
      <c r="AL186" s="27">
        <f t="shared" si="136"/>
        <v>46905</v>
      </c>
      <c r="AM186" s="41" t="str">
        <f t="shared" si="143"/>
        <v>gh</v>
      </c>
      <c r="AN186" s="41">
        <f t="shared" si="137"/>
        <v>190</v>
      </c>
      <c r="AO186" s="41">
        <f t="shared" si="144"/>
        <v>121</v>
      </c>
      <c r="AP186" s="41">
        <f t="shared" si="138"/>
        <v>186</v>
      </c>
      <c r="AQ186" s="41" t="str">
        <f t="shared" si="146"/>
        <v>gd</v>
      </c>
    </row>
    <row r="187" spans="38:43">
      <c r="AL187" s="27">
        <f t="shared" si="136"/>
        <v>46935</v>
      </c>
      <c r="AM187" s="41" t="str">
        <f t="shared" si="143"/>
        <v>gi</v>
      </c>
      <c r="AN187" s="41">
        <f t="shared" si="137"/>
        <v>191</v>
      </c>
      <c r="AO187" s="41">
        <f t="shared" si="144"/>
        <v>121</v>
      </c>
      <c r="AP187" s="41">
        <f t="shared" si="138"/>
        <v>187</v>
      </c>
      <c r="AQ187" s="41" t="str">
        <f t="shared" si="146"/>
        <v>ge</v>
      </c>
    </row>
    <row r="188" spans="38:43">
      <c r="AL188" s="27">
        <f t="shared" si="136"/>
        <v>46966</v>
      </c>
      <c r="AM188" s="41" t="str">
        <f t="shared" si="143"/>
        <v>gj</v>
      </c>
      <c r="AN188" s="41">
        <f t="shared" si="137"/>
        <v>192</v>
      </c>
      <c r="AO188" s="41">
        <f t="shared" si="144"/>
        <v>121</v>
      </c>
      <c r="AP188" s="41">
        <f t="shared" si="138"/>
        <v>188</v>
      </c>
      <c r="AQ188" s="41" t="str">
        <f t="shared" si="146"/>
        <v>gf</v>
      </c>
    </row>
    <row r="189" spans="38:43">
      <c r="AL189" s="27">
        <f t="shared" si="136"/>
        <v>46997</v>
      </c>
      <c r="AM189" s="41" t="str">
        <f t="shared" si="143"/>
        <v>gk</v>
      </c>
      <c r="AN189" s="41">
        <f t="shared" si="137"/>
        <v>193</v>
      </c>
      <c r="AO189" s="41">
        <f t="shared" si="144"/>
        <v>121</v>
      </c>
      <c r="AP189" s="41">
        <f t="shared" si="138"/>
        <v>189</v>
      </c>
      <c r="AQ189" s="41" t="str">
        <f t="shared" si="146"/>
        <v>gg</v>
      </c>
    </row>
    <row r="190" spans="38:43">
      <c r="AL190" s="27">
        <f t="shared" si="136"/>
        <v>47027</v>
      </c>
      <c r="AM190" s="41" t="str">
        <f t="shared" si="143"/>
        <v>gl</v>
      </c>
      <c r="AN190" s="41">
        <f t="shared" si="137"/>
        <v>194</v>
      </c>
      <c r="AO190" s="41">
        <f t="shared" si="144"/>
        <v>121</v>
      </c>
      <c r="AP190" s="41">
        <f t="shared" si="138"/>
        <v>190</v>
      </c>
      <c r="AQ190" s="41" t="str">
        <f t="shared" si="146"/>
        <v>gh</v>
      </c>
    </row>
    <row r="191" spans="38:43">
      <c r="AL191" s="27">
        <f t="shared" si="136"/>
        <v>47058</v>
      </c>
      <c r="AM191" s="41" t="str">
        <f t="shared" si="143"/>
        <v>gm</v>
      </c>
      <c r="AN191" s="41">
        <f t="shared" si="137"/>
        <v>195</v>
      </c>
      <c r="AO191" s="41">
        <f t="shared" si="144"/>
        <v>121</v>
      </c>
      <c r="AP191" s="41">
        <f t="shared" si="138"/>
        <v>191</v>
      </c>
      <c r="AQ191" s="41" t="str">
        <f t="shared" si="146"/>
        <v>gi</v>
      </c>
    </row>
    <row r="192" spans="38:43">
      <c r="AL192" s="27">
        <f t="shared" si="136"/>
        <v>47088</v>
      </c>
      <c r="AM192" s="41" t="str">
        <f t="shared" si="143"/>
        <v>gn</v>
      </c>
      <c r="AN192" s="41">
        <f t="shared" si="137"/>
        <v>196</v>
      </c>
      <c r="AO192" s="41">
        <f t="shared" si="144"/>
        <v>121</v>
      </c>
      <c r="AP192" s="41">
        <f t="shared" si="138"/>
        <v>192</v>
      </c>
      <c r="AQ192" s="41" t="str">
        <f t="shared" si="146"/>
        <v>gj</v>
      </c>
    </row>
    <row r="193" spans="38:43">
      <c r="AL193" s="27">
        <f t="shared" si="136"/>
        <v>47119</v>
      </c>
      <c r="AM193" s="41" t="str">
        <f t="shared" ref="AM193:AM197" si="147">+VLOOKUP(AN193,$AP$1:$AQ$197,2,FALSE)</f>
        <v>go</v>
      </c>
      <c r="AN193" s="41">
        <f t="shared" si="137"/>
        <v>197</v>
      </c>
      <c r="AO193" s="41">
        <f t="shared" si="144"/>
        <v>121</v>
      </c>
      <c r="AP193" s="41">
        <f t="shared" si="138"/>
        <v>193</v>
      </c>
      <c r="AQ193" s="41" t="str">
        <f t="shared" si="146"/>
        <v>gk</v>
      </c>
    </row>
    <row r="194" spans="38:43">
      <c r="AL194" s="27">
        <f t="shared" si="136"/>
        <v>47150</v>
      </c>
      <c r="AM194" s="41" t="e">
        <f t="shared" si="147"/>
        <v>#N/A</v>
      </c>
      <c r="AN194" s="41">
        <f t="shared" si="137"/>
        <v>198</v>
      </c>
      <c r="AO194" s="41">
        <f t="shared" si="144"/>
        <v>121</v>
      </c>
      <c r="AP194" s="41">
        <f t="shared" si="138"/>
        <v>194</v>
      </c>
      <c r="AQ194" s="41" t="str">
        <f t="shared" si="146"/>
        <v>gl</v>
      </c>
    </row>
    <row r="195" spans="38:43">
      <c r="AL195" s="27">
        <f t="shared" ref="AL195:AL197" si="148">+EDATE(AL194,1)</f>
        <v>47178</v>
      </c>
      <c r="AM195" s="41" t="e">
        <f t="shared" si="147"/>
        <v>#N/A</v>
      </c>
      <c r="AN195" s="41">
        <f t="shared" ref="AN195:AN197" si="149">+AN194+1</f>
        <v>199</v>
      </c>
      <c r="AO195" s="41">
        <f t="shared" si="144"/>
        <v>121</v>
      </c>
      <c r="AP195" s="41">
        <f t="shared" ref="AP195:AP197" si="150">+AP194+1</f>
        <v>195</v>
      </c>
      <c r="AQ195" s="41" t="str">
        <f t="shared" si="146"/>
        <v>gm</v>
      </c>
    </row>
    <row r="196" spans="38:43">
      <c r="AL196" s="27">
        <f t="shared" si="148"/>
        <v>47209</v>
      </c>
      <c r="AM196" s="41" t="e">
        <f t="shared" si="147"/>
        <v>#N/A</v>
      </c>
      <c r="AN196" s="41">
        <f t="shared" si="149"/>
        <v>200</v>
      </c>
      <c r="AO196" s="41">
        <f t="shared" si="144"/>
        <v>121</v>
      </c>
      <c r="AP196" s="41">
        <f t="shared" si="150"/>
        <v>196</v>
      </c>
      <c r="AQ196" s="41" t="str">
        <f t="shared" si="146"/>
        <v>gn</v>
      </c>
    </row>
    <row r="197" spans="38:43">
      <c r="AL197" s="27">
        <f t="shared" si="148"/>
        <v>47239</v>
      </c>
      <c r="AM197" s="41" t="e">
        <f t="shared" si="147"/>
        <v>#N/A</v>
      </c>
      <c r="AN197" s="41">
        <f t="shared" si="149"/>
        <v>201</v>
      </c>
      <c r="AO197" s="41">
        <f t="shared" si="144"/>
        <v>121</v>
      </c>
      <c r="AP197" s="41">
        <f t="shared" si="150"/>
        <v>197</v>
      </c>
      <c r="AQ197" s="41" t="str">
        <f t="shared" ref="AQ197" si="151">+"g"&amp;AQ15</f>
        <v>go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ET208"/>
  <sheetViews>
    <sheetView topLeftCell="B1" zoomScale="80" zoomScaleNormal="80" workbookViewId="0">
      <selection activeCell="B2" sqref="B2:GB23"/>
    </sheetView>
  </sheetViews>
  <sheetFormatPr defaultRowHeight="15"/>
  <cols>
    <col min="1" max="1" width="23.7109375" style="9" customWidth="1"/>
    <col min="2" max="2" width="23.42578125" style="9" customWidth="1"/>
    <col min="3" max="3" width="25" style="9" customWidth="1"/>
    <col min="4" max="40" width="10.42578125" style="9" customWidth="1"/>
    <col min="41" max="50" width="9.140625" style="11"/>
    <col min="51" max="52" width="9.140625" style="11" customWidth="1"/>
    <col min="53" max="184" width="9.140625" style="32" customWidth="1"/>
    <col min="185" max="16362" width="9.140625" style="32"/>
    <col min="16363" max="16366" width="9.140625" style="11"/>
    <col min="16367" max="16367" width="10.5703125" style="45" bestFit="1" customWidth="1"/>
    <col min="16368" max="16373" width="9.140625" style="45"/>
    <col min="16374" max="16374" width="9.140625" style="41"/>
    <col min="16375" max="16384" width="9.140625" style="11"/>
  </cols>
  <sheetData>
    <row r="1" spans="2:184 16367:16374">
      <c r="XEN1" s="141" t="s">
        <v>140</v>
      </c>
      <c r="XEO1" s="141" t="s">
        <v>141</v>
      </c>
      <c r="XEP1" s="141" t="s">
        <v>142</v>
      </c>
      <c r="XEQ1" s="141" t="s">
        <v>143</v>
      </c>
      <c r="XER1" s="141" t="s">
        <v>144</v>
      </c>
      <c r="XES1" s="141" t="s">
        <v>145</v>
      </c>
      <c r="XET1" s="141" t="s">
        <v>135</v>
      </c>
    </row>
    <row r="2" spans="2:184 16367:16374">
      <c r="B2" s="242" t="s">
        <v>65</v>
      </c>
      <c r="C2" s="242" t="s">
        <v>33</v>
      </c>
      <c r="D2" s="242" t="s">
        <v>66</v>
      </c>
      <c r="E2" s="243">
        <v>41275</v>
      </c>
      <c r="F2" s="243">
        <v>41306</v>
      </c>
      <c r="G2" s="243">
        <v>41334</v>
      </c>
      <c r="H2" s="243">
        <v>41365</v>
      </c>
      <c r="I2" s="243">
        <v>41395</v>
      </c>
      <c r="J2" s="243">
        <v>41426</v>
      </c>
      <c r="K2" s="243">
        <v>41456</v>
      </c>
      <c r="L2" s="243">
        <v>41487</v>
      </c>
      <c r="M2" s="243">
        <v>41518</v>
      </c>
      <c r="N2" s="243">
        <v>41548</v>
      </c>
      <c r="O2" s="243">
        <v>41579</v>
      </c>
      <c r="P2" s="243">
        <v>41609</v>
      </c>
      <c r="Q2" s="243">
        <v>41640</v>
      </c>
      <c r="R2" s="243">
        <v>41671</v>
      </c>
      <c r="S2" s="243">
        <v>41699</v>
      </c>
      <c r="T2" s="243">
        <v>41730</v>
      </c>
      <c r="U2" s="243">
        <v>41760</v>
      </c>
      <c r="V2" s="243">
        <v>41791</v>
      </c>
      <c r="W2" s="243">
        <v>41821</v>
      </c>
      <c r="X2" s="243">
        <v>41852</v>
      </c>
      <c r="Y2" s="243">
        <v>41883</v>
      </c>
      <c r="Z2" s="243">
        <v>41913</v>
      </c>
      <c r="AA2" s="243">
        <v>41944</v>
      </c>
      <c r="AB2" s="243">
        <v>41974</v>
      </c>
      <c r="AC2" s="243">
        <v>42005</v>
      </c>
      <c r="AD2" s="243">
        <v>42036</v>
      </c>
      <c r="AE2" s="243">
        <v>42064</v>
      </c>
      <c r="AF2" s="243">
        <v>42095</v>
      </c>
      <c r="AG2" s="243">
        <v>42125</v>
      </c>
      <c r="AH2" s="243">
        <v>42156</v>
      </c>
      <c r="AI2" s="243">
        <v>42186</v>
      </c>
      <c r="AJ2" s="243">
        <v>42217</v>
      </c>
      <c r="AK2" s="243">
        <v>42248</v>
      </c>
      <c r="AL2" s="243">
        <v>42278</v>
      </c>
      <c r="AM2" s="243">
        <v>42309</v>
      </c>
      <c r="AN2" s="243">
        <v>42339</v>
      </c>
      <c r="AO2" s="243">
        <v>42370</v>
      </c>
      <c r="AP2" s="243">
        <v>42401</v>
      </c>
      <c r="AQ2" s="243">
        <v>42430</v>
      </c>
      <c r="AR2" s="243">
        <v>42461</v>
      </c>
      <c r="AS2" s="243">
        <v>42491</v>
      </c>
      <c r="AT2" s="243">
        <v>42522</v>
      </c>
      <c r="AU2" s="243">
        <v>42552</v>
      </c>
      <c r="AV2" s="243">
        <v>42583</v>
      </c>
      <c r="AW2" s="243">
        <v>42614</v>
      </c>
      <c r="AX2" s="243">
        <v>42644</v>
      </c>
      <c r="AY2" s="243">
        <v>42675</v>
      </c>
      <c r="AZ2" s="243">
        <v>42705</v>
      </c>
      <c r="BA2" s="243">
        <v>42736</v>
      </c>
      <c r="BB2" s="243">
        <v>42767</v>
      </c>
      <c r="BC2" s="243">
        <v>42795</v>
      </c>
      <c r="BD2" s="243">
        <v>42826</v>
      </c>
      <c r="BE2" s="243">
        <v>42856</v>
      </c>
      <c r="BF2" s="243">
        <v>42887</v>
      </c>
      <c r="BG2" s="243">
        <v>42917</v>
      </c>
      <c r="BH2" s="243">
        <v>42948</v>
      </c>
      <c r="BI2" s="243">
        <v>42979</v>
      </c>
      <c r="BJ2" s="243">
        <v>43009</v>
      </c>
      <c r="BK2" s="243">
        <v>43040</v>
      </c>
      <c r="BL2" s="243">
        <v>43070</v>
      </c>
      <c r="BM2" s="243">
        <v>43101</v>
      </c>
      <c r="BN2" s="243">
        <v>43132</v>
      </c>
      <c r="BO2" s="243">
        <v>43160</v>
      </c>
      <c r="BP2" s="243">
        <v>43191</v>
      </c>
      <c r="BQ2" s="243">
        <v>43221</v>
      </c>
      <c r="BR2" s="243">
        <v>43252</v>
      </c>
      <c r="BS2" s="243">
        <v>43282</v>
      </c>
      <c r="BT2" s="243">
        <v>43313</v>
      </c>
      <c r="BU2" s="243">
        <v>43344</v>
      </c>
      <c r="BV2" s="243">
        <v>43374</v>
      </c>
      <c r="BW2" s="243">
        <v>43405</v>
      </c>
      <c r="BX2" s="243">
        <v>43435</v>
      </c>
      <c r="BY2" s="243">
        <v>43466</v>
      </c>
      <c r="BZ2" s="243">
        <v>43497</v>
      </c>
      <c r="CA2" s="243">
        <v>43525</v>
      </c>
      <c r="CB2" s="243">
        <v>43556</v>
      </c>
      <c r="CC2" s="243">
        <v>43586</v>
      </c>
      <c r="CD2" s="243">
        <v>43617</v>
      </c>
      <c r="CE2" s="243">
        <v>43647</v>
      </c>
      <c r="CF2" s="243">
        <v>43678</v>
      </c>
      <c r="CG2" s="243">
        <v>43709</v>
      </c>
      <c r="CH2" s="243">
        <v>43739</v>
      </c>
      <c r="CI2" s="243">
        <v>43770</v>
      </c>
      <c r="CJ2" s="243">
        <v>43800</v>
      </c>
      <c r="CK2" s="243">
        <v>43831</v>
      </c>
      <c r="CL2" s="243">
        <v>43862</v>
      </c>
      <c r="CM2" s="243">
        <v>43891</v>
      </c>
      <c r="CN2" s="243">
        <v>43922</v>
      </c>
      <c r="CO2" s="243">
        <v>43952</v>
      </c>
      <c r="CP2" s="243">
        <v>43983</v>
      </c>
      <c r="CQ2" s="243">
        <v>44013</v>
      </c>
      <c r="CR2" s="243">
        <v>44044</v>
      </c>
      <c r="CS2" s="243">
        <v>44075</v>
      </c>
      <c r="CT2" s="243">
        <v>44105</v>
      </c>
      <c r="CU2" s="243">
        <v>44136</v>
      </c>
      <c r="CV2" s="243">
        <v>44166</v>
      </c>
      <c r="CW2" s="243">
        <v>44197</v>
      </c>
      <c r="CX2" s="243">
        <v>44228</v>
      </c>
      <c r="CY2" s="243">
        <v>44256</v>
      </c>
      <c r="CZ2" s="243">
        <v>44287</v>
      </c>
      <c r="DA2" s="243">
        <v>44317</v>
      </c>
      <c r="DB2" s="243">
        <v>44348</v>
      </c>
      <c r="DC2" s="243">
        <v>44378</v>
      </c>
      <c r="DD2" s="243">
        <v>44409</v>
      </c>
      <c r="DE2" s="243">
        <v>44440</v>
      </c>
      <c r="DF2" s="243">
        <v>44470</v>
      </c>
      <c r="DG2" s="243">
        <v>44501</v>
      </c>
      <c r="DH2" s="243">
        <v>44531</v>
      </c>
      <c r="DI2" s="243">
        <v>44562</v>
      </c>
      <c r="DJ2" s="243">
        <v>44593</v>
      </c>
      <c r="DK2" s="243">
        <v>44621</v>
      </c>
      <c r="DL2" s="243">
        <v>44652</v>
      </c>
      <c r="DM2" s="243">
        <v>44682</v>
      </c>
      <c r="DN2" s="243">
        <v>44713</v>
      </c>
      <c r="DO2" s="243">
        <v>44743</v>
      </c>
      <c r="DP2" s="243">
        <v>44774</v>
      </c>
      <c r="DQ2" s="243">
        <v>44805</v>
      </c>
      <c r="DR2" s="243">
        <v>44835</v>
      </c>
      <c r="DS2" s="243">
        <v>44866</v>
      </c>
      <c r="DT2" s="243">
        <v>44896</v>
      </c>
      <c r="DU2" s="243">
        <v>44927</v>
      </c>
      <c r="DV2" s="243">
        <v>44958</v>
      </c>
      <c r="DW2" s="243">
        <v>44986</v>
      </c>
      <c r="DX2" s="243">
        <v>45017</v>
      </c>
      <c r="DY2" s="243">
        <v>45047</v>
      </c>
      <c r="DZ2" s="243">
        <v>45078</v>
      </c>
      <c r="EA2" s="243">
        <v>45108</v>
      </c>
      <c r="EB2" s="243">
        <v>45139</v>
      </c>
      <c r="EC2" s="243">
        <v>45170</v>
      </c>
      <c r="ED2" s="243">
        <v>45200</v>
      </c>
      <c r="EE2" s="243">
        <v>45231</v>
      </c>
      <c r="EF2" s="243">
        <v>45261</v>
      </c>
      <c r="EG2" s="243">
        <v>45292</v>
      </c>
      <c r="EH2" s="243">
        <v>45323</v>
      </c>
      <c r="EI2" s="243">
        <v>45352</v>
      </c>
      <c r="EJ2" s="243">
        <v>45383</v>
      </c>
      <c r="EK2" s="243">
        <v>45413</v>
      </c>
      <c r="EL2" s="243">
        <v>45444</v>
      </c>
      <c r="EM2" s="243">
        <v>45474</v>
      </c>
      <c r="EN2" s="243">
        <v>45505</v>
      </c>
      <c r="EO2" s="243">
        <v>45536</v>
      </c>
      <c r="EP2" s="243">
        <v>45566</v>
      </c>
      <c r="EQ2" s="243">
        <v>45597</v>
      </c>
      <c r="ER2" s="243">
        <v>45627</v>
      </c>
      <c r="ES2" s="243">
        <v>45658</v>
      </c>
      <c r="ET2" s="243">
        <v>45689</v>
      </c>
      <c r="EU2" s="243">
        <v>45717</v>
      </c>
      <c r="EV2" s="243">
        <v>45748</v>
      </c>
      <c r="EW2" s="243">
        <v>45778</v>
      </c>
      <c r="EX2" s="243">
        <v>45809</v>
      </c>
      <c r="EY2" s="243">
        <v>45839</v>
      </c>
      <c r="EZ2" s="243">
        <v>45870</v>
      </c>
      <c r="FA2" s="243">
        <v>45901</v>
      </c>
      <c r="FB2" s="243">
        <v>45931</v>
      </c>
      <c r="FC2" s="243">
        <v>45962</v>
      </c>
      <c r="FD2" s="243">
        <v>45992</v>
      </c>
      <c r="FE2" s="243">
        <v>46023</v>
      </c>
      <c r="FF2" s="243">
        <v>46054</v>
      </c>
      <c r="FG2" s="243">
        <v>46082</v>
      </c>
      <c r="FH2" s="243">
        <v>46113</v>
      </c>
      <c r="FI2" s="243">
        <v>46143</v>
      </c>
      <c r="FJ2" s="243">
        <v>46174</v>
      </c>
      <c r="FK2" s="243">
        <v>46204</v>
      </c>
      <c r="FL2" s="243">
        <v>46235</v>
      </c>
      <c r="FM2" s="243">
        <v>46266</v>
      </c>
      <c r="FN2" s="243">
        <v>46296</v>
      </c>
      <c r="FO2" s="243">
        <v>46327</v>
      </c>
      <c r="FP2" s="243">
        <v>46357</v>
      </c>
      <c r="FQ2" s="243">
        <v>46388</v>
      </c>
      <c r="FR2" s="243">
        <v>46419</v>
      </c>
      <c r="FS2" s="243">
        <v>46447</v>
      </c>
      <c r="FT2" s="243">
        <v>46478</v>
      </c>
      <c r="FU2" s="243">
        <v>46508</v>
      </c>
      <c r="FV2" s="243">
        <v>46539</v>
      </c>
      <c r="FW2" s="243">
        <v>46569</v>
      </c>
      <c r="FX2" s="243">
        <v>46600</v>
      </c>
      <c r="FY2" s="243">
        <v>46631</v>
      </c>
      <c r="FZ2" s="243">
        <v>46661</v>
      </c>
      <c r="GA2" s="243">
        <v>46692</v>
      </c>
      <c r="GB2" s="243">
        <v>46722</v>
      </c>
      <c r="XEM2" s="139">
        <v>40544</v>
      </c>
      <c r="XEN2" s="142">
        <v>336</v>
      </c>
      <c r="XEO2" s="142">
        <v>408</v>
      </c>
      <c r="XEP2" s="142">
        <v>504</v>
      </c>
      <c r="XEQ2" s="142">
        <v>160</v>
      </c>
      <c r="XER2" s="142">
        <v>80</v>
      </c>
      <c r="XES2" s="142">
        <v>168</v>
      </c>
      <c r="XET2" s="142">
        <f>+XEN2+XEO2</f>
        <v>744</v>
      </c>
    </row>
    <row r="3" spans="2:184 16367:16374">
      <c r="B3" s="460" t="s">
        <v>67</v>
      </c>
      <c r="C3" s="14" t="s">
        <v>36</v>
      </c>
      <c r="D3" s="460" t="s">
        <v>68</v>
      </c>
      <c r="E3" s="215">
        <v>1021475.88</v>
      </c>
      <c r="F3" s="215">
        <v>908239.88</v>
      </c>
      <c r="G3" s="215">
        <v>955776.56</v>
      </c>
      <c r="H3" s="215">
        <v>887685.62</v>
      </c>
      <c r="I3" s="215">
        <v>930488.88</v>
      </c>
      <c r="J3" s="215">
        <v>968517.25</v>
      </c>
      <c r="K3" s="215">
        <v>1015380</v>
      </c>
      <c r="L3" s="215">
        <v>870819.69</v>
      </c>
      <c r="M3" s="215">
        <v>575209.18999999994</v>
      </c>
      <c r="N3" s="215">
        <v>554981.12</v>
      </c>
      <c r="O3" s="215">
        <v>567841.75</v>
      </c>
      <c r="P3" s="215">
        <v>651742.31000000006</v>
      </c>
      <c r="Q3" s="215">
        <v>662162.75</v>
      </c>
      <c r="R3" s="215">
        <v>584325.43999999994</v>
      </c>
      <c r="S3" s="215">
        <v>595452.56000000006</v>
      </c>
      <c r="T3" s="215">
        <v>538835.93999999994</v>
      </c>
      <c r="U3" s="215">
        <v>571171.68999999994</v>
      </c>
      <c r="V3" s="215">
        <v>620708.81000000006</v>
      </c>
      <c r="W3" s="215">
        <v>664184.62</v>
      </c>
      <c r="X3" s="215">
        <v>657124.56000000006</v>
      </c>
      <c r="Y3" s="215">
        <v>578241.88</v>
      </c>
      <c r="Z3" s="215">
        <v>557016.93999999994</v>
      </c>
      <c r="AA3" s="215">
        <v>571164.5</v>
      </c>
      <c r="AB3" s="215">
        <v>655083.38</v>
      </c>
      <c r="AC3" s="215">
        <v>667215.25</v>
      </c>
      <c r="AD3" s="215">
        <v>586345.25</v>
      </c>
      <c r="AE3" s="215">
        <v>597459.06000000006</v>
      </c>
      <c r="AF3" s="215">
        <v>540855.68999999994</v>
      </c>
      <c r="AG3" s="215">
        <v>572822.43999999994</v>
      </c>
      <c r="AH3" s="215">
        <v>624747.31000000006</v>
      </c>
      <c r="AI3" s="215">
        <v>667209.12</v>
      </c>
      <c r="AJ3" s="215">
        <v>660160.06000000006</v>
      </c>
      <c r="AK3" s="215">
        <v>580276.81000000006</v>
      </c>
      <c r="AL3" s="215">
        <v>560036.68999999994</v>
      </c>
      <c r="AM3" s="215">
        <v>573187.31000000006</v>
      </c>
      <c r="AN3" s="215">
        <v>659141.18999999994</v>
      </c>
      <c r="AO3" s="215">
        <v>671258.88</v>
      </c>
      <c r="AP3" s="215">
        <v>600505.93999999994</v>
      </c>
      <c r="AQ3" s="215">
        <v>601518.88</v>
      </c>
      <c r="AR3" s="215">
        <v>544902.38</v>
      </c>
      <c r="AS3" s="215">
        <v>575860.06000000006</v>
      </c>
      <c r="AT3" s="215">
        <v>628786.93999999994</v>
      </c>
      <c r="AU3" s="215">
        <v>671246.62</v>
      </c>
      <c r="AV3" s="215">
        <v>664209.88</v>
      </c>
      <c r="AW3" s="215">
        <v>583304.43999999994</v>
      </c>
      <c r="AX3" s="215">
        <v>563080.5</v>
      </c>
      <c r="AY3" s="215">
        <v>576222.12</v>
      </c>
      <c r="AZ3" s="215">
        <v>663152.38</v>
      </c>
      <c r="BA3" s="215">
        <v>674296.75</v>
      </c>
      <c r="BB3" s="215">
        <v>594423.38</v>
      </c>
      <c r="BC3" s="215">
        <v>603535.62</v>
      </c>
      <c r="BD3" s="215">
        <v>546925.18999999994</v>
      </c>
      <c r="BE3" s="215">
        <v>577880.93999999994</v>
      </c>
      <c r="BF3" s="215">
        <v>631821.62</v>
      </c>
      <c r="BG3" s="215">
        <v>675296.31</v>
      </c>
      <c r="BH3" s="215">
        <v>669257.25</v>
      </c>
      <c r="BI3" s="215">
        <v>586335.12</v>
      </c>
      <c r="BJ3" s="215">
        <v>565127.5</v>
      </c>
      <c r="BK3" s="215">
        <v>579242.62</v>
      </c>
      <c r="BL3" s="215">
        <v>667057.43999999994</v>
      </c>
      <c r="BM3" s="215">
        <v>677332.31</v>
      </c>
      <c r="BN3" s="215">
        <v>596372.38</v>
      </c>
      <c r="BO3" s="215">
        <v>606578.43999999994</v>
      </c>
      <c r="BP3" s="215">
        <v>548943</v>
      </c>
      <c r="BQ3" s="215">
        <v>580279.88</v>
      </c>
      <c r="BR3" s="215">
        <v>633844.38</v>
      </c>
      <c r="BS3" s="215">
        <v>679347.06</v>
      </c>
      <c r="BT3" s="215">
        <v>671272.94</v>
      </c>
      <c r="BU3" s="215">
        <v>588356.88</v>
      </c>
      <c r="BV3" s="215">
        <v>566984.38</v>
      </c>
      <c r="BW3" s="215">
        <v>582273.38</v>
      </c>
      <c r="BX3" s="215">
        <v>670142.75</v>
      </c>
      <c r="BY3" s="215">
        <v>680364</v>
      </c>
      <c r="BZ3" s="215">
        <v>599353.43999999994</v>
      </c>
      <c r="CA3" s="215">
        <v>609608.12</v>
      </c>
      <c r="CB3" s="215">
        <v>549948.81000000006</v>
      </c>
      <c r="CC3" s="215">
        <v>582302.68999999994</v>
      </c>
      <c r="CD3" s="215">
        <v>636880.12</v>
      </c>
      <c r="CE3" s="215">
        <v>682366.5</v>
      </c>
      <c r="CF3" s="215">
        <v>674307.69</v>
      </c>
      <c r="CG3" s="215">
        <v>591385.56000000006</v>
      </c>
      <c r="CH3" s="215">
        <v>568988.12</v>
      </c>
      <c r="CI3" s="215">
        <v>583943.43999999994</v>
      </c>
      <c r="CJ3" s="215">
        <v>672792.38</v>
      </c>
      <c r="CK3" s="215">
        <v>684400.5</v>
      </c>
      <c r="CL3" s="215">
        <v>611624.75</v>
      </c>
      <c r="CM3" s="215">
        <v>611625</v>
      </c>
      <c r="CN3" s="215">
        <v>552990.62</v>
      </c>
      <c r="CO3" s="215">
        <v>584323.43999999994</v>
      </c>
      <c r="CP3" s="215">
        <v>639909.75</v>
      </c>
      <c r="CQ3" s="215">
        <v>685411.38</v>
      </c>
      <c r="CR3" s="215">
        <v>677346.44</v>
      </c>
      <c r="CS3" s="215">
        <v>593415.5</v>
      </c>
      <c r="CT3" s="215">
        <v>570919.93999999994</v>
      </c>
      <c r="CU3" s="215">
        <v>586962.93999999994</v>
      </c>
      <c r="CV3" s="215">
        <v>676339.5</v>
      </c>
      <c r="CW3" s="215">
        <v>688446.25</v>
      </c>
      <c r="CX3" s="215">
        <v>605567.5</v>
      </c>
      <c r="CY3" s="215">
        <v>614660.43999999994</v>
      </c>
      <c r="CZ3" s="215">
        <v>555012.38</v>
      </c>
      <c r="DA3" s="215">
        <v>588370.06000000006</v>
      </c>
      <c r="DB3" s="215">
        <v>643951.38</v>
      </c>
      <c r="DC3" s="215">
        <v>689447</v>
      </c>
      <c r="DD3" s="215">
        <v>681386.06</v>
      </c>
      <c r="DE3" s="215">
        <v>596432</v>
      </c>
      <c r="DF3" s="215">
        <v>573982</v>
      </c>
      <c r="DG3" s="215">
        <v>588994.81000000006</v>
      </c>
      <c r="DH3" s="215">
        <v>680375</v>
      </c>
      <c r="DI3" s="215">
        <v>692382.56</v>
      </c>
      <c r="DJ3" s="215">
        <v>609588.88</v>
      </c>
      <c r="DK3" s="215">
        <v>617688.25</v>
      </c>
      <c r="DL3" s="215">
        <v>557030.18999999994</v>
      </c>
      <c r="DM3" s="215">
        <v>590389.88</v>
      </c>
      <c r="DN3" s="215">
        <v>646985.12</v>
      </c>
      <c r="DO3" s="215">
        <v>692482.75</v>
      </c>
      <c r="DP3" s="215">
        <v>684419.81</v>
      </c>
      <c r="DQ3" s="215">
        <v>599481.88</v>
      </c>
      <c r="DR3" s="215">
        <v>576860.12</v>
      </c>
      <c r="DS3" s="215">
        <v>592397.56000000006</v>
      </c>
      <c r="DT3" s="215">
        <v>684427.81</v>
      </c>
      <c r="DU3" s="215">
        <v>696481.81</v>
      </c>
      <c r="DV3" s="215">
        <v>612632.68999999994</v>
      </c>
      <c r="DW3" s="215">
        <v>620717.81000000006</v>
      </c>
      <c r="DX3" s="215">
        <v>560063.81000000006</v>
      </c>
      <c r="DY3" s="215">
        <v>593427.5</v>
      </c>
      <c r="DZ3" s="215">
        <v>651028.68999999994</v>
      </c>
      <c r="EA3" s="215">
        <v>697527</v>
      </c>
      <c r="EB3" s="215">
        <v>689475.25</v>
      </c>
      <c r="EC3" s="215">
        <v>601496.56000000006</v>
      </c>
      <c r="ED3" s="215">
        <v>579256.75</v>
      </c>
      <c r="EE3" s="215">
        <v>595329.12</v>
      </c>
      <c r="EF3" s="215">
        <v>688078.38</v>
      </c>
      <c r="EG3" s="215">
        <v>700578.94</v>
      </c>
      <c r="EH3" s="215">
        <v>624766.5</v>
      </c>
      <c r="EI3" s="215">
        <v>623756.62</v>
      </c>
      <c r="EJ3" s="215">
        <v>562721.56000000006</v>
      </c>
      <c r="EK3" s="215">
        <v>596459.25</v>
      </c>
      <c r="EL3" s="215">
        <v>654064.38</v>
      </c>
      <c r="EM3" s="215">
        <v>701586.81</v>
      </c>
      <c r="EN3" s="215">
        <v>693512.81</v>
      </c>
      <c r="EO3" s="215">
        <v>604534.38</v>
      </c>
      <c r="EP3" s="215">
        <v>580898.5</v>
      </c>
      <c r="EQ3" s="215">
        <v>598458.88</v>
      </c>
      <c r="ER3" s="215">
        <v>692466.5</v>
      </c>
      <c r="ES3" s="215">
        <v>704628.62</v>
      </c>
      <c r="ET3" s="215">
        <v>618683.93999999994</v>
      </c>
      <c r="EU3" s="215">
        <v>627803.25</v>
      </c>
      <c r="EV3" s="215">
        <v>564763.43999999994</v>
      </c>
      <c r="EW3" s="215">
        <v>598478.12</v>
      </c>
      <c r="EX3" s="215">
        <v>658107.06000000006</v>
      </c>
      <c r="EY3" s="215">
        <v>705626.44</v>
      </c>
      <c r="EZ3" s="215">
        <v>696433.19</v>
      </c>
      <c r="FA3" s="215">
        <v>608583.06000000006</v>
      </c>
      <c r="FB3" s="215">
        <v>584304.31000000006</v>
      </c>
      <c r="FC3" s="215">
        <v>601494.62</v>
      </c>
      <c r="FD3" s="215">
        <v>696415.06</v>
      </c>
      <c r="FE3" s="215">
        <v>707653.25</v>
      </c>
      <c r="FF3" s="215">
        <v>622745.62</v>
      </c>
      <c r="FG3" s="215">
        <v>630834.06000000006</v>
      </c>
      <c r="FH3" s="215">
        <v>566775.25</v>
      </c>
      <c r="FI3" s="215">
        <v>601512.88</v>
      </c>
      <c r="FJ3" s="215">
        <v>661145.68999999994</v>
      </c>
      <c r="FK3" s="215">
        <v>709669.94</v>
      </c>
      <c r="FL3" s="215">
        <v>700501.12</v>
      </c>
      <c r="FM3" s="215">
        <v>611612.68999999994</v>
      </c>
      <c r="FN3" s="215">
        <v>585951</v>
      </c>
      <c r="FO3" s="215">
        <v>604524.25</v>
      </c>
      <c r="FP3" s="215">
        <v>700582.06</v>
      </c>
      <c r="FQ3" s="215">
        <v>712715.75</v>
      </c>
      <c r="FR3" s="215">
        <v>625767.43999999994</v>
      </c>
      <c r="FS3" s="215">
        <v>633864.62</v>
      </c>
      <c r="FT3" s="215">
        <v>569805.93999999994</v>
      </c>
      <c r="FU3" s="215">
        <v>605555.31000000006</v>
      </c>
      <c r="FV3" s="215">
        <v>666196.25</v>
      </c>
      <c r="FW3" s="215">
        <v>713715.69</v>
      </c>
      <c r="FX3" s="215">
        <v>704487.19</v>
      </c>
      <c r="FY3" s="215">
        <v>614643.43999999994</v>
      </c>
      <c r="FZ3" s="215">
        <v>588992.75</v>
      </c>
      <c r="GA3" s="215">
        <v>607556.88</v>
      </c>
      <c r="GB3" s="215">
        <v>704516.5</v>
      </c>
      <c r="XEM3" s="139">
        <v>40575</v>
      </c>
      <c r="XEN3" s="142">
        <v>320</v>
      </c>
      <c r="XEO3" s="142">
        <v>352</v>
      </c>
      <c r="XEP3" s="142">
        <v>480</v>
      </c>
      <c r="XEQ3" s="142">
        <v>128</v>
      </c>
      <c r="XER3" s="142">
        <v>64</v>
      </c>
      <c r="XES3" s="142">
        <v>160</v>
      </c>
      <c r="XET3" s="142">
        <f t="shared" ref="XET3:XET66" si="0">+XEN3+XEO3</f>
        <v>672</v>
      </c>
    </row>
    <row r="4" spans="2:184 16367:16374">
      <c r="B4" s="460" t="s">
        <v>67</v>
      </c>
      <c r="C4" s="14" t="s">
        <v>36</v>
      </c>
      <c r="D4" s="460" t="s">
        <v>69</v>
      </c>
      <c r="E4" s="215">
        <v>202229.38</v>
      </c>
      <c r="F4" s="215">
        <v>169690.72</v>
      </c>
      <c r="G4" s="215">
        <v>202774</v>
      </c>
      <c r="H4" s="215">
        <v>158328.25</v>
      </c>
      <c r="I4" s="215">
        <v>180142.25</v>
      </c>
      <c r="J4" s="215">
        <v>216584.94</v>
      </c>
      <c r="K4" s="215">
        <v>201983.69</v>
      </c>
      <c r="L4" s="215">
        <v>176694.77</v>
      </c>
      <c r="M4" s="215">
        <v>129138.43</v>
      </c>
      <c r="N4" s="215">
        <v>94610.12</v>
      </c>
      <c r="O4" s="215">
        <v>125741.84</v>
      </c>
      <c r="P4" s="215">
        <v>136276.41</v>
      </c>
      <c r="Q4" s="215">
        <v>130137.2</v>
      </c>
      <c r="R4" s="215">
        <v>111324.36</v>
      </c>
      <c r="S4" s="215">
        <v>124520.64</v>
      </c>
      <c r="T4" s="215">
        <v>96705.74</v>
      </c>
      <c r="U4" s="215">
        <v>123676.55</v>
      </c>
      <c r="V4" s="215">
        <v>126647.59</v>
      </c>
      <c r="W4" s="215">
        <v>133321.56</v>
      </c>
      <c r="X4" s="215">
        <v>144792.20000000001</v>
      </c>
      <c r="Y4" s="215">
        <v>116639.67</v>
      </c>
      <c r="Z4" s="215">
        <v>95547.24</v>
      </c>
      <c r="AA4" s="215">
        <v>138465</v>
      </c>
      <c r="AB4" s="215">
        <v>125498.19</v>
      </c>
      <c r="AC4" s="215">
        <v>147886.62</v>
      </c>
      <c r="AD4" s="215">
        <v>109894.95</v>
      </c>
      <c r="AE4" s="215">
        <v>112234.18</v>
      </c>
      <c r="AF4" s="215">
        <v>97173.74</v>
      </c>
      <c r="AG4" s="215">
        <v>136446.20000000001</v>
      </c>
      <c r="AH4" s="215">
        <v>113931.47</v>
      </c>
      <c r="AI4" s="215">
        <v>119211.4</v>
      </c>
      <c r="AJ4" s="215">
        <v>145653.53</v>
      </c>
      <c r="AK4" s="215">
        <v>116872.16</v>
      </c>
      <c r="AL4" s="215">
        <v>108413.98</v>
      </c>
      <c r="AM4" s="215">
        <v>126164.41</v>
      </c>
      <c r="AN4" s="215">
        <v>124269.93</v>
      </c>
      <c r="AO4" s="215">
        <v>163354.41</v>
      </c>
      <c r="AP4" s="215">
        <v>106805.64</v>
      </c>
      <c r="AQ4" s="215">
        <v>100451.12</v>
      </c>
      <c r="AR4" s="215">
        <v>110299.3</v>
      </c>
      <c r="AS4" s="215">
        <v>123699.8</v>
      </c>
      <c r="AT4" s="215">
        <v>113117.7</v>
      </c>
      <c r="AU4" s="215">
        <v>164537.10999999999</v>
      </c>
      <c r="AV4" s="215">
        <v>118108.52</v>
      </c>
      <c r="AW4" s="215">
        <v>118252.05</v>
      </c>
      <c r="AX4" s="215">
        <v>121022.98</v>
      </c>
      <c r="AY4" s="215">
        <v>113192.47</v>
      </c>
      <c r="AZ4" s="215">
        <v>139012.91</v>
      </c>
      <c r="BA4" s="215">
        <v>148611.44</v>
      </c>
      <c r="BB4" s="215">
        <v>109543.15</v>
      </c>
      <c r="BC4" s="215">
        <v>101264.86</v>
      </c>
      <c r="BD4" s="215">
        <v>123012.37</v>
      </c>
      <c r="BE4" s="215">
        <v>111958.2</v>
      </c>
      <c r="BF4" s="215">
        <v>113438.13</v>
      </c>
      <c r="BG4" s="215">
        <v>165221.53</v>
      </c>
      <c r="BH4" s="215">
        <v>119431.74</v>
      </c>
      <c r="BI4" s="215">
        <v>131716.26999999999</v>
      </c>
      <c r="BJ4" s="215">
        <v>108776.88</v>
      </c>
      <c r="BK4" s="215">
        <v>113535.19</v>
      </c>
      <c r="BL4" s="215">
        <v>153597.16</v>
      </c>
      <c r="BM4" s="215">
        <v>136057.01999999999</v>
      </c>
      <c r="BN4" s="215">
        <v>109748.38</v>
      </c>
      <c r="BO4" s="215">
        <v>114642.11</v>
      </c>
      <c r="BP4" s="215">
        <v>110493.41</v>
      </c>
      <c r="BQ4" s="215">
        <v>112257.42</v>
      </c>
      <c r="BR4" s="215">
        <v>128164.95</v>
      </c>
      <c r="BS4" s="215">
        <v>151416.64000000001</v>
      </c>
      <c r="BT4" s="215">
        <v>120391.11</v>
      </c>
      <c r="BU4" s="215">
        <v>145709.10999999999</v>
      </c>
      <c r="BV4" s="215">
        <v>95968.77</v>
      </c>
      <c r="BW4" s="215">
        <v>113710.08</v>
      </c>
      <c r="BX4" s="215">
        <v>154254.23000000001</v>
      </c>
      <c r="BY4" s="215">
        <v>136538.23000000001</v>
      </c>
      <c r="BZ4" s="215">
        <v>110417.57</v>
      </c>
      <c r="CA4" s="215">
        <v>127688.78</v>
      </c>
      <c r="CB4" s="215">
        <v>98478.82</v>
      </c>
      <c r="CC4" s="215">
        <v>112644.62</v>
      </c>
      <c r="CD4" s="215">
        <v>142998.89000000001</v>
      </c>
      <c r="CE4" s="215">
        <v>137221.60999999999</v>
      </c>
      <c r="CF4" s="215">
        <v>135565.72</v>
      </c>
      <c r="CG4" s="215">
        <v>132744.29999999999</v>
      </c>
      <c r="CH4" s="215">
        <v>96589.45</v>
      </c>
      <c r="CI4" s="215">
        <v>129350.75</v>
      </c>
      <c r="CJ4" s="215">
        <v>140356.39000000001</v>
      </c>
      <c r="CK4" s="215">
        <v>134461.88</v>
      </c>
      <c r="CL4" s="215">
        <v>125709.44</v>
      </c>
      <c r="CM4" s="215">
        <v>114093.22</v>
      </c>
      <c r="CN4" s="215">
        <v>99557.46</v>
      </c>
      <c r="CO4" s="215">
        <v>139192.88</v>
      </c>
      <c r="CP4" s="215">
        <v>116752.88</v>
      </c>
      <c r="CQ4" s="215">
        <v>122588.83</v>
      </c>
      <c r="CR4" s="215">
        <v>149505.06</v>
      </c>
      <c r="CS4" s="215">
        <v>119417.60000000001</v>
      </c>
      <c r="CT4" s="215">
        <v>110378.15</v>
      </c>
      <c r="CU4" s="215">
        <v>129132.36</v>
      </c>
      <c r="CV4" s="215">
        <v>127270.29</v>
      </c>
      <c r="CW4" s="215">
        <v>167653.75</v>
      </c>
      <c r="CX4" s="215">
        <v>111649.87</v>
      </c>
      <c r="CY4" s="215">
        <v>101707.64</v>
      </c>
      <c r="CZ4" s="215">
        <v>99978.03</v>
      </c>
      <c r="DA4" s="215">
        <v>139169.62</v>
      </c>
      <c r="DB4" s="215">
        <v>116512.27</v>
      </c>
      <c r="DC4" s="215">
        <v>153859.97</v>
      </c>
      <c r="DD4" s="215">
        <v>136148</v>
      </c>
      <c r="DE4" s="215">
        <v>120230.37</v>
      </c>
      <c r="DF4" s="215">
        <v>123094.25</v>
      </c>
      <c r="DG4" s="215">
        <v>116293.92</v>
      </c>
      <c r="DH4" s="215">
        <v>114803.88</v>
      </c>
      <c r="DI4" s="215">
        <v>152784.35999999999</v>
      </c>
      <c r="DJ4" s="215">
        <v>112488.92</v>
      </c>
      <c r="DK4" s="215">
        <v>102645.77</v>
      </c>
      <c r="DL4" s="215">
        <v>112920.55</v>
      </c>
      <c r="DM4" s="215">
        <v>126813.33</v>
      </c>
      <c r="DN4" s="215">
        <v>116460.76</v>
      </c>
      <c r="DO4" s="215">
        <v>170042.52</v>
      </c>
      <c r="DP4" s="215">
        <v>122112.65</v>
      </c>
      <c r="DQ4" s="215">
        <v>121410.1</v>
      </c>
      <c r="DR4" s="215">
        <v>123954.61</v>
      </c>
      <c r="DS4" s="215">
        <v>116332.34</v>
      </c>
      <c r="DT4" s="215">
        <v>143282.94</v>
      </c>
      <c r="DU4" s="215">
        <v>153620.44</v>
      </c>
      <c r="DV4" s="215">
        <v>112614.25</v>
      </c>
      <c r="DW4" s="215">
        <v>103812.37</v>
      </c>
      <c r="DX4" s="215">
        <v>126119.91</v>
      </c>
      <c r="DY4" s="215">
        <v>114952.45</v>
      </c>
      <c r="DZ4" s="215">
        <v>116922.74</v>
      </c>
      <c r="EA4" s="215">
        <v>170936.08</v>
      </c>
      <c r="EB4" s="215">
        <v>123455.14</v>
      </c>
      <c r="EC4" s="215">
        <v>135107.78</v>
      </c>
      <c r="ED4" s="215">
        <v>111598.31</v>
      </c>
      <c r="EE4" s="215">
        <v>116628.56</v>
      </c>
      <c r="EF4" s="215">
        <v>158224</v>
      </c>
      <c r="EG4" s="215">
        <v>140872.98000000001</v>
      </c>
      <c r="EH4" s="215">
        <v>110309.38</v>
      </c>
      <c r="EI4" s="215">
        <v>130357.58</v>
      </c>
      <c r="EJ4" s="215">
        <v>100867.59</v>
      </c>
      <c r="EK4" s="215">
        <v>115420.52</v>
      </c>
      <c r="EL4" s="215">
        <v>146841.28</v>
      </c>
      <c r="EM4" s="215">
        <v>141299.60999999999</v>
      </c>
      <c r="EN4" s="215">
        <v>139746.81</v>
      </c>
      <c r="EO4" s="215">
        <v>135741.67000000001</v>
      </c>
      <c r="EP4" s="215">
        <v>98767.98</v>
      </c>
      <c r="EQ4" s="215">
        <v>132520.84</v>
      </c>
      <c r="ER4" s="215">
        <v>144264.54999999999</v>
      </c>
      <c r="ES4" s="215">
        <v>138454.94</v>
      </c>
      <c r="ET4" s="215">
        <v>117757.73</v>
      </c>
      <c r="EU4" s="215">
        <v>129569.08</v>
      </c>
      <c r="EV4" s="215">
        <v>101815.77</v>
      </c>
      <c r="EW4" s="215">
        <v>129491.24</v>
      </c>
      <c r="EX4" s="215">
        <v>134401.14000000001</v>
      </c>
      <c r="EY4" s="215">
        <v>141994.06</v>
      </c>
      <c r="EZ4" s="215">
        <v>153710.41</v>
      </c>
      <c r="FA4" s="215">
        <v>122562.51</v>
      </c>
      <c r="FB4" s="215">
        <v>100075.08</v>
      </c>
      <c r="FC4" s="215">
        <v>145670.62</v>
      </c>
      <c r="FD4" s="215">
        <v>133304.34</v>
      </c>
      <c r="FE4" s="215">
        <v>157263.72</v>
      </c>
      <c r="FF4" s="215">
        <v>116428.38</v>
      </c>
      <c r="FG4" s="215">
        <v>117021.77</v>
      </c>
      <c r="FH4" s="215">
        <v>102214.1</v>
      </c>
      <c r="FI4" s="215">
        <v>143390.09</v>
      </c>
      <c r="FJ4" s="215">
        <v>120731.78</v>
      </c>
      <c r="FK4" s="215">
        <v>127136.82</v>
      </c>
      <c r="FL4" s="215">
        <v>154961.88</v>
      </c>
      <c r="FM4" s="215">
        <v>123053.84</v>
      </c>
      <c r="FN4" s="215">
        <v>113286.49</v>
      </c>
      <c r="FO4" s="215">
        <v>132890.88</v>
      </c>
      <c r="FP4" s="215">
        <v>131620.17000000001</v>
      </c>
      <c r="FQ4" s="215">
        <v>173835.36</v>
      </c>
      <c r="FR4" s="215">
        <v>115085.89</v>
      </c>
      <c r="FS4" s="215">
        <v>104389.57</v>
      </c>
      <c r="FT4" s="215">
        <v>102834.83</v>
      </c>
      <c r="FU4" s="215">
        <v>143297.10999999999</v>
      </c>
      <c r="FV4" s="215">
        <v>120619.58</v>
      </c>
      <c r="FW4" s="215">
        <v>159569.54999999999</v>
      </c>
      <c r="FX4" s="215">
        <v>141148.92000000001</v>
      </c>
      <c r="FY4" s="215">
        <v>123933.29</v>
      </c>
      <c r="FZ4" s="215">
        <v>126311.93</v>
      </c>
      <c r="GA4" s="215">
        <v>119889.7</v>
      </c>
      <c r="GB4" s="215">
        <v>118731.23</v>
      </c>
      <c r="XEM4" s="139">
        <v>40603</v>
      </c>
      <c r="XEN4" s="142">
        <v>368</v>
      </c>
      <c r="XEO4" s="142">
        <v>376</v>
      </c>
      <c r="XEP4" s="142">
        <v>552</v>
      </c>
      <c r="XEQ4" s="142">
        <v>128</v>
      </c>
      <c r="XER4" s="142">
        <v>64</v>
      </c>
      <c r="XES4" s="142">
        <v>184</v>
      </c>
      <c r="XET4" s="142">
        <f t="shared" si="0"/>
        <v>744</v>
      </c>
    </row>
    <row r="5" spans="2:184 16367:16374">
      <c r="B5" s="460" t="s">
        <v>67</v>
      </c>
      <c r="C5" s="14" t="s">
        <v>36</v>
      </c>
      <c r="D5" s="460" t="s">
        <v>70</v>
      </c>
      <c r="E5" s="215">
        <v>95976.78</v>
      </c>
      <c r="F5" s="215">
        <v>82539.009999999995</v>
      </c>
      <c r="G5" s="215">
        <v>98303.76</v>
      </c>
      <c r="H5" s="215">
        <v>75504.179999999993</v>
      </c>
      <c r="I5" s="215">
        <v>83439.58</v>
      </c>
      <c r="J5" s="215">
        <v>98861.78</v>
      </c>
      <c r="K5" s="215">
        <v>90793.89</v>
      </c>
      <c r="L5" s="215">
        <v>78503.759999999995</v>
      </c>
      <c r="M5" s="215">
        <v>56165.61</v>
      </c>
      <c r="N5" s="215">
        <v>44263.26</v>
      </c>
      <c r="O5" s="215">
        <v>59093.18</v>
      </c>
      <c r="P5" s="215">
        <v>63886.86</v>
      </c>
      <c r="Q5" s="215">
        <v>60328.49</v>
      </c>
      <c r="R5" s="215">
        <v>51895.55</v>
      </c>
      <c r="S5" s="215">
        <v>59823.03</v>
      </c>
      <c r="T5" s="215">
        <v>44529.13</v>
      </c>
      <c r="U5" s="215">
        <v>54916.13</v>
      </c>
      <c r="V5" s="215">
        <v>54880.75</v>
      </c>
      <c r="W5" s="215">
        <v>57649.62</v>
      </c>
      <c r="X5" s="215">
        <v>61238.31</v>
      </c>
      <c r="Y5" s="215">
        <v>50428.75</v>
      </c>
      <c r="Z5" s="215">
        <v>43801.3</v>
      </c>
      <c r="AA5" s="215">
        <v>65565.960000000006</v>
      </c>
      <c r="AB5" s="215">
        <v>59220.54</v>
      </c>
      <c r="AC5" s="215">
        <v>67978.98</v>
      </c>
      <c r="AD5" s="215">
        <v>51970.37</v>
      </c>
      <c r="AE5" s="215">
        <v>53586.79</v>
      </c>
      <c r="AF5" s="215">
        <v>44633.26</v>
      </c>
      <c r="AG5" s="215">
        <v>60662.080000000002</v>
      </c>
      <c r="AH5" s="215">
        <v>49071.11</v>
      </c>
      <c r="AI5" s="215">
        <v>51497.27</v>
      </c>
      <c r="AJ5" s="215">
        <v>61729.59</v>
      </c>
      <c r="AK5" s="215">
        <v>50140.639999999999</v>
      </c>
      <c r="AL5" s="215">
        <v>49908.12</v>
      </c>
      <c r="AM5" s="215">
        <v>59547.05</v>
      </c>
      <c r="AN5" s="215">
        <v>58865.71</v>
      </c>
      <c r="AO5" s="215">
        <v>75504.13</v>
      </c>
      <c r="AP5" s="215">
        <v>51047.42</v>
      </c>
      <c r="AQ5" s="215">
        <v>47788.27</v>
      </c>
      <c r="AR5" s="215">
        <v>50601.61</v>
      </c>
      <c r="AS5" s="215">
        <v>54882.77</v>
      </c>
      <c r="AT5" s="215">
        <v>49373.37</v>
      </c>
      <c r="AU5" s="215">
        <v>71038.98</v>
      </c>
      <c r="AV5" s="215">
        <v>50013.26</v>
      </c>
      <c r="AW5" s="215">
        <v>50859.39</v>
      </c>
      <c r="AX5" s="215">
        <v>55969.48</v>
      </c>
      <c r="AY5" s="215">
        <v>53221.87</v>
      </c>
      <c r="AZ5" s="215">
        <v>65294.03</v>
      </c>
      <c r="BA5" s="215">
        <v>68320.66</v>
      </c>
      <c r="BB5" s="215">
        <v>52262.52</v>
      </c>
      <c r="BC5" s="215">
        <v>48068.3</v>
      </c>
      <c r="BD5" s="215">
        <v>56488.07</v>
      </c>
      <c r="BE5" s="215">
        <v>49188.38</v>
      </c>
      <c r="BF5" s="215">
        <v>49203.55</v>
      </c>
      <c r="BG5" s="215">
        <v>71551.509999999995</v>
      </c>
      <c r="BH5" s="215">
        <v>50306.43</v>
      </c>
      <c r="BI5" s="215">
        <v>57176.5</v>
      </c>
      <c r="BJ5" s="215">
        <v>50399.44</v>
      </c>
      <c r="BK5" s="215">
        <v>53673.74</v>
      </c>
      <c r="BL5" s="215">
        <v>71820.39</v>
      </c>
      <c r="BM5" s="215">
        <v>62490.8</v>
      </c>
      <c r="BN5" s="215">
        <v>52370.69</v>
      </c>
      <c r="BO5" s="215">
        <v>54324.76</v>
      </c>
      <c r="BP5" s="215">
        <v>50583.41</v>
      </c>
      <c r="BQ5" s="215">
        <v>49554.33</v>
      </c>
      <c r="BR5" s="215">
        <v>55215.360000000001</v>
      </c>
      <c r="BS5" s="215">
        <v>65184.85</v>
      </c>
      <c r="BT5" s="215">
        <v>50508.61</v>
      </c>
      <c r="BU5" s="215">
        <v>63233.81</v>
      </c>
      <c r="BV5" s="215">
        <v>44779.82</v>
      </c>
      <c r="BW5" s="215">
        <v>53782.91</v>
      </c>
      <c r="BX5" s="215">
        <v>72475.47</v>
      </c>
      <c r="BY5" s="215">
        <v>62649.52</v>
      </c>
      <c r="BZ5" s="215">
        <v>52664.86</v>
      </c>
      <c r="CA5" s="215">
        <v>60362.86</v>
      </c>
      <c r="CB5" s="215">
        <v>44947.66</v>
      </c>
      <c r="CC5" s="215">
        <v>49643.29</v>
      </c>
      <c r="CD5" s="215">
        <v>61380.85</v>
      </c>
      <c r="CE5" s="215">
        <v>58784.84</v>
      </c>
      <c r="CF5" s="215">
        <v>56717.56</v>
      </c>
      <c r="CG5" s="215">
        <v>57698.13</v>
      </c>
      <c r="CH5" s="215">
        <v>45077.04</v>
      </c>
      <c r="CI5" s="215">
        <v>60970.41</v>
      </c>
      <c r="CJ5" s="215">
        <v>65541.7</v>
      </c>
      <c r="CK5" s="215">
        <v>62254.26</v>
      </c>
      <c r="CL5" s="215">
        <v>58756.53</v>
      </c>
      <c r="CM5" s="215">
        <v>54247.92</v>
      </c>
      <c r="CN5" s="215">
        <v>45348.98</v>
      </c>
      <c r="CO5" s="215">
        <v>61794.29</v>
      </c>
      <c r="CP5" s="215">
        <v>50094.14</v>
      </c>
      <c r="CQ5" s="215">
        <v>52744.71</v>
      </c>
      <c r="CR5" s="215">
        <v>62628.28</v>
      </c>
      <c r="CS5" s="215">
        <v>51682.27</v>
      </c>
      <c r="CT5" s="215">
        <v>50525.79</v>
      </c>
      <c r="CU5" s="215">
        <v>60952.21</v>
      </c>
      <c r="CV5" s="215">
        <v>60061.61</v>
      </c>
      <c r="CW5" s="215">
        <v>77288.37</v>
      </c>
      <c r="CX5" s="215">
        <v>53139.98</v>
      </c>
      <c r="CY5" s="215">
        <v>48247.22</v>
      </c>
      <c r="CZ5" s="215">
        <v>45454.11</v>
      </c>
      <c r="DA5" s="215">
        <v>61837.77</v>
      </c>
      <c r="DB5" s="215">
        <v>50750.21</v>
      </c>
      <c r="DC5" s="215">
        <v>66064.34</v>
      </c>
      <c r="DD5" s="215">
        <v>56846.95</v>
      </c>
      <c r="DE5" s="215">
        <v>52010.8</v>
      </c>
      <c r="DF5" s="215">
        <v>56721.599999999999</v>
      </c>
      <c r="DG5" s="215">
        <v>54766.51</v>
      </c>
      <c r="DH5" s="215">
        <v>53803.14</v>
      </c>
      <c r="DI5" s="215">
        <v>70422.31</v>
      </c>
      <c r="DJ5" s="215">
        <v>53542.32</v>
      </c>
      <c r="DK5" s="215">
        <v>48624.29</v>
      </c>
      <c r="DL5" s="215">
        <v>51303.18</v>
      </c>
      <c r="DM5" s="215">
        <v>56123.14</v>
      </c>
      <c r="DN5" s="215">
        <v>50480.3</v>
      </c>
      <c r="DO5" s="215">
        <v>72943.520000000004</v>
      </c>
      <c r="DP5" s="215">
        <v>50914.98</v>
      </c>
      <c r="DQ5" s="215">
        <v>52337.33</v>
      </c>
      <c r="DR5" s="215">
        <v>57426.2</v>
      </c>
      <c r="DS5" s="215">
        <v>54796.84</v>
      </c>
      <c r="DT5" s="215">
        <v>66991.33</v>
      </c>
      <c r="DU5" s="215">
        <v>70382.89</v>
      </c>
      <c r="DV5" s="215">
        <v>53606.02</v>
      </c>
      <c r="DW5" s="215">
        <v>49088.3</v>
      </c>
      <c r="DX5" s="215">
        <v>57542.46</v>
      </c>
      <c r="DY5" s="215">
        <v>50406.51</v>
      </c>
      <c r="DZ5" s="215">
        <v>50473.21</v>
      </c>
      <c r="EA5" s="215">
        <v>73553.09</v>
      </c>
      <c r="EB5" s="215">
        <v>51307.21</v>
      </c>
      <c r="EC5" s="215">
        <v>58300.639999999999</v>
      </c>
      <c r="ED5" s="215">
        <v>52066.400000000001</v>
      </c>
      <c r="EE5" s="215">
        <v>55250.74</v>
      </c>
      <c r="EF5" s="215">
        <v>73724.92</v>
      </c>
      <c r="EG5" s="215">
        <v>64473.17</v>
      </c>
      <c r="EH5" s="215">
        <v>52506.14</v>
      </c>
      <c r="EI5" s="215">
        <v>61375.79</v>
      </c>
      <c r="EJ5" s="215">
        <v>45763.45</v>
      </c>
      <c r="EK5" s="215">
        <v>50570.27</v>
      </c>
      <c r="EL5" s="215">
        <v>62842.59</v>
      </c>
      <c r="EM5" s="215">
        <v>60165.760000000002</v>
      </c>
      <c r="EN5" s="215">
        <v>57955.91</v>
      </c>
      <c r="EO5" s="215">
        <v>58549.31</v>
      </c>
      <c r="EP5" s="215">
        <v>46574.2</v>
      </c>
      <c r="EQ5" s="215">
        <v>62465.52</v>
      </c>
      <c r="ER5" s="215">
        <v>67216.759999999995</v>
      </c>
      <c r="ES5" s="215">
        <v>63959.64</v>
      </c>
      <c r="ET5" s="215">
        <v>54366.21</v>
      </c>
      <c r="EU5" s="215">
        <v>61806.42</v>
      </c>
      <c r="EV5" s="215">
        <v>46177.91</v>
      </c>
      <c r="EW5" s="215">
        <v>57254.34</v>
      </c>
      <c r="EX5" s="215">
        <v>57796.18</v>
      </c>
      <c r="EY5" s="215">
        <v>60768.23</v>
      </c>
      <c r="EZ5" s="215">
        <v>63707.93</v>
      </c>
      <c r="FA5" s="215">
        <v>53005.52</v>
      </c>
      <c r="FB5" s="215">
        <v>45841.279999999999</v>
      </c>
      <c r="FC5" s="215">
        <v>68924.17</v>
      </c>
      <c r="FD5" s="215">
        <v>62453.4</v>
      </c>
      <c r="FE5" s="215">
        <v>71718.3</v>
      </c>
      <c r="FF5" s="215">
        <v>54654.31</v>
      </c>
      <c r="FG5" s="215">
        <v>55421.59</v>
      </c>
      <c r="FH5" s="215">
        <v>46305.29</v>
      </c>
      <c r="FI5" s="215">
        <v>63236.84</v>
      </c>
      <c r="FJ5" s="215">
        <v>51531.63</v>
      </c>
      <c r="FK5" s="215">
        <v>54319.71</v>
      </c>
      <c r="FL5" s="215">
        <v>64067.8</v>
      </c>
      <c r="FM5" s="215">
        <v>52766.95</v>
      </c>
      <c r="FN5" s="215">
        <v>52183.67</v>
      </c>
      <c r="FO5" s="215">
        <v>62672.77</v>
      </c>
      <c r="FP5" s="215">
        <v>61854.96</v>
      </c>
      <c r="FQ5" s="215">
        <v>79757.98</v>
      </c>
      <c r="FR5" s="215">
        <v>54627</v>
      </c>
      <c r="FS5" s="215">
        <v>49339</v>
      </c>
      <c r="FT5" s="215">
        <v>46542.86</v>
      </c>
      <c r="FU5" s="215">
        <v>63252.02</v>
      </c>
      <c r="FV5" s="215">
        <v>52234.22</v>
      </c>
      <c r="FW5" s="215">
        <v>68011.34</v>
      </c>
      <c r="FX5" s="215">
        <v>58228.84</v>
      </c>
      <c r="FY5" s="215">
        <v>53120.77</v>
      </c>
      <c r="FZ5" s="215">
        <v>58496.75</v>
      </c>
      <c r="GA5" s="215">
        <v>56436.53</v>
      </c>
      <c r="GB5" s="215">
        <v>55405.41</v>
      </c>
      <c r="XEM5" s="139">
        <v>40634</v>
      </c>
      <c r="XEN5" s="142">
        <v>336</v>
      </c>
      <c r="XEO5" s="142">
        <v>384</v>
      </c>
      <c r="XEP5" s="142">
        <v>504</v>
      </c>
      <c r="XEQ5" s="142">
        <v>144</v>
      </c>
      <c r="XER5" s="142">
        <v>72</v>
      </c>
      <c r="XES5" s="142">
        <v>168</v>
      </c>
      <c r="XET5" s="142">
        <f t="shared" si="0"/>
        <v>720</v>
      </c>
    </row>
    <row r="6" spans="2:184 16367:16374">
      <c r="B6" s="460" t="s">
        <v>67</v>
      </c>
      <c r="C6" s="14" t="s">
        <v>36</v>
      </c>
      <c r="D6" s="460" t="s">
        <v>71</v>
      </c>
      <c r="E6" s="215">
        <v>490104.19</v>
      </c>
      <c r="F6" s="215">
        <v>444202.81</v>
      </c>
      <c r="G6" s="215">
        <v>442168.62</v>
      </c>
      <c r="H6" s="215">
        <v>444166.94</v>
      </c>
      <c r="I6" s="215">
        <v>458154.78</v>
      </c>
      <c r="J6" s="215">
        <v>451159.84</v>
      </c>
      <c r="K6" s="215">
        <v>497573.78</v>
      </c>
      <c r="L6" s="215">
        <v>428272.75</v>
      </c>
      <c r="M6" s="215">
        <v>274153.06</v>
      </c>
      <c r="N6" s="215">
        <v>285646.96999999997</v>
      </c>
      <c r="O6" s="215">
        <v>261360.12</v>
      </c>
      <c r="P6" s="215">
        <v>307208.46999999997</v>
      </c>
      <c r="Q6" s="215">
        <v>323036.12</v>
      </c>
      <c r="R6" s="215">
        <v>288348.12</v>
      </c>
      <c r="S6" s="215">
        <v>278854.71999999997</v>
      </c>
      <c r="T6" s="215">
        <v>273764.84000000003</v>
      </c>
      <c r="U6" s="215">
        <v>273742.59000000003</v>
      </c>
      <c r="V6" s="215">
        <v>308843.12</v>
      </c>
      <c r="W6" s="215">
        <v>330073.03000000003</v>
      </c>
      <c r="X6" s="215">
        <v>318906.56</v>
      </c>
      <c r="Y6" s="215">
        <v>290583.21999999997</v>
      </c>
      <c r="Z6" s="215">
        <v>287357.44</v>
      </c>
      <c r="AA6" s="215">
        <v>250757.75</v>
      </c>
      <c r="AB6" s="215">
        <v>320579.62</v>
      </c>
      <c r="AC6" s="215">
        <v>308767.25</v>
      </c>
      <c r="AD6" s="215">
        <v>290713.62</v>
      </c>
      <c r="AE6" s="215">
        <v>292879.94</v>
      </c>
      <c r="AF6" s="215">
        <v>275244.81</v>
      </c>
      <c r="AG6" s="215">
        <v>261973.73</v>
      </c>
      <c r="AH6" s="215">
        <v>325119.62</v>
      </c>
      <c r="AI6" s="215">
        <v>346065.44</v>
      </c>
      <c r="AJ6" s="215">
        <v>319778</v>
      </c>
      <c r="AK6" s="215">
        <v>292133.94</v>
      </c>
      <c r="AL6" s="215">
        <v>276491.25</v>
      </c>
      <c r="AM6" s="215">
        <v>264789.06</v>
      </c>
      <c r="AN6" s="215">
        <v>324760.69</v>
      </c>
      <c r="AO6" s="215">
        <v>295907.62</v>
      </c>
      <c r="AP6" s="215">
        <v>303862.38</v>
      </c>
      <c r="AQ6" s="215">
        <v>307734.15999999997</v>
      </c>
      <c r="AR6" s="215">
        <v>265157.06</v>
      </c>
      <c r="AS6" s="215">
        <v>277552.69</v>
      </c>
      <c r="AT6" s="215">
        <v>327195.96999999997</v>
      </c>
      <c r="AU6" s="215">
        <v>303012.21999999997</v>
      </c>
      <c r="AV6" s="215">
        <v>350579.12</v>
      </c>
      <c r="AW6" s="215">
        <v>292095.46999999997</v>
      </c>
      <c r="AX6" s="215">
        <v>265916.25</v>
      </c>
      <c r="AY6" s="215">
        <v>280295.31</v>
      </c>
      <c r="AZ6" s="215">
        <v>312481.31</v>
      </c>
      <c r="BA6" s="215">
        <v>312941.25</v>
      </c>
      <c r="BB6" s="215">
        <v>296662.75</v>
      </c>
      <c r="BC6" s="215">
        <v>308639.96999999997</v>
      </c>
      <c r="BD6" s="215">
        <v>253990.66</v>
      </c>
      <c r="BE6" s="215">
        <v>291330.25</v>
      </c>
      <c r="BF6" s="215">
        <v>329892.06</v>
      </c>
      <c r="BG6" s="215">
        <v>305586.96999999997</v>
      </c>
      <c r="BH6" s="215">
        <v>353474.28</v>
      </c>
      <c r="BI6" s="215">
        <v>279580.56</v>
      </c>
      <c r="BJ6" s="215">
        <v>279943.5</v>
      </c>
      <c r="BK6" s="215">
        <v>281051.46999999997</v>
      </c>
      <c r="BL6" s="215">
        <v>300718.5</v>
      </c>
      <c r="BM6" s="215">
        <v>327865.19</v>
      </c>
      <c r="BN6" s="215">
        <v>297208.65999999997</v>
      </c>
      <c r="BO6" s="215">
        <v>298164.94</v>
      </c>
      <c r="BP6" s="215">
        <v>268173.56</v>
      </c>
      <c r="BQ6" s="215">
        <v>292332.06</v>
      </c>
      <c r="BR6" s="215">
        <v>317507.5</v>
      </c>
      <c r="BS6" s="215">
        <v>322720.71999999997</v>
      </c>
      <c r="BT6" s="215">
        <v>354255.75</v>
      </c>
      <c r="BU6" s="215">
        <v>266832.12</v>
      </c>
      <c r="BV6" s="215">
        <v>293946.46999999997</v>
      </c>
      <c r="BW6" s="215">
        <v>282732.56</v>
      </c>
      <c r="BX6" s="215">
        <v>302493.62</v>
      </c>
      <c r="BY6" s="215">
        <v>329463.44</v>
      </c>
      <c r="BZ6" s="215">
        <v>298270.09000000003</v>
      </c>
      <c r="CA6" s="215">
        <v>287569.71999999997</v>
      </c>
      <c r="CB6" s="215">
        <v>280859.34000000003</v>
      </c>
      <c r="CC6" s="215">
        <v>293943.44</v>
      </c>
      <c r="CD6" s="215">
        <v>305267.56</v>
      </c>
      <c r="CE6" s="215">
        <v>339693.78</v>
      </c>
      <c r="CF6" s="215">
        <v>341490.09</v>
      </c>
      <c r="CG6" s="215">
        <v>282028.96999999997</v>
      </c>
      <c r="CH6" s="215">
        <v>294303.31</v>
      </c>
      <c r="CI6" s="215">
        <v>268327.25</v>
      </c>
      <c r="CJ6" s="215">
        <v>318061.46999999997</v>
      </c>
      <c r="CK6" s="215">
        <v>334268.28000000003</v>
      </c>
      <c r="CL6" s="215">
        <v>293302.56</v>
      </c>
      <c r="CM6" s="215">
        <v>301428.15999999997</v>
      </c>
      <c r="CN6" s="215">
        <v>282485.90999999997</v>
      </c>
      <c r="CO6" s="215">
        <v>267478.06</v>
      </c>
      <c r="CP6" s="215">
        <v>333553.53000000003</v>
      </c>
      <c r="CQ6" s="215">
        <v>355941.94</v>
      </c>
      <c r="CR6" s="215">
        <v>330189.28000000003</v>
      </c>
      <c r="CS6" s="215">
        <v>297756.56</v>
      </c>
      <c r="CT6" s="215">
        <v>283069.19</v>
      </c>
      <c r="CU6" s="215">
        <v>271327.53000000003</v>
      </c>
      <c r="CV6" s="215">
        <v>334093.38</v>
      </c>
      <c r="CW6" s="215">
        <v>303728.94</v>
      </c>
      <c r="CX6" s="215">
        <v>302194.38</v>
      </c>
      <c r="CY6" s="215">
        <v>316210.5</v>
      </c>
      <c r="CZ6" s="215">
        <v>283768.75</v>
      </c>
      <c r="DA6" s="215">
        <v>270707.94</v>
      </c>
      <c r="DB6" s="215">
        <v>334580.59000000003</v>
      </c>
      <c r="DC6" s="215">
        <v>327155.53000000003</v>
      </c>
      <c r="DD6" s="215">
        <v>346697.28</v>
      </c>
      <c r="DE6" s="215">
        <v>299142.5</v>
      </c>
      <c r="DF6" s="215">
        <v>272047.38</v>
      </c>
      <c r="DG6" s="215">
        <v>285904.78000000003</v>
      </c>
      <c r="DH6" s="215">
        <v>348964.72</v>
      </c>
      <c r="DI6" s="215">
        <v>321468.19</v>
      </c>
      <c r="DJ6" s="215">
        <v>304335.5</v>
      </c>
      <c r="DK6" s="215">
        <v>317158.75</v>
      </c>
      <c r="DL6" s="215">
        <v>272362.71999999997</v>
      </c>
      <c r="DM6" s="215">
        <v>284968.69</v>
      </c>
      <c r="DN6" s="215">
        <v>337617.38</v>
      </c>
      <c r="DO6" s="215">
        <v>313108.09000000003</v>
      </c>
      <c r="DP6" s="215">
        <v>363252.78</v>
      </c>
      <c r="DQ6" s="215">
        <v>300206.96999999997</v>
      </c>
      <c r="DR6" s="215">
        <v>272292.96999999997</v>
      </c>
      <c r="DS6" s="215">
        <v>287990.25</v>
      </c>
      <c r="DT6" s="215">
        <v>323282.81</v>
      </c>
      <c r="DU6" s="215">
        <v>323599.19</v>
      </c>
      <c r="DV6" s="215">
        <v>306478.62</v>
      </c>
      <c r="DW6" s="215">
        <v>318324.31</v>
      </c>
      <c r="DX6" s="215">
        <v>261051.8</v>
      </c>
      <c r="DY6" s="215">
        <v>299500.38</v>
      </c>
      <c r="DZ6" s="215">
        <v>340620.72</v>
      </c>
      <c r="EA6" s="215">
        <v>316214.59000000003</v>
      </c>
      <c r="EB6" s="215">
        <v>365741.56</v>
      </c>
      <c r="EC6" s="215">
        <v>287809.28000000003</v>
      </c>
      <c r="ED6" s="215">
        <v>285732.88</v>
      </c>
      <c r="EE6" s="215">
        <v>288714.09000000003</v>
      </c>
      <c r="EF6" s="215">
        <v>310873</v>
      </c>
      <c r="EG6" s="215">
        <v>339491.56</v>
      </c>
      <c r="EH6" s="215">
        <v>316601.75</v>
      </c>
      <c r="EI6" s="215">
        <v>295134.28000000003</v>
      </c>
      <c r="EJ6" s="215">
        <v>288234.88</v>
      </c>
      <c r="EK6" s="215">
        <v>301883.06</v>
      </c>
      <c r="EL6" s="215">
        <v>314050.31</v>
      </c>
      <c r="EM6" s="215">
        <v>349846.19</v>
      </c>
      <c r="EN6" s="215">
        <v>352164.19</v>
      </c>
      <c r="EO6" s="215">
        <v>289445.96999999997</v>
      </c>
      <c r="EP6" s="215">
        <v>298679.5</v>
      </c>
      <c r="EQ6" s="215">
        <v>275058.84000000003</v>
      </c>
      <c r="ER6" s="215">
        <v>327937</v>
      </c>
      <c r="ES6" s="215">
        <v>344528.88</v>
      </c>
      <c r="ET6" s="215">
        <v>306630.25</v>
      </c>
      <c r="EU6" s="215">
        <v>297294.56</v>
      </c>
      <c r="EV6" s="215">
        <v>288832.31</v>
      </c>
      <c r="EW6" s="215">
        <v>287805.25</v>
      </c>
      <c r="EX6" s="215">
        <v>328545.56</v>
      </c>
      <c r="EY6" s="215">
        <v>351748.69</v>
      </c>
      <c r="EZ6" s="215">
        <v>341432.47</v>
      </c>
      <c r="FA6" s="215">
        <v>306371.44</v>
      </c>
      <c r="FB6" s="215">
        <v>302059.94</v>
      </c>
      <c r="FC6" s="215">
        <v>264507.03000000003</v>
      </c>
      <c r="FD6" s="215">
        <v>342016.81</v>
      </c>
      <c r="FE6" s="215">
        <v>328116.94</v>
      </c>
      <c r="FF6" s="215">
        <v>310090.53000000003</v>
      </c>
      <c r="FG6" s="215">
        <v>312225.56</v>
      </c>
      <c r="FH6" s="215">
        <v>290345.65999999997</v>
      </c>
      <c r="FI6" s="215">
        <v>276209.25</v>
      </c>
      <c r="FJ6" s="215">
        <v>345300.19</v>
      </c>
      <c r="FK6" s="215">
        <v>369289.88</v>
      </c>
      <c r="FL6" s="215">
        <v>343248.09</v>
      </c>
      <c r="FM6" s="215">
        <v>308479.15999999997</v>
      </c>
      <c r="FN6" s="215">
        <v>289692.62</v>
      </c>
      <c r="FO6" s="215">
        <v>279791.81</v>
      </c>
      <c r="FP6" s="215">
        <v>346932.78</v>
      </c>
      <c r="FQ6" s="215">
        <v>314786.21999999997</v>
      </c>
      <c r="FR6" s="215">
        <v>313106.09000000003</v>
      </c>
      <c r="FS6" s="215">
        <v>327179.88</v>
      </c>
      <c r="FT6" s="215">
        <v>292005.56</v>
      </c>
      <c r="FU6" s="215">
        <v>279471.40999999997</v>
      </c>
      <c r="FV6" s="215">
        <v>346948</v>
      </c>
      <c r="FW6" s="215">
        <v>339340.91</v>
      </c>
      <c r="FX6" s="215">
        <v>359919.84</v>
      </c>
      <c r="FY6" s="215">
        <v>309750.88</v>
      </c>
      <c r="FZ6" s="215">
        <v>278481.75</v>
      </c>
      <c r="GA6" s="215">
        <v>295143.40999999997</v>
      </c>
      <c r="GB6" s="215">
        <v>362104.41</v>
      </c>
      <c r="XEM6" s="139">
        <v>40664</v>
      </c>
      <c r="XEN6" s="142">
        <v>336</v>
      </c>
      <c r="XEO6" s="142">
        <v>408</v>
      </c>
      <c r="XEP6" s="142">
        <v>504</v>
      </c>
      <c r="XEQ6" s="142">
        <v>160</v>
      </c>
      <c r="XER6" s="142">
        <v>80</v>
      </c>
      <c r="XES6" s="142">
        <v>168</v>
      </c>
      <c r="XET6" s="142">
        <f t="shared" si="0"/>
        <v>744</v>
      </c>
    </row>
    <row r="7" spans="2:184 16367:16374">
      <c r="B7" s="460" t="s">
        <v>67</v>
      </c>
      <c r="C7" s="14" t="s">
        <v>36</v>
      </c>
      <c r="D7" s="460" t="s">
        <v>72</v>
      </c>
      <c r="E7" s="215">
        <v>233165.45</v>
      </c>
      <c r="F7" s="215">
        <v>211807.41</v>
      </c>
      <c r="G7" s="215">
        <v>212530.06</v>
      </c>
      <c r="H7" s="215">
        <v>209686.33</v>
      </c>
      <c r="I7" s="215">
        <v>208752.31</v>
      </c>
      <c r="J7" s="215">
        <v>201910.69</v>
      </c>
      <c r="K7" s="215">
        <v>225028.73</v>
      </c>
      <c r="L7" s="215">
        <v>187348.58</v>
      </c>
      <c r="M7" s="215">
        <v>115752.12</v>
      </c>
      <c r="N7" s="215">
        <v>130460.66</v>
      </c>
      <c r="O7" s="215">
        <v>121646.65</v>
      </c>
      <c r="P7" s="215">
        <v>144370.64000000001</v>
      </c>
      <c r="Q7" s="215">
        <v>148660.98000000001</v>
      </c>
      <c r="R7" s="215">
        <v>132757.41</v>
      </c>
      <c r="S7" s="215">
        <v>132254.01999999999</v>
      </c>
      <c r="T7" s="215">
        <v>123836.22</v>
      </c>
      <c r="U7" s="215">
        <v>118836.35</v>
      </c>
      <c r="V7" s="215">
        <v>130337.37</v>
      </c>
      <c r="W7" s="215">
        <v>143140.39000000001</v>
      </c>
      <c r="X7" s="215">
        <v>132187.31</v>
      </c>
      <c r="Y7" s="215">
        <v>120590.28</v>
      </c>
      <c r="Z7" s="215">
        <v>130311.1</v>
      </c>
      <c r="AA7" s="215">
        <v>116375.84</v>
      </c>
      <c r="AB7" s="215">
        <v>149785.06</v>
      </c>
      <c r="AC7" s="215">
        <v>142582.32999999999</v>
      </c>
      <c r="AD7" s="215">
        <v>133766.32999999999</v>
      </c>
      <c r="AE7" s="215">
        <v>138758.12</v>
      </c>
      <c r="AF7" s="215">
        <v>123803.91</v>
      </c>
      <c r="AG7" s="215">
        <v>113740.44</v>
      </c>
      <c r="AH7" s="215">
        <v>136625.17000000001</v>
      </c>
      <c r="AI7" s="215">
        <v>150435.06</v>
      </c>
      <c r="AJ7" s="215">
        <v>132999.06</v>
      </c>
      <c r="AK7" s="215">
        <v>121130.05</v>
      </c>
      <c r="AL7" s="215">
        <v>125223.22</v>
      </c>
      <c r="AM7" s="215">
        <v>122686.87</v>
      </c>
      <c r="AN7" s="215">
        <v>151244.76999999999</v>
      </c>
      <c r="AO7" s="215">
        <v>136492.78</v>
      </c>
      <c r="AP7" s="215">
        <v>138790.54999999999</v>
      </c>
      <c r="AQ7" s="215">
        <v>145545.31</v>
      </c>
      <c r="AR7" s="215">
        <v>118844.38</v>
      </c>
      <c r="AS7" s="215">
        <v>119724.95</v>
      </c>
      <c r="AT7" s="215">
        <v>139099.88</v>
      </c>
      <c r="AU7" s="215">
        <v>132658.38</v>
      </c>
      <c r="AV7" s="215">
        <v>145508.97</v>
      </c>
      <c r="AW7" s="215">
        <v>122097.54</v>
      </c>
      <c r="AX7" s="215">
        <v>120171.74</v>
      </c>
      <c r="AY7" s="215">
        <v>129512.45</v>
      </c>
      <c r="AZ7" s="215">
        <v>146364.17000000001</v>
      </c>
      <c r="BA7" s="215">
        <v>144423.31</v>
      </c>
      <c r="BB7" s="215">
        <v>135954.98000000001</v>
      </c>
      <c r="BC7" s="215">
        <v>145562.51999999999</v>
      </c>
      <c r="BD7" s="215">
        <v>113434.11</v>
      </c>
      <c r="BE7" s="215">
        <v>125404.16</v>
      </c>
      <c r="BF7" s="215">
        <v>139287.85999999999</v>
      </c>
      <c r="BG7" s="215">
        <v>132936.35999999999</v>
      </c>
      <c r="BH7" s="215">
        <v>146044.69</v>
      </c>
      <c r="BI7" s="215">
        <v>117861.86</v>
      </c>
      <c r="BJ7" s="215">
        <v>126007.67999999999</v>
      </c>
      <c r="BK7" s="215">
        <v>130982.34</v>
      </c>
      <c r="BL7" s="215">
        <v>140921.44</v>
      </c>
      <c r="BM7" s="215">
        <v>150919.28</v>
      </c>
      <c r="BN7" s="215">
        <v>137044.73000000001</v>
      </c>
      <c r="BO7" s="215">
        <v>139446.59</v>
      </c>
      <c r="BP7" s="215">
        <v>119692.59</v>
      </c>
      <c r="BQ7" s="215">
        <v>126136.05</v>
      </c>
      <c r="BR7" s="215">
        <v>132956.60999999999</v>
      </c>
      <c r="BS7" s="215">
        <v>140024.81</v>
      </c>
      <c r="BT7" s="215">
        <v>146117.5</v>
      </c>
      <c r="BU7" s="215">
        <v>112581.91</v>
      </c>
      <c r="BV7" s="215">
        <v>132289.42000000001</v>
      </c>
      <c r="BW7" s="215">
        <v>132047.81</v>
      </c>
      <c r="BX7" s="215">
        <v>140919.47</v>
      </c>
      <c r="BY7" s="215">
        <v>151712.82999999999</v>
      </c>
      <c r="BZ7" s="215">
        <v>138000.98000000001</v>
      </c>
      <c r="CA7" s="215">
        <v>133986.72</v>
      </c>
      <c r="CB7" s="215">
        <v>125662.94</v>
      </c>
      <c r="CC7" s="215">
        <v>126071.36</v>
      </c>
      <c r="CD7" s="215">
        <v>127232.88</v>
      </c>
      <c r="CE7" s="215">
        <v>146666.44</v>
      </c>
      <c r="CF7" s="215">
        <v>140534.34</v>
      </c>
      <c r="CG7" s="215">
        <v>118914.18</v>
      </c>
      <c r="CH7" s="215">
        <v>133018.29999999999</v>
      </c>
      <c r="CI7" s="215">
        <v>125294.97</v>
      </c>
      <c r="CJ7" s="215">
        <v>148832.76999999999</v>
      </c>
      <c r="CK7" s="215">
        <v>153416.20000000001</v>
      </c>
      <c r="CL7" s="215">
        <v>133856.32999999999</v>
      </c>
      <c r="CM7" s="215">
        <v>141855.53</v>
      </c>
      <c r="CN7" s="215">
        <v>125598.26</v>
      </c>
      <c r="CO7" s="215">
        <v>115858.19</v>
      </c>
      <c r="CP7" s="215">
        <v>139509.25</v>
      </c>
      <c r="CQ7" s="215">
        <v>154136</v>
      </c>
      <c r="CR7" s="215">
        <v>135023.89000000001</v>
      </c>
      <c r="CS7" s="215">
        <v>124559.08</v>
      </c>
      <c r="CT7" s="215">
        <v>126946.77</v>
      </c>
      <c r="CU7" s="215">
        <v>125550.73</v>
      </c>
      <c r="CV7" s="215">
        <v>154914.35999999999</v>
      </c>
      <c r="CW7" s="215">
        <v>139775.10999999999</v>
      </c>
      <c r="CX7" s="215">
        <v>138583.28</v>
      </c>
      <c r="CY7" s="215">
        <v>148495.14000000001</v>
      </c>
      <c r="CZ7" s="215">
        <v>125811.51</v>
      </c>
      <c r="DA7" s="215">
        <v>116654.83</v>
      </c>
      <c r="DB7" s="215">
        <v>142108.28</v>
      </c>
      <c r="DC7" s="215">
        <v>142367.09</v>
      </c>
      <c r="DD7" s="215">
        <v>141693.81</v>
      </c>
      <c r="DE7" s="215">
        <v>125048.33</v>
      </c>
      <c r="DF7" s="215">
        <v>122118.73</v>
      </c>
      <c r="DG7" s="215">
        <v>132029.59</v>
      </c>
      <c r="DH7" s="215">
        <v>162803.42000000001</v>
      </c>
      <c r="DI7" s="215">
        <v>147707.66</v>
      </c>
      <c r="DJ7" s="215">
        <v>139222.19</v>
      </c>
      <c r="DK7" s="215">
        <v>149259.41</v>
      </c>
      <c r="DL7" s="215">
        <v>120443.69</v>
      </c>
      <c r="DM7" s="215">
        <v>122484.69</v>
      </c>
      <c r="DN7" s="215">
        <v>142426.70000000001</v>
      </c>
      <c r="DO7" s="215">
        <v>136388.60999999999</v>
      </c>
      <c r="DP7" s="215">
        <v>148139.26999999999</v>
      </c>
      <c r="DQ7" s="215">
        <v>125527.49</v>
      </c>
      <c r="DR7" s="215">
        <v>123186.26</v>
      </c>
      <c r="DS7" s="215">
        <v>133278.03</v>
      </c>
      <c r="DT7" s="215">
        <v>150870.70000000001</v>
      </c>
      <c r="DU7" s="215">
        <v>148879.29999999999</v>
      </c>
      <c r="DV7" s="215">
        <v>139933.81</v>
      </c>
      <c r="DW7" s="215">
        <v>149492.92000000001</v>
      </c>
      <c r="DX7" s="215">
        <v>115349.73</v>
      </c>
      <c r="DY7" s="215">
        <v>128568.29</v>
      </c>
      <c r="DZ7" s="215">
        <v>143011.98000000001</v>
      </c>
      <c r="EA7" s="215">
        <v>136823.28</v>
      </c>
      <c r="EB7" s="215">
        <v>148971.26999999999</v>
      </c>
      <c r="EC7" s="215">
        <v>120278.89</v>
      </c>
      <c r="ED7" s="215">
        <v>129859.17</v>
      </c>
      <c r="EE7" s="215">
        <v>134735.78</v>
      </c>
      <c r="EF7" s="215">
        <v>145256.20000000001</v>
      </c>
      <c r="EG7" s="215">
        <v>155741.26999999999</v>
      </c>
      <c r="EH7" s="215">
        <v>145349.23000000001</v>
      </c>
      <c r="EI7" s="215">
        <v>136888.98000000001</v>
      </c>
      <c r="EJ7" s="215">
        <v>127855.62</v>
      </c>
      <c r="EK7" s="215">
        <v>128585.44</v>
      </c>
      <c r="EL7" s="215">
        <v>130330.32</v>
      </c>
      <c r="EM7" s="215">
        <v>150275.32999999999</v>
      </c>
      <c r="EN7" s="215">
        <v>143645.81</v>
      </c>
      <c r="EO7" s="215">
        <v>120797.52</v>
      </c>
      <c r="EP7" s="215">
        <v>136876.91</v>
      </c>
      <c r="EQ7" s="215">
        <v>128413.66</v>
      </c>
      <c r="ER7" s="215">
        <v>153048.22</v>
      </c>
      <c r="ES7" s="215">
        <v>157685.26999999999</v>
      </c>
      <c r="ET7" s="215">
        <v>139929.78</v>
      </c>
      <c r="EU7" s="215">
        <v>139133.17000000001</v>
      </c>
      <c r="EV7" s="215">
        <v>127937.45</v>
      </c>
      <c r="EW7" s="215">
        <v>123927.23</v>
      </c>
      <c r="EX7" s="215">
        <v>137364.14000000001</v>
      </c>
      <c r="EY7" s="215">
        <v>151115.39000000001</v>
      </c>
      <c r="EZ7" s="215">
        <v>137582.48000000001</v>
      </c>
      <c r="FA7" s="215">
        <v>126643.52</v>
      </c>
      <c r="FB7" s="215">
        <v>136327.94</v>
      </c>
      <c r="FC7" s="215">
        <v>122392.7</v>
      </c>
      <c r="FD7" s="215">
        <v>158640.56</v>
      </c>
      <c r="FE7" s="215">
        <v>150554.32999999999</v>
      </c>
      <c r="FF7" s="215">
        <v>141572.48000000001</v>
      </c>
      <c r="FG7" s="215">
        <v>146164.98000000001</v>
      </c>
      <c r="FH7" s="215">
        <v>127910.2</v>
      </c>
      <c r="FI7" s="215">
        <v>118676.63</v>
      </c>
      <c r="FJ7" s="215">
        <v>143582.14000000001</v>
      </c>
      <c r="FK7" s="215">
        <v>158923.57999999999</v>
      </c>
      <c r="FL7" s="215">
        <v>138223.39000000001</v>
      </c>
      <c r="FM7" s="215">
        <v>127312.79</v>
      </c>
      <c r="FN7" s="215">
        <v>130788.22</v>
      </c>
      <c r="FO7" s="215">
        <v>129168.75</v>
      </c>
      <c r="FP7" s="215">
        <v>160174.09</v>
      </c>
      <c r="FQ7" s="215">
        <v>144336.25</v>
      </c>
      <c r="FR7" s="215">
        <v>142948.29999999999</v>
      </c>
      <c r="FS7" s="215">
        <v>152956.25</v>
      </c>
      <c r="FT7" s="215">
        <v>128422.71</v>
      </c>
      <c r="FU7" s="215">
        <v>119534.9</v>
      </c>
      <c r="FV7" s="215">
        <v>146394.5</v>
      </c>
      <c r="FW7" s="215">
        <v>146793.84</v>
      </c>
      <c r="FX7" s="215">
        <v>145189.53</v>
      </c>
      <c r="FY7" s="215">
        <v>127838.45</v>
      </c>
      <c r="FZ7" s="215">
        <v>125702.31</v>
      </c>
      <c r="GA7" s="215">
        <v>136087.32999999999</v>
      </c>
      <c r="GB7" s="215">
        <v>168275.38</v>
      </c>
      <c r="XEM7" s="139">
        <v>40695</v>
      </c>
      <c r="XEN7" s="142">
        <v>352</v>
      </c>
      <c r="XEO7" s="142">
        <v>368</v>
      </c>
      <c r="XEP7" s="142">
        <v>528</v>
      </c>
      <c r="XEQ7" s="142">
        <v>128</v>
      </c>
      <c r="XER7" s="142">
        <v>64</v>
      </c>
      <c r="XES7" s="142">
        <v>176</v>
      </c>
      <c r="XET7" s="142">
        <f t="shared" si="0"/>
        <v>720</v>
      </c>
    </row>
    <row r="8" spans="2:184 16367:16374">
      <c r="B8" s="460"/>
      <c r="C8" s="460"/>
      <c r="D8" s="460"/>
      <c r="E8" s="460"/>
      <c r="F8" s="460"/>
      <c r="G8" s="460"/>
      <c r="H8" s="460"/>
      <c r="I8" s="460"/>
      <c r="J8" s="460"/>
      <c r="K8" s="460"/>
      <c r="L8" s="460"/>
      <c r="M8" s="460"/>
      <c r="N8" s="460"/>
      <c r="O8" s="460"/>
      <c r="P8" s="460"/>
      <c r="Q8" s="460"/>
      <c r="R8" s="460"/>
      <c r="S8" s="460"/>
      <c r="T8" s="460"/>
      <c r="U8" s="460"/>
      <c r="V8" s="460"/>
      <c r="W8" s="460"/>
      <c r="X8" s="460"/>
      <c r="Y8" s="460"/>
      <c r="Z8" s="460"/>
      <c r="AA8" s="460"/>
      <c r="AB8" s="460"/>
      <c r="AC8" s="460"/>
      <c r="AD8" s="460"/>
      <c r="AE8" s="460"/>
      <c r="AF8" s="460"/>
      <c r="AG8" s="460"/>
      <c r="AH8" s="460"/>
      <c r="AI8" s="460"/>
      <c r="AJ8" s="460"/>
      <c r="AK8" s="460"/>
      <c r="AL8" s="460"/>
      <c r="AM8" s="460"/>
      <c r="AN8" s="460"/>
      <c r="AO8" s="460"/>
      <c r="AP8" s="460"/>
      <c r="AQ8" s="460"/>
      <c r="AR8" s="460"/>
      <c r="AS8" s="460"/>
      <c r="AT8" s="460"/>
      <c r="AU8" s="460"/>
      <c r="AV8" s="460"/>
      <c r="AW8" s="460"/>
      <c r="AX8" s="460"/>
      <c r="AY8" s="460"/>
      <c r="AZ8" s="460"/>
      <c r="BA8" s="460"/>
      <c r="BB8" s="460"/>
      <c r="BC8" s="460"/>
      <c r="BD8" s="460"/>
      <c r="BE8" s="460"/>
      <c r="BF8" s="460"/>
      <c r="BG8" s="460"/>
      <c r="BH8" s="460"/>
      <c r="BI8" s="460"/>
      <c r="BJ8" s="460"/>
      <c r="BK8" s="460"/>
      <c r="BL8" s="460"/>
      <c r="BM8" s="460"/>
      <c r="BN8" s="460"/>
      <c r="BO8" s="460"/>
      <c r="BP8" s="460"/>
      <c r="BQ8" s="460"/>
      <c r="BR8" s="460"/>
      <c r="BS8" s="460"/>
      <c r="BT8" s="460"/>
      <c r="BU8" s="460"/>
      <c r="BV8" s="460"/>
      <c r="BW8" s="460"/>
      <c r="BX8" s="460"/>
      <c r="BY8" s="460"/>
      <c r="BZ8" s="460"/>
      <c r="CA8" s="460"/>
      <c r="CB8" s="460"/>
      <c r="CC8" s="460"/>
      <c r="CD8" s="460"/>
      <c r="CE8" s="460"/>
      <c r="CF8" s="460"/>
      <c r="CG8" s="460"/>
      <c r="CH8" s="460"/>
      <c r="CI8" s="460"/>
      <c r="CJ8" s="460"/>
      <c r="CK8" s="460"/>
      <c r="CL8" s="460"/>
      <c r="CM8" s="460"/>
      <c r="CN8" s="460"/>
      <c r="CO8" s="460"/>
      <c r="CP8" s="460"/>
      <c r="CQ8" s="460"/>
      <c r="CR8" s="460"/>
      <c r="CS8" s="460"/>
      <c r="CT8" s="460"/>
      <c r="CU8" s="460"/>
      <c r="CV8" s="460"/>
      <c r="CW8" s="460"/>
      <c r="CX8" s="460"/>
      <c r="CY8" s="460"/>
      <c r="CZ8" s="460"/>
      <c r="DA8" s="460"/>
      <c r="DB8" s="460"/>
      <c r="DC8" s="460"/>
      <c r="DD8" s="460"/>
      <c r="DE8" s="460"/>
      <c r="DF8" s="460"/>
      <c r="DG8" s="460"/>
      <c r="DH8" s="460"/>
      <c r="DI8" s="460"/>
      <c r="DJ8" s="460"/>
      <c r="DK8" s="460"/>
      <c r="DL8" s="460"/>
      <c r="DM8" s="460"/>
      <c r="DN8" s="460"/>
      <c r="DO8" s="460"/>
      <c r="DP8" s="460"/>
      <c r="DQ8" s="460"/>
      <c r="DR8" s="460"/>
      <c r="DS8" s="460"/>
      <c r="DT8" s="460"/>
      <c r="DU8" s="460"/>
      <c r="DV8" s="460"/>
      <c r="DW8" s="460"/>
      <c r="DX8" s="460"/>
      <c r="DY8" s="460"/>
      <c r="DZ8" s="460"/>
      <c r="EA8" s="460"/>
      <c r="EB8" s="460"/>
      <c r="EC8" s="460"/>
      <c r="ED8" s="460"/>
      <c r="EE8" s="460"/>
      <c r="EF8" s="460"/>
      <c r="EG8" s="460"/>
      <c r="EH8" s="460"/>
      <c r="EI8" s="460"/>
      <c r="EJ8" s="460"/>
      <c r="EK8" s="460"/>
      <c r="EL8" s="460"/>
      <c r="EM8" s="460"/>
      <c r="EN8" s="460"/>
      <c r="EO8" s="460"/>
      <c r="EP8" s="460"/>
      <c r="EQ8" s="460"/>
      <c r="ER8" s="460"/>
      <c r="ES8" s="460"/>
      <c r="ET8" s="460"/>
      <c r="EU8" s="460"/>
      <c r="EV8" s="460"/>
      <c r="EW8" s="460"/>
      <c r="EX8" s="460"/>
      <c r="EY8" s="460"/>
      <c r="EZ8" s="460"/>
      <c r="FA8" s="460"/>
      <c r="FB8" s="460"/>
      <c r="FC8" s="460"/>
      <c r="FD8" s="460"/>
      <c r="FE8" s="460"/>
      <c r="FF8" s="460"/>
      <c r="FG8" s="460"/>
      <c r="FH8" s="460"/>
      <c r="FI8" s="460"/>
      <c r="FJ8" s="460"/>
      <c r="FK8" s="460"/>
      <c r="FL8" s="460"/>
      <c r="FM8" s="460"/>
      <c r="FN8" s="460"/>
      <c r="FO8" s="460"/>
      <c r="FP8" s="460"/>
      <c r="FQ8" s="460"/>
      <c r="FR8" s="460"/>
      <c r="FS8" s="460"/>
      <c r="FT8" s="460"/>
      <c r="FU8" s="460"/>
      <c r="FV8" s="460"/>
      <c r="FW8" s="460"/>
      <c r="FX8" s="460"/>
      <c r="FY8" s="460"/>
      <c r="FZ8" s="460"/>
      <c r="GA8" s="460"/>
      <c r="GB8" s="460"/>
      <c r="XEM8" s="139">
        <v>40725</v>
      </c>
      <c r="XEN8" s="142">
        <v>320</v>
      </c>
      <c r="XEO8" s="142">
        <v>424</v>
      </c>
      <c r="XEP8" s="142">
        <v>480</v>
      </c>
      <c r="XEQ8" s="142">
        <v>176</v>
      </c>
      <c r="XER8" s="142">
        <v>88</v>
      </c>
      <c r="XES8" s="142">
        <v>160</v>
      </c>
      <c r="XET8" s="142">
        <f t="shared" si="0"/>
        <v>744</v>
      </c>
    </row>
    <row r="9" spans="2:184 16367:16374">
      <c r="B9" s="460"/>
      <c r="C9" s="460"/>
      <c r="D9" s="460"/>
      <c r="E9" s="460"/>
      <c r="F9" s="460"/>
      <c r="G9" s="460"/>
      <c r="H9" s="460"/>
      <c r="I9" s="460"/>
      <c r="J9" s="460"/>
      <c r="K9" s="460"/>
      <c r="L9" s="460"/>
      <c r="M9" s="460"/>
      <c r="N9" s="460"/>
      <c r="O9" s="460"/>
      <c r="P9" s="460"/>
      <c r="Q9" s="460"/>
      <c r="R9" s="460"/>
      <c r="S9" s="460"/>
      <c r="T9" s="460"/>
      <c r="U9" s="460"/>
      <c r="V9" s="460"/>
      <c r="W9" s="460"/>
      <c r="X9" s="460"/>
      <c r="Y9" s="460"/>
      <c r="Z9" s="460"/>
      <c r="AA9" s="460"/>
      <c r="AB9" s="460"/>
      <c r="AC9" s="460"/>
      <c r="AD9" s="460"/>
      <c r="AE9" s="460"/>
      <c r="AF9" s="460"/>
      <c r="AG9" s="460"/>
      <c r="AH9" s="460"/>
      <c r="AI9" s="460"/>
      <c r="AJ9" s="460"/>
      <c r="AK9" s="460"/>
      <c r="AL9" s="460"/>
      <c r="AM9" s="460"/>
      <c r="AN9" s="460"/>
      <c r="AO9" s="460"/>
      <c r="AP9" s="460"/>
      <c r="AQ9" s="460"/>
      <c r="AR9" s="460"/>
      <c r="AS9" s="460"/>
      <c r="AT9" s="460"/>
      <c r="AU9" s="460"/>
      <c r="AV9" s="460"/>
      <c r="AW9" s="460"/>
      <c r="AX9" s="460"/>
      <c r="AY9" s="460"/>
      <c r="AZ9" s="460"/>
      <c r="BA9" s="460"/>
      <c r="BB9" s="460"/>
      <c r="BC9" s="460"/>
      <c r="BD9" s="460"/>
      <c r="BE9" s="460"/>
      <c r="BF9" s="460"/>
      <c r="BG9" s="460"/>
      <c r="BH9" s="460"/>
      <c r="BI9" s="460"/>
      <c r="BJ9" s="460"/>
      <c r="BK9" s="460"/>
      <c r="BL9" s="460"/>
      <c r="BM9" s="460"/>
      <c r="BN9" s="460"/>
      <c r="BO9" s="460"/>
      <c r="BP9" s="460"/>
      <c r="BQ9" s="460"/>
      <c r="BR9" s="460"/>
      <c r="BS9" s="460"/>
      <c r="BT9" s="460"/>
      <c r="BU9" s="460"/>
      <c r="BV9" s="460"/>
      <c r="BW9" s="460"/>
      <c r="BX9" s="460"/>
      <c r="BY9" s="460"/>
      <c r="BZ9" s="460"/>
      <c r="CA9" s="460"/>
      <c r="CB9" s="460"/>
      <c r="CC9" s="460"/>
      <c r="CD9" s="460"/>
      <c r="CE9" s="460"/>
      <c r="CF9" s="460"/>
      <c r="CG9" s="460"/>
      <c r="CH9" s="460"/>
      <c r="CI9" s="460"/>
      <c r="CJ9" s="460"/>
      <c r="CK9" s="460"/>
      <c r="CL9" s="460"/>
      <c r="CM9" s="460"/>
      <c r="CN9" s="460"/>
      <c r="CO9" s="460"/>
      <c r="CP9" s="460"/>
      <c r="CQ9" s="460"/>
      <c r="CR9" s="460"/>
      <c r="CS9" s="460"/>
      <c r="CT9" s="460"/>
      <c r="CU9" s="460"/>
      <c r="CV9" s="460"/>
      <c r="CW9" s="460"/>
      <c r="CX9" s="460"/>
      <c r="CY9" s="460"/>
      <c r="CZ9" s="460"/>
      <c r="DA9" s="460"/>
      <c r="DB9" s="460"/>
      <c r="DC9" s="460"/>
      <c r="DD9" s="460"/>
      <c r="DE9" s="460"/>
      <c r="DF9" s="460"/>
      <c r="DG9" s="460"/>
      <c r="DH9" s="460"/>
      <c r="DI9" s="460"/>
      <c r="DJ9" s="460"/>
      <c r="DK9" s="460"/>
      <c r="DL9" s="460"/>
      <c r="DM9" s="460"/>
      <c r="DN9" s="460"/>
      <c r="DO9" s="460"/>
      <c r="DP9" s="460"/>
      <c r="DQ9" s="460"/>
      <c r="DR9" s="460"/>
      <c r="DS9" s="460"/>
      <c r="DT9" s="460"/>
      <c r="DU9" s="460"/>
      <c r="DV9" s="460"/>
      <c r="DW9" s="460"/>
      <c r="DX9" s="460"/>
      <c r="DY9" s="460"/>
      <c r="DZ9" s="460"/>
      <c r="EA9" s="460"/>
      <c r="EB9" s="460"/>
      <c r="EC9" s="460"/>
      <c r="ED9" s="460"/>
      <c r="EE9" s="460"/>
      <c r="EF9" s="460"/>
      <c r="EG9" s="460"/>
      <c r="EH9" s="460"/>
      <c r="EI9" s="460"/>
      <c r="EJ9" s="460"/>
      <c r="EK9" s="460"/>
      <c r="EL9" s="460"/>
      <c r="EM9" s="460"/>
      <c r="EN9" s="460"/>
      <c r="EO9" s="460"/>
      <c r="EP9" s="460"/>
      <c r="EQ9" s="460"/>
      <c r="ER9" s="460"/>
      <c r="ES9" s="460"/>
      <c r="ET9" s="460"/>
      <c r="EU9" s="460"/>
      <c r="EV9" s="460"/>
      <c r="EW9" s="460"/>
      <c r="EX9" s="460"/>
      <c r="EY9" s="460"/>
      <c r="EZ9" s="460"/>
      <c r="FA9" s="460"/>
      <c r="FB9" s="460"/>
      <c r="FC9" s="460"/>
      <c r="FD9" s="460"/>
      <c r="FE9" s="460"/>
      <c r="FF9" s="460"/>
      <c r="FG9" s="460"/>
      <c r="FH9" s="460"/>
      <c r="FI9" s="460"/>
      <c r="FJ9" s="460"/>
      <c r="FK9" s="460"/>
      <c r="FL9" s="460"/>
      <c r="FM9" s="460"/>
      <c r="FN9" s="460"/>
      <c r="FO9" s="460"/>
      <c r="FP9" s="460"/>
      <c r="FQ9" s="460"/>
      <c r="FR9" s="460"/>
      <c r="FS9" s="460"/>
      <c r="FT9" s="460"/>
      <c r="FU9" s="460"/>
      <c r="FV9" s="460"/>
      <c r="FW9" s="460"/>
      <c r="FX9" s="460"/>
      <c r="FY9" s="460"/>
      <c r="FZ9" s="460"/>
      <c r="GA9" s="460"/>
      <c r="GB9" s="460"/>
      <c r="XEM9" s="139">
        <v>40756</v>
      </c>
      <c r="XEN9" s="142">
        <v>368</v>
      </c>
      <c r="XEO9" s="142">
        <v>376</v>
      </c>
      <c r="XEP9" s="142">
        <v>552</v>
      </c>
      <c r="XEQ9" s="142">
        <v>128</v>
      </c>
      <c r="XER9" s="142">
        <v>64</v>
      </c>
      <c r="XES9" s="142">
        <v>184</v>
      </c>
      <c r="XET9" s="142">
        <f t="shared" si="0"/>
        <v>744</v>
      </c>
    </row>
    <row r="10" spans="2:184 16367:16374">
      <c r="B10" s="242" t="s">
        <v>65</v>
      </c>
      <c r="C10" s="242" t="s">
        <v>33</v>
      </c>
      <c r="D10" s="242" t="s">
        <v>66</v>
      </c>
      <c r="E10" s="243">
        <v>41275</v>
      </c>
      <c r="F10" s="243">
        <v>41306</v>
      </c>
      <c r="G10" s="243">
        <v>41334</v>
      </c>
      <c r="H10" s="243">
        <v>41365</v>
      </c>
      <c r="I10" s="243">
        <v>41395</v>
      </c>
      <c r="J10" s="243">
        <v>41426</v>
      </c>
      <c r="K10" s="243">
        <v>41456</v>
      </c>
      <c r="L10" s="243">
        <v>41487</v>
      </c>
      <c r="M10" s="243">
        <v>41518</v>
      </c>
      <c r="N10" s="243">
        <v>41548</v>
      </c>
      <c r="O10" s="243">
        <v>41579</v>
      </c>
      <c r="P10" s="243">
        <v>41609</v>
      </c>
      <c r="Q10" s="243">
        <v>41640</v>
      </c>
      <c r="R10" s="243">
        <v>41671</v>
      </c>
      <c r="S10" s="243">
        <v>41699</v>
      </c>
      <c r="T10" s="243">
        <v>41730</v>
      </c>
      <c r="U10" s="243">
        <v>41760</v>
      </c>
      <c r="V10" s="243">
        <v>41791</v>
      </c>
      <c r="W10" s="243">
        <v>41821</v>
      </c>
      <c r="X10" s="243">
        <v>41852</v>
      </c>
      <c r="Y10" s="243">
        <v>41883</v>
      </c>
      <c r="Z10" s="243">
        <v>41913</v>
      </c>
      <c r="AA10" s="243">
        <v>41944</v>
      </c>
      <c r="AB10" s="243">
        <v>41974</v>
      </c>
      <c r="AC10" s="243">
        <v>42005</v>
      </c>
      <c r="AD10" s="243">
        <v>42036</v>
      </c>
      <c r="AE10" s="243">
        <v>42064</v>
      </c>
      <c r="AF10" s="243">
        <v>42095</v>
      </c>
      <c r="AG10" s="243">
        <v>42125</v>
      </c>
      <c r="AH10" s="243">
        <v>42156</v>
      </c>
      <c r="AI10" s="243">
        <v>42186</v>
      </c>
      <c r="AJ10" s="243">
        <v>42217</v>
      </c>
      <c r="AK10" s="243">
        <v>42248</v>
      </c>
      <c r="AL10" s="243">
        <v>42278</v>
      </c>
      <c r="AM10" s="243">
        <v>42309</v>
      </c>
      <c r="AN10" s="243">
        <v>42339</v>
      </c>
      <c r="AO10" s="243">
        <v>42370</v>
      </c>
      <c r="AP10" s="243">
        <v>42401</v>
      </c>
      <c r="AQ10" s="243">
        <v>42430</v>
      </c>
      <c r="AR10" s="243">
        <v>42461</v>
      </c>
      <c r="AS10" s="243">
        <v>42491</v>
      </c>
      <c r="AT10" s="243">
        <v>42522</v>
      </c>
      <c r="AU10" s="243">
        <v>42552</v>
      </c>
      <c r="AV10" s="243">
        <v>42583</v>
      </c>
      <c r="AW10" s="243">
        <v>42614</v>
      </c>
      <c r="AX10" s="243">
        <v>42644</v>
      </c>
      <c r="AY10" s="243">
        <v>42675</v>
      </c>
      <c r="AZ10" s="243">
        <v>42705</v>
      </c>
      <c r="BA10" s="243">
        <v>42736</v>
      </c>
      <c r="BB10" s="243">
        <v>42767</v>
      </c>
      <c r="BC10" s="243">
        <v>42795</v>
      </c>
      <c r="BD10" s="243">
        <v>42826</v>
      </c>
      <c r="BE10" s="243">
        <v>42856</v>
      </c>
      <c r="BF10" s="243">
        <v>42887</v>
      </c>
      <c r="BG10" s="243">
        <v>42917</v>
      </c>
      <c r="BH10" s="243">
        <v>42948</v>
      </c>
      <c r="BI10" s="243">
        <v>42979</v>
      </c>
      <c r="BJ10" s="243">
        <v>43009</v>
      </c>
      <c r="BK10" s="243">
        <v>43040</v>
      </c>
      <c r="BL10" s="243">
        <v>43070</v>
      </c>
      <c r="BM10" s="243">
        <v>43101</v>
      </c>
      <c r="BN10" s="243">
        <v>43132</v>
      </c>
      <c r="BO10" s="243">
        <v>43160</v>
      </c>
      <c r="BP10" s="243">
        <v>43191</v>
      </c>
      <c r="BQ10" s="243">
        <v>43221</v>
      </c>
      <c r="BR10" s="243">
        <v>43252</v>
      </c>
      <c r="BS10" s="243">
        <v>43282</v>
      </c>
      <c r="BT10" s="243">
        <v>43313</v>
      </c>
      <c r="BU10" s="243">
        <v>43344</v>
      </c>
      <c r="BV10" s="243">
        <v>43374</v>
      </c>
      <c r="BW10" s="243">
        <v>43405</v>
      </c>
      <c r="BX10" s="243">
        <v>43435</v>
      </c>
      <c r="BY10" s="243">
        <v>43466</v>
      </c>
      <c r="BZ10" s="243">
        <v>43497</v>
      </c>
      <c r="CA10" s="243">
        <v>43525</v>
      </c>
      <c r="CB10" s="243">
        <v>43556</v>
      </c>
      <c r="CC10" s="243">
        <v>43586</v>
      </c>
      <c r="CD10" s="243">
        <v>43617</v>
      </c>
      <c r="CE10" s="243">
        <v>43647</v>
      </c>
      <c r="CF10" s="243">
        <v>43678</v>
      </c>
      <c r="CG10" s="243">
        <v>43709</v>
      </c>
      <c r="CH10" s="243">
        <v>43739</v>
      </c>
      <c r="CI10" s="243">
        <v>43770</v>
      </c>
      <c r="CJ10" s="243">
        <v>43800</v>
      </c>
      <c r="CK10" s="243">
        <v>43831</v>
      </c>
      <c r="CL10" s="243">
        <v>43862</v>
      </c>
      <c r="CM10" s="243">
        <v>43891</v>
      </c>
      <c r="CN10" s="243">
        <v>43922</v>
      </c>
      <c r="CO10" s="243">
        <v>43952</v>
      </c>
      <c r="CP10" s="243">
        <v>43983</v>
      </c>
      <c r="CQ10" s="243">
        <v>44013</v>
      </c>
      <c r="CR10" s="243">
        <v>44044</v>
      </c>
      <c r="CS10" s="243">
        <v>44075</v>
      </c>
      <c r="CT10" s="243">
        <v>44105</v>
      </c>
      <c r="CU10" s="243">
        <v>44136</v>
      </c>
      <c r="CV10" s="243">
        <v>44166</v>
      </c>
      <c r="CW10" s="243">
        <v>44197</v>
      </c>
      <c r="CX10" s="243">
        <v>44228</v>
      </c>
      <c r="CY10" s="243">
        <v>44256</v>
      </c>
      <c r="CZ10" s="243">
        <v>44287</v>
      </c>
      <c r="DA10" s="243">
        <v>44317</v>
      </c>
      <c r="DB10" s="243">
        <v>44348</v>
      </c>
      <c r="DC10" s="243">
        <v>44378</v>
      </c>
      <c r="DD10" s="243">
        <v>44409</v>
      </c>
      <c r="DE10" s="243">
        <v>44440</v>
      </c>
      <c r="DF10" s="243">
        <v>44470</v>
      </c>
      <c r="DG10" s="243">
        <v>44501</v>
      </c>
      <c r="DH10" s="243">
        <v>44531</v>
      </c>
      <c r="DI10" s="243">
        <v>44562</v>
      </c>
      <c r="DJ10" s="243">
        <v>44593</v>
      </c>
      <c r="DK10" s="243">
        <v>44621</v>
      </c>
      <c r="DL10" s="243">
        <v>44652</v>
      </c>
      <c r="DM10" s="243">
        <v>44682</v>
      </c>
      <c r="DN10" s="243">
        <v>44713</v>
      </c>
      <c r="DO10" s="243">
        <v>44743</v>
      </c>
      <c r="DP10" s="243">
        <v>44774</v>
      </c>
      <c r="DQ10" s="243">
        <v>44805</v>
      </c>
      <c r="DR10" s="243">
        <v>44835</v>
      </c>
      <c r="DS10" s="243">
        <v>44866</v>
      </c>
      <c r="DT10" s="243">
        <v>44896</v>
      </c>
      <c r="DU10" s="243">
        <v>44927</v>
      </c>
      <c r="DV10" s="243">
        <v>44958</v>
      </c>
      <c r="DW10" s="243">
        <v>44986</v>
      </c>
      <c r="DX10" s="243">
        <v>45017</v>
      </c>
      <c r="DY10" s="243">
        <v>45047</v>
      </c>
      <c r="DZ10" s="243">
        <v>45078</v>
      </c>
      <c r="EA10" s="243">
        <v>45108</v>
      </c>
      <c r="EB10" s="243">
        <v>45139</v>
      </c>
      <c r="EC10" s="243">
        <v>45170</v>
      </c>
      <c r="ED10" s="243">
        <v>45200</v>
      </c>
      <c r="EE10" s="243">
        <v>45231</v>
      </c>
      <c r="EF10" s="243">
        <v>45261</v>
      </c>
      <c r="EG10" s="243">
        <v>45292</v>
      </c>
      <c r="EH10" s="243">
        <v>45323</v>
      </c>
      <c r="EI10" s="243">
        <v>45352</v>
      </c>
      <c r="EJ10" s="243">
        <v>45383</v>
      </c>
      <c r="EK10" s="243">
        <v>45413</v>
      </c>
      <c r="EL10" s="243">
        <v>45444</v>
      </c>
      <c r="EM10" s="243">
        <v>45474</v>
      </c>
      <c r="EN10" s="243">
        <v>45505</v>
      </c>
      <c r="EO10" s="243">
        <v>45536</v>
      </c>
      <c r="EP10" s="243">
        <v>45566</v>
      </c>
      <c r="EQ10" s="243">
        <v>45597</v>
      </c>
      <c r="ER10" s="243">
        <v>45627</v>
      </c>
      <c r="ES10" s="243">
        <v>45658</v>
      </c>
      <c r="ET10" s="243">
        <v>45689</v>
      </c>
      <c r="EU10" s="243">
        <v>45717</v>
      </c>
      <c r="EV10" s="243">
        <v>45748</v>
      </c>
      <c r="EW10" s="243">
        <v>45778</v>
      </c>
      <c r="EX10" s="243">
        <v>45809</v>
      </c>
      <c r="EY10" s="243">
        <v>45839</v>
      </c>
      <c r="EZ10" s="243">
        <v>45870</v>
      </c>
      <c r="FA10" s="243">
        <v>45901</v>
      </c>
      <c r="FB10" s="243">
        <v>45931</v>
      </c>
      <c r="FC10" s="243">
        <v>45962</v>
      </c>
      <c r="FD10" s="243">
        <v>45992</v>
      </c>
      <c r="FE10" s="243">
        <v>46023</v>
      </c>
      <c r="FF10" s="243">
        <v>46054</v>
      </c>
      <c r="FG10" s="243">
        <v>46082</v>
      </c>
      <c r="FH10" s="243">
        <v>46113</v>
      </c>
      <c r="FI10" s="243">
        <v>46143</v>
      </c>
      <c r="FJ10" s="243">
        <v>46174</v>
      </c>
      <c r="FK10" s="243">
        <v>46204</v>
      </c>
      <c r="FL10" s="243">
        <v>46235</v>
      </c>
      <c r="FM10" s="243">
        <v>46266</v>
      </c>
      <c r="FN10" s="243">
        <v>46296</v>
      </c>
      <c r="FO10" s="243">
        <v>46327</v>
      </c>
      <c r="FP10" s="243">
        <v>46357</v>
      </c>
      <c r="FQ10" s="243">
        <v>46388</v>
      </c>
      <c r="FR10" s="243">
        <v>46419</v>
      </c>
      <c r="FS10" s="243">
        <v>46447</v>
      </c>
      <c r="FT10" s="243">
        <v>46478</v>
      </c>
      <c r="FU10" s="243">
        <v>46508</v>
      </c>
      <c r="FV10" s="243">
        <v>46539</v>
      </c>
      <c r="FW10" s="243">
        <v>46569</v>
      </c>
      <c r="FX10" s="243">
        <v>46600</v>
      </c>
      <c r="FY10" s="243">
        <v>46631</v>
      </c>
      <c r="FZ10" s="243">
        <v>46661</v>
      </c>
      <c r="GA10" s="243">
        <v>46692</v>
      </c>
      <c r="GB10" s="243">
        <v>46722</v>
      </c>
      <c r="XEM10" s="139">
        <v>40787</v>
      </c>
      <c r="XEN10" s="142">
        <v>336</v>
      </c>
      <c r="XEO10" s="142">
        <v>384</v>
      </c>
      <c r="XEP10" s="142">
        <v>504</v>
      </c>
      <c r="XEQ10" s="142">
        <v>144</v>
      </c>
      <c r="XER10" s="142">
        <v>72</v>
      </c>
      <c r="XES10" s="142">
        <v>168</v>
      </c>
      <c r="XET10" s="142">
        <f t="shared" si="0"/>
        <v>720</v>
      </c>
    </row>
    <row r="11" spans="2:184 16367:16374">
      <c r="B11" s="13" t="s">
        <v>73</v>
      </c>
      <c r="C11" s="14" t="s">
        <v>36</v>
      </c>
      <c r="D11" s="460" t="s">
        <v>68</v>
      </c>
      <c r="E11" s="215">
        <v>285957</v>
      </c>
      <c r="F11" s="215">
        <v>252979.20000000001</v>
      </c>
      <c r="G11" s="215">
        <v>272910.81</v>
      </c>
      <c r="H11" s="215">
        <v>256824.23</v>
      </c>
      <c r="I11" s="215">
        <v>207834.64</v>
      </c>
      <c r="J11" s="215">
        <v>260392.2</v>
      </c>
      <c r="K11" s="215">
        <v>272029</v>
      </c>
      <c r="L11" s="215">
        <v>273885.81</v>
      </c>
      <c r="M11" s="215">
        <v>265109.19</v>
      </c>
      <c r="N11" s="215">
        <v>279385</v>
      </c>
      <c r="O11" s="215">
        <v>272230.21999999997</v>
      </c>
      <c r="P11" s="215">
        <v>276318.38</v>
      </c>
      <c r="Q11" s="215">
        <v>289559.38</v>
      </c>
      <c r="R11" s="215">
        <v>258002.2</v>
      </c>
      <c r="S11" s="215">
        <v>270240.78000000003</v>
      </c>
      <c r="T11" s="215">
        <v>188157.81</v>
      </c>
      <c r="U11" s="215">
        <v>200906.8</v>
      </c>
      <c r="V11" s="215">
        <v>264098.19</v>
      </c>
      <c r="W11" s="215">
        <v>273602.40999999997</v>
      </c>
      <c r="X11" s="215">
        <v>273425.81</v>
      </c>
      <c r="Y11" s="215">
        <v>264107.19</v>
      </c>
      <c r="Z11" s="215">
        <v>278114</v>
      </c>
      <c r="AA11" s="215">
        <v>270233.59000000003</v>
      </c>
      <c r="AB11" s="215">
        <v>271654.78000000003</v>
      </c>
      <c r="AC11" s="215">
        <v>281003</v>
      </c>
      <c r="AD11" s="215">
        <v>255401.2</v>
      </c>
      <c r="AE11" s="215">
        <v>270479.78000000003</v>
      </c>
      <c r="AF11" s="215">
        <v>263834</v>
      </c>
      <c r="AG11" s="215">
        <v>203292</v>
      </c>
      <c r="AH11" s="215">
        <v>264190.59000000003</v>
      </c>
      <c r="AI11" s="215">
        <v>273556.81</v>
      </c>
      <c r="AJ11" s="215">
        <v>272522.40999999997</v>
      </c>
      <c r="AK11" s="215">
        <v>261790.59</v>
      </c>
      <c r="AL11" s="215">
        <v>276130.81</v>
      </c>
      <c r="AM11" s="215">
        <v>267692.59000000003</v>
      </c>
      <c r="AN11" s="215">
        <v>267412</v>
      </c>
      <c r="AO11" s="215">
        <v>288121.38</v>
      </c>
      <c r="AP11" s="215">
        <v>269514.59000000003</v>
      </c>
      <c r="AQ11" s="215">
        <v>275851.40999999997</v>
      </c>
      <c r="AR11" s="215">
        <v>266542.59000000003</v>
      </c>
      <c r="AS11" s="215">
        <v>208338.62</v>
      </c>
      <c r="AT11" s="215">
        <v>267354.19</v>
      </c>
      <c r="AU11" s="215">
        <v>275311.40999999997</v>
      </c>
      <c r="AV11" s="215">
        <v>277803.78000000003</v>
      </c>
      <c r="AW11" s="215">
        <v>265781.59000000003</v>
      </c>
      <c r="AX11" s="215">
        <v>277044.78000000003</v>
      </c>
      <c r="AY11" s="215">
        <v>275185.19</v>
      </c>
      <c r="AZ11" s="215">
        <v>271224.81</v>
      </c>
      <c r="BA11" s="215">
        <v>285503</v>
      </c>
      <c r="BB11" s="215">
        <v>259699.20000000001</v>
      </c>
      <c r="BC11" s="215">
        <v>262573.81</v>
      </c>
      <c r="BD11" s="215">
        <v>242457.81</v>
      </c>
      <c r="BE11" s="215">
        <v>180873</v>
      </c>
      <c r="BF11" s="215">
        <v>247179</v>
      </c>
      <c r="BG11" s="215">
        <v>255772</v>
      </c>
      <c r="BH11" s="215">
        <v>260710.81</v>
      </c>
      <c r="BI11" s="215">
        <v>242776.59</v>
      </c>
      <c r="BJ11" s="215">
        <v>256287</v>
      </c>
      <c r="BK11" s="215">
        <v>258321.59</v>
      </c>
      <c r="BL11" s="215">
        <v>253137.81</v>
      </c>
      <c r="BM11" s="215">
        <v>288585</v>
      </c>
      <c r="BN11" s="215">
        <v>263256.19</v>
      </c>
      <c r="BO11" s="215">
        <v>266146.81</v>
      </c>
      <c r="BP11" s="215">
        <v>253113.19</v>
      </c>
      <c r="BQ11" s="215">
        <v>263634.81</v>
      </c>
      <c r="BR11" s="215">
        <v>255287.59</v>
      </c>
      <c r="BS11" s="215">
        <v>268565.78000000003</v>
      </c>
      <c r="BT11" s="215">
        <v>270445.81</v>
      </c>
      <c r="BU11" s="215">
        <v>212418.56</v>
      </c>
      <c r="BV11" s="215">
        <v>183565.39</v>
      </c>
      <c r="BW11" s="215">
        <v>271775.59000000003</v>
      </c>
      <c r="BX11" s="215">
        <v>282161</v>
      </c>
      <c r="BY11" s="215">
        <v>298867</v>
      </c>
      <c r="BZ11" s="215">
        <v>273510.19</v>
      </c>
      <c r="CA11" s="215">
        <v>301104</v>
      </c>
      <c r="CB11" s="215">
        <v>202504.19</v>
      </c>
      <c r="CC11" s="215">
        <v>209579.06</v>
      </c>
      <c r="CD11" s="215">
        <v>267713.59000000003</v>
      </c>
      <c r="CE11" s="215">
        <v>287148</v>
      </c>
      <c r="CF11" s="215">
        <v>286799.81</v>
      </c>
      <c r="CG11" s="215">
        <v>276690.59000000003</v>
      </c>
      <c r="CH11" s="215">
        <v>294082.81</v>
      </c>
      <c r="CI11" s="215">
        <v>293476.21999999997</v>
      </c>
      <c r="CJ11" s="215">
        <v>296643.78000000003</v>
      </c>
      <c r="CK11" s="215">
        <v>304457</v>
      </c>
      <c r="CL11" s="215">
        <v>285313.59000000003</v>
      </c>
      <c r="CM11" s="215">
        <v>304726</v>
      </c>
      <c r="CN11" s="215">
        <v>268210.19</v>
      </c>
      <c r="CO11" s="215">
        <v>225722</v>
      </c>
      <c r="CP11" s="215">
        <v>278707.19</v>
      </c>
      <c r="CQ11" s="215">
        <v>290450</v>
      </c>
      <c r="CR11" s="215">
        <v>289863.78000000003</v>
      </c>
      <c r="CS11" s="215">
        <v>280858.19</v>
      </c>
      <c r="CT11" s="215">
        <v>295387.81</v>
      </c>
      <c r="CU11" s="215">
        <v>293261.59000000003</v>
      </c>
      <c r="CV11" s="215">
        <v>297070.81</v>
      </c>
      <c r="CW11" s="215">
        <v>303135</v>
      </c>
      <c r="CX11" s="215">
        <v>273995.19</v>
      </c>
      <c r="CY11" s="215">
        <v>304123.78000000003</v>
      </c>
      <c r="CZ11" s="215">
        <v>289014</v>
      </c>
      <c r="DA11" s="215">
        <v>211431.78</v>
      </c>
      <c r="DB11" s="215">
        <v>279276.59000000003</v>
      </c>
      <c r="DC11" s="215">
        <v>285736.81</v>
      </c>
      <c r="DD11" s="215">
        <v>290996</v>
      </c>
      <c r="DE11" s="215">
        <v>277469.59000000003</v>
      </c>
      <c r="DF11" s="215">
        <v>294132.81</v>
      </c>
      <c r="DG11" s="215">
        <v>293985.59000000003</v>
      </c>
      <c r="DH11" s="215">
        <v>295726.81</v>
      </c>
      <c r="DI11" s="215">
        <v>302576</v>
      </c>
      <c r="DJ11" s="215">
        <v>273749.19</v>
      </c>
      <c r="DK11" s="215">
        <v>303797.81</v>
      </c>
      <c r="DL11" s="215">
        <v>283588.62</v>
      </c>
      <c r="DM11" s="215">
        <v>204464.78</v>
      </c>
      <c r="DN11" s="215">
        <v>275502.59000000003</v>
      </c>
      <c r="DO11" s="215">
        <v>288438.81</v>
      </c>
      <c r="DP11" s="215">
        <v>289918.38</v>
      </c>
      <c r="DQ11" s="215">
        <v>274183.59000000003</v>
      </c>
      <c r="DR11" s="215">
        <v>294339.78000000003</v>
      </c>
      <c r="DS11" s="215">
        <v>293904.59000000003</v>
      </c>
      <c r="DT11" s="215">
        <v>294681</v>
      </c>
      <c r="DU11" s="215">
        <v>302389</v>
      </c>
      <c r="DV11" s="215">
        <v>272867.19</v>
      </c>
      <c r="DW11" s="215">
        <v>302698</v>
      </c>
      <c r="DX11" s="215">
        <v>234969.81</v>
      </c>
      <c r="DY11" s="215">
        <v>190541</v>
      </c>
      <c r="DZ11" s="215">
        <v>267341.40999999997</v>
      </c>
      <c r="EA11" s="215">
        <v>287882.78000000003</v>
      </c>
      <c r="EB11" s="215">
        <v>289077.81</v>
      </c>
      <c r="EC11" s="215">
        <v>274381.59000000003</v>
      </c>
      <c r="ED11" s="215">
        <v>291872.78000000003</v>
      </c>
      <c r="EE11" s="215">
        <v>290622.21999999997</v>
      </c>
      <c r="EF11" s="215">
        <v>293186.81</v>
      </c>
      <c r="EG11" s="215">
        <v>301750</v>
      </c>
      <c r="EH11" s="215">
        <v>282859.59000000003</v>
      </c>
      <c r="EI11" s="215">
        <v>303452.81</v>
      </c>
      <c r="EJ11" s="215">
        <v>275017.25</v>
      </c>
      <c r="EK11" s="215">
        <v>212411.06</v>
      </c>
      <c r="EL11" s="215">
        <v>274410</v>
      </c>
      <c r="EM11" s="215">
        <v>287786</v>
      </c>
      <c r="EN11" s="215">
        <v>287803.81</v>
      </c>
      <c r="EO11" s="215">
        <v>278464.19</v>
      </c>
      <c r="EP11" s="215">
        <v>292629</v>
      </c>
      <c r="EQ11" s="215">
        <v>292100.59000000003</v>
      </c>
      <c r="ER11" s="215">
        <v>295293.78000000003</v>
      </c>
      <c r="ES11" s="215">
        <v>300109.78000000003</v>
      </c>
      <c r="ET11" s="215">
        <v>271947.19</v>
      </c>
      <c r="EU11" s="215">
        <v>301030.78000000003</v>
      </c>
      <c r="EV11" s="215">
        <v>265031.59000000003</v>
      </c>
      <c r="EW11" s="215">
        <v>224524.03</v>
      </c>
      <c r="EX11" s="215">
        <v>271657</v>
      </c>
      <c r="EY11" s="215">
        <v>284321</v>
      </c>
      <c r="EZ11" s="215">
        <v>288885.81</v>
      </c>
      <c r="FA11" s="215">
        <v>274038.59000000003</v>
      </c>
      <c r="FB11" s="215">
        <v>288904.81</v>
      </c>
      <c r="FC11" s="215">
        <v>287510</v>
      </c>
      <c r="FD11" s="215">
        <v>287265.78000000003</v>
      </c>
      <c r="FE11" s="215">
        <v>293405.78000000003</v>
      </c>
      <c r="FF11" s="215">
        <v>266909.19</v>
      </c>
      <c r="FG11" s="215">
        <v>295160</v>
      </c>
      <c r="FH11" s="215">
        <v>189298.41</v>
      </c>
      <c r="FI11" s="215">
        <v>274200</v>
      </c>
      <c r="FJ11" s="215">
        <v>261409.59</v>
      </c>
      <c r="FK11" s="215">
        <v>284653.40999999997</v>
      </c>
      <c r="FL11" s="215">
        <v>285550</v>
      </c>
      <c r="FM11" s="215">
        <v>268803.59000000003</v>
      </c>
      <c r="FN11" s="215">
        <v>288458.81</v>
      </c>
      <c r="FO11" s="215">
        <v>283052.59000000003</v>
      </c>
      <c r="FP11" s="215">
        <v>283883</v>
      </c>
      <c r="FQ11" s="215">
        <v>292111</v>
      </c>
      <c r="FR11" s="215">
        <v>264958.19</v>
      </c>
      <c r="FS11" s="215">
        <v>292998.78000000003</v>
      </c>
      <c r="FT11" s="215">
        <v>186309.25</v>
      </c>
      <c r="FU11" s="215">
        <v>212795.2</v>
      </c>
      <c r="FV11" s="215">
        <v>257676</v>
      </c>
      <c r="FW11" s="215">
        <v>283566.81</v>
      </c>
      <c r="FX11" s="215">
        <v>281259.78000000003</v>
      </c>
      <c r="FY11" s="215">
        <v>267614</v>
      </c>
      <c r="FZ11" s="215">
        <v>286409.81</v>
      </c>
      <c r="GA11" s="215">
        <v>280242.59000000003</v>
      </c>
      <c r="GB11" s="215">
        <v>285255</v>
      </c>
      <c r="XEM11" s="139">
        <v>40817</v>
      </c>
      <c r="XEN11" s="142">
        <v>336</v>
      </c>
      <c r="XEO11" s="142">
        <v>408</v>
      </c>
      <c r="XEP11" s="142">
        <v>504</v>
      </c>
      <c r="XEQ11" s="142">
        <v>160</v>
      </c>
      <c r="XER11" s="142">
        <v>80</v>
      </c>
      <c r="XES11" s="142">
        <v>168</v>
      </c>
      <c r="XET11" s="142">
        <f t="shared" si="0"/>
        <v>744</v>
      </c>
    </row>
    <row r="12" spans="2:184 16367:16374">
      <c r="B12" s="13" t="s">
        <v>73</v>
      </c>
      <c r="C12" s="14" t="s">
        <v>36</v>
      </c>
      <c r="D12" s="460" t="s">
        <v>69</v>
      </c>
      <c r="E12" s="215">
        <v>51088</v>
      </c>
      <c r="F12" s="215">
        <v>43112</v>
      </c>
      <c r="G12" s="215">
        <v>52471.4</v>
      </c>
      <c r="H12" s="215">
        <v>41481.99</v>
      </c>
      <c r="I12" s="215">
        <v>43060</v>
      </c>
      <c r="J12" s="215">
        <v>52359</v>
      </c>
      <c r="K12" s="215">
        <v>51037</v>
      </c>
      <c r="L12" s="215">
        <v>48720</v>
      </c>
      <c r="M12" s="215">
        <v>56475</v>
      </c>
      <c r="N12" s="215">
        <v>46895</v>
      </c>
      <c r="O12" s="215">
        <v>60235</v>
      </c>
      <c r="P12" s="215">
        <v>58254</v>
      </c>
      <c r="Q12" s="215">
        <v>49937</v>
      </c>
      <c r="R12" s="215">
        <v>41958</v>
      </c>
      <c r="S12" s="215">
        <v>49732</v>
      </c>
      <c r="T12" s="215">
        <v>31552</v>
      </c>
      <c r="U12" s="215">
        <v>43474</v>
      </c>
      <c r="V12" s="215">
        <v>47608</v>
      </c>
      <c r="W12" s="215">
        <v>47096</v>
      </c>
      <c r="X12" s="215">
        <v>56040</v>
      </c>
      <c r="Y12" s="215">
        <v>51549</v>
      </c>
      <c r="Z12" s="215">
        <v>44802</v>
      </c>
      <c r="AA12" s="215">
        <v>57684</v>
      </c>
      <c r="AB12" s="215">
        <v>44484</v>
      </c>
      <c r="AC12" s="215">
        <v>57537</v>
      </c>
      <c r="AD12" s="215">
        <v>43950</v>
      </c>
      <c r="AE12" s="215">
        <v>48180</v>
      </c>
      <c r="AF12" s="215">
        <v>43900</v>
      </c>
      <c r="AG12" s="215">
        <v>49014</v>
      </c>
      <c r="AH12" s="215">
        <v>44893</v>
      </c>
      <c r="AI12" s="215">
        <v>45386</v>
      </c>
      <c r="AJ12" s="215">
        <v>56906</v>
      </c>
      <c r="AK12" s="215">
        <v>45681</v>
      </c>
      <c r="AL12" s="215">
        <v>53624</v>
      </c>
      <c r="AM12" s="215">
        <v>52998</v>
      </c>
      <c r="AN12" s="215">
        <v>42851</v>
      </c>
      <c r="AO12" s="215">
        <v>66109</v>
      </c>
      <c r="AP12" s="215">
        <v>44242</v>
      </c>
      <c r="AQ12" s="215">
        <v>38274</v>
      </c>
      <c r="AR12" s="215">
        <v>49943.01</v>
      </c>
      <c r="AS12" s="215">
        <v>45613</v>
      </c>
      <c r="AT12" s="215">
        <v>40896</v>
      </c>
      <c r="AU12" s="215">
        <v>66046</v>
      </c>
      <c r="AV12" s="215">
        <v>44696</v>
      </c>
      <c r="AW12" s="215">
        <v>47318</v>
      </c>
      <c r="AX12" s="215">
        <v>54900</v>
      </c>
      <c r="AY12" s="215">
        <v>58532</v>
      </c>
      <c r="AZ12" s="215">
        <v>51710</v>
      </c>
      <c r="BA12" s="215">
        <v>63649</v>
      </c>
      <c r="BB12" s="215">
        <v>50846</v>
      </c>
      <c r="BC12" s="215">
        <v>48030</v>
      </c>
      <c r="BD12" s="215">
        <v>56868.2</v>
      </c>
      <c r="BE12" s="215">
        <v>44663</v>
      </c>
      <c r="BF12" s="215">
        <v>47126</v>
      </c>
      <c r="BG12" s="215">
        <v>69231</v>
      </c>
      <c r="BH12" s="215">
        <v>47402.8</v>
      </c>
      <c r="BI12" s="215">
        <v>62952</v>
      </c>
      <c r="BJ12" s="215">
        <v>55007</v>
      </c>
      <c r="BK12" s="215">
        <v>54109</v>
      </c>
      <c r="BL12" s="215">
        <v>62831.8</v>
      </c>
      <c r="BM12" s="215">
        <v>52933</v>
      </c>
      <c r="BN12" s="215">
        <v>50791</v>
      </c>
      <c r="BO12" s="215">
        <v>56485</v>
      </c>
      <c r="BP12" s="215">
        <v>58198</v>
      </c>
      <c r="BQ12" s="215">
        <v>57466</v>
      </c>
      <c r="BR12" s="215">
        <v>55825</v>
      </c>
      <c r="BS12" s="215">
        <v>59437</v>
      </c>
      <c r="BT12" s="215">
        <v>52508</v>
      </c>
      <c r="BU12" s="215">
        <v>56997.599999999999</v>
      </c>
      <c r="BV12" s="215">
        <v>32256.39</v>
      </c>
      <c r="BW12" s="215">
        <v>63090</v>
      </c>
      <c r="BX12" s="215">
        <v>71705</v>
      </c>
      <c r="BY12" s="215">
        <v>62118</v>
      </c>
      <c r="BZ12" s="215">
        <v>52468</v>
      </c>
      <c r="CA12" s="215">
        <v>61439</v>
      </c>
      <c r="CB12" s="215">
        <v>31711</v>
      </c>
      <c r="CC12" s="215">
        <v>46856</v>
      </c>
      <c r="CD12" s="215">
        <v>63336</v>
      </c>
      <c r="CE12" s="215">
        <v>52919</v>
      </c>
      <c r="CF12" s="215">
        <v>56638</v>
      </c>
      <c r="CG12" s="215">
        <v>65271</v>
      </c>
      <c r="CH12" s="215">
        <v>51046.8</v>
      </c>
      <c r="CI12" s="215">
        <v>64255.6</v>
      </c>
      <c r="CJ12" s="215">
        <v>64139</v>
      </c>
      <c r="CK12" s="215">
        <v>58535</v>
      </c>
      <c r="CL12" s="215">
        <v>54774</v>
      </c>
      <c r="CM12" s="215">
        <v>62583</v>
      </c>
      <c r="CN12" s="215">
        <v>48428</v>
      </c>
      <c r="CO12" s="215">
        <v>59922</v>
      </c>
      <c r="CP12" s="215">
        <v>54896</v>
      </c>
      <c r="CQ12" s="215">
        <v>53452</v>
      </c>
      <c r="CR12" s="215">
        <v>64871</v>
      </c>
      <c r="CS12" s="215">
        <v>56258.6</v>
      </c>
      <c r="CT12" s="215">
        <v>52988.800000000003</v>
      </c>
      <c r="CU12" s="215">
        <v>67879</v>
      </c>
      <c r="CV12" s="215">
        <v>59437</v>
      </c>
      <c r="CW12" s="215">
        <v>66432</v>
      </c>
      <c r="CX12" s="215">
        <v>50295</v>
      </c>
      <c r="CY12" s="215">
        <v>51927</v>
      </c>
      <c r="CZ12" s="215">
        <v>53324</v>
      </c>
      <c r="DA12" s="215">
        <v>51285.39</v>
      </c>
      <c r="DB12" s="215">
        <v>44815</v>
      </c>
      <c r="DC12" s="215">
        <v>58082</v>
      </c>
      <c r="DD12" s="215">
        <v>52460</v>
      </c>
      <c r="DE12" s="215">
        <v>58394.6</v>
      </c>
      <c r="DF12" s="215">
        <v>69298</v>
      </c>
      <c r="DG12" s="215">
        <v>59789.599999999999</v>
      </c>
      <c r="DH12" s="215">
        <v>51671</v>
      </c>
      <c r="DI12" s="215">
        <v>67233</v>
      </c>
      <c r="DJ12" s="215">
        <v>53144.2</v>
      </c>
      <c r="DK12" s="215">
        <v>50871</v>
      </c>
      <c r="DL12" s="215">
        <v>54029.599999999999</v>
      </c>
      <c r="DM12" s="215">
        <v>48342.79</v>
      </c>
      <c r="DN12" s="215">
        <v>48151</v>
      </c>
      <c r="DO12" s="215">
        <v>68636</v>
      </c>
      <c r="DP12" s="215">
        <v>48527.39</v>
      </c>
      <c r="DQ12" s="215">
        <v>53809.61</v>
      </c>
      <c r="DR12" s="215">
        <v>59196</v>
      </c>
      <c r="DS12" s="215">
        <v>61415</v>
      </c>
      <c r="DT12" s="215">
        <v>60519</v>
      </c>
      <c r="DU12" s="215">
        <v>62994</v>
      </c>
      <c r="DV12" s="215">
        <v>46974</v>
      </c>
      <c r="DW12" s="215">
        <v>54955</v>
      </c>
      <c r="DX12" s="215">
        <v>48379.6</v>
      </c>
      <c r="DY12" s="215">
        <v>39089</v>
      </c>
      <c r="DZ12" s="215">
        <v>51815</v>
      </c>
      <c r="EA12" s="215">
        <v>68180.789999999994</v>
      </c>
      <c r="EB12" s="215">
        <v>46828</v>
      </c>
      <c r="EC12" s="215">
        <v>64440</v>
      </c>
      <c r="ED12" s="215">
        <v>60580</v>
      </c>
      <c r="EE12" s="215">
        <v>60196</v>
      </c>
      <c r="EF12" s="215">
        <v>75558</v>
      </c>
      <c r="EG12" s="215">
        <v>61600</v>
      </c>
      <c r="EH12" s="215">
        <v>50642</v>
      </c>
      <c r="EI12" s="215">
        <v>65885</v>
      </c>
      <c r="EJ12" s="215">
        <v>49576.639999999999</v>
      </c>
      <c r="EK12" s="215">
        <v>43829</v>
      </c>
      <c r="EL12" s="215">
        <v>60804</v>
      </c>
      <c r="EM12" s="215">
        <v>55460</v>
      </c>
      <c r="EN12" s="215">
        <v>60315</v>
      </c>
      <c r="EO12" s="215">
        <v>66715.600000000006</v>
      </c>
      <c r="EP12" s="215">
        <v>55262</v>
      </c>
      <c r="EQ12" s="215">
        <v>68411.600000000006</v>
      </c>
      <c r="ER12" s="215">
        <v>67903</v>
      </c>
      <c r="ES12" s="215">
        <v>58083</v>
      </c>
      <c r="ET12" s="215">
        <v>51707.199999999997</v>
      </c>
      <c r="EU12" s="215">
        <v>64212</v>
      </c>
      <c r="EV12" s="215">
        <v>50370</v>
      </c>
      <c r="EW12" s="215">
        <v>50865</v>
      </c>
      <c r="EX12" s="215">
        <v>54141</v>
      </c>
      <c r="EY12" s="215">
        <v>56616</v>
      </c>
      <c r="EZ12" s="215">
        <v>60355</v>
      </c>
      <c r="FA12" s="215">
        <v>58704.6</v>
      </c>
      <c r="FB12" s="215">
        <v>52302</v>
      </c>
      <c r="FC12" s="215">
        <v>70758</v>
      </c>
      <c r="FD12" s="215">
        <v>59106</v>
      </c>
      <c r="FE12" s="215">
        <v>63074</v>
      </c>
      <c r="FF12" s="215">
        <v>50165</v>
      </c>
      <c r="FG12" s="215">
        <v>50900</v>
      </c>
      <c r="FH12" s="215">
        <v>34011.599999999999</v>
      </c>
      <c r="FI12" s="215">
        <v>65044</v>
      </c>
      <c r="FJ12" s="215">
        <v>46340.6</v>
      </c>
      <c r="FK12" s="215">
        <v>48944.4</v>
      </c>
      <c r="FL12" s="215">
        <v>62360</v>
      </c>
      <c r="FM12" s="215">
        <v>51704</v>
      </c>
      <c r="FN12" s="215">
        <v>57550.8</v>
      </c>
      <c r="FO12" s="215">
        <v>64428</v>
      </c>
      <c r="FP12" s="215">
        <v>51621</v>
      </c>
      <c r="FQ12" s="215">
        <v>70010</v>
      </c>
      <c r="FR12" s="215">
        <v>49593</v>
      </c>
      <c r="FS12" s="215">
        <v>47075</v>
      </c>
      <c r="FT12" s="215">
        <v>33059</v>
      </c>
      <c r="FU12" s="215">
        <v>53871.199999999997</v>
      </c>
      <c r="FV12" s="215">
        <v>47685</v>
      </c>
      <c r="FW12" s="215">
        <v>57135.8</v>
      </c>
      <c r="FX12" s="215">
        <v>55583.79</v>
      </c>
      <c r="FY12" s="215">
        <v>50197</v>
      </c>
      <c r="FZ12" s="215">
        <v>63906</v>
      </c>
      <c r="GA12" s="215">
        <v>58272.6</v>
      </c>
      <c r="GB12" s="215">
        <v>49499</v>
      </c>
      <c r="XEM12" s="139">
        <v>40848</v>
      </c>
      <c r="XEN12" s="142">
        <v>336</v>
      </c>
      <c r="XEO12" s="142">
        <v>384</v>
      </c>
      <c r="XEP12" s="142">
        <v>504</v>
      </c>
      <c r="XEQ12" s="142">
        <v>144</v>
      </c>
      <c r="XER12" s="142">
        <v>72</v>
      </c>
      <c r="XES12" s="142">
        <v>168</v>
      </c>
      <c r="XET12" s="142">
        <f t="shared" si="0"/>
        <v>720</v>
      </c>
    </row>
    <row r="13" spans="2:184 16367:16374">
      <c r="B13" s="13" t="s">
        <v>73</v>
      </c>
      <c r="C13" s="14" t="s">
        <v>36</v>
      </c>
      <c r="D13" s="460" t="s">
        <v>70</v>
      </c>
      <c r="E13" s="215">
        <v>23726</v>
      </c>
      <c r="F13" s="215">
        <v>21800</v>
      </c>
      <c r="G13" s="215">
        <v>24686.400000000001</v>
      </c>
      <c r="H13" s="215">
        <v>19550</v>
      </c>
      <c r="I13" s="215">
        <v>16950</v>
      </c>
      <c r="J13" s="215">
        <v>25000</v>
      </c>
      <c r="K13" s="215">
        <v>23280</v>
      </c>
      <c r="L13" s="215">
        <v>21710</v>
      </c>
      <c r="M13" s="215">
        <v>24525.599999999999</v>
      </c>
      <c r="N13" s="215">
        <v>19760</v>
      </c>
      <c r="O13" s="215">
        <v>25210</v>
      </c>
      <c r="P13" s="215">
        <v>24679.39</v>
      </c>
      <c r="Q13" s="215">
        <v>21647.39</v>
      </c>
      <c r="R13" s="215">
        <v>21413</v>
      </c>
      <c r="S13" s="215">
        <v>24027</v>
      </c>
      <c r="T13" s="215">
        <v>13440</v>
      </c>
      <c r="U13" s="215">
        <v>17435</v>
      </c>
      <c r="V13" s="215">
        <v>21825</v>
      </c>
      <c r="W13" s="215">
        <v>20949.400000000001</v>
      </c>
      <c r="X13" s="215">
        <v>25540</v>
      </c>
      <c r="Y13" s="215">
        <v>23625.599999999999</v>
      </c>
      <c r="Z13" s="215">
        <v>19180</v>
      </c>
      <c r="AA13" s="215">
        <v>25295</v>
      </c>
      <c r="AB13" s="215">
        <v>22965</v>
      </c>
      <c r="AC13" s="215">
        <v>25875</v>
      </c>
      <c r="AD13" s="215">
        <v>20398</v>
      </c>
      <c r="AE13" s="215">
        <v>22953</v>
      </c>
      <c r="AF13" s="215">
        <v>19867</v>
      </c>
      <c r="AG13" s="215">
        <v>20835</v>
      </c>
      <c r="AH13" s="215">
        <v>20140</v>
      </c>
      <c r="AI13" s="215">
        <v>20810</v>
      </c>
      <c r="AJ13" s="215">
        <v>25435</v>
      </c>
      <c r="AK13" s="215">
        <v>21425.599999999999</v>
      </c>
      <c r="AL13" s="215">
        <v>21740</v>
      </c>
      <c r="AM13" s="215">
        <v>24390</v>
      </c>
      <c r="AN13" s="215">
        <v>22240</v>
      </c>
      <c r="AO13" s="215">
        <v>29790</v>
      </c>
      <c r="AP13" s="215">
        <v>22621</v>
      </c>
      <c r="AQ13" s="215">
        <v>19505.400000000001</v>
      </c>
      <c r="AR13" s="215">
        <v>21570</v>
      </c>
      <c r="AS13" s="215">
        <v>18960</v>
      </c>
      <c r="AT13" s="215">
        <v>19037.599999999999</v>
      </c>
      <c r="AU13" s="215">
        <v>27459.4</v>
      </c>
      <c r="AV13" s="215">
        <v>19010</v>
      </c>
      <c r="AW13" s="215">
        <v>20412</v>
      </c>
      <c r="AX13" s="215">
        <v>23515</v>
      </c>
      <c r="AY13" s="215">
        <v>22870</v>
      </c>
      <c r="AZ13" s="215">
        <v>26017</v>
      </c>
      <c r="BA13" s="215">
        <v>22354</v>
      </c>
      <c r="BB13" s="215">
        <v>18560</v>
      </c>
      <c r="BC13" s="215">
        <v>12222</v>
      </c>
      <c r="BD13" s="215">
        <v>13372</v>
      </c>
      <c r="BE13" s="215">
        <v>10514</v>
      </c>
      <c r="BF13" s="215">
        <v>11332</v>
      </c>
      <c r="BG13" s="215">
        <v>16853</v>
      </c>
      <c r="BH13" s="215">
        <v>11156</v>
      </c>
      <c r="BI13" s="215">
        <v>14320</v>
      </c>
      <c r="BJ13" s="215">
        <v>12090</v>
      </c>
      <c r="BK13" s="215">
        <v>11676</v>
      </c>
      <c r="BL13" s="215">
        <v>15518</v>
      </c>
      <c r="BM13" s="215">
        <v>18898</v>
      </c>
      <c r="BN13" s="215">
        <v>17892.2</v>
      </c>
      <c r="BO13" s="215">
        <v>15928</v>
      </c>
      <c r="BP13" s="215">
        <v>13362</v>
      </c>
      <c r="BQ13" s="215">
        <v>13206</v>
      </c>
      <c r="BR13" s="215">
        <v>13254</v>
      </c>
      <c r="BS13" s="215">
        <v>14616</v>
      </c>
      <c r="BT13" s="215">
        <v>12536</v>
      </c>
      <c r="BU13" s="215">
        <v>12635</v>
      </c>
      <c r="BV13" s="215">
        <v>7671</v>
      </c>
      <c r="BW13" s="215">
        <v>15988</v>
      </c>
      <c r="BX13" s="215">
        <v>18818</v>
      </c>
      <c r="BY13" s="215">
        <v>26960</v>
      </c>
      <c r="BZ13" s="215">
        <v>25988</v>
      </c>
      <c r="CA13" s="215">
        <v>29106</v>
      </c>
      <c r="CB13" s="215">
        <v>9146</v>
      </c>
      <c r="CC13" s="215">
        <v>10812</v>
      </c>
      <c r="CD13" s="215">
        <v>14480</v>
      </c>
      <c r="CE13" s="215">
        <v>14583</v>
      </c>
      <c r="CF13" s="215">
        <v>15076</v>
      </c>
      <c r="CG13" s="215">
        <v>16288</v>
      </c>
      <c r="CH13" s="215">
        <v>14837</v>
      </c>
      <c r="CI13" s="215">
        <v>30230</v>
      </c>
      <c r="CJ13" s="215">
        <v>24152</v>
      </c>
      <c r="CK13" s="215">
        <v>29030</v>
      </c>
      <c r="CL13" s="215">
        <v>28424</v>
      </c>
      <c r="CM13" s="215">
        <v>30728</v>
      </c>
      <c r="CN13" s="215">
        <v>17654</v>
      </c>
      <c r="CO13" s="215">
        <v>15700</v>
      </c>
      <c r="CP13" s="215">
        <v>13688</v>
      </c>
      <c r="CQ13" s="215">
        <v>14924</v>
      </c>
      <c r="CR13" s="215">
        <v>18962</v>
      </c>
      <c r="CS13" s="215">
        <v>14826</v>
      </c>
      <c r="CT13" s="215">
        <v>18321</v>
      </c>
      <c r="CU13" s="215">
        <v>32582</v>
      </c>
      <c r="CV13" s="215">
        <v>22162</v>
      </c>
      <c r="CW13" s="215">
        <v>34644</v>
      </c>
      <c r="CX13" s="215">
        <v>25593</v>
      </c>
      <c r="CY13" s="215">
        <v>26328</v>
      </c>
      <c r="CZ13" s="215">
        <v>26912</v>
      </c>
      <c r="DA13" s="215">
        <v>23966.39</v>
      </c>
      <c r="DB13" s="215">
        <v>24741</v>
      </c>
      <c r="DC13" s="215">
        <v>29194</v>
      </c>
      <c r="DD13" s="215">
        <v>27304</v>
      </c>
      <c r="DE13" s="215">
        <v>27422</v>
      </c>
      <c r="DF13" s="215">
        <v>34856</v>
      </c>
      <c r="DG13" s="215">
        <v>28293.99</v>
      </c>
      <c r="DH13" s="215">
        <v>25560</v>
      </c>
      <c r="DI13" s="215">
        <v>34382</v>
      </c>
      <c r="DJ13" s="215">
        <v>27456</v>
      </c>
      <c r="DK13" s="215">
        <v>25412</v>
      </c>
      <c r="DL13" s="215">
        <v>26456</v>
      </c>
      <c r="DM13" s="215">
        <v>21776</v>
      </c>
      <c r="DN13" s="215">
        <v>24532</v>
      </c>
      <c r="DO13" s="215">
        <v>35481</v>
      </c>
      <c r="DP13" s="215">
        <v>23892</v>
      </c>
      <c r="DQ13" s="215">
        <v>25740</v>
      </c>
      <c r="DR13" s="215">
        <v>31374</v>
      </c>
      <c r="DS13" s="215">
        <v>30063</v>
      </c>
      <c r="DT13" s="215">
        <v>31635</v>
      </c>
      <c r="DU13" s="215">
        <v>33004</v>
      </c>
      <c r="DV13" s="215">
        <v>25417</v>
      </c>
      <c r="DW13" s="215">
        <v>26660</v>
      </c>
      <c r="DX13" s="215">
        <v>24980</v>
      </c>
      <c r="DY13" s="215">
        <v>17836</v>
      </c>
      <c r="DZ13" s="215">
        <v>26920</v>
      </c>
      <c r="EA13" s="215">
        <v>34570</v>
      </c>
      <c r="EB13" s="215">
        <v>25441</v>
      </c>
      <c r="EC13" s="215">
        <v>32187</v>
      </c>
      <c r="ED13" s="215">
        <v>30678</v>
      </c>
      <c r="EE13" s="215">
        <v>30349</v>
      </c>
      <c r="EF13" s="215">
        <v>36134</v>
      </c>
      <c r="EG13" s="215">
        <v>31750</v>
      </c>
      <c r="EH13" s="215">
        <v>27154</v>
      </c>
      <c r="EI13" s="215">
        <v>35148</v>
      </c>
      <c r="EJ13" s="215">
        <v>25140</v>
      </c>
      <c r="EK13" s="215">
        <v>20696</v>
      </c>
      <c r="EL13" s="215">
        <v>31384</v>
      </c>
      <c r="EM13" s="215">
        <v>27754</v>
      </c>
      <c r="EN13" s="215">
        <v>30728</v>
      </c>
      <c r="EO13" s="215">
        <v>32004</v>
      </c>
      <c r="EP13" s="215">
        <v>27646</v>
      </c>
      <c r="EQ13" s="215">
        <v>33408</v>
      </c>
      <c r="ER13" s="215">
        <v>31974</v>
      </c>
      <c r="ES13" s="215">
        <v>29460</v>
      </c>
      <c r="ET13" s="215">
        <v>26550</v>
      </c>
      <c r="EU13" s="215">
        <v>34155</v>
      </c>
      <c r="EV13" s="215">
        <v>25241</v>
      </c>
      <c r="EW13" s="215">
        <v>24358</v>
      </c>
      <c r="EX13" s="215">
        <v>27616</v>
      </c>
      <c r="EY13" s="215">
        <v>29102</v>
      </c>
      <c r="EZ13" s="215">
        <v>31532</v>
      </c>
      <c r="FA13" s="215">
        <v>30074</v>
      </c>
      <c r="FB13" s="215">
        <v>27154</v>
      </c>
      <c r="FC13" s="215">
        <v>33504</v>
      </c>
      <c r="FD13" s="215">
        <v>29328</v>
      </c>
      <c r="FE13" s="215">
        <v>32484</v>
      </c>
      <c r="FF13" s="215">
        <v>25728</v>
      </c>
      <c r="FG13" s="215">
        <v>27857</v>
      </c>
      <c r="FH13" s="215">
        <v>16050</v>
      </c>
      <c r="FI13" s="215">
        <v>30864</v>
      </c>
      <c r="FJ13" s="215">
        <v>20151.990000000002</v>
      </c>
      <c r="FK13" s="215">
        <v>24322</v>
      </c>
      <c r="FL13" s="215">
        <v>30816</v>
      </c>
      <c r="FM13" s="215">
        <v>26254</v>
      </c>
      <c r="FN13" s="215">
        <v>27255</v>
      </c>
      <c r="FO13" s="215">
        <v>30408</v>
      </c>
      <c r="FP13" s="215">
        <v>24766</v>
      </c>
      <c r="FQ13" s="215">
        <v>34082</v>
      </c>
      <c r="FR13" s="215">
        <v>26619</v>
      </c>
      <c r="FS13" s="215">
        <v>25858</v>
      </c>
      <c r="FT13" s="215">
        <v>13870</v>
      </c>
      <c r="FU13" s="215">
        <v>24878</v>
      </c>
      <c r="FV13" s="215">
        <v>19816</v>
      </c>
      <c r="FW13" s="215">
        <v>30408</v>
      </c>
      <c r="FX13" s="215">
        <v>28420</v>
      </c>
      <c r="FY13" s="215">
        <v>26708</v>
      </c>
      <c r="FZ13" s="215">
        <v>30131</v>
      </c>
      <c r="GA13" s="215">
        <v>26846</v>
      </c>
      <c r="GB13" s="215">
        <v>23968</v>
      </c>
      <c r="XEM13" s="139">
        <v>40878</v>
      </c>
      <c r="XEN13" s="142">
        <v>336</v>
      </c>
      <c r="XEO13" s="142">
        <v>408</v>
      </c>
      <c r="XEP13" s="142">
        <v>504</v>
      </c>
      <c r="XEQ13" s="142">
        <v>160</v>
      </c>
      <c r="XER13" s="142">
        <v>80</v>
      </c>
      <c r="XES13" s="142">
        <v>168</v>
      </c>
      <c r="XET13" s="142">
        <f t="shared" si="0"/>
        <v>744</v>
      </c>
    </row>
    <row r="14" spans="2:184 16367:16374">
      <c r="B14" s="13" t="s">
        <v>73</v>
      </c>
      <c r="C14" s="14" t="s">
        <v>36</v>
      </c>
      <c r="D14" s="460" t="s">
        <v>71</v>
      </c>
      <c r="E14" s="215">
        <v>143493</v>
      </c>
      <c r="F14" s="215">
        <v>126630</v>
      </c>
      <c r="G14" s="215">
        <v>135556</v>
      </c>
      <c r="H14" s="215">
        <v>138045.25</v>
      </c>
      <c r="I14" s="215">
        <v>103860.24</v>
      </c>
      <c r="J14" s="215">
        <v>129033.60000000001</v>
      </c>
      <c r="K14" s="215">
        <v>138574</v>
      </c>
      <c r="L14" s="215">
        <v>142824.81</v>
      </c>
      <c r="M14" s="215">
        <v>129994</v>
      </c>
      <c r="N14" s="215">
        <v>149835</v>
      </c>
      <c r="O14" s="215">
        <v>131137.20000000001</v>
      </c>
      <c r="P14" s="215">
        <v>136210</v>
      </c>
      <c r="Q14" s="215">
        <v>147161</v>
      </c>
      <c r="R14" s="215">
        <v>132068.20000000001</v>
      </c>
      <c r="S14" s="215">
        <v>135736.79999999999</v>
      </c>
      <c r="T14" s="215">
        <v>101216.2</v>
      </c>
      <c r="U14" s="215">
        <v>99626.8</v>
      </c>
      <c r="V14" s="215">
        <v>137927</v>
      </c>
      <c r="W14" s="215">
        <v>141815</v>
      </c>
      <c r="X14" s="215">
        <v>131982.81</v>
      </c>
      <c r="Y14" s="215">
        <v>134431</v>
      </c>
      <c r="Z14" s="215">
        <v>150079</v>
      </c>
      <c r="AA14" s="215">
        <v>131599.59</v>
      </c>
      <c r="AB14" s="215">
        <v>143467.78</v>
      </c>
      <c r="AC14" s="215">
        <v>134707</v>
      </c>
      <c r="AD14" s="215">
        <v>129651.2</v>
      </c>
      <c r="AE14" s="215">
        <v>138717.78</v>
      </c>
      <c r="AF14" s="215">
        <v>141475</v>
      </c>
      <c r="AG14" s="215">
        <v>93824</v>
      </c>
      <c r="AH14" s="215">
        <v>139246.59</v>
      </c>
      <c r="AI14" s="215">
        <v>143675.41</v>
      </c>
      <c r="AJ14" s="215">
        <v>132325</v>
      </c>
      <c r="AK14" s="215">
        <v>137921</v>
      </c>
      <c r="AL14" s="215">
        <v>142491.81</v>
      </c>
      <c r="AM14" s="215">
        <v>135395.59</v>
      </c>
      <c r="AN14" s="215">
        <v>141617</v>
      </c>
      <c r="AO14" s="215">
        <v>127729.39</v>
      </c>
      <c r="AP14" s="215">
        <v>135556.59</v>
      </c>
      <c r="AQ14" s="215">
        <v>152820</v>
      </c>
      <c r="AR14" s="215">
        <v>137674.59</v>
      </c>
      <c r="AS14" s="215">
        <v>100599.24</v>
      </c>
      <c r="AT14" s="215">
        <v>143858.59</v>
      </c>
      <c r="AU14" s="215">
        <v>124393</v>
      </c>
      <c r="AV14" s="215">
        <v>146788.78</v>
      </c>
      <c r="AW14" s="215">
        <v>138507</v>
      </c>
      <c r="AX14" s="215">
        <v>136282.78</v>
      </c>
      <c r="AY14" s="215">
        <v>135077.20000000001</v>
      </c>
      <c r="AZ14" s="215">
        <v>133939.81</v>
      </c>
      <c r="BA14" s="215">
        <v>132579</v>
      </c>
      <c r="BB14" s="215">
        <v>128245.2</v>
      </c>
      <c r="BC14" s="215">
        <v>148616.81</v>
      </c>
      <c r="BD14" s="215">
        <v>131159.59</v>
      </c>
      <c r="BE14" s="215">
        <v>97526</v>
      </c>
      <c r="BF14" s="215">
        <v>142987</v>
      </c>
      <c r="BG14" s="215">
        <v>125151</v>
      </c>
      <c r="BH14" s="215">
        <v>149475</v>
      </c>
      <c r="BI14" s="215">
        <v>125131.6</v>
      </c>
      <c r="BJ14" s="215">
        <v>143130</v>
      </c>
      <c r="BK14" s="215">
        <v>139897.59</v>
      </c>
      <c r="BL14" s="215">
        <v>129232</v>
      </c>
      <c r="BM14" s="215">
        <v>145513</v>
      </c>
      <c r="BN14" s="215">
        <v>129019</v>
      </c>
      <c r="BO14" s="215">
        <v>138987.81</v>
      </c>
      <c r="BP14" s="215">
        <v>135627.19</v>
      </c>
      <c r="BQ14" s="215">
        <v>142753.81</v>
      </c>
      <c r="BR14" s="215">
        <v>133329.60999999999</v>
      </c>
      <c r="BS14" s="215">
        <v>136746.78</v>
      </c>
      <c r="BT14" s="215">
        <v>144726.81</v>
      </c>
      <c r="BU14" s="215">
        <v>100792.96000000001</v>
      </c>
      <c r="BV14" s="215">
        <v>100775</v>
      </c>
      <c r="BW14" s="215">
        <v>129314.6</v>
      </c>
      <c r="BX14" s="215">
        <v>128984</v>
      </c>
      <c r="BY14" s="215">
        <v>140189</v>
      </c>
      <c r="BZ14" s="215">
        <v>130313</v>
      </c>
      <c r="CA14" s="215">
        <v>140244</v>
      </c>
      <c r="CB14" s="215">
        <v>108627.2</v>
      </c>
      <c r="CC14" s="215">
        <v>103342.8</v>
      </c>
      <c r="CD14" s="215">
        <v>128506.6</v>
      </c>
      <c r="CE14" s="215">
        <v>144530</v>
      </c>
      <c r="CF14" s="215">
        <v>143617.81</v>
      </c>
      <c r="CG14" s="215">
        <v>131290.59</v>
      </c>
      <c r="CH14" s="215">
        <v>151106</v>
      </c>
      <c r="CI14" s="215">
        <v>133076.59</v>
      </c>
      <c r="CJ14" s="215">
        <v>139273.78</v>
      </c>
      <c r="CK14" s="215">
        <v>146437</v>
      </c>
      <c r="CL14" s="215">
        <v>135504.59</v>
      </c>
      <c r="CM14" s="215">
        <v>139752</v>
      </c>
      <c r="CN14" s="215">
        <v>134476.20000000001</v>
      </c>
      <c r="CO14" s="215">
        <v>100741</v>
      </c>
      <c r="CP14" s="215">
        <v>142297.20000000001</v>
      </c>
      <c r="CQ14" s="215">
        <v>148376</v>
      </c>
      <c r="CR14" s="215">
        <v>136041.78</v>
      </c>
      <c r="CS14" s="215">
        <v>139240.59</v>
      </c>
      <c r="CT14" s="215">
        <v>148378</v>
      </c>
      <c r="CU14" s="215">
        <v>129264.59</v>
      </c>
      <c r="CV14" s="215">
        <v>143939.81</v>
      </c>
      <c r="CW14" s="215">
        <v>135047</v>
      </c>
      <c r="CX14" s="215">
        <v>131433.20000000001</v>
      </c>
      <c r="CY14" s="215">
        <v>149019.78</v>
      </c>
      <c r="CZ14" s="215">
        <v>142000</v>
      </c>
      <c r="DA14" s="215">
        <v>97170</v>
      </c>
      <c r="DB14" s="215">
        <v>149054.59</v>
      </c>
      <c r="DC14" s="215">
        <v>140906.81</v>
      </c>
      <c r="DD14" s="215">
        <v>148353</v>
      </c>
      <c r="DE14" s="215">
        <v>137756</v>
      </c>
      <c r="DF14" s="215">
        <v>134998.81</v>
      </c>
      <c r="DG14" s="215">
        <v>138291</v>
      </c>
      <c r="DH14" s="215">
        <v>150317.81</v>
      </c>
      <c r="DI14" s="215">
        <v>134105</v>
      </c>
      <c r="DJ14" s="215">
        <v>129715</v>
      </c>
      <c r="DK14" s="215">
        <v>151796.81</v>
      </c>
      <c r="DL14" s="215">
        <v>140671</v>
      </c>
      <c r="DM14" s="215">
        <v>94242</v>
      </c>
      <c r="DN14" s="215">
        <v>145366.59</v>
      </c>
      <c r="DO14" s="215">
        <v>132267.81</v>
      </c>
      <c r="DP14" s="215">
        <v>153427</v>
      </c>
      <c r="DQ14" s="215">
        <v>140749</v>
      </c>
      <c r="DR14" s="215">
        <v>142369.78</v>
      </c>
      <c r="DS14" s="215">
        <v>136281.59</v>
      </c>
      <c r="DT14" s="215">
        <v>141929</v>
      </c>
      <c r="DU14" s="215">
        <v>138740</v>
      </c>
      <c r="DV14" s="215">
        <v>134527.20000000001</v>
      </c>
      <c r="DW14" s="215">
        <v>148089</v>
      </c>
      <c r="DX14" s="215">
        <v>111831.2</v>
      </c>
      <c r="DY14" s="215">
        <v>94244</v>
      </c>
      <c r="DZ14" s="215">
        <v>137675.41</v>
      </c>
      <c r="EA14" s="215">
        <v>131222</v>
      </c>
      <c r="EB14" s="215">
        <v>154934.81</v>
      </c>
      <c r="EC14" s="215">
        <v>128782.6</v>
      </c>
      <c r="ED14" s="215">
        <v>139917.78</v>
      </c>
      <c r="EE14" s="215">
        <v>136466.20000000001</v>
      </c>
      <c r="EF14" s="215">
        <v>126073.8</v>
      </c>
      <c r="EG14" s="215">
        <v>138393</v>
      </c>
      <c r="EH14" s="215">
        <v>136843.59</v>
      </c>
      <c r="EI14" s="215">
        <v>135029.81</v>
      </c>
      <c r="EJ14" s="215">
        <v>140458.59</v>
      </c>
      <c r="EK14" s="215">
        <v>105352.05</v>
      </c>
      <c r="EL14" s="215">
        <v>131663</v>
      </c>
      <c r="EM14" s="215">
        <v>144062</v>
      </c>
      <c r="EN14" s="215">
        <v>141175.81</v>
      </c>
      <c r="EO14" s="215">
        <v>129810.6</v>
      </c>
      <c r="EP14" s="215">
        <v>146563</v>
      </c>
      <c r="EQ14" s="215">
        <v>129056</v>
      </c>
      <c r="ER14" s="215">
        <v>135834.78</v>
      </c>
      <c r="ES14" s="215">
        <v>144012.78</v>
      </c>
      <c r="ET14" s="215">
        <v>130028</v>
      </c>
      <c r="EU14" s="215">
        <v>135209.78</v>
      </c>
      <c r="EV14" s="215">
        <v>135562.59</v>
      </c>
      <c r="EW14" s="215">
        <v>107257.04</v>
      </c>
      <c r="EX14" s="215">
        <v>138608</v>
      </c>
      <c r="EY14" s="215">
        <v>142022</v>
      </c>
      <c r="EZ14" s="215">
        <v>140588.81</v>
      </c>
      <c r="FA14" s="215">
        <v>136153</v>
      </c>
      <c r="FB14" s="215">
        <v>148831.81</v>
      </c>
      <c r="FC14" s="215">
        <v>126858</v>
      </c>
      <c r="FD14" s="215">
        <v>140549.78</v>
      </c>
      <c r="FE14" s="215">
        <v>135060.78</v>
      </c>
      <c r="FF14" s="215">
        <v>130606.2</v>
      </c>
      <c r="FG14" s="215">
        <v>147703</v>
      </c>
      <c r="FH14" s="215">
        <v>100744.8</v>
      </c>
      <c r="FI14" s="215">
        <v>131342</v>
      </c>
      <c r="FJ14" s="215">
        <v>146049</v>
      </c>
      <c r="FK14" s="215">
        <v>148727</v>
      </c>
      <c r="FL14" s="215">
        <v>137527</v>
      </c>
      <c r="FM14" s="215">
        <v>140951.59</v>
      </c>
      <c r="FN14" s="215">
        <v>145979</v>
      </c>
      <c r="FO14" s="215">
        <v>132523.59</v>
      </c>
      <c r="FP14" s="215">
        <v>148532</v>
      </c>
      <c r="FQ14" s="215">
        <v>129505</v>
      </c>
      <c r="FR14" s="215">
        <v>130469.2</v>
      </c>
      <c r="FS14" s="215">
        <v>151238.78</v>
      </c>
      <c r="FT14" s="215">
        <v>101455.24</v>
      </c>
      <c r="FU14" s="215">
        <v>99660</v>
      </c>
      <c r="FV14" s="215">
        <v>144159</v>
      </c>
      <c r="FW14" s="215">
        <v>140071</v>
      </c>
      <c r="FX14" s="215">
        <v>143116</v>
      </c>
      <c r="FY14" s="215">
        <v>141970</v>
      </c>
      <c r="FZ14" s="215">
        <v>138401.41</v>
      </c>
      <c r="GA14" s="215">
        <v>138981</v>
      </c>
      <c r="GB14" s="215">
        <v>152077</v>
      </c>
      <c r="XEM14" s="140">
        <v>40909</v>
      </c>
      <c r="XEN14" s="143">
        <v>336</v>
      </c>
      <c r="XEO14" s="143">
        <v>408</v>
      </c>
      <c r="XEP14" s="143">
        <v>504</v>
      </c>
      <c r="XEQ14" s="143">
        <v>160</v>
      </c>
      <c r="XER14" s="143">
        <v>80</v>
      </c>
      <c r="XES14" s="143">
        <v>168</v>
      </c>
      <c r="XET14" s="143">
        <f t="shared" si="0"/>
        <v>744</v>
      </c>
    </row>
    <row r="15" spans="2:184 16367:16374">
      <c r="B15" s="13" t="s">
        <v>73</v>
      </c>
      <c r="C15" s="14" t="s">
        <v>36</v>
      </c>
      <c r="D15" s="460" t="s">
        <v>72</v>
      </c>
      <c r="E15" s="215">
        <v>67650</v>
      </c>
      <c r="F15" s="215">
        <v>61437.2</v>
      </c>
      <c r="G15" s="215">
        <v>60197</v>
      </c>
      <c r="H15" s="215">
        <v>57747</v>
      </c>
      <c r="I15" s="215">
        <v>43964.4</v>
      </c>
      <c r="J15" s="215">
        <v>53999.6</v>
      </c>
      <c r="K15" s="215">
        <v>59138</v>
      </c>
      <c r="L15" s="215">
        <v>60631</v>
      </c>
      <c r="M15" s="215">
        <v>54114.6</v>
      </c>
      <c r="N15" s="215">
        <v>62895</v>
      </c>
      <c r="O15" s="215">
        <v>55648</v>
      </c>
      <c r="P15" s="215">
        <v>57175</v>
      </c>
      <c r="Q15" s="215">
        <v>70814</v>
      </c>
      <c r="R15" s="215">
        <v>62563</v>
      </c>
      <c r="S15" s="215">
        <v>60745</v>
      </c>
      <c r="T15" s="215">
        <v>41949.599999999999</v>
      </c>
      <c r="U15" s="215">
        <v>40371</v>
      </c>
      <c r="V15" s="215">
        <v>56738.2</v>
      </c>
      <c r="W15" s="215">
        <v>63742</v>
      </c>
      <c r="X15" s="215">
        <v>59863</v>
      </c>
      <c r="Y15" s="215">
        <v>54501.599999999999</v>
      </c>
      <c r="Z15" s="215">
        <v>64053</v>
      </c>
      <c r="AA15" s="215">
        <v>55655</v>
      </c>
      <c r="AB15" s="215">
        <v>60738</v>
      </c>
      <c r="AC15" s="215">
        <v>62884</v>
      </c>
      <c r="AD15" s="215">
        <v>61402</v>
      </c>
      <c r="AE15" s="215">
        <v>60629</v>
      </c>
      <c r="AF15" s="215">
        <v>58592</v>
      </c>
      <c r="AG15" s="215">
        <v>39619</v>
      </c>
      <c r="AH15" s="215">
        <v>59911</v>
      </c>
      <c r="AI15" s="215">
        <v>63685.4</v>
      </c>
      <c r="AJ15" s="215">
        <v>57856.39</v>
      </c>
      <c r="AK15" s="215">
        <v>56763</v>
      </c>
      <c r="AL15" s="215">
        <v>58275</v>
      </c>
      <c r="AM15" s="215">
        <v>54909</v>
      </c>
      <c r="AN15" s="215">
        <v>60704</v>
      </c>
      <c r="AO15" s="215">
        <v>64493</v>
      </c>
      <c r="AP15" s="215">
        <v>67095</v>
      </c>
      <c r="AQ15" s="215">
        <v>65252</v>
      </c>
      <c r="AR15" s="215">
        <v>57355</v>
      </c>
      <c r="AS15" s="215">
        <v>43166.39</v>
      </c>
      <c r="AT15" s="215">
        <v>63562</v>
      </c>
      <c r="AU15" s="215">
        <v>57413</v>
      </c>
      <c r="AV15" s="215">
        <v>67309</v>
      </c>
      <c r="AW15" s="215">
        <v>59544.6</v>
      </c>
      <c r="AX15" s="215">
        <v>62347</v>
      </c>
      <c r="AY15" s="215">
        <v>58706</v>
      </c>
      <c r="AZ15" s="215">
        <v>59558</v>
      </c>
      <c r="BA15" s="215">
        <v>66921</v>
      </c>
      <c r="BB15" s="215">
        <v>62048</v>
      </c>
      <c r="BC15" s="215">
        <v>53705</v>
      </c>
      <c r="BD15" s="215">
        <v>41058</v>
      </c>
      <c r="BE15" s="215">
        <v>28170</v>
      </c>
      <c r="BF15" s="215">
        <v>45734</v>
      </c>
      <c r="BG15" s="215">
        <v>44537</v>
      </c>
      <c r="BH15" s="215">
        <v>52677</v>
      </c>
      <c r="BI15" s="215">
        <v>40373</v>
      </c>
      <c r="BJ15" s="215">
        <v>46060</v>
      </c>
      <c r="BK15" s="215">
        <v>52639</v>
      </c>
      <c r="BL15" s="215">
        <v>45556</v>
      </c>
      <c r="BM15" s="215">
        <v>71241</v>
      </c>
      <c r="BN15" s="215">
        <v>65554</v>
      </c>
      <c r="BO15" s="215">
        <v>54746</v>
      </c>
      <c r="BP15" s="215">
        <v>45926</v>
      </c>
      <c r="BQ15" s="215">
        <v>50209</v>
      </c>
      <c r="BR15" s="215">
        <v>52879</v>
      </c>
      <c r="BS15" s="215">
        <v>57766</v>
      </c>
      <c r="BT15" s="215">
        <v>60675</v>
      </c>
      <c r="BU15" s="215">
        <v>41993</v>
      </c>
      <c r="BV15" s="215">
        <v>42863</v>
      </c>
      <c r="BW15" s="215">
        <v>63383</v>
      </c>
      <c r="BX15" s="215">
        <v>62654</v>
      </c>
      <c r="BY15" s="215">
        <v>69600</v>
      </c>
      <c r="BZ15" s="215">
        <v>64741.2</v>
      </c>
      <c r="CA15" s="215">
        <v>70315</v>
      </c>
      <c r="CB15" s="215">
        <v>53019.99</v>
      </c>
      <c r="CC15" s="215">
        <v>48568.24</v>
      </c>
      <c r="CD15" s="215">
        <v>61391</v>
      </c>
      <c r="CE15" s="215">
        <v>75116</v>
      </c>
      <c r="CF15" s="215">
        <v>71468</v>
      </c>
      <c r="CG15" s="215">
        <v>63840.99</v>
      </c>
      <c r="CH15" s="215">
        <v>77093</v>
      </c>
      <c r="CI15" s="215">
        <v>65914</v>
      </c>
      <c r="CJ15" s="215">
        <v>69079</v>
      </c>
      <c r="CK15" s="215">
        <v>70455</v>
      </c>
      <c r="CL15" s="215">
        <v>66611</v>
      </c>
      <c r="CM15" s="215">
        <v>71663</v>
      </c>
      <c r="CN15" s="215">
        <v>67652</v>
      </c>
      <c r="CO15" s="215">
        <v>49359</v>
      </c>
      <c r="CP15" s="215">
        <v>67826</v>
      </c>
      <c r="CQ15" s="215">
        <v>73698</v>
      </c>
      <c r="CR15" s="215">
        <v>69989</v>
      </c>
      <c r="CS15" s="215">
        <v>70533</v>
      </c>
      <c r="CT15" s="215">
        <v>75700</v>
      </c>
      <c r="CU15" s="215">
        <v>63536</v>
      </c>
      <c r="CV15" s="215">
        <v>71532</v>
      </c>
      <c r="CW15" s="215">
        <v>67012</v>
      </c>
      <c r="CX15" s="215">
        <v>66674</v>
      </c>
      <c r="CY15" s="215">
        <v>76849</v>
      </c>
      <c r="CZ15" s="215">
        <v>66778</v>
      </c>
      <c r="DA15" s="215">
        <v>39010</v>
      </c>
      <c r="DB15" s="215">
        <v>60666</v>
      </c>
      <c r="DC15" s="215">
        <v>57554</v>
      </c>
      <c r="DD15" s="215">
        <v>62879</v>
      </c>
      <c r="DE15" s="215">
        <v>53897.01</v>
      </c>
      <c r="DF15" s="215">
        <v>54980</v>
      </c>
      <c r="DG15" s="215">
        <v>67611</v>
      </c>
      <c r="DH15" s="215">
        <v>68178</v>
      </c>
      <c r="DI15" s="215">
        <v>66856</v>
      </c>
      <c r="DJ15" s="215">
        <v>63434</v>
      </c>
      <c r="DK15" s="215">
        <v>75718</v>
      </c>
      <c r="DL15" s="215">
        <v>62432</v>
      </c>
      <c r="DM15" s="215">
        <v>40104</v>
      </c>
      <c r="DN15" s="215">
        <v>57453</v>
      </c>
      <c r="DO15" s="215">
        <v>52054</v>
      </c>
      <c r="DP15" s="215">
        <v>64072</v>
      </c>
      <c r="DQ15" s="215">
        <v>53885</v>
      </c>
      <c r="DR15" s="215">
        <v>61400</v>
      </c>
      <c r="DS15" s="215">
        <v>66145</v>
      </c>
      <c r="DT15" s="215">
        <v>60598</v>
      </c>
      <c r="DU15" s="215">
        <v>67651</v>
      </c>
      <c r="DV15" s="215">
        <v>65949</v>
      </c>
      <c r="DW15" s="215">
        <v>72994</v>
      </c>
      <c r="DX15" s="215">
        <v>49779</v>
      </c>
      <c r="DY15" s="215">
        <v>39372</v>
      </c>
      <c r="DZ15" s="215">
        <v>50931</v>
      </c>
      <c r="EA15" s="215">
        <v>53910</v>
      </c>
      <c r="EB15" s="215">
        <v>61874</v>
      </c>
      <c r="EC15" s="215">
        <v>48972</v>
      </c>
      <c r="ED15" s="215">
        <v>60697</v>
      </c>
      <c r="EE15" s="215">
        <v>63611.01</v>
      </c>
      <c r="EF15" s="215">
        <v>55421</v>
      </c>
      <c r="EG15" s="215">
        <v>70007</v>
      </c>
      <c r="EH15" s="215">
        <v>68220</v>
      </c>
      <c r="EI15" s="215">
        <v>67390</v>
      </c>
      <c r="EJ15" s="215">
        <v>59842</v>
      </c>
      <c r="EK15" s="215">
        <v>42534</v>
      </c>
      <c r="EL15" s="215">
        <v>50559</v>
      </c>
      <c r="EM15" s="215">
        <v>60510</v>
      </c>
      <c r="EN15" s="215">
        <v>55585</v>
      </c>
      <c r="EO15" s="215">
        <v>49934</v>
      </c>
      <c r="EP15" s="215">
        <v>63158</v>
      </c>
      <c r="EQ15" s="215">
        <v>61225.01</v>
      </c>
      <c r="ER15" s="215">
        <v>59582</v>
      </c>
      <c r="ES15" s="215">
        <v>68554</v>
      </c>
      <c r="ET15" s="215">
        <v>63662</v>
      </c>
      <c r="EU15" s="215">
        <v>67454</v>
      </c>
      <c r="EV15" s="215">
        <v>53858</v>
      </c>
      <c r="EW15" s="215">
        <v>42044</v>
      </c>
      <c r="EX15" s="215">
        <v>51292</v>
      </c>
      <c r="EY15" s="215">
        <v>56581</v>
      </c>
      <c r="EZ15" s="215">
        <v>56410</v>
      </c>
      <c r="FA15" s="215">
        <v>49107</v>
      </c>
      <c r="FB15" s="215">
        <v>60617</v>
      </c>
      <c r="FC15" s="215">
        <v>56390</v>
      </c>
      <c r="FD15" s="215">
        <v>58282</v>
      </c>
      <c r="FE15" s="215">
        <v>62787</v>
      </c>
      <c r="FF15" s="215">
        <v>60410</v>
      </c>
      <c r="FG15" s="215">
        <v>68700</v>
      </c>
      <c r="FH15" s="215">
        <v>38492</v>
      </c>
      <c r="FI15" s="215">
        <v>46950</v>
      </c>
      <c r="FJ15" s="215">
        <v>48868</v>
      </c>
      <c r="FK15" s="215">
        <v>62660</v>
      </c>
      <c r="FL15" s="215">
        <v>54847</v>
      </c>
      <c r="FM15" s="215">
        <v>49894</v>
      </c>
      <c r="FN15" s="215">
        <v>57674</v>
      </c>
      <c r="FO15" s="215">
        <v>55692.99</v>
      </c>
      <c r="FP15" s="215">
        <v>58964</v>
      </c>
      <c r="FQ15" s="215">
        <v>58514</v>
      </c>
      <c r="FR15" s="215">
        <v>58277</v>
      </c>
      <c r="FS15" s="215">
        <v>68827</v>
      </c>
      <c r="FT15" s="215">
        <v>37925</v>
      </c>
      <c r="FU15" s="215">
        <v>34386</v>
      </c>
      <c r="FV15" s="215">
        <v>46016</v>
      </c>
      <c r="FW15" s="215">
        <v>55952</v>
      </c>
      <c r="FX15" s="215">
        <v>54140</v>
      </c>
      <c r="FY15" s="215">
        <v>48739</v>
      </c>
      <c r="FZ15" s="215">
        <v>53971.4</v>
      </c>
      <c r="GA15" s="215">
        <v>56143</v>
      </c>
      <c r="GB15" s="215">
        <v>59711</v>
      </c>
      <c r="XEM15" s="140">
        <v>40940</v>
      </c>
      <c r="XEN15" s="143">
        <v>336</v>
      </c>
      <c r="XEO15" s="143">
        <v>360</v>
      </c>
      <c r="XEP15" s="143">
        <v>504</v>
      </c>
      <c r="XEQ15" s="143">
        <v>128</v>
      </c>
      <c r="XER15" s="143">
        <v>64</v>
      </c>
      <c r="XES15" s="143">
        <v>168</v>
      </c>
      <c r="XET15" s="143">
        <f t="shared" si="0"/>
        <v>696</v>
      </c>
    </row>
    <row r="16" spans="2:184 16367:16374">
      <c r="B16" s="460"/>
      <c r="C16" s="460"/>
      <c r="D16" s="460"/>
      <c r="E16" s="460"/>
      <c r="F16" s="460"/>
      <c r="G16" s="460"/>
      <c r="H16" s="460"/>
      <c r="I16" s="460"/>
      <c r="J16" s="460"/>
      <c r="K16" s="460"/>
      <c r="L16" s="460"/>
      <c r="M16" s="460"/>
      <c r="N16" s="460"/>
      <c r="O16" s="460"/>
      <c r="P16" s="460"/>
      <c r="Q16" s="460"/>
      <c r="R16" s="460"/>
      <c r="S16" s="460"/>
      <c r="T16" s="460"/>
      <c r="U16" s="460"/>
      <c r="V16" s="460"/>
      <c r="W16" s="460"/>
      <c r="X16" s="460"/>
      <c r="Y16" s="460"/>
      <c r="Z16" s="460"/>
      <c r="AA16" s="460"/>
      <c r="AB16" s="460"/>
      <c r="AC16" s="460"/>
      <c r="AD16" s="460"/>
      <c r="AE16" s="460"/>
      <c r="AF16" s="460"/>
      <c r="AG16" s="460"/>
      <c r="AH16" s="460"/>
      <c r="AI16" s="460"/>
      <c r="AJ16" s="460"/>
      <c r="AK16" s="460"/>
      <c r="AL16" s="460"/>
      <c r="AM16" s="460"/>
      <c r="AN16" s="460"/>
      <c r="AO16" s="460"/>
      <c r="AP16" s="460"/>
      <c r="AQ16" s="460"/>
      <c r="AR16" s="460"/>
      <c r="AS16" s="460"/>
      <c r="AT16" s="460"/>
      <c r="AU16" s="460"/>
      <c r="AV16" s="460"/>
      <c r="AW16" s="460"/>
      <c r="AX16" s="460"/>
      <c r="AY16" s="460"/>
      <c r="AZ16" s="460"/>
      <c r="BA16" s="460"/>
      <c r="BB16" s="460"/>
      <c r="BC16" s="460"/>
      <c r="BD16" s="460"/>
      <c r="BE16" s="460"/>
      <c r="BF16" s="460"/>
      <c r="BG16" s="460"/>
      <c r="BH16" s="460"/>
      <c r="BI16" s="460"/>
      <c r="BJ16" s="460"/>
      <c r="BK16" s="460"/>
      <c r="BL16" s="460"/>
      <c r="BM16" s="460"/>
      <c r="BN16" s="460"/>
      <c r="BO16" s="460"/>
      <c r="BP16" s="460"/>
      <c r="BQ16" s="460"/>
      <c r="BR16" s="460"/>
      <c r="BS16" s="460"/>
      <c r="BT16" s="460"/>
      <c r="BU16" s="460"/>
      <c r="BV16" s="460"/>
      <c r="BW16" s="460"/>
      <c r="BX16" s="460"/>
      <c r="BY16" s="460"/>
      <c r="BZ16" s="460"/>
      <c r="CA16" s="460"/>
      <c r="CB16" s="460"/>
      <c r="CC16" s="460"/>
      <c r="CD16" s="460"/>
      <c r="CE16" s="460"/>
      <c r="CF16" s="460"/>
      <c r="CG16" s="460"/>
      <c r="CH16" s="460"/>
      <c r="CI16" s="460"/>
      <c r="CJ16" s="460"/>
      <c r="CK16" s="460"/>
      <c r="CL16" s="460"/>
      <c r="CM16" s="460"/>
      <c r="CN16" s="460"/>
      <c r="CO16" s="460"/>
      <c r="CP16" s="460"/>
      <c r="CQ16" s="460"/>
      <c r="CR16" s="460"/>
      <c r="CS16" s="460"/>
      <c r="CT16" s="460"/>
      <c r="CU16" s="460"/>
      <c r="CV16" s="460"/>
      <c r="CW16" s="460"/>
      <c r="CX16" s="460"/>
      <c r="CY16" s="460"/>
      <c r="CZ16" s="460"/>
      <c r="DA16" s="460"/>
      <c r="DB16" s="460"/>
      <c r="DC16" s="460"/>
      <c r="DD16" s="460"/>
      <c r="DE16" s="460"/>
      <c r="DF16" s="460"/>
      <c r="DG16" s="460"/>
      <c r="DH16" s="460"/>
      <c r="DI16" s="460"/>
      <c r="DJ16" s="460"/>
      <c r="DK16" s="460"/>
      <c r="DL16" s="460"/>
      <c r="DM16" s="460"/>
      <c r="DN16" s="460"/>
      <c r="DO16" s="460"/>
      <c r="DP16" s="460"/>
      <c r="DQ16" s="460"/>
      <c r="DR16" s="460"/>
      <c r="DS16" s="460"/>
      <c r="DT16" s="460"/>
      <c r="DU16" s="460"/>
      <c r="DV16" s="460"/>
      <c r="DW16" s="460"/>
      <c r="DX16" s="460"/>
      <c r="DY16" s="460"/>
      <c r="DZ16" s="460"/>
      <c r="EA16" s="460"/>
      <c r="EB16" s="460"/>
      <c r="EC16" s="460"/>
      <c r="ED16" s="460"/>
      <c r="EE16" s="460"/>
      <c r="EF16" s="460"/>
      <c r="EG16" s="460"/>
      <c r="EH16" s="460"/>
      <c r="EI16" s="460"/>
      <c r="EJ16" s="460"/>
      <c r="EK16" s="460"/>
      <c r="EL16" s="460"/>
      <c r="EM16" s="460"/>
      <c r="EN16" s="460"/>
      <c r="EO16" s="460"/>
      <c r="EP16" s="460"/>
      <c r="EQ16" s="460"/>
      <c r="ER16" s="460"/>
      <c r="ES16" s="460"/>
      <c r="ET16" s="460"/>
      <c r="EU16" s="460"/>
      <c r="EV16" s="460"/>
      <c r="EW16" s="460"/>
      <c r="EX16" s="460"/>
      <c r="EY16" s="460"/>
      <c r="EZ16" s="460"/>
      <c r="FA16" s="460"/>
      <c r="FB16" s="460"/>
      <c r="FC16" s="460"/>
      <c r="FD16" s="460"/>
      <c r="FE16" s="460"/>
      <c r="FF16" s="460"/>
      <c r="FG16" s="460"/>
      <c r="FH16" s="460"/>
      <c r="FI16" s="460"/>
      <c r="FJ16" s="460"/>
      <c r="FK16" s="460"/>
      <c r="FL16" s="460"/>
      <c r="FM16" s="460"/>
      <c r="FN16" s="460"/>
      <c r="FO16" s="460"/>
      <c r="FP16" s="460"/>
      <c r="FQ16" s="460"/>
      <c r="FR16" s="460"/>
      <c r="FS16" s="460"/>
      <c r="FT16" s="460"/>
      <c r="FU16" s="460"/>
      <c r="FV16" s="460"/>
      <c r="FW16" s="460"/>
      <c r="FX16" s="460"/>
      <c r="FY16" s="460"/>
      <c r="FZ16" s="460"/>
      <c r="GA16" s="460"/>
      <c r="GB16" s="460"/>
      <c r="XEM16" s="140">
        <v>40969</v>
      </c>
      <c r="XEN16" s="143">
        <v>352</v>
      </c>
      <c r="XEO16" s="143">
        <v>392</v>
      </c>
      <c r="XEP16" s="143">
        <v>528</v>
      </c>
      <c r="XEQ16" s="143">
        <v>144</v>
      </c>
      <c r="XER16" s="143">
        <v>72</v>
      </c>
      <c r="XES16" s="143">
        <v>176</v>
      </c>
      <c r="XET16" s="143">
        <f t="shared" si="0"/>
        <v>744</v>
      </c>
    </row>
    <row r="17" spans="2:184 16363:16374">
      <c r="B17" s="460"/>
      <c r="C17" s="460"/>
      <c r="D17" s="460"/>
      <c r="E17" s="460"/>
      <c r="F17" s="460"/>
      <c r="G17" s="460"/>
      <c r="H17" s="460"/>
      <c r="I17" s="460"/>
      <c r="J17" s="460"/>
      <c r="K17" s="460"/>
      <c r="L17" s="460"/>
      <c r="M17" s="460"/>
      <c r="N17" s="460"/>
      <c r="O17" s="460"/>
      <c r="P17" s="460"/>
      <c r="Q17" s="460"/>
      <c r="R17" s="460"/>
      <c r="S17" s="460"/>
      <c r="T17" s="460"/>
      <c r="U17" s="460"/>
      <c r="V17" s="460"/>
      <c r="W17" s="460"/>
      <c r="X17" s="460"/>
      <c r="Y17" s="460"/>
      <c r="Z17" s="460"/>
      <c r="AA17" s="460"/>
      <c r="AB17" s="460"/>
      <c r="AC17" s="460"/>
      <c r="AD17" s="460"/>
      <c r="AE17" s="460"/>
      <c r="AF17" s="460"/>
      <c r="AG17" s="460"/>
      <c r="AH17" s="460"/>
      <c r="AI17" s="460"/>
      <c r="AJ17" s="460"/>
      <c r="AK17" s="460"/>
      <c r="AL17" s="460"/>
      <c r="AM17" s="460"/>
      <c r="AN17" s="460"/>
      <c r="AO17" s="460"/>
      <c r="AP17" s="460"/>
      <c r="AQ17" s="460"/>
      <c r="AR17" s="460"/>
      <c r="AS17" s="460"/>
      <c r="AT17" s="460"/>
      <c r="AU17" s="460"/>
      <c r="AV17" s="460"/>
      <c r="AW17" s="460"/>
      <c r="AX17" s="460"/>
      <c r="AY17" s="460"/>
      <c r="AZ17" s="460"/>
      <c r="BA17" s="460"/>
      <c r="BB17" s="460"/>
      <c r="BC17" s="460"/>
      <c r="BD17" s="460"/>
      <c r="BE17" s="460"/>
      <c r="BF17" s="460"/>
      <c r="BG17" s="460"/>
      <c r="BH17" s="460"/>
      <c r="BI17" s="460"/>
      <c r="BJ17" s="460"/>
      <c r="BK17" s="460"/>
      <c r="BL17" s="460"/>
      <c r="BM17" s="460"/>
      <c r="BN17" s="460"/>
      <c r="BO17" s="460"/>
      <c r="BP17" s="460"/>
      <c r="BQ17" s="460"/>
      <c r="BR17" s="460"/>
      <c r="BS17" s="460"/>
      <c r="BT17" s="460"/>
      <c r="BU17" s="460"/>
      <c r="BV17" s="460"/>
      <c r="BW17" s="460"/>
      <c r="BX17" s="460"/>
      <c r="BY17" s="460"/>
      <c r="BZ17" s="460"/>
      <c r="CA17" s="460"/>
      <c r="CB17" s="460"/>
      <c r="CC17" s="460"/>
      <c r="CD17" s="460"/>
      <c r="CE17" s="460"/>
      <c r="CF17" s="460"/>
      <c r="CG17" s="460"/>
      <c r="CH17" s="460"/>
      <c r="CI17" s="460"/>
      <c r="CJ17" s="460"/>
      <c r="CK17" s="460"/>
      <c r="CL17" s="460"/>
      <c r="CM17" s="460"/>
      <c r="CN17" s="460"/>
      <c r="CO17" s="460"/>
      <c r="CP17" s="460"/>
      <c r="CQ17" s="460"/>
      <c r="CR17" s="460"/>
      <c r="CS17" s="460"/>
      <c r="CT17" s="460"/>
      <c r="CU17" s="460"/>
      <c r="CV17" s="460"/>
      <c r="CW17" s="460"/>
      <c r="CX17" s="460"/>
      <c r="CY17" s="460"/>
      <c r="CZ17" s="460"/>
      <c r="DA17" s="460"/>
      <c r="DB17" s="460"/>
      <c r="DC17" s="460"/>
      <c r="DD17" s="460"/>
      <c r="DE17" s="460"/>
      <c r="DF17" s="460"/>
      <c r="DG17" s="460"/>
      <c r="DH17" s="460"/>
      <c r="DI17" s="460"/>
      <c r="DJ17" s="460"/>
      <c r="DK17" s="460"/>
      <c r="DL17" s="460"/>
      <c r="DM17" s="460"/>
      <c r="DN17" s="460"/>
      <c r="DO17" s="460"/>
      <c r="DP17" s="460"/>
      <c r="DQ17" s="460"/>
      <c r="DR17" s="460"/>
      <c r="DS17" s="460"/>
      <c r="DT17" s="460"/>
      <c r="DU17" s="460"/>
      <c r="DV17" s="460"/>
      <c r="DW17" s="460"/>
      <c r="DX17" s="460"/>
      <c r="DY17" s="460"/>
      <c r="DZ17" s="460"/>
      <c r="EA17" s="460"/>
      <c r="EB17" s="460"/>
      <c r="EC17" s="460"/>
      <c r="ED17" s="460"/>
      <c r="EE17" s="460"/>
      <c r="EF17" s="460"/>
      <c r="EG17" s="460"/>
      <c r="EH17" s="460"/>
      <c r="EI17" s="460"/>
      <c r="EJ17" s="460"/>
      <c r="EK17" s="460"/>
      <c r="EL17" s="460"/>
      <c r="EM17" s="460"/>
      <c r="EN17" s="460"/>
      <c r="EO17" s="460"/>
      <c r="EP17" s="460"/>
      <c r="EQ17" s="460"/>
      <c r="ER17" s="460"/>
      <c r="ES17" s="460"/>
      <c r="ET17" s="460"/>
      <c r="EU17" s="460"/>
      <c r="EV17" s="460"/>
      <c r="EW17" s="460"/>
      <c r="EX17" s="460"/>
      <c r="EY17" s="460"/>
      <c r="EZ17" s="460"/>
      <c r="FA17" s="460"/>
      <c r="FB17" s="460"/>
      <c r="FC17" s="460"/>
      <c r="FD17" s="460"/>
      <c r="FE17" s="460"/>
      <c r="FF17" s="460"/>
      <c r="FG17" s="460"/>
      <c r="FH17" s="460"/>
      <c r="FI17" s="460"/>
      <c r="FJ17" s="460"/>
      <c r="FK17" s="460"/>
      <c r="FL17" s="460"/>
      <c r="FM17" s="460"/>
      <c r="FN17" s="460"/>
      <c r="FO17" s="460"/>
      <c r="FP17" s="460"/>
      <c r="FQ17" s="460"/>
      <c r="FR17" s="460"/>
      <c r="FS17" s="460"/>
      <c r="FT17" s="460"/>
      <c r="FU17" s="460"/>
      <c r="FV17" s="460"/>
      <c r="FW17" s="460"/>
      <c r="FX17" s="460"/>
      <c r="FY17" s="460"/>
      <c r="FZ17" s="460"/>
      <c r="GA17" s="460"/>
      <c r="GB17" s="460"/>
      <c r="XEM17" s="140">
        <v>41000</v>
      </c>
      <c r="XEN17" s="143">
        <v>336</v>
      </c>
      <c r="XEO17" s="143">
        <v>384</v>
      </c>
      <c r="XEP17" s="143">
        <v>504</v>
      </c>
      <c r="XEQ17" s="143">
        <v>144</v>
      </c>
      <c r="XER17" s="143">
        <v>72</v>
      </c>
      <c r="XES17" s="143">
        <v>168</v>
      </c>
      <c r="XET17" s="143">
        <f t="shared" si="0"/>
        <v>720</v>
      </c>
    </row>
    <row r="18" spans="2:184 16363:16374">
      <c r="B18" s="242" t="s">
        <v>65</v>
      </c>
      <c r="C18" s="242" t="s">
        <v>33</v>
      </c>
      <c r="D18" s="242" t="s">
        <v>66</v>
      </c>
      <c r="E18" s="243">
        <v>41275</v>
      </c>
      <c r="F18" s="243">
        <v>41306</v>
      </c>
      <c r="G18" s="243">
        <v>41334</v>
      </c>
      <c r="H18" s="243">
        <v>41365</v>
      </c>
      <c r="I18" s="243">
        <v>41395</v>
      </c>
      <c r="J18" s="243">
        <v>41426</v>
      </c>
      <c r="K18" s="243">
        <v>41456</v>
      </c>
      <c r="L18" s="243">
        <v>41487</v>
      </c>
      <c r="M18" s="243">
        <v>41518</v>
      </c>
      <c r="N18" s="243">
        <v>41548</v>
      </c>
      <c r="O18" s="243">
        <v>41579</v>
      </c>
      <c r="P18" s="243">
        <v>41609</v>
      </c>
      <c r="Q18" s="243">
        <v>41640</v>
      </c>
      <c r="R18" s="243">
        <v>41671</v>
      </c>
      <c r="S18" s="243">
        <v>41699</v>
      </c>
      <c r="T18" s="243">
        <v>41730</v>
      </c>
      <c r="U18" s="243">
        <v>41760</v>
      </c>
      <c r="V18" s="243">
        <v>41791</v>
      </c>
      <c r="W18" s="243">
        <v>41821</v>
      </c>
      <c r="X18" s="243">
        <v>41852</v>
      </c>
      <c r="Y18" s="243">
        <v>41883</v>
      </c>
      <c r="Z18" s="243">
        <v>41913</v>
      </c>
      <c r="AA18" s="243">
        <v>41944</v>
      </c>
      <c r="AB18" s="243">
        <v>41974</v>
      </c>
      <c r="AC18" s="243">
        <v>42005</v>
      </c>
      <c r="AD18" s="243">
        <v>42036</v>
      </c>
      <c r="AE18" s="243">
        <v>42064</v>
      </c>
      <c r="AF18" s="243">
        <v>42095</v>
      </c>
      <c r="AG18" s="243">
        <v>42125</v>
      </c>
      <c r="AH18" s="243">
        <v>42156</v>
      </c>
      <c r="AI18" s="243">
        <v>42186</v>
      </c>
      <c r="AJ18" s="243">
        <v>42217</v>
      </c>
      <c r="AK18" s="243">
        <v>42248</v>
      </c>
      <c r="AL18" s="243">
        <v>42278</v>
      </c>
      <c r="AM18" s="243">
        <v>42309</v>
      </c>
      <c r="AN18" s="243">
        <v>42339</v>
      </c>
      <c r="AO18" s="243">
        <v>42370</v>
      </c>
      <c r="AP18" s="243">
        <v>42401</v>
      </c>
      <c r="AQ18" s="243">
        <v>42430</v>
      </c>
      <c r="AR18" s="243">
        <v>42461</v>
      </c>
      <c r="AS18" s="243">
        <v>42491</v>
      </c>
      <c r="AT18" s="243">
        <v>42522</v>
      </c>
      <c r="AU18" s="243">
        <v>42552</v>
      </c>
      <c r="AV18" s="243">
        <v>42583</v>
      </c>
      <c r="AW18" s="243">
        <v>42614</v>
      </c>
      <c r="AX18" s="243">
        <v>42644</v>
      </c>
      <c r="AY18" s="243">
        <v>42675</v>
      </c>
      <c r="AZ18" s="243">
        <v>42705</v>
      </c>
      <c r="BA18" s="243">
        <v>42736</v>
      </c>
      <c r="BB18" s="243">
        <v>42767</v>
      </c>
      <c r="BC18" s="243">
        <v>42795</v>
      </c>
      <c r="BD18" s="243">
        <v>42826</v>
      </c>
      <c r="BE18" s="243">
        <v>42856</v>
      </c>
      <c r="BF18" s="243">
        <v>42887</v>
      </c>
      <c r="BG18" s="243">
        <v>42917</v>
      </c>
      <c r="BH18" s="243">
        <v>42948</v>
      </c>
      <c r="BI18" s="243">
        <v>42979</v>
      </c>
      <c r="BJ18" s="243">
        <v>43009</v>
      </c>
      <c r="BK18" s="243">
        <v>43040</v>
      </c>
      <c r="BL18" s="243">
        <v>43070</v>
      </c>
      <c r="BM18" s="243">
        <v>43101</v>
      </c>
      <c r="BN18" s="243">
        <v>43132</v>
      </c>
      <c r="BO18" s="243">
        <v>43160</v>
      </c>
      <c r="BP18" s="243">
        <v>43191</v>
      </c>
      <c r="BQ18" s="243">
        <v>43221</v>
      </c>
      <c r="BR18" s="243">
        <v>43252</v>
      </c>
      <c r="BS18" s="243">
        <v>43282</v>
      </c>
      <c r="BT18" s="243">
        <v>43313</v>
      </c>
      <c r="BU18" s="243">
        <v>43344</v>
      </c>
      <c r="BV18" s="243">
        <v>43374</v>
      </c>
      <c r="BW18" s="243">
        <v>43405</v>
      </c>
      <c r="BX18" s="243">
        <v>43435</v>
      </c>
      <c r="BY18" s="243">
        <v>43466</v>
      </c>
      <c r="BZ18" s="243">
        <v>43497</v>
      </c>
      <c r="CA18" s="243">
        <v>43525</v>
      </c>
      <c r="CB18" s="243">
        <v>43556</v>
      </c>
      <c r="CC18" s="243">
        <v>43586</v>
      </c>
      <c r="CD18" s="243">
        <v>43617</v>
      </c>
      <c r="CE18" s="243">
        <v>43647</v>
      </c>
      <c r="CF18" s="243">
        <v>43678</v>
      </c>
      <c r="CG18" s="243">
        <v>43709</v>
      </c>
      <c r="CH18" s="243">
        <v>43739</v>
      </c>
      <c r="CI18" s="243">
        <v>43770</v>
      </c>
      <c r="CJ18" s="243">
        <v>43800</v>
      </c>
      <c r="CK18" s="243">
        <v>43831</v>
      </c>
      <c r="CL18" s="243">
        <v>43862</v>
      </c>
      <c r="CM18" s="243">
        <v>43891</v>
      </c>
      <c r="CN18" s="243">
        <v>43922</v>
      </c>
      <c r="CO18" s="243">
        <v>43952</v>
      </c>
      <c r="CP18" s="243">
        <v>43983</v>
      </c>
      <c r="CQ18" s="243">
        <v>44013</v>
      </c>
      <c r="CR18" s="243">
        <v>44044</v>
      </c>
      <c r="CS18" s="243">
        <v>44075</v>
      </c>
      <c r="CT18" s="243">
        <v>44105</v>
      </c>
      <c r="CU18" s="243">
        <v>44136</v>
      </c>
      <c r="CV18" s="243">
        <v>44166</v>
      </c>
      <c r="CW18" s="243">
        <v>44197</v>
      </c>
      <c r="CX18" s="243">
        <v>44228</v>
      </c>
      <c r="CY18" s="243">
        <v>44256</v>
      </c>
      <c r="CZ18" s="243">
        <v>44287</v>
      </c>
      <c r="DA18" s="243">
        <v>44317</v>
      </c>
      <c r="DB18" s="243">
        <v>44348</v>
      </c>
      <c r="DC18" s="243">
        <v>44378</v>
      </c>
      <c r="DD18" s="243">
        <v>44409</v>
      </c>
      <c r="DE18" s="243">
        <v>44440</v>
      </c>
      <c r="DF18" s="243">
        <v>44470</v>
      </c>
      <c r="DG18" s="243">
        <v>44501</v>
      </c>
      <c r="DH18" s="243">
        <v>44531</v>
      </c>
      <c r="DI18" s="243">
        <v>44562</v>
      </c>
      <c r="DJ18" s="243">
        <v>44593</v>
      </c>
      <c r="DK18" s="243">
        <v>44621</v>
      </c>
      <c r="DL18" s="243">
        <v>44652</v>
      </c>
      <c r="DM18" s="243">
        <v>44682</v>
      </c>
      <c r="DN18" s="243">
        <v>44713</v>
      </c>
      <c r="DO18" s="243">
        <v>44743</v>
      </c>
      <c r="DP18" s="243">
        <v>44774</v>
      </c>
      <c r="DQ18" s="243">
        <v>44805</v>
      </c>
      <c r="DR18" s="243">
        <v>44835</v>
      </c>
      <c r="DS18" s="243">
        <v>44866</v>
      </c>
      <c r="DT18" s="243">
        <v>44896</v>
      </c>
      <c r="DU18" s="243">
        <v>44927</v>
      </c>
      <c r="DV18" s="243">
        <v>44958</v>
      </c>
      <c r="DW18" s="243">
        <v>44986</v>
      </c>
      <c r="DX18" s="243">
        <v>45017</v>
      </c>
      <c r="DY18" s="243">
        <v>45047</v>
      </c>
      <c r="DZ18" s="243">
        <v>45078</v>
      </c>
      <c r="EA18" s="243">
        <v>45108</v>
      </c>
      <c r="EB18" s="243">
        <v>45139</v>
      </c>
      <c r="EC18" s="243">
        <v>45170</v>
      </c>
      <c r="ED18" s="243">
        <v>45200</v>
      </c>
      <c r="EE18" s="243">
        <v>45231</v>
      </c>
      <c r="EF18" s="243">
        <v>45261</v>
      </c>
      <c r="EG18" s="243">
        <v>45292</v>
      </c>
      <c r="EH18" s="243">
        <v>45323</v>
      </c>
      <c r="EI18" s="243">
        <v>45352</v>
      </c>
      <c r="EJ18" s="243">
        <v>45383</v>
      </c>
      <c r="EK18" s="243">
        <v>45413</v>
      </c>
      <c r="EL18" s="243">
        <v>45444</v>
      </c>
      <c r="EM18" s="243">
        <v>45474</v>
      </c>
      <c r="EN18" s="243">
        <v>45505</v>
      </c>
      <c r="EO18" s="243">
        <v>45536</v>
      </c>
      <c r="EP18" s="243">
        <v>45566</v>
      </c>
      <c r="EQ18" s="243">
        <v>45597</v>
      </c>
      <c r="ER18" s="243">
        <v>45627</v>
      </c>
      <c r="ES18" s="243">
        <v>45658</v>
      </c>
      <c r="ET18" s="243">
        <v>45689</v>
      </c>
      <c r="EU18" s="243">
        <v>45717</v>
      </c>
      <c r="EV18" s="243">
        <v>45748</v>
      </c>
      <c r="EW18" s="243">
        <v>45778</v>
      </c>
      <c r="EX18" s="243">
        <v>45809</v>
      </c>
      <c r="EY18" s="243">
        <v>45839</v>
      </c>
      <c r="EZ18" s="243">
        <v>45870</v>
      </c>
      <c r="FA18" s="243">
        <v>45901</v>
      </c>
      <c r="FB18" s="243">
        <v>45931</v>
      </c>
      <c r="FC18" s="243">
        <v>45962</v>
      </c>
      <c r="FD18" s="243">
        <v>45992</v>
      </c>
      <c r="FE18" s="243">
        <v>46023</v>
      </c>
      <c r="FF18" s="243">
        <v>46054</v>
      </c>
      <c r="FG18" s="243">
        <v>46082</v>
      </c>
      <c r="FH18" s="243">
        <v>46113</v>
      </c>
      <c r="FI18" s="243">
        <v>46143</v>
      </c>
      <c r="FJ18" s="243">
        <v>46174</v>
      </c>
      <c r="FK18" s="243">
        <v>46204</v>
      </c>
      <c r="FL18" s="243">
        <v>46235</v>
      </c>
      <c r="FM18" s="243">
        <v>46266</v>
      </c>
      <c r="FN18" s="243">
        <v>46296</v>
      </c>
      <c r="FO18" s="243">
        <v>46327</v>
      </c>
      <c r="FP18" s="243">
        <v>46357</v>
      </c>
      <c r="FQ18" s="243">
        <v>46388</v>
      </c>
      <c r="FR18" s="243">
        <v>46419</v>
      </c>
      <c r="FS18" s="243">
        <v>46447</v>
      </c>
      <c r="FT18" s="243">
        <v>46478</v>
      </c>
      <c r="FU18" s="243">
        <v>46508</v>
      </c>
      <c r="FV18" s="243">
        <v>46539</v>
      </c>
      <c r="FW18" s="243">
        <v>46569</v>
      </c>
      <c r="FX18" s="243">
        <v>46600</v>
      </c>
      <c r="FY18" s="243">
        <v>46631</v>
      </c>
      <c r="FZ18" s="243">
        <v>46661</v>
      </c>
      <c r="GA18" s="243">
        <v>46692</v>
      </c>
      <c r="GB18" s="243">
        <v>46722</v>
      </c>
      <c r="XEM18" s="140">
        <v>41030</v>
      </c>
      <c r="XEN18" s="143">
        <v>352</v>
      </c>
      <c r="XEO18" s="143">
        <v>392</v>
      </c>
      <c r="XEP18" s="143">
        <v>528</v>
      </c>
      <c r="XEQ18" s="143">
        <v>144</v>
      </c>
      <c r="XER18" s="143">
        <v>72</v>
      </c>
      <c r="XES18" s="143">
        <v>176</v>
      </c>
      <c r="XET18" s="143">
        <f t="shared" si="0"/>
        <v>744</v>
      </c>
    </row>
    <row r="19" spans="2:184 16363:16374">
      <c r="B19" s="15" t="s">
        <v>74</v>
      </c>
      <c r="C19" s="14" t="s">
        <v>36</v>
      </c>
      <c r="D19" s="460" t="s">
        <v>68</v>
      </c>
      <c r="E19" s="215">
        <v>823150.94</v>
      </c>
      <c r="F19" s="215">
        <v>740664.25</v>
      </c>
      <c r="G19" s="215">
        <v>793101.88</v>
      </c>
      <c r="H19" s="215">
        <v>677150.19</v>
      </c>
      <c r="I19" s="215">
        <v>743657.88</v>
      </c>
      <c r="J19" s="215">
        <v>733957.88</v>
      </c>
      <c r="K19" s="215">
        <v>793219.62</v>
      </c>
      <c r="L19" s="215">
        <v>768648.25</v>
      </c>
      <c r="M19" s="215">
        <v>470703.72</v>
      </c>
      <c r="N19" s="215">
        <v>520834.22</v>
      </c>
      <c r="O19" s="215">
        <v>501979.03</v>
      </c>
      <c r="P19" s="215">
        <v>522674.31</v>
      </c>
      <c r="Q19" s="215">
        <v>532324.93999999994</v>
      </c>
      <c r="R19" s="215">
        <v>480004.56</v>
      </c>
      <c r="S19" s="215">
        <v>436208.31</v>
      </c>
      <c r="T19" s="215">
        <v>452684.28</v>
      </c>
      <c r="U19" s="215">
        <v>469743.66</v>
      </c>
      <c r="V19" s="215">
        <v>476772.72</v>
      </c>
      <c r="W19" s="215">
        <v>497108.06</v>
      </c>
      <c r="X19" s="215">
        <v>497866.31</v>
      </c>
      <c r="Y19" s="215">
        <v>469173.69</v>
      </c>
      <c r="Z19" s="215">
        <v>517913.22</v>
      </c>
      <c r="AA19" s="215">
        <v>497155.03</v>
      </c>
      <c r="AB19" s="215">
        <v>516927.31</v>
      </c>
      <c r="AC19" s="215">
        <v>508570.56</v>
      </c>
      <c r="AD19" s="215">
        <v>460220.94</v>
      </c>
      <c r="AE19" s="215">
        <v>484715.94</v>
      </c>
      <c r="AF19" s="215">
        <v>381165.81</v>
      </c>
      <c r="AG19" s="215">
        <v>424855.56</v>
      </c>
      <c r="AH19" s="215">
        <v>489724.06</v>
      </c>
      <c r="AI19" s="215">
        <v>531239.88</v>
      </c>
      <c r="AJ19" s="215">
        <v>528746.68999999994</v>
      </c>
      <c r="AK19" s="215">
        <v>478176.81</v>
      </c>
      <c r="AL19" s="215">
        <v>486537.06</v>
      </c>
      <c r="AM19" s="215">
        <v>476970.81</v>
      </c>
      <c r="AN19" s="215">
        <v>495848.81</v>
      </c>
      <c r="AO19" s="215">
        <v>510349.81</v>
      </c>
      <c r="AP19" s="215">
        <v>478833.78</v>
      </c>
      <c r="AQ19" s="215">
        <v>363810.41</v>
      </c>
      <c r="AR19" s="215">
        <v>299905.59000000003</v>
      </c>
      <c r="AS19" s="215">
        <v>468026.94</v>
      </c>
      <c r="AT19" s="215">
        <v>497104.88</v>
      </c>
      <c r="AU19" s="215">
        <v>530596.56000000006</v>
      </c>
      <c r="AV19" s="215">
        <v>534312.88</v>
      </c>
      <c r="AW19" s="215">
        <v>482942.38</v>
      </c>
      <c r="AX19" s="215">
        <v>488567.41</v>
      </c>
      <c r="AY19" s="215">
        <v>480500.78</v>
      </c>
      <c r="AZ19" s="215">
        <v>498466.88</v>
      </c>
      <c r="BA19" s="215">
        <v>512449</v>
      </c>
      <c r="BB19" s="215">
        <v>465361.5</v>
      </c>
      <c r="BC19" s="215">
        <v>425229.94</v>
      </c>
      <c r="BD19" s="215">
        <v>371339.47</v>
      </c>
      <c r="BE19" s="215">
        <v>498483.38</v>
      </c>
      <c r="BF19" s="215">
        <v>495640.84</v>
      </c>
      <c r="BG19" s="215">
        <v>529934.88</v>
      </c>
      <c r="BH19" s="215">
        <v>534189.88</v>
      </c>
      <c r="BI19" s="215">
        <v>478641.34</v>
      </c>
      <c r="BJ19" s="215">
        <v>486907.41</v>
      </c>
      <c r="BK19" s="215">
        <v>478691.03</v>
      </c>
      <c r="BL19" s="215">
        <v>499560.62</v>
      </c>
      <c r="BM19" s="215">
        <v>514603.12</v>
      </c>
      <c r="BN19" s="215">
        <v>467439.25</v>
      </c>
      <c r="BO19" s="215">
        <v>420330.66</v>
      </c>
      <c r="BP19" s="215">
        <v>370015.06</v>
      </c>
      <c r="BQ19" s="215">
        <v>425477.19</v>
      </c>
      <c r="BR19" s="215">
        <v>500110.19</v>
      </c>
      <c r="BS19" s="215">
        <v>540290.88</v>
      </c>
      <c r="BT19" s="215">
        <v>544835.88</v>
      </c>
      <c r="BU19" s="215">
        <v>488822.31</v>
      </c>
      <c r="BV19" s="215">
        <v>502692.41</v>
      </c>
      <c r="BW19" s="215">
        <v>498662.62</v>
      </c>
      <c r="BX19" s="215">
        <v>521262</v>
      </c>
      <c r="BY19" s="215">
        <v>535472.18999999994</v>
      </c>
      <c r="BZ19" s="215">
        <v>456911.03</v>
      </c>
      <c r="CA19" s="215">
        <v>363270.97</v>
      </c>
      <c r="CB19" s="215">
        <v>381052.5</v>
      </c>
      <c r="CC19" s="215">
        <v>466006.84</v>
      </c>
      <c r="CD19" s="215">
        <v>511713.12</v>
      </c>
      <c r="CE19" s="215">
        <v>570334.88</v>
      </c>
      <c r="CF19" s="215">
        <v>569916.25</v>
      </c>
      <c r="CG19" s="215">
        <v>511569.81</v>
      </c>
      <c r="CH19" s="215">
        <v>520370.53</v>
      </c>
      <c r="CI19" s="215">
        <v>526077.25</v>
      </c>
      <c r="CJ19" s="215">
        <v>551492.38</v>
      </c>
      <c r="CK19" s="215">
        <v>558136.81000000006</v>
      </c>
      <c r="CL19" s="215">
        <v>517920.47</v>
      </c>
      <c r="CM19" s="215">
        <v>515677.94</v>
      </c>
      <c r="CN19" s="215">
        <v>377843.88</v>
      </c>
      <c r="CO19" s="215">
        <v>506200.31</v>
      </c>
      <c r="CP19" s="215">
        <v>534243.81000000006</v>
      </c>
      <c r="CQ19" s="215">
        <v>583067.88</v>
      </c>
      <c r="CR19" s="215">
        <v>581699.93999999994</v>
      </c>
      <c r="CS19" s="215">
        <v>528350.81000000006</v>
      </c>
      <c r="CT19" s="215">
        <v>527719.06000000006</v>
      </c>
      <c r="CU19" s="215">
        <v>529082.75</v>
      </c>
      <c r="CV19" s="215">
        <v>562087.81000000006</v>
      </c>
      <c r="CW19" s="215">
        <v>565309.81000000006</v>
      </c>
      <c r="CX19" s="215">
        <v>465057</v>
      </c>
      <c r="CY19" s="215">
        <v>384014.03</v>
      </c>
      <c r="CZ19" s="215">
        <v>370545.56</v>
      </c>
      <c r="DA19" s="215">
        <v>538949.31000000006</v>
      </c>
      <c r="DB19" s="215">
        <v>540341.18999999994</v>
      </c>
      <c r="DC19" s="215">
        <v>595186.93999999994</v>
      </c>
      <c r="DD19" s="215">
        <v>591473.88</v>
      </c>
      <c r="DE19" s="215">
        <v>527232.38</v>
      </c>
      <c r="DF19" s="215">
        <v>532700.43999999994</v>
      </c>
      <c r="DG19" s="215">
        <v>530638.81000000006</v>
      </c>
      <c r="DH19" s="215">
        <v>555800.88</v>
      </c>
      <c r="DI19" s="215">
        <v>563158.43999999994</v>
      </c>
      <c r="DJ19" s="215">
        <v>507793.06</v>
      </c>
      <c r="DK19" s="215">
        <v>541512.12</v>
      </c>
      <c r="DL19" s="215">
        <v>405178.84</v>
      </c>
      <c r="DM19" s="215">
        <v>471099.25</v>
      </c>
      <c r="DN19" s="215">
        <v>539413.25</v>
      </c>
      <c r="DO19" s="215">
        <v>588490.93999999994</v>
      </c>
      <c r="DP19" s="215">
        <v>589368</v>
      </c>
      <c r="DQ19" s="215">
        <v>524034.25</v>
      </c>
      <c r="DR19" s="215">
        <v>533451.38</v>
      </c>
      <c r="DS19" s="215">
        <v>530406.43999999994</v>
      </c>
      <c r="DT19" s="215">
        <v>553740.25</v>
      </c>
      <c r="DU19" s="215">
        <v>561715</v>
      </c>
      <c r="DV19" s="215">
        <v>506117.66</v>
      </c>
      <c r="DW19" s="215">
        <v>503144.25</v>
      </c>
      <c r="DX19" s="215">
        <v>392158.03</v>
      </c>
      <c r="DY19" s="215">
        <v>518319.03</v>
      </c>
      <c r="DZ19" s="215">
        <v>533803.18999999994</v>
      </c>
      <c r="EA19" s="215">
        <v>586568.62</v>
      </c>
      <c r="EB19" s="215">
        <v>578160.12</v>
      </c>
      <c r="EC19" s="215">
        <v>521431.34</v>
      </c>
      <c r="ED19" s="215">
        <v>524263.41</v>
      </c>
      <c r="EE19" s="215">
        <v>525435</v>
      </c>
      <c r="EF19" s="215">
        <v>549491.62</v>
      </c>
      <c r="EG19" s="215">
        <v>560599.12</v>
      </c>
      <c r="EH19" s="215">
        <v>521966.53</v>
      </c>
      <c r="EI19" s="215">
        <v>381221.94</v>
      </c>
      <c r="EJ19" s="215">
        <v>328095.46999999997</v>
      </c>
      <c r="EK19" s="215">
        <v>519624.5</v>
      </c>
      <c r="EL19" s="215">
        <v>530621.12</v>
      </c>
      <c r="EM19" s="215">
        <v>583776.88</v>
      </c>
      <c r="EN19" s="215">
        <v>578360.25</v>
      </c>
      <c r="EO19" s="215">
        <v>523671.38</v>
      </c>
      <c r="EP19" s="215">
        <v>523199</v>
      </c>
      <c r="EQ19" s="215">
        <v>522603.25</v>
      </c>
      <c r="ER19" s="215">
        <v>552080.38</v>
      </c>
      <c r="ES19" s="215">
        <v>556914.81000000006</v>
      </c>
      <c r="ET19" s="215">
        <v>501169.72</v>
      </c>
      <c r="EU19" s="215">
        <v>484340.44</v>
      </c>
      <c r="EV19" s="215">
        <v>388379.97</v>
      </c>
      <c r="EW19" s="215">
        <v>523344.41</v>
      </c>
      <c r="EX19" s="215">
        <v>526444.06000000006</v>
      </c>
      <c r="EY19" s="215">
        <v>576216.88</v>
      </c>
      <c r="EZ19" s="215">
        <v>573411.68999999994</v>
      </c>
      <c r="FA19" s="215">
        <v>516404.34</v>
      </c>
      <c r="FB19" s="215">
        <v>519043.56</v>
      </c>
      <c r="FC19" s="215">
        <v>520935.84</v>
      </c>
      <c r="FD19" s="215">
        <v>548192.81000000006</v>
      </c>
      <c r="FE19" s="215">
        <v>546690.56000000006</v>
      </c>
      <c r="FF19" s="215">
        <v>492583.34</v>
      </c>
      <c r="FG19" s="215">
        <v>434262.94</v>
      </c>
      <c r="FH19" s="215">
        <v>396221.28</v>
      </c>
      <c r="FI19" s="215">
        <v>450912.88</v>
      </c>
      <c r="FJ19" s="215">
        <v>523308.81</v>
      </c>
      <c r="FK19" s="215">
        <v>570433.88</v>
      </c>
      <c r="FL19" s="215">
        <v>568716.12</v>
      </c>
      <c r="FM19" s="215">
        <v>514997.12</v>
      </c>
      <c r="FN19" s="215">
        <v>514607.5</v>
      </c>
      <c r="FO19" s="215">
        <v>512758.78</v>
      </c>
      <c r="FP19" s="215">
        <v>543338.81000000006</v>
      </c>
      <c r="FQ19" s="215">
        <v>543200.81000000006</v>
      </c>
      <c r="FR19" s="215">
        <v>491045.09</v>
      </c>
      <c r="FS19" s="215">
        <v>522936.94</v>
      </c>
      <c r="FT19" s="215">
        <v>499445.12</v>
      </c>
      <c r="FU19" s="215">
        <v>452830.56</v>
      </c>
      <c r="FV19" s="215">
        <v>521454.5</v>
      </c>
      <c r="FW19" s="215">
        <v>566368.56000000006</v>
      </c>
      <c r="FX19" s="215">
        <v>563229.88</v>
      </c>
      <c r="FY19" s="215">
        <v>483035.38</v>
      </c>
      <c r="FZ19" s="215">
        <v>364409.44</v>
      </c>
      <c r="GA19" s="215">
        <v>428578.81</v>
      </c>
      <c r="GB19" s="215">
        <v>543713.88</v>
      </c>
      <c r="XEM19" s="140">
        <v>41061</v>
      </c>
      <c r="XEN19" s="143">
        <v>336</v>
      </c>
      <c r="XEO19" s="143">
        <v>384</v>
      </c>
      <c r="XEP19" s="143">
        <v>504</v>
      </c>
      <c r="XEQ19" s="143">
        <v>144</v>
      </c>
      <c r="XER19" s="143">
        <v>72</v>
      </c>
      <c r="XES19" s="143">
        <v>168</v>
      </c>
      <c r="XET19" s="143">
        <f t="shared" si="0"/>
        <v>720</v>
      </c>
    </row>
    <row r="20" spans="2:184 16363:16374">
      <c r="B20" s="15" t="s">
        <v>74</v>
      </c>
      <c r="C20" s="14" t="s">
        <v>36</v>
      </c>
      <c r="D20" s="460" t="s">
        <v>69</v>
      </c>
      <c r="E20" s="215">
        <v>164370.17000000001</v>
      </c>
      <c r="F20" s="215">
        <v>138655.32999999999</v>
      </c>
      <c r="G20" s="215">
        <v>167208.17000000001</v>
      </c>
      <c r="H20" s="215">
        <v>124685.15</v>
      </c>
      <c r="I20" s="215">
        <v>152132.31</v>
      </c>
      <c r="J20" s="215">
        <v>175201.42</v>
      </c>
      <c r="K20" s="215">
        <v>156277.07999999999</v>
      </c>
      <c r="L20" s="215">
        <v>154571.12</v>
      </c>
      <c r="M20" s="215">
        <v>105923.8</v>
      </c>
      <c r="N20" s="215">
        <v>89795.25</v>
      </c>
      <c r="O20" s="215">
        <v>110541.87</v>
      </c>
      <c r="P20" s="215">
        <v>110035.6</v>
      </c>
      <c r="Q20" s="215">
        <v>100660.98</v>
      </c>
      <c r="R20" s="215">
        <v>89302.32</v>
      </c>
      <c r="S20" s="215">
        <v>91381.93</v>
      </c>
      <c r="T20" s="215">
        <v>74422.16</v>
      </c>
      <c r="U20" s="215">
        <v>103055.24</v>
      </c>
      <c r="V20" s="215">
        <v>98920.5</v>
      </c>
      <c r="W20" s="215">
        <v>99193.08</v>
      </c>
      <c r="X20" s="215">
        <v>109135.66</v>
      </c>
      <c r="Y20" s="215">
        <v>94459.41</v>
      </c>
      <c r="Z20" s="215">
        <v>86772.24</v>
      </c>
      <c r="AA20" s="215">
        <v>117983.34</v>
      </c>
      <c r="AB20" s="215">
        <v>95632.76</v>
      </c>
      <c r="AC20" s="215">
        <v>114105.67</v>
      </c>
      <c r="AD20" s="215">
        <v>86511.62</v>
      </c>
      <c r="AE20" s="215">
        <v>89202</v>
      </c>
      <c r="AF20" s="215">
        <v>66509.16</v>
      </c>
      <c r="AG20" s="215">
        <v>103819</v>
      </c>
      <c r="AH20" s="215">
        <v>92522.53</v>
      </c>
      <c r="AI20" s="215">
        <v>97181.58</v>
      </c>
      <c r="AJ20" s="215">
        <v>115880.77</v>
      </c>
      <c r="AK20" s="215">
        <v>96149</v>
      </c>
      <c r="AL20" s="215">
        <v>84623.8</v>
      </c>
      <c r="AM20" s="215">
        <v>98044.98</v>
      </c>
      <c r="AN20" s="215">
        <v>92653.7</v>
      </c>
      <c r="AO20" s="215">
        <v>125429.16</v>
      </c>
      <c r="AP20" s="215">
        <v>88120.3</v>
      </c>
      <c r="AQ20" s="215">
        <v>57953.8</v>
      </c>
      <c r="AR20" s="215">
        <v>56750.05</v>
      </c>
      <c r="AS20" s="215">
        <v>100930.14</v>
      </c>
      <c r="AT20" s="215">
        <v>89983.99</v>
      </c>
      <c r="AU20" s="215">
        <v>129761.77</v>
      </c>
      <c r="AV20" s="215">
        <v>96606.58</v>
      </c>
      <c r="AW20" s="215">
        <v>96973</v>
      </c>
      <c r="AX20" s="215">
        <v>100802</v>
      </c>
      <c r="AY20" s="215">
        <v>91691.17</v>
      </c>
      <c r="AZ20" s="215">
        <v>102589.33</v>
      </c>
      <c r="BA20" s="215">
        <v>110075.39</v>
      </c>
      <c r="BB20" s="215">
        <v>88075.62</v>
      </c>
      <c r="BC20" s="215">
        <v>72056.09</v>
      </c>
      <c r="BD20" s="215">
        <v>87298</v>
      </c>
      <c r="BE20" s="215">
        <v>94028.14</v>
      </c>
      <c r="BF20" s="215">
        <v>92835.05</v>
      </c>
      <c r="BG20" s="215">
        <v>128644.8</v>
      </c>
      <c r="BH20" s="215">
        <v>97568.55</v>
      </c>
      <c r="BI20" s="215">
        <v>106619.7</v>
      </c>
      <c r="BJ20" s="215">
        <v>89818.7</v>
      </c>
      <c r="BK20" s="215">
        <v>88270.12</v>
      </c>
      <c r="BL20" s="215">
        <v>114414.7</v>
      </c>
      <c r="BM20" s="215">
        <v>103448.42</v>
      </c>
      <c r="BN20" s="215">
        <v>87636</v>
      </c>
      <c r="BO20" s="215">
        <v>76458</v>
      </c>
      <c r="BP20" s="215">
        <v>72078.77</v>
      </c>
      <c r="BQ20" s="215">
        <v>84981.8</v>
      </c>
      <c r="BR20" s="215">
        <v>105637.53</v>
      </c>
      <c r="BS20" s="215">
        <v>121405.55</v>
      </c>
      <c r="BT20" s="215">
        <v>93603.77</v>
      </c>
      <c r="BU20" s="215">
        <v>127034.79</v>
      </c>
      <c r="BV20" s="215">
        <v>86438</v>
      </c>
      <c r="BW20" s="215">
        <v>100649.21</v>
      </c>
      <c r="BX20" s="215">
        <v>124819.8</v>
      </c>
      <c r="BY20" s="215">
        <v>106804</v>
      </c>
      <c r="BZ20" s="215">
        <v>82980</v>
      </c>
      <c r="CA20" s="215">
        <v>75510</v>
      </c>
      <c r="CB20" s="215">
        <v>71667.199999999997</v>
      </c>
      <c r="CC20" s="215">
        <v>93157.28</v>
      </c>
      <c r="CD20" s="215">
        <v>112933.99</v>
      </c>
      <c r="CE20" s="215">
        <v>113500.55</v>
      </c>
      <c r="CF20" s="215">
        <v>106578.55</v>
      </c>
      <c r="CG20" s="215">
        <v>115099.85</v>
      </c>
      <c r="CH20" s="215">
        <v>92758</v>
      </c>
      <c r="CI20" s="215">
        <v>115400.42</v>
      </c>
      <c r="CJ20" s="215">
        <v>117764.8</v>
      </c>
      <c r="CK20" s="215">
        <v>114245.5</v>
      </c>
      <c r="CL20" s="215">
        <v>107183.88</v>
      </c>
      <c r="CM20" s="215">
        <v>92024</v>
      </c>
      <c r="CN20" s="215">
        <v>71523.14</v>
      </c>
      <c r="CO20" s="215">
        <v>121821.14</v>
      </c>
      <c r="CP20" s="215">
        <v>94801.53</v>
      </c>
      <c r="CQ20" s="215">
        <v>100408.78</v>
      </c>
      <c r="CR20" s="215">
        <v>124190</v>
      </c>
      <c r="CS20" s="215">
        <v>106749.85</v>
      </c>
      <c r="CT20" s="215">
        <v>106454.51</v>
      </c>
      <c r="CU20" s="215">
        <v>118890.42</v>
      </c>
      <c r="CV20" s="215">
        <v>110674.01</v>
      </c>
      <c r="CW20" s="215">
        <v>127753.66</v>
      </c>
      <c r="CX20" s="215">
        <v>75909.59</v>
      </c>
      <c r="CY20" s="215">
        <v>60932</v>
      </c>
      <c r="CZ20" s="215">
        <v>65533.56</v>
      </c>
      <c r="DA20" s="215">
        <v>124371</v>
      </c>
      <c r="DB20" s="215">
        <v>93876.97</v>
      </c>
      <c r="DC20" s="215">
        <v>120426.77</v>
      </c>
      <c r="DD20" s="215">
        <v>107309.8</v>
      </c>
      <c r="DE20" s="215">
        <v>99015.53</v>
      </c>
      <c r="DF20" s="215">
        <v>119359</v>
      </c>
      <c r="DG20" s="215">
        <v>104863.21</v>
      </c>
      <c r="DH20" s="215">
        <v>92055.8</v>
      </c>
      <c r="DI20" s="215">
        <v>122606.48</v>
      </c>
      <c r="DJ20" s="215">
        <v>91403</v>
      </c>
      <c r="DK20" s="215">
        <v>89390</v>
      </c>
      <c r="DL20" s="215">
        <v>80278</v>
      </c>
      <c r="DM20" s="215">
        <v>99811.14</v>
      </c>
      <c r="DN20" s="215">
        <v>88291.53</v>
      </c>
      <c r="DO20" s="215">
        <v>129270.77</v>
      </c>
      <c r="DP20" s="215">
        <v>99540.77</v>
      </c>
      <c r="DQ20" s="215">
        <v>100942</v>
      </c>
      <c r="DR20" s="215">
        <v>118071</v>
      </c>
      <c r="DS20" s="215">
        <v>101207.94</v>
      </c>
      <c r="DT20" s="215">
        <v>112612.7</v>
      </c>
      <c r="DU20" s="215">
        <v>113569.41</v>
      </c>
      <c r="DV20" s="215">
        <v>88936.99</v>
      </c>
      <c r="DW20" s="215">
        <v>75464.539999999994</v>
      </c>
      <c r="DX20" s="215">
        <v>87288.99</v>
      </c>
      <c r="DY20" s="215">
        <v>99678.94</v>
      </c>
      <c r="DZ20" s="215">
        <v>94025.06</v>
      </c>
      <c r="EA20" s="215">
        <v>133342.78</v>
      </c>
      <c r="EB20" s="215">
        <v>96359.32</v>
      </c>
      <c r="EC20" s="215">
        <v>111925.52</v>
      </c>
      <c r="ED20" s="215">
        <v>103195</v>
      </c>
      <c r="EE20" s="215">
        <v>104458</v>
      </c>
      <c r="EF20" s="215">
        <v>126076.7</v>
      </c>
      <c r="EG20" s="215">
        <v>106846.8</v>
      </c>
      <c r="EH20" s="215">
        <v>90756.29</v>
      </c>
      <c r="EI20" s="215">
        <v>75965.09</v>
      </c>
      <c r="EJ20" s="215">
        <v>54696.19</v>
      </c>
      <c r="EK20" s="215">
        <v>102429.94</v>
      </c>
      <c r="EL20" s="215">
        <v>114523.06</v>
      </c>
      <c r="EM20" s="215">
        <v>114375</v>
      </c>
      <c r="EN20" s="215">
        <v>104006.77</v>
      </c>
      <c r="EO20" s="215">
        <v>114042.85</v>
      </c>
      <c r="EP20" s="215">
        <v>93876</v>
      </c>
      <c r="EQ20" s="215">
        <v>114317.82</v>
      </c>
      <c r="ER20" s="215">
        <v>118562.41</v>
      </c>
      <c r="ES20" s="215">
        <v>107567</v>
      </c>
      <c r="ET20" s="215">
        <v>89687.54</v>
      </c>
      <c r="EU20" s="215">
        <v>94517.8</v>
      </c>
      <c r="EV20" s="215">
        <v>70186</v>
      </c>
      <c r="EW20" s="215">
        <v>110685.77</v>
      </c>
      <c r="EX20" s="215">
        <v>102968.53</v>
      </c>
      <c r="EY20" s="215">
        <v>106596.74</v>
      </c>
      <c r="EZ20" s="215">
        <v>118586.35</v>
      </c>
      <c r="FA20" s="215">
        <v>97370</v>
      </c>
      <c r="FB20" s="215">
        <v>89671</v>
      </c>
      <c r="FC20" s="215">
        <v>127784.2</v>
      </c>
      <c r="FD20" s="215">
        <v>102004</v>
      </c>
      <c r="FE20" s="215">
        <v>117110.41</v>
      </c>
      <c r="FF20" s="215">
        <v>90858.62</v>
      </c>
      <c r="FG20" s="215">
        <v>77225.8</v>
      </c>
      <c r="FH20" s="215">
        <v>70220.06</v>
      </c>
      <c r="FI20" s="215">
        <v>109290.53</v>
      </c>
      <c r="FJ20" s="215">
        <v>92318.52</v>
      </c>
      <c r="FK20" s="215">
        <v>92541.78</v>
      </c>
      <c r="FL20" s="215">
        <v>120910</v>
      </c>
      <c r="FM20" s="215">
        <v>98164.99</v>
      </c>
      <c r="FN20" s="215">
        <v>95988.91</v>
      </c>
      <c r="FO20" s="215">
        <v>114459</v>
      </c>
      <c r="FP20" s="215">
        <v>100547.41</v>
      </c>
      <c r="FQ20" s="215">
        <v>127034.7</v>
      </c>
      <c r="FR20" s="215">
        <v>85512</v>
      </c>
      <c r="FS20" s="215">
        <v>80660</v>
      </c>
      <c r="FT20" s="215">
        <v>89796</v>
      </c>
      <c r="FU20" s="215">
        <v>108296.28</v>
      </c>
      <c r="FV20" s="215">
        <v>87843.53</v>
      </c>
      <c r="FW20" s="215">
        <v>124982.67</v>
      </c>
      <c r="FX20" s="215">
        <v>105725.77</v>
      </c>
      <c r="FY20" s="215">
        <v>92246.85</v>
      </c>
      <c r="FZ20" s="215">
        <v>75310</v>
      </c>
      <c r="GA20" s="215">
        <v>88673</v>
      </c>
      <c r="GB20" s="215">
        <v>87790.8</v>
      </c>
      <c r="XEM20" s="140">
        <v>41091</v>
      </c>
      <c r="XEN20" s="143">
        <v>336</v>
      </c>
      <c r="XEO20" s="143">
        <v>408</v>
      </c>
      <c r="XEP20" s="143">
        <v>504</v>
      </c>
      <c r="XEQ20" s="143">
        <v>160</v>
      </c>
      <c r="XER20" s="143">
        <v>80</v>
      </c>
      <c r="XES20" s="143">
        <v>168</v>
      </c>
      <c r="XET20" s="143">
        <f t="shared" si="0"/>
        <v>744</v>
      </c>
    </row>
    <row r="21" spans="2:184 16363:16374">
      <c r="B21" s="15" t="s">
        <v>74</v>
      </c>
      <c r="C21" s="14" t="s">
        <v>36</v>
      </c>
      <c r="D21" s="460" t="s">
        <v>70</v>
      </c>
      <c r="E21" s="215">
        <v>69719.59</v>
      </c>
      <c r="F21" s="215">
        <v>62380.97</v>
      </c>
      <c r="G21" s="215">
        <v>73876.259999999995</v>
      </c>
      <c r="H21" s="215">
        <v>49930.71</v>
      </c>
      <c r="I21" s="215">
        <v>61920.91</v>
      </c>
      <c r="J21" s="215">
        <v>70067.23</v>
      </c>
      <c r="K21" s="215">
        <v>63199.31</v>
      </c>
      <c r="L21" s="215">
        <v>61716.18</v>
      </c>
      <c r="M21" s="215">
        <v>44928.47</v>
      </c>
      <c r="N21" s="215">
        <v>37322.21</v>
      </c>
      <c r="O21" s="215">
        <v>48194.83</v>
      </c>
      <c r="P21" s="215">
        <v>48274.559999999998</v>
      </c>
      <c r="Q21" s="215">
        <v>43534.59</v>
      </c>
      <c r="R21" s="215">
        <v>38864.97</v>
      </c>
      <c r="S21" s="215">
        <v>40421.25</v>
      </c>
      <c r="T21" s="215">
        <v>32356.7</v>
      </c>
      <c r="U21" s="215">
        <v>43063.8</v>
      </c>
      <c r="V21" s="215">
        <v>39770.120000000003</v>
      </c>
      <c r="W21" s="215">
        <v>40901.300000000003</v>
      </c>
      <c r="X21" s="215">
        <v>43423.32</v>
      </c>
      <c r="Y21" s="215">
        <v>41262.92</v>
      </c>
      <c r="Z21" s="215">
        <v>38904.21</v>
      </c>
      <c r="AA21" s="215">
        <v>52790.91</v>
      </c>
      <c r="AB21" s="215">
        <v>40736.5</v>
      </c>
      <c r="AC21" s="215">
        <v>44643.71</v>
      </c>
      <c r="AD21" s="215">
        <v>36180</v>
      </c>
      <c r="AE21" s="215">
        <v>40480</v>
      </c>
      <c r="AF21" s="215">
        <v>29292.07</v>
      </c>
      <c r="AG21" s="215">
        <v>42830</v>
      </c>
      <c r="AH21" s="215">
        <v>34566</v>
      </c>
      <c r="AI21" s="215">
        <v>35510</v>
      </c>
      <c r="AJ21" s="215">
        <v>43192</v>
      </c>
      <c r="AK21" s="215">
        <v>40084</v>
      </c>
      <c r="AL21" s="215">
        <v>39452</v>
      </c>
      <c r="AM21" s="215">
        <v>42523</v>
      </c>
      <c r="AN21" s="215">
        <v>41484</v>
      </c>
      <c r="AO21" s="215">
        <v>50844</v>
      </c>
      <c r="AP21" s="215">
        <v>36309</v>
      </c>
      <c r="AQ21" s="215">
        <v>24076</v>
      </c>
      <c r="AR21" s="215">
        <v>25469</v>
      </c>
      <c r="AS21" s="215">
        <v>40870</v>
      </c>
      <c r="AT21" s="215">
        <v>35014</v>
      </c>
      <c r="AU21" s="215">
        <v>49722</v>
      </c>
      <c r="AV21" s="215">
        <v>36122</v>
      </c>
      <c r="AW21" s="215">
        <v>39993</v>
      </c>
      <c r="AX21" s="215">
        <v>43760.800000000003</v>
      </c>
      <c r="AY21" s="215">
        <v>40651</v>
      </c>
      <c r="AZ21" s="215">
        <v>44483</v>
      </c>
      <c r="BA21" s="215">
        <v>46159</v>
      </c>
      <c r="BB21" s="215">
        <v>37254</v>
      </c>
      <c r="BC21" s="215">
        <v>30800</v>
      </c>
      <c r="BD21" s="215">
        <v>37856</v>
      </c>
      <c r="BE21" s="215">
        <v>40200</v>
      </c>
      <c r="BF21" s="215">
        <v>35923</v>
      </c>
      <c r="BG21" s="215">
        <v>47825</v>
      </c>
      <c r="BH21" s="215">
        <v>37111</v>
      </c>
      <c r="BI21" s="215">
        <v>44129</v>
      </c>
      <c r="BJ21" s="215">
        <v>39520</v>
      </c>
      <c r="BK21" s="215">
        <v>39820</v>
      </c>
      <c r="BL21" s="215">
        <v>50113</v>
      </c>
      <c r="BM21" s="215">
        <v>41437</v>
      </c>
      <c r="BN21" s="215">
        <v>38009</v>
      </c>
      <c r="BO21" s="215">
        <v>34258.050000000003</v>
      </c>
      <c r="BP21" s="215">
        <v>31119</v>
      </c>
      <c r="BQ21" s="215">
        <v>32311</v>
      </c>
      <c r="BR21" s="215">
        <v>40768.03</v>
      </c>
      <c r="BS21" s="215">
        <v>43717</v>
      </c>
      <c r="BT21" s="215">
        <v>32480</v>
      </c>
      <c r="BU21" s="215">
        <v>50176</v>
      </c>
      <c r="BV21" s="215">
        <v>35825</v>
      </c>
      <c r="BW21" s="215">
        <v>39634</v>
      </c>
      <c r="BX21" s="215">
        <v>50904</v>
      </c>
      <c r="BY21" s="215">
        <v>43854</v>
      </c>
      <c r="BZ21" s="215">
        <v>36674</v>
      </c>
      <c r="CA21" s="215">
        <v>33742</v>
      </c>
      <c r="CB21" s="215">
        <v>27343</v>
      </c>
      <c r="CC21" s="215">
        <v>35419</v>
      </c>
      <c r="CD21" s="215">
        <v>41705.99</v>
      </c>
      <c r="CE21" s="215">
        <v>40757.800000000003</v>
      </c>
      <c r="CF21" s="215">
        <v>40089</v>
      </c>
      <c r="CG21" s="215">
        <v>44748</v>
      </c>
      <c r="CH21" s="215">
        <v>36567</v>
      </c>
      <c r="CI21" s="215">
        <v>45217</v>
      </c>
      <c r="CJ21" s="215">
        <v>45286</v>
      </c>
      <c r="CK21" s="215">
        <v>47844.71</v>
      </c>
      <c r="CL21" s="215">
        <v>50326</v>
      </c>
      <c r="CM21" s="215">
        <v>42520</v>
      </c>
      <c r="CN21" s="215">
        <v>27570</v>
      </c>
      <c r="CO21" s="215">
        <v>45476</v>
      </c>
      <c r="CP21" s="215">
        <v>36165</v>
      </c>
      <c r="CQ21" s="215">
        <v>38131</v>
      </c>
      <c r="CR21" s="215">
        <v>44707</v>
      </c>
      <c r="CS21" s="215">
        <v>41646</v>
      </c>
      <c r="CT21" s="215">
        <v>41142</v>
      </c>
      <c r="CU21" s="215">
        <v>45669</v>
      </c>
      <c r="CV21" s="215">
        <v>41802</v>
      </c>
      <c r="CW21" s="215">
        <v>64459.71</v>
      </c>
      <c r="CX21" s="215">
        <v>37656</v>
      </c>
      <c r="CY21" s="215">
        <v>32169</v>
      </c>
      <c r="CZ21" s="215">
        <v>31619</v>
      </c>
      <c r="DA21" s="215">
        <v>58866</v>
      </c>
      <c r="DB21" s="215">
        <v>44701</v>
      </c>
      <c r="DC21" s="215">
        <v>53666.8</v>
      </c>
      <c r="DD21" s="215">
        <v>53662</v>
      </c>
      <c r="DE21" s="215">
        <v>47172</v>
      </c>
      <c r="DF21" s="215">
        <v>54193</v>
      </c>
      <c r="DG21" s="215">
        <v>50494</v>
      </c>
      <c r="DH21" s="215">
        <v>45642</v>
      </c>
      <c r="DI21" s="215">
        <v>58776.51</v>
      </c>
      <c r="DJ21" s="215">
        <v>48314</v>
      </c>
      <c r="DK21" s="215">
        <v>46551</v>
      </c>
      <c r="DL21" s="215">
        <v>38734</v>
      </c>
      <c r="DM21" s="215">
        <v>45120</v>
      </c>
      <c r="DN21" s="215">
        <v>43787</v>
      </c>
      <c r="DO21" s="215">
        <v>60472</v>
      </c>
      <c r="DP21" s="215">
        <v>46547.8</v>
      </c>
      <c r="DQ21" s="215">
        <v>47375</v>
      </c>
      <c r="DR21" s="215">
        <v>53502</v>
      </c>
      <c r="DS21" s="215">
        <v>51108.67</v>
      </c>
      <c r="DT21" s="215">
        <v>55811</v>
      </c>
      <c r="DU21" s="215">
        <v>55715.9</v>
      </c>
      <c r="DV21" s="215">
        <v>45632.4</v>
      </c>
      <c r="DW21" s="215">
        <v>39235</v>
      </c>
      <c r="DX21" s="215">
        <v>42137.55</v>
      </c>
      <c r="DY21" s="215">
        <v>45779</v>
      </c>
      <c r="DZ21" s="215">
        <v>43984</v>
      </c>
      <c r="EA21" s="215">
        <v>63887</v>
      </c>
      <c r="EB21" s="215">
        <v>43963</v>
      </c>
      <c r="EC21" s="215">
        <v>49214</v>
      </c>
      <c r="ED21" s="215">
        <v>44149</v>
      </c>
      <c r="EE21" s="215">
        <v>48975</v>
      </c>
      <c r="EF21" s="215">
        <v>63651</v>
      </c>
      <c r="EG21" s="215">
        <v>52983.71</v>
      </c>
      <c r="EH21" s="215">
        <v>45886</v>
      </c>
      <c r="EI21" s="215">
        <v>38932</v>
      </c>
      <c r="EJ21" s="215">
        <v>26971</v>
      </c>
      <c r="EK21" s="215">
        <v>46626</v>
      </c>
      <c r="EL21" s="215">
        <v>55534</v>
      </c>
      <c r="EM21" s="215">
        <v>49231.8</v>
      </c>
      <c r="EN21" s="215">
        <v>51641</v>
      </c>
      <c r="EO21" s="215">
        <v>52018.98</v>
      </c>
      <c r="EP21" s="215">
        <v>42642</v>
      </c>
      <c r="EQ21" s="215">
        <v>54413</v>
      </c>
      <c r="ER21" s="215">
        <v>57795.71</v>
      </c>
      <c r="ES21" s="215">
        <v>53143</v>
      </c>
      <c r="ET21" s="215">
        <v>47767</v>
      </c>
      <c r="EU21" s="215">
        <v>46249</v>
      </c>
      <c r="EV21" s="215">
        <v>32729</v>
      </c>
      <c r="EW21" s="215">
        <v>51481</v>
      </c>
      <c r="EX21" s="215">
        <v>47814.98</v>
      </c>
      <c r="EY21" s="215">
        <v>48315.77</v>
      </c>
      <c r="EZ21" s="215">
        <v>54598</v>
      </c>
      <c r="FA21" s="215">
        <v>46898.98</v>
      </c>
      <c r="FB21" s="215">
        <v>39844</v>
      </c>
      <c r="FC21" s="215">
        <v>62500</v>
      </c>
      <c r="FD21" s="215">
        <v>49532.800000000003</v>
      </c>
      <c r="FE21" s="215">
        <v>53509</v>
      </c>
      <c r="FF21" s="215">
        <v>43673</v>
      </c>
      <c r="FG21" s="215">
        <v>36113</v>
      </c>
      <c r="FH21" s="215">
        <v>31881</v>
      </c>
      <c r="FI21" s="215">
        <v>50653</v>
      </c>
      <c r="FJ21" s="215">
        <v>42993</v>
      </c>
      <c r="FK21" s="215">
        <v>42065.8</v>
      </c>
      <c r="FL21" s="215">
        <v>57295</v>
      </c>
      <c r="FM21" s="215">
        <v>46782</v>
      </c>
      <c r="FN21" s="215">
        <v>44393</v>
      </c>
      <c r="FO21" s="215">
        <v>53933</v>
      </c>
      <c r="FP21" s="215">
        <v>49327</v>
      </c>
      <c r="FQ21" s="215">
        <v>60893.95</v>
      </c>
      <c r="FR21" s="215">
        <v>41832</v>
      </c>
      <c r="FS21" s="215">
        <v>40267</v>
      </c>
      <c r="FT21" s="215">
        <v>40537.56</v>
      </c>
      <c r="FU21" s="215">
        <v>48351</v>
      </c>
      <c r="FV21" s="215">
        <v>41967</v>
      </c>
      <c r="FW21" s="215">
        <v>55131.57</v>
      </c>
      <c r="FX21" s="215">
        <v>50260</v>
      </c>
      <c r="FY21" s="215">
        <v>43406</v>
      </c>
      <c r="FZ21" s="215">
        <v>34041.800000000003</v>
      </c>
      <c r="GA21" s="215">
        <v>41125</v>
      </c>
      <c r="GB21" s="215">
        <v>44669</v>
      </c>
      <c r="XEM21" s="140">
        <v>41122</v>
      </c>
      <c r="XEN21" s="143">
        <v>368</v>
      </c>
      <c r="XEO21" s="143">
        <v>376</v>
      </c>
      <c r="XEP21" s="143">
        <v>552</v>
      </c>
      <c r="XEQ21" s="143">
        <v>128</v>
      </c>
      <c r="XER21" s="143">
        <v>64</v>
      </c>
      <c r="XES21" s="143">
        <v>184</v>
      </c>
      <c r="XET21" s="143">
        <f t="shared" si="0"/>
        <v>744</v>
      </c>
    </row>
    <row r="22" spans="2:184 16363:16374">
      <c r="B22" s="15" t="s">
        <v>74</v>
      </c>
      <c r="C22" s="14" t="s">
        <v>36</v>
      </c>
      <c r="D22" s="460" t="s">
        <v>71</v>
      </c>
      <c r="E22" s="215">
        <v>399238.88</v>
      </c>
      <c r="F22" s="215">
        <v>363033.75</v>
      </c>
      <c r="G22" s="215">
        <v>381961.5</v>
      </c>
      <c r="H22" s="215">
        <v>353872.62</v>
      </c>
      <c r="I22" s="215">
        <v>372316.5</v>
      </c>
      <c r="J22" s="215">
        <v>339699.69</v>
      </c>
      <c r="K22" s="215">
        <v>401651.47</v>
      </c>
      <c r="L22" s="215">
        <v>384314.06</v>
      </c>
      <c r="M22" s="215">
        <v>224387.58</v>
      </c>
      <c r="N22" s="215">
        <v>279666.28000000003</v>
      </c>
      <c r="O22" s="215">
        <v>244031.77</v>
      </c>
      <c r="P22" s="215">
        <v>256043.94</v>
      </c>
      <c r="Q22" s="215">
        <v>267961.21999999997</v>
      </c>
      <c r="R22" s="215">
        <v>243225.78</v>
      </c>
      <c r="S22" s="215">
        <v>213426.28</v>
      </c>
      <c r="T22" s="215">
        <v>240912.67</v>
      </c>
      <c r="U22" s="215">
        <v>227333.14</v>
      </c>
      <c r="V22" s="215">
        <v>237399.52</v>
      </c>
      <c r="W22" s="215">
        <v>250412.81</v>
      </c>
      <c r="X22" s="215">
        <v>240854.47</v>
      </c>
      <c r="Y22" s="215">
        <v>235812.98</v>
      </c>
      <c r="Z22" s="215">
        <v>280771.28000000003</v>
      </c>
      <c r="AA22" s="215">
        <v>230544.27</v>
      </c>
      <c r="AB22" s="215">
        <v>266411.81</v>
      </c>
      <c r="AC22" s="215">
        <v>245512.22</v>
      </c>
      <c r="AD22" s="215">
        <v>237048.31</v>
      </c>
      <c r="AE22" s="215">
        <v>251008.94</v>
      </c>
      <c r="AF22" s="215">
        <v>204476.08</v>
      </c>
      <c r="AG22" s="215">
        <v>198769.58</v>
      </c>
      <c r="AH22" s="215">
        <v>259719.58</v>
      </c>
      <c r="AI22" s="215">
        <v>287580.25</v>
      </c>
      <c r="AJ22" s="215">
        <v>268962.09000000003</v>
      </c>
      <c r="AK22" s="215">
        <v>245801.81</v>
      </c>
      <c r="AL22" s="215">
        <v>260663.28</v>
      </c>
      <c r="AM22" s="215">
        <v>241515.61</v>
      </c>
      <c r="AN22" s="215">
        <v>258144.27</v>
      </c>
      <c r="AO22" s="215">
        <v>231190.91</v>
      </c>
      <c r="AP22" s="215">
        <v>245059.47</v>
      </c>
      <c r="AQ22" s="215">
        <v>199287.62</v>
      </c>
      <c r="AR22" s="215">
        <v>155872.54999999999</v>
      </c>
      <c r="AS22" s="215">
        <v>233912.22</v>
      </c>
      <c r="AT22" s="215">
        <v>265128.34000000003</v>
      </c>
      <c r="AU22" s="215">
        <v>253674.77</v>
      </c>
      <c r="AV22" s="215">
        <v>288043.31</v>
      </c>
      <c r="AW22" s="215">
        <v>248241.36</v>
      </c>
      <c r="AX22" s="215">
        <v>246614.62</v>
      </c>
      <c r="AY22" s="215">
        <v>246774.62</v>
      </c>
      <c r="AZ22" s="215">
        <v>251461.12</v>
      </c>
      <c r="BA22" s="215">
        <v>248278.62</v>
      </c>
      <c r="BB22" s="215">
        <v>237642.03</v>
      </c>
      <c r="BC22" s="215">
        <v>226544.83</v>
      </c>
      <c r="BD22" s="215">
        <v>175948.5</v>
      </c>
      <c r="BE22" s="215">
        <v>261521.28</v>
      </c>
      <c r="BF22" s="215">
        <v>264807.78000000003</v>
      </c>
      <c r="BG22" s="215">
        <v>254104.09</v>
      </c>
      <c r="BH22" s="215">
        <v>288770.34000000003</v>
      </c>
      <c r="BI22" s="215">
        <v>235994.66</v>
      </c>
      <c r="BJ22" s="215">
        <v>256922.72</v>
      </c>
      <c r="BK22" s="215">
        <v>248707.62</v>
      </c>
      <c r="BL22" s="215">
        <v>236384.52</v>
      </c>
      <c r="BM22" s="215">
        <v>256946.5</v>
      </c>
      <c r="BN22" s="215">
        <v>234305</v>
      </c>
      <c r="BO22" s="215">
        <v>217657.55</v>
      </c>
      <c r="BP22" s="215">
        <v>189765.31</v>
      </c>
      <c r="BQ22" s="215">
        <v>220470.42</v>
      </c>
      <c r="BR22" s="215">
        <v>252083.62</v>
      </c>
      <c r="BS22" s="215">
        <v>265145.34000000003</v>
      </c>
      <c r="BT22" s="215">
        <v>296608.12</v>
      </c>
      <c r="BU22" s="215">
        <v>221389.55</v>
      </c>
      <c r="BV22" s="215">
        <v>270188.44</v>
      </c>
      <c r="BW22" s="215">
        <v>249441.42</v>
      </c>
      <c r="BX22" s="215">
        <v>235316.53</v>
      </c>
      <c r="BY22" s="215">
        <v>260519.22</v>
      </c>
      <c r="BZ22" s="215">
        <v>227560.03</v>
      </c>
      <c r="CA22" s="215">
        <v>176892.42</v>
      </c>
      <c r="CB22" s="215">
        <v>198579.3</v>
      </c>
      <c r="CC22" s="215">
        <v>240282.38</v>
      </c>
      <c r="CD22" s="215">
        <v>250169.12</v>
      </c>
      <c r="CE22" s="215">
        <v>287170.78000000003</v>
      </c>
      <c r="CF22" s="215">
        <v>296755.90999999997</v>
      </c>
      <c r="CG22" s="215">
        <v>245755</v>
      </c>
      <c r="CH22" s="215">
        <v>273292.53000000003</v>
      </c>
      <c r="CI22" s="215">
        <v>247188.81</v>
      </c>
      <c r="CJ22" s="215">
        <v>266891.40999999997</v>
      </c>
      <c r="CK22" s="215">
        <v>266437.65999999997</v>
      </c>
      <c r="CL22" s="215">
        <v>243232.09</v>
      </c>
      <c r="CM22" s="215">
        <v>258606.33</v>
      </c>
      <c r="CN22" s="215">
        <v>193699.75</v>
      </c>
      <c r="CO22" s="215">
        <v>236924.03</v>
      </c>
      <c r="CP22" s="215">
        <v>281579.28000000003</v>
      </c>
      <c r="CQ22" s="215">
        <v>310670.12</v>
      </c>
      <c r="CR22" s="215">
        <v>289540.94</v>
      </c>
      <c r="CS22" s="215">
        <v>267886.69</v>
      </c>
      <c r="CT22" s="215">
        <v>264183.56</v>
      </c>
      <c r="CU22" s="215">
        <v>247741.19</v>
      </c>
      <c r="CV22" s="215">
        <v>280782.21999999997</v>
      </c>
      <c r="CW22" s="215">
        <v>256485.44</v>
      </c>
      <c r="CX22" s="215">
        <v>243711.41</v>
      </c>
      <c r="CY22" s="215">
        <v>202231.52</v>
      </c>
      <c r="CZ22" s="215">
        <v>198840</v>
      </c>
      <c r="DA22" s="215">
        <v>256994.22</v>
      </c>
      <c r="DB22" s="215">
        <v>290200.19</v>
      </c>
      <c r="DC22" s="215">
        <v>304557.31</v>
      </c>
      <c r="DD22" s="215">
        <v>310523.09000000003</v>
      </c>
      <c r="DE22" s="215">
        <v>276166</v>
      </c>
      <c r="DF22" s="215">
        <v>257970.62</v>
      </c>
      <c r="DG22" s="215">
        <v>261985.19</v>
      </c>
      <c r="DH22" s="215">
        <v>293502.62</v>
      </c>
      <c r="DI22" s="215">
        <v>266350.71999999997</v>
      </c>
      <c r="DJ22" s="215">
        <v>258324.86</v>
      </c>
      <c r="DK22" s="215">
        <v>279215.38</v>
      </c>
      <c r="DL22" s="215">
        <v>205313.84</v>
      </c>
      <c r="DM22" s="215">
        <v>236654.31</v>
      </c>
      <c r="DN22" s="215">
        <v>295642.69</v>
      </c>
      <c r="DO22" s="215">
        <v>289183.34000000003</v>
      </c>
      <c r="DP22" s="215">
        <v>319208.44</v>
      </c>
      <c r="DQ22" s="215">
        <v>272793.28000000003</v>
      </c>
      <c r="DR22" s="215">
        <v>256056.42</v>
      </c>
      <c r="DS22" s="215">
        <v>263144.44</v>
      </c>
      <c r="DT22" s="215">
        <v>269604.03000000003</v>
      </c>
      <c r="DU22" s="215">
        <v>271512</v>
      </c>
      <c r="DV22" s="215">
        <v>258197.64</v>
      </c>
      <c r="DW22" s="215">
        <v>270728.19</v>
      </c>
      <c r="DX22" s="215">
        <v>187223.5</v>
      </c>
      <c r="DY22" s="215">
        <v>269674.06</v>
      </c>
      <c r="DZ22" s="215">
        <v>288066.12</v>
      </c>
      <c r="EA22" s="215">
        <v>279497.12</v>
      </c>
      <c r="EB22" s="215">
        <v>317295.81</v>
      </c>
      <c r="EC22" s="215">
        <v>260131.84</v>
      </c>
      <c r="ED22" s="215">
        <v>268143.62</v>
      </c>
      <c r="EE22" s="215">
        <v>261586.84</v>
      </c>
      <c r="EF22" s="215">
        <v>252137.12</v>
      </c>
      <c r="EG22" s="215">
        <v>276251.59000000003</v>
      </c>
      <c r="EH22" s="215">
        <v>268467.94</v>
      </c>
      <c r="EI22" s="215">
        <v>188475.81</v>
      </c>
      <c r="EJ22" s="215">
        <v>176310.28</v>
      </c>
      <c r="EK22" s="215">
        <v>268020.53000000003</v>
      </c>
      <c r="EL22" s="215">
        <v>262846.06</v>
      </c>
      <c r="EM22" s="215">
        <v>300174.31</v>
      </c>
      <c r="EN22" s="215">
        <v>306835.5</v>
      </c>
      <c r="EO22" s="215">
        <v>257707.53</v>
      </c>
      <c r="EP22" s="215">
        <v>272779</v>
      </c>
      <c r="EQ22" s="215">
        <v>247286.41</v>
      </c>
      <c r="ER22" s="215">
        <v>259677.78</v>
      </c>
      <c r="ES22" s="215">
        <v>273760.38</v>
      </c>
      <c r="ET22" s="215">
        <v>254518.56</v>
      </c>
      <c r="EU22" s="215">
        <v>244140.66</v>
      </c>
      <c r="EV22" s="215">
        <v>204237.48</v>
      </c>
      <c r="EW22" s="215">
        <v>260597.64</v>
      </c>
      <c r="EX22" s="215">
        <v>271936.06</v>
      </c>
      <c r="EY22" s="215">
        <v>301628.34000000003</v>
      </c>
      <c r="EZ22" s="215">
        <v>291091.34000000003</v>
      </c>
      <c r="FA22" s="215">
        <v>270825.38</v>
      </c>
      <c r="FB22" s="215">
        <v>280266.75</v>
      </c>
      <c r="FC22" s="215">
        <v>234463.62</v>
      </c>
      <c r="FD22" s="215">
        <v>278947.12</v>
      </c>
      <c r="FE22" s="215">
        <v>265276.69</v>
      </c>
      <c r="FF22" s="215">
        <v>250822.12</v>
      </c>
      <c r="FG22" s="215">
        <v>230165.16</v>
      </c>
      <c r="FH22" s="215">
        <v>212610.22</v>
      </c>
      <c r="FI22" s="215">
        <v>213371.58</v>
      </c>
      <c r="FJ22" s="215">
        <v>281002.28000000003</v>
      </c>
      <c r="FK22" s="215">
        <v>314449.56</v>
      </c>
      <c r="FL22" s="215">
        <v>284420.40999999997</v>
      </c>
      <c r="FM22" s="215">
        <v>272492.15999999997</v>
      </c>
      <c r="FN22" s="215">
        <v>267077.56</v>
      </c>
      <c r="FO22" s="215">
        <v>242900.81</v>
      </c>
      <c r="FP22" s="215">
        <v>278466.40999999997</v>
      </c>
      <c r="FQ22" s="215">
        <v>248920.42</v>
      </c>
      <c r="FR22" s="215">
        <v>257327.09</v>
      </c>
      <c r="FS22" s="215">
        <v>290195.44</v>
      </c>
      <c r="FT22" s="215">
        <v>265396.59000000003</v>
      </c>
      <c r="FU22" s="215">
        <v>216998.28</v>
      </c>
      <c r="FV22" s="215">
        <v>285021.44</v>
      </c>
      <c r="FW22" s="215">
        <v>277297.31</v>
      </c>
      <c r="FX22" s="215">
        <v>297665.34000000003</v>
      </c>
      <c r="FY22" s="215">
        <v>255059.53</v>
      </c>
      <c r="FZ22" s="215">
        <v>182924.62</v>
      </c>
      <c r="GA22" s="215">
        <v>215254.62</v>
      </c>
      <c r="GB22" s="215">
        <v>292265.34000000003</v>
      </c>
      <c r="XEM22" s="140">
        <v>41153</v>
      </c>
      <c r="XEN22" s="143">
        <v>304</v>
      </c>
      <c r="XEO22" s="143">
        <v>416</v>
      </c>
      <c r="XEP22" s="143">
        <v>456</v>
      </c>
      <c r="XEQ22" s="143">
        <v>176</v>
      </c>
      <c r="XER22" s="143">
        <v>88</v>
      </c>
      <c r="XES22" s="143">
        <v>152</v>
      </c>
      <c r="XET22" s="143">
        <f t="shared" si="0"/>
        <v>720</v>
      </c>
    </row>
    <row r="23" spans="2:184 16363:16374">
      <c r="B23" s="15" t="s">
        <v>74</v>
      </c>
      <c r="C23" s="14" t="s">
        <v>36</v>
      </c>
      <c r="D23" s="460" t="s">
        <v>72</v>
      </c>
      <c r="E23" s="215">
        <v>189822.12</v>
      </c>
      <c r="F23" s="215">
        <v>176594.31</v>
      </c>
      <c r="G23" s="215">
        <v>170055.89</v>
      </c>
      <c r="H23" s="215">
        <v>148661.84</v>
      </c>
      <c r="I23" s="215">
        <v>157288.07999999999</v>
      </c>
      <c r="J23" s="215">
        <v>148989.42000000001</v>
      </c>
      <c r="K23" s="215">
        <v>172091.88</v>
      </c>
      <c r="L23" s="215">
        <v>168046.8</v>
      </c>
      <c r="M23" s="215">
        <v>95463.88</v>
      </c>
      <c r="N23" s="215">
        <v>114050.28</v>
      </c>
      <c r="O23" s="215">
        <v>99210.62</v>
      </c>
      <c r="P23" s="215">
        <v>108320.23</v>
      </c>
      <c r="Q23" s="215">
        <v>120168.27</v>
      </c>
      <c r="R23" s="215">
        <v>108611.45</v>
      </c>
      <c r="S23" s="215">
        <v>90978.86</v>
      </c>
      <c r="T23" s="215">
        <v>104992.8</v>
      </c>
      <c r="U23" s="215">
        <v>96291.44</v>
      </c>
      <c r="V23" s="215">
        <v>100682.61</v>
      </c>
      <c r="W23" s="215">
        <v>106600.66</v>
      </c>
      <c r="X23" s="215">
        <v>104452.83</v>
      </c>
      <c r="Y23" s="215">
        <v>97638.42</v>
      </c>
      <c r="Z23" s="215">
        <v>111465.28</v>
      </c>
      <c r="AA23" s="215">
        <v>95836.55</v>
      </c>
      <c r="AB23" s="215">
        <v>114146.31</v>
      </c>
      <c r="AC23" s="215">
        <v>104309</v>
      </c>
      <c r="AD23" s="215">
        <v>100481</v>
      </c>
      <c r="AE23" s="215">
        <v>104025</v>
      </c>
      <c r="AF23" s="215">
        <v>80888.539999999994</v>
      </c>
      <c r="AG23" s="215">
        <v>79437</v>
      </c>
      <c r="AH23" s="215">
        <v>102915.98</v>
      </c>
      <c r="AI23" s="215">
        <v>110968</v>
      </c>
      <c r="AJ23" s="215">
        <v>100711.8</v>
      </c>
      <c r="AK23" s="215">
        <v>96142</v>
      </c>
      <c r="AL23" s="215">
        <v>101798</v>
      </c>
      <c r="AM23" s="215">
        <v>94887.21</v>
      </c>
      <c r="AN23" s="215">
        <v>103566.86</v>
      </c>
      <c r="AO23" s="215">
        <v>102885.7</v>
      </c>
      <c r="AP23" s="215">
        <v>109345</v>
      </c>
      <c r="AQ23" s="215">
        <v>82493</v>
      </c>
      <c r="AR23" s="215">
        <v>61814</v>
      </c>
      <c r="AS23" s="215">
        <v>92314.6</v>
      </c>
      <c r="AT23" s="215">
        <v>106978.53</v>
      </c>
      <c r="AU23" s="215">
        <v>97438</v>
      </c>
      <c r="AV23" s="215">
        <v>113541</v>
      </c>
      <c r="AW23" s="215">
        <v>97735</v>
      </c>
      <c r="AX23" s="215">
        <v>97390</v>
      </c>
      <c r="AY23" s="215">
        <v>101384</v>
      </c>
      <c r="AZ23" s="215">
        <v>99933.440000000002</v>
      </c>
      <c r="BA23" s="215">
        <v>107936</v>
      </c>
      <c r="BB23" s="215">
        <v>102389.84</v>
      </c>
      <c r="BC23" s="215">
        <v>95829.05</v>
      </c>
      <c r="BD23" s="215">
        <v>70237</v>
      </c>
      <c r="BE23" s="215">
        <v>102733.94</v>
      </c>
      <c r="BF23" s="215">
        <v>102075</v>
      </c>
      <c r="BG23" s="215">
        <v>99361</v>
      </c>
      <c r="BH23" s="215">
        <v>110740</v>
      </c>
      <c r="BI23" s="215">
        <v>91897.99</v>
      </c>
      <c r="BJ23" s="215">
        <v>100646</v>
      </c>
      <c r="BK23" s="215">
        <v>101893.28</v>
      </c>
      <c r="BL23" s="215">
        <v>98648.41</v>
      </c>
      <c r="BM23" s="215">
        <v>112771.2</v>
      </c>
      <c r="BN23" s="215">
        <v>107489.25</v>
      </c>
      <c r="BO23" s="215">
        <v>91957.08</v>
      </c>
      <c r="BP23" s="215">
        <v>77051.98</v>
      </c>
      <c r="BQ23" s="215">
        <v>87714</v>
      </c>
      <c r="BR23" s="215">
        <v>101621</v>
      </c>
      <c r="BS23" s="215">
        <v>110023</v>
      </c>
      <c r="BT23" s="215">
        <v>122144</v>
      </c>
      <c r="BU23" s="215">
        <v>90222</v>
      </c>
      <c r="BV23" s="215">
        <v>110241</v>
      </c>
      <c r="BW23" s="215">
        <v>108937.98</v>
      </c>
      <c r="BX23" s="215">
        <v>110221.7</v>
      </c>
      <c r="BY23" s="215">
        <v>124295</v>
      </c>
      <c r="BZ23" s="215">
        <v>109697</v>
      </c>
      <c r="CA23" s="215">
        <v>77126.539999999994</v>
      </c>
      <c r="CB23" s="215">
        <v>83462.98</v>
      </c>
      <c r="CC23" s="215">
        <v>97148.2</v>
      </c>
      <c r="CD23" s="215">
        <v>106904</v>
      </c>
      <c r="CE23" s="215">
        <v>128905.77</v>
      </c>
      <c r="CF23" s="215">
        <v>126492.8</v>
      </c>
      <c r="CG23" s="215">
        <v>105967</v>
      </c>
      <c r="CH23" s="215">
        <v>117753</v>
      </c>
      <c r="CI23" s="215">
        <v>118270.99</v>
      </c>
      <c r="CJ23" s="215">
        <v>121550.21</v>
      </c>
      <c r="CK23" s="215">
        <v>129609</v>
      </c>
      <c r="CL23" s="215">
        <v>117178.5</v>
      </c>
      <c r="CM23" s="215">
        <v>122527.62</v>
      </c>
      <c r="CN23" s="215">
        <v>85051</v>
      </c>
      <c r="CO23" s="215">
        <v>101979.14</v>
      </c>
      <c r="CP23" s="215">
        <v>121698</v>
      </c>
      <c r="CQ23" s="215">
        <v>133858</v>
      </c>
      <c r="CR23" s="215">
        <v>123262</v>
      </c>
      <c r="CS23" s="215">
        <v>112068.27</v>
      </c>
      <c r="CT23" s="215">
        <v>115939</v>
      </c>
      <c r="CU23" s="215">
        <v>116782.18</v>
      </c>
      <c r="CV23" s="215">
        <v>128829.6</v>
      </c>
      <c r="CW23" s="215">
        <v>116611</v>
      </c>
      <c r="CX23" s="215">
        <v>107780</v>
      </c>
      <c r="CY23" s="215">
        <v>88681.54</v>
      </c>
      <c r="CZ23" s="215">
        <v>74553</v>
      </c>
      <c r="DA23" s="215">
        <v>98718.14</v>
      </c>
      <c r="DB23" s="215">
        <v>111562.99</v>
      </c>
      <c r="DC23" s="215">
        <v>116536</v>
      </c>
      <c r="DD23" s="215">
        <v>119979</v>
      </c>
      <c r="DE23" s="215">
        <v>104878.86</v>
      </c>
      <c r="DF23" s="215">
        <v>101177.8</v>
      </c>
      <c r="DG23" s="215">
        <v>113296.4</v>
      </c>
      <c r="DH23" s="215">
        <v>124600.41</v>
      </c>
      <c r="DI23" s="215">
        <v>115424.7</v>
      </c>
      <c r="DJ23" s="215">
        <v>109751.21</v>
      </c>
      <c r="DK23" s="215">
        <v>126355.8</v>
      </c>
      <c r="DL23" s="215">
        <v>80853</v>
      </c>
      <c r="DM23" s="215">
        <v>89513.8</v>
      </c>
      <c r="DN23" s="215">
        <v>111691.99</v>
      </c>
      <c r="DO23" s="215">
        <v>109564.8</v>
      </c>
      <c r="DP23" s="215">
        <v>124071</v>
      </c>
      <c r="DQ23" s="215">
        <v>102923.99</v>
      </c>
      <c r="DR23" s="215">
        <v>105822</v>
      </c>
      <c r="DS23" s="215">
        <v>114945.38</v>
      </c>
      <c r="DT23" s="215">
        <v>115712.5</v>
      </c>
      <c r="DU23" s="215">
        <v>120917.7</v>
      </c>
      <c r="DV23" s="215">
        <v>113350.62</v>
      </c>
      <c r="DW23" s="215">
        <v>117716.54</v>
      </c>
      <c r="DX23" s="215">
        <v>75508</v>
      </c>
      <c r="DY23" s="215">
        <v>103187</v>
      </c>
      <c r="DZ23" s="215">
        <v>107728</v>
      </c>
      <c r="EA23" s="215">
        <v>109841.77</v>
      </c>
      <c r="EB23" s="215">
        <v>120542</v>
      </c>
      <c r="EC23" s="215">
        <v>100160</v>
      </c>
      <c r="ED23" s="215">
        <v>108775.8</v>
      </c>
      <c r="EE23" s="215">
        <v>110415.21</v>
      </c>
      <c r="EF23" s="215">
        <v>107626.8</v>
      </c>
      <c r="EG23" s="215">
        <v>124517</v>
      </c>
      <c r="EH23" s="215">
        <v>116856.3</v>
      </c>
      <c r="EI23" s="215">
        <v>77849.05</v>
      </c>
      <c r="EJ23" s="215">
        <v>70117.990000000005</v>
      </c>
      <c r="EK23" s="215">
        <v>102548</v>
      </c>
      <c r="EL23" s="215">
        <v>97718</v>
      </c>
      <c r="EM23" s="215">
        <v>119995.77</v>
      </c>
      <c r="EN23" s="215">
        <v>115877</v>
      </c>
      <c r="EO23" s="215">
        <v>99902</v>
      </c>
      <c r="EP23" s="215">
        <v>113902</v>
      </c>
      <c r="EQ23" s="215">
        <v>106585.99</v>
      </c>
      <c r="ER23" s="215">
        <v>116044.5</v>
      </c>
      <c r="ES23" s="215">
        <v>122444.5</v>
      </c>
      <c r="ET23" s="215">
        <v>109196.62</v>
      </c>
      <c r="EU23" s="215">
        <v>99433</v>
      </c>
      <c r="EV23" s="215">
        <v>81227.5</v>
      </c>
      <c r="EW23" s="215">
        <v>100580</v>
      </c>
      <c r="EX23" s="215">
        <v>103724.53</v>
      </c>
      <c r="EY23" s="215">
        <v>119676</v>
      </c>
      <c r="EZ23" s="215">
        <v>109136</v>
      </c>
      <c r="FA23" s="215">
        <v>101310</v>
      </c>
      <c r="FB23" s="215">
        <v>109261.8</v>
      </c>
      <c r="FC23" s="215">
        <v>96188</v>
      </c>
      <c r="FD23" s="215">
        <v>117708.87</v>
      </c>
      <c r="FE23" s="215">
        <v>110794.5</v>
      </c>
      <c r="FF23" s="215">
        <v>107229.59</v>
      </c>
      <c r="FG23" s="215">
        <v>90759</v>
      </c>
      <c r="FH23" s="215">
        <v>81510</v>
      </c>
      <c r="FI23" s="215">
        <v>77597.8</v>
      </c>
      <c r="FJ23" s="215">
        <v>106995</v>
      </c>
      <c r="FK23" s="215">
        <v>121376.77</v>
      </c>
      <c r="FL23" s="215">
        <v>106090.77</v>
      </c>
      <c r="FM23" s="215">
        <v>97558</v>
      </c>
      <c r="FN23" s="215">
        <v>107148</v>
      </c>
      <c r="FO23" s="215">
        <v>101466</v>
      </c>
      <c r="FP23" s="215">
        <v>114998</v>
      </c>
      <c r="FQ23" s="215">
        <v>106351.7</v>
      </c>
      <c r="FR23" s="215">
        <v>106374</v>
      </c>
      <c r="FS23" s="215">
        <v>111814.54</v>
      </c>
      <c r="FT23" s="215">
        <v>103715</v>
      </c>
      <c r="FU23" s="215">
        <v>79185</v>
      </c>
      <c r="FV23" s="215">
        <v>106622.53</v>
      </c>
      <c r="FW23" s="215">
        <v>108957</v>
      </c>
      <c r="FX23" s="215">
        <v>109578.77</v>
      </c>
      <c r="FY23" s="215">
        <v>92323</v>
      </c>
      <c r="FZ23" s="215">
        <v>72133</v>
      </c>
      <c r="GA23" s="215">
        <v>83526.2</v>
      </c>
      <c r="GB23" s="215">
        <v>118988.7</v>
      </c>
      <c r="XEM23" s="140">
        <v>41183</v>
      </c>
      <c r="XEN23" s="143">
        <v>368</v>
      </c>
      <c r="XEO23" s="143">
        <v>376</v>
      </c>
      <c r="XEP23" s="143">
        <v>552</v>
      </c>
      <c r="XEQ23" s="143">
        <v>128</v>
      </c>
      <c r="XER23" s="143">
        <v>64</v>
      </c>
      <c r="XES23" s="143">
        <v>184</v>
      </c>
      <c r="XET23" s="143">
        <f t="shared" si="0"/>
        <v>744</v>
      </c>
    </row>
    <row r="24" spans="2:184 16363:16374" ht="15.75" thickBot="1">
      <c r="XEM24" s="140">
        <v>41214</v>
      </c>
      <c r="XEN24" s="143">
        <v>336</v>
      </c>
      <c r="XEO24" s="143">
        <v>384</v>
      </c>
      <c r="XEP24" s="143">
        <v>504</v>
      </c>
      <c r="XEQ24" s="143">
        <v>144</v>
      </c>
      <c r="XER24" s="143">
        <v>72</v>
      </c>
      <c r="XES24" s="143">
        <v>168</v>
      </c>
      <c r="XET24" s="143">
        <f t="shared" si="0"/>
        <v>720</v>
      </c>
    </row>
    <row r="25" spans="2:184 16363:16374" ht="15.75" thickBot="1">
      <c r="C25" s="32"/>
      <c r="D25" s="32"/>
      <c r="E25" s="617">
        <f>+E18</f>
        <v>41275</v>
      </c>
      <c r="F25" s="618">
        <f t="shared" ref="F25:P25" si="1">+F18</f>
        <v>41306</v>
      </c>
      <c r="G25" s="618">
        <f t="shared" si="1"/>
        <v>41334</v>
      </c>
      <c r="H25" s="618">
        <f t="shared" si="1"/>
        <v>41365</v>
      </c>
      <c r="I25" s="618">
        <f t="shared" si="1"/>
        <v>41395</v>
      </c>
      <c r="J25" s="618">
        <f t="shared" si="1"/>
        <v>41426</v>
      </c>
      <c r="K25" s="618">
        <f t="shared" si="1"/>
        <v>41456</v>
      </c>
      <c r="L25" s="618">
        <f t="shared" si="1"/>
        <v>41487</v>
      </c>
      <c r="M25" s="618">
        <f t="shared" si="1"/>
        <v>41518</v>
      </c>
      <c r="N25" s="618">
        <f t="shared" si="1"/>
        <v>41548</v>
      </c>
      <c r="O25" s="618">
        <f t="shared" si="1"/>
        <v>41579</v>
      </c>
      <c r="P25" s="618">
        <f t="shared" si="1"/>
        <v>41609</v>
      </c>
      <c r="Q25" s="618">
        <f t="shared" ref="Q25:AZ25" si="2">+Q18</f>
        <v>41640</v>
      </c>
      <c r="R25" s="618">
        <f t="shared" si="2"/>
        <v>41671</v>
      </c>
      <c r="S25" s="618">
        <f t="shared" si="2"/>
        <v>41699</v>
      </c>
      <c r="T25" s="618">
        <f t="shared" si="2"/>
        <v>41730</v>
      </c>
      <c r="U25" s="618">
        <f t="shared" si="2"/>
        <v>41760</v>
      </c>
      <c r="V25" s="618">
        <f t="shared" si="2"/>
        <v>41791</v>
      </c>
      <c r="W25" s="618">
        <f t="shared" si="2"/>
        <v>41821</v>
      </c>
      <c r="X25" s="618">
        <f t="shared" si="2"/>
        <v>41852</v>
      </c>
      <c r="Y25" s="618">
        <f t="shared" si="2"/>
        <v>41883</v>
      </c>
      <c r="Z25" s="618">
        <f t="shared" si="2"/>
        <v>41913</v>
      </c>
      <c r="AA25" s="618">
        <f t="shared" si="2"/>
        <v>41944</v>
      </c>
      <c r="AB25" s="618">
        <f t="shared" si="2"/>
        <v>41974</v>
      </c>
      <c r="AC25" s="618">
        <f t="shared" si="2"/>
        <v>42005</v>
      </c>
      <c r="AD25" s="618">
        <f t="shared" si="2"/>
        <v>42036</v>
      </c>
      <c r="AE25" s="618">
        <f t="shared" si="2"/>
        <v>42064</v>
      </c>
      <c r="AF25" s="618">
        <f t="shared" si="2"/>
        <v>42095</v>
      </c>
      <c r="AG25" s="618">
        <f t="shared" si="2"/>
        <v>42125</v>
      </c>
      <c r="AH25" s="618">
        <f t="shared" si="2"/>
        <v>42156</v>
      </c>
      <c r="AI25" s="618">
        <f t="shared" si="2"/>
        <v>42186</v>
      </c>
      <c r="AJ25" s="618">
        <f t="shared" si="2"/>
        <v>42217</v>
      </c>
      <c r="AK25" s="618">
        <f t="shared" si="2"/>
        <v>42248</v>
      </c>
      <c r="AL25" s="618">
        <f t="shared" si="2"/>
        <v>42278</v>
      </c>
      <c r="AM25" s="618">
        <f t="shared" si="2"/>
        <v>42309</v>
      </c>
      <c r="AN25" s="618">
        <f t="shared" si="2"/>
        <v>42339</v>
      </c>
      <c r="AO25" s="618">
        <f t="shared" si="2"/>
        <v>42370</v>
      </c>
      <c r="AP25" s="618">
        <f t="shared" si="2"/>
        <v>42401</v>
      </c>
      <c r="AQ25" s="618">
        <f t="shared" si="2"/>
        <v>42430</v>
      </c>
      <c r="AR25" s="618">
        <f t="shared" si="2"/>
        <v>42461</v>
      </c>
      <c r="AS25" s="618">
        <f t="shared" si="2"/>
        <v>42491</v>
      </c>
      <c r="AT25" s="618">
        <f t="shared" si="2"/>
        <v>42522</v>
      </c>
      <c r="AU25" s="618">
        <f t="shared" si="2"/>
        <v>42552</v>
      </c>
      <c r="AV25" s="618">
        <f t="shared" si="2"/>
        <v>42583</v>
      </c>
      <c r="AW25" s="618">
        <f t="shared" si="2"/>
        <v>42614</v>
      </c>
      <c r="AX25" s="618">
        <f t="shared" si="2"/>
        <v>42644</v>
      </c>
      <c r="AY25" s="618">
        <f t="shared" si="2"/>
        <v>42675</v>
      </c>
      <c r="AZ25" s="618">
        <f t="shared" si="2"/>
        <v>42705</v>
      </c>
      <c r="BA25" s="618">
        <f t="shared" ref="BA25:DL25" si="3">+BA18</f>
        <v>42736</v>
      </c>
      <c r="BB25" s="618">
        <f t="shared" si="3"/>
        <v>42767</v>
      </c>
      <c r="BC25" s="618">
        <f t="shared" si="3"/>
        <v>42795</v>
      </c>
      <c r="BD25" s="618">
        <f t="shared" si="3"/>
        <v>42826</v>
      </c>
      <c r="BE25" s="618">
        <f t="shared" si="3"/>
        <v>42856</v>
      </c>
      <c r="BF25" s="618">
        <f t="shared" si="3"/>
        <v>42887</v>
      </c>
      <c r="BG25" s="618">
        <f t="shared" si="3"/>
        <v>42917</v>
      </c>
      <c r="BH25" s="618">
        <f t="shared" si="3"/>
        <v>42948</v>
      </c>
      <c r="BI25" s="618">
        <f t="shared" si="3"/>
        <v>42979</v>
      </c>
      <c r="BJ25" s="618">
        <f t="shared" si="3"/>
        <v>43009</v>
      </c>
      <c r="BK25" s="618">
        <f t="shared" si="3"/>
        <v>43040</v>
      </c>
      <c r="BL25" s="618">
        <f t="shared" si="3"/>
        <v>43070</v>
      </c>
      <c r="BM25" s="618">
        <f t="shared" si="3"/>
        <v>43101</v>
      </c>
      <c r="BN25" s="618">
        <f t="shared" si="3"/>
        <v>43132</v>
      </c>
      <c r="BO25" s="618">
        <f t="shared" si="3"/>
        <v>43160</v>
      </c>
      <c r="BP25" s="618">
        <f t="shared" si="3"/>
        <v>43191</v>
      </c>
      <c r="BQ25" s="618">
        <f t="shared" si="3"/>
        <v>43221</v>
      </c>
      <c r="BR25" s="618">
        <f t="shared" si="3"/>
        <v>43252</v>
      </c>
      <c r="BS25" s="618">
        <f t="shared" si="3"/>
        <v>43282</v>
      </c>
      <c r="BT25" s="618">
        <f t="shared" si="3"/>
        <v>43313</v>
      </c>
      <c r="BU25" s="618">
        <f t="shared" si="3"/>
        <v>43344</v>
      </c>
      <c r="BV25" s="618">
        <f t="shared" si="3"/>
        <v>43374</v>
      </c>
      <c r="BW25" s="618">
        <f t="shared" si="3"/>
        <v>43405</v>
      </c>
      <c r="BX25" s="618">
        <f t="shared" si="3"/>
        <v>43435</v>
      </c>
      <c r="BY25" s="618">
        <f t="shared" si="3"/>
        <v>43466</v>
      </c>
      <c r="BZ25" s="618">
        <f t="shared" si="3"/>
        <v>43497</v>
      </c>
      <c r="CA25" s="618">
        <f t="shared" si="3"/>
        <v>43525</v>
      </c>
      <c r="CB25" s="618">
        <f t="shared" si="3"/>
        <v>43556</v>
      </c>
      <c r="CC25" s="618">
        <f t="shared" si="3"/>
        <v>43586</v>
      </c>
      <c r="CD25" s="618">
        <f t="shared" si="3"/>
        <v>43617</v>
      </c>
      <c r="CE25" s="618">
        <f t="shared" si="3"/>
        <v>43647</v>
      </c>
      <c r="CF25" s="618">
        <f t="shared" si="3"/>
        <v>43678</v>
      </c>
      <c r="CG25" s="618">
        <f t="shared" si="3"/>
        <v>43709</v>
      </c>
      <c r="CH25" s="618">
        <f t="shared" si="3"/>
        <v>43739</v>
      </c>
      <c r="CI25" s="618">
        <f t="shared" si="3"/>
        <v>43770</v>
      </c>
      <c r="CJ25" s="618">
        <f t="shared" si="3"/>
        <v>43800</v>
      </c>
      <c r="CK25" s="618">
        <f t="shared" si="3"/>
        <v>43831</v>
      </c>
      <c r="CL25" s="618">
        <f t="shared" si="3"/>
        <v>43862</v>
      </c>
      <c r="CM25" s="618">
        <f t="shared" si="3"/>
        <v>43891</v>
      </c>
      <c r="CN25" s="618">
        <f t="shared" si="3"/>
        <v>43922</v>
      </c>
      <c r="CO25" s="618">
        <f t="shared" si="3"/>
        <v>43952</v>
      </c>
      <c r="CP25" s="618">
        <f t="shared" si="3"/>
        <v>43983</v>
      </c>
      <c r="CQ25" s="618">
        <f t="shared" si="3"/>
        <v>44013</v>
      </c>
      <c r="CR25" s="618">
        <f t="shared" si="3"/>
        <v>44044</v>
      </c>
      <c r="CS25" s="618">
        <f t="shared" si="3"/>
        <v>44075</v>
      </c>
      <c r="CT25" s="618">
        <f t="shared" si="3"/>
        <v>44105</v>
      </c>
      <c r="CU25" s="618">
        <f t="shared" si="3"/>
        <v>44136</v>
      </c>
      <c r="CV25" s="618">
        <f t="shared" si="3"/>
        <v>44166</v>
      </c>
      <c r="CW25" s="618">
        <f t="shared" si="3"/>
        <v>44197</v>
      </c>
      <c r="CX25" s="618">
        <f t="shared" si="3"/>
        <v>44228</v>
      </c>
      <c r="CY25" s="618">
        <f t="shared" si="3"/>
        <v>44256</v>
      </c>
      <c r="CZ25" s="618">
        <f t="shared" si="3"/>
        <v>44287</v>
      </c>
      <c r="DA25" s="618">
        <f t="shared" si="3"/>
        <v>44317</v>
      </c>
      <c r="DB25" s="618">
        <f t="shared" si="3"/>
        <v>44348</v>
      </c>
      <c r="DC25" s="618">
        <f t="shared" si="3"/>
        <v>44378</v>
      </c>
      <c r="DD25" s="618">
        <f t="shared" si="3"/>
        <v>44409</v>
      </c>
      <c r="DE25" s="618">
        <f t="shared" si="3"/>
        <v>44440</v>
      </c>
      <c r="DF25" s="618">
        <f t="shared" si="3"/>
        <v>44470</v>
      </c>
      <c r="DG25" s="618">
        <f t="shared" si="3"/>
        <v>44501</v>
      </c>
      <c r="DH25" s="618">
        <f t="shared" si="3"/>
        <v>44531</v>
      </c>
      <c r="DI25" s="618">
        <f t="shared" si="3"/>
        <v>44562</v>
      </c>
      <c r="DJ25" s="618">
        <f t="shared" si="3"/>
        <v>44593</v>
      </c>
      <c r="DK25" s="618">
        <f t="shared" si="3"/>
        <v>44621</v>
      </c>
      <c r="DL25" s="618">
        <f t="shared" si="3"/>
        <v>44652</v>
      </c>
      <c r="DM25" s="618">
        <f t="shared" ref="DM25:FX25" si="4">+DM18</f>
        <v>44682</v>
      </c>
      <c r="DN25" s="618">
        <f t="shared" si="4"/>
        <v>44713</v>
      </c>
      <c r="DO25" s="618">
        <f t="shared" si="4"/>
        <v>44743</v>
      </c>
      <c r="DP25" s="618">
        <f t="shared" si="4"/>
        <v>44774</v>
      </c>
      <c r="DQ25" s="618">
        <f t="shared" si="4"/>
        <v>44805</v>
      </c>
      <c r="DR25" s="618">
        <f t="shared" si="4"/>
        <v>44835</v>
      </c>
      <c r="DS25" s="618">
        <f t="shared" si="4"/>
        <v>44866</v>
      </c>
      <c r="DT25" s="618">
        <f t="shared" si="4"/>
        <v>44896</v>
      </c>
      <c r="DU25" s="618">
        <f t="shared" si="4"/>
        <v>44927</v>
      </c>
      <c r="DV25" s="618">
        <f t="shared" si="4"/>
        <v>44958</v>
      </c>
      <c r="DW25" s="618">
        <f t="shared" si="4"/>
        <v>44986</v>
      </c>
      <c r="DX25" s="618">
        <f t="shared" si="4"/>
        <v>45017</v>
      </c>
      <c r="DY25" s="618">
        <f t="shared" si="4"/>
        <v>45047</v>
      </c>
      <c r="DZ25" s="618">
        <f t="shared" si="4"/>
        <v>45078</v>
      </c>
      <c r="EA25" s="618">
        <f t="shared" si="4"/>
        <v>45108</v>
      </c>
      <c r="EB25" s="618">
        <f t="shared" si="4"/>
        <v>45139</v>
      </c>
      <c r="EC25" s="618">
        <f t="shared" si="4"/>
        <v>45170</v>
      </c>
      <c r="ED25" s="618">
        <f t="shared" si="4"/>
        <v>45200</v>
      </c>
      <c r="EE25" s="618">
        <f t="shared" si="4"/>
        <v>45231</v>
      </c>
      <c r="EF25" s="618">
        <f t="shared" si="4"/>
        <v>45261</v>
      </c>
      <c r="EG25" s="618">
        <f t="shared" si="4"/>
        <v>45292</v>
      </c>
      <c r="EH25" s="618">
        <f t="shared" si="4"/>
        <v>45323</v>
      </c>
      <c r="EI25" s="618">
        <f t="shared" si="4"/>
        <v>45352</v>
      </c>
      <c r="EJ25" s="618">
        <f t="shared" si="4"/>
        <v>45383</v>
      </c>
      <c r="EK25" s="618">
        <f t="shared" si="4"/>
        <v>45413</v>
      </c>
      <c r="EL25" s="618">
        <f t="shared" si="4"/>
        <v>45444</v>
      </c>
      <c r="EM25" s="618">
        <f t="shared" si="4"/>
        <v>45474</v>
      </c>
      <c r="EN25" s="618">
        <f t="shared" si="4"/>
        <v>45505</v>
      </c>
      <c r="EO25" s="618">
        <f t="shared" si="4"/>
        <v>45536</v>
      </c>
      <c r="EP25" s="618">
        <f t="shared" si="4"/>
        <v>45566</v>
      </c>
      <c r="EQ25" s="618">
        <f t="shared" si="4"/>
        <v>45597</v>
      </c>
      <c r="ER25" s="618">
        <f t="shared" si="4"/>
        <v>45627</v>
      </c>
      <c r="ES25" s="618">
        <f t="shared" si="4"/>
        <v>45658</v>
      </c>
      <c r="ET25" s="618">
        <f t="shared" si="4"/>
        <v>45689</v>
      </c>
      <c r="EU25" s="618">
        <f t="shared" si="4"/>
        <v>45717</v>
      </c>
      <c r="EV25" s="618">
        <f t="shared" si="4"/>
        <v>45748</v>
      </c>
      <c r="EW25" s="618">
        <f t="shared" si="4"/>
        <v>45778</v>
      </c>
      <c r="EX25" s="618">
        <f t="shared" si="4"/>
        <v>45809</v>
      </c>
      <c r="EY25" s="618">
        <f t="shared" si="4"/>
        <v>45839</v>
      </c>
      <c r="EZ25" s="618">
        <f t="shared" si="4"/>
        <v>45870</v>
      </c>
      <c r="FA25" s="618">
        <f t="shared" si="4"/>
        <v>45901</v>
      </c>
      <c r="FB25" s="618">
        <f t="shared" si="4"/>
        <v>45931</v>
      </c>
      <c r="FC25" s="618">
        <f t="shared" si="4"/>
        <v>45962</v>
      </c>
      <c r="FD25" s="618">
        <f t="shared" si="4"/>
        <v>45992</v>
      </c>
      <c r="FE25" s="618">
        <f t="shared" si="4"/>
        <v>46023</v>
      </c>
      <c r="FF25" s="618">
        <f t="shared" si="4"/>
        <v>46054</v>
      </c>
      <c r="FG25" s="618">
        <f t="shared" si="4"/>
        <v>46082</v>
      </c>
      <c r="FH25" s="618">
        <f t="shared" si="4"/>
        <v>46113</v>
      </c>
      <c r="FI25" s="618">
        <f t="shared" si="4"/>
        <v>46143</v>
      </c>
      <c r="FJ25" s="618">
        <f t="shared" si="4"/>
        <v>46174</v>
      </c>
      <c r="FK25" s="618">
        <f t="shared" si="4"/>
        <v>46204</v>
      </c>
      <c r="FL25" s="618">
        <f t="shared" si="4"/>
        <v>46235</v>
      </c>
      <c r="FM25" s="618">
        <f t="shared" si="4"/>
        <v>46266</v>
      </c>
      <c r="FN25" s="618">
        <f t="shared" si="4"/>
        <v>46296</v>
      </c>
      <c r="FO25" s="618">
        <f t="shared" si="4"/>
        <v>46327</v>
      </c>
      <c r="FP25" s="618">
        <f t="shared" si="4"/>
        <v>46357</v>
      </c>
      <c r="FQ25" s="618">
        <f t="shared" si="4"/>
        <v>46388</v>
      </c>
      <c r="FR25" s="618">
        <f t="shared" si="4"/>
        <v>46419</v>
      </c>
      <c r="FS25" s="618">
        <f t="shared" si="4"/>
        <v>46447</v>
      </c>
      <c r="FT25" s="618">
        <f t="shared" si="4"/>
        <v>46478</v>
      </c>
      <c r="FU25" s="618">
        <f t="shared" si="4"/>
        <v>46508</v>
      </c>
      <c r="FV25" s="618">
        <f t="shared" si="4"/>
        <v>46539</v>
      </c>
      <c r="FW25" s="618">
        <f t="shared" si="4"/>
        <v>46569</v>
      </c>
      <c r="FX25" s="618">
        <f t="shared" si="4"/>
        <v>46600</v>
      </c>
      <c r="FY25" s="618">
        <f t="shared" ref="FY25:GB25" si="5">+FY18</f>
        <v>46631</v>
      </c>
      <c r="FZ25" s="618">
        <f t="shared" si="5"/>
        <v>46661</v>
      </c>
      <c r="GA25" s="618">
        <f t="shared" si="5"/>
        <v>46692</v>
      </c>
      <c r="GB25" s="618">
        <f t="shared" si="5"/>
        <v>46722</v>
      </c>
      <c r="XEM25" s="140">
        <v>41244</v>
      </c>
      <c r="XEN25" s="143">
        <v>320</v>
      </c>
      <c r="XEO25" s="143">
        <v>424</v>
      </c>
      <c r="XEP25" s="143">
        <v>480</v>
      </c>
      <c r="XEQ25" s="143">
        <v>176</v>
      </c>
      <c r="XER25" s="143">
        <v>88</v>
      </c>
      <c r="XES25" s="143">
        <v>160</v>
      </c>
      <c r="XET25" s="143">
        <f t="shared" si="0"/>
        <v>744</v>
      </c>
    </row>
    <row r="26" spans="2:184 16363:16374">
      <c r="C26" s="7" t="s">
        <v>91</v>
      </c>
      <c r="D26" s="41" t="s">
        <v>68</v>
      </c>
      <c r="E26" s="52">
        <f>+SUM(E19,E11)-E3</f>
        <v>87632.059999999939</v>
      </c>
      <c r="F26" s="53">
        <f t="shared" ref="F26:P30" si="6">+SUM(F19,F11)-F3</f>
        <v>85403.569999999949</v>
      </c>
      <c r="G26" s="53">
        <f t="shared" si="6"/>
        <v>110236.12999999989</v>
      </c>
      <c r="H26" s="53">
        <f t="shared" si="6"/>
        <v>46288.79999999993</v>
      </c>
      <c r="I26" s="53">
        <f t="shared" si="6"/>
        <v>21003.640000000014</v>
      </c>
      <c r="J26" s="53">
        <f t="shared" si="6"/>
        <v>25832.830000000075</v>
      </c>
      <c r="K26" s="53">
        <f t="shared" si="6"/>
        <v>49868.620000000112</v>
      </c>
      <c r="L26" s="53">
        <f t="shared" si="6"/>
        <v>171714.37000000011</v>
      </c>
      <c r="M26" s="53">
        <f t="shared" si="6"/>
        <v>160603.71999999997</v>
      </c>
      <c r="N26" s="53">
        <f t="shared" si="6"/>
        <v>245238.09999999998</v>
      </c>
      <c r="O26" s="53">
        <f t="shared" si="6"/>
        <v>206367.5</v>
      </c>
      <c r="P26" s="53">
        <f t="shared" si="6"/>
        <v>147250.37999999989</v>
      </c>
      <c r="Q26" s="53">
        <f t="shared" ref="Q26:AZ26" si="7">+SUM(Q19,Q11)-Q3</f>
        <v>159721.56999999995</v>
      </c>
      <c r="R26" s="53">
        <f t="shared" si="7"/>
        <v>153681.32000000007</v>
      </c>
      <c r="S26" s="53">
        <f t="shared" si="7"/>
        <v>110996.53000000003</v>
      </c>
      <c r="T26" s="53">
        <f t="shared" si="7"/>
        <v>102006.15000000014</v>
      </c>
      <c r="U26" s="53">
        <f t="shared" si="7"/>
        <v>99478.770000000019</v>
      </c>
      <c r="V26" s="53">
        <f t="shared" si="7"/>
        <v>120162.09999999986</v>
      </c>
      <c r="W26" s="53">
        <f t="shared" si="7"/>
        <v>106525.84999999998</v>
      </c>
      <c r="X26" s="53">
        <f t="shared" si="7"/>
        <v>114167.55999999994</v>
      </c>
      <c r="Y26" s="53">
        <f t="shared" si="7"/>
        <v>155039</v>
      </c>
      <c r="Z26" s="53">
        <f t="shared" si="7"/>
        <v>239010.28000000003</v>
      </c>
      <c r="AA26" s="53">
        <f t="shared" si="7"/>
        <v>196224.12000000011</v>
      </c>
      <c r="AB26" s="53">
        <f t="shared" si="7"/>
        <v>133498.71000000008</v>
      </c>
      <c r="AC26" s="53">
        <f t="shared" si="7"/>
        <v>122358.31000000006</v>
      </c>
      <c r="AD26" s="53">
        <f t="shared" si="7"/>
        <v>129276.89000000001</v>
      </c>
      <c r="AE26" s="53">
        <f t="shared" si="7"/>
        <v>157736.65999999992</v>
      </c>
      <c r="AF26" s="53">
        <f t="shared" si="7"/>
        <v>104144.12000000011</v>
      </c>
      <c r="AG26" s="53">
        <f t="shared" si="7"/>
        <v>55325.120000000112</v>
      </c>
      <c r="AH26" s="53">
        <f t="shared" si="7"/>
        <v>129167.33999999997</v>
      </c>
      <c r="AI26" s="53">
        <f t="shared" si="7"/>
        <v>137587.56999999995</v>
      </c>
      <c r="AJ26" s="53">
        <f t="shared" si="7"/>
        <v>141109.0399999998</v>
      </c>
      <c r="AK26" s="53">
        <f t="shared" si="7"/>
        <v>159690.58999999997</v>
      </c>
      <c r="AL26" s="53">
        <f t="shared" si="7"/>
        <v>202631.18000000005</v>
      </c>
      <c r="AM26" s="53">
        <f t="shared" si="7"/>
        <v>171476.08999999997</v>
      </c>
      <c r="AN26" s="53">
        <f t="shared" si="7"/>
        <v>104119.62000000011</v>
      </c>
      <c r="AO26" s="53">
        <f t="shared" si="7"/>
        <v>127212.30999999994</v>
      </c>
      <c r="AP26" s="53">
        <f t="shared" si="7"/>
        <v>147842.43000000017</v>
      </c>
      <c r="AQ26" s="53">
        <f t="shared" si="7"/>
        <v>38142.939999999944</v>
      </c>
      <c r="AR26" s="53">
        <f t="shared" si="7"/>
        <v>21545.800000000047</v>
      </c>
      <c r="AS26" s="53">
        <f t="shared" si="7"/>
        <v>100505.5</v>
      </c>
      <c r="AT26" s="53">
        <f t="shared" si="7"/>
        <v>135672.13000000012</v>
      </c>
      <c r="AU26" s="53">
        <f t="shared" si="7"/>
        <v>134661.34999999998</v>
      </c>
      <c r="AV26" s="53">
        <f t="shared" si="7"/>
        <v>147906.78000000003</v>
      </c>
      <c r="AW26" s="53">
        <f t="shared" si="7"/>
        <v>165419.53000000003</v>
      </c>
      <c r="AX26" s="53">
        <f t="shared" si="7"/>
        <v>202531.68999999994</v>
      </c>
      <c r="AY26" s="53">
        <f t="shared" si="7"/>
        <v>179463.84999999998</v>
      </c>
      <c r="AZ26" s="53">
        <f t="shared" si="7"/>
        <v>106539.30999999994</v>
      </c>
      <c r="BA26" s="53">
        <f t="shared" ref="BA26:DL26" si="8">+SUM(BA19,BA11)-BA3</f>
        <v>123655.25</v>
      </c>
      <c r="BB26" s="53">
        <f t="shared" si="8"/>
        <v>130637.31999999995</v>
      </c>
      <c r="BC26" s="53">
        <f t="shared" si="8"/>
        <v>84268.13</v>
      </c>
      <c r="BD26" s="53">
        <f t="shared" si="8"/>
        <v>66872.090000000084</v>
      </c>
      <c r="BE26" s="53">
        <f t="shared" si="8"/>
        <v>101475.44000000006</v>
      </c>
      <c r="BF26" s="53">
        <f t="shared" si="8"/>
        <v>110998.22000000009</v>
      </c>
      <c r="BG26" s="53">
        <f t="shared" si="8"/>
        <v>110410.56999999995</v>
      </c>
      <c r="BH26" s="53">
        <f t="shared" si="8"/>
        <v>125643.43999999994</v>
      </c>
      <c r="BI26" s="53">
        <f t="shared" si="8"/>
        <v>135082.81000000006</v>
      </c>
      <c r="BJ26" s="53">
        <f t="shared" si="8"/>
        <v>178066.90999999992</v>
      </c>
      <c r="BK26" s="53">
        <f t="shared" si="8"/>
        <v>157770</v>
      </c>
      <c r="BL26" s="53">
        <f t="shared" si="8"/>
        <v>85640.989999999991</v>
      </c>
      <c r="BM26" s="53">
        <f t="shared" si="8"/>
        <v>125855.80999999994</v>
      </c>
      <c r="BN26" s="53">
        <f t="shared" si="8"/>
        <v>134323.05999999994</v>
      </c>
      <c r="BO26" s="53">
        <f t="shared" si="8"/>
        <v>79899.030000000028</v>
      </c>
      <c r="BP26" s="53">
        <f t="shared" si="8"/>
        <v>74185.25</v>
      </c>
      <c r="BQ26" s="53">
        <f t="shared" si="8"/>
        <v>108832.12</v>
      </c>
      <c r="BR26" s="53">
        <f t="shared" si="8"/>
        <v>121553.40000000002</v>
      </c>
      <c r="BS26" s="53">
        <f t="shared" si="8"/>
        <v>129509.59999999998</v>
      </c>
      <c r="BT26" s="53">
        <f t="shared" si="8"/>
        <v>144008.75</v>
      </c>
      <c r="BU26" s="53">
        <f t="shared" si="8"/>
        <v>112883.98999999999</v>
      </c>
      <c r="BV26" s="53">
        <f t="shared" si="8"/>
        <v>119273.42000000004</v>
      </c>
      <c r="BW26" s="53">
        <f t="shared" si="8"/>
        <v>188164.82999999996</v>
      </c>
      <c r="BX26" s="53">
        <f t="shared" si="8"/>
        <v>133280.25</v>
      </c>
      <c r="BY26" s="53">
        <f t="shared" si="8"/>
        <v>153975.18999999994</v>
      </c>
      <c r="BZ26" s="53">
        <f t="shared" si="8"/>
        <v>131067.78000000003</v>
      </c>
      <c r="CA26" s="53">
        <f t="shared" si="8"/>
        <v>54766.849999999977</v>
      </c>
      <c r="CB26" s="53">
        <f t="shared" si="8"/>
        <v>33607.879999999888</v>
      </c>
      <c r="CC26" s="53">
        <f t="shared" si="8"/>
        <v>93283.210000000079</v>
      </c>
      <c r="CD26" s="53">
        <f t="shared" si="8"/>
        <v>142546.58999999997</v>
      </c>
      <c r="CE26" s="53">
        <f t="shared" si="8"/>
        <v>175116.38</v>
      </c>
      <c r="CF26" s="53">
        <f t="shared" si="8"/>
        <v>182408.37000000011</v>
      </c>
      <c r="CG26" s="53">
        <f t="shared" si="8"/>
        <v>196874.83999999997</v>
      </c>
      <c r="CH26" s="53">
        <f t="shared" si="8"/>
        <v>245465.22000000009</v>
      </c>
      <c r="CI26" s="53">
        <f t="shared" si="8"/>
        <v>235610.03000000003</v>
      </c>
      <c r="CJ26" s="53">
        <f t="shared" si="8"/>
        <v>175343.78000000003</v>
      </c>
      <c r="CK26" s="53">
        <f t="shared" si="8"/>
        <v>178193.31000000006</v>
      </c>
      <c r="CL26" s="53">
        <f t="shared" si="8"/>
        <v>191609.31000000006</v>
      </c>
      <c r="CM26" s="53">
        <f t="shared" si="8"/>
        <v>208778.93999999994</v>
      </c>
      <c r="CN26" s="53">
        <f t="shared" si="8"/>
        <v>93063.45000000007</v>
      </c>
      <c r="CO26" s="53">
        <f t="shared" si="8"/>
        <v>147598.87000000011</v>
      </c>
      <c r="CP26" s="53">
        <f t="shared" si="8"/>
        <v>173041.25</v>
      </c>
      <c r="CQ26" s="53">
        <f t="shared" si="8"/>
        <v>188106.5</v>
      </c>
      <c r="CR26" s="53">
        <f t="shared" si="8"/>
        <v>194217.28000000003</v>
      </c>
      <c r="CS26" s="53">
        <f t="shared" si="8"/>
        <v>215793.5</v>
      </c>
      <c r="CT26" s="53">
        <f t="shared" si="8"/>
        <v>252186.93000000017</v>
      </c>
      <c r="CU26" s="53">
        <f t="shared" si="8"/>
        <v>235381.40000000014</v>
      </c>
      <c r="CV26" s="53">
        <f t="shared" si="8"/>
        <v>182819.12000000011</v>
      </c>
      <c r="CW26" s="53">
        <f t="shared" si="8"/>
        <v>179998.56000000006</v>
      </c>
      <c r="CX26" s="53">
        <f t="shared" si="8"/>
        <v>133484.68999999994</v>
      </c>
      <c r="CY26" s="53">
        <f t="shared" si="8"/>
        <v>73477.370000000112</v>
      </c>
      <c r="CZ26" s="53">
        <f t="shared" si="8"/>
        <v>104547.18000000005</v>
      </c>
      <c r="DA26" s="53">
        <f t="shared" si="8"/>
        <v>162011.03000000003</v>
      </c>
      <c r="DB26" s="53">
        <f t="shared" si="8"/>
        <v>175666.40000000002</v>
      </c>
      <c r="DC26" s="53">
        <f t="shared" si="8"/>
        <v>191476.75</v>
      </c>
      <c r="DD26" s="53">
        <f t="shared" si="8"/>
        <v>201083.81999999995</v>
      </c>
      <c r="DE26" s="53">
        <f t="shared" si="8"/>
        <v>208269.96999999997</v>
      </c>
      <c r="DF26" s="53">
        <f t="shared" si="8"/>
        <v>252851.25</v>
      </c>
      <c r="DG26" s="53">
        <f t="shared" si="8"/>
        <v>235629.59000000008</v>
      </c>
      <c r="DH26" s="53">
        <f t="shared" si="8"/>
        <v>171152.68999999994</v>
      </c>
      <c r="DI26" s="53">
        <f t="shared" si="8"/>
        <v>173351.87999999989</v>
      </c>
      <c r="DJ26" s="53">
        <f t="shared" si="8"/>
        <v>171953.37</v>
      </c>
      <c r="DK26" s="53">
        <f t="shared" si="8"/>
        <v>227621.67999999993</v>
      </c>
      <c r="DL26" s="53">
        <f t="shared" si="8"/>
        <v>131737.27000000002</v>
      </c>
      <c r="DM26" s="53">
        <f t="shared" ref="DM26:FX26" si="9">+SUM(DM19,DM11)-DM3</f>
        <v>85174.150000000023</v>
      </c>
      <c r="DN26" s="53">
        <f t="shared" si="9"/>
        <v>167930.72000000009</v>
      </c>
      <c r="DO26" s="53">
        <f t="shared" si="9"/>
        <v>184447</v>
      </c>
      <c r="DP26" s="53">
        <f t="shared" si="9"/>
        <v>194866.56999999995</v>
      </c>
      <c r="DQ26" s="53">
        <f t="shared" si="9"/>
        <v>198735.96000000008</v>
      </c>
      <c r="DR26" s="53">
        <f t="shared" si="9"/>
        <v>250931.04000000004</v>
      </c>
      <c r="DS26" s="53">
        <f t="shared" si="9"/>
        <v>231913.46999999997</v>
      </c>
      <c r="DT26" s="53">
        <f t="shared" si="9"/>
        <v>163993.43999999994</v>
      </c>
      <c r="DU26" s="53">
        <f t="shared" si="9"/>
        <v>167622.18999999994</v>
      </c>
      <c r="DV26" s="53">
        <f t="shared" si="9"/>
        <v>166352.16000000003</v>
      </c>
      <c r="DW26" s="53">
        <f t="shared" si="9"/>
        <v>185124.43999999994</v>
      </c>
      <c r="DX26" s="53">
        <f t="shared" si="9"/>
        <v>67064.030000000028</v>
      </c>
      <c r="DY26" s="53">
        <f t="shared" si="9"/>
        <v>115432.53000000003</v>
      </c>
      <c r="DZ26" s="53">
        <f t="shared" si="9"/>
        <v>150115.90999999992</v>
      </c>
      <c r="EA26" s="53">
        <f t="shared" si="9"/>
        <v>176924.40000000002</v>
      </c>
      <c r="EB26" s="53">
        <f t="shared" si="9"/>
        <v>177762.67999999993</v>
      </c>
      <c r="EC26" s="53">
        <f t="shared" si="9"/>
        <v>194316.37</v>
      </c>
      <c r="ED26" s="53">
        <f t="shared" si="9"/>
        <v>236879.43999999994</v>
      </c>
      <c r="EE26" s="53">
        <f t="shared" si="9"/>
        <v>220728.09999999998</v>
      </c>
      <c r="EF26" s="53">
        <f t="shared" si="9"/>
        <v>154600.04999999993</v>
      </c>
      <c r="EG26" s="53">
        <f t="shared" si="9"/>
        <v>161770.18000000005</v>
      </c>
      <c r="EH26" s="53">
        <f t="shared" si="9"/>
        <v>180059.62000000011</v>
      </c>
      <c r="EI26" s="53">
        <f t="shared" si="9"/>
        <v>60918.130000000005</v>
      </c>
      <c r="EJ26" s="53">
        <f t="shared" si="9"/>
        <v>40391.159999999916</v>
      </c>
      <c r="EK26" s="53">
        <f t="shared" si="9"/>
        <v>135576.31000000006</v>
      </c>
      <c r="EL26" s="53">
        <f t="shared" si="9"/>
        <v>150966.74</v>
      </c>
      <c r="EM26" s="53">
        <f t="shared" si="9"/>
        <v>169976.06999999995</v>
      </c>
      <c r="EN26" s="53">
        <f t="shared" si="9"/>
        <v>172651.25</v>
      </c>
      <c r="EO26" s="53">
        <f t="shared" si="9"/>
        <v>197601.19000000006</v>
      </c>
      <c r="EP26" s="53">
        <f t="shared" si="9"/>
        <v>234929.5</v>
      </c>
      <c r="EQ26" s="53">
        <f t="shared" si="9"/>
        <v>216244.96000000008</v>
      </c>
      <c r="ER26" s="53">
        <f t="shared" si="9"/>
        <v>154907.66000000003</v>
      </c>
      <c r="ES26" s="53">
        <f t="shared" si="9"/>
        <v>152395.97000000009</v>
      </c>
      <c r="ET26" s="53">
        <f t="shared" si="9"/>
        <v>154432.96999999997</v>
      </c>
      <c r="EU26" s="53">
        <f t="shared" si="9"/>
        <v>157567.96999999997</v>
      </c>
      <c r="EV26" s="53">
        <f t="shared" si="9"/>
        <v>88648.120000000112</v>
      </c>
      <c r="EW26" s="53">
        <f t="shared" si="9"/>
        <v>149390.31999999995</v>
      </c>
      <c r="EX26" s="53">
        <f t="shared" si="9"/>
        <v>139994</v>
      </c>
      <c r="EY26" s="53">
        <f t="shared" si="9"/>
        <v>154911.44000000006</v>
      </c>
      <c r="EZ26" s="53">
        <f t="shared" si="9"/>
        <v>165864.31000000006</v>
      </c>
      <c r="FA26" s="53">
        <f t="shared" si="9"/>
        <v>181859.87</v>
      </c>
      <c r="FB26" s="53">
        <f t="shared" si="9"/>
        <v>223644.05999999994</v>
      </c>
      <c r="FC26" s="53">
        <f t="shared" si="9"/>
        <v>206951.22000000009</v>
      </c>
      <c r="FD26" s="53">
        <f t="shared" si="9"/>
        <v>139043.53000000003</v>
      </c>
      <c r="FE26" s="53">
        <f t="shared" si="9"/>
        <v>132443.09000000008</v>
      </c>
      <c r="FF26" s="53">
        <f t="shared" si="9"/>
        <v>136746.91000000003</v>
      </c>
      <c r="FG26" s="53">
        <f t="shared" si="9"/>
        <v>98588.879999999888</v>
      </c>
      <c r="FH26" s="53">
        <f t="shared" si="9"/>
        <v>18744.440000000061</v>
      </c>
      <c r="FI26" s="53">
        <f t="shared" si="9"/>
        <v>123600</v>
      </c>
      <c r="FJ26" s="53">
        <f t="shared" si="9"/>
        <v>123572.71000000008</v>
      </c>
      <c r="FK26" s="53">
        <f t="shared" si="9"/>
        <v>145417.35000000009</v>
      </c>
      <c r="FL26" s="53">
        <f t="shared" si="9"/>
        <v>153765</v>
      </c>
      <c r="FM26" s="53">
        <f t="shared" si="9"/>
        <v>172188.02000000002</v>
      </c>
      <c r="FN26" s="53">
        <f t="shared" si="9"/>
        <v>217115.31000000006</v>
      </c>
      <c r="FO26" s="53">
        <f t="shared" si="9"/>
        <v>191287.12000000011</v>
      </c>
      <c r="FP26" s="53">
        <f t="shared" si="9"/>
        <v>126639.75</v>
      </c>
      <c r="FQ26" s="53">
        <f t="shared" si="9"/>
        <v>122596.06000000006</v>
      </c>
      <c r="FR26" s="53">
        <f t="shared" si="9"/>
        <v>130235.84000000008</v>
      </c>
      <c r="FS26" s="53">
        <f t="shared" si="9"/>
        <v>182071.09999999998</v>
      </c>
      <c r="FT26" s="53">
        <f t="shared" si="9"/>
        <v>115948.43000000005</v>
      </c>
      <c r="FU26" s="53">
        <f t="shared" si="9"/>
        <v>60070.449999999953</v>
      </c>
      <c r="FV26" s="53">
        <f t="shared" si="9"/>
        <v>112934.25</v>
      </c>
      <c r="FW26" s="53">
        <f t="shared" si="9"/>
        <v>136219.68000000017</v>
      </c>
      <c r="FX26" s="53">
        <f t="shared" si="9"/>
        <v>140002.47000000009</v>
      </c>
      <c r="FY26" s="53">
        <f t="shared" ref="FY26:GB26" si="10">+SUM(FY19,FY11)-FY3</f>
        <v>136005.94000000006</v>
      </c>
      <c r="FZ26" s="53">
        <f t="shared" si="10"/>
        <v>61826.5</v>
      </c>
      <c r="GA26" s="53">
        <f t="shared" si="10"/>
        <v>101264.52000000002</v>
      </c>
      <c r="GB26" s="53">
        <f t="shared" si="10"/>
        <v>124452.38</v>
      </c>
      <c r="XEM26" s="139">
        <v>41275</v>
      </c>
      <c r="XEN26" s="142">
        <v>352</v>
      </c>
      <c r="XEO26" s="142">
        <v>392</v>
      </c>
      <c r="XEP26" s="142">
        <v>528</v>
      </c>
      <c r="XEQ26" s="142">
        <v>144</v>
      </c>
      <c r="XER26" s="142">
        <v>72</v>
      </c>
      <c r="XES26" s="142">
        <v>176</v>
      </c>
      <c r="XET26" s="142">
        <f t="shared" si="0"/>
        <v>744</v>
      </c>
    </row>
    <row r="27" spans="2:184 16363:16374">
      <c r="B27" s="8"/>
      <c r="C27" s="7" t="s">
        <v>251</v>
      </c>
      <c r="D27" s="41" t="s">
        <v>69</v>
      </c>
      <c r="E27" s="54">
        <f t="shared" ref="E27:P30" si="11">+SUM(E20,E12)-E4</f>
        <v>13228.790000000008</v>
      </c>
      <c r="F27" s="55">
        <f t="shared" si="11"/>
        <v>12076.609999999986</v>
      </c>
      <c r="G27" s="55">
        <f t="shared" si="11"/>
        <v>16905.570000000007</v>
      </c>
      <c r="H27" s="55">
        <f t="shared" si="11"/>
        <v>7838.8899999999849</v>
      </c>
      <c r="I27" s="55">
        <f t="shared" si="11"/>
        <v>15050.059999999998</v>
      </c>
      <c r="J27" s="55">
        <f t="shared" si="11"/>
        <v>10975.48000000001</v>
      </c>
      <c r="K27" s="55">
        <f t="shared" si="11"/>
        <v>5330.3899999999849</v>
      </c>
      <c r="L27" s="55">
        <f t="shared" si="11"/>
        <v>26596.350000000006</v>
      </c>
      <c r="M27" s="55">
        <f t="shared" si="11"/>
        <v>33260.369999999995</v>
      </c>
      <c r="N27" s="55">
        <f t="shared" si="11"/>
        <v>42080.130000000005</v>
      </c>
      <c r="O27" s="55">
        <f t="shared" si="11"/>
        <v>45035.03</v>
      </c>
      <c r="P27" s="55">
        <f t="shared" si="11"/>
        <v>32013.190000000002</v>
      </c>
      <c r="Q27" s="55">
        <f t="shared" ref="Q27:AZ27" si="12">+SUM(Q20,Q12)-Q4</f>
        <v>20460.779999999984</v>
      </c>
      <c r="R27" s="55">
        <f t="shared" si="12"/>
        <v>19935.960000000006</v>
      </c>
      <c r="S27" s="55">
        <f t="shared" si="12"/>
        <v>16593.289999999994</v>
      </c>
      <c r="T27" s="55">
        <f t="shared" si="12"/>
        <v>9268.4199999999983</v>
      </c>
      <c r="U27" s="55">
        <f t="shared" si="12"/>
        <v>22852.689999999988</v>
      </c>
      <c r="V27" s="55">
        <f t="shared" si="12"/>
        <v>19880.910000000003</v>
      </c>
      <c r="W27" s="55">
        <f t="shared" si="12"/>
        <v>12967.520000000019</v>
      </c>
      <c r="X27" s="55">
        <f t="shared" si="12"/>
        <v>20383.459999999992</v>
      </c>
      <c r="Y27" s="55">
        <f t="shared" si="12"/>
        <v>29368.740000000005</v>
      </c>
      <c r="Z27" s="55">
        <f t="shared" si="12"/>
        <v>36026.999999999985</v>
      </c>
      <c r="AA27" s="55">
        <f t="shared" si="12"/>
        <v>37202.339999999997</v>
      </c>
      <c r="AB27" s="55">
        <f t="shared" si="12"/>
        <v>14618.570000000007</v>
      </c>
      <c r="AC27" s="55">
        <f t="shared" si="12"/>
        <v>23756.049999999988</v>
      </c>
      <c r="AD27" s="55">
        <f t="shared" si="12"/>
        <v>20566.669999999998</v>
      </c>
      <c r="AE27" s="55">
        <f t="shared" si="12"/>
        <v>25147.820000000007</v>
      </c>
      <c r="AF27" s="55">
        <f t="shared" si="12"/>
        <v>13235.419999999998</v>
      </c>
      <c r="AG27" s="55">
        <f t="shared" si="12"/>
        <v>16386.799999999988</v>
      </c>
      <c r="AH27" s="55">
        <f t="shared" si="12"/>
        <v>23484.059999999998</v>
      </c>
      <c r="AI27" s="55">
        <f t="shared" si="12"/>
        <v>23356.180000000022</v>
      </c>
      <c r="AJ27" s="55">
        <f t="shared" si="12"/>
        <v>27133.24000000002</v>
      </c>
      <c r="AK27" s="55">
        <f t="shared" si="12"/>
        <v>24957.839999999997</v>
      </c>
      <c r="AL27" s="55">
        <f t="shared" si="12"/>
        <v>29833.819999999992</v>
      </c>
      <c r="AM27" s="55">
        <f t="shared" si="12"/>
        <v>24878.569999999978</v>
      </c>
      <c r="AN27" s="55">
        <f t="shared" si="12"/>
        <v>11234.770000000019</v>
      </c>
      <c r="AO27" s="55">
        <f t="shared" si="12"/>
        <v>28183.75</v>
      </c>
      <c r="AP27" s="55">
        <f t="shared" si="12"/>
        <v>25556.659999999989</v>
      </c>
      <c r="AQ27" s="55">
        <f t="shared" si="12"/>
        <v>-4223.3199999999924</v>
      </c>
      <c r="AR27" s="55">
        <f t="shared" si="12"/>
        <v>-3606.2400000000052</v>
      </c>
      <c r="AS27" s="55">
        <f t="shared" si="12"/>
        <v>22843.340000000011</v>
      </c>
      <c r="AT27" s="55">
        <f t="shared" si="12"/>
        <v>17762.290000000008</v>
      </c>
      <c r="AU27" s="55">
        <f t="shared" si="12"/>
        <v>31270.660000000033</v>
      </c>
      <c r="AV27" s="55">
        <f t="shared" si="12"/>
        <v>23194.060000000012</v>
      </c>
      <c r="AW27" s="55">
        <f t="shared" si="12"/>
        <v>26038.949999999997</v>
      </c>
      <c r="AX27" s="55">
        <f t="shared" si="12"/>
        <v>34679.020000000004</v>
      </c>
      <c r="AY27" s="55">
        <f t="shared" si="12"/>
        <v>37030.699999999983</v>
      </c>
      <c r="AZ27" s="55">
        <f t="shared" si="12"/>
        <v>15286.420000000013</v>
      </c>
      <c r="BA27" s="55">
        <f t="shared" ref="BA27:DL27" si="13">+SUM(BA20,BA12)-BA4</f>
        <v>25112.950000000012</v>
      </c>
      <c r="BB27" s="55">
        <f t="shared" si="13"/>
        <v>29378.47</v>
      </c>
      <c r="BC27" s="55">
        <f t="shared" si="13"/>
        <v>18821.229999999996</v>
      </c>
      <c r="BD27" s="55">
        <f t="shared" si="13"/>
        <v>21153.830000000016</v>
      </c>
      <c r="BE27" s="55">
        <f t="shared" si="13"/>
        <v>26732.940000000017</v>
      </c>
      <c r="BF27" s="55">
        <f t="shared" si="13"/>
        <v>26522.919999999984</v>
      </c>
      <c r="BG27" s="55">
        <f t="shared" si="13"/>
        <v>32654.26999999999</v>
      </c>
      <c r="BH27" s="55">
        <f t="shared" si="13"/>
        <v>25539.61</v>
      </c>
      <c r="BI27" s="55">
        <f t="shared" si="13"/>
        <v>37855.430000000022</v>
      </c>
      <c r="BJ27" s="55">
        <f t="shared" si="13"/>
        <v>36048.820000000007</v>
      </c>
      <c r="BK27" s="55">
        <f t="shared" si="13"/>
        <v>28843.929999999993</v>
      </c>
      <c r="BL27" s="55">
        <f t="shared" si="13"/>
        <v>23649.339999999997</v>
      </c>
      <c r="BM27" s="55">
        <f t="shared" si="13"/>
        <v>20324.399999999994</v>
      </c>
      <c r="BN27" s="55">
        <f t="shared" si="13"/>
        <v>28678.619999999995</v>
      </c>
      <c r="BO27" s="55">
        <f t="shared" si="13"/>
        <v>18300.89</v>
      </c>
      <c r="BP27" s="55">
        <f t="shared" si="13"/>
        <v>19783.36</v>
      </c>
      <c r="BQ27" s="55">
        <f t="shared" si="13"/>
        <v>30190.37999999999</v>
      </c>
      <c r="BR27" s="55">
        <f t="shared" si="13"/>
        <v>33297.58</v>
      </c>
      <c r="BS27" s="55">
        <f t="shared" si="13"/>
        <v>29425.909999999974</v>
      </c>
      <c r="BT27" s="55">
        <f t="shared" si="13"/>
        <v>25720.660000000018</v>
      </c>
      <c r="BU27" s="55">
        <f t="shared" si="13"/>
        <v>38323.279999999999</v>
      </c>
      <c r="BV27" s="55">
        <f t="shared" si="13"/>
        <v>22725.619999999995</v>
      </c>
      <c r="BW27" s="55">
        <f t="shared" si="13"/>
        <v>50029.130000000019</v>
      </c>
      <c r="BX27" s="55">
        <f t="shared" si="13"/>
        <v>42270.569999999978</v>
      </c>
      <c r="BY27" s="55">
        <f t="shared" si="13"/>
        <v>32383.76999999999</v>
      </c>
      <c r="BZ27" s="55">
        <f t="shared" si="13"/>
        <v>25030.429999999993</v>
      </c>
      <c r="CA27" s="55">
        <f t="shared" si="13"/>
        <v>9260.2200000000012</v>
      </c>
      <c r="CB27" s="55">
        <f t="shared" si="13"/>
        <v>4899.3799999999901</v>
      </c>
      <c r="CC27" s="55">
        <f t="shared" si="13"/>
        <v>27368.660000000003</v>
      </c>
      <c r="CD27" s="55">
        <f t="shared" si="13"/>
        <v>33271.099999999977</v>
      </c>
      <c r="CE27" s="55">
        <f t="shared" si="13"/>
        <v>29197.940000000002</v>
      </c>
      <c r="CF27" s="55">
        <f t="shared" si="13"/>
        <v>27650.829999999987</v>
      </c>
      <c r="CG27" s="55">
        <f t="shared" si="13"/>
        <v>47626.550000000017</v>
      </c>
      <c r="CH27" s="55">
        <f t="shared" si="13"/>
        <v>47215.349999999991</v>
      </c>
      <c r="CI27" s="55">
        <f t="shared" si="13"/>
        <v>50305.26999999999</v>
      </c>
      <c r="CJ27" s="55">
        <f t="shared" si="13"/>
        <v>41547.409999999974</v>
      </c>
      <c r="CK27" s="55">
        <f t="shared" si="13"/>
        <v>38318.619999999995</v>
      </c>
      <c r="CL27" s="55">
        <f t="shared" si="13"/>
        <v>36248.44</v>
      </c>
      <c r="CM27" s="55">
        <f t="shared" si="13"/>
        <v>40513.78</v>
      </c>
      <c r="CN27" s="55">
        <f t="shared" si="13"/>
        <v>20393.679999999993</v>
      </c>
      <c r="CO27" s="55">
        <f t="shared" si="13"/>
        <v>42550.260000000009</v>
      </c>
      <c r="CP27" s="55">
        <f t="shared" si="13"/>
        <v>32944.649999999994</v>
      </c>
      <c r="CQ27" s="55">
        <f t="shared" si="13"/>
        <v>31271.949999999997</v>
      </c>
      <c r="CR27" s="55">
        <f t="shared" si="13"/>
        <v>39555.94</v>
      </c>
      <c r="CS27" s="55">
        <f t="shared" si="13"/>
        <v>43590.850000000006</v>
      </c>
      <c r="CT27" s="55">
        <f t="shared" si="13"/>
        <v>49065.16</v>
      </c>
      <c r="CU27" s="55">
        <f t="shared" si="13"/>
        <v>57637.059999999983</v>
      </c>
      <c r="CV27" s="55">
        <f t="shared" si="13"/>
        <v>42840.720000000016</v>
      </c>
      <c r="CW27" s="55">
        <f t="shared" si="13"/>
        <v>26531.910000000003</v>
      </c>
      <c r="CX27" s="55">
        <f t="shared" si="13"/>
        <v>14554.720000000001</v>
      </c>
      <c r="CY27" s="55">
        <f t="shared" si="13"/>
        <v>11151.36</v>
      </c>
      <c r="CZ27" s="55">
        <f t="shared" si="13"/>
        <v>18879.53</v>
      </c>
      <c r="DA27" s="55">
        <f t="shared" si="13"/>
        <v>36486.770000000019</v>
      </c>
      <c r="DB27" s="55">
        <f t="shared" si="13"/>
        <v>22179.699999999997</v>
      </c>
      <c r="DC27" s="55">
        <f t="shared" si="13"/>
        <v>24648.800000000017</v>
      </c>
      <c r="DD27" s="55">
        <f t="shared" si="13"/>
        <v>23621.799999999988</v>
      </c>
      <c r="DE27" s="55">
        <f t="shared" si="13"/>
        <v>37179.760000000009</v>
      </c>
      <c r="DF27" s="55">
        <f t="shared" si="13"/>
        <v>65562.75</v>
      </c>
      <c r="DG27" s="55">
        <f t="shared" si="13"/>
        <v>48358.89</v>
      </c>
      <c r="DH27" s="55">
        <f t="shared" si="13"/>
        <v>28922.919999999984</v>
      </c>
      <c r="DI27" s="55">
        <f t="shared" si="13"/>
        <v>37055.119999999995</v>
      </c>
      <c r="DJ27" s="55">
        <f t="shared" si="13"/>
        <v>32058.280000000013</v>
      </c>
      <c r="DK27" s="55">
        <f t="shared" si="13"/>
        <v>37615.229999999996</v>
      </c>
      <c r="DL27" s="55">
        <f t="shared" si="13"/>
        <v>21387.050000000003</v>
      </c>
      <c r="DM27" s="55">
        <f t="shared" ref="DM27:FX27" si="14">+SUM(DM20,DM12)-DM4</f>
        <v>21340.599999999991</v>
      </c>
      <c r="DN27" s="55">
        <f t="shared" si="14"/>
        <v>19981.770000000004</v>
      </c>
      <c r="DO27" s="55">
        <f t="shared" si="14"/>
        <v>27864.250000000029</v>
      </c>
      <c r="DP27" s="55">
        <f t="shared" si="14"/>
        <v>25955.510000000009</v>
      </c>
      <c r="DQ27" s="55">
        <f t="shared" si="14"/>
        <v>33341.50999999998</v>
      </c>
      <c r="DR27" s="55">
        <f t="shared" si="14"/>
        <v>53312.39</v>
      </c>
      <c r="DS27" s="55">
        <f t="shared" si="14"/>
        <v>46290.600000000006</v>
      </c>
      <c r="DT27" s="55">
        <f t="shared" si="14"/>
        <v>29848.760000000009</v>
      </c>
      <c r="DU27" s="55">
        <f t="shared" si="14"/>
        <v>22942.97</v>
      </c>
      <c r="DV27" s="55">
        <f t="shared" si="14"/>
        <v>23296.739999999991</v>
      </c>
      <c r="DW27" s="55">
        <f t="shared" si="14"/>
        <v>26607.17</v>
      </c>
      <c r="DX27" s="55">
        <f t="shared" si="14"/>
        <v>9548.679999999993</v>
      </c>
      <c r="DY27" s="55">
        <f t="shared" si="14"/>
        <v>23815.490000000005</v>
      </c>
      <c r="DZ27" s="55">
        <f t="shared" si="14"/>
        <v>28917.319999999992</v>
      </c>
      <c r="EA27" s="55">
        <f t="shared" si="14"/>
        <v>30587.49000000002</v>
      </c>
      <c r="EB27" s="55">
        <f t="shared" si="14"/>
        <v>19732.180000000008</v>
      </c>
      <c r="EC27" s="55">
        <f t="shared" si="14"/>
        <v>41257.74000000002</v>
      </c>
      <c r="ED27" s="55">
        <f t="shared" si="14"/>
        <v>52176.69</v>
      </c>
      <c r="EE27" s="55">
        <f t="shared" si="14"/>
        <v>48025.440000000002</v>
      </c>
      <c r="EF27" s="55">
        <f t="shared" si="14"/>
        <v>43410.700000000012</v>
      </c>
      <c r="EG27" s="55">
        <f t="shared" si="14"/>
        <v>27573.819999999978</v>
      </c>
      <c r="EH27" s="55">
        <f t="shared" si="14"/>
        <v>31088.909999999974</v>
      </c>
      <c r="EI27" s="55">
        <f t="shared" si="14"/>
        <v>11492.509999999995</v>
      </c>
      <c r="EJ27" s="55">
        <f t="shared" si="14"/>
        <v>3405.2400000000052</v>
      </c>
      <c r="EK27" s="55">
        <f t="shared" si="14"/>
        <v>30838.42</v>
      </c>
      <c r="EL27" s="55">
        <f t="shared" si="14"/>
        <v>28485.78</v>
      </c>
      <c r="EM27" s="55">
        <f t="shared" si="14"/>
        <v>28535.390000000014</v>
      </c>
      <c r="EN27" s="55">
        <f t="shared" si="14"/>
        <v>24574.960000000021</v>
      </c>
      <c r="EO27" s="55">
        <f t="shared" si="14"/>
        <v>45016.78</v>
      </c>
      <c r="EP27" s="55">
        <f t="shared" si="14"/>
        <v>50370.020000000004</v>
      </c>
      <c r="EQ27" s="55">
        <f t="shared" si="14"/>
        <v>50208.580000000016</v>
      </c>
      <c r="ER27" s="55">
        <f t="shared" si="14"/>
        <v>42200.860000000015</v>
      </c>
      <c r="ES27" s="55">
        <f t="shared" si="14"/>
        <v>27195.059999999998</v>
      </c>
      <c r="ET27" s="55">
        <f t="shared" si="14"/>
        <v>23637.009999999995</v>
      </c>
      <c r="EU27" s="55">
        <f t="shared" si="14"/>
        <v>29160.719999999987</v>
      </c>
      <c r="EV27" s="55">
        <f t="shared" si="14"/>
        <v>18740.229999999996</v>
      </c>
      <c r="EW27" s="55">
        <f t="shared" si="14"/>
        <v>32059.530000000013</v>
      </c>
      <c r="EX27" s="55">
        <f t="shared" si="14"/>
        <v>22708.389999999985</v>
      </c>
      <c r="EY27" s="55">
        <f t="shared" si="14"/>
        <v>21218.679999999993</v>
      </c>
      <c r="EZ27" s="55">
        <f t="shared" si="14"/>
        <v>25230.940000000002</v>
      </c>
      <c r="FA27" s="55">
        <f t="shared" si="14"/>
        <v>33512.090000000011</v>
      </c>
      <c r="FB27" s="55">
        <f t="shared" si="14"/>
        <v>41897.919999999998</v>
      </c>
      <c r="FC27" s="55">
        <f t="shared" si="14"/>
        <v>52871.580000000016</v>
      </c>
      <c r="FD27" s="55">
        <f t="shared" si="14"/>
        <v>27805.660000000003</v>
      </c>
      <c r="FE27" s="55">
        <f t="shared" si="14"/>
        <v>22920.690000000002</v>
      </c>
      <c r="FF27" s="55">
        <f t="shared" si="14"/>
        <v>24595.239999999991</v>
      </c>
      <c r="FG27" s="55">
        <f t="shared" si="14"/>
        <v>11104.029999999999</v>
      </c>
      <c r="FH27" s="55">
        <f t="shared" si="14"/>
        <v>2017.5599999999977</v>
      </c>
      <c r="FI27" s="55">
        <f t="shared" si="14"/>
        <v>30944.440000000002</v>
      </c>
      <c r="FJ27" s="55">
        <f t="shared" si="14"/>
        <v>17927.339999999997</v>
      </c>
      <c r="FK27" s="55">
        <f t="shared" si="14"/>
        <v>14349.359999999986</v>
      </c>
      <c r="FL27" s="55">
        <f t="shared" si="14"/>
        <v>28308.119999999995</v>
      </c>
      <c r="FM27" s="55">
        <f t="shared" si="14"/>
        <v>26815.149999999994</v>
      </c>
      <c r="FN27" s="55">
        <f t="shared" si="14"/>
        <v>40253.220000000016</v>
      </c>
      <c r="FO27" s="55">
        <f t="shared" si="14"/>
        <v>45996.119999999995</v>
      </c>
      <c r="FP27" s="55">
        <f t="shared" si="14"/>
        <v>20548.239999999991</v>
      </c>
      <c r="FQ27" s="55">
        <f t="shared" si="14"/>
        <v>23209.340000000026</v>
      </c>
      <c r="FR27" s="55">
        <f t="shared" si="14"/>
        <v>20019.11</v>
      </c>
      <c r="FS27" s="55">
        <f t="shared" si="14"/>
        <v>23345.429999999993</v>
      </c>
      <c r="FT27" s="55">
        <f t="shared" si="14"/>
        <v>20020.169999999998</v>
      </c>
      <c r="FU27" s="55">
        <f t="shared" si="14"/>
        <v>18870.369999999995</v>
      </c>
      <c r="FV27" s="55">
        <f t="shared" si="14"/>
        <v>14908.949999999997</v>
      </c>
      <c r="FW27" s="55">
        <f t="shared" si="14"/>
        <v>22548.920000000013</v>
      </c>
      <c r="FX27" s="55">
        <f t="shared" si="14"/>
        <v>20160.639999999985</v>
      </c>
      <c r="FY27" s="55">
        <f t="shared" ref="FY27:GB27" si="15">+SUM(FY20,FY12)-FY4</f>
        <v>18510.560000000012</v>
      </c>
      <c r="FZ27" s="55">
        <f t="shared" si="15"/>
        <v>12904.070000000007</v>
      </c>
      <c r="GA27" s="55">
        <f t="shared" si="15"/>
        <v>27055.900000000009</v>
      </c>
      <c r="GB27" s="55">
        <f t="shared" si="15"/>
        <v>18558.569999999992</v>
      </c>
      <c r="XEM27" s="139">
        <v>41306</v>
      </c>
      <c r="XEN27" s="142">
        <v>320</v>
      </c>
      <c r="XEO27" s="142">
        <v>352</v>
      </c>
      <c r="XEP27" s="142">
        <v>480</v>
      </c>
      <c r="XEQ27" s="142">
        <v>128</v>
      </c>
      <c r="XER27" s="142">
        <v>64</v>
      </c>
      <c r="XES27" s="142">
        <v>160</v>
      </c>
      <c r="XET27" s="142">
        <f t="shared" si="0"/>
        <v>672</v>
      </c>
    </row>
    <row r="28" spans="2:184 16363:16374">
      <c r="B28" s="8"/>
      <c r="C28" s="7"/>
      <c r="D28" s="41" t="s">
        <v>70</v>
      </c>
      <c r="E28" s="54">
        <f t="shared" si="11"/>
        <v>-2531.1900000000023</v>
      </c>
      <c r="F28" s="55">
        <f t="shared" si="6"/>
        <v>1641.9600000000064</v>
      </c>
      <c r="G28" s="55">
        <f t="shared" si="6"/>
        <v>258.90000000000873</v>
      </c>
      <c r="H28" s="55">
        <f t="shared" si="6"/>
        <v>-6023.4700000000012</v>
      </c>
      <c r="I28" s="55">
        <f t="shared" si="6"/>
        <v>-4568.6699999999983</v>
      </c>
      <c r="J28" s="55">
        <f t="shared" si="6"/>
        <v>-3794.5500000000029</v>
      </c>
      <c r="K28" s="55">
        <f t="shared" si="6"/>
        <v>-4314.5800000000017</v>
      </c>
      <c r="L28" s="55">
        <f t="shared" si="6"/>
        <v>4922.4199999999983</v>
      </c>
      <c r="M28" s="55">
        <f t="shared" si="6"/>
        <v>13288.460000000006</v>
      </c>
      <c r="N28" s="55">
        <f t="shared" si="6"/>
        <v>12818.949999999997</v>
      </c>
      <c r="O28" s="55">
        <f t="shared" si="6"/>
        <v>14311.650000000001</v>
      </c>
      <c r="P28" s="55">
        <f t="shared" si="6"/>
        <v>9067.0899999999965</v>
      </c>
      <c r="Q28" s="55">
        <f t="shared" ref="Q28:AZ28" si="16">+SUM(Q21,Q13)-Q5</f>
        <v>4853.489999999998</v>
      </c>
      <c r="R28" s="55">
        <f t="shared" si="16"/>
        <v>8382.4199999999983</v>
      </c>
      <c r="S28" s="55">
        <f t="shared" si="16"/>
        <v>4625.2200000000012</v>
      </c>
      <c r="T28" s="55">
        <f t="shared" si="16"/>
        <v>1267.5699999999997</v>
      </c>
      <c r="U28" s="55">
        <f t="shared" si="16"/>
        <v>5582.6700000000055</v>
      </c>
      <c r="V28" s="55">
        <f t="shared" si="16"/>
        <v>6714.3700000000026</v>
      </c>
      <c r="W28" s="55">
        <f t="shared" si="16"/>
        <v>4201.0800000000017</v>
      </c>
      <c r="X28" s="55">
        <f t="shared" si="16"/>
        <v>7725.0100000000093</v>
      </c>
      <c r="Y28" s="55">
        <f t="shared" si="16"/>
        <v>14459.769999999997</v>
      </c>
      <c r="Z28" s="55">
        <f t="shared" si="16"/>
        <v>14282.909999999996</v>
      </c>
      <c r="AA28" s="55">
        <f t="shared" si="16"/>
        <v>12519.949999999997</v>
      </c>
      <c r="AB28" s="55">
        <f t="shared" si="16"/>
        <v>4480.9599999999991</v>
      </c>
      <c r="AC28" s="55">
        <f t="shared" si="16"/>
        <v>2539.7299999999959</v>
      </c>
      <c r="AD28" s="55">
        <f t="shared" si="16"/>
        <v>4607.6299999999974</v>
      </c>
      <c r="AE28" s="55">
        <f t="shared" si="16"/>
        <v>9846.2099999999991</v>
      </c>
      <c r="AF28" s="55">
        <f t="shared" si="16"/>
        <v>4525.8099999999977</v>
      </c>
      <c r="AG28" s="55">
        <f t="shared" si="16"/>
        <v>3002.9199999999983</v>
      </c>
      <c r="AH28" s="55">
        <f t="shared" si="16"/>
        <v>5634.8899999999994</v>
      </c>
      <c r="AI28" s="55">
        <f t="shared" si="16"/>
        <v>4822.7300000000032</v>
      </c>
      <c r="AJ28" s="55">
        <f t="shared" si="16"/>
        <v>6897.4100000000035</v>
      </c>
      <c r="AK28" s="55">
        <f t="shared" si="16"/>
        <v>11368.96</v>
      </c>
      <c r="AL28" s="55">
        <f t="shared" si="16"/>
        <v>11283.879999999997</v>
      </c>
      <c r="AM28" s="55">
        <f t="shared" si="16"/>
        <v>7365.9499999999971</v>
      </c>
      <c r="AN28" s="55">
        <f t="shared" si="16"/>
        <v>4858.2900000000009</v>
      </c>
      <c r="AO28" s="55">
        <f t="shared" si="16"/>
        <v>5129.8699999999953</v>
      </c>
      <c r="AP28" s="55">
        <f t="shared" si="16"/>
        <v>7882.5800000000017</v>
      </c>
      <c r="AQ28" s="55">
        <f t="shared" si="16"/>
        <v>-4206.8699999999953</v>
      </c>
      <c r="AR28" s="55">
        <f t="shared" si="16"/>
        <v>-3562.6100000000006</v>
      </c>
      <c r="AS28" s="55">
        <f t="shared" si="16"/>
        <v>4947.2300000000032</v>
      </c>
      <c r="AT28" s="55">
        <f t="shared" si="16"/>
        <v>4678.2299999999959</v>
      </c>
      <c r="AU28" s="55">
        <f t="shared" si="16"/>
        <v>6142.4199999999983</v>
      </c>
      <c r="AV28" s="55">
        <f t="shared" si="16"/>
        <v>5118.739999999998</v>
      </c>
      <c r="AW28" s="55">
        <f t="shared" si="16"/>
        <v>9545.61</v>
      </c>
      <c r="AX28" s="55">
        <f t="shared" si="16"/>
        <v>11306.32</v>
      </c>
      <c r="AY28" s="55">
        <f t="shared" si="16"/>
        <v>10299.129999999997</v>
      </c>
      <c r="AZ28" s="55">
        <f t="shared" si="16"/>
        <v>5205.9700000000012</v>
      </c>
      <c r="BA28" s="55">
        <f t="shared" ref="BA28:DL28" si="17">+SUM(BA21,BA13)-BA5</f>
        <v>192.33999999999651</v>
      </c>
      <c r="BB28" s="55">
        <f t="shared" si="17"/>
        <v>3551.4800000000032</v>
      </c>
      <c r="BC28" s="55">
        <f t="shared" si="17"/>
        <v>-5046.3000000000029</v>
      </c>
      <c r="BD28" s="55">
        <f t="shared" si="17"/>
        <v>-5260.07</v>
      </c>
      <c r="BE28" s="55">
        <f t="shared" si="17"/>
        <v>1525.6200000000026</v>
      </c>
      <c r="BF28" s="55">
        <f t="shared" si="17"/>
        <v>-1948.5500000000029</v>
      </c>
      <c r="BG28" s="55">
        <f t="shared" si="17"/>
        <v>-6873.5099999999948</v>
      </c>
      <c r="BH28" s="55">
        <f t="shared" si="17"/>
        <v>-2039.4300000000003</v>
      </c>
      <c r="BI28" s="55">
        <f t="shared" si="17"/>
        <v>1272.5</v>
      </c>
      <c r="BJ28" s="55">
        <f t="shared" si="17"/>
        <v>1210.5599999999977</v>
      </c>
      <c r="BK28" s="55">
        <f t="shared" si="17"/>
        <v>-2177.739999999998</v>
      </c>
      <c r="BL28" s="55">
        <f t="shared" si="17"/>
        <v>-6189.3899999999994</v>
      </c>
      <c r="BM28" s="55">
        <f t="shared" si="17"/>
        <v>-2155.8000000000029</v>
      </c>
      <c r="BN28" s="55">
        <f t="shared" si="17"/>
        <v>3530.5099999999948</v>
      </c>
      <c r="BO28" s="55">
        <f t="shared" si="17"/>
        <v>-4138.7099999999991</v>
      </c>
      <c r="BP28" s="55">
        <f t="shared" si="17"/>
        <v>-6102.4100000000035</v>
      </c>
      <c r="BQ28" s="55">
        <f t="shared" si="17"/>
        <v>-4037.3300000000017</v>
      </c>
      <c r="BR28" s="55">
        <f t="shared" si="17"/>
        <v>-1193.3300000000017</v>
      </c>
      <c r="BS28" s="55">
        <f t="shared" si="17"/>
        <v>-6851.8499999999985</v>
      </c>
      <c r="BT28" s="55">
        <f t="shared" si="17"/>
        <v>-5492.6100000000006</v>
      </c>
      <c r="BU28" s="55">
        <f t="shared" si="17"/>
        <v>-422.80999999999767</v>
      </c>
      <c r="BV28" s="55">
        <f t="shared" si="17"/>
        <v>-1283.8199999999997</v>
      </c>
      <c r="BW28" s="55">
        <f t="shared" si="17"/>
        <v>1839.0899999999965</v>
      </c>
      <c r="BX28" s="55">
        <f t="shared" si="17"/>
        <v>-2753.4700000000012</v>
      </c>
      <c r="BY28" s="55">
        <f t="shared" si="17"/>
        <v>8164.4800000000032</v>
      </c>
      <c r="BZ28" s="55">
        <f t="shared" si="17"/>
        <v>9997.14</v>
      </c>
      <c r="CA28" s="55">
        <f t="shared" si="17"/>
        <v>2485.1399999999994</v>
      </c>
      <c r="CB28" s="55">
        <f t="shared" si="17"/>
        <v>-8458.6600000000035</v>
      </c>
      <c r="CC28" s="55">
        <f t="shared" si="17"/>
        <v>-3412.2900000000009</v>
      </c>
      <c r="CD28" s="55">
        <f t="shared" si="17"/>
        <v>-5194.8600000000006</v>
      </c>
      <c r="CE28" s="55">
        <f t="shared" si="17"/>
        <v>-3444.0399999999936</v>
      </c>
      <c r="CF28" s="55">
        <f t="shared" si="17"/>
        <v>-1552.5599999999977</v>
      </c>
      <c r="CG28" s="55">
        <f t="shared" si="17"/>
        <v>3337.8700000000026</v>
      </c>
      <c r="CH28" s="55">
        <f t="shared" si="17"/>
        <v>6326.9599999999991</v>
      </c>
      <c r="CI28" s="55">
        <f t="shared" si="17"/>
        <v>14476.589999999997</v>
      </c>
      <c r="CJ28" s="55">
        <f t="shared" si="17"/>
        <v>3896.3000000000029</v>
      </c>
      <c r="CK28" s="55">
        <f t="shared" si="17"/>
        <v>14620.44999999999</v>
      </c>
      <c r="CL28" s="55">
        <f t="shared" si="17"/>
        <v>19993.47</v>
      </c>
      <c r="CM28" s="55">
        <f t="shared" si="17"/>
        <v>19000.080000000002</v>
      </c>
      <c r="CN28" s="55">
        <f t="shared" si="17"/>
        <v>-124.9800000000032</v>
      </c>
      <c r="CO28" s="55">
        <f t="shared" si="17"/>
        <v>-618.29000000000087</v>
      </c>
      <c r="CP28" s="55">
        <f t="shared" si="17"/>
        <v>-241.13999999999942</v>
      </c>
      <c r="CQ28" s="55">
        <f t="shared" si="17"/>
        <v>310.29000000000087</v>
      </c>
      <c r="CR28" s="55">
        <f t="shared" si="17"/>
        <v>1040.7200000000012</v>
      </c>
      <c r="CS28" s="55">
        <f t="shared" si="17"/>
        <v>4789.7300000000032</v>
      </c>
      <c r="CT28" s="55">
        <f t="shared" si="17"/>
        <v>8937.2099999999991</v>
      </c>
      <c r="CU28" s="55">
        <f t="shared" si="17"/>
        <v>17298.79</v>
      </c>
      <c r="CV28" s="55">
        <f t="shared" si="17"/>
        <v>3902.3899999999994</v>
      </c>
      <c r="CW28" s="55">
        <f t="shared" si="17"/>
        <v>21815.339999999997</v>
      </c>
      <c r="CX28" s="55">
        <f t="shared" si="17"/>
        <v>10109.019999999997</v>
      </c>
      <c r="CY28" s="55">
        <f t="shared" si="17"/>
        <v>10249.779999999999</v>
      </c>
      <c r="CZ28" s="55">
        <f t="shared" si="17"/>
        <v>13076.89</v>
      </c>
      <c r="DA28" s="55">
        <f t="shared" si="17"/>
        <v>20994.620000000003</v>
      </c>
      <c r="DB28" s="55">
        <f t="shared" si="17"/>
        <v>18691.79</v>
      </c>
      <c r="DC28" s="55">
        <f t="shared" si="17"/>
        <v>16796.460000000006</v>
      </c>
      <c r="DD28" s="55">
        <f t="shared" si="17"/>
        <v>24119.050000000003</v>
      </c>
      <c r="DE28" s="55">
        <f t="shared" si="17"/>
        <v>22583.199999999997</v>
      </c>
      <c r="DF28" s="55">
        <f t="shared" si="17"/>
        <v>32327.4</v>
      </c>
      <c r="DG28" s="55">
        <f t="shared" si="17"/>
        <v>24021.480000000003</v>
      </c>
      <c r="DH28" s="55">
        <f t="shared" si="17"/>
        <v>17398.86</v>
      </c>
      <c r="DI28" s="55">
        <f t="shared" si="17"/>
        <v>22736.200000000012</v>
      </c>
      <c r="DJ28" s="55">
        <f t="shared" si="17"/>
        <v>22227.68</v>
      </c>
      <c r="DK28" s="55">
        <f t="shared" si="17"/>
        <v>23338.71</v>
      </c>
      <c r="DL28" s="55">
        <f t="shared" si="17"/>
        <v>13886.82</v>
      </c>
      <c r="DM28" s="55">
        <f t="shared" ref="DM28:FX28" si="18">+SUM(DM21,DM13)-DM5</f>
        <v>10772.86</v>
      </c>
      <c r="DN28" s="55">
        <f t="shared" si="18"/>
        <v>17838.699999999997</v>
      </c>
      <c r="DO28" s="55">
        <f t="shared" si="18"/>
        <v>23009.479999999996</v>
      </c>
      <c r="DP28" s="55">
        <f t="shared" si="18"/>
        <v>19524.82</v>
      </c>
      <c r="DQ28" s="55">
        <f t="shared" si="18"/>
        <v>20777.669999999998</v>
      </c>
      <c r="DR28" s="55">
        <f t="shared" si="18"/>
        <v>27449.800000000003</v>
      </c>
      <c r="DS28" s="55">
        <f t="shared" si="18"/>
        <v>26374.83</v>
      </c>
      <c r="DT28" s="55">
        <f t="shared" si="18"/>
        <v>20454.669999999998</v>
      </c>
      <c r="DU28" s="55">
        <f t="shared" si="18"/>
        <v>18337.009999999995</v>
      </c>
      <c r="DV28" s="55">
        <f t="shared" si="18"/>
        <v>17443.379999999997</v>
      </c>
      <c r="DW28" s="55">
        <f t="shared" si="18"/>
        <v>16806.699999999997</v>
      </c>
      <c r="DX28" s="55">
        <f t="shared" si="18"/>
        <v>9575.0900000000038</v>
      </c>
      <c r="DY28" s="55">
        <f t="shared" si="18"/>
        <v>13208.489999999998</v>
      </c>
      <c r="DZ28" s="55">
        <f t="shared" si="18"/>
        <v>20430.79</v>
      </c>
      <c r="EA28" s="55">
        <f t="shared" si="18"/>
        <v>24903.910000000003</v>
      </c>
      <c r="EB28" s="55">
        <f t="shared" si="18"/>
        <v>18096.79</v>
      </c>
      <c r="EC28" s="55">
        <f t="shared" si="18"/>
        <v>23100.36</v>
      </c>
      <c r="ED28" s="55">
        <f t="shared" si="18"/>
        <v>22760.6</v>
      </c>
      <c r="EE28" s="55">
        <f t="shared" si="18"/>
        <v>24073.260000000002</v>
      </c>
      <c r="EF28" s="55">
        <f t="shared" si="18"/>
        <v>26060.080000000002</v>
      </c>
      <c r="EG28" s="55">
        <f t="shared" si="18"/>
        <v>20260.539999999994</v>
      </c>
      <c r="EH28" s="55">
        <f t="shared" si="18"/>
        <v>20533.86</v>
      </c>
      <c r="EI28" s="55">
        <f t="shared" si="18"/>
        <v>12704.21</v>
      </c>
      <c r="EJ28" s="55">
        <f t="shared" si="18"/>
        <v>6347.5500000000029</v>
      </c>
      <c r="EK28" s="55">
        <f t="shared" si="18"/>
        <v>16751.730000000003</v>
      </c>
      <c r="EL28" s="55">
        <f t="shared" si="18"/>
        <v>24075.410000000003</v>
      </c>
      <c r="EM28" s="55">
        <f t="shared" si="18"/>
        <v>16820.04</v>
      </c>
      <c r="EN28" s="55">
        <f t="shared" si="18"/>
        <v>24413.089999999997</v>
      </c>
      <c r="EO28" s="55">
        <f t="shared" si="18"/>
        <v>25473.670000000013</v>
      </c>
      <c r="EP28" s="55">
        <f t="shared" si="18"/>
        <v>23713.800000000003</v>
      </c>
      <c r="EQ28" s="55">
        <f t="shared" si="18"/>
        <v>25355.480000000003</v>
      </c>
      <c r="ER28" s="55">
        <f t="shared" si="18"/>
        <v>22552.949999999997</v>
      </c>
      <c r="ES28" s="55">
        <f t="shared" si="18"/>
        <v>18643.36</v>
      </c>
      <c r="ET28" s="55">
        <f t="shared" si="18"/>
        <v>19950.79</v>
      </c>
      <c r="EU28" s="55">
        <f t="shared" si="18"/>
        <v>18597.580000000002</v>
      </c>
      <c r="EV28" s="55">
        <f t="shared" si="18"/>
        <v>11792.089999999997</v>
      </c>
      <c r="EW28" s="55">
        <f t="shared" si="18"/>
        <v>18584.660000000003</v>
      </c>
      <c r="EX28" s="55">
        <f t="shared" si="18"/>
        <v>17634.80000000001</v>
      </c>
      <c r="EY28" s="55">
        <f t="shared" si="18"/>
        <v>16649.539999999986</v>
      </c>
      <c r="EZ28" s="55">
        <f t="shared" si="18"/>
        <v>22422.07</v>
      </c>
      <c r="FA28" s="55">
        <f t="shared" si="18"/>
        <v>23967.460000000014</v>
      </c>
      <c r="FB28" s="55">
        <f t="shared" si="18"/>
        <v>21156.720000000001</v>
      </c>
      <c r="FC28" s="55">
        <f t="shared" si="18"/>
        <v>27079.83</v>
      </c>
      <c r="FD28" s="55">
        <f t="shared" si="18"/>
        <v>16407.400000000001</v>
      </c>
      <c r="FE28" s="55">
        <f t="shared" si="18"/>
        <v>14274.699999999997</v>
      </c>
      <c r="FF28" s="55">
        <f t="shared" si="18"/>
        <v>14746.690000000002</v>
      </c>
      <c r="FG28" s="55">
        <f t="shared" si="18"/>
        <v>8548.4100000000035</v>
      </c>
      <c r="FH28" s="55">
        <f t="shared" si="18"/>
        <v>1625.7099999999991</v>
      </c>
      <c r="FI28" s="55">
        <f t="shared" si="18"/>
        <v>18280.160000000003</v>
      </c>
      <c r="FJ28" s="55">
        <f t="shared" si="18"/>
        <v>11613.360000000008</v>
      </c>
      <c r="FK28" s="55">
        <f t="shared" si="18"/>
        <v>12068.090000000004</v>
      </c>
      <c r="FL28" s="55">
        <f t="shared" si="18"/>
        <v>24043.199999999997</v>
      </c>
      <c r="FM28" s="55">
        <f t="shared" si="18"/>
        <v>20269.050000000003</v>
      </c>
      <c r="FN28" s="55">
        <f t="shared" si="18"/>
        <v>19464.330000000002</v>
      </c>
      <c r="FO28" s="55">
        <f t="shared" si="18"/>
        <v>21668.230000000003</v>
      </c>
      <c r="FP28" s="55">
        <f t="shared" si="18"/>
        <v>12238.04</v>
      </c>
      <c r="FQ28" s="55">
        <f t="shared" si="18"/>
        <v>15217.970000000001</v>
      </c>
      <c r="FR28" s="55">
        <f t="shared" si="18"/>
        <v>13824</v>
      </c>
      <c r="FS28" s="55">
        <f t="shared" si="18"/>
        <v>16786</v>
      </c>
      <c r="FT28" s="55">
        <f t="shared" si="18"/>
        <v>7864.6999999999971</v>
      </c>
      <c r="FU28" s="55">
        <f t="shared" si="18"/>
        <v>9976.9800000000032</v>
      </c>
      <c r="FV28" s="55">
        <f t="shared" si="18"/>
        <v>9548.7799999999988</v>
      </c>
      <c r="FW28" s="55">
        <f t="shared" si="18"/>
        <v>17528.23000000001</v>
      </c>
      <c r="FX28" s="55">
        <f t="shared" si="18"/>
        <v>20451.160000000003</v>
      </c>
      <c r="FY28" s="55">
        <f t="shared" ref="FY28:GB28" si="19">+SUM(FY21,FY13)-FY5</f>
        <v>16993.230000000003</v>
      </c>
      <c r="FZ28" s="55">
        <f t="shared" si="19"/>
        <v>5676.0500000000029</v>
      </c>
      <c r="GA28" s="55">
        <f t="shared" si="19"/>
        <v>11534.470000000001</v>
      </c>
      <c r="GB28" s="55">
        <f t="shared" si="19"/>
        <v>13231.589999999997</v>
      </c>
      <c r="XEM28" s="139">
        <v>41334</v>
      </c>
      <c r="XEN28" s="142">
        <v>336</v>
      </c>
      <c r="XEO28" s="142">
        <v>408</v>
      </c>
      <c r="XEP28" s="142">
        <v>504</v>
      </c>
      <c r="XEQ28" s="142">
        <v>160</v>
      </c>
      <c r="XER28" s="142">
        <v>80</v>
      </c>
      <c r="XES28" s="142">
        <v>168</v>
      </c>
      <c r="XET28" s="142">
        <f t="shared" si="0"/>
        <v>744</v>
      </c>
    </row>
    <row r="29" spans="2:184 16363:16374">
      <c r="B29" s="8"/>
      <c r="C29" s="7"/>
      <c r="D29" s="41" t="s">
        <v>71</v>
      </c>
      <c r="E29" s="54">
        <f t="shared" si="11"/>
        <v>52627.69</v>
      </c>
      <c r="F29" s="55">
        <f t="shared" si="6"/>
        <v>45460.94</v>
      </c>
      <c r="G29" s="55">
        <f t="shared" si="6"/>
        <v>75348.88</v>
      </c>
      <c r="H29" s="55">
        <f t="shared" si="6"/>
        <v>47750.929999999993</v>
      </c>
      <c r="I29" s="55">
        <f t="shared" si="6"/>
        <v>18021.959999999963</v>
      </c>
      <c r="J29" s="55">
        <f t="shared" si="6"/>
        <v>17573.450000000012</v>
      </c>
      <c r="K29" s="55">
        <f t="shared" si="6"/>
        <v>42651.689999999944</v>
      </c>
      <c r="L29" s="55">
        <f t="shared" si="6"/>
        <v>98866.12</v>
      </c>
      <c r="M29" s="55">
        <f t="shared" si="6"/>
        <v>80228.51999999996</v>
      </c>
      <c r="N29" s="55">
        <f t="shared" si="6"/>
        <v>143854.31000000006</v>
      </c>
      <c r="O29" s="55">
        <f t="shared" si="6"/>
        <v>113808.84999999998</v>
      </c>
      <c r="P29" s="55">
        <f t="shared" si="6"/>
        <v>85045.47000000003</v>
      </c>
      <c r="Q29" s="55">
        <f t="shared" ref="Q29:AZ29" si="20">+SUM(Q22,Q14)-Q6</f>
        <v>92086.099999999977</v>
      </c>
      <c r="R29" s="55">
        <f t="shared" si="20"/>
        <v>86945.859999999986</v>
      </c>
      <c r="S29" s="55">
        <f t="shared" si="20"/>
        <v>70308.359999999986</v>
      </c>
      <c r="T29" s="55">
        <f t="shared" si="20"/>
        <v>68364.02999999997</v>
      </c>
      <c r="U29" s="55">
        <f t="shared" si="20"/>
        <v>53217.349999999977</v>
      </c>
      <c r="V29" s="55">
        <f t="shared" si="20"/>
        <v>66483.400000000023</v>
      </c>
      <c r="W29" s="55">
        <f t="shared" si="20"/>
        <v>62154.77999999997</v>
      </c>
      <c r="X29" s="55">
        <f t="shared" si="20"/>
        <v>53930.72000000003</v>
      </c>
      <c r="Y29" s="55">
        <f t="shared" si="20"/>
        <v>79660.760000000009</v>
      </c>
      <c r="Z29" s="55">
        <f t="shared" si="20"/>
        <v>143492.84000000003</v>
      </c>
      <c r="AA29" s="55">
        <f t="shared" si="20"/>
        <v>111386.10999999999</v>
      </c>
      <c r="AB29" s="55">
        <f t="shared" si="20"/>
        <v>89299.969999999972</v>
      </c>
      <c r="AC29" s="55">
        <f t="shared" si="20"/>
        <v>71451.969999999972</v>
      </c>
      <c r="AD29" s="55">
        <f t="shared" si="20"/>
        <v>75985.890000000014</v>
      </c>
      <c r="AE29" s="55">
        <f t="shared" si="20"/>
        <v>96846.77999999997</v>
      </c>
      <c r="AF29" s="55">
        <f t="shared" si="20"/>
        <v>70706.26999999996</v>
      </c>
      <c r="AG29" s="55">
        <f t="shared" si="20"/>
        <v>30619.849999999948</v>
      </c>
      <c r="AH29" s="55">
        <f t="shared" si="20"/>
        <v>73846.549999999988</v>
      </c>
      <c r="AI29" s="55">
        <f t="shared" si="20"/>
        <v>85190.22000000003</v>
      </c>
      <c r="AJ29" s="55">
        <f t="shared" si="20"/>
        <v>81509.090000000026</v>
      </c>
      <c r="AK29" s="55">
        <f t="shared" si="20"/>
        <v>91588.87</v>
      </c>
      <c r="AL29" s="55">
        <f t="shared" si="20"/>
        <v>126663.83999999997</v>
      </c>
      <c r="AM29" s="55">
        <f t="shared" si="20"/>
        <v>112122.13999999996</v>
      </c>
      <c r="AN29" s="55">
        <f t="shared" si="20"/>
        <v>75000.580000000016</v>
      </c>
      <c r="AO29" s="55">
        <f t="shared" si="20"/>
        <v>63012.679999999993</v>
      </c>
      <c r="AP29" s="55">
        <f t="shared" si="20"/>
        <v>76753.679999999993</v>
      </c>
      <c r="AQ29" s="55">
        <f t="shared" si="20"/>
        <v>44373.460000000021</v>
      </c>
      <c r="AR29" s="55">
        <f t="shared" si="20"/>
        <v>28390.080000000016</v>
      </c>
      <c r="AS29" s="55">
        <f t="shared" si="20"/>
        <v>56958.770000000019</v>
      </c>
      <c r="AT29" s="55">
        <f t="shared" si="20"/>
        <v>81790.960000000079</v>
      </c>
      <c r="AU29" s="55">
        <f t="shared" si="20"/>
        <v>75055.550000000047</v>
      </c>
      <c r="AV29" s="55">
        <f t="shared" si="20"/>
        <v>84252.969999999972</v>
      </c>
      <c r="AW29" s="55">
        <f t="shared" si="20"/>
        <v>94652.890000000014</v>
      </c>
      <c r="AX29" s="55">
        <f t="shared" si="20"/>
        <v>116981.15000000002</v>
      </c>
      <c r="AY29" s="55">
        <f t="shared" si="20"/>
        <v>101556.51000000001</v>
      </c>
      <c r="AZ29" s="55">
        <f t="shared" si="20"/>
        <v>72919.62</v>
      </c>
      <c r="BA29" s="55">
        <f t="shared" ref="BA29:DL29" si="21">+SUM(BA22,BA14)-BA6</f>
        <v>67916.37</v>
      </c>
      <c r="BB29" s="55">
        <f t="shared" si="21"/>
        <v>69224.479999999981</v>
      </c>
      <c r="BC29" s="55">
        <f t="shared" si="21"/>
        <v>66521.670000000042</v>
      </c>
      <c r="BD29" s="55">
        <f t="shared" si="21"/>
        <v>53117.429999999964</v>
      </c>
      <c r="BE29" s="55">
        <f t="shared" si="21"/>
        <v>67717.030000000028</v>
      </c>
      <c r="BF29" s="55">
        <f t="shared" si="21"/>
        <v>77902.72000000003</v>
      </c>
      <c r="BG29" s="55">
        <f t="shared" si="21"/>
        <v>73668.12</v>
      </c>
      <c r="BH29" s="55">
        <f t="shared" si="21"/>
        <v>84771.06</v>
      </c>
      <c r="BI29" s="55">
        <f t="shared" si="21"/>
        <v>81545.700000000012</v>
      </c>
      <c r="BJ29" s="55">
        <f t="shared" si="21"/>
        <v>120109.21999999997</v>
      </c>
      <c r="BK29" s="55">
        <f t="shared" si="21"/>
        <v>107553.73999999999</v>
      </c>
      <c r="BL29" s="55">
        <f t="shared" si="21"/>
        <v>64898.020000000019</v>
      </c>
      <c r="BM29" s="55">
        <f t="shared" si="21"/>
        <v>74594.31</v>
      </c>
      <c r="BN29" s="55">
        <f t="shared" si="21"/>
        <v>66115.340000000026</v>
      </c>
      <c r="BO29" s="55">
        <f t="shared" si="21"/>
        <v>58480.419999999984</v>
      </c>
      <c r="BP29" s="55">
        <f t="shared" si="21"/>
        <v>57218.94</v>
      </c>
      <c r="BQ29" s="55">
        <f t="shared" si="21"/>
        <v>70892.169999999984</v>
      </c>
      <c r="BR29" s="55">
        <f t="shared" si="21"/>
        <v>67905.729999999981</v>
      </c>
      <c r="BS29" s="55">
        <f t="shared" si="21"/>
        <v>79171.400000000023</v>
      </c>
      <c r="BT29" s="55">
        <f t="shared" si="21"/>
        <v>87079.18</v>
      </c>
      <c r="BU29" s="55">
        <f t="shared" si="21"/>
        <v>55350.390000000014</v>
      </c>
      <c r="BV29" s="55">
        <f t="shared" si="21"/>
        <v>77016.97000000003</v>
      </c>
      <c r="BW29" s="55">
        <f t="shared" si="21"/>
        <v>96023.460000000021</v>
      </c>
      <c r="BX29" s="55">
        <f t="shared" si="21"/>
        <v>61806.910000000033</v>
      </c>
      <c r="BY29" s="55">
        <f t="shared" si="21"/>
        <v>71244.77999999997</v>
      </c>
      <c r="BZ29" s="55">
        <f t="shared" si="21"/>
        <v>59602.94</v>
      </c>
      <c r="CA29" s="55">
        <f t="shared" si="21"/>
        <v>29566.70000000007</v>
      </c>
      <c r="CB29" s="55">
        <f t="shared" si="21"/>
        <v>26347.159999999974</v>
      </c>
      <c r="CC29" s="55">
        <f t="shared" si="21"/>
        <v>49681.739999999991</v>
      </c>
      <c r="CD29" s="55">
        <f t="shared" si="21"/>
        <v>73408.159999999974</v>
      </c>
      <c r="CE29" s="55">
        <f t="shared" si="21"/>
        <v>92007</v>
      </c>
      <c r="CF29" s="55">
        <f t="shared" si="21"/>
        <v>98883.629999999946</v>
      </c>
      <c r="CG29" s="55">
        <f t="shared" si="21"/>
        <v>95016.62</v>
      </c>
      <c r="CH29" s="55">
        <f t="shared" si="21"/>
        <v>130095.22000000003</v>
      </c>
      <c r="CI29" s="55">
        <f t="shared" si="21"/>
        <v>111938.15000000002</v>
      </c>
      <c r="CJ29" s="55">
        <f t="shared" si="21"/>
        <v>88103.719999999972</v>
      </c>
      <c r="CK29" s="55">
        <f t="shared" si="21"/>
        <v>78606.379999999946</v>
      </c>
      <c r="CL29" s="55">
        <f t="shared" si="21"/>
        <v>85434.12</v>
      </c>
      <c r="CM29" s="55">
        <f t="shared" si="21"/>
        <v>96930.169999999984</v>
      </c>
      <c r="CN29" s="55">
        <f t="shared" si="21"/>
        <v>45690.040000000037</v>
      </c>
      <c r="CO29" s="55">
        <f t="shared" si="21"/>
        <v>70186.97000000003</v>
      </c>
      <c r="CP29" s="55">
        <f t="shared" si="21"/>
        <v>90322.950000000012</v>
      </c>
      <c r="CQ29" s="55">
        <f t="shared" si="21"/>
        <v>103104.18</v>
      </c>
      <c r="CR29" s="55">
        <f t="shared" si="21"/>
        <v>95393.439999999944</v>
      </c>
      <c r="CS29" s="55">
        <f t="shared" si="21"/>
        <v>109370.72000000003</v>
      </c>
      <c r="CT29" s="55">
        <f t="shared" si="21"/>
        <v>129492.37</v>
      </c>
      <c r="CU29" s="55">
        <f t="shared" si="21"/>
        <v>105678.25</v>
      </c>
      <c r="CV29" s="55">
        <f t="shared" si="21"/>
        <v>90628.649999999965</v>
      </c>
      <c r="CW29" s="55">
        <f t="shared" si="21"/>
        <v>87803.5</v>
      </c>
      <c r="CX29" s="55">
        <f t="shared" si="21"/>
        <v>72950.229999999981</v>
      </c>
      <c r="CY29" s="55">
        <f t="shared" si="21"/>
        <v>35040.799999999988</v>
      </c>
      <c r="CZ29" s="55">
        <f t="shared" si="21"/>
        <v>57071.25</v>
      </c>
      <c r="DA29" s="55">
        <f t="shared" si="21"/>
        <v>83456.27999999997</v>
      </c>
      <c r="DB29" s="55">
        <f t="shared" si="21"/>
        <v>104674.19</v>
      </c>
      <c r="DC29" s="55">
        <f t="shared" si="21"/>
        <v>118308.58999999997</v>
      </c>
      <c r="DD29" s="55">
        <f t="shared" si="21"/>
        <v>112178.81</v>
      </c>
      <c r="DE29" s="55">
        <f t="shared" si="21"/>
        <v>114779.5</v>
      </c>
      <c r="DF29" s="55">
        <f t="shared" si="21"/>
        <v>120922.04999999999</v>
      </c>
      <c r="DG29" s="55">
        <f t="shared" si="21"/>
        <v>114371.40999999997</v>
      </c>
      <c r="DH29" s="55">
        <f t="shared" si="21"/>
        <v>94855.710000000021</v>
      </c>
      <c r="DI29" s="55">
        <f t="shared" si="21"/>
        <v>78987.52999999997</v>
      </c>
      <c r="DJ29" s="55">
        <f t="shared" si="21"/>
        <v>83704.359999999986</v>
      </c>
      <c r="DK29" s="55">
        <f t="shared" si="21"/>
        <v>113853.44</v>
      </c>
      <c r="DL29" s="55">
        <f t="shared" si="21"/>
        <v>73622.12</v>
      </c>
      <c r="DM29" s="55">
        <f t="shared" ref="DM29:FX29" si="22">+SUM(DM22,DM14)-DM6</f>
        <v>45927.619999999995</v>
      </c>
      <c r="DN29" s="55">
        <f t="shared" si="22"/>
        <v>103391.90000000002</v>
      </c>
      <c r="DO29" s="55">
        <f t="shared" si="22"/>
        <v>108343.06</v>
      </c>
      <c r="DP29" s="55">
        <f t="shared" si="22"/>
        <v>109382.65999999997</v>
      </c>
      <c r="DQ29" s="55">
        <f t="shared" si="22"/>
        <v>113335.31000000006</v>
      </c>
      <c r="DR29" s="55">
        <f t="shared" si="22"/>
        <v>126133.23000000004</v>
      </c>
      <c r="DS29" s="55">
        <f t="shared" si="22"/>
        <v>111435.78000000003</v>
      </c>
      <c r="DT29" s="55">
        <f t="shared" si="22"/>
        <v>88250.22000000003</v>
      </c>
      <c r="DU29" s="55">
        <f t="shared" si="22"/>
        <v>86652.81</v>
      </c>
      <c r="DV29" s="55">
        <f t="shared" si="22"/>
        <v>86246.22000000003</v>
      </c>
      <c r="DW29" s="55">
        <f t="shared" si="22"/>
        <v>100492.88</v>
      </c>
      <c r="DX29" s="55">
        <f t="shared" si="22"/>
        <v>38002.900000000023</v>
      </c>
      <c r="DY29" s="55">
        <f t="shared" si="22"/>
        <v>64417.679999999993</v>
      </c>
      <c r="DZ29" s="55">
        <f t="shared" si="22"/>
        <v>85120.810000000056</v>
      </c>
      <c r="EA29" s="55">
        <f t="shared" si="22"/>
        <v>94504.52999999997</v>
      </c>
      <c r="EB29" s="55">
        <f t="shared" si="22"/>
        <v>106489.06</v>
      </c>
      <c r="EC29" s="55">
        <f t="shared" si="22"/>
        <v>101105.15999999997</v>
      </c>
      <c r="ED29" s="55">
        <f t="shared" si="22"/>
        <v>122328.52000000002</v>
      </c>
      <c r="EE29" s="55">
        <f t="shared" si="22"/>
        <v>109338.95000000001</v>
      </c>
      <c r="EF29" s="55">
        <f t="shared" si="22"/>
        <v>67337.919999999984</v>
      </c>
      <c r="EG29" s="55">
        <f t="shared" si="22"/>
        <v>75153.030000000028</v>
      </c>
      <c r="EH29" s="55">
        <f t="shared" si="22"/>
        <v>88709.780000000028</v>
      </c>
      <c r="EI29" s="55">
        <f t="shared" si="22"/>
        <v>28371.339999999967</v>
      </c>
      <c r="EJ29" s="55">
        <f t="shared" si="22"/>
        <v>28533.989999999991</v>
      </c>
      <c r="EK29" s="55">
        <f t="shared" si="22"/>
        <v>71489.520000000019</v>
      </c>
      <c r="EL29" s="55">
        <f t="shared" si="22"/>
        <v>80458.75</v>
      </c>
      <c r="EM29" s="55">
        <f t="shared" si="22"/>
        <v>94390.12</v>
      </c>
      <c r="EN29" s="55">
        <f t="shared" si="22"/>
        <v>95847.12</v>
      </c>
      <c r="EO29" s="55">
        <f t="shared" si="22"/>
        <v>98072.160000000033</v>
      </c>
      <c r="EP29" s="55">
        <f t="shared" si="22"/>
        <v>120662.5</v>
      </c>
      <c r="EQ29" s="55">
        <f t="shared" si="22"/>
        <v>101283.57</v>
      </c>
      <c r="ER29" s="55">
        <f t="shared" si="22"/>
        <v>67575.56</v>
      </c>
      <c r="ES29" s="55">
        <f t="shared" si="22"/>
        <v>73244.280000000028</v>
      </c>
      <c r="ET29" s="55">
        <f t="shared" si="22"/>
        <v>77916.31</v>
      </c>
      <c r="EU29" s="55">
        <f t="shared" si="22"/>
        <v>82055.88</v>
      </c>
      <c r="EV29" s="55">
        <f t="shared" si="22"/>
        <v>50967.760000000009</v>
      </c>
      <c r="EW29" s="55">
        <f t="shared" si="22"/>
        <v>80049.429999999993</v>
      </c>
      <c r="EX29" s="55">
        <f t="shared" si="22"/>
        <v>81998.5</v>
      </c>
      <c r="EY29" s="55">
        <f t="shared" si="22"/>
        <v>91901.650000000023</v>
      </c>
      <c r="EZ29" s="55">
        <f t="shared" si="22"/>
        <v>90247.680000000051</v>
      </c>
      <c r="FA29" s="55">
        <f t="shared" si="22"/>
        <v>100606.94</v>
      </c>
      <c r="FB29" s="55">
        <f t="shared" si="22"/>
        <v>127038.62</v>
      </c>
      <c r="FC29" s="55">
        <f t="shared" si="22"/>
        <v>96814.589999999967</v>
      </c>
      <c r="FD29" s="55">
        <f t="shared" si="22"/>
        <v>77480.090000000026</v>
      </c>
      <c r="FE29" s="55">
        <f t="shared" si="22"/>
        <v>72220.52999999997</v>
      </c>
      <c r="FF29" s="55">
        <f t="shared" si="22"/>
        <v>71337.789999999979</v>
      </c>
      <c r="FG29" s="55">
        <f t="shared" si="22"/>
        <v>65642.600000000035</v>
      </c>
      <c r="FH29" s="55">
        <f t="shared" si="22"/>
        <v>23009.360000000044</v>
      </c>
      <c r="FI29" s="55">
        <f t="shared" si="22"/>
        <v>68504.329999999958</v>
      </c>
      <c r="FJ29" s="55">
        <f t="shared" si="22"/>
        <v>81751.090000000026</v>
      </c>
      <c r="FK29" s="55">
        <f t="shared" si="22"/>
        <v>93886.68</v>
      </c>
      <c r="FL29" s="55">
        <f t="shared" si="22"/>
        <v>78699.319999999949</v>
      </c>
      <c r="FM29" s="55">
        <f t="shared" si="22"/>
        <v>104964.59000000003</v>
      </c>
      <c r="FN29" s="55">
        <f t="shared" si="22"/>
        <v>123363.94</v>
      </c>
      <c r="FO29" s="55">
        <f t="shared" si="22"/>
        <v>95632.590000000026</v>
      </c>
      <c r="FP29" s="55">
        <f t="shared" si="22"/>
        <v>80065.629999999946</v>
      </c>
      <c r="FQ29" s="55">
        <f t="shared" si="22"/>
        <v>63639.20000000007</v>
      </c>
      <c r="FR29" s="55">
        <f t="shared" si="22"/>
        <v>74690.199999999953</v>
      </c>
      <c r="FS29" s="55">
        <f t="shared" si="22"/>
        <v>114254.33999999997</v>
      </c>
      <c r="FT29" s="55">
        <f t="shared" si="22"/>
        <v>74846.270000000019</v>
      </c>
      <c r="FU29" s="55">
        <f t="shared" si="22"/>
        <v>37186.870000000054</v>
      </c>
      <c r="FV29" s="55">
        <f t="shared" si="22"/>
        <v>82232.44</v>
      </c>
      <c r="FW29" s="55">
        <f t="shared" si="22"/>
        <v>78027.400000000023</v>
      </c>
      <c r="FX29" s="55">
        <f t="shared" si="22"/>
        <v>80861.5</v>
      </c>
      <c r="FY29" s="55">
        <f t="shared" ref="FY29:GB29" si="23">+SUM(FY22,FY14)-FY6</f>
        <v>87278.650000000023</v>
      </c>
      <c r="FZ29" s="55">
        <f t="shared" si="23"/>
        <v>42844.280000000028</v>
      </c>
      <c r="GA29" s="55">
        <f t="shared" si="23"/>
        <v>59092.210000000021</v>
      </c>
      <c r="GB29" s="55">
        <f t="shared" si="23"/>
        <v>82237.930000000051</v>
      </c>
      <c r="XEM29" s="139">
        <v>41365</v>
      </c>
      <c r="XEN29" s="142">
        <v>352</v>
      </c>
      <c r="XEO29" s="142">
        <v>368</v>
      </c>
      <c r="XEP29" s="142">
        <v>528</v>
      </c>
      <c r="XEQ29" s="142">
        <v>128</v>
      </c>
      <c r="XER29" s="142">
        <v>64</v>
      </c>
      <c r="XES29" s="142">
        <v>176</v>
      </c>
      <c r="XET29" s="142">
        <f t="shared" si="0"/>
        <v>720</v>
      </c>
    </row>
    <row r="30" spans="2:184 16363:16374">
      <c r="B30" s="8"/>
      <c r="C30" s="7"/>
      <c r="D30" s="41" t="s">
        <v>72</v>
      </c>
      <c r="E30" s="54">
        <f t="shared" si="11"/>
        <v>24306.669999999984</v>
      </c>
      <c r="F30" s="55">
        <f t="shared" si="6"/>
        <v>26224.100000000006</v>
      </c>
      <c r="G30" s="55">
        <f t="shared" si="6"/>
        <v>17722.830000000016</v>
      </c>
      <c r="H30" s="55">
        <f t="shared" si="6"/>
        <v>-3277.4899999999907</v>
      </c>
      <c r="I30" s="55">
        <f t="shared" si="6"/>
        <v>-7499.8300000000163</v>
      </c>
      <c r="J30" s="55">
        <f t="shared" si="6"/>
        <v>1078.3300000000163</v>
      </c>
      <c r="K30" s="55">
        <f t="shared" si="6"/>
        <v>6201.1499999999942</v>
      </c>
      <c r="L30" s="55">
        <f t="shared" si="6"/>
        <v>41329.22</v>
      </c>
      <c r="M30" s="55">
        <f t="shared" si="6"/>
        <v>33826.360000000015</v>
      </c>
      <c r="N30" s="55">
        <f t="shared" si="6"/>
        <v>46484.619999999995</v>
      </c>
      <c r="O30" s="55">
        <f t="shared" si="6"/>
        <v>33211.97</v>
      </c>
      <c r="P30" s="55">
        <f t="shared" si="6"/>
        <v>21124.589999999967</v>
      </c>
      <c r="Q30" s="55">
        <f t="shared" ref="Q30:AZ30" si="24">+SUM(Q23,Q15)-Q7</f>
        <v>42321.290000000008</v>
      </c>
      <c r="R30" s="55">
        <f t="shared" si="24"/>
        <v>38417.040000000008</v>
      </c>
      <c r="S30" s="55">
        <f t="shared" si="24"/>
        <v>19469.839999999997</v>
      </c>
      <c r="T30" s="55">
        <f t="shared" si="24"/>
        <v>23106.179999999993</v>
      </c>
      <c r="U30" s="55">
        <f t="shared" si="24"/>
        <v>17826.089999999997</v>
      </c>
      <c r="V30" s="55">
        <f t="shared" si="24"/>
        <v>27083.440000000002</v>
      </c>
      <c r="W30" s="55">
        <f t="shared" si="24"/>
        <v>27202.26999999999</v>
      </c>
      <c r="X30" s="55">
        <f t="shared" si="24"/>
        <v>32128.520000000019</v>
      </c>
      <c r="Y30" s="55">
        <f t="shared" si="24"/>
        <v>31549.739999999991</v>
      </c>
      <c r="Z30" s="55">
        <f t="shared" si="24"/>
        <v>45207.179999999993</v>
      </c>
      <c r="AA30" s="55">
        <f t="shared" si="24"/>
        <v>35115.709999999992</v>
      </c>
      <c r="AB30" s="55">
        <f t="shared" si="24"/>
        <v>25099.25</v>
      </c>
      <c r="AC30" s="55">
        <f t="shared" si="24"/>
        <v>24610.670000000013</v>
      </c>
      <c r="AD30" s="55">
        <f t="shared" si="24"/>
        <v>28116.670000000013</v>
      </c>
      <c r="AE30" s="55">
        <f t="shared" si="24"/>
        <v>25895.880000000005</v>
      </c>
      <c r="AF30" s="55">
        <f t="shared" si="24"/>
        <v>15676.629999999976</v>
      </c>
      <c r="AG30" s="55">
        <f t="shared" si="24"/>
        <v>5315.5599999999977</v>
      </c>
      <c r="AH30" s="55">
        <f t="shared" si="24"/>
        <v>26201.809999999969</v>
      </c>
      <c r="AI30" s="55">
        <f t="shared" si="24"/>
        <v>24218.339999999997</v>
      </c>
      <c r="AJ30" s="55">
        <f t="shared" si="24"/>
        <v>25569.130000000005</v>
      </c>
      <c r="AK30" s="55">
        <f t="shared" si="24"/>
        <v>31774.949999999997</v>
      </c>
      <c r="AL30" s="55">
        <f t="shared" si="24"/>
        <v>34849.78</v>
      </c>
      <c r="AM30" s="55">
        <f t="shared" si="24"/>
        <v>27109.340000000026</v>
      </c>
      <c r="AN30" s="55">
        <f t="shared" si="24"/>
        <v>13026.089999999997</v>
      </c>
      <c r="AO30" s="55">
        <f t="shared" si="24"/>
        <v>30885.920000000013</v>
      </c>
      <c r="AP30" s="55">
        <f t="shared" si="24"/>
        <v>37649.450000000012</v>
      </c>
      <c r="AQ30" s="55">
        <f t="shared" si="24"/>
        <v>2199.6900000000023</v>
      </c>
      <c r="AR30" s="55">
        <f t="shared" si="24"/>
        <v>324.61999999999534</v>
      </c>
      <c r="AS30" s="55">
        <f t="shared" si="24"/>
        <v>15756.039999999994</v>
      </c>
      <c r="AT30" s="55">
        <f t="shared" si="24"/>
        <v>31440.649999999994</v>
      </c>
      <c r="AU30" s="55">
        <f t="shared" si="24"/>
        <v>22192.619999999995</v>
      </c>
      <c r="AV30" s="55">
        <f t="shared" si="24"/>
        <v>35341.03</v>
      </c>
      <c r="AW30" s="55">
        <f t="shared" si="24"/>
        <v>35182.060000000012</v>
      </c>
      <c r="AX30" s="55">
        <f t="shared" si="24"/>
        <v>39565.259999999995</v>
      </c>
      <c r="AY30" s="55">
        <f t="shared" si="24"/>
        <v>30577.550000000003</v>
      </c>
      <c r="AZ30" s="55">
        <f t="shared" si="24"/>
        <v>13127.26999999999</v>
      </c>
      <c r="BA30" s="55">
        <f t="shared" ref="BA30:DL30" si="25">+SUM(BA23,BA15)-BA7</f>
        <v>30433.690000000002</v>
      </c>
      <c r="BB30" s="55">
        <f t="shared" si="25"/>
        <v>28482.859999999986</v>
      </c>
      <c r="BC30" s="55">
        <f t="shared" si="25"/>
        <v>3971.5299999999988</v>
      </c>
      <c r="BD30" s="55">
        <f t="shared" si="25"/>
        <v>-2139.1100000000006</v>
      </c>
      <c r="BE30" s="55">
        <f t="shared" si="25"/>
        <v>5499.7799999999988</v>
      </c>
      <c r="BF30" s="55">
        <f t="shared" si="25"/>
        <v>8521.140000000014</v>
      </c>
      <c r="BG30" s="55">
        <f t="shared" si="25"/>
        <v>10961.640000000014</v>
      </c>
      <c r="BH30" s="55">
        <f t="shared" si="25"/>
        <v>17372.309999999998</v>
      </c>
      <c r="BI30" s="55">
        <f t="shared" si="25"/>
        <v>14409.12999999999</v>
      </c>
      <c r="BJ30" s="55">
        <f t="shared" si="25"/>
        <v>20698.320000000007</v>
      </c>
      <c r="BK30" s="55">
        <f t="shared" si="25"/>
        <v>23549.940000000002</v>
      </c>
      <c r="BL30" s="55">
        <f t="shared" si="25"/>
        <v>3282.9700000000012</v>
      </c>
      <c r="BM30" s="55">
        <f t="shared" si="25"/>
        <v>33092.920000000013</v>
      </c>
      <c r="BN30" s="55">
        <f t="shared" si="25"/>
        <v>35998.51999999999</v>
      </c>
      <c r="BO30" s="55">
        <f t="shared" si="25"/>
        <v>7256.4900000000198</v>
      </c>
      <c r="BP30" s="55">
        <f t="shared" si="25"/>
        <v>3285.3899999999994</v>
      </c>
      <c r="BQ30" s="55">
        <f t="shared" si="25"/>
        <v>11786.949999999997</v>
      </c>
      <c r="BR30" s="55">
        <f t="shared" si="25"/>
        <v>21543.390000000014</v>
      </c>
      <c r="BS30" s="55">
        <f t="shared" si="25"/>
        <v>27764.190000000002</v>
      </c>
      <c r="BT30" s="55">
        <f t="shared" si="25"/>
        <v>36701.5</v>
      </c>
      <c r="BU30" s="55">
        <f t="shared" si="25"/>
        <v>19633.089999999997</v>
      </c>
      <c r="BV30" s="55">
        <f t="shared" si="25"/>
        <v>20814.579999999987</v>
      </c>
      <c r="BW30" s="55">
        <f t="shared" si="25"/>
        <v>40273.169999999984</v>
      </c>
      <c r="BX30" s="55">
        <f t="shared" si="25"/>
        <v>31956.23000000001</v>
      </c>
      <c r="BY30" s="55">
        <f t="shared" si="25"/>
        <v>42182.170000000013</v>
      </c>
      <c r="BZ30" s="55">
        <f t="shared" si="25"/>
        <v>36437.22</v>
      </c>
      <c r="CA30" s="55">
        <f t="shared" si="25"/>
        <v>13454.819999999978</v>
      </c>
      <c r="CB30" s="55">
        <f t="shared" si="25"/>
        <v>10820.029999999999</v>
      </c>
      <c r="CC30" s="55">
        <f t="shared" si="25"/>
        <v>19645.080000000002</v>
      </c>
      <c r="CD30" s="55">
        <f t="shared" si="25"/>
        <v>41062.119999999995</v>
      </c>
      <c r="CE30" s="55">
        <f t="shared" si="25"/>
        <v>57355.330000000016</v>
      </c>
      <c r="CF30" s="55">
        <f t="shared" si="25"/>
        <v>57426.459999999992</v>
      </c>
      <c r="CG30" s="55">
        <f t="shared" si="25"/>
        <v>50893.81</v>
      </c>
      <c r="CH30" s="55">
        <f t="shared" si="25"/>
        <v>61827.700000000012</v>
      </c>
      <c r="CI30" s="55">
        <f t="shared" si="25"/>
        <v>58890.01999999999</v>
      </c>
      <c r="CJ30" s="55">
        <f t="shared" si="25"/>
        <v>41796.440000000031</v>
      </c>
      <c r="CK30" s="55">
        <f t="shared" si="25"/>
        <v>46647.799999999988</v>
      </c>
      <c r="CL30" s="55">
        <f t="shared" si="25"/>
        <v>49933.170000000013</v>
      </c>
      <c r="CM30" s="55">
        <f t="shared" si="25"/>
        <v>52335.09</v>
      </c>
      <c r="CN30" s="55">
        <f t="shared" si="25"/>
        <v>27104.740000000005</v>
      </c>
      <c r="CO30" s="55">
        <f t="shared" si="25"/>
        <v>35479.950000000012</v>
      </c>
      <c r="CP30" s="55">
        <f t="shared" si="25"/>
        <v>50014.75</v>
      </c>
      <c r="CQ30" s="55">
        <f t="shared" si="25"/>
        <v>53420</v>
      </c>
      <c r="CR30" s="55">
        <f t="shared" si="25"/>
        <v>58227.109999999986</v>
      </c>
      <c r="CS30" s="55">
        <f t="shared" si="25"/>
        <v>58042.190000000017</v>
      </c>
      <c r="CT30" s="55">
        <f t="shared" si="25"/>
        <v>64692.229999999996</v>
      </c>
      <c r="CU30" s="55">
        <f t="shared" si="25"/>
        <v>54767.45</v>
      </c>
      <c r="CV30" s="55">
        <f t="shared" si="25"/>
        <v>45447.24000000002</v>
      </c>
      <c r="CW30" s="55">
        <f t="shared" si="25"/>
        <v>43847.890000000014</v>
      </c>
      <c r="CX30" s="55">
        <f t="shared" si="25"/>
        <v>35870.720000000001</v>
      </c>
      <c r="CY30" s="55">
        <f t="shared" si="25"/>
        <v>17035.399999999965</v>
      </c>
      <c r="CZ30" s="55">
        <f t="shared" si="25"/>
        <v>15519.490000000005</v>
      </c>
      <c r="DA30" s="55">
        <f t="shared" si="25"/>
        <v>21073.310000000012</v>
      </c>
      <c r="DB30" s="55">
        <f t="shared" si="25"/>
        <v>30120.709999999992</v>
      </c>
      <c r="DC30" s="55">
        <f t="shared" si="25"/>
        <v>31722.910000000003</v>
      </c>
      <c r="DD30" s="55">
        <f t="shared" si="25"/>
        <v>41164.19</v>
      </c>
      <c r="DE30" s="55">
        <f t="shared" si="25"/>
        <v>33727.539999999994</v>
      </c>
      <c r="DF30" s="55">
        <f t="shared" si="25"/>
        <v>34039.069999999992</v>
      </c>
      <c r="DG30" s="55">
        <f t="shared" si="25"/>
        <v>48877.81</v>
      </c>
      <c r="DH30" s="55">
        <f t="shared" si="25"/>
        <v>29974.989999999991</v>
      </c>
      <c r="DI30" s="55">
        <f t="shared" si="25"/>
        <v>34573.040000000008</v>
      </c>
      <c r="DJ30" s="55">
        <f t="shared" si="25"/>
        <v>33963.020000000019</v>
      </c>
      <c r="DK30" s="55">
        <f t="shared" si="25"/>
        <v>52814.389999999985</v>
      </c>
      <c r="DL30" s="55">
        <f t="shared" si="25"/>
        <v>22841.309999999998</v>
      </c>
      <c r="DM30" s="55">
        <f t="shared" ref="DM30:FX30" si="26">+SUM(DM23,DM15)-DM7</f>
        <v>7133.1100000000006</v>
      </c>
      <c r="DN30" s="55">
        <f t="shared" si="26"/>
        <v>26718.289999999979</v>
      </c>
      <c r="DO30" s="55">
        <f t="shared" si="26"/>
        <v>25230.190000000002</v>
      </c>
      <c r="DP30" s="55">
        <f t="shared" si="26"/>
        <v>40003.73000000001</v>
      </c>
      <c r="DQ30" s="55">
        <f t="shared" si="26"/>
        <v>31281.499999999985</v>
      </c>
      <c r="DR30" s="55">
        <f t="shared" si="26"/>
        <v>44035.740000000005</v>
      </c>
      <c r="DS30" s="55">
        <f t="shared" si="26"/>
        <v>47812.350000000006</v>
      </c>
      <c r="DT30" s="55">
        <f t="shared" si="26"/>
        <v>25439.799999999988</v>
      </c>
      <c r="DU30" s="55">
        <f t="shared" si="26"/>
        <v>39689.400000000023</v>
      </c>
      <c r="DV30" s="55">
        <f t="shared" si="26"/>
        <v>39365.81</v>
      </c>
      <c r="DW30" s="55">
        <f t="shared" si="26"/>
        <v>41217.619999999966</v>
      </c>
      <c r="DX30" s="55">
        <f t="shared" si="26"/>
        <v>9937.2700000000041</v>
      </c>
      <c r="DY30" s="55">
        <f t="shared" si="26"/>
        <v>13990.710000000006</v>
      </c>
      <c r="DZ30" s="55">
        <f t="shared" si="26"/>
        <v>15647.01999999999</v>
      </c>
      <c r="EA30" s="55">
        <f t="shared" si="26"/>
        <v>26928.49000000002</v>
      </c>
      <c r="EB30" s="55">
        <f t="shared" si="26"/>
        <v>33444.73000000001</v>
      </c>
      <c r="EC30" s="55">
        <f t="shared" si="26"/>
        <v>28853.11</v>
      </c>
      <c r="ED30" s="55">
        <f t="shared" si="26"/>
        <v>39613.62999999999</v>
      </c>
      <c r="EE30" s="55">
        <f t="shared" si="26"/>
        <v>39290.44</v>
      </c>
      <c r="EF30" s="55">
        <f t="shared" si="26"/>
        <v>17791.599999999977</v>
      </c>
      <c r="EG30" s="55">
        <f t="shared" si="26"/>
        <v>38782.73000000001</v>
      </c>
      <c r="EH30" s="55">
        <f t="shared" si="26"/>
        <v>39727.069999999978</v>
      </c>
      <c r="EI30" s="55">
        <f t="shared" si="26"/>
        <v>8350.0699999999779</v>
      </c>
      <c r="EJ30" s="55">
        <f t="shared" si="26"/>
        <v>2104.3700000000099</v>
      </c>
      <c r="EK30" s="55">
        <f t="shared" si="26"/>
        <v>16496.559999999998</v>
      </c>
      <c r="EL30" s="55">
        <f t="shared" si="26"/>
        <v>17946.679999999993</v>
      </c>
      <c r="EM30" s="55">
        <f t="shared" si="26"/>
        <v>30230.440000000031</v>
      </c>
      <c r="EN30" s="55">
        <f t="shared" si="26"/>
        <v>27816.190000000002</v>
      </c>
      <c r="EO30" s="55">
        <f t="shared" si="26"/>
        <v>29038.479999999996</v>
      </c>
      <c r="EP30" s="55">
        <f t="shared" si="26"/>
        <v>40183.089999999997</v>
      </c>
      <c r="EQ30" s="55">
        <f t="shared" si="26"/>
        <v>39397.339999999997</v>
      </c>
      <c r="ER30" s="55">
        <f t="shared" si="26"/>
        <v>22578.28</v>
      </c>
      <c r="ES30" s="55">
        <f t="shared" si="26"/>
        <v>33313.23000000001</v>
      </c>
      <c r="ET30" s="55">
        <f t="shared" si="26"/>
        <v>32928.839999999997</v>
      </c>
      <c r="EU30" s="55">
        <f t="shared" si="26"/>
        <v>27753.829999999987</v>
      </c>
      <c r="EV30" s="55">
        <f t="shared" si="26"/>
        <v>7148.0500000000029</v>
      </c>
      <c r="EW30" s="55">
        <f t="shared" si="26"/>
        <v>18696.770000000004</v>
      </c>
      <c r="EX30" s="55">
        <f t="shared" si="26"/>
        <v>17652.389999999985</v>
      </c>
      <c r="EY30" s="55">
        <f t="shared" si="26"/>
        <v>25141.609999999986</v>
      </c>
      <c r="EZ30" s="55">
        <f t="shared" si="26"/>
        <v>27963.51999999999</v>
      </c>
      <c r="FA30" s="55">
        <f t="shared" si="26"/>
        <v>23773.479999999996</v>
      </c>
      <c r="FB30" s="55">
        <f t="shared" si="26"/>
        <v>33550.859999999986</v>
      </c>
      <c r="FC30" s="55">
        <f t="shared" si="26"/>
        <v>30185.300000000003</v>
      </c>
      <c r="FD30" s="55">
        <f t="shared" si="26"/>
        <v>17350.309999999998</v>
      </c>
      <c r="FE30" s="55">
        <f t="shared" si="26"/>
        <v>23027.170000000013</v>
      </c>
      <c r="FF30" s="55">
        <f t="shared" si="26"/>
        <v>26067.109999999986</v>
      </c>
      <c r="FG30" s="55">
        <f t="shared" si="26"/>
        <v>13294.01999999999</v>
      </c>
      <c r="FH30" s="55">
        <f t="shared" si="26"/>
        <v>-7908.1999999999971</v>
      </c>
      <c r="FI30" s="55">
        <f t="shared" si="26"/>
        <v>5871.1699999999983</v>
      </c>
      <c r="FJ30" s="55">
        <f t="shared" si="26"/>
        <v>12280.859999999986</v>
      </c>
      <c r="FK30" s="55">
        <f t="shared" si="26"/>
        <v>25113.190000000031</v>
      </c>
      <c r="FL30" s="55">
        <f t="shared" si="26"/>
        <v>22714.380000000005</v>
      </c>
      <c r="FM30" s="55">
        <f t="shared" si="26"/>
        <v>20139.210000000006</v>
      </c>
      <c r="FN30" s="55">
        <f t="shared" si="26"/>
        <v>34033.78</v>
      </c>
      <c r="FO30" s="55">
        <f t="shared" si="26"/>
        <v>27990.239999999991</v>
      </c>
      <c r="FP30" s="55">
        <f t="shared" si="26"/>
        <v>13787.910000000003</v>
      </c>
      <c r="FQ30" s="55">
        <f t="shared" si="26"/>
        <v>20529.450000000012</v>
      </c>
      <c r="FR30" s="55">
        <f t="shared" si="26"/>
        <v>21702.700000000012</v>
      </c>
      <c r="FS30" s="55">
        <f t="shared" si="26"/>
        <v>27685.289999999979</v>
      </c>
      <c r="FT30" s="55">
        <f t="shared" si="26"/>
        <v>13217.289999999994</v>
      </c>
      <c r="FU30" s="55">
        <f t="shared" si="26"/>
        <v>-5963.8999999999942</v>
      </c>
      <c r="FV30" s="55">
        <f t="shared" si="26"/>
        <v>6244.0299999999988</v>
      </c>
      <c r="FW30" s="55">
        <f t="shared" si="26"/>
        <v>18115.160000000003</v>
      </c>
      <c r="FX30" s="55">
        <f t="shared" si="26"/>
        <v>18529.24000000002</v>
      </c>
      <c r="FY30" s="55">
        <f t="shared" ref="FY30:GB30" si="27">+SUM(FY23,FY15)-FY7</f>
        <v>13223.550000000003</v>
      </c>
      <c r="FZ30" s="55">
        <f t="shared" si="27"/>
        <v>402.08999999999651</v>
      </c>
      <c r="GA30" s="55">
        <f t="shared" si="27"/>
        <v>3581.8700000000244</v>
      </c>
      <c r="GB30" s="55">
        <f t="shared" si="27"/>
        <v>10424.320000000007</v>
      </c>
      <c r="XEM30" s="139">
        <v>41395</v>
      </c>
      <c r="XEN30" s="142">
        <v>352</v>
      </c>
      <c r="XEO30" s="142">
        <v>392</v>
      </c>
      <c r="XEP30" s="142">
        <v>528</v>
      </c>
      <c r="XEQ30" s="142">
        <v>144</v>
      </c>
      <c r="XER30" s="142">
        <v>72</v>
      </c>
      <c r="XES30" s="142">
        <v>176</v>
      </c>
      <c r="XET30" s="142">
        <f t="shared" si="0"/>
        <v>744</v>
      </c>
    </row>
    <row r="31" spans="2:184 16363:16374" s="32" customFormat="1" ht="15.75" thickBot="1">
      <c r="B31" s="8"/>
      <c r="C31" s="7"/>
      <c r="D31" s="8" t="s">
        <v>174</v>
      </c>
      <c r="E31" s="56">
        <f>+E30+E28+E27</f>
        <v>35004.26999999999</v>
      </c>
      <c r="F31" s="57">
        <f t="shared" ref="F31:P31" si="28">+F30+F28+F27</f>
        <v>39942.67</v>
      </c>
      <c r="G31" s="57">
        <f t="shared" si="28"/>
        <v>34887.300000000032</v>
      </c>
      <c r="H31" s="57">
        <f t="shared" si="28"/>
        <v>-1462.070000000007</v>
      </c>
      <c r="I31" s="57">
        <f t="shared" si="28"/>
        <v>2981.5599999999831</v>
      </c>
      <c r="J31" s="57">
        <f t="shared" si="28"/>
        <v>8259.2600000000239</v>
      </c>
      <c r="K31" s="57">
        <f t="shared" si="28"/>
        <v>7216.9599999999773</v>
      </c>
      <c r="L31" s="57">
        <f t="shared" si="28"/>
        <v>72847.990000000005</v>
      </c>
      <c r="M31" s="57">
        <f t="shared" si="28"/>
        <v>80375.190000000017</v>
      </c>
      <c r="N31" s="57">
        <f t="shared" si="28"/>
        <v>101383.7</v>
      </c>
      <c r="O31" s="57">
        <f t="shared" si="28"/>
        <v>92558.65</v>
      </c>
      <c r="P31" s="57">
        <f t="shared" si="28"/>
        <v>62204.869999999966</v>
      </c>
      <c r="Q31" s="57">
        <f t="shared" ref="Q31:AZ31" si="29">+Q30+Q28+Q27</f>
        <v>67635.56</v>
      </c>
      <c r="R31" s="57">
        <f t="shared" si="29"/>
        <v>66735.420000000013</v>
      </c>
      <c r="S31" s="57">
        <f t="shared" si="29"/>
        <v>40688.349999999991</v>
      </c>
      <c r="T31" s="57">
        <f t="shared" si="29"/>
        <v>33642.169999999991</v>
      </c>
      <c r="U31" s="57">
        <f t="shared" si="29"/>
        <v>46261.44999999999</v>
      </c>
      <c r="V31" s="57">
        <f t="shared" si="29"/>
        <v>53678.720000000008</v>
      </c>
      <c r="W31" s="57">
        <f t="shared" si="29"/>
        <v>44370.87000000001</v>
      </c>
      <c r="X31" s="57">
        <f t="shared" si="29"/>
        <v>60236.99000000002</v>
      </c>
      <c r="Y31" s="57">
        <f t="shared" si="29"/>
        <v>75378.25</v>
      </c>
      <c r="Z31" s="57">
        <f t="shared" si="29"/>
        <v>95517.089999999967</v>
      </c>
      <c r="AA31" s="57">
        <f t="shared" si="29"/>
        <v>84837.999999999985</v>
      </c>
      <c r="AB31" s="57">
        <f t="shared" si="29"/>
        <v>44198.780000000006</v>
      </c>
      <c r="AC31" s="57">
        <f t="shared" si="29"/>
        <v>50906.45</v>
      </c>
      <c r="AD31" s="57">
        <f t="shared" si="29"/>
        <v>53290.970000000008</v>
      </c>
      <c r="AE31" s="57">
        <f t="shared" si="29"/>
        <v>60889.910000000011</v>
      </c>
      <c r="AF31" s="57">
        <f t="shared" si="29"/>
        <v>33437.859999999971</v>
      </c>
      <c r="AG31" s="57">
        <f t="shared" si="29"/>
        <v>24705.279999999984</v>
      </c>
      <c r="AH31" s="57">
        <f t="shared" si="29"/>
        <v>55320.759999999966</v>
      </c>
      <c r="AI31" s="57">
        <f t="shared" si="29"/>
        <v>52397.250000000022</v>
      </c>
      <c r="AJ31" s="57">
        <f t="shared" si="29"/>
        <v>59599.780000000028</v>
      </c>
      <c r="AK31" s="57">
        <f t="shared" si="29"/>
        <v>68101.75</v>
      </c>
      <c r="AL31" s="57">
        <f t="shared" si="29"/>
        <v>75967.479999999981</v>
      </c>
      <c r="AM31" s="57">
        <f t="shared" si="29"/>
        <v>59353.86</v>
      </c>
      <c r="AN31" s="57">
        <f t="shared" si="29"/>
        <v>29119.150000000016</v>
      </c>
      <c r="AO31" s="57">
        <f t="shared" si="29"/>
        <v>64199.540000000008</v>
      </c>
      <c r="AP31" s="57">
        <f t="shared" si="29"/>
        <v>71088.69</v>
      </c>
      <c r="AQ31" s="57">
        <f t="shared" si="29"/>
        <v>-6230.4999999999854</v>
      </c>
      <c r="AR31" s="57">
        <f t="shared" si="29"/>
        <v>-6844.2300000000105</v>
      </c>
      <c r="AS31" s="57">
        <f t="shared" si="29"/>
        <v>43546.610000000008</v>
      </c>
      <c r="AT31" s="57">
        <f t="shared" si="29"/>
        <v>53881.17</v>
      </c>
      <c r="AU31" s="57">
        <f t="shared" si="29"/>
        <v>59605.700000000026</v>
      </c>
      <c r="AV31" s="57">
        <f t="shared" si="29"/>
        <v>63653.830000000009</v>
      </c>
      <c r="AW31" s="57">
        <f t="shared" si="29"/>
        <v>70766.62000000001</v>
      </c>
      <c r="AX31" s="57">
        <f t="shared" si="29"/>
        <v>85550.6</v>
      </c>
      <c r="AY31" s="57">
        <f t="shared" si="29"/>
        <v>77907.379999999976</v>
      </c>
      <c r="AZ31" s="573">
        <f t="shared" si="29"/>
        <v>33619.660000000003</v>
      </c>
      <c r="BA31" s="573">
        <f t="shared" ref="BA31:DL31" si="30">+BA30+BA28+BA27</f>
        <v>55738.98000000001</v>
      </c>
      <c r="BB31" s="573">
        <f t="shared" si="30"/>
        <v>61412.80999999999</v>
      </c>
      <c r="BC31" s="573">
        <f t="shared" si="30"/>
        <v>17746.459999999992</v>
      </c>
      <c r="BD31" s="573">
        <f t="shared" si="30"/>
        <v>13754.650000000016</v>
      </c>
      <c r="BE31" s="573">
        <f t="shared" si="30"/>
        <v>33758.340000000018</v>
      </c>
      <c r="BF31" s="573">
        <f t="shared" si="30"/>
        <v>33095.509999999995</v>
      </c>
      <c r="BG31" s="573">
        <f t="shared" si="30"/>
        <v>36742.400000000009</v>
      </c>
      <c r="BH31" s="573">
        <f t="shared" si="30"/>
        <v>40872.49</v>
      </c>
      <c r="BI31" s="573">
        <f t="shared" si="30"/>
        <v>53537.060000000012</v>
      </c>
      <c r="BJ31" s="573">
        <f t="shared" si="30"/>
        <v>57957.700000000012</v>
      </c>
      <c r="BK31" s="573">
        <f t="shared" si="30"/>
        <v>50216.13</v>
      </c>
      <c r="BL31" s="573">
        <f t="shared" si="30"/>
        <v>20742.919999999998</v>
      </c>
      <c r="BM31" s="573">
        <f t="shared" si="30"/>
        <v>51261.520000000004</v>
      </c>
      <c r="BN31" s="573">
        <f t="shared" si="30"/>
        <v>68207.64999999998</v>
      </c>
      <c r="BO31" s="573">
        <f t="shared" si="30"/>
        <v>21418.67000000002</v>
      </c>
      <c r="BP31" s="573">
        <f t="shared" si="30"/>
        <v>16966.339999999997</v>
      </c>
      <c r="BQ31" s="573">
        <f t="shared" si="30"/>
        <v>37939.999999999985</v>
      </c>
      <c r="BR31" s="573">
        <f t="shared" si="30"/>
        <v>53647.640000000014</v>
      </c>
      <c r="BS31" s="573">
        <f t="shared" si="30"/>
        <v>50338.249999999978</v>
      </c>
      <c r="BT31" s="573">
        <f t="shared" si="30"/>
        <v>56929.550000000017</v>
      </c>
      <c r="BU31" s="573">
        <f t="shared" si="30"/>
        <v>57533.56</v>
      </c>
      <c r="BV31" s="573">
        <f t="shared" si="30"/>
        <v>42256.379999999983</v>
      </c>
      <c r="BW31" s="573">
        <f t="shared" si="30"/>
        <v>92141.39</v>
      </c>
      <c r="BX31" s="573">
        <f t="shared" si="30"/>
        <v>71473.329999999987</v>
      </c>
      <c r="BY31" s="573">
        <f t="shared" si="30"/>
        <v>82730.420000000013</v>
      </c>
      <c r="BZ31" s="573">
        <f t="shared" si="30"/>
        <v>71464.789999999994</v>
      </c>
      <c r="CA31" s="573">
        <f t="shared" si="30"/>
        <v>25200.179999999978</v>
      </c>
      <c r="CB31" s="573">
        <f t="shared" si="30"/>
        <v>7260.7499999999854</v>
      </c>
      <c r="CC31" s="573">
        <f t="shared" si="30"/>
        <v>43601.450000000004</v>
      </c>
      <c r="CD31" s="573">
        <f t="shared" si="30"/>
        <v>69138.359999999971</v>
      </c>
      <c r="CE31" s="573">
        <f t="shared" si="30"/>
        <v>83109.230000000025</v>
      </c>
      <c r="CF31" s="573">
        <f t="shared" si="30"/>
        <v>83524.729999999981</v>
      </c>
      <c r="CG31" s="573">
        <f t="shared" si="30"/>
        <v>101858.23000000001</v>
      </c>
      <c r="CH31" s="573">
        <f t="shared" si="30"/>
        <v>115370.01</v>
      </c>
      <c r="CI31" s="573">
        <f t="shared" si="30"/>
        <v>123671.87999999998</v>
      </c>
      <c r="CJ31" s="573">
        <f t="shared" si="30"/>
        <v>87240.150000000009</v>
      </c>
      <c r="CK31" s="573">
        <f t="shared" si="30"/>
        <v>99586.869999999966</v>
      </c>
      <c r="CL31" s="573">
        <f t="shared" si="30"/>
        <v>106175.08000000002</v>
      </c>
      <c r="CM31" s="573">
        <f t="shared" si="30"/>
        <v>111848.95</v>
      </c>
      <c r="CN31" s="573">
        <f t="shared" si="30"/>
        <v>47373.439999999995</v>
      </c>
      <c r="CO31" s="573">
        <f t="shared" si="30"/>
        <v>77411.920000000013</v>
      </c>
      <c r="CP31" s="573">
        <f t="shared" si="30"/>
        <v>82718.259999999995</v>
      </c>
      <c r="CQ31" s="573">
        <f t="shared" si="30"/>
        <v>85002.239999999991</v>
      </c>
      <c r="CR31" s="573">
        <f t="shared" si="30"/>
        <v>98823.76999999999</v>
      </c>
      <c r="CS31" s="573">
        <f t="shared" si="30"/>
        <v>106422.77000000002</v>
      </c>
      <c r="CT31" s="573">
        <f t="shared" si="30"/>
        <v>122694.6</v>
      </c>
      <c r="CU31" s="573">
        <f t="shared" si="30"/>
        <v>129703.29999999997</v>
      </c>
      <c r="CV31" s="573">
        <f t="shared" si="30"/>
        <v>92190.350000000035</v>
      </c>
      <c r="CW31" s="573">
        <f t="shared" si="30"/>
        <v>92195.140000000014</v>
      </c>
      <c r="CX31" s="573">
        <f t="shared" si="30"/>
        <v>60534.46</v>
      </c>
      <c r="CY31" s="573">
        <f t="shared" si="30"/>
        <v>38436.539999999964</v>
      </c>
      <c r="CZ31" s="573">
        <f t="shared" si="30"/>
        <v>47475.91</v>
      </c>
      <c r="DA31" s="573">
        <f t="shared" si="30"/>
        <v>78554.700000000041</v>
      </c>
      <c r="DB31" s="573">
        <f t="shared" si="30"/>
        <v>70992.199999999983</v>
      </c>
      <c r="DC31" s="573">
        <f t="shared" si="30"/>
        <v>73168.170000000027</v>
      </c>
      <c r="DD31" s="573">
        <f t="shared" si="30"/>
        <v>88905.04</v>
      </c>
      <c r="DE31" s="573">
        <f t="shared" si="30"/>
        <v>93490.5</v>
      </c>
      <c r="DF31" s="573">
        <f t="shared" si="30"/>
        <v>131929.22</v>
      </c>
      <c r="DG31" s="573">
        <f t="shared" si="30"/>
        <v>121258.18000000001</v>
      </c>
      <c r="DH31" s="573">
        <f t="shared" si="30"/>
        <v>76296.769999999975</v>
      </c>
      <c r="DI31" s="573">
        <f t="shared" si="30"/>
        <v>94364.360000000015</v>
      </c>
      <c r="DJ31" s="573">
        <f t="shared" si="30"/>
        <v>88248.98000000004</v>
      </c>
      <c r="DK31" s="573">
        <f t="shared" si="30"/>
        <v>113768.32999999997</v>
      </c>
      <c r="DL31" s="573">
        <f t="shared" si="30"/>
        <v>58115.18</v>
      </c>
      <c r="DM31" s="573">
        <f t="shared" ref="DM31:FX31" si="31">+DM30+DM28+DM27</f>
        <v>39246.569999999992</v>
      </c>
      <c r="DN31" s="573">
        <f t="shared" si="31"/>
        <v>64538.75999999998</v>
      </c>
      <c r="DO31" s="573">
        <f t="shared" si="31"/>
        <v>76103.920000000027</v>
      </c>
      <c r="DP31" s="573">
        <f t="shared" si="31"/>
        <v>85484.060000000027</v>
      </c>
      <c r="DQ31" s="573">
        <f t="shared" si="31"/>
        <v>85400.679999999964</v>
      </c>
      <c r="DR31" s="573">
        <f t="shared" si="31"/>
        <v>124797.93000000001</v>
      </c>
      <c r="DS31" s="573">
        <f t="shared" si="31"/>
        <v>120477.78000000001</v>
      </c>
      <c r="DT31" s="573">
        <f t="shared" si="31"/>
        <v>75743.23</v>
      </c>
      <c r="DU31" s="573">
        <f t="shared" si="31"/>
        <v>80969.380000000019</v>
      </c>
      <c r="DV31" s="573">
        <f t="shared" si="31"/>
        <v>80105.929999999993</v>
      </c>
      <c r="DW31" s="573">
        <f t="shared" si="31"/>
        <v>84631.489999999962</v>
      </c>
      <c r="DX31" s="573">
        <f t="shared" si="31"/>
        <v>29061.040000000001</v>
      </c>
      <c r="DY31" s="573">
        <f t="shared" si="31"/>
        <v>51014.69000000001</v>
      </c>
      <c r="DZ31" s="573">
        <f t="shared" si="31"/>
        <v>64995.129999999983</v>
      </c>
      <c r="EA31" s="573">
        <f t="shared" si="31"/>
        <v>82419.890000000043</v>
      </c>
      <c r="EB31" s="573">
        <f t="shared" si="31"/>
        <v>71273.700000000012</v>
      </c>
      <c r="EC31" s="573">
        <f t="shared" si="31"/>
        <v>93211.210000000021</v>
      </c>
      <c r="ED31" s="573">
        <f t="shared" si="31"/>
        <v>114550.91999999998</v>
      </c>
      <c r="EE31" s="573">
        <f t="shared" si="31"/>
        <v>111389.14000000001</v>
      </c>
      <c r="EF31" s="573">
        <f t="shared" si="31"/>
        <v>87262.37999999999</v>
      </c>
      <c r="EG31" s="573">
        <f t="shared" si="31"/>
        <v>86617.089999999982</v>
      </c>
      <c r="EH31" s="573">
        <f t="shared" si="31"/>
        <v>91349.839999999953</v>
      </c>
      <c r="EI31" s="573">
        <f t="shared" si="31"/>
        <v>32546.789999999972</v>
      </c>
      <c r="EJ31" s="573">
        <f t="shared" si="31"/>
        <v>11857.160000000018</v>
      </c>
      <c r="EK31" s="573">
        <f t="shared" si="31"/>
        <v>64086.71</v>
      </c>
      <c r="EL31" s="573">
        <f t="shared" si="31"/>
        <v>70507.87</v>
      </c>
      <c r="EM31" s="573">
        <f t="shared" si="31"/>
        <v>75585.870000000054</v>
      </c>
      <c r="EN31" s="573">
        <f t="shared" si="31"/>
        <v>76804.24000000002</v>
      </c>
      <c r="EO31" s="573">
        <f t="shared" si="31"/>
        <v>99528.930000000008</v>
      </c>
      <c r="EP31" s="573">
        <f t="shared" si="31"/>
        <v>114266.91</v>
      </c>
      <c r="EQ31" s="573">
        <f t="shared" si="31"/>
        <v>114961.40000000002</v>
      </c>
      <c r="ER31" s="573">
        <f t="shared" si="31"/>
        <v>87332.090000000011</v>
      </c>
      <c r="ES31" s="573">
        <f t="shared" si="31"/>
        <v>79151.650000000009</v>
      </c>
      <c r="ET31" s="573">
        <f t="shared" si="31"/>
        <v>76516.639999999985</v>
      </c>
      <c r="EU31" s="573">
        <f t="shared" si="31"/>
        <v>75512.129999999976</v>
      </c>
      <c r="EV31" s="573">
        <f t="shared" si="31"/>
        <v>37680.369999999995</v>
      </c>
      <c r="EW31" s="573">
        <f t="shared" si="31"/>
        <v>69340.960000000021</v>
      </c>
      <c r="EX31" s="573">
        <f t="shared" si="31"/>
        <v>57995.57999999998</v>
      </c>
      <c r="EY31" s="573">
        <f t="shared" si="31"/>
        <v>63009.829999999965</v>
      </c>
      <c r="EZ31" s="573">
        <f t="shared" si="31"/>
        <v>75616.53</v>
      </c>
      <c r="FA31" s="573">
        <f t="shared" si="31"/>
        <v>81253.030000000028</v>
      </c>
      <c r="FB31" s="573">
        <f t="shared" si="31"/>
        <v>96605.499999999985</v>
      </c>
      <c r="FC31" s="573">
        <f t="shared" si="31"/>
        <v>110136.71000000002</v>
      </c>
      <c r="FD31" s="573">
        <f t="shared" si="31"/>
        <v>61563.37</v>
      </c>
      <c r="FE31" s="573">
        <f t="shared" si="31"/>
        <v>60222.560000000012</v>
      </c>
      <c r="FF31" s="573">
        <f t="shared" si="31"/>
        <v>65409.039999999979</v>
      </c>
      <c r="FG31" s="573">
        <f t="shared" si="31"/>
        <v>32946.459999999992</v>
      </c>
      <c r="FH31" s="573">
        <f t="shared" si="31"/>
        <v>-4264.93</v>
      </c>
      <c r="FI31" s="573">
        <f t="shared" si="31"/>
        <v>55095.770000000004</v>
      </c>
      <c r="FJ31" s="573">
        <f t="shared" si="31"/>
        <v>41821.55999999999</v>
      </c>
      <c r="FK31" s="573">
        <f t="shared" si="31"/>
        <v>51530.640000000021</v>
      </c>
      <c r="FL31" s="573">
        <f t="shared" si="31"/>
        <v>75065.7</v>
      </c>
      <c r="FM31" s="573">
        <f t="shared" si="31"/>
        <v>67223.41</v>
      </c>
      <c r="FN31" s="573">
        <f t="shared" si="31"/>
        <v>93751.330000000016</v>
      </c>
      <c r="FO31" s="573">
        <f t="shared" si="31"/>
        <v>95654.59</v>
      </c>
      <c r="FP31" s="573">
        <f t="shared" si="31"/>
        <v>46574.189999999995</v>
      </c>
      <c r="FQ31" s="573">
        <f t="shared" si="31"/>
        <v>58956.760000000038</v>
      </c>
      <c r="FR31" s="573">
        <f t="shared" si="31"/>
        <v>55545.810000000012</v>
      </c>
      <c r="FS31" s="573">
        <f t="shared" si="31"/>
        <v>67816.719999999972</v>
      </c>
      <c r="FT31" s="573">
        <f t="shared" si="31"/>
        <v>41102.159999999989</v>
      </c>
      <c r="FU31" s="573">
        <f t="shared" si="31"/>
        <v>22883.450000000004</v>
      </c>
      <c r="FV31" s="573">
        <f t="shared" si="31"/>
        <v>30701.759999999995</v>
      </c>
      <c r="FW31" s="573">
        <f t="shared" si="31"/>
        <v>58192.310000000027</v>
      </c>
      <c r="FX31" s="573">
        <f t="shared" si="31"/>
        <v>59141.040000000008</v>
      </c>
      <c r="FY31" s="573">
        <f t="shared" ref="FY31:GB31" si="32">+FY30+FY28+FY27</f>
        <v>48727.340000000018</v>
      </c>
      <c r="FZ31" s="573">
        <f t="shared" si="32"/>
        <v>18982.210000000006</v>
      </c>
      <c r="GA31" s="573">
        <f t="shared" si="32"/>
        <v>42172.240000000034</v>
      </c>
      <c r="GB31" s="573">
        <f t="shared" si="32"/>
        <v>42214.479999999996</v>
      </c>
      <c r="XEM31" s="139">
        <v>41426</v>
      </c>
      <c r="XEN31" s="142">
        <v>320</v>
      </c>
      <c r="XEO31" s="142">
        <v>400</v>
      </c>
      <c r="XEP31" s="142">
        <v>480</v>
      </c>
      <c r="XEQ31" s="142">
        <v>160</v>
      </c>
      <c r="XER31" s="142">
        <v>80</v>
      </c>
      <c r="XES31" s="142">
        <v>160</v>
      </c>
      <c r="XET31" s="142">
        <f t="shared" si="0"/>
        <v>720</v>
      </c>
    </row>
    <row r="32" spans="2:184 16363:16374" ht="15.75" thickBot="1">
      <c r="B32" s="8"/>
      <c r="C32" s="7"/>
      <c r="D32" s="41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XEI32" s="32"/>
      <c r="XEJ32" s="32"/>
      <c r="XEK32" s="32"/>
      <c r="XEL32" s="32"/>
      <c r="XEM32" s="139">
        <v>41456</v>
      </c>
      <c r="XEN32" s="142">
        <v>352</v>
      </c>
      <c r="XEO32" s="142">
        <v>392</v>
      </c>
      <c r="XEP32" s="142">
        <v>528</v>
      </c>
      <c r="XEQ32" s="142">
        <v>144</v>
      </c>
      <c r="XER32" s="142">
        <v>72</v>
      </c>
      <c r="XES32" s="142">
        <v>176</v>
      </c>
      <c r="XET32" s="142">
        <f t="shared" si="0"/>
        <v>744</v>
      </c>
    </row>
    <row r="33" spans="2:184 16363:16374" ht="15.75" thickBot="1">
      <c r="B33" s="239">
        <f>+XET207</f>
        <v>8</v>
      </c>
      <c r="C33" s="32"/>
      <c r="D33" s="32"/>
      <c r="E33" s="617">
        <f>+E25</f>
        <v>41275</v>
      </c>
      <c r="F33" s="618">
        <f t="shared" ref="F33:P33" si="33">+F25</f>
        <v>41306</v>
      </c>
      <c r="G33" s="618">
        <f t="shared" si="33"/>
        <v>41334</v>
      </c>
      <c r="H33" s="618">
        <f t="shared" si="33"/>
        <v>41365</v>
      </c>
      <c r="I33" s="618">
        <f t="shared" si="33"/>
        <v>41395</v>
      </c>
      <c r="J33" s="618">
        <f t="shared" si="33"/>
        <v>41426</v>
      </c>
      <c r="K33" s="618">
        <f t="shared" si="33"/>
        <v>41456</v>
      </c>
      <c r="L33" s="618">
        <f t="shared" si="33"/>
        <v>41487</v>
      </c>
      <c r="M33" s="618">
        <f t="shared" si="33"/>
        <v>41518</v>
      </c>
      <c r="N33" s="618">
        <f t="shared" si="33"/>
        <v>41548</v>
      </c>
      <c r="O33" s="618">
        <f t="shared" si="33"/>
        <v>41579</v>
      </c>
      <c r="P33" s="618">
        <f t="shared" si="33"/>
        <v>41609</v>
      </c>
      <c r="Q33" s="618">
        <f t="shared" ref="Q33:AZ33" si="34">+Q25</f>
        <v>41640</v>
      </c>
      <c r="R33" s="618">
        <f t="shared" si="34"/>
        <v>41671</v>
      </c>
      <c r="S33" s="618">
        <f t="shared" si="34"/>
        <v>41699</v>
      </c>
      <c r="T33" s="618">
        <f t="shared" si="34"/>
        <v>41730</v>
      </c>
      <c r="U33" s="618">
        <f t="shared" si="34"/>
        <v>41760</v>
      </c>
      <c r="V33" s="618">
        <f t="shared" si="34"/>
        <v>41791</v>
      </c>
      <c r="W33" s="618">
        <f t="shared" si="34"/>
        <v>41821</v>
      </c>
      <c r="X33" s="618">
        <f t="shared" si="34"/>
        <v>41852</v>
      </c>
      <c r="Y33" s="618">
        <f t="shared" si="34"/>
        <v>41883</v>
      </c>
      <c r="Z33" s="618">
        <f t="shared" si="34"/>
        <v>41913</v>
      </c>
      <c r="AA33" s="618">
        <f t="shared" si="34"/>
        <v>41944</v>
      </c>
      <c r="AB33" s="618">
        <f t="shared" si="34"/>
        <v>41974</v>
      </c>
      <c r="AC33" s="618">
        <f t="shared" si="34"/>
        <v>42005</v>
      </c>
      <c r="AD33" s="618">
        <f t="shared" si="34"/>
        <v>42036</v>
      </c>
      <c r="AE33" s="618">
        <f t="shared" si="34"/>
        <v>42064</v>
      </c>
      <c r="AF33" s="618">
        <f t="shared" si="34"/>
        <v>42095</v>
      </c>
      <c r="AG33" s="618">
        <f t="shared" si="34"/>
        <v>42125</v>
      </c>
      <c r="AH33" s="618">
        <f t="shared" si="34"/>
        <v>42156</v>
      </c>
      <c r="AI33" s="618">
        <f t="shared" si="34"/>
        <v>42186</v>
      </c>
      <c r="AJ33" s="618">
        <f t="shared" si="34"/>
        <v>42217</v>
      </c>
      <c r="AK33" s="618">
        <f t="shared" si="34"/>
        <v>42248</v>
      </c>
      <c r="AL33" s="618">
        <f t="shared" si="34"/>
        <v>42278</v>
      </c>
      <c r="AM33" s="618">
        <f t="shared" si="34"/>
        <v>42309</v>
      </c>
      <c r="AN33" s="618">
        <f t="shared" si="34"/>
        <v>42339</v>
      </c>
      <c r="AO33" s="618">
        <f t="shared" si="34"/>
        <v>42370</v>
      </c>
      <c r="AP33" s="618">
        <f t="shared" si="34"/>
        <v>42401</v>
      </c>
      <c r="AQ33" s="618">
        <f t="shared" si="34"/>
        <v>42430</v>
      </c>
      <c r="AR33" s="618">
        <f t="shared" si="34"/>
        <v>42461</v>
      </c>
      <c r="AS33" s="618">
        <f t="shared" si="34"/>
        <v>42491</v>
      </c>
      <c r="AT33" s="618">
        <f t="shared" si="34"/>
        <v>42522</v>
      </c>
      <c r="AU33" s="618">
        <f t="shared" si="34"/>
        <v>42552</v>
      </c>
      <c r="AV33" s="618">
        <f t="shared" si="34"/>
        <v>42583</v>
      </c>
      <c r="AW33" s="618">
        <f t="shared" si="34"/>
        <v>42614</v>
      </c>
      <c r="AX33" s="618">
        <f t="shared" si="34"/>
        <v>42644</v>
      </c>
      <c r="AY33" s="618">
        <f t="shared" si="34"/>
        <v>42675</v>
      </c>
      <c r="AZ33" s="618">
        <f t="shared" si="34"/>
        <v>42705</v>
      </c>
      <c r="BA33" s="618">
        <f t="shared" ref="BA33:DL33" si="35">+BA25</f>
        <v>42736</v>
      </c>
      <c r="BB33" s="618">
        <f t="shared" si="35"/>
        <v>42767</v>
      </c>
      <c r="BC33" s="618">
        <f t="shared" si="35"/>
        <v>42795</v>
      </c>
      <c r="BD33" s="618">
        <f t="shared" si="35"/>
        <v>42826</v>
      </c>
      <c r="BE33" s="618">
        <f t="shared" si="35"/>
        <v>42856</v>
      </c>
      <c r="BF33" s="618">
        <f t="shared" si="35"/>
        <v>42887</v>
      </c>
      <c r="BG33" s="618">
        <f t="shared" si="35"/>
        <v>42917</v>
      </c>
      <c r="BH33" s="618">
        <f t="shared" si="35"/>
        <v>42948</v>
      </c>
      <c r="BI33" s="618">
        <f t="shared" si="35"/>
        <v>42979</v>
      </c>
      <c r="BJ33" s="618">
        <f t="shared" si="35"/>
        <v>43009</v>
      </c>
      <c r="BK33" s="618">
        <f t="shared" si="35"/>
        <v>43040</v>
      </c>
      <c r="BL33" s="618">
        <f t="shared" si="35"/>
        <v>43070</v>
      </c>
      <c r="BM33" s="618">
        <f t="shared" si="35"/>
        <v>43101</v>
      </c>
      <c r="BN33" s="618">
        <f t="shared" si="35"/>
        <v>43132</v>
      </c>
      <c r="BO33" s="618">
        <f t="shared" si="35"/>
        <v>43160</v>
      </c>
      <c r="BP33" s="618">
        <f t="shared" si="35"/>
        <v>43191</v>
      </c>
      <c r="BQ33" s="618">
        <f t="shared" si="35"/>
        <v>43221</v>
      </c>
      <c r="BR33" s="618">
        <f t="shared" si="35"/>
        <v>43252</v>
      </c>
      <c r="BS33" s="618">
        <f t="shared" si="35"/>
        <v>43282</v>
      </c>
      <c r="BT33" s="618">
        <f t="shared" si="35"/>
        <v>43313</v>
      </c>
      <c r="BU33" s="618">
        <f t="shared" si="35"/>
        <v>43344</v>
      </c>
      <c r="BV33" s="618">
        <f t="shared" si="35"/>
        <v>43374</v>
      </c>
      <c r="BW33" s="618">
        <f t="shared" si="35"/>
        <v>43405</v>
      </c>
      <c r="BX33" s="618">
        <f t="shared" si="35"/>
        <v>43435</v>
      </c>
      <c r="BY33" s="618">
        <f t="shared" si="35"/>
        <v>43466</v>
      </c>
      <c r="BZ33" s="618">
        <f t="shared" si="35"/>
        <v>43497</v>
      </c>
      <c r="CA33" s="618">
        <f t="shared" si="35"/>
        <v>43525</v>
      </c>
      <c r="CB33" s="618">
        <f t="shared" si="35"/>
        <v>43556</v>
      </c>
      <c r="CC33" s="618">
        <f t="shared" si="35"/>
        <v>43586</v>
      </c>
      <c r="CD33" s="618">
        <f t="shared" si="35"/>
        <v>43617</v>
      </c>
      <c r="CE33" s="618">
        <f t="shared" si="35"/>
        <v>43647</v>
      </c>
      <c r="CF33" s="618">
        <f t="shared" si="35"/>
        <v>43678</v>
      </c>
      <c r="CG33" s="618">
        <f t="shared" si="35"/>
        <v>43709</v>
      </c>
      <c r="CH33" s="618">
        <f t="shared" si="35"/>
        <v>43739</v>
      </c>
      <c r="CI33" s="618">
        <f t="shared" si="35"/>
        <v>43770</v>
      </c>
      <c r="CJ33" s="618">
        <f t="shared" si="35"/>
        <v>43800</v>
      </c>
      <c r="CK33" s="618">
        <f t="shared" si="35"/>
        <v>43831</v>
      </c>
      <c r="CL33" s="618">
        <f t="shared" si="35"/>
        <v>43862</v>
      </c>
      <c r="CM33" s="618">
        <f t="shared" si="35"/>
        <v>43891</v>
      </c>
      <c r="CN33" s="618">
        <f t="shared" si="35"/>
        <v>43922</v>
      </c>
      <c r="CO33" s="618">
        <f t="shared" si="35"/>
        <v>43952</v>
      </c>
      <c r="CP33" s="618">
        <f t="shared" si="35"/>
        <v>43983</v>
      </c>
      <c r="CQ33" s="618">
        <f t="shared" si="35"/>
        <v>44013</v>
      </c>
      <c r="CR33" s="618">
        <f t="shared" si="35"/>
        <v>44044</v>
      </c>
      <c r="CS33" s="618">
        <f t="shared" si="35"/>
        <v>44075</v>
      </c>
      <c r="CT33" s="618">
        <f t="shared" si="35"/>
        <v>44105</v>
      </c>
      <c r="CU33" s="618">
        <f t="shared" si="35"/>
        <v>44136</v>
      </c>
      <c r="CV33" s="618">
        <f t="shared" si="35"/>
        <v>44166</v>
      </c>
      <c r="CW33" s="618">
        <f t="shared" si="35"/>
        <v>44197</v>
      </c>
      <c r="CX33" s="618">
        <f t="shared" si="35"/>
        <v>44228</v>
      </c>
      <c r="CY33" s="618">
        <f t="shared" si="35"/>
        <v>44256</v>
      </c>
      <c r="CZ33" s="618">
        <f t="shared" si="35"/>
        <v>44287</v>
      </c>
      <c r="DA33" s="618">
        <f t="shared" si="35"/>
        <v>44317</v>
      </c>
      <c r="DB33" s="618">
        <f t="shared" si="35"/>
        <v>44348</v>
      </c>
      <c r="DC33" s="618">
        <f t="shared" si="35"/>
        <v>44378</v>
      </c>
      <c r="DD33" s="618">
        <f t="shared" si="35"/>
        <v>44409</v>
      </c>
      <c r="DE33" s="618">
        <f t="shared" si="35"/>
        <v>44440</v>
      </c>
      <c r="DF33" s="618">
        <f t="shared" si="35"/>
        <v>44470</v>
      </c>
      <c r="DG33" s="618">
        <f t="shared" si="35"/>
        <v>44501</v>
      </c>
      <c r="DH33" s="618">
        <f t="shared" si="35"/>
        <v>44531</v>
      </c>
      <c r="DI33" s="618">
        <f t="shared" si="35"/>
        <v>44562</v>
      </c>
      <c r="DJ33" s="618">
        <f t="shared" si="35"/>
        <v>44593</v>
      </c>
      <c r="DK33" s="618">
        <f t="shared" si="35"/>
        <v>44621</v>
      </c>
      <c r="DL33" s="618">
        <f t="shared" si="35"/>
        <v>44652</v>
      </c>
      <c r="DM33" s="618">
        <f t="shared" ref="DM33:FX33" si="36">+DM25</f>
        <v>44682</v>
      </c>
      <c r="DN33" s="618">
        <f t="shared" si="36"/>
        <v>44713</v>
      </c>
      <c r="DO33" s="618">
        <f t="shared" si="36"/>
        <v>44743</v>
      </c>
      <c r="DP33" s="618">
        <f t="shared" si="36"/>
        <v>44774</v>
      </c>
      <c r="DQ33" s="618">
        <f t="shared" si="36"/>
        <v>44805</v>
      </c>
      <c r="DR33" s="618">
        <f t="shared" si="36"/>
        <v>44835</v>
      </c>
      <c r="DS33" s="618">
        <f t="shared" si="36"/>
        <v>44866</v>
      </c>
      <c r="DT33" s="618">
        <f t="shared" si="36"/>
        <v>44896</v>
      </c>
      <c r="DU33" s="618">
        <f t="shared" si="36"/>
        <v>44927</v>
      </c>
      <c r="DV33" s="618">
        <f t="shared" si="36"/>
        <v>44958</v>
      </c>
      <c r="DW33" s="618">
        <f t="shared" si="36"/>
        <v>44986</v>
      </c>
      <c r="DX33" s="618">
        <f t="shared" si="36"/>
        <v>45017</v>
      </c>
      <c r="DY33" s="618">
        <f t="shared" si="36"/>
        <v>45047</v>
      </c>
      <c r="DZ33" s="618">
        <f t="shared" si="36"/>
        <v>45078</v>
      </c>
      <c r="EA33" s="618">
        <f t="shared" si="36"/>
        <v>45108</v>
      </c>
      <c r="EB33" s="618">
        <f t="shared" si="36"/>
        <v>45139</v>
      </c>
      <c r="EC33" s="618">
        <f t="shared" si="36"/>
        <v>45170</v>
      </c>
      <c r="ED33" s="618">
        <f t="shared" si="36"/>
        <v>45200</v>
      </c>
      <c r="EE33" s="618">
        <f t="shared" si="36"/>
        <v>45231</v>
      </c>
      <c r="EF33" s="618">
        <f t="shared" si="36"/>
        <v>45261</v>
      </c>
      <c r="EG33" s="618">
        <f t="shared" si="36"/>
        <v>45292</v>
      </c>
      <c r="EH33" s="618">
        <f t="shared" si="36"/>
        <v>45323</v>
      </c>
      <c r="EI33" s="618">
        <f t="shared" si="36"/>
        <v>45352</v>
      </c>
      <c r="EJ33" s="618">
        <f t="shared" si="36"/>
        <v>45383</v>
      </c>
      <c r="EK33" s="618">
        <f t="shared" si="36"/>
        <v>45413</v>
      </c>
      <c r="EL33" s="618">
        <f t="shared" si="36"/>
        <v>45444</v>
      </c>
      <c r="EM33" s="618">
        <f t="shared" si="36"/>
        <v>45474</v>
      </c>
      <c r="EN33" s="618">
        <f t="shared" si="36"/>
        <v>45505</v>
      </c>
      <c r="EO33" s="618">
        <f t="shared" si="36"/>
        <v>45536</v>
      </c>
      <c r="EP33" s="618">
        <f t="shared" si="36"/>
        <v>45566</v>
      </c>
      <c r="EQ33" s="618">
        <f t="shared" si="36"/>
        <v>45597</v>
      </c>
      <c r="ER33" s="618">
        <f t="shared" si="36"/>
        <v>45627</v>
      </c>
      <c r="ES33" s="618">
        <f t="shared" si="36"/>
        <v>45658</v>
      </c>
      <c r="ET33" s="618">
        <f t="shared" si="36"/>
        <v>45689</v>
      </c>
      <c r="EU33" s="618">
        <f t="shared" si="36"/>
        <v>45717</v>
      </c>
      <c r="EV33" s="618">
        <f t="shared" si="36"/>
        <v>45748</v>
      </c>
      <c r="EW33" s="618">
        <f t="shared" si="36"/>
        <v>45778</v>
      </c>
      <c r="EX33" s="618">
        <f t="shared" si="36"/>
        <v>45809</v>
      </c>
      <c r="EY33" s="618">
        <f t="shared" si="36"/>
        <v>45839</v>
      </c>
      <c r="EZ33" s="618">
        <f t="shared" si="36"/>
        <v>45870</v>
      </c>
      <c r="FA33" s="618">
        <f t="shared" si="36"/>
        <v>45901</v>
      </c>
      <c r="FB33" s="618">
        <f t="shared" si="36"/>
        <v>45931</v>
      </c>
      <c r="FC33" s="618">
        <f t="shared" si="36"/>
        <v>45962</v>
      </c>
      <c r="FD33" s="618">
        <f t="shared" si="36"/>
        <v>45992</v>
      </c>
      <c r="FE33" s="618">
        <f t="shared" si="36"/>
        <v>46023</v>
      </c>
      <c r="FF33" s="618">
        <f t="shared" si="36"/>
        <v>46054</v>
      </c>
      <c r="FG33" s="618">
        <f t="shared" si="36"/>
        <v>46082</v>
      </c>
      <c r="FH33" s="618">
        <f t="shared" si="36"/>
        <v>46113</v>
      </c>
      <c r="FI33" s="618">
        <f t="shared" si="36"/>
        <v>46143</v>
      </c>
      <c r="FJ33" s="618">
        <f t="shared" si="36"/>
        <v>46174</v>
      </c>
      <c r="FK33" s="618">
        <f t="shared" si="36"/>
        <v>46204</v>
      </c>
      <c r="FL33" s="618">
        <f t="shared" si="36"/>
        <v>46235</v>
      </c>
      <c r="FM33" s="618">
        <f t="shared" si="36"/>
        <v>46266</v>
      </c>
      <c r="FN33" s="618">
        <f t="shared" si="36"/>
        <v>46296</v>
      </c>
      <c r="FO33" s="618">
        <f t="shared" si="36"/>
        <v>46327</v>
      </c>
      <c r="FP33" s="618">
        <f t="shared" si="36"/>
        <v>46357</v>
      </c>
      <c r="FQ33" s="618">
        <f t="shared" si="36"/>
        <v>46388</v>
      </c>
      <c r="FR33" s="618">
        <f t="shared" si="36"/>
        <v>46419</v>
      </c>
      <c r="FS33" s="618">
        <f t="shared" si="36"/>
        <v>46447</v>
      </c>
      <c r="FT33" s="618">
        <f t="shared" si="36"/>
        <v>46478</v>
      </c>
      <c r="FU33" s="618">
        <f t="shared" si="36"/>
        <v>46508</v>
      </c>
      <c r="FV33" s="618">
        <f t="shared" si="36"/>
        <v>46539</v>
      </c>
      <c r="FW33" s="618">
        <f t="shared" si="36"/>
        <v>46569</v>
      </c>
      <c r="FX33" s="618">
        <f t="shared" si="36"/>
        <v>46600</v>
      </c>
      <c r="FY33" s="618">
        <f t="shared" ref="FY33:GB33" si="37">+FY25</f>
        <v>46631</v>
      </c>
      <c r="FZ33" s="618">
        <f t="shared" si="37"/>
        <v>46661</v>
      </c>
      <c r="GA33" s="618">
        <f t="shared" si="37"/>
        <v>46692</v>
      </c>
      <c r="GB33" s="618">
        <f t="shared" si="37"/>
        <v>46722</v>
      </c>
      <c r="XEM33" s="139">
        <v>41487</v>
      </c>
      <c r="XEN33" s="142">
        <v>352</v>
      </c>
      <c r="XEO33" s="142">
        <v>392</v>
      </c>
      <c r="XEP33" s="142">
        <v>528</v>
      </c>
      <c r="XEQ33" s="142">
        <v>144</v>
      </c>
      <c r="XER33" s="142">
        <v>72</v>
      </c>
      <c r="XES33" s="142">
        <v>176</v>
      </c>
      <c r="XET33" s="142">
        <f t="shared" si="0"/>
        <v>744</v>
      </c>
    </row>
    <row r="34" spans="2:184 16363:16374">
      <c r="B34" s="239">
        <f>+XEQ207</f>
        <v>5</v>
      </c>
      <c r="C34" s="7" t="s">
        <v>91</v>
      </c>
      <c r="D34" s="41" t="s">
        <v>68</v>
      </c>
      <c r="E34" s="52">
        <f>+VLOOKUP(E$18,$XEM$2:$XET$305,$B33,FALSE)</f>
        <v>744</v>
      </c>
      <c r="F34" s="53">
        <f t="shared" ref="F34:BQ37" si="38">+VLOOKUP(F$18,$XEM$2:$XET$305,$B33,FALSE)</f>
        <v>672</v>
      </c>
      <c r="G34" s="53">
        <f t="shared" si="38"/>
        <v>744</v>
      </c>
      <c r="H34" s="53">
        <f t="shared" si="38"/>
        <v>720</v>
      </c>
      <c r="I34" s="53">
        <f t="shared" si="38"/>
        <v>744</v>
      </c>
      <c r="J34" s="53">
        <f t="shared" si="38"/>
        <v>720</v>
      </c>
      <c r="K34" s="53">
        <f t="shared" si="38"/>
        <v>744</v>
      </c>
      <c r="L34" s="53">
        <f t="shared" si="38"/>
        <v>744</v>
      </c>
      <c r="M34" s="53">
        <f t="shared" si="38"/>
        <v>720</v>
      </c>
      <c r="N34" s="53">
        <f t="shared" si="38"/>
        <v>744</v>
      </c>
      <c r="O34" s="53">
        <f t="shared" si="38"/>
        <v>720</v>
      </c>
      <c r="P34" s="53">
        <f t="shared" si="38"/>
        <v>744</v>
      </c>
      <c r="Q34" s="53">
        <f t="shared" si="38"/>
        <v>744</v>
      </c>
      <c r="R34" s="53">
        <f t="shared" si="38"/>
        <v>672</v>
      </c>
      <c r="S34" s="53">
        <f t="shared" si="38"/>
        <v>744</v>
      </c>
      <c r="T34" s="53">
        <f t="shared" si="38"/>
        <v>720</v>
      </c>
      <c r="U34" s="53">
        <f t="shared" si="38"/>
        <v>744</v>
      </c>
      <c r="V34" s="53">
        <f t="shared" si="38"/>
        <v>720</v>
      </c>
      <c r="W34" s="53">
        <f t="shared" si="38"/>
        <v>744</v>
      </c>
      <c r="X34" s="53">
        <f t="shared" si="38"/>
        <v>744</v>
      </c>
      <c r="Y34" s="53">
        <f t="shared" si="38"/>
        <v>720</v>
      </c>
      <c r="Z34" s="53">
        <f t="shared" si="38"/>
        <v>744</v>
      </c>
      <c r="AA34" s="53">
        <f t="shared" si="38"/>
        <v>720</v>
      </c>
      <c r="AB34" s="53">
        <f t="shared" si="38"/>
        <v>744</v>
      </c>
      <c r="AC34" s="53">
        <f t="shared" si="38"/>
        <v>744</v>
      </c>
      <c r="AD34" s="53">
        <f t="shared" si="38"/>
        <v>672</v>
      </c>
      <c r="AE34" s="53">
        <f t="shared" si="38"/>
        <v>744</v>
      </c>
      <c r="AF34" s="53">
        <f t="shared" si="38"/>
        <v>720</v>
      </c>
      <c r="AG34" s="53">
        <f t="shared" si="38"/>
        <v>744</v>
      </c>
      <c r="AH34" s="53">
        <f t="shared" si="38"/>
        <v>720</v>
      </c>
      <c r="AI34" s="53">
        <f t="shared" si="38"/>
        <v>744</v>
      </c>
      <c r="AJ34" s="53">
        <f t="shared" si="38"/>
        <v>744</v>
      </c>
      <c r="AK34" s="53">
        <f t="shared" si="38"/>
        <v>720</v>
      </c>
      <c r="AL34" s="53">
        <f t="shared" si="38"/>
        <v>744</v>
      </c>
      <c r="AM34" s="53">
        <f t="shared" si="38"/>
        <v>720</v>
      </c>
      <c r="AN34" s="53">
        <f t="shared" si="38"/>
        <v>744</v>
      </c>
      <c r="AO34" s="53">
        <f t="shared" si="38"/>
        <v>744</v>
      </c>
      <c r="AP34" s="53">
        <f t="shared" si="38"/>
        <v>696</v>
      </c>
      <c r="AQ34" s="53">
        <f t="shared" si="38"/>
        <v>744</v>
      </c>
      <c r="AR34" s="53">
        <f t="shared" si="38"/>
        <v>720</v>
      </c>
      <c r="AS34" s="53">
        <f t="shared" si="38"/>
        <v>744</v>
      </c>
      <c r="AT34" s="53">
        <f t="shared" si="38"/>
        <v>720</v>
      </c>
      <c r="AU34" s="53">
        <f t="shared" si="38"/>
        <v>744</v>
      </c>
      <c r="AV34" s="53">
        <f t="shared" si="38"/>
        <v>744</v>
      </c>
      <c r="AW34" s="53">
        <f t="shared" si="38"/>
        <v>720</v>
      </c>
      <c r="AX34" s="53">
        <f t="shared" si="38"/>
        <v>744</v>
      </c>
      <c r="AY34" s="53">
        <f t="shared" si="38"/>
        <v>720</v>
      </c>
      <c r="AZ34" s="53">
        <f t="shared" si="38"/>
        <v>744</v>
      </c>
      <c r="BA34" s="53">
        <f t="shared" si="38"/>
        <v>744</v>
      </c>
      <c r="BB34" s="53">
        <f t="shared" si="38"/>
        <v>672</v>
      </c>
      <c r="BC34" s="53">
        <f t="shared" si="38"/>
        <v>744</v>
      </c>
      <c r="BD34" s="53">
        <f t="shared" si="38"/>
        <v>720</v>
      </c>
      <c r="BE34" s="53">
        <f t="shared" si="38"/>
        <v>744</v>
      </c>
      <c r="BF34" s="53">
        <f t="shared" si="38"/>
        <v>720</v>
      </c>
      <c r="BG34" s="53">
        <f t="shared" si="38"/>
        <v>744</v>
      </c>
      <c r="BH34" s="53">
        <f t="shared" si="38"/>
        <v>744</v>
      </c>
      <c r="BI34" s="53">
        <f t="shared" si="38"/>
        <v>720</v>
      </c>
      <c r="BJ34" s="53">
        <f t="shared" si="38"/>
        <v>744</v>
      </c>
      <c r="BK34" s="53">
        <f t="shared" si="38"/>
        <v>720</v>
      </c>
      <c r="BL34" s="53">
        <f t="shared" si="38"/>
        <v>744</v>
      </c>
      <c r="BM34" s="53">
        <f t="shared" si="38"/>
        <v>744</v>
      </c>
      <c r="BN34" s="53">
        <f t="shared" si="38"/>
        <v>672</v>
      </c>
      <c r="BO34" s="53">
        <f t="shared" si="38"/>
        <v>744</v>
      </c>
      <c r="BP34" s="53">
        <f t="shared" si="38"/>
        <v>720</v>
      </c>
      <c r="BQ34" s="53">
        <f t="shared" si="38"/>
        <v>744</v>
      </c>
      <c r="BR34" s="53">
        <f t="shared" ref="BR34:EC37" si="39">+VLOOKUP(BR$18,$XEM$2:$XET$305,$B33,FALSE)</f>
        <v>720</v>
      </c>
      <c r="BS34" s="53">
        <f t="shared" si="39"/>
        <v>744</v>
      </c>
      <c r="BT34" s="53">
        <f t="shared" si="39"/>
        <v>744</v>
      </c>
      <c r="BU34" s="53">
        <f t="shared" si="39"/>
        <v>720</v>
      </c>
      <c r="BV34" s="53">
        <f t="shared" si="39"/>
        <v>744</v>
      </c>
      <c r="BW34" s="53">
        <f t="shared" si="39"/>
        <v>720</v>
      </c>
      <c r="BX34" s="53">
        <f t="shared" si="39"/>
        <v>744</v>
      </c>
      <c r="BY34" s="53">
        <f t="shared" si="39"/>
        <v>744</v>
      </c>
      <c r="BZ34" s="53">
        <f t="shared" si="39"/>
        <v>672</v>
      </c>
      <c r="CA34" s="53">
        <f t="shared" si="39"/>
        <v>744</v>
      </c>
      <c r="CB34" s="53">
        <f t="shared" si="39"/>
        <v>720</v>
      </c>
      <c r="CC34" s="53">
        <f t="shared" si="39"/>
        <v>744</v>
      </c>
      <c r="CD34" s="53">
        <f t="shared" si="39"/>
        <v>720</v>
      </c>
      <c r="CE34" s="53">
        <f t="shared" si="39"/>
        <v>744</v>
      </c>
      <c r="CF34" s="53">
        <f t="shared" si="39"/>
        <v>744</v>
      </c>
      <c r="CG34" s="53">
        <f t="shared" si="39"/>
        <v>720</v>
      </c>
      <c r="CH34" s="53">
        <f t="shared" si="39"/>
        <v>744</v>
      </c>
      <c r="CI34" s="53">
        <f t="shared" si="39"/>
        <v>720</v>
      </c>
      <c r="CJ34" s="53">
        <f t="shared" si="39"/>
        <v>744</v>
      </c>
      <c r="CK34" s="53">
        <f t="shared" si="39"/>
        <v>744</v>
      </c>
      <c r="CL34" s="53">
        <f t="shared" si="39"/>
        <v>696</v>
      </c>
      <c r="CM34" s="53">
        <f t="shared" si="39"/>
        <v>744</v>
      </c>
      <c r="CN34" s="53">
        <f t="shared" si="39"/>
        <v>720</v>
      </c>
      <c r="CO34" s="53">
        <f t="shared" si="39"/>
        <v>744</v>
      </c>
      <c r="CP34" s="53">
        <f t="shared" si="39"/>
        <v>720</v>
      </c>
      <c r="CQ34" s="53">
        <f t="shared" si="39"/>
        <v>744</v>
      </c>
      <c r="CR34" s="53">
        <f t="shared" si="39"/>
        <v>744</v>
      </c>
      <c r="CS34" s="53">
        <f t="shared" si="39"/>
        <v>720</v>
      </c>
      <c r="CT34" s="53">
        <f t="shared" si="39"/>
        <v>744</v>
      </c>
      <c r="CU34" s="53">
        <f t="shared" si="39"/>
        <v>720</v>
      </c>
      <c r="CV34" s="53">
        <f t="shared" si="39"/>
        <v>744</v>
      </c>
      <c r="CW34" s="53">
        <f t="shared" si="39"/>
        <v>744</v>
      </c>
      <c r="CX34" s="53">
        <f t="shared" si="39"/>
        <v>672</v>
      </c>
      <c r="CY34" s="53">
        <f t="shared" si="39"/>
        <v>744</v>
      </c>
      <c r="CZ34" s="53">
        <f t="shared" si="39"/>
        <v>720</v>
      </c>
      <c r="DA34" s="53">
        <f t="shared" si="39"/>
        <v>744</v>
      </c>
      <c r="DB34" s="53">
        <f t="shared" si="39"/>
        <v>720</v>
      </c>
      <c r="DC34" s="53">
        <f t="shared" si="39"/>
        <v>744</v>
      </c>
      <c r="DD34" s="53">
        <f t="shared" si="39"/>
        <v>744</v>
      </c>
      <c r="DE34" s="53">
        <f t="shared" si="39"/>
        <v>720</v>
      </c>
      <c r="DF34" s="53">
        <f t="shared" si="39"/>
        <v>744</v>
      </c>
      <c r="DG34" s="53">
        <f t="shared" si="39"/>
        <v>720</v>
      </c>
      <c r="DH34" s="53">
        <f t="shared" si="39"/>
        <v>744</v>
      </c>
      <c r="DI34" s="53">
        <f t="shared" si="39"/>
        <v>744</v>
      </c>
      <c r="DJ34" s="53">
        <f t="shared" si="39"/>
        <v>672</v>
      </c>
      <c r="DK34" s="53">
        <f t="shared" si="39"/>
        <v>744</v>
      </c>
      <c r="DL34" s="53">
        <f t="shared" si="39"/>
        <v>720</v>
      </c>
      <c r="DM34" s="53">
        <f t="shared" si="39"/>
        <v>744</v>
      </c>
      <c r="DN34" s="53">
        <f t="shared" si="39"/>
        <v>720</v>
      </c>
      <c r="DO34" s="53">
        <f t="shared" si="39"/>
        <v>744</v>
      </c>
      <c r="DP34" s="53">
        <f t="shared" si="39"/>
        <v>744</v>
      </c>
      <c r="DQ34" s="53">
        <f t="shared" si="39"/>
        <v>720</v>
      </c>
      <c r="DR34" s="53">
        <f t="shared" si="39"/>
        <v>744</v>
      </c>
      <c r="DS34" s="53">
        <f t="shared" si="39"/>
        <v>720</v>
      </c>
      <c r="DT34" s="53">
        <f t="shared" si="39"/>
        <v>744</v>
      </c>
      <c r="DU34" s="53">
        <f t="shared" si="39"/>
        <v>744</v>
      </c>
      <c r="DV34" s="53">
        <f t="shared" si="39"/>
        <v>672</v>
      </c>
      <c r="DW34" s="53">
        <f t="shared" si="39"/>
        <v>744</v>
      </c>
      <c r="DX34" s="53">
        <f t="shared" si="39"/>
        <v>720</v>
      </c>
      <c r="DY34" s="53">
        <f t="shared" si="39"/>
        <v>744</v>
      </c>
      <c r="DZ34" s="53">
        <f t="shared" si="39"/>
        <v>720</v>
      </c>
      <c r="EA34" s="53">
        <f t="shared" si="39"/>
        <v>744</v>
      </c>
      <c r="EB34" s="53">
        <f t="shared" si="39"/>
        <v>744</v>
      </c>
      <c r="EC34" s="53">
        <f t="shared" si="39"/>
        <v>720</v>
      </c>
      <c r="ED34" s="53">
        <f t="shared" ref="ED34:GB38" si="40">+VLOOKUP(ED$18,$XEM$2:$XET$305,$B33,FALSE)</f>
        <v>744</v>
      </c>
      <c r="EE34" s="53">
        <f t="shared" si="40"/>
        <v>720</v>
      </c>
      <c r="EF34" s="53">
        <f t="shared" si="40"/>
        <v>744</v>
      </c>
      <c r="EG34" s="53">
        <f t="shared" si="40"/>
        <v>744</v>
      </c>
      <c r="EH34" s="53">
        <f t="shared" si="40"/>
        <v>696</v>
      </c>
      <c r="EI34" s="53">
        <f t="shared" si="40"/>
        <v>744</v>
      </c>
      <c r="EJ34" s="53">
        <f t="shared" si="40"/>
        <v>720</v>
      </c>
      <c r="EK34" s="53">
        <f t="shared" si="40"/>
        <v>744</v>
      </c>
      <c r="EL34" s="53">
        <f t="shared" si="40"/>
        <v>720</v>
      </c>
      <c r="EM34" s="53">
        <f t="shared" si="40"/>
        <v>744</v>
      </c>
      <c r="EN34" s="53">
        <f t="shared" si="40"/>
        <v>744</v>
      </c>
      <c r="EO34" s="53">
        <f t="shared" si="40"/>
        <v>720</v>
      </c>
      <c r="EP34" s="53">
        <f t="shared" si="40"/>
        <v>744</v>
      </c>
      <c r="EQ34" s="53">
        <f t="shared" si="40"/>
        <v>720</v>
      </c>
      <c r="ER34" s="53">
        <f t="shared" si="40"/>
        <v>744</v>
      </c>
      <c r="ES34" s="53">
        <f t="shared" si="40"/>
        <v>744</v>
      </c>
      <c r="ET34" s="53">
        <f t="shared" si="40"/>
        <v>672</v>
      </c>
      <c r="EU34" s="53">
        <f t="shared" si="40"/>
        <v>744</v>
      </c>
      <c r="EV34" s="53">
        <f t="shared" si="40"/>
        <v>720</v>
      </c>
      <c r="EW34" s="53">
        <f t="shared" si="40"/>
        <v>744</v>
      </c>
      <c r="EX34" s="53">
        <f t="shared" si="40"/>
        <v>720</v>
      </c>
      <c r="EY34" s="53">
        <f t="shared" si="40"/>
        <v>744</v>
      </c>
      <c r="EZ34" s="53">
        <f t="shared" si="40"/>
        <v>744</v>
      </c>
      <c r="FA34" s="53">
        <f t="shared" si="40"/>
        <v>720</v>
      </c>
      <c r="FB34" s="53">
        <f t="shared" si="40"/>
        <v>744</v>
      </c>
      <c r="FC34" s="53">
        <f t="shared" si="40"/>
        <v>720</v>
      </c>
      <c r="FD34" s="53">
        <f t="shared" si="40"/>
        <v>744</v>
      </c>
      <c r="FE34" s="53">
        <f t="shared" si="40"/>
        <v>744</v>
      </c>
      <c r="FF34" s="53">
        <f t="shared" si="40"/>
        <v>672</v>
      </c>
      <c r="FG34" s="53">
        <f t="shared" si="40"/>
        <v>744</v>
      </c>
      <c r="FH34" s="53">
        <f t="shared" si="40"/>
        <v>720</v>
      </c>
      <c r="FI34" s="53">
        <f t="shared" si="40"/>
        <v>744</v>
      </c>
      <c r="FJ34" s="53">
        <f t="shared" si="40"/>
        <v>720</v>
      </c>
      <c r="FK34" s="53">
        <f t="shared" si="40"/>
        <v>744</v>
      </c>
      <c r="FL34" s="53">
        <f t="shared" si="40"/>
        <v>744</v>
      </c>
      <c r="FM34" s="53">
        <f t="shared" si="40"/>
        <v>720</v>
      </c>
      <c r="FN34" s="53">
        <f t="shared" si="40"/>
        <v>744</v>
      </c>
      <c r="FO34" s="53">
        <f t="shared" si="40"/>
        <v>720</v>
      </c>
      <c r="FP34" s="53">
        <f t="shared" si="40"/>
        <v>744</v>
      </c>
      <c r="FQ34" s="53">
        <f t="shared" si="40"/>
        <v>744</v>
      </c>
      <c r="FR34" s="53">
        <f t="shared" si="40"/>
        <v>672</v>
      </c>
      <c r="FS34" s="53">
        <f t="shared" si="40"/>
        <v>744</v>
      </c>
      <c r="FT34" s="53">
        <f t="shared" si="40"/>
        <v>720</v>
      </c>
      <c r="FU34" s="53">
        <f t="shared" si="40"/>
        <v>744</v>
      </c>
      <c r="FV34" s="53">
        <f t="shared" si="40"/>
        <v>720</v>
      </c>
      <c r="FW34" s="53">
        <f t="shared" si="40"/>
        <v>744</v>
      </c>
      <c r="FX34" s="53">
        <f t="shared" si="40"/>
        <v>744</v>
      </c>
      <c r="FY34" s="53">
        <f t="shared" si="40"/>
        <v>720</v>
      </c>
      <c r="FZ34" s="53">
        <f t="shared" si="40"/>
        <v>744</v>
      </c>
      <c r="GA34" s="53">
        <f t="shared" si="40"/>
        <v>720</v>
      </c>
      <c r="GB34" s="53">
        <f t="shared" si="40"/>
        <v>744</v>
      </c>
      <c r="XEM34" s="139">
        <v>41518</v>
      </c>
      <c r="XEN34" s="142">
        <v>320</v>
      </c>
      <c r="XEO34" s="142">
        <v>400</v>
      </c>
      <c r="XEP34" s="142">
        <v>480</v>
      </c>
      <c r="XEQ34" s="142">
        <v>160</v>
      </c>
      <c r="XER34" s="142">
        <v>80</v>
      </c>
      <c r="XES34" s="142">
        <v>160</v>
      </c>
      <c r="XET34" s="142">
        <f t="shared" si="0"/>
        <v>720</v>
      </c>
    </row>
    <row r="35" spans="2:184 16363:16374">
      <c r="B35" s="239">
        <f>+XER207</f>
        <v>6</v>
      </c>
      <c r="C35" s="7" t="s">
        <v>49</v>
      </c>
      <c r="D35" s="41" t="s">
        <v>69</v>
      </c>
      <c r="E35" s="54">
        <f>+VLOOKUP(E$18,$XEM$2:$XET$305,$B34,FALSE)</f>
        <v>144</v>
      </c>
      <c r="F35" s="55">
        <f t="shared" si="38"/>
        <v>128</v>
      </c>
      <c r="G35" s="55">
        <f t="shared" si="38"/>
        <v>160</v>
      </c>
      <c r="H35" s="55">
        <f t="shared" si="38"/>
        <v>128</v>
      </c>
      <c r="I35" s="55">
        <f t="shared" si="38"/>
        <v>144</v>
      </c>
      <c r="J35" s="55">
        <f t="shared" si="38"/>
        <v>160</v>
      </c>
      <c r="K35" s="55">
        <f t="shared" si="38"/>
        <v>144</v>
      </c>
      <c r="L35" s="55">
        <f t="shared" si="38"/>
        <v>144</v>
      </c>
      <c r="M35" s="55">
        <f t="shared" si="38"/>
        <v>160</v>
      </c>
      <c r="N35" s="55">
        <f t="shared" si="38"/>
        <v>128</v>
      </c>
      <c r="O35" s="55">
        <f t="shared" si="38"/>
        <v>160</v>
      </c>
      <c r="P35" s="55">
        <f t="shared" si="38"/>
        <v>160</v>
      </c>
      <c r="Q35" s="55">
        <f t="shared" si="38"/>
        <v>144</v>
      </c>
      <c r="R35" s="55">
        <f t="shared" si="38"/>
        <v>128</v>
      </c>
      <c r="S35" s="55">
        <f t="shared" si="38"/>
        <v>160</v>
      </c>
      <c r="T35" s="55">
        <f t="shared" si="38"/>
        <v>128</v>
      </c>
      <c r="U35" s="55">
        <f t="shared" si="38"/>
        <v>160</v>
      </c>
      <c r="V35" s="55">
        <f t="shared" si="38"/>
        <v>144</v>
      </c>
      <c r="W35" s="55">
        <f t="shared" si="38"/>
        <v>144</v>
      </c>
      <c r="X35" s="55">
        <f t="shared" si="38"/>
        <v>160</v>
      </c>
      <c r="Y35" s="55">
        <f t="shared" si="38"/>
        <v>144</v>
      </c>
      <c r="Z35" s="55">
        <f t="shared" si="38"/>
        <v>128</v>
      </c>
      <c r="AA35" s="55">
        <f t="shared" si="38"/>
        <v>176</v>
      </c>
      <c r="AB35" s="55">
        <f t="shared" si="38"/>
        <v>144</v>
      </c>
      <c r="AC35" s="55">
        <f t="shared" si="38"/>
        <v>160</v>
      </c>
      <c r="AD35" s="55">
        <f t="shared" si="38"/>
        <v>128</v>
      </c>
      <c r="AE35" s="55">
        <f t="shared" si="38"/>
        <v>144</v>
      </c>
      <c r="AF35" s="55">
        <f t="shared" si="38"/>
        <v>128</v>
      </c>
      <c r="AG35" s="55">
        <f t="shared" si="38"/>
        <v>176</v>
      </c>
      <c r="AH35" s="55">
        <f t="shared" si="38"/>
        <v>128</v>
      </c>
      <c r="AI35" s="55">
        <f t="shared" si="38"/>
        <v>128</v>
      </c>
      <c r="AJ35" s="55">
        <f t="shared" si="38"/>
        <v>160</v>
      </c>
      <c r="AK35" s="55">
        <f t="shared" si="38"/>
        <v>144</v>
      </c>
      <c r="AL35" s="55">
        <f t="shared" si="38"/>
        <v>144</v>
      </c>
      <c r="AM35" s="55">
        <f t="shared" si="38"/>
        <v>160</v>
      </c>
      <c r="AN35" s="55">
        <f t="shared" si="38"/>
        <v>144</v>
      </c>
      <c r="AO35" s="55">
        <f t="shared" si="38"/>
        <v>176</v>
      </c>
      <c r="AP35" s="55">
        <f t="shared" si="38"/>
        <v>128</v>
      </c>
      <c r="AQ35" s="55">
        <f t="shared" si="38"/>
        <v>128</v>
      </c>
      <c r="AR35" s="55">
        <f t="shared" si="38"/>
        <v>144</v>
      </c>
      <c r="AS35" s="55">
        <f t="shared" si="38"/>
        <v>160</v>
      </c>
      <c r="AT35" s="55">
        <f t="shared" si="38"/>
        <v>128</v>
      </c>
      <c r="AU35" s="55">
        <f t="shared" si="38"/>
        <v>176</v>
      </c>
      <c r="AV35" s="55">
        <f t="shared" si="38"/>
        <v>128</v>
      </c>
      <c r="AW35" s="55">
        <f t="shared" si="38"/>
        <v>144</v>
      </c>
      <c r="AX35" s="55">
        <f t="shared" si="38"/>
        <v>160</v>
      </c>
      <c r="AY35" s="55">
        <f t="shared" si="38"/>
        <v>144</v>
      </c>
      <c r="AZ35" s="55">
        <f t="shared" si="38"/>
        <v>160</v>
      </c>
      <c r="BA35" s="55">
        <f t="shared" si="38"/>
        <v>160</v>
      </c>
      <c r="BB35" s="55">
        <f t="shared" si="38"/>
        <v>128</v>
      </c>
      <c r="BC35" s="55">
        <f t="shared" si="38"/>
        <v>128</v>
      </c>
      <c r="BD35" s="55">
        <f t="shared" si="38"/>
        <v>160</v>
      </c>
      <c r="BE35" s="55">
        <f t="shared" si="38"/>
        <v>144</v>
      </c>
      <c r="BF35" s="55">
        <f t="shared" si="38"/>
        <v>128</v>
      </c>
      <c r="BG35" s="55">
        <f t="shared" si="38"/>
        <v>176</v>
      </c>
      <c r="BH35" s="55">
        <f t="shared" si="38"/>
        <v>128</v>
      </c>
      <c r="BI35" s="55">
        <f t="shared" si="38"/>
        <v>160</v>
      </c>
      <c r="BJ35" s="55">
        <f t="shared" si="38"/>
        <v>144</v>
      </c>
      <c r="BK35" s="55">
        <f t="shared" si="38"/>
        <v>144</v>
      </c>
      <c r="BL35" s="55">
        <f t="shared" si="38"/>
        <v>176</v>
      </c>
      <c r="BM35" s="55">
        <f t="shared" si="38"/>
        <v>144</v>
      </c>
      <c r="BN35" s="55">
        <f t="shared" si="38"/>
        <v>128</v>
      </c>
      <c r="BO35" s="55">
        <f t="shared" si="38"/>
        <v>144</v>
      </c>
      <c r="BP35" s="55">
        <f t="shared" si="38"/>
        <v>144</v>
      </c>
      <c r="BQ35" s="55">
        <f t="shared" si="38"/>
        <v>144</v>
      </c>
      <c r="BR35" s="55">
        <f t="shared" si="39"/>
        <v>144</v>
      </c>
      <c r="BS35" s="55">
        <f t="shared" si="39"/>
        <v>160</v>
      </c>
      <c r="BT35" s="55">
        <f t="shared" si="39"/>
        <v>128</v>
      </c>
      <c r="BU35" s="55">
        <f t="shared" si="39"/>
        <v>176</v>
      </c>
      <c r="BV35" s="55">
        <f t="shared" si="39"/>
        <v>128</v>
      </c>
      <c r="BW35" s="55">
        <f t="shared" si="39"/>
        <v>144</v>
      </c>
      <c r="BX35" s="55">
        <f t="shared" si="39"/>
        <v>176</v>
      </c>
      <c r="BY35" s="55">
        <f t="shared" si="39"/>
        <v>144</v>
      </c>
      <c r="BZ35" s="55">
        <f t="shared" si="39"/>
        <v>128</v>
      </c>
      <c r="CA35" s="55">
        <f t="shared" si="39"/>
        <v>160</v>
      </c>
      <c r="CB35" s="55">
        <f t="shared" si="39"/>
        <v>128</v>
      </c>
      <c r="CC35" s="55">
        <f t="shared" si="39"/>
        <v>144</v>
      </c>
      <c r="CD35" s="55">
        <f t="shared" si="39"/>
        <v>160</v>
      </c>
      <c r="CE35" s="55">
        <f t="shared" si="39"/>
        <v>144</v>
      </c>
      <c r="CF35" s="55">
        <f t="shared" si="39"/>
        <v>144</v>
      </c>
      <c r="CG35" s="55">
        <f t="shared" si="39"/>
        <v>160</v>
      </c>
      <c r="CH35" s="55">
        <f t="shared" si="39"/>
        <v>128</v>
      </c>
      <c r="CI35" s="55">
        <f t="shared" si="39"/>
        <v>160</v>
      </c>
      <c r="CJ35" s="55">
        <f t="shared" si="39"/>
        <v>160</v>
      </c>
      <c r="CK35" s="55">
        <f t="shared" si="39"/>
        <v>144</v>
      </c>
      <c r="CL35" s="55">
        <f t="shared" si="39"/>
        <v>144</v>
      </c>
      <c r="CM35" s="55">
        <f t="shared" si="39"/>
        <v>144</v>
      </c>
      <c r="CN35" s="55">
        <f t="shared" si="39"/>
        <v>128</v>
      </c>
      <c r="CO35" s="55">
        <f t="shared" si="39"/>
        <v>176</v>
      </c>
      <c r="CP35" s="55">
        <f t="shared" si="39"/>
        <v>128</v>
      </c>
      <c r="CQ35" s="55">
        <f t="shared" si="39"/>
        <v>128</v>
      </c>
      <c r="CR35" s="55">
        <f t="shared" si="39"/>
        <v>160</v>
      </c>
      <c r="CS35" s="55">
        <f t="shared" si="39"/>
        <v>144</v>
      </c>
      <c r="CT35" s="55">
        <f t="shared" si="39"/>
        <v>144</v>
      </c>
      <c r="CU35" s="55">
        <f t="shared" si="39"/>
        <v>160</v>
      </c>
      <c r="CV35" s="55">
        <f t="shared" si="39"/>
        <v>144</v>
      </c>
      <c r="CW35" s="55">
        <f t="shared" si="39"/>
        <v>176</v>
      </c>
      <c r="CX35" s="55">
        <f t="shared" si="39"/>
        <v>128</v>
      </c>
      <c r="CY35" s="55">
        <f t="shared" si="39"/>
        <v>128</v>
      </c>
      <c r="CZ35" s="55">
        <f t="shared" si="39"/>
        <v>128</v>
      </c>
      <c r="DA35" s="55">
        <f t="shared" si="39"/>
        <v>176</v>
      </c>
      <c r="DB35" s="55">
        <f t="shared" si="39"/>
        <v>128</v>
      </c>
      <c r="DC35" s="55">
        <f t="shared" si="39"/>
        <v>160</v>
      </c>
      <c r="DD35" s="55">
        <f t="shared" si="39"/>
        <v>144</v>
      </c>
      <c r="DE35" s="55">
        <f t="shared" si="39"/>
        <v>144</v>
      </c>
      <c r="DF35" s="55">
        <f t="shared" si="39"/>
        <v>160</v>
      </c>
      <c r="DG35" s="55">
        <f t="shared" si="39"/>
        <v>144</v>
      </c>
      <c r="DH35" s="55">
        <f t="shared" si="39"/>
        <v>128</v>
      </c>
      <c r="DI35" s="55">
        <f t="shared" si="39"/>
        <v>160</v>
      </c>
      <c r="DJ35" s="55">
        <f t="shared" si="39"/>
        <v>128</v>
      </c>
      <c r="DK35" s="55">
        <f t="shared" si="39"/>
        <v>128</v>
      </c>
      <c r="DL35" s="55">
        <f t="shared" si="39"/>
        <v>144</v>
      </c>
      <c r="DM35" s="55">
        <f t="shared" si="39"/>
        <v>160</v>
      </c>
      <c r="DN35" s="55">
        <f t="shared" si="39"/>
        <v>128</v>
      </c>
      <c r="DO35" s="55">
        <f t="shared" si="39"/>
        <v>176</v>
      </c>
      <c r="DP35" s="55">
        <f t="shared" si="39"/>
        <v>128</v>
      </c>
      <c r="DQ35" s="55">
        <f t="shared" si="39"/>
        <v>144</v>
      </c>
      <c r="DR35" s="55">
        <f t="shared" si="39"/>
        <v>160</v>
      </c>
      <c r="DS35" s="55">
        <f t="shared" si="39"/>
        <v>144</v>
      </c>
      <c r="DT35" s="55">
        <f t="shared" si="39"/>
        <v>160</v>
      </c>
      <c r="DU35" s="55">
        <f t="shared" si="39"/>
        <v>160</v>
      </c>
      <c r="DV35" s="55">
        <f t="shared" si="39"/>
        <v>128</v>
      </c>
      <c r="DW35" s="55">
        <f t="shared" si="39"/>
        <v>128</v>
      </c>
      <c r="DX35" s="55">
        <f t="shared" si="39"/>
        <v>160</v>
      </c>
      <c r="DY35" s="55">
        <f t="shared" si="39"/>
        <v>144</v>
      </c>
      <c r="DZ35" s="55">
        <f t="shared" si="39"/>
        <v>128</v>
      </c>
      <c r="EA35" s="55">
        <f t="shared" si="39"/>
        <v>176</v>
      </c>
      <c r="EB35" s="55">
        <f t="shared" si="39"/>
        <v>128</v>
      </c>
      <c r="EC35" s="55">
        <f t="shared" si="39"/>
        <v>160</v>
      </c>
      <c r="ED35" s="55">
        <f t="shared" si="40"/>
        <v>144</v>
      </c>
      <c r="EE35" s="55">
        <f t="shared" si="40"/>
        <v>144</v>
      </c>
      <c r="EF35" s="55">
        <f t="shared" si="40"/>
        <v>176</v>
      </c>
      <c r="EG35" s="55">
        <f t="shared" si="40"/>
        <v>144</v>
      </c>
      <c r="EH35" s="55">
        <f t="shared" si="40"/>
        <v>128</v>
      </c>
      <c r="EI35" s="55">
        <f t="shared" si="40"/>
        <v>160</v>
      </c>
      <c r="EJ35" s="55">
        <f t="shared" si="40"/>
        <v>128</v>
      </c>
      <c r="EK35" s="55">
        <f t="shared" si="40"/>
        <v>144</v>
      </c>
      <c r="EL35" s="55">
        <f t="shared" si="40"/>
        <v>160</v>
      </c>
      <c r="EM35" s="55">
        <f t="shared" si="40"/>
        <v>144</v>
      </c>
      <c r="EN35" s="55">
        <f t="shared" si="40"/>
        <v>144</v>
      </c>
      <c r="EO35" s="55">
        <f t="shared" si="40"/>
        <v>160</v>
      </c>
      <c r="EP35" s="55">
        <f t="shared" si="40"/>
        <v>128</v>
      </c>
      <c r="EQ35" s="55">
        <f t="shared" si="40"/>
        <v>160</v>
      </c>
      <c r="ER35" s="55">
        <f t="shared" si="40"/>
        <v>160</v>
      </c>
      <c r="ES35" s="55">
        <f t="shared" si="40"/>
        <v>144</v>
      </c>
      <c r="ET35" s="55">
        <f t="shared" si="40"/>
        <v>128</v>
      </c>
      <c r="EU35" s="55">
        <f t="shared" si="40"/>
        <v>160</v>
      </c>
      <c r="EV35" s="55">
        <f t="shared" si="40"/>
        <v>128</v>
      </c>
      <c r="EW35" s="55">
        <f t="shared" si="40"/>
        <v>160</v>
      </c>
      <c r="EX35" s="55">
        <f t="shared" si="40"/>
        <v>144</v>
      </c>
      <c r="EY35" s="55">
        <f t="shared" si="40"/>
        <v>144</v>
      </c>
      <c r="EZ35" s="55">
        <f t="shared" si="40"/>
        <v>160</v>
      </c>
      <c r="FA35" s="55">
        <f t="shared" si="40"/>
        <v>144</v>
      </c>
      <c r="FB35" s="55">
        <f t="shared" si="40"/>
        <v>128</v>
      </c>
      <c r="FC35" s="55">
        <f t="shared" si="40"/>
        <v>176</v>
      </c>
      <c r="FD35" s="55">
        <f t="shared" si="40"/>
        <v>144</v>
      </c>
      <c r="FE35" s="55">
        <f t="shared" si="40"/>
        <v>160</v>
      </c>
      <c r="FF35" s="55">
        <f t="shared" si="40"/>
        <v>128</v>
      </c>
      <c r="FG35" s="55">
        <f t="shared" si="40"/>
        <v>144</v>
      </c>
      <c r="FH35" s="55">
        <f t="shared" si="40"/>
        <v>128</v>
      </c>
      <c r="FI35" s="55">
        <f t="shared" si="40"/>
        <v>176</v>
      </c>
      <c r="FJ35" s="55">
        <f t="shared" si="40"/>
        <v>128</v>
      </c>
      <c r="FK35" s="55">
        <f t="shared" si="40"/>
        <v>128</v>
      </c>
      <c r="FL35" s="55">
        <f t="shared" si="40"/>
        <v>160</v>
      </c>
      <c r="FM35" s="55">
        <f t="shared" si="40"/>
        <v>144</v>
      </c>
      <c r="FN35" s="55">
        <f t="shared" si="40"/>
        <v>144</v>
      </c>
      <c r="FO35" s="55">
        <f t="shared" si="40"/>
        <v>160</v>
      </c>
      <c r="FP35" s="55">
        <f t="shared" si="40"/>
        <v>144</v>
      </c>
      <c r="FQ35" s="55">
        <f t="shared" si="40"/>
        <v>176</v>
      </c>
      <c r="FR35" s="55">
        <f t="shared" si="40"/>
        <v>128</v>
      </c>
      <c r="FS35" s="55">
        <f t="shared" si="40"/>
        <v>128</v>
      </c>
      <c r="FT35" s="55">
        <f t="shared" si="40"/>
        <v>128</v>
      </c>
      <c r="FU35" s="55">
        <f t="shared" si="40"/>
        <v>176</v>
      </c>
      <c r="FV35" s="55">
        <f t="shared" si="40"/>
        <v>128</v>
      </c>
      <c r="FW35" s="55">
        <f t="shared" si="40"/>
        <v>160</v>
      </c>
      <c r="FX35" s="55">
        <f t="shared" si="40"/>
        <v>144</v>
      </c>
      <c r="FY35" s="55">
        <f t="shared" si="40"/>
        <v>144</v>
      </c>
      <c r="FZ35" s="55">
        <f t="shared" si="40"/>
        <v>160</v>
      </c>
      <c r="GA35" s="55">
        <f t="shared" si="40"/>
        <v>144</v>
      </c>
      <c r="GB35" s="55">
        <f t="shared" si="40"/>
        <v>128</v>
      </c>
      <c r="XEM35" s="139">
        <v>41548</v>
      </c>
      <c r="XEN35" s="142">
        <v>368</v>
      </c>
      <c r="XEO35" s="142">
        <v>376</v>
      </c>
      <c r="XEP35" s="142">
        <v>552</v>
      </c>
      <c r="XEQ35" s="142">
        <v>128</v>
      </c>
      <c r="XER35" s="142">
        <v>64</v>
      </c>
      <c r="XES35" s="142">
        <v>184</v>
      </c>
      <c r="XET35" s="142">
        <f t="shared" si="0"/>
        <v>744</v>
      </c>
    </row>
    <row r="36" spans="2:184 16363:16374">
      <c r="B36" s="239">
        <f>+XEN207</f>
        <v>2</v>
      </c>
      <c r="C36" s="7"/>
      <c r="D36" s="41" t="s">
        <v>70</v>
      </c>
      <c r="E36" s="54">
        <f>+VLOOKUP(E$18,$XEM$2:$XET$305,$B35,FALSE)</f>
        <v>72</v>
      </c>
      <c r="F36" s="55">
        <f t="shared" si="38"/>
        <v>64</v>
      </c>
      <c r="G36" s="55">
        <f t="shared" si="38"/>
        <v>80</v>
      </c>
      <c r="H36" s="55">
        <f t="shared" si="38"/>
        <v>64</v>
      </c>
      <c r="I36" s="55">
        <f t="shared" si="38"/>
        <v>72</v>
      </c>
      <c r="J36" s="55">
        <f t="shared" si="38"/>
        <v>80</v>
      </c>
      <c r="K36" s="55">
        <f t="shared" si="38"/>
        <v>72</v>
      </c>
      <c r="L36" s="55">
        <f t="shared" si="38"/>
        <v>72</v>
      </c>
      <c r="M36" s="55">
        <f t="shared" si="38"/>
        <v>80</v>
      </c>
      <c r="N36" s="55">
        <f t="shared" si="38"/>
        <v>64</v>
      </c>
      <c r="O36" s="55">
        <f t="shared" si="38"/>
        <v>80</v>
      </c>
      <c r="P36" s="55">
        <f t="shared" si="38"/>
        <v>80</v>
      </c>
      <c r="Q36" s="55">
        <f t="shared" si="38"/>
        <v>72</v>
      </c>
      <c r="R36" s="55">
        <f t="shared" si="38"/>
        <v>64</v>
      </c>
      <c r="S36" s="55">
        <f t="shared" si="38"/>
        <v>80</v>
      </c>
      <c r="T36" s="55">
        <f t="shared" si="38"/>
        <v>64</v>
      </c>
      <c r="U36" s="55">
        <f t="shared" si="38"/>
        <v>80</v>
      </c>
      <c r="V36" s="55">
        <f t="shared" si="38"/>
        <v>72</v>
      </c>
      <c r="W36" s="55">
        <f t="shared" si="38"/>
        <v>72</v>
      </c>
      <c r="X36" s="55">
        <f t="shared" si="38"/>
        <v>80</v>
      </c>
      <c r="Y36" s="55">
        <f t="shared" si="38"/>
        <v>72</v>
      </c>
      <c r="Z36" s="55">
        <f t="shared" si="38"/>
        <v>64</v>
      </c>
      <c r="AA36" s="55">
        <f t="shared" si="38"/>
        <v>88</v>
      </c>
      <c r="AB36" s="55">
        <f t="shared" si="38"/>
        <v>72</v>
      </c>
      <c r="AC36" s="55">
        <f t="shared" si="38"/>
        <v>80</v>
      </c>
      <c r="AD36" s="55">
        <f t="shared" si="38"/>
        <v>64</v>
      </c>
      <c r="AE36" s="55">
        <f t="shared" si="38"/>
        <v>72</v>
      </c>
      <c r="AF36" s="55">
        <f t="shared" si="38"/>
        <v>64</v>
      </c>
      <c r="AG36" s="55">
        <f t="shared" si="38"/>
        <v>88</v>
      </c>
      <c r="AH36" s="55">
        <f t="shared" si="38"/>
        <v>64</v>
      </c>
      <c r="AI36" s="55">
        <f t="shared" si="38"/>
        <v>64</v>
      </c>
      <c r="AJ36" s="55">
        <f t="shared" si="38"/>
        <v>80</v>
      </c>
      <c r="AK36" s="55">
        <f t="shared" si="38"/>
        <v>72</v>
      </c>
      <c r="AL36" s="55">
        <f t="shared" si="38"/>
        <v>72</v>
      </c>
      <c r="AM36" s="55">
        <f t="shared" si="38"/>
        <v>80</v>
      </c>
      <c r="AN36" s="55">
        <f t="shared" si="38"/>
        <v>72</v>
      </c>
      <c r="AO36" s="55">
        <f t="shared" si="38"/>
        <v>88</v>
      </c>
      <c r="AP36" s="55">
        <f t="shared" si="38"/>
        <v>64</v>
      </c>
      <c r="AQ36" s="55">
        <f t="shared" si="38"/>
        <v>64</v>
      </c>
      <c r="AR36" s="55">
        <f t="shared" si="38"/>
        <v>72</v>
      </c>
      <c r="AS36" s="55">
        <f t="shared" si="38"/>
        <v>80</v>
      </c>
      <c r="AT36" s="55">
        <f t="shared" si="38"/>
        <v>64</v>
      </c>
      <c r="AU36" s="55">
        <f t="shared" si="38"/>
        <v>88</v>
      </c>
      <c r="AV36" s="55">
        <f t="shared" si="38"/>
        <v>64</v>
      </c>
      <c r="AW36" s="55">
        <f t="shared" si="38"/>
        <v>72</v>
      </c>
      <c r="AX36" s="55">
        <f t="shared" si="38"/>
        <v>80</v>
      </c>
      <c r="AY36" s="55">
        <f t="shared" si="38"/>
        <v>72</v>
      </c>
      <c r="AZ36" s="55">
        <f t="shared" si="38"/>
        <v>80</v>
      </c>
      <c r="BA36" s="55">
        <f t="shared" si="38"/>
        <v>80</v>
      </c>
      <c r="BB36" s="55">
        <f t="shared" si="38"/>
        <v>64</v>
      </c>
      <c r="BC36" s="55">
        <f t="shared" si="38"/>
        <v>64</v>
      </c>
      <c r="BD36" s="55">
        <f t="shared" si="38"/>
        <v>80</v>
      </c>
      <c r="BE36" s="55">
        <f t="shared" si="38"/>
        <v>72</v>
      </c>
      <c r="BF36" s="55">
        <f t="shared" si="38"/>
        <v>64</v>
      </c>
      <c r="BG36" s="55">
        <f t="shared" si="38"/>
        <v>88</v>
      </c>
      <c r="BH36" s="55">
        <f t="shared" si="38"/>
        <v>64</v>
      </c>
      <c r="BI36" s="55">
        <f t="shared" si="38"/>
        <v>80</v>
      </c>
      <c r="BJ36" s="55">
        <f t="shared" si="38"/>
        <v>72</v>
      </c>
      <c r="BK36" s="55">
        <f t="shared" si="38"/>
        <v>72</v>
      </c>
      <c r="BL36" s="55">
        <f t="shared" si="38"/>
        <v>88</v>
      </c>
      <c r="BM36" s="55">
        <f t="shared" si="38"/>
        <v>72</v>
      </c>
      <c r="BN36" s="55">
        <f t="shared" si="38"/>
        <v>64</v>
      </c>
      <c r="BO36" s="55">
        <f t="shared" si="38"/>
        <v>72</v>
      </c>
      <c r="BP36" s="55">
        <f t="shared" si="38"/>
        <v>72</v>
      </c>
      <c r="BQ36" s="55">
        <f t="shared" si="38"/>
        <v>72</v>
      </c>
      <c r="BR36" s="55">
        <f t="shared" si="39"/>
        <v>72</v>
      </c>
      <c r="BS36" s="55">
        <f t="shared" si="39"/>
        <v>80</v>
      </c>
      <c r="BT36" s="55">
        <f t="shared" si="39"/>
        <v>64</v>
      </c>
      <c r="BU36" s="55">
        <f t="shared" si="39"/>
        <v>88</v>
      </c>
      <c r="BV36" s="55">
        <f t="shared" si="39"/>
        <v>64</v>
      </c>
      <c r="BW36" s="55">
        <f t="shared" si="39"/>
        <v>72</v>
      </c>
      <c r="BX36" s="55">
        <f t="shared" si="39"/>
        <v>88</v>
      </c>
      <c r="BY36" s="55">
        <f t="shared" si="39"/>
        <v>72</v>
      </c>
      <c r="BZ36" s="55">
        <f t="shared" si="39"/>
        <v>64</v>
      </c>
      <c r="CA36" s="55">
        <f t="shared" si="39"/>
        <v>80</v>
      </c>
      <c r="CB36" s="55">
        <f t="shared" si="39"/>
        <v>64</v>
      </c>
      <c r="CC36" s="55">
        <f t="shared" si="39"/>
        <v>72</v>
      </c>
      <c r="CD36" s="55">
        <f t="shared" si="39"/>
        <v>80</v>
      </c>
      <c r="CE36" s="55">
        <f t="shared" si="39"/>
        <v>72</v>
      </c>
      <c r="CF36" s="55">
        <f t="shared" si="39"/>
        <v>72</v>
      </c>
      <c r="CG36" s="55">
        <f t="shared" si="39"/>
        <v>80</v>
      </c>
      <c r="CH36" s="55">
        <f t="shared" si="39"/>
        <v>64</v>
      </c>
      <c r="CI36" s="55">
        <f t="shared" si="39"/>
        <v>80</v>
      </c>
      <c r="CJ36" s="55">
        <f t="shared" si="39"/>
        <v>80</v>
      </c>
      <c r="CK36" s="55">
        <f t="shared" si="39"/>
        <v>72</v>
      </c>
      <c r="CL36" s="55">
        <f t="shared" si="39"/>
        <v>72</v>
      </c>
      <c r="CM36" s="55">
        <f t="shared" si="39"/>
        <v>72</v>
      </c>
      <c r="CN36" s="55">
        <f t="shared" si="39"/>
        <v>64</v>
      </c>
      <c r="CO36" s="55">
        <f t="shared" si="39"/>
        <v>88</v>
      </c>
      <c r="CP36" s="55">
        <f t="shared" si="39"/>
        <v>64</v>
      </c>
      <c r="CQ36" s="55">
        <f t="shared" si="39"/>
        <v>64</v>
      </c>
      <c r="CR36" s="55">
        <f t="shared" si="39"/>
        <v>80</v>
      </c>
      <c r="CS36" s="55">
        <f t="shared" si="39"/>
        <v>72</v>
      </c>
      <c r="CT36" s="55">
        <f t="shared" si="39"/>
        <v>72</v>
      </c>
      <c r="CU36" s="55">
        <f t="shared" si="39"/>
        <v>80</v>
      </c>
      <c r="CV36" s="55">
        <f t="shared" si="39"/>
        <v>72</v>
      </c>
      <c r="CW36" s="55">
        <f t="shared" si="39"/>
        <v>88</v>
      </c>
      <c r="CX36" s="55">
        <f t="shared" si="39"/>
        <v>64</v>
      </c>
      <c r="CY36" s="55">
        <f t="shared" si="39"/>
        <v>64</v>
      </c>
      <c r="CZ36" s="55">
        <f t="shared" si="39"/>
        <v>64</v>
      </c>
      <c r="DA36" s="55">
        <f t="shared" si="39"/>
        <v>88</v>
      </c>
      <c r="DB36" s="55">
        <f t="shared" si="39"/>
        <v>64</v>
      </c>
      <c r="DC36" s="55">
        <f t="shared" si="39"/>
        <v>80</v>
      </c>
      <c r="DD36" s="55">
        <f t="shared" si="39"/>
        <v>72</v>
      </c>
      <c r="DE36" s="55">
        <f t="shared" si="39"/>
        <v>72</v>
      </c>
      <c r="DF36" s="55">
        <f t="shared" si="39"/>
        <v>80</v>
      </c>
      <c r="DG36" s="55">
        <f t="shared" si="39"/>
        <v>72</v>
      </c>
      <c r="DH36" s="55">
        <f t="shared" si="39"/>
        <v>64</v>
      </c>
      <c r="DI36" s="55">
        <f t="shared" si="39"/>
        <v>80</v>
      </c>
      <c r="DJ36" s="55">
        <f t="shared" si="39"/>
        <v>64</v>
      </c>
      <c r="DK36" s="55">
        <f t="shared" si="39"/>
        <v>64</v>
      </c>
      <c r="DL36" s="55">
        <f t="shared" si="39"/>
        <v>72</v>
      </c>
      <c r="DM36" s="55">
        <f t="shared" si="39"/>
        <v>80</v>
      </c>
      <c r="DN36" s="55">
        <f t="shared" si="39"/>
        <v>64</v>
      </c>
      <c r="DO36" s="55">
        <f t="shared" si="39"/>
        <v>88</v>
      </c>
      <c r="DP36" s="55">
        <f t="shared" si="39"/>
        <v>64</v>
      </c>
      <c r="DQ36" s="55">
        <f t="shared" si="39"/>
        <v>72</v>
      </c>
      <c r="DR36" s="55">
        <f t="shared" si="39"/>
        <v>80</v>
      </c>
      <c r="DS36" s="55">
        <f t="shared" si="39"/>
        <v>72</v>
      </c>
      <c r="DT36" s="55">
        <f t="shared" si="39"/>
        <v>80</v>
      </c>
      <c r="DU36" s="55">
        <f t="shared" si="39"/>
        <v>80</v>
      </c>
      <c r="DV36" s="55">
        <f t="shared" si="39"/>
        <v>64</v>
      </c>
      <c r="DW36" s="55">
        <f t="shared" si="39"/>
        <v>64</v>
      </c>
      <c r="DX36" s="55">
        <f t="shared" si="39"/>
        <v>80</v>
      </c>
      <c r="DY36" s="55">
        <f t="shared" si="39"/>
        <v>72</v>
      </c>
      <c r="DZ36" s="55">
        <f t="shared" si="39"/>
        <v>64</v>
      </c>
      <c r="EA36" s="55">
        <f t="shared" si="39"/>
        <v>88</v>
      </c>
      <c r="EB36" s="55">
        <f t="shared" si="39"/>
        <v>64</v>
      </c>
      <c r="EC36" s="55">
        <f t="shared" si="39"/>
        <v>80</v>
      </c>
      <c r="ED36" s="55">
        <f t="shared" si="40"/>
        <v>72</v>
      </c>
      <c r="EE36" s="55">
        <f t="shared" si="40"/>
        <v>72</v>
      </c>
      <c r="EF36" s="55">
        <f t="shared" si="40"/>
        <v>88</v>
      </c>
      <c r="EG36" s="55">
        <f t="shared" si="40"/>
        <v>72</v>
      </c>
      <c r="EH36" s="55">
        <f t="shared" si="40"/>
        <v>64</v>
      </c>
      <c r="EI36" s="55">
        <f t="shared" si="40"/>
        <v>80</v>
      </c>
      <c r="EJ36" s="55">
        <f t="shared" si="40"/>
        <v>64</v>
      </c>
      <c r="EK36" s="55">
        <f t="shared" si="40"/>
        <v>72</v>
      </c>
      <c r="EL36" s="55">
        <f t="shared" si="40"/>
        <v>80</v>
      </c>
      <c r="EM36" s="55">
        <f t="shared" si="40"/>
        <v>72</v>
      </c>
      <c r="EN36" s="55">
        <f t="shared" si="40"/>
        <v>72</v>
      </c>
      <c r="EO36" s="55">
        <f t="shared" si="40"/>
        <v>80</v>
      </c>
      <c r="EP36" s="55">
        <f t="shared" si="40"/>
        <v>64</v>
      </c>
      <c r="EQ36" s="55">
        <f t="shared" si="40"/>
        <v>80</v>
      </c>
      <c r="ER36" s="55">
        <f t="shared" si="40"/>
        <v>80</v>
      </c>
      <c r="ES36" s="55">
        <f t="shared" si="40"/>
        <v>72</v>
      </c>
      <c r="ET36" s="55">
        <f t="shared" si="40"/>
        <v>64</v>
      </c>
      <c r="EU36" s="55">
        <f t="shared" si="40"/>
        <v>80</v>
      </c>
      <c r="EV36" s="55">
        <f t="shared" si="40"/>
        <v>64</v>
      </c>
      <c r="EW36" s="55">
        <f t="shared" si="40"/>
        <v>80</v>
      </c>
      <c r="EX36" s="55">
        <f t="shared" si="40"/>
        <v>72</v>
      </c>
      <c r="EY36" s="55">
        <f t="shared" si="40"/>
        <v>72</v>
      </c>
      <c r="EZ36" s="55">
        <f t="shared" si="40"/>
        <v>80</v>
      </c>
      <c r="FA36" s="55">
        <f t="shared" si="40"/>
        <v>72</v>
      </c>
      <c r="FB36" s="55">
        <f t="shared" si="40"/>
        <v>64</v>
      </c>
      <c r="FC36" s="55">
        <f t="shared" si="40"/>
        <v>88</v>
      </c>
      <c r="FD36" s="55">
        <f t="shared" si="40"/>
        <v>72</v>
      </c>
      <c r="FE36" s="55">
        <f t="shared" si="40"/>
        <v>80</v>
      </c>
      <c r="FF36" s="55">
        <f t="shared" si="40"/>
        <v>64</v>
      </c>
      <c r="FG36" s="55">
        <f t="shared" si="40"/>
        <v>72</v>
      </c>
      <c r="FH36" s="55">
        <f t="shared" si="40"/>
        <v>64</v>
      </c>
      <c r="FI36" s="55">
        <f t="shared" si="40"/>
        <v>88</v>
      </c>
      <c r="FJ36" s="55">
        <f t="shared" si="40"/>
        <v>64</v>
      </c>
      <c r="FK36" s="55">
        <f t="shared" si="40"/>
        <v>64</v>
      </c>
      <c r="FL36" s="55">
        <f t="shared" si="40"/>
        <v>80</v>
      </c>
      <c r="FM36" s="55">
        <f t="shared" si="40"/>
        <v>72</v>
      </c>
      <c r="FN36" s="55">
        <f t="shared" si="40"/>
        <v>72</v>
      </c>
      <c r="FO36" s="55">
        <f t="shared" si="40"/>
        <v>80</v>
      </c>
      <c r="FP36" s="55">
        <f t="shared" si="40"/>
        <v>72</v>
      </c>
      <c r="FQ36" s="55">
        <f t="shared" si="40"/>
        <v>88</v>
      </c>
      <c r="FR36" s="55">
        <f t="shared" si="40"/>
        <v>64</v>
      </c>
      <c r="FS36" s="55">
        <f t="shared" si="40"/>
        <v>64</v>
      </c>
      <c r="FT36" s="55">
        <f t="shared" si="40"/>
        <v>64</v>
      </c>
      <c r="FU36" s="55">
        <f t="shared" si="40"/>
        <v>88</v>
      </c>
      <c r="FV36" s="55">
        <f t="shared" si="40"/>
        <v>64</v>
      </c>
      <c r="FW36" s="55">
        <f t="shared" si="40"/>
        <v>80</v>
      </c>
      <c r="FX36" s="55">
        <f t="shared" si="40"/>
        <v>72</v>
      </c>
      <c r="FY36" s="55">
        <f t="shared" si="40"/>
        <v>72</v>
      </c>
      <c r="FZ36" s="55">
        <f t="shared" si="40"/>
        <v>80</v>
      </c>
      <c r="GA36" s="55">
        <f t="shared" si="40"/>
        <v>72</v>
      </c>
      <c r="GB36" s="55">
        <f t="shared" si="40"/>
        <v>64</v>
      </c>
      <c r="XEM36" s="139">
        <v>41579</v>
      </c>
      <c r="XEN36" s="142">
        <v>320</v>
      </c>
      <c r="XEO36" s="142">
        <v>400</v>
      </c>
      <c r="XEP36" s="142">
        <v>480</v>
      </c>
      <c r="XEQ36" s="142">
        <v>160</v>
      </c>
      <c r="XER36" s="142">
        <v>80</v>
      </c>
      <c r="XES36" s="142">
        <v>160</v>
      </c>
      <c r="XET36" s="142">
        <f t="shared" si="0"/>
        <v>720</v>
      </c>
    </row>
    <row r="37" spans="2:184 16363:16374">
      <c r="B37" s="239">
        <f>+XES207</f>
        <v>7</v>
      </c>
      <c r="C37" s="7"/>
      <c r="D37" s="41" t="s">
        <v>71</v>
      </c>
      <c r="E37" s="54">
        <f>+VLOOKUP(E$18,$XEM$2:$XET$305,$B36,FALSE)</f>
        <v>352</v>
      </c>
      <c r="F37" s="55">
        <f t="shared" si="38"/>
        <v>320</v>
      </c>
      <c r="G37" s="55">
        <f t="shared" si="38"/>
        <v>336</v>
      </c>
      <c r="H37" s="55">
        <f t="shared" si="38"/>
        <v>352</v>
      </c>
      <c r="I37" s="55">
        <f t="shared" si="38"/>
        <v>352</v>
      </c>
      <c r="J37" s="55">
        <f t="shared" si="38"/>
        <v>320</v>
      </c>
      <c r="K37" s="55">
        <f t="shared" si="38"/>
        <v>352</v>
      </c>
      <c r="L37" s="55">
        <f t="shared" si="38"/>
        <v>352</v>
      </c>
      <c r="M37" s="55">
        <f t="shared" si="38"/>
        <v>320</v>
      </c>
      <c r="N37" s="55">
        <f t="shared" si="38"/>
        <v>368</v>
      </c>
      <c r="O37" s="55">
        <f t="shared" si="38"/>
        <v>320</v>
      </c>
      <c r="P37" s="55">
        <f t="shared" si="38"/>
        <v>336</v>
      </c>
      <c r="Q37" s="55">
        <f t="shared" si="38"/>
        <v>352</v>
      </c>
      <c r="R37" s="55">
        <f t="shared" si="38"/>
        <v>320</v>
      </c>
      <c r="S37" s="55">
        <f t="shared" si="38"/>
        <v>336</v>
      </c>
      <c r="T37" s="55">
        <f t="shared" si="38"/>
        <v>352</v>
      </c>
      <c r="U37" s="55">
        <f t="shared" si="38"/>
        <v>336</v>
      </c>
      <c r="V37" s="55">
        <f t="shared" si="38"/>
        <v>336</v>
      </c>
      <c r="W37" s="55">
        <f t="shared" si="38"/>
        <v>352</v>
      </c>
      <c r="X37" s="55">
        <f t="shared" si="38"/>
        <v>336</v>
      </c>
      <c r="Y37" s="55">
        <f t="shared" si="38"/>
        <v>336</v>
      </c>
      <c r="Z37" s="55">
        <f t="shared" si="38"/>
        <v>368</v>
      </c>
      <c r="AA37" s="55">
        <f t="shared" si="38"/>
        <v>304</v>
      </c>
      <c r="AB37" s="55">
        <f t="shared" si="38"/>
        <v>352</v>
      </c>
      <c r="AC37" s="55">
        <f t="shared" si="38"/>
        <v>336</v>
      </c>
      <c r="AD37" s="55">
        <f t="shared" si="38"/>
        <v>320</v>
      </c>
      <c r="AE37" s="55">
        <f t="shared" si="38"/>
        <v>352</v>
      </c>
      <c r="AF37" s="55">
        <f t="shared" si="38"/>
        <v>352</v>
      </c>
      <c r="AG37" s="55">
        <f t="shared" si="38"/>
        <v>320</v>
      </c>
      <c r="AH37" s="55">
        <f t="shared" si="38"/>
        <v>352</v>
      </c>
      <c r="AI37" s="55">
        <f t="shared" si="38"/>
        <v>368</v>
      </c>
      <c r="AJ37" s="55">
        <f t="shared" si="38"/>
        <v>336</v>
      </c>
      <c r="AK37" s="55">
        <f t="shared" si="38"/>
        <v>336</v>
      </c>
      <c r="AL37" s="55">
        <f t="shared" si="38"/>
        <v>352</v>
      </c>
      <c r="AM37" s="55">
        <f t="shared" si="38"/>
        <v>320</v>
      </c>
      <c r="AN37" s="55">
        <f t="shared" si="38"/>
        <v>352</v>
      </c>
      <c r="AO37" s="55">
        <f t="shared" si="38"/>
        <v>320</v>
      </c>
      <c r="AP37" s="55">
        <f t="shared" si="38"/>
        <v>336</v>
      </c>
      <c r="AQ37" s="55">
        <f t="shared" si="38"/>
        <v>368</v>
      </c>
      <c r="AR37" s="55">
        <f t="shared" si="38"/>
        <v>336</v>
      </c>
      <c r="AS37" s="55">
        <f t="shared" si="38"/>
        <v>336</v>
      </c>
      <c r="AT37" s="55">
        <f t="shared" si="38"/>
        <v>352</v>
      </c>
      <c r="AU37" s="55">
        <f t="shared" si="38"/>
        <v>320</v>
      </c>
      <c r="AV37" s="55">
        <f t="shared" si="38"/>
        <v>368</v>
      </c>
      <c r="AW37" s="55">
        <f t="shared" si="38"/>
        <v>336</v>
      </c>
      <c r="AX37" s="55">
        <f t="shared" si="38"/>
        <v>336</v>
      </c>
      <c r="AY37" s="55">
        <f t="shared" si="38"/>
        <v>336</v>
      </c>
      <c r="AZ37" s="55">
        <f t="shared" si="38"/>
        <v>336</v>
      </c>
      <c r="BA37" s="55">
        <f t="shared" si="38"/>
        <v>336</v>
      </c>
      <c r="BB37" s="55">
        <f t="shared" si="38"/>
        <v>320</v>
      </c>
      <c r="BC37" s="55">
        <f t="shared" si="38"/>
        <v>368</v>
      </c>
      <c r="BD37" s="55">
        <f t="shared" si="38"/>
        <v>320</v>
      </c>
      <c r="BE37" s="55">
        <f t="shared" si="38"/>
        <v>352</v>
      </c>
      <c r="BF37" s="55">
        <f t="shared" si="38"/>
        <v>352</v>
      </c>
      <c r="BG37" s="55">
        <f t="shared" si="38"/>
        <v>320</v>
      </c>
      <c r="BH37" s="55">
        <f t="shared" si="38"/>
        <v>368</v>
      </c>
      <c r="BI37" s="55">
        <f t="shared" si="38"/>
        <v>320</v>
      </c>
      <c r="BJ37" s="55">
        <f t="shared" si="38"/>
        <v>352</v>
      </c>
      <c r="BK37" s="55">
        <f t="shared" si="38"/>
        <v>336</v>
      </c>
      <c r="BL37" s="55">
        <f t="shared" si="38"/>
        <v>320</v>
      </c>
      <c r="BM37" s="55">
        <f t="shared" si="38"/>
        <v>352</v>
      </c>
      <c r="BN37" s="55">
        <f t="shared" si="38"/>
        <v>320</v>
      </c>
      <c r="BO37" s="55">
        <f t="shared" si="38"/>
        <v>352</v>
      </c>
      <c r="BP37" s="55">
        <f t="shared" si="38"/>
        <v>336</v>
      </c>
      <c r="BQ37" s="55">
        <f t="shared" ref="BQ37:BQ38" si="41">+VLOOKUP(BQ$18,$XEM$2:$XET$305,$B36,FALSE)</f>
        <v>352</v>
      </c>
      <c r="BR37" s="55">
        <f t="shared" si="39"/>
        <v>336</v>
      </c>
      <c r="BS37" s="55">
        <f t="shared" si="39"/>
        <v>336</v>
      </c>
      <c r="BT37" s="55">
        <f t="shared" si="39"/>
        <v>368</v>
      </c>
      <c r="BU37" s="55">
        <f t="shared" si="39"/>
        <v>304</v>
      </c>
      <c r="BV37" s="55">
        <f t="shared" si="39"/>
        <v>368</v>
      </c>
      <c r="BW37" s="55">
        <f t="shared" si="39"/>
        <v>336</v>
      </c>
      <c r="BX37" s="55">
        <f t="shared" si="39"/>
        <v>320</v>
      </c>
      <c r="BY37" s="55">
        <f t="shared" si="39"/>
        <v>352</v>
      </c>
      <c r="BZ37" s="55">
        <f t="shared" si="39"/>
        <v>320</v>
      </c>
      <c r="CA37" s="55">
        <f t="shared" si="39"/>
        <v>336</v>
      </c>
      <c r="CB37" s="55">
        <f t="shared" si="39"/>
        <v>352</v>
      </c>
      <c r="CC37" s="55">
        <f t="shared" si="39"/>
        <v>352</v>
      </c>
      <c r="CD37" s="55">
        <f t="shared" si="39"/>
        <v>320</v>
      </c>
      <c r="CE37" s="55">
        <f t="shared" si="39"/>
        <v>352</v>
      </c>
      <c r="CF37" s="55">
        <f t="shared" si="39"/>
        <v>352</v>
      </c>
      <c r="CG37" s="55">
        <f t="shared" si="39"/>
        <v>320</v>
      </c>
      <c r="CH37" s="55">
        <f t="shared" si="39"/>
        <v>368</v>
      </c>
      <c r="CI37" s="55">
        <f t="shared" si="39"/>
        <v>320</v>
      </c>
      <c r="CJ37" s="55">
        <f t="shared" si="39"/>
        <v>336</v>
      </c>
      <c r="CK37" s="55">
        <f t="shared" si="39"/>
        <v>352</v>
      </c>
      <c r="CL37" s="55">
        <f t="shared" si="39"/>
        <v>320</v>
      </c>
      <c r="CM37" s="55">
        <f t="shared" si="39"/>
        <v>352</v>
      </c>
      <c r="CN37" s="55">
        <f t="shared" si="39"/>
        <v>352</v>
      </c>
      <c r="CO37" s="55">
        <f t="shared" si="39"/>
        <v>320</v>
      </c>
      <c r="CP37" s="55">
        <f t="shared" si="39"/>
        <v>352</v>
      </c>
      <c r="CQ37" s="55">
        <f t="shared" si="39"/>
        <v>368</v>
      </c>
      <c r="CR37" s="55">
        <f t="shared" si="39"/>
        <v>336</v>
      </c>
      <c r="CS37" s="55">
        <f t="shared" si="39"/>
        <v>336</v>
      </c>
      <c r="CT37" s="55">
        <f t="shared" si="39"/>
        <v>352</v>
      </c>
      <c r="CU37" s="55">
        <f t="shared" si="39"/>
        <v>320</v>
      </c>
      <c r="CV37" s="55">
        <f t="shared" si="39"/>
        <v>352</v>
      </c>
      <c r="CW37" s="55">
        <f t="shared" si="39"/>
        <v>320</v>
      </c>
      <c r="CX37" s="55">
        <f t="shared" si="39"/>
        <v>320</v>
      </c>
      <c r="CY37" s="55">
        <f t="shared" si="39"/>
        <v>368</v>
      </c>
      <c r="CZ37" s="55">
        <f t="shared" si="39"/>
        <v>352</v>
      </c>
      <c r="DA37" s="55">
        <f t="shared" si="39"/>
        <v>320</v>
      </c>
      <c r="DB37" s="55">
        <f t="shared" si="39"/>
        <v>352</v>
      </c>
      <c r="DC37" s="55">
        <f t="shared" si="39"/>
        <v>336</v>
      </c>
      <c r="DD37" s="55">
        <f t="shared" si="39"/>
        <v>352</v>
      </c>
      <c r="DE37" s="55">
        <f t="shared" si="39"/>
        <v>336</v>
      </c>
      <c r="DF37" s="55">
        <f t="shared" si="39"/>
        <v>336</v>
      </c>
      <c r="DG37" s="55">
        <f t="shared" si="39"/>
        <v>336</v>
      </c>
      <c r="DH37" s="55">
        <f t="shared" si="39"/>
        <v>368</v>
      </c>
      <c r="DI37" s="55">
        <f t="shared" si="39"/>
        <v>336</v>
      </c>
      <c r="DJ37" s="55">
        <f t="shared" si="39"/>
        <v>320</v>
      </c>
      <c r="DK37" s="55">
        <f t="shared" si="39"/>
        <v>368</v>
      </c>
      <c r="DL37" s="55">
        <f t="shared" si="39"/>
        <v>336</v>
      </c>
      <c r="DM37" s="55">
        <f t="shared" si="39"/>
        <v>336</v>
      </c>
      <c r="DN37" s="55">
        <f t="shared" si="39"/>
        <v>352</v>
      </c>
      <c r="DO37" s="55">
        <f t="shared" si="39"/>
        <v>320</v>
      </c>
      <c r="DP37" s="55">
        <f t="shared" si="39"/>
        <v>368</v>
      </c>
      <c r="DQ37" s="55">
        <f t="shared" si="39"/>
        <v>336</v>
      </c>
      <c r="DR37" s="55">
        <f t="shared" si="39"/>
        <v>336</v>
      </c>
      <c r="DS37" s="55">
        <f t="shared" si="39"/>
        <v>336</v>
      </c>
      <c r="DT37" s="55">
        <f t="shared" si="39"/>
        <v>336</v>
      </c>
      <c r="DU37" s="55">
        <f t="shared" si="39"/>
        <v>336</v>
      </c>
      <c r="DV37" s="55">
        <f t="shared" si="39"/>
        <v>320</v>
      </c>
      <c r="DW37" s="55">
        <f t="shared" si="39"/>
        <v>368</v>
      </c>
      <c r="DX37" s="55">
        <f t="shared" si="39"/>
        <v>320</v>
      </c>
      <c r="DY37" s="55">
        <f t="shared" si="39"/>
        <v>352</v>
      </c>
      <c r="DZ37" s="55">
        <f t="shared" si="39"/>
        <v>352</v>
      </c>
      <c r="EA37" s="55">
        <f t="shared" si="39"/>
        <v>320</v>
      </c>
      <c r="EB37" s="55">
        <f t="shared" si="39"/>
        <v>368</v>
      </c>
      <c r="EC37" s="55">
        <f t="shared" ref="EC37:EC38" si="42">+VLOOKUP(EC$18,$XEM$2:$XET$305,$B36,FALSE)</f>
        <v>320</v>
      </c>
      <c r="ED37" s="55">
        <f t="shared" si="40"/>
        <v>352</v>
      </c>
      <c r="EE37" s="55">
        <f t="shared" si="40"/>
        <v>336</v>
      </c>
      <c r="EF37" s="55">
        <f t="shared" si="40"/>
        <v>320</v>
      </c>
      <c r="EG37" s="55">
        <f t="shared" si="40"/>
        <v>352</v>
      </c>
      <c r="EH37" s="55">
        <f t="shared" si="40"/>
        <v>336</v>
      </c>
      <c r="EI37" s="55">
        <f t="shared" si="40"/>
        <v>336</v>
      </c>
      <c r="EJ37" s="55">
        <f t="shared" si="40"/>
        <v>352</v>
      </c>
      <c r="EK37" s="55">
        <f t="shared" si="40"/>
        <v>352</v>
      </c>
      <c r="EL37" s="55">
        <f t="shared" si="40"/>
        <v>320</v>
      </c>
      <c r="EM37" s="55">
        <f t="shared" si="40"/>
        <v>352</v>
      </c>
      <c r="EN37" s="55">
        <f t="shared" si="40"/>
        <v>352</v>
      </c>
      <c r="EO37" s="55">
        <f t="shared" si="40"/>
        <v>320</v>
      </c>
      <c r="EP37" s="55">
        <f t="shared" si="40"/>
        <v>368</v>
      </c>
      <c r="EQ37" s="55">
        <f t="shared" si="40"/>
        <v>320</v>
      </c>
      <c r="ER37" s="55">
        <f t="shared" si="40"/>
        <v>336</v>
      </c>
      <c r="ES37" s="55">
        <f t="shared" si="40"/>
        <v>352</v>
      </c>
      <c r="ET37" s="55">
        <f t="shared" si="40"/>
        <v>320</v>
      </c>
      <c r="EU37" s="55">
        <f t="shared" si="40"/>
        <v>336</v>
      </c>
      <c r="EV37" s="55">
        <f t="shared" si="40"/>
        <v>352</v>
      </c>
      <c r="EW37" s="55">
        <f t="shared" si="40"/>
        <v>336</v>
      </c>
      <c r="EX37" s="55">
        <f t="shared" si="40"/>
        <v>336</v>
      </c>
      <c r="EY37" s="55">
        <f t="shared" si="40"/>
        <v>352</v>
      </c>
      <c r="EZ37" s="55">
        <f t="shared" si="40"/>
        <v>336</v>
      </c>
      <c r="FA37" s="55">
        <f t="shared" si="40"/>
        <v>336</v>
      </c>
      <c r="FB37" s="55">
        <f t="shared" si="40"/>
        <v>368</v>
      </c>
      <c r="FC37" s="55">
        <f t="shared" si="40"/>
        <v>304</v>
      </c>
      <c r="FD37" s="55">
        <f t="shared" si="40"/>
        <v>352</v>
      </c>
      <c r="FE37" s="55">
        <f t="shared" si="40"/>
        <v>336</v>
      </c>
      <c r="FF37" s="55">
        <f t="shared" si="40"/>
        <v>320</v>
      </c>
      <c r="FG37" s="55">
        <f t="shared" si="40"/>
        <v>352</v>
      </c>
      <c r="FH37" s="55">
        <f t="shared" si="40"/>
        <v>352</v>
      </c>
      <c r="FI37" s="55">
        <f t="shared" si="40"/>
        <v>320</v>
      </c>
      <c r="FJ37" s="55">
        <f t="shared" si="40"/>
        <v>352</v>
      </c>
      <c r="FK37" s="55">
        <f t="shared" si="40"/>
        <v>368</v>
      </c>
      <c r="FL37" s="55">
        <f t="shared" si="40"/>
        <v>336</v>
      </c>
      <c r="FM37" s="55">
        <f t="shared" si="40"/>
        <v>336</v>
      </c>
      <c r="FN37" s="55">
        <f t="shared" si="40"/>
        <v>352</v>
      </c>
      <c r="FO37" s="55">
        <f t="shared" si="40"/>
        <v>320</v>
      </c>
      <c r="FP37" s="55">
        <f t="shared" si="40"/>
        <v>352</v>
      </c>
      <c r="FQ37" s="55">
        <f t="shared" si="40"/>
        <v>320</v>
      </c>
      <c r="FR37" s="55">
        <f t="shared" si="40"/>
        <v>320</v>
      </c>
      <c r="FS37" s="55">
        <f t="shared" si="40"/>
        <v>368</v>
      </c>
      <c r="FT37" s="55">
        <f t="shared" si="40"/>
        <v>352</v>
      </c>
      <c r="FU37" s="55">
        <f t="shared" si="40"/>
        <v>320</v>
      </c>
      <c r="FV37" s="55">
        <f t="shared" si="40"/>
        <v>352</v>
      </c>
      <c r="FW37" s="55">
        <f t="shared" si="40"/>
        <v>336</v>
      </c>
      <c r="FX37" s="55">
        <f t="shared" si="40"/>
        <v>352</v>
      </c>
      <c r="FY37" s="55">
        <f t="shared" si="40"/>
        <v>336</v>
      </c>
      <c r="FZ37" s="55">
        <f t="shared" si="40"/>
        <v>336</v>
      </c>
      <c r="GA37" s="55">
        <f t="shared" si="40"/>
        <v>336</v>
      </c>
      <c r="GB37" s="55">
        <f t="shared" si="40"/>
        <v>368</v>
      </c>
      <c r="XEM37" s="139">
        <v>41609</v>
      </c>
      <c r="XEN37" s="142">
        <v>336</v>
      </c>
      <c r="XEO37" s="142">
        <v>408</v>
      </c>
      <c r="XEP37" s="142">
        <v>504</v>
      </c>
      <c r="XEQ37" s="142">
        <v>160</v>
      </c>
      <c r="XER37" s="142">
        <v>80</v>
      </c>
      <c r="XES37" s="142">
        <v>168</v>
      </c>
      <c r="XET37" s="142">
        <f t="shared" si="0"/>
        <v>744</v>
      </c>
    </row>
    <row r="38" spans="2:184 16363:16374" s="32" customFormat="1">
      <c r="B38" s="239"/>
      <c r="C38" s="7"/>
      <c r="D38" s="41" t="s">
        <v>72</v>
      </c>
      <c r="E38" s="54">
        <f>+VLOOKUP(E$18,$XEM$2:$XET$305,$B37,FALSE)</f>
        <v>176</v>
      </c>
      <c r="F38" s="55">
        <f t="shared" ref="F38:BP38" si="43">+VLOOKUP(F$18,$XEM$2:$XET$305,$B37,FALSE)</f>
        <v>160</v>
      </c>
      <c r="G38" s="55">
        <f t="shared" si="43"/>
        <v>168</v>
      </c>
      <c r="H38" s="55">
        <f t="shared" si="43"/>
        <v>176</v>
      </c>
      <c r="I38" s="55">
        <f t="shared" si="43"/>
        <v>176</v>
      </c>
      <c r="J38" s="55">
        <f t="shared" si="43"/>
        <v>160</v>
      </c>
      <c r="K38" s="55">
        <f t="shared" si="43"/>
        <v>176</v>
      </c>
      <c r="L38" s="55">
        <f t="shared" si="43"/>
        <v>176</v>
      </c>
      <c r="M38" s="55">
        <f t="shared" si="43"/>
        <v>160</v>
      </c>
      <c r="N38" s="55">
        <f t="shared" si="43"/>
        <v>184</v>
      </c>
      <c r="O38" s="55">
        <f t="shared" si="43"/>
        <v>160</v>
      </c>
      <c r="P38" s="55">
        <f t="shared" si="43"/>
        <v>168</v>
      </c>
      <c r="Q38" s="55">
        <f t="shared" si="43"/>
        <v>176</v>
      </c>
      <c r="R38" s="55">
        <f t="shared" si="43"/>
        <v>160</v>
      </c>
      <c r="S38" s="55">
        <f t="shared" si="43"/>
        <v>168</v>
      </c>
      <c r="T38" s="55">
        <f t="shared" si="43"/>
        <v>176</v>
      </c>
      <c r="U38" s="55">
        <f t="shared" si="43"/>
        <v>168</v>
      </c>
      <c r="V38" s="55">
        <f t="shared" si="43"/>
        <v>168</v>
      </c>
      <c r="W38" s="55">
        <f t="shared" si="43"/>
        <v>176</v>
      </c>
      <c r="X38" s="55">
        <f t="shared" si="43"/>
        <v>168</v>
      </c>
      <c r="Y38" s="55">
        <f t="shared" si="43"/>
        <v>168</v>
      </c>
      <c r="Z38" s="55">
        <f t="shared" si="43"/>
        <v>184</v>
      </c>
      <c r="AA38" s="55">
        <f t="shared" si="43"/>
        <v>152</v>
      </c>
      <c r="AB38" s="55">
        <f t="shared" si="43"/>
        <v>176</v>
      </c>
      <c r="AC38" s="55">
        <f t="shared" si="43"/>
        <v>168</v>
      </c>
      <c r="AD38" s="55">
        <f t="shared" si="43"/>
        <v>160</v>
      </c>
      <c r="AE38" s="55">
        <f t="shared" si="43"/>
        <v>176</v>
      </c>
      <c r="AF38" s="55">
        <f t="shared" si="43"/>
        <v>176</v>
      </c>
      <c r="AG38" s="55">
        <f t="shared" si="43"/>
        <v>160</v>
      </c>
      <c r="AH38" s="55">
        <f t="shared" si="43"/>
        <v>176</v>
      </c>
      <c r="AI38" s="55">
        <f t="shared" si="43"/>
        <v>184</v>
      </c>
      <c r="AJ38" s="55">
        <f t="shared" si="43"/>
        <v>168</v>
      </c>
      <c r="AK38" s="55">
        <f t="shared" si="43"/>
        <v>168</v>
      </c>
      <c r="AL38" s="55">
        <f t="shared" si="43"/>
        <v>176</v>
      </c>
      <c r="AM38" s="55">
        <f t="shared" si="43"/>
        <v>160</v>
      </c>
      <c r="AN38" s="55">
        <f t="shared" si="43"/>
        <v>176</v>
      </c>
      <c r="AO38" s="55">
        <f t="shared" si="43"/>
        <v>160</v>
      </c>
      <c r="AP38" s="55">
        <f t="shared" si="43"/>
        <v>168</v>
      </c>
      <c r="AQ38" s="55">
        <f t="shared" si="43"/>
        <v>184</v>
      </c>
      <c r="AR38" s="55">
        <f t="shared" si="43"/>
        <v>168</v>
      </c>
      <c r="AS38" s="55">
        <f t="shared" si="43"/>
        <v>168</v>
      </c>
      <c r="AT38" s="55">
        <f t="shared" si="43"/>
        <v>176</v>
      </c>
      <c r="AU38" s="55">
        <f t="shared" si="43"/>
        <v>160</v>
      </c>
      <c r="AV38" s="55">
        <f t="shared" si="43"/>
        <v>184</v>
      </c>
      <c r="AW38" s="55">
        <f t="shared" si="43"/>
        <v>168</v>
      </c>
      <c r="AX38" s="55">
        <f t="shared" si="43"/>
        <v>168</v>
      </c>
      <c r="AY38" s="55">
        <f t="shared" si="43"/>
        <v>168</v>
      </c>
      <c r="AZ38" s="55">
        <f t="shared" si="43"/>
        <v>168</v>
      </c>
      <c r="BA38" s="55">
        <f t="shared" si="43"/>
        <v>168</v>
      </c>
      <c r="BB38" s="55">
        <f t="shared" si="43"/>
        <v>160</v>
      </c>
      <c r="BC38" s="55">
        <f t="shared" si="43"/>
        <v>184</v>
      </c>
      <c r="BD38" s="55">
        <f t="shared" si="43"/>
        <v>160</v>
      </c>
      <c r="BE38" s="55">
        <f t="shared" si="43"/>
        <v>176</v>
      </c>
      <c r="BF38" s="55">
        <f t="shared" si="43"/>
        <v>176</v>
      </c>
      <c r="BG38" s="55">
        <f t="shared" si="43"/>
        <v>160</v>
      </c>
      <c r="BH38" s="55">
        <f t="shared" si="43"/>
        <v>184</v>
      </c>
      <c r="BI38" s="55">
        <f t="shared" si="43"/>
        <v>160</v>
      </c>
      <c r="BJ38" s="55">
        <f t="shared" si="43"/>
        <v>176</v>
      </c>
      <c r="BK38" s="55">
        <f t="shared" si="43"/>
        <v>168</v>
      </c>
      <c r="BL38" s="55">
        <f t="shared" si="43"/>
        <v>160</v>
      </c>
      <c r="BM38" s="55">
        <f t="shared" si="43"/>
        <v>176</v>
      </c>
      <c r="BN38" s="55">
        <f t="shared" si="43"/>
        <v>160</v>
      </c>
      <c r="BO38" s="55">
        <f t="shared" si="43"/>
        <v>176</v>
      </c>
      <c r="BP38" s="55">
        <f t="shared" si="43"/>
        <v>168</v>
      </c>
      <c r="BQ38" s="55">
        <f t="shared" si="41"/>
        <v>176</v>
      </c>
      <c r="BR38" s="55">
        <f t="shared" ref="BR38:EB38" si="44">+VLOOKUP(BR$18,$XEM$2:$XET$305,$B37,FALSE)</f>
        <v>168</v>
      </c>
      <c r="BS38" s="55">
        <f t="shared" si="44"/>
        <v>168</v>
      </c>
      <c r="BT38" s="55">
        <f t="shared" si="44"/>
        <v>184</v>
      </c>
      <c r="BU38" s="55">
        <f t="shared" si="44"/>
        <v>152</v>
      </c>
      <c r="BV38" s="55">
        <f t="shared" si="44"/>
        <v>184</v>
      </c>
      <c r="BW38" s="55">
        <f t="shared" si="44"/>
        <v>168</v>
      </c>
      <c r="BX38" s="55">
        <f t="shared" si="44"/>
        <v>160</v>
      </c>
      <c r="BY38" s="55">
        <f t="shared" si="44"/>
        <v>176</v>
      </c>
      <c r="BZ38" s="55">
        <f t="shared" si="44"/>
        <v>160</v>
      </c>
      <c r="CA38" s="55">
        <f t="shared" si="44"/>
        <v>168</v>
      </c>
      <c r="CB38" s="55">
        <f t="shared" si="44"/>
        <v>176</v>
      </c>
      <c r="CC38" s="55">
        <f t="shared" si="44"/>
        <v>176</v>
      </c>
      <c r="CD38" s="55">
        <f t="shared" si="44"/>
        <v>160</v>
      </c>
      <c r="CE38" s="55">
        <f t="shared" si="44"/>
        <v>176</v>
      </c>
      <c r="CF38" s="55">
        <f t="shared" si="44"/>
        <v>176</v>
      </c>
      <c r="CG38" s="55">
        <f t="shared" si="44"/>
        <v>160</v>
      </c>
      <c r="CH38" s="55">
        <f t="shared" si="44"/>
        <v>184</v>
      </c>
      <c r="CI38" s="55">
        <f t="shared" si="44"/>
        <v>160</v>
      </c>
      <c r="CJ38" s="55">
        <f t="shared" si="44"/>
        <v>168</v>
      </c>
      <c r="CK38" s="55">
        <f t="shared" si="44"/>
        <v>176</v>
      </c>
      <c r="CL38" s="55">
        <f t="shared" si="44"/>
        <v>160</v>
      </c>
      <c r="CM38" s="55">
        <f t="shared" si="44"/>
        <v>176</v>
      </c>
      <c r="CN38" s="55">
        <f t="shared" si="44"/>
        <v>176</v>
      </c>
      <c r="CO38" s="55">
        <f t="shared" si="44"/>
        <v>160</v>
      </c>
      <c r="CP38" s="55">
        <f t="shared" si="44"/>
        <v>176</v>
      </c>
      <c r="CQ38" s="55">
        <f t="shared" si="44"/>
        <v>184</v>
      </c>
      <c r="CR38" s="55">
        <f t="shared" si="44"/>
        <v>168</v>
      </c>
      <c r="CS38" s="55">
        <f t="shared" si="44"/>
        <v>168</v>
      </c>
      <c r="CT38" s="55">
        <f t="shared" si="44"/>
        <v>176</v>
      </c>
      <c r="CU38" s="55">
        <f t="shared" si="44"/>
        <v>160</v>
      </c>
      <c r="CV38" s="55">
        <f t="shared" si="44"/>
        <v>176</v>
      </c>
      <c r="CW38" s="55">
        <f t="shared" si="44"/>
        <v>160</v>
      </c>
      <c r="CX38" s="55">
        <f t="shared" si="44"/>
        <v>160</v>
      </c>
      <c r="CY38" s="55">
        <f t="shared" si="44"/>
        <v>184</v>
      </c>
      <c r="CZ38" s="55">
        <f t="shared" si="44"/>
        <v>176</v>
      </c>
      <c r="DA38" s="55">
        <f t="shared" si="44"/>
        <v>160</v>
      </c>
      <c r="DB38" s="55">
        <f t="shared" si="44"/>
        <v>176</v>
      </c>
      <c r="DC38" s="55">
        <f t="shared" si="44"/>
        <v>168</v>
      </c>
      <c r="DD38" s="55">
        <f t="shared" si="44"/>
        <v>176</v>
      </c>
      <c r="DE38" s="55">
        <f t="shared" si="44"/>
        <v>168</v>
      </c>
      <c r="DF38" s="55">
        <f t="shared" si="44"/>
        <v>168</v>
      </c>
      <c r="DG38" s="55">
        <f t="shared" si="44"/>
        <v>168</v>
      </c>
      <c r="DH38" s="55">
        <f t="shared" si="44"/>
        <v>184</v>
      </c>
      <c r="DI38" s="55">
        <f t="shared" si="44"/>
        <v>168</v>
      </c>
      <c r="DJ38" s="55">
        <f t="shared" si="44"/>
        <v>160</v>
      </c>
      <c r="DK38" s="55">
        <f t="shared" si="44"/>
        <v>184</v>
      </c>
      <c r="DL38" s="55">
        <f t="shared" si="44"/>
        <v>168</v>
      </c>
      <c r="DM38" s="55">
        <f t="shared" si="44"/>
        <v>168</v>
      </c>
      <c r="DN38" s="55">
        <f t="shared" si="44"/>
        <v>176</v>
      </c>
      <c r="DO38" s="55">
        <f t="shared" si="44"/>
        <v>160</v>
      </c>
      <c r="DP38" s="55">
        <f t="shared" si="44"/>
        <v>184</v>
      </c>
      <c r="DQ38" s="55">
        <f t="shared" si="44"/>
        <v>168</v>
      </c>
      <c r="DR38" s="55">
        <f t="shared" si="44"/>
        <v>168</v>
      </c>
      <c r="DS38" s="55">
        <f t="shared" si="44"/>
        <v>168</v>
      </c>
      <c r="DT38" s="55">
        <f t="shared" si="44"/>
        <v>168</v>
      </c>
      <c r="DU38" s="55">
        <f t="shared" si="44"/>
        <v>168</v>
      </c>
      <c r="DV38" s="55">
        <f t="shared" si="44"/>
        <v>160</v>
      </c>
      <c r="DW38" s="55">
        <f t="shared" si="44"/>
        <v>184</v>
      </c>
      <c r="DX38" s="55">
        <f t="shared" si="44"/>
        <v>160</v>
      </c>
      <c r="DY38" s="55">
        <f t="shared" si="44"/>
        <v>176</v>
      </c>
      <c r="DZ38" s="55">
        <f t="shared" si="44"/>
        <v>176</v>
      </c>
      <c r="EA38" s="55">
        <f t="shared" si="44"/>
        <v>160</v>
      </c>
      <c r="EB38" s="55">
        <f t="shared" si="44"/>
        <v>184</v>
      </c>
      <c r="EC38" s="55">
        <f t="shared" si="42"/>
        <v>160</v>
      </c>
      <c r="ED38" s="55">
        <f t="shared" si="40"/>
        <v>176</v>
      </c>
      <c r="EE38" s="55">
        <f t="shared" si="40"/>
        <v>168</v>
      </c>
      <c r="EF38" s="55">
        <f t="shared" si="40"/>
        <v>160</v>
      </c>
      <c r="EG38" s="55">
        <f t="shared" si="40"/>
        <v>176</v>
      </c>
      <c r="EH38" s="55">
        <f t="shared" si="40"/>
        <v>168</v>
      </c>
      <c r="EI38" s="55">
        <f t="shared" si="40"/>
        <v>168</v>
      </c>
      <c r="EJ38" s="55">
        <f t="shared" si="40"/>
        <v>176</v>
      </c>
      <c r="EK38" s="55">
        <f t="shared" si="40"/>
        <v>176</v>
      </c>
      <c r="EL38" s="55">
        <f t="shared" si="40"/>
        <v>160</v>
      </c>
      <c r="EM38" s="55">
        <f t="shared" si="40"/>
        <v>176</v>
      </c>
      <c r="EN38" s="55">
        <f t="shared" si="40"/>
        <v>176</v>
      </c>
      <c r="EO38" s="55">
        <f t="shared" si="40"/>
        <v>160</v>
      </c>
      <c r="EP38" s="55">
        <f t="shared" si="40"/>
        <v>184</v>
      </c>
      <c r="EQ38" s="55">
        <f t="shared" si="40"/>
        <v>160</v>
      </c>
      <c r="ER38" s="55">
        <f t="shared" si="40"/>
        <v>168</v>
      </c>
      <c r="ES38" s="55">
        <f t="shared" si="40"/>
        <v>176</v>
      </c>
      <c r="ET38" s="55">
        <f t="shared" si="40"/>
        <v>160</v>
      </c>
      <c r="EU38" s="55">
        <f t="shared" si="40"/>
        <v>168</v>
      </c>
      <c r="EV38" s="55">
        <f t="shared" si="40"/>
        <v>176</v>
      </c>
      <c r="EW38" s="55">
        <f t="shared" si="40"/>
        <v>168</v>
      </c>
      <c r="EX38" s="55">
        <f t="shared" si="40"/>
        <v>168</v>
      </c>
      <c r="EY38" s="55">
        <f t="shared" si="40"/>
        <v>176</v>
      </c>
      <c r="EZ38" s="55">
        <f t="shared" si="40"/>
        <v>168</v>
      </c>
      <c r="FA38" s="55">
        <f t="shared" si="40"/>
        <v>168</v>
      </c>
      <c r="FB38" s="55">
        <f t="shared" si="40"/>
        <v>184</v>
      </c>
      <c r="FC38" s="55">
        <f t="shared" si="40"/>
        <v>152</v>
      </c>
      <c r="FD38" s="55">
        <f t="shared" si="40"/>
        <v>176</v>
      </c>
      <c r="FE38" s="55">
        <f t="shared" si="40"/>
        <v>168</v>
      </c>
      <c r="FF38" s="55">
        <f t="shared" si="40"/>
        <v>160</v>
      </c>
      <c r="FG38" s="55">
        <f t="shared" si="40"/>
        <v>176</v>
      </c>
      <c r="FH38" s="55">
        <f t="shared" si="40"/>
        <v>176</v>
      </c>
      <c r="FI38" s="55">
        <f t="shared" si="40"/>
        <v>160</v>
      </c>
      <c r="FJ38" s="55">
        <f t="shared" si="40"/>
        <v>176</v>
      </c>
      <c r="FK38" s="55">
        <f t="shared" si="40"/>
        <v>184</v>
      </c>
      <c r="FL38" s="55">
        <f t="shared" si="40"/>
        <v>168</v>
      </c>
      <c r="FM38" s="55">
        <f t="shared" si="40"/>
        <v>168</v>
      </c>
      <c r="FN38" s="55">
        <f t="shared" si="40"/>
        <v>176</v>
      </c>
      <c r="FO38" s="55">
        <f t="shared" si="40"/>
        <v>160</v>
      </c>
      <c r="FP38" s="55">
        <f t="shared" si="40"/>
        <v>176</v>
      </c>
      <c r="FQ38" s="55">
        <f t="shared" si="40"/>
        <v>160</v>
      </c>
      <c r="FR38" s="55">
        <f t="shared" si="40"/>
        <v>160</v>
      </c>
      <c r="FS38" s="55">
        <f t="shared" si="40"/>
        <v>184</v>
      </c>
      <c r="FT38" s="55">
        <f t="shared" si="40"/>
        <v>176</v>
      </c>
      <c r="FU38" s="55">
        <f t="shared" si="40"/>
        <v>160</v>
      </c>
      <c r="FV38" s="55">
        <f t="shared" si="40"/>
        <v>176</v>
      </c>
      <c r="FW38" s="55">
        <f t="shared" si="40"/>
        <v>168</v>
      </c>
      <c r="FX38" s="55">
        <f t="shared" si="40"/>
        <v>176</v>
      </c>
      <c r="FY38" s="55">
        <f t="shared" si="40"/>
        <v>168</v>
      </c>
      <c r="FZ38" s="55">
        <f t="shared" si="40"/>
        <v>168</v>
      </c>
      <c r="GA38" s="55">
        <f t="shared" si="40"/>
        <v>168</v>
      </c>
      <c r="GB38" s="55">
        <f t="shared" si="40"/>
        <v>184</v>
      </c>
      <c r="XEI38" s="11"/>
      <c r="XEJ38" s="11"/>
      <c r="XEK38" s="11"/>
      <c r="XEL38" s="11"/>
      <c r="XEM38" s="140">
        <v>41640</v>
      </c>
      <c r="XEN38" s="143">
        <v>352</v>
      </c>
      <c r="XEO38" s="143">
        <v>392</v>
      </c>
      <c r="XEP38" s="143">
        <v>528</v>
      </c>
      <c r="XEQ38" s="143">
        <v>144</v>
      </c>
      <c r="XER38" s="143">
        <v>72</v>
      </c>
      <c r="XES38" s="143">
        <v>176</v>
      </c>
      <c r="XET38" s="143">
        <f t="shared" si="0"/>
        <v>744</v>
      </c>
    </row>
    <row r="39" spans="2:184 16363:16374" ht="15.75" thickBot="1">
      <c r="C39" s="7"/>
      <c r="D39" s="8" t="s">
        <v>174</v>
      </c>
      <c r="E39" s="56">
        <f>+E38+E36+E35</f>
        <v>392</v>
      </c>
      <c r="F39" s="57">
        <f t="shared" ref="F39:BQ39" si="45">+F38+F36+F35</f>
        <v>352</v>
      </c>
      <c r="G39" s="57">
        <f t="shared" si="45"/>
        <v>408</v>
      </c>
      <c r="H39" s="57">
        <f t="shared" si="45"/>
        <v>368</v>
      </c>
      <c r="I39" s="57">
        <f t="shared" si="45"/>
        <v>392</v>
      </c>
      <c r="J39" s="57">
        <f t="shared" si="45"/>
        <v>400</v>
      </c>
      <c r="K39" s="57">
        <f t="shared" si="45"/>
        <v>392</v>
      </c>
      <c r="L39" s="57">
        <f t="shared" si="45"/>
        <v>392</v>
      </c>
      <c r="M39" s="57">
        <f t="shared" si="45"/>
        <v>400</v>
      </c>
      <c r="N39" s="57">
        <f t="shared" si="45"/>
        <v>376</v>
      </c>
      <c r="O39" s="57">
        <f t="shared" si="45"/>
        <v>400</v>
      </c>
      <c r="P39" s="57">
        <f t="shared" si="45"/>
        <v>408</v>
      </c>
      <c r="Q39" s="57">
        <f t="shared" si="45"/>
        <v>392</v>
      </c>
      <c r="R39" s="57">
        <f t="shared" si="45"/>
        <v>352</v>
      </c>
      <c r="S39" s="57">
        <f t="shared" si="45"/>
        <v>408</v>
      </c>
      <c r="T39" s="57">
        <f t="shared" si="45"/>
        <v>368</v>
      </c>
      <c r="U39" s="57">
        <f t="shared" si="45"/>
        <v>408</v>
      </c>
      <c r="V39" s="57">
        <f t="shared" si="45"/>
        <v>384</v>
      </c>
      <c r="W39" s="57">
        <f t="shared" si="45"/>
        <v>392</v>
      </c>
      <c r="X39" s="57">
        <f t="shared" si="45"/>
        <v>408</v>
      </c>
      <c r="Y39" s="57">
        <f t="shared" si="45"/>
        <v>384</v>
      </c>
      <c r="Z39" s="57">
        <f t="shared" si="45"/>
        <v>376</v>
      </c>
      <c r="AA39" s="57">
        <f t="shared" si="45"/>
        <v>416</v>
      </c>
      <c r="AB39" s="57">
        <f t="shared" si="45"/>
        <v>392</v>
      </c>
      <c r="AC39" s="57">
        <f t="shared" si="45"/>
        <v>408</v>
      </c>
      <c r="AD39" s="57">
        <f t="shared" si="45"/>
        <v>352</v>
      </c>
      <c r="AE39" s="57">
        <f t="shared" si="45"/>
        <v>392</v>
      </c>
      <c r="AF39" s="57">
        <f t="shared" si="45"/>
        <v>368</v>
      </c>
      <c r="AG39" s="57">
        <f t="shared" si="45"/>
        <v>424</v>
      </c>
      <c r="AH39" s="57">
        <f t="shared" si="45"/>
        <v>368</v>
      </c>
      <c r="AI39" s="57">
        <f t="shared" si="45"/>
        <v>376</v>
      </c>
      <c r="AJ39" s="57">
        <f t="shared" si="45"/>
        <v>408</v>
      </c>
      <c r="AK39" s="57">
        <f t="shared" si="45"/>
        <v>384</v>
      </c>
      <c r="AL39" s="57">
        <f t="shared" si="45"/>
        <v>392</v>
      </c>
      <c r="AM39" s="57">
        <f t="shared" si="45"/>
        <v>400</v>
      </c>
      <c r="AN39" s="57">
        <f t="shared" si="45"/>
        <v>392</v>
      </c>
      <c r="AO39" s="57">
        <f t="shared" si="45"/>
        <v>424</v>
      </c>
      <c r="AP39" s="57">
        <f t="shared" si="45"/>
        <v>360</v>
      </c>
      <c r="AQ39" s="57">
        <f t="shared" si="45"/>
        <v>376</v>
      </c>
      <c r="AR39" s="57">
        <f t="shared" si="45"/>
        <v>384</v>
      </c>
      <c r="AS39" s="57">
        <f t="shared" si="45"/>
        <v>408</v>
      </c>
      <c r="AT39" s="57">
        <f t="shared" si="45"/>
        <v>368</v>
      </c>
      <c r="AU39" s="57">
        <f t="shared" si="45"/>
        <v>424</v>
      </c>
      <c r="AV39" s="57">
        <f t="shared" si="45"/>
        <v>376</v>
      </c>
      <c r="AW39" s="57">
        <f t="shared" si="45"/>
        <v>384</v>
      </c>
      <c r="AX39" s="57">
        <f t="shared" si="45"/>
        <v>408</v>
      </c>
      <c r="AY39" s="57">
        <f t="shared" si="45"/>
        <v>384</v>
      </c>
      <c r="AZ39" s="573">
        <f t="shared" si="45"/>
        <v>408</v>
      </c>
      <c r="BA39" s="573">
        <f t="shared" si="45"/>
        <v>408</v>
      </c>
      <c r="BB39" s="573">
        <f t="shared" si="45"/>
        <v>352</v>
      </c>
      <c r="BC39" s="573">
        <f t="shared" si="45"/>
        <v>376</v>
      </c>
      <c r="BD39" s="573">
        <f t="shared" si="45"/>
        <v>400</v>
      </c>
      <c r="BE39" s="573">
        <f t="shared" si="45"/>
        <v>392</v>
      </c>
      <c r="BF39" s="573">
        <f t="shared" si="45"/>
        <v>368</v>
      </c>
      <c r="BG39" s="573">
        <f t="shared" si="45"/>
        <v>424</v>
      </c>
      <c r="BH39" s="573">
        <f t="shared" si="45"/>
        <v>376</v>
      </c>
      <c r="BI39" s="573">
        <f t="shared" si="45"/>
        <v>400</v>
      </c>
      <c r="BJ39" s="573">
        <f t="shared" si="45"/>
        <v>392</v>
      </c>
      <c r="BK39" s="573">
        <f t="shared" si="45"/>
        <v>384</v>
      </c>
      <c r="BL39" s="573">
        <f t="shared" si="45"/>
        <v>424</v>
      </c>
      <c r="BM39" s="573">
        <f t="shared" si="45"/>
        <v>392</v>
      </c>
      <c r="BN39" s="573">
        <f t="shared" si="45"/>
        <v>352</v>
      </c>
      <c r="BO39" s="573">
        <f t="shared" si="45"/>
        <v>392</v>
      </c>
      <c r="BP39" s="573">
        <f t="shared" si="45"/>
        <v>384</v>
      </c>
      <c r="BQ39" s="573">
        <f t="shared" si="45"/>
        <v>392</v>
      </c>
      <c r="BR39" s="573">
        <f t="shared" ref="BR39:EC39" si="46">+BR38+BR36+BR35</f>
        <v>384</v>
      </c>
      <c r="BS39" s="573">
        <f t="shared" si="46"/>
        <v>408</v>
      </c>
      <c r="BT39" s="573">
        <f t="shared" si="46"/>
        <v>376</v>
      </c>
      <c r="BU39" s="573">
        <f t="shared" si="46"/>
        <v>416</v>
      </c>
      <c r="BV39" s="573">
        <f t="shared" si="46"/>
        <v>376</v>
      </c>
      <c r="BW39" s="573">
        <f t="shared" si="46"/>
        <v>384</v>
      </c>
      <c r="BX39" s="573">
        <f t="shared" si="46"/>
        <v>424</v>
      </c>
      <c r="BY39" s="573">
        <f t="shared" si="46"/>
        <v>392</v>
      </c>
      <c r="BZ39" s="573">
        <f t="shared" si="46"/>
        <v>352</v>
      </c>
      <c r="CA39" s="573">
        <f t="shared" si="46"/>
        <v>408</v>
      </c>
      <c r="CB39" s="573">
        <f t="shared" si="46"/>
        <v>368</v>
      </c>
      <c r="CC39" s="573">
        <f t="shared" si="46"/>
        <v>392</v>
      </c>
      <c r="CD39" s="573">
        <f t="shared" si="46"/>
        <v>400</v>
      </c>
      <c r="CE39" s="573">
        <f t="shared" si="46"/>
        <v>392</v>
      </c>
      <c r="CF39" s="573">
        <f t="shared" si="46"/>
        <v>392</v>
      </c>
      <c r="CG39" s="573">
        <f t="shared" si="46"/>
        <v>400</v>
      </c>
      <c r="CH39" s="573">
        <f t="shared" si="46"/>
        <v>376</v>
      </c>
      <c r="CI39" s="573">
        <f t="shared" si="46"/>
        <v>400</v>
      </c>
      <c r="CJ39" s="573">
        <f t="shared" si="46"/>
        <v>408</v>
      </c>
      <c r="CK39" s="573">
        <f t="shared" si="46"/>
        <v>392</v>
      </c>
      <c r="CL39" s="573">
        <f t="shared" si="46"/>
        <v>376</v>
      </c>
      <c r="CM39" s="573">
        <f t="shared" si="46"/>
        <v>392</v>
      </c>
      <c r="CN39" s="573">
        <f t="shared" si="46"/>
        <v>368</v>
      </c>
      <c r="CO39" s="573">
        <f t="shared" si="46"/>
        <v>424</v>
      </c>
      <c r="CP39" s="573">
        <f t="shared" si="46"/>
        <v>368</v>
      </c>
      <c r="CQ39" s="573">
        <f t="shared" si="46"/>
        <v>376</v>
      </c>
      <c r="CR39" s="573">
        <f t="shared" si="46"/>
        <v>408</v>
      </c>
      <c r="CS39" s="573">
        <f t="shared" si="46"/>
        <v>384</v>
      </c>
      <c r="CT39" s="573">
        <f t="shared" si="46"/>
        <v>392</v>
      </c>
      <c r="CU39" s="573">
        <f t="shared" si="46"/>
        <v>400</v>
      </c>
      <c r="CV39" s="573">
        <f t="shared" si="46"/>
        <v>392</v>
      </c>
      <c r="CW39" s="573">
        <f t="shared" si="46"/>
        <v>424</v>
      </c>
      <c r="CX39" s="573">
        <f t="shared" si="46"/>
        <v>352</v>
      </c>
      <c r="CY39" s="573">
        <f t="shared" si="46"/>
        <v>376</v>
      </c>
      <c r="CZ39" s="573">
        <f t="shared" si="46"/>
        <v>368</v>
      </c>
      <c r="DA39" s="573">
        <f t="shared" si="46"/>
        <v>424</v>
      </c>
      <c r="DB39" s="573">
        <f t="shared" si="46"/>
        <v>368</v>
      </c>
      <c r="DC39" s="573">
        <f t="shared" si="46"/>
        <v>408</v>
      </c>
      <c r="DD39" s="573">
        <f t="shared" si="46"/>
        <v>392</v>
      </c>
      <c r="DE39" s="573">
        <f t="shared" si="46"/>
        <v>384</v>
      </c>
      <c r="DF39" s="573">
        <f t="shared" si="46"/>
        <v>408</v>
      </c>
      <c r="DG39" s="573">
        <f t="shared" si="46"/>
        <v>384</v>
      </c>
      <c r="DH39" s="573">
        <f t="shared" si="46"/>
        <v>376</v>
      </c>
      <c r="DI39" s="573">
        <f t="shared" si="46"/>
        <v>408</v>
      </c>
      <c r="DJ39" s="573">
        <f t="shared" si="46"/>
        <v>352</v>
      </c>
      <c r="DK39" s="573">
        <f t="shared" si="46"/>
        <v>376</v>
      </c>
      <c r="DL39" s="573">
        <f t="shared" si="46"/>
        <v>384</v>
      </c>
      <c r="DM39" s="573">
        <f t="shared" si="46"/>
        <v>408</v>
      </c>
      <c r="DN39" s="573">
        <f t="shared" si="46"/>
        <v>368</v>
      </c>
      <c r="DO39" s="573">
        <f t="shared" si="46"/>
        <v>424</v>
      </c>
      <c r="DP39" s="573">
        <f t="shared" si="46"/>
        <v>376</v>
      </c>
      <c r="DQ39" s="573">
        <f t="shared" si="46"/>
        <v>384</v>
      </c>
      <c r="DR39" s="573">
        <f t="shared" si="46"/>
        <v>408</v>
      </c>
      <c r="DS39" s="573">
        <f t="shared" si="46"/>
        <v>384</v>
      </c>
      <c r="DT39" s="573">
        <f t="shared" si="46"/>
        <v>408</v>
      </c>
      <c r="DU39" s="573">
        <f t="shared" si="46"/>
        <v>408</v>
      </c>
      <c r="DV39" s="573">
        <f t="shared" si="46"/>
        <v>352</v>
      </c>
      <c r="DW39" s="573">
        <f t="shared" si="46"/>
        <v>376</v>
      </c>
      <c r="DX39" s="573">
        <f t="shared" si="46"/>
        <v>400</v>
      </c>
      <c r="DY39" s="573">
        <f t="shared" si="46"/>
        <v>392</v>
      </c>
      <c r="DZ39" s="573">
        <f t="shared" si="46"/>
        <v>368</v>
      </c>
      <c r="EA39" s="573">
        <f t="shared" si="46"/>
        <v>424</v>
      </c>
      <c r="EB39" s="573">
        <f t="shared" si="46"/>
        <v>376</v>
      </c>
      <c r="EC39" s="573">
        <f t="shared" si="46"/>
        <v>400</v>
      </c>
      <c r="ED39" s="573">
        <f t="shared" ref="ED39:GB39" si="47">+ED38+ED36+ED35</f>
        <v>392</v>
      </c>
      <c r="EE39" s="573">
        <f t="shared" si="47"/>
        <v>384</v>
      </c>
      <c r="EF39" s="573">
        <f t="shared" si="47"/>
        <v>424</v>
      </c>
      <c r="EG39" s="573">
        <f t="shared" si="47"/>
        <v>392</v>
      </c>
      <c r="EH39" s="573">
        <f t="shared" si="47"/>
        <v>360</v>
      </c>
      <c r="EI39" s="573">
        <f t="shared" si="47"/>
        <v>408</v>
      </c>
      <c r="EJ39" s="573">
        <f t="shared" si="47"/>
        <v>368</v>
      </c>
      <c r="EK39" s="573">
        <f t="shared" si="47"/>
        <v>392</v>
      </c>
      <c r="EL39" s="573">
        <f t="shared" si="47"/>
        <v>400</v>
      </c>
      <c r="EM39" s="573">
        <f t="shared" si="47"/>
        <v>392</v>
      </c>
      <c r="EN39" s="573">
        <f t="shared" si="47"/>
        <v>392</v>
      </c>
      <c r="EO39" s="573">
        <f t="shared" si="47"/>
        <v>400</v>
      </c>
      <c r="EP39" s="573">
        <f t="shared" si="47"/>
        <v>376</v>
      </c>
      <c r="EQ39" s="573">
        <f t="shared" si="47"/>
        <v>400</v>
      </c>
      <c r="ER39" s="573">
        <f t="shared" si="47"/>
        <v>408</v>
      </c>
      <c r="ES39" s="573">
        <f t="shared" si="47"/>
        <v>392</v>
      </c>
      <c r="ET39" s="573">
        <f t="shared" si="47"/>
        <v>352</v>
      </c>
      <c r="EU39" s="573">
        <f t="shared" si="47"/>
        <v>408</v>
      </c>
      <c r="EV39" s="573">
        <f t="shared" si="47"/>
        <v>368</v>
      </c>
      <c r="EW39" s="573">
        <f t="shared" si="47"/>
        <v>408</v>
      </c>
      <c r="EX39" s="573">
        <f t="shared" si="47"/>
        <v>384</v>
      </c>
      <c r="EY39" s="573">
        <f t="shared" si="47"/>
        <v>392</v>
      </c>
      <c r="EZ39" s="573">
        <f t="shared" si="47"/>
        <v>408</v>
      </c>
      <c r="FA39" s="573">
        <f t="shared" si="47"/>
        <v>384</v>
      </c>
      <c r="FB39" s="573">
        <f t="shared" si="47"/>
        <v>376</v>
      </c>
      <c r="FC39" s="573">
        <f t="shared" si="47"/>
        <v>416</v>
      </c>
      <c r="FD39" s="573">
        <f t="shared" si="47"/>
        <v>392</v>
      </c>
      <c r="FE39" s="573">
        <f t="shared" si="47"/>
        <v>408</v>
      </c>
      <c r="FF39" s="573">
        <f t="shared" si="47"/>
        <v>352</v>
      </c>
      <c r="FG39" s="573">
        <f t="shared" si="47"/>
        <v>392</v>
      </c>
      <c r="FH39" s="573">
        <f t="shared" si="47"/>
        <v>368</v>
      </c>
      <c r="FI39" s="573">
        <f t="shared" si="47"/>
        <v>424</v>
      </c>
      <c r="FJ39" s="573">
        <f t="shared" si="47"/>
        <v>368</v>
      </c>
      <c r="FK39" s="573">
        <f t="shared" si="47"/>
        <v>376</v>
      </c>
      <c r="FL39" s="573">
        <f t="shared" si="47"/>
        <v>408</v>
      </c>
      <c r="FM39" s="573">
        <f t="shared" si="47"/>
        <v>384</v>
      </c>
      <c r="FN39" s="573">
        <f t="shared" si="47"/>
        <v>392</v>
      </c>
      <c r="FO39" s="573">
        <f t="shared" si="47"/>
        <v>400</v>
      </c>
      <c r="FP39" s="573">
        <f t="shared" si="47"/>
        <v>392</v>
      </c>
      <c r="FQ39" s="573">
        <f t="shared" si="47"/>
        <v>424</v>
      </c>
      <c r="FR39" s="573">
        <f t="shared" si="47"/>
        <v>352</v>
      </c>
      <c r="FS39" s="573">
        <f t="shared" si="47"/>
        <v>376</v>
      </c>
      <c r="FT39" s="573">
        <f t="shared" si="47"/>
        <v>368</v>
      </c>
      <c r="FU39" s="573">
        <f t="shared" si="47"/>
        <v>424</v>
      </c>
      <c r="FV39" s="573">
        <f t="shared" si="47"/>
        <v>368</v>
      </c>
      <c r="FW39" s="573">
        <f t="shared" si="47"/>
        <v>408</v>
      </c>
      <c r="FX39" s="573">
        <f t="shared" si="47"/>
        <v>392</v>
      </c>
      <c r="FY39" s="573">
        <f t="shared" si="47"/>
        <v>384</v>
      </c>
      <c r="FZ39" s="573">
        <f t="shared" si="47"/>
        <v>408</v>
      </c>
      <c r="GA39" s="573">
        <f t="shared" si="47"/>
        <v>384</v>
      </c>
      <c r="GB39" s="573">
        <f t="shared" si="47"/>
        <v>376</v>
      </c>
      <c r="XEI39" s="32"/>
      <c r="XEJ39" s="32"/>
      <c r="XEK39" s="32"/>
      <c r="XEL39" s="32"/>
      <c r="XEM39" s="140">
        <v>41671</v>
      </c>
      <c r="XEN39" s="143">
        <v>320</v>
      </c>
      <c r="XEO39" s="143">
        <v>352</v>
      </c>
      <c r="XEP39" s="143">
        <v>480</v>
      </c>
      <c r="XEQ39" s="143">
        <v>128</v>
      </c>
      <c r="XER39" s="143">
        <v>64</v>
      </c>
      <c r="XES39" s="143">
        <v>160</v>
      </c>
      <c r="XET39" s="143">
        <f t="shared" si="0"/>
        <v>672</v>
      </c>
    </row>
    <row r="40" spans="2:184 16363:16374" ht="15.75" thickBot="1">
      <c r="C40" s="32"/>
      <c r="D40" s="41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XEI40" s="32"/>
      <c r="XEJ40" s="32"/>
      <c r="XEK40" s="32"/>
      <c r="XEL40" s="32"/>
      <c r="XEM40" s="140">
        <v>41699</v>
      </c>
      <c r="XEN40" s="143">
        <v>336</v>
      </c>
      <c r="XEO40" s="143">
        <v>408</v>
      </c>
      <c r="XEP40" s="143">
        <v>504</v>
      </c>
      <c r="XEQ40" s="143">
        <v>160</v>
      </c>
      <c r="XER40" s="143">
        <v>80</v>
      </c>
      <c r="XES40" s="143">
        <v>168</v>
      </c>
      <c r="XET40" s="143">
        <f t="shared" si="0"/>
        <v>744</v>
      </c>
    </row>
    <row r="41" spans="2:184 16363:16374" ht="15.75" thickBot="1">
      <c r="C41" s="32"/>
      <c r="D41" s="32"/>
      <c r="E41" s="617">
        <f>+E33</f>
        <v>41275</v>
      </c>
      <c r="F41" s="618">
        <f t="shared" ref="F41:P41" si="48">+F33</f>
        <v>41306</v>
      </c>
      <c r="G41" s="618">
        <f t="shared" si="48"/>
        <v>41334</v>
      </c>
      <c r="H41" s="618">
        <f t="shared" si="48"/>
        <v>41365</v>
      </c>
      <c r="I41" s="618">
        <f t="shared" si="48"/>
        <v>41395</v>
      </c>
      <c r="J41" s="618">
        <f t="shared" si="48"/>
        <v>41426</v>
      </c>
      <c r="K41" s="618">
        <f t="shared" si="48"/>
        <v>41456</v>
      </c>
      <c r="L41" s="618">
        <f t="shared" si="48"/>
        <v>41487</v>
      </c>
      <c r="M41" s="618">
        <f t="shared" si="48"/>
        <v>41518</v>
      </c>
      <c r="N41" s="618">
        <f t="shared" si="48"/>
        <v>41548</v>
      </c>
      <c r="O41" s="618">
        <f t="shared" si="48"/>
        <v>41579</v>
      </c>
      <c r="P41" s="618">
        <f t="shared" si="48"/>
        <v>41609</v>
      </c>
      <c r="Q41" s="618">
        <f t="shared" ref="Q41:AZ41" si="49">+Q33</f>
        <v>41640</v>
      </c>
      <c r="R41" s="618">
        <f t="shared" si="49"/>
        <v>41671</v>
      </c>
      <c r="S41" s="618">
        <f t="shared" si="49"/>
        <v>41699</v>
      </c>
      <c r="T41" s="618">
        <f t="shared" si="49"/>
        <v>41730</v>
      </c>
      <c r="U41" s="618">
        <f t="shared" si="49"/>
        <v>41760</v>
      </c>
      <c r="V41" s="618">
        <f t="shared" si="49"/>
        <v>41791</v>
      </c>
      <c r="W41" s="618">
        <f t="shared" si="49"/>
        <v>41821</v>
      </c>
      <c r="X41" s="618">
        <f t="shared" si="49"/>
        <v>41852</v>
      </c>
      <c r="Y41" s="618">
        <f t="shared" si="49"/>
        <v>41883</v>
      </c>
      <c r="Z41" s="618">
        <f t="shared" si="49"/>
        <v>41913</v>
      </c>
      <c r="AA41" s="618">
        <f t="shared" si="49"/>
        <v>41944</v>
      </c>
      <c r="AB41" s="618">
        <f t="shared" si="49"/>
        <v>41974</v>
      </c>
      <c r="AC41" s="618">
        <f t="shared" si="49"/>
        <v>42005</v>
      </c>
      <c r="AD41" s="618">
        <f t="shared" si="49"/>
        <v>42036</v>
      </c>
      <c r="AE41" s="618">
        <f t="shared" si="49"/>
        <v>42064</v>
      </c>
      <c r="AF41" s="618">
        <f t="shared" si="49"/>
        <v>42095</v>
      </c>
      <c r="AG41" s="618">
        <f t="shared" si="49"/>
        <v>42125</v>
      </c>
      <c r="AH41" s="618">
        <f t="shared" si="49"/>
        <v>42156</v>
      </c>
      <c r="AI41" s="618">
        <f t="shared" si="49"/>
        <v>42186</v>
      </c>
      <c r="AJ41" s="618">
        <f t="shared" si="49"/>
        <v>42217</v>
      </c>
      <c r="AK41" s="618">
        <f t="shared" si="49"/>
        <v>42248</v>
      </c>
      <c r="AL41" s="618">
        <f t="shared" si="49"/>
        <v>42278</v>
      </c>
      <c r="AM41" s="618">
        <f t="shared" si="49"/>
        <v>42309</v>
      </c>
      <c r="AN41" s="618">
        <f t="shared" si="49"/>
        <v>42339</v>
      </c>
      <c r="AO41" s="618">
        <f t="shared" si="49"/>
        <v>42370</v>
      </c>
      <c r="AP41" s="618">
        <f t="shared" si="49"/>
        <v>42401</v>
      </c>
      <c r="AQ41" s="618">
        <f t="shared" si="49"/>
        <v>42430</v>
      </c>
      <c r="AR41" s="618">
        <f t="shared" si="49"/>
        <v>42461</v>
      </c>
      <c r="AS41" s="618">
        <f t="shared" si="49"/>
        <v>42491</v>
      </c>
      <c r="AT41" s="618">
        <f t="shared" si="49"/>
        <v>42522</v>
      </c>
      <c r="AU41" s="618">
        <f t="shared" si="49"/>
        <v>42552</v>
      </c>
      <c r="AV41" s="618">
        <f t="shared" si="49"/>
        <v>42583</v>
      </c>
      <c r="AW41" s="618">
        <f t="shared" si="49"/>
        <v>42614</v>
      </c>
      <c r="AX41" s="618">
        <f t="shared" si="49"/>
        <v>42644</v>
      </c>
      <c r="AY41" s="618">
        <f t="shared" si="49"/>
        <v>42675</v>
      </c>
      <c r="AZ41" s="618">
        <f t="shared" si="49"/>
        <v>42705</v>
      </c>
      <c r="BA41" s="618">
        <f t="shared" ref="BA41:DL41" si="50">+BA33</f>
        <v>42736</v>
      </c>
      <c r="BB41" s="618">
        <f t="shared" si="50"/>
        <v>42767</v>
      </c>
      <c r="BC41" s="618">
        <f t="shared" si="50"/>
        <v>42795</v>
      </c>
      <c r="BD41" s="618">
        <f t="shared" si="50"/>
        <v>42826</v>
      </c>
      <c r="BE41" s="618">
        <f t="shared" si="50"/>
        <v>42856</v>
      </c>
      <c r="BF41" s="618">
        <f t="shared" si="50"/>
        <v>42887</v>
      </c>
      <c r="BG41" s="618">
        <f t="shared" si="50"/>
        <v>42917</v>
      </c>
      <c r="BH41" s="618">
        <f t="shared" si="50"/>
        <v>42948</v>
      </c>
      <c r="BI41" s="618">
        <f t="shared" si="50"/>
        <v>42979</v>
      </c>
      <c r="BJ41" s="618">
        <f t="shared" si="50"/>
        <v>43009</v>
      </c>
      <c r="BK41" s="618">
        <f t="shared" si="50"/>
        <v>43040</v>
      </c>
      <c r="BL41" s="618">
        <f t="shared" si="50"/>
        <v>43070</v>
      </c>
      <c r="BM41" s="618">
        <f t="shared" si="50"/>
        <v>43101</v>
      </c>
      <c r="BN41" s="618">
        <f t="shared" si="50"/>
        <v>43132</v>
      </c>
      <c r="BO41" s="618">
        <f t="shared" si="50"/>
        <v>43160</v>
      </c>
      <c r="BP41" s="618">
        <f t="shared" si="50"/>
        <v>43191</v>
      </c>
      <c r="BQ41" s="618">
        <f t="shared" si="50"/>
        <v>43221</v>
      </c>
      <c r="BR41" s="618">
        <f t="shared" si="50"/>
        <v>43252</v>
      </c>
      <c r="BS41" s="618">
        <f t="shared" si="50"/>
        <v>43282</v>
      </c>
      <c r="BT41" s="618">
        <f t="shared" si="50"/>
        <v>43313</v>
      </c>
      <c r="BU41" s="618">
        <f t="shared" si="50"/>
        <v>43344</v>
      </c>
      <c r="BV41" s="618">
        <f t="shared" si="50"/>
        <v>43374</v>
      </c>
      <c r="BW41" s="618">
        <f t="shared" si="50"/>
        <v>43405</v>
      </c>
      <c r="BX41" s="618">
        <f t="shared" si="50"/>
        <v>43435</v>
      </c>
      <c r="BY41" s="618">
        <f t="shared" si="50"/>
        <v>43466</v>
      </c>
      <c r="BZ41" s="618">
        <f t="shared" si="50"/>
        <v>43497</v>
      </c>
      <c r="CA41" s="618">
        <f t="shared" si="50"/>
        <v>43525</v>
      </c>
      <c r="CB41" s="618">
        <f t="shared" si="50"/>
        <v>43556</v>
      </c>
      <c r="CC41" s="618">
        <f t="shared" si="50"/>
        <v>43586</v>
      </c>
      <c r="CD41" s="618">
        <f t="shared" si="50"/>
        <v>43617</v>
      </c>
      <c r="CE41" s="618">
        <f t="shared" si="50"/>
        <v>43647</v>
      </c>
      <c r="CF41" s="618">
        <f t="shared" si="50"/>
        <v>43678</v>
      </c>
      <c r="CG41" s="618">
        <f t="shared" si="50"/>
        <v>43709</v>
      </c>
      <c r="CH41" s="618">
        <f t="shared" si="50"/>
        <v>43739</v>
      </c>
      <c r="CI41" s="618">
        <f t="shared" si="50"/>
        <v>43770</v>
      </c>
      <c r="CJ41" s="618">
        <f t="shared" si="50"/>
        <v>43800</v>
      </c>
      <c r="CK41" s="618">
        <f t="shared" si="50"/>
        <v>43831</v>
      </c>
      <c r="CL41" s="618">
        <f t="shared" si="50"/>
        <v>43862</v>
      </c>
      <c r="CM41" s="618">
        <f t="shared" si="50"/>
        <v>43891</v>
      </c>
      <c r="CN41" s="618">
        <f t="shared" si="50"/>
        <v>43922</v>
      </c>
      <c r="CO41" s="618">
        <f t="shared" si="50"/>
        <v>43952</v>
      </c>
      <c r="CP41" s="618">
        <f t="shared" si="50"/>
        <v>43983</v>
      </c>
      <c r="CQ41" s="618">
        <f t="shared" si="50"/>
        <v>44013</v>
      </c>
      <c r="CR41" s="618">
        <f t="shared" si="50"/>
        <v>44044</v>
      </c>
      <c r="CS41" s="618">
        <f t="shared" si="50"/>
        <v>44075</v>
      </c>
      <c r="CT41" s="618">
        <f t="shared" si="50"/>
        <v>44105</v>
      </c>
      <c r="CU41" s="618">
        <f t="shared" si="50"/>
        <v>44136</v>
      </c>
      <c r="CV41" s="618">
        <f t="shared" si="50"/>
        <v>44166</v>
      </c>
      <c r="CW41" s="618">
        <f t="shared" si="50"/>
        <v>44197</v>
      </c>
      <c r="CX41" s="618">
        <f t="shared" si="50"/>
        <v>44228</v>
      </c>
      <c r="CY41" s="618">
        <f t="shared" si="50"/>
        <v>44256</v>
      </c>
      <c r="CZ41" s="618">
        <f t="shared" si="50"/>
        <v>44287</v>
      </c>
      <c r="DA41" s="618">
        <f t="shared" si="50"/>
        <v>44317</v>
      </c>
      <c r="DB41" s="618">
        <f t="shared" si="50"/>
        <v>44348</v>
      </c>
      <c r="DC41" s="618">
        <f t="shared" si="50"/>
        <v>44378</v>
      </c>
      <c r="DD41" s="618">
        <f t="shared" si="50"/>
        <v>44409</v>
      </c>
      <c r="DE41" s="618">
        <f t="shared" si="50"/>
        <v>44440</v>
      </c>
      <c r="DF41" s="618">
        <f t="shared" si="50"/>
        <v>44470</v>
      </c>
      <c r="DG41" s="618">
        <f t="shared" si="50"/>
        <v>44501</v>
      </c>
      <c r="DH41" s="618">
        <f t="shared" si="50"/>
        <v>44531</v>
      </c>
      <c r="DI41" s="618">
        <f t="shared" si="50"/>
        <v>44562</v>
      </c>
      <c r="DJ41" s="618">
        <f t="shared" si="50"/>
        <v>44593</v>
      </c>
      <c r="DK41" s="618">
        <f t="shared" si="50"/>
        <v>44621</v>
      </c>
      <c r="DL41" s="618">
        <f t="shared" si="50"/>
        <v>44652</v>
      </c>
      <c r="DM41" s="618">
        <f t="shared" ref="DM41:FX41" si="51">+DM33</f>
        <v>44682</v>
      </c>
      <c r="DN41" s="618">
        <f t="shared" si="51"/>
        <v>44713</v>
      </c>
      <c r="DO41" s="618">
        <f t="shared" si="51"/>
        <v>44743</v>
      </c>
      <c r="DP41" s="618">
        <f t="shared" si="51"/>
        <v>44774</v>
      </c>
      <c r="DQ41" s="618">
        <f t="shared" si="51"/>
        <v>44805</v>
      </c>
      <c r="DR41" s="618">
        <f t="shared" si="51"/>
        <v>44835</v>
      </c>
      <c r="DS41" s="618">
        <f t="shared" si="51"/>
        <v>44866</v>
      </c>
      <c r="DT41" s="618">
        <f t="shared" si="51"/>
        <v>44896</v>
      </c>
      <c r="DU41" s="618">
        <f t="shared" si="51"/>
        <v>44927</v>
      </c>
      <c r="DV41" s="618">
        <f t="shared" si="51"/>
        <v>44958</v>
      </c>
      <c r="DW41" s="618">
        <f t="shared" si="51"/>
        <v>44986</v>
      </c>
      <c r="DX41" s="618">
        <f t="shared" si="51"/>
        <v>45017</v>
      </c>
      <c r="DY41" s="618">
        <f t="shared" si="51"/>
        <v>45047</v>
      </c>
      <c r="DZ41" s="618">
        <f t="shared" si="51"/>
        <v>45078</v>
      </c>
      <c r="EA41" s="618">
        <f t="shared" si="51"/>
        <v>45108</v>
      </c>
      <c r="EB41" s="618">
        <f t="shared" si="51"/>
        <v>45139</v>
      </c>
      <c r="EC41" s="618">
        <f t="shared" si="51"/>
        <v>45170</v>
      </c>
      <c r="ED41" s="618">
        <f t="shared" si="51"/>
        <v>45200</v>
      </c>
      <c r="EE41" s="618">
        <f t="shared" si="51"/>
        <v>45231</v>
      </c>
      <c r="EF41" s="618">
        <f t="shared" si="51"/>
        <v>45261</v>
      </c>
      <c r="EG41" s="618">
        <f t="shared" si="51"/>
        <v>45292</v>
      </c>
      <c r="EH41" s="618">
        <f t="shared" si="51"/>
        <v>45323</v>
      </c>
      <c r="EI41" s="618">
        <f t="shared" si="51"/>
        <v>45352</v>
      </c>
      <c r="EJ41" s="618">
        <f t="shared" si="51"/>
        <v>45383</v>
      </c>
      <c r="EK41" s="618">
        <f t="shared" si="51"/>
        <v>45413</v>
      </c>
      <c r="EL41" s="618">
        <f t="shared" si="51"/>
        <v>45444</v>
      </c>
      <c r="EM41" s="618">
        <f t="shared" si="51"/>
        <v>45474</v>
      </c>
      <c r="EN41" s="618">
        <f t="shared" si="51"/>
        <v>45505</v>
      </c>
      <c r="EO41" s="618">
        <f t="shared" si="51"/>
        <v>45536</v>
      </c>
      <c r="EP41" s="618">
        <f t="shared" si="51"/>
        <v>45566</v>
      </c>
      <c r="EQ41" s="618">
        <f t="shared" si="51"/>
        <v>45597</v>
      </c>
      <c r="ER41" s="618">
        <f t="shared" si="51"/>
        <v>45627</v>
      </c>
      <c r="ES41" s="618">
        <f t="shared" si="51"/>
        <v>45658</v>
      </c>
      <c r="ET41" s="618">
        <f t="shared" si="51"/>
        <v>45689</v>
      </c>
      <c r="EU41" s="618">
        <f t="shared" si="51"/>
        <v>45717</v>
      </c>
      <c r="EV41" s="618">
        <f t="shared" si="51"/>
        <v>45748</v>
      </c>
      <c r="EW41" s="618">
        <f t="shared" si="51"/>
        <v>45778</v>
      </c>
      <c r="EX41" s="618">
        <f t="shared" si="51"/>
        <v>45809</v>
      </c>
      <c r="EY41" s="618">
        <f t="shared" si="51"/>
        <v>45839</v>
      </c>
      <c r="EZ41" s="618">
        <f t="shared" si="51"/>
        <v>45870</v>
      </c>
      <c r="FA41" s="618">
        <f t="shared" si="51"/>
        <v>45901</v>
      </c>
      <c r="FB41" s="618">
        <f t="shared" si="51"/>
        <v>45931</v>
      </c>
      <c r="FC41" s="618">
        <f t="shared" si="51"/>
        <v>45962</v>
      </c>
      <c r="FD41" s="618">
        <f t="shared" si="51"/>
        <v>45992</v>
      </c>
      <c r="FE41" s="618">
        <f t="shared" si="51"/>
        <v>46023</v>
      </c>
      <c r="FF41" s="618">
        <f t="shared" si="51"/>
        <v>46054</v>
      </c>
      <c r="FG41" s="618">
        <f t="shared" si="51"/>
        <v>46082</v>
      </c>
      <c r="FH41" s="618">
        <f t="shared" si="51"/>
        <v>46113</v>
      </c>
      <c r="FI41" s="618">
        <f t="shared" si="51"/>
        <v>46143</v>
      </c>
      <c r="FJ41" s="618">
        <f t="shared" si="51"/>
        <v>46174</v>
      </c>
      <c r="FK41" s="618">
        <f t="shared" si="51"/>
        <v>46204</v>
      </c>
      <c r="FL41" s="618">
        <f t="shared" si="51"/>
        <v>46235</v>
      </c>
      <c r="FM41" s="618">
        <f t="shared" si="51"/>
        <v>46266</v>
      </c>
      <c r="FN41" s="618">
        <f t="shared" si="51"/>
        <v>46296</v>
      </c>
      <c r="FO41" s="618">
        <f t="shared" si="51"/>
        <v>46327</v>
      </c>
      <c r="FP41" s="618">
        <f t="shared" si="51"/>
        <v>46357</v>
      </c>
      <c r="FQ41" s="618">
        <f t="shared" si="51"/>
        <v>46388</v>
      </c>
      <c r="FR41" s="618">
        <f t="shared" si="51"/>
        <v>46419</v>
      </c>
      <c r="FS41" s="618">
        <f t="shared" si="51"/>
        <v>46447</v>
      </c>
      <c r="FT41" s="618">
        <f t="shared" si="51"/>
        <v>46478</v>
      </c>
      <c r="FU41" s="618">
        <f t="shared" si="51"/>
        <v>46508</v>
      </c>
      <c r="FV41" s="618">
        <f t="shared" si="51"/>
        <v>46539</v>
      </c>
      <c r="FW41" s="618">
        <f t="shared" si="51"/>
        <v>46569</v>
      </c>
      <c r="FX41" s="618">
        <f t="shared" si="51"/>
        <v>46600</v>
      </c>
      <c r="FY41" s="618">
        <f t="shared" ref="FY41:GB41" si="52">+FY33</f>
        <v>46631</v>
      </c>
      <c r="FZ41" s="618">
        <f t="shared" si="52"/>
        <v>46661</v>
      </c>
      <c r="GA41" s="618">
        <f t="shared" si="52"/>
        <v>46692</v>
      </c>
      <c r="GB41" s="618">
        <f t="shared" si="52"/>
        <v>46722</v>
      </c>
      <c r="XEM41" s="140">
        <v>41730</v>
      </c>
      <c r="XEN41" s="143">
        <v>352</v>
      </c>
      <c r="XEO41" s="143">
        <v>368</v>
      </c>
      <c r="XEP41" s="143">
        <v>528</v>
      </c>
      <c r="XEQ41" s="143">
        <v>128</v>
      </c>
      <c r="XER41" s="143">
        <v>64</v>
      </c>
      <c r="XES41" s="143">
        <v>176</v>
      </c>
      <c r="XET41" s="143">
        <f t="shared" si="0"/>
        <v>720</v>
      </c>
    </row>
    <row r="42" spans="2:184 16363:16374">
      <c r="C42" s="7" t="s">
        <v>91</v>
      </c>
      <c r="D42" s="41" t="s">
        <v>68</v>
      </c>
      <c r="E42" s="52">
        <f t="shared" ref="E42:P46" si="53">+E26/E34</f>
        <v>117.78502688172036</v>
      </c>
      <c r="F42" s="53">
        <f t="shared" si="53"/>
        <v>127.08864583333326</v>
      </c>
      <c r="G42" s="53">
        <f t="shared" si="53"/>
        <v>148.16684139784931</v>
      </c>
      <c r="H42" s="53">
        <f t="shared" si="53"/>
        <v>64.289999999999907</v>
      </c>
      <c r="I42" s="53">
        <f t="shared" si="53"/>
        <v>28.2306989247312</v>
      </c>
      <c r="J42" s="53">
        <f t="shared" si="53"/>
        <v>35.878930555555662</v>
      </c>
      <c r="K42" s="53">
        <f t="shared" si="53"/>
        <v>67.027715053763586</v>
      </c>
      <c r="L42" s="53">
        <f t="shared" si="53"/>
        <v>230.79888440860231</v>
      </c>
      <c r="M42" s="53">
        <f t="shared" si="53"/>
        <v>223.06072222222218</v>
      </c>
      <c r="N42" s="53">
        <f t="shared" si="53"/>
        <v>329.62110215053758</v>
      </c>
      <c r="O42" s="53">
        <f t="shared" si="53"/>
        <v>286.62152777777777</v>
      </c>
      <c r="P42" s="53">
        <f t="shared" si="53"/>
        <v>197.91717741935469</v>
      </c>
      <c r="Q42" s="53">
        <f t="shared" ref="Q42:AZ42" si="54">+Q26/Q34</f>
        <v>214.6795295698924</v>
      </c>
      <c r="R42" s="53">
        <f t="shared" si="54"/>
        <v>228.69244047619057</v>
      </c>
      <c r="S42" s="53">
        <f t="shared" si="54"/>
        <v>149.18888440860218</v>
      </c>
      <c r="T42" s="53">
        <f t="shared" si="54"/>
        <v>141.67520833333353</v>
      </c>
      <c r="U42" s="53">
        <f t="shared" si="54"/>
        <v>133.70802419354843</v>
      </c>
      <c r="V42" s="53">
        <f t="shared" si="54"/>
        <v>166.89180555555535</v>
      </c>
      <c r="W42" s="53">
        <f t="shared" si="54"/>
        <v>143.17990591397847</v>
      </c>
      <c r="X42" s="53">
        <f t="shared" si="54"/>
        <v>153.45102150537627</v>
      </c>
      <c r="Y42" s="53">
        <f t="shared" si="54"/>
        <v>215.33194444444445</v>
      </c>
      <c r="Z42" s="53">
        <f t="shared" si="54"/>
        <v>321.25037634408608</v>
      </c>
      <c r="AA42" s="53">
        <f t="shared" si="54"/>
        <v>272.53350000000017</v>
      </c>
      <c r="AB42" s="53">
        <f t="shared" si="54"/>
        <v>179.43375000000012</v>
      </c>
      <c r="AC42" s="53">
        <f t="shared" si="54"/>
        <v>164.46009408602157</v>
      </c>
      <c r="AD42" s="53">
        <f t="shared" si="54"/>
        <v>192.37632440476193</v>
      </c>
      <c r="AE42" s="53">
        <f t="shared" si="54"/>
        <v>212.01163978494611</v>
      </c>
      <c r="AF42" s="53">
        <f t="shared" si="54"/>
        <v>144.64461111111126</v>
      </c>
      <c r="AG42" s="53">
        <f t="shared" si="54"/>
        <v>74.361720430107681</v>
      </c>
      <c r="AH42" s="53">
        <f t="shared" si="54"/>
        <v>179.39908333333329</v>
      </c>
      <c r="AI42" s="53">
        <f t="shared" si="54"/>
        <v>184.9295295698924</v>
      </c>
      <c r="AJ42" s="53">
        <f t="shared" si="54"/>
        <v>189.66268817204275</v>
      </c>
      <c r="AK42" s="53">
        <f t="shared" si="54"/>
        <v>221.79248611111106</v>
      </c>
      <c r="AL42" s="53">
        <f t="shared" si="54"/>
        <v>272.35373655913986</v>
      </c>
      <c r="AM42" s="53">
        <f t="shared" si="54"/>
        <v>238.16123611111107</v>
      </c>
      <c r="AN42" s="53">
        <f t="shared" si="54"/>
        <v>139.94572580645178</v>
      </c>
      <c r="AO42" s="53">
        <f t="shared" si="54"/>
        <v>170.98428763440853</v>
      </c>
      <c r="AP42" s="53">
        <f t="shared" si="54"/>
        <v>212.41728448275887</v>
      </c>
      <c r="AQ42" s="53">
        <f t="shared" si="54"/>
        <v>51.267392473118207</v>
      </c>
      <c r="AR42" s="53">
        <f t="shared" si="54"/>
        <v>29.924722222222286</v>
      </c>
      <c r="AS42" s="53">
        <f t="shared" si="54"/>
        <v>135.08803763440861</v>
      </c>
      <c r="AT42" s="53">
        <f t="shared" si="54"/>
        <v>188.43351388888905</v>
      </c>
      <c r="AU42" s="53">
        <f t="shared" si="54"/>
        <v>180.99643817204299</v>
      </c>
      <c r="AV42" s="53">
        <f t="shared" si="54"/>
        <v>198.79943548387101</v>
      </c>
      <c r="AW42" s="53">
        <f t="shared" si="54"/>
        <v>229.74934722222227</v>
      </c>
      <c r="AX42" s="53">
        <f t="shared" si="54"/>
        <v>272.22001344086016</v>
      </c>
      <c r="AY42" s="53">
        <f t="shared" si="54"/>
        <v>249.25534722222218</v>
      </c>
      <c r="AZ42" s="53">
        <f t="shared" si="54"/>
        <v>143.19799731182786</v>
      </c>
      <c r="BA42" s="53">
        <f t="shared" ref="BA42:DL42" si="55">+BA26/BA34</f>
        <v>166.2032930107527</v>
      </c>
      <c r="BB42" s="53">
        <f t="shared" si="55"/>
        <v>194.40077380952374</v>
      </c>
      <c r="BC42" s="53">
        <f t="shared" si="55"/>
        <v>113.26361559139785</v>
      </c>
      <c r="BD42" s="53">
        <f t="shared" si="55"/>
        <v>92.877902777777891</v>
      </c>
      <c r="BE42" s="53">
        <f t="shared" si="55"/>
        <v>136.3917204301076</v>
      </c>
      <c r="BF42" s="53">
        <f t="shared" si="55"/>
        <v>154.16419444444458</v>
      </c>
      <c r="BG42" s="53">
        <f t="shared" si="55"/>
        <v>148.40130376344078</v>
      </c>
      <c r="BH42" s="53">
        <f t="shared" si="55"/>
        <v>168.87559139784938</v>
      </c>
      <c r="BI42" s="53">
        <f t="shared" si="55"/>
        <v>187.61501388888897</v>
      </c>
      <c r="BJ42" s="53">
        <f t="shared" si="55"/>
        <v>239.33724462365581</v>
      </c>
      <c r="BK42" s="53">
        <f t="shared" si="55"/>
        <v>219.125</v>
      </c>
      <c r="BL42" s="53">
        <f t="shared" si="55"/>
        <v>115.10885752688171</v>
      </c>
      <c r="BM42" s="53">
        <f t="shared" si="55"/>
        <v>169.16103494623647</v>
      </c>
      <c r="BN42" s="53">
        <f t="shared" si="55"/>
        <v>199.88550595238087</v>
      </c>
      <c r="BO42" s="53">
        <f t="shared" si="55"/>
        <v>107.39116935483875</v>
      </c>
      <c r="BP42" s="53">
        <f t="shared" si="55"/>
        <v>103.03506944444445</v>
      </c>
      <c r="BQ42" s="53">
        <f t="shared" si="55"/>
        <v>146.2797311827957</v>
      </c>
      <c r="BR42" s="53">
        <f t="shared" si="55"/>
        <v>168.82416666666671</v>
      </c>
      <c r="BS42" s="53">
        <f t="shared" si="55"/>
        <v>174.07204301075265</v>
      </c>
      <c r="BT42" s="53">
        <f t="shared" si="55"/>
        <v>193.56014784946237</v>
      </c>
      <c r="BU42" s="53">
        <f t="shared" si="55"/>
        <v>156.78331944444443</v>
      </c>
      <c r="BV42" s="53">
        <f t="shared" si="55"/>
        <v>160.31373655913984</v>
      </c>
      <c r="BW42" s="53">
        <f t="shared" si="55"/>
        <v>261.34004166666659</v>
      </c>
      <c r="BX42" s="53">
        <f t="shared" si="55"/>
        <v>179.14012096774192</v>
      </c>
      <c r="BY42" s="53">
        <f t="shared" si="55"/>
        <v>206.95590053763434</v>
      </c>
      <c r="BZ42" s="53">
        <f t="shared" si="55"/>
        <v>195.04133928571432</v>
      </c>
      <c r="CA42" s="53">
        <f t="shared" si="55"/>
        <v>73.61135752688169</v>
      </c>
      <c r="CB42" s="53">
        <f t="shared" si="55"/>
        <v>46.677611111110956</v>
      </c>
      <c r="CC42" s="53">
        <f t="shared" si="55"/>
        <v>125.38065860215065</v>
      </c>
      <c r="CD42" s="53">
        <f t="shared" si="55"/>
        <v>197.98137499999996</v>
      </c>
      <c r="CE42" s="53">
        <f t="shared" si="55"/>
        <v>235.37147849462366</v>
      </c>
      <c r="CF42" s="53">
        <f t="shared" si="55"/>
        <v>245.1725403225808</v>
      </c>
      <c r="CG42" s="53">
        <f t="shared" si="55"/>
        <v>273.43727777777775</v>
      </c>
      <c r="CH42" s="53">
        <f t="shared" si="55"/>
        <v>329.92637096774206</v>
      </c>
      <c r="CI42" s="53">
        <f t="shared" si="55"/>
        <v>327.23615277777782</v>
      </c>
      <c r="CJ42" s="53">
        <f t="shared" si="55"/>
        <v>235.67712365591402</v>
      </c>
      <c r="CK42" s="53">
        <f t="shared" si="55"/>
        <v>239.50713709677427</v>
      </c>
      <c r="CL42" s="53">
        <f t="shared" si="55"/>
        <v>275.30073275862077</v>
      </c>
      <c r="CM42" s="53">
        <f t="shared" si="55"/>
        <v>280.61685483870963</v>
      </c>
      <c r="CN42" s="53">
        <f t="shared" si="55"/>
        <v>129.25479166666676</v>
      </c>
      <c r="CO42" s="53">
        <f t="shared" si="55"/>
        <v>198.38557795698941</v>
      </c>
      <c r="CP42" s="53">
        <f t="shared" si="55"/>
        <v>240.33506944444446</v>
      </c>
      <c r="CQ42" s="53">
        <f t="shared" si="55"/>
        <v>252.83131720430109</v>
      </c>
      <c r="CR42" s="53">
        <f t="shared" si="55"/>
        <v>261.04473118279572</v>
      </c>
      <c r="CS42" s="53">
        <f t="shared" si="55"/>
        <v>299.71319444444447</v>
      </c>
      <c r="CT42" s="53">
        <f t="shared" si="55"/>
        <v>338.96092741935507</v>
      </c>
      <c r="CU42" s="53">
        <f t="shared" si="55"/>
        <v>326.91861111111132</v>
      </c>
      <c r="CV42" s="53">
        <f t="shared" si="55"/>
        <v>245.72462365591412</v>
      </c>
      <c r="CW42" s="53">
        <f t="shared" si="55"/>
        <v>241.93354838709686</v>
      </c>
      <c r="CX42" s="53">
        <f t="shared" si="55"/>
        <v>198.63793154761896</v>
      </c>
      <c r="CY42" s="53">
        <f t="shared" si="55"/>
        <v>98.759905913978642</v>
      </c>
      <c r="CZ42" s="53">
        <f t="shared" si="55"/>
        <v>145.20441666666673</v>
      </c>
      <c r="DA42" s="53">
        <f t="shared" si="55"/>
        <v>217.75676075268822</v>
      </c>
      <c r="DB42" s="53">
        <f t="shared" si="55"/>
        <v>243.98111111111115</v>
      </c>
      <c r="DC42" s="53">
        <f t="shared" si="55"/>
        <v>257.36122311827955</v>
      </c>
      <c r="DD42" s="53">
        <f t="shared" si="55"/>
        <v>270.27395161290315</v>
      </c>
      <c r="DE42" s="53">
        <f t="shared" si="55"/>
        <v>289.26384722222218</v>
      </c>
      <c r="DF42" s="53">
        <f t="shared" si="55"/>
        <v>339.85383064516128</v>
      </c>
      <c r="DG42" s="53">
        <f t="shared" si="55"/>
        <v>327.26331944444456</v>
      </c>
      <c r="DH42" s="53">
        <f t="shared" si="55"/>
        <v>230.04393817204294</v>
      </c>
      <c r="DI42" s="53">
        <f t="shared" si="55"/>
        <v>232.99983870967728</v>
      </c>
      <c r="DJ42" s="53">
        <f t="shared" si="55"/>
        <v>255.88299107142856</v>
      </c>
      <c r="DK42" s="53">
        <f t="shared" si="55"/>
        <v>305.94311827956983</v>
      </c>
      <c r="DL42" s="53">
        <f t="shared" si="55"/>
        <v>182.96843055555559</v>
      </c>
      <c r="DM42" s="53">
        <f t="shared" ref="DM42:FX42" si="56">+DM26/DM34</f>
        <v>114.48138440860218</v>
      </c>
      <c r="DN42" s="53">
        <f t="shared" si="56"/>
        <v>233.23711111111123</v>
      </c>
      <c r="DO42" s="53">
        <f t="shared" si="56"/>
        <v>247.91263440860214</v>
      </c>
      <c r="DP42" s="53">
        <f t="shared" si="56"/>
        <v>261.91743279569886</v>
      </c>
      <c r="DQ42" s="53">
        <f t="shared" si="56"/>
        <v>276.02216666666675</v>
      </c>
      <c r="DR42" s="53">
        <f t="shared" si="56"/>
        <v>337.27290322580649</v>
      </c>
      <c r="DS42" s="53">
        <f t="shared" si="56"/>
        <v>322.10204166666665</v>
      </c>
      <c r="DT42" s="53">
        <f t="shared" si="56"/>
        <v>220.42129032258057</v>
      </c>
      <c r="DU42" s="53">
        <f t="shared" si="56"/>
        <v>225.29864247311821</v>
      </c>
      <c r="DV42" s="53">
        <f t="shared" si="56"/>
        <v>247.5478571428572</v>
      </c>
      <c r="DW42" s="53">
        <f t="shared" si="56"/>
        <v>248.82317204301069</v>
      </c>
      <c r="DX42" s="53">
        <f t="shared" si="56"/>
        <v>93.144486111111149</v>
      </c>
      <c r="DY42" s="53">
        <f t="shared" si="56"/>
        <v>155.15125000000003</v>
      </c>
      <c r="DZ42" s="53">
        <f t="shared" si="56"/>
        <v>208.49431944444433</v>
      </c>
      <c r="EA42" s="53">
        <f t="shared" si="56"/>
        <v>237.80161290322584</v>
      </c>
      <c r="EB42" s="53">
        <f t="shared" si="56"/>
        <v>238.92833333333326</v>
      </c>
      <c r="EC42" s="53">
        <f t="shared" si="56"/>
        <v>269.88384722222224</v>
      </c>
      <c r="ED42" s="53">
        <f t="shared" si="56"/>
        <v>318.38634408602144</v>
      </c>
      <c r="EE42" s="53">
        <f t="shared" si="56"/>
        <v>306.5668055555555</v>
      </c>
      <c r="EF42" s="53">
        <f t="shared" si="56"/>
        <v>207.79576612903216</v>
      </c>
      <c r="EG42" s="53">
        <f t="shared" si="56"/>
        <v>217.43303763440866</v>
      </c>
      <c r="EH42" s="53">
        <f t="shared" si="56"/>
        <v>258.70635057471281</v>
      </c>
      <c r="EI42" s="53">
        <f t="shared" si="56"/>
        <v>81.879206989247322</v>
      </c>
      <c r="EJ42" s="53">
        <f t="shared" si="56"/>
        <v>56.098833333333218</v>
      </c>
      <c r="EK42" s="53">
        <f t="shared" si="56"/>
        <v>182.22622311827965</v>
      </c>
      <c r="EL42" s="53">
        <f t="shared" si="56"/>
        <v>209.67602777777776</v>
      </c>
      <c r="EM42" s="53">
        <f t="shared" si="56"/>
        <v>228.46245967741928</v>
      </c>
      <c r="EN42" s="53">
        <f t="shared" si="56"/>
        <v>232.05813172043011</v>
      </c>
      <c r="EO42" s="53">
        <f t="shared" si="56"/>
        <v>274.44609722222231</v>
      </c>
      <c r="EP42" s="53">
        <f t="shared" si="56"/>
        <v>315.7654569892473</v>
      </c>
      <c r="EQ42" s="53">
        <f t="shared" si="56"/>
        <v>300.34022222222234</v>
      </c>
      <c r="ER42" s="53">
        <f t="shared" si="56"/>
        <v>208.20922043010756</v>
      </c>
      <c r="ES42" s="53">
        <f t="shared" si="56"/>
        <v>204.83329301075281</v>
      </c>
      <c r="ET42" s="53">
        <f t="shared" si="56"/>
        <v>229.81096726190472</v>
      </c>
      <c r="EU42" s="53">
        <f t="shared" si="56"/>
        <v>211.78490591397846</v>
      </c>
      <c r="EV42" s="53">
        <f t="shared" si="56"/>
        <v>123.12238888888905</v>
      </c>
      <c r="EW42" s="53">
        <f t="shared" si="56"/>
        <v>200.79344086021499</v>
      </c>
      <c r="EX42" s="53">
        <f t="shared" si="56"/>
        <v>194.4361111111111</v>
      </c>
      <c r="EY42" s="53">
        <f t="shared" si="56"/>
        <v>208.21430107526891</v>
      </c>
      <c r="EZ42" s="53">
        <f t="shared" si="56"/>
        <v>222.9359005376345</v>
      </c>
      <c r="FA42" s="53">
        <f t="shared" si="56"/>
        <v>252.58315277777777</v>
      </c>
      <c r="FB42" s="53">
        <f t="shared" si="56"/>
        <v>300.59685483870959</v>
      </c>
      <c r="FC42" s="53">
        <f t="shared" si="56"/>
        <v>287.43225000000012</v>
      </c>
      <c r="FD42" s="53">
        <f t="shared" si="56"/>
        <v>186.88646505376349</v>
      </c>
      <c r="FE42" s="53">
        <f t="shared" si="56"/>
        <v>178.01490591397859</v>
      </c>
      <c r="FF42" s="53">
        <f t="shared" si="56"/>
        <v>203.49242559523813</v>
      </c>
      <c r="FG42" s="53">
        <f t="shared" si="56"/>
        <v>132.51193548387081</v>
      </c>
      <c r="FH42" s="53">
        <f t="shared" si="56"/>
        <v>26.033944444444529</v>
      </c>
      <c r="FI42" s="53">
        <f t="shared" si="56"/>
        <v>166.12903225806451</v>
      </c>
      <c r="FJ42" s="53">
        <f t="shared" si="56"/>
        <v>171.62876388888901</v>
      </c>
      <c r="FK42" s="53">
        <f t="shared" si="56"/>
        <v>195.45342741935497</v>
      </c>
      <c r="FL42" s="53">
        <f t="shared" si="56"/>
        <v>206.67338709677421</v>
      </c>
      <c r="FM42" s="53">
        <f t="shared" si="56"/>
        <v>239.15002777777781</v>
      </c>
      <c r="FN42" s="53">
        <f t="shared" si="56"/>
        <v>291.82165322580653</v>
      </c>
      <c r="FO42" s="53">
        <f t="shared" si="56"/>
        <v>265.67655555555569</v>
      </c>
      <c r="FP42" s="53">
        <f t="shared" si="56"/>
        <v>170.21471774193549</v>
      </c>
      <c r="FQ42" s="53">
        <f t="shared" si="56"/>
        <v>164.7796505376345</v>
      </c>
      <c r="FR42" s="53">
        <f t="shared" si="56"/>
        <v>193.80333333333346</v>
      </c>
      <c r="FS42" s="53">
        <f t="shared" si="56"/>
        <v>244.7192204301075</v>
      </c>
      <c r="FT42" s="53">
        <f t="shared" si="56"/>
        <v>161.03948611111119</v>
      </c>
      <c r="FU42" s="53">
        <f t="shared" si="56"/>
        <v>80.739852150537573</v>
      </c>
      <c r="FV42" s="53">
        <f t="shared" si="56"/>
        <v>156.85312500000001</v>
      </c>
      <c r="FW42" s="53">
        <f t="shared" si="56"/>
        <v>183.09096774193571</v>
      </c>
      <c r="FX42" s="53">
        <f t="shared" si="56"/>
        <v>188.17536290322593</v>
      </c>
      <c r="FY42" s="53">
        <f t="shared" ref="FY42:GB42" si="57">+FY26/FY34</f>
        <v>188.89713888888897</v>
      </c>
      <c r="FZ42" s="53">
        <f t="shared" si="57"/>
        <v>83.100134408602145</v>
      </c>
      <c r="GA42" s="53">
        <f t="shared" si="57"/>
        <v>140.64516666666668</v>
      </c>
      <c r="GB42" s="53">
        <f t="shared" si="57"/>
        <v>167.27470430107527</v>
      </c>
      <c r="XEM42" s="140">
        <v>41760</v>
      </c>
      <c r="XEN42" s="143">
        <v>336</v>
      </c>
      <c r="XEO42" s="143">
        <v>408</v>
      </c>
      <c r="XEP42" s="143">
        <v>504</v>
      </c>
      <c r="XEQ42" s="143">
        <v>160</v>
      </c>
      <c r="XER42" s="143">
        <v>80</v>
      </c>
      <c r="XES42" s="143">
        <v>168</v>
      </c>
      <c r="XET42" s="143">
        <f t="shared" si="0"/>
        <v>744</v>
      </c>
    </row>
    <row r="43" spans="2:184 16363:16374">
      <c r="C43" s="7" t="s">
        <v>252</v>
      </c>
      <c r="D43" s="41" t="s">
        <v>69</v>
      </c>
      <c r="E43" s="54">
        <f t="shared" si="53"/>
        <v>91.866597222222282</v>
      </c>
      <c r="F43" s="55">
        <f t="shared" si="53"/>
        <v>94.348515624999891</v>
      </c>
      <c r="G43" s="55">
        <f t="shared" si="53"/>
        <v>105.65981250000004</v>
      </c>
      <c r="H43" s="55">
        <f t="shared" si="53"/>
        <v>61.241328124999882</v>
      </c>
      <c r="I43" s="55">
        <f t="shared" si="53"/>
        <v>104.51430555555554</v>
      </c>
      <c r="J43" s="55">
        <f t="shared" si="53"/>
        <v>68.596750000000071</v>
      </c>
      <c r="K43" s="55">
        <f t="shared" si="53"/>
        <v>37.016597222222117</v>
      </c>
      <c r="L43" s="55">
        <f t="shared" si="53"/>
        <v>184.69687500000003</v>
      </c>
      <c r="M43" s="55">
        <f t="shared" si="53"/>
        <v>207.87731249999996</v>
      </c>
      <c r="N43" s="55">
        <f t="shared" si="53"/>
        <v>328.75101562500004</v>
      </c>
      <c r="O43" s="55">
        <f t="shared" si="53"/>
        <v>281.46893749999998</v>
      </c>
      <c r="P43" s="55">
        <f t="shared" si="53"/>
        <v>200.08243750000003</v>
      </c>
      <c r="Q43" s="55">
        <f t="shared" ref="Q43:AZ43" si="58">+Q27/Q35</f>
        <v>142.08874999999989</v>
      </c>
      <c r="R43" s="55">
        <f t="shared" si="58"/>
        <v>155.74968750000005</v>
      </c>
      <c r="S43" s="55">
        <f t="shared" si="58"/>
        <v>103.70806249999995</v>
      </c>
      <c r="T43" s="55">
        <f t="shared" si="58"/>
        <v>72.409531249999986</v>
      </c>
      <c r="U43" s="55">
        <f t="shared" si="58"/>
        <v>142.82931249999993</v>
      </c>
      <c r="V43" s="55">
        <f t="shared" si="58"/>
        <v>138.06187500000001</v>
      </c>
      <c r="W43" s="55">
        <f t="shared" si="58"/>
        <v>90.052222222222355</v>
      </c>
      <c r="X43" s="55">
        <f t="shared" si="58"/>
        <v>127.39662499999994</v>
      </c>
      <c r="Y43" s="55">
        <f t="shared" si="58"/>
        <v>203.94958333333338</v>
      </c>
      <c r="Z43" s="55">
        <f t="shared" si="58"/>
        <v>281.46093749999989</v>
      </c>
      <c r="AA43" s="55">
        <f t="shared" si="58"/>
        <v>211.37693181818179</v>
      </c>
      <c r="AB43" s="55">
        <f t="shared" si="58"/>
        <v>101.51784722222227</v>
      </c>
      <c r="AC43" s="55">
        <f t="shared" si="58"/>
        <v>148.47531249999992</v>
      </c>
      <c r="AD43" s="55">
        <f t="shared" si="58"/>
        <v>160.67710937499999</v>
      </c>
      <c r="AE43" s="55">
        <f t="shared" si="58"/>
        <v>174.63763888888894</v>
      </c>
      <c r="AF43" s="55">
        <f t="shared" si="58"/>
        <v>103.40171874999999</v>
      </c>
      <c r="AG43" s="55">
        <f t="shared" si="58"/>
        <v>93.106818181818113</v>
      </c>
      <c r="AH43" s="55">
        <f t="shared" si="58"/>
        <v>183.46921874999998</v>
      </c>
      <c r="AI43" s="55">
        <f t="shared" si="58"/>
        <v>182.47015625000017</v>
      </c>
      <c r="AJ43" s="55">
        <f t="shared" si="58"/>
        <v>169.58275000000012</v>
      </c>
      <c r="AK43" s="55">
        <f t="shared" si="58"/>
        <v>173.3183333333333</v>
      </c>
      <c r="AL43" s="55">
        <f t="shared" si="58"/>
        <v>207.17930555555552</v>
      </c>
      <c r="AM43" s="55">
        <f t="shared" si="58"/>
        <v>155.49106249999986</v>
      </c>
      <c r="AN43" s="55">
        <f t="shared" si="58"/>
        <v>78.01923611111124</v>
      </c>
      <c r="AO43" s="55">
        <f t="shared" si="58"/>
        <v>160.13494318181819</v>
      </c>
      <c r="AP43" s="55">
        <f t="shared" si="58"/>
        <v>199.66140624999991</v>
      </c>
      <c r="AQ43" s="55">
        <f t="shared" si="58"/>
        <v>-32.994687499999941</v>
      </c>
      <c r="AR43" s="55">
        <f t="shared" si="58"/>
        <v>-25.043333333333369</v>
      </c>
      <c r="AS43" s="55">
        <f t="shared" si="58"/>
        <v>142.77087500000007</v>
      </c>
      <c r="AT43" s="55">
        <f t="shared" si="58"/>
        <v>138.76789062500006</v>
      </c>
      <c r="AU43" s="55">
        <f t="shared" si="58"/>
        <v>177.67420454545473</v>
      </c>
      <c r="AV43" s="55">
        <f t="shared" si="58"/>
        <v>181.2035937500001</v>
      </c>
      <c r="AW43" s="55">
        <f t="shared" si="58"/>
        <v>180.82604166666664</v>
      </c>
      <c r="AX43" s="55">
        <f t="shared" si="58"/>
        <v>216.74387500000003</v>
      </c>
      <c r="AY43" s="55">
        <f t="shared" si="58"/>
        <v>257.15763888888875</v>
      </c>
      <c r="AZ43" s="55">
        <f t="shared" si="58"/>
        <v>95.540125000000074</v>
      </c>
      <c r="BA43" s="55">
        <f t="shared" ref="BA43:DL43" si="59">+BA27/BA35</f>
        <v>156.95593750000006</v>
      </c>
      <c r="BB43" s="55">
        <f t="shared" si="59"/>
        <v>229.51929687500001</v>
      </c>
      <c r="BC43" s="55">
        <f t="shared" si="59"/>
        <v>147.04085937499997</v>
      </c>
      <c r="BD43" s="55">
        <f t="shared" si="59"/>
        <v>132.2114375000001</v>
      </c>
      <c r="BE43" s="55">
        <f t="shared" si="59"/>
        <v>185.64541666666679</v>
      </c>
      <c r="BF43" s="55">
        <f t="shared" si="59"/>
        <v>207.21031249999987</v>
      </c>
      <c r="BG43" s="55">
        <f t="shared" si="59"/>
        <v>185.53562499999995</v>
      </c>
      <c r="BH43" s="55">
        <f t="shared" si="59"/>
        <v>199.528203125</v>
      </c>
      <c r="BI43" s="55">
        <f t="shared" si="59"/>
        <v>236.59643750000015</v>
      </c>
      <c r="BJ43" s="55">
        <f t="shared" si="59"/>
        <v>250.33902777777783</v>
      </c>
      <c r="BK43" s="55">
        <f t="shared" si="59"/>
        <v>200.3050694444444</v>
      </c>
      <c r="BL43" s="55">
        <f t="shared" si="59"/>
        <v>134.37124999999997</v>
      </c>
      <c r="BM43" s="55">
        <f t="shared" si="59"/>
        <v>141.14166666666662</v>
      </c>
      <c r="BN43" s="55">
        <f t="shared" si="59"/>
        <v>224.05171874999996</v>
      </c>
      <c r="BO43" s="55">
        <f t="shared" si="59"/>
        <v>127.08951388888889</v>
      </c>
      <c r="BP43" s="55">
        <f t="shared" si="59"/>
        <v>137.38444444444445</v>
      </c>
      <c r="BQ43" s="55">
        <f t="shared" si="59"/>
        <v>209.65541666666661</v>
      </c>
      <c r="BR43" s="55">
        <f t="shared" si="59"/>
        <v>231.23319444444445</v>
      </c>
      <c r="BS43" s="55">
        <f t="shared" si="59"/>
        <v>183.91193749999985</v>
      </c>
      <c r="BT43" s="55">
        <f t="shared" si="59"/>
        <v>200.94265625000014</v>
      </c>
      <c r="BU43" s="55">
        <f t="shared" si="59"/>
        <v>217.74590909090909</v>
      </c>
      <c r="BV43" s="55">
        <f t="shared" si="59"/>
        <v>177.54390624999996</v>
      </c>
      <c r="BW43" s="55">
        <f t="shared" si="59"/>
        <v>347.42451388888901</v>
      </c>
      <c r="BX43" s="55">
        <f t="shared" si="59"/>
        <v>240.17369318181807</v>
      </c>
      <c r="BY43" s="55">
        <f t="shared" si="59"/>
        <v>224.88729166666658</v>
      </c>
      <c r="BZ43" s="55">
        <f t="shared" si="59"/>
        <v>195.55023437499995</v>
      </c>
      <c r="CA43" s="55">
        <f t="shared" si="59"/>
        <v>57.87637500000001</v>
      </c>
      <c r="CB43" s="55">
        <f t="shared" si="59"/>
        <v>38.276406249999923</v>
      </c>
      <c r="CC43" s="55">
        <f t="shared" si="59"/>
        <v>190.0601388888889</v>
      </c>
      <c r="CD43" s="55">
        <f t="shared" si="59"/>
        <v>207.94437499999987</v>
      </c>
      <c r="CE43" s="55">
        <f t="shared" si="59"/>
        <v>202.76347222222225</v>
      </c>
      <c r="CF43" s="55">
        <f t="shared" si="59"/>
        <v>192.01965277777768</v>
      </c>
      <c r="CG43" s="55">
        <f t="shared" si="59"/>
        <v>297.6659375000001</v>
      </c>
      <c r="CH43" s="55">
        <f t="shared" si="59"/>
        <v>368.86992187499993</v>
      </c>
      <c r="CI43" s="55">
        <f t="shared" si="59"/>
        <v>314.40793749999995</v>
      </c>
      <c r="CJ43" s="55">
        <f t="shared" si="59"/>
        <v>259.67131249999983</v>
      </c>
      <c r="CK43" s="55">
        <f t="shared" si="59"/>
        <v>266.10152777777773</v>
      </c>
      <c r="CL43" s="55">
        <f t="shared" si="59"/>
        <v>251.72527777777779</v>
      </c>
      <c r="CM43" s="55">
        <f t="shared" si="59"/>
        <v>281.34569444444446</v>
      </c>
      <c r="CN43" s="55">
        <f t="shared" si="59"/>
        <v>159.32562499999995</v>
      </c>
      <c r="CO43" s="55">
        <f t="shared" si="59"/>
        <v>241.76284090909095</v>
      </c>
      <c r="CP43" s="55">
        <f t="shared" si="59"/>
        <v>257.38007812499995</v>
      </c>
      <c r="CQ43" s="55">
        <f t="shared" si="59"/>
        <v>244.31210937499998</v>
      </c>
      <c r="CR43" s="55">
        <f t="shared" si="59"/>
        <v>247.224625</v>
      </c>
      <c r="CS43" s="55">
        <f t="shared" si="59"/>
        <v>302.71423611111118</v>
      </c>
      <c r="CT43" s="55">
        <f t="shared" si="59"/>
        <v>340.73027777777781</v>
      </c>
      <c r="CU43" s="55">
        <f t="shared" si="59"/>
        <v>360.23162499999989</v>
      </c>
      <c r="CV43" s="55">
        <f t="shared" si="59"/>
        <v>297.50500000000011</v>
      </c>
      <c r="CW43" s="55">
        <f t="shared" si="59"/>
        <v>150.74948863636365</v>
      </c>
      <c r="CX43" s="55">
        <f t="shared" si="59"/>
        <v>113.70875000000001</v>
      </c>
      <c r="CY43" s="55">
        <f t="shared" si="59"/>
        <v>87.12</v>
      </c>
      <c r="CZ43" s="55">
        <f t="shared" si="59"/>
        <v>147.49632812499999</v>
      </c>
      <c r="DA43" s="55">
        <f t="shared" si="59"/>
        <v>207.31119318181828</v>
      </c>
      <c r="DB43" s="55">
        <f t="shared" si="59"/>
        <v>173.27890624999998</v>
      </c>
      <c r="DC43" s="55">
        <f t="shared" si="59"/>
        <v>154.05500000000012</v>
      </c>
      <c r="DD43" s="55">
        <f t="shared" si="59"/>
        <v>164.0402777777777</v>
      </c>
      <c r="DE43" s="55">
        <f t="shared" si="59"/>
        <v>258.19277777777785</v>
      </c>
      <c r="DF43" s="55">
        <f t="shared" si="59"/>
        <v>409.76718749999998</v>
      </c>
      <c r="DG43" s="55">
        <f t="shared" si="59"/>
        <v>335.825625</v>
      </c>
      <c r="DH43" s="55">
        <f t="shared" si="59"/>
        <v>225.96031249999987</v>
      </c>
      <c r="DI43" s="55">
        <f t="shared" si="59"/>
        <v>231.59449999999998</v>
      </c>
      <c r="DJ43" s="55">
        <f t="shared" si="59"/>
        <v>250.4553125000001</v>
      </c>
      <c r="DK43" s="55">
        <f t="shared" si="59"/>
        <v>293.86898437499997</v>
      </c>
      <c r="DL43" s="55">
        <f t="shared" si="59"/>
        <v>148.52118055555559</v>
      </c>
      <c r="DM43" s="55">
        <f t="shared" ref="DM43:FX43" si="60">+DM27/DM35</f>
        <v>133.37874999999994</v>
      </c>
      <c r="DN43" s="55">
        <f t="shared" si="60"/>
        <v>156.10757812500003</v>
      </c>
      <c r="DO43" s="55">
        <f t="shared" si="60"/>
        <v>158.31960227272745</v>
      </c>
      <c r="DP43" s="55">
        <f t="shared" si="60"/>
        <v>202.77742187500007</v>
      </c>
      <c r="DQ43" s="55">
        <f t="shared" si="60"/>
        <v>231.53826388888876</v>
      </c>
      <c r="DR43" s="55">
        <f t="shared" si="60"/>
        <v>333.20243749999997</v>
      </c>
      <c r="DS43" s="55">
        <f t="shared" si="60"/>
        <v>321.46250000000003</v>
      </c>
      <c r="DT43" s="55">
        <f t="shared" si="60"/>
        <v>186.55475000000007</v>
      </c>
      <c r="DU43" s="55">
        <f t="shared" si="60"/>
        <v>143.3935625</v>
      </c>
      <c r="DV43" s="55">
        <f t="shared" si="60"/>
        <v>182.00578124999993</v>
      </c>
      <c r="DW43" s="55">
        <f t="shared" si="60"/>
        <v>207.86851562499999</v>
      </c>
      <c r="DX43" s="55">
        <f t="shared" si="60"/>
        <v>59.679249999999954</v>
      </c>
      <c r="DY43" s="55">
        <f t="shared" si="60"/>
        <v>165.38534722222226</v>
      </c>
      <c r="DZ43" s="55">
        <f t="shared" si="60"/>
        <v>225.91656249999994</v>
      </c>
      <c r="EA43" s="55">
        <f t="shared" si="60"/>
        <v>173.79255681818194</v>
      </c>
      <c r="EB43" s="55">
        <f t="shared" si="60"/>
        <v>154.15765625000006</v>
      </c>
      <c r="EC43" s="55">
        <f t="shared" si="60"/>
        <v>257.86087500000014</v>
      </c>
      <c r="ED43" s="55">
        <f t="shared" si="60"/>
        <v>362.33812499999999</v>
      </c>
      <c r="EE43" s="55">
        <f t="shared" si="60"/>
        <v>333.51</v>
      </c>
      <c r="EF43" s="55">
        <f t="shared" si="60"/>
        <v>246.65170454545461</v>
      </c>
      <c r="EG43" s="55">
        <f t="shared" si="60"/>
        <v>191.48486111111094</v>
      </c>
      <c r="EH43" s="55">
        <f t="shared" si="60"/>
        <v>242.8821093749998</v>
      </c>
      <c r="EI43" s="55">
        <f t="shared" si="60"/>
        <v>71.82818749999997</v>
      </c>
      <c r="EJ43" s="55">
        <f t="shared" si="60"/>
        <v>26.603437500000041</v>
      </c>
      <c r="EK43" s="55">
        <f t="shared" si="60"/>
        <v>214.15569444444444</v>
      </c>
      <c r="EL43" s="55">
        <f t="shared" si="60"/>
        <v>178.036125</v>
      </c>
      <c r="EM43" s="55">
        <f t="shared" si="60"/>
        <v>198.16243055555566</v>
      </c>
      <c r="EN43" s="55">
        <f t="shared" si="60"/>
        <v>170.6594444444446</v>
      </c>
      <c r="EO43" s="55">
        <f t="shared" si="60"/>
        <v>281.35487499999999</v>
      </c>
      <c r="EP43" s="55">
        <f t="shared" si="60"/>
        <v>393.51578125000003</v>
      </c>
      <c r="EQ43" s="55">
        <f t="shared" si="60"/>
        <v>313.80362500000012</v>
      </c>
      <c r="ER43" s="55">
        <f t="shared" si="60"/>
        <v>263.75537500000007</v>
      </c>
      <c r="ES43" s="55">
        <f t="shared" si="60"/>
        <v>188.85458333333332</v>
      </c>
      <c r="ET43" s="55">
        <f t="shared" si="60"/>
        <v>184.66414062499996</v>
      </c>
      <c r="EU43" s="55">
        <f t="shared" si="60"/>
        <v>182.25449999999992</v>
      </c>
      <c r="EV43" s="55">
        <f t="shared" si="60"/>
        <v>146.40804687499997</v>
      </c>
      <c r="EW43" s="55">
        <f t="shared" si="60"/>
        <v>200.37206250000008</v>
      </c>
      <c r="EX43" s="55">
        <f t="shared" si="60"/>
        <v>157.69715277777766</v>
      </c>
      <c r="EY43" s="55">
        <f t="shared" si="60"/>
        <v>147.3519444444444</v>
      </c>
      <c r="EZ43" s="55">
        <f t="shared" si="60"/>
        <v>157.693375</v>
      </c>
      <c r="FA43" s="55">
        <f t="shared" si="60"/>
        <v>232.7228472222223</v>
      </c>
      <c r="FB43" s="55">
        <f t="shared" si="60"/>
        <v>327.32749999999999</v>
      </c>
      <c r="FC43" s="55">
        <f t="shared" si="60"/>
        <v>300.40670454545466</v>
      </c>
      <c r="FD43" s="55">
        <f t="shared" si="60"/>
        <v>193.09486111111113</v>
      </c>
      <c r="FE43" s="55">
        <f t="shared" si="60"/>
        <v>143.25431250000003</v>
      </c>
      <c r="FF43" s="55">
        <f t="shared" si="60"/>
        <v>192.15031249999993</v>
      </c>
      <c r="FG43" s="55">
        <f t="shared" si="60"/>
        <v>77.111319444444433</v>
      </c>
      <c r="FH43" s="55">
        <f t="shared" si="60"/>
        <v>15.762187499999982</v>
      </c>
      <c r="FI43" s="55">
        <f t="shared" si="60"/>
        <v>175.82068181818184</v>
      </c>
      <c r="FJ43" s="55">
        <f t="shared" si="60"/>
        <v>140.05734374999997</v>
      </c>
      <c r="FK43" s="55">
        <f t="shared" si="60"/>
        <v>112.10437499999989</v>
      </c>
      <c r="FL43" s="55">
        <f t="shared" si="60"/>
        <v>176.92574999999997</v>
      </c>
      <c r="FM43" s="55">
        <f t="shared" si="60"/>
        <v>186.21631944444439</v>
      </c>
      <c r="FN43" s="55">
        <f t="shared" si="60"/>
        <v>279.53625000000011</v>
      </c>
      <c r="FO43" s="55">
        <f t="shared" si="60"/>
        <v>287.47574999999995</v>
      </c>
      <c r="FP43" s="55">
        <f t="shared" si="60"/>
        <v>142.69611111111104</v>
      </c>
      <c r="FQ43" s="55">
        <f t="shared" si="60"/>
        <v>131.87125000000015</v>
      </c>
      <c r="FR43" s="55">
        <f t="shared" si="60"/>
        <v>156.399296875</v>
      </c>
      <c r="FS43" s="55">
        <f t="shared" si="60"/>
        <v>182.38617187499995</v>
      </c>
      <c r="FT43" s="55">
        <f t="shared" si="60"/>
        <v>156.40757812499999</v>
      </c>
      <c r="FU43" s="55">
        <f t="shared" si="60"/>
        <v>107.21801136363634</v>
      </c>
      <c r="FV43" s="55">
        <f t="shared" si="60"/>
        <v>116.47617187499998</v>
      </c>
      <c r="FW43" s="55">
        <f t="shared" si="60"/>
        <v>140.93075000000007</v>
      </c>
      <c r="FX43" s="55">
        <f t="shared" si="60"/>
        <v>140.00444444444435</v>
      </c>
      <c r="FY43" s="55">
        <f t="shared" ref="FY43:GB43" si="61">+FY27/FY35</f>
        <v>128.54555555555564</v>
      </c>
      <c r="FZ43" s="55">
        <f t="shared" si="61"/>
        <v>80.650437500000038</v>
      </c>
      <c r="GA43" s="55">
        <f t="shared" si="61"/>
        <v>187.88819444444451</v>
      </c>
      <c r="GB43" s="55">
        <f t="shared" si="61"/>
        <v>144.98882812499994</v>
      </c>
      <c r="XEM43" s="140">
        <v>41791</v>
      </c>
      <c r="XEN43" s="143">
        <v>336</v>
      </c>
      <c r="XEO43" s="143">
        <v>384</v>
      </c>
      <c r="XEP43" s="143">
        <v>504</v>
      </c>
      <c r="XEQ43" s="143">
        <v>144</v>
      </c>
      <c r="XER43" s="143">
        <v>72</v>
      </c>
      <c r="XES43" s="143">
        <v>168</v>
      </c>
      <c r="XET43" s="143">
        <f t="shared" si="0"/>
        <v>720</v>
      </c>
    </row>
    <row r="44" spans="2:184 16363:16374">
      <c r="C44" s="7"/>
      <c r="D44" s="41" t="s">
        <v>70</v>
      </c>
      <c r="E44" s="54">
        <f t="shared" si="53"/>
        <v>-35.155416666666696</v>
      </c>
      <c r="F44" s="55">
        <f t="shared" si="53"/>
        <v>25.6556250000001</v>
      </c>
      <c r="G44" s="55">
        <f t="shared" si="53"/>
        <v>3.2362500000001093</v>
      </c>
      <c r="H44" s="55">
        <f t="shared" si="53"/>
        <v>-94.116718750000018</v>
      </c>
      <c r="I44" s="55">
        <f t="shared" si="53"/>
        <v>-63.453749999999978</v>
      </c>
      <c r="J44" s="55">
        <f t="shared" si="53"/>
        <v>-47.431875000000034</v>
      </c>
      <c r="K44" s="55">
        <f t="shared" si="53"/>
        <v>-59.924722222222243</v>
      </c>
      <c r="L44" s="55">
        <f t="shared" si="53"/>
        <v>68.366944444444414</v>
      </c>
      <c r="M44" s="55">
        <f t="shared" si="53"/>
        <v>166.10575000000009</v>
      </c>
      <c r="N44" s="55">
        <f t="shared" si="53"/>
        <v>200.29609374999995</v>
      </c>
      <c r="O44" s="55">
        <f t="shared" si="53"/>
        <v>178.89562500000002</v>
      </c>
      <c r="P44" s="55">
        <f t="shared" si="53"/>
        <v>113.33862499999995</v>
      </c>
      <c r="Q44" s="55">
        <f t="shared" ref="Q44:AZ44" si="62">+Q28/Q36</f>
        <v>67.409583333333302</v>
      </c>
      <c r="R44" s="55">
        <f t="shared" si="62"/>
        <v>130.97531249999997</v>
      </c>
      <c r="S44" s="55">
        <f t="shared" si="62"/>
        <v>57.815250000000013</v>
      </c>
      <c r="T44" s="55">
        <f t="shared" si="62"/>
        <v>19.805781249999995</v>
      </c>
      <c r="U44" s="55">
        <f t="shared" si="62"/>
        <v>69.783375000000063</v>
      </c>
      <c r="V44" s="55">
        <f t="shared" si="62"/>
        <v>93.255138888888922</v>
      </c>
      <c r="W44" s="55">
        <f t="shared" si="62"/>
        <v>58.348333333333358</v>
      </c>
      <c r="X44" s="55">
        <f t="shared" si="62"/>
        <v>96.562625000000111</v>
      </c>
      <c r="Y44" s="55">
        <f t="shared" si="62"/>
        <v>200.83013888888885</v>
      </c>
      <c r="Z44" s="55">
        <f t="shared" si="62"/>
        <v>223.17046874999994</v>
      </c>
      <c r="AA44" s="55">
        <f t="shared" si="62"/>
        <v>142.27215909090907</v>
      </c>
      <c r="AB44" s="55">
        <f t="shared" si="62"/>
        <v>62.235555555555543</v>
      </c>
      <c r="AC44" s="55">
        <f t="shared" si="62"/>
        <v>31.746624999999948</v>
      </c>
      <c r="AD44" s="55">
        <f t="shared" si="62"/>
        <v>71.994218749999959</v>
      </c>
      <c r="AE44" s="55">
        <f t="shared" si="62"/>
        <v>136.75291666666666</v>
      </c>
      <c r="AF44" s="55">
        <f t="shared" si="62"/>
        <v>70.715781249999964</v>
      </c>
      <c r="AG44" s="55">
        <f t="shared" si="62"/>
        <v>34.124090909090889</v>
      </c>
      <c r="AH44" s="55">
        <f t="shared" si="62"/>
        <v>88.045156249999991</v>
      </c>
      <c r="AI44" s="55">
        <f t="shared" si="62"/>
        <v>75.35515625000005</v>
      </c>
      <c r="AJ44" s="55">
        <f t="shared" si="62"/>
        <v>86.217625000000041</v>
      </c>
      <c r="AK44" s="55">
        <f t="shared" si="62"/>
        <v>157.90222222222221</v>
      </c>
      <c r="AL44" s="55">
        <f t="shared" si="62"/>
        <v>156.72055555555551</v>
      </c>
      <c r="AM44" s="55">
        <f t="shared" si="62"/>
        <v>92.074374999999961</v>
      </c>
      <c r="AN44" s="55">
        <f t="shared" si="62"/>
        <v>67.476250000000007</v>
      </c>
      <c r="AO44" s="55">
        <f t="shared" si="62"/>
        <v>58.293977272727219</v>
      </c>
      <c r="AP44" s="55">
        <f t="shared" si="62"/>
        <v>123.16531250000003</v>
      </c>
      <c r="AQ44" s="55">
        <f t="shared" si="62"/>
        <v>-65.732343749999927</v>
      </c>
      <c r="AR44" s="55">
        <f t="shared" si="62"/>
        <v>-49.480694444444453</v>
      </c>
      <c r="AS44" s="55">
        <f t="shared" si="62"/>
        <v>61.840375000000037</v>
      </c>
      <c r="AT44" s="55">
        <f t="shared" si="62"/>
        <v>73.097343749999936</v>
      </c>
      <c r="AU44" s="55">
        <f t="shared" si="62"/>
        <v>69.800227272727255</v>
      </c>
      <c r="AV44" s="55">
        <f t="shared" si="62"/>
        <v>79.980312499999968</v>
      </c>
      <c r="AW44" s="55">
        <f t="shared" si="62"/>
        <v>132.57791666666668</v>
      </c>
      <c r="AX44" s="55">
        <f t="shared" si="62"/>
        <v>141.32900000000001</v>
      </c>
      <c r="AY44" s="55">
        <f t="shared" si="62"/>
        <v>143.04347222222219</v>
      </c>
      <c r="AZ44" s="55">
        <f t="shared" si="62"/>
        <v>65.074625000000012</v>
      </c>
      <c r="BA44" s="55">
        <f t="shared" ref="BA44:DL44" si="63">+BA28/BA36</f>
        <v>2.4042499999999563</v>
      </c>
      <c r="BB44" s="55">
        <f t="shared" si="63"/>
        <v>55.49187500000005</v>
      </c>
      <c r="BC44" s="55">
        <f t="shared" si="63"/>
        <v>-78.848437500000045</v>
      </c>
      <c r="BD44" s="55">
        <f t="shared" si="63"/>
        <v>-65.750874999999994</v>
      </c>
      <c r="BE44" s="55">
        <f t="shared" si="63"/>
        <v>21.189166666666704</v>
      </c>
      <c r="BF44" s="55">
        <f t="shared" si="63"/>
        <v>-30.446093750000045</v>
      </c>
      <c r="BG44" s="55">
        <f t="shared" si="63"/>
        <v>-78.108068181818126</v>
      </c>
      <c r="BH44" s="55">
        <f t="shared" si="63"/>
        <v>-31.866093750000005</v>
      </c>
      <c r="BI44" s="55">
        <f t="shared" si="63"/>
        <v>15.90625</v>
      </c>
      <c r="BJ44" s="55">
        <f t="shared" si="63"/>
        <v>16.813333333333301</v>
      </c>
      <c r="BK44" s="55">
        <f t="shared" si="63"/>
        <v>-30.246388888888859</v>
      </c>
      <c r="BL44" s="55">
        <f t="shared" si="63"/>
        <v>-70.333977272727267</v>
      </c>
      <c r="BM44" s="55">
        <f t="shared" si="63"/>
        <v>-29.941666666666706</v>
      </c>
      <c r="BN44" s="55">
        <f t="shared" si="63"/>
        <v>55.164218749999918</v>
      </c>
      <c r="BO44" s="55">
        <f t="shared" si="63"/>
        <v>-57.482083333333321</v>
      </c>
      <c r="BP44" s="55">
        <f t="shared" si="63"/>
        <v>-84.755694444444487</v>
      </c>
      <c r="BQ44" s="55">
        <f t="shared" si="63"/>
        <v>-56.0740277777778</v>
      </c>
      <c r="BR44" s="55">
        <f t="shared" si="63"/>
        <v>-16.5740277777778</v>
      </c>
      <c r="BS44" s="55">
        <f t="shared" si="63"/>
        <v>-85.648124999999979</v>
      </c>
      <c r="BT44" s="55">
        <f t="shared" si="63"/>
        <v>-85.822031250000009</v>
      </c>
      <c r="BU44" s="55">
        <f t="shared" si="63"/>
        <v>-4.8046590909090643</v>
      </c>
      <c r="BV44" s="55">
        <f t="shared" si="63"/>
        <v>-20.059687499999995</v>
      </c>
      <c r="BW44" s="55">
        <f t="shared" si="63"/>
        <v>25.542916666666617</v>
      </c>
      <c r="BX44" s="55">
        <f t="shared" si="63"/>
        <v>-31.289431818181832</v>
      </c>
      <c r="BY44" s="55">
        <f t="shared" si="63"/>
        <v>113.3955555555556</v>
      </c>
      <c r="BZ44" s="55">
        <f t="shared" si="63"/>
        <v>156.20531249999999</v>
      </c>
      <c r="CA44" s="55">
        <f t="shared" si="63"/>
        <v>31.064249999999994</v>
      </c>
      <c r="CB44" s="55">
        <f t="shared" si="63"/>
        <v>-132.16656250000005</v>
      </c>
      <c r="CC44" s="55">
        <f t="shared" si="63"/>
        <v>-47.392916666666679</v>
      </c>
      <c r="CD44" s="55">
        <f t="shared" si="63"/>
        <v>-64.935750000000013</v>
      </c>
      <c r="CE44" s="55">
        <f t="shared" si="63"/>
        <v>-47.833888888888801</v>
      </c>
      <c r="CF44" s="55">
        <f t="shared" si="63"/>
        <v>-21.563333333333301</v>
      </c>
      <c r="CG44" s="55">
        <f t="shared" si="63"/>
        <v>41.723375000000033</v>
      </c>
      <c r="CH44" s="55">
        <f t="shared" si="63"/>
        <v>98.858749999999986</v>
      </c>
      <c r="CI44" s="55">
        <f t="shared" si="63"/>
        <v>180.95737499999996</v>
      </c>
      <c r="CJ44" s="55">
        <f t="shared" si="63"/>
        <v>48.703750000000035</v>
      </c>
      <c r="CK44" s="55">
        <f t="shared" si="63"/>
        <v>203.06180555555542</v>
      </c>
      <c r="CL44" s="55">
        <f t="shared" si="63"/>
        <v>277.68708333333336</v>
      </c>
      <c r="CM44" s="55">
        <f t="shared" si="63"/>
        <v>263.89000000000004</v>
      </c>
      <c r="CN44" s="55">
        <f t="shared" si="63"/>
        <v>-1.95281250000005</v>
      </c>
      <c r="CO44" s="55">
        <f t="shared" si="63"/>
        <v>-7.0260227272727374</v>
      </c>
      <c r="CP44" s="55">
        <f t="shared" si="63"/>
        <v>-3.7678124999999909</v>
      </c>
      <c r="CQ44" s="55">
        <f t="shared" si="63"/>
        <v>4.8482812500000136</v>
      </c>
      <c r="CR44" s="55">
        <f t="shared" si="63"/>
        <v>13.009000000000015</v>
      </c>
      <c r="CS44" s="55">
        <f t="shared" si="63"/>
        <v>66.524027777777818</v>
      </c>
      <c r="CT44" s="55">
        <f t="shared" si="63"/>
        <v>124.12791666666665</v>
      </c>
      <c r="CU44" s="55">
        <f t="shared" si="63"/>
        <v>216.23487500000002</v>
      </c>
      <c r="CV44" s="55">
        <f t="shared" si="63"/>
        <v>54.199861111111105</v>
      </c>
      <c r="CW44" s="55">
        <f t="shared" si="63"/>
        <v>247.90159090909086</v>
      </c>
      <c r="CX44" s="55">
        <f t="shared" si="63"/>
        <v>157.95343749999995</v>
      </c>
      <c r="CY44" s="55">
        <f t="shared" si="63"/>
        <v>160.15281249999998</v>
      </c>
      <c r="CZ44" s="55">
        <f t="shared" si="63"/>
        <v>204.32640624999999</v>
      </c>
      <c r="DA44" s="55">
        <f t="shared" si="63"/>
        <v>238.57522727272729</v>
      </c>
      <c r="DB44" s="55">
        <f t="shared" si="63"/>
        <v>292.05921875000001</v>
      </c>
      <c r="DC44" s="55">
        <f t="shared" si="63"/>
        <v>209.95575000000008</v>
      </c>
      <c r="DD44" s="55">
        <f t="shared" si="63"/>
        <v>334.98680555555558</v>
      </c>
      <c r="DE44" s="55">
        <f t="shared" si="63"/>
        <v>313.65555555555551</v>
      </c>
      <c r="DF44" s="55">
        <f t="shared" si="63"/>
        <v>404.09250000000003</v>
      </c>
      <c r="DG44" s="55">
        <f t="shared" si="63"/>
        <v>333.63166666666672</v>
      </c>
      <c r="DH44" s="55">
        <f t="shared" si="63"/>
        <v>271.85718750000001</v>
      </c>
      <c r="DI44" s="55">
        <f t="shared" si="63"/>
        <v>284.20250000000016</v>
      </c>
      <c r="DJ44" s="55">
        <f t="shared" si="63"/>
        <v>347.3075</v>
      </c>
      <c r="DK44" s="55">
        <f t="shared" si="63"/>
        <v>364.66734374999999</v>
      </c>
      <c r="DL44" s="55">
        <f t="shared" si="63"/>
        <v>192.8725</v>
      </c>
      <c r="DM44" s="55">
        <f t="shared" ref="DM44:FX44" si="64">+DM28/DM36</f>
        <v>134.66075000000001</v>
      </c>
      <c r="DN44" s="55">
        <f t="shared" si="64"/>
        <v>278.72968749999995</v>
      </c>
      <c r="DO44" s="55">
        <f t="shared" si="64"/>
        <v>261.47136363636361</v>
      </c>
      <c r="DP44" s="55">
        <f t="shared" si="64"/>
        <v>305.0753125</v>
      </c>
      <c r="DQ44" s="55">
        <f t="shared" si="64"/>
        <v>288.57874999999996</v>
      </c>
      <c r="DR44" s="55">
        <f t="shared" si="64"/>
        <v>343.12250000000006</v>
      </c>
      <c r="DS44" s="55">
        <f t="shared" si="64"/>
        <v>366.31708333333336</v>
      </c>
      <c r="DT44" s="55">
        <f t="shared" si="64"/>
        <v>255.68337499999998</v>
      </c>
      <c r="DU44" s="55">
        <f t="shared" si="64"/>
        <v>229.21262499999995</v>
      </c>
      <c r="DV44" s="55">
        <f t="shared" si="64"/>
        <v>272.55281249999996</v>
      </c>
      <c r="DW44" s="55">
        <f t="shared" si="64"/>
        <v>262.60468749999995</v>
      </c>
      <c r="DX44" s="55">
        <f t="shared" si="64"/>
        <v>119.68862500000004</v>
      </c>
      <c r="DY44" s="55">
        <f t="shared" si="64"/>
        <v>183.45124999999996</v>
      </c>
      <c r="DZ44" s="55">
        <f t="shared" si="64"/>
        <v>319.23109375000001</v>
      </c>
      <c r="EA44" s="55">
        <f t="shared" si="64"/>
        <v>282.9989772727273</v>
      </c>
      <c r="EB44" s="55">
        <f t="shared" si="64"/>
        <v>282.76234375000001</v>
      </c>
      <c r="EC44" s="55">
        <f t="shared" si="64"/>
        <v>288.75450000000001</v>
      </c>
      <c r="ED44" s="55">
        <f t="shared" si="64"/>
        <v>316.11944444444441</v>
      </c>
      <c r="EE44" s="55">
        <f t="shared" si="64"/>
        <v>334.35083333333336</v>
      </c>
      <c r="EF44" s="55">
        <f t="shared" si="64"/>
        <v>296.13727272727277</v>
      </c>
      <c r="EG44" s="55">
        <f t="shared" si="64"/>
        <v>281.39638888888879</v>
      </c>
      <c r="EH44" s="55">
        <f t="shared" si="64"/>
        <v>320.84156250000001</v>
      </c>
      <c r="EI44" s="55">
        <f t="shared" si="64"/>
        <v>158.80262499999998</v>
      </c>
      <c r="EJ44" s="55">
        <f t="shared" si="64"/>
        <v>99.180468750000045</v>
      </c>
      <c r="EK44" s="55">
        <f t="shared" si="64"/>
        <v>232.66291666666672</v>
      </c>
      <c r="EL44" s="55">
        <f t="shared" si="64"/>
        <v>300.94262500000002</v>
      </c>
      <c r="EM44" s="55">
        <f t="shared" si="64"/>
        <v>233.61166666666668</v>
      </c>
      <c r="EN44" s="55">
        <f t="shared" si="64"/>
        <v>339.07069444444437</v>
      </c>
      <c r="EO44" s="55">
        <f t="shared" si="64"/>
        <v>318.42087500000014</v>
      </c>
      <c r="EP44" s="55">
        <f t="shared" si="64"/>
        <v>370.52812500000005</v>
      </c>
      <c r="EQ44" s="55">
        <f t="shared" si="64"/>
        <v>316.94350000000003</v>
      </c>
      <c r="ER44" s="55">
        <f t="shared" si="64"/>
        <v>281.91187499999995</v>
      </c>
      <c r="ES44" s="55">
        <f t="shared" si="64"/>
        <v>258.93555555555554</v>
      </c>
      <c r="ET44" s="55">
        <f t="shared" si="64"/>
        <v>311.73109375000001</v>
      </c>
      <c r="EU44" s="55">
        <f t="shared" si="64"/>
        <v>232.46975000000003</v>
      </c>
      <c r="EV44" s="55">
        <f t="shared" si="64"/>
        <v>184.25140624999995</v>
      </c>
      <c r="EW44" s="55">
        <f t="shared" si="64"/>
        <v>232.30825000000004</v>
      </c>
      <c r="EX44" s="55">
        <f t="shared" si="64"/>
        <v>244.92777777777792</v>
      </c>
      <c r="EY44" s="55">
        <f t="shared" si="64"/>
        <v>231.24361111111091</v>
      </c>
      <c r="EZ44" s="55">
        <f t="shared" si="64"/>
        <v>280.27587499999998</v>
      </c>
      <c r="FA44" s="55">
        <f t="shared" si="64"/>
        <v>332.88138888888909</v>
      </c>
      <c r="FB44" s="55">
        <f t="shared" si="64"/>
        <v>330.57375000000002</v>
      </c>
      <c r="FC44" s="55">
        <f t="shared" si="64"/>
        <v>307.7253409090909</v>
      </c>
      <c r="FD44" s="55">
        <f t="shared" si="64"/>
        <v>227.88055555555559</v>
      </c>
      <c r="FE44" s="55">
        <f t="shared" si="64"/>
        <v>178.43374999999997</v>
      </c>
      <c r="FF44" s="55">
        <f t="shared" si="64"/>
        <v>230.41703125000004</v>
      </c>
      <c r="FG44" s="55">
        <f t="shared" si="64"/>
        <v>118.72791666666672</v>
      </c>
      <c r="FH44" s="55">
        <f t="shared" si="64"/>
        <v>25.401718749999986</v>
      </c>
      <c r="FI44" s="55">
        <f t="shared" si="64"/>
        <v>207.72909090909096</v>
      </c>
      <c r="FJ44" s="55">
        <f t="shared" si="64"/>
        <v>181.45875000000012</v>
      </c>
      <c r="FK44" s="55">
        <f t="shared" si="64"/>
        <v>188.56390625000006</v>
      </c>
      <c r="FL44" s="55">
        <f t="shared" si="64"/>
        <v>300.53999999999996</v>
      </c>
      <c r="FM44" s="55">
        <f t="shared" si="64"/>
        <v>281.51458333333335</v>
      </c>
      <c r="FN44" s="55">
        <f t="shared" si="64"/>
        <v>270.33791666666667</v>
      </c>
      <c r="FO44" s="55">
        <f t="shared" si="64"/>
        <v>270.85287500000004</v>
      </c>
      <c r="FP44" s="55">
        <f t="shared" si="64"/>
        <v>169.97277777777779</v>
      </c>
      <c r="FQ44" s="55">
        <f t="shared" si="64"/>
        <v>172.93147727272728</v>
      </c>
      <c r="FR44" s="55">
        <f t="shared" si="64"/>
        <v>216</v>
      </c>
      <c r="FS44" s="55">
        <f t="shared" si="64"/>
        <v>262.28125</v>
      </c>
      <c r="FT44" s="55">
        <f t="shared" si="64"/>
        <v>122.88593749999995</v>
      </c>
      <c r="FU44" s="55">
        <f t="shared" si="64"/>
        <v>113.37477272727277</v>
      </c>
      <c r="FV44" s="55">
        <f t="shared" si="64"/>
        <v>149.19968749999998</v>
      </c>
      <c r="FW44" s="55">
        <f t="shared" si="64"/>
        <v>219.10287500000013</v>
      </c>
      <c r="FX44" s="55">
        <f t="shared" si="64"/>
        <v>284.04388888888894</v>
      </c>
      <c r="FY44" s="55">
        <f t="shared" ref="FY44:GB44" si="65">+FY28/FY36</f>
        <v>236.01708333333337</v>
      </c>
      <c r="FZ44" s="55">
        <f t="shared" si="65"/>
        <v>70.950625000000031</v>
      </c>
      <c r="GA44" s="55">
        <f t="shared" si="65"/>
        <v>160.20097222222225</v>
      </c>
      <c r="GB44" s="55">
        <f t="shared" si="65"/>
        <v>206.74359374999995</v>
      </c>
      <c r="XEM44" s="140">
        <v>41821</v>
      </c>
      <c r="XEN44" s="143">
        <v>352</v>
      </c>
      <c r="XEO44" s="143">
        <v>392</v>
      </c>
      <c r="XEP44" s="143">
        <v>528</v>
      </c>
      <c r="XEQ44" s="143">
        <v>144</v>
      </c>
      <c r="XER44" s="143">
        <v>72</v>
      </c>
      <c r="XES44" s="143">
        <v>176</v>
      </c>
      <c r="XET44" s="143">
        <f t="shared" si="0"/>
        <v>744</v>
      </c>
    </row>
    <row r="45" spans="2:184 16363:16374">
      <c r="C45" s="7"/>
      <c r="D45" s="41" t="s">
        <v>71</v>
      </c>
      <c r="E45" s="54">
        <f t="shared" si="53"/>
        <v>149.51048295454547</v>
      </c>
      <c r="F45" s="55">
        <f t="shared" si="53"/>
        <v>142.0654375</v>
      </c>
      <c r="G45" s="55">
        <f t="shared" si="53"/>
        <v>224.25261904761905</v>
      </c>
      <c r="H45" s="55">
        <f t="shared" si="53"/>
        <v>135.65605113636363</v>
      </c>
      <c r="I45" s="55">
        <f t="shared" si="53"/>
        <v>51.198749999999897</v>
      </c>
      <c r="J45" s="55">
        <f t="shared" si="53"/>
        <v>54.917031250000036</v>
      </c>
      <c r="K45" s="55">
        <f t="shared" si="53"/>
        <v>121.1695738636362</v>
      </c>
      <c r="L45" s="55">
        <f t="shared" si="53"/>
        <v>280.86965909090907</v>
      </c>
      <c r="M45" s="55">
        <f t="shared" si="53"/>
        <v>250.71412499999988</v>
      </c>
      <c r="N45" s="55">
        <f t="shared" si="53"/>
        <v>390.90845108695669</v>
      </c>
      <c r="O45" s="55">
        <f t="shared" si="53"/>
        <v>355.65265624999995</v>
      </c>
      <c r="P45" s="55">
        <f t="shared" si="53"/>
        <v>253.11151785714296</v>
      </c>
      <c r="Q45" s="55">
        <f t="shared" ref="Q45:AZ45" si="66">+Q29/Q37</f>
        <v>261.60823863636358</v>
      </c>
      <c r="R45" s="55">
        <f t="shared" si="66"/>
        <v>271.70581249999998</v>
      </c>
      <c r="S45" s="55">
        <f t="shared" si="66"/>
        <v>209.25107142857138</v>
      </c>
      <c r="T45" s="55">
        <f t="shared" si="66"/>
        <v>194.21599431818174</v>
      </c>
      <c r="U45" s="55">
        <f t="shared" si="66"/>
        <v>158.38497023809518</v>
      </c>
      <c r="V45" s="55">
        <f t="shared" si="66"/>
        <v>197.86726190476196</v>
      </c>
      <c r="W45" s="55">
        <f t="shared" si="66"/>
        <v>176.57607954545446</v>
      </c>
      <c r="X45" s="55">
        <f t="shared" si="66"/>
        <v>160.50809523809534</v>
      </c>
      <c r="Y45" s="55">
        <f t="shared" si="66"/>
        <v>237.08559523809527</v>
      </c>
      <c r="Z45" s="55">
        <f t="shared" si="66"/>
        <v>389.92619565217399</v>
      </c>
      <c r="AA45" s="55">
        <f t="shared" si="66"/>
        <v>366.40167763157888</v>
      </c>
      <c r="AB45" s="55">
        <f t="shared" si="66"/>
        <v>253.69309659090902</v>
      </c>
      <c r="AC45" s="55">
        <f t="shared" si="66"/>
        <v>212.65467261904755</v>
      </c>
      <c r="AD45" s="55">
        <f t="shared" si="66"/>
        <v>237.45590625000006</v>
      </c>
      <c r="AE45" s="55">
        <f t="shared" si="66"/>
        <v>275.13289772727262</v>
      </c>
      <c r="AF45" s="55">
        <f t="shared" si="66"/>
        <v>200.87008522727263</v>
      </c>
      <c r="AG45" s="55">
        <f t="shared" si="66"/>
        <v>95.687031249999833</v>
      </c>
      <c r="AH45" s="55">
        <f t="shared" si="66"/>
        <v>209.7913352272727</v>
      </c>
      <c r="AI45" s="55">
        <f t="shared" si="66"/>
        <v>231.49516304347836</v>
      </c>
      <c r="AJ45" s="55">
        <f t="shared" si="66"/>
        <v>242.58657738095246</v>
      </c>
      <c r="AK45" s="55">
        <f t="shared" si="66"/>
        <v>272.58592261904761</v>
      </c>
      <c r="AL45" s="55">
        <f t="shared" si="66"/>
        <v>359.84045454545446</v>
      </c>
      <c r="AM45" s="55">
        <f t="shared" si="66"/>
        <v>350.38168749999988</v>
      </c>
      <c r="AN45" s="55">
        <f t="shared" si="66"/>
        <v>213.06982954545458</v>
      </c>
      <c r="AO45" s="55">
        <f t="shared" si="66"/>
        <v>196.91462499999997</v>
      </c>
      <c r="AP45" s="55">
        <f t="shared" si="66"/>
        <v>228.43357142857141</v>
      </c>
      <c r="AQ45" s="55">
        <f t="shared" si="66"/>
        <v>120.58005434782615</v>
      </c>
      <c r="AR45" s="55">
        <f t="shared" si="66"/>
        <v>84.494285714285766</v>
      </c>
      <c r="AS45" s="55">
        <f t="shared" si="66"/>
        <v>169.52014880952387</v>
      </c>
      <c r="AT45" s="55">
        <f t="shared" si="66"/>
        <v>232.36068181818203</v>
      </c>
      <c r="AU45" s="55">
        <f t="shared" si="66"/>
        <v>234.54859375000015</v>
      </c>
      <c r="AV45" s="55">
        <f t="shared" si="66"/>
        <v>228.94828804347819</v>
      </c>
      <c r="AW45" s="55">
        <f t="shared" si="66"/>
        <v>281.70502976190483</v>
      </c>
      <c r="AX45" s="55">
        <f t="shared" si="66"/>
        <v>348.15818452380961</v>
      </c>
      <c r="AY45" s="55">
        <f t="shared" si="66"/>
        <v>302.25151785714286</v>
      </c>
      <c r="AZ45" s="55">
        <f t="shared" si="66"/>
        <v>217.02267857142857</v>
      </c>
      <c r="BA45" s="55">
        <f t="shared" ref="BA45:DL45" si="67">+BA29/BA37</f>
        <v>202.13205357142857</v>
      </c>
      <c r="BB45" s="55">
        <f t="shared" si="67"/>
        <v>216.32649999999995</v>
      </c>
      <c r="BC45" s="55">
        <f t="shared" si="67"/>
        <v>180.76540760869577</v>
      </c>
      <c r="BD45" s="55">
        <f t="shared" si="67"/>
        <v>165.9919687499999</v>
      </c>
      <c r="BE45" s="55">
        <f t="shared" si="67"/>
        <v>192.37792613636373</v>
      </c>
      <c r="BF45" s="55">
        <f t="shared" si="67"/>
        <v>221.31454545454554</v>
      </c>
      <c r="BG45" s="55">
        <f t="shared" si="67"/>
        <v>230.212875</v>
      </c>
      <c r="BH45" s="55">
        <f t="shared" si="67"/>
        <v>230.35614130434783</v>
      </c>
      <c r="BI45" s="55">
        <f t="shared" si="67"/>
        <v>254.83031250000005</v>
      </c>
      <c r="BJ45" s="55">
        <f t="shared" si="67"/>
        <v>341.2193749999999</v>
      </c>
      <c r="BK45" s="55">
        <f t="shared" si="67"/>
        <v>320.10041666666666</v>
      </c>
      <c r="BL45" s="55">
        <f t="shared" si="67"/>
        <v>202.80631250000005</v>
      </c>
      <c r="BM45" s="55">
        <f t="shared" si="67"/>
        <v>211.91565340909091</v>
      </c>
      <c r="BN45" s="55">
        <f t="shared" si="67"/>
        <v>206.61043750000007</v>
      </c>
      <c r="BO45" s="55">
        <f t="shared" si="67"/>
        <v>166.13755681818176</v>
      </c>
      <c r="BP45" s="55">
        <f t="shared" si="67"/>
        <v>170.2944642857143</v>
      </c>
      <c r="BQ45" s="55">
        <f t="shared" si="67"/>
        <v>201.39821022727267</v>
      </c>
      <c r="BR45" s="55">
        <f t="shared" si="67"/>
        <v>202.10038690476185</v>
      </c>
      <c r="BS45" s="55">
        <f t="shared" si="67"/>
        <v>235.62916666666675</v>
      </c>
      <c r="BT45" s="55">
        <f t="shared" si="67"/>
        <v>236.62820652173912</v>
      </c>
      <c r="BU45" s="55">
        <f t="shared" si="67"/>
        <v>182.07365131578953</v>
      </c>
      <c r="BV45" s="55">
        <f t="shared" si="67"/>
        <v>209.28524456521748</v>
      </c>
      <c r="BW45" s="55">
        <f t="shared" si="67"/>
        <v>285.78410714285718</v>
      </c>
      <c r="BX45" s="55">
        <f t="shared" si="67"/>
        <v>193.14659375000011</v>
      </c>
      <c r="BY45" s="55">
        <f t="shared" si="67"/>
        <v>202.39994318181809</v>
      </c>
      <c r="BZ45" s="55">
        <f t="shared" si="67"/>
        <v>186.2591875</v>
      </c>
      <c r="CA45" s="55">
        <f t="shared" si="67"/>
        <v>87.996130952381165</v>
      </c>
      <c r="CB45" s="55">
        <f t="shared" si="67"/>
        <v>74.849886363636287</v>
      </c>
      <c r="CC45" s="55">
        <f t="shared" si="67"/>
        <v>141.14130681818179</v>
      </c>
      <c r="CD45" s="55">
        <f t="shared" si="67"/>
        <v>229.40049999999991</v>
      </c>
      <c r="CE45" s="55">
        <f t="shared" si="67"/>
        <v>261.38352272727275</v>
      </c>
      <c r="CF45" s="55">
        <f t="shared" si="67"/>
        <v>280.91940340909076</v>
      </c>
      <c r="CG45" s="55">
        <f t="shared" si="67"/>
        <v>296.92693750000001</v>
      </c>
      <c r="CH45" s="55">
        <f t="shared" si="67"/>
        <v>353.51961956521745</v>
      </c>
      <c r="CI45" s="55">
        <f t="shared" si="67"/>
        <v>349.80671875000007</v>
      </c>
      <c r="CJ45" s="55">
        <f t="shared" si="67"/>
        <v>262.21345238095228</v>
      </c>
      <c r="CK45" s="55">
        <f t="shared" si="67"/>
        <v>223.31357954545439</v>
      </c>
      <c r="CL45" s="55">
        <f t="shared" si="67"/>
        <v>266.98162500000001</v>
      </c>
      <c r="CM45" s="55">
        <f t="shared" si="67"/>
        <v>275.36980113636361</v>
      </c>
      <c r="CN45" s="55">
        <f t="shared" si="67"/>
        <v>129.8012500000001</v>
      </c>
      <c r="CO45" s="55">
        <f t="shared" si="67"/>
        <v>219.33428125000009</v>
      </c>
      <c r="CP45" s="55">
        <f t="shared" si="67"/>
        <v>256.59928977272733</v>
      </c>
      <c r="CQ45" s="55">
        <f t="shared" si="67"/>
        <v>280.17440217391305</v>
      </c>
      <c r="CR45" s="55">
        <f t="shared" si="67"/>
        <v>283.90904761904744</v>
      </c>
      <c r="CS45" s="55">
        <f t="shared" si="67"/>
        <v>325.50809523809534</v>
      </c>
      <c r="CT45" s="55">
        <f t="shared" si="67"/>
        <v>367.87605113636363</v>
      </c>
      <c r="CU45" s="55">
        <f t="shared" si="67"/>
        <v>330.24453125000002</v>
      </c>
      <c r="CV45" s="55">
        <f t="shared" si="67"/>
        <v>257.46775568181806</v>
      </c>
      <c r="CW45" s="55">
        <f t="shared" si="67"/>
        <v>274.38593750000001</v>
      </c>
      <c r="CX45" s="55">
        <f t="shared" si="67"/>
        <v>227.96946874999995</v>
      </c>
      <c r="CY45" s="55">
        <f t="shared" si="67"/>
        <v>95.219565217391278</v>
      </c>
      <c r="CZ45" s="55">
        <f t="shared" si="67"/>
        <v>162.13423295454547</v>
      </c>
      <c r="DA45" s="55">
        <f t="shared" si="67"/>
        <v>260.80087499999991</v>
      </c>
      <c r="DB45" s="55">
        <f t="shared" si="67"/>
        <v>297.36985795454547</v>
      </c>
      <c r="DC45" s="55">
        <f t="shared" si="67"/>
        <v>352.10889880952374</v>
      </c>
      <c r="DD45" s="55">
        <f t="shared" si="67"/>
        <v>318.68980113636366</v>
      </c>
      <c r="DE45" s="55">
        <f t="shared" si="67"/>
        <v>341.60565476190476</v>
      </c>
      <c r="DF45" s="55">
        <f t="shared" si="67"/>
        <v>359.88705357142851</v>
      </c>
      <c r="DG45" s="55">
        <f t="shared" si="67"/>
        <v>340.39110119047609</v>
      </c>
      <c r="DH45" s="55">
        <f t="shared" si="67"/>
        <v>257.76008152173921</v>
      </c>
      <c r="DI45" s="55">
        <f t="shared" si="67"/>
        <v>235.08193452380942</v>
      </c>
      <c r="DJ45" s="55">
        <f t="shared" si="67"/>
        <v>261.57612499999993</v>
      </c>
      <c r="DK45" s="55">
        <f t="shared" si="67"/>
        <v>309.38434782608698</v>
      </c>
      <c r="DL45" s="55">
        <f t="shared" si="67"/>
        <v>219.11345238095237</v>
      </c>
      <c r="DM45" s="55">
        <f t="shared" ref="DM45:FX45" si="68">+DM29/DM37</f>
        <v>136.68934523809523</v>
      </c>
      <c r="DN45" s="55">
        <f t="shared" si="68"/>
        <v>293.72698863636373</v>
      </c>
      <c r="DO45" s="55">
        <f t="shared" si="68"/>
        <v>338.57206250000002</v>
      </c>
      <c r="DP45" s="55">
        <f t="shared" si="68"/>
        <v>297.2354891304347</v>
      </c>
      <c r="DQ45" s="55">
        <f t="shared" si="68"/>
        <v>337.30747023809539</v>
      </c>
      <c r="DR45" s="55">
        <f t="shared" si="68"/>
        <v>375.39651785714295</v>
      </c>
      <c r="DS45" s="55">
        <f t="shared" si="68"/>
        <v>331.65410714285724</v>
      </c>
      <c r="DT45" s="55">
        <f t="shared" si="68"/>
        <v>262.64946428571437</v>
      </c>
      <c r="DU45" s="55">
        <f t="shared" si="68"/>
        <v>257.89526785714287</v>
      </c>
      <c r="DV45" s="55">
        <f t="shared" si="68"/>
        <v>269.51943750000009</v>
      </c>
      <c r="DW45" s="55">
        <f t="shared" si="68"/>
        <v>273.07847826086959</v>
      </c>
      <c r="DX45" s="55">
        <f t="shared" si="68"/>
        <v>118.75906250000007</v>
      </c>
      <c r="DY45" s="55">
        <f t="shared" si="68"/>
        <v>183.00477272727269</v>
      </c>
      <c r="DZ45" s="55">
        <f t="shared" si="68"/>
        <v>241.82048295454561</v>
      </c>
      <c r="EA45" s="55">
        <f t="shared" si="68"/>
        <v>295.32665624999993</v>
      </c>
      <c r="EB45" s="55">
        <f t="shared" si="68"/>
        <v>289.37244565217389</v>
      </c>
      <c r="EC45" s="55">
        <f t="shared" si="68"/>
        <v>315.95362499999993</v>
      </c>
      <c r="ED45" s="55">
        <f t="shared" si="68"/>
        <v>347.52420454545461</v>
      </c>
      <c r="EE45" s="55">
        <f t="shared" si="68"/>
        <v>325.41354166666667</v>
      </c>
      <c r="EF45" s="55">
        <f t="shared" si="68"/>
        <v>210.43099999999995</v>
      </c>
      <c r="EG45" s="55">
        <f t="shared" si="68"/>
        <v>213.50292613636373</v>
      </c>
      <c r="EH45" s="55">
        <f t="shared" si="68"/>
        <v>264.01720238095248</v>
      </c>
      <c r="EI45" s="55">
        <f t="shared" si="68"/>
        <v>84.43851190476181</v>
      </c>
      <c r="EJ45" s="55">
        <f t="shared" si="68"/>
        <v>81.06247159090907</v>
      </c>
      <c r="EK45" s="55">
        <f t="shared" si="68"/>
        <v>203.09522727272733</v>
      </c>
      <c r="EL45" s="55">
        <f t="shared" si="68"/>
        <v>251.43359375</v>
      </c>
      <c r="EM45" s="55">
        <f t="shared" si="68"/>
        <v>268.15375</v>
      </c>
      <c r="EN45" s="55">
        <f t="shared" si="68"/>
        <v>272.29295454545451</v>
      </c>
      <c r="EO45" s="55">
        <f t="shared" si="68"/>
        <v>306.47550000000012</v>
      </c>
      <c r="EP45" s="55">
        <f t="shared" si="68"/>
        <v>327.88722826086956</v>
      </c>
      <c r="EQ45" s="55">
        <f t="shared" si="68"/>
        <v>316.51115625</v>
      </c>
      <c r="ER45" s="55">
        <f t="shared" si="68"/>
        <v>201.11773809523808</v>
      </c>
      <c r="ES45" s="55">
        <f t="shared" si="68"/>
        <v>208.08034090909098</v>
      </c>
      <c r="ET45" s="55">
        <f t="shared" si="68"/>
        <v>243.48846874999998</v>
      </c>
      <c r="EU45" s="55">
        <f t="shared" si="68"/>
        <v>244.2139285714286</v>
      </c>
      <c r="EV45" s="55">
        <f t="shared" si="68"/>
        <v>144.79477272727274</v>
      </c>
      <c r="EW45" s="55">
        <f t="shared" si="68"/>
        <v>238.24235119047617</v>
      </c>
      <c r="EX45" s="55">
        <f t="shared" si="68"/>
        <v>244.04315476190476</v>
      </c>
      <c r="EY45" s="55">
        <f t="shared" si="68"/>
        <v>261.08423295454554</v>
      </c>
      <c r="EZ45" s="55">
        <f t="shared" si="68"/>
        <v>268.59428571428589</v>
      </c>
      <c r="FA45" s="55">
        <f t="shared" si="68"/>
        <v>299.42541666666665</v>
      </c>
      <c r="FB45" s="55">
        <f t="shared" si="68"/>
        <v>345.21364130434779</v>
      </c>
      <c r="FC45" s="55">
        <f t="shared" si="68"/>
        <v>318.46904605263148</v>
      </c>
      <c r="FD45" s="55">
        <f t="shared" si="68"/>
        <v>220.11389204545461</v>
      </c>
      <c r="FE45" s="55">
        <f t="shared" si="68"/>
        <v>214.94205357142849</v>
      </c>
      <c r="FF45" s="55">
        <f t="shared" si="68"/>
        <v>222.93059374999993</v>
      </c>
      <c r="FG45" s="55">
        <f t="shared" si="68"/>
        <v>186.48465909090919</v>
      </c>
      <c r="FH45" s="55">
        <f t="shared" si="68"/>
        <v>65.367500000000121</v>
      </c>
      <c r="FI45" s="55">
        <f t="shared" si="68"/>
        <v>214.07603124999986</v>
      </c>
      <c r="FJ45" s="55">
        <f t="shared" si="68"/>
        <v>232.24741477272735</v>
      </c>
      <c r="FK45" s="55">
        <f t="shared" si="68"/>
        <v>255.12684782608693</v>
      </c>
      <c r="FL45" s="55">
        <f t="shared" si="68"/>
        <v>234.22416666666652</v>
      </c>
      <c r="FM45" s="55">
        <f t="shared" si="68"/>
        <v>312.39461309523818</v>
      </c>
      <c r="FN45" s="55">
        <f t="shared" si="68"/>
        <v>350.46573863636365</v>
      </c>
      <c r="FO45" s="55">
        <f t="shared" si="68"/>
        <v>298.85184375000006</v>
      </c>
      <c r="FP45" s="55">
        <f t="shared" si="68"/>
        <v>227.45917613636348</v>
      </c>
      <c r="FQ45" s="55">
        <f t="shared" si="68"/>
        <v>198.87250000000023</v>
      </c>
      <c r="FR45" s="55">
        <f t="shared" si="68"/>
        <v>233.40687499999984</v>
      </c>
      <c r="FS45" s="55">
        <f t="shared" si="68"/>
        <v>310.47374999999994</v>
      </c>
      <c r="FT45" s="55">
        <f t="shared" si="68"/>
        <v>212.63144886363642</v>
      </c>
      <c r="FU45" s="55">
        <f t="shared" si="68"/>
        <v>116.20896875000017</v>
      </c>
      <c r="FV45" s="55">
        <f t="shared" si="68"/>
        <v>233.61488636363637</v>
      </c>
      <c r="FW45" s="55">
        <f t="shared" si="68"/>
        <v>232.22440476190482</v>
      </c>
      <c r="FX45" s="55">
        <f t="shared" si="68"/>
        <v>229.72017045454547</v>
      </c>
      <c r="FY45" s="55">
        <f t="shared" ref="FY45:GB45" si="69">+FY29/FY37</f>
        <v>259.75788690476196</v>
      </c>
      <c r="FZ45" s="55">
        <f t="shared" si="69"/>
        <v>127.51273809523818</v>
      </c>
      <c r="GA45" s="55">
        <f t="shared" si="69"/>
        <v>175.86967261904769</v>
      </c>
      <c r="GB45" s="55">
        <f t="shared" si="69"/>
        <v>223.47263586956535</v>
      </c>
      <c r="XEM45" s="140">
        <v>41852</v>
      </c>
      <c r="XEN45" s="143">
        <v>336</v>
      </c>
      <c r="XEO45" s="143">
        <v>408</v>
      </c>
      <c r="XEP45" s="143">
        <v>504</v>
      </c>
      <c r="XEQ45" s="143">
        <v>160</v>
      </c>
      <c r="XER45" s="143">
        <v>80</v>
      </c>
      <c r="XES45" s="143">
        <v>168</v>
      </c>
      <c r="XET45" s="143">
        <f t="shared" si="0"/>
        <v>744</v>
      </c>
    </row>
    <row r="46" spans="2:184 16363:16374">
      <c r="C46" s="32"/>
      <c r="D46" s="41" t="s">
        <v>72</v>
      </c>
      <c r="E46" s="54">
        <f t="shared" si="53"/>
        <v>138.10607954545446</v>
      </c>
      <c r="F46" s="55">
        <f t="shared" si="53"/>
        <v>163.90062500000005</v>
      </c>
      <c r="G46" s="55">
        <f t="shared" si="53"/>
        <v>105.49303571428581</v>
      </c>
      <c r="H46" s="55">
        <f t="shared" si="53"/>
        <v>-18.622102272727219</v>
      </c>
      <c r="I46" s="55">
        <f t="shared" si="53"/>
        <v>-42.612670454545544</v>
      </c>
      <c r="J46" s="55">
        <f t="shared" si="53"/>
        <v>6.739562500000102</v>
      </c>
      <c r="K46" s="55">
        <f t="shared" si="53"/>
        <v>35.233806818181783</v>
      </c>
      <c r="L46" s="55">
        <f t="shared" si="53"/>
        <v>234.82511363636365</v>
      </c>
      <c r="M46" s="55">
        <f t="shared" si="53"/>
        <v>211.41475000000008</v>
      </c>
      <c r="N46" s="55">
        <f t="shared" si="53"/>
        <v>252.63380434782607</v>
      </c>
      <c r="O46" s="55">
        <f t="shared" si="53"/>
        <v>207.57481250000001</v>
      </c>
      <c r="P46" s="55">
        <f t="shared" si="53"/>
        <v>125.74160714285695</v>
      </c>
      <c r="Q46" s="55">
        <f t="shared" ref="Q46:AZ46" si="70">+Q30/Q38</f>
        <v>240.46187500000005</v>
      </c>
      <c r="R46" s="55">
        <f t="shared" si="70"/>
        <v>240.10650000000004</v>
      </c>
      <c r="S46" s="55">
        <f t="shared" si="70"/>
        <v>115.89190476190474</v>
      </c>
      <c r="T46" s="55">
        <f t="shared" si="70"/>
        <v>131.2851136363636</v>
      </c>
      <c r="U46" s="55">
        <f t="shared" si="70"/>
        <v>106.10767857142855</v>
      </c>
      <c r="V46" s="55">
        <f t="shared" si="70"/>
        <v>161.21095238095239</v>
      </c>
      <c r="W46" s="55">
        <f t="shared" si="70"/>
        <v>154.55835227272721</v>
      </c>
      <c r="X46" s="55">
        <f t="shared" si="70"/>
        <v>191.24119047619058</v>
      </c>
      <c r="Y46" s="55">
        <f t="shared" si="70"/>
        <v>187.79607142857137</v>
      </c>
      <c r="Z46" s="55">
        <f t="shared" si="70"/>
        <v>245.69119565217389</v>
      </c>
      <c r="AA46" s="55">
        <f t="shared" si="70"/>
        <v>231.02440789473678</v>
      </c>
      <c r="AB46" s="55">
        <f t="shared" si="70"/>
        <v>142.609375</v>
      </c>
      <c r="AC46" s="55">
        <f t="shared" si="70"/>
        <v>146.4920833333334</v>
      </c>
      <c r="AD46" s="55">
        <f t="shared" si="70"/>
        <v>175.72918750000008</v>
      </c>
      <c r="AE46" s="55">
        <f t="shared" si="70"/>
        <v>147.13568181818184</v>
      </c>
      <c r="AF46" s="55">
        <f t="shared" si="70"/>
        <v>89.071761363636227</v>
      </c>
      <c r="AG46" s="55">
        <f t="shared" si="70"/>
        <v>33.222249999999988</v>
      </c>
      <c r="AH46" s="55">
        <f t="shared" si="70"/>
        <v>148.87392045454527</v>
      </c>
      <c r="AI46" s="55">
        <f t="shared" si="70"/>
        <v>131.62141304347824</v>
      </c>
      <c r="AJ46" s="55">
        <f t="shared" si="70"/>
        <v>152.1972023809524</v>
      </c>
      <c r="AK46" s="55">
        <f t="shared" si="70"/>
        <v>189.13660714285712</v>
      </c>
      <c r="AL46" s="55">
        <f t="shared" si="70"/>
        <v>198.01011363636363</v>
      </c>
      <c r="AM46" s="55">
        <f t="shared" si="70"/>
        <v>169.43337500000015</v>
      </c>
      <c r="AN46" s="55">
        <f t="shared" si="70"/>
        <v>74.011874999999975</v>
      </c>
      <c r="AO46" s="55">
        <f t="shared" si="70"/>
        <v>193.03700000000009</v>
      </c>
      <c r="AP46" s="55">
        <f t="shared" si="70"/>
        <v>224.10386904761913</v>
      </c>
      <c r="AQ46" s="55">
        <f t="shared" si="70"/>
        <v>11.954836956521751</v>
      </c>
      <c r="AR46" s="55">
        <f t="shared" si="70"/>
        <v>1.932261904761877</v>
      </c>
      <c r="AS46" s="55">
        <f t="shared" si="70"/>
        <v>93.785952380952338</v>
      </c>
      <c r="AT46" s="55">
        <f t="shared" si="70"/>
        <v>178.64005681818179</v>
      </c>
      <c r="AU46" s="55">
        <f t="shared" si="70"/>
        <v>138.70387499999998</v>
      </c>
      <c r="AV46" s="55">
        <f t="shared" si="70"/>
        <v>192.0708152173913</v>
      </c>
      <c r="AW46" s="55">
        <f t="shared" si="70"/>
        <v>209.41702380952387</v>
      </c>
      <c r="AX46" s="55">
        <f t="shared" si="70"/>
        <v>235.50749999999996</v>
      </c>
      <c r="AY46" s="55">
        <f t="shared" si="70"/>
        <v>182.0092261904762</v>
      </c>
      <c r="AZ46" s="55">
        <f t="shared" si="70"/>
        <v>78.138511904761842</v>
      </c>
      <c r="BA46" s="55">
        <f t="shared" ref="BA46:DL46" si="71">+BA30/BA38</f>
        <v>181.15291666666667</v>
      </c>
      <c r="BB46" s="55">
        <f t="shared" si="71"/>
        <v>178.01787499999992</v>
      </c>
      <c r="BC46" s="55">
        <f t="shared" si="71"/>
        <v>21.584402173913038</v>
      </c>
      <c r="BD46" s="55">
        <f t="shared" si="71"/>
        <v>-13.369437500000004</v>
      </c>
      <c r="BE46" s="55">
        <f t="shared" si="71"/>
        <v>31.248749999999994</v>
      </c>
      <c r="BF46" s="55">
        <f t="shared" si="71"/>
        <v>48.415568181818259</v>
      </c>
      <c r="BG46" s="55">
        <f t="shared" si="71"/>
        <v>68.510250000000084</v>
      </c>
      <c r="BH46" s="55">
        <f t="shared" si="71"/>
        <v>94.414728260869552</v>
      </c>
      <c r="BI46" s="55">
        <f t="shared" si="71"/>
        <v>90.057062499999944</v>
      </c>
      <c r="BJ46" s="55">
        <f t="shared" si="71"/>
        <v>117.60409090909094</v>
      </c>
      <c r="BK46" s="55">
        <f t="shared" si="71"/>
        <v>140.17821428571429</v>
      </c>
      <c r="BL46" s="55">
        <f t="shared" si="71"/>
        <v>20.518562500000009</v>
      </c>
      <c r="BM46" s="55">
        <f t="shared" si="71"/>
        <v>188.02795454545461</v>
      </c>
      <c r="BN46" s="55">
        <f t="shared" si="71"/>
        <v>224.99074999999993</v>
      </c>
      <c r="BO46" s="55">
        <f t="shared" si="71"/>
        <v>41.230056818181929</v>
      </c>
      <c r="BP46" s="55">
        <f t="shared" si="71"/>
        <v>19.555892857142855</v>
      </c>
      <c r="BQ46" s="55">
        <f t="shared" si="71"/>
        <v>66.971306818181802</v>
      </c>
      <c r="BR46" s="55">
        <f t="shared" si="71"/>
        <v>128.23446428571438</v>
      </c>
      <c r="BS46" s="55">
        <f t="shared" si="71"/>
        <v>165.26303571428573</v>
      </c>
      <c r="BT46" s="55">
        <f t="shared" si="71"/>
        <v>199.46467391304347</v>
      </c>
      <c r="BU46" s="55">
        <f t="shared" si="71"/>
        <v>129.16506578947366</v>
      </c>
      <c r="BV46" s="55">
        <f t="shared" si="71"/>
        <v>113.12271739130428</v>
      </c>
      <c r="BW46" s="55">
        <f t="shared" si="71"/>
        <v>239.72124999999991</v>
      </c>
      <c r="BX46" s="55">
        <f t="shared" si="71"/>
        <v>199.72643750000006</v>
      </c>
      <c r="BY46" s="55">
        <f t="shared" si="71"/>
        <v>239.67142045454554</v>
      </c>
      <c r="BZ46" s="55">
        <f t="shared" si="71"/>
        <v>227.73262500000001</v>
      </c>
      <c r="CA46" s="55">
        <f t="shared" si="71"/>
        <v>80.088214285714159</v>
      </c>
      <c r="CB46" s="55">
        <f t="shared" si="71"/>
        <v>61.477443181818174</v>
      </c>
      <c r="CC46" s="55">
        <f t="shared" si="71"/>
        <v>111.61977272727273</v>
      </c>
      <c r="CD46" s="55">
        <f t="shared" si="71"/>
        <v>256.63824999999997</v>
      </c>
      <c r="CE46" s="55">
        <f t="shared" si="71"/>
        <v>325.88255681818191</v>
      </c>
      <c r="CF46" s="55">
        <f t="shared" si="71"/>
        <v>326.28670454545448</v>
      </c>
      <c r="CG46" s="55">
        <f t="shared" si="71"/>
        <v>318.08631249999996</v>
      </c>
      <c r="CH46" s="55">
        <f t="shared" si="71"/>
        <v>336.02010869565225</v>
      </c>
      <c r="CI46" s="55">
        <f t="shared" si="71"/>
        <v>368.06262499999991</v>
      </c>
      <c r="CJ46" s="55">
        <f t="shared" si="71"/>
        <v>248.78833333333353</v>
      </c>
      <c r="CK46" s="55">
        <f t="shared" si="71"/>
        <v>265.04431818181814</v>
      </c>
      <c r="CL46" s="55">
        <f t="shared" si="71"/>
        <v>312.08231250000006</v>
      </c>
      <c r="CM46" s="55">
        <f t="shared" si="71"/>
        <v>297.35846590909091</v>
      </c>
      <c r="CN46" s="55">
        <f t="shared" si="71"/>
        <v>154.00420454545457</v>
      </c>
      <c r="CO46" s="55">
        <f t="shared" si="71"/>
        <v>221.74968750000008</v>
      </c>
      <c r="CP46" s="55">
        <f t="shared" si="71"/>
        <v>284.17471590909093</v>
      </c>
      <c r="CQ46" s="55">
        <f t="shared" si="71"/>
        <v>290.32608695652175</v>
      </c>
      <c r="CR46" s="55">
        <f t="shared" si="71"/>
        <v>346.58994047619041</v>
      </c>
      <c r="CS46" s="55">
        <f t="shared" si="71"/>
        <v>345.4892261904763</v>
      </c>
      <c r="CT46" s="55">
        <f t="shared" si="71"/>
        <v>367.56948863636359</v>
      </c>
      <c r="CU46" s="55">
        <f t="shared" si="71"/>
        <v>342.29656249999999</v>
      </c>
      <c r="CV46" s="55">
        <f t="shared" si="71"/>
        <v>258.22295454545468</v>
      </c>
      <c r="CW46" s="55">
        <f t="shared" si="71"/>
        <v>274.0493125000001</v>
      </c>
      <c r="CX46" s="55">
        <f t="shared" si="71"/>
        <v>224.19200000000001</v>
      </c>
      <c r="CY46" s="55">
        <f t="shared" si="71"/>
        <v>92.583695652173716</v>
      </c>
      <c r="CZ46" s="55">
        <f t="shared" si="71"/>
        <v>88.178920454545491</v>
      </c>
      <c r="DA46" s="55">
        <f t="shared" si="71"/>
        <v>131.70818750000007</v>
      </c>
      <c r="DB46" s="55">
        <f t="shared" si="71"/>
        <v>171.14039772727267</v>
      </c>
      <c r="DC46" s="55">
        <f t="shared" si="71"/>
        <v>188.82684523809525</v>
      </c>
      <c r="DD46" s="55">
        <f t="shared" si="71"/>
        <v>233.88744318181818</v>
      </c>
      <c r="DE46" s="55">
        <f t="shared" si="71"/>
        <v>200.75916666666663</v>
      </c>
      <c r="DF46" s="55">
        <f t="shared" si="71"/>
        <v>202.61351190476185</v>
      </c>
      <c r="DG46" s="55">
        <f t="shared" si="71"/>
        <v>290.9393452380952</v>
      </c>
      <c r="DH46" s="55">
        <f t="shared" si="71"/>
        <v>162.90755434782605</v>
      </c>
      <c r="DI46" s="55">
        <f t="shared" si="71"/>
        <v>205.79190476190482</v>
      </c>
      <c r="DJ46" s="55">
        <f t="shared" si="71"/>
        <v>212.26887500000012</v>
      </c>
      <c r="DK46" s="55">
        <f t="shared" si="71"/>
        <v>287.03472826086949</v>
      </c>
      <c r="DL46" s="55">
        <f t="shared" si="71"/>
        <v>135.96017857142857</v>
      </c>
      <c r="DM46" s="55">
        <f t="shared" ref="DM46:FX46" si="72">+DM30/DM38</f>
        <v>42.458988095238098</v>
      </c>
      <c r="DN46" s="55">
        <f t="shared" si="72"/>
        <v>151.80846590909078</v>
      </c>
      <c r="DO46" s="55">
        <f t="shared" si="72"/>
        <v>157.68868750000001</v>
      </c>
      <c r="DP46" s="55">
        <f t="shared" si="72"/>
        <v>217.41157608695659</v>
      </c>
      <c r="DQ46" s="55">
        <f t="shared" si="72"/>
        <v>186.19940476190467</v>
      </c>
      <c r="DR46" s="55">
        <f t="shared" si="72"/>
        <v>262.11750000000001</v>
      </c>
      <c r="DS46" s="55">
        <f t="shared" si="72"/>
        <v>284.59732142857149</v>
      </c>
      <c r="DT46" s="55">
        <f t="shared" si="72"/>
        <v>151.42738095238087</v>
      </c>
      <c r="DU46" s="55">
        <f t="shared" si="72"/>
        <v>236.24642857142871</v>
      </c>
      <c r="DV46" s="55">
        <f t="shared" si="72"/>
        <v>246.03631249999998</v>
      </c>
      <c r="DW46" s="55">
        <f t="shared" si="72"/>
        <v>224.0088043478259</v>
      </c>
      <c r="DX46" s="55">
        <f t="shared" si="72"/>
        <v>62.107937500000027</v>
      </c>
      <c r="DY46" s="55">
        <f t="shared" si="72"/>
        <v>79.49267045454549</v>
      </c>
      <c r="DZ46" s="55">
        <f t="shared" si="72"/>
        <v>88.903522727272673</v>
      </c>
      <c r="EA46" s="55">
        <f t="shared" si="72"/>
        <v>168.30306250000012</v>
      </c>
      <c r="EB46" s="55">
        <f t="shared" si="72"/>
        <v>181.7648369565218</v>
      </c>
      <c r="EC46" s="55">
        <f t="shared" si="72"/>
        <v>180.33193750000001</v>
      </c>
      <c r="ED46" s="55">
        <f t="shared" si="72"/>
        <v>225.07744318181813</v>
      </c>
      <c r="EE46" s="55">
        <f t="shared" si="72"/>
        <v>233.87166666666667</v>
      </c>
      <c r="EF46" s="55">
        <f t="shared" si="72"/>
        <v>111.19749999999985</v>
      </c>
      <c r="EG46" s="55">
        <f t="shared" si="72"/>
        <v>220.35642045454551</v>
      </c>
      <c r="EH46" s="55">
        <f t="shared" si="72"/>
        <v>236.47065476190463</v>
      </c>
      <c r="EI46" s="55">
        <f t="shared" si="72"/>
        <v>49.702797619047487</v>
      </c>
      <c r="EJ46" s="55">
        <f t="shared" si="72"/>
        <v>11.956647727272783</v>
      </c>
      <c r="EK46" s="55">
        <f t="shared" si="72"/>
        <v>93.730454545454535</v>
      </c>
      <c r="EL46" s="55">
        <f t="shared" si="72"/>
        <v>112.16674999999995</v>
      </c>
      <c r="EM46" s="55">
        <f t="shared" si="72"/>
        <v>171.76386363636382</v>
      </c>
      <c r="EN46" s="55">
        <f t="shared" si="72"/>
        <v>158.04653409090909</v>
      </c>
      <c r="EO46" s="55">
        <f t="shared" si="72"/>
        <v>181.49049999999997</v>
      </c>
      <c r="EP46" s="55">
        <f t="shared" si="72"/>
        <v>218.38635869565215</v>
      </c>
      <c r="EQ46" s="55">
        <f t="shared" si="72"/>
        <v>246.23337499999997</v>
      </c>
      <c r="ER46" s="55">
        <f t="shared" si="72"/>
        <v>134.3945238095238</v>
      </c>
      <c r="ES46" s="55">
        <f t="shared" si="72"/>
        <v>189.27971590909098</v>
      </c>
      <c r="ET46" s="55">
        <f t="shared" si="72"/>
        <v>205.80524999999997</v>
      </c>
      <c r="EU46" s="55">
        <f t="shared" si="72"/>
        <v>165.20136904761898</v>
      </c>
      <c r="EV46" s="55">
        <f t="shared" si="72"/>
        <v>40.613920454545472</v>
      </c>
      <c r="EW46" s="55">
        <f t="shared" si="72"/>
        <v>111.29029761904765</v>
      </c>
      <c r="EX46" s="55">
        <f t="shared" si="72"/>
        <v>105.0737499999999</v>
      </c>
      <c r="EY46" s="55">
        <f t="shared" si="72"/>
        <v>142.85005681818174</v>
      </c>
      <c r="EZ46" s="55">
        <f t="shared" si="72"/>
        <v>166.44952380952375</v>
      </c>
      <c r="FA46" s="55">
        <f t="shared" si="72"/>
        <v>141.5088095238095</v>
      </c>
      <c r="FB46" s="55">
        <f t="shared" si="72"/>
        <v>182.34163043478253</v>
      </c>
      <c r="FC46" s="55">
        <f t="shared" si="72"/>
        <v>198.58750000000001</v>
      </c>
      <c r="FD46" s="55">
        <f t="shared" si="72"/>
        <v>98.581306818181801</v>
      </c>
      <c r="FE46" s="55">
        <f t="shared" si="72"/>
        <v>137.06648809523818</v>
      </c>
      <c r="FF46" s="55">
        <f t="shared" si="72"/>
        <v>162.9194374999999</v>
      </c>
      <c r="FG46" s="55">
        <f t="shared" si="72"/>
        <v>75.534204545454486</v>
      </c>
      <c r="FH46" s="55">
        <f t="shared" si="72"/>
        <v>-44.932954545454528</v>
      </c>
      <c r="FI46" s="55">
        <f t="shared" si="72"/>
        <v>36.694812499999991</v>
      </c>
      <c r="FJ46" s="55">
        <f t="shared" si="72"/>
        <v>69.777613636363554</v>
      </c>
      <c r="FK46" s="55">
        <f t="shared" si="72"/>
        <v>136.48472826086973</v>
      </c>
      <c r="FL46" s="55">
        <f t="shared" si="72"/>
        <v>135.20464285714289</v>
      </c>
      <c r="FM46" s="55">
        <f t="shared" si="72"/>
        <v>119.87625000000004</v>
      </c>
      <c r="FN46" s="55">
        <f t="shared" si="72"/>
        <v>193.37375</v>
      </c>
      <c r="FO46" s="55">
        <f t="shared" si="72"/>
        <v>174.93899999999994</v>
      </c>
      <c r="FP46" s="55">
        <f t="shared" si="72"/>
        <v>78.340397727272745</v>
      </c>
      <c r="FQ46" s="55">
        <f t="shared" si="72"/>
        <v>128.30906250000007</v>
      </c>
      <c r="FR46" s="55">
        <f t="shared" si="72"/>
        <v>135.64187500000008</v>
      </c>
      <c r="FS46" s="55">
        <f t="shared" si="72"/>
        <v>150.46353260869554</v>
      </c>
      <c r="FT46" s="55">
        <f t="shared" si="72"/>
        <v>75.098238636363604</v>
      </c>
      <c r="FU46" s="55">
        <f t="shared" si="72"/>
        <v>-37.274374999999964</v>
      </c>
      <c r="FV46" s="55">
        <f t="shared" si="72"/>
        <v>35.477443181818174</v>
      </c>
      <c r="FW46" s="55">
        <f t="shared" si="72"/>
        <v>107.82833333333335</v>
      </c>
      <c r="FX46" s="55">
        <f t="shared" si="72"/>
        <v>105.27977272727284</v>
      </c>
      <c r="FY46" s="55">
        <f t="shared" ref="FY46:GB46" si="73">+FY30/FY38</f>
        <v>78.711607142857162</v>
      </c>
      <c r="FZ46" s="55">
        <f t="shared" si="73"/>
        <v>2.3933928571428362</v>
      </c>
      <c r="GA46" s="55">
        <f t="shared" si="73"/>
        <v>21.320654761904908</v>
      </c>
      <c r="GB46" s="55">
        <f t="shared" si="73"/>
        <v>56.653913043478298</v>
      </c>
      <c r="XEI46" s="32"/>
      <c r="XEJ46" s="32"/>
      <c r="XEK46" s="32"/>
      <c r="XEL46" s="32"/>
      <c r="XEM46" s="140">
        <v>41883</v>
      </c>
      <c r="XEN46" s="143">
        <v>336</v>
      </c>
      <c r="XEO46" s="143">
        <v>384</v>
      </c>
      <c r="XEP46" s="143">
        <v>504</v>
      </c>
      <c r="XEQ46" s="143">
        <v>144</v>
      </c>
      <c r="XER46" s="143">
        <v>72</v>
      </c>
      <c r="XES46" s="143">
        <v>168</v>
      </c>
      <c r="XET46" s="143">
        <f t="shared" si="0"/>
        <v>720</v>
      </c>
    </row>
    <row r="47" spans="2:184 16363:16374" ht="15.75" thickBot="1">
      <c r="C47" s="32"/>
      <c r="D47" s="8" t="s">
        <v>174</v>
      </c>
      <c r="E47" s="56">
        <f t="shared" ref="E47:P47" si="74">+E31/E39</f>
        <v>89.296607142857113</v>
      </c>
      <c r="F47" s="57">
        <f t="shared" si="74"/>
        <v>113.47349431818181</v>
      </c>
      <c r="G47" s="57">
        <f t="shared" si="74"/>
        <v>85.508088235294196</v>
      </c>
      <c r="H47" s="57">
        <f t="shared" si="74"/>
        <v>-3.973016304347845</v>
      </c>
      <c r="I47" s="57">
        <f t="shared" si="74"/>
        <v>7.6060204081632223</v>
      </c>
      <c r="J47" s="57">
        <f t="shared" si="74"/>
        <v>20.648150000000058</v>
      </c>
      <c r="K47" s="57">
        <f t="shared" si="74"/>
        <v>18.410612244897901</v>
      </c>
      <c r="L47" s="57">
        <f t="shared" si="74"/>
        <v>185.83670918367349</v>
      </c>
      <c r="M47" s="57">
        <f t="shared" si="74"/>
        <v>200.93797500000005</v>
      </c>
      <c r="N47" s="57">
        <f t="shared" si="74"/>
        <v>269.63749999999999</v>
      </c>
      <c r="O47" s="57">
        <f t="shared" si="74"/>
        <v>231.39662499999997</v>
      </c>
      <c r="P47" s="57">
        <f t="shared" si="74"/>
        <v>152.46291666666659</v>
      </c>
      <c r="Q47" s="57">
        <f t="shared" ref="Q47:AZ47" si="75">+Q31/Q39</f>
        <v>172.539693877551</v>
      </c>
      <c r="R47" s="57">
        <f t="shared" si="75"/>
        <v>189.58926136363641</v>
      </c>
      <c r="S47" s="57">
        <f t="shared" si="75"/>
        <v>99.726348039215665</v>
      </c>
      <c r="T47" s="57">
        <f t="shared" si="75"/>
        <v>91.418940217391281</v>
      </c>
      <c r="U47" s="57">
        <f t="shared" si="75"/>
        <v>113.38590686274507</v>
      </c>
      <c r="V47" s="57">
        <f t="shared" si="75"/>
        <v>139.78833333333336</v>
      </c>
      <c r="W47" s="57">
        <f t="shared" si="75"/>
        <v>113.19099489795921</v>
      </c>
      <c r="X47" s="57">
        <f t="shared" si="75"/>
        <v>147.63968137254906</v>
      </c>
      <c r="Y47" s="57">
        <f t="shared" si="75"/>
        <v>196.29752604166666</v>
      </c>
      <c r="Z47" s="57">
        <f t="shared" si="75"/>
        <v>254.03481382978714</v>
      </c>
      <c r="AA47" s="57">
        <f t="shared" si="75"/>
        <v>203.93749999999997</v>
      </c>
      <c r="AB47" s="57">
        <f t="shared" si="75"/>
        <v>112.75198979591838</v>
      </c>
      <c r="AC47" s="57">
        <f t="shared" si="75"/>
        <v>124.77071078431372</v>
      </c>
      <c r="AD47" s="57">
        <f t="shared" si="75"/>
        <v>151.39480113636367</v>
      </c>
      <c r="AE47" s="57">
        <f t="shared" si="75"/>
        <v>155.33140306122451</v>
      </c>
      <c r="AF47" s="57">
        <f t="shared" si="75"/>
        <v>90.863749999999925</v>
      </c>
      <c r="AG47" s="57">
        <f t="shared" si="75"/>
        <v>58.26716981132072</v>
      </c>
      <c r="AH47" s="57">
        <f t="shared" si="75"/>
        <v>150.32815217391294</v>
      </c>
      <c r="AI47" s="57">
        <f t="shared" si="75"/>
        <v>139.35438829787239</v>
      </c>
      <c r="AJ47" s="57">
        <f t="shared" si="75"/>
        <v>146.07789215686282</v>
      </c>
      <c r="AK47" s="57">
        <f t="shared" si="75"/>
        <v>177.34830729166666</v>
      </c>
      <c r="AL47" s="57">
        <f t="shared" si="75"/>
        <v>193.79459183673464</v>
      </c>
      <c r="AM47" s="57">
        <f t="shared" si="75"/>
        <v>148.38464999999999</v>
      </c>
      <c r="AN47" s="57">
        <f t="shared" si="75"/>
        <v>74.283545918367395</v>
      </c>
      <c r="AO47" s="57">
        <f t="shared" si="75"/>
        <v>151.41400943396229</v>
      </c>
      <c r="AP47" s="57">
        <f t="shared" si="75"/>
        <v>197.46858333333333</v>
      </c>
      <c r="AQ47" s="57">
        <f t="shared" si="75"/>
        <v>-16.570478723404218</v>
      </c>
      <c r="AR47" s="57">
        <f t="shared" si="75"/>
        <v>-17.823515625000027</v>
      </c>
      <c r="AS47" s="57">
        <f t="shared" si="75"/>
        <v>106.73188725490198</v>
      </c>
      <c r="AT47" s="57">
        <f t="shared" si="75"/>
        <v>146.41622282608697</v>
      </c>
      <c r="AU47" s="57">
        <f t="shared" si="75"/>
        <v>140.57948113207553</v>
      </c>
      <c r="AV47" s="57">
        <f t="shared" si="75"/>
        <v>169.29210106382982</v>
      </c>
      <c r="AW47" s="57">
        <f t="shared" si="75"/>
        <v>184.28807291666669</v>
      </c>
      <c r="AX47" s="57">
        <f t="shared" si="75"/>
        <v>209.68284313725491</v>
      </c>
      <c r="AY47" s="57">
        <f t="shared" si="75"/>
        <v>202.88380208333328</v>
      </c>
      <c r="AZ47" s="573">
        <f t="shared" si="75"/>
        <v>82.401127450980397</v>
      </c>
      <c r="BA47" s="573">
        <f t="shared" ref="BA47:DL47" si="76">+BA31/BA39</f>
        <v>136.61514705882357</v>
      </c>
      <c r="BB47" s="573">
        <f t="shared" si="76"/>
        <v>174.46821022727269</v>
      </c>
      <c r="BC47" s="573">
        <f t="shared" si="76"/>
        <v>47.198031914893598</v>
      </c>
      <c r="BD47" s="573">
        <f t="shared" si="76"/>
        <v>34.386625000000038</v>
      </c>
      <c r="BE47" s="573">
        <f t="shared" si="76"/>
        <v>86.11821428571433</v>
      </c>
      <c r="BF47" s="573">
        <f t="shared" si="76"/>
        <v>89.933451086956509</v>
      </c>
      <c r="BG47" s="573">
        <f t="shared" si="76"/>
        <v>86.656603773584919</v>
      </c>
      <c r="BH47" s="573">
        <f t="shared" si="76"/>
        <v>108.70343085106383</v>
      </c>
      <c r="BI47" s="573">
        <f t="shared" si="76"/>
        <v>133.84265000000002</v>
      </c>
      <c r="BJ47" s="573">
        <f t="shared" si="76"/>
        <v>147.85127551020412</v>
      </c>
      <c r="BK47" s="573">
        <f t="shared" si="76"/>
        <v>130.77117187499999</v>
      </c>
      <c r="BL47" s="573">
        <f t="shared" si="76"/>
        <v>48.921981132075466</v>
      </c>
      <c r="BM47" s="573">
        <f t="shared" si="76"/>
        <v>130.7691836734694</v>
      </c>
      <c r="BN47" s="573">
        <f t="shared" si="76"/>
        <v>193.7717329545454</v>
      </c>
      <c r="BO47" s="573">
        <f t="shared" si="76"/>
        <v>54.63946428571434</v>
      </c>
      <c r="BP47" s="573">
        <f t="shared" si="76"/>
        <v>44.183177083333327</v>
      </c>
      <c r="BQ47" s="573">
        <f t="shared" si="76"/>
        <v>96.785714285714249</v>
      </c>
      <c r="BR47" s="573">
        <f t="shared" si="76"/>
        <v>139.70739583333338</v>
      </c>
      <c r="BS47" s="573">
        <f t="shared" si="76"/>
        <v>123.37806372549014</v>
      </c>
      <c r="BT47" s="573">
        <f t="shared" si="76"/>
        <v>151.40837765957451</v>
      </c>
      <c r="BU47" s="573">
        <f t="shared" si="76"/>
        <v>138.30182692307693</v>
      </c>
      <c r="BV47" s="573">
        <f t="shared" si="76"/>
        <v>112.38398936170208</v>
      </c>
      <c r="BW47" s="573">
        <f t="shared" si="76"/>
        <v>239.95153645833332</v>
      </c>
      <c r="BX47" s="573">
        <f t="shared" si="76"/>
        <v>168.56917452830186</v>
      </c>
      <c r="BY47" s="573">
        <f t="shared" si="76"/>
        <v>211.04698979591839</v>
      </c>
      <c r="BZ47" s="573">
        <f t="shared" si="76"/>
        <v>203.02497159090908</v>
      </c>
      <c r="CA47" s="573">
        <f t="shared" si="76"/>
        <v>61.76514705882348</v>
      </c>
      <c r="CB47" s="573">
        <f t="shared" si="76"/>
        <v>19.730298913043438</v>
      </c>
      <c r="CC47" s="573">
        <f t="shared" si="76"/>
        <v>111.22818877551022</v>
      </c>
      <c r="CD47" s="573">
        <f t="shared" si="76"/>
        <v>172.84589999999992</v>
      </c>
      <c r="CE47" s="573">
        <f t="shared" si="76"/>
        <v>212.01334183673475</v>
      </c>
      <c r="CF47" s="573">
        <f t="shared" si="76"/>
        <v>213.07329081632648</v>
      </c>
      <c r="CG47" s="573">
        <f t="shared" si="76"/>
        <v>254.64557500000004</v>
      </c>
      <c r="CH47" s="573">
        <f t="shared" si="76"/>
        <v>306.83513297872338</v>
      </c>
      <c r="CI47" s="573">
        <f t="shared" si="76"/>
        <v>309.17969999999991</v>
      </c>
      <c r="CJ47" s="573">
        <f t="shared" si="76"/>
        <v>213.82389705882355</v>
      </c>
      <c r="CK47" s="573">
        <f t="shared" si="76"/>
        <v>254.04813775510195</v>
      </c>
      <c r="CL47" s="573">
        <f t="shared" si="76"/>
        <v>282.38053191489365</v>
      </c>
      <c r="CM47" s="573">
        <f t="shared" si="76"/>
        <v>285.32895408163267</v>
      </c>
      <c r="CN47" s="573">
        <f t="shared" si="76"/>
        <v>128.73217391304345</v>
      </c>
      <c r="CO47" s="573">
        <f t="shared" si="76"/>
        <v>182.57528301886796</v>
      </c>
      <c r="CP47" s="573">
        <f t="shared" si="76"/>
        <v>224.77788043478259</v>
      </c>
      <c r="CQ47" s="573">
        <f t="shared" si="76"/>
        <v>226.06978723404254</v>
      </c>
      <c r="CR47" s="573">
        <f t="shared" si="76"/>
        <v>242.21512254901958</v>
      </c>
      <c r="CS47" s="573">
        <f t="shared" si="76"/>
        <v>277.1426302083334</v>
      </c>
      <c r="CT47" s="573">
        <f t="shared" si="76"/>
        <v>312.99642857142857</v>
      </c>
      <c r="CU47" s="573">
        <f t="shared" si="76"/>
        <v>324.25824999999992</v>
      </c>
      <c r="CV47" s="573">
        <f t="shared" si="76"/>
        <v>235.17946428571437</v>
      </c>
      <c r="CW47" s="573">
        <f t="shared" si="76"/>
        <v>217.44136792452832</v>
      </c>
      <c r="CX47" s="573">
        <f t="shared" si="76"/>
        <v>171.97289772727274</v>
      </c>
      <c r="CY47" s="573">
        <f t="shared" si="76"/>
        <v>102.22484042553182</v>
      </c>
      <c r="CZ47" s="573">
        <f t="shared" si="76"/>
        <v>129.010625</v>
      </c>
      <c r="DA47" s="573">
        <f t="shared" si="76"/>
        <v>185.27051886792464</v>
      </c>
      <c r="DB47" s="573">
        <f t="shared" si="76"/>
        <v>192.9135869565217</v>
      </c>
      <c r="DC47" s="573">
        <f t="shared" si="76"/>
        <v>179.33375000000007</v>
      </c>
      <c r="DD47" s="573">
        <f t="shared" si="76"/>
        <v>226.79857142857142</v>
      </c>
      <c r="DE47" s="573">
        <f t="shared" si="76"/>
        <v>243.46484375</v>
      </c>
      <c r="DF47" s="573">
        <f t="shared" si="76"/>
        <v>323.35593137254904</v>
      </c>
      <c r="DG47" s="573">
        <f t="shared" si="76"/>
        <v>315.77651041666667</v>
      </c>
      <c r="DH47" s="573">
        <f t="shared" si="76"/>
        <v>202.91694148936165</v>
      </c>
      <c r="DI47" s="573">
        <f t="shared" si="76"/>
        <v>231.2851960784314</v>
      </c>
      <c r="DJ47" s="573">
        <f t="shared" si="76"/>
        <v>250.70732954545466</v>
      </c>
      <c r="DK47" s="573">
        <f t="shared" si="76"/>
        <v>302.57534574468076</v>
      </c>
      <c r="DL47" s="573">
        <f t="shared" si="76"/>
        <v>151.34161458333332</v>
      </c>
      <c r="DM47" s="573">
        <f t="shared" ref="DM47:FX47" si="77">+DM31/DM39</f>
        <v>96.192573529411746</v>
      </c>
      <c r="DN47" s="573">
        <f t="shared" si="77"/>
        <v>175.37706521739125</v>
      </c>
      <c r="DO47" s="573">
        <f t="shared" si="77"/>
        <v>179.49037735849063</v>
      </c>
      <c r="DP47" s="573">
        <f t="shared" si="77"/>
        <v>227.35122340425539</v>
      </c>
      <c r="DQ47" s="573">
        <f t="shared" si="77"/>
        <v>222.39760416666658</v>
      </c>
      <c r="DR47" s="573">
        <f t="shared" si="77"/>
        <v>305.87727941176473</v>
      </c>
      <c r="DS47" s="573">
        <f t="shared" si="77"/>
        <v>313.74421875000002</v>
      </c>
      <c r="DT47" s="573">
        <f t="shared" si="77"/>
        <v>185.64517156862743</v>
      </c>
      <c r="DU47" s="573">
        <f t="shared" si="77"/>
        <v>198.45436274509808</v>
      </c>
      <c r="DV47" s="573">
        <f t="shared" si="77"/>
        <v>227.57366477272726</v>
      </c>
      <c r="DW47" s="573">
        <f t="shared" si="77"/>
        <v>225.0837499999999</v>
      </c>
      <c r="DX47" s="573">
        <f t="shared" si="77"/>
        <v>72.652600000000007</v>
      </c>
      <c r="DY47" s="573">
        <f t="shared" si="77"/>
        <v>130.13951530612246</v>
      </c>
      <c r="DZ47" s="573">
        <f t="shared" si="77"/>
        <v>176.61720108695647</v>
      </c>
      <c r="EA47" s="573">
        <f t="shared" si="77"/>
        <v>194.38653301886802</v>
      </c>
      <c r="EB47" s="573">
        <f t="shared" si="77"/>
        <v>189.55771276595749</v>
      </c>
      <c r="EC47" s="573">
        <f t="shared" si="77"/>
        <v>233.02802500000004</v>
      </c>
      <c r="ED47" s="573">
        <f t="shared" si="77"/>
        <v>292.22173469387752</v>
      </c>
      <c r="EE47" s="573">
        <f t="shared" si="77"/>
        <v>290.07588541666672</v>
      </c>
      <c r="EF47" s="573">
        <f t="shared" si="77"/>
        <v>205.80749999999998</v>
      </c>
      <c r="EG47" s="573">
        <f t="shared" si="77"/>
        <v>220.96196428571423</v>
      </c>
      <c r="EH47" s="573">
        <f t="shared" si="77"/>
        <v>253.74955555555542</v>
      </c>
      <c r="EI47" s="573">
        <f t="shared" si="77"/>
        <v>79.771544117646997</v>
      </c>
      <c r="EJ47" s="573">
        <f t="shared" si="77"/>
        <v>32.220543478260922</v>
      </c>
      <c r="EK47" s="573">
        <f t="shared" si="77"/>
        <v>163.48650510204081</v>
      </c>
      <c r="EL47" s="573">
        <f t="shared" si="77"/>
        <v>176.26967499999998</v>
      </c>
      <c r="EM47" s="573">
        <f t="shared" si="77"/>
        <v>192.82109693877564</v>
      </c>
      <c r="EN47" s="573">
        <f t="shared" si="77"/>
        <v>195.92918367346942</v>
      </c>
      <c r="EO47" s="573">
        <f t="shared" si="77"/>
        <v>248.82232500000001</v>
      </c>
      <c r="EP47" s="573">
        <f t="shared" si="77"/>
        <v>303.90135638297875</v>
      </c>
      <c r="EQ47" s="573">
        <f t="shared" si="77"/>
        <v>287.40350000000007</v>
      </c>
      <c r="ER47" s="573">
        <f t="shared" si="77"/>
        <v>214.04924019607847</v>
      </c>
      <c r="ES47" s="573">
        <f t="shared" si="77"/>
        <v>201.91747448979595</v>
      </c>
      <c r="ET47" s="573">
        <f t="shared" si="77"/>
        <v>217.37681818181815</v>
      </c>
      <c r="EU47" s="573">
        <f t="shared" si="77"/>
        <v>185.07874999999993</v>
      </c>
      <c r="EV47" s="573">
        <f t="shared" si="77"/>
        <v>102.39230978260868</v>
      </c>
      <c r="EW47" s="573">
        <f t="shared" si="77"/>
        <v>169.95333333333338</v>
      </c>
      <c r="EX47" s="573">
        <f t="shared" si="77"/>
        <v>151.03015624999995</v>
      </c>
      <c r="EY47" s="573">
        <f t="shared" si="77"/>
        <v>160.73936224489788</v>
      </c>
      <c r="EZ47" s="573">
        <f t="shared" si="77"/>
        <v>185.33463235294118</v>
      </c>
      <c r="FA47" s="573">
        <f t="shared" si="77"/>
        <v>211.59643229166673</v>
      </c>
      <c r="FB47" s="573">
        <f t="shared" si="77"/>
        <v>256.92952127659572</v>
      </c>
      <c r="FC47" s="573">
        <f t="shared" si="77"/>
        <v>264.75170673076929</v>
      </c>
      <c r="FD47" s="573">
        <f t="shared" si="77"/>
        <v>157.04941326530613</v>
      </c>
      <c r="FE47" s="573">
        <f t="shared" si="77"/>
        <v>147.60431372549021</v>
      </c>
      <c r="FF47" s="573">
        <f t="shared" si="77"/>
        <v>185.8211363636363</v>
      </c>
      <c r="FG47" s="573">
        <f t="shared" si="77"/>
        <v>84.04709183673468</v>
      </c>
      <c r="FH47" s="573">
        <f t="shared" si="77"/>
        <v>-11.589483695652175</v>
      </c>
      <c r="FI47" s="573">
        <f t="shared" si="77"/>
        <v>129.94285377358491</v>
      </c>
      <c r="FJ47" s="573">
        <f t="shared" si="77"/>
        <v>113.64554347826085</v>
      </c>
      <c r="FK47" s="573">
        <f t="shared" si="77"/>
        <v>137.04957446808515</v>
      </c>
      <c r="FL47" s="573">
        <f t="shared" si="77"/>
        <v>183.9845588235294</v>
      </c>
      <c r="FM47" s="573">
        <f t="shared" si="77"/>
        <v>175.06096354166667</v>
      </c>
      <c r="FN47" s="573">
        <f t="shared" si="77"/>
        <v>239.16155612244901</v>
      </c>
      <c r="FO47" s="573">
        <f t="shared" si="77"/>
        <v>239.13647499999999</v>
      </c>
      <c r="FP47" s="573">
        <f t="shared" si="77"/>
        <v>118.81170918367346</v>
      </c>
      <c r="FQ47" s="573">
        <f t="shared" si="77"/>
        <v>139.04896226415104</v>
      </c>
      <c r="FR47" s="573">
        <f t="shared" si="77"/>
        <v>157.80059659090912</v>
      </c>
      <c r="FS47" s="573">
        <f t="shared" si="77"/>
        <v>180.36361702127653</v>
      </c>
      <c r="FT47" s="573">
        <f t="shared" si="77"/>
        <v>111.69065217391301</v>
      </c>
      <c r="FU47" s="573">
        <f t="shared" si="77"/>
        <v>53.970400943396236</v>
      </c>
      <c r="FV47" s="573">
        <f t="shared" si="77"/>
        <v>83.4286956521739</v>
      </c>
      <c r="FW47" s="573">
        <f t="shared" si="77"/>
        <v>142.62821078431378</v>
      </c>
      <c r="FX47" s="573">
        <f t="shared" si="77"/>
        <v>150.87000000000003</v>
      </c>
      <c r="FY47" s="573">
        <f t="shared" ref="FY47:GB47" si="78">+FY31/FY39</f>
        <v>126.89411458333338</v>
      </c>
      <c r="FZ47" s="573">
        <f t="shared" si="78"/>
        <v>46.525024509803934</v>
      </c>
      <c r="GA47" s="573">
        <f t="shared" si="78"/>
        <v>109.82354166666676</v>
      </c>
      <c r="GB47" s="573">
        <f t="shared" si="78"/>
        <v>112.27255319148935</v>
      </c>
      <c r="XEM47" s="140">
        <v>41913</v>
      </c>
      <c r="XEN47" s="143">
        <v>368</v>
      </c>
      <c r="XEO47" s="143">
        <v>376</v>
      </c>
      <c r="XEP47" s="143">
        <v>552</v>
      </c>
      <c r="XEQ47" s="143">
        <v>128</v>
      </c>
      <c r="XER47" s="143">
        <v>64</v>
      </c>
      <c r="XES47" s="143">
        <v>184</v>
      </c>
      <c r="XET47" s="143">
        <f t="shared" si="0"/>
        <v>744</v>
      </c>
    </row>
    <row r="48" spans="2:184 16363:16374">
      <c r="XEM48" s="140">
        <v>41944</v>
      </c>
      <c r="XEN48" s="143">
        <v>304</v>
      </c>
      <c r="XEO48" s="143">
        <v>416</v>
      </c>
      <c r="XEP48" s="143">
        <v>456</v>
      </c>
      <c r="XEQ48" s="143">
        <v>176</v>
      </c>
      <c r="XER48" s="143">
        <v>88</v>
      </c>
      <c r="XES48" s="143">
        <v>152</v>
      </c>
      <c r="XET48" s="143">
        <f t="shared" si="0"/>
        <v>720</v>
      </c>
    </row>
    <row r="49" spans="5:6 16367:16374">
      <c r="F49" s="231"/>
      <c r="XEM49" s="140">
        <v>41974</v>
      </c>
      <c r="XEN49" s="143">
        <v>352</v>
      </c>
      <c r="XEO49" s="143">
        <v>392</v>
      </c>
      <c r="XEP49" s="143">
        <v>528</v>
      </c>
      <c r="XEQ49" s="143">
        <v>144</v>
      </c>
      <c r="XER49" s="143">
        <v>72</v>
      </c>
      <c r="XES49" s="143">
        <v>176</v>
      </c>
      <c r="XET49" s="143">
        <f t="shared" si="0"/>
        <v>744</v>
      </c>
    </row>
    <row r="50" spans="5:6 16367:16374">
      <c r="E50" s="32"/>
      <c r="F50" s="231"/>
      <c r="XEM50" s="139">
        <v>42005</v>
      </c>
      <c r="XEN50" s="142">
        <v>336</v>
      </c>
      <c r="XEO50" s="142">
        <v>408</v>
      </c>
      <c r="XEP50" s="142">
        <v>504</v>
      </c>
      <c r="XEQ50" s="142">
        <v>160</v>
      </c>
      <c r="XER50" s="142">
        <v>80</v>
      </c>
      <c r="XES50" s="142">
        <v>168</v>
      </c>
      <c r="XET50" s="142">
        <f t="shared" si="0"/>
        <v>744</v>
      </c>
    </row>
    <row r="51" spans="5:6 16367:16374">
      <c r="XEM51" s="139">
        <v>42036</v>
      </c>
      <c r="XEN51" s="142">
        <v>320</v>
      </c>
      <c r="XEO51" s="142">
        <v>352</v>
      </c>
      <c r="XEP51" s="142">
        <v>480</v>
      </c>
      <c r="XEQ51" s="142">
        <v>128</v>
      </c>
      <c r="XER51" s="142">
        <v>64</v>
      </c>
      <c r="XES51" s="142">
        <v>160</v>
      </c>
      <c r="XET51" s="142">
        <f t="shared" si="0"/>
        <v>672</v>
      </c>
    </row>
    <row r="52" spans="5:6 16367:16374">
      <c r="E52" s="32"/>
      <c r="F52" s="231"/>
      <c r="XEM52" s="139">
        <v>42064</v>
      </c>
      <c r="XEN52" s="142">
        <v>352</v>
      </c>
      <c r="XEO52" s="142">
        <v>392</v>
      </c>
      <c r="XEP52" s="142">
        <v>528</v>
      </c>
      <c r="XEQ52" s="142">
        <v>144</v>
      </c>
      <c r="XER52" s="142">
        <v>72</v>
      </c>
      <c r="XES52" s="142">
        <v>176</v>
      </c>
      <c r="XET52" s="142">
        <f t="shared" si="0"/>
        <v>744</v>
      </c>
    </row>
    <row r="53" spans="5:6 16367:16374">
      <c r="XEM53" s="139">
        <v>42095</v>
      </c>
      <c r="XEN53" s="142">
        <v>352</v>
      </c>
      <c r="XEO53" s="142">
        <v>368</v>
      </c>
      <c r="XEP53" s="142">
        <v>528</v>
      </c>
      <c r="XEQ53" s="142">
        <v>128</v>
      </c>
      <c r="XER53" s="142">
        <v>64</v>
      </c>
      <c r="XES53" s="142">
        <v>176</v>
      </c>
      <c r="XET53" s="142">
        <f t="shared" si="0"/>
        <v>720</v>
      </c>
    </row>
    <row r="54" spans="5:6 16367:16374">
      <c r="XEM54" s="139">
        <v>42125</v>
      </c>
      <c r="XEN54" s="142">
        <v>320</v>
      </c>
      <c r="XEO54" s="142">
        <v>424</v>
      </c>
      <c r="XEP54" s="142">
        <v>480</v>
      </c>
      <c r="XEQ54" s="142">
        <v>176</v>
      </c>
      <c r="XER54" s="142">
        <v>88</v>
      </c>
      <c r="XES54" s="142">
        <v>160</v>
      </c>
      <c r="XET54" s="142">
        <f t="shared" si="0"/>
        <v>744</v>
      </c>
    </row>
    <row r="55" spans="5:6 16367:16374">
      <c r="XEM55" s="139">
        <v>42156</v>
      </c>
      <c r="XEN55" s="142">
        <v>352</v>
      </c>
      <c r="XEO55" s="142">
        <v>368</v>
      </c>
      <c r="XEP55" s="142">
        <v>528</v>
      </c>
      <c r="XEQ55" s="142">
        <v>128</v>
      </c>
      <c r="XER55" s="142">
        <v>64</v>
      </c>
      <c r="XES55" s="142">
        <v>176</v>
      </c>
      <c r="XET55" s="142">
        <f t="shared" si="0"/>
        <v>720</v>
      </c>
    </row>
    <row r="56" spans="5:6 16367:16374">
      <c r="XEM56" s="139">
        <v>42186</v>
      </c>
      <c r="XEN56" s="142">
        <v>368</v>
      </c>
      <c r="XEO56" s="142">
        <v>376</v>
      </c>
      <c r="XEP56" s="142">
        <v>552</v>
      </c>
      <c r="XEQ56" s="142">
        <v>128</v>
      </c>
      <c r="XER56" s="142">
        <v>64</v>
      </c>
      <c r="XES56" s="142">
        <v>184</v>
      </c>
      <c r="XET56" s="142">
        <f t="shared" si="0"/>
        <v>744</v>
      </c>
    </row>
    <row r="57" spans="5:6 16367:16374">
      <c r="XEM57" s="139">
        <v>42217</v>
      </c>
      <c r="XEN57" s="142">
        <v>336</v>
      </c>
      <c r="XEO57" s="142">
        <v>408</v>
      </c>
      <c r="XEP57" s="142">
        <v>504</v>
      </c>
      <c r="XEQ57" s="142">
        <v>160</v>
      </c>
      <c r="XER57" s="142">
        <v>80</v>
      </c>
      <c r="XES57" s="142">
        <v>168</v>
      </c>
      <c r="XET57" s="142">
        <f t="shared" si="0"/>
        <v>744</v>
      </c>
    </row>
    <row r="58" spans="5:6 16367:16374">
      <c r="XEM58" s="139">
        <v>42248</v>
      </c>
      <c r="XEN58" s="142">
        <v>336</v>
      </c>
      <c r="XEO58" s="142">
        <v>384</v>
      </c>
      <c r="XEP58" s="142">
        <v>504</v>
      </c>
      <c r="XEQ58" s="142">
        <v>144</v>
      </c>
      <c r="XER58" s="142">
        <v>72</v>
      </c>
      <c r="XES58" s="142">
        <v>168</v>
      </c>
      <c r="XET58" s="142">
        <f t="shared" si="0"/>
        <v>720</v>
      </c>
    </row>
    <row r="59" spans="5:6 16367:16374">
      <c r="XEM59" s="139">
        <v>42278</v>
      </c>
      <c r="XEN59" s="142">
        <v>352</v>
      </c>
      <c r="XEO59" s="142">
        <v>392</v>
      </c>
      <c r="XEP59" s="142">
        <v>528</v>
      </c>
      <c r="XEQ59" s="142">
        <v>144</v>
      </c>
      <c r="XER59" s="142">
        <v>72</v>
      </c>
      <c r="XES59" s="142">
        <v>176</v>
      </c>
      <c r="XET59" s="142">
        <f t="shared" si="0"/>
        <v>744</v>
      </c>
    </row>
    <row r="60" spans="5:6 16367:16374">
      <c r="XEM60" s="139">
        <v>42309</v>
      </c>
      <c r="XEN60" s="142">
        <v>320</v>
      </c>
      <c r="XEO60" s="142">
        <v>400</v>
      </c>
      <c r="XEP60" s="142">
        <v>480</v>
      </c>
      <c r="XEQ60" s="142">
        <v>160</v>
      </c>
      <c r="XER60" s="142">
        <v>80</v>
      </c>
      <c r="XES60" s="142">
        <v>160</v>
      </c>
      <c r="XET60" s="142">
        <f t="shared" si="0"/>
        <v>720</v>
      </c>
    </row>
    <row r="61" spans="5:6 16367:16374">
      <c r="XEM61" s="139">
        <v>42339</v>
      </c>
      <c r="XEN61" s="142">
        <v>352</v>
      </c>
      <c r="XEO61" s="142">
        <v>392</v>
      </c>
      <c r="XEP61" s="142">
        <v>528</v>
      </c>
      <c r="XEQ61" s="142">
        <v>144</v>
      </c>
      <c r="XER61" s="142">
        <v>72</v>
      </c>
      <c r="XES61" s="142">
        <v>176</v>
      </c>
      <c r="XET61" s="142">
        <f t="shared" si="0"/>
        <v>744</v>
      </c>
    </row>
    <row r="62" spans="5:6 16367:16374">
      <c r="XEM62" s="140">
        <v>42370</v>
      </c>
      <c r="XEN62" s="143">
        <v>320</v>
      </c>
      <c r="XEO62" s="143">
        <v>424</v>
      </c>
      <c r="XEP62" s="143">
        <v>480</v>
      </c>
      <c r="XEQ62" s="143">
        <v>176</v>
      </c>
      <c r="XER62" s="143">
        <v>88</v>
      </c>
      <c r="XES62" s="143">
        <v>160</v>
      </c>
      <c r="XET62" s="143">
        <f t="shared" si="0"/>
        <v>744</v>
      </c>
    </row>
    <row r="63" spans="5:6 16367:16374">
      <c r="XEM63" s="140">
        <v>42401</v>
      </c>
      <c r="XEN63" s="143">
        <v>336</v>
      </c>
      <c r="XEO63" s="143">
        <v>360</v>
      </c>
      <c r="XEP63" s="143">
        <v>504</v>
      </c>
      <c r="XEQ63" s="143">
        <v>128</v>
      </c>
      <c r="XER63" s="143">
        <v>64</v>
      </c>
      <c r="XES63" s="143">
        <v>168</v>
      </c>
      <c r="XET63" s="143">
        <f t="shared" si="0"/>
        <v>696</v>
      </c>
    </row>
    <row r="64" spans="5:6 16367:16374">
      <c r="XEM64" s="140">
        <v>42430</v>
      </c>
      <c r="XEN64" s="143">
        <v>368</v>
      </c>
      <c r="XEO64" s="143">
        <v>376</v>
      </c>
      <c r="XEP64" s="143">
        <v>552</v>
      </c>
      <c r="XEQ64" s="143">
        <v>128</v>
      </c>
      <c r="XER64" s="143">
        <v>64</v>
      </c>
      <c r="XES64" s="143">
        <v>184</v>
      </c>
      <c r="XET64" s="143">
        <f t="shared" si="0"/>
        <v>744</v>
      </c>
    </row>
    <row r="65" spans="16367:16374">
      <c r="XEM65" s="140">
        <v>42461</v>
      </c>
      <c r="XEN65" s="143">
        <v>336</v>
      </c>
      <c r="XEO65" s="143">
        <v>384</v>
      </c>
      <c r="XEP65" s="143">
        <v>504</v>
      </c>
      <c r="XEQ65" s="143">
        <v>144</v>
      </c>
      <c r="XER65" s="143">
        <v>72</v>
      </c>
      <c r="XES65" s="143">
        <v>168</v>
      </c>
      <c r="XET65" s="143">
        <f t="shared" si="0"/>
        <v>720</v>
      </c>
    </row>
    <row r="66" spans="16367:16374">
      <c r="XEM66" s="140">
        <v>42491</v>
      </c>
      <c r="XEN66" s="143">
        <v>336</v>
      </c>
      <c r="XEO66" s="143">
        <v>408</v>
      </c>
      <c r="XEP66" s="143">
        <v>504</v>
      </c>
      <c r="XEQ66" s="143">
        <v>160</v>
      </c>
      <c r="XER66" s="143">
        <v>80</v>
      </c>
      <c r="XES66" s="143">
        <v>168</v>
      </c>
      <c r="XET66" s="143">
        <f t="shared" si="0"/>
        <v>744</v>
      </c>
    </row>
    <row r="67" spans="16367:16374">
      <c r="XEM67" s="140">
        <v>42522</v>
      </c>
      <c r="XEN67" s="143">
        <v>352</v>
      </c>
      <c r="XEO67" s="143">
        <v>368</v>
      </c>
      <c r="XEP67" s="143">
        <v>528</v>
      </c>
      <c r="XEQ67" s="143">
        <v>128</v>
      </c>
      <c r="XER67" s="143">
        <v>64</v>
      </c>
      <c r="XES67" s="143">
        <v>176</v>
      </c>
      <c r="XET67" s="143">
        <f t="shared" ref="XET67:XET121" si="79">+XEN67+XEO67</f>
        <v>720</v>
      </c>
    </row>
    <row r="68" spans="16367:16374">
      <c r="XEM68" s="140">
        <v>42552</v>
      </c>
      <c r="XEN68" s="143">
        <v>320</v>
      </c>
      <c r="XEO68" s="143">
        <v>424</v>
      </c>
      <c r="XEP68" s="143">
        <v>480</v>
      </c>
      <c r="XEQ68" s="143">
        <v>176</v>
      </c>
      <c r="XER68" s="143">
        <v>88</v>
      </c>
      <c r="XES68" s="143">
        <v>160</v>
      </c>
      <c r="XET68" s="143">
        <f t="shared" si="79"/>
        <v>744</v>
      </c>
    </row>
    <row r="69" spans="16367:16374">
      <c r="XEM69" s="140">
        <v>42583</v>
      </c>
      <c r="XEN69" s="143">
        <v>368</v>
      </c>
      <c r="XEO69" s="143">
        <v>376</v>
      </c>
      <c r="XEP69" s="143">
        <v>552</v>
      </c>
      <c r="XEQ69" s="143">
        <v>128</v>
      </c>
      <c r="XER69" s="143">
        <v>64</v>
      </c>
      <c r="XES69" s="143">
        <v>184</v>
      </c>
      <c r="XET69" s="143">
        <f t="shared" si="79"/>
        <v>744</v>
      </c>
    </row>
    <row r="70" spans="16367:16374">
      <c r="XEM70" s="140">
        <v>42614</v>
      </c>
      <c r="XEN70" s="143">
        <v>336</v>
      </c>
      <c r="XEO70" s="143">
        <v>384</v>
      </c>
      <c r="XEP70" s="143">
        <v>504</v>
      </c>
      <c r="XEQ70" s="143">
        <v>144</v>
      </c>
      <c r="XER70" s="143">
        <v>72</v>
      </c>
      <c r="XES70" s="143">
        <v>168</v>
      </c>
      <c r="XET70" s="143">
        <f t="shared" si="79"/>
        <v>720</v>
      </c>
    </row>
    <row r="71" spans="16367:16374">
      <c r="XEM71" s="140">
        <v>42644</v>
      </c>
      <c r="XEN71" s="143">
        <v>336</v>
      </c>
      <c r="XEO71" s="143">
        <v>408</v>
      </c>
      <c r="XEP71" s="143">
        <v>504</v>
      </c>
      <c r="XEQ71" s="143">
        <v>160</v>
      </c>
      <c r="XER71" s="143">
        <v>80</v>
      </c>
      <c r="XES71" s="143">
        <v>168</v>
      </c>
      <c r="XET71" s="143">
        <f t="shared" si="79"/>
        <v>744</v>
      </c>
    </row>
    <row r="72" spans="16367:16374">
      <c r="XEM72" s="140">
        <v>42675</v>
      </c>
      <c r="XEN72" s="143">
        <v>336</v>
      </c>
      <c r="XEO72" s="143">
        <v>384</v>
      </c>
      <c r="XEP72" s="143">
        <v>504</v>
      </c>
      <c r="XEQ72" s="143">
        <v>144</v>
      </c>
      <c r="XER72" s="143">
        <v>72</v>
      </c>
      <c r="XES72" s="143">
        <v>168</v>
      </c>
      <c r="XET72" s="143">
        <f t="shared" si="79"/>
        <v>720</v>
      </c>
    </row>
    <row r="73" spans="16367:16374">
      <c r="XEM73" s="140">
        <v>42705</v>
      </c>
      <c r="XEN73" s="143">
        <v>336</v>
      </c>
      <c r="XEO73" s="143">
        <v>408</v>
      </c>
      <c r="XEP73" s="143">
        <v>504</v>
      </c>
      <c r="XEQ73" s="143">
        <v>160</v>
      </c>
      <c r="XER73" s="143">
        <v>80</v>
      </c>
      <c r="XES73" s="143">
        <v>168</v>
      </c>
      <c r="XET73" s="143">
        <f t="shared" si="79"/>
        <v>744</v>
      </c>
    </row>
    <row r="74" spans="16367:16374">
      <c r="XEM74" s="139">
        <v>42736</v>
      </c>
      <c r="XEN74" s="142">
        <v>336</v>
      </c>
      <c r="XEO74" s="142">
        <v>408</v>
      </c>
      <c r="XEP74" s="142">
        <v>504</v>
      </c>
      <c r="XEQ74" s="142">
        <v>160</v>
      </c>
      <c r="XER74" s="142">
        <v>80</v>
      </c>
      <c r="XES74" s="142">
        <v>168</v>
      </c>
      <c r="XET74" s="142">
        <f t="shared" si="79"/>
        <v>744</v>
      </c>
    </row>
    <row r="75" spans="16367:16374">
      <c r="XEM75" s="139">
        <v>42767</v>
      </c>
      <c r="XEN75" s="142">
        <v>320</v>
      </c>
      <c r="XEO75" s="142">
        <v>352</v>
      </c>
      <c r="XEP75" s="142">
        <v>480</v>
      </c>
      <c r="XEQ75" s="142">
        <v>128</v>
      </c>
      <c r="XER75" s="142">
        <v>64</v>
      </c>
      <c r="XES75" s="142">
        <v>160</v>
      </c>
      <c r="XET75" s="142">
        <f t="shared" si="79"/>
        <v>672</v>
      </c>
    </row>
    <row r="76" spans="16367:16374">
      <c r="XEM76" s="139">
        <v>42795</v>
      </c>
      <c r="XEN76" s="142">
        <v>368</v>
      </c>
      <c r="XEO76" s="142">
        <v>376</v>
      </c>
      <c r="XEP76" s="142">
        <v>552</v>
      </c>
      <c r="XEQ76" s="142">
        <v>128</v>
      </c>
      <c r="XER76" s="142">
        <v>64</v>
      </c>
      <c r="XES76" s="142">
        <v>184</v>
      </c>
      <c r="XET76" s="142">
        <f t="shared" si="79"/>
        <v>744</v>
      </c>
    </row>
    <row r="77" spans="16367:16374">
      <c r="XEM77" s="139">
        <v>42826</v>
      </c>
      <c r="XEN77" s="142">
        <v>320</v>
      </c>
      <c r="XEO77" s="142">
        <v>400</v>
      </c>
      <c r="XEP77" s="142">
        <v>480</v>
      </c>
      <c r="XEQ77" s="142">
        <v>160</v>
      </c>
      <c r="XER77" s="142">
        <v>80</v>
      </c>
      <c r="XES77" s="142">
        <v>160</v>
      </c>
      <c r="XET77" s="142">
        <f t="shared" si="79"/>
        <v>720</v>
      </c>
    </row>
    <row r="78" spans="16367:16374">
      <c r="XEM78" s="139">
        <v>42856</v>
      </c>
      <c r="XEN78" s="142">
        <v>352</v>
      </c>
      <c r="XEO78" s="142">
        <v>392</v>
      </c>
      <c r="XEP78" s="142">
        <v>528</v>
      </c>
      <c r="XEQ78" s="142">
        <v>144</v>
      </c>
      <c r="XER78" s="142">
        <v>72</v>
      </c>
      <c r="XES78" s="142">
        <v>176</v>
      </c>
      <c r="XET78" s="142">
        <f t="shared" si="79"/>
        <v>744</v>
      </c>
    </row>
    <row r="79" spans="16367:16374">
      <c r="XEM79" s="139">
        <v>42887</v>
      </c>
      <c r="XEN79" s="142">
        <v>352</v>
      </c>
      <c r="XEO79" s="142">
        <v>368</v>
      </c>
      <c r="XEP79" s="142">
        <v>528</v>
      </c>
      <c r="XEQ79" s="142">
        <v>128</v>
      </c>
      <c r="XER79" s="142">
        <v>64</v>
      </c>
      <c r="XES79" s="142">
        <v>176</v>
      </c>
      <c r="XET79" s="142">
        <f t="shared" si="79"/>
        <v>720</v>
      </c>
    </row>
    <row r="80" spans="16367:16374">
      <c r="XEM80" s="139">
        <v>42917</v>
      </c>
      <c r="XEN80" s="142">
        <v>320</v>
      </c>
      <c r="XEO80" s="142">
        <v>424</v>
      </c>
      <c r="XEP80" s="142">
        <v>480</v>
      </c>
      <c r="XEQ80" s="142">
        <v>176</v>
      </c>
      <c r="XER80" s="142">
        <v>88</v>
      </c>
      <c r="XES80" s="142">
        <v>160</v>
      </c>
      <c r="XET80" s="142">
        <f t="shared" si="79"/>
        <v>744</v>
      </c>
    </row>
    <row r="81" spans="16367:16374">
      <c r="XEM81" s="139">
        <v>42948</v>
      </c>
      <c r="XEN81" s="142">
        <v>368</v>
      </c>
      <c r="XEO81" s="142">
        <v>376</v>
      </c>
      <c r="XEP81" s="142">
        <v>552</v>
      </c>
      <c r="XEQ81" s="142">
        <v>128</v>
      </c>
      <c r="XER81" s="142">
        <v>64</v>
      </c>
      <c r="XES81" s="142">
        <v>184</v>
      </c>
      <c r="XET81" s="142">
        <f t="shared" si="79"/>
        <v>744</v>
      </c>
    </row>
    <row r="82" spans="16367:16374">
      <c r="XEM82" s="139">
        <v>42979</v>
      </c>
      <c r="XEN82" s="142">
        <v>320</v>
      </c>
      <c r="XEO82" s="142">
        <v>400</v>
      </c>
      <c r="XEP82" s="142">
        <v>480</v>
      </c>
      <c r="XEQ82" s="142">
        <v>160</v>
      </c>
      <c r="XER82" s="142">
        <v>80</v>
      </c>
      <c r="XES82" s="142">
        <v>160</v>
      </c>
      <c r="XET82" s="142">
        <f t="shared" si="79"/>
        <v>720</v>
      </c>
    </row>
    <row r="83" spans="16367:16374">
      <c r="XEM83" s="139">
        <v>43009</v>
      </c>
      <c r="XEN83" s="142">
        <v>352</v>
      </c>
      <c r="XEO83" s="142">
        <v>392</v>
      </c>
      <c r="XEP83" s="142">
        <v>528</v>
      </c>
      <c r="XEQ83" s="142">
        <v>144</v>
      </c>
      <c r="XER83" s="142">
        <v>72</v>
      </c>
      <c r="XES83" s="142">
        <v>176</v>
      </c>
      <c r="XET83" s="142">
        <f t="shared" si="79"/>
        <v>744</v>
      </c>
    </row>
    <row r="84" spans="16367:16374">
      <c r="XEM84" s="139">
        <v>43040</v>
      </c>
      <c r="XEN84" s="142">
        <v>336</v>
      </c>
      <c r="XEO84" s="142">
        <v>384</v>
      </c>
      <c r="XEP84" s="142">
        <v>504</v>
      </c>
      <c r="XEQ84" s="142">
        <v>144</v>
      </c>
      <c r="XER84" s="142">
        <v>72</v>
      </c>
      <c r="XES84" s="142">
        <v>168</v>
      </c>
      <c r="XET84" s="142">
        <f t="shared" si="79"/>
        <v>720</v>
      </c>
    </row>
    <row r="85" spans="16367:16374">
      <c r="XEM85" s="139">
        <v>43070</v>
      </c>
      <c r="XEN85" s="142">
        <v>320</v>
      </c>
      <c r="XEO85" s="142">
        <v>424</v>
      </c>
      <c r="XEP85" s="142">
        <v>480</v>
      </c>
      <c r="XEQ85" s="142">
        <v>176</v>
      </c>
      <c r="XER85" s="142">
        <v>88</v>
      </c>
      <c r="XES85" s="142">
        <v>160</v>
      </c>
      <c r="XET85" s="142">
        <f t="shared" si="79"/>
        <v>744</v>
      </c>
    </row>
    <row r="86" spans="16367:16374">
      <c r="XEM86" s="140">
        <v>43101</v>
      </c>
      <c r="XEN86" s="143">
        <v>352</v>
      </c>
      <c r="XEO86" s="143">
        <v>392</v>
      </c>
      <c r="XEP86" s="143">
        <v>528</v>
      </c>
      <c r="XEQ86" s="143">
        <v>144</v>
      </c>
      <c r="XER86" s="143">
        <v>72</v>
      </c>
      <c r="XES86" s="143">
        <v>176</v>
      </c>
      <c r="XET86" s="143">
        <f t="shared" si="79"/>
        <v>744</v>
      </c>
    </row>
    <row r="87" spans="16367:16374">
      <c r="XEM87" s="140">
        <v>43132</v>
      </c>
      <c r="XEN87" s="143">
        <v>320</v>
      </c>
      <c r="XEO87" s="143">
        <v>352</v>
      </c>
      <c r="XEP87" s="143">
        <v>480</v>
      </c>
      <c r="XEQ87" s="143">
        <v>128</v>
      </c>
      <c r="XER87" s="143">
        <v>64</v>
      </c>
      <c r="XES87" s="143">
        <v>160</v>
      </c>
      <c r="XET87" s="143">
        <f t="shared" si="79"/>
        <v>672</v>
      </c>
    </row>
    <row r="88" spans="16367:16374">
      <c r="XEM88" s="140">
        <v>43160</v>
      </c>
      <c r="XEN88" s="143">
        <v>352</v>
      </c>
      <c r="XEO88" s="143">
        <v>392</v>
      </c>
      <c r="XEP88" s="143">
        <v>528</v>
      </c>
      <c r="XEQ88" s="143">
        <v>144</v>
      </c>
      <c r="XER88" s="143">
        <v>72</v>
      </c>
      <c r="XES88" s="143">
        <v>176</v>
      </c>
      <c r="XET88" s="143">
        <f t="shared" si="79"/>
        <v>744</v>
      </c>
    </row>
    <row r="89" spans="16367:16374">
      <c r="XEM89" s="140">
        <v>43191</v>
      </c>
      <c r="XEN89" s="143">
        <v>336</v>
      </c>
      <c r="XEO89" s="143">
        <v>384</v>
      </c>
      <c r="XEP89" s="143">
        <v>504</v>
      </c>
      <c r="XEQ89" s="143">
        <v>144</v>
      </c>
      <c r="XER89" s="143">
        <v>72</v>
      </c>
      <c r="XES89" s="143">
        <v>168</v>
      </c>
      <c r="XET89" s="143">
        <f t="shared" si="79"/>
        <v>720</v>
      </c>
    </row>
    <row r="90" spans="16367:16374">
      <c r="XEM90" s="140">
        <v>43221</v>
      </c>
      <c r="XEN90" s="143">
        <v>352</v>
      </c>
      <c r="XEO90" s="143">
        <v>392</v>
      </c>
      <c r="XEP90" s="143">
        <v>528</v>
      </c>
      <c r="XEQ90" s="143">
        <v>144</v>
      </c>
      <c r="XER90" s="143">
        <v>72</v>
      </c>
      <c r="XES90" s="143">
        <v>176</v>
      </c>
      <c r="XET90" s="143">
        <f t="shared" si="79"/>
        <v>744</v>
      </c>
    </row>
    <row r="91" spans="16367:16374">
      <c r="XEM91" s="140">
        <v>43252</v>
      </c>
      <c r="XEN91" s="143">
        <v>336</v>
      </c>
      <c r="XEO91" s="143">
        <v>384</v>
      </c>
      <c r="XEP91" s="143">
        <v>504</v>
      </c>
      <c r="XEQ91" s="143">
        <v>144</v>
      </c>
      <c r="XER91" s="143">
        <v>72</v>
      </c>
      <c r="XES91" s="143">
        <v>168</v>
      </c>
      <c r="XET91" s="143">
        <f t="shared" si="79"/>
        <v>720</v>
      </c>
    </row>
    <row r="92" spans="16367:16374">
      <c r="XEM92" s="140">
        <v>43282</v>
      </c>
      <c r="XEN92" s="143">
        <v>336</v>
      </c>
      <c r="XEO92" s="143">
        <v>408</v>
      </c>
      <c r="XEP92" s="143">
        <v>504</v>
      </c>
      <c r="XEQ92" s="143">
        <v>160</v>
      </c>
      <c r="XER92" s="143">
        <v>80</v>
      </c>
      <c r="XES92" s="143">
        <v>168</v>
      </c>
      <c r="XET92" s="143">
        <f t="shared" si="79"/>
        <v>744</v>
      </c>
    </row>
    <row r="93" spans="16367:16374">
      <c r="XEM93" s="140">
        <v>43313</v>
      </c>
      <c r="XEN93" s="143">
        <v>368</v>
      </c>
      <c r="XEO93" s="143">
        <v>376</v>
      </c>
      <c r="XEP93" s="143">
        <v>552</v>
      </c>
      <c r="XEQ93" s="143">
        <v>128</v>
      </c>
      <c r="XER93" s="143">
        <v>64</v>
      </c>
      <c r="XES93" s="143">
        <v>184</v>
      </c>
      <c r="XET93" s="143">
        <f t="shared" si="79"/>
        <v>744</v>
      </c>
    </row>
    <row r="94" spans="16367:16374">
      <c r="XEM94" s="140">
        <v>43344</v>
      </c>
      <c r="XEN94" s="143">
        <v>304</v>
      </c>
      <c r="XEO94" s="143">
        <v>416</v>
      </c>
      <c r="XEP94" s="143">
        <v>456</v>
      </c>
      <c r="XEQ94" s="143">
        <v>176</v>
      </c>
      <c r="XER94" s="143">
        <v>88</v>
      </c>
      <c r="XES94" s="143">
        <v>152</v>
      </c>
      <c r="XET94" s="143">
        <f t="shared" si="79"/>
        <v>720</v>
      </c>
    </row>
    <row r="95" spans="16367:16374">
      <c r="XEM95" s="140">
        <v>43374</v>
      </c>
      <c r="XEN95" s="143">
        <v>368</v>
      </c>
      <c r="XEO95" s="143">
        <v>376</v>
      </c>
      <c r="XEP95" s="143">
        <v>552</v>
      </c>
      <c r="XEQ95" s="143">
        <v>128</v>
      </c>
      <c r="XER95" s="143">
        <v>64</v>
      </c>
      <c r="XES95" s="143">
        <v>184</v>
      </c>
      <c r="XET95" s="143">
        <f t="shared" si="79"/>
        <v>744</v>
      </c>
    </row>
    <row r="96" spans="16367:16374">
      <c r="XEM96" s="140">
        <v>43405</v>
      </c>
      <c r="XEN96" s="143">
        <v>336</v>
      </c>
      <c r="XEO96" s="143">
        <v>384</v>
      </c>
      <c r="XEP96" s="143">
        <v>504</v>
      </c>
      <c r="XEQ96" s="143">
        <v>144</v>
      </c>
      <c r="XER96" s="143">
        <v>72</v>
      </c>
      <c r="XES96" s="143">
        <v>168</v>
      </c>
      <c r="XET96" s="143">
        <f t="shared" si="79"/>
        <v>720</v>
      </c>
    </row>
    <row r="97" spans="16367:16374">
      <c r="XEM97" s="140">
        <v>43435</v>
      </c>
      <c r="XEN97" s="143">
        <v>320</v>
      </c>
      <c r="XEO97" s="143">
        <v>424</v>
      </c>
      <c r="XEP97" s="143">
        <v>480</v>
      </c>
      <c r="XEQ97" s="143">
        <v>176</v>
      </c>
      <c r="XER97" s="143">
        <v>88</v>
      </c>
      <c r="XES97" s="143">
        <v>160</v>
      </c>
      <c r="XET97" s="143">
        <f t="shared" si="79"/>
        <v>744</v>
      </c>
    </row>
    <row r="98" spans="16367:16374">
      <c r="XEM98" s="139">
        <v>43466</v>
      </c>
      <c r="XEN98" s="142">
        <v>352</v>
      </c>
      <c r="XEO98" s="142">
        <v>392</v>
      </c>
      <c r="XEP98" s="142">
        <v>528</v>
      </c>
      <c r="XEQ98" s="142">
        <v>144</v>
      </c>
      <c r="XER98" s="142">
        <v>72</v>
      </c>
      <c r="XES98" s="142">
        <v>176</v>
      </c>
      <c r="XET98" s="142">
        <f t="shared" si="79"/>
        <v>744</v>
      </c>
    </row>
    <row r="99" spans="16367:16374">
      <c r="XEM99" s="139">
        <v>43497</v>
      </c>
      <c r="XEN99" s="142">
        <v>320</v>
      </c>
      <c r="XEO99" s="142">
        <v>352</v>
      </c>
      <c r="XEP99" s="142">
        <v>480</v>
      </c>
      <c r="XEQ99" s="142">
        <v>128</v>
      </c>
      <c r="XER99" s="142">
        <v>64</v>
      </c>
      <c r="XES99" s="142">
        <v>160</v>
      </c>
      <c r="XET99" s="142">
        <f t="shared" si="79"/>
        <v>672</v>
      </c>
    </row>
    <row r="100" spans="16367:16374">
      <c r="XEM100" s="139">
        <v>43525</v>
      </c>
      <c r="XEN100" s="142">
        <v>336</v>
      </c>
      <c r="XEO100" s="142">
        <v>408</v>
      </c>
      <c r="XEP100" s="142">
        <v>504</v>
      </c>
      <c r="XEQ100" s="142">
        <v>160</v>
      </c>
      <c r="XER100" s="142">
        <v>80</v>
      </c>
      <c r="XES100" s="142">
        <v>168</v>
      </c>
      <c r="XET100" s="142">
        <f t="shared" si="79"/>
        <v>744</v>
      </c>
    </row>
    <row r="101" spans="16367:16374">
      <c r="XEM101" s="139">
        <v>43556</v>
      </c>
      <c r="XEN101" s="142">
        <v>352</v>
      </c>
      <c r="XEO101" s="142">
        <v>368</v>
      </c>
      <c r="XEP101" s="142">
        <v>528</v>
      </c>
      <c r="XEQ101" s="142">
        <v>128</v>
      </c>
      <c r="XER101" s="142">
        <v>64</v>
      </c>
      <c r="XES101" s="142">
        <v>176</v>
      </c>
      <c r="XET101" s="142">
        <f t="shared" si="79"/>
        <v>720</v>
      </c>
    </row>
    <row r="102" spans="16367:16374">
      <c r="XEM102" s="139">
        <v>43586</v>
      </c>
      <c r="XEN102" s="142">
        <v>352</v>
      </c>
      <c r="XEO102" s="142">
        <v>392</v>
      </c>
      <c r="XEP102" s="142">
        <v>528</v>
      </c>
      <c r="XEQ102" s="142">
        <v>144</v>
      </c>
      <c r="XER102" s="142">
        <v>72</v>
      </c>
      <c r="XES102" s="142">
        <v>176</v>
      </c>
      <c r="XET102" s="142">
        <f t="shared" si="79"/>
        <v>744</v>
      </c>
    </row>
    <row r="103" spans="16367:16374">
      <c r="XEM103" s="139">
        <v>43617</v>
      </c>
      <c r="XEN103" s="142">
        <v>320</v>
      </c>
      <c r="XEO103" s="142">
        <v>400</v>
      </c>
      <c r="XEP103" s="142">
        <v>480</v>
      </c>
      <c r="XEQ103" s="142">
        <v>160</v>
      </c>
      <c r="XER103" s="142">
        <v>80</v>
      </c>
      <c r="XES103" s="142">
        <v>160</v>
      </c>
      <c r="XET103" s="142">
        <f t="shared" si="79"/>
        <v>720</v>
      </c>
    </row>
    <row r="104" spans="16367:16374">
      <c r="XEM104" s="139">
        <v>43647</v>
      </c>
      <c r="XEN104" s="142">
        <v>352</v>
      </c>
      <c r="XEO104" s="142">
        <v>392</v>
      </c>
      <c r="XEP104" s="142">
        <v>528</v>
      </c>
      <c r="XEQ104" s="142">
        <v>144</v>
      </c>
      <c r="XER104" s="142">
        <v>72</v>
      </c>
      <c r="XES104" s="142">
        <v>176</v>
      </c>
      <c r="XET104" s="142">
        <f t="shared" si="79"/>
        <v>744</v>
      </c>
    </row>
    <row r="105" spans="16367:16374">
      <c r="XEM105" s="139">
        <v>43678</v>
      </c>
      <c r="XEN105" s="142">
        <v>352</v>
      </c>
      <c r="XEO105" s="142">
        <v>392</v>
      </c>
      <c r="XEP105" s="142">
        <v>528</v>
      </c>
      <c r="XEQ105" s="142">
        <v>144</v>
      </c>
      <c r="XER105" s="142">
        <v>72</v>
      </c>
      <c r="XES105" s="142">
        <v>176</v>
      </c>
      <c r="XET105" s="142">
        <f t="shared" si="79"/>
        <v>744</v>
      </c>
    </row>
    <row r="106" spans="16367:16374">
      <c r="XEM106" s="139">
        <v>43709</v>
      </c>
      <c r="XEN106" s="142">
        <v>320</v>
      </c>
      <c r="XEO106" s="142">
        <v>400</v>
      </c>
      <c r="XEP106" s="142">
        <v>480</v>
      </c>
      <c r="XEQ106" s="142">
        <v>160</v>
      </c>
      <c r="XER106" s="142">
        <v>80</v>
      </c>
      <c r="XES106" s="142">
        <v>160</v>
      </c>
      <c r="XET106" s="142">
        <f t="shared" si="79"/>
        <v>720</v>
      </c>
    </row>
    <row r="107" spans="16367:16374">
      <c r="XEM107" s="139">
        <v>43739</v>
      </c>
      <c r="XEN107" s="142">
        <v>368</v>
      </c>
      <c r="XEO107" s="142">
        <v>376</v>
      </c>
      <c r="XEP107" s="142">
        <v>552</v>
      </c>
      <c r="XEQ107" s="142">
        <v>128</v>
      </c>
      <c r="XER107" s="142">
        <v>64</v>
      </c>
      <c r="XES107" s="142">
        <v>184</v>
      </c>
      <c r="XET107" s="142">
        <f t="shared" si="79"/>
        <v>744</v>
      </c>
    </row>
    <row r="108" spans="16367:16374">
      <c r="XEM108" s="139">
        <v>43770</v>
      </c>
      <c r="XEN108" s="142">
        <v>320</v>
      </c>
      <c r="XEO108" s="142">
        <v>400</v>
      </c>
      <c r="XEP108" s="142">
        <v>480</v>
      </c>
      <c r="XEQ108" s="142">
        <v>160</v>
      </c>
      <c r="XER108" s="142">
        <v>80</v>
      </c>
      <c r="XES108" s="142">
        <v>160</v>
      </c>
      <c r="XET108" s="142">
        <f t="shared" si="79"/>
        <v>720</v>
      </c>
    </row>
    <row r="109" spans="16367:16374">
      <c r="XEM109" s="139">
        <v>43800</v>
      </c>
      <c r="XEN109" s="142">
        <v>336</v>
      </c>
      <c r="XEO109" s="142">
        <v>408</v>
      </c>
      <c r="XEP109" s="142">
        <v>504</v>
      </c>
      <c r="XEQ109" s="142">
        <v>160</v>
      </c>
      <c r="XER109" s="142">
        <v>80</v>
      </c>
      <c r="XES109" s="142">
        <v>168</v>
      </c>
      <c r="XET109" s="142">
        <f t="shared" si="79"/>
        <v>744</v>
      </c>
    </row>
    <row r="110" spans="16367:16374">
      <c r="XEM110" s="140">
        <v>43831</v>
      </c>
      <c r="XEN110" s="143">
        <v>352</v>
      </c>
      <c r="XEO110" s="143">
        <v>392</v>
      </c>
      <c r="XEP110" s="143">
        <v>528</v>
      </c>
      <c r="XEQ110" s="143">
        <v>144</v>
      </c>
      <c r="XER110" s="143">
        <v>72</v>
      </c>
      <c r="XES110" s="143">
        <v>176</v>
      </c>
      <c r="XET110" s="143">
        <f t="shared" si="79"/>
        <v>744</v>
      </c>
    </row>
    <row r="111" spans="16367:16374">
      <c r="XEM111" s="140">
        <v>43862</v>
      </c>
      <c r="XEN111" s="143">
        <v>320</v>
      </c>
      <c r="XEO111" s="143">
        <v>376</v>
      </c>
      <c r="XEP111" s="143">
        <v>480</v>
      </c>
      <c r="XEQ111" s="143">
        <v>144</v>
      </c>
      <c r="XER111" s="143">
        <v>72</v>
      </c>
      <c r="XES111" s="143">
        <v>160</v>
      </c>
      <c r="XET111" s="143">
        <f t="shared" si="79"/>
        <v>696</v>
      </c>
    </row>
    <row r="112" spans="16367:16374">
      <c r="XEM112" s="140">
        <v>43891</v>
      </c>
      <c r="XEN112" s="143">
        <v>352</v>
      </c>
      <c r="XEO112" s="143">
        <v>392</v>
      </c>
      <c r="XEP112" s="143">
        <v>528</v>
      </c>
      <c r="XEQ112" s="143">
        <v>144</v>
      </c>
      <c r="XER112" s="143">
        <v>72</v>
      </c>
      <c r="XES112" s="143">
        <v>176</v>
      </c>
      <c r="XET112" s="143">
        <f t="shared" si="79"/>
        <v>744</v>
      </c>
    </row>
    <row r="113" spans="16367:16374">
      <c r="XEM113" s="140">
        <v>43922</v>
      </c>
      <c r="XEN113" s="143">
        <v>352</v>
      </c>
      <c r="XEO113" s="143">
        <v>368</v>
      </c>
      <c r="XEP113" s="143">
        <v>528</v>
      </c>
      <c r="XEQ113" s="143">
        <v>128</v>
      </c>
      <c r="XER113" s="143">
        <v>64</v>
      </c>
      <c r="XES113" s="143">
        <v>176</v>
      </c>
      <c r="XET113" s="143">
        <f t="shared" si="79"/>
        <v>720</v>
      </c>
    </row>
    <row r="114" spans="16367:16374">
      <c r="XEM114" s="140">
        <v>43952</v>
      </c>
      <c r="XEN114" s="143">
        <v>320</v>
      </c>
      <c r="XEO114" s="143">
        <v>424</v>
      </c>
      <c r="XEP114" s="143">
        <v>480</v>
      </c>
      <c r="XEQ114" s="143">
        <v>176</v>
      </c>
      <c r="XER114" s="143">
        <v>88</v>
      </c>
      <c r="XES114" s="143">
        <v>160</v>
      </c>
      <c r="XET114" s="143">
        <f t="shared" si="79"/>
        <v>744</v>
      </c>
    </row>
    <row r="115" spans="16367:16374">
      <c r="XEM115" s="140">
        <v>43983</v>
      </c>
      <c r="XEN115" s="143">
        <v>352</v>
      </c>
      <c r="XEO115" s="143">
        <v>368</v>
      </c>
      <c r="XEP115" s="143">
        <v>528</v>
      </c>
      <c r="XEQ115" s="143">
        <v>128</v>
      </c>
      <c r="XER115" s="143">
        <v>64</v>
      </c>
      <c r="XES115" s="143">
        <v>176</v>
      </c>
      <c r="XET115" s="143">
        <f t="shared" si="79"/>
        <v>720</v>
      </c>
    </row>
    <row r="116" spans="16367:16374">
      <c r="XEM116" s="140">
        <v>44013</v>
      </c>
      <c r="XEN116" s="143">
        <v>368</v>
      </c>
      <c r="XEO116" s="143">
        <v>376</v>
      </c>
      <c r="XEP116" s="143">
        <v>552</v>
      </c>
      <c r="XEQ116" s="143">
        <v>128</v>
      </c>
      <c r="XER116" s="143">
        <v>64</v>
      </c>
      <c r="XES116" s="143">
        <v>184</v>
      </c>
      <c r="XET116" s="143">
        <f t="shared" si="79"/>
        <v>744</v>
      </c>
    </row>
    <row r="117" spans="16367:16374">
      <c r="XEM117" s="140">
        <v>44044</v>
      </c>
      <c r="XEN117" s="143">
        <v>336</v>
      </c>
      <c r="XEO117" s="143">
        <v>408</v>
      </c>
      <c r="XEP117" s="143">
        <v>504</v>
      </c>
      <c r="XEQ117" s="143">
        <v>160</v>
      </c>
      <c r="XER117" s="143">
        <v>80</v>
      </c>
      <c r="XES117" s="143">
        <v>168</v>
      </c>
      <c r="XET117" s="143">
        <f t="shared" si="79"/>
        <v>744</v>
      </c>
    </row>
    <row r="118" spans="16367:16374">
      <c r="XEM118" s="140">
        <v>44075</v>
      </c>
      <c r="XEN118" s="143">
        <v>336</v>
      </c>
      <c r="XEO118" s="143">
        <v>384</v>
      </c>
      <c r="XEP118" s="143">
        <v>504</v>
      </c>
      <c r="XEQ118" s="143">
        <v>144</v>
      </c>
      <c r="XER118" s="143">
        <v>72</v>
      </c>
      <c r="XES118" s="143">
        <v>168</v>
      </c>
      <c r="XET118" s="143">
        <f t="shared" si="79"/>
        <v>720</v>
      </c>
    </row>
    <row r="119" spans="16367:16374">
      <c r="XEM119" s="140">
        <v>44105</v>
      </c>
      <c r="XEN119" s="143">
        <v>352</v>
      </c>
      <c r="XEO119" s="143">
        <v>392</v>
      </c>
      <c r="XEP119" s="143">
        <v>528</v>
      </c>
      <c r="XEQ119" s="143">
        <v>144</v>
      </c>
      <c r="XER119" s="143">
        <v>72</v>
      </c>
      <c r="XES119" s="143">
        <v>176</v>
      </c>
      <c r="XET119" s="143">
        <f t="shared" si="79"/>
        <v>744</v>
      </c>
    </row>
    <row r="120" spans="16367:16374">
      <c r="XEM120" s="140">
        <v>44136</v>
      </c>
      <c r="XEN120" s="143">
        <v>320</v>
      </c>
      <c r="XEO120" s="143">
        <v>400</v>
      </c>
      <c r="XEP120" s="143">
        <v>480</v>
      </c>
      <c r="XEQ120" s="143">
        <v>160</v>
      </c>
      <c r="XER120" s="143">
        <v>80</v>
      </c>
      <c r="XES120" s="143">
        <v>160</v>
      </c>
      <c r="XET120" s="143">
        <f t="shared" si="79"/>
        <v>720</v>
      </c>
    </row>
    <row r="121" spans="16367:16374">
      <c r="XEM121" s="140">
        <v>44166</v>
      </c>
      <c r="XEN121" s="143">
        <v>352</v>
      </c>
      <c r="XEO121" s="143">
        <v>392</v>
      </c>
      <c r="XEP121" s="143">
        <v>528</v>
      </c>
      <c r="XEQ121" s="143">
        <v>144</v>
      </c>
      <c r="XER121" s="143">
        <v>72</v>
      </c>
      <c r="XES121" s="143">
        <v>176</v>
      </c>
      <c r="XET121" s="143">
        <f t="shared" si="79"/>
        <v>744</v>
      </c>
    </row>
    <row r="122" spans="16367:16374">
      <c r="XEM122" s="139">
        <v>44197</v>
      </c>
      <c r="XEN122" s="142">
        <f>+XET122-XEO122</f>
        <v>320</v>
      </c>
      <c r="XEO122" s="142">
        <f>+SUM(XEQ122:XES122)</f>
        <v>424</v>
      </c>
      <c r="XEP122" s="142">
        <f>+XEQ122+XEN122</f>
        <v>496</v>
      </c>
      <c r="XEQ122" s="142">
        <v>176</v>
      </c>
      <c r="XER122" s="142">
        <v>88</v>
      </c>
      <c r="XES122" s="142">
        <v>160</v>
      </c>
      <c r="XET122" s="142">
        <v>744</v>
      </c>
    </row>
    <row r="123" spans="16367:16374">
      <c r="XEM123" s="139">
        <v>44228</v>
      </c>
      <c r="XEN123" s="142">
        <f t="shared" ref="XEN123:XEN186" si="80">+XET123-XEO123</f>
        <v>320</v>
      </c>
      <c r="XEO123" s="142">
        <f t="shared" ref="XEO123:XEO186" si="81">+SUM(XEQ123:XES123)</f>
        <v>352</v>
      </c>
      <c r="XEP123" s="142">
        <f t="shared" ref="XEP123:XEP186" si="82">+XEQ123+XEN123</f>
        <v>448</v>
      </c>
      <c r="XEQ123" s="142">
        <v>128</v>
      </c>
      <c r="XER123" s="142">
        <v>64</v>
      </c>
      <c r="XES123" s="142">
        <v>160</v>
      </c>
      <c r="XET123" s="142">
        <v>672</v>
      </c>
    </row>
    <row r="124" spans="16367:16374">
      <c r="XEM124" s="139">
        <v>44256</v>
      </c>
      <c r="XEN124" s="142">
        <f t="shared" si="80"/>
        <v>368</v>
      </c>
      <c r="XEO124" s="142">
        <f t="shared" si="81"/>
        <v>376</v>
      </c>
      <c r="XEP124" s="142">
        <f t="shared" si="82"/>
        <v>496</v>
      </c>
      <c r="XEQ124" s="142">
        <v>128</v>
      </c>
      <c r="XER124" s="142">
        <v>64</v>
      </c>
      <c r="XES124" s="142">
        <v>184</v>
      </c>
      <c r="XET124" s="142">
        <v>744</v>
      </c>
    </row>
    <row r="125" spans="16367:16374">
      <c r="XEM125" s="139">
        <v>44287</v>
      </c>
      <c r="XEN125" s="142">
        <f t="shared" si="80"/>
        <v>352</v>
      </c>
      <c r="XEO125" s="142">
        <f t="shared" si="81"/>
        <v>368</v>
      </c>
      <c r="XEP125" s="142">
        <f t="shared" si="82"/>
        <v>480</v>
      </c>
      <c r="XEQ125" s="142">
        <v>128</v>
      </c>
      <c r="XER125" s="142">
        <v>64</v>
      </c>
      <c r="XES125" s="142">
        <v>176</v>
      </c>
      <c r="XET125" s="142">
        <v>720</v>
      </c>
    </row>
    <row r="126" spans="16367:16374">
      <c r="XEM126" s="139">
        <v>44317</v>
      </c>
      <c r="XEN126" s="142">
        <f t="shared" si="80"/>
        <v>320</v>
      </c>
      <c r="XEO126" s="142">
        <f t="shared" si="81"/>
        <v>424</v>
      </c>
      <c r="XEP126" s="142">
        <f t="shared" si="82"/>
        <v>496</v>
      </c>
      <c r="XEQ126" s="142">
        <v>176</v>
      </c>
      <c r="XER126" s="142">
        <v>88</v>
      </c>
      <c r="XES126" s="142">
        <v>160</v>
      </c>
      <c r="XET126" s="142">
        <v>744</v>
      </c>
    </row>
    <row r="127" spans="16367:16374">
      <c r="XEM127" s="139">
        <v>44348</v>
      </c>
      <c r="XEN127" s="142">
        <f t="shared" si="80"/>
        <v>352</v>
      </c>
      <c r="XEO127" s="142">
        <f t="shared" si="81"/>
        <v>368</v>
      </c>
      <c r="XEP127" s="142">
        <f t="shared" si="82"/>
        <v>480</v>
      </c>
      <c r="XEQ127" s="142">
        <v>128</v>
      </c>
      <c r="XER127" s="142">
        <v>64</v>
      </c>
      <c r="XES127" s="142">
        <v>176</v>
      </c>
      <c r="XET127" s="142">
        <v>720</v>
      </c>
    </row>
    <row r="128" spans="16367:16374">
      <c r="XEM128" s="139">
        <v>44378</v>
      </c>
      <c r="XEN128" s="142">
        <f t="shared" si="80"/>
        <v>336</v>
      </c>
      <c r="XEO128" s="142">
        <f t="shared" si="81"/>
        <v>408</v>
      </c>
      <c r="XEP128" s="142">
        <f t="shared" si="82"/>
        <v>496</v>
      </c>
      <c r="XEQ128" s="142">
        <v>160</v>
      </c>
      <c r="XER128" s="142">
        <v>80</v>
      </c>
      <c r="XES128" s="142">
        <v>168</v>
      </c>
      <c r="XET128" s="142">
        <v>744</v>
      </c>
    </row>
    <row r="129" spans="16367:16374">
      <c r="XEM129" s="139">
        <v>44409</v>
      </c>
      <c r="XEN129" s="142">
        <f t="shared" si="80"/>
        <v>352</v>
      </c>
      <c r="XEO129" s="142">
        <f t="shared" si="81"/>
        <v>392</v>
      </c>
      <c r="XEP129" s="142">
        <f t="shared" si="82"/>
        <v>496</v>
      </c>
      <c r="XEQ129" s="142">
        <v>144</v>
      </c>
      <c r="XER129" s="142">
        <v>72</v>
      </c>
      <c r="XES129" s="142">
        <v>176</v>
      </c>
      <c r="XET129" s="142">
        <v>744</v>
      </c>
    </row>
    <row r="130" spans="16367:16374">
      <c r="XEM130" s="139">
        <v>44440</v>
      </c>
      <c r="XEN130" s="142">
        <f t="shared" si="80"/>
        <v>336</v>
      </c>
      <c r="XEO130" s="142">
        <f t="shared" si="81"/>
        <v>384</v>
      </c>
      <c r="XEP130" s="142">
        <f t="shared" si="82"/>
        <v>480</v>
      </c>
      <c r="XEQ130" s="142">
        <v>144</v>
      </c>
      <c r="XER130" s="142">
        <v>72</v>
      </c>
      <c r="XES130" s="142">
        <v>168</v>
      </c>
      <c r="XET130" s="142">
        <v>720</v>
      </c>
    </row>
    <row r="131" spans="16367:16374">
      <c r="XEM131" s="139">
        <v>44470</v>
      </c>
      <c r="XEN131" s="142">
        <f t="shared" si="80"/>
        <v>336</v>
      </c>
      <c r="XEO131" s="142">
        <f t="shared" si="81"/>
        <v>408</v>
      </c>
      <c r="XEP131" s="142">
        <f t="shared" si="82"/>
        <v>496</v>
      </c>
      <c r="XEQ131" s="142">
        <v>160</v>
      </c>
      <c r="XER131" s="142">
        <v>80</v>
      </c>
      <c r="XES131" s="142">
        <v>168</v>
      </c>
      <c r="XET131" s="142">
        <v>744</v>
      </c>
    </row>
    <row r="132" spans="16367:16374">
      <c r="XEM132" s="139">
        <v>44501</v>
      </c>
      <c r="XEN132" s="142">
        <f t="shared" si="80"/>
        <v>336</v>
      </c>
      <c r="XEO132" s="142">
        <f t="shared" si="81"/>
        <v>384</v>
      </c>
      <c r="XEP132" s="142">
        <f t="shared" si="82"/>
        <v>480</v>
      </c>
      <c r="XEQ132" s="142">
        <v>144</v>
      </c>
      <c r="XER132" s="142">
        <v>72</v>
      </c>
      <c r="XES132" s="142">
        <v>168</v>
      </c>
      <c r="XET132" s="142">
        <v>720</v>
      </c>
    </row>
    <row r="133" spans="16367:16374">
      <c r="XEM133" s="139">
        <v>44531</v>
      </c>
      <c r="XEN133" s="142">
        <f t="shared" si="80"/>
        <v>368</v>
      </c>
      <c r="XEO133" s="142">
        <f t="shared" si="81"/>
        <v>376</v>
      </c>
      <c r="XEP133" s="142">
        <f t="shared" si="82"/>
        <v>496</v>
      </c>
      <c r="XEQ133" s="142">
        <v>128</v>
      </c>
      <c r="XER133" s="142">
        <v>64</v>
      </c>
      <c r="XES133" s="142">
        <v>184</v>
      </c>
      <c r="XET133" s="142">
        <v>744</v>
      </c>
    </row>
    <row r="134" spans="16367:16374">
      <c r="XEM134" s="140">
        <v>44562</v>
      </c>
      <c r="XEN134" s="143">
        <f t="shared" si="80"/>
        <v>336</v>
      </c>
      <c r="XEO134" s="143">
        <f t="shared" si="81"/>
        <v>408</v>
      </c>
      <c r="XEP134" s="143">
        <f t="shared" si="82"/>
        <v>496</v>
      </c>
      <c r="XEQ134" s="143">
        <v>160</v>
      </c>
      <c r="XER134" s="143">
        <v>80</v>
      </c>
      <c r="XES134" s="143">
        <v>168</v>
      </c>
      <c r="XET134" s="143">
        <v>744</v>
      </c>
    </row>
    <row r="135" spans="16367:16374">
      <c r="XEM135" s="140">
        <v>44593</v>
      </c>
      <c r="XEN135" s="143">
        <f t="shared" si="80"/>
        <v>320</v>
      </c>
      <c r="XEO135" s="143">
        <f t="shared" si="81"/>
        <v>352</v>
      </c>
      <c r="XEP135" s="143">
        <f t="shared" si="82"/>
        <v>448</v>
      </c>
      <c r="XEQ135" s="143">
        <v>128</v>
      </c>
      <c r="XER135" s="143">
        <v>64</v>
      </c>
      <c r="XES135" s="143">
        <v>160</v>
      </c>
      <c r="XET135" s="143">
        <v>672</v>
      </c>
    </row>
    <row r="136" spans="16367:16374">
      <c r="XEM136" s="140">
        <v>44621</v>
      </c>
      <c r="XEN136" s="143">
        <f t="shared" si="80"/>
        <v>368</v>
      </c>
      <c r="XEO136" s="143">
        <f t="shared" si="81"/>
        <v>376</v>
      </c>
      <c r="XEP136" s="143">
        <f t="shared" si="82"/>
        <v>496</v>
      </c>
      <c r="XEQ136" s="143">
        <v>128</v>
      </c>
      <c r="XER136" s="143">
        <v>64</v>
      </c>
      <c r="XES136" s="143">
        <v>184</v>
      </c>
      <c r="XET136" s="143">
        <v>744</v>
      </c>
    </row>
    <row r="137" spans="16367:16374">
      <c r="XEM137" s="140">
        <v>44652</v>
      </c>
      <c r="XEN137" s="143">
        <f t="shared" si="80"/>
        <v>336</v>
      </c>
      <c r="XEO137" s="143">
        <f t="shared" si="81"/>
        <v>384</v>
      </c>
      <c r="XEP137" s="143">
        <f t="shared" si="82"/>
        <v>480</v>
      </c>
      <c r="XEQ137" s="143">
        <v>144</v>
      </c>
      <c r="XER137" s="143">
        <v>72</v>
      </c>
      <c r="XES137" s="143">
        <v>168</v>
      </c>
      <c r="XET137" s="143">
        <v>720</v>
      </c>
    </row>
    <row r="138" spans="16367:16374">
      <c r="XEM138" s="140">
        <v>44682</v>
      </c>
      <c r="XEN138" s="143">
        <f t="shared" si="80"/>
        <v>336</v>
      </c>
      <c r="XEO138" s="143">
        <f t="shared" si="81"/>
        <v>408</v>
      </c>
      <c r="XEP138" s="143">
        <f t="shared" si="82"/>
        <v>496</v>
      </c>
      <c r="XEQ138" s="143">
        <v>160</v>
      </c>
      <c r="XER138" s="143">
        <v>80</v>
      </c>
      <c r="XES138" s="143">
        <v>168</v>
      </c>
      <c r="XET138" s="143">
        <v>744</v>
      </c>
    </row>
    <row r="139" spans="16367:16374">
      <c r="XEM139" s="140">
        <v>44713</v>
      </c>
      <c r="XEN139" s="143">
        <f t="shared" si="80"/>
        <v>352</v>
      </c>
      <c r="XEO139" s="143">
        <f t="shared" si="81"/>
        <v>368</v>
      </c>
      <c r="XEP139" s="143">
        <f t="shared" si="82"/>
        <v>480</v>
      </c>
      <c r="XEQ139" s="143">
        <v>128</v>
      </c>
      <c r="XER139" s="143">
        <v>64</v>
      </c>
      <c r="XES139" s="143">
        <v>176</v>
      </c>
      <c r="XET139" s="143">
        <v>720</v>
      </c>
    </row>
    <row r="140" spans="16367:16374">
      <c r="XEM140" s="140">
        <v>44743</v>
      </c>
      <c r="XEN140" s="143">
        <f t="shared" si="80"/>
        <v>320</v>
      </c>
      <c r="XEO140" s="143">
        <f t="shared" si="81"/>
        <v>424</v>
      </c>
      <c r="XEP140" s="143">
        <f t="shared" si="82"/>
        <v>496</v>
      </c>
      <c r="XEQ140" s="143">
        <v>176</v>
      </c>
      <c r="XER140" s="143">
        <v>88</v>
      </c>
      <c r="XES140" s="143">
        <v>160</v>
      </c>
      <c r="XET140" s="143">
        <v>744</v>
      </c>
    </row>
    <row r="141" spans="16367:16374">
      <c r="XEM141" s="140">
        <v>44774</v>
      </c>
      <c r="XEN141" s="143">
        <f t="shared" si="80"/>
        <v>368</v>
      </c>
      <c r="XEO141" s="143">
        <f t="shared" si="81"/>
        <v>376</v>
      </c>
      <c r="XEP141" s="143">
        <f t="shared" si="82"/>
        <v>496</v>
      </c>
      <c r="XEQ141" s="143">
        <v>128</v>
      </c>
      <c r="XER141" s="143">
        <v>64</v>
      </c>
      <c r="XES141" s="143">
        <v>184</v>
      </c>
      <c r="XET141" s="143">
        <v>744</v>
      </c>
    </row>
    <row r="142" spans="16367:16374">
      <c r="XEM142" s="140">
        <v>44805</v>
      </c>
      <c r="XEN142" s="143">
        <f t="shared" si="80"/>
        <v>336</v>
      </c>
      <c r="XEO142" s="143">
        <f t="shared" si="81"/>
        <v>384</v>
      </c>
      <c r="XEP142" s="143">
        <f t="shared" si="82"/>
        <v>480</v>
      </c>
      <c r="XEQ142" s="143">
        <v>144</v>
      </c>
      <c r="XER142" s="143">
        <v>72</v>
      </c>
      <c r="XES142" s="143">
        <v>168</v>
      </c>
      <c r="XET142" s="143">
        <v>720</v>
      </c>
    </row>
    <row r="143" spans="16367:16374">
      <c r="XEM143" s="140">
        <v>44835</v>
      </c>
      <c r="XEN143" s="143">
        <f t="shared" si="80"/>
        <v>336</v>
      </c>
      <c r="XEO143" s="143">
        <f t="shared" si="81"/>
        <v>408</v>
      </c>
      <c r="XEP143" s="143">
        <f t="shared" si="82"/>
        <v>496</v>
      </c>
      <c r="XEQ143" s="143">
        <v>160</v>
      </c>
      <c r="XER143" s="143">
        <v>80</v>
      </c>
      <c r="XES143" s="143">
        <v>168</v>
      </c>
      <c r="XET143" s="143">
        <v>744</v>
      </c>
    </row>
    <row r="144" spans="16367:16374">
      <c r="XEM144" s="140">
        <v>44866</v>
      </c>
      <c r="XEN144" s="143">
        <f t="shared" si="80"/>
        <v>336</v>
      </c>
      <c r="XEO144" s="143">
        <f t="shared" si="81"/>
        <v>384</v>
      </c>
      <c r="XEP144" s="143">
        <f t="shared" si="82"/>
        <v>480</v>
      </c>
      <c r="XEQ144" s="143">
        <v>144</v>
      </c>
      <c r="XER144" s="143">
        <v>72</v>
      </c>
      <c r="XES144" s="143">
        <v>168</v>
      </c>
      <c r="XET144" s="143">
        <v>720</v>
      </c>
    </row>
    <row r="145" spans="16367:16374">
      <c r="XEM145" s="140">
        <v>44896</v>
      </c>
      <c r="XEN145" s="143">
        <f t="shared" si="80"/>
        <v>336</v>
      </c>
      <c r="XEO145" s="143">
        <f t="shared" si="81"/>
        <v>408</v>
      </c>
      <c r="XEP145" s="143">
        <f t="shared" si="82"/>
        <v>496</v>
      </c>
      <c r="XEQ145" s="143">
        <v>160</v>
      </c>
      <c r="XER145" s="143">
        <v>80</v>
      </c>
      <c r="XES145" s="143">
        <v>168</v>
      </c>
      <c r="XET145" s="143">
        <v>744</v>
      </c>
    </row>
    <row r="146" spans="16367:16374">
      <c r="XEM146" s="139">
        <v>44927</v>
      </c>
      <c r="XEN146" s="142">
        <f t="shared" si="80"/>
        <v>336</v>
      </c>
      <c r="XEO146" s="142">
        <f t="shared" si="81"/>
        <v>408</v>
      </c>
      <c r="XEP146" s="142">
        <f t="shared" si="82"/>
        <v>496</v>
      </c>
      <c r="XEQ146" s="142">
        <v>160</v>
      </c>
      <c r="XER146" s="142">
        <v>80</v>
      </c>
      <c r="XES146" s="142">
        <v>168</v>
      </c>
      <c r="XET146" s="142">
        <v>744</v>
      </c>
    </row>
    <row r="147" spans="16367:16374">
      <c r="XEM147" s="139">
        <v>44958</v>
      </c>
      <c r="XEN147" s="142">
        <f t="shared" si="80"/>
        <v>320</v>
      </c>
      <c r="XEO147" s="142">
        <f t="shared" si="81"/>
        <v>352</v>
      </c>
      <c r="XEP147" s="142">
        <f t="shared" si="82"/>
        <v>448</v>
      </c>
      <c r="XEQ147" s="142">
        <v>128</v>
      </c>
      <c r="XER147" s="142">
        <v>64</v>
      </c>
      <c r="XES147" s="142">
        <v>160</v>
      </c>
      <c r="XET147" s="142">
        <v>672</v>
      </c>
    </row>
    <row r="148" spans="16367:16374">
      <c r="XEM148" s="139">
        <v>44986</v>
      </c>
      <c r="XEN148" s="142">
        <f t="shared" si="80"/>
        <v>368</v>
      </c>
      <c r="XEO148" s="142">
        <f t="shared" si="81"/>
        <v>376</v>
      </c>
      <c r="XEP148" s="142">
        <f t="shared" si="82"/>
        <v>496</v>
      </c>
      <c r="XEQ148" s="142">
        <v>128</v>
      </c>
      <c r="XER148" s="142">
        <v>64</v>
      </c>
      <c r="XES148" s="142">
        <v>184</v>
      </c>
      <c r="XET148" s="142">
        <v>744</v>
      </c>
    </row>
    <row r="149" spans="16367:16374">
      <c r="XEM149" s="139">
        <v>45017</v>
      </c>
      <c r="XEN149" s="142">
        <f t="shared" si="80"/>
        <v>320</v>
      </c>
      <c r="XEO149" s="142">
        <f t="shared" si="81"/>
        <v>400</v>
      </c>
      <c r="XEP149" s="142">
        <f t="shared" si="82"/>
        <v>480</v>
      </c>
      <c r="XEQ149" s="142">
        <v>160</v>
      </c>
      <c r="XER149" s="142">
        <v>80</v>
      </c>
      <c r="XES149" s="142">
        <v>160</v>
      </c>
      <c r="XET149" s="142">
        <v>720</v>
      </c>
    </row>
    <row r="150" spans="16367:16374">
      <c r="XEM150" s="139">
        <v>45047</v>
      </c>
      <c r="XEN150" s="142">
        <f t="shared" si="80"/>
        <v>352</v>
      </c>
      <c r="XEO150" s="142">
        <f t="shared" si="81"/>
        <v>392</v>
      </c>
      <c r="XEP150" s="142">
        <f t="shared" si="82"/>
        <v>496</v>
      </c>
      <c r="XEQ150" s="142">
        <v>144</v>
      </c>
      <c r="XER150" s="142">
        <v>72</v>
      </c>
      <c r="XES150" s="142">
        <v>176</v>
      </c>
      <c r="XET150" s="142">
        <v>744</v>
      </c>
    </row>
    <row r="151" spans="16367:16374">
      <c r="XEM151" s="139">
        <v>45078</v>
      </c>
      <c r="XEN151" s="142">
        <f t="shared" si="80"/>
        <v>352</v>
      </c>
      <c r="XEO151" s="142">
        <f t="shared" si="81"/>
        <v>368</v>
      </c>
      <c r="XEP151" s="142">
        <f t="shared" si="82"/>
        <v>480</v>
      </c>
      <c r="XEQ151" s="142">
        <v>128</v>
      </c>
      <c r="XER151" s="142">
        <v>64</v>
      </c>
      <c r="XES151" s="142">
        <v>176</v>
      </c>
      <c r="XET151" s="142">
        <v>720</v>
      </c>
    </row>
    <row r="152" spans="16367:16374">
      <c r="XEM152" s="139">
        <v>45108</v>
      </c>
      <c r="XEN152" s="142">
        <f t="shared" si="80"/>
        <v>320</v>
      </c>
      <c r="XEO152" s="142">
        <f t="shared" si="81"/>
        <v>424</v>
      </c>
      <c r="XEP152" s="142">
        <f t="shared" si="82"/>
        <v>496</v>
      </c>
      <c r="XEQ152" s="142">
        <v>176</v>
      </c>
      <c r="XER152" s="142">
        <v>88</v>
      </c>
      <c r="XES152" s="142">
        <v>160</v>
      </c>
      <c r="XET152" s="142">
        <v>744</v>
      </c>
    </row>
    <row r="153" spans="16367:16374">
      <c r="XEM153" s="139">
        <v>45139</v>
      </c>
      <c r="XEN153" s="142">
        <f t="shared" si="80"/>
        <v>368</v>
      </c>
      <c r="XEO153" s="142">
        <f t="shared" si="81"/>
        <v>376</v>
      </c>
      <c r="XEP153" s="142">
        <f t="shared" si="82"/>
        <v>496</v>
      </c>
      <c r="XEQ153" s="142">
        <v>128</v>
      </c>
      <c r="XER153" s="142">
        <v>64</v>
      </c>
      <c r="XES153" s="142">
        <v>184</v>
      </c>
      <c r="XET153" s="142">
        <v>744</v>
      </c>
    </row>
    <row r="154" spans="16367:16374">
      <c r="XEM154" s="139">
        <v>45170</v>
      </c>
      <c r="XEN154" s="142">
        <f t="shared" si="80"/>
        <v>320</v>
      </c>
      <c r="XEO154" s="142">
        <f t="shared" si="81"/>
        <v>400</v>
      </c>
      <c r="XEP154" s="142">
        <f t="shared" si="82"/>
        <v>480</v>
      </c>
      <c r="XEQ154" s="142">
        <v>160</v>
      </c>
      <c r="XER154" s="142">
        <v>80</v>
      </c>
      <c r="XES154" s="142">
        <v>160</v>
      </c>
      <c r="XET154" s="142">
        <v>720</v>
      </c>
    </row>
    <row r="155" spans="16367:16374">
      <c r="XEM155" s="139">
        <v>45200</v>
      </c>
      <c r="XEN155" s="142">
        <f t="shared" si="80"/>
        <v>352</v>
      </c>
      <c r="XEO155" s="142">
        <f t="shared" si="81"/>
        <v>392</v>
      </c>
      <c r="XEP155" s="142">
        <f t="shared" si="82"/>
        <v>496</v>
      </c>
      <c r="XEQ155" s="142">
        <v>144</v>
      </c>
      <c r="XER155" s="142">
        <v>72</v>
      </c>
      <c r="XES155" s="142">
        <v>176</v>
      </c>
      <c r="XET155" s="142">
        <v>744</v>
      </c>
    </row>
    <row r="156" spans="16367:16374">
      <c r="XEM156" s="139">
        <v>45231</v>
      </c>
      <c r="XEN156" s="142">
        <f t="shared" si="80"/>
        <v>336</v>
      </c>
      <c r="XEO156" s="142">
        <f t="shared" si="81"/>
        <v>384</v>
      </c>
      <c r="XEP156" s="142">
        <f t="shared" si="82"/>
        <v>480</v>
      </c>
      <c r="XEQ156" s="142">
        <v>144</v>
      </c>
      <c r="XER156" s="142">
        <v>72</v>
      </c>
      <c r="XES156" s="142">
        <v>168</v>
      </c>
      <c r="XET156" s="142">
        <v>720</v>
      </c>
    </row>
    <row r="157" spans="16367:16374">
      <c r="XEM157" s="139">
        <v>45261</v>
      </c>
      <c r="XEN157" s="142">
        <f t="shared" si="80"/>
        <v>320</v>
      </c>
      <c r="XEO157" s="142">
        <f t="shared" si="81"/>
        <v>424</v>
      </c>
      <c r="XEP157" s="142">
        <f t="shared" si="82"/>
        <v>496</v>
      </c>
      <c r="XEQ157" s="142">
        <v>176</v>
      </c>
      <c r="XER157" s="142">
        <v>88</v>
      </c>
      <c r="XES157" s="142">
        <v>160</v>
      </c>
      <c r="XET157" s="142">
        <v>744</v>
      </c>
    </row>
    <row r="158" spans="16367:16374">
      <c r="XEM158" s="140">
        <v>45292</v>
      </c>
      <c r="XEN158" s="143">
        <f t="shared" si="80"/>
        <v>352</v>
      </c>
      <c r="XEO158" s="143">
        <f t="shared" si="81"/>
        <v>392</v>
      </c>
      <c r="XEP158" s="143">
        <f t="shared" si="82"/>
        <v>496</v>
      </c>
      <c r="XEQ158" s="143">
        <v>144</v>
      </c>
      <c r="XER158" s="143">
        <v>72</v>
      </c>
      <c r="XES158" s="143">
        <v>176</v>
      </c>
      <c r="XET158" s="143">
        <v>744</v>
      </c>
    </row>
    <row r="159" spans="16367:16374">
      <c r="XEM159" s="140">
        <v>45323</v>
      </c>
      <c r="XEN159" s="143">
        <f t="shared" si="80"/>
        <v>336</v>
      </c>
      <c r="XEO159" s="143">
        <f t="shared" si="81"/>
        <v>360</v>
      </c>
      <c r="XEP159" s="143">
        <f t="shared" si="82"/>
        <v>464</v>
      </c>
      <c r="XEQ159" s="143">
        <v>128</v>
      </c>
      <c r="XER159" s="143">
        <v>64</v>
      </c>
      <c r="XES159" s="143">
        <v>168</v>
      </c>
      <c r="XET159" s="143">
        <v>696</v>
      </c>
    </row>
    <row r="160" spans="16367:16374">
      <c r="XEM160" s="140">
        <v>45352</v>
      </c>
      <c r="XEN160" s="143">
        <f t="shared" si="80"/>
        <v>336</v>
      </c>
      <c r="XEO160" s="143">
        <f t="shared" si="81"/>
        <v>408</v>
      </c>
      <c r="XEP160" s="143">
        <f t="shared" si="82"/>
        <v>496</v>
      </c>
      <c r="XEQ160" s="143">
        <v>160</v>
      </c>
      <c r="XER160" s="143">
        <v>80</v>
      </c>
      <c r="XES160" s="143">
        <v>168</v>
      </c>
      <c r="XET160" s="143">
        <v>744</v>
      </c>
    </row>
    <row r="161" spans="16367:16374">
      <c r="XEM161" s="140">
        <v>45383</v>
      </c>
      <c r="XEN161" s="143">
        <f t="shared" si="80"/>
        <v>352</v>
      </c>
      <c r="XEO161" s="143">
        <f t="shared" si="81"/>
        <v>368</v>
      </c>
      <c r="XEP161" s="143">
        <f t="shared" si="82"/>
        <v>480</v>
      </c>
      <c r="XEQ161" s="143">
        <v>128</v>
      </c>
      <c r="XER161" s="143">
        <v>64</v>
      </c>
      <c r="XES161" s="143">
        <v>176</v>
      </c>
      <c r="XET161" s="143">
        <v>720</v>
      </c>
    </row>
    <row r="162" spans="16367:16374">
      <c r="XEM162" s="140">
        <v>45413</v>
      </c>
      <c r="XEN162" s="143">
        <f t="shared" si="80"/>
        <v>352</v>
      </c>
      <c r="XEO162" s="143">
        <f t="shared" si="81"/>
        <v>392</v>
      </c>
      <c r="XEP162" s="143">
        <f t="shared" si="82"/>
        <v>496</v>
      </c>
      <c r="XEQ162" s="143">
        <v>144</v>
      </c>
      <c r="XER162" s="143">
        <v>72</v>
      </c>
      <c r="XES162" s="143">
        <v>176</v>
      </c>
      <c r="XET162" s="143">
        <v>744</v>
      </c>
    </row>
    <row r="163" spans="16367:16374">
      <c r="XEM163" s="140">
        <v>45444</v>
      </c>
      <c r="XEN163" s="143">
        <f t="shared" si="80"/>
        <v>320</v>
      </c>
      <c r="XEO163" s="143">
        <f t="shared" si="81"/>
        <v>400</v>
      </c>
      <c r="XEP163" s="143">
        <f t="shared" si="82"/>
        <v>480</v>
      </c>
      <c r="XEQ163" s="143">
        <v>160</v>
      </c>
      <c r="XER163" s="143">
        <v>80</v>
      </c>
      <c r="XES163" s="143">
        <v>160</v>
      </c>
      <c r="XET163" s="143">
        <v>720</v>
      </c>
    </row>
    <row r="164" spans="16367:16374">
      <c r="XEM164" s="140">
        <v>45474</v>
      </c>
      <c r="XEN164" s="143">
        <f t="shared" si="80"/>
        <v>352</v>
      </c>
      <c r="XEO164" s="143">
        <f t="shared" si="81"/>
        <v>392</v>
      </c>
      <c r="XEP164" s="143">
        <f t="shared" si="82"/>
        <v>496</v>
      </c>
      <c r="XEQ164" s="143">
        <v>144</v>
      </c>
      <c r="XER164" s="143">
        <v>72</v>
      </c>
      <c r="XES164" s="143">
        <v>176</v>
      </c>
      <c r="XET164" s="143">
        <v>744</v>
      </c>
    </row>
    <row r="165" spans="16367:16374">
      <c r="XEM165" s="140">
        <v>45505</v>
      </c>
      <c r="XEN165" s="143">
        <f t="shared" si="80"/>
        <v>352</v>
      </c>
      <c r="XEO165" s="143">
        <f t="shared" si="81"/>
        <v>392</v>
      </c>
      <c r="XEP165" s="143">
        <f t="shared" si="82"/>
        <v>496</v>
      </c>
      <c r="XEQ165" s="143">
        <v>144</v>
      </c>
      <c r="XER165" s="143">
        <v>72</v>
      </c>
      <c r="XES165" s="143">
        <v>176</v>
      </c>
      <c r="XET165" s="143">
        <v>744</v>
      </c>
    </row>
    <row r="166" spans="16367:16374">
      <c r="XEM166" s="140">
        <v>45536</v>
      </c>
      <c r="XEN166" s="143">
        <f t="shared" si="80"/>
        <v>320</v>
      </c>
      <c r="XEO166" s="143">
        <f t="shared" si="81"/>
        <v>400</v>
      </c>
      <c r="XEP166" s="143">
        <f t="shared" si="82"/>
        <v>480</v>
      </c>
      <c r="XEQ166" s="143">
        <v>160</v>
      </c>
      <c r="XER166" s="143">
        <v>80</v>
      </c>
      <c r="XES166" s="143">
        <v>160</v>
      </c>
      <c r="XET166" s="143">
        <v>720</v>
      </c>
    </row>
    <row r="167" spans="16367:16374">
      <c r="XEM167" s="140">
        <v>45566</v>
      </c>
      <c r="XEN167" s="143">
        <f t="shared" si="80"/>
        <v>368</v>
      </c>
      <c r="XEO167" s="143">
        <f t="shared" si="81"/>
        <v>376</v>
      </c>
      <c r="XEP167" s="143">
        <f t="shared" si="82"/>
        <v>496</v>
      </c>
      <c r="XEQ167" s="143">
        <v>128</v>
      </c>
      <c r="XER167" s="143">
        <v>64</v>
      </c>
      <c r="XES167" s="143">
        <v>184</v>
      </c>
      <c r="XET167" s="143">
        <v>744</v>
      </c>
    </row>
    <row r="168" spans="16367:16374">
      <c r="XEM168" s="140">
        <v>45597</v>
      </c>
      <c r="XEN168" s="143">
        <f t="shared" si="80"/>
        <v>320</v>
      </c>
      <c r="XEO168" s="143">
        <f t="shared" si="81"/>
        <v>400</v>
      </c>
      <c r="XEP168" s="143">
        <f t="shared" si="82"/>
        <v>480</v>
      </c>
      <c r="XEQ168" s="143">
        <v>160</v>
      </c>
      <c r="XER168" s="143">
        <v>80</v>
      </c>
      <c r="XES168" s="143">
        <v>160</v>
      </c>
      <c r="XET168" s="143">
        <v>720</v>
      </c>
    </row>
    <row r="169" spans="16367:16374">
      <c r="XEM169" s="140">
        <v>45627</v>
      </c>
      <c r="XEN169" s="143">
        <f t="shared" si="80"/>
        <v>336</v>
      </c>
      <c r="XEO169" s="143">
        <f t="shared" si="81"/>
        <v>408</v>
      </c>
      <c r="XEP169" s="143">
        <f t="shared" si="82"/>
        <v>496</v>
      </c>
      <c r="XEQ169" s="143">
        <v>160</v>
      </c>
      <c r="XER169" s="143">
        <v>80</v>
      </c>
      <c r="XES169" s="143">
        <v>168</v>
      </c>
      <c r="XET169" s="143">
        <v>744</v>
      </c>
    </row>
    <row r="170" spans="16367:16374">
      <c r="XEM170" s="139">
        <v>45658</v>
      </c>
      <c r="XEN170" s="142">
        <f t="shared" si="80"/>
        <v>352</v>
      </c>
      <c r="XEO170" s="142">
        <f t="shared" si="81"/>
        <v>392</v>
      </c>
      <c r="XEP170" s="142">
        <f t="shared" si="82"/>
        <v>496</v>
      </c>
      <c r="XEQ170" s="142">
        <v>144</v>
      </c>
      <c r="XER170" s="142">
        <v>72</v>
      </c>
      <c r="XES170" s="142">
        <v>176</v>
      </c>
      <c r="XET170" s="142">
        <v>744</v>
      </c>
    </row>
    <row r="171" spans="16367:16374">
      <c r="XEM171" s="139">
        <v>45689</v>
      </c>
      <c r="XEN171" s="142">
        <f t="shared" si="80"/>
        <v>320</v>
      </c>
      <c r="XEO171" s="142">
        <f t="shared" si="81"/>
        <v>352</v>
      </c>
      <c r="XEP171" s="142">
        <f t="shared" si="82"/>
        <v>448</v>
      </c>
      <c r="XEQ171" s="142">
        <v>128</v>
      </c>
      <c r="XER171" s="142">
        <v>64</v>
      </c>
      <c r="XES171" s="142">
        <v>160</v>
      </c>
      <c r="XET171" s="142">
        <v>672</v>
      </c>
    </row>
    <row r="172" spans="16367:16374">
      <c r="XEM172" s="139">
        <v>45717</v>
      </c>
      <c r="XEN172" s="142">
        <f t="shared" si="80"/>
        <v>336</v>
      </c>
      <c r="XEO172" s="142">
        <f t="shared" si="81"/>
        <v>408</v>
      </c>
      <c r="XEP172" s="142">
        <f t="shared" si="82"/>
        <v>496</v>
      </c>
      <c r="XEQ172" s="142">
        <v>160</v>
      </c>
      <c r="XER172" s="142">
        <v>80</v>
      </c>
      <c r="XES172" s="142">
        <v>168</v>
      </c>
      <c r="XET172" s="142">
        <v>744</v>
      </c>
    </row>
    <row r="173" spans="16367:16374">
      <c r="XEM173" s="139">
        <v>45748</v>
      </c>
      <c r="XEN173" s="142">
        <f t="shared" si="80"/>
        <v>352</v>
      </c>
      <c r="XEO173" s="142">
        <f t="shared" si="81"/>
        <v>368</v>
      </c>
      <c r="XEP173" s="142">
        <f t="shared" si="82"/>
        <v>480</v>
      </c>
      <c r="XEQ173" s="142">
        <v>128</v>
      </c>
      <c r="XER173" s="142">
        <v>64</v>
      </c>
      <c r="XES173" s="142">
        <v>176</v>
      </c>
      <c r="XET173" s="142">
        <v>720</v>
      </c>
    </row>
    <row r="174" spans="16367:16374">
      <c r="XEM174" s="139">
        <v>45778</v>
      </c>
      <c r="XEN174" s="142">
        <f t="shared" si="80"/>
        <v>336</v>
      </c>
      <c r="XEO174" s="142">
        <f t="shared" si="81"/>
        <v>408</v>
      </c>
      <c r="XEP174" s="142">
        <f t="shared" si="82"/>
        <v>496</v>
      </c>
      <c r="XEQ174" s="142">
        <v>160</v>
      </c>
      <c r="XER174" s="142">
        <v>80</v>
      </c>
      <c r="XES174" s="142">
        <v>168</v>
      </c>
      <c r="XET174" s="142">
        <v>744</v>
      </c>
    </row>
    <row r="175" spans="16367:16374">
      <c r="XEM175" s="139">
        <v>45809</v>
      </c>
      <c r="XEN175" s="142">
        <f t="shared" si="80"/>
        <v>336</v>
      </c>
      <c r="XEO175" s="142">
        <f t="shared" si="81"/>
        <v>384</v>
      </c>
      <c r="XEP175" s="142">
        <f t="shared" si="82"/>
        <v>480</v>
      </c>
      <c r="XEQ175" s="142">
        <v>144</v>
      </c>
      <c r="XER175" s="142">
        <v>72</v>
      </c>
      <c r="XES175" s="142">
        <v>168</v>
      </c>
      <c r="XET175" s="142">
        <v>720</v>
      </c>
    </row>
    <row r="176" spans="16367:16374">
      <c r="XEM176" s="139">
        <v>45839</v>
      </c>
      <c r="XEN176" s="142">
        <f t="shared" si="80"/>
        <v>352</v>
      </c>
      <c r="XEO176" s="142">
        <f t="shared" si="81"/>
        <v>392</v>
      </c>
      <c r="XEP176" s="142">
        <f t="shared" si="82"/>
        <v>496</v>
      </c>
      <c r="XEQ176" s="142">
        <v>144</v>
      </c>
      <c r="XER176" s="142">
        <v>72</v>
      </c>
      <c r="XES176" s="142">
        <v>176</v>
      </c>
      <c r="XET176" s="142">
        <v>744</v>
      </c>
    </row>
    <row r="177" spans="16367:16374">
      <c r="XEM177" s="139">
        <v>45870</v>
      </c>
      <c r="XEN177" s="142">
        <f t="shared" si="80"/>
        <v>336</v>
      </c>
      <c r="XEO177" s="142">
        <f t="shared" si="81"/>
        <v>408</v>
      </c>
      <c r="XEP177" s="142">
        <f t="shared" si="82"/>
        <v>496</v>
      </c>
      <c r="XEQ177" s="142">
        <v>160</v>
      </c>
      <c r="XER177" s="142">
        <v>80</v>
      </c>
      <c r="XES177" s="142">
        <v>168</v>
      </c>
      <c r="XET177" s="142">
        <v>744</v>
      </c>
    </row>
    <row r="178" spans="16367:16374">
      <c r="XEM178" s="139">
        <v>45901</v>
      </c>
      <c r="XEN178" s="142">
        <f t="shared" si="80"/>
        <v>336</v>
      </c>
      <c r="XEO178" s="142">
        <f t="shared" si="81"/>
        <v>384</v>
      </c>
      <c r="XEP178" s="142">
        <f t="shared" si="82"/>
        <v>480</v>
      </c>
      <c r="XEQ178" s="142">
        <v>144</v>
      </c>
      <c r="XER178" s="142">
        <v>72</v>
      </c>
      <c r="XES178" s="142">
        <v>168</v>
      </c>
      <c r="XET178" s="142">
        <v>720</v>
      </c>
    </row>
    <row r="179" spans="16367:16374">
      <c r="XEM179" s="139">
        <v>45931</v>
      </c>
      <c r="XEN179" s="142">
        <f t="shared" si="80"/>
        <v>368</v>
      </c>
      <c r="XEO179" s="142">
        <f t="shared" si="81"/>
        <v>376</v>
      </c>
      <c r="XEP179" s="142">
        <f t="shared" si="82"/>
        <v>496</v>
      </c>
      <c r="XEQ179" s="142">
        <v>128</v>
      </c>
      <c r="XER179" s="142">
        <v>64</v>
      </c>
      <c r="XES179" s="142">
        <v>184</v>
      </c>
      <c r="XET179" s="142">
        <v>744</v>
      </c>
    </row>
    <row r="180" spans="16367:16374">
      <c r="XEM180" s="139">
        <v>45962</v>
      </c>
      <c r="XEN180" s="142">
        <f t="shared" si="80"/>
        <v>304</v>
      </c>
      <c r="XEO180" s="142">
        <f t="shared" si="81"/>
        <v>416</v>
      </c>
      <c r="XEP180" s="142">
        <f t="shared" si="82"/>
        <v>480</v>
      </c>
      <c r="XEQ180" s="142">
        <v>176</v>
      </c>
      <c r="XER180" s="142">
        <v>88</v>
      </c>
      <c r="XES180" s="142">
        <v>152</v>
      </c>
      <c r="XET180" s="142">
        <v>720</v>
      </c>
    </row>
    <row r="181" spans="16367:16374">
      <c r="XEM181" s="139">
        <v>45992</v>
      </c>
      <c r="XEN181" s="142">
        <f t="shared" si="80"/>
        <v>352</v>
      </c>
      <c r="XEO181" s="142">
        <f t="shared" si="81"/>
        <v>392</v>
      </c>
      <c r="XEP181" s="142">
        <f t="shared" si="82"/>
        <v>496</v>
      </c>
      <c r="XEQ181" s="142">
        <v>144</v>
      </c>
      <c r="XER181" s="142">
        <v>72</v>
      </c>
      <c r="XES181" s="142">
        <v>176</v>
      </c>
      <c r="XET181" s="142">
        <v>744</v>
      </c>
    </row>
    <row r="182" spans="16367:16374">
      <c r="XEM182" s="140">
        <v>46023</v>
      </c>
      <c r="XEN182" s="143">
        <f t="shared" si="80"/>
        <v>336</v>
      </c>
      <c r="XEO182" s="143">
        <f t="shared" si="81"/>
        <v>408</v>
      </c>
      <c r="XEP182" s="143">
        <f t="shared" si="82"/>
        <v>496</v>
      </c>
      <c r="XEQ182" s="143">
        <v>160</v>
      </c>
      <c r="XER182" s="143">
        <v>80</v>
      </c>
      <c r="XES182" s="143">
        <v>168</v>
      </c>
      <c r="XET182" s="143">
        <v>744</v>
      </c>
    </row>
    <row r="183" spans="16367:16374">
      <c r="XEM183" s="140">
        <v>46054</v>
      </c>
      <c r="XEN183" s="143">
        <f t="shared" si="80"/>
        <v>320</v>
      </c>
      <c r="XEO183" s="143">
        <f t="shared" si="81"/>
        <v>352</v>
      </c>
      <c r="XEP183" s="143">
        <f t="shared" si="82"/>
        <v>448</v>
      </c>
      <c r="XEQ183" s="143">
        <v>128</v>
      </c>
      <c r="XER183" s="143">
        <v>64</v>
      </c>
      <c r="XES183" s="143">
        <v>160</v>
      </c>
      <c r="XET183" s="143">
        <v>672</v>
      </c>
    </row>
    <row r="184" spans="16367:16374">
      <c r="XEM184" s="140">
        <v>46082</v>
      </c>
      <c r="XEN184" s="143">
        <f t="shared" si="80"/>
        <v>352</v>
      </c>
      <c r="XEO184" s="143">
        <f t="shared" si="81"/>
        <v>392</v>
      </c>
      <c r="XEP184" s="143">
        <f t="shared" si="82"/>
        <v>496</v>
      </c>
      <c r="XEQ184" s="143">
        <v>144</v>
      </c>
      <c r="XER184" s="143">
        <v>72</v>
      </c>
      <c r="XES184" s="143">
        <v>176</v>
      </c>
      <c r="XET184" s="143">
        <v>744</v>
      </c>
    </row>
    <row r="185" spans="16367:16374">
      <c r="XEM185" s="140">
        <v>46113</v>
      </c>
      <c r="XEN185" s="143">
        <f t="shared" si="80"/>
        <v>352</v>
      </c>
      <c r="XEO185" s="143">
        <f t="shared" si="81"/>
        <v>368</v>
      </c>
      <c r="XEP185" s="143">
        <f t="shared" si="82"/>
        <v>480</v>
      </c>
      <c r="XEQ185" s="143">
        <v>128</v>
      </c>
      <c r="XER185" s="143">
        <v>64</v>
      </c>
      <c r="XES185" s="143">
        <v>176</v>
      </c>
      <c r="XET185" s="143">
        <v>720</v>
      </c>
    </row>
    <row r="186" spans="16367:16374">
      <c r="XEM186" s="140">
        <v>46143</v>
      </c>
      <c r="XEN186" s="143">
        <f t="shared" si="80"/>
        <v>320</v>
      </c>
      <c r="XEO186" s="143">
        <f t="shared" si="81"/>
        <v>424</v>
      </c>
      <c r="XEP186" s="143">
        <f t="shared" si="82"/>
        <v>496</v>
      </c>
      <c r="XEQ186" s="143">
        <v>176</v>
      </c>
      <c r="XER186" s="143">
        <v>88</v>
      </c>
      <c r="XES186" s="143">
        <v>160</v>
      </c>
      <c r="XET186" s="143">
        <v>744</v>
      </c>
    </row>
    <row r="187" spans="16367:16374">
      <c r="XEM187" s="140">
        <v>46174</v>
      </c>
      <c r="XEN187" s="143">
        <f t="shared" ref="XEN187:XEN205" si="83">+XET187-XEO187</f>
        <v>352</v>
      </c>
      <c r="XEO187" s="143">
        <f t="shared" ref="XEO187:XEO205" si="84">+SUM(XEQ187:XES187)</f>
        <v>368</v>
      </c>
      <c r="XEP187" s="143">
        <f t="shared" ref="XEP187:XEP205" si="85">+XEQ187+XEN187</f>
        <v>480</v>
      </c>
      <c r="XEQ187" s="143">
        <v>128</v>
      </c>
      <c r="XER187" s="143">
        <v>64</v>
      </c>
      <c r="XES187" s="143">
        <v>176</v>
      </c>
      <c r="XET187" s="143">
        <v>720</v>
      </c>
    </row>
    <row r="188" spans="16367:16374">
      <c r="XEM188" s="140">
        <v>46204</v>
      </c>
      <c r="XEN188" s="143">
        <f t="shared" si="83"/>
        <v>368</v>
      </c>
      <c r="XEO188" s="143">
        <f t="shared" si="84"/>
        <v>376</v>
      </c>
      <c r="XEP188" s="143">
        <f t="shared" si="85"/>
        <v>496</v>
      </c>
      <c r="XEQ188" s="143">
        <v>128</v>
      </c>
      <c r="XER188" s="143">
        <v>64</v>
      </c>
      <c r="XES188" s="143">
        <v>184</v>
      </c>
      <c r="XET188" s="143">
        <v>744</v>
      </c>
    </row>
    <row r="189" spans="16367:16374">
      <c r="XEM189" s="140">
        <v>46235</v>
      </c>
      <c r="XEN189" s="143">
        <f t="shared" si="83"/>
        <v>336</v>
      </c>
      <c r="XEO189" s="143">
        <f t="shared" si="84"/>
        <v>408</v>
      </c>
      <c r="XEP189" s="143">
        <f t="shared" si="85"/>
        <v>496</v>
      </c>
      <c r="XEQ189" s="143">
        <v>160</v>
      </c>
      <c r="XER189" s="143">
        <v>80</v>
      </c>
      <c r="XES189" s="143">
        <v>168</v>
      </c>
      <c r="XET189" s="143">
        <v>744</v>
      </c>
    </row>
    <row r="190" spans="16367:16374">
      <c r="XEM190" s="140">
        <v>46266</v>
      </c>
      <c r="XEN190" s="143">
        <f t="shared" si="83"/>
        <v>336</v>
      </c>
      <c r="XEO190" s="143">
        <f t="shared" si="84"/>
        <v>384</v>
      </c>
      <c r="XEP190" s="143">
        <f t="shared" si="85"/>
        <v>480</v>
      </c>
      <c r="XEQ190" s="143">
        <v>144</v>
      </c>
      <c r="XER190" s="143">
        <v>72</v>
      </c>
      <c r="XES190" s="143">
        <v>168</v>
      </c>
      <c r="XET190" s="143">
        <v>720</v>
      </c>
    </row>
    <row r="191" spans="16367:16374">
      <c r="XEM191" s="140">
        <v>46296</v>
      </c>
      <c r="XEN191" s="143">
        <f t="shared" si="83"/>
        <v>352</v>
      </c>
      <c r="XEO191" s="143">
        <f t="shared" si="84"/>
        <v>392</v>
      </c>
      <c r="XEP191" s="143">
        <f t="shared" si="85"/>
        <v>496</v>
      </c>
      <c r="XEQ191" s="143">
        <v>144</v>
      </c>
      <c r="XER191" s="143">
        <v>72</v>
      </c>
      <c r="XES191" s="143">
        <v>176</v>
      </c>
      <c r="XET191" s="143">
        <v>744</v>
      </c>
    </row>
    <row r="192" spans="16367:16374">
      <c r="XEM192" s="140">
        <v>46327</v>
      </c>
      <c r="XEN192" s="143">
        <f t="shared" si="83"/>
        <v>320</v>
      </c>
      <c r="XEO192" s="143">
        <f t="shared" si="84"/>
        <v>400</v>
      </c>
      <c r="XEP192" s="143">
        <f t="shared" si="85"/>
        <v>480</v>
      </c>
      <c r="XEQ192" s="143">
        <v>160</v>
      </c>
      <c r="XER192" s="143">
        <v>80</v>
      </c>
      <c r="XES192" s="143">
        <v>160</v>
      </c>
      <c r="XET192" s="143">
        <v>720</v>
      </c>
    </row>
    <row r="193" spans="16367:16374">
      <c r="XEM193" s="140">
        <v>46357</v>
      </c>
      <c r="XEN193" s="143">
        <f t="shared" si="83"/>
        <v>352</v>
      </c>
      <c r="XEO193" s="143">
        <f t="shared" si="84"/>
        <v>392</v>
      </c>
      <c r="XEP193" s="143">
        <f t="shared" si="85"/>
        <v>496</v>
      </c>
      <c r="XEQ193" s="143">
        <v>144</v>
      </c>
      <c r="XER193" s="143">
        <v>72</v>
      </c>
      <c r="XES193" s="143">
        <v>176</v>
      </c>
      <c r="XET193" s="143">
        <v>744</v>
      </c>
    </row>
    <row r="194" spans="16367:16374">
      <c r="XEM194" s="139">
        <v>46388</v>
      </c>
      <c r="XEN194" s="142">
        <f t="shared" si="83"/>
        <v>320</v>
      </c>
      <c r="XEO194" s="142">
        <f t="shared" si="84"/>
        <v>424</v>
      </c>
      <c r="XEP194" s="142">
        <f t="shared" si="85"/>
        <v>496</v>
      </c>
      <c r="XEQ194" s="142">
        <v>176</v>
      </c>
      <c r="XER194" s="142">
        <v>88</v>
      </c>
      <c r="XES194" s="142">
        <v>160</v>
      </c>
      <c r="XET194" s="142">
        <v>744</v>
      </c>
    </row>
    <row r="195" spans="16367:16374">
      <c r="XEM195" s="139">
        <v>46419</v>
      </c>
      <c r="XEN195" s="142">
        <f t="shared" si="83"/>
        <v>320</v>
      </c>
      <c r="XEO195" s="142">
        <f t="shared" si="84"/>
        <v>352</v>
      </c>
      <c r="XEP195" s="142">
        <f t="shared" si="85"/>
        <v>448</v>
      </c>
      <c r="XEQ195" s="142">
        <v>128</v>
      </c>
      <c r="XER195" s="142">
        <v>64</v>
      </c>
      <c r="XES195" s="142">
        <v>160</v>
      </c>
      <c r="XET195" s="142">
        <v>672</v>
      </c>
    </row>
    <row r="196" spans="16367:16374">
      <c r="XEM196" s="139">
        <v>46447</v>
      </c>
      <c r="XEN196" s="142">
        <f t="shared" si="83"/>
        <v>368</v>
      </c>
      <c r="XEO196" s="142">
        <f t="shared" si="84"/>
        <v>376</v>
      </c>
      <c r="XEP196" s="142">
        <f t="shared" si="85"/>
        <v>496</v>
      </c>
      <c r="XEQ196" s="142">
        <v>128</v>
      </c>
      <c r="XER196" s="142">
        <v>64</v>
      </c>
      <c r="XES196" s="142">
        <v>184</v>
      </c>
      <c r="XET196" s="142">
        <v>744</v>
      </c>
    </row>
    <row r="197" spans="16367:16374">
      <c r="XEM197" s="139">
        <v>46478</v>
      </c>
      <c r="XEN197" s="142">
        <f t="shared" si="83"/>
        <v>352</v>
      </c>
      <c r="XEO197" s="142">
        <f t="shared" si="84"/>
        <v>368</v>
      </c>
      <c r="XEP197" s="142">
        <f t="shared" si="85"/>
        <v>480</v>
      </c>
      <c r="XEQ197" s="142">
        <v>128</v>
      </c>
      <c r="XER197" s="142">
        <v>64</v>
      </c>
      <c r="XES197" s="142">
        <v>176</v>
      </c>
      <c r="XET197" s="142">
        <v>720</v>
      </c>
    </row>
    <row r="198" spans="16367:16374">
      <c r="XEM198" s="139">
        <v>46508</v>
      </c>
      <c r="XEN198" s="142">
        <f t="shared" si="83"/>
        <v>320</v>
      </c>
      <c r="XEO198" s="142">
        <f t="shared" si="84"/>
        <v>424</v>
      </c>
      <c r="XEP198" s="142">
        <f t="shared" si="85"/>
        <v>496</v>
      </c>
      <c r="XEQ198" s="142">
        <v>176</v>
      </c>
      <c r="XER198" s="142">
        <v>88</v>
      </c>
      <c r="XES198" s="142">
        <v>160</v>
      </c>
      <c r="XET198" s="142">
        <v>744</v>
      </c>
    </row>
    <row r="199" spans="16367:16374">
      <c r="XEM199" s="139">
        <v>46539</v>
      </c>
      <c r="XEN199" s="142">
        <f t="shared" si="83"/>
        <v>352</v>
      </c>
      <c r="XEO199" s="142">
        <f t="shared" si="84"/>
        <v>368</v>
      </c>
      <c r="XEP199" s="142">
        <f t="shared" si="85"/>
        <v>480</v>
      </c>
      <c r="XEQ199" s="142">
        <v>128</v>
      </c>
      <c r="XER199" s="142">
        <v>64</v>
      </c>
      <c r="XES199" s="142">
        <v>176</v>
      </c>
      <c r="XET199" s="142">
        <v>720</v>
      </c>
    </row>
    <row r="200" spans="16367:16374">
      <c r="XEM200" s="139">
        <v>46569</v>
      </c>
      <c r="XEN200" s="142">
        <f t="shared" si="83"/>
        <v>336</v>
      </c>
      <c r="XEO200" s="142">
        <f t="shared" si="84"/>
        <v>408</v>
      </c>
      <c r="XEP200" s="142">
        <f t="shared" si="85"/>
        <v>496</v>
      </c>
      <c r="XEQ200" s="142">
        <v>160</v>
      </c>
      <c r="XER200" s="142">
        <v>80</v>
      </c>
      <c r="XES200" s="142">
        <v>168</v>
      </c>
      <c r="XET200" s="142">
        <v>744</v>
      </c>
    </row>
    <row r="201" spans="16367:16374">
      <c r="XEM201" s="139">
        <v>46600</v>
      </c>
      <c r="XEN201" s="142">
        <f t="shared" si="83"/>
        <v>352</v>
      </c>
      <c r="XEO201" s="142">
        <f t="shared" si="84"/>
        <v>392</v>
      </c>
      <c r="XEP201" s="142">
        <f t="shared" si="85"/>
        <v>496</v>
      </c>
      <c r="XEQ201" s="142">
        <v>144</v>
      </c>
      <c r="XER201" s="142">
        <v>72</v>
      </c>
      <c r="XES201" s="142">
        <v>176</v>
      </c>
      <c r="XET201" s="142">
        <v>744</v>
      </c>
    </row>
    <row r="202" spans="16367:16374">
      <c r="XEM202" s="139">
        <v>46631</v>
      </c>
      <c r="XEN202" s="142">
        <f t="shared" si="83"/>
        <v>336</v>
      </c>
      <c r="XEO202" s="142">
        <f t="shared" si="84"/>
        <v>384</v>
      </c>
      <c r="XEP202" s="142">
        <f t="shared" si="85"/>
        <v>480</v>
      </c>
      <c r="XEQ202" s="142">
        <v>144</v>
      </c>
      <c r="XER202" s="142">
        <v>72</v>
      </c>
      <c r="XES202" s="142">
        <v>168</v>
      </c>
      <c r="XET202" s="142">
        <v>720</v>
      </c>
    </row>
    <row r="203" spans="16367:16374">
      <c r="XEM203" s="139">
        <v>46661</v>
      </c>
      <c r="XEN203" s="142">
        <f t="shared" si="83"/>
        <v>336</v>
      </c>
      <c r="XEO203" s="142">
        <f t="shared" si="84"/>
        <v>408</v>
      </c>
      <c r="XEP203" s="142">
        <f t="shared" si="85"/>
        <v>496</v>
      </c>
      <c r="XEQ203" s="142">
        <v>160</v>
      </c>
      <c r="XER203" s="142">
        <v>80</v>
      </c>
      <c r="XES203" s="142">
        <v>168</v>
      </c>
      <c r="XET203" s="142">
        <v>744</v>
      </c>
    </row>
    <row r="204" spans="16367:16374">
      <c r="XEM204" s="139">
        <v>46692</v>
      </c>
      <c r="XEN204" s="142">
        <f t="shared" si="83"/>
        <v>336</v>
      </c>
      <c r="XEO204" s="142">
        <f t="shared" si="84"/>
        <v>384</v>
      </c>
      <c r="XEP204" s="142">
        <f t="shared" si="85"/>
        <v>480</v>
      </c>
      <c r="XEQ204" s="142">
        <v>144</v>
      </c>
      <c r="XER204" s="142">
        <v>72</v>
      </c>
      <c r="XES204" s="142">
        <v>168</v>
      </c>
      <c r="XET204" s="142">
        <v>720</v>
      </c>
    </row>
    <row r="205" spans="16367:16374">
      <c r="XEM205" s="139">
        <v>46722</v>
      </c>
      <c r="XEN205" s="142">
        <f t="shared" si="83"/>
        <v>368</v>
      </c>
      <c r="XEO205" s="142">
        <f t="shared" si="84"/>
        <v>376</v>
      </c>
      <c r="XEP205" s="142">
        <f t="shared" si="85"/>
        <v>496</v>
      </c>
      <c r="XEQ205" s="142">
        <v>128</v>
      </c>
      <c r="XER205" s="142">
        <v>64</v>
      </c>
      <c r="XES205" s="142">
        <v>184</v>
      </c>
      <c r="XET205" s="142">
        <v>744</v>
      </c>
    </row>
    <row r="206" spans="16367:16374">
      <c r="XEN206" s="141" t="s">
        <v>140</v>
      </c>
      <c r="XEO206" s="141" t="s">
        <v>141</v>
      </c>
      <c r="XEP206" s="141" t="s">
        <v>142</v>
      </c>
      <c r="XEQ206" s="141" t="s">
        <v>143</v>
      </c>
      <c r="XER206" s="141" t="s">
        <v>144</v>
      </c>
      <c r="XES206" s="141" t="s">
        <v>145</v>
      </c>
      <c r="XET206" s="141" t="s">
        <v>135</v>
      </c>
    </row>
    <row r="207" spans="16367:16374">
      <c r="XEN207" s="45">
        <v>2</v>
      </c>
      <c r="XEO207" s="45">
        <v>3</v>
      </c>
      <c r="XEP207" s="45">
        <v>4</v>
      </c>
      <c r="XEQ207" s="45">
        <v>5</v>
      </c>
      <c r="XER207" s="45">
        <v>6</v>
      </c>
      <c r="XES207" s="45">
        <v>7</v>
      </c>
      <c r="XET207" s="45">
        <v>8</v>
      </c>
    </row>
    <row r="208" spans="16367:16374">
      <c r="XEN208" s="45" t="s">
        <v>146</v>
      </c>
      <c r="XEO208" s="45" t="s">
        <v>147</v>
      </c>
      <c r="XEP208" s="45" t="s">
        <v>148</v>
      </c>
      <c r="XEQ208" s="45" t="s">
        <v>136</v>
      </c>
      <c r="XER208" s="45" t="s">
        <v>137</v>
      </c>
      <c r="XES208" s="45" t="s">
        <v>138</v>
      </c>
      <c r="XET208" s="45" t="s">
        <v>139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GB38"/>
  <sheetViews>
    <sheetView zoomScale="80" zoomScaleNormal="80" workbookViewId="0">
      <selection activeCell="B2" sqref="B2:GB23"/>
    </sheetView>
  </sheetViews>
  <sheetFormatPr defaultColWidth="9.140625" defaultRowHeight="15"/>
  <cols>
    <col min="1" max="1" width="8.85546875" customWidth="1"/>
    <col min="2" max="2" width="17.7109375" customWidth="1"/>
    <col min="3" max="3" width="19.140625" bestFit="1" customWidth="1"/>
    <col min="4" max="4" width="11.85546875" customWidth="1"/>
    <col min="5" max="23" width="12.7109375" bestFit="1" customWidth="1"/>
    <col min="24" max="24" width="12.7109375" customWidth="1"/>
    <col min="25" max="39" width="12.7109375" bestFit="1" customWidth="1"/>
    <col min="40" max="52" width="12.7109375" style="12" bestFit="1" customWidth="1"/>
    <col min="53" max="54" width="12.7109375" style="12" customWidth="1"/>
    <col min="55" max="56" width="12.7109375" customWidth="1"/>
    <col min="57" max="109" width="12.7109375" style="275" customWidth="1"/>
    <col min="110" max="111" width="13.7109375" style="275" customWidth="1"/>
    <col min="112" max="121" width="12.7109375" style="275" customWidth="1"/>
    <col min="122" max="123" width="13.7109375" style="275" customWidth="1"/>
    <col min="124" max="132" width="12.7109375" style="275" customWidth="1"/>
    <col min="133" max="135" width="13.7109375" style="275" customWidth="1"/>
    <col min="136" max="144" width="12.7109375" style="275" customWidth="1"/>
    <col min="145" max="147" width="13.7109375" style="275" customWidth="1"/>
    <col min="148" max="156" width="12.7109375" style="275" customWidth="1"/>
    <col min="157" max="159" width="13.7109375" style="275" customWidth="1"/>
    <col min="160" max="163" width="12.7109375" style="275" customWidth="1"/>
    <col min="164" max="164" width="13.7109375" style="275" customWidth="1"/>
    <col min="165" max="168" width="12.7109375" style="275" customWidth="1"/>
    <col min="169" max="171" width="13.7109375" style="275" customWidth="1"/>
    <col min="172" max="174" width="12.7109375" style="275" customWidth="1"/>
    <col min="175" max="175" width="13.7109375" style="275" customWidth="1"/>
    <col min="176" max="184" width="12.7109375" style="275" bestFit="1" customWidth="1"/>
    <col min="185" max="16384" width="9.140625" style="275"/>
  </cols>
  <sheetData>
    <row r="2" spans="2:184">
      <c r="B2" s="242" t="s">
        <v>65</v>
      </c>
      <c r="C2" s="242" t="s">
        <v>33</v>
      </c>
      <c r="D2" s="242" t="s">
        <v>66</v>
      </c>
      <c r="E2" s="243">
        <v>41275</v>
      </c>
      <c r="F2" s="243">
        <v>41306</v>
      </c>
      <c r="G2" s="243">
        <v>41334</v>
      </c>
      <c r="H2" s="243">
        <v>41365</v>
      </c>
      <c r="I2" s="243">
        <v>41395</v>
      </c>
      <c r="J2" s="243">
        <v>41426</v>
      </c>
      <c r="K2" s="243">
        <v>41456</v>
      </c>
      <c r="L2" s="243">
        <v>41487</v>
      </c>
      <c r="M2" s="243">
        <v>41518</v>
      </c>
      <c r="N2" s="243">
        <v>41548</v>
      </c>
      <c r="O2" s="243">
        <v>41579</v>
      </c>
      <c r="P2" s="243">
        <v>41609</v>
      </c>
      <c r="Q2" s="243">
        <v>41640</v>
      </c>
      <c r="R2" s="243">
        <v>41671</v>
      </c>
      <c r="S2" s="243">
        <v>41699</v>
      </c>
      <c r="T2" s="243">
        <v>41730</v>
      </c>
      <c r="U2" s="243">
        <v>41760</v>
      </c>
      <c r="V2" s="243">
        <v>41791</v>
      </c>
      <c r="W2" s="243">
        <v>41821</v>
      </c>
      <c r="X2" s="243">
        <v>41852</v>
      </c>
      <c r="Y2" s="243">
        <v>41883</v>
      </c>
      <c r="Z2" s="243">
        <v>41913</v>
      </c>
      <c r="AA2" s="243">
        <v>41944</v>
      </c>
      <c r="AB2" s="243">
        <v>41974</v>
      </c>
      <c r="AC2" s="243">
        <v>42005</v>
      </c>
      <c r="AD2" s="243">
        <v>42036</v>
      </c>
      <c r="AE2" s="243">
        <v>42064</v>
      </c>
      <c r="AF2" s="243">
        <v>42095</v>
      </c>
      <c r="AG2" s="243">
        <v>42125</v>
      </c>
      <c r="AH2" s="243">
        <v>42156</v>
      </c>
      <c r="AI2" s="243">
        <v>42186</v>
      </c>
      <c r="AJ2" s="243">
        <v>42217</v>
      </c>
      <c r="AK2" s="243">
        <v>42248</v>
      </c>
      <c r="AL2" s="243">
        <v>42278</v>
      </c>
      <c r="AM2" s="243">
        <v>42309</v>
      </c>
      <c r="AN2" s="243">
        <v>42339</v>
      </c>
      <c r="AO2" s="243">
        <v>42370</v>
      </c>
      <c r="AP2" s="243">
        <v>42401</v>
      </c>
      <c r="AQ2" s="243">
        <v>42430</v>
      </c>
      <c r="AR2" s="243">
        <v>42461</v>
      </c>
      <c r="AS2" s="243">
        <v>42491</v>
      </c>
      <c r="AT2" s="243">
        <v>42522</v>
      </c>
      <c r="AU2" s="243">
        <v>42552</v>
      </c>
      <c r="AV2" s="243">
        <v>42583</v>
      </c>
      <c r="AW2" s="243">
        <v>42614</v>
      </c>
      <c r="AX2" s="243">
        <v>42644</v>
      </c>
      <c r="AY2" s="243">
        <v>42675</v>
      </c>
      <c r="AZ2" s="243">
        <v>42705</v>
      </c>
      <c r="BA2" s="243">
        <v>42736</v>
      </c>
      <c r="BB2" s="243">
        <v>42767</v>
      </c>
      <c r="BC2" s="243">
        <v>42795</v>
      </c>
      <c r="BD2" s="243">
        <v>42826</v>
      </c>
      <c r="BE2" s="243">
        <v>42856</v>
      </c>
      <c r="BF2" s="243">
        <v>42887</v>
      </c>
      <c r="BG2" s="243">
        <v>42917</v>
      </c>
      <c r="BH2" s="243">
        <v>42948</v>
      </c>
      <c r="BI2" s="243">
        <v>42979</v>
      </c>
      <c r="BJ2" s="243">
        <v>43009</v>
      </c>
      <c r="BK2" s="243">
        <v>43040</v>
      </c>
      <c r="BL2" s="243">
        <v>43070</v>
      </c>
      <c r="BM2" s="243">
        <v>43101</v>
      </c>
      <c r="BN2" s="243">
        <v>43132</v>
      </c>
      <c r="BO2" s="243">
        <v>43160</v>
      </c>
      <c r="BP2" s="243">
        <v>43191</v>
      </c>
      <c r="BQ2" s="243">
        <v>43221</v>
      </c>
      <c r="BR2" s="243">
        <v>43252</v>
      </c>
      <c r="BS2" s="243">
        <v>43282</v>
      </c>
      <c r="BT2" s="243">
        <v>43313</v>
      </c>
      <c r="BU2" s="243">
        <v>43344</v>
      </c>
      <c r="BV2" s="243">
        <v>43374</v>
      </c>
      <c r="BW2" s="243">
        <v>43405</v>
      </c>
      <c r="BX2" s="243">
        <v>43435</v>
      </c>
      <c r="BY2" s="243">
        <v>43466</v>
      </c>
      <c r="BZ2" s="243">
        <v>43497</v>
      </c>
      <c r="CA2" s="243">
        <v>43525</v>
      </c>
      <c r="CB2" s="243">
        <v>43556</v>
      </c>
      <c r="CC2" s="243">
        <v>43586</v>
      </c>
      <c r="CD2" s="243">
        <v>43617</v>
      </c>
      <c r="CE2" s="243">
        <v>43647</v>
      </c>
      <c r="CF2" s="243">
        <v>43678</v>
      </c>
      <c r="CG2" s="243">
        <v>43709</v>
      </c>
      <c r="CH2" s="243">
        <v>43739</v>
      </c>
      <c r="CI2" s="243">
        <v>43770</v>
      </c>
      <c r="CJ2" s="243">
        <v>43800</v>
      </c>
      <c r="CK2" s="243">
        <v>43831</v>
      </c>
      <c r="CL2" s="243">
        <v>43862</v>
      </c>
      <c r="CM2" s="243">
        <v>43891</v>
      </c>
      <c r="CN2" s="243">
        <v>43922</v>
      </c>
      <c r="CO2" s="243">
        <v>43952</v>
      </c>
      <c r="CP2" s="243">
        <v>43983</v>
      </c>
      <c r="CQ2" s="243">
        <v>44013</v>
      </c>
      <c r="CR2" s="243">
        <v>44044</v>
      </c>
      <c r="CS2" s="243">
        <v>44075</v>
      </c>
      <c r="CT2" s="243">
        <v>44105</v>
      </c>
      <c r="CU2" s="243">
        <v>44136</v>
      </c>
      <c r="CV2" s="243">
        <v>44166</v>
      </c>
      <c r="CW2" s="243">
        <v>44197</v>
      </c>
      <c r="CX2" s="243">
        <v>44228</v>
      </c>
      <c r="CY2" s="243">
        <v>44256</v>
      </c>
      <c r="CZ2" s="243">
        <v>44287</v>
      </c>
      <c r="DA2" s="243">
        <v>44317</v>
      </c>
      <c r="DB2" s="243">
        <v>44348</v>
      </c>
      <c r="DC2" s="243">
        <v>44378</v>
      </c>
      <c r="DD2" s="243">
        <v>44409</v>
      </c>
      <c r="DE2" s="243">
        <v>44440</v>
      </c>
      <c r="DF2" s="243">
        <v>44470</v>
      </c>
      <c r="DG2" s="243">
        <v>44501</v>
      </c>
      <c r="DH2" s="243">
        <v>44531</v>
      </c>
      <c r="DI2" s="243">
        <v>44562</v>
      </c>
      <c r="DJ2" s="243">
        <v>44593</v>
      </c>
      <c r="DK2" s="243">
        <v>44621</v>
      </c>
      <c r="DL2" s="243">
        <v>44652</v>
      </c>
      <c r="DM2" s="243">
        <v>44682</v>
      </c>
      <c r="DN2" s="243">
        <v>44713</v>
      </c>
      <c r="DO2" s="243">
        <v>44743</v>
      </c>
      <c r="DP2" s="243">
        <v>44774</v>
      </c>
      <c r="DQ2" s="243">
        <v>44805</v>
      </c>
      <c r="DR2" s="243">
        <v>44835</v>
      </c>
      <c r="DS2" s="243">
        <v>44866</v>
      </c>
      <c r="DT2" s="243">
        <v>44896</v>
      </c>
      <c r="DU2" s="243">
        <v>44927</v>
      </c>
      <c r="DV2" s="243">
        <v>44958</v>
      </c>
      <c r="DW2" s="243">
        <v>44986</v>
      </c>
      <c r="DX2" s="243">
        <v>45017</v>
      </c>
      <c r="DY2" s="243">
        <v>45047</v>
      </c>
      <c r="DZ2" s="243">
        <v>45078</v>
      </c>
      <c r="EA2" s="243">
        <v>45108</v>
      </c>
      <c r="EB2" s="243">
        <v>45139</v>
      </c>
      <c r="EC2" s="243">
        <v>45170</v>
      </c>
      <c r="ED2" s="243">
        <v>45200</v>
      </c>
      <c r="EE2" s="243">
        <v>45231</v>
      </c>
      <c r="EF2" s="243">
        <v>45261</v>
      </c>
      <c r="EG2" s="243">
        <v>45292</v>
      </c>
      <c r="EH2" s="243">
        <v>45323</v>
      </c>
      <c r="EI2" s="243">
        <v>45352</v>
      </c>
      <c r="EJ2" s="243">
        <v>45383</v>
      </c>
      <c r="EK2" s="243">
        <v>45413</v>
      </c>
      <c r="EL2" s="243">
        <v>45444</v>
      </c>
      <c r="EM2" s="243">
        <v>45474</v>
      </c>
      <c r="EN2" s="243">
        <v>45505</v>
      </c>
      <c r="EO2" s="243">
        <v>45536</v>
      </c>
      <c r="EP2" s="243">
        <v>45566</v>
      </c>
      <c r="EQ2" s="243">
        <v>45597</v>
      </c>
      <c r="ER2" s="243">
        <v>45627</v>
      </c>
      <c r="ES2" s="243">
        <v>45658</v>
      </c>
      <c r="ET2" s="243">
        <v>45689</v>
      </c>
      <c r="EU2" s="243">
        <v>45717</v>
      </c>
      <c r="EV2" s="243">
        <v>45748</v>
      </c>
      <c r="EW2" s="243">
        <v>45778</v>
      </c>
      <c r="EX2" s="243">
        <v>45809</v>
      </c>
      <c r="EY2" s="243">
        <v>45839</v>
      </c>
      <c r="EZ2" s="243">
        <v>45870</v>
      </c>
      <c r="FA2" s="243">
        <v>45901</v>
      </c>
      <c r="FB2" s="243">
        <v>45931</v>
      </c>
      <c r="FC2" s="243">
        <v>45962</v>
      </c>
      <c r="FD2" s="243">
        <v>45992</v>
      </c>
      <c r="FE2" s="243">
        <v>46023</v>
      </c>
      <c r="FF2" s="243">
        <v>46054</v>
      </c>
      <c r="FG2" s="243">
        <v>46082</v>
      </c>
      <c r="FH2" s="243">
        <v>46113</v>
      </c>
      <c r="FI2" s="243">
        <v>46143</v>
      </c>
      <c r="FJ2" s="243">
        <v>46174</v>
      </c>
      <c r="FK2" s="243">
        <v>46204</v>
      </c>
      <c r="FL2" s="243">
        <v>46235</v>
      </c>
      <c r="FM2" s="243">
        <v>46266</v>
      </c>
      <c r="FN2" s="243">
        <v>46296</v>
      </c>
      <c r="FO2" s="243">
        <v>46327</v>
      </c>
      <c r="FP2" s="243">
        <v>46357</v>
      </c>
      <c r="FQ2" s="243">
        <v>46388</v>
      </c>
      <c r="FR2" s="243">
        <v>46419</v>
      </c>
      <c r="FS2" s="243">
        <v>46447</v>
      </c>
      <c r="FT2" s="243">
        <v>46478</v>
      </c>
      <c r="FU2" s="243">
        <v>46508</v>
      </c>
      <c r="FV2" s="243">
        <v>46539</v>
      </c>
      <c r="FW2" s="243">
        <v>46569</v>
      </c>
      <c r="FX2" s="243">
        <v>46600</v>
      </c>
      <c r="FY2" s="243">
        <v>46631</v>
      </c>
      <c r="FZ2" s="243">
        <v>46661</v>
      </c>
      <c r="GA2" s="243">
        <v>46692</v>
      </c>
      <c r="GB2" s="243">
        <v>46722</v>
      </c>
    </row>
    <row r="3" spans="2:184">
      <c r="B3" s="461" t="s">
        <v>67</v>
      </c>
      <c r="C3" s="461" t="s">
        <v>61</v>
      </c>
      <c r="D3" s="405" t="s">
        <v>68</v>
      </c>
      <c r="E3" s="59">
        <v>33389902</v>
      </c>
      <c r="F3" s="59">
        <v>28597626</v>
      </c>
      <c r="G3" s="59">
        <v>28283164</v>
      </c>
      <c r="H3" s="59">
        <v>26086116</v>
      </c>
      <c r="I3" s="59">
        <v>26960002</v>
      </c>
      <c r="J3" s="59">
        <v>28623194</v>
      </c>
      <c r="K3" s="59">
        <v>36180764</v>
      </c>
      <c r="L3" s="59">
        <v>28558738</v>
      </c>
      <c r="M3" s="59">
        <v>17101084</v>
      </c>
      <c r="N3" s="59">
        <v>16073915</v>
      </c>
      <c r="O3" s="59">
        <v>16437106</v>
      </c>
      <c r="P3" s="59">
        <v>19869742</v>
      </c>
      <c r="Q3" s="59">
        <v>23120610</v>
      </c>
      <c r="R3" s="59">
        <v>19947012</v>
      </c>
      <c r="S3" s="59">
        <v>18435894</v>
      </c>
      <c r="T3" s="59">
        <v>16826292</v>
      </c>
      <c r="U3" s="59">
        <v>17392894</v>
      </c>
      <c r="V3" s="59">
        <v>19714060</v>
      </c>
      <c r="W3" s="59">
        <v>23623518</v>
      </c>
      <c r="X3" s="59">
        <v>23193836</v>
      </c>
      <c r="Y3" s="59">
        <v>17833498</v>
      </c>
      <c r="Z3" s="59">
        <v>16605328</v>
      </c>
      <c r="AA3" s="59">
        <v>17011536</v>
      </c>
      <c r="AB3" s="59">
        <v>20283462</v>
      </c>
      <c r="AC3" s="59">
        <v>23046706</v>
      </c>
      <c r="AD3" s="59">
        <v>20632294</v>
      </c>
      <c r="AE3" s="59">
        <v>19390414</v>
      </c>
      <c r="AF3" s="59">
        <v>17121340</v>
      </c>
      <c r="AG3" s="59">
        <v>17782706</v>
      </c>
      <c r="AH3" s="59">
        <v>21211552</v>
      </c>
      <c r="AI3" s="59">
        <v>24878860</v>
      </c>
      <c r="AJ3" s="59">
        <v>24186222</v>
      </c>
      <c r="AK3" s="59">
        <v>18445902</v>
      </c>
      <c r="AL3" s="59">
        <v>17373974</v>
      </c>
      <c r="AM3" s="59">
        <v>17983656</v>
      </c>
      <c r="AN3" s="59">
        <v>20777868</v>
      </c>
      <c r="AO3" s="59">
        <v>24186286</v>
      </c>
      <c r="AP3" s="59">
        <v>22171508</v>
      </c>
      <c r="AQ3" s="59">
        <v>20489896</v>
      </c>
      <c r="AR3" s="59">
        <v>17850436</v>
      </c>
      <c r="AS3" s="59">
        <v>18754896</v>
      </c>
      <c r="AT3" s="59">
        <v>22230218</v>
      </c>
      <c r="AU3" s="59">
        <v>25583074</v>
      </c>
      <c r="AV3" s="59">
        <v>26005076</v>
      </c>
      <c r="AW3" s="59">
        <v>19269582</v>
      </c>
      <c r="AX3" s="59">
        <v>17973694</v>
      </c>
      <c r="AY3" s="59">
        <v>18864026</v>
      </c>
      <c r="AZ3" s="59">
        <v>21755938</v>
      </c>
      <c r="BA3" s="59">
        <v>25664122</v>
      </c>
      <c r="BB3" s="59">
        <v>23009278</v>
      </c>
      <c r="BC3" s="59">
        <v>21318464</v>
      </c>
      <c r="BD3" s="59">
        <v>18482346</v>
      </c>
      <c r="BE3" s="59">
        <v>19274590</v>
      </c>
      <c r="BF3" s="59">
        <v>23281820</v>
      </c>
      <c r="BG3" s="59">
        <v>26573464</v>
      </c>
      <c r="BH3" s="59">
        <v>27119040</v>
      </c>
      <c r="BI3" s="59">
        <v>19640854</v>
      </c>
      <c r="BJ3" s="59">
        <v>18760902</v>
      </c>
      <c r="BK3" s="59">
        <v>19597390</v>
      </c>
      <c r="BL3" s="59">
        <v>22676282</v>
      </c>
      <c r="BM3" s="59">
        <v>27070986</v>
      </c>
      <c r="BN3" s="59">
        <v>24207670</v>
      </c>
      <c r="BO3" s="59">
        <v>22549238</v>
      </c>
      <c r="BP3" s="59">
        <v>19872480</v>
      </c>
      <c r="BQ3" s="59">
        <v>20808022</v>
      </c>
      <c r="BR3" s="59">
        <v>25096416</v>
      </c>
      <c r="BS3" s="59">
        <v>29750126</v>
      </c>
      <c r="BT3" s="59">
        <v>29975686</v>
      </c>
      <c r="BU3" s="59">
        <v>21990330</v>
      </c>
      <c r="BV3" s="59">
        <v>20758818</v>
      </c>
      <c r="BW3" s="59">
        <v>21930990</v>
      </c>
      <c r="BX3" s="59">
        <v>25748834</v>
      </c>
      <c r="BY3" s="59">
        <v>29875760</v>
      </c>
      <c r="BZ3" s="59">
        <v>27229828</v>
      </c>
      <c r="CA3" s="59">
        <v>26167934</v>
      </c>
      <c r="CB3" s="59">
        <v>23478258</v>
      </c>
      <c r="CC3" s="59">
        <v>24824014</v>
      </c>
      <c r="CD3" s="59">
        <v>30239960</v>
      </c>
      <c r="CE3" s="59">
        <v>38129468</v>
      </c>
      <c r="CF3" s="59">
        <v>38545356</v>
      </c>
      <c r="CG3" s="59">
        <v>28885308</v>
      </c>
      <c r="CH3" s="59">
        <v>27374760</v>
      </c>
      <c r="CI3" s="59">
        <v>28850232</v>
      </c>
      <c r="CJ3" s="59">
        <v>34679124</v>
      </c>
      <c r="CK3" s="59">
        <v>38358344</v>
      </c>
      <c r="CL3" s="59">
        <v>35062344</v>
      </c>
      <c r="CM3" s="59">
        <v>33659532</v>
      </c>
      <c r="CN3" s="59">
        <v>29926270</v>
      </c>
      <c r="CO3" s="59">
        <v>31333864</v>
      </c>
      <c r="CP3" s="59">
        <v>39793480</v>
      </c>
      <c r="CQ3" s="59">
        <v>49446360</v>
      </c>
      <c r="CR3" s="59">
        <v>48579020</v>
      </c>
      <c r="CS3" s="59">
        <v>37018448</v>
      </c>
      <c r="CT3" s="59">
        <v>34028252</v>
      </c>
      <c r="CU3" s="59">
        <v>35113272</v>
      </c>
      <c r="CV3" s="59">
        <v>42856404</v>
      </c>
      <c r="CW3" s="59">
        <v>45661664</v>
      </c>
      <c r="CX3" s="59">
        <v>41689936</v>
      </c>
      <c r="CY3" s="59">
        <v>40098476</v>
      </c>
      <c r="CZ3" s="59">
        <v>36000348</v>
      </c>
      <c r="DA3" s="59">
        <v>36729604</v>
      </c>
      <c r="DB3" s="59">
        <v>46813432</v>
      </c>
      <c r="DC3" s="59">
        <v>55770684</v>
      </c>
      <c r="DD3" s="59">
        <v>55610068</v>
      </c>
      <c r="DE3" s="59">
        <v>40420264</v>
      </c>
      <c r="DF3" s="59">
        <v>36158932</v>
      </c>
      <c r="DG3" s="59">
        <v>38006672</v>
      </c>
      <c r="DH3" s="59">
        <v>45590296</v>
      </c>
      <c r="DI3" s="59">
        <v>48000572</v>
      </c>
      <c r="DJ3" s="59">
        <v>42828496</v>
      </c>
      <c r="DK3" s="59">
        <v>41355708</v>
      </c>
      <c r="DL3" s="59">
        <v>35874748</v>
      </c>
      <c r="DM3" s="59">
        <v>37704032</v>
      </c>
      <c r="DN3" s="59">
        <v>48685608</v>
      </c>
      <c r="DO3" s="59">
        <v>55934336</v>
      </c>
      <c r="DP3" s="59">
        <v>56597436</v>
      </c>
      <c r="DQ3" s="59">
        <v>41649704</v>
      </c>
      <c r="DR3" s="59">
        <v>37532440</v>
      </c>
      <c r="DS3" s="59">
        <v>39893376</v>
      </c>
      <c r="DT3" s="59">
        <v>46545972</v>
      </c>
      <c r="DU3" s="59">
        <v>49486124</v>
      </c>
      <c r="DV3" s="59">
        <v>43798096</v>
      </c>
      <c r="DW3" s="59">
        <v>42429180</v>
      </c>
      <c r="DX3" s="59">
        <v>36505172</v>
      </c>
      <c r="DY3" s="59">
        <v>39921032</v>
      </c>
      <c r="DZ3" s="59">
        <v>49696928</v>
      </c>
      <c r="EA3" s="59">
        <v>56170104</v>
      </c>
      <c r="EB3" s="59">
        <v>56907388</v>
      </c>
      <c r="EC3" s="59">
        <v>41816484</v>
      </c>
      <c r="ED3" s="59">
        <v>38525568</v>
      </c>
      <c r="EE3" s="59">
        <v>40130664</v>
      </c>
      <c r="EF3" s="59">
        <v>46561504</v>
      </c>
      <c r="EG3" s="59">
        <v>49839492</v>
      </c>
      <c r="EH3" s="59">
        <v>45833132</v>
      </c>
      <c r="EI3" s="59">
        <v>42577884</v>
      </c>
      <c r="EJ3" s="59">
        <v>37935172</v>
      </c>
      <c r="EK3" s="59">
        <v>40397320</v>
      </c>
      <c r="EL3" s="59">
        <v>47858116</v>
      </c>
      <c r="EM3" s="59">
        <v>58889672</v>
      </c>
      <c r="EN3" s="59">
        <v>59394028</v>
      </c>
      <c r="EO3" s="59">
        <v>43821420</v>
      </c>
      <c r="EP3" s="59">
        <v>39888680</v>
      </c>
      <c r="EQ3" s="59">
        <v>40295772</v>
      </c>
      <c r="ER3" s="59">
        <v>48800568</v>
      </c>
      <c r="ES3" s="59">
        <v>52610556</v>
      </c>
      <c r="ET3" s="59">
        <v>46350172</v>
      </c>
      <c r="EU3" s="59">
        <v>44414984</v>
      </c>
      <c r="EV3" s="59">
        <v>39600568</v>
      </c>
      <c r="EW3" s="59">
        <v>41290804</v>
      </c>
      <c r="EX3" s="59">
        <v>50352064</v>
      </c>
      <c r="EY3" s="59">
        <v>61273992</v>
      </c>
      <c r="EZ3" s="59">
        <v>60129316</v>
      </c>
      <c r="FA3" s="59">
        <v>46149696</v>
      </c>
      <c r="FB3" s="59">
        <v>42119256</v>
      </c>
      <c r="FC3" s="59">
        <v>41633392</v>
      </c>
      <c r="FD3" s="59">
        <v>51166080</v>
      </c>
      <c r="FE3" s="59">
        <v>54770244</v>
      </c>
      <c r="FF3" s="59">
        <v>49172652</v>
      </c>
      <c r="FG3" s="59">
        <v>47518420</v>
      </c>
      <c r="FH3" s="59">
        <v>41747268</v>
      </c>
      <c r="FI3" s="59">
        <v>43839116</v>
      </c>
      <c r="FJ3" s="59">
        <v>54496948</v>
      </c>
      <c r="FK3" s="59">
        <v>65025896</v>
      </c>
      <c r="FL3" s="59">
        <v>63338672</v>
      </c>
      <c r="FM3" s="59">
        <v>49254336</v>
      </c>
      <c r="FN3" s="59">
        <v>43964872</v>
      </c>
      <c r="FO3" s="59">
        <v>44601956</v>
      </c>
      <c r="FP3" s="59">
        <v>54531892</v>
      </c>
      <c r="FQ3" s="59">
        <v>57399880</v>
      </c>
      <c r="FR3" s="59">
        <v>51832332</v>
      </c>
      <c r="FS3" s="59">
        <v>50657556</v>
      </c>
      <c r="FT3" s="59">
        <v>44549784</v>
      </c>
      <c r="FU3" s="59">
        <v>46339624</v>
      </c>
      <c r="FV3" s="59">
        <v>57730468</v>
      </c>
      <c r="FW3" s="59">
        <v>65980540</v>
      </c>
      <c r="FX3" s="59">
        <v>66647828</v>
      </c>
      <c r="FY3" s="59">
        <v>51020096</v>
      </c>
      <c r="FZ3" s="59">
        <v>45901144</v>
      </c>
      <c r="GA3" s="59">
        <v>48164204</v>
      </c>
      <c r="GB3" s="59">
        <v>57784700</v>
      </c>
    </row>
    <row r="4" spans="2:184">
      <c r="B4" s="461" t="s">
        <v>67</v>
      </c>
      <c r="C4" s="461" t="s">
        <v>61</v>
      </c>
      <c r="D4" s="405" t="s">
        <v>69</v>
      </c>
      <c r="E4" s="59">
        <v>6136596.5</v>
      </c>
      <c r="F4" s="59">
        <v>5190037.5</v>
      </c>
      <c r="G4" s="59">
        <v>5788403</v>
      </c>
      <c r="H4" s="59">
        <v>4402811</v>
      </c>
      <c r="I4" s="59">
        <v>4861609</v>
      </c>
      <c r="J4" s="59">
        <v>6185006.5</v>
      </c>
      <c r="K4" s="59">
        <v>6424889</v>
      </c>
      <c r="L4" s="59">
        <v>5426503</v>
      </c>
      <c r="M4" s="59">
        <v>3684987.5</v>
      </c>
      <c r="N4" s="59">
        <v>2688800.5</v>
      </c>
      <c r="O4" s="59">
        <v>3528079</v>
      </c>
      <c r="P4" s="59">
        <v>3953193.25</v>
      </c>
      <c r="Q4" s="59">
        <v>4139110.25</v>
      </c>
      <c r="R4" s="59">
        <v>3566482.25</v>
      </c>
      <c r="S4" s="59">
        <v>3513500.25</v>
      </c>
      <c r="T4" s="59">
        <v>2783580.5</v>
      </c>
      <c r="U4" s="59">
        <v>3481907.25</v>
      </c>
      <c r="V4" s="59">
        <v>3930669.5</v>
      </c>
      <c r="W4" s="59">
        <v>4517282</v>
      </c>
      <c r="X4" s="59">
        <v>4744273</v>
      </c>
      <c r="Y4" s="59">
        <v>3340391</v>
      </c>
      <c r="Z4" s="59">
        <v>2744876</v>
      </c>
      <c r="AA4" s="59">
        <v>4008742.25</v>
      </c>
      <c r="AB4" s="59">
        <v>3547306</v>
      </c>
      <c r="AC4" s="59">
        <v>4839129.5</v>
      </c>
      <c r="AD4" s="59">
        <v>3622245.5</v>
      </c>
      <c r="AE4" s="59">
        <v>3280115</v>
      </c>
      <c r="AF4" s="59">
        <v>2898111</v>
      </c>
      <c r="AG4" s="59">
        <v>4042120.25</v>
      </c>
      <c r="AH4" s="59">
        <v>3775803.25</v>
      </c>
      <c r="AI4" s="59">
        <v>4283365</v>
      </c>
      <c r="AJ4" s="59">
        <v>5054350.5</v>
      </c>
      <c r="AK4" s="59">
        <v>3490840.75</v>
      </c>
      <c r="AL4" s="59">
        <v>3234209.75</v>
      </c>
      <c r="AM4" s="59">
        <v>3800158.5</v>
      </c>
      <c r="AN4" s="59">
        <v>3717509.75</v>
      </c>
      <c r="AO4" s="59">
        <v>5731537</v>
      </c>
      <c r="AP4" s="59">
        <v>3777192</v>
      </c>
      <c r="AQ4" s="59">
        <v>3117024.25</v>
      </c>
      <c r="AR4" s="59">
        <v>3489455.5</v>
      </c>
      <c r="AS4" s="59">
        <v>3874017.25</v>
      </c>
      <c r="AT4" s="59">
        <v>3924819.75</v>
      </c>
      <c r="AU4" s="59">
        <v>6363220</v>
      </c>
      <c r="AV4" s="59">
        <v>4411568.5</v>
      </c>
      <c r="AW4" s="59">
        <v>3815704</v>
      </c>
      <c r="AX4" s="59">
        <v>3864209.5</v>
      </c>
      <c r="AY4" s="59">
        <v>3652787.75</v>
      </c>
      <c r="AZ4" s="59">
        <v>4444443</v>
      </c>
      <c r="BA4" s="59">
        <v>5419457.5</v>
      </c>
      <c r="BB4" s="59">
        <v>4053506</v>
      </c>
      <c r="BC4" s="59">
        <v>3316377.75</v>
      </c>
      <c r="BD4" s="59">
        <v>4105114.75</v>
      </c>
      <c r="BE4" s="59">
        <v>3589691.25</v>
      </c>
      <c r="BF4" s="59">
        <v>4053826.75</v>
      </c>
      <c r="BG4" s="59">
        <v>6473365.5</v>
      </c>
      <c r="BH4" s="59">
        <v>4527494.5</v>
      </c>
      <c r="BI4" s="59">
        <v>4313186.5</v>
      </c>
      <c r="BJ4" s="59">
        <v>3567638.75</v>
      </c>
      <c r="BK4" s="59">
        <v>3765840.5</v>
      </c>
      <c r="BL4" s="59">
        <v>5165108.5</v>
      </c>
      <c r="BM4" s="59">
        <v>5205284.5</v>
      </c>
      <c r="BN4" s="59">
        <v>4263957</v>
      </c>
      <c r="BO4" s="59">
        <v>4021243.25</v>
      </c>
      <c r="BP4" s="59">
        <v>4001937.75</v>
      </c>
      <c r="BQ4" s="59">
        <v>4017570.75</v>
      </c>
      <c r="BR4" s="59">
        <v>5197992</v>
      </c>
      <c r="BS4" s="59">
        <v>6998820</v>
      </c>
      <c r="BT4" s="59">
        <v>5480513</v>
      </c>
      <c r="BU4" s="59">
        <v>5806356.5</v>
      </c>
      <c r="BV4" s="59">
        <v>3668450.5</v>
      </c>
      <c r="BW4" s="59">
        <v>4503554</v>
      </c>
      <c r="BX4" s="59">
        <v>6329121</v>
      </c>
      <c r="BY4" s="59">
        <v>5950329.5</v>
      </c>
      <c r="BZ4" s="59">
        <v>4912510.5</v>
      </c>
      <c r="CA4" s="59">
        <v>5331692.5</v>
      </c>
      <c r="CB4" s="59">
        <v>4212657.5</v>
      </c>
      <c r="CC4" s="59">
        <v>4725933</v>
      </c>
      <c r="CD4" s="59">
        <v>6841189.5</v>
      </c>
      <c r="CE4" s="59">
        <v>8065003.5</v>
      </c>
      <c r="CF4" s="59">
        <v>7804615.5</v>
      </c>
      <c r="CG4" s="59">
        <v>6372166.5</v>
      </c>
      <c r="CH4" s="59">
        <v>4402550.5</v>
      </c>
      <c r="CI4" s="59">
        <v>6195047.5</v>
      </c>
      <c r="CJ4" s="59">
        <v>6939415.5</v>
      </c>
      <c r="CK4" s="59">
        <v>6666246.5</v>
      </c>
      <c r="CL4" s="59">
        <v>6292006.5</v>
      </c>
      <c r="CM4" s="59">
        <v>5441579.5</v>
      </c>
      <c r="CN4" s="59">
        <v>4813943</v>
      </c>
      <c r="CO4" s="59">
        <v>6688855</v>
      </c>
      <c r="CP4" s="59">
        <v>6403934.5</v>
      </c>
      <c r="CQ4" s="59">
        <v>8248988</v>
      </c>
      <c r="CR4" s="59">
        <v>9646660</v>
      </c>
      <c r="CS4" s="59">
        <v>6239433.5</v>
      </c>
      <c r="CT4" s="59">
        <v>5455901.5</v>
      </c>
      <c r="CU4" s="59">
        <v>6495780.5</v>
      </c>
      <c r="CV4" s="59">
        <v>6557551</v>
      </c>
      <c r="CW4" s="59">
        <v>8129235.5</v>
      </c>
      <c r="CX4" s="59">
        <v>5378503</v>
      </c>
      <c r="CY4" s="59">
        <v>4668551.5</v>
      </c>
      <c r="CZ4" s="59">
        <v>4520228.5</v>
      </c>
      <c r="DA4" s="59">
        <v>6102741</v>
      </c>
      <c r="DB4" s="59">
        <v>5419912.5</v>
      </c>
      <c r="DC4" s="59">
        <v>8860886</v>
      </c>
      <c r="DD4" s="59">
        <v>7304400.5</v>
      </c>
      <c r="DE4" s="59">
        <v>5512110.5</v>
      </c>
      <c r="DF4" s="59">
        <v>5459325.5</v>
      </c>
      <c r="DG4" s="59">
        <v>5518775.5</v>
      </c>
      <c r="DH4" s="59">
        <v>5472577.5</v>
      </c>
      <c r="DI4" s="59">
        <v>7587963</v>
      </c>
      <c r="DJ4" s="59">
        <v>5536991.5</v>
      </c>
      <c r="DK4" s="59">
        <v>4846396.5</v>
      </c>
      <c r="DL4" s="59">
        <v>5223010</v>
      </c>
      <c r="DM4" s="59">
        <v>5683840.5</v>
      </c>
      <c r="DN4" s="59">
        <v>5544539.5</v>
      </c>
      <c r="DO4" s="59">
        <v>9922756</v>
      </c>
      <c r="DP4" s="59">
        <v>6497850.5</v>
      </c>
      <c r="DQ4" s="59">
        <v>5716136</v>
      </c>
      <c r="DR4" s="59">
        <v>5720187.5</v>
      </c>
      <c r="DS4" s="59">
        <v>5706825.5</v>
      </c>
      <c r="DT4" s="59">
        <v>7093679</v>
      </c>
      <c r="DU4" s="59">
        <v>7848377</v>
      </c>
      <c r="DV4" s="59">
        <v>5653508.5</v>
      </c>
      <c r="DW4" s="59">
        <v>5047430</v>
      </c>
      <c r="DX4" s="59">
        <v>6063218.5</v>
      </c>
      <c r="DY4" s="59">
        <v>5360875</v>
      </c>
      <c r="DZ4" s="59">
        <v>5639771.5</v>
      </c>
      <c r="EA4" s="59">
        <v>9933246</v>
      </c>
      <c r="EB4" s="59">
        <v>6605892.5</v>
      </c>
      <c r="EC4" s="59">
        <v>6575940.5</v>
      </c>
      <c r="ED4" s="59">
        <v>5182334</v>
      </c>
      <c r="EE4" s="59">
        <v>5753751.5</v>
      </c>
      <c r="EF4" s="59">
        <v>7945654</v>
      </c>
      <c r="EG4" s="59">
        <v>7257269.5</v>
      </c>
      <c r="EH4" s="59">
        <v>5652605.5</v>
      </c>
      <c r="EI4" s="59">
        <v>6505829</v>
      </c>
      <c r="EJ4" s="59">
        <v>4923860</v>
      </c>
      <c r="EK4" s="59">
        <v>5541774.5</v>
      </c>
      <c r="EL4" s="59">
        <v>7123384.5</v>
      </c>
      <c r="EM4" s="59">
        <v>8378391.5</v>
      </c>
      <c r="EN4" s="59">
        <v>7927589.5</v>
      </c>
      <c r="EO4" s="59">
        <v>6832574.5</v>
      </c>
      <c r="EP4" s="59">
        <v>4742673.5</v>
      </c>
      <c r="EQ4" s="59">
        <v>6705254</v>
      </c>
      <c r="ER4" s="59">
        <v>7474632.5</v>
      </c>
      <c r="ES4" s="59">
        <v>7473908</v>
      </c>
      <c r="ET4" s="59">
        <v>6272566</v>
      </c>
      <c r="EU4" s="59">
        <v>6694958</v>
      </c>
      <c r="EV4" s="59">
        <v>5153967.5</v>
      </c>
      <c r="EW4" s="59">
        <v>6422746.5</v>
      </c>
      <c r="EX4" s="59">
        <v>6826898</v>
      </c>
      <c r="EY4" s="59">
        <v>8722796</v>
      </c>
      <c r="EZ4" s="59">
        <v>9004545</v>
      </c>
      <c r="FA4" s="59">
        <v>6242287</v>
      </c>
      <c r="FB4" s="59">
        <v>5057996</v>
      </c>
      <c r="FC4" s="59">
        <v>7707299.5</v>
      </c>
      <c r="FD4" s="59">
        <v>7209531.5</v>
      </c>
      <c r="FE4" s="59">
        <v>9049457</v>
      </c>
      <c r="FF4" s="59">
        <v>6636235</v>
      </c>
      <c r="FG4" s="59">
        <v>6545833.5</v>
      </c>
      <c r="FH4" s="59">
        <v>5595986</v>
      </c>
      <c r="FI4" s="59">
        <v>7685860</v>
      </c>
      <c r="FJ4" s="59">
        <v>6651716</v>
      </c>
      <c r="FK4" s="59">
        <v>8338204</v>
      </c>
      <c r="FL4" s="59">
        <v>9717543</v>
      </c>
      <c r="FM4" s="59">
        <v>6817508.5</v>
      </c>
      <c r="FN4" s="59">
        <v>6271116.5</v>
      </c>
      <c r="FO4" s="59">
        <v>7596001.5</v>
      </c>
      <c r="FP4" s="59">
        <v>7648146</v>
      </c>
      <c r="FQ4" s="59">
        <v>10588022</v>
      </c>
      <c r="FR4" s="59">
        <v>6946059</v>
      </c>
      <c r="FS4" s="59">
        <v>6194581</v>
      </c>
      <c r="FT4" s="59">
        <v>5904685.5</v>
      </c>
      <c r="FU4" s="59">
        <v>8098458.5</v>
      </c>
      <c r="FV4" s="59">
        <v>7015738.5</v>
      </c>
      <c r="FW4" s="59">
        <v>10927149</v>
      </c>
      <c r="FX4" s="59">
        <v>9162426</v>
      </c>
      <c r="FY4" s="59">
        <v>7177359</v>
      </c>
      <c r="FZ4" s="59">
        <v>7352284</v>
      </c>
      <c r="GA4" s="59">
        <v>7255957.5</v>
      </c>
      <c r="GB4" s="59">
        <v>7290411.5</v>
      </c>
    </row>
    <row r="5" spans="2:184">
      <c r="B5" s="461" t="s">
        <v>67</v>
      </c>
      <c r="C5" s="461" t="s">
        <v>61</v>
      </c>
      <c r="D5" s="405" t="s">
        <v>70</v>
      </c>
      <c r="E5" s="59">
        <v>2175497</v>
      </c>
      <c r="F5" s="59">
        <v>1912528.62</v>
      </c>
      <c r="G5" s="59">
        <v>2164517.75</v>
      </c>
      <c r="H5" s="59">
        <v>1372376.38</v>
      </c>
      <c r="I5" s="59">
        <v>1329788.75</v>
      </c>
      <c r="J5" s="59">
        <v>1228780.25</v>
      </c>
      <c r="K5" s="59">
        <v>1129224.8799999999</v>
      </c>
      <c r="L5" s="59">
        <v>1031801.75</v>
      </c>
      <c r="M5" s="59">
        <v>853018.38</v>
      </c>
      <c r="N5" s="59">
        <v>773211.75</v>
      </c>
      <c r="O5" s="59">
        <v>1111865.1200000001</v>
      </c>
      <c r="P5" s="59">
        <v>1190762.6200000001</v>
      </c>
      <c r="Q5" s="59">
        <v>1431378.12</v>
      </c>
      <c r="R5" s="59">
        <v>1258007.1200000001</v>
      </c>
      <c r="S5" s="59">
        <v>1300143.6200000001</v>
      </c>
      <c r="T5" s="59">
        <v>836902.12</v>
      </c>
      <c r="U5" s="59">
        <v>912780.44</v>
      </c>
      <c r="V5" s="59">
        <v>739803.69</v>
      </c>
      <c r="W5" s="59">
        <v>761607.31</v>
      </c>
      <c r="X5" s="59">
        <v>855336.69</v>
      </c>
      <c r="Y5" s="59">
        <v>768946.81</v>
      </c>
      <c r="Z5" s="59">
        <v>772921.88</v>
      </c>
      <c r="AA5" s="59">
        <v>1272816</v>
      </c>
      <c r="AB5" s="59">
        <v>1075394.1200000001</v>
      </c>
      <c r="AC5" s="59">
        <v>1659467.12</v>
      </c>
      <c r="AD5" s="59">
        <v>1295681.1200000001</v>
      </c>
      <c r="AE5" s="59">
        <v>1206322.5</v>
      </c>
      <c r="AF5" s="59">
        <v>869068.31</v>
      </c>
      <c r="AG5" s="59">
        <v>1060886.8799999999</v>
      </c>
      <c r="AH5" s="59">
        <v>706038.44</v>
      </c>
      <c r="AI5" s="59">
        <v>721265</v>
      </c>
      <c r="AJ5" s="59">
        <v>913295.94</v>
      </c>
      <c r="AK5" s="59">
        <v>796130.31</v>
      </c>
      <c r="AL5" s="59">
        <v>914676.62</v>
      </c>
      <c r="AM5" s="59">
        <v>1202352.8799999999</v>
      </c>
      <c r="AN5" s="59">
        <v>1131368.3799999999</v>
      </c>
      <c r="AO5" s="59">
        <v>1976503.62</v>
      </c>
      <c r="AP5" s="59">
        <v>1365250.88</v>
      </c>
      <c r="AQ5" s="59">
        <v>1141817.3799999999</v>
      </c>
      <c r="AR5" s="59">
        <v>1044985.56</v>
      </c>
      <c r="AS5" s="59">
        <v>1014357.69</v>
      </c>
      <c r="AT5" s="59">
        <v>744252.06</v>
      </c>
      <c r="AU5" s="59">
        <v>1070677.1200000001</v>
      </c>
      <c r="AV5" s="59">
        <v>795982</v>
      </c>
      <c r="AW5" s="59">
        <v>872539.88</v>
      </c>
      <c r="AX5" s="59">
        <v>1097875.3799999999</v>
      </c>
      <c r="AY5" s="59">
        <v>1151190.3799999999</v>
      </c>
      <c r="AZ5" s="59">
        <v>1405964.62</v>
      </c>
      <c r="BA5" s="59">
        <v>1908224</v>
      </c>
      <c r="BB5" s="59">
        <v>1462569.25</v>
      </c>
      <c r="BC5" s="59">
        <v>1211803.5</v>
      </c>
      <c r="BD5" s="59">
        <v>1230292.25</v>
      </c>
      <c r="BE5" s="59">
        <v>930577.75</v>
      </c>
      <c r="BF5" s="59">
        <v>763639.5</v>
      </c>
      <c r="BG5" s="59">
        <v>1093468.75</v>
      </c>
      <c r="BH5" s="59">
        <v>811783</v>
      </c>
      <c r="BI5" s="59">
        <v>996287.38</v>
      </c>
      <c r="BJ5" s="59">
        <v>1015515.62</v>
      </c>
      <c r="BK5" s="59">
        <v>1193925.3799999999</v>
      </c>
      <c r="BL5" s="59">
        <v>1551583</v>
      </c>
      <c r="BM5" s="59">
        <v>1782922.38</v>
      </c>
      <c r="BN5" s="59">
        <v>1538704.88</v>
      </c>
      <c r="BO5" s="59">
        <v>1466280</v>
      </c>
      <c r="BP5" s="59">
        <v>1195865.6200000001</v>
      </c>
      <c r="BQ5" s="59">
        <v>1046501.12</v>
      </c>
      <c r="BR5" s="59">
        <v>971756.62</v>
      </c>
      <c r="BS5" s="59">
        <v>1174927.3799999999</v>
      </c>
      <c r="BT5" s="59">
        <v>978216.12</v>
      </c>
      <c r="BU5" s="59">
        <v>1340749.6200000001</v>
      </c>
      <c r="BV5" s="59">
        <v>1052017.1200000001</v>
      </c>
      <c r="BW5" s="59">
        <v>1428448.12</v>
      </c>
      <c r="BX5" s="59">
        <v>1910372.75</v>
      </c>
      <c r="BY5" s="59">
        <v>2035996.12</v>
      </c>
      <c r="BZ5" s="59">
        <v>1771913</v>
      </c>
      <c r="CA5" s="59">
        <v>1939381.25</v>
      </c>
      <c r="CB5" s="59">
        <v>1254699.75</v>
      </c>
      <c r="CC5" s="59">
        <v>1228979.8799999999</v>
      </c>
      <c r="CD5" s="59">
        <v>1273674.3799999999</v>
      </c>
      <c r="CE5" s="59">
        <v>1347241</v>
      </c>
      <c r="CF5" s="59">
        <v>1388543.12</v>
      </c>
      <c r="CG5" s="59">
        <v>1474044.38</v>
      </c>
      <c r="CH5" s="59">
        <v>1262736.6200000001</v>
      </c>
      <c r="CI5" s="59">
        <v>1958372.12</v>
      </c>
      <c r="CJ5" s="59">
        <v>2080849.88</v>
      </c>
      <c r="CK5" s="59">
        <v>2302148</v>
      </c>
      <c r="CL5" s="59">
        <v>2223901.75</v>
      </c>
      <c r="CM5" s="59">
        <v>1991703.5</v>
      </c>
      <c r="CN5" s="59">
        <v>1430956.38</v>
      </c>
      <c r="CO5" s="59">
        <v>1752846</v>
      </c>
      <c r="CP5" s="59">
        <v>1192555.6200000001</v>
      </c>
      <c r="CQ5" s="59">
        <v>1383219.25</v>
      </c>
      <c r="CR5" s="59">
        <v>1719599.38</v>
      </c>
      <c r="CS5" s="59">
        <v>1436179.12</v>
      </c>
      <c r="CT5" s="59">
        <v>1533894.5</v>
      </c>
      <c r="CU5" s="59">
        <v>2054968.75</v>
      </c>
      <c r="CV5" s="59">
        <v>1987137.88</v>
      </c>
      <c r="CW5" s="59">
        <v>3644218.75</v>
      </c>
      <c r="CX5" s="59">
        <v>2542874.25</v>
      </c>
      <c r="CY5" s="59">
        <v>2211950.25</v>
      </c>
      <c r="CZ5" s="59">
        <v>2062441.62</v>
      </c>
      <c r="DA5" s="59">
        <v>2596733.25</v>
      </c>
      <c r="DB5" s="59">
        <v>2343528.25</v>
      </c>
      <c r="DC5" s="59">
        <v>3489552.5</v>
      </c>
      <c r="DD5" s="59">
        <v>3001801.5</v>
      </c>
      <c r="DE5" s="59">
        <v>2218083.25</v>
      </c>
      <c r="DF5" s="59">
        <v>2516507.75</v>
      </c>
      <c r="DG5" s="59">
        <v>2486008</v>
      </c>
      <c r="DH5" s="59">
        <v>2439350.25</v>
      </c>
      <c r="DI5" s="59">
        <v>3409156.75</v>
      </c>
      <c r="DJ5" s="59">
        <v>2617842.75</v>
      </c>
      <c r="DK5" s="59">
        <v>2292908.25</v>
      </c>
      <c r="DL5" s="59">
        <v>2380417.25</v>
      </c>
      <c r="DM5" s="59">
        <v>2397637</v>
      </c>
      <c r="DN5" s="59">
        <v>2385277.75</v>
      </c>
      <c r="DO5" s="59">
        <v>3928043.5</v>
      </c>
      <c r="DP5" s="59">
        <v>2665109.5</v>
      </c>
      <c r="DQ5" s="59">
        <v>2291578</v>
      </c>
      <c r="DR5" s="59">
        <v>2650838.5</v>
      </c>
      <c r="DS5" s="59">
        <v>2571077.75</v>
      </c>
      <c r="DT5" s="59">
        <v>3184129.25</v>
      </c>
      <c r="DU5" s="59">
        <v>3505956.5</v>
      </c>
      <c r="DV5" s="59">
        <v>2673043</v>
      </c>
      <c r="DW5" s="59">
        <v>2383345.75</v>
      </c>
      <c r="DX5" s="59">
        <v>2774788.5</v>
      </c>
      <c r="DY5" s="59">
        <v>2227888.75</v>
      </c>
      <c r="DZ5" s="59">
        <v>2415668.25</v>
      </c>
      <c r="EA5" s="59">
        <v>3945325.25</v>
      </c>
      <c r="EB5" s="59">
        <v>2699523.5</v>
      </c>
      <c r="EC5" s="59">
        <v>2656161</v>
      </c>
      <c r="ED5" s="59">
        <v>2418409.75</v>
      </c>
      <c r="EE5" s="59">
        <v>2608443</v>
      </c>
      <c r="EF5" s="59">
        <v>3558620.5</v>
      </c>
      <c r="EG5" s="59">
        <v>3229521.5</v>
      </c>
      <c r="EH5" s="59">
        <v>2672074.75</v>
      </c>
      <c r="EI5" s="59">
        <v>3058530.5</v>
      </c>
      <c r="EJ5" s="59">
        <v>2240214</v>
      </c>
      <c r="EK5" s="59">
        <v>2301192.5</v>
      </c>
      <c r="EL5" s="59">
        <v>3021248.5</v>
      </c>
      <c r="EM5" s="59">
        <v>3240377.5</v>
      </c>
      <c r="EN5" s="59">
        <v>3232836.5</v>
      </c>
      <c r="EO5" s="59">
        <v>2750999.75</v>
      </c>
      <c r="EP5" s="59">
        <v>2237237.75</v>
      </c>
      <c r="EQ5" s="59">
        <v>3027532.25</v>
      </c>
      <c r="ER5" s="59">
        <v>3339884.25</v>
      </c>
      <c r="ES5" s="59">
        <v>3350102.75</v>
      </c>
      <c r="ET5" s="59">
        <v>2883234.5</v>
      </c>
      <c r="EU5" s="59">
        <v>3186715</v>
      </c>
      <c r="EV5" s="59">
        <v>2346812.75</v>
      </c>
      <c r="EW5" s="59">
        <v>2843465.5</v>
      </c>
      <c r="EX5" s="59">
        <v>2913363.25</v>
      </c>
      <c r="EY5" s="59">
        <v>3383301</v>
      </c>
      <c r="EZ5" s="59">
        <v>3671556.25</v>
      </c>
      <c r="FA5" s="59">
        <v>2675079</v>
      </c>
      <c r="FB5" s="59">
        <v>2317019.5</v>
      </c>
      <c r="FC5" s="59">
        <v>3517453.75</v>
      </c>
      <c r="FD5" s="59">
        <v>3203954.25</v>
      </c>
      <c r="FE5" s="59">
        <v>4003414</v>
      </c>
      <c r="FF5" s="59">
        <v>3096797.75</v>
      </c>
      <c r="FG5" s="59">
        <v>3095219.75</v>
      </c>
      <c r="FH5" s="59">
        <v>2545209.25</v>
      </c>
      <c r="FI5" s="59">
        <v>3393506.75</v>
      </c>
      <c r="FJ5" s="59">
        <v>2815651</v>
      </c>
      <c r="FK5" s="59">
        <v>3203892.25</v>
      </c>
      <c r="FL5" s="59">
        <v>3951513.75</v>
      </c>
      <c r="FM5" s="59">
        <v>2892784</v>
      </c>
      <c r="FN5" s="59">
        <v>2888987.5</v>
      </c>
      <c r="FO5" s="59">
        <v>3442626.5</v>
      </c>
      <c r="FP5" s="59">
        <v>3424491</v>
      </c>
      <c r="FQ5" s="59">
        <v>4723462</v>
      </c>
      <c r="FR5" s="59">
        <v>3273750.5</v>
      </c>
      <c r="FS5" s="59">
        <v>2923694.25</v>
      </c>
      <c r="FT5" s="59">
        <v>2683293.75</v>
      </c>
      <c r="FU5" s="59">
        <v>3577095</v>
      </c>
      <c r="FV5" s="59">
        <v>3015298.75</v>
      </c>
      <c r="FW5" s="59">
        <v>4270716.5</v>
      </c>
      <c r="FX5" s="59">
        <v>3715382.75</v>
      </c>
      <c r="FY5" s="59">
        <v>3044013.5</v>
      </c>
      <c r="FZ5" s="59">
        <v>3405916.25</v>
      </c>
      <c r="GA5" s="59">
        <v>3277752.25</v>
      </c>
      <c r="GB5" s="59">
        <v>3234973</v>
      </c>
    </row>
    <row r="6" spans="2:184">
      <c r="B6" s="461" t="s">
        <v>67</v>
      </c>
      <c r="C6" s="461" t="s">
        <v>61</v>
      </c>
      <c r="D6" s="405" t="s">
        <v>71</v>
      </c>
      <c r="E6" s="59">
        <v>18607758</v>
      </c>
      <c r="F6" s="59">
        <v>15537329</v>
      </c>
      <c r="G6" s="59">
        <v>14724218</v>
      </c>
      <c r="H6" s="59">
        <v>15147078</v>
      </c>
      <c r="I6" s="59">
        <v>15902331</v>
      </c>
      <c r="J6" s="59">
        <v>16548881</v>
      </c>
      <c r="K6" s="59">
        <v>22973922</v>
      </c>
      <c r="L6" s="59">
        <v>17483142</v>
      </c>
      <c r="M6" s="59">
        <v>9796818</v>
      </c>
      <c r="N6" s="59">
        <v>9377210</v>
      </c>
      <c r="O6" s="59">
        <v>8756437</v>
      </c>
      <c r="P6" s="59">
        <v>11045776</v>
      </c>
      <c r="Q6" s="59">
        <v>13229145</v>
      </c>
      <c r="R6" s="59">
        <v>11211573</v>
      </c>
      <c r="S6" s="59">
        <v>10174271</v>
      </c>
      <c r="T6" s="59">
        <v>10047827</v>
      </c>
      <c r="U6" s="59">
        <v>10105156</v>
      </c>
      <c r="V6" s="59">
        <v>11779116</v>
      </c>
      <c r="W6" s="59">
        <v>14526757</v>
      </c>
      <c r="X6" s="59">
        <v>14131183</v>
      </c>
      <c r="Y6" s="59">
        <v>10830327</v>
      </c>
      <c r="Z6" s="59">
        <v>9827278</v>
      </c>
      <c r="AA6" s="59">
        <v>8729273</v>
      </c>
      <c r="AB6" s="59">
        <v>11934730</v>
      </c>
      <c r="AC6" s="59">
        <v>12285393</v>
      </c>
      <c r="AD6" s="59">
        <v>11660006</v>
      </c>
      <c r="AE6" s="59">
        <v>11156981</v>
      </c>
      <c r="AF6" s="59">
        <v>10083535</v>
      </c>
      <c r="AG6" s="59">
        <v>9766340</v>
      </c>
      <c r="AH6" s="59">
        <v>13077385</v>
      </c>
      <c r="AI6" s="59">
        <v>15623559</v>
      </c>
      <c r="AJ6" s="59">
        <v>14528389</v>
      </c>
      <c r="AK6" s="59">
        <v>11132190</v>
      </c>
      <c r="AL6" s="59">
        <v>9970230</v>
      </c>
      <c r="AM6" s="59">
        <v>9690635</v>
      </c>
      <c r="AN6" s="59">
        <v>11946602</v>
      </c>
      <c r="AO6" s="59">
        <v>12099677</v>
      </c>
      <c r="AP6" s="59">
        <v>12513671</v>
      </c>
      <c r="AQ6" s="59">
        <v>12060140</v>
      </c>
      <c r="AR6" s="59">
        <v>9985779</v>
      </c>
      <c r="AS6" s="59">
        <v>10625000</v>
      </c>
      <c r="AT6" s="59">
        <v>13665265</v>
      </c>
      <c r="AU6" s="59">
        <v>14117505</v>
      </c>
      <c r="AV6" s="59">
        <v>16452284</v>
      </c>
      <c r="AW6" s="59">
        <v>11285063</v>
      </c>
      <c r="AX6" s="59">
        <v>9667308</v>
      </c>
      <c r="AY6" s="59">
        <v>10338878</v>
      </c>
      <c r="AZ6" s="59">
        <v>11740050</v>
      </c>
      <c r="BA6" s="59">
        <v>13488210</v>
      </c>
      <c r="BB6" s="59">
        <v>12864289</v>
      </c>
      <c r="BC6" s="59">
        <v>12388214</v>
      </c>
      <c r="BD6" s="59">
        <v>9794023</v>
      </c>
      <c r="BE6" s="59">
        <v>11280082</v>
      </c>
      <c r="BF6" s="59">
        <v>14447945</v>
      </c>
      <c r="BG6" s="59">
        <v>14907445</v>
      </c>
      <c r="BH6" s="59">
        <v>17358318</v>
      </c>
      <c r="BI6" s="59">
        <v>11099758</v>
      </c>
      <c r="BJ6" s="59">
        <v>10574713</v>
      </c>
      <c r="BK6" s="59">
        <v>10768553</v>
      </c>
      <c r="BL6" s="59">
        <v>11793767</v>
      </c>
      <c r="BM6" s="59">
        <v>14808288</v>
      </c>
      <c r="BN6" s="59">
        <v>13507332</v>
      </c>
      <c r="BO6" s="59">
        <v>12544368</v>
      </c>
      <c r="BP6" s="59">
        <v>10834123</v>
      </c>
      <c r="BQ6" s="59">
        <v>11844117</v>
      </c>
      <c r="BR6" s="59">
        <v>14578241</v>
      </c>
      <c r="BS6" s="59">
        <v>16484901</v>
      </c>
      <c r="BT6" s="59">
        <v>18208924</v>
      </c>
      <c r="BU6" s="59">
        <v>11086944</v>
      </c>
      <c r="BV6" s="59">
        <v>11626679</v>
      </c>
      <c r="BW6" s="59">
        <v>11341882</v>
      </c>
      <c r="BX6" s="59">
        <v>12421490</v>
      </c>
      <c r="BY6" s="59">
        <v>15850927</v>
      </c>
      <c r="BZ6" s="59">
        <v>14899279</v>
      </c>
      <c r="CA6" s="59">
        <v>13730064</v>
      </c>
      <c r="CB6" s="59">
        <v>13248350</v>
      </c>
      <c r="CC6" s="59">
        <v>14299593</v>
      </c>
      <c r="CD6" s="59">
        <v>17219118</v>
      </c>
      <c r="CE6" s="59">
        <v>21937022</v>
      </c>
      <c r="CF6" s="59">
        <v>22897340</v>
      </c>
      <c r="CG6" s="59">
        <v>16258806</v>
      </c>
      <c r="CH6" s="59">
        <v>16418945</v>
      </c>
      <c r="CI6" s="59">
        <v>15351190</v>
      </c>
      <c r="CJ6" s="59">
        <v>19195966</v>
      </c>
      <c r="CK6" s="59">
        <v>22439528</v>
      </c>
      <c r="CL6" s="59">
        <v>20387102</v>
      </c>
      <c r="CM6" s="59">
        <v>19975854</v>
      </c>
      <c r="CN6" s="59">
        <v>18302212</v>
      </c>
      <c r="CO6" s="59">
        <v>18078172</v>
      </c>
      <c r="CP6" s="59">
        <v>26025848</v>
      </c>
      <c r="CQ6" s="59">
        <v>31840658</v>
      </c>
      <c r="CR6" s="59">
        <v>30259574</v>
      </c>
      <c r="CS6" s="59">
        <v>23895796</v>
      </c>
      <c r="CT6" s="59">
        <v>21571636</v>
      </c>
      <c r="CU6" s="59">
        <v>20939870</v>
      </c>
      <c r="CV6" s="59">
        <v>27288644</v>
      </c>
      <c r="CW6" s="59">
        <v>27685638</v>
      </c>
      <c r="CX6" s="59">
        <v>27608982</v>
      </c>
      <c r="CY6" s="59">
        <v>26792314</v>
      </c>
      <c r="CZ6" s="59">
        <v>24391566</v>
      </c>
      <c r="DA6" s="59">
        <v>23615566</v>
      </c>
      <c r="DB6" s="59">
        <v>33573784</v>
      </c>
      <c r="DC6" s="59">
        <v>37412292</v>
      </c>
      <c r="DD6" s="59">
        <v>39101320</v>
      </c>
      <c r="DE6" s="59">
        <v>27996122</v>
      </c>
      <c r="DF6" s="59">
        <v>23438516</v>
      </c>
      <c r="DG6" s="59">
        <v>24424722</v>
      </c>
      <c r="DH6" s="59">
        <v>30936808</v>
      </c>
      <c r="DI6" s="59">
        <v>30260730</v>
      </c>
      <c r="DJ6" s="59">
        <v>28350146</v>
      </c>
      <c r="DK6" s="59">
        <v>27621794</v>
      </c>
      <c r="DL6" s="59">
        <v>23312816</v>
      </c>
      <c r="DM6" s="59">
        <v>24860630</v>
      </c>
      <c r="DN6" s="59">
        <v>35281960</v>
      </c>
      <c r="DO6" s="59">
        <v>36137604</v>
      </c>
      <c r="DP6" s="59">
        <v>40948440</v>
      </c>
      <c r="DQ6" s="59">
        <v>28901118</v>
      </c>
      <c r="DR6" s="59">
        <v>24103506</v>
      </c>
      <c r="DS6" s="59">
        <v>25791778</v>
      </c>
      <c r="DT6" s="59">
        <v>29840996</v>
      </c>
      <c r="DU6" s="59">
        <v>31139768</v>
      </c>
      <c r="DV6" s="59">
        <v>28987098</v>
      </c>
      <c r="DW6" s="59">
        <v>28250474</v>
      </c>
      <c r="DX6" s="59">
        <v>22687794</v>
      </c>
      <c r="DY6" s="59">
        <v>27109960</v>
      </c>
      <c r="DZ6" s="59">
        <v>36216292</v>
      </c>
      <c r="EA6" s="59">
        <v>36147356</v>
      </c>
      <c r="EB6" s="59">
        <v>41201064</v>
      </c>
      <c r="EC6" s="59">
        <v>27822836</v>
      </c>
      <c r="ED6" s="59">
        <v>25530524</v>
      </c>
      <c r="EE6" s="59">
        <v>25921850</v>
      </c>
      <c r="EF6" s="59">
        <v>28729472</v>
      </c>
      <c r="EG6" s="59">
        <v>31960974</v>
      </c>
      <c r="EH6" s="59">
        <v>30671336</v>
      </c>
      <c r="EI6" s="59">
        <v>26664764</v>
      </c>
      <c r="EJ6" s="59">
        <v>25096380</v>
      </c>
      <c r="EK6" s="59">
        <v>27355346</v>
      </c>
      <c r="EL6" s="59">
        <v>32597012</v>
      </c>
      <c r="EM6" s="59">
        <v>40266064</v>
      </c>
      <c r="EN6" s="59">
        <v>41930696</v>
      </c>
      <c r="EO6" s="59">
        <v>29191512</v>
      </c>
      <c r="EP6" s="59">
        <v>27082058</v>
      </c>
      <c r="EQ6" s="59">
        <v>24882882</v>
      </c>
      <c r="ER6" s="59">
        <v>30977278</v>
      </c>
      <c r="ES6" s="59">
        <v>33910764</v>
      </c>
      <c r="ET6" s="59">
        <v>30252850</v>
      </c>
      <c r="EU6" s="59">
        <v>27814658</v>
      </c>
      <c r="EV6" s="59">
        <v>26364858</v>
      </c>
      <c r="EW6" s="59">
        <v>26694512</v>
      </c>
      <c r="EX6" s="59">
        <v>34894024</v>
      </c>
      <c r="EY6" s="59">
        <v>42292996</v>
      </c>
      <c r="EZ6" s="59">
        <v>40899212</v>
      </c>
      <c r="FA6" s="59">
        <v>31929942</v>
      </c>
      <c r="FB6" s="59">
        <v>28639522</v>
      </c>
      <c r="FC6" s="59">
        <v>24657392</v>
      </c>
      <c r="FD6" s="59">
        <v>33364860</v>
      </c>
      <c r="FE6" s="59">
        <v>33734968</v>
      </c>
      <c r="FF6" s="59">
        <v>31932234</v>
      </c>
      <c r="FG6" s="59">
        <v>30268690</v>
      </c>
      <c r="FH6" s="59">
        <v>27313190</v>
      </c>
      <c r="FI6" s="59">
        <v>27288608</v>
      </c>
      <c r="FJ6" s="59">
        <v>38657008</v>
      </c>
      <c r="FK6" s="59">
        <v>45478936</v>
      </c>
      <c r="FL6" s="59">
        <v>42625156</v>
      </c>
      <c r="FM6" s="59">
        <v>33866372</v>
      </c>
      <c r="FN6" s="59">
        <v>28330374</v>
      </c>
      <c r="FO6" s="59">
        <v>26978464</v>
      </c>
      <c r="FP6" s="59">
        <v>35420908</v>
      </c>
      <c r="FQ6" s="59">
        <v>34001680</v>
      </c>
      <c r="FR6" s="59">
        <v>33591068</v>
      </c>
      <c r="FS6" s="59">
        <v>33125480</v>
      </c>
      <c r="FT6" s="59">
        <v>29244710</v>
      </c>
      <c r="FU6" s="59">
        <v>28853892</v>
      </c>
      <c r="FV6" s="59">
        <v>41011092</v>
      </c>
      <c r="FW6" s="59">
        <v>42961312</v>
      </c>
      <c r="FX6" s="59">
        <v>46226808</v>
      </c>
      <c r="FY6" s="59">
        <v>34715448</v>
      </c>
      <c r="FZ6" s="59">
        <v>28637808</v>
      </c>
      <c r="GA6" s="59">
        <v>30353218</v>
      </c>
      <c r="GB6" s="59">
        <v>38191840</v>
      </c>
    </row>
    <row r="7" spans="2:184">
      <c r="B7" s="461" t="s">
        <v>67</v>
      </c>
      <c r="C7" s="461" t="s">
        <v>61</v>
      </c>
      <c r="D7" s="405" t="s">
        <v>72</v>
      </c>
      <c r="E7" s="59">
        <v>6470066</v>
      </c>
      <c r="F7" s="59">
        <v>5957738.5</v>
      </c>
      <c r="G7" s="59">
        <v>5606015.5</v>
      </c>
      <c r="H7" s="59">
        <v>5163869.5</v>
      </c>
      <c r="I7" s="59">
        <v>4866269.5</v>
      </c>
      <c r="J7" s="59">
        <v>4660534.5</v>
      </c>
      <c r="K7" s="59">
        <v>5652747.5</v>
      </c>
      <c r="L7" s="59">
        <v>4617297.5</v>
      </c>
      <c r="M7" s="59">
        <v>2766250.75</v>
      </c>
      <c r="N7" s="59">
        <v>3234691.75</v>
      </c>
      <c r="O7" s="59">
        <v>3040718.25</v>
      </c>
      <c r="P7" s="59">
        <v>3680012.5</v>
      </c>
      <c r="Q7" s="59">
        <v>4320979.5</v>
      </c>
      <c r="R7" s="59">
        <v>3910944.75</v>
      </c>
      <c r="S7" s="59">
        <v>3447982</v>
      </c>
      <c r="T7" s="59">
        <v>3157982</v>
      </c>
      <c r="U7" s="59">
        <v>2893045</v>
      </c>
      <c r="V7" s="59">
        <v>3264465.25</v>
      </c>
      <c r="W7" s="59">
        <v>3817875.5</v>
      </c>
      <c r="X7" s="59">
        <v>3463048.5</v>
      </c>
      <c r="Y7" s="59">
        <v>2893842.75</v>
      </c>
      <c r="Z7" s="59">
        <v>3260248</v>
      </c>
      <c r="AA7" s="59">
        <v>3000709.75</v>
      </c>
      <c r="AB7" s="59">
        <v>3726015.5</v>
      </c>
      <c r="AC7" s="59">
        <v>4262708.5</v>
      </c>
      <c r="AD7" s="59">
        <v>4054369.25</v>
      </c>
      <c r="AE7" s="59">
        <v>3746992.75</v>
      </c>
      <c r="AF7" s="59">
        <v>3270637.75</v>
      </c>
      <c r="AG7" s="59">
        <v>2913358.25</v>
      </c>
      <c r="AH7" s="59">
        <v>3652336</v>
      </c>
      <c r="AI7" s="59">
        <v>4250668</v>
      </c>
      <c r="AJ7" s="59">
        <v>3690180</v>
      </c>
      <c r="AK7" s="59">
        <v>3026740.75</v>
      </c>
      <c r="AL7" s="59">
        <v>3254863.5</v>
      </c>
      <c r="AM7" s="59">
        <v>3290494.5</v>
      </c>
      <c r="AN7" s="59">
        <v>3982378.25</v>
      </c>
      <c r="AO7" s="59">
        <v>4378578.5</v>
      </c>
      <c r="AP7" s="59">
        <v>4515381.5</v>
      </c>
      <c r="AQ7" s="59">
        <v>4170923.5</v>
      </c>
      <c r="AR7" s="59">
        <v>3330209.75</v>
      </c>
      <c r="AS7" s="59">
        <v>3241513</v>
      </c>
      <c r="AT7" s="59">
        <v>3895897.75</v>
      </c>
      <c r="AU7" s="59">
        <v>4031667.75</v>
      </c>
      <c r="AV7" s="59">
        <v>4345235.5</v>
      </c>
      <c r="AW7" s="59">
        <v>3296260.75</v>
      </c>
      <c r="AX7" s="59">
        <v>3344299.75</v>
      </c>
      <c r="AY7" s="59">
        <v>3721162</v>
      </c>
      <c r="AZ7" s="59">
        <v>4165467</v>
      </c>
      <c r="BA7" s="59">
        <v>4848220.5</v>
      </c>
      <c r="BB7" s="59">
        <v>4628919.5</v>
      </c>
      <c r="BC7" s="59">
        <v>4402053.5</v>
      </c>
      <c r="BD7" s="59">
        <v>3352918.25</v>
      </c>
      <c r="BE7" s="59">
        <v>3474239.5</v>
      </c>
      <c r="BF7" s="59">
        <v>4016399.75</v>
      </c>
      <c r="BG7" s="59">
        <v>4099197.75</v>
      </c>
      <c r="BH7" s="59">
        <v>4421441</v>
      </c>
      <c r="BI7" s="59">
        <v>3231620.75</v>
      </c>
      <c r="BJ7" s="59">
        <v>3603034.75</v>
      </c>
      <c r="BK7" s="59">
        <v>3869081</v>
      </c>
      <c r="BL7" s="59">
        <v>4165833.5</v>
      </c>
      <c r="BM7" s="59">
        <v>5274505</v>
      </c>
      <c r="BN7" s="59">
        <v>4897668.5</v>
      </c>
      <c r="BO7" s="59">
        <v>4517381</v>
      </c>
      <c r="BP7" s="59">
        <v>3840543.25</v>
      </c>
      <c r="BQ7" s="59">
        <v>3899831.5</v>
      </c>
      <c r="BR7" s="59">
        <v>4348412</v>
      </c>
      <c r="BS7" s="59">
        <v>5091478.5</v>
      </c>
      <c r="BT7" s="59">
        <v>5308039.5</v>
      </c>
      <c r="BU7" s="59">
        <v>3756274</v>
      </c>
      <c r="BV7" s="59">
        <v>4411680.5</v>
      </c>
      <c r="BW7" s="59">
        <v>4657106</v>
      </c>
      <c r="BX7" s="59">
        <v>5087839</v>
      </c>
      <c r="BY7" s="59">
        <v>6038512.5</v>
      </c>
      <c r="BZ7" s="59">
        <v>5646127.5</v>
      </c>
      <c r="CA7" s="59">
        <v>5166806</v>
      </c>
      <c r="CB7" s="59">
        <v>4762557</v>
      </c>
      <c r="CC7" s="59">
        <v>4569512.5</v>
      </c>
      <c r="CD7" s="59">
        <v>4905965.5</v>
      </c>
      <c r="CE7" s="59">
        <v>6780196.5</v>
      </c>
      <c r="CF7" s="59">
        <v>6454871</v>
      </c>
      <c r="CG7" s="59">
        <v>4780310.5</v>
      </c>
      <c r="CH7" s="59">
        <v>5290532.5</v>
      </c>
      <c r="CI7" s="59">
        <v>5345608.5</v>
      </c>
      <c r="CJ7" s="59">
        <v>6462874</v>
      </c>
      <c r="CK7" s="59">
        <v>6950390</v>
      </c>
      <c r="CL7" s="59">
        <v>6159343</v>
      </c>
      <c r="CM7" s="59">
        <v>6250400.5</v>
      </c>
      <c r="CN7" s="59">
        <v>5379144</v>
      </c>
      <c r="CO7" s="59">
        <v>4813970</v>
      </c>
      <c r="CP7" s="59">
        <v>6171132</v>
      </c>
      <c r="CQ7" s="59">
        <v>7973485</v>
      </c>
      <c r="CR7" s="59">
        <v>6953162.5</v>
      </c>
      <c r="CS7" s="59">
        <v>5447043</v>
      </c>
      <c r="CT7" s="59">
        <v>5466808.5</v>
      </c>
      <c r="CU7" s="59">
        <v>5622657.5</v>
      </c>
      <c r="CV7" s="59">
        <v>7023094.5</v>
      </c>
      <c r="CW7" s="59">
        <v>6202591</v>
      </c>
      <c r="CX7" s="59">
        <v>6159550.5</v>
      </c>
      <c r="CY7" s="59">
        <v>6425653.5</v>
      </c>
      <c r="CZ7" s="59">
        <v>5026120.5</v>
      </c>
      <c r="DA7" s="59">
        <v>4414567.5</v>
      </c>
      <c r="DB7" s="59">
        <v>5476219</v>
      </c>
      <c r="DC7" s="59">
        <v>6007914</v>
      </c>
      <c r="DD7" s="59">
        <v>6202533</v>
      </c>
      <c r="DE7" s="59">
        <v>4693958.5</v>
      </c>
      <c r="DF7" s="59">
        <v>4744572</v>
      </c>
      <c r="DG7" s="59">
        <v>5577181</v>
      </c>
      <c r="DH7" s="59">
        <v>6741581.5</v>
      </c>
      <c r="DI7" s="59">
        <v>6742714.5</v>
      </c>
      <c r="DJ7" s="59">
        <v>6323564.5</v>
      </c>
      <c r="DK7" s="59">
        <v>6594580.5</v>
      </c>
      <c r="DL7" s="59">
        <v>4958518</v>
      </c>
      <c r="DM7" s="59">
        <v>4761920.5</v>
      </c>
      <c r="DN7" s="59">
        <v>5473891</v>
      </c>
      <c r="DO7" s="59">
        <v>5945936</v>
      </c>
      <c r="DP7" s="59">
        <v>6485990</v>
      </c>
      <c r="DQ7" s="59">
        <v>4740873</v>
      </c>
      <c r="DR7" s="59">
        <v>5057895.5</v>
      </c>
      <c r="DS7" s="59">
        <v>5823691.5</v>
      </c>
      <c r="DT7" s="59">
        <v>6427188</v>
      </c>
      <c r="DU7" s="59">
        <v>6992058</v>
      </c>
      <c r="DV7" s="59">
        <v>6484477.5</v>
      </c>
      <c r="DW7" s="59">
        <v>6747922.5</v>
      </c>
      <c r="DX7" s="59">
        <v>4979386</v>
      </c>
      <c r="DY7" s="59">
        <v>5222307</v>
      </c>
      <c r="DZ7" s="59">
        <v>5425205</v>
      </c>
      <c r="EA7" s="59">
        <v>6144192</v>
      </c>
      <c r="EB7" s="59">
        <v>6400910.5</v>
      </c>
      <c r="EC7" s="59">
        <v>4761568.5</v>
      </c>
      <c r="ED7" s="59">
        <v>5394305</v>
      </c>
      <c r="EE7" s="59">
        <v>5846634</v>
      </c>
      <c r="EF7" s="59">
        <v>6327755.5</v>
      </c>
      <c r="EG7" s="59">
        <v>7391744.5</v>
      </c>
      <c r="EH7" s="59">
        <v>6837113</v>
      </c>
      <c r="EI7" s="59">
        <v>6348780.5</v>
      </c>
      <c r="EJ7" s="59">
        <v>5674736</v>
      </c>
      <c r="EK7" s="59">
        <v>5199008</v>
      </c>
      <c r="EL7" s="59">
        <v>5116514.5</v>
      </c>
      <c r="EM7" s="59">
        <v>7004823.5</v>
      </c>
      <c r="EN7" s="59">
        <v>6302887.5</v>
      </c>
      <c r="EO7" s="59">
        <v>5046314.5</v>
      </c>
      <c r="EP7" s="59">
        <v>5826693</v>
      </c>
      <c r="EQ7" s="59">
        <v>5680076.5</v>
      </c>
      <c r="ER7" s="59">
        <v>7008736</v>
      </c>
      <c r="ES7" s="59">
        <v>7875763</v>
      </c>
      <c r="ET7" s="59">
        <v>6941505.5</v>
      </c>
      <c r="EU7" s="59">
        <v>6718666.5</v>
      </c>
      <c r="EV7" s="59">
        <v>5734963</v>
      </c>
      <c r="EW7" s="59">
        <v>5330071.5</v>
      </c>
      <c r="EX7" s="59">
        <v>5717745.5</v>
      </c>
      <c r="EY7" s="59">
        <v>6874897</v>
      </c>
      <c r="EZ7" s="59">
        <v>6554028</v>
      </c>
      <c r="FA7" s="59">
        <v>5302368</v>
      </c>
      <c r="FB7" s="59">
        <v>6104720</v>
      </c>
      <c r="FC7" s="59">
        <v>5751224.5</v>
      </c>
      <c r="FD7" s="59">
        <v>7387743</v>
      </c>
      <c r="FE7" s="59">
        <v>7982398</v>
      </c>
      <c r="FF7" s="59">
        <v>7507369</v>
      </c>
      <c r="FG7" s="59">
        <v>7608644.5</v>
      </c>
      <c r="FH7" s="59">
        <v>6292899</v>
      </c>
      <c r="FI7" s="59">
        <v>5471122</v>
      </c>
      <c r="FJ7" s="59">
        <v>6372589</v>
      </c>
      <c r="FK7" s="59">
        <v>8004845.5</v>
      </c>
      <c r="FL7" s="59">
        <v>7044447.5</v>
      </c>
      <c r="FM7" s="59">
        <v>5677633</v>
      </c>
      <c r="FN7" s="59">
        <v>6474394.5</v>
      </c>
      <c r="FO7" s="59">
        <v>6584842.5</v>
      </c>
      <c r="FP7" s="59">
        <v>8038323</v>
      </c>
      <c r="FQ7" s="59">
        <v>8086682.5</v>
      </c>
      <c r="FR7" s="59">
        <v>8021425</v>
      </c>
      <c r="FS7" s="59">
        <v>8413799</v>
      </c>
      <c r="FT7" s="59">
        <v>6717070</v>
      </c>
      <c r="FU7" s="59">
        <v>5810163</v>
      </c>
      <c r="FV7" s="59">
        <v>6688363.5</v>
      </c>
      <c r="FW7" s="59">
        <v>7821334</v>
      </c>
      <c r="FX7" s="59">
        <v>7543171.5</v>
      </c>
      <c r="FY7" s="59">
        <v>6083265</v>
      </c>
      <c r="FZ7" s="59">
        <v>6505146.5</v>
      </c>
      <c r="GA7" s="59">
        <v>7277281</v>
      </c>
      <c r="GB7" s="59">
        <v>9067449</v>
      </c>
    </row>
    <row r="8" spans="2:184">
      <c r="B8" s="461"/>
      <c r="C8" s="461"/>
      <c r="D8" s="461"/>
      <c r="E8" s="461"/>
      <c r="F8" s="461"/>
      <c r="G8" s="461"/>
      <c r="H8" s="461"/>
      <c r="I8" s="461"/>
      <c r="J8" s="461"/>
      <c r="K8" s="461"/>
      <c r="L8" s="461"/>
      <c r="M8" s="461"/>
      <c r="N8" s="461"/>
      <c r="O8" s="461"/>
      <c r="P8" s="461"/>
      <c r="Q8" s="461"/>
      <c r="R8" s="461"/>
      <c r="S8" s="461"/>
      <c r="T8" s="461"/>
      <c r="U8" s="461"/>
      <c r="V8" s="461"/>
      <c r="W8" s="461"/>
      <c r="X8" s="461"/>
      <c r="Y8" s="461"/>
      <c r="Z8" s="461"/>
      <c r="AA8" s="461"/>
      <c r="AB8" s="461"/>
      <c r="AC8" s="461"/>
      <c r="AD8" s="461"/>
      <c r="AE8" s="461"/>
      <c r="AF8" s="461"/>
      <c r="AG8" s="461"/>
      <c r="AH8" s="461"/>
      <c r="AI8" s="461"/>
      <c r="AJ8" s="461"/>
      <c r="AK8" s="461"/>
      <c r="AL8" s="461"/>
      <c r="AM8" s="461"/>
      <c r="AN8" s="461"/>
      <c r="AO8" s="461"/>
      <c r="AP8" s="461"/>
      <c r="AQ8" s="461"/>
      <c r="AR8" s="461"/>
      <c r="AS8" s="461"/>
      <c r="AT8" s="461"/>
      <c r="AU8" s="461"/>
      <c r="AV8" s="461"/>
      <c r="AW8" s="461"/>
      <c r="AX8" s="461"/>
      <c r="AY8" s="461"/>
      <c r="AZ8" s="461"/>
      <c r="BA8" s="461"/>
      <c r="BB8" s="461"/>
      <c r="BC8" s="461"/>
      <c r="BD8" s="461"/>
      <c r="BE8" s="461"/>
      <c r="BF8" s="461"/>
      <c r="BG8" s="461"/>
      <c r="BH8" s="461"/>
      <c r="BI8" s="461"/>
      <c r="BJ8" s="461"/>
      <c r="BK8" s="461"/>
      <c r="BL8" s="461"/>
      <c r="BM8" s="461"/>
      <c r="BN8" s="461"/>
      <c r="BO8" s="461"/>
      <c r="BP8" s="461"/>
      <c r="BQ8" s="461"/>
      <c r="BR8" s="461"/>
      <c r="BS8" s="461"/>
      <c r="BT8" s="461"/>
      <c r="BU8" s="461"/>
      <c r="BV8" s="461"/>
      <c r="BW8" s="461"/>
      <c r="BX8" s="461"/>
      <c r="BY8" s="461"/>
      <c r="BZ8" s="461"/>
      <c r="CA8" s="461"/>
      <c r="CB8" s="461"/>
      <c r="CC8" s="461"/>
      <c r="CD8" s="461"/>
      <c r="CE8" s="461"/>
      <c r="CF8" s="461"/>
      <c r="CG8" s="461"/>
      <c r="CH8" s="461"/>
      <c r="CI8" s="461"/>
      <c r="CJ8" s="461"/>
      <c r="CK8" s="461"/>
      <c r="CL8" s="461"/>
      <c r="CM8" s="461"/>
      <c r="CN8" s="461"/>
      <c r="CO8" s="461"/>
      <c r="CP8" s="461"/>
      <c r="CQ8" s="461"/>
      <c r="CR8" s="461"/>
      <c r="CS8" s="461"/>
      <c r="CT8" s="461"/>
      <c r="CU8" s="461"/>
      <c r="CV8" s="461"/>
      <c r="CW8" s="461"/>
      <c r="CX8" s="461"/>
      <c r="CY8" s="461"/>
      <c r="CZ8" s="461"/>
      <c r="DA8" s="461"/>
      <c r="DB8" s="461"/>
      <c r="DC8" s="461"/>
      <c r="DD8" s="461"/>
      <c r="DE8" s="461"/>
      <c r="DF8" s="461"/>
      <c r="DG8" s="461"/>
      <c r="DH8" s="461"/>
      <c r="DI8" s="461"/>
      <c r="DJ8" s="461"/>
      <c r="DK8" s="461"/>
      <c r="DL8" s="461"/>
      <c r="DM8" s="461"/>
      <c r="DN8" s="461"/>
      <c r="DO8" s="461"/>
      <c r="DP8" s="461"/>
      <c r="DQ8" s="461"/>
      <c r="DR8" s="461"/>
      <c r="DS8" s="461"/>
      <c r="DT8" s="461"/>
      <c r="DU8" s="461"/>
      <c r="DV8" s="461"/>
      <c r="DW8" s="461"/>
      <c r="DX8" s="461"/>
      <c r="DY8" s="461"/>
      <c r="DZ8" s="461"/>
      <c r="EA8" s="461"/>
      <c r="EB8" s="461"/>
      <c r="EC8" s="461"/>
      <c r="ED8" s="461"/>
      <c r="EE8" s="461"/>
      <c r="EF8" s="461"/>
      <c r="EG8" s="461"/>
      <c r="EH8" s="461"/>
      <c r="EI8" s="461"/>
      <c r="EJ8" s="461"/>
      <c r="EK8" s="461"/>
      <c r="EL8" s="461"/>
      <c r="EM8" s="461"/>
      <c r="EN8" s="461"/>
      <c r="EO8" s="461"/>
      <c r="EP8" s="461"/>
      <c r="EQ8" s="461"/>
      <c r="ER8" s="461"/>
      <c r="ES8" s="461"/>
      <c r="ET8" s="461"/>
      <c r="EU8" s="461"/>
      <c r="EV8" s="461"/>
      <c r="EW8" s="461"/>
      <c r="EX8" s="461"/>
      <c r="EY8" s="461"/>
      <c r="EZ8" s="461"/>
      <c r="FA8" s="461"/>
      <c r="FB8" s="461"/>
      <c r="FC8" s="461"/>
      <c r="FD8" s="461"/>
      <c r="FE8" s="461"/>
      <c r="FF8" s="461"/>
      <c r="FG8" s="461"/>
      <c r="FH8" s="461"/>
      <c r="FI8" s="461"/>
      <c r="FJ8" s="461"/>
      <c r="FK8" s="461"/>
      <c r="FL8" s="461"/>
      <c r="FM8" s="461"/>
      <c r="FN8" s="461"/>
      <c r="FO8" s="461"/>
      <c r="FP8" s="461"/>
      <c r="FQ8" s="461"/>
      <c r="FR8" s="461"/>
      <c r="FS8" s="461"/>
      <c r="FT8" s="461"/>
      <c r="FU8" s="461"/>
      <c r="FV8" s="461"/>
      <c r="FW8" s="461"/>
      <c r="FX8" s="461"/>
      <c r="FY8" s="461"/>
      <c r="FZ8" s="461"/>
      <c r="GA8" s="461"/>
      <c r="GB8" s="461"/>
    </row>
    <row r="9" spans="2:184">
      <c r="B9" s="461"/>
      <c r="C9" s="461"/>
      <c r="D9" s="461"/>
      <c r="E9" s="461"/>
      <c r="F9" s="461"/>
      <c r="G9" s="461"/>
      <c r="H9" s="461"/>
      <c r="I9" s="461"/>
      <c r="J9" s="461"/>
      <c r="K9" s="461"/>
      <c r="L9" s="461"/>
      <c r="M9" s="461"/>
      <c r="N9" s="461"/>
      <c r="O9" s="461"/>
      <c r="P9" s="461"/>
      <c r="Q9" s="461"/>
      <c r="R9" s="461"/>
      <c r="S9" s="461"/>
      <c r="T9" s="461"/>
      <c r="U9" s="461"/>
      <c r="V9" s="461"/>
      <c r="W9" s="461"/>
      <c r="X9" s="461"/>
      <c r="Y9" s="461"/>
      <c r="Z9" s="461"/>
      <c r="AA9" s="461"/>
      <c r="AB9" s="461"/>
      <c r="AC9" s="461"/>
      <c r="AD9" s="461"/>
      <c r="AE9" s="461"/>
      <c r="AF9" s="461"/>
      <c r="AG9" s="461"/>
      <c r="AH9" s="461"/>
      <c r="AI9" s="461"/>
      <c r="AJ9" s="461"/>
      <c r="AK9" s="461"/>
      <c r="AL9" s="461"/>
      <c r="AM9" s="461"/>
      <c r="AN9" s="461"/>
      <c r="AO9" s="461"/>
      <c r="AP9" s="461"/>
      <c r="AQ9" s="461"/>
      <c r="AR9" s="461"/>
      <c r="AS9" s="461"/>
      <c r="AT9" s="461"/>
      <c r="AU9" s="461"/>
      <c r="AV9" s="461"/>
      <c r="AW9" s="461"/>
      <c r="AX9" s="461"/>
      <c r="AY9" s="461"/>
      <c r="AZ9" s="461"/>
      <c r="BA9" s="461"/>
      <c r="BB9" s="461"/>
      <c r="BC9" s="461"/>
      <c r="BD9" s="461"/>
      <c r="BE9" s="461"/>
      <c r="BF9" s="461"/>
      <c r="BG9" s="461"/>
      <c r="BH9" s="461"/>
      <c r="BI9" s="461"/>
      <c r="BJ9" s="461"/>
      <c r="BK9" s="461"/>
      <c r="BL9" s="461"/>
      <c r="BM9" s="461"/>
      <c r="BN9" s="461"/>
      <c r="BO9" s="461"/>
      <c r="BP9" s="461"/>
      <c r="BQ9" s="461"/>
      <c r="BR9" s="461"/>
      <c r="BS9" s="461"/>
      <c r="BT9" s="461"/>
      <c r="BU9" s="461"/>
      <c r="BV9" s="461"/>
      <c r="BW9" s="461"/>
      <c r="BX9" s="461"/>
      <c r="BY9" s="461"/>
      <c r="BZ9" s="461"/>
      <c r="CA9" s="461"/>
      <c r="CB9" s="461"/>
      <c r="CC9" s="461"/>
      <c r="CD9" s="461"/>
      <c r="CE9" s="461"/>
      <c r="CF9" s="461"/>
      <c r="CG9" s="461"/>
      <c r="CH9" s="461"/>
      <c r="CI9" s="461"/>
      <c r="CJ9" s="461"/>
      <c r="CK9" s="461"/>
      <c r="CL9" s="461"/>
      <c r="CM9" s="461"/>
      <c r="CN9" s="461"/>
      <c r="CO9" s="461"/>
      <c r="CP9" s="461"/>
      <c r="CQ9" s="461"/>
      <c r="CR9" s="461"/>
      <c r="CS9" s="461"/>
      <c r="CT9" s="461"/>
      <c r="CU9" s="461"/>
      <c r="CV9" s="461"/>
      <c r="CW9" s="461"/>
      <c r="CX9" s="461"/>
      <c r="CY9" s="461"/>
      <c r="CZ9" s="461"/>
      <c r="DA9" s="461"/>
      <c r="DB9" s="461"/>
      <c r="DC9" s="461"/>
      <c r="DD9" s="461"/>
      <c r="DE9" s="461"/>
      <c r="DF9" s="461"/>
      <c r="DG9" s="461"/>
      <c r="DH9" s="461"/>
      <c r="DI9" s="461"/>
      <c r="DJ9" s="461"/>
      <c r="DK9" s="461"/>
      <c r="DL9" s="461"/>
      <c r="DM9" s="461"/>
      <c r="DN9" s="461"/>
      <c r="DO9" s="461"/>
      <c r="DP9" s="461"/>
      <c r="DQ9" s="461"/>
      <c r="DR9" s="461"/>
      <c r="DS9" s="461"/>
      <c r="DT9" s="461"/>
      <c r="DU9" s="461"/>
      <c r="DV9" s="461"/>
      <c r="DW9" s="461"/>
      <c r="DX9" s="461"/>
      <c r="DY9" s="461"/>
      <c r="DZ9" s="461"/>
      <c r="EA9" s="461"/>
      <c r="EB9" s="461"/>
      <c r="EC9" s="461"/>
      <c r="ED9" s="461"/>
      <c r="EE9" s="461"/>
      <c r="EF9" s="461"/>
      <c r="EG9" s="461"/>
      <c r="EH9" s="461"/>
      <c r="EI9" s="461"/>
      <c r="EJ9" s="461"/>
      <c r="EK9" s="461"/>
      <c r="EL9" s="461"/>
      <c r="EM9" s="461"/>
      <c r="EN9" s="461"/>
      <c r="EO9" s="461"/>
      <c r="EP9" s="461"/>
      <c r="EQ9" s="461"/>
      <c r="ER9" s="461"/>
      <c r="ES9" s="461"/>
      <c r="ET9" s="461"/>
      <c r="EU9" s="461"/>
      <c r="EV9" s="461"/>
      <c r="EW9" s="461"/>
      <c r="EX9" s="461"/>
      <c r="EY9" s="461"/>
      <c r="EZ9" s="461"/>
      <c r="FA9" s="461"/>
      <c r="FB9" s="461"/>
      <c r="FC9" s="461"/>
      <c r="FD9" s="461"/>
      <c r="FE9" s="461"/>
      <c r="FF9" s="461"/>
      <c r="FG9" s="461"/>
      <c r="FH9" s="461"/>
      <c r="FI9" s="461"/>
      <c r="FJ9" s="461"/>
      <c r="FK9" s="461"/>
      <c r="FL9" s="461"/>
      <c r="FM9" s="461"/>
      <c r="FN9" s="461"/>
      <c r="FO9" s="461"/>
      <c r="FP9" s="461"/>
      <c r="FQ9" s="461"/>
      <c r="FR9" s="461"/>
      <c r="FS9" s="461"/>
      <c r="FT9" s="461"/>
      <c r="FU9" s="461"/>
      <c r="FV9" s="461"/>
      <c r="FW9" s="461"/>
      <c r="FX9" s="461"/>
      <c r="FY9" s="461"/>
      <c r="FZ9" s="461"/>
      <c r="GA9" s="461"/>
      <c r="GB9" s="461"/>
    </row>
    <row r="10" spans="2:184">
      <c r="B10" s="242" t="s">
        <v>65</v>
      </c>
      <c r="C10" s="242" t="s">
        <v>33</v>
      </c>
      <c r="D10" s="242" t="s">
        <v>66</v>
      </c>
      <c r="E10" s="243">
        <v>41275</v>
      </c>
      <c r="F10" s="243">
        <v>41306</v>
      </c>
      <c r="G10" s="243">
        <v>41334</v>
      </c>
      <c r="H10" s="243">
        <v>41365</v>
      </c>
      <c r="I10" s="243">
        <v>41395</v>
      </c>
      <c r="J10" s="243">
        <v>41426</v>
      </c>
      <c r="K10" s="243">
        <v>41456</v>
      </c>
      <c r="L10" s="243">
        <v>41487</v>
      </c>
      <c r="M10" s="243">
        <v>41518</v>
      </c>
      <c r="N10" s="243">
        <v>41548</v>
      </c>
      <c r="O10" s="243">
        <v>41579</v>
      </c>
      <c r="P10" s="243">
        <v>41609</v>
      </c>
      <c r="Q10" s="243">
        <v>41640</v>
      </c>
      <c r="R10" s="243">
        <v>41671</v>
      </c>
      <c r="S10" s="243">
        <v>41699</v>
      </c>
      <c r="T10" s="243">
        <v>41730</v>
      </c>
      <c r="U10" s="243">
        <v>41760</v>
      </c>
      <c r="V10" s="243">
        <v>41791</v>
      </c>
      <c r="W10" s="243">
        <v>41821</v>
      </c>
      <c r="X10" s="243">
        <v>41852</v>
      </c>
      <c r="Y10" s="243">
        <v>41883</v>
      </c>
      <c r="Z10" s="243">
        <v>41913</v>
      </c>
      <c r="AA10" s="243">
        <v>41944</v>
      </c>
      <c r="AB10" s="243">
        <v>41974</v>
      </c>
      <c r="AC10" s="243">
        <v>42005</v>
      </c>
      <c r="AD10" s="243">
        <v>42036</v>
      </c>
      <c r="AE10" s="243">
        <v>42064</v>
      </c>
      <c r="AF10" s="243">
        <v>42095</v>
      </c>
      <c r="AG10" s="243">
        <v>42125</v>
      </c>
      <c r="AH10" s="243">
        <v>42156</v>
      </c>
      <c r="AI10" s="243">
        <v>42186</v>
      </c>
      <c r="AJ10" s="243">
        <v>42217</v>
      </c>
      <c r="AK10" s="243">
        <v>42248</v>
      </c>
      <c r="AL10" s="243">
        <v>42278</v>
      </c>
      <c r="AM10" s="243">
        <v>42309</v>
      </c>
      <c r="AN10" s="243">
        <v>42339</v>
      </c>
      <c r="AO10" s="243">
        <v>42370</v>
      </c>
      <c r="AP10" s="243">
        <v>42401</v>
      </c>
      <c r="AQ10" s="243">
        <v>42430</v>
      </c>
      <c r="AR10" s="243">
        <v>42461</v>
      </c>
      <c r="AS10" s="243">
        <v>42491</v>
      </c>
      <c r="AT10" s="243">
        <v>42522</v>
      </c>
      <c r="AU10" s="243">
        <v>42552</v>
      </c>
      <c r="AV10" s="243">
        <v>42583</v>
      </c>
      <c r="AW10" s="243">
        <v>42614</v>
      </c>
      <c r="AX10" s="243">
        <v>42644</v>
      </c>
      <c r="AY10" s="243">
        <v>42675</v>
      </c>
      <c r="AZ10" s="243">
        <v>42705</v>
      </c>
      <c r="BA10" s="243">
        <v>42736</v>
      </c>
      <c r="BB10" s="243">
        <v>42767</v>
      </c>
      <c r="BC10" s="243">
        <v>42795</v>
      </c>
      <c r="BD10" s="243">
        <v>42826</v>
      </c>
      <c r="BE10" s="243">
        <v>42856</v>
      </c>
      <c r="BF10" s="243">
        <v>42887</v>
      </c>
      <c r="BG10" s="243">
        <v>42917</v>
      </c>
      <c r="BH10" s="243">
        <v>42948</v>
      </c>
      <c r="BI10" s="243">
        <v>42979</v>
      </c>
      <c r="BJ10" s="243">
        <v>43009</v>
      </c>
      <c r="BK10" s="243">
        <v>43040</v>
      </c>
      <c r="BL10" s="243">
        <v>43070</v>
      </c>
      <c r="BM10" s="243">
        <v>43101</v>
      </c>
      <c r="BN10" s="243">
        <v>43132</v>
      </c>
      <c r="BO10" s="243">
        <v>43160</v>
      </c>
      <c r="BP10" s="243">
        <v>43191</v>
      </c>
      <c r="BQ10" s="243">
        <v>43221</v>
      </c>
      <c r="BR10" s="243">
        <v>43252</v>
      </c>
      <c r="BS10" s="243">
        <v>43282</v>
      </c>
      <c r="BT10" s="243">
        <v>43313</v>
      </c>
      <c r="BU10" s="243">
        <v>43344</v>
      </c>
      <c r="BV10" s="243">
        <v>43374</v>
      </c>
      <c r="BW10" s="243">
        <v>43405</v>
      </c>
      <c r="BX10" s="243">
        <v>43435</v>
      </c>
      <c r="BY10" s="243">
        <v>43466</v>
      </c>
      <c r="BZ10" s="243">
        <v>43497</v>
      </c>
      <c r="CA10" s="243">
        <v>43525</v>
      </c>
      <c r="CB10" s="243">
        <v>43556</v>
      </c>
      <c r="CC10" s="243">
        <v>43586</v>
      </c>
      <c r="CD10" s="243">
        <v>43617</v>
      </c>
      <c r="CE10" s="243">
        <v>43647</v>
      </c>
      <c r="CF10" s="243">
        <v>43678</v>
      </c>
      <c r="CG10" s="243">
        <v>43709</v>
      </c>
      <c r="CH10" s="243">
        <v>43739</v>
      </c>
      <c r="CI10" s="243">
        <v>43770</v>
      </c>
      <c r="CJ10" s="243">
        <v>43800</v>
      </c>
      <c r="CK10" s="243">
        <v>43831</v>
      </c>
      <c r="CL10" s="243">
        <v>43862</v>
      </c>
      <c r="CM10" s="243">
        <v>43891</v>
      </c>
      <c r="CN10" s="243">
        <v>43922</v>
      </c>
      <c r="CO10" s="243">
        <v>43952</v>
      </c>
      <c r="CP10" s="243">
        <v>43983</v>
      </c>
      <c r="CQ10" s="243">
        <v>44013</v>
      </c>
      <c r="CR10" s="243">
        <v>44044</v>
      </c>
      <c r="CS10" s="243">
        <v>44075</v>
      </c>
      <c r="CT10" s="243">
        <v>44105</v>
      </c>
      <c r="CU10" s="243">
        <v>44136</v>
      </c>
      <c r="CV10" s="243">
        <v>44166</v>
      </c>
      <c r="CW10" s="243">
        <v>44197</v>
      </c>
      <c r="CX10" s="243">
        <v>44228</v>
      </c>
      <c r="CY10" s="243">
        <v>44256</v>
      </c>
      <c r="CZ10" s="243">
        <v>44287</v>
      </c>
      <c r="DA10" s="243">
        <v>44317</v>
      </c>
      <c r="DB10" s="243">
        <v>44348</v>
      </c>
      <c r="DC10" s="243">
        <v>44378</v>
      </c>
      <c r="DD10" s="243">
        <v>44409</v>
      </c>
      <c r="DE10" s="243">
        <v>44440</v>
      </c>
      <c r="DF10" s="243">
        <v>44470</v>
      </c>
      <c r="DG10" s="243">
        <v>44501</v>
      </c>
      <c r="DH10" s="243">
        <v>44531</v>
      </c>
      <c r="DI10" s="243">
        <v>44562</v>
      </c>
      <c r="DJ10" s="243">
        <v>44593</v>
      </c>
      <c r="DK10" s="243">
        <v>44621</v>
      </c>
      <c r="DL10" s="243">
        <v>44652</v>
      </c>
      <c r="DM10" s="243">
        <v>44682</v>
      </c>
      <c r="DN10" s="243">
        <v>44713</v>
      </c>
      <c r="DO10" s="243">
        <v>44743</v>
      </c>
      <c r="DP10" s="243">
        <v>44774</v>
      </c>
      <c r="DQ10" s="243">
        <v>44805</v>
      </c>
      <c r="DR10" s="243">
        <v>44835</v>
      </c>
      <c r="DS10" s="243">
        <v>44866</v>
      </c>
      <c r="DT10" s="243">
        <v>44896</v>
      </c>
      <c r="DU10" s="243">
        <v>44927</v>
      </c>
      <c r="DV10" s="243">
        <v>44958</v>
      </c>
      <c r="DW10" s="243">
        <v>44986</v>
      </c>
      <c r="DX10" s="243">
        <v>45017</v>
      </c>
      <c r="DY10" s="243">
        <v>45047</v>
      </c>
      <c r="DZ10" s="243">
        <v>45078</v>
      </c>
      <c r="EA10" s="243">
        <v>45108</v>
      </c>
      <c r="EB10" s="243">
        <v>45139</v>
      </c>
      <c r="EC10" s="243">
        <v>45170</v>
      </c>
      <c r="ED10" s="243">
        <v>45200</v>
      </c>
      <c r="EE10" s="243">
        <v>45231</v>
      </c>
      <c r="EF10" s="243">
        <v>45261</v>
      </c>
      <c r="EG10" s="243">
        <v>45292</v>
      </c>
      <c r="EH10" s="243">
        <v>45323</v>
      </c>
      <c r="EI10" s="243">
        <v>45352</v>
      </c>
      <c r="EJ10" s="243">
        <v>45383</v>
      </c>
      <c r="EK10" s="243">
        <v>45413</v>
      </c>
      <c r="EL10" s="243">
        <v>45444</v>
      </c>
      <c r="EM10" s="243">
        <v>45474</v>
      </c>
      <c r="EN10" s="243">
        <v>45505</v>
      </c>
      <c r="EO10" s="243">
        <v>45536</v>
      </c>
      <c r="EP10" s="243">
        <v>45566</v>
      </c>
      <c r="EQ10" s="243">
        <v>45597</v>
      </c>
      <c r="ER10" s="243">
        <v>45627</v>
      </c>
      <c r="ES10" s="243">
        <v>45658</v>
      </c>
      <c r="ET10" s="243">
        <v>45689</v>
      </c>
      <c r="EU10" s="243">
        <v>45717</v>
      </c>
      <c r="EV10" s="243">
        <v>45748</v>
      </c>
      <c r="EW10" s="243">
        <v>45778</v>
      </c>
      <c r="EX10" s="243">
        <v>45809</v>
      </c>
      <c r="EY10" s="243">
        <v>45839</v>
      </c>
      <c r="EZ10" s="243">
        <v>45870</v>
      </c>
      <c r="FA10" s="243">
        <v>45901</v>
      </c>
      <c r="FB10" s="243">
        <v>45931</v>
      </c>
      <c r="FC10" s="243">
        <v>45962</v>
      </c>
      <c r="FD10" s="243">
        <v>45992</v>
      </c>
      <c r="FE10" s="243">
        <v>46023</v>
      </c>
      <c r="FF10" s="243">
        <v>46054</v>
      </c>
      <c r="FG10" s="243">
        <v>46082</v>
      </c>
      <c r="FH10" s="243">
        <v>46113</v>
      </c>
      <c r="FI10" s="243">
        <v>46143</v>
      </c>
      <c r="FJ10" s="243">
        <v>46174</v>
      </c>
      <c r="FK10" s="243">
        <v>46204</v>
      </c>
      <c r="FL10" s="243">
        <v>46235</v>
      </c>
      <c r="FM10" s="243">
        <v>46266</v>
      </c>
      <c r="FN10" s="243">
        <v>46296</v>
      </c>
      <c r="FO10" s="243">
        <v>46327</v>
      </c>
      <c r="FP10" s="243">
        <v>46357</v>
      </c>
      <c r="FQ10" s="243">
        <v>46388</v>
      </c>
      <c r="FR10" s="243">
        <v>46419</v>
      </c>
      <c r="FS10" s="243">
        <v>46447</v>
      </c>
      <c r="FT10" s="243">
        <v>46478</v>
      </c>
      <c r="FU10" s="243">
        <v>46508</v>
      </c>
      <c r="FV10" s="243">
        <v>46539</v>
      </c>
      <c r="FW10" s="243">
        <v>46569</v>
      </c>
      <c r="FX10" s="243">
        <v>46600</v>
      </c>
      <c r="FY10" s="243">
        <v>46631</v>
      </c>
      <c r="FZ10" s="243">
        <v>46661</v>
      </c>
      <c r="GA10" s="243">
        <v>46692</v>
      </c>
      <c r="GB10" s="243">
        <v>46722</v>
      </c>
    </row>
    <row r="11" spans="2:184">
      <c r="B11" s="461" t="s">
        <v>73</v>
      </c>
      <c r="C11" s="461" t="s">
        <v>61</v>
      </c>
      <c r="D11" s="405" t="s">
        <v>68</v>
      </c>
      <c r="E11" s="59">
        <v>9555926</v>
      </c>
      <c r="F11" s="59">
        <v>8176573.5</v>
      </c>
      <c r="G11" s="59">
        <v>8411123</v>
      </c>
      <c r="H11" s="59">
        <v>7853806</v>
      </c>
      <c r="I11" s="59">
        <v>6239350.5</v>
      </c>
      <c r="J11" s="59">
        <v>7918742.5</v>
      </c>
      <c r="K11" s="59">
        <v>9978513</v>
      </c>
      <c r="L11" s="59">
        <v>9274344</v>
      </c>
      <c r="M11" s="59">
        <v>8260722.5</v>
      </c>
      <c r="N11" s="59">
        <v>8505248</v>
      </c>
      <c r="O11" s="59">
        <v>8227753.5</v>
      </c>
      <c r="P11" s="59">
        <v>8655990</v>
      </c>
      <c r="Q11" s="59">
        <v>10302055</v>
      </c>
      <c r="R11" s="59">
        <v>8982020</v>
      </c>
      <c r="S11" s="59">
        <v>8695803</v>
      </c>
      <c r="T11" s="59">
        <v>6100868</v>
      </c>
      <c r="U11" s="59">
        <v>6323669</v>
      </c>
      <c r="V11" s="59">
        <v>8565763</v>
      </c>
      <c r="W11" s="59">
        <v>9920113</v>
      </c>
      <c r="X11" s="59">
        <v>9705274</v>
      </c>
      <c r="Y11" s="59">
        <v>8458189</v>
      </c>
      <c r="Z11" s="59">
        <v>8692816</v>
      </c>
      <c r="AA11" s="59">
        <v>8440922</v>
      </c>
      <c r="AB11" s="59">
        <v>8724412</v>
      </c>
      <c r="AC11" s="59">
        <v>9928384</v>
      </c>
      <c r="AD11" s="59">
        <v>9170105</v>
      </c>
      <c r="AE11" s="59">
        <v>9103758</v>
      </c>
      <c r="AF11" s="59">
        <v>8697890</v>
      </c>
      <c r="AG11" s="59">
        <v>6517849.5</v>
      </c>
      <c r="AH11" s="59">
        <v>9063380</v>
      </c>
      <c r="AI11" s="59">
        <v>10327448</v>
      </c>
      <c r="AJ11" s="59">
        <v>10060062</v>
      </c>
      <c r="AK11" s="59">
        <v>8731550</v>
      </c>
      <c r="AL11" s="59">
        <v>9040093</v>
      </c>
      <c r="AM11" s="59">
        <v>8843732</v>
      </c>
      <c r="AN11" s="59">
        <v>8631743</v>
      </c>
      <c r="AO11" s="59">
        <v>10572494</v>
      </c>
      <c r="AP11" s="59">
        <v>10123548</v>
      </c>
      <c r="AQ11" s="59">
        <v>9760595</v>
      </c>
      <c r="AR11" s="59">
        <v>9049471</v>
      </c>
      <c r="AS11" s="59">
        <v>6977357.5</v>
      </c>
      <c r="AT11" s="59">
        <v>9619635</v>
      </c>
      <c r="AU11" s="59">
        <v>10712975</v>
      </c>
      <c r="AV11" s="59">
        <v>11028810</v>
      </c>
      <c r="AW11" s="59">
        <v>9184150</v>
      </c>
      <c r="AX11" s="59">
        <v>9278328</v>
      </c>
      <c r="AY11" s="59">
        <v>9336607</v>
      </c>
      <c r="AZ11" s="59">
        <v>9022076</v>
      </c>
      <c r="BA11" s="59">
        <v>11027457</v>
      </c>
      <c r="BB11" s="59">
        <v>10154032</v>
      </c>
      <c r="BC11" s="59">
        <v>9759441</v>
      </c>
      <c r="BD11" s="59">
        <v>8772268</v>
      </c>
      <c r="BE11" s="59">
        <v>6396897</v>
      </c>
      <c r="BF11" s="59">
        <v>9564823</v>
      </c>
      <c r="BG11" s="59">
        <v>10565846</v>
      </c>
      <c r="BH11" s="59">
        <v>11011463</v>
      </c>
      <c r="BI11" s="59">
        <v>8779914</v>
      </c>
      <c r="BJ11" s="59">
        <v>9206602</v>
      </c>
      <c r="BK11" s="59">
        <v>9325683</v>
      </c>
      <c r="BL11" s="59">
        <v>8971911</v>
      </c>
      <c r="BM11" s="59">
        <v>11689842</v>
      </c>
      <c r="BN11" s="59">
        <v>10788997</v>
      </c>
      <c r="BO11" s="59">
        <v>10322906</v>
      </c>
      <c r="BP11" s="59">
        <v>9697243</v>
      </c>
      <c r="BQ11" s="59">
        <v>10007998</v>
      </c>
      <c r="BR11" s="59">
        <v>10425596</v>
      </c>
      <c r="BS11" s="59">
        <v>12172876</v>
      </c>
      <c r="BT11" s="59">
        <v>12344157</v>
      </c>
      <c r="BU11" s="59">
        <v>8473586</v>
      </c>
      <c r="BV11" s="59">
        <v>7130391.5</v>
      </c>
      <c r="BW11" s="59">
        <v>10681080</v>
      </c>
      <c r="BX11" s="59">
        <v>10988842</v>
      </c>
      <c r="BY11" s="59">
        <v>13127157</v>
      </c>
      <c r="BZ11" s="59">
        <v>12393947</v>
      </c>
      <c r="CA11" s="59">
        <v>13150124</v>
      </c>
      <c r="CB11" s="59">
        <v>8952719</v>
      </c>
      <c r="CC11" s="59">
        <v>9233152</v>
      </c>
      <c r="CD11" s="59">
        <v>12923035</v>
      </c>
      <c r="CE11" s="59">
        <v>16186130</v>
      </c>
      <c r="CF11" s="59">
        <v>16472534</v>
      </c>
      <c r="CG11" s="59">
        <v>14099717</v>
      </c>
      <c r="CH11" s="59">
        <v>14748983</v>
      </c>
      <c r="CI11" s="59">
        <v>14940316</v>
      </c>
      <c r="CJ11" s="59">
        <v>15271434</v>
      </c>
      <c r="CK11" s="59">
        <v>17006172</v>
      </c>
      <c r="CL11" s="59">
        <v>16310850</v>
      </c>
      <c r="CM11" s="59">
        <v>16810596</v>
      </c>
      <c r="CN11" s="59">
        <v>14845573</v>
      </c>
      <c r="CO11" s="59">
        <v>12467543</v>
      </c>
      <c r="CP11" s="59">
        <v>17355748</v>
      </c>
      <c r="CQ11" s="59">
        <v>20913292</v>
      </c>
      <c r="CR11" s="59">
        <v>20502110</v>
      </c>
      <c r="CS11" s="59">
        <v>18155970</v>
      </c>
      <c r="CT11" s="59">
        <v>18420872</v>
      </c>
      <c r="CU11" s="59">
        <v>17918914</v>
      </c>
      <c r="CV11" s="59">
        <v>18692518</v>
      </c>
      <c r="CW11" s="59">
        <v>20151086</v>
      </c>
      <c r="CX11" s="59">
        <v>18645818</v>
      </c>
      <c r="CY11" s="59">
        <v>19934060</v>
      </c>
      <c r="CZ11" s="59">
        <v>18997280</v>
      </c>
      <c r="DA11" s="59">
        <v>13640558</v>
      </c>
      <c r="DB11" s="59">
        <v>20551378</v>
      </c>
      <c r="DC11" s="59">
        <v>23447354</v>
      </c>
      <c r="DD11" s="59">
        <v>23621452</v>
      </c>
      <c r="DE11" s="59">
        <v>19534776</v>
      </c>
      <c r="DF11" s="59">
        <v>19240936</v>
      </c>
      <c r="DG11" s="59">
        <v>19451450</v>
      </c>
      <c r="DH11" s="59">
        <v>19764280</v>
      </c>
      <c r="DI11" s="59">
        <v>20686240</v>
      </c>
      <c r="DJ11" s="59">
        <v>18966858</v>
      </c>
      <c r="DK11" s="59">
        <v>20569478</v>
      </c>
      <c r="DL11" s="59">
        <v>18826954</v>
      </c>
      <c r="DM11" s="59">
        <v>13290753</v>
      </c>
      <c r="DN11" s="59">
        <v>20957722</v>
      </c>
      <c r="DO11" s="59">
        <v>23504136</v>
      </c>
      <c r="DP11" s="59">
        <v>23815732</v>
      </c>
      <c r="DQ11" s="59">
        <v>20073992</v>
      </c>
      <c r="DR11" s="59">
        <v>20164092</v>
      </c>
      <c r="DS11" s="59">
        <v>20277484</v>
      </c>
      <c r="DT11" s="59">
        <v>20160558</v>
      </c>
      <c r="DU11" s="59">
        <v>21423648</v>
      </c>
      <c r="DV11" s="59">
        <v>19441348</v>
      </c>
      <c r="DW11" s="59">
        <v>20822186</v>
      </c>
      <c r="DX11" s="59">
        <v>15862759</v>
      </c>
      <c r="DY11" s="59">
        <v>13149357</v>
      </c>
      <c r="DZ11" s="59">
        <v>20479768</v>
      </c>
      <c r="EA11" s="59">
        <v>23372224</v>
      </c>
      <c r="EB11" s="59">
        <v>23918944</v>
      </c>
      <c r="EC11" s="59">
        <v>19898774</v>
      </c>
      <c r="ED11" s="59">
        <v>20166478</v>
      </c>
      <c r="EE11" s="59">
        <v>20234912</v>
      </c>
      <c r="EF11" s="59">
        <v>19658248</v>
      </c>
      <c r="EG11" s="59">
        <v>21161906</v>
      </c>
      <c r="EH11" s="59">
        <v>20533940</v>
      </c>
      <c r="EI11" s="59">
        <v>20786346</v>
      </c>
      <c r="EJ11" s="59">
        <v>19094804</v>
      </c>
      <c r="EK11" s="59">
        <v>14805942</v>
      </c>
      <c r="EL11" s="59">
        <v>20137508</v>
      </c>
      <c r="EM11" s="59">
        <v>24200944</v>
      </c>
      <c r="EN11" s="59">
        <v>24373248</v>
      </c>
      <c r="EO11" s="59">
        <v>20980900</v>
      </c>
      <c r="EP11" s="59">
        <v>20968920</v>
      </c>
      <c r="EQ11" s="59">
        <v>20236644</v>
      </c>
      <c r="ER11" s="59">
        <v>20660308</v>
      </c>
      <c r="ES11" s="59">
        <v>22373856</v>
      </c>
      <c r="ET11" s="59">
        <v>20186012</v>
      </c>
      <c r="EU11" s="59">
        <v>21503274</v>
      </c>
      <c r="EV11" s="59">
        <v>19163954</v>
      </c>
      <c r="EW11" s="59">
        <v>16054451</v>
      </c>
      <c r="EX11" s="59">
        <v>21038068</v>
      </c>
      <c r="EY11" s="59">
        <v>24829646</v>
      </c>
      <c r="EZ11" s="59">
        <v>24813210</v>
      </c>
      <c r="FA11" s="59">
        <v>21683714</v>
      </c>
      <c r="FB11" s="59">
        <v>21920606</v>
      </c>
      <c r="FC11" s="59">
        <v>20814782</v>
      </c>
      <c r="FD11" s="59">
        <v>21186086</v>
      </c>
      <c r="FE11" s="59">
        <v>22802940</v>
      </c>
      <c r="FF11" s="59">
        <v>21099060</v>
      </c>
      <c r="FG11" s="59">
        <v>22859342</v>
      </c>
      <c r="FH11" s="59">
        <v>14617870</v>
      </c>
      <c r="FI11" s="59">
        <v>21086382</v>
      </c>
      <c r="FJ11" s="59">
        <v>22339536</v>
      </c>
      <c r="FK11" s="59">
        <v>26211814</v>
      </c>
      <c r="FL11" s="59">
        <v>25593024</v>
      </c>
      <c r="FM11" s="59">
        <v>23032906</v>
      </c>
      <c r="FN11" s="59">
        <v>22990442</v>
      </c>
      <c r="FO11" s="59">
        <v>21975254</v>
      </c>
      <c r="FP11" s="59">
        <v>22616418</v>
      </c>
      <c r="FQ11" s="59">
        <v>23793076</v>
      </c>
      <c r="FR11" s="59">
        <v>21982224</v>
      </c>
      <c r="FS11" s="59">
        <v>24011656</v>
      </c>
      <c r="FT11" s="59">
        <v>15442180</v>
      </c>
      <c r="FU11" s="59">
        <v>17115424</v>
      </c>
      <c r="FV11" s="59">
        <v>23269094</v>
      </c>
      <c r="FW11" s="59">
        <v>26848084</v>
      </c>
      <c r="FX11" s="59">
        <v>26611036</v>
      </c>
      <c r="FY11" s="59">
        <v>23751364</v>
      </c>
      <c r="FZ11" s="59">
        <v>23672006</v>
      </c>
      <c r="GA11" s="59">
        <v>23538904</v>
      </c>
      <c r="GB11" s="59">
        <v>23802850</v>
      </c>
    </row>
    <row r="12" spans="2:184">
      <c r="B12" s="461" t="s">
        <v>73</v>
      </c>
      <c r="C12" s="461" t="s">
        <v>61</v>
      </c>
      <c r="D12" s="405" t="s">
        <v>69</v>
      </c>
      <c r="E12" s="59">
        <v>1609836.62</v>
      </c>
      <c r="F12" s="59">
        <v>1397588.62</v>
      </c>
      <c r="G12" s="59">
        <v>1593770.38</v>
      </c>
      <c r="H12" s="59">
        <v>1207302.1200000001</v>
      </c>
      <c r="I12" s="59">
        <v>1212593.1200000001</v>
      </c>
      <c r="J12" s="59">
        <v>1572263.25</v>
      </c>
      <c r="K12" s="59">
        <v>1729197.75</v>
      </c>
      <c r="L12" s="59">
        <v>1590104.62</v>
      </c>
      <c r="M12" s="59">
        <v>1729720.5</v>
      </c>
      <c r="N12" s="59">
        <v>1404545.25</v>
      </c>
      <c r="O12" s="59">
        <v>1767696</v>
      </c>
      <c r="P12" s="59">
        <v>1752903.5</v>
      </c>
      <c r="Q12" s="59">
        <v>1642258</v>
      </c>
      <c r="R12" s="59">
        <v>1413957.25</v>
      </c>
      <c r="S12" s="59">
        <v>1504553.75</v>
      </c>
      <c r="T12" s="59">
        <v>948275.75</v>
      </c>
      <c r="U12" s="59">
        <v>1271245.1200000001</v>
      </c>
      <c r="V12" s="59">
        <v>1543976.25</v>
      </c>
      <c r="W12" s="59">
        <v>1678607.38</v>
      </c>
      <c r="X12" s="59">
        <v>1933667.62</v>
      </c>
      <c r="Y12" s="59">
        <v>1585434.5</v>
      </c>
      <c r="Z12" s="59">
        <v>1358010</v>
      </c>
      <c r="AA12" s="59">
        <v>1743020.12</v>
      </c>
      <c r="AB12" s="59">
        <v>1335918.1200000001</v>
      </c>
      <c r="AC12" s="59">
        <v>1954233.75</v>
      </c>
      <c r="AD12" s="59">
        <v>1526943.25</v>
      </c>
      <c r="AE12" s="59">
        <v>1514965.62</v>
      </c>
      <c r="AF12" s="59">
        <v>1378409</v>
      </c>
      <c r="AG12" s="59">
        <v>1513200</v>
      </c>
      <c r="AH12" s="59">
        <v>1542860.62</v>
      </c>
      <c r="AI12" s="59">
        <v>1714660.62</v>
      </c>
      <c r="AJ12" s="59">
        <v>2068687.38</v>
      </c>
      <c r="AK12" s="59">
        <v>1468618.38</v>
      </c>
      <c r="AL12" s="59">
        <v>1690624.88</v>
      </c>
      <c r="AM12" s="59">
        <v>1685454.75</v>
      </c>
      <c r="AN12" s="59">
        <v>1342657.38</v>
      </c>
      <c r="AO12" s="59">
        <v>2374289.5</v>
      </c>
      <c r="AP12" s="59">
        <v>1656606.12</v>
      </c>
      <c r="AQ12" s="59">
        <v>1265855</v>
      </c>
      <c r="AR12" s="59">
        <v>1626418.5</v>
      </c>
      <c r="AS12" s="59">
        <v>1476129.88</v>
      </c>
      <c r="AT12" s="59">
        <v>1480429</v>
      </c>
      <c r="AU12" s="59">
        <v>2693737.5</v>
      </c>
      <c r="AV12" s="59">
        <v>1770408.38</v>
      </c>
      <c r="AW12" s="59">
        <v>1615932.25</v>
      </c>
      <c r="AX12" s="59">
        <v>1836590.38</v>
      </c>
      <c r="AY12" s="59">
        <v>1943105.5</v>
      </c>
      <c r="AZ12" s="59">
        <v>1708940</v>
      </c>
      <c r="BA12" s="59">
        <v>2361198.75</v>
      </c>
      <c r="BB12" s="59">
        <v>1927625.38</v>
      </c>
      <c r="BC12" s="59">
        <v>1623256.88</v>
      </c>
      <c r="BD12" s="59">
        <v>1942223</v>
      </c>
      <c r="BE12" s="59">
        <v>1462546.38</v>
      </c>
      <c r="BF12" s="59">
        <v>1685899.5</v>
      </c>
      <c r="BG12" s="59">
        <v>2734029</v>
      </c>
      <c r="BH12" s="59">
        <v>1812604.5</v>
      </c>
      <c r="BI12" s="59">
        <v>2141742.5</v>
      </c>
      <c r="BJ12" s="59">
        <v>1861003.25</v>
      </c>
      <c r="BK12" s="59">
        <v>1850916</v>
      </c>
      <c r="BL12" s="59">
        <v>2144991.25</v>
      </c>
      <c r="BM12" s="59">
        <v>2050877</v>
      </c>
      <c r="BN12" s="59">
        <v>2024340.5</v>
      </c>
      <c r="BO12" s="59">
        <v>2040084.62</v>
      </c>
      <c r="BP12" s="59">
        <v>2148239.5</v>
      </c>
      <c r="BQ12" s="59">
        <v>2098612</v>
      </c>
      <c r="BR12" s="59">
        <v>2255328.25</v>
      </c>
      <c r="BS12" s="59">
        <v>2730351.25</v>
      </c>
      <c r="BT12" s="59">
        <v>2376770.5</v>
      </c>
      <c r="BU12" s="59">
        <v>2348520.5</v>
      </c>
      <c r="BV12" s="59">
        <v>1263579.1200000001</v>
      </c>
      <c r="BW12" s="59">
        <v>2557882.25</v>
      </c>
      <c r="BX12" s="59">
        <v>2915770.75</v>
      </c>
      <c r="BY12" s="59">
        <v>2716918</v>
      </c>
      <c r="BZ12" s="59">
        <v>2353643</v>
      </c>
      <c r="CA12" s="59">
        <v>2607290.5</v>
      </c>
      <c r="CB12" s="59">
        <v>1377270.25</v>
      </c>
      <c r="CC12" s="59">
        <v>1997944.75</v>
      </c>
      <c r="CD12" s="59">
        <v>3019841.25</v>
      </c>
      <c r="CE12" s="59">
        <v>3086636.5</v>
      </c>
      <c r="CF12" s="59">
        <v>3236218.75</v>
      </c>
      <c r="CG12" s="59">
        <v>3206919.75</v>
      </c>
      <c r="CH12" s="59">
        <v>2385224.25</v>
      </c>
      <c r="CI12" s="59">
        <v>3144690.25</v>
      </c>
      <c r="CJ12" s="59">
        <v>3121632.75</v>
      </c>
      <c r="CK12" s="59">
        <v>2914065.25</v>
      </c>
      <c r="CL12" s="59">
        <v>2765846.5</v>
      </c>
      <c r="CM12" s="59">
        <v>3016312.5</v>
      </c>
      <c r="CN12" s="59">
        <v>2373336</v>
      </c>
      <c r="CO12" s="59">
        <v>2926432.5</v>
      </c>
      <c r="CP12" s="59">
        <v>2990922</v>
      </c>
      <c r="CQ12" s="59">
        <v>3591220.25</v>
      </c>
      <c r="CR12" s="59">
        <v>4123929.75</v>
      </c>
      <c r="CS12" s="59">
        <v>3017846.75</v>
      </c>
      <c r="CT12" s="59">
        <v>2693249.25</v>
      </c>
      <c r="CU12" s="59">
        <v>3492801.25</v>
      </c>
      <c r="CV12" s="59">
        <v>3028660.75</v>
      </c>
      <c r="CW12" s="59">
        <v>3278101.25</v>
      </c>
      <c r="CX12" s="59">
        <v>2451097.25</v>
      </c>
      <c r="CY12" s="59">
        <v>2423578.25</v>
      </c>
      <c r="CZ12" s="59">
        <v>2461484</v>
      </c>
      <c r="DA12" s="59">
        <v>2313027.75</v>
      </c>
      <c r="DB12" s="59">
        <v>2078980.25</v>
      </c>
      <c r="DC12" s="59">
        <v>3285785</v>
      </c>
      <c r="DD12" s="59">
        <v>2793143.25</v>
      </c>
      <c r="DE12" s="59">
        <v>2751550</v>
      </c>
      <c r="DF12" s="59">
        <v>3180263.5</v>
      </c>
      <c r="DG12" s="59">
        <v>2909034.5</v>
      </c>
      <c r="DH12" s="59">
        <v>2458529</v>
      </c>
      <c r="DI12" s="59">
        <v>3397909.5</v>
      </c>
      <c r="DJ12" s="59">
        <v>2645493.25</v>
      </c>
      <c r="DK12" s="59">
        <v>2448455.5</v>
      </c>
      <c r="DL12" s="59">
        <v>2543059.25</v>
      </c>
      <c r="DM12" s="59">
        <v>2221507</v>
      </c>
      <c r="DN12" s="59">
        <v>2302461.5</v>
      </c>
      <c r="DO12" s="59">
        <v>3921771</v>
      </c>
      <c r="DP12" s="59">
        <v>2555197.75</v>
      </c>
      <c r="DQ12" s="59">
        <v>2609730.75</v>
      </c>
      <c r="DR12" s="59">
        <v>2824947</v>
      </c>
      <c r="DS12" s="59">
        <v>3085194</v>
      </c>
      <c r="DT12" s="59">
        <v>2983760.75</v>
      </c>
      <c r="DU12" s="59">
        <v>3276830.25</v>
      </c>
      <c r="DV12" s="59">
        <v>2401415.75</v>
      </c>
      <c r="DW12" s="59">
        <v>2724250.75</v>
      </c>
      <c r="DX12" s="59">
        <v>2372854.75</v>
      </c>
      <c r="DY12" s="59">
        <v>1872692.88</v>
      </c>
      <c r="DZ12" s="59">
        <v>2505263.75</v>
      </c>
      <c r="EA12" s="59">
        <v>3920288.5</v>
      </c>
      <c r="EB12" s="59">
        <v>2481151.5</v>
      </c>
      <c r="EC12" s="59">
        <v>3243822</v>
      </c>
      <c r="ED12" s="59">
        <v>2912829</v>
      </c>
      <c r="EE12" s="59">
        <v>3046764.75</v>
      </c>
      <c r="EF12" s="59">
        <v>3779985.25</v>
      </c>
      <c r="EG12" s="59">
        <v>3232534.75</v>
      </c>
      <c r="EH12" s="59">
        <v>2646416.5</v>
      </c>
      <c r="EI12" s="59">
        <v>3354816.75</v>
      </c>
      <c r="EJ12" s="59">
        <v>2470700</v>
      </c>
      <c r="EK12" s="59">
        <v>2169087.5</v>
      </c>
      <c r="EL12" s="59">
        <v>2958210.75</v>
      </c>
      <c r="EM12" s="59">
        <v>3252742.25</v>
      </c>
      <c r="EN12" s="59">
        <v>3388726.5</v>
      </c>
      <c r="EO12" s="59">
        <v>3474303.25</v>
      </c>
      <c r="EP12" s="59">
        <v>2749063</v>
      </c>
      <c r="EQ12" s="59">
        <v>3540497.5</v>
      </c>
      <c r="ER12" s="59">
        <v>3492229.25</v>
      </c>
      <c r="ES12" s="59">
        <v>3187315.25</v>
      </c>
      <c r="ET12" s="59">
        <v>2805853.75</v>
      </c>
      <c r="EU12" s="59">
        <v>3406031.25</v>
      </c>
      <c r="EV12" s="59">
        <v>2618251</v>
      </c>
      <c r="EW12" s="59">
        <v>2591234.5</v>
      </c>
      <c r="EX12" s="59">
        <v>2748895.25</v>
      </c>
      <c r="EY12" s="59">
        <v>3462480.75</v>
      </c>
      <c r="EZ12" s="59">
        <v>3493223.75</v>
      </c>
      <c r="FA12" s="59">
        <v>3115762</v>
      </c>
      <c r="FB12" s="59">
        <v>2741053.75</v>
      </c>
      <c r="FC12" s="59">
        <v>3848771.75</v>
      </c>
      <c r="FD12" s="59">
        <v>3177362.25</v>
      </c>
      <c r="FE12" s="59">
        <v>3709192</v>
      </c>
      <c r="FF12" s="59">
        <v>2925226.75</v>
      </c>
      <c r="FG12" s="59">
        <v>2934956.75</v>
      </c>
      <c r="FH12" s="59">
        <v>1929763.12</v>
      </c>
      <c r="FI12" s="59">
        <v>3592900</v>
      </c>
      <c r="FJ12" s="59">
        <v>2551903.25</v>
      </c>
      <c r="FK12" s="59">
        <v>3189062</v>
      </c>
      <c r="FL12" s="59">
        <v>3862759.25</v>
      </c>
      <c r="FM12" s="59">
        <v>2982961.25</v>
      </c>
      <c r="FN12" s="59">
        <v>3304026.25</v>
      </c>
      <c r="FO12" s="59">
        <v>3771131.75</v>
      </c>
      <c r="FP12" s="59">
        <v>3011178.5</v>
      </c>
      <c r="FQ12" s="59">
        <v>4364276</v>
      </c>
      <c r="FR12" s="59">
        <v>3071694.25</v>
      </c>
      <c r="FS12" s="59">
        <v>2881135.25</v>
      </c>
      <c r="FT12" s="59">
        <v>1961873</v>
      </c>
      <c r="FU12" s="59">
        <v>3139135.5</v>
      </c>
      <c r="FV12" s="59">
        <v>2797080.75</v>
      </c>
      <c r="FW12" s="59">
        <v>3874949</v>
      </c>
      <c r="FX12" s="59">
        <v>3588156.25</v>
      </c>
      <c r="FY12" s="59">
        <v>3015428</v>
      </c>
      <c r="FZ12" s="59">
        <v>3866159.5</v>
      </c>
      <c r="GA12" s="59">
        <v>3631848.25</v>
      </c>
      <c r="GB12" s="59">
        <v>3062718.75</v>
      </c>
    </row>
    <row r="13" spans="2:184">
      <c r="B13" s="461" t="s">
        <v>73</v>
      </c>
      <c r="C13" s="461" t="s">
        <v>61</v>
      </c>
      <c r="D13" s="405" t="s">
        <v>70</v>
      </c>
      <c r="E13" s="59">
        <v>547168.31000000006</v>
      </c>
      <c r="F13" s="59">
        <v>513679.34</v>
      </c>
      <c r="G13" s="59">
        <v>555607.38</v>
      </c>
      <c r="H13" s="59">
        <v>361649</v>
      </c>
      <c r="I13" s="59">
        <v>275042.34000000003</v>
      </c>
      <c r="J13" s="59">
        <v>307099.38</v>
      </c>
      <c r="K13" s="59">
        <v>285320.46999999997</v>
      </c>
      <c r="L13" s="59">
        <v>282395.94</v>
      </c>
      <c r="M13" s="59">
        <v>382685.66</v>
      </c>
      <c r="N13" s="59">
        <v>355620.72</v>
      </c>
      <c r="O13" s="59">
        <v>487960.78</v>
      </c>
      <c r="P13" s="59">
        <v>463132.5</v>
      </c>
      <c r="Q13" s="59">
        <v>524323.56000000006</v>
      </c>
      <c r="R13" s="59">
        <v>527790.81000000006</v>
      </c>
      <c r="S13" s="59">
        <v>532098.68999999994</v>
      </c>
      <c r="T13" s="59">
        <v>256233.31</v>
      </c>
      <c r="U13" s="59">
        <v>294334.31</v>
      </c>
      <c r="V13" s="59">
        <v>288396.34000000003</v>
      </c>
      <c r="W13" s="59">
        <v>274292.69</v>
      </c>
      <c r="X13" s="59">
        <v>352647.84</v>
      </c>
      <c r="Y13" s="59">
        <v>370164.66</v>
      </c>
      <c r="Z13" s="59">
        <v>348337.22</v>
      </c>
      <c r="AA13" s="59">
        <v>503865.72</v>
      </c>
      <c r="AB13" s="59">
        <v>420885.84</v>
      </c>
      <c r="AC13" s="59">
        <v>640384.88</v>
      </c>
      <c r="AD13" s="59">
        <v>514897.22</v>
      </c>
      <c r="AE13" s="59">
        <v>527426.38</v>
      </c>
      <c r="AF13" s="59">
        <v>393832.78</v>
      </c>
      <c r="AG13" s="59">
        <v>371330.06</v>
      </c>
      <c r="AH13" s="59">
        <v>283223.94</v>
      </c>
      <c r="AI13" s="59">
        <v>284566.53000000003</v>
      </c>
      <c r="AJ13" s="59">
        <v>369419.5</v>
      </c>
      <c r="AK13" s="59">
        <v>351041.09</v>
      </c>
      <c r="AL13" s="59">
        <v>411590.56</v>
      </c>
      <c r="AM13" s="59">
        <v>506612.12</v>
      </c>
      <c r="AN13" s="59">
        <v>425602.59</v>
      </c>
      <c r="AO13" s="59">
        <v>791637.38</v>
      </c>
      <c r="AP13" s="59">
        <v>616408.93999999994</v>
      </c>
      <c r="AQ13" s="59">
        <v>472374.38</v>
      </c>
      <c r="AR13" s="59">
        <v>450573.94</v>
      </c>
      <c r="AS13" s="59">
        <v>354196.69</v>
      </c>
      <c r="AT13" s="59">
        <v>282707.19</v>
      </c>
      <c r="AU13" s="59">
        <v>411574.94</v>
      </c>
      <c r="AV13" s="59">
        <v>302744.88</v>
      </c>
      <c r="AW13" s="59">
        <v>356453.62</v>
      </c>
      <c r="AX13" s="59">
        <v>471433.44</v>
      </c>
      <c r="AY13" s="59">
        <v>503754.69</v>
      </c>
      <c r="AZ13" s="59">
        <v>562555.62</v>
      </c>
      <c r="BA13" s="59">
        <v>655797.75</v>
      </c>
      <c r="BB13" s="59">
        <v>539032.81000000006</v>
      </c>
      <c r="BC13" s="59">
        <v>318281.96999999997</v>
      </c>
      <c r="BD13" s="59">
        <v>296863.12</v>
      </c>
      <c r="BE13" s="59">
        <v>202846.86</v>
      </c>
      <c r="BF13" s="59">
        <v>176318.11</v>
      </c>
      <c r="BG13" s="59">
        <v>261546.88</v>
      </c>
      <c r="BH13" s="59">
        <v>181721.91</v>
      </c>
      <c r="BI13" s="59">
        <v>255540.67</v>
      </c>
      <c r="BJ13" s="59">
        <v>249324.64</v>
      </c>
      <c r="BK13" s="59">
        <v>267486.03000000003</v>
      </c>
      <c r="BL13" s="59">
        <v>337643.22</v>
      </c>
      <c r="BM13" s="59">
        <v>560155.93999999994</v>
      </c>
      <c r="BN13" s="59">
        <v>546511.31000000006</v>
      </c>
      <c r="BO13" s="59">
        <v>446673.69</v>
      </c>
      <c r="BP13" s="59">
        <v>322671</v>
      </c>
      <c r="BQ13" s="59">
        <v>285408.21999999997</v>
      </c>
      <c r="BR13" s="59">
        <v>234450.55</v>
      </c>
      <c r="BS13" s="59">
        <v>266027.59000000003</v>
      </c>
      <c r="BT13" s="59">
        <v>246044.47</v>
      </c>
      <c r="BU13" s="59">
        <v>276776.94</v>
      </c>
      <c r="BV13" s="59">
        <v>185959.31</v>
      </c>
      <c r="BW13" s="59">
        <v>442212.22</v>
      </c>
      <c r="BX13" s="59">
        <v>507082.41</v>
      </c>
      <c r="BY13" s="59">
        <v>896031.38</v>
      </c>
      <c r="BZ13" s="59">
        <v>886835</v>
      </c>
      <c r="CA13" s="59">
        <v>954782.19</v>
      </c>
      <c r="CB13" s="59">
        <v>263101.12</v>
      </c>
      <c r="CC13" s="59">
        <v>274981.65999999997</v>
      </c>
      <c r="CD13" s="59">
        <v>302052.12</v>
      </c>
      <c r="CE13" s="59">
        <v>363333.06</v>
      </c>
      <c r="CF13" s="59">
        <v>385675.69</v>
      </c>
      <c r="CG13" s="59">
        <v>436676.75</v>
      </c>
      <c r="CH13" s="59">
        <v>435992.69</v>
      </c>
      <c r="CI13" s="59">
        <v>998603.38</v>
      </c>
      <c r="CJ13" s="59">
        <v>779718.94</v>
      </c>
      <c r="CK13" s="59">
        <v>1084112.3799999999</v>
      </c>
      <c r="CL13" s="59">
        <v>1085030</v>
      </c>
      <c r="CM13" s="59">
        <v>1146460.75</v>
      </c>
      <c r="CN13" s="59">
        <v>575144.12</v>
      </c>
      <c r="CO13" s="59">
        <v>463209.25</v>
      </c>
      <c r="CP13" s="59">
        <v>335463.46999999997</v>
      </c>
      <c r="CQ13" s="59">
        <v>428838.41</v>
      </c>
      <c r="CR13" s="59">
        <v>554540.81000000006</v>
      </c>
      <c r="CS13" s="59">
        <v>436017.16</v>
      </c>
      <c r="CT13" s="59">
        <v>583996.75</v>
      </c>
      <c r="CU13" s="59">
        <v>1129593.3799999999</v>
      </c>
      <c r="CV13" s="59">
        <v>747068.88</v>
      </c>
      <c r="CW13" s="59">
        <v>1646976.38</v>
      </c>
      <c r="CX13" s="59">
        <v>1243674.75</v>
      </c>
      <c r="CY13" s="59">
        <v>1225581.5</v>
      </c>
      <c r="CZ13" s="59">
        <v>1236306.75</v>
      </c>
      <c r="DA13" s="59">
        <v>1037717.12</v>
      </c>
      <c r="DB13" s="59">
        <v>1126332.8799999999</v>
      </c>
      <c r="DC13" s="59">
        <v>1556923.12</v>
      </c>
      <c r="DD13" s="59">
        <v>1423504.12</v>
      </c>
      <c r="DE13" s="59">
        <v>1237334.3799999999</v>
      </c>
      <c r="DF13" s="59">
        <v>1590227.38</v>
      </c>
      <c r="DG13" s="59">
        <v>1319703.3799999999</v>
      </c>
      <c r="DH13" s="59">
        <v>1163629</v>
      </c>
      <c r="DI13" s="59">
        <v>1668240</v>
      </c>
      <c r="DJ13" s="59">
        <v>1349727</v>
      </c>
      <c r="DK13" s="59">
        <v>1211259.8799999999</v>
      </c>
      <c r="DL13" s="59">
        <v>1248083.25</v>
      </c>
      <c r="DM13" s="59">
        <v>961155.56</v>
      </c>
      <c r="DN13" s="59">
        <v>1134326.8799999999</v>
      </c>
      <c r="DO13" s="59">
        <v>1922057.5</v>
      </c>
      <c r="DP13" s="59">
        <v>1239801.6200000001</v>
      </c>
      <c r="DQ13" s="59">
        <v>1194668.3799999999</v>
      </c>
      <c r="DR13" s="59">
        <v>1493257.25</v>
      </c>
      <c r="DS13" s="59">
        <v>1456257.88</v>
      </c>
      <c r="DT13" s="59">
        <v>1498466.12</v>
      </c>
      <c r="DU13" s="59">
        <v>1657612.75</v>
      </c>
      <c r="DV13" s="59">
        <v>1278996.25</v>
      </c>
      <c r="DW13" s="59">
        <v>1316699</v>
      </c>
      <c r="DX13" s="59">
        <v>1221507.6200000001</v>
      </c>
      <c r="DY13" s="59">
        <v>823157.94</v>
      </c>
      <c r="DZ13" s="59">
        <v>1268146.1200000001</v>
      </c>
      <c r="EA13" s="59">
        <v>1883323.25</v>
      </c>
      <c r="EB13" s="59">
        <v>1326119.3799999999</v>
      </c>
      <c r="EC13" s="59">
        <v>1546339.38</v>
      </c>
      <c r="ED13" s="59">
        <v>1467422.88</v>
      </c>
      <c r="EE13" s="59">
        <v>1482966.5</v>
      </c>
      <c r="EF13" s="59">
        <v>1747267.25</v>
      </c>
      <c r="EG13" s="59">
        <v>1599189.88</v>
      </c>
      <c r="EH13" s="59">
        <v>1398898.62</v>
      </c>
      <c r="EI13" s="59">
        <v>1774094.88</v>
      </c>
      <c r="EJ13" s="59">
        <v>1247390.25</v>
      </c>
      <c r="EK13" s="59">
        <v>973108.31</v>
      </c>
      <c r="EL13" s="59">
        <v>1499491.88</v>
      </c>
      <c r="EM13" s="59">
        <v>1494343.25</v>
      </c>
      <c r="EN13" s="59">
        <v>1692393</v>
      </c>
      <c r="EO13" s="59">
        <v>1590793.75</v>
      </c>
      <c r="EP13" s="59">
        <v>1371409.25</v>
      </c>
      <c r="EQ13" s="59">
        <v>1675604.88</v>
      </c>
      <c r="ER13" s="59">
        <v>1587861.88</v>
      </c>
      <c r="ES13" s="59">
        <v>1568266.38</v>
      </c>
      <c r="ET13" s="59">
        <v>1418514.25</v>
      </c>
      <c r="EU13" s="59">
        <v>1790574.25</v>
      </c>
      <c r="EV13" s="59">
        <v>1308104.1200000001</v>
      </c>
      <c r="EW13" s="59">
        <v>1234340</v>
      </c>
      <c r="EX13" s="59">
        <v>1385572.88</v>
      </c>
      <c r="EY13" s="59">
        <v>1624241.25</v>
      </c>
      <c r="EZ13" s="59">
        <v>1787369.88</v>
      </c>
      <c r="FA13" s="59">
        <v>1569337.5</v>
      </c>
      <c r="FB13" s="59">
        <v>1415973.5</v>
      </c>
      <c r="FC13" s="59">
        <v>1776280.75</v>
      </c>
      <c r="FD13" s="59">
        <v>1523137</v>
      </c>
      <c r="FE13" s="59">
        <v>1841894.5</v>
      </c>
      <c r="FF13" s="59">
        <v>1485487.75</v>
      </c>
      <c r="FG13" s="59">
        <v>1579956.38</v>
      </c>
      <c r="FH13" s="59">
        <v>909294.94</v>
      </c>
      <c r="FI13" s="59">
        <v>1717032.5</v>
      </c>
      <c r="FJ13" s="59">
        <v>1118025.3799999999</v>
      </c>
      <c r="FK13" s="59">
        <v>1452000.88</v>
      </c>
      <c r="FL13" s="59">
        <v>1879063.25</v>
      </c>
      <c r="FM13" s="59">
        <v>1498174.75</v>
      </c>
      <c r="FN13" s="59">
        <v>1562654.38</v>
      </c>
      <c r="FO13" s="59">
        <v>1746103.38</v>
      </c>
      <c r="FP13" s="59">
        <v>1384603.75</v>
      </c>
      <c r="FQ13" s="59">
        <v>2060314.88</v>
      </c>
      <c r="FR13" s="59">
        <v>1618995.88</v>
      </c>
      <c r="FS13" s="59">
        <v>1555388.38</v>
      </c>
      <c r="FT13" s="59">
        <v>835610.44</v>
      </c>
      <c r="FU13" s="59">
        <v>1466211.25</v>
      </c>
      <c r="FV13" s="59">
        <v>1187058.3799999999</v>
      </c>
      <c r="FW13" s="59">
        <v>1940482.75</v>
      </c>
      <c r="FX13" s="59">
        <v>1806985.5</v>
      </c>
      <c r="FY13" s="59">
        <v>1602400</v>
      </c>
      <c r="FZ13" s="59">
        <v>1820948.62</v>
      </c>
      <c r="GA13" s="59">
        <v>1623321.88</v>
      </c>
      <c r="GB13" s="59">
        <v>1408456.5</v>
      </c>
    </row>
    <row r="14" spans="2:184">
      <c r="B14" s="461" t="s">
        <v>73</v>
      </c>
      <c r="C14" s="461" t="s">
        <v>61</v>
      </c>
      <c r="D14" s="405" t="s">
        <v>71</v>
      </c>
      <c r="E14" s="59">
        <v>5491309.5</v>
      </c>
      <c r="F14" s="59">
        <v>4512775</v>
      </c>
      <c r="G14" s="59">
        <v>4620391.5</v>
      </c>
      <c r="H14" s="59">
        <v>4801648.5</v>
      </c>
      <c r="I14" s="59">
        <v>3688033</v>
      </c>
      <c r="J14" s="59">
        <v>4779866</v>
      </c>
      <c r="K14" s="59">
        <v>6461929.5</v>
      </c>
      <c r="L14" s="59">
        <v>5889295</v>
      </c>
      <c r="M14" s="59">
        <v>4786266.5</v>
      </c>
      <c r="N14" s="59">
        <v>5103167.5</v>
      </c>
      <c r="O14" s="59">
        <v>4526788.5</v>
      </c>
      <c r="P14" s="59">
        <v>4948252</v>
      </c>
      <c r="Q14" s="59">
        <v>6055926.5</v>
      </c>
      <c r="R14" s="59">
        <v>5174250.5</v>
      </c>
      <c r="S14" s="59">
        <v>5029841</v>
      </c>
      <c r="T14" s="59">
        <v>3782022</v>
      </c>
      <c r="U14" s="59">
        <v>3739840.5</v>
      </c>
      <c r="V14" s="59">
        <v>5301842</v>
      </c>
      <c r="W14" s="59">
        <v>6255983.5</v>
      </c>
      <c r="X14" s="59">
        <v>5841782</v>
      </c>
      <c r="Y14" s="59">
        <v>5128901.5</v>
      </c>
      <c r="Z14" s="59">
        <v>5307001.5</v>
      </c>
      <c r="AA14" s="59">
        <v>4706464</v>
      </c>
      <c r="AB14" s="59">
        <v>5421205.5</v>
      </c>
      <c r="AC14" s="59">
        <v>5435299.5</v>
      </c>
      <c r="AD14" s="59">
        <v>5255065.5</v>
      </c>
      <c r="AE14" s="59">
        <v>5371119</v>
      </c>
      <c r="AF14" s="59">
        <v>5313340</v>
      </c>
      <c r="AG14" s="59">
        <v>3584931.75</v>
      </c>
      <c r="AH14" s="59">
        <v>5632957</v>
      </c>
      <c r="AI14" s="59">
        <v>6518513</v>
      </c>
      <c r="AJ14" s="59">
        <v>6018462.5</v>
      </c>
      <c r="AK14" s="59">
        <v>5416751.5</v>
      </c>
      <c r="AL14" s="59">
        <v>5338004.5</v>
      </c>
      <c r="AM14" s="59">
        <v>5113510.5</v>
      </c>
      <c r="AN14" s="59">
        <v>5251318</v>
      </c>
      <c r="AO14" s="59">
        <v>5316180</v>
      </c>
      <c r="AP14" s="59">
        <v>5652863</v>
      </c>
      <c r="AQ14" s="59">
        <v>6100652.5</v>
      </c>
      <c r="AR14" s="59">
        <v>5309969</v>
      </c>
      <c r="AS14" s="59">
        <v>3945717.25</v>
      </c>
      <c r="AT14" s="59">
        <v>6037114.5</v>
      </c>
      <c r="AU14" s="59">
        <v>5834784.5</v>
      </c>
      <c r="AV14" s="59">
        <v>6909259</v>
      </c>
      <c r="AW14" s="59">
        <v>5537946</v>
      </c>
      <c r="AX14" s="59">
        <v>5159455</v>
      </c>
      <c r="AY14" s="59">
        <v>5152708.5</v>
      </c>
      <c r="AZ14" s="59">
        <v>5038690</v>
      </c>
      <c r="BA14" s="59">
        <v>5740889</v>
      </c>
      <c r="BB14" s="59">
        <v>5562531.5</v>
      </c>
      <c r="BC14" s="59">
        <v>6098330</v>
      </c>
      <c r="BD14" s="59">
        <v>5205547.5</v>
      </c>
      <c r="BE14" s="59">
        <v>3892307.5</v>
      </c>
      <c r="BF14" s="59">
        <v>6308353.5</v>
      </c>
      <c r="BG14" s="59">
        <v>6129704.5</v>
      </c>
      <c r="BH14" s="59">
        <v>7343565.5</v>
      </c>
      <c r="BI14" s="59">
        <v>5174662.5</v>
      </c>
      <c r="BJ14" s="59">
        <v>5652660</v>
      </c>
      <c r="BK14" s="59">
        <v>5567234.5</v>
      </c>
      <c r="BL14" s="59">
        <v>5096404.5</v>
      </c>
      <c r="BM14" s="59">
        <v>6565740</v>
      </c>
      <c r="BN14" s="59">
        <v>5864435</v>
      </c>
      <c r="BO14" s="59">
        <v>5977617</v>
      </c>
      <c r="BP14" s="59">
        <v>5637432.5</v>
      </c>
      <c r="BQ14" s="59">
        <v>5957947.5</v>
      </c>
      <c r="BR14" s="59">
        <v>6137165</v>
      </c>
      <c r="BS14" s="59">
        <v>7020764.5</v>
      </c>
      <c r="BT14" s="59">
        <v>7459593</v>
      </c>
      <c r="BU14" s="59">
        <v>4362701.5</v>
      </c>
      <c r="BV14" s="59">
        <v>4170880.25</v>
      </c>
      <c r="BW14" s="59">
        <v>5395423</v>
      </c>
      <c r="BX14" s="59">
        <v>5313244.5</v>
      </c>
      <c r="BY14" s="59">
        <v>6725594.5</v>
      </c>
      <c r="BZ14" s="59">
        <v>6485028</v>
      </c>
      <c r="CA14" s="59">
        <v>6844236</v>
      </c>
      <c r="CB14" s="59">
        <v>5267340</v>
      </c>
      <c r="CC14" s="59">
        <v>5156964</v>
      </c>
      <c r="CD14" s="59">
        <v>7242911</v>
      </c>
      <c r="CE14" s="59">
        <v>9322536</v>
      </c>
      <c r="CF14" s="59">
        <v>9611800</v>
      </c>
      <c r="CG14" s="59">
        <v>7821576.5</v>
      </c>
      <c r="CH14" s="59">
        <v>8786638</v>
      </c>
      <c r="CI14" s="59">
        <v>7925460.5</v>
      </c>
      <c r="CJ14" s="59">
        <v>8392982</v>
      </c>
      <c r="CK14" s="59">
        <v>9792397</v>
      </c>
      <c r="CL14" s="59">
        <v>9371019</v>
      </c>
      <c r="CM14" s="59">
        <v>9460212</v>
      </c>
      <c r="CN14" s="59">
        <v>8965651</v>
      </c>
      <c r="CO14" s="59">
        <v>7001191.5</v>
      </c>
      <c r="CP14" s="59">
        <v>11069642</v>
      </c>
      <c r="CQ14" s="59">
        <v>13093998</v>
      </c>
      <c r="CR14" s="59">
        <v>12281402</v>
      </c>
      <c r="CS14" s="59">
        <v>11539846</v>
      </c>
      <c r="CT14" s="59">
        <v>11799247</v>
      </c>
      <c r="CU14" s="59">
        <v>10389371</v>
      </c>
      <c r="CV14" s="59">
        <v>11697148</v>
      </c>
      <c r="CW14" s="59">
        <v>12214835</v>
      </c>
      <c r="CX14" s="59">
        <v>11948627</v>
      </c>
      <c r="CY14" s="59">
        <v>12906868</v>
      </c>
      <c r="CZ14" s="59">
        <v>12545893</v>
      </c>
      <c r="DA14" s="59">
        <v>8703609</v>
      </c>
      <c r="DB14" s="59">
        <v>14830546</v>
      </c>
      <c r="DC14" s="59">
        <v>15937024</v>
      </c>
      <c r="DD14" s="59">
        <v>16485553</v>
      </c>
      <c r="DE14" s="59">
        <v>13306733</v>
      </c>
      <c r="DF14" s="59">
        <v>12204126</v>
      </c>
      <c r="DG14" s="59">
        <v>12281401</v>
      </c>
      <c r="DH14" s="59">
        <v>13253009</v>
      </c>
      <c r="DI14" s="59">
        <v>12530142</v>
      </c>
      <c r="DJ14" s="59">
        <v>12046735</v>
      </c>
      <c r="DK14" s="59">
        <v>13523860</v>
      </c>
      <c r="DL14" s="59">
        <v>12345084</v>
      </c>
      <c r="DM14" s="59">
        <v>8437979</v>
      </c>
      <c r="DN14" s="59">
        <v>15143775</v>
      </c>
      <c r="DO14" s="59">
        <v>15182505</v>
      </c>
      <c r="DP14" s="59">
        <v>17021870</v>
      </c>
      <c r="DQ14" s="59">
        <v>14011629</v>
      </c>
      <c r="DR14" s="59">
        <v>13170627</v>
      </c>
      <c r="DS14" s="59">
        <v>12752872</v>
      </c>
      <c r="DT14" s="59">
        <v>13043358</v>
      </c>
      <c r="DU14" s="59">
        <v>13286162</v>
      </c>
      <c r="DV14" s="59">
        <v>12654252</v>
      </c>
      <c r="DW14" s="59">
        <v>13453692</v>
      </c>
      <c r="DX14" s="59">
        <v>10023433</v>
      </c>
      <c r="DY14" s="59">
        <v>8732551</v>
      </c>
      <c r="DZ14" s="59">
        <v>14594408</v>
      </c>
      <c r="EA14" s="59">
        <v>14960646</v>
      </c>
      <c r="EB14" s="59">
        <v>17230966</v>
      </c>
      <c r="EC14" s="59">
        <v>12975974</v>
      </c>
      <c r="ED14" s="59">
        <v>13107440</v>
      </c>
      <c r="EE14" s="59">
        <v>12842764</v>
      </c>
      <c r="EF14" s="59">
        <v>11647681</v>
      </c>
      <c r="EG14" s="59">
        <v>12969465</v>
      </c>
      <c r="EH14" s="59">
        <v>13236299</v>
      </c>
      <c r="EI14" s="59">
        <v>12491967</v>
      </c>
      <c r="EJ14" s="59">
        <v>12628234</v>
      </c>
      <c r="EK14" s="59">
        <v>9797662</v>
      </c>
      <c r="EL14" s="59">
        <v>13529400</v>
      </c>
      <c r="EM14" s="59">
        <v>16411004</v>
      </c>
      <c r="EN14" s="59">
        <v>16626776</v>
      </c>
      <c r="EO14" s="59">
        <v>13616278</v>
      </c>
      <c r="EP14" s="59">
        <v>13966583</v>
      </c>
      <c r="EQ14" s="59">
        <v>12213204</v>
      </c>
      <c r="ER14" s="59">
        <v>12790409</v>
      </c>
      <c r="ES14" s="59">
        <v>14163789</v>
      </c>
      <c r="ET14" s="59">
        <v>12762558</v>
      </c>
      <c r="EU14" s="59">
        <v>12998681</v>
      </c>
      <c r="EV14" s="59">
        <v>12689491</v>
      </c>
      <c r="EW14" s="59">
        <v>10277693</v>
      </c>
      <c r="EX14" s="59">
        <v>14596467</v>
      </c>
      <c r="EY14" s="59">
        <v>16898032</v>
      </c>
      <c r="EZ14" s="59">
        <v>16679214</v>
      </c>
      <c r="FA14" s="59">
        <v>14706872</v>
      </c>
      <c r="FB14" s="59">
        <v>14853502</v>
      </c>
      <c r="FC14" s="59">
        <v>12429968</v>
      </c>
      <c r="FD14" s="59">
        <v>13679225</v>
      </c>
      <c r="FE14" s="59">
        <v>13844883</v>
      </c>
      <c r="FF14" s="59">
        <v>13412701</v>
      </c>
      <c r="FG14" s="59">
        <v>14650815</v>
      </c>
      <c r="FH14" s="59">
        <v>9752558</v>
      </c>
      <c r="FI14" s="59">
        <v>13417874</v>
      </c>
      <c r="FJ14" s="59">
        <v>16310220</v>
      </c>
      <c r="FK14" s="59">
        <v>18112100</v>
      </c>
      <c r="FL14" s="59">
        <v>16856654</v>
      </c>
      <c r="FM14" s="59">
        <v>16053183</v>
      </c>
      <c r="FN14" s="59">
        <v>15025011</v>
      </c>
      <c r="FO14" s="59">
        <v>13439967</v>
      </c>
      <c r="FP14" s="59">
        <v>15133979</v>
      </c>
      <c r="FQ14" s="59">
        <v>14014736</v>
      </c>
      <c r="FR14" s="59">
        <v>13935177</v>
      </c>
      <c r="FS14" s="59">
        <v>15663867</v>
      </c>
      <c r="FT14" s="59">
        <v>10516966</v>
      </c>
      <c r="FU14" s="59">
        <v>10688242</v>
      </c>
      <c r="FV14" s="59">
        <v>16955998</v>
      </c>
      <c r="FW14" s="59">
        <v>17807586</v>
      </c>
      <c r="FX14" s="59">
        <v>18177224</v>
      </c>
      <c r="FY14" s="59">
        <v>16538441</v>
      </c>
      <c r="FZ14" s="59">
        <v>14944154</v>
      </c>
      <c r="GA14" s="59">
        <v>15074944</v>
      </c>
      <c r="GB14" s="59">
        <v>15986930</v>
      </c>
    </row>
    <row r="15" spans="2:184">
      <c r="B15" s="461" t="s">
        <v>73</v>
      </c>
      <c r="C15" s="461" t="s">
        <v>61</v>
      </c>
      <c r="D15" s="405" t="s">
        <v>72</v>
      </c>
      <c r="E15" s="59">
        <v>1907605.88</v>
      </c>
      <c r="F15" s="59">
        <v>1752539.75</v>
      </c>
      <c r="G15" s="59">
        <v>1641354.38</v>
      </c>
      <c r="H15" s="59">
        <v>1483201.88</v>
      </c>
      <c r="I15" s="59">
        <v>1063690.3799999999</v>
      </c>
      <c r="J15" s="59">
        <v>1259510.3799999999</v>
      </c>
      <c r="K15" s="59">
        <v>1502064.12</v>
      </c>
      <c r="L15" s="59">
        <v>1512549.12</v>
      </c>
      <c r="M15" s="59">
        <v>1362036.38</v>
      </c>
      <c r="N15" s="59">
        <v>1641931.25</v>
      </c>
      <c r="O15" s="59">
        <v>1445306.62</v>
      </c>
      <c r="P15" s="59">
        <v>1491703.62</v>
      </c>
      <c r="Q15" s="59">
        <v>2079547</v>
      </c>
      <c r="R15" s="59">
        <v>1866017.75</v>
      </c>
      <c r="S15" s="59">
        <v>1629313.5</v>
      </c>
      <c r="T15" s="59">
        <v>1114333.6200000001</v>
      </c>
      <c r="U15" s="59">
        <v>1018245.5</v>
      </c>
      <c r="V15" s="59">
        <v>1431539.62</v>
      </c>
      <c r="W15" s="59">
        <v>1711225.38</v>
      </c>
      <c r="X15" s="59">
        <v>1577165.38</v>
      </c>
      <c r="Y15" s="59">
        <v>1373693.12</v>
      </c>
      <c r="Z15" s="59">
        <v>1679476.38</v>
      </c>
      <c r="AA15" s="59">
        <v>1487563.62</v>
      </c>
      <c r="AB15" s="59">
        <v>1546405.75</v>
      </c>
      <c r="AC15" s="59">
        <v>1898464.25</v>
      </c>
      <c r="AD15" s="59">
        <v>1873201.25</v>
      </c>
      <c r="AE15" s="59">
        <v>1690240.75</v>
      </c>
      <c r="AF15" s="59">
        <v>1612303.5</v>
      </c>
      <c r="AG15" s="59">
        <v>1048388</v>
      </c>
      <c r="AH15" s="59">
        <v>1604339.75</v>
      </c>
      <c r="AI15" s="59">
        <v>1809709.5</v>
      </c>
      <c r="AJ15" s="59">
        <v>1603492.12</v>
      </c>
      <c r="AK15" s="59">
        <v>1495140.5</v>
      </c>
      <c r="AL15" s="59">
        <v>1599879.88</v>
      </c>
      <c r="AM15" s="59">
        <v>1538153.25</v>
      </c>
      <c r="AN15" s="59">
        <v>1612163.38</v>
      </c>
      <c r="AO15" s="59">
        <v>2090388.88</v>
      </c>
      <c r="AP15" s="59">
        <v>2197663.25</v>
      </c>
      <c r="AQ15" s="59">
        <v>1921713.88</v>
      </c>
      <c r="AR15" s="59">
        <v>1662511.25</v>
      </c>
      <c r="AS15" s="59">
        <v>1201314</v>
      </c>
      <c r="AT15" s="59">
        <v>1819378.12</v>
      </c>
      <c r="AU15" s="59">
        <v>1772866.62</v>
      </c>
      <c r="AV15" s="59">
        <v>2046398.38</v>
      </c>
      <c r="AW15" s="59">
        <v>1673828.88</v>
      </c>
      <c r="AX15" s="59">
        <v>1810854.38</v>
      </c>
      <c r="AY15" s="59">
        <v>1737037.25</v>
      </c>
      <c r="AZ15" s="59">
        <v>1711892</v>
      </c>
      <c r="BA15" s="59">
        <v>2269570.5</v>
      </c>
      <c r="BB15" s="59">
        <v>2124833</v>
      </c>
      <c r="BC15" s="59">
        <v>1719573.75</v>
      </c>
      <c r="BD15" s="59">
        <v>1327639.6200000001</v>
      </c>
      <c r="BE15" s="59">
        <v>839199.56</v>
      </c>
      <c r="BF15" s="59">
        <v>1394243.12</v>
      </c>
      <c r="BG15" s="59">
        <v>1440565</v>
      </c>
      <c r="BH15" s="59">
        <v>1673572</v>
      </c>
      <c r="BI15" s="59">
        <v>1207961.3799999999</v>
      </c>
      <c r="BJ15" s="59">
        <v>1443612.12</v>
      </c>
      <c r="BK15" s="59">
        <v>1640046.38</v>
      </c>
      <c r="BL15" s="59">
        <v>1392869.88</v>
      </c>
      <c r="BM15" s="59">
        <v>2513068</v>
      </c>
      <c r="BN15" s="59">
        <v>2353724.75</v>
      </c>
      <c r="BO15" s="59">
        <v>1858520.62</v>
      </c>
      <c r="BP15" s="59">
        <v>1588895.75</v>
      </c>
      <c r="BQ15" s="59">
        <v>1666028</v>
      </c>
      <c r="BR15" s="59">
        <v>1798659.75</v>
      </c>
      <c r="BS15" s="59">
        <v>2155756.75</v>
      </c>
      <c r="BT15" s="59">
        <v>2261747.5</v>
      </c>
      <c r="BU15" s="59">
        <v>1485575.12</v>
      </c>
      <c r="BV15" s="59">
        <v>1509968.38</v>
      </c>
      <c r="BW15" s="59">
        <v>2285561.5</v>
      </c>
      <c r="BX15" s="59">
        <v>2252757</v>
      </c>
      <c r="BY15" s="59">
        <v>2788610.75</v>
      </c>
      <c r="BZ15" s="59">
        <v>2668426.5</v>
      </c>
      <c r="CA15" s="59">
        <v>2743808.5</v>
      </c>
      <c r="CB15" s="59">
        <v>2045005.12</v>
      </c>
      <c r="CC15" s="59">
        <v>1803253.75</v>
      </c>
      <c r="CD15" s="59">
        <v>2358239.75</v>
      </c>
      <c r="CE15" s="59">
        <v>3413630.5</v>
      </c>
      <c r="CF15" s="59">
        <v>3238854</v>
      </c>
      <c r="CG15" s="59">
        <v>2634527.75</v>
      </c>
      <c r="CH15" s="59">
        <v>3141112.25</v>
      </c>
      <c r="CI15" s="59">
        <v>2871556.75</v>
      </c>
      <c r="CJ15" s="59">
        <v>2977106.5</v>
      </c>
      <c r="CK15" s="59">
        <v>3215597.5</v>
      </c>
      <c r="CL15" s="59">
        <v>3088934.75</v>
      </c>
      <c r="CM15" s="59">
        <v>3187601.5</v>
      </c>
      <c r="CN15" s="59">
        <v>2931448.25</v>
      </c>
      <c r="CO15" s="59">
        <v>2076719.25</v>
      </c>
      <c r="CP15" s="59">
        <v>2959711.75</v>
      </c>
      <c r="CQ15" s="59">
        <v>3799234</v>
      </c>
      <c r="CR15" s="59">
        <v>3542244.5</v>
      </c>
      <c r="CS15" s="59">
        <v>3162247</v>
      </c>
      <c r="CT15" s="59">
        <v>3344384.5</v>
      </c>
      <c r="CU15" s="59">
        <v>2907132</v>
      </c>
      <c r="CV15" s="59">
        <v>3219634.75</v>
      </c>
      <c r="CW15" s="59">
        <v>3011165.25</v>
      </c>
      <c r="CX15" s="59">
        <v>3002411.25</v>
      </c>
      <c r="CY15" s="59">
        <v>3378032.75</v>
      </c>
      <c r="CZ15" s="59">
        <v>2753610.5</v>
      </c>
      <c r="DA15" s="59">
        <v>1586198.5</v>
      </c>
      <c r="DB15" s="59">
        <v>2515514.5</v>
      </c>
      <c r="DC15" s="59">
        <v>2667607</v>
      </c>
      <c r="DD15" s="59">
        <v>2919265.75</v>
      </c>
      <c r="DE15" s="59">
        <v>2239144.75</v>
      </c>
      <c r="DF15" s="59">
        <v>2266342.5</v>
      </c>
      <c r="DG15" s="59">
        <v>2941301</v>
      </c>
      <c r="DH15" s="59">
        <v>2889113.25</v>
      </c>
      <c r="DI15" s="59">
        <v>3089945.25</v>
      </c>
      <c r="DJ15" s="59">
        <v>2924906.5</v>
      </c>
      <c r="DK15" s="59">
        <v>3385901.75</v>
      </c>
      <c r="DL15" s="59">
        <v>2690699.25</v>
      </c>
      <c r="DM15" s="59">
        <v>1670117.5</v>
      </c>
      <c r="DN15" s="59">
        <v>2377143.5</v>
      </c>
      <c r="DO15" s="59">
        <v>2477826.75</v>
      </c>
      <c r="DP15" s="59">
        <v>2998871.25</v>
      </c>
      <c r="DQ15" s="59">
        <v>2257971</v>
      </c>
      <c r="DR15" s="59">
        <v>2675259</v>
      </c>
      <c r="DS15" s="59">
        <v>2983168.5</v>
      </c>
      <c r="DT15" s="59">
        <v>2634970.5</v>
      </c>
      <c r="DU15" s="59">
        <v>3203036.75</v>
      </c>
      <c r="DV15" s="59">
        <v>3106682.5</v>
      </c>
      <c r="DW15" s="59">
        <v>3327549.25</v>
      </c>
      <c r="DX15" s="59">
        <v>2244970.5</v>
      </c>
      <c r="DY15" s="59">
        <v>1720950.88</v>
      </c>
      <c r="DZ15" s="59">
        <v>2111940.5</v>
      </c>
      <c r="EA15" s="59">
        <v>2607980.75</v>
      </c>
      <c r="EB15" s="59">
        <v>2880726.75</v>
      </c>
      <c r="EC15" s="59">
        <v>2132626.5</v>
      </c>
      <c r="ED15" s="59">
        <v>2678821.75</v>
      </c>
      <c r="EE15" s="59">
        <v>2862404</v>
      </c>
      <c r="EF15" s="59">
        <v>2483321</v>
      </c>
      <c r="EG15" s="59">
        <v>3360731.5</v>
      </c>
      <c r="EH15" s="59">
        <v>3252315.75</v>
      </c>
      <c r="EI15" s="59">
        <v>3165476.25</v>
      </c>
      <c r="EJ15" s="59">
        <v>2748500.25</v>
      </c>
      <c r="EK15" s="59">
        <v>1866092.75</v>
      </c>
      <c r="EL15" s="59">
        <v>2150389.5</v>
      </c>
      <c r="EM15" s="59">
        <v>3042835</v>
      </c>
      <c r="EN15" s="59">
        <v>2665383</v>
      </c>
      <c r="EO15" s="59">
        <v>2299540.75</v>
      </c>
      <c r="EP15" s="59">
        <v>2881854.75</v>
      </c>
      <c r="EQ15" s="59">
        <v>2807347</v>
      </c>
      <c r="ER15" s="59">
        <v>2789815.25</v>
      </c>
      <c r="ES15" s="59">
        <v>3454495.25</v>
      </c>
      <c r="ET15" s="59">
        <v>3199080.25</v>
      </c>
      <c r="EU15" s="59">
        <v>3307974</v>
      </c>
      <c r="EV15" s="59">
        <v>2548094</v>
      </c>
      <c r="EW15" s="59">
        <v>1951180.75</v>
      </c>
      <c r="EX15" s="59">
        <v>2307131.75</v>
      </c>
      <c r="EY15" s="59">
        <v>2844864.75</v>
      </c>
      <c r="EZ15" s="59">
        <v>2853396.5</v>
      </c>
      <c r="FA15" s="59">
        <v>2291740.75</v>
      </c>
      <c r="FB15" s="59">
        <v>2910072</v>
      </c>
      <c r="FC15" s="59">
        <v>2759752.5</v>
      </c>
      <c r="FD15" s="59">
        <v>2806363.75</v>
      </c>
      <c r="FE15" s="59">
        <v>3406979.5</v>
      </c>
      <c r="FF15" s="59">
        <v>3275626.75</v>
      </c>
      <c r="FG15" s="59">
        <v>3693597.5</v>
      </c>
      <c r="FH15" s="59">
        <v>2026248.12</v>
      </c>
      <c r="FI15" s="59">
        <v>2358582</v>
      </c>
      <c r="FJ15" s="59">
        <v>2359391.5</v>
      </c>
      <c r="FK15" s="59">
        <v>3458645.25</v>
      </c>
      <c r="FL15" s="59">
        <v>2994529.75</v>
      </c>
      <c r="FM15" s="59">
        <v>2498615.5</v>
      </c>
      <c r="FN15" s="59">
        <v>3098755.5</v>
      </c>
      <c r="FO15" s="59">
        <v>3018044.25</v>
      </c>
      <c r="FP15" s="59">
        <v>3086648.75</v>
      </c>
      <c r="FQ15" s="59">
        <v>3353740</v>
      </c>
      <c r="FR15" s="59">
        <v>3356374.5</v>
      </c>
      <c r="FS15" s="59">
        <v>3911243.5</v>
      </c>
      <c r="FT15" s="59">
        <v>2127733.25</v>
      </c>
      <c r="FU15" s="59">
        <v>1821831.62</v>
      </c>
      <c r="FV15" s="59">
        <v>2328948</v>
      </c>
      <c r="FW15" s="59">
        <v>3225072.5</v>
      </c>
      <c r="FX15" s="59">
        <v>3038645.75</v>
      </c>
      <c r="FY15" s="59">
        <v>2595088.25</v>
      </c>
      <c r="FZ15" s="59">
        <v>3040752.5</v>
      </c>
      <c r="GA15" s="59">
        <v>3208771.25</v>
      </c>
      <c r="GB15" s="59">
        <v>3344774.25</v>
      </c>
    </row>
    <row r="16" spans="2:184">
      <c r="B16" s="461"/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461"/>
      <c r="O16" s="461"/>
      <c r="P16" s="461"/>
      <c r="Q16" s="461"/>
      <c r="R16" s="461"/>
      <c r="S16" s="461"/>
      <c r="T16" s="461"/>
      <c r="U16" s="461"/>
      <c r="V16" s="461"/>
      <c r="W16" s="461"/>
      <c r="X16" s="461"/>
      <c r="Y16" s="461"/>
      <c r="Z16" s="461"/>
      <c r="AA16" s="461"/>
      <c r="AB16" s="461"/>
      <c r="AC16" s="461"/>
      <c r="AD16" s="461"/>
      <c r="AE16" s="461"/>
      <c r="AF16" s="461"/>
      <c r="AG16" s="461"/>
      <c r="AH16" s="461"/>
      <c r="AI16" s="461"/>
      <c r="AJ16" s="461"/>
      <c r="AK16" s="461"/>
      <c r="AL16" s="461"/>
      <c r="AM16" s="461"/>
      <c r="AN16" s="461"/>
      <c r="AO16" s="461"/>
      <c r="AP16" s="461"/>
      <c r="AQ16" s="461"/>
      <c r="AR16" s="461"/>
      <c r="AS16" s="461"/>
      <c r="AT16" s="461"/>
      <c r="AU16" s="461"/>
      <c r="AV16" s="461"/>
      <c r="AW16" s="461"/>
      <c r="AX16" s="461"/>
      <c r="AY16" s="461"/>
      <c r="AZ16" s="461"/>
      <c r="BA16" s="461"/>
      <c r="BB16" s="461"/>
      <c r="BC16" s="461"/>
      <c r="BD16" s="461"/>
      <c r="BE16" s="461"/>
      <c r="BF16" s="461"/>
      <c r="BG16" s="461"/>
      <c r="BH16" s="461"/>
      <c r="BI16" s="461"/>
      <c r="BJ16" s="461"/>
      <c r="BK16" s="461"/>
      <c r="BL16" s="461"/>
      <c r="BM16" s="461"/>
      <c r="BN16" s="461"/>
      <c r="BO16" s="461"/>
      <c r="BP16" s="461"/>
      <c r="BQ16" s="461"/>
      <c r="BR16" s="461"/>
      <c r="BS16" s="461"/>
      <c r="BT16" s="461"/>
      <c r="BU16" s="461"/>
      <c r="BV16" s="461"/>
      <c r="BW16" s="461"/>
      <c r="BX16" s="461"/>
      <c r="BY16" s="461"/>
      <c r="BZ16" s="461"/>
      <c r="CA16" s="461"/>
      <c r="CB16" s="461"/>
      <c r="CC16" s="461"/>
      <c r="CD16" s="461"/>
      <c r="CE16" s="461"/>
      <c r="CF16" s="461"/>
      <c r="CG16" s="461"/>
      <c r="CH16" s="461"/>
      <c r="CI16" s="461"/>
      <c r="CJ16" s="461"/>
      <c r="CK16" s="461"/>
      <c r="CL16" s="461"/>
      <c r="CM16" s="461"/>
      <c r="CN16" s="461"/>
      <c r="CO16" s="461"/>
      <c r="CP16" s="461"/>
      <c r="CQ16" s="461"/>
      <c r="CR16" s="461"/>
      <c r="CS16" s="461"/>
      <c r="CT16" s="461"/>
      <c r="CU16" s="461"/>
      <c r="CV16" s="461"/>
      <c r="CW16" s="461"/>
      <c r="CX16" s="461"/>
      <c r="CY16" s="461"/>
      <c r="CZ16" s="461"/>
      <c r="DA16" s="461"/>
      <c r="DB16" s="461"/>
      <c r="DC16" s="461"/>
      <c r="DD16" s="461"/>
      <c r="DE16" s="461"/>
      <c r="DF16" s="461"/>
      <c r="DG16" s="461"/>
      <c r="DH16" s="461"/>
      <c r="DI16" s="461"/>
      <c r="DJ16" s="461"/>
      <c r="DK16" s="461"/>
      <c r="DL16" s="461"/>
      <c r="DM16" s="461"/>
      <c r="DN16" s="461"/>
      <c r="DO16" s="461"/>
      <c r="DP16" s="461"/>
      <c r="DQ16" s="461"/>
      <c r="DR16" s="461"/>
      <c r="DS16" s="461"/>
      <c r="DT16" s="461"/>
      <c r="DU16" s="461"/>
      <c r="DV16" s="461"/>
      <c r="DW16" s="461"/>
      <c r="DX16" s="461"/>
      <c r="DY16" s="461"/>
      <c r="DZ16" s="461"/>
      <c r="EA16" s="461"/>
      <c r="EB16" s="461"/>
      <c r="EC16" s="461"/>
      <c r="ED16" s="461"/>
      <c r="EE16" s="461"/>
      <c r="EF16" s="461"/>
      <c r="EG16" s="461"/>
      <c r="EH16" s="461"/>
      <c r="EI16" s="461"/>
      <c r="EJ16" s="461"/>
      <c r="EK16" s="461"/>
      <c r="EL16" s="461"/>
      <c r="EM16" s="461"/>
      <c r="EN16" s="461"/>
      <c r="EO16" s="461"/>
      <c r="EP16" s="461"/>
      <c r="EQ16" s="461"/>
      <c r="ER16" s="461"/>
      <c r="ES16" s="461"/>
      <c r="ET16" s="461"/>
      <c r="EU16" s="461"/>
      <c r="EV16" s="461"/>
      <c r="EW16" s="461"/>
      <c r="EX16" s="461"/>
      <c r="EY16" s="461"/>
      <c r="EZ16" s="461"/>
      <c r="FA16" s="461"/>
      <c r="FB16" s="461"/>
      <c r="FC16" s="461"/>
      <c r="FD16" s="461"/>
      <c r="FE16" s="461"/>
      <c r="FF16" s="461"/>
      <c r="FG16" s="461"/>
      <c r="FH16" s="461"/>
      <c r="FI16" s="461"/>
      <c r="FJ16" s="461"/>
      <c r="FK16" s="461"/>
      <c r="FL16" s="461"/>
      <c r="FM16" s="461"/>
      <c r="FN16" s="461"/>
      <c r="FO16" s="461"/>
      <c r="FP16" s="461"/>
      <c r="FQ16" s="461"/>
      <c r="FR16" s="461"/>
      <c r="FS16" s="461"/>
      <c r="FT16" s="461"/>
      <c r="FU16" s="461"/>
      <c r="FV16" s="461"/>
      <c r="FW16" s="461"/>
      <c r="FX16" s="461"/>
      <c r="FY16" s="461"/>
      <c r="FZ16" s="461"/>
      <c r="GA16" s="461"/>
      <c r="GB16" s="461"/>
    </row>
    <row r="17" spans="1:184">
      <c r="B17" s="461"/>
      <c r="C17" s="461"/>
      <c r="D17" s="461"/>
      <c r="E17" s="461"/>
      <c r="F17" s="461"/>
      <c r="G17" s="461"/>
      <c r="H17" s="461"/>
      <c r="I17" s="461"/>
      <c r="J17" s="461"/>
      <c r="K17" s="461"/>
      <c r="L17" s="461"/>
      <c r="M17" s="461"/>
      <c r="N17" s="461"/>
      <c r="O17" s="461"/>
      <c r="P17" s="461"/>
      <c r="Q17" s="461"/>
      <c r="R17" s="461"/>
      <c r="S17" s="461"/>
      <c r="T17" s="461"/>
      <c r="U17" s="461"/>
      <c r="V17" s="461"/>
      <c r="W17" s="461"/>
      <c r="X17" s="461"/>
      <c r="Y17" s="461"/>
      <c r="Z17" s="461"/>
      <c r="AA17" s="461"/>
      <c r="AB17" s="461"/>
      <c r="AC17" s="461"/>
      <c r="AD17" s="461"/>
      <c r="AE17" s="461"/>
      <c r="AF17" s="461"/>
      <c r="AG17" s="461"/>
      <c r="AH17" s="461"/>
      <c r="AI17" s="461"/>
      <c r="AJ17" s="461"/>
      <c r="AK17" s="461"/>
      <c r="AL17" s="461"/>
      <c r="AM17" s="461"/>
      <c r="AN17" s="461"/>
      <c r="AO17" s="461"/>
      <c r="AP17" s="461"/>
      <c r="AQ17" s="461"/>
      <c r="AR17" s="461"/>
      <c r="AS17" s="461"/>
      <c r="AT17" s="461"/>
      <c r="AU17" s="461"/>
      <c r="AV17" s="461"/>
      <c r="AW17" s="461"/>
      <c r="AX17" s="461"/>
      <c r="AY17" s="461"/>
      <c r="AZ17" s="461"/>
      <c r="BA17" s="461"/>
      <c r="BB17" s="461"/>
      <c r="BC17" s="461"/>
      <c r="BD17" s="461"/>
      <c r="BE17" s="461"/>
      <c r="BF17" s="461"/>
      <c r="BG17" s="461"/>
      <c r="BH17" s="461"/>
      <c r="BI17" s="461"/>
      <c r="BJ17" s="461"/>
      <c r="BK17" s="461"/>
      <c r="BL17" s="461"/>
      <c r="BM17" s="461"/>
      <c r="BN17" s="461"/>
      <c r="BO17" s="461"/>
      <c r="BP17" s="461"/>
      <c r="BQ17" s="461"/>
      <c r="BR17" s="461"/>
      <c r="BS17" s="461"/>
      <c r="BT17" s="461"/>
      <c r="BU17" s="461"/>
      <c r="BV17" s="461"/>
      <c r="BW17" s="461"/>
      <c r="BX17" s="461"/>
      <c r="BY17" s="461"/>
      <c r="BZ17" s="461"/>
      <c r="CA17" s="461"/>
      <c r="CB17" s="461"/>
      <c r="CC17" s="461"/>
      <c r="CD17" s="461"/>
      <c r="CE17" s="461"/>
      <c r="CF17" s="461"/>
      <c r="CG17" s="461"/>
      <c r="CH17" s="461"/>
      <c r="CI17" s="461"/>
      <c r="CJ17" s="461"/>
      <c r="CK17" s="461"/>
      <c r="CL17" s="461"/>
      <c r="CM17" s="461"/>
      <c r="CN17" s="461"/>
      <c r="CO17" s="461"/>
      <c r="CP17" s="461"/>
      <c r="CQ17" s="461"/>
      <c r="CR17" s="461"/>
      <c r="CS17" s="461"/>
      <c r="CT17" s="461"/>
      <c r="CU17" s="461"/>
      <c r="CV17" s="461"/>
      <c r="CW17" s="461"/>
      <c r="CX17" s="461"/>
      <c r="CY17" s="461"/>
      <c r="CZ17" s="461"/>
      <c r="DA17" s="461"/>
      <c r="DB17" s="461"/>
      <c r="DC17" s="461"/>
      <c r="DD17" s="461"/>
      <c r="DE17" s="461"/>
      <c r="DF17" s="461"/>
      <c r="DG17" s="461"/>
      <c r="DH17" s="461"/>
      <c r="DI17" s="461"/>
      <c r="DJ17" s="461"/>
      <c r="DK17" s="461"/>
      <c r="DL17" s="461"/>
      <c r="DM17" s="461"/>
      <c r="DN17" s="461"/>
      <c r="DO17" s="461"/>
      <c r="DP17" s="461"/>
      <c r="DQ17" s="461"/>
      <c r="DR17" s="461"/>
      <c r="DS17" s="461"/>
      <c r="DT17" s="461"/>
      <c r="DU17" s="461"/>
      <c r="DV17" s="461"/>
      <c r="DW17" s="461"/>
      <c r="DX17" s="461"/>
      <c r="DY17" s="461"/>
      <c r="DZ17" s="461"/>
      <c r="EA17" s="461"/>
      <c r="EB17" s="461"/>
      <c r="EC17" s="461"/>
      <c r="ED17" s="461"/>
      <c r="EE17" s="461"/>
      <c r="EF17" s="461"/>
      <c r="EG17" s="461"/>
      <c r="EH17" s="461"/>
      <c r="EI17" s="461"/>
      <c r="EJ17" s="461"/>
      <c r="EK17" s="461"/>
      <c r="EL17" s="461"/>
      <c r="EM17" s="461"/>
      <c r="EN17" s="461"/>
      <c r="EO17" s="461"/>
      <c r="EP17" s="461"/>
      <c r="EQ17" s="461"/>
      <c r="ER17" s="461"/>
      <c r="ES17" s="461"/>
      <c r="ET17" s="461"/>
      <c r="EU17" s="461"/>
      <c r="EV17" s="461"/>
      <c r="EW17" s="461"/>
      <c r="EX17" s="461"/>
      <c r="EY17" s="461"/>
      <c r="EZ17" s="461"/>
      <c r="FA17" s="461"/>
      <c r="FB17" s="461"/>
      <c r="FC17" s="461"/>
      <c r="FD17" s="461"/>
      <c r="FE17" s="461"/>
      <c r="FF17" s="461"/>
      <c r="FG17" s="461"/>
      <c r="FH17" s="461"/>
      <c r="FI17" s="461"/>
      <c r="FJ17" s="461"/>
      <c r="FK17" s="461"/>
      <c r="FL17" s="461"/>
      <c r="FM17" s="461"/>
      <c r="FN17" s="461"/>
      <c r="FO17" s="461"/>
      <c r="FP17" s="461"/>
      <c r="FQ17" s="461"/>
      <c r="FR17" s="461"/>
      <c r="FS17" s="461"/>
      <c r="FT17" s="461"/>
      <c r="FU17" s="461"/>
      <c r="FV17" s="461"/>
      <c r="FW17" s="461"/>
      <c r="FX17" s="461"/>
      <c r="FY17" s="461"/>
      <c r="FZ17" s="461"/>
      <c r="GA17" s="461"/>
      <c r="GB17" s="461"/>
    </row>
    <row r="18" spans="1:184">
      <c r="B18" s="242" t="s">
        <v>65</v>
      </c>
      <c r="C18" s="242" t="s">
        <v>33</v>
      </c>
      <c r="D18" s="242" t="s">
        <v>66</v>
      </c>
      <c r="E18" s="243">
        <v>41275</v>
      </c>
      <c r="F18" s="243">
        <v>41306</v>
      </c>
      <c r="G18" s="243">
        <v>41334</v>
      </c>
      <c r="H18" s="243">
        <v>41365</v>
      </c>
      <c r="I18" s="243">
        <v>41395</v>
      </c>
      <c r="J18" s="243">
        <v>41426</v>
      </c>
      <c r="K18" s="243">
        <v>41456</v>
      </c>
      <c r="L18" s="243">
        <v>41487</v>
      </c>
      <c r="M18" s="243">
        <v>41518</v>
      </c>
      <c r="N18" s="243">
        <v>41548</v>
      </c>
      <c r="O18" s="243">
        <v>41579</v>
      </c>
      <c r="P18" s="243">
        <v>41609</v>
      </c>
      <c r="Q18" s="243">
        <v>41640</v>
      </c>
      <c r="R18" s="243">
        <v>41671</v>
      </c>
      <c r="S18" s="243">
        <v>41699</v>
      </c>
      <c r="T18" s="243">
        <v>41730</v>
      </c>
      <c r="U18" s="243">
        <v>41760</v>
      </c>
      <c r="V18" s="243">
        <v>41791</v>
      </c>
      <c r="W18" s="243">
        <v>41821</v>
      </c>
      <c r="X18" s="243">
        <v>41852</v>
      </c>
      <c r="Y18" s="243">
        <v>41883</v>
      </c>
      <c r="Z18" s="243">
        <v>41913</v>
      </c>
      <c r="AA18" s="243">
        <v>41944</v>
      </c>
      <c r="AB18" s="243">
        <v>41974</v>
      </c>
      <c r="AC18" s="243">
        <v>42005</v>
      </c>
      <c r="AD18" s="243">
        <v>42036</v>
      </c>
      <c r="AE18" s="243">
        <v>42064</v>
      </c>
      <c r="AF18" s="243">
        <v>42095</v>
      </c>
      <c r="AG18" s="243">
        <v>42125</v>
      </c>
      <c r="AH18" s="243">
        <v>42156</v>
      </c>
      <c r="AI18" s="243">
        <v>42186</v>
      </c>
      <c r="AJ18" s="243">
        <v>42217</v>
      </c>
      <c r="AK18" s="243">
        <v>42248</v>
      </c>
      <c r="AL18" s="243">
        <v>42278</v>
      </c>
      <c r="AM18" s="243">
        <v>42309</v>
      </c>
      <c r="AN18" s="243">
        <v>42339</v>
      </c>
      <c r="AO18" s="243">
        <v>42370</v>
      </c>
      <c r="AP18" s="243">
        <v>42401</v>
      </c>
      <c r="AQ18" s="243">
        <v>42430</v>
      </c>
      <c r="AR18" s="243">
        <v>42461</v>
      </c>
      <c r="AS18" s="243">
        <v>42491</v>
      </c>
      <c r="AT18" s="243">
        <v>42522</v>
      </c>
      <c r="AU18" s="243">
        <v>42552</v>
      </c>
      <c r="AV18" s="243">
        <v>42583</v>
      </c>
      <c r="AW18" s="243">
        <v>42614</v>
      </c>
      <c r="AX18" s="243">
        <v>42644</v>
      </c>
      <c r="AY18" s="243">
        <v>42675</v>
      </c>
      <c r="AZ18" s="243">
        <v>42705</v>
      </c>
      <c r="BA18" s="243">
        <v>42736</v>
      </c>
      <c r="BB18" s="243">
        <v>42767</v>
      </c>
      <c r="BC18" s="243">
        <v>42795</v>
      </c>
      <c r="BD18" s="243">
        <v>42826</v>
      </c>
      <c r="BE18" s="243">
        <v>42856</v>
      </c>
      <c r="BF18" s="243">
        <v>42887</v>
      </c>
      <c r="BG18" s="243">
        <v>42917</v>
      </c>
      <c r="BH18" s="243">
        <v>42948</v>
      </c>
      <c r="BI18" s="243">
        <v>42979</v>
      </c>
      <c r="BJ18" s="243">
        <v>43009</v>
      </c>
      <c r="BK18" s="243">
        <v>43040</v>
      </c>
      <c r="BL18" s="243">
        <v>43070</v>
      </c>
      <c r="BM18" s="243">
        <v>43101</v>
      </c>
      <c r="BN18" s="243">
        <v>43132</v>
      </c>
      <c r="BO18" s="243">
        <v>43160</v>
      </c>
      <c r="BP18" s="243">
        <v>43191</v>
      </c>
      <c r="BQ18" s="243">
        <v>43221</v>
      </c>
      <c r="BR18" s="243">
        <v>43252</v>
      </c>
      <c r="BS18" s="243">
        <v>43282</v>
      </c>
      <c r="BT18" s="243">
        <v>43313</v>
      </c>
      <c r="BU18" s="243">
        <v>43344</v>
      </c>
      <c r="BV18" s="243">
        <v>43374</v>
      </c>
      <c r="BW18" s="243">
        <v>43405</v>
      </c>
      <c r="BX18" s="243">
        <v>43435</v>
      </c>
      <c r="BY18" s="243">
        <v>43466</v>
      </c>
      <c r="BZ18" s="243">
        <v>43497</v>
      </c>
      <c r="CA18" s="243">
        <v>43525</v>
      </c>
      <c r="CB18" s="243">
        <v>43556</v>
      </c>
      <c r="CC18" s="243">
        <v>43586</v>
      </c>
      <c r="CD18" s="243">
        <v>43617</v>
      </c>
      <c r="CE18" s="243">
        <v>43647</v>
      </c>
      <c r="CF18" s="243">
        <v>43678</v>
      </c>
      <c r="CG18" s="243">
        <v>43709</v>
      </c>
      <c r="CH18" s="243">
        <v>43739</v>
      </c>
      <c r="CI18" s="243">
        <v>43770</v>
      </c>
      <c r="CJ18" s="243">
        <v>43800</v>
      </c>
      <c r="CK18" s="243">
        <v>43831</v>
      </c>
      <c r="CL18" s="243">
        <v>43862</v>
      </c>
      <c r="CM18" s="243">
        <v>43891</v>
      </c>
      <c r="CN18" s="243">
        <v>43922</v>
      </c>
      <c r="CO18" s="243">
        <v>43952</v>
      </c>
      <c r="CP18" s="243">
        <v>43983</v>
      </c>
      <c r="CQ18" s="243">
        <v>44013</v>
      </c>
      <c r="CR18" s="243">
        <v>44044</v>
      </c>
      <c r="CS18" s="243">
        <v>44075</v>
      </c>
      <c r="CT18" s="243">
        <v>44105</v>
      </c>
      <c r="CU18" s="243">
        <v>44136</v>
      </c>
      <c r="CV18" s="243">
        <v>44166</v>
      </c>
      <c r="CW18" s="243">
        <v>44197</v>
      </c>
      <c r="CX18" s="243">
        <v>44228</v>
      </c>
      <c r="CY18" s="243">
        <v>44256</v>
      </c>
      <c r="CZ18" s="243">
        <v>44287</v>
      </c>
      <c r="DA18" s="243">
        <v>44317</v>
      </c>
      <c r="DB18" s="243">
        <v>44348</v>
      </c>
      <c r="DC18" s="243">
        <v>44378</v>
      </c>
      <c r="DD18" s="243">
        <v>44409</v>
      </c>
      <c r="DE18" s="243">
        <v>44440</v>
      </c>
      <c r="DF18" s="243">
        <v>44470</v>
      </c>
      <c r="DG18" s="243">
        <v>44501</v>
      </c>
      <c r="DH18" s="243">
        <v>44531</v>
      </c>
      <c r="DI18" s="243">
        <v>44562</v>
      </c>
      <c r="DJ18" s="243">
        <v>44593</v>
      </c>
      <c r="DK18" s="243">
        <v>44621</v>
      </c>
      <c r="DL18" s="243">
        <v>44652</v>
      </c>
      <c r="DM18" s="243">
        <v>44682</v>
      </c>
      <c r="DN18" s="243">
        <v>44713</v>
      </c>
      <c r="DO18" s="243">
        <v>44743</v>
      </c>
      <c r="DP18" s="243">
        <v>44774</v>
      </c>
      <c r="DQ18" s="243">
        <v>44805</v>
      </c>
      <c r="DR18" s="243">
        <v>44835</v>
      </c>
      <c r="DS18" s="243">
        <v>44866</v>
      </c>
      <c r="DT18" s="243">
        <v>44896</v>
      </c>
      <c r="DU18" s="243">
        <v>44927</v>
      </c>
      <c r="DV18" s="243">
        <v>44958</v>
      </c>
      <c r="DW18" s="243">
        <v>44986</v>
      </c>
      <c r="DX18" s="243">
        <v>45017</v>
      </c>
      <c r="DY18" s="243">
        <v>45047</v>
      </c>
      <c r="DZ18" s="243">
        <v>45078</v>
      </c>
      <c r="EA18" s="243">
        <v>45108</v>
      </c>
      <c r="EB18" s="243">
        <v>45139</v>
      </c>
      <c r="EC18" s="243">
        <v>45170</v>
      </c>
      <c r="ED18" s="243">
        <v>45200</v>
      </c>
      <c r="EE18" s="243">
        <v>45231</v>
      </c>
      <c r="EF18" s="243">
        <v>45261</v>
      </c>
      <c r="EG18" s="243">
        <v>45292</v>
      </c>
      <c r="EH18" s="243">
        <v>45323</v>
      </c>
      <c r="EI18" s="243">
        <v>45352</v>
      </c>
      <c r="EJ18" s="243">
        <v>45383</v>
      </c>
      <c r="EK18" s="243">
        <v>45413</v>
      </c>
      <c r="EL18" s="243">
        <v>45444</v>
      </c>
      <c r="EM18" s="243">
        <v>45474</v>
      </c>
      <c r="EN18" s="243">
        <v>45505</v>
      </c>
      <c r="EO18" s="243">
        <v>45536</v>
      </c>
      <c r="EP18" s="243">
        <v>45566</v>
      </c>
      <c r="EQ18" s="243">
        <v>45597</v>
      </c>
      <c r="ER18" s="243">
        <v>45627</v>
      </c>
      <c r="ES18" s="243">
        <v>45658</v>
      </c>
      <c r="ET18" s="243">
        <v>45689</v>
      </c>
      <c r="EU18" s="243">
        <v>45717</v>
      </c>
      <c r="EV18" s="243">
        <v>45748</v>
      </c>
      <c r="EW18" s="243">
        <v>45778</v>
      </c>
      <c r="EX18" s="243">
        <v>45809</v>
      </c>
      <c r="EY18" s="243">
        <v>45839</v>
      </c>
      <c r="EZ18" s="243">
        <v>45870</v>
      </c>
      <c r="FA18" s="243">
        <v>45901</v>
      </c>
      <c r="FB18" s="243">
        <v>45931</v>
      </c>
      <c r="FC18" s="243">
        <v>45962</v>
      </c>
      <c r="FD18" s="243">
        <v>45992</v>
      </c>
      <c r="FE18" s="243">
        <v>46023</v>
      </c>
      <c r="FF18" s="243">
        <v>46054</v>
      </c>
      <c r="FG18" s="243">
        <v>46082</v>
      </c>
      <c r="FH18" s="243">
        <v>46113</v>
      </c>
      <c r="FI18" s="243">
        <v>46143</v>
      </c>
      <c r="FJ18" s="243">
        <v>46174</v>
      </c>
      <c r="FK18" s="243">
        <v>46204</v>
      </c>
      <c r="FL18" s="243">
        <v>46235</v>
      </c>
      <c r="FM18" s="243">
        <v>46266</v>
      </c>
      <c r="FN18" s="243">
        <v>46296</v>
      </c>
      <c r="FO18" s="243">
        <v>46327</v>
      </c>
      <c r="FP18" s="243">
        <v>46357</v>
      </c>
      <c r="FQ18" s="243">
        <v>46388</v>
      </c>
      <c r="FR18" s="243">
        <v>46419</v>
      </c>
      <c r="FS18" s="243">
        <v>46447</v>
      </c>
      <c r="FT18" s="243">
        <v>46478</v>
      </c>
      <c r="FU18" s="243">
        <v>46508</v>
      </c>
      <c r="FV18" s="243">
        <v>46539</v>
      </c>
      <c r="FW18" s="243">
        <v>46569</v>
      </c>
      <c r="FX18" s="243">
        <v>46600</v>
      </c>
      <c r="FY18" s="243">
        <v>46631</v>
      </c>
      <c r="FZ18" s="243">
        <v>46661</v>
      </c>
      <c r="GA18" s="243">
        <v>46692</v>
      </c>
      <c r="GB18" s="243">
        <v>46722</v>
      </c>
    </row>
    <row r="19" spans="1:184">
      <c r="B19" s="461" t="s">
        <v>74</v>
      </c>
      <c r="C19" s="461" t="s">
        <v>61</v>
      </c>
      <c r="D19" s="405" t="s">
        <v>68</v>
      </c>
      <c r="E19" s="59">
        <v>26639822</v>
      </c>
      <c r="F19" s="59">
        <v>23105522</v>
      </c>
      <c r="G19" s="59">
        <v>23310414</v>
      </c>
      <c r="H19" s="59">
        <v>19834480</v>
      </c>
      <c r="I19" s="59">
        <v>21282794</v>
      </c>
      <c r="J19" s="59">
        <v>21964220</v>
      </c>
      <c r="K19" s="59">
        <v>28860170</v>
      </c>
      <c r="L19" s="59">
        <v>25472860</v>
      </c>
      <c r="M19" s="59">
        <v>13584133</v>
      </c>
      <c r="N19" s="59">
        <v>14790968</v>
      </c>
      <c r="O19" s="59">
        <v>14224277</v>
      </c>
      <c r="P19" s="59">
        <v>16009637</v>
      </c>
      <c r="Q19" s="59">
        <v>18507316</v>
      </c>
      <c r="R19" s="59">
        <v>16301319</v>
      </c>
      <c r="S19" s="59">
        <v>13427884</v>
      </c>
      <c r="T19" s="59">
        <v>14063612</v>
      </c>
      <c r="U19" s="59">
        <v>14077882</v>
      </c>
      <c r="V19" s="59">
        <v>15294454</v>
      </c>
      <c r="W19" s="59">
        <v>17803656</v>
      </c>
      <c r="X19" s="59">
        <v>17573056</v>
      </c>
      <c r="Y19" s="59">
        <v>13966346</v>
      </c>
      <c r="Z19" s="59">
        <v>15060386</v>
      </c>
      <c r="AA19" s="59">
        <v>14437224</v>
      </c>
      <c r="AB19" s="59">
        <v>16164066</v>
      </c>
      <c r="AC19" s="59">
        <v>17720752</v>
      </c>
      <c r="AD19" s="59">
        <v>16307772</v>
      </c>
      <c r="AE19" s="59">
        <v>15807264</v>
      </c>
      <c r="AF19" s="59">
        <v>12110379</v>
      </c>
      <c r="AG19" s="59">
        <v>13127798</v>
      </c>
      <c r="AH19" s="59">
        <v>16928652</v>
      </c>
      <c r="AI19" s="59">
        <v>20412814</v>
      </c>
      <c r="AJ19" s="59">
        <v>19837470</v>
      </c>
      <c r="AK19" s="59">
        <v>14980707</v>
      </c>
      <c r="AL19" s="59">
        <v>14953317</v>
      </c>
      <c r="AM19" s="59">
        <v>14850513</v>
      </c>
      <c r="AN19" s="59">
        <v>15807747</v>
      </c>
      <c r="AO19" s="59">
        <v>18553446</v>
      </c>
      <c r="AP19" s="59">
        <v>17767908</v>
      </c>
      <c r="AQ19" s="59">
        <v>12497950</v>
      </c>
      <c r="AR19" s="59">
        <v>9886384</v>
      </c>
      <c r="AS19" s="59">
        <v>15233078</v>
      </c>
      <c r="AT19" s="59">
        <v>17940876</v>
      </c>
      <c r="AU19" s="59">
        <v>20885038</v>
      </c>
      <c r="AV19" s="59">
        <v>21343534</v>
      </c>
      <c r="AW19" s="59">
        <v>15782942</v>
      </c>
      <c r="AX19" s="59">
        <v>15438041</v>
      </c>
      <c r="AY19" s="59">
        <v>15540806</v>
      </c>
      <c r="AZ19" s="59">
        <v>16468858</v>
      </c>
      <c r="BA19" s="59">
        <v>19682916</v>
      </c>
      <c r="BB19" s="59">
        <v>18096696</v>
      </c>
      <c r="BC19" s="59">
        <v>15037771</v>
      </c>
      <c r="BD19" s="59">
        <v>12525905</v>
      </c>
      <c r="BE19" s="59">
        <v>16554815</v>
      </c>
      <c r="BF19" s="59">
        <v>18679340</v>
      </c>
      <c r="BG19" s="59">
        <v>21585044</v>
      </c>
      <c r="BH19" s="59">
        <v>22071658</v>
      </c>
      <c r="BI19" s="59">
        <v>15831679</v>
      </c>
      <c r="BJ19" s="59">
        <v>15955006</v>
      </c>
      <c r="BK19" s="59">
        <v>15973387</v>
      </c>
      <c r="BL19" s="59">
        <v>17367278</v>
      </c>
      <c r="BM19" s="59">
        <v>20709028</v>
      </c>
      <c r="BN19" s="59">
        <v>19012160</v>
      </c>
      <c r="BO19" s="59">
        <v>15644114</v>
      </c>
      <c r="BP19" s="59">
        <v>13421422</v>
      </c>
      <c r="BQ19" s="59">
        <v>15190462</v>
      </c>
      <c r="BR19" s="59">
        <v>20146882</v>
      </c>
      <c r="BS19" s="59">
        <v>24384900</v>
      </c>
      <c r="BT19" s="59">
        <v>24833786</v>
      </c>
      <c r="BU19" s="59">
        <v>17977834</v>
      </c>
      <c r="BV19" s="59">
        <v>18062458</v>
      </c>
      <c r="BW19" s="59">
        <v>18420426</v>
      </c>
      <c r="BX19" s="59">
        <v>20319962</v>
      </c>
      <c r="BY19" s="59">
        <v>23472258</v>
      </c>
      <c r="BZ19" s="59">
        <v>20606908</v>
      </c>
      <c r="CA19" s="59">
        <v>15457937</v>
      </c>
      <c r="CB19" s="59">
        <v>16120248</v>
      </c>
      <c r="CC19" s="59">
        <v>19660980</v>
      </c>
      <c r="CD19" s="59">
        <v>24677250</v>
      </c>
      <c r="CE19" s="59">
        <v>32645330</v>
      </c>
      <c r="CF19" s="59">
        <v>33069640</v>
      </c>
      <c r="CG19" s="59">
        <v>24290950</v>
      </c>
      <c r="CH19" s="59">
        <v>24436902</v>
      </c>
      <c r="CI19" s="59">
        <v>25310696</v>
      </c>
      <c r="CJ19" s="59">
        <v>28659638</v>
      </c>
      <c r="CK19" s="59">
        <v>30913506</v>
      </c>
      <c r="CL19" s="59">
        <v>29268398</v>
      </c>
      <c r="CM19" s="59">
        <v>27926580</v>
      </c>
      <c r="CN19" s="59">
        <v>20174968</v>
      </c>
      <c r="CO19" s="59">
        <v>26842116</v>
      </c>
      <c r="CP19" s="59">
        <v>33537566</v>
      </c>
      <c r="CQ19" s="59">
        <v>42932292</v>
      </c>
      <c r="CR19" s="59">
        <v>42165188</v>
      </c>
      <c r="CS19" s="59">
        <v>32098928</v>
      </c>
      <c r="CT19" s="59">
        <v>30631592</v>
      </c>
      <c r="CU19" s="59">
        <v>30837758</v>
      </c>
      <c r="CV19" s="59">
        <v>35929740</v>
      </c>
      <c r="CW19" s="59">
        <v>37553036</v>
      </c>
      <c r="CX19" s="59">
        <v>32305282</v>
      </c>
      <c r="CY19" s="59">
        <v>24897698</v>
      </c>
      <c r="CZ19" s="59">
        <v>24145394</v>
      </c>
      <c r="DA19" s="59">
        <v>33520198</v>
      </c>
      <c r="DB19" s="59">
        <v>40109740</v>
      </c>
      <c r="DC19" s="59">
        <v>49926356</v>
      </c>
      <c r="DD19" s="59">
        <v>48960544</v>
      </c>
      <c r="DE19" s="59">
        <v>35302560</v>
      </c>
      <c r="DF19" s="59">
        <v>32913998</v>
      </c>
      <c r="DG19" s="59">
        <v>33413396</v>
      </c>
      <c r="DH19" s="59">
        <v>37892424</v>
      </c>
      <c r="DI19" s="59">
        <v>38996436</v>
      </c>
      <c r="DJ19" s="59">
        <v>35597572</v>
      </c>
      <c r="DK19" s="59">
        <v>35782880</v>
      </c>
      <c r="DL19" s="59">
        <v>26061416</v>
      </c>
      <c r="DM19" s="59">
        <v>30032100</v>
      </c>
      <c r="DN19" s="59">
        <v>41581456</v>
      </c>
      <c r="DO19" s="59">
        <v>49342740</v>
      </c>
      <c r="DP19" s="59">
        <v>49199424</v>
      </c>
      <c r="DQ19" s="59">
        <v>35964968</v>
      </c>
      <c r="DR19" s="59">
        <v>33886180</v>
      </c>
      <c r="DS19" s="59">
        <v>34852428</v>
      </c>
      <c r="DT19" s="59">
        <v>38307424</v>
      </c>
      <c r="DU19" s="59">
        <v>40087428</v>
      </c>
      <c r="DV19" s="59">
        <v>36206940</v>
      </c>
      <c r="DW19" s="59">
        <v>34374124</v>
      </c>
      <c r="DX19" s="59">
        <v>25405734</v>
      </c>
      <c r="DY19" s="59">
        <v>34685740</v>
      </c>
      <c r="DZ19" s="59">
        <v>41501432</v>
      </c>
      <c r="EA19" s="59">
        <v>48497248</v>
      </c>
      <c r="EB19" s="59">
        <v>48567488</v>
      </c>
      <c r="EC19" s="59">
        <v>35690872</v>
      </c>
      <c r="ED19" s="59">
        <v>34298324</v>
      </c>
      <c r="EE19" s="59">
        <v>34586936</v>
      </c>
      <c r="EF19" s="59">
        <v>37681056</v>
      </c>
      <c r="EG19" s="59">
        <v>39757432</v>
      </c>
      <c r="EH19" s="59">
        <v>38184328</v>
      </c>
      <c r="EI19" s="59">
        <v>25969466</v>
      </c>
      <c r="EJ19" s="59">
        <v>22145264</v>
      </c>
      <c r="EK19" s="59">
        <v>34802392</v>
      </c>
      <c r="EL19" s="59">
        <v>39564724</v>
      </c>
      <c r="EM19" s="59">
        <v>50219080</v>
      </c>
      <c r="EN19" s="59">
        <v>50539604</v>
      </c>
      <c r="EO19" s="59">
        <v>37101232</v>
      </c>
      <c r="EP19" s="59">
        <v>34990256</v>
      </c>
      <c r="EQ19" s="59">
        <v>34394828</v>
      </c>
      <c r="ER19" s="59">
        <v>39174452</v>
      </c>
      <c r="ES19" s="59">
        <v>41338660</v>
      </c>
      <c r="ET19" s="59">
        <v>37433996</v>
      </c>
      <c r="EU19" s="59">
        <v>34302836</v>
      </c>
      <c r="EV19" s="59">
        <v>27120022</v>
      </c>
      <c r="EW19" s="59">
        <v>35921144</v>
      </c>
      <c r="EX19" s="59">
        <v>41105336</v>
      </c>
      <c r="EY19" s="59">
        <v>51680164</v>
      </c>
      <c r="EZ19" s="59">
        <v>50334196</v>
      </c>
      <c r="FA19" s="59">
        <v>38468456</v>
      </c>
      <c r="FB19" s="59">
        <v>36759360</v>
      </c>
      <c r="FC19" s="59">
        <v>35106176</v>
      </c>
      <c r="FD19" s="59">
        <v>41013168</v>
      </c>
      <c r="FE19" s="59">
        <v>42537460</v>
      </c>
      <c r="FF19" s="59">
        <v>38941584</v>
      </c>
      <c r="FG19" s="59">
        <v>32849898</v>
      </c>
      <c r="FH19" s="59">
        <v>29135408</v>
      </c>
      <c r="FI19" s="59">
        <v>32640554</v>
      </c>
      <c r="FJ19" s="59">
        <v>43980984</v>
      </c>
      <c r="FK19" s="59">
        <v>54138088</v>
      </c>
      <c r="FL19" s="59">
        <v>52279868</v>
      </c>
      <c r="FM19" s="59">
        <v>40820560</v>
      </c>
      <c r="FN19" s="59">
        <v>37930924</v>
      </c>
      <c r="FO19" s="59">
        <v>36855844</v>
      </c>
      <c r="FP19" s="59">
        <v>43110884</v>
      </c>
      <c r="FQ19" s="59">
        <v>43820992</v>
      </c>
      <c r="FR19" s="59">
        <v>40882568</v>
      </c>
      <c r="FS19" s="59">
        <v>41914524</v>
      </c>
      <c r="FT19" s="59">
        <v>38775648</v>
      </c>
      <c r="FU19" s="59">
        <v>34472096</v>
      </c>
      <c r="FV19" s="59">
        <v>46497620</v>
      </c>
      <c r="FW19" s="59">
        <v>53681676</v>
      </c>
      <c r="FX19" s="59">
        <v>54391420</v>
      </c>
      <c r="FY19" s="59">
        <v>39381556</v>
      </c>
      <c r="FZ19" s="59">
        <v>27996742</v>
      </c>
      <c r="GA19" s="59">
        <v>33169590</v>
      </c>
      <c r="GB19" s="59">
        <v>45605860</v>
      </c>
    </row>
    <row r="20" spans="1:184">
      <c r="B20" s="461" t="s">
        <v>74</v>
      </c>
      <c r="C20" s="461" t="s">
        <v>61</v>
      </c>
      <c r="D20" s="405" t="s">
        <v>69</v>
      </c>
      <c r="E20" s="59">
        <v>4999863.5</v>
      </c>
      <c r="F20" s="59">
        <v>4277236</v>
      </c>
      <c r="G20" s="59">
        <v>4757473.5</v>
      </c>
      <c r="H20" s="59">
        <v>3437570.5</v>
      </c>
      <c r="I20" s="59">
        <v>4046034.25</v>
      </c>
      <c r="J20" s="59">
        <v>5090545.5</v>
      </c>
      <c r="K20" s="59">
        <v>5090409</v>
      </c>
      <c r="L20" s="59">
        <v>4843210.5</v>
      </c>
      <c r="M20" s="59">
        <v>2943862.75</v>
      </c>
      <c r="N20" s="59">
        <v>2493187</v>
      </c>
      <c r="O20" s="59">
        <v>3053233.5</v>
      </c>
      <c r="P20" s="59">
        <v>3211060.25</v>
      </c>
      <c r="Q20" s="59">
        <v>3205837.25</v>
      </c>
      <c r="R20" s="59">
        <v>2862491.5</v>
      </c>
      <c r="S20" s="59">
        <v>2561897</v>
      </c>
      <c r="T20" s="59">
        <v>2130511.5</v>
      </c>
      <c r="U20" s="59">
        <v>2856699.5</v>
      </c>
      <c r="V20" s="59">
        <v>3134177.75</v>
      </c>
      <c r="W20" s="59">
        <v>3398310.75</v>
      </c>
      <c r="X20" s="59">
        <v>3636180.25</v>
      </c>
      <c r="Y20" s="59">
        <v>2609736.5</v>
      </c>
      <c r="Z20" s="59">
        <v>2412086.5</v>
      </c>
      <c r="AA20" s="59">
        <v>3336021.5</v>
      </c>
      <c r="AB20" s="59">
        <v>2757023.25</v>
      </c>
      <c r="AC20" s="59">
        <v>3757522</v>
      </c>
      <c r="AD20" s="59">
        <v>2881443.75</v>
      </c>
      <c r="AE20" s="59">
        <v>2619217.25</v>
      </c>
      <c r="AF20" s="59">
        <v>1984165.38</v>
      </c>
      <c r="AG20" s="59">
        <v>3052882.25</v>
      </c>
      <c r="AH20" s="59">
        <v>3112309.75</v>
      </c>
      <c r="AI20" s="59">
        <v>3574309.5</v>
      </c>
      <c r="AJ20" s="59">
        <v>4112121.5</v>
      </c>
      <c r="AK20" s="59">
        <v>2826303.25</v>
      </c>
      <c r="AL20" s="59">
        <v>2488623.5</v>
      </c>
      <c r="AM20" s="59">
        <v>2933150.75</v>
      </c>
      <c r="AN20" s="59">
        <v>2804832.75</v>
      </c>
      <c r="AO20" s="59">
        <v>4462036.5</v>
      </c>
      <c r="AP20" s="59">
        <v>3146960.5</v>
      </c>
      <c r="AQ20" s="59">
        <v>1805035.25</v>
      </c>
      <c r="AR20" s="59">
        <v>1800537.38</v>
      </c>
      <c r="AS20" s="59">
        <v>3132995</v>
      </c>
      <c r="AT20" s="59">
        <v>3176497.75</v>
      </c>
      <c r="AU20" s="59">
        <v>5146120</v>
      </c>
      <c r="AV20" s="59">
        <v>3696217.25</v>
      </c>
      <c r="AW20" s="59">
        <v>3081995.5</v>
      </c>
      <c r="AX20" s="59">
        <v>3179674</v>
      </c>
      <c r="AY20" s="59">
        <v>2933247.75</v>
      </c>
      <c r="AZ20" s="59">
        <v>3282914.5</v>
      </c>
      <c r="BA20" s="59">
        <v>4065111</v>
      </c>
      <c r="BB20" s="59">
        <v>3292250</v>
      </c>
      <c r="BC20" s="59">
        <v>2353431</v>
      </c>
      <c r="BD20" s="59">
        <v>2910817.75</v>
      </c>
      <c r="BE20" s="59">
        <v>2972951.5</v>
      </c>
      <c r="BF20" s="59">
        <v>3378596</v>
      </c>
      <c r="BG20" s="59">
        <v>5182772</v>
      </c>
      <c r="BH20" s="59">
        <v>3792450.5</v>
      </c>
      <c r="BI20" s="59">
        <v>3424408.5</v>
      </c>
      <c r="BJ20" s="59">
        <v>2894944.5</v>
      </c>
      <c r="BK20" s="59">
        <v>2882224</v>
      </c>
      <c r="BL20" s="59">
        <v>3949607</v>
      </c>
      <c r="BM20" s="59">
        <v>3990329</v>
      </c>
      <c r="BN20" s="59">
        <v>3418045.75</v>
      </c>
      <c r="BO20" s="59">
        <v>2677810.5</v>
      </c>
      <c r="BP20" s="59">
        <v>2609793.75</v>
      </c>
      <c r="BQ20" s="59">
        <v>2998389.75</v>
      </c>
      <c r="BR20" s="59">
        <v>4358993</v>
      </c>
      <c r="BS20" s="59">
        <v>5787344</v>
      </c>
      <c r="BT20" s="59">
        <v>4364272</v>
      </c>
      <c r="BU20" s="59">
        <v>4953152.5</v>
      </c>
      <c r="BV20" s="59">
        <v>3222689.25</v>
      </c>
      <c r="BW20" s="59">
        <v>3908661.75</v>
      </c>
      <c r="BX20" s="59">
        <v>5177742</v>
      </c>
      <c r="BY20" s="59">
        <v>4651775</v>
      </c>
      <c r="BZ20" s="59">
        <v>3679834.5</v>
      </c>
      <c r="CA20" s="59">
        <v>3128559.25</v>
      </c>
      <c r="CB20" s="59">
        <v>3018413.75</v>
      </c>
      <c r="CC20" s="59">
        <v>3845565.25</v>
      </c>
      <c r="CD20" s="59">
        <v>5499998.5</v>
      </c>
      <c r="CE20" s="59">
        <v>6907903</v>
      </c>
      <c r="CF20" s="59">
        <v>6294705.5</v>
      </c>
      <c r="CG20" s="59">
        <v>5355333</v>
      </c>
      <c r="CH20" s="59">
        <v>4095984</v>
      </c>
      <c r="CI20" s="59">
        <v>5339359</v>
      </c>
      <c r="CJ20" s="59">
        <v>5852127</v>
      </c>
      <c r="CK20" s="59">
        <v>5608950</v>
      </c>
      <c r="CL20" s="59">
        <v>5339660</v>
      </c>
      <c r="CM20" s="59">
        <v>4307927.5</v>
      </c>
      <c r="CN20" s="59">
        <v>3397898</v>
      </c>
      <c r="CO20" s="59">
        <v>5749841.5</v>
      </c>
      <c r="CP20" s="59">
        <v>5261513</v>
      </c>
      <c r="CQ20" s="59">
        <v>6936719.5</v>
      </c>
      <c r="CR20" s="59">
        <v>8214844.5</v>
      </c>
      <c r="CS20" s="59">
        <v>5386698</v>
      </c>
      <c r="CT20" s="59">
        <v>5080290</v>
      </c>
      <c r="CU20" s="59">
        <v>5776575.5</v>
      </c>
      <c r="CV20" s="59">
        <v>5704730</v>
      </c>
      <c r="CW20" s="59">
        <v>6211831.5</v>
      </c>
      <c r="CX20" s="59">
        <v>3645564</v>
      </c>
      <c r="CY20" s="59">
        <v>2780447.75</v>
      </c>
      <c r="CZ20" s="59">
        <v>2941583</v>
      </c>
      <c r="DA20" s="59">
        <v>5380061</v>
      </c>
      <c r="DB20" s="59">
        <v>4477113</v>
      </c>
      <c r="DC20" s="59">
        <v>7056726</v>
      </c>
      <c r="DD20" s="59">
        <v>5817846</v>
      </c>
      <c r="DE20" s="59">
        <v>4399349</v>
      </c>
      <c r="DF20" s="59">
        <v>5132357</v>
      </c>
      <c r="DG20" s="59">
        <v>4806769</v>
      </c>
      <c r="DH20" s="59">
        <v>4449772.5</v>
      </c>
      <c r="DI20" s="59">
        <v>6093267</v>
      </c>
      <c r="DJ20" s="59">
        <v>4496778</v>
      </c>
      <c r="DK20" s="59">
        <v>4186555.75</v>
      </c>
      <c r="DL20" s="59">
        <v>3676520.25</v>
      </c>
      <c r="DM20" s="59">
        <v>4418082</v>
      </c>
      <c r="DN20" s="59">
        <v>4290816</v>
      </c>
      <c r="DO20" s="59">
        <v>7688642.5</v>
      </c>
      <c r="DP20" s="59">
        <v>5365509</v>
      </c>
      <c r="DQ20" s="59">
        <v>4616763.5</v>
      </c>
      <c r="DR20" s="59">
        <v>5269785.5</v>
      </c>
      <c r="DS20" s="59">
        <v>4812683.5</v>
      </c>
      <c r="DT20" s="59">
        <v>5638306.5</v>
      </c>
      <c r="DU20" s="59">
        <v>5819576.5</v>
      </c>
      <c r="DV20" s="59">
        <v>4466476.5</v>
      </c>
      <c r="DW20" s="59">
        <v>3638320.25</v>
      </c>
      <c r="DX20" s="59">
        <v>4153296.25</v>
      </c>
      <c r="DY20" s="59">
        <v>4584624</v>
      </c>
      <c r="DZ20" s="59">
        <v>4634450.5</v>
      </c>
      <c r="EA20" s="59">
        <v>7900464.5</v>
      </c>
      <c r="EB20" s="59">
        <v>5228280</v>
      </c>
      <c r="EC20" s="59">
        <v>5279835</v>
      </c>
      <c r="ED20" s="59">
        <v>4640386.5</v>
      </c>
      <c r="EE20" s="59">
        <v>4992922.5</v>
      </c>
      <c r="EF20" s="59">
        <v>6445627</v>
      </c>
      <c r="EG20" s="59">
        <v>5510900</v>
      </c>
      <c r="EH20" s="59">
        <v>4643574.5</v>
      </c>
      <c r="EI20" s="59">
        <v>3748082.5</v>
      </c>
      <c r="EJ20" s="59">
        <v>2638123.25</v>
      </c>
      <c r="EK20" s="59">
        <v>4825667</v>
      </c>
      <c r="EL20" s="59">
        <v>5656955</v>
      </c>
      <c r="EM20" s="59">
        <v>6977691.5</v>
      </c>
      <c r="EN20" s="59">
        <v>6009968.5</v>
      </c>
      <c r="EO20" s="59">
        <v>5561461.5</v>
      </c>
      <c r="EP20" s="59">
        <v>4355637</v>
      </c>
      <c r="EQ20" s="59">
        <v>5596772</v>
      </c>
      <c r="ER20" s="59">
        <v>6236307</v>
      </c>
      <c r="ES20" s="59">
        <v>5809917.5</v>
      </c>
      <c r="ET20" s="59">
        <v>4783183.5</v>
      </c>
      <c r="EU20" s="59">
        <v>4823299</v>
      </c>
      <c r="EV20" s="59">
        <v>3519281.75</v>
      </c>
      <c r="EW20" s="59">
        <v>5405120</v>
      </c>
      <c r="EX20" s="59">
        <v>5341996</v>
      </c>
      <c r="EY20" s="59">
        <v>6720865.5</v>
      </c>
      <c r="EZ20" s="59">
        <v>7080743.5</v>
      </c>
      <c r="FA20" s="59">
        <v>4794967.5</v>
      </c>
      <c r="FB20" s="59">
        <v>4385013.5</v>
      </c>
      <c r="FC20" s="59">
        <v>6551022.5</v>
      </c>
      <c r="FD20" s="59">
        <v>5607655.5</v>
      </c>
      <c r="FE20" s="59">
        <v>6757642.5</v>
      </c>
      <c r="FF20" s="59">
        <v>5195002</v>
      </c>
      <c r="FG20" s="59">
        <v>4274825</v>
      </c>
      <c r="FH20" s="59">
        <v>3817694.75</v>
      </c>
      <c r="FI20" s="59">
        <v>5785867.5</v>
      </c>
      <c r="FJ20" s="59">
        <v>5183338.5</v>
      </c>
      <c r="FK20" s="59">
        <v>6228509.5</v>
      </c>
      <c r="FL20" s="59">
        <v>7734381</v>
      </c>
      <c r="FM20" s="59">
        <v>5263915</v>
      </c>
      <c r="FN20" s="59">
        <v>5141432</v>
      </c>
      <c r="FO20" s="59">
        <v>6352635.5</v>
      </c>
      <c r="FP20" s="59">
        <v>5965877.5</v>
      </c>
      <c r="FQ20" s="59">
        <v>7761890.5</v>
      </c>
      <c r="FR20" s="59">
        <v>5157395.5</v>
      </c>
      <c r="FS20" s="59">
        <v>4733706</v>
      </c>
      <c r="FT20" s="59">
        <v>5115695.5</v>
      </c>
      <c r="FU20" s="59">
        <v>6043137</v>
      </c>
      <c r="FV20" s="59">
        <v>5222860</v>
      </c>
      <c r="FW20" s="59">
        <v>8772503</v>
      </c>
      <c r="FX20" s="59">
        <v>6992032</v>
      </c>
      <c r="FY20" s="59">
        <v>5151392</v>
      </c>
      <c r="FZ20" s="59">
        <v>4233126.5</v>
      </c>
      <c r="GA20" s="59">
        <v>5216155.5</v>
      </c>
      <c r="GB20" s="59">
        <v>5507258</v>
      </c>
    </row>
    <row r="21" spans="1:184">
      <c r="B21" s="461" t="s">
        <v>74</v>
      </c>
      <c r="C21" s="461" t="s">
        <v>61</v>
      </c>
      <c r="D21" s="405" t="s">
        <v>70</v>
      </c>
      <c r="E21" s="59">
        <v>1578119.88</v>
      </c>
      <c r="F21" s="59">
        <v>1443310.5</v>
      </c>
      <c r="G21" s="59">
        <v>1603780.88</v>
      </c>
      <c r="H21" s="59">
        <v>889538.19</v>
      </c>
      <c r="I21" s="59">
        <v>964376.88</v>
      </c>
      <c r="J21" s="59">
        <v>869110.69</v>
      </c>
      <c r="K21" s="59">
        <v>781587.06</v>
      </c>
      <c r="L21" s="59">
        <v>809870.12</v>
      </c>
      <c r="M21" s="59">
        <v>656926.43999999994</v>
      </c>
      <c r="N21" s="59">
        <v>630670.62</v>
      </c>
      <c r="O21" s="59">
        <v>880420.25</v>
      </c>
      <c r="P21" s="59">
        <v>887846.94</v>
      </c>
      <c r="Q21" s="59">
        <v>1020799.38</v>
      </c>
      <c r="R21" s="59">
        <v>929719.31</v>
      </c>
      <c r="S21" s="59">
        <v>859482.69</v>
      </c>
      <c r="T21" s="59">
        <v>593329.31000000006</v>
      </c>
      <c r="U21" s="59">
        <v>697518.12</v>
      </c>
      <c r="V21" s="59">
        <v>536097.43999999994</v>
      </c>
      <c r="W21" s="59">
        <v>533565.68999999994</v>
      </c>
      <c r="X21" s="59">
        <v>605942.81000000006</v>
      </c>
      <c r="Y21" s="59">
        <v>598991.56000000006</v>
      </c>
      <c r="Z21" s="59">
        <v>657027.81000000006</v>
      </c>
      <c r="AA21" s="59">
        <v>985359.5</v>
      </c>
      <c r="AB21" s="59">
        <v>741068.12</v>
      </c>
      <c r="AC21" s="59">
        <v>1080898.8799999999</v>
      </c>
      <c r="AD21" s="59">
        <v>896315.75</v>
      </c>
      <c r="AE21" s="59">
        <v>897985.81</v>
      </c>
      <c r="AF21" s="59">
        <v>560376.38</v>
      </c>
      <c r="AG21" s="59">
        <v>735914.31</v>
      </c>
      <c r="AH21" s="59">
        <v>490969.16</v>
      </c>
      <c r="AI21" s="59">
        <v>496546.59</v>
      </c>
      <c r="AJ21" s="59">
        <v>631957.88</v>
      </c>
      <c r="AK21" s="59">
        <v>616544.93999999994</v>
      </c>
      <c r="AL21" s="59">
        <v>702618.19</v>
      </c>
      <c r="AM21" s="59">
        <v>838389.25</v>
      </c>
      <c r="AN21" s="59">
        <v>786913.69</v>
      </c>
      <c r="AO21" s="59">
        <v>1325125.25</v>
      </c>
      <c r="AP21" s="59">
        <v>965233.44</v>
      </c>
      <c r="AQ21" s="59">
        <v>568310.38</v>
      </c>
      <c r="AR21" s="59">
        <v>516848.78</v>
      </c>
      <c r="AS21" s="59">
        <v>740556.38</v>
      </c>
      <c r="AT21" s="59">
        <v>525700.38</v>
      </c>
      <c r="AU21" s="59">
        <v>739249.88</v>
      </c>
      <c r="AV21" s="59">
        <v>571706.68999999994</v>
      </c>
      <c r="AW21" s="59">
        <v>663682.06000000006</v>
      </c>
      <c r="AX21" s="59">
        <v>836063.06</v>
      </c>
      <c r="AY21" s="59">
        <v>857467.69</v>
      </c>
      <c r="AZ21" s="59">
        <v>943411.94</v>
      </c>
      <c r="BA21" s="59">
        <v>1291553.3799999999</v>
      </c>
      <c r="BB21" s="59">
        <v>1036291.88</v>
      </c>
      <c r="BC21" s="59">
        <v>762291.25</v>
      </c>
      <c r="BD21" s="59">
        <v>807975.94</v>
      </c>
      <c r="BE21" s="59">
        <v>741913.75</v>
      </c>
      <c r="BF21" s="59">
        <v>554753</v>
      </c>
      <c r="BG21" s="59">
        <v>730253.75</v>
      </c>
      <c r="BH21" s="59">
        <v>595930.68999999994</v>
      </c>
      <c r="BI21" s="59">
        <v>739873.44</v>
      </c>
      <c r="BJ21" s="59">
        <v>769893.31</v>
      </c>
      <c r="BK21" s="59">
        <v>858488.31</v>
      </c>
      <c r="BL21" s="59">
        <v>1087839.1200000001</v>
      </c>
      <c r="BM21" s="59">
        <v>1172376.6200000001</v>
      </c>
      <c r="BN21" s="59">
        <v>1109434</v>
      </c>
      <c r="BO21" s="59">
        <v>907575.06</v>
      </c>
      <c r="BP21" s="59">
        <v>720010.38</v>
      </c>
      <c r="BQ21" s="59">
        <v>665983.68999999994</v>
      </c>
      <c r="BR21" s="59">
        <v>714387.06</v>
      </c>
      <c r="BS21" s="59">
        <v>786788.75</v>
      </c>
      <c r="BT21" s="59">
        <v>630643.18999999994</v>
      </c>
      <c r="BU21" s="59">
        <v>1022623.06</v>
      </c>
      <c r="BV21" s="59">
        <v>813055.81</v>
      </c>
      <c r="BW21" s="59">
        <v>1020320.5</v>
      </c>
      <c r="BX21" s="59">
        <v>1352186.62</v>
      </c>
      <c r="BY21" s="59">
        <v>1418947.12</v>
      </c>
      <c r="BZ21" s="59">
        <v>1227717.8799999999</v>
      </c>
      <c r="CA21" s="59">
        <v>1068614.6200000001</v>
      </c>
      <c r="CB21" s="59">
        <v>747778.94</v>
      </c>
      <c r="CC21" s="59">
        <v>854249.06</v>
      </c>
      <c r="CD21" s="59">
        <v>864988.19</v>
      </c>
      <c r="CE21" s="59">
        <v>952458.75</v>
      </c>
      <c r="CF21" s="59">
        <v>980997.88</v>
      </c>
      <c r="CG21" s="59">
        <v>1097418</v>
      </c>
      <c r="CH21" s="59">
        <v>987704.75</v>
      </c>
      <c r="CI21" s="59">
        <v>1411817.88</v>
      </c>
      <c r="CJ21" s="59">
        <v>1459930.75</v>
      </c>
      <c r="CK21" s="59">
        <v>1766491.5</v>
      </c>
      <c r="CL21" s="59">
        <v>1896814.25</v>
      </c>
      <c r="CM21" s="59">
        <v>1540010.38</v>
      </c>
      <c r="CN21" s="59">
        <v>853084.06</v>
      </c>
      <c r="CO21" s="59">
        <v>1258058.1200000001</v>
      </c>
      <c r="CP21" s="59">
        <v>857951.31</v>
      </c>
      <c r="CQ21" s="59">
        <v>1011550.12</v>
      </c>
      <c r="CR21" s="59">
        <v>1245819.6200000001</v>
      </c>
      <c r="CS21" s="59">
        <v>1110351.3799999999</v>
      </c>
      <c r="CT21" s="59">
        <v>1203621.8799999999</v>
      </c>
      <c r="CU21" s="59">
        <v>1495782.12</v>
      </c>
      <c r="CV21" s="59">
        <v>1404716</v>
      </c>
      <c r="CW21" s="59">
        <v>3002707.25</v>
      </c>
      <c r="CX21" s="59">
        <v>1784027.88</v>
      </c>
      <c r="CY21" s="59">
        <v>1442909.88</v>
      </c>
      <c r="CZ21" s="59">
        <v>1414037.88</v>
      </c>
      <c r="DA21" s="59">
        <v>2445155</v>
      </c>
      <c r="DB21" s="59">
        <v>2081570.75</v>
      </c>
      <c r="DC21" s="59">
        <v>2867079.25</v>
      </c>
      <c r="DD21" s="59">
        <v>2817896</v>
      </c>
      <c r="DE21" s="59">
        <v>1968735.12</v>
      </c>
      <c r="DF21" s="59">
        <v>2337821.25</v>
      </c>
      <c r="DG21" s="59">
        <v>2226546.75</v>
      </c>
      <c r="DH21" s="59">
        <v>2094983.88</v>
      </c>
      <c r="DI21" s="59">
        <v>2807421</v>
      </c>
      <c r="DJ21" s="59">
        <v>2332966.5</v>
      </c>
      <c r="DK21" s="59">
        <v>2154759</v>
      </c>
      <c r="DL21" s="59">
        <v>1774715.88</v>
      </c>
      <c r="DM21" s="59">
        <v>1921506.62</v>
      </c>
      <c r="DN21" s="59">
        <v>2087580.25</v>
      </c>
      <c r="DO21" s="59">
        <v>3240029.25</v>
      </c>
      <c r="DP21" s="59">
        <v>2436940.25</v>
      </c>
      <c r="DQ21" s="59">
        <v>2022556.5</v>
      </c>
      <c r="DR21" s="59">
        <v>2399487.75</v>
      </c>
      <c r="DS21" s="59">
        <v>2333907.25</v>
      </c>
      <c r="DT21" s="59">
        <v>2676314.5</v>
      </c>
      <c r="DU21" s="59">
        <v>2735923.5</v>
      </c>
      <c r="DV21" s="59">
        <v>2246243</v>
      </c>
      <c r="DW21" s="59">
        <v>1867369.62</v>
      </c>
      <c r="DX21" s="59">
        <v>2000253.75</v>
      </c>
      <c r="DY21" s="59">
        <v>2010956.62</v>
      </c>
      <c r="DZ21" s="59">
        <v>2123400</v>
      </c>
      <c r="EA21" s="59">
        <v>3458692.25</v>
      </c>
      <c r="EB21" s="59">
        <v>2316998.5</v>
      </c>
      <c r="EC21" s="59">
        <v>2218792.25</v>
      </c>
      <c r="ED21" s="59">
        <v>2009511.88</v>
      </c>
      <c r="EE21" s="59">
        <v>2241550.25</v>
      </c>
      <c r="EF21" s="59">
        <v>3104105</v>
      </c>
      <c r="EG21" s="59">
        <v>2611926.25</v>
      </c>
      <c r="EH21" s="59">
        <v>2309405.75</v>
      </c>
      <c r="EI21" s="59">
        <v>1903267.25</v>
      </c>
      <c r="EJ21" s="59">
        <v>1301140.8799999999</v>
      </c>
      <c r="EK21" s="59">
        <v>2111878</v>
      </c>
      <c r="EL21" s="59">
        <v>2701410</v>
      </c>
      <c r="EM21" s="59">
        <v>2703409.25</v>
      </c>
      <c r="EN21" s="59">
        <v>2875766.5</v>
      </c>
      <c r="EO21" s="59">
        <v>2387588.5</v>
      </c>
      <c r="EP21" s="59">
        <v>1998599</v>
      </c>
      <c r="EQ21" s="59">
        <v>2558626.5</v>
      </c>
      <c r="ER21" s="59">
        <v>2895614.75</v>
      </c>
      <c r="ES21" s="59">
        <v>2744675</v>
      </c>
      <c r="ET21" s="59">
        <v>2498548</v>
      </c>
      <c r="EU21" s="59">
        <v>2349870</v>
      </c>
      <c r="EV21" s="59">
        <v>1645904</v>
      </c>
      <c r="EW21" s="59">
        <v>2528854.25</v>
      </c>
      <c r="EX21" s="59">
        <v>2444671.75</v>
      </c>
      <c r="EY21" s="59">
        <v>2739164.75</v>
      </c>
      <c r="EZ21" s="59">
        <v>3143184</v>
      </c>
      <c r="FA21" s="59">
        <v>2306520.25</v>
      </c>
      <c r="FB21" s="59">
        <v>1984498.25</v>
      </c>
      <c r="FC21" s="59">
        <v>3097370.5</v>
      </c>
      <c r="FD21" s="59">
        <v>2583800.5</v>
      </c>
      <c r="FE21" s="59">
        <v>2980720</v>
      </c>
      <c r="FF21" s="59">
        <v>2462622.5</v>
      </c>
      <c r="FG21" s="59">
        <v>1993849.38</v>
      </c>
      <c r="FH21" s="59">
        <v>1749303.25</v>
      </c>
      <c r="FI21" s="59">
        <v>2686655</v>
      </c>
      <c r="FJ21" s="59">
        <v>2398368.25</v>
      </c>
      <c r="FK21" s="59">
        <v>2535752.5</v>
      </c>
      <c r="FL21" s="59">
        <v>3545742.25</v>
      </c>
      <c r="FM21" s="59">
        <v>2491427.25</v>
      </c>
      <c r="FN21" s="59">
        <v>2416930.75</v>
      </c>
      <c r="FO21" s="59">
        <v>2885070.25</v>
      </c>
      <c r="FP21" s="59">
        <v>2772059.75</v>
      </c>
      <c r="FQ21" s="59">
        <v>3590007.5</v>
      </c>
      <c r="FR21" s="59">
        <v>2494834.5</v>
      </c>
      <c r="FS21" s="59">
        <v>2359013.25</v>
      </c>
      <c r="FT21" s="59">
        <v>2325960.25</v>
      </c>
      <c r="FU21" s="59">
        <v>2710470.5</v>
      </c>
      <c r="FV21" s="59">
        <v>2468290</v>
      </c>
      <c r="FW21" s="59">
        <v>3509436</v>
      </c>
      <c r="FX21" s="59">
        <v>3238300.5</v>
      </c>
      <c r="FY21" s="59">
        <v>2420574.75</v>
      </c>
      <c r="FZ21" s="59">
        <v>1936459.38</v>
      </c>
      <c r="GA21" s="59">
        <v>2309021.25</v>
      </c>
      <c r="GB21" s="59">
        <v>2637391.5</v>
      </c>
    </row>
    <row r="22" spans="1:184">
      <c r="B22" s="461" t="s">
        <v>74</v>
      </c>
      <c r="C22" s="461" t="s">
        <v>61</v>
      </c>
      <c r="D22" s="405" t="s">
        <v>71</v>
      </c>
      <c r="E22" s="59">
        <v>14818529</v>
      </c>
      <c r="F22" s="59">
        <v>12448763</v>
      </c>
      <c r="G22" s="59">
        <v>12485498</v>
      </c>
      <c r="H22" s="59">
        <v>11833662</v>
      </c>
      <c r="I22" s="59">
        <v>12614608</v>
      </c>
      <c r="J22" s="59">
        <v>12494292</v>
      </c>
      <c r="K22" s="59">
        <v>18580142</v>
      </c>
      <c r="L22" s="59">
        <v>15594896</v>
      </c>
      <c r="M22" s="59">
        <v>7745627</v>
      </c>
      <c r="N22" s="59">
        <v>8871762</v>
      </c>
      <c r="O22" s="59">
        <v>7858286</v>
      </c>
      <c r="P22" s="59">
        <v>9153640</v>
      </c>
      <c r="Q22" s="59">
        <v>10816546</v>
      </c>
      <c r="R22" s="59">
        <v>9333071</v>
      </c>
      <c r="S22" s="59">
        <v>7657670.5</v>
      </c>
      <c r="T22" s="59">
        <v>8682528</v>
      </c>
      <c r="U22" s="59">
        <v>8208573.5</v>
      </c>
      <c r="V22" s="59">
        <v>9062063</v>
      </c>
      <c r="W22" s="59">
        <v>10973745</v>
      </c>
      <c r="X22" s="59">
        <v>10549509</v>
      </c>
      <c r="Y22" s="59">
        <v>8486348</v>
      </c>
      <c r="Z22" s="59">
        <v>9269789</v>
      </c>
      <c r="AA22" s="59">
        <v>7718713</v>
      </c>
      <c r="AB22" s="59">
        <v>9796208</v>
      </c>
      <c r="AC22" s="59">
        <v>9760471</v>
      </c>
      <c r="AD22" s="59">
        <v>9485709</v>
      </c>
      <c r="AE22" s="59">
        <v>9478705</v>
      </c>
      <c r="AF22" s="59">
        <v>7417150</v>
      </c>
      <c r="AG22" s="59">
        <v>7306875</v>
      </c>
      <c r="AH22" s="59">
        <v>10558979</v>
      </c>
      <c r="AI22" s="59">
        <v>13159864</v>
      </c>
      <c r="AJ22" s="59">
        <v>12274931</v>
      </c>
      <c r="AK22" s="59">
        <v>9180218</v>
      </c>
      <c r="AL22" s="59">
        <v>9138388</v>
      </c>
      <c r="AM22" s="59">
        <v>8580550</v>
      </c>
      <c r="AN22" s="59">
        <v>9496181</v>
      </c>
      <c r="AO22" s="59">
        <v>9464310</v>
      </c>
      <c r="AP22" s="59">
        <v>10097096</v>
      </c>
      <c r="AQ22" s="59">
        <v>7757474.5</v>
      </c>
      <c r="AR22" s="59">
        <v>5827130.5</v>
      </c>
      <c r="AS22" s="59">
        <v>8858904</v>
      </c>
      <c r="AT22" s="59">
        <v>11187953</v>
      </c>
      <c r="AU22" s="59">
        <v>11965500</v>
      </c>
      <c r="AV22" s="59">
        <v>13614142</v>
      </c>
      <c r="AW22" s="59">
        <v>9438859</v>
      </c>
      <c r="AX22" s="59">
        <v>8741351</v>
      </c>
      <c r="AY22" s="59">
        <v>8876527</v>
      </c>
      <c r="AZ22" s="59">
        <v>9405753</v>
      </c>
      <c r="BA22" s="59">
        <v>10702743</v>
      </c>
      <c r="BB22" s="59">
        <v>10287838</v>
      </c>
      <c r="BC22" s="59">
        <v>9029588</v>
      </c>
      <c r="BD22" s="59">
        <v>6731729</v>
      </c>
      <c r="BE22" s="59">
        <v>10006772</v>
      </c>
      <c r="BF22" s="59">
        <v>11748244</v>
      </c>
      <c r="BG22" s="59">
        <v>12541865</v>
      </c>
      <c r="BH22" s="59">
        <v>14276377</v>
      </c>
      <c r="BI22" s="59">
        <v>9203918</v>
      </c>
      <c r="BJ22" s="59">
        <v>9456527</v>
      </c>
      <c r="BK22" s="59">
        <v>9286157</v>
      </c>
      <c r="BL22" s="59">
        <v>9364403</v>
      </c>
      <c r="BM22" s="59">
        <v>11604303</v>
      </c>
      <c r="BN22" s="59">
        <v>10651380</v>
      </c>
      <c r="BO22" s="59">
        <v>9091078</v>
      </c>
      <c r="BP22" s="59">
        <v>7611947.5</v>
      </c>
      <c r="BQ22" s="59">
        <v>8821406</v>
      </c>
      <c r="BR22" s="59">
        <v>11688610</v>
      </c>
      <c r="BS22" s="59">
        <v>13733074</v>
      </c>
      <c r="BT22" s="59">
        <v>15327461</v>
      </c>
      <c r="BU22" s="59">
        <v>9053203</v>
      </c>
      <c r="BV22" s="59">
        <v>10404467</v>
      </c>
      <c r="BW22" s="59">
        <v>9728925</v>
      </c>
      <c r="BX22" s="59">
        <v>9760718</v>
      </c>
      <c r="BY22" s="59">
        <v>12495227</v>
      </c>
      <c r="BZ22" s="59">
        <v>11269444</v>
      </c>
      <c r="CA22" s="59">
        <v>8315188</v>
      </c>
      <c r="CB22" s="59">
        <v>9200431</v>
      </c>
      <c r="CC22" s="59">
        <v>11462563</v>
      </c>
      <c r="CD22" s="59">
        <v>14148942</v>
      </c>
      <c r="CE22" s="59">
        <v>18854628</v>
      </c>
      <c r="CF22" s="59">
        <v>19983432</v>
      </c>
      <c r="CG22" s="59">
        <v>13693598</v>
      </c>
      <c r="CH22" s="59">
        <v>14768241</v>
      </c>
      <c r="CI22" s="59">
        <v>13674094</v>
      </c>
      <c r="CJ22" s="59">
        <v>16043983</v>
      </c>
      <c r="CK22" s="59">
        <v>17744340</v>
      </c>
      <c r="CL22" s="59">
        <v>16710047</v>
      </c>
      <c r="CM22" s="59">
        <v>16781064</v>
      </c>
      <c r="CN22" s="59">
        <v>12322212</v>
      </c>
      <c r="CO22" s="59">
        <v>15651842</v>
      </c>
      <c r="CP22" s="59">
        <v>22010328</v>
      </c>
      <c r="CQ22" s="59">
        <v>27986980</v>
      </c>
      <c r="CR22" s="59">
        <v>26414234</v>
      </c>
      <c r="CS22" s="59">
        <v>20845448</v>
      </c>
      <c r="CT22" s="59">
        <v>19496186</v>
      </c>
      <c r="CU22" s="59">
        <v>18511178</v>
      </c>
      <c r="CV22" s="59">
        <v>22966148</v>
      </c>
      <c r="CW22" s="59">
        <v>23185684</v>
      </c>
      <c r="CX22" s="59">
        <v>22123566</v>
      </c>
      <c r="CY22" s="59">
        <v>16890030</v>
      </c>
      <c r="CZ22" s="59">
        <v>16822804</v>
      </c>
      <c r="DA22" s="59">
        <v>21953390</v>
      </c>
      <c r="DB22" s="59">
        <v>29143776</v>
      </c>
      <c r="DC22" s="59">
        <v>34838740</v>
      </c>
      <c r="DD22" s="59">
        <v>34965160</v>
      </c>
      <c r="DE22" s="59">
        <v>25046842</v>
      </c>
      <c r="DF22" s="59">
        <v>21574572</v>
      </c>
      <c r="DG22" s="59">
        <v>21679796</v>
      </c>
      <c r="DH22" s="59">
        <v>26057596</v>
      </c>
      <c r="DI22" s="59">
        <v>24840136</v>
      </c>
      <c r="DJ22" s="59">
        <v>23803590</v>
      </c>
      <c r="DK22" s="59">
        <v>23923156</v>
      </c>
      <c r="DL22" s="59">
        <v>17310204</v>
      </c>
      <c r="DM22" s="59">
        <v>20182094</v>
      </c>
      <c r="DN22" s="59">
        <v>30775376</v>
      </c>
      <c r="DO22" s="59">
        <v>33440558</v>
      </c>
      <c r="DP22" s="59">
        <v>35843228</v>
      </c>
      <c r="DQ22" s="59">
        <v>25491196</v>
      </c>
      <c r="DR22" s="59">
        <v>21934190</v>
      </c>
      <c r="DS22" s="59">
        <v>22804658</v>
      </c>
      <c r="DT22" s="59">
        <v>24945880</v>
      </c>
      <c r="DU22" s="59">
        <v>25868248</v>
      </c>
      <c r="DV22" s="59">
        <v>24266048</v>
      </c>
      <c r="DW22" s="59">
        <v>23633448</v>
      </c>
      <c r="DX22" s="59">
        <v>15999905</v>
      </c>
      <c r="DY22" s="59">
        <v>23921368</v>
      </c>
      <c r="DZ22" s="59">
        <v>30520430</v>
      </c>
      <c r="EA22" s="59">
        <v>32079824</v>
      </c>
      <c r="EB22" s="59">
        <v>35632268</v>
      </c>
      <c r="EC22" s="59">
        <v>24279380</v>
      </c>
      <c r="ED22" s="59">
        <v>23218696</v>
      </c>
      <c r="EE22" s="59">
        <v>22637868</v>
      </c>
      <c r="EF22" s="59">
        <v>23359596</v>
      </c>
      <c r="EG22" s="59">
        <v>25763336</v>
      </c>
      <c r="EH22" s="59">
        <v>25757544</v>
      </c>
      <c r="EI22" s="59">
        <v>16767098</v>
      </c>
      <c r="EJ22" s="59">
        <v>15138211</v>
      </c>
      <c r="EK22" s="59">
        <v>23700310</v>
      </c>
      <c r="EL22" s="59">
        <v>27251712</v>
      </c>
      <c r="EM22" s="59">
        <v>34798244</v>
      </c>
      <c r="EN22" s="59">
        <v>36370596</v>
      </c>
      <c r="EO22" s="59">
        <v>25043398</v>
      </c>
      <c r="EP22" s="59">
        <v>23864200</v>
      </c>
      <c r="EQ22" s="59">
        <v>21613492</v>
      </c>
      <c r="ER22" s="59">
        <v>24592658</v>
      </c>
      <c r="ES22" s="59">
        <v>26701538</v>
      </c>
      <c r="ET22" s="59">
        <v>24766646</v>
      </c>
      <c r="EU22" s="59">
        <v>22360350</v>
      </c>
      <c r="EV22" s="59">
        <v>18318346</v>
      </c>
      <c r="EW22" s="59">
        <v>23691530</v>
      </c>
      <c r="EX22" s="59">
        <v>28884882</v>
      </c>
      <c r="EY22" s="59">
        <v>36550952</v>
      </c>
      <c r="EZ22" s="59">
        <v>34795104</v>
      </c>
      <c r="FA22" s="59">
        <v>27191198</v>
      </c>
      <c r="FB22" s="59">
        <v>25568234</v>
      </c>
      <c r="FC22" s="59">
        <v>21034526</v>
      </c>
      <c r="FD22" s="59">
        <v>27193628</v>
      </c>
      <c r="FE22" s="59">
        <v>26971202</v>
      </c>
      <c r="FF22" s="59">
        <v>25628772</v>
      </c>
      <c r="FG22" s="59">
        <v>21895198</v>
      </c>
      <c r="FH22" s="59">
        <v>19565922</v>
      </c>
      <c r="FI22" s="59">
        <v>20629426</v>
      </c>
      <c r="FJ22" s="59">
        <v>31467108</v>
      </c>
      <c r="FK22" s="59">
        <v>39049248</v>
      </c>
      <c r="FL22" s="59">
        <v>35397304</v>
      </c>
      <c r="FM22" s="59">
        <v>28832480</v>
      </c>
      <c r="FN22" s="59">
        <v>25144026</v>
      </c>
      <c r="FO22" s="59">
        <v>22561034</v>
      </c>
      <c r="FP22" s="59">
        <v>28446862</v>
      </c>
      <c r="FQ22" s="59">
        <v>26535084</v>
      </c>
      <c r="FR22" s="59">
        <v>27276938</v>
      </c>
      <c r="FS22" s="59">
        <v>28733468</v>
      </c>
      <c r="FT22" s="59">
        <v>25941956</v>
      </c>
      <c r="FU22" s="59">
        <v>21902892</v>
      </c>
      <c r="FV22" s="59">
        <v>33721000</v>
      </c>
      <c r="FW22" s="59">
        <v>35370064</v>
      </c>
      <c r="FX22" s="59">
        <v>38292420</v>
      </c>
      <c r="FY22" s="59">
        <v>27543032</v>
      </c>
      <c r="FZ22" s="59">
        <v>18200546</v>
      </c>
      <c r="GA22" s="59">
        <v>21269770</v>
      </c>
      <c r="GB22" s="59">
        <v>30886512</v>
      </c>
    </row>
    <row r="23" spans="1:184">
      <c r="B23" s="461" t="s">
        <v>74</v>
      </c>
      <c r="C23" s="461" t="s">
        <v>61</v>
      </c>
      <c r="D23" s="405" t="s">
        <v>72</v>
      </c>
      <c r="E23" s="59">
        <v>5243306.5</v>
      </c>
      <c r="F23" s="59">
        <v>4936224.5</v>
      </c>
      <c r="G23" s="59">
        <v>4463664</v>
      </c>
      <c r="H23" s="59">
        <v>3673704.75</v>
      </c>
      <c r="I23" s="59">
        <v>3657754.5</v>
      </c>
      <c r="J23" s="59">
        <v>3510280</v>
      </c>
      <c r="K23" s="59">
        <v>4408006</v>
      </c>
      <c r="L23" s="59">
        <v>4224901</v>
      </c>
      <c r="M23" s="59">
        <v>2237716</v>
      </c>
      <c r="N23" s="59">
        <v>2795325</v>
      </c>
      <c r="O23" s="59">
        <v>2432339.75</v>
      </c>
      <c r="P23" s="59">
        <v>2757092.25</v>
      </c>
      <c r="Q23" s="59">
        <v>3464135.25</v>
      </c>
      <c r="R23" s="59">
        <v>3176045.75</v>
      </c>
      <c r="S23" s="59">
        <v>2348850</v>
      </c>
      <c r="T23" s="59">
        <v>2657256</v>
      </c>
      <c r="U23" s="59">
        <v>2315085.25</v>
      </c>
      <c r="V23" s="59">
        <v>2562125</v>
      </c>
      <c r="W23" s="59">
        <v>2898042.25</v>
      </c>
      <c r="X23" s="59">
        <v>2781418.25</v>
      </c>
      <c r="Y23" s="59">
        <v>2271284</v>
      </c>
      <c r="Z23" s="59">
        <v>2721493.5</v>
      </c>
      <c r="AA23" s="59">
        <v>2397126</v>
      </c>
      <c r="AB23" s="59">
        <v>2869765.5</v>
      </c>
      <c r="AC23" s="59">
        <v>3121871.25</v>
      </c>
      <c r="AD23" s="59">
        <v>3044284.25</v>
      </c>
      <c r="AE23" s="59">
        <v>2811352.75</v>
      </c>
      <c r="AF23" s="59">
        <v>2148678.25</v>
      </c>
      <c r="AG23" s="59">
        <v>2032125.75</v>
      </c>
      <c r="AH23" s="59">
        <v>2766413.75</v>
      </c>
      <c r="AI23" s="59">
        <v>3182093.25</v>
      </c>
      <c r="AJ23" s="59">
        <v>2818465.5</v>
      </c>
      <c r="AK23" s="59">
        <v>2357628.75</v>
      </c>
      <c r="AL23" s="59">
        <v>2623692</v>
      </c>
      <c r="AM23" s="59">
        <v>2498415.75</v>
      </c>
      <c r="AN23" s="59">
        <v>2719814.75</v>
      </c>
      <c r="AO23" s="59">
        <v>3301990.75</v>
      </c>
      <c r="AP23" s="59">
        <v>3558631.5</v>
      </c>
      <c r="AQ23" s="59">
        <v>2367122.25</v>
      </c>
      <c r="AR23" s="59">
        <v>1741875.62</v>
      </c>
      <c r="AS23" s="59">
        <v>2500619</v>
      </c>
      <c r="AT23" s="59">
        <v>3050726.5</v>
      </c>
      <c r="AU23" s="59">
        <v>3034168</v>
      </c>
      <c r="AV23" s="59">
        <v>3461480.5</v>
      </c>
      <c r="AW23" s="59">
        <v>2598413.75</v>
      </c>
      <c r="AX23" s="59">
        <v>2680959.75</v>
      </c>
      <c r="AY23" s="59">
        <v>2873548.75</v>
      </c>
      <c r="AZ23" s="59">
        <v>2836779.25</v>
      </c>
      <c r="BA23" s="59">
        <v>3623518.5</v>
      </c>
      <c r="BB23" s="59">
        <v>3480320</v>
      </c>
      <c r="BC23" s="59">
        <v>2892453.5</v>
      </c>
      <c r="BD23" s="59">
        <v>2075386.62</v>
      </c>
      <c r="BE23" s="59">
        <v>2833181.5</v>
      </c>
      <c r="BF23" s="59">
        <v>2997754.75</v>
      </c>
      <c r="BG23" s="59">
        <v>3130150.25</v>
      </c>
      <c r="BH23" s="59">
        <v>3406914.5</v>
      </c>
      <c r="BI23" s="59">
        <v>2463465.5</v>
      </c>
      <c r="BJ23" s="59">
        <v>2833634.25</v>
      </c>
      <c r="BK23" s="59">
        <v>2946519</v>
      </c>
      <c r="BL23" s="59">
        <v>2965416.5</v>
      </c>
      <c r="BM23" s="59">
        <v>3942014</v>
      </c>
      <c r="BN23" s="59">
        <v>3833288</v>
      </c>
      <c r="BO23" s="59">
        <v>2967663.5</v>
      </c>
      <c r="BP23" s="59">
        <v>2479681.75</v>
      </c>
      <c r="BQ23" s="59">
        <v>2704690</v>
      </c>
      <c r="BR23" s="59">
        <v>3384891.5</v>
      </c>
      <c r="BS23" s="59">
        <v>4077691</v>
      </c>
      <c r="BT23" s="59">
        <v>4511400</v>
      </c>
      <c r="BU23" s="59">
        <v>2948852</v>
      </c>
      <c r="BV23" s="59">
        <v>3622247</v>
      </c>
      <c r="BW23" s="59">
        <v>3762517</v>
      </c>
      <c r="BX23" s="59">
        <v>4029322</v>
      </c>
      <c r="BY23" s="59">
        <v>4906334</v>
      </c>
      <c r="BZ23" s="59">
        <v>4429908.5</v>
      </c>
      <c r="CA23" s="59">
        <v>2945568.5</v>
      </c>
      <c r="CB23" s="59">
        <v>3153640</v>
      </c>
      <c r="CC23" s="59">
        <v>3498594.25</v>
      </c>
      <c r="CD23" s="59">
        <v>4163327</v>
      </c>
      <c r="CE23" s="59">
        <v>5930324.5</v>
      </c>
      <c r="CF23" s="59">
        <v>5810476.5</v>
      </c>
      <c r="CG23" s="59">
        <v>4144603.25</v>
      </c>
      <c r="CH23" s="59">
        <v>4584978</v>
      </c>
      <c r="CI23" s="59">
        <v>4885422</v>
      </c>
      <c r="CJ23" s="59">
        <v>5303586</v>
      </c>
      <c r="CK23" s="59">
        <v>5793750.5</v>
      </c>
      <c r="CL23" s="59">
        <v>5321868.5</v>
      </c>
      <c r="CM23" s="59">
        <v>5297573.5</v>
      </c>
      <c r="CN23" s="59">
        <v>3601773.5</v>
      </c>
      <c r="CO23" s="59">
        <v>4182371.5</v>
      </c>
      <c r="CP23" s="59">
        <v>5407787.5</v>
      </c>
      <c r="CQ23" s="59">
        <v>6997030.5</v>
      </c>
      <c r="CR23" s="59">
        <v>6290273.5</v>
      </c>
      <c r="CS23" s="59">
        <v>4756387.5</v>
      </c>
      <c r="CT23" s="59">
        <v>4851518.5</v>
      </c>
      <c r="CU23" s="59">
        <v>5054232.5</v>
      </c>
      <c r="CV23" s="59">
        <v>5854137.5</v>
      </c>
      <c r="CW23" s="59">
        <v>5152801.5</v>
      </c>
      <c r="CX23" s="59">
        <v>4752120.5</v>
      </c>
      <c r="CY23" s="59">
        <v>3784322</v>
      </c>
      <c r="CZ23" s="59">
        <v>2966954</v>
      </c>
      <c r="DA23" s="59">
        <v>3741596.25</v>
      </c>
      <c r="DB23" s="59">
        <v>4407329</v>
      </c>
      <c r="DC23" s="59">
        <v>5163818</v>
      </c>
      <c r="DD23" s="59">
        <v>5359670</v>
      </c>
      <c r="DE23" s="59">
        <v>3887628.25</v>
      </c>
      <c r="DF23" s="59">
        <v>3869246.75</v>
      </c>
      <c r="DG23" s="59">
        <v>4700285.5</v>
      </c>
      <c r="DH23" s="59">
        <v>5290074.5</v>
      </c>
      <c r="DI23" s="59">
        <v>5255603.5</v>
      </c>
      <c r="DJ23" s="59">
        <v>4964224</v>
      </c>
      <c r="DK23" s="59">
        <v>5518419.5</v>
      </c>
      <c r="DL23" s="59">
        <v>3299989.25</v>
      </c>
      <c r="DM23" s="59">
        <v>3510410.5</v>
      </c>
      <c r="DN23" s="59">
        <v>4427719</v>
      </c>
      <c r="DO23" s="59">
        <v>4973516</v>
      </c>
      <c r="DP23" s="59">
        <v>5553717.5</v>
      </c>
      <c r="DQ23" s="59">
        <v>3834440</v>
      </c>
      <c r="DR23" s="59">
        <v>4282707</v>
      </c>
      <c r="DS23" s="59">
        <v>4901184</v>
      </c>
      <c r="DT23" s="59">
        <v>5046916.5</v>
      </c>
      <c r="DU23" s="59">
        <v>5663696</v>
      </c>
      <c r="DV23" s="59">
        <v>5228143</v>
      </c>
      <c r="DW23" s="59">
        <v>5235006.5</v>
      </c>
      <c r="DX23" s="59">
        <v>3252249.75</v>
      </c>
      <c r="DY23" s="59">
        <v>4168797.25</v>
      </c>
      <c r="DZ23" s="59">
        <v>4223136</v>
      </c>
      <c r="EA23" s="59">
        <v>5058251</v>
      </c>
      <c r="EB23" s="59">
        <v>5389895</v>
      </c>
      <c r="EC23" s="59">
        <v>3912843</v>
      </c>
      <c r="ED23" s="59">
        <v>4429722.5</v>
      </c>
      <c r="EE23" s="59">
        <v>4714603</v>
      </c>
      <c r="EF23" s="59">
        <v>4771717.5</v>
      </c>
      <c r="EG23" s="59">
        <v>5871281.5</v>
      </c>
      <c r="EH23" s="59">
        <v>5473786.5</v>
      </c>
      <c r="EI23" s="59">
        <v>3551009.5</v>
      </c>
      <c r="EJ23" s="59">
        <v>3067762.25</v>
      </c>
      <c r="EK23" s="59">
        <v>4164535.25</v>
      </c>
      <c r="EL23" s="59">
        <v>3954653.75</v>
      </c>
      <c r="EM23" s="59">
        <v>5739752.5</v>
      </c>
      <c r="EN23" s="59">
        <v>5283281</v>
      </c>
      <c r="EO23" s="59">
        <v>4108813.5</v>
      </c>
      <c r="EP23" s="59">
        <v>4771799.5</v>
      </c>
      <c r="EQ23" s="59">
        <v>4625936.5</v>
      </c>
      <c r="ER23" s="59">
        <v>5449889.5</v>
      </c>
      <c r="ES23" s="59">
        <v>6082550.5</v>
      </c>
      <c r="ET23" s="59">
        <v>5385574</v>
      </c>
      <c r="EU23" s="59">
        <v>4769315.5</v>
      </c>
      <c r="EV23" s="59">
        <v>3636490.75</v>
      </c>
      <c r="EW23" s="59">
        <v>4295661</v>
      </c>
      <c r="EX23" s="59">
        <v>4433767.5</v>
      </c>
      <c r="EY23" s="59">
        <v>5669181</v>
      </c>
      <c r="EZ23" s="59">
        <v>5315121</v>
      </c>
      <c r="FA23" s="59">
        <v>4175796.75</v>
      </c>
      <c r="FB23" s="59">
        <v>4821636.5</v>
      </c>
      <c r="FC23" s="59">
        <v>4423249</v>
      </c>
      <c r="FD23" s="59">
        <v>5628123.5</v>
      </c>
      <c r="FE23" s="59">
        <v>5827912.5</v>
      </c>
      <c r="FF23" s="59">
        <v>5655208</v>
      </c>
      <c r="FG23" s="59">
        <v>4686021.5</v>
      </c>
      <c r="FH23" s="59">
        <v>4002519</v>
      </c>
      <c r="FI23" s="59">
        <v>3538596.5</v>
      </c>
      <c r="FJ23" s="59">
        <v>4932152</v>
      </c>
      <c r="FK23" s="59">
        <v>6324566</v>
      </c>
      <c r="FL23" s="59">
        <v>5602399.5</v>
      </c>
      <c r="FM23" s="59">
        <v>4232758.5</v>
      </c>
      <c r="FN23" s="59">
        <v>5228562.5</v>
      </c>
      <c r="FO23" s="59">
        <v>5057118.5</v>
      </c>
      <c r="FP23" s="59">
        <v>5926100.5</v>
      </c>
      <c r="FQ23" s="59">
        <v>5934010.5</v>
      </c>
      <c r="FR23" s="59">
        <v>5953386.5</v>
      </c>
      <c r="FS23" s="59">
        <v>6088359.5</v>
      </c>
      <c r="FT23" s="59">
        <v>5392053</v>
      </c>
      <c r="FU23" s="59">
        <v>3815604.5</v>
      </c>
      <c r="FV23" s="59">
        <v>5085476.5</v>
      </c>
      <c r="FW23" s="59">
        <v>6029684</v>
      </c>
      <c r="FX23" s="59">
        <v>5868618.5</v>
      </c>
      <c r="FY23" s="59">
        <v>4266547.5</v>
      </c>
      <c r="FZ23" s="59">
        <v>3626623</v>
      </c>
      <c r="GA23" s="59">
        <v>4374638</v>
      </c>
      <c r="GB23" s="59">
        <v>6574727.5</v>
      </c>
    </row>
    <row r="24" spans="1:184" ht="15.75" thickBot="1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</row>
    <row r="25" spans="1:184" s="32" customFormat="1" ht="15.75" thickBot="1">
      <c r="A25"/>
      <c r="B25" s="1"/>
      <c r="C25" s="1"/>
      <c r="D25" s="1"/>
      <c r="E25" s="612">
        <f>+E18</f>
        <v>41275</v>
      </c>
      <c r="F25" s="613">
        <f t="shared" ref="F25:AZ25" si="0">+F18</f>
        <v>41306</v>
      </c>
      <c r="G25" s="613">
        <f t="shared" si="0"/>
        <v>41334</v>
      </c>
      <c r="H25" s="613">
        <f t="shared" si="0"/>
        <v>41365</v>
      </c>
      <c r="I25" s="613">
        <f t="shared" si="0"/>
        <v>41395</v>
      </c>
      <c r="J25" s="613">
        <f t="shared" si="0"/>
        <v>41426</v>
      </c>
      <c r="K25" s="613">
        <f t="shared" si="0"/>
        <v>41456</v>
      </c>
      <c r="L25" s="613">
        <f t="shared" si="0"/>
        <v>41487</v>
      </c>
      <c r="M25" s="613">
        <f t="shared" si="0"/>
        <v>41518</v>
      </c>
      <c r="N25" s="613">
        <f t="shared" si="0"/>
        <v>41548</v>
      </c>
      <c r="O25" s="613">
        <f t="shared" si="0"/>
        <v>41579</v>
      </c>
      <c r="P25" s="613">
        <f t="shared" si="0"/>
        <v>41609</v>
      </c>
      <c r="Q25" s="613">
        <f t="shared" si="0"/>
        <v>41640</v>
      </c>
      <c r="R25" s="613">
        <f t="shared" si="0"/>
        <v>41671</v>
      </c>
      <c r="S25" s="613">
        <f t="shared" si="0"/>
        <v>41699</v>
      </c>
      <c r="T25" s="613">
        <f t="shared" si="0"/>
        <v>41730</v>
      </c>
      <c r="U25" s="613">
        <f t="shared" si="0"/>
        <v>41760</v>
      </c>
      <c r="V25" s="613">
        <f t="shared" si="0"/>
        <v>41791</v>
      </c>
      <c r="W25" s="613">
        <f t="shared" si="0"/>
        <v>41821</v>
      </c>
      <c r="X25" s="613">
        <f t="shared" si="0"/>
        <v>41852</v>
      </c>
      <c r="Y25" s="613">
        <f t="shared" si="0"/>
        <v>41883</v>
      </c>
      <c r="Z25" s="613">
        <f t="shared" si="0"/>
        <v>41913</v>
      </c>
      <c r="AA25" s="613">
        <f t="shared" si="0"/>
        <v>41944</v>
      </c>
      <c r="AB25" s="613">
        <f t="shared" si="0"/>
        <v>41974</v>
      </c>
      <c r="AC25" s="613">
        <f t="shared" si="0"/>
        <v>42005</v>
      </c>
      <c r="AD25" s="613">
        <f t="shared" si="0"/>
        <v>42036</v>
      </c>
      <c r="AE25" s="613">
        <f t="shared" si="0"/>
        <v>42064</v>
      </c>
      <c r="AF25" s="613">
        <f t="shared" si="0"/>
        <v>42095</v>
      </c>
      <c r="AG25" s="613">
        <f t="shared" si="0"/>
        <v>42125</v>
      </c>
      <c r="AH25" s="613">
        <f t="shared" si="0"/>
        <v>42156</v>
      </c>
      <c r="AI25" s="613">
        <f t="shared" si="0"/>
        <v>42186</v>
      </c>
      <c r="AJ25" s="613">
        <f t="shared" si="0"/>
        <v>42217</v>
      </c>
      <c r="AK25" s="613">
        <f t="shared" si="0"/>
        <v>42248</v>
      </c>
      <c r="AL25" s="613">
        <f t="shared" si="0"/>
        <v>42278</v>
      </c>
      <c r="AM25" s="613">
        <f t="shared" si="0"/>
        <v>42309</v>
      </c>
      <c r="AN25" s="613">
        <f t="shared" si="0"/>
        <v>42339</v>
      </c>
      <c r="AO25" s="613">
        <f t="shared" si="0"/>
        <v>42370</v>
      </c>
      <c r="AP25" s="613">
        <f t="shared" si="0"/>
        <v>42401</v>
      </c>
      <c r="AQ25" s="613">
        <f t="shared" si="0"/>
        <v>42430</v>
      </c>
      <c r="AR25" s="613">
        <f t="shared" si="0"/>
        <v>42461</v>
      </c>
      <c r="AS25" s="613">
        <f t="shared" si="0"/>
        <v>42491</v>
      </c>
      <c r="AT25" s="613">
        <f t="shared" si="0"/>
        <v>42522</v>
      </c>
      <c r="AU25" s="613">
        <f t="shared" si="0"/>
        <v>42552</v>
      </c>
      <c r="AV25" s="613">
        <f t="shared" si="0"/>
        <v>42583</v>
      </c>
      <c r="AW25" s="613">
        <f t="shared" si="0"/>
        <v>42614</v>
      </c>
      <c r="AX25" s="613">
        <f t="shared" si="0"/>
        <v>42644</v>
      </c>
      <c r="AY25" s="613">
        <f t="shared" si="0"/>
        <v>42675</v>
      </c>
      <c r="AZ25" s="613">
        <f t="shared" si="0"/>
        <v>42705</v>
      </c>
      <c r="BA25" s="613">
        <f t="shared" ref="BA25:DL25" si="1">+BA18</f>
        <v>42736</v>
      </c>
      <c r="BB25" s="613">
        <f t="shared" si="1"/>
        <v>42767</v>
      </c>
      <c r="BC25" s="613">
        <f t="shared" si="1"/>
        <v>42795</v>
      </c>
      <c r="BD25" s="613">
        <f t="shared" si="1"/>
        <v>42826</v>
      </c>
      <c r="BE25" s="613">
        <f t="shared" si="1"/>
        <v>42856</v>
      </c>
      <c r="BF25" s="613">
        <f t="shared" si="1"/>
        <v>42887</v>
      </c>
      <c r="BG25" s="613">
        <f t="shared" si="1"/>
        <v>42917</v>
      </c>
      <c r="BH25" s="613">
        <f t="shared" si="1"/>
        <v>42948</v>
      </c>
      <c r="BI25" s="613">
        <f t="shared" si="1"/>
        <v>42979</v>
      </c>
      <c r="BJ25" s="613">
        <f t="shared" si="1"/>
        <v>43009</v>
      </c>
      <c r="BK25" s="613">
        <f t="shared" si="1"/>
        <v>43040</v>
      </c>
      <c r="BL25" s="613">
        <f t="shared" si="1"/>
        <v>43070</v>
      </c>
      <c r="BM25" s="613">
        <f t="shared" si="1"/>
        <v>43101</v>
      </c>
      <c r="BN25" s="613">
        <f t="shared" si="1"/>
        <v>43132</v>
      </c>
      <c r="BO25" s="613">
        <f t="shared" si="1"/>
        <v>43160</v>
      </c>
      <c r="BP25" s="613">
        <f t="shared" si="1"/>
        <v>43191</v>
      </c>
      <c r="BQ25" s="613">
        <f t="shared" si="1"/>
        <v>43221</v>
      </c>
      <c r="BR25" s="613">
        <f t="shared" si="1"/>
        <v>43252</v>
      </c>
      <c r="BS25" s="613">
        <f t="shared" si="1"/>
        <v>43282</v>
      </c>
      <c r="BT25" s="613">
        <f t="shared" si="1"/>
        <v>43313</v>
      </c>
      <c r="BU25" s="613">
        <f t="shared" si="1"/>
        <v>43344</v>
      </c>
      <c r="BV25" s="613">
        <f t="shared" si="1"/>
        <v>43374</v>
      </c>
      <c r="BW25" s="613">
        <f t="shared" si="1"/>
        <v>43405</v>
      </c>
      <c r="BX25" s="613">
        <f t="shared" si="1"/>
        <v>43435</v>
      </c>
      <c r="BY25" s="613">
        <f t="shared" si="1"/>
        <v>43466</v>
      </c>
      <c r="BZ25" s="613">
        <f t="shared" si="1"/>
        <v>43497</v>
      </c>
      <c r="CA25" s="613">
        <f t="shared" si="1"/>
        <v>43525</v>
      </c>
      <c r="CB25" s="613">
        <f t="shared" si="1"/>
        <v>43556</v>
      </c>
      <c r="CC25" s="613">
        <f t="shared" si="1"/>
        <v>43586</v>
      </c>
      <c r="CD25" s="613">
        <f t="shared" si="1"/>
        <v>43617</v>
      </c>
      <c r="CE25" s="613">
        <f t="shared" si="1"/>
        <v>43647</v>
      </c>
      <c r="CF25" s="613">
        <f t="shared" si="1"/>
        <v>43678</v>
      </c>
      <c r="CG25" s="613">
        <f t="shared" si="1"/>
        <v>43709</v>
      </c>
      <c r="CH25" s="613">
        <f t="shared" si="1"/>
        <v>43739</v>
      </c>
      <c r="CI25" s="613">
        <f t="shared" si="1"/>
        <v>43770</v>
      </c>
      <c r="CJ25" s="613">
        <f t="shared" si="1"/>
        <v>43800</v>
      </c>
      <c r="CK25" s="613">
        <f t="shared" si="1"/>
        <v>43831</v>
      </c>
      <c r="CL25" s="613">
        <f t="shared" si="1"/>
        <v>43862</v>
      </c>
      <c r="CM25" s="613">
        <f t="shared" si="1"/>
        <v>43891</v>
      </c>
      <c r="CN25" s="613">
        <f t="shared" si="1"/>
        <v>43922</v>
      </c>
      <c r="CO25" s="613">
        <f t="shared" si="1"/>
        <v>43952</v>
      </c>
      <c r="CP25" s="613">
        <f t="shared" si="1"/>
        <v>43983</v>
      </c>
      <c r="CQ25" s="613">
        <f t="shared" si="1"/>
        <v>44013</v>
      </c>
      <c r="CR25" s="613">
        <f t="shared" si="1"/>
        <v>44044</v>
      </c>
      <c r="CS25" s="613">
        <f t="shared" si="1"/>
        <v>44075</v>
      </c>
      <c r="CT25" s="613">
        <f t="shared" si="1"/>
        <v>44105</v>
      </c>
      <c r="CU25" s="613">
        <f t="shared" si="1"/>
        <v>44136</v>
      </c>
      <c r="CV25" s="613">
        <f t="shared" si="1"/>
        <v>44166</v>
      </c>
      <c r="CW25" s="613">
        <f t="shared" si="1"/>
        <v>44197</v>
      </c>
      <c r="CX25" s="613">
        <f t="shared" si="1"/>
        <v>44228</v>
      </c>
      <c r="CY25" s="613">
        <f t="shared" si="1"/>
        <v>44256</v>
      </c>
      <c r="CZ25" s="613">
        <f t="shared" si="1"/>
        <v>44287</v>
      </c>
      <c r="DA25" s="613">
        <f t="shared" si="1"/>
        <v>44317</v>
      </c>
      <c r="DB25" s="613">
        <f t="shared" si="1"/>
        <v>44348</v>
      </c>
      <c r="DC25" s="613">
        <f t="shared" si="1"/>
        <v>44378</v>
      </c>
      <c r="DD25" s="613">
        <f t="shared" si="1"/>
        <v>44409</v>
      </c>
      <c r="DE25" s="613">
        <f t="shared" si="1"/>
        <v>44440</v>
      </c>
      <c r="DF25" s="613">
        <f t="shared" si="1"/>
        <v>44470</v>
      </c>
      <c r="DG25" s="613">
        <f t="shared" si="1"/>
        <v>44501</v>
      </c>
      <c r="DH25" s="613">
        <f t="shared" si="1"/>
        <v>44531</v>
      </c>
      <c r="DI25" s="613">
        <f t="shared" si="1"/>
        <v>44562</v>
      </c>
      <c r="DJ25" s="613">
        <f t="shared" si="1"/>
        <v>44593</v>
      </c>
      <c r="DK25" s="613">
        <f t="shared" si="1"/>
        <v>44621</v>
      </c>
      <c r="DL25" s="613">
        <f t="shared" si="1"/>
        <v>44652</v>
      </c>
      <c r="DM25" s="613">
        <f t="shared" ref="DM25:FX25" si="2">+DM18</f>
        <v>44682</v>
      </c>
      <c r="DN25" s="613">
        <f t="shared" si="2"/>
        <v>44713</v>
      </c>
      <c r="DO25" s="613">
        <f t="shared" si="2"/>
        <v>44743</v>
      </c>
      <c r="DP25" s="613">
        <f t="shared" si="2"/>
        <v>44774</v>
      </c>
      <c r="DQ25" s="613">
        <f t="shared" si="2"/>
        <v>44805</v>
      </c>
      <c r="DR25" s="613">
        <f t="shared" si="2"/>
        <v>44835</v>
      </c>
      <c r="DS25" s="613">
        <f t="shared" si="2"/>
        <v>44866</v>
      </c>
      <c r="DT25" s="613">
        <f t="shared" si="2"/>
        <v>44896</v>
      </c>
      <c r="DU25" s="613">
        <f t="shared" si="2"/>
        <v>44927</v>
      </c>
      <c r="DV25" s="613">
        <f t="shared" si="2"/>
        <v>44958</v>
      </c>
      <c r="DW25" s="613">
        <f t="shared" si="2"/>
        <v>44986</v>
      </c>
      <c r="DX25" s="613">
        <f t="shared" si="2"/>
        <v>45017</v>
      </c>
      <c r="DY25" s="613">
        <f t="shared" si="2"/>
        <v>45047</v>
      </c>
      <c r="DZ25" s="613">
        <f t="shared" si="2"/>
        <v>45078</v>
      </c>
      <c r="EA25" s="613">
        <f t="shared" si="2"/>
        <v>45108</v>
      </c>
      <c r="EB25" s="613">
        <f t="shared" si="2"/>
        <v>45139</v>
      </c>
      <c r="EC25" s="613">
        <f t="shared" si="2"/>
        <v>45170</v>
      </c>
      <c r="ED25" s="613">
        <f t="shared" si="2"/>
        <v>45200</v>
      </c>
      <c r="EE25" s="613">
        <f t="shared" si="2"/>
        <v>45231</v>
      </c>
      <c r="EF25" s="613">
        <f t="shared" si="2"/>
        <v>45261</v>
      </c>
      <c r="EG25" s="613">
        <f t="shared" si="2"/>
        <v>45292</v>
      </c>
      <c r="EH25" s="613">
        <f t="shared" si="2"/>
        <v>45323</v>
      </c>
      <c r="EI25" s="613">
        <f t="shared" si="2"/>
        <v>45352</v>
      </c>
      <c r="EJ25" s="613">
        <f t="shared" si="2"/>
        <v>45383</v>
      </c>
      <c r="EK25" s="613">
        <f t="shared" si="2"/>
        <v>45413</v>
      </c>
      <c r="EL25" s="613">
        <f t="shared" si="2"/>
        <v>45444</v>
      </c>
      <c r="EM25" s="613">
        <f t="shared" si="2"/>
        <v>45474</v>
      </c>
      <c r="EN25" s="613">
        <f t="shared" si="2"/>
        <v>45505</v>
      </c>
      <c r="EO25" s="613">
        <f t="shared" si="2"/>
        <v>45536</v>
      </c>
      <c r="EP25" s="613">
        <f t="shared" si="2"/>
        <v>45566</v>
      </c>
      <c r="EQ25" s="613">
        <f t="shared" si="2"/>
        <v>45597</v>
      </c>
      <c r="ER25" s="613">
        <f t="shared" si="2"/>
        <v>45627</v>
      </c>
      <c r="ES25" s="613">
        <f t="shared" si="2"/>
        <v>45658</v>
      </c>
      <c r="ET25" s="613">
        <f t="shared" si="2"/>
        <v>45689</v>
      </c>
      <c r="EU25" s="613">
        <f t="shared" si="2"/>
        <v>45717</v>
      </c>
      <c r="EV25" s="613">
        <f t="shared" si="2"/>
        <v>45748</v>
      </c>
      <c r="EW25" s="613">
        <f t="shared" si="2"/>
        <v>45778</v>
      </c>
      <c r="EX25" s="613">
        <f t="shared" si="2"/>
        <v>45809</v>
      </c>
      <c r="EY25" s="613">
        <f t="shared" si="2"/>
        <v>45839</v>
      </c>
      <c r="EZ25" s="613">
        <f t="shared" si="2"/>
        <v>45870</v>
      </c>
      <c r="FA25" s="613">
        <f t="shared" si="2"/>
        <v>45901</v>
      </c>
      <c r="FB25" s="613">
        <f t="shared" si="2"/>
        <v>45931</v>
      </c>
      <c r="FC25" s="613">
        <f t="shared" si="2"/>
        <v>45962</v>
      </c>
      <c r="FD25" s="613">
        <f t="shared" si="2"/>
        <v>45992</v>
      </c>
      <c r="FE25" s="613">
        <f t="shared" si="2"/>
        <v>46023</v>
      </c>
      <c r="FF25" s="613">
        <f t="shared" si="2"/>
        <v>46054</v>
      </c>
      <c r="FG25" s="613">
        <f t="shared" si="2"/>
        <v>46082</v>
      </c>
      <c r="FH25" s="613">
        <f t="shared" si="2"/>
        <v>46113</v>
      </c>
      <c r="FI25" s="613">
        <f t="shared" si="2"/>
        <v>46143</v>
      </c>
      <c r="FJ25" s="613">
        <f t="shared" si="2"/>
        <v>46174</v>
      </c>
      <c r="FK25" s="613">
        <f t="shared" si="2"/>
        <v>46204</v>
      </c>
      <c r="FL25" s="613">
        <f t="shared" si="2"/>
        <v>46235</v>
      </c>
      <c r="FM25" s="613">
        <f t="shared" si="2"/>
        <v>46266</v>
      </c>
      <c r="FN25" s="613">
        <f t="shared" si="2"/>
        <v>46296</v>
      </c>
      <c r="FO25" s="613">
        <f t="shared" si="2"/>
        <v>46327</v>
      </c>
      <c r="FP25" s="613">
        <f t="shared" si="2"/>
        <v>46357</v>
      </c>
      <c r="FQ25" s="613">
        <f t="shared" si="2"/>
        <v>46388</v>
      </c>
      <c r="FR25" s="613">
        <f t="shared" si="2"/>
        <v>46419</v>
      </c>
      <c r="FS25" s="613">
        <f t="shared" si="2"/>
        <v>46447</v>
      </c>
      <c r="FT25" s="613">
        <f t="shared" si="2"/>
        <v>46478</v>
      </c>
      <c r="FU25" s="613">
        <f t="shared" si="2"/>
        <v>46508</v>
      </c>
      <c r="FV25" s="613">
        <f t="shared" si="2"/>
        <v>46539</v>
      </c>
      <c r="FW25" s="613">
        <f t="shared" si="2"/>
        <v>46569</v>
      </c>
      <c r="FX25" s="613">
        <f t="shared" si="2"/>
        <v>46600</v>
      </c>
      <c r="FY25" s="613">
        <f t="shared" ref="FY25:GB25" si="3">+FY18</f>
        <v>46631</v>
      </c>
      <c r="FZ25" s="613">
        <f t="shared" si="3"/>
        <v>46661</v>
      </c>
      <c r="GA25" s="613">
        <f t="shared" si="3"/>
        <v>46692</v>
      </c>
      <c r="GB25" s="613">
        <f t="shared" si="3"/>
        <v>46722</v>
      </c>
    </row>
    <row r="26" spans="1:184" s="32" customFormat="1">
      <c r="A26"/>
      <c r="B26" s="7"/>
      <c r="C26" s="7" t="s">
        <v>91</v>
      </c>
      <c r="D26" s="41" t="s">
        <v>68</v>
      </c>
      <c r="E26" s="614">
        <f>+SUM(E19,E11)-E3</f>
        <v>2805846</v>
      </c>
      <c r="F26" s="348">
        <f t="shared" ref="F26:P26" si="4">+SUM(F19,F11)-F3</f>
        <v>2684469.5</v>
      </c>
      <c r="G26" s="348">
        <f t="shared" si="4"/>
        <v>3438373</v>
      </c>
      <c r="H26" s="348">
        <f t="shared" si="4"/>
        <v>1602170</v>
      </c>
      <c r="I26" s="348">
        <f t="shared" si="4"/>
        <v>562142.5</v>
      </c>
      <c r="J26" s="348">
        <f t="shared" si="4"/>
        <v>1259768.5</v>
      </c>
      <c r="K26" s="348">
        <f t="shared" si="4"/>
        <v>2657919</v>
      </c>
      <c r="L26" s="348">
        <f t="shared" si="4"/>
        <v>6188466</v>
      </c>
      <c r="M26" s="348">
        <f t="shared" si="4"/>
        <v>4743771.5</v>
      </c>
      <c r="N26" s="348">
        <f t="shared" si="4"/>
        <v>7222301</v>
      </c>
      <c r="O26" s="348">
        <f t="shared" si="4"/>
        <v>6014924.5</v>
      </c>
      <c r="P26" s="348">
        <f t="shared" si="4"/>
        <v>4795885</v>
      </c>
      <c r="Q26" s="348">
        <f t="shared" ref="Q26:AZ26" si="5">+SUM(Q19,Q11)-Q3</f>
        <v>5688761</v>
      </c>
      <c r="R26" s="348">
        <f t="shared" si="5"/>
        <v>5336327</v>
      </c>
      <c r="S26" s="348">
        <f t="shared" si="5"/>
        <v>3687793</v>
      </c>
      <c r="T26" s="348">
        <f t="shared" si="5"/>
        <v>3338188</v>
      </c>
      <c r="U26" s="348">
        <f t="shared" si="5"/>
        <v>3008657</v>
      </c>
      <c r="V26" s="348">
        <f t="shared" si="5"/>
        <v>4146157</v>
      </c>
      <c r="W26" s="348">
        <f t="shared" si="5"/>
        <v>4100251</v>
      </c>
      <c r="X26" s="348">
        <f t="shared" si="5"/>
        <v>4084494</v>
      </c>
      <c r="Y26" s="348">
        <f t="shared" si="5"/>
        <v>4591037</v>
      </c>
      <c r="Z26" s="348">
        <f t="shared" si="5"/>
        <v>7147874</v>
      </c>
      <c r="AA26" s="348">
        <f t="shared" si="5"/>
        <v>5866610</v>
      </c>
      <c r="AB26" s="348">
        <f t="shared" si="5"/>
        <v>4605016</v>
      </c>
      <c r="AC26" s="348">
        <f t="shared" si="5"/>
        <v>4602430</v>
      </c>
      <c r="AD26" s="348">
        <f t="shared" si="5"/>
        <v>4845583</v>
      </c>
      <c r="AE26" s="348">
        <f t="shared" si="5"/>
        <v>5520608</v>
      </c>
      <c r="AF26" s="348">
        <f t="shared" si="5"/>
        <v>3686929</v>
      </c>
      <c r="AG26" s="348">
        <f t="shared" si="5"/>
        <v>1862941.5</v>
      </c>
      <c r="AH26" s="348">
        <f t="shared" si="5"/>
        <v>4780480</v>
      </c>
      <c r="AI26" s="348">
        <f t="shared" si="5"/>
        <v>5861402</v>
      </c>
      <c r="AJ26" s="348">
        <f t="shared" si="5"/>
        <v>5711310</v>
      </c>
      <c r="AK26" s="348">
        <f t="shared" si="5"/>
        <v>5266355</v>
      </c>
      <c r="AL26" s="348">
        <f t="shared" si="5"/>
        <v>6619436</v>
      </c>
      <c r="AM26" s="348">
        <f t="shared" si="5"/>
        <v>5710589</v>
      </c>
      <c r="AN26" s="348">
        <f t="shared" si="5"/>
        <v>3661622</v>
      </c>
      <c r="AO26" s="348">
        <f t="shared" si="5"/>
        <v>4939654</v>
      </c>
      <c r="AP26" s="348">
        <f t="shared" si="5"/>
        <v>5719948</v>
      </c>
      <c r="AQ26" s="348">
        <f t="shared" si="5"/>
        <v>1768649</v>
      </c>
      <c r="AR26" s="348">
        <f t="shared" si="5"/>
        <v>1085419</v>
      </c>
      <c r="AS26" s="348">
        <f t="shared" si="5"/>
        <v>3455539.5</v>
      </c>
      <c r="AT26" s="348">
        <f t="shared" si="5"/>
        <v>5330293</v>
      </c>
      <c r="AU26" s="348">
        <f t="shared" si="5"/>
        <v>6014939</v>
      </c>
      <c r="AV26" s="348">
        <f t="shared" si="5"/>
        <v>6367268</v>
      </c>
      <c r="AW26" s="348">
        <f t="shared" si="5"/>
        <v>5697510</v>
      </c>
      <c r="AX26" s="348">
        <f t="shared" si="5"/>
        <v>6742675</v>
      </c>
      <c r="AY26" s="348">
        <f t="shared" si="5"/>
        <v>6013387</v>
      </c>
      <c r="AZ26" s="348">
        <f t="shared" si="5"/>
        <v>3734996</v>
      </c>
      <c r="BA26" s="348">
        <f t="shared" ref="BA26:DL26" si="6">+SUM(BA19,BA11)-BA3</f>
        <v>5046251</v>
      </c>
      <c r="BB26" s="348">
        <f t="shared" si="6"/>
        <v>5241450</v>
      </c>
      <c r="BC26" s="348">
        <f t="shared" si="6"/>
        <v>3478748</v>
      </c>
      <c r="BD26" s="348">
        <f t="shared" si="6"/>
        <v>2815827</v>
      </c>
      <c r="BE26" s="348">
        <f t="shared" si="6"/>
        <v>3677122</v>
      </c>
      <c r="BF26" s="348">
        <f t="shared" si="6"/>
        <v>4962343</v>
      </c>
      <c r="BG26" s="348">
        <f t="shared" si="6"/>
        <v>5577426</v>
      </c>
      <c r="BH26" s="348">
        <f t="shared" si="6"/>
        <v>5964081</v>
      </c>
      <c r="BI26" s="348">
        <f t="shared" si="6"/>
        <v>4970739</v>
      </c>
      <c r="BJ26" s="348">
        <f t="shared" si="6"/>
        <v>6400706</v>
      </c>
      <c r="BK26" s="348">
        <f t="shared" si="6"/>
        <v>5701680</v>
      </c>
      <c r="BL26" s="348">
        <f t="shared" si="6"/>
        <v>3662907</v>
      </c>
      <c r="BM26" s="348">
        <f t="shared" si="6"/>
        <v>5327884</v>
      </c>
      <c r="BN26" s="348">
        <f t="shared" si="6"/>
        <v>5593487</v>
      </c>
      <c r="BO26" s="348">
        <f t="shared" si="6"/>
        <v>3417782</v>
      </c>
      <c r="BP26" s="348">
        <f t="shared" si="6"/>
        <v>3246185</v>
      </c>
      <c r="BQ26" s="348">
        <f t="shared" si="6"/>
        <v>4390438</v>
      </c>
      <c r="BR26" s="348">
        <f t="shared" si="6"/>
        <v>5476062</v>
      </c>
      <c r="BS26" s="348">
        <f t="shared" si="6"/>
        <v>6807650</v>
      </c>
      <c r="BT26" s="348">
        <f t="shared" si="6"/>
        <v>7202257</v>
      </c>
      <c r="BU26" s="348">
        <f t="shared" si="6"/>
        <v>4461090</v>
      </c>
      <c r="BV26" s="348">
        <f t="shared" si="6"/>
        <v>4434031.5</v>
      </c>
      <c r="BW26" s="348">
        <f t="shared" si="6"/>
        <v>7170516</v>
      </c>
      <c r="BX26" s="348">
        <f t="shared" si="6"/>
        <v>5559970</v>
      </c>
      <c r="BY26" s="348">
        <f t="shared" si="6"/>
        <v>6723655</v>
      </c>
      <c r="BZ26" s="348">
        <f t="shared" si="6"/>
        <v>5771027</v>
      </c>
      <c r="CA26" s="348">
        <f t="shared" si="6"/>
        <v>2440127</v>
      </c>
      <c r="CB26" s="348">
        <f t="shared" si="6"/>
        <v>1594709</v>
      </c>
      <c r="CC26" s="348">
        <f t="shared" si="6"/>
        <v>4070118</v>
      </c>
      <c r="CD26" s="348">
        <f t="shared" si="6"/>
        <v>7360325</v>
      </c>
      <c r="CE26" s="348">
        <f t="shared" si="6"/>
        <v>10701992</v>
      </c>
      <c r="CF26" s="348">
        <f t="shared" si="6"/>
        <v>10996818</v>
      </c>
      <c r="CG26" s="348">
        <f t="shared" si="6"/>
        <v>9505359</v>
      </c>
      <c r="CH26" s="348">
        <f t="shared" si="6"/>
        <v>11811125</v>
      </c>
      <c r="CI26" s="348">
        <f t="shared" si="6"/>
        <v>11400780</v>
      </c>
      <c r="CJ26" s="348">
        <f t="shared" si="6"/>
        <v>9251948</v>
      </c>
      <c r="CK26" s="348">
        <f t="shared" si="6"/>
        <v>9561334</v>
      </c>
      <c r="CL26" s="348">
        <f t="shared" si="6"/>
        <v>10516904</v>
      </c>
      <c r="CM26" s="348">
        <f t="shared" si="6"/>
        <v>11077644</v>
      </c>
      <c r="CN26" s="348">
        <f t="shared" si="6"/>
        <v>5094271</v>
      </c>
      <c r="CO26" s="348">
        <f t="shared" si="6"/>
        <v>7975795</v>
      </c>
      <c r="CP26" s="348">
        <f t="shared" si="6"/>
        <v>11099834</v>
      </c>
      <c r="CQ26" s="348">
        <f t="shared" si="6"/>
        <v>14399224</v>
      </c>
      <c r="CR26" s="348">
        <f t="shared" si="6"/>
        <v>14088278</v>
      </c>
      <c r="CS26" s="348">
        <f t="shared" si="6"/>
        <v>13236450</v>
      </c>
      <c r="CT26" s="348">
        <f t="shared" si="6"/>
        <v>15024212</v>
      </c>
      <c r="CU26" s="348">
        <f t="shared" si="6"/>
        <v>13643400</v>
      </c>
      <c r="CV26" s="348">
        <f t="shared" si="6"/>
        <v>11765854</v>
      </c>
      <c r="CW26" s="348">
        <f t="shared" si="6"/>
        <v>12042458</v>
      </c>
      <c r="CX26" s="348">
        <f t="shared" si="6"/>
        <v>9261164</v>
      </c>
      <c r="CY26" s="348">
        <f t="shared" si="6"/>
        <v>4733282</v>
      </c>
      <c r="CZ26" s="348">
        <f t="shared" si="6"/>
        <v>7142326</v>
      </c>
      <c r="DA26" s="348">
        <f t="shared" si="6"/>
        <v>10431152</v>
      </c>
      <c r="DB26" s="348">
        <f t="shared" si="6"/>
        <v>13847686</v>
      </c>
      <c r="DC26" s="348">
        <f t="shared" si="6"/>
        <v>17603026</v>
      </c>
      <c r="DD26" s="348">
        <f t="shared" si="6"/>
        <v>16971928</v>
      </c>
      <c r="DE26" s="348">
        <f t="shared" si="6"/>
        <v>14417072</v>
      </c>
      <c r="DF26" s="348">
        <f t="shared" si="6"/>
        <v>15996002</v>
      </c>
      <c r="DG26" s="348">
        <f t="shared" si="6"/>
        <v>14858174</v>
      </c>
      <c r="DH26" s="348">
        <f t="shared" si="6"/>
        <v>12066408</v>
      </c>
      <c r="DI26" s="348">
        <f t="shared" si="6"/>
        <v>11682104</v>
      </c>
      <c r="DJ26" s="348">
        <f t="shared" si="6"/>
        <v>11735934</v>
      </c>
      <c r="DK26" s="348">
        <f t="shared" si="6"/>
        <v>14996650</v>
      </c>
      <c r="DL26" s="348">
        <f t="shared" si="6"/>
        <v>9013622</v>
      </c>
      <c r="DM26" s="348">
        <f t="shared" ref="DM26:FX26" si="7">+SUM(DM19,DM11)-DM3</f>
        <v>5618821</v>
      </c>
      <c r="DN26" s="348">
        <f t="shared" si="7"/>
        <v>13853570</v>
      </c>
      <c r="DO26" s="348">
        <f t="shared" si="7"/>
        <v>16912540</v>
      </c>
      <c r="DP26" s="348">
        <f t="shared" si="7"/>
        <v>16417720</v>
      </c>
      <c r="DQ26" s="348">
        <f t="shared" si="7"/>
        <v>14389256</v>
      </c>
      <c r="DR26" s="348">
        <f t="shared" si="7"/>
        <v>16517832</v>
      </c>
      <c r="DS26" s="348">
        <f t="shared" si="7"/>
        <v>15236536</v>
      </c>
      <c r="DT26" s="348">
        <f t="shared" si="7"/>
        <v>11922010</v>
      </c>
      <c r="DU26" s="348">
        <f t="shared" si="7"/>
        <v>12024952</v>
      </c>
      <c r="DV26" s="348">
        <f t="shared" si="7"/>
        <v>11850192</v>
      </c>
      <c r="DW26" s="348">
        <f t="shared" si="7"/>
        <v>12767130</v>
      </c>
      <c r="DX26" s="348">
        <f t="shared" si="7"/>
        <v>4763321</v>
      </c>
      <c r="DY26" s="348">
        <f t="shared" si="7"/>
        <v>7914065</v>
      </c>
      <c r="DZ26" s="348">
        <f t="shared" si="7"/>
        <v>12284272</v>
      </c>
      <c r="EA26" s="348">
        <f t="shared" si="7"/>
        <v>15699368</v>
      </c>
      <c r="EB26" s="348">
        <f t="shared" si="7"/>
        <v>15579044</v>
      </c>
      <c r="EC26" s="348">
        <f t="shared" si="7"/>
        <v>13773162</v>
      </c>
      <c r="ED26" s="348">
        <f t="shared" si="7"/>
        <v>15939234</v>
      </c>
      <c r="EE26" s="348">
        <f t="shared" si="7"/>
        <v>14691184</v>
      </c>
      <c r="EF26" s="348">
        <f t="shared" si="7"/>
        <v>10777800</v>
      </c>
      <c r="EG26" s="348">
        <f t="shared" si="7"/>
        <v>11079846</v>
      </c>
      <c r="EH26" s="348">
        <f t="shared" si="7"/>
        <v>12885136</v>
      </c>
      <c r="EI26" s="348">
        <f t="shared" si="7"/>
        <v>4177928</v>
      </c>
      <c r="EJ26" s="348">
        <f t="shared" si="7"/>
        <v>3304896</v>
      </c>
      <c r="EK26" s="348">
        <f t="shared" si="7"/>
        <v>9211014</v>
      </c>
      <c r="EL26" s="348">
        <f t="shared" si="7"/>
        <v>11844116</v>
      </c>
      <c r="EM26" s="348">
        <f t="shared" si="7"/>
        <v>15530352</v>
      </c>
      <c r="EN26" s="348">
        <f t="shared" si="7"/>
        <v>15518824</v>
      </c>
      <c r="EO26" s="348">
        <f t="shared" si="7"/>
        <v>14260712</v>
      </c>
      <c r="EP26" s="348">
        <f t="shared" si="7"/>
        <v>16070496</v>
      </c>
      <c r="EQ26" s="348">
        <f t="shared" si="7"/>
        <v>14335700</v>
      </c>
      <c r="ER26" s="348">
        <f t="shared" si="7"/>
        <v>11034192</v>
      </c>
      <c r="ES26" s="348">
        <f t="shared" si="7"/>
        <v>11101960</v>
      </c>
      <c r="ET26" s="348">
        <f t="shared" si="7"/>
        <v>11269836</v>
      </c>
      <c r="EU26" s="348">
        <f t="shared" si="7"/>
        <v>11391126</v>
      </c>
      <c r="EV26" s="348">
        <f t="shared" si="7"/>
        <v>6683408</v>
      </c>
      <c r="EW26" s="348">
        <f t="shared" si="7"/>
        <v>10684791</v>
      </c>
      <c r="EX26" s="348">
        <f t="shared" si="7"/>
        <v>11791340</v>
      </c>
      <c r="EY26" s="348">
        <f t="shared" si="7"/>
        <v>15235818</v>
      </c>
      <c r="EZ26" s="348">
        <f t="shared" si="7"/>
        <v>15018090</v>
      </c>
      <c r="FA26" s="348">
        <f t="shared" si="7"/>
        <v>14002474</v>
      </c>
      <c r="FB26" s="348">
        <f t="shared" si="7"/>
        <v>16560710</v>
      </c>
      <c r="FC26" s="348">
        <f t="shared" si="7"/>
        <v>14287566</v>
      </c>
      <c r="FD26" s="348">
        <f t="shared" si="7"/>
        <v>11033174</v>
      </c>
      <c r="FE26" s="348">
        <f t="shared" si="7"/>
        <v>10570156</v>
      </c>
      <c r="FF26" s="348">
        <f t="shared" si="7"/>
        <v>10867992</v>
      </c>
      <c r="FG26" s="348">
        <f t="shared" si="7"/>
        <v>8190820</v>
      </c>
      <c r="FH26" s="348">
        <f t="shared" si="7"/>
        <v>2006010</v>
      </c>
      <c r="FI26" s="348">
        <f t="shared" si="7"/>
        <v>9887820</v>
      </c>
      <c r="FJ26" s="348">
        <f t="shared" si="7"/>
        <v>11823572</v>
      </c>
      <c r="FK26" s="348">
        <f t="shared" si="7"/>
        <v>15324006</v>
      </c>
      <c r="FL26" s="348">
        <f t="shared" si="7"/>
        <v>14534220</v>
      </c>
      <c r="FM26" s="348">
        <f t="shared" si="7"/>
        <v>14599130</v>
      </c>
      <c r="FN26" s="348">
        <f t="shared" si="7"/>
        <v>16956494</v>
      </c>
      <c r="FO26" s="348">
        <f t="shared" si="7"/>
        <v>14229142</v>
      </c>
      <c r="FP26" s="348">
        <f t="shared" si="7"/>
        <v>11195410</v>
      </c>
      <c r="FQ26" s="348">
        <f t="shared" si="7"/>
        <v>10214188</v>
      </c>
      <c r="FR26" s="348">
        <f t="shared" si="7"/>
        <v>11032460</v>
      </c>
      <c r="FS26" s="348">
        <f t="shared" si="7"/>
        <v>15268624</v>
      </c>
      <c r="FT26" s="348">
        <f t="shared" si="7"/>
        <v>9668044</v>
      </c>
      <c r="FU26" s="348">
        <f t="shared" si="7"/>
        <v>5247896</v>
      </c>
      <c r="FV26" s="348">
        <f t="shared" si="7"/>
        <v>12036246</v>
      </c>
      <c r="FW26" s="348">
        <f t="shared" si="7"/>
        <v>14549220</v>
      </c>
      <c r="FX26" s="348">
        <f t="shared" si="7"/>
        <v>14354628</v>
      </c>
      <c r="FY26" s="348">
        <f t="shared" ref="FY26:GB26" si="8">+SUM(FY19,FY11)-FY3</f>
        <v>12112824</v>
      </c>
      <c r="FZ26" s="348">
        <f t="shared" si="8"/>
        <v>5767604</v>
      </c>
      <c r="GA26" s="348">
        <f t="shared" si="8"/>
        <v>8544290</v>
      </c>
      <c r="GB26" s="348">
        <f t="shared" si="8"/>
        <v>11624010</v>
      </c>
    </row>
    <row r="27" spans="1:184" s="32" customFormat="1">
      <c r="A27"/>
      <c r="B27" s="7"/>
      <c r="C27" s="7"/>
      <c r="D27" s="41" t="s">
        <v>69</v>
      </c>
      <c r="E27" s="614">
        <f t="shared" ref="E27:P30" si="9">+SUM(E20,E12)-E4</f>
        <v>473103.62000000011</v>
      </c>
      <c r="F27" s="348">
        <f t="shared" si="9"/>
        <v>484787.12000000011</v>
      </c>
      <c r="G27" s="348">
        <f t="shared" si="9"/>
        <v>562840.87999999989</v>
      </c>
      <c r="H27" s="348">
        <f t="shared" si="9"/>
        <v>242061.62000000011</v>
      </c>
      <c r="I27" s="348">
        <f t="shared" si="9"/>
        <v>397018.37000000011</v>
      </c>
      <c r="J27" s="348">
        <f t="shared" si="9"/>
        <v>477802.25</v>
      </c>
      <c r="K27" s="348">
        <f t="shared" si="9"/>
        <v>394717.75</v>
      </c>
      <c r="L27" s="348">
        <f t="shared" si="9"/>
        <v>1006812.1200000001</v>
      </c>
      <c r="M27" s="348">
        <f t="shared" si="9"/>
        <v>988595.75</v>
      </c>
      <c r="N27" s="348">
        <f t="shared" si="9"/>
        <v>1208931.75</v>
      </c>
      <c r="O27" s="348">
        <f t="shared" si="9"/>
        <v>1292850.5</v>
      </c>
      <c r="P27" s="348">
        <f t="shared" si="9"/>
        <v>1010770.5</v>
      </c>
      <c r="Q27" s="348">
        <f t="shared" ref="Q27:AZ27" si="10">+SUM(Q20,Q12)-Q4</f>
        <v>708985</v>
      </c>
      <c r="R27" s="348">
        <f t="shared" si="10"/>
        <v>709966.5</v>
      </c>
      <c r="S27" s="348">
        <f t="shared" si="10"/>
        <v>552950.5</v>
      </c>
      <c r="T27" s="348">
        <f t="shared" si="10"/>
        <v>295206.75</v>
      </c>
      <c r="U27" s="348">
        <f t="shared" si="10"/>
        <v>646037.37000000011</v>
      </c>
      <c r="V27" s="348">
        <f t="shared" si="10"/>
        <v>747484.5</v>
      </c>
      <c r="W27" s="348">
        <f t="shared" si="10"/>
        <v>559636.12999999989</v>
      </c>
      <c r="X27" s="348">
        <f t="shared" si="10"/>
        <v>825574.87000000011</v>
      </c>
      <c r="Y27" s="348">
        <f t="shared" si="10"/>
        <v>854780</v>
      </c>
      <c r="Z27" s="348">
        <f t="shared" si="10"/>
        <v>1025220.5</v>
      </c>
      <c r="AA27" s="348">
        <f t="shared" si="10"/>
        <v>1070299.3700000001</v>
      </c>
      <c r="AB27" s="348">
        <f t="shared" si="10"/>
        <v>545635.37000000011</v>
      </c>
      <c r="AC27" s="348">
        <f t="shared" si="10"/>
        <v>872626.25</v>
      </c>
      <c r="AD27" s="348">
        <f t="shared" si="10"/>
        <v>786141.5</v>
      </c>
      <c r="AE27" s="348">
        <f t="shared" si="10"/>
        <v>854067.87000000011</v>
      </c>
      <c r="AF27" s="348">
        <f t="shared" si="10"/>
        <v>464463.37999999989</v>
      </c>
      <c r="AG27" s="348">
        <f t="shared" si="10"/>
        <v>523962</v>
      </c>
      <c r="AH27" s="348">
        <f t="shared" si="10"/>
        <v>879367.12000000011</v>
      </c>
      <c r="AI27" s="348">
        <f t="shared" si="10"/>
        <v>1005605.1200000001</v>
      </c>
      <c r="AJ27" s="348">
        <f t="shared" si="10"/>
        <v>1126458.3799999999</v>
      </c>
      <c r="AK27" s="348">
        <f t="shared" si="10"/>
        <v>804080.87999999989</v>
      </c>
      <c r="AL27" s="348">
        <f t="shared" si="10"/>
        <v>945038.62999999989</v>
      </c>
      <c r="AM27" s="348">
        <f t="shared" si="10"/>
        <v>818447</v>
      </c>
      <c r="AN27" s="348">
        <f t="shared" si="10"/>
        <v>429980.37999999989</v>
      </c>
      <c r="AO27" s="348">
        <f t="shared" si="10"/>
        <v>1104789</v>
      </c>
      <c r="AP27" s="348">
        <f t="shared" si="10"/>
        <v>1026374.6200000001</v>
      </c>
      <c r="AQ27" s="348">
        <f t="shared" si="10"/>
        <v>-46134</v>
      </c>
      <c r="AR27" s="348">
        <f t="shared" si="10"/>
        <v>-62499.620000000112</v>
      </c>
      <c r="AS27" s="348">
        <f t="shared" si="10"/>
        <v>735107.62999999989</v>
      </c>
      <c r="AT27" s="348">
        <f t="shared" si="10"/>
        <v>732107</v>
      </c>
      <c r="AU27" s="348">
        <f t="shared" si="10"/>
        <v>1476637.5</v>
      </c>
      <c r="AV27" s="348">
        <f t="shared" si="10"/>
        <v>1055057.1299999999</v>
      </c>
      <c r="AW27" s="348">
        <f t="shared" si="10"/>
        <v>882223.75</v>
      </c>
      <c r="AX27" s="348">
        <f t="shared" si="10"/>
        <v>1152054.8799999999</v>
      </c>
      <c r="AY27" s="348">
        <f t="shared" si="10"/>
        <v>1223565.5</v>
      </c>
      <c r="AZ27" s="348">
        <f t="shared" si="10"/>
        <v>547411.5</v>
      </c>
      <c r="BA27" s="348">
        <f t="shared" ref="BA27:DL27" si="11">+SUM(BA20,BA12)-BA4</f>
        <v>1006852.25</v>
      </c>
      <c r="BB27" s="348">
        <f t="shared" si="11"/>
        <v>1166369.3799999999</v>
      </c>
      <c r="BC27" s="348">
        <f t="shared" si="11"/>
        <v>660310.12999999989</v>
      </c>
      <c r="BD27" s="348">
        <f t="shared" si="11"/>
        <v>747926</v>
      </c>
      <c r="BE27" s="348">
        <f t="shared" si="11"/>
        <v>845806.62999999989</v>
      </c>
      <c r="BF27" s="348">
        <f t="shared" si="11"/>
        <v>1010668.75</v>
      </c>
      <c r="BG27" s="348">
        <f t="shared" si="11"/>
        <v>1443435.5</v>
      </c>
      <c r="BH27" s="348">
        <f t="shared" si="11"/>
        <v>1077560.5</v>
      </c>
      <c r="BI27" s="348">
        <f t="shared" si="11"/>
        <v>1252964.5</v>
      </c>
      <c r="BJ27" s="348">
        <f t="shared" si="11"/>
        <v>1188309</v>
      </c>
      <c r="BK27" s="348">
        <f t="shared" si="11"/>
        <v>967299.5</v>
      </c>
      <c r="BL27" s="348">
        <f t="shared" si="11"/>
        <v>929489.75</v>
      </c>
      <c r="BM27" s="348">
        <f t="shared" si="11"/>
        <v>835921.5</v>
      </c>
      <c r="BN27" s="348">
        <f t="shared" si="11"/>
        <v>1178429.25</v>
      </c>
      <c r="BO27" s="348">
        <f t="shared" si="11"/>
        <v>696651.87000000011</v>
      </c>
      <c r="BP27" s="348">
        <f t="shared" si="11"/>
        <v>756095.5</v>
      </c>
      <c r="BQ27" s="348">
        <f t="shared" si="11"/>
        <v>1079431</v>
      </c>
      <c r="BR27" s="348">
        <f t="shared" si="11"/>
        <v>1416329.25</v>
      </c>
      <c r="BS27" s="348">
        <f t="shared" si="11"/>
        <v>1518875.25</v>
      </c>
      <c r="BT27" s="348">
        <f t="shared" si="11"/>
        <v>1260529.5</v>
      </c>
      <c r="BU27" s="348">
        <f t="shared" si="11"/>
        <v>1495316.5</v>
      </c>
      <c r="BV27" s="348">
        <f t="shared" si="11"/>
        <v>817817.87000000011</v>
      </c>
      <c r="BW27" s="348">
        <f t="shared" si="11"/>
        <v>1962990</v>
      </c>
      <c r="BX27" s="348">
        <f t="shared" si="11"/>
        <v>1764391.75</v>
      </c>
      <c r="BY27" s="348">
        <f t="shared" si="11"/>
        <v>1418363.5</v>
      </c>
      <c r="BZ27" s="348">
        <f t="shared" si="11"/>
        <v>1120967</v>
      </c>
      <c r="CA27" s="348">
        <f t="shared" si="11"/>
        <v>404157.25</v>
      </c>
      <c r="CB27" s="348">
        <f t="shared" si="11"/>
        <v>183026.5</v>
      </c>
      <c r="CC27" s="348">
        <f t="shared" si="11"/>
        <v>1117577</v>
      </c>
      <c r="CD27" s="348">
        <f t="shared" si="11"/>
        <v>1678650.25</v>
      </c>
      <c r="CE27" s="348">
        <f t="shared" si="11"/>
        <v>1929536</v>
      </c>
      <c r="CF27" s="348">
        <f t="shared" si="11"/>
        <v>1726308.75</v>
      </c>
      <c r="CG27" s="348">
        <f t="shared" si="11"/>
        <v>2190086.25</v>
      </c>
      <c r="CH27" s="348">
        <f t="shared" si="11"/>
        <v>2078657.75</v>
      </c>
      <c r="CI27" s="348">
        <f t="shared" si="11"/>
        <v>2289001.75</v>
      </c>
      <c r="CJ27" s="348">
        <f t="shared" si="11"/>
        <v>2034344.25</v>
      </c>
      <c r="CK27" s="348">
        <f t="shared" si="11"/>
        <v>1856768.75</v>
      </c>
      <c r="CL27" s="348">
        <f t="shared" si="11"/>
        <v>1813500</v>
      </c>
      <c r="CM27" s="348">
        <f t="shared" si="11"/>
        <v>1882660.5</v>
      </c>
      <c r="CN27" s="348">
        <f t="shared" si="11"/>
        <v>957291</v>
      </c>
      <c r="CO27" s="348">
        <f t="shared" si="11"/>
        <v>1987419</v>
      </c>
      <c r="CP27" s="348">
        <f t="shared" si="11"/>
        <v>1848500.5</v>
      </c>
      <c r="CQ27" s="348">
        <f t="shared" si="11"/>
        <v>2278951.75</v>
      </c>
      <c r="CR27" s="348">
        <f t="shared" si="11"/>
        <v>2692114.25</v>
      </c>
      <c r="CS27" s="348">
        <f t="shared" si="11"/>
        <v>2165111.25</v>
      </c>
      <c r="CT27" s="348">
        <f t="shared" si="11"/>
        <v>2317637.75</v>
      </c>
      <c r="CU27" s="348">
        <f t="shared" si="11"/>
        <v>2773596.25</v>
      </c>
      <c r="CV27" s="348">
        <f t="shared" si="11"/>
        <v>2175839.75</v>
      </c>
      <c r="CW27" s="348">
        <f t="shared" si="11"/>
        <v>1360697.25</v>
      </c>
      <c r="CX27" s="348">
        <f t="shared" si="11"/>
        <v>718158.25</v>
      </c>
      <c r="CY27" s="348">
        <f t="shared" si="11"/>
        <v>535474.5</v>
      </c>
      <c r="CZ27" s="348">
        <f t="shared" si="11"/>
        <v>882838.5</v>
      </c>
      <c r="DA27" s="348">
        <f t="shared" si="11"/>
        <v>1590347.75</v>
      </c>
      <c r="DB27" s="348">
        <f t="shared" si="11"/>
        <v>1136180.75</v>
      </c>
      <c r="DC27" s="348">
        <f t="shared" si="11"/>
        <v>1481625</v>
      </c>
      <c r="DD27" s="348">
        <f t="shared" si="11"/>
        <v>1306588.75</v>
      </c>
      <c r="DE27" s="348">
        <f t="shared" si="11"/>
        <v>1638788.5</v>
      </c>
      <c r="DF27" s="348">
        <f t="shared" si="11"/>
        <v>2853295</v>
      </c>
      <c r="DG27" s="348">
        <f t="shared" si="11"/>
        <v>2197028</v>
      </c>
      <c r="DH27" s="348">
        <f t="shared" si="11"/>
        <v>1435724</v>
      </c>
      <c r="DI27" s="348">
        <f t="shared" si="11"/>
        <v>1903213.5</v>
      </c>
      <c r="DJ27" s="348">
        <f t="shared" si="11"/>
        <v>1605279.75</v>
      </c>
      <c r="DK27" s="348">
        <f t="shared" si="11"/>
        <v>1788614.75</v>
      </c>
      <c r="DL27" s="348">
        <f t="shared" si="11"/>
        <v>996569.5</v>
      </c>
      <c r="DM27" s="348">
        <f t="shared" ref="DM27:FX27" si="12">+SUM(DM20,DM12)-DM4</f>
        <v>955748.5</v>
      </c>
      <c r="DN27" s="348">
        <f t="shared" si="12"/>
        <v>1048738</v>
      </c>
      <c r="DO27" s="348">
        <f t="shared" si="12"/>
        <v>1687657.5</v>
      </c>
      <c r="DP27" s="348">
        <f t="shared" si="12"/>
        <v>1422856.25</v>
      </c>
      <c r="DQ27" s="348">
        <f t="shared" si="12"/>
        <v>1510358.25</v>
      </c>
      <c r="DR27" s="348">
        <f t="shared" si="12"/>
        <v>2374545</v>
      </c>
      <c r="DS27" s="348">
        <f t="shared" si="12"/>
        <v>2191052</v>
      </c>
      <c r="DT27" s="348">
        <f t="shared" si="12"/>
        <v>1528388.25</v>
      </c>
      <c r="DU27" s="348">
        <f t="shared" si="12"/>
        <v>1248029.75</v>
      </c>
      <c r="DV27" s="348">
        <f t="shared" si="12"/>
        <v>1214383.75</v>
      </c>
      <c r="DW27" s="348">
        <f t="shared" si="12"/>
        <v>1315141</v>
      </c>
      <c r="DX27" s="348">
        <f t="shared" si="12"/>
        <v>462932.5</v>
      </c>
      <c r="DY27" s="348">
        <f t="shared" si="12"/>
        <v>1096441.8799999999</v>
      </c>
      <c r="DZ27" s="348">
        <f t="shared" si="12"/>
        <v>1499942.75</v>
      </c>
      <c r="EA27" s="348">
        <f t="shared" si="12"/>
        <v>1887507</v>
      </c>
      <c r="EB27" s="348">
        <f t="shared" si="12"/>
        <v>1103539</v>
      </c>
      <c r="EC27" s="348">
        <f t="shared" si="12"/>
        <v>1947716.5</v>
      </c>
      <c r="ED27" s="348">
        <f t="shared" si="12"/>
        <v>2370881.5</v>
      </c>
      <c r="EE27" s="348">
        <f t="shared" si="12"/>
        <v>2285935.75</v>
      </c>
      <c r="EF27" s="348">
        <f t="shared" si="12"/>
        <v>2279958.25</v>
      </c>
      <c r="EG27" s="348">
        <f t="shared" si="12"/>
        <v>1486165.25</v>
      </c>
      <c r="EH27" s="348">
        <f t="shared" si="12"/>
        <v>1637385.5</v>
      </c>
      <c r="EI27" s="348">
        <f t="shared" si="12"/>
        <v>597070.25</v>
      </c>
      <c r="EJ27" s="348">
        <f t="shared" si="12"/>
        <v>184963.25</v>
      </c>
      <c r="EK27" s="348">
        <f t="shared" si="12"/>
        <v>1452980</v>
      </c>
      <c r="EL27" s="348">
        <f t="shared" si="12"/>
        <v>1491781.25</v>
      </c>
      <c r="EM27" s="348">
        <f t="shared" si="12"/>
        <v>1852042.25</v>
      </c>
      <c r="EN27" s="348">
        <f t="shared" si="12"/>
        <v>1471105.5</v>
      </c>
      <c r="EO27" s="348">
        <f t="shared" si="12"/>
        <v>2203190.25</v>
      </c>
      <c r="EP27" s="348">
        <f t="shared" si="12"/>
        <v>2362026.5</v>
      </c>
      <c r="EQ27" s="348">
        <f t="shared" si="12"/>
        <v>2432015.5</v>
      </c>
      <c r="ER27" s="348">
        <f t="shared" si="12"/>
        <v>2253903.75</v>
      </c>
      <c r="ES27" s="348">
        <f t="shared" si="12"/>
        <v>1523324.75</v>
      </c>
      <c r="ET27" s="348">
        <f t="shared" si="12"/>
        <v>1316471.25</v>
      </c>
      <c r="EU27" s="348">
        <f t="shared" si="12"/>
        <v>1534372.25</v>
      </c>
      <c r="EV27" s="348">
        <f t="shared" si="12"/>
        <v>983565.25</v>
      </c>
      <c r="EW27" s="348">
        <f t="shared" si="12"/>
        <v>1573608</v>
      </c>
      <c r="EX27" s="348">
        <f t="shared" si="12"/>
        <v>1263993.25</v>
      </c>
      <c r="EY27" s="348">
        <f t="shared" si="12"/>
        <v>1460550.25</v>
      </c>
      <c r="EZ27" s="348">
        <f t="shared" si="12"/>
        <v>1569422.25</v>
      </c>
      <c r="FA27" s="348">
        <f t="shared" si="12"/>
        <v>1668442.5</v>
      </c>
      <c r="FB27" s="348">
        <f t="shared" si="12"/>
        <v>2068071.25</v>
      </c>
      <c r="FC27" s="348">
        <f t="shared" si="12"/>
        <v>2692494.75</v>
      </c>
      <c r="FD27" s="348">
        <f t="shared" si="12"/>
        <v>1575486.25</v>
      </c>
      <c r="FE27" s="348">
        <f t="shared" si="12"/>
        <v>1417377.5</v>
      </c>
      <c r="FF27" s="348">
        <f t="shared" si="12"/>
        <v>1483993.75</v>
      </c>
      <c r="FG27" s="348">
        <f t="shared" si="12"/>
        <v>663948.25</v>
      </c>
      <c r="FH27" s="348">
        <f t="shared" si="12"/>
        <v>151471.87000000011</v>
      </c>
      <c r="FI27" s="348">
        <f t="shared" si="12"/>
        <v>1692907.5</v>
      </c>
      <c r="FJ27" s="348">
        <f t="shared" si="12"/>
        <v>1083525.75</v>
      </c>
      <c r="FK27" s="348">
        <f t="shared" si="12"/>
        <v>1079367.5</v>
      </c>
      <c r="FL27" s="348">
        <f t="shared" si="12"/>
        <v>1879597.25</v>
      </c>
      <c r="FM27" s="348">
        <f t="shared" si="12"/>
        <v>1429367.75</v>
      </c>
      <c r="FN27" s="348">
        <f t="shared" si="12"/>
        <v>2174341.75</v>
      </c>
      <c r="FO27" s="348">
        <f t="shared" si="12"/>
        <v>2527765.75</v>
      </c>
      <c r="FP27" s="348">
        <f t="shared" si="12"/>
        <v>1328910</v>
      </c>
      <c r="FQ27" s="348">
        <f t="shared" si="12"/>
        <v>1538144.5</v>
      </c>
      <c r="FR27" s="348">
        <f t="shared" si="12"/>
        <v>1283030.75</v>
      </c>
      <c r="FS27" s="348">
        <f t="shared" si="12"/>
        <v>1420260.25</v>
      </c>
      <c r="FT27" s="348">
        <f t="shared" si="12"/>
        <v>1172883</v>
      </c>
      <c r="FU27" s="348">
        <f t="shared" si="12"/>
        <v>1083814</v>
      </c>
      <c r="FV27" s="348">
        <f t="shared" si="12"/>
        <v>1004202.25</v>
      </c>
      <c r="FW27" s="348">
        <f t="shared" si="12"/>
        <v>1720303</v>
      </c>
      <c r="FX27" s="348">
        <f t="shared" si="12"/>
        <v>1417762.25</v>
      </c>
      <c r="FY27" s="348">
        <f t="shared" ref="FY27:GB27" si="13">+SUM(FY20,FY12)-FY4</f>
        <v>989461</v>
      </c>
      <c r="FZ27" s="348">
        <f t="shared" si="13"/>
        <v>747002</v>
      </c>
      <c r="GA27" s="348">
        <f t="shared" si="13"/>
        <v>1592046.25</v>
      </c>
      <c r="GB27" s="348">
        <f t="shared" si="13"/>
        <v>1279565.25</v>
      </c>
    </row>
    <row r="28" spans="1:184" s="32" customFormat="1">
      <c r="A28"/>
      <c r="B28" s="7"/>
      <c r="C28" s="7"/>
      <c r="D28" s="41" t="s">
        <v>70</v>
      </c>
      <c r="E28" s="614">
        <f t="shared" si="9"/>
        <v>-50208.810000000056</v>
      </c>
      <c r="F28" s="348">
        <f t="shared" si="9"/>
        <v>44461.219999999972</v>
      </c>
      <c r="G28" s="348">
        <f t="shared" si="9"/>
        <v>-5129.4900000002235</v>
      </c>
      <c r="H28" s="348">
        <f t="shared" si="9"/>
        <v>-121189.18999999994</v>
      </c>
      <c r="I28" s="348">
        <f t="shared" si="9"/>
        <v>-90369.530000000028</v>
      </c>
      <c r="J28" s="348">
        <f t="shared" si="9"/>
        <v>-52570.180000000168</v>
      </c>
      <c r="K28" s="348">
        <f t="shared" si="9"/>
        <v>-62317.34999999986</v>
      </c>
      <c r="L28" s="348">
        <f t="shared" si="9"/>
        <v>60464.310000000056</v>
      </c>
      <c r="M28" s="348">
        <f t="shared" si="9"/>
        <v>186593.71999999986</v>
      </c>
      <c r="N28" s="348">
        <f t="shared" si="9"/>
        <v>213079.58999999997</v>
      </c>
      <c r="O28" s="348">
        <f t="shared" si="9"/>
        <v>256515.90999999992</v>
      </c>
      <c r="P28" s="348">
        <f t="shared" si="9"/>
        <v>160216.81999999983</v>
      </c>
      <c r="Q28" s="348">
        <f t="shared" ref="Q28:AZ28" si="14">+SUM(Q21,Q13)-Q5</f>
        <v>113744.81999999983</v>
      </c>
      <c r="R28" s="348">
        <f t="shared" si="14"/>
        <v>199503</v>
      </c>
      <c r="S28" s="348">
        <f t="shared" si="14"/>
        <v>91437.759999999776</v>
      </c>
      <c r="T28" s="348">
        <f t="shared" si="14"/>
        <v>12660.500000000116</v>
      </c>
      <c r="U28" s="348">
        <f t="shared" si="14"/>
        <v>79071.989999999991</v>
      </c>
      <c r="V28" s="348">
        <f t="shared" si="14"/>
        <v>84690.090000000084</v>
      </c>
      <c r="W28" s="348">
        <f t="shared" si="14"/>
        <v>46251.069999999832</v>
      </c>
      <c r="X28" s="348">
        <f t="shared" si="14"/>
        <v>103253.9600000002</v>
      </c>
      <c r="Y28" s="348">
        <f t="shared" si="14"/>
        <v>200209.40999999992</v>
      </c>
      <c r="Z28" s="348">
        <f t="shared" si="14"/>
        <v>232443.15000000002</v>
      </c>
      <c r="AA28" s="348">
        <f t="shared" si="14"/>
        <v>216409.21999999997</v>
      </c>
      <c r="AB28" s="348">
        <f t="shared" si="14"/>
        <v>86559.839999999851</v>
      </c>
      <c r="AC28" s="348">
        <f t="shared" si="14"/>
        <v>61816.639999999665</v>
      </c>
      <c r="AD28" s="348">
        <f t="shared" si="14"/>
        <v>115531.84999999986</v>
      </c>
      <c r="AE28" s="348">
        <f t="shared" si="14"/>
        <v>219089.68999999994</v>
      </c>
      <c r="AF28" s="348">
        <f t="shared" si="14"/>
        <v>85140.849999999977</v>
      </c>
      <c r="AG28" s="348">
        <f t="shared" si="14"/>
        <v>46357.490000000224</v>
      </c>
      <c r="AH28" s="348">
        <f t="shared" si="14"/>
        <v>68154.660000000033</v>
      </c>
      <c r="AI28" s="348">
        <f t="shared" si="14"/>
        <v>59848.120000000112</v>
      </c>
      <c r="AJ28" s="348">
        <f t="shared" si="14"/>
        <v>88081.440000000061</v>
      </c>
      <c r="AK28" s="348">
        <f t="shared" si="14"/>
        <v>171455.71999999997</v>
      </c>
      <c r="AL28" s="348">
        <f t="shared" si="14"/>
        <v>199532.13</v>
      </c>
      <c r="AM28" s="348">
        <f t="shared" si="14"/>
        <v>142648.49000000022</v>
      </c>
      <c r="AN28" s="348">
        <f t="shared" si="14"/>
        <v>81147.90000000014</v>
      </c>
      <c r="AO28" s="348">
        <f t="shared" si="14"/>
        <v>140259.00999999978</v>
      </c>
      <c r="AP28" s="348">
        <f t="shared" si="14"/>
        <v>216391.5</v>
      </c>
      <c r="AQ28" s="348">
        <f t="shared" si="14"/>
        <v>-101132.61999999988</v>
      </c>
      <c r="AR28" s="348">
        <f t="shared" si="14"/>
        <v>-77562.840000000084</v>
      </c>
      <c r="AS28" s="348">
        <f t="shared" si="14"/>
        <v>80395.380000000121</v>
      </c>
      <c r="AT28" s="348">
        <f t="shared" si="14"/>
        <v>64155.510000000009</v>
      </c>
      <c r="AU28" s="348">
        <f t="shared" si="14"/>
        <v>80147.699999999953</v>
      </c>
      <c r="AV28" s="348">
        <f t="shared" si="14"/>
        <v>78469.569999999949</v>
      </c>
      <c r="AW28" s="348">
        <f t="shared" si="14"/>
        <v>147595.80000000005</v>
      </c>
      <c r="AX28" s="348">
        <f t="shared" si="14"/>
        <v>209621.12000000011</v>
      </c>
      <c r="AY28" s="348">
        <f t="shared" si="14"/>
        <v>210032</v>
      </c>
      <c r="AZ28" s="348">
        <f t="shared" si="14"/>
        <v>100002.93999999994</v>
      </c>
      <c r="BA28" s="348">
        <f t="shared" ref="BA28:DL28" si="15">+SUM(BA21,BA13)-BA5</f>
        <v>39127.129999999888</v>
      </c>
      <c r="BB28" s="348">
        <f t="shared" si="15"/>
        <v>112755.43999999994</v>
      </c>
      <c r="BC28" s="348">
        <f t="shared" si="15"/>
        <v>-131230.28000000003</v>
      </c>
      <c r="BD28" s="348">
        <f t="shared" si="15"/>
        <v>-125453.18999999994</v>
      </c>
      <c r="BE28" s="348">
        <f t="shared" si="15"/>
        <v>14182.859999999986</v>
      </c>
      <c r="BF28" s="348">
        <f t="shared" si="15"/>
        <v>-32568.390000000014</v>
      </c>
      <c r="BG28" s="348">
        <f t="shared" si="15"/>
        <v>-101668.12</v>
      </c>
      <c r="BH28" s="348">
        <f t="shared" si="15"/>
        <v>-34130.400000000023</v>
      </c>
      <c r="BI28" s="348">
        <f t="shared" si="15"/>
        <v>-873.27000000001863</v>
      </c>
      <c r="BJ28" s="348">
        <f t="shared" si="15"/>
        <v>3702.3300000000745</v>
      </c>
      <c r="BK28" s="348">
        <f t="shared" si="15"/>
        <v>-67951.039999999804</v>
      </c>
      <c r="BL28" s="348">
        <f t="shared" si="15"/>
        <v>-126100.65999999992</v>
      </c>
      <c r="BM28" s="348">
        <f t="shared" si="15"/>
        <v>-50389.819999999832</v>
      </c>
      <c r="BN28" s="348">
        <f t="shared" si="15"/>
        <v>117240.43000000017</v>
      </c>
      <c r="BO28" s="348">
        <f t="shared" si="15"/>
        <v>-112031.25</v>
      </c>
      <c r="BP28" s="348">
        <f t="shared" si="15"/>
        <v>-153184.24000000011</v>
      </c>
      <c r="BQ28" s="348">
        <f t="shared" si="15"/>
        <v>-95109.210000000079</v>
      </c>
      <c r="BR28" s="348">
        <f t="shared" si="15"/>
        <v>-22919.009999999893</v>
      </c>
      <c r="BS28" s="348">
        <f t="shared" si="15"/>
        <v>-122111.0399999998</v>
      </c>
      <c r="BT28" s="348">
        <f t="shared" si="15"/>
        <v>-101528.46000000008</v>
      </c>
      <c r="BU28" s="348">
        <f t="shared" si="15"/>
        <v>-41349.620000000112</v>
      </c>
      <c r="BV28" s="348">
        <f t="shared" si="15"/>
        <v>-53002</v>
      </c>
      <c r="BW28" s="348">
        <f t="shared" si="15"/>
        <v>34084.59999999986</v>
      </c>
      <c r="BX28" s="348">
        <f t="shared" si="15"/>
        <v>-51103.719999999972</v>
      </c>
      <c r="BY28" s="348">
        <f t="shared" si="15"/>
        <v>278982.37999999989</v>
      </c>
      <c r="BZ28" s="348">
        <f t="shared" si="15"/>
        <v>342639.87999999989</v>
      </c>
      <c r="CA28" s="348">
        <f t="shared" si="15"/>
        <v>84015.560000000056</v>
      </c>
      <c r="CB28" s="348">
        <f t="shared" si="15"/>
        <v>-243819.69000000006</v>
      </c>
      <c r="CC28" s="348">
        <f t="shared" si="15"/>
        <v>-99749.159999999916</v>
      </c>
      <c r="CD28" s="348">
        <f t="shared" si="15"/>
        <v>-106634.06999999983</v>
      </c>
      <c r="CE28" s="348">
        <f t="shared" si="15"/>
        <v>-31449.189999999944</v>
      </c>
      <c r="CF28" s="348">
        <f t="shared" si="15"/>
        <v>-21869.550000000047</v>
      </c>
      <c r="CG28" s="348">
        <f t="shared" si="15"/>
        <v>60050.370000000112</v>
      </c>
      <c r="CH28" s="348">
        <f t="shared" si="15"/>
        <v>160960.81999999983</v>
      </c>
      <c r="CI28" s="348">
        <f t="shared" si="15"/>
        <v>452049.13999999966</v>
      </c>
      <c r="CJ28" s="348">
        <f t="shared" si="15"/>
        <v>158799.81000000006</v>
      </c>
      <c r="CK28" s="348">
        <f t="shared" si="15"/>
        <v>548455.87999999989</v>
      </c>
      <c r="CL28" s="348">
        <f t="shared" si="15"/>
        <v>757942.5</v>
      </c>
      <c r="CM28" s="348">
        <f t="shared" si="15"/>
        <v>694767.62999999989</v>
      </c>
      <c r="CN28" s="348">
        <f t="shared" si="15"/>
        <v>-2728.1999999997206</v>
      </c>
      <c r="CO28" s="348">
        <f t="shared" si="15"/>
        <v>-31578.629999999888</v>
      </c>
      <c r="CP28" s="348">
        <f t="shared" si="15"/>
        <v>859.15999999991618</v>
      </c>
      <c r="CQ28" s="348">
        <f t="shared" si="15"/>
        <v>57169.280000000028</v>
      </c>
      <c r="CR28" s="348">
        <f t="shared" si="15"/>
        <v>80761.050000000279</v>
      </c>
      <c r="CS28" s="348">
        <f t="shared" si="15"/>
        <v>110189.41999999969</v>
      </c>
      <c r="CT28" s="348">
        <f t="shared" si="15"/>
        <v>253724.12999999989</v>
      </c>
      <c r="CU28" s="348">
        <f t="shared" si="15"/>
        <v>570406.75</v>
      </c>
      <c r="CV28" s="348">
        <f t="shared" si="15"/>
        <v>164647</v>
      </c>
      <c r="CW28" s="348">
        <f t="shared" si="15"/>
        <v>1005464.8799999999</v>
      </c>
      <c r="CX28" s="348">
        <f t="shared" si="15"/>
        <v>484828.37999999989</v>
      </c>
      <c r="CY28" s="348">
        <f t="shared" si="15"/>
        <v>456541.12999999989</v>
      </c>
      <c r="CZ28" s="348">
        <f t="shared" si="15"/>
        <v>587903.00999999978</v>
      </c>
      <c r="DA28" s="348">
        <f t="shared" si="15"/>
        <v>886138.87000000011</v>
      </c>
      <c r="DB28" s="348">
        <f t="shared" si="15"/>
        <v>864375.37999999989</v>
      </c>
      <c r="DC28" s="348">
        <f t="shared" si="15"/>
        <v>934449.87000000011</v>
      </c>
      <c r="DD28" s="348">
        <f t="shared" si="15"/>
        <v>1239598.6200000001</v>
      </c>
      <c r="DE28" s="348">
        <f t="shared" si="15"/>
        <v>987986.25</v>
      </c>
      <c r="DF28" s="348">
        <f t="shared" si="15"/>
        <v>1411540.88</v>
      </c>
      <c r="DG28" s="348">
        <f t="shared" si="15"/>
        <v>1060242.1299999999</v>
      </c>
      <c r="DH28" s="348">
        <f t="shared" si="15"/>
        <v>819262.62999999989</v>
      </c>
      <c r="DI28" s="348">
        <f t="shared" si="15"/>
        <v>1066504.25</v>
      </c>
      <c r="DJ28" s="348">
        <f t="shared" si="15"/>
        <v>1064850.75</v>
      </c>
      <c r="DK28" s="348">
        <f t="shared" si="15"/>
        <v>1073110.6299999999</v>
      </c>
      <c r="DL28" s="348">
        <f t="shared" si="15"/>
        <v>642381.87999999989</v>
      </c>
      <c r="DM28" s="348">
        <f t="shared" ref="DM28:FX28" si="16">+SUM(DM21,DM13)-DM5</f>
        <v>485025.18000000017</v>
      </c>
      <c r="DN28" s="348">
        <f t="shared" si="16"/>
        <v>836629.37999999989</v>
      </c>
      <c r="DO28" s="348">
        <f t="shared" si="16"/>
        <v>1234043.25</v>
      </c>
      <c r="DP28" s="348">
        <f t="shared" si="16"/>
        <v>1011632.3700000001</v>
      </c>
      <c r="DQ28" s="348">
        <f t="shared" si="16"/>
        <v>925646.87999999989</v>
      </c>
      <c r="DR28" s="348">
        <f t="shared" si="16"/>
        <v>1241906.5</v>
      </c>
      <c r="DS28" s="348">
        <f t="shared" si="16"/>
        <v>1219087.3799999999</v>
      </c>
      <c r="DT28" s="348">
        <f t="shared" si="16"/>
        <v>990651.37000000011</v>
      </c>
      <c r="DU28" s="348">
        <f t="shared" si="16"/>
        <v>887579.75</v>
      </c>
      <c r="DV28" s="348">
        <f t="shared" si="16"/>
        <v>852196.25</v>
      </c>
      <c r="DW28" s="348">
        <f t="shared" si="16"/>
        <v>800722.87000000011</v>
      </c>
      <c r="DX28" s="348">
        <f t="shared" si="16"/>
        <v>446972.87000000011</v>
      </c>
      <c r="DY28" s="348">
        <f t="shared" si="16"/>
        <v>606225.81000000006</v>
      </c>
      <c r="DZ28" s="348">
        <f t="shared" si="16"/>
        <v>975877.87000000011</v>
      </c>
      <c r="EA28" s="348">
        <f t="shared" si="16"/>
        <v>1396690.25</v>
      </c>
      <c r="EB28" s="348">
        <f t="shared" si="16"/>
        <v>943594.37999999989</v>
      </c>
      <c r="EC28" s="348">
        <f t="shared" si="16"/>
        <v>1108970.6299999999</v>
      </c>
      <c r="ED28" s="348">
        <f t="shared" si="16"/>
        <v>1058525.0099999998</v>
      </c>
      <c r="EE28" s="348">
        <f t="shared" si="16"/>
        <v>1116073.75</v>
      </c>
      <c r="EF28" s="348">
        <f t="shared" si="16"/>
        <v>1292751.75</v>
      </c>
      <c r="EG28" s="348">
        <f t="shared" si="16"/>
        <v>981594.62999999989</v>
      </c>
      <c r="EH28" s="348">
        <f t="shared" si="16"/>
        <v>1036229.6200000001</v>
      </c>
      <c r="EI28" s="348">
        <f t="shared" si="16"/>
        <v>618831.62999999989</v>
      </c>
      <c r="EJ28" s="348">
        <f t="shared" si="16"/>
        <v>308317.12999999989</v>
      </c>
      <c r="EK28" s="348">
        <f t="shared" si="16"/>
        <v>783793.81</v>
      </c>
      <c r="EL28" s="348">
        <f t="shared" si="16"/>
        <v>1179653.3799999999</v>
      </c>
      <c r="EM28" s="348">
        <f t="shared" si="16"/>
        <v>957375</v>
      </c>
      <c r="EN28" s="348">
        <f t="shared" si="16"/>
        <v>1335323</v>
      </c>
      <c r="EO28" s="348">
        <f t="shared" si="16"/>
        <v>1227382.5</v>
      </c>
      <c r="EP28" s="348">
        <f t="shared" si="16"/>
        <v>1132770.5</v>
      </c>
      <c r="EQ28" s="348">
        <f t="shared" si="16"/>
        <v>1206699.1299999999</v>
      </c>
      <c r="ER28" s="348">
        <f t="shared" si="16"/>
        <v>1143592.3799999999</v>
      </c>
      <c r="ES28" s="348">
        <f t="shared" si="16"/>
        <v>962838.62999999989</v>
      </c>
      <c r="ET28" s="348">
        <f t="shared" si="16"/>
        <v>1033827.75</v>
      </c>
      <c r="EU28" s="348">
        <f t="shared" si="16"/>
        <v>953729.25</v>
      </c>
      <c r="EV28" s="348">
        <f t="shared" si="16"/>
        <v>607195.37000000011</v>
      </c>
      <c r="EW28" s="348">
        <f t="shared" si="16"/>
        <v>919728.75</v>
      </c>
      <c r="EX28" s="348">
        <f t="shared" si="16"/>
        <v>916881.37999999989</v>
      </c>
      <c r="EY28" s="348">
        <f t="shared" si="16"/>
        <v>980105</v>
      </c>
      <c r="EZ28" s="348">
        <f t="shared" si="16"/>
        <v>1258997.6299999999</v>
      </c>
      <c r="FA28" s="348">
        <f t="shared" si="16"/>
        <v>1200778.75</v>
      </c>
      <c r="FB28" s="348">
        <f t="shared" si="16"/>
        <v>1083452.25</v>
      </c>
      <c r="FC28" s="348">
        <f t="shared" si="16"/>
        <v>1356197.5</v>
      </c>
      <c r="FD28" s="348">
        <f t="shared" si="16"/>
        <v>902983.25</v>
      </c>
      <c r="FE28" s="348">
        <f t="shared" si="16"/>
        <v>819200.5</v>
      </c>
      <c r="FF28" s="348">
        <f t="shared" si="16"/>
        <v>851312.5</v>
      </c>
      <c r="FG28" s="348">
        <f t="shared" si="16"/>
        <v>478586.00999999978</v>
      </c>
      <c r="FH28" s="348">
        <f t="shared" si="16"/>
        <v>113388.93999999994</v>
      </c>
      <c r="FI28" s="348">
        <f t="shared" si="16"/>
        <v>1010180.75</v>
      </c>
      <c r="FJ28" s="348">
        <f t="shared" si="16"/>
        <v>700742.62999999989</v>
      </c>
      <c r="FK28" s="348">
        <f t="shared" si="16"/>
        <v>783861.12999999989</v>
      </c>
      <c r="FL28" s="348">
        <f t="shared" si="16"/>
        <v>1473291.75</v>
      </c>
      <c r="FM28" s="348">
        <f t="shared" si="16"/>
        <v>1096818</v>
      </c>
      <c r="FN28" s="348">
        <f t="shared" si="16"/>
        <v>1090597.6299999999</v>
      </c>
      <c r="FO28" s="348">
        <f t="shared" si="16"/>
        <v>1188547.1299999999</v>
      </c>
      <c r="FP28" s="348">
        <f t="shared" si="16"/>
        <v>732172.5</v>
      </c>
      <c r="FQ28" s="348">
        <f t="shared" si="16"/>
        <v>926860.37999999989</v>
      </c>
      <c r="FR28" s="348">
        <f t="shared" si="16"/>
        <v>840079.87999999989</v>
      </c>
      <c r="FS28" s="348">
        <f t="shared" si="16"/>
        <v>990707.37999999989</v>
      </c>
      <c r="FT28" s="348">
        <f t="shared" si="16"/>
        <v>478276.93999999994</v>
      </c>
      <c r="FU28" s="348">
        <f t="shared" si="16"/>
        <v>599586.75</v>
      </c>
      <c r="FV28" s="348">
        <f t="shared" si="16"/>
        <v>640049.62999999989</v>
      </c>
      <c r="FW28" s="348">
        <f t="shared" si="16"/>
        <v>1179202.25</v>
      </c>
      <c r="FX28" s="348">
        <f t="shared" si="16"/>
        <v>1329903.25</v>
      </c>
      <c r="FY28" s="348">
        <f t="shared" ref="FY28:GB28" si="17">+SUM(FY21,FY13)-FY5</f>
        <v>978961.25</v>
      </c>
      <c r="FZ28" s="348">
        <f t="shared" si="17"/>
        <v>351491.75</v>
      </c>
      <c r="GA28" s="348">
        <f t="shared" si="17"/>
        <v>654590.87999999989</v>
      </c>
      <c r="GB28" s="348">
        <f t="shared" si="17"/>
        <v>810875</v>
      </c>
    </row>
    <row r="29" spans="1:184" s="32" customFormat="1">
      <c r="A29"/>
      <c r="B29" s="7"/>
      <c r="C29" s="7"/>
      <c r="D29" s="41" t="s">
        <v>71</v>
      </c>
      <c r="E29" s="614">
        <f t="shared" si="9"/>
        <v>1702080.5</v>
      </c>
      <c r="F29" s="348">
        <f t="shared" si="9"/>
        <v>1424209</v>
      </c>
      <c r="G29" s="348">
        <f t="shared" si="9"/>
        <v>2381671.5</v>
      </c>
      <c r="H29" s="348">
        <f t="shared" si="9"/>
        <v>1488232.5</v>
      </c>
      <c r="I29" s="348">
        <f t="shared" si="9"/>
        <v>400310</v>
      </c>
      <c r="J29" s="348">
        <f t="shared" si="9"/>
        <v>725277</v>
      </c>
      <c r="K29" s="348">
        <f t="shared" si="9"/>
        <v>2068149.5</v>
      </c>
      <c r="L29" s="348">
        <f t="shared" si="9"/>
        <v>4001049</v>
      </c>
      <c r="M29" s="348">
        <f t="shared" si="9"/>
        <v>2735075.5</v>
      </c>
      <c r="N29" s="348">
        <f t="shared" si="9"/>
        <v>4597719.5</v>
      </c>
      <c r="O29" s="348">
        <f t="shared" si="9"/>
        <v>3628637.5</v>
      </c>
      <c r="P29" s="348">
        <f t="shared" si="9"/>
        <v>3056116</v>
      </c>
      <c r="Q29" s="348">
        <f t="shared" ref="Q29:AZ29" si="18">+SUM(Q22,Q14)-Q6</f>
        <v>3643327.5</v>
      </c>
      <c r="R29" s="348">
        <f t="shared" si="18"/>
        <v>3295748.5</v>
      </c>
      <c r="S29" s="348">
        <f t="shared" si="18"/>
        <v>2513240.5</v>
      </c>
      <c r="T29" s="348">
        <f t="shared" si="18"/>
        <v>2416723</v>
      </c>
      <c r="U29" s="348">
        <f t="shared" si="18"/>
        <v>1843258</v>
      </c>
      <c r="V29" s="348">
        <f t="shared" si="18"/>
        <v>2584789</v>
      </c>
      <c r="W29" s="348">
        <f t="shared" si="18"/>
        <v>2702971.5</v>
      </c>
      <c r="X29" s="348">
        <f t="shared" si="18"/>
        <v>2260108</v>
      </c>
      <c r="Y29" s="348">
        <f t="shared" si="18"/>
        <v>2784922.5</v>
      </c>
      <c r="Z29" s="348">
        <f t="shared" si="18"/>
        <v>4749512.5</v>
      </c>
      <c r="AA29" s="348">
        <f t="shared" si="18"/>
        <v>3695904</v>
      </c>
      <c r="AB29" s="348">
        <f t="shared" si="18"/>
        <v>3282683.5</v>
      </c>
      <c r="AC29" s="348">
        <f t="shared" si="18"/>
        <v>2910377.5</v>
      </c>
      <c r="AD29" s="348">
        <f t="shared" si="18"/>
        <v>3080768.5</v>
      </c>
      <c r="AE29" s="348">
        <f t="shared" si="18"/>
        <v>3692843</v>
      </c>
      <c r="AF29" s="348">
        <f t="shared" si="18"/>
        <v>2646955</v>
      </c>
      <c r="AG29" s="348">
        <f t="shared" si="18"/>
        <v>1125466.75</v>
      </c>
      <c r="AH29" s="348">
        <f t="shared" si="18"/>
        <v>3114551</v>
      </c>
      <c r="AI29" s="348">
        <f t="shared" si="18"/>
        <v>4054818</v>
      </c>
      <c r="AJ29" s="348">
        <f t="shared" si="18"/>
        <v>3765004.5</v>
      </c>
      <c r="AK29" s="348">
        <f t="shared" si="18"/>
        <v>3464779.5</v>
      </c>
      <c r="AL29" s="348">
        <f t="shared" si="18"/>
        <v>4506162.5</v>
      </c>
      <c r="AM29" s="348">
        <f t="shared" si="18"/>
        <v>4003425.5</v>
      </c>
      <c r="AN29" s="348">
        <f t="shared" si="18"/>
        <v>2800897</v>
      </c>
      <c r="AO29" s="348">
        <f t="shared" si="18"/>
        <v>2680813</v>
      </c>
      <c r="AP29" s="348">
        <f t="shared" si="18"/>
        <v>3236288</v>
      </c>
      <c r="AQ29" s="348">
        <f t="shared" si="18"/>
        <v>1797987</v>
      </c>
      <c r="AR29" s="348">
        <f t="shared" si="18"/>
        <v>1151320.5</v>
      </c>
      <c r="AS29" s="348">
        <f t="shared" si="18"/>
        <v>2179621.25</v>
      </c>
      <c r="AT29" s="348">
        <f t="shared" si="18"/>
        <v>3559802.5</v>
      </c>
      <c r="AU29" s="348">
        <f t="shared" si="18"/>
        <v>3682779.5</v>
      </c>
      <c r="AV29" s="348">
        <f t="shared" si="18"/>
        <v>4071117</v>
      </c>
      <c r="AW29" s="348">
        <f t="shared" si="18"/>
        <v>3691742</v>
      </c>
      <c r="AX29" s="348">
        <f t="shared" si="18"/>
        <v>4233498</v>
      </c>
      <c r="AY29" s="348">
        <f t="shared" si="18"/>
        <v>3690357.5</v>
      </c>
      <c r="AZ29" s="348">
        <f t="shared" si="18"/>
        <v>2704393</v>
      </c>
      <c r="BA29" s="348">
        <f t="shared" ref="BA29:DL29" si="19">+SUM(BA22,BA14)-BA6</f>
        <v>2955422</v>
      </c>
      <c r="BB29" s="348">
        <f t="shared" si="19"/>
        <v>2986080.5</v>
      </c>
      <c r="BC29" s="348">
        <f t="shared" si="19"/>
        <v>2739704</v>
      </c>
      <c r="BD29" s="348">
        <f t="shared" si="19"/>
        <v>2143253.5</v>
      </c>
      <c r="BE29" s="348">
        <f t="shared" si="19"/>
        <v>2618997.5</v>
      </c>
      <c r="BF29" s="348">
        <f t="shared" si="19"/>
        <v>3608652.5</v>
      </c>
      <c r="BG29" s="348">
        <f t="shared" si="19"/>
        <v>3764124.5</v>
      </c>
      <c r="BH29" s="348">
        <f t="shared" si="19"/>
        <v>4261624.5</v>
      </c>
      <c r="BI29" s="348">
        <f t="shared" si="19"/>
        <v>3278822.5</v>
      </c>
      <c r="BJ29" s="348">
        <f t="shared" si="19"/>
        <v>4534474</v>
      </c>
      <c r="BK29" s="348">
        <f t="shared" si="19"/>
        <v>4084838.5</v>
      </c>
      <c r="BL29" s="348">
        <f t="shared" si="19"/>
        <v>2667040.5</v>
      </c>
      <c r="BM29" s="348">
        <f t="shared" si="19"/>
        <v>3361755</v>
      </c>
      <c r="BN29" s="348">
        <f t="shared" si="19"/>
        <v>3008483</v>
      </c>
      <c r="BO29" s="348">
        <f t="shared" si="19"/>
        <v>2524327</v>
      </c>
      <c r="BP29" s="348">
        <f t="shared" si="19"/>
        <v>2415257</v>
      </c>
      <c r="BQ29" s="348">
        <f t="shared" si="19"/>
        <v>2935236.5</v>
      </c>
      <c r="BR29" s="348">
        <f t="shared" si="19"/>
        <v>3247534</v>
      </c>
      <c r="BS29" s="348">
        <f t="shared" si="19"/>
        <v>4268937.5</v>
      </c>
      <c r="BT29" s="348">
        <f t="shared" si="19"/>
        <v>4578130</v>
      </c>
      <c r="BU29" s="348">
        <f t="shared" si="19"/>
        <v>2328960.5</v>
      </c>
      <c r="BV29" s="348">
        <f t="shared" si="19"/>
        <v>2948668.25</v>
      </c>
      <c r="BW29" s="348">
        <f t="shared" si="19"/>
        <v>3782466</v>
      </c>
      <c r="BX29" s="348">
        <f t="shared" si="19"/>
        <v>2652472.5</v>
      </c>
      <c r="BY29" s="348">
        <f t="shared" si="19"/>
        <v>3369894.5</v>
      </c>
      <c r="BZ29" s="348">
        <f t="shared" si="19"/>
        <v>2855193</v>
      </c>
      <c r="CA29" s="348">
        <f t="shared" si="19"/>
        <v>1429360</v>
      </c>
      <c r="CB29" s="348">
        <f t="shared" si="19"/>
        <v>1219421</v>
      </c>
      <c r="CC29" s="348">
        <f t="shared" si="19"/>
        <v>2319934</v>
      </c>
      <c r="CD29" s="348">
        <f t="shared" si="19"/>
        <v>4172735</v>
      </c>
      <c r="CE29" s="348">
        <f t="shared" si="19"/>
        <v>6240142</v>
      </c>
      <c r="CF29" s="348">
        <f t="shared" si="19"/>
        <v>6697892</v>
      </c>
      <c r="CG29" s="348">
        <f t="shared" si="19"/>
        <v>5256368.5</v>
      </c>
      <c r="CH29" s="348">
        <f t="shared" si="19"/>
        <v>7135934</v>
      </c>
      <c r="CI29" s="348">
        <f t="shared" si="19"/>
        <v>6248364.5</v>
      </c>
      <c r="CJ29" s="348">
        <f t="shared" si="19"/>
        <v>5240999</v>
      </c>
      <c r="CK29" s="348">
        <f t="shared" si="19"/>
        <v>5097209</v>
      </c>
      <c r="CL29" s="348">
        <f t="shared" si="19"/>
        <v>5693964</v>
      </c>
      <c r="CM29" s="348">
        <f t="shared" si="19"/>
        <v>6265422</v>
      </c>
      <c r="CN29" s="348">
        <f t="shared" si="19"/>
        <v>2985651</v>
      </c>
      <c r="CO29" s="348">
        <f t="shared" si="19"/>
        <v>4574861.5</v>
      </c>
      <c r="CP29" s="348">
        <f t="shared" si="19"/>
        <v>7054122</v>
      </c>
      <c r="CQ29" s="348">
        <f t="shared" si="19"/>
        <v>9240320</v>
      </c>
      <c r="CR29" s="348">
        <f t="shared" si="19"/>
        <v>8436062</v>
      </c>
      <c r="CS29" s="348">
        <f t="shared" si="19"/>
        <v>8489498</v>
      </c>
      <c r="CT29" s="348">
        <f t="shared" si="19"/>
        <v>9723797</v>
      </c>
      <c r="CU29" s="348">
        <f t="shared" si="19"/>
        <v>7960679</v>
      </c>
      <c r="CV29" s="348">
        <f t="shared" si="19"/>
        <v>7374652</v>
      </c>
      <c r="CW29" s="348">
        <f t="shared" si="19"/>
        <v>7714881</v>
      </c>
      <c r="CX29" s="348">
        <f t="shared" si="19"/>
        <v>6463211</v>
      </c>
      <c r="CY29" s="348">
        <f t="shared" si="19"/>
        <v>3004584</v>
      </c>
      <c r="CZ29" s="348">
        <f t="shared" si="19"/>
        <v>4977131</v>
      </c>
      <c r="DA29" s="348">
        <f t="shared" si="19"/>
        <v>7041433</v>
      </c>
      <c r="DB29" s="348">
        <f t="shared" si="19"/>
        <v>10400538</v>
      </c>
      <c r="DC29" s="348">
        <f t="shared" si="19"/>
        <v>13363472</v>
      </c>
      <c r="DD29" s="348">
        <f t="shared" si="19"/>
        <v>12349393</v>
      </c>
      <c r="DE29" s="348">
        <f t="shared" si="19"/>
        <v>10357453</v>
      </c>
      <c r="DF29" s="348">
        <f t="shared" si="19"/>
        <v>10340182</v>
      </c>
      <c r="DG29" s="348">
        <f t="shared" si="19"/>
        <v>9536475</v>
      </c>
      <c r="DH29" s="348">
        <f t="shared" si="19"/>
        <v>8373797</v>
      </c>
      <c r="DI29" s="348">
        <f t="shared" si="19"/>
        <v>7109548</v>
      </c>
      <c r="DJ29" s="348">
        <f t="shared" si="19"/>
        <v>7500179</v>
      </c>
      <c r="DK29" s="348">
        <f t="shared" si="19"/>
        <v>9825222</v>
      </c>
      <c r="DL29" s="348">
        <f t="shared" si="19"/>
        <v>6342472</v>
      </c>
      <c r="DM29" s="348">
        <f t="shared" ref="DM29:FX29" si="20">+SUM(DM22,DM14)-DM6</f>
        <v>3759443</v>
      </c>
      <c r="DN29" s="348">
        <f t="shared" si="20"/>
        <v>10637191</v>
      </c>
      <c r="DO29" s="348">
        <f t="shared" si="20"/>
        <v>12485459</v>
      </c>
      <c r="DP29" s="348">
        <f t="shared" si="20"/>
        <v>11916658</v>
      </c>
      <c r="DQ29" s="348">
        <f t="shared" si="20"/>
        <v>10601707</v>
      </c>
      <c r="DR29" s="348">
        <f t="shared" si="20"/>
        <v>11001311</v>
      </c>
      <c r="DS29" s="348">
        <f t="shared" si="20"/>
        <v>9765752</v>
      </c>
      <c r="DT29" s="348">
        <f t="shared" si="20"/>
        <v>8148242</v>
      </c>
      <c r="DU29" s="348">
        <f t="shared" si="20"/>
        <v>8014642</v>
      </c>
      <c r="DV29" s="348">
        <f t="shared" si="20"/>
        <v>7933202</v>
      </c>
      <c r="DW29" s="348">
        <f t="shared" si="20"/>
        <v>8836666</v>
      </c>
      <c r="DX29" s="348">
        <f t="shared" si="20"/>
        <v>3335544</v>
      </c>
      <c r="DY29" s="348">
        <f t="shared" si="20"/>
        <v>5543959</v>
      </c>
      <c r="DZ29" s="348">
        <f t="shared" si="20"/>
        <v>8898546</v>
      </c>
      <c r="EA29" s="348">
        <f t="shared" si="20"/>
        <v>10893114</v>
      </c>
      <c r="EB29" s="348">
        <f t="shared" si="20"/>
        <v>11662170</v>
      </c>
      <c r="EC29" s="348">
        <f t="shared" si="20"/>
        <v>9432518</v>
      </c>
      <c r="ED29" s="348">
        <f t="shared" si="20"/>
        <v>10795612</v>
      </c>
      <c r="EE29" s="348">
        <f t="shared" si="20"/>
        <v>9558782</v>
      </c>
      <c r="EF29" s="348">
        <f t="shared" si="20"/>
        <v>6277805</v>
      </c>
      <c r="EG29" s="348">
        <f t="shared" si="20"/>
        <v>6771827</v>
      </c>
      <c r="EH29" s="348">
        <f t="shared" si="20"/>
        <v>8322507</v>
      </c>
      <c r="EI29" s="348">
        <f t="shared" si="20"/>
        <v>2594301</v>
      </c>
      <c r="EJ29" s="348">
        <f t="shared" si="20"/>
        <v>2670065</v>
      </c>
      <c r="EK29" s="348">
        <f t="shared" si="20"/>
        <v>6142626</v>
      </c>
      <c r="EL29" s="348">
        <f t="shared" si="20"/>
        <v>8184100</v>
      </c>
      <c r="EM29" s="348">
        <f t="shared" si="20"/>
        <v>10943184</v>
      </c>
      <c r="EN29" s="348">
        <f t="shared" si="20"/>
        <v>11066676</v>
      </c>
      <c r="EO29" s="348">
        <f t="shared" si="20"/>
        <v>9468164</v>
      </c>
      <c r="EP29" s="348">
        <f t="shared" si="20"/>
        <v>10748725</v>
      </c>
      <c r="EQ29" s="348">
        <f t="shared" si="20"/>
        <v>8943814</v>
      </c>
      <c r="ER29" s="348">
        <f t="shared" si="20"/>
        <v>6405789</v>
      </c>
      <c r="ES29" s="348">
        <f t="shared" si="20"/>
        <v>6954563</v>
      </c>
      <c r="ET29" s="348">
        <f t="shared" si="20"/>
        <v>7276354</v>
      </c>
      <c r="EU29" s="348">
        <f t="shared" si="20"/>
        <v>7544373</v>
      </c>
      <c r="EV29" s="348">
        <f t="shared" si="20"/>
        <v>4642979</v>
      </c>
      <c r="EW29" s="348">
        <f t="shared" si="20"/>
        <v>7274711</v>
      </c>
      <c r="EX29" s="348">
        <f t="shared" si="20"/>
        <v>8587325</v>
      </c>
      <c r="EY29" s="348">
        <f t="shared" si="20"/>
        <v>11155988</v>
      </c>
      <c r="EZ29" s="348">
        <f t="shared" si="20"/>
        <v>10575106</v>
      </c>
      <c r="FA29" s="348">
        <f t="shared" si="20"/>
        <v>9968128</v>
      </c>
      <c r="FB29" s="348">
        <f t="shared" si="20"/>
        <v>11782214</v>
      </c>
      <c r="FC29" s="348">
        <f t="shared" si="20"/>
        <v>8807102</v>
      </c>
      <c r="FD29" s="348">
        <f t="shared" si="20"/>
        <v>7507993</v>
      </c>
      <c r="FE29" s="348">
        <f t="shared" si="20"/>
        <v>7081117</v>
      </c>
      <c r="FF29" s="348">
        <f t="shared" si="20"/>
        <v>7109239</v>
      </c>
      <c r="FG29" s="348">
        <f t="shared" si="20"/>
        <v>6277323</v>
      </c>
      <c r="FH29" s="348">
        <f t="shared" si="20"/>
        <v>2005290</v>
      </c>
      <c r="FI29" s="348">
        <f t="shared" si="20"/>
        <v>6758692</v>
      </c>
      <c r="FJ29" s="348">
        <f t="shared" si="20"/>
        <v>9120320</v>
      </c>
      <c r="FK29" s="348">
        <f t="shared" si="20"/>
        <v>11682412</v>
      </c>
      <c r="FL29" s="348">
        <f t="shared" si="20"/>
        <v>9628802</v>
      </c>
      <c r="FM29" s="348">
        <f t="shared" si="20"/>
        <v>11019291</v>
      </c>
      <c r="FN29" s="348">
        <f t="shared" si="20"/>
        <v>11838663</v>
      </c>
      <c r="FO29" s="348">
        <f t="shared" si="20"/>
        <v>9022537</v>
      </c>
      <c r="FP29" s="348">
        <f t="shared" si="20"/>
        <v>8159933</v>
      </c>
      <c r="FQ29" s="348">
        <f t="shared" si="20"/>
        <v>6548140</v>
      </c>
      <c r="FR29" s="348">
        <f t="shared" si="20"/>
        <v>7621047</v>
      </c>
      <c r="FS29" s="348">
        <f t="shared" si="20"/>
        <v>11271855</v>
      </c>
      <c r="FT29" s="348">
        <f t="shared" si="20"/>
        <v>7214212</v>
      </c>
      <c r="FU29" s="348">
        <f t="shared" si="20"/>
        <v>3737242</v>
      </c>
      <c r="FV29" s="348">
        <f t="shared" si="20"/>
        <v>9665906</v>
      </c>
      <c r="FW29" s="348">
        <f t="shared" si="20"/>
        <v>10216338</v>
      </c>
      <c r="FX29" s="348">
        <f t="shared" si="20"/>
        <v>10242836</v>
      </c>
      <c r="FY29" s="348">
        <f t="shared" ref="FY29:GB29" si="21">+SUM(FY22,FY14)-FY6</f>
        <v>9366025</v>
      </c>
      <c r="FZ29" s="348">
        <f t="shared" si="21"/>
        <v>4506892</v>
      </c>
      <c r="GA29" s="348">
        <f t="shared" si="21"/>
        <v>5991496</v>
      </c>
      <c r="GB29" s="348">
        <f t="shared" si="21"/>
        <v>8681602</v>
      </c>
    </row>
    <row r="30" spans="1:184" s="32" customFormat="1">
      <c r="A30"/>
      <c r="B30" s="7"/>
      <c r="C30" s="7"/>
      <c r="D30" s="29" t="s">
        <v>72</v>
      </c>
      <c r="E30" s="614">
        <f t="shared" si="9"/>
        <v>680846.37999999989</v>
      </c>
      <c r="F30" s="348">
        <f t="shared" si="9"/>
        <v>731025.75</v>
      </c>
      <c r="G30" s="348">
        <f t="shared" si="9"/>
        <v>499002.87999999989</v>
      </c>
      <c r="H30" s="348">
        <f t="shared" si="9"/>
        <v>-6962.8700000001118</v>
      </c>
      <c r="I30" s="348">
        <f t="shared" si="9"/>
        <v>-144824.62000000011</v>
      </c>
      <c r="J30" s="348">
        <f t="shared" si="9"/>
        <v>109255.87999999989</v>
      </c>
      <c r="K30" s="348">
        <f t="shared" si="9"/>
        <v>257322.62000000011</v>
      </c>
      <c r="L30" s="348">
        <f t="shared" si="9"/>
        <v>1120152.6200000001</v>
      </c>
      <c r="M30" s="348">
        <f t="shared" si="9"/>
        <v>833501.62999999989</v>
      </c>
      <c r="N30" s="348">
        <f t="shared" si="9"/>
        <v>1202564.5</v>
      </c>
      <c r="O30" s="348">
        <f t="shared" si="9"/>
        <v>836928.12000000011</v>
      </c>
      <c r="P30" s="348">
        <f t="shared" si="9"/>
        <v>568783.37000000011</v>
      </c>
      <c r="Q30" s="348">
        <f t="shared" ref="Q30:AZ30" si="22">+SUM(Q23,Q15)-Q7</f>
        <v>1222702.75</v>
      </c>
      <c r="R30" s="348">
        <f t="shared" si="22"/>
        <v>1131118.75</v>
      </c>
      <c r="S30" s="348">
        <f t="shared" si="22"/>
        <v>530181.5</v>
      </c>
      <c r="T30" s="348">
        <f t="shared" si="22"/>
        <v>613607.62000000011</v>
      </c>
      <c r="U30" s="348">
        <f t="shared" si="22"/>
        <v>440285.75</v>
      </c>
      <c r="V30" s="348">
        <f t="shared" si="22"/>
        <v>729199.37000000011</v>
      </c>
      <c r="W30" s="348">
        <f t="shared" si="22"/>
        <v>791392.12999999989</v>
      </c>
      <c r="X30" s="348">
        <f t="shared" si="22"/>
        <v>895535.12999999989</v>
      </c>
      <c r="Y30" s="348">
        <f t="shared" si="22"/>
        <v>751134.37000000011</v>
      </c>
      <c r="Z30" s="348">
        <f t="shared" si="22"/>
        <v>1140721.8799999999</v>
      </c>
      <c r="AA30" s="348">
        <f t="shared" si="22"/>
        <v>883979.87000000011</v>
      </c>
      <c r="AB30" s="348">
        <f t="shared" si="22"/>
        <v>690155.75</v>
      </c>
      <c r="AC30" s="348">
        <f t="shared" si="22"/>
        <v>757627</v>
      </c>
      <c r="AD30" s="348">
        <f t="shared" si="22"/>
        <v>863116.25</v>
      </c>
      <c r="AE30" s="348">
        <f t="shared" si="22"/>
        <v>754600.75</v>
      </c>
      <c r="AF30" s="348">
        <f t="shared" si="22"/>
        <v>490344</v>
      </c>
      <c r="AG30" s="348">
        <f t="shared" si="22"/>
        <v>167155.5</v>
      </c>
      <c r="AH30" s="348">
        <f t="shared" si="22"/>
        <v>718417.5</v>
      </c>
      <c r="AI30" s="348">
        <f t="shared" si="22"/>
        <v>741134.75</v>
      </c>
      <c r="AJ30" s="348">
        <f t="shared" si="22"/>
        <v>731777.62000000011</v>
      </c>
      <c r="AK30" s="348">
        <f t="shared" si="22"/>
        <v>826028.5</v>
      </c>
      <c r="AL30" s="348">
        <f t="shared" si="22"/>
        <v>968708.37999999989</v>
      </c>
      <c r="AM30" s="348">
        <f t="shared" si="22"/>
        <v>746074.5</v>
      </c>
      <c r="AN30" s="348">
        <f t="shared" si="22"/>
        <v>349599.87999999989</v>
      </c>
      <c r="AO30" s="348">
        <f t="shared" si="22"/>
        <v>1013801.1299999999</v>
      </c>
      <c r="AP30" s="348">
        <f t="shared" si="22"/>
        <v>1240913.25</v>
      </c>
      <c r="AQ30" s="348">
        <f t="shared" si="22"/>
        <v>117912.62999999989</v>
      </c>
      <c r="AR30" s="348">
        <f t="shared" si="22"/>
        <v>74177.120000000112</v>
      </c>
      <c r="AS30" s="348">
        <f t="shared" si="22"/>
        <v>460420</v>
      </c>
      <c r="AT30" s="348">
        <f t="shared" si="22"/>
        <v>974206.87000000011</v>
      </c>
      <c r="AU30" s="348">
        <f t="shared" si="22"/>
        <v>775366.87000000011</v>
      </c>
      <c r="AV30" s="348">
        <f t="shared" si="22"/>
        <v>1162643.3799999999</v>
      </c>
      <c r="AW30" s="348">
        <f t="shared" si="22"/>
        <v>975981.87999999989</v>
      </c>
      <c r="AX30" s="348">
        <f t="shared" si="22"/>
        <v>1147514.3799999999</v>
      </c>
      <c r="AY30" s="348">
        <f t="shared" si="22"/>
        <v>889424</v>
      </c>
      <c r="AZ30" s="348">
        <f t="shared" si="22"/>
        <v>383204.25</v>
      </c>
      <c r="BA30" s="348">
        <f t="shared" ref="BA30:DL30" si="23">+SUM(BA23,BA15)-BA7</f>
        <v>1044868.5</v>
      </c>
      <c r="BB30" s="348">
        <f t="shared" si="23"/>
        <v>976233.5</v>
      </c>
      <c r="BC30" s="348">
        <f t="shared" si="23"/>
        <v>209973.75</v>
      </c>
      <c r="BD30" s="348">
        <f t="shared" si="23"/>
        <v>50107.990000000224</v>
      </c>
      <c r="BE30" s="348">
        <f t="shared" si="23"/>
        <v>198141.56000000006</v>
      </c>
      <c r="BF30" s="348">
        <f t="shared" si="23"/>
        <v>375598.12000000011</v>
      </c>
      <c r="BG30" s="348">
        <f t="shared" si="23"/>
        <v>471517.5</v>
      </c>
      <c r="BH30" s="348">
        <f t="shared" si="23"/>
        <v>659045.5</v>
      </c>
      <c r="BI30" s="348">
        <f t="shared" si="23"/>
        <v>439806.12999999989</v>
      </c>
      <c r="BJ30" s="348">
        <f t="shared" si="23"/>
        <v>674211.62000000011</v>
      </c>
      <c r="BK30" s="348">
        <f t="shared" si="23"/>
        <v>717484.37999999989</v>
      </c>
      <c r="BL30" s="348">
        <f t="shared" si="23"/>
        <v>192452.87999999989</v>
      </c>
      <c r="BM30" s="348">
        <f t="shared" si="23"/>
        <v>1180577</v>
      </c>
      <c r="BN30" s="348">
        <f t="shared" si="23"/>
        <v>1289344.25</v>
      </c>
      <c r="BO30" s="348">
        <f t="shared" si="23"/>
        <v>308803.12000000011</v>
      </c>
      <c r="BP30" s="348">
        <f t="shared" si="23"/>
        <v>228034.25</v>
      </c>
      <c r="BQ30" s="348">
        <f t="shared" si="23"/>
        <v>470886.5</v>
      </c>
      <c r="BR30" s="348">
        <f t="shared" si="23"/>
        <v>835139.25</v>
      </c>
      <c r="BS30" s="348">
        <f t="shared" si="23"/>
        <v>1141969.25</v>
      </c>
      <c r="BT30" s="348">
        <f t="shared" si="23"/>
        <v>1465108</v>
      </c>
      <c r="BU30" s="348">
        <f t="shared" si="23"/>
        <v>678153.12000000011</v>
      </c>
      <c r="BV30" s="348">
        <f t="shared" si="23"/>
        <v>720534.87999999989</v>
      </c>
      <c r="BW30" s="348">
        <f t="shared" si="23"/>
        <v>1390972.5</v>
      </c>
      <c r="BX30" s="348">
        <f t="shared" si="23"/>
        <v>1194240</v>
      </c>
      <c r="BY30" s="348">
        <f t="shared" si="23"/>
        <v>1656432.25</v>
      </c>
      <c r="BZ30" s="348">
        <f t="shared" si="23"/>
        <v>1452207.5</v>
      </c>
      <c r="CA30" s="348">
        <f t="shared" si="23"/>
        <v>522571</v>
      </c>
      <c r="CB30" s="348">
        <f t="shared" si="23"/>
        <v>436088.12000000011</v>
      </c>
      <c r="CC30" s="348">
        <f t="shared" si="23"/>
        <v>732335.5</v>
      </c>
      <c r="CD30" s="348">
        <f t="shared" si="23"/>
        <v>1615601.25</v>
      </c>
      <c r="CE30" s="348">
        <f t="shared" si="23"/>
        <v>2563758.5</v>
      </c>
      <c r="CF30" s="348">
        <f t="shared" si="23"/>
        <v>2594459.5</v>
      </c>
      <c r="CG30" s="348">
        <f t="shared" si="23"/>
        <v>1998820.5</v>
      </c>
      <c r="CH30" s="348">
        <f t="shared" si="23"/>
        <v>2435557.75</v>
      </c>
      <c r="CI30" s="348">
        <f t="shared" si="23"/>
        <v>2411370.25</v>
      </c>
      <c r="CJ30" s="348">
        <f t="shared" si="23"/>
        <v>1817818.5</v>
      </c>
      <c r="CK30" s="348">
        <f t="shared" si="23"/>
        <v>2058958</v>
      </c>
      <c r="CL30" s="348">
        <f t="shared" si="23"/>
        <v>2251460.25</v>
      </c>
      <c r="CM30" s="348">
        <f t="shared" si="23"/>
        <v>2234774.5</v>
      </c>
      <c r="CN30" s="348">
        <f t="shared" si="23"/>
        <v>1154077.75</v>
      </c>
      <c r="CO30" s="348">
        <f t="shared" si="23"/>
        <v>1445120.75</v>
      </c>
      <c r="CP30" s="348">
        <f t="shared" si="23"/>
        <v>2196367.25</v>
      </c>
      <c r="CQ30" s="348">
        <f t="shared" si="23"/>
        <v>2822779.5</v>
      </c>
      <c r="CR30" s="348">
        <f t="shared" si="23"/>
        <v>2879355.5</v>
      </c>
      <c r="CS30" s="348">
        <f t="shared" si="23"/>
        <v>2471591.5</v>
      </c>
      <c r="CT30" s="348">
        <f t="shared" si="23"/>
        <v>2729094.5</v>
      </c>
      <c r="CU30" s="348">
        <f t="shared" si="23"/>
        <v>2338707</v>
      </c>
      <c r="CV30" s="348">
        <f t="shared" si="23"/>
        <v>2050677.75</v>
      </c>
      <c r="CW30" s="348">
        <f t="shared" si="23"/>
        <v>1961375.75</v>
      </c>
      <c r="CX30" s="348">
        <f t="shared" si="23"/>
        <v>1594981.25</v>
      </c>
      <c r="CY30" s="348">
        <f t="shared" si="23"/>
        <v>736701.25</v>
      </c>
      <c r="CZ30" s="348">
        <f t="shared" si="23"/>
        <v>694444</v>
      </c>
      <c r="DA30" s="348">
        <f t="shared" si="23"/>
        <v>913227.25</v>
      </c>
      <c r="DB30" s="348">
        <f t="shared" si="23"/>
        <v>1446624.5</v>
      </c>
      <c r="DC30" s="348">
        <f t="shared" si="23"/>
        <v>1823511</v>
      </c>
      <c r="DD30" s="348">
        <f t="shared" si="23"/>
        <v>2076402.75</v>
      </c>
      <c r="DE30" s="348">
        <f t="shared" si="23"/>
        <v>1432814.5</v>
      </c>
      <c r="DF30" s="348">
        <f t="shared" si="23"/>
        <v>1391017.25</v>
      </c>
      <c r="DG30" s="348">
        <f t="shared" si="23"/>
        <v>2064405.5</v>
      </c>
      <c r="DH30" s="348">
        <f t="shared" si="23"/>
        <v>1437606.25</v>
      </c>
      <c r="DI30" s="348">
        <f t="shared" si="23"/>
        <v>1602834.25</v>
      </c>
      <c r="DJ30" s="348">
        <f t="shared" si="23"/>
        <v>1565566</v>
      </c>
      <c r="DK30" s="348">
        <f t="shared" si="23"/>
        <v>2309740.75</v>
      </c>
      <c r="DL30" s="348">
        <f t="shared" si="23"/>
        <v>1032170.5</v>
      </c>
      <c r="DM30" s="348">
        <f t="shared" ref="DM30:FX30" si="24">+SUM(DM23,DM15)-DM7</f>
        <v>418607.5</v>
      </c>
      <c r="DN30" s="348">
        <f t="shared" si="24"/>
        <v>1330971.5</v>
      </c>
      <c r="DO30" s="348">
        <f t="shared" si="24"/>
        <v>1505406.75</v>
      </c>
      <c r="DP30" s="348">
        <f t="shared" si="24"/>
        <v>2066598.75</v>
      </c>
      <c r="DQ30" s="348">
        <f t="shared" si="24"/>
        <v>1351538</v>
      </c>
      <c r="DR30" s="348">
        <f t="shared" si="24"/>
        <v>1900070.5</v>
      </c>
      <c r="DS30" s="348">
        <f t="shared" si="24"/>
        <v>2060661</v>
      </c>
      <c r="DT30" s="348">
        <f t="shared" si="24"/>
        <v>1254699</v>
      </c>
      <c r="DU30" s="348">
        <f t="shared" si="24"/>
        <v>1874674.75</v>
      </c>
      <c r="DV30" s="348">
        <f t="shared" si="24"/>
        <v>1850348</v>
      </c>
      <c r="DW30" s="348">
        <f t="shared" si="24"/>
        <v>1814633.25</v>
      </c>
      <c r="DX30" s="348">
        <f t="shared" si="24"/>
        <v>517834.25</v>
      </c>
      <c r="DY30" s="348">
        <f t="shared" si="24"/>
        <v>667441.12999999989</v>
      </c>
      <c r="DZ30" s="348">
        <f t="shared" si="24"/>
        <v>909871.5</v>
      </c>
      <c r="EA30" s="348">
        <f t="shared" si="24"/>
        <v>1522039.75</v>
      </c>
      <c r="EB30" s="348">
        <f t="shared" si="24"/>
        <v>1869711.25</v>
      </c>
      <c r="EC30" s="348">
        <f t="shared" si="24"/>
        <v>1283901</v>
      </c>
      <c r="ED30" s="348">
        <f t="shared" si="24"/>
        <v>1714239.25</v>
      </c>
      <c r="EE30" s="348">
        <f t="shared" si="24"/>
        <v>1730373</v>
      </c>
      <c r="EF30" s="348">
        <f t="shared" si="24"/>
        <v>927283</v>
      </c>
      <c r="EG30" s="348">
        <f t="shared" si="24"/>
        <v>1840268.5</v>
      </c>
      <c r="EH30" s="348">
        <f t="shared" si="24"/>
        <v>1888989.25</v>
      </c>
      <c r="EI30" s="348">
        <f t="shared" si="24"/>
        <v>367705.25</v>
      </c>
      <c r="EJ30" s="348">
        <f t="shared" si="24"/>
        <v>141526.5</v>
      </c>
      <c r="EK30" s="348">
        <f t="shared" si="24"/>
        <v>831620</v>
      </c>
      <c r="EL30" s="348">
        <f t="shared" si="24"/>
        <v>988528.75</v>
      </c>
      <c r="EM30" s="348">
        <f t="shared" si="24"/>
        <v>1777764</v>
      </c>
      <c r="EN30" s="348">
        <f t="shared" si="24"/>
        <v>1645776.5</v>
      </c>
      <c r="EO30" s="348">
        <f t="shared" si="24"/>
        <v>1362039.75</v>
      </c>
      <c r="EP30" s="348">
        <f t="shared" si="24"/>
        <v>1826961.25</v>
      </c>
      <c r="EQ30" s="348">
        <f t="shared" si="24"/>
        <v>1753207</v>
      </c>
      <c r="ER30" s="348">
        <f t="shared" si="24"/>
        <v>1230968.75</v>
      </c>
      <c r="ES30" s="348">
        <f t="shared" si="24"/>
        <v>1661282.75</v>
      </c>
      <c r="ET30" s="348">
        <f t="shared" si="24"/>
        <v>1643148.75</v>
      </c>
      <c r="EU30" s="348">
        <f t="shared" si="24"/>
        <v>1358623</v>
      </c>
      <c r="EV30" s="348">
        <f t="shared" si="24"/>
        <v>449621.75</v>
      </c>
      <c r="EW30" s="348">
        <f t="shared" si="24"/>
        <v>916770.25</v>
      </c>
      <c r="EX30" s="348">
        <f t="shared" si="24"/>
        <v>1023153.75</v>
      </c>
      <c r="EY30" s="348">
        <f t="shared" si="24"/>
        <v>1639148.75</v>
      </c>
      <c r="EZ30" s="348">
        <f t="shared" si="24"/>
        <v>1614489.5</v>
      </c>
      <c r="FA30" s="348">
        <f t="shared" si="24"/>
        <v>1165169.5</v>
      </c>
      <c r="FB30" s="348">
        <f t="shared" si="24"/>
        <v>1626988.5</v>
      </c>
      <c r="FC30" s="348">
        <f t="shared" si="24"/>
        <v>1431777</v>
      </c>
      <c r="FD30" s="348">
        <f t="shared" si="24"/>
        <v>1046744.25</v>
      </c>
      <c r="FE30" s="348">
        <f t="shared" si="24"/>
        <v>1252494</v>
      </c>
      <c r="FF30" s="348">
        <f t="shared" si="24"/>
        <v>1423465.75</v>
      </c>
      <c r="FG30" s="348">
        <f t="shared" si="24"/>
        <v>770974.5</v>
      </c>
      <c r="FH30" s="348">
        <f t="shared" si="24"/>
        <v>-264131.87999999989</v>
      </c>
      <c r="FI30" s="348">
        <f t="shared" si="24"/>
        <v>426056.5</v>
      </c>
      <c r="FJ30" s="348">
        <f t="shared" si="24"/>
        <v>918954.5</v>
      </c>
      <c r="FK30" s="348">
        <f t="shared" si="24"/>
        <v>1778365.75</v>
      </c>
      <c r="FL30" s="348">
        <f t="shared" si="24"/>
        <v>1552481.75</v>
      </c>
      <c r="FM30" s="348">
        <f t="shared" si="24"/>
        <v>1053741</v>
      </c>
      <c r="FN30" s="348">
        <f t="shared" si="24"/>
        <v>1852923.5</v>
      </c>
      <c r="FO30" s="348">
        <f t="shared" si="24"/>
        <v>1490320.25</v>
      </c>
      <c r="FP30" s="348">
        <f t="shared" si="24"/>
        <v>974426.25</v>
      </c>
      <c r="FQ30" s="348">
        <f t="shared" si="24"/>
        <v>1201068</v>
      </c>
      <c r="FR30" s="348">
        <f t="shared" si="24"/>
        <v>1288336</v>
      </c>
      <c r="FS30" s="348">
        <f t="shared" si="24"/>
        <v>1585804</v>
      </c>
      <c r="FT30" s="348">
        <f t="shared" si="24"/>
        <v>802716.25</v>
      </c>
      <c r="FU30" s="348">
        <f t="shared" si="24"/>
        <v>-172726.87999999989</v>
      </c>
      <c r="FV30" s="348">
        <f t="shared" si="24"/>
        <v>726061</v>
      </c>
      <c r="FW30" s="348">
        <f t="shared" si="24"/>
        <v>1433422.5</v>
      </c>
      <c r="FX30" s="348">
        <f t="shared" si="24"/>
        <v>1364092.75</v>
      </c>
      <c r="FY30" s="348">
        <f t="shared" ref="FY30:GB30" si="25">+SUM(FY23,FY15)-FY7</f>
        <v>778370.75</v>
      </c>
      <c r="FZ30" s="348">
        <f t="shared" si="25"/>
        <v>162229</v>
      </c>
      <c r="GA30" s="348">
        <f t="shared" si="25"/>
        <v>306128.25</v>
      </c>
      <c r="GB30" s="348">
        <f t="shared" si="25"/>
        <v>852052.75</v>
      </c>
    </row>
    <row r="31" spans="1:184" ht="15.75" thickBot="1">
      <c r="B31" s="2"/>
      <c r="C31" s="41"/>
      <c r="D31" s="3" t="s">
        <v>174</v>
      </c>
      <c r="E31" s="615">
        <f>+E26-E29</f>
        <v>1103765.5</v>
      </c>
      <c r="F31" s="616">
        <f t="shared" ref="F31:P31" si="26">+F26-F29</f>
        <v>1260260.5</v>
      </c>
      <c r="G31" s="616">
        <f t="shared" si="26"/>
        <v>1056701.5</v>
      </c>
      <c r="H31" s="616">
        <f t="shared" si="26"/>
        <v>113937.5</v>
      </c>
      <c r="I31" s="616">
        <f t="shared" si="26"/>
        <v>161832.5</v>
      </c>
      <c r="J31" s="616">
        <f t="shared" si="26"/>
        <v>534491.5</v>
      </c>
      <c r="K31" s="616">
        <f t="shared" si="26"/>
        <v>589769.5</v>
      </c>
      <c r="L31" s="616">
        <f t="shared" si="26"/>
        <v>2187417</v>
      </c>
      <c r="M31" s="616">
        <f t="shared" si="26"/>
        <v>2008696</v>
      </c>
      <c r="N31" s="616">
        <f t="shared" si="26"/>
        <v>2624581.5</v>
      </c>
      <c r="O31" s="616">
        <f t="shared" si="26"/>
        <v>2386287</v>
      </c>
      <c r="P31" s="616">
        <f t="shared" si="26"/>
        <v>1739769</v>
      </c>
      <c r="Q31" s="616">
        <f t="shared" ref="Q31:AZ31" si="27">+Q26-Q29</f>
        <v>2045433.5</v>
      </c>
      <c r="R31" s="616">
        <f t="shared" si="27"/>
        <v>2040578.5</v>
      </c>
      <c r="S31" s="616">
        <f t="shared" si="27"/>
        <v>1174552.5</v>
      </c>
      <c r="T31" s="616">
        <f t="shared" si="27"/>
        <v>921465</v>
      </c>
      <c r="U31" s="616">
        <f t="shared" si="27"/>
        <v>1165399</v>
      </c>
      <c r="V31" s="616">
        <f t="shared" si="27"/>
        <v>1561368</v>
      </c>
      <c r="W31" s="616">
        <f t="shared" si="27"/>
        <v>1397279.5</v>
      </c>
      <c r="X31" s="616">
        <f t="shared" si="27"/>
        <v>1824386</v>
      </c>
      <c r="Y31" s="616">
        <f t="shared" si="27"/>
        <v>1806114.5</v>
      </c>
      <c r="Z31" s="616">
        <f t="shared" si="27"/>
        <v>2398361.5</v>
      </c>
      <c r="AA31" s="616">
        <f t="shared" si="27"/>
        <v>2170706</v>
      </c>
      <c r="AB31" s="616">
        <f t="shared" si="27"/>
        <v>1322332.5</v>
      </c>
      <c r="AC31" s="616">
        <f t="shared" si="27"/>
        <v>1692052.5</v>
      </c>
      <c r="AD31" s="616">
        <f t="shared" si="27"/>
        <v>1764814.5</v>
      </c>
      <c r="AE31" s="616">
        <f t="shared" si="27"/>
        <v>1827765</v>
      </c>
      <c r="AF31" s="616">
        <f t="shared" si="27"/>
        <v>1039974</v>
      </c>
      <c r="AG31" s="616">
        <f t="shared" si="27"/>
        <v>737474.75</v>
      </c>
      <c r="AH31" s="616">
        <f t="shared" si="27"/>
        <v>1665929</v>
      </c>
      <c r="AI31" s="616">
        <f t="shared" si="27"/>
        <v>1806584</v>
      </c>
      <c r="AJ31" s="616">
        <f t="shared" si="27"/>
        <v>1946305.5</v>
      </c>
      <c r="AK31" s="616">
        <f t="shared" si="27"/>
        <v>1801575.5</v>
      </c>
      <c r="AL31" s="616">
        <f t="shared" si="27"/>
        <v>2113273.5</v>
      </c>
      <c r="AM31" s="616">
        <f t="shared" si="27"/>
        <v>1707163.5</v>
      </c>
      <c r="AN31" s="616">
        <f t="shared" si="27"/>
        <v>860725</v>
      </c>
      <c r="AO31" s="616">
        <f t="shared" si="27"/>
        <v>2258841</v>
      </c>
      <c r="AP31" s="616">
        <f t="shared" si="27"/>
        <v>2483660</v>
      </c>
      <c r="AQ31" s="616">
        <f t="shared" si="27"/>
        <v>-29338</v>
      </c>
      <c r="AR31" s="616">
        <f t="shared" si="27"/>
        <v>-65901.5</v>
      </c>
      <c r="AS31" s="616">
        <f t="shared" si="27"/>
        <v>1275918.25</v>
      </c>
      <c r="AT31" s="616">
        <f t="shared" si="27"/>
        <v>1770490.5</v>
      </c>
      <c r="AU31" s="616">
        <f t="shared" si="27"/>
        <v>2332159.5</v>
      </c>
      <c r="AV31" s="616">
        <f t="shared" si="27"/>
        <v>2296151</v>
      </c>
      <c r="AW31" s="616">
        <f t="shared" si="27"/>
        <v>2005768</v>
      </c>
      <c r="AX31" s="616">
        <f t="shared" si="27"/>
        <v>2509177</v>
      </c>
      <c r="AY31" s="616">
        <f t="shared" si="27"/>
        <v>2323029.5</v>
      </c>
      <c r="AZ31" s="616">
        <f t="shared" si="27"/>
        <v>1030603</v>
      </c>
      <c r="BA31" s="616">
        <f t="shared" ref="BA31:DL31" si="28">+BA26-BA29</f>
        <v>2090829</v>
      </c>
      <c r="BB31" s="616">
        <f t="shared" si="28"/>
        <v>2255369.5</v>
      </c>
      <c r="BC31" s="616">
        <f t="shared" si="28"/>
        <v>739044</v>
      </c>
      <c r="BD31" s="616">
        <f t="shared" si="28"/>
        <v>672573.5</v>
      </c>
      <c r="BE31" s="616">
        <f t="shared" si="28"/>
        <v>1058124.5</v>
      </c>
      <c r="BF31" s="616">
        <f t="shared" si="28"/>
        <v>1353690.5</v>
      </c>
      <c r="BG31" s="616">
        <f t="shared" si="28"/>
        <v>1813301.5</v>
      </c>
      <c r="BH31" s="616">
        <f t="shared" si="28"/>
        <v>1702456.5</v>
      </c>
      <c r="BI31" s="616">
        <f t="shared" si="28"/>
        <v>1691916.5</v>
      </c>
      <c r="BJ31" s="616">
        <f t="shared" si="28"/>
        <v>1866232</v>
      </c>
      <c r="BK31" s="616">
        <f t="shared" si="28"/>
        <v>1616841.5</v>
      </c>
      <c r="BL31" s="616">
        <f t="shared" si="28"/>
        <v>995866.5</v>
      </c>
      <c r="BM31" s="616">
        <f t="shared" si="28"/>
        <v>1966129</v>
      </c>
      <c r="BN31" s="616">
        <f t="shared" si="28"/>
        <v>2585004</v>
      </c>
      <c r="BO31" s="616">
        <f t="shared" si="28"/>
        <v>893455</v>
      </c>
      <c r="BP31" s="616">
        <f t="shared" si="28"/>
        <v>830928</v>
      </c>
      <c r="BQ31" s="616">
        <f t="shared" si="28"/>
        <v>1455201.5</v>
      </c>
      <c r="BR31" s="616">
        <f t="shared" si="28"/>
        <v>2228528</v>
      </c>
      <c r="BS31" s="616">
        <f t="shared" si="28"/>
        <v>2538712.5</v>
      </c>
      <c r="BT31" s="616">
        <f t="shared" si="28"/>
        <v>2624127</v>
      </c>
      <c r="BU31" s="616">
        <f t="shared" si="28"/>
        <v>2132129.5</v>
      </c>
      <c r="BV31" s="616">
        <f t="shared" si="28"/>
        <v>1485363.25</v>
      </c>
      <c r="BW31" s="616">
        <f t="shared" si="28"/>
        <v>3388050</v>
      </c>
      <c r="BX31" s="616">
        <f t="shared" si="28"/>
        <v>2907497.5</v>
      </c>
      <c r="BY31" s="616">
        <f t="shared" si="28"/>
        <v>3353760.5</v>
      </c>
      <c r="BZ31" s="616">
        <f t="shared" si="28"/>
        <v>2915834</v>
      </c>
      <c r="CA31" s="616">
        <f t="shared" si="28"/>
        <v>1010767</v>
      </c>
      <c r="CB31" s="616">
        <f t="shared" si="28"/>
        <v>375288</v>
      </c>
      <c r="CC31" s="616">
        <f t="shared" si="28"/>
        <v>1750184</v>
      </c>
      <c r="CD31" s="616">
        <f t="shared" si="28"/>
        <v>3187590</v>
      </c>
      <c r="CE31" s="616">
        <f t="shared" si="28"/>
        <v>4461850</v>
      </c>
      <c r="CF31" s="616">
        <f t="shared" si="28"/>
        <v>4298926</v>
      </c>
      <c r="CG31" s="616">
        <f t="shared" si="28"/>
        <v>4248990.5</v>
      </c>
      <c r="CH31" s="616">
        <f t="shared" si="28"/>
        <v>4675191</v>
      </c>
      <c r="CI31" s="616">
        <f t="shared" si="28"/>
        <v>5152415.5</v>
      </c>
      <c r="CJ31" s="616">
        <f t="shared" si="28"/>
        <v>4010949</v>
      </c>
      <c r="CK31" s="616">
        <f t="shared" si="28"/>
        <v>4464125</v>
      </c>
      <c r="CL31" s="616">
        <f t="shared" si="28"/>
        <v>4822940</v>
      </c>
      <c r="CM31" s="616">
        <f t="shared" si="28"/>
        <v>4812222</v>
      </c>
      <c r="CN31" s="616">
        <f t="shared" si="28"/>
        <v>2108620</v>
      </c>
      <c r="CO31" s="616">
        <f t="shared" si="28"/>
        <v>3400933.5</v>
      </c>
      <c r="CP31" s="616">
        <f t="shared" si="28"/>
        <v>4045712</v>
      </c>
      <c r="CQ31" s="616">
        <f t="shared" si="28"/>
        <v>5158904</v>
      </c>
      <c r="CR31" s="616">
        <f t="shared" si="28"/>
        <v>5652216</v>
      </c>
      <c r="CS31" s="616">
        <f t="shared" si="28"/>
        <v>4746952</v>
      </c>
      <c r="CT31" s="616">
        <f t="shared" si="28"/>
        <v>5300415</v>
      </c>
      <c r="CU31" s="616">
        <f t="shared" si="28"/>
        <v>5682721</v>
      </c>
      <c r="CV31" s="616">
        <f t="shared" si="28"/>
        <v>4391202</v>
      </c>
      <c r="CW31" s="616">
        <f t="shared" si="28"/>
        <v>4327577</v>
      </c>
      <c r="CX31" s="616">
        <f t="shared" si="28"/>
        <v>2797953</v>
      </c>
      <c r="CY31" s="616">
        <f t="shared" si="28"/>
        <v>1728698</v>
      </c>
      <c r="CZ31" s="616">
        <f t="shared" si="28"/>
        <v>2165195</v>
      </c>
      <c r="DA31" s="616">
        <f t="shared" si="28"/>
        <v>3389719</v>
      </c>
      <c r="DB31" s="616">
        <f t="shared" si="28"/>
        <v>3447148</v>
      </c>
      <c r="DC31" s="616">
        <f t="shared" si="28"/>
        <v>4239554</v>
      </c>
      <c r="DD31" s="616">
        <f t="shared" si="28"/>
        <v>4622535</v>
      </c>
      <c r="DE31" s="616">
        <f t="shared" si="28"/>
        <v>4059619</v>
      </c>
      <c r="DF31" s="616">
        <f t="shared" si="28"/>
        <v>5655820</v>
      </c>
      <c r="DG31" s="616">
        <f t="shared" si="28"/>
        <v>5321699</v>
      </c>
      <c r="DH31" s="616">
        <f t="shared" si="28"/>
        <v>3692611</v>
      </c>
      <c r="DI31" s="616">
        <f t="shared" si="28"/>
        <v>4572556</v>
      </c>
      <c r="DJ31" s="616">
        <f t="shared" si="28"/>
        <v>4235755</v>
      </c>
      <c r="DK31" s="616">
        <f t="shared" si="28"/>
        <v>5171428</v>
      </c>
      <c r="DL31" s="616">
        <f t="shared" si="28"/>
        <v>2671150</v>
      </c>
      <c r="DM31" s="616">
        <f t="shared" ref="DM31:FX31" si="29">+DM26-DM29</f>
        <v>1859378</v>
      </c>
      <c r="DN31" s="616">
        <f t="shared" si="29"/>
        <v>3216379</v>
      </c>
      <c r="DO31" s="616">
        <f t="shared" si="29"/>
        <v>4427081</v>
      </c>
      <c r="DP31" s="616">
        <f t="shared" si="29"/>
        <v>4501062</v>
      </c>
      <c r="DQ31" s="616">
        <f t="shared" si="29"/>
        <v>3787549</v>
      </c>
      <c r="DR31" s="616">
        <f t="shared" si="29"/>
        <v>5516521</v>
      </c>
      <c r="DS31" s="616">
        <f t="shared" si="29"/>
        <v>5470784</v>
      </c>
      <c r="DT31" s="616">
        <f t="shared" si="29"/>
        <v>3773768</v>
      </c>
      <c r="DU31" s="616">
        <f t="shared" si="29"/>
        <v>4010310</v>
      </c>
      <c r="DV31" s="616">
        <f t="shared" si="29"/>
        <v>3916990</v>
      </c>
      <c r="DW31" s="616">
        <f t="shared" si="29"/>
        <v>3930464</v>
      </c>
      <c r="DX31" s="616">
        <f t="shared" si="29"/>
        <v>1427777</v>
      </c>
      <c r="DY31" s="616">
        <f t="shared" si="29"/>
        <v>2370106</v>
      </c>
      <c r="DZ31" s="616">
        <f t="shared" si="29"/>
        <v>3385726</v>
      </c>
      <c r="EA31" s="616">
        <f t="shared" si="29"/>
        <v>4806254</v>
      </c>
      <c r="EB31" s="616">
        <f t="shared" si="29"/>
        <v>3916874</v>
      </c>
      <c r="EC31" s="616">
        <f t="shared" si="29"/>
        <v>4340644</v>
      </c>
      <c r="ED31" s="616">
        <f t="shared" si="29"/>
        <v>5143622</v>
      </c>
      <c r="EE31" s="616">
        <f t="shared" si="29"/>
        <v>5132402</v>
      </c>
      <c r="EF31" s="616">
        <f t="shared" si="29"/>
        <v>4499995</v>
      </c>
      <c r="EG31" s="616">
        <f t="shared" si="29"/>
        <v>4308019</v>
      </c>
      <c r="EH31" s="616">
        <f t="shared" si="29"/>
        <v>4562629</v>
      </c>
      <c r="EI31" s="616">
        <f t="shared" si="29"/>
        <v>1583627</v>
      </c>
      <c r="EJ31" s="616">
        <f t="shared" si="29"/>
        <v>634831</v>
      </c>
      <c r="EK31" s="616">
        <f t="shared" si="29"/>
        <v>3068388</v>
      </c>
      <c r="EL31" s="616">
        <f t="shared" si="29"/>
        <v>3660016</v>
      </c>
      <c r="EM31" s="616">
        <f t="shared" si="29"/>
        <v>4587168</v>
      </c>
      <c r="EN31" s="616">
        <f t="shared" si="29"/>
        <v>4452148</v>
      </c>
      <c r="EO31" s="616">
        <f t="shared" si="29"/>
        <v>4792548</v>
      </c>
      <c r="EP31" s="616">
        <f t="shared" si="29"/>
        <v>5321771</v>
      </c>
      <c r="EQ31" s="616">
        <f t="shared" si="29"/>
        <v>5391886</v>
      </c>
      <c r="ER31" s="616">
        <f t="shared" si="29"/>
        <v>4628403</v>
      </c>
      <c r="ES31" s="616">
        <f t="shared" si="29"/>
        <v>4147397</v>
      </c>
      <c r="ET31" s="616">
        <f t="shared" si="29"/>
        <v>3993482</v>
      </c>
      <c r="EU31" s="616">
        <f t="shared" si="29"/>
        <v>3846753</v>
      </c>
      <c r="EV31" s="616">
        <f t="shared" si="29"/>
        <v>2040429</v>
      </c>
      <c r="EW31" s="616">
        <f t="shared" si="29"/>
        <v>3410080</v>
      </c>
      <c r="EX31" s="616">
        <f t="shared" si="29"/>
        <v>3204015</v>
      </c>
      <c r="EY31" s="616">
        <f t="shared" si="29"/>
        <v>4079830</v>
      </c>
      <c r="EZ31" s="616">
        <f t="shared" si="29"/>
        <v>4442984</v>
      </c>
      <c r="FA31" s="616">
        <f t="shared" si="29"/>
        <v>4034346</v>
      </c>
      <c r="FB31" s="616">
        <f t="shared" si="29"/>
        <v>4778496</v>
      </c>
      <c r="FC31" s="616">
        <f t="shared" si="29"/>
        <v>5480464</v>
      </c>
      <c r="FD31" s="616">
        <f t="shared" si="29"/>
        <v>3525181</v>
      </c>
      <c r="FE31" s="616">
        <f t="shared" si="29"/>
        <v>3489039</v>
      </c>
      <c r="FF31" s="616">
        <f t="shared" si="29"/>
        <v>3758753</v>
      </c>
      <c r="FG31" s="616">
        <f t="shared" si="29"/>
        <v>1913497</v>
      </c>
      <c r="FH31" s="616">
        <f t="shared" si="29"/>
        <v>720</v>
      </c>
      <c r="FI31" s="616">
        <f t="shared" si="29"/>
        <v>3129128</v>
      </c>
      <c r="FJ31" s="616">
        <f t="shared" si="29"/>
        <v>2703252</v>
      </c>
      <c r="FK31" s="616">
        <f t="shared" si="29"/>
        <v>3641594</v>
      </c>
      <c r="FL31" s="616">
        <f t="shared" si="29"/>
        <v>4905418</v>
      </c>
      <c r="FM31" s="616">
        <f t="shared" si="29"/>
        <v>3579839</v>
      </c>
      <c r="FN31" s="616">
        <f t="shared" si="29"/>
        <v>5117831</v>
      </c>
      <c r="FO31" s="616">
        <f t="shared" si="29"/>
        <v>5206605</v>
      </c>
      <c r="FP31" s="616">
        <f t="shared" si="29"/>
        <v>3035477</v>
      </c>
      <c r="FQ31" s="616">
        <f t="shared" si="29"/>
        <v>3666048</v>
      </c>
      <c r="FR31" s="616">
        <f t="shared" si="29"/>
        <v>3411413</v>
      </c>
      <c r="FS31" s="616">
        <f t="shared" si="29"/>
        <v>3996769</v>
      </c>
      <c r="FT31" s="616">
        <f t="shared" si="29"/>
        <v>2453832</v>
      </c>
      <c r="FU31" s="616">
        <f t="shared" si="29"/>
        <v>1510654</v>
      </c>
      <c r="FV31" s="616">
        <f t="shared" si="29"/>
        <v>2370340</v>
      </c>
      <c r="FW31" s="616">
        <f t="shared" si="29"/>
        <v>4332882</v>
      </c>
      <c r="FX31" s="616">
        <f t="shared" si="29"/>
        <v>4111792</v>
      </c>
      <c r="FY31" s="616">
        <f t="shared" ref="FY31:GB31" si="30">+FY26-FY29</f>
        <v>2746799</v>
      </c>
      <c r="FZ31" s="616">
        <f t="shared" si="30"/>
        <v>1260712</v>
      </c>
      <c r="GA31" s="616">
        <f t="shared" si="30"/>
        <v>2552794</v>
      </c>
      <c r="GB31" s="616">
        <f t="shared" si="30"/>
        <v>2942408</v>
      </c>
    </row>
    <row r="32" spans="1:184">
      <c r="B32" s="1"/>
      <c r="C32" s="7"/>
      <c r="D32" s="41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</row>
    <row r="33" spans="2:52">
      <c r="B33" s="1"/>
      <c r="C33" s="7"/>
      <c r="D33" s="41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0"/>
      <c r="AZ33" s="240"/>
    </row>
    <row r="34" spans="2:52">
      <c r="B34" s="2"/>
      <c r="C34" s="7"/>
      <c r="D34" s="41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</row>
    <row r="35" spans="2:52">
      <c r="B35" s="1"/>
      <c r="C35" s="7"/>
      <c r="D35" s="41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</row>
    <row r="36" spans="2:52">
      <c r="B36" s="1"/>
      <c r="C36" s="7"/>
      <c r="D36" s="41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</row>
    <row r="37" spans="2:52">
      <c r="B37" s="1"/>
      <c r="C37" s="1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2:52">
      <c r="B38" s="1"/>
      <c r="C38" s="1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2:GB38"/>
  <sheetViews>
    <sheetView showGridLines="0" zoomScale="80" zoomScaleNormal="80" workbookViewId="0">
      <selection activeCell="C48" sqref="C48"/>
    </sheetView>
  </sheetViews>
  <sheetFormatPr defaultColWidth="9.140625" defaultRowHeight="15"/>
  <cols>
    <col min="1" max="1" width="9.140625" style="19"/>
    <col min="2" max="2" width="24.140625" style="19" customWidth="1"/>
    <col min="3" max="3" width="18.7109375" style="19" customWidth="1"/>
    <col min="4" max="4" width="9.140625" style="19"/>
    <col min="5" max="39" width="11.85546875" style="19" customWidth="1"/>
    <col min="40" max="50" width="9.140625" style="19"/>
    <col min="51" max="56" width="9.140625" style="42" customWidth="1"/>
    <col min="57" max="182" width="9.140625" style="19"/>
    <col min="183" max="183" width="9.5703125" style="19" bestFit="1" customWidth="1"/>
    <col min="184" max="16384" width="9.140625" style="19"/>
  </cols>
  <sheetData>
    <row r="2" spans="2:184">
      <c r="B2" s="242" t="s">
        <v>65</v>
      </c>
      <c r="C2" s="242" t="s">
        <v>33</v>
      </c>
      <c r="D2" s="242" t="s">
        <v>66</v>
      </c>
      <c r="E2" s="243">
        <f>+'Monthly Interactions-$'!E2</f>
        <v>41275</v>
      </c>
      <c r="F2" s="243">
        <f>+'Monthly Interactions-$'!F2</f>
        <v>41306</v>
      </c>
      <c r="G2" s="243">
        <f>+'Monthly Interactions-$'!G2</f>
        <v>41334</v>
      </c>
      <c r="H2" s="243">
        <f>+'Monthly Interactions-$'!H2</f>
        <v>41365</v>
      </c>
      <c r="I2" s="243">
        <f>+'Monthly Interactions-$'!I2</f>
        <v>41395</v>
      </c>
      <c r="J2" s="243">
        <f>+'Monthly Interactions-$'!J2</f>
        <v>41426</v>
      </c>
      <c r="K2" s="243">
        <f>+'Monthly Interactions-$'!K2</f>
        <v>41456</v>
      </c>
      <c r="L2" s="243">
        <f>+'Monthly Interactions-$'!L2</f>
        <v>41487</v>
      </c>
      <c r="M2" s="243">
        <f>+'Monthly Interactions-$'!M2</f>
        <v>41518</v>
      </c>
      <c r="N2" s="243">
        <f>+'Monthly Interactions-$'!N2</f>
        <v>41548</v>
      </c>
      <c r="O2" s="243">
        <f>+'Monthly Interactions-$'!O2</f>
        <v>41579</v>
      </c>
      <c r="P2" s="243">
        <f>+'Monthly Interactions-$'!P2</f>
        <v>41609</v>
      </c>
      <c r="Q2" s="243">
        <f>+'Monthly Interactions-$'!Q2</f>
        <v>41640</v>
      </c>
      <c r="R2" s="243">
        <f>+'Monthly Interactions-$'!R2</f>
        <v>41671</v>
      </c>
      <c r="S2" s="243">
        <f>+'Monthly Interactions-$'!S2</f>
        <v>41699</v>
      </c>
      <c r="T2" s="243">
        <f>+'Monthly Interactions-$'!T2</f>
        <v>41730</v>
      </c>
      <c r="U2" s="243">
        <f>+'Monthly Interactions-$'!U2</f>
        <v>41760</v>
      </c>
      <c r="V2" s="243">
        <f>+'Monthly Interactions-$'!V2</f>
        <v>41791</v>
      </c>
      <c r="W2" s="243">
        <f>+'Monthly Interactions-$'!W2</f>
        <v>41821</v>
      </c>
      <c r="X2" s="243">
        <f>+'Monthly Interactions-$'!X2</f>
        <v>41852</v>
      </c>
      <c r="Y2" s="243">
        <f>+'Monthly Interactions-$'!Y2</f>
        <v>41883</v>
      </c>
      <c r="Z2" s="243">
        <f>+'Monthly Interactions-$'!Z2</f>
        <v>41913</v>
      </c>
      <c r="AA2" s="243">
        <f>+'Monthly Interactions-$'!AA2</f>
        <v>41944</v>
      </c>
      <c r="AB2" s="243">
        <f>+'Monthly Interactions-$'!AB2</f>
        <v>41974</v>
      </c>
      <c r="AC2" s="243">
        <f>+'Monthly Interactions-$'!AC2</f>
        <v>42005</v>
      </c>
      <c r="AD2" s="243">
        <f>+'Monthly Interactions-$'!AD2</f>
        <v>42036</v>
      </c>
      <c r="AE2" s="243">
        <f>+'Monthly Interactions-$'!AE2</f>
        <v>42064</v>
      </c>
      <c r="AF2" s="243">
        <f>+'Monthly Interactions-$'!AF2</f>
        <v>42095</v>
      </c>
      <c r="AG2" s="243">
        <f>+'Monthly Interactions-$'!AG2</f>
        <v>42125</v>
      </c>
      <c r="AH2" s="243">
        <f>+'Monthly Interactions-$'!AH2</f>
        <v>42156</v>
      </c>
      <c r="AI2" s="243">
        <f>+'Monthly Interactions-$'!AI2</f>
        <v>42186</v>
      </c>
      <c r="AJ2" s="243">
        <f>+'Monthly Interactions-$'!AJ2</f>
        <v>42217</v>
      </c>
      <c r="AK2" s="243">
        <f>+'Monthly Interactions-$'!AK2</f>
        <v>42248</v>
      </c>
      <c r="AL2" s="243">
        <f>+'Monthly Interactions-$'!AL2</f>
        <v>42278</v>
      </c>
      <c r="AM2" s="243">
        <f>+'Monthly Interactions-$'!AM2</f>
        <v>42309</v>
      </c>
      <c r="AN2" s="243">
        <f>+'Monthly Interactions-$'!AN2</f>
        <v>42339</v>
      </c>
      <c r="AO2" s="243">
        <f>+'Monthly Interactions-$'!AO2</f>
        <v>42370</v>
      </c>
      <c r="AP2" s="243">
        <f>+'Monthly Interactions-$'!AP2</f>
        <v>42401</v>
      </c>
      <c r="AQ2" s="243">
        <f>+'Monthly Interactions-$'!AQ2</f>
        <v>42430</v>
      </c>
      <c r="AR2" s="243">
        <f>+'Monthly Interactions-$'!AR2</f>
        <v>42461</v>
      </c>
      <c r="AS2" s="243">
        <f>+'Monthly Interactions-$'!AS2</f>
        <v>42491</v>
      </c>
      <c r="AT2" s="243">
        <f>+'Monthly Interactions-$'!AT2</f>
        <v>42522</v>
      </c>
      <c r="AU2" s="243">
        <f>+'Monthly Interactions-$'!AU2</f>
        <v>42552</v>
      </c>
      <c r="AV2" s="243">
        <f>+'Monthly Interactions-$'!AV2</f>
        <v>42583</v>
      </c>
      <c r="AW2" s="243">
        <f>+'Monthly Interactions-$'!AW2</f>
        <v>42614</v>
      </c>
      <c r="AX2" s="243">
        <f>+'Monthly Interactions-$'!AX2</f>
        <v>42644</v>
      </c>
      <c r="AY2" s="243">
        <f>+'Monthly Interactions-$'!AY2</f>
        <v>42675</v>
      </c>
      <c r="AZ2" s="243">
        <f>+'Monthly Interactions-$'!AZ2</f>
        <v>42705</v>
      </c>
      <c r="BA2" s="243">
        <f>+'Monthly Interactions-$'!BA2</f>
        <v>42736</v>
      </c>
      <c r="BB2" s="243">
        <f>+'Monthly Interactions-$'!BB2</f>
        <v>42767</v>
      </c>
      <c r="BC2" s="243">
        <f>+'Monthly Interactions-$'!BC2</f>
        <v>42795</v>
      </c>
      <c r="BD2" s="243">
        <f>+'Monthly Interactions-$'!BD2</f>
        <v>42826</v>
      </c>
      <c r="BE2" s="243">
        <f>+'Monthly Interactions-$'!BE2</f>
        <v>42856</v>
      </c>
      <c r="BF2" s="243">
        <f>+'Monthly Interactions-$'!BF2</f>
        <v>42887</v>
      </c>
      <c r="BG2" s="243">
        <f>+'Monthly Interactions-$'!BG2</f>
        <v>42917</v>
      </c>
      <c r="BH2" s="243">
        <f>+'Monthly Interactions-$'!BH2</f>
        <v>42948</v>
      </c>
      <c r="BI2" s="243">
        <f>+'Monthly Interactions-$'!BI2</f>
        <v>42979</v>
      </c>
      <c r="BJ2" s="243">
        <f>+'Monthly Interactions-$'!BJ2</f>
        <v>43009</v>
      </c>
      <c r="BK2" s="243">
        <f>+'Monthly Interactions-$'!BK2</f>
        <v>43040</v>
      </c>
      <c r="BL2" s="243">
        <f>+'Monthly Interactions-$'!BL2</f>
        <v>43070</v>
      </c>
      <c r="BM2" s="243">
        <f>+'Monthly Interactions-$'!BM2</f>
        <v>43101</v>
      </c>
      <c r="BN2" s="243">
        <f>+'Monthly Interactions-$'!BN2</f>
        <v>43132</v>
      </c>
      <c r="BO2" s="243">
        <f>+'Monthly Interactions-$'!BO2</f>
        <v>43160</v>
      </c>
      <c r="BP2" s="243">
        <f>+'Monthly Interactions-$'!BP2</f>
        <v>43191</v>
      </c>
      <c r="BQ2" s="243">
        <f>+'Monthly Interactions-$'!BQ2</f>
        <v>43221</v>
      </c>
      <c r="BR2" s="243">
        <f>+'Monthly Interactions-$'!BR2</f>
        <v>43252</v>
      </c>
      <c r="BS2" s="243">
        <f>+'Monthly Interactions-$'!BS2</f>
        <v>43282</v>
      </c>
      <c r="BT2" s="243">
        <f>+'Monthly Interactions-$'!BT2</f>
        <v>43313</v>
      </c>
      <c r="BU2" s="243">
        <f>+'Monthly Interactions-$'!BU2</f>
        <v>43344</v>
      </c>
      <c r="BV2" s="243">
        <f>+'Monthly Interactions-$'!BV2</f>
        <v>43374</v>
      </c>
      <c r="BW2" s="243">
        <f>+'Monthly Interactions-$'!BW2</f>
        <v>43405</v>
      </c>
      <c r="BX2" s="243">
        <f>+'Monthly Interactions-$'!BX2</f>
        <v>43435</v>
      </c>
      <c r="BY2" s="243">
        <f>+'Monthly Interactions-$'!BY2</f>
        <v>43466</v>
      </c>
      <c r="BZ2" s="243">
        <f>+'Monthly Interactions-$'!BZ2</f>
        <v>43497</v>
      </c>
      <c r="CA2" s="243">
        <f>+'Monthly Interactions-$'!CA2</f>
        <v>43525</v>
      </c>
      <c r="CB2" s="243">
        <f>+'Monthly Interactions-$'!CB2</f>
        <v>43556</v>
      </c>
      <c r="CC2" s="243">
        <f>+'Monthly Interactions-$'!CC2</f>
        <v>43586</v>
      </c>
      <c r="CD2" s="243">
        <f>+'Monthly Interactions-$'!CD2</f>
        <v>43617</v>
      </c>
      <c r="CE2" s="243">
        <f>+'Monthly Interactions-$'!CE2</f>
        <v>43647</v>
      </c>
      <c r="CF2" s="243">
        <f>+'Monthly Interactions-$'!CF2</f>
        <v>43678</v>
      </c>
      <c r="CG2" s="243">
        <f>+'Monthly Interactions-$'!CG2</f>
        <v>43709</v>
      </c>
      <c r="CH2" s="243">
        <f>+'Monthly Interactions-$'!CH2</f>
        <v>43739</v>
      </c>
      <c r="CI2" s="243">
        <f>+'Monthly Interactions-$'!CI2</f>
        <v>43770</v>
      </c>
      <c r="CJ2" s="243">
        <f>+'Monthly Interactions-$'!CJ2</f>
        <v>43800</v>
      </c>
      <c r="CK2" s="243">
        <f>+'Monthly Interactions-$'!CK2</f>
        <v>43831</v>
      </c>
      <c r="CL2" s="243">
        <f>+'Monthly Interactions-$'!CL2</f>
        <v>43862</v>
      </c>
      <c r="CM2" s="243">
        <f>+'Monthly Interactions-$'!CM2</f>
        <v>43891</v>
      </c>
      <c r="CN2" s="243">
        <f>+'Monthly Interactions-$'!CN2</f>
        <v>43922</v>
      </c>
      <c r="CO2" s="243">
        <f>+'Monthly Interactions-$'!CO2</f>
        <v>43952</v>
      </c>
      <c r="CP2" s="243">
        <f>+'Monthly Interactions-$'!CP2</f>
        <v>43983</v>
      </c>
      <c r="CQ2" s="243">
        <f>+'Monthly Interactions-$'!CQ2</f>
        <v>44013</v>
      </c>
      <c r="CR2" s="243">
        <f>+'Monthly Interactions-$'!CR2</f>
        <v>44044</v>
      </c>
      <c r="CS2" s="243">
        <f>+'Monthly Interactions-$'!CS2</f>
        <v>44075</v>
      </c>
      <c r="CT2" s="243">
        <f>+'Monthly Interactions-$'!CT2</f>
        <v>44105</v>
      </c>
      <c r="CU2" s="243">
        <f>+'Monthly Interactions-$'!CU2</f>
        <v>44136</v>
      </c>
      <c r="CV2" s="243">
        <f>+'Monthly Interactions-$'!CV2</f>
        <v>44166</v>
      </c>
      <c r="CW2" s="243">
        <f>+'Monthly Interactions-$'!CW2</f>
        <v>44197</v>
      </c>
      <c r="CX2" s="243">
        <f>+'Monthly Interactions-$'!CX2</f>
        <v>44228</v>
      </c>
      <c r="CY2" s="243">
        <f>+'Monthly Interactions-$'!CY2</f>
        <v>44256</v>
      </c>
      <c r="CZ2" s="243">
        <f>+'Monthly Interactions-$'!CZ2</f>
        <v>44287</v>
      </c>
      <c r="DA2" s="243">
        <f>+'Monthly Interactions-$'!DA2</f>
        <v>44317</v>
      </c>
      <c r="DB2" s="243">
        <f>+'Monthly Interactions-$'!DB2</f>
        <v>44348</v>
      </c>
      <c r="DC2" s="243">
        <f>+'Monthly Interactions-$'!DC2</f>
        <v>44378</v>
      </c>
      <c r="DD2" s="243">
        <f>+'Monthly Interactions-$'!DD2</f>
        <v>44409</v>
      </c>
      <c r="DE2" s="243">
        <f>+'Monthly Interactions-$'!DE2</f>
        <v>44440</v>
      </c>
      <c r="DF2" s="243">
        <f>+'Monthly Interactions-$'!DF2</f>
        <v>44470</v>
      </c>
      <c r="DG2" s="243">
        <f>+'Monthly Interactions-$'!DG2</f>
        <v>44501</v>
      </c>
      <c r="DH2" s="243">
        <f>+'Monthly Interactions-$'!DH2</f>
        <v>44531</v>
      </c>
      <c r="DI2" s="243">
        <f>+'Monthly Interactions-$'!DI2</f>
        <v>44562</v>
      </c>
      <c r="DJ2" s="243">
        <f>+'Monthly Interactions-$'!DJ2</f>
        <v>44593</v>
      </c>
      <c r="DK2" s="243">
        <f>+'Monthly Interactions-$'!DK2</f>
        <v>44621</v>
      </c>
      <c r="DL2" s="243">
        <f>+'Monthly Interactions-$'!DL2</f>
        <v>44652</v>
      </c>
      <c r="DM2" s="243">
        <f>+'Monthly Interactions-$'!DM2</f>
        <v>44682</v>
      </c>
      <c r="DN2" s="243">
        <f>+'Monthly Interactions-$'!DN2</f>
        <v>44713</v>
      </c>
      <c r="DO2" s="243">
        <f>+'Monthly Interactions-$'!DO2</f>
        <v>44743</v>
      </c>
      <c r="DP2" s="243">
        <f>+'Monthly Interactions-$'!DP2</f>
        <v>44774</v>
      </c>
      <c r="DQ2" s="243">
        <f>+'Monthly Interactions-$'!DQ2</f>
        <v>44805</v>
      </c>
      <c r="DR2" s="243">
        <f>+'Monthly Interactions-$'!DR2</f>
        <v>44835</v>
      </c>
      <c r="DS2" s="243">
        <f>+'Monthly Interactions-$'!DS2</f>
        <v>44866</v>
      </c>
      <c r="DT2" s="243">
        <f>+'Monthly Interactions-$'!DT2</f>
        <v>44896</v>
      </c>
      <c r="DU2" s="243">
        <f>+'Monthly Interactions-$'!DU2</f>
        <v>44927</v>
      </c>
      <c r="DV2" s="243">
        <f>+'Monthly Interactions-$'!DV2</f>
        <v>44958</v>
      </c>
      <c r="DW2" s="243">
        <f>+'Monthly Interactions-$'!DW2</f>
        <v>44986</v>
      </c>
      <c r="DX2" s="243">
        <f>+'Monthly Interactions-$'!DX2</f>
        <v>45017</v>
      </c>
      <c r="DY2" s="243">
        <f>+'Monthly Interactions-$'!DY2</f>
        <v>45047</v>
      </c>
      <c r="DZ2" s="243">
        <f>+'Monthly Interactions-$'!DZ2</f>
        <v>45078</v>
      </c>
      <c r="EA2" s="243">
        <f>+'Monthly Interactions-$'!EA2</f>
        <v>45108</v>
      </c>
      <c r="EB2" s="243">
        <f>+'Monthly Interactions-$'!EB2</f>
        <v>45139</v>
      </c>
      <c r="EC2" s="243">
        <f>+'Monthly Interactions-$'!EC2</f>
        <v>45170</v>
      </c>
      <c r="ED2" s="243">
        <f>+'Monthly Interactions-$'!ED2</f>
        <v>45200</v>
      </c>
      <c r="EE2" s="243">
        <f>+'Monthly Interactions-$'!EE2</f>
        <v>45231</v>
      </c>
      <c r="EF2" s="243">
        <f>+'Monthly Interactions-$'!EF2</f>
        <v>45261</v>
      </c>
      <c r="EG2" s="243">
        <f>+'Monthly Interactions-$'!EG2</f>
        <v>45292</v>
      </c>
      <c r="EH2" s="243">
        <f>+'Monthly Interactions-$'!EH2</f>
        <v>45323</v>
      </c>
      <c r="EI2" s="243">
        <f>+'Monthly Interactions-$'!EI2</f>
        <v>45352</v>
      </c>
      <c r="EJ2" s="243">
        <f>+'Monthly Interactions-$'!EJ2</f>
        <v>45383</v>
      </c>
      <c r="EK2" s="243">
        <f>+'Monthly Interactions-$'!EK2</f>
        <v>45413</v>
      </c>
      <c r="EL2" s="243">
        <f>+'Monthly Interactions-$'!EL2</f>
        <v>45444</v>
      </c>
      <c r="EM2" s="243">
        <f>+'Monthly Interactions-$'!EM2</f>
        <v>45474</v>
      </c>
      <c r="EN2" s="243">
        <f>+'Monthly Interactions-$'!EN2</f>
        <v>45505</v>
      </c>
      <c r="EO2" s="243">
        <f>+'Monthly Interactions-$'!EO2</f>
        <v>45536</v>
      </c>
      <c r="EP2" s="243">
        <f>+'Monthly Interactions-$'!EP2</f>
        <v>45566</v>
      </c>
      <c r="EQ2" s="243">
        <f>+'Monthly Interactions-$'!EQ2</f>
        <v>45597</v>
      </c>
      <c r="ER2" s="243">
        <f>+'Monthly Interactions-$'!ER2</f>
        <v>45627</v>
      </c>
      <c r="ES2" s="243">
        <f>+'Monthly Interactions-$'!ES2</f>
        <v>45658</v>
      </c>
      <c r="ET2" s="243">
        <f>+'Monthly Interactions-$'!ET2</f>
        <v>45689</v>
      </c>
      <c r="EU2" s="243">
        <f>+'Monthly Interactions-$'!EU2</f>
        <v>45717</v>
      </c>
      <c r="EV2" s="243">
        <f>+'Monthly Interactions-$'!EV2</f>
        <v>45748</v>
      </c>
      <c r="EW2" s="243">
        <f>+'Monthly Interactions-$'!EW2</f>
        <v>45778</v>
      </c>
      <c r="EX2" s="243">
        <f>+'Monthly Interactions-$'!EX2</f>
        <v>45809</v>
      </c>
      <c r="EY2" s="243">
        <f>+'Monthly Interactions-$'!EY2</f>
        <v>45839</v>
      </c>
      <c r="EZ2" s="243">
        <f>+'Monthly Interactions-$'!EZ2</f>
        <v>45870</v>
      </c>
      <c r="FA2" s="243">
        <f>+'Monthly Interactions-$'!FA2</f>
        <v>45901</v>
      </c>
      <c r="FB2" s="243">
        <f>+'Monthly Interactions-$'!FB2</f>
        <v>45931</v>
      </c>
      <c r="FC2" s="243">
        <f>+'Monthly Interactions-$'!FC2</f>
        <v>45962</v>
      </c>
      <c r="FD2" s="243">
        <f>+'Monthly Interactions-$'!FD2</f>
        <v>45992</v>
      </c>
      <c r="FE2" s="243">
        <f>+'Monthly Interactions-$'!FE2</f>
        <v>46023</v>
      </c>
      <c r="FF2" s="243">
        <f>+'Monthly Interactions-$'!FF2</f>
        <v>46054</v>
      </c>
      <c r="FG2" s="243">
        <f>+'Monthly Interactions-$'!FG2</f>
        <v>46082</v>
      </c>
      <c r="FH2" s="243">
        <f>+'Monthly Interactions-$'!FH2</f>
        <v>46113</v>
      </c>
      <c r="FI2" s="243">
        <f>+'Monthly Interactions-$'!FI2</f>
        <v>46143</v>
      </c>
      <c r="FJ2" s="243">
        <f>+'Monthly Interactions-$'!FJ2</f>
        <v>46174</v>
      </c>
      <c r="FK2" s="243">
        <f>+'Monthly Interactions-$'!FK2</f>
        <v>46204</v>
      </c>
      <c r="FL2" s="243">
        <f>+'Monthly Interactions-$'!FL2</f>
        <v>46235</v>
      </c>
      <c r="FM2" s="243">
        <f>+'Monthly Interactions-$'!FM2</f>
        <v>46266</v>
      </c>
      <c r="FN2" s="243">
        <f>+'Monthly Interactions-$'!FN2</f>
        <v>46296</v>
      </c>
      <c r="FO2" s="243">
        <f>+'Monthly Interactions-$'!FO2</f>
        <v>46327</v>
      </c>
      <c r="FP2" s="243">
        <f>+'Monthly Interactions-$'!FP2</f>
        <v>46357</v>
      </c>
      <c r="FQ2" s="243">
        <f>+'Monthly Interactions-$'!FQ2</f>
        <v>46388</v>
      </c>
      <c r="FR2" s="243">
        <f>+'Monthly Interactions-$'!FR2</f>
        <v>46419</v>
      </c>
      <c r="FS2" s="243">
        <f>+'Monthly Interactions-$'!FS2</f>
        <v>46447</v>
      </c>
      <c r="FT2" s="243">
        <f>+'Monthly Interactions-$'!FT2</f>
        <v>46478</v>
      </c>
      <c r="FU2" s="243">
        <f>+'Monthly Interactions-$'!FU2</f>
        <v>46508</v>
      </c>
      <c r="FV2" s="243">
        <f>+'Monthly Interactions-$'!FV2</f>
        <v>46539</v>
      </c>
      <c r="FW2" s="243">
        <f>+'Monthly Interactions-$'!FW2</f>
        <v>46569</v>
      </c>
      <c r="FX2" s="243">
        <f>+'Monthly Interactions-$'!FX2</f>
        <v>46600</v>
      </c>
      <c r="FY2" s="243">
        <f>+'Monthly Interactions-$'!FY2</f>
        <v>46631</v>
      </c>
      <c r="FZ2" s="243">
        <f>+'Monthly Interactions-$'!FZ2</f>
        <v>46661</v>
      </c>
      <c r="GA2" s="243">
        <f>+'Monthly Interactions-$'!GA2</f>
        <v>46692</v>
      </c>
      <c r="GB2" s="243">
        <f>+'Monthly Interactions-$'!GB2</f>
        <v>46722</v>
      </c>
    </row>
    <row r="3" spans="2:184">
      <c r="B3" s="19" t="s">
        <v>67</v>
      </c>
      <c r="C3" s="21" t="s">
        <v>61</v>
      </c>
      <c r="D3" s="19" t="s">
        <v>68</v>
      </c>
      <c r="E3" s="241">
        <f>+'Monthly Interactions-$'!E3/'Monthly Interactions-Energy'!E3</f>
        <v>32.687900569908706</v>
      </c>
      <c r="F3" s="241">
        <f>+'Monthly Interactions-$'!F3/'Monthly Interactions-Energy'!F3</f>
        <v>31.486864461401982</v>
      </c>
      <c r="G3" s="241">
        <f>+'Monthly Interactions-$'!G3/'Monthly Interactions-Energy'!G3</f>
        <v>29.591815894710788</v>
      </c>
      <c r="H3" s="241">
        <f>+'Monthly Interactions-$'!H3/'Monthly Interactions-Energy'!H3</f>
        <v>29.386660561201836</v>
      </c>
      <c r="I3" s="241">
        <f>+'Monthly Interactions-$'!I3/'Monthly Interactions-Energy'!I3</f>
        <v>28.974018475105257</v>
      </c>
      <c r="J3" s="241">
        <f>+'Monthly Interactions-$'!J3/'Monthly Interactions-Energy'!J3</f>
        <v>29.553623335051597</v>
      </c>
      <c r="K3" s="241">
        <f>+'Monthly Interactions-$'!K3/'Monthly Interactions-Energy'!K3</f>
        <v>35.63273257302685</v>
      </c>
      <c r="L3" s="241">
        <f>+'Monthly Interactions-$'!L3/'Monthly Interactions-Energy'!L3</f>
        <v>32.795236864706176</v>
      </c>
      <c r="M3" s="241">
        <f>+'Monthly Interactions-$'!M3/'Monthly Interactions-Energy'!M3</f>
        <v>29.730199547055221</v>
      </c>
      <c r="N3" s="241">
        <f>+'Monthly Interactions-$'!N3/'Monthly Interactions-Energy'!N3</f>
        <v>28.962994272670034</v>
      </c>
      <c r="O3" s="241">
        <f>+'Monthly Interactions-$'!O3/'Monthly Interactions-Energy'!O3</f>
        <v>28.946631698003888</v>
      </c>
      <c r="P3" s="241">
        <f>+'Monthly Interactions-$'!P3/'Monthly Interactions-Energy'!P3</f>
        <v>30.487113841051684</v>
      </c>
      <c r="Q3" s="241">
        <f>+'Monthly Interactions-$'!Q3/'Monthly Interactions-Energy'!Q3</f>
        <v>34.916808594261759</v>
      </c>
      <c r="R3" s="241">
        <f>+'Monthly Interactions-$'!R3/'Monthly Interactions-Energy'!R3</f>
        <v>34.136819372437387</v>
      </c>
      <c r="S3" s="241">
        <f>+'Monthly Interactions-$'!S3/'Monthly Interactions-Energy'!S3</f>
        <v>30.96114659411322</v>
      </c>
      <c r="T3" s="241">
        <f>+'Monthly Interactions-$'!T3/'Monthly Interactions-Energy'!T3</f>
        <v>31.227115251443699</v>
      </c>
      <c r="U3" s="241">
        <f>+'Monthly Interactions-$'!U3/'Monthly Interactions-Energy'!U3</f>
        <v>30.451253632686175</v>
      </c>
      <c r="V3" s="241">
        <f>+'Monthly Interactions-$'!V3/'Monthly Interactions-Energy'!V3</f>
        <v>31.760560962555047</v>
      </c>
      <c r="W3" s="241">
        <f>+'Monthly Interactions-$'!W3/'Monthly Interactions-Energy'!W3</f>
        <v>35.567698029502701</v>
      </c>
      <c r="X3" s="241">
        <f>+'Monthly Interactions-$'!X3/'Monthly Interactions-Energy'!X3</f>
        <v>35.295950588119851</v>
      </c>
      <c r="Y3" s="241">
        <f>+'Monthly Interactions-$'!Y3/'Monthly Interactions-Energy'!Y3</f>
        <v>30.840896546614715</v>
      </c>
      <c r="Z3" s="241">
        <f>+'Monthly Interactions-$'!Z3/'Monthly Interactions-Energy'!Z3</f>
        <v>29.811172349623696</v>
      </c>
      <c r="AA3" s="241">
        <f>+'Monthly Interactions-$'!AA3/'Monthly Interactions-Energy'!AA3</f>
        <v>29.783951908775844</v>
      </c>
      <c r="AB3" s="241">
        <f>+'Monthly Interactions-$'!AB3/'Monthly Interactions-Energy'!AB3</f>
        <v>30.963176015853126</v>
      </c>
      <c r="AC3" s="241">
        <f>+'Monthly Interactions-$'!AC3/'Monthly Interactions-Energy'!AC3</f>
        <v>34.541635551645442</v>
      </c>
      <c r="AD3" s="241">
        <f>+'Monthly Interactions-$'!AD3/'Monthly Interactions-Energy'!AD3</f>
        <v>35.18796135894339</v>
      </c>
      <c r="AE3" s="241">
        <f>+'Monthly Interactions-$'!AE3/'Monthly Interactions-Energy'!AE3</f>
        <v>32.454799497056747</v>
      </c>
      <c r="AF3" s="241">
        <f>+'Monthly Interactions-$'!AF3/'Monthly Interactions-Energy'!AF3</f>
        <v>31.656022699881373</v>
      </c>
      <c r="AG3" s="241">
        <f>+'Monthly Interactions-$'!AG3/'Monthly Interactions-Energy'!AG3</f>
        <v>31.044010775834831</v>
      </c>
      <c r="AH3" s="241">
        <f>+'Monthly Interactions-$'!AH3/'Monthly Interactions-Energy'!AH3</f>
        <v>33.952210214398519</v>
      </c>
      <c r="AI3" s="241">
        <f>+'Monthly Interactions-$'!AI3/'Monthly Interactions-Energy'!AI3</f>
        <v>37.287949541217301</v>
      </c>
      <c r="AJ3" s="241">
        <f>+'Monthly Interactions-$'!AJ3/'Monthly Interactions-Energy'!AJ3</f>
        <v>36.636905904304477</v>
      </c>
      <c r="AK3" s="241">
        <f>+'Monthly Interactions-$'!AK3/'Monthly Interactions-Energy'!AK3</f>
        <v>31.788108161689244</v>
      </c>
      <c r="AL3" s="241">
        <f>+'Monthly Interactions-$'!AL3/'Monthly Interactions-Energy'!AL3</f>
        <v>31.022921016121288</v>
      </c>
      <c r="AM3" s="241">
        <f>+'Monthly Interactions-$'!AM3/'Monthly Interactions-Energy'!AM3</f>
        <v>31.37483277499636</v>
      </c>
      <c r="AN3" s="241">
        <f>+'Monthly Interactions-$'!AN3/'Monthly Interactions-Energy'!AN3</f>
        <v>31.522636295874641</v>
      </c>
      <c r="AO3" s="241">
        <f>+'Monthly Interactions-$'!AO3/'Monthly Interactions-Energy'!AO3</f>
        <v>36.031234327954067</v>
      </c>
      <c r="AP3" s="241">
        <f>+'Monthly Interactions-$'!AP3/'Monthly Interactions-Energy'!AP3</f>
        <v>36.921379995008877</v>
      </c>
      <c r="AQ3" s="241">
        <f>+'Monthly Interactions-$'!AQ3/'Monthly Interactions-Energy'!AQ3</f>
        <v>34.063595809328547</v>
      </c>
      <c r="AR3" s="241">
        <f>+'Monthly Interactions-$'!AR3/'Monthly Interactions-Energy'!AR3</f>
        <v>32.758961339093432</v>
      </c>
      <c r="AS3" s="241">
        <f>+'Monthly Interactions-$'!AS3/'Monthly Interactions-Energy'!AS3</f>
        <v>32.568495894644954</v>
      </c>
      <c r="AT3" s="241">
        <f>+'Monthly Interactions-$'!AT3/'Monthly Interactions-Energy'!AT3</f>
        <v>35.354134422702863</v>
      </c>
      <c r="AU3" s="241">
        <f>+'Monthly Interactions-$'!AU3/'Monthly Interactions-Energy'!AU3</f>
        <v>38.112778877009468</v>
      </c>
      <c r="AV3" s="241">
        <f>+'Monthly Interactions-$'!AV3/'Monthly Interactions-Energy'!AV3</f>
        <v>39.151895783302713</v>
      </c>
      <c r="AW3" s="241">
        <f>+'Monthly Interactions-$'!AW3/'Monthly Interactions-Energy'!AW3</f>
        <v>33.035205423774933</v>
      </c>
      <c r="AX3" s="241">
        <f>+'Monthly Interactions-$'!AX3/'Monthly Interactions-Energy'!AX3</f>
        <v>31.920292036396216</v>
      </c>
      <c r="AY3" s="241">
        <f>+'Monthly Interactions-$'!AY3/'Monthly Interactions-Energy'!AY3</f>
        <v>32.737420771004068</v>
      </c>
      <c r="AZ3" s="241">
        <f>+'Monthly Interactions-$'!AZ3/'Monthly Interactions-Energy'!AZ3</f>
        <v>32.806845992168498</v>
      </c>
      <c r="BA3" s="241">
        <f>+'Monthly Interactions-$'!BA3/'Monthly Interactions-Energy'!BA3</f>
        <v>38.060574961988173</v>
      </c>
      <c r="BB3" s="241">
        <f>+'Monthly Interactions-$'!BB3/'Monthly Interactions-Energy'!BB3</f>
        <v>38.70856829352843</v>
      </c>
      <c r="BC3" s="241">
        <f>+'Monthly Interactions-$'!BC3/'Monthly Interactions-Energy'!BC3</f>
        <v>35.322627685172918</v>
      </c>
      <c r="BD3" s="241">
        <f>+'Monthly Interactions-$'!BD3/'Monthly Interactions-Energy'!BD3</f>
        <v>33.793188424910547</v>
      </c>
      <c r="BE3" s="241">
        <f>+'Monthly Interactions-$'!BE3/'Monthly Interactions-Energy'!BE3</f>
        <v>33.353911966710655</v>
      </c>
      <c r="BF3" s="241">
        <f>+'Monthly Interactions-$'!BF3/'Monthly Interactions-Energy'!BF3</f>
        <v>36.848723220329184</v>
      </c>
      <c r="BG3" s="241">
        <f>+'Monthly Interactions-$'!BG3/'Monthly Interactions-Energy'!BG3</f>
        <v>39.350820678999412</v>
      </c>
      <c r="BH3" s="241">
        <f>+'Monthly Interactions-$'!BH3/'Monthly Interactions-Energy'!BH3</f>
        <v>40.52110007026446</v>
      </c>
      <c r="BI3" s="241">
        <f>+'Monthly Interactions-$'!BI3/'Monthly Interactions-Energy'!BI3</f>
        <v>33.497659154375746</v>
      </c>
      <c r="BJ3" s="241">
        <f>+'Monthly Interactions-$'!BJ3/'Monthly Interactions-Energy'!BJ3</f>
        <v>33.197644779275471</v>
      </c>
      <c r="BK3" s="241">
        <f>+'Monthly Interactions-$'!BK3/'Monthly Interactions-Energy'!BK3</f>
        <v>33.832783229935671</v>
      </c>
      <c r="BL3" s="241">
        <f>+'Monthly Interactions-$'!BL3/'Monthly Interactions-Energy'!BL3</f>
        <v>33.994496785764056</v>
      </c>
      <c r="BM3" s="241">
        <f>+'Monthly Interactions-$'!BM3/'Monthly Interactions-Energy'!BM3</f>
        <v>39.967067273078996</v>
      </c>
      <c r="BN3" s="241">
        <f>+'Monthly Interactions-$'!BN3/'Monthly Interactions-Energy'!BN3</f>
        <v>40.591534436923453</v>
      </c>
      <c r="BO3" s="241">
        <f>+'Monthly Interactions-$'!BO3/'Monthly Interactions-Energy'!BO3</f>
        <v>37.17447985787296</v>
      </c>
      <c r="BP3" s="241">
        <f>+'Monthly Interactions-$'!BP3/'Monthly Interactions-Energy'!BP3</f>
        <v>36.201354238964704</v>
      </c>
      <c r="BQ3" s="241">
        <f>+'Monthly Interactions-$'!BQ3/'Monthly Interactions-Energy'!BQ3</f>
        <v>35.858596372495285</v>
      </c>
      <c r="BR3" s="241">
        <f>+'Monthly Interactions-$'!BR3/'Monthly Interactions-Energy'!BR3</f>
        <v>39.593970999632432</v>
      </c>
      <c r="BS3" s="241">
        <f>+'Monthly Interactions-$'!BS3/'Monthly Interactions-Energy'!BS3</f>
        <v>43.792234855627399</v>
      </c>
      <c r="BT3" s="241">
        <f>+'Monthly Interactions-$'!BT3/'Monthly Interactions-Energy'!BT3</f>
        <v>44.654989369897741</v>
      </c>
      <c r="BU3" s="241">
        <f>+'Monthly Interactions-$'!BU3/'Monthly Interactions-Energy'!BU3</f>
        <v>37.375835564292203</v>
      </c>
      <c r="BV3" s="241">
        <f>+'Monthly Interactions-$'!BV3/'Monthly Interactions-Energy'!BV3</f>
        <v>36.612680582135262</v>
      </c>
      <c r="BW3" s="241">
        <f>+'Monthly Interactions-$'!BW3/'Monthly Interactions-Energy'!BW3</f>
        <v>37.664421478447117</v>
      </c>
      <c r="BX3" s="241">
        <f>+'Monthly Interactions-$'!BX3/'Monthly Interactions-Energy'!BX3</f>
        <v>38.422909148834336</v>
      </c>
      <c r="BY3" s="241">
        <f>+'Monthly Interactions-$'!BY3/'Monthly Interactions-Energy'!BY3</f>
        <v>43.911435643273308</v>
      </c>
      <c r="BZ3" s="241">
        <f>+'Monthly Interactions-$'!BZ3/'Monthly Interactions-Energy'!BZ3</f>
        <v>45.432004194386543</v>
      </c>
      <c r="CA3" s="241">
        <f>+'Monthly Interactions-$'!CA3/'Monthly Interactions-Energy'!CA3</f>
        <v>42.925829137577757</v>
      </c>
      <c r="CB3" s="241">
        <f>+'Monthly Interactions-$'!CB3/'Monthly Interactions-Energy'!CB3</f>
        <v>42.691715252552321</v>
      </c>
      <c r="CC3" s="241">
        <f>+'Monthly Interactions-$'!CC3/'Monthly Interactions-Energy'!CC3</f>
        <v>42.63077335260121</v>
      </c>
      <c r="CD3" s="241">
        <f>+'Monthly Interactions-$'!CD3/'Monthly Interactions-Energy'!CD3</f>
        <v>47.48140042430591</v>
      </c>
      <c r="CE3" s="241">
        <f>+'Monthly Interactions-$'!CE3/'Monthly Interactions-Energy'!CE3</f>
        <v>55.878282418612287</v>
      </c>
      <c r="CF3" s="241">
        <f>+'Monthly Interactions-$'!CF3/'Monthly Interactions-Energy'!CF3</f>
        <v>57.162859880776388</v>
      </c>
      <c r="CG3" s="241">
        <f>+'Monthly Interactions-$'!CG3/'Monthly Interactions-Energy'!CG3</f>
        <v>48.84344487545485</v>
      </c>
      <c r="CH3" s="241">
        <f>+'Monthly Interactions-$'!CH3/'Monthly Interactions-Energy'!CH3</f>
        <v>48.111303272904891</v>
      </c>
      <c r="CI3" s="241">
        <f>+'Monthly Interactions-$'!CI3/'Monthly Interactions-Energy'!CI3</f>
        <v>49.405867116171393</v>
      </c>
      <c r="CJ3" s="241">
        <f>+'Monthly Interactions-$'!CJ3/'Monthly Interactions-Energy'!CJ3</f>
        <v>51.545060602499689</v>
      </c>
      <c r="CK3" s="241">
        <f>+'Monthly Interactions-$'!CK3/'Monthly Interactions-Energy'!CK3</f>
        <v>56.046633513564061</v>
      </c>
      <c r="CL3" s="241">
        <f>+'Monthly Interactions-$'!CL3/'Monthly Interactions-Energy'!CL3</f>
        <v>57.326561752120071</v>
      </c>
      <c r="CM3" s="241">
        <f>+'Monthly Interactions-$'!CM3/'Monthly Interactions-Energy'!CM3</f>
        <v>55.032956468424281</v>
      </c>
      <c r="CN3" s="241">
        <f>+'Monthly Interactions-$'!CN3/'Monthly Interactions-Energy'!CN3</f>
        <v>54.117138551102371</v>
      </c>
      <c r="CO3" s="241">
        <f>+'Monthly Interactions-$'!CO3/'Monthly Interactions-Energy'!CO3</f>
        <v>53.624177732798131</v>
      </c>
      <c r="CP3" s="241">
        <f>+'Monthly Interactions-$'!CP3/'Monthly Interactions-Energy'!CP3</f>
        <v>62.186081709178524</v>
      </c>
      <c r="CQ3" s="241">
        <f>+'Monthly Interactions-$'!CQ3/'Monthly Interactions-Energy'!CQ3</f>
        <v>72.141142447912088</v>
      </c>
      <c r="CR3" s="241">
        <f>+'Monthly Interactions-$'!CR3/'Monthly Interactions-Energy'!CR3</f>
        <v>71.719606291870377</v>
      </c>
      <c r="CS3" s="241">
        <f>+'Monthly Interactions-$'!CS3/'Monthly Interactions-Energy'!CS3</f>
        <v>62.382003840479392</v>
      </c>
      <c r="CT3" s="241">
        <f>+'Monthly Interactions-$'!CT3/'Monthly Interactions-Energy'!CT3</f>
        <v>59.602493477456754</v>
      </c>
      <c r="CU3" s="241">
        <f>+'Monthly Interactions-$'!CU3/'Monthly Interactions-Energy'!CU3</f>
        <v>59.821957413529383</v>
      </c>
      <c r="CV3" s="241">
        <f>+'Monthly Interactions-$'!CV3/'Monthly Interactions-Energy'!CV3</f>
        <v>63.365224121909186</v>
      </c>
      <c r="CW3" s="241">
        <f>+'Monthly Interactions-$'!CW3/'Monthly Interactions-Energy'!CW3</f>
        <v>66.32567756742084</v>
      </c>
      <c r="CX3" s="241">
        <f>+'Monthly Interactions-$'!CX3/'Monthly Interactions-Energy'!CX3</f>
        <v>68.844407931403182</v>
      </c>
      <c r="CY3" s="241">
        <f>+'Monthly Interactions-$'!CY3/'Monthly Interactions-Energy'!CY3</f>
        <v>65.23679317966193</v>
      </c>
      <c r="CZ3" s="241">
        <f>+'Monthly Interactions-$'!CZ3/'Monthly Interactions-Energy'!CZ3</f>
        <v>64.864045014635522</v>
      </c>
      <c r="DA3" s="241">
        <f>+'Monthly Interactions-$'!DA3/'Monthly Interactions-Energy'!DA3</f>
        <v>62.426024872849574</v>
      </c>
      <c r="DB3" s="241">
        <f>+'Monthly Interactions-$'!DB3/'Monthly Interactions-Energy'!DB3</f>
        <v>72.697153005557652</v>
      </c>
      <c r="DC3" s="241">
        <f>+'Monthly Interactions-$'!DC3/'Monthly Interactions-Energy'!DC3</f>
        <v>80.891909022738517</v>
      </c>
      <c r="DD3" s="241">
        <f>+'Monthly Interactions-$'!DD3/'Monthly Interactions-Energy'!DD3</f>
        <v>81.613157744964724</v>
      </c>
      <c r="DE3" s="241">
        <f>+'Monthly Interactions-$'!DE3/'Monthly Interactions-Energy'!DE3</f>
        <v>67.770112938272931</v>
      </c>
      <c r="DF3" s="241">
        <f>+'Monthly Interactions-$'!DF3/'Monthly Interactions-Energy'!DF3</f>
        <v>62.996630556358909</v>
      </c>
      <c r="DG3" s="241">
        <f>+'Monthly Interactions-$'!DG3/'Monthly Interactions-Energy'!DG3</f>
        <v>64.52802529787995</v>
      </c>
      <c r="DH3" s="241">
        <f>+'Monthly Interactions-$'!DH3/'Monthly Interactions-Energy'!DH3</f>
        <v>67.007600220466657</v>
      </c>
      <c r="DI3" s="241">
        <f>+'Monthly Interactions-$'!DI3/'Monthly Interactions-Energy'!DI3</f>
        <v>69.326662416222604</v>
      </c>
      <c r="DJ3" s="241">
        <f>+'Monthly Interactions-$'!DJ3/'Monthly Interactions-Energy'!DJ3</f>
        <v>70.258000769305369</v>
      </c>
      <c r="DK3" s="241">
        <f>+'Monthly Interactions-$'!DK3/'Monthly Interactions-Energy'!DK3</f>
        <v>66.952395484291628</v>
      </c>
      <c r="DL3" s="241">
        <f>+'Monthly Interactions-$'!DL3/'Monthly Interactions-Energy'!DL3</f>
        <v>64.403597226929477</v>
      </c>
      <c r="DM3" s="241">
        <f>+'Monthly Interactions-$'!DM3/'Monthly Interactions-Energy'!DM3</f>
        <v>63.862937488020627</v>
      </c>
      <c r="DN3" s="241">
        <f>+'Monthly Interactions-$'!DN3/'Monthly Interactions-Energy'!DN3</f>
        <v>75.249965563350202</v>
      </c>
      <c r="DO3" s="241">
        <f>+'Monthly Interactions-$'!DO3/'Monthly Interactions-Energy'!DO3</f>
        <v>80.773616382501942</v>
      </c>
      <c r="DP3" s="241">
        <f>+'Monthly Interactions-$'!DP3/'Monthly Interactions-Energy'!DP3</f>
        <v>82.694035404965845</v>
      </c>
      <c r="DQ3" s="241">
        <f>+'Monthly Interactions-$'!DQ3/'Monthly Interactions-Energy'!DQ3</f>
        <v>69.4761683205504</v>
      </c>
      <c r="DR3" s="241">
        <f>+'Monthly Interactions-$'!DR3/'Monthly Interactions-Energy'!DR3</f>
        <v>65.063329390840892</v>
      </c>
      <c r="DS3" s="241">
        <f>+'Monthly Interactions-$'!DS3/'Monthly Interactions-Energy'!DS3</f>
        <v>67.342235508194861</v>
      </c>
      <c r="DT3" s="241">
        <f>+'Monthly Interactions-$'!DT3/'Monthly Interactions-Energy'!DT3</f>
        <v>68.007131387603891</v>
      </c>
      <c r="DU3" s="241">
        <f>+'Monthly Interactions-$'!DU3/'Monthly Interactions-Energy'!DU3</f>
        <v>71.051567017952692</v>
      </c>
      <c r="DV3" s="241">
        <f>+'Monthly Interactions-$'!DV3/'Monthly Interactions-Energy'!DV3</f>
        <v>71.491607801731902</v>
      </c>
      <c r="DW3" s="241">
        <f>+'Monthly Interactions-$'!DW3/'Monthly Interactions-Energy'!DW3</f>
        <v>68.355022711528122</v>
      </c>
      <c r="DX3" s="241">
        <f>+'Monthly Interactions-$'!DX3/'Monthly Interactions-Energy'!DX3</f>
        <v>65.18038007133508</v>
      </c>
      <c r="DY3" s="241">
        <f>+'Monthly Interactions-$'!DY3/'Monthly Interactions-Energy'!DY3</f>
        <v>67.27196161283392</v>
      </c>
      <c r="DZ3" s="241">
        <f>+'Monthly Interactions-$'!DZ3/'Monthly Interactions-Energy'!DZ3</f>
        <v>76.336002949424554</v>
      </c>
      <c r="EA3" s="241">
        <f>+'Monthly Interactions-$'!EA3/'Monthly Interactions-Energy'!EA3</f>
        <v>80.527497860297885</v>
      </c>
      <c r="EB3" s="241">
        <f>+'Monthly Interactions-$'!EB3/'Monthly Interactions-Energy'!EB3</f>
        <v>82.537245535644686</v>
      </c>
      <c r="EC3" s="241">
        <f>+'Monthly Interactions-$'!EC3/'Monthly Interactions-Energy'!EC3</f>
        <v>69.52073674369808</v>
      </c>
      <c r="ED3" s="241">
        <f>+'Monthly Interactions-$'!ED3/'Monthly Interactions-Energy'!ED3</f>
        <v>66.508621608639004</v>
      </c>
      <c r="EE3" s="241">
        <f>+'Monthly Interactions-$'!EE3/'Monthly Interactions-Energy'!EE3</f>
        <v>67.40920719618083</v>
      </c>
      <c r="EF3" s="241">
        <f>+'Monthly Interactions-$'!EF3/'Monthly Interactions-Energy'!EF3</f>
        <v>67.668895511584012</v>
      </c>
      <c r="EG3" s="241">
        <f>+'Monthly Interactions-$'!EG3/'Monthly Interactions-Energy'!EG3</f>
        <v>71.140437079082062</v>
      </c>
      <c r="EH3" s="241">
        <f>+'Monthly Interactions-$'!EH3/'Monthly Interactions-Energy'!EH3</f>
        <v>73.360418652408541</v>
      </c>
      <c r="EI3" s="241">
        <f>+'Monthly Interactions-$'!EI3/'Monthly Interactions-Energy'!EI3</f>
        <v>68.260412210134135</v>
      </c>
      <c r="EJ3" s="241">
        <f>+'Monthly Interactions-$'!EJ3/'Monthly Interactions-Energy'!EJ3</f>
        <v>67.413752549306977</v>
      </c>
      <c r="EK3" s="241">
        <f>+'Monthly Interactions-$'!EK3/'Monthly Interactions-Energy'!EK3</f>
        <v>67.728549771002804</v>
      </c>
      <c r="EL3" s="241">
        <f>+'Monthly Interactions-$'!EL3/'Monthly Interactions-Energy'!EL3</f>
        <v>73.170344485049014</v>
      </c>
      <c r="EM3" s="241">
        <f>+'Monthly Interactions-$'!EM3/'Monthly Interactions-Energy'!EM3</f>
        <v>83.93782659625542</v>
      </c>
      <c r="EN3" s="241">
        <f>+'Monthly Interactions-$'!EN3/'Monthly Interactions-Energy'!EN3</f>
        <v>85.642294047892207</v>
      </c>
      <c r="EO3" s="241">
        <f>+'Monthly Interactions-$'!EO3/'Monthly Interactions-Energy'!EO3</f>
        <v>72.487887289387913</v>
      </c>
      <c r="EP3" s="241">
        <f>+'Monthly Interactions-$'!EP3/'Monthly Interactions-Energy'!EP3</f>
        <v>68.667211225368973</v>
      </c>
      <c r="EQ3" s="241">
        <f>+'Monthly Interactions-$'!EQ3/'Monthly Interactions-Energy'!EQ3</f>
        <v>67.332565940035849</v>
      </c>
      <c r="ER3" s="241">
        <f>+'Monthly Interactions-$'!ER3/'Monthly Interactions-Energy'!ER3</f>
        <v>70.473543485497132</v>
      </c>
      <c r="ES3" s="241">
        <f>+'Monthly Interactions-$'!ES3/'Monthly Interactions-Energy'!ES3</f>
        <v>74.664233763312083</v>
      </c>
      <c r="ET3" s="241">
        <f>+'Monthly Interactions-$'!ET3/'Monthly Interactions-Energy'!ET3</f>
        <v>74.917367339452852</v>
      </c>
      <c r="EU3" s="241">
        <f>+'Monthly Interactions-$'!EU3/'Monthly Interactions-Energy'!EU3</f>
        <v>70.746661473957005</v>
      </c>
      <c r="EV3" s="241">
        <f>+'Monthly Interactions-$'!EV3/'Monthly Interactions-Energy'!EV3</f>
        <v>70.118858968632964</v>
      </c>
      <c r="EW3" s="241">
        <f>+'Monthly Interactions-$'!EW3/'Monthly Interactions-Energy'!EW3</f>
        <v>68.993005124397868</v>
      </c>
      <c r="EX3" s="241">
        <f>+'Monthly Interactions-$'!EX3/'Monthly Interactions-Energy'!EX3</f>
        <v>76.510444972281562</v>
      </c>
      <c r="EY3" s="241">
        <f>+'Monthly Interactions-$'!EY3/'Monthly Interactions-Energy'!EY3</f>
        <v>86.836303923078631</v>
      </c>
      <c r="EZ3" s="241">
        <f>+'Monthly Interactions-$'!EZ3/'Monthly Interactions-Energy'!EZ3</f>
        <v>86.33895808440721</v>
      </c>
      <c r="FA3" s="241">
        <f>+'Monthly Interactions-$'!FA3/'Monthly Interactions-Energy'!FA3</f>
        <v>75.831384462130771</v>
      </c>
      <c r="FB3" s="241">
        <f>+'Monthly Interactions-$'!FB3/'Monthly Interactions-Energy'!FB3</f>
        <v>72.084452021242143</v>
      </c>
      <c r="FC3" s="241">
        <f>+'Monthly Interactions-$'!FC3/'Monthly Interactions-Energy'!FC3</f>
        <v>69.216565893806333</v>
      </c>
      <c r="FD3" s="241">
        <f>+'Monthly Interactions-$'!FD3/'Monthly Interactions-Energy'!FD3</f>
        <v>73.470668483246172</v>
      </c>
      <c r="FE3" s="241">
        <f>+'Monthly Interactions-$'!FE3/'Monthly Interactions-Energy'!FE3</f>
        <v>77.39700764463386</v>
      </c>
      <c r="FF3" s="241">
        <f>+'Monthly Interactions-$'!FF3/'Monthly Interactions-Energy'!FF3</f>
        <v>78.961056361986138</v>
      </c>
      <c r="FG3" s="241">
        <f>+'Monthly Interactions-$'!FG3/'Monthly Interactions-Energy'!FG3</f>
        <v>75.326338593702431</v>
      </c>
      <c r="FH3" s="241">
        <f>+'Monthly Interactions-$'!FH3/'Monthly Interactions-Energy'!FH3</f>
        <v>73.657535328156968</v>
      </c>
      <c r="FI3" s="241">
        <f>+'Monthly Interactions-$'!FI3/'Monthly Interactions-Energy'!FI3</f>
        <v>72.881425248948943</v>
      </c>
      <c r="FJ3" s="241">
        <f>+'Monthly Interactions-$'!FJ3/'Monthly Interactions-Energy'!FJ3</f>
        <v>82.428046986134035</v>
      </c>
      <c r="FK3" s="241">
        <f>+'Monthly Interactions-$'!FK3/'Monthly Interactions-Energy'!FK3</f>
        <v>91.628364588755161</v>
      </c>
      <c r="FL3" s="241">
        <f>+'Monthly Interactions-$'!FL3/'Monthly Interactions-Energy'!FL3</f>
        <v>90.419087409881655</v>
      </c>
      <c r="FM3" s="241">
        <f>+'Monthly Interactions-$'!FM3/'Monthly Interactions-Energy'!FM3</f>
        <v>80.531906556745909</v>
      </c>
      <c r="FN3" s="241">
        <f>+'Monthly Interactions-$'!FN3/'Monthly Interactions-Energy'!FN3</f>
        <v>75.031652817385748</v>
      </c>
      <c r="FO3" s="241">
        <f>+'Monthly Interactions-$'!FO3/'Monthly Interactions-Energy'!FO3</f>
        <v>73.78025943541553</v>
      </c>
      <c r="FP3" s="241">
        <f>+'Monthly Interactions-$'!FP3/'Monthly Interactions-Energy'!FP3</f>
        <v>77.837979465246363</v>
      </c>
      <c r="FQ3" s="241">
        <f>+'Monthly Interactions-$'!FQ3/'Monthly Interactions-Energy'!FQ3</f>
        <v>80.536847964984645</v>
      </c>
      <c r="FR3" s="241">
        <f>+'Monthly Interactions-$'!FR3/'Monthly Interactions-Energy'!FR3</f>
        <v>82.830023882354766</v>
      </c>
      <c r="FS3" s="241">
        <f>+'Monthly Interactions-$'!FS3/'Monthly Interactions-Energy'!FS3</f>
        <v>79.9185731489478</v>
      </c>
      <c r="FT3" s="241">
        <f>+'Monthly Interactions-$'!FT3/'Monthly Interactions-Energy'!FT3</f>
        <v>78.184134057991756</v>
      </c>
      <c r="FU3" s="241">
        <f>+'Monthly Interactions-$'!FU3/'Monthly Interactions-Energy'!FU3</f>
        <v>76.524180755676966</v>
      </c>
      <c r="FV3" s="241">
        <f>+'Monthly Interactions-$'!FV3/'Monthly Interactions-Energy'!FV3</f>
        <v>86.656849239244437</v>
      </c>
      <c r="FW3" s="241">
        <f>+'Monthly Interactions-$'!FW3/'Monthly Interactions-Energy'!FW3</f>
        <v>92.446531475299366</v>
      </c>
      <c r="FX3" s="241">
        <f>+'Monthly Interactions-$'!FX3/'Monthly Interactions-Energy'!FX3</f>
        <v>94.604740790247732</v>
      </c>
      <c r="FY3" s="241">
        <f>+'Monthly Interactions-$'!FY3/'Monthly Interactions-Energy'!FY3</f>
        <v>83.007631221119041</v>
      </c>
      <c r="FZ3" s="241">
        <f>+'Monthly Interactions-$'!FZ3/'Monthly Interactions-Energy'!FZ3</f>
        <v>77.931594234394225</v>
      </c>
      <c r="GA3" s="241">
        <f>+'Monthly Interactions-$'!GA3/'Monthly Interactions-Energy'!GA3</f>
        <v>79.275217819934824</v>
      </c>
      <c r="GB3" s="241">
        <f>+'Monthly Interactions-$'!GB3/'Monthly Interactions-Energy'!GB3</f>
        <v>82.020364320778867</v>
      </c>
    </row>
    <row r="4" spans="2:184">
      <c r="B4" s="19" t="s">
        <v>67</v>
      </c>
      <c r="C4" s="21" t="s">
        <v>61</v>
      </c>
      <c r="D4" s="19" t="s">
        <v>69</v>
      </c>
      <c r="E4" s="241">
        <f>+'Monthly Interactions-$'!E4/'Monthly Interactions-Energy'!E4</f>
        <v>30.34473279797426</v>
      </c>
      <c r="F4" s="241">
        <f>+'Monthly Interactions-$'!F4/'Monthly Interactions-Energy'!F4</f>
        <v>30.58527596559199</v>
      </c>
      <c r="G4" s="241">
        <f>+'Monthly Interactions-$'!G4/'Monthly Interactions-Energy'!G4</f>
        <v>28.546080858492708</v>
      </c>
      <c r="H4" s="241">
        <f>+'Monthly Interactions-$'!H4/'Monthly Interactions-Energy'!H4</f>
        <v>27.808120155436569</v>
      </c>
      <c r="I4" s="241">
        <f>+'Monthly Interactions-$'!I4/'Monthly Interactions-Energy'!I4</f>
        <v>26.987611179498423</v>
      </c>
      <c r="J4" s="241">
        <f>+'Monthly Interactions-$'!J4/'Monthly Interactions-Energy'!J4</f>
        <v>28.556955529779678</v>
      </c>
      <c r="K4" s="241">
        <f>+'Monthly Interactions-$'!K4/'Monthly Interactions-Energy'!K4</f>
        <v>31.808949524587852</v>
      </c>
      <c r="L4" s="241">
        <f>+'Monthly Interactions-$'!L4/'Monthly Interactions-Energy'!L4</f>
        <v>30.711169323234639</v>
      </c>
      <c r="M4" s="241">
        <f>+'Monthly Interactions-$'!M4/'Monthly Interactions-Energy'!M4</f>
        <v>28.53517345688654</v>
      </c>
      <c r="N4" s="241">
        <f>+'Monthly Interactions-$'!N4/'Monthly Interactions-Energy'!N4</f>
        <v>28.419798008923358</v>
      </c>
      <c r="O4" s="241">
        <f>+'Monthly Interactions-$'!O4/'Monthly Interactions-Energy'!O4</f>
        <v>28.058114944079076</v>
      </c>
      <c r="P4" s="241">
        <f>+'Monthly Interactions-$'!P4/'Monthly Interactions-Energy'!P4</f>
        <v>29.008639499675695</v>
      </c>
      <c r="Q4" s="241">
        <f>+'Monthly Interactions-$'!Q4/'Monthly Interactions-Energy'!Q4</f>
        <v>31.805742324254709</v>
      </c>
      <c r="R4" s="241">
        <f>+'Monthly Interactions-$'!R4/'Monthly Interactions-Energy'!R4</f>
        <v>32.036853838638734</v>
      </c>
      <c r="S4" s="241">
        <f>+'Monthly Interactions-$'!S4/'Monthly Interactions-Energy'!S4</f>
        <v>28.2162077708563</v>
      </c>
      <c r="T4" s="241">
        <f>+'Monthly Interactions-$'!T4/'Monthly Interactions-Energy'!T4</f>
        <v>28.784025643152102</v>
      </c>
      <c r="U4" s="241">
        <f>+'Monthly Interactions-$'!U4/'Monthly Interactions-Energy'!U4</f>
        <v>28.153334241616538</v>
      </c>
      <c r="V4" s="241">
        <f>+'Monthly Interactions-$'!V4/'Monthly Interactions-Energy'!V4</f>
        <v>31.036275542234954</v>
      </c>
      <c r="W4" s="241">
        <f>+'Monthly Interactions-$'!W4/'Monthly Interactions-Energy'!W4</f>
        <v>33.882606834183456</v>
      </c>
      <c r="X4" s="241">
        <f>+'Monthly Interactions-$'!X4/'Monthly Interactions-Energy'!X4</f>
        <v>32.766081322060167</v>
      </c>
      <c r="Y4" s="241">
        <f>+'Monthly Interactions-$'!Y4/'Monthly Interactions-Energy'!Y4</f>
        <v>28.638549817570642</v>
      </c>
      <c r="Z4" s="241">
        <f>+'Monthly Interactions-$'!Z4/'Monthly Interactions-Energy'!Z4</f>
        <v>28.727946511066147</v>
      </c>
      <c r="AA4" s="241">
        <f>+'Monthly Interactions-$'!AA4/'Monthly Interactions-Energy'!AA4</f>
        <v>28.951303578521649</v>
      </c>
      <c r="AB4" s="241">
        <f>+'Monthly Interactions-$'!AB4/'Monthly Interactions-Energy'!AB4</f>
        <v>28.265794112249747</v>
      </c>
      <c r="AC4" s="241">
        <f>+'Monthly Interactions-$'!AC4/'Monthly Interactions-Energy'!AC4</f>
        <v>32.721888565713385</v>
      </c>
      <c r="AD4" s="241">
        <f>+'Monthly Interactions-$'!AD4/'Monthly Interactions-Energy'!AD4</f>
        <v>32.960982283535323</v>
      </c>
      <c r="AE4" s="241">
        <f>+'Monthly Interactions-$'!AE4/'Monthly Interactions-Energy'!AE4</f>
        <v>29.225633403300137</v>
      </c>
      <c r="AF4" s="241">
        <f>+'Monthly Interactions-$'!AF4/'Monthly Interactions-Energy'!AF4</f>
        <v>29.824014183255681</v>
      </c>
      <c r="AG4" s="241">
        <f>+'Monthly Interactions-$'!AG4/'Monthly Interactions-Energy'!AG4</f>
        <v>29.624278653417974</v>
      </c>
      <c r="AH4" s="241">
        <f>+'Monthly Interactions-$'!AH4/'Monthly Interactions-Energy'!AH4</f>
        <v>33.141003534844238</v>
      </c>
      <c r="AI4" s="241">
        <f>+'Monthly Interactions-$'!AI4/'Monthly Interactions-Energy'!AI4</f>
        <v>35.930833796096685</v>
      </c>
      <c r="AJ4" s="241">
        <f>+'Monthly Interactions-$'!AJ4/'Monthly Interactions-Energy'!AJ4</f>
        <v>34.701187811926012</v>
      </c>
      <c r="AK4" s="241">
        <f>+'Monthly Interactions-$'!AK4/'Monthly Interactions-Energy'!AK4</f>
        <v>29.86888194759128</v>
      </c>
      <c r="AL4" s="241">
        <f>+'Monthly Interactions-$'!AL4/'Monthly Interactions-Energy'!AL4</f>
        <v>29.83203596067592</v>
      </c>
      <c r="AM4" s="241">
        <f>+'Monthly Interactions-$'!AM4/'Monthly Interactions-Energy'!AM4</f>
        <v>30.120685381875919</v>
      </c>
      <c r="AN4" s="241">
        <f>+'Monthly Interactions-$'!AN4/'Monthly Interactions-Energy'!AN4</f>
        <v>29.914797167746052</v>
      </c>
      <c r="AO4" s="241">
        <f>+'Monthly Interactions-$'!AO4/'Monthly Interactions-Energy'!AO4</f>
        <v>35.086515264571062</v>
      </c>
      <c r="AP4" s="241">
        <f>+'Monthly Interactions-$'!AP4/'Monthly Interactions-Energy'!AP4</f>
        <v>35.365098697035101</v>
      </c>
      <c r="AQ4" s="241">
        <f>+'Monthly Interactions-$'!AQ4/'Monthly Interactions-Energy'!AQ4</f>
        <v>31.030258796517153</v>
      </c>
      <c r="AR4" s="241">
        <f>+'Monthly Interactions-$'!AR4/'Monthly Interactions-Energy'!AR4</f>
        <v>31.636243385044146</v>
      </c>
      <c r="AS4" s="241">
        <f>+'Monthly Interactions-$'!AS4/'Monthly Interactions-Energy'!AS4</f>
        <v>31.317894208398073</v>
      </c>
      <c r="AT4" s="241">
        <f>+'Monthly Interactions-$'!AT4/'Monthly Interactions-Energy'!AT4</f>
        <v>34.696778223036716</v>
      </c>
      <c r="AU4" s="241">
        <f>+'Monthly Interactions-$'!AU4/'Monthly Interactions-Energy'!AU4</f>
        <v>38.673463998486426</v>
      </c>
      <c r="AV4" s="241">
        <f>+'Monthly Interactions-$'!AV4/'Monthly Interactions-Energy'!AV4</f>
        <v>37.351822713551911</v>
      </c>
      <c r="AW4" s="241">
        <f>+'Monthly Interactions-$'!AW4/'Monthly Interactions-Energy'!AW4</f>
        <v>32.267550541407104</v>
      </c>
      <c r="AX4" s="241">
        <f>+'Monthly Interactions-$'!AX4/'Monthly Interactions-Energy'!AX4</f>
        <v>31.929551726457241</v>
      </c>
      <c r="AY4" s="241">
        <f>+'Monthly Interactions-$'!AY4/'Monthly Interactions-Energy'!AY4</f>
        <v>32.27058964257958</v>
      </c>
      <c r="AZ4" s="241">
        <f>+'Monthly Interactions-$'!AZ4/'Monthly Interactions-Energy'!AZ4</f>
        <v>31.971440638139292</v>
      </c>
      <c r="BA4" s="241">
        <f>+'Monthly Interactions-$'!BA4/'Monthly Interactions-Energy'!BA4</f>
        <v>36.467296864898152</v>
      </c>
      <c r="BB4" s="241">
        <f>+'Monthly Interactions-$'!BB4/'Monthly Interactions-Energy'!BB4</f>
        <v>37.00373779647564</v>
      </c>
      <c r="BC4" s="241">
        <f>+'Monthly Interactions-$'!BC4/'Monthly Interactions-Energy'!BC4</f>
        <v>32.749541647517212</v>
      </c>
      <c r="BD4" s="241">
        <f>+'Monthly Interactions-$'!BD4/'Monthly Interactions-Energy'!BD4</f>
        <v>33.371560518669789</v>
      </c>
      <c r="BE4" s="241">
        <f>+'Monthly Interactions-$'!BE4/'Monthly Interactions-Energy'!BE4</f>
        <v>32.062781020059276</v>
      </c>
      <c r="BF4" s="241">
        <f>+'Monthly Interactions-$'!BF4/'Monthly Interactions-Energy'!BF4</f>
        <v>35.736015306317192</v>
      </c>
      <c r="BG4" s="241">
        <f>+'Monthly Interactions-$'!BG4/'Monthly Interactions-Energy'!BG4</f>
        <v>39.179914990497906</v>
      </c>
      <c r="BH4" s="241">
        <f>+'Monthly Interactions-$'!BH4/'Monthly Interactions-Energy'!BH4</f>
        <v>37.908637184721577</v>
      </c>
      <c r="BI4" s="241">
        <f>+'Monthly Interactions-$'!BI4/'Monthly Interactions-Energy'!BI4</f>
        <v>32.746041927849916</v>
      </c>
      <c r="BJ4" s="241">
        <f>+'Monthly Interactions-$'!BJ4/'Monthly Interactions-Energy'!BJ4</f>
        <v>32.797766860016573</v>
      </c>
      <c r="BK4" s="241">
        <f>+'Monthly Interactions-$'!BK4/'Monthly Interactions-Energy'!BK4</f>
        <v>33.168927624994502</v>
      </c>
      <c r="BL4" s="241">
        <f>+'Monthly Interactions-$'!BL4/'Monthly Interactions-Energy'!BL4</f>
        <v>33.627630224413004</v>
      </c>
      <c r="BM4" s="241">
        <f>+'Monthly Interactions-$'!BM4/'Monthly Interactions-Energy'!BM4</f>
        <v>38.258110459864554</v>
      </c>
      <c r="BN4" s="241">
        <f>+'Monthly Interactions-$'!BN4/'Monthly Interactions-Energy'!BN4</f>
        <v>38.852117908255231</v>
      </c>
      <c r="BO4" s="241">
        <f>+'Monthly Interactions-$'!BO4/'Monthly Interactions-Energy'!BO4</f>
        <v>35.076493707242477</v>
      </c>
      <c r="BP4" s="241">
        <f>+'Monthly Interactions-$'!BP4/'Monthly Interactions-Energy'!BP4</f>
        <v>36.218791238319099</v>
      </c>
      <c r="BQ4" s="241">
        <f>+'Monthly Interactions-$'!BQ4/'Monthly Interactions-Energy'!BQ4</f>
        <v>35.788910434606464</v>
      </c>
      <c r="BR4" s="241">
        <f>+'Monthly Interactions-$'!BR4/'Monthly Interactions-Energy'!BR4</f>
        <v>40.557047773201646</v>
      </c>
      <c r="BS4" s="241">
        <f>+'Monthly Interactions-$'!BS4/'Monthly Interactions-Energy'!BS4</f>
        <v>46.222264607113189</v>
      </c>
      <c r="BT4" s="241">
        <f>+'Monthly Interactions-$'!BT4/'Monthly Interactions-Energy'!BT4</f>
        <v>45.522572223148373</v>
      </c>
      <c r="BU4" s="241">
        <f>+'Monthly Interactions-$'!BU4/'Monthly Interactions-Energy'!BU4</f>
        <v>39.84896002727627</v>
      </c>
      <c r="BV4" s="241">
        <f>+'Monthly Interactions-$'!BV4/'Monthly Interactions-Energy'!BV4</f>
        <v>38.22546126203347</v>
      </c>
      <c r="BW4" s="241">
        <f>+'Monthly Interactions-$'!BW4/'Monthly Interactions-Energy'!BW4</f>
        <v>39.60558289995047</v>
      </c>
      <c r="BX4" s="241">
        <f>+'Monthly Interactions-$'!BX4/'Monthly Interactions-Energy'!BX4</f>
        <v>41.030453427435994</v>
      </c>
      <c r="BY4" s="241">
        <f>+'Monthly Interactions-$'!BY4/'Monthly Interactions-Energy'!BY4</f>
        <v>43.579951929946652</v>
      </c>
      <c r="BZ4" s="241">
        <f>+'Monthly Interactions-$'!BZ4/'Monthly Interactions-Energy'!BZ4</f>
        <v>44.490297151078401</v>
      </c>
      <c r="CA4" s="241">
        <f>+'Monthly Interactions-$'!CA4/'Monthly Interactions-Energy'!CA4</f>
        <v>41.755371928528099</v>
      </c>
      <c r="CB4" s="241">
        <f>+'Monthly Interactions-$'!CB4/'Monthly Interactions-Energy'!CB4</f>
        <v>42.77729465076856</v>
      </c>
      <c r="CC4" s="241">
        <f>+'Monthly Interactions-$'!CC4/'Monthly Interactions-Energy'!CC4</f>
        <v>41.954360536703838</v>
      </c>
      <c r="CD4" s="241">
        <f>+'Monthly Interactions-$'!CD4/'Monthly Interactions-Energy'!CD4</f>
        <v>47.840857366095634</v>
      </c>
      <c r="CE4" s="241">
        <f>+'Monthly Interactions-$'!CE4/'Monthly Interactions-Energy'!CE4</f>
        <v>58.773567078829643</v>
      </c>
      <c r="CF4" s="241">
        <f>+'Monthly Interactions-$'!CF4/'Monthly Interactions-Energy'!CF4</f>
        <v>57.570715517167613</v>
      </c>
      <c r="CG4" s="241">
        <f>+'Monthly Interactions-$'!CG4/'Monthly Interactions-Energy'!CG4</f>
        <v>48.003315396593301</v>
      </c>
      <c r="CH4" s="241">
        <f>+'Monthly Interactions-$'!CH4/'Monthly Interactions-Energy'!CH4</f>
        <v>45.58003487958571</v>
      </c>
      <c r="CI4" s="241">
        <f>+'Monthly Interactions-$'!CI4/'Monthly Interactions-Energy'!CI4</f>
        <v>47.893402241579579</v>
      </c>
      <c r="CJ4" s="241">
        <f>+'Monthly Interactions-$'!CJ4/'Monthly Interactions-Energy'!CJ4</f>
        <v>49.44139344136736</v>
      </c>
      <c r="CK4" s="241">
        <f>+'Monthly Interactions-$'!CK4/'Monthly Interactions-Energy'!CK4</f>
        <v>49.577222183714817</v>
      </c>
      <c r="CL4" s="241">
        <f>+'Monthly Interactions-$'!CL4/'Monthly Interactions-Energy'!CL4</f>
        <v>50.051980980903267</v>
      </c>
      <c r="CM4" s="241">
        <f>+'Monthly Interactions-$'!CM4/'Monthly Interactions-Energy'!CM4</f>
        <v>47.694153079385437</v>
      </c>
      <c r="CN4" s="241">
        <f>+'Monthly Interactions-$'!CN4/'Monthly Interactions-Energy'!CN4</f>
        <v>48.353413194752051</v>
      </c>
      <c r="CO4" s="241">
        <f>+'Monthly Interactions-$'!CO4/'Monthly Interactions-Energy'!CO4</f>
        <v>48.054577216880631</v>
      </c>
      <c r="CP4" s="241">
        <f>+'Monthly Interactions-$'!CP4/'Monthly Interactions-Energy'!CP4</f>
        <v>54.850334312952278</v>
      </c>
      <c r="CQ4" s="241">
        <f>+'Monthly Interactions-$'!CQ4/'Monthly Interactions-Energy'!CQ4</f>
        <v>67.289882773169467</v>
      </c>
      <c r="CR4" s="241">
        <f>+'Monthly Interactions-$'!CR4/'Monthly Interactions-Energy'!CR4</f>
        <v>64.523969957939883</v>
      </c>
      <c r="CS4" s="241">
        <f>+'Monthly Interactions-$'!CS4/'Monthly Interactions-Energy'!CS4</f>
        <v>52.248860301999031</v>
      </c>
      <c r="CT4" s="241">
        <f>+'Monthly Interactions-$'!CT4/'Monthly Interactions-Energy'!CT4</f>
        <v>49.429180503568872</v>
      </c>
      <c r="CU4" s="241">
        <f>+'Monthly Interactions-$'!CU4/'Monthly Interactions-Energy'!CU4</f>
        <v>50.303274097987519</v>
      </c>
      <c r="CV4" s="241">
        <f>+'Monthly Interactions-$'!CV4/'Monthly Interactions-Energy'!CV4</f>
        <v>51.524601696122481</v>
      </c>
      <c r="CW4" s="241">
        <f>+'Monthly Interactions-$'!CW4/'Monthly Interactions-Energy'!CW4</f>
        <v>48.488241390365559</v>
      </c>
      <c r="CX4" s="241">
        <f>+'Monthly Interactions-$'!CX4/'Monthly Interactions-Energy'!CX4</f>
        <v>48.1729445811267</v>
      </c>
      <c r="CY4" s="241">
        <f>+'Monthly Interactions-$'!CY4/'Monthly Interactions-Energy'!CY4</f>
        <v>45.90167955917569</v>
      </c>
      <c r="CZ4" s="241">
        <f>+'Monthly Interactions-$'!CZ4/'Monthly Interactions-Energy'!CZ4</f>
        <v>45.212218124321915</v>
      </c>
      <c r="DA4" s="241">
        <f>+'Monthly Interactions-$'!DA4/'Monthly Interactions-Energy'!DA4</f>
        <v>43.851100549099726</v>
      </c>
      <c r="DB4" s="241">
        <f>+'Monthly Interactions-$'!DB4/'Monthly Interactions-Energy'!DB4</f>
        <v>46.517954718417208</v>
      </c>
      <c r="DC4" s="241">
        <f>+'Monthly Interactions-$'!DC4/'Monthly Interactions-Energy'!DC4</f>
        <v>57.59058707732752</v>
      </c>
      <c r="DD4" s="241">
        <f>+'Monthly Interactions-$'!DD4/'Monthly Interactions-Energy'!DD4</f>
        <v>53.650442900373122</v>
      </c>
      <c r="DE4" s="241">
        <f>+'Monthly Interactions-$'!DE4/'Monthly Interactions-Energy'!DE4</f>
        <v>45.846240845802939</v>
      </c>
      <c r="DF4" s="241">
        <f>+'Monthly Interactions-$'!DF4/'Monthly Interactions-Energy'!DF4</f>
        <v>44.350775929826128</v>
      </c>
      <c r="DG4" s="241">
        <f>+'Monthly Interactions-$'!DG4/'Monthly Interactions-Energy'!DG4</f>
        <v>47.45540867484732</v>
      </c>
      <c r="DH4" s="241">
        <f>+'Monthly Interactions-$'!DH4/'Monthly Interactions-Energy'!DH4</f>
        <v>47.668924604290375</v>
      </c>
      <c r="DI4" s="241">
        <f>+'Monthly Interactions-$'!DI4/'Monthly Interactions-Energy'!DI4</f>
        <v>49.664527180661693</v>
      </c>
      <c r="DJ4" s="241">
        <f>+'Monthly Interactions-$'!DJ4/'Monthly Interactions-Energy'!DJ4</f>
        <v>49.222550096489506</v>
      </c>
      <c r="DK4" s="241">
        <f>+'Monthly Interactions-$'!DK4/'Monthly Interactions-Energy'!DK4</f>
        <v>47.214770759671829</v>
      </c>
      <c r="DL4" s="241">
        <f>+'Monthly Interactions-$'!DL4/'Monthly Interactions-Energy'!DL4</f>
        <v>46.253848391634648</v>
      </c>
      <c r="DM4" s="241">
        <f>+'Monthly Interactions-$'!DM4/'Monthly Interactions-Energy'!DM4</f>
        <v>44.820528725174235</v>
      </c>
      <c r="DN4" s="241">
        <f>+'Monthly Interactions-$'!DN4/'Monthly Interactions-Energy'!DN4</f>
        <v>47.608649471289731</v>
      </c>
      <c r="DO4" s="241">
        <f>+'Monthly Interactions-$'!DO4/'Monthly Interactions-Energy'!DO4</f>
        <v>58.354557436575277</v>
      </c>
      <c r="DP4" s="241">
        <f>+'Monthly Interactions-$'!DP4/'Monthly Interactions-Energy'!DP4</f>
        <v>53.211935864138567</v>
      </c>
      <c r="DQ4" s="241">
        <f>+'Monthly Interactions-$'!DQ4/'Monthly Interactions-Energy'!DQ4</f>
        <v>47.08122306134333</v>
      </c>
      <c r="DR4" s="241">
        <f>+'Monthly Interactions-$'!DR4/'Monthly Interactions-Energy'!DR4</f>
        <v>46.147436549556325</v>
      </c>
      <c r="DS4" s="241">
        <f>+'Monthly Interactions-$'!DS4/'Monthly Interactions-Energy'!DS4</f>
        <v>49.056225465764726</v>
      </c>
      <c r="DT4" s="241">
        <f>+'Monthly Interactions-$'!DT4/'Monthly Interactions-Energy'!DT4</f>
        <v>49.50818987940923</v>
      </c>
      <c r="DU4" s="241">
        <f>+'Monthly Interactions-$'!DU4/'Monthly Interactions-Energy'!DU4</f>
        <v>51.08940581084132</v>
      </c>
      <c r="DV4" s="241">
        <f>+'Monthly Interactions-$'!DV4/'Monthly Interactions-Energy'!DV4</f>
        <v>50.202425536732697</v>
      </c>
      <c r="DW4" s="241">
        <f>+'Monthly Interactions-$'!DW4/'Monthly Interactions-Energy'!DW4</f>
        <v>48.620699055420857</v>
      </c>
      <c r="DX4" s="241">
        <f>+'Monthly Interactions-$'!DX4/'Monthly Interactions-Energy'!DX4</f>
        <v>48.075030342156126</v>
      </c>
      <c r="DY4" s="241">
        <f>+'Monthly Interactions-$'!DY4/'Monthly Interactions-Energy'!DY4</f>
        <v>46.635587149295212</v>
      </c>
      <c r="DZ4" s="241">
        <f>+'Monthly Interactions-$'!DZ4/'Monthly Interactions-Energy'!DZ4</f>
        <v>48.23502682198518</v>
      </c>
      <c r="EA4" s="241">
        <f>+'Monthly Interactions-$'!EA4/'Monthly Interactions-Energy'!EA4</f>
        <v>58.110879809575607</v>
      </c>
      <c r="EB4" s="241">
        <f>+'Monthly Interactions-$'!EB4/'Monthly Interactions-Energy'!EB4</f>
        <v>53.508444443868434</v>
      </c>
      <c r="EC4" s="241">
        <f>+'Monthly Interactions-$'!EC4/'Monthly Interactions-Energy'!EC4</f>
        <v>48.671812237607632</v>
      </c>
      <c r="ED4" s="241">
        <f>+'Monthly Interactions-$'!ED4/'Monthly Interactions-Energy'!ED4</f>
        <v>46.437387806320721</v>
      </c>
      <c r="EE4" s="241">
        <f>+'Monthly Interactions-$'!EE4/'Monthly Interactions-Energy'!EE4</f>
        <v>49.333983888680443</v>
      </c>
      <c r="EF4" s="241">
        <f>+'Monthly Interactions-$'!EF4/'Monthly Interactions-Energy'!EF4</f>
        <v>50.217754575791282</v>
      </c>
      <c r="EG4" s="241">
        <f>+'Monthly Interactions-$'!EG4/'Monthly Interactions-Energy'!EG4</f>
        <v>51.516405062205678</v>
      </c>
      <c r="EH4" s="241">
        <f>+'Monthly Interactions-$'!EH4/'Monthly Interactions-Energy'!EH4</f>
        <v>51.243198901126995</v>
      </c>
      <c r="EI4" s="241">
        <f>+'Monthly Interactions-$'!EI4/'Monthly Interactions-Energy'!EI4</f>
        <v>49.907561953819638</v>
      </c>
      <c r="EJ4" s="241">
        <f>+'Monthly Interactions-$'!EJ4/'Monthly Interactions-Energy'!EJ4</f>
        <v>48.815085202293425</v>
      </c>
      <c r="EK4" s="241">
        <f>+'Monthly Interactions-$'!EK4/'Monthly Interactions-Energy'!EK4</f>
        <v>48.013771727938845</v>
      </c>
      <c r="EL4" s="241">
        <f>+'Monthly Interactions-$'!EL4/'Monthly Interactions-Energy'!EL4</f>
        <v>48.510776397481692</v>
      </c>
      <c r="EM4" s="241">
        <f>+'Monthly Interactions-$'!EM4/'Monthly Interactions-Energy'!EM4</f>
        <v>59.29522027697034</v>
      </c>
      <c r="EN4" s="241">
        <f>+'Monthly Interactions-$'!EN4/'Monthly Interactions-Energy'!EN4</f>
        <v>56.728232293817655</v>
      </c>
      <c r="EO4" s="241">
        <f>+'Monthly Interactions-$'!EO4/'Monthly Interactions-Energy'!EO4</f>
        <v>50.335129220083999</v>
      </c>
      <c r="EP4" s="241">
        <f>+'Monthly Interactions-$'!EP4/'Monthly Interactions-Energy'!EP4</f>
        <v>48.018330434620616</v>
      </c>
      <c r="EQ4" s="241">
        <f>+'Monthly Interactions-$'!EQ4/'Monthly Interactions-Energy'!EQ4</f>
        <v>50.597732401937691</v>
      </c>
      <c r="ER4" s="241">
        <f>+'Monthly Interactions-$'!ER4/'Monthly Interactions-Energy'!ER4</f>
        <v>51.811983609278933</v>
      </c>
      <c r="ES4" s="241">
        <f>+'Monthly Interactions-$'!ES4/'Monthly Interactions-Energy'!ES4</f>
        <v>53.980796929311438</v>
      </c>
      <c r="ET4" s="241">
        <f>+'Monthly Interactions-$'!ET4/'Monthly Interactions-Energy'!ET4</f>
        <v>53.266702746392959</v>
      </c>
      <c r="EU4" s="241">
        <f>+'Monthly Interactions-$'!EU4/'Monthly Interactions-Energy'!EU4</f>
        <v>51.670954212224089</v>
      </c>
      <c r="EV4" s="241">
        <f>+'Monthly Interactions-$'!EV4/'Monthly Interactions-Energy'!EV4</f>
        <v>50.620522734346551</v>
      </c>
      <c r="EW4" s="241">
        <f>+'Monthly Interactions-$'!EW4/'Monthly Interactions-Energy'!EW4</f>
        <v>49.599853241037771</v>
      </c>
      <c r="EX4" s="241">
        <f>+'Monthly Interactions-$'!EX4/'Monthly Interactions-Energy'!EX4</f>
        <v>50.794941173862064</v>
      </c>
      <c r="EY4" s="241">
        <f>+'Monthly Interactions-$'!EY4/'Monthly Interactions-Energy'!EY4</f>
        <v>61.430710552258311</v>
      </c>
      <c r="EZ4" s="241">
        <f>+'Monthly Interactions-$'!EZ4/'Monthly Interactions-Energy'!EZ4</f>
        <v>58.581230770251672</v>
      </c>
      <c r="FA4" s="241">
        <f>+'Monthly Interactions-$'!FA4/'Monthly Interactions-Energy'!FA4</f>
        <v>50.931455303909821</v>
      </c>
      <c r="FB4" s="241">
        <f>+'Monthly Interactions-$'!FB4/'Monthly Interactions-Energy'!FB4</f>
        <v>50.542013056597106</v>
      </c>
      <c r="FC4" s="241">
        <f>+'Monthly Interactions-$'!FC4/'Monthly Interactions-Energy'!FC4</f>
        <v>52.90908695246852</v>
      </c>
      <c r="FD4" s="241">
        <f>+'Monthly Interactions-$'!FD4/'Monthly Interactions-Energy'!FD4</f>
        <v>54.083246651984474</v>
      </c>
      <c r="FE4" s="241">
        <f>+'Monthly Interactions-$'!FE4/'Monthly Interactions-Energy'!FE4</f>
        <v>57.543195595271435</v>
      </c>
      <c r="FF4" s="241">
        <f>+'Monthly Interactions-$'!FF4/'Monthly Interactions-Energy'!FF4</f>
        <v>56.998431138524815</v>
      </c>
      <c r="FG4" s="241">
        <f>+'Monthly Interactions-$'!FG4/'Monthly Interactions-Energy'!FG4</f>
        <v>55.936886786108261</v>
      </c>
      <c r="FH4" s="241">
        <f>+'Monthly Interactions-$'!FH4/'Monthly Interactions-Energy'!FH4</f>
        <v>54.747691365476975</v>
      </c>
      <c r="FI4" s="241">
        <f>+'Monthly Interactions-$'!FI4/'Monthly Interactions-Energy'!FI4</f>
        <v>53.601054298801266</v>
      </c>
      <c r="FJ4" s="241">
        <f>+'Monthly Interactions-$'!FJ4/'Monthly Interactions-Energy'!FJ4</f>
        <v>55.094988245845464</v>
      </c>
      <c r="FK4" s="241">
        <f>+'Monthly Interactions-$'!FK4/'Monthly Interactions-Energy'!FK4</f>
        <v>65.584493933386085</v>
      </c>
      <c r="FL4" s="241">
        <f>+'Monthly Interactions-$'!FL4/'Monthly Interactions-Energy'!FL4</f>
        <v>62.709248235759659</v>
      </c>
      <c r="FM4" s="241">
        <f>+'Monthly Interactions-$'!FM4/'Monthly Interactions-Energy'!FM4</f>
        <v>55.402647329006555</v>
      </c>
      <c r="FN4" s="241">
        <f>+'Monthly Interactions-$'!FN4/'Monthly Interactions-Energy'!FN4</f>
        <v>55.356260927494532</v>
      </c>
      <c r="FO4" s="241">
        <f>+'Monthly Interactions-$'!FO4/'Monthly Interactions-Energy'!FO4</f>
        <v>57.159689965180455</v>
      </c>
      <c r="FP4" s="241">
        <f>+'Monthly Interactions-$'!FP4/'Monthly Interactions-Energy'!FP4</f>
        <v>58.10770492090991</v>
      </c>
      <c r="FQ4" s="241">
        <f>+'Monthly Interactions-$'!FQ4/'Monthly Interactions-Energy'!FQ4</f>
        <v>60.908333034199721</v>
      </c>
      <c r="FR4" s="241">
        <f>+'Monthly Interactions-$'!FR4/'Monthly Interactions-Energy'!FR4</f>
        <v>60.355435405678314</v>
      </c>
      <c r="FS4" s="241">
        <f>+'Monthly Interactions-$'!FS4/'Monthly Interactions-Energy'!FS4</f>
        <v>59.340995465351561</v>
      </c>
      <c r="FT4" s="241">
        <f>+'Monthly Interactions-$'!FT4/'Monthly Interactions-Energy'!FT4</f>
        <v>57.419120545052685</v>
      </c>
      <c r="FU4" s="241">
        <f>+'Monthly Interactions-$'!FU4/'Monthly Interactions-Energy'!FU4</f>
        <v>56.515155818564665</v>
      </c>
      <c r="FV4" s="241">
        <f>+'Monthly Interactions-$'!FV4/'Monthly Interactions-Energy'!FV4</f>
        <v>58.16417616443367</v>
      </c>
      <c r="FW4" s="241">
        <f>+'Monthly Interactions-$'!FW4/'Monthly Interactions-Energy'!FW4</f>
        <v>68.478910920034565</v>
      </c>
      <c r="FX4" s="241">
        <f>+'Monthly Interactions-$'!FX4/'Monthly Interactions-Energy'!FX4</f>
        <v>64.913185308112872</v>
      </c>
      <c r="FY4" s="241">
        <f>+'Monthly Interactions-$'!FY4/'Monthly Interactions-Energy'!FY4</f>
        <v>57.913083724316529</v>
      </c>
      <c r="FZ4" s="241">
        <f>+'Monthly Interactions-$'!FZ4/'Monthly Interactions-Energy'!FZ4</f>
        <v>58.207360144049737</v>
      </c>
      <c r="GA4" s="241">
        <f>+'Monthly Interactions-$'!GA4/'Monthly Interactions-Energy'!GA4</f>
        <v>60.521942251919889</v>
      </c>
      <c r="GB4" s="241">
        <f>+'Monthly Interactions-$'!GB4/'Monthly Interactions-Energy'!GB4</f>
        <v>61.402644443252214</v>
      </c>
    </row>
    <row r="5" spans="2:184">
      <c r="B5" s="19" t="s">
        <v>67</v>
      </c>
      <c r="C5" s="21" t="s">
        <v>61</v>
      </c>
      <c r="D5" s="19" t="s">
        <v>70</v>
      </c>
      <c r="E5" s="241">
        <f>+'Monthly Interactions-$'!E5/'Monthly Interactions-Energy'!E5</f>
        <v>22.666909642103018</v>
      </c>
      <c r="F5" s="241">
        <f>+'Monthly Interactions-$'!F5/'Monthly Interactions-Energy'!F5</f>
        <v>23.171208620021009</v>
      </c>
      <c r="G5" s="241">
        <f>+'Monthly Interactions-$'!G5/'Monthly Interactions-Energy'!G5</f>
        <v>22.018666936035814</v>
      </c>
      <c r="H5" s="241">
        <f>+'Monthly Interactions-$'!H5/'Monthly Interactions-Energy'!H5</f>
        <v>18.176164286533542</v>
      </c>
      <c r="I5" s="241">
        <f>+'Monthly Interactions-$'!I5/'Monthly Interactions-Energy'!I5</f>
        <v>15.937145776620639</v>
      </c>
      <c r="J5" s="241">
        <f>+'Monthly Interactions-$'!J5/'Monthly Interactions-Energy'!J5</f>
        <v>12.429274993834827</v>
      </c>
      <c r="K5" s="241">
        <f>+'Monthly Interactions-$'!K5/'Monthly Interactions-Energy'!K5</f>
        <v>12.43723426763629</v>
      </c>
      <c r="L5" s="241">
        <f>+'Monthly Interactions-$'!L5/'Monthly Interactions-Energy'!L5</f>
        <v>13.143341796622227</v>
      </c>
      <c r="M5" s="241">
        <f>+'Monthly Interactions-$'!M5/'Monthly Interactions-Energy'!M5</f>
        <v>15.187556584892429</v>
      </c>
      <c r="N5" s="241">
        <f>+'Monthly Interactions-$'!N5/'Monthly Interactions-Energy'!N5</f>
        <v>17.468477242751664</v>
      </c>
      <c r="O5" s="241">
        <f>+'Monthly Interactions-$'!O5/'Monthly Interactions-Energy'!O5</f>
        <v>18.815455861403976</v>
      </c>
      <c r="P5" s="241">
        <f>+'Monthly Interactions-$'!P5/'Monthly Interactions-Energy'!P5</f>
        <v>18.638615514990097</v>
      </c>
      <c r="Q5" s="241">
        <f>+'Monthly Interactions-$'!Q5/'Monthly Interactions-Energy'!Q5</f>
        <v>23.726403893086005</v>
      </c>
      <c r="R5" s="241">
        <f>+'Monthly Interactions-$'!R5/'Monthly Interactions-Energy'!R5</f>
        <v>24.241136667787508</v>
      </c>
      <c r="S5" s="241">
        <f>+'Monthly Interactions-$'!S5/'Monthly Interactions-Energy'!S5</f>
        <v>21.733162295523982</v>
      </c>
      <c r="T5" s="241">
        <f>+'Monthly Interactions-$'!T5/'Monthly Interactions-Energy'!T5</f>
        <v>18.794486216101685</v>
      </c>
      <c r="U5" s="241">
        <f>+'Monthly Interactions-$'!U5/'Monthly Interactions-Energy'!U5</f>
        <v>16.62135405390001</v>
      </c>
      <c r="V5" s="241">
        <f>+'Monthly Interactions-$'!V5/'Monthly Interactions-Energy'!V5</f>
        <v>13.480203714417167</v>
      </c>
      <c r="W5" s="241">
        <f>+'Monthly Interactions-$'!W5/'Monthly Interactions-Energy'!W5</f>
        <v>13.210968433096351</v>
      </c>
      <c r="X5" s="241">
        <f>+'Monthly Interactions-$'!X5/'Monthly Interactions-Energy'!X5</f>
        <v>13.967346420892412</v>
      </c>
      <c r="Y5" s="241">
        <f>+'Monthly Interactions-$'!Y5/'Monthly Interactions-Energy'!Y5</f>
        <v>15.248183030513349</v>
      </c>
      <c r="Z5" s="241">
        <f>+'Monthly Interactions-$'!Z5/'Monthly Interactions-Energy'!Z5</f>
        <v>17.646094522308697</v>
      </c>
      <c r="AA5" s="241">
        <f>+'Monthly Interactions-$'!AA5/'Monthly Interactions-Energy'!AA5</f>
        <v>19.41275625339734</v>
      </c>
      <c r="AB5" s="241">
        <f>+'Monthly Interactions-$'!AB5/'Monthly Interactions-Energy'!AB5</f>
        <v>18.159140730564094</v>
      </c>
      <c r="AC5" s="241">
        <f>+'Monthly Interactions-$'!AC5/'Monthly Interactions-Energy'!AC5</f>
        <v>24.411474252776376</v>
      </c>
      <c r="AD5" s="241">
        <f>+'Monthly Interactions-$'!AD5/'Monthly Interactions-Energy'!AD5</f>
        <v>24.931150576761336</v>
      </c>
      <c r="AE5" s="241">
        <f>+'Monthly Interactions-$'!AE5/'Monthly Interactions-Energy'!AE5</f>
        <v>22.511564883808116</v>
      </c>
      <c r="AF5" s="241">
        <f>+'Monthly Interactions-$'!AF5/'Monthly Interactions-Energy'!AF5</f>
        <v>19.471316009630488</v>
      </c>
      <c r="AG5" s="241">
        <f>+'Monthly Interactions-$'!AG5/'Monthly Interactions-Energy'!AG5</f>
        <v>17.488468578723314</v>
      </c>
      <c r="AH5" s="241">
        <f>+'Monthly Interactions-$'!AH5/'Monthly Interactions-Energy'!AH5</f>
        <v>14.38806743927333</v>
      </c>
      <c r="AI5" s="241">
        <f>+'Monthly Interactions-$'!AI5/'Monthly Interactions-Energy'!AI5</f>
        <v>14.005888079115651</v>
      </c>
      <c r="AJ5" s="241">
        <f>+'Monthly Interactions-$'!AJ5/'Monthly Interactions-Energy'!AJ5</f>
        <v>14.795107824302738</v>
      </c>
      <c r="AK5" s="241">
        <f>+'Monthly Interactions-$'!AK5/'Monthly Interactions-Energy'!AK5</f>
        <v>15.877944717099743</v>
      </c>
      <c r="AL5" s="241">
        <f>+'Monthly Interactions-$'!AL5/'Monthly Interactions-Energy'!AL5</f>
        <v>18.327210481981687</v>
      </c>
      <c r="AM5" s="241">
        <f>+'Monthly Interactions-$'!AM5/'Monthly Interactions-Energy'!AM5</f>
        <v>20.191644758220598</v>
      </c>
      <c r="AN5" s="241">
        <f>+'Monthly Interactions-$'!AN5/'Monthly Interactions-Energy'!AN5</f>
        <v>19.219480746940789</v>
      </c>
      <c r="AO5" s="241">
        <f>+'Monthly Interactions-$'!AO5/'Monthly Interactions-Energy'!AO5</f>
        <v>26.177423936942258</v>
      </c>
      <c r="AP5" s="241">
        <f>+'Monthly Interactions-$'!AP5/'Monthly Interactions-Energy'!AP5</f>
        <v>26.744757717432144</v>
      </c>
      <c r="AQ5" s="241">
        <f>+'Monthly Interactions-$'!AQ5/'Monthly Interactions-Energy'!AQ5</f>
        <v>23.89325623212558</v>
      </c>
      <c r="AR5" s="241">
        <f>+'Monthly Interactions-$'!AR5/'Monthly Interactions-Energy'!AR5</f>
        <v>20.65123145291227</v>
      </c>
      <c r="AS5" s="241">
        <f>+'Monthly Interactions-$'!AS5/'Monthly Interactions-Energy'!AS5</f>
        <v>18.482261190533933</v>
      </c>
      <c r="AT5" s="241">
        <f>+'Monthly Interactions-$'!AT5/'Monthly Interactions-Energy'!AT5</f>
        <v>15.073957074431014</v>
      </c>
      <c r="AU5" s="241">
        <f>+'Monthly Interactions-$'!AU5/'Monthly Interactions-Energy'!AU5</f>
        <v>15.071684869349196</v>
      </c>
      <c r="AV5" s="241">
        <f>+'Monthly Interactions-$'!AV5/'Monthly Interactions-Energy'!AV5</f>
        <v>15.915419230819985</v>
      </c>
      <c r="AW5" s="241">
        <f>+'Monthly Interactions-$'!AW5/'Monthly Interactions-Energy'!AW5</f>
        <v>17.155924992415365</v>
      </c>
      <c r="AX5" s="241">
        <f>+'Monthly Interactions-$'!AX5/'Monthly Interactions-Energy'!AX5</f>
        <v>19.615608006363466</v>
      </c>
      <c r="AY5" s="241">
        <f>+'Monthly Interactions-$'!AY5/'Monthly Interactions-Energy'!AY5</f>
        <v>21.630025025426573</v>
      </c>
      <c r="AZ5" s="241">
        <f>+'Monthly Interactions-$'!AZ5/'Monthly Interactions-Energy'!AZ5</f>
        <v>21.532820381894027</v>
      </c>
      <c r="BA5" s="241">
        <f>+'Monthly Interactions-$'!BA5/'Monthly Interactions-Energy'!BA5</f>
        <v>27.930409337380521</v>
      </c>
      <c r="BB5" s="241">
        <f>+'Monthly Interactions-$'!BB5/'Monthly Interactions-Energy'!BB5</f>
        <v>27.985050280774828</v>
      </c>
      <c r="BC5" s="241">
        <f>+'Monthly Interactions-$'!BC5/'Monthly Interactions-Energy'!BC5</f>
        <v>25.210034471782858</v>
      </c>
      <c r="BD5" s="241">
        <f>+'Monthly Interactions-$'!BD5/'Monthly Interactions-Energy'!BD5</f>
        <v>21.779682860469475</v>
      </c>
      <c r="BE5" s="241">
        <f>+'Monthly Interactions-$'!BE5/'Monthly Interactions-Energy'!BE5</f>
        <v>18.918650095815313</v>
      </c>
      <c r="BF5" s="241">
        <f>+'Monthly Interactions-$'!BF5/'Monthly Interactions-Energy'!BF5</f>
        <v>15.520008210789667</v>
      </c>
      <c r="BG5" s="241">
        <f>+'Monthly Interactions-$'!BG5/'Monthly Interactions-Energy'!BG5</f>
        <v>15.282259591726298</v>
      </c>
      <c r="BH5" s="241">
        <f>+'Monthly Interactions-$'!BH5/'Monthly Interactions-Energy'!BH5</f>
        <v>16.13676422675988</v>
      </c>
      <c r="BI5" s="241">
        <f>+'Monthly Interactions-$'!BI5/'Monthly Interactions-Energy'!BI5</f>
        <v>17.424770316476174</v>
      </c>
      <c r="BJ5" s="241">
        <f>+'Monthly Interactions-$'!BJ5/'Monthly Interactions-Energy'!BJ5</f>
        <v>20.149343326036956</v>
      </c>
      <c r="BK5" s="241">
        <f>+'Monthly Interactions-$'!BK5/'Monthly Interactions-Energy'!BK5</f>
        <v>22.244124966883245</v>
      </c>
      <c r="BL5" s="241">
        <f>+'Monthly Interactions-$'!BL5/'Monthly Interactions-Energy'!BL5</f>
        <v>21.603656009108278</v>
      </c>
      <c r="BM5" s="241">
        <f>+'Monthly Interactions-$'!BM5/'Monthly Interactions-Energy'!BM5</f>
        <v>28.530957836993604</v>
      </c>
      <c r="BN5" s="241">
        <f>+'Monthly Interactions-$'!BN5/'Monthly Interactions-Energy'!BN5</f>
        <v>29.38103126004259</v>
      </c>
      <c r="BO5" s="241">
        <f>+'Monthly Interactions-$'!BO5/'Monthly Interactions-Energy'!BO5</f>
        <v>26.991007415403214</v>
      </c>
      <c r="BP5" s="241">
        <f>+'Monthly Interactions-$'!BP5/'Monthly Interactions-Energy'!BP5</f>
        <v>23.641459126618788</v>
      </c>
      <c r="BQ5" s="241">
        <f>+'Monthly Interactions-$'!BQ5/'Monthly Interactions-Energy'!BQ5</f>
        <v>21.118257879785681</v>
      </c>
      <c r="BR5" s="241">
        <f>+'Monthly Interactions-$'!BR5/'Monthly Interactions-Energy'!BR5</f>
        <v>17.599389372812201</v>
      </c>
      <c r="BS5" s="241">
        <f>+'Monthly Interactions-$'!BS5/'Monthly Interactions-Energy'!BS5</f>
        <v>18.024546808038984</v>
      </c>
      <c r="BT5" s="241">
        <f>+'Monthly Interactions-$'!BT5/'Monthly Interactions-Energy'!BT5</f>
        <v>19.367314206429359</v>
      </c>
      <c r="BU5" s="241">
        <f>+'Monthly Interactions-$'!BU5/'Monthly Interactions-Energy'!BU5</f>
        <v>21.203049760879505</v>
      </c>
      <c r="BV5" s="241">
        <f>+'Monthly Interactions-$'!BV5/'Monthly Interactions-Energy'!BV5</f>
        <v>23.493107386318215</v>
      </c>
      <c r="BW5" s="241">
        <f>+'Monthly Interactions-$'!BW5/'Monthly Interactions-Energy'!BW5</f>
        <v>26.559517140296055</v>
      </c>
      <c r="BX5" s="241">
        <f>+'Monthly Interactions-$'!BX5/'Monthly Interactions-Energy'!BX5</f>
        <v>26.35888735871599</v>
      </c>
      <c r="BY5" s="241">
        <f>+'Monthly Interactions-$'!BY5/'Monthly Interactions-Energy'!BY5</f>
        <v>32.498191845683735</v>
      </c>
      <c r="BZ5" s="241">
        <f>+'Monthly Interactions-$'!BZ5/'Monthly Interactions-Energy'!BZ5</f>
        <v>33.645071875250402</v>
      </c>
      <c r="CA5" s="241">
        <f>+'Monthly Interactions-$'!CA5/'Monthly Interactions-Energy'!CA5</f>
        <v>32.128717062114021</v>
      </c>
      <c r="CB5" s="241">
        <f>+'Monthly Interactions-$'!CB5/'Monthly Interactions-Energy'!CB5</f>
        <v>27.914684546425775</v>
      </c>
      <c r="CC5" s="241">
        <f>+'Monthly Interactions-$'!CC5/'Monthly Interactions-Energy'!CC5</f>
        <v>24.756213377477597</v>
      </c>
      <c r="CD5" s="241">
        <f>+'Monthly Interactions-$'!CD5/'Monthly Interactions-Energy'!CD5</f>
        <v>20.750354222856149</v>
      </c>
      <c r="CE5" s="241">
        <f>+'Monthly Interactions-$'!CE5/'Monthly Interactions-Energy'!CE5</f>
        <v>22.918170739258628</v>
      </c>
      <c r="CF5" s="241">
        <f>+'Monthly Interactions-$'!CF5/'Monthly Interactions-Energy'!CF5</f>
        <v>24.481714657682737</v>
      </c>
      <c r="CG5" s="241">
        <f>+'Monthly Interactions-$'!CG5/'Monthly Interactions-Energy'!CG5</f>
        <v>25.54752433051123</v>
      </c>
      <c r="CH5" s="241">
        <f>+'Monthly Interactions-$'!CH5/'Monthly Interactions-Energy'!CH5</f>
        <v>28.012855768701762</v>
      </c>
      <c r="CI5" s="241">
        <f>+'Monthly Interactions-$'!CI5/'Monthly Interactions-Energy'!CI5</f>
        <v>32.120041836687662</v>
      </c>
      <c r="CJ5" s="241">
        <f>+'Monthly Interactions-$'!CJ5/'Monthly Interactions-Energy'!CJ5</f>
        <v>31.748488061798824</v>
      </c>
      <c r="CK5" s="241">
        <f>+'Monthly Interactions-$'!CK5/'Monthly Interactions-Energy'!CK5</f>
        <v>36.979766525214501</v>
      </c>
      <c r="CL5" s="241">
        <f>+'Monthly Interactions-$'!CL5/'Monthly Interactions-Energy'!CL5</f>
        <v>37.849439883532945</v>
      </c>
      <c r="CM5" s="241">
        <f>+'Monthly Interactions-$'!CM5/'Monthly Interactions-Energy'!CM5</f>
        <v>36.714836255473024</v>
      </c>
      <c r="CN5" s="241">
        <f>+'Monthly Interactions-$'!CN5/'Monthly Interactions-Energy'!CN5</f>
        <v>31.55432338279714</v>
      </c>
      <c r="CO5" s="241">
        <f>+'Monthly Interactions-$'!CO5/'Monthly Interactions-Energy'!CO5</f>
        <v>28.365824738822955</v>
      </c>
      <c r="CP5" s="241">
        <f>+'Monthly Interactions-$'!CP5/'Monthly Interactions-Energy'!CP5</f>
        <v>23.806289917343626</v>
      </c>
      <c r="CQ5" s="241">
        <f>+'Monthly Interactions-$'!CQ5/'Monthly Interactions-Energy'!CQ5</f>
        <v>26.224795813646526</v>
      </c>
      <c r="CR5" s="241">
        <f>+'Monthly Interactions-$'!CR5/'Monthly Interactions-Energy'!CR5</f>
        <v>27.457234655015274</v>
      </c>
      <c r="CS5" s="241">
        <f>+'Monthly Interactions-$'!CS5/'Monthly Interactions-Energy'!CS5</f>
        <v>27.788623061641839</v>
      </c>
      <c r="CT5" s="241">
        <f>+'Monthly Interactions-$'!CT5/'Monthly Interactions-Energy'!CT5</f>
        <v>30.358644565478343</v>
      </c>
      <c r="CU5" s="241">
        <f>+'Monthly Interactions-$'!CU5/'Monthly Interactions-Energy'!CU5</f>
        <v>33.714425613115587</v>
      </c>
      <c r="CV5" s="241">
        <f>+'Monthly Interactions-$'!CV5/'Monthly Interactions-Energy'!CV5</f>
        <v>33.08499189415668</v>
      </c>
      <c r="CW5" s="241">
        <f>+'Monthly Interactions-$'!CW5/'Monthly Interactions-Energy'!CW5</f>
        <v>47.150932928201229</v>
      </c>
      <c r="CX5" s="241">
        <f>+'Monthly Interactions-$'!CX5/'Monthly Interactions-Energy'!CX5</f>
        <v>47.852374991484751</v>
      </c>
      <c r="CY5" s="241">
        <f>+'Monthly Interactions-$'!CY5/'Monthly Interactions-Energy'!CY5</f>
        <v>45.846169996944901</v>
      </c>
      <c r="CZ5" s="241">
        <f>+'Monthly Interactions-$'!CZ5/'Monthly Interactions-Energy'!CZ5</f>
        <v>45.374150324360109</v>
      </c>
      <c r="DA5" s="241">
        <f>+'Monthly Interactions-$'!DA5/'Monthly Interactions-Energy'!DA5</f>
        <v>41.9926729246543</v>
      </c>
      <c r="DB5" s="241">
        <f>+'Monthly Interactions-$'!DB5/'Monthly Interactions-Energy'!DB5</f>
        <v>46.17770547156357</v>
      </c>
      <c r="DC5" s="241">
        <f>+'Monthly Interactions-$'!DC5/'Monthly Interactions-Energy'!DC5</f>
        <v>52.820515576179226</v>
      </c>
      <c r="DD5" s="241">
        <f>+'Monthly Interactions-$'!DD5/'Monthly Interactions-Energy'!DD5</f>
        <v>52.804970187494668</v>
      </c>
      <c r="DE5" s="241">
        <f>+'Monthly Interactions-$'!DE5/'Monthly Interactions-Energy'!DE5</f>
        <v>42.646589746744901</v>
      </c>
      <c r="DF5" s="241">
        <f>+'Monthly Interactions-$'!DF5/'Monthly Interactions-Energy'!DF5</f>
        <v>44.365951418859837</v>
      </c>
      <c r="DG5" s="241">
        <f>+'Monthly Interactions-$'!DG5/'Monthly Interactions-Energy'!DG5</f>
        <v>45.392850484721407</v>
      </c>
      <c r="DH5" s="241">
        <f>+'Monthly Interactions-$'!DH5/'Monthly Interactions-Energy'!DH5</f>
        <v>45.338436567085118</v>
      </c>
      <c r="DI5" s="241">
        <f>+'Monthly Interactions-$'!DI5/'Monthly Interactions-Energy'!DI5</f>
        <v>48.410180665757771</v>
      </c>
      <c r="DJ5" s="241">
        <f>+'Monthly Interactions-$'!DJ5/'Monthly Interactions-Energy'!DJ5</f>
        <v>48.892964481180492</v>
      </c>
      <c r="DK5" s="241">
        <f>+'Monthly Interactions-$'!DK5/'Monthly Interactions-Energy'!DK5</f>
        <v>47.155613994569379</v>
      </c>
      <c r="DL5" s="241">
        <f>+'Monthly Interactions-$'!DL5/'Monthly Interactions-Energy'!DL5</f>
        <v>46.399019514969638</v>
      </c>
      <c r="DM5" s="241">
        <f>+'Monthly Interactions-$'!DM5/'Monthly Interactions-Energy'!DM5</f>
        <v>42.721005987904455</v>
      </c>
      <c r="DN5" s="241">
        <f>+'Monthly Interactions-$'!DN5/'Monthly Interactions-Energy'!DN5</f>
        <v>47.251655596341543</v>
      </c>
      <c r="DO5" s="241">
        <f>+'Monthly Interactions-$'!DO5/'Monthly Interactions-Energy'!DO5</f>
        <v>53.850479110413097</v>
      </c>
      <c r="DP5" s="241">
        <f>+'Monthly Interactions-$'!DP5/'Monthly Interactions-Energy'!DP5</f>
        <v>52.344310063560862</v>
      </c>
      <c r="DQ5" s="241">
        <f>+'Monthly Interactions-$'!DQ5/'Monthly Interactions-Energy'!DQ5</f>
        <v>43.784770831832653</v>
      </c>
      <c r="DR5" s="241">
        <f>+'Monthly Interactions-$'!DR5/'Monthly Interactions-Energy'!DR5</f>
        <v>46.16078549512244</v>
      </c>
      <c r="DS5" s="241">
        <f>+'Monthly Interactions-$'!DS5/'Monthly Interactions-Energy'!DS5</f>
        <v>46.920182806161819</v>
      </c>
      <c r="DT5" s="241">
        <f>+'Monthly Interactions-$'!DT5/'Monthly Interactions-Energy'!DT5</f>
        <v>47.53046774858776</v>
      </c>
      <c r="DU5" s="241">
        <f>+'Monthly Interactions-$'!DU5/'Monthly Interactions-Energy'!DU5</f>
        <v>49.812624914947371</v>
      </c>
      <c r="DV5" s="241">
        <f>+'Monthly Interactions-$'!DV5/'Monthly Interactions-Energy'!DV5</f>
        <v>49.864604758943123</v>
      </c>
      <c r="DW5" s="241">
        <f>+'Monthly Interactions-$'!DW5/'Monthly Interactions-Energy'!DW5</f>
        <v>48.552216108522799</v>
      </c>
      <c r="DX5" s="241">
        <f>+'Monthly Interactions-$'!DX5/'Monthly Interactions-Energy'!DX5</f>
        <v>48.221582810328236</v>
      </c>
      <c r="DY5" s="241">
        <f>+'Monthly Interactions-$'!DY5/'Monthly Interactions-Energy'!DY5</f>
        <v>44.198432900829673</v>
      </c>
      <c r="DZ5" s="241">
        <f>+'Monthly Interactions-$'!DZ5/'Monthly Interactions-Energy'!DZ5</f>
        <v>47.860404559171094</v>
      </c>
      <c r="EA5" s="241">
        <f>+'Monthly Interactions-$'!EA5/'Monthly Interactions-Energy'!EA5</f>
        <v>53.639150306261776</v>
      </c>
      <c r="EB5" s="241">
        <f>+'Monthly Interactions-$'!EB5/'Monthly Interactions-Energy'!EB5</f>
        <v>52.614895645270906</v>
      </c>
      <c r="EC5" s="241">
        <f>+'Monthly Interactions-$'!EC5/'Monthly Interactions-Energy'!EC5</f>
        <v>45.559722843522813</v>
      </c>
      <c r="ED5" s="241">
        <f>+'Monthly Interactions-$'!ED5/'Monthly Interactions-Energy'!ED5</f>
        <v>46.448568558609772</v>
      </c>
      <c r="EE5" s="241">
        <f>+'Monthly Interactions-$'!EE5/'Monthly Interactions-Energy'!EE5</f>
        <v>47.211005680647901</v>
      </c>
      <c r="EF5" s="241">
        <f>+'Monthly Interactions-$'!EF5/'Monthly Interactions-Energy'!EF5</f>
        <v>48.268896053057773</v>
      </c>
      <c r="EG5" s="241">
        <f>+'Monthly Interactions-$'!EG5/'Monthly Interactions-Energy'!EG5</f>
        <v>50.090937051799997</v>
      </c>
      <c r="EH5" s="241">
        <f>+'Monthly Interactions-$'!EH5/'Monthly Interactions-Energy'!EH5</f>
        <v>50.890710115045593</v>
      </c>
      <c r="EI5" s="241">
        <f>+'Monthly Interactions-$'!EI5/'Monthly Interactions-Energy'!EI5</f>
        <v>49.832849402019917</v>
      </c>
      <c r="EJ5" s="241">
        <f>+'Monthly Interactions-$'!EJ5/'Monthly Interactions-Energy'!EJ5</f>
        <v>48.95203486625244</v>
      </c>
      <c r="EK5" s="241">
        <f>+'Monthly Interactions-$'!EK5/'Monthly Interactions-Energy'!EK5</f>
        <v>45.504848995269356</v>
      </c>
      <c r="EL5" s="241">
        <f>+'Monthly Interactions-$'!EL5/'Monthly Interactions-Energy'!EL5</f>
        <v>48.07644783577507</v>
      </c>
      <c r="EM5" s="241">
        <f>+'Monthly Interactions-$'!EM5/'Monthly Interactions-Energy'!EM5</f>
        <v>53.857501342956525</v>
      </c>
      <c r="EN5" s="241">
        <f>+'Monthly Interactions-$'!EN5/'Monthly Interactions-Energy'!EN5</f>
        <v>55.780963494490898</v>
      </c>
      <c r="EO5" s="241">
        <f>+'Monthly Interactions-$'!EO5/'Monthly Interactions-Energy'!EO5</f>
        <v>46.986031944697558</v>
      </c>
      <c r="EP5" s="241">
        <f>+'Monthly Interactions-$'!EP5/'Monthly Interactions-Energy'!EP5</f>
        <v>48.03598880925491</v>
      </c>
      <c r="EQ5" s="241">
        <f>+'Monthly Interactions-$'!EQ5/'Monthly Interactions-Energy'!EQ5</f>
        <v>48.467254414915622</v>
      </c>
      <c r="ER5" s="241">
        <f>+'Monthly Interactions-$'!ER5/'Monthly Interactions-Energy'!ER5</f>
        <v>49.688265991993667</v>
      </c>
      <c r="ES5" s="241">
        <f>+'Monthly Interactions-$'!ES5/'Monthly Interactions-Energy'!ES5</f>
        <v>52.378386588792559</v>
      </c>
      <c r="ET5" s="241">
        <f>+'Monthly Interactions-$'!ET5/'Monthly Interactions-Energy'!ET5</f>
        <v>53.033575450633769</v>
      </c>
      <c r="EU5" s="241">
        <f>+'Monthly Interactions-$'!EU5/'Monthly Interactions-Energy'!EU5</f>
        <v>51.559611444895211</v>
      </c>
      <c r="EV5" s="241">
        <f>+'Monthly Interactions-$'!EV5/'Monthly Interactions-Energy'!EV5</f>
        <v>50.821112302397395</v>
      </c>
      <c r="EW5" s="241">
        <f>+'Monthly Interactions-$'!EW5/'Monthly Interactions-Energy'!EW5</f>
        <v>49.663754747675029</v>
      </c>
      <c r="EX5" s="241">
        <f>+'Monthly Interactions-$'!EX5/'Monthly Interactions-Energy'!EX5</f>
        <v>50.407539910077105</v>
      </c>
      <c r="EY5" s="241">
        <f>+'Monthly Interactions-$'!EY5/'Monthly Interactions-Energy'!EY5</f>
        <v>55.675490301428887</v>
      </c>
      <c r="EZ5" s="241">
        <f>+'Monthly Interactions-$'!EZ5/'Monthly Interactions-Energy'!EZ5</f>
        <v>57.631071202595969</v>
      </c>
      <c r="FA5" s="241">
        <f>+'Monthly Interactions-$'!FA5/'Monthly Interactions-Energy'!FA5</f>
        <v>50.467932396474936</v>
      </c>
      <c r="FB5" s="241">
        <f>+'Monthly Interactions-$'!FB5/'Monthly Interactions-Energy'!FB5</f>
        <v>50.544389249165818</v>
      </c>
      <c r="FC5" s="241">
        <f>+'Monthly Interactions-$'!FC5/'Monthly Interactions-Energy'!FC5</f>
        <v>51.033675849850638</v>
      </c>
      <c r="FD5" s="241">
        <f>+'Monthly Interactions-$'!FD5/'Monthly Interactions-Energy'!FD5</f>
        <v>51.301518412128083</v>
      </c>
      <c r="FE5" s="241">
        <f>+'Monthly Interactions-$'!FE5/'Monthly Interactions-Energy'!FE5</f>
        <v>55.821373345436243</v>
      </c>
      <c r="FF5" s="241">
        <f>+'Monthly Interactions-$'!FF5/'Monthly Interactions-Energy'!FF5</f>
        <v>56.661546911853797</v>
      </c>
      <c r="FG5" s="241">
        <f>+'Monthly Interactions-$'!FG5/'Monthly Interactions-Energy'!FG5</f>
        <v>55.8486277640176</v>
      </c>
      <c r="FH5" s="241">
        <f>+'Monthly Interactions-$'!FH5/'Monthly Interactions-Energy'!FH5</f>
        <v>54.965841915686092</v>
      </c>
      <c r="FI5" s="241">
        <f>+'Monthly Interactions-$'!FI5/'Monthly Interactions-Energy'!FI5</f>
        <v>53.663446022919551</v>
      </c>
      <c r="FJ5" s="241">
        <f>+'Monthly Interactions-$'!FJ5/'Monthly Interactions-Energy'!FJ5</f>
        <v>54.639276886836299</v>
      </c>
      <c r="FK5" s="241">
        <f>+'Monthly Interactions-$'!FK5/'Monthly Interactions-Energy'!FK5</f>
        <v>58.982130979712522</v>
      </c>
      <c r="FL5" s="241">
        <f>+'Monthly Interactions-$'!FL5/'Monthly Interactions-Energy'!FL5</f>
        <v>61.677063204917289</v>
      </c>
      <c r="FM5" s="241">
        <f>+'Monthly Interactions-$'!FM5/'Monthly Interactions-Energy'!FM5</f>
        <v>54.821891354342064</v>
      </c>
      <c r="FN5" s="241">
        <f>+'Monthly Interactions-$'!FN5/'Monthly Interactions-Energy'!FN5</f>
        <v>55.361907278656332</v>
      </c>
      <c r="FO5" s="241">
        <f>+'Monthly Interactions-$'!FO5/'Monthly Interactions-Energy'!FO5</f>
        <v>54.930179406463125</v>
      </c>
      <c r="FP5" s="241">
        <f>+'Monthly Interactions-$'!FP5/'Monthly Interactions-Energy'!FP5</f>
        <v>55.363240069996003</v>
      </c>
      <c r="FQ5" s="241">
        <f>+'Monthly Interactions-$'!FQ5/'Monthly Interactions-Energy'!FQ5</f>
        <v>59.222437679590186</v>
      </c>
      <c r="FR5" s="241">
        <f>+'Monthly Interactions-$'!FR5/'Monthly Interactions-Energy'!FR5</f>
        <v>59.929165064894647</v>
      </c>
      <c r="FS5" s="241">
        <f>+'Monthly Interactions-$'!FS5/'Monthly Interactions-Energy'!FS5</f>
        <v>59.257266057277207</v>
      </c>
      <c r="FT5" s="241">
        <f>+'Monthly Interactions-$'!FT5/'Monthly Interactions-Energy'!FT5</f>
        <v>57.652102814481104</v>
      </c>
      <c r="FU5" s="241">
        <f>+'Monthly Interactions-$'!FU5/'Monthly Interactions-Energy'!FU5</f>
        <v>56.553055538779631</v>
      </c>
      <c r="FV5" s="241">
        <f>+'Monthly Interactions-$'!FV5/'Monthly Interactions-Energy'!FV5</f>
        <v>57.726500941336923</v>
      </c>
      <c r="FW5" s="241">
        <f>+'Monthly Interactions-$'!FW5/'Monthly Interactions-Energy'!FW5</f>
        <v>62.794182558379241</v>
      </c>
      <c r="FX5" s="241">
        <f>+'Monthly Interactions-$'!FX5/'Monthly Interactions-Energy'!FX5</f>
        <v>63.806573340633271</v>
      </c>
      <c r="FY5" s="241">
        <f>+'Monthly Interactions-$'!FY5/'Monthly Interactions-Energy'!FY5</f>
        <v>57.303640365152845</v>
      </c>
      <c r="FZ5" s="241">
        <f>+'Monthly Interactions-$'!FZ5/'Monthly Interactions-Energy'!FZ5</f>
        <v>58.224025266360954</v>
      </c>
      <c r="GA5" s="241">
        <f>+'Monthly Interactions-$'!GA5/'Monthly Interactions-Energy'!GA5</f>
        <v>58.078557452061638</v>
      </c>
      <c r="GB5" s="241">
        <f>+'Monthly Interactions-$'!GB5/'Monthly Interactions-Energy'!GB5</f>
        <v>58.38731271910089</v>
      </c>
    </row>
    <row r="6" spans="2:184">
      <c r="B6" s="19" t="s">
        <v>67</v>
      </c>
      <c r="C6" s="21" t="s">
        <v>61</v>
      </c>
      <c r="D6" s="19" t="s">
        <v>71</v>
      </c>
      <c r="E6" s="241">
        <f>+'Monthly Interactions-$'!E6/'Monthly Interactions-Energy'!E6</f>
        <v>37.966943314644993</v>
      </c>
      <c r="F6" s="241">
        <f>+'Monthly Interactions-$'!F6/'Monthly Interactions-Energy'!F6</f>
        <v>34.978007005403683</v>
      </c>
      <c r="G6" s="241">
        <f>+'Monthly Interactions-$'!G6/'Monthly Interactions-Energy'!G6</f>
        <v>33.300006680709274</v>
      </c>
      <c r="H6" s="241">
        <f>+'Monthly Interactions-$'!H6/'Monthly Interactions-Energy'!H6</f>
        <v>34.102218413644202</v>
      </c>
      <c r="I6" s="241">
        <f>+'Monthly Interactions-$'!I6/'Monthly Interactions-Energy'!I6</f>
        <v>34.709516727076377</v>
      </c>
      <c r="J6" s="241">
        <f>+'Monthly Interactions-$'!J6/'Monthly Interactions-Energy'!J6</f>
        <v>36.680749332653363</v>
      </c>
      <c r="K6" s="241">
        <f>+'Monthly Interactions-$'!K6/'Monthly Interactions-Energy'!K6</f>
        <v>46.171890327500776</v>
      </c>
      <c r="L6" s="241">
        <f>+'Monthly Interactions-$'!L6/'Monthly Interactions-Energy'!L6</f>
        <v>40.822447844276809</v>
      </c>
      <c r="M6" s="241">
        <f>+'Monthly Interactions-$'!M6/'Monthly Interactions-Energy'!M6</f>
        <v>35.73484826322931</v>
      </c>
      <c r="N6" s="241">
        <f>+'Monthly Interactions-$'!N6/'Monthly Interactions-Energy'!N6</f>
        <v>32.827969433738438</v>
      </c>
      <c r="O6" s="241">
        <f>+'Monthly Interactions-$'!O6/'Monthly Interactions-Energy'!O6</f>
        <v>33.503340142329293</v>
      </c>
      <c r="P6" s="241">
        <f>+'Monthly Interactions-$'!P6/'Monthly Interactions-Energy'!P6</f>
        <v>35.955310737363462</v>
      </c>
      <c r="Q6" s="241">
        <f>+'Monthly Interactions-$'!Q6/'Monthly Interactions-Energy'!Q6</f>
        <v>40.952525680409984</v>
      </c>
      <c r="R6" s="241">
        <f>+'Monthly Interactions-$'!R6/'Monthly Interactions-Energy'!R6</f>
        <v>38.882074209465976</v>
      </c>
      <c r="S6" s="241">
        <f>+'Monthly Interactions-$'!S6/'Monthly Interactions-Energy'!S6</f>
        <v>36.485919980124422</v>
      </c>
      <c r="T6" s="241">
        <f>+'Monthly Interactions-$'!T6/'Monthly Interactions-Energy'!T6</f>
        <v>36.702401228733386</v>
      </c>
      <c r="U6" s="241">
        <f>+'Monthly Interactions-$'!U6/'Monthly Interactions-Energy'!U6</f>
        <v>36.914811100457548</v>
      </c>
      <c r="V6" s="241">
        <f>+'Monthly Interactions-$'!V6/'Monthly Interactions-Energy'!V6</f>
        <v>38.139480005253155</v>
      </c>
      <c r="W6" s="241">
        <f>+'Monthly Interactions-$'!W6/'Monthly Interactions-Energy'!W6</f>
        <v>44.010736048322393</v>
      </c>
      <c r="X6" s="241">
        <f>+'Monthly Interactions-$'!X6/'Monthly Interactions-Energy'!X6</f>
        <v>44.31135878797852</v>
      </c>
      <c r="Y6" s="241">
        <f>+'Monthly Interactions-$'!Y6/'Monthly Interactions-Energy'!Y6</f>
        <v>37.270999337126213</v>
      </c>
      <c r="Z6" s="241">
        <f>+'Monthly Interactions-$'!Z6/'Monthly Interactions-Energy'!Z6</f>
        <v>34.198794365651366</v>
      </c>
      <c r="AA6" s="241">
        <f>+'Monthly Interactions-$'!AA6/'Monthly Interactions-Energy'!AA6</f>
        <v>34.811578106758418</v>
      </c>
      <c r="AB6" s="241">
        <f>+'Monthly Interactions-$'!AB6/'Monthly Interactions-Energy'!AB6</f>
        <v>37.228598623954952</v>
      </c>
      <c r="AC6" s="241">
        <f>+'Monthly Interactions-$'!AC6/'Monthly Interactions-Energy'!AC6</f>
        <v>39.788523556173786</v>
      </c>
      <c r="AD6" s="241">
        <f>+'Monthly Interactions-$'!AD6/'Monthly Interactions-Energy'!AD6</f>
        <v>40.108220591797526</v>
      </c>
      <c r="AE6" s="241">
        <f>+'Monthly Interactions-$'!AE6/'Monthly Interactions-Energy'!AE6</f>
        <v>38.094042903723619</v>
      </c>
      <c r="AF6" s="241">
        <f>+'Monthly Interactions-$'!AF6/'Monthly Interactions-Energy'!AF6</f>
        <v>36.634787046484185</v>
      </c>
      <c r="AG6" s="241">
        <f>+'Monthly Interactions-$'!AG6/'Monthly Interactions-Energy'!AG6</f>
        <v>37.279844814974382</v>
      </c>
      <c r="AH6" s="241">
        <f>+'Monthly Interactions-$'!AH6/'Monthly Interactions-Energy'!AH6</f>
        <v>40.223303041508231</v>
      </c>
      <c r="AI6" s="241">
        <f>+'Monthly Interactions-$'!AI6/'Monthly Interactions-Energy'!AI6</f>
        <v>45.146256153171493</v>
      </c>
      <c r="AJ6" s="241">
        <f>+'Monthly Interactions-$'!AJ6/'Monthly Interactions-Energy'!AJ6</f>
        <v>45.432734584618082</v>
      </c>
      <c r="AK6" s="241">
        <f>+'Monthly Interactions-$'!AK6/'Monthly Interactions-Energy'!AK6</f>
        <v>38.10645897563289</v>
      </c>
      <c r="AL6" s="241">
        <f>+'Monthly Interactions-$'!AL6/'Monthly Interactions-Energy'!AL6</f>
        <v>36.059839145000069</v>
      </c>
      <c r="AM6" s="241">
        <f>+'Monthly Interactions-$'!AM6/'Monthly Interactions-Energy'!AM6</f>
        <v>36.597565624501257</v>
      </c>
      <c r="AN6" s="241">
        <f>+'Monthly Interactions-$'!AN6/'Monthly Interactions-Energy'!AN6</f>
        <v>36.785862229816054</v>
      </c>
      <c r="AO6" s="241">
        <f>+'Monthly Interactions-$'!AO6/'Monthly Interactions-Energy'!AO6</f>
        <v>40.890048725342055</v>
      </c>
      <c r="AP6" s="241">
        <f>+'Monthly Interactions-$'!AP6/'Monthly Interactions-Energy'!AP6</f>
        <v>41.182034445988343</v>
      </c>
      <c r="AQ6" s="241">
        <f>+'Monthly Interactions-$'!AQ6/'Monthly Interactions-Energy'!AQ6</f>
        <v>39.190124359284653</v>
      </c>
      <c r="AR6" s="241">
        <f>+'Monthly Interactions-$'!AR6/'Monthly Interactions-Energy'!AR6</f>
        <v>37.659864685481125</v>
      </c>
      <c r="AS6" s="241">
        <f>+'Monthly Interactions-$'!AS6/'Monthly Interactions-Energy'!AS6</f>
        <v>38.281019722777685</v>
      </c>
      <c r="AT6" s="241">
        <f>+'Monthly Interactions-$'!AT6/'Monthly Interactions-Energy'!AT6</f>
        <v>41.764771736033303</v>
      </c>
      <c r="AU6" s="241">
        <f>+'Monthly Interactions-$'!AU6/'Monthly Interactions-Energy'!AU6</f>
        <v>46.590546744286421</v>
      </c>
      <c r="AV6" s="241">
        <f>+'Monthly Interactions-$'!AV6/'Monthly Interactions-Energy'!AV6</f>
        <v>46.928875855470231</v>
      </c>
      <c r="AW6" s="241">
        <f>+'Monthly Interactions-$'!AW6/'Monthly Interactions-Energy'!AW6</f>
        <v>38.634844285671399</v>
      </c>
      <c r="AX6" s="241">
        <f>+'Monthly Interactions-$'!AX6/'Monthly Interactions-Energy'!AX6</f>
        <v>36.354709424489855</v>
      </c>
      <c r="AY6" s="241">
        <f>+'Monthly Interactions-$'!AY6/'Monthly Interactions-Energy'!AY6</f>
        <v>36.885661768653925</v>
      </c>
      <c r="AZ6" s="241">
        <f>+'Monthly Interactions-$'!AZ6/'Monthly Interactions-Energy'!AZ6</f>
        <v>37.570407010902507</v>
      </c>
      <c r="BA6" s="241">
        <f>+'Monthly Interactions-$'!BA6/'Monthly Interactions-Energy'!BA6</f>
        <v>43.101412805119175</v>
      </c>
      <c r="BB6" s="241">
        <f>+'Monthly Interactions-$'!BB6/'Monthly Interactions-Energy'!BB6</f>
        <v>43.363344403704204</v>
      </c>
      <c r="BC6" s="241">
        <f>+'Monthly Interactions-$'!BC6/'Monthly Interactions-Energy'!BC6</f>
        <v>40.138074145095338</v>
      </c>
      <c r="BD6" s="241">
        <f>+'Monthly Interactions-$'!BD6/'Monthly Interactions-Energy'!BD6</f>
        <v>38.560563604976657</v>
      </c>
      <c r="BE6" s="241">
        <f>+'Monthly Interactions-$'!BE6/'Monthly Interactions-Energy'!BE6</f>
        <v>38.719226719504753</v>
      </c>
      <c r="BF6" s="241">
        <f>+'Monthly Interactions-$'!BF6/'Monthly Interactions-Energy'!BF6</f>
        <v>43.795976781011341</v>
      </c>
      <c r="BG6" s="241">
        <f>+'Monthly Interactions-$'!BG6/'Monthly Interactions-Energy'!BG6</f>
        <v>48.782986395002382</v>
      </c>
      <c r="BH6" s="241">
        <f>+'Monthly Interactions-$'!BH6/'Monthly Interactions-Energy'!BH6</f>
        <v>49.107725744571852</v>
      </c>
      <c r="BI6" s="241">
        <f>+'Monthly Interactions-$'!BI6/'Monthly Interactions-Energy'!BI6</f>
        <v>39.701465652690587</v>
      </c>
      <c r="BJ6" s="241">
        <f>+'Monthly Interactions-$'!BJ6/'Monthly Interactions-Energy'!BJ6</f>
        <v>37.774454488137785</v>
      </c>
      <c r="BK6" s="241">
        <f>+'Monthly Interactions-$'!BK6/'Monthly Interactions-Energy'!BK6</f>
        <v>38.315234572514427</v>
      </c>
      <c r="BL6" s="241">
        <f>+'Monthly Interactions-$'!BL6/'Monthly Interactions-Energy'!BL6</f>
        <v>39.218628052480973</v>
      </c>
      <c r="BM6" s="241">
        <f>+'Monthly Interactions-$'!BM6/'Monthly Interactions-Energy'!BM6</f>
        <v>45.165782924378156</v>
      </c>
      <c r="BN6" s="241">
        <f>+'Monthly Interactions-$'!BN6/'Monthly Interactions-Energy'!BN6</f>
        <v>45.447302915063112</v>
      </c>
      <c r="BO6" s="241">
        <f>+'Monthly Interactions-$'!BO6/'Monthly Interactions-Energy'!BO6</f>
        <v>42.071908253197037</v>
      </c>
      <c r="BP6" s="241">
        <f>+'Monthly Interactions-$'!BP6/'Monthly Interactions-Energy'!BP6</f>
        <v>40.399668781665127</v>
      </c>
      <c r="BQ6" s="241">
        <f>+'Monthly Interactions-$'!BQ6/'Monthly Interactions-Energy'!BQ6</f>
        <v>40.515970092366878</v>
      </c>
      <c r="BR6" s="241">
        <f>+'Monthly Interactions-$'!BR6/'Monthly Interactions-Energy'!BR6</f>
        <v>45.914635087360139</v>
      </c>
      <c r="BS6" s="241">
        <f>+'Monthly Interactions-$'!BS6/'Monthly Interactions-Energy'!BS6</f>
        <v>51.081012089958158</v>
      </c>
      <c r="BT6" s="241">
        <f>+'Monthly Interactions-$'!BT6/'Monthly Interactions-Energy'!BT6</f>
        <v>51.400503732120086</v>
      </c>
      <c r="BU6" s="241">
        <f>+'Monthly Interactions-$'!BU6/'Monthly Interactions-Energy'!BU6</f>
        <v>41.550260141095457</v>
      </c>
      <c r="BV6" s="241">
        <f>+'Monthly Interactions-$'!BV6/'Monthly Interactions-Energy'!BV6</f>
        <v>39.553728949355985</v>
      </c>
      <c r="BW6" s="241">
        <f>+'Monthly Interactions-$'!BW6/'Monthly Interactions-Energy'!BW6</f>
        <v>40.115231156963318</v>
      </c>
      <c r="BX6" s="241">
        <f>+'Monthly Interactions-$'!BX6/'Monthly Interactions-Energy'!BX6</f>
        <v>41.063642929064095</v>
      </c>
      <c r="BY6" s="241">
        <f>+'Monthly Interactions-$'!BY6/'Monthly Interactions-Energy'!BY6</f>
        <v>48.111338241353884</v>
      </c>
      <c r="BZ6" s="241">
        <f>+'Monthly Interactions-$'!BZ6/'Monthly Interactions-Energy'!BZ6</f>
        <v>49.952306649319077</v>
      </c>
      <c r="CA6" s="241">
        <f>+'Monthly Interactions-$'!CA6/'Monthly Interactions-Energy'!CA6</f>
        <v>47.74516593749857</v>
      </c>
      <c r="CB6" s="241">
        <f>+'Monthly Interactions-$'!CB6/'Monthly Interactions-Energy'!CB6</f>
        <v>47.170765266342926</v>
      </c>
      <c r="CC6" s="241">
        <f>+'Monthly Interactions-$'!CC6/'Monthly Interactions-Energy'!CC6</f>
        <v>48.647430267537182</v>
      </c>
      <c r="CD6" s="241">
        <f>+'Monthly Interactions-$'!CD6/'Monthly Interactions-Energy'!CD6</f>
        <v>56.406642094561242</v>
      </c>
      <c r="CE6" s="241">
        <f>+'Monthly Interactions-$'!CE6/'Monthly Interactions-Energy'!CE6</f>
        <v>64.578815661564363</v>
      </c>
      <c r="CF6" s="241">
        <f>+'Monthly Interactions-$'!CF6/'Monthly Interactions-Energy'!CF6</f>
        <v>67.051257622146508</v>
      </c>
      <c r="CG6" s="241">
        <f>+'Monthly Interactions-$'!CG6/'Monthly Interactions-Energy'!CG6</f>
        <v>57.649418072193086</v>
      </c>
      <c r="CH6" s="241">
        <f>+'Monthly Interactions-$'!CH6/'Monthly Interactions-Energy'!CH6</f>
        <v>55.789195846964823</v>
      </c>
      <c r="CI6" s="241">
        <f>+'Monthly Interactions-$'!CI6/'Monthly Interactions-Energy'!CI6</f>
        <v>57.210700739488814</v>
      </c>
      <c r="CJ6" s="241">
        <f>+'Monthly Interactions-$'!CJ6/'Monthly Interactions-Energy'!CJ6</f>
        <v>60.353006605924328</v>
      </c>
      <c r="CK6" s="241">
        <f>+'Monthly Interactions-$'!CK6/'Monthly Interactions-Energy'!CK6</f>
        <v>67.130294265432539</v>
      </c>
      <c r="CL6" s="241">
        <f>+'Monthly Interactions-$'!CL6/'Monthly Interactions-Energy'!CL6</f>
        <v>69.508776193429753</v>
      </c>
      <c r="CM6" s="241">
        <f>+'Monthly Interactions-$'!CM6/'Monthly Interactions-Energy'!CM6</f>
        <v>66.270696141992843</v>
      </c>
      <c r="CN6" s="241">
        <f>+'Monthly Interactions-$'!CN6/'Monthly Interactions-Energy'!CN6</f>
        <v>64.789822614515543</v>
      </c>
      <c r="CO6" s="241">
        <f>+'Monthly Interactions-$'!CO6/'Monthly Interactions-Energy'!CO6</f>
        <v>67.587494839763679</v>
      </c>
      <c r="CP6" s="241">
        <f>+'Monthly Interactions-$'!CP6/'Monthly Interactions-Energy'!CP6</f>
        <v>78.026000804128799</v>
      </c>
      <c r="CQ6" s="241">
        <f>+'Monthly Interactions-$'!CQ6/'Monthly Interactions-Energy'!CQ6</f>
        <v>89.454639708936796</v>
      </c>
      <c r="CR6" s="241">
        <f>+'Monthly Interactions-$'!CR6/'Monthly Interactions-Energy'!CR6</f>
        <v>91.643114519041916</v>
      </c>
      <c r="CS6" s="241">
        <f>+'Monthly Interactions-$'!CS6/'Monthly Interactions-Energy'!CS6</f>
        <v>80.252794430456888</v>
      </c>
      <c r="CT6" s="241">
        <f>+'Monthly Interactions-$'!CT6/'Monthly Interactions-Energy'!CT6</f>
        <v>76.206230709884039</v>
      </c>
      <c r="CU6" s="241">
        <f>+'Monthly Interactions-$'!CU6/'Monthly Interactions-Energy'!CU6</f>
        <v>77.175618707029088</v>
      </c>
      <c r="CV6" s="241">
        <f>+'Monthly Interactions-$'!CV6/'Monthly Interactions-Energy'!CV6</f>
        <v>81.679690869660448</v>
      </c>
      <c r="CW6" s="241">
        <f>+'Monthly Interactions-$'!CW6/'Monthly Interactions-Energy'!CW6</f>
        <v>91.152453236757751</v>
      </c>
      <c r="CX6" s="241">
        <f>+'Monthly Interactions-$'!CX6/'Monthly Interactions-Energy'!CX6</f>
        <v>91.361665958182272</v>
      </c>
      <c r="CY6" s="241">
        <f>+'Monthly Interactions-$'!CY6/'Monthly Interactions-Energy'!CY6</f>
        <v>84.729362244454251</v>
      </c>
      <c r="CZ6" s="241">
        <f>+'Monthly Interactions-$'!CZ6/'Monthly Interactions-Energy'!CZ6</f>
        <v>85.955786181529859</v>
      </c>
      <c r="DA6" s="241">
        <f>+'Monthly Interactions-$'!DA6/'Monthly Interactions-Energy'!DA6</f>
        <v>87.236325613500654</v>
      </c>
      <c r="DB6" s="241">
        <f>+'Monthly Interactions-$'!DB6/'Monthly Interactions-Energy'!DB6</f>
        <v>100.34588079362284</v>
      </c>
      <c r="DC6" s="241">
        <f>+'Monthly Interactions-$'!DC6/'Monthly Interactions-Energy'!DC6</f>
        <v>114.35628797104545</v>
      </c>
      <c r="DD6" s="241">
        <f>+'Monthly Interactions-$'!DD6/'Monthly Interactions-Energy'!DD6</f>
        <v>112.78230968526779</v>
      </c>
      <c r="DE6" s="241">
        <f>+'Monthly Interactions-$'!DE6/'Monthly Interactions-Energy'!DE6</f>
        <v>93.587912115463368</v>
      </c>
      <c r="DF6" s="241">
        <f>+'Monthly Interactions-$'!DF6/'Monthly Interactions-Energy'!DF6</f>
        <v>86.156007089647403</v>
      </c>
      <c r="DG6" s="241">
        <f>+'Monthly Interactions-$'!DG6/'Monthly Interactions-Energy'!DG6</f>
        <v>85.429568543764802</v>
      </c>
      <c r="DH6" s="241">
        <f>+'Monthly Interactions-$'!DH6/'Monthly Interactions-Energy'!DH6</f>
        <v>88.653110835960732</v>
      </c>
      <c r="DI6" s="241">
        <f>+'Monthly Interactions-$'!DI6/'Monthly Interactions-Energy'!DI6</f>
        <v>94.132890722407097</v>
      </c>
      <c r="DJ6" s="241">
        <f>+'Monthly Interactions-$'!DJ6/'Monthly Interactions-Energy'!DJ6</f>
        <v>93.15425246151041</v>
      </c>
      <c r="DK6" s="241">
        <f>+'Monthly Interactions-$'!DK6/'Monthly Interactions-Energy'!DK6</f>
        <v>87.09138247013523</v>
      </c>
      <c r="DL6" s="241">
        <f>+'Monthly Interactions-$'!DL6/'Monthly Interactions-Energy'!DL6</f>
        <v>85.594739250658108</v>
      </c>
      <c r="DM6" s="241">
        <f>+'Monthly Interactions-$'!DM6/'Monthly Interactions-Energy'!DM6</f>
        <v>87.239864842695525</v>
      </c>
      <c r="DN6" s="241">
        <f>+'Monthly Interactions-$'!DN6/'Monthly Interactions-Energy'!DN6</f>
        <v>104.50279544258059</v>
      </c>
      <c r="DO6" s="241">
        <f>+'Monthly Interactions-$'!DO6/'Monthly Interactions-Energy'!DO6</f>
        <v>115.4157466835175</v>
      </c>
      <c r="DP6" s="241">
        <f>+'Monthly Interactions-$'!DP6/'Monthly Interactions-Energy'!DP6</f>
        <v>112.72712076697664</v>
      </c>
      <c r="DQ6" s="241">
        <f>+'Monthly Interactions-$'!DQ6/'Monthly Interactions-Energy'!DQ6</f>
        <v>96.270642883474693</v>
      </c>
      <c r="DR6" s="241">
        <f>+'Monthly Interactions-$'!DR6/'Monthly Interactions-Energy'!DR6</f>
        <v>88.520485857567323</v>
      </c>
      <c r="DS6" s="241">
        <f>+'Monthly Interactions-$'!DS6/'Monthly Interactions-Energy'!DS6</f>
        <v>89.557816627472633</v>
      </c>
      <c r="DT6" s="241">
        <f>+'Monthly Interactions-$'!DT6/'Monthly Interactions-Energy'!DT6</f>
        <v>92.306163757980201</v>
      </c>
      <c r="DU6" s="241">
        <f>+'Monthly Interactions-$'!DU6/'Monthly Interactions-Energy'!DU6</f>
        <v>96.229437409902047</v>
      </c>
      <c r="DV6" s="241">
        <f>+'Monthly Interactions-$'!DV6/'Monthly Interactions-Energy'!DV6</f>
        <v>94.581142397469691</v>
      </c>
      <c r="DW6" s="241">
        <f>+'Monthly Interactions-$'!DW6/'Monthly Interactions-Energy'!DW6</f>
        <v>88.747460098162151</v>
      </c>
      <c r="DX6" s="241">
        <f>+'Monthly Interactions-$'!DX6/'Monthly Interactions-Energy'!DX6</f>
        <v>86.909165154195449</v>
      </c>
      <c r="DY6" s="241">
        <f>+'Monthly Interactions-$'!DY6/'Monthly Interactions-Energy'!DY6</f>
        <v>90.517280812798973</v>
      </c>
      <c r="DZ6" s="241">
        <f>+'Monthly Interactions-$'!DZ6/'Monthly Interactions-Energy'!DZ6</f>
        <v>106.32439506322459</v>
      </c>
      <c r="EA6" s="241">
        <f>+'Monthly Interactions-$'!EA6/'Monthly Interactions-Energy'!EA6</f>
        <v>114.31273933312184</v>
      </c>
      <c r="EB6" s="241">
        <f>+'Monthly Interactions-$'!EB6/'Monthly Interactions-Energy'!EB6</f>
        <v>112.65075809268161</v>
      </c>
      <c r="EC6" s="241">
        <f>+'Monthly Interactions-$'!EC6/'Monthly Interactions-Energy'!EC6</f>
        <v>96.671087186625797</v>
      </c>
      <c r="ED6" s="241">
        <f>+'Monthly Interactions-$'!ED6/'Monthly Interactions-Energy'!ED6</f>
        <v>89.351019035681162</v>
      </c>
      <c r="EE6" s="241">
        <f>+'Monthly Interactions-$'!EE6/'Monthly Interactions-Energy'!EE6</f>
        <v>89.78380653330774</v>
      </c>
      <c r="EF6" s="241">
        <f>+'Monthly Interactions-$'!EF6/'Monthly Interactions-Energy'!EF6</f>
        <v>92.415462262724645</v>
      </c>
      <c r="EG6" s="241">
        <f>+'Monthly Interactions-$'!EG6/'Monthly Interactions-Energy'!EG6</f>
        <v>94.143648225010367</v>
      </c>
      <c r="EH6" s="241">
        <f>+'Monthly Interactions-$'!EH6/'Monthly Interactions-Energy'!EH6</f>
        <v>96.87671025191743</v>
      </c>
      <c r="EI6" s="241">
        <f>+'Monthly Interactions-$'!EI6/'Monthly Interactions-Energy'!EI6</f>
        <v>90.347905367007854</v>
      </c>
      <c r="EJ6" s="241">
        <f>+'Monthly Interactions-$'!EJ6/'Monthly Interactions-Energy'!EJ6</f>
        <v>87.069198564726094</v>
      </c>
      <c r="EK6" s="241">
        <f>+'Monthly Interactions-$'!EK6/'Monthly Interactions-Energy'!EK6</f>
        <v>90.615703974910019</v>
      </c>
      <c r="EL6" s="241">
        <f>+'Monthly Interactions-$'!EL6/'Monthly Interactions-Energy'!EL6</f>
        <v>103.7955097067091</v>
      </c>
      <c r="EM6" s="241">
        <f>+'Monthly Interactions-$'!EM6/'Monthly Interactions-Energy'!EM6</f>
        <v>115.09647711184164</v>
      </c>
      <c r="EN6" s="241">
        <f>+'Monthly Interactions-$'!EN6/'Monthly Interactions-Energy'!EN6</f>
        <v>119.06575736732346</v>
      </c>
      <c r="EO6" s="241">
        <f>+'Monthly Interactions-$'!EO6/'Monthly Interactions-Energy'!EO6</f>
        <v>100.85306076294654</v>
      </c>
      <c r="EP6" s="241">
        <f>+'Monthly Interactions-$'!EP6/'Monthly Interactions-Energy'!EP6</f>
        <v>90.672637392254913</v>
      </c>
      <c r="EQ6" s="241">
        <f>+'Monthly Interactions-$'!EQ6/'Monthly Interactions-Energy'!EQ6</f>
        <v>90.46385129814405</v>
      </c>
      <c r="ER6" s="241">
        <f>+'Monthly Interactions-$'!ER6/'Monthly Interactions-Energy'!ER6</f>
        <v>94.461064167812722</v>
      </c>
      <c r="ES6" s="241">
        <f>+'Monthly Interactions-$'!ES6/'Monthly Interactions-Energy'!ES6</f>
        <v>98.426477339142082</v>
      </c>
      <c r="ET6" s="241">
        <f>+'Monthly Interactions-$'!ET6/'Monthly Interactions-Energy'!ET6</f>
        <v>98.662313975871598</v>
      </c>
      <c r="EU6" s="241">
        <f>+'Monthly Interactions-$'!EU6/'Monthly Interactions-Energy'!EU6</f>
        <v>93.5592565165</v>
      </c>
      <c r="EV6" s="241">
        <f>+'Monthly Interactions-$'!EV6/'Monthly Interactions-Energy'!EV6</f>
        <v>91.280847353954272</v>
      </c>
      <c r="EW6" s="241">
        <f>+'Monthly Interactions-$'!EW6/'Monthly Interactions-Energy'!EW6</f>
        <v>92.751998095934667</v>
      </c>
      <c r="EX6" s="241">
        <f>+'Monthly Interactions-$'!EX6/'Monthly Interactions-Energy'!EX6</f>
        <v>106.2075652460499</v>
      </c>
      <c r="EY6" s="241">
        <f>+'Monthly Interactions-$'!EY6/'Monthly Interactions-Energy'!EY6</f>
        <v>120.23639945894325</v>
      </c>
      <c r="EZ6" s="241">
        <f>+'Monthly Interactions-$'!EZ6/'Monthly Interactions-Energy'!EZ6</f>
        <v>119.78711925084338</v>
      </c>
      <c r="FA6" s="241">
        <f>+'Monthly Interactions-$'!FA6/'Monthly Interactions-Energy'!FA6</f>
        <v>104.21970794666761</v>
      </c>
      <c r="FB6" s="241">
        <f>+'Monthly Interactions-$'!FB6/'Monthly Interactions-Energy'!FB6</f>
        <v>94.814035916182732</v>
      </c>
      <c r="FC6" s="241">
        <f>+'Monthly Interactions-$'!FC6/'Monthly Interactions-Energy'!FC6</f>
        <v>93.220176416483142</v>
      </c>
      <c r="FD6" s="241">
        <f>+'Monthly Interactions-$'!FD6/'Monthly Interactions-Energy'!FD6</f>
        <v>97.553275232290488</v>
      </c>
      <c r="FE6" s="241">
        <f>+'Monthly Interactions-$'!FE6/'Monthly Interactions-Energy'!FE6</f>
        <v>102.81385654760768</v>
      </c>
      <c r="FF6" s="241">
        <f>+'Monthly Interactions-$'!FF6/'Monthly Interactions-Energy'!FF6</f>
        <v>102.97713380669832</v>
      </c>
      <c r="FG6" s="241">
        <f>+'Monthly Interactions-$'!FG6/'Monthly Interactions-Energy'!FG6</f>
        <v>96.944945826984821</v>
      </c>
      <c r="FH6" s="241">
        <f>+'Monthly Interactions-$'!FH6/'Monthly Interactions-Energy'!FH6</f>
        <v>94.071287306309316</v>
      </c>
      <c r="FI6" s="241">
        <f>+'Monthly Interactions-$'!FI6/'Monthly Interactions-Energy'!FI6</f>
        <v>98.796865057922574</v>
      </c>
      <c r="FJ6" s="241">
        <f>+'Monthly Interactions-$'!FJ6/'Monthly Interactions-Energy'!FJ6</f>
        <v>111.95188742873266</v>
      </c>
      <c r="FK6" s="241">
        <f>+'Monthly Interactions-$'!FK6/'Monthly Interactions-Energy'!FK6</f>
        <v>123.15240265993749</v>
      </c>
      <c r="FL6" s="241">
        <f>+'Monthly Interactions-$'!FL6/'Monthly Interactions-Energy'!FL6</f>
        <v>124.18177184904364</v>
      </c>
      <c r="FM6" s="241">
        <f>+'Monthly Interactions-$'!FM6/'Monthly Interactions-Energy'!FM6</f>
        <v>109.78495921734228</v>
      </c>
      <c r="FN6" s="241">
        <f>+'Monthly Interactions-$'!FN6/'Monthly Interactions-Energy'!FN6</f>
        <v>97.794600359512089</v>
      </c>
      <c r="FO6" s="241">
        <f>+'Monthly Interactions-$'!FO6/'Monthly Interactions-Energy'!FO6</f>
        <v>96.423351348275702</v>
      </c>
      <c r="FP6" s="241">
        <f>+'Monthly Interactions-$'!FP6/'Monthly Interactions-Energy'!FP6</f>
        <v>102.09732271479217</v>
      </c>
      <c r="FQ6" s="241">
        <f>+'Monthly Interactions-$'!FQ6/'Monthly Interactions-Energy'!FQ6</f>
        <v>108.01514754997854</v>
      </c>
      <c r="FR6" s="241">
        <f>+'Monthly Interactions-$'!FR6/'Monthly Interactions-Energy'!FR6</f>
        <v>107.28334284395426</v>
      </c>
      <c r="FS6" s="241">
        <f>+'Monthly Interactions-$'!FS6/'Monthly Interactions-Energy'!FS6</f>
        <v>101.24546778365466</v>
      </c>
      <c r="FT6" s="241">
        <f>+'Monthly Interactions-$'!FT6/'Monthly Interactions-Energy'!FT6</f>
        <v>100.1512094495735</v>
      </c>
      <c r="FU6" s="241">
        <f>+'Monthly Interactions-$'!FU6/'Monthly Interactions-Energy'!FU6</f>
        <v>103.24452150579555</v>
      </c>
      <c r="FV6" s="241">
        <f>+'Monthly Interactions-$'!FV6/'Monthly Interactions-Energy'!FV6</f>
        <v>118.20529877676194</v>
      </c>
      <c r="FW6" s="241">
        <f>+'Monthly Interactions-$'!FW6/'Monthly Interactions-Energy'!FW6</f>
        <v>126.60221840036913</v>
      </c>
      <c r="FX6" s="241">
        <f>+'Monthly Interactions-$'!FX6/'Monthly Interactions-Energy'!FX6</f>
        <v>128.43639850473372</v>
      </c>
      <c r="FY6" s="241">
        <f>+'Monthly Interactions-$'!FY6/'Monthly Interactions-Energy'!FY6</f>
        <v>112.07538135162036</v>
      </c>
      <c r="FZ6" s="241">
        <f>+'Monthly Interactions-$'!FZ6/'Monthly Interactions-Energy'!FZ6</f>
        <v>102.83549281057017</v>
      </c>
      <c r="GA6" s="241">
        <f>+'Monthly Interactions-$'!GA6/'Monthly Interactions-Energy'!GA6</f>
        <v>102.84226911927324</v>
      </c>
      <c r="GB6" s="241">
        <f>+'Monthly Interactions-$'!GB6/'Monthly Interactions-Energy'!GB6</f>
        <v>105.47189966562408</v>
      </c>
    </row>
    <row r="7" spans="2:184">
      <c r="B7" s="19" t="s">
        <v>67</v>
      </c>
      <c r="C7" s="21" t="s">
        <v>61</v>
      </c>
      <c r="D7" s="19" t="s">
        <v>72</v>
      </c>
      <c r="E7" s="241">
        <f>+'Monthly Interactions-$'!E7/'Monthly Interactions-Energy'!E7</f>
        <v>27.748819561388704</v>
      </c>
      <c r="F7" s="241">
        <f>+'Monthly Interactions-$'!F7/'Monthly Interactions-Energy'!F7</f>
        <v>28.128092874559961</v>
      </c>
      <c r="G7" s="241">
        <f>+'Monthly Interactions-$'!G7/'Monthly Interactions-Energy'!G7</f>
        <v>26.377518079089612</v>
      </c>
      <c r="H7" s="241">
        <f>+'Monthly Interactions-$'!H7/'Monthly Interactions-Energy'!H7</f>
        <v>24.62663875131965</v>
      </c>
      <c r="I7" s="241">
        <f>+'Monthly Interactions-$'!I7/'Monthly Interactions-Energy'!I7</f>
        <v>23.311212699873835</v>
      </c>
      <c r="J7" s="241">
        <f>+'Monthly Interactions-$'!J7/'Monthly Interactions-Energy'!J7</f>
        <v>23.082158255216701</v>
      </c>
      <c r="K7" s="241">
        <f>+'Monthly Interactions-$'!K7/'Monthly Interactions-Energy'!K7</f>
        <v>25.120114662692181</v>
      </c>
      <c r="L7" s="241">
        <f>+'Monthly Interactions-$'!L7/'Monthly Interactions-Energy'!L7</f>
        <v>24.645489706940936</v>
      </c>
      <c r="M7" s="241">
        <f>+'Monthly Interactions-$'!M7/'Monthly Interactions-Energy'!M7</f>
        <v>23.898056899519421</v>
      </c>
      <c r="N7" s="241">
        <f>+'Monthly Interactions-$'!N7/'Monthly Interactions-Energy'!N7</f>
        <v>24.794384376102343</v>
      </c>
      <c r="O7" s="241">
        <f>+'Monthly Interactions-$'!O7/'Monthly Interactions-Energy'!O7</f>
        <v>24.996317202323286</v>
      </c>
      <c r="P7" s="241">
        <f>+'Monthly Interactions-$'!P7/'Monthly Interactions-Energy'!P7</f>
        <v>25.490033846216928</v>
      </c>
      <c r="Q7" s="241">
        <f>+'Monthly Interactions-$'!Q7/'Monthly Interactions-Energy'!Q7</f>
        <v>29.065996336093033</v>
      </c>
      <c r="R7" s="241">
        <f>+'Monthly Interactions-$'!R7/'Monthly Interactions-Energy'!R7</f>
        <v>29.459333004462803</v>
      </c>
      <c r="S7" s="241">
        <f>+'Monthly Interactions-$'!S7/'Monthly Interactions-Energy'!S7</f>
        <v>26.070905065872481</v>
      </c>
      <c r="T7" s="241">
        <f>+'Monthly Interactions-$'!T7/'Monthly Interactions-Energy'!T7</f>
        <v>25.501279028058189</v>
      </c>
      <c r="U7" s="241">
        <f>+'Monthly Interactions-$'!U7/'Monthly Interactions-Energy'!U7</f>
        <v>24.344781710310016</v>
      </c>
      <c r="V7" s="241">
        <f>+'Monthly Interactions-$'!V7/'Monthly Interactions-Energy'!V7</f>
        <v>25.046272224151831</v>
      </c>
      <c r="W7" s="241">
        <f>+'Monthly Interactions-$'!W7/'Monthly Interactions-Energy'!W7</f>
        <v>26.672244640384168</v>
      </c>
      <c r="X7" s="241">
        <f>+'Monthly Interactions-$'!X7/'Monthly Interactions-Energy'!X7</f>
        <v>26.198040492691771</v>
      </c>
      <c r="Y7" s="241">
        <f>+'Monthly Interactions-$'!Y7/'Monthly Interactions-Energy'!Y7</f>
        <v>23.997313465065343</v>
      </c>
      <c r="Z7" s="241">
        <f>+'Monthly Interactions-$'!Z7/'Monthly Interactions-Energy'!Z7</f>
        <v>25.018958477059897</v>
      </c>
      <c r="AA7" s="241">
        <f>+'Monthly Interactions-$'!AA7/'Monthly Interactions-Energy'!AA7</f>
        <v>25.784645249391971</v>
      </c>
      <c r="AB7" s="241">
        <f>+'Monthly Interactions-$'!AB7/'Monthly Interactions-Energy'!AB7</f>
        <v>24.875748622726459</v>
      </c>
      <c r="AC7" s="241">
        <f>+'Monthly Interactions-$'!AC7/'Monthly Interactions-Energy'!AC7</f>
        <v>29.896471042379517</v>
      </c>
      <c r="AD7" s="241">
        <f>+'Monthly Interactions-$'!AD7/'Monthly Interactions-Energy'!AD7</f>
        <v>30.309340549299666</v>
      </c>
      <c r="AE7" s="241">
        <f>+'Monthly Interactions-$'!AE7/'Monthly Interactions-Energy'!AE7</f>
        <v>27.003772824249854</v>
      </c>
      <c r="AF7" s="241">
        <f>+'Monthly Interactions-$'!AF7/'Monthly Interactions-Energy'!AF7</f>
        <v>26.417887367208355</v>
      </c>
      <c r="AG7" s="241">
        <f>+'Monthly Interactions-$'!AG7/'Monthly Interactions-Energy'!AG7</f>
        <v>25.614093369077874</v>
      </c>
      <c r="AH7" s="241">
        <f>+'Monthly Interactions-$'!AH7/'Monthly Interactions-Energy'!AH7</f>
        <v>26.732526664010734</v>
      </c>
      <c r="AI7" s="241">
        <f>+'Monthly Interactions-$'!AI7/'Monthly Interactions-Energy'!AI7</f>
        <v>28.255833447336013</v>
      </c>
      <c r="AJ7" s="241">
        <f>+'Monthly Interactions-$'!AJ7/'Monthly Interactions-Energy'!AJ7</f>
        <v>27.745910384629788</v>
      </c>
      <c r="AK7" s="241">
        <f>+'Monthly Interactions-$'!AK7/'Monthly Interactions-Energy'!AK7</f>
        <v>24.987529931672611</v>
      </c>
      <c r="AL7" s="241">
        <f>+'Monthly Interactions-$'!AL7/'Monthly Interactions-Energy'!AL7</f>
        <v>25.992491648114463</v>
      </c>
      <c r="AM7" s="241">
        <f>+'Monthly Interactions-$'!AM7/'Monthly Interactions-Energy'!AM7</f>
        <v>26.820266096934418</v>
      </c>
      <c r="AN7" s="241">
        <f>+'Monthly Interactions-$'!AN7/'Monthly Interactions-Energy'!AN7</f>
        <v>26.330684029603141</v>
      </c>
      <c r="AO7" s="241">
        <f>+'Monthly Interactions-$'!AO7/'Monthly Interactions-Energy'!AO7</f>
        <v>32.0791949581509</v>
      </c>
      <c r="AP7" s="241">
        <f>+'Monthly Interactions-$'!AP7/'Monthly Interactions-Energy'!AP7</f>
        <v>32.533782019020748</v>
      </c>
      <c r="AQ7" s="241">
        <f>+'Monthly Interactions-$'!AQ7/'Monthly Interactions-Energy'!AQ7</f>
        <v>28.657216780121601</v>
      </c>
      <c r="AR7" s="241">
        <f>+'Monthly Interactions-$'!AR7/'Monthly Interactions-Energy'!AR7</f>
        <v>28.021600600718351</v>
      </c>
      <c r="AS7" s="241">
        <f>+'Monthly Interactions-$'!AS7/'Monthly Interactions-Energy'!AS7</f>
        <v>27.074665723393494</v>
      </c>
      <c r="AT7" s="241">
        <f>+'Monthly Interactions-$'!AT7/'Monthly Interactions-Energy'!AT7</f>
        <v>28.007915966570206</v>
      </c>
      <c r="AU7" s="241">
        <f>+'Monthly Interactions-$'!AU7/'Monthly Interactions-Energy'!AU7</f>
        <v>30.391353716214535</v>
      </c>
      <c r="AV7" s="241">
        <f>+'Monthly Interactions-$'!AV7/'Monthly Interactions-Energy'!AV7</f>
        <v>29.862320515360668</v>
      </c>
      <c r="AW7" s="241">
        <f>+'Monthly Interactions-$'!AW7/'Monthly Interactions-Energy'!AW7</f>
        <v>26.996946457725521</v>
      </c>
      <c r="AX7" s="241">
        <f>+'Monthly Interactions-$'!AX7/'Monthly Interactions-Energy'!AX7</f>
        <v>27.829336165058439</v>
      </c>
      <c r="AY7" s="241">
        <f>+'Monthly Interactions-$'!AY7/'Monthly Interactions-Energy'!AY7</f>
        <v>28.732079425568738</v>
      </c>
      <c r="AZ7" s="241">
        <f>+'Monthly Interactions-$'!AZ7/'Monthly Interactions-Energy'!AZ7</f>
        <v>28.459608659687678</v>
      </c>
      <c r="BA7" s="241">
        <f>+'Monthly Interactions-$'!BA7/'Monthly Interactions-Energy'!BA7</f>
        <v>33.569515198066021</v>
      </c>
      <c r="BB7" s="241">
        <f>+'Monthly Interactions-$'!BB7/'Monthly Interactions-Energy'!BB7</f>
        <v>34.047443499311314</v>
      </c>
      <c r="BC7" s="241">
        <f>+'Monthly Interactions-$'!BC7/'Monthly Interactions-Energy'!BC7</f>
        <v>30.241668665807655</v>
      </c>
      <c r="BD7" s="241">
        <f>+'Monthly Interactions-$'!BD7/'Monthly Interactions-Energy'!BD7</f>
        <v>29.558289389320372</v>
      </c>
      <c r="BE7" s="241">
        <f>+'Monthly Interactions-$'!BE7/'Monthly Interactions-Energy'!BE7</f>
        <v>27.704340111205241</v>
      </c>
      <c r="BF7" s="241">
        <f>+'Monthly Interactions-$'!BF7/'Monthly Interactions-Energy'!BF7</f>
        <v>28.835246302154406</v>
      </c>
      <c r="BG7" s="241">
        <f>+'Monthly Interactions-$'!BG7/'Monthly Interactions-Energy'!BG7</f>
        <v>30.835790524127489</v>
      </c>
      <c r="BH7" s="241">
        <f>+'Monthly Interactions-$'!BH7/'Monthly Interactions-Energy'!BH7</f>
        <v>30.274575542595901</v>
      </c>
      <c r="BI7" s="241">
        <f>+'Monthly Interactions-$'!BI7/'Monthly Interactions-Energy'!BI7</f>
        <v>27.418715010945863</v>
      </c>
      <c r="BJ7" s="241">
        <f>+'Monthly Interactions-$'!BJ7/'Monthly Interactions-Energy'!BJ7</f>
        <v>28.593771030464175</v>
      </c>
      <c r="BK7" s="241">
        <f>+'Monthly Interactions-$'!BK7/'Monthly Interactions-Energy'!BK7</f>
        <v>29.538951586908588</v>
      </c>
      <c r="BL7" s="241">
        <f>+'Monthly Interactions-$'!BL7/'Monthly Interactions-Energy'!BL7</f>
        <v>29.561388955435028</v>
      </c>
      <c r="BM7" s="241">
        <f>+'Monthly Interactions-$'!BM7/'Monthly Interactions-Energy'!BM7</f>
        <v>34.949179455401591</v>
      </c>
      <c r="BN7" s="241">
        <f>+'Monthly Interactions-$'!BN7/'Monthly Interactions-Energy'!BN7</f>
        <v>35.737736868831071</v>
      </c>
      <c r="BO7" s="241">
        <f>+'Monthly Interactions-$'!BO7/'Monthly Interactions-Energy'!BO7</f>
        <v>32.395062511030211</v>
      </c>
      <c r="BP7" s="241">
        <f>+'Monthly Interactions-$'!BP7/'Monthly Interactions-Energy'!BP7</f>
        <v>32.086725251746998</v>
      </c>
      <c r="BQ7" s="241">
        <f>+'Monthly Interactions-$'!BQ7/'Monthly Interactions-Energy'!BQ7</f>
        <v>30.917659939406697</v>
      </c>
      <c r="BR7" s="241">
        <f>+'Monthly Interactions-$'!BR7/'Monthly Interactions-Energy'!BR7</f>
        <v>32.705496928659663</v>
      </c>
      <c r="BS7" s="241">
        <f>+'Monthly Interactions-$'!BS7/'Monthly Interactions-Energy'!BS7</f>
        <v>36.361259836738931</v>
      </c>
      <c r="BT7" s="241">
        <f>+'Monthly Interactions-$'!BT7/'Monthly Interactions-Energy'!BT7</f>
        <v>36.32719900080415</v>
      </c>
      <c r="BU7" s="241">
        <f>+'Monthly Interactions-$'!BU7/'Monthly Interactions-Energy'!BU7</f>
        <v>33.364809675017945</v>
      </c>
      <c r="BV7" s="241">
        <f>+'Monthly Interactions-$'!BV7/'Monthly Interactions-Energy'!BV7</f>
        <v>33.348702413239089</v>
      </c>
      <c r="BW7" s="241">
        <f>+'Monthly Interactions-$'!BW7/'Monthly Interactions-Energy'!BW7</f>
        <v>35.268331977637494</v>
      </c>
      <c r="BX7" s="241">
        <f>+'Monthly Interactions-$'!BX7/'Monthly Interactions-Energy'!BX7</f>
        <v>36.104585122268766</v>
      </c>
      <c r="BY7" s="241">
        <f>+'Monthly Interactions-$'!BY7/'Monthly Interactions-Energy'!BY7</f>
        <v>39.80225337567034</v>
      </c>
      <c r="BZ7" s="241">
        <f>+'Monthly Interactions-$'!BZ7/'Monthly Interactions-Energy'!BZ7</f>
        <v>40.913676844903563</v>
      </c>
      <c r="CA7" s="241">
        <f>+'Monthly Interactions-$'!CA7/'Monthly Interactions-Energy'!CA7</f>
        <v>38.562075405681995</v>
      </c>
      <c r="CB7" s="241">
        <f>+'Monthly Interactions-$'!CB7/'Monthly Interactions-Energy'!CB7</f>
        <v>37.899455479873382</v>
      </c>
      <c r="CC7" s="241">
        <f>+'Monthly Interactions-$'!CC7/'Monthly Interactions-Energy'!CC7</f>
        <v>36.24544464341465</v>
      </c>
      <c r="CD7" s="241">
        <f>+'Monthly Interactions-$'!CD7/'Monthly Interactions-Energy'!CD7</f>
        <v>38.558944040251227</v>
      </c>
      <c r="CE7" s="241">
        <f>+'Monthly Interactions-$'!CE7/'Monthly Interactions-Energy'!CE7</f>
        <v>46.228683944329731</v>
      </c>
      <c r="CF7" s="241">
        <f>+'Monthly Interactions-$'!CF7/'Monthly Interactions-Energy'!CF7</f>
        <v>45.930916244385536</v>
      </c>
      <c r="CG7" s="241">
        <f>+'Monthly Interactions-$'!CG7/'Monthly Interactions-Energy'!CG7</f>
        <v>40.199667524932686</v>
      </c>
      <c r="CH7" s="241">
        <f>+'Monthly Interactions-$'!CH7/'Monthly Interactions-Energy'!CH7</f>
        <v>39.772967328555545</v>
      </c>
      <c r="CI7" s="241">
        <f>+'Monthly Interactions-$'!CI7/'Monthly Interactions-Energy'!CI7</f>
        <v>42.664190749237576</v>
      </c>
      <c r="CJ7" s="241">
        <f>+'Monthly Interactions-$'!CJ7/'Monthly Interactions-Energy'!CJ7</f>
        <v>43.423729868092899</v>
      </c>
      <c r="CK7" s="241">
        <f>+'Monthly Interactions-$'!CK7/'Monthly Interactions-Energy'!CK7</f>
        <v>45.304146498218572</v>
      </c>
      <c r="CL7" s="241">
        <f>+'Monthly Interactions-$'!CL7/'Monthly Interactions-Energy'!CL7</f>
        <v>46.014581454608837</v>
      </c>
      <c r="CM7" s="241">
        <f>+'Monthly Interactions-$'!CM7/'Monthly Interactions-Energy'!CM7</f>
        <v>44.061733088586678</v>
      </c>
      <c r="CN7" s="241">
        <f>+'Monthly Interactions-$'!CN7/'Monthly Interactions-Energy'!CN7</f>
        <v>42.82817293806459</v>
      </c>
      <c r="CO7" s="241">
        <f>+'Monthly Interactions-$'!CO7/'Monthly Interactions-Energy'!CO7</f>
        <v>41.550536910683654</v>
      </c>
      <c r="CP7" s="241">
        <f>+'Monthly Interactions-$'!CP7/'Monthly Interactions-Energy'!CP7</f>
        <v>44.234572259545516</v>
      </c>
      <c r="CQ7" s="241">
        <f>+'Monthly Interactions-$'!CQ7/'Monthly Interactions-Energy'!CQ7</f>
        <v>51.730192816733272</v>
      </c>
      <c r="CR7" s="241">
        <f>+'Monthly Interactions-$'!CR7/'Monthly Interactions-Energy'!CR7</f>
        <v>51.495794559022109</v>
      </c>
      <c r="CS7" s="241">
        <f>+'Monthly Interactions-$'!CS7/'Monthly Interactions-Energy'!CS7</f>
        <v>43.7305975606114</v>
      </c>
      <c r="CT7" s="241">
        <f>+'Monthly Interactions-$'!CT7/'Monthly Interactions-Energy'!CT7</f>
        <v>43.063785711129157</v>
      </c>
      <c r="CU7" s="241">
        <f>+'Monthly Interactions-$'!CU7/'Monthly Interactions-Energy'!CU7</f>
        <v>44.78394908576</v>
      </c>
      <c r="CV7" s="241">
        <f>+'Monthly Interactions-$'!CV7/'Monthly Interactions-Energy'!CV7</f>
        <v>45.335335600908792</v>
      </c>
      <c r="CW7" s="241">
        <f>+'Monthly Interactions-$'!CW7/'Monthly Interactions-Energy'!CW7</f>
        <v>44.375504336930952</v>
      </c>
      <c r="CX7" s="241">
        <f>+'Monthly Interactions-$'!CX7/'Monthly Interactions-Energy'!CX7</f>
        <v>44.446563106314123</v>
      </c>
      <c r="CY7" s="241">
        <f>+'Monthly Interactions-$'!CY7/'Monthly Interactions-Energy'!CY7</f>
        <v>43.271810107724733</v>
      </c>
      <c r="CZ7" s="241">
        <f>+'Monthly Interactions-$'!CZ7/'Monthly Interactions-Energy'!CZ7</f>
        <v>39.949607949224998</v>
      </c>
      <c r="DA7" s="241">
        <f>+'Monthly Interactions-$'!DA7/'Monthly Interactions-Energy'!DA7</f>
        <v>37.842989441585914</v>
      </c>
      <c r="DB7" s="241">
        <f>+'Monthly Interactions-$'!DB7/'Monthly Interactions-Energy'!DB7</f>
        <v>38.535537830730199</v>
      </c>
      <c r="DC7" s="241">
        <f>+'Monthly Interactions-$'!DC7/'Monthly Interactions-Energy'!DC7</f>
        <v>42.200160163419788</v>
      </c>
      <c r="DD7" s="241">
        <f>+'Monthly Interactions-$'!DD7/'Monthly Interactions-Energy'!DD7</f>
        <v>43.774198745873235</v>
      </c>
      <c r="DE7" s="241">
        <f>+'Monthly Interactions-$'!DE7/'Monthly Interactions-Energy'!DE7</f>
        <v>37.537154634532101</v>
      </c>
      <c r="DF7" s="241">
        <f>+'Monthly Interactions-$'!DF7/'Monthly Interactions-Energy'!DF7</f>
        <v>38.852123666860933</v>
      </c>
      <c r="DG7" s="241">
        <f>+'Monthly Interactions-$'!DG7/'Monthly Interactions-Energy'!DG7</f>
        <v>42.241901985759405</v>
      </c>
      <c r="DH7" s="241">
        <f>+'Monthly Interactions-$'!DH7/'Monthly Interactions-Energy'!DH7</f>
        <v>41.409335872673921</v>
      </c>
      <c r="DI7" s="241">
        <f>+'Monthly Interactions-$'!DI7/'Monthly Interactions-Energy'!DI7</f>
        <v>45.649050970003856</v>
      </c>
      <c r="DJ7" s="241">
        <f>+'Monthly Interactions-$'!DJ7/'Monthly Interactions-Energy'!DJ7</f>
        <v>45.420665340776495</v>
      </c>
      <c r="DK7" s="241">
        <f>+'Monthly Interactions-$'!DK7/'Monthly Interactions-Energy'!DK7</f>
        <v>44.182008357128034</v>
      </c>
      <c r="DL7" s="241">
        <f>+'Monthly Interactions-$'!DL7/'Monthly Interactions-Energy'!DL7</f>
        <v>41.168765254535124</v>
      </c>
      <c r="DM7" s="241">
        <f>+'Monthly Interactions-$'!DM7/'Monthly Interactions-Energy'!DM7</f>
        <v>38.877679324656818</v>
      </c>
      <c r="DN7" s="241">
        <f>+'Monthly Interactions-$'!DN7/'Monthly Interactions-Energy'!DN7</f>
        <v>38.433039591593428</v>
      </c>
      <c r="DO7" s="241">
        <f>+'Monthly Interactions-$'!DO7/'Monthly Interactions-Energy'!DO7</f>
        <v>43.59554657826633</v>
      </c>
      <c r="DP7" s="241">
        <f>+'Monthly Interactions-$'!DP7/'Monthly Interactions-Energy'!DP7</f>
        <v>43.783056309106968</v>
      </c>
      <c r="DQ7" s="241">
        <f>+'Monthly Interactions-$'!DQ7/'Monthly Interactions-Energy'!DQ7</f>
        <v>37.767607716843536</v>
      </c>
      <c r="DR7" s="241">
        <f>+'Monthly Interactions-$'!DR7/'Monthly Interactions-Energy'!DR7</f>
        <v>41.058925727593319</v>
      </c>
      <c r="DS7" s="241">
        <f>+'Monthly Interactions-$'!DS7/'Monthly Interactions-Energy'!DS7</f>
        <v>43.695810179667269</v>
      </c>
      <c r="DT7" s="241">
        <f>+'Monthly Interactions-$'!DT7/'Monthly Interactions-Energy'!DT7</f>
        <v>42.600637499527735</v>
      </c>
      <c r="DU7" s="241">
        <f>+'Monthly Interactions-$'!DU7/'Monthly Interactions-Energy'!DU7</f>
        <v>46.96460824305327</v>
      </c>
      <c r="DV7" s="241">
        <f>+'Monthly Interactions-$'!DV7/'Monthly Interactions-Energy'!DV7</f>
        <v>46.339605131883424</v>
      </c>
      <c r="DW7" s="241">
        <f>+'Monthly Interactions-$'!DW7/'Monthly Interactions-Energy'!DW7</f>
        <v>45.138743025422201</v>
      </c>
      <c r="DX7" s="241">
        <f>+'Monthly Interactions-$'!DX7/'Monthly Interactions-Energy'!DX7</f>
        <v>43.167729998154307</v>
      </c>
      <c r="DY7" s="241">
        <f>+'Monthly Interactions-$'!DY7/'Monthly Interactions-Energy'!DY7</f>
        <v>40.618934886666068</v>
      </c>
      <c r="DZ7" s="241">
        <f>+'Monthly Interactions-$'!DZ7/'Monthly Interactions-Energy'!DZ7</f>
        <v>37.935318425771044</v>
      </c>
      <c r="EA7" s="241">
        <f>+'Monthly Interactions-$'!EA7/'Monthly Interactions-Energy'!EA7</f>
        <v>44.906042305081414</v>
      </c>
      <c r="EB7" s="241">
        <f>+'Monthly Interactions-$'!EB7/'Monthly Interactions-Energy'!EB7</f>
        <v>42.967415797690393</v>
      </c>
      <c r="EC7" s="241">
        <f>+'Monthly Interactions-$'!EC7/'Monthly Interactions-Energy'!EC7</f>
        <v>39.587732311131241</v>
      </c>
      <c r="ED7" s="241">
        <f>+'Monthly Interactions-$'!ED7/'Monthly Interactions-Energy'!ED7</f>
        <v>41.539654072946874</v>
      </c>
      <c r="EE7" s="241">
        <f>+'Monthly Interactions-$'!EE7/'Monthly Interactions-Energy'!EE7</f>
        <v>43.393328780224529</v>
      </c>
      <c r="EF7" s="241">
        <f>+'Monthly Interactions-$'!EF7/'Monthly Interactions-Energy'!EF7</f>
        <v>43.562722279668613</v>
      </c>
      <c r="EG7" s="241">
        <f>+'Monthly Interactions-$'!EG7/'Monthly Interactions-Energy'!EG7</f>
        <v>47.461694000569025</v>
      </c>
      <c r="EH7" s="241">
        <f>+'Monthly Interactions-$'!EH7/'Monthly Interactions-Energy'!EH7</f>
        <v>47.039210321238023</v>
      </c>
      <c r="EI7" s="241">
        <f>+'Monthly Interactions-$'!EI7/'Monthly Interactions-Energy'!EI7</f>
        <v>46.379047458750875</v>
      </c>
      <c r="EJ7" s="241">
        <f>+'Monthly Interactions-$'!EJ7/'Monthly Interactions-Energy'!EJ7</f>
        <v>44.383938695850837</v>
      </c>
      <c r="EK7" s="241">
        <f>+'Monthly Interactions-$'!EK7/'Monthly Interactions-Energy'!EK7</f>
        <v>40.432322664214546</v>
      </c>
      <c r="EL7" s="241">
        <f>+'Monthly Interactions-$'!EL7/'Monthly Interactions-Energy'!EL7</f>
        <v>39.258052155476946</v>
      </c>
      <c r="EM7" s="241">
        <f>+'Monthly Interactions-$'!EM7/'Monthly Interactions-Energy'!EM7</f>
        <v>46.613263135073474</v>
      </c>
      <c r="EN7" s="241">
        <f>+'Monthly Interactions-$'!EN7/'Monthly Interactions-Energy'!EN7</f>
        <v>43.877976670534281</v>
      </c>
      <c r="EO7" s="241">
        <f>+'Monthly Interactions-$'!EO7/'Monthly Interactions-Energy'!EO7</f>
        <v>41.774984287756901</v>
      </c>
      <c r="EP7" s="241">
        <f>+'Monthly Interactions-$'!EP7/'Monthly Interactions-Energy'!EP7</f>
        <v>42.568852555189913</v>
      </c>
      <c r="EQ7" s="241">
        <f>+'Monthly Interactions-$'!EQ7/'Monthly Interactions-Energy'!EQ7</f>
        <v>44.232650171329126</v>
      </c>
      <c r="ER7" s="241">
        <f>+'Monthly Interactions-$'!ER7/'Monthly Interactions-Energy'!ER7</f>
        <v>45.794299339123313</v>
      </c>
      <c r="ES7" s="241">
        <f>+'Monthly Interactions-$'!ES7/'Monthly Interactions-Energy'!ES7</f>
        <v>49.946091984368614</v>
      </c>
      <c r="ET7" s="241">
        <f>+'Monthly Interactions-$'!ET7/'Monthly Interactions-Energy'!ET7</f>
        <v>49.607063628628588</v>
      </c>
      <c r="EU7" s="241">
        <f>+'Monthly Interactions-$'!EU7/'Monthly Interactions-Energy'!EU7</f>
        <v>48.289466128026838</v>
      </c>
      <c r="EV7" s="241">
        <f>+'Monthly Interactions-$'!EV7/'Monthly Interactions-Energy'!EV7</f>
        <v>44.826303791423072</v>
      </c>
      <c r="EW7" s="241">
        <f>+'Monthly Interactions-$'!EW7/'Monthly Interactions-Energy'!EW7</f>
        <v>43.009688024173542</v>
      </c>
      <c r="EX7" s="241">
        <f>+'Monthly Interactions-$'!EX7/'Monthly Interactions-Energy'!EX7</f>
        <v>41.624731898732811</v>
      </c>
      <c r="EY7" s="241">
        <f>+'Monthly Interactions-$'!EY7/'Monthly Interactions-Energy'!EY7</f>
        <v>45.494353685617327</v>
      </c>
      <c r="EZ7" s="241">
        <f>+'Monthly Interactions-$'!EZ7/'Monthly Interactions-Energy'!EZ7</f>
        <v>47.637082861131731</v>
      </c>
      <c r="FA7" s="241">
        <f>+'Monthly Interactions-$'!FA7/'Monthly Interactions-Energy'!FA7</f>
        <v>41.868450908502858</v>
      </c>
      <c r="FB7" s="241">
        <f>+'Monthly Interactions-$'!FB7/'Monthly Interactions-Energy'!FB7</f>
        <v>44.779668789831341</v>
      </c>
      <c r="FC7" s="241">
        <f>+'Monthly Interactions-$'!FC7/'Monthly Interactions-Energy'!FC7</f>
        <v>46.989930772015001</v>
      </c>
      <c r="FD7" s="241">
        <f>+'Monthly Interactions-$'!FD7/'Monthly Interactions-Energy'!FD7</f>
        <v>46.569067834858878</v>
      </c>
      <c r="FE7" s="241">
        <f>+'Monthly Interactions-$'!FE7/'Monthly Interactions-Energy'!FE7</f>
        <v>53.02004930711724</v>
      </c>
      <c r="FF7" s="241">
        <f>+'Monthly Interactions-$'!FF7/'Monthly Interactions-Energy'!FF7</f>
        <v>53.028448749361452</v>
      </c>
      <c r="FG7" s="241">
        <f>+'Monthly Interactions-$'!FG7/'Monthly Interactions-Energy'!FG7</f>
        <v>52.055181070048377</v>
      </c>
      <c r="FH7" s="241">
        <f>+'Monthly Interactions-$'!FH7/'Monthly Interactions-Energy'!FH7</f>
        <v>49.197788761177762</v>
      </c>
      <c r="FI7" s="241">
        <f>+'Monthly Interactions-$'!FI7/'Monthly Interactions-Energy'!FI7</f>
        <v>46.101089995561885</v>
      </c>
      <c r="FJ7" s="241">
        <f>+'Monthly Interactions-$'!FJ7/'Monthly Interactions-Energy'!FJ7</f>
        <v>44.382880767761222</v>
      </c>
      <c r="FK7" s="241">
        <f>+'Monthly Interactions-$'!FK7/'Monthly Interactions-Energy'!FK7</f>
        <v>50.369149121860964</v>
      </c>
      <c r="FL7" s="241">
        <f>+'Monthly Interactions-$'!FL7/'Monthly Interactions-Energy'!FL7</f>
        <v>50.964221757258301</v>
      </c>
      <c r="FM7" s="241">
        <f>+'Monthly Interactions-$'!FM7/'Monthly Interactions-Energy'!FM7</f>
        <v>44.595935726489067</v>
      </c>
      <c r="FN7" s="241">
        <f>+'Monthly Interactions-$'!FN7/'Monthly Interactions-Energy'!FN7</f>
        <v>49.50288718662889</v>
      </c>
      <c r="FO7" s="241">
        <f>+'Monthly Interactions-$'!FO7/'Monthly Interactions-Energy'!FO7</f>
        <v>50.978603570910145</v>
      </c>
      <c r="FP7" s="241">
        <f>+'Monthly Interactions-$'!FP7/'Monthly Interactions-Energy'!FP7</f>
        <v>50.184914426546769</v>
      </c>
      <c r="FQ7" s="241">
        <f>+'Monthly Interactions-$'!FQ7/'Monthly Interactions-Energy'!FQ7</f>
        <v>56.026691146541495</v>
      </c>
      <c r="FR7" s="241">
        <f>+'Monthly Interactions-$'!FR7/'Monthly Interactions-Energy'!FR7</f>
        <v>56.114168549048856</v>
      </c>
      <c r="FS7" s="241">
        <f>+'Monthly Interactions-$'!FS7/'Monthly Interactions-Energy'!FS7</f>
        <v>55.00787970416377</v>
      </c>
      <c r="FT7" s="241">
        <f>+'Monthly Interactions-$'!FT7/'Monthly Interactions-Energy'!FT7</f>
        <v>52.304378252101984</v>
      </c>
      <c r="FU7" s="241">
        <f>+'Monthly Interactions-$'!FU7/'Monthly Interactions-Energy'!FU7</f>
        <v>48.606415364885066</v>
      </c>
      <c r="FV7" s="241">
        <f>+'Monthly Interactions-$'!FV7/'Monthly Interactions-Energy'!FV7</f>
        <v>45.687259425729792</v>
      </c>
      <c r="FW7" s="241">
        <f>+'Monthly Interactions-$'!FW7/'Monthly Interactions-Energy'!FW7</f>
        <v>53.281077734597041</v>
      </c>
      <c r="FX7" s="241">
        <f>+'Monthly Interactions-$'!FX7/'Monthly Interactions-Energy'!FX7</f>
        <v>51.953963209330588</v>
      </c>
      <c r="FY7" s="241">
        <f>+'Monthly Interactions-$'!FY7/'Monthly Interactions-Energy'!FY7</f>
        <v>47.585566001465132</v>
      </c>
      <c r="FZ7" s="241">
        <f>+'Monthly Interactions-$'!FZ7/'Monthly Interactions-Energy'!FZ7</f>
        <v>51.750413337670565</v>
      </c>
      <c r="GA7" s="241">
        <f>+'Monthly Interactions-$'!GA7/'Monthly Interactions-Energy'!GA7</f>
        <v>53.475081038036393</v>
      </c>
      <c r="GB7" s="241">
        <f>+'Monthly Interactions-$'!GB7/'Monthly Interactions-Energy'!GB7</f>
        <v>53.884584898872312</v>
      </c>
    </row>
    <row r="8" spans="2:184">
      <c r="B8" s="42" t="s">
        <v>67</v>
      </c>
      <c r="C8" s="21" t="s">
        <v>61</v>
      </c>
      <c r="D8" s="42" t="s">
        <v>174</v>
      </c>
      <c r="E8" s="241">
        <f>+('Monthly Interactions-$'!E3-'Monthly Interactions-$'!E6)/('Monthly Interactions-Energy'!E3-'Monthly Interactions-Energy'!E6)</f>
        <v>27.818839953630199</v>
      </c>
      <c r="F8" s="241">
        <f>+('Monthly Interactions-$'!F3-'Monthly Interactions-$'!F6)/('Monthly Interactions-Energy'!F3-'Monthly Interactions-Energy'!F6)</f>
        <v>28.144943247745271</v>
      </c>
      <c r="G8" s="241">
        <f>+('Monthly Interactions-$'!G3-'Monthly Interactions-$'!G6)/('Monthly Interactions-Energy'!G3-'Monthly Interactions-Energy'!G6)</f>
        <v>26.399408856490805</v>
      </c>
      <c r="H8" s="241">
        <f>+('Monthly Interactions-$'!H3-'Monthly Interactions-$'!H6)/('Monthly Interactions-Energy'!H3-'Monthly Interactions-Energy'!H6)</f>
        <v>24.664210310149734</v>
      </c>
      <c r="I8" s="241">
        <f>+('Monthly Interactions-$'!I3-'Monthly Interactions-$'!I6)/('Monthly Interactions-Energy'!I3-'Monthly Interactions-Energy'!I6)</f>
        <v>23.410698063087125</v>
      </c>
      <c r="J8" s="241">
        <f>+('Monthly Interactions-$'!J3-'Monthly Interactions-$'!J6)/('Monthly Interactions-Energy'!J3-'Monthly Interactions-Energy'!J6)</f>
        <v>23.338436381920189</v>
      </c>
      <c r="K8" s="241">
        <f>+('Monthly Interactions-$'!K3-'Monthly Interactions-$'!K6)/('Monthly Interactions-Energy'!K3-'Monthly Interactions-Energy'!K6)</f>
        <v>25.505375350647586</v>
      </c>
      <c r="L8" s="241">
        <f>+('Monthly Interactions-$'!L3-'Monthly Interactions-$'!L6)/('Monthly Interactions-Energy'!L3-'Monthly Interactions-Energy'!L6)</f>
        <v>25.026940644985594</v>
      </c>
      <c r="M8" s="241">
        <f>+('Monthly Interactions-$'!M3-'Monthly Interactions-$'!M6)/('Monthly Interactions-Energy'!M3-'Monthly Interactions-Energy'!M6)</f>
        <v>24.262140086634346</v>
      </c>
      <c r="N8" s="241">
        <f>+('Monthly Interactions-$'!N3-'Monthly Interactions-$'!N6)/('Monthly Interactions-Energy'!N3-'Monthly Interactions-Energy'!N6)</f>
        <v>24.863928321009421</v>
      </c>
      <c r="O8" s="241">
        <f>+('Monthly Interactions-$'!O3-'Monthly Interactions-$'!O6)/('Monthly Interactions-Energy'!O3-'Monthly Interactions-Energy'!O6)</f>
        <v>25.060780967524874</v>
      </c>
      <c r="P8" s="241">
        <f>+('Monthly Interactions-$'!P3-'Monthly Interactions-$'!P6)/('Monthly Interactions-Energy'!P3-'Monthly Interactions-Energy'!P6)</f>
        <v>25.61131876044454</v>
      </c>
      <c r="Q8" s="241">
        <f>+('Monthly Interactions-$'!Q3-'Monthly Interactions-$'!Q6)/('Monthly Interactions-Energy'!Q3-'Monthly Interactions-Energy'!Q6)</f>
        <v>29.167467621165581</v>
      </c>
      <c r="R8" s="241">
        <f>+('Monthly Interactions-$'!R3-'Monthly Interactions-$'!R6)/('Monthly Interactions-Energy'!R3-'Monthly Interactions-Energy'!R6)</f>
        <v>29.51387964456196</v>
      </c>
      <c r="S8" s="241">
        <f>+('Monthly Interactions-$'!S3-'Monthly Interactions-$'!S6)/('Monthly Interactions-Energy'!S3-'Monthly Interactions-Energy'!S6)</f>
        <v>26.095007470676357</v>
      </c>
      <c r="T8" s="241">
        <f>+('Monthly Interactions-$'!T3-'Monthly Interactions-$'!T6)/('Monthly Interactions-Energy'!T3-'Monthly Interactions-Energy'!T6)</f>
        <v>25.572252124052763</v>
      </c>
      <c r="U8" s="241">
        <f>+('Monthly Interactions-$'!U3-'Monthly Interactions-$'!U6)/('Monthly Interactions-Energy'!U3-'Monthly Interactions-Energy'!U6)</f>
        <v>24.502437723813848</v>
      </c>
      <c r="V8" s="241">
        <f>+('Monthly Interactions-$'!V3-'Monthly Interactions-$'!V6)/('Monthly Interactions-Energy'!V3-'Monthly Interactions-Energy'!V6)</f>
        <v>25.443465743217853</v>
      </c>
      <c r="W8" s="241">
        <f>+('Monthly Interactions-$'!W3-'Monthly Interactions-$'!W6)/('Monthly Interactions-Energy'!W3-'Monthly Interactions-Energy'!W6)</f>
        <v>27.226714882892871</v>
      </c>
      <c r="X8" s="241">
        <f>+('Monthly Interactions-$'!X3-'Monthly Interactions-$'!X6)/('Monthly Interactions-Energy'!X3-'Monthly Interactions-Energy'!X6)</f>
        <v>26.795300664068733</v>
      </c>
      <c r="Y8" s="241">
        <f>+('Monthly Interactions-$'!Y3-'Monthly Interactions-$'!Y6)/('Monthly Interactions-Energy'!Y3-'Monthly Interactions-Energy'!Y6)</f>
        <v>24.34542036732007</v>
      </c>
      <c r="Z8" s="241">
        <f>+('Monthly Interactions-$'!Z3-'Monthly Interactions-$'!Z6)/('Monthly Interactions-Energy'!Z3-'Monthly Interactions-Energy'!Z6)</f>
        <v>25.135587657768415</v>
      </c>
      <c r="AA8" s="241">
        <f>+('Monthly Interactions-$'!AA3-'Monthly Interactions-$'!AA6)/('Monthly Interactions-Energy'!AA3-'Monthly Interactions-Energy'!AA6)</f>
        <v>25.849215099244944</v>
      </c>
      <c r="AB8" s="241">
        <f>+('Monthly Interactions-$'!AB3-'Monthly Interactions-$'!AB6)/('Monthly Interactions-Energy'!AB3-'Monthly Interactions-Energy'!AB6)</f>
        <v>24.958559509166651</v>
      </c>
      <c r="AC8" s="241">
        <f>+('Monthly Interactions-$'!AC3-'Monthly Interactions-$'!AC6)/('Monthly Interactions-Energy'!AC3-'Monthly Interactions-Energy'!AC6)</f>
        <v>30.021964134267733</v>
      </c>
      <c r="AD8" s="241">
        <f>+('Monthly Interactions-$'!AD3-'Monthly Interactions-$'!AD6)/('Monthly Interactions-Energy'!AD3-'Monthly Interactions-Energy'!AD6)</f>
        <v>30.349553598172157</v>
      </c>
      <c r="AE8" s="241">
        <f>+('Monthly Interactions-$'!AE3-'Monthly Interactions-$'!AE6)/('Monthly Interactions-Energy'!AE3-'Monthly Interactions-Energy'!AE6)</f>
        <v>27.032164910056864</v>
      </c>
      <c r="AF8" s="241">
        <f>+('Monthly Interactions-$'!AF3-'Monthly Interactions-$'!AF6)/('Monthly Interactions-Energy'!AF3-'Monthly Interactions-Energy'!AF6)</f>
        <v>26.496674383218043</v>
      </c>
      <c r="AG8" s="241">
        <f>+('Monthly Interactions-$'!AG3-'Monthly Interactions-$'!AG6)/('Monthly Interactions-Energy'!AG3-'Monthly Interactions-Energy'!AG6)</f>
        <v>25.788641683602293</v>
      </c>
      <c r="AH8" s="241">
        <f>+('Monthly Interactions-$'!AH3-'Monthly Interactions-$'!AH6)/('Monthly Interactions-Energy'!AH3-'Monthly Interactions-Energy'!AH6)</f>
        <v>27.147581053006142</v>
      </c>
      <c r="AI8" s="241">
        <f>+('Monthly Interactions-$'!AI3-'Monthly Interactions-$'!AI6)/('Monthly Interactions-Energy'!AI3-'Monthly Interactions-Energy'!AI6)</f>
        <v>28.819813611153737</v>
      </c>
      <c r="AJ8" s="241">
        <f>+('Monthly Interactions-$'!AJ3-'Monthly Interactions-$'!AJ6)/('Monthly Interactions-Energy'!AJ3-'Monthly Interactions-Energy'!AJ6)</f>
        <v>28.373507698966268</v>
      </c>
      <c r="AK8" s="241">
        <f>+('Monthly Interactions-$'!AK3-'Monthly Interactions-$'!AK6)/('Monthly Interactions-Energy'!AK3-'Monthly Interactions-Energy'!AK6)</f>
        <v>25.382241802478049</v>
      </c>
      <c r="AL8" s="241">
        <f>+('Monthly Interactions-$'!AL3-'Monthly Interactions-$'!AL6)/('Monthly Interactions-Energy'!AL3-'Monthly Interactions-Energy'!AL6)</f>
        <v>26.111313939663432</v>
      </c>
      <c r="AM8" s="241">
        <f>+('Monthly Interactions-$'!AM3-'Monthly Interactions-$'!AM6)/('Monthly Interactions-Energy'!AM3-'Monthly Interactions-Energy'!AM6)</f>
        <v>26.890622758073363</v>
      </c>
      <c r="AN8" s="241">
        <f>+('Monthly Interactions-$'!AN3-'Monthly Interactions-$'!AN6)/('Monthly Interactions-Energy'!AN3-'Monthly Interactions-Energy'!AN6)</f>
        <v>26.410828382635955</v>
      </c>
      <c r="AO8" s="241">
        <f>+('Monthly Interactions-$'!AO3-'Monthly Interactions-$'!AO6)/('Monthly Interactions-Energy'!AO3-'Monthly Interactions-Energy'!AO6)</f>
        <v>32.200795063269538</v>
      </c>
      <c r="AP8" s="241">
        <f>+('Monthly Interactions-$'!AP3-'Monthly Interactions-$'!AP6)/('Monthly Interactions-Energy'!AP3-'Monthly Interactions-Energy'!AP6)</f>
        <v>32.557042532795933</v>
      </c>
      <c r="AQ8" s="241">
        <f>+('Monthly Interactions-$'!AQ3-'Monthly Interactions-$'!AQ6)/('Monthly Interactions-Energy'!AQ3-'Monthly Interactions-Energy'!AQ6)</f>
        <v>28.693650234770548</v>
      </c>
      <c r="AR8" s="241">
        <f>+('Monthly Interactions-$'!AR3-'Monthly Interactions-$'!AR6)/('Monthly Interactions-Energy'!AR3-'Monthly Interactions-Energy'!AR6)</f>
        <v>28.113632070770656</v>
      </c>
      <c r="AS8" s="241">
        <f>+('Monthly Interactions-$'!AS3-'Monthly Interactions-$'!AS6)/('Monthly Interactions-Energy'!AS3-'Monthly Interactions-Energy'!AS6)</f>
        <v>27.253419853488698</v>
      </c>
      <c r="AT8" s="241">
        <f>+('Monthly Interactions-$'!AT3-'Monthly Interactions-$'!AT6)/('Monthly Interactions-Energy'!AT3-'Monthly Interactions-Energy'!AT6)</f>
        <v>28.399235560666824</v>
      </c>
      <c r="AU8" s="241">
        <f>+('Monthly Interactions-$'!AU3-'Monthly Interactions-$'!AU6)/('Monthly Interactions-Energy'!AU3-'Monthly Interactions-Energy'!AU6)</f>
        <v>31.136604836484587</v>
      </c>
      <c r="AV8" s="241">
        <f>+('Monthly Interactions-$'!AV3-'Monthly Interactions-$'!AV6)/('Monthly Interactions-Energy'!AV3-'Monthly Interactions-Energy'!AV6)</f>
        <v>30.458721587130036</v>
      </c>
      <c r="AW8" s="241">
        <f>+('Monthly Interactions-$'!AW3-'Monthly Interactions-$'!AW6)/('Monthly Interactions-Energy'!AW3-'Monthly Interactions-Energy'!AW6)</f>
        <v>27.418520109459543</v>
      </c>
      <c r="AX8" s="241">
        <f>+('Monthly Interactions-$'!AX3-'Monthly Interactions-$'!AX6)/('Monthly Interactions-Energy'!AX3-'Monthly Interactions-Energy'!AX6)</f>
        <v>27.952171231902895</v>
      </c>
      <c r="AY8" s="241">
        <f>+('Monthly Interactions-$'!AY3-'Monthly Interactions-$'!AY6)/('Monthly Interactions-Energy'!AY3-'Monthly Interactions-Energy'!AY6)</f>
        <v>28.808298916884212</v>
      </c>
      <c r="AZ8" s="241">
        <f>+('Monthly Interactions-$'!AZ3-'Monthly Interactions-$'!AZ6)/('Monthly Interactions-Energy'!AZ3-'Monthly Interactions-Energy'!AZ6)</f>
        <v>28.56205959619081</v>
      </c>
      <c r="BA8" s="241">
        <f>+('Monthly Interactions-$'!BA3-'Monthly Interactions-$'!BA6)/('Monthly Interactions-Energy'!BA3-'Monthly Interactions-Energy'!BA6)</f>
        <v>33.695106342645957</v>
      </c>
      <c r="BB8" s="241">
        <f>+('Monthly Interactions-$'!BB3-'Monthly Interactions-$'!BB6)/('Monthly Interactions-Energy'!BB3-'Monthly Interactions-Energy'!BB6)</f>
        <v>34.070954914355198</v>
      </c>
      <c r="BC8" s="241">
        <f>+('Monthly Interactions-$'!BC3-'Monthly Interactions-$'!BC6)/('Monthly Interactions-Energy'!BC3-'Monthly Interactions-Energy'!BC6)</f>
        <v>30.282745778040468</v>
      </c>
      <c r="BD8" s="241">
        <f>+('Monthly Interactions-$'!BD3-'Monthly Interactions-$'!BD6)/('Monthly Interactions-Energy'!BD3-'Monthly Interactions-Energy'!BD6)</f>
        <v>29.659606875297367</v>
      </c>
      <c r="BE8" s="241">
        <f>+('Monthly Interactions-$'!BE3-'Monthly Interactions-$'!BE6)/('Monthly Interactions-Energy'!BE3-'Monthly Interactions-Energy'!BE6)</f>
        <v>27.899105739371983</v>
      </c>
      <c r="BF8" s="241">
        <f>+('Monthly Interactions-$'!BF3-'Monthly Interactions-$'!BF6)/('Monthly Interactions-Energy'!BF3-'Monthly Interactions-Energy'!BF6)</f>
        <v>29.25806602043205</v>
      </c>
      <c r="BG8" s="241">
        <f>+('Monthly Interactions-$'!BG3-'Monthly Interactions-$'!BG6)/('Monthly Interactions-Energy'!BG3-'Monthly Interactions-Energy'!BG6)</f>
        <v>31.554569327353207</v>
      </c>
      <c r="BH8" s="241">
        <f>+('Monthly Interactions-$'!BH3-'Monthly Interactions-$'!BH6)/('Monthly Interactions-Energy'!BH3-'Monthly Interactions-Energy'!BH6)</f>
        <v>30.909589582997466</v>
      </c>
      <c r="BI8" s="241">
        <f>+('Monthly Interactions-$'!BI3-'Monthly Interactions-$'!BI6)/('Monthly Interactions-Energy'!BI3-'Monthly Interactions-Energy'!BI6)</f>
        <v>27.843419833758951</v>
      </c>
      <c r="BJ8" s="241">
        <f>+('Monthly Interactions-$'!BJ3-'Monthly Interactions-$'!BJ6)/('Monthly Interactions-Energy'!BJ3-'Monthly Interactions-Energy'!BJ6)</f>
        <v>28.70493786467684</v>
      </c>
      <c r="BK8" s="241">
        <f>+('Monthly Interactions-$'!BK3-'Monthly Interactions-$'!BK6)/('Monthly Interactions-Energy'!BK3-'Monthly Interactions-Energy'!BK6)</f>
        <v>29.60797796983579</v>
      </c>
      <c r="BL8" s="241">
        <f>+('Monthly Interactions-$'!BL3-'Monthly Interactions-$'!BL6)/('Monthly Interactions-Energy'!BL3-'Monthly Interactions-Energy'!BL6)</f>
        <v>29.706137709521137</v>
      </c>
      <c r="BM8" s="241">
        <f>+('Monthly Interactions-$'!BM3-'Monthly Interactions-$'!BM6)/('Monthly Interactions-Energy'!BM3-'Monthly Interactions-Energy'!BM6)</f>
        <v>35.089704576499209</v>
      </c>
      <c r="BN8" s="241">
        <f>+('Monthly Interactions-$'!BN3-'Monthly Interactions-$'!BN6)/('Monthly Interactions-Energy'!BN3-'Monthly Interactions-Energy'!BN6)</f>
        <v>35.767498813024517</v>
      </c>
      <c r="BO8" s="241">
        <f>+('Monthly Interactions-$'!BO3-'Monthly Interactions-$'!BO6)/('Monthly Interactions-Energy'!BO3-'Monthly Interactions-Energy'!BO6)</f>
        <v>32.43979268092999</v>
      </c>
      <c r="BP8" s="241">
        <f>+('Monthly Interactions-$'!BP3-'Monthly Interactions-$'!BP6)/('Monthly Interactions-Energy'!BP3-'Monthly Interactions-Energy'!BP6)</f>
        <v>32.191384503954559</v>
      </c>
      <c r="BQ8" s="241">
        <f>+('Monthly Interactions-$'!BQ3-'Monthly Interactions-$'!BQ6)/('Monthly Interactions-Energy'!BQ3-'Monthly Interactions-Energy'!BQ6)</f>
        <v>31.13031034581196</v>
      </c>
      <c r="BR8" s="241">
        <f>+('Monthly Interactions-$'!BR3-'Monthly Interactions-$'!BR6)/('Monthly Interactions-Energy'!BR3-'Monthly Interactions-Energy'!BR6)</f>
        <v>33.249916987232091</v>
      </c>
      <c r="BS8" s="241">
        <f>+('Monthly Interactions-$'!BS3-'Monthly Interactions-$'!BS6)/('Monthly Interactions-Energy'!BS3-'Monthly Interactions-Energy'!BS6)</f>
        <v>37.196425255633102</v>
      </c>
      <c r="BT8" s="241">
        <f>+('Monthly Interactions-$'!BT3-'Monthly Interactions-$'!BT6)/('Monthly Interactions-Energy'!BT3-'Monthly Interactions-Energy'!BT6)</f>
        <v>37.117110274051704</v>
      </c>
      <c r="BU8" s="241">
        <f>+('Monthly Interactions-$'!BU3-'Monthly Interactions-$'!BU6)/('Monthly Interactions-Energy'!BU3-'Monthly Interactions-Energy'!BU6)</f>
        <v>33.911497204756486</v>
      </c>
      <c r="BV8" s="241">
        <f>+('Monthly Interactions-$'!BV3-'Monthly Interactions-$'!BV6)/('Monthly Interactions-Energy'!BV3-'Monthly Interactions-Energy'!BV6)</f>
        <v>33.446414089530641</v>
      </c>
      <c r="BW8" s="241">
        <f>+('Monthly Interactions-$'!BW3-'Monthly Interactions-$'!BW6)/('Monthly Interactions-Energy'!BW3-'Monthly Interactions-Energy'!BW6)</f>
        <v>35.351135114072264</v>
      </c>
      <c r="BX8" s="241">
        <f>+('Monthly Interactions-$'!BX3-'Monthly Interactions-$'!BX6)/('Monthly Interactions-Energy'!BX3-'Monthly Interactions-Energy'!BX6)</f>
        <v>36.250171461034057</v>
      </c>
      <c r="BY8" s="241">
        <f>+('Monthly Interactions-$'!BY3-'Monthly Interactions-$'!BY6)/('Monthly Interactions-Energy'!BY3-'Monthly Interactions-Energy'!BY6)</f>
        <v>39.96811233359103</v>
      </c>
      <c r="BZ8" s="241">
        <f>+('Monthly Interactions-$'!BZ3-'Monthly Interactions-$'!BZ6)/('Monthly Interactions-Energy'!BZ3-'Monthly Interactions-Energy'!BZ6)</f>
        <v>40.95393850241139</v>
      </c>
      <c r="CA8" s="241">
        <f>+('Monthly Interactions-$'!CA3-'Monthly Interactions-$'!CA6)/('Monthly Interactions-Energy'!CA3-'Monthly Interactions-Energy'!CA6)</f>
        <v>38.622319574311632</v>
      </c>
      <c r="CB8" s="241">
        <f>+('Monthly Interactions-$'!CB3-'Monthly Interactions-$'!CB6)/('Monthly Interactions-Energy'!CB3-'Monthly Interactions-Energy'!CB6)</f>
        <v>38.016753312569229</v>
      </c>
      <c r="CC8" s="241">
        <f>+('Monthly Interactions-$'!CC3-'Monthly Interactions-$'!CC6)/('Monthly Interactions-Energy'!CC3-'Monthly Interactions-Energy'!CC6)</f>
        <v>36.497601516164309</v>
      </c>
      <c r="CD8" s="241">
        <f>+('Monthly Interactions-$'!CD3-'Monthly Interactions-$'!CD6)/('Monthly Interactions-Energy'!CD3-'Monthly Interactions-Energy'!CD6)</f>
        <v>39.265225659727726</v>
      </c>
      <c r="CE8" s="241">
        <f>+('Monthly Interactions-$'!CE3-'Monthly Interactions-$'!CE6)/('Monthly Interactions-Energy'!CE3-'Monthly Interactions-Energy'!CE6)</f>
        <v>47.253385095843058</v>
      </c>
      <c r="CF8" s="241">
        <f>+('Monthly Interactions-$'!CF3-'Monthly Interactions-$'!CF6)/('Monthly Interactions-Energy'!CF3-'Monthly Interactions-Energy'!CF6)</f>
        <v>47.016792381172159</v>
      </c>
      <c r="CG8" s="241">
        <f>+('Monthly Interactions-$'!CG3-'Monthly Interactions-$'!CG6)/('Monthly Interactions-Energy'!CG3-'Monthly Interactions-Energy'!CG6)</f>
        <v>40.815364560360578</v>
      </c>
      <c r="CH8" s="241">
        <f>+('Monthly Interactions-$'!CH3-'Monthly Interactions-$'!CH6)/('Monthly Interactions-Energy'!CH3-'Monthly Interactions-Energy'!CH6)</f>
        <v>39.885041331553793</v>
      </c>
      <c r="CI8" s="241">
        <f>+('Monthly Interactions-$'!CI3-'Monthly Interactions-$'!CI6)/('Monthly Interactions-Energy'!CI3-'Monthly Interactions-Energy'!CI6)</f>
        <v>42.770435825868127</v>
      </c>
      <c r="CJ8" s="241">
        <f>+('Monthly Interactions-$'!CJ3-'Monthly Interactions-$'!CJ6)/('Monthly Interactions-Energy'!CJ3-'Monthly Interactions-Energy'!CJ6)</f>
        <v>43.647614469232465</v>
      </c>
      <c r="CK8" s="241">
        <f>+('Monthly Interactions-$'!CK3-'Monthly Interactions-$'!CK6)/('Monthly Interactions-Energy'!CK3-'Monthly Interactions-Energy'!CK6)</f>
        <v>45.465155991642249</v>
      </c>
      <c r="CL8" s="241">
        <f>+('Monthly Interactions-$'!CL3-'Monthly Interactions-$'!CL6)/('Monthly Interactions-Energy'!CL3-'Monthly Interactions-Energy'!CL6)</f>
        <v>46.101850455351538</v>
      </c>
      <c r="CM8" s="241">
        <f>+('Monthly Interactions-$'!CM3-'Monthly Interactions-$'!CM6)/('Monthly Interactions-Energy'!CM3-'Monthly Interactions-Energy'!CM6)</f>
        <v>44.112886514253333</v>
      </c>
      <c r="CN8" s="241">
        <f>+('Monthly Interactions-$'!CN3-'Monthly Interactions-$'!CN6)/('Monthly Interactions-Energy'!CN3-'Monthly Interactions-Energy'!CN6)</f>
        <v>42.971739752701531</v>
      </c>
      <c r="CO8" s="241">
        <f>+('Monthly Interactions-$'!CO3-'Monthly Interactions-$'!CO6)/('Monthly Interactions-Energy'!CO3-'Monthly Interactions-Energy'!CO6)</f>
        <v>41.836469258286179</v>
      </c>
      <c r="CP8" s="241">
        <f>+('Monthly Interactions-$'!CP3-'Monthly Interactions-$'!CP6)/('Monthly Interactions-Energy'!CP3-'Monthly Interactions-Energy'!CP6)</f>
        <v>44.939946053649578</v>
      </c>
      <c r="CQ8" s="241">
        <f>+('Monthly Interactions-$'!CQ3-'Monthly Interactions-$'!CQ6)/('Monthly Interactions-Energy'!CQ3-'Monthly Interactions-Energy'!CQ6)</f>
        <v>53.436525099262617</v>
      </c>
      <c r="CR8" s="241">
        <f>+('Monthly Interactions-$'!CR3-'Monthly Interactions-$'!CR6)/('Monthly Interactions-Energy'!CR3-'Monthly Interactions-Energy'!CR6)</f>
        <v>52.769892460233301</v>
      </c>
      <c r="CS8" s="241">
        <f>+('Monthly Interactions-$'!CS3-'Monthly Interactions-$'!CS6)/('Monthly Interactions-Energy'!CS3-'Monthly Interactions-Energy'!CS6)</f>
        <v>44.384424837618646</v>
      </c>
      <c r="CT8" s="241">
        <f>+('Monthly Interactions-$'!CT3-'Monthly Interactions-$'!CT6)/('Monthly Interactions-Energy'!CT3-'Monthly Interactions-Energy'!CT6)</f>
        <v>43.2745650306626</v>
      </c>
      <c r="CU8" s="241">
        <f>+('Monthly Interactions-$'!CU3-'Monthly Interactions-$'!CU6)/('Monthly Interactions-Energy'!CU3-'Monthly Interactions-Energy'!CU6)</f>
        <v>44.904347075633886</v>
      </c>
      <c r="CV8" s="241">
        <f>+('Monthly Interactions-$'!CV3-'Monthly Interactions-$'!CV6)/('Monthly Interactions-Energy'!CV3-'Monthly Interactions-Energy'!CV6)</f>
        <v>45.487031379639895</v>
      </c>
      <c r="CW8" s="241">
        <f>+('Monthly Interactions-$'!CW3-'Monthly Interactions-$'!CW6)/('Monthly Interactions-Energy'!CW3-'Monthly Interactions-Energy'!CW6)</f>
        <v>46.72528511909173</v>
      </c>
      <c r="CX8" s="241">
        <f>+('Monthly Interactions-$'!CX3-'Monthly Interactions-$'!CX6)/('Monthly Interactions-Energy'!CX3-'Monthly Interactions-Energy'!CX6)</f>
        <v>46.414639503987701</v>
      </c>
      <c r="CY8" s="241">
        <f>+('Monthly Interactions-$'!CY3-'Monthly Interactions-$'!CY6)/('Monthly Interactions-Energy'!CY3-'Monthly Interactions-Energy'!CY6)</f>
        <v>44.584234126500419</v>
      </c>
      <c r="CZ8" s="241">
        <f>+('Monthly Interactions-$'!CZ3-'Monthly Interactions-$'!CZ6)/('Monthly Interactions-Energy'!CZ3-'Monthly Interactions-Energy'!CZ6)</f>
        <v>42.798358066510168</v>
      </c>
      <c r="DA8" s="241">
        <f>+('Monthly Interactions-$'!DA3-'Monthly Interactions-$'!DA6)/('Monthly Interactions-Energy'!DA3-'Monthly Interactions-Energy'!DA6)</f>
        <v>41.282977019734041</v>
      </c>
      <c r="DB8" s="241">
        <f>+('Monthly Interactions-$'!DB3-'Monthly Interactions-$'!DB6)/('Monthly Interactions-Energy'!DB3-'Monthly Interactions-Energy'!DB6)</f>
        <v>42.795404181500139</v>
      </c>
      <c r="DC8" s="241">
        <f>+('Monthly Interactions-$'!DC3-'Monthly Interactions-$'!DC6)/('Monthly Interactions-Energy'!DC3-'Monthly Interactions-Energy'!DC6)</f>
        <v>50.672989899541385</v>
      </c>
      <c r="DD8" s="241">
        <f>+('Monthly Interactions-$'!DD3-'Monthly Interactions-$'!DD6)/('Monthly Interactions-Energy'!DD3-'Monthly Interactions-Energy'!DD6)</f>
        <v>49.325669058879114</v>
      </c>
      <c r="DE8" s="241">
        <f>+('Monthly Interactions-$'!DE3-'Monthly Interactions-$'!DE6)/('Monthly Interactions-Energy'!DE3-'Monthly Interactions-Energy'!DE6)</f>
        <v>41.79139189241463</v>
      </c>
      <c r="DF8" s="241">
        <f>+('Monthly Interactions-$'!DF3-'Monthly Interactions-$'!DF6)/('Monthly Interactions-Energy'!DF3-'Monthly Interactions-Energy'!DF6)</f>
        <v>42.129703443745541</v>
      </c>
      <c r="DG8" s="241">
        <f>+('Monthly Interactions-$'!DG3-'Monthly Interactions-$'!DG6)/('Monthly Interactions-Energy'!DG3-'Monthly Interactions-Energy'!DG6)</f>
        <v>44.81160267792378</v>
      </c>
      <c r="DH8" s="241">
        <f>+('Monthly Interactions-$'!DH3-'Monthly Interactions-$'!DH6)/('Monthly Interactions-Energy'!DH3-'Monthly Interactions-Energy'!DH6)</f>
        <v>44.215550585817674</v>
      </c>
      <c r="DI8" s="241">
        <f>+('Monthly Interactions-$'!DI3-'Monthly Interactions-$'!DI6)/('Monthly Interactions-Energy'!DI3-'Monthly Interactions-Energy'!DI6)</f>
        <v>47.827324673347107</v>
      </c>
      <c r="DJ8" s="241">
        <f>+('Monthly Interactions-$'!DJ3-'Monthly Interactions-$'!DJ6)/('Monthly Interactions-Energy'!DJ3-'Monthly Interactions-Energy'!DJ6)</f>
        <v>47.430596837289727</v>
      </c>
      <c r="DK8" s="241">
        <f>+('Monthly Interactions-$'!DK3-'Monthly Interactions-$'!DK6)/('Monthly Interactions-Energy'!DK3-'Monthly Interactions-Energy'!DK6)</f>
        <v>45.699054502137059</v>
      </c>
      <c r="DL8" s="241">
        <f>+('Monthly Interactions-$'!DL3-'Monthly Interactions-$'!DL6)/('Monthly Interactions-Energy'!DL3-'Monthly Interactions-Energy'!DL6)</f>
        <v>44.128442213646686</v>
      </c>
      <c r="DM8" s="241">
        <f>+('Monthly Interactions-$'!DM3-'Monthly Interactions-$'!DM6)/('Monthly Interactions-Energy'!DM3-'Monthly Interactions-Energy'!DM6)</f>
        <v>42.051443778344257</v>
      </c>
      <c r="DN8" s="241">
        <f>+('Monthly Interactions-$'!DN3-'Monthly Interactions-$'!DN6)/('Monthly Interactions-Energy'!DN3-'Monthly Interactions-Energy'!DN6)</f>
        <v>43.32593954366412</v>
      </c>
      <c r="DO8" s="241">
        <f>+('Monthly Interactions-$'!DO3-'Monthly Interactions-$'!DO6)/('Monthly Interactions-Energy'!DO3-'Monthly Interactions-Energy'!DO6)</f>
        <v>52.182536387643815</v>
      </c>
      <c r="DP8" s="241">
        <f>+('Monthly Interactions-$'!DP3-'Monthly Interactions-$'!DP6)/('Monthly Interactions-Energy'!DP3-'Monthly Interactions-Energy'!DP6)</f>
        <v>48.725412443487734</v>
      </c>
      <c r="DQ8" s="241">
        <f>+('Monthly Interactions-$'!DQ3-'Monthly Interactions-$'!DQ6)/('Monthly Interactions-Energy'!DQ3-'Monthly Interactions-Energy'!DQ6)</f>
        <v>42.598245205386576</v>
      </c>
      <c r="DR8" s="241">
        <f>+('Monthly Interactions-$'!DR3-'Monthly Interactions-$'!DR6)/('Monthly Interactions-Energy'!DR3-'Monthly Interactions-Energy'!DR6)</f>
        <v>44.091866112284265</v>
      </c>
      <c r="DS8" s="241">
        <f>+('Monthly Interactions-$'!DS3-'Monthly Interactions-$'!DS6)/('Monthly Interactions-Energy'!DS3-'Monthly Interactions-Energy'!DS6)</f>
        <v>46.324767956459382</v>
      </c>
      <c r="DT8" s="241">
        <f>+('Monthly Interactions-$'!DT3-'Monthly Interactions-$'!DT6)/('Monthly Interactions-Energy'!DT3-'Monthly Interactions-Energy'!DT6)</f>
        <v>46.255592628999423</v>
      </c>
      <c r="DU8" s="241">
        <f>+('Monthly Interactions-$'!DU3-'Monthly Interactions-$'!DU6)/('Monthly Interactions-Energy'!DU3-'Monthly Interactions-Energy'!DU6)</f>
        <v>49.201424298080717</v>
      </c>
      <c r="DV8" s="241">
        <f>+('Monthly Interactions-$'!DV3-'Monthly Interactions-$'!DV6)/('Monthly Interactions-Energy'!DV3-'Monthly Interactions-Energy'!DV6)</f>
        <v>48.37759628673237</v>
      </c>
      <c r="DW8" s="241">
        <f>+('Monthly Interactions-$'!DW3-'Monthly Interactions-$'!DW6)/('Monthly Interactions-Energy'!DW3-'Monthly Interactions-Energy'!DW6)</f>
        <v>46.888263140576754</v>
      </c>
      <c r="DX8" s="241">
        <f>+('Monthly Interactions-$'!DX3-'Monthly Interactions-$'!DX6)/('Monthly Interactions-Energy'!DX3-'Monthly Interactions-Energy'!DX6)</f>
        <v>46.21011042332379</v>
      </c>
      <c r="DY8" s="241">
        <f>+('Monthly Interactions-$'!DY3-'Monthly Interactions-$'!DY6)/('Monthly Interactions-Energy'!DY3-'Monthly Interactions-Energy'!DY6)</f>
        <v>43.585879383977904</v>
      </c>
      <c r="DZ8" s="241">
        <f>+('Monthly Interactions-$'!DZ3-'Monthly Interactions-$'!DZ6)/('Monthly Interactions-Energy'!DZ3-'Monthly Interactions-Energy'!DZ6)</f>
        <v>43.428768919818651</v>
      </c>
      <c r="EA8" s="241">
        <f>+('Monthly Interactions-$'!EA3-'Monthly Interactions-$'!EA6)/('Monthly Interactions-Energy'!EA3-'Monthly Interactions-Energy'!EA6)</f>
        <v>52.510087463452869</v>
      </c>
      <c r="EB8" s="241">
        <f>+('Monthly Interactions-$'!EB3-'Monthly Interactions-$'!EB6)/('Monthly Interactions-Energy'!EB3-'Monthly Interactions-Energy'!EB6)</f>
        <v>48.516186251730552</v>
      </c>
      <c r="EC8" s="241">
        <f>+('Monthly Interactions-$'!EC3-'Monthly Interactions-$'!EC6)/('Monthly Interactions-Energy'!EC3-'Monthly Interactions-Energy'!EC6)</f>
        <v>44.610186297640119</v>
      </c>
      <c r="ED8" s="241">
        <f>+('Monthly Interactions-$'!ED3-'Monthly Interactions-$'!ED6)/('Monthly Interactions-Energy'!ED3-'Monthly Interactions-Energy'!ED6)</f>
        <v>44.272528840669757</v>
      </c>
      <c r="EE8" s="241">
        <f>+('Monthly Interactions-$'!EE3-'Monthly Interactions-$'!EE6)/('Monthly Interactions-Energy'!EE3-'Monthly Interactions-Energy'!EE6)</f>
        <v>46.34089202998301</v>
      </c>
      <c r="EF8" s="241">
        <f>+('Monthly Interactions-$'!EF3-'Monthly Interactions-$'!EF6)/('Monthly Interactions-Energy'!EF3-'Monthly Interactions-Energy'!EF6)</f>
        <v>47.274065921329118</v>
      </c>
      <c r="EG8" s="241">
        <f>+('Monthly Interactions-$'!EG3-'Monthly Interactions-$'!EG6)/('Monthly Interactions-Energy'!EG3-'Monthly Interactions-Energy'!EG6)</f>
        <v>49.512995995595311</v>
      </c>
      <c r="EH8" s="241">
        <f>+('Monthly Interactions-$'!EH3-'Monthly Interactions-$'!EH6)/('Monthly Interactions-Energy'!EH3-'Monthly Interactions-Energy'!EH6)</f>
        <v>49.200293025078309</v>
      </c>
      <c r="EI8" s="241">
        <f>+('Monthly Interactions-$'!EI3-'Monthly Interactions-$'!EI6)/('Monthly Interactions-Energy'!EI3-'Monthly Interactions-Energy'!EI6)</f>
        <v>48.423731630661514</v>
      </c>
      <c r="EJ8" s="241">
        <f>+('Monthly Interactions-$'!EJ3-'Monthly Interactions-$'!EJ6)/('Monthly Interactions-Energy'!EJ3-'Monthly Interactions-Energy'!EJ6)</f>
        <v>46.773825236255533</v>
      </c>
      <c r="EK8" s="241">
        <f>+('Monthly Interactions-$'!EK3-'Monthly Interactions-$'!EK6)/('Monthly Interactions-Energy'!EK3-'Monthly Interactions-Energy'!EK6)</f>
        <v>44.273686885555819</v>
      </c>
      <c r="EL8" s="241">
        <f>+('Monthly Interactions-$'!EL3-'Monthly Interactions-$'!EL6)/('Monthly Interactions-Energy'!EL3-'Monthly Interactions-Energy'!EL6)</f>
        <v>44.883742605122194</v>
      </c>
      <c r="EM8" s="241">
        <f>+('Monthly Interactions-$'!EM3-'Monthly Interactions-$'!EM6)/('Monthly Interactions-Energy'!EM3-'Monthly Interactions-Energy'!EM6)</f>
        <v>52.946992587890463</v>
      </c>
      <c r="EN8" s="241">
        <f>+('Monthly Interactions-$'!EN3-'Monthly Interactions-$'!EN6)/('Monthly Interactions-Energy'!EN3-'Monthly Interactions-Energy'!EN6)</f>
        <v>51.159814268474257</v>
      </c>
      <c r="EO8" s="241">
        <f>+('Monthly Interactions-$'!EO3-'Monthly Interactions-$'!EO6)/('Monthly Interactions-Energy'!EO3-'Monthly Interactions-Energy'!EO6)</f>
        <v>46.431120713072239</v>
      </c>
      <c r="EP8" s="241">
        <f>+('Monthly Interactions-$'!EP3-'Monthly Interactions-$'!EP6)/('Monthly Interactions-Energy'!EP3-'Monthly Interactions-Energy'!EP6)</f>
        <v>45.378312587033477</v>
      </c>
      <c r="EQ8" s="241">
        <f>+('Monthly Interactions-$'!EQ3-'Monthly Interactions-$'!EQ6)/('Monthly Interactions-Energy'!EQ3-'Monthly Interactions-Energy'!EQ6)</f>
        <v>47.658899485603037</v>
      </c>
      <c r="ER8" s="241">
        <f>+('Monthly Interactions-$'!ER3-'Monthly Interactions-$'!ER6)/('Monthly Interactions-Energy'!ER3-'Monthly Interactions-Energy'!ER6)</f>
        <v>48.893957827830121</v>
      </c>
      <c r="ES8" s="241">
        <f>+('Monthly Interactions-$'!ES3-'Monthly Interactions-$'!ES6)/('Monthly Interactions-Energy'!ES3-'Monthly Interactions-Energy'!ES6)</f>
        <v>51.929479315925086</v>
      </c>
      <c r="ET8" s="241">
        <f>+('Monthly Interactions-$'!ET3-'Monthly Interactions-$'!ET6)/('Monthly Interactions-Energy'!ET3-'Monthly Interactions-Energy'!ET6)</f>
        <v>51.585103832612916</v>
      </c>
      <c r="EU8" s="241">
        <f>+('Monthly Interactions-$'!EU3-'Monthly Interactions-$'!EU6)/('Monthly Interactions-Energy'!EU3-'Monthly Interactions-Energy'!EU6)</f>
        <v>50.226594647178565</v>
      </c>
      <c r="EV8" s="241">
        <f>+('Monthly Interactions-$'!EV3-'Monthly Interactions-$'!EV6)/('Monthly Interactions-Energy'!EV3-'Monthly Interactions-Energy'!EV6)</f>
        <v>47.967440281203508</v>
      </c>
      <c r="EW8" s="241">
        <f>+('Monthly Interactions-$'!EW3-'Monthly Interactions-$'!EW6)/('Monthly Interactions-Energy'!EW3-'Monthly Interactions-Energy'!EW6)</f>
        <v>46.982834387824077</v>
      </c>
      <c r="EX8" s="241">
        <f>+('Monthly Interactions-$'!EX3-'Monthly Interactions-$'!EX6)/('Monthly Interactions-Energy'!EX3-'Monthly Interactions-Energy'!EX6)</f>
        <v>46.904872080021477</v>
      </c>
      <c r="EY8" s="241">
        <f>+('Monthly Interactions-$'!EY3-'Monthly Interactions-$'!EY6)/('Monthly Interactions-Energy'!EY3-'Monthly Interactions-Energy'!EY6)</f>
        <v>53.637155769188659</v>
      </c>
      <c r="EZ8" s="241">
        <f>+('Monthly Interactions-$'!EZ3-'Monthly Interactions-$'!EZ6)/('Monthly Interactions-Energy'!EZ3-'Monthly Interactions-Energy'!EZ6)</f>
        <v>54.169197177966289</v>
      </c>
      <c r="FA8" s="241">
        <f>+('Monthly Interactions-$'!FA3-'Monthly Interactions-$'!FA6)/('Monthly Interactions-Energy'!FA3-'Monthly Interactions-Energy'!FA6)</f>
        <v>47.052307254102267</v>
      </c>
      <c r="FB8" s="241">
        <f>+('Monthly Interactions-$'!FB3-'Monthly Interactions-$'!FB6)/('Monthly Interactions-Energy'!FB3-'Monthly Interactions-Energy'!FB6)</f>
        <v>47.759089047551228</v>
      </c>
      <c r="FC8" s="241">
        <f>+('Monthly Interactions-$'!FC3-'Monthly Interactions-$'!FC6)/('Monthly Interactions-Energy'!FC3-'Monthly Interactions-Energy'!FC6)</f>
        <v>50.375742323330073</v>
      </c>
      <c r="FD8" s="241">
        <f>+('Monthly Interactions-$'!FD3-'Monthly Interactions-$'!FD6)/('Monthly Interactions-Energy'!FD3-'Monthly Interactions-Energy'!FD6)</f>
        <v>50.229424101275889</v>
      </c>
      <c r="FE8" s="241">
        <f>+('Monthly Interactions-$'!FE3-'Monthly Interactions-$'!FE6)/('Monthly Interactions-Energy'!FE3-'Monthly Interactions-Energy'!FE6)</f>
        <v>55.423619416018454</v>
      </c>
      <c r="FF8" s="241">
        <f>+('Monthly Interactions-$'!FF3-'Monthly Interactions-$'!FF6)/('Monthly Interactions-Energy'!FF3-'Monthly Interactions-Energy'!FF6)</f>
        <v>55.1419713013468</v>
      </c>
      <c r="FG8" s="241">
        <f>+('Monthly Interactions-$'!FG3-'Monthly Interactions-$'!FG6)/('Monthly Interactions-Energy'!FG3-'Monthly Interactions-Energy'!FG6)</f>
        <v>54.140834284082182</v>
      </c>
      <c r="FH8" s="241">
        <f>+('Monthly Interactions-$'!FH3-'Monthly Interactions-$'!FH6)/('Monthly Interactions-Energy'!FH3-'Monthly Interactions-Energy'!FH6)</f>
        <v>52.216110438828196</v>
      </c>
      <c r="FI8" s="241">
        <f>+('Monthly Interactions-$'!FI3-'Monthly Interactions-$'!FI6)/('Monthly Interactions-Energy'!FI3-'Monthly Interactions-Energy'!FI6)</f>
        <v>50.877108257291809</v>
      </c>
      <c r="FJ8" s="241">
        <f>+('Monthly Interactions-$'!FJ3-'Monthly Interactions-$'!FJ6)/('Monthly Interactions-Energy'!FJ3-'Monthly Interactions-Energy'!FJ6)</f>
        <v>50.15091239229308</v>
      </c>
      <c r="FK8" s="241">
        <f>+('Monthly Interactions-$'!FK3-'Monthly Interactions-$'!FK6)/('Monthly Interactions-Energy'!FK3-'Monthly Interactions-Energy'!FK6)</f>
        <v>57.426865721805221</v>
      </c>
      <c r="FL8" s="241">
        <f>+('Monthly Interactions-$'!FL3-'Monthly Interactions-$'!FL6)/('Monthly Interactions-Energy'!FL3-'Monthly Interactions-Energy'!FL6)</f>
        <v>57.979958910355499</v>
      </c>
      <c r="FM8" s="241">
        <f>+('Monthly Interactions-$'!FM3-'Monthly Interactions-$'!FM6)/('Monthly Interactions-Energy'!FM3-'Monthly Interactions-Energy'!FM6)</f>
        <v>50.762988838615122</v>
      </c>
      <c r="FN8" s="241">
        <f>+('Monthly Interactions-$'!FN3-'Monthly Interactions-$'!FN6)/('Monthly Interactions-Energy'!FN3-'Monthly Interactions-Energy'!FN6)</f>
        <v>52.773184002423832</v>
      </c>
      <c r="FO8" s="241">
        <f>+('Monthly Interactions-$'!FO3-'Monthly Interactions-$'!FO6)/('Monthly Interactions-Energy'!FO3-'Monthly Interactions-Energy'!FO6)</f>
        <v>54.270808299903763</v>
      </c>
      <c r="FP8" s="241">
        <f>+('Monthly Interactions-$'!FP3-'Monthly Interactions-$'!FP6)/('Monthly Interactions-Energy'!FP3-'Monthly Interactions-Energy'!FP6)</f>
        <v>54.039369173888886</v>
      </c>
      <c r="FQ8" s="241">
        <f>+('Monthly Interactions-$'!FQ3-'Monthly Interactions-$'!FQ6)/('Monthly Interactions-Energy'!FQ3-'Monthly Interactions-Energy'!FQ6)</f>
        <v>58.799858356830164</v>
      </c>
      <c r="FR8" s="241">
        <f>+('Monthly Interactions-$'!FR3-'Monthly Interactions-$'!FR6)/('Monthly Interactions-Energy'!FR3-'Monthly Interactions-Energy'!FR6)</f>
        <v>58.341921698988394</v>
      </c>
      <c r="FS8" s="241">
        <f>+('Monthly Interactions-$'!FS3-'Monthly Interactions-$'!FS6)/('Monthly Interactions-Energy'!FS3-'Monthly Interactions-Energy'!FS6)</f>
        <v>57.16644395153147</v>
      </c>
      <c r="FT8" s="241">
        <f>+('Monthly Interactions-$'!FT3-'Monthly Interactions-$'!FT6)/('Monthly Interactions-Energy'!FT3-'Monthly Interactions-Energy'!FT6)</f>
        <v>55.09378352902182</v>
      </c>
      <c r="FU8" s="241">
        <f>+('Monthly Interactions-$'!FU3-'Monthly Interactions-$'!FU6)/('Monthly Interactions-Energy'!FU3-'Monthly Interactions-Energy'!FU6)</f>
        <v>53.623414096801454</v>
      </c>
      <c r="FV8" s="241">
        <f>+('Monthly Interactions-$'!FV3-'Monthly Interactions-$'!FV6)/('Monthly Interactions-Energy'!FV3-'Monthly Interactions-Energy'!FV6)</f>
        <v>52.371081125738357</v>
      </c>
      <c r="FW8" s="241">
        <f>+('Monthly Interactions-$'!FW3-'Monthly Interactions-$'!FW6)/('Monthly Interactions-Energy'!FW3-'Monthly Interactions-Energy'!FW6)</f>
        <v>61.487122610128814</v>
      </c>
      <c r="FX8" s="241">
        <f>+('Monthly Interactions-$'!FX3-'Monthly Interactions-$'!FX6)/('Monthly Interactions-Energy'!FX3-'Monthly Interactions-Energy'!FX6)</f>
        <v>59.265684923426448</v>
      </c>
      <c r="FY8" s="241">
        <f>+('Monthly Interactions-$'!FY3-'Monthly Interactions-$'!FY6)/('Monthly Interactions-Energy'!FY3-'Monthly Interactions-Energy'!FY6)</f>
        <v>53.47670012019973</v>
      </c>
      <c r="FZ8" s="241">
        <f>+('Monthly Interactions-$'!FZ3-'Monthly Interactions-$'!FZ6)/('Monthly Interactions-Energy'!FZ3-'Monthly Interactions-Energy'!FZ6)</f>
        <v>55.596536032539909</v>
      </c>
      <c r="GA8" s="241">
        <f>+('Monthly Interactions-$'!GA3-'Monthly Interactions-$'!GA6)/('Monthly Interactions-Energy'!GA3-'Monthly Interactions-Energy'!GA6)</f>
        <v>57.010941301602642</v>
      </c>
      <c r="GB8" s="241">
        <f>+('Monthly Interactions-$'!GB3-'Monthly Interactions-$'!GB6)/('Monthly Interactions-Energy'!GB3-'Monthly Interactions-Energy'!GB6)</f>
        <v>57.22011743218529</v>
      </c>
    </row>
    <row r="9" spans="2:184"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</row>
    <row r="10" spans="2:184">
      <c r="B10" s="242" t="s">
        <v>65</v>
      </c>
      <c r="C10" s="242" t="s">
        <v>33</v>
      </c>
      <c r="D10" s="242" t="s">
        <v>66</v>
      </c>
      <c r="E10" s="243">
        <f t="shared" ref="E10:P10" si="0">+E2</f>
        <v>41275</v>
      </c>
      <c r="F10" s="243">
        <f t="shared" si="0"/>
        <v>41306</v>
      </c>
      <c r="G10" s="243">
        <f t="shared" si="0"/>
        <v>41334</v>
      </c>
      <c r="H10" s="243">
        <f t="shared" si="0"/>
        <v>41365</v>
      </c>
      <c r="I10" s="243">
        <f t="shared" si="0"/>
        <v>41395</v>
      </c>
      <c r="J10" s="243">
        <f t="shared" si="0"/>
        <v>41426</v>
      </c>
      <c r="K10" s="243">
        <f t="shared" si="0"/>
        <v>41456</v>
      </c>
      <c r="L10" s="243">
        <f t="shared" si="0"/>
        <v>41487</v>
      </c>
      <c r="M10" s="243">
        <f t="shared" si="0"/>
        <v>41518</v>
      </c>
      <c r="N10" s="243">
        <f t="shared" si="0"/>
        <v>41548</v>
      </c>
      <c r="O10" s="243">
        <f t="shared" si="0"/>
        <v>41579</v>
      </c>
      <c r="P10" s="243">
        <f t="shared" si="0"/>
        <v>41609</v>
      </c>
      <c r="Q10" s="243">
        <f t="shared" ref="Q10:AI10" si="1">+Q2</f>
        <v>41640</v>
      </c>
      <c r="R10" s="243">
        <f t="shared" si="1"/>
        <v>41671</v>
      </c>
      <c r="S10" s="243">
        <f t="shared" si="1"/>
        <v>41699</v>
      </c>
      <c r="T10" s="243">
        <f t="shared" si="1"/>
        <v>41730</v>
      </c>
      <c r="U10" s="243">
        <f t="shared" si="1"/>
        <v>41760</v>
      </c>
      <c r="V10" s="243">
        <f t="shared" si="1"/>
        <v>41791</v>
      </c>
      <c r="W10" s="243">
        <f t="shared" si="1"/>
        <v>41821</v>
      </c>
      <c r="X10" s="243">
        <f t="shared" si="1"/>
        <v>41852</v>
      </c>
      <c r="Y10" s="243">
        <f t="shared" si="1"/>
        <v>41883</v>
      </c>
      <c r="Z10" s="243">
        <f t="shared" si="1"/>
        <v>41913</v>
      </c>
      <c r="AA10" s="243">
        <f t="shared" si="1"/>
        <v>41944</v>
      </c>
      <c r="AB10" s="243">
        <f t="shared" si="1"/>
        <v>41974</v>
      </c>
      <c r="AC10" s="243">
        <f t="shared" si="1"/>
        <v>42005</v>
      </c>
      <c r="AD10" s="243">
        <f t="shared" si="1"/>
        <v>42036</v>
      </c>
      <c r="AE10" s="243">
        <f t="shared" si="1"/>
        <v>42064</v>
      </c>
      <c r="AF10" s="243">
        <f t="shared" si="1"/>
        <v>42095</v>
      </c>
      <c r="AG10" s="243">
        <f t="shared" si="1"/>
        <v>42125</v>
      </c>
      <c r="AH10" s="243">
        <f t="shared" si="1"/>
        <v>42156</v>
      </c>
      <c r="AI10" s="243">
        <f t="shared" si="1"/>
        <v>42186</v>
      </c>
      <c r="AJ10" s="243">
        <f t="shared" ref="AJ10:AX10" si="2">+AJ2</f>
        <v>42217</v>
      </c>
      <c r="AK10" s="243">
        <f t="shared" si="2"/>
        <v>42248</v>
      </c>
      <c r="AL10" s="243">
        <f t="shared" si="2"/>
        <v>42278</v>
      </c>
      <c r="AM10" s="243">
        <f t="shared" si="2"/>
        <v>42309</v>
      </c>
      <c r="AN10" s="243">
        <f t="shared" si="2"/>
        <v>42339</v>
      </c>
      <c r="AO10" s="243">
        <f t="shared" si="2"/>
        <v>42370</v>
      </c>
      <c r="AP10" s="243">
        <f t="shared" si="2"/>
        <v>42401</v>
      </c>
      <c r="AQ10" s="243">
        <f t="shared" si="2"/>
        <v>42430</v>
      </c>
      <c r="AR10" s="243">
        <f t="shared" si="2"/>
        <v>42461</v>
      </c>
      <c r="AS10" s="243">
        <f t="shared" si="2"/>
        <v>42491</v>
      </c>
      <c r="AT10" s="243">
        <f t="shared" si="2"/>
        <v>42522</v>
      </c>
      <c r="AU10" s="243">
        <f t="shared" si="2"/>
        <v>42552</v>
      </c>
      <c r="AV10" s="243">
        <f t="shared" si="2"/>
        <v>42583</v>
      </c>
      <c r="AW10" s="243">
        <f t="shared" si="2"/>
        <v>42614</v>
      </c>
      <c r="AX10" s="243">
        <f t="shared" si="2"/>
        <v>42644</v>
      </c>
      <c r="AY10" s="243">
        <f t="shared" ref="AY10:AZ10" si="3">+AY2</f>
        <v>42675</v>
      </c>
      <c r="AZ10" s="243">
        <f t="shared" si="3"/>
        <v>42705</v>
      </c>
      <c r="BA10" s="243">
        <f t="shared" ref="BA10:DL10" si="4">+BA2</f>
        <v>42736</v>
      </c>
      <c r="BB10" s="243">
        <f t="shared" si="4"/>
        <v>42767</v>
      </c>
      <c r="BC10" s="243">
        <f t="shared" si="4"/>
        <v>42795</v>
      </c>
      <c r="BD10" s="243">
        <f t="shared" si="4"/>
        <v>42826</v>
      </c>
      <c r="BE10" s="243">
        <f t="shared" si="4"/>
        <v>42856</v>
      </c>
      <c r="BF10" s="243">
        <f t="shared" si="4"/>
        <v>42887</v>
      </c>
      <c r="BG10" s="243">
        <f t="shared" si="4"/>
        <v>42917</v>
      </c>
      <c r="BH10" s="243">
        <f t="shared" si="4"/>
        <v>42948</v>
      </c>
      <c r="BI10" s="243">
        <f t="shared" si="4"/>
        <v>42979</v>
      </c>
      <c r="BJ10" s="243">
        <f t="shared" si="4"/>
        <v>43009</v>
      </c>
      <c r="BK10" s="243">
        <f t="shared" si="4"/>
        <v>43040</v>
      </c>
      <c r="BL10" s="243">
        <f t="shared" si="4"/>
        <v>43070</v>
      </c>
      <c r="BM10" s="243">
        <f t="shared" si="4"/>
        <v>43101</v>
      </c>
      <c r="BN10" s="243">
        <f t="shared" si="4"/>
        <v>43132</v>
      </c>
      <c r="BO10" s="243">
        <f t="shared" si="4"/>
        <v>43160</v>
      </c>
      <c r="BP10" s="243">
        <f t="shared" si="4"/>
        <v>43191</v>
      </c>
      <c r="BQ10" s="243">
        <f t="shared" si="4"/>
        <v>43221</v>
      </c>
      <c r="BR10" s="243">
        <f t="shared" si="4"/>
        <v>43252</v>
      </c>
      <c r="BS10" s="243">
        <f t="shared" si="4"/>
        <v>43282</v>
      </c>
      <c r="BT10" s="243">
        <f t="shared" si="4"/>
        <v>43313</v>
      </c>
      <c r="BU10" s="243">
        <f t="shared" si="4"/>
        <v>43344</v>
      </c>
      <c r="BV10" s="243">
        <f t="shared" si="4"/>
        <v>43374</v>
      </c>
      <c r="BW10" s="243">
        <f t="shared" si="4"/>
        <v>43405</v>
      </c>
      <c r="BX10" s="243">
        <f t="shared" si="4"/>
        <v>43435</v>
      </c>
      <c r="BY10" s="243">
        <f t="shared" si="4"/>
        <v>43466</v>
      </c>
      <c r="BZ10" s="243">
        <f t="shared" si="4"/>
        <v>43497</v>
      </c>
      <c r="CA10" s="243">
        <f t="shared" si="4"/>
        <v>43525</v>
      </c>
      <c r="CB10" s="243">
        <f t="shared" si="4"/>
        <v>43556</v>
      </c>
      <c r="CC10" s="243">
        <f t="shared" si="4"/>
        <v>43586</v>
      </c>
      <c r="CD10" s="243">
        <f t="shared" si="4"/>
        <v>43617</v>
      </c>
      <c r="CE10" s="243">
        <f t="shared" si="4"/>
        <v>43647</v>
      </c>
      <c r="CF10" s="243">
        <f t="shared" si="4"/>
        <v>43678</v>
      </c>
      <c r="CG10" s="243">
        <f t="shared" si="4"/>
        <v>43709</v>
      </c>
      <c r="CH10" s="243">
        <f t="shared" si="4"/>
        <v>43739</v>
      </c>
      <c r="CI10" s="243">
        <f t="shared" si="4"/>
        <v>43770</v>
      </c>
      <c r="CJ10" s="243">
        <f t="shared" si="4"/>
        <v>43800</v>
      </c>
      <c r="CK10" s="243">
        <f t="shared" si="4"/>
        <v>43831</v>
      </c>
      <c r="CL10" s="243">
        <f t="shared" si="4"/>
        <v>43862</v>
      </c>
      <c r="CM10" s="243">
        <f t="shared" si="4"/>
        <v>43891</v>
      </c>
      <c r="CN10" s="243">
        <f t="shared" si="4"/>
        <v>43922</v>
      </c>
      <c r="CO10" s="243">
        <f t="shared" si="4"/>
        <v>43952</v>
      </c>
      <c r="CP10" s="243">
        <f t="shared" si="4"/>
        <v>43983</v>
      </c>
      <c r="CQ10" s="243">
        <f t="shared" si="4"/>
        <v>44013</v>
      </c>
      <c r="CR10" s="243">
        <f t="shared" si="4"/>
        <v>44044</v>
      </c>
      <c r="CS10" s="243">
        <f t="shared" si="4"/>
        <v>44075</v>
      </c>
      <c r="CT10" s="243">
        <f t="shared" si="4"/>
        <v>44105</v>
      </c>
      <c r="CU10" s="243">
        <f t="shared" si="4"/>
        <v>44136</v>
      </c>
      <c r="CV10" s="243">
        <f t="shared" si="4"/>
        <v>44166</v>
      </c>
      <c r="CW10" s="243">
        <f t="shared" si="4"/>
        <v>44197</v>
      </c>
      <c r="CX10" s="243">
        <f t="shared" si="4"/>
        <v>44228</v>
      </c>
      <c r="CY10" s="243">
        <f t="shared" si="4"/>
        <v>44256</v>
      </c>
      <c r="CZ10" s="243">
        <f t="shared" si="4"/>
        <v>44287</v>
      </c>
      <c r="DA10" s="243">
        <f t="shared" si="4"/>
        <v>44317</v>
      </c>
      <c r="DB10" s="243">
        <f t="shared" si="4"/>
        <v>44348</v>
      </c>
      <c r="DC10" s="243">
        <f t="shared" si="4"/>
        <v>44378</v>
      </c>
      <c r="DD10" s="243">
        <f t="shared" si="4"/>
        <v>44409</v>
      </c>
      <c r="DE10" s="243">
        <f t="shared" si="4"/>
        <v>44440</v>
      </c>
      <c r="DF10" s="243">
        <f t="shared" si="4"/>
        <v>44470</v>
      </c>
      <c r="DG10" s="243">
        <f t="shared" si="4"/>
        <v>44501</v>
      </c>
      <c r="DH10" s="243">
        <f t="shared" si="4"/>
        <v>44531</v>
      </c>
      <c r="DI10" s="243">
        <f t="shared" si="4"/>
        <v>44562</v>
      </c>
      <c r="DJ10" s="243">
        <f t="shared" si="4"/>
        <v>44593</v>
      </c>
      <c r="DK10" s="243">
        <f t="shared" si="4"/>
        <v>44621</v>
      </c>
      <c r="DL10" s="243">
        <f t="shared" si="4"/>
        <v>44652</v>
      </c>
      <c r="DM10" s="243">
        <f t="shared" ref="DM10:FX10" si="5">+DM2</f>
        <v>44682</v>
      </c>
      <c r="DN10" s="243">
        <f t="shared" si="5"/>
        <v>44713</v>
      </c>
      <c r="DO10" s="243">
        <f t="shared" si="5"/>
        <v>44743</v>
      </c>
      <c r="DP10" s="243">
        <f t="shared" si="5"/>
        <v>44774</v>
      </c>
      <c r="DQ10" s="243">
        <f t="shared" si="5"/>
        <v>44805</v>
      </c>
      <c r="DR10" s="243">
        <f t="shared" si="5"/>
        <v>44835</v>
      </c>
      <c r="DS10" s="243">
        <f t="shared" si="5"/>
        <v>44866</v>
      </c>
      <c r="DT10" s="243">
        <f t="shared" si="5"/>
        <v>44896</v>
      </c>
      <c r="DU10" s="243">
        <f t="shared" si="5"/>
        <v>44927</v>
      </c>
      <c r="DV10" s="243">
        <f t="shared" si="5"/>
        <v>44958</v>
      </c>
      <c r="DW10" s="243">
        <f t="shared" si="5"/>
        <v>44986</v>
      </c>
      <c r="DX10" s="243">
        <f t="shared" si="5"/>
        <v>45017</v>
      </c>
      <c r="DY10" s="243">
        <f t="shared" si="5"/>
        <v>45047</v>
      </c>
      <c r="DZ10" s="243">
        <f t="shared" si="5"/>
        <v>45078</v>
      </c>
      <c r="EA10" s="243">
        <f t="shared" si="5"/>
        <v>45108</v>
      </c>
      <c r="EB10" s="243">
        <f t="shared" si="5"/>
        <v>45139</v>
      </c>
      <c r="EC10" s="243">
        <f t="shared" si="5"/>
        <v>45170</v>
      </c>
      <c r="ED10" s="243">
        <f t="shared" si="5"/>
        <v>45200</v>
      </c>
      <c r="EE10" s="243">
        <f t="shared" si="5"/>
        <v>45231</v>
      </c>
      <c r="EF10" s="243">
        <f t="shared" si="5"/>
        <v>45261</v>
      </c>
      <c r="EG10" s="243">
        <f t="shared" si="5"/>
        <v>45292</v>
      </c>
      <c r="EH10" s="243">
        <f t="shared" si="5"/>
        <v>45323</v>
      </c>
      <c r="EI10" s="243">
        <f t="shared" si="5"/>
        <v>45352</v>
      </c>
      <c r="EJ10" s="243">
        <f t="shared" si="5"/>
        <v>45383</v>
      </c>
      <c r="EK10" s="243">
        <f t="shared" si="5"/>
        <v>45413</v>
      </c>
      <c r="EL10" s="243">
        <f t="shared" si="5"/>
        <v>45444</v>
      </c>
      <c r="EM10" s="243">
        <f t="shared" si="5"/>
        <v>45474</v>
      </c>
      <c r="EN10" s="243">
        <f t="shared" si="5"/>
        <v>45505</v>
      </c>
      <c r="EO10" s="243">
        <f t="shared" si="5"/>
        <v>45536</v>
      </c>
      <c r="EP10" s="243">
        <f t="shared" si="5"/>
        <v>45566</v>
      </c>
      <c r="EQ10" s="243">
        <f t="shared" si="5"/>
        <v>45597</v>
      </c>
      <c r="ER10" s="243">
        <f t="shared" si="5"/>
        <v>45627</v>
      </c>
      <c r="ES10" s="243">
        <f t="shared" si="5"/>
        <v>45658</v>
      </c>
      <c r="ET10" s="243">
        <f t="shared" si="5"/>
        <v>45689</v>
      </c>
      <c r="EU10" s="243">
        <f t="shared" si="5"/>
        <v>45717</v>
      </c>
      <c r="EV10" s="243">
        <f t="shared" si="5"/>
        <v>45748</v>
      </c>
      <c r="EW10" s="243">
        <f t="shared" si="5"/>
        <v>45778</v>
      </c>
      <c r="EX10" s="243">
        <f t="shared" si="5"/>
        <v>45809</v>
      </c>
      <c r="EY10" s="243">
        <f t="shared" si="5"/>
        <v>45839</v>
      </c>
      <c r="EZ10" s="243">
        <f t="shared" si="5"/>
        <v>45870</v>
      </c>
      <c r="FA10" s="243">
        <f t="shared" si="5"/>
        <v>45901</v>
      </c>
      <c r="FB10" s="243">
        <f t="shared" si="5"/>
        <v>45931</v>
      </c>
      <c r="FC10" s="243">
        <f t="shared" si="5"/>
        <v>45962</v>
      </c>
      <c r="FD10" s="243">
        <f t="shared" si="5"/>
        <v>45992</v>
      </c>
      <c r="FE10" s="243">
        <f t="shared" si="5"/>
        <v>46023</v>
      </c>
      <c r="FF10" s="243">
        <f t="shared" si="5"/>
        <v>46054</v>
      </c>
      <c r="FG10" s="243">
        <f t="shared" si="5"/>
        <v>46082</v>
      </c>
      <c r="FH10" s="243">
        <f t="shared" si="5"/>
        <v>46113</v>
      </c>
      <c r="FI10" s="243">
        <f t="shared" si="5"/>
        <v>46143</v>
      </c>
      <c r="FJ10" s="243">
        <f t="shared" si="5"/>
        <v>46174</v>
      </c>
      <c r="FK10" s="243">
        <f t="shared" si="5"/>
        <v>46204</v>
      </c>
      <c r="FL10" s="243">
        <f t="shared" si="5"/>
        <v>46235</v>
      </c>
      <c r="FM10" s="243">
        <f t="shared" si="5"/>
        <v>46266</v>
      </c>
      <c r="FN10" s="243">
        <f t="shared" si="5"/>
        <v>46296</v>
      </c>
      <c r="FO10" s="243">
        <f t="shared" si="5"/>
        <v>46327</v>
      </c>
      <c r="FP10" s="243">
        <f t="shared" si="5"/>
        <v>46357</v>
      </c>
      <c r="FQ10" s="243">
        <f t="shared" si="5"/>
        <v>46388</v>
      </c>
      <c r="FR10" s="243">
        <f t="shared" si="5"/>
        <v>46419</v>
      </c>
      <c r="FS10" s="243">
        <f t="shared" si="5"/>
        <v>46447</v>
      </c>
      <c r="FT10" s="243">
        <f t="shared" si="5"/>
        <v>46478</v>
      </c>
      <c r="FU10" s="243">
        <f t="shared" si="5"/>
        <v>46508</v>
      </c>
      <c r="FV10" s="243">
        <f t="shared" si="5"/>
        <v>46539</v>
      </c>
      <c r="FW10" s="243">
        <f t="shared" si="5"/>
        <v>46569</v>
      </c>
      <c r="FX10" s="243">
        <f t="shared" si="5"/>
        <v>46600</v>
      </c>
      <c r="FY10" s="243">
        <f t="shared" ref="FY10:GA10" si="6">+FY2</f>
        <v>46631</v>
      </c>
      <c r="FZ10" s="243">
        <f t="shared" si="6"/>
        <v>46661</v>
      </c>
      <c r="GA10" s="243">
        <f t="shared" si="6"/>
        <v>46692</v>
      </c>
      <c r="GB10" s="243">
        <f t="shared" ref="GB10" si="7">+GB2</f>
        <v>46722</v>
      </c>
    </row>
    <row r="11" spans="2:184">
      <c r="B11" s="214" t="s">
        <v>73</v>
      </c>
      <c r="C11" s="21" t="s">
        <v>61</v>
      </c>
      <c r="D11" s="19" t="s">
        <v>68</v>
      </c>
      <c r="E11" s="241">
        <f>+'Monthly Interactions-$'!E11/'Monthly Interactions-Energy'!E11</f>
        <v>33.417352958661617</v>
      </c>
      <c r="F11" s="241">
        <f>+'Monthly Interactions-$'!F11/'Monthly Interactions-Energy'!F11</f>
        <v>32.321129563221007</v>
      </c>
      <c r="G11" s="241">
        <f>+'Monthly Interactions-$'!G11/'Monthly Interactions-Energy'!G11</f>
        <v>30.820043368747466</v>
      </c>
      <c r="H11" s="241">
        <f>+'Monthly Interactions-$'!H11/'Monthly Interactions-Energy'!H11</f>
        <v>30.58047132079399</v>
      </c>
      <c r="I11" s="241">
        <f>+'Monthly Interactions-$'!I11/'Monthly Interactions-Energy'!I11</f>
        <v>30.02074389524287</v>
      </c>
      <c r="J11" s="241">
        <f>+'Monthly Interactions-$'!J11/'Monthly Interactions-Energy'!J11</f>
        <v>30.410828358145903</v>
      </c>
      <c r="K11" s="241">
        <f>+'Monthly Interactions-$'!K11/'Monthly Interactions-Energy'!K11</f>
        <v>36.681798631763527</v>
      </c>
      <c r="L11" s="241">
        <f>+'Monthly Interactions-$'!L11/'Monthly Interactions-Energy'!L11</f>
        <v>33.8620828877553</v>
      </c>
      <c r="M11" s="241">
        <f>+'Monthly Interactions-$'!M11/'Monthly Interactions-Energy'!M11</f>
        <v>31.159698764120549</v>
      </c>
      <c r="N11" s="241">
        <f>+'Monthly Interactions-$'!N11/'Monthly Interactions-Energy'!N11</f>
        <v>30.442751042468277</v>
      </c>
      <c r="O11" s="241">
        <f>+'Monthly Interactions-$'!O11/'Monthly Interactions-Energy'!O11</f>
        <v>30.223512657779143</v>
      </c>
      <c r="P11" s="241">
        <f>+'Monthly Interactions-$'!P11/'Monthly Interactions-Energy'!P11</f>
        <v>31.326146309919739</v>
      </c>
      <c r="Q11" s="241">
        <f>+'Monthly Interactions-$'!Q11/'Monthly Interactions-Energy'!Q11</f>
        <v>35.578384647736158</v>
      </c>
      <c r="R11" s="241">
        <f>+'Monthly Interactions-$'!R11/'Monthly Interactions-Energy'!R11</f>
        <v>34.813734146453015</v>
      </c>
      <c r="S11" s="241">
        <f>+'Monthly Interactions-$'!S11/'Monthly Interactions-Energy'!S11</f>
        <v>32.177982168346311</v>
      </c>
      <c r="T11" s="241">
        <f>+'Monthly Interactions-$'!T11/'Monthly Interactions-Energy'!T11</f>
        <v>32.424208168664379</v>
      </c>
      <c r="U11" s="241">
        <f>+'Monthly Interactions-$'!U11/'Monthly Interactions-Energy'!U11</f>
        <v>31.475634473298069</v>
      </c>
      <c r="V11" s="241">
        <f>+'Monthly Interactions-$'!V11/'Monthly Interactions-Energy'!V11</f>
        <v>32.434008729859151</v>
      </c>
      <c r="W11" s="241">
        <f>+'Monthly Interactions-$'!W11/'Monthly Interactions-Energy'!W11</f>
        <v>36.257403580619048</v>
      </c>
      <c r="X11" s="241">
        <f>+'Monthly Interactions-$'!X11/'Monthly Interactions-Energy'!X11</f>
        <v>35.495090971843517</v>
      </c>
      <c r="Y11" s="241">
        <f>+'Monthly Interactions-$'!Y11/'Monthly Interactions-Energy'!Y11</f>
        <v>32.025591578934296</v>
      </c>
      <c r="Z11" s="241">
        <f>+'Monthly Interactions-$'!Z11/'Monthly Interactions-Energy'!Z11</f>
        <v>31.256304968466168</v>
      </c>
      <c r="AA11" s="241">
        <f>+'Monthly Interactions-$'!AA11/'Monthly Interactions-Energy'!AA11</f>
        <v>31.235650608793669</v>
      </c>
      <c r="AB11" s="241">
        <f>+'Monthly Interactions-$'!AB11/'Monthly Interactions-Energy'!AB11</f>
        <v>32.11580521425023</v>
      </c>
      <c r="AC11" s="241">
        <f>+'Monthly Interactions-$'!AC11/'Monthly Interactions-Energy'!AC11</f>
        <v>35.331950192702571</v>
      </c>
      <c r="AD11" s="241">
        <f>+'Monthly Interactions-$'!AD11/'Monthly Interactions-Energy'!AD11</f>
        <v>35.904706007646006</v>
      </c>
      <c r="AE11" s="241">
        <f>+'Monthly Interactions-$'!AE11/'Monthly Interactions-Energy'!AE11</f>
        <v>33.657813534157704</v>
      </c>
      <c r="AF11" s="241">
        <f>+'Monthly Interactions-$'!AF11/'Monthly Interactions-Energy'!AF11</f>
        <v>32.967282457909143</v>
      </c>
      <c r="AG11" s="241">
        <f>+'Monthly Interactions-$'!AG11/'Monthly Interactions-Energy'!AG11</f>
        <v>32.06151496369754</v>
      </c>
      <c r="AH11" s="241">
        <f>+'Monthly Interactions-$'!AH11/'Monthly Interactions-Energy'!AH11</f>
        <v>34.306218098078361</v>
      </c>
      <c r="AI11" s="241">
        <f>+'Monthly Interactions-$'!AI11/'Monthly Interactions-Energy'!AI11</f>
        <v>37.752480005889822</v>
      </c>
      <c r="AJ11" s="241">
        <f>+'Monthly Interactions-$'!AJ11/'Monthly Interactions-Energy'!AJ11</f>
        <v>36.914622911194719</v>
      </c>
      <c r="AK11" s="241">
        <f>+'Monthly Interactions-$'!AK11/'Monthly Interactions-Energy'!AK11</f>
        <v>33.353185078195516</v>
      </c>
      <c r="AL11" s="241">
        <f>+'Monthly Interactions-$'!AL11/'Monthly Interactions-Energy'!AL11</f>
        <v>32.738443783219992</v>
      </c>
      <c r="AM11" s="241">
        <f>+'Monthly Interactions-$'!AM11/'Monthly Interactions-Energy'!AM11</f>
        <v>33.0368950444239</v>
      </c>
      <c r="AN11" s="241">
        <f>+'Monthly Interactions-$'!AN11/'Monthly Interactions-Energy'!AN11</f>
        <v>32.278816956606285</v>
      </c>
      <c r="AO11" s="241">
        <f>+'Monthly Interactions-$'!AO11/'Monthly Interactions-Energy'!AO11</f>
        <v>36.694583373160299</v>
      </c>
      <c r="AP11" s="241">
        <f>+'Monthly Interactions-$'!AP11/'Monthly Interactions-Energy'!AP11</f>
        <v>37.562152015592176</v>
      </c>
      <c r="AQ11" s="241">
        <f>+'Monthly Interactions-$'!AQ11/'Monthly Interactions-Energy'!AQ11</f>
        <v>35.383524050139897</v>
      </c>
      <c r="AR11" s="241">
        <f>+'Monthly Interactions-$'!AR11/'Monthly Interactions-Energy'!AR11</f>
        <v>33.951313371720438</v>
      </c>
      <c r="AS11" s="241">
        <f>+'Monthly Interactions-$'!AS11/'Monthly Interactions-Energy'!AS11</f>
        <v>33.49046614593108</v>
      </c>
      <c r="AT11" s="241">
        <f>+'Monthly Interactions-$'!AT11/'Monthly Interactions-Energy'!AT11</f>
        <v>35.980864934265661</v>
      </c>
      <c r="AU11" s="241">
        <f>+'Monthly Interactions-$'!AU11/'Monthly Interactions-Energy'!AU11</f>
        <v>38.912208542319405</v>
      </c>
      <c r="AV11" s="241">
        <f>+'Monthly Interactions-$'!AV11/'Monthly Interactions-Energy'!AV11</f>
        <v>39.699999762422237</v>
      </c>
      <c r="AW11" s="241">
        <f>+'Monthly Interactions-$'!AW11/'Monthly Interactions-Energy'!AW11</f>
        <v>34.55525267946512</v>
      </c>
      <c r="AX11" s="241">
        <f>+'Monthly Interactions-$'!AX11/'Monthly Interactions-Energy'!AX11</f>
        <v>33.490354880535918</v>
      </c>
      <c r="AY11" s="241">
        <f>+'Monthly Interactions-$'!AY11/'Monthly Interactions-Energy'!AY11</f>
        <v>33.92845014660854</v>
      </c>
      <c r="AZ11" s="241">
        <f>+'Monthly Interactions-$'!AZ11/'Monthly Interactions-Energy'!AZ11</f>
        <v>33.264198802462062</v>
      </c>
      <c r="BA11" s="241">
        <f>+'Monthly Interactions-$'!BA11/'Monthly Interactions-Energy'!BA11</f>
        <v>38.624662437872807</v>
      </c>
      <c r="BB11" s="241">
        <f>+'Monthly Interactions-$'!BB11/'Monthly Interactions-Energy'!BB11</f>
        <v>39.099204002168662</v>
      </c>
      <c r="BC11" s="241">
        <f>+'Monthly Interactions-$'!BC11/'Monthly Interactions-Energy'!BC11</f>
        <v>37.168371818956352</v>
      </c>
      <c r="BD11" s="241">
        <f>+'Monthly Interactions-$'!BD11/'Monthly Interactions-Energy'!BD11</f>
        <v>36.180595708589465</v>
      </c>
      <c r="BE11" s="241">
        <f>+'Monthly Interactions-$'!BE11/'Monthly Interactions-Energy'!BE11</f>
        <v>35.36678774609809</v>
      </c>
      <c r="BF11" s="241">
        <f>+'Monthly Interactions-$'!BF11/'Monthly Interactions-Energy'!BF11</f>
        <v>38.695936952572829</v>
      </c>
      <c r="BG11" s="241">
        <f>+'Monthly Interactions-$'!BG11/'Monthly Interactions-Energy'!BG11</f>
        <v>41.309627324335736</v>
      </c>
      <c r="BH11" s="241">
        <f>+'Monthly Interactions-$'!BH11/'Monthly Interactions-Energy'!BH11</f>
        <v>42.236311566827631</v>
      </c>
      <c r="BI11" s="241">
        <f>+'Monthly Interactions-$'!BI11/'Monthly Interactions-Energy'!BI11</f>
        <v>36.164582425348343</v>
      </c>
      <c r="BJ11" s="241">
        <f>+'Monthly Interactions-$'!BJ11/'Monthly Interactions-Energy'!BJ11</f>
        <v>35.923015993788212</v>
      </c>
      <c r="BK11" s="241">
        <f>+'Monthly Interactions-$'!BK11/'Monthly Interactions-Energy'!BK11</f>
        <v>36.101059148792018</v>
      </c>
      <c r="BL11" s="241">
        <f>+'Monthly Interactions-$'!BL11/'Monthly Interactions-Energy'!BL11</f>
        <v>35.442792998801721</v>
      </c>
      <c r="BM11" s="241">
        <f>+'Monthly Interactions-$'!BM11/'Monthly Interactions-Energy'!BM11</f>
        <v>40.507448412079633</v>
      </c>
      <c r="BN11" s="241">
        <f>+'Monthly Interactions-$'!BN11/'Monthly Interactions-Energy'!BN11</f>
        <v>40.98288059247534</v>
      </c>
      <c r="BO11" s="241">
        <f>+'Monthly Interactions-$'!BO11/'Monthly Interactions-Energy'!BO11</f>
        <v>38.786510347428177</v>
      </c>
      <c r="BP11" s="241">
        <f>+'Monthly Interactions-$'!BP11/'Monthly Interactions-Energy'!BP11</f>
        <v>38.311883311968053</v>
      </c>
      <c r="BQ11" s="241">
        <f>+'Monthly Interactions-$'!BQ11/'Monthly Interactions-Energy'!BQ11</f>
        <v>37.961595435746894</v>
      </c>
      <c r="BR11" s="241">
        <f>+'Monthly Interactions-$'!BR11/'Monthly Interactions-Energy'!BR11</f>
        <v>40.838632226501886</v>
      </c>
      <c r="BS11" s="241">
        <f>+'Monthly Interactions-$'!BS11/'Monthly Interactions-Energy'!BS11</f>
        <v>45.325491579753752</v>
      </c>
      <c r="BT11" s="241">
        <f>+'Monthly Interactions-$'!BT11/'Monthly Interactions-Energy'!BT11</f>
        <v>45.64373543076892</v>
      </c>
      <c r="BU11" s="241">
        <f>+'Monthly Interactions-$'!BU11/'Monthly Interactions-Energy'!BU11</f>
        <v>39.89098692694273</v>
      </c>
      <c r="BV11" s="241">
        <f>+'Monthly Interactions-$'!BV11/'Monthly Interactions-Energy'!BV11</f>
        <v>38.843877377974138</v>
      </c>
      <c r="BW11" s="241">
        <f>+'Monthly Interactions-$'!BW11/'Monthly Interactions-Energy'!BW11</f>
        <v>39.301101324074025</v>
      </c>
      <c r="BX11" s="241">
        <f>+'Monthly Interactions-$'!BX11/'Monthly Interactions-Energy'!BX11</f>
        <v>38.945290100332791</v>
      </c>
      <c r="BY11" s="241">
        <f>+'Monthly Interactions-$'!BY11/'Monthly Interactions-Energy'!BY11</f>
        <v>43.923072804960064</v>
      </c>
      <c r="BZ11" s="241">
        <f>+'Monthly Interactions-$'!BZ11/'Monthly Interactions-Energy'!BZ11</f>
        <v>45.314388469402182</v>
      </c>
      <c r="CA11" s="241">
        <f>+'Monthly Interactions-$'!CA11/'Monthly Interactions-Energy'!CA11</f>
        <v>43.673029916573675</v>
      </c>
      <c r="CB11" s="241">
        <f>+'Monthly Interactions-$'!CB11/'Monthly Interactions-Energy'!CB11</f>
        <v>44.210043258858001</v>
      </c>
      <c r="CC11" s="241">
        <f>+'Monthly Interactions-$'!CC11/'Monthly Interactions-Energy'!CC11</f>
        <v>44.05569907604319</v>
      </c>
      <c r="CD11" s="241">
        <f>+'Monthly Interactions-$'!CD11/'Monthly Interactions-Energy'!CD11</f>
        <v>48.271867707575097</v>
      </c>
      <c r="CE11" s="241">
        <f>+'Monthly Interactions-$'!CE11/'Monthly Interactions-Energy'!CE11</f>
        <v>56.36859737835541</v>
      </c>
      <c r="CF11" s="241">
        <f>+'Monthly Interactions-$'!CF11/'Monthly Interactions-Energy'!CF11</f>
        <v>57.435651718179315</v>
      </c>
      <c r="CG11" s="241">
        <f>+'Monthly Interactions-$'!CG11/'Monthly Interactions-Energy'!CG11</f>
        <v>50.958426161149895</v>
      </c>
      <c r="CH11" s="241">
        <f>+'Monthly Interactions-$'!CH11/'Monthly Interactions-Energy'!CH11</f>
        <v>50.152482560949416</v>
      </c>
      <c r="CI11" s="241">
        <f>+'Monthly Interactions-$'!CI11/'Monthly Interactions-Energy'!CI11</f>
        <v>50.908097426087885</v>
      </c>
      <c r="CJ11" s="241">
        <f>+'Monthly Interactions-$'!CJ11/'Monthly Interactions-Energy'!CJ11</f>
        <v>51.480715354962101</v>
      </c>
      <c r="CK11" s="241">
        <f>+'Monthly Interactions-$'!CK11/'Monthly Interactions-Energy'!CK11</f>
        <v>55.857385443593017</v>
      </c>
      <c r="CL11" s="241">
        <f>+'Monthly Interactions-$'!CL11/'Monthly Interactions-Energy'!CL11</f>
        <v>57.168149613903772</v>
      </c>
      <c r="CM11" s="241">
        <f>+'Monthly Interactions-$'!CM11/'Monthly Interactions-Energy'!CM11</f>
        <v>55.166267400878169</v>
      </c>
      <c r="CN11" s="241">
        <f>+'Monthly Interactions-$'!CN11/'Monthly Interactions-Energy'!CN11</f>
        <v>55.350518188738469</v>
      </c>
      <c r="CO11" s="241">
        <f>+'Monthly Interactions-$'!CO11/'Monthly Interactions-Energy'!CO11</f>
        <v>55.234062253568545</v>
      </c>
      <c r="CP11" s="241">
        <f>+'Monthly Interactions-$'!CP11/'Monthly Interactions-Energy'!CP11</f>
        <v>62.272336784709431</v>
      </c>
      <c r="CQ11" s="241">
        <f>+'Monthly Interactions-$'!CQ11/'Monthly Interactions-Energy'!CQ11</f>
        <v>72.003071096574274</v>
      </c>
      <c r="CR11" s="241">
        <f>+'Monthly Interactions-$'!CR11/'Monthly Interactions-Energy'!CR11</f>
        <v>70.730154695422783</v>
      </c>
      <c r="CS11" s="241">
        <f>+'Monthly Interactions-$'!CS11/'Monthly Interactions-Energy'!CS11</f>
        <v>64.644616558983017</v>
      </c>
      <c r="CT11" s="241">
        <f>+'Monthly Interactions-$'!CT11/'Monthly Interactions-Energy'!CT11</f>
        <v>62.361652635564077</v>
      </c>
      <c r="CU11" s="241">
        <f>+'Monthly Interactions-$'!CU11/'Monthly Interactions-Energy'!CU11</f>
        <v>61.102151154537488</v>
      </c>
      <c r="CV11" s="241">
        <f>+'Monthly Interactions-$'!CV11/'Monthly Interactions-Energy'!CV11</f>
        <v>62.922769153926637</v>
      </c>
      <c r="CW11" s="241">
        <f>+'Monthly Interactions-$'!CW11/'Monthly Interactions-Energy'!CW11</f>
        <v>66.475616474508058</v>
      </c>
      <c r="CX11" s="241">
        <f>+'Monthly Interactions-$'!CX11/'Monthly Interactions-Energy'!CX11</f>
        <v>68.051625285830752</v>
      </c>
      <c r="CY11" s="241">
        <f>+'Monthly Interactions-$'!CY11/'Monthly Interactions-Energy'!CY11</f>
        <v>65.545877405574785</v>
      </c>
      <c r="CZ11" s="241">
        <f>+'Monthly Interactions-$'!CZ11/'Monthly Interactions-Energy'!CZ11</f>
        <v>65.731348654390445</v>
      </c>
      <c r="DA11" s="241">
        <f>+'Monthly Interactions-$'!DA11/'Monthly Interactions-Energy'!DA11</f>
        <v>64.515173641351367</v>
      </c>
      <c r="DB11" s="241">
        <f>+'Monthly Interactions-$'!DB11/'Monthly Interactions-Energy'!DB11</f>
        <v>73.587900797556998</v>
      </c>
      <c r="DC11" s="241">
        <f>+'Monthly Interactions-$'!DC11/'Monthly Interactions-Energy'!DC11</f>
        <v>82.059269857460791</v>
      </c>
      <c r="DD11" s="241">
        <f>+'Monthly Interactions-$'!DD11/'Monthly Interactions-Energy'!DD11</f>
        <v>81.174490371001667</v>
      </c>
      <c r="DE11" s="241">
        <f>+'Monthly Interactions-$'!DE11/'Monthly Interactions-Energy'!DE11</f>
        <v>70.403304376526449</v>
      </c>
      <c r="DF11" s="241">
        <f>+'Monthly Interactions-$'!DF11/'Monthly Interactions-Energy'!DF11</f>
        <v>65.415809953333664</v>
      </c>
      <c r="DG11" s="241">
        <f>+'Monthly Interactions-$'!DG11/'Monthly Interactions-Energy'!DG11</f>
        <v>66.164637525261014</v>
      </c>
      <c r="DH11" s="241">
        <f>+'Monthly Interactions-$'!DH11/'Monthly Interactions-Energy'!DH11</f>
        <v>66.832898917754534</v>
      </c>
      <c r="DI11" s="241">
        <f>+'Monthly Interactions-$'!DI11/'Monthly Interactions-Energy'!DI11</f>
        <v>68.367087938237006</v>
      </c>
      <c r="DJ11" s="241">
        <f>+'Monthly Interactions-$'!DJ11/'Monthly Interactions-Energy'!DJ11</f>
        <v>69.285531036639782</v>
      </c>
      <c r="DK11" s="241">
        <f>+'Monthly Interactions-$'!DK11/'Monthly Interactions-Energy'!DK11</f>
        <v>67.707788940282356</v>
      </c>
      <c r="DL11" s="241">
        <f>+'Monthly Interactions-$'!DL11/'Monthly Interactions-Energy'!DL11</f>
        <v>66.388256341174767</v>
      </c>
      <c r="DM11" s="241">
        <f>+'Monthly Interactions-$'!DM11/'Monthly Interactions-Energy'!DM11</f>
        <v>65.002652290531401</v>
      </c>
      <c r="DN11" s="241">
        <f>+'Monthly Interactions-$'!DN11/'Monthly Interactions-Energy'!DN11</f>
        <v>76.070871057872807</v>
      </c>
      <c r="DO11" s="241">
        <f>+'Monthly Interactions-$'!DO11/'Monthly Interactions-Energy'!DO11</f>
        <v>81.48742535721874</v>
      </c>
      <c r="DP11" s="241">
        <f>+'Monthly Interactions-$'!DP11/'Monthly Interactions-Energy'!DP11</f>
        <v>82.14633373710214</v>
      </c>
      <c r="DQ11" s="241">
        <f>+'Monthly Interactions-$'!DQ11/'Monthly Interactions-Energy'!DQ11</f>
        <v>73.213688682097995</v>
      </c>
      <c r="DR11" s="241">
        <f>+'Monthly Interactions-$'!DR11/'Monthly Interactions-Energy'!DR11</f>
        <v>68.506173375545771</v>
      </c>
      <c r="DS11" s="241">
        <f>+'Monthly Interactions-$'!DS11/'Monthly Interactions-Energy'!DS11</f>
        <v>68.993424022401271</v>
      </c>
      <c r="DT11" s="241">
        <f>+'Monthly Interactions-$'!DT11/'Monthly Interactions-Energy'!DT11</f>
        <v>68.414855385993661</v>
      </c>
      <c r="DU11" s="241">
        <f>+'Monthly Interactions-$'!DU11/'Monthly Interactions-Energy'!DU11</f>
        <v>70.847973967307013</v>
      </c>
      <c r="DV11" s="241">
        <f>+'Monthly Interactions-$'!DV11/'Monthly Interactions-Energy'!DV11</f>
        <v>71.248390105091048</v>
      </c>
      <c r="DW11" s="241">
        <f>+'Monthly Interactions-$'!DW11/'Monthly Interactions-Energy'!DW11</f>
        <v>68.788647430772585</v>
      </c>
      <c r="DX11" s="241">
        <f>+'Monthly Interactions-$'!DX11/'Monthly Interactions-Energy'!DX11</f>
        <v>67.509774979177109</v>
      </c>
      <c r="DY11" s="241">
        <f>+'Monthly Interactions-$'!DY11/'Monthly Interactions-Energy'!DY11</f>
        <v>69.01064337859043</v>
      </c>
      <c r="DZ11" s="241">
        <f>+'Monthly Interactions-$'!DZ11/'Monthly Interactions-Energy'!DZ11</f>
        <v>76.605296575640864</v>
      </c>
      <c r="EA11" s="241">
        <f>+'Monthly Interactions-$'!EA11/'Monthly Interactions-Energy'!EA11</f>
        <v>81.186599629196294</v>
      </c>
      <c r="EB11" s="241">
        <f>+'Monthly Interactions-$'!EB11/'Monthly Interactions-Energy'!EB11</f>
        <v>82.742234694527397</v>
      </c>
      <c r="EC11" s="241">
        <f>+'Monthly Interactions-$'!EC11/'Monthly Interactions-Energy'!EC11</f>
        <v>72.522263611053489</v>
      </c>
      <c r="ED11" s="241">
        <f>+'Monthly Interactions-$'!ED11/'Monthly Interactions-Energy'!ED11</f>
        <v>69.09338376809238</v>
      </c>
      <c r="EE11" s="241">
        <f>+'Monthly Interactions-$'!EE11/'Monthly Interactions-Energy'!EE11</f>
        <v>69.626169671403659</v>
      </c>
      <c r="EF11" s="241">
        <f>+'Monthly Interactions-$'!EF11/'Monthly Interactions-Energy'!EF11</f>
        <v>67.050246905718581</v>
      </c>
      <c r="EG11" s="241">
        <f>+'Monthly Interactions-$'!EG11/'Monthly Interactions-Energy'!EG11</f>
        <v>70.130591549295772</v>
      </c>
      <c r="EH11" s="241">
        <f>+'Monthly Interactions-$'!EH11/'Monthly Interactions-Energy'!EH11</f>
        <v>72.594109324700639</v>
      </c>
      <c r="EI11" s="241">
        <f>+'Monthly Interactions-$'!EI11/'Monthly Interactions-Energy'!EI11</f>
        <v>68.499434887421216</v>
      </c>
      <c r="EJ11" s="241">
        <f>+'Monthly Interactions-$'!EJ11/'Monthly Interactions-Energy'!EJ11</f>
        <v>69.431295673271407</v>
      </c>
      <c r="EK11" s="241">
        <f>+'Monthly Interactions-$'!EK11/'Monthly Interactions-Energy'!EK11</f>
        <v>69.704195252356442</v>
      </c>
      <c r="EL11" s="241">
        <f>+'Monthly Interactions-$'!EL11/'Monthly Interactions-Energy'!EL11</f>
        <v>73.384745453882871</v>
      </c>
      <c r="EM11" s="241">
        <f>+'Monthly Interactions-$'!EM11/'Monthly Interactions-Energy'!EM11</f>
        <v>84.093541728923569</v>
      </c>
      <c r="EN11" s="241">
        <f>+'Monthly Interactions-$'!EN11/'Monthly Interactions-Energy'!EN11</f>
        <v>84.68702342752168</v>
      </c>
      <c r="EO11" s="241">
        <f>+'Monthly Interactions-$'!EO11/'Monthly Interactions-Energy'!EO11</f>
        <v>75.345056037546513</v>
      </c>
      <c r="EP11" s="241">
        <f>+'Monthly Interactions-$'!EP11/'Monthly Interactions-Energy'!EP11</f>
        <v>71.657012804609252</v>
      </c>
      <c r="EQ11" s="241">
        <f>+'Monthly Interactions-$'!EQ11/'Monthly Interactions-Energy'!EQ11</f>
        <v>69.279709431603678</v>
      </c>
      <c r="ER11" s="241">
        <f>+'Monthly Interactions-$'!ER11/'Monthly Interactions-Energy'!ER11</f>
        <v>69.965266454308647</v>
      </c>
      <c r="ES11" s="241">
        <f>+'Monthly Interactions-$'!ES11/'Monthly Interactions-Energy'!ES11</f>
        <v>74.552238850729879</v>
      </c>
      <c r="ET11" s="241">
        <f>+'Monthly Interactions-$'!ET11/'Monthly Interactions-Energy'!ET11</f>
        <v>74.227691045456282</v>
      </c>
      <c r="EU11" s="241">
        <f>+'Monthly Interactions-$'!EU11/'Monthly Interactions-Energy'!EU11</f>
        <v>71.432143915648751</v>
      </c>
      <c r="EV11" s="241">
        <f>+'Monthly Interactions-$'!EV11/'Monthly Interactions-Energy'!EV11</f>
        <v>72.308187865454073</v>
      </c>
      <c r="EW11" s="241">
        <f>+'Monthly Interactions-$'!EW11/'Monthly Interactions-Energy'!EW11</f>
        <v>71.504377504715194</v>
      </c>
      <c r="EX11" s="241">
        <f>+'Monthly Interactions-$'!EX11/'Monthly Interactions-Energy'!EX11</f>
        <v>77.443496762461493</v>
      </c>
      <c r="EY11" s="241">
        <f>+'Monthly Interactions-$'!EY11/'Monthly Interactions-Energy'!EY11</f>
        <v>87.329623911002003</v>
      </c>
      <c r="EZ11" s="241">
        <f>+'Monthly Interactions-$'!EZ11/'Monthly Interactions-Energy'!EZ11</f>
        <v>85.892796188223997</v>
      </c>
      <c r="FA11" s="241">
        <f>+'Monthly Interactions-$'!FA11/'Monthly Interactions-Energy'!FA11</f>
        <v>79.126498205964339</v>
      </c>
      <c r="FB11" s="241">
        <f>+'Monthly Interactions-$'!FB11/'Monthly Interactions-Energy'!FB11</f>
        <v>75.874839190112482</v>
      </c>
      <c r="FC11" s="241">
        <f>+'Monthly Interactions-$'!FC11/'Monthly Interactions-Energy'!FC11</f>
        <v>72.396723592222884</v>
      </c>
      <c r="FD11" s="241">
        <f>+'Monthly Interactions-$'!FD11/'Monthly Interactions-Energy'!FD11</f>
        <v>73.750817100456587</v>
      </c>
      <c r="FE11" s="241">
        <f>+'Monthly Interactions-$'!FE11/'Monthly Interactions-Energy'!FE11</f>
        <v>77.718100849955988</v>
      </c>
      <c r="FF11" s="241">
        <f>+'Monthly Interactions-$'!FF11/'Monthly Interactions-Energy'!FF11</f>
        <v>79.049582369194553</v>
      </c>
      <c r="FG11" s="241">
        <f>+'Monthly Interactions-$'!FG11/'Monthly Interactions-Energy'!FG11</f>
        <v>77.447289605637621</v>
      </c>
      <c r="FH11" s="241">
        <f>+'Monthly Interactions-$'!FH11/'Monthly Interactions-Energy'!FH11</f>
        <v>77.221303654901277</v>
      </c>
      <c r="FI11" s="241">
        <f>+'Monthly Interactions-$'!FI11/'Monthly Interactions-Energy'!FI11</f>
        <v>76.901466083150979</v>
      </c>
      <c r="FJ11" s="241">
        <f>+'Monthly Interactions-$'!FJ11/'Monthly Interactions-Energy'!FJ11</f>
        <v>85.4579818590435</v>
      </c>
      <c r="FK11" s="241">
        <f>+'Monthly Interactions-$'!FK11/'Monthly Interactions-Energy'!FK11</f>
        <v>92.083260130275633</v>
      </c>
      <c r="FL11" s="241">
        <f>+'Monthly Interactions-$'!FL11/'Monthly Interactions-Energy'!FL11</f>
        <v>89.627119593766409</v>
      </c>
      <c r="FM11" s="241">
        <f>+'Monthly Interactions-$'!FM11/'Monthly Interactions-Energy'!FM11</f>
        <v>85.686749942588179</v>
      </c>
      <c r="FN11" s="241">
        <f>+'Monthly Interactions-$'!FN11/'Monthly Interactions-Energy'!FN11</f>
        <v>79.700952798078873</v>
      </c>
      <c r="FO11" s="241">
        <f>+'Monthly Interactions-$'!FO11/'Monthly Interactions-Energy'!FO11</f>
        <v>77.63664695666624</v>
      </c>
      <c r="FP11" s="241">
        <f>+'Monthly Interactions-$'!FP11/'Monthly Interactions-Energy'!FP11</f>
        <v>79.668095659127175</v>
      </c>
      <c r="FQ11" s="241">
        <f>+'Monthly Interactions-$'!FQ11/'Monthly Interactions-Energy'!FQ11</f>
        <v>81.452174002348428</v>
      </c>
      <c r="FR11" s="241">
        <f>+'Monthly Interactions-$'!FR11/'Monthly Interactions-Energy'!FR11</f>
        <v>82.964878345523118</v>
      </c>
      <c r="FS11" s="241">
        <f>+'Monthly Interactions-$'!FS11/'Monthly Interactions-Energy'!FS11</f>
        <v>81.951385599626036</v>
      </c>
      <c r="FT11" s="241">
        <f>+'Monthly Interactions-$'!FT11/'Monthly Interactions-Energy'!FT11</f>
        <v>82.88466622027623</v>
      </c>
      <c r="FU11" s="241">
        <f>+'Monthly Interactions-$'!FU11/'Monthly Interactions-Energy'!FU11</f>
        <v>80.43143830311962</v>
      </c>
      <c r="FV11" s="241">
        <f>+'Monthly Interactions-$'!FV11/'Monthly Interactions-Energy'!FV11</f>
        <v>90.303691457489251</v>
      </c>
      <c r="FW11" s="241">
        <f>+'Monthly Interactions-$'!FW11/'Monthly Interactions-Energy'!FW11</f>
        <v>94.679923930448709</v>
      </c>
      <c r="FX11" s="241">
        <f>+'Monthly Interactions-$'!FX11/'Monthly Interactions-Energy'!FX11</f>
        <v>94.613726854227068</v>
      </c>
      <c r="FY11" s="241">
        <f>+'Monthly Interactions-$'!FY11/'Monthly Interactions-Energy'!FY11</f>
        <v>88.752322374763651</v>
      </c>
      <c r="FZ11" s="241">
        <f>+'Monthly Interactions-$'!FZ11/'Monthly Interactions-Energy'!FZ11</f>
        <v>82.650821213142109</v>
      </c>
      <c r="GA11" s="241">
        <f>+'Monthly Interactions-$'!GA11/'Monthly Interactions-Energy'!GA11</f>
        <v>83.994741841345373</v>
      </c>
      <c r="GB11" s="241">
        <f>+'Monthly Interactions-$'!GB11/'Monthly Interactions-Energy'!GB11</f>
        <v>83.444111409090112</v>
      </c>
    </row>
    <row r="12" spans="2:184">
      <c r="B12" s="214" t="s">
        <v>73</v>
      </c>
      <c r="C12" s="21" t="s">
        <v>61</v>
      </c>
      <c r="D12" s="19" t="s">
        <v>69</v>
      </c>
      <c r="E12" s="241">
        <f>+'Monthly Interactions-$'!E12/'Monthly Interactions-Energy'!E12</f>
        <v>31.511051910429067</v>
      </c>
      <c r="F12" s="241">
        <f>+'Monthly Interactions-$'!F12/'Monthly Interactions-Energy'!F12</f>
        <v>32.417624327333456</v>
      </c>
      <c r="G12" s="241">
        <f>+'Monthly Interactions-$'!G12/'Monthly Interactions-Energy'!G12</f>
        <v>30.374077688035765</v>
      </c>
      <c r="H12" s="241">
        <f>+'Monthly Interactions-$'!H12/'Monthly Interactions-Energy'!H12</f>
        <v>29.104247891675403</v>
      </c>
      <c r="I12" s="241">
        <f>+'Monthly Interactions-$'!I12/'Monthly Interactions-Energy'!I12</f>
        <v>28.160546214584304</v>
      </c>
      <c r="J12" s="241">
        <f>+'Monthly Interactions-$'!J12/'Monthly Interactions-Energy'!J12</f>
        <v>30.028519452243167</v>
      </c>
      <c r="K12" s="241">
        <f>+'Monthly Interactions-$'!K12/'Monthly Interactions-Energy'!K12</f>
        <v>33.881257714991087</v>
      </c>
      <c r="L12" s="241">
        <f>+'Monthly Interactions-$'!L12/'Monthly Interactions-Energy'!L12</f>
        <v>32.637615353037766</v>
      </c>
      <c r="M12" s="241">
        <f>+'Monthly Interactions-$'!M12/'Monthly Interactions-Energy'!M12</f>
        <v>30.628074369189907</v>
      </c>
      <c r="N12" s="241">
        <f>+'Monthly Interactions-$'!N12/'Monthly Interactions-Energy'!N12</f>
        <v>29.950852969399723</v>
      </c>
      <c r="O12" s="241">
        <f>+'Monthly Interactions-$'!O12/'Monthly Interactions-Energy'!O12</f>
        <v>29.346658919233004</v>
      </c>
      <c r="P12" s="241">
        <f>+'Monthly Interactions-$'!P12/'Monthly Interactions-Energy'!P12</f>
        <v>30.0906976344972</v>
      </c>
      <c r="Q12" s="241">
        <f>+'Monthly Interactions-$'!Q12/'Monthly Interactions-Energy'!Q12</f>
        <v>32.886597112361578</v>
      </c>
      <c r="R12" s="241">
        <f>+'Monthly Interactions-$'!R12/'Monthly Interactions-Energy'!R12</f>
        <v>33.699348157681492</v>
      </c>
      <c r="S12" s="241">
        <f>+'Monthly Interactions-$'!S12/'Monthly Interactions-Energy'!S12</f>
        <v>30.253232325263411</v>
      </c>
      <c r="T12" s="241">
        <f>+'Monthly Interactions-$'!T12/'Monthly Interactions-Energy'!T12</f>
        <v>30.054378486308316</v>
      </c>
      <c r="U12" s="241">
        <f>+'Monthly Interactions-$'!U12/'Monthly Interactions-Energy'!U12</f>
        <v>29.241503427335882</v>
      </c>
      <c r="V12" s="241">
        <f>+'Monthly Interactions-$'!V12/'Monthly Interactions-Energy'!V12</f>
        <v>32.431025247857505</v>
      </c>
      <c r="W12" s="241">
        <f>+'Monthly Interactions-$'!W12/'Monthly Interactions-Energy'!W12</f>
        <v>35.64224944793613</v>
      </c>
      <c r="X12" s="241">
        <f>+'Monthly Interactions-$'!X12/'Monthly Interactions-Energy'!X12</f>
        <v>34.505132405424696</v>
      </c>
      <c r="Y12" s="241">
        <f>+'Monthly Interactions-$'!Y12/'Monthly Interactions-Energy'!Y12</f>
        <v>30.755873052823528</v>
      </c>
      <c r="Z12" s="241">
        <f>+'Monthly Interactions-$'!Z12/'Monthly Interactions-Energy'!Z12</f>
        <v>30.311370028123743</v>
      </c>
      <c r="AA12" s="241">
        <f>+'Monthly Interactions-$'!AA12/'Monthly Interactions-Energy'!AA12</f>
        <v>30.216699951459677</v>
      </c>
      <c r="AB12" s="241">
        <f>+'Monthly Interactions-$'!AB12/'Monthly Interactions-Energy'!AB12</f>
        <v>30.031429727542491</v>
      </c>
      <c r="AC12" s="241">
        <f>+'Monthly Interactions-$'!AC12/'Monthly Interactions-Energy'!AC12</f>
        <v>33.964818290838942</v>
      </c>
      <c r="AD12" s="241">
        <f>+'Monthly Interactions-$'!AD12/'Monthly Interactions-Energy'!AD12</f>
        <v>34.742736063708762</v>
      </c>
      <c r="AE12" s="241">
        <f>+'Monthly Interactions-$'!AE12/'Monthly Interactions-Energy'!AE12</f>
        <v>31.443869240348693</v>
      </c>
      <c r="AF12" s="241">
        <f>+'Monthly Interactions-$'!AF12/'Monthly Interactions-Energy'!AF12</f>
        <v>31.398838268792712</v>
      </c>
      <c r="AG12" s="241">
        <f>+'Monthly Interactions-$'!AG12/'Monthly Interactions-Energy'!AG12</f>
        <v>30.872811849675603</v>
      </c>
      <c r="AH12" s="241">
        <f>+'Monthly Interactions-$'!AH12/'Monthly Interactions-Energy'!AH12</f>
        <v>34.367509856770546</v>
      </c>
      <c r="AI12" s="241">
        <f>+'Monthly Interactions-$'!AI12/'Monthly Interactions-Energy'!AI12</f>
        <v>37.779505133741687</v>
      </c>
      <c r="AJ12" s="241">
        <f>+'Monthly Interactions-$'!AJ12/'Monthly Interactions-Energy'!AJ12</f>
        <v>36.352711137665622</v>
      </c>
      <c r="AK12" s="241">
        <f>+'Monthly Interactions-$'!AK12/'Monthly Interactions-Energy'!AK12</f>
        <v>32.1494358704932</v>
      </c>
      <c r="AL12" s="241">
        <f>+'Monthly Interactions-$'!AL12/'Monthly Interactions-Energy'!AL12</f>
        <v>31.527392212442187</v>
      </c>
      <c r="AM12" s="241">
        <f>+'Monthly Interactions-$'!AM12/'Monthly Interactions-Energy'!AM12</f>
        <v>31.802233103135968</v>
      </c>
      <c r="AN12" s="241">
        <f>+'Monthly Interactions-$'!AN12/'Monthly Interactions-Energy'!AN12</f>
        <v>31.333163286737761</v>
      </c>
      <c r="AO12" s="241">
        <f>+'Monthly Interactions-$'!AO12/'Monthly Interactions-Energy'!AO12</f>
        <v>35.914769547262857</v>
      </c>
      <c r="AP12" s="241">
        <f>+'Monthly Interactions-$'!AP12/'Monthly Interactions-Energy'!AP12</f>
        <v>37.444196012838482</v>
      </c>
      <c r="AQ12" s="241">
        <f>+'Monthly Interactions-$'!AQ12/'Monthly Interactions-Energy'!AQ12</f>
        <v>33.073496368291792</v>
      </c>
      <c r="AR12" s="241">
        <f>+'Monthly Interactions-$'!AR12/'Monthly Interactions-Energy'!AR12</f>
        <v>32.565488143385828</v>
      </c>
      <c r="AS12" s="241">
        <f>+'Monthly Interactions-$'!AS12/'Monthly Interactions-Energy'!AS12</f>
        <v>32.362043277135903</v>
      </c>
      <c r="AT12" s="241">
        <f>+'Monthly Interactions-$'!AT12/'Monthly Interactions-Energy'!AT12</f>
        <v>36.199848395931141</v>
      </c>
      <c r="AU12" s="241">
        <f>+'Monthly Interactions-$'!AU12/'Monthly Interactions-Energy'!AU12</f>
        <v>40.785778094055658</v>
      </c>
      <c r="AV12" s="241">
        <f>+'Monthly Interactions-$'!AV12/'Monthly Interactions-Energy'!AV12</f>
        <v>39.609995972793982</v>
      </c>
      <c r="AW12" s="241">
        <f>+'Monthly Interactions-$'!AW12/'Monthly Interactions-Energy'!AW12</f>
        <v>34.150476562830214</v>
      </c>
      <c r="AX12" s="241">
        <f>+'Monthly Interactions-$'!AX12/'Monthly Interactions-Energy'!AX12</f>
        <v>33.453376684881604</v>
      </c>
      <c r="AY12" s="241">
        <f>+'Monthly Interactions-$'!AY12/'Monthly Interactions-Energy'!AY12</f>
        <v>33.197319415020843</v>
      </c>
      <c r="AZ12" s="241">
        <f>+'Monthly Interactions-$'!AZ12/'Monthly Interactions-Energy'!AZ12</f>
        <v>33.048539934248694</v>
      </c>
      <c r="BA12" s="241">
        <f>+'Monthly Interactions-$'!BA12/'Monthly Interactions-Energy'!BA12</f>
        <v>37.097185344624421</v>
      </c>
      <c r="BB12" s="241">
        <f>+'Monthly Interactions-$'!BB12/'Monthly Interactions-Energy'!BB12</f>
        <v>37.911052590174251</v>
      </c>
      <c r="BC12" s="241">
        <f>+'Monthly Interactions-$'!BC12/'Monthly Interactions-Energy'!BC12</f>
        <v>33.796728711222151</v>
      </c>
      <c r="BD12" s="241">
        <f>+'Monthly Interactions-$'!BD12/'Monthly Interactions-Energy'!BD12</f>
        <v>34.153059178943593</v>
      </c>
      <c r="BE12" s="241">
        <f>+'Monthly Interactions-$'!BE12/'Monthly Interactions-Energy'!BE12</f>
        <v>32.746263797774439</v>
      </c>
      <c r="BF12" s="241">
        <f>+'Monthly Interactions-$'!BF12/'Monthly Interactions-Energy'!BF12</f>
        <v>35.774296566651103</v>
      </c>
      <c r="BG12" s="241">
        <f>+'Monthly Interactions-$'!BG12/'Monthly Interactions-Energy'!BG12</f>
        <v>39.491398362005462</v>
      </c>
      <c r="BH12" s="241">
        <f>+'Monthly Interactions-$'!BH12/'Monthly Interactions-Energy'!BH12</f>
        <v>38.238342460782903</v>
      </c>
      <c r="BI12" s="241">
        <f>+'Monthly Interactions-$'!BI12/'Monthly Interactions-Energy'!BI12</f>
        <v>34.021834095819038</v>
      </c>
      <c r="BJ12" s="241">
        <f>+'Monthly Interactions-$'!BJ12/'Monthly Interactions-Energy'!BJ12</f>
        <v>33.832116821495447</v>
      </c>
      <c r="BK12" s="241">
        <f>+'Monthly Interactions-$'!BK12/'Monthly Interactions-Energy'!BK12</f>
        <v>34.207174407215064</v>
      </c>
      <c r="BL12" s="241">
        <f>+'Monthly Interactions-$'!BL12/'Monthly Interactions-Energy'!BL12</f>
        <v>34.138624868299175</v>
      </c>
      <c r="BM12" s="241">
        <f>+'Monthly Interactions-$'!BM12/'Monthly Interactions-Energy'!BM12</f>
        <v>38.744771692516956</v>
      </c>
      <c r="BN12" s="241">
        <f>+'Monthly Interactions-$'!BN12/'Monthly Interactions-Energy'!BN12</f>
        <v>39.856283593550039</v>
      </c>
      <c r="BO12" s="241">
        <f>+'Monthly Interactions-$'!BO12/'Monthly Interactions-Energy'!BO12</f>
        <v>36.117281048065863</v>
      </c>
      <c r="BP12" s="241">
        <f>+'Monthly Interactions-$'!BP12/'Monthly Interactions-Energy'!BP12</f>
        <v>36.91260008935015</v>
      </c>
      <c r="BQ12" s="241">
        <f>+'Monthly Interactions-$'!BQ12/'Monthly Interactions-Energy'!BQ12</f>
        <v>36.519193958166568</v>
      </c>
      <c r="BR12" s="241">
        <f>+'Monthly Interactions-$'!BR12/'Monthly Interactions-Energy'!BR12</f>
        <v>40.399968652037614</v>
      </c>
      <c r="BS12" s="241">
        <f>+'Monthly Interactions-$'!BS12/'Monthly Interactions-Energy'!BS12</f>
        <v>45.936895368204993</v>
      </c>
      <c r="BT12" s="241">
        <f>+'Monthly Interactions-$'!BT12/'Monthly Interactions-Energy'!BT12</f>
        <v>45.264921535765978</v>
      </c>
      <c r="BU12" s="241">
        <f>+'Monthly Interactions-$'!BU12/'Monthly Interactions-Energy'!BU12</f>
        <v>41.203848933990201</v>
      </c>
      <c r="BV12" s="241">
        <f>+'Monthly Interactions-$'!BV12/'Monthly Interactions-Energy'!BV12</f>
        <v>39.172986189713114</v>
      </c>
      <c r="BW12" s="241">
        <f>+'Monthly Interactions-$'!BW12/'Monthly Interactions-Energy'!BW12</f>
        <v>40.543386432081157</v>
      </c>
      <c r="BX12" s="241">
        <f>+'Monthly Interactions-$'!BX12/'Monthly Interactions-Energy'!BX12</f>
        <v>40.663423052785717</v>
      </c>
      <c r="BY12" s="241">
        <f>+'Monthly Interactions-$'!BY12/'Monthly Interactions-Energy'!BY12</f>
        <v>43.738014746128336</v>
      </c>
      <c r="BZ12" s="241">
        <f>+'Monthly Interactions-$'!BZ12/'Monthly Interactions-Energy'!BZ12</f>
        <v>44.858637645803157</v>
      </c>
      <c r="CA12" s="241">
        <f>+'Monthly Interactions-$'!CA12/'Monthly Interactions-Energy'!CA12</f>
        <v>42.437059522453168</v>
      </c>
      <c r="CB12" s="241">
        <f>+'Monthly Interactions-$'!CB12/'Monthly Interactions-Energy'!CB12</f>
        <v>43.431940020812966</v>
      </c>
      <c r="CC12" s="241">
        <f>+'Monthly Interactions-$'!CC12/'Monthly Interactions-Energy'!CC12</f>
        <v>42.640104789141198</v>
      </c>
      <c r="CD12" s="241">
        <f>+'Monthly Interactions-$'!CD12/'Monthly Interactions-Energy'!CD12</f>
        <v>47.679696381205005</v>
      </c>
      <c r="CE12" s="241">
        <f>+'Monthly Interactions-$'!CE12/'Monthly Interactions-Energy'!CE12</f>
        <v>58.327566658478048</v>
      </c>
      <c r="CF12" s="241">
        <f>+'Monthly Interactions-$'!CF12/'Monthly Interactions-Energy'!CF12</f>
        <v>57.138648080793814</v>
      </c>
      <c r="CG12" s="241">
        <f>+'Monthly Interactions-$'!CG12/'Monthly Interactions-Energy'!CG12</f>
        <v>49.132382681435857</v>
      </c>
      <c r="CH12" s="241">
        <f>+'Monthly Interactions-$'!CH12/'Monthly Interactions-Energy'!CH12</f>
        <v>46.726224758456944</v>
      </c>
      <c r="CI12" s="241">
        <f>+'Monthly Interactions-$'!CI12/'Monthly Interactions-Energy'!CI12</f>
        <v>48.940329714452908</v>
      </c>
      <c r="CJ12" s="241">
        <f>+'Monthly Interactions-$'!CJ12/'Monthly Interactions-Energy'!CJ12</f>
        <v>48.669806981711595</v>
      </c>
      <c r="CK12" s="241">
        <f>+'Monthly Interactions-$'!CK12/'Monthly Interactions-Energy'!CK12</f>
        <v>49.783296318441955</v>
      </c>
      <c r="CL12" s="241">
        <f>+'Monthly Interactions-$'!CL12/'Monthly Interactions-Energy'!CL12</f>
        <v>50.495609230656882</v>
      </c>
      <c r="CM12" s="241">
        <f>+'Monthly Interactions-$'!CM12/'Monthly Interactions-Energy'!CM12</f>
        <v>48.196994391448158</v>
      </c>
      <c r="CN12" s="241">
        <f>+'Monthly Interactions-$'!CN12/'Monthly Interactions-Energy'!CN12</f>
        <v>49.007516312876845</v>
      </c>
      <c r="CO12" s="241">
        <f>+'Monthly Interactions-$'!CO12/'Monthly Interactions-Energy'!CO12</f>
        <v>48.837363572644435</v>
      </c>
      <c r="CP12" s="241">
        <f>+'Monthly Interactions-$'!CP12/'Monthly Interactions-Energy'!CP12</f>
        <v>54.483423200233169</v>
      </c>
      <c r="CQ12" s="241">
        <f>+'Monthly Interactions-$'!CQ12/'Monthly Interactions-Energy'!CQ12</f>
        <v>67.185891079847337</v>
      </c>
      <c r="CR12" s="241">
        <f>+'Monthly Interactions-$'!CR12/'Monthly Interactions-Energy'!CR12</f>
        <v>63.571237532950008</v>
      </c>
      <c r="CS12" s="241">
        <f>+'Monthly Interactions-$'!CS12/'Monthly Interactions-Energy'!CS12</f>
        <v>53.642407560799597</v>
      </c>
      <c r="CT12" s="241">
        <f>+'Monthly Interactions-$'!CT12/'Monthly Interactions-Energy'!CT12</f>
        <v>50.826764335104777</v>
      </c>
      <c r="CU12" s="241">
        <f>+'Monthly Interactions-$'!CU12/'Monthly Interactions-Energy'!CU12</f>
        <v>51.456286185712813</v>
      </c>
      <c r="CV12" s="241">
        <f>+'Monthly Interactions-$'!CV12/'Monthly Interactions-Energy'!CV12</f>
        <v>50.955814559954234</v>
      </c>
      <c r="CW12" s="241">
        <f>+'Monthly Interactions-$'!CW12/'Monthly Interactions-Energy'!CW12</f>
        <v>49.34521390293834</v>
      </c>
      <c r="CX12" s="241">
        <f>+'Monthly Interactions-$'!CX12/'Monthly Interactions-Energy'!CX12</f>
        <v>48.734411969380652</v>
      </c>
      <c r="CY12" s="241">
        <f>+'Monthly Interactions-$'!CY12/'Monthly Interactions-Energy'!CY12</f>
        <v>46.672795462861323</v>
      </c>
      <c r="CZ12" s="241">
        <f>+'Monthly Interactions-$'!CZ12/'Monthly Interactions-Energy'!CZ12</f>
        <v>46.160903158052662</v>
      </c>
      <c r="DA12" s="241">
        <f>+'Monthly Interactions-$'!DA12/'Monthly Interactions-Energy'!DA12</f>
        <v>45.10110481757085</v>
      </c>
      <c r="DB12" s="241">
        <f>+'Monthly Interactions-$'!DB12/'Monthly Interactions-Energy'!DB12</f>
        <v>46.390276693071513</v>
      </c>
      <c r="DC12" s="241">
        <f>+'Monthly Interactions-$'!DC12/'Monthly Interactions-Energy'!DC12</f>
        <v>56.571485141696222</v>
      </c>
      <c r="DD12" s="241">
        <f>+'Monthly Interactions-$'!DD12/'Monthly Interactions-Energy'!DD12</f>
        <v>53.243294891345791</v>
      </c>
      <c r="DE12" s="241">
        <f>+'Monthly Interactions-$'!DE12/'Monthly Interactions-Energy'!DE12</f>
        <v>47.119939172457727</v>
      </c>
      <c r="DF12" s="241">
        <f>+'Monthly Interactions-$'!DF12/'Monthly Interactions-Energy'!DF12</f>
        <v>45.892572657219546</v>
      </c>
      <c r="DG12" s="241">
        <f>+'Monthly Interactions-$'!DG12/'Monthly Interactions-Energy'!DG12</f>
        <v>48.654523529175641</v>
      </c>
      <c r="DH12" s="241">
        <f>+'Monthly Interactions-$'!DH12/'Monthly Interactions-Energy'!DH12</f>
        <v>47.580441640378552</v>
      </c>
      <c r="DI12" s="241">
        <f>+'Monthly Interactions-$'!DI12/'Monthly Interactions-Energy'!DI12</f>
        <v>50.539311052608092</v>
      </c>
      <c r="DJ12" s="241">
        <f>+'Monthly Interactions-$'!DJ12/'Monthly Interactions-Energy'!DJ12</f>
        <v>49.779529092544436</v>
      </c>
      <c r="DK12" s="241">
        <f>+'Monthly Interactions-$'!DK12/'Monthly Interactions-Energy'!DK12</f>
        <v>48.130673664759883</v>
      </c>
      <c r="DL12" s="241">
        <f>+'Monthly Interactions-$'!DL12/'Monthly Interactions-Energy'!DL12</f>
        <v>47.067889638272355</v>
      </c>
      <c r="DM12" s="241">
        <f>+'Monthly Interactions-$'!DM12/'Monthly Interactions-Energy'!DM12</f>
        <v>45.9532228073721</v>
      </c>
      <c r="DN12" s="241">
        <f>+'Monthly Interactions-$'!DN12/'Monthly Interactions-Energy'!DN12</f>
        <v>47.817521962160704</v>
      </c>
      <c r="DO12" s="241">
        <f>+'Monthly Interactions-$'!DO12/'Monthly Interactions-Energy'!DO12</f>
        <v>57.138688151990209</v>
      </c>
      <c r="DP12" s="241">
        <f>+'Monthly Interactions-$'!DP12/'Monthly Interactions-Energy'!DP12</f>
        <v>52.654753325905226</v>
      </c>
      <c r="DQ12" s="241">
        <f>+'Monthly Interactions-$'!DQ12/'Monthly Interactions-Energy'!DQ12</f>
        <v>48.499343332910236</v>
      </c>
      <c r="DR12" s="241">
        <f>+'Monthly Interactions-$'!DR12/'Monthly Interactions-Energy'!DR12</f>
        <v>47.721923778633695</v>
      </c>
      <c r="DS12" s="241">
        <f>+'Monthly Interactions-$'!DS12/'Monthly Interactions-Energy'!DS12</f>
        <v>50.235186843604986</v>
      </c>
      <c r="DT12" s="241">
        <f>+'Monthly Interactions-$'!DT12/'Monthly Interactions-Energy'!DT12</f>
        <v>49.30287595631124</v>
      </c>
      <c r="DU12" s="241">
        <f>+'Monthly Interactions-$'!DU12/'Monthly Interactions-Energy'!DU12</f>
        <v>52.018132679302788</v>
      </c>
      <c r="DV12" s="241">
        <f>+'Monthly Interactions-$'!DV12/'Monthly Interactions-Energy'!DV12</f>
        <v>51.122232511602164</v>
      </c>
      <c r="DW12" s="241">
        <f>+'Monthly Interactions-$'!DW12/'Monthly Interactions-Energy'!DW12</f>
        <v>49.572391047220457</v>
      </c>
      <c r="DX12" s="241">
        <f>+'Monthly Interactions-$'!DX12/'Monthly Interactions-Energy'!DX12</f>
        <v>49.046597119447043</v>
      </c>
      <c r="DY12" s="241">
        <f>+'Monthly Interactions-$'!DY12/'Monthly Interactions-Energy'!DY12</f>
        <v>47.908436644580313</v>
      </c>
      <c r="DZ12" s="241">
        <f>+'Monthly Interactions-$'!DZ12/'Monthly Interactions-Energy'!DZ12</f>
        <v>48.350164045160668</v>
      </c>
      <c r="EA12" s="241">
        <f>+'Monthly Interactions-$'!EA12/'Monthly Interactions-Energy'!EA12</f>
        <v>57.498431743017356</v>
      </c>
      <c r="EB12" s="241">
        <f>+'Monthly Interactions-$'!EB12/'Monthly Interactions-Energy'!EB12</f>
        <v>52.984357649269668</v>
      </c>
      <c r="EC12" s="241">
        <f>+'Monthly Interactions-$'!EC12/'Monthly Interactions-Energy'!EC12</f>
        <v>50.338640595903165</v>
      </c>
      <c r="ED12" s="241">
        <f>+'Monthly Interactions-$'!ED12/'Monthly Interactions-Energy'!ED12</f>
        <v>48.082353912182235</v>
      </c>
      <c r="EE12" s="241">
        <f>+'Monthly Interactions-$'!EE12/'Monthly Interactions-Energy'!EE12</f>
        <v>50.614073194232176</v>
      </c>
      <c r="EF12" s="241">
        <f>+'Monthly Interactions-$'!EF12/'Monthly Interactions-Energy'!EF12</f>
        <v>50.027598004182217</v>
      </c>
      <c r="EG12" s="241">
        <f>+'Monthly Interactions-$'!EG12/'Monthly Interactions-Energy'!EG12</f>
        <v>52.476213474025975</v>
      </c>
      <c r="EH12" s="241">
        <f>+'Monthly Interactions-$'!EH12/'Monthly Interactions-Energy'!EH12</f>
        <v>52.257345681450182</v>
      </c>
      <c r="EI12" s="241">
        <f>+'Monthly Interactions-$'!EI12/'Monthly Interactions-Energy'!EI12</f>
        <v>50.919279805722091</v>
      </c>
      <c r="EJ12" s="241">
        <f>+'Monthly Interactions-$'!EJ12/'Monthly Interactions-Energy'!EJ12</f>
        <v>49.835971134792516</v>
      </c>
      <c r="EK12" s="241">
        <f>+'Monthly Interactions-$'!EK12/'Monthly Interactions-Energy'!EK12</f>
        <v>49.489778457185885</v>
      </c>
      <c r="EL12" s="241">
        <f>+'Monthly Interactions-$'!EL12/'Monthly Interactions-Energy'!EL12</f>
        <v>48.6515813104401</v>
      </c>
      <c r="EM12" s="241">
        <f>+'Monthly Interactions-$'!EM12/'Monthly Interactions-Energy'!EM12</f>
        <v>58.650238910926795</v>
      </c>
      <c r="EN12" s="241">
        <f>+'Monthly Interactions-$'!EN12/'Monthly Interactions-Energy'!EN12</f>
        <v>56.183809997513059</v>
      </c>
      <c r="EO12" s="241">
        <f>+'Monthly Interactions-$'!EO12/'Monthly Interactions-Energy'!EO12</f>
        <v>52.076324727649897</v>
      </c>
      <c r="EP12" s="241">
        <f>+'Monthly Interactions-$'!EP12/'Monthly Interactions-Energy'!EP12</f>
        <v>49.745991820781008</v>
      </c>
      <c r="EQ12" s="241">
        <f>+'Monthly Interactions-$'!EQ12/'Monthly Interactions-Energy'!EQ12</f>
        <v>51.752882552081807</v>
      </c>
      <c r="ER12" s="241">
        <f>+'Monthly Interactions-$'!ER12/'Monthly Interactions-Energy'!ER12</f>
        <v>51.429675419348186</v>
      </c>
      <c r="ES12" s="241">
        <f>+'Monthly Interactions-$'!ES12/'Monthly Interactions-Energy'!ES12</f>
        <v>54.875182927879067</v>
      </c>
      <c r="ET12" s="241">
        <f>+'Monthly Interactions-$'!ET12/'Monthly Interactions-Energy'!ET12</f>
        <v>54.264275574774892</v>
      </c>
      <c r="EU12" s="241">
        <f>+'Monthly Interactions-$'!EU12/'Monthly Interactions-Energy'!EU12</f>
        <v>53.043531582881705</v>
      </c>
      <c r="EV12" s="241">
        <f>+'Monthly Interactions-$'!EV12/'Monthly Interactions-Energy'!EV12</f>
        <v>51.980365296803654</v>
      </c>
      <c r="EW12" s="241">
        <f>+'Monthly Interactions-$'!EW12/'Monthly Interactions-Energy'!EW12</f>
        <v>50.943369704118744</v>
      </c>
      <c r="EX12" s="241">
        <f>+'Monthly Interactions-$'!EX12/'Monthly Interactions-Energy'!EX12</f>
        <v>50.772893925121444</v>
      </c>
      <c r="EY12" s="241">
        <f>+'Monthly Interactions-$'!EY12/'Monthly Interactions-Energy'!EY12</f>
        <v>61.157283276812208</v>
      </c>
      <c r="EZ12" s="241">
        <f>+'Monthly Interactions-$'!EZ12/'Monthly Interactions-Energy'!EZ12</f>
        <v>57.877951288211413</v>
      </c>
      <c r="FA12" s="241">
        <f>+'Monthly Interactions-$'!FA12/'Monthly Interactions-Energy'!FA12</f>
        <v>53.075261563829756</v>
      </c>
      <c r="FB12" s="241">
        <f>+'Monthly Interactions-$'!FB12/'Monthly Interactions-Energy'!FB12</f>
        <v>52.408201407211962</v>
      </c>
      <c r="FC12" s="241">
        <f>+'Monthly Interactions-$'!FC12/'Monthly Interactions-Energy'!FC12</f>
        <v>54.393450210576894</v>
      </c>
      <c r="FD12" s="241">
        <f>+'Monthly Interactions-$'!FD12/'Monthly Interactions-Energy'!FD12</f>
        <v>53.757017054106186</v>
      </c>
      <c r="FE12" s="241">
        <f>+'Monthly Interactions-$'!FE12/'Monthly Interactions-Energy'!FE12</f>
        <v>58.806988616545645</v>
      </c>
      <c r="FF12" s="241">
        <f>+'Monthly Interactions-$'!FF12/'Monthly Interactions-Energy'!FF12</f>
        <v>58.312105053324032</v>
      </c>
      <c r="FG12" s="241">
        <f>+'Monthly Interactions-$'!FG12/'Monthly Interactions-Energy'!FG12</f>
        <v>57.661232809430253</v>
      </c>
      <c r="FH12" s="241">
        <f>+'Monthly Interactions-$'!FH12/'Monthly Interactions-Energy'!FH12</f>
        <v>56.73838102294512</v>
      </c>
      <c r="FI12" s="241">
        <f>+'Monthly Interactions-$'!FI12/'Monthly Interactions-Energy'!FI12</f>
        <v>55.237992743373717</v>
      </c>
      <c r="FJ12" s="241">
        <f>+'Monthly Interactions-$'!FJ12/'Monthly Interactions-Energy'!FJ12</f>
        <v>55.068411932517058</v>
      </c>
      <c r="FK12" s="241">
        <f>+'Monthly Interactions-$'!FK12/'Monthly Interactions-Energy'!FK12</f>
        <v>65.156831016418622</v>
      </c>
      <c r="FL12" s="241">
        <f>+'Monthly Interactions-$'!FL12/'Monthly Interactions-Energy'!FL12</f>
        <v>61.942900096215524</v>
      </c>
      <c r="FM12" s="241">
        <f>+'Monthly Interactions-$'!FM12/'Monthly Interactions-Energy'!FM12</f>
        <v>57.693045992573111</v>
      </c>
      <c r="FN12" s="241">
        <f>+'Monthly Interactions-$'!FN12/'Monthly Interactions-Energy'!FN12</f>
        <v>57.410605065437835</v>
      </c>
      <c r="FO12" s="241">
        <f>+'Monthly Interactions-$'!FO12/'Monthly Interactions-Energy'!FO12</f>
        <v>58.532497516607684</v>
      </c>
      <c r="FP12" s="241">
        <f>+'Monthly Interactions-$'!FP12/'Monthly Interactions-Energy'!FP12</f>
        <v>58.332432537145735</v>
      </c>
      <c r="FQ12" s="241">
        <f>+'Monthly Interactions-$'!FQ12/'Monthly Interactions-Energy'!FQ12</f>
        <v>62.337894586487643</v>
      </c>
      <c r="FR12" s="241">
        <f>+'Monthly Interactions-$'!FR12/'Monthly Interactions-Energy'!FR12</f>
        <v>61.938060815034383</v>
      </c>
      <c r="FS12" s="241">
        <f>+'Monthly Interactions-$'!FS12/'Monthly Interactions-Energy'!FS12</f>
        <v>61.203085501858737</v>
      </c>
      <c r="FT12" s="241">
        <f>+'Monthly Interactions-$'!FT12/'Monthly Interactions-Energy'!FT12</f>
        <v>59.344596025288119</v>
      </c>
      <c r="FU12" s="241">
        <f>+'Monthly Interactions-$'!FU12/'Monthly Interactions-Energy'!FU12</f>
        <v>58.271126316102112</v>
      </c>
      <c r="FV12" s="241">
        <f>+'Monthly Interactions-$'!FV12/'Monthly Interactions-Energy'!FV12</f>
        <v>58.657455174583205</v>
      </c>
      <c r="FW12" s="241">
        <f>+'Monthly Interactions-$'!FW12/'Monthly Interactions-Energy'!FW12</f>
        <v>67.81998326793358</v>
      </c>
      <c r="FX12" s="241">
        <f>+'Monthly Interactions-$'!FX12/'Monthly Interactions-Energy'!FX12</f>
        <v>64.554004863648203</v>
      </c>
      <c r="FY12" s="241">
        <f>+'Monthly Interactions-$'!FY12/'Monthly Interactions-Energy'!FY12</f>
        <v>60.071876805386779</v>
      </c>
      <c r="FZ12" s="241">
        <f>+'Monthly Interactions-$'!FZ12/'Monthly Interactions-Energy'!FZ12</f>
        <v>60.49759803461334</v>
      </c>
      <c r="GA12" s="241">
        <f>+'Monthly Interactions-$'!GA12/'Monthly Interactions-Energy'!GA12</f>
        <v>62.325145093920646</v>
      </c>
      <c r="GB12" s="241">
        <f>+'Monthly Interactions-$'!GB12/'Monthly Interactions-Energy'!GB12</f>
        <v>61.874356047596919</v>
      </c>
    </row>
    <row r="13" spans="2:184">
      <c r="B13" s="214" t="s">
        <v>73</v>
      </c>
      <c r="C13" s="21" t="s">
        <v>61</v>
      </c>
      <c r="D13" s="19" t="s">
        <v>70</v>
      </c>
      <c r="E13" s="241">
        <f>+'Monthly Interactions-$'!E13/'Monthly Interactions-Energy'!E13</f>
        <v>23.061970412206023</v>
      </c>
      <c r="F13" s="241">
        <f>+'Monthly Interactions-$'!F13/'Monthly Interactions-Energy'!F13</f>
        <v>23.563272477064221</v>
      </c>
      <c r="G13" s="241">
        <f>+'Monthly Interactions-$'!G13/'Monthly Interactions-Energy'!G13</f>
        <v>22.50661821893836</v>
      </c>
      <c r="H13" s="241">
        <f>+'Monthly Interactions-$'!H13/'Monthly Interactions-Energy'!H13</f>
        <v>18.498670076726341</v>
      </c>
      <c r="I13" s="241">
        <f>+'Monthly Interactions-$'!I13/'Monthly Interactions-Energy'!I13</f>
        <v>16.226686725663718</v>
      </c>
      <c r="J13" s="241">
        <f>+'Monthly Interactions-$'!J13/'Monthly Interactions-Energy'!J13</f>
        <v>12.2839752</v>
      </c>
      <c r="K13" s="241">
        <f>+'Monthly Interactions-$'!K13/'Monthly Interactions-Energy'!K13</f>
        <v>12.256033934707903</v>
      </c>
      <c r="L13" s="241">
        <f>+'Monthly Interactions-$'!L13/'Monthly Interactions-Energy'!L13</f>
        <v>13.007643482266237</v>
      </c>
      <c r="M13" s="241">
        <f>+'Monthly Interactions-$'!M13/'Monthly Interactions-Energy'!M13</f>
        <v>15.603518772221678</v>
      </c>
      <c r="N13" s="241">
        <f>+'Monthly Interactions-$'!N13/'Monthly Interactions-Energy'!N13</f>
        <v>17.997</v>
      </c>
      <c r="O13" s="241">
        <f>+'Monthly Interactions-$'!O13/'Monthly Interactions-Energy'!O13</f>
        <v>19.35584212614042</v>
      </c>
      <c r="P13" s="241">
        <f>+'Monthly Interactions-$'!P13/'Monthly Interactions-Energy'!P13</f>
        <v>18.76596220571092</v>
      </c>
      <c r="Q13" s="241">
        <f>+'Monthly Interactions-$'!Q13/'Monthly Interactions-Energy'!Q13</f>
        <v>24.221098247871918</v>
      </c>
      <c r="R13" s="241">
        <f>+'Monthly Interactions-$'!R13/'Monthly Interactions-Energy'!R13</f>
        <v>24.648148788119368</v>
      </c>
      <c r="S13" s="241">
        <f>+'Monthly Interactions-$'!S13/'Monthly Interactions-Energy'!S13</f>
        <v>22.145864652266198</v>
      </c>
      <c r="T13" s="241">
        <f>+'Monthly Interactions-$'!T13/'Monthly Interactions-Energy'!T13</f>
        <v>19.064978422619049</v>
      </c>
      <c r="U13" s="241">
        <f>+'Monthly Interactions-$'!U13/'Monthly Interactions-Energy'!U13</f>
        <v>16.881807284198452</v>
      </c>
      <c r="V13" s="241">
        <f>+'Monthly Interactions-$'!V13/'Monthly Interactions-Energy'!V13</f>
        <v>13.214036197021764</v>
      </c>
      <c r="W13" s="241">
        <f>+'Monthly Interactions-$'!W13/'Monthly Interactions-Energy'!W13</f>
        <v>13.093104814457693</v>
      </c>
      <c r="X13" s="241">
        <f>+'Monthly Interactions-$'!X13/'Monthly Interactions-Energy'!X13</f>
        <v>13.807667971808929</v>
      </c>
      <c r="Y13" s="241">
        <f>+'Monthly Interactions-$'!Y13/'Monthly Interactions-Energy'!Y13</f>
        <v>15.667947480698903</v>
      </c>
      <c r="Z13" s="241">
        <f>+'Monthly Interactions-$'!Z13/'Monthly Interactions-Energy'!Z13</f>
        <v>18.161481751824816</v>
      </c>
      <c r="AA13" s="241">
        <f>+'Monthly Interactions-$'!AA13/'Monthly Interactions-Energy'!AA13</f>
        <v>19.919577782170389</v>
      </c>
      <c r="AB13" s="241">
        <f>+'Monthly Interactions-$'!AB13/'Monthly Interactions-Energy'!AB13</f>
        <v>18.327273677335075</v>
      </c>
      <c r="AC13" s="241">
        <f>+'Monthly Interactions-$'!AC13/'Monthly Interactions-Energy'!AC13</f>
        <v>24.749174106280194</v>
      </c>
      <c r="AD13" s="241">
        <f>+'Monthly Interactions-$'!AD13/'Monthly Interactions-Energy'!AD13</f>
        <v>25.242534562211979</v>
      </c>
      <c r="AE13" s="241">
        <f>+'Monthly Interactions-$'!AE13/'Monthly Interactions-Energy'!AE13</f>
        <v>22.978537881758378</v>
      </c>
      <c r="AF13" s="241">
        <f>+'Monthly Interactions-$'!AF13/'Monthly Interactions-Energy'!AF13</f>
        <v>19.823465042532845</v>
      </c>
      <c r="AG13" s="241">
        <f>+'Monthly Interactions-$'!AG13/'Monthly Interactions-Energy'!AG13</f>
        <v>17.82241708663307</v>
      </c>
      <c r="AH13" s="241">
        <f>+'Monthly Interactions-$'!AH13/'Monthly Interactions-Energy'!AH13</f>
        <v>14.062757696127111</v>
      </c>
      <c r="AI13" s="241">
        <f>+'Monthly Interactions-$'!AI13/'Monthly Interactions-Energy'!AI13</f>
        <v>13.674508889956753</v>
      </c>
      <c r="AJ13" s="241">
        <f>+'Monthly Interactions-$'!AJ13/'Monthly Interactions-Energy'!AJ13</f>
        <v>14.524061332809122</v>
      </c>
      <c r="AK13" s="241">
        <f>+'Monthly Interactions-$'!AK13/'Monthly Interactions-Energy'!AK13</f>
        <v>16.384189474273768</v>
      </c>
      <c r="AL13" s="241">
        <f>+'Monthly Interactions-$'!AL13/'Monthly Interactions-Energy'!AL13</f>
        <v>18.932408463661453</v>
      </c>
      <c r="AM13" s="241">
        <f>+'Monthly Interactions-$'!AM13/'Monthly Interactions-Energy'!AM13</f>
        <v>20.771304633046331</v>
      </c>
      <c r="AN13" s="241">
        <f>+'Monthly Interactions-$'!AN13/'Monthly Interactions-Energy'!AN13</f>
        <v>19.136807104316549</v>
      </c>
      <c r="AO13" s="241">
        <f>+'Monthly Interactions-$'!AO13/'Monthly Interactions-Energy'!AO13</f>
        <v>26.57393017791205</v>
      </c>
      <c r="AP13" s="241">
        <f>+'Monthly Interactions-$'!AP13/'Monthly Interactions-Energy'!AP13</f>
        <v>27.249411608682195</v>
      </c>
      <c r="AQ13" s="241">
        <f>+'Monthly Interactions-$'!AQ13/'Monthly Interactions-Energy'!AQ13</f>
        <v>24.217620761430165</v>
      </c>
      <c r="AR13" s="241">
        <f>+'Monthly Interactions-$'!AR13/'Monthly Interactions-Energy'!AR13</f>
        <v>20.888917014371813</v>
      </c>
      <c r="AS13" s="241">
        <f>+'Monthly Interactions-$'!AS13/'Monthly Interactions-Energy'!AS13</f>
        <v>18.681260021097046</v>
      </c>
      <c r="AT13" s="241">
        <f>+'Monthly Interactions-$'!AT13/'Monthly Interactions-Energy'!AT13</f>
        <v>14.849938542673447</v>
      </c>
      <c r="AU13" s="241">
        <f>+'Monthly Interactions-$'!AU13/'Monthly Interactions-Energy'!AU13</f>
        <v>14.988489916021472</v>
      </c>
      <c r="AV13" s="241">
        <f>+'Monthly Interactions-$'!AV13/'Monthly Interactions-Energy'!AV13</f>
        <v>15.925559179379274</v>
      </c>
      <c r="AW13" s="241">
        <f>+'Monthly Interactions-$'!AW13/'Monthly Interactions-Energy'!AW13</f>
        <v>17.462944346462866</v>
      </c>
      <c r="AX13" s="241">
        <f>+'Monthly Interactions-$'!AX13/'Monthly Interactions-Energy'!AX13</f>
        <v>20.048200722942802</v>
      </c>
      <c r="AY13" s="241">
        <f>+'Monthly Interactions-$'!AY13/'Monthly Interactions-Energy'!AY13</f>
        <v>22.026877568867512</v>
      </c>
      <c r="AZ13" s="241">
        <f>+'Monthly Interactions-$'!AZ13/'Monthly Interactions-Energy'!AZ13</f>
        <v>21.622616750586154</v>
      </c>
      <c r="BA13" s="241">
        <f>+'Monthly Interactions-$'!BA13/'Monthly Interactions-Energy'!BA13</f>
        <v>29.336930750648655</v>
      </c>
      <c r="BB13" s="241">
        <f>+'Monthly Interactions-$'!BB13/'Monthly Interactions-Energy'!BB13</f>
        <v>29.042716056034486</v>
      </c>
      <c r="BC13" s="241">
        <f>+'Monthly Interactions-$'!BC13/'Monthly Interactions-Energy'!BC13</f>
        <v>26.041725576828668</v>
      </c>
      <c r="BD13" s="241">
        <f>+'Monthly Interactions-$'!BD13/'Monthly Interactions-Energy'!BD13</f>
        <v>22.200352976368531</v>
      </c>
      <c r="BE13" s="241">
        <f>+'Monthly Interactions-$'!BE13/'Monthly Interactions-Energy'!BE13</f>
        <v>19.293024538710291</v>
      </c>
      <c r="BF13" s="241">
        <f>+'Monthly Interactions-$'!BF13/'Monthly Interactions-Energy'!BF13</f>
        <v>15.559310801270737</v>
      </c>
      <c r="BG13" s="241">
        <f>+'Monthly Interactions-$'!BG13/'Monthly Interactions-Energy'!BG13</f>
        <v>15.519306948317807</v>
      </c>
      <c r="BH13" s="241">
        <f>+'Monthly Interactions-$'!BH13/'Monthly Interactions-Energy'!BH13</f>
        <v>16.2891636787379</v>
      </c>
      <c r="BI13" s="241">
        <f>+'Monthly Interactions-$'!BI13/'Monthly Interactions-Energy'!BI13</f>
        <v>17.845018854748606</v>
      </c>
      <c r="BJ13" s="241">
        <f>+'Monthly Interactions-$'!BJ13/'Monthly Interactions-Energy'!BJ13</f>
        <v>20.622385442514474</v>
      </c>
      <c r="BK13" s="241">
        <f>+'Monthly Interactions-$'!BK13/'Monthly Interactions-Energy'!BK13</f>
        <v>22.909046762589931</v>
      </c>
      <c r="BL13" s="241">
        <f>+'Monthly Interactions-$'!BL13/'Monthly Interactions-Energy'!BL13</f>
        <v>21.758166000773294</v>
      </c>
      <c r="BM13" s="241">
        <f>+'Monthly Interactions-$'!BM13/'Monthly Interactions-Energy'!BM13</f>
        <v>29.641017038840086</v>
      </c>
      <c r="BN13" s="241">
        <f>+'Monthly Interactions-$'!BN13/'Monthly Interactions-Energy'!BN13</f>
        <v>30.544668067649592</v>
      </c>
      <c r="BO13" s="241">
        <f>+'Monthly Interactions-$'!BO13/'Monthly Interactions-Energy'!BO13</f>
        <v>28.043300477147163</v>
      </c>
      <c r="BP13" s="241">
        <f>+'Monthly Interactions-$'!BP13/'Monthly Interactions-Energy'!BP13</f>
        <v>24.148405927256398</v>
      </c>
      <c r="BQ13" s="241">
        <f>+'Monthly Interactions-$'!BQ13/'Monthly Interactions-Energy'!BQ13</f>
        <v>21.612011207027106</v>
      </c>
      <c r="BR13" s="241">
        <f>+'Monthly Interactions-$'!BR13/'Monthly Interactions-Energy'!BR13</f>
        <v>17.689041044213067</v>
      </c>
      <c r="BS13" s="241">
        <f>+'Monthly Interactions-$'!BS13/'Monthly Interactions-Energy'!BS13</f>
        <v>18.201121373836894</v>
      </c>
      <c r="BT13" s="241">
        <f>+'Monthly Interactions-$'!BT13/'Monthly Interactions-Energy'!BT13</f>
        <v>19.627031748564136</v>
      </c>
      <c r="BU13" s="241">
        <f>+'Monthly Interactions-$'!BU13/'Monthly Interactions-Energy'!BU13</f>
        <v>21.905574990106846</v>
      </c>
      <c r="BV13" s="241">
        <f>+'Monthly Interactions-$'!BV13/'Monthly Interactions-Energy'!BV13</f>
        <v>24.241860252900533</v>
      </c>
      <c r="BW13" s="241">
        <f>+'Monthly Interactions-$'!BW13/'Monthly Interactions-Energy'!BW13</f>
        <v>27.659008006004502</v>
      </c>
      <c r="BX13" s="241">
        <f>+'Monthly Interactions-$'!BX13/'Monthly Interactions-Energy'!BX13</f>
        <v>26.946668615155701</v>
      </c>
      <c r="BY13" s="241">
        <f>+'Monthly Interactions-$'!BY13/'Monthly Interactions-Energy'!BY13</f>
        <v>33.235585311572699</v>
      </c>
      <c r="BZ13" s="241">
        <f>+'Monthly Interactions-$'!BZ13/'Monthly Interactions-Energy'!BZ13</f>
        <v>34.12478836386024</v>
      </c>
      <c r="CA13" s="241">
        <f>+'Monthly Interactions-$'!CA13/'Monthly Interactions-Energy'!CA13</f>
        <v>32.803620902906616</v>
      </c>
      <c r="CB13" s="241">
        <f>+'Monthly Interactions-$'!CB13/'Monthly Interactions-Energy'!CB13</f>
        <v>28.766796413732777</v>
      </c>
      <c r="CC13" s="241">
        <f>+'Monthly Interactions-$'!CC13/'Monthly Interactions-Energy'!CC13</f>
        <v>25.433005919348869</v>
      </c>
      <c r="CD13" s="241">
        <f>+'Monthly Interactions-$'!CD13/'Monthly Interactions-Energy'!CD13</f>
        <v>20.859953038674032</v>
      </c>
      <c r="CE13" s="241">
        <f>+'Monthly Interactions-$'!CE13/'Monthly Interactions-Energy'!CE13</f>
        <v>24.91483645340465</v>
      </c>
      <c r="CF13" s="241">
        <f>+'Monthly Interactions-$'!CF13/'Monthly Interactions-Energy'!CF13</f>
        <v>25.582096710002652</v>
      </c>
      <c r="CG13" s="241">
        <f>+'Monthly Interactions-$'!CG13/'Monthly Interactions-Energy'!CG13</f>
        <v>26.809721881139488</v>
      </c>
      <c r="CH13" s="241">
        <f>+'Monthly Interactions-$'!CH13/'Monthly Interactions-Energy'!CH13</f>
        <v>29.385501786075352</v>
      </c>
      <c r="CI13" s="241">
        <f>+'Monthly Interactions-$'!CI13/'Monthly Interactions-Energy'!CI13</f>
        <v>33.033522328812438</v>
      </c>
      <c r="CJ13" s="241">
        <f>+'Monthly Interactions-$'!CJ13/'Monthly Interactions-Energy'!CJ13</f>
        <v>32.283824942033782</v>
      </c>
      <c r="CK13" s="241">
        <f>+'Monthly Interactions-$'!CK13/'Monthly Interactions-Energy'!CK13</f>
        <v>37.344553220806056</v>
      </c>
      <c r="CL13" s="241">
        <f>+'Monthly Interactions-$'!CL13/'Monthly Interactions-Energy'!CL13</f>
        <v>38.173022797635802</v>
      </c>
      <c r="CM13" s="241">
        <f>+'Monthly Interactions-$'!CM13/'Monthly Interactions-Energy'!CM13</f>
        <v>37.309969734444152</v>
      </c>
      <c r="CN13" s="241">
        <f>+'Monthly Interactions-$'!CN13/'Monthly Interactions-Energy'!CN13</f>
        <v>32.57868585023224</v>
      </c>
      <c r="CO13" s="241">
        <f>+'Monthly Interactions-$'!CO13/'Monthly Interactions-Energy'!CO13</f>
        <v>29.50377388535032</v>
      </c>
      <c r="CP13" s="241">
        <f>+'Monthly Interactions-$'!CP13/'Monthly Interactions-Energy'!CP13</f>
        <v>24.507851402688484</v>
      </c>
      <c r="CQ13" s="241">
        <f>+'Monthly Interactions-$'!CQ13/'Monthly Interactions-Energy'!CQ13</f>
        <v>28.734817073170731</v>
      </c>
      <c r="CR13" s="241">
        <f>+'Monthly Interactions-$'!CR13/'Monthly Interactions-Energy'!CR13</f>
        <v>29.244848117287209</v>
      </c>
      <c r="CS13" s="241">
        <f>+'Monthly Interactions-$'!CS13/'Monthly Interactions-Energy'!CS13</f>
        <v>29.40895453932281</v>
      </c>
      <c r="CT13" s="241">
        <f>+'Monthly Interactions-$'!CT13/'Monthly Interactions-Energy'!CT13</f>
        <v>31.875811909830251</v>
      </c>
      <c r="CU13" s="241">
        <f>+'Monthly Interactions-$'!CU13/'Monthly Interactions-Energy'!CU13</f>
        <v>34.669246209563561</v>
      </c>
      <c r="CV13" s="241">
        <f>+'Monthly Interactions-$'!CV13/'Monthly Interactions-Energy'!CV13</f>
        <v>33.709452215504015</v>
      </c>
      <c r="CW13" s="241">
        <f>+'Monthly Interactions-$'!CW13/'Monthly Interactions-Energy'!CW13</f>
        <v>47.540017896316819</v>
      </c>
      <c r="CX13" s="241">
        <f>+'Monthly Interactions-$'!CX13/'Monthly Interactions-Energy'!CX13</f>
        <v>48.594332434650099</v>
      </c>
      <c r="CY13" s="241">
        <f>+'Monthly Interactions-$'!CY13/'Monthly Interactions-Energy'!CY13</f>
        <v>46.550497569127927</v>
      </c>
      <c r="CZ13" s="241">
        <f>+'Monthly Interactions-$'!CZ13/'Monthly Interactions-Energy'!CZ13</f>
        <v>45.93886556183115</v>
      </c>
      <c r="DA13" s="241">
        <f>+'Monthly Interactions-$'!DA13/'Monthly Interactions-Energy'!DA13</f>
        <v>43.298849764190599</v>
      </c>
      <c r="DB13" s="241">
        <f>+'Monthly Interactions-$'!DB13/'Monthly Interactions-Energy'!DB13</f>
        <v>45.524953720544843</v>
      </c>
      <c r="DC13" s="241">
        <f>+'Monthly Interactions-$'!DC13/'Monthly Interactions-Energy'!DC13</f>
        <v>53.330243200657677</v>
      </c>
      <c r="DD13" s="241">
        <f>+'Monthly Interactions-$'!DD13/'Monthly Interactions-Energy'!DD13</f>
        <v>52.135369176677415</v>
      </c>
      <c r="DE13" s="241">
        <f>+'Monthly Interactions-$'!DE13/'Monthly Interactions-Energy'!DE13</f>
        <v>45.121959740354455</v>
      </c>
      <c r="DF13" s="241">
        <f>+'Monthly Interactions-$'!DF13/'Monthly Interactions-Energy'!DF13</f>
        <v>45.622773123708974</v>
      </c>
      <c r="DG13" s="241">
        <f>+'Monthly Interactions-$'!DG13/'Monthly Interactions-Energy'!DG13</f>
        <v>46.6425336263991</v>
      </c>
      <c r="DH13" s="241">
        <f>+'Monthly Interactions-$'!DH13/'Monthly Interactions-Energy'!DH13</f>
        <v>45.525391236306731</v>
      </c>
      <c r="DI13" s="241">
        <f>+'Monthly Interactions-$'!DI13/'Monthly Interactions-Energy'!DI13</f>
        <v>48.52073759525333</v>
      </c>
      <c r="DJ13" s="241">
        <f>+'Monthly Interactions-$'!DJ13/'Monthly Interactions-Energy'!DJ13</f>
        <v>49.15963723776224</v>
      </c>
      <c r="DK13" s="241">
        <f>+'Monthly Interactions-$'!DK13/'Monthly Interactions-Energy'!DK13</f>
        <v>47.66487801038879</v>
      </c>
      <c r="DL13" s="241">
        <f>+'Monthly Interactions-$'!DL13/'Monthly Interactions-Energy'!DL13</f>
        <v>47.175810780163289</v>
      </c>
      <c r="DM13" s="241">
        <f>+'Monthly Interactions-$'!DM13/'Monthly Interactions-Energy'!DM13</f>
        <v>44.138297207935345</v>
      </c>
      <c r="DN13" s="241">
        <f>+'Monthly Interactions-$'!DN13/'Monthly Interactions-Energy'!DN13</f>
        <v>46.238662970813628</v>
      </c>
      <c r="DO13" s="241">
        <f>+'Monthly Interactions-$'!DO13/'Monthly Interactions-Energy'!DO13</f>
        <v>54.171457963417041</v>
      </c>
      <c r="DP13" s="241">
        <f>+'Monthly Interactions-$'!DP13/'Monthly Interactions-Energy'!DP13</f>
        <v>51.891914448350917</v>
      </c>
      <c r="DQ13" s="241">
        <f>+'Monthly Interactions-$'!DQ13/'Monthly Interactions-Energy'!DQ13</f>
        <v>46.412912975912974</v>
      </c>
      <c r="DR13" s="241">
        <f>+'Monthly Interactions-$'!DR13/'Monthly Interactions-Energy'!DR13</f>
        <v>47.595373557722958</v>
      </c>
      <c r="DS13" s="241">
        <f>+'Monthly Interactions-$'!DS13/'Monthly Interactions-Energy'!DS13</f>
        <v>48.44020490303695</v>
      </c>
      <c r="DT13" s="241">
        <f>+'Monthly Interactions-$'!DT13/'Monthly Interactions-Energy'!DT13</f>
        <v>47.367350086929036</v>
      </c>
      <c r="DU13" s="241">
        <f>+'Monthly Interactions-$'!DU13/'Monthly Interactions-Energy'!DU13</f>
        <v>50.224601563446853</v>
      </c>
      <c r="DV13" s="241">
        <f>+'Monthly Interactions-$'!DV13/'Monthly Interactions-Energy'!DV13</f>
        <v>50.320503993390254</v>
      </c>
      <c r="DW13" s="241">
        <f>+'Monthly Interactions-$'!DW13/'Monthly Interactions-Energy'!DW13</f>
        <v>49.388559639909978</v>
      </c>
      <c r="DX13" s="241">
        <f>+'Monthly Interactions-$'!DX13/'Monthly Interactions-Energy'!DX13</f>
        <v>48.89942433947158</v>
      </c>
      <c r="DY13" s="241">
        <f>+'Monthly Interactions-$'!DY13/'Monthly Interactions-Energy'!DY13</f>
        <v>46.151488001794121</v>
      </c>
      <c r="DZ13" s="241">
        <f>+'Monthly Interactions-$'!DZ13/'Monthly Interactions-Energy'!DZ13</f>
        <v>47.107953937592875</v>
      </c>
      <c r="EA13" s="241">
        <f>+'Monthly Interactions-$'!EA13/'Monthly Interactions-Energy'!EA13</f>
        <v>54.478543534856811</v>
      </c>
      <c r="EB13" s="241">
        <f>+'Monthly Interactions-$'!EB13/'Monthly Interactions-Energy'!EB13</f>
        <v>52.125285169608105</v>
      </c>
      <c r="EC13" s="241">
        <f>+'Monthly Interactions-$'!EC13/'Monthly Interactions-Energy'!EC13</f>
        <v>48.042358094883021</v>
      </c>
      <c r="ED13" s="241">
        <f>+'Monthly Interactions-$'!ED13/'Monthly Interactions-Energy'!ED13</f>
        <v>47.833068648542927</v>
      </c>
      <c r="EE13" s="241">
        <f>+'Monthly Interactions-$'!EE13/'Monthly Interactions-Energy'!EE13</f>
        <v>48.863768163695674</v>
      </c>
      <c r="EF13" s="241">
        <f>+'Monthly Interactions-$'!EF13/'Monthly Interactions-Energy'!EF13</f>
        <v>48.355212542204015</v>
      </c>
      <c r="EG13" s="241">
        <f>+'Monthly Interactions-$'!EG13/'Monthly Interactions-Energy'!EG13</f>
        <v>50.368185196850391</v>
      </c>
      <c r="EH13" s="241">
        <f>+'Monthly Interactions-$'!EH13/'Monthly Interactions-Energy'!EH13</f>
        <v>51.51722103557487</v>
      </c>
      <c r="EI13" s="241">
        <f>+'Monthly Interactions-$'!EI13/'Monthly Interactions-Energy'!EI13</f>
        <v>50.474988050529184</v>
      </c>
      <c r="EJ13" s="241">
        <f>+'Monthly Interactions-$'!EJ13/'Monthly Interactions-Energy'!EJ13</f>
        <v>49.617750596658709</v>
      </c>
      <c r="EK13" s="241">
        <f>+'Monthly Interactions-$'!EK13/'Monthly Interactions-Energy'!EK13</f>
        <v>47.019149110939317</v>
      </c>
      <c r="EL13" s="241">
        <f>+'Monthly Interactions-$'!EL13/'Monthly Interactions-Energy'!EL13</f>
        <v>47.778864389497826</v>
      </c>
      <c r="EM13" s="241">
        <f>+'Monthly Interactions-$'!EM13/'Monthly Interactions-Energy'!EM13</f>
        <v>53.842446133890611</v>
      </c>
      <c r="EN13" s="241">
        <f>+'Monthly Interactions-$'!EN13/'Monthly Interactions-Energy'!EN13</f>
        <v>55.076575110648271</v>
      </c>
      <c r="EO13" s="241">
        <f>+'Monthly Interactions-$'!EO13/'Monthly Interactions-Energy'!EO13</f>
        <v>49.706091426071744</v>
      </c>
      <c r="EP13" s="241">
        <f>+'Monthly Interactions-$'!EP13/'Monthly Interactions-Energy'!EP13</f>
        <v>49.60606416841496</v>
      </c>
      <c r="EQ13" s="241">
        <f>+'Monthly Interactions-$'!EQ13/'Monthly Interactions-Energy'!EQ13</f>
        <v>50.155797413793103</v>
      </c>
      <c r="ER13" s="241">
        <f>+'Monthly Interactions-$'!ER13/'Monthly Interactions-Energy'!ER13</f>
        <v>49.661033339588414</v>
      </c>
      <c r="ES13" s="241">
        <f>+'Monthly Interactions-$'!ES13/'Monthly Interactions-Energy'!ES13</f>
        <v>53.233753564154782</v>
      </c>
      <c r="ET13" s="241">
        <f>+'Monthly Interactions-$'!ET13/'Monthly Interactions-Energy'!ET13</f>
        <v>53.428032015065916</v>
      </c>
      <c r="EU13" s="241">
        <f>+'Monthly Interactions-$'!EU13/'Monthly Interactions-Energy'!EU13</f>
        <v>52.42495242277851</v>
      </c>
      <c r="EV13" s="241">
        <f>+'Monthly Interactions-$'!EV13/'Monthly Interactions-Energy'!EV13</f>
        <v>51.82457588843549</v>
      </c>
      <c r="EW13" s="241">
        <f>+'Monthly Interactions-$'!EW13/'Monthly Interactions-Energy'!EW13</f>
        <v>50.674932260448315</v>
      </c>
      <c r="EX13" s="241">
        <f>+'Monthly Interactions-$'!EX13/'Monthly Interactions-Energy'!EX13</f>
        <v>50.172830243337195</v>
      </c>
      <c r="EY13" s="241">
        <f>+'Monthly Interactions-$'!EY13/'Monthly Interactions-Energy'!EY13</f>
        <v>55.812014638169195</v>
      </c>
      <c r="EZ13" s="241">
        <f>+'Monthly Interactions-$'!EZ13/'Monthly Interactions-Energy'!EZ13</f>
        <v>56.684316884434857</v>
      </c>
      <c r="FA13" s="241">
        <f>+'Monthly Interactions-$'!FA13/'Monthly Interactions-Energy'!FA13</f>
        <v>52.182533085056861</v>
      </c>
      <c r="FB13" s="241">
        <f>+'Monthly Interactions-$'!FB13/'Monthly Interactions-Energy'!FB13</f>
        <v>52.146037416218604</v>
      </c>
      <c r="FC13" s="241">
        <f>+'Monthly Interactions-$'!FC13/'Monthly Interactions-Energy'!FC13</f>
        <v>53.016975585004772</v>
      </c>
      <c r="FD13" s="241">
        <f>+'Monthly Interactions-$'!FD13/'Monthly Interactions-Energy'!FD13</f>
        <v>51.934567648663396</v>
      </c>
      <c r="FE13" s="241">
        <f>+'Monthly Interactions-$'!FE13/'Monthly Interactions-Energy'!FE13</f>
        <v>56.701591552764441</v>
      </c>
      <c r="FF13" s="241">
        <f>+'Monthly Interactions-$'!FF13/'Monthly Interactions-Energy'!FF13</f>
        <v>57.738174362562191</v>
      </c>
      <c r="FG13" s="241">
        <f>+'Monthly Interactions-$'!FG13/'Monthly Interactions-Energy'!FG13</f>
        <v>56.71667372653193</v>
      </c>
      <c r="FH13" s="241">
        <f>+'Monthly Interactions-$'!FH13/'Monthly Interactions-Energy'!FH13</f>
        <v>56.653890342679126</v>
      </c>
      <c r="FI13" s="241">
        <f>+'Monthly Interactions-$'!FI13/'Monthly Interactions-Energy'!FI13</f>
        <v>55.632209046137895</v>
      </c>
      <c r="FJ13" s="241">
        <f>+'Monthly Interactions-$'!FJ13/'Monthly Interactions-Energy'!FJ13</f>
        <v>55.479651389267254</v>
      </c>
      <c r="FK13" s="241">
        <f>+'Monthly Interactions-$'!FK13/'Monthly Interactions-Energy'!FK13</f>
        <v>59.69907408930186</v>
      </c>
      <c r="FL13" s="241">
        <f>+'Monthly Interactions-$'!FL13/'Monthly Interactions-Energy'!FL13</f>
        <v>60.976870781412252</v>
      </c>
      <c r="FM13" s="241">
        <f>+'Monthly Interactions-$'!FM13/'Monthly Interactions-Energy'!FM13</f>
        <v>57.064628247124247</v>
      </c>
      <c r="FN13" s="241">
        <f>+'Monthly Interactions-$'!FN13/'Monthly Interactions-Energy'!FN13</f>
        <v>57.334594753256276</v>
      </c>
      <c r="FO13" s="241">
        <f>+'Monthly Interactions-$'!FO13/'Monthly Interactions-Energy'!FO13</f>
        <v>57.422499999999999</v>
      </c>
      <c r="FP13" s="241">
        <f>+'Monthly Interactions-$'!FP13/'Monthly Interactions-Energy'!FP13</f>
        <v>55.907443672777191</v>
      </c>
      <c r="FQ13" s="241">
        <f>+'Monthly Interactions-$'!FQ13/'Monthly Interactions-Energy'!FQ13</f>
        <v>60.451701191244645</v>
      </c>
      <c r="FR13" s="241">
        <f>+'Monthly Interactions-$'!FR13/'Monthly Interactions-Energy'!FR13</f>
        <v>60.821063150381299</v>
      </c>
      <c r="FS13" s="241">
        <f>+'Monthly Interactions-$'!FS13/'Monthly Interactions-Energy'!FS13</f>
        <v>60.151147807255001</v>
      </c>
      <c r="FT13" s="241">
        <f>+'Monthly Interactions-$'!FT13/'Monthly Interactions-Energy'!FT13</f>
        <v>60.245886085075696</v>
      </c>
      <c r="FU13" s="241">
        <f>+'Monthly Interactions-$'!FU13/'Monthly Interactions-Energy'!FU13</f>
        <v>58.936057962858747</v>
      </c>
      <c r="FV13" s="241">
        <f>+'Monthly Interactions-$'!FV13/'Monthly Interactions-Energy'!FV13</f>
        <v>59.904036132418241</v>
      </c>
      <c r="FW13" s="241">
        <f>+'Monthly Interactions-$'!FW13/'Monthly Interactions-Energy'!FW13</f>
        <v>63.814876019468564</v>
      </c>
      <c r="FX13" s="241">
        <f>+'Monthly Interactions-$'!FX13/'Monthly Interactions-Energy'!FX13</f>
        <v>63.581474313863474</v>
      </c>
      <c r="FY13" s="241">
        <f>+'Monthly Interactions-$'!FY13/'Monthly Interactions-Energy'!FY13</f>
        <v>59.997004642803653</v>
      </c>
      <c r="FZ13" s="241">
        <f>+'Monthly Interactions-$'!FZ13/'Monthly Interactions-Energy'!FZ13</f>
        <v>60.434390494839207</v>
      </c>
      <c r="GA13" s="241">
        <f>+'Monthly Interactions-$'!GA13/'Monthly Interactions-Energy'!GA13</f>
        <v>60.467923713029869</v>
      </c>
      <c r="GB13" s="241">
        <f>+'Monthly Interactions-$'!GB13/'Monthly Interactions-Energy'!GB13</f>
        <v>58.764039552736982</v>
      </c>
    </row>
    <row r="14" spans="2:184">
      <c r="B14" s="214" t="s">
        <v>73</v>
      </c>
      <c r="C14" s="21" t="s">
        <v>61</v>
      </c>
      <c r="D14" s="19" t="s">
        <v>71</v>
      </c>
      <c r="E14" s="241">
        <f>+'Monthly Interactions-$'!E14/'Monthly Interactions-Energy'!E14</f>
        <v>38.268831929083646</v>
      </c>
      <c r="F14" s="241">
        <f>+'Monthly Interactions-$'!F14/'Monthly Interactions-Energy'!F14</f>
        <v>35.637487167337916</v>
      </c>
      <c r="G14" s="241">
        <f>+'Monthly Interactions-$'!G14/'Monthly Interactions-Energy'!G14</f>
        <v>34.084743574611231</v>
      </c>
      <c r="H14" s="241">
        <f>+'Monthly Interactions-$'!H14/'Monthly Interactions-Energy'!H14</f>
        <v>34.78314900367814</v>
      </c>
      <c r="I14" s="241">
        <f>+'Monthly Interactions-$'!I14/'Monthly Interactions-Energy'!I14</f>
        <v>35.509575175254746</v>
      </c>
      <c r="J14" s="241">
        <f>+'Monthly Interactions-$'!J14/'Monthly Interactions-Energy'!J14</f>
        <v>37.043576246807028</v>
      </c>
      <c r="K14" s="241">
        <f>+'Monthly Interactions-$'!K14/'Monthly Interactions-Energy'!K14</f>
        <v>46.631615598885794</v>
      </c>
      <c r="L14" s="241">
        <f>+'Monthly Interactions-$'!L14/'Monthly Interactions-Energy'!L14</f>
        <v>41.234397581204554</v>
      </c>
      <c r="M14" s="241">
        <f>+'Monthly Interactions-$'!M14/'Monthly Interactions-Energy'!M14</f>
        <v>36.819133960028921</v>
      </c>
      <c r="N14" s="241">
        <f>+'Monthly Interactions-$'!N14/'Monthly Interactions-Energy'!N14</f>
        <v>34.058581105883135</v>
      </c>
      <c r="O14" s="241">
        <f>+'Monthly Interactions-$'!O14/'Monthly Interactions-Energy'!O14</f>
        <v>34.519484173827102</v>
      </c>
      <c r="P14" s="241">
        <f>+'Monthly Interactions-$'!P14/'Monthly Interactions-Energy'!P14</f>
        <v>36.328111005065708</v>
      </c>
      <c r="Q14" s="241">
        <f>+'Monthly Interactions-$'!Q14/'Monthly Interactions-Energy'!Q14</f>
        <v>41.151707993286266</v>
      </c>
      <c r="R14" s="241">
        <f>+'Monthly Interactions-$'!R14/'Monthly Interactions-Energy'!R14</f>
        <v>39.178625134589552</v>
      </c>
      <c r="S14" s="241">
        <f>+'Monthly Interactions-$'!S14/'Monthly Interactions-Energy'!S14</f>
        <v>37.055838947138881</v>
      </c>
      <c r="T14" s="241">
        <f>+'Monthly Interactions-$'!T14/'Monthly Interactions-Energy'!T14</f>
        <v>37.365777415077822</v>
      </c>
      <c r="U14" s="241">
        <f>+'Monthly Interactions-$'!U14/'Monthly Interactions-Energy'!U14</f>
        <v>37.538498677062798</v>
      </c>
      <c r="V14" s="241">
        <f>+'Monthly Interactions-$'!V14/'Monthly Interactions-Energy'!V14</f>
        <v>38.439478854756501</v>
      </c>
      <c r="W14" s="241">
        <f>+'Monthly Interactions-$'!W14/'Monthly Interactions-Energy'!W14</f>
        <v>44.113693896978461</v>
      </c>
      <c r="X14" s="241">
        <f>+'Monthly Interactions-$'!X14/'Monthly Interactions-Energy'!X14</f>
        <v>44.261688321380639</v>
      </c>
      <c r="Y14" s="241">
        <f>+'Monthly Interactions-$'!Y14/'Monthly Interactions-Energy'!Y14</f>
        <v>38.152669399171323</v>
      </c>
      <c r="Z14" s="241">
        <f>+'Monthly Interactions-$'!Z14/'Monthly Interactions-Energy'!Z14</f>
        <v>35.361386336529428</v>
      </c>
      <c r="AA14" s="241">
        <f>+'Monthly Interactions-$'!AA14/'Monthly Interactions-Energy'!AA14</f>
        <v>35.763515676606595</v>
      </c>
      <c r="AB14" s="241">
        <f>+'Monthly Interactions-$'!AB14/'Monthly Interactions-Energy'!AB14</f>
        <v>37.786919822694685</v>
      </c>
      <c r="AC14" s="241">
        <f>+'Monthly Interactions-$'!AC14/'Monthly Interactions-Energy'!AC14</f>
        <v>40.349050160719187</v>
      </c>
      <c r="AD14" s="241">
        <f>+'Monthly Interactions-$'!AD14/'Monthly Interactions-Energy'!AD14</f>
        <v>40.532332134218578</v>
      </c>
      <c r="AE14" s="241">
        <f>+'Monthly Interactions-$'!AE14/'Monthly Interactions-Energy'!AE14</f>
        <v>38.719758923477585</v>
      </c>
      <c r="AF14" s="241">
        <f>+'Monthly Interactions-$'!AF14/'Monthly Interactions-Energy'!AF14</f>
        <v>37.556741473758613</v>
      </c>
      <c r="AG14" s="241">
        <f>+'Monthly Interactions-$'!AG14/'Monthly Interactions-Energy'!AG14</f>
        <v>38.209112274045019</v>
      </c>
      <c r="AH14" s="241">
        <f>+'Monthly Interactions-$'!AH14/'Monthly Interactions-Energy'!AH14</f>
        <v>40.453105530268282</v>
      </c>
      <c r="AI14" s="241">
        <f>+'Monthly Interactions-$'!AI14/'Monthly Interactions-Energy'!AI14</f>
        <v>45.369719146790672</v>
      </c>
      <c r="AJ14" s="241">
        <f>+'Monthly Interactions-$'!AJ14/'Monthly Interactions-Energy'!AJ14</f>
        <v>45.482429624031738</v>
      </c>
      <c r="AK14" s="241">
        <f>+'Monthly Interactions-$'!AK14/'Monthly Interactions-Energy'!AK14</f>
        <v>39.274305580730996</v>
      </c>
      <c r="AL14" s="241">
        <f>+'Monthly Interactions-$'!AL14/'Monthly Interactions-Energy'!AL14</f>
        <v>37.461833771358506</v>
      </c>
      <c r="AM14" s="241">
        <f>+'Monthly Interactions-$'!AM14/'Monthly Interactions-Energy'!AM14</f>
        <v>37.767186508807271</v>
      </c>
      <c r="AN14" s="241">
        <f>+'Monthly Interactions-$'!AN14/'Monthly Interactions-Energy'!AN14</f>
        <v>37.081127265794358</v>
      </c>
      <c r="AO14" s="241">
        <f>+'Monthly Interactions-$'!AO14/'Monthly Interactions-Energy'!AO14</f>
        <v>41.620648153099296</v>
      </c>
      <c r="AP14" s="241">
        <f>+'Monthly Interactions-$'!AP14/'Monthly Interactions-Energy'!AP14</f>
        <v>41.701130133179063</v>
      </c>
      <c r="AQ14" s="241">
        <f>+'Monthly Interactions-$'!AQ14/'Monthly Interactions-Energy'!AQ14</f>
        <v>39.920511058761939</v>
      </c>
      <c r="AR14" s="241">
        <f>+'Monthly Interactions-$'!AR14/'Monthly Interactions-Energy'!AR14</f>
        <v>38.568983572059302</v>
      </c>
      <c r="AS14" s="241">
        <f>+'Monthly Interactions-$'!AS14/'Monthly Interactions-Energy'!AS14</f>
        <v>39.222137761676926</v>
      </c>
      <c r="AT14" s="241">
        <f>+'Monthly Interactions-$'!AT14/'Monthly Interactions-Energy'!AT14</f>
        <v>41.965617068817373</v>
      </c>
      <c r="AU14" s="241">
        <f>+'Monthly Interactions-$'!AU14/'Monthly Interactions-Energy'!AU14</f>
        <v>46.906051787480003</v>
      </c>
      <c r="AV14" s="241">
        <f>+'Monthly Interactions-$'!AV14/'Monthly Interactions-Energy'!AV14</f>
        <v>47.069394540917912</v>
      </c>
      <c r="AW14" s="241">
        <f>+'Monthly Interactions-$'!AW14/'Monthly Interactions-Energy'!AW14</f>
        <v>39.983148866122292</v>
      </c>
      <c r="AX14" s="241">
        <f>+'Monthly Interactions-$'!AX14/'Monthly Interactions-Energy'!AX14</f>
        <v>37.858451375881828</v>
      </c>
      <c r="AY14" s="241">
        <f>+'Monthly Interactions-$'!AY14/'Monthly Interactions-Energy'!AY14</f>
        <v>38.146397023331836</v>
      </c>
      <c r="AZ14" s="241">
        <f>+'Monthly Interactions-$'!AZ14/'Monthly Interactions-Energy'!AZ14</f>
        <v>37.619061875629065</v>
      </c>
      <c r="BA14" s="241">
        <f>+'Monthly Interactions-$'!BA14/'Monthly Interactions-Energy'!BA14</f>
        <v>43.301646565444003</v>
      </c>
      <c r="BB14" s="241">
        <f>+'Monthly Interactions-$'!BB14/'Monthly Interactions-Energy'!BB14</f>
        <v>43.374188663591312</v>
      </c>
      <c r="BC14" s="241">
        <f>+'Monthly Interactions-$'!BC14/'Monthly Interactions-Energy'!BC14</f>
        <v>41.03391803390209</v>
      </c>
      <c r="BD14" s="241">
        <f>+'Monthly Interactions-$'!BD14/'Monthly Interactions-Energy'!BD14</f>
        <v>39.688653342085011</v>
      </c>
      <c r="BE14" s="241">
        <f>+'Monthly Interactions-$'!BE14/'Monthly Interactions-Energy'!BE14</f>
        <v>39.910459774829278</v>
      </c>
      <c r="BF14" s="241">
        <f>+'Monthly Interactions-$'!BF14/'Monthly Interactions-Energy'!BF14</f>
        <v>44.118370900851126</v>
      </c>
      <c r="BG14" s="241">
        <f>+'Monthly Interactions-$'!BG14/'Monthly Interactions-Energy'!BG14</f>
        <v>48.978470008230055</v>
      </c>
      <c r="BH14" s="241">
        <f>+'Monthly Interactions-$'!BH14/'Monthly Interactions-Energy'!BH14</f>
        <v>49.129055025924067</v>
      </c>
      <c r="BI14" s="241">
        <f>+'Monthly Interactions-$'!BI14/'Monthly Interactions-Energy'!BI14</f>
        <v>41.353762758567775</v>
      </c>
      <c r="BJ14" s="241">
        <f>+'Monthly Interactions-$'!BJ14/'Monthly Interactions-Energy'!BJ14</f>
        <v>39.493188010899182</v>
      </c>
      <c r="BK14" s="241">
        <f>+'Monthly Interactions-$'!BK14/'Monthly Interactions-Energy'!BK14</f>
        <v>39.795070808582196</v>
      </c>
      <c r="BL14" s="241">
        <f>+'Monthly Interactions-$'!BL14/'Monthly Interactions-Energy'!BL14</f>
        <v>39.436087811068468</v>
      </c>
      <c r="BM14" s="241">
        <f>+'Monthly Interactions-$'!BM14/'Monthly Interactions-Energy'!BM14</f>
        <v>45.121329365761135</v>
      </c>
      <c r="BN14" s="241">
        <f>+'Monthly Interactions-$'!BN14/'Monthly Interactions-Energy'!BN14</f>
        <v>45.454041652779821</v>
      </c>
      <c r="BO14" s="241">
        <f>+'Monthly Interactions-$'!BO14/'Monthly Interactions-Energy'!BO14</f>
        <v>43.00821057616492</v>
      </c>
      <c r="BP14" s="241">
        <f>+'Monthly Interactions-$'!BP14/'Monthly Interactions-Energy'!BP14</f>
        <v>41.56565140072577</v>
      </c>
      <c r="BQ14" s="241">
        <f>+'Monthly Interactions-$'!BQ14/'Monthly Interactions-Energy'!BQ14</f>
        <v>41.735821271600386</v>
      </c>
      <c r="BR14" s="241">
        <f>+'Monthly Interactions-$'!BR14/'Monthly Interactions-Energy'!BR14</f>
        <v>46.030022888389162</v>
      </c>
      <c r="BS14" s="241">
        <f>+'Monthly Interactions-$'!BS14/'Monthly Interactions-Energy'!BS14</f>
        <v>51.341351511165385</v>
      </c>
      <c r="BT14" s="241">
        <f>+'Monthly Interactions-$'!BT14/'Monthly Interactions-Energy'!BT14</f>
        <v>51.542578738521222</v>
      </c>
      <c r="BU14" s="241">
        <f>+'Monthly Interactions-$'!BU14/'Monthly Interactions-Energy'!BU14</f>
        <v>43.283791844192287</v>
      </c>
      <c r="BV14" s="241">
        <f>+'Monthly Interactions-$'!BV14/'Monthly Interactions-Energy'!BV14</f>
        <v>41.388045150086825</v>
      </c>
      <c r="BW14" s="241">
        <f>+'Monthly Interactions-$'!BW14/'Monthly Interactions-Energy'!BW14</f>
        <v>41.7232315608601</v>
      </c>
      <c r="BX14" s="241">
        <f>+'Monthly Interactions-$'!BX14/'Monthly Interactions-Energy'!BX14</f>
        <v>41.193051076102464</v>
      </c>
      <c r="BY14" s="241">
        <f>+'Monthly Interactions-$'!BY14/'Monthly Interactions-Energy'!BY14</f>
        <v>47.97519420211286</v>
      </c>
      <c r="BZ14" s="241">
        <f>+'Monthly Interactions-$'!BZ14/'Monthly Interactions-Energy'!BZ14</f>
        <v>49.76501193280793</v>
      </c>
      <c r="CA14" s="241">
        <f>+'Monthly Interactions-$'!CA14/'Monthly Interactions-Energy'!CA14</f>
        <v>48.802344485325577</v>
      </c>
      <c r="CB14" s="241">
        <f>+'Monthly Interactions-$'!CB14/'Monthly Interactions-Energy'!CB14</f>
        <v>48.490065103399516</v>
      </c>
      <c r="CC14" s="241">
        <f>+'Monthly Interactions-$'!CC14/'Monthly Interactions-Energy'!CC14</f>
        <v>49.901531601621009</v>
      </c>
      <c r="CD14" s="241">
        <f>+'Monthly Interactions-$'!CD14/'Monthly Interactions-Energy'!CD14</f>
        <v>56.362171281475035</v>
      </c>
      <c r="CE14" s="241">
        <f>+'Monthly Interactions-$'!CE14/'Monthly Interactions-Energy'!CE14</f>
        <v>64.50242856154432</v>
      </c>
      <c r="CF14" s="241">
        <f>+'Monthly Interactions-$'!CF14/'Monthly Interactions-Energy'!CF14</f>
        <v>66.926239858413098</v>
      </c>
      <c r="CG14" s="241">
        <f>+'Monthly Interactions-$'!CG14/'Monthly Interactions-Energy'!CG14</f>
        <v>59.574539957509522</v>
      </c>
      <c r="CH14" s="241">
        <f>+'Monthly Interactions-$'!CH14/'Monthly Interactions-Energy'!CH14</f>
        <v>58.148835916508943</v>
      </c>
      <c r="CI14" s="241">
        <f>+'Monthly Interactions-$'!CI14/'Monthly Interactions-Energy'!CI14</f>
        <v>59.555632587219137</v>
      </c>
      <c r="CJ14" s="241">
        <f>+'Monthly Interactions-$'!CJ14/'Monthly Interactions-Energy'!CJ14</f>
        <v>60.262470078718337</v>
      </c>
      <c r="CK14" s="241">
        <f>+'Monthly Interactions-$'!CK14/'Monthly Interactions-Energy'!CK14</f>
        <v>66.87105717817218</v>
      </c>
      <c r="CL14" s="241">
        <f>+'Monthly Interactions-$'!CL14/'Monthly Interactions-Energy'!CL14</f>
        <v>69.156469164623871</v>
      </c>
      <c r="CM14" s="241">
        <f>+'Monthly Interactions-$'!CM14/'Monthly Interactions-Energy'!CM14</f>
        <v>67.692855916194404</v>
      </c>
      <c r="CN14" s="241">
        <f>+'Monthly Interactions-$'!CN14/'Monthly Interactions-Energy'!CN14</f>
        <v>66.670912771181804</v>
      </c>
      <c r="CO14" s="241">
        <f>+'Monthly Interactions-$'!CO14/'Monthly Interactions-Energy'!CO14</f>
        <v>69.496942654926997</v>
      </c>
      <c r="CP14" s="241">
        <f>+'Monthly Interactions-$'!CP14/'Monthly Interactions-Energy'!CP14</f>
        <v>77.792409126813453</v>
      </c>
      <c r="CQ14" s="241">
        <f>+'Monthly Interactions-$'!CQ14/'Monthly Interactions-Energy'!CQ14</f>
        <v>88.248759907262624</v>
      </c>
      <c r="CR14" s="241">
        <f>+'Monthly Interactions-$'!CR14/'Monthly Interactions-Energy'!CR14</f>
        <v>90.276692939477854</v>
      </c>
      <c r="CS14" s="241">
        <f>+'Monthly Interactions-$'!CS14/'Monthly Interactions-Energy'!CS14</f>
        <v>82.877026016623461</v>
      </c>
      <c r="CT14" s="241">
        <f>+'Monthly Interactions-$'!CT14/'Monthly Interactions-Energy'!CT14</f>
        <v>79.521539581339553</v>
      </c>
      <c r="CU14" s="241">
        <f>+'Monthly Interactions-$'!CU14/'Monthly Interactions-Energy'!CU14</f>
        <v>80.372908002106385</v>
      </c>
      <c r="CV14" s="241">
        <f>+'Monthly Interactions-$'!CV14/'Monthly Interactions-Energy'!CV14</f>
        <v>81.264161735380924</v>
      </c>
      <c r="CW14" s="241">
        <f>+'Monthly Interactions-$'!CW14/'Monthly Interactions-Energy'!CW14</f>
        <v>90.448769687590243</v>
      </c>
      <c r="CX14" s="241">
        <f>+'Monthly Interactions-$'!CX14/'Monthly Interactions-Energy'!CX14</f>
        <v>90.910264681982937</v>
      </c>
      <c r="CY14" s="241">
        <f>+'Monthly Interactions-$'!CY14/'Monthly Interactions-Energy'!CY14</f>
        <v>86.611777309025683</v>
      </c>
      <c r="CZ14" s="241">
        <f>+'Monthly Interactions-$'!CZ14/'Monthly Interactions-Energy'!CZ14</f>
        <v>88.351359154929582</v>
      </c>
      <c r="DA14" s="241">
        <f>+'Monthly Interactions-$'!DA14/'Monthly Interactions-Energy'!DA14</f>
        <v>89.570947823402278</v>
      </c>
      <c r="DB14" s="241">
        <f>+'Monthly Interactions-$'!DB14/'Monthly Interactions-Energy'!DB14</f>
        <v>99.497412323900932</v>
      </c>
      <c r="DC14" s="241">
        <f>+'Monthly Interactions-$'!DC14/'Monthly Interactions-Energy'!DC14</f>
        <v>113.10329145908563</v>
      </c>
      <c r="DD14" s="241">
        <f>+'Monthly Interactions-$'!DD14/'Monthly Interactions-Energy'!DD14</f>
        <v>111.12382627921242</v>
      </c>
      <c r="DE14" s="241">
        <f>+'Monthly Interactions-$'!DE14/'Monthly Interactions-Energy'!DE14</f>
        <v>96.596395075350614</v>
      </c>
      <c r="DF14" s="241">
        <f>+'Monthly Interactions-$'!DF14/'Monthly Interactions-Energy'!DF14</f>
        <v>90.401730207844054</v>
      </c>
      <c r="DG14" s="241">
        <f>+'Monthly Interactions-$'!DG14/'Monthly Interactions-Energy'!DG14</f>
        <v>88.808389555357905</v>
      </c>
      <c r="DH14" s="241">
        <f>+'Monthly Interactions-$'!DH14/'Monthly Interactions-Energy'!DH14</f>
        <v>88.16659183632332</v>
      </c>
      <c r="DI14" s="241">
        <f>+'Monthly Interactions-$'!DI14/'Monthly Interactions-Energy'!DI14</f>
        <v>93.43530815405839</v>
      </c>
      <c r="DJ14" s="241">
        <f>+'Monthly Interactions-$'!DJ14/'Monthly Interactions-Energy'!DJ14</f>
        <v>92.870793663030483</v>
      </c>
      <c r="DK14" s="241">
        <f>+'Monthly Interactions-$'!DK14/'Monthly Interactions-Energy'!DK14</f>
        <v>89.091859044995743</v>
      </c>
      <c r="DL14" s="241">
        <f>+'Monthly Interactions-$'!DL14/'Monthly Interactions-Energy'!DL14</f>
        <v>87.758557200844521</v>
      </c>
      <c r="DM14" s="241">
        <f>+'Monthly Interactions-$'!DM14/'Monthly Interactions-Energy'!DM14</f>
        <v>89.535228454404617</v>
      </c>
      <c r="DN14" s="241">
        <f>+'Monthly Interactions-$'!DN14/'Monthly Interactions-Energy'!DN14</f>
        <v>104.17644797198587</v>
      </c>
      <c r="DO14" s="241">
        <f>+'Monthly Interactions-$'!DO14/'Monthly Interactions-Energy'!DO14</f>
        <v>114.78609194482014</v>
      </c>
      <c r="DP14" s="241">
        <f>+'Monthly Interactions-$'!DP14/'Monthly Interactions-Energy'!DP14</f>
        <v>110.94442308068332</v>
      </c>
      <c r="DQ14" s="241">
        <f>+'Monthly Interactions-$'!DQ14/'Monthly Interactions-Energy'!DQ14</f>
        <v>99.550469275092539</v>
      </c>
      <c r="DR14" s="241">
        <f>+'Monthly Interactions-$'!DR14/'Monthly Interactions-Energy'!DR14</f>
        <v>92.509990533103306</v>
      </c>
      <c r="DS14" s="241">
        <f>+'Monthly Interactions-$'!DS14/'Monthly Interactions-Energy'!DS14</f>
        <v>93.577364338059169</v>
      </c>
      <c r="DT14" s="241">
        <f>+'Monthly Interactions-$'!DT14/'Monthly Interactions-Energy'!DT14</f>
        <v>91.900584094864328</v>
      </c>
      <c r="DU14" s="241">
        <f>+'Monthly Interactions-$'!DU14/'Monthly Interactions-Energy'!DU14</f>
        <v>95.763024362116184</v>
      </c>
      <c r="DV14" s="241">
        <f>+'Monthly Interactions-$'!DV14/'Monthly Interactions-Energy'!DV14</f>
        <v>94.064635255918503</v>
      </c>
      <c r="DW14" s="241">
        <f>+'Monthly Interactions-$'!DW14/'Monthly Interactions-Energy'!DW14</f>
        <v>90.848692340416918</v>
      </c>
      <c r="DX14" s="241">
        <f>+'Monthly Interactions-$'!DX14/'Monthly Interactions-Energy'!DX14</f>
        <v>89.630022748571065</v>
      </c>
      <c r="DY14" s="241">
        <f>+'Monthly Interactions-$'!DY14/'Monthly Interactions-Energy'!DY14</f>
        <v>92.658959721573794</v>
      </c>
      <c r="DZ14" s="241">
        <f>+'Monthly Interactions-$'!DZ14/'Monthly Interactions-Energy'!DZ14</f>
        <v>106.00591637969336</v>
      </c>
      <c r="EA14" s="241">
        <f>+'Monthly Interactions-$'!EA14/'Monthly Interactions-Energy'!EA14</f>
        <v>114.01019646095929</v>
      </c>
      <c r="EB14" s="241">
        <f>+'Monthly Interactions-$'!EB14/'Monthly Interactions-Energy'!EB14</f>
        <v>111.2142971614965</v>
      </c>
      <c r="EC14" s="241">
        <f>+'Monthly Interactions-$'!EC14/'Monthly Interactions-Energy'!EC14</f>
        <v>100.75875157047614</v>
      </c>
      <c r="ED14" s="241">
        <f>+'Monthly Interactions-$'!ED14/'Monthly Interactions-Energy'!ED14</f>
        <v>93.679588112390007</v>
      </c>
      <c r="EE14" s="241">
        <f>+'Monthly Interactions-$'!EE14/'Monthly Interactions-Energy'!EE14</f>
        <v>94.1094864515902</v>
      </c>
      <c r="EF14" s="241">
        <f>+'Monthly Interactions-$'!EF14/'Monthly Interactions-Energy'!EF14</f>
        <v>92.387799844218222</v>
      </c>
      <c r="EG14" s="241">
        <f>+'Monthly Interactions-$'!EG14/'Monthly Interactions-Energy'!EG14</f>
        <v>93.714747133164252</v>
      </c>
      <c r="EH14" s="241">
        <f>+'Monthly Interactions-$'!EH14/'Monthly Interactions-Energy'!EH14</f>
        <v>96.725750910218011</v>
      </c>
      <c r="EI14" s="241">
        <f>+'Monthly Interactions-$'!EI14/'Monthly Interactions-Energy'!EI14</f>
        <v>92.51266072284335</v>
      </c>
      <c r="EJ14" s="241">
        <f>+'Monthly Interactions-$'!EJ14/'Monthly Interactions-Energy'!EJ14</f>
        <v>89.907167657029731</v>
      </c>
      <c r="EK14" s="241">
        <f>+'Monthly Interactions-$'!EK14/'Monthly Interactions-Energy'!EK14</f>
        <v>92.999253455438222</v>
      </c>
      <c r="EL14" s="241">
        <f>+'Monthly Interactions-$'!EL14/'Monthly Interactions-Energy'!EL14</f>
        <v>102.75779831843418</v>
      </c>
      <c r="EM14" s="241">
        <f>+'Monthly Interactions-$'!EM14/'Monthly Interactions-Energy'!EM14</f>
        <v>113.916258277686</v>
      </c>
      <c r="EN14" s="241">
        <f>+'Monthly Interactions-$'!EN14/'Monthly Interactions-Energy'!EN14</f>
        <v>117.77354774872551</v>
      </c>
      <c r="EO14" s="241">
        <f>+'Monthly Interactions-$'!EO14/'Monthly Interactions-Energy'!EO14</f>
        <v>104.89342164661437</v>
      </c>
      <c r="EP14" s="241">
        <f>+'Monthly Interactions-$'!EP14/'Monthly Interactions-Energy'!EP14</f>
        <v>95.294057845431652</v>
      </c>
      <c r="EQ14" s="241">
        <f>+'Monthly Interactions-$'!EQ14/'Monthly Interactions-Energy'!EQ14</f>
        <v>94.634918175055788</v>
      </c>
      <c r="ER14" s="241">
        <f>+'Monthly Interactions-$'!ER14/'Monthly Interactions-Energy'!ER14</f>
        <v>94.161517396354597</v>
      </c>
      <c r="ES14" s="241">
        <f>+'Monthly Interactions-$'!ES14/'Monthly Interactions-Energy'!ES14</f>
        <v>98.350917189432778</v>
      </c>
      <c r="ET14" s="241">
        <f>+'Monthly Interactions-$'!ET14/'Monthly Interactions-Energy'!ET14</f>
        <v>98.152382563755495</v>
      </c>
      <c r="EU14" s="241">
        <f>+'Monthly Interactions-$'!EU14/'Monthly Interactions-Energy'!EU14</f>
        <v>96.13713593794769</v>
      </c>
      <c r="EV14" s="241">
        <f>+'Monthly Interactions-$'!EV14/'Monthly Interactions-Energy'!EV14</f>
        <v>93.606141635387758</v>
      </c>
      <c r="EW14" s="241">
        <f>+'Monthly Interactions-$'!EW14/'Monthly Interactions-Energy'!EW14</f>
        <v>95.823015440291854</v>
      </c>
      <c r="EX14" s="241">
        <f>+'Monthly Interactions-$'!EX14/'Monthly Interactions-Energy'!EX14</f>
        <v>105.30753636153757</v>
      </c>
      <c r="EY14" s="241">
        <f>+'Monthly Interactions-$'!EY14/'Monthly Interactions-Energy'!EY14</f>
        <v>118.9817915534213</v>
      </c>
      <c r="EZ14" s="241">
        <f>+'Monthly Interactions-$'!EZ14/'Monthly Interactions-Energy'!EZ14</f>
        <v>118.63827569206967</v>
      </c>
      <c r="FA14" s="241">
        <f>+'Monthly Interactions-$'!FA14/'Monthly Interactions-Energy'!FA14</f>
        <v>108.01724530491433</v>
      </c>
      <c r="FB14" s="241">
        <f>+'Monthly Interactions-$'!FB14/'Monthly Interactions-Energy'!FB14</f>
        <v>99.800586984731297</v>
      </c>
      <c r="FC14" s="241">
        <f>+'Monthly Interactions-$'!FC14/'Monthly Interactions-Energy'!FC14</f>
        <v>97.983319932522974</v>
      </c>
      <c r="FD14" s="241">
        <f>+'Monthly Interactions-$'!FD14/'Monthly Interactions-Energy'!FD14</f>
        <v>97.326548643477068</v>
      </c>
      <c r="FE14" s="241">
        <f>+'Monthly Interactions-$'!FE14/'Monthly Interactions-Energy'!FE14</f>
        <v>102.50853726744359</v>
      </c>
      <c r="FF14" s="241">
        <f>+'Monthly Interactions-$'!FF14/'Monthly Interactions-Energy'!FF14</f>
        <v>102.69574491869452</v>
      </c>
      <c r="FG14" s="241">
        <f>+'Monthly Interactions-$'!FG14/'Monthly Interactions-Energy'!FG14</f>
        <v>99.191045544098628</v>
      </c>
      <c r="FH14" s="241">
        <f>+'Monthly Interactions-$'!FH14/'Monthly Interactions-Energy'!FH14</f>
        <v>96.804579491943997</v>
      </c>
      <c r="FI14" s="241">
        <f>+'Monthly Interactions-$'!FI14/'Monthly Interactions-Energy'!FI14</f>
        <v>102.15981178906976</v>
      </c>
      <c r="FJ14" s="241">
        <f>+'Monthly Interactions-$'!FJ14/'Monthly Interactions-Energy'!FJ14</f>
        <v>111.67635519585892</v>
      </c>
      <c r="FK14" s="241">
        <f>+'Monthly Interactions-$'!FK14/'Monthly Interactions-Energy'!FK14</f>
        <v>121.78084678639387</v>
      </c>
      <c r="FL14" s="241">
        <f>+'Monthly Interactions-$'!FL14/'Monthly Interactions-Energy'!FL14</f>
        <v>122.5697790252096</v>
      </c>
      <c r="FM14" s="241">
        <f>+'Monthly Interactions-$'!FM14/'Monthly Interactions-Energy'!FM14</f>
        <v>113.89146443825146</v>
      </c>
      <c r="FN14" s="241">
        <f>+'Monthly Interactions-$'!FN14/'Monthly Interactions-Energy'!FN14</f>
        <v>102.92583864802472</v>
      </c>
      <c r="FO14" s="241">
        <f>+'Monthly Interactions-$'!FO14/'Monthly Interactions-Energy'!FO14</f>
        <v>101.41565739352518</v>
      </c>
      <c r="FP14" s="241">
        <f>+'Monthly Interactions-$'!FP14/'Monthly Interactions-Energy'!FP14</f>
        <v>101.89036032639432</v>
      </c>
      <c r="FQ14" s="241">
        <f>+'Monthly Interactions-$'!FQ14/'Monthly Interactions-Energy'!FQ14</f>
        <v>108.21772132350102</v>
      </c>
      <c r="FR14" s="241">
        <f>+'Monthly Interactions-$'!FR14/'Monthly Interactions-Energy'!FR14</f>
        <v>106.80817388318469</v>
      </c>
      <c r="FS14" s="241">
        <f>+'Monthly Interactions-$'!FS14/'Monthly Interactions-Energy'!FS14</f>
        <v>103.57044006834755</v>
      </c>
      <c r="FT14" s="241">
        <f>+'Monthly Interactions-$'!FT14/'Monthly Interactions-Energy'!FT14</f>
        <v>103.66114160293741</v>
      </c>
      <c r="FU14" s="241">
        <f>+'Monthly Interactions-$'!FU14/'Monthly Interactions-Energy'!FU14</f>
        <v>107.24706000401365</v>
      </c>
      <c r="FV14" s="241">
        <f>+'Monthly Interactions-$'!FV14/'Monthly Interactions-Energy'!FV14</f>
        <v>117.62011390201097</v>
      </c>
      <c r="FW14" s="241">
        <f>+'Monthly Interactions-$'!FW14/'Monthly Interactions-Energy'!FW14</f>
        <v>127.13256848312642</v>
      </c>
      <c r="FX14" s="241">
        <f>+'Monthly Interactions-$'!FX14/'Monthly Interactions-Energy'!FX14</f>
        <v>127.01042510970122</v>
      </c>
      <c r="FY14" s="241">
        <f>+'Monthly Interactions-$'!FY14/'Monthly Interactions-Energy'!FY14</f>
        <v>116.49250545889977</v>
      </c>
      <c r="FZ14" s="241">
        <f>+'Monthly Interactions-$'!FZ14/'Monthly Interactions-Energy'!FZ14</f>
        <v>107.97689127589091</v>
      </c>
      <c r="GA14" s="241">
        <f>+'Monthly Interactions-$'!GA14/'Monthly Interactions-Energy'!GA14</f>
        <v>108.4676610471935</v>
      </c>
      <c r="GB14" s="241">
        <f>+'Monthly Interactions-$'!GB14/'Monthly Interactions-Energy'!GB14</f>
        <v>105.12391748916667</v>
      </c>
    </row>
    <row r="15" spans="2:184">
      <c r="B15" s="214" t="s">
        <v>73</v>
      </c>
      <c r="C15" s="21" t="s">
        <v>61</v>
      </c>
      <c r="D15" s="19" t="s">
        <v>72</v>
      </c>
      <c r="E15" s="241">
        <f>+'Monthly Interactions-$'!E15/'Monthly Interactions-Energy'!E15</f>
        <v>28.198165262379895</v>
      </c>
      <c r="F15" s="241">
        <f>+'Monthly Interactions-$'!F15/'Monthly Interactions-Energy'!F15</f>
        <v>28.525709993293965</v>
      </c>
      <c r="G15" s="241">
        <f>+'Monthly Interactions-$'!G15/'Monthly Interactions-Energy'!G15</f>
        <v>27.266381713374418</v>
      </c>
      <c r="H15" s="241">
        <f>+'Monthly Interactions-$'!H15/'Monthly Interactions-Energy'!H15</f>
        <v>25.68448369612274</v>
      </c>
      <c r="I15" s="241">
        <f>+'Monthly Interactions-$'!I15/'Monthly Interactions-Energy'!I15</f>
        <v>24.194356797772741</v>
      </c>
      <c r="J15" s="241">
        <f>+'Monthly Interactions-$'!J15/'Monthly Interactions-Energy'!J15</f>
        <v>23.324439069919034</v>
      </c>
      <c r="K15" s="241">
        <f>+'Monthly Interactions-$'!K15/'Monthly Interactions-Energy'!K15</f>
        <v>25.399305353579763</v>
      </c>
      <c r="L15" s="241">
        <f>+'Monthly Interactions-$'!L15/'Monthly Interactions-Energy'!L15</f>
        <v>24.94679487390939</v>
      </c>
      <c r="M15" s="241">
        <f>+'Monthly Interactions-$'!M15/'Monthly Interactions-Energy'!M15</f>
        <v>25.169480694673894</v>
      </c>
      <c r="N15" s="241">
        <f>+'Monthly Interactions-$'!N15/'Monthly Interactions-Energy'!N15</f>
        <v>26.105910644725334</v>
      </c>
      <c r="O15" s="241">
        <f>+'Monthly Interactions-$'!O15/'Monthly Interactions-Energy'!O15</f>
        <v>25.972301250718807</v>
      </c>
      <c r="P15" s="241">
        <f>+'Monthly Interactions-$'!P15/'Monthly Interactions-Energy'!P15</f>
        <v>26.090137647573243</v>
      </c>
      <c r="Q15" s="241">
        <f>+'Monthly Interactions-$'!Q15/'Monthly Interactions-Energy'!Q15</f>
        <v>29.36632586776626</v>
      </c>
      <c r="R15" s="241">
        <f>+'Monthly Interactions-$'!R15/'Monthly Interactions-Energy'!R15</f>
        <v>29.826219171075557</v>
      </c>
      <c r="S15" s="241">
        <f>+'Monthly Interactions-$'!S15/'Monthly Interactions-Energy'!S15</f>
        <v>26.822182895711581</v>
      </c>
      <c r="T15" s="241">
        <f>+'Monthly Interactions-$'!T15/'Monthly Interactions-Energy'!T15</f>
        <v>26.563629212197498</v>
      </c>
      <c r="U15" s="241">
        <f>+'Monthly Interactions-$'!U15/'Monthly Interactions-Energy'!U15</f>
        <v>25.222201580342325</v>
      </c>
      <c r="V15" s="241">
        <f>+'Monthly Interactions-$'!V15/'Monthly Interactions-Energy'!V15</f>
        <v>25.230613942634772</v>
      </c>
      <c r="W15" s="241">
        <f>+'Monthly Interactions-$'!W15/'Monthly Interactions-Energy'!W15</f>
        <v>26.846119983684225</v>
      </c>
      <c r="X15" s="241">
        <f>+'Monthly Interactions-$'!X15/'Monthly Interactions-Energy'!X15</f>
        <v>26.346246930491287</v>
      </c>
      <c r="Y15" s="241">
        <f>+'Monthly Interactions-$'!Y15/'Monthly Interactions-Energy'!Y15</f>
        <v>25.204638395937003</v>
      </c>
      <c r="Z15" s="241">
        <f>+'Monthly Interactions-$'!Z15/'Monthly Interactions-Energy'!Z15</f>
        <v>26.220104913118821</v>
      </c>
      <c r="AA15" s="241">
        <f>+'Monthly Interactions-$'!AA15/'Monthly Interactions-Energy'!AA15</f>
        <v>26.728301500314441</v>
      </c>
      <c r="AB15" s="241">
        <f>+'Monthly Interactions-$'!AB15/'Monthly Interactions-Energy'!AB15</f>
        <v>25.460267871842998</v>
      </c>
      <c r="AC15" s="241">
        <f>+'Monthly Interactions-$'!AC15/'Monthly Interactions-Energy'!AC15</f>
        <v>30.189941002480758</v>
      </c>
      <c r="AD15" s="241">
        <f>+'Monthly Interactions-$'!AD15/'Monthly Interactions-Energy'!AD15</f>
        <v>30.507169961890494</v>
      </c>
      <c r="AE15" s="241">
        <f>+'Monthly Interactions-$'!AE15/'Monthly Interactions-Energy'!AE15</f>
        <v>27.878420392881296</v>
      </c>
      <c r="AF15" s="241">
        <f>+'Monthly Interactions-$'!AF15/'Monthly Interactions-Energy'!AF15</f>
        <v>27.517468255051885</v>
      </c>
      <c r="AG15" s="241">
        <f>+'Monthly Interactions-$'!AG15/'Monthly Interactions-Energy'!AG15</f>
        <v>26.461748151139606</v>
      </c>
      <c r="AH15" s="241">
        <f>+'Monthly Interactions-$'!AH15/'Monthly Interactions-Energy'!AH15</f>
        <v>26.778717597770026</v>
      </c>
      <c r="AI15" s="241">
        <f>+'Monthly Interactions-$'!AI15/'Monthly Interactions-Energy'!AI15</f>
        <v>28.416395280550958</v>
      </c>
      <c r="AJ15" s="241">
        <f>+'Monthly Interactions-$'!AJ15/'Monthly Interactions-Energy'!AJ15</f>
        <v>27.715039254955247</v>
      </c>
      <c r="AK15" s="241">
        <f>+'Monthly Interactions-$'!AK15/'Monthly Interactions-Energy'!AK15</f>
        <v>26.34005426069799</v>
      </c>
      <c r="AL15" s="241">
        <f>+'Monthly Interactions-$'!AL15/'Monthly Interactions-Energy'!AL15</f>
        <v>27.453966194766192</v>
      </c>
      <c r="AM15" s="241">
        <f>+'Monthly Interactions-$'!AM15/'Monthly Interactions-Energy'!AM15</f>
        <v>28.012771130415778</v>
      </c>
      <c r="AN15" s="241">
        <f>+'Monthly Interactions-$'!AN15/'Monthly Interactions-Energy'!AN15</f>
        <v>26.557778400105427</v>
      </c>
      <c r="AO15" s="241">
        <f>+'Monthly Interactions-$'!AO15/'Monthly Interactions-Energy'!AO15</f>
        <v>32.412647574155336</v>
      </c>
      <c r="AP15" s="241">
        <f>+'Monthly Interactions-$'!AP15/'Monthly Interactions-Energy'!AP15</f>
        <v>32.754501080557418</v>
      </c>
      <c r="AQ15" s="241">
        <f>+'Monthly Interactions-$'!AQ15/'Monthly Interactions-Energy'!AQ15</f>
        <v>29.45065101452829</v>
      </c>
      <c r="AR15" s="241">
        <f>+'Monthly Interactions-$'!AR15/'Monthly Interactions-Energy'!AR15</f>
        <v>28.986335105919274</v>
      </c>
      <c r="AS15" s="241">
        <f>+'Monthly Interactions-$'!AS15/'Monthly Interactions-Energy'!AS15</f>
        <v>27.829846322567164</v>
      </c>
      <c r="AT15" s="241">
        <f>+'Monthly Interactions-$'!AT15/'Monthly Interactions-Energy'!AT15</f>
        <v>28.623676410433909</v>
      </c>
      <c r="AU15" s="241">
        <f>+'Monthly Interactions-$'!AU15/'Monthly Interactions-Energy'!AU15</f>
        <v>30.879184505251427</v>
      </c>
      <c r="AV15" s="241">
        <f>+'Monthly Interactions-$'!AV15/'Monthly Interactions-Energy'!AV15</f>
        <v>30.403042386605058</v>
      </c>
      <c r="AW15" s="241">
        <f>+'Monthly Interactions-$'!AW15/'Monthly Interactions-Energy'!AW15</f>
        <v>28.110506746203686</v>
      </c>
      <c r="AX15" s="241">
        <f>+'Monthly Interactions-$'!AX15/'Monthly Interactions-Energy'!AX15</f>
        <v>29.044771681075272</v>
      </c>
      <c r="AY15" s="241">
        <f>+'Monthly Interactions-$'!AY15/'Monthly Interactions-Energy'!AY15</f>
        <v>29.588751575648146</v>
      </c>
      <c r="AZ15" s="241">
        <f>+'Monthly Interactions-$'!AZ15/'Monthly Interactions-Energy'!AZ15</f>
        <v>28.743275462574296</v>
      </c>
      <c r="BA15" s="241">
        <f>+'Monthly Interactions-$'!BA15/'Monthly Interactions-Energy'!BA15</f>
        <v>33.914174922670014</v>
      </c>
      <c r="BB15" s="241">
        <f>+'Monthly Interactions-$'!BB15/'Monthly Interactions-Energy'!BB15</f>
        <v>34.244987751418257</v>
      </c>
      <c r="BC15" s="241">
        <f>+'Monthly Interactions-$'!BC15/'Monthly Interactions-Energy'!BC15</f>
        <v>32.018876268503867</v>
      </c>
      <c r="BD15" s="241">
        <f>+'Monthly Interactions-$'!BD15/'Monthly Interactions-Energy'!BD15</f>
        <v>32.335710945491748</v>
      </c>
      <c r="BE15" s="241">
        <f>+'Monthly Interactions-$'!BE15/'Monthly Interactions-Energy'!BE15</f>
        <v>29.790541711040117</v>
      </c>
      <c r="BF15" s="241">
        <f>+'Monthly Interactions-$'!BF15/'Monthly Interactions-Energy'!BF15</f>
        <v>30.485921196484018</v>
      </c>
      <c r="BG15" s="241">
        <f>+'Monthly Interactions-$'!BG15/'Monthly Interactions-Energy'!BG15</f>
        <v>32.345353301749107</v>
      </c>
      <c r="BH15" s="241">
        <f>+'Monthly Interactions-$'!BH15/'Monthly Interactions-Energy'!BH15</f>
        <v>31.77045010156235</v>
      </c>
      <c r="BI15" s="241">
        <f>+'Monthly Interactions-$'!BI15/'Monthly Interactions-Energy'!BI15</f>
        <v>29.920030218215143</v>
      </c>
      <c r="BJ15" s="241">
        <f>+'Monthly Interactions-$'!BJ15/'Monthly Interactions-Energy'!BJ15</f>
        <v>31.341991315675209</v>
      </c>
      <c r="BK15" s="241">
        <f>+'Monthly Interactions-$'!BK15/'Monthly Interactions-Energy'!BK15</f>
        <v>31.15648815517012</v>
      </c>
      <c r="BL15" s="241">
        <f>+'Monthly Interactions-$'!BL15/'Monthly Interactions-Energy'!BL15</f>
        <v>30.574894196154183</v>
      </c>
      <c r="BM15" s="241">
        <f>+'Monthly Interactions-$'!BM15/'Monthly Interactions-Energy'!BM15</f>
        <v>35.275585688016733</v>
      </c>
      <c r="BN15" s="241">
        <f>+'Monthly Interactions-$'!BN15/'Monthly Interactions-Energy'!BN15</f>
        <v>35.905127833541812</v>
      </c>
      <c r="BO15" s="241">
        <f>+'Monthly Interactions-$'!BO15/'Monthly Interactions-Energy'!BO15</f>
        <v>33.948062324188072</v>
      </c>
      <c r="BP15" s="241">
        <f>+'Monthly Interactions-$'!BP15/'Monthly Interactions-Energy'!BP15</f>
        <v>34.596867787310018</v>
      </c>
      <c r="BQ15" s="241">
        <f>+'Monthly Interactions-$'!BQ15/'Monthly Interactions-Energy'!BQ15</f>
        <v>33.181859825927624</v>
      </c>
      <c r="BR15" s="241">
        <f>+'Monthly Interactions-$'!BR15/'Monthly Interactions-Energy'!BR15</f>
        <v>34.014632462792413</v>
      </c>
      <c r="BS15" s="241">
        <f>+'Monthly Interactions-$'!BS15/'Monthly Interactions-Energy'!BS15</f>
        <v>37.318781809368836</v>
      </c>
      <c r="BT15" s="241">
        <f>+'Monthly Interactions-$'!BT15/'Monthly Interactions-Energy'!BT15</f>
        <v>37.27643180881747</v>
      </c>
      <c r="BU15" s="241">
        <f>+'Monthly Interactions-$'!BU15/'Monthly Interactions-Energy'!BU15</f>
        <v>35.376732312528283</v>
      </c>
      <c r="BV15" s="241">
        <f>+'Monthly Interactions-$'!BV15/'Monthly Interactions-Energy'!BV15</f>
        <v>35.227781069920439</v>
      </c>
      <c r="BW15" s="241">
        <f>+'Monthly Interactions-$'!BW15/'Monthly Interactions-Energy'!BW15</f>
        <v>36.059534891059116</v>
      </c>
      <c r="BX15" s="241">
        <f>+'Monthly Interactions-$'!BX15/'Monthly Interactions-Energy'!BX15</f>
        <v>35.955517604622209</v>
      </c>
      <c r="BY15" s="241">
        <f>+'Monthly Interactions-$'!BY15/'Monthly Interactions-Energy'!BY15</f>
        <v>40.066246408045977</v>
      </c>
      <c r="BZ15" s="241">
        <f>+'Monthly Interactions-$'!BZ15/'Monthly Interactions-Energy'!BZ15</f>
        <v>41.216821745658102</v>
      </c>
      <c r="CA15" s="241">
        <f>+'Monthly Interactions-$'!CA15/'Monthly Interactions-Energy'!CA15</f>
        <v>39.021666785180969</v>
      </c>
      <c r="CB15" s="241">
        <f>+'Monthly Interactions-$'!CB15/'Monthly Interactions-Energy'!CB15</f>
        <v>38.570454653046902</v>
      </c>
      <c r="CC15" s="241">
        <f>+'Monthly Interactions-$'!CC15/'Monthly Interactions-Energy'!CC15</f>
        <v>37.128249860402605</v>
      </c>
      <c r="CD15" s="241">
        <f>+'Monthly Interactions-$'!CD15/'Monthly Interactions-Energy'!CD15</f>
        <v>38.413444153051749</v>
      </c>
      <c r="CE15" s="241">
        <f>+'Monthly Interactions-$'!CE15/'Monthly Interactions-Energy'!CE15</f>
        <v>45.444785398583527</v>
      </c>
      <c r="CF15" s="241">
        <f>+'Monthly Interactions-$'!CF15/'Monthly Interactions-Energy'!CF15</f>
        <v>45.318939945150277</v>
      </c>
      <c r="CG15" s="241">
        <f>+'Monthly Interactions-$'!CG15/'Monthly Interactions-Energy'!CG15</f>
        <v>41.267025307721575</v>
      </c>
      <c r="CH15" s="241">
        <f>+'Monthly Interactions-$'!CH15/'Monthly Interactions-Energy'!CH15</f>
        <v>40.744454749458448</v>
      </c>
      <c r="CI15" s="241">
        <f>+'Monthly Interactions-$'!CI15/'Monthly Interactions-Energy'!CI15</f>
        <v>43.565202384925811</v>
      </c>
      <c r="CJ15" s="241">
        <f>+'Monthly Interactions-$'!CJ15/'Monthly Interactions-Energy'!CJ15</f>
        <v>43.097127925997768</v>
      </c>
      <c r="CK15" s="241">
        <f>+'Monthly Interactions-$'!CK15/'Monthly Interactions-Energy'!CK15</f>
        <v>45.640444255198354</v>
      </c>
      <c r="CL15" s="241">
        <f>+'Monthly Interactions-$'!CL15/'Monthly Interactions-Energy'!CL15</f>
        <v>46.372742489979132</v>
      </c>
      <c r="CM15" s="241">
        <f>+'Monthly Interactions-$'!CM15/'Monthly Interactions-Energy'!CM15</f>
        <v>44.480436208364146</v>
      </c>
      <c r="CN15" s="241">
        <f>+'Monthly Interactions-$'!CN15/'Monthly Interactions-Energy'!CN15</f>
        <v>43.331287323360726</v>
      </c>
      <c r="CO15" s="241">
        <f>+'Monthly Interactions-$'!CO15/'Monthly Interactions-Energy'!CO15</f>
        <v>42.073770740898318</v>
      </c>
      <c r="CP15" s="241">
        <f>+'Monthly Interactions-$'!CP15/'Monthly Interactions-Energy'!CP15</f>
        <v>43.636831745938139</v>
      </c>
      <c r="CQ15" s="241">
        <f>+'Monthly Interactions-$'!CQ15/'Monthly Interactions-Energy'!CQ15</f>
        <v>51.551385383592496</v>
      </c>
      <c r="CR15" s="241">
        <f>+'Monthly Interactions-$'!CR15/'Monthly Interactions-Energy'!CR15</f>
        <v>50.611446084384689</v>
      </c>
      <c r="CS15" s="241">
        <f>+'Monthly Interactions-$'!CS15/'Monthly Interactions-Energy'!CS15</f>
        <v>44.833581444146709</v>
      </c>
      <c r="CT15" s="241">
        <f>+'Monthly Interactions-$'!CT15/'Monthly Interactions-Energy'!CT15</f>
        <v>44.179451783355347</v>
      </c>
      <c r="CU15" s="241">
        <f>+'Monthly Interactions-$'!CU15/'Monthly Interactions-Energy'!CU15</f>
        <v>45.755666079073279</v>
      </c>
      <c r="CV15" s="241">
        <f>+'Monthly Interactions-$'!CV15/'Monthly Interactions-Energy'!CV15</f>
        <v>45.009712436392107</v>
      </c>
      <c r="CW15" s="241">
        <f>+'Monthly Interactions-$'!CW15/'Monthly Interactions-Energy'!CW15</f>
        <v>44.934716916373183</v>
      </c>
      <c r="CX15" s="241">
        <f>+'Monthly Interactions-$'!CX15/'Monthly Interactions-Energy'!CX15</f>
        <v>45.031215316315205</v>
      </c>
      <c r="CY15" s="241">
        <f>+'Monthly Interactions-$'!CY15/'Monthly Interactions-Energy'!CY15</f>
        <v>43.9567561061302</v>
      </c>
      <c r="CZ15" s="241">
        <f>+'Monthly Interactions-$'!CZ15/'Monthly Interactions-Energy'!CZ15</f>
        <v>41.235294558087993</v>
      </c>
      <c r="DA15" s="241">
        <f>+'Monthly Interactions-$'!DA15/'Monthly Interactions-Energy'!DA15</f>
        <v>40.661330428095361</v>
      </c>
      <c r="DB15" s="241">
        <f>+'Monthly Interactions-$'!DB15/'Monthly Interactions-Energy'!DB15</f>
        <v>41.46498038439983</v>
      </c>
      <c r="DC15" s="241">
        <f>+'Monthly Interactions-$'!DC15/'Monthly Interactions-Energy'!DC15</f>
        <v>46.34963686277235</v>
      </c>
      <c r="DD15" s="241">
        <f>+'Monthly Interactions-$'!DD15/'Monthly Interactions-Energy'!DD15</f>
        <v>46.426720367690329</v>
      </c>
      <c r="DE15" s="241">
        <f>+'Monthly Interactions-$'!DE15/'Monthly Interactions-Energy'!DE15</f>
        <v>41.544878834651492</v>
      </c>
      <c r="DF15" s="241">
        <f>+'Monthly Interactions-$'!DF15/'Monthly Interactions-Energy'!DF15</f>
        <v>41.221216806111315</v>
      </c>
      <c r="DG15" s="241">
        <f>+'Monthly Interactions-$'!DG15/'Monthly Interactions-Energy'!DG15</f>
        <v>43.503290884619368</v>
      </c>
      <c r="DH15" s="241">
        <f>+'Monthly Interactions-$'!DH15/'Monthly Interactions-Energy'!DH15</f>
        <v>42.376034057907241</v>
      </c>
      <c r="DI15" s="241">
        <f>+'Monthly Interactions-$'!DI15/'Monthly Interactions-Energy'!DI15</f>
        <v>46.2179198576044</v>
      </c>
      <c r="DJ15" s="241">
        <f>+'Monthly Interactions-$'!DJ15/'Monthly Interactions-Energy'!DJ15</f>
        <v>46.109444461960464</v>
      </c>
      <c r="DK15" s="241">
        <f>+'Monthly Interactions-$'!DK15/'Monthly Interactions-Energy'!DK15</f>
        <v>44.717263398399325</v>
      </c>
      <c r="DL15" s="241">
        <f>+'Monthly Interactions-$'!DL15/'Monthly Interactions-Energy'!DL15</f>
        <v>43.098078709636084</v>
      </c>
      <c r="DM15" s="241">
        <f>+'Monthly Interactions-$'!DM15/'Monthly Interactions-Energy'!DM15</f>
        <v>41.64466138041093</v>
      </c>
      <c r="DN15" s="241">
        <f>+'Monthly Interactions-$'!DN15/'Monthly Interactions-Energy'!DN15</f>
        <v>41.375446016744121</v>
      </c>
      <c r="DO15" s="241">
        <f>+'Monthly Interactions-$'!DO15/'Monthly Interactions-Energy'!DO15</f>
        <v>47.601082529680717</v>
      </c>
      <c r="DP15" s="241">
        <f>+'Monthly Interactions-$'!DP15/'Monthly Interactions-Energy'!DP15</f>
        <v>46.804707984767134</v>
      </c>
      <c r="DQ15" s="241">
        <f>+'Monthly Interactions-$'!DQ15/'Monthly Interactions-Energy'!DQ15</f>
        <v>41.903516748631347</v>
      </c>
      <c r="DR15" s="241">
        <f>+'Monthly Interactions-$'!DR15/'Monthly Interactions-Energy'!DR15</f>
        <v>43.570993485342022</v>
      </c>
      <c r="DS15" s="241">
        <f>+'Monthly Interactions-$'!DS15/'Monthly Interactions-Energy'!DS15</f>
        <v>45.100438430720388</v>
      </c>
      <c r="DT15" s="241">
        <f>+'Monthly Interactions-$'!DT15/'Monthly Interactions-Energy'!DT15</f>
        <v>43.482796461929439</v>
      </c>
      <c r="DU15" s="241">
        <f>+'Monthly Interactions-$'!DU15/'Monthly Interactions-Energy'!DU15</f>
        <v>47.346480465920678</v>
      </c>
      <c r="DV15" s="241">
        <f>+'Monthly Interactions-$'!DV15/'Monthly Interactions-Energy'!DV15</f>
        <v>47.107348102321488</v>
      </c>
      <c r="DW15" s="241">
        <f>+'Monthly Interactions-$'!DW15/'Monthly Interactions-Energy'!DW15</f>
        <v>45.586613283283555</v>
      </c>
      <c r="DX15" s="241">
        <f>+'Monthly Interactions-$'!DX15/'Monthly Interactions-Energy'!DX15</f>
        <v>45.09874645935033</v>
      </c>
      <c r="DY15" s="241">
        <f>+'Monthly Interactions-$'!DY15/'Monthly Interactions-Energy'!DY15</f>
        <v>43.710019303058004</v>
      </c>
      <c r="DZ15" s="241">
        <f>+'Monthly Interactions-$'!DZ15/'Monthly Interactions-Energy'!DZ15</f>
        <v>41.466700045159136</v>
      </c>
      <c r="EA15" s="241">
        <f>+'Monthly Interactions-$'!EA15/'Monthly Interactions-Energy'!EA15</f>
        <v>48.376567427193471</v>
      </c>
      <c r="EB15" s="241">
        <f>+'Monthly Interactions-$'!EB15/'Monthly Interactions-Energy'!EB15</f>
        <v>46.557952451756798</v>
      </c>
      <c r="EC15" s="241">
        <f>+'Monthly Interactions-$'!EC15/'Monthly Interactions-Energy'!EC15</f>
        <v>43.547874295515804</v>
      </c>
      <c r="ED15" s="241">
        <f>+'Monthly Interactions-$'!ED15/'Monthly Interactions-Energy'!ED15</f>
        <v>44.134335304875037</v>
      </c>
      <c r="EE15" s="241">
        <f>+'Monthly Interactions-$'!EE15/'Monthly Interactions-Energy'!EE15</f>
        <v>44.998562355793439</v>
      </c>
      <c r="EF15" s="241">
        <f>+'Monthly Interactions-$'!EF15/'Monthly Interactions-Energy'!EF15</f>
        <v>44.808303711589467</v>
      </c>
      <c r="EG15" s="241">
        <f>+'Monthly Interactions-$'!EG15/'Monthly Interactions-Energy'!EG15</f>
        <v>48.005649435056498</v>
      </c>
      <c r="EH15" s="241">
        <f>+'Monthly Interactions-$'!EH15/'Monthly Interactions-Energy'!EH15</f>
        <v>47.673933597185574</v>
      </c>
      <c r="EI15" s="241">
        <f>+'Monthly Interactions-$'!EI15/'Monthly Interactions-Energy'!EI15</f>
        <v>46.972492209526635</v>
      </c>
      <c r="EJ15" s="241">
        <f>+'Monthly Interactions-$'!EJ15/'Monthly Interactions-Energy'!EJ15</f>
        <v>45.929284616155876</v>
      </c>
      <c r="EK15" s="241">
        <f>+'Monthly Interactions-$'!EK15/'Monthly Interactions-Energy'!EK15</f>
        <v>43.872966332816098</v>
      </c>
      <c r="EL15" s="241">
        <f>+'Monthly Interactions-$'!EL15/'Monthly Interactions-Energy'!EL15</f>
        <v>42.53227911944461</v>
      </c>
      <c r="EM15" s="241">
        <f>+'Monthly Interactions-$'!EM15/'Monthly Interactions-Energy'!EM15</f>
        <v>50.286481573293671</v>
      </c>
      <c r="EN15" s="241">
        <f>+'Monthly Interactions-$'!EN15/'Monthly Interactions-Energy'!EN15</f>
        <v>47.951479715750651</v>
      </c>
      <c r="EO15" s="241">
        <f>+'Monthly Interactions-$'!EO15/'Monthly Interactions-Energy'!EO15</f>
        <v>46.05160311611327</v>
      </c>
      <c r="EP15" s="241">
        <f>+'Monthly Interactions-$'!EP15/'Monthly Interactions-Energy'!EP15</f>
        <v>45.629290826181958</v>
      </c>
      <c r="EQ15" s="241">
        <f>+'Monthly Interactions-$'!EQ15/'Monthly Interactions-Energy'!EQ15</f>
        <v>45.85294473614622</v>
      </c>
      <c r="ER15" s="241">
        <f>+'Monthly Interactions-$'!ER15/'Monthly Interactions-Energy'!ER15</f>
        <v>46.823121916014905</v>
      </c>
      <c r="ES15" s="241">
        <f>+'Monthly Interactions-$'!ES15/'Monthly Interactions-Energy'!ES15</f>
        <v>50.390863406949265</v>
      </c>
      <c r="ET15" s="241">
        <f>+'Monthly Interactions-$'!ET15/'Monthly Interactions-Energy'!ET15</f>
        <v>50.251017090257925</v>
      </c>
      <c r="EU15" s="241">
        <f>+'Monthly Interactions-$'!EU15/'Monthly Interactions-Energy'!EU15</f>
        <v>49.040442375544814</v>
      </c>
      <c r="EV15" s="241">
        <f>+'Monthly Interactions-$'!EV15/'Monthly Interactions-Energy'!EV15</f>
        <v>47.311337220097293</v>
      </c>
      <c r="EW15" s="241">
        <f>+'Monthly Interactions-$'!EW15/'Monthly Interactions-Energy'!EW15</f>
        <v>46.408066549329277</v>
      </c>
      <c r="EX15" s="241">
        <f>+'Monthly Interactions-$'!EX15/'Monthly Interactions-Energy'!EX15</f>
        <v>44.980342938469938</v>
      </c>
      <c r="EY15" s="241">
        <f>+'Monthly Interactions-$'!EY15/'Monthly Interactions-Energy'!EY15</f>
        <v>50.279506371396756</v>
      </c>
      <c r="EZ15" s="241">
        <f>+'Monthly Interactions-$'!EZ15/'Monthly Interactions-Energy'!EZ15</f>
        <v>50.583167878035809</v>
      </c>
      <c r="FA15" s="241">
        <f>+'Monthly Interactions-$'!FA15/'Monthly Interactions-Energy'!FA15</f>
        <v>46.668311035086646</v>
      </c>
      <c r="FB15" s="241">
        <f>+'Monthly Interactions-$'!FB15/'Monthly Interactions-Energy'!FB15</f>
        <v>48.007522642163089</v>
      </c>
      <c r="FC15" s="241">
        <f>+'Monthly Interactions-$'!FC15/'Monthly Interactions-Energy'!FC15</f>
        <v>48.940459301294553</v>
      </c>
      <c r="FD15" s="241">
        <f>+'Monthly Interactions-$'!FD15/'Monthly Interactions-Energy'!FD15</f>
        <v>48.151466147352529</v>
      </c>
      <c r="FE15" s="241">
        <f>+'Monthly Interactions-$'!FE15/'Monthly Interactions-Energy'!FE15</f>
        <v>54.262498606399411</v>
      </c>
      <c r="FF15" s="241">
        <f>+'Monthly Interactions-$'!FF15/'Monthly Interactions-Energy'!FF15</f>
        <v>54.223253600397285</v>
      </c>
      <c r="FG15" s="241">
        <f>+'Monthly Interactions-$'!FG15/'Monthly Interactions-Energy'!FG15</f>
        <v>53.764155749636096</v>
      </c>
      <c r="FH15" s="241">
        <f>+'Monthly Interactions-$'!FH15/'Monthly Interactions-Energy'!FH15</f>
        <v>52.640759638366418</v>
      </c>
      <c r="FI15" s="241">
        <f>+'Monthly Interactions-$'!FI15/'Monthly Interactions-Energy'!FI15</f>
        <v>50.236038338658147</v>
      </c>
      <c r="FJ15" s="241">
        <f>+'Monthly Interactions-$'!FJ15/'Monthly Interactions-Energy'!FJ15</f>
        <v>48.280909797822709</v>
      </c>
      <c r="FK15" s="241">
        <f>+'Monthly Interactions-$'!FK15/'Monthly Interactions-Energy'!FK15</f>
        <v>55.197019629747842</v>
      </c>
      <c r="FL15" s="241">
        <f>+'Monthly Interactions-$'!FL15/'Monthly Interactions-Energy'!FL15</f>
        <v>54.597876820974712</v>
      </c>
      <c r="FM15" s="241">
        <f>+'Monthly Interactions-$'!FM15/'Monthly Interactions-Energy'!FM15</f>
        <v>50.078476369904195</v>
      </c>
      <c r="FN15" s="241">
        <f>+'Monthly Interactions-$'!FN15/'Monthly Interactions-Energy'!FN15</f>
        <v>53.728811942989907</v>
      </c>
      <c r="FO15" s="241">
        <f>+'Monthly Interactions-$'!FO15/'Monthly Interactions-Energy'!FO15</f>
        <v>54.190738367611438</v>
      </c>
      <c r="FP15" s="241">
        <f>+'Monthly Interactions-$'!FP15/'Monthly Interactions-Energy'!FP15</f>
        <v>52.348021674241913</v>
      </c>
      <c r="FQ15" s="241">
        <f>+'Monthly Interactions-$'!FQ15/'Monthly Interactions-Energy'!FQ15</f>
        <v>57.315172437365419</v>
      </c>
      <c r="FR15" s="241">
        <f>+'Monthly Interactions-$'!FR15/'Monthly Interactions-Energy'!FR15</f>
        <v>57.59346740566604</v>
      </c>
      <c r="FS15" s="241">
        <f>+'Monthly Interactions-$'!FS15/'Monthly Interactions-Energy'!FS15</f>
        <v>56.827168117163325</v>
      </c>
      <c r="FT15" s="241">
        <f>+'Monthly Interactions-$'!FT15/'Monthly Interactions-Energy'!FT15</f>
        <v>56.103711272247857</v>
      </c>
      <c r="FU15" s="241">
        <f>+'Monthly Interactions-$'!FU15/'Monthly Interactions-Energy'!FU15</f>
        <v>52.981783865526673</v>
      </c>
      <c r="FV15" s="241">
        <f>+'Monthly Interactions-$'!FV15/'Monthly Interactions-Energy'!FV15</f>
        <v>50.611700278164115</v>
      </c>
      <c r="FW15" s="241">
        <f>+'Monthly Interactions-$'!FW15/'Monthly Interactions-Energy'!FW15</f>
        <v>57.639986059479554</v>
      </c>
      <c r="FX15" s="241">
        <f>+'Monthly Interactions-$'!FX15/'Monthly Interactions-Energy'!FX15</f>
        <v>56.125706501662357</v>
      </c>
      <c r="FY15" s="241">
        <f>+'Monthly Interactions-$'!FY15/'Monthly Interactions-Energy'!FY15</f>
        <v>53.244593651900942</v>
      </c>
      <c r="FZ15" s="241">
        <f>+'Monthly Interactions-$'!FZ15/'Monthly Interactions-Energy'!FZ15</f>
        <v>56.340070852340311</v>
      </c>
      <c r="GA15" s="241">
        <f>+'Monthly Interactions-$'!GA15/'Monthly Interactions-Energy'!GA15</f>
        <v>57.153540957911048</v>
      </c>
      <c r="GB15" s="241">
        <f>+'Monthly Interactions-$'!GB15/'Monthly Interactions-Energy'!GB15</f>
        <v>56.016048131835007</v>
      </c>
    </row>
    <row r="16" spans="2:184">
      <c r="B16" s="214" t="s">
        <v>73</v>
      </c>
      <c r="C16" s="21" t="s">
        <v>61</v>
      </c>
      <c r="D16" s="42" t="s">
        <v>174</v>
      </c>
      <c r="E16" s="241">
        <f>+('Monthly Interactions-$'!E11-'Monthly Interactions-$'!E14)/('Monthly Interactions-Energy'!E11-'Monthly Interactions-Energy'!E14)</f>
        <v>28.530832350628931</v>
      </c>
      <c r="F16" s="241">
        <f>+('Monthly Interactions-$'!F11-'Monthly Interactions-$'!F14)/('Monthly Interactions-Energy'!F11-'Monthly Interactions-Energy'!F14)</f>
        <v>28.997401645598071</v>
      </c>
      <c r="G16" s="241">
        <f>+('Monthly Interactions-$'!G11-'Monthly Interactions-$'!G14)/('Monthly Interactions-Energy'!G11-'Monthly Interactions-Energy'!G14)</f>
        <v>27.598097947934988</v>
      </c>
      <c r="H16" s="241">
        <f>+('Monthly Interactions-$'!H11-'Monthly Interactions-$'!H14)/('Monthly Interactions-Energy'!H11-'Monthly Interactions-Energy'!H14)</f>
        <v>25.696108015071353</v>
      </c>
      <c r="I16" s="241">
        <f>+('Monthly Interactions-$'!I11-'Monthly Interactions-$'!I14)/('Monthly Interactions-Energy'!I11-'Monthly Interactions-Energy'!I14)</f>
        <v>24.53793914655915</v>
      </c>
      <c r="J16" s="241">
        <f>+('Monthly Interactions-$'!J11-'Monthly Interactions-$'!J14)/('Monthly Interactions-Energy'!J11-'Monthly Interactions-Energy'!J14)</f>
        <v>23.89547772281373</v>
      </c>
      <c r="K16" s="241">
        <f>+('Monthly Interactions-$'!K11-'Monthly Interactions-$'!K14)/('Monthly Interactions-Energy'!K11-'Monthly Interactions-Energy'!K14)</f>
        <v>26.350331572440147</v>
      </c>
      <c r="L16" s="241">
        <f>+('Monthly Interactions-$'!L11-'Monthly Interactions-$'!L14)/('Monthly Interactions-Energy'!L11-'Monthly Interactions-Energy'!L14)</f>
        <v>25.828041904151501</v>
      </c>
      <c r="M16" s="241">
        <f>+('Monthly Interactions-$'!M11-'Monthly Interactions-$'!M14)/('Monthly Interactions-Energy'!M11-'Monthly Interactions-Energy'!M14)</f>
        <v>25.71476974572585</v>
      </c>
      <c r="N16" s="241">
        <f>+('Monthly Interactions-$'!N11-'Monthly Interactions-$'!N14)/('Monthly Interactions-Energy'!N11-'Monthly Interactions-Energy'!N14)</f>
        <v>26.260752605171749</v>
      </c>
      <c r="O16" s="241">
        <f>+('Monthly Interactions-$'!O11-'Monthly Interactions-$'!O14)/('Monthly Interactions-Energy'!O11-'Monthly Interactions-Energy'!O14)</f>
        <v>26.230673919943037</v>
      </c>
      <c r="P16" s="241">
        <f>+('Monthly Interactions-$'!P11-'Monthly Interactions-$'!P14)/('Monthly Interactions-Energy'!P11-'Monthly Interactions-Energy'!P14)</f>
        <v>26.463356438779748</v>
      </c>
      <c r="Q16" s="241">
        <f>+('Monthly Interactions-$'!Q11-'Monthly Interactions-$'!Q14)/('Monthly Interactions-Energy'!Q11-'Monthly Interactions-Energy'!Q14)</f>
        <v>29.818657347084986</v>
      </c>
      <c r="R16" s="241">
        <f>+('Monthly Interactions-$'!R11-'Monthly Interactions-$'!R14)/('Monthly Interactions-Energy'!R11-'Monthly Interactions-Energy'!R14)</f>
        <v>30.236230882843394</v>
      </c>
      <c r="S16" s="241">
        <f>+('Monthly Interactions-$'!S11-'Monthly Interactions-$'!S14)/('Monthly Interactions-Energy'!S11-'Monthly Interactions-Energy'!S14)</f>
        <v>27.255416531168809</v>
      </c>
      <c r="T16" s="241">
        <f>+('Monthly Interactions-$'!T11-'Monthly Interactions-$'!T14)/('Monthly Interactions-Energy'!T11-'Monthly Interactions-Energy'!T14)</f>
        <v>26.671302728348369</v>
      </c>
      <c r="U16" s="241">
        <f>+('Monthly Interactions-$'!U11-'Monthly Interactions-$'!U14)/('Monthly Interactions-Energy'!U11-'Monthly Interactions-Energy'!U14)</f>
        <v>25.511734794628754</v>
      </c>
      <c r="V16" s="241">
        <f>+('Monthly Interactions-$'!V11-'Monthly Interactions-$'!V14)/('Monthly Interactions-Energy'!V11-'Monthly Interactions-Energy'!V14)</f>
        <v>25.868987999558378</v>
      </c>
      <c r="W16" s="241">
        <f>+('Monthly Interactions-$'!W11-'Monthly Interactions-$'!W14)/('Monthly Interactions-Energy'!W11-'Monthly Interactions-Energy'!W14)</f>
        <v>27.80333493161449</v>
      </c>
      <c r="X16" s="241">
        <f>+('Monthly Interactions-$'!X11-'Monthly Interactions-$'!X14)/('Monthly Interactions-Energy'!X11-'Monthly Interactions-Energy'!X14)</f>
        <v>27.31483353718459</v>
      </c>
      <c r="Y16" s="241">
        <f>+('Monthly Interactions-$'!Y11-'Monthly Interactions-$'!Y14)/('Monthly Interactions-Energy'!Y11-'Monthly Interactions-Energy'!Y14)</f>
        <v>25.67385346531233</v>
      </c>
      <c r="Z16" s="241">
        <f>+('Monthly Interactions-$'!Z11-'Monthly Interactions-$'!Z14)/('Monthly Interactions-Energy'!Z11-'Monthly Interactions-Energy'!Z14)</f>
        <v>26.444444878353575</v>
      </c>
      <c r="AA16" s="241">
        <f>+('Monthly Interactions-$'!AA11-'Monthly Interactions-$'!AA14)/('Monthly Interactions-Energy'!AA11-'Monthly Interactions-Energy'!AA14)</f>
        <v>26.937533361224514</v>
      </c>
      <c r="AB16" s="241">
        <f>+('Monthly Interactions-$'!AB11-'Monthly Interactions-$'!AB14)/('Monthly Interactions-Energy'!AB11-'Monthly Interactions-Energy'!AB14)</f>
        <v>25.768654387730418</v>
      </c>
      <c r="AC16" s="241">
        <f>+('Monthly Interactions-$'!AC11-'Monthly Interactions-$'!AC14)/('Monthly Interactions-Energy'!AC11-'Monthly Interactions-Energy'!AC14)</f>
        <v>30.712285366653909</v>
      </c>
      <c r="AD16" s="241">
        <f>+('Monthly Interactions-$'!AD11-'Monthly Interactions-$'!AD14)/('Monthly Interactions-Energy'!AD11-'Monthly Interactions-Energy'!AD14)</f>
        <v>31.133514910536775</v>
      </c>
      <c r="AE16" s="241">
        <f>+('Monthly Interactions-$'!AE11-'Monthly Interactions-$'!AE14)/('Monthly Interactions-Energy'!AE11-'Monthly Interactions-Energy'!AE14)</f>
        <v>28.328645588257611</v>
      </c>
      <c r="AF16" s="241">
        <f>+('Monthly Interactions-$'!AF11-'Monthly Interactions-$'!AF14)/('Monthly Interactions-Energy'!AF11-'Monthly Interactions-Energy'!AF14)</f>
        <v>27.660817757582198</v>
      </c>
      <c r="AG16" s="241">
        <f>+('Monthly Interactions-$'!AG11-'Monthly Interactions-$'!AG14)/('Monthly Interactions-Energy'!AG11-'Monthly Interactions-Energy'!AG14)</f>
        <v>26.792466748273469</v>
      </c>
      <c r="AH16" s="241">
        <f>+('Monthly Interactions-$'!AH11-'Monthly Interactions-$'!AH14)/('Monthly Interactions-Energy'!AH11-'Monthly Interactions-Energy'!AH14)</f>
        <v>27.455684146497624</v>
      </c>
      <c r="AI16" s="241">
        <f>+('Monthly Interactions-$'!AI11-'Monthly Interactions-$'!AI14)/('Monthly Interactions-Energy'!AI11-'Monthly Interactions-Energy'!AI14)</f>
        <v>29.326254567628624</v>
      </c>
      <c r="AJ16" s="241">
        <f>+('Monthly Interactions-$'!AJ11-'Monthly Interactions-$'!AJ14)/('Monthly Interactions-Energy'!AJ11-'Monthly Interactions-Energy'!AJ14)</f>
        <v>28.827918433015281</v>
      </c>
      <c r="AK16" s="241">
        <f>+('Monthly Interactions-$'!AK11-'Monthly Interactions-$'!AK14)/('Monthly Interactions-Energy'!AK11-'Monthly Interactions-Energy'!AK14)</f>
        <v>26.760389696938532</v>
      </c>
      <c r="AL16" s="241">
        <f>+('Monthly Interactions-$'!AL11-'Monthly Interactions-$'!AL14)/('Monthly Interactions-Energy'!AL11-'Monthly Interactions-Energy'!AL14)</f>
        <v>27.702156556095151</v>
      </c>
      <c r="AM16" s="241">
        <f>+('Monthly Interactions-$'!AM11-'Monthly Interactions-$'!AM14)/('Monthly Interactions-Energy'!AM11-'Monthly Interactions-Energy'!AM14)</f>
        <v>28.19581320816042</v>
      </c>
      <c r="AN16" s="241">
        <f>+('Monthly Interactions-$'!AN11-'Monthly Interactions-$'!AN14)/('Monthly Interactions-Energy'!AN11-'Monthly Interactions-Energy'!AN14)</f>
        <v>26.872490957510234</v>
      </c>
      <c r="AO16" s="241">
        <f>+('Monthly Interactions-$'!AO11-'Monthly Interactions-$'!AO14)/('Monthly Interactions-Energy'!AO11-'Monthly Interactions-Energy'!AO14)</f>
        <v>32.771673947059327</v>
      </c>
      <c r="AP16" s="241">
        <f>+('Monthly Interactions-$'!AP11-'Monthly Interactions-$'!AP14)/('Monthly Interactions-Energy'!AP11-'Monthly Interactions-Energy'!AP14)</f>
        <v>33.373781334448104</v>
      </c>
      <c r="AQ16" s="241">
        <f>+('Monthly Interactions-$'!AQ11-'Monthly Interactions-$'!AQ14)/('Monthly Interactions-Energy'!AQ11-'Monthly Interactions-Energy'!AQ14)</f>
        <v>29.748033449344366</v>
      </c>
      <c r="AR16" s="241">
        <f>+('Monthly Interactions-$'!AR11-'Monthly Interactions-$'!AR14)/('Monthly Interactions-Energy'!AR11-'Monthly Interactions-Energy'!AR14)</f>
        <v>29.018080516497495</v>
      </c>
      <c r="AS16" s="241">
        <f>+('Monthly Interactions-$'!AS11-'Monthly Interactions-$'!AS14)/('Monthly Interactions-Energy'!AS11-'Monthly Interactions-Energy'!AS14)</f>
        <v>28.138645776502521</v>
      </c>
      <c r="AT16" s="241">
        <f>+('Monthly Interactions-$'!AT11-'Monthly Interactions-$'!AT14)/('Monthly Interactions-Energy'!AT11-'Monthly Interactions-Energy'!AT14)</f>
        <v>29.009296687493318</v>
      </c>
      <c r="AU16" s="241">
        <f>+('Monthly Interactions-$'!AU11-'Monthly Interactions-$'!AU14)/('Monthly Interactions-Energy'!AU11-'Monthly Interactions-Energy'!AU14)</f>
        <v>32.323362669935371</v>
      </c>
      <c r="AV16" s="241">
        <f>+('Monthly Interactions-$'!AV11-'Monthly Interactions-$'!AV14)/('Monthly Interactions-Energy'!AV11-'Monthly Interactions-Energy'!AV14)</f>
        <v>31.44335381444872</v>
      </c>
      <c r="AW16" s="241">
        <f>+('Monthly Interactions-$'!AW11-'Monthly Interactions-$'!AW14)/('Monthly Interactions-Energy'!AW11-'Monthly Interactions-Energy'!AW14)</f>
        <v>28.648326425565379</v>
      </c>
      <c r="AX16" s="241">
        <f>+('Monthly Interactions-$'!AX11-'Monthly Interactions-$'!AX14)/('Monthly Interactions-Energy'!AX11-'Monthly Interactions-Energy'!AX14)</f>
        <v>29.261256589136266</v>
      </c>
      <c r="AY16" s="241">
        <f>+('Monthly Interactions-$'!AY11-'Monthly Interactions-$'!AY14)/('Monthly Interactions-Energy'!AY11-'Monthly Interactions-Energy'!AY14)</f>
        <v>29.861955053384182</v>
      </c>
      <c r="AZ16" s="241">
        <f>+('Monthly Interactions-$'!AZ11-'Monthly Interactions-$'!AZ14)/('Monthly Interactions-Energy'!AZ11-'Monthly Interactions-Energy'!AZ14)</f>
        <v>29.015449612120772</v>
      </c>
      <c r="BA16" s="241">
        <f>+('Monthly Interactions-$'!BA11-'Monthly Interactions-$'!BA14)/('Monthly Interactions-Energy'!BA11-'Monthly Interactions-Energy'!BA14)</f>
        <v>34.569904004603593</v>
      </c>
      <c r="BB16" s="241">
        <f>+('Monthly Interactions-$'!BB11-'Monthly Interactions-$'!BB14)/('Monthly Interactions-Energy'!BB11-'Monthly Interactions-Energy'!BB14)</f>
        <v>34.928571971944557</v>
      </c>
      <c r="BC16" s="241">
        <f>+('Monthly Interactions-$'!BC11-'Monthly Interactions-$'!BC14)/('Monthly Interactions-Energy'!BC11-'Monthly Interactions-Energy'!BC14)</f>
        <v>32.12712689874251</v>
      </c>
      <c r="BD16" s="241">
        <f>+('Monthly Interactions-$'!BD11-'Monthly Interactions-$'!BD14)/('Monthly Interactions-Energy'!BD11-'Monthly Interactions-Energy'!BD14)</f>
        <v>32.046518803265677</v>
      </c>
      <c r="BE16" s="241">
        <f>+('Monthly Interactions-$'!BE11-'Monthly Interactions-$'!BE14)/('Monthly Interactions-Energy'!BE11-'Monthly Interactions-Energy'!BE14)</f>
        <v>30.05014577609272</v>
      </c>
      <c r="BF16" s="241">
        <f>+('Monthly Interactions-$'!BF11-'Monthly Interactions-$'!BF14)/('Monthly Interactions-Energy'!BF11-'Monthly Interactions-Energy'!BF14)</f>
        <v>31.254506104115478</v>
      </c>
      <c r="BG16" s="241">
        <f>+('Monthly Interactions-$'!BG11-'Monthly Interactions-$'!BG14)/('Monthly Interactions-Energy'!BG11-'Monthly Interactions-Energy'!BG14)</f>
        <v>33.961931848630769</v>
      </c>
      <c r="BH16" s="241">
        <f>+('Monthly Interactions-$'!BH11-'Monthly Interactions-$'!BH14)/('Monthly Interactions-Energy'!BH11-'Monthly Interactions-Energy'!BH14)</f>
        <v>32.974071029823939</v>
      </c>
      <c r="BI16" s="241">
        <f>+('Monthly Interactions-$'!BI11-'Monthly Interactions-$'!BI14)/('Monthly Interactions-Energy'!BI11-'Monthly Interactions-Energy'!BI14)</f>
        <v>30.645176645431313</v>
      </c>
      <c r="BJ16" s="241">
        <f>+('Monthly Interactions-$'!BJ11-'Monthly Interactions-$'!BJ14)/('Monthly Interactions-Energy'!BJ11-'Monthly Interactions-Energy'!BJ14)</f>
        <v>31.407177638148767</v>
      </c>
      <c r="BK16" s="241">
        <f>+('Monthly Interactions-$'!BK11-'Monthly Interactions-$'!BK14)/('Monthly Interactions-Energy'!BK11-'Monthly Interactions-Energy'!BK14)</f>
        <v>31.737219651422009</v>
      </c>
      <c r="BL16" s="241">
        <f>+('Monthly Interactions-$'!BL11-'Monthly Interactions-$'!BL14)/('Monthly Interactions-Energy'!BL11-'Monthly Interactions-Energy'!BL14)</f>
        <v>31.277843226237739</v>
      </c>
      <c r="BM16" s="241">
        <f>+('Monthly Interactions-$'!BM11-'Monthly Interactions-$'!BM14)/('Monthly Interactions-Energy'!BM11-'Monthly Interactions-Energy'!BM14)</f>
        <v>35.81484846790427</v>
      </c>
      <c r="BN16" s="241">
        <f>+('Monthly Interactions-$'!BN11-'Monthly Interactions-$'!BN14)/('Monthly Interactions-Energy'!BN11-'Monthly Interactions-Energy'!BN14)</f>
        <v>36.685526566818034</v>
      </c>
      <c r="BO16" s="241">
        <f>+('Monthly Interactions-$'!BO11-'Monthly Interactions-$'!BO14)/('Monthly Interactions-Energy'!BO11-'Monthly Interactions-Energy'!BO14)</f>
        <v>34.172091633309478</v>
      </c>
      <c r="BP16" s="241">
        <f>+('Monthly Interactions-$'!BP11-'Monthly Interactions-$'!BP14)/('Monthly Interactions-Energy'!BP11-'Monthly Interactions-Energy'!BP14)</f>
        <v>34.555695997821019</v>
      </c>
      <c r="BQ16" s="241">
        <f>+('Monthly Interactions-$'!BQ11-'Monthly Interactions-$'!BQ14)/('Monthly Interactions-Energy'!BQ11-'Monthly Interactions-Energy'!BQ14)</f>
        <v>33.504442385486556</v>
      </c>
      <c r="BR16" s="241">
        <f>+('Monthly Interactions-$'!BR11-'Monthly Interactions-$'!BR14)/('Monthly Interactions-Energy'!BR11-'Monthly Interactions-Energy'!BR14)</f>
        <v>35.163184893682228</v>
      </c>
      <c r="BS16" s="241">
        <f>+('Monthly Interactions-$'!BS11-'Monthly Interactions-$'!BS14)/('Monthly Interactions-Energy'!BS11-'Monthly Interactions-Energy'!BS14)</f>
        <v>39.084741198158071</v>
      </c>
      <c r="BT16" s="241">
        <f>+('Monthly Interactions-$'!BT11-'Monthly Interactions-$'!BT14)/('Monthly Interactions-Energy'!BT11-'Monthly Interactions-Energy'!BT14)</f>
        <v>38.853029375034801</v>
      </c>
      <c r="BU16" s="241">
        <f>+('Monthly Interactions-$'!BU11-'Monthly Interactions-$'!BU14)/('Monthly Interactions-Energy'!BU11-'Monthly Interactions-Energy'!BU14)</f>
        <v>36.827434746151425</v>
      </c>
      <c r="BV16" s="241">
        <f>+('Monthly Interactions-$'!BV11-'Monthly Interactions-$'!BV14)/('Monthly Interactions-Energy'!BV11-'Monthly Interactions-Energy'!BV14)</f>
        <v>35.747038394190433</v>
      </c>
      <c r="BW16" s="241">
        <f>+('Monthly Interactions-$'!BW11-'Monthly Interactions-$'!BW14)/('Monthly Interactions-Energy'!BW11-'Monthly Interactions-Energy'!BW14)</f>
        <v>37.102486793051199</v>
      </c>
      <c r="BX16" s="241">
        <f>+('Monthly Interactions-$'!BX11-'Monthly Interactions-$'!BX14)/('Monthly Interactions-Energy'!BX11-'Monthly Interactions-Energy'!BX14)</f>
        <v>37.052543789211171</v>
      </c>
      <c r="BY16" s="241">
        <f>+('Monthly Interactions-$'!BY11-'Monthly Interactions-$'!BY14)/('Monthly Interactions-Energy'!BY11-'Monthly Interactions-Energy'!BY14)</f>
        <v>40.343100492821939</v>
      </c>
      <c r="BZ16" s="241">
        <f>+('Monthly Interactions-$'!BZ11-'Monthly Interactions-$'!BZ14)/('Monthly Interactions-Energy'!BZ11-'Monthly Interactions-Energy'!BZ14)</f>
        <v>41.264210561673728</v>
      </c>
      <c r="CA16" s="241">
        <f>+('Monthly Interactions-$'!CA11-'Monthly Interactions-$'!CA14)/('Monthly Interactions-Energy'!CA11-'Monthly Interactions-Energy'!CA14)</f>
        <v>39.201094119109783</v>
      </c>
      <c r="CB16" s="241">
        <f>+('Monthly Interactions-$'!CB11-'Monthly Interactions-$'!CB14)/('Monthly Interactions-Energy'!CB11-'Monthly Interactions-Energy'!CB14)</f>
        <v>39.25753264990707</v>
      </c>
      <c r="CC16" s="241">
        <f>+('Monthly Interactions-$'!CC11-'Monthly Interactions-$'!CC14)/('Monthly Interactions-Energy'!CC11-'Monthly Interactions-Energy'!CC14)</f>
        <v>38.3690841526236</v>
      </c>
      <c r="CD16" s="241">
        <f>+('Monthly Interactions-$'!CD11-'Monthly Interactions-$'!CD14)/('Monthly Interactions-Energy'!CD11-'Monthly Interactions-Energy'!CD14)</f>
        <v>40.803439539925392</v>
      </c>
      <c r="CE16" s="241">
        <f>+('Monthly Interactions-$'!CE11-'Monthly Interactions-$'!CE14)/('Monthly Interactions-Energy'!CE11-'Monthly Interactions-Energy'!CE14)</f>
        <v>48.125720456043418</v>
      </c>
      <c r="CF16" s="241">
        <f>+('Monthly Interactions-$'!CF11-'Monthly Interactions-$'!CF14)/('Monthly Interactions-Energy'!CF11-'Monthly Interactions-Energy'!CF14)</f>
        <v>47.916176614378905</v>
      </c>
      <c r="CG16" s="241">
        <f>+('Monthly Interactions-$'!CG11-'Monthly Interactions-$'!CG14)/('Monthly Interactions-Energy'!CG11-'Monthly Interactions-Energy'!CG14)</f>
        <v>43.178407840440158</v>
      </c>
      <c r="CH16" s="241">
        <f>+('Monthly Interactions-$'!CH11-'Monthly Interactions-$'!CH14)/('Monthly Interactions-Energy'!CH11-'Monthly Interactions-Energy'!CH14)</f>
        <v>41.701482918803407</v>
      </c>
      <c r="CI16" s="241">
        <f>+('Monthly Interactions-$'!CI11-'Monthly Interactions-$'!CI14)/('Monthly Interactions-Energy'!CI11-'Monthly Interactions-Energy'!CI14)</f>
        <v>43.733613974047202</v>
      </c>
      <c r="CJ16" s="241">
        <f>+('Monthly Interactions-$'!CJ11-'Monthly Interactions-$'!CJ14)/('Monthly Interactions-Energy'!CJ11-'Monthly Interactions-Energy'!CJ14)</f>
        <v>43.708788206138394</v>
      </c>
      <c r="CK16" s="241">
        <f>+('Monthly Interactions-$'!CK11-'Monthly Interactions-$'!CK14)/('Monthly Interactions-Energy'!CK11-'Monthly Interactions-Energy'!CK14)</f>
        <v>45.651025186685231</v>
      </c>
      <c r="CL16" s="241">
        <f>+('Monthly Interactions-$'!CL11-'Monthly Interactions-$'!CL14)/('Monthly Interactions-Energy'!CL11-'Monthly Interactions-Energy'!CL14)</f>
        <v>46.324526563824591</v>
      </c>
      <c r="CM16" s="241">
        <f>+('Monthly Interactions-$'!CM11-'Monthly Interactions-$'!CM14)/('Monthly Interactions-Energy'!CM11-'Monthly Interactions-Energy'!CM14)</f>
        <v>44.554802574951204</v>
      </c>
      <c r="CN16" s="241">
        <f>+('Monthly Interactions-$'!CN11-'Monthly Interactions-$'!CN14)/('Monthly Interactions-Energy'!CN11-'Monthly Interactions-Energy'!CN14)</f>
        <v>43.967296571350339</v>
      </c>
      <c r="CO16" s="241">
        <f>+('Monthly Interactions-$'!CO11-'Monthly Interactions-$'!CO14)/('Monthly Interactions-Energy'!CO11-'Monthly Interactions-Energy'!CO14)</f>
        <v>43.737460093934281</v>
      </c>
      <c r="CP16" s="241">
        <f>+('Monthly Interactions-$'!CP11-'Monthly Interactions-$'!CP14)/('Monthly Interactions-Energy'!CP11-'Monthly Interactions-Energy'!CP14)</f>
        <v>46.08244601440115</v>
      </c>
      <c r="CQ16" s="241">
        <f>+('Monthly Interactions-$'!CQ11-'Monthly Interactions-$'!CQ14)/('Monthly Interactions-Energy'!CQ11-'Monthly Interactions-Energy'!CQ14)</f>
        <v>55.036769570787058</v>
      </c>
      <c r="CR16" s="241">
        <f>+('Monthly Interactions-$'!CR11-'Monthly Interactions-$'!CR14)/('Monthly Interactions-Energy'!CR11-'Monthly Interactions-Energy'!CR14)</f>
        <v>53.442992549830315</v>
      </c>
      <c r="CS16" s="241">
        <f>+('Monthly Interactions-$'!CS11-'Monthly Interactions-$'!CS14)/('Monthly Interactions-Energy'!CS11-'Monthly Interactions-Energy'!CS14)</f>
        <v>46.718232762029579</v>
      </c>
      <c r="CT16" s="241">
        <f>+('Monthly Interactions-$'!CT11-'Monthly Interactions-$'!CT14)/('Monthly Interactions-Energy'!CT11-'Monthly Interactions-Energy'!CT14)</f>
        <v>45.042062158981089</v>
      </c>
      <c r="CU16" s="241">
        <f>+('Monthly Interactions-$'!CU11-'Monthly Interactions-$'!CU14)/('Monthly Interactions-Energy'!CU11-'Monthly Interactions-Energy'!CU14)</f>
        <v>45.912687427209029</v>
      </c>
      <c r="CV16" s="241">
        <f>+('Monthly Interactions-$'!CV11-'Monthly Interactions-$'!CV14)/('Monthly Interactions-Energy'!CV11-'Monthly Interactions-Energy'!CV14)</f>
        <v>45.682258980872589</v>
      </c>
      <c r="CW16" s="241">
        <f>+('Monthly Interactions-$'!CW11-'Monthly Interactions-$'!CW14)/('Monthly Interactions-Energy'!CW11-'Monthly Interactions-Energy'!CW14)</f>
        <v>47.214857693589074</v>
      </c>
      <c r="CX16" s="241">
        <f>+('Monthly Interactions-$'!CX11-'Monthly Interactions-$'!CX14)/('Monthly Interactions-Energy'!CX11-'Monthly Interactions-Energy'!CX14)</f>
        <v>46.977395587701885</v>
      </c>
      <c r="CY16" s="241">
        <f>+('Monthly Interactions-$'!CY11-'Monthly Interactions-$'!CY14)/('Monthly Interactions-Energy'!CY11-'Monthly Interactions-Energy'!CY14)</f>
        <v>45.306323499071581</v>
      </c>
      <c r="CZ16" s="241">
        <f>+('Monthly Interactions-$'!CZ11-'Monthly Interactions-$'!CZ14)/('Monthly Interactions-Energy'!CZ11-'Monthly Interactions-Energy'!CZ14)</f>
        <v>43.88280707959786</v>
      </c>
      <c r="DA16" s="241">
        <f>+('Monthly Interactions-$'!DA11-'Monthly Interactions-$'!DA14)/('Monthly Interactions-Energy'!DA11-'Monthly Interactions-Energy'!DA14)</f>
        <v>43.207352449786796</v>
      </c>
      <c r="DB16" s="241">
        <f>+('Monthly Interactions-$'!DB11-'Monthly Interactions-$'!DB14)/('Monthly Interactions-Energy'!DB11-'Monthly Interactions-Energy'!DB14)</f>
        <v>43.931378722489278</v>
      </c>
      <c r="DC16" s="241">
        <f>+('Monthly Interactions-$'!DC11-'Monthly Interactions-$'!DC14)/('Monthly Interactions-Energy'!DC11-'Monthly Interactions-Energy'!DC14)</f>
        <v>51.85617620658703</v>
      </c>
      <c r="DD16" s="241">
        <f>+('Monthly Interactions-$'!DD11-'Monthly Interactions-$'!DD14)/('Monthly Interactions-Energy'!DD11-'Monthly Interactions-Energy'!DD14)</f>
        <v>50.026282397313572</v>
      </c>
      <c r="DE16" s="241">
        <f>+('Monthly Interactions-$'!DE11-'Monthly Interactions-$'!DE14)/('Monthly Interactions-Energy'!DE11-'Monthly Interactions-Energy'!DE14)</f>
        <v>44.577216862010339</v>
      </c>
      <c r="DF16" s="241">
        <f>+('Monthly Interactions-$'!DF11-'Monthly Interactions-$'!DF14)/('Monthly Interactions-Energy'!DF11-'Monthly Interactions-Energy'!DF14)</f>
        <v>44.219400002513602</v>
      </c>
      <c r="DG16" s="241">
        <f>+('Monthly Interactions-$'!DG11-'Monthly Interactions-$'!DG14)/('Monthly Interactions-Energy'!DG11-'Monthly Interactions-Energy'!DG14)</f>
        <v>46.052011184203629</v>
      </c>
      <c r="DH16" s="241">
        <f>+('Monthly Interactions-$'!DH11-'Monthly Interactions-$'!DH14)/('Monthly Interactions-Energy'!DH11-'Monthly Interactions-Energy'!DH14)</f>
        <v>44.779009552366084</v>
      </c>
      <c r="DI16" s="241">
        <f>+('Monthly Interactions-$'!DI11-'Monthly Interactions-$'!DI14)/('Monthly Interactions-Energy'!DI11-'Monthly Interactions-Energy'!DI14)</f>
        <v>48.412474550516116</v>
      </c>
      <c r="DJ16" s="241">
        <f>+('Monthly Interactions-$'!DJ11-'Monthly Interactions-$'!DJ14)/('Monthly Interactions-Energy'!DJ11-'Monthly Interactions-Energy'!DJ14)</f>
        <v>48.045002370617695</v>
      </c>
      <c r="DK16" s="241">
        <f>+('Monthly Interactions-$'!DK11-'Monthly Interactions-$'!DK14)/('Monthly Interactions-Energy'!DK11-'Monthly Interactions-Energy'!DK14)</f>
        <v>46.352445049703618</v>
      </c>
      <c r="DL16" s="241">
        <f>+('Monthly Interactions-$'!DL11-'Monthly Interactions-$'!DL14)/('Monthly Interactions-Energy'!DL11-'Monthly Interactions-Energy'!DL14)</f>
        <v>45.353889884256404</v>
      </c>
      <c r="DM16" s="241">
        <f>+('Monthly Interactions-$'!DM11-'Monthly Interactions-$'!DM14)/('Monthly Interactions-Energy'!DM11-'Monthly Interactions-Energy'!DM14)</f>
        <v>44.02696067001758</v>
      </c>
      <c r="DN16" s="241">
        <f>+('Monthly Interactions-$'!DN11-'Monthly Interactions-$'!DN14)/('Monthly Interactions-Energy'!DN11-'Monthly Interactions-Energy'!DN14)</f>
        <v>44.675931333374308</v>
      </c>
      <c r="DO16" s="241">
        <f>+('Monthly Interactions-$'!DO11-'Monthly Interactions-$'!DO14)/('Monthly Interactions-Energy'!DO11-'Monthly Interactions-Energy'!DO14)</f>
        <v>53.285379487869065</v>
      </c>
      <c r="DP16" s="241">
        <f>+('Monthly Interactions-$'!DP11-'Monthly Interactions-$'!DP14)/('Monthly Interactions-Energy'!DP11-'Monthly Interactions-Energy'!DP14)</f>
        <v>49.775026085896414</v>
      </c>
      <c r="DQ16" s="241">
        <f>+('Monthly Interactions-$'!DQ11-'Monthly Interactions-$'!DQ14)/('Monthly Interactions-Energy'!DQ11-'Monthly Interactions-Energy'!DQ14)</f>
        <v>45.433219377374328</v>
      </c>
      <c r="DR16" s="241">
        <f>+('Monthly Interactions-$'!DR11-'Monthly Interactions-$'!DR14)/('Monthly Interactions-Energy'!DR11-'Monthly Interactions-Energy'!DR14)</f>
        <v>46.018720800157915</v>
      </c>
      <c r="DS16" s="241">
        <f>+('Monthly Interactions-$'!DS11-'Monthly Interactions-$'!DS14)/('Monthly Interactions-Energy'!DS11-'Monthly Interactions-Energy'!DS14)</f>
        <v>47.738033155059853</v>
      </c>
      <c r="DT16" s="241">
        <f>+('Monthly Interactions-$'!DT11-'Monthly Interactions-$'!DT14)/('Monthly Interactions-Energy'!DT11-'Monthly Interactions-Energy'!DT14)</f>
        <v>46.593170629517125</v>
      </c>
      <c r="DU16" s="241">
        <f>+('Monthly Interactions-$'!DU11-'Monthly Interactions-$'!DU14)/('Monthly Interactions-Energy'!DU11-'Monthly Interactions-Energy'!DU14)</f>
        <v>49.725241217483763</v>
      </c>
      <c r="DV16" s="241">
        <f>+('Monthly Interactions-$'!DV11-'Monthly Interactions-$'!DV14)/('Monthly Interactions-Energy'!DV11-'Monthly Interactions-Energy'!DV14)</f>
        <v>49.060983740131832</v>
      </c>
      <c r="DW16" s="241">
        <f>+('Monthly Interactions-$'!DW11-'Monthly Interactions-$'!DW14)/('Monthly Interactions-Energy'!DW11-'Monthly Interactions-Energy'!DW14)</f>
        <v>47.658894372255176</v>
      </c>
      <c r="DX16" s="241">
        <f>+('Monthly Interactions-$'!DX11-'Monthly Interactions-$'!DX14)/('Monthly Interactions-Energy'!DX11-'Monthly Interactions-Energy'!DX14)</f>
        <v>47.420756170627556</v>
      </c>
      <c r="DY16" s="241">
        <f>+('Monthly Interactions-$'!DY11-'Monthly Interactions-$'!DY14)/('Monthly Interactions-Energy'!DY11-'Monthly Interactions-Energy'!DY14)</f>
        <v>45.866496360218903</v>
      </c>
      <c r="DZ16" s="241">
        <f>+('Monthly Interactions-$'!DZ11-'Monthly Interactions-$'!DZ14)/('Monthly Interactions-Energy'!DZ11-'Monthly Interactions-Energy'!DZ14)</f>
        <v>45.388613823207329</v>
      </c>
      <c r="EA16" s="241">
        <f>+('Monthly Interactions-$'!EA11-'Monthly Interactions-$'!EA14)/('Monthly Interactions-Energy'!EA11-'Monthly Interactions-Energy'!EA14)</f>
        <v>53.692940887949099</v>
      </c>
      <c r="EB16" s="241">
        <f>+('Monthly Interactions-$'!EB11-'Monthly Interactions-$'!EB14)/('Monthly Interactions-Energy'!EB11-'Monthly Interactions-Energy'!EB14)</f>
        <v>49.857077894485734</v>
      </c>
      <c r="EC16" s="241">
        <f>+('Monthly Interactions-$'!EC11-'Monthly Interactions-$'!EC14)/('Monthly Interactions-Energy'!EC11-'Monthly Interactions-Energy'!EC14)</f>
        <v>47.547033121589642</v>
      </c>
      <c r="ED16" s="241">
        <f>+('Monthly Interactions-$'!ED11-'Monthly Interactions-$'!ED14)/('Monthly Interactions-Energy'!ED11-'Monthly Interactions-Energy'!ED14)</f>
        <v>46.454792537264311</v>
      </c>
      <c r="EE16" s="241">
        <f>+('Monthly Interactions-$'!EE11-'Monthly Interactions-$'!EE14)/('Monthly Interactions-Energy'!EE11-'Monthly Interactions-Energy'!EE14)</f>
        <v>47.952379673528171</v>
      </c>
      <c r="EF16" s="241">
        <f>+('Monthly Interactions-$'!EF11-'Monthly Interactions-$'!EF14)/('Monthly Interactions-Energy'!EF11-'Monthly Interactions-Energy'!EF14)</f>
        <v>47.935029115925801</v>
      </c>
      <c r="EG16" s="241">
        <f>+('Monthly Interactions-$'!EG11-'Monthly Interactions-$'!EG14)/('Monthly Interactions-Energy'!EG11-'Monthly Interactions-Energy'!EG14)</f>
        <v>50.150535330594955</v>
      </c>
      <c r="EH16" s="241">
        <f>+('Monthly Interactions-$'!EH11-'Monthly Interactions-$'!EH14)/('Monthly Interactions-Energy'!EH11-'Monthly Interactions-Energy'!EH14)</f>
        <v>49.978365384615373</v>
      </c>
      <c r="EI16" s="241">
        <f>+('Monthly Interactions-$'!EI11-'Monthly Interactions-$'!EI14)/('Monthly Interactions-Energy'!EI11-'Monthly Interactions-Energy'!EI14)</f>
        <v>49.247305890525638</v>
      </c>
      <c r="EJ16" s="241">
        <f>+('Monthly Interactions-$'!EJ11-'Monthly Interactions-$'!EJ14)/('Monthly Interactions-Energy'!EJ11-'Monthly Interactions-Energy'!EJ14)</f>
        <v>48.057627803368433</v>
      </c>
      <c r="EK16" s="241">
        <f>+('Monthly Interactions-$'!EK11-'Monthly Interactions-$'!EK14)/('Monthly Interactions-Energy'!EK11-'Monthly Interactions-Energy'!EK14)</f>
        <v>46.7805558822186</v>
      </c>
      <c r="EL16" s="241">
        <f>+('Monthly Interactions-$'!EL11-'Monthly Interactions-$'!EL14)/('Monthly Interactions-Energy'!EL11-'Monthly Interactions-Energy'!EL14)</f>
        <v>46.292447477004771</v>
      </c>
      <c r="EM16" s="241">
        <f>+('Monthly Interactions-$'!EM11-'Monthly Interactions-$'!EM14)/('Monthly Interactions-Energy'!EM11-'Monthly Interactions-Energy'!EM14)</f>
        <v>54.200690211794829</v>
      </c>
      <c r="EN16" s="241">
        <f>+('Monthly Interactions-$'!EN11-'Monthly Interactions-$'!EN14)/('Monthly Interactions-Energy'!EN11-'Monthly Interactions-Energy'!EN14)</f>
        <v>52.830782660883322</v>
      </c>
      <c r="EO16" s="241">
        <f>+('Monthly Interactions-$'!EO11-'Monthly Interactions-$'!EO14)/('Monthly Interactions-Energy'!EO11-'Monthly Interactions-Energy'!EO14)</f>
        <v>49.542173855337097</v>
      </c>
      <c r="EP16" s="241">
        <f>+('Monthly Interactions-$'!EP11-'Monthly Interactions-$'!EP14)/('Monthly Interactions-Energy'!EP11-'Monthly Interactions-Energy'!EP14)</f>
        <v>47.939541029397667</v>
      </c>
      <c r="EQ16" s="241">
        <f>+('Monthly Interactions-$'!EQ11-'Monthly Interactions-$'!EQ14)/('Monthly Interactions-Energy'!EQ11-'Monthly Interactions-Energy'!EQ14)</f>
        <v>49.21009645275565</v>
      </c>
      <c r="ER16" s="241">
        <f>+('Monthly Interactions-$'!ER11-'Monthly Interactions-$'!ER14)/('Monthly Interactions-Energy'!ER11-'Monthly Interactions-Energy'!ER14)</f>
        <v>49.353746104014192</v>
      </c>
      <c r="ES16" s="241">
        <f>+('Monthly Interactions-$'!ES11-'Monthly Interactions-$'!ES14)/('Monthly Interactions-Energy'!ES11-'Monthly Interactions-Energy'!ES14)</f>
        <v>52.595930735376072</v>
      </c>
      <c r="ET16" s="241">
        <f>+('Monthly Interactions-$'!ET11-'Monthly Interactions-$'!ET14)/('Monthly Interactions-Energy'!ET11-'Monthly Interactions-Energy'!ET14)</f>
        <v>52.307612522309348</v>
      </c>
      <c r="EU16" s="241">
        <f>+('Monthly Interactions-$'!EU11-'Monthly Interactions-$'!EU14)/('Monthly Interactions-Energy'!EU11-'Monthly Interactions-Energy'!EU14)</f>
        <v>51.287792257916664</v>
      </c>
      <c r="EV16" s="241">
        <f>+('Monthly Interactions-$'!EV11-'Monthly Interactions-$'!EV14)/('Monthly Interactions-Energy'!EV11-'Monthly Interactions-Energy'!EV14)</f>
        <v>50.007824266812896</v>
      </c>
      <c r="EW16" s="241">
        <f>+('Monthly Interactions-$'!EW11-'Monthly Interactions-$'!EW14)/('Monthly Interactions-Energy'!EW11-'Monthly Interactions-Energy'!EW14)</f>
        <v>49.261586743208809</v>
      </c>
      <c r="EX16" s="241">
        <f>+('Monthly Interactions-$'!EX11-'Monthly Interactions-$'!EX14)/('Monthly Interactions-Energy'!EX11-'Monthly Interactions-Energy'!EX14)</f>
        <v>48.415253027080247</v>
      </c>
      <c r="EY16" s="241">
        <f>+('Monthly Interactions-$'!EY11-'Monthly Interactions-$'!EY14)/('Monthly Interactions-Energy'!EY11-'Monthly Interactions-Energy'!EY14)</f>
        <v>55.739070548633514</v>
      </c>
      <c r="EZ16" s="241">
        <f>+('Monthly Interactions-$'!EZ11-'Monthly Interactions-$'!EZ14)/('Monthly Interactions-Energy'!EZ11-'Monthly Interactions-Energy'!EZ14)</f>
        <v>54.849363102422842</v>
      </c>
      <c r="FA16" s="241">
        <f>+('Monthly Interactions-$'!FA11-'Monthly Interactions-$'!FA14)/('Monthly Interactions-Energy'!FA11-'Monthly Interactions-Energy'!FA14)</f>
        <v>50.598775405029627</v>
      </c>
      <c r="FB16" s="241">
        <f>+('Monthly Interactions-$'!FB11-'Monthly Interactions-$'!FB14)/('Monthly Interactions-Energy'!FB11-'Monthly Interactions-Energy'!FB14)</f>
        <v>50.453006646534305</v>
      </c>
      <c r="FC16" s="241">
        <f>+('Monthly Interactions-$'!FC11-'Monthly Interactions-$'!FC14)/('Monthly Interactions-Energy'!FC11-'Monthly Interactions-Energy'!FC14)</f>
        <v>52.192403455917137</v>
      </c>
      <c r="FD16" s="241">
        <f>+('Monthly Interactions-$'!FD11-'Monthly Interactions-$'!FD14)/('Monthly Interactions-Energy'!FD11-'Monthly Interactions-Energy'!FD14)</f>
        <v>51.165932822596027</v>
      </c>
      <c r="FE16" s="241">
        <f>+('Monthly Interactions-$'!FE11-'Monthly Interactions-$'!FE14)/('Monthly Interactions-Energy'!FE11-'Monthly Interactions-Energy'!FE14)</f>
        <v>56.57303356594776</v>
      </c>
      <c r="FF16" s="241">
        <f>+('Monthly Interactions-$'!FF11-'Monthly Interactions-$'!FF14)/('Monthly Interactions-Energy'!FF11-'Monthly Interactions-Energy'!FF14)</f>
        <v>56.391712316802447</v>
      </c>
      <c r="FG16" s="241">
        <f>+('Monthly Interactions-$'!FG11-'Monthly Interactions-$'!FG14)/('Monthly Interactions-Energy'!FG11-'Monthly Interactions-Energy'!FG14)</f>
        <v>55.667258929721882</v>
      </c>
      <c r="FH16" s="241">
        <f>+('Monthly Interactions-$'!FH11-'Monthly Interactions-$'!FH14)/('Monthly Interactions-Energy'!FH11-'Monthly Interactions-Energy'!FH14)</f>
        <v>54.941995024257054</v>
      </c>
      <c r="FI16" s="241">
        <f>+('Monthly Interactions-$'!FI11-'Monthly Interactions-$'!FI14)/('Monthly Interactions-Energy'!FI11-'Monthly Interactions-Energy'!FI14)</f>
        <v>53.679233924596453</v>
      </c>
      <c r="FJ16" s="241">
        <f>+('Monthly Interactions-$'!FJ11-'Monthly Interactions-$'!FJ14)/('Monthly Interactions-Energy'!FJ11-'Monthly Interactions-Energy'!FJ14)</f>
        <v>52.264954608848655</v>
      </c>
      <c r="FK16" s="241">
        <f>+('Monthly Interactions-$'!FK11-'Monthly Interactions-$'!FK14)/('Monthly Interactions-Energy'!FK11-'Monthly Interactions-Energy'!FK14)</f>
        <v>59.588964352107894</v>
      </c>
      <c r="FL16" s="241">
        <f>+('Monthly Interactions-$'!FL11-'Monthly Interactions-$'!FL14)/('Monthly Interactions-Energy'!FL11-'Monthly Interactions-Energy'!FL14)</f>
        <v>59.020354944839653</v>
      </c>
      <c r="FM16" s="241">
        <f>+('Monthly Interactions-$'!FM11-'Monthly Interactions-$'!FM14)/('Monthly Interactions-Energy'!FM11-'Monthly Interactions-Energy'!FM14)</f>
        <v>54.592208178206036</v>
      </c>
      <c r="FN16" s="241">
        <f>+('Monthly Interactions-$'!FN11-'Monthly Interactions-$'!FN14)/('Monthly Interactions-Energy'!FN11-'Monthly Interactions-Energy'!FN14)</f>
        <v>55.905682355977312</v>
      </c>
      <c r="FO16" s="241">
        <f>+('Monthly Interactions-$'!FO11-'Monthly Interactions-$'!FO14)/('Monthly Interactions-Energy'!FO11-'Monthly Interactions-Energy'!FO14)</f>
        <v>56.701944475815282</v>
      </c>
      <c r="FP16" s="241">
        <f>+('Monthly Interactions-$'!FP11-'Monthly Interactions-$'!FP14)/('Monthly Interactions-Energy'!FP11-'Monthly Interactions-Energy'!FP14)</f>
        <v>55.281741546054334</v>
      </c>
      <c r="FQ16" s="241">
        <f>+('Monthly Interactions-$'!FQ11-'Monthly Interactions-$'!FQ14)/('Monthly Interactions-Energy'!FQ11-'Monthly Interactions-Energy'!FQ14)</f>
        <v>60.135173363836515</v>
      </c>
      <c r="FR16" s="241">
        <f>+('Monthly Interactions-$'!FR11-'Monthly Interactions-$'!FR14)/('Monthly Interactions-Energy'!FR11-'Monthly Interactions-Energy'!FR14)</f>
        <v>59.834243680467829</v>
      </c>
      <c r="FS16" s="241">
        <f>+('Monthly Interactions-$'!FS11-'Monthly Interactions-$'!FS14)/('Monthly Interactions-Energy'!FS11-'Monthly Interactions-Energy'!FS14)</f>
        <v>58.886773419864546</v>
      </c>
      <c r="FT16" s="241">
        <f>+('Monthly Interactions-$'!FT11-'Monthly Interactions-$'!FT14)/('Monthly Interactions-Energy'!FT11-'Monthly Interactions-Energy'!FT14)</f>
        <v>58.0433853391254</v>
      </c>
      <c r="FU16" s="241">
        <f>+('Monthly Interactions-$'!FU11-'Monthly Interactions-$'!FU14)/('Monthly Interactions-Energy'!FU11-'Monthly Interactions-Energy'!FU14)</f>
        <v>56.809746215147889</v>
      </c>
      <c r="FV16" s="241">
        <f>+('Monthly Interactions-$'!FV11-'Monthly Interactions-$'!FV14)/('Monthly Interactions-Energy'!FV11-'Monthly Interactions-Energy'!FV14)</f>
        <v>55.613661389923976</v>
      </c>
      <c r="FW16" s="241">
        <f>+('Monthly Interactions-$'!FW11-'Monthly Interactions-$'!FW14)/('Monthly Interactions-Energy'!FW11-'Monthly Interactions-Energy'!FW14)</f>
        <v>63.00182562821869</v>
      </c>
      <c r="FX16" s="241">
        <f>+('Monthly Interactions-$'!FX11-'Monthly Interactions-$'!FX14)/('Monthly Interactions-Energy'!FX11-'Monthly Interactions-Energy'!FX14)</f>
        <v>61.05097167603202</v>
      </c>
      <c r="FY16" s="241">
        <f>+('Monthly Interactions-$'!FY11-'Monthly Interactions-$'!FY14)/('Monthly Interactions-Energy'!FY11-'Monthly Interactions-Energy'!FY14)</f>
        <v>57.407619942058517</v>
      </c>
      <c r="FZ16" s="241">
        <f>+('Monthly Interactions-$'!FZ11-'Monthly Interactions-$'!FZ14)/('Monthly Interactions-Energy'!FZ11-'Monthly Interactions-Energy'!FZ14)</f>
        <v>58.968626105004851</v>
      </c>
      <c r="GA16" s="241">
        <f>+('Monthly Interactions-$'!GA11-'Monthly Interactions-$'!GA14)/('Monthly Interactions-Energy'!GA11-'Monthly Interactions-Energy'!GA14)</f>
        <v>59.9169243387392</v>
      </c>
      <c r="GB16" s="241">
        <f>+('Monthly Interactions-$'!GB11-'Monthly Interactions-$'!GB14)/('Monthly Interactions-Energy'!GB11-'Monthly Interactions-Energy'!GB14)</f>
        <v>58.687771253510341</v>
      </c>
    </row>
    <row r="17" spans="2:184">
      <c r="B17" s="20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</row>
    <row r="18" spans="2:184">
      <c r="B18" s="242" t="s">
        <v>65</v>
      </c>
      <c r="C18" s="242" t="s">
        <v>33</v>
      </c>
      <c r="D18" s="242" t="s">
        <v>66</v>
      </c>
      <c r="E18" s="243">
        <f t="shared" ref="E18:P18" si="8">+E2</f>
        <v>41275</v>
      </c>
      <c r="F18" s="243">
        <f t="shared" si="8"/>
        <v>41306</v>
      </c>
      <c r="G18" s="243">
        <f t="shared" si="8"/>
        <v>41334</v>
      </c>
      <c r="H18" s="243">
        <f t="shared" si="8"/>
        <v>41365</v>
      </c>
      <c r="I18" s="243">
        <f t="shared" si="8"/>
        <v>41395</v>
      </c>
      <c r="J18" s="243">
        <f t="shared" si="8"/>
        <v>41426</v>
      </c>
      <c r="K18" s="243">
        <f t="shared" si="8"/>
        <v>41456</v>
      </c>
      <c r="L18" s="243">
        <f t="shared" si="8"/>
        <v>41487</v>
      </c>
      <c r="M18" s="243">
        <f t="shared" si="8"/>
        <v>41518</v>
      </c>
      <c r="N18" s="243">
        <f t="shared" si="8"/>
        <v>41548</v>
      </c>
      <c r="O18" s="243">
        <f t="shared" si="8"/>
        <v>41579</v>
      </c>
      <c r="P18" s="243">
        <f t="shared" si="8"/>
        <v>41609</v>
      </c>
      <c r="Q18" s="243">
        <f t="shared" ref="Q18:AI18" si="9">+Q2</f>
        <v>41640</v>
      </c>
      <c r="R18" s="243">
        <f t="shared" si="9"/>
        <v>41671</v>
      </c>
      <c r="S18" s="243">
        <f t="shared" si="9"/>
        <v>41699</v>
      </c>
      <c r="T18" s="243">
        <f t="shared" si="9"/>
        <v>41730</v>
      </c>
      <c r="U18" s="243">
        <f t="shared" si="9"/>
        <v>41760</v>
      </c>
      <c r="V18" s="243">
        <f t="shared" si="9"/>
        <v>41791</v>
      </c>
      <c r="W18" s="243">
        <f t="shared" si="9"/>
        <v>41821</v>
      </c>
      <c r="X18" s="243">
        <f t="shared" si="9"/>
        <v>41852</v>
      </c>
      <c r="Y18" s="243">
        <f t="shared" si="9"/>
        <v>41883</v>
      </c>
      <c r="Z18" s="243">
        <f t="shared" si="9"/>
        <v>41913</v>
      </c>
      <c r="AA18" s="243">
        <f t="shared" si="9"/>
        <v>41944</v>
      </c>
      <c r="AB18" s="243">
        <f t="shared" si="9"/>
        <v>41974</v>
      </c>
      <c r="AC18" s="243">
        <f t="shared" si="9"/>
        <v>42005</v>
      </c>
      <c r="AD18" s="243">
        <f t="shared" si="9"/>
        <v>42036</v>
      </c>
      <c r="AE18" s="243">
        <f t="shared" si="9"/>
        <v>42064</v>
      </c>
      <c r="AF18" s="243">
        <f t="shared" si="9"/>
        <v>42095</v>
      </c>
      <c r="AG18" s="243">
        <f t="shared" si="9"/>
        <v>42125</v>
      </c>
      <c r="AH18" s="243">
        <f t="shared" si="9"/>
        <v>42156</v>
      </c>
      <c r="AI18" s="243">
        <f t="shared" si="9"/>
        <v>42186</v>
      </c>
      <c r="AJ18" s="243">
        <f t="shared" ref="AJ18:AX18" si="10">+AJ2</f>
        <v>42217</v>
      </c>
      <c r="AK18" s="243">
        <f t="shared" si="10"/>
        <v>42248</v>
      </c>
      <c r="AL18" s="243">
        <f t="shared" si="10"/>
        <v>42278</v>
      </c>
      <c r="AM18" s="243">
        <f t="shared" si="10"/>
        <v>42309</v>
      </c>
      <c r="AN18" s="243">
        <f t="shared" si="10"/>
        <v>42339</v>
      </c>
      <c r="AO18" s="243">
        <f t="shared" si="10"/>
        <v>42370</v>
      </c>
      <c r="AP18" s="243">
        <f t="shared" si="10"/>
        <v>42401</v>
      </c>
      <c r="AQ18" s="243">
        <f t="shared" si="10"/>
        <v>42430</v>
      </c>
      <c r="AR18" s="243">
        <f t="shared" si="10"/>
        <v>42461</v>
      </c>
      <c r="AS18" s="243">
        <f t="shared" si="10"/>
        <v>42491</v>
      </c>
      <c r="AT18" s="243">
        <f t="shared" si="10"/>
        <v>42522</v>
      </c>
      <c r="AU18" s="243">
        <f t="shared" si="10"/>
        <v>42552</v>
      </c>
      <c r="AV18" s="243">
        <f t="shared" si="10"/>
        <v>42583</v>
      </c>
      <c r="AW18" s="243">
        <f t="shared" si="10"/>
        <v>42614</v>
      </c>
      <c r="AX18" s="243">
        <f t="shared" si="10"/>
        <v>42644</v>
      </c>
      <c r="AY18" s="243">
        <f t="shared" ref="AY18:AZ18" si="11">+AY2</f>
        <v>42675</v>
      </c>
      <c r="AZ18" s="243">
        <f t="shared" si="11"/>
        <v>42705</v>
      </c>
      <c r="BA18" s="243">
        <f t="shared" ref="BA18:DL18" si="12">+BA2</f>
        <v>42736</v>
      </c>
      <c r="BB18" s="243">
        <f t="shared" si="12"/>
        <v>42767</v>
      </c>
      <c r="BC18" s="243">
        <f t="shared" si="12"/>
        <v>42795</v>
      </c>
      <c r="BD18" s="243">
        <f t="shared" si="12"/>
        <v>42826</v>
      </c>
      <c r="BE18" s="243">
        <f t="shared" si="12"/>
        <v>42856</v>
      </c>
      <c r="BF18" s="243">
        <f t="shared" si="12"/>
        <v>42887</v>
      </c>
      <c r="BG18" s="243">
        <f t="shared" si="12"/>
        <v>42917</v>
      </c>
      <c r="BH18" s="243">
        <f t="shared" si="12"/>
        <v>42948</v>
      </c>
      <c r="BI18" s="243">
        <f t="shared" si="12"/>
        <v>42979</v>
      </c>
      <c r="BJ18" s="243">
        <f t="shared" si="12"/>
        <v>43009</v>
      </c>
      <c r="BK18" s="243">
        <f t="shared" si="12"/>
        <v>43040</v>
      </c>
      <c r="BL18" s="243">
        <f t="shared" si="12"/>
        <v>43070</v>
      </c>
      <c r="BM18" s="243">
        <f t="shared" si="12"/>
        <v>43101</v>
      </c>
      <c r="BN18" s="243">
        <f t="shared" si="12"/>
        <v>43132</v>
      </c>
      <c r="BO18" s="243">
        <f t="shared" si="12"/>
        <v>43160</v>
      </c>
      <c r="BP18" s="243">
        <f t="shared" si="12"/>
        <v>43191</v>
      </c>
      <c r="BQ18" s="243">
        <f t="shared" si="12"/>
        <v>43221</v>
      </c>
      <c r="BR18" s="243">
        <f t="shared" si="12"/>
        <v>43252</v>
      </c>
      <c r="BS18" s="243">
        <f t="shared" si="12"/>
        <v>43282</v>
      </c>
      <c r="BT18" s="243">
        <f t="shared" si="12"/>
        <v>43313</v>
      </c>
      <c r="BU18" s="243">
        <f t="shared" si="12"/>
        <v>43344</v>
      </c>
      <c r="BV18" s="243">
        <f t="shared" si="12"/>
        <v>43374</v>
      </c>
      <c r="BW18" s="243">
        <f t="shared" si="12"/>
        <v>43405</v>
      </c>
      <c r="BX18" s="243">
        <f t="shared" si="12"/>
        <v>43435</v>
      </c>
      <c r="BY18" s="243">
        <f t="shared" si="12"/>
        <v>43466</v>
      </c>
      <c r="BZ18" s="243">
        <f t="shared" si="12"/>
        <v>43497</v>
      </c>
      <c r="CA18" s="243">
        <f t="shared" si="12"/>
        <v>43525</v>
      </c>
      <c r="CB18" s="243">
        <f t="shared" si="12"/>
        <v>43556</v>
      </c>
      <c r="CC18" s="243">
        <f t="shared" si="12"/>
        <v>43586</v>
      </c>
      <c r="CD18" s="243">
        <f t="shared" si="12"/>
        <v>43617</v>
      </c>
      <c r="CE18" s="243">
        <f t="shared" si="12"/>
        <v>43647</v>
      </c>
      <c r="CF18" s="243">
        <f t="shared" si="12"/>
        <v>43678</v>
      </c>
      <c r="CG18" s="243">
        <f t="shared" si="12"/>
        <v>43709</v>
      </c>
      <c r="CH18" s="243">
        <f t="shared" si="12"/>
        <v>43739</v>
      </c>
      <c r="CI18" s="243">
        <f t="shared" si="12"/>
        <v>43770</v>
      </c>
      <c r="CJ18" s="243">
        <f t="shared" si="12"/>
        <v>43800</v>
      </c>
      <c r="CK18" s="243">
        <f t="shared" si="12"/>
        <v>43831</v>
      </c>
      <c r="CL18" s="243">
        <f t="shared" si="12"/>
        <v>43862</v>
      </c>
      <c r="CM18" s="243">
        <f t="shared" si="12"/>
        <v>43891</v>
      </c>
      <c r="CN18" s="243">
        <f t="shared" si="12"/>
        <v>43922</v>
      </c>
      <c r="CO18" s="243">
        <f t="shared" si="12"/>
        <v>43952</v>
      </c>
      <c r="CP18" s="243">
        <f t="shared" si="12"/>
        <v>43983</v>
      </c>
      <c r="CQ18" s="243">
        <f t="shared" si="12"/>
        <v>44013</v>
      </c>
      <c r="CR18" s="243">
        <f t="shared" si="12"/>
        <v>44044</v>
      </c>
      <c r="CS18" s="243">
        <f t="shared" si="12"/>
        <v>44075</v>
      </c>
      <c r="CT18" s="243">
        <f t="shared" si="12"/>
        <v>44105</v>
      </c>
      <c r="CU18" s="243">
        <f t="shared" si="12"/>
        <v>44136</v>
      </c>
      <c r="CV18" s="243">
        <f t="shared" si="12"/>
        <v>44166</v>
      </c>
      <c r="CW18" s="243">
        <f t="shared" si="12"/>
        <v>44197</v>
      </c>
      <c r="CX18" s="243">
        <f t="shared" si="12"/>
        <v>44228</v>
      </c>
      <c r="CY18" s="243">
        <f t="shared" si="12"/>
        <v>44256</v>
      </c>
      <c r="CZ18" s="243">
        <f t="shared" si="12"/>
        <v>44287</v>
      </c>
      <c r="DA18" s="243">
        <f t="shared" si="12"/>
        <v>44317</v>
      </c>
      <c r="DB18" s="243">
        <f t="shared" si="12"/>
        <v>44348</v>
      </c>
      <c r="DC18" s="243">
        <f t="shared" si="12"/>
        <v>44378</v>
      </c>
      <c r="DD18" s="243">
        <f t="shared" si="12"/>
        <v>44409</v>
      </c>
      <c r="DE18" s="243">
        <f t="shared" si="12"/>
        <v>44440</v>
      </c>
      <c r="DF18" s="243">
        <f t="shared" si="12"/>
        <v>44470</v>
      </c>
      <c r="DG18" s="243">
        <f t="shared" si="12"/>
        <v>44501</v>
      </c>
      <c r="DH18" s="243">
        <f t="shared" si="12"/>
        <v>44531</v>
      </c>
      <c r="DI18" s="243">
        <f t="shared" si="12"/>
        <v>44562</v>
      </c>
      <c r="DJ18" s="243">
        <f t="shared" si="12"/>
        <v>44593</v>
      </c>
      <c r="DK18" s="243">
        <f t="shared" si="12"/>
        <v>44621</v>
      </c>
      <c r="DL18" s="243">
        <f t="shared" si="12"/>
        <v>44652</v>
      </c>
      <c r="DM18" s="243">
        <f t="shared" ref="DM18:FX18" si="13">+DM2</f>
        <v>44682</v>
      </c>
      <c r="DN18" s="243">
        <f t="shared" si="13"/>
        <v>44713</v>
      </c>
      <c r="DO18" s="243">
        <f t="shared" si="13"/>
        <v>44743</v>
      </c>
      <c r="DP18" s="243">
        <f t="shared" si="13"/>
        <v>44774</v>
      </c>
      <c r="DQ18" s="243">
        <f t="shared" si="13"/>
        <v>44805</v>
      </c>
      <c r="DR18" s="243">
        <f t="shared" si="13"/>
        <v>44835</v>
      </c>
      <c r="DS18" s="243">
        <f t="shared" si="13"/>
        <v>44866</v>
      </c>
      <c r="DT18" s="243">
        <f t="shared" si="13"/>
        <v>44896</v>
      </c>
      <c r="DU18" s="243">
        <f t="shared" si="13"/>
        <v>44927</v>
      </c>
      <c r="DV18" s="243">
        <f t="shared" si="13"/>
        <v>44958</v>
      </c>
      <c r="DW18" s="243">
        <f t="shared" si="13"/>
        <v>44986</v>
      </c>
      <c r="DX18" s="243">
        <f t="shared" si="13"/>
        <v>45017</v>
      </c>
      <c r="DY18" s="243">
        <f t="shared" si="13"/>
        <v>45047</v>
      </c>
      <c r="DZ18" s="243">
        <f t="shared" si="13"/>
        <v>45078</v>
      </c>
      <c r="EA18" s="243">
        <f t="shared" si="13"/>
        <v>45108</v>
      </c>
      <c r="EB18" s="243">
        <f t="shared" si="13"/>
        <v>45139</v>
      </c>
      <c r="EC18" s="243">
        <f t="shared" si="13"/>
        <v>45170</v>
      </c>
      <c r="ED18" s="243">
        <f t="shared" si="13"/>
        <v>45200</v>
      </c>
      <c r="EE18" s="243">
        <f t="shared" si="13"/>
        <v>45231</v>
      </c>
      <c r="EF18" s="243">
        <f t="shared" si="13"/>
        <v>45261</v>
      </c>
      <c r="EG18" s="243">
        <f t="shared" si="13"/>
        <v>45292</v>
      </c>
      <c r="EH18" s="243">
        <f t="shared" si="13"/>
        <v>45323</v>
      </c>
      <c r="EI18" s="243">
        <f t="shared" si="13"/>
        <v>45352</v>
      </c>
      <c r="EJ18" s="243">
        <f t="shared" si="13"/>
        <v>45383</v>
      </c>
      <c r="EK18" s="243">
        <f t="shared" si="13"/>
        <v>45413</v>
      </c>
      <c r="EL18" s="243">
        <f t="shared" si="13"/>
        <v>45444</v>
      </c>
      <c r="EM18" s="243">
        <f t="shared" si="13"/>
        <v>45474</v>
      </c>
      <c r="EN18" s="243">
        <f t="shared" si="13"/>
        <v>45505</v>
      </c>
      <c r="EO18" s="243">
        <f t="shared" si="13"/>
        <v>45536</v>
      </c>
      <c r="EP18" s="243">
        <f t="shared" si="13"/>
        <v>45566</v>
      </c>
      <c r="EQ18" s="243">
        <f t="shared" si="13"/>
        <v>45597</v>
      </c>
      <c r="ER18" s="243">
        <f t="shared" si="13"/>
        <v>45627</v>
      </c>
      <c r="ES18" s="243">
        <f t="shared" si="13"/>
        <v>45658</v>
      </c>
      <c r="ET18" s="243">
        <f t="shared" si="13"/>
        <v>45689</v>
      </c>
      <c r="EU18" s="243">
        <f t="shared" si="13"/>
        <v>45717</v>
      </c>
      <c r="EV18" s="243">
        <f t="shared" si="13"/>
        <v>45748</v>
      </c>
      <c r="EW18" s="243">
        <f t="shared" si="13"/>
        <v>45778</v>
      </c>
      <c r="EX18" s="243">
        <f t="shared" si="13"/>
        <v>45809</v>
      </c>
      <c r="EY18" s="243">
        <f t="shared" si="13"/>
        <v>45839</v>
      </c>
      <c r="EZ18" s="243">
        <f t="shared" si="13"/>
        <v>45870</v>
      </c>
      <c r="FA18" s="243">
        <f t="shared" si="13"/>
        <v>45901</v>
      </c>
      <c r="FB18" s="243">
        <f t="shared" si="13"/>
        <v>45931</v>
      </c>
      <c r="FC18" s="243">
        <f t="shared" si="13"/>
        <v>45962</v>
      </c>
      <c r="FD18" s="243">
        <f t="shared" si="13"/>
        <v>45992</v>
      </c>
      <c r="FE18" s="243">
        <f t="shared" si="13"/>
        <v>46023</v>
      </c>
      <c r="FF18" s="243">
        <f t="shared" si="13"/>
        <v>46054</v>
      </c>
      <c r="FG18" s="243">
        <f t="shared" si="13"/>
        <v>46082</v>
      </c>
      <c r="FH18" s="243">
        <f t="shared" si="13"/>
        <v>46113</v>
      </c>
      <c r="FI18" s="243">
        <f t="shared" si="13"/>
        <v>46143</v>
      </c>
      <c r="FJ18" s="243">
        <f t="shared" si="13"/>
        <v>46174</v>
      </c>
      <c r="FK18" s="243">
        <f t="shared" si="13"/>
        <v>46204</v>
      </c>
      <c r="FL18" s="243">
        <f t="shared" si="13"/>
        <v>46235</v>
      </c>
      <c r="FM18" s="243">
        <f t="shared" si="13"/>
        <v>46266</v>
      </c>
      <c r="FN18" s="243">
        <f t="shared" si="13"/>
        <v>46296</v>
      </c>
      <c r="FO18" s="243">
        <f t="shared" si="13"/>
        <v>46327</v>
      </c>
      <c r="FP18" s="243">
        <f t="shared" si="13"/>
        <v>46357</v>
      </c>
      <c r="FQ18" s="243">
        <f t="shared" si="13"/>
        <v>46388</v>
      </c>
      <c r="FR18" s="243">
        <f t="shared" si="13"/>
        <v>46419</v>
      </c>
      <c r="FS18" s="243">
        <f t="shared" si="13"/>
        <v>46447</v>
      </c>
      <c r="FT18" s="243">
        <f t="shared" si="13"/>
        <v>46478</v>
      </c>
      <c r="FU18" s="243">
        <f t="shared" si="13"/>
        <v>46508</v>
      </c>
      <c r="FV18" s="243">
        <f t="shared" si="13"/>
        <v>46539</v>
      </c>
      <c r="FW18" s="243">
        <f t="shared" si="13"/>
        <v>46569</v>
      </c>
      <c r="FX18" s="243">
        <f t="shared" si="13"/>
        <v>46600</v>
      </c>
      <c r="FY18" s="243">
        <f t="shared" ref="FY18:GA18" si="14">+FY2</f>
        <v>46631</v>
      </c>
      <c r="FZ18" s="243">
        <f t="shared" si="14"/>
        <v>46661</v>
      </c>
      <c r="GA18" s="243">
        <f t="shared" si="14"/>
        <v>46692</v>
      </c>
      <c r="GB18" s="243">
        <f t="shared" ref="GB18" si="15">+GB2</f>
        <v>46722</v>
      </c>
    </row>
    <row r="19" spans="2:184">
      <c r="B19" s="17" t="s">
        <v>74</v>
      </c>
      <c r="C19" s="21" t="s">
        <v>61</v>
      </c>
      <c r="D19" s="19" t="s">
        <v>68</v>
      </c>
      <c r="E19" s="241">
        <f>+'Monthly Interactions-$'!E19/'Monthly Interactions-Energy'!E19</f>
        <v>32.363228547124059</v>
      </c>
      <c r="F19" s="241">
        <f>+'Monthly Interactions-$'!F19/'Monthly Interactions-Energy'!F19</f>
        <v>31.195676043497443</v>
      </c>
      <c r="G19" s="241">
        <f>+'Monthly Interactions-$'!G19/'Monthly Interactions-Energy'!G19</f>
        <v>29.391449683614418</v>
      </c>
      <c r="H19" s="241">
        <f>+'Monthly Interactions-$'!H19/'Monthly Interactions-Energy'!H19</f>
        <v>29.291108963581628</v>
      </c>
      <c r="I19" s="241">
        <f>+'Monthly Interactions-$'!I19/'Monthly Interactions-Energy'!I19</f>
        <v>28.619066068391557</v>
      </c>
      <c r="J19" s="241">
        <f>+'Monthly Interactions-$'!J19/'Monthly Interactions-Energy'!J19</f>
        <v>29.925722713134437</v>
      </c>
      <c r="K19" s="241">
        <f>+'Monthly Interactions-$'!K19/'Monthly Interactions-Energy'!K19</f>
        <v>36.383580628023296</v>
      </c>
      <c r="L19" s="241">
        <f>+'Monthly Interactions-$'!L19/'Monthly Interactions-Energy'!L19</f>
        <v>33.139813952610965</v>
      </c>
      <c r="M19" s="241">
        <f>+'Monthly Interactions-$'!M19/'Monthly Interactions-Energy'!M19</f>
        <v>28.85920043291776</v>
      </c>
      <c r="N19" s="241">
        <f>+'Monthly Interactions-$'!N19/'Monthly Interactions-Energy'!N19</f>
        <v>28.398610214205974</v>
      </c>
      <c r="O19" s="241">
        <f>+'Monthly Interactions-$'!O19/'Monthly Interactions-Energy'!O19</f>
        <v>28.33639684111904</v>
      </c>
      <c r="P19" s="241">
        <f>+'Monthly Interactions-$'!P19/'Monthly Interactions-Energy'!P19</f>
        <v>30.630235107595016</v>
      </c>
      <c r="Q19" s="241">
        <f>+'Monthly Interactions-$'!Q19/'Monthly Interactions-Energy'!Q19</f>
        <v>34.766952681195065</v>
      </c>
      <c r="R19" s="241">
        <f>+'Monthly Interactions-$'!R19/'Monthly Interactions-Energy'!R19</f>
        <v>33.960758622793087</v>
      </c>
      <c r="S19" s="241">
        <f>+'Monthly Interactions-$'!S19/'Monthly Interactions-Energy'!S19</f>
        <v>30.783191636124492</v>
      </c>
      <c r="T19" s="241">
        <f>+'Monthly Interactions-$'!T19/'Monthly Interactions-Energy'!T19</f>
        <v>31.067153469521848</v>
      </c>
      <c r="U19" s="241">
        <f>+'Monthly Interactions-$'!U19/'Monthly Interactions-Energy'!U19</f>
        <v>29.969285801536952</v>
      </c>
      <c r="V19" s="241">
        <f>+'Monthly Interactions-$'!V19/'Monthly Interactions-Energy'!V19</f>
        <v>32.079129862966994</v>
      </c>
      <c r="W19" s="241">
        <f>+'Monthly Interactions-$'!W19/'Monthly Interactions-Energy'!W19</f>
        <v>35.814458530404835</v>
      </c>
      <c r="X19" s="241">
        <f>+'Monthly Interactions-$'!X19/'Monthly Interactions-Energy'!X19</f>
        <v>35.296736587779961</v>
      </c>
      <c r="Y19" s="241">
        <f>+'Monthly Interactions-$'!Y19/'Monthly Interactions-Energy'!Y19</f>
        <v>29.767965036573131</v>
      </c>
      <c r="Z19" s="241">
        <f>+'Monthly Interactions-$'!Z19/'Monthly Interactions-Energy'!Z19</f>
        <v>29.078975817608981</v>
      </c>
      <c r="AA19" s="241">
        <f>+'Monthly Interactions-$'!AA19/'Monthly Interactions-Energy'!AA19</f>
        <v>29.039682048474898</v>
      </c>
      <c r="AB19" s="241">
        <f>+'Monthly Interactions-$'!AB19/'Monthly Interactions-Energy'!AB19</f>
        <v>31.269514470032547</v>
      </c>
      <c r="AC19" s="241">
        <f>+'Monthly Interactions-$'!AC19/'Monthly Interactions-Energy'!AC19</f>
        <v>34.844234790153799</v>
      </c>
      <c r="AD19" s="241">
        <f>+'Monthly Interactions-$'!AD19/'Monthly Interactions-Energy'!AD19</f>
        <v>35.4346588401649</v>
      </c>
      <c r="AE19" s="241">
        <f>+'Monthly Interactions-$'!AE19/'Monthly Interactions-Energy'!AE19</f>
        <v>32.611397099917944</v>
      </c>
      <c r="AF19" s="241">
        <f>+'Monthly Interactions-$'!AF19/'Monthly Interactions-Energy'!AF19</f>
        <v>31.77194460332106</v>
      </c>
      <c r="AG19" s="241">
        <f>+'Monthly Interactions-$'!AG19/'Monthly Interactions-Energy'!AG19</f>
        <v>30.899437917206498</v>
      </c>
      <c r="AH19" s="241">
        <f>+'Monthly Interactions-$'!AH19/'Monthly Interactions-Energy'!AH19</f>
        <v>34.567735961349335</v>
      </c>
      <c r="AI19" s="241">
        <f>+'Monthly Interactions-$'!AI19/'Monthly Interactions-Energy'!AI19</f>
        <v>38.424852441424392</v>
      </c>
      <c r="AJ19" s="241">
        <f>+'Monthly Interactions-$'!AJ19/'Monthly Interactions-Energy'!AJ19</f>
        <v>37.517908622747129</v>
      </c>
      <c r="AK19" s="241">
        <f>+'Monthly Interactions-$'!AK19/'Monthly Interactions-Energy'!AK19</f>
        <v>31.328802833412183</v>
      </c>
      <c r="AL19" s="241">
        <f>+'Monthly Interactions-$'!AL19/'Monthly Interactions-Energy'!AL19</f>
        <v>30.734178810551452</v>
      </c>
      <c r="AM19" s="241">
        <f>+'Monthly Interactions-$'!AM19/'Monthly Interactions-Energy'!AM19</f>
        <v>31.135056252184491</v>
      </c>
      <c r="AN19" s="241">
        <f>+'Monthly Interactions-$'!AN19/'Monthly Interactions-Energy'!AN19</f>
        <v>31.880175330056758</v>
      </c>
      <c r="AO19" s="241">
        <f>+'Monthly Interactions-$'!AO19/'Monthly Interactions-Energy'!AO19</f>
        <v>36.354370348447858</v>
      </c>
      <c r="AP19" s="241">
        <f>+'Monthly Interactions-$'!AP19/'Monthly Interactions-Energy'!AP19</f>
        <v>37.106630196390903</v>
      </c>
      <c r="AQ19" s="241">
        <f>+'Monthly Interactions-$'!AQ19/'Monthly Interactions-Energy'!AQ19</f>
        <v>34.352920247664166</v>
      </c>
      <c r="AR19" s="241">
        <f>+'Monthly Interactions-$'!AR19/'Monthly Interactions-Energy'!AR19</f>
        <v>32.964987414872787</v>
      </c>
      <c r="AS19" s="241">
        <f>+'Monthly Interactions-$'!AS19/'Monthly Interactions-Energy'!AS19</f>
        <v>32.547438401729607</v>
      </c>
      <c r="AT19" s="241">
        <f>+'Monthly Interactions-$'!AT19/'Monthly Interactions-Energy'!AT19</f>
        <v>36.090725965112235</v>
      </c>
      <c r="AU19" s="241">
        <f>+'Monthly Interactions-$'!AU19/'Monthly Interactions-Energy'!AU19</f>
        <v>39.361427446872248</v>
      </c>
      <c r="AV19" s="241">
        <f>+'Monthly Interactions-$'!AV19/'Monthly Interactions-Energy'!AV19</f>
        <v>39.945759870134516</v>
      </c>
      <c r="AW19" s="241">
        <f>+'Monthly Interactions-$'!AW19/'Monthly Interactions-Energy'!AW19</f>
        <v>32.680797241277517</v>
      </c>
      <c r="AX19" s="241">
        <f>+'Monthly Interactions-$'!AX19/'Monthly Interactions-Energy'!AX19</f>
        <v>31.598589435181527</v>
      </c>
      <c r="AY19" s="241">
        <f>+'Monthly Interactions-$'!AY19/'Monthly Interactions-Energy'!AY19</f>
        <v>32.342936051009112</v>
      </c>
      <c r="AZ19" s="241">
        <f>+'Monthly Interactions-$'!AZ19/'Monthly Interactions-Energy'!AZ19</f>
        <v>33.039021569497258</v>
      </c>
      <c r="BA19" s="241">
        <f>+'Monthly Interactions-$'!BA19/'Monthly Interactions-Energy'!BA19</f>
        <v>38.409511970947349</v>
      </c>
      <c r="BB19" s="241">
        <f>+'Monthly Interactions-$'!BB19/'Monthly Interactions-Energy'!BB19</f>
        <v>38.887393993701671</v>
      </c>
      <c r="BC19" s="241">
        <f>+'Monthly Interactions-$'!BC19/'Monthly Interactions-Energy'!BC19</f>
        <v>35.363857493195326</v>
      </c>
      <c r="BD19" s="241">
        <f>+'Monthly Interactions-$'!BD19/'Monthly Interactions-Energy'!BD19</f>
        <v>33.731682225969678</v>
      </c>
      <c r="BE19" s="241">
        <f>+'Monthly Interactions-$'!BE19/'Monthly Interactions-Energy'!BE19</f>
        <v>33.210365007555517</v>
      </c>
      <c r="BF19" s="241">
        <f>+'Monthly Interactions-$'!BF19/'Monthly Interactions-Energy'!BF19</f>
        <v>37.68724950107017</v>
      </c>
      <c r="BG19" s="241">
        <f>+'Monthly Interactions-$'!BG19/'Monthly Interactions-Energy'!BG19</f>
        <v>40.73150270840825</v>
      </c>
      <c r="BH19" s="241">
        <f>+'Monthly Interactions-$'!BH19/'Monthly Interactions-Energy'!BH19</f>
        <v>41.318001007432038</v>
      </c>
      <c r="BI19" s="241">
        <f>+'Monthly Interactions-$'!BI19/'Monthly Interactions-Energy'!BI19</f>
        <v>33.07628839581637</v>
      </c>
      <c r="BJ19" s="241">
        <f>+'Monthly Interactions-$'!BJ19/'Monthly Interactions-Energy'!BJ19</f>
        <v>32.768049268340363</v>
      </c>
      <c r="BK19" s="241">
        <f>+'Monthly Interactions-$'!BK19/'Monthly Interactions-Energy'!BK19</f>
        <v>33.368887234005612</v>
      </c>
      <c r="BL19" s="241">
        <f>+'Monthly Interactions-$'!BL19/'Monthly Interactions-Energy'!BL19</f>
        <v>34.765106184710874</v>
      </c>
      <c r="BM19" s="241">
        <f>+'Monthly Interactions-$'!BM19/'Monthly Interactions-Energy'!BM19</f>
        <v>40.242717533465402</v>
      </c>
      <c r="BN19" s="241">
        <f>+'Monthly Interactions-$'!BN19/'Monthly Interactions-Energy'!BN19</f>
        <v>40.673007241047898</v>
      </c>
      <c r="BO19" s="241">
        <f>+'Monthly Interactions-$'!BO19/'Monthly Interactions-Energy'!BO19</f>
        <v>37.218588812912202</v>
      </c>
      <c r="BP19" s="241">
        <f>+'Monthly Interactions-$'!BP19/'Monthly Interactions-Energy'!BP19</f>
        <v>36.272637119148612</v>
      </c>
      <c r="BQ19" s="241">
        <f>+'Monthly Interactions-$'!BQ19/'Monthly Interactions-Energy'!BQ19</f>
        <v>35.702177124935886</v>
      </c>
      <c r="BR19" s="241">
        <f>+'Monthly Interactions-$'!BR19/'Monthly Interactions-Energy'!BR19</f>
        <v>40.284886016819613</v>
      </c>
      <c r="BS19" s="241">
        <f>+'Monthly Interactions-$'!BS19/'Monthly Interactions-Energy'!BS19</f>
        <v>45.132910627697434</v>
      </c>
      <c r="BT19" s="241">
        <f>+'Monthly Interactions-$'!BT19/'Monthly Interactions-Energy'!BT19</f>
        <v>45.580305761066981</v>
      </c>
      <c r="BU19" s="241">
        <f>+'Monthly Interactions-$'!BU19/'Monthly Interactions-Energy'!BU19</f>
        <v>36.777850830908271</v>
      </c>
      <c r="BV19" s="241">
        <f>+'Monthly Interactions-$'!BV19/'Monthly Interactions-Energy'!BV19</f>
        <v>35.931431707910612</v>
      </c>
      <c r="BW19" s="241">
        <f>+'Monthly Interactions-$'!BW19/'Monthly Interactions-Energy'!BW19</f>
        <v>36.939656716198222</v>
      </c>
      <c r="BX19" s="241">
        <f>+'Monthly Interactions-$'!BX19/'Monthly Interactions-Energy'!BX19</f>
        <v>38.982243094643387</v>
      </c>
      <c r="BY19" s="241">
        <f>+'Monthly Interactions-$'!BY19/'Monthly Interactions-Energy'!BY19</f>
        <v>43.834691022889544</v>
      </c>
      <c r="BZ19" s="241">
        <f>+'Monthly Interactions-$'!BZ19/'Monthly Interactions-Energy'!BZ19</f>
        <v>45.100482691345839</v>
      </c>
      <c r="CA19" s="241">
        <f>+'Monthly Interactions-$'!CA19/'Monthly Interactions-Energy'!CA19</f>
        <v>42.552084467415611</v>
      </c>
      <c r="CB19" s="241">
        <f>+'Monthly Interactions-$'!CB19/'Monthly Interactions-Energy'!CB19</f>
        <v>42.304532839962995</v>
      </c>
      <c r="CC19" s="241">
        <f>+'Monthly Interactions-$'!CC19/'Monthly Interactions-Energy'!CC19</f>
        <v>42.190324931711302</v>
      </c>
      <c r="CD19" s="241">
        <f>+'Monthly Interactions-$'!CD19/'Monthly Interactions-Energy'!CD19</f>
        <v>48.224774850408373</v>
      </c>
      <c r="CE19" s="241">
        <f>+'Monthly Interactions-$'!CE19/'Monthly Interactions-Energy'!CE19</f>
        <v>57.238880427583176</v>
      </c>
      <c r="CF19" s="241">
        <f>+'Monthly Interactions-$'!CF19/'Monthly Interactions-Energy'!CF19</f>
        <v>58.025437948119567</v>
      </c>
      <c r="CG19" s="241">
        <f>+'Monthly Interactions-$'!CG19/'Monthly Interactions-Energy'!CG19</f>
        <v>47.483157772738778</v>
      </c>
      <c r="CH19" s="241">
        <f>+'Monthly Interactions-$'!CH19/'Monthly Interactions-Energy'!CH19</f>
        <v>46.960580185046219</v>
      </c>
      <c r="CI19" s="241">
        <f>+'Monthly Interactions-$'!CI19/'Monthly Interactions-Energy'!CI19</f>
        <v>48.112128019221508</v>
      </c>
      <c r="CJ19" s="241">
        <f>+'Monthly Interactions-$'!CJ19/'Monthly Interactions-Energy'!CJ19</f>
        <v>51.967423375822527</v>
      </c>
      <c r="CK19" s="241">
        <f>+'Monthly Interactions-$'!CK19/'Monthly Interactions-Energy'!CK19</f>
        <v>55.386968653796544</v>
      </c>
      <c r="CL19" s="241">
        <f>+'Monthly Interactions-$'!CL19/'Monthly Interactions-Energy'!CL19</f>
        <v>56.5113751924113</v>
      </c>
      <c r="CM19" s="241">
        <f>+'Monthly Interactions-$'!CM19/'Monthly Interactions-Energy'!CM19</f>
        <v>54.155079815902148</v>
      </c>
      <c r="CN19" s="241">
        <f>+'Monthly Interactions-$'!CN19/'Monthly Interactions-Energy'!CN19</f>
        <v>53.394984192942331</v>
      </c>
      <c r="CO19" s="241">
        <f>+'Monthly Interactions-$'!CO19/'Monthly Interactions-Energy'!CO19</f>
        <v>53.026668434873145</v>
      </c>
      <c r="CP19" s="241">
        <f>+'Monthly Interactions-$'!CP19/'Monthly Interactions-Energy'!CP19</f>
        <v>62.775768988320138</v>
      </c>
      <c r="CQ19" s="241">
        <f>+'Monthly Interactions-$'!CQ19/'Monthly Interactions-Energy'!CQ19</f>
        <v>73.631721918895622</v>
      </c>
      <c r="CR19" s="241">
        <f>+'Monthly Interactions-$'!CR19/'Monthly Interactions-Energy'!CR19</f>
        <v>72.486148098966638</v>
      </c>
      <c r="CS19" s="241">
        <f>+'Monthly Interactions-$'!CS19/'Monthly Interactions-Energy'!CS19</f>
        <v>60.753059127514156</v>
      </c>
      <c r="CT19" s="241">
        <f>+'Monthly Interactions-$'!CT19/'Monthly Interactions-Energy'!CT19</f>
        <v>58.045263705275296</v>
      </c>
      <c r="CU19" s="241">
        <f>+'Monthly Interactions-$'!CU19/'Monthly Interactions-Energy'!CU19</f>
        <v>58.285321152504025</v>
      </c>
      <c r="CV19" s="241">
        <f>+'Monthly Interactions-$'!CV19/'Monthly Interactions-Energy'!CV19</f>
        <v>63.921934190318048</v>
      </c>
      <c r="CW19" s="241">
        <f>+'Monthly Interactions-$'!CW19/'Monthly Interactions-Energy'!CW19</f>
        <v>66.429124943011331</v>
      </c>
      <c r="CX19" s="241">
        <f>+'Monthly Interactions-$'!CX19/'Monthly Interactions-Energy'!CX19</f>
        <v>69.465209640968737</v>
      </c>
      <c r="CY19" s="241">
        <f>+'Monthly Interactions-$'!CY19/'Monthly Interactions-Energy'!CY19</f>
        <v>64.835386352941313</v>
      </c>
      <c r="CZ19" s="241">
        <f>+'Monthly Interactions-$'!CZ19/'Monthly Interactions-Energy'!CZ19</f>
        <v>65.161741514322827</v>
      </c>
      <c r="DA19" s="241">
        <f>+'Monthly Interactions-$'!DA19/'Monthly Interactions-Energy'!DA19</f>
        <v>62.19545582125339</v>
      </c>
      <c r="DB19" s="241">
        <f>+'Monthly Interactions-$'!DB19/'Monthly Interactions-Energy'!DB19</f>
        <v>74.230395058351931</v>
      </c>
      <c r="DC19" s="241">
        <f>+'Monthly Interactions-$'!DC19/'Monthly Interactions-Energy'!DC19</f>
        <v>83.883487093987654</v>
      </c>
      <c r="DD19" s="241">
        <f>+'Monthly Interactions-$'!DD19/'Monthly Interactions-Energy'!DD19</f>
        <v>82.7771870500858</v>
      </c>
      <c r="DE19" s="241">
        <f>+'Monthly Interactions-$'!DE19/'Monthly Interactions-Energy'!DE19</f>
        <v>66.958254726312518</v>
      </c>
      <c r="DF19" s="241">
        <f>+'Monthly Interactions-$'!DF19/'Monthly Interactions-Energy'!DF19</f>
        <v>61.787067418228531</v>
      </c>
      <c r="DG19" s="241">
        <f>+'Monthly Interactions-$'!DG19/'Monthly Interactions-Energy'!DG19</f>
        <v>62.968247648527623</v>
      </c>
      <c r="DH19" s="241">
        <f>+'Monthly Interactions-$'!DH19/'Monthly Interactions-Energy'!DH19</f>
        <v>68.176257655439485</v>
      </c>
      <c r="DI19" s="241">
        <f>+'Monthly Interactions-$'!DI19/'Monthly Interactions-Energy'!DI19</f>
        <v>69.245940804864802</v>
      </c>
      <c r="DJ19" s="241">
        <f>+'Monthly Interactions-$'!DJ19/'Monthly Interactions-Energy'!DJ19</f>
        <v>70.10251774610704</v>
      </c>
      <c r="DK19" s="241">
        <f>+'Monthly Interactions-$'!DK19/'Monthly Interactions-Energy'!DK19</f>
        <v>66.079555153816315</v>
      </c>
      <c r="DL19" s="241">
        <f>+'Monthly Interactions-$'!DL19/'Monthly Interactions-Energy'!DL19</f>
        <v>64.32077252602825</v>
      </c>
      <c r="DM19" s="241">
        <f>+'Monthly Interactions-$'!DM19/'Monthly Interactions-Energy'!DM19</f>
        <v>63.748987076502459</v>
      </c>
      <c r="DN19" s="241">
        <f>+'Monthly Interactions-$'!DN19/'Monthly Interactions-Energy'!DN19</f>
        <v>77.086456441327684</v>
      </c>
      <c r="DO19" s="241">
        <f>+'Monthly Interactions-$'!DO19/'Monthly Interactions-Energy'!DO19</f>
        <v>83.84621860108841</v>
      </c>
      <c r="DP19" s="241">
        <f>+'Monthly Interactions-$'!DP19/'Monthly Interactions-Energy'!DP19</f>
        <v>83.47827503359531</v>
      </c>
      <c r="DQ19" s="241">
        <f>+'Monthly Interactions-$'!DQ19/'Monthly Interactions-Energy'!DQ19</f>
        <v>68.630949217536838</v>
      </c>
      <c r="DR19" s="241">
        <f>+'Monthly Interactions-$'!DR19/'Monthly Interactions-Energy'!DR19</f>
        <v>63.522527582551199</v>
      </c>
      <c r="DS19" s="241">
        <f>+'Monthly Interactions-$'!DS19/'Monthly Interactions-Energy'!DS19</f>
        <v>65.708908059261134</v>
      </c>
      <c r="DT19" s="241">
        <f>+'Monthly Interactions-$'!DT19/'Monthly Interactions-Energy'!DT19</f>
        <v>69.179410382394991</v>
      </c>
      <c r="DU19" s="241">
        <f>+'Monthly Interactions-$'!DU19/'Monthly Interactions-Energy'!DU19</f>
        <v>71.366134071548743</v>
      </c>
      <c r="DV19" s="241">
        <f>+'Monthly Interactions-$'!DV19/'Monthly Interactions-Energy'!DV19</f>
        <v>71.538582550152469</v>
      </c>
      <c r="DW19" s="241">
        <f>+'Monthly Interactions-$'!DW19/'Monthly Interactions-Energy'!DW19</f>
        <v>68.318626318396767</v>
      </c>
      <c r="DX19" s="241">
        <f>+'Monthly Interactions-$'!DX19/'Monthly Interactions-Energy'!DX19</f>
        <v>64.784428869147462</v>
      </c>
      <c r="DY19" s="241">
        <f>+'Monthly Interactions-$'!DY19/'Monthly Interactions-Energy'!DY19</f>
        <v>66.919673005253145</v>
      </c>
      <c r="DZ19" s="241">
        <f>+'Monthly Interactions-$'!DZ19/'Monthly Interactions-Energy'!DZ19</f>
        <v>77.746691622431115</v>
      </c>
      <c r="EA19" s="241">
        <f>+'Monthly Interactions-$'!EA19/'Monthly Interactions-Energy'!EA19</f>
        <v>82.679581461415381</v>
      </c>
      <c r="EB19" s="241">
        <f>+'Monthly Interactions-$'!EB19/'Monthly Interactions-Energy'!EB19</f>
        <v>84.003524836683653</v>
      </c>
      <c r="EC19" s="241">
        <f>+'Monthly Interactions-$'!EC19/'Monthly Interactions-Energy'!EC19</f>
        <v>68.447884241096816</v>
      </c>
      <c r="ED19" s="241">
        <f>+'Monthly Interactions-$'!ED19/'Monthly Interactions-Energy'!ED19</f>
        <v>65.421929789073019</v>
      </c>
      <c r="EE19" s="241">
        <f>+'Monthly Interactions-$'!EE19/'Monthly Interactions-Energy'!EE19</f>
        <v>65.82533710163959</v>
      </c>
      <c r="EF19" s="241">
        <f>+'Monthly Interactions-$'!EF19/'Monthly Interactions-Energy'!EF19</f>
        <v>68.574396093611043</v>
      </c>
      <c r="EG19" s="241">
        <f>+'Monthly Interactions-$'!EG19/'Monthly Interactions-Energy'!EG19</f>
        <v>70.919540508732865</v>
      </c>
      <c r="EH19" s="241">
        <f>+'Monthly Interactions-$'!EH19/'Monthly Interactions-Energy'!EH19</f>
        <v>73.154744232355284</v>
      </c>
      <c r="EI19" s="241">
        <f>+'Monthly Interactions-$'!EI19/'Monthly Interactions-Energy'!EI19</f>
        <v>68.121645884284618</v>
      </c>
      <c r="EJ19" s="241">
        <f>+'Monthly Interactions-$'!EJ19/'Monthly Interactions-Energy'!EJ19</f>
        <v>67.496402800075245</v>
      </c>
      <c r="EK19" s="241">
        <f>+'Monthly Interactions-$'!EK19/'Monthly Interactions-Energy'!EK19</f>
        <v>66.976041352938523</v>
      </c>
      <c r="EL19" s="241">
        <f>+'Monthly Interactions-$'!EL19/'Monthly Interactions-Energy'!EL19</f>
        <v>74.563040385576812</v>
      </c>
      <c r="EM19" s="241">
        <f>+'Monthly Interactions-$'!EM19/'Monthly Interactions-Energy'!EM19</f>
        <v>86.0244413927458</v>
      </c>
      <c r="EN19" s="241">
        <f>+'Monthly Interactions-$'!EN19/'Monthly Interactions-Energy'!EN19</f>
        <v>87.384297243802635</v>
      </c>
      <c r="EO19" s="241">
        <f>+'Monthly Interactions-$'!EO19/'Monthly Interactions-Energy'!EO19</f>
        <v>70.848309487526322</v>
      </c>
      <c r="EP19" s="241">
        <f>+'Monthly Interactions-$'!EP19/'Monthly Interactions-Energy'!EP19</f>
        <v>66.877528435643029</v>
      </c>
      <c r="EQ19" s="241">
        <f>+'Monthly Interactions-$'!EQ19/'Monthly Interactions-Energy'!EQ19</f>
        <v>65.814416577011343</v>
      </c>
      <c r="ER19" s="241">
        <f>+'Monthly Interactions-$'!ER19/'Monthly Interactions-Energy'!ER19</f>
        <v>70.957877546744186</v>
      </c>
      <c r="ES19" s="241">
        <f>+'Monthly Interactions-$'!ES19/'Monthly Interactions-Energy'!ES19</f>
        <v>74.227977524964714</v>
      </c>
      <c r="ET19" s="241">
        <f>+'Monthly Interactions-$'!ET19/'Monthly Interactions-Energy'!ET19</f>
        <v>74.693251619431436</v>
      </c>
      <c r="EU19" s="241">
        <f>+'Monthly Interactions-$'!EU19/'Monthly Interactions-Energy'!EU19</f>
        <v>70.823811449648929</v>
      </c>
      <c r="EV19" s="241">
        <f>+'Monthly Interactions-$'!EV19/'Monthly Interactions-Energy'!EV19</f>
        <v>69.828580500688545</v>
      </c>
      <c r="EW19" s="241">
        <f>+'Monthly Interactions-$'!EW19/'Monthly Interactions-Energy'!EW19</f>
        <v>68.637675904477518</v>
      </c>
      <c r="EX19" s="241">
        <f>+'Monthly Interactions-$'!EX19/'Monthly Interactions-Energy'!EX19</f>
        <v>78.081108940615636</v>
      </c>
      <c r="EY19" s="241">
        <f>+'Monthly Interactions-$'!EY19/'Monthly Interactions-Energy'!EY19</f>
        <v>89.688736643744278</v>
      </c>
      <c r="EZ19" s="241">
        <f>+'Monthly Interactions-$'!EZ19/'Monthly Interactions-Energy'!EZ19</f>
        <v>87.780205527375983</v>
      </c>
      <c r="FA19" s="241">
        <f>+'Monthly Interactions-$'!FA19/'Monthly Interactions-Energy'!FA19</f>
        <v>74.492898336214594</v>
      </c>
      <c r="FB19" s="241">
        <f>+'Monthly Interactions-$'!FB19/'Monthly Interactions-Energy'!FB19</f>
        <v>70.821339156967866</v>
      </c>
      <c r="FC19" s="241">
        <f>+'Monthly Interactions-$'!FC19/'Monthly Interactions-Energy'!FC19</f>
        <v>67.390594588385397</v>
      </c>
      <c r="FD19" s="241">
        <f>+'Monthly Interactions-$'!FD19/'Monthly Interactions-Energy'!FD19</f>
        <v>74.815224227402751</v>
      </c>
      <c r="FE19" s="241">
        <f>+'Monthly Interactions-$'!FE19/'Monthly Interactions-Energy'!FE19</f>
        <v>77.809026005497515</v>
      </c>
      <c r="FF19" s="241">
        <f>+'Monthly Interactions-$'!FF19/'Monthly Interactions-Energy'!FF19</f>
        <v>79.055828400530146</v>
      </c>
      <c r="FG19" s="241">
        <f>+'Monthly Interactions-$'!FG19/'Monthly Interactions-Energy'!FG19</f>
        <v>75.645179392927247</v>
      </c>
      <c r="FH19" s="241">
        <f>+'Monthly Interactions-$'!FH19/'Monthly Interactions-Energy'!FH19</f>
        <v>73.53317318040061</v>
      </c>
      <c r="FI19" s="241">
        <f>+'Monthly Interactions-$'!FI19/'Monthly Interactions-Energy'!FI19</f>
        <v>72.387717112893299</v>
      </c>
      <c r="FJ19" s="241">
        <f>+'Monthly Interactions-$'!FJ19/'Monthly Interactions-Energy'!FJ19</f>
        <v>84.044035108065543</v>
      </c>
      <c r="FK19" s="241">
        <f>+'Monthly Interactions-$'!FK19/'Monthly Interactions-Energy'!FK19</f>
        <v>94.906859319085328</v>
      </c>
      <c r="FL19" s="241">
        <f>+'Monthly Interactions-$'!FL19/'Monthly Interactions-Energy'!FL19</f>
        <v>91.92612300140182</v>
      </c>
      <c r="FM19" s="241">
        <f>+'Monthly Interactions-$'!FM19/'Monthly Interactions-Energy'!FM19</f>
        <v>79.263666561863488</v>
      </c>
      <c r="FN19" s="241">
        <f>+'Monthly Interactions-$'!FN19/'Monthly Interactions-Energy'!FN19</f>
        <v>73.708455473346191</v>
      </c>
      <c r="FO19" s="241">
        <f>+'Monthly Interactions-$'!FO19/'Monthly Interactions-Energy'!FO19</f>
        <v>71.877548347392505</v>
      </c>
      <c r="FP19" s="241">
        <f>+'Monthly Interactions-$'!FP19/'Monthly Interactions-Energy'!FP19</f>
        <v>79.344385504138742</v>
      </c>
      <c r="FQ19" s="241">
        <f>+'Monthly Interactions-$'!FQ19/'Monthly Interactions-Energy'!FQ19</f>
        <v>80.671809012950476</v>
      </c>
      <c r="FR19" s="241">
        <f>+'Monthly Interactions-$'!FR19/'Monthly Interactions-Energy'!FR19</f>
        <v>83.256240277242156</v>
      </c>
      <c r="FS19" s="241">
        <f>+'Monthly Interactions-$'!FS19/'Monthly Interactions-Energy'!FS19</f>
        <v>80.152157543125568</v>
      </c>
      <c r="FT19" s="241">
        <f>+'Monthly Interactions-$'!FT19/'Monthly Interactions-Energy'!FT19</f>
        <v>77.637454941996424</v>
      </c>
      <c r="FU19" s="241">
        <f>+'Monthly Interactions-$'!FU19/'Monthly Interactions-Energy'!FU19</f>
        <v>76.125816243497354</v>
      </c>
      <c r="FV19" s="241">
        <f>+'Monthly Interactions-$'!FV19/'Monthly Interactions-Energy'!FV19</f>
        <v>89.169083783915951</v>
      </c>
      <c r="FW19" s="241">
        <f>+'Monthly Interactions-$'!FW19/'Monthly Interactions-Energy'!FW19</f>
        <v>94.782231556073654</v>
      </c>
      <c r="FX19" s="241">
        <f>+'Monthly Interactions-$'!FX19/'Monthly Interactions-Energy'!FX19</f>
        <v>96.57055126407711</v>
      </c>
      <c r="FY19" s="241">
        <f>+'Monthly Interactions-$'!FY19/'Monthly Interactions-Energy'!FY19</f>
        <v>81.529340563003899</v>
      </c>
      <c r="FZ19" s="241">
        <f>+'Monthly Interactions-$'!FZ19/'Monthly Interactions-Energy'!FZ19</f>
        <v>76.827707866184809</v>
      </c>
      <c r="GA19" s="241">
        <f>+'Monthly Interactions-$'!GA19/'Monthly Interactions-Energy'!GA19</f>
        <v>77.394377010846611</v>
      </c>
      <c r="GB19" s="241">
        <f>+'Monthly Interactions-$'!GB19/'Monthly Interactions-Energy'!GB19</f>
        <v>83.878417817841992</v>
      </c>
    </row>
    <row r="20" spans="2:184">
      <c r="B20" s="17" t="s">
        <v>74</v>
      </c>
      <c r="C20" s="21" t="s">
        <v>61</v>
      </c>
      <c r="D20" s="19" t="s">
        <v>69</v>
      </c>
      <c r="E20" s="241">
        <f>+'Monthly Interactions-$'!E20/'Monthly Interactions-Energy'!E20</f>
        <v>30.418314344993373</v>
      </c>
      <c r="F20" s="241">
        <f>+'Monthly Interactions-$'!F20/'Monthly Interactions-Energy'!F20</f>
        <v>30.847973893250266</v>
      </c>
      <c r="G20" s="241">
        <f>+'Monthly Interactions-$'!G20/'Monthly Interactions-Energy'!G20</f>
        <v>28.452398587939811</v>
      </c>
      <c r="H20" s="241">
        <f>+'Monthly Interactions-$'!H20/'Monthly Interactions-Energy'!H20</f>
        <v>27.570007334474074</v>
      </c>
      <c r="I20" s="241">
        <f>+'Monthly Interactions-$'!I20/'Monthly Interactions-Energy'!I20</f>
        <v>26.595496052087817</v>
      </c>
      <c r="J20" s="241">
        <f>+'Monthly Interactions-$'!J20/'Monthly Interactions-Energy'!J20</f>
        <v>29.05538950540469</v>
      </c>
      <c r="K20" s="241">
        <f>+'Monthly Interactions-$'!K20/'Monthly Interactions-Energy'!K20</f>
        <v>32.57297231302249</v>
      </c>
      <c r="L20" s="241">
        <f>+'Monthly Interactions-$'!L20/'Monthly Interactions-Energy'!L20</f>
        <v>31.333217356515242</v>
      </c>
      <c r="M20" s="241">
        <f>+'Monthly Interactions-$'!M20/'Monthly Interactions-Energy'!M20</f>
        <v>27.792269065120397</v>
      </c>
      <c r="N20" s="241">
        <f>+'Monthly Interactions-$'!N20/'Monthly Interactions-Energy'!N20</f>
        <v>27.765243707211685</v>
      </c>
      <c r="O20" s="241">
        <f>+'Monthly Interactions-$'!O20/'Monthly Interactions-Energy'!O20</f>
        <v>27.62060656292498</v>
      </c>
      <c r="P20" s="241">
        <f>+'Monthly Interactions-$'!P20/'Monthly Interactions-Energy'!P20</f>
        <v>29.182012457786389</v>
      </c>
      <c r="Q20" s="241">
        <f>+'Monthly Interactions-$'!Q20/'Monthly Interactions-Energy'!Q20</f>
        <v>31.847864485324902</v>
      </c>
      <c r="R20" s="241">
        <f>+'Monthly Interactions-$'!R20/'Monthly Interactions-Energy'!R20</f>
        <v>32.053943279413119</v>
      </c>
      <c r="S20" s="241">
        <f>+'Monthly Interactions-$'!S20/'Monthly Interactions-Energy'!S20</f>
        <v>28.03505025555928</v>
      </c>
      <c r="T20" s="241">
        <f>+'Monthly Interactions-$'!T20/'Monthly Interactions-Energy'!T20</f>
        <v>28.627380608141443</v>
      </c>
      <c r="U20" s="241">
        <f>+'Monthly Interactions-$'!U20/'Monthly Interactions-Energy'!U20</f>
        <v>27.720080026983585</v>
      </c>
      <c r="V20" s="241">
        <f>+'Monthly Interactions-$'!V20/'Monthly Interactions-Energy'!V20</f>
        <v>31.683804165971665</v>
      </c>
      <c r="W20" s="241">
        <f>+'Monthly Interactions-$'!W20/'Monthly Interactions-Energy'!W20</f>
        <v>34.259554698775361</v>
      </c>
      <c r="X20" s="241">
        <f>+'Monthly Interactions-$'!X20/'Monthly Interactions-Energy'!X20</f>
        <v>33.317984699043372</v>
      </c>
      <c r="Y20" s="241">
        <f>+'Monthly Interactions-$'!Y20/'Monthly Interactions-Energy'!Y20</f>
        <v>27.628126197273517</v>
      </c>
      <c r="Z20" s="241">
        <f>+'Monthly Interactions-$'!Z20/'Monthly Interactions-Energy'!Z20</f>
        <v>27.797905182579129</v>
      </c>
      <c r="AA20" s="241">
        <f>+'Monthly Interactions-$'!AA20/'Monthly Interactions-Energy'!AA20</f>
        <v>28.275360741609791</v>
      </c>
      <c r="AB20" s="241">
        <f>+'Monthly Interactions-$'!AB20/'Monthly Interactions-Energy'!AB20</f>
        <v>28.829276181091085</v>
      </c>
      <c r="AC20" s="241">
        <f>+'Monthly Interactions-$'!AC20/'Monthly Interactions-Energy'!AC20</f>
        <v>32.930195318076656</v>
      </c>
      <c r="AD20" s="241">
        <f>+'Monthly Interactions-$'!AD20/'Monthly Interactions-Energy'!AD20</f>
        <v>33.307014132899141</v>
      </c>
      <c r="AE20" s="241">
        <f>+'Monthly Interactions-$'!AE20/'Monthly Interactions-Energy'!AE20</f>
        <v>29.362763727270689</v>
      </c>
      <c r="AF20" s="241">
        <f>+'Monthly Interactions-$'!AF20/'Monthly Interactions-Energy'!AF20</f>
        <v>29.832964060890255</v>
      </c>
      <c r="AG20" s="241">
        <f>+'Monthly Interactions-$'!AG20/'Monthly Interactions-Energy'!AG20</f>
        <v>29.405814446295956</v>
      </c>
      <c r="AH20" s="241">
        <f>+'Monthly Interactions-$'!AH20/'Monthly Interactions-Energy'!AH20</f>
        <v>33.638398668951226</v>
      </c>
      <c r="AI20" s="241">
        <f>+'Monthly Interactions-$'!AI20/'Monthly Interactions-Energy'!AI20</f>
        <v>36.779701461943716</v>
      </c>
      <c r="AJ20" s="241">
        <f>+'Monthly Interactions-$'!AJ20/'Monthly Interactions-Energy'!AJ20</f>
        <v>35.48579716893493</v>
      </c>
      <c r="AK20" s="241">
        <f>+'Monthly Interactions-$'!AK20/'Monthly Interactions-Energy'!AK20</f>
        <v>29.395035309779612</v>
      </c>
      <c r="AL20" s="241">
        <f>+'Monthly Interactions-$'!AL20/'Monthly Interactions-Energy'!AL20</f>
        <v>29.408080232747761</v>
      </c>
      <c r="AM20" s="241">
        <f>+'Monthly Interactions-$'!AM20/'Monthly Interactions-Energy'!AM20</f>
        <v>29.916378686598744</v>
      </c>
      <c r="AN20" s="241">
        <f>+'Monthly Interactions-$'!AN20/'Monthly Interactions-Energy'!AN20</f>
        <v>30.272215248824388</v>
      </c>
      <c r="AO20" s="241">
        <f>+'Monthly Interactions-$'!AO20/'Monthly Interactions-Energy'!AO20</f>
        <v>35.5741559618194</v>
      </c>
      <c r="AP20" s="241">
        <f>+'Monthly Interactions-$'!AP20/'Monthly Interactions-Energy'!AP20</f>
        <v>35.712094715973507</v>
      </c>
      <c r="AQ20" s="241">
        <f>+'Monthly Interactions-$'!AQ20/'Monthly Interactions-Energy'!AQ20</f>
        <v>31.146106898943639</v>
      </c>
      <c r="AR20" s="241">
        <f>+'Monthly Interactions-$'!AR20/'Monthly Interactions-Energy'!AR20</f>
        <v>31.727502971363016</v>
      </c>
      <c r="AS20" s="241">
        <f>+'Monthly Interactions-$'!AS20/'Monthly Interactions-Energy'!AS20</f>
        <v>31.041223166835991</v>
      </c>
      <c r="AT20" s="241">
        <f>+'Monthly Interactions-$'!AT20/'Monthly Interactions-Energy'!AT20</f>
        <v>35.300699046574842</v>
      </c>
      <c r="AU20" s="241">
        <f>+'Monthly Interactions-$'!AU20/'Monthly Interactions-Energy'!AU20</f>
        <v>39.658213663392537</v>
      </c>
      <c r="AV20" s="241">
        <f>+'Monthly Interactions-$'!AV20/'Monthly Interactions-Energy'!AV20</f>
        <v>38.260512379177484</v>
      </c>
      <c r="AW20" s="241">
        <f>+'Monthly Interactions-$'!AW20/'Monthly Interactions-Energy'!AW20</f>
        <v>31.781996019510586</v>
      </c>
      <c r="AX20" s="241">
        <f>+'Monthly Interactions-$'!AX20/'Monthly Interactions-Energy'!AX20</f>
        <v>31.543759052399754</v>
      </c>
      <c r="AY20" s="241">
        <f>+'Monthly Interactions-$'!AY20/'Monthly Interactions-Energy'!AY20</f>
        <v>31.990515008151821</v>
      </c>
      <c r="AZ20" s="241">
        <f>+'Monthly Interactions-$'!AZ20/'Monthly Interactions-Energy'!AZ20</f>
        <v>32.000545280878626</v>
      </c>
      <c r="BA20" s="241">
        <f>+'Monthly Interactions-$'!BA20/'Monthly Interactions-Energy'!BA20</f>
        <v>36.930243899203994</v>
      </c>
      <c r="BB20" s="241">
        <f>+'Monthly Interactions-$'!BB20/'Monthly Interactions-Energy'!BB20</f>
        <v>37.379810667242538</v>
      </c>
      <c r="BC20" s="241">
        <f>+'Monthly Interactions-$'!BC20/'Monthly Interactions-Energy'!BC20</f>
        <v>32.661097764255601</v>
      </c>
      <c r="BD20" s="241">
        <f>+'Monthly Interactions-$'!BD20/'Monthly Interactions-Energy'!BD20</f>
        <v>33.343464340534723</v>
      </c>
      <c r="BE20" s="241">
        <f>+'Monthly Interactions-$'!BE20/'Monthly Interactions-Energy'!BE20</f>
        <v>31.617678494969699</v>
      </c>
      <c r="BF20" s="241">
        <f>+'Monthly Interactions-$'!BF20/'Monthly Interactions-Energy'!BF20</f>
        <v>36.39353886274634</v>
      </c>
      <c r="BG20" s="241">
        <f>+'Monthly Interactions-$'!BG20/'Monthly Interactions-Energy'!BG20</f>
        <v>40.287458179421165</v>
      </c>
      <c r="BH20" s="241">
        <f>+'Monthly Interactions-$'!BH20/'Monthly Interactions-Energy'!BH20</f>
        <v>38.869599886438813</v>
      </c>
      <c r="BI20" s="241">
        <f>+'Monthly Interactions-$'!BI20/'Monthly Interactions-Energy'!BI20</f>
        <v>32.117971631884167</v>
      </c>
      <c r="BJ20" s="241">
        <f>+'Monthly Interactions-$'!BJ20/'Monthly Interactions-Energy'!BJ20</f>
        <v>32.23097751359127</v>
      </c>
      <c r="BK20" s="241">
        <f>+'Monthly Interactions-$'!BK20/'Monthly Interactions-Energy'!BK20</f>
        <v>32.65231768122667</v>
      </c>
      <c r="BL20" s="241">
        <f>+'Monthly Interactions-$'!BL20/'Monthly Interactions-Energy'!BL20</f>
        <v>34.520101001007738</v>
      </c>
      <c r="BM20" s="241">
        <f>+'Monthly Interactions-$'!BM20/'Monthly Interactions-Energy'!BM20</f>
        <v>38.573126588110291</v>
      </c>
      <c r="BN20" s="241">
        <f>+'Monthly Interactions-$'!BN20/'Monthly Interactions-Energy'!BN20</f>
        <v>39.002758569537633</v>
      </c>
      <c r="BO20" s="241">
        <f>+'Monthly Interactions-$'!BO20/'Monthly Interactions-Energy'!BO20</f>
        <v>35.023287294985479</v>
      </c>
      <c r="BP20" s="241">
        <f>+'Monthly Interactions-$'!BP20/'Monthly Interactions-Energy'!BP20</f>
        <v>36.207523380324055</v>
      </c>
      <c r="BQ20" s="241">
        <f>+'Monthly Interactions-$'!BQ20/'Monthly Interactions-Energy'!BQ20</f>
        <v>35.282728184152369</v>
      </c>
      <c r="BR20" s="241">
        <f>+'Monthly Interactions-$'!BR20/'Monthly Interactions-Energy'!BR20</f>
        <v>41.263677785726344</v>
      </c>
      <c r="BS20" s="241">
        <f>+'Monthly Interactions-$'!BS20/'Monthly Interactions-Energy'!BS20</f>
        <v>47.669517579715261</v>
      </c>
      <c r="BT20" s="241">
        <f>+'Monthly Interactions-$'!BT20/'Monthly Interactions-Energy'!BT20</f>
        <v>46.624959657073639</v>
      </c>
      <c r="BU20" s="241">
        <f>+'Monthly Interactions-$'!BU20/'Monthly Interactions-Energy'!BU20</f>
        <v>38.990519841060866</v>
      </c>
      <c r="BV20" s="241">
        <f>+'Monthly Interactions-$'!BV20/'Monthly Interactions-Energy'!BV20</f>
        <v>37.283246373122935</v>
      </c>
      <c r="BW20" s="241">
        <f>+'Monthly Interactions-$'!BW20/'Monthly Interactions-Energy'!BW20</f>
        <v>38.834500042275543</v>
      </c>
      <c r="BX20" s="241">
        <f>+'Monthly Interactions-$'!BX20/'Monthly Interactions-Energy'!BX20</f>
        <v>41.481736070719549</v>
      </c>
      <c r="BY20" s="241">
        <f>+'Monthly Interactions-$'!BY20/'Monthly Interactions-Energy'!BY20</f>
        <v>43.554314445151867</v>
      </c>
      <c r="BZ20" s="241">
        <f>+'Monthly Interactions-$'!BZ20/'Monthly Interactions-Energy'!BZ20</f>
        <v>44.346041214750542</v>
      </c>
      <c r="CA20" s="241">
        <f>+'Monthly Interactions-$'!CA20/'Monthly Interactions-Energy'!CA20</f>
        <v>41.432383128062511</v>
      </c>
      <c r="CB20" s="241">
        <f>+'Monthly Interactions-$'!CB20/'Monthly Interactions-Energy'!CB20</f>
        <v>42.117087733300593</v>
      </c>
      <c r="CC20" s="241">
        <f>+'Monthly Interactions-$'!CC20/'Monthly Interactions-Energy'!CC20</f>
        <v>41.280351358476764</v>
      </c>
      <c r="CD20" s="241">
        <f>+'Monthly Interactions-$'!CD20/'Monthly Interactions-Energy'!CD20</f>
        <v>48.701002240335256</v>
      </c>
      <c r="CE20" s="241">
        <f>+'Monthly Interactions-$'!CE20/'Monthly Interactions-Energy'!CE20</f>
        <v>60.862286570417496</v>
      </c>
      <c r="CF20" s="241">
        <f>+'Monthly Interactions-$'!CF20/'Monthly Interactions-Energy'!CF20</f>
        <v>59.061654526168724</v>
      </c>
      <c r="CG20" s="241">
        <f>+'Monthly Interactions-$'!CG20/'Monthly Interactions-Energy'!CG20</f>
        <v>46.527714849324305</v>
      </c>
      <c r="CH20" s="241">
        <f>+'Monthly Interactions-$'!CH20/'Monthly Interactions-Energy'!CH20</f>
        <v>44.157743806464133</v>
      </c>
      <c r="CI20" s="241">
        <f>+'Monthly Interactions-$'!CI20/'Monthly Interactions-Energy'!CI20</f>
        <v>46.268107169800594</v>
      </c>
      <c r="CJ20" s="241">
        <f>+'Monthly Interactions-$'!CJ20/'Monthly Interactions-Energy'!CJ20</f>
        <v>49.693346398923957</v>
      </c>
      <c r="CK20" s="241">
        <f>+'Monthly Interactions-$'!CK20/'Monthly Interactions-Energy'!CK20</f>
        <v>49.09558801003103</v>
      </c>
      <c r="CL20" s="241">
        <f>+'Monthly Interactions-$'!CL20/'Monthly Interactions-Energy'!CL20</f>
        <v>49.817752445610289</v>
      </c>
      <c r="CM20" s="241">
        <f>+'Monthly Interactions-$'!CM20/'Monthly Interactions-Energy'!CM20</f>
        <v>46.81308680344258</v>
      </c>
      <c r="CN20" s="241">
        <f>+'Monthly Interactions-$'!CN20/'Monthly Interactions-Energy'!CN20</f>
        <v>47.507673740274825</v>
      </c>
      <c r="CO20" s="241">
        <f>+'Monthly Interactions-$'!CO20/'Monthly Interactions-Energy'!CO20</f>
        <v>47.199045256020426</v>
      </c>
      <c r="CP20" s="241">
        <f>+'Monthly Interactions-$'!CP20/'Monthly Interactions-Energy'!CP20</f>
        <v>55.500296250493001</v>
      </c>
      <c r="CQ20" s="241">
        <f>+'Monthly Interactions-$'!CQ20/'Monthly Interactions-Energy'!CQ20</f>
        <v>69.084790194642338</v>
      </c>
      <c r="CR20" s="241">
        <f>+'Monthly Interactions-$'!CR20/'Monthly Interactions-Energy'!CR20</f>
        <v>66.147391094291009</v>
      </c>
      <c r="CS20" s="241">
        <f>+'Monthly Interactions-$'!CS20/'Monthly Interactions-Energy'!CS20</f>
        <v>50.460942099684445</v>
      </c>
      <c r="CT20" s="241">
        <f>+'Monthly Interactions-$'!CT20/'Monthly Interactions-Energy'!CT20</f>
        <v>47.722637584823794</v>
      </c>
      <c r="CU20" s="241">
        <f>+'Monthly Interactions-$'!CU20/'Monthly Interactions-Energy'!CU20</f>
        <v>48.587392491337823</v>
      </c>
      <c r="CV20" s="241">
        <f>+'Monthly Interactions-$'!CV20/'Monthly Interactions-Energy'!CV20</f>
        <v>51.545344747154282</v>
      </c>
      <c r="CW20" s="241">
        <f>+'Monthly Interactions-$'!CW20/'Monthly Interactions-Energy'!CW20</f>
        <v>48.623511060270211</v>
      </c>
      <c r="CX20" s="241">
        <f>+'Monthly Interactions-$'!CX20/'Monthly Interactions-Energy'!CX20</f>
        <v>48.025078254275911</v>
      </c>
      <c r="CY20" s="241">
        <f>+'Monthly Interactions-$'!CY20/'Monthly Interactions-Energy'!CY20</f>
        <v>45.631979091446205</v>
      </c>
      <c r="CZ20" s="241">
        <f>+'Monthly Interactions-$'!CZ20/'Monthly Interactions-Energy'!CZ20</f>
        <v>44.886665702275295</v>
      </c>
      <c r="DA20" s="241">
        <f>+'Monthly Interactions-$'!DA20/'Monthly Interactions-Energy'!DA20</f>
        <v>43.258163076601456</v>
      </c>
      <c r="DB20" s="241">
        <f>+'Monthly Interactions-$'!DB20/'Monthly Interactions-Energy'!DB20</f>
        <v>47.691281471909456</v>
      </c>
      <c r="DC20" s="241">
        <f>+'Monthly Interactions-$'!DC20/'Monthly Interactions-Energy'!DC20</f>
        <v>58.59765233261674</v>
      </c>
      <c r="DD20" s="241">
        <f>+'Monthly Interactions-$'!DD20/'Monthly Interactions-Energy'!DD20</f>
        <v>54.215421145133064</v>
      </c>
      <c r="DE20" s="241">
        <f>+'Monthly Interactions-$'!DE20/'Monthly Interactions-Energy'!DE20</f>
        <v>44.430898870106539</v>
      </c>
      <c r="DF20" s="241">
        <f>+'Monthly Interactions-$'!DF20/'Monthly Interactions-Energy'!DF20</f>
        <v>42.999329753097797</v>
      </c>
      <c r="DG20" s="241">
        <f>+'Monthly Interactions-$'!DG20/'Monthly Interactions-Energy'!DG20</f>
        <v>45.838468992127929</v>
      </c>
      <c r="DH20" s="241">
        <f>+'Monthly Interactions-$'!DH20/'Monthly Interactions-Energy'!DH20</f>
        <v>48.337774480260883</v>
      </c>
      <c r="DI20" s="241">
        <f>+'Monthly Interactions-$'!DI20/'Monthly Interactions-Energy'!DI20</f>
        <v>49.697756594920598</v>
      </c>
      <c r="DJ20" s="241">
        <f>+'Monthly Interactions-$'!DJ20/'Monthly Interactions-Energy'!DJ20</f>
        <v>49.197269236239514</v>
      </c>
      <c r="DK20" s="241">
        <f>+'Monthly Interactions-$'!DK20/'Monthly Interactions-Energy'!DK20</f>
        <v>46.834721445351832</v>
      </c>
      <c r="DL20" s="241">
        <f>+'Monthly Interactions-$'!DL20/'Monthly Interactions-Energy'!DL20</f>
        <v>45.797357308353469</v>
      </c>
      <c r="DM20" s="241">
        <f>+'Monthly Interactions-$'!DM20/'Monthly Interactions-Energy'!DM20</f>
        <v>44.26441777941821</v>
      </c>
      <c r="DN20" s="241">
        <f>+'Monthly Interactions-$'!DN20/'Monthly Interactions-Energy'!DN20</f>
        <v>48.598274375809325</v>
      </c>
      <c r="DO20" s="241">
        <f>+'Monthly Interactions-$'!DO20/'Monthly Interactions-Energy'!DO20</f>
        <v>59.477038003254719</v>
      </c>
      <c r="DP20" s="241">
        <f>+'Monthly Interactions-$'!DP20/'Monthly Interactions-Energy'!DP20</f>
        <v>53.902627034128827</v>
      </c>
      <c r="DQ20" s="241">
        <f>+'Monthly Interactions-$'!DQ20/'Monthly Interactions-Energy'!DQ20</f>
        <v>45.736794396782308</v>
      </c>
      <c r="DR20" s="241">
        <f>+'Monthly Interactions-$'!DR20/'Monthly Interactions-Energy'!DR20</f>
        <v>44.632344098042701</v>
      </c>
      <c r="DS20" s="241">
        <f>+'Monthly Interactions-$'!DS20/'Monthly Interactions-Energy'!DS20</f>
        <v>47.552430174944774</v>
      </c>
      <c r="DT20" s="241">
        <f>+'Monthly Interactions-$'!DT20/'Monthly Interactions-Energy'!DT20</f>
        <v>50.068122867136658</v>
      </c>
      <c r="DU20" s="241">
        <f>+'Monthly Interactions-$'!DU20/'Monthly Interactions-Energy'!DU20</f>
        <v>51.242464850350103</v>
      </c>
      <c r="DV20" s="241">
        <f>+'Monthly Interactions-$'!DV20/'Monthly Interactions-Energy'!DV20</f>
        <v>50.220684329433681</v>
      </c>
      <c r="DW20" s="241">
        <f>+'Monthly Interactions-$'!DW20/'Monthly Interactions-Energy'!DW20</f>
        <v>48.212316009611939</v>
      </c>
      <c r="DX20" s="241">
        <f>+'Monthly Interactions-$'!DX20/'Monthly Interactions-Energy'!DX20</f>
        <v>47.580986445140447</v>
      </c>
      <c r="DY20" s="241">
        <f>+'Monthly Interactions-$'!DY20/'Monthly Interactions-Energy'!DY20</f>
        <v>45.993908041156935</v>
      </c>
      <c r="DZ20" s="241">
        <f>+'Monthly Interactions-$'!DZ20/'Monthly Interactions-Energy'!DZ20</f>
        <v>49.289524516123684</v>
      </c>
      <c r="EA20" s="241">
        <f>+'Monthly Interactions-$'!EA20/'Monthly Interactions-Energy'!EA20</f>
        <v>59.249285938091283</v>
      </c>
      <c r="EB20" s="241">
        <f>+'Monthly Interactions-$'!EB20/'Monthly Interactions-Energy'!EB20</f>
        <v>54.258166205407008</v>
      </c>
      <c r="EC20" s="241">
        <f>+'Monthly Interactions-$'!EC20/'Monthly Interactions-Energy'!EC20</f>
        <v>47.172753809854981</v>
      </c>
      <c r="ED20" s="241">
        <f>+'Monthly Interactions-$'!ED20/'Monthly Interactions-Energy'!ED20</f>
        <v>44.967164106788118</v>
      </c>
      <c r="EE20" s="241">
        <f>+'Monthly Interactions-$'!EE20/'Monthly Interactions-Energy'!EE20</f>
        <v>47.798373508970116</v>
      </c>
      <c r="EF20" s="241">
        <f>+'Monthly Interactions-$'!EF20/'Monthly Interactions-Energy'!EF20</f>
        <v>51.124648725736002</v>
      </c>
      <c r="EG20" s="241">
        <f>+'Monthly Interactions-$'!EG20/'Monthly Interactions-Energy'!EG20</f>
        <v>51.577585851892614</v>
      </c>
      <c r="EH20" s="241">
        <f>+'Monthly Interactions-$'!EH20/'Monthly Interactions-Energy'!EH20</f>
        <v>51.165318679289342</v>
      </c>
      <c r="EI20" s="241">
        <f>+'Monthly Interactions-$'!EI20/'Monthly Interactions-Energy'!EI20</f>
        <v>49.339538727591851</v>
      </c>
      <c r="EJ20" s="241">
        <f>+'Monthly Interactions-$'!EJ20/'Monthly Interactions-Energy'!EJ20</f>
        <v>48.232303749127681</v>
      </c>
      <c r="EK20" s="241">
        <f>+'Monthly Interactions-$'!EK20/'Monthly Interactions-Energy'!EK20</f>
        <v>47.111879593017434</v>
      </c>
      <c r="EL20" s="241">
        <f>+'Monthly Interactions-$'!EL20/'Monthly Interactions-Energy'!EL20</f>
        <v>49.395772344888442</v>
      </c>
      <c r="EM20" s="241">
        <f>+'Monthly Interactions-$'!EM20/'Monthly Interactions-Energy'!EM20</f>
        <v>61.007138797814207</v>
      </c>
      <c r="EN20" s="241">
        <f>+'Monthly Interactions-$'!EN20/'Monthly Interactions-Energy'!EN20</f>
        <v>57.784397111841855</v>
      </c>
      <c r="EO20" s="241">
        <f>+'Monthly Interactions-$'!EO20/'Monthly Interactions-Energy'!EO20</f>
        <v>48.766419815008128</v>
      </c>
      <c r="EP20" s="241">
        <f>+'Monthly Interactions-$'!EP20/'Monthly Interactions-Energy'!EP20</f>
        <v>46.397769397929181</v>
      </c>
      <c r="EQ20" s="241">
        <f>+'Monthly Interactions-$'!EQ20/'Monthly Interactions-Energy'!EQ20</f>
        <v>48.95800147343607</v>
      </c>
      <c r="ER20" s="241">
        <f>+'Monthly Interactions-$'!ER20/'Monthly Interactions-Energy'!ER20</f>
        <v>52.599360961033092</v>
      </c>
      <c r="ES20" s="241">
        <f>+'Monthly Interactions-$'!ES20/'Monthly Interactions-Energy'!ES20</f>
        <v>54.012080842637609</v>
      </c>
      <c r="ET20" s="241">
        <f>+'Monthly Interactions-$'!ET20/'Monthly Interactions-Energy'!ET20</f>
        <v>53.331638932230724</v>
      </c>
      <c r="EU20" s="241">
        <f>+'Monthly Interactions-$'!EU20/'Monthly Interactions-Energy'!EU20</f>
        <v>51.030588947267077</v>
      </c>
      <c r="EV20" s="241">
        <f>+'Monthly Interactions-$'!EV20/'Monthly Interactions-Energy'!EV20</f>
        <v>50.142218533610695</v>
      </c>
      <c r="EW20" s="241">
        <f>+'Monthly Interactions-$'!EW20/'Monthly Interactions-Energy'!EW20</f>
        <v>48.833016204341348</v>
      </c>
      <c r="EX20" s="241">
        <f>+'Monthly Interactions-$'!EX20/'Monthly Interactions-Energy'!EX20</f>
        <v>51.879889904226076</v>
      </c>
      <c r="EY20" s="241">
        <f>+'Monthly Interactions-$'!EY20/'Monthly Interactions-Energy'!EY20</f>
        <v>63.04944691554357</v>
      </c>
      <c r="EZ20" s="241">
        <f>+'Monthly Interactions-$'!EZ20/'Monthly Interactions-Energy'!EZ20</f>
        <v>59.709599797953132</v>
      </c>
      <c r="FA20" s="241">
        <f>+'Monthly Interactions-$'!FA20/'Monthly Interactions-Energy'!FA20</f>
        <v>49.244813597617338</v>
      </c>
      <c r="FB20" s="241">
        <f>+'Monthly Interactions-$'!FB20/'Monthly Interactions-Energy'!FB20</f>
        <v>48.901133030745726</v>
      </c>
      <c r="FC20" s="241">
        <f>+'Monthly Interactions-$'!FC20/'Monthly Interactions-Energy'!FC20</f>
        <v>51.266295050561808</v>
      </c>
      <c r="FD20" s="241">
        <f>+'Monthly Interactions-$'!FD20/'Monthly Interactions-Energy'!FD20</f>
        <v>54.974858829065525</v>
      </c>
      <c r="FE20" s="241">
        <f>+'Monthly Interactions-$'!FE20/'Monthly Interactions-Energy'!FE20</f>
        <v>57.703175148989743</v>
      </c>
      <c r="FF20" s="241">
        <f>+'Monthly Interactions-$'!FF20/'Monthly Interactions-Energy'!FF20</f>
        <v>57.176765396612893</v>
      </c>
      <c r="FG20" s="241">
        <f>+'Monthly Interactions-$'!FG20/'Monthly Interactions-Energy'!FG20</f>
        <v>55.354881399739462</v>
      </c>
      <c r="FH20" s="241">
        <f>+'Monthly Interactions-$'!FH20/'Monthly Interactions-Energy'!FH20</f>
        <v>54.367580289734875</v>
      </c>
      <c r="FI20" s="241">
        <f>+'Monthly Interactions-$'!FI20/'Monthly Interactions-Energy'!FI20</f>
        <v>52.94024560041936</v>
      </c>
      <c r="FJ20" s="241">
        <f>+'Monthly Interactions-$'!FJ20/'Monthly Interactions-Energy'!FJ20</f>
        <v>56.146247795133625</v>
      </c>
      <c r="FK20" s="241">
        <f>+'Monthly Interactions-$'!FK20/'Monthly Interactions-Energy'!FK20</f>
        <v>67.304837879712281</v>
      </c>
      <c r="FL20" s="241">
        <f>+'Monthly Interactions-$'!FL20/'Monthly Interactions-Energy'!FL20</f>
        <v>63.968083698618805</v>
      </c>
      <c r="FM20" s="241">
        <f>+'Monthly Interactions-$'!FM20/'Monthly Interactions-Energy'!FM20</f>
        <v>53.623139980964694</v>
      </c>
      <c r="FN20" s="241">
        <f>+'Monthly Interactions-$'!FN20/'Monthly Interactions-Energy'!FN20</f>
        <v>53.56277094926903</v>
      </c>
      <c r="FO20" s="241">
        <f>+'Monthly Interactions-$'!FO20/'Monthly Interactions-Energy'!FO20</f>
        <v>55.501406617216645</v>
      </c>
      <c r="FP20" s="241">
        <f>+'Monthly Interactions-$'!FP20/'Monthly Interactions-Energy'!FP20</f>
        <v>59.333974888065242</v>
      </c>
      <c r="FQ20" s="241">
        <f>+'Monthly Interactions-$'!FQ20/'Monthly Interactions-Energy'!FQ20</f>
        <v>61.100553628260627</v>
      </c>
      <c r="FR20" s="241">
        <f>+'Monthly Interactions-$'!FR20/'Monthly Interactions-Energy'!FR20</f>
        <v>60.311950369538778</v>
      </c>
      <c r="FS20" s="241">
        <f>+'Monthly Interactions-$'!FS20/'Monthly Interactions-Energy'!FS20</f>
        <v>58.68715596330275</v>
      </c>
      <c r="FT20" s="241">
        <f>+'Monthly Interactions-$'!FT20/'Monthly Interactions-Energy'!FT20</f>
        <v>56.970193549824046</v>
      </c>
      <c r="FU20" s="241">
        <f>+'Monthly Interactions-$'!FU20/'Monthly Interactions-Energy'!FU20</f>
        <v>55.801889039955945</v>
      </c>
      <c r="FV20" s="241">
        <f>+'Monthly Interactions-$'!FV20/'Monthly Interactions-Energy'!FV20</f>
        <v>59.456399350071656</v>
      </c>
      <c r="FW20" s="241">
        <f>+'Monthly Interactions-$'!FW20/'Monthly Interactions-Energy'!FW20</f>
        <v>70.189755107648125</v>
      </c>
      <c r="FX20" s="241">
        <f>+'Monthly Interactions-$'!FX20/'Monthly Interactions-Energy'!FX20</f>
        <v>66.133658804282064</v>
      </c>
      <c r="FY20" s="241">
        <f>+'Monthly Interactions-$'!FY20/'Monthly Interactions-Energy'!FY20</f>
        <v>55.843554549559144</v>
      </c>
      <c r="FZ20" s="241">
        <f>+'Monthly Interactions-$'!FZ20/'Monthly Interactions-Energy'!FZ20</f>
        <v>56.209354667374853</v>
      </c>
      <c r="GA20" s="241">
        <f>+'Monthly Interactions-$'!GA20/'Monthly Interactions-Energy'!GA20</f>
        <v>58.824619670023573</v>
      </c>
      <c r="GB20" s="241">
        <f>+'Monthly Interactions-$'!GB20/'Monthly Interactions-Energy'!GB20</f>
        <v>62.731607412166191</v>
      </c>
    </row>
    <row r="21" spans="2:184">
      <c r="B21" s="17" t="s">
        <v>74</v>
      </c>
      <c r="C21" s="21" t="s">
        <v>61</v>
      </c>
      <c r="D21" s="19" t="s">
        <v>70</v>
      </c>
      <c r="E21" s="241">
        <f>+'Monthly Interactions-$'!E21/'Monthly Interactions-Energy'!E21</f>
        <v>22.635243265199925</v>
      </c>
      <c r="F21" s="241">
        <f>+'Monthly Interactions-$'!F21/'Monthly Interactions-Energy'!F21</f>
        <v>23.137032014731414</v>
      </c>
      <c r="G21" s="241">
        <f>+'Monthly Interactions-$'!G21/'Monthly Interactions-Energy'!G21</f>
        <v>21.709015589040376</v>
      </c>
      <c r="H21" s="241">
        <f>+'Monthly Interactions-$'!H21/'Monthly Interactions-Energy'!H21</f>
        <v>17.815452454010767</v>
      </c>
      <c r="I21" s="241">
        <f>+'Monthly Interactions-$'!I21/'Monthly Interactions-Energy'!I21</f>
        <v>15.574333129148133</v>
      </c>
      <c r="J21" s="241">
        <f>+'Monthly Interactions-$'!J21/'Monthly Interactions-Energy'!J21</f>
        <v>12.403953888287006</v>
      </c>
      <c r="K21" s="241">
        <f>+'Monthly Interactions-$'!K21/'Monthly Interactions-Energy'!K21</f>
        <v>12.367018880427652</v>
      </c>
      <c r="L21" s="241">
        <f>+'Monthly Interactions-$'!L21/'Monthly Interactions-Energy'!L21</f>
        <v>13.122492675340567</v>
      </c>
      <c r="M21" s="241">
        <f>+'Monthly Interactions-$'!M21/'Monthly Interactions-Energy'!M21</f>
        <v>14.621607190273782</v>
      </c>
      <c r="N21" s="241">
        <f>+'Monthly Interactions-$'!N21/'Monthly Interactions-Energy'!N21</f>
        <v>16.897997733789076</v>
      </c>
      <c r="O21" s="241">
        <f>+'Monthly Interactions-$'!O21/'Monthly Interactions-Energy'!O21</f>
        <v>18.267939735444653</v>
      </c>
      <c r="P21" s="241">
        <f>+'Monthly Interactions-$'!P21/'Monthly Interactions-Energy'!P21</f>
        <v>18.391611233742989</v>
      </c>
      <c r="Q21" s="241">
        <f>+'Monthly Interactions-$'!Q21/'Monthly Interactions-Energy'!Q21</f>
        <v>23.448007205305025</v>
      </c>
      <c r="R21" s="241">
        <f>+'Monthly Interactions-$'!R21/'Monthly Interactions-Energy'!R21</f>
        <v>23.921781233846314</v>
      </c>
      <c r="S21" s="241">
        <f>+'Monthly Interactions-$'!S21/'Monthly Interactions-Energy'!S21</f>
        <v>21.263139808887651</v>
      </c>
      <c r="T21" s="241">
        <f>+'Monthly Interactions-$'!T21/'Monthly Interactions-Energy'!T21</f>
        <v>18.337139139652685</v>
      </c>
      <c r="U21" s="241">
        <f>+'Monthly Interactions-$'!U21/'Monthly Interactions-Energy'!U21</f>
        <v>16.197319326209019</v>
      </c>
      <c r="V21" s="241">
        <f>+'Monthly Interactions-$'!V21/'Monthly Interactions-Energy'!V21</f>
        <v>13.479905014116124</v>
      </c>
      <c r="W21" s="241">
        <f>+'Monthly Interactions-$'!W21/'Monthly Interactions-Energy'!W21</f>
        <v>13.045201252771914</v>
      </c>
      <c r="X21" s="241">
        <f>+'Monthly Interactions-$'!X21/'Monthly Interactions-Energy'!X21</f>
        <v>13.954317864225953</v>
      </c>
      <c r="Y21" s="241">
        <f>+'Monthly Interactions-$'!Y21/'Monthly Interactions-Energy'!Y21</f>
        <v>14.516460783676969</v>
      </c>
      <c r="Z21" s="241">
        <f>+'Monthly Interactions-$'!Z21/'Monthly Interactions-Energy'!Z21</f>
        <v>16.888347302258548</v>
      </c>
      <c r="AA21" s="241">
        <f>+'Monthly Interactions-$'!AA21/'Monthly Interactions-Energy'!AA21</f>
        <v>18.665325147833215</v>
      </c>
      <c r="AB21" s="241">
        <f>+'Monthly Interactions-$'!AB21/'Monthly Interactions-Energy'!AB21</f>
        <v>18.191747450075486</v>
      </c>
      <c r="AC21" s="241">
        <f>+'Monthly Interactions-$'!AC21/'Monthly Interactions-Energy'!AC21</f>
        <v>24.211672372210998</v>
      </c>
      <c r="AD21" s="241">
        <f>+'Monthly Interactions-$'!AD21/'Monthly Interactions-Energy'!AD21</f>
        <v>24.773790768380319</v>
      </c>
      <c r="AE21" s="241">
        <f>+'Monthly Interactions-$'!AE21/'Monthly Interactions-Energy'!AE21</f>
        <v>22.183443922924901</v>
      </c>
      <c r="AF21" s="241">
        <f>+'Monthly Interactions-$'!AF21/'Monthly Interactions-Energy'!AF21</f>
        <v>19.130651401556804</v>
      </c>
      <c r="AG21" s="241">
        <f>+'Monthly Interactions-$'!AG21/'Monthly Interactions-Energy'!AG21</f>
        <v>17.182215970114406</v>
      </c>
      <c r="AH21" s="241">
        <f>+'Monthly Interactions-$'!AH21/'Monthly Interactions-Energy'!AH21</f>
        <v>14.203817624255048</v>
      </c>
      <c r="AI21" s="241">
        <f>+'Monthly Interactions-$'!AI21/'Monthly Interactions-Energy'!AI21</f>
        <v>13.983288932695016</v>
      </c>
      <c r="AJ21" s="241">
        <f>+'Monthly Interactions-$'!AJ21/'Monthly Interactions-Energy'!AJ21</f>
        <v>14.631364141507687</v>
      </c>
      <c r="AK21" s="241">
        <f>+'Monthly Interactions-$'!AK21/'Monthly Interactions-Energy'!AK21</f>
        <v>15.381322722283205</v>
      </c>
      <c r="AL21" s="241">
        <f>+'Monthly Interactions-$'!AL21/'Monthly Interactions-Energy'!AL21</f>
        <v>17.809444134644629</v>
      </c>
      <c r="AM21" s="241">
        <f>+'Monthly Interactions-$'!AM21/'Monthly Interactions-Energy'!AM21</f>
        <v>19.716135973473179</v>
      </c>
      <c r="AN21" s="241">
        <f>+'Monthly Interactions-$'!AN21/'Monthly Interactions-Energy'!AN21</f>
        <v>18.969089046379327</v>
      </c>
      <c r="AO21" s="241">
        <f>+'Monthly Interactions-$'!AO21/'Monthly Interactions-Energy'!AO21</f>
        <v>26.062568838014318</v>
      </c>
      <c r="AP21" s="241">
        <f>+'Monthly Interactions-$'!AP21/'Monthly Interactions-Energy'!AP21</f>
        <v>26.58386185243328</v>
      </c>
      <c r="AQ21" s="241">
        <f>+'Monthly Interactions-$'!AQ21/'Monthly Interactions-Energy'!AQ21</f>
        <v>23.60485047350058</v>
      </c>
      <c r="AR21" s="241">
        <f>+'Monthly Interactions-$'!AR21/'Monthly Interactions-Energy'!AR21</f>
        <v>20.293249833130474</v>
      </c>
      <c r="AS21" s="241">
        <f>+'Monthly Interactions-$'!AS21/'Monthly Interactions-Energy'!AS21</f>
        <v>18.119803768045021</v>
      </c>
      <c r="AT21" s="241">
        <f>+'Monthly Interactions-$'!AT21/'Monthly Interactions-Energy'!AT21</f>
        <v>15.014005255040841</v>
      </c>
      <c r="AU21" s="241">
        <f>+'Monthly Interactions-$'!AU21/'Monthly Interactions-Energy'!AU21</f>
        <v>14.867661799605809</v>
      </c>
      <c r="AV21" s="241">
        <f>+'Monthly Interactions-$'!AV21/'Monthly Interactions-Energy'!AV21</f>
        <v>15.82710508831183</v>
      </c>
      <c r="AW21" s="241">
        <f>+'Monthly Interactions-$'!AW21/'Monthly Interactions-Energy'!AW21</f>
        <v>16.594955617233015</v>
      </c>
      <c r="AX21" s="241">
        <f>+'Monthly Interactions-$'!AX21/'Monthly Interactions-Energy'!AX21</f>
        <v>19.105296521087364</v>
      </c>
      <c r="AY21" s="241">
        <f>+'Monthly Interactions-$'!AY21/'Monthly Interactions-Energy'!AY21</f>
        <v>21.093397210400727</v>
      </c>
      <c r="AZ21" s="241">
        <f>+'Monthly Interactions-$'!AZ21/'Monthly Interactions-Energy'!AZ21</f>
        <v>21.208370388687811</v>
      </c>
      <c r="BA21" s="241">
        <f>+'Monthly Interactions-$'!BA21/'Monthly Interactions-Energy'!BA21</f>
        <v>27.980532073918411</v>
      </c>
      <c r="BB21" s="241">
        <f>+'Monthly Interactions-$'!BB21/'Monthly Interactions-Energy'!BB21</f>
        <v>27.81692918881194</v>
      </c>
      <c r="BC21" s="241">
        <f>+'Monthly Interactions-$'!BC21/'Monthly Interactions-Energy'!BC21</f>
        <v>24.749715909090909</v>
      </c>
      <c r="BD21" s="241">
        <f>+'Monthly Interactions-$'!BD21/'Monthly Interactions-Energy'!BD21</f>
        <v>21.343405008453082</v>
      </c>
      <c r="BE21" s="241">
        <f>+'Monthly Interactions-$'!BE21/'Monthly Interactions-Energy'!BE21</f>
        <v>18.455565920398008</v>
      </c>
      <c r="BF21" s="241">
        <f>+'Monthly Interactions-$'!BF21/'Monthly Interactions-Energy'!BF21</f>
        <v>15.44283606603012</v>
      </c>
      <c r="BG21" s="241">
        <f>+'Monthly Interactions-$'!BG21/'Monthly Interactions-Energy'!BG21</f>
        <v>15.269289074751699</v>
      </c>
      <c r="BH21" s="241">
        <f>+'Monthly Interactions-$'!BH21/'Monthly Interactions-Energy'!BH21</f>
        <v>16.058060682816414</v>
      </c>
      <c r="BI21" s="241">
        <f>+'Monthly Interactions-$'!BI21/'Monthly Interactions-Energy'!BI21</f>
        <v>16.766150150694553</v>
      </c>
      <c r="BJ21" s="241">
        <f>+'Monthly Interactions-$'!BJ21/'Monthly Interactions-Energy'!BJ21</f>
        <v>19.481106022267209</v>
      </c>
      <c r="BK21" s="241">
        <f>+'Monthly Interactions-$'!BK21/'Monthly Interactions-Energy'!BK21</f>
        <v>21.55922425916625</v>
      </c>
      <c r="BL21" s="241">
        <f>+'Monthly Interactions-$'!BL21/'Monthly Interactions-Energy'!BL21</f>
        <v>21.707722946141722</v>
      </c>
      <c r="BM21" s="241">
        <f>+'Monthly Interactions-$'!BM21/'Monthly Interactions-Energy'!BM21</f>
        <v>28.292989839998071</v>
      </c>
      <c r="BN21" s="241">
        <f>+'Monthly Interactions-$'!BN21/'Monthly Interactions-Energy'!BN21</f>
        <v>29.188718461417032</v>
      </c>
      <c r="BO21" s="241">
        <f>+'Monthly Interactions-$'!BO21/'Monthly Interactions-Energy'!BO21</f>
        <v>26.492315236856737</v>
      </c>
      <c r="BP21" s="241">
        <f>+'Monthly Interactions-$'!BP21/'Monthly Interactions-Energy'!BP21</f>
        <v>23.13732382145956</v>
      </c>
      <c r="BQ21" s="241">
        <f>+'Monthly Interactions-$'!BQ21/'Monthly Interactions-Energy'!BQ21</f>
        <v>20.611670638482249</v>
      </c>
      <c r="BR21" s="241">
        <f>+'Monthly Interactions-$'!BR21/'Monthly Interactions-Energy'!BR21</f>
        <v>17.52321758004986</v>
      </c>
      <c r="BS21" s="241">
        <f>+'Monthly Interactions-$'!BS21/'Monthly Interactions-Energy'!BS21</f>
        <v>17.997317976988356</v>
      </c>
      <c r="BT21" s="241">
        <f>+'Monthly Interactions-$'!BT21/'Monthly Interactions-Energy'!BT21</f>
        <v>19.41635437192118</v>
      </c>
      <c r="BU21" s="241">
        <f>+'Monthly Interactions-$'!BU21/'Monthly Interactions-Energy'!BU21</f>
        <v>20.380721061862246</v>
      </c>
      <c r="BV21" s="241">
        <f>+'Monthly Interactions-$'!BV21/'Monthly Interactions-Energy'!BV21</f>
        <v>22.695207536636428</v>
      </c>
      <c r="BW21" s="241">
        <f>+'Monthly Interactions-$'!BW21/'Monthly Interactions-Energy'!BW21</f>
        <v>25.743566130090326</v>
      </c>
      <c r="BX21" s="241">
        <f>+'Monthly Interactions-$'!BX21/'Monthly Interactions-Energy'!BX21</f>
        <v>26.563464953638224</v>
      </c>
      <c r="BY21" s="241">
        <f>+'Monthly Interactions-$'!BY21/'Monthly Interactions-Energy'!BY21</f>
        <v>32.356161809641087</v>
      </c>
      <c r="BZ21" s="241">
        <f>+'Monthly Interactions-$'!BZ21/'Monthly Interactions-Energy'!BZ21</f>
        <v>33.476519605169869</v>
      </c>
      <c r="CA21" s="241">
        <f>+'Monthly Interactions-$'!CA21/'Monthly Interactions-Energy'!CA21</f>
        <v>31.670162408867292</v>
      </c>
      <c r="CB21" s="241">
        <f>+'Monthly Interactions-$'!CB21/'Monthly Interactions-Energy'!CB21</f>
        <v>27.348094210584058</v>
      </c>
      <c r="CC21" s="241">
        <f>+'Monthly Interactions-$'!CC21/'Monthly Interactions-Energy'!CC21</f>
        <v>24.118384482904656</v>
      </c>
      <c r="CD21" s="241">
        <f>+'Monthly Interactions-$'!CD21/'Monthly Interactions-Energy'!CD21</f>
        <v>20.740142842790686</v>
      </c>
      <c r="CE21" s="241">
        <f>+'Monthly Interactions-$'!CE21/'Monthly Interactions-Energy'!CE21</f>
        <v>23.368747822502684</v>
      </c>
      <c r="CF21" s="241">
        <f>+'Monthly Interactions-$'!CF21/'Monthly Interactions-Energy'!CF21</f>
        <v>24.47050013719474</v>
      </c>
      <c r="CG21" s="241">
        <f>+'Monthly Interactions-$'!CG21/'Monthly Interactions-Energy'!CG21</f>
        <v>24.524403325288279</v>
      </c>
      <c r="CH21" s="241">
        <f>+'Monthly Interactions-$'!CH21/'Monthly Interactions-Energy'!CH21</f>
        <v>27.010822599611672</v>
      </c>
      <c r="CI21" s="241">
        <f>+'Monthly Interactions-$'!CI21/'Monthly Interactions-Energy'!CI21</f>
        <v>31.223165623548663</v>
      </c>
      <c r="CJ21" s="241">
        <f>+'Monthly Interactions-$'!CJ21/'Monthly Interactions-Energy'!CJ21</f>
        <v>32.238015059841892</v>
      </c>
      <c r="CK21" s="241">
        <f>+'Monthly Interactions-$'!CK21/'Monthly Interactions-Energy'!CK21</f>
        <v>36.921354523833458</v>
      </c>
      <c r="CL21" s="241">
        <f>+'Monthly Interactions-$'!CL21/'Monthly Interactions-Energy'!CL21</f>
        <v>37.690542661844773</v>
      </c>
      <c r="CM21" s="241">
        <f>+'Monthly Interactions-$'!CM21/'Monthly Interactions-Energy'!CM21</f>
        <v>36.218494355597365</v>
      </c>
      <c r="CN21" s="241">
        <f>+'Monthly Interactions-$'!CN21/'Monthly Interactions-Energy'!CN21</f>
        <v>30.942475879579256</v>
      </c>
      <c r="CO21" s="241">
        <f>+'Monthly Interactions-$'!CO21/'Monthly Interactions-Energy'!CO21</f>
        <v>27.664221127627762</v>
      </c>
      <c r="CP21" s="241">
        <f>+'Monthly Interactions-$'!CP21/'Monthly Interactions-Energy'!CP21</f>
        <v>23.7232492741601</v>
      </c>
      <c r="CQ21" s="241">
        <f>+'Monthly Interactions-$'!CQ21/'Monthly Interactions-Energy'!CQ21</f>
        <v>26.528287220371876</v>
      </c>
      <c r="CR21" s="241">
        <f>+'Monthly Interactions-$'!CR21/'Monthly Interactions-Energy'!CR21</f>
        <v>27.866321157760531</v>
      </c>
      <c r="CS21" s="241">
        <f>+'Monthly Interactions-$'!CS21/'Monthly Interactions-Energy'!CS21</f>
        <v>26.661657302021801</v>
      </c>
      <c r="CT21" s="241">
        <f>+'Monthly Interactions-$'!CT21/'Monthly Interactions-Energy'!CT21</f>
        <v>29.255307957804675</v>
      </c>
      <c r="CU21" s="241">
        <f>+'Monthly Interactions-$'!CU21/'Monthly Interactions-Energy'!CU21</f>
        <v>32.752679498127833</v>
      </c>
      <c r="CV21" s="241">
        <f>+'Monthly Interactions-$'!CV21/'Monthly Interactions-Energy'!CV21</f>
        <v>33.604038084302189</v>
      </c>
      <c r="CW21" s="241">
        <f>+'Monthly Interactions-$'!CW21/'Monthly Interactions-Energy'!CW21</f>
        <v>46.58269871211025</v>
      </c>
      <c r="CX21" s="241">
        <f>+'Monthly Interactions-$'!CX21/'Monthly Interactions-Energy'!CX21</f>
        <v>47.376988527724663</v>
      </c>
      <c r="CY21" s="241">
        <f>+'Monthly Interactions-$'!CY21/'Monthly Interactions-Energy'!CY21</f>
        <v>44.854048307376665</v>
      </c>
      <c r="CZ21" s="241">
        <f>+'Monthly Interactions-$'!CZ21/'Monthly Interactions-Energy'!CZ21</f>
        <v>44.721144881242289</v>
      </c>
      <c r="DA21" s="241">
        <f>+'Monthly Interactions-$'!DA21/'Monthly Interactions-Energy'!DA21</f>
        <v>41.537644820439645</v>
      </c>
      <c r="DB21" s="241">
        <f>+'Monthly Interactions-$'!DB21/'Monthly Interactions-Energy'!DB21</f>
        <v>46.566536542806645</v>
      </c>
      <c r="DC21" s="241">
        <f>+'Monthly Interactions-$'!DC21/'Monthly Interactions-Energy'!DC21</f>
        <v>53.423704226821791</v>
      </c>
      <c r="DD21" s="241">
        <f>+'Monthly Interactions-$'!DD21/'Monthly Interactions-Energy'!DD21</f>
        <v>52.511945138086539</v>
      </c>
      <c r="DE21" s="241">
        <f>+'Monthly Interactions-$'!DE21/'Monthly Interactions-Energy'!DE21</f>
        <v>41.735248028491483</v>
      </c>
      <c r="DF21" s="241">
        <f>+'Monthly Interactions-$'!DF21/'Monthly Interactions-Energy'!DF21</f>
        <v>43.138804827191706</v>
      </c>
      <c r="DG21" s="241">
        <f>+'Monthly Interactions-$'!DG21/'Monthly Interactions-Energy'!DG21</f>
        <v>44.095273695884657</v>
      </c>
      <c r="DH21" s="241">
        <f>+'Monthly Interactions-$'!DH21/'Monthly Interactions-Energy'!DH21</f>
        <v>45.900352307085576</v>
      </c>
      <c r="DI21" s="241">
        <f>+'Monthly Interactions-$'!DI21/'Monthly Interactions-Energy'!DI21</f>
        <v>47.764336467068219</v>
      </c>
      <c r="DJ21" s="241">
        <f>+'Monthly Interactions-$'!DJ21/'Monthly Interactions-Energy'!DJ21</f>
        <v>48.287587448772612</v>
      </c>
      <c r="DK21" s="241">
        <f>+'Monthly Interactions-$'!DK21/'Monthly Interactions-Energy'!DK21</f>
        <v>46.288135593220339</v>
      </c>
      <c r="DL21" s="241">
        <f>+'Monthly Interactions-$'!DL21/'Monthly Interactions-Energy'!DL21</f>
        <v>45.818037899519801</v>
      </c>
      <c r="DM21" s="241">
        <f>+'Monthly Interactions-$'!DM21/'Monthly Interactions-Energy'!DM21</f>
        <v>42.586582890070922</v>
      </c>
      <c r="DN21" s="241">
        <f>+'Monthly Interactions-$'!DN21/'Monthly Interactions-Energy'!DN21</f>
        <v>47.675799894945989</v>
      </c>
      <c r="DO21" s="241">
        <f>+'Monthly Interactions-$'!DO21/'Monthly Interactions-Energy'!DO21</f>
        <v>53.578999371610003</v>
      </c>
      <c r="DP21" s="241">
        <f>+'Monthly Interactions-$'!DP21/'Monthly Interactions-Energy'!DP21</f>
        <v>52.353500058004883</v>
      </c>
      <c r="DQ21" s="241">
        <f>+'Monthly Interactions-$'!DQ21/'Monthly Interactions-Energy'!DQ21</f>
        <v>42.69248548812665</v>
      </c>
      <c r="DR21" s="241">
        <f>+'Monthly Interactions-$'!DR21/'Monthly Interactions-Energy'!DR21</f>
        <v>44.84856173600987</v>
      </c>
      <c r="DS21" s="241">
        <f>+'Monthly Interactions-$'!DS21/'Monthly Interactions-Energy'!DS21</f>
        <v>45.665583745380189</v>
      </c>
      <c r="DT21" s="241">
        <f>+'Monthly Interactions-$'!DT21/'Monthly Interactions-Energy'!DT21</f>
        <v>47.9531723137016</v>
      </c>
      <c r="DU21" s="241">
        <f>+'Monthly Interactions-$'!DU21/'Monthly Interactions-Energy'!DU21</f>
        <v>49.10489644787215</v>
      </c>
      <c r="DV21" s="241">
        <f>+'Monthly Interactions-$'!DV21/'Monthly Interactions-Energy'!DV21</f>
        <v>49.224739439521038</v>
      </c>
      <c r="DW21" s="241">
        <f>+'Monthly Interactions-$'!DW21/'Monthly Interactions-Energy'!DW21</f>
        <v>47.594485026124637</v>
      </c>
      <c r="DX21" s="241">
        <f>+'Monthly Interactions-$'!DX21/'Monthly Interactions-Energy'!DX21</f>
        <v>47.469626259713721</v>
      </c>
      <c r="DY21" s="241">
        <f>+'Monthly Interactions-$'!DY21/'Monthly Interactions-Energy'!DY21</f>
        <v>43.927491207759019</v>
      </c>
      <c r="DZ21" s="241">
        <f>+'Monthly Interactions-$'!DZ21/'Monthly Interactions-Energy'!DZ21</f>
        <v>48.27664605311022</v>
      </c>
      <c r="EA21" s="241">
        <f>+'Monthly Interactions-$'!EA21/'Monthly Interactions-Energy'!EA21</f>
        <v>54.137653200181568</v>
      </c>
      <c r="EB21" s="241">
        <f>+'Monthly Interactions-$'!EB21/'Monthly Interactions-Energy'!EB21</f>
        <v>52.703375565816707</v>
      </c>
      <c r="EC21" s="241">
        <f>+'Monthly Interactions-$'!EC21/'Monthly Interactions-Energy'!EC21</f>
        <v>45.084574511317918</v>
      </c>
      <c r="ED21" s="241">
        <f>+'Monthly Interactions-$'!ED21/'Monthly Interactions-Energy'!ED21</f>
        <v>45.516588824208924</v>
      </c>
      <c r="EE21" s="241">
        <f>+'Monthly Interactions-$'!EE21/'Monthly Interactions-Energy'!EE21</f>
        <v>45.769275140377744</v>
      </c>
      <c r="EF21" s="241">
        <f>+'Monthly Interactions-$'!EF21/'Monthly Interactions-Energy'!EF21</f>
        <v>48.767576314590499</v>
      </c>
      <c r="EG21" s="241">
        <f>+'Monthly Interactions-$'!EG21/'Monthly Interactions-Energy'!EG21</f>
        <v>49.296779142117458</v>
      </c>
      <c r="EH21" s="241">
        <f>+'Monthly Interactions-$'!EH21/'Monthly Interactions-Energy'!EH21</f>
        <v>50.329201717299391</v>
      </c>
      <c r="EI21" s="241">
        <f>+'Monthly Interactions-$'!EI21/'Monthly Interactions-Energy'!EI21</f>
        <v>48.886963166546799</v>
      </c>
      <c r="EJ21" s="241">
        <f>+'Monthly Interactions-$'!EJ21/'Monthly Interactions-Energy'!EJ21</f>
        <v>48.242218679322228</v>
      </c>
      <c r="EK21" s="241">
        <f>+'Monthly Interactions-$'!EK21/'Monthly Interactions-Energy'!EK21</f>
        <v>45.293999056320509</v>
      </c>
      <c r="EL21" s="241">
        <f>+'Monthly Interactions-$'!EL21/'Monthly Interactions-Energy'!EL21</f>
        <v>48.644253970540568</v>
      </c>
      <c r="EM21" s="241">
        <f>+'Monthly Interactions-$'!EM21/'Monthly Interactions-Energy'!EM21</f>
        <v>54.911850673751516</v>
      </c>
      <c r="EN21" s="241">
        <f>+'Monthly Interactions-$'!EN21/'Monthly Interactions-Energy'!EN21</f>
        <v>55.687660967061056</v>
      </c>
      <c r="EO21" s="241">
        <f>+'Monthly Interactions-$'!EO21/'Monthly Interactions-Energy'!EO21</f>
        <v>45.898410541690744</v>
      </c>
      <c r="EP21" s="241">
        <f>+'Monthly Interactions-$'!EP21/'Monthly Interactions-Energy'!EP21</f>
        <v>46.869260353641948</v>
      </c>
      <c r="EQ21" s="241">
        <f>+'Monthly Interactions-$'!EQ21/'Monthly Interactions-Energy'!EQ21</f>
        <v>47.022338411776595</v>
      </c>
      <c r="ER21" s="241">
        <f>+'Monthly Interactions-$'!ER21/'Monthly Interactions-Energy'!ER21</f>
        <v>50.100859562067846</v>
      </c>
      <c r="ES21" s="241">
        <f>+'Monthly Interactions-$'!ES21/'Monthly Interactions-Energy'!ES21</f>
        <v>51.646971379109196</v>
      </c>
      <c r="ET21" s="241">
        <f>+'Monthly Interactions-$'!ET21/'Monthly Interactions-Energy'!ET21</f>
        <v>52.306990181506059</v>
      </c>
      <c r="EU21" s="241">
        <f>+'Monthly Interactions-$'!EU21/'Monthly Interactions-Energy'!EU21</f>
        <v>50.809098575104329</v>
      </c>
      <c r="EV21" s="241">
        <f>+'Monthly Interactions-$'!EV21/'Monthly Interactions-Energy'!EV21</f>
        <v>50.288856976992882</v>
      </c>
      <c r="EW21" s="241">
        <f>+'Monthly Interactions-$'!EW21/'Monthly Interactions-Energy'!EW21</f>
        <v>49.122088731765118</v>
      </c>
      <c r="EX21" s="241">
        <f>+'Monthly Interactions-$'!EX21/'Monthly Interactions-Energy'!EX21</f>
        <v>51.127737583493705</v>
      </c>
      <c r="EY21" s="241">
        <f>+'Monthly Interactions-$'!EY21/'Monthly Interactions-Energy'!EY21</f>
        <v>56.69297519215776</v>
      </c>
      <c r="EZ21" s="241">
        <f>+'Monthly Interactions-$'!EZ21/'Monthly Interactions-Energy'!EZ21</f>
        <v>57.569581303344442</v>
      </c>
      <c r="FA21" s="241">
        <f>+'Monthly Interactions-$'!FA21/'Monthly Interactions-Energy'!FA21</f>
        <v>49.1806058468649</v>
      </c>
      <c r="FB21" s="241">
        <f>+'Monthly Interactions-$'!FB21/'Monthly Interactions-Energy'!FB21</f>
        <v>49.806702389318339</v>
      </c>
      <c r="FC21" s="241">
        <f>+'Monthly Interactions-$'!FC21/'Monthly Interactions-Energy'!FC21</f>
        <v>49.557927999999997</v>
      </c>
      <c r="FD21" s="241">
        <f>+'Monthly Interactions-$'!FD21/'Monthly Interactions-Energy'!FD21</f>
        <v>52.163425043607468</v>
      </c>
      <c r="FE21" s="241">
        <f>+'Monthly Interactions-$'!FE21/'Monthly Interactions-Energy'!FE21</f>
        <v>55.705021585153901</v>
      </c>
      <c r="FF21" s="241">
        <f>+'Monthly Interactions-$'!FF21/'Monthly Interactions-Energy'!FF21</f>
        <v>56.38775673757241</v>
      </c>
      <c r="FG21" s="241">
        <f>+'Monthly Interactions-$'!FG21/'Monthly Interactions-Energy'!FG21</f>
        <v>55.211402542020878</v>
      </c>
      <c r="FH21" s="241">
        <f>+'Monthly Interactions-$'!FH21/'Monthly Interactions-Energy'!FH21</f>
        <v>54.869773532825192</v>
      </c>
      <c r="FI21" s="241">
        <f>+'Monthly Interactions-$'!FI21/'Monthly Interactions-Energy'!FI21</f>
        <v>53.040392474285824</v>
      </c>
      <c r="FJ21" s="241">
        <f>+'Monthly Interactions-$'!FJ21/'Monthly Interactions-Energy'!FJ21</f>
        <v>55.785087107203495</v>
      </c>
      <c r="FK21" s="241">
        <f>+'Monthly Interactions-$'!FK21/'Monthly Interactions-Energy'!FK21</f>
        <v>60.280619885988138</v>
      </c>
      <c r="FL21" s="241">
        <f>+'Monthly Interactions-$'!FL21/'Monthly Interactions-Energy'!FL21</f>
        <v>61.885718649096781</v>
      </c>
      <c r="FM21" s="241">
        <f>+'Monthly Interactions-$'!FM21/'Monthly Interactions-Energy'!FM21</f>
        <v>53.256108118507115</v>
      </c>
      <c r="FN21" s="241">
        <f>+'Monthly Interactions-$'!FN21/'Monthly Interactions-Energy'!FN21</f>
        <v>54.443960759579213</v>
      </c>
      <c r="FO21" s="241">
        <f>+'Monthly Interactions-$'!FO21/'Monthly Interactions-Energy'!FO21</f>
        <v>53.493598538927927</v>
      </c>
      <c r="FP21" s="241">
        <f>+'Monthly Interactions-$'!FP21/'Monthly Interactions-Energy'!FP21</f>
        <v>56.197614896506984</v>
      </c>
      <c r="FQ21" s="241">
        <f>+'Monthly Interactions-$'!FQ21/'Monthly Interactions-Energy'!FQ21</f>
        <v>58.95507681797617</v>
      </c>
      <c r="FR21" s="241">
        <f>+'Monthly Interactions-$'!FR21/'Monthly Interactions-Energy'!FR21</f>
        <v>59.639378944348827</v>
      </c>
      <c r="FS21" s="241">
        <f>+'Monthly Interactions-$'!FS21/'Monthly Interactions-Energy'!FS21</f>
        <v>58.584281173169096</v>
      </c>
      <c r="FT21" s="241">
        <f>+'Monthly Interactions-$'!FT21/'Monthly Interactions-Energy'!FT21</f>
        <v>57.37790459021214</v>
      </c>
      <c r="FU21" s="241">
        <f>+'Monthly Interactions-$'!FU21/'Monthly Interactions-Energy'!FU21</f>
        <v>56.058209757812662</v>
      </c>
      <c r="FV21" s="241">
        <f>+'Monthly Interactions-$'!FV21/'Monthly Interactions-Energy'!FV21</f>
        <v>58.815021326280174</v>
      </c>
      <c r="FW21" s="241">
        <f>+'Monthly Interactions-$'!FW21/'Monthly Interactions-Energy'!FW21</f>
        <v>63.655651380869436</v>
      </c>
      <c r="FX21" s="241">
        <f>+'Monthly Interactions-$'!FX21/'Monthly Interactions-Energy'!FX21</f>
        <v>64.430968961400723</v>
      </c>
      <c r="FY21" s="241">
        <f>+'Monthly Interactions-$'!FY21/'Monthly Interactions-Energy'!FY21</f>
        <v>55.765902179422199</v>
      </c>
      <c r="FZ21" s="241">
        <f>+'Monthly Interactions-$'!FZ21/'Monthly Interactions-Energy'!FZ21</f>
        <v>56.884752862657081</v>
      </c>
      <c r="GA21" s="241">
        <f>+'Monthly Interactions-$'!GA21/'Monthly Interactions-Energy'!GA21</f>
        <v>56.146413373860184</v>
      </c>
      <c r="GB21" s="241">
        <f>+'Monthly Interactions-$'!GB21/'Monthly Interactions-Energy'!GB21</f>
        <v>59.042994022700306</v>
      </c>
    </row>
    <row r="22" spans="2:184">
      <c r="B22" s="17" t="s">
        <v>74</v>
      </c>
      <c r="C22" s="21" t="s">
        <v>61</v>
      </c>
      <c r="D22" s="19" t="s">
        <v>71</v>
      </c>
      <c r="E22" s="241">
        <f>+'Monthly Interactions-$'!E22/'Monthly Interactions-Energy'!E22</f>
        <v>37.116948629852885</v>
      </c>
      <c r="F22" s="241">
        <f>+'Monthly Interactions-$'!F22/'Monthly Interactions-Energy'!F22</f>
        <v>34.290924741845629</v>
      </c>
      <c r="G22" s="241">
        <f>+'Monthly Interactions-$'!G22/'Monthly Interactions-Energy'!G22</f>
        <v>32.687844193721098</v>
      </c>
      <c r="H22" s="241">
        <f>+'Monthly Interactions-$'!H22/'Monthly Interactions-Energy'!H22</f>
        <v>33.440456625324671</v>
      </c>
      <c r="I22" s="241">
        <f>+'Monthly Interactions-$'!I22/'Monthly Interactions-Energy'!I22</f>
        <v>33.881410036890657</v>
      </c>
      <c r="J22" s="241">
        <f>+'Monthly Interactions-$'!J22/'Monthly Interactions-Energy'!J22</f>
        <v>36.780404480204268</v>
      </c>
      <c r="K22" s="241">
        <f>+'Monthly Interactions-$'!K22/'Monthly Interactions-Energy'!K22</f>
        <v>46.259365115730816</v>
      </c>
      <c r="L22" s="241">
        <f>+'Monthly Interactions-$'!L22/'Monthly Interactions-Energy'!L22</f>
        <v>40.578520598491764</v>
      </c>
      <c r="M22" s="241">
        <f>+'Monthly Interactions-$'!M22/'Monthly Interactions-Energy'!M22</f>
        <v>34.518964908842108</v>
      </c>
      <c r="N22" s="241">
        <f>+'Monthly Interactions-$'!N22/'Monthly Interactions-Energy'!N22</f>
        <v>31.722673180334787</v>
      </c>
      <c r="O22" s="241">
        <f>+'Monthly Interactions-$'!O22/'Monthly Interactions-Energy'!O22</f>
        <v>32.201897318533568</v>
      </c>
      <c r="P22" s="241">
        <f>+'Monthly Interactions-$'!P22/'Monthly Interactions-Energy'!P22</f>
        <v>35.750270051304476</v>
      </c>
      <c r="Q22" s="241">
        <f>+'Monthly Interactions-$'!Q22/'Monthly Interactions-Energy'!Q22</f>
        <v>40.366087301737174</v>
      </c>
      <c r="R22" s="241">
        <f>+'Monthly Interactions-$'!R22/'Monthly Interactions-Energy'!R22</f>
        <v>38.372046746031607</v>
      </c>
      <c r="S22" s="241">
        <f>+'Monthly Interactions-$'!S22/'Monthly Interactions-Energy'!S22</f>
        <v>35.879698132769782</v>
      </c>
      <c r="T22" s="241">
        <f>+'Monthly Interactions-$'!T22/'Monthly Interactions-Energy'!T22</f>
        <v>36.040146829969544</v>
      </c>
      <c r="U22" s="241">
        <f>+'Monthly Interactions-$'!U22/'Monthly Interactions-Energy'!U22</f>
        <v>36.108125282569887</v>
      </c>
      <c r="V22" s="241">
        <f>+'Monthly Interactions-$'!V22/'Monthly Interactions-Energy'!V22</f>
        <v>38.172204391988664</v>
      </c>
      <c r="W22" s="241">
        <f>+'Monthly Interactions-$'!W22/'Monthly Interactions-Energy'!W22</f>
        <v>43.822618339692767</v>
      </c>
      <c r="X22" s="241">
        <f>+'Monthly Interactions-$'!X22/'Monthly Interactions-Energy'!X22</f>
        <v>43.800345494937254</v>
      </c>
      <c r="Y22" s="241">
        <f>+'Monthly Interactions-$'!Y22/'Monthly Interactions-Energy'!Y22</f>
        <v>35.987620359150711</v>
      </c>
      <c r="Z22" s="241">
        <f>+'Monthly Interactions-$'!Z22/'Monthly Interactions-Energy'!Z22</f>
        <v>33.015445881786768</v>
      </c>
      <c r="AA22" s="241">
        <f>+'Monthly Interactions-$'!AA22/'Monthly Interactions-Energy'!AA22</f>
        <v>33.480394025841548</v>
      </c>
      <c r="AB22" s="241">
        <f>+'Monthly Interactions-$'!AB22/'Monthly Interactions-Energy'!AB22</f>
        <v>36.770922430203079</v>
      </c>
      <c r="AC22" s="241">
        <f>+'Monthly Interactions-$'!AC22/'Monthly Interactions-Energy'!AC22</f>
        <v>39.755540477781516</v>
      </c>
      <c r="AD22" s="241">
        <f>+'Monthly Interactions-$'!AD22/'Monthly Interactions-Energy'!AD22</f>
        <v>40.015931773569697</v>
      </c>
      <c r="AE22" s="241">
        <f>+'Monthly Interactions-$'!AE22/'Monthly Interactions-Energy'!AE22</f>
        <v>37.762419936118611</v>
      </c>
      <c r="AF22" s="241">
        <f>+'Monthly Interactions-$'!AF22/'Monthly Interactions-Energy'!AF22</f>
        <v>36.273925047858903</v>
      </c>
      <c r="AG22" s="241">
        <f>+'Monthly Interactions-$'!AG22/'Monthly Interactions-Energy'!AG22</f>
        <v>36.76052945324934</v>
      </c>
      <c r="AH22" s="241">
        <f>+'Monthly Interactions-$'!AH22/'Monthly Interactions-Energy'!AH22</f>
        <v>40.655306003498083</v>
      </c>
      <c r="AI22" s="241">
        <f>+'Monthly Interactions-$'!AI22/'Monthly Interactions-Energy'!AI22</f>
        <v>45.76066680517873</v>
      </c>
      <c r="AJ22" s="241">
        <f>+'Monthly Interactions-$'!AJ22/'Monthly Interactions-Energy'!AJ22</f>
        <v>45.638145509651558</v>
      </c>
      <c r="AK22" s="241">
        <f>+'Monthly Interactions-$'!AK22/'Monthly Interactions-Energy'!AK22</f>
        <v>37.34804882030771</v>
      </c>
      <c r="AL22" s="241">
        <f>+'Monthly Interactions-$'!AL22/'Monthly Interactions-Energy'!AL22</f>
        <v>35.058209963444028</v>
      </c>
      <c r="AM22" s="241">
        <f>+'Monthly Interactions-$'!AM22/'Monthly Interactions-Energy'!AM22</f>
        <v>35.527931300175588</v>
      </c>
      <c r="AN22" s="241">
        <f>+'Monthly Interactions-$'!AN22/'Monthly Interactions-Energy'!AN22</f>
        <v>36.786332696828794</v>
      </c>
      <c r="AO22" s="241">
        <f>+'Monthly Interactions-$'!AO22/'Monthly Interactions-Energy'!AO22</f>
        <v>40.937206397950504</v>
      </c>
      <c r="AP22" s="241">
        <f>+'Monthly Interactions-$'!AP22/'Monthly Interactions-Energy'!AP22</f>
        <v>41.202635425596895</v>
      </c>
      <c r="AQ22" s="241">
        <f>+'Monthly Interactions-$'!AQ22/'Monthly Interactions-Energy'!AQ22</f>
        <v>38.926023101685892</v>
      </c>
      <c r="AR22" s="241">
        <f>+'Monthly Interactions-$'!AR22/'Monthly Interactions-Energy'!AR22</f>
        <v>37.383942843047095</v>
      </c>
      <c r="AS22" s="241">
        <f>+'Monthly Interactions-$'!AS22/'Monthly Interactions-Energy'!AS22</f>
        <v>37.87277124726532</v>
      </c>
      <c r="AT22" s="241">
        <f>+'Monthly Interactions-$'!AT22/'Monthly Interactions-Energy'!AT22</f>
        <v>42.198253872068143</v>
      </c>
      <c r="AU22" s="241">
        <f>+'Monthly Interactions-$'!AU22/'Monthly Interactions-Energy'!AU22</f>
        <v>47.168664033872979</v>
      </c>
      <c r="AV22" s="241">
        <f>+'Monthly Interactions-$'!AV22/'Monthly Interactions-Energy'!AV22</f>
        <v>47.264218703777566</v>
      </c>
      <c r="AW22" s="241">
        <f>+'Monthly Interactions-$'!AW22/'Monthly Interactions-Energy'!AW22</f>
        <v>38.022910444899274</v>
      </c>
      <c r="AX22" s="241">
        <f>+'Monthly Interactions-$'!AX22/'Monthly Interactions-Energy'!AX22</f>
        <v>35.445388436419542</v>
      </c>
      <c r="AY22" s="241">
        <f>+'Monthly Interactions-$'!AY22/'Monthly Interactions-Energy'!AY22</f>
        <v>35.970177970489836</v>
      </c>
      <c r="AZ22" s="241">
        <f>+'Monthly Interactions-$'!AZ22/'Monthly Interactions-Energy'!AZ22</f>
        <v>37.404402716411987</v>
      </c>
      <c r="BA22" s="241">
        <f>+'Monthly Interactions-$'!BA22/'Monthly Interactions-Energy'!BA22</f>
        <v>43.107791560948748</v>
      </c>
      <c r="BB22" s="241">
        <f>+'Monthly Interactions-$'!BB22/'Monthly Interactions-Energy'!BB22</f>
        <v>43.291323508724446</v>
      </c>
      <c r="BC22" s="241">
        <f>+'Monthly Interactions-$'!BC22/'Monthly Interactions-Energy'!BC22</f>
        <v>39.85784182318352</v>
      </c>
      <c r="BD22" s="241">
        <f>+'Monthly Interactions-$'!BD22/'Monthly Interactions-Energy'!BD22</f>
        <v>38.259655524201683</v>
      </c>
      <c r="BE22" s="241">
        <f>+'Monthly Interactions-$'!BE22/'Monthly Interactions-Energy'!BE22</f>
        <v>38.263700758882798</v>
      </c>
      <c r="BF22" s="241">
        <f>+'Monthly Interactions-$'!BF22/'Monthly Interactions-Energy'!BF22</f>
        <v>44.365176884153477</v>
      </c>
      <c r="BG22" s="241">
        <f>+'Monthly Interactions-$'!BG22/'Monthly Interactions-Energy'!BG22</f>
        <v>49.357194526070003</v>
      </c>
      <c r="BH22" s="241">
        <f>+'Monthly Interactions-$'!BH22/'Monthly Interactions-Energy'!BH22</f>
        <v>49.438515742302336</v>
      </c>
      <c r="BI22" s="241">
        <f>+'Monthly Interactions-$'!BI22/'Monthly Interactions-Energy'!BI22</f>
        <v>39.000535012105779</v>
      </c>
      <c r="BJ22" s="241">
        <f>+'Monthly Interactions-$'!BJ22/'Monthly Interactions-Energy'!BJ22</f>
        <v>36.806892749695315</v>
      </c>
      <c r="BK22" s="241">
        <f>+'Monthly Interactions-$'!BK22/'Monthly Interactions-Energy'!BK22</f>
        <v>37.337645706231278</v>
      </c>
      <c r="BL22" s="241">
        <f>+'Monthly Interactions-$'!BL22/'Monthly Interactions-Energy'!BL22</f>
        <v>39.61512792800476</v>
      </c>
      <c r="BM22" s="241">
        <f>+'Monthly Interactions-$'!BM22/'Monthly Interactions-Energy'!BM22</f>
        <v>45.162331458105093</v>
      </c>
      <c r="BN22" s="241">
        <f>+'Monthly Interactions-$'!BN22/'Monthly Interactions-Energy'!BN22</f>
        <v>45.459465226947785</v>
      </c>
      <c r="BO22" s="241">
        <f>+'Monthly Interactions-$'!BO22/'Monthly Interactions-Energy'!BO22</f>
        <v>41.76780451677417</v>
      </c>
      <c r="BP22" s="241">
        <f>+'Monthly Interactions-$'!BP22/'Monthly Interactions-Energy'!BP22</f>
        <v>40.112428873327794</v>
      </c>
      <c r="BQ22" s="241">
        <f>+'Monthly Interactions-$'!BQ22/'Monthly Interactions-Energy'!BQ22</f>
        <v>40.011743979078915</v>
      </c>
      <c r="BR22" s="241">
        <f>+'Monthly Interactions-$'!BR22/'Monthly Interactions-Energy'!BR22</f>
        <v>46.367986940206585</v>
      </c>
      <c r="BS22" s="241">
        <f>+'Monthly Interactions-$'!BS22/'Monthly Interactions-Energy'!BS22</f>
        <v>51.794513906976448</v>
      </c>
      <c r="BT22" s="241">
        <f>+'Monthly Interactions-$'!BT22/'Monthly Interactions-Energy'!BT22</f>
        <v>51.675797007849951</v>
      </c>
      <c r="BU22" s="241">
        <f>+'Monthly Interactions-$'!BU22/'Monthly Interactions-Energy'!BU22</f>
        <v>40.892639241554086</v>
      </c>
      <c r="BV22" s="241">
        <f>+'Monthly Interactions-$'!BV22/'Monthly Interactions-Energy'!BV22</f>
        <v>38.508187100824891</v>
      </c>
      <c r="BW22" s="241">
        <f>+'Monthly Interactions-$'!BW22/'Monthly Interactions-Energy'!BW22</f>
        <v>39.002844836274583</v>
      </c>
      <c r="BX22" s="241">
        <f>+'Monthly Interactions-$'!BX22/'Monthly Interactions-Energy'!BX22</f>
        <v>41.47910051197848</v>
      </c>
      <c r="BY22" s="241">
        <f>+'Monthly Interactions-$'!BY22/'Monthly Interactions-Energy'!BY22</f>
        <v>47.962783705555388</v>
      </c>
      <c r="BZ22" s="241">
        <f>+'Monthly Interactions-$'!BZ22/'Monthly Interactions-Energy'!BZ22</f>
        <v>49.522950054102211</v>
      </c>
      <c r="CA22" s="241">
        <f>+'Monthly Interactions-$'!CA22/'Monthly Interactions-Energy'!CA22</f>
        <v>47.007033992751069</v>
      </c>
      <c r="CB22" s="241">
        <f>+'Monthly Interactions-$'!CB22/'Monthly Interactions-Energy'!CB22</f>
        <v>46.331269170553028</v>
      </c>
      <c r="CC22" s="241">
        <f>+'Monthly Interactions-$'!CC22/'Monthly Interactions-Energy'!CC22</f>
        <v>47.704550787286195</v>
      </c>
      <c r="CD22" s="241">
        <f>+'Monthly Interactions-$'!CD22/'Monthly Interactions-Energy'!CD22</f>
        <v>56.557507977003716</v>
      </c>
      <c r="CE22" s="241">
        <f>+'Monthly Interactions-$'!CE22/'Monthly Interactions-Energy'!CE22</f>
        <v>65.656498895883487</v>
      </c>
      <c r="CF22" s="241">
        <f>+'Monthly Interactions-$'!CF22/'Monthly Interactions-Energy'!CF22</f>
        <v>67.339626024634185</v>
      </c>
      <c r="CG22" s="241">
        <f>+'Monthly Interactions-$'!CG22/'Monthly Interactions-Energy'!CG22</f>
        <v>55.720526540660416</v>
      </c>
      <c r="CH22" s="241">
        <f>+'Monthly Interactions-$'!CH22/'Monthly Interactions-Energy'!CH22</f>
        <v>54.038216851371672</v>
      </c>
      <c r="CI22" s="241">
        <f>+'Monthly Interactions-$'!CI22/'Monthly Interactions-Energy'!CI22</f>
        <v>55.318418337788025</v>
      </c>
      <c r="CJ22" s="241">
        <f>+'Monthly Interactions-$'!CJ22/'Monthly Interactions-Energy'!CJ22</f>
        <v>60.114272692403254</v>
      </c>
      <c r="CK22" s="241">
        <f>+'Monthly Interactions-$'!CK22/'Monthly Interactions-Energy'!CK22</f>
        <v>66.598468099442101</v>
      </c>
      <c r="CL22" s="241">
        <f>+'Monthly Interactions-$'!CL22/'Monthly Interactions-Energy'!CL22</f>
        <v>68.700009937011188</v>
      </c>
      <c r="CM22" s="241">
        <f>+'Monthly Interactions-$'!CM22/'Monthly Interactions-Energy'!CM22</f>
        <v>64.890383773668646</v>
      </c>
      <c r="CN22" s="241">
        <f>+'Monthly Interactions-$'!CN22/'Monthly Interactions-Energy'!CN22</f>
        <v>63.615012409670122</v>
      </c>
      <c r="CO22" s="241">
        <f>+'Monthly Interactions-$'!CO22/'Monthly Interactions-Energy'!CO22</f>
        <v>66.062703728279487</v>
      </c>
      <c r="CP22" s="241">
        <f>+'Monthly Interactions-$'!CP22/'Monthly Interactions-Energy'!CP22</f>
        <v>78.167427660160214</v>
      </c>
      <c r="CQ22" s="241">
        <f>+'Monthly Interactions-$'!CQ22/'Monthly Interactions-Energy'!CQ22</f>
        <v>90.085844110144876</v>
      </c>
      <c r="CR22" s="241">
        <f>+'Monthly Interactions-$'!CR22/'Monthly Interactions-Energy'!CR22</f>
        <v>91.227976257865294</v>
      </c>
      <c r="CS22" s="241">
        <f>+'Monthly Interactions-$'!CS22/'Monthly Interactions-Energy'!CS22</f>
        <v>77.814422209629001</v>
      </c>
      <c r="CT22" s="241">
        <f>+'Monthly Interactions-$'!CT22/'Monthly Interactions-Energy'!CT22</f>
        <v>73.797877506079487</v>
      </c>
      <c r="CU22" s="241">
        <f>+'Monthly Interactions-$'!CU22/'Monthly Interactions-Energy'!CU22</f>
        <v>74.719823538427335</v>
      </c>
      <c r="CV22" s="241">
        <f>+'Monthly Interactions-$'!CV22/'Monthly Interactions-Energy'!CV22</f>
        <v>81.793455440305308</v>
      </c>
      <c r="CW22" s="241">
        <f>+'Monthly Interactions-$'!CW22/'Monthly Interactions-Energy'!CW22</f>
        <v>90.397661559268244</v>
      </c>
      <c r="CX22" s="241">
        <f>+'Monthly Interactions-$'!CX22/'Monthly Interactions-Energy'!CX22</f>
        <v>90.777719434637874</v>
      </c>
      <c r="CY22" s="241">
        <f>+'Monthly Interactions-$'!CY22/'Monthly Interactions-Energy'!CY22</f>
        <v>83.518286368020185</v>
      </c>
      <c r="CZ22" s="241">
        <f>+'Monthly Interactions-$'!CZ22/'Monthly Interactions-Energy'!CZ22</f>
        <v>84.604727419030382</v>
      </c>
      <c r="DA22" s="241">
        <f>+'Monthly Interactions-$'!DA22/'Monthly Interactions-Energy'!DA22</f>
        <v>85.423672174416993</v>
      </c>
      <c r="DB22" s="241">
        <f>+'Monthly Interactions-$'!DB22/'Monthly Interactions-Energy'!DB22</f>
        <v>100.42645389032998</v>
      </c>
      <c r="DC22" s="241">
        <f>+'Monthly Interactions-$'!DC22/'Monthly Interactions-Energy'!DC22</f>
        <v>114.39140961679757</v>
      </c>
      <c r="DD22" s="241">
        <f>+'Monthly Interactions-$'!DD22/'Monthly Interactions-Energy'!DD22</f>
        <v>112.60083750937812</v>
      </c>
      <c r="DE22" s="241">
        <f>+'Monthly Interactions-$'!DE22/'Monthly Interactions-Energy'!DE22</f>
        <v>90.694879166877897</v>
      </c>
      <c r="DF22" s="241">
        <f>+'Monthly Interactions-$'!DF22/'Monthly Interactions-Energy'!DF22</f>
        <v>83.631895756191156</v>
      </c>
      <c r="DG22" s="241">
        <f>+'Monthly Interactions-$'!DG22/'Monthly Interactions-Energy'!DG22</f>
        <v>82.75199067550345</v>
      </c>
      <c r="DH22" s="241">
        <f>+'Monthly Interactions-$'!DH22/'Monthly Interactions-Energy'!DH22</f>
        <v>88.78147663554077</v>
      </c>
      <c r="DI22" s="241">
        <f>+'Monthly Interactions-$'!DI22/'Monthly Interactions-Energy'!DI22</f>
        <v>93.261005639481667</v>
      </c>
      <c r="DJ22" s="241">
        <f>+'Monthly Interactions-$'!DJ22/'Monthly Interactions-Energy'!DJ22</f>
        <v>92.145951419464623</v>
      </c>
      <c r="DK22" s="241">
        <f>+'Monthly Interactions-$'!DK22/'Monthly Interactions-Energy'!DK22</f>
        <v>85.679936398918997</v>
      </c>
      <c r="DL22" s="241">
        <f>+'Monthly Interactions-$'!DL22/'Monthly Interactions-Energy'!DL22</f>
        <v>84.31094562353907</v>
      </c>
      <c r="DM22" s="241">
        <f>+'Monthly Interactions-$'!DM22/'Monthly Interactions-Energy'!DM22</f>
        <v>85.280906145339173</v>
      </c>
      <c r="DN22" s="241">
        <f>+'Monthly Interactions-$'!DN22/'Monthly Interactions-Energy'!DN22</f>
        <v>104.09652273154462</v>
      </c>
      <c r="DO22" s="241">
        <f>+'Monthly Interactions-$'!DO22/'Monthly Interactions-Energy'!DO22</f>
        <v>115.63791330441096</v>
      </c>
      <c r="DP22" s="241">
        <f>+'Monthly Interactions-$'!DP22/'Monthly Interactions-Energy'!DP22</f>
        <v>112.28784552187906</v>
      </c>
      <c r="DQ22" s="241">
        <f>+'Monthly Interactions-$'!DQ22/'Monthly Interactions-Energy'!DQ22</f>
        <v>93.445102460001934</v>
      </c>
      <c r="DR22" s="241">
        <f>+'Monthly Interactions-$'!DR22/'Monthly Interactions-Energy'!DR22</f>
        <v>85.661550684806102</v>
      </c>
      <c r="DS22" s="241">
        <f>+'Monthly Interactions-$'!DS22/'Monthly Interactions-Energy'!DS22</f>
        <v>86.662131261447129</v>
      </c>
      <c r="DT22" s="241">
        <f>+'Monthly Interactions-$'!DT22/'Monthly Interactions-Energy'!DT22</f>
        <v>92.527845373824704</v>
      </c>
      <c r="DU22" s="241">
        <f>+'Monthly Interactions-$'!DU22/'Monthly Interactions-Energy'!DU22</f>
        <v>95.274787118064765</v>
      </c>
      <c r="DV22" s="241">
        <f>+'Monthly Interactions-$'!DV22/'Monthly Interactions-Energy'!DV22</f>
        <v>93.982454680840604</v>
      </c>
      <c r="DW22" s="241">
        <f>+'Monthly Interactions-$'!DW22/'Monthly Interactions-Energy'!DW22</f>
        <v>87.295851976109319</v>
      </c>
      <c r="DX22" s="241">
        <f>+'Monthly Interactions-$'!DX22/'Monthly Interactions-Energy'!DX22</f>
        <v>85.458849984109904</v>
      </c>
      <c r="DY22" s="241">
        <f>+'Monthly Interactions-$'!DY22/'Monthly Interactions-Energy'!DY22</f>
        <v>88.704742310031605</v>
      </c>
      <c r="DZ22" s="241">
        <f>+'Monthly Interactions-$'!DZ22/'Monthly Interactions-Energy'!DZ22</f>
        <v>105.9493910634128</v>
      </c>
      <c r="EA22" s="241">
        <f>+'Monthly Interactions-$'!EA22/'Monthly Interactions-Energy'!EA22</f>
        <v>114.7769393831321</v>
      </c>
      <c r="EB22" s="241">
        <f>+'Monthly Interactions-$'!EB22/'Monthly Interactions-Energy'!EB22</f>
        <v>112.29983780750209</v>
      </c>
      <c r="EC22" s="241">
        <f>+'Monthly Interactions-$'!EC22/'Monthly Interactions-Energy'!EC22</f>
        <v>93.334902793906352</v>
      </c>
      <c r="ED22" s="241">
        <f>+'Monthly Interactions-$'!ED22/'Monthly Interactions-Energy'!ED22</f>
        <v>86.590521900166792</v>
      </c>
      <c r="EE22" s="241">
        <f>+'Monthly Interactions-$'!EE22/'Monthly Interactions-Energy'!EE22</f>
        <v>86.540546152856933</v>
      </c>
      <c r="EF22" s="241">
        <f>+'Monthly Interactions-$'!EF22/'Monthly Interactions-Energy'!EF22</f>
        <v>92.646398118611017</v>
      </c>
      <c r="EG22" s="241">
        <f>+'Monthly Interactions-$'!EG22/'Monthly Interactions-Energy'!EG22</f>
        <v>93.260408021542958</v>
      </c>
      <c r="EH22" s="241">
        <f>+'Monthly Interactions-$'!EH22/'Monthly Interactions-Energy'!EH22</f>
        <v>95.942718523485524</v>
      </c>
      <c r="EI22" s="241">
        <f>+'Monthly Interactions-$'!EI22/'Monthly Interactions-Energy'!EI22</f>
        <v>88.961538353383389</v>
      </c>
      <c r="EJ22" s="241">
        <f>+'Monthly Interactions-$'!EJ22/'Monthly Interactions-Energy'!EJ22</f>
        <v>85.861193119312162</v>
      </c>
      <c r="EK22" s="241">
        <f>+'Monthly Interactions-$'!EK22/'Monthly Interactions-Energy'!EK22</f>
        <v>88.427218616424639</v>
      </c>
      <c r="EL22" s="241">
        <f>+'Monthly Interactions-$'!EL22/'Monthly Interactions-Energy'!EL22</f>
        <v>103.67936274182691</v>
      </c>
      <c r="EM22" s="241">
        <f>+'Monthly Interactions-$'!EM22/'Monthly Interactions-Energy'!EM22</f>
        <v>115.92678933783507</v>
      </c>
      <c r="EN22" s="241">
        <f>+'Monthly Interactions-$'!EN22/'Monthly Interactions-Energy'!EN22</f>
        <v>118.53451116314768</v>
      </c>
      <c r="EO22" s="241">
        <f>+'Monthly Interactions-$'!EO22/'Monthly Interactions-Energy'!EO22</f>
        <v>97.177595082301238</v>
      </c>
      <c r="EP22" s="241">
        <f>+'Monthly Interactions-$'!EP22/'Monthly Interactions-Energy'!EP22</f>
        <v>87.485473588509379</v>
      </c>
      <c r="EQ22" s="241">
        <f>+'Monthly Interactions-$'!EQ22/'Monthly Interactions-Energy'!EQ22</f>
        <v>87.402668023689614</v>
      </c>
      <c r="ER22" s="241">
        <f>+'Monthly Interactions-$'!ER22/'Monthly Interactions-Energy'!ER22</f>
        <v>94.704514186774091</v>
      </c>
      <c r="ES22" s="241">
        <f>+'Monthly Interactions-$'!ES22/'Monthly Interactions-Energy'!ES22</f>
        <v>97.536166482527534</v>
      </c>
      <c r="ET22" s="241">
        <f>+'Monthly Interactions-$'!ET22/'Monthly Interactions-Energy'!ET22</f>
        <v>97.307819123289079</v>
      </c>
      <c r="EU22" s="241">
        <f>+'Monthly Interactions-$'!EU22/'Monthly Interactions-Energy'!EU22</f>
        <v>91.587980469947112</v>
      </c>
      <c r="EV22" s="241">
        <f>+'Monthly Interactions-$'!EV22/'Monthly Interactions-Energy'!EV22</f>
        <v>89.691402381188794</v>
      </c>
      <c r="EW22" s="241">
        <f>+'Monthly Interactions-$'!EW22/'Monthly Interactions-Energy'!EW22</f>
        <v>90.912296826632812</v>
      </c>
      <c r="EX22" s="241">
        <f>+'Monthly Interactions-$'!EX22/'Monthly Interactions-Energy'!EX22</f>
        <v>106.21938848418999</v>
      </c>
      <c r="EY22" s="241">
        <f>+'Monthly Interactions-$'!EY22/'Monthly Interactions-Energy'!EY22</f>
        <v>121.17877252515463</v>
      </c>
      <c r="EZ22" s="241">
        <f>+'Monthly Interactions-$'!EZ22/'Monthly Interactions-Energy'!EZ22</f>
        <v>119.5332846384231</v>
      </c>
      <c r="FA22" s="241">
        <f>+'Monthly Interactions-$'!FA22/'Monthly Interactions-Energy'!FA22</f>
        <v>100.40121793607379</v>
      </c>
      <c r="FB22" s="241">
        <f>+'Monthly Interactions-$'!FB22/'Monthly Interactions-Energy'!FB22</f>
        <v>91.228210267539765</v>
      </c>
      <c r="FC22" s="241">
        <f>+'Monthly Interactions-$'!FC22/'Monthly Interactions-Energy'!FC22</f>
        <v>89.713389224306951</v>
      </c>
      <c r="FD22" s="241">
        <f>+'Monthly Interactions-$'!FD22/'Monthly Interactions-Energy'!FD22</f>
        <v>97.486677761720571</v>
      </c>
      <c r="FE22" s="241">
        <f>+'Monthly Interactions-$'!FE22/'Monthly Interactions-Energy'!FE22</f>
        <v>101.67196371456535</v>
      </c>
      <c r="FF22" s="241">
        <f>+'Monthly Interactions-$'!FF22/'Monthly Interactions-Energy'!FF22</f>
        <v>102.1790741582122</v>
      </c>
      <c r="FG22" s="241">
        <f>+'Monthly Interactions-$'!FG22/'Monthly Interactions-Energy'!FG22</f>
        <v>95.128202721906305</v>
      </c>
      <c r="FH22" s="241">
        <f>+'Monthly Interactions-$'!FH22/'Monthly Interactions-Energy'!FH22</f>
        <v>92.027194177213119</v>
      </c>
      <c r="FI22" s="241">
        <f>+'Monthly Interactions-$'!FI22/'Monthly Interactions-Energy'!FI22</f>
        <v>96.683100907815373</v>
      </c>
      <c r="FJ22" s="241">
        <f>+'Monthly Interactions-$'!FJ22/'Monthly Interactions-Energy'!FJ22</f>
        <v>111.98168214151144</v>
      </c>
      <c r="FK22" s="241">
        <f>+'Monthly Interactions-$'!FK22/'Monthly Interactions-Energy'!FK22</f>
        <v>124.1828673571685</v>
      </c>
      <c r="FL22" s="241">
        <f>+'Monthly Interactions-$'!FL22/'Monthly Interactions-Energy'!FL22</f>
        <v>124.45416276560464</v>
      </c>
      <c r="FM22" s="241">
        <f>+'Monthly Interactions-$'!FM22/'Monthly Interactions-Energy'!FM22</f>
        <v>105.81031028562437</v>
      </c>
      <c r="FN22" s="241">
        <f>+'Monthly Interactions-$'!FN22/'Monthly Interactions-Energy'!FN22</f>
        <v>94.145034124169769</v>
      </c>
      <c r="FO22" s="241">
        <f>+'Monthly Interactions-$'!FO22/'Monthly Interactions-Energy'!FO22</f>
        <v>92.881674622657698</v>
      </c>
      <c r="FP22" s="241">
        <f>+'Monthly Interactions-$'!FP22/'Monthly Interactions-Energy'!FP22</f>
        <v>102.15545207050288</v>
      </c>
      <c r="FQ22" s="241">
        <f>+'Monthly Interactions-$'!FQ22/'Monthly Interactions-Energy'!FQ22</f>
        <v>106.60067181310396</v>
      </c>
      <c r="FR22" s="241">
        <f>+'Monthly Interactions-$'!FR22/'Monthly Interactions-Energy'!FR22</f>
        <v>106.00103549144399</v>
      </c>
      <c r="FS22" s="241">
        <f>+'Monthly Interactions-$'!FS22/'Monthly Interactions-Energy'!FS22</f>
        <v>99.01419539879744</v>
      </c>
      <c r="FT22" s="241">
        <f>+'Monthly Interactions-$'!FT22/'Monthly Interactions-Energy'!FT22</f>
        <v>97.747887416337932</v>
      </c>
      <c r="FU22" s="241">
        <f>+'Monthly Interactions-$'!FU22/'Monthly Interactions-Energy'!FU22</f>
        <v>100.93578621913501</v>
      </c>
      <c r="FV22" s="241">
        <f>+'Monthly Interactions-$'!FV22/'Monthly Interactions-Energy'!FV22</f>
        <v>118.31039798269211</v>
      </c>
      <c r="FW22" s="241">
        <f>+'Monthly Interactions-$'!FW22/'Monthly Interactions-Energy'!FW22</f>
        <v>127.55285653510306</v>
      </c>
      <c r="FX22" s="241">
        <f>+'Monthly Interactions-$'!FX22/'Monthly Interactions-Energy'!FX22</f>
        <v>128.64252183341196</v>
      </c>
      <c r="FY22" s="241">
        <f>+'Monthly Interactions-$'!FY22/'Monthly Interactions-Energy'!FY22</f>
        <v>107.98668059962316</v>
      </c>
      <c r="FZ22" s="241">
        <f>+'Monthly Interactions-$'!FZ22/'Monthly Interactions-Energy'!FZ22</f>
        <v>99.497519798045772</v>
      </c>
      <c r="GA22" s="241">
        <f>+'Monthly Interactions-$'!GA22/'Monthly Interactions-Energy'!GA22</f>
        <v>98.812141639515104</v>
      </c>
      <c r="GB22" s="241">
        <f>+'Monthly Interactions-$'!GB22/'Monthly Interactions-Energy'!GB22</f>
        <v>105.6796950332872</v>
      </c>
    </row>
    <row r="23" spans="2:184">
      <c r="B23" s="17" t="s">
        <v>74</v>
      </c>
      <c r="C23" s="21" t="s">
        <v>61</v>
      </c>
      <c r="D23" s="19" t="s">
        <v>72</v>
      </c>
      <c r="E23" s="241">
        <f>+'Monthly Interactions-$'!E23/'Monthly Interactions-Energy'!E23</f>
        <v>27.622210203953049</v>
      </c>
      <c r="F23" s="241">
        <f>+'Monthly Interactions-$'!F23/'Monthly Interactions-Energy'!F23</f>
        <v>27.9523417260726</v>
      </c>
      <c r="G23" s="241">
        <f>+'Monthly Interactions-$'!G23/'Monthly Interactions-Energy'!G23</f>
        <v>26.248217571293765</v>
      </c>
      <c r="H23" s="241">
        <f>+'Monthly Interactions-$'!H23/'Monthly Interactions-Energy'!H23</f>
        <v>24.711820800818824</v>
      </c>
      <c r="I23" s="241">
        <f>+'Monthly Interactions-$'!I23/'Monthly Interactions-Energy'!I23</f>
        <v>23.255128424226427</v>
      </c>
      <c r="J23" s="241">
        <f>+'Monthly Interactions-$'!J23/'Monthly Interactions-Energy'!J23</f>
        <v>23.560599135160064</v>
      </c>
      <c r="K23" s="241">
        <f>+'Monthly Interactions-$'!K23/'Monthly Interactions-Energy'!K23</f>
        <v>25.614259080672486</v>
      </c>
      <c r="L23" s="241">
        <f>+'Monthly Interactions-$'!L23/'Monthly Interactions-Energy'!L23</f>
        <v>25.141216613467204</v>
      </c>
      <c r="M23" s="241">
        <f>+'Monthly Interactions-$'!M23/'Monthly Interactions-Energy'!M23</f>
        <v>23.440446795164831</v>
      </c>
      <c r="N23" s="241">
        <f>+'Monthly Interactions-$'!N23/'Monthly Interactions-Energy'!N23</f>
        <v>24.50958472000244</v>
      </c>
      <c r="O23" s="241">
        <f>+'Monthly Interactions-$'!O23/'Monthly Interactions-Energy'!O23</f>
        <v>24.516929236003161</v>
      </c>
      <c r="P23" s="241">
        <f>+'Monthly Interactions-$'!P23/'Monthly Interactions-Energy'!P23</f>
        <v>25.453160965407847</v>
      </c>
      <c r="Q23" s="241">
        <f>+'Monthly Interactions-$'!Q23/'Monthly Interactions-Energy'!Q23</f>
        <v>28.827370569618751</v>
      </c>
      <c r="R23" s="241">
        <f>+'Monthly Interactions-$'!R23/'Monthly Interactions-Energy'!R23</f>
        <v>29.242273719759751</v>
      </c>
      <c r="S23" s="241">
        <f>+'Monthly Interactions-$'!S23/'Monthly Interactions-Energy'!S23</f>
        <v>25.817536073764828</v>
      </c>
      <c r="T23" s="241">
        <f>+'Monthly Interactions-$'!T23/'Monthly Interactions-Energy'!T23</f>
        <v>25.308935469860788</v>
      </c>
      <c r="U23" s="241">
        <f>+'Monthly Interactions-$'!U23/'Monthly Interactions-Energy'!U23</f>
        <v>24.042482384727034</v>
      </c>
      <c r="V23" s="241">
        <f>+'Monthly Interactions-$'!V23/'Monthly Interactions-Energy'!V23</f>
        <v>25.447542529936403</v>
      </c>
      <c r="W23" s="241">
        <f>+'Monthly Interactions-$'!W23/'Monthly Interactions-Energy'!W23</f>
        <v>27.185969111260661</v>
      </c>
      <c r="X23" s="241">
        <f>+'Monthly Interactions-$'!X23/'Monthly Interactions-Energy'!X23</f>
        <v>26.628462340369332</v>
      </c>
      <c r="Y23" s="241">
        <f>+'Monthly Interactions-$'!Y23/'Monthly Interactions-Energy'!Y23</f>
        <v>23.262195353017798</v>
      </c>
      <c r="Z23" s="241">
        <f>+'Monthly Interactions-$'!Z23/'Monthly Interactions-Energy'!Z23</f>
        <v>24.41561623493881</v>
      </c>
      <c r="AA23" s="241">
        <f>+'Monthly Interactions-$'!AA23/'Monthly Interactions-Energy'!AA23</f>
        <v>25.012649140646236</v>
      </c>
      <c r="AB23" s="241">
        <f>+'Monthly Interactions-$'!AB23/'Monthly Interactions-Energy'!AB23</f>
        <v>25.141114942743222</v>
      </c>
      <c r="AC23" s="241">
        <f>+'Monthly Interactions-$'!AC23/'Monthly Interactions-Energy'!AC23</f>
        <v>29.929068920227401</v>
      </c>
      <c r="AD23" s="241">
        <f>+'Monthly Interactions-$'!AD23/'Monthly Interactions-Energy'!AD23</f>
        <v>30.297113384619976</v>
      </c>
      <c r="AE23" s="241">
        <f>+'Monthly Interactions-$'!AE23/'Monthly Interactions-Energy'!AE23</f>
        <v>27.025741408315309</v>
      </c>
      <c r="AF23" s="241">
        <f>+'Monthly Interactions-$'!AF23/'Monthly Interactions-Energy'!AF23</f>
        <v>26.563444586835171</v>
      </c>
      <c r="AG23" s="241">
        <f>+'Monthly Interactions-$'!AG23/'Monthly Interactions-Energy'!AG23</f>
        <v>25.581602401903396</v>
      </c>
      <c r="AH23" s="241">
        <f>+'Monthly Interactions-$'!AH23/'Monthly Interactions-Energy'!AH23</f>
        <v>26.880312950428106</v>
      </c>
      <c r="AI23" s="241">
        <f>+'Monthly Interactions-$'!AI23/'Monthly Interactions-Energy'!AI23</f>
        <v>28.675773646456637</v>
      </c>
      <c r="AJ23" s="241">
        <f>+'Monthly Interactions-$'!AJ23/'Monthly Interactions-Energy'!AJ23</f>
        <v>27.985454534622555</v>
      </c>
      <c r="AK23" s="241">
        <f>+'Monthly Interactions-$'!AK23/'Monthly Interactions-Energy'!AK23</f>
        <v>24.522360154771068</v>
      </c>
      <c r="AL23" s="241">
        <f>+'Monthly Interactions-$'!AL23/'Monthly Interactions-Energy'!AL23</f>
        <v>25.773512249749505</v>
      </c>
      <c r="AM23" s="241">
        <f>+'Monthly Interactions-$'!AM23/'Monthly Interactions-Energy'!AM23</f>
        <v>26.330374241164851</v>
      </c>
      <c r="AN23" s="241">
        <f>+'Monthly Interactions-$'!AN23/'Monthly Interactions-Energy'!AN23</f>
        <v>26.261438745946339</v>
      </c>
      <c r="AO23" s="241">
        <f>+'Monthly Interactions-$'!AO23/'Monthly Interactions-Energy'!AO23</f>
        <v>32.093777366533928</v>
      </c>
      <c r="AP23" s="241">
        <f>+'Monthly Interactions-$'!AP23/'Monthly Interactions-Energy'!AP23</f>
        <v>32.54498605331748</v>
      </c>
      <c r="AQ23" s="241">
        <f>+'Monthly Interactions-$'!AQ23/'Monthly Interactions-Energy'!AQ23</f>
        <v>28.69482562156789</v>
      </c>
      <c r="AR23" s="241">
        <f>+'Monthly Interactions-$'!AR23/'Monthly Interactions-Energy'!AR23</f>
        <v>28.179305982463521</v>
      </c>
      <c r="AS23" s="241">
        <f>+'Monthly Interactions-$'!AS23/'Monthly Interactions-Energy'!AS23</f>
        <v>27.088012080429312</v>
      </c>
      <c r="AT23" s="241">
        <f>+'Monthly Interactions-$'!AT23/'Monthly Interactions-Energy'!AT23</f>
        <v>28.517184709866552</v>
      </c>
      <c r="AU23" s="241">
        <f>+'Monthly Interactions-$'!AU23/'Monthly Interactions-Energy'!AU23</f>
        <v>31.139473306102342</v>
      </c>
      <c r="AV23" s="241">
        <f>+'Monthly Interactions-$'!AV23/'Monthly Interactions-Energy'!AV23</f>
        <v>30.486612765432753</v>
      </c>
      <c r="AW23" s="241">
        <f>+'Monthly Interactions-$'!AW23/'Monthly Interactions-Energy'!AW23</f>
        <v>26.586317593492609</v>
      </c>
      <c r="AX23" s="241">
        <f>+'Monthly Interactions-$'!AX23/'Monthly Interactions-Energy'!AX23</f>
        <v>27.528080398398192</v>
      </c>
      <c r="AY23" s="241">
        <f>+'Monthly Interactions-$'!AY23/'Monthly Interactions-Energy'!AY23</f>
        <v>28.343217371577371</v>
      </c>
      <c r="AZ23" s="241">
        <f>+'Monthly Interactions-$'!AZ23/'Monthly Interactions-Energy'!AZ23</f>
        <v>28.386686678653312</v>
      </c>
      <c r="BA23" s="241">
        <f>+'Monthly Interactions-$'!BA23/'Monthly Interactions-Energy'!BA23</f>
        <v>33.570991142899494</v>
      </c>
      <c r="BB23" s="241">
        <f>+'Monthly Interactions-$'!BB23/'Monthly Interactions-Energy'!BB23</f>
        <v>33.990872531884023</v>
      </c>
      <c r="BC23" s="241">
        <f>+'Monthly Interactions-$'!BC23/'Monthly Interactions-Energy'!BC23</f>
        <v>30.183472548251284</v>
      </c>
      <c r="BD23" s="241">
        <f>+'Monthly Interactions-$'!BD23/'Monthly Interactions-Energy'!BD23</f>
        <v>29.548338055440865</v>
      </c>
      <c r="BE23" s="241">
        <f>+'Monthly Interactions-$'!BE23/'Monthly Interactions-Energy'!BE23</f>
        <v>27.577853044475855</v>
      </c>
      <c r="BF23" s="241">
        <f>+'Monthly Interactions-$'!BF23/'Monthly Interactions-Energy'!BF23</f>
        <v>29.368158216997305</v>
      </c>
      <c r="BG23" s="241">
        <f>+'Monthly Interactions-$'!BG23/'Monthly Interactions-Energy'!BG23</f>
        <v>31.502805426676463</v>
      </c>
      <c r="BH23" s="241">
        <f>+'Monthly Interactions-$'!BH23/'Monthly Interactions-Energy'!BH23</f>
        <v>30.764985551742821</v>
      </c>
      <c r="BI23" s="241">
        <f>+'Monthly Interactions-$'!BI23/'Monthly Interactions-Energy'!BI23</f>
        <v>26.806522101299493</v>
      </c>
      <c r="BJ23" s="241">
        <f>+'Monthly Interactions-$'!BJ23/'Monthly Interactions-Energy'!BJ23</f>
        <v>28.154464658307333</v>
      </c>
      <c r="BK23" s="241">
        <f>+'Monthly Interactions-$'!BK23/'Monthly Interactions-Energy'!BK23</f>
        <v>28.917697025750865</v>
      </c>
      <c r="BL23" s="241">
        <f>+'Monthly Interactions-$'!BL23/'Monthly Interactions-Energy'!BL23</f>
        <v>30.060459159960104</v>
      </c>
      <c r="BM23" s="241">
        <f>+'Monthly Interactions-$'!BM23/'Monthly Interactions-Energy'!BM23</f>
        <v>34.955857523906815</v>
      </c>
      <c r="BN23" s="241">
        <f>+'Monthly Interactions-$'!BN23/'Monthly Interactions-Energy'!BN23</f>
        <v>35.66205922917873</v>
      </c>
      <c r="BO23" s="241">
        <f>+'Monthly Interactions-$'!BO23/'Monthly Interactions-Energy'!BO23</f>
        <v>32.272267670961277</v>
      </c>
      <c r="BP23" s="241">
        <f>+'Monthly Interactions-$'!BP23/'Monthly Interactions-Energy'!BP23</f>
        <v>32.181934195591083</v>
      </c>
      <c r="BQ23" s="241">
        <f>+'Monthly Interactions-$'!BQ23/'Monthly Interactions-Energy'!BQ23</f>
        <v>30.835328453838613</v>
      </c>
      <c r="BR23" s="241">
        <f>+'Monthly Interactions-$'!BR23/'Monthly Interactions-Energy'!BR23</f>
        <v>33.308976491079598</v>
      </c>
      <c r="BS23" s="241">
        <f>+'Monthly Interactions-$'!BS23/'Monthly Interactions-Energy'!BS23</f>
        <v>37.062168819246885</v>
      </c>
      <c r="BT23" s="241">
        <f>+'Monthly Interactions-$'!BT23/'Monthly Interactions-Energy'!BT23</f>
        <v>36.93509300497773</v>
      </c>
      <c r="BU23" s="241">
        <f>+'Monthly Interactions-$'!BU23/'Monthly Interactions-Energy'!BU23</f>
        <v>32.684400700494336</v>
      </c>
      <c r="BV23" s="241">
        <f>+'Monthly Interactions-$'!BV23/'Monthly Interactions-Energy'!BV23</f>
        <v>32.857530319935414</v>
      </c>
      <c r="BW23" s="241">
        <f>+'Monthly Interactions-$'!BW23/'Monthly Interactions-Energy'!BW23</f>
        <v>34.53815648133002</v>
      </c>
      <c r="BX23" s="241">
        <f>+'Monthly Interactions-$'!BX23/'Monthly Interactions-Energy'!BX23</f>
        <v>36.556521991586052</v>
      </c>
      <c r="BY23" s="241">
        <f>+'Monthly Interactions-$'!BY23/'Monthly Interactions-Energy'!BY23</f>
        <v>39.473301420008852</v>
      </c>
      <c r="BZ23" s="241">
        <f>+'Monthly Interactions-$'!BZ23/'Monthly Interactions-Energy'!BZ23</f>
        <v>40.383132628968887</v>
      </c>
      <c r="CA23" s="241">
        <f>+'Monthly Interactions-$'!CA23/'Monthly Interactions-Energy'!CA23</f>
        <v>38.191373553124521</v>
      </c>
      <c r="CB23" s="241">
        <f>+'Monthly Interactions-$'!CB23/'Monthly Interactions-Energy'!CB23</f>
        <v>37.784895770555998</v>
      </c>
      <c r="CC23" s="241">
        <f>+'Monthly Interactions-$'!CC23/'Monthly Interactions-Energy'!CC23</f>
        <v>36.012960096018247</v>
      </c>
      <c r="CD23" s="241">
        <f>+'Monthly Interactions-$'!CD23/'Monthly Interactions-Energy'!CD23</f>
        <v>38.944539025667886</v>
      </c>
      <c r="CE23" s="241">
        <f>+'Monthly Interactions-$'!CE23/'Monthly Interactions-Energy'!CE23</f>
        <v>46.005112882068815</v>
      </c>
      <c r="CF23" s="241">
        <f>+'Monthly Interactions-$'!CF23/'Monthly Interactions-Energy'!CF23</f>
        <v>45.935235048951405</v>
      </c>
      <c r="CG23" s="241">
        <f>+'Monthly Interactions-$'!CG23/'Monthly Interactions-Energy'!CG23</f>
        <v>39.112207102211066</v>
      </c>
      <c r="CH23" s="241">
        <f>+'Monthly Interactions-$'!CH23/'Monthly Interactions-Energy'!CH23</f>
        <v>38.937250006369261</v>
      </c>
      <c r="CI23" s="241">
        <f>+'Monthly Interactions-$'!CI23/'Monthly Interactions-Energy'!CI23</f>
        <v>41.307018737223721</v>
      </c>
      <c r="CJ23" s="241">
        <f>+'Monthly Interactions-$'!CJ23/'Monthly Interactions-Energy'!CJ23</f>
        <v>43.632882246768638</v>
      </c>
      <c r="CK23" s="241">
        <f>+'Monthly Interactions-$'!CK23/'Monthly Interactions-Energy'!CK23</f>
        <v>44.701760680199676</v>
      </c>
      <c r="CL23" s="241">
        <f>+'Monthly Interactions-$'!CL23/'Monthly Interactions-Energy'!CL23</f>
        <v>45.416765874285815</v>
      </c>
      <c r="CM23" s="241">
        <f>+'Monthly Interactions-$'!CM23/'Monthly Interactions-Energy'!CM23</f>
        <v>43.235749621187452</v>
      </c>
      <c r="CN23" s="241">
        <f>+'Monthly Interactions-$'!CN23/'Monthly Interactions-Energy'!CN23</f>
        <v>42.348396844246395</v>
      </c>
      <c r="CO23" s="241">
        <f>+'Monthly Interactions-$'!CO23/'Monthly Interactions-Energy'!CO23</f>
        <v>41.012029518978096</v>
      </c>
      <c r="CP23" s="241">
        <f>+'Monthly Interactions-$'!CP23/'Monthly Interactions-Energy'!CP23</f>
        <v>44.436124669263258</v>
      </c>
      <c r="CQ23" s="241">
        <f>+'Monthly Interactions-$'!CQ23/'Monthly Interactions-Energy'!CQ23</f>
        <v>52.272038279370676</v>
      </c>
      <c r="CR23" s="241">
        <f>+'Monthly Interactions-$'!CR23/'Monthly Interactions-Energy'!CR23</f>
        <v>51.031733218672422</v>
      </c>
      <c r="CS23" s="241">
        <f>+'Monthly Interactions-$'!CS23/'Monthly Interactions-Energy'!CS23</f>
        <v>42.441874939266931</v>
      </c>
      <c r="CT23" s="241">
        <f>+'Monthly Interactions-$'!CT23/'Monthly Interactions-Energy'!CT23</f>
        <v>41.845440274627173</v>
      </c>
      <c r="CU23" s="241">
        <f>+'Monthly Interactions-$'!CU23/'Monthly Interactions-Energy'!CU23</f>
        <v>43.279141560810054</v>
      </c>
      <c r="CV23" s="241">
        <f>+'Monthly Interactions-$'!CV23/'Monthly Interactions-Energy'!CV23</f>
        <v>45.440935157758773</v>
      </c>
      <c r="CW23" s="241">
        <f>+'Monthly Interactions-$'!CW23/'Monthly Interactions-Energy'!CW23</f>
        <v>44.187953966606926</v>
      </c>
      <c r="CX23" s="241">
        <f>+'Monthly Interactions-$'!CX23/'Monthly Interactions-Energy'!CX23</f>
        <v>44.090930599369088</v>
      </c>
      <c r="CY23" s="241">
        <f>+'Monthly Interactions-$'!CY23/'Monthly Interactions-Energy'!CY23</f>
        <v>42.673165125459036</v>
      </c>
      <c r="CZ23" s="241">
        <f>+'Monthly Interactions-$'!CZ23/'Monthly Interactions-Energy'!CZ23</f>
        <v>39.796574249191849</v>
      </c>
      <c r="DA23" s="241">
        <f>+'Monthly Interactions-$'!DA23/'Monthly Interactions-Energy'!DA23</f>
        <v>37.901810649998069</v>
      </c>
      <c r="DB23" s="241">
        <f>+'Monthly Interactions-$'!DB23/'Monthly Interactions-Energy'!DB23</f>
        <v>39.505296514552001</v>
      </c>
      <c r="DC23" s="241">
        <f>+'Monthly Interactions-$'!DC23/'Monthly Interactions-Energy'!DC23</f>
        <v>44.31092537928194</v>
      </c>
      <c r="DD23" s="241">
        <f>+'Monthly Interactions-$'!DD23/'Monthly Interactions-Energy'!DD23</f>
        <v>44.671734220155194</v>
      </c>
      <c r="DE23" s="241">
        <f>+'Monthly Interactions-$'!DE23/'Monthly Interactions-Energy'!DE23</f>
        <v>37.067796598857008</v>
      </c>
      <c r="DF23" s="241">
        <f>+'Monthly Interactions-$'!DF23/'Monthly Interactions-Energy'!DF23</f>
        <v>38.242052604425083</v>
      </c>
      <c r="DG23" s="241">
        <f>+'Monthly Interactions-$'!DG23/'Monthly Interactions-Energy'!DG23</f>
        <v>41.486627112600225</v>
      </c>
      <c r="DH23" s="241">
        <f>+'Monthly Interactions-$'!DH23/'Monthly Interactions-Energy'!DH23</f>
        <v>42.456316957544523</v>
      </c>
      <c r="DI23" s="241">
        <f>+'Monthly Interactions-$'!DI23/'Monthly Interactions-Energy'!DI23</f>
        <v>45.532745590848407</v>
      </c>
      <c r="DJ23" s="241">
        <f>+'Monthly Interactions-$'!DJ23/'Monthly Interactions-Energy'!DJ23</f>
        <v>45.231610658324399</v>
      </c>
      <c r="DK23" s="241">
        <f>+'Monthly Interactions-$'!DK23/'Monthly Interactions-Energy'!DK23</f>
        <v>43.673654078403999</v>
      </c>
      <c r="DL23" s="241">
        <f>+'Monthly Interactions-$'!DL23/'Monthly Interactions-Energy'!DL23</f>
        <v>40.814679109000288</v>
      </c>
      <c r="DM23" s="241">
        <f>+'Monthly Interactions-$'!DM23/'Monthly Interactions-Energy'!DM23</f>
        <v>39.216416910018346</v>
      </c>
      <c r="DN23" s="241">
        <f>+'Monthly Interactions-$'!DN23/'Monthly Interactions-Energy'!DN23</f>
        <v>39.642225015419633</v>
      </c>
      <c r="DO23" s="241">
        <f>+'Monthly Interactions-$'!DO23/'Monthly Interactions-Energy'!DO23</f>
        <v>45.393374514442591</v>
      </c>
      <c r="DP23" s="241">
        <f>+'Monthly Interactions-$'!DP23/'Monthly Interactions-Energy'!DP23</f>
        <v>44.762414262801137</v>
      </c>
      <c r="DQ23" s="241">
        <f>+'Monthly Interactions-$'!DQ23/'Monthly Interactions-Energy'!DQ23</f>
        <v>37.255065607153391</v>
      </c>
      <c r="DR23" s="241">
        <f>+'Monthly Interactions-$'!DR23/'Monthly Interactions-Energy'!DR23</f>
        <v>40.470856721664681</v>
      </c>
      <c r="DS23" s="241">
        <f>+'Monthly Interactions-$'!DS23/'Monthly Interactions-Energy'!DS23</f>
        <v>42.639243090935885</v>
      </c>
      <c r="DT23" s="241">
        <f>+'Monthly Interactions-$'!DT23/'Monthly Interactions-Energy'!DT23</f>
        <v>43.616000864210868</v>
      </c>
      <c r="DU23" s="241">
        <f>+'Monthly Interactions-$'!DU23/'Monthly Interactions-Energy'!DU23</f>
        <v>46.839263399816573</v>
      </c>
      <c r="DV23" s="241">
        <f>+'Monthly Interactions-$'!DV23/'Monthly Interactions-Energy'!DV23</f>
        <v>46.123638317990675</v>
      </c>
      <c r="DW23" s="241">
        <f>+'Monthly Interactions-$'!DW23/'Monthly Interactions-Energy'!DW23</f>
        <v>44.471290950277677</v>
      </c>
      <c r="DX23" s="241">
        <f>+'Monthly Interactions-$'!DX23/'Monthly Interactions-Energy'!DX23</f>
        <v>43.071591751867352</v>
      </c>
      <c r="DY23" s="241">
        <f>+'Monthly Interactions-$'!DY23/'Monthly Interactions-Energy'!DY23</f>
        <v>40.400411389031561</v>
      </c>
      <c r="DZ23" s="241">
        <f>+'Monthly Interactions-$'!DZ23/'Monthly Interactions-Energy'!DZ23</f>
        <v>39.201841675330463</v>
      </c>
      <c r="EA23" s="241">
        <f>+'Monthly Interactions-$'!EA23/'Monthly Interactions-Energy'!EA23</f>
        <v>46.050341322795504</v>
      </c>
      <c r="EB23" s="241">
        <f>+'Monthly Interactions-$'!EB23/'Monthly Interactions-Energy'!EB23</f>
        <v>44.71383418227672</v>
      </c>
      <c r="EC23" s="241">
        <f>+'Monthly Interactions-$'!EC23/'Monthly Interactions-Energy'!EC23</f>
        <v>39.065924520766771</v>
      </c>
      <c r="ED23" s="241">
        <f>+'Monthly Interactions-$'!ED23/'Monthly Interactions-Energy'!ED23</f>
        <v>40.723419179633702</v>
      </c>
      <c r="EE23" s="241">
        <f>+'Monthly Interactions-$'!EE23/'Monthly Interactions-Energy'!EE23</f>
        <v>42.698854623380235</v>
      </c>
      <c r="EF23" s="241">
        <f>+'Monthly Interactions-$'!EF23/'Monthly Interactions-Energy'!EF23</f>
        <v>44.33577417520543</v>
      </c>
      <c r="EG23" s="241">
        <f>+'Monthly Interactions-$'!EG23/'Monthly Interactions-Energy'!EG23</f>
        <v>47.152449063180129</v>
      </c>
      <c r="EH23" s="241">
        <f>+'Monthly Interactions-$'!EH23/'Monthly Interactions-Energy'!EH23</f>
        <v>46.842031623455476</v>
      </c>
      <c r="EI23" s="241">
        <f>+'Monthly Interactions-$'!EI23/'Monthly Interactions-Energy'!EI23</f>
        <v>45.614037679329421</v>
      </c>
      <c r="EJ23" s="241">
        <f>+'Monthly Interactions-$'!EJ23/'Monthly Interactions-Energy'!EJ23</f>
        <v>43.751428841585444</v>
      </c>
      <c r="EK23" s="241">
        <f>+'Monthly Interactions-$'!EK23/'Monthly Interactions-Energy'!EK23</f>
        <v>40.610594550844482</v>
      </c>
      <c r="EL23" s="241">
        <f>+'Monthly Interactions-$'!EL23/'Monthly Interactions-Energy'!EL23</f>
        <v>40.470064368898257</v>
      </c>
      <c r="EM23" s="241">
        <f>+'Monthly Interactions-$'!EM23/'Monthly Interactions-Energy'!EM23</f>
        <v>47.832956945065646</v>
      </c>
      <c r="EN23" s="241">
        <f>+'Monthly Interactions-$'!EN23/'Monthly Interactions-Energy'!EN23</f>
        <v>45.593871087446175</v>
      </c>
      <c r="EO23" s="241">
        <f>+'Monthly Interactions-$'!EO23/'Monthly Interactions-Energy'!EO23</f>
        <v>41.128440872054611</v>
      </c>
      <c r="EP23" s="241">
        <f>+'Monthly Interactions-$'!EP23/'Monthly Interactions-Energy'!EP23</f>
        <v>41.893904409053398</v>
      </c>
      <c r="EQ23" s="241">
        <f>+'Monthly Interactions-$'!EQ23/'Monthly Interactions-Energy'!EQ23</f>
        <v>43.400980748032644</v>
      </c>
      <c r="ER23" s="241">
        <f>+'Monthly Interactions-$'!ER23/'Monthly Interactions-Energy'!ER23</f>
        <v>46.963789753068866</v>
      </c>
      <c r="ES23" s="241">
        <f>+'Monthly Interactions-$'!ES23/'Monthly Interactions-Energy'!ES23</f>
        <v>49.675979729591774</v>
      </c>
      <c r="ET23" s="241">
        <f>+'Monthly Interactions-$'!ET23/'Monthly Interactions-Energy'!ET23</f>
        <v>49.319969793936849</v>
      </c>
      <c r="EU23" s="241">
        <f>+'Monthly Interactions-$'!EU23/'Monthly Interactions-Energy'!EU23</f>
        <v>47.965117214606821</v>
      </c>
      <c r="EV23" s="241">
        <f>+'Monthly Interactions-$'!EV23/'Monthly Interactions-Energy'!EV23</f>
        <v>44.769206857283557</v>
      </c>
      <c r="EW23" s="241">
        <f>+'Monthly Interactions-$'!EW23/'Monthly Interactions-Energy'!EW23</f>
        <v>42.708898389341819</v>
      </c>
      <c r="EX23" s="241">
        <f>+'Monthly Interactions-$'!EX23/'Monthly Interactions-Energy'!EX23</f>
        <v>42.745602221576711</v>
      </c>
      <c r="EY23" s="241">
        <f>+'Monthly Interactions-$'!EY23/'Monthly Interactions-Energy'!EY23</f>
        <v>47.371076907650654</v>
      </c>
      <c r="EZ23" s="241">
        <f>+'Monthly Interactions-$'!EZ23/'Monthly Interactions-Energy'!EZ23</f>
        <v>48.701812417534086</v>
      </c>
      <c r="FA23" s="241">
        <f>+'Monthly Interactions-$'!FA23/'Monthly Interactions-Energy'!FA23</f>
        <v>41.218011548711871</v>
      </c>
      <c r="FB23" s="241">
        <f>+'Monthly Interactions-$'!FB23/'Monthly Interactions-Energy'!FB23</f>
        <v>44.129206181849462</v>
      </c>
      <c r="FC23" s="241">
        <f>+'Monthly Interactions-$'!FC23/'Monthly Interactions-Energy'!FC23</f>
        <v>45.985455566182893</v>
      </c>
      <c r="FD23" s="241">
        <f>+'Monthly Interactions-$'!FD23/'Monthly Interactions-Energy'!FD23</f>
        <v>47.813928551008942</v>
      </c>
      <c r="FE23" s="241">
        <f>+'Monthly Interactions-$'!FE23/'Monthly Interactions-Energy'!FE23</f>
        <v>52.601099332548095</v>
      </c>
      <c r="FF23" s="241">
        <f>+'Monthly Interactions-$'!FF23/'Monthly Interactions-Energy'!FF23</f>
        <v>52.739248560029004</v>
      </c>
      <c r="FG23" s="241">
        <f>+'Monthly Interactions-$'!FG23/'Monthly Interactions-Energy'!FG23</f>
        <v>51.631480073601516</v>
      </c>
      <c r="FH23" s="241">
        <f>+'Monthly Interactions-$'!FH23/'Monthly Interactions-Energy'!FH23</f>
        <v>49.104637467795364</v>
      </c>
      <c r="FI23" s="241">
        <f>+'Monthly Interactions-$'!FI23/'Monthly Interactions-Energy'!FI23</f>
        <v>45.601763194317364</v>
      </c>
      <c r="FJ23" s="241">
        <f>+'Monthly Interactions-$'!FJ23/'Monthly Interactions-Energy'!FJ23</f>
        <v>46.097032571615493</v>
      </c>
      <c r="FK23" s="241">
        <f>+'Monthly Interactions-$'!FK23/'Monthly Interactions-Energy'!FK23</f>
        <v>52.106889975734234</v>
      </c>
      <c r="FL23" s="241">
        <f>+'Monthly Interactions-$'!FL23/'Monthly Interactions-Energy'!FL23</f>
        <v>52.807605223338463</v>
      </c>
      <c r="FM23" s="241">
        <f>+'Monthly Interactions-$'!FM23/'Monthly Interactions-Energy'!FM23</f>
        <v>43.387097931486913</v>
      </c>
      <c r="FN23" s="241">
        <f>+'Monthly Interactions-$'!FN23/'Monthly Interactions-Energy'!FN23</f>
        <v>48.797574383096276</v>
      </c>
      <c r="FO23" s="241">
        <f>+'Monthly Interactions-$'!FO23/'Monthly Interactions-Energy'!FO23</f>
        <v>49.840522933790631</v>
      </c>
      <c r="FP23" s="241">
        <f>+'Monthly Interactions-$'!FP23/'Monthly Interactions-Energy'!FP23</f>
        <v>51.532204907911442</v>
      </c>
      <c r="FQ23" s="241">
        <f>+'Monthly Interactions-$'!FQ23/'Monthly Interactions-Energy'!FQ23</f>
        <v>55.796103870459994</v>
      </c>
      <c r="FR23" s="241">
        <f>+'Monthly Interactions-$'!FR23/'Monthly Interactions-Energy'!FR23</f>
        <v>55.966556677383572</v>
      </c>
      <c r="FS23" s="241">
        <f>+'Monthly Interactions-$'!FS23/'Monthly Interactions-Energy'!FS23</f>
        <v>54.450516900574833</v>
      </c>
      <c r="FT23" s="241">
        <f>+'Monthly Interactions-$'!FT23/'Monthly Interactions-Energy'!FT23</f>
        <v>51.989133683652319</v>
      </c>
      <c r="FU23" s="241">
        <f>+'Monthly Interactions-$'!FU23/'Monthly Interactions-Energy'!FU23</f>
        <v>48.185950621961233</v>
      </c>
      <c r="FV23" s="241">
        <f>+'Monthly Interactions-$'!FV23/'Monthly Interactions-Energy'!FV23</f>
        <v>47.696077930246076</v>
      </c>
      <c r="FW23" s="241">
        <f>+'Monthly Interactions-$'!FW23/'Monthly Interactions-Energy'!FW23</f>
        <v>55.340033224115935</v>
      </c>
      <c r="FX23" s="241">
        <f>+'Monthly Interactions-$'!FX23/'Monthly Interactions-Energy'!FX23</f>
        <v>53.556163296959802</v>
      </c>
      <c r="FY23" s="241">
        <f>+'Monthly Interactions-$'!FY23/'Monthly Interactions-Energy'!FY23</f>
        <v>46.21326754979799</v>
      </c>
      <c r="FZ23" s="241">
        <f>+'Monthly Interactions-$'!FZ23/'Monthly Interactions-Energy'!FZ23</f>
        <v>50.276891298018938</v>
      </c>
      <c r="GA23" s="241">
        <f>+'Monthly Interactions-$'!GA23/'Monthly Interactions-Energy'!GA23</f>
        <v>52.374440594687655</v>
      </c>
      <c r="GB23" s="241">
        <f>+'Monthly Interactions-$'!GB23/'Monthly Interactions-Energy'!GB23</f>
        <v>55.255057833222821</v>
      </c>
    </row>
    <row r="24" spans="2:184">
      <c r="B24" s="17" t="s">
        <v>74</v>
      </c>
      <c r="C24" s="21" t="s">
        <v>61</v>
      </c>
      <c r="D24" s="42" t="s">
        <v>174</v>
      </c>
      <c r="E24" s="241">
        <f>+('Monthly Interactions-$'!E19-'Monthly Interactions-$'!E22)/('Monthly Interactions-Energy'!E19-'Monthly Interactions-Energy'!E22)</f>
        <v>27.886191772887994</v>
      </c>
      <c r="F24" s="241">
        <f>+('Monthly Interactions-$'!F19-'Monthly Interactions-$'!F22)/('Monthly Interactions-Energy'!F19-'Monthly Interactions-Energy'!F22)</f>
        <v>28.220069618317375</v>
      </c>
      <c r="G24" s="241">
        <f>+('Monthly Interactions-$'!G19-'Monthly Interactions-$'!G22)/('Monthly Interactions-Energy'!G19-'Monthly Interactions-Energy'!G22)</f>
        <v>26.329002274113769</v>
      </c>
      <c r="H24" s="241">
        <f>+('Monthly Interactions-$'!H19-'Monthly Interactions-$'!H22)/('Monthly Interactions-Energy'!H19-'Monthly Interactions-Energy'!H22)</f>
        <v>24.749066259066478</v>
      </c>
      <c r="I24" s="241">
        <f>+('Monthly Interactions-$'!I19-'Monthly Interactions-$'!I22)/('Monthly Interactions-Energy'!I19-'Monthly Interactions-Energy'!I22)</f>
        <v>23.342903502970771</v>
      </c>
      <c r="J24" s="241">
        <f>+('Monthly Interactions-$'!J19-'Monthly Interactions-$'!J22)/('Monthly Interactions-Energy'!J19-'Monthly Interactions-Energy'!J22)</f>
        <v>24.019610093578525</v>
      </c>
      <c r="K24" s="241">
        <f>+('Monthly Interactions-$'!K19-'Monthly Interactions-$'!K22)/('Monthly Interactions-Energy'!K19-'Monthly Interactions-Energy'!K22)</f>
        <v>26.253483588999767</v>
      </c>
      <c r="L24" s="241">
        <f>+('Monthly Interactions-$'!L19-'Monthly Interactions-$'!L22)/('Monthly Interactions-Energy'!L19-'Monthly Interactions-Energy'!L22)</f>
        <v>25.701496918606175</v>
      </c>
      <c r="M24" s="241">
        <f>+('Monthly Interactions-$'!M19-'Monthly Interactions-$'!M22)/('Monthly Interactions-Energy'!M19-'Monthly Interactions-Energy'!M22)</f>
        <v>23.703302593163404</v>
      </c>
      <c r="N24" s="241">
        <f>+('Monthly Interactions-$'!N19-'Monthly Interactions-$'!N22)/('Monthly Interactions-Energy'!N19-'Monthly Interactions-Energy'!N22)</f>
        <v>24.543917404610255</v>
      </c>
      <c r="O24" s="241">
        <f>+('Monthly Interactions-$'!O19-'Monthly Interactions-$'!O22)/('Monthly Interactions-Energy'!O19-'Monthly Interactions-Energy'!O22)</f>
        <v>24.679428655299532</v>
      </c>
      <c r="P24" s="241">
        <f>+('Monthly Interactions-$'!P19-'Monthly Interactions-$'!P22)/('Monthly Interactions-Energy'!P19-'Monthly Interactions-Energy'!P22)</f>
        <v>25.713488677227581</v>
      </c>
      <c r="Q24" s="241">
        <f>+('Monthly Interactions-$'!Q19-'Monthly Interactions-$'!Q22)/('Monthly Interactions-Energy'!Q19-'Monthly Interactions-Energy'!Q22)</f>
        <v>29.091624221356852</v>
      </c>
      <c r="R24" s="241">
        <f>+('Monthly Interactions-$'!R19-'Monthly Interactions-$'!R22)/('Monthly Interactions-Energy'!R19-'Monthly Interactions-Energy'!R22)</f>
        <v>29.429360181685201</v>
      </c>
      <c r="S24" s="241">
        <f>+('Monthly Interactions-$'!S19-'Monthly Interactions-$'!S22)/('Monthly Interactions-Energy'!S19-'Monthly Interactions-Energy'!S22)</f>
        <v>25.900713356458777</v>
      </c>
      <c r="T24" s="241">
        <f>+('Monthly Interactions-$'!T19-'Monthly Interactions-$'!T22)/('Monthly Interactions-Energy'!T19-'Monthly Interactions-Energy'!T22)</f>
        <v>25.409846012881516</v>
      </c>
      <c r="U24" s="241">
        <f>+('Monthly Interactions-$'!U19-'Monthly Interactions-$'!U22)/('Monthly Interactions-Energy'!U19-'Monthly Interactions-Energy'!U22)</f>
        <v>24.212268097935688</v>
      </c>
      <c r="V24" s="241">
        <f>+('Monthly Interactions-$'!V19-'Monthly Interactions-$'!V22)/('Monthly Interactions-Energy'!V19-'Monthly Interactions-Energy'!V22)</f>
        <v>26.036293954377516</v>
      </c>
      <c r="W24" s="241">
        <f>+('Monthly Interactions-$'!W19-'Monthly Interactions-$'!W22)/('Monthly Interactions-Energy'!W19-'Monthly Interactions-Energy'!W22)</f>
        <v>27.685620213603627</v>
      </c>
      <c r="X24" s="241">
        <f>+('Monthly Interactions-$'!X19-'Monthly Interactions-$'!X22)/('Monthly Interactions-Energy'!X19-'Monthly Interactions-Energy'!X22)</f>
        <v>27.32771766468035</v>
      </c>
      <c r="Y24" s="241">
        <f>+('Monthly Interactions-$'!Y19-'Monthly Interactions-$'!Y22)/('Monthly Interactions-Energy'!Y19-'Monthly Interactions-Energy'!Y22)</f>
        <v>23.482950493251415</v>
      </c>
      <c r="Z24" s="241">
        <f>+('Monthly Interactions-$'!Z19-'Monthly Interactions-$'!Z22)/('Monthly Interactions-Energy'!Z19-'Monthly Interactions-Energy'!Z22)</f>
        <v>24.418274557423295</v>
      </c>
      <c r="AA24" s="241">
        <f>+('Monthly Interactions-$'!AA19-'Monthly Interactions-$'!AA22)/('Monthly Interactions-Energy'!AA19-'Monthly Interactions-Energy'!AA22)</f>
        <v>25.199699366972286</v>
      </c>
      <c r="AB24" s="241">
        <f>+('Monthly Interactions-$'!AB19-'Monthly Interactions-$'!AB22)/('Monthly Interactions-Energy'!AB19-'Monthly Interactions-Energy'!AB22)</f>
        <v>25.419017984915104</v>
      </c>
      <c r="AC24" s="241">
        <f>+('Monthly Interactions-$'!AC19-'Monthly Interactions-$'!AC22)/('Monthly Interactions-Energy'!AC19-'Monthly Interactions-Energy'!AC22)</f>
        <v>30.260515595133768</v>
      </c>
      <c r="AD24" s="241">
        <f>+('Monthly Interactions-$'!AD19-'Monthly Interactions-$'!AD22)/('Monthly Interactions-Energy'!AD19-'Monthly Interactions-Energy'!AD22)</f>
        <v>30.568546868852152</v>
      </c>
      <c r="AE24" s="241">
        <f>+('Monthly Interactions-$'!AE19-'Monthly Interactions-$'!AE22)/('Monthly Interactions-Energy'!AE19-'Monthly Interactions-Energy'!AE22)</f>
        <v>27.079030581026672</v>
      </c>
      <c r="AF24" s="241">
        <f>+('Monthly Interactions-$'!AF19-'Monthly Interactions-$'!AF22)/('Monthly Interactions-Energy'!AF19-'Monthly Interactions-Energy'!AF22)</f>
        <v>26.561979578552751</v>
      </c>
      <c r="AG24" s="241">
        <f>+('Monthly Interactions-$'!AG19-'Monthly Interactions-$'!AG22)/('Monthly Interactions-Energy'!AG19-'Monthly Interactions-Energy'!AG22)</f>
        <v>25.746501397388727</v>
      </c>
      <c r="AH24" s="241">
        <f>+('Monthly Interactions-$'!AH19-'Monthly Interactions-$'!AH22)/('Monthly Interactions-Energy'!AH19-'Monthly Interactions-Energy'!AH22)</f>
        <v>27.693691009844677</v>
      </c>
      <c r="AI24" s="241">
        <f>+('Monthly Interactions-$'!AI19-'Monthly Interactions-$'!AI22)/('Monthly Interactions-Energy'!AI19-'Monthly Interactions-Energy'!AI22)</f>
        <v>29.766728284041143</v>
      </c>
      <c r="AJ24" s="241">
        <f>+('Monthly Interactions-$'!AJ19-'Monthly Interactions-$'!AJ22)/('Monthly Interactions-Energy'!AJ19-'Monthly Interactions-Energy'!AJ22)</f>
        <v>29.110805644368458</v>
      </c>
      <c r="AK24" s="241">
        <f>+('Monthly Interactions-$'!AK19-'Monthly Interactions-$'!AK22)/('Monthly Interactions-Energy'!AK19-'Monthly Interactions-Energy'!AK22)</f>
        <v>24.961760086067777</v>
      </c>
      <c r="AL24" s="241">
        <f>+('Monthly Interactions-$'!AL19-'Monthly Interactions-$'!AL22)/('Monthly Interactions-Energy'!AL19-'Monthly Interactions-Energy'!AL22)</f>
        <v>25.74415233144812</v>
      </c>
      <c r="AM24" s="241">
        <f>+('Monthly Interactions-$'!AM19-'Monthly Interactions-$'!AM22)/('Monthly Interactions-Energy'!AM19-'Monthly Interactions-Energy'!AM22)</f>
        <v>26.629112459610148</v>
      </c>
      <c r="AN24" s="241">
        <f>+('Monthly Interactions-$'!AN19-'Monthly Interactions-$'!AN22)/('Monthly Interactions-Energy'!AN19-'Monthly Interactions-Energy'!AN22)</f>
        <v>26.552147468449697</v>
      </c>
      <c r="AO24" s="241">
        <f>+('Monthly Interactions-$'!AO19-'Monthly Interactions-$'!AO22)/('Monthly Interactions-Energy'!AO19-'Monthly Interactions-Energy'!AO22)</f>
        <v>32.559004925151946</v>
      </c>
      <c r="AP24" s="241">
        <f>+('Monthly Interactions-$'!AP19-'Monthly Interactions-$'!AP22)/('Monthly Interactions-Energy'!AP19-'Monthly Interactions-Energy'!AP22)</f>
        <v>32.812895480260423</v>
      </c>
      <c r="AQ24" s="241">
        <f>+('Monthly Interactions-$'!AQ19-'Monthly Interactions-$'!AQ22)/('Monthly Interactions-Energy'!AQ19-'Monthly Interactions-Energy'!AQ22)</f>
        <v>28.813488392702315</v>
      </c>
      <c r="AR24" s="241">
        <f>+('Monthly Interactions-$'!AR19-'Monthly Interactions-$'!AR22)/('Monthly Interactions-Energy'!AR19-'Monthly Interactions-Energy'!AR22)</f>
        <v>28.182794031147292</v>
      </c>
      <c r="AS24" s="241">
        <f>+('Monthly Interactions-$'!AS19-'Monthly Interactions-$'!AS22)/('Monthly Interactions-Energy'!AS19-'Monthly Interactions-Energy'!AS22)</f>
        <v>27.226711759089731</v>
      </c>
      <c r="AT24" s="241">
        <f>+('Monthly Interactions-$'!AT19-'Monthly Interactions-$'!AT22)/('Monthly Interactions-Energy'!AT19-'Monthly Interactions-Energy'!AT22)</f>
        <v>29.11037038486737</v>
      </c>
      <c r="AU24" s="241">
        <f>+('Monthly Interactions-$'!AU19-'Monthly Interactions-$'!AU22)/('Monthly Interactions-Energy'!AU19-'Monthly Interactions-Energy'!AU22)</f>
        <v>32.209592462911637</v>
      </c>
      <c r="AV24" s="241">
        <f>+('Monthly Interactions-$'!AV19-'Monthly Interactions-$'!AV22)/('Monthly Interactions-Energy'!AV19-'Monthly Interactions-Energy'!AV22)</f>
        <v>31.385899605866854</v>
      </c>
      <c r="AW24" s="241">
        <f>+('Monthly Interactions-$'!AW19-'Monthly Interactions-$'!AW22)/('Monthly Interactions-Energy'!AW19-'Monthly Interactions-Energy'!AW22)</f>
        <v>27.030487553910074</v>
      </c>
      <c r="AX24" s="241">
        <f>+('Monthly Interactions-$'!AX19-'Monthly Interactions-$'!AX22)/('Monthly Interactions-Energy'!AX19-'Monthly Interactions-Energy'!AX22)</f>
        <v>27.677672160754998</v>
      </c>
      <c r="AY24" s="241">
        <f>+('Monthly Interactions-$'!AY19-'Monthly Interactions-$'!AY22)/('Monthly Interactions-Energy'!AY19-'Monthly Interactions-Energy'!AY22)</f>
        <v>28.513192532663005</v>
      </c>
      <c r="AZ24" s="241">
        <f>+('Monthly Interactions-$'!AZ19-'Monthly Interactions-$'!AZ22)/('Monthly Interactions-Energy'!AZ19-'Monthly Interactions-Energy'!AZ22)</f>
        <v>28.594899973182809</v>
      </c>
      <c r="BA24" s="241">
        <f>+('Monthly Interactions-$'!BA19-'Monthly Interactions-$'!BA22)/('Monthly Interactions-Energy'!BA19-'Monthly Interactions-Energy'!BA22)</f>
        <v>33.993867896923192</v>
      </c>
      <c r="BB24" s="241">
        <f>+('Monthly Interactions-$'!BB19-'Monthly Interactions-$'!BB22)/('Monthly Interactions-Energy'!BB19-'Monthly Interactions-Energy'!BB22)</f>
        <v>34.291569359440366</v>
      </c>
      <c r="BC24" s="241">
        <f>+('Monthly Interactions-$'!BC19-'Monthly Interactions-$'!BC22)/('Monthly Interactions-Energy'!BC19-'Monthly Interactions-Energy'!BC22)</f>
        <v>30.239724557114521</v>
      </c>
      <c r="BD24" s="241">
        <f>+('Monthly Interactions-$'!BD19-'Monthly Interactions-$'!BD22)/('Monthly Interactions-Energy'!BD19-'Monthly Interactions-Energy'!BD22)</f>
        <v>29.654267031889962</v>
      </c>
      <c r="BE24" s="241">
        <f>+('Monthly Interactions-$'!BE19-'Monthly Interactions-$'!BE22)/('Monthly Interactions-Energy'!BE19-'Monthly Interactions-Energy'!BE22)</f>
        <v>27.633292412584122</v>
      </c>
      <c r="BF24" s="241">
        <f>+('Monthly Interactions-$'!BF19-'Monthly Interactions-$'!BF22)/('Monthly Interactions-Energy'!BF19-'Monthly Interactions-Energy'!BF22)</f>
        <v>30.026444219038641</v>
      </c>
      <c r="BG24" s="241">
        <f>+('Monthly Interactions-$'!BG19-'Monthly Interactions-$'!BG22)/('Monthly Interactions-Energy'!BG19-'Monthly Interactions-Energy'!BG22)</f>
        <v>32.785241270563013</v>
      </c>
      <c r="BH24" s="241">
        <f>+('Monthly Interactions-$'!BH19-'Monthly Interactions-$'!BH22)/('Monthly Interactions-Energy'!BH19-'Monthly Interactions-Energy'!BH22)</f>
        <v>31.763082108295048</v>
      </c>
      <c r="BI24" s="241">
        <f>+('Monthly Interactions-$'!BI19-'Monthly Interactions-$'!BI22)/('Monthly Interactions-Energy'!BI19-'Monthly Interactions-Energy'!BI22)</f>
        <v>27.31445161334991</v>
      </c>
      <c r="BJ24" s="241">
        <f>+('Monthly Interactions-$'!BJ19-'Monthly Interactions-$'!BJ22)/('Monthly Interactions-Energy'!BJ19-'Monthly Interactions-Energy'!BJ22)</f>
        <v>28.256137397667647</v>
      </c>
      <c r="BK24" s="241">
        <f>+('Monthly Interactions-$'!BK19-'Monthly Interactions-$'!BK22)/('Monthly Interactions-Energy'!BK19-'Monthly Interactions-Energy'!BK22)</f>
        <v>29.077010380879209</v>
      </c>
      <c r="BL24" s="241">
        <f>+('Monthly Interactions-$'!BL19-'Monthly Interactions-$'!BL22)/('Monthly Interactions-Energy'!BL19-'Monthly Interactions-Energy'!BL22)</f>
        <v>30.408821317741243</v>
      </c>
      <c r="BM24" s="241">
        <f>+('Monthly Interactions-$'!BM19-'Monthly Interactions-$'!BM22)/('Monthly Interactions-Energy'!BM19-'Monthly Interactions-Energy'!BM22)</f>
        <v>35.336662415271924</v>
      </c>
      <c r="BN24" s="241">
        <f>+('Monthly Interactions-$'!BN19-'Monthly Interactions-$'!BN22)/('Monthly Interactions-Energy'!BN19-'Monthly Interactions-Energy'!BN22)</f>
        <v>35.8625126938663</v>
      </c>
      <c r="BO24" s="241">
        <f>+('Monthly Interactions-$'!BO19-'Monthly Interactions-$'!BO22)/('Monthly Interactions-Energy'!BO19-'Monthly Interactions-Energy'!BO22)</f>
        <v>32.333031254121479</v>
      </c>
      <c r="BP24" s="241">
        <f>+('Monthly Interactions-$'!BP19-'Monthly Interactions-$'!BP22)/('Monthly Interactions-Energy'!BP19-'Monthly Interactions-Energy'!BP22)</f>
        <v>32.230139015449396</v>
      </c>
      <c r="BQ24" s="241">
        <f>+('Monthly Interactions-$'!BQ19-'Monthly Interactions-$'!BQ22)/('Monthly Interactions-Energy'!BQ19-'Monthly Interactions-Energy'!BQ22)</f>
        <v>31.067539867098048</v>
      </c>
      <c r="BR24" s="241">
        <f>+('Monthly Interactions-$'!BR19-'Monthly Interactions-$'!BR22)/('Monthly Interactions-Energy'!BR19-'Monthly Interactions-Energy'!BR22)</f>
        <v>34.102281864398641</v>
      </c>
      <c r="BS24" s="241">
        <f>+('Monthly Interactions-$'!BS19-'Monthly Interactions-$'!BS22)/('Monthly Interactions-Energy'!BS19-'Monthly Interactions-Energy'!BS22)</f>
        <v>38.713424175438206</v>
      </c>
      <c r="BT24" s="241">
        <f>+('Monthly Interactions-$'!BT19-'Monthly Interactions-$'!BT22)/('Monthly Interactions-Energy'!BT19-'Monthly Interactions-Energy'!BT22)</f>
        <v>38.296784372545602</v>
      </c>
      <c r="BU24" s="241">
        <f>+('Monthly Interactions-$'!BU19-'Monthly Interactions-$'!BU22)/('Monthly Interactions-Energy'!BU19-'Monthly Interactions-Energy'!BU22)</f>
        <v>33.371494950730792</v>
      </c>
      <c r="BV24" s="241">
        <f>+('Monthly Interactions-$'!BV19-'Monthly Interactions-$'!BV22)/('Monthly Interactions-Energy'!BV19-'Monthly Interactions-Energy'!BV22)</f>
        <v>32.937033290227262</v>
      </c>
      <c r="BW24" s="241">
        <f>+('Monthly Interactions-$'!BW19-'Monthly Interactions-$'!BW22)/('Monthly Interactions-Energy'!BW19-'Monthly Interactions-Energy'!BW22)</f>
        <v>34.874645495648046</v>
      </c>
      <c r="BX24" s="241">
        <f>+('Monthly Interactions-$'!BX19-'Monthly Interactions-$'!BX22)/('Monthly Interactions-Energy'!BX19-'Monthly Interactions-Energy'!BX22)</f>
        <v>36.927474318792328</v>
      </c>
      <c r="BY24" s="241">
        <f>+('Monthly Interactions-$'!BY19-'Monthly Interactions-$'!BY22)/('Monthly Interactions-Energy'!BY19-'Monthly Interactions-Energy'!BY22)</f>
        <v>39.92330397449426</v>
      </c>
      <c r="BZ24" s="241">
        <f>+('Monthly Interactions-$'!BZ19-'Monthly Interactions-$'!BZ22)/('Monthly Interactions-Energy'!BZ19-'Monthly Interactions-Energy'!BZ22)</f>
        <v>40.712549759974884</v>
      </c>
      <c r="CA24" s="241">
        <f>+('Monthly Interactions-$'!CA19-'Monthly Interactions-$'!CA22)/('Monthly Interactions-Energy'!CA19-'Monthly Interactions-Energy'!CA22)</f>
        <v>38.323879008609097</v>
      </c>
      <c r="CB24" s="241">
        <f>+('Monthly Interactions-$'!CB19-'Monthly Interactions-$'!CB22)/('Monthly Interactions-Energy'!CB19-'Monthly Interactions-Energy'!CB22)</f>
        <v>37.922374354151728</v>
      </c>
      <c r="CC24" s="241">
        <f>+('Monthly Interactions-$'!CC19-'Monthly Interactions-$'!CC22)/('Monthly Interactions-Energy'!CC19-'Monthly Interactions-Energy'!CC22)</f>
        <v>36.320463453539766</v>
      </c>
      <c r="CD24" s="241">
        <f>+('Monthly Interactions-$'!CD19-'Monthly Interactions-$'!CD22)/('Monthly Interactions-Energy'!CD19-'Monthly Interactions-Energy'!CD22)</f>
        <v>40.254442847092648</v>
      </c>
      <c r="CE24" s="241">
        <f>+('Monthly Interactions-$'!CE19-'Monthly Interactions-$'!CE22)/('Monthly Interactions-Energy'!CE19-'Monthly Interactions-Energy'!CE22)</f>
        <v>48.702155393286091</v>
      </c>
      <c r="CF24" s="241">
        <f>+('Monthly Interactions-$'!CF19-'Monthly Interactions-$'!CF22)/('Monthly Interactions-Energy'!CF19-'Monthly Interactions-Energy'!CF22)</f>
        <v>47.906690993282552</v>
      </c>
      <c r="CG24" s="241">
        <f>+('Monthly Interactions-$'!CG19-'Monthly Interactions-$'!CG22)/('Monthly Interactions-Energy'!CG19-'Monthly Interactions-Energy'!CG22)</f>
        <v>39.867424994115261</v>
      </c>
      <c r="CH24" s="241">
        <f>+('Monthly Interactions-$'!CH19-'Monthly Interactions-$'!CH22)/('Monthly Interactions-Energy'!CH19-'Monthly Interactions-Energy'!CH22)</f>
        <v>39.132019038522245</v>
      </c>
      <c r="CI24" s="241">
        <f>+('Monthly Interactions-$'!CI19-'Monthly Interactions-$'!CI22)/('Monthly Interactions-Energy'!CI19-'Monthly Interactions-Energy'!CI22)</f>
        <v>41.724934887943007</v>
      </c>
      <c r="CJ24" s="241">
        <f>+('Monthly Interactions-$'!CJ19-'Monthly Interactions-$'!CJ22)/('Monthly Interactions-Energy'!CJ19-'Monthly Interactions-Energy'!CJ22)</f>
        <v>44.327519333472402</v>
      </c>
      <c r="CK24" s="241">
        <f>+('Monthly Interactions-$'!CK19-'Monthly Interactions-$'!CK22)/('Monthly Interactions-Energy'!CK19-'Monthly Interactions-Energy'!CK22)</f>
        <v>45.146398266844443</v>
      </c>
      <c r="CL24" s="241">
        <f>+('Monthly Interactions-$'!CL19-'Monthly Interactions-$'!CL22)/('Monthly Interactions-Energy'!CL19-'Monthly Interactions-Energy'!CL22)</f>
        <v>45.718537493286028</v>
      </c>
      <c r="CM24" s="241">
        <f>+('Monthly Interactions-$'!CM19-'Monthly Interactions-$'!CM22)/('Monthly Interactions-Energy'!CM19-'Monthly Interactions-Energy'!CM22)</f>
        <v>43.355685989596438</v>
      </c>
      <c r="CN24" s="241">
        <f>+('Monthly Interactions-$'!CN19-'Monthly Interactions-$'!CN22)/('Monthly Interactions-Energy'!CN19-'Monthly Interactions-Energy'!CN22)</f>
        <v>42.644617561254869</v>
      </c>
      <c r="CO24" s="241">
        <f>+('Monthly Interactions-$'!CO19-'Monthly Interactions-$'!CO22)/('Monthly Interactions-Energy'!CO19-'Monthly Interactions-Energy'!CO22)</f>
        <v>41.556850087204111</v>
      </c>
      <c r="CP24" s="241">
        <f>+('Monthly Interactions-$'!CP19-'Monthly Interactions-$'!CP22)/('Monthly Interactions-Energy'!CP19-'Monthly Interactions-Energy'!CP22)</f>
        <v>45.622699790904562</v>
      </c>
      <c r="CQ24" s="241">
        <f>+('Monthly Interactions-$'!CQ19-'Monthly Interactions-$'!CQ22)/('Monthly Interactions-Energy'!CQ19-'Monthly Interactions-Energy'!CQ22)</f>
        <v>54.865766884426655</v>
      </c>
      <c r="CR24" s="241">
        <f>+('Monthly Interactions-$'!CR19-'Monthly Interactions-$'!CR22)/('Monthly Interactions-Energy'!CR19-'Monthly Interactions-Energy'!CR22)</f>
        <v>53.912266950530373</v>
      </c>
      <c r="CS24" s="241">
        <f>+('Monthly Interactions-$'!CS19-'Monthly Interactions-$'!CS22)/('Monthly Interactions-Energy'!CS19-'Monthly Interactions-Energy'!CS22)</f>
        <v>43.205490261000243</v>
      </c>
      <c r="CT24" s="241">
        <f>+('Monthly Interactions-$'!CT19-'Monthly Interactions-$'!CT22)/('Monthly Interactions-Energy'!CT19-'Monthly Interactions-Energy'!CT22)</f>
        <v>42.253912660723117</v>
      </c>
      <c r="CU24" s="241">
        <f>+('Monthly Interactions-$'!CU19-'Monthly Interactions-$'!CU22)/('Monthly Interactions-Energy'!CU19-'Monthly Interactions-Energy'!CU22)</f>
        <v>43.813576636171348</v>
      </c>
      <c r="CV24" s="241">
        <f>+('Monthly Interactions-$'!CV19-'Monthly Interactions-$'!CV22)/('Monthly Interactions-Energy'!CV19-'Monthly Interactions-Energy'!CV22)</f>
        <v>46.083662965958112</v>
      </c>
      <c r="CW24" s="241">
        <f>+('Monthly Interactions-$'!CW19-'Monthly Interactions-$'!CW22)/('Monthly Interactions-Energy'!CW19-'Monthly Interactions-Energy'!CW22)</f>
        <v>46.522727464804667</v>
      </c>
      <c r="CX24" s="241">
        <f>+('Monthly Interactions-$'!CX19-'Monthly Interactions-$'!CX22)/('Monthly Interactions-Energy'!CX19-'Monthly Interactions-Energy'!CX22)</f>
        <v>45.999181641703366</v>
      </c>
      <c r="CY24" s="241">
        <f>+('Monthly Interactions-$'!CY19-'Monthly Interactions-$'!CY22)/('Monthly Interactions-Energy'!CY19-'Monthly Interactions-Energy'!CY22)</f>
        <v>44.050816549953012</v>
      </c>
      <c r="CZ24" s="241">
        <f>+('Monthly Interactions-$'!CZ19-'Monthly Interactions-$'!CZ22)/('Monthly Interactions-Energy'!CZ19-'Monthly Interactions-Energy'!CZ22)</f>
        <v>42.646202021646822</v>
      </c>
      <c r="DA24" s="241">
        <f>+('Monthly Interactions-$'!DA19-'Monthly Interactions-$'!DA22)/('Monthly Interactions-Energy'!DA19-'Monthly Interactions-Energy'!DA22)</f>
        <v>41.023582869172522</v>
      </c>
      <c r="DB24" s="241">
        <f>+('Monthly Interactions-$'!DB19-'Monthly Interactions-$'!DB22)/('Monthly Interactions-Energy'!DB19-'Monthly Interactions-Energy'!DB22)</f>
        <v>43.839130730268138</v>
      </c>
      <c r="DC24" s="241">
        <f>+('Monthly Interactions-$'!DC19-'Monthly Interactions-$'!DC22)/('Monthly Interactions-Energy'!DC19-'Monthly Interactions-Energy'!DC22)</f>
        <v>51.913550590144588</v>
      </c>
      <c r="DD24" s="241">
        <f>+('Monthly Interactions-$'!DD19-'Monthly Interactions-$'!DD22)/('Monthly Interactions-Energy'!DD19-'Monthly Interactions-Energy'!DD22)</f>
        <v>49.814360728439318</v>
      </c>
      <c r="DE24" s="241">
        <f>+('Monthly Interactions-$'!DE19-'Monthly Interactions-$'!DE22)/('Monthly Interactions-Energy'!DE19-'Monthly Interactions-Energy'!DE22)</f>
        <v>40.848631346020923</v>
      </c>
      <c r="DF24" s="241">
        <f>+('Monthly Interactions-$'!DF19-'Monthly Interactions-$'!DF22)/('Monthly Interactions-Energy'!DF19-'Monthly Interactions-Energy'!DF22)</f>
        <v>41.274827756229747</v>
      </c>
      <c r="DG24" s="241">
        <f>+('Monthly Interactions-$'!DG19-'Monthly Interactions-$'!DG22)/('Monthly Interactions-Energy'!DG19-'Monthly Interactions-Energy'!DG22)</f>
        <v>43.67557005187571</v>
      </c>
      <c r="DH24" s="241">
        <f>+('Monthly Interactions-$'!DH19-'Monthly Interactions-$'!DH22)/('Monthly Interactions-Energy'!DH19-'Monthly Interactions-Energy'!DH22)</f>
        <v>45.11973506800998</v>
      </c>
      <c r="DI24" s="241">
        <f>+('Monthly Interactions-$'!DI19-'Monthly Interactions-$'!DI22)/('Monthly Interactions-Energy'!DI19-'Monthly Interactions-Energy'!DI22)</f>
        <v>47.695187982307203</v>
      </c>
      <c r="DJ24" s="241">
        <f>+('Monthly Interactions-$'!DJ19-'Monthly Interactions-$'!DJ22)/('Monthly Interactions-Energy'!DJ19-'Monthly Interactions-Energy'!DJ22)</f>
        <v>47.276494559226386</v>
      </c>
      <c r="DK24" s="241">
        <f>+('Monthly Interactions-$'!DK19-'Monthly Interactions-$'!DK22)/('Monthly Interactions-Energy'!DK19-'Monthly Interactions-Energy'!DK22)</f>
        <v>45.214911935237929</v>
      </c>
      <c r="DL24" s="241">
        <f>+('Monthly Interactions-$'!DL19-'Monthly Interactions-$'!DL22)/('Monthly Interactions-Energy'!DL19-'Monthly Interactions-Energy'!DL22)</f>
        <v>43.785615290320962</v>
      </c>
      <c r="DM24" s="241">
        <f>+('Monthly Interactions-$'!DM19-'Monthly Interactions-$'!DM22)/('Monthly Interactions-Energy'!DM19-'Monthly Interactions-Energy'!DM22)</f>
        <v>42.014154794724938</v>
      </c>
      <c r="DN24" s="241">
        <f>+('Monthly Interactions-$'!DN19-'Monthly Interactions-$'!DN22)/('Monthly Interactions-Energy'!DN19-'Monthly Interactions-Energy'!DN22)</f>
        <v>44.328896811821743</v>
      </c>
      <c r="DO24" s="241">
        <f>+('Monthly Interactions-$'!DO19-'Monthly Interactions-$'!DO22)/('Monthly Interactions-Energy'!DO19-'Monthly Interactions-Energy'!DO22)</f>
        <v>53.129897135923059</v>
      </c>
      <c r="DP24" s="241">
        <f>+('Monthly Interactions-$'!DP19-'Monthly Interactions-$'!DP22)/('Monthly Interactions-Energy'!DP19-'Monthly Interactions-Energy'!DP22)</f>
        <v>49.43817646134751</v>
      </c>
      <c r="DQ24" s="241">
        <f>+('Monthly Interactions-$'!DQ19-'Monthly Interactions-$'!DQ22)/('Monthly Interactions-Energy'!DQ19-'Monthly Interactions-Energy'!DQ22)</f>
        <v>41.688153011031602</v>
      </c>
      <c r="DR24" s="241">
        <f>+('Monthly Interactions-$'!DR19-'Monthly Interactions-$'!DR22)/('Monthly Interactions-Energy'!DR19-'Monthly Interactions-Energy'!DR22)</f>
        <v>43.086543461352008</v>
      </c>
      <c r="DS24" s="241">
        <f>+('Monthly Interactions-$'!DS19-'Monthly Interactions-$'!DS22)/('Monthly Interactions-Energy'!DS19-'Monthly Interactions-Energy'!DS22)</f>
        <v>45.078499749309678</v>
      </c>
      <c r="DT24" s="241">
        <f>+('Monthly Interactions-$'!DT19-'Monthly Interactions-$'!DT22)/('Monthly Interactions-Energy'!DT19-'Monthly Interactions-Energy'!DT22)</f>
        <v>47.02513463436658</v>
      </c>
      <c r="DU24" s="241">
        <f>+('Monthly Interactions-$'!DU19-'Monthly Interactions-$'!DU22)/('Monthly Interactions-Energy'!DU19-'Monthly Interactions-Energy'!DU22)</f>
        <v>48.997357022498043</v>
      </c>
      <c r="DV24" s="241">
        <f>+('Monthly Interactions-$'!DV19-'Monthly Interactions-$'!DV22)/('Monthly Interactions-Energy'!DV19-'Monthly Interactions-Energy'!DV22)</f>
        <v>48.164291048379241</v>
      </c>
      <c r="DW24" s="241">
        <f>+('Monthly Interactions-$'!DW19-'Monthly Interactions-$'!DW22)/('Monthly Interactions-Energy'!DW19-'Monthly Interactions-Energy'!DW22)</f>
        <v>46.213140348390723</v>
      </c>
      <c r="DX24" s="241">
        <f>+('Monthly Interactions-$'!DX19-'Monthly Interactions-$'!DX22)/('Monthly Interactions-Energy'!DX19-'Monthly Interactions-Energy'!DX22)</f>
        <v>45.896750537842493</v>
      </c>
      <c r="DY24" s="241">
        <f>+('Monthly Interactions-$'!DY19-'Monthly Interactions-$'!DY22)/('Monthly Interactions-Energy'!DY19-'Monthly Interactions-Energy'!DY22)</f>
        <v>43.292136575294478</v>
      </c>
      <c r="DZ24" s="241">
        <f>+('Monthly Interactions-$'!DZ19-'Monthly Interactions-$'!DZ22)/('Monthly Interactions-Energy'!DZ19-'Monthly Interactions-Energy'!DZ22)</f>
        <v>44.68598083309125</v>
      </c>
      <c r="EA24" s="241">
        <f>+('Monthly Interactions-$'!EA19-'Monthly Interactions-$'!EA22)/('Monthly Interactions-Energy'!EA19-'Monthly Interactions-Energy'!EA22)</f>
        <v>53.464499310421189</v>
      </c>
      <c r="EB24" s="241">
        <f>+('Monthly Interactions-$'!EB19-'Monthly Interactions-$'!EB22)/('Monthly Interactions-Energy'!EB19-'Monthly Interactions-Energy'!EB22)</f>
        <v>49.586008910149495</v>
      </c>
      <c r="EC24" s="241">
        <f>+('Monthly Interactions-$'!EC19-'Monthly Interactions-$'!EC22)/('Monthly Interactions-Energy'!EC19-'Monthly Interactions-Energy'!EC22)</f>
        <v>43.672077443699656</v>
      </c>
      <c r="ED24" s="241">
        <f>+('Monthly Interactions-$'!ED19-'Monthly Interactions-$'!ED22)/('Monthly Interactions-Energy'!ED19-'Monthly Interactions-Energy'!ED22)</f>
        <v>43.259554445207065</v>
      </c>
      <c r="EE24" s="241">
        <f>+('Monthly Interactions-$'!EE19-'Monthly Interactions-$'!EE22)/('Monthly Interactions-Energy'!EE19-'Monthly Interactions-Energy'!EE22)</f>
        <v>45.287668483267034</v>
      </c>
      <c r="EF24" s="241">
        <f>+('Monthly Interactions-$'!EF19-'Monthly Interactions-$'!EF22)/('Monthly Interactions-Energy'!EF19-'Monthly Interactions-Energy'!EF22)</f>
        <v>48.162916653354834</v>
      </c>
      <c r="EG24" s="241">
        <f>+('Monthly Interactions-$'!EG19-'Monthly Interactions-$'!EG22)/('Monthly Interactions-Energy'!EG19-'Monthly Interactions-Energy'!EG22)</f>
        <v>49.214761949927968</v>
      </c>
      <c r="EH24" s="241">
        <f>+('Monthly Interactions-$'!EH19-'Monthly Interactions-$'!EH22)/('Monthly Interactions-Energy'!EH19-'Monthly Interactions-Energy'!EH22)</f>
        <v>49.021116843292887</v>
      </c>
      <c r="EI24" s="241">
        <f>+('Monthly Interactions-$'!EI19-'Monthly Interactions-$'!EI22)/('Monthly Interactions-Energy'!EI19-'Monthly Interactions-Energy'!EI22)</f>
        <v>47.743464421309</v>
      </c>
      <c r="EJ24" s="241">
        <f>+('Monthly Interactions-$'!EJ19-'Monthly Interactions-$'!EJ22)/('Monthly Interactions-Energy'!EJ19-'Monthly Interactions-Energy'!EJ22)</f>
        <v>46.164273339184156</v>
      </c>
      <c r="EK24" s="241">
        <f>+('Monthly Interactions-$'!EK19-'Monthly Interactions-$'!EK22)/('Monthly Interactions-Energy'!EK19-'Monthly Interactions-Energy'!EK22)</f>
        <v>44.125225845999175</v>
      </c>
      <c r="EL24" s="241">
        <f>+('Monthly Interactions-$'!EL19-'Monthly Interactions-$'!EL22)/('Monthly Interactions-Energy'!EL19-'Monthly Interactions-Energy'!EL22)</f>
        <v>45.982669185098864</v>
      </c>
      <c r="EM24" s="241">
        <f>+('Monthly Interactions-$'!EM19-'Monthly Interactions-$'!EM22)/('Monthly Interactions-Energy'!EM19-'Monthly Interactions-Energy'!EM22)</f>
        <v>54.374810496251847</v>
      </c>
      <c r="EN24" s="241">
        <f>+('Monthly Interactions-$'!EN19-'Monthly Interactions-$'!EN22)/('Monthly Interactions-Energy'!EN19-'Monthly Interactions-Energy'!EN22)</f>
        <v>52.183117745251586</v>
      </c>
      <c r="EO24" s="241">
        <f>+('Monthly Interactions-$'!EO19-'Monthly Interactions-$'!EO22)/('Monthly Interactions-Energy'!EO19-'Monthly Interactions-Energy'!EO22)</f>
        <v>45.336364321692592</v>
      </c>
      <c r="EP24" s="241">
        <f>+('Monthly Interactions-$'!EP19-'Monthly Interactions-$'!EP22)/('Monthly Interactions-Energy'!EP19-'Monthly Interactions-Energy'!EP22)</f>
        <v>44.429582301733092</v>
      </c>
      <c r="EQ24" s="241">
        <f>+('Monthly Interactions-$'!EQ19-'Monthly Interactions-$'!EQ22)/('Monthly Interactions-Energy'!EQ19-'Monthly Interactions-Energy'!EQ22)</f>
        <v>46.424098140891061</v>
      </c>
      <c r="ER24" s="241">
        <f>+('Monthly Interactions-$'!ER19-'Monthly Interactions-$'!ER22)/('Monthly Interactions-Energy'!ER19-'Monthly Interactions-Energy'!ER22)</f>
        <v>49.868893094657849</v>
      </c>
      <c r="ES24" s="241">
        <f>+('Monthly Interactions-$'!ES19-'Monthly Interactions-$'!ES22)/('Monthly Interactions-Energy'!ES19-'Monthly Interactions-Energy'!ES22)</f>
        <v>51.693070809451925</v>
      </c>
      <c r="ET24" s="241">
        <f>+('Monthly Interactions-$'!ET19-'Monthly Interactions-$'!ET22)/('Monthly Interactions-Energy'!ET19-'Monthly Interactions-Energy'!ET22)</f>
        <v>51.357350194501421</v>
      </c>
      <c r="EU24" s="241">
        <f>+('Monthly Interactions-$'!EU19-'Monthly Interactions-$'!EU22)/('Monthly Interactions-Energy'!EU19-'Monthly Interactions-Energy'!EU22)</f>
        <v>49.718971432863093</v>
      </c>
      <c r="EV24" s="241">
        <f>+('Monthly Interactions-$'!EV19-'Monthly Interactions-$'!EV22)/('Monthly Interactions-Energy'!EV19-'Monthly Interactions-Energy'!EV22)</f>
        <v>47.798180637179406</v>
      </c>
      <c r="EW24" s="241">
        <f>+('Monthly Interactions-$'!EW19-'Monthly Interactions-$'!EW22)/('Monthly Interactions-Energy'!EW19-'Monthly Interactions-Energy'!EW22)</f>
        <v>46.54524963332566</v>
      </c>
      <c r="EX24" s="241">
        <f>+('Monthly Interactions-$'!EX19-'Monthly Interactions-$'!EX22)/('Monthly Interactions-Energy'!EX19-'Monthly Interactions-Energy'!EX22)</f>
        <v>48.015991638769691</v>
      </c>
      <c r="EY24" s="241">
        <f>+('Monthly Interactions-$'!EY19-'Monthly Interactions-$'!EY22)/('Monthly Interactions-Energy'!EY19-'Monthly Interactions-Energy'!EY22)</f>
        <v>55.097754625884974</v>
      </c>
      <c r="EZ24" s="241">
        <f>+('Monthly Interactions-$'!EZ19-'Monthly Interactions-$'!EZ22)/('Monthly Interactions-Energy'!EZ19-'Monthly Interactions-Energy'!EZ22)</f>
        <v>55.040637346900446</v>
      </c>
      <c r="FA24" s="241">
        <f>+('Monthly Interactions-$'!FA19-'Monthly Interactions-$'!FA22)/('Monthly Interactions-Energy'!FA19-'Monthly Interactions-Energy'!FA22)</f>
        <v>45.921108225232324</v>
      </c>
      <c r="FB24" s="241">
        <f>+('Monthly Interactions-$'!FB19-'Monthly Interactions-$'!FB22)/('Monthly Interactions-Energy'!FB19-'Monthly Interactions-Energy'!FB22)</f>
        <v>46.868563157368591</v>
      </c>
      <c r="FC24" s="241">
        <f>+('Monthly Interactions-$'!FC19-'Monthly Interactions-$'!FC22)/('Monthly Interactions-Energy'!FC19-'Monthly Interactions-Energy'!FC22)</f>
        <v>49.120469691616165</v>
      </c>
      <c r="FD24" s="241">
        <f>+('Monthly Interactions-$'!FD19-'Monthly Interactions-$'!FD22)/('Monthly Interactions-Energy'!FD19-'Monthly Interactions-Energy'!FD22)</f>
        <v>51.326875464561745</v>
      </c>
      <c r="FE24" s="241">
        <f>+('Monthly Interactions-$'!FE19-'Monthly Interactions-$'!FE22)/('Monthly Interactions-Energy'!FE19-'Monthly Interactions-Energy'!FE22)</f>
        <v>55.314466198840861</v>
      </c>
      <c r="FF24" s="241">
        <f>+('Monthly Interactions-$'!FF19-'Monthly Interactions-$'!FF22)/('Monthly Interactions-Energy'!FF19-'Monthly Interactions-Energy'!FF22)</f>
        <v>55.06595309206331</v>
      </c>
      <c r="FG24" s="241">
        <f>+('Monthly Interactions-$'!FG19-'Monthly Interactions-$'!FG22)/('Monthly Interactions-Energy'!FG19-'Monthly Interactions-Energy'!FG22)</f>
        <v>53.673783222923838</v>
      </c>
      <c r="FH24" s="241">
        <f>+('Monthly Interactions-$'!FH19-'Monthly Interactions-$'!FH22)/('Monthly Interactions-Energy'!FH19-'Monthly Interactions-Energy'!FH22)</f>
        <v>52.118243857423394</v>
      </c>
      <c r="FI24" s="241">
        <f>+('Monthly Interactions-$'!FI19-'Monthly Interactions-$'!FI22)/('Monthly Interactions-Energy'!FI19-'Monthly Interactions-Energy'!FI22)</f>
        <v>50.564377647171248</v>
      </c>
      <c r="FJ24" s="241">
        <f>+('Monthly Interactions-$'!FJ19-'Monthly Interactions-$'!FJ22)/('Monthly Interactions-Energy'!FJ19-'Monthly Interactions-Energy'!FJ22)</f>
        <v>51.644815350209512</v>
      </c>
      <c r="FK24" s="241">
        <f>+('Monthly Interactions-$'!FK19-'Monthly Interactions-$'!FK22)/('Monthly Interactions-Energy'!FK19-'Monthly Interactions-Energy'!FK22)</f>
        <v>58.944391593985131</v>
      </c>
      <c r="FL24" s="241">
        <f>+('Monthly Interactions-$'!FL19-'Monthly Interactions-$'!FL22)/('Monthly Interactions-Energy'!FL19-'Monthly Interactions-Energy'!FL22)</f>
        <v>59.383815534887944</v>
      </c>
      <c r="FM24" s="241">
        <f>+('Monthly Interactions-$'!FM19-'Monthly Interactions-$'!FM22)/('Monthly Interactions-Energy'!FM19-'Monthly Interactions-Energy'!FM22)</f>
        <v>49.434370332054236</v>
      </c>
      <c r="FN24" s="241">
        <f>+('Monthly Interactions-$'!FN19-'Monthly Interactions-$'!FN22)/('Monthly Interactions-Energy'!FN19-'Monthly Interactions-Energy'!FN22)</f>
        <v>51.657985292607428</v>
      </c>
      <c r="FO24" s="241">
        <f>+('Monthly Interactions-$'!FO19-'Monthly Interactions-$'!FO22)/('Monthly Interactions-Energy'!FO19-'Monthly Interactions-Energy'!FO22)</f>
        <v>52.971605767285652</v>
      </c>
      <c r="FP24" s="241">
        <f>+('Monthly Interactions-$'!FP19-'Monthly Interactions-$'!FP22)/('Monthly Interactions-Energy'!FP19-'Monthly Interactions-Energy'!FP22)</f>
        <v>55.36258968469344</v>
      </c>
      <c r="FQ24" s="241">
        <f>+('Monthly Interactions-$'!FQ19-'Monthly Interactions-$'!FQ22)/('Monthly Interactions-Energy'!FQ19-'Monthly Interactions-Energy'!FQ22)</f>
        <v>58.739585060356887</v>
      </c>
      <c r="FR24" s="241">
        <f>+('Monthly Interactions-$'!FR19-'Monthly Interactions-$'!FR22)/('Monthly Interactions-Energy'!FR19-'Monthly Interactions-Energy'!FR22)</f>
        <v>58.213873129155644</v>
      </c>
      <c r="FS24" s="241">
        <f>+('Monthly Interactions-$'!FS19-'Monthly Interactions-$'!FS22)/('Monthly Interactions-Energy'!FS19-'Monthly Interactions-Energy'!FS22)</f>
        <v>56.633887811155297</v>
      </c>
      <c r="FT24" s="241">
        <f>+('Monthly Interactions-$'!FT19-'Monthly Interactions-$'!FT22)/('Monthly Interactions-Energy'!FT19-'Monthly Interactions-Energy'!FT22)</f>
        <v>54.833465521018233</v>
      </c>
      <c r="FU24" s="241">
        <f>+('Monthly Interactions-$'!FU19-'Monthly Interactions-$'!FU22)/('Monthly Interactions-Energy'!FU19-'Monthly Interactions-Energy'!FU22)</f>
        <v>53.297216140216257</v>
      </c>
      <c r="FV24" s="241">
        <f>+('Monthly Interactions-$'!FV19-'Monthly Interactions-$'!FV22)/('Monthly Interactions-Energy'!FV19-'Monthly Interactions-Energy'!FV22)</f>
        <v>54.039058666330334</v>
      </c>
      <c r="FW24" s="241">
        <f>+('Monthly Interactions-$'!FW19-'Monthly Interactions-$'!FW22)/('Monthly Interactions-Energy'!FW19-'Monthly Interactions-Energy'!FW22)</f>
        <v>63.346361839857806</v>
      </c>
      <c r="FX24" s="241">
        <f>+('Monthly Interactions-$'!FX19-'Monthly Interactions-$'!FX22)/('Monthly Interactions-Energy'!FX19-'Monthly Interactions-Energy'!FX22)</f>
        <v>60.621798377147798</v>
      </c>
      <c r="FY24" s="241">
        <f>+('Monthly Interactions-$'!FY19-'Monthly Interactions-$'!FY22)/('Monthly Interactions-Energy'!FY19-'Monthly Interactions-Energy'!FY22)</f>
        <v>51.92885123577782</v>
      </c>
      <c r="FZ24" s="241">
        <f>+('Monthly Interactions-$'!FZ19-'Monthly Interactions-$'!FZ22)/('Monthly Interactions-Energy'!FZ19-'Monthly Interactions-Energy'!FZ22)</f>
        <v>53.978046207941794</v>
      </c>
      <c r="GA24" s="241">
        <f>+('Monthly Interactions-$'!GA19-'Monthly Interactions-$'!GA22)/('Monthly Interactions-Energy'!GA19-'Monthly Interactions-Energy'!GA22)</f>
        <v>55.782797065817995</v>
      </c>
      <c r="GB24" s="241">
        <f>+('Monthly Interactions-$'!GB19-'Monthly Interactions-$'!GB22)/('Monthly Interactions-Energy'!GB19-'Monthly Interactions-Energy'!GB22)</f>
        <v>58.538212232212608</v>
      </c>
    </row>
    <row r="25" spans="2:184">
      <c r="B25" s="20"/>
    </row>
    <row r="26" spans="2:184" s="20" customFormat="1" ht="15.75" customHeight="1">
      <c r="E26" s="446"/>
      <c r="F26" s="446"/>
      <c r="G26" s="446"/>
      <c r="H26" s="446"/>
      <c r="I26" s="446"/>
      <c r="J26" s="446"/>
      <c r="K26" s="446"/>
      <c r="L26" s="446"/>
      <c r="M26" s="446"/>
      <c r="N26" s="446"/>
      <c r="O26" s="446"/>
      <c r="P26" s="446"/>
      <c r="Q26" s="446"/>
      <c r="R26" s="446"/>
      <c r="S26" s="446"/>
      <c r="T26" s="446"/>
      <c r="U26" s="446"/>
      <c r="V26" s="446"/>
      <c r="W26" s="446"/>
      <c r="X26" s="446"/>
      <c r="Y26" s="446"/>
      <c r="Z26" s="446"/>
      <c r="AA26" s="446"/>
      <c r="AB26" s="446"/>
      <c r="AC26" s="446"/>
      <c r="AD26" s="446"/>
      <c r="AE26" s="446"/>
      <c r="AF26" s="446"/>
      <c r="AG26" s="446"/>
      <c r="AH26" s="446"/>
      <c r="AI26" s="446"/>
      <c r="AJ26" s="446"/>
      <c r="AK26" s="446"/>
      <c r="AL26" s="446"/>
      <c r="AM26" s="446"/>
      <c r="AN26" s="446"/>
      <c r="AO26" s="446"/>
      <c r="AP26" s="446"/>
      <c r="AQ26" s="446"/>
      <c r="AR26" s="446"/>
      <c r="AS26" s="446"/>
      <c r="AT26" s="446"/>
      <c r="AU26" s="446"/>
      <c r="AV26" s="446"/>
      <c r="AW26" s="446"/>
      <c r="AX26" s="446"/>
      <c r="AY26" s="446"/>
      <c r="AZ26" s="446"/>
      <c r="BA26" s="446"/>
      <c r="BB26" s="446"/>
      <c r="BC26" s="446"/>
      <c r="BD26" s="446"/>
    </row>
    <row r="27" spans="2:184" s="20" customFormat="1">
      <c r="B27" s="17"/>
      <c r="C27" s="447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448"/>
      <c r="AX27" s="448"/>
      <c r="AY27" s="448"/>
      <c r="AZ27" s="448"/>
      <c r="BA27" s="448"/>
      <c r="BB27" s="448"/>
      <c r="BC27" s="448"/>
      <c r="BD27" s="448"/>
    </row>
    <row r="28" spans="2:184" s="20" customFormat="1">
      <c r="B28" s="17"/>
      <c r="C28" s="447"/>
      <c r="E28" s="448"/>
      <c r="F28" s="448"/>
      <c r="G28" s="448"/>
      <c r="H28" s="448"/>
      <c r="I28" s="448"/>
      <c r="J28" s="448"/>
      <c r="K28" s="448"/>
      <c r="L28" s="448"/>
      <c r="M28" s="448"/>
      <c r="N28" s="448"/>
      <c r="O28" s="448"/>
      <c r="P28" s="448"/>
      <c r="Q28" s="448"/>
      <c r="R28" s="448"/>
      <c r="S28" s="448"/>
      <c r="T28" s="448"/>
      <c r="U28" s="448"/>
      <c r="V28" s="448"/>
      <c r="W28" s="448"/>
      <c r="X28" s="448"/>
      <c r="Y28" s="448"/>
      <c r="Z28" s="448"/>
      <c r="AA28" s="448"/>
      <c r="AB28" s="448"/>
      <c r="AC28" s="448"/>
      <c r="AD28" s="448"/>
      <c r="AE28" s="448"/>
      <c r="AF28" s="448"/>
      <c r="AG28" s="448"/>
      <c r="AH28" s="448"/>
      <c r="AI28" s="448"/>
      <c r="AJ28" s="448"/>
      <c r="AK28" s="448"/>
      <c r="AL28" s="448"/>
      <c r="AM28" s="448"/>
      <c r="AN28" s="448"/>
      <c r="AO28" s="448"/>
      <c r="AP28" s="448"/>
      <c r="AQ28" s="448"/>
      <c r="AR28" s="448"/>
      <c r="AS28" s="448"/>
      <c r="AT28" s="448"/>
      <c r="AU28" s="448"/>
      <c r="AV28" s="448"/>
      <c r="AW28" s="448"/>
      <c r="AX28" s="448"/>
      <c r="AY28" s="448"/>
      <c r="AZ28" s="448"/>
      <c r="BA28" s="448"/>
      <c r="BB28" s="448"/>
      <c r="BC28" s="448"/>
      <c r="BD28" s="448"/>
    </row>
    <row r="29" spans="2:184" s="20" customFormat="1">
      <c r="B29" s="17"/>
      <c r="C29" s="447"/>
      <c r="E29" s="448"/>
      <c r="F29" s="448"/>
      <c r="G29" s="448"/>
      <c r="H29" s="448"/>
      <c r="I29" s="448"/>
      <c r="J29" s="448"/>
      <c r="K29" s="448"/>
      <c r="L29" s="448"/>
      <c r="M29" s="448"/>
      <c r="N29" s="448"/>
      <c r="O29" s="448"/>
      <c r="P29" s="448"/>
      <c r="Q29" s="448"/>
      <c r="R29" s="448"/>
      <c r="S29" s="448"/>
      <c r="T29" s="448"/>
      <c r="U29" s="448"/>
      <c r="V29" s="448"/>
      <c r="W29" s="448"/>
      <c r="X29" s="448"/>
      <c r="Y29" s="448"/>
      <c r="Z29" s="448"/>
      <c r="AA29" s="448"/>
      <c r="AB29" s="448"/>
      <c r="AC29" s="448"/>
      <c r="AD29" s="448"/>
      <c r="AE29" s="448"/>
      <c r="AF29" s="448"/>
      <c r="AG29" s="448"/>
      <c r="AH29" s="448"/>
      <c r="AI29" s="448"/>
      <c r="AJ29" s="448"/>
      <c r="AK29" s="448"/>
      <c r="AL29" s="448"/>
      <c r="AM29" s="448"/>
      <c r="AN29" s="448"/>
      <c r="AO29" s="448"/>
      <c r="AP29" s="448"/>
      <c r="AQ29" s="448"/>
      <c r="AR29" s="448"/>
      <c r="AS29" s="448"/>
      <c r="AT29" s="448"/>
      <c r="AU29" s="448"/>
      <c r="AV29" s="448"/>
      <c r="AW29" s="448"/>
      <c r="AX29" s="448"/>
      <c r="AY29" s="448"/>
      <c r="AZ29" s="448"/>
      <c r="BA29" s="448"/>
      <c r="BB29" s="448"/>
      <c r="BC29" s="448"/>
      <c r="BD29" s="448"/>
    </row>
    <row r="30" spans="2:184" s="20" customFormat="1">
      <c r="B30" s="17"/>
      <c r="C30" s="447"/>
      <c r="E30" s="448"/>
      <c r="F30" s="448"/>
      <c r="G30" s="448"/>
      <c r="H30" s="448"/>
      <c r="I30" s="448"/>
      <c r="J30" s="448"/>
      <c r="K30" s="448"/>
      <c r="L30" s="448"/>
      <c r="M30" s="448"/>
      <c r="N30" s="448"/>
      <c r="O30" s="448"/>
      <c r="P30" s="448"/>
      <c r="Q30" s="448"/>
      <c r="R30" s="448"/>
      <c r="S30" s="448"/>
      <c r="T30" s="448"/>
      <c r="U30" s="448"/>
      <c r="V30" s="448"/>
      <c r="W30" s="448"/>
      <c r="X30" s="448"/>
      <c r="Y30" s="448"/>
      <c r="Z30" s="448"/>
      <c r="AA30" s="448"/>
      <c r="AB30" s="448"/>
      <c r="AC30" s="448"/>
      <c r="AD30" s="448"/>
      <c r="AE30" s="448"/>
      <c r="AF30" s="448"/>
      <c r="AG30" s="448"/>
      <c r="AH30" s="448"/>
      <c r="AI30" s="448"/>
      <c r="AJ30" s="448"/>
      <c r="AK30" s="448"/>
      <c r="AL30" s="448"/>
      <c r="AM30" s="448"/>
      <c r="AN30" s="448"/>
      <c r="AO30" s="448"/>
      <c r="AP30" s="448"/>
      <c r="AQ30" s="448"/>
      <c r="AR30" s="448"/>
      <c r="AS30" s="448"/>
      <c r="AT30" s="448"/>
      <c r="AU30" s="448"/>
      <c r="AV30" s="448"/>
      <c r="AW30" s="448"/>
      <c r="AX30" s="448"/>
      <c r="AY30" s="448"/>
      <c r="AZ30" s="448"/>
      <c r="BA30" s="448"/>
      <c r="BB30" s="448"/>
      <c r="BC30" s="448"/>
      <c r="BD30" s="448"/>
    </row>
    <row r="31" spans="2:184" s="20" customFormat="1">
      <c r="B31" s="17"/>
      <c r="C31" s="447"/>
      <c r="E31" s="448"/>
      <c r="F31" s="448"/>
      <c r="G31" s="448"/>
      <c r="H31" s="448"/>
      <c r="I31" s="448"/>
      <c r="J31" s="448"/>
      <c r="K31" s="448"/>
      <c r="L31" s="448"/>
      <c r="M31" s="448"/>
      <c r="N31" s="448"/>
      <c r="O31" s="448"/>
      <c r="P31" s="448"/>
      <c r="Q31" s="448"/>
      <c r="R31" s="448"/>
      <c r="S31" s="448"/>
      <c r="T31" s="448"/>
      <c r="U31" s="448"/>
      <c r="V31" s="448"/>
      <c r="W31" s="448"/>
      <c r="X31" s="448"/>
      <c r="Y31" s="448"/>
      <c r="Z31" s="448"/>
      <c r="AA31" s="448"/>
      <c r="AB31" s="448"/>
      <c r="AC31" s="448"/>
      <c r="AD31" s="448"/>
      <c r="AE31" s="448"/>
      <c r="AF31" s="448"/>
      <c r="AG31" s="448"/>
      <c r="AH31" s="448"/>
      <c r="AI31" s="448"/>
      <c r="AJ31" s="448"/>
      <c r="AK31" s="448"/>
      <c r="AL31" s="448"/>
      <c r="AM31" s="448"/>
      <c r="AN31" s="448"/>
      <c r="AO31" s="448"/>
      <c r="AP31" s="448"/>
      <c r="AQ31" s="448"/>
      <c r="AR31" s="448"/>
      <c r="AS31" s="448"/>
      <c r="AT31" s="448"/>
      <c r="AU31" s="448"/>
      <c r="AV31" s="448"/>
      <c r="AW31" s="448"/>
      <c r="AX31" s="448"/>
      <c r="AY31" s="448"/>
      <c r="AZ31" s="448"/>
      <c r="BA31" s="448"/>
      <c r="BB31" s="448"/>
      <c r="BC31" s="448"/>
      <c r="BD31" s="448"/>
    </row>
    <row r="32" spans="2:184" s="20" customFormat="1">
      <c r="C32" s="447"/>
      <c r="D32" s="17"/>
      <c r="E32" s="448"/>
      <c r="F32" s="448"/>
      <c r="G32" s="448"/>
      <c r="H32" s="448"/>
      <c r="I32" s="448"/>
      <c r="J32" s="448"/>
      <c r="K32" s="448"/>
      <c r="L32" s="448"/>
      <c r="M32" s="448"/>
      <c r="N32" s="448"/>
      <c r="O32" s="448"/>
      <c r="P32" s="448"/>
      <c r="Q32" s="448"/>
      <c r="R32" s="448"/>
      <c r="S32" s="448"/>
      <c r="T32" s="448"/>
      <c r="U32" s="448"/>
      <c r="V32" s="448"/>
      <c r="W32" s="448"/>
      <c r="X32" s="448"/>
      <c r="Y32" s="448"/>
      <c r="Z32" s="448"/>
      <c r="AA32" s="448"/>
      <c r="AB32" s="448"/>
      <c r="AC32" s="448"/>
      <c r="AD32" s="448"/>
      <c r="AE32" s="448"/>
      <c r="AF32" s="448"/>
      <c r="AG32" s="448"/>
      <c r="AH32" s="448"/>
      <c r="AI32" s="448"/>
      <c r="AJ32" s="448"/>
      <c r="AK32" s="448"/>
      <c r="AL32" s="448"/>
      <c r="AM32" s="448"/>
      <c r="AN32" s="448"/>
      <c r="AO32" s="448"/>
      <c r="AP32" s="448"/>
      <c r="AQ32" s="448"/>
      <c r="AR32" s="448"/>
      <c r="AS32" s="448"/>
      <c r="AT32" s="448"/>
      <c r="AU32" s="448"/>
      <c r="AV32" s="448"/>
      <c r="AW32" s="448"/>
      <c r="AX32" s="448"/>
      <c r="AY32" s="448"/>
      <c r="AZ32" s="448"/>
      <c r="BA32" s="448"/>
      <c r="BB32" s="448"/>
      <c r="BC32" s="448"/>
      <c r="BD32" s="448"/>
    </row>
    <row r="33" spans="2:39">
      <c r="B33" s="20"/>
    </row>
    <row r="34" spans="2:39">
      <c r="B34" s="17"/>
      <c r="C34" s="21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</row>
    <row r="35" spans="2:39"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</row>
    <row r="36" spans="2:39"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</row>
    <row r="37" spans="2:39"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</row>
    <row r="38" spans="2:39"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5" tint="0.59999389629810485"/>
  </sheetPr>
  <dimension ref="A1:AZ217"/>
  <sheetViews>
    <sheetView zoomScale="80" zoomScaleNormal="80" workbookViewId="0">
      <selection activeCell="E26" sqref="E26"/>
    </sheetView>
  </sheetViews>
  <sheetFormatPr defaultRowHeight="15"/>
  <cols>
    <col min="2" max="2" width="23.7109375" customWidth="1"/>
    <col min="3" max="3" width="19.140625" customWidth="1"/>
    <col min="4" max="4" width="16" customWidth="1"/>
    <col min="5" max="8" width="13.140625" style="45" customWidth="1"/>
    <col min="9" max="19" width="13.140625" style="461" customWidth="1"/>
    <col min="20" max="26" width="13.140625" style="73" customWidth="1"/>
    <col min="34" max="34" width="9.140625" style="41"/>
    <col min="35" max="35" width="9.7109375" style="41" bestFit="1" customWidth="1"/>
    <col min="36" max="36" width="10.5703125" style="41" bestFit="1" customWidth="1"/>
    <col min="37" max="37" width="9.140625" style="41"/>
    <col min="38" max="38" width="10.5703125" style="41" bestFit="1" customWidth="1"/>
    <col min="39" max="43" width="9.140625" style="41"/>
    <col min="45" max="45" width="10.5703125" style="45" bestFit="1" customWidth="1"/>
    <col min="46" max="51" width="9.140625" style="45"/>
  </cols>
  <sheetData>
    <row r="1" spans="1:52">
      <c r="E1" s="271">
        <f>+AI2</f>
        <v>41275</v>
      </c>
      <c r="F1" s="271">
        <f>+DATE(YEAR(E1)+1,1,1)</f>
        <v>41640</v>
      </c>
      <c r="G1" s="271">
        <f t="shared" ref="G1:H1" si="0">+DATE(YEAR(F1)+1,1,1)</f>
        <v>42005</v>
      </c>
      <c r="H1" s="271">
        <f t="shared" si="0"/>
        <v>42370</v>
      </c>
      <c r="I1" s="271">
        <f t="shared" ref="I1" si="1">+DATE(YEAR(H1)+1,1,1)</f>
        <v>42736</v>
      </c>
      <c r="J1" s="271">
        <f t="shared" ref="J1" si="2">+DATE(YEAR(I1)+1,1,1)</f>
        <v>43101</v>
      </c>
      <c r="K1" s="271">
        <f t="shared" ref="K1" si="3">+DATE(YEAR(J1)+1,1,1)</f>
        <v>43466</v>
      </c>
      <c r="L1" s="271">
        <f t="shared" ref="L1" si="4">+DATE(YEAR(K1)+1,1,1)</f>
        <v>43831</v>
      </c>
      <c r="M1" s="271">
        <f t="shared" ref="M1" si="5">+DATE(YEAR(L1)+1,1,1)</f>
        <v>44197</v>
      </c>
      <c r="N1" s="271">
        <f t="shared" ref="N1" si="6">+DATE(YEAR(M1)+1,1,1)</f>
        <v>44562</v>
      </c>
      <c r="O1" s="271">
        <f t="shared" ref="O1" si="7">+DATE(YEAR(N1)+1,1,1)</f>
        <v>44927</v>
      </c>
      <c r="P1" s="271">
        <f t="shared" ref="P1" si="8">+DATE(YEAR(O1)+1,1,1)</f>
        <v>45292</v>
      </c>
      <c r="Q1" s="271">
        <f t="shared" ref="Q1" si="9">+DATE(YEAR(P1)+1,1,1)</f>
        <v>45658</v>
      </c>
      <c r="R1" s="271">
        <f t="shared" ref="R1" si="10">+DATE(YEAR(Q1)+1,1,1)</f>
        <v>46023</v>
      </c>
      <c r="S1" s="271">
        <f t="shared" ref="S1" si="11">+DATE(YEAR(R1)+1,1,1)</f>
        <v>46388</v>
      </c>
      <c r="T1" s="272"/>
      <c r="U1" s="272"/>
      <c r="V1" s="272"/>
      <c r="W1" s="272"/>
      <c r="X1" s="272"/>
      <c r="Y1" s="272"/>
      <c r="Z1" s="272"/>
      <c r="AH1" s="41" t="s">
        <v>131</v>
      </c>
      <c r="AL1" s="27">
        <f>+AI2</f>
        <v>41275</v>
      </c>
      <c r="AM1" s="41" t="str">
        <f>+VLOOKUP(AN1,$AP$1:$AQ$197,2,FALSE)</f>
        <v>e</v>
      </c>
      <c r="AN1" s="41">
        <v>5</v>
      </c>
      <c r="AO1" s="41">
        <f>+MATCH(AL1,$AS$1:$AS$205,0)</f>
        <v>26</v>
      </c>
      <c r="AP1" s="41">
        <v>1</v>
      </c>
      <c r="AQ1" s="41" t="s">
        <v>111</v>
      </c>
      <c r="AT1" s="141" t="s">
        <v>140</v>
      </c>
      <c r="AU1" s="141" t="s">
        <v>141</v>
      </c>
      <c r="AV1" s="141" t="s">
        <v>142</v>
      </c>
      <c r="AW1" s="141" t="s">
        <v>143</v>
      </c>
      <c r="AX1" s="141" t="s">
        <v>144</v>
      </c>
      <c r="AY1" s="141" t="s">
        <v>145</v>
      </c>
      <c r="AZ1" s="141" t="s">
        <v>135</v>
      </c>
    </row>
    <row r="2" spans="1:52" ht="15.75" thickBot="1">
      <c r="B2" s="47" t="s">
        <v>65</v>
      </c>
      <c r="C2" s="47" t="s">
        <v>33</v>
      </c>
      <c r="D2" s="47" t="s">
        <v>66</v>
      </c>
      <c r="E2" s="117">
        <f>+YEAR(E1)</f>
        <v>2013</v>
      </c>
      <c r="F2" s="46">
        <f t="shared" ref="F2:H2" si="12">+YEAR(F1)</f>
        <v>2014</v>
      </c>
      <c r="G2" s="46">
        <f t="shared" si="12"/>
        <v>2015</v>
      </c>
      <c r="H2" s="46">
        <f t="shared" si="12"/>
        <v>2016</v>
      </c>
      <c r="I2" s="46">
        <f t="shared" ref="I2:S2" si="13">+YEAR(I1)</f>
        <v>2017</v>
      </c>
      <c r="J2" s="46">
        <f t="shared" si="13"/>
        <v>2018</v>
      </c>
      <c r="K2" s="46">
        <f t="shared" si="13"/>
        <v>2019</v>
      </c>
      <c r="L2" s="46">
        <f t="shared" si="13"/>
        <v>2020</v>
      </c>
      <c r="M2" s="46">
        <f t="shared" si="13"/>
        <v>2021</v>
      </c>
      <c r="N2" s="46">
        <f t="shared" si="13"/>
        <v>2022</v>
      </c>
      <c r="O2" s="46">
        <f t="shared" si="13"/>
        <v>2023</v>
      </c>
      <c r="P2" s="46">
        <f t="shared" si="13"/>
        <v>2024</v>
      </c>
      <c r="Q2" s="46">
        <f t="shared" si="13"/>
        <v>2025</v>
      </c>
      <c r="R2" s="46">
        <f t="shared" si="13"/>
        <v>2026</v>
      </c>
      <c r="S2" s="46">
        <f t="shared" si="13"/>
        <v>2027</v>
      </c>
      <c r="AH2" s="41">
        <f>+YEAR(AI2)</f>
        <v>2013</v>
      </c>
      <c r="AI2" s="49">
        <f>+'Monthly Sources and Uses'!$C$2</f>
        <v>41275</v>
      </c>
      <c r="AJ2" s="27">
        <f>+DATE(YEAR(AI2),12,1)</f>
        <v>41609</v>
      </c>
      <c r="AL2" s="27">
        <f>+EDATE(AL1,1)</f>
        <v>41306</v>
      </c>
      <c r="AM2" s="41" t="str">
        <f t="shared" ref="AM2:AM65" si="14">+VLOOKUP(AN2,$AP$1:$AQ$197,2,FALSE)</f>
        <v>f</v>
      </c>
      <c r="AN2" s="41">
        <f>+AN1+1</f>
        <v>6</v>
      </c>
      <c r="AO2" s="460">
        <f t="shared" ref="AO2:AO65" si="15">+MATCH(AL2,$AS$1:$AS$205,0)</f>
        <v>27</v>
      </c>
      <c r="AP2" s="41">
        <f>+AP1+1</f>
        <v>2</v>
      </c>
      <c r="AQ2" s="41" t="s">
        <v>112</v>
      </c>
      <c r="AS2" s="139">
        <v>40544</v>
      </c>
      <c r="AT2" s="142">
        <v>336</v>
      </c>
      <c r="AU2" s="142">
        <v>408</v>
      </c>
      <c r="AV2" s="142">
        <v>504</v>
      </c>
      <c r="AW2" s="142">
        <v>160</v>
      </c>
      <c r="AX2" s="142">
        <v>80</v>
      </c>
      <c r="AY2" s="142">
        <v>168</v>
      </c>
      <c r="AZ2" s="142">
        <f>+AT2+AU2</f>
        <v>744</v>
      </c>
    </row>
    <row r="3" spans="1:52">
      <c r="A3" s="60">
        <f>+ROW(B3)</f>
        <v>3</v>
      </c>
      <c r="B3" s="124" t="s">
        <v>67</v>
      </c>
      <c r="C3" s="127" t="s">
        <v>36</v>
      </c>
      <c r="D3" s="128" t="s">
        <v>68</v>
      </c>
      <c r="E3" s="129">
        <f ca="1">+SUM(INDIRECT("'Monthly Interactions-Energy'!"&amp;VLOOKUP(E$1,$AL$1:$AM$197,2,FALSE)&amp;$A3&amp;":"&amp;VLOOKUP(DATE(YEAR(E$1),12,1),$AL$1:$AM$197,2,FALSE)&amp;$A3))</f>
        <v>9908158.129999999</v>
      </c>
      <c r="F3" s="129">
        <f t="shared" ref="F3:S7" ca="1" si="16">+SUM(INDIRECT("'Monthly Interactions-Energy'!"&amp;VLOOKUP(F$1,$AL$1:$AM$197,2,FALSE)&amp;$A3&amp;":"&amp;VLOOKUP(DATE(YEAR(F$1),12,1),$AL$1:$AM$197,2,FALSE)&amp;$A3))</f>
        <v>7255473.0699999994</v>
      </c>
      <c r="G3" s="129">
        <f t="shared" ca="1" si="16"/>
        <v>7289456.1799999997</v>
      </c>
      <c r="H3" s="129">
        <f t="shared" ca="1" si="16"/>
        <v>7344049.0199999996</v>
      </c>
      <c r="I3" s="129">
        <f t="shared" ca="1" si="16"/>
        <v>7371199.7400000002</v>
      </c>
      <c r="J3" s="129">
        <f t="shared" ca="1" si="16"/>
        <v>7401727.7799999984</v>
      </c>
      <c r="K3" s="129">
        <f t="shared" ca="1" si="16"/>
        <v>7432240.8700000001</v>
      </c>
      <c r="L3" s="129">
        <f t="shared" ca="1" si="16"/>
        <v>7475269.7599999998</v>
      </c>
      <c r="M3" s="129">
        <f t="shared" ca="1" si="16"/>
        <v>7506624.8800000008</v>
      </c>
      <c r="N3" s="129">
        <f t="shared" ca="1" si="16"/>
        <v>7544134.8100000005</v>
      </c>
      <c r="O3" s="129">
        <f t="shared" ca="1" si="16"/>
        <v>7585515.370000001</v>
      </c>
      <c r="P3" s="129">
        <f t="shared" ca="1" si="16"/>
        <v>7633805.1300000008</v>
      </c>
      <c r="Q3" s="129">
        <f t="shared" ca="1" si="16"/>
        <v>7665321.1100000013</v>
      </c>
      <c r="R3" s="129">
        <f t="shared" ca="1" si="16"/>
        <v>7703507.8100000005</v>
      </c>
      <c r="S3" s="129">
        <f t="shared" ca="1" si="16"/>
        <v>7747817.7599999988</v>
      </c>
      <c r="T3" s="131"/>
      <c r="U3" s="131"/>
      <c r="V3" s="131"/>
      <c r="W3" s="131"/>
      <c r="X3" s="131"/>
      <c r="Y3" s="131"/>
      <c r="Z3" s="131"/>
      <c r="AH3" s="41">
        <f>+AH2+1</f>
        <v>2014</v>
      </c>
      <c r="AI3" s="27">
        <f>+DATE(YEAR(AJ2)+1,1,1)</f>
        <v>41640</v>
      </c>
      <c r="AJ3" s="27">
        <f>+DATE(YEAR(AI3),12,1)</f>
        <v>41974</v>
      </c>
      <c r="AL3" s="27">
        <f t="shared" ref="AL3:AL66" si="17">+EDATE(AL2,1)</f>
        <v>41334</v>
      </c>
      <c r="AM3" s="41" t="str">
        <f t="shared" si="14"/>
        <v>g</v>
      </c>
      <c r="AN3" s="41">
        <f t="shared" ref="AN3:AN66" si="18">+AN2+1</f>
        <v>7</v>
      </c>
      <c r="AO3" s="460">
        <f t="shared" si="15"/>
        <v>28</v>
      </c>
      <c r="AP3" s="41">
        <f t="shared" ref="AP3:AP66" si="19">+AP2+1</f>
        <v>3</v>
      </c>
      <c r="AQ3" s="41" t="s">
        <v>104</v>
      </c>
      <c r="AS3" s="139">
        <v>40575</v>
      </c>
      <c r="AT3" s="142">
        <v>320</v>
      </c>
      <c r="AU3" s="142">
        <v>352</v>
      </c>
      <c r="AV3" s="142">
        <v>480</v>
      </c>
      <c r="AW3" s="142">
        <v>128</v>
      </c>
      <c r="AX3" s="142">
        <v>64</v>
      </c>
      <c r="AY3" s="142">
        <v>160</v>
      </c>
      <c r="AZ3" s="142">
        <f t="shared" ref="AZ3:AZ13" si="20">+AT3+AU3</f>
        <v>672</v>
      </c>
    </row>
    <row r="4" spans="1:52">
      <c r="A4" s="60">
        <f t="shared" ref="A4:A7" si="21">+ROW(B4)</f>
        <v>4</v>
      </c>
      <c r="B4" s="130" t="s">
        <v>67</v>
      </c>
      <c r="C4" s="73" t="s">
        <v>36</v>
      </c>
      <c r="D4" s="29" t="s">
        <v>69</v>
      </c>
      <c r="E4" s="131">
        <f t="shared" ref="E4:E7" ca="1" si="22">+SUM(INDIRECT("'Monthly Interactions-Energy'!"&amp;VLOOKUP(E$1,$AL$1:$AM$197,2,FALSE)&amp;$A4&amp;":"&amp;VLOOKUP(DATE(YEAR(E$1),12,1),$AL$1:$AM$197,2,FALSE)&amp;$A4))</f>
        <v>1994194.7999999998</v>
      </c>
      <c r="F4" s="131">
        <f t="shared" ca="1" si="16"/>
        <v>1467275.9399999997</v>
      </c>
      <c r="G4" s="131">
        <f t="shared" ca="1" si="16"/>
        <v>1458152.5699999998</v>
      </c>
      <c r="H4" s="132">
        <f t="shared" ca="1" si="16"/>
        <v>1491854.0099999998</v>
      </c>
      <c r="I4" s="132">
        <f t="shared" ref="I4:S7" ca="1" si="23">+SUM(INDIRECT("'Monthly Interactions-Energy'!"&amp;VLOOKUP(I$1,$AL$1:$AM$197,2,FALSE)&amp;$A4&amp;":"&amp;VLOOKUP(DATE(YEAR(I$1),12,1),$AL$1:$AM$197,2,FALSE)&amp;$A4))</f>
        <v>1500106.9199999997</v>
      </c>
      <c r="J4" s="132">
        <f t="shared" ca="1" si="23"/>
        <v>1492813.23</v>
      </c>
      <c r="K4" s="132">
        <f t="shared" ca="1" si="23"/>
        <v>1500595.13</v>
      </c>
      <c r="L4" s="132">
        <f t="shared" ca="1" si="23"/>
        <v>1488060.0500000003</v>
      </c>
      <c r="M4" s="132">
        <f t="shared" ca="1" si="23"/>
        <v>1501101.5699999998</v>
      </c>
      <c r="N4" s="132">
        <f t="shared" ca="1" si="23"/>
        <v>1521248.85</v>
      </c>
      <c r="O4" s="132">
        <f t="shared" ca="1" si="23"/>
        <v>1543992.03</v>
      </c>
      <c r="P4" s="132">
        <f t="shared" ca="1" si="23"/>
        <v>1537010.79</v>
      </c>
      <c r="Q4" s="132">
        <f t="shared" ca="1" si="23"/>
        <v>1548806.9200000002</v>
      </c>
      <c r="R4" s="132">
        <f t="shared" ca="1" si="23"/>
        <v>1539999.92</v>
      </c>
      <c r="S4" s="132">
        <f t="shared" ca="1" si="23"/>
        <v>1549646.9599999997</v>
      </c>
      <c r="T4" s="132"/>
      <c r="U4" s="132"/>
      <c r="V4" s="132"/>
      <c r="W4" s="132"/>
      <c r="X4" s="132"/>
      <c r="Y4" s="132"/>
      <c r="Z4" s="132"/>
      <c r="AH4" s="41">
        <f t="shared" ref="AH4:AH16" si="24">+AH3+1</f>
        <v>2015</v>
      </c>
      <c r="AI4" s="27">
        <f t="shared" ref="AI4:AI7" si="25">+DATE(YEAR(AJ3)+1,1,1)</f>
        <v>42005</v>
      </c>
      <c r="AJ4" s="27">
        <f t="shared" ref="AJ4:AJ7" si="26">+DATE(YEAR(AI4),12,1)</f>
        <v>42339</v>
      </c>
      <c r="AL4" s="27">
        <f t="shared" si="17"/>
        <v>41365</v>
      </c>
      <c r="AM4" s="41" t="str">
        <f t="shared" si="14"/>
        <v>h</v>
      </c>
      <c r="AN4" s="41">
        <f t="shared" si="18"/>
        <v>8</v>
      </c>
      <c r="AO4" s="460">
        <f t="shared" si="15"/>
        <v>29</v>
      </c>
      <c r="AP4" s="41">
        <f t="shared" si="19"/>
        <v>4</v>
      </c>
      <c r="AQ4" s="41" t="s">
        <v>113</v>
      </c>
      <c r="AS4" s="139">
        <v>40603</v>
      </c>
      <c r="AT4" s="142">
        <v>368</v>
      </c>
      <c r="AU4" s="142">
        <v>376</v>
      </c>
      <c r="AV4" s="142">
        <v>552</v>
      </c>
      <c r="AW4" s="142">
        <v>128</v>
      </c>
      <c r="AX4" s="142">
        <v>64</v>
      </c>
      <c r="AY4" s="142">
        <v>184</v>
      </c>
      <c r="AZ4" s="142">
        <f t="shared" si="20"/>
        <v>744</v>
      </c>
    </row>
    <row r="5" spans="1:52">
      <c r="A5" s="60">
        <f t="shared" si="21"/>
        <v>5</v>
      </c>
      <c r="B5" s="130" t="s">
        <v>67</v>
      </c>
      <c r="C5" s="73" t="s">
        <v>36</v>
      </c>
      <c r="D5" s="29" t="s">
        <v>70</v>
      </c>
      <c r="E5" s="131">
        <f t="shared" ca="1" si="22"/>
        <v>927331.65</v>
      </c>
      <c r="F5" s="131">
        <f t="shared" ca="1" si="16"/>
        <v>664277.56000000006</v>
      </c>
      <c r="G5" s="131">
        <f t="shared" ca="1" si="16"/>
        <v>659590.97000000009</v>
      </c>
      <c r="H5" s="132">
        <f t="shared" ca="1" si="16"/>
        <v>675594.58000000007</v>
      </c>
      <c r="I5" s="132">
        <f t="shared" ca="1" si="23"/>
        <v>678459.49</v>
      </c>
      <c r="J5" s="132">
        <f t="shared" ca="1" si="23"/>
        <v>674504.82</v>
      </c>
      <c r="K5" s="132">
        <f t="shared" ca="1" si="23"/>
        <v>676438.72</v>
      </c>
      <c r="L5" s="132">
        <f t="shared" ca="1" si="23"/>
        <v>671090.99000000011</v>
      </c>
      <c r="M5" s="132">
        <f t="shared" ca="1" si="23"/>
        <v>676931</v>
      </c>
      <c r="N5" s="132">
        <f t="shared" ca="1" si="23"/>
        <v>685905.73999999987</v>
      </c>
      <c r="O5" s="132">
        <f t="shared" ca="1" si="23"/>
        <v>695702.39</v>
      </c>
      <c r="P5" s="132">
        <f t="shared" ca="1" si="23"/>
        <v>690458.87000000011</v>
      </c>
      <c r="Q5" s="132">
        <f t="shared" ca="1" si="23"/>
        <v>696061.2300000001</v>
      </c>
      <c r="R5" s="132">
        <f t="shared" ca="1" si="23"/>
        <v>690733.82000000007</v>
      </c>
      <c r="S5" s="132">
        <f t="shared" ca="1" si="23"/>
        <v>695452.72</v>
      </c>
      <c r="T5" s="132"/>
      <c r="U5" s="132"/>
      <c r="V5" s="132"/>
      <c r="W5" s="132"/>
      <c r="X5" s="132"/>
      <c r="Y5" s="132"/>
      <c r="Z5" s="132"/>
      <c r="AH5" s="41">
        <f t="shared" si="24"/>
        <v>2016</v>
      </c>
      <c r="AI5" s="27">
        <f t="shared" si="25"/>
        <v>42370</v>
      </c>
      <c r="AJ5" s="27">
        <f t="shared" si="26"/>
        <v>42705</v>
      </c>
      <c r="AL5" s="27">
        <f t="shared" si="17"/>
        <v>41395</v>
      </c>
      <c r="AM5" s="41" t="str">
        <f t="shared" si="14"/>
        <v>i</v>
      </c>
      <c r="AN5" s="41">
        <f t="shared" si="18"/>
        <v>9</v>
      </c>
      <c r="AO5" s="460">
        <f t="shared" si="15"/>
        <v>30</v>
      </c>
      <c r="AP5" s="41">
        <f t="shared" si="19"/>
        <v>5</v>
      </c>
      <c r="AQ5" s="41" t="s">
        <v>114</v>
      </c>
      <c r="AS5" s="139">
        <v>40634</v>
      </c>
      <c r="AT5" s="142">
        <v>336</v>
      </c>
      <c r="AU5" s="142">
        <v>384</v>
      </c>
      <c r="AV5" s="142">
        <v>504</v>
      </c>
      <c r="AW5" s="142">
        <v>144</v>
      </c>
      <c r="AX5" s="142">
        <v>72</v>
      </c>
      <c r="AY5" s="142">
        <v>168</v>
      </c>
      <c r="AZ5" s="142">
        <f t="shared" si="20"/>
        <v>720</v>
      </c>
    </row>
    <row r="6" spans="1:52">
      <c r="A6" s="60">
        <f t="shared" si="21"/>
        <v>6</v>
      </c>
      <c r="B6" s="130" t="s">
        <v>67</v>
      </c>
      <c r="C6" s="73" t="s">
        <v>36</v>
      </c>
      <c r="D6" s="29" t="s">
        <v>71</v>
      </c>
      <c r="E6" s="131">
        <f t="shared" ca="1" si="22"/>
        <v>4784172.33</v>
      </c>
      <c r="F6" s="131">
        <f t="shared" ca="1" si="16"/>
        <v>3544847.1300000004</v>
      </c>
      <c r="G6" s="131">
        <f t="shared" ca="1" si="16"/>
        <v>3578717.35</v>
      </c>
      <c r="H6" s="132">
        <f t="shared" ca="1" si="16"/>
        <v>3581789.5599999996</v>
      </c>
      <c r="I6" s="132">
        <f t="shared" ca="1" si="23"/>
        <v>3593812.2200000007</v>
      </c>
      <c r="J6" s="132">
        <f t="shared" ca="1" si="23"/>
        <v>3624233.15</v>
      </c>
      <c r="K6" s="132">
        <f t="shared" ca="1" si="23"/>
        <v>3639278.46</v>
      </c>
      <c r="L6" s="132">
        <f t="shared" ca="1" si="23"/>
        <v>3684894.38</v>
      </c>
      <c r="M6" s="132">
        <f t="shared" ca="1" si="23"/>
        <v>3691103.29</v>
      </c>
      <c r="N6" s="132">
        <f t="shared" ca="1" si="23"/>
        <v>3698045.0999999992</v>
      </c>
      <c r="O6" s="132">
        <f t="shared" ca="1" si="23"/>
        <v>3704660.42</v>
      </c>
      <c r="P6" s="132">
        <f t="shared" ca="1" si="23"/>
        <v>3748527.5300000003</v>
      </c>
      <c r="Q6" s="132">
        <f t="shared" ca="1" si="23"/>
        <v>3761773.19</v>
      </c>
      <c r="R6" s="132">
        <f t="shared" ca="1" si="23"/>
        <v>3799722.4699999997</v>
      </c>
      <c r="S6" s="132">
        <f t="shared" ca="1" si="23"/>
        <v>3818238.36</v>
      </c>
      <c r="T6" s="132"/>
      <c r="U6" s="132"/>
      <c r="V6" s="132"/>
      <c r="W6" s="132"/>
      <c r="X6" s="132"/>
      <c r="Y6" s="132"/>
      <c r="Z6" s="132"/>
      <c r="AH6" s="41">
        <f t="shared" si="24"/>
        <v>2017</v>
      </c>
      <c r="AI6" s="27">
        <f t="shared" si="25"/>
        <v>42736</v>
      </c>
      <c r="AJ6" s="27">
        <f t="shared" si="26"/>
        <v>43070</v>
      </c>
      <c r="AL6" s="27">
        <f t="shared" si="17"/>
        <v>41426</v>
      </c>
      <c r="AM6" s="41" t="str">
        <f t="shared" si="14"/>
        <v>j</v>
      </c>
      <c r="AN6" s="41">
        <f t="shared" si="18"/>
        <v>10</v>
      </c>
      <c r="AO6" s="460">
        <f t="shared" si="15"/>
        <v>31</v>
      </c>
      <c r="AP6" s="41">
        <f t="shared" si="19"/>
        <v>6</v>
      </c>
      <c r="AQ6" s="41" t="s">
        <v>109</v>
      </c>
      <c r="AS6" s="139">
        <v>40664</v>
      </c>
      <c r="AT6" s="142">
        <v>336</v>
      </c>
      <c r="AU6" s="142">
        <v>408</v>
      </c>
      <c r="AV6" s="142">
        <v>504</v>
      </c>
      <c r="AW6" s="142">
        <v>160</v>
      </c>
      <c r="AX6" s="142">
        <v>80</v>
      </c>
      <c r="AY6" s="142">
        <v>168</v>
      </c>
      <c r="AZ6" s="142">
        <f t="shared" si="20"/>
        <v>744</v>
      </c>
    </row>
    <row r="7" spans="1:52" ht="15.75" thickBot="1">
      <c r="A7" s="60">
        <f t="shared" si="21"/>
        <v>7</v>
      </c>
      <c r="B7" s="133" t="s">
        <v>67</v>
      </c>
      <c r="C7" s="46" t="s">
        <v>36</v>
      </c>
      <c r="D7" s="47" t="s">
        <v>72</v>
      </c>
      <c r="E7" s="134">
        <f t="shared" ca="1" si="22"/>
        <v>2202459.6299999994</v>
      </c>
      <c r="F7" s="134">
        <f t="shared" ca="1" si="16"/>
        <v>1579072.3300000003</v>
      </c>
      <c r="G7" s="134">
        <f t="shared" ca="1" si="16"/>
        <v>1592995.33</v>
      </c>
      <c r="H7" s="135">
        <f t="shared" ca="1" si="16"/>
        <v>1594811.0999999999</v>
      </c>
      <c r="I7" s="135">
        <f t="shared" ca="1" si="23"/>
        <v>1598821.31</v>
      </c>
      <c r="J7" s="135">
        <f t="shared" ca="1" si="23"/>
        <v>1610176.7699999998</v>
      </c>
      <c r="K7" s="135">
        <f t="shared" ca="1" si="23"/>
        <v>1615928.71</v>
      </c>
      <c r="L7" s="135">
        <f t="shared" ca="1" si="23"/>
        <v>1631224.5899999999</v>
      </c>
      <c r="M7" s="135">
        <f t="shared" ca="1" si="23"/>
        <v>1637489.12</v>
      </c>
      <c r="N7" s="135">
        <f t="shared" ca="1" si="23"/>
        <v>1638934.6999999997</v>
      </c>
      <c r="O7" s="135">
        <f t="shared" ca="1" si="23"/>
        <v>1641160.6199999999</v>
      </c>
      <c r="P7" s="135">
        <f t="shared" ca="1" si="23"/>
        <v>1657808.3099999998</v>
      </c>
      <c r="Q7" s="135">
        <f t="shared" ca="1" si="23"/>
        <v>1658679.63</v>
      </c>
      <c r="R7" s="135">
        <f t="shared" ca="1" si="23"/>
        <v>1673051.58</v>
      </c>
      <c r="S7" s="135">
        <f t="shared" ca="1" si="23"/>
        <v>1684479.75</v>
      </c>
      <c r="T7" s="132"/>
      <c r="U7" s="132"/>
      <c r="V7" s="132"/>
      <c r="W7" s="132"/>
      <c r="X7" s="132"/>
      <c r="Y7" s="132"/>
      <c r="Z7" s="132"/>
      <c r="AH7" s="41">
        <f t="shared" si="24"/>
        <v>2018</v>
      </c>
      <c r="AI7" s="27">
        <f t="shared" si="25"/>
        <v>43101</v>
      </c>
      <c r="AJ7" s="27">
        <f t="shared" si="26"/>
        <v>43435</v>
      </c>
      <c r="AL7" s="27">
        <f t="shared" si="17"/>
        <v>41456</v>
      </c>
      <c r="AM7" s="41" t="str">
        <f t="shared" si="14"/>
        <v>k</v>
      </c>
      <c r="AN7" s="41">
        <f t="shared" si="18"/>
        <v>11</v>
      </c>
      <c r="AO7" s="460">
        <f t="shared" si="15"/>
        <v>32</v>
      </c>
      <c r="AP7" s="41">
        <f t="shared" si="19"/>
        <v>7</v>
      </c>
      <c r="AQ7" s="41" t="s">
        <v>115</v>
      </c>
      <c r="AS7" s="139">
        <v>40695</v>
      </c>
      <c r="AT7" s="142">
        <v>352</v>
      </c>
      <c r="AU7" s="142">
        <v>368</v>
      </c>
      <c r="AV7" s="142">
        <v>528</v>
      </c>
      <c r="AW7" s="142">
        <v>128</v>
      </c>
      <c r="AX7" s="142">
        <v>64</v>
      </c>
      <c r="AY7" s="142">
        <v>176</v>
      </c>
      <c r="AZ7" s="142">
        <f t="shared" si="20"/>
        <v>720</v>
      </c>
    </row>
    <row r="8" spans="1:52">
      <c r="A8" s="60"/>
      <c r="B8" s="45"/>
      <c r="C8" s="45"/>
      <c r="D8" s="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8"/>
      <c r="U8" s="8"/>
      <c r="V8" s="8"/>
      <c r="W8" s="8"/>
      <c r="X8" s="8"/>
      <c r="Y8" s="8"/>
      <c r="Z8" s="8"/>
      <c r="AH8" s="41">
        <f t="shared" si="24"/>
        <v>2019</v>
      </c>
      <c r="AI8" s="27">
        <f t="shared" ref="AI8:AI16" si="27">+DATE(YEAR(AJ7)+1,1,1)</f>
        <v>43466</v>
      </c>
      <c r="AJ8" s="27">
        <f t="shared" ref="AJ8:AJ16" si="28">+DATE(YEAR(AI8),12,1)</f>
        <v>43800</v>
      </c>
      <c r="AL8" s="27">
        <f t="shared" si="17"/>
        <v>41487</v>
      </c>
      <c r="AM8" s="41" t="str">
        <f t="shared" si="14"/>
        <v>l</v>
      </c>
      <c r="AN8" s="41">
        <f t="shared" si="18"/>
        <v>12</v>
      </c>
      <c r="AO8" s="460">
        <f t="shared" si="15"/>
        <v>33</v>
      </c>
      <c r="AP8" s="41">
        <f t="shared" si="19"/>
        <v>8</v>
      </c>
      <c r="AQ8" s="41" t="s">
        <v>116</v>
      </c>
      <c r="AS8" s="139">
        <v>40725</v>
      </c>
      <c r="AT8" s="142">
        <v>320</v>
      </c>
      <c r="AU8" s="142">
        <v>424</v>
      </c>
      <c r="AV8" s="142">
        <v>480</v>
      </c>
      <c r="AW8" s="142">
        <v>176</v>
      </c>
      <c r="AX8" s="142">
        <v>88</v>
      </c>
      <c r="AY8" s="142">
        <v>160</v>
      </c>
      <c r="AZ8" s="142">
        <f t="shared" si="20"/>
        <v>744</v>
      </c>
    </row>
    <row r="9" spans="1:52">
      <c r="A9" s="60"/>
      <c r="B9" s="45"/>
      <c r="C9" s="45"/>
      <c r="D9" s="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8"/>
      <c r="U9" s="8"/>
      <c r="V9" s="8"/>
      <c r="W9" s="8"/>
      <c r="X9" s="8"/>
      <c r="Y9" s="8"/>
      <c r="Z9" s="8"/>
      <c r="AH9" s="41">
        <f t="shared" si="24"/>
        <v>2020</v>
      </c>
      <c r="AI9" s="27">
        <f t="shared" si="27"/>
        <v>43831</v>
      </c>
      <c r="AJ9" s="27">
        <f t="shared" si="28"/>
        <v>44166</v>
      </c>
      <c r="AL9" s="27">
        <f t="shared" si="17"/>
        <v>41518</v>
      </c>
      <c r="AM9" s="41" t="str">
        <f t="shared" si="14"/>
        <v>m</v>
      </c>
      <c r="AN9" s="41">
        <f t="shared" si="18"/>
        <v>13</v>
      </c>
      <c r="AO9" s="460">
        <f t="shared" si="15"/>
        <v>34</v>
      </c>
      <c r="AP9" s="41">
        <f t="shared" si="19"/>
        <v>9</v>
      </c>
      <c r="AQ9" s="41" t="s">
        <v>117</v>
      </c>
      <c r="AS9" s="139">
        <v>40756</v>
      </c>
      <c r="AT9" s="142">
        <v>368</v>
      </c>
      <c r="AU9" s="142">
        <v>376</v>
      </c>
      <c r="AV9" s="142">
        <v>552</v>
      </c>
      <c r="AW9" s="142">
        <v>128</v>
      </c>
      <c r="AX9" s="142">
        <v>64</v>
      </c>
      <c r="AY9" s="142">
        <v>184</v>
      </c>
      <c r="AZ9" s="142">
        <f t="shared" si="20"/>
        <v>744</v>
      </c>
    </row>
    <row r="10" spans="1:52" ht="15.75" thickBot="1">
      <c r="A10" s="60"/>
      <c r="B10" s="46" t="s">
        <v>65</v>
      </c>
      <c r="C10" s="46" t="s">
        <v>33</v>
      </c>
      <c r="D10" s="47" t="s">
        <v>66</v>
      </c>
      <c r="E10" s="118">
        <f>+E2</f>
        <v>2013</v>
      </c>
      <c r="F10" s="118">
        <f>+F2</f>
        <v>2014</v>
      </c>
      <c r="G10" s="118">
        <f t="shared" ref="G10:H10" si="29">+G2</f>
        <v>2015</v>
      </c>
      <c r="H10" s="119">
        <f t="shared" si="29"/>
        <v>2016</v>
      </c>
      <c r="I10" s="119">
        <f t="shared" ref="I10:S10" si="30">+I2</f>
        <v>2017</v>
      </c>
      <c r="J10" s="119">
        <f t="shared" si="30"/>
        <v>2018</v>
      </c>
      <c r="K10" s="119">
        <f t="shared" si="30"/>
        <v>2019</v>
      </c>
      <c r="L10" s="119">
        <f t="shared" si="30"/>
        <v>2020</v>
      </c>
      <c r="M10" s="119">
        <f t="shared" si="30"/>
        <v>2021</v>
      </c>
      <c r="N10" s="119">
        <f t="shared" si="30"/>
        <v>2022</v>
      </c>
      <c r="O10" s="119">
        <f t="shared" si="30"/>
        <v>2023</v>
      </c>
      <c r="P10" s="119">
        <f t="shared" si="30"/>
        <v>2024</v>
      </c>
      <c r="Q10" s="119">
        <f t="shared" si="30"/>
        <v>2025</v>
      </c>
      <c r="R10" s="119">
        <f t="shared" si="30"/>
        <v>2026</v>
      </c>
      <c r="S10" s="119">
        <f t="shared" si="30"/>
        <v>2027</v>
      </c>
      <c r="T10" s="327"/>
      <c r="U10" s="327"/>
      <c r="V10" s="327"/>
      <c r="W10" s="327"/>
      <c r="X10" s="327"/>
      <c r="Y10" s="327"/>
      <c r="Z10" s="327"/>
      <c r="AH10" s="41">
        <f t="shared" si="24"/>
        <v>2021</v>
      </c>
      <c r="AI10" s="27">
        <f t="shared" si="27"/>
        <v>44197</v>
      </c>
      <c r="AJ10" s="27">
        <f t="shared" si="28"/>
        <v>44531</v>
      </c>
      <c r="AL10" s="27">
        <f t="shared" si="17"/>
        <v>41548</v>
      </c>
      <c r="AM10" s="41" t="str">
        <f t="shared" si="14"/>
        <v>n</v>
      </c>
      <c r="AN10" s="41">
        <f t="shared" si="18"/>
        <v>14</v>
      </c>
      <c r="AO10" s="460">
        <f t="shared" si="15"/>
        <v>35</v>
      </c>
      <c r="AP10" s="41">
        <f t="shared" si="19"/>
        <v>10</v>
      </c>
      <c r="AQ10" s="41" t="s">
        <v>118</v>
      </c>
      <c r="AS10" s="139">
        <v>40787</v>
      </c>
      <c r="AT10" s="142">
        <v>336</v>
      </c>
      <c r="AU10" s="142">
        <v>384</v>
      </c>
      <c r="AV10" s="142">
        <v>504</v>
      </c>
      <c r="AW10" s="142">
        <v>144</v>
      </c>
      <c r="AX10" s="142">
        <v>72</v>
      </c>
      <c r="AY10" s="142">
        <v>168</v>
      </c>
      <c r="AZ10" s="142">
        <f t="shared" si="20"/>
        <v>720</v>
      </c>
    </row>
    <row r="11" spans="1:52">
      <c r="A11" s="60">
        <f>+ROW(B11)</f>
        <v>11</v>
      </c>
      <c r="B11" s="136" t="s">
        <v>73</v>
      </c>
      <c r="C11" s="127" t="s">
        <v>36</v>
      </c>
      <c r="D11" s="128" t="s">
        <v>68</v>
      </c>
      <c r="E11" s="129">
        <f ca="1">+SUM(INDIRECT("'Monthly Interactions-Energy'!"&amp;VLOOKUP(E$1,$AL$1:$AM$197,2,FALSE)&amp;$A11&amp;":"&amp;VLOOKUP(DATE(YEAR(E$1),12,1),$AL$1:$AM$197,2,FALSE)&amp;$A11))</f>
        <v>3175855.6799999997</v>
      </c>
      <c r="F11" s="129">
        <f t="shared" ref="F11:S15" ca="1" si="31">+SUM(INDIRECT("'Monthly Interactions-Energy'!"&amp;VLOOKUP(F$1,$AL$1:$AM$197,2,FALSE)&amp;$A11&amp;":"&amp;VLOOKUP(DATE(YEAR(F$1),12,1),$AL$1:$AM$197,2,FALSE)&amp;$A11))</f>
        <v>3102102.9400000004</v>
      </c>
      <c r="G11" s="129">
        <f t="shared" ca="1" si="31"/>
        <v>3157305.78</v>
      </c>
      <c r="H11" s="129">
        <f t="shared" ca="1" si="31"/>
        <v>3218074.34</v>
      </c>
      <c r="I11" s="129">
        <f t="shared" ca="1" si="31"/>
        <v>3005291.62</v>
      </c>
      <c r="J11" s="129">
        <f t="shared" ca="1" si="31"/>
        <v>3078955.72</v>
      </c>
      <c r="K11" s="129">
        <f t="shared" ca="1" si="31"/>
        <v>3288119.24</v>
      </c>
      <c r="L11" s="129">
        <f t="shared" ca="1" si="31"/>
        <v>3414028.15</v>
      </c>
      <c r="M11" s="129">
        <f t="shared" ca="1" si="31"/>
        <v>3399023.95</v>
      </c>
      <c r="N11" s="129">
        <f t="shared" ca="1" si="31"/>
        <v>3379145.1399999997</v>
      </c>
      <c r="O11" s="129">
        <f t="shared" ca="1" si="31"/>
        <v>3297830.4</v>
      </c>
      <c r="P11" s="129">
        <f t="shared" ca="1" si="31"/>
        <v>3383978.08</v>
      </c>
      <c r="Q11" s="129">
        <f t="shared" ca="1" si="31"/>
        <v>3345226.3600000003</v>
      </c>
      <c r="R11" s="129">
        <f t="shared" ca="1" si="31"/>
        <v>3274784.3699999996</v>
      </c>
      <c r="S11" s="129">
        <f t="shared" ca="1" si="31"/>
        <v>3191196.4099999997</v>
      </c>
      <c r="T11" s="131"/>
      <c r="U11" s="131"/>
      <c r="V11" s="131"/>
      <c r="W11" s="131"/>
      <c r="X11" s="131"/>
      <c r="Y11" s="131"/>
      <c r="Z11" s="131"/>
      <c r="AH11" s="41">
        <f t="shared" si="24"/>
        <v>2022</v>
      </c>
      <c r="AI11" s="27">
        <f t="shared" si="27"/>
        <v>44562</v>
      </c>
      <c r="AJ11" s="27">
        <f t="shared" si="28"/>
        <v>44896</v>
      </c>
      <c r="AL11" s="27">
        <f t="shared" si="17"/>
        <v>41579</v>
      </c>
      <c r="AM11" s="41" t="str">
        <f t="shared" si="14"/>
        <v>o</v>
      </c>
      <c r="AN11" s="41">
        <f t="shared" si="18"/>
        <v>15</v>
      </c>
      <c r="AO11" s="460">
        <f t="shared" si="15"/>
        <v>36</v>
      </c>
      <c r="AP11" s="41">
        <f t="shared" si="19"/>
        <v>11</v>
      </c>
      <c r="AQ11" s="41" t="s">
        <v>119</v>
      </c>
      <c r="AS11" s="139">
        <v>40817</v>
      </c>
      <c r="AT11" s="142">
        <v>336</v>
      </c>
      <c r="AU11" s="142">
        <v>408</v>
      </c>
      <c r="AV11" s="142">
        <v>504</v>
      </c>
      <c r="AW11" s="142">
        <v>160</v>
      </c>
      <c r="AX11" s="142">
        <v>80</v>
      </c>
      <c r="AY11" s="142">
        <v>168</v>
      </c>
      <c r="AZ11" s="142">
        <f t="shared" si="20"/>
        <v>744</v>
      </c>
    </row>
    <row r="12" spans="1:52">
      <c r="A12" s="60">
        <f t="shared" ref="A12:A15" si="32">+ROW(B12)</f>
        <v>12</v>
      </c>
      <c r="B12" s="137" t="s">
        <v>73</v>
      </c>
      <c r="C12" s="73" t="s">
        <v>36</v>
      </c>
      <c r="D12" s="29" t="s">
        <v>69</v>
      </c>
      <c r="E12" s="131">
        <f t="shared" ref="E12:E15" ca="1" si="33">+SUM(INDIRECT("'Monthly Interactions-Energy'!"&amp;VLOOKUP(E$1,$AL$1:$AM$197,2,FALSE)&amp;$A12&amp;":"&amp;VLOOKUP(DATE(YEAR(E$1),12,1),$AL$1:$AM$197,2,FALSE)&amp;$A12))</f>
        <v>605188.39</v>
      </c>
      <c r="F12" s="131">
        <f t="shared" ca="1" si="31"/>
        <v>565916</v>
      </c>
      <c r="G12" s="131">
        <f t="shared" ca="1" si="31"/>
        <v>584920</v>
      </c>
      <c r="H12" s="132">
        <f t="shared" ca="1" si="31"/>
        <v>608279.01</v>
      </c>
      <c r="I12" s="132">
        <f t="shared" ref="I12:S15" ca="1" si="34">+SUM(INDIRECT("'Monthly Interactions-Energy'!"&amp;VLOOKUP(I$1,$AL$1:$AM$197,2,FALSE)&amp;$A12&amp;":"&amp;VLOOKUP(DATE(YEAR(I$1),12,1),$AL$1:$AM$197,2,FALSE)&amp;$A12))</f>
        <v>662715.80000000005</v>
      </c>
      <c r="J12" s="132">
        <f t="shared" ca="1" si="34"/>
        <v>667691.99</v>
      </c>
      <c r="K12" s="132">
        <f t="shared" ca="1" si="34"/>
        <v>672197.4</v>
      </c>
      <c r="L12" s="132">
        <f t="shared" ca="1" si="34"/>
        <v>694024.4</v>
      </c>
      <c r="M12" s="132">
        <f t="shared" ca="1" si="34"/>
        <v>667773.59</v>
      </c>
      <c r="N12" s="132">
        <f t="shared" ca="1" si="34"/>
        <v>673874.59000000008</v>
      </c>
      <c r="O12" s="132">
        <f t="shared" ca="1" si="34"/>
        <v>679989.3899999999</v>
      </c>
      <c r="P12" s="132">
        <f t="shared" ca="1" si="34"/>
        <v>706403.83999999997</v>
      </c>
      <c r="Q12" s="132">
        <f t="shared" ca="1" si="34"/>
        <v>687219.8</v>
      </c>
      <c r="R12" s="132">
        <f t="shared" ca="1" si="34"/>
        <v>646143.4</v>
      </c>
      <c r="S12" s="132">
        <f t="shared" ca="1" si="34"/>
        <v>635887.39</v>
      </c>
      <c r="T12" s="132"/>
      <c r="U12" s="132"/>
      <c r="V12" s="132"/>
      <c r="W12" s="132"/>
      <c r="X12" s="132"/>
      <c r="Y12" s="132"/>
      <c r="Z12" s="132"/>
      <c r="AH12" s="41">
        <f t="shared" si="24"/>
        <v>2023</v>
      </c>
      <c r="AI12" s="27">
        <f t="shared" si="27"/>
        <v>44927</v>
      </c>
      <c r="AJ12" s="27">
        <f t="shared" si="28"/>
        <v>45261</v>
      </c>
      <c r="AL12" s="27">
        <f t="shared" si="17"/>
        <v>41609</v>
      </c>
      <c r="AM12" s="41" t="str">
        <f t="shared" si="14"/>
        <v>p</v>
      </c>
      <c r="AN12" s="41">
        <f t="shared" si="18"/>
        <v>16</v>
      </c>
      <c r="AO12" s="460">
        <f t="shared" si="15"/>
        <v>37</v>
      </c>
      <c r="AP12" s="41">
        <f t="shared" si="19"/>
        <v>12</v>
      </c>
      <c r="AQ12" s="41" t="s">
        <v>120</v>
      </c>
      <c r="AS12" s="139">
        <v>40848</v>
      </c>
      <c r="AT12" s="142">
        <v>336</v>
      </c>
      <c r="AU12" s="142">
        <v>384</v>
      </c>
      <c r="AV12" s="142">
        <v>504</v>
      </c>
      <c r="AW12" s="142">
        <v>144</v>
      </c>
      <c r="AX12" s="142">
        <v>72</v>
      </c>
      <c r="AY12" s="142">
        <v>168</v>
      </c>
      <c r="AZ12" s="142">
        <f t="shared" si="20"/>
        <v>720</v>
      </c>
    </row>
    <row r="13" spans="1:52">
      <c r="A13" s="60">
        <f t="shared" si="32"/>
        <v>13</v>
      </c>
      <c r="B13" s="137" t="s">
        <v>73</v>
      </c>
      <c r="C13" s="73" t="s">
        <v>36</v>
      </c>
      <c r="D13" s="29" t="s">
        <v>70</v>
      </c>
      <c r="E13" s="131">
        <f t="shared" ca="1" si="33"/>
        <v>270877.39</v>
      </c>
      <c r="F13" s="131">
        <f t="shared" ca="1" si="31"/>
        <v>257342.39</v>
      </c>
      <c r="G13" s="131">
        <f t="shared" ca="1" si="31"/>
        <v>266108.59999999998</v>
      </c>
      <c r="H13" s="132">
        <f t="shared" ca="1" si="31"/>
        <v>270767.40000000002</v>
      </c>
      <c r="I13" s="132">
        <f t="shared" ca="1" si="34"/>
        <v>169967</v>
      </c>
      <c r="J13" s="132">
        <f t="shared" ca="1" si="34"/>
        <v>174804.2</v>
      </c>
      <c r="K13" s="132">
        <f t="shared" ca="1" si="34"/>
        <v>231658</v>
      </c>
      <c r="L13" s="132">
        <f t="shared" ca="1" si="34"/>
        <v>257001</v>
      </c>
      <c r="M13" s="132">
        <f t="shared" ca="1" si="34"/>
        <v>334814.38</v>
      </c>
      <c r="N13" s="132">
        <f t="shared" ca="1" si="34"/>
        <v>338199</v>
      </c>
      <c r="O13" s="132">
        <f t="shared" ca="1" si="34"/>
        <v>344176</v>
      </c>
      <c r="P13" s="132">
        <f t="shared" ca="1" si="34"/>
        <v>354786</v>
      </c>
      <c r="Q13" s="132">
        <f t="shared" ca="1" si="34"/>
        <v>348074</v>
      </c>
      <c r="R13" s="132">
        <f t="shared" ca="1" si="34"/>
        <v>316955.99</v>
      </c>
      <c r="S13" s="132">
        <f t="shared" ca="1" si="34"/>
        <v>311604</v>
      </c>
      <c r="T13" s="132"/>
      <c r="U13" s="132"/>
      <c r="V13" s="132"/>
      <c r="W13" s="132"/>
      <c r="X13" s="132"/>
      <c r="Y13" s="132"/>
      <c r="Z13" s="132"/>
      <c r="AH13" s="41">
        <f t="shared" si="24"/>
        <v>2024</v>
      </c>
      <c r="AI13" s="27">
        <f t="shared" si="27"/>
        <v>45292</v>
      </c>
      <c r="AJ13" s="27">
        <f t="shared" si="28"/>
        <v>45627</v>
      </c>
      <c r="AL13" s="27">
        <f t="shared" si="17"/>
        <v>41640</v>
      </c>
      <c r="AM13" s="41" t="str">
        <f t="shared" si="14"/>
        <v>q</v>
      </c>
      <c r="AN13" s="41">
        <f t="shared" si="18"/>
        <v>17</v>
      </c>
      <c r="AO13" s="460">
        <f t="shared" si="15"/>
        <v>38</v>
      </c>
      <c r="AP13" s="41">
        <f t="shared" si="19"/>
        <v>13</v>
      </c>
      <c r="AQ13" s="41" t="s">
        <v>121</v>
      </c>
      <c r="AS13" s="139">
        <v>40878</v>
      </c>
      <c r="AT13" s="142">
        <v>336</v>
      </c>
      <c r="AU13" s="142">
        <v>408</v>
      </c>
      <c r="AV13" s="142">
        <v>504</v>
      </c>
      <c r="AW13" s="142">
        <v>160</v>
      </c>
      <c r="AX13" s="142">
        <v>80</v>
      </c>
      <c r="AY13" s="142">
        <v>168</v>
      </c>
      <c r="AZ13" s="142">
        <f t="shared" si="20"/>
        <v>744</v>
      </c>
    </row>
    <row r="14" spans="1:52">
      <c r="A14" s="60">
        <f t="shared" si="32"/>
        <v>14</v>
      </c>
      <c r="B14" s="137" t="s">
        <v>73</v>
      </c>
      <c r="C14" s="73" t="s">
        <v>36</v>
      </c>
      <c r="D14" s="29" t="s">
        <v>71</v>
      </c>
      <c r="E14" s="131">
        <f t="shared" ca="1" si="33"/>
        <v>1605193.0999999999</v>
      </c>
      <c r="F14" s="131">
        <f t="shared" ca="1" si="31"/>
        <v>1587111.1800000002</v>
      </c>
      <c r="G14" s="131">
        <f t="shared" ca="1" si="31"/>
        <v>1611047.3800000001</v>
      </c>
      <c r="H14" s="132">
        <f t="shared" ca="1" si="31"/>
        <v>1613226.97</v>
      </c>
      <c r="I14" s="132">
        <f t="shared" ca="1" si="34"/>
        <v>1593130.7900000003</v>
      </c>
      <c r="J14" s="132">
        <f t="shared" ca="1" si="34"/>
        <v>1566570.57</v>
      </c>
      <c r="K14" s="132">
        <f t="shared" ca="1" si="34"/>
        <v>1594117.37</v>
      </c>
      <c r="L14" s="132">
        <f t="shared" ca="1" si="34"/>
        <v>1644448.7600000002</v>
      </c>
      <c r="M14" s="132">
        <f t="shared" ca="1" si="34"/>
        <v>1654348</v>
      </c>
      <c r="N14" s="132">
        <f t="shared" ca="1" si="34"/>
        <v>1642920.58</v>
      </c>
      <c r="O14" s="132">
        <f t="shared" ca="1" si="34"/>
        <v>1582504.0000000002</v>
      </c>
      <c r="P14" s="132">
        <f t="shared" ca="1" si="34"/>
        <v>1614242.2300000002</v>
      </c>
      <c r="Q14" s="132">
        <f t="shared" ca="1" si="34"/>
        <v>1625681.59</v>
      </c>
      <c r="R14" s="132">
        <f t="shared" ca="1" si="34"/>
        <v>1645745.9600000002</v>
      </c>
      <c r="S14" s="132">
        <f t="shared" ca="1" si="34"/>
        <v>1611103.63</v>
      </c>
      <c r="T14" s="132"/>
      <c r="U14" s="132"/>
      <c r="V14" s="132"/>
      <c r="W14" s="132"/>
      <c r="X14" s="132"/>
      <c r="Y14" s="132"/>
      <c r="Z14" s="132"/>
      <c r="AH14" s="41">
        <f t="shared" si="24"/>
        <v>2025</v>
      </c>
      <c r="AI14" s="27">
        <f t="shared" si="27"/>
        <v>45658</v>
      </c>
      <c r="AJ14" s="27">
        <f t="shared" si="28"/>
        <v>45992</v>
      </c>
      <c r="AL14" s="27">
        <f t="shared" si="17"/>
        <v>41671</v>
      </c>
      <c r="AM14" s="41" t="str">
        <f t="shared" si="14"/>
        <v>r</v>
      </c>
      <c r="AN14" s="41">
        <f t="shared" si="18"/>
        <v>18</v>
      </c>
      <c r="AO14" s="460">
        <f t="shared" si="15"/>
        <v>39</v>
      </c>
      <c r="AP14" s="41">
        <f t="shared" si="19"/>
        <v>14</v>
      </c>
      <c r="AQ14" s="41" t="s">
        <v>105</v>
      </c>
      <c r="AS14" s="140">
        <v>40909</v>
      </c>
      <c r="AT14" s="143">
        <v>336</v>
      </c>
      <c r="AU14" s="143">
        <f>+AW14+AX14+AY14</f>
        <v>408</v>
      </c>
      <c r="AV14" s="143">
        <f>+AT14+AW14</f>
        <v>496</v>
      </c>
      <c r="AW14" s="143">
        <v>160</v>
      </c>
      <c r="AX14" s="143">
        <v>80</v>
      </c>
      <c r="AY14" s="143">
        <v>168</v>
      </c>
      <c r="AZ14" s="143">
        <v>744</v>
      </c>
    </row>
    <row r="15" spans="1:52" ht="15.75" thickBot="1">
      <c r="A15" s="60">
        <f t="shared" si="32"/>
        <v>15</v>
      </c>
      <c r="B15" s="138" t="s">
        <v>73</v>
      </c>
      <c r="C15" s="46" t="s">
        <v>36</v>
      </c>
      <c r="D15" s="47" t="s">
        <v>72</v>
      </c>
      <c r="E15" s="134">
        <f t="shared" ca="1" si="33"/>
        <v>694596.8</v>
      </c>
      <c r="F15" s="134">
        <f t="shared" ca="1" si="31"/>
        <v>691733.39999999991</v>
      </c>
      <c r="G15" s="134">
        <f t="shared" ca="1" si="31"/>
        <v>695229.79</v>
      </c>
      <c r="H15" s="135">
        <f t="shared" ca="1" si="31"/>
        <v>725800.99</v>
      </c>
      <c r="I15" s="135">
        <f t="shared" ca="1" si="34"/>
        <v>579478</v>
      </c>
      <c r="J15" s="135">
        <f t="shared" ca="1" si="34"/>
        <v>669889</v>
      </c>
      <c r="K15" s="135">
        <f t="shared" ca="1" si="34"/>
        <v>790146.42</v>
      </c>
      <c r="L15" s="135">
        <f t="shared" ca="1" si="34"/>
        <v>818554</v>
      </c>
      <c r="M15" s="135">
        <f t="shared" ca="1" si="34"/>
        <v>742088.01</v>
      </c>
      <c r="N15" s="135">
        <f t="shared" ca="1" si="34"/>
        <v>724151</v>
      </c>
      <c r="O15" s="135">
        <f t="shared" ca="1" si="34"/>
        <v>691161.01</v>
      </c>
      <c r="P15" s="135">
        <f t="shared" ca="1" si="34"/>
        <v>708546.01</v>
      </c>
      <c r="Q15" s="135">
        <f t="shared" ca="1" si="34"/>
        <v>684251</v>
      </c>
      <c r="R15" s="135">
        <f t="shared" ca="1" si="34"/>
        <v>665938.99</v>
      </c>
      <c r="S15" s="135">
        <f t="shared" ca="1" si="34"/>
        <v>632601.4</v>
      </c>
      <c r="T15" s="132"/>
      <c r="U15" s="132"/>
      <c r="V15" s="132"/>
      <c r="W15" s="132"/>
      <c r="X15" s="132"/>
      <c r="Y15" s="132"/>
      <c r="Z15" s="132"/>
      <c r="AH15" s="41">
        <f t="shared" si="24"/>
        <v>2026</v>
      </c>
      <c r="AI15" s="27">
        <f t="shared" si="27"/>
        <v>46023</v>
      </c>
      <c r="AJ15" s="27">
        <f t="shared" si="28"/>
        <v>46357</v>
      </c>
      <c r="AL15" s="27">
        <f t="shared" si="17"/>
        <v>41699</v>
      </c>
      <c r="AM15" s="41" t="str">
        <f t="shared" si="14"/>
        <v>s</v>
      </c>
      <c r="AN15" s="41">
        <f t="shared" si="18"/>
        <v>19</v>
      </c>
      <c r="AO15" s="460">
        <f t="shared" si="15"/>
        <v>40</v>
      </c>
      <c r="AP15" s="41">
        <f t="shared" si="19"/>
        <v>15</v>
      </c>
      <c r="AQ15" s="41" t="s">
        <v>106</v>
      </c>
      <c r="AS15" s="140">
        <v>40940</v>
      </c>
      <c r="AT15" s="143">
        <v>336</v>
      </c>
      <c r="AU15" s="143">
        <v>360</v>
      </c>
      <c r="AV15" s="143">
        <v>504</v>
      </c>
      <c r="AW15" s="143">
        <v>128</v>
      </c>
      <c r="AX15" s="143">
        <v>64</v>
      </c>
      <c r="AY15" s="143">
        <v>168</v>
      </c>
      <c r="AZ15" s="143">
        <v>696</v>
      </c>
    </row>
    <row r="16" spans="1:52">
      <c r="A16" s="60"/>
      <c r="B16" s="45"/>
      <c r="C16" s="45"/>
      <c r="D16" s="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8"/>
      <c r="U16" s="8"/>
      <c r="V16" s="8"/>
      <c r="W16" s="8"/>
      <c r="X16" s="8"/>
      <c r="Y16" s="8"/>
      <c r="Z16" s="8"/>
      <c r="AH16" s="41">
        <f t="shared" si="24"/>
        <v>2027</v>
      </c>
      <c r="AI16" s="27">
        <f t="shared" si="27"/>
        <v>46388</v>
      </c>
      <c r="AJ16" s="27">
        <f t="shared" si="28"/>
        <v>46722</v>
      </c>
      <c r="AL16" s="27">
        <f t="shared" si="17"/>
        <v>41730</v>
      </c>
      <c r="AM16" s="41" t="str">
        <f t="shared" si="14"/>
        <v>t</v>
      </c>
      <c r="AN16" s="41">
        <f t="shared" si="18"/>
        <v>20</v>
      </c>
      <c r="AO16" s="460">
        <f t="shared" si="15"/>
        <v>41</v>
      </c>
      <c r="AP16" s="41">
        <f t="shared" si="19"/>
        <v>16</v>
      </c>
      <c r="AQ16" s="41" t="s">
        <v>122</v>
      </c>
      <c r="AS16" s="140">
        <v>40969</v>
      </c>
      <c r="AT16" s="143">
        <v>352</v>
      </c>
      <c r="AU16" s="143">
        <v>392</v>
      </c>
      <c r="AV16" s="143">
        <v>528</v>
      </c>
      <c r="AW16" s="143">
        <v>144</v>
      </c>
      <c r="AX16" s="143">
        <v>72</v>
      </c>
      <c r="AY16" s="143">
        <v>176</v>
      </c>
      <c r="AZ16" s="143">
        <v>744</v>
      </c>
    </row>
    <row r="17" spans="1:52">
      <c r="A17" s="60"/>
      <c r="B17" s="45"/>
      <c r="C17" s="45"/>
      <c r="D17" s="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8"/>
      <c r="U17" s="8"/>
      <c r="V17" s="8"/>
      <c r="W17" s="8"/>
      <c r="X17" s="8"/>
      <c r="Y17" s="8"/>
      <c r="Z17" s="8"/>
      <c r="AL17" s="27">
        <f t="shared" si="17"/>
        <v>41760</v>
      </c>
      <c r="AM17" s="41" t="str">
        <f t="shared" si="14"/>
        <v>u</v>
      </c>
      <c r="AN17" s="41">
        <f t="shared" si="18"/>
        <v>21</v>
      </c>
      <c r="AO17" s="460">
        <f t="shared" si="15"/>
        <v>42</v>
      </c>
      <c r="AP17" s="41">
        <f t="shared" si="19"/>
        <v>17</v>
      </c>
      <c r="AQ17" s="41" t="s">
        <v>110</v>
      </c>
      <c r="AS17" s="140">
        <v>41000</v>
      </c>
      <c r="AT17" s="143">
        <v>336</v>
      </c>
      <c r="AU17" s="143">
        <v>384</v>
      </c>
      <c r="AV17" s="143">
        <v>504</v>
      </c>
      <c r="AW17" s="143">
        <v>144</v>
      </c>
      <c r="AX17" s="143">
        <v>72</v>
      </c>
      <c r="AY17" s="143">
        <v>168</v>
      </c>
      <c r="AZ17" s="143">
        <v>720</v>
      </c>
    </row>
    <row r="18" spans="1:52" ht="15.75" thickBot="1">
      <c r="A18" s="60"/>
      <c r="B18" s="46" t="s">
        <v>65</v>
      </c>
      <c r="C18" s="46" t="s">
        <v>33</v>
      </c>
      <c r="D18" s="47" t="s">
        <v>66</v>
      </c>
      <c r="E18" s="117">
        <f>+E10</f>
        <v>2013</v>
      </c>
      <c r="F18" s="117">
        <f>+F10</f>
        <v>2014</v>
      </c>
      <c r="G18" s="118">
        <f t="shared" ref="G18:H18" si="35">+G10</f>
        <v>2015</v>
      </c>
      <c r="H18" s="119">
        <f t="shared" si="35"/>
        <v>2016</v>
      </c>
      <c r="I18" s="119">
        <f t="shared" ref="I18:S18" si="36">+I10</f>
        <v>2017</v>
      </c>
      <c r="J18" s="119">
        <f t="shared" si="36"/>
        <v>2018</v>
      </c>
      <c r="K18" s="119">
        <f t="shared" si="36"/>
        <v>2019</v>
      </c>
      <c r="L18" s="119">
        <f t="shared" si="36"/>
        <v>2020</v>
      </c>
      <c r="M18" s="119">
        <f t="shared" si="36"/>
        <v>2021</v>
      </c>
      <c r="N18" s="119">
        <f t="shared" si="36"/>
        <v>2022</v>
      </c>
      <c r="O18" s="119">
        <f t="shared" si="36"/>
        <v>2023</v>
      </c>
      <c r="P18" s="119">
        <f t="shared" si="36"/>
        <v>2024</v>
      </c>
      <c r="Q18" s="119">
        <f t="shared" si="36"/>
        <v>2025</v>
      </c>
      <c r="R18" s="119">
        <f t="shared" si="36"/>
        <v>2026</v>
      </c>
      <c r="S18" s="119">
        <f t="shared" si="36"/>
        <v>2027</v>
      </c>
      <c r="T18" s="327"/>
      <c r="U18" s="327"/>
      <c r="V18" s="327"/>
      <c r="W18" s="327"/>
      <c r="X18" s="327"/>
      <c r="Y18" s="327"/>
      <c r="Z18" s="327"/>
      <c r="AL18" s="27">
        <f t="shared" si="17"/>
        <v>41791</v>
      </c>
      <c r="AM18" s="41" t="str">
        <f t="shared" si="14"/>
        <v>v</v>
      </c>
      <c r="AN18" s="41">
        <f t="shared" si="18"/>
        <v>22</v>
      </c>
      <c r="AO18" s="460">
        <f t="shared" si="15"/>
        <v>43</v>
      </c>
      <c r="AP18" s="41">
        <f t="shared" si="19"/>
        <v>18</v>
      </c>
      <c r="AQ18" s="41" t="s">
        <v>123</v>
      </c>
      <c r="AS18" s="140">
        <v>41030</v>
      </c>
      <c r="AT18" s="143">
        <v>352</v>
      </c>
      <c r="AU18" s="143">
        <v>392</v>
      </c>
      <c r="AV18" s="143">
        <v>528</v>
      </c>
      <c r="AW18" s="143">
        <v>144</v>
      </c>
      <c r="AX18" s="143">
        <v>72</v>
      </c>
      <c r="AY18" s="143">
        <v>176</v>
      </c>
      <c r="AZ18" s="143">
        <v>744</v>
      </c>
    </row>
    <row r="19" spans="1:52">
      <c r="A19" s="60">
        <f>+ROW(B19)</f>
        <v>19</v>
      </c>
      <c r="B19" s="124" t="s">
        <v>74</v>
      </c>
      <c r="C19" s="127" t="s">
        <v>36</v>
      </c>
      <c r="D19" s="128" t="s">
        <v>68</v>
      </c>
      <c r="E19" s="129">
        <f ca="1">+SUM(INDIRECT("'Monthly Interactions-Energy'!"&amp;VLOOKUP(E$1,$AL$1:$AM$197,2,FALSE)&amp;$A19&amp;":"&amp;VLOOKUP(DATE(YEAR(E$1),12,1),$AL$1:$AM$197,2,FALSE)&amp;$A19))</f>
        <v>8089742.169999999</v>
      </c>
      <c r="F19" s="129">
        <f t="shared" ref="F19:S23" ca="1" si="37">+SUM(INDIRECT("'Monthly Interactions-Energy'!"&amp;VLOOKUP(F$1,$AL$1:$AM$197,2,FALSE)&amp;$A19&amp;":"&amp;VLOOKUP(DATE(YEAR(F$1),12,1),$AL$1:$AM$197,2,FALSE)&amp;$A19))</f>
        <v>5843882.0899999999</v>
      </c>
      <c r="G19" s="129">
        <f t="shared" ca="1" si="37"/>
        <v>5746772.9299999988</v>
      </c>
      <c r="H19" s="129">
        <f t="shared" ca="1" si="37"/>
        <v>5633418.2999999998</v>
      </c>
      <c r="I19" s="129">
        <f t="shared" ca="1" si="37"/>
        <v>5776429.29</v>
      </c>
      <c r="J19" s="129">
        <f t="shared" ca="1" si="37"/>
        <v>5794541.5700000003</v>
      </c>
      <c r="K19" s="129">
        <f t="shared" ca="1" si="37"/>
        <v>5964187.75</v>
      </c>
      <c r="L19" s="129">
        <f t="shared" ca="1" si="37"/>
        <v>6322031.4700000007</v>
      </c>
      <c r="M19" s="129">
        <f t="shared" ca="1" si="37"/>
        <v>6197250.2299999995</v>
      </c>
      <c r="N19" s="129">
        <f t="shared" ca="1" si="37"/>
        <v>6347646.2200000007</v>
      </c>
      <c r="O19" s="129">
        <f t="shared" ca="1" si="37"/>
        <v>6300607.2700000005</v>
      </c>
      <c r="P19" s="129">
        <f t="shared" ca="1" si="37"/>
        <v>6125819.8199999994</v>
      </c>
      <c r="Q19" s="129">
        <f t="shared" ca="1" si="37"/>
        <v>6234798.5299999993</v>
      </c>
      <c r="R19" s="129">
        <f t="shared" ca="1" si="37"/>
        <v>6068832.0199999996</v>
      </c>
      <c r="S19" s="129">
        <f t="shared" ca="1" si="37"/>
        <v>5980248.9699999997</v>
      </c>
      <c r="T19" s="131"/>
      <c r="U19" s="131"/>
      <c r="V19" s="131"/>
      <c r="W19" s="131"/>
      <c r="X19" s="131"/>
      <c r="Y19" s="131"/>
      <c r="Z19" s="131"/>
      <c r="AL19" s="27">
        <f t="shared" si="17"/>
        <v>41821</v>
      </c>
      <c r="AM19" s="41" t="str">
        <f t="shared" si="14"/>
        <v>w</v>
      </c>
      <c r="AN19" s="41">
        <f t="shared" si="18"/>
        <v>23</v>
      </c>
      <c r="AO19" s="460">
        <f t="shared" si="15"/>
        <v>44</v>
      </c>
      <c r="AP19" s="41">
        <f t="shared" si="19"/>
        <v>19</v>
      </c>
      <c r="AQ19" s="41" t="s">
        <v>124</v>
      </c>
      <c r="AS19" s="140">
        <v>41061</v>
      </c>
      <c r="AT19" s="143">
        <v>336</v>
      </c>
      <c r="AU19" s="143">
        <v>384</v>
      </c>
      <c r="AV19" s="143">
        <v>504</v>
      </c>
      <c r="AW19" s="143">
        <v>144</v>
      </c>
      <c r="AX19" s="143">
        <v>72</v>
      </c>
      <c r="AY19" s="143">
        <v>168</v>
      </c>
      <c r="AZ19" s="143">
        <v>720</v>
      </c>
    </row>
    <row r="20" spans="1:52">
      <c r="A20" s="60">
        <f t="shared" ref="A20:A23" si="38">+ROW(B20)</f>
        <v>20</v>
      </c>
      <c r="B20" s="130" t="s">
        <v>74</v>
      </c>
      <c r="C20" s="73" t="s">
        <v>36</v>
      </c>
      <c r="D20" s="29" t="s">
        <v>69</v>
      </c>
      <c r="E20" s="131">
        <f t="shared" ref="E20:E23" ca="1" si="39">+SUM(INDIRECT("'Monthly Interactions-Energy'!"&amp;VLOOKUP(E$1,$AL$1:$AM$197,2,FALSE)&amp;$A20&amp;":"&amp;VLOOKUP(DATE(YEAR(E$1),12,1),$AL$1:$AM$197,2,FALSE)&amp;$A20))</f>
        <v>1649397.27</v>
      </c>
      <c r="F20" s="131">
        <f t="shared" ca="1" si="37"/>
        <v>1160919.6200000001</v>
      </c>
      <c r="G20" s="131">
        <f t="shared" ca="1" si="37"/>
        <v>1137203.81</v>
      </c>
      <c r="H20" s="132">
        <f t="shared" ca="1" si="37"/>
        <v>1137591.29</v>
      </c>
      <c r="I20" s="132">
        <f t="shared" ref="I20:S23" ca="1" si="40">+SUM(INDIRECT("'Monthly Interactions-Energy'!"&amp;VLOOKUP(I$1,$AL$1:$AM$197,2,FALSE)&amp;$A20&amp;":"&amp;VLOOKUP(DATE(YEAR(I$1),12,1),$AL$1:$AM$197,2,FALSE)&amp;$A20))</f>
        <v>1169704.8600000001</v>
      </c>
      <c r="J20" s="132">
        <f t="shared" ca="1" si="40"/>
        <v>1184191.6400000001</v>
      </c>
      <c r="K20" s="132">
        <f t="shared" ca="1" si="40"/>
        <v>1204154.6400000001</v>
      </c>
      <c r="L20" s="132">
        <f t="shared" ca="1" si="40"/>
        <v>1268966.76</v>
      </c>
      <c r="M20" s="132">
        <f t="shared" ca="1" si="40"/>
        <v>1191406.8900000001</v>
      </c>
      <c r="N20" s="132">
        <f t="shared" ca="1" si="40"/>
        <v>1233425.33</v>
      </c>
      <c r="O20" s="132">
        <f t="shared" ca="1" si="40"/>
        <v>1234321.25</v>
      </c>
      <c r="P20" s="132">
        <f t="shared" ca="1" si="40"/>
        <v>1204398.22</v>
      </c>
      <c r="Q20" s="132">
        <f t="shared" ca="1" si="40"/>
        <v>1217624.93</v>
      </c>
      <c r="R20" s="132">
        <f t="shared" ca="1" si="40"/>
        <v>1179636.03</v>
      </c>
      <c r="S20" s="132">
        <f t="shared" ca="1" si="40"/>
        <v>1153871.6000000001</v>
      </c>
      <c r="T20" s="132"/>
      <c r="U20" s="132"/>
      <c r="V20" s="132"/>
      <c r="W20" s="132"/>
      <c r="X20" s="132"/>
      <c r="Y20" s="132"/>
      <c r="Z20" s="132"/>
      <c r="AL20" s="27">
        <f t="shared" si="17"/>
        <v>41852</v>
      </c>
      <c r="AM20" s="41" t="str">
        <f t="shared" si="14"/>
        <v>x</v>
      </c>
      <c r="AN20" s="41">
        <f t="shared" si="18"/>
        <v>24</v>
      </c>
      <c r="AO20" s="460">
        <f t="shared" si="15"/>
        <v>45</v>
      </c>
      <c r="AP20" s="41">
        <f t="shared" si="19"/>
        <v>20</v>
      </c>
      <c r="AQ20" s="41" t="s">
        <v>125</v>
      </c>
      <c r="AS20" s="140">
        <v>41091</v>
      </c>
      <c r="AT20" s="143">
        <v>336</v>
      </c>
      <c r="AU20" s="143">
        <v>408</v>
      </c>
      <c r="AV20" s="143">
        <v>504</v>
      </c>
      <c r="AW20" s="143">
        <v>160</v>
      </c>
      <c r="AX20" s="143">
        <v>80</v>
      </c>
      <c r="AY20" s="143">
        <v>168</v>
      </c>
      <c r="AZ20" s="143">
        <v>744</v>
      </c>
    </row>
    <row r="21" spans="1:52">
      <c r="A21" s="60">
        <f t="shared" si="38"/>
        <v>21</v>
      </c>
      <c r="B21" s="130" t="s">
        <v>74</v>
      </c>
      <c r="C21" s="73" t="s">
        <v>36</v>
      </c>
      <c r="D21" s="29" t="s">
        <v>70</v>
      </c>
      <c r="E21" s="131">
        <f t="shared" ca="1" si="39"/>
        <v>691531.23</v>
      </c>
      <c r="F21" s="131">
        <f t="shared" ca="1" si="37"/>
        <v>496030.58999999997</v>
      </c>
      <c r="G21" s="131">
        <f t="shared" ca="1" si="37"/>
        <v>470236.78</v>
      </c>
      <c r="H21" s="132">
        <f t="shared" ca="1" si="37"/>
        <v>467313.8</v>
      </c>
      <c r="I21" s="132">
        <f t="shared" ca="1" si="40"/>
        <v>486710</v>
      </c>
      <c r="J21" s="132">
        <f t="shared" ca="1" si="40"/>
        <v>470638.07999999996</v>
      </c>
      <c r="K21" s="132">
        <f t="shared" ca="1" si="40"/>
        <v>471402.79</v>
      </c>
      <c r="L21" s="132">
        <f t="shared" ca="1" si="40"/>
        <v>502998.70999999996</v>
      </c>
      <c r="M21" s="132">
        <f t="shared" ca="1" si="40"/>
        <v>574300.51</v>
      </c>
      <c r="N21" s="132">
        <f t="shared" ca="1" si="40"/>
        <v>596098.98</v>
      </c>
      <c r="O21" s="132">
        <f t="shared" ca="1" si="40"/>
        <v>586322.85</v>
      </c>
      <c r="P21" s="132">
        <f t="shared" ca="1" si="40"/>
        <v>574675.19999999995</v>
      </c>
      <c r="Q21" s="132">
        <f t="shared" ca="1" si="40"/>
        <v>580873.53</v>
      </c>
      <c r="R21" s="132">
        <f t="shared" ca="1" si="40"/>
        <v>552617.80000000005</v>
      </c>
      <c r="S21" s="132">
        <f t="shared" ca="1" si="40"/>
        <v>542481.88</v>
      </c>
      <c r="T21" s="132"/>
      <c r="U21" s="132"/>
      <c r="V21" s="132"/>
      <c r="W21" s="132"/>
      <c r="X21" s="132"/>
      <c r="Y21" s="132"/>
      <c r="Z21" s="132"/>
      <c r="AL21" s="27">
        <f t="shared" si="17"/>
        <v>41883</v>
      </c>
      <c r="AM21" s="41" t="str">
        <f t="shared" si="14"/>
        <v>y</v>
      </c>
      <c r="AN21" s="41">
        <f t="shared" si="18"/>
        <v>25</v>
      </c>
      <c r="AO21" s="460">
        <f t="shared" si="15"/>
        <v>46</v>
      </c>
      <c r="AP21" s="41">
        <f t="shared" si="19"/>
        <v>21</v>
      </c>
      <c r="AQ21" s="41" t="s">
        <v>126</v>
      </c>
      <c r="AS21" s="140">
        <v>41122</v>
      </c>
      <c r="AT21" s="143">
        <v>368</v>
      </c>
      <c r="AU21" s="143">
        <v>376</v>
      </c>
      <c r="AV21" s="143">
        <v>552</v>
      </c>
      <c r="AW21" s="143">
        <v>128</v>
      </c>
      <c r="AX21" s="143">
        <v>64</v>
      </c>
      <c r="AY21" s="143">
        <v>184</v>
      </c>
      <c r="AZ21" s="143">
        <v>744</v>
      </c>
    </row>
    <row r="22" spans="1:52">
      <c r="A22" s="60">
        <f t="shared" si="38"/>
        <v>22</v>
      </c>
      <c r="B22" s="130" t="s">
        <v>74</v>
      </c>
      <c r="C22" s="73" t="s">
        <v>36</v>
      </c>
      <c r="D22" s="29" t="s">
        <v>71</v>
      </c>
      <c r="E22" s="131">
        <f t="shared" ca="1" si="39"/>
        <v>4000218.04</v>
      </c>
      <c r="F22" s="131">
        <f t="shared" ca="1" si="37"/>
        <v>2935066.2300000004</v>
      </c>
      <c r="G22" s="131">
        <f t="shared" ca="1" si="37"/>
        <v>2959202.0199999996</v>
      </c>
      <c r="H22" s="132">
        <f t="shared" ca="1" si="37"/>
        <v>2865260.9100000006</v>
      </c>
      <c r="I22" s="132">
        <f t="shared" ca="1" si="40"/>
        <v>2935626.9900000007</v>
      </c>
      <c r="J22" s="132">
        <f t="shared" ca="1" si="40"/>
        <v>2909317.7999999993</v>
      </c>
      <c r="K22" s="132">
        <f t="shared" ca="1" si="40"/>
        <v>2971056.9100000006</v>
      </c>
      <c r="L22" s="132">
        <f t="shared" ca="1" si="40"/>
        <v>3141283.8599999994</v>
      </c>
      <c r="M22" s="132">
        <f t="shared" ca="1" si="40"/>
        <v>3153167.6100000003</v>
      </c>
      <c r="N22" s="132">
        <f t="shared" ca="1" si="40"/>
        <v>3211491.75</v>
      </c>
      <c r="O22" s="132">
        <f t="shared" ca="1" si="40"/>
        <v>3184193.8600000003</v>
      </c>
      <c r="P22" s="132">
        <f t="shared" ca="1" si="40"/>
        <v>3084832.74</v>
      </c>
      <c r="Q22" s="132">
        <f t="shared" ca="1" si="40"/>
        <v>3166413.33</v>
      </c>
      <c r="R22" s="132">
        <f t="shared" ca="1" si="40"/>
        <v>3113054.9600000004</v>
      </c>
      <c r="S22" s="132">
        <f t="shared" ca="1" si="40"/>
        <v>3084326.02</v>
      </c>
      <c r="T22" s="132"/>
      <c r="U22" s="132"/>
      <c r="V22" s="132"/>
      <c r="W22" s="132"/>
      <c r="X22" s="132"/>
      <c r="Y22" s="132"/>
      <c r="Z22" s="132"/>
      <c r="AL22" s="27">
        <f t="shared" si="17"/>
        <v>41913</v>
      </c>
      <c r="AM22" s="41" t="str">
        <f t="shared" si="14"/>
        <v>z</v>
      </c>
      <c r="AN22" s="41">
        <f t="shared" si="18"/>
        <v>26</v>
      </c>
      <c r="AO22" s="460">
        <f t="shared" si="15"/>
        <v>47</v>
      </c>
      <c r="AP22" s="41">
        <f t="shared" si="19"/>
        <v>22</v>
      </c>
      <c r="AQ22" s="41" t="s">
        <v>127</v>
      </c>
      <c r="AS22" s="140">
        <v>41153</v>
      </c>
      <c r="AT22" s="143">
        <v>304</v>
      </c>
      <c r="AU22" s="143">
        <v>416</v>
      </c>
      <c r="AV22" s="143">
        <v>456</v>
      </c>
      <c r="AW22" s="143">
        <v>176</v>
      </c>
      <c r="AX22" s="143">
        <v>88</v>
      </c>
      <c r="AY22" s="143">
        <v>152</v>
      </c>
      <c r="AZ22" s="143">
        <v>720</v>
      </c>
    </row>
    <row r="23" spans="1:52" ht="15.75" thickBot="1">
      <c r="A23" s="60">
        <f t="shared" si="38"/>
        <v>23</v>
      </c>
      <c r="B23" s="133" t="s">
        <v>74</v>
      </c>
      <c r="C23" s="46" t="s">
        <v>36</v>
      </c>
      <c r="D23" s="47" t="s">
        <v>72</v>
      </c>
      <c r="E23" s="134">
        <f t="shared" ca="1" si="39"/>
        <v>1748595.35</v>
      </c>
      <c r="F23" s="134">
        <f t="shared" ca="1" si="37"/>
        <v>1251865.4800000002</v>
      </c>
      <c r="G23" s="134">
        <f t="shared" ca="1" si="37"/>
        <v>1180130.3900000001</v>
      </c>
      <c r="H23" s="135">
        <f t="shared" ca="1" si="37"/>
        <v>1163252.27</v>
      </c>
      <c r="I23" s="135">
        <f t="shared" ca="1" si="40"/>
        <v>1184387.51</v>
      </c>
      <c r="J23" s="135">
        <f t="shared" ca="1" si="40"/>
        <v>1230394.19</v>
      </c>
      <c r="K23" s="135">
        <f t="shared" ca="1" si="40"/>
        <v>1317573.49</v>
      </c>
      <c r="L23" s="135">
        <f t="shared" ca="1" si="40"/>
        <v>1408782.31</v>
      </c>
      <c r="M23" s="135">
        <f t="shared" ca="1" si="40"/>
        <v>1278375.1399999999</v>
      </c>
      <c r="N23" s="135">
        <f t="shared" ca="1" si="40"/>
        <v>1306630.17</v>
      </c>
      <c r="O23" s="135">
        <f t="shared" ca="1" si="40"/>
        <v>1295769.44</v>
      </c>
      <c r="P23" s="135">
        <f t="shared" ca="1" si="40"/>
        <v>1261913.6000000001</v>
      </c>
      <c r="Q23" s="135">
        <f t="shared" ca="1" si="40"/>
        <v>1269886.8199999998</v>
      </c>
      <c r="R23" s="135">
        <f t="shared" ca="1" si="40"/>
        <v>1223523.43</v>
      </c>
      <c r="S23" s="135">
        <f t="shared" ca="1" si="40"/>
        <v>1199569.44</v>
      </c>
      <c r="T23" s="132"/>
      <c r="U23" s="132"/>
      <c r="V23" s="132"/>
      <c r="W23" s="132"/>
      <c r="X23" s="132"/>
      <c r="Y23" s="132"/>
      <c r="Z23" s="132"/>
      <c r="AL23" s="27">
        <f t="shared" si="17"/>
        <v>41944</v>
      </c>
      <c r="AM23" s="41" t="str">
        <f t="shared" si="14"/>
        <v>aa</v>
      </c>
      <c r="AN23" s="41">
        <f t="shared" si="18"/>
        <v>27</v>
      </c>
      <c r="AO23" s="460">
        <f t="shared" si="15"/>
        <v>48</v>
      </c>
      <c r="AP23" s="41">
        <f t="shared" si="19"/>
        <v>23</v>
      </c>
      <c r="AQ23" s="41" t="s">
        <v>128</v>
      </c>
      <c r="AS23" s="140">
        <v>41183</v>
      </c>
      <c r="AT23" s="143">
        <v>368</v>
      </c>
      <c r="AU23" s="143">
        <v>376</v>
      </c>
      <c r="AV23" s="143">
        <v>552</v>
      </c>
      <c r="AW23" s="143">
        <v>128</v>
      </c>
      <c r="AX23" s="143">
        <v>64</v>
      </c>
      <c r="AY23" s="143">
        <v>184</v>
      </c>
      <c r="AZ23" s="143">
        <v>744</v>
      </c>
    </row>
    <row r="24" spans="1:52" ht="15.75" thickBot="1">
      <c r="B24" s="45"/>
      <c r="C24" s="45"/>
      <c r="D24" s="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8"/>
      <c r="U24" s="8"/>
      <c r="V24" s="8"/>
      <c r="W24" s="8"/>
      <c r="X24" s="8"/>
      <c r="Y24" s="8"/>
      <c r="Z24" s="8"/>
      <c r="AH24" s="32"/>
      <c r="AI24" s="32"/>
      <c r="AJ24" s="32"/>
      <c r="AK24" s="32"/>
      <c r="AL24" s="27">
        <f t="shared" si="17"/>
        <v>41974</v>
      </c>
      <c r="AM24" s="41" t="str">
        <f t="shared" si="14"/>
        <v>ab</v>
      </c>
      <c r="AN24" s="41">
        <f t="shared" si="18"/>
        <v>28</v>
      </c>
      <c r="AO24" s="460">
        <f t="shared" si="15"/>
        <v>49</v>
      </c>
      <c r="AP24" s="41">
        <f t="shared" si="19"/>
        <v>24</v>
      </c>
      <c r="AQ24" s="32" t="s">
        <v>129</v>
      </c>
      <c r="AS24" s="140">
        <v>41214</v>
      </c>
      <c r="AT24" s="143">
        <v>336</v>
      </c>
      <c r="AU24" s="143">
        <v>384</v>
      </c>
      <c r="AV24" s="143">
        <v>504</v>
      </c>
      <c r="AW24" s="143">
        <v>144</v>
      </c>
      <c r="AX24" s="143">
        <v>72</v>
      </c>
      <c r="AY24" s="143">
        <v>168</v>
      </c>
      <c r="AZ24" s="143">
        <v>720</v>
      </c>
    </row>
    <row r="25" spans="1:52" ht="15.75" thickBot="1">
      <c r="B25" s="45"/>
      <c r="C25" s="121" t="s">
        <v>91</v>
      </c>
      <c r="D25" s="47" t="s">
        <v>66</v>
      </c>
      <c r="E25" s="619">
        <f>+E18</f>
        <v>2013</v>
      </c>
      <c r="F25" s="620">
        <f t="shared" ref="F25:H25" si="41">+F18</f>
        <v>2014</v>
      </c>
      <c r="G25" s="620">
        <f t="shared" si="41"/>
        <v>2015</v>
      </c>
      <c r="H25" s="620">
        <f t="shared" si="41"/>
        <v>2016</v>
      </c>
      <c r="I25" s="620">
        <f t="shared" ref="I25:S25" si="42">+I18</f>
        <v>2017</v>
      </c>
      <c r="J25" s="620">
        <f t="shared" si="42"/>
        <v>2018</v>
      </c>
      <c r="K25" s="620">
        <f t="shared" si="42"/>
        <v>2019</v>
      </c>
      <c r="L25" s="620">
        <f t="shared" si="42"/>
        <v>2020</v>
      </c>
      <c r="M25" s="620">
        <f t="shared" si="42"/>
        <v>2021</v>
      </c>
      <c r="N25" s="620">
        <f t="shared" si="42"/>
        <v>2022</v>
      </c>
      <c r="O25" s="620">
        <f t="shared" si="42"/>
        <v>2023</v>
      </c>
      <c r="P25" s="620">
        <f t="shared" si="42"/>
        <v>2024</v>
      </c>
      <c r="Q25" s="620">
        <f t="shared" si="42"/>
        <v>2025</v>
      </c>
      <c r="R25" s="620">
        <f t="shared" si="42"/>
        <v>2026</v>
      </c>
      <c r="S25" s="620">
        <f t="shared" si="42"/>
        <v>2027</v>
      </c>
      <c r="T25" s="632"/>
      <c r="U25" s="632"/>
      <c r="V25" s="632"/>
      <c r="W25" s="632"/>
      <c r="X25" s="632"/>
      <c r="Y25" s="632"/>
      <c r="Z25" s="632"/>
      <c r="AH25" s="32"/>
      <c r="AI25" s="32"/>
      <c r="AJ25" s="32"/>
      <c r="AK25" s="32"/>
      <c r="AL25" s="27">
        <f t="shared" si="17"/>
        <v>42005</v>
      </c>
      <c r="AM25" s="41" t="str">
        <f t="shared" si="14"/>
        <v>ac</v>
      </c>
      <c r="AN25" s="41">
        <f t="shared" si="18"/>
        <v>29</v>
      </c>
      <c r="AO25" s="460">
        <f t="shared" si="15"/>
        <v>50</v>
      </c>
      <c r="AP25" s="41">
        <f t="shared" si="19"/>
        <v>25</v>
      </c>
      <c r="AQ25" s="32" t="s">
        <v>108</v>
      </c>
      <c r="AS25" s="140">
        <v>41244</v>
      </c>
      <c r="AT25" s="143">
        <v>320</v>
      </c>
      <c r="AU25" s="143">
        <v>424</v>
      </c>
      <c r="AV25" s="143">
        <v>480</v>
      </c>
      <c r="AW25" s="143">
        <v>176</v>
      </c>
      <c r="AX25" s="143">
        <v>88</v>
      </c>
      <c r="AY25" s="143">
        <v>160</v>
      </c>
      <c r="AZ25" s="143">
        <v>744</v>
      </c>
    </row>
    <row r="26" spans="1:52">
      <c r="A26" s="60">
        <f t="shared" ref="A26:A30" si="43">+ROW(B26)</f>
        <v>26</v>
      </c>
      <c r="B26" s="45"/>
      <c r="C26" s="124" t="s">
        <v>132</v>
      </c>
      <c r="D26" s="122" t="s">
        <v>68</v>
      </c>
      <c r="E26" s="52">
        <f ca="1">+SUM(E19,E11)-E3</f>
        <v>1357439.7199999988</v>
      </c>
      <c r="F26" s="53">
        <f ca="1">+SUM(F19,F11)-F3</f>
        <v>1690511.9600000018</v>
      </c>
      <c r="G26" s="53">
        <f t="shared" ref="G26:H30" ca="1" si="44">+SUM(G19,G11)-G3</f>
        <v>1614622.5299999993</v>
      </c>
      <c r="H26" s="53">
        <f t="shared" ca="1" si="44"/>
        <v>1507443.620000001</v>
      </c>
      <c r="I26" s="53">
        <f t="shared" ref="I26:S26" ca="1" si="45">+SUM(I19,I11)-I3</f>
        <v>1410521.17</v>
      </c>
      <c r="J26" s="53">
        <f t="shared" ca="1" si="45"/>
        <v>1471769.5100000026</v>
      </c>
      <c r="K26" s="53">
        <f t="shared" ca="1" si="45"/>
        <v>1820066.12</v>
      </c>
      <c r="L26" s="53">
        <f t="shared" ca="1" si="45"/>
        <v>2260789.8600000013</v>
      </c>
      <c r="M26" s="53">
        <f t="shared" ca="1" si="45"/>
        <v>2089649.2999999989</v>
      </c>
      <c r="N26" s="53">
        <f t="shared" ca="1" si="45"/>
        <v>2182656.5499999989</v>
      </c>
      <c r="O26" s="53">
        <f t="shared" ca="1" si="45"/>
        <v>2012922.2999999989</v>
      </c>
      <c r="P26" s="53">
        <f t="shared" ca="1" si="45"/>
        <v>1875992.7699999977</v>
      </c>
      <c r="Q26" s="53">
        <f t="shared" ca="1" si="45"/>
        <v>1914703.7799999993</v>
      </c>
      <c r="R26" s="53">
        <f t="shared" ca="1" si="45"/>
        <v>1640108.5799999982</v>
      </c>
      <c r="S26" s="53">
        <f t="shared" ca="1" si="45"/>
        <v>1423627.62</v>
      </c>
      <c r="T26" s="55"/>
      <c r="U26" s="55"/>
      <c r="V26" s="55"/>
      <c r="W26" s="55"/>
      <c r="X26" s="55"/>
      <c r="Y26" s="55"/>
      <c r="Z26" s="55"/>
      <c r="AL26" s="27">
        <f t="shared" si="17"/>
        <v>42036</v>
      </c>
      <c r="AM26" s="41" t="str">
        <f t="shared" si="14"/>
        <v>ad</v>
      </c>
      <c r="AN26" s="41">
        <f t="shared" si="18"/>
        <v>30</v>
      </c>
      <c r="AO26" s="460">
        <f t="shared" si="15"/>
        <v>51</v>
      </c>
      <c r="AP26" s="41">
        <f t="shared" si="19"/>
        <v>26</v>
      </c>
      <c r="AQ26" s="32" t="s">
        <v>107</v>
      </c>
      <c r="AS26" s="139">
        <v>41275</v>
      </c>
      <c r="AT26" s="142">
        <v>352</v>
      </c>
      <c r="AU26" s="142">
        <v>392</v>
      </c>
      <c r="AV26" s="142">
        <v>528</v>
      </c>
      <c r="AW26" s="142">
        <v>144</v>
      </c>
      <c r="AX26" s="142">
        <v>72</v>
      </c>
      <c r="AY26" s="142">
        <v>176</v>
      </c>
      <c r="AZ26" s="142">
        <v>744</v>
      </c>
    </row>
    <row r="27" spans="1:52">
      <c r="A27" s="60">
        <f t="shared" si="43"/>
        <v>27</v>
      </c>
      <c r="B27" s="73"/>
      <c r="C27" s="125" t="s">
        <v>132</v>
      </c>
      <c r="D27" s="123" t="s">
        <v>69</v>
      </c>
      <c r="E27" s="54">
        <f t="shared" ref="E27" ca="1" si="46">+SUM(E20,E12)-E4</f>
        <v>260390.86000000034</v>
      </c>
      <c r="F27" s="55">
        <f t="shared" ref="F27:G30" ca="1" si="47">+SUM(F20,F12)-F4</f>
        <v>259559.6800000004</v>
      </c>
      <c r="G27" s="55">
        <f t="shared" ca="1" si="47"/>
        <v>263971.24000000022</v>
      </c>
      <c r="H27" s="55">
        <f t="shared" ref="H27:S27" ca="1" si="48">+SUM(H20,H12)-H4</f>
        <v>254016.29000000027</v>
      </c>
      <c r="I27" s="55">
        <f t="shared" ca="1" si="48"/>
        <v>332313.74000000046</v>
      </c>
      <c r="J27" s="55">
        <f t="shared" ca="1" si="48"/>
        <v>359070.40000000014</v>
      </c>
      <c r="K27" s="55">
        <f t="shared" ca="1" si="48"/>
        <v>375756.91000000015</v>
      </c>
      <c r="L27" s="55">
        <f t="shared" ca="1" si="48"/>
        <v>474931.10999999987</v>
      </c>
      <c r="M27" s="55">
        <f t="shared" ca="1" si="48"/>
        <v>358078.91000000015</v>
      </c>
      <c r="N27" s="55">
        <f t="shared" ca="1" si="48"/>
        <v>386051.07000000007</v>
      </c>
      <c r="O27" s="55">
        <f t="shared" ca="1" si="48"/>
        <v>370318.60999999987</v>
      </c>
      <c r="P27" s="55">
        <f t="shared" ca="1" si="48"/>
        <v>373791.27</v>
      </c>
      <c r="Q27" s="55">
        <f t="shared" ca="1" si="48"/>
        <v>356037.80999999982</v>
      </c>
      <c r="R27" s="55">
        <f t="shared" ca="1" si="48"/>
        <v>285779.51000000024</v>
      </c>
      <c r="S27" s="55">
        <f t="shared" ca="1" si="48"/>
        <v>240112.03000000049</v>
      </c>
      <c r="T27" s="55"/>
      <c r="U27" s="55"/>
      <c r="V27" s="55"/>
      <c r="W27" s="55"/>
      <c r="X27" s="55"/>
      <c r="Y27" s="55"/>
      <c r="Z27" s="55"/>
      <c r="AL27" s="27">
        <f t="shared" si="17"/>
        <v>42064</v>
      </c>
      <c r="AM27" s="41" t="str">
        <f t="shared" si="14"/>
        <v>ae</v>
      </c>
      <c r="AN27" s="41">
        <f t="shared" si="18"/>
        <v>31</v>
      </c>
      <c r="AO27" s="460">
        <f t="shared" si="15"/>
        <v>52</v>
      </c>
      <c r="AP27" s="41">
        <f t="shared" si="19"/>
        <v>27</v>
      </c>
      <c r="AQ27" s="41" t="str">
        <f>+"a"&amp;AQ1</f>
        <v>aa</v>
      </c>
      <c r="AS27" s="139">
        <v>41306</v>
      </c>
      <c r="AT27" s="142">
        <v>320</v>
      </c>
      <c r="AU27" s="142">
        <v>352</v>
      </c>
      <c r="AV27" s="142">
        <v>480</v>
      </c>
      <c r="AW27" s="142">
        <v>128</v>
      </c>
      <c r="AX27" s="142">
        <v>64</v>
      </c>
      <c r="AY27" s="142">
        <v>160</v>
      </c>
      <c r="AZ27" s="142">
        <v>672</v>
      </c>
    </row>
    <row r="28" spans="1:52">
      <c r="A28" s="60">
        <f t="shared" si="43"/>
        <v>28</v>
      </c>
      <c r="B28" s="73"/>
      <c r="C28" s="125" t="s">
        <v>132</v>
      </c>
      <c r="D28" s="123" t="s">
        <v>70</v>
      </c>
      <c r="E28" s="54">
        <f t="shared" ref="E28" ca="1" si="49">+SUM(E21,E13)-E5</f>
        <v>35076.969999999972</v>
      </c>
      <c r="F28" s="55">
        <f t="shared" ca="1" si="47"/>
        <v>89095.419999999925</v>
      </c>
      <c r="G28" s="55">
        <f t="shared" ca="1" si="44"/>
        <v>76754.409999999916</v>
      </c>
      <c r="H28" s="55">
        <f t="shared" ca="1" si="44"/>
        <v>62486.619999999879</v>
      </c>
      <c r="I28" s="55">
        <f t="shared" ref="I28:S28" ca="1" si="50">+SUM(I21,I13)-I5</f>
        <v>-21782.489999999991</v>
      </c>
      <c r="J28" s="55">
        <f t="shared" ca="1" si="50"/>
        <v>-29062.539999999921</v>
      </c>
      <c r="K28" s="55">
        <f t="shared" ca="1" si="50"/>
        <v>26622.070000000065</v>
      </c>
      <c r="L28" s="55">
        <f t="shared" ca="1" si="50"/>
        <v>88908.719999999856</v>
      </c>
      <c r="M28" s="55">
        <f t="shared" ca="1" si="50"/>
        <v>232183.89</v>
      </c>
      <c r="N28" s="55">
        <f t="shared" ca="1" si="50"/>
        <v>248392.24000000011</v>
      </c>
      <c r="O28" s="55">
        <f t="shared" ca="1" si="50"/>
        <v>234796.45999999996</v>
      </c>
      <c r="P28" s="55">
        <f t="shared" ca="1" si="50"/>
        <v>239002.32999999984</v>
      </c>
      <c r="Q28" s="55">
        <f t="shared" ca="1" si="50"/>
        <v>232886.29999999993</v>
      </c>
      <c r="R28" s="55">
        <f t="shared" ca="1" si="50"/>
        <v>178839.96999999997</v>
      </c>
      <c r="S28" s="55">
        <f t="shared" ca="1" si="50"/>
        <v>158633.16000000003</v>
      </c>
      <c r="T28" s="55"/>
      <c r="U28" s="55"/>
      <c r="V28" s="55"/>
      <c r="W28" s="55"/>
      <c r="X28" s="55"/>
      <c r="Y28" s="55"/>
      <c r="Z28" s="55"/>
      <c r="AL28" s="27">
        <f t="shared" si="17"/>
        <v>42095</v>
      </c>
      <c r="AM28" s="41" t="str">
        <f t="shared" si="14"/>
        <v>af</v>
      </c>
      <c r="AN28" s="41">
        <f t="shared" si="18"/>
        <v>32</v>
      </c>
      <c r="AO28" s="460">
        <f t="shared" si="15"/>
        <v>53</v>
      </c>
      <c r="AP28" s="41">
        <f t="shared" si="19"/>
        <v>28</v>
      </c>
      <c r="AQ28" s="41" t="str">
        <f t="shared" ref="AQ28:AQ51" si="51">+"a"&amp;AQ2</f>
        <v>ab</v>
      </c>
      <c r="AS28" s="139">
        <v>41334</v>
      </c>
      <c r="AT28" s="142">
        <v>336</v>
      </c>
      <c r="AU28" s="142">
        <v>408</v>
      </c>
      <c r="AV28" s="142">
        <v>504</v>
      </c>
      <c r="AW28" s="142">
        <v>160</v>
      </c>
      <c r="AX28" s="142">
        <v>80</v>
      </c>
      <c r="AY28" s="142">
        <v>168</v>
      </c>
      <c r="AZ28" s="142">
        <v>744</v>
      </c>
    </row>
    <row r="29" spans="1:52">
      <c r="A29" s="60">
        <f t="shared" si="43"/>
        <v>29</v>
      </c>
      <c r="B29" s="73"/>
      <c r="C29" s="125" t="s">
        <v>132</v>
      </c>
      <c r="D29" s="123" t="s">
        <v>71</v>
      </c>
      <c r="E29" s="54">
        <f t="shared" ref="E29" ca="1" si="52">+SUM(E22,E14)-E6</f>
        <v>821238.80999999959</v>
      </c>
      <c r="F29" s="55">
        <f t="shared" ca="1" si="47"/>
        <v>977330.2799999998</v>
      </c>
      <c r="G29" s="55">
        <f t="shared" ca="1" si="44"/>
        <v>991532.04999999935</v>
      </c>
      <c r="H29" s="55">
        <f t="shared" ca="1" si="44"/>
        <v>896698.32000000123</v>
      </c>
      <c r="I29" s="55">
        <f t="shared" ref="I29:S29" ca="1" si="53">+SUM(I22,I14)-I6</f>
        <v>934945.56000000052</v>
      </c>
      <c r="J29" s="55">
        <f t="shared" ca="1" si="53"/>
        <v>851655.21999999927</v>
      </c>
      <c r="K29" s="55">
        <f t="shared" ca="1" si="53"/>
        <v>925895.82000000123</v>
      </c>
      <c r="L29" s="55">
        <f t="shared" ca="1" si="53"/>
        <v>1100838.2399999993</v>
      </c>
      <c r="M29" s="55">
        <f t="shared" ca="1" si="53"/>
        <v>1116412.3200000003</v>
      </c>
      <c r="N29" s="55">
        <f t="shared" ca="1" si="53"/>
        <v>1156367.2300000009</v>
      </c>
      <c r="O29" s="55">
        <f t="shared" ca="1" si="53"/>
        <v>1062037.4400000004</v>
      </c>
      <c r="P29" s="55">
        <f t="shared" ca="1" si="53"/>
        <v>950547.44000000041</v>
      </c>
      <c r="Q29" s="55">
        <f t="shared" ca="1" si="53"/>
        <v>1030321.73</v>
      </c>
      <c r="R29" s="55">
        <f t="shared" ca="1" si="53"/>
        <v>959078.45000000112</v>
      </c>
      <c r="S29" s="55">
        <f t="shared" ca="1" si="53"/>
        <v>877191.2900000005</v>
      </c>
      <c r="T29" s="55"/>
      <c r="U29" s="55"/>
      <c r="V29" s="55"/>
      <c r="W29" s="55"/>
      <c r="X29" s="55"/>
      <c r="Y29" s="55"/>
      <c r="Z29" s="55"/>
      <c r="AL29" s="27">
        <f t="shared" si="17"/>
        <v>42125</v>
      </c>
      <c r="AM29" s="41" t="str">
        <f t="shared" si="14"/>
        <v>ag</v>
      </c>
      <c r="AN29" s="41">
        <f t="shared" si="18"/>
        <v>33</v>
      </c>
      <c r="AO29" s="460">
        <f t="shared" si="15"/>
        <v>54</v>
      </c>
      <c r="AP29" s="41">
        <f t="shared" si="19"/>
        <v>29</v>
      </c>
      <c r="AQ29" s="41" t="str">
        <f t="shared" si="51"/>
        <v>ac</v>
      </c>
      <c r="AS29" s="139">
        <v>41365</v>
      </c>
      <c r="AT29" s="142">
        <v>352</v>
      </c>
      <c r="AU29" s="142">
        <v>368</v>
      </c>
      <c r="AV29" s="142">
        <v>528</v>
      </c>
      <c r="AW29" s="142">
        <v>128</v>
      </c>
      <c r="AX29" s="142">
        <v>64</v>
      </c>
      <c r="AY29" s="142">
        <v>176</v>
      </c>
      <c r="AZ29" s="142">
        <v>720</v>
      </c>
    </row>
    <row r="30" spans="1:52">
      <c r="A30" s="60">
        <f t="shared" si="43"/>
        <v>30</v>
      </c>
      <c r="B30" s="73"/>
      <c r="C30" s="125" t="s">
        <v>132</v>
      </c>
      <c r="D30" s="123" t="s">
        <v>72</v>
      </c>
      <c r="E30" s="54">
        <f t="shared" ref="E30" ca="1" si="54">+SUM(E23,E15)-E7</f>
        <v>240732.52000000095</v>
      </c>
      <c r="F30" s="55">
        <f t="shared" ca="1" si="47"/>
        <v>364526.54999999981</v>
      </c>
      <c r="G30" s="55">
        <f t="shared" ca="1" si="44"/>
        <v>282364.85000000009</v>
      </c>
      <c r="H30" s="55">
        <f t="shared" ca="1" si="44"/>
        <v>294242.16000000015</v>
      </c>
      <c r="I30" s="55">
        <f t="shared" ref="I30:S30" ca="1" si="55">+SUM(I23,I15)-I7</f>
        <v>165044.19999999995</v>
      </c>
      <c r="J30" s="55">
        <f t="shared" ca="1" si="55"/>
        <v>290106.42000000016</v>
      </c>
      <c r="K30" s="55">
        <f t="shared" ca="1" si="55"/>
        <v>491791.20000000019</v>
      </c>
      <c r="L30" s="55">
        <f t="shared" ca="1" si="55"/>
        <v>596111.7200000002</v>
      </c>
      <c r="M30" s="55">
        <f t="shared" ca="1" si="55"/>
        <v>382974.0299999998</v>
      </c>
      <c r="N30" s="55">
        <f t="shared" ca="1" si="55"/>
        <v>391846.4700000002</v>
      </c>
      <c r="O30" s="55">
        <f t="shared" ca="1" si="55"/>
        <v>345769.83000000007</v>
      </c>
      <c r="P30" s="55">
        <f t="shared" ca="1" si="55"/>
        <v>312651.30000000028</v>
      </c>
      <c r="Q30" s="55">
        <f t="shared" ca="1" si="55"/>
        <v>295458.18999999994</v>
      </c>
      <c r="R30" s="55">
        <f t="shared" ca="1" si="55"/>
        <v>216410.83999999985</v>
      </c>
      <c r="S30" s="55">
        <f t="shared" ca="1" si="55"/>
        <v>147691.08999999985</v>
      </c>
      <c r="T30" s="55"/>
      <c r="U30" s="55"/>
      <c r="V30" s="55"/>
      <c r="W30" s="55"/>
      <c r="X30" s="55"/>
      <c r="Y30" s="55"/>
      <c r="Z30" s="55"/>
      <c r="AL30" s="27">
        <f t="shared" si="17"/>
        <v>42156</v>
      </c>
      <c r="AM30" s="41" t="str">
        <f t="shared" si="14"/>
        <v>ah</v>
      </c>
      <c r="AN30" s="41">
        <f t="shared" si="18"/>
        <v>34</v>
      </c>
      <c r="AO30" s="460">
        <f t="shared" si="15"/>
        <v>55</v>
      </c>
      <c r="AP30" s="41">
        <f t="shared" si="19"/>
        <v>30</v>
      </c>
      <c r="AQ30" s="41" t="str">
        <f t="shared" si="51"/>
        <v>ad</v>
      </c>
      <c r="AS30" s="139">
        <v>41395</v>
      </c>
      <c r="AT30" s="142">
        <v>352</v>
      </c>
      <c r="AU30" s="142">
        <v>392</v>
      </c>
      <c r="AV30" s="142">
        <v>528</v>
      </c>
      <c r="AW30" s="142">
        <v>144</v>
      </c>
      <c r="AX30" s="142">
        <v>72</v>
      </c>
      <c r="AY30" s="142">
        <v>176</v>
      </c>
      <c r="AZ30" s="142">
        <v>744</v>
      </c>
    </row>
    <row r="31" spans="1:52" ht="15.75" thickBot="1">
      <c r="B31" s="73"/>
      <c r="C31" s="126" t="s">
        <v>132</v>
      </c>
      <c r="D31" s="48" t="s">
        <v>174</v>
      </c>
      <c r="E31" s="56">
        <f ca="1">+E26-E29</f>
        <v>536200.90999999922</v>
      </c>
      <c r="F31" s="57">
        <f t="shared" ref="F31:H31" ca="1" si="56">+F26-F29</f>
        <v>713181.68000000203</v>
      </c>
      <c r="G31" s="57">
        <f t="shared" ca="1" si="56"/>
        <v>623090.48</v>
      </c>
      <c r="H31" s="57">
        <f t="shared" ca="1" si="56"/>
        <v>610745.29999999981</v>
      </c>
      <c r="I31" s="57">
        <f t="shared" ref="I31:S31" ca="1" si="57">+I26-I29</f>
        <v>475575.6099999994</v>
      </c>
      <c r="J31" s="57">
        <f t="shared" ca="1" si="57"/>
        <v>620114.2900000033</v>
      </c>
      <c r="K31" s="57">
        <f t="shared" ca="1" si="57"/>
        <v>894170.29999999888</v>
      </c>
      <c r="L31" s="57">
        <f t="shared" ca="1" si="57"/>
        <v>1159951.620000002</v>
      </c>
      <c r="M31" s="57">
        <f t="shared" ca="1" si="57"/>
        <v>973236.97999999858</v>
      </c>
      <c r="N31" s="57">
        <f t="shared" ca="1" si="57"/>
        <v>1026289.319999998</v>
      </c>
      <c r="O31" s="57">
        <f t="shared" ca="1" si="57"/>
        <v>950884.85999999847</v>
      </c>
      <c r="P31" s="57">
        <f t="shared" ca="1" si="57"/>
        <v>925445.32999999728</v>
      </c>
      <c r="Q31" s="57">
        <f t="shared" ca="1" si="57"/>
        <v>884382.04999999935</v>
      </c>
      <c r="R31" s="57">
        <f t="shared" ca="1" si="57"/>
        <v>681030.12999999709</v>
      </c>
      <c r="S31" s="57">
        <f t="shared" ca="1" si="57"/>
        <v>546436.32999999961</v>
      </c>
      <c r="T31" s="55"/>
      <c r="U31" s="55"/>
      <c r="V31" s="55"/>
      <c r="W31" s="55"/>
      <c r="X31" s="55"/>
      <c r="Y31" s="55"/>
      <c r="Z31" s="55"/>
      <c r="AL31" s="27">
        <f t="shared" si="17"/>
        <v>42186</v>
      </c>
      <c r="AM31" s="41" t="str">
        <f t="shared" si="14"/>
        <v>ai</v>
      </c>
      <c r="AN31" s="41">
        <f t="shared" si="18"/>
        <v>35</v>
      </c>
      <c r="AO31" s="460">
        <f t="shared" si="15"/>
        <v>56</v>
      </c>
      <c r="AP31" s="41">
        <f t="shared" si="19"/>
        <v>31</v>
      </c>
      <c r="AQ31" s="41" t="str">
        <f t="shared" si="51"/>
        <v>ae</v>
      </c>
      <c r="AS31" s="139">
        <v>41426</v>
      </c>
      <c r="AT31" s="142">
        <v>320</v>
      </c>
      <c r="AU31" s="142">
        <v>400</v>
      </c>
      <c r="AV31" s="142">
        <v>480</v>
      </c>
      <c r="AW31" s="142">
        <v>160</v>
      </c>
      <c r="AX31" s="142">
        <v>80</v>
      </c>
      <c r="AY31" s="142">
        <v>160</v>
      </c>
      <c r="AZ31" s="142">
        <v>720</v>
      </c>
    </row>
    <row r="32" spans="1:52" ht="15.75" thickBot="1">
      <c r="B32" s="73"/>
      <c r="C32" s="2"/>
      <c r="D32" s="1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74"/>
      <c r="U32" s="574"/>
      <c r="V32" s="574"/>
      <c r="W32" s="574"/>
      <c r="X32" s="574"/>
      <c r="Y32" s="574"/>
      <c r="Z32" s="574"/>
      <c r="AL32" s="27">
        <f t="shared" si="17"/>
        <v>42217</v>
      </c>
      <c r="AM32" s="41" t="str">
        <f t="shared" si="14"/>
        <v>aj</v>
      </c>
      <c r="AN32" s="41">
        <f t="shared" si="18"/>
        <v>36</v>
      </c>
      <c r="AO32" s="460">
        <f t="shared" si="15"/>
        <v>57</v>
      </c>
      <c r="AP32" s="41">
        <f t="shared" si="19"/>
        <v>32</v>
      </c>
      <c r="AQ32" s="41" t="str">
        <f t="shared" si="51"/>
        <v>af</v>
      </c>
      <c r="AS32" s="139">
        <v>41456</v>
      </c>
      <c r="AT32" s="142">
        <v>352</v>
      </c>
      <c r="AU32" s="142">
        <v>392</v>
      </c>
      <c r="AV32" s="142">
        <v>528</v>
      </c>
      <c r="AW32" s="142">
        <v>144</v>
      </c>
      <c r="AX32" s="142">
        <v>72</v>
      </c>
      <c r="AY32" s="142">
        <v>176</v>
      </c>
      <c r="AZ32" s="142">
        <v>744</v>
      </c>
    </row>
    <row r="33" spans="1:52" ht="15.75" thickBot="1">
      <c r="A33" s="60">
        <f t="shared" ref="A33" si="58">+ROW(B34)</f>
        <v>34</v>
      </c>
      <c r="B33" s="1"/>
      <c r="C33" s="121" t="s">
        <v>91</v>
      </c>
      <c r="D33" s="47" t="s">
        <v>66</v>
      </c>
      <c r="E33" s="619">
        <f>+E25</f>
        <v>2013</v>
      </c>
      <c r="F33" s="620">
        <f t="shared" ref="F33:H33" si="59">+F25</f>
        <v>2014</v>
      </c>
      <c r="G33" s="620">
        <f t="shared" si="59"/>
        <v>2015</v>
      </c>
      <c r="H33" s="620">
        <f t="shared" si="59"/>
        <v>2016</v>
      </c>
      <c r="I33" s="620">
        <f t="shared" ref="I33:S33" si="60">+I25</f>
        <v>2017</v>
      </c>
      <c r="J33" s="620">
        <f t="shared" si="60"/>
        <v>2018</v>
      </c>
      <c r="K33" s="620">
        <f t="shared" si="60"/>
        <v>2019</v>
      </c>
      <c r="L33" s="620">
        <f t="shared" si="60"/>
        <v>2020</v>
      </c>
      <c r="M33" s="620">
        <f t="shared" si="60"/>
        <v>2021</v>
      </c>
      <c r="N33" s="620">
        <f t="shared" si="60"/>
        <v>2022</v>
      </c>
      <c r="O33" s="620">
        <f t="shared" si="60"/>
        <v>2023</v>
      </c>
      <c r="P33" s="620">
        <f t="shared" si="60"/>
        <v>2024</v>
      </c>
      <c r="Q33" s="620">
        <f t="shared" si="60"/>
        <v>2025</v>
      </c>
      <c r="R33" s="620">
        <f t="shared" si="60"/>
        <v>2026</v>
      </c>
      <c r="S33" s="620">
        <f t="shared" si="60"/>
        <v>2027</v>
      </c>
      <c r="T33" s="632"/>
      <c r="U33" s="632"/>
      <c r="V33" s="632"/>
      <c r="W33" s="632"/>
      <c r="X33" s="632"/>
      <c r="Y33" s="632"/>
      <c r="Z33" s="632"/>
      <c r="AL33" s="27">
        <f t="shared" si="17"/>
        <v>42248</v>
      </c>
      <c r="AM33" s="41" t="str">
        <f t="shared" si="14"/>
        <v>ak</v>
      </c>
      <c r="AN33" s="41">
        <f t="shared" si="18"/>
        <v>37</v>
      </c>
      <c r="AO33" s="460">
        <f t="shared" si="15"/>
        <v>58</v>
      </c>
      <c r="AP33" s="41">
        <f t="shared" si="19"/>
        <v>33</v>
      </c>
      <c r="AQ33" s="41" t="str">
        <f t="shared" si="51"/>
        <v>ag</v>
      </c>
      <c r="AS33" s="139">
        <v>41487</v>
      </c>
      <c r="AT33" s="142">
        <v>352</v>
      </c>
      <c r="AU33" s="142">
        <v>392</v>
      </c>
      <c r="AV33" s="142">
        <v>528</v>
      </c>
      <c r="AW33" s="142">
        <v>144</v>
      </c>
      <c r="AX33" s="142">
        <v>72</v>
      </c>
      <c r="AY33" s="142">
        <v>176</v>
      </c>
      <c r="AZ33" s="142">
        <v>744</v>
      </c>
    </row>
    <row r="34" spans="1:52">
      <c r="A34" s="60">
        <f>+ROW(B37)</f>
        <v>37</v>
      </c>
      <c r="B34" s="60" t="s">
        <v>135</v>
      </c>
      <c r="C34" s="124" t="s">
        <v>134</v>
      </c>
      <c r="D34" s="122" t="s">
        <v>68</v>
      </c>
      <c r="E34" s="658">
        <f t="shared" ref="E34:S38" ca="1" si="61">+SUM(INDIRECT(HLOOKUP($B34,$AT$215:$AZ$217,3,FALSE)&amp;VLOOKUP(E$1,$AL$1:$AO$197,4,FALSE)&amp;":"&amp;HLOOKUP($B34,$AT$215:$AZ$217,3,FALSE)&amp;VLOOKUP(DATE(E$2,12,1),$AL$1:$AO$197,4,FALSE)))</f>
        <v>8760</v>
      </c>
      <c r="F34" s="659">
        <f t="shared" ca="1" si="61"/>
        <v>8760</v>
      </c>
      <c r="G34" s="659">
        <f t="shared" ca="1" si="61"/>
        <v>8760</v>
      </c>
      <c r="H34" s="659">
        <f t="shared" ca="1" si="61"/>
        <v>8784</v>
      </c>
      <c r="I34" s="659">
        <f t="shared" ca="1" si="61"/>
        <v>8760</v>
      </c>
      <c r="J34" s="659">
        <f t="shared" ca="1" si="61"/>
        <v>8760</v>
      </c>
      <c r="K34" s="659">
        <f t="shared" ca="1" si="61"/>
        <v>8760</v>
      </c>
      <c r="L34" s="659">
        <f t="shared" ca="1" si="61"/>
        <v>8784</v>
      </c>
      <c r="M34" s="659">
        <f t="shared" ca="1" si="61"/>
        <v>8760</v>
      </c>
      <c r="N34" s="659">
        <f t="shared" ca="1" si="61"/>
        <v>8760</v>
      </c>
      <c r="O34" s="659">
        <f t="shared" ca="1" si="61"/>
        <v>8760</v>
      </c>
      <c r="P34" s="659">
        <f t="shared" ca="1" si="61"/>
        <v>8784</v>
      </c>
      <c r="Q34" s="659">
        <f t="shared" ca="1" si="61"/>
        <v>8760</v>
      </c>
      <c r="R34" s="659">
        <f t="shared" ca="1" si="61"/>
        <v>8760</v>
      </c>
      <c r="S34" s="659">
        <f t="shared" ca="1" si="61"/>
        <v>8760</v>
      </c>
      <c r="T34" s="144"/>
      <c r="U34" s="144"/>
      <c r="V34" s="144"/>
      <c r="W34" s="144"/>
      <c r="X34" s="144"/>
      <c r="Y34" s="144"/>
      <c r="Z34" s="144"/>
      <c r="AL34" s="27">
        <f t="shared" si="17"/>
        <v>42278</v>
      </c>
      <c r="AM34" s="41" t="str">
        <f t="shared" si="14"/>
        <v>al</v>
      </c>
      <c r="AN34" s="41">
        <f t="shared" si="18"/>
        <v>38</v>
      </c>
      <c r="AO34" s="460">
        <f t="shared" si="15"/>
        <v>59</v>
      </c>
      <c r="AP34" s="41">
        <f t="shared" si="19"/>
        <v>34</v>
      </c>
      <c r="AQ34" s="41" t="str">
        <f t="shared" si="51"/>
        <v>ah</v>
      </c>
      <c r="AS34" s="139">
        <v>41518</v>
      </c>
      <c r="AT34" s="142">
        <v>320</v>
      </c>
      <c r="AU34" s="142">
        <v>400</v>
      </c>
      <c r="AV34" s="142">
        <v>480</v>
      </c>
      <c r="AW34" s="142">
        <v>160</v>
      </c>
      <c r="AX34" s="142">
        <v>80</v>
      </c>
      <c r="AY34" s="142">
        <v>160</v>
      </c>
      <c r="AZ34" s="142">
        <v>720</v>
      </c>
    </row>
    <row r="35" spans="1:52">
      <c r="A35" s="60">
        <f>+ROW(B42)</f>
        <v>42</v>
      </c>
      <c r="B35" s="146" t="s">
        <v>143</v>
      </c>
      <c r="C35" s="125" t="s">
        <v>134</v>
      </c>
      <c r="D35" s="123" t="s">
        <v>69</v>
      </c>
      <c r="E35" s="660">
        <f t="shared" ca="1" si="61"/>
        <v>1760</v>
      </c>
      <c r="F35" s="327">
        <f t="shared" ca="1" si="61"/>
        <v>1760</v>
      </c>
      <c r="G35" s="327">
        <f t="shared" ca="1" si="61"/>
        <v>1744</v>
      </c>
      <c r="H35" s="327">
        <f t="shared" ca="1" si="61"/>
        <v>1776</v>
      </c>
      <c r="I35" s="327">
        <f t="shared" ca="1" si="61"/>
        <v>1776</v>
      </c>
      <c r="J35" s="327">
        <f t="shared" ca="1" si="61"/>
        <v>1760</v>
      </c>
      <c r="K35" s="327">
        <f t="shared" ca="1" si="61"/>
        <v>1760</v>
      </c>
      <c r="L35" s="327">
        <f t="shared" ca="1" si="61"/>
        <v>1744</v>
      </c>
      <c r="M35" s="327">
        <f t="shared" ca="1" si="61"/>
        <v>1744</v>
      </c>
      <c r="N35" s="327">
        <f t="shared" ca="1" si="61"/>
        <v>1760</v>
      </c>
      <c r="O35" s="327">
        <f t="shared" ca="1" si="61"/>
        <v>1776</v>
      </c>
      <c r="P35" s="327">
        <f t="shared" ca="1" si="61"/>
        <v>1760</v>
      </c>
      <c r="Q35" s="327">
        <f t="shared" ca="1" si="61"/>
        <v>1760</v>
      </c>
      <c r="R35" s="327">
        <f t="shared" ca="1" si="61"/>
        <v>1744</v>
      </c>
      <c r="S35" s="327">
        <f t="shared" ca="1" si="61"/>
        <v>1744</v>
      </c>
      <c r="T35" s="144"/>
      <c r="U35" s="144"/>
      <c r="V35" s="144"/>
      <c r="W35" s="144"/>
      <c r="X35" s="144"/>
      <c r="Y35" s="144"/>
      <c r="Z35" s="144"/>
      <c r="AL35" s="27">
        <f t="shared" si="17"/>
        <v>42309</v>
      </c>
      <c r="AM35" s="41" t="str">
        <f t="shared" si="14"/>
        <v>am</v>
      </c>
      <c r="AN35" s="41">
        <f t="shared" si="18"/>
        <v>39</v>
      </c>
      <c r="AO35" s="460">
        <f t="shared" si="15"/>
        <v>60</v>
      </c>
      <c r="AP35" s="41">
        <f t="shared" si="19"/>
        <v>35</v>
      </c>
      <c r="AQ35" s="41" t="str">
        <f t="shared" si="51"/>
        <v>ai</v>
      </c>
      <c r="AS35" s="139">
        <v>41548</v>
      </c>
      <c r="AT35" s="142">
        <v>368</v>
      </c>
      <c r="AU35" s="142">
        <v>376</v>
      </c>
      <c r="AV35" s="142">
        <v>552</v>
      </c>
      <c r="AW35" s="142">
        <v>128</v>
      </c>
      <c r="AX35" s="142">
        <v>64</v>
      </c>
      <c r="AY35" s="142">
        <v>184</v>
      </c>
      <c r="AZ35" s="142">
        <v>744</v>
      </c>
    </row>
    <row r="36" spans="1:52">
      <c r="A36" s="60">
        <f>+ROW(B43)</f>
        <v>43</v>
      </c>
      <c r="B36" s="146" t="s">
        <v>144</v>
      </c>
      <c r="C36" s="125" t="s">
        <v>134</v>
      </c>
      <c r="D36" s="123" t="s">
        <v>70</v>
      </c>
      <c r="E36" s="660">
        <f t="shared" ca="1" si="61"/>
        <v>880</v>
      </c>
      <c r="F36" s="327">
        <f t="shared" ca="1" si="61"/>
        <v>880</v>
      </c>
      <c r="G36" s="327">
        <f t="shared" ca="1" si="61"/>
        <v>872</v>
      </c>
      <c r="H36" s="327">
        <f t="shared" ca="1" si="61"/>
        <v>888</v>
      </c>
      <c r="I36" s="327">
        <f t="shared" ca="1" si="61"/>
        <v>888</v>
      </c>
      <c r="J36" s="327">
        <f t="shared" ca="1" si="61"/>
        <v>880</v>
      </c>
      <c r="K36" s="327">
        <f t="shared" ca="1" si="61"/>
        <v>880</v>
      </c>
      <c r="L36" s="327">
        <f t="shared" ca="1" si="61"/>
        <v>872</v>
      </c>
      <c r="M36" s="327">
        <f t="shared" ca="1" si="61"/>
        <v>872</v>
      </c>
      <c r="N36" s="327">
        <f t="shared" ca="1" si="61"/>
        <v>880</v>
      </c>
      <c r="O36" s="327">
        <f t="shared" ca="1" si="61"/>
        <v>888</v>
      </c>
      <c r="P36" s="327">
        <f t="shared" ca="1" si="61"/>
        <v>880</v>
      </c>
      <c r="Q36" s="327">
        <f t="shared" ca="1" si="61"/>
        <v>880</v>
      </c>
      <c r="R36" s="327">
        <f t="shared" ca="1" si="61"/>
        <v>872</v>
      </c>
      <c r="S36" s="327">
        <f t="shared" ca="1" si="61"/>
        <v>872</v>
      </c>
      <c r="T36" s="144"/>
      <c r="U36" s="144"/>
      <c r="V36" s="144"/>
      <c r="W36" s="144"/>
      <c r="X36" s="144"/>
      <c r="Y36" s="144"/>
      <c r="Z36" s="144"/>
      <c r="AL36" s="27">
        <f t="shared" si="17"/>
        <v>42339</v>
      </c>
      <c r="AM36" s="41" t="str">
        <f t="shared" si="14"/>
        <v>an</v>
      </c>
      <c r="AN36" s="41">
        <f t="shared" si="18"/>
        <v>40</v>
      </c>
      <c r="AO36" s="460">
        <f t="shared" si="15"/>
        <v>61</v>
      </c>
      <c r="AP36" s="41">
        <f t="shared" si="19"/>
        <v>36</v>
      </c>
      <c r="AQ36" s="41" t="str">
        <f t="shared" si="51"/>
        <v>aj</v>
      </c>
      <c r="AS36" s="139">
        <v>41579</v>
      </c>
      <c r="AT36" s="142">
        <v>320</v>
      </c>
      <c r="AU36" s="142">
        <v>400</v>
      </c>
      <c r="AV36" s="142">
        <v>480</v>
      </c>
      <c r="AW36" s="142">
        <v>160</v>
      </c>
      <c r="AX36" s="142">
        <v>80</v>
      </c>
      <c r="AY36" s="142">
        <v>160</v>
      </c>
      <c r="AZ36" s="142">
        <v>720</v>
      </c>
    </row>
    <row r="37" spans="1:52">
      <c r="A37" s="60">
        <f>+ROW(B35)</f>
        <v>35</v>
      </c>
      <c r="B37" s="147" t="s">
        <v>140</v>
      </c>
      <c r="C37" s="125" t="s">
        <v>134</v>
      </c>
      <c r="D37" s="123" t="s">
        <v>71</v>
      </c>
      <c r="E37" s="660">
        <f t="shared" ca="1" si="61"/>
        <v>4080</v>
      </c>
      <c r="F37" s="327">
        <f t="shared" ca="1" si="61"/>
        <v>4080</v>
      </c>
      <c r="G37" s="327">
        <f t="shared" ca="1" si="61"/>
        <v>4096</v>
      </c>
      <c r="H37" s="327">
        <f t="shared" ca="1" si="61"/>
        <v>4080</v>
      </c>
      <c r="I37" s="327">
        <f t="shared" ca="1" si="61"/>
        <v>4064</v>
      </c>
      <c r="J37" s="327">
        <f t="shared" ca="1" si="61"/>
        <v>4080</v>
      </c>
      <c r="K37" s="327">
        <f t="shared" ca="1" si="61"/>
        <v>4080</v>
      </c>
      <c r="L37" s="327">
        <f t="shared" ca="1" si="61"/>
        <v>4112</v>
      </c>
      <c r="M37" s="327">
        <f t="shared" ca="1" si="61"/>
        <v>4096</v>
      </c>
      <c r="N37" s="327">
        <f t="shared" ca="1" si="61"/>
        <v>4080</v>
      </c>
      <c r="O37" s="327">
        <f t="shared" ca="1" si="61"/>
        <v>4064</v>
      </c>
      <c r="P37" s="327">
        <f t="shared" ca="1" si="61"/>
        <v>4096</v>
      </c>
      <c r="Q37" s="327">
        <f t="shared" ca="1" si="61"/>
        <v>4080</v>
      </c>
      <c r="R37" s="327">
        <f t="shared" ca="1" si="61"/>
        <v>4096</v>
      </c>
      <c r="S37" s="327">
        <f t="shared" ca="1" si="61"/>
        <v>4096</v>
      </c>
      <c r="T37" s="144"/>
      <c r="U37" s="144"/>
      <c r="V37" s="144"/>
      <c r="W37" s="144"/>
      <c r="X37" s="144"/>
      <c r="Y37" s="144"/>
      <c r="Z37" s="144"/>
      <c r="AL37" s="27">
        <f t="shared" si="17"/>
        <v>42370</v>
      </c>
      <c r="AM37" s="41" t="str">
        <f t="shared" si="14"/>
        <v>ao</v>
      </c>
      <c r="AN37" s="41">
        <f t="shared" si="18"/>
        <v>41</v>
      </c>
      <c r="AO37" s="460">
        <f t="shared" si="15"/>
        <v>62</v>
      </c>
      <c r="AP37" s="41">
        <f t="shared" si="19"/>
        <v>37</v>
      </c>
      <c r="AQ37" s="41" t="str">
        <f t="shared" si="51"/>
        <v>ak</v>
      </c>
      <c r="AS37" s="139">
        <v>41609</v>
      </c>
      <c r="AT37" s="142">
        <v>336</v>
      </c>
      <c r="AU37" s="142">
        <v>408</v>
      </c>
      <c r="AV37" s="142">
        <v>504</v>
      </c>
      <c r="AW37" s="142">
        <v>160</v>
      </c>
      <c r="AX37" s="142">
        <v>80</v>
      </c>
      <c r="AY37" s="142">
        <v>168</v>
      </c>
      <c r="AZ37" s="142">
        <v>744</v>
      </c>
    </row>
    <row r="38" spans="1:52">
      <c r="B38" s="146" t="s">
        <v>145</v>
      </c>
      <c r="C38" s="125" t="s">
        <v>134</v>
      </c>
      <c r="D38" s="123" t="s">
        <v>72</v>
      </c>
      <c r="E38" s="660">
        <f t="shared" ca="1" si="61"/>
        <v>2040</v>
      </c>
      <c r="F38" s="327">
        <f t="shared" ca="1" si="61"/>
        <v>2040</v>
      </c>
      <c r="G38" s="327">
        <f t="shared" ca="1" si="61"/>
        <v>2048</v>
      </c>
      <c r="H38" s="327">
        <f t="shared" ca="1" si="61"/>
        <v>2040</v>
      </c>
      <c r="I38" s="327">
        <f t="shared" ca="1" si="61"/>
        <v>2032</v>
      </c>
      <c r="J38" s="327">
        <f t="shared" ca="1" si="61"/>
        <v>2040</v>
      </c>
      <c r="K38" s="327">
        <f t="shared" ca="1" si="61"/>
        <v>2040</v>
      </c>
      <c r="L38" s="327">
        <f t="shared" ca="1" si="61"/>
        <v>2056</v>
      </c>
      <c r="M38" s="327">
        <f t="shared" ca="1" si="61"/>
        <v>2048</v>
      </c>
      <c r="N38" s="327">
        <f t="shared" ca="1" si="61"/>
        <v>2040</v>
      </c>
      <c r="O38" s="327">
        <f t="shared" ca="1" si="61"/>
        <v>2032</v>
      </c>
      <c r="P38" s="327">
        <f t="shared" ca="1" si="61"/>
        <v>2048</v>
      </c>
      <c r="Q38" s="327">
        <f t="shared" ca="1" si="61"/>
        <v>2040</v>
      </c>
      <c r="R38" s="327">
        <f t="shared" ca="1" si="61"/>
        <v>2048</v>
      </c>
      <c r="S38" s="327">
        <f t="shared" ca="1" si="61"/>
        <v>2048</v>
      </c>
      <c r="T38" s="144"/>
      <c r="U38" s="144"/>
      <c r="V38" s="144"/>
      <c r="W38" s="144"/>
      <c r="X38" s="144"/>
      <c r="Y38" s="144"/>
      <c r="Z38" s="144"/>
      <c r="AL38" s="27">
        <f t="shared" si="17"/>
        <v>42401</v>
      </c>
      <c r="AM38" s="41" t="str">
        <f t="shared" si="14"/>
        <v>ap</v>
      </c>
      <c r="AN38" s="41">
        <f t="shared" si="18"/>
        <v>42</v>
      </c>
      <c r="AO38" s="460">
        <f t="shared" si="15"/>
        <v>63</v>
      </c>
      <c r="AP38" s="41">
        <f t="shared" si="19"/>
        <v>38</v>
      </c>
      <c r="AQ38" s="41" t="str">
        <f t="shared" si="51"/>
        <v>al</v>
      </c>
      <c r="AS38" s="140">
        <v>41640</v>
      </c>
      <c r="AT38" s="143">
        <v>352</v>
      </c>
      <c r="AU38" s="143">
        <v>392</v>
      </c>
      <c r="AV38" s="143">
        <v>528</v>
      </c>
      <c r="AW38" s="143">
        <v>144</v>
      </c>
      <c r="AX38" s="143">
        <v>72</v>
      </c>
      <c r="AY38" s="143">
        <v>176</v>
      </c>
      <c r="AZ38" s="143">
        <v>744</v>
      </c>
    </row>
    <row r="39" spans="1:52" ht="15.75" thickBot="1">
      <c r="C39" s="126" t="s">
        <v>132</v>
      </c>
      <c r="D39" s="48" t="s">
        <v>174</v>
      </c>
      <c r="E39" s="661">
        <f ca="1">+E34-E37</f>
        <v>4680</v>
      </c>
      <c r="F39" s="119">
        <f t="shared" ref="F39:H39" ca="1" si="62">+F34-F37</f>
        <v>4680</v>
      </c>
      <c r="G39" s="119">
        <f t="shared" ca="1" si="62"/>
        <v>4664</v>
      </c>
      <c r="H39" s="119">
        <f t="shared" ca="1" si="62"/>
        <v>4704</v>
      </c>
      <c r="I39" s="119">
        <f t="shared" ref="I39:S39" ca="1" si="63">+I34-I37</f>
        <v>4696</v>
      </c>
      <c r="J39" s="119">
        <f t="shared" ca="1" si="63"/>
        <v>4680</v>
      </c>
      <c r="K39" s="119">
        <f t="shared" ca="1" si="63"/>
        <v>4680</v>
      </c>
      <c r="L39" s="119">
        <f t="shared" ca="1" si="63"/>
        <v>4672</v>
      </c>
      <c r="M39" s="119">
        <f t="shared" ca="1" si="63"/>
        <v>4664</v>
      </c>
      <c r="N39" s="119">
        <f t="shared" ca="1" si="63"/>
        <v>4680</v>
      </c>
      <c r="O39" s="119">
        <f t="shared" ca="1" si="63"/>
        <v>4696</v>
      </c>
      <c r="P39" s="119">
        <f t="shared" ca="1" si="63"/>
        <v>4688</v>
      </c>
      <c r="Q39" s="119">
        <f t="shared" ca="1" si="63"/>
        <v>4680</v>
      </c>
      <c r="R39" s="119">
        <f t="shared" ca="1" si="63"/>
        <v>4664</v>
      </c>
      <c r="S39" s="119">
        <f t="shared" ca="1" si="63"/>
        <v>4664</v>
      </c>
      <c r="T39" s="55"/>
      <c r="U39" s="55"/>
      <c r="V39" s="55"/>
      <c r="W39" s="55"/>
      <c r="X39" s="55"/>
      <c r="Y39" s="55"/>
      <c r="Z39" s="55"/>
      <c r="AL39" s="27">
        <f t="shared" si="17"/>
        <v>42430</v>
      </c>
      <c r="AM39" s="41" t="str">
        <f t="shared" si="14"/>
        <v>aq</v>
      </c>
      <c r="AN39" s="41">
        <f t="shared" si="18"/>
        <v>43</v>
      </c>
      <c r="AO39" s="460">
        <f t="shared" si="15"/>
        <v>64</v>
      </c>
      <c r="AP39" s="41">
        <f t="shared" si="19"/>
        <v>39</v>
      </c>
      <c r="AQ39" s="41" t="str">
        <f t="shared" si="51"/>
        <v>am</v>
      </c>
      <c r="AS39" s="140">
        <v>41671</v>
      </c>
      <c r="AT39" s="143">
        <v>320</v>
      </c>
      <c r="AU39" s="143">
        <v>352</v>
      </c>
      <c r="AV39" s="143">
        <v>480</v>
      </c>
      <c r="AW39" s="143">
        <v>128</v>
      </c>
      <c r="AX39" s="143">
        <v>64</v>
      </c>
      <c r="AY39" s="143">
        <v>160</v>
      </c>
      <c r="AZ39" s="143">
        <v>672</v>
      </c>
    </row>
    <row r="40" spans="1:52" ht="15.75" thickBot="1">
      <c r="C40" s="1"/>
      <c r="D40" s="1"/>
      <c r="E40" s="58"/>
      <c r="F40" s="58"/>
      <c r="G40" s="58"/>
      <c r="H40" s="58"/>
      <c r="I40" s="463"/>
      <c r="J40" s="463"/>
      <c r="K40" s="463"/>
      <c r="L40" s="463"/>
      <c r="M40" s="463"/>
      <c r="N40" s="463"/>
      <c r="O40" s="463"/>
      <c r="P40" s="463"/>
      <c r="Q40" s="463"/>
      <c r="R40" s="463"/>
      <c r="S40" s="463"/>
      <c r="T40" s="480"/>
      <c r="U40" s="480"/>
      <c r="V40" s="480"/>
      <c r="W40" s="480"/>
      <c r="X40" s="480"/>
      <c r="Y40" s="480"/>
      <c r="Z40" s="480"/>
      <c r="AL40" s="27">
        <f t="shared" si="17"/>
        <v>42461</v>
      </c>
      <c r="AM40" s="41" t="str">
        <f t="shared" si="14"/>
        <v>ar</v>
      </c>
      <c r="AN40" s="41">
        <f t="shared" si="18"/>
        <v>44</v>
      </c>
      <c r="AO40" s="460">
        <f t="shared" si="15"/>
        <v>65</v>
      </c>
      <c r="AP40" s="41">
        <f t="shared" si="19"/>
        <v>40</v>
      </c>
      <c r="AQ40" s="41" t="str">
        <f t="shared" si="51"/>
        <v>an</v>
      </c>
      <c r="AS40" s="140">
        <v>41699</v>
      </c>
      <c r="AT40" s="143">
        <v>336</v>
      </c>
      <c r="AU40" s="143">
        <v>408</v>
      </c>
      <c r="AV40" s="143">
        <v>504</v>
      </c>
      <c r="AW40" s="143">
        <v>160</v>
      </c>
      <c r="AX40" s="143">
        <v>80</v>
      </c>
      <c r="AY40" s="143">
        <v>168</v>
      </c>
      <c r="AZ40" s="143">
        <v>744</v>
      </c>
    </row>
    <row r="41" spans="1:52" ht="15.75" thickBot="1">
      <c r="C41" s="121" t="s">
        <v>91</v>
      </c>
      <c r="D41" s="47" t="s">
        <v>66</v>
      </c>
      <c r="E41" s="619">
        <f>+E33</f>
        <v>2013</v>
      </c>
      <c r="F41" s="620">
        <f t="shared" ref="F41:H41" si="64">+F33</f>
        <v>2014</v>
      </c>
      <c r="G41" s="620">
        <f t="shared" si="64"/>
        <v>2015</v>
      </c>
      <c r="H41" s="620">
        <f t="shared" si="64"/>
        <v>2016</v>
      </c>
      <c r="I41" s="620">
        <f t="shared" ref="I41:S41" si="65">+I33</f>
        <v>2017</v>
      </c>
      <c r="J41" s="620">
        <f t="shared" si="65"/>
        <v>2018</v>
      </c>
      <c r="K41" s="620">
        <f t="shared" si="65"/>
        <v>2019</v>
      </c>
      <c r="L41" s="620">
        <f t="shared" si="65"/>
        <v>2020</v>
      </c>
      <c r="M41" s="620">
        <f t="shared" si="65"/>
        <v>2021</v>
      </c>
      <c r="N41" s="620">
        <f t="shared" si="65"/>
        <v>2022</v>
      </c>
      <c r="O41" s="620">
        <f t="shared" si="65"/>
        <v>2023</v>
      </c>
      <c r="P41" s="620">
        <f t="shared" si="65"/>
        <v>2024</v>
      </c>
      <c r="Q41" s="620">
        <f t="shared" si="65"/>
        <v>2025</v>
      </c>
      <c r="R41" s="620">
        <f t="shared" si="65"/>
        <v>2026</v>
      </c>
      <c r="S41" s="620">
        <f t="shared" si="65"/>
        <v>2027</v>
      </c>
      <c r="T41" s="632"/>
      <c r="U41" s="632"/>
      <c r="V41" s="632"/>
      <c r="W41" s="632"/>
      <c r="X41" s="632"/>
      <c r="Y41" s="632"/>
      <c r="Z41" s="632"/>
      <c r="AL41" s="27">
        <f t="shared" si="17"/>
        <v>42491</v>
      </c>
      <c r="AM41" s="41" t="str">
        <f t="shared" si="14"/>
        <v>as</v>
      </c>
      <c r="AN41" s="41">
        <f t="shared" si="18"/>
        <v>45</v>
      </c>
      <c r="AO41" s="460">
        <f t="shared" si="15"/>
        <v>66</v>
      </c>
      <c r="AP41" s="41">
        <f t="shared" si="19"/>
        <v>41</v>
      </c>
      <c r="AQ41" s="41" t="str">
        <f t="shared" si="51"/>
        <v>ao</v>
      </c>
      <c r="AS41" s="140">
        <v>41730</v>
      </c>
      <c r="AT41" s="143">
        <v>352</v>
      </c>
      <c r="AU41" s="143">
        <v>368</v>
      </c>
      <c r="AV41" s="143">
        <v>528</v>
      </c>
      <c r="AW41" s="143">
        <v>128</v>
      </c>
      <c r="AX41" s="143">
        <v>64</v>
      </c>
      <c r="AY41" s="143">
        <v>176</v>
      </c>
      <c r="AZ41" s="143">
        <v>720</v>
      </c>
    </row>
    <row r="42" spans="1:52">
      <c r="B42" s="120"/>
      <c r="C42" s="124" t="s">
        <v>133</v>
      </c>
      <c r="D42" s="122" t="s">
        <v>68</v>
      </c>
      <c r="E42" s="145">
        <f t="shared" ref="E42:H42" ca="1" si="66">+E26/E34</f>
        <v>154.95887214611858</v>
      </c>
      <c r="F42" s="53">
        <f t="shared" ca="1" si="66"/>
        <v>192.98081735159838</v>
      </c>
      <c r="G42" s="53">
        <f t="shared" ca="1" si="66"/>
        <v>184.31764041095883</v>
      </c>
      <c r="H42" s="53">
        <f t="shared" ca="1" si="66"/>
        <v>171.61243397085622</v>
      </c>
      <c r="I42" s="53">
        <f t="shared" ref="I42:S42" ca="1" si="67">+I26/I34</f>
        <v>161.01839840182649</v>
      </c>
      <c r="J42" s="53">
        <f t="shared" ca="1" si="67"/>
        <v>168.01021803652998</v>
      </c>
      <c r="K42" s="53">
        <f t="shared" ca="1" si="67"/>
        <v>207.77010502283107</v>
      </c>
      <c r="L42" s="53">
        <f t="shared" ca="1" si="67"/>
        <v>257.37589480874334</v>
      </c>
      <c r="M42" s="53">
        <f t="shared" ca="1" si="67"/>
        <v>238.54444063926928</v>
      </c>
      <c r="N42" s="53">
        <f t="shared" ca="1" si="67"/>
        <v>249.16170662100444</v>
      </c>
      <c r="O42" s="53">
        <f t="shared" ca="1" si="67"/>
        <v>229.78565068493137</v>
      </c>
      <c r="P42" s="53">
        <f t="shared" ca="1" si="67"/>
        <v>213.56930441712177</v>
      </c>
      <c r="Q42" s="53">
        <f t="shared" ca="1" si="67"/>
        <v>218.57349086757984</v>
      </c>
      <c r="R42" s="53">
        <f t="shared" ca="1" si="67"/>
        <v>187.22700684931488</v>
      </c>
      <c r="S42" s="53">
        <f t="shared" ca="1" si="67"/>
        <v>162.5145684931507</v>
      </c>
      <c r="T42" s="55"/>
      <c r="U42" s="55"/>
      <c r="V42" s="55"/>
      <c r="W42" s="55"/>
      <c r="X42" s="55"/>
      <c r="Y42" s="55"/>
      <c r="Z42" s="55"/>
      <c r="AL42" s="27">
        <f t="shared" si="17"/>
        <v>42522</v>
      </c>
      <c r="AM42" s="41" t="str">
        <f t="shared" si="14"/>
        <v>at</v>
      </c>
      <c r="AN42" s="41">
        <f t="shared" si="18"/>
        <v>46</v>
      </c>
      <c r="AO42" s="460">
        <f t="shared" si="15"/>
        <v>67</v>
      </c>
      <c r="AP42" s="41">
        <f t="shared" si="19"/>
        <v>42</v>
      </c>
      <c r="AQ42" s="41" t="str">
        <f t="shared" si="51"/>
        <v>ap</v>
      </c>
      <c r="AS42" s="140">
        <v>41760</v>
      </c>
      <c r="AT42" s="143">
        <v>336</v>
      </c>
      <c r="AU42" s="143">
        <v>408</v>
      </c>
      <c r="AV42" s="143">
        <v>504</v>
      </c>
      <c r="AW42" s="143">
        <v>160</v>
      </c>
      <c r="AX42" s="143">
        <v>80</v>
      </c>
      <c r="AY42" s="143">
        <v>168</v>
      </c>
      <c r="AZ42" s="143">
        <v>744</v>
      </c>
    </row>
    <row r="43" spans="1:52">
      <c r="B43" s="120"/>
      <c r="C43" s="125" t="s">
        <v>133</v>
      </c>
      <c r="D43" s="123" t="s">
        <v>69</v>
      </c>
      <c r="E43" s="54">
        <f t="shared" ref="E43:H43" ca="1" si="68">+E27/E35</f>
        <v>147.94935227272745</v>
      </c>
      <c r="F43" s="55">
        <f t="shared" ca="1" si="68"/>
        <v>147.47709090909115</v>
      </c>
      <c r="G43" s="55">
        <f t="shared" ca="1" si="68"/>
        <v>151.35965596330288</v>
      </c>
      <c r="H43" s="55">
        <f t="shared" ca="1" si="68"/>
        <v>143.02719031531547</v>
      </c>
      <c r="I43" s="55">
        <f t="shared" ref="I43:S43" ca="1" si="69">+I27/I35</f>
        <v>187.1135923423426</v>
      </c>
      <c r="J43" s="55">
        <f t="shared" ca="1" si="69"/>
        <v>204.0172727272728</v>
      </c>
      <c r="K43" s="55">
        <f t="shared" ca="1" si="69"/>
        <v>213.49824431818189</v>
      </c>
      <c r="L43" s="55">
        <f t="shared" ca="1" si="69"/>
        <v>272.32288417431187</v>
      </c>
      <c r="M43" s="55">
        <f t="shared" ca="1" si="69"/>
        <v>205.32047591743128</v>
      </c>
      <c r="N43" s="55">
        <f t="shared" ca="1" si="69"/>
        <v>219.34719886363641</v>
      </c>
      <c r="O43" s="55">
        <f t="shared" ca="1" si="69"/>
        <v>208.51273085585578</v>
      </c>
      <c r="P43" s="55">
        <f t="shared" ca="1" si="69"/>
        <v>212.38140340909092</v>
      </c>
      <c r="Q43" s="55">
        <f t="shared" ca="1" si="69"/>
        <v>202.29421022727263</v>
      </c>
      <c r="R43" s="55">
        <f t="shared" ca="1" si="69"/>
        <v>163.86439793577995</v>
      </c>
      <c r="S43" s="55">
        <f t="shared" ca="1" si="69"/>
        <v>137.67891628440395</v>
      </c>
      <c r="T43" s="55"/>
      <c r="U43" s="55"/>
      <c r="V43" s="55"/>
      <c r="W43" s="55"/>
      <c r="X43" s="55"/>
      <c r="Y43" s="55"/>
      <c r="Z43" s="55"/>
      <c r="AL43" s="27">
        <f t="shared" si="17"/>
        <v>42552</v>
      </c>
      <c r="AM43" s="41" t="str">
        <f t="shared" si="14"/>
        <v>au</v>
      </c>
      <c r="AN43" s="41">
        <f t="shared" si="18"/>
        <v>47</v>
      </c>
      <c r="AO43" s="460">
        <f t="shared" si="15"/>
        <v>68</v>
      </c>
      <c r="AP43" s="41">
        <f t="shared" si="19"/>
        <v>43</v>
      </c>
      <c r="AQ43" s="41" t="str">
        <f t="shared" si="51"/>
        <v>aq</v>
      </c>
      <c r="AS43" s="140">
        <v>41791</v>
      </c>
      <c r="AT43" s="143">
        <v>336</v>
      </c>
      <c r="AU43" s="143">
        <v>384</v>
      </c>
      <c r="AV43" s="143">
        <v>504</v>
      </c>
      <c r="AW43" s="143">
        <v>144</v>
      </c>
      <c r="AX43" s="143">
        <v>72</v>
      </c>
      <c r="AY43" s="143">
        <v>168</v>
      </c>
      <c r="AZ43" s="143">
        <v>720</v>
      </c>
    </row>
    <row r="44" spans="1:52">
      <c r="C44" s="125" t="s">
        <v>133</v>
      </c>
      <c r="D44" s="123" t="s">
        <v>70</v>
      </c>
      <c r="E44" s="54">
        <f t="shared" ref="E44:H44" ca="1" si="70">+E28/E36</f>
        <v>39.860193181818147</v>
      </c>
      <c r="F44" s="55">
        <f t="shared" ca="1" si="70"/>
        <v>101.24479545454537</v>
      </c>
      <c r="G44" s="55">
        <f t="shared" ca="1" si="70"/>
        <v>88.021112385321004</v>
      </c>
      <c r="H44" s="55">
        <f t="shared" ca="1" si="70"/>
        <v>70.367815315315184</v>
      </c>
      <c r="I44" s="55">
        <f t="shared" ref="I44:S44" ca="1" si="71">+I28/I36</f>
        <v>-24.52983108108107</v>
      </c>
      <c r="J44" s="55">
        <f t="shared" ca="1" si="71"/>
        <v>-33.025613636363545</v>
      </c>
      <c r="K44" s="55">
        <f t="shared" ca="1" si="71"/>
        <v>30.252352272727347</v>
      </c>
      <c r="L44" s="55">
        <f t="shared" ca="1" si="71"/>
        <v>101.9595412844035</v>
      </c>
      <c r="M44" s="55">
        <f t="shared" ca="1" si="71"/>
        <v>266.26592889908261</v>
      </c>
      <c r="N44" s="55">
        <f t="shared" ca="1" si="71"/>
        <v>282.26390909090924</v>
      </c>
      <c r="O44" s="55">
        <f t="shared" ca="1" si="71"/>
        <v>264.41042792792791</v>
      </c>
      <c r="P44" s="55">
        <f t="shared" ca="1" si="71"/>
        <v>271.59355681818164</v>
      </c>
      <c r="Q44" s="55">
        <f t="shared" ca="1" si="71"/>
        <v>264.64352272727263</v>
      </c>
      <c r="R44" s="55">
        <f t="shared" ca="1" si="71"/>
        <v>205.0917087155963</v>
      </c>
      <c r="S44" s="55">
        <f t="shared" ca="1" si="71"/>
        <v>181.91876146788994</v>
      </c>
      <c r="T44" s="55"/>
      <c r="U44" s="55"/>
      <c r="V44" s="55"/>
      <c r="W44" s="55"/>
      <c r="X44" s="55"/>
      <c r="Y44" s="55"/>
      <c r="Z44" s="55"/>
      <c r="AL44" s="27">
        <f t="shared" si="17"/>
        <v>42583</v>
      </c>
      <c r="AM44" s="41" t="str">
        <f t="shared" si="14"/>
        <v>av</v>
      </c>
      <c r="AN44" s="41">
        <f t="shared" si="18"/>
        <v>48</v>
      </c>
      <c r="AO44" s="460">
        <f t="shared" si="15"/>
        <v>69</v>
      </c>
      <c r="AP44" s="41">
        <f t="shared" si="19"/>
        <v>44</v>
      </c>
      <c r="AQ44" s="41" t="str">
        <f t="shared" si="51"/>
        <v>ar</v>
      </c>
      <c r="AS44" s="140">
        <v>41821</v>
      </c>
      <c r="AT44" s="143">
        <v>352</v>
      </c>
      <c r="AU44" s="143">
        <v>392</v>
      </c>
      <c r="AV44" s="143">
        <v>528</v>
      </c>
      <c r="AW44" s="143">
        <v>144</v>
      </c>
      <c r="AX44" s="143">
        <v>72</v>
      </c>
      <c r="AY44" s="143">
        <v>176</v>
      </c>
      <c r="AZ44" s="143">
        <v>744</v>
      </c>
    </row>
    <row r="45" spans="1:52">
      <c r="C45" s="125" t="s">
        <v>133</v>
      </c>
      <c r="D45" s="123" t="s">
        <v>71</v>
      </c>
      <c r="E45" s="54">
        <f t="shared" ref="E45:H45" ca="1" si="72">+E29/E37</f>
        <v>201.28402205882344</v>
      </c>
      <c r="F45" s="55">
        <f t="shared" ca="1" si="72"/>
        <v>239.54173529411759</v>
      </c>
      <c r="G45" s="55">
        <f t="shared" ca="1" si="72"/>
        <v>242.07325439453109</v>
      </c>
      <c r="H45" s="55">
        <f t="shared" ca="1" si="72"/>
        <v>219.77900000000031</v>
      </c>
      <c r="I45" s="55">
        <f t="shared" ref="I45:S45" ca="1" si="73">+I29/I37</f>
        <v>230.05550196850407</v>
      </c>
      <c r="J45" s="55">
        <f t="shared" ca="1" si="73"/>
        <v>208.73902450980376</v>
      </c>
      <c r="K45" s="55">
        <f t="shared" ca="1" si="73"/>
        <v>226.93525000000031</v>
      </c>
      <c r="L45" s="55">
        <f t="shared" ca="1" si="73"/>
        <v>267.71357976653678</v>
      </c>
      <c r="M45" s="55">
        <f t="shared" ca="1" si="73"/>
        <v>272.56160156250007</v>
      </c>
      <c r="N45" s="55">
        <f t="shared" ca="1" si="73"/>
        <v>283.42334068627474</v>
      </c>
      <c r="O45" s="55">
        <f t="shared" ca="1" si="73"/>
        <v>261.3281102362206</v>
      </c>
      <c r="P45" s="55">
        <f t="shared" ca="1" si="73"/>
        <v>232.0672460937501</v>
      </c>
      <c r="Q45" s="55">
        <f t="shared" ca="1" si="73"/>
        <v>252.52983578431372</v>
      </c>
      <c r="R45" s="55">
        <f t="shared" ca="1" si="73"/>
        <v>234.15001220703152</v>
      </c>
      <c r="S45" s="55">
        <f t="shared" ca="1" si="73"/>
        <v>214.15802978515637</v>
      </c>
      <c r="T45" s="55"/>
      <c r="U45" s="55"/>
      <c r="V45" s="55"/>
      <c r="W45" s="55"/>
      <c r="X45" s="55"/>
      <c r="Y45" s="55"/>
      <c r="Z45" s="55"/>
      <c r="AL45" s="27">
        <f t="shared" si="17"/>
        <v>42614</v>
      </c>
      <c r="AM45" s="41" t="str">
        <f t="shared" si="14"/>
        <v>aw</v>
      </c>
      <c r="AN45" s="41">
        <f t="shared" si="18"/>
        <v>49</v>
      </c>
      <c r="AO45" s="460">
        <f t="shared" si="15"/>
        <v>70</v>
      </c>
      <c r="AP45" s="41">
        <f t="shared" si="19"/>
        <v>45</v>
      </c>
      <c r="AQ45" s="41" t="str">
        <f t="shared" si="51"/>
        <v>as</v>
      </c>
      <c r="AS45" s="140">
        <v>41852</v>
      </c>
      <c r="AT45" s="143">
        <v>336</v>
      </c>
      <c r="AU45" s="143">
        <v>408</v>
      </c>
      <c r="AV45" s="143">
        <v>504</v>
      </c>
      <c r="AW45" s="143">
        <v>160</v>
      </c>
      <c r="AX45" s="143">
        <v>80</v>
      </c>
      <c r="AY45" s="143">
        <v>168</v>
      </c>
      <c r="AZ45" s="143">
        <v>744</v>
      </c>
    </row>
    <row r="46" spans="1:52">
      <c r="C46" s="125" t="s">
        <v>133</v>
      </c>
      <c r="D46" s="123" t="s">
        <v>72</v>
      </c>
      <c r="E46" s="54">
        <f t="shared" ref="E46:H46" ca="1" si="74">+E30/E38</f>
        <v>118.00613725490243</v>
      </c>
      <c r="F46" s="55">
        <f t="shared" ca="1" si="74"/>
        <v>178.68948529411756</v>
      </c>
      <c r="G46" s="55">
        <f t="shared" ca="1" si="74"/>
        <v>137.87346191406255</v>
      </c>
      <c r="H46" s="55">
        <f t="shared" ca="1" si="74"/>
        <v>144.23635294117653</v>
      </c>
      <c r="I46" s="55">
        <f t="shared" ref="I46:S46" ca="1" si="75">+I30/I38</f>
        <v>81.222539370078721</v>
      </c>
      <c r="J46" s="55">
        <f t="shared" ca="1" si="75"/>
        <v>142.20902941176479</v>
      </c>
      <c r="K46" s="55">
        <f t="shared" ca="1" si="75"/>
        <v>241.07411764705893</v>
      </c>
      <c r="L46" s="55">
        <f t="shared" ca="1" si="75"/>
        <v>289.93760700389117</v>
      </c>
      <c r="M46" s="55">
        <f t="shared" ca="1" si="75"/>
        <v>186.9990380859374</v>
      </c>
      <c r="N46" s="55">
        <f t="shared" ca="1" si="75"/>
        <v>192.08160294117658</v>
      </c>
      <c r="O46" s="55">
        <f t="shared" ca="1" si="75"/>
        <v>170.16231791338586</v>
      </c>
      <c r="P46" s="55">
        <f t="shared" ca="1" si="75"/>
        <v>152.66176757812514</v>
      </c>
      <c r="Q46" s="55">
        <f t="shared" ca="1" si="75"/>
        <v>144.83244607843133</v>
      </c>
      <c r="R46" s="55">
        <f t="shared" ca="1" si="75"/>
        <v>105.66935546874993</v>
      </c>
      <c r="S46" s="55">
        <f t="shared" ca="1" si="75"/>
        <v>72.114790039062427</v>
      </c>
      <c r="T46" s="55"/>
      <c r="U46" s="55"/>
      <c r="V46" s="55"/>
      <c r="W46" s="55"/>
      <c r="X46" s="55"/>
      <c r="Y46" s="55"/>
      <c r="Z46" s="55"/>
      <c r="AL46" s="27">
        <f t="shared" si="17"/>
        <v>42644</v>
      </c>
      <c r="AM46" s="41" t="str">
        <f t="shared" si="14"/>
        <v>ax</v>
      </c>
      <c r="AN46" s="41">
        <f t="shared" si="18"/>
        <v>50</v>
      </c>
      <c r="AO46" s="460">
        <f t="shared" si="15"/>
        <v>71</v>
      </c>
      <c r="AP46" s="41">
        <f t="shared" si="19"/>
        <v>46</v>
      </c>
      <c r="AQ46" s="41" t="str">
        <f>+"a"&amp;AQ20</f>
        <v>at</v>
      </c>
      <c r="AS46" s="140">
        <v>41883</v>
      </c>
      <c r="AT46" s="143">
        <v>336</v>
      </c>
      <c r="AU46" s="143">
        <v>384</v>
      </c>
      <c r="AV46" s="143">
        <v>504</v>
      </c>
      <c r="AW46" s="143">
        <v>144</v>
      </c>
      <c r="AX46" s="143">
        <v>72</v>
      </c>
      <c r="AY46" s="143">
        <v>168</v>
      </c>
      <c r="AZ46" s="143">
        <v>720</v>
      </c>
    </row>
    <row r="47" spans="1:52" ht="15.75" thickBot="1">
      <c r="C47" s="126" t="s">
        <v>132</v>
      </c>
      <c r="D47" s="48" t="s">
        <v>174</v>
      </c>
      <c r="E47" s="56">
        <f ca="1">+E31/E39</f>
        <v>114.57284401709386</v>
      </c>
      <c r="F47" s="57">
        <f ca="1">+F31/F39</f>
        <v>152.3892478632483</v>
      </c>
      <c r="G47" s="57">
        <f ca="1">+G31/G39</f>
        <v>133.59572898799314</v>
      </c>
      <c r="H47" s="57">
        <f ca="1">+H31/H39</f>
        <v>129.83531037414963</v>
      </c>
      <c r="I47" s="57">
        <f t="shared" ref="I47:S47" ca="1" si="76">+I31/I39</f>
        <v>101.27248935264042</v>
      </c>
      <c r="J47" s="57">
        <f t="shared" ca="1" si="76"/>
        <v>132.50305341880411</v>
      </c>
      <c r="K47" s="57">
        <f t="shared" ca="1" si="76"/>
        <v>191.06202991452969</v>
      </c>
      <c r="L47" s="57">
        <f t="shared" ca="1" si="76"/>
        <v>248.27731592465796</v>
      </c>
      <c r="M47" s="57">
        <f t="shared" ca="1" si="76"/>
        <v>208.67002144082304</v>
      </c>
      <c r="N47" s="57">
        <f t="shared" ca="1" si="76"/>
        <v>219.2925897435893</v>
      </c>
      <c r="O47" s="57">
        <f t="shared" ca="1" si="76"/>
        <v>202.48825809199286</v>
      </c>
      <c r="P47" s="57">
        <f t="shared" ca="1" si="76"/>
        <v>197.4072802901018</v>
      </c>
      <c r="Q47" s="57">
        <f t="shared" ca="1" si="76"/>
        <v>188.97052350427336</v>
      </c>
      <c r="R47" s="57">
        <f t="shared" ca="1" si="76"/>
        <v>146.01846698113144</v>
      </c>
      <c r="S47" s="57">
        <f t="shared" ca="1" si="76"/>
        <v>117.16044811320747</v>
      </c>
      <c r="T47" s="55"/>
      <c r="U47" s="55"/>
      <c r="V47" s="55"/>
      <c r="W47" s="55"/>
      <c r="X47" s="55"/>
      <c r="Y47" s="55"/>
      <c r="Z47" s="55"/>
      <c r="AL47" s="27">
        <f t="shared" si="17"/>
        <v>42675</v>
      </c>
      <c r="AM47" s="41" t="str">
        <f t="shared" si="14"/>
        <v>ay</v>
      </c>
      <c r="AN47" s="41">
        <f t="shared" si="18"/>
        <v>51</v>
      </c>
      <c r="AO47" s="460">
        <f t="shared" si="15"/>
        <v>72</v>
      </c>
      <c r="AP47" s="41">
        <f t="shared" si="19"/>
        <v>47</v>
      </c>
      <c r="AQ47" s="41" t="str">
        <f t="shared" si="51"/>
        <v>au</v>
      </c>
      <c r="AS47" s="140">
        <v>41913</v>
      </c>
      <c r="AT47" s="143">
        <v>368</v>
      </c>
      <c r="AU47" s="143">
        <v>376</v>
      </c>
      <c r="AV47" s="143">
        <v>552</v>
      </c>
      <c r="AW47" s="143">
        <v>128</v>
      </c>
      <c r="AX47" s="143">
        <v>64</v>
      </c>
      <c r="AY47" s="143">
        <v>184</v>
      </c>
      <c r="AZ47" s="143">
        <v>744</v>
      </c>
    </row>
    <row r="48" spans="1:52">
      <c r="AL48" s="27">
        <f t="shared" si="17"/>
        <v>42705</v>
      </c>
      <c r="AM48" s="41" t="str">
        <f t="shared" si="14"/>
        <v>az</v>
      </c>
      <c r="AN48" s="41">
        <f t="shared" si="18"/>
        <v>52</v>
      </c>
      <c r="AO48" s="460">
        <f t="shared" si="15"/>
        <v>73</v>
      </c>
      <c r="AP48" s="41">
        <f t="shared" si="19"/>
        <v>48</v>
      </c>
      <c r="AQ48" s="41" t="str">
        <f t="shared" si="51"/>
        <v>av</v>
      </c>
      <c r="AS48" s="140">
        <v>41944</v>
      </c>
      <c r="AT48" s="143">
        <v>304</v>
      </c>
      <c r="AU48" s="143">
        <v>416</v>
      </c>
      <c r="AV48" s="143">
        <v>456</v>
      </c>
      <c r="AW48" s="143">
        <v>176</v>
      </c>
      <c r="AX48" s="143">
        <v>88</v>
      </c>
      <c r="AY48" s="143">
        <v>152</v>
      </c>
      <c r="AZ48" s="143">
        <v>720</v>
      </c>
    </row>
    <row r="49" spans="38:52">
      <c r="AL49" s="27">
        <f t="shared" si="17"/>
        <v>42736</v>
      </c>
      <c r="AM49" s="41" t="str">
        <f t="shared" si="14"/>
        <v>ba</v>
      </c>
      <c r="AN49" s="41">
        <f t="shared" si="18"/>
        <v>53</v>
      </c>
      <c r="AO49" s="460">
        <f t="shared" si="15"/>
        <v>74</v>
      </c>
      <c r="AP49" s="41">
        <f t="shared" si="19"/>
        <v>49</v>
      </c>
      <c r="AQ49" s="41" t="str">
        <f t="shared" si="51"/>
        <v>aw</v>
      </c>
      <c r="AS49" s="140">
        <v>41974</v>
      </c>
      <c r="AT49" s="143">
        <v>352</v>
      </c>
      <c r="AU49" s="143">
        <v>392</v>
      </c>
      <c r="AV49" s="143">
        <v>528</v>
      </c>
      <c r="AW49" s="143">
        <v>144</v>
      </c>
      <c r="AX49" s="143">
        <v>72</v>
      </c>
      <c r="AY49" s="143">
        <v>176</v>
      </c>
      <c r="AZ49" s="143">
        <v>744</v>
      </c>
    </row>
    <row r="50" spans="38:52">
      <c r="AL50" s="27">
        <f t="shared" si="17"/>
        <v>42767</v>
      </c>
      <c r="AM50" s="41" t="str">
        <f t="shared" si="14"/>
        <v>bb</v>
      </c>
      <c r="AN50" s="41">
        <f t="shared" si="18"/>
        <v>54</v>
      </c>
      <c r="AO50" s="460">
        <f t="shared" si="15"/>
        <v>75</v>
      </c>
      <c r="AP50" s="41">
        <f t="shared" si="19"/>
        <v>50</v>
      </c>
      <c r="AQ50" s="41" t="str">
        <f t="shared" si="51"/>
        <v>ax</v>
      </c>
      <c r="AS50" s="139">
        <v>42005</v>
      </c>
      <c r="AT50" s="142">
        <v>336</v>
      </c>
      <c r="AU50" s="142">
        <v>408</v>
      </c>
      <c r="AV50" s="142">
        <v>504</v>
      </c>
      <c r="AW50" s="142">
        <v>160</v>
      </c>
      <c r="AX50" s="142">
        <v>80</v>
      </c>
      <c r="AY50" s="142">
        <v>168</v>
      </c>
      <c r="AZ50" s="142">
        <v>744</v>
      </c>
    </row>
    <row r="51" spans="38:52">
      <c r="AL51" s="27">
        <f t="shared" si="17"/>
        <v>42795</v>
      </c>
      <c r="AM51" s="41" t="str">
        <f t="shared" si="14"/>
        <v>bc</v>
      </c>
      <c r="AN51" s="41">
        <f t="shared" si="18"/>
        <v>55</v>
      </c>
      <c r="AO51" s="460">
        <f t="shared" si="15"/>
        <v>76</v>
      </c>
      <c r="AP51" s="41">
        <f t="shared" si="19"/>
        <v>51</v>
      </c>
      <c r="AQ51" s="41" t="str">
        <f t="shared" si="51"/>
        <v>ay</v>
      </c>
      <c r="AS51" s="139">
        <v>42036</v>
      </c>
      <c r="AT51" s="142">
        <v>320</v>
      </c>
      <c r="AU51" s="142">
        <v>352</v>
      </c>
      <c r="AV51" s="142">
        <v>480</v>
      </c>
      <c r="AW51" s="142">
        <v>128</v>
      </c>
      <c r="AX51" s="142">
        <v>64</v>
      </c>
      <c r="AY51" s="142">
        <v>160</v>
      </c>
      <c r="AZ51" s="142">
        <v>672</v>
      </c>
    </row>
    <row r="52" spans="38:52">
      <c r="AL52" s="27">
        <f t="shared" si="17"/>
        <v>42826</v>
      </c>
      <c r="AM52" s="41" t="str">
        <f t="shared" si="14"/>
        <v>bd</v>
      </c>
      <c r="AN52" s="41">
        <f t="shared" si="18"/>
        <v>56</v>
      </c>
      <c r="AO52" s="460">
        <f t="shared" si="15"/>
        <v>77</v>
      </c>
      <c r="AP52" s="41">
        <f t="shared" si="19"/>
        <v>52</v>
      </c>
      <c r="AQ52" s="41" t="str">
        <f>+"a"&amp;AQ26</f>
        <v>az</v>
      </c>
      <c r="AS52" s="139">
        <v>42064</v>
      </c>
      <c r="AT52" s="142">
        <v>352</v>
      </c>
      <c r="AU52" s="142">
        <v>392</v>
      </c>
      <c r="AV52" s="142">
        <v>528</v>
      </c>
      <c r="AW52" s="142">
        <v>144</v>
      </c>
      <c r="AX52" s="142">
        <v>72</v>
      </c>
      <c r="AY52" s="142">
        <v>176</v>
      </c>
      <c r="AZ52" s="142">
        <v>744</v>
      </c>
    </row>
    <row r="53" spans="38:52">
      <c r="AL53" s="27">
        <f t="shared" si="17"/>
        <v>42856</v>
      </c>
      <c r="AM53" s="41" t="str">
        <f t="shared" si="14"/>
        <v>be</v>
      </c>
      <c r="AN53" s="41">
        <f t="shared" si="18"/>
        <v>57</v>
      </c>
      <c r="AO53" s="460">
        <f t="shared" si="15"/>
        <v>78</v>
      </c>
      <c r="AP53" s="41">
        <f t="shared" si="19"/>
        <v>53</v>
      </c>
      <c r="AQ53" s="41" t="str">
        <f>+"b"&amp;AQ1</f>
        <v>ba</v>
      </c>
      <c r="AS53" s="139">
        <v>42095</v>
      </c>
      <c r="AT53" s="142">
        <v>352</v>
      </c>
      <c r="AU53" s="142">
        <v>368</v>
      </c>
      <c r="AV53" s="142">
        <v>528</v>
      </c>
      <c r="AW53" s="142">
        <v>128</v>
      </c>
      <c r="AX53" s="142">
        <v>64</v>
      </c>
      <c r="AY53" s="142">
        <v>176</v>
      </c>
      <c r="AZ53" s="142">
        <v>720</v>
      </c>
    </row>
    <row r="54" spans="38:52">
      <c r="AL54" s="27">
        <f t="shared" si="17"/>
        <v>42887</v>
      </c>
      <c r="AM54" s="41" t="str">
        <f t="shared" si="14"/>
        <v>bf</v>
      </c>
      <c r="AN54" s="41">
        <f t="shared" si="18"/>
        <v>58</v>
      </c>
      <c r="AO54" s="460">
        <f t="shared" si="15"/>
        <v>79</v>
      </c>
      <c r="AP54" s="41">
        <f t="shared" si="19"/>
        <v>54</v>
      </c>
      <c r="AQ54" s="41" t="str">
        <f t="shared" ref="AQ54:AQ78" si="77">+"b"&amp;AQ2</f>
        <v>bb</v>
      </c>
      <c r="AS54" s="139">
        <v>42125</v>
      </c>
      <c r="AT54" s="142">
        <v>320</v>
      </c>
      <c r="AU54" s="142">
        <v>424</v>
      </c>
      <c r="AV54" s="142">
        <v>480</v>
      </c>
      <c r="AW54" s="142">
        <v>176</v>
      </c>
      <c r="AX54" s="142">
        <v>88</v>
      </c>
      <c r="AY54" s="142">
        <v>160</v>
      </c>
      <c r="AZ54" s="142">
        <v>744</v>
      </c>
    </row>
    <row r="55" spans="38:52">
      <c r="AL55" s="27">
        <f t="shared" si="17"/>
        <v>42917</v>
      </c>
      <c r="AM55" s="41" t="str">
        <f t="shared" si="14"/>
        <v>bg</v>
      </c>
      <c r="AN55" s="41">
        <f t="shared" si="18"/>
        <v>59</v>
      </c>
      <c r="AO55" s="460">
        <f t="shared" si="15"/>
        <v>80</v>
      </c>
      <c r="AP55" s="41">
        <f t="shared" si="19"/>
        <v>55</v>
      </c>
      <c r="AQ55" s="41" t="str">
        <f t="shared" si="77"/>
        <v>bc</v>
      </c>
      <c r="AS55" s="139">
        <v>42156</v>
      </c>
      <c r="AT55" s="142">
        <v>352</v>
      </c>
      <c r="AU55" s="142">
        <v>368</v>
      </c>
      <c r="AV55" s="142">
        <v>528</v>
      </c>
      <c r="AW55" s="142">
        <v>128</v>
      </c>
      <c r="AX55" s="142">
        <v>64</v>
      </c>
      <c r="AY55" s="142">
        <v>176</v>
      </c>
      <c r="AZ55" s="142">
        <v>720</v>
      </c>
    </row>
    <row r="56" spans="38:52">
      <c r="AL56" s="27">
        <f t="shared" si="17"/>
        <v>42948</v>
      </c>
      <c r="AM56" s="41" t="str">
        <f t="shared" si="14"/>
        <v>bh</v>
      </c>
      <c r="AN56" s="41">
        <f t="shared" si="18"/>
        <v>60</v>
      </c>
      <c r="AO56" s="460">
        <f t="shared" si="15"/>
        <v>81</v>
      </c>
      <c r="AP56" s="41">
        <f t="shared" si="19"/>
        <v>56</v>
      </c>
      <c r="AQ56" s="41" t="str">
        <f t="shared" si="77"/>
        <v>bd</v>
      </c>
      <c r="AS56" s="139">
        <v>42186</v>
      </c>
      <c r="AT56" s="142">
        <v>368</v>
      </c>
      <c r="AU56" s="142">
        <v>376</v>
      </c>
      <c r="AV56" s="142">
        <v>552</v>
      </c>
      <c r="AW56" s="142">
        <v>128</v>
      </c>
      <c r="AX56" s="142">
        <v>64</v>
      </c>
      <c r="AY56" s="142">
        <v>184</v>
      </c>
      <c r="AZ56" s="142">
        <v>744</v>
      </c>
    </row>
    <row r="57" spans="38:52">
      <c r="AL57" s="27">
        <f t="shared" si="17"/>
        <v>42979</v>
      </c>
      <c r="AM57" s="41" t="str">
        <f t="shared" si="14"/>
        <v>bi</v>
      </c>
      <c r="AN57" s="41">
        <f t="shared" si="18"/>
        <v>61</v>
      </c>
      <c r="AO57" s="460">
        <f t="shared" si="15"/>
        <v>82</v>
      </c>
      <c r="AP57" s="41">
        <f t="shared" si="19"/>
        <v>57</v>
      </c>
      <c r="AQ57" s="41" t="str">
        <f t="shared" si="77"/>
        <v>be</v>
      </c>
      <c r="AS57" s="139">
        <v>42217</v>
      </c>
      <c r="AT57" s="142">
        <v>336</v>
      </c>
      <c r="AU57" s="142">
        <v>408</v>
      </c>
      <c r="AV57" s="142">
        <v>504</v>
      </c>
      <c r="AW57" s="142">
        <v>160</v>
      </c>
      <c r="AX57" s="142">
        <v>80</v>
      </c>
      <c r="AY57" s="142">
        <v>168</v>
      </c>
      <c r="AZ57" s="142">
        <v>744</v>
      </c>
    </row>
    <row r="58" spans="38:52">
      <c r="AL58" s="27">
        <f t="shared" si="17"/>
        <v>43009</v>
      </c>
      <c r="AM58" s="41" t="str">
        <f t="shared" si="14"/>
        <v>bj</v>
      </c>
      <c r="AN58" s="41">
        <f t="shared" si="18"/>
        <v>62</v>
      </c>
      <c r="AO58" s="460">
        <f t="shared" si="15"/>
        <v>83</v>
      </c>
      <c r="AP58" s="41">
        <f t="shared" si="19"/>
        <v>58</v>
      </c>
      <c r="AQ58" s="41" t="str">
        <f t="shared" si="77"/>
        <v>bf</v>
      </c>
      <c r="AS58" s="139">
        <v>42248</v>
      </c>
      <c r="AT58" s="142">
        <v>336</v>
      </c>
      <c r="AU58" s="142">
        <v>384</v>
      </c>
      <c r="AV58" s="142">
        <v>504</v>
      </c>
      <c r="AW58" s="142">
        <v>144</v>
      </c>
      <c r="AX58" s="142">
        <v>72</v>
      </c>
      <c r="AY58" s="142">
        <v>168</v>
      </c>
      <c r="AZ58" s="142">
        <v>720</v>
      </c>
    </row>
    <row r="59" spans="38:52">
      <c r="AL59" s="27">
        <f t="shared" si="17"/>
        <v>43040</v>
      </c>
      <c r="AM59" s="41" t="str">
        <f t="shared" si="14"/>
        <v>bk</v>
      </c>
      <c r="AN59" s="41">
        <f t="shared" si="18"/>
        <v>63</v>
      </c>
      <c r="AO59" s="460">
        <f t="shared" si="15"/>
        <v>84</v>
      </c>
      <c r="AP59" s="41">
        <f t="shared" si="19"/>
        <v>59</v>
      </c>
      <c r="AQ59" s="41" t="str">
        <f t="shared" si="77"/>
        <v>bg</v>
      </c>
      <c r="AS59" s="139">
        <v>42278</v>
      </c>
      <c r="AT59" s="142">
        <v>352</v>
      </c>
      <c r="AU59" s="142">
        <v>392</v>
      </c>
      <c r="AV59" s="142">
        <v>528</v>
      </c>
      <c r="AW59" s="142">
        <v>144</v>
      </c>
      <c r="AX59" s="142">
        <v>72</v>
      </c>
      <c r="AY59" s="142">
        <v>176</v>
      </c>
      <c r="AZ59" s="142">
        <v>744</v>
      </c>
    </row>
    <row r="60" spans="38:52">
      <c r="AL60" s="27">
        <f t="shared" si="17"/>
        <v>43070</v>
      </c>
      <c r="AM60" s="41" t="str">
        <f t="shared" si="14"/>
        <v>bl</v>
      </c>
      <c r="AN60" s="41">
        <f t="shared" si="18"/>
        <v>64</v>
      </c>
      <c r="AO60" s="460">
        <f t="shared" si="15"/>
        <v>85</v>
      </c>
      <c r="AP60" s="41">
        <f t="shared" si="19"/>
        <v>60</v>
      </c>
      <c r="AQ60" s="41" t="str">
        <f t="shared" si="77"/>
        <v>bh</v>
      </c>
      <c r="AS60" s="139">
        <v>42309</v>
      </c>
      <c r="AT60" s="142">
        <v>320</v>
      </c>
      <c r="AU60" s="142">
        <v>400</v>
      </c>
      <c r="AV60" s="142">
        <v>480</v>
      </c>
      <c r="AW60" s="142">
        <v>160</v>
      </c>
      <c r="AX60" s="142">
        <v>80</v>
      </c>
      <c r="AY60" s="142">
        <v>160</v>
      </c>
      <c r="AZ60" s="142">
        <v>720</v>
      </c>
    </row>
    <row r="61" spans="38:52">
      <c r="AL61" s="27">
        <f t="shared" si="17"/>
        <v>43101</v>
      </c>
      <c r="AM61" s="41" t="str">
        <f t="shared" si="14"/>
        <v>bm</v>
      </c>
      <c r="AN61" s="41">
        <f t="shared" si="18"/>
        <v>65</v>
      </c>
      <c r="AO61" s="460">
        <f t="shared" si="15"/>
        <v>86</v>
      </c>
      <c r="AP61" s="41">
        <f t="shared" si="19"/>
        <v>61</v>
      </c>
      <c r="AQ61" s="41" t="str">
        <f t="shared" si="77"/>
        <v>bi</v>
      </c>
      <c r="AS61" s="139">
        <v>42339</v>
      </c>
      <c r="AT61" s="142">
        <v>352</v>
      </c>
      <c r="AU61" s="142">
        <v>392</v>
      </c>
      <c r="AV61" s="142">
        <v>528</v>
      </c>
      <c r="AW61" s="142">
        <v>144</v>
      </c>
      <c r="AX61" s="142">
        <v>72</v>
      </c>
      <c r="AY61" s="142">
        <v>176</v>
      </c>
      <c r="AZ61" s="142">
        <v>744</v>
      </c>
    </row>
    <row r="62" spans="38:52">
      <c r="AL62" s="27">
        <f t="shared" si="17"/>
        <v>43132</v>
      </c>
      <c r="AM62" s="41" t="str">
        <f t="shared" si="14"/>
        <v>bn</v>
      </c>
      <c r="AN62" s="41">
        <f t="shared" si="18"/>
        <v>66</v>
      </c>
      <c r="AO62" s="460">
        <f t="shared" si="15"/>
        <v>87</v>
      </c>
      <c r="AP62" s="41">
        <f t="shared" si="19"/>
        <v>62</v>
      </c>
      <c r="AQ62" s="41" t="str">
        <f t="shared" si="77"/>
        <v>bj</v>
      </c>
      <c r="AS62" s="140">
        <v>42370</v>
      </c>
      <c r="AT62" s="143">
        <v>320</v>
      </c>
      <c r="AU62" s="143">
        <v>424</v>
      </c>
      <c r="AV62" s="143">
        <v>480</v>
      </c>
      <c r="AW62" s="143">
        <v>176</v>
      </c>
      <c r="AX62" s="143">
        <v>88</v>
      </c>
      <c r="AY62" s="143">
        <v>160</v>
      </c>
      <c r="AZ62" s="143">
        <v>744</v>
      </c>
    </row>
    <row r="63" spans="38:52">
      <c r="AL63" s="27">
        <f t="shared" si="17"/>
        <v>43160</v>
      </c>
      <c r="AM63" s="41" t="str">
        <f t="shared" si="14"/>
        <v>bo</v>
      </c>
      <c r="AN63" s="41">
        <f t="shared" si="18"/>
        <v>67</v>
      </c>
      <c r="AO63" s="460">
        <f t="shared" si="15"/>
        <v>88</v>
      </c>
      <c r="AP63" s="41">
        <f t="shared" si="19"/>
        <v>63</v>
      </c>
      <c r="AQ63" s="41" t="str">
        <f t="shared" si="77"/>
        <v>bk</v>
      </c>
      <c r="AS63" s="140">
        <v>42401</v>
      </c>
      <c r="AT63" s="143">
        <v>336</v>
      </c>
      <c r="AU63" s="143">
        <v>360</v>
      </c>
      <c r="AV63" s="143">
        <v>504</v>
      </c>
      <c r="AW63" s="143">
        <v>128</v>
      </c>
      <c r="AX63" s="143">
        <v>64</v>
      </c>
      <c r="AY63" s="143">
        <v>168</v>
      </c>
      <c r="AZ63" s="143">
        <v>696</v>
      </c>
    </row>
    <row r="64" spans="38:52">
      <c r="AL64" s="27">
        <f t="shared" si="17"/>
        <v>43191</v>
      </c>
      <c r="AM64" s="41" t="str">
        <f t="shared" si="14"/>
        <v>bp</v>
      </c>
      <c r="AN64" s="41">
        <f t="shared" si="18"/>
        <v>68</v>
      </c>
      <c r="AO64" s="460">
        <f t="shared" si="15"/>
        <v>89</v>
      </c>
      <c r="AP64" s="41">
        <f t="shared" si="19"/>
        <v>64</v>
      </c>
      <c r="AQ64" s="41" t="str">
        <f t="shared" si="77"/>
        <v>bl</v>
      </c>
      <c r="AS64" s="140">
        <v>42430</v>
      </c>
      <c r="AT64" s="143">
        <v>368</v>
      </c>
      <c r="AU64" s="143">
        <v>376</v>
      </c>
      <c r="AV64" s="143">
        <v>552</v>
      </c>
      <c r="AW64" s="143">
        <v>128</v>
      </c>
      <c r="AX64" s="143">
        <v>64</v>
      </c>
      <c r="AY64" s="143">
        <v>184</v>
      </c>
      <c r="AZ64" s="143">
        <v>744</v>
      </c>
    </row>
    <row r="65" spans="38:52">
      <c r="AL65" s="27">
        <f t="shared" si="17"/>
        <v>43221</v>
      </c>
      <c r="AM65" s="41" t="str">
        <f t="shared" si="14"/>
        <v>bq</v>
      </c>
      <c r="AN65" s="41">
        <f t="shared" si="18"/>
        <v>69</v>
      </c>
      <c r="AO65" s="460">
        <f t="shared" si="15"/>
        <v>90</v>
      </c>
      <c r="AP65" s="41">
        <f t="shared" si="19"/>
        <v>65</v>
      </c>
      <c r="AQ65" s="41" t="str">
        <f t="shared" si="77"/>
        <v>bm</v>
      </c>
      <c r="AS65" s="140">
        <v>42461</v>
      </c>
      <c r="AT65" s="143">
        <v>336</v>
      </c>
      <c r="AU65" s="143">
        <v>384</v>
      </c>
      <c r="AV65" s="143">
        <v>504</v>
      </c>
      <c r="AW65" s="143">
        <v>144</v>
      </c>
      <c r="AX65" s="143">
        <v>72</v>
      </c>
      <c r="AY65" s="143">
        <v>168</v>
      </c>
      <c r="AZ65" s="143">
        <v>720</v>
      </c>
    </row>
    <row r="66" spans="38:52">
      <c r="AL66" s="27">
        <f t="shared" si="17"/>
        <v>43252</v>
      </c>
      <c r="AM66" s="41" t="str">
        <f t="shared" ref="AM66:AM129" si="78">+VLOOKUP(AN66,$AP$1:$AQ$197,2,FALSE)</f>
        <v>br</v>
      </c>
      <c r="AN66" s="41">
        <f t="shared" si="18"/>
        <v>70</v>
      </c>
      <c r="AO66" s="460">
        <f t="shared" ref="AO66:AO129" si="79">+MATCH(AL66,$AS$1:$AS$205,0)</f>
        <v>91</v>
      </c>
      <c r="AP66" s="41">
        <f t="shared" si="19"/>
        <v>66</v>
      </c>
      <c r="AQ66" s="41" t="str">
        <f t="shared" si="77"/>
        <v>bn</v>
      </c>
      <c r="AS66" s="140">
        <v>42491</v>
      </c>
      <c r="AT66" s="143">
        <v>336</v>
      </c>
      <c r="AU66" s="143">
        <v>408</v>
      </c>
      <c r="AV66" s="143">
        <v>504</v>
      </c>
      <c r="AW66" s="143">
        <v>160</v>
      </c>
      <c r="AX66" s="143">
        <v>80</v>
      </c>
      <c r="AY66" s="143">
        <v>168</v>
      </c>
      <c r="AZ66" s="143">
        <v>744</v>
      </c>
    </row>
    <row r="67" spans="38:52">
      <c r="AL67" s="27">
        <f t="shared" ref="AL67:AL130" si="80">+EDATE(AL66,1)</f>
        <v>43282</v>
      </c>
      <c r="AM67" s="41" t="str">
        <f t="shared" si="78"/>
        <v>bs</v>
      </c>
      <c r="AN67" s="41">
        <f t="shared" ref="AN67:AN130" si="81">+AN66+1</f>
        <v>71</v>
      </c>
      <c r="AO67" s="460">
        <f t="shared" si="79"/>
        <v>92</v>
      </c>
      <c r="AP67" s="41">
        <f t="shared" ref="AP67:AP130" si="82">+AP66+1</f>
        <v>67</v>
      </c>
      <c r="AQ67" s="41" t="str">
        <f t="shared" si="77"/>
        <v>bo</v>
      </c>
      <c r="AS67" s="140">
        <v>42522</v>
      </c>
      <c r="AT67" s="143">
        <v>352</v>
      </c>
      <c r="AU67" s="143">
        <v>368</v>
      </c>
      <c r="AV67" s="143">
        <v>528</v>
      </c>
      <c r="AW67" s="143">
        <v>128</v>
      </c>
      <c r="AX67" s="143">
        <v>64</v>
      </c>
      <c r="AY67" s="143">
        <v>176</v>
      </c>
      <c r="AZ67" s="143">
        <v>720</v>
      </c>
    </row>
    <row r="68" spans="38:52">
      <c r="AL68" s="27">
        <f t="shared" si="80"/>
        <v>43313</v>
      </c>
      <c r="AM68" s="41" t="str">
        <f t="shared" si="78"/>
        <v>bt</v>
      </c>
      <c r="AN68" s="41">
        <f t="shared" si="81"/>
        <v>72</v>
      </c>
      <c r="AO68" s="460">
        <f t="shared" si="79"/>
        <v>93</v>
      </c>
      <c r="AP68" s="41">
        <f t="shared" si="82"/>
        <v>68</v>
      </c>
      <c r="AQ68" s="41" t="str">
        <f t="shared" si="77"/>
        <v>bp</v>
      </c>
      <c r="AS68" s="140">
        <v>42552</v>
      </c>
      <c r="AT68" s="143">
        <v>320</v>
      </c>
      <c r="AU68" s="143">
        <v>424</v>
      </c>
      <c r="AV68" s="143">
        <v>480</v>
      </c>
      <c r="AW68" s="143">
        <v>176</v>
      </c>
      <c r="AX68" s="143">
        <v>88</v>
      </c>
      <c r="AY68" s="143">
        <v>160</v>
      </c>
      <c r="AZ68" s="143">
        <v>744</v>
      </c>
    </row>
    <row r="69" spans="38:52">
      <c r="AL69" s="27">
        <f t="shared" si="80"/>
        <v>43344</v>
      </c>
      <c r="AM69" s="41" t="str">
        <f t="shared" si="78"/>
        <v>bu</v>
      </c>
      <c r="AN69" s="41">
        <f t="shared" si="81"/>
        <v>73</v>
      </c>
      <c r="AO69" s="460">
        <f t="shared" si="79"/>
        <v>94</v>
      </c>
      <c r="AP69" s="41">
        <f t="shared" si="82"/>
        <v>69</v>
      </c>
      <c r="AQ69" s="41" t="str">
        <f t="shared" si="77"/>
        <v>bq</v>
      </c>
      <c r="AS69" s="140">
        <v>42583</v>
      </c>
      <c r="AT69" s="143">
        <v>368</v>
      </c>
      <c r="AU69" s="143">
        <v>376</v>
      </c>
      <c r="AV69" s="143">
        <v>552</v>
      </c>
      <c r="AW69" s="143">
        <v>128</v>
      </c>
      <c r="AX69" s="143">
        <v>64</v>
      </c>
      <c r="AY69" s="143">
        <v>184</v>
      </c>
      <c r="AZ69" s="143">
        <v>744</v>
      </c>
    </row>
    <row r="70" spans="38:52">
      <c r="AL70" s="27">
        <f t="shared" si="80"/>
        <v>43374</v>
      </c>
      <c r="AM70" s="41" t="str">
        <f t="shared" si="78"/>
        <v>bv</v>
      </c>
      <c r="AN70" s="41">
        <f t="shared" si="81"/>
        <v>74</v>
      </c>
      <c r="AO70" s="460">
        <f t="shared" si="79"/>
        <v>95</v>
      </c>
      <c r="AP70" s="41">
        <f t="shared" si="82"/>
        <v>70</v>
      </c>
      <c r="AQ70" s="41" t="str">
        <f t="shared" si="77"/>
        <v>br</v>
      </c>
      <c r="AS70" s="140">
        <v>42614</v>
      </c>
      <c r="AT70" s="143">
        <v>336</v>
      </c>
      <c r="AU70" s="143">
        <v>384</v>
      </c>
      <c r="AV70" s="143">
        <v>504</v>
      </c>
      <c r="AW70" s="143">
        <v>144</v>
      </c>
      <c r="AX70" s="143">
        <v>72</v>
      </c>
      <c r="AY70" s="143">
        <v>168</v>
      </c>
      <c r="AZ70" s="143">
        <v>720</v>
      </c>
    </row>
    <row r="71" spans="38:52">
      <c r="AL71" s="27">
        <f t="shared" si="80"/>
        <v>43405</v>
      </c>
      <c r="AM71" s="41" t="str">
        <f t="shared" si="78"/>
        <v>bw</v>
      </c>
      <c r="AN71" s="41">
        <f t="shared" si="81"/>
        <v>75</v>
      </c>
      <c r="AO71" s="460">
        <f t="shared" si="79"/>
        <v>96</v>
      </c>
      <c r="AP71" s="41">
        <f t="shared" si="82"/>
        <v>71</v>
      </c>
      <c r="AQ71" s="41" t="str">
        <f t="shared" si="77"/>
        <v>bs</v>
      </c>
      <c r="AS71" s="140">
        <v>42644</v>
      </c>
      <c r="AT71" s="143">
        <v>336</v>
      </c>
      <c r="AU71" s="143">
        <v>408</v>
      </c>
      <c r="AV71" s="143">
        <v>504</v>
      </c>
      <c r="AW71" s="143">
        <v>160</v>
      </c>
      <c r="AX71" s="143">
        <v>80</v>
      </c>
      <c r="AY71" s="143">
        <v>168</v>
      </c>
      <c r="AZ71" s="143">
        <v>744</v>
      </c>
    </row>
    <row r="72" spans="38:52">
      <c r="AL72" s="27">
        <f t="shared" si="80"/>
        <v>43435</v>
      </c>
      <c r="AM72" s="41" t="str">
        <f t="shared" si="78"/>
        <v>bx</v>
      </c>
      <c r="AN72" s="41">
        <f t="shared" si="81"/>
        <v>76</v>
      </c>
      <c r="AO72" s="460">
        <f t="shared" si="79"/>
        <v>97</v>
      </c>
      <c r="AP72" s="41">
        <f t="shared" si="82"/>
        <v>72</v>
      </c>
      <c r="AQ72" s="41" t="str">
        <f t="shared" si="77"/>
        <v>bt</v>
      </c>
      <c r="AS72" s="140">
        <v>42675</v>
      </c>
      <c r="AT72" s="143">
        <v>336</v>
      </c>
      <c r="AU72" s="143">
        <v>384</v>
      </c>
      <c r="AV72" s="143">
        <v>504</v>
      </c>
      <c r="AW72" s="143">
        <v>144</v>
      </c>
      <c r="AX72" s="143">
        <v>72</v>
      </c>
      <c r="AY72" s="143">
        <v>168</v>
      </c>
      <c r="AZ72" s="143">
        <v>720</v>
      </c>
    </row>
    <row r="73" spans="38:52">
      <c r="AL73" s="27">
        <f t="shared" si="80"/>
        <v>43466</v>
      </c>
      <c r="AM73" s="41" t="str">
        <f t="shared" si="78"/>
        <v>by</v>
      </c>
      <c r="AN73" s="41">
        <f t="shared" si="81"/>
        <v>77</v>
      </c>
      <c r="AO73" s="460">
        <f t="shared" si="79"/>
        <v>98</v>
      </c>
      <c r="AP73" s="41">
        <f t="shared" si="82"/>
        <v>73</v>
      </c>
      <c r="AQ73" s="41" t="str">
        <f t="shared" si="77"/>
        <v>bu</v>
      </c>
      <c r="AS73" s="140">
        <v>42705</v>
      </c>
      <c r="AT73" s="143">
        <v>336</v>
      </c>
      <c r="AU73" s="143">
        <v>408</v>
      </c>
      <c r="AV73" s="143">
        <v>504</v>
      </c>
      <c r="AW73" s="143">
        <v>160</v>
      </c>
      <c r="AX73" s="143">
        <v>80</v>
      </c>
      <c r="AY73" s="143">
        <v>168</v>
      </c>
      <c r="AZ73" s="143">
        <v>744</v>
      </c>
    </row>
    <row r="74" spans="38:52">
      <c r="AL74" s="27">
        <f t="shared" si="80"/>
        <v>43497</v>
      </c>
      <c r="AM74" s="41" t="str">
        <f t="shared" si="78"/>
        <v>bz</v>
      </c>
      <c r="AN74" s="41">
        <f t="shared" si="81"/>
        <v>78</v>
      </c>
      <c r="AO74" s="460">
        <f t="shared" si="79"/>
        <v>99</v>
      </c>
      <c r="AP74" s="41">
        <f t="shared" si="82"/>
        <v>74</v>
      </c>
      <c r="AQ74" s="41" t="str">
        <f t="shared" si="77"/>
        <v>bv</v>
      </c>
      <c r="AS74" s="139">
        <v>42736</v>
      </c>
      <c r="AT74" s="142">
        <v>336</v>
      </c>
      <c r="AU74" s="142">
        <v>408</v>
      </c>
      <c r="AV74" s="142">
        <v>504</v>
      </c>
      <c r="AW74" s="142">
        <v>160</v>
      </c>
      <c r="AX74" s="142">
        <v>80</v>
      </c>
      <c r="AY74" s="142">
        <v>168</v>
      </c>
      <c r="AZ74" s="142">
        <v>744</v>
      </c>
    </row>
    <row r="75" spans="38:52">
      <c r="AL75" s="27">
        <f t="shared" si="80"/>
        <v>43525</v>
      </c>
      <c r="AM75" s="41" t="str">
        <f t="shared" si="78"/>
        <v>ca</v>
      </c>
      <c r="AN75" s="41">
        <f t="shared" si="81"/>
        <v>79</v>
      </c>
      <c r="AO75" s="460">
        <f t="shared" si="79"/>
        <v>100</v>
      </c>
      <c r="AP75" s="41">
        <f t="shared" si="82"/>
        <v>75</v>
      </c>
      <c r="AQ75" s="41" t="str">
        <f t="shared" si="77"/>
        <v>bw</v>
      </c>
      <c r="AS75" s="139">
        <v>42767</v>
      </c>
      <c r="AT75" s="142">
        <v>320</v>
      </c>
      <c r="AU75" s="142">
        <v>352</v>
      </c>
      <c r="AV75" s="142">
        <v>480</v>
      </c>
      <c r="AW75" s="142">
        <v>128</v>
      </c>
      <c r="AX75" s="142">
        <v>64</v>
      </c>
      <c r="AY75" s="142">
        <v>160</v>
      </c>
      <c r="AZ75" s="142">
        <v>672</v>
      </c>
    </row>
    <row r="76" spans="38:52">
      <c r="AL76" s="27">
        <f t="shared" si="80"/>
        <v>43556</v>
      </c>
      <c r="AM76" s="41" t="str">
        <f t="shared" si="78"/>
        <v>cb</v>
      </c>
      <c r="AN76" s="41">
        <f t="shared" si="81"/>
        <v>80</v>
      </c>
      <c r="AO76" s="460">
        <f t="shared" si="79"/>
        <v>101</v>
      </c>
      <c r="AP76" s="41">
        <f t="shared" si="82"/>
        <v>76</v>
      </c>
      <c r="AQ76" s="41" t="str">
        <f t="shared" si="77"/>
        <v>bx</v>
      </c>
      <c r="AS76" s="139">
        <v>42795</v>
      </c>
      <c r="AT76" s="142">
        <v>368</v>
      </c>
      <c r="AU76" s="142">
        <v>376</v>
      </c>
      <c r="AV76" s="142">
        <v>552</v>
      </c>
      <c r="AW76" s="142">
        <v>128</v>
      </c>
      <c r="AX76" s="142">
        <v>64</v>
      </c>
      <c r="AY76" s="142">
        <v>184</v>
      </c>
      <c r="AZ76" s="142">
        <v>744</v>
      </c>
    </row>
    <row r="77" spans="38:52">
      <c r="AL77" s="27">
        <f t="shared" si="80"/>
        <v>43586</v>
      </c>
      <c r="AM77" s="41" t="str">
        <f t="shared" si="78"/>
        <v>cc</v>
      </c>
      <c r="AN77" s="41">
        <f t="shared" si="81"/>
        <v>81</v>
      </c>
      <c r="AO77" s="460">
        <f t="shared" si="79"/>
        <v>102</v>
      </c>
      <c r="AP77" s="41">
        <f t="shared" si="82"/>
        <v>77</v>
      </c>
      <c r="AQ77" s="41" t="str">
        <f t="shared" si="77"/>
        <v>by</v>
      </c>
      <c r="AS77" s="139">
        <v>42826</v>
      </c>
      <c r="AT77" s="142">
        <v>320</v>
      </c>
      <c r="AU77" s="142">
        <v>400</v>
      </c>
      <c r="AV77" s="142">
        <v>480</v>
      </c>
      <c r="AW77" s="142">
        <v>160</v>
      </c>
      <c r="AX77" s="142">
        <v>80</v>
      </c>
      <c r="AY77" s="142">
        <v>160</v>
      </c>
      <c r="AZ77" s="142">
        <v>720</v>
      </c>
    </row>
    <row r="78" spans="38:52">
      <c r="AL78" s="27">
        <f t="shared" si="80"/>
        <v>43617</v>
      </c>
      <c r="AM78" s="41" t="str">
        <f t="shared" si="78"/>
        <v>cd</v>
      </c>
      <c r="AN78" s="41">
        <f t="shared" si="81"/>
        <v>82</v>
      </c>
      <c r="AO78" s="460">
        <f t="shared" si="79"/>
        <v>103</v>
      </c>
      <c r="AP78" s="41">
        <f t="shared" si="82"/>
        <v>78</v>
      </c>
      <c r="AQ78" s="41" t="str">
        <f t="shared" si="77"/>
        <v>bz</v>
      </c>
      <c r="AS78" s="139">
        <v>42856</v>
      </c>
      <c r="AT78" s="142">
        <v>352</v>
      </c>
      <c r="AU78" s="142">
        <v>392</v>
      </c>
      <c r="AV78" s="142">
        <v>528</v>
      </c>
      <c r="AW78" s="142">
        <v>144</v>
      </c>
      <c r="AX78" s="142">
        <v>72</v>
      </c>
      <c r="AY78" s="142">
        <v>176</v>
      </c>
      <c r="AZ78" s="142">
        <v>744</v>
      </c>
    </row>
    <row r="79" spans="38:52">
      <c r="AL79" s="27">
        <f t="shared" si="80"/>
        <v>43647</v>
      </c>
      <c r="AM79" s="41" t="str">
        <f t="shared" si="78"/>
        <v>ce</v>
      </c>
      <c r="AN79" s="41">
        <f t="shared" si="81"/>
        <v>83</v>
      </c>
      <c r="AO79" s="460">
        <f t="shared" si="79"/>
        <v>104</v>
      </c>
      <c r="AP79" s="41">
        <f t="shared" si="82"/>
        <v>79</v>
      </c>
      <c r="AQ79" s="41" t="str">
        <f>+"c"&amp;AQ1</f>
        <v>ca</v>
      </c>
      <c r="AS79" s="139">
        <v>42887</v>
      </c>
      <c r="AT79" s="142">
        <v>352</v>
      </c>
      <c r="AU79" s="142">
        <v>368</v>
      </c>
      <c r="AV79" s="142">
        <v>528</v>
      </c>
      <c r="AW79" s="142">
        <v>128</v>
      </c>
      <c r="AX79" s="142">
        <v>64</v>
      </c>
      <c r="AY79" s="142">
        <v>176</v>
      </c>
      <c r="AZ79" s="142">
        <v>720</v>
      </c>
    </row>
    <row r="80" spans="38:52">
      <c r="AL80" s="27">
        <f t="shared" si="80"/>
        <v>43678</v>
      </c>
      <c r="AM80" s="41" t="str">
        <f t="shared" si="78"/>
        <v>cf</v>
      </c>
      <c r="AN80" s="41">
        <f t="shared" si="81"/>
        <v>84</v>
      </c>
      <c r="AO80" s="460">
        <f t="shared" si="79"/>
        <v>105</v>
      </c>
      <c r="AP80" s="41">
        <f t="shared" si="82"/>
        <v>80</v>
      </c>
      <c r="AQ80" s="41" t="str">
        <f t="shared" ref="AQ80:AQ104" si="83">+"c"&amp;AQ2</f>
        <v>cb</v>
      </c>
      <c r="AS80" s="139">
        <v>42917</v>
      </c>
      <c r="AT80" s="142">
        <v>320</v>
      </c>
      <c r="AU80" s="142">
        <v>424</v>
      </c>
      <c r="AV80" s="142">
        <v>480</v>
      </c>
      <c r="AW80" s="142">
        <v>176</v>
      </c>
      <c r="AX80" s="142">
        <v>88</v>
      </c>
      <c r="AY80" s="142">
        <v>160</v>
      </c>
      <c r="AZ80" s="142">
        <v>744</v>
      </c>
    </row>
    <row r="81" spans="38:52">
      <c r="AL81" s="27">
        <f t="shared" si="80"/>
        <v>43709</v>
      </c>
      <c r="AM81" s="41" t="str">
        <f t="shared" si="78"/>
        <v>cg</v>
      </c>
      <c r="AN81" s="41">
        <f t="shared" si="81"/>
        <v>85</v>
      </c>
      <c r="AO81" s="460">
        <f t="shared" si="79"/>
        <v>106</v>
      </c>
      <c r="AP81" s="41">
        <f t="shared" si="82"/>
        <v>81</v>
      </c>
      <c r="AQ81" s="41" t="str">
        <f t="shared" si="83"/>
        <v>cc</v>
      </c>
      <c r="AS81" s="139">
        <v>42948</v>
      </c>
      <c r="AT81" s="142">
        <v>368</v>
      </c>
      <c r="AU81" s="142">
        <v>376</v>
      </c>
      <c r="AV81" s="142">
        <v>552</v>
      </c>
      <c r="AW81" s="142">
        <v>128</v>
      </c>
      <c r="AX81" s="142">
        <v>64</v>
      </c>
      <c r="AY81" s="142">
        <v>184</v>
      </c>
      <c r="AZ81" s="142">
        <v>744</v>
      </c>
    </row>
    <row r="82" spans="38:52">
      <c r="AL82" s="27">
        <f t="shared" si="80"/>
        <v>43739</v>
      </c>
      <c r="AM82" s="41" t="str">
        <f t="shared" si="78"/>
        <v>ch</v>
      </c>
      <c r="AN82" s="41">
        <f t="shared" si="81"/>
        <v>86</v>
      </c>
      <c r="AO82" s="460">
        <f t="shared" si="79"/>
        <v>107</v>
      </c>
      <c r="AP82" s="41">
        <f t="shared" si="82"/>
        <v>82</v>
      </c>
      <c r="AQ82" s="41" t="str">
        <f t="shared" si="83"/>
        <v>cd</v>
      </c>
      <c r="AS82" s="139">
        <v>42979</v>
      </c>
      <c r="AT82" s="142">
        <v>320</v>
      </c>
      <c r="AU82" s="142">
        <v>400</v>
      </c>
      <c r="AV82" s="142">
        <v>480</v>
      </c>
      <c r="AW82" s="142">
        <v>160</v>
      </c>
      <c r="AX82" s="142">
        <v>80</v>
      </c>
      <c r="AY82" s="142">
        <v>160</v>
      </c>
      <c r="AZ82" s="142">
        <v>720</v>
      </c>
    </row>
    <row r="83" spans="38:52">
      <c r="AL83" s="27">
        <f t="shared" si="80"/>
        <v>43770</v>
      </c>
      <c r="AM83" s="41" t="str">
        <f t="shared" si="78"/>
        <v>ci</v>
      </c>
      <c r="AN83" s="41">
        <f t="shared" si="81"/>
        <v>87</v>
      </c>
      <c r="AO83" s="460">
        <f t="shared" si="79"/>
        <v>108</v>
      </c>
      <c r="AP83" s="41">
        <f t="shared" si="82"/>
        <v>83</v>
      </c>
      <c r="AQ83" s="41" t="str">
        <f t="shared" si="83"/>
        <v>ce</v>
      </c>
      <c r="AS83" s="139">
        <v>43009</v>
      </c>
      <c r="AT83" s="142">
        <v>352</v>
      </c>
      <c r="AU83" s="142">
        <v>392</v>
      </c>
      <c r="AV83" s="142">
        <v>528</v>
      </c>
      <c r="AW83" s="142">
        <v>144</v>
      </c>
      <c r="AX83" s="142">
        <v>72</v>
      </c>
      <c r="AY83" s="142">
        <v>176</v>
      </c>
      <c r="AZ83" s="142">
        <v>744</v>
      </c>
    </row>
    <row r="84" spans="38:52">
      <c r="AL84" s="27">
        <f t="shared" si="80"/>
        <v>43800</v>
      </c>
      <c r="AM84" s="41" t="str">
        <f t="shared" si="78"/>
        <v>cj</v>
      </c>
      <c r="AN84" s="41">
        <f t="shared" si="81"/>
        <v>88</v>
      </c>
      <c r="AO84" s="460">
        <f t="shared" si="79"/>
        <v>109</v>
      </c>
      <c r="AP84" s="41">
        <f t="shared" si="82"/>
        <v>84</v>
      </c>
      <c r="AQ84" s="41" t="str">
        <f t="shared" si="83"/>
        <v>cf</v>
      </c>
      <c r="AS84" s="139">
        <v>43040</v>
      </c>
      <c r="AT84" s="142">
        <v>336</v>
      </c>
      <c r="AU84" s="142">
        <v>384</v>
      </c>
      <c r="AV84" s="142">
        <v>504</v>
      </c>
      <c r="AW84" s="142">
        <v>144</v>
      </c>
      <c r="AX84" s="142">
        <v>72</v>
      </c>
      <c r="AY84" s="142">
        <v>168</v>
      </c>
      <c r="AZ84" s="142">
        <v>720</v>
      </c>
    </row>
    <row r="85" spans="38:52">
      <c r="AL85" s="27">
        <f t="shared" si="80"/>
        <v>43831</v>
      </c>
      <c r="AM85" s="41" t="str">
        <f t="shared" si="78"/>
        <v>ck</v>
      </c>
      <c r="AN85" s="41">
        <f t="shared" si="81"/>
        <v>89</v>
      </c>
      <c r="AO85" s="460">
        <f t="shared" si="79"/>
        <v>110</v>
      </c>
      <c r="AP85" s="41">
        <f t="shared" si="82"/>
        <v>85</v>
      </c>
      <c r="AQ85" s="41" t="str">
        <f t="shared" si="83"/>
        <v>cg</v>
      </c>
      <c r="AS85" s="139">
        <v>43070</v>
      </c>
      <c r="AT85" s="142">
        <v>320</v>
      </c>
      <c r="AU85" s="142">
        <v>424</v>
      </c>
      <c r="AV85" s="142">
        <v>480</v>
      </c>
      <c r="AW85" s="142">
        <v>176</v>
      </c>
      <c r="AX85" s="142">
        <v>88</v>
      </c>
      <c r="AY85" s="142">
        <v>160</v>
      </c>
      <c r="AZ85" s="142">
        <v>744</v>
      </c>
    </row>
    <row r="86" spans="38:52">
      <c r="AL86" s="27">
        <f t="shared" si="80"/>
        <v>43862</v>
      </c>
      <c r="AM86" s="41" t="str">
        <f t="shared" si="78"/>
        <v>cl</v>
      </c>
      <c r="AN86" s="41">
        <f t="shared" si="81"/>
        <v>90</v>
      </c>
      <c r="AO86" s="460">
        <f t="shared" si="79"/>
        <v>111</v>
      </c>
      <c r="AP86" s="41">
        <f t="shared" si="82"/>
        <v>86</v>
      </c>
      <c r="AQ86" s="41" t="str">
        <f t="shared" si="83"/>
        <v>ch</v>
      </c>
      <c r="AS86" s="140">
        <v>43101</v>
      </c>
      <c r="AT86" s="143">
        <v>352</v>
      </c>
      <c r="AU86" s="143">
        <v>392</v>
      </c>
      <c r="AV86" s="143">
        <v>528</v>
      </c>
      <c r="AW86" s="143">
        <v>144</v>
      </c>
      <c r="AX86" s="143">
        <v>72</v>
      </c>
      <c r="AY86" s="143">
        <v>176</v>
      </c>
      <c r="AZ86" s="143">
        <v>744</v>
      </c>
    </row>
    <row r="87" spans="38:52">
      <c r="AL87" s="27">
        <f t="shared" si="80"/>
        <v>43891</v>
      </c>
      <c r="AM87" s="41" t="str">
        <f t="shared" si="78"/>
        <v>cm</v>
      </c>
      <c r="AN87" s="41">
        <f t="shared" si="81"/>
        <v>91</v>
      </c>
      <c r="AO87" s="460">
        <f t="shared" si="79"/>
        <v>112</v>
      </c>
      <c r="AP87" s="41">
        <f t="shared" si="82"/>
        <v>87</v>
      </c>
      <c r="AQ87" s="41" t="str">
        <f t="shared" si="83"/>
        <v>ci</v>
      </c>
      <c r="AS87" s="140">
        <v>43132</v>
      </c>
      <c r="AT87" s="143">
        <v>320</v>
      </c>
      <c r="AU87" s="143">
        <v>352</v>
      </c>
      <c r="AV87" s="143">
        <v>480</v>
      </c>
      <c r="AW87" s="143">
        <v>128</v>
      </c>
      <c r="AX87" s="143">
        <v>64</v>
      </c>
      <c r="AY87" s="143">
        <v>160</v>
      </c>
      <c r="AZ87" s="143">
        <v>672</v>
      </c>
    </row>
    <row r="88" spans="38:52">
      <c r="AL88" s="27">
        <f t="shared" si="80"/>
        <v>43922</v>
      </c>
      <c r="AM88" s="41" t="str">
        <f t="shared" si="78"/>
        <v>cn</v>
      </c>
      <c r="AN88" s="41">
        <f t="shared" si="81"/>
        <v>92</v>
      </c>
      <c r="AO88" s="460">
        <f t="shared" si="79"/>
        <v>113</v>
      </c>
      <c r="AP88" s="41">
        <f t="shared" si="82"/>
        <v>88</v>
      </c>
      <c r="AQ88" s="41" t="str">
        <f t="shared" si="83"/>
        <v>cj</v>
      </c>
      <c r="AS88" s="140">
        <v>43160</v>
      </c>
      <c r="AT88" s="143">
        <v>352</v>
      </c>
      <c r="AU88" s="143">
        <v>392</v>
      </c>
      <c r="AV88" s="143">
        <v>528</v>
      </c>
      <c r="AW88" s="143">
        <v>144</v>
      </c>
      <c r="AX88" s="143">
        <v>72</v>
      </c>
      <c r="AY88" s="143">
        <v>176</v>
      </c>
      <c r="AZ88" s="143">
        <v>744</v>
      </c>
    </row>
    <row r="89" spans="38:52">
      <c r="AL89" s="27">
        <f t="shared" si="80"/>
        <v>43952</v>
      </c>
      <c r="AM89" s="41" t="str">
        <f t="shared" si="78"/>
        <v>co</v>
      </c>
      <c r="AN89" s="41">
        <f t="shared" si="81"/>
        <v>93</v>
      </c>
      <c r="AO89" s="460">
        <f t="shared" si="79"/>
        <v>114</v>
      </c>
      <c r="AP89" s="41">
        <f t="shared" si="82"/>
        <v>89</v>
      </c>
      <c r="AQ89" s="41" t="str">
        <f t="shared" si="83"/>
        <v>ck</v>
      </c>
      <c r="AS89" s="140">
        <v>43191</v>
      </c>
      <c r="AT89" s="143">
        <v>336</v>
      </c>
      <c r="AU89" s="143">
        <v>384</v>
      </c>
      <c r="AV89" s="143">
        <v>504</v>
      </c>
      <c r="AW89" s="143">
        <v>144</v>
      </c>
      <c r="AX89" s="143">
        <v>72</v>
      </c>
      <c r="AY89" s="143">
        <v>168</v>
      </c>
      <c r="AZ89" s="143">
        <v>720</v>
      </c>
    </row>
    <row r="90" spans="38:52">
      <c r="AL90" s="27">
        <f t="shared" si="80"/>
        <v>43983</v>
      </c>
      <c r="AM90" s="41" t="str">
        <f t="shared" si="78"/>
        <v>cp</v>
      </c>
      <c r="AN90" s="41">
        <f t="shared" si="81"/>
        <v>94</v>
      </c>
      <c r="AO90" s="460">
        <f t="shared" si="79"/>
        <v>115</v>
      </c>
      <c r="AP90" s="41">
        <f t="shared" si="82"/>
        <v>90</v>
      </c>
      <c r="AQ90" s="41" t="str">
        <f t="shared" si="83"/>
        <v>cl</v>
      </c>
      <c r="AS90" s="140">
        <v>43221</v>
      </c>
      <c r="AT90" s="143">
        <v>352</v>
      </c>
      <c r="AU90" s="143">
        <v>392</v>
      </c>
      <c r="AV90" s="143">
        <v>528</v>
      </c>
      <c r="AW90" s="143">
        <v>144</v>
      </c>
      <c r="AX90" s="143">
        <v>72</v>
      </c>
      <c r="AY90" s="143">
        <v>176</v>
      </c>
      <c r="AZ90" s="143">
        <v>744</v>
      </c>
    </row>
    <row r="91" spans="38:52">
      <c r="AL91" s="27">
        <f t="shared" si="80"/>
        <v>44013</v>
      </c>
      <c r="AM91" s="41" t="str">
        <f t="shared" si="78"/>
        <v>cq</v>
      </c>
      <c r="AN91" s="41">
        <f t="shared" si="81"/>
        <v>95</v>
      </c>
      <c r="AO91" s="460">
        <f t="shared" si="79"/>
        <v>116</v>
      </c>
      <c r="AP91" s="41">
        <f t="shared" si="82"/>
        <v>91</v>
      </c>
      <c r="AQ91" s="41" t="str">
        <f t="shared" si="83"/>
        <v>cm</v>
      </c>
      <c r="AS91" s="140">
        <v>43252</v>
      </c>
      <c r="AT91" s="143">
        <v>336</v>
      </c>
      <c r="AU91" s="143">
        <v>384</v>
      </c>
      <c r="AV91" s="143">
        <v>504</v>
      </c>
      <c r="AW91" s="143">
        <v>144</v>
      </c>
      <c r="AX91" s="143">
        <v>72</v>
      </c>
      <c r="AY91" s="143">
        <v>168</v>
      </c>
      <c r="AZ91" s="143">
        <v>720</v>
      </c>
    </row>
    <row r="92" spans="38:52">
      <c r="AL92" s="27">
        <f t="shared" si="80"/>
        <v>44044</v>
      </c>
      <c r="AM92" s="41" t="str">
        <f t="shared" si="78"/>
        <v>cr</v>
      </c>
      <c r="AN92" s="41">
        <f t="shared" si="81"/>
        <v>96</v>
      </c>
      <c r="AO92" s="460">
        <f t="shared" si="79"/>
        <v>117</v>
      </c>
      <c r="AP92" s="41">
        <f t="shared" si="82"/>
        <v>92</v>
      </c>
      <c r="AQ92" s="41" t="str">
        <f t="shared" si="83"/>
        <v>cn</v>
      </c>
      <c r="AS92" s="140">
        <v>43282</v>
      </c>
      <c r="AT92" s="143">
        <v>336</v>
      </c>
      <c r="AU92" s="143">
        <v>408</v>
      </c>
      <c r="AV92" s="143">
        <v>504</v>
      </c>
      <c r="AW92" s="143">
        <v>160</v>
      </c>
      <c r="AX92" s="143">
        <v>80</v>
      </c>
      <c r="AY92" s="143">
        <v>168</v>
      </c>
      <c r="AZ92" s="143">
        <v>744</v>
      </c>
    </row>
    <row r="93" spans="38:52">
      <c r="AL93" s="27">
        <f t="shared" si="80"/>
        <v>44075</v>
      </c>
      <c r="AM93" s="41" t="str">
        <f t="shared" si="78"/>
        <v>cs</v>
      </c>
      <c r="AN93" s="41">
        <f t="shared" si="81"/>
        <v>97</v>
      </c>
      <c r="AO93" s="460">
        <f t="shared" si="79"/>
        <v>118</v>
      </c>
      <c r="AP93" s="41">
        <f t="shared" si="82"/>
        <v>93</v>
      </c>
      <c r="AQ93" s="41" t="str">
        <f t="shared" si="83"/>
        <v>co</v>
      </c>
      <c r="AS93" s="140">
        <v>43313</v>
      </c>
      <c r="AT93" s="143">
        <v>368</v>
      </c>
      <c r="AU93" s="143">
        <v>376</v>
      </c>
      <c r="AV93" s="143">
        <v>552</v>
      </c>
      <c r="AW93" s="143">
        <v>128</v>
      </c>
      <c r="AX93" s="143">
        <v>64</v>
      </c>
      <c r="AY93" s="143">
        <v>184</v>
      </c>
      <c r="AZ93" s="143">
        <v>744</v>
      </c>
    </row>
    <row r="94" spans="38:52">
      <c r="AL94" s="27">
        <f t="shared" si="80"/>
        <v>44105</v>
      </c>
      <c r="AM94" s="41" t="str">
        <f t="shared" si="78"/>
        <v>ct</v>
      </c>
      <c r="AN94" s="41">
        <f t="shared" si="81"/>
        <v>98</v>
      </c>
      <c r="AO94" s="460">
        <f t="shared" si="79"/>
        <v>119</v>
      </c>
      <c r="AP94" s="41">
        <f t="shared" si="82"/>
        <v>94</v>
      </c>
      <c r="AQ94" s="41" t="str">
        <f t="shared" si="83"/>
        <v>cp</v>
      </c>
      <c r="AS94" s="140">
        <v>43344</v>
      </c>
      <c r="AT94" s="143">
        <v>304</v>
      </c>
      <c r="AU94" s="143">
        <v>416</v>
      </c>
      <c r="AV94" s="143">
        <v>456</v>
      </c>
      <c r="AW94" s="143">
        <v>176</v>
      </c>
      <c r="AX94" s="143">
        <v>88</v>
      </c>
      <c r="AY94" s="143">
        <v>152</v>
      </c>
      <c r="AZ94" s="143">
        <v>720</v>
      </c>
    </row>
    <row r="95" spans="38:52">
      <c r="AL95" s="27">
        <f t="shared" si="80"/>
        <v>44136</v>
      </c>
      <c r="AM95" s="41" t="str">
        <f t="shared" si="78"/>
        <v>cu</v>
      </c>
      <c r="AN95" s="41">
        <f t="shared" si="81"/>
        <v>99</v>
      </c>
      <c r="AO95" s="460">
        <f t="shared" si="79"/>
        <v>120</v>
      </c>
      <c r="AP95" s="41">
        <f t="shared" si="82"/>
        <v>95</v>
      </c>
      <c r="AQ95" s="41" t="str">
        <f t="shared" si="83"/>
        <v>cq</v>
      </c>
      <c r="AS95" s="140">
        <v>43374</v>
      </c>
      <c r="AT95" s="143">
        <v>368</v>
      </c>
      <c r="AU95" s="143">
        <v>376</v>
      </c>
      <c r="AV95" s="143">
        <v>552</v>
      </c>
      <c r="AW95" s="143">
        <v>128</v>
      </c>
      <c r="AX95" s="143">
        <v>64</v>
      </c>
      <c r="AY95" s="143">
        <v>184</v>
      </c>
      <c r="AZ95" s="143">
        <v>744</v>
      </c>
    </row>
    <row r="96" spans="38:52">
      <c r="AL96" s="27">
        <f t="shared" si="80"/>
        <v>44166</v>
      </c>
      <c r="AM96" s="41" t="str">
        <f t="shared" si="78"/>
        <v>cv</v>
      </c>
      <c r="AN96" s="41">
        <f t="shared" si="81"/>
        <v>100</v>
      </c>
      <c r="AO96" s="460">
        <f t="shared" si="79"/>
        <v>121</v>
      </c>
      <c r="AP96" s="41">
        <f t="shared" si="82"/>
        <v>96</v>
      </c>
      <c r="AQ96" s="41" t="str">
        <f t="shared" si="83"/>
        <v>cr</v>
      </c>
      <c r="AS96" s="140">
        <v>43405</v>
      </c>
      <c r="AT96" s="143">
        <v>336</v>
      </c>
      <c r="AU96" s="143">
        <v>384</v>
      </c>
      <c r="AV96" s="143">
        <v>504</v>
      </c>
      <c r="AW96" s="143">
        <v>144</v>
      </c>
      <c r="AX96" s="143">
        <v>72</v>
      </c>
      <c r="AY96" s="143">
        <v>168</v>
      </c>
      <c r="AZ96" s="143">
        <v>720</v>
      </c>
    </row>
    <row r="97" spans="38:52">
      <c r="AL97" s="27">
        <f t="shared" si="80"/>
        <v>44197</v>
      </c>
      <c r="AM97" s="41" t="str">
        <f t="shared" si="78"/>
        <v>cw</v>
      </c>
      <c r="AN97" s="41">
        <f t="shared" si="81"/>
        <v>101</v>
      </c>
      <c r="AO97" s="460">
        <f t="shared" si="79"/>
        <v>122</v>
      </c>
      <c r="AP97" s="41">
        <f t="shared" si="82"/>
        <v>97</v>
      </c>
      <c r="AQ97" s="41" t="str">
        <f t="shared" si="83"/>
        <v>cs</v>
      </c>
      <c r="AS97" s="140">
        <v>43435</v>
      </c>
      <c r="AT97" s="143">
        <v>320</v>
      </c>
      <c r="AU97" s="143">
        <v>424</v>
      </c>
      <c r="AV97" s="143">
        <v>480</v>
      </c>
      <c r="AW97" s="143">
        <v>176</v>
      </c>
      <c r="AX97" s="143">
        <v>88</v>
      </c>
      <c r="AY97" s="143">
        <v>160</v>
      </c>
      <c r="AZ97" s="143">
        <v>744</v>
      </c>
    </row>
    <row r="98" spans="38:52">
      <c r="AL98" s="27">
        <f t="shared" si="80"/>
        <v>44228</v>
      </c>
      <c r="AM98" s="41" t="str">
        <f t="shared" si="78"/>
        <v>cx</v>
      </c>
      <c r="AN98" s="41">
        <f t="shared" si="81"/>
        <v>102</v>
      </c>
      <c r="AO98" s="460">
        <f t="shared" si="79"/>
        <v>123</v>
      </c>
      <c r="AP98" s="41">
        <f t="shared" si="82"/>
        <v>98</v>
      </c>
      <c r="AQ98" s="41" t="str">
        <f t="shared" si="83"/>
        <v>ct</v>
      </c>
      <c r="AS98" s="139">
        <v>43466</v>
      </c>
      <c r="AT98" s="142">
        <v>352</v>
      </c>
      <c r="AU98" s="142">
        <v>392</v>
      </c>
      <c r="AV98" s="142">
        <v>528</v>
      </c>
      <c r="AW98" s="142">
        <v>144</v>
      </c>
      <c r="AX98" s="142">
        <v>72</v>
      </c>
      <c r="AY98" s="142">
        <v>176</v>
      </c>
      <c r="AZ98" s="142">
        <v>744</v>
      </c>
    </row>
    <row r="99" spans="38:52">
      <c r="AL99" s="27">
        <f t="shared" si="80"/>
        <v>44256</v>
      </c>
      <c r="AM99" s="41" t="str">
        <f t="shared" si="78"/>
        <v>cy</v>
      </c>
      <c r="AN99" s="41">
        <f t="shared" si="81"/>
        <v>103</v>
      </c>
      <c r="AO99" s="460">
        <f t="shared" si="79"/>
        <v>124</v>
      </c>
      <c r="AP99" s="41">
        <f t="shared" si="82"/>
        <v>99</v>
      </c>
      <c r="AQ99" s="41" t="str">
        <f t="shared" si="83"/>
        <v>cu</v>
      </c>
      <c r="AS99" s="139">
        <v>43497</v>
      </c>
      <c r="AT99" s="142">
        <v>320</v>
      </c>
      <c r="AU99" s="142">
        <v>352</v>
      </c>
      <c r="AV99" s="142">
        <v>480</v>
      </c>
      <c r="AW99" s="142">
        <v>128</v>
      </c>
      <c r="AX99" s="142">
        <v>64</v>
      </c>
      <c r="AY99" s="142">
        <v>160</v>
      </c>
      <c r="AZ99" s="142">
        <v>672</v>
      </c>
    </row>
    <row r="100" spans="38:52">
      <c r="AL100" s="27">
        <f t="shared" si="80"/>
        <v>44287</v>
      </c>
      <c r="AM100" s="41" t="str">
        <f t="shared" si="78"/>
        <v>cz</v>
      </c>
      <c r="AN100" s="41">
        <f t="shared" si="81"/>
        <v>104</v>
      </c>
      <c r="AO100" s="460">
        <f t="shared" si="79"/>
        <v>125</v>
      </c>
      <c r="AP100" s="41">
        <f t="shared" si="82"/>
        <v>100</v>
      </c>
      <c r="AQ100" s="41" t="str">
        <f t="shared" si="83"/>
        <v>cv</v>
      </c>
      <c r="AS100" s="139">
        <v>43525</v>
      </c>
      <c r="AT100" s="142">
        <v>336</v>
      </c>
      <c r="AU100" s="142">
        <v>408</v>
      </c>
      <c r="AV100" s="142">
        <v>504</v>
      </c>
      <c r="AW100" s="142">
        <v>160</v>
      </c>
      <c r="AX100" s="142">
        <v>80</v>
      </c>
      <c r="AY100" s="142">
        <v>168</v>
      </c>
      <c r="AZ100" s="142">
        <v>744</v>
      </c>
    </row>
    <row r="101" spans="38:52">
      <c r="AL101" s="27">
        <f t="shared" si="80"/>
        <v>44317</v>
      </c>
      <c r="AM101" s="41" t="str">
        <f t="shared" si="78"/>
        <v>da</v>
      </c>
      <c r="AN101" s="41">
        <f t="shared" si="81"/>
        <v>105</v>
      </c>
      <c r="AO101" s="460">
        <f t="shared" si="79"/>
        <v>126</v>
      </c>
      <c r="AP101" s="41">
        <f t="shared" si="82"/>
        <v>101</v>
      </c>
      <c r="AQ101" s="41" t="str">
        <f t="shared" si="83"/>
        <v>cw</v>
      </c>
      <c r="AS101" s="139">
        <v>43556</v>
      </c>
      <c r="AT101" s="142">
        <v>352</v>
      </c>
      <c r="AU101" s="142">
        <v>368</v>
      </c>
      <c r="AV101" s="142">
        <v>528</v>
      </c>
      <c r="AW101" s="142">
        <v>128</v>
      </c>
      <c r="AX101" s="142">
        <v>64</v>
      </c>
      <c r="AY101" s="142">
        <v>176</v>
      </c>
      <c r="AZ101" s="142">
        <v>720</v>
      </c>
    </row>
    <row r="102" spans="38:52">
      <c r="AL102" s="27">
        <f t="shared" si="80"/>
        <v>44348</v>
      </c>
      <c r="AM102" s="41" t="str">
        <f t="shared" si="78"/>
        <v>db</v>
      </c>
      <c r="AN102" s="41">
        <f t="shared" si="81"/>
        <v>106</v>
      </c>
      <c r="AO102" s="460">
        <f t="shared" si="79"/>
        <v>127</v>
      </c>
      <c r="AP102" s="41">
        <f t="shared" si="82"/>
        <v>102</v>
      </c>
      <c r="AQ102" s="41" t="str">
        <f t="shared" si="83"/>
        <v>cx</v>
      </c>
      <c r="AS102" s="139">
        <v>43586</v>
      </c>
      <c r="AT102" s="142">
        <v>352</v>
      </c>
      <c r="AU102" s="142">
        <v>392</v>
      </c>
      <c r="AV102" s="142">
        <v>528</v>
      </c>
      <c r="AW102" s="142">
        <v>144</v>
      </c>
      <c r="AX102" s="142">
        <v>72</v>
      </c>
      <c r="AY102" s="142">
        <v>176</v>
      </c>
      <c r="AZ102" s="142">
        <v>744</v>
      </c>
    </row>
    <row r="103" spans="38:52">
      <c r="AL103" s="27">
        <f t="shared" si="80"/>
        <v>44378</v>
      </c>
      <c r="AM103" s="41" t="str">
        <f t="shared" si="78"/>
        <v>dc</v>
      </c>
      <c r="AN103" s="41">
        <f t="shared" si="81"/>
        <v>107</v>
      </c>
      <c r="AO103" s="460">
        <f t="shared" si="79"/>
        <v>128</v>
      </c>
      <c r="AP103" s="41">
        <f t="shared" si="82"/>
        <v>103</v>
      </c>
      <c r="AQ103" s="41" t="str">
        <f>+"c"&amp;AQ25</f>
        <v>cy</v>
      </c>
      <c r="AS103" s="139">
        <v>43617</v>
      </c>
      <c r="AT103" s="142">
        <v>320</v>
      </c>
      <c r="AU103" s="142">
        <v>400</v>
      </c>
      <c r="AV103" s="142">
        <v>480</v>
      </c>
      <c r="AW103" s="142">
        <v>160</v>
      </c>
      <c r="AX103" s="142">
        <v>80</v>
      </c>
      <c r="AY103" s="142">
        <v>160</v>
      </c>
      <c r="AZ103" s="142">
        <v>720</v>
      </c>
    </row>
    <row r="104" spans="38:52">
      <c r="AL104" s="27">
        <f t="shared" si="80"/>
        <v>44409</v>
      </c>
      <c r="AM104" s="41" t="str">
        <f t="shared" si="78"/>
        <v>dd</v>
      </c>
      <c r="AN104" s="41">
        <f t="shared" si="81"/>
        <v>108</v>
      </c>
      <c r="AO104" s="460">
        <f t="shared" si="79"/>
        <v>129</v>
      </c>
      <c r="AP104" s="41">
        <f t="shared" si="82"/>
        <v>104</v>
      </c>
      <c r="AQ104" s="41" t="str">
        <f t="shared" si="83"/>
        <v>cz</v>
      </c>
      <c r="AS104" s="139">
        <v>43647</v>
      </c>
      <c r="AT104" s="142">
        <v>352</v>
      </c>
      <c r="AU104" s="142">
        <v>392</v>
      </c>
      <c r="AV104" s="142">
        <v>528</v>
      </c>
      <c r="AW104" s="142">
        <v>144</v>
      </c>
      <c r="AX104" s="142">
        <v>72</v>
      </c>
      <c r="AY104" s="142">
        <v>176</v>
      </c>
      <c r="AZ104" s="142">
        <v>744</v>
      </c>
    </row>
    <row r="105" spans="38:52">
      <c r="AL105" s="27">
        <f t="shared" si="80"/>
        <v>44440</v>
      </c>
      <c r="AM105" s="41" t="str">
        <f t="shared" si="78"/>
        <v>de</v>
      </c>
      <c r="AN105" s="41">
        <f t="shared" si="81"/>
        <v>109</v>
      </c>
      <c r="AO105" s="460">
        <f t="shared" si="79"/>
        <v>130</v>
      </c>
      <c r="AP105" s="41">
        <f t="shared" si="82"/>
        <v>105</v>
      </c>
      <c r="AQ105" s="41" t="str">
        <f>+"d"&amp;AQ1</f>
        <v>da</v>
      </c>
      <c r="AS105" s="139">
        <v>43678</v>
      </c>
      <c r="AT105" s="142">
        <v>352</v>
      </c>
      <c r="AU105" s="142">
        <v>392</v>
      </c>
      <c r="AV105" s="142">
        <v>528</v>
      </c>
      <c r="AW105" s="142">
        <v>144</v>
      </c>
      <c r="AX105" s="142">
        <v>72</v>
      </c>
      <c r="AY105" s="142">
        <v>176</v>
      </c>
      <c r="AZ105" s="142">
        <v>744</v>
      </c>
    </row>
    <row r="106" spans="38:52">
      <c r="AL106" s="27">
        <f t="shared" si="80"/>
        <v>44470</v>
      </c>
      <c r="AM106" s="41" t="str">
        <f t="shared" si="78"/>
        <v>df</v>
      </c>
      <c r="AN106" s="41">
        <f t="shared" si="81"/>
        <v>110</v>
      </c>
      <c r="AO106" s="460">
        <f t="shared" si="79"/>
        <v>131</v>
      </c>
      <c r="AP106" s="41">
        <f t="shared" si="82"/>
        <v>106</v>
      </c>
      <c r="AQ106" s="41" t="str">
        <f t="shared" ref="AQ106:AQ130" si="84">+"d"&amp;AQ2</f>
        <v>db</v>
      </c>
      <c r="AS106" s="139">
        <v>43709</v>
      </c>
      <c r="AT106" s="142">
        <v>320</v>
      </c>
      <c r="AU106" s="142">
        <v>400</v>
      </c>
      <c r="AV106" s="142">
        <v>480</v>
      </c>
      <c r="AW106" s="142">
        <v>160</v>
      </c>
      <c r="AX106" s="142">
        <v>80</v>
      </c>
      <c r="AY106" s="142">
        <v>160</v>
      </c>
      <c r="AZ106" s="142">
        <v>720</v>
      </c>
    </row>
    <row r="107" spans="38:52">
      <c r="AL107" s="27">
        <f t="shared" si="80"/>
        <v>44501</v>
      </c>
      <c r="AM107" s="41" t="str">
        <f t="shared" si="78"/>
        <v>dg</v>
      </c>
      <c r="AN107" s="41">
        <f t="shared" si="81"/>
        <v>111</v>
      </c>
      <c r="AO107" s="460">
        <f t="shared" si="79"/>
        <v>132</v>
      </c>
      <c r="AP107" s="41">
        <f t="shared" si="82"/>
        <v>107</v>
      </c>
      <c r="AQ107" s="41" t="str">
        <f t="shared" si="84"/>
        <v>dc</v>
      </c>
      <c r="AS107" s="139">
        <v>43739</v>
      </c>
      <c r="AT107" s="142">
        <v>368</v>
      </c>
      <c r="AU107" s="142">
        <v>376</v>
      </c>
      <c r="AV107" s="142">
        <v>552</v>
      </c>
      <c r="AW107" s="142">
        <v>128</v>
      </c>
      <c r="AX107" s="142">
        <v>64</v>
      </c>
      <c r="AY107" s="142">
        <v>184</v>
      </c>
      <c r="AZ107" s="142">
        <v>744</v>
      </c>
    </row>
    <row r="108" spans="38:52">
      <c r="AL108" s="27">
        <f t="shared" si="80"/>
        <v>44531</v>
      </c>
      <c r="AM108" s="41" t="str">
        <f t="shared" si="78"/>
        <v>dh</v>
      </c>
      <c r="AN108" s="41">
        <f t="shared" si="81"/>
        <v>112</v>
      </c>
      <c r="AO108" s="460">
        <f t="shared" si="79"/>
        <v>133</v>
      </c>
      <c r="AP108" s="41">
        <f t="shared" si="82"/>
        <v>108</v>
      </c>
      <c r="AQ108" s="41" t="str">
        <f t="shared" si="84"/>
        <v>dd</v>
      </c>
      <c r="AS108" s="139">
        <v>43770</v>
      </c>
      <c r="AT108" s="142">
        <v>320</v>
      </c>
      <c r="AU108" s="142">
        <v>400</v>
      </c>
      <c r="AV108" s="142">
        <v>480</v>
      </c>
      <c r="AW108" s="142">
        <v>160</v>
      </c>
      <c r="AX108" s="142">
        <v>80</v>
      </c>
      <c r="AY108" s="142">
        <v>160</v>
      </c>
      <c r="AZ108" s="142">
        <v>720</v>
      </c>
    </row>
    <row r="109" spans="38:52">
      <c r="AL109" s="27">
        <f t="shared" si="80"/>
        <v>44562</v>
      </c>
      <c r="AM109" s="41" t="str">
        <f t="shared" si="78"/>
        <v>di</v>
      </c>
      <c r="AN109" s="41">
        <f t="shared" si="81"/>
        <v>113</v>
      </c>
      <c r="AO109" s="460">
        <f t="shared" si="79"/>
        <v>134</v>
      </c>
      <c r="AP109" s="41">
        <f t="shared" si="82"/>
        <v>109</v>
      </c>
      <c r="AQ109" s="41" t="str">
        <f t="shared" si="84"/>
        <v>de</v>
      </c>
      <c r="AS109" s="139">
        <v>43800</v>
      </c>
      <c r="AT109" s="142">
        <v>336</v>
      </c>
      <c r="AU109" s="142">
        <v>408</v>
      </c>
      <c r="AV109" s="142">
        <v>504</v>
      </c>
      <c r="AW109" s="142">
        <v>160</v>
      </c>
      <c r="AX109" s="142">
        <v>80</v>
      </c>
      <c r="AY109" s="142">
        <v>168</v>
      </c>
      <c r="AZ109" s="142">
        <v>744</v>
      </c>
    </row>
    <row r="110" spans="38:52">
      <c r="AL110" s="27">
        <f t="shared" si="80"/>
        <v>44593</v>
      </c>
      <c r="AM110" s="41" t="str">
        <f t="shared" si="78"/>
        <v>dj</v>
      </c>
      <c r="AN110" s="41">
        <f t="shared" si="81"/>
        <v>114</v>
      </c>
      <c r="AO110" s="460">
        <f t="shared" si="79"/>
        <v>135</v>
      </c>
      <c r="AP110" s="41">
        <f t="shared" si="82"/>
        <v>110</v>
      </c>
      <c r="AQ110" s="41" t="str">
        <f t="shared" si="84"/>
        <v>df</v>
      </c>
      <c r="AS110" s="140">
        <v>43831</v>
      </c>
      <c r="AT110" s="143">
        <v>352</v>
      </c>
      <c r="AU110" s="143">
        <v>392</v>
      </c>
      <c r="AV110" s="143">
        <v>528</v>
      </c>
      <c r="AW110" s="143">
        <v>144</v>
      </c>
      <c r="AX110" s="143">
        <v>72</v>
      </c>
      <c r="AY110" s="143">
        <v>176</v>
      </c>
      <c r="AZ110" s="143">
        <v>744</v>
      </c>
    </row>
    <row r="111" spans="38:52">
      <c r="AL111" s="27">
        <f t="shared" si="80"/>
        <v>44621</v>
      </c>
      <c r="AM111" s="41" t="str">
        <f t="shared" si="78"/>
        <v>dk</v>
      </c>
      <c r="AN111" s="41">
        <f t="shared" si="81"/>
        <v>115</v>
      </c>
      <c r="AO111" s="460">
        <f t="shared" si="79"/>
        <v>136</v>
      </c>
      <c r="AP111" s="41">
        <f t="shared" si="82"/>
        <v>111</v>
      </c>
      <c r="AQ111" s="41" t="str">
        <f t="shared" si="84"/>
        <v>dg</v>
      </c>
      <c r="AS111" s="140">
        <v>43862</v>
      </c>
      <c r="AT111" s="143">
        <v>320</v>
      </c>
      <c r="AU111" s="143">
        <v>376</v>
      </c>
      <c r="AV111" s="143">
        <v>480</v>
      </c>
      <c r="AW111" s="143">
        <v>144</v>
      </c>
      <c r="AX111" s="143">
        <v>72</v>
      </c>
      <c r="AY111" s="143">
        <v>160</v>
      </c>
      <c r="AZ111" s="143">
        <v>696</v>
      </c>
    </row>
    <row r="112" spans="38:52">
      <c r="AL112" s="27">
        <f t="shared" si="80"/>
        <v>44652</v>
      </c>
      <c r="AM112" s="41" t="str">
        <f t="shared" si="78"/>
        <v>dl</v>
      </c>
      <c r="AN112" s="41">
        <f t="shared" si="81"/>
        <v>116</v>
      </c>
      <c r="AO112" s="460">
        <f t="shared" si="79"/>
        <v>137</v>
      </c>
      <c r="AP112" s="41">
        <f t="shared" si="82"/>
        <v>112</v>
      </c>
      <c r="AQ112" s="41" t="str">
        <f t="shared" si="84"/>
        <v>dh</v>
      </c>
      <c r="AS112" s="140">
        <v>43891</v>
      </c>
      <c r="AT112" s="143">
        <v>352</v>
      </c>
      <c r="AU112" s="143">
        <v>392</v>
      </c>
      <c r="AV112" s="143">
        <v>528</v>
      </c>
      <c r="AW112" s="143">
        <v>144</v>
      </c>
      <c r="AX112" s="143">
        <v>72</v>
      </c>
      <c r="AY112" s="143">
        <v>176</v>
      </c>
      <c r="AZ112" s="143">
        <v>744</v>
      </c>
    </row>
    <row r="113" spans="38:52">
      <c r="AL113" s="27">
        <f t="shared" si="80"/>
        <v>44682</v>
      </c>
      <c r="AM113" s="41" t="str">
        <f t="shared" si="78"/>
        <v>dm</v>
      </c>
      <c r="AN113" s="41">
        <f t="shared" si="81"/>
        <v>117</v>
      </c>
      <c r="AO113" s="460">
        <f t="shared" si="79"/>
        <v>138</v>
      </c>
      <c r="AP113" s="41">
        <f t="shared" si="82"/>
        <v>113</v>
      </c>
      <c r="AQ113" s="41" t="str">
        <f t="shared" si="84"/>
        <v>di</v>
      </c>
      <c r="AS113" s="140">
        <v>43922</v>
      </c>
      <c r="AT113" s="143">
        <v>352</v>
      </c>
      <c r="AU113" s="143">
        <v>368</v>
      </c>
      <c r="AV113" s="143">
        <v>528</v>
      </c>
      <c r="AW113" s="143">
        <v>128</v>
      </c>
      <c r="AX113" s="143">
        <v>64</v>
      </c>
      <c r="AY113" s="143">
        <v>176</v>
      </c>
      <c r="AZ113" s="143">
        <v>720</v>
      </c>
    </row>
    <row r="114" spans="38:52">
      <c r="AL114" s="27">
        <f t="shared" si="80"/>
        <v>44713</v>
      </c>
      <c r="AM114" s="41" t="str">
        <f t="shared" si="78"/>
        <v>dn</v>
      </c>
      <c r="AN114" s="41">
        <f t="shared" si="81"/>
        <v>118</v>
      </c>
      <c r="AO114" s="460">
        <f t="shared" si="79"/>
        <v>139</v>
      </c>
      <c r="AP114" s="41">
        <f t="shared" si="82"/>
        <v>114</v>
      </c>
      <c r="AQ114" s="41" t="str">
        <f t="shared" si="84"/>
        <v>dj</v>
      </c>
      <c r="AS114" s="140">
        <v>43952</v>
      </c>
      <c r="AT114" s="143">
        <v>320</v>
      </c>
      <c r="AU114" s="143">
        <v>424</v>
      </c>
      <c r="AV114" s="143">
        <v>480</v>
      </c>
      <c r="AW114" s="143">
        <v>176</v>
      </c>
      <c r="AX114" s="143">
        <v>88</v>
      </c>
      <c r="AY114" s="143">
        <v>160</v>
      </c>
      <c r="AZ114" s="143">
        <v>744</v>
      </c>
    </row>
    <row r="115" spans="38:52">
      <c r="AL115" s="27">
        <f t="shared" si="80"/>
        <v>44743</v>
      </c>
      <c r="AM115" s="41" t="str">
        <f t="shared" si="78"/>
        <v>do</v>
      </c>
      <c r="AN115" s="41">
        <f t="shared" si="81"/>
        <v>119</v>
      </c>
      <c r="AO115" s="460">
        <f t="shared" si="79"/>
        <v>140</v>
      </c>
      <c r="AP115" s="41">
        <f t="shared" si="82"/>
        <v>115</v>
      </c>
      <c r="AQ115" s="41" t="str">
        <f t="shared" si="84"/>
        <v>dk</v>
      </c>
      <c r="AS115" s="140">
        <v>43983</v>
      </c>
      <c r="AT115" s="143">
        <v>352</v>
      </c>
      <c r="AU115" s="143">
        <v>368</v>
      </c>
      <c r="AV115" s="143">
        <v>528</v>
      </c>
      <c r="AW115" s="143">
        <v>128</v>
      </c>
      <c r="AX115" s="143">
        <v>64</v>
      </c>
      <c r="AY115" s="143">
        <v>176</v>
      </c>
      <c r="AZ115" s="143">
        <v>720</v>
      </c>
    </row>
    <row r="116" spans="38:52">
      <c r="AL116" s="27">
        <f t="shared" si="80"/>
        <v>44774</v>
      </c>
      <c r="AM116" s="41" t="str">
        <f t="shared" si="78"/>
        <v>dp</v>
      </c>
      <c r="AN116" s="41">
        <f t="shared" si="81"/>
        <v>120</v>
      </c>
      <c r="AO116" s="460">
        <f t="shared" si="79"/>
        <v>141</v>
      </c>
      <c r="AP116" s="41">
        <f t="shared" si="82"/>
        <v>116</v>
      </c>
      <c r="AQ116" s="41" t="str">
        <f t="shared" si="84"/>
        <v>dl</v>
      </c>
      <c r="AS116" s="140">
        <v>44013</v>
      </c>
      <c r="AT116" s="143">
        <v>368</v>
      </c>
      <c r="AU116" s="143">
        <v>376</v>
      </c>
      <c r="AV116" s="143">
        <v>552</v>
      </c>
      <c r="AW116" s="143">
        <v>128</v>
      </c>
      <c r="AX116" s="143">
        <v>64</v>
      </c>
      <c r="AY116" s="143">
        <v>184</v>
      </c>
      <c r="AZ116" s="143">
        <v>744</v>
      </c>
    </row>
    <row r="117" spans="38:52">
      <c r="AL117" s="27">
        <f t="shared" si="80"/>
        <v>44805</v>
      </c>
      <c r="AM117" s="41" t="str">
        <f t="shared" si="78"/>
        <v>dq</v>
      </c>
      <c r="AN117" s="41">
        <f t="shared" si="81"/>
        <v>121</v>
      </c>
      <c r="AO117" s="460">
        <f t="shared" si="79"/>
        <v>142</v>
      </c>
      <c r="AP117" s="41">
        <f t="shared" si="82"/>
        <v>117</v>
      </c>
      <c r="AQ117" s="41" t="str">
        <f t="shared" si="84"/>
        <v>dm</v>
      </c>
      <c r="AS117" s="140">
        <v>44044</v>
      </c>
      <c r="AT117" s="143">
        <v>336</v>
      </c>
      <c r="AU117" s="143">
        <v>408</v>
      </c>
      <c r="AV117" s="143">
        <v>504</v>
      </c>
      <c r="AW117" s="143">
        <v>160</v>
      </c>
      <c r="AX117" s="143">
        <v>80</v>
      </c>
      <c r="AY117" s="143">
        <v>168</v>
      </c>
      <c r="AZ117" s="143">
        <v>744</v>
      </c>
    </row>
    <row r="118" spans="38:52">
      <c r="AL118" s="27">
        <f t="shared" si="80"/>
        <v>44835</v>
      </c>
      <c r="AM118" s="41" t="str">
        <f t="shared" si="78"/>
        <v>dr</v>
      </c>
      <c r="AN118" s="41">
        <f t="shared" si="81"/>
        <v>122</v>
      </c>
      <c r="AO118" s="460">
        <f t="shared" si="79"/>
        <v>143</v>
      </c>
      <c r="AP118" s="41">
        <f t="shared" si="82"/>
        <v>118</v>
      </c>
      <c r="AQ118" s="41" t="str">
        <f t="shared" si="84"/>
        <v>dn</v>
      </c>
      <c r="AS118" s="140">
        <v>44075</v>
      </c>
      <c r="AT118" s="143">
        <v>336</v>
      </c>
      <c r="AU118" s="143">
        <v>384</v>
      </c>
      <c r="AV118" s="143">
        <v>504</v>
      </c>
      <c r="AW118" s="143">
        <v>144</v>
      </c>
      <c r="AX118" s="143">
        <v>72</v>
      </c>
      <c r="AY118" s="143">
        <v>168</v>
      </c>
      <c r="AZ118" s="143">
        <v>720</v>
      </c>
    </row>
    <row r="119" spans="38:52">
      <c r="AL119" s="27">
        <f t="shared" si="80"/>
        <v>44866</v>
      </c>
      <c r="AM119" s="41" t="str">
        <f t="shared" si="78"/>
        <v>ds</v>
      </c>
      <c r="AN119" s="41">
        <f t="shared" si="81"/>
        <v>123</v>
      </c>
      <c r="AO119" s="460">
        <f t="shared" si="79"/>
        <v>144</v>
      </c>
      <c r="AP119" s="41">
        <f t="shared" si="82"/>
        <v>119</v>
      </c>
      <c r="AQ119" s="41" t="str">
        <f t="shared" si="84"/>
        <v>do</v>
      </c>
      <c r="AS119" s="140">
        <v>44105</v>
      </c>
      <c r="AT119" s="143">
        <v>352</v>
      </c>
      <c r="AU119" s="143">
        <v>392</v>
      </c>
      <c r="AV119" s="143">
        <v>528</v>
      </c>
      <c r="AW119" s="143">
        <v>144</v>
      </c>
      <c r="AX119" s="143">
        <v>72</v>
      </c>
      <c r="AY119" s="143">
        <v>176</v>
      </c>
      <c r="AZ119" s="143">
        <v>744</v>
      </c>
    </row>
    <row r="120" spans="38:52">
      <c r="AL120" s="27">
        <f t="shared" si="80"/>
        <v>44896</v>
      </c>
      <c r="AM120" s="41" t="str">
        <f t="shared" si="78"/>
        <v>dt</v>
      </c>
      <c r="AN120" s="41">
        <f t="shared" si="81"/>
        <v>124</v>
      </c>
      <c r="AO120" s="460">
        <f t="shared" si="79"/>
        <v>145</v>
      </c>
      <c r="AP120" s="41">
        <f t="shared" si="82"/>
        <v>120</v>
      </c>
      <c r="AQ120" s="41" t="str">
        <f t="shared" si="84"/>
        <v>dp</v>
      </c>
      <c r="AS120" s="140">
        <v>44136</v>
      </c>
      <c r="AT120" s="143">
        <v>320</v>
      </c>
      <c r="AU120" s="143">
        <v>400</v>
      </c>
      <c r="AV120" s="143">
        <v>480</v>
      </c>
      <c r="AW120" s="143">
        <v>160</v>
      </c>
      <c r="AX120" s="143">
        <v>80</v>
      </c>
      <c r="AY120" s="143">
        <v>160</v>
      </c>
      <c r="AZ120" s="143">
        <v>720</v>
      </c>
    </row>
    <row r="121" spans="38:52">
      <c r="AL121" s="27">
        <f t="shared" si="80"/>
        <v>44927</v>
      </c>
      <c r="AM121" s="41" t="str">
        <f t="shared" si="78"/>
        <v>du</v>
      </c>
      <c r="AN121" s="41">
        <f t="shared" si="81"/>
        <v>125</v>
      </c>
      <c r="AO121" s="460">
        <f t="shared" si="79"/>
        <v>146</v>
      </c>
      <c r="AP121" s="41">
        <f t="shared" si="82"/>
        <v>121</v>
      </c>
      <c r="AQ121" s="41" t="str">
        <f t="shared" si="84"/>
        <v>dq</v>
      </c>
      <c r="AS121" s="140">
        <v>44166</v>
      </c>
      <c r="AT121" s="143">
        <v>352</v>
      </c>
      <c r="AU121" s="143">
        <v>392</v>
      </c>
      <c r="AV121" s="143">
        <v>528</v>
      </c>
      <c r="AW121" s="143">
        <v>144</v>
      </c>
      <c r="AX121" s="143">
        <v>72</v>
      </c>
      <c r="AY121" s="143">
        <v>176</v>
      </c>
      <c r="AZ121" s="143">
        <v>744</v>
      </c>
    </row>
    <row r="122" spans="38:52">
      <c r="AL122" s="27">
        <f t="shared" si="80"/>
        <v>44958</v>
      </c>
      <c r="AM122" s="41" t="str">
        <f t="shared" si="78"/>
        <v>dv</v>
      </c>
      <c r="AN122" s="41">
        <f t="shared" si="81"/>
        <v>126</v>
      </c>
      <c r="AO122" s="460">
        <f t="shared" si="79"/>
        <v>147</v>
      </c>
      <c r="AP122" s="41">
        <f t="shared" si="82"/>
        <v>122</v>
      </c>
      <c r="AQ122" s="41" t="str">
        <f t="shared" si="84"/>
        <v>dr</v>
      </c>
      <c r="AS122" s="139">
        <v>44197</v>
      </c>
      <c r="AT122" s="142">
        <v>320</v>
      </c>
      <c r="AU122" s="142">
        <v>392</v>
      </c>
      <c r="AV122" s="142">
        <v>528</v>
      </c>
      <c r="AW122" s="142">
        <v>176</v>
      </c>
      <c r="AX122" s="142">
        <v>88</v>
      </c>
      <c r="AY122" s="142">
        <v>160</v>
      </c>
      <c r="AZ122" s="142">
        <v>744</v>
      </c>
    </row>
    <row r="123" spans="38:52">
      <c r="AL123" s="27">
        <f t="shared" si="80"/>
        <v>44986</v>
      </c>
      <c r="AM123" s="41" t="str">
        <f t="shared" si="78"/>
        <v>dw</v>
      </c>
      <c r="AN123" s="41">
        <f t="shared" si="81"/>
        <v>127</v>
      </c>
      <c r="AO123" s="460">
        <f t="shared" si="79"/>
        <v>148</v>
      </c>
      <c r="AP123" s="41">
        <f t="shared" si="82"/>
        <v>123</v>
      </c>
      <c r="AQ123" s="41" t="str">
        <f t="shared" si="84"/>
        <v>ds</v>
      </c>
      <c r="AS123" s="139">
        <v>44228</v>
      </c>
      <c r="AT123" s="142">
        <v>320</v>
      </c>
      <c r="AU123" s="142">
        <v>376</v>
      </c>
      <c r="AV123" s="142">
        <v>480</v>
      </c>
      <c r="AW123" s="142">
        <v>128</v>
      </c>
      <c r="AX123" s="142">
        <v>64</v>
      </c>
      <c r="AY123" s="142">
        <v>160</v>
      </c>
      <c r="AZ123" s="142">
        <v>672</v>
      </c>
    </row>
    <row r="124" spans="38:52">
      <c r="AL124" s="27">
        <f t="shared" si="80"/>
        <v>45017</v>
      </c>
      <c r="AM124" s="41" t="str">
        <f t="shared" si="78"/>
        <v>dx</v>
      </c>
      <c r="AN124" s="41">
        <f t="shared" si="81"/>
        <v>128</v>
      </c>
      <c r="AO124" s="460">
        <f t="shared" si="79"/>
        <v>149</v>
      </c>
      <c r="AP124" s="41">
        <f t="shared" si="82"/>
        <v>124</v>
      </c>
      <c r="AQ124" s="41" t="str">
        <f t="shared" si="84"/>
        <v>dt</v>
      </c>
      <c r="AS124" s="139">
        <v>44256</v>
      </c>
      <c r="AT124" s="142">
        <v>368</v>
      </c>
      <c r="AU124" s="142">
        <v>392</v>
      </c>
      <c r="AV124" s="142">
        <v>528</v>
      </c>
      <c r="AW124" s="142">
        <v>128</v>
      </c>
      <c r="AX124" s="142">
        <v>64</v>
      </c>
      <c r="AY124" s="142">
        <v>184</v>
      </c>
      <c r="AZ124" s="142">
        <v>744</v>
      </c>
    </row>
    <row r="125" spans="38:52">
      <c r="AL125" s="27">
        <f t="shared" si="80"/>
        <v>45047</v>
      </c>
      <c r="AM125" s="41" t="str">
        <f t="shared" si="78"/>
        <v>dy</v>
      </c>
      <c r="AN125" s="41">
        <f t="shared" si="81"/>
        <v>129</v>
      </c>
      <c r="AO125" s="460">
        <f t="shared" si="79"/>
        <v>150</v>
      </c>
      <c r="AP125" s="41">
        <f t="shared" si="82"/>
        <v>125</v>
      </c>
      <c r="AQ125" s="41" t="str">
        <f t="shared" si="84"/>
        <v>du</v>
      </c>
      <c r="AS125" s="139">
        <v>44287</v>
      </c>
      <c r="AT125" s="142">
        <v>352</v>
      </c>
      <c r="AU125" s="142">
        <v>368</v>
      </c>
      <c r="AV125" s="142">
        <v>528</v>
      </c>
      <c r="AW125" s="142">
        <v>128</v>
      </c>
      <c r="AX125" s="142">
        <v>64</v>
      </c>
      <c r="AY125" s="142">
        <v>176</v>
      </c>
      <c r="AZ125" s="142">
        <v>720</v>
      </c>
    </row>
    <row r="126" spans="38:52">
      <c r="AL126" s="27">
        <f t="shared" si="80"/>
        <v>45078</v>
      </c>
      <c r="AM126" s="41" t="str">
        <f t="shared" si="78"/>
        <v>dz</v>
      </c>
      <c r="AN126" s="41">
        <f t="shared" si="81"/>
        <v>130</v>
      </c>
      <c r="AO126" s="460">
        <f t="shared" si="79"/>
        <v>151</v>
      </c>
      <c r="AP126" s="41">
        <f t="shared" si="82"/>
        <v>126</v>
      </c>
      <c r="AQ126" s="41" t="str">
        <f t="shared" si="84"/>
        <v>dv</v>
      </c>
      <c r="AS126" s="139">
        <v>44317</v>
      </c>
      <c r="AT126" s="142">
        <v>320</v>
      </c>
      <c r="AU126" s="142">
        <v>424</v>
      </c>
      <c r="AV126" s="142">
        <v>480</v>
      </c>
      <c r="AW126" s="142">
        <v>176</v>
      </c>
      <c r="AX126" s="142">
        <v>88</v>
      </c>
      <c r="AY126" s="142">
        <v>160</v>
      </c>
      <c r="AZ126" s="142">
        <v>744</v>
      </c>
    </row>
    <row r="127" spans="38:52">
      <c r="AL127" s="27">
        <f t="shared" si="80"/>
        <v>45108</v>
      </c>
      <c r="AM127" s="41" t="str">
        <f t="shared" si="78"/>
        <v>ea</v>
      </c>
      <c r="AN127" s="41">
        <f t="shared" si="81"/>
        <v>131</v>
      </c>
      <c r="AO127" s="460">
        <f t="shared" si="79"/>
        <v>152</v>
      </c>
      <c r="AP127" s="41">
        <f t="shared" si="82"/>
        <v>127</v>
      </c>
      <c r="AQ127" s="41" t="str">
        <f t="shared" si="84"/>
        <v>dw</v>
      </c>
      <c r="AS127" s="139">
        <v>44348</v>
      </c>
      <c r="AT127" s="142">
        <v>352</v>
      </c>
      <c r="AU127" s="142">
        <v>368</v>
      </c>
      <c r="AV127" s="142">
        <v>528</v>
      </c>
      <c r="AW127" s="142">
        <v>128</v>
      </c>
      <c r="AX127" s="142">
        <v>64</v>
      </c>
      <c r="AY127" s="142">
        <v>176</v>
      </c>
      <c r="AZ127" s="142">
        <v>720</v>
      </c>
    </row>
    <row r="128" spans="38:52">
      <c r="AL128" s="27">
        <f t="shared" si="80"/>
        <v>45139</v>
      </c>
      <c r="AM128" s="41" t="str">
        <f t="shared" si="78"/>
        <v>eb</v>
      </c>
      <c r="AN128" s="41">
        <f t="shared" si="81"/>
        <v>132</v>
      </c>
      <c r="AO128" s="460">
        <f t="shared" si="79"/>
        <v>153</v>
      </c>
      <c r="AP128" s="41">
        <f t="shared" si="82"/>
        <v>128</v>
      </c>
      <c r="AQ128" s="41" t="str">
        <f>+"d"&amp;AQ24</f>
        <v>dx</v>
      </c>
      <c r="AS128" s="139">
        <v>44378</v>
      </c>
      <c r="AT128" s="142">
        <v>336</v>
      </c>
      <c r="AU128" s="142">
        <v>376</v>
      </c>
      <c r="AV128" s="142">
        <v>552</v>
      </c>
      <c r="AW128" s="142">
        <v>160</v>
      </c>
      <c r="AX128" s="142">
        <v>80</v>
      </c>
      <c r="AY128" s="142">
        <v>168</v>
      </c>
      <c r="AZ128" s="142">
        <v>744</v>
      </c>
    </row>
    <row r="129" spans="38:52">
      <c r="AL129" s="27">
        <f t="shared" si="80"/>
        <v>45170</v>
      </c>
      <c r="AM129" s="41" t="str">
        <f t="shared" si="78"/>
        <v>ec</v>
      </c>
      <c r="AN129" s="41">
        <f t="shared" si="81"/>
        <v>133</v>
      </c>
      <c r="AO129" s="460">
        <f t="shared" si="79"/>
        <v>154</v>
      </c>
      <c r="AP129" s="41">
        <f t="shared" si="82"/>
        <v>129</v>
      </c>
      <c r="AQ129" s="41" t="str">
        <f t="shared" si="84"/>
        <v>dy</v>
      </c>
      <c r="AS129" s="139">
        <v>44409</v>
      </c>
      <c r="AT129" s="142">
        <v>352</v>
      </c>
      <c r="AU129" s="142">
        <v>408</v>
      </c>
      <c r="AV129" s="142">
        <v>504</v>
      </c>
      <c r="AW129" s="142">
        <v>144</v>
      </c>
      <c r="AX129" s="142">
        <v>72</v>
      </c>
      <c r="AY129" s="142">
        <v>176</v>
      </c>
      <c r="AZ129" s="142">
        <v>744</v>
      </c>
    </row>
    <row r="130" spans="38:52">
      <c r="AL130" s="27">
        <f t="shared" si="80"/>
        <v>45200</v>
      </c>
      <c r="AM130" s="41" t="str">
        <f t="shared" ref="AM130:AM193" si="85">+VLOOKUP(AN130,$AP$1:$AQ$197,2,FALSE)</f>
        <v>ed</v>
      </c>
      <c r="AN130" s="41">
        <f t="shared" si="81"/>
        <v>134</v>
      </c>
      <c r="AO130" s="460">
        <f t="shared" ref="AO130:AO193" si="86">+MATCH(AL130,$AS$1:$AS$205,0)</f>
        <v>155</v>
      </c>
      <c r="AP130" s="41">
        <f t="shared" si="82"/>
        <v>130</v>
      </c>
      <c r="AQ130" s="41" t="str">
        <f t="shared" si="84"/>
        <v>dz</v>
      </c>
      <c r="AS130" s="139">
        <v>44440</v>
      </c>
      <c r="AT130" s="142">
        <v>336</v>
      </c>
      <c r="AU130" s="142">
        <v>384</v>
      </c>
      <c r="AV130" s="142">
        <v>504</v>
      </c>
      <c r="AW130" s="142">
        <v>144</v>
      </c>
      <c r="AX130" s="142">
        <v>72</v>
      </c>
      <c r="AY130" s="142">
        <v>168</v>
      </c>
      <c r="AZ130" s="142">
        <v>720</v>
      </c>
    </row>
    <row r="131" spans="38:52">
      <c r="AL131" s="27">
        <f t="shared" ref="AL131:AL194" si="87">+EDATE(AL130,1)</f>
        <v>45231</v>
      </c>
      <c r="AM131" s="41" t="str">
        <f t="shared" si="85"/>
        <v>ee</v>
      </c>
      <c r="AN131" s="41">
        <f t="shared" ref="AN131:AN194" si="88">+AN130+1</f>
        <v>135</v>
      </c>
      <c r="AO131" s="460">
        <f t="shared" si="86"/>
        <v>156</v>
      </c>
      <c r="AP131" s="41">
        <f t="shared" ref="AP131:AP194" si="89">+AP130+1</f>
        <v>131</v>
      </c>
      <c r="AQ131" s="41" t="str">
        <f>+"e"&amp;AQ1</f>
        <v>ea</v>
      </c>
      <c r="AS131" s="139">
        <v>44470</v>
      </c>
      <c r="AT131" s="142">
        <v>336</v>
      </c>
      <c r="AU131" s="142">
        <v>392</v>
      </c>
      <c r="AV131" s="142">
        <v>528</v>
      </c>
      <c r="AW131" s="142">
        <v>160</v>
      </c>
      <c r="AX131" s="142">
        <v>80</v>
      </c>
      <c r="AY131" s="142">
        <v>168</v>
      </c>
      <c r="AZ131" s="142">
        <v>744</v>
      </c>
    </row>
    <row r="132" spans="38:52">
      <c r="AL132" s="27">
        <f t="shared" si="87"/>
        <v>45261</v>
      </c>
      <c r="AM132" s="41" t="str">
        <f t="shared" si="85"/>
        <v>ef</v>
      </c>
      <c r="AN132" s="41">
        <f t="shared" si="88"/>
        <v>136</v>
      </c>
      <c r="AO132" s="460">
        <f t="shared" si="86"/>
        <v>157</v>
      </c>
      <c r="AP132" s="41">
        <f t="shared" si="89"/>
        <v>132</v>
      </c>
      <c r="AQ132" s="41" t="str">
        <f t="shared" ref="AQ132:AQ153" si="90">+"e"&amp;AQ2</f>
        <v>eb</v>
      </c>
      <c r="AS132" s="139">
        <v>44501</v>
      </c>
      <c r="AT132" s="142">
        <v>336</v>
      </c>
      <c r="AU132" s="142">
        <v>400</v>
      </c>
      <c r="AV132" s="142">
        <v>480</v>
      </c>
      <c r="AW132" s="142">
        <v>144</v>
      </c>
      <c r="AX132" s="142">
        <v>72</v>
      </c>
      <c r="AY132" s="142">
        <v>168</v>
      </c>
      <c r="AZ132" s="142">
        <v>720</v>
      </c>
    </row>
    <row r="133" spans="38:52">
      <c r="AL133" s="27">
        <f t="shared" si="87"/>
        <v>45292</v>
      </c>
      <c r="AM133" s="41" t="str">
        <f t="shared" si="85"/>
        <v>eg</v>
      </c>
      <c r="AN133" s="41">
        <f t="shared" si="88"/>
        <v>137</v>
      </c>
      <c r="AO133" s="460">
        <f t="shared" si="86"/>
        <v>158</v>
      </c>
      <c r="AP133" s="41">
        <f t="shared" si="89"/>
        <v>133</v>
      </c>
      <c r="AQ133" s="41" t="str">
        <f t="shared" si="90"/>
        <v>ec</v>
      </c>
      <c r="AS133" s="139">
        <v>44531</v>
      </c>
      <c r="AT133" s="142">
        <v>368</v>
      </c>
      <c r="AU133" s="142">
        <v>392</v>
      </c>
      <c r="AV133" s="142">
        <v>528</v>
      </c>
      <c r="AW133" s="142">
        <v>128</v>
      </c>
      <c r="AX133" s="142">
        <v>64</v>
      </c>
      <c r="AY133" s="142">
        <v>184</v>
      </c>
      <c r="AZ133" s="142">
        <v>744</v>
      </c>
    </row>
    <row r="134" spans="38:52">
      <c r="AL134" s="27">
        <f t="shared" si="87"/>
        <v>45323</v>
      </c>
      <c r="AM134" s="41" t="str">
        <f t="shared" si="85"/>
        <v>eh</v>
      </c>
      <c r="AN134" s="41">
        <f t="shared" si="88"/>
        <v>138</v>
      </c>
      <c r="AO134" s="460">
        <f t="shared" si="86"/>
        <v>159</v>
      </c>
      <c r="AP134" s="41">
        <f t="shared" si="89"/>
        <v>134</v>
      </c>
      <c r="AQ134" s="41" t="str">
        <f t="shared" si="90"/>
        <v>ed</v>
      </c>
      <c r="AS134" s="140">
        <v>44562</v>
      </c>
      <c r="AT134" s="143">
        <v>336</v>
      </c>
      <c r="AU134" s="143">
        <v>392</v>
      </c>
      <c r="AV134" s="143">
        <v>528</v>
      </c>
      <c r="AW134" s="143">
        <v>160</v>
      </c>
      <c r="AX134" s="143">
        <v>80</v>
      </c>
      <c r="AY134" s="143">
        <v>168</v>
      </c>
      <c r="AZ134" s="143">
        <v>744</v>
      </c>
    </row>
    <row r="135" spans="38:52">
      <c r="AL135" s="27">
        <f t="shared" si="87"/>
        <v>45352</v>
      </c>
      <c r="AM135" s="41" t="str">
        <f t="shared" si="85"/>
        <v>ei</v>
      </c>
      <c r="AN135" s="41">
        <f t="shared" si="88"/>
        <v>139</v>
      </c>
      <c r="AO135" s="460">
        <f t="shared" si="86"/>
        <v>160</v>
      </c>
      <c r="AP135" s="41">
        <f t="shared" si="89"/>
        <v>135</v>
      </c>
      <c r="AQ135" s="41" t="str">
        <f t="shared" si="90"/>
        <v>ee</v>
      </c>
      <c r="AS135" s="140">
        <v>44593</v>
      </c>
      <c r="AT135" s="143">
        <v>320</v>
      </c>
      <c r="AU135" s="143">
        <v>376</v>
      </c>
      <c r="AV135" s="143">
        <v>480</v>
      </c>
      <c r="AW135" s="143">
        <v>128</v>
      </c>
      <c r="AX135" s="143">
        <v>64</v>
      </c>
      <c r="AY135" s="143">
        <v>160</v>
      </c>
      <c r="AZ135" s="143">
        <v>672</v>
      </c>
    </row>
    <row r="136" spans="38:52">
      <c r="AL136" s="27">
        <f t="shared" si="87"/>
        <v>45383</v>
      </c>
      <c r="AM136" s="41" t="str">
        <f t="shared" si="85"/>
        <v>ej</v>
      </c>
      <c r="AN136" s="41">
        <f t="shared" si="88"/>
        <v>140</v>
      </c>
      <c r="AO136" s="460">
        <f t="shared" si="86"/>
        <v>161</v>
      </c>
      <c r="AP136" s="41">
        <f t="shared" si="89"/>
        <v>136</v>
      </c>
      <c r="AQ136" s="41" t="str">
        <f t="shared" si="90"/>
        <v>ef</v>
      </c>
      <c r="AS136" s="140">
        <v>44621</v>
      </c>
      <c r="AT136" s="143">
        <v>368</v>
      </c>
      <c r="AU136" s="143">
        <v>392</v>
      </c>
      <c r="AV136" s="143">
        <v>528</v>
      </c>
      <c r="AW136" s="143">
        <v>128</v>
      </c>
      <c r="AX136" s="143">
        <v>64</v>
      </c>
      <c r="AY136" s="143">
        <v>184</v>
      </c>
      <c r="AZ136" s="143">
        <v>744</v>
      </c>
    </row>
    <row r="137" spans="38:52">
      <c r="AL137" s="27">
        <f t="shared" si="87"/>
        <v>45413</v>
      </c>
      <c r="AM137" s="41" t="str">
        <f t="shared" si="85"/>
        <v>ek</v>
      </c>
      <c r="AN137" s="41">
        <f t="shared" si="88"/>
        <v>141</v>
      </c>
      <c r="AO137" s="460">
        <f t="shared" si="86"/>
        <v>162</v>
      </c>
      <c r="AP137" s="41">
        <f t="shared" si="89"/>
        <v>137</v>
      </c>
      <c r="AQ137" s="41" t="str">
        <f t="shared" si="90"/>
        <v>eg</v>
      </c>
      <c r="AS137" s="140">
        <v>44652</v>
      </c>
      <c r="AT137" s="143">
        <v>336</v>
      </c>
      <c r="AU137" s="143">
        <v>368</v>
      </c>
      <c r="AV137" s="143">
        <v>528</v>
      </c>
      <c r="AW137" s="143">
        <v>144</v>
      </c>
      <c r="AX137" s="143">
        <v>72</v>
      </c>
      <c r="AY137" s="143">
        <v>168</v>
      </c>
      <c r="AZ137" s="143">
        <v>720</v>
      </c>
    </row>
    <row r="138" spans="38:52">
      <c r="AL138" s="27">
        <f t="shared" si="87"/>
        <v>45444</v>
      </c>
      <c r="AM138" s="41" t="str">
        <f t="shared" si="85"/>
        <v>el</v>
      </c>
      <c r="AN138" s="41">
        <f t="shared" si="88"/>
        <v>142</v>
      </c>
      <c r="AO138" s="460">
        <f t="shared" si="86"/>
        <v>163</v>
      </c>
      <c r="AP138" s="41">
        <f t="shared" si="89"/>
        <v>138</v>
      </c>
      <c r="AQ138" s="41" t="str">
        <f t="shared" si="90"/>
        <v>eh</v>
      </c>
      <c r="AS138" s="140">
        <v>44682</v>
      </c>
      <c r="AT138" s="143">
        <v>336</v>
      </c>
      <c r="AU138" s="143">
        <v>424</v>
      </c>
      <c r="AV138" s="143">
        <v>480</v>
      </c>
      <c r="AW138" s="143">
        <v>160</v>
      </c>
      <c r="AX138" s="143">
        <v>80</v>
      </c>
      <c r="AY138" s="143">
        <v>168</v>
      </c>
      <c r="AZ138" s="143">
        <v>744</v>
      </c>
    </row>
    <row r="139" spans="38:52">
      <c r="AL139" s="27">
        <f t="shared" si="87"/>
        <v>45474</v>
      </c>
      <c r="AM139" s="41" t="str">
        <f t="shared" si="85"/>
        <v>em</v>
      </c>
      <c r="AN139" s="41">
        <f t="shared" si="88"/>
        <v>143</v>
      </c>
      <c r="AO139" s="460">
        <f t="shared" si="86"/>
        <v>164</v>
      </c>
      <c r="AP139" s="41">
        <f t="shared" si="89"/>
        <v>139</v>
      </c>
      <c r="AQ139" s="41" t="str">
        <f t="shared" si="90"/>
        <v>ei</v>
      </c>
      <c r="AS139" s="140">
        <v>44713</v>
      </c>
      <c r="AT139" s="143">
        <v>352</v>
      </c>
      <c r="AU139" s="143">
        <v>368</v>
      </c>
      <c r="AV139" s="143">
        <v>528</v>
      </c>
      <c r="AW139" s="143">
        <v>128</v>
      </c>
      <c r="AX139" s="143">
        <v>64</v>
      </c>
      <c r="AY139" s="143">
        <v>176</v>
      </c>
      <c r="AZ139" s="143">
        <v>720</v>
      </c>
    </row>
    <row r="140" spans="38:52">
      <c r="AL140" s="27">
        <f t="shared" si="87"/>
        <v>45505</v>
      </c>
      <c r="AM140" s="41" t="str">
        <f t="shared" si="85"/>
        <v>en</v>
      </c>
      <c r="AN140" s="41">
        <f t="shared" si="88"/>
        <v>144</v>
      </c>
      <c r="AO140" s="460">
        <f t="shared" si="86"/>
        <v>165</v>
      </c>
      <c r="AP140" s="41">
        <f t="shared" si="89"/>
        <v>140</v>
      </c>
      <c r="AQ140" s="41" t="str">
        <f t="shared" si="90"/>
        <v>ej</v>
      </c>
      <c r="AS140" s="140">
        <v>44743</v>
      </c>
      <c r="AT140" s="143">
        <v>320</v>
      </c>
      <c r="AU140" s="143">
        <v>376</v>
      </c>
      <c r="AV140" s="143">
        <v>552</v>
      </c>
      <c r="AW140" s="143">
        <v>176</v>
      </c>
      <c r="AX140" s="143">
        <v>88</v>
      </c>
      <c r="AY140" s="143">
        <v>160</v>
      </c>
      <c r="AZ140" s="143">
        <v>744</v>
      </c>
    </row>
    <row r="141" spans="38:52">
      <c r="AL141" s="27">
        <f t="shared" si="87"/>
        <v>45536</v>
      </c>
      <c r="AM141" s="41" t="str">
        <f t="shared" si="85"/>
        <v>eo</v>
      </c>
      <c r="AN141" s="41">
        <f t="shared" si="88"/>
        <v>145</v>
      </c>
      <c r="AO141" s="460">
        <f t="shared" si="86"/>
        <v>166</v>
      </c>
      <c r="AP141" s="41">
        <f t="shared" si="89"/>
        <v>141</v>
      </c>
      <c r="AQ141" s="41" t="str">
        <f t="shared" si="90"/>
        <v>ek</v>
      </c>
      <c r="AS141" s="140">
        <v>44774</v>
      </c>
      <c r="AT141" s="143">
        <v>368</v>
      </c>
      <c r="AU141" s="143">
        <v>408</v>
      </c>
      <c r="AV141" s="143">
        <v>504</v>
      </c>
      <c r="AW141" s="143">
        <v>128</v>
      </c>
      <c r="AX141" s="143">
        <v>64</v>
      </c>
      <c r="AY141" s="143">
        <v>184</v>
      </c>
      <c r="AZ141" s="143">
        <v>744</v>
      </c>
    </row>
    <row r="142" spans="38:52">
      <c r="AL142" s="27">
        <f t="shared" si="87"/>
        <v>45566</v>
      </c>
      <c r="AM142" s="41" t="str">
        <f t="shared" si="85"/>
        <v>ep</v>
      </c>
      <c r="AN142" s="41">
        <f t="shared" si="88"/>
        <v>146</v>
      </c>
      <c r="AO142" s="460">
        <f t="shared" si="86"/>
        <v>167</v>
      </c>
      <c r="AP142" s="41">
        <f t="shared" si="89"/>
        <v>142</v>
      </c>
      <c r="AQ142" s="41" t="str">
        <f t="shared" si="90"/>
        <v>el</v>
      </c>
      <c r="AS142" s="140">
        <v>44805</v>
      </c>
      <c r="AT142" s="143">
        <v>336</v>
      </c>
      <c r="AU142" s="143">
        <v>384</v>
      </c>
      <c r="AV142" s="143">
        <v>504</v>
      </c>
      <c r="AW142" s="143">
        <v>144</v>
      </c>
      <c r="AX142" s="143">
        <v>72</v>
      </c>
      <c r="AY142" s="143">
        <v>168</v>
      </c>
      <c r="AZ142" s="143">
        <v>720</v>
      </c>
    </row>
    <row r="143" spans="38:52">
      <c r="AL143" s="27">
        <f t="shared" si="87"/>
        <v>45597</v>
      </c>
      <c r="AM143" s="41" t="str">
        <f t="shared" si="85"/>
        <v>eq</v>
      </c>
      <c r="AN143" s="41">
        <f t="shared" si="88"/>
        <v>147</v>
      </c>
      <c r="AO143" s="460">
        <f t="shared" si="86"/>
        <v>168</v>
      </c>
      <c r="AP143" s="41">
        <f t="shared" si="89"/>
        <v>143</v>
      </c>
      <c r="AQ143" s="41" t="str">
        <f t="shared" si="90"/>
        <v>em</v>
      </c>
      <c r="AS143" s="140">
        <v>44835</v>
      </c>
      <c r="AT143" s="143">
        <v>336</v>
      </c>
      <c r="AU143" s="143">
        <v>392</v>
      </c>
      <c r="AV143" s="143">
        <v>528</v>
      </c>
      <c r="AW143" s="143">
        <v>160</v>
      </c>
      <c r="AX143" s="143">
        <v>80</v>
      </c>
      <c r="AY143" s="143">
        <v>168</v>
      </c>
      <c r="AZ143" s="143">
        <v>744</v>
      </c>
    </row>
    <row r="144" spans="38:52">
      <c r="AL144" s="27">
        <f t="shared" si="87"/>
        <v>45627</v>
      </c>
      <c r="AM144" s="41" t="str">
        <f t="shared" si="85"/>
        <v>er</v>
      </c>
      <c r="AN144" s="41">
        <f t="shared" si="88"/>
        <v>148</v>
      </c>
      <c r="AO144" s="460">
        <f t="shared" si="86"/>
        <v>169</v>
      </c>
      <c r="AP144" s="41">
        <f t="shared" si="89"/>
        <v>144</v>
      </c>
      <c r="AQ144" s="41" t="str">
        <f t="shared" si="90"/>
        <v>en</v>
      </c>
      <c r="AS144" s="140">
        <v>44866</v>
      </c>
      <c r="AT144" s="143">
        <v>336</v>
      </c>
      <c r="AU144" s="143">
        <v>400</v>
      </c>
      <c r="AV144" s="143">
        <v>480</v>
      </c>
      <c r="AW144" s="143">
        <v>144</v>
      </c>
      <c r="AX144" s="143">
        <v>72</v>
      </c>
      <c r="AY144" s="143">
        <v>168</v>
      </c>
      <c r="AZ144" s="143">
        <v>720</v>
      </c>
    </row>
    <row r="145" spans="38:52">
      <c r="AL145" s="27">
        <f t="shared" si="87"/>
        <v>45658</v>
      </c>
      <c r="AM145" s="41" t="str">
        <f t="shared" si="85"/>
        <v>es</v>
      </c>
      <c r="AN145" s="41">
        <f t="shared" si="88"/>
        <v>149</v>
      </c>
      <c r="AO145" s="460">
        <f t="shared" si="86"/>
        <v>170</v>
      </c>
      <c r="AP145" s="41">
        <f t="shared" si="89"/>
        <v>145</v>
      </c>
      <c r="AQ145" s="41" t="str">
        <f t="shared" si="90"/>
        <v>eo</v>
      </c>
      <c r="AS145" s="140">
        <v>44896</v>
      </c>
      <c r="AT145" s="143">
        <v>336</v>
      </c>
      <c r="AU145" s="143">
        <v>392</v>
      </c>
      <c r="AV145" s="143">
        <v>528</v>
      </c>
      <c r="AW145" s="143">
        <v>160</v>
      </c>
      <c r="AX145" s="143">
        <v>80</v>
      </c>
      <c r="AY145" s="143">
        <v>168</v>
      </c>
      <c r="AZ145" s="143">
        <v>744</v>
      </c>
    </row>
    <row r="146" spans="38:52">
      <c r="AL146" s="27">
        <f t="shared" si="87"/>
        <v>45689</v>
      </c>
      <c r="AM146" s="41" t="str">
        <f t="shared" si="85"/>
        <v>et</v>
      </c>
      <c r="AN146" s="41">
        <f t="shared" si="88"/>
        <v>150</v>
      </c>
      <c r="AO146" s="460">
        <f t="shared" si="86"/>
        <v>171</v>
      </c>
      <c r="AP146" s="41">
        <f t="shared" si="89"/>
        <v>146</v>
      </c>
      <c r="AQ146" s="41" t="str">
        <f t="shared" si="90"/>
        <v>ep</v>
      </c>
      <c r="AS146" s="139">
        <v>44927</v>
      </c>
      <c r="AT146" s="142">
        <v>336</v>
      </c>
      <c r="AU146" s="142">
        <v>392</v>
      </c>
      <c r="AV146" s="142">
        <v>528</v>
      </c>
      <c r="AW146" s="142">
        <v>160</v>
      </c>
      <c r="AX146" s="142">
        <v>80</v>
      </c>
      <c r="AY146" s="142">
        <v>168</v>
      </c>
      <c r="AZ146" s="142">
        <v>744</v>
      </c>
    </row>
    <row r="147" spans="38:52">
      <c r="AL147" s="27">
        <f t="shared" si="87"/>
        <v>45717</v>
      </c>
      <c r="AM147" s="41" t="str">
        <f t="shared" si="85"/>
        <v>eu</v>
      </c>
      <c r="AN147" s="41">
        <f t="shared" si="88"/>
        <v>151</v>
      </c>
      <c r="AO147" s="460">
        <f t="shared" si="86"/>
        <v>172</v>
      </c>
      <c r="AP147" s="41">
        <f t="shared" si="89"/>
        <v>147</v>
      </c>
      <c r="AQ147" s="41" t="str">
        <f t="shared" si="90"/>
        <v>eq</v>
      </c>
      <c r="AS147" s="139">
        <v>44958</v>
      </c>
      <c r="AT147" s="142">
        <v>320</v>
      </c>
      <c r="AU147" s="142">
        <v>376</v>
      </c>
      <c r="AV147" s="142">
        <v>480</v>
      </c>
      <c r="AW147" s="142">
        <v>128</v>
      </c>
      <c r="AX147" s="142">
        <v>64</v>
      </c>
      <c r="AY147" s="142">
        <v>160</v>
      </c>
      <c r="AZ147" s="142">
        <v>672</v>
      </c>
    </row>
    <row r="148" spans="38:52">
      <c r="AL148" s="27">
        <f t="shared" si="87"/>
        <v>45748</v>
      </c>
      <c r="AM148" s="41" t="str">
        <f t="shared" si="85"/>
        <v>ev</v>
      </c>
      <c r="AN148" s="41">
        <f t="shared" si="88"/>
        <v>152</v>
      </c>
      <c r="AO148" s="460">
        <f t="shared" si="86"/>
        <v>173</v>
      </c>
      <c r="AP148" s="41">
        <f t="shared" si="89"/>
        <v>148</v>
      </c>
      <c r="AQ148" s="41" t="str">
        <f t="shared" si="90"/>
        <v>er</v>
      </c>
      <c r="AS148" s="139">
        <v>44986</v>
      </c>
      <c r="AT148" s="142">
        <v>368</v>
      </c>
      <c r="AU148" s="142">
        <v>392</v>
      </c>
      <c r="AV148" s="142">
        <v>528</v>
      </c>
      <c r="AW148" s="142">
        <v>128</v>
      </c>
      <c r="AX148" s="142">
        <v>64</v>
      </c>
      <c r="AY148" s="142">
        <v>184</v>
      </c>
      <c r="AZ148" s="142">
        <v>744</v>
      </c>
    </row>
    <row r="149" spans="38:52">
      <c r="AL149" s="27">
        <f t="shared" si="87"/>
        <v>45778</v>
      </c>
      <c r="AM149" s="41" t="str">
        <f t="shared" si="85"/>
        <v>ew</v>
      </c>
      <c r="AN149" s="41">
        <f t="shared" si="88"/>
        <v>153</v>
      </c>
      <c r="AO149" s="460">
        <f t="shared" si="86"/>
        <v>174</v>
      </c>
      <c r="AP149" s="41">
        <f t="shared" si="89"/>
        <v>149</v>
      </c>
      <c r="AQ149" s="41" t="str">
        <f t="shared" si="90"/>
        <v>es</v>
      </c>
      <c r="AS149" s="139">
        <v>45017</v>
      </c>
      <c r="AT149" s="142">
        <v>320</v>
      </c>
      <c r="AU149" s="142">
        <v>368</v>
      </c>
      <c r="AV149" s="142">
        <v>528</v>
      </c>
      <c r="AW149" s="142">
        <v>160</v>
      </c>
      <c r="AX149" s="142">
        <v>80</v>
      </c>
      <c r="AY149" s="142">
        <v>160</v>
      </c>
      <c r="AZ149" s="142">
        <v>720</v>
      </c>
    </row>
    <row r="150" spans="38:52">
      <c r="AL150" s="27">
        <f t="shared" si="87"/>
        <v>45809</v>
      </c>
      <c r="AM150" s="41" t="str">
        <f t="shared" si="85"/>
        <v>ex</v>
      </c>
      <c r="AN150" s="41">
        <f t="shared" si="88"/>
        <v>154</v>
      </c>
      <c r="AO150" s="460">
        <f t="shared" si="86"/>
        <v>175</v>
      </c>
      <c r="AP150" s="41">
        <f t="shared" si="89"/>
        <v>150</v>
      </c>
      <c r="AQ150" s="41" t="str">
        <f t="shared" si="90"/>
        <v>et</v>
      </c>
      <c r="AS150" s="139">
        <v>45047</v>
      </c>
      <c r="AT150" s="142">
        <v>352</v>
      </c>
      <c r="AU150" s="142">
        <v>424</v>
      </c>
      <c r="AV150" s="142">
        <v>480</v>
      </c>
      <c r="AW150" s="142">
        <v>144</v>
      </c>
      <c r="AX150" s="142">
        <v>72</v>
      </c>
      <c r="AY150" s="142">
        <v>176</v>
      </c>
      <c r="AZ150" s="142">
        <v>744</v>
      </c>
    </row>
    <row r="151" spans="38:52">
      <c r="AL151" s="27">
        <f t="shared" si="87"/>
        <v>45839</v>
      </c>
      <c r="AM151" s="41" t="str">
        <f t="shared" si="85"/>
        <v>ey</v>
      </c>
      <c r="AN151" s="41">
        <f t="shared" si="88"/>
        <v>155</v>
      </c>
      <c r="AO151" s="460">
        <f t="shared" si="86"/>
        <v>176</v>
      </c>
      <c r="AP151" s="41">
        <f t="shared" si="89"/>
        <v>151</v>
      </c>
      <c r="AQ151" s="41" t="str">
        <f t="shared" si="90"/>
        <v>eu</v>
      </c>
      <c r="AS151" s="139">
        <v>45078</v>
      </c>
      <c r="AT151" s="142">
        <v>352</v>
      </c>
      <c r="AU151" s="142">
        <v>368</v>
      </c>
      <c r="AV151" s="142">
        <v>528</v>
      </c>
      <c r="AW151" s="142">
        <v>128</v>
      </c>
      <c r="AX151" s="142">
        <v>64</v>
      </c>
      <c r="AY151" s="142">
        <v>176</v>
      </c>
      <c r="AZ151" s="142">
        <v>720</v>
      </c>
    </row>
    <row r="152" spans="38:52">
      <c r="AL152" s="27">
        <f t="shared" si="87"/>
        <v>45870</v>
      </c>
      <c r="AM152" s="41" t="str">
        <f t="shared" si="85"/>
        <v>ez</v>
      </c>
      <c r="AN152" s="41">
        <f t="shared" si="88"/>
        <v>156</v>
      </c>
      <c r="AO152" s="460">
        <f t="shared" si="86"/>
        <v>177</v>
      </c>
      <c r="AP152" s="41">
        <f t="shared" si="89"/>
        <v>152</v>
      </c>
      <c r="AQ152" s="41" t="str">
        <f t="shared" si="90"/>
        <v>ev</v>
      </c>
      <c r="AS152" s="139">
        <v>45108</v>
      </c>
      <c r="AT152" s="142">
        <v>320</v>
      </c>
      <c r="AU152" s="142">
        <v>376</v>
      </c>
      <c r="AV152" s="142">
        <v>552</v>
      </c>
      <c r="AW152" s="142">
        <v>176</v>
      </c>
      <c r="AX152" s="142">
        <v>88</v>
      </c>
      <c r="AY152" s="142">
        <v>160</v>
      </c>
      <c r="AZ152" s="142">
        <v>744</v>
      </c>
    </row>
    <row r="153" spans="38:52">
      <c r="AL153" s="27">
        <f t="shared" si="87"/>
        <v>45901</v>
      </c>
      <c r="AM153" s="41" t="str">
        <f t="shared" si="85"/>
        <v>fa</v>
      </c>
      <c r="AN153" s="41">
        <f t="shared" si="88"/>
        <v>157</v>
      </c>
      <c r="AO153" s="460">
        <f t="shared" si="86"/>
        <v>178</v>
      </c>
      <c r="AP153" s="41">
        <f t="shared" si="89"/>
        <v>153</v>
      </c>
      <c r="AQ153" s="41" t="str">
        <f t="shared" si="90"/>
        <v>ew</v>
      </c>
      <c r="AS153" s="139">
        <v>45139</v>
      </c>
      <c r="AT153" s="142">
        <v>368</v>
      </c>
      <c r="AU153" s="142">
        <v>408</v>
      </c>
      <c r="AV153" s="142">
        <v>504</v>
      </c>
      <c r="AW153" s="142">
        <v>128</v>
      </c>
      <c r="AX153" s="142">
        <v>64</v>
      </c>
      <c r="AY153" s="142">
        <v>184</v>
      </c>
      <c r="AZ153" s="142">
        <v>744</v>
      </c>
    </row>
    <row r="154" spans="38:52">
      <c r="AL154" s="27">
        <f t="shared" si="87"/>
        <v>45931</v>
      </c>
      <c r="AM154" s="41" t="str">
        <f t="shared" si="85"/>
        <v>fb</v>
      </c>
      <c r="AN154" s="41">
        <f t="shared" si="88"/>
        <v>158</v>
      </c>
      <c r="AO154" s="460">
        <f t="shared" si="86"/>
        <v>179</v>
      </c>
      <c r="AP154" s="41">
        <f t="shared" si="89"/>
        <v>154</v>
      </c>
      <c r="AQ154" s="41" t="str">
        <f>+"e"&amp;AQ24</f>
        <v>ex</v>
      </c>
      <c r="AS154" s="139">
        <v>45170</v>
      </c>
      <c r="AT154" s="142">
        <v>320</v>
      </c>
      <c r="AU154" s="142">
        <v>384</v>
      </c>
      <c r="AV154" s="142">
        <v>504</v>
      </c>
      <c r="AW154" s="142">
        <v>160</v>
      </c>
      <c r="AX154" s="142">
        <v>80</v>
      </c>
      <c r="AY154" s="142">
        <v>160</v>
      </c>
      <c r="AZ154" s="142">
        <v>720</v>
      </c>
    </row>
    <row r="155" spans="38:52">
      <c r="AL155" s="27">
        <f t="shared" si="87"/>
        <v>45962</v>
      </c>
      <c r="AM155" s="41" t="str">
        <f t="shared" si="85"/>
        <v>fc</v>
      </c>
      <c r="AN155" s="41">
        <f t="shared" si="88"/>
        <v>159</v>
      </c>
      <c r="AO155" s="460">
        <f t="shared" si="86"/>
        <v>180</v>
      </c>
      <c r="AP155" s="41">
        <f t="shared" si="89"/>
        <v>155</v>
      </c>
      <c r="AQ155" s="41" t="str">
        <f>+"e"&amp;AQ25</f>
        <v>ey</v>
      </c>
      <c r="AS155" s="139">
        <v>45200</v>
      </c>
      <c r="AT155" s="142">
        <v>352</v>
      </c>
      <c r="AU155" s="142">
        <v>392</v>
      </c>
      <c r="AV155" s="142">
        <v>528</v>
      </c>
      <c r="AW155" s="142">
        <v>144</v>
      </c>
      <c r="AX155" s="142">
        <v>72</v>
      </c>
      <c r="AY155" s="142">
        <v>176</v>
      </c>
      <c r="AZ155" s="142">
        <v>744</v>
      </c>
    </row>
    <row r="156" spans="38:52">
      <c r="AL156" s="27">
        <f t="shared" si="87"/>
        <v>45992</v>
      </c>
      <c r="AM156" s="41" t="str">
        <f t="shared" si="85"/>
        <v>fd</v>
      </c>
      <c r="AN156" s="41">
        <f t="shared" si="88"/>
        <v>160</v>
      </c>
      <c r="AO156" s="460">
        <f t="shared" si="86"/>
        <v>181</v>
      </c>
      <c r="AP156" s="41">
        <f t="shared" si="89"/>
        <v>156</v>
      </c>
      <c r="AQ156" s="41" t="str">
        <f t="shared" ref="AQ156" si="91">+"e"&amp;AQ26</f>
        <v>ez</v>
      </c>
      <c r="AS156" s="139">
        <v>45231</v>
      </c>
      <c r="AT156" s="142">
        <v>336</v>
      </c>
      <c r="AU156" s="142">
        <v>400</v>
      </c>
      <c r="AV156" s="142">
        <v>480</v>
      </c>
      <c r="AW156" s="142">
        <v>144</v>
      </c>
      <c r="AX156" s="142">
        <v>72</v>
      </c>
      <c r="AY156" s="142">
        <v>168</v>
      </c>
      <c r="AZ156" s="142">
        <v>720</v>
      </c>
    </row>
    <row r="157" spans="38:52">
      <c r="AL157" s="27">
        <f t="shared" si="87"/>
        <v>46023</v>
      </c>
      <c r="AM157" s="41" t="str">
        <f t="shared" si="85"/>
        <v>fe</v>
      </c>
      <c r="AN157" s="41">
        <f t="shared" si="88"/>
        <v>161</v>
      </c>
      <c r="AO157" s="460">
        <f t="shared" si="86"/>
        <v>182</v>
      </c>
      <c r="AP157" s="41">
        <f t="shared" si="89"/>
        <v>157</v>
      </c>
      <c r="AQ157" s="41" t="str">
        <f>+"f"&amp;AQ1</f>
        <v>fa</v>
      </c>
      <c r="AS157" s="139">
        <v>45261</v>
      </c>
      <c r="AT157" s="142">
        <v>320</v>
      </c>
      <c r="AU157" s="142">
        <v>392</v>
      </c>
      <c r="AV157" s="142">
        <v>528</v>
      </c>
      <c r="AW157" s="142">
        <v>176</v>
      </c>
      <c r="AX157" s="142">
        <v>88</v>
      </c>
      <c r="AY157" s="142">
        <v>160</v>
      </c>
      <c r="AZ157" s="142">
        <v>744</v>
      </c>
    </row>
    <row r="158" spans="38:52">
      <c r="AL158" s="27">
        <f t="shared" si="87"/>
        <v>46054</v>
      </c>
      <c r="AM158" s="41" t="str">
        <f t="shared" si="85"/>
        <v>ff</v>
      </c>
      <c r="AN158" s="41">
        <f t="shared" si="88"/>
        <v>162</v>
      </c>
      <c r="AO158" s="460">
        <f t="shared" si="86"/>
        <v>183</v>
      </c>
      <c r="AP158" s="41">
        <f t="shared" si="89"/>
        <v>158</v>
      </c>
      <c r="AQ158" s="41" t="str">
        <f t="shared" ref="AQ158:AQ182" si="92">+"f"&amp;AQ2</f>
        <v>fb</v>
      </c>
      <c r="AS158" s="140">
        <v>45292</v>
      </c>
      <c r="AT158" s="143">
        <v>352</v>
      </c>
      <c r="AU158" s="143">
        <v>392</v>
      </c>
      <c r="AV158" s="143">
        <v>528</v>
      </c>
      <c r="AW158" s="143">
        <v>144</v>
      </c>
      <c r="AX158" s="143">
        <v>72</v>
      </c>
      <c r="AY158" s="143">
        <v>176</v>
      </c>
      <c r="AZ158" s="143">
        <v>744</v>
      </c>
    </row>
    <row r="159" spans="38:52">
      <c r="AL159" s="27">
        <f t="shared" si="87"/>
        <v>46082</v>
      </c>
      <c r="AM159" s="41" t="str">
        <f t="shared" si="85"/>
        <v>fg</v>
      </c>
      <c r="AN159" s="41">
        <f t="shared" si="88"/>
        <v>163</v>
      </c>
      <c r="AO159" s="460">
        <f t="shared" si="86"/>
        <v>184</v>
      </c>
      <c r="AP159" s="41">
        <f t="shared" si="89"/>
        <v>159</v>
      </c>
      <c r="AQ159" s="41" t="str">
        <f t="shared" si="92"/>
        <v>fc</v>
      </c>
      <c r="AS159" s="140">
        <v>45323</v>
      </c>
      <c r="AT159" s="143">
        <v>336</v>
      </c>
      <c r="AU159" s="143">
        <v>376</v>
      </c>
      <c r="AV159" s="143">
        <v>480</v>
      </c>
      <c r="AW159" s="143">
        <v>128</v>
      </c>
      <c r="AX159" s="143">
        <v>64</v>
      </c>
      <c r="AY159" s="143">
        <v>168</v>
      </c>
      <c r="AZ159" s="143">
        <v>696</v>
      </c>
    </row>
    <row r="160" spans="38:52">
      <c r="AL160" s="27">
        <f t="shared" si="87"/>
        <v>46113</v>
      </c>
      <c r="AM160" s="41" t="str">
        <f t="shared" si="85"/>
        <v>fh</v>
      </c>
      <c r="AN160" s="41">
        <f t="shared" si="88"/>
        <v>164</v>
      </c>
      <c r="AO160" s="460">
        <f t="shared" si="86"/>
        <v>185</v>
      </c>
      <c r="AP160" s="41">
        <f t="shared" si="89"/>
        <v>160</v>
      </c>
      <c r="AQ160" s="41" t="str">
        <f t="shared" si="92"/>
        <v>fd</v>
      </c>
      <c r="AS160" s="140">
        <v>45352</v>
      </c>
      <c r="AT160" s="143">
        <v>336</v>
      </c>
      <c r="AU160" s="143">
        <v>392</v>
      </c>
      <c r="AV160" s="143">
        <v>528</v>
      </c>
      <c r="AW160" s="143">
        <v>160</v>
      </c>
      <c r="AX160" s="143">
        <v>80</v>
      </c>
      <c r="AY160" s="143">
        <v>168</v>
      </c>
      <c r="AZ160" s="143">
        <v>744</v>
      </c>
    </row>
    <row r="161" spans="38:52">
      <c r="AL161" s="27">
        <f t="shared" si="87"/>
        <v>46143</v>
      </c>
      <c r="AM161" s="41" t="str">
        <f t="shared" si="85"/>
        <v>fi</v>
      </c>
      <c r="AN161" s="41">
        <f t="shared" si="88"/>
        <v>165</v>
      </c>
      <c r="AO161" s="460">
        <f t="shared" si="86"/>
        <v>186</v>
      </c>
      <c r="AP161" s="41">
        <f t="shared" si="89"/>
        <v>161</v>
      </c>
      <c r="AQ161" s="41" t="str">
        <f t="shared" si="92"/>
        <v>fe</v>
      </c>
      <c r="AS161" s="140">
        <v>45383</v>
      </c>
      <c r="AT161" s="143">
        <v>352</v>
      </c>
      <c r="AU161" s="143">
        <v>368</v>
      </c>
      <c r="AV161" s="143">
        <v>528</v>
      </c>
      <c r="AW161" s="143">
        <v>128</v>
      </c>
      <c r="AX161" s="143">
        <v>64</v>
      </c>
      <c r="AY161" s="143">
        <v>176</v>
      </c>
      <c r="AZ161" s="143">
        <v>720</v>
      </c>
    </row>
    <row r="162" spans="38:52">
      <c r="AL162" s="27">
        <f t="shared" si="87"/>
        <v>46174</v>
      </c>
      <c r="AM162" s="41" t="str">
        <f t="shared" si="85"/>
        <v>fj</v>
      </c>
      <c r="AN162" s="41">
        <f t="shared" si="88"/>
        <v>166</v>
      </c>
      <c r="AO162" s="460">
        <f t="shared" si="86"/>
        <v>187</v>
      </c>
      <c r="AP162" s="41">
        <f t="shared" si="89"/>
        <v>162</v>
      </c>
      <c r="AQ162" s="41" t="str">
        <f t="shared" si="92"/>
        <v>ff</v>
      </c>
      <c r="AS162" s="140">
        <v>45413</v>
      </c>
      <c r="AT162" s="143">
        <v>352</v>
      </c>
      <c r="AU162" s="143">
        <v>424</v>
      </c>
      <c r="AV162" s="143">
        <v>480</v>
      </c>
      <c r="AW162" s="143">
        <v>144</v>
      </c>
      <c r="AX162" s="143">
        <v>72</v>
      </c>
      <c r="AY162" s="143">
        <v>176</v>
      </c>
      <c r="AZ162" s="143">
        <v>744</v>
      </c>
    </row>
    <row r="163" spans="38:52">
      <c r="AL163" s="27">
        <f t="shared" si="87"/>
        <v>46204</v>
      </c>
      <c r="AM163" s="41" t="str">
        <f t="shared" si="85"/>
        <v>fk</v>
      </c>
      <c r="AN163" s="41">
        <f t="shared" si="88"/>
        <v>167</v>
      </c>
      <c r="AO163" s="460">
        <f t="shared" si="86"/>
        <v>188</v>
      </c>
      <c r="AP163" s="41">
        <f t="shared" si="89"/>
        <v>163</v>
      </c>
      <c r="AQ163" s="41" t="str">
        <f t="shared" si="92"/>
        <v>fg</v>
      </c>
      <c r="AS163" s="140">
        <v>45444</v>
      </c>
      <c r="AT163" s="143">
        <v>320</v>
      </c>
      <c r="AU163" s="143">
        <v>368</v>
      </c>
      <c r="AV163" s="143">
        <v>528</v>
      </c>
      <c r="AW163" s="143">
        <v>160</v>
      </c>
      <c r="AX163" s="143">
        <v>80</v>
      </c>
      <c r="AY163" s="143">
        <v>160</v>
      </c>
      <c r="AZ163" s="143">
        <v>720</v>
      </c>
    </row>
    <row r="164" spans="38:52">
      <c r="AL164" s="27">
        <f t="shared" si="87"/>
        <v>46235</v>
      </c>
      <c r="AM164" s="41" t="str">
        <f t="shared" si="85"/>
        <v>fl</v>
      </c>
      <c r="AN164" s="41">
        <f t="shared" si="88"/>
        <v>168</v>
      </c>
      <c r="AO164" s="460">
        <f t="shared" si="86"/>
        <v>189</v>
      </c>
      <c r="AP164" s="41">
        <f t="shared" si="89"/>
        <v>164</v>
      </c>
      <c r="AQ164" s="41" t="str">
        <f t="shared" si="92"/>
        <v>fh</v>
      </c>
      <c r="AS164" s="140">
        <v>45474</v>
      </c>
      <c r="AT164" s="143">
        <v>352</v>
      </c>
      <c r="AU164" s="143">
        <v>376</v>
      </c>
      <c r="AV164" s="143">
        <v>552</v>
      </c>
      <c r="AW164" s="143">
        <v>144</v>
      </c>
      <c r="AX164" s="143">
        <v>72</v>
      </c>
      <c r="AY164" s="143">
        <v>176</v>
      </c>
      <c r="AZ164" s="143">
        <v>744</v>
      </c>
    </row>
    <row r="165" spans="38:52">
      <c r="AL165" s="27">
        <f t="shared" si="87"/>
        <v>46266</v>
      </c>
      <c r="AM165" s="41" t="str">
        <f t="shared" si="85"/>
        <v>fm</v>
      </c>
      <c r="AN165" s="41">
        <f t="shared" si="88"/>
        <v>169</v>
      </c>
      <c r="AO165" s="460">
        <f t="shared" si="86"/>
        <v>190</v>
      </c>
      <c r="AP165" s="41">
        <f t="shared" si="89"/>
        <v>165</v>
      </c>
      <c r="AQ165" s="41" t="str">
        <f t="shared" si="92"/>
        <v>fi</v>
      </c>
      <c r="AS165" s="140">
        <v>45505</v>
      </c>
      <c r="AT165" s="143">
        <v>352</v>
      </c>
      <c r="AU165" s="143">
        <v>408</v>
      </c>
      <c r="AV165" s="143">
        <v>504</v>
      </c>
      <c r="AW165" s="143">
        <v>144</v>
      </c>
      <c r="AX165" s="143">
        <v>72</v>
      </c>
      <c r="AY165" s="143">
        <v>176</v>
      </c>
      <c r="AZ165" s="143">
        <v>744</v>
      </c>
    </row>
    <row r="166" spans="38:52">
      <c r="AL166" s="27">
        <f t="shared" si="87"/>
        <v>46296</v>
      </c>
      <c r="AM166" s="41" t="str">
        <f t="shared" si="85"/>
        <v>fn</v>
      </c>
      <c r="AN166" s="41">
        <f t="shared" si="88"/>
        <v>170</v>
      </c>
      <c r="AO166" s="460">
        <f t="shared" si="86"/>
        <v>191</v>
      </c>
      <c r="AP166" s="41">
        <f t="shared" si="89"/>
        <v>166</v>
      </c>
      <c r="AQ166" s="41" t="str">
        <f t="shared" si="92"/>
        <v>fj</v>
      </c>
      <c r="AS166" s="140">
        <v>45536</v>
      </c>
      <c r="AT166" s="143">
        <v>320</v>
      </c>
      <c r="AU166" s="143">
        <v>384</v>
      </c>
      <c r="AV166" s="143">
        <v>504</v>
      </c>
      <c r="AW166" s="143">
        <v>160</v>
      </c>
      <c r="AX166" s="143">
        <v>80</v>
      </c>
      <c r="AY166" s="143">
        <v>160</v>
      </c>
      <c r="AZ166" s="143">
        <v>720</v>
      </c>
    </row>
    <row r="167" spans="38:52">
      <c r="AL167" s="27">
        <f t="shared" si="87"/>
        <v>46327</v>
      </c>
      <c r="AM167" s="41" t="str">
        <f t="shared" si="85"/>
        <v>fo</v>
      </c>
      <c r="AN167" s="41">
        <f t="shared" si="88"/>
        <v>171</v>
      </c>
      <c r="AO167" s="460">
        <f t="shared" si="86"/>
        <v>192</v>
      </c>
      <c r="AP167" s="41">
        <f t="shared" si="89"/>
        <v>167</v>
      </c>
      <c r="AQ167" s="41" t="str">
        <f t="shared" si="92"/>
        <v>fk</v>
      </c>
      <c r="AS167" s="140">
        <v>45566</v>
      </c>
      <c r="AT167" s="143">
        <v>368</v>
      </c>
      <c r="AU167" s="143">
        <v>392</v>
      </c>
      <c r="AV167" s="143">
        <v>528</v>
      </c>
      <c r="AW167" s="143">
        <v>128</v>
      </c>
      <c r="AX167" s="143">
        <v>64</v>
      </c>
      <c r="AY167" s="143">
        <v>184</v>
      </c>
      <c r="AZ167" s="143">
        <v>744</v>
      </c>
    </row>
    <row r="168" spans="38:52">
      <c r="AL168" s="27">
        <f t="shared" si="87"/>
        <v>46357</v>
      </c>
      <c r="AM168" s="41" t="str">
        <f t="shared" si="85"/>
        <v>fp</v>
      </c>
      <c r="AN168" s="41">
        <f t="shared" si="88"/>
        <v>172</v>
      </c>
      <c r="AO168" s="460">
        <f t="shared" si="86"/>
        <v>193</v>
      </c>
      <c r="AP168" s="41">
        <f t="shared" si="89"/>
        <v>168</v>
      </c>
      <c r="AQ168" s="41" t="str">
        <f t="shared" si="92"/>
        <v>fl</v>
      </c>
      <c r="AS168" s="140">
        <v>45597</v>
      </c>
      <c r="AT168" s="143">
        <v>320</v>
      </c>
      <c r="AU168" s="143">
        <v>400</v>
      </c>
      <c r="AV168" s="143">
        <v>480</v>
      </c>
      <c r="AW168" s="143">
        <v>160</v>
      </c>
      <c r="AX168" s="143">
        <v>80</v>
      </c>
      <c r="AY168" s="143">
        <v>160</v>
      </c>
      <c r="AZ168" s="143">
        <v>720</v>
      </c>
    </row>
    <row r="169" spans="38:52">
      <c r="AL169" s="27">
        <f t="shared" si="87"/>
        <v>46388</v>
      </c>
      <c r="AM169" s="41" t="str">
        <f t="shared" si="85"/>
        <v>fq</v>
      </c>
      <c r="AN169" s="41">
        <f t="shared" si="88"/>
        <v>173</v>
      </c>
      <c r="AO169" s="460">
        <f t="shared" si="86"/>
        <v>194</v>
      </c>
      <c r="AP169" s="41">
        <f t="shared" si="89"/>
        <v>169</v>
      </c>
      <c r="AQ169" s="41" t="str">
        <f t="shared" si="92"/>
        <v>fm</v>
      </c>
      <c r="AS169" s="140">
        <v>45627</v>
      </c>
      <c r="AT169" s="143">
        <v>336</v>
      </c>
      <c r="AU169" s="143">
        <v>392</v>
      </c>
      <c r="AV169" s="143">
        <v>528</v>
      </c>
      <c r="AW169" s="143">
        <v>160</v>
      </c>
      <c r="AX169" s="143">
        <v>80</v>
      </c>
      <c r="AY169" s="143">
        <v>168</v>
      </c>
      <c r="AZ169" s="143">
        <v>744</v>
      </c>
    </row>
    <row r="170" spans="38:52">
      <c r="AL170" s="27">
        <f t="shared" si="87"/>
        <v>46419</v>
      </c>
      <c r="AM170" s="41" t="str">
        <f t="shared" si="85"/>
        <v>fr</v>
      </c>
      <c r="AN170" s="41">
        <f t="shared" si="88"/>
        <v>174</v>
      </c>
      <c r="AO170" s="460">
        <f t="shared" si="86"/>
        <v>195</v>
      </c>
      <c r="AP170" s="41">
        <f t="shared" si="89"/>
        <v>170</v>
      </c>
      <c r="AQ170" s="41" t="str">
        <f t="shared" si="92"/>
        <v>fn</v>
      </c>
      <c r="AS170" s="139">
        <v>45658</v>
      </c>
      <c r="AT170" s="142">
        <v>352</v>
      </c>
      <c r="AU170" s="142">
        <v>392</v>
      </c>
      <c r="AV170" s="142">
        <v>528</v>
      </c>
      <c r="AW170" s="142">
        <v>144</v>
      </c>
      <c r="AX170" s="142">
        <v>72</v>
      </c>
      <c r="AY170" s="142">
        <v>176</v>
      </c>
      <c r="AZ170" s="142">
        <v>744</v>
      </c>
    </row>
    <row r="171" spans="38:52">
      <c r="AL171" s="27">
        <f t="shared" si="87"/>
        <v>46447</v>
      </c>
      <c r="AM171" s="41" t="str">
        <f t="shared" si="85"/>
        <v>fs</v>
      </c>
      <c r="AN171" s="41">
        <f t="shared" si="88"/>
        <v>175</v>
      </c>
      <c r="AO171" s="460">
        <f t="shared" si="86"/>
        <v>196</v>
      </c>
      <c r="AP171" s="41">
        <f t="shared" si="89"/>
        <v>171</v>
      </c>
      <c r="AQ171" s="41" t="str">
        <f t="shared" si="92"/>
        <v>fo</v>
      </c>
      <c r="AS171" s="139">
        <v>45689</v>
      </c>
      <c r="AT171" s="142">
        <v>320</v>
      </c>
      <c r="AU171" s="142">
        <v>376</v>
      </c>
      <c r="AV171" s="142">
        <v>480</v>
      </c>
      <c r="AW171" s="142">
        <v>128</v>
      </c>
      <c r="AX171" s="142">
        <v>64</v>
      </c>
      <c r="AY171" s="142">
        <v>160</v>
      </c>
      <c r="AZ171" s="142">
        <v>672</v>
      </c>
    </row>
    <row r="172" spans="38:52">
      <c r="AL172" s="27">
        <f t="shared" si="87"/>
        <v>46478</v>
      </c>
      <c r="AM172" s="41" t="str">
        <f t="shared" si="85"/>
        <v>ft</v>
      </c>
      <c r="AN172" s="41">
        <f t="shared" si="88"/>
        <v>176</v>
      </c>
      <c r="AO172" s="460">
        <f t="shared" si="86"/>
        <v>197</v>
      </c>
      <c r="AP172" s="41">
        <f t="shared" si="89"/>
        <v>172</v>
      </c>
      <c r="AQ172" s="41" t="str">
        <f t="shared" si="92"/>
        <v>fp</v>
      </c>
      <c r="AS172" s="139">
        <v>45717</v>
      </c>
      <c r="AT172" s="142">
        <v>336</v>
      </c>
      <c r="AU172" s="142">
        <v>392</v>
      </c>
      <c r="AV172" s="142">
        <v>528</v>
      </c>
      <c r="AW172" s="142">
        <v>160</v>
      </c>
      <c r="AX172" s="142">
        <v>80</v>
      </c>
      <c r="AY172" s="142">
        <v>168</v>
      </c>
      <c r="AZ172" s="142">
        <v>744</v>
      </c>
    </row>
    <row r="173" spans="38:52">
      <c r="AL173" s="27">
        <f t="shared" si="87"/>
        <v>46508</v>
      </c>
      <c r="AM173" s="41" t="str">
        <f t="shared" si="85"/>
        <v>fu</v>
      </c>
      <c r="AN173" s="41">
        <f t="shared" si="88"/>
        <v>177</v>
      </c>
      <c r="AO173" s="460">
        <f t="shared" si="86"/>
        <v>198</v>
      </c>
      <c r="AP173" s="41">
        <f t="shared" si="89"/>
        <v>173</v>
      </c>
      <c r="AQ173" s="41" t="str">
        <f t="shared" si="92"/>
        <v>fq</v>
      </c>
      <c r="AS173" s="139">
        <v>45748</v>
      </c>
      <c r="AT173" s="142">
        <v>352</v>
      </c>
      <c r="AU173" s="142">
        <v>368</v>
      </c>
      <c r="AV173" s="142">
        <v>528</v>
      </c>
      <c r="AW173" s="142">
        <v>128</v>
      </c>
      <c r="AX173" s="142">
        <v>64</v>
      </c>
      <c r="AY173" s="142">
        <v>176</v>
      </c>
      <c r="AZ173" s="142">
        <v>720</v>
      </c>
    </row>
    <row r="174" spans="38:52">
      <c r="AL174" s="27">
        <f t="shared" si="87"/>
        <v>46539</v>
      </c>
      <c r="AM174" s="41" t="str">
        <f t="shared" si="85"/>
        <v>fv</v>
      </c>
      <c r="AN174" s="41">
        <f t="shared" si="88"/>
        <v>178</v>
      </c>
      <c r="AO174" s="460">
        <f t="shared" si="86"/>
        <v>199</v>
      </c>
      <c r="AP174" s="41">
        <f t="shared" si="89"/>
        <v>174</v>
      </c>
      <c r="AQ174" s="41" t="str">
        <f t="shared" si="92"/>
        <v>fr</v>
      </c>
      <c r="AS174" s="139">
        <v>45778</v>
      </c>
      <c r="AT174" s="142">
        <v>336</v>
      </c>
      <c r="AU174" s="142">
        <v>424</v>
      </c>
      <c r="AV174" s="142">
        <v>480</v>
      </c>
      <c r="AW174" s="142">
        <v>160</v>
      </c>
      <c r="AX174" s="142">
        <v>80</v>
      </c>
      <c r="AY174" s="142">
        <v>168</v>
      </c>
      <c r="AZ174" s="142">
        <v>744</v>
      </c>
    </row>
    <row r="175" spans="38:52">
      <c r="AL175" s="27">
        <f t="shared" si="87"/>
        <v>46569</v>
      </c>
      <c r="AM175" s="41" t="str">
        <f t="shared" si="85"/>
        <v>fw</v>
      </c>
      <c r="AN175" s="41">
        <f t="shared" si="88"/>
        <v>179</v>
      </c>
      <c r="AO175" s="460">
        <f t="shared" si="86"/>
        <v>200</v>
      </c>
      <c r="AP175" s="41">
        <f t="shared" si="89"/>
        <v>175</v>
      </c>
      <c r="AQ175" s="41" t="str">
        <f t="shared" si="92"/>
        <v>fs</v>
      </c>
      <c r="AS175" s="139">
        <v>45809</v>
      </c>
      <c r="AT175" s="142">
        <v>336</v>
      </c>
      <c r="AU175" s="142">
        <v>368</v>
      </c>
      <c r="AV175" s="142">
        <v>528</v>
      </c>
      <c r="AW175" s="142">
        <v>144</v>
      </c>
      <c r="AX175" s="142">
        <v>72</v>
      </c>
      <c r="AY175" s="142">
        <v>168</v>
      </c>
      <c r="AZ175" s="142">
        <v>720</v>
      </c>
    </row>
    <row r="176" spans="38:52">
      <c r="AL176" s="27">
        <f t="shared" si="87"/>
        <v>46600</v>
      </c>
      <c r="AM176" s="41" t="str">
        <f t="shared" si="85"/>
        <v>fx</v>
      </c>
      <c r="AN176" s="41">
        <f t="shared" si="88"/>
        <v>180</v>
      </c>
      <c r="AO176" s="460">
        <f t="shared" si="86"/>
        <v>201</v>
      </c>
      <c r="AP176" s="41">
        <f t="shared" si="89"/>
        <v>176</v>
      </c>
      <c r="AQ176" s="41" t="str">
        <f t="shared" si="92"/>
        <v>ft</v>
      </c>
      <c r="AS176" s="139">
        <v>45839</v>
      </c>
      <c r="AT176" s="142">
        <v>352</v>
      </c>
      <c r="AU176" s="142">
        <v>376</v>
      </c>
      <c r="AV176" s="142">
        <v>552</v>
      </c>
      <c r="AW176" s="142">
        <v>144</v>
      </c>
      <c r="AX176" s="142">
        <v>72</v>
      </c>
      <c r="AY176" s="142">
        <v>176</v>
      </c>
      <c r="AZ176" s="142">
        <v>744</v>
      </c>
    </row>
    <row r="177" spans="38:52">
      <c r="AL177" s="27">
        <f t="shared" si="87"/>
        <v>46631</v>
      </c>
      <c r="AM177" s="41" t="str">
        <f t="shared" si="85"/>
        <v>fy</v>
      </c>
      <c r="AN177" s="41">
        <f t="shared" si="88"/>
        <v>181</v>
      </c>
      <c r="AO177" s="460">
        <f t="shared" si="86"/>
        <v>202</v>
      </c>
      <c r="AP177" s="41">
        <f t="shared" si="89"/>
        <v>177</v>
      </c>
      <c r="AQ177" s="41" t="str">
        <f t="shared" si="92"/>
        <v>fu</v>
      </c>
      <c r="AS177" s="139">
        <v>45870</v>
      </c>
      <c r="AT177" s="142">
        <v>336</v>
      </c>
      <c r="AU177" s="142">
        <v>408</v>
      </c>
      <c r="AV177" s="142">
        <v>504</v>
      </c>
      <c r="AW177" s="142">
        <v>160</v>
      </c>
      <c r="AX177" s="142">
        <v>80</v>
      </c>
      <c r="AY177" s="142">
        <v>168</v>
      </c>
      <c r="AZ177" s="142">
        <v>744</v>
      </c>
    </row>
    <row r="178" spans="38:52">
      <c r="AL178" s="27">
        <f t="shared" si="87"/>
        <v>46661</v>
      </c>
      <c r="AM178" s="41" t="str">
        <f t="shared" si="85"/>
        <v>fz</v>
      </c>
      <c r="AN178" s="41">
        <f t="shared" si="88"/>
        <v>182</v>
      </c>
      <c r="AO178" s="460">
        <f t="shared" si="86"/>
        <v>203</v>
      </c>
      <c r="AP178" s="41">
        <f t="shared" si="89"/>
        <v>178</v>
      </c>
      <c r="AQ178" s="41" t="str">
        <f>+"f"&amp;AQ22</f>
        <v>fv</v>
      </c>
      <c r="AS178" s="139">
        <v>45901</v>
      </c>
      <c r="AT178" s="142">
        <v>336</v>
      </c>
      <c r="AU178" s="142">
        <v>384</v>
      </c>
      <c r="AV178" s="142">
        <v>504</v>
      </c>
      <c r="AW178" s="142">
        <v>144</v>
      </c>
      <c r="AX178" s="142">
        <v>72</v>
      </c>
      <c r="AY178" s="142">
        <v>168</v>
      </c>
      <c r="AZ178" s="142">
        <v>720</v>
      </c>
    </row>
    <row r="179" spans="38:52">
      <c r="AL179" s="27">
        <f t="shared" si="87"/>
        <v>46692</v>
      </c>
      <c r="AM179" s="41" t="str">
        <f t="shared" si="85"/>
        <v>ga</v>
      </c>
      <c r="AN179" s="41">
        <f t="shared" si="88"/>
        <v>183</v>
      </c>
      <c r="AO179" s="460">
        <f t="shared" si="86"/>
        <v>204</v>
      </c>
      <c r="AP179" s="41">
        <f t="shared" si="89"/>
        <v>179</v>
      </c>
      <c r="AQ179" s="41" t="str">
        <f t="shared" si="92"/>
        <v>fw</v>
      </c>
      <c r="AS179" s="139">
        <v>45931</v>
      </c>
      <c r="AT179" s="142">
        <v>368</v>
      </c>
      <c r="AU179" s="142">
        <v>392</v>
      </c>
      <c r="AV179" s="142">
        <v>528</v>
      </c>
      <c r="AW179" s="142">
        <v>128</v>
      </c>
      <c r="AX179" s="142">
        <v>64</v>
      </c>
      <c r="AY179" s="142">
        <v>184</v>
      </c>
      <c r="AZ179" s="142">
        <v>744</v>
      </c>
    </row>
    <row r="180" spans="38:52">
      <c r="AL180" s="27">
        <f t="shared" si="87"/>
        <v>46722</v>
      </c>
      <c r="AM180" s="41" t="str">
        <f t="shared" si="85"/>
        <v>gb</v>
      </c>
      <c r="AN180" s="41">
        <f t="shared" si="88"/>
        <v>184</v>
      </c>
      <c r="AO180" s="460">
        <f t="shared" si="86"/>
        <v>205</v>
      </c>
      <c r="AP180" s="41">
        <f t="shared" si="89"/>
        <v>180</v>
      </c>
      <c r="AQ180" s="41" t="str">
        <f t="shared" si="92"/>
        <v>fx</v>
      </c>
      <c r="AS180" s="139">
        <v>45962</v>
      </c>
      <c r="AT180" s="142">
        <v>304</v>
      </c>
      <c r="AU180" s="142">
        <v>400</v>
      </c>
      <c r="AV180" s="142">
        <v>480</v>
      </c>
      <c r="AW180" s="142">
        <v>176</v>
      </c>
      <c r="AX180" s="142">
        <v>88</v>
      </c>
      <c r="AY180" s="142">
        <v>152</v>
      </c>
      <c r="AZ180" s="142">
        <v>720</v>
      </c>
    </row>
    <row r="181" spans="38:52">
      <c r="AL181" s="27">
        <f t="shared" si="87"/>
        <v>46753</v>
      </c>
      <c r="AM181" s="41" t="str">
        <f t="shared" si="85"/>
        <v>gc</v>
      </c>
      <c r="AN181" s="41">
        <f t="shared" si="88"/>
        <v>185</v>
      </c>
      <c r="AO181" s="460" t="e">
        <f t="shared" si="86"/>
        <v>#N/A</v>
      </c>
      <c r="AP181" s="41">
        <f t="shared" si="89"/>
        <v>181</v>
      </c>
      <c r="AQ181" s="41" t="str">
        <f t="shared" si="92"/>
        <v>fy</v>
      </c>
      <c r="AS181" s="139">
        <v>45992</v>
      </c>
      <c r="AT181" s="142">
        <v>352</v>
      </c>
      <c r="AU181" s="142">
        <v>392</v>
      </c>
      <c r="AV181" s="142">
        <v>528</v>
      </c>
      <c r="AW181" s="142">
        <v>144</v>
      </c>
      <c r="AX181" s="142">
        <v>72</v>
      </c>
      <c r="AY181" s="142">
        <v>176</v>
      </c>
      <c r="AZ181" s="142">
        <v>744</v>
      </c>
    </row>
    <row r="182" spans="38:52">
      <c r="AL182" s="27">
        <f t="shared" si="87"/>
        <v>46784</v>
      </c>
      <c r="AM182" s="41" t="str">
        <f t="shared" si="85"/>
        <v>gd</v>
      </c>
      <c r="AN182" s="41">
        <f t="shared" si="88"/>
        <v>186</v>
      </c>
      <c r="AO182" s="460" t="e">
        <f t="shared" si="86"/>
        <v>#N/A</v>
      </c>
      <c r="AP182" s="41">
        <f t="shared" si="89"/>
        <v>182</v>
      </c>
      <c r="AQ182" s="41" t="str">
        <f t="shared" si="92"/>
        <v>fz</v>
      </c>
      <c r="AS182" s="140">
        <v>46023</v>
      </c>
      <c r="AT182" s="143">
        <v>336</v>
      </c>
      <c r="AU182" s="143">
        <v>392</v>
      </c>
      <c r="AV182" s="143">
        <v>528</v>
      </c>
      <c r="AW182" s="143">
        <v>160</v>
      </c>
      <c r="AX182" s="143">
        <v>80</v>
      </c>
      <c r="AY182" s="143">
        <v>168</v>
      </c>
      <c r="AZ182" s="143">
        <v>744</v>
      </c>
    </row>
    <row r="183" spans="38:52">
      <c r="AL183" s="27">
        <f t="shared" si="87"/>
        <v>46813</v>
      </c>
      <c r="AM183" s="41" t="str">
        <f t="shared" si="85"/>
        <v>ge</v>
      </c>
      <c r="AN183" s="41">
        <f t="shared" si="88"/>
        <v>187</v>
      </c>
      <c r="AO183" s="460" t="e">
        <f t="shared" si="86"/>
        <v>#N/A</v>
      </c>
      <c r="AP183" s="41">
        <f t="shared" si="89"/>
        <v>183</v>
      </c>
      <c r="AQ183" s="41" t="str">
        <f>+"g"&amp;AQ1</f>
        <v>ga</v>
      </c>
      <c r="AS183" s="140">
        <v>46054</v>
      </c>
      <c r="AT183" s="143">
        <v>320</v>
      </c>
      <c r="AU183" s="143">
        <v>376</v>
      </c>
      <c r="AV183" s="143">
        <v>480</v>
      </c>
      <c r="AW183" s="143">
        <v>128</v>
      </c>
      <c r="AX183" s="143">
        <v>64</v>
      </c>
      <c r="AY183" s="143">
        <v>160</v>
      </c>
      <c r="AZ183" s="143">
        <v>672</v>
      </c>
    </row>
    <row r="184" spans="38:52">
      <c r="AL184" s="27">
        <f t="shared" si="87"/>
        <v>46844</v>
      </c>
      <c r="AM184" s="41" t="str">
        <f t="shared" si="85"/>
        <v>gf</v>
      </c>
      <c r="AN184" s="41">
        <f t="shared" si="88"/>
        <v>188</v>
      </c>
      <c r="AO184" s="460" t="e">
        <f t="shared" si="86"/>
        <v>#N/A</v>
      </c>
      <c r="AP184" s="41">
        <f t="shared" si="89"/>
        <v>184</v>
      </c>
      <c r="AQ184" s="41" t="str">
        <f t="shared" ref="AQ184:AQ197" si="93">+"g"&amp;AQ2</f>
        <v>gb</v>
      </c>
      <c r="AS184" s="140">
        <v>46082</v>
      </c>
      <c r="AT184" s="143">
        <v>352</v>
      </c>
      <c r="AU184" s="143">
        <v>392</v>
      </c>
      <c r="AV184" s="143">
        <v>528</v>
      </c>
      <c r="AW184" s="143">
        <v>144</v>
      </c>
      <c r="AX184" s="143">
        <v>72</v>
      </c>
      <c r="AY184" s="143">
        <v>176</v>
      </c>
      <c r="AZ184" s="143">
        <v>744</v>
      </c>
    </row>
    <row r="185" spans="38:52">
      <c r="AL185" s="27">
        <f t="shared" si="87"/>
        <v>46874</v>
      </c>
      <c r="AM185" s="41" t="str">
        <f t="shared" si="85"/>
        <v>gg</v>
      </c>
      <c r="AN185" s="41">
        <f t="shared" si="88"/>
        <v>189</v>
      </c>
      <c r="AO185" s="460" t="e">
        <f t="shared" si="86"/>
        <v>#N/A</v>
      </c>
      <c r="AP185" s="41">
        <f t="shared" si="89"/>
        <v>185</v>
      </c>
      <c r="AQ185" s="41" t="str">
        <f t="shared" si="93"/>
        <v>gc</v>
      </c>
      <c r="AS185" s="140">
        <v>46113</v>
      </c>
      <c r="AT185" s="143">
        <v>352</v>
      </c>
      <c r="AU185" s="143">
        <v>368</v>
      </c>
      <c r="AV185" s="143">
        <v>528</v>
      </c>
      <c r="AW185" s="143">
        <v>128</v>
      </c>
      <c r="AX185" s="143">
        <v>64</v>
      </c>
      <c r="AY185" s="143">
        <v>176</v>
      </c>
      <c r="AZ185" s="143">
        <v>720</v>
      </c>
    </row>
    <row r="186" spans="38:52">
      <c r="AL186" s="27">
        <f t="shared" si="87"/>
        <v>46905</v>
      </c>
      <c r="AM186" s="41" t="str">
        <f t="shared" si="85"/>
        <v>gh</v>
      </c>
      <c r="AN186" s="41">
        <f t="shared" si="88"/>
        <v>190</v>
      </c>
      <c r="AO186" s="460" t="e">
        <f t="shared" si="86"/>
        <v>#N/A</v>
      </c>
      <c r="AP186" s="41">
        <f t="shared" si="89"/>
        <v>186</v>
      </c>
      <c r="AQ186" s="41" t="str">
        <f t="shared" si="93"/>
        <v>gd</v>
      </c>
      <c r="AS186" s="140">
        <v>46143</v>
      </c>
      <c r="AT186" s="143">
        <v>320</v>
      </c>
      <c r="AU186" s="143">
        <v>424</v>
      </c>
      <c r="AV186" s="143">
        <v>480</v>
      </c>
      <c r="AW186" s="143">
        <v>176</v>
      </c>
      <c r="AX186" s="143">
        <v>88</v>
      </c>
      <c r="AY186" s="143">
        <v>160</v>
      </c>
      <c r="AZ186" s="143">
        <v>744</v>
      </c>
    </row>
    <row r="187" spans="38:52">
      <c r="AL187" s="27">
        <f t="shared" si="87"/>
        <v>46935</v>
      </c>
      <c r="AM187" s="41" t="str">
        <f t="shared" si="85"/>
        <v>gi</v>
      </c>
      <c r="AN187" s="41">
        <f t="shared" si="88"/>
        <v>191</v>
      </c>
      <c r="AO187" s="460" t="e">
        <f t="shared" si="86"/>
        <v>#N/A</v>
      </c>
      <c r="AP187" s="41">
        <f t="shared" si="89"/>
        <v>187</v>
      </c>
      <c r="AQ187" s="41" t="str">
        <f t="shared" si="93"/>
        <v>ge</v>
      </c>
      <c r="AS187" s="140">
        <v>46174</v>
      </c>
      <c r="AT187" s="143">
        <v>352</v>
      </c>
      <c r="AU187" s="143">
        <v>368</v>
      </c>
      <c r="AV187" s="143">
        <v>528</v>
      </c>
      <c r="AW187" s="143">
        <v>128</v>
      </c>
      <c r="AX187" s="143">
        <v>64</v>
      </c>
      <c r="AY187" s="143">
        <v>176</v>
      </c>
      <c r="AZ187" s="143">
        <v>720</v>
      </c>
    </row>
    <row r="188" spans="38:52">
      <c r="AL188" s="27">
        <f t="shared" si="87"/>
        <v>46966</v>
      </c>
      <c r="AM188" s="41" t="str">
        <f t="shared" si="85"/>
        <v>gj</v>
      </c>
      <c r="AN188" s="41">
        <f t="shared" si="88"/>
        <v>192</v>
      </c>
      <c r="AO188" s="460" t="e">
        <f t="shared" si="86"/>
        <v>#N/A</v>
      </c>
      <c r="AP188" s="41">
        <f t="shared" si="89"/>
        <v>188</v>
      </c>
      <c r="AQ188" s="41" t="str">
        <f t="shared" si="93"/>
        <v>gf</v>
      </c>
      <c r="AS188" s="140">
        <v>46204</v>
      </c>
      <c r="AT188" s="143">
        <v>368</v>
      </c>
      <c r="AU188" s="143">
        <v>376</v>
      </c>
      <c r="AV188" s="143">
        <v>552</v>
      </c>
      <c r="AW188" s="143">
        <v>128</v>
      </c>
      <c r="AX188" s="143">
        <v>64</v>
      </c>
      <c r="AY188" s="143">
        <v>184</v>
      </c>
      <c r="AZ188" s="143">
        <v>744</v>
      </c>
    </row>
    <row r="189" spans="38:52">
      <c r="AL189" s="27">
        <f t="shared" si="87"/>
        <v>46997</v>
      </c>
      <c r="AM189" s="41" t="str">
        <f t="shared" si="85"/>
        <v>gk</v>
      </c>
      <c r="AN189" s="41">
        <f t="shared" si="88"/>
        <v>193</v>
      </c>
      <c r="AO189" s="460" t="e">
        <f t="shared" si="86"/>
        <v>#N/A</v>
      </c>
      <c r="AP189" s="41">
        <f t="shared" si="89"/>
        <v>189</v>
      </c>
      <c r="AQ189" s="41" t="str">
        <f t="shared" si="93"/>
        <v>gg</v>
      </c>
      <c r="AS189" s="140">
        <v>46235</v>
      </c>
      <c r="AT189" s="143">
        <v>336</v>
      </c>
      <c r="AU189" s="143">
        <v>408</v>
      </c>
      <c r="AV189" s="143">
        <v>504</v>
      </c>
      <c r="AW189" s="143">
        <v>160</v>
      </c>
      <c r="AX189" s="143">
        <v>80</v>
      </c>
      <c r="AY189" s="143">
        <v>168</v>
      </c>
      <c r="AZ189" s="143">
        <v>744</v>
      </c>
    </row>
    <row r="190" spans="38:52">
      <c r="AL190" s="27">
        <f t="shared" si="87"/>
        <v>47027</v>
      </c>
      <c r="AM190" s="41" t="str">
        <f t="shared" si="85"/>
        <v>gl</v>
      </c>
      <c r="AN190" s="41">
        <f t="shared" si="88"/>
        <v>194</v>
      </c>
      <c r="AO190" s="460" t="e">
        <f t="shared" si="86"/>
        <v>#N/A</v>
      </c>
      <c r="AP190" s="41">
        <f t="shared" si="89"/>
        <v>190</v>
      </c>
      <c r="AQ190" s="41" t="str">
        <f t="shared" si="93"/>
        <v>gh</v>
      </c>
      <c r="AS190" s="140">
        <v>46266</v>
      </c>
      <c r="AT190" s="143">
        <v>336</v>
      </c>
      <c r="AU190" s="143">
        <v>384</v>
      </c>
      <c r="AV190" s="143">
        <v>504</v>
      </c>
      <c r="AW190" s="143">
        <v>144</v>
      </c>
      <c r="AX190" s="143">
        <v>72</v>
      </c>
      <c r="AY190" s="143">
        <v>168</v>
      </c>
      <c r="AZ190" s="143">
        <v>720</v>
      </c>
    </row>
    <row r="191" spans="38:52">
      <c r="AL191" s="27">
        <f t="shared" si="87"/>
        <v>47058</v>
      </c>
      <c r="AM191" s="41" t="str">
        <f t="shared" si="85"/>
        <v>gm</v>
      </c>
      <c r="AN191" s="41">
        <f t="shared" si="88"/>
        <v>195</v>
      </c>
      <c r="AO191" s="460" t="e">
        <f t="shared" si="86"/>
        <v>#N/A</v>
      </c>
      <c r="AP191" s="41">
        <f t="shared" si="89"/>
        <v>191</v>
      </c>
      <c r="AQ191" s="41" t="str">
        <f t="shared" si="93"/>
        <v>gi</v>
      </c>
      <c r="AS191" s="140">
        <v>46296</v>
      </c>
      <c r="AT191" s="143">
        <v>352</v>
      </c>
      <c r="AU191" s="143">
        <v>392</v>
      </c>
      <c r="AV191" s="143">
        <v>528</v>
      </c>
      <c r="AW191" s="143">
        <v>144</v>
      </c>
      <c r="AX191" s="143">
        <v>72</v>
      </c>
      <c r="AY191" s="143">
        <v>176</v>
      </c>
      <c r="AZ191" s="143">
        <v>744</v>
      </c>
    </row>
    <row r="192" spans="38:52">
      <c r="AL192" s="27">
        <f t="shared" si="87"/>
        <v>47088</v>
      </c>
      <c r="AM192" s="41" t="str">
        <f t="shared" si="85"/>
        <v>gn</v>
      </c>
      <c r="AN192" s="41">
        <f t="shared" si="88"/>
        <v>196</v>
      </c>
      <c r="AO192" s="460" t="e">
        <f t="shared" si="86"/>
        <v>#N/A</v>
      </c>
      <c r="AP192" s="41">
        <f t="shared" si="89"/>
        <v>192</v>
      </c>
      <c r="AQ192" s="41" t="str">
        <f t="shared" si="93"/>
        <v>gj</v>
      </c>
      <c r="AS192" s="140">
        <v>46327</v>
      </c>
      <c r="AT192" s="143">
        <v>320</v>
      </c>
      <c r="AU192" s="143">
        <v>400</v>
      </c>
      <c r="AV192" s="143">
        <v>480</v>
      </c>
      <c r="AW192" s="143">
        <v>160</v>
      </c>
      <c r="AX192" s="143">
        <v>80</v>
      </c>
      <c r="AY192" s="143">
        <v>160</v>
      </c>
      <c r="AZ192" s="143">
        <v>720</v>
      </c>
    </row>
    <row r="193" spans="38:52">
      <c r="AL193" s="27">
        <f t="shared" si="87"/>
        <v>47119</v>
      </c>
      <c r="AM193" s="41" t="str">
        <f t="shared" si="85"/>
        <v>go</v>
      </c>
      <c r="AN193" s="41">
        <f t="shared" si="88"/>
        <v>197</v>
      </c>
      <c r="AO193" s="460" t="e">
        <f t="shared" si="86"/>
        <v>#N/A</v>
      </c>
      <c r="AP193" s="41">
        <f t="shared" si="89"/>
        <v>193</v>
      </c>
      <c r="AQ193" s="41" t="str">
        <f t="shared" si="93"/>
        <v>gk</v>
      </c>
      <c r="AS193" s="140">
        <v>46357</v>
      </c>
      <c r="AT193" s="143">
        <v>352</v>
      </c>
      <c r="AU193" s="143">
        <v>392</v>
      </c>
      <c r="AV193" s="143">
        <v>528</v>
      </c>
      <c r="AW193" s="143">
        <v>144</v>
      </c>
      <c r="AX193" s="143">
        <v>72</v>
      </c>
      <c r="AY193" s="143">
        <v>176</v>
      </c>
      <c r="AZ193" s="143">
        <v>744</v>
      </c>
    </row>
    <row r="194" spans="38:52">
      <c r="AL194" s="27">
        <f t="shared" si="87"/>
        <v>47150</v>
      </c>
      <c r="AM194" s="41" t="e">
        <f t="shared" ref="AM194:AM197" si="94">+VLOOKUP(AN194,$AP$1:$AQ$197,2,FALSE)</f>
        <v>#N/A</v>
      </c>
      <c r="AN194" s="41">
        <f t="shared" si="88"/>
        <v>198</v>
      </c>
      <c r="AO194" s="460" t="e">
        <f t="shared" ref="AO194:AO197" si="95">+MATCH(AL194,$AS$1:$AS$205,0)</f>
        <v>#N/A</v>
      </c>
      <c r="AP194" s="41">
        <f t="shared" si="89"/>
        <v>194</v>
      </c>
      <c r="AQ194" s="41" t="str">
        <f t="shared" si="93"/>
        <v>gl</v>
      </c>
      <c r="AS194" s="139">
        <v>46388</v>
      </c>
      <c r="AT194" s="142">
        <v>320</v>
      </c>
      <c r="AU194" s="142">
        <v>424</v>
      </c>
      <c r="AV194" s="142">
        <v>496</v>
      </c>
      <c r="AW194" s="142">
        <v>176</v>
      </c>
      <c r="AX194" s="142">
        <v>88</v>
      </c>
      <c r="AY194" s="142">
        <v>160</v>
      </c>
      <c r="AZ194" s="142">
        <v>744</v>
      </c>
    </row>
    <row r="195" spans="38:52">
      <c r="AL195" s="27">
        <f t="shared" ref="AL195:AL197" si="96">+EDATE(AL194,1)</f>
        <v>47178</v>
      </c>
      <c r="AM195" s="41" t="e">
        <f t="shared" si="94"/>
        <v>#N/A</v>
      </c>
      <c r="AN195" s="41">
        <f t="shared" ref="AN195:AN197" si="97">+AN194+1</f>
        <v>199</v>
      </c>
      <c r="AO195" s="460" t="e">
        <f t="shared" si="95"/>
        <v>#N/A</v>
      </c>
      <c r="AP195" s="41">
        <f t="shared" ref="AP195:AP197" si="98">+AP194+1</f>
        <v>195</v>
      </c>
      <c r="AQ195" s="41" t="str">
        <f t="shared" si="93"/>
        <v>gm</v>
      </c>
      <c r="AS195" s="139">
        <v>46419</v>
      </c>
      <c r="AT195" s="142">
        <v>320</v>
      </c>
      <c r="AU195" s="142">
        <v>352</v>
      </c>
      <c r="AV195" s="142">
        <v>448</v>
      </c>
      <c r="AW195" s="142">
        <v>128</v>
      </c>
      <c r="AX195" s="142">
        <v>64</v>
      </c>
      <c r="AY195" s="142">
        <v>160</v>
      </c>
      <c r="AZ195" s="142">
        <v>672</v>
      </c>
    </row>
    <row r="196" spans="38:52">
      <c r="AL196" s="27">
        <f t="shared" si="96"/>
        <v>47209</v>
      </c>
      <c r="AM196" s="41" t="e">
        <f t="shared" si="94"/>
        <v>#N/A</v>
      </c>
      <c r="AN196" s="41">
        <f t="shared" si="97"/>
        <v>200</v>
      </c>
      <c r="AO196" s="460" t="e">
        <f t="shared" si="95"/>
        <v>#N/A</v>
      </c>
      <c r="AP196" s="41">
        <f t="shared" si="98"/>
        <v>196</v>
      </c>
      <c r="AQ196" s="41" t="str">
        <f t="shared" si="93"/>
        <v>gn</v>
      </c>
      <c r="AS196" s="139">
        <v>46447</v>
      </c>
      <c r="AT196" s="142">
        <v>368</v>
      </c>
      <c r="AU196" s="142">
        <v>376</v>
      </c>
      <c r="AV196" s="142">
        <v>496</v>
      </c>
      <c r="AW196" s="142">
        <v>128</v>
      </c>
      <c r="AX196" s="142">
        <v>64</v>
      </c>
      <c r="AY196" s="142">
        <v>184</v>
      </c>
      <c r="AZ196" s="142">
        <v>744</v>
      </c>
    </row>
    <row r="197" spans="38:52">
      <c r="AL197" s="27">
        <f t="shared" si="96"/>
        <v>47239</v>
      </c>
      <c r="AM197" s="41" t="e">
        <f t="shared" si="94"/>
        <v>#N/A</v>
      </c>
      <c r="AN197" s="41">
        <f t="shared" si="97"/>
        <v>201</v>
      </c>
      <c r="AO197" s="460" t="e">
        <f t="shared" si="95"/>
        <v>#N/A</v>
      </c>
      <c r="AP197" s="41">
        <f t="shared" si="98"/>
        <v>197</v>
      </c>
      <c r="AQ197" s="41" t="str">
        <f t="shared" si="93"/>
        <v>go</v>
      </c>
      <c r="AS197" s="139">
        <v>46478</v>
      </c>
      <c r="AT197" s="142">
        <v>352</v>
      </c>
      <c r="AU197" s="142">
        <v>368</v>
      </c>
      <c r="AV197" s="142">
        <v>480</v>
      </c>
      <c r="AW197" s="142">
        <v>128</v>
      </c>
      <c r="AX197" s="142">
        <v>64</v>
      </c>
      <c r="AY197" s="142">
        <v>176</v>
      </c>
      <c r="AZ197" s="142">
        <v>720</v>
      </c>
    </row>
    <row r="198" spans="38:52">
      <c r="AS198" s="139">
        <v>46508</v>
      </c>
      <c r="AT198" s="142">
        <v>320</v>
      </c>
      <c r="AU198" s="142">
        <v>424</v>
      </c>
      <c r="AV198" s="142">
        <v>496</v>
      </c>
      <c r="AW198" s="142">
        <v>176</v>
      </c>
      <c r="AX198" s="142">
        <v>88</v>
      </c>
      <c r="AY198" s="142">
        <v>160</v>
      </c>
      <c r="AZ198" s="142">
        <v>744</v>
      </c>
    </row>
    <row r="199" spans="38:52">
      <c r="AS199" s="139">
        <v>46539</v>
      </c>
      <c r="AT199" s="142">
        <v>352</v>
      </c>
      <c r="AU199" s="142">
        <v>368</v>
      </c>
      <c r="AV199" s="142">
        <v>480</v>
      </c>
      <c r="AW199" s="142">
        <v>128</v>
      </c>
      <c r="AX199" s="142">
        <v>64</v>
      </c>
      <c r="AY199" s="142">
        <v>176</v>
      </c>
      <c r="AZ199" s="142">
        <v>720</v>
      </c>
    </row>
    <row r="200" spans="38:52">
      <c r="AS200" s="139">
        <v>46569</v>
      </c>
      <c r="AT200" s="142">
        <v>336</v>
      </c>
      <c r="AU200" s="142">
        <v>408</v>
      </c>
      <c r="AV200" s="142">
        <v>496</v>
      </c>
      <c r="AW200" s="142">
        <v>160</v>
      </c>
      <c r="AX200" s="142">
        <v>80</v>
      </c>
      <c r="AY200" s="142">
        <v>168</v>
      </c>
      <c r="AZ200" s="142">
        <v>744</v>
      </c>
    </row>
    <row r="201" spans="38:52">
      <c r="AS201" s="139">
        <v>46600</v>
      </c>
      <c r="AT201" s="142">
        <v>352</v>
      </c>
      <c r="AU201" s="142">
        <v>392</v>
      </c>
      <c r="AV201" s="142">
        <v>496</v>
      </c>
      <c r="AW201" s="142">
        <v>144</v>
      </c>
      <c r="AX201" s="142">
        <v>72</v>
      </c>
      <c r="AY201" s="142">
        <v>176</v>
      </c>
      <c r="AZ201" s="142">
        <v>744</v>
      </c>
    </row>
    <row r="202" spans="38:52">
      <c r="AS202" s="139">
        <v>46631</v>
      </c>
      <c r="AT202" s="142">
        <v>336</v>
      </c>
      <c r="AU202" s="142">
        <v>384</v>
      </c>
      <c r="AV202" s="142">
        <v>480</v>
      </c>
      <c r="AW202" s="142">
        <v>144</v>
      </c>
      <c r="AX202" s="142">
        <v>72</v>
      </c>
      <c r="AY202" s="142">
        <v>168</v>
      </c>
      <c r="AZ202" s="142">
        <v>720</v>
      </c>
    </row>
    <row r="203" spans="38:52">
      <c r="AS203" s="139">
        <v>46661</v>
      </c>
      <c r="AT203" s="142">
        <v>336</v>
      </c>
      <c r="AU203" s="142">
        <v>408</v>
      </c>
      <c r="AV203" s="142">
        <v>496</v>
      </c>
      <c r="AW203" s="142">
        <v>160</v>
      </c>
      <c r="AX203" s="142">
        <v>80</v>
      </c>
      <c r="AY203" s="142">
        <v>168</v>
      </c>
      <c r="AZ203" s="142">
        <v>744</v>
      </c>
    </row>
    <row r="204" spans="38:52">
      <c r="AS204" s="139">
        <v>46692</v>
      </c>
      <c r="AT204" s="142">
        <v>336</v>
      </c>
      <c r="AU204" s="142">
        <v>384</v>
      </c>
      <c r="AV204" s="142">
        <v>480</v>
      </c>
      <c r="AW204" s="142">
        <v>144</v>
      </c>
      <c r="AX204" s="142">
        <v>72</v>
      </c>
      <c r="AY204" s="142">
        <v>168</v>
      </c>
      <c r="AZ204" s="142">
        <v>720</v>
      </c>
    </row>
    <row r="205" spans="38:52">
      <c r="AS205" s="139">
        <v>46722</v>
      </c>
      <c r="AT205" s="142">
        <v>368</v>
      </c>
      <c r="AU205" s="142">
        <v>376</v>
      </c>
      <c r="AV205" s="142">
        <v>496</v>
      </c>
      <c r="AW205" s="142">
        <v>128</v>
      </c>
      <c r="AX205" s="142">
        <v>64</v>
      </c>
      <c r="AY205" s="142">
        <v>184</v>
      </c>
      <c r="AZ205" s="142">
        <v>744</v>
      </c>
    </row>
    <row r="215" spans="46:52">
      <c r="AT215" s="141" t="s">
        <v>140</v>
      </c>
      <c r="AU215" s="141" t="s">
        <v>141</v>
      </c>
      <c r="AV215" s="141" t="s">
        <v>142</v>
      </c>
      <c r="AW215" s="141" t="s">
        <v>143</v>
      </c>
      <c r="AX215" s="141" t="s">
        <v>144</v>
      </c>
      <c r="AY215" s="141" t="s">
        <v>145</v>
      </c>
      <c r="AZ215" s="141" t="s">
        <v>135</v>
      </c>
    </row>
    <row r="216" spans="46:52">
      <c r="AT216" s="45">
        <v>2</v>
      </c>
      <c r="AU216" s="45">
        <v>3</v>
      </c>
      <c r="AV216" s="45">
        <v>4</v>
      </c>
      <c r="AW216" s="45">
        <v>5</v>
      </c>
      <c r="AX216" s="45">
        <v>6</v>
      </c>
      <c r="AY216" s="45">
        <v>7</v>
      </c>
      <c r="AZ216" s="45">
        <v>8</v>
      </c>
    </row>
    <row r="217" spans="46:52">
      <c r="AT217" s="45" t="s">
        <v>188</v>
      </c>
      <c r="AU217" s="45" t="s">
        <v>189</v>
      </c>
      <c r="AV217" s="45" t="s">
        <v>190</v>
      </c>
      <c r="AW217" s="45" t="s">
        <v>146</v>
      </c>
      <c r="AX217" s="45" t="s">
        <v>147</v>
      </c>
      <c r="AY217" s="45" t="s">
        <v>148</v>
      </c>
      <c r="AZ217" s="45" t="s">
        <v>136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EL266"/>
  <sheetViews>
    <sheetView topLeftCell="A67" zoomScale="80" zoomScaleNormal="80" workbookViewId="0">
      <selection activeCell="K80" sqref="K80"/>
    </sheetView>
  </sheetViews>
  <sheetFormatPr defaultColWidth="9.140625" defaultRowHeight="15"/>
  <cols>
    <col min="1" max="1" width="9.140625" style="239"/>
    <col min="2" max="2" width="24.5703125" style="32" bestFit="1" customWidth="1"/>
    <col min="3" max="3" width="9.140625" style="32"/>
    <col min="4" max="5" width="10.85546875" style="32" customWidth="1"/>
    <col min="6" max="6" width="26.28515625" style="32" customWidth="1"/>
    <col min="7" max="7" width="9.42578125" style="8" bestFit="1" customWidth="1"/>
    <col min="8" max="21" width="9.85546875" style="8" bestFit="1" customWidth="1"/>
    <col min="22" max="22" width="9.7109375" style="32" bestFit="1" customWidth="1"/>
    <col min="23" max="23" width="10.5703125" style="32" bestFit="1" customWidth="1"/>
    <col min="24" max="24" width="9.140625" style="32"/>
    <col min="25" max="25" width="9.7109375" style="32" bestFit="1" customWidth="1"/>
    <col min="26" max="31" width="9.140625" style="32"/>
    <col min="32" max="32" width="9.7109375" style="8" bestFit="1" customWidth="1"/>
    <col min="33" max="34" width="9.140625" style="8"/>
    <col min="35" max="35" width="9.140625" style="41"/>
    <col min="36" max="36" width="9.7109375" style="41" bestFit="1" customWidth="1"/>
    <col min="37" max="37" width="10.5703125" style="41" bestFit="1" customWidth="1"/>
    <col min="38" max="38" width="9.140625" style="41"/>
    <col min="39" max="39" width="9.7109375" style="41" bestFit="1" customWidth="1"/>
    <col min="40" max="45" width="9.140625" style="41"/>
    <col min="46" max="46" width="9.7109375" style="45" bestFit="1" customWidth="1"/>
    <col min="47" max="52" width="9.140625" style="45"/>
    <col min="53" max="53" width="9.140625" style="41"/>
    <col min="54" max="16384" width="9.140625" style="32"/>
  </cols>
  <sheetData>
    <row r="1" spans="1:142" s="41" customFormat="1">
      <c r="A1" s="239">
        <f>+ROW(B1)-1</f>
        <v>0</v>
      </c>
      <c r="B1" s="32"/>
      <c r="C1" s="32"/>
      <c r="D1" s="32"/>
      <c r="E1" s="32"/>
      <c r="F1" s="32"/>
      <c r="G1" s="271">
        <f>+$AJ$2</f>
        <v>41275</v>
      </c>
      <c r="H1" s="271">
        <f>+DATE(YEAR(G1)+1,1,1)</f>
        <v>41640</v>
      </c>
      <c r="I1" s="271">
        <f>+DATE(YEAR(H1)+1,1,1)</f>
        <v>42005</v>
      </c>
      <c r="J1" s="271">
        <f t="shared" ref="J1" si="0">+DATE(YEAR(I1)+1,1,1)</f>
        <v>42370</v>
      </c>
      <c r="K1" s="271">
        <f t="shared" ref="K1" si="1">+DATE(YEAR(J1)+1,1,1)</f>
        <v>42736</v>
      </c>
      <c r="L1" s="271">
        <f t="shared" ref="L1" si="2">+DATE(YEAR(K1)+1,1,1)</f>
        <v>43101</v>
      </c>
      <c r="M1" s="271">
        <f t="shared" ref="M1" si="3">+DATE(YEAR(L1)+1,1,1)</f>
        <v>43466</v>
      </c>
      <c r="N1" s="271">
        <f t="shared" ref="N1" si="4">+DATE(YEAR(M1)+1,1,1)</f>
        <v>43831</v>
      </c>
      <c r="O1" s="271">
        <f t="shared" ref="O1" si="5">+DATE(YEAR(N1)+1,1,1)</f>
        <v>44197</v>
      </c>
      <c r="P1" s="271">
        <f t="shared" ref="P1" si="6">+DATE(YEAR(O1)+1,1,1)</f>
        <v>44562</v>
      </c>
      <c r="Q1" s="271">
        <f t="shared" ref="Q1" si="7">+DATE(YEAR(P1)+1,1,1)</f>
        <v>44927</v>
      </c>
      <c r="R1" s="271">
        <f t="shared" ref="R1" si="8">+DATE(YEAR(Q1)+1,1,1)</f>
        <v>45292</v>
      </c>
      <c r="S1" s="271">
        <f t="shared" ref="S1" si="9">+DATE(YEAR(R1)+1,1,1)</f>
        <v>45658</v>
      </c>
      <c r="T1" s="271">
        <f t="shared" ref="T1:U1" si="10">+DATE(YEAR(S1)+1,1,1)</f>
        <v>46023</v>
      </c>
      <c r="U1" s="271">
        <f t="shared" si="10"/>
        <v>46388</v>
      </c>
      <c r="V1" s="32"/>
      <c r="W1" s="32"/>
      <c r="X1" s="32"/>
      <c r="Y1" s="284"/>
      <c r="Z1" s="32"/>
      <c r="AA1" s="32"/>
      <c r="AB1" s="32"/>
      <c r="AC1" s="32"/>
      <c r="AD1" s="32"/>
      <c r="AE1" s="32"/>
      <c r="AF1" s="8"/>
      <c r="AG1" s="398"/>
      <c r="AH1" s="398"/>
      <c r="AI1" s="41" t="s">
        <v>131</v>
      </c>
      <c r="AM1" s="27">
        <f>+AJ2</f>
        <v>41275</v>
      </c>
      <c r="AN1" s="41" t="str">
        <f>+VLOOKUP(AO1,$AQ$1:$AR$197,2,FALSE)</f>
        <v>g</v>
      </c>
      <c r="AO1" s="399">
        <v>7</v>
      </c>
      <c r="AP1" s="41">
        <f t="shared" ref="AP1:AP32" si="11">+MATCH(AM1,$AT$1:$AT$121)</f>
        <v>26</v>
      </c>
      <c r="AQ1" s="41">
        <v>1</v>
      </c>
      <c r="AR1" s="41" t="s">
        <v>111</v>
      </c>
      <c r="AT1" s="461" t="s">
        <v>324</v>
      </c>
      <c r="AU1" s="141" t="s">
        <v>140</v>
      </c>
      <c r="AV1" s="141" t="s">
        <v>141</v>
      </c>
      <c r="AW1" s="141" t="s">
        <v>142</v>
      </c>
      <c r="AX1" s="141" t="s">
        <v>143</v>
      </c>
      <c r="AY1" s="141" t="s">
        <v>144</v>
      </c>
      <c r="AZ1" s="141" t="s">
        <v>145</v>
      </c>
      <c r="BA1" s="141" t="s">
        <v>135</v>
      </c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</row>
    <row r="2" spans="1:142" s="41" customFormat="1">
      <c r="A2" s="239">
        <f t="shared" ref="A2:A61" si="12">+ROW(B2)-1</f>
        <v>1</v>
      </c>
      <c r="B2" s="23" t="s">
        <v>55</v>
      </c>
      <c r="C2" s="23" t="s">
        <v>33</v>
      </c>
      <c r="D2" s="23" t="s">
        <v>66</v>
      </c>
      <c r="E2" s="457"/>
      <c r="F2" s="23" t="s">
        <v>75</v>
      </c>
      <c r="G2" s="400">
        <f>+YEAR(G1)</f>
        <v>2013</v>
      </c>
      <c r="H2" s="400">
        <f t="shared" ref="H2:J2" si="13">+YEAR(H1)</f>
        <v>2014</v>
      </c>
      <c r="I2" s="400">
        <f t="shared" si="13"/>
        <v>2015</v>
      </c>
      <c r="J2" s="400">
        <f t="shared" si="13"/>
        <v>2016</v>
      </c>
      <c r="K2" s="400">
        <f t="shared" ref="K2:P2" si="14">+YEAR(K1)</f>
        <v>2017</v>
      </c>
      <c r="L2" s="400">
        <f t="shared" si="14"/>
        <v>2018</v>
      </c>
      <c r="M2" s="400">
        <f t="shared" si="14"/>
        <v>2019</v>
      </c>
      <c r="N2" s="400">
        <f t="shared" si="14"/>
        <v>2020</v>
      </c>
      <c r="O2" s="400">
        <f t="shared" si="14"/>
        <v>2021</v>
      </c>
      <c r="P2" s="400">
        <f t="shared" si="14"/>
        <v>2022</v>
      </c>
      <c r="Q2" s="400">
        <f t="shared" ref="Q2:T2" si="15">+YEAR(Q1)</f>
        <v>2023</v>
      </c>
      <c r="R2" s="400">
        <f t="shared" si="15"/>
        <v>2024</v>
      </c>
      <c r="S2" s="400">
        <f t="shared" si="15"/>
        <v>2025</v>
      </c>
      <c r="T2" s="400">
        <f t="shared" si="15"/>
        <v>2026</v>
      </c>
      <c r="U2" s="400">
        <f t="shared" ref="U2" si="16">+YEAR(U1)</f>
        <v>2027</v>
      </c>
      <c r="V2" s="284"/>
      <c r="W2" s="284"/>
      <c r="X2" s="32"/>
      <c r="Y2" s="284"/>
      <c r="Z2" s="32"/>
      <c r="AA2" s="32"/>
      <c r="AB2" s="32"/>
      <c r="AC2" s="32"/>
      <c r="AD2" s="32"/>
      <c r="AE2" s="32"/>
      <c r="AF2" s="321"/>
      <c r="AG2" s="8"/>
      <c r="AH2" s="8"/>
      <c r="AI2" s="41">
        <f>+YEAR(AJ2)</f>
        <v>2013</v>
      </c>
      <c r="AJ2" s="49">
        <f>+'Monthly Sources and Uses'!$C$2</f>
        <v>41275</v>
      </c>
      <c r="AK2" s="27">
        <f>+DATE(YEAR(AJ2),12,1)</f>
        <v>41609</v>
      </c>
      <c r="AM2" s="27">
        <f>+EDATE(AM1,1)</f>
        <v>41306</v>
      </c>
      <c r="AN2" s="41" t="str">
        <f t="shared" ref="AN2:AN32" si="17">+VLOOKUP(AO2,$AQ$1:$AR$197,2,FALSE)</f>
        <v>h</v>
      </c>
      <c r="AO2" s="41">
        <f>+AO1+1</f>
        <v>8</v>
      </c>
      <c r="AP2" s="41">
        <f t="shared" si="11"/>
        <v>27</v>
      </c>
      <c r="AQ2" s="41">
        <f>+AQ1+1</f>
        <v>2</v>
      </c>
      <c r="AR2" s="41" t="s">
        <v>112</v>
      </c>
      <c r="AT2" s="139">
        <v>40544</v>
      </c>
      <c r="AU2" s="142">
        <v>336</v>
      </c>
      <c r="AV2" s="142">
        <v>408</v>
      </c>
      <c r="AW2" s="142">
        <v>504</v>
      </c>
      <c r="AX2" s="142">
        <v>160</v>
      </c>
      <c r="AY2" s="142">
        <v>80</v>
      </c>
      <c r="AZ2" s="142">
        <v>168</v>
      </c>
      <c r="BA2" s="142">
        <f>+AU2+AV2</f>
        <v>744</v>
      </c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</row>
    <row r="3" spans="1:142" s="41" customFormat="1">
      <c r="A3" s="239">
        <f t="shared" si="12"/>
        <v>2</v>
      </c>
      <c r="B3" s="23" t="s">
        <v>186</v>
      </c>
      <c r="C3" s="23" t="s">
        <v>76</v>
      </c>
      <c r="D3" s="23" t="s">
        <v>68</v>
      </c>
      <c r="E3" s="457"/>
      <c r="F3" s="23" t="s">
        <v>77</v>
      </c>
      <c r="G3" s="378" t="str">
        <f ca="1">+IF(ISERROR(AVERAGE(INDIRECT("'Prices'!"&amp;VLOOKUP(G$1,$AM$1:$AN$197,2,FALSE)&amp;$A3&amp;":"&amp;VLOOKUP(DATE(YEAR(G$1),12,1),$AM$1:$AN$197,2,FALSE)&amp;$A3))),"",AVERAGE(INDIRECT("'Prices'!"&amp;VLOOKUP(G$1,$AM$1:$AN$197,2,FALSE)&amp;$A3&amp;":"&amp;VLOOKUP(DATE(YEAR(G$1),12,1),$AM$1:$AN$197,2,FALSE)&amp;$A3)))</f>
        <v/>
      </c>
      <c r="H3" s="378" t="str">
        <f t="shared" ref="H3:U19" ca="1" si="18">+IF(ISERROR(AVERAGE(INDIRECT("'Prices'!"&amp;VLOOKUP(H$1,$AM$1:$AN$197,2,FALSE)&amp;$A3&amp;":"&amp;VLOOKUP(DATE(YEAR(H$1),12,1),$AM$1:$AN$197,2,FALSE)&amp;$A3))),"",AVERAGE(INDIRECT("'Prices'!"&amp;VLOOKUP(H$1,$AM$1:$AN$197,2,FALSE)&amp;$A3&amp;":"&amp;VLOOKUP(DATE(YEAR(H$1),12,1),$AM$1:$AN$197,2,FALSE)&amp;$A3)))</f>
        <v/>
      </c>
      <c r="I3" s="378" t="str">
        <f t="shared" ca="1" si="18"/>
        <v/>
      </c>
      <c r="J3" s="378" t="str">
        <f t="shared" ca="1" si="18"/>
        <v/>
      </c>
      <c r="K3" s="378" t="str">
        <f t="shared" ca="1" si="18"/>
        <v/>
      </c>
      <c r="L3" s="378" t="str">
        <f t="shared" ca="1" si="18"/>
        <v/>
      </c>
      <c r="M3" s="378" t="str">
        <f t="shared" ca="1" si="18"/>
        <v/>
      </c>
      <c r="N3" s="378" t="str">
        <f t="shared" ca="1" si="18"/>
        <v/>
      </c>
      <c r="O3" s="378" t="str">
        <f t="shared" ca="1" si="18"/>
        <v/>
      </c>
      <c r="P3" s="378" t="str">
        <f t="shared" ca="1" si="18"/>
        <v/>
      </c>
      <c r="Q3" s="378" t="str">
        <f t="shared" ca="1" si="18"/>
        <v/>
      </c>
      <c r="R3" s="378" t="str">
        <f t="shared" ca="1" si="18"/>
        <v/>
      </c>
      <c r="S3" s="378" t="str">
        <f t="shared" ca="1" si="18"/>
        <v/>
      </c>
      <c r="T3" s="378" t="str">
        <f t="shared" ca="1" si="18"/>
        <v/>
      </c>
      <c r="U3" s="378" t="str">
        <f t="shared" ca="1" si="18"/>
        <v/>
      </c>
      <c r="V3" s="284"/>
      <c r="W3" s="284"/>
      <c r="X3" s="32"/>
      <c r="Y3" s="284"/>
      <c r="Z3" s="32"/>
      <c r="AA3" s="32"/>
      <c r="AB3" s="32"/>
      <c r="AC3" s="32"/>
      <c r="AD3" s="32"/>
      <c r="AE3" s="32"/>
      <c r="AF3" s="321"/>
      <c r="AG3" s="8"/>
      <c r="AH3" s="8"/>
      <c r="AI3" s="41">
        <f>+AI2+1</f>
        <v>2014</v>
      </c>
      <c r="AJ3" s="27">
        <f>+DATE(YEAR(AK2)+1,1,1)</f>
        <v>41640</v>
      </c>
      <c r="AK3" s="27">
        <f>+DATE(YEAR(AJ3),12,1)</f>
        <v>41974</v>
      </c>
      <c r="AM3" s="27">
        <f t="shared" ref="AM3:AM66" si="19">+EDATE(AM2,1)</f>
        <v>41334</v>
      </c>
      <c r="AN3" s="41" t="str">
        <f t="shared" si="17"/>
        <v>i</v>
      </c>
      <c r="AO3" s="41">
        <f t="shared" ref="AO3:AO66" si="20">+AO2+1</f>
        <v>9</v>
      </c>
      <c r="AP3" s="41">
        <f t="shared" si="11"/>
        <v>28</v>
      </c>
      <c r="AQ3" s="41">
        <f t="shared" ref="AQ3:AQ66" si="21">+AQ2+1</f>
        <v>3</v>
      </c>
      <c r="AR3" s="41" t="s">
        <v>104</v>
      </c>
      <c r="AT3" s="139">
        <v>40575</v>
      </c>
      <c r="AU3" s="142">
        <v>320</v>
      </c>
      <c r="AV3" s="142">
        <v>352</v>
      </c>
      <c r="AW3" s="142">
        <v>480</v>
      </c>
      <c r="AX3" s="142">
        <v>128</v>
      </c>
      <c r="AY3" s="142">
        <v>64</v>
      </c>
      <c r="AZ3" s="142">
        <v>160</v>
      </c>
      <c r="BA3" s="142">
        <f t="shared" ref="BA3:BA13" si="22">+AU3+AV3</f>
        <v>672</v>
      </c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</row>
    <row r="4" spans="1:142" s="41" customFormat="1">
      <c r="A4" s="239">
        <f t="shared" si="12"/>
        <v>3</v>
      </c>
      <c r="B4" s="23" t="s">
        <v>186</v>
      </c>
      <c r="C4" s="23" t="s">
        <v>76</v>
      </c>
      <c r="D4" s="23" t="s">
        <v>68</v>
      </c>
      <c r="E4" s="457"/>
      <c r="F4" s="23" t="s">
        <v>78</v>
      </c>
      <c r="G4" s="378" t="str">
        <f t="shared" ref="G4:G5" ca="1" si="23">+IF(ISERROR(AVERAGE(INDIRECT("'Prices'!"&amp;VLOOKUP(G$1,$AM$1:$AN$197,2,FALSE)&amp;$A4&amp;":"&amp;VLOOKUP(DATE(YEAR(G$1),12,1),$AM$1:$AN$197,2,FALSE)&amp;$A4))),"",AVERAGE(INDIRECT("'Prices'!"&amp;VLOOKUP(G$1,$AM$1:$AN$197,2,FALSE)&amp;$A4&amp;":"&amp;VLOOKUP(DATE(YEAR(G$1),12,1),$AM$1:$AN$197,2,FALSE)&amp;$A4)))</f>
        <v/>
      </c>
      <c r="H4" s="378" t="str">
        <f t="shared" ca="1" si="18"/>
        <v/>
      </c>
      <c r="I4" s="378" t="str">
        <f t="shared" ca="1" si="18"/>
        <v/>
      </c>
      <c r="J4" s="378" t="str">
        <f t="shared" ca="1" si="18"/>
        <v/>
      </c>
      <c r="K4" s="378" t="str">
        <f t="shared" ca="1" si="18"/>
        <v/>
      </c>
      <c r="L4" s="378" t="str">
        <f t="shared" ca="1" si="18"/>
        <v/>
      </c>
      <c r="M4" s="378" t="str">
        <f t="shared" ca="1" si="18"/>
        <v/>
      </c>
      <c r="N4" s="378" t="str">
        <f t="shared" ca="1" si="18"/>
        <v/>
      </c>
      <c r="O4" s="378" t="str">
        <f t="shared" ca="1" si="18"/>
        <v/>
      </c>
      <c r="P4" s="378" t="str">
        <f t="shared" ca="1" si="18"/>
        <v/>
      </c>
      <c r="Q4" s="378" t="str">
        <f t="shared" ca="1" si="18"/>
        <v/>
      </c>
      <c r="R4" s="378" t="str">
        <f t="shared" ca="1" si="18"/>
        <v/>
      </c>
      <c r="S4" s="378" t="str">
        <f t="shared" ca="1" si="18"/>
        <v/>
      </c>
      <c r="T4" s="378" t="str">
        <f t="shared" ca="1" si="18"/>
        <v/>
      </c>
      <c r="U4" s="378" t="str">
        <f t="shared" ca="1" si="18"/>
        <v/>
      </c>
      <c r="V4" s="284"/>
      <c r="W4" s="284"/>
      <c r="X4" s="32"/>
      <c r="Y4" s="284"/>
      <c r="Z4" s="32"/>
      <c r="AA4" s="32"/>
      <c r="AB4" s="32"/>
      <c r="AC4" s="32"/>
      <c r="AD4" s="32"/>
      <c r="AE4" s="32"/>
      <c r="AF4" s="321"/>
      <c r="AG4" s="8"/>
      <c r="AH4" s="8"/>
      <c r="AI4" s="41">
        <f t="shared" ref="AI4:AI16" si="24">+AI3+1</f>
        <v>2015</v>
      </c>
      <c r="AJ4" s="27">
        <f t="shared" ref="AJ4:AJ16" si="25">+DATE(YEAR(AK3)+1,1,1)</f>
        <v>42005</v>
      </c>
      <c r="AK4" s="27">
        <f t="shared" ref="AK4:AK16" si="26">+DATE(YEAR(AJ4),12,1)</f>
        <v>42339</v>
      </c>
      <c r="AM4" s="27">
        <f t="shared" si="19"/>
        <v>41365</v>
      </c>
      <c r="AN4" s="41" t="str">
        <f t="shared" si="17"/>
        <v>j</v>
      </c>
      <c r="AO4" s="41">
        <f t="shared" si="20"/>
        <v>10</v>
      </c>
      <c r="AP4" s="41">
        <f t="shared" si="11"/>
        <v>29</v>
      </c>
      <c r="AQ4" s="41">
        <f t="shared" si="21"/>
        <v>4</v>
      </c>
      <c r="AR4" s="41" t="s">
        <v>113</v>
      </c>
      <c r="AT4" s="139">
        <v>40603</v>
      </c>
      <c r="AU4" s="142">
        <v>368</v>
      </c>
      <c r="AV4" s="142">
        <v>376</v>
      </c>
      <c r="AW4" s="142">
        <v>552</v>
      </c>
      <c r="AX4" s="142">
        <v>128</v>
      </c>
      <c r="AY4" s="142">
        <v>64</v>
      </c>
      <c r="AZ4" s="142">
        <v>184</v>
      </c>
      <c r="BA4" s="142">
        <f t="shared" si="22"/>
        <v>744</v>
      </c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</row>
    <row r="5" spans="1:142" s="41" customFormat="1">
      <c r="A5" s="239">
        <f t="shared" si="12"/>
        <v>4</v>
      </c>
      <c r="B5" s="23" t="s">
        <v>186</v>
      </c>
      <c r="C5" s="23" t="s">
        <v>76</v>
      </c>
      <c r="D5" s="23" t="s">
        <v>68</v>
      </c>
      <c r="E5" s="457" t="s">
        <v>263</v>
      </c>
      <c r="F5" s="23" t="s">
        <v>79</v>
      </c>
      <c r="G5" s="378">
        <f t="shared" ca="1" si="23"/>
        <v>1.9599999999999997</v>
      </c>
      <c r="H5" s="378">
        <f t="shared" ca="1" si="18"/>
        <v>2.2050000000000001</v>
      </c>
      <c r="I5" s="378">
        <f t="shared" ca="1" si="18"/>
        <v>2.3550000000000004</v>
      </c>
      <c r="J5" s="378">
        <f t="shared" ca="1" si="18"/>
        <v>2.4200000000000004</v>
      </c>
      <c r="K5" s="378">
        <f t="shared" ca="1" si="18"/>
        <v>2.5799999999999996</v>
      </c>
      <c r="L5" s="378">
        <f t="shared" ca="1" si="18"/>
        <v>2.68</v>
      </c>
      <c r="M5" s="378">
        <f t="shared" ca="1" si="18"/>
        <v>2.7800000000000007</v>
      </c>
      <c r="N5" s="378">
        <f t="shared" ca="1" si="18"/>
        <v>2.94</v>
      </c>
      <c r="O5" s="378">
        <f t="shared" ca="1" si="18"/>
        <v>3.0799999999999996</v>
      </c>
      <c r="P5" s="378">
        <f t="shared" ca="1" si="18"/>
        <v>3.2199999999999993</v>
      </c>
      <c r="Q5" s="378">
        <f t="shared" ca="1" si="18"/>
        <v>3.11</v>
      </c>
      <c r="R5" s="378">
        <f t="shared" ca="1" si="18"/>
        <v>3.2299999999999991</v>
      </c>
      <c r="S5" s="378">
        <f t="shared" ca="1" si="18"/>
        <v>3.4200000000000013</v>
      </c>
      <c r="T5" s="378">
        <f t="shared" ca="1" si="18"/>
        <v>3.8100000000000005</v>
      </c>
      <c r="U5" s="378">
        <f t="shared" ca="1" si="18"/>
        <v>3.93</v>
      </c>
      <c r="V5" s="284"/>
      <c r="W5" s="284"/>
      <c r="X5" s="32"/>
      <c r="Y5" s="284"/>
      <c r="Z5" s="32"/>
      <c r="AA5" s="32"/>
      <c r="AB5" s="32"/>
      <c r="AC5" s="32"/>
      <c r="AD5" s="32"/>
      <c r="AE5" s="32"/>
      <c r="AF5" s="321"/>
      <c r="AG5" s="8"/>
      <c r="AH5" s="8"/>
      <c r="AI5" s="41">
        <f t="shared" si="24"/>
        <v>2016</v>
      </c>
      <c r="AJ5" s="27">
        <f t="shared" si="25"/>
        <v>42370</v>
      </c>
      <c r="AK5" s="27">
        <f t="shared" si="26"/>
        <v>42705</v>
      </c>
      <c r="AM5" s="27">
        <f t="shared" si="19"/>
        <v>41395</v>
      </c>
      <c r="AN5" s="41" t="str">
        <f t="shared" si="17"/>
        <v>k</v>
      </c>
      <c r="AO5" s="41">
        <f t="shared" si="20"/>
        <v>11</v>
      </c>
      <c r="AP5" s="41">
        <f t="shared" si="11"/>
        <v>30</v>
      </c>
      <c r="AQ5" s="41">
        <f t="shared" si="21"/>
        <v>5</v>
      </c>
      <c r="AR5" s="41" t="s">
        <v>114</v>
      </c>
      <c r="AT5" s="139">
        <v>40634</v>
      </c>
      <c r="AU5" s="142">
        <v>336</v>
      </c>
      <c r="AV5" s="142">
        <v>384</v>
      </c>
      <c r="AW5" s="142">
        <v>504</v>
      </c>
      <c r="AX5" s="142">
        <v>144</v>
      </c>
      <c r="AY5" s="142">
        <v>72</v>
      </c>
      <c r="AZ5" s="142">
        <v>168</v>
      </c>
      <c r="BA5" s="142">
        <f t="shared" si="22"/>
        <v>720</v>
      </c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</row>
    <row r="6" spans="1:142" s="41" customFormat="1">
      <c r="A6" s="239">
        <f t="shared" si="12"/>
        <v>5</v>
      </c>
      <c r="B6" s="23"/>
      <c r="C6" s="23"/>
      <c r="D6" s="23"/>
      <c r="E6" s="457"/>
      <c r="F6" s="23"/>
      <c r="G6" s="378"/>
      <c r="H6" s="378"/>
      <c r="I6" s="378"/>
      <c r="J6" s="378"/>
      <c r="K6" s="378"/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284"/>
      <c r="W6" s="284"/>
      <c r="X6" s="32"/>
      <c r="Y6" s="284"/>
      <c r="Z6" s="32"/>
      <c r="AA6" s="32"/>
      <c r="AB6" s="32"/>
      <c r="AC6" s="32"/>
      <c r="AD6" s="32"/>
      <c r="AE6" s="32"/>
      <c r="AF6" s="321"/>
      <c r="AG6" s="8"/>
      <c r="AH6" s="8"/>
      <c r="AI6" s="41">
        <f t="shared" si="24"/>
        <v>2017</v>
      </c>
      <c r="AJ6" s="27">
        <f t="shared" si="25"/>
        <v>42736</v>
      </c>
      <c r="AK6" s="27">
        <f t="shared" si="26"/>
        <v>43070</v>
      </c>
      <c r="AM6" s="27">
        <f t="shared" si="19"/>
        <v>41426</v>
      </c>
      <c r="AN6" s="41" t="str">
        <f t="shared" si="17"/>
        <v>l</v>
      </c>
      <c r="AO6" s="41">
        <f t="shared" si="20"/>
        <v>12</v>
      </c>
      <c r="AP6" s="41">
        <f t="shared" si="11"/>
        <v>31</v>
      </c>
      <c r="AQ6" s="41">
        <f t="shared" si="21"/>
        <v>6</v>
      </c>
      <c r="AR6" s="41" t="s">
        <v>109</v>
      </c>
      <c r="AT6" s="139">
        <v>40664</v>
      </c>
      <c r="AU6" s="142">
        <v>336</v>
      </c>
      <c r="AV6" s="142">
        <v>408</v>
      </c>
      <c r="AW6" s="142">
        <v>504</v>
      </c>
      <c r="AX6" s="142">
        <v>160</v>
      </c>
      <c r="AY6" s="142">
        <v>80</v>
      </c>
      <c r="AZ6" s="142">
        <v>168</v>
      </c>
      <c r="BA6" s="142">
        <f t="shared" si="22"/>
        <v>744</v>
      </c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</row>
    <row r="7" spans="1:142" s="41" customFormat="1">
      <c r="A7" s="239">
        <f t="shared" si="12"/>
        <v>6</v>
      </c>
      <c r="B7" s="23" t="s">
        <v>187</v>
      </c>
      <c r="C7" s="23" t="s">
        <v>76</v>
      </c>
      <c r="D7" s="23" t="s">
        <v>68</v>
      </c>
      <c r="E7" s="457"/>
      <c r="F7" s="23" t="s">
        <v>77</v>
      </c>
      <c r="G7" s="378" t="str">
        <f ca="1">+IF(ISERROR(AVERAGE(INDIRECT("'Prices'!"&amp;VLOOKUP(G$1,$AM$1:$AN$197,2,FALSE)&amp;$A7&amp;":"&amp;VLOOKUP(DATE(YEAR(G$1),12,1),$AM$1:$AN$197,2,FALSE)&amp;$A7))),"",AVERAGE(INDIRECT("'Prices'!"&amp;VLOOKUP(G$1,$AM$1:$AN$197,2,FALSE)&amp;$A7&amp;":"&amp;VLOOKUP(DATE(YEAR(G$1),12,1),$AM$1:$AN$197,2,FALSE)&amp;$A7)))</f>
        <v/>
      </c>
      <c r="H7" s="378" t="str">
        <f t="shared" ca="1" si="18"/>
        <v/>
      </c>
      <c r="I7" s="378" t="str">
        <f t="shared" ca="1" si="18"/>
        <v/>
      </c>
      <c r="J7" s="378" t="str">
        <f t="shared" ca="1" si="18"/>
        <v/>
      </c>
      <c r="K7" s="378" t="str">
        <f t="shared" ca="1" si="18"/>
        <v/>
      </c>
      <c r="L7" s="378" t="str">
        <f t="shared" ca="1" si="18"/>
        <v/>
      </c>
      <c r="M7" s="378" t="str">
        <f t="shared" ca="1" si="18"/>
        <v/>
      </c>
      <c r="N7" s="378" t="str">
        <f t="shared" ca="1" si="18"/>
        <v/>
      </c>
      <c r="O7" s="378" t="str">
        <f t="shared" ca="1" si="18"/>
        <v/>
      </c>
      <c r="P7" s="378" t="str">
        <f t="shared" ca="1" si="18"/>
        <v/>
      </c>
      <c r="Q7" s="378" t="str">
        <f t="shared" ca="1" si="18"/>
        <v/>
      </c>
      <c r="R7" s="378" t="str">
        <f t="shared" ca="1" si="18"/>
        <v/>
      </c>
      <c r="S7" s="378" t="str">
        <f t="shared" ca="1" si="18"/>
        <v/>
      </c>
      <c r="T7" s="378" t="str">
        <f t="shared" ca="1" si="18"/>
        <v/>
      </c>
      <c r="U7" s="378" t="str">
        <f t="shared" ca="1" si="18"/>
        <v/>
      </c>
      <c r="V7" s="284"/>
      <c r="W7" s="284"/>
      <c r="X7" s="32"/>
      <c r="Y7" s="284"/>
      <c r="Z7" s="32"/>
      <c r="AA7" s="32"/>
      <c r="AB7" s="32"/>
      <c r="AC7" s="32"/>
      <c r="AD7" s="32"/>
      <c r="AE7" s="32"/>
      <c r="AF7" s="321"/>
      <c r="AG7" s="8"/>
      <c r="AH7" s="8"/>
      <c r="AI7" s="41">
        <f t="shared" si="24"/>
        <v>2018</v>
      </c>
      <c r="AJ7" s="27">
        <f t="shared" si="25"/>
        <v>43101</v>
      </c>
      <c r="AK7" s="27">
        <f t="shared" si="26"/>
        <v>43435</v>
      </c>
      <c r="AM7" s="27">
        <f t="shared" si="19"/>
        <v>41456</v>
      </c>
      <c r="AN7" s="41" t="str">
        <f t="shared" si="17"/>
        <v>m</v>
      </c>
      <c r="AO7" s="41">
        <f t="shared" si="20"/>
        <v>13</v>
      </c>
      <c r="AP7" s="41">
        <f t="shared" si="11"/>
        <v>32</v>
      </c>
      <c r="AQ7" s="41">
        <f t="shared" si="21"/>
        <v>7</v>
      </c>
      <c r="AR7" s="41" t="s">
        <v>115</v>
      </c>
      <c r="AT7" s="139">
        <v>40695</v>
      </c>
      <c r="AU7" s="142">
        <v>352</v>
      </c>
      <c r="AV7" s="142">
        <v>368</v>
      </c>
      <c r="AW7" s="142">
        <v>528</v>
      </c>
      <c r="AX7" s="142">
        <v>128</v>
      </c>
      <c r="AY7" s="142">
        <v>64</v>
      </c>
      <c r="AZ7" s="142">
        <v>176</v>
      </c>
      <c r="BA7" s="142">
        <f t="shared" si="22"/>
        <v>720</v>
      </c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</row>
    <row r="8" spans="1:142" s="41" customFormat="1">
      <c r="A8" s="239">
        <f t="shared" si="12"/>
        <v>7</v>
      </c>
      <c r="B8" s="23" t="s">
        <v>187</v>
      </c>
      <c r="C8" s="23" t="s">
        <v>76</v>
      </c>
      <c r="D8" s="23" t="s">
        <v>68</v>
      </c>
      <c r="E8" s="457"/>
      <c r="F8" s="23" t="s">
        <v>78</v>
      </c>
      <c r="G8" s="378" t="str">
        <f t="shared" ref="G8:G9" ca="1" si="27">+IF(ISERROR(AVERAGE(INDIRECT("'Prices'!"&amp;VLOOKUP(G$1,$AM$1:$AN$197,2,FALSE)&amp;$A8&amp;":"&amp;VLOOKUP(DATE(YEAR(G$1),12,1),$AM$1:$AN$197,2,FALSE)&amp;$A8))),"",AVERAGE(INDIRECT("'Prices'!"&amp;VLOOKUP(G$1,$AM$1:$AN$197,2,FALSE)&amp;$A8&amp;":"&amp;VLOOKUP(DATE(YEAR(G$1),12,1),$AM$1:$AN$197,2,FALSE)&amp;$A8)))</f>
        <v/>
      </c>
      <c r="H8" s="378" t="str">
        <f t="shared" ca="1" si="18"/>
        <v/>
      </c>
      <c r="I8" s="378" t="str">
        <f t="shared" ca="1" si="18"/>
        <v/>
      </c>
      <c r="J8" s="378" t="str">
        <f t="shared" ca="1" si="18"/>
        <v/>
      </c>
      <c r="K8" s="378" t="str">
        <f t="shared" ca="1" si="18"/>
        <v/>
      </c>
      <c r="L8" s="378" t="str">
        <f t="shared" ca="1" si="18"/>
        <v/>
      </c>
      <c r="M8" s="378" t="str">
        <f t="shared" ca="1" si="18"/>
        <v/>
      </c>
      <c r="N8" s="378" t="str">
        <f t="shared" ca="1" si="18"/>
        <v/>
      </c>
      <c r="O8" s="378" t="str">
        <f t="shared" ca="1" si="18"/>
        <v/>
      </c>
      <c r="P8" s="378" t="str">
        <f t="shared" ca="1" si="18"/>
        <v/>
      </c>
      <c r="Q8" s="378" t="str">
        <f t="shared" ca="1" si="18"/>
        <v/>
      </c>
      <c r="R8" s="378" t="str">
        <f t="shared" ca="1" si="18"/>
        <v/>
      </c>
      <c r="S8" s="378" t="str">
        <f t="shared" ca="1" si="18"/>
        <v/>
      </c>
      <c r="T8" s="378" t="str">
        <f t="shared" ca="1" si="18"/>
        <v/>
      </c>
      <c r="U8" s="378" t="str">
        <f t="shared" ca="1" si="18"/>
        <v/>
      </c>
      <c r="V8" s="284"/>
      <c r="W8" s="284"/>
      <c r="X8" s="32"/>
      <c r="Y8" s="284"/>
      <c r="Z8" s="32"/>
      <c r="AA8" s="32"/>
      <c r="AB8" s="32"/>
      <c r="AC8" s="32"/>
      <c r="AD8" s="32"/>
      <c r="AE8" s="32"/>
      <c r="AF8" s="321"/>
      <c r="AG8" s="8"/>
      <c r="AH8" s="8"/>
      <c r="AI8" s="41">
        <f t="shared" si="24"/>
        <v>2019</v>
      </c>
      <c r="AJ8" s="27">
        <f t="shared" si="25"/>
        <v>43466</v>
      </c>
      <c r="AK8" s="27">
        <f t="shared" si="26"/>
        <v>43800</v>
      </c>
      <c r="AM8" s="27">
        <f t="shared" si="19"/>
        <v>41487</v>
      </c>
      <c r="AN8" s="41" t="str">
        <f t="shared" si="17"/>
        <v>n</v>
      </c>
      <c r="AO8" s="41">
        <f t="shared" si="20"/>
        <v>14</v>
      </c>
      <c r="AP8" s="41">
        <f t="shared" si="11"/>
        <v>33</v>
      </c>
      <c r="AQ8" s="41">
        <f t="shared" si="21"/>
        <v>8</v>
      </c>
      <c r="AR8" s="41" t="s">
        <v>116</v>
      </c>
      <c r="AT8" s="139">
        <v>40725</v>
      </c>
      <c r="AU8" s="142">
        <v>320</v>
      </c>
      <c r="AV8" s="142">
        <v>424</v>
      </c>
      <c r="AW8" s="142">
        <v>480</v>
      </c>
      <c r="AX8" s="142">
        <v>176</v>
      </c>
      <c r="AY8" s="142">
        <v>88</v>
      </c>
      <c r="AZ8" s="142">
        <v>160</v>
      </c>
      <c r="BA8" s="142">
        <f t="shared" si="22"/>
        <v>744</v>
      </c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</row>
    <row r="9" spans="1:142" s="41" customFormat="1">
      <c r="A9" s="239">
        <f t="shared" si="12"/>
        <v>8</v>
      </c>
      <c r="B9" s="23" t="s">
        <v>187</v>
      </c>
      <c r="C9" s="23" t="s">
        <v>76</v>
      </c>
      <c r="D9" s="23" t="s">
        <v>68</v>
      </c>
      <c r="E9" s="457" t="s">
        <v>263</v>
      </c>
      <c r="F9" s="23" t="s">
        <v>79</v>
      </c>
      <c r="G9" s="378">
        <f t="shared" ca="1" si="27"/>
        <v>1.6475</v>
      </c>
      <c r="H9" s="378">
        <f t="shared" ca="1" si="18"/>
        <v>1.8900000000000003</v>
      </c>
      <c r="I9" s="378">
        <f t="shared" ca="1" si="18"/>
        <v>2.125</v>
      </c>
      <c r="J9" s="378">
        <f t="shared" ca="1" si="18"/>
        <v>2.2800000000000002</v>
      </c>
      <c r="K9" s="378">
        <f t="shared" ca="1" si="18"/>
        <v>2.4200000000000004</v>
      </c>
      <c r="L9" s="378">
        <f t="shared" ca="1" si="18"/>
        <v>2.5300000000000002</v>
      </c>
      <c r="M9" s="378">
        <f t="shared" ca="1" si="18"/>
        <v>2.6200000000000006</v>
      </c>
      <c r="N9" s="378">
        <f t="shared" ca="1" si="18"/>
        <v>2.7899999999999996</v>
      </c>
      <c r="O9" s="378">
        <f t="shared" ca="1" si="18"/>
        <v>2.91</v>
      </c>
      <c r="P9" s="378">
        <f t="shared" ca="1" si="18"/>
        <v>3.0500000000000003</v>
      </c>
      <c r="Q9" s="378">
        <f t="shared" ca="1" si="18"/>
        <v>2.94</v>
      </c>
      <c r="R9" s="378">
        <f t="shared" ca="1" si="18"/>
        <v>3.0500000000000003</v>
      </c>
      <c r="S9" s="378">
        <f t="shared" ca="1" si="18"/>
        <v>3.25</v>
      </c>
      <c r="T9" s="378">
        <f t="shared" ca="1" si="18"/>
        <v>3.6599999999999988</v>
      </c>
      <c r="U9" s="378">
        <f t="shared" ca="1" si="18"/>
        <v>3.7800000000000007</v>
      </c>
      <c r="V9" s="284"/>
      <c r="W9" s="284"/>
      <c r="X9" s="32"/>
      <c r="Y9" s="284"/>
      <c r="Z9" s="32"/>
      <c r="AA9" s="32"/>
      <c r="AB9" s="32"/>
      <c r="AC9" s="32"/>
      <c r="AD9" s="32"/>
      <c r="AE9" s="32"/>
      <c r="AF9" s="321"/>
      <c r="AG9" s="8"/>
      <c r="AH9" s="8"/>
      <c r="AI9" s="41">
        <f t="shared" si="24"/>
        <v>2020</v>
      </c>
      <c r="AJ9" s="27">
        <f t="shared" si="25"/>
        <v>43831</v>
      </c>
      <c r="AK9" s="27">
        <f t="shared" si="26"/>
        <v>44166</v>
      </c>
      <c r="AM9" s="27">
        <f t="shared" si="19"/>
        <v>41518</v>
      </c>
      <c r="AN9" s="41" t="str">
        <f t="shared" si="17"/>
        <v>o</v>
      </c>
      <c r="AO9" s="41">
        <f t="shared" si="20"/>
        <v>15</v>
      </c>
      <c r="AP9" s="41">
        <f t="shared" si="11"/>
        <v>34</v>
      </c>
      <c r="AQ9" s="41">
        <f t="shared" si="21"/>
        <v>9</v>
      </c>
      <c r="AR9" s="41" t="s">
        <v>117</v>
      </c>
      <c r="AT9" s="139">
        <v>40756</v>
      </c>
      <c r="AU9" s="142">
        <v>368</v>
      </c>
      <c r="AV9" s="142">
        <v>376</v>
      </c>
      <c r="AW9" s="142">
        <v>552</v>
      </c>
      <c r="AX9" s="142">
        <v>128</v>
      </c>
      <c r="AY9" s="142">
        <v>64</v>
      </c>
      <c r="AZ9" s="142">
        <v>184</v>
      </c>
      <c r="BA9" s="142">
        <f t="shared" si="22"/>
        <v>744</v>
      </c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</row>
    <row r="10" spans="1:142" s="41" customFormat="1">
      <c r="A10" s="239">
        <f t="shared" si="12"/>
        <v>9</v>
      </c>
      <c r="B10" s="23"/>
      <c r="C10" s="23"/>
      <c r="D10" s="23"/>
      <c r="E10" s="457"/>
      <c r="F10" s="23"/>
      <c r="G10" s="378"/>
      <c r="H10" s="378"/>
      <c r="I10" s="378"/>
      <c r="J10" s="378"/>
      <c r="K10" s="378"/>
      <c r="L10" s="378"/>
      <c r="M10" s="378"/>
      <c r="N10" s="378"/>
      <c r="O10" s="378"/>
      <c r="P10" s="378"/>
      <c r="Q10" s="378"/>
      <c r="R10" s="378"/>
      <c r="S10" s="378"/>
      <c r="T10" s="378"/>
      <c r="U10" s="378"/>
      <c r="V10" s="284"/>
      <c r="W10" s="284"/>
      <c r="X10" s="32"/>
      <c r="Y10" s="284"/>
      <c r="Z10" s="32"/>
      <c r="AA10" s="32"/>
      <c r="AB10" s="32"/>
      <c r="AC10" s="32"/>
      <c r="AD10" s="32"/>
      <c r="AE10" s="32"/>
      <c r="AF10" s="321"/>
      <c r="AG10" s="8"/>
      <c r="AH10" s="8"/>
      <c r="AI10" s="41">
        <f t="shared" si="24"/>
        <v>2021</v>
      </c>
      <c r="AJ10" s="27">
        <f t="shared" si="25"/>
        <v>44197</v>
      </c>
      <c r="AK10" s="27">
        <f t="shared" si="26"/>
        <v>44531</v>
      </c>
      <c r="AM10" s="27">
        <f t="shared" si="19"/>
        <v>41548</v>
      </c>
      <c r="AN10" s="41" t="str">
        <f t="shared" si="17"/>
        <v>p</v>
      </c>
      <c r="AO10" s="41">
        <f t="shared" si="20"/>
        <v>16</v>
      </c>
      <c r="AP10" s="41">
        <f t="shared" si="11"/>
        <v>35</v>
      </c>
      <c r="AQ10" s="41">
        <f t="shared" si="21"/>
        <v>10</v>
      </c>
      <c r="AR10" s="41" t="s">
        <v>118</v>
      </c>
      <c r="AT10" s="139">
        <v>40787</v>
      </c>
      <c r="AU10" s="142">
        <v>336</v>
      </c>
      <c r="AV10" s="142">
        <v>384</v>
      </c>
      <c r="AW10" s="142">
        <v>504</v>
      </c>
      <c r="AX10" s="142">
        <v>144</v>
      </c>
      <c r="AY10" s="142">
        <v>72</v>
      </c>
      <c r="AZ10" s="142">
        <v>168</v>
      </c>
      <c r="BA10" s="142">
        <f t="shared" si="22"/>
        <v>720</v>
      </c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</row>
    <row r="11" spans="1:142" s="41" customFormat="1">
      <c r="A11" s="239">
        <f t="shared" si="12"/>
        <v>10</v>
      </c>
      <c r="B11" s="23" t="s">
        <v>80</v>
      </c>
      <c r="C11" s="23" t="s">
        <v>76</v>
      </c>
      <c r="D11" s="23" t="s">
        <v>68</v>
      </c>
      <c r="E11" s="457"/>
      <c r="F11" s="23" t="s">
        <v>77</v>
      </c>
      <c r="G11" s="378" t="str">
        <f ca="1">+IF(ISERROR(AVERAGE(INDIRECT("'Prices'!"&amp;VLOOKUP(G$1,$AM$1:$AN$197,2,FALSE)&amp;$A11&amp;":"&amp;VLOOKUP(DATE(YEAR(G$1),12,1),$AM$1:$AN$197,2,FALSE)&amp;$A11))),"",AVERAGE(INDIRECT("'Prices'!"&amp;VLOOKUP(G$1,$AM$1:$AN$197,2,FALSE)&amp;$A11&amp;":"&amp;VLOOKUP(DATE(YEAR(G$1),12,1),$AM$1:$AN$197,2,FALSE)&amp;$A11)))</f>
        <v/>
      </c>
      <c r="H11" s="378" t="str">
        <f t="shared" ca="1" si="18"/>
        <v/>
      </c>
      <c r="I11" s="378" t="str">
        <f t="shared" ca="1" si="18"/>
        <v/>
      </c>
      <c r="J11" s="378" t="str">
        <f t="shared" ca="1" si="18"/>
        <v/>
      </c>
      <c r="K11" s="378" t="str">
        <f t="shared" ca="1" si="18"/>
        <v/>
      </c>
      <c r="L11" s="378" t="str">
        <f t="shared" ca="1" si="18"/>
        <v/>
      </c>
      <c r="M11" s="378" t="str">
        <f t="shared" ca="1" si="18"/>
        <v/>
      </c>
      <c r="N11" s="378" t="str">
        <f t="shared" ca="1" si="18"/>
        <v/>
      </c>
      <c r="O11" s="378" t="str">
        <f t="shared" ca="1" si="18"/>
        <v/>
      </c>
      <c r="P11" s="378" t="str">
        <f t="shared" ca="1" si="18"/>
        <v/>
      </c>
      <c r="Q11" s="378" t="str">
        <f t="shared" ca="1" si="18"/>
        <v/>
      </c>
      <c r="R11" s="378" t="str">
        <f t="shared" ca="1" si="18"/>
        <v/>
      </c>
      <c r="S11" s="378" t="str">
        <f t="shared" ca="1" si="18"/>
        <v/>
      </c>
      <c r="T11" s="378" t="str">
        <f t="shared" ca="1" si="18"/>
        <v/>
      </c>
      <c r="U11" s="378" t="str">
        <f t="shared" ca="1" si="18"/>
        <v/>
      </c>
      <c r="V11" s="284"/>
      <c r="W11" s="284"/>
      <c r="X11" s="32"/>
      <c r="Y11" s="284"/>
      <c r="Z11" s="32"/>
      <c r="AA11" s="32"/>
      <c r="AB11" s="32"/>
      <c r="AC11" s="32"/>
      <c r="AD11" s="32"/>
      <c r="AE11" s="32"/>
      <c r="AF11" s="321"/>
      <c r="AG11" s="8"/>
      <c r="AH11" s="8"/>
      <c r="AI11" s="41">
        <f t="shared" si="24"/>
        <v>2022</v>
      </c>
      <c r="AJ11" s="27">
        <f t="shared" si="25"/>
        <v>44562</v>
      </c>
      <c r="AK11" s="27">
        <f t="shared" si="26"/>
        <v>44896</v>
      </c>
      <c r="AM11" s="27">
        <f t="shared" si="19"/>
        <v>41579</v>
      </c>
      <c r="AN11" s="41" t="str">
        <f t="shared" si="17"/>
        <v>q</v>
      </c>
      <c r="AO11" s="41">
        <f t="shared" si="20"/>
        <v>17</v>
      </c>
      <c r="AP11" s="41">
        <f t="shared" si="11"/>
        <v>36</v>
      </c>
      <c r="AQ11" s="41">
        <f t="shared" si="21"/>
        <v>11</v>
      </c>
      <c r="AR11" s="41" t="s">
        <v>119</v>
      </c>
      <c r="AT11" s="139">
        <v>40817</v>
      </c>
      <c r="AU11" s="142">
        <v>336</v>
      </c>
      <c r="AV11" s="142">
        <v>408</v>
      </c>
      <c r="AW11" s="142">
        <v>504</v>
      </c>
      <c r="AX11" s="142">
        <v>160</v>
      </c>
      <c r="AY11" s="142">
        <v>80</v>
      </c>
      <c r="AZ11" s="142">
        <v>168</v>
      </c>
      <c r="BA11" s="142">
        <f t="shared" si="22"/>
        <v>744</v>
      </c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</row>
    <row r="12" spans="1:142" s="41" customFormat="1">
      <c r="A12" s="239">
        <f t="shared" si="12"/>
        <v>11</v>
      </c>
      <c r="B12" s="23" t="s">
        <v>80</v>
      </c>
      <c r="C12" s="23" t="s">
        <v>76</v>
      </c>
      <c r="D12" s="23" t="s">
        <v>68</v>
      </c>
      <c r="E12" s="457"/>
      <c r="F12" s="23" t="s">
        <v>78</v>
      </c>
      <c r="G12" s="378" t="str">
        <f t="shared" ref="G12:G13" ca="1" si="28">+IF(ISERROR(AVERAGE(INDIRECT("'Prices'!"&amp;VLOOKUP(G$1,$AM$1:$AN$197,2,FALSE)&amp;$A12&amp;":"&amp;VLOOKUP(DATE(YEAR(G$1),12,1),$AM$1:$AN$197,2,FALSE)&amp;$A12))),"",AVERAGE(INDIRECT("'Prices'!"&amp;VLOOKUP(G$1,$AM$1:$AN$197,2,FALSE)&amp;$A12&amp;":"&amp;VLOOKUP(DATE(YEAR(G$1),12,1),$AM$1:$AN$197,2,FALSE)&amp;$A12)))</f>
        <v/>
      </c>
      <c r="H12" s="378" t="str">
        <f t="shared" ca="1" si="18"/>
        <v/>
      </c>
      <c r="I12" s="378" t="str">
        <f t="shared" ca="1" si="18"/>
        <v/>
      </c>
      <c r="J12" s="378" t="str">
        <f t="shared" ca="1" si="18"/>
        <v/>
      </c>
      <c r="K12" s="378" t="str">
        <f t="shared" ca="1" si="18"/>
        <v/>
      </c>
      <c r="L12" s="378" t="str">
        <f t="shared" ca="1" si="18"/>
        <v/>
      </c>
      <c r="M12" s="378" t="str">
        <f t="shared" ca="1" si="18"/>
        <v/>
      </c>
      <c r="N12" s="378" t="str">
        <f t="shared" ca="1" si="18"/>
        <v/>
      </c>
      <c r="O12" s="378" t="str">
        <f t="shared" ca="1" si="18"/>
        <v/>
      </c>
      <c r="P12" s="378" t="str">
        <f t="shared" ca="1" si="18"/>
        <v/>
      </c>
      <c r="Q12" s="378" t="str">
        <f t="shared" ca="1" si="18"/>
        <v/>
      </c>
      <c r="R12" s="378" t="str">
        <f t="shared" ca="1" si="18"/>
        <v/>
      </c>
      <c r="S12" s="378" t="str">
        <f t="shared" ca="1" si="18"/>
        <v/>
      </c>
      <c r="T12" s="378" t="str">
        <f t="shared" ca="1" si="18"/>
        <v/>
      </c>
      <c r="U12" s="378" t="str">
        <f t="shared" ca="1" si="18"/>
        <v/>
      </c>
      <c r="V12" s="284"/>
      <c r="W12" s="284"/>
      <c r="X12" s="32"/>
      <c r="Y12" s="284"/>
      <c r="Z12" s="32"/>
      <c r="AA12" s="32"/>
      <c r="AB12" s="32"/>
      <c r="AC12" s="32"/>
      <c r="AD12" s="32"/>
      <c r="AE12" s="32"/>
      <c r="AF12" s="321"/>
      <c r="AG12" s="8"/>
      <c r="AH12" s="8"/>
      <c r="AI12" s="41">
        <f t="shared" si="24"/>
        <v>2023</v>
      </c>
      <c r="AJ12" s="27">
        <f t="shared" si="25"/>
        <v>44927</v>
      </c>
      <c r="AK12" s="27">
        <f t="shared" si="26"/>
        <v>45261</v>
      </c>
      <c r="AM12" s="27">
        <f t="shared" si="19"/>
        <v>41609</v>
      </c>
      <c r="AN12" s="41" t="str">
        <f t="shared" si="17"/>
        <v>r</v>
      </c>
      <c r="AO12" s="41">
        <f t="shared" si="20"/>
        <v>18</v>
      </c>
      <c r="AP12" s="41">
        <f t="shared" si="11"/>
        <v>37</v>
      </c>
      <c r="AQ12" s="41">
        <f t="shared" si="21"/>
        <v>12</v>
      </c>
      <c r="AR12" s="41" t="s">
        <v>120</v>
      </c>
      <c r="AT12" s="139">
        <v>40848</v>
      </c>
      <c r="AU12" s="142">
        <v>336</v>
      </c>
      <c r="AV12" s="142">
        <v>384</v>
      </c>
      <c r="AW12" s="142">
        <v>504</v>
      </c>
      <c r="AX12" s="142">
        <v>144</v>
      </c>
      <c r="AY12" s="142">
        <v>72</v>
      </c>
      <c r="AZ12" s="142">
        <v>168</v>
      </c>
      <c r="BA12" s="142">
        <f t="shared" si="22"/>
        <v>720</v>
      </c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</row>
    <row r="13" spans="1:142" s="41" customFormat="1">
      <c r="A13" s="239">
        <f t="shared" si="12"/>
        <v>12</v>
      </c>
      <c r="B13" s="23" t="s">
        <v>80</v>
      </c>
      <c r="C13" s="23" t="s">
        <v>76</v>
      </c>
      <c r="D13" s="23" t="s">
        <v>68</v>
      </c>
      <c r="E13" s="457" t="s">
        <v>264</v>
      </c>
      <c r="F13" s="23" t="s">
        <v>79</v>
      </c>
      <c r="G13" s="378">
        <f t="shared" ca="1" si="28"/>
        <v>30.250833333333333</v>
      </c>
      <c r="H13" s="378">
        <f t="shared" ca="1" si="18"/>
        <v>31.520833333333332</v>
      </c>
      <c r="I13" s="378">
        <f t="shared" ca="1" si="18"/>
        <v>32.571666666666665</v>
      </c>
      <c r="J13" s="378">
        <f t="shared" ca="1" si="18"/>
        <v>33.991666666666667</v>
      </c>
      <c r="K13" s="378">
        <f t="shared" ca="1" si="18"/>
        <v>35.205833333333331</v>
      </c>
      <c r="L13" s="378">
        <f t="shared" ca="1" si="18"/>
        <v>38.328333333333326</v>
      </c>
      <c r="M13" s="378">
        <f t="shared" ca="1" si="18"/>
        <v>47.105833333333344</v>
      </c>
      <c r="N13" s="378">
        <f t="shared" ca="1" si="18"/>
        <v>59.185833333333335</v>
      </c>
      <c r="O13" s="378">
        <f t="shared" ca="1" si="18"/>
        <v>66.95</v>
      </c>
      <c r="P13" s="378">
        <f t="shared" ca="1" si="18"/>
        <v>68.412500000000009</v>
      </c>
      <c r="Q13" s="378">
        <f t="shared" ca="1" si="18"/>
        <v>69.26166666666667</v>
      </c>
      <c r="R13" s="378">
        <f t="shared" ca="1" si="18"/>
        <v>70.510833333333338</v>
      </c>
      <c r="S13" s="378">
        <f t="shared" ca="1" si="18"/>
        <v>72.944999999999993</v>
      </c>
      <c r="T13" s="378">
        <f t="shared" ca="1" si="18"/>
        <v>77.045000000000002</v>
      </c>
      <c r="U13" s="378">
        <f t="shared" ca="1" si="18"/>
        <v>80.672499999999999</v>
      </c>
      <c r="V13" s="284"/>
      <c r="W13" s="284"/>
      <c r="X13" s="32"/>
      <c r="Y13" s="284"/>
      <c r="Z13" s="32"/>
      <c r="AA13" s="32"/>
      <c r="AB13" s="32"/>
      <c r="AC13" s="32"/>
      <c r="AD13" s="32"/>
      <c r="AE13" s="32"/>
      <c r="AF13" s="321"/>
      <c r="AG13" s="8"/>
      <c r="AH13" s="8"/>
      <c r="AI13" s="41">
        <f t="shared" si="24"/>
        <v>2024</v>
      </c>
      <c r="AJ13" s="27">
        <f t="shared" si="25"/>
        <v>45292</v>
      </c>
      <c r="AK13" s="27">
        <f t="shared" si="26"/>
        <v>45627</v>
      </c>
      <c r="AM13" s="27">
        <f t="shared" si="19"/>
        <v>41640</v>
      </c>
      <c r="AN13" s="41" t="str">
        <f t="shared" si="17"/>
        <v>s</v>
      </c>
      <c r="AO13" s="41">
        <f t="shared" si="20"/>
        <v>19</v>
      </c>
      <c r="AP13" s="41">
        <f t="shared" si="11"/>
        <v>38</v>
      </c>
      <c r="AQ13" s="41">
        <f t="shared" si="21"/>
        <v>13</v>
      </c>
      <c r="AR13" s="41" t="s">
        <v>121</v>
      </c>
      <c r="AT13" s="139">
        <v>40878</v>
      </c>
      <c r="AU13" s="142">
        <v>336</v>
      </c>
      <c r="AV13" s="142">
        <v>408</v>
      </c>
      <c r="AW13" s="142">
        <v>504</v>
      </c>
      <c r="AX13" s="142">
        <v>160</v>
      </c>
      <c r="AY13" s="142">
        <v>80</v>
      </c>
      <c r="AZ13" s="142">
        <v>168</v>
      </c>
      <c r="BA13" s="142">
        <f t="shared" si="22"/>
        <v>744</v>
      </c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</row>
    <row r="14" spans="1:142" s="41" customFormat="1">
      <c r="A14" s="239">
        <f t="shared" si="12"/>
        <v>13</v>
      </c>
      <c r="B14" s="23"/>
      <c r="C14" s="23"/>
      <c r="D14" s="23"/>
      <c r="E14" s="457"/>
      <c r="F14" s="23"/>
      <c r="G14" s="378"/>
      <c r="H14" s="378"/>
      <c r="I14" s="378"/>
      <c r="J14" s="378"/>
      <c r="K14" s="378"/>
      <c r="L14" s="378"/>
      <c r="M14" s="378"/>
      <c r="N14" s="378"/>
      <c r="O14" s="378"/>
      <c r="P14" s="378"/>
      <c r="Q14" s="378"/>
      <c r="R14" s="378"/>
      <c r="S14" s="378"/>
      <c r="T14" s="378"/>
      <c r="U14" s="378"/>
      <c r="V14" s="284"/>
      <c r="W14" s="284"/>
      <c r="X14" s="32"/>
      <c r="Y14" s="284"/>
      <c r="Z14" s="32"/>
      <c r="AA14" s="32"/>
      <c r="AB14" s="32"/>
      <c r="AC14" s="32"/>
      <c r="AD14" s="32"/>
      <c r="AE14" s="32"/>
      <c r="AF14" s="321"/>
      <c r="AG14" s="8"/>
      <c r="AH14" s="8"/>
      <c r="AI14" s="41">
        <f t="shared" si="24"/>
        <v>2025</v>
      </c>
      <c r="AJ14" s="27">
        <f t="shared" si="25"/>
        <v>45658</v>
      </c>
      <c r="AK14" s="27">
        <f t="shared" si="26"/>
        <v>45992</v>
      </c>
      <c r="AM14" s="27">
        <f t="shared" si="19"/>
        <v>41671</v>
      </c>
      <c r="AN14" s="41" t="str">
        <f t="shared" si="17"/>
        <v>t</v>
      </c>
      <c r="AO14" s="41">
        <f t="shared" si="20"/>
        <v>20</v>
      </c>
      <c r="AP14" s="41">
        <f t="shared" si="11"/>
        <v>39</v>
      </c>
      <c r="AQ14" s="41">
        <f t="shared" si="21"/>
        <v>14</v>
      </c>
      <c r="AR14" s="41" t="s">
        <v>105</v>
      </c>
      <c r="AT14" s="140">
        <v>40909</v>
      </c>
      <c r="AU14" s="143">
        <v>336</v>
      </c>
      <c r="AV14" s="143">
        <f>+AX14+AY14+AZ14</f>
        <v>408</v>
      </c>
      <c r="AW14" s="143">
        <f>+AU14+AX14</f>
        <v>496</v>
      </c>
      <c r="AX14" s="143">
        <v>160</v>
      </c>
      <c r="AY14" s="143">
        <v>80</v>
      </c>
      <c r="AZ14" s="143">
        <v>168</v>
      </c>
      <c r="BA14" s="143">
        <v>744</v>
      </c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</row>
    <row r="15" spans="1:142" s="41" customFormat="1">
      <c r="A15" s="239">
        <f t="shared" si="12"/>
        <v>14</v>
      </c>
      <c r="B15" s="23" t="s">
        <v>81</v>
      </c>
      <c r="C15" s="23" t="s">
        <v>76</v>
      </c>
      <c r="D15" s="23" t="s">
        <v>68</v>
      </c>
      <c r="E15" s="457"/>
      <c r="F15" s="23" t="s">
        <v>77</v>
      </c>
      <c r="G15" s="378" t="str">
        <f ca="1">+IF(ISERROR(AVERAGE(INDIRECT("'Prices'!"&amp;VLOOKUP(G$1,$AM$1:$AN$197,2,FALSE)&amp;$A15&amp;":"&amp;VLOOKUP(DATE(YEAR(G$1),12,1),$AM$1:$AN$197,2,FALSE)&amp;$A15))),"",AVERAGE(INDIRECT("'Prices'!"&amp;VLOOKUP(G$1,$AM$1:$AN$197,2,FALSE)&amp;$A15&amp;":"&amp;VLOOKUP(DATE(YEAR(G$1),12,1),$AM$1:$AN$197,2,FALSE)&amp;$A15)))</f>
        <v/>
      </c>
      <c r="H15" s="378" t="str">
        <f t="shared" ca="1" si="18"/>
        <v/>
      </c>
      <c r="I15" s="378" t="str">
        <f t="shared" ca="1" si="18"/>
        <v/>
      </c>
      <c r="J15" s="378" t="str">
        <f t="shared" ca="1" si="18"/>
        <v/>
      </c>
      <c r="K15" s="378" t="str">
        <f t="shared" ca="1" si="18"/>
        <v/>
      </c>
      <c r="L15" s="378" t="str">
        <f t="shared" ca="1" si="18"/>
        <v/>
      </c>
      <c r="M15" s="378" t="str">
        <f t="shared" ca="1" si="18"/>
        <v/>
      </c>
      <c r="N15" s="378" t="str">
        <f t="shared" ca="1" si="18"/>
        <v/>
      </c>
      <c r="O15" s="378" t="str">
        <f t="shared" ca="1" si="18"/>
        <v/>
      </c>
      <c r="P15" s="378" t="str">
        <f t="shared" ca="1" si="18"/>
        <v/>
      </c>
      <c r="Q15" s="378" t="str">
        <f t="shared" ca="1" si="18"/>
        <v/>
      </c>
      <c r="R15" s="378" t="str">
        <f t="shared" ca="1" si="18"/>
        <v/>
      </c>
      <c r="S15" s="378" t="str">
        <f t="shared" ca="1" si="18"/>
        <v/>
      </c>
      <c r="T15" s="378" t="str">
        <f t="shared" ca="1" si="18"/>
        <v/>
      </c>
      <c r="U15" s="378" t="str">
        <f t="shared" ca="1" si="18"/>
        <v/>
      </c>
      <c r="V15" s="284"/>
      <c r="W15" s="284"/>
      <c r="X15" s="32"/>
      <c r="Y15" s="284"/>
      <c r="Z15" s="32"/>
      <c r="AA15" s="32"/>
      <c r="AB15" s="32"/>
      <c r="AC15" s="32"/>
      <c r="AD15" s="32"/>
      <c r="AE15" s="32"/>
      <c r="AF15" s="321"/>
      <c r="AG15" s="8"/>
      <c r="AH15" s="8"/>
      <c r="AI15" s="41">
        <f t="shared" si="24"/>
        <v>2026</v>
      </c>
      <c r="AJ15" s="27">
        <f t="shared" si="25"/>
        <v>46023</v>
      </c>
      <c r="AK15" s="27">
        <f t="shared" si="26"/>
        <v>46357</v>
      </c>
      <c r="AM15" s="27">
        <f t="shared" si="19"/>
        <v>41699</v>
      </c>
      <c r="AN15" s="41" t="str">
        <f t="shared" si="17"/>
        <v>u</v>
      </c>
      <c r="AO15" s="41">
        <f t="shared" si="20"/>
        <v>21</v>
      </c>
      <c r="AP15" s="41">
        <f t="shared" si="11"/>
        <v>40</v>
      </c>
      <c r="AQ15" s="41">
        <f t="shared" si="21"/>
        <v>15</v>
      </c>
      <c r="AR15" s="41" t="s">
        <v>106</v>
      </c>
      <c r="AT15" s="140">
        <v>40940</v>
      </c>
      <c r="AU15" s="143">
        <v>336</v>
      </c>
      <c r="AV15" s="143">
        <v>360</v>
      </c>
      <c r="AW15" s="143">
        <v>504</v>
      </c>
      <c r="AX15" s="143">
        <v>128</v>
      </c>
      <c r="AY15" s="143">
        <v>64</v>
      </c>
      <c r="AZ15" s="143">
        <v>168</v>
      </c>
      <c r="BA15" s="143">
        <v>696</v>
      </c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</row>
    <row r="16" spans="1:142" s="41" customFormat="1">
      <c r="A16" s="239">
        <f t="shared" si="12"/>
        <v>15</v>
      </c>
      <c r="B16" s="23" t="s">
        <v>81</v>
      </c>
      <c r="C16" s="23" t="s">
        <v>76</v>
      </c>
      <c r="D16" s="23" t="s">
        <v>68</v>
      </c>
      <c r="E16" s="457"/>
      <c r="F16" s="23" t="s">
        <v>78</v>
      </c>
      <c r="G16" s="378" t="str">
        <f t="shared" ref="G16:G17" ca="1" si="29">+IF(ISERROR(AVERAGE(INDIRECT("'Prices'!"&amp;VLOOKUP(G$1,$AM$1:$AN$197,2,FALSE)&amp;$A16&amp;":"&amp;VLOOKUP(DATE(YEAR(G$1),12,1),$AM$1:$AN$197,2,FALSE)&amp;$A16))),"",AVERAGE(INDIRECT("'Prices'!"&amp;VLOOKUP(G$1,$AM$1:$AN$197,2,FALSE)&amp;$A16&amp;":"&amp;VLOOKUP(DATE(YEAR(G$1),12,1),$AM$1:$AN$197,2,FALSE)&amp;$A16)))</f>
        <v/>
      </c>
      <c r="H16" s="378" t="str">
        <f t="shared" ca="1" si="18"/>
        <v/>
      </c>
      <c r="I16" s="378" t="str">
        <f t="shared" ca="1" si="18"/>
        <v/>
      </c>
      <c r="J16" s="378" t="str">
        <f t="shared" ca="1" si="18"/>
        <v/>
      </c>
      <c r="K16" s="378" t="str">
        <f t="shared" ca="1" si="18"/>
        <v/>
      </c>
      <c r="L16" s="378" t="str">
        <f t="shared" ca="1" si="18"/>
        <v/>
      </c>
      <c r="M16" s="378" t="str">
        <f t="shared" ca="1" si="18"/>
        <v/>
      </c>
      <c r="N16" s="378" t="str">
        <f t="shared" ca="1" si="18"/>
        <v/>
      </c>
      <c r="O16" s="378" t="str">
        <f t="shared" ca="1" si="18"/>
        <v/>
      </c>
      <c r="P16" s="378" t="str">
        <f t="shared" ca="1" si="18"/>
        <v/>
      </c>
      <c r="Q16" s="378" t="str">
        <f t="shared" ca="1" si="18"/>
        <v/>
      </c>
      <c r="R16" s="378" t="str">
        <f t="shared" ca="1" si="18"/>
        <v/>
      </c>
      <c r="S16" s="378" t="str">
        <f t="shared" ca="1" si="18"/>
        <v/>
      </c>
      <c r="T16" s="378" t="str">
        <f t="shared" ca="1" si="18"/>
        <v/>
      </c>
      <c r="U16" s="378" t="str">
        <f t="shared" ca="1" si="18"/>
        <v/>
      </c>
      <c r="V16" s="284"/>
      <c r="W16" s="284"/>
      <c r="X16" s="32"/>
      <c r="Y16" s="284"/>
      <c r="Z16" s="32"/>
      <c r="AA16" s="32"/>
      <c r="AB16" s="32"/>
      <c r="AC16" s="32"/>
      <c r="AD16" s="32"/>
      <c r="AE16" s="32"/>
      <c r="AF16" s="321"/>
      <c r="AG16" s="8"/>
      <c r="AH16" s="8"/>
      <c r="AI16" s="41">
        <f t="shared" si="24"/>
        <v>2027</v>
      </c>
      <c r="AJ16" s="27">
        <f t="shared" si="25"/>
        <v>46388</v>
      </c>
      <c r="AK16" s="27">
        <f t="shared" si="26"/>
        <v>46722</v>
      </c>
      <c r="AM16" s="27">
        <f t="shared" si="19"/>
        <v>41730</v>
      </c>
      <c r="AN16" s="41" t="str">
        <f t="shared" si="17"/>
        <v>v</v>
      </c>
      <c r="AO16" s="41">
        <f t="shared" si="20"/>
        <v>22</v>
      </c>
      <c r="AP16" s="41">
        <f t="shared" si="11"/>
        <v>41</v>
      </c>
      <c r="AQ16" s="41">
        <f t="shared" si="21"/>
        <v>16</v>
      </c>
      <c r="AR16" s="41" t="s">
        <v>122</v>
      </c>
      <c r="AT16" s="140">
        <v>40969</v>
      </c>
      <c r="AU16" s="143">
        <v>352</v>
      </c>
      <c r="AV16" s="143">
        <v>392</v>
      </c>
      <c r="AW16" s="143">
        <v>528</v>
      </c>
      <c r="AX16" s="143">
        <v>144</v>
      </c>
      <c r="AY16" s="143">
        <v>72</v>
      </c>
      <c r="AZ16" s="143">
        <v>176</v>
      </c>
      <c r="BA16" s="143">
        <v>744</v>
      </c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</row>
    <row r="17" spans="1:142" s="41" customFormat="1">
      <c r="A17" s="239">
        <f t="shared" si="12"/>
        <v>16</v>
      </c>
      <c r="B17" s="23" t="s">
        <v>81</v>
      </c>
      <c r="C17" s="23" t="s">
        <v>76</v>
      </c>
      <c r="D17" s="23" t="s">
        <v>68</v>
      </c>
      <c r="E17" s="457" t="s">
        <v>264</v>
      </c>
      <c r="F17" s="23" t="s">
        <v>79</v>
      </c>
      <c r="G17" s="378">
        <f t="shared" ca="1" si="29"/>
        <v>25.085000000000004</v>
      </c>
      <c r="H17" s="378">
        <f t="shared" ca="1" si="18"/>
        <v>25.855000000000004</v>
      </c>
      <c r="I17" s="378">
        <f t="shared" ca="1" si="18"/>
        <v>27.021666666666672</v>
      </c>
      <c r="J17" s="378">
        <f t="shared" ca="1" si="18"/>
        <v>28.89</v>
      </c>
      <c r="K17" s="378">
        <f t="shared" ca="1" si="18"/>
        <v>29.845833333333331</v>
      </c>
      <c r="L17" s="378">
        <f t="shared" ca="1" si="18"/>
        <v>33.930833333333339</v>
      </c>
      <c r="M17" s="378">
        <f t="shared" ca="1" si="18"/>
        <v>40.608333333333334</v>
      </c>
      <c r="N17" s="378">
        <f t="shared" ca="1" si="18"/>
        <v>45.165833333333332</v>
      </c>
      <c r="O17" s="378">
        <f t="shared" ca="1" si="18"/>
        <v>47.085000000000008</v>
      </c>
      <c r="P17" s="378">
        <f t="shared" ca="1" si="18"/>
        <v>48.197499999999998</v>
      </c>
      <c r="Q17" s="378">
        <f t="shared" ca="1" si="18"/>
        <v>49.105833333333329</v>
      </c>
      <c r="R17" s="378">
        <f t="shared" ca="1" si="18"/>
        <v>50.333333333333336</v>
      </c>
      <c r="S17" s="378">
        <f t="shared" ca="1" si="18"/>
        <v>52.444999999999993</v>
      </c>
      <c r="T17" s="378">
        <f t="shared" ca="1" si="18"/>
        <v>56.509166666666665</v>
      </c>
      <c r="U17" s="378">
        <f t="shared" ca="1" si="18"/>
        <v>59.489999999999988</v>
      </c>
      <c r="V17" s="32"/>
      <c r="W17" s="32"/>
      <c r="X17" s="32"/>
      <c r="Y17" s="284"/>
      <c r="Z17" s="32"/>
      <c r="AA17" s="32"/>
      <c r="AB17" s="32"/>
      <c r="AC17" s="32"/>
      <c r="AD17" s="32"/>
      <c r="AE17" s="32"/>
      <c r="AF17" s="321"/>
      <c r="AG17" s="8"/>
      <c r="AH17" s="8"/>
      <c r="AM17" s="27">
        <f t="shared" si="19"/>
        <v>41760</v>
      </c>
      <c r="AN17" s="41" t="str">
        <f t="shared" si="17"/>
        <v>w</v>
      </c>
      <c r="AO17" s="41">
        <f t="shared" si="20"/>
        <v>23</v>
      </c>
      <c r="AP17" s="41">
        <f t="shared" si="11"/>
        <v>42</v>
      </c>
      <c r="AQ17" s="41">
        <f t="shared" si="21"/>
        <v>17</v>
      </c>
      <c r="AR17" s="41" t="s">
        <v>110</v>
      </c>
      <c r="AT17" s="140">
        <v>41000</v>
      </c>
      <c r="AU17" s="143">
        <v>336</v>
      </c>
      <c r="AV17" s="143">
        <v>384</v>
      </c>
      <c r="AW17" s="143">
        <v>504</v>
      </c>
      <c r="AX17" s="143">
        <v>144</v>
      </c>
      <c r="AY17" s="143">
        <v>72</v>
      </c>
      <c r="AZ17" s="143">
        <v>168</v>
      </c>
      <c r="BA17" s="143">
        <v>720</v>
      </c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</row>
    <row r="18" spans="1:142" s="41" customFormat="1">
      <c r="A18" s="239">
        <f t="shared" si="12"/>
        <v>17</v>
      </c>
      <c r="B18" s="23"/>
      <c r="C18" s="23"/>
      <c r="D18" s="23"/>
      <c r="E18" s="457"/>
      <c r="F18" s="23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78"/>
      <c r="V18" s="32"/>
      <c r="W18" s="32"/>
      <c r="X18" s="32"/>
      <c r="Y18" s="284"/>
      <c r="Z18" s="32"/>
      <c r="AA18" s="32"/>
      <c r="AB18" s="32"/>
      <c r="AC18" s="32"/>
      <c r="AD18" s="32"/>
      <c r="AE18" s="32"/>
      <c r="AF18" s="321"/>
      <c r="AG18" s="8"/>
      <c r="AH18" s="8"/>
      <c r="AM18" s="27">
        <f t="shared" si="19"/>
        <v>41791</v>
      </c>
      <c r="AN18" s="41" t="str">
        <f t="shared" si="17"/>
        <v>x</v>
      </c>
      <c r="AO18" s="41">
        <f t="shared" si="20"/>
        <v>24</v>
      </c>
      <c r="AP18" s="41">
        <f t="shared" si="11"/>
        <v>43</v>
      </c>
      <c r="AQ18" s="41">
        <f t="shared" si="21"/>
        <v>18</v>
      </c>
      <c r="AR18" s="41" t="s">
        <v>123</v>
      </c>
      <c r="AT18" s="140">
        <v>41030</v>
      </c>
      <c r="AU18" s="143">
        <v>352</v>
      </c>
      <c r="AV18" s="143">
        <v>392</v>
      </c>
      <c r="AW18" s="143">
        <v>528</v>
      </c>
      <c r="AX18" s="143">
        <v>144</v>
      </c>
      <c r="AY18" s="143">
        <v>72</v>
      </c>
      <c r="AZ18" s="143">
        <v>176</v>
      </c>
      <c r="BA18" s="143">
        <v>744</v>
      </c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</row>
    <row r="19" spans="1:142" s="41" customFormat="1">
      <c r="A19" s="239">
        <f t="shared" si="12"/>
        <v>18</v>
      </c>
      <c r="B19" s="23" t="s">
        <v>82</v>
      </c>
      <c r="C19" s="23" t="s">
        <v>76</v>
      </c>
      <c r="D19" s="23" t="s">
        <v>68</v>
      </c>
      <c r="E19" s="457"/>
      <c r="F19" s="23" t="s">
        <v>77</v>
      </c>
      <c r="G19" s="378" t="str">
        <f ca="1">+IF(ISERROR(AVERAGE(INDIRECT("'Prices'!"&amp;VLOOKUP(G$1,$AM$1:$AN$197,2,FALSE)&amp;$A19&amp;":"&amp;VLOOKUP(DATE(YEAR(G$1),12,1),$AM$1:$AN$197,2,FALSE)&amp;$A19))),"",AVERAGE(INDIRECT("'Prices'!"&amp;VLOOKUP(G$1,$AM$1:$AN$197,2,FALSE)&amp;$A19&amp;":"&amp;VLOOKUP(DATE(YEAR(G$1),12,1),$AM$1:$AN$197,2,FALSE)&amp;$A19)))</f>
        <v/>
      </c>
      <c r="H19" s="378" t="str">
        <f t="shared" ca="1" si="18"/>
        <v/>
      </c>
      <c r="I19" s="378" t="str">
        <f t="shared" ca="1" si="18"/>
        <v/>
      </c>
      <c r="J19" s="378" t="str">
        <f t="shared" ca="1" si="18"/>
        <v/>
      </c>
      <c r="K19" s="378" t="str">
        <f t="shared" ca="1" si="18"/>
        <v/>
      </c>
      <c r="L19" s="378" t="str">
        <f t="shared" ca="1" si="18"/>
        <v/>
      </c>
      <c r="M19" s="378" t="str">
        <f t="shared" ca="1" si="18"/>
        <v/>
      </c>
      <c r="N19" s="378" t="str">
        <f t="shared" ca="1" si="18"/>
        <v/>
      </c>
      <c r="O19" s="378" t="str">
        <f t="shared" ca="1" si="18"/>
        <v/>
      </c>
      <c r="P19" s="378" t="str">
        <f t="shared" ca="1" si="18"/>
        <v/>
      </c>
      <c r="Q19" s="378" t="str">
        <f t="shared" ca="1" si="18"/>
        <v/>
      </c>
      <c r="R19" s="378" t="str">
        <f t="shared" ca="1" si="18"/>
        <v/>
      </c>
      <c r="S19" s="378" t="str">
        <f t="shared" ca="1" si="18"/>
        <v/>
      </c>
      <c r="T19" s="378" t="str">
        <f t="shared" ca="1" si="18"/>
        <v/>
      </c>
      <c r="U19" s="378" t="str">
        <f t="shared" ca="1" si="18"/>
        <v/>
      </c>
      <c r="V19" s="32"/>
      <c r="W19" s="32"/>
      <c r="X19" s="32"/>
      <c r="Y19" s="284"/>
      <c r="Z19" s="32"/>
      <c r="AA19" s="32"/>
      <c r="AB19" s="32"/>
      <c r="AC19" s="32"/>
      <c r="AD19" s="32"/>
      <c r="AE19" s="32"/>
      <c r="AF19" s="321"/>
      <c r="AG19" s="8"/>
      <c r="AH19" s="8"/>
      <c r="AM19" s="27">
        <f t="shared" si="19"/>
        <v>41821</v>
      </c>
      <c r="AN19" s="41" t="str">
        <f t="shared" si="17"/>
        <v>y</v>
      </c>
      <c r="AO19" s="41">
        <f t="shared" si="20"/>
        <v>25</v>
      </c>
      <c r="AP19" s="41">
        <f t="shared" si="11"/>
        <v>44</v>
      </c>
      <c r="AQ19" s="41">
        <f t="shared" si="21"/>
        <v>19</v>
      </c>
      <c r="AR19" s="41" t="s">
        <v>124</v>
      </c>
      <c r="AT19" s="140">
        <v>41061</v>
      </c>
      <c r="AU19" s="143">
        <v>336</v>
      </c>
      <c r="AV19" s="143">
        <v>384</v>
      </c>
      <c r="AW19" s="143">
        <v>504</v>
      </c>
      <c r="AX19" s="143">
        <v>144</v>
      </c>
      <c r="AY19" s="143">
        <v>72</v>
      </c>
      <c r="AZ19" s="143">
        <v>168</v>
      </c>
      <c r="BA19" s="143">
        <v>720</v>
      </c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</row>
    <row r="20" spans="1:142" s="41" customFormat="1">
      <c r="A20" s="239">
        <f t="shared" si="12"/>
        <v>19</v>
      </c>
      <c r="B20" s="23" t="s">
        <v>82</v>
      </c>
      <c r="C20" s="23" t="s">
        <v>76</v>
      </c>
      <c r="D20" s="23" t="s">
        <v>68</v>
      </c>
      <c r="E20" s="457"/>
      <c r="F20" s="23" t="s">
        <v>78</v>
      </c>
      <c r="G20" s="378" t="str">
        <f t="shared" ref="G20:U21" ca="1" si="30">+IF(ISERROR(AVERAGE(INDIRECT("'Prices'!"&amp;VLOOKUP(G$1,$AM$1:$AN$197,2,FALSE)&amp;$A20&amp;":"&amp;VLOOKUP(DATE(YEAR(G$1),12,1),$AM$1:$AN$197,2,FALSE)&amp;$A20))),"",AVERAGE(INDIRECT("'Prices'!"&amp;VLOOKUP(G$1,$AM$1:$AN$197,2,FALSE)&amp;$A20&amp;":"&amp;VLOOKUP(DATE(YEAR(G$1),12,1),$AM$1:$AN$197,2,FALSE)&amp;$A20)))</f>
        <v/>
      </c>
      <c r="H20" s="378" t="str">
        <f t="shared" ca="1" si="30"/>
        <v/>
      </c>
      <c r="I20" s="378" t="str">
        <f t="shared" ca="1" si="30"/>
        <v/>
      </c>
      <c r="J20" s="378" t="str">
        <f t="shared" ca="1" si="30"/>
        <v/>
      </c>
      <c r="K20" s="378" t="str">
        <f t="shared" ca="1" si="30"/>
        <v/>
      </c>
      <c r="L20" s="378" t="str">
        <f t="shared" ca="1" si="30"/>
        <v/>
      </c>
      <c r="M20" s="378" t="str">
        <f t="shared" ca="1" si="30"/>
        <v/>
      </c>
      <c r="N20" s="378" t="str">
        <f t="shared" ca="1" si="30"/>
        <v/>
      </c>
      <c r="O20" s="378" t="str">
        <f t="shared" ca="1" si="30"/>
        <v/>
      </c>
      <c r="P20" s="378" t="str">
        <f t="shared" ca="1" si="30"/>
        <v/>
      </c>
      <c r="Q20" s="378" t="str">
        <f t="shared" ca="1" si="30"/>
        <v/>
      </c>
      <c r="R20" s="378" t="str">
        <f t="shared" ca="1" si="30"/>
        <v/>
      </c>
      <c r="S20" s="378" t="str">
        <f t="shared" ca="1" si="30"/>
        <v/>
      </c>
      <c r="T20" s="378" t="str">
        <f t="shared" ca="1" si="30"/>
        <v/>
      </c>
      <c r="U20" s="378" t="str">
        <f t="shared" ca="1" si="30"/>
        <v/>
      </c>
      <c r="V20" s="32"/>
      <c r="W20" s="32"/>
      <c r="X20" s="32"/>
      <c r="Y20" s="284"/>
      <c r="Z20" s="32"/>
      <c r="AA20" s="32"/>
      <c r="AB20" s="32"/>
      <c r="AC20" s="32"/>
      <c r="AD20" s="32"/>
      <c r="AE20" s="32"/>
      <c r="AF20" s="321"/>
      <c r="AG20" s="8"/>
      <c r="AH20" s="8"/>
      <c r="AM20" s="27">
        <f t="shared" si="19"/>
        <v>41852</v>
      </c>
      <c r="AN20" s="41" t="str">
        <f t="shared" si="17"/>
        <v>z</v>
      </c>
      <c r="AO20" s="41">
        <f t="shared" si="20"/>
        <v>26</v>
      </c>
      <c r="AP20" s="41">
        <f t="shared" si="11"/>
        <v>45</v>
      </c>
      <c r="AQ20" s="41">
        <f t="shared" si="21"/>
        <v>20</v>
      </c>
      <c r="AR20" s="41" t="s">
        <v>125</v>
      </c>
      <c r="AT20" s="140">
        <v>41091</v>
      </c>
      <c r="AU20" s="143">
        <v>336</v>
      </c>
      <c r="AV20" s="143">
        <v>408</v>
      </c>
      <c r="AW20" s="143">
        <v>504</v>
      </c>
      <c r="AX20" s="143">
        <v>160</v>
      </c>
      <c r="AY20" s="143">
        <v>80</v>
      </c>
      <c r="AZ20" s="143">
        <v>168</v>
      </c>
      <c r="BA20" s="143">
        <v>744</v>
      </c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</row>
    <row r="21" spans="1:142" s="41" customFormat="1">
      <c r="A21" s="239">
        <f t="shared" si="12"/>
        <v>20</v>
      </c>
      <c r="B21" s="23" t="s">
        <v>82</v>
      </c>
      <c r="C21" s="23" t="s">
        <v>76</v>
      </c>
      <c r="D21" s="23" t="s">
        <v>68</v>
      </c>
      <c r="E21" s="457" t="s">
        <v>264</v>
      </c>
      <c r="F21" s="23" t="s">
        <v>79</v>
      </c>
      <c r="G21" s="378">
        <f t="shared" ca="1" si="30"/>
        <v>36.178333333333335</v>
      </c>
      <c r="H21" s="378">
        <f t="shared" ca="1" si="30"/>
        <v>38.022500000000001</v>
      </c>
      <c r="I21" s="378">
        <f t="shared" ca="1" si="30"/>
        <v>38.875833333333333</v>
      </c>
      <c r="J21" s="378">
        <f t="shared" ca="1" si="30"/>
        <v>39.846666666666664</v>
      </c>
      <c r="K21" s="378">
        <f t="shared" ca="1" si="30"/>
        <v>41.379999999999988</v>
      </c>
      <c r="L21" s="378">
        <f t="shared" ca="1" si="30"/>
        <v>43.330833333333324</v>
      </c>
      <c r="M21" s="378">
        <f t="shared" ca="1" si="30"/>
        <v>54.592500000000008</v>
      </c>
      <c r="N21" s="378">
        <f t="shared" ca="1" si="30"/>
        <v>75.085833333333326</v>
      </c>
      <c r="O21" s="378">
        <f t="shared" ca="1" si="30"/>
        <v>86.98</v>
      </c>
      <c r="P21" s="378">
        <f t="shared" ca="1" si="30"/>
        <v>88.902499999999989</v>
      </c>
      <c r="Q21" s="378">
        <f t="shared" ca="1" si="30"/>
        <v>89.838333333333352</v>
      </c>
      <c r="R21" s="378">
        <f t="shared" ca="1" si="30"/>
        <v>91.010833333333323</v>
      </c>
      <c r="S21" s="378">
        <f t="shared" ca="1" si="30"/>
        <v>93.713333333333324</v>
      </c>
      <c r="T21" s="378">
        <f t="shared" ca="1" si="30"/>
        <v>97.662500000000009</v>
      </c>
      <c r="U21" s="378">
        <f t="shared" ca="1" si="30"/>
        <v>101.99</v>
      </c>
      <c r="V21" s="32"/>
      <c r="W21" s="32"/>
      <c r="X21" s="32"/>
      <c r="Y21" s="284"/>
      <c r="Z21" s="32"/>
      <c r="AA21" s="32"/>
      <c r="AB21" s="32"/>
      <c r="AC21" s="32"/>
      <c r="AD21" s="32"/>
      <c r="AE21" s="32"/>
      <c r="AF21" s="321"/>
      <c r="AG21" s="8"/>
      <c r="AH21" s="8"/>
      <c r="AM21" s="27">
        <f t="shared" si="19"/>
        <v>41883</v>
      </c>
      <c r="AN21" s="41" t="str">
        <f t="shared" si="17"/>
        <v>aa</v>
      </c>
      <c r="AO21" s="41">
        <f t="shared" si="20"/>
        <v>27</v>
      </c>
      <c r="AP21" s="41">
        <f t="shared" si="11"/>
        <v>46</v>
      </c>
      <c r="AQ21" s="41">
        <f t="shared" si="21"/>
        <v>21</v>
      </c>
      <c r="AR21" s="41" t="s">
        <v>126</v>
      </c>
      <c r="AT21" s="140">
        <v>41122</v>
      </c>
      <c r="AU21" s="143">
        <v>368</v>
      </c>
      <c r="AV21" s="143">
        <v>376</v>
      </c>
      <c r="AW21" s="143">
        <v>552</v>
      </c>
      <c r="AX21" s="143">
        <v>128</v>
      </c>
      <c r="AY21" s="143">
        <v>64</v>
      </c>
      <c r="AZ21" s="143">
        <v>184</v>
      </c>
      <c r="BA21" s="143">
        <v>744</v>
      </c>
      <c r="BB21" s="210"/>
      <c r="BC21" s="210"/>
      <c r="BD21" s="210"/>
      <c r="BE21" s="210"/>
      <c r="BF21" s="210"/>
      <c r="BG21" s="210"/>
      <c r="BH21" s="210"/>
      <c r="BI21" s="210"/>
      <c r="BJ21" s="210"/>
      <c r="BK21" s="210"/>
      <c r="BL21" s="210"/>
      <c r="BM21" s="210"/>
      <c r="BN21" s="210"/>
      <c r="BO21" s="210"/>
      <c r="BP21" s="210"/>
      <c r="BQ21" s="210"/>
      <c r="BR21" s="210"/>
      <c r="BS21" s="210"/>
      <c r="BT21" s="210"/>
      <c r="BU21" s="210"/>
      <c r="BV21" s="210"/>
      <c r="BW21" s="210"/>
      <c r="BX21" s="210"/>
      <c r="BY21" s="210"/>
      <c r="BZ21" s="210"/>
      <c r="CA21" s="210"/>
      <c r="CB21" s="210"/>
      <c r="CC21" s="210"/>
      <c r="CD21" s="210"/>
      <c r="CE21" s="210"/>
      <c r="CF21" s="210"/>
      <c r="CG21" s="210"/>
      <c r="CH21" s="210"/>
      <c r="CI21" s="210"/>
      <c r="CJ21" s="210"/>
      <c r="CK21" s="210"/>
      <c r="CL21" s="210"/>
      <c r="CM21" s="210"/>
      <c r="CN21" s="210"/>
      <c r="CO21" s="210"/>
      <c r="CP21" s="210"/>
      <c r="CQ21" s="210"/>
      <c r="CR21" s="210"/>
      <c r="CS21" s="210"/>
      <c r="CT21" s="210"/>
      <c r="CU21" s="210"/>
      <c r="CV21" s="210"/>
      <c r="CW21" s="210"/>
      <c r="CX21" s="210"/>
      <c r="CY21" s="210"/>
      <c r="CZ21" s="210"/>
      <c r="DA21" s="210"/>
      <c r="DB21" s="210"/>
      <c r="DC21" s="210"/>
      <c r="DD21" s="210"/>
      <c r="DE21" s="210"/>
      <c r="DF21" s="210"/>
      <c r="DG21" s="210"/>
      <c r="DH21" s="210"/>
      <c r="DI21" s="210"/>
      <c r="DJ21" s="210"/>
      <c r="DK21" s="210"/>
      <c r="DL21" s="210"/>
      <c r="DM21" s="210"/>
      <c r="DN21" s="210"/>
      <c r="DO21" s="210"/>
      <c r="DP21" s="210"/>
      <c r="DQ21" s="210"/>
      <c r="DR21" s="210"/>
      <c r="DS21" s="210"/>
      <c r="DT21" s="210"/>
      <c r="DU21" s="210"/>
      <c r="DV21" s="210"/>
      <c r="DW21" s="210"/>
      <c r="DX21" s="210"/>
      <c r="DY21" s="210"/>
      <c r="DZ21" s="210"/>
      <c r="EA21" s="210"/>
      <c r="EB21" s="210"/>
      <c r="EC21" s="210"/>
      <c r="ED21" s="210"/>
      <c r="EE21" s="210"/>
      <c r="EF21" s="210"/>
      <c r="EG21" s="210"/>
      <c r="EH21" s="210"/>
      <c r="EI21" s="210"/>
      <c r="EJ21" s="210"/>
      <c r="EK21" s="210"/>
      <c r="EL21" s="210"/>
    </row>
    <row r="22" spans="1:142" s="41" customFormat="1">
      <c r="A22" s="239">
        <f t="shared" si="12"/>
        <v>21</v>
      </c>
      <c r="B22" s="23"/>
      <c r="C22" s="23"/>
      <c r="D22" s="23"/>
      <c r="E22" s="457"/>
      <c r="F22" s="23"/>
      <c r="G22" s="401"/>
      <c r="H22" s="402"/>
      <c r="I22" s="402"/>
      <c r="J22" s="402"/>
      <c r="K22" s="402"/>
      <c r="L22" s="402"/>
      <c r="M22" s="402"/>
      <c r="N22" s="402"/>
      <c r="O22" s="402"/>
      <c r="P22" s="402"/>
      <c r="Q22" s="402"/>
      <c r="R22" s="402"/>
      <c r="S22" s="402"/>
      <c r="T22" s="402"/>
      <c r="U22" s="402"/>
      <c r="V22" s="32"/>
      <c r="W22" s="32"/>
      <c r="X22" s="32"/>
      <c r="Y22" s="284"/>
      <c r="Z22" s="32"/>
      <c r="AA22" s="32"/>
      <c r="AB22" s="32"/>
      <c r="AC22" s="32"/>
      <c r="AD22" s="32"/>
      <c r="AE22" s="32"/>
      <c r="AF22" s="321"/>
      <c r="AG22" s="8"/>
      <c r="AH22" s="8"/>
      <c r="AM22" s="27">
        <f t="shared" si="19"/>
        <v>41913</v>
      </c>
      <c r="AN22" s="41" t="str">
        <f t="shared" si="17"/>
        <v>ab</v>
      </c>
      <c r="AO22" s="41">
        <f t="shared" si="20"/>
        <v>28</v>
      </c>
      <c r="AP22" s="41">
        <f t="shared" si="11"/>
        <v>47</v>
      </c>
      <c r="AQ22" s="41">
        <f t="shared" si="21"/>
        <v>22</v>
      </c>
      <c r="AR22" s="41" t="s">
        <v>127</v>
      </c>
      <c r="AT22" s="140">
        <v>41153</v>
      </c>
      <c r="AU22" s="143">
        <v>304</v>
      </c>
      <c r="AV22" s="143">
        <v>416</v>
      </c>
      <c r="AW22" s="143">
        <v>456</v>
      </c>
      <c r="AX22" s="143">
        <v>176</v>
      </c>
      <c r="AY22" s="143">
        <v>88</v>
      </c>
      <c r="AZ22" s="143">
        <v>152</v>
      </c>
      <c r="BA22" s="143">
        <v>720</v>
      </c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</row>
    <row r="23" spans="1:142" s="41" customFormat="1">
      <c r="A23" s="239">
        <f t="shared" si="12"/>
        <v>22</v>
      </c>
      <c r="B23" s="23" t="s">
        <v>83</v>
      </c>
      <c r="C23" s="23" t="s">
        <v>76</v>
      </c>
      <c r="D23" s="23" t="s">
        <v>68</v>
      </c>
      <c r="E23" s="457"/>
      <c r="F23" s="23" t="s">
        <v>77</v>
      </c>
      <c r="G23" s="378" t="str">
        <f ca="1">+IF(ISERROR(AVERAGE(INDIRECT("'Prices'!"&amp;VLOOKUP(G$1,$AM$1:$AN$197,2,FALSE)&amp;$A23&amp;":"&amp;VLOOKUP(DATE(YEAR(G$1),12,1),$AM$1:$AN$197,2,FALSE)&amp;$A23))),"",AVERAGE(INDIRECT("'Prices'!"&amp;VLOOKUP(G$1,$AM$1:$AN$197,2,FALSE)&amp;$A23&amp;":"&amp;VLOOKUP(DATE(YEAR(G$1),12,1),$AM$1:$AN$197,2,FALSE)&amp;$A23)))</f>
        <v/>
      </c>
      <c r="H23" s="378" t="str">
        <f t="shared" ref="H23:U25" ca="1" si="31">+IF(ISERROR(AVERAGE(INDIRECT("'Prices'!"&amp;VLOOKUP(H$1,$AM$1:$AN$197,2,FALSE)&amp;$A23&amp;":"&amp;VLOOKUP(DATE(YEAR(H$1),12,1),$AM$1:$AN$197,2,FALSE)&amp;$A23))),"",AVERAGE(INDIRECT("'Prices'!"&amp;VLOOKUP(H$1,$AM$1:$AN$197,2,FALSE)&amp;$A23&amp;":"&amp;VLOOKUP(DATE(YEAR(H$1),12,1),$AM$1:$AN$197,2,FALSE)&amp;$A23)))</f>
        <v/>
      </c>
      <c r="I23" s="378" t="str">
        <f t="shared" ca="1" si="31"/>
        <v/>
      </c>
      <c r="J23" s="378" t="str">
        <f t="shared" ca="1" si="31"/>
        <v/>
      </c>
      <c r="K23" s="378" t="str">
        <f t="shared" ca="1" si="31"/>
        <v/>
      </c>
      <c r="L23" s="378" t="str">
        <f t="shared" ca="1" si="31"/>
        <v/>
      </c>
      <c r="M23" s="378" t="str">
        <f t="shared" ca="1" si="31"/>
        <v/>
      </c>
      <c r="N23" s="378" t="str">
        <f t="shared" ca="1" si="31"/>
        <v/>
      </c>
      <c r="O23" s="378" t="str">
        <f t="shared" ca="1" si="31"/>
        <v/>
      </c>
      <c r="P23" s="378" t="str">
        <f t="shared" ca="1" si="31"/>
        <v/>
      </c>
      <c r="Q23" s="378" t="str">
        <f t="shared" ca="1" si="31"/>
        <v/>
      </c>
      <c r="R23" s="378" t="str">
        <f t="shared" ca="1" si="31"/>
        <v/>
      </c>
      <c r="S23" s="378" t="str">
        <f t="shared" ca="1" si="31"/>
        <v/>
      </c>
      <c r="T23" s="378" t="str">
        <f t="shared" ca="1" si="31"/>
        <v/>
      </c>
      <c r="U23" s="378" t="str">
        <f t="shared" ca="1" si="31"/>
        <v/>
      </c>
      <c r="V23" s="32"/>
      <c r="W23" s="32"/>
      <c r="X23" s="32"/>
      <c r="Y23" s="284"/>
      <c r="Z23" s="32"/>
      <c r="AA23" s="32"/>
      <c r="AB23" s="32"/>
      <c r="AC23" s="32"/>
      <c r="AD23" s="32"/>
      <c r="AE23" s="32"/>
      <c r="AF23" s="321"/>
      <c r="AG23" s="8"/>
      <c r="AH23" s="8"/>
      <c r="AM23" s="27">
        <f t="shared" si="19"/>
        <v>41944</v>
      </c>
      <c r="AN23" s="41" t="str">
        <f t="shared" si="17"/>
        <v>ac</v>
      </c>
      <c r="AO23" s="41">
        <f t="shared" si="20"/>
        <v>29</v>
      </c>
      <c r="AP23" s="41">
        <f t="shared" si="11"/>
        <v>48</v>
      </c>
      <c r="AQ23" s="41">
        <f t="shared" si="21"/>
        <v>23</v>
      </c>
      <c r="AR23" s="41" t="s">
        <v>128</v>
      </c>
      <c r="AT23" s="140">
        <v>41183</v>
      </c>
      <c r="AU23" s="143">
        <v>368</v>
      </c>
      <c r="AV23" s="143">
        <v>376</v>
      </c>
      <c r="AW23" s="143">
        <v>552</v>
      </c>
      <c r="AX23" s="143">
        <v>128</v>
      </c>
      <c r="AY23" s="143">
        <v>64</v>
      </c>
      <c r="AZ23" s="143">
        <v>184</v>
      </c>
      <c r="BA23" s="143">
        <v>744</v>
      </c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</row>
    <row r="24" spans="1:142" s="41" customFormat="1">
      <c r="A24" s="239">
        <f t="shared" si="12"/>
        <v>23</v>
      </c>
      <c r="B24" s="23" t="s">
        <v>83</v>
      </c>
      <c r="C24" s="23" t="s">
        <v>76</v>
      </c>
      <c r="D24" s="23" t="s">
        <v>68</v>
      </c>
      <c r="E24" s="457"/>
      <c r="F24" s="23" t="s">
        <v>78</v>
      </c>
      <c r="G24" s="378" t="str">
        <f t="shared" ref="G24:G25" ca="1" si="32">+IF(ISERROR(AVERAGE(INDIRECT("'Prices'!"&amp;VLOOKUP(G$1,$AM$1:$AN$197,2,FALSE)&amp;$A24&amp;":"&amp;VLOOKUP(DATE(YEAR(G$1),12,1),$AM$1:$AN$197,2,FALSE)&amp;$A24))),"",AVERAGE(INDIRECT("'Prices'!"&amp;VLOOKUP(G$1,$AM$1:$AN$197,2,FALSE)&amp;$A24&amp;":"&amp;VLOOKUP(DATE(YEAR(G$1),12,1),$AM$1:$AN$197,2,FALSE)&amp;$A24)))</f>
        <v/>
      </c>
      <c r="H24" s="378" t="str">
        <f t="shared" ca="1" si="31"/>
        <v/>
      </c>
      <c r="I24" s="378" t="str">
        <f t="shared" ca="1" si="31"/>
        <v/>
      </c>
      <c r="J24" s="378" t="str">
        <f t="shared" ca="1" si="31"/>
        <v/>
      </c>
      <c r="K24" s="378" t="str">
        <f t="shared" ca="1" si="31"/>
        <v/>
      </c>
      <c r="L24" s="378" t="str">
        <f t="shared" ca="1" si="31"/>
        <v/>
      </c>
      <c r="M24" s="378" t="str">
        <f t="shared" ca="1" si="31"/>
        <v/>
      </c>
      <c r="N24" s="378" t="str">
        <f t="shared" ca="1" si="31"/>
        <v/>
      </c>
      <c r="O24" s="378" t="str">
        <f t="shared" ca="1" si="31"/>
        <v/>
      </c>
      <c r="P24" s="378" t="str">
        <f t="shared" ca="1" si="31"/>
        <v/>
      </c>
      <c r="Q24" s="378" t="str">
        <f t="shared" ca="1" si="31"/>
        <v/>
      </c>
      <c r="R24" s="378" t="str">
        <f t="shared" ca="1" si="31"/>
        <v/>
      </c>
      <c r="S24" s="378" t="str">
        <f t="shared" ca="1" si="31"/>
        <v/>
      </c>
      <c r="T24" s="378" t="str">
        <f t="shared" ca="1" si="31"/>
        <v/>
      </c>
      <c r="U24" s="378" t="str">
        <f t="shared" ca="1" si="31"/>
        <v/>
      </c>
      <c r="V24" s="32"/>
      <c r="W24" s="32"/>
      <c r="X24" s="32"/>
      <c r="Y24" s="284"/>
      <c r="Z24" s="32"/>
      <c r="AA24" s="32"/>
      <c r="AB24" s="32"/>
      <c r="AC24" s="32"/>
      <c r="AD24" s="32"/>
      <c r="AE24" s="32"/>
      <c r="AF24" s="321"/>
      <c r="AG24" s="8"/>
      <c r="AH24" s="8"/>
      <c r="AI24" s="32"/>
      <c r="AJ24" s="32"/>
      <c r="AK24" s="32"/>
      <c r="AL24" s="32"/>
      <c r="AM24" s="27">
        <f t="shared" si="19"/>
        <v>41974</v>
      </c>
      <c r="AN24" s="41" t="str">
        <f t="shared" si="17"/>
        <v>ad</v>
      </c>
      <c r="AO24" s="41">
        <f t="shared" si="20"/>
        <v>30</v>
      </c>
      <c r="AP24" s="41">
        <f t="shared" si="11"/>
        <v>49</v>
      </c>
      <c r="AQ24" s="41">
        <f t="shared" si="21"/>
        <v>24</v>
      </c>
      <c r="AR24" s="32" t="s">
        <v>129</v>
      </c>
      <c r="AT24" s="140">
        <v>41214</v>
      </c>
      <c r="AU24" s="143">
        <v>336</v>
      </c>
      <c r="AV24" s="143">
        <v>384</v>
      </c>
      <c r="AW24" s="143">
        <v>504</v>
      </c>
      <c r="AX24" s="143">
        <v>144</v>
      </c>
      <c r="AY24" s="143">
        <v>72</v>
      </c>
      <c r="AZ24" s="143">
        <v>168</v>
      </c>
      <c r="BA24" s="143">
        <v>720</v>
      </c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</row>
    <row r="25" spans="1:142" s="41" customFormat="1">
      <c r="A25" s="239">
        <f t="shared" si="12"/>
        <v>24</v>
      </c>
      <c r="B25" s="23" t="s">
        <v>83</v>
      </c>
      <c r="C25" s="23" t="s">
        <v>76</v>
      </c>
      <c r="D25" s="23" t="s">
        <v>68</v>
      </c>
      <c r="E25" s="457" t="s">
        <v>264</v>
      </c>
      <c r="F25" s="23" t="s">
        <v>79</v>
      </c>
      <c r="G25" s="378">
        <f t="shared" ca="1" si="32"/>
        <v>29.711666666666662</v>
      </c>
      <c r="H25" s="378">
        <f t="shared" ca="1" si="31"/>
        <v>30.929166666666664</v>
      </c>
      <c r="I25" s="378">
        <f t="shared" ca="1" si="31"/>
        <v>32.065000000000005</v>
      </c>
      <c r="J25" s="378">
        <f t="shared" ca="1" si="31"/>
        <v>33.514166666666668</v>
      </c>
      <c r="K25" s="378">
        <f t="shared" ca="1" si="31"/>
        <v>34.709166666666668</v>
      </c>
      <c r="L25" s="378">
        <f t="shared" ca="1" si="31"/>
        <v>37.779166666666669</v>
      </c>
      <c r="M25" s="378">
        <f t="shared" ca="1" si="31"/>
        <v>46.404999999999994</v>
      </c>
      <c r="N25" s="378">
        <f t="shared" ca="1" si="31"/>
        <v>58.278333333333329</v>
      </c>
      <c r="O25" s="378">
        <f t="shared" ca="1" si="31"/>
        <v>65.889166666666654</v>
      </c>
      <c r="P25" s="378">
        <f t="shared" ca="1" si="31"/>
        <v>67.299166666666665</v>
      </c>
      <c r="Q25" s="378">
        <f t="shared" ca="1" si="31"/>
        <v>68.09666666666665</v>
      </c>
      <c r="R25" s="378">
        <f t="shared" ca="1" si="31"/>
        <v>69.292500000000004</v>
      </c>
      <c r="S25" s="378">
        <f t="shared" ca="1" si="31"/>
        <v>71.645833333333343</v>
      </c>
      <c r="T25" s="378">
        <f t="shared" ca="1" si="31"/>
        <v>75.634166666666658</v>
      </c>
      <c r="U25" s="378">
        <f t="shared" ca="1" si="31"/>
        <v>79.150000000000006</v>
      </c>
      <c r="V25" s="32"/>
      <c r="W25" s="32"/>
      <c r="X25" s="32"/>
      <c r="Y25" s="284"/>
      <c r="Z25" s="32"/>
      <c r="AA25" s="32"/>
      <c r="AB25" s="32"/>
      <c r="AC25" s="32"/>
      <c r="AD25" s="32"/>
      <c r="AE25" s="32"/>
      <c r="AF25" s="321"/>
      <c r="AG25" s="8"/>
      <c r="AH25" s="8"/>
      <c r="AI25" s="32"/>
      <c r="AJ25" s="32"/>
      <c r="AK25" s="32"/>
      <c r="AL25" s="32"/>
      <c r="AM25" s="27">
        <f t="shared" si="19"/>
        <v>42005</v>
      </c>
      <c r="AN25" s="41" t="str">
        <f t="shared" si="17"/>
        <v>ae</v>
      </c>
      <c r="AO25" s="41">
        <f t="shared" si="20"/>
        <v>31</v>
      </c>
      <c r="AP25" s="41">
        <f t="shared" si="11"/>
        <v>50</v>
      </c>
      <c r="AQ25" s="41">
        <f t="shared" si="21"/>
        <v>25</v>
      </c>
      <c r="AR25" s="32" t="s">
        <v>108</v>
      </c>
      <c r="AT25" s="140">
        <v>41244</v>
      </c>
      <c r="AU25" s="143">
        <v>320</v>
      </c>
      <c r="AV25" s="143">
        <v>424</v>
      </c>
      <c r="AW25" s="143">
        <v>480</v>
      </c>
      <c r="AX25" s="143">
        <v>176</v>
      </c>
      <c r="AY25" s="143">
        <v>88</v>
      </c>
      <c r="AZ25" s="143">
        <v>160</v>
      </c>
      <c r="BA25" s="143">
        <v>744</v>
      </c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</row>
    <row r="26" spans="1:142" s="41" customFormat="1">
      <c r="A26" s="239">
        <f t="shared" si="12"/>
        <v>25</v>
      </c>
      <c r="B26" s="23"/>
      <c r="C26" s="23"/>
      <c r="D26" s="23"/>
      <c r="E26" s="457"/>
      <c r="F26" s="23"/>
      <c r="G26" s="378"/>
      <c r="H26" s="378"/>
      <c r="I26" s="378"/>
      <c r="J26" s="378"/>
      <c r="K26" s="378"/>
      <c r="L26" s="378"/>
      <c r="M26" s="378"/>
      <c r="N26" s="378"/>
      <c r="O26" s="378"/>
      <c r="P26" s="378"/>
      <c r="Q26" s="378"/>
      <c r="R26" s="378"/>
      <c r="S26" s="378"/>
      <c r="T26" s="378"/>
      <c r="U26" s="378"/>
      <c r="V26" s="32"/>
      <c r="W26" s="32"/>
      <c r="X26" s="32"/>
      <c r="Y26" s="284"/>
      <c r="Z26" s="32"/>
      <c r="AA26" s="32"/>
      <c r="AB26" s="32"/>
      <c r="AC26" s="32"/>
      <c r="AD26" s="32"/>
      <c r="AE26" s="32"/>
      <c r="AF26" s="321"/>
      <c r="AG26" s="8"/>
      <c r="AH26" s="8"/>
      <c r="AM26" s="27">
        <f t="shared" si="19"/>
        <v>42036</v>
      </c>
      <c r="AN26" s="41" t="str">
        <f t="shared" si="17"/>
        <v>af</v>
      </c>
      <c r="AO26" s="41">
        <f t="shared" si="20"/>
        <v>32</v>
      </c>
      <c r="AP26" s="41">
        <f t="shared" si="11"/>
        <v>51</v>
      </c>
      <c r="AQ26" s="41">
        <f t="shared" si="21"/>
        <v>26</v>
      </c>
      <c r="AR26" s="32" t="s">
        <v>107</v>
      </c>
      <c r="AT26" s="139">
        <v>41275</v>
      </c>
      <c r="AU26" s="142">
        <v>352</v>
      </c>
      <c r="AV26" s="142">
        <v>392</v>
      </c>
      <c r="AW26" s="142">
        <v>528</v>
      </c>
      <c r="AX26" s="142">
        <v>144</v>
      </c>
      <c r="AY26" s="142">
        <v>72</v>
      </c>
      <c r="AZ26" s="142">
        <v>176</v>
      </c>
      <c r="BA26" s="142">
        <v>744</v>
      </c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</row>
    <row r="27" spans="1:142" s="41" customFormat="1">
      <c r="A27" s="239">
        <f t="shared" si="12"/>
        <v>26</v>
      </c>
      <c r="B27" s="23" t="s">
        <v>84</v>
      </c>
      <c r="C27" s="23" t="s">
        <v>76</v>
      </c>
      <c r="D27" s="23" t="s">
        <v>68</v>
      </c>
      <c r="E27" s="457"/>
      <c r="F27" s="23" t="s">
        <v>77</v>
      </c>
      <c r="G27" s="378" t="str">
        <f ca="1">+IF(ISERROR(AVERAGE(INDIRECT("'Prices'!"&amp;VLOOKUP(G$1,$AM$1:$AN$197,2,FALSE)&amp;$A27&amp;":"&amp;VLOOKUP(DATE(YEAR(G$1),12,1),$AM$1:$AN$197,2,FALSE)&amp;$A27))),"",AVERAGE(INDIRECT("'Prices'!"&amp;VLOOKUP(G$1,$AM$1:$AN$197,2,FALSE)&amp;$A27&amp;":"&amp;VLOOKUP(DATE(YEAR(G$1),12,1),$AM$1:$AN$197,2,FALSE)&amp;$A27)))</f>
        <v/>
      </c>
      <c r="H27" s="378" t="str">
        <f t="shared" ref="H27:U29" ca="1" si="33">+IF(ISERROR(AVERAGE(INDIRECT("'Prices'!"&amp;VLOOKUP(H$1,$AM$1:$AN$197,2,FALSE)&amp;$A27&amp;":"&amp;VLOOKUP(DATE(YEAR(H$1),12,1),$AM$1:$AN$197,2,FALSE)&amp;$A27))),"",AVERAGE(INDIRECT("'Prices'!"&amp;VLOOKUP(H$1,$AM$1:$AN$197,2,FALSE)&amp;$A27&amp;":"&amp;VLOOKUP(DATE(YEAR(H$1),12,1),$AM$1:$AN$197,2,FALSE)&amp;$A27)))</f>
        <v/>
      </c>
      <c r="I27" s="378" t="str">
        <f t="shared" ca="1" si="33"/>
        <v/>
      </c>
      <c r="J27" s="378" t="str">
        <f t="shared" ca="1" si="33"/>
        <v/>
      </c>
      <c r="K27" s="378" t="str">
        <f t="shared" ca="1" si="33"/>
        <v/>
      </c>
      <c r="L27" s="378" t="str">
        <f t="shared" ca="1" si="33"/>
        <v/>
      </c>
      <c r="M27" s="378" t="str">
        <f t="shared" ca="1" si="33"/>
        <v/>
      </c>
      <c r="N27" s="378" t="str">
        <f t="shared" ca="1" si="33"/>
        <v/>
      </c>
      <c r="O27" s="378" t="str">
        <f t="shared" ca="1" si="33"/>
        <v/>
      </c>
      <c r="P27" s="378" t="str">
        <f t="shared" ca="1" si="33"/>
        <v/>
      </c>
      <c r="Q27" s="378" t="str">
        <f t="shared" ca="1" si="33"/>
        <v/>
      </c>
      <c r="R27" s="378" t="str">
        <f t="shared" ca="1" si="33"/>
        <v/>
      </c>
      <c r="S27" s="378" t="str">
        <f t="shared" ca="1" si="33"/>
        <v/>
      </c>
      <c r="T27" s="378" t="str">
        <f t="shared" ca="1" si="33"/>
        <v/>
      </c>
      <c r="U27" s="378" t="str">
        <f t="shared" ca="1" si="33"/>
        <v/>
      </c>
      <c r="V27" s="32"/>
      <c r="W27" s="32"/>
      <c r="X27" s="32"/>
      <c r="Y27" s="284"/>
      <c r="Z27" s="32"/>
      <c r="AA27" s="32"/>
      <c r="AB27" s="32"/>
      <c r="AC27" s="32"/>
      <c r="AD27" s="32"/>
      <c r="AE27" s="32"/>
      <c r="AF27" s="321"/>
      <c r="AG27" s="8"/>
      <c r="AH27" s="8"/>
      <c r="AM27" s="27">
        <f t="shared" si="19"/>
        <v>42064</v>
      </c>
      <c r="AN27" s="41" t="str">
        <f t="shared" si="17"/>
        <v>ag</v>
      </c>
      <c r="AO27" s="41">
        <f t="shared" si="20"/>
        <v>33</v>
      </c>
      <c r="AP27" s="41">
        <f t="shared" si="11"/>
        <v>52</v>
      </c>
      <c r="AQ27" s="41">
        <f t="shared" si="21"/>
        <v>27</v>
      </c>
      <c r="AR27" s="41" t="str">
        <f>+"a"&amp;AR1</f>
        <v>aa</v>
      </c>
      <c r="AT27" s="139">
        <v>41306</v>
      </c>
      <c r="AU27" s="142">
        <v>320</v>
      </c>
      <c r="AV27" s="142">
        <v>352</v>
      </c>
      <c r="AW27" s="142">
        <v>480</v>
      </c>
      <c r="AX27" s="142">
        <v>128</v>
      </c>
      <c r="AY27" s="142">
        <v>64</v>
      </c>
      <c r="AZ27" s="142">
        <v>160</v>
      </c>
      <c r="BA27" s="142">
        <v>672</v>
      </c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</row>
    <row r="28" spans="1:142" s="41" customFormat="1">
      <c r="A28" s="239">
        <f t="shared" si="12"/>
        <v>27</v>
      </c>
      <c r="B28" s="23" t="s">
        <v>84</v>
      </c>
      <c r="C28" s="23" t="s">
        <v>76</v>
      </c>
      <c r="D28" s="23" t="s">
        <v>68</v>
      </c>
      <c r="E28" s="457"/>
      <c r="F28" s="23" t="s">
        <v>78</v>
      </c>
      <c r="G28" s="378" t="str">
        <f t="shared" ref="G28:G29" ca="1" si="34">+IF(ISERROR(AVERAGE(INDIRECT("'Prices'!"&amp;VLOOKUP(G$1,$AM$1:$AN$197,2,FALSE)&amp;$A28&amp;":"&amp;VLOOKUP(DATE(YEAR(G$1),12,1),$AM$1:$AN$197,2,FALSE)&amp;$A28))),"",AVERAGE(INDIRECT("'Prices'!"&amp;VLOOKUP(G$1,$AM$1:$AN$197,2,FALSE)&amp;$A28&amp;":"&amp;VLOOKUP(DATE(YEAR(G$1),12,1),$AM$1:$AN$197,2,FALSE)&amp;$A28)))</f>
        <v/>
      </c>
      <c r="H28" s="378" t="str">
        <f t="shared" ca="1" si="33"/>
        <v/>
      </c>
      <c r="I28" s="378" t="str">
        <f t="shared" ca="1" si="33"/>
        <v/>
      </c>
      <c r="J28" s="378" t="str">
        <f t="shared" ca="1" si="33"/>
        <v/>
      </c>
      <c r="K28" s="378" t="str">
        <f t="shared" ca="1" si="33"/>
        <v/>
      </c>
      <c r="L28" s="378" t="str">
        <f t="shared" ca="1" si="33"/>
        <v/>
      </c>
      <c r="M28" s="378" t="str">
        <f t="shared" ca="1" si="33"/>
        <v/>
      </c>
      <c r="N28" s="378" t="str">
        <f t="shared" ca="1" si="33"/>
        <v/>
      </c>
      <c r="O28" s="378" t="str">
        <f t="shared" ca="1" si="33"/>
        <v/>
      </c>
      <c r="P28" s="378" t="str">
        <f t="shared" ca="1" si="33"/>
        <v/>
      </c>
      <c r="Q28" s="378" t="str">
        <f t="shared" ca="1" si="33"/>
        <v/>
      </c>
      <c r="R28" s="378" t="str">
        <f t="shared" ca="1" si="33"/>
        <v/>
      </c>
      <c r="S28" s="378" t="str">
        <f t="shared" ca="1" si="33"/>
        <v/>
      </c>
      <c r="T28" s="378" t="str">
        <f t="shared" ca="1" si="33"/>
        <v/>
      </c>
      <c r="U28" s="378" t="str">
        <f t="shared" ca="1" si="33"/>
        <v/>
      </c>
      <c r="V28" s="32"/>
      <c r="W28" s="32"/>
      <c r="X28" s="32"/>
      <c r="Y28" s="284"/>
      <c r="Z28" s="32"/>
      <c r="AA28" s="32"/>
      <c r="AB28" s="32"/>
      <c r="AC28" s="32"/>
      <c r="AD28" s="32"/>
      <c r="AE28" s="32"/>
      <c r="AF28" s="321"/>
      <c r="AG28" s="8"/>
      <c r="AH28" s="8"/>
      <c r="AM28" s="27">
        <f t="shared" si="19"/>
        <v>42095</v>
      </c>
      <c r="AN28" s="41" t="str">
        <f t="shared" si="17"/>
        <v>ah</v>
      </c>
      <c r="AO28" s="41">
        <f t="shared" si="20"/>
        <v>34</v>
      </c>
      <c r="AP28" s="41">
        <f t="shared" si="11"/>
        <v>53</v>
      </c>
      <c r="AQ28" s="41">
        <f t="shared" si="21"/>
        <v>28</v>
      </c>
      <c r="AR28" s="41" t="str">
        <f t="shared" ref="AR28:AR51" si="35">+"a"&amp;AR2</f>
        <v>ab</v>
      </c>
      <c r="AT28" s="139">
        <v>41334</v>
      </c>
      <c r="AU28" s="142">
        <v>336</v>
      </c>
      <c r="AV28" s="142">
        <v>408</v>
      </c>
      <c r="AW28" s="142">
        <v>504</v>
      </c>
      <c r="AX28" s="142">
        <v>160</v>
      </c>
      <c r="AY28" s="142">
        <v>80</v>
      </c>
      <c r="AZ28" s="142">
        <v>168</v>
      </c>
      <c r="BA28" s="142">
        <v>744</v>
      </c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</row>
    <row r="29" spans="1:142" s="41" customFormat="1">
      <c r="A29" s="239">
        <f t="shared" si="12"/>
        <v>28</v>
      </c>
      <c r="B29" s="23" t="s">
        <v>84</v>
      </c>
      <c r="C29" s="23" t="s">
        <v>76</v>
      </c>
      <c r="D29" s="23" t="s">
        <v>68</v>
      </c>
      <c r="E29" s="457" t="s">
        <v>264</v>
      </c>
      <c r="F29" s="23" t="s">
        <v>79</v>
      </c>
      <c r="G29" s="378">
        <f t="shared" ca="1" si="34"/>
        <v>24.738333333333333</v>
      </c>
      <c r="H29" s="378">
        <f t="shared" ca="1" si="33"/>
        <v>25.425833333333333</v>
      </c>
      <c r="I29" s="378">
        <f t="shared" ca="1" si="33"/>
        <v>26.656666666666666</v>
      </c>
      <c r="J29" s="378">
        <f t="shared" ca="1" si="33"/>
        <v>28.551666666666662</v>
      </c>
      <c r="K29" s="378">
        <f t="shared" ca="1" si="33"/>
        <v>29.469999999999995</v>
      </c>
      <c r="L29" s="378">
        <f t="shared" ca="1" si="33"/>
        <v>33.496666666666663</v>
      </c>
      <c r="M29" s="378">
        <f t="shared" ca="1" si="33"/>
        <v>40.078333333333326</v>
      </c>
      <c r="N29" s="378">
        <f t="shared" ca="1" si="33"/>
        <v>44.57</v>
      </c>
      <c r="O29" s="378">
        <f t="shared" ca="1" si="33"/>
        <v>46.448333333333331</v>
      </c>
      <c r="P29" s="378">
        <f t="shared" ca="1" si="33"/>
        <v>47.524999999999999</v>
      </c>
      <c r="Q29" s="378">
        <f t="shared" ca="1" si="33"/>
        <v>48.395833333333336</v>
      </c>
      <c r="R29" s="378">
        <f t="shared" ca="1" si="33"/>
        <v>49.583333333333336</v>
      </c>
      <c r="S29" s="378">
        <f t="shared" ca="1" si="33"/>
        <v>51.639999999999993</v>
      </c>
      <c r="T29" s="378">
        <f t="shared" ca="1" si="33"/>
        <v>55.611666666666657</v>
      </c>
      <c r="U29" s="378">
        <f t="shared" ca="1" si="33"/>
        <v>58.516666666666673</v>
      </c>
      <c r="V29" s="32"/>
      <c r="W29" s="32"/>
      <c r="X29" s="32"/>
      <c r="Y29" s="284"/>
      <c r="Z29" s="32"/>
      <c r="AA29" s="32"/>
      <c r="AB29" s="32"/>
      <c r="AC29" s="32"/>
      <c r="AD29" s="32"/>
      <c r="AE29" s="32"/>
      <c r="AF29" s="321"/>
      <c r="AG29" s="8"/>
      <c r="AH29" s="8"/>
      <c r="AM29" s="27">
        <f t="shared" si="19"/>
        <v>42125</v>
      </c>
      <c r="AN29" s="41" t="str">
        <f t="shared" si="17"/>
        <v>ai</v>
      </c>
      <c r="AO29" s="41">
        <f t="shared" si="20"/>
        <v>35</v>
      </c>
      <c r="AP29" s="41">
        <f t="shared" si="11"/>
        <v>54</v>
      </c>
      <c r="AQ29" s="41">
        <f t="shared" si="21"/>
        <v>29</v>
      </c>
      <c r="AR29" s="41" t="str">
        <f t="shared" si="35"/>
        <v>ac</v>
      </c>
      <c r="AT29" s="139">
        <v>41365</v>
      </c>
      <c r="AU29" s="142">
        <v>352</v>
      </c>
      <c r="AV29" s="142">
        <v>368</v>
      </c>
      <c r="AW29" s="142">
        <v>528</v>
      </c>
      <c r="AX29" s="142">
        <v>128</v>
      </c>
      <c r="AY29" s="142">
        <v>64</v>
      </c>
      <c r="AZ29" s="142">
        <v>176</v>
      </c>
      <c r="BA29" s="142">
        <v>720</v>
      </c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</row>
    <row r="30" spans="1:142" s="41" customFormat="1">
      <c r="A30" s="239">
        <f t="shared" si="12"/>
        <v>29</v>
      </c>
      <c r="B30" s="23"/>
      <c r="C30" s="23"/>
      <c r="D30" s="23"/>
      <c r="E30" s="457"/>
      <c r="F30" s="23"/>
      <c r="G30" s="378"/>
      <c r="H30" s="378"/>
      <c r="I30" s="378"/>
      <c r="J30" s="378"/>
      <c r="K30" s="378"/>
      <c r="L30" s="378"/>
      <c r="M30" s="378"/>
      <c r="N30" s="378"/>
      <c r="O30" s="378"/>
      <c r="P30" s="378"/>
      <c r="Q30" s="378"/>
      <c r="R30" s="378"/>
      <c r="S30" s="378"/>
      <c r="T30" s="378"/>
      <c r="U30" s="378"/>
      <c r="V30" s="32"/>
      <c r="W30" s="32"/>
      <c r="X30" s="32"/>
      <c r="Y30" s="284"/>
      <c r="Z30" s="32"/>
      <c r="AA30" s="32"/>
      <c r="AB30" s="32"/>
      <c r="AC30" s="32"/>
      <c r="AD30" s="32"/>
      <c r="AE30" s="32"/>
      <c r="AF30" s="321"/>
      <c r="AG30" s="8"/>
      <c r="AH30" s="8"/>
      <c r="AM30" s="27">
        <f t="shared" si="19"/>
        <v>42156</v>
      </c>
      <c r="AN30" s="41" t="str">
        <f t="shared" si="17"/>
        <v>aj</v>
      </c>
      <c r="AO30" s="41">
        <f t="shared" si="20"/>
        <v>36</v>
      </c>
      <c r="AP30" s="41">
        <f t="shared" si="11"/>
        <v>55</v>
      </c>
      <c r="AQ30" s="41">
        <f t="shared" si="21"/>
        <v>30</v>
      </c>
      <c r="AR30" s="41" t="str">
        <f t="shared" si="35"/>
        <v>ad</v>
      </c>
      <c r="AT30" s="139">
        <v>41395</v>
      </c>
      <c r="AU30" s="142">
        <v>352</v>
      </c>
      <c r="AV30" s="142">
        <v>392</v>
      </c>
      <c r="AW30" s="142">
        <v>528</v>
      </c>
      <c r="AX30" s="142">
        <v>144</v>
      </c>
      <c r="AY30" s="142">
        <v>72</v>
      </c>
      <c r="AZ30" s="142">
        <v>176</v>
      </c>
      <c r="BA30" s="142">
        <v>744</v>
      </c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</row>
    <row r="31" spans="1:142" s="41" customFormat="1">
      <c r="A31" s="239">
        <f t="shared" si="12"/>
        <v>30</v>
      </c>
      <c r="B31" s="23" t="s">
        <v>85</v>
      </c>
      <c r="C31" s="23" t="s">
        <v>76</v>
      </c>
      <c r="D31" s="23" t="s">
        <v>68</v>
      </c>
      <c r="E31" s="457"/>
      <c r="F31" s="23" t="s">
        <v>77</v>
      </c>
      <c r="G31" s="378" t="str">
        <f ca="1">+IF(ISERROR(AVERAGE(INDIRECT("'Prices'!"&amp;VLOOKUP(G$1,$AM$1:$AN$197,2,FALSE)&amp;$A31&amp;":"&amp;VLOOKUP(DATE(YEAR(G$1),12,1),$AM$1:$AN$197,2,FALSE)&amp;$A31))),"",AVERAGE(INDIRECT("'Prices'!"&amp;VLOOKUP(G$1,$AM$1:$AN$197,2,FALSE)&amp;$A31&amp;":"&amp;VLOOKUP(DATE(YEAR(G$1),12,1),$AM$1:$AN$197,2,FALSE)&amp;$A31)))</f>
        <v/>
      </c>
      <c r="H31" s="378" t="str">
        <f t="shared" ref="H31:U33" ca="1" si="36">+IF(ISERROR(AVERAGE(INDIRECT("'Prices'!"&amp;VLOOKUP(H$1,$AM$1:$AN$197,2,FALSE)&amp;$A31&amp;":"&amp;VLOOKUP(DATE(YEAR(H$1),12,1),$AM$1:$AN$197,2,FALSE)&amp;$A31))),"",AVERAGE(INDIRECT("'Prices'!"&amp;VLOOKUP(H$1,$AM$1:$AN$197,2,FALSE)&amp;$A31&amp;":"&amp;VLOOKUP(DATE(YEAR(H$1),12,1),$AM$1:$AN$197,2,FALSE)&amp;$A31)))</f>
        <v/>
      </c>
      <c r="I31" s="378" t="str">
        <f t="shared" ca="1" si="36"/>
        <v/>
      </c>
      <c r="J31" s="378" t="str">
        <f t="shared" ca="1" si="36"/>
        <v/>
      </c>
      <c r="K31" s="378" t="str">
        <f t="shared" ca="1" si="36"/>
        <v/>
      </c>
      <c r="L31" s="378" t="str">
        <f t="shared" ca="1" si="36"/>
        <v/>
      </c>
      <c r="M31" s="378" t="str">
        <f t="shared" ca="1" si="36"/>
        <v/>
      </c>
      <c r="N31" s="378" t="str">
        <f t="shared" ca="1" si="36"/>
        <v/>
      </c>
      <c r="O31" s="378" t="str">
        <f t="shared" ca="1" si="36"/>
        <v/>
      </c>
      <c r="P31" s="378" t="str">
        <f t="shared" ca="1" si="36"/>
        <v/>
      </c>
      <c r="Q31" s="378" t="str">
        <f t="shared" ca="1" si="36"/>
        <v/>
      </c>
      <c r="R31" s="378" t="str">
        <f t="shared" ca="1" si="36"/>
        <v/>
      </c>
      <c r="S31" s="378" t="str">
        <f t="shared" ca="1" si="36"/>
        <v/>
      </c>
      <c r="T31" s="378" t="str">
        <f t="shared" ca="1" si="36"/>
        <v/>
      </c>
      <c r="U31" s="378" t="str">
        <f t="shared" ca="1" si="36"/>
        <v/>
      </c>
      <c r="V31" s="32"/>
      <c r="W31" s="32"/>
      <c r="X31" s="32"/>
      <c r="Y31" s="284"/>
      <c r="Z31" s="32"/>
      <c r="AA31" s="32"/>
      <c r="AB31" s="32"/>
      <c r="AC31" s="32"/>
      <c r="AD31" s="32"/>
      <c r="AE31" s="32"/>
      <c r="AF31" s="321"/>
      <c r="AG31" s="8"/>
      <c r="AH31" s="8"/>
      <c r="AM31" s="27">
        <f t="shared" si="19"/>
        <v>42186</v>
      </c>
      <c r="AN31" s="41" t="str">
        <f t="shared" si="17"/>
        <v>ak</v>
      </c>
      <c r="AO31" s="41">
        <f t="shared" si="20"/>
        <v>37</v>
      </c>
      <c r="AP31" s="41">
        <f t="shared" si="11"/>
        <v>56</v>
      </c>
      <c r="AQ31" s="41">
        <f t="shared" si="21"/>
        <v>31</v>
      </c>
      <c r="AR31" s="41" t="str">
        <f t="shared" si="35"/>
        <v>ae</v>
      </c>
      <c r="AT31" s="139">
        <v>41426</v>
      </c>
      <c r="AU31" s="142">
        <v>320</v>
      </c>
      <c r="AV31" s="142">
        <v>400</v>
      </c>
      <c r="AW31" s="142">
        <v>480</v>
      </c>
      <c r="AX31" s="142">
        <v>160</v>
      </c>
      <c r="AY31" s="142">
        <v>80</v>
      </c>
      <c r="AZ31" s="142">
        <v>160</v>
      </c>
      <c r="BA31" s="142">
        <v>720</v>
      </c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</row>
    <row r="32" spans="1:142" s="41" customFormat="1">
      <c r="A32" s="239">
        <f t="shared" si="12"/>
        <v>31</v>
      </c>
      <c r="B32" s="23" t="s">
        <v>85</v>
      </c>
      <c r="C32" s="23" t="s">
        <v>76</v>
      </c>
      <c r="D32" s="23" t="s">
        <v>68</v>
      </c>
      <c r="E32" s="457"/>
      <c r="F32" s="23" t="s">
        <v>78</v>
      </c>
      <c r="G32" s="378" t="str">
        <f t="shared" ref="G32:G33" ca="1" si="37">+IF(ISERROR(AVERAGE(INDIRECT("'Prices'!"&amp;VLOOKUP(G$1,$AM$1:$AN$197,2,FALSE)&amp;$A32&amp;":"&amp;VLOOKUP(DATE(YEAR(G$1),12,1),$AM$1:$AN$197,2,FALSE)&amp;$A32))),"",AVERAGE(INDIRECT("'Prices'!"&amp;VLOOKUP(G$1,$AM$1:$AN$197,2,FALSE)&amp;$A32&amp;":"&amp;VLOOKUP(DATE(YEAR(G$1),12,1),$AM$1:$AN$197,2,FALSE)&amp;$A32)))</f>
        <v/>
      </c>
      <c r="H32" s="378" t="str">
        <f t="shared" ca="1" si="36"/>
        <v/>
      </c>
      <c r="I32" s="378" t="str">
        <f t="shared" ca="1" si="36"/>
        <v/>
      </c>
      <c r="J32" s="378" t="str">
        <f t="shared" ca="1" si="36"/>
        <v/>
      </c>
      <c r="K32" s="378" t="str">
        <f t="shared" ca="1" si="36"/>
        <v/>
      </c>
      <c r="L32" s="378" t="str">
        <f t="shared" ca="1" si="36"/>
        <v/>
      </c>
      <c r="M32" s="378" t="str">
        <f t="shared" ca="1" si="36"/>
        <v/>
      </c>
      <c r="N32" s="378" t="str">
        <f t="shared" ca="1" si="36"/>
        <v/>
      </c>
      <c r="O32" s="378" t="str">
        <f t="shared" ca="1" si="36"/>
        <v/>
      </c>
      <c r="P32" s="378" t="str">
        <f t="shared" ca="1" si="36"/>
        <v/>
      </c>
      <c r="Q32" s="378" t="str">
        <f t="shared" ca="1" si="36"/>
        <v/>
      </c>
      <c r="R32" s="378" t="str">
        <f t="shared" ca="1" si="36"/>
        <v/>
      </c>
      <c r="S32" s="378" t="str">
        <f t="shared" ca="1" si="36"/>
        <v/>
      </c>
      <c r="T32" s="378" t="str">
        <f t="shared" ca="1" si="36"/>
        <v/>
      </c>
      <c r="U32" s="378" t="str">
        <f t="shared" ca="1" si="36"/>
        <v/>
      </c>
      <c r="V32" s="32"/>
      <c r="W32" s="32"/>
      <c r="X32" s="32"/>
      <c r="Y32" s="284"/>
      <c r="Z32" s="32"/>
      <c r="AA32" s="32"/>
      <c r="AB32" s="32"/>
      <c r="AC32" s="32"/>
      <c r="AD32" s="32"/>
      <c r="AE32" s="32"/>
      <c r="AF32" s="321"/>
      <c r="AG32" s="8"/>
      <c r="AH32" s="8"/>
      <c r="AM32" s="27">
        <f t="shared" si="19"/>
        <v>42217</v>
      </c>
      <c r="AN32" s="41" t="str">
        <f t="shared" si="17"/>
        <v>al</v>
      </c>
      <c r="AO32" s="41">
        <f t="shared" si="20"/>
        <v>38</v>
      </c>
      <c r="AP32" s="41">
        <f t="shared" si="11"/>
        <v>57</v>
      </c>
      <c r="AQ32" s="41">
        <f t="shared" si="21"/>
        <v>32</v>
      </c>
      <c r="AR32" s="41" t="str">
        <f t="shared" si="35"/>
        <v>af</v>
      </c>
      <c r="AT32" s="139">
        <v>41456</v>
      </c>
      <c r="AU32" s="142">
        <v>352</v>
      </c>
      <c r="AV32" s="142">
        <v>392</v>
      </c>
      <c r="AW32" s="142">
        <v>528</v>
      </c>
      <c r="AX32" s="142">
        <v>144</v>
      </c>
      <c r="AY32" s="142">
        <v>72</v>
      </c>
      <c r="AZ32" s="142">
        <v>176</v>
      </c>
      <c r="BA32" s="142">
        <v>744</v>
      </c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</row>
    <row r="33" spans="1:142" s="41" customFormat="1">
      <c r="A33" s="239">
        <f t="shared" si="12"/>
        <v>32</v>
      </c>
      <c r="B33" s="23" t="s">
        <v>85</v>
      </c>
      <c r="C33" s="23" t="s">
        <v>76</v>
      </c>
      <c r="D33" s="23" t="s">
        <v>68</v>
      </c>
      <c r="E33" s="457" t="s">
        <v>264</v>
      </c>
      <c r="F33" s="23" t="s">
        <v>79</v>
      </c>
      <c r="G33" s="378">
        <f t="shared" ca="1" si="37"/>
        <v>35.414999999999999</v>
      </c>
      <c r="H33" s="378">
        <f t="shared" ca="1" si="36"/>
        <v>37.240833333333335</v>
      </c>
      <c r="I33" s="378">
        <f t="shared" ca="1" si="36"/>
        <v>38.199166666666663</v>
      </c>
      <c r="J33" s="378">
        <f t="shared" ca="1" si="36"/>
        <v>39.208333333333336</v>
      </c>
      <c r="K33" s="378">
        <f t="shared" ca="1" si="36"/>
        <v>40.744166666666665</v>
      </c>
      <c r="L33" s="378">
        <f t="shared" ca="1" si="36"/>
        <v>42.651666666666664</v>
      </c>
      <c r="M33" s="378">
        <f t="shared" ca="1" si="36"/>
        <v>53.695833333333333</v>
      </c>
      <c r="N33" s="378">
        <f t="shared" ca="1" si="36"/>
        <v>73.82083333333334</v>
      </c>
      <c r="O33" s="378">
        <f t="shared" ca="1" si="36"/>
        <v>85.489166666666677</v>
      </c>
      <c r="P33" s="378">
        <f t="shared" ca="1" si="36"/>
        <v>87.335833333333355</v>
      </c>
      <c r="Q33" s="378">
        <f t="shared" ca="1" si="36"/>
        <v>88.21</v>
      </c>
      <c r="R33" s="378">
        <f t="shared" ca="1" si="36"/>
        <v>89.313333333333333</v>
      </c>
      <c r="S33" s="378">
        <f t="shared" ca="1" si="36"/>
        <v>91.912500000000009</v>
      </c>
      <c r="T33" s="378">
        <f t="shared" ca="1" si="36"/>
        <v>95.731666666666669</v>
      </c>
      <c r="U33" s="378">
        <f t="shared" ca="1" si="36"/>
        <v>99.913333333333313</v>
      </c>
      <c r="V33" s="32"/>
      <c r="W33" s="32"/>
      <c r="X33" s="32"/>
      <c r="Y33" s="284"/>
      <c r="Z33" s="32"/>
      <c r="AA33" s="32"/>
      <c r="AB33" s="32"/>
      <c r="AC33" s="32"/>
      <c r="AD33" s="32"/>
      <c r="AE33" s="32"/>
      <c r="AF33" s="321"/>
      <c r="AG33" s="8"/>
      <c r="AH33" s="8"/>
      <c r="AM33" s="27">
        <f t="shared" si="19"/>
        <v>42248</v>
      </c>
      <c r="AN33" s="41" t="str">
        <f t="shared" ref="AN33:AN50" si="38">+VLOOKUP(AO33,$AQ$1:$AR$197,2,FALSE)</f>
        <v>am</v>
      </c>
      <c r="AO33" s="41">
        <f t="shared" si="20"/>
        <v>39</v>
      </c>
      <c r="AP33" s="41">
        <f t="shared" ref="AP33:AP50" si="39">+MATCH(AM33,$AT$1:$AT$121)</f>
        <v>58</v>
      </c>
      <c r="AQ33" s="41">
        <f t="shared" si="21"/>
        <v>33</v>
      </c>
      <c r="AR33" s="41" t="str">
        <f t="shared" si="35"/>
        <v>ag</v>
      </c>
      <c r="AT33" s="139">
        <v>41487</v>
      </c>
      <c r="AU33" s="142">
        <v>352</v>
      </c>
      <c r="AV33" s="142">
        <v>392</v>
      </c>
      <c r="AW33" s="142">
        <v>528</v>
      </c>
      <c r="AX33" s="142">
        <v>144</v>
      </c>
      <c r="AY33" s="142">
        <v>72</v>
      </c>
      <c r="AZ33" s="142">
        <v>176</v>
      </c>
      <c r="BA33" s="142">
        <v>744</v>
      </c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</row>
    <row r="34" spans="1:142" s="41" customFormat="1">
      <c r="A34" s="239">
        <f t="shared" si="12"/>
        <v>33</v>
      </c>
      <c r="B34" s="23"/>
      <c r="C34" s="23"/>
      <c r="D34" s="23"/>
      <c r="E34" s="457"/>
      <c r="F34" s="23"/>
      <c r="G34" s="378"/>
      <c r="H34" s="378"/>
      <c r="I34" s="378"/>
      <c r="J34" s="378"/>
      <c r="K34" s="378"/>
      <c r="L34" s="378"/>
      <c r="M34" s="378"/>
      <c r="N34" s="378"/>
      <c r="O34" s="378"/>
      <c r="P34" s="378"/>
      <c r="Q34" s="378"/>
      <c r="R34" s="378"/>
      <c r="S34" s="378"/>
      <c r="T34" s="378"/>
      <c r="U34" s="378"/>
      <c r="V34" s="32"/>
      <c r="W34" s="32"/>
      <c r="X34" s="32"/>
      <c r="Y34" s="284"/>
      <c r="Z34" s="32"/>
      <c r="AA34" s="32"/>
      <c r="AB34" s="32"/>
      <c r="AC34" s="32"/>
      <c r="AD34" s="32"/>
      <c r="AE34" s="32"/>
      <c r="AF34" s="321"/>
      <c r="AG34" s="8"/>
      <c r="AH34" s="8"/>
      <c r="AM34" s="27">
        <f t="shared" si="19"/>
        <v>42278</v>
      </c>
      <c r="AN34" s="41" t="str">
        <f t="shared" si="38"/>
        <v>an</v>
      </c>
      <c r="AO34" s="41">
        <f t="shared" si="20"/>
        <v>40</v>
      </c>
      <c r="AP34" s="41">
        <f t="shared" si="39"/>
        <v>59</v>
      </c>
      <c r="AQ34" s="41">
        <f t="shared" si="21"/>
        <v>34</v>
      </c>
      <c r="AR34" s="41" t="str">
        <f t="shared" si="35"/>
        <v>ah</v>
      </c>
      <c r="AT34" s="139">
        <v>41518</v>
      </c>
      <c r="AU34" s="142">
        <v>320</v>
      </c>
      <c r="AV34" s="142">
        <v>400</v>
      </c>
      <c r="AW34" s="142">
        <v>480</v>
      </c>
      <c r="AX34" s="142">
        <v>160</v>
      </c>
      <c r="AY34" s="142">
        <v>80</v>
      </c>
      <c r="AZ34" s="142">
        <v>160</v>
      </c>
      <c r="BA34" s="142">
        <v>720</v>
      </c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</row>
    <row r="35" spans="1:142" s="41" customFormat="1">
      <c r="A35" s="239">
        <f t="shared" si="12"/>
        <v>34</v>
      </c>
      <c r="B35" s="23" t="s">
        <v>184</v>
      </c>
      <c r="C35" s="23" t="s">
        <v>76</v>
      </c>
      <c r="D35" s="23" t="s">
        <v>68</v>
      </c>
      <c r="E35" s="457"/>
      <c r="F35" s="23" t="s">
        <v>77</v>
      </c>
      <c r="G35" s="378" t="str">
        <f ca="1">+IF(ISERROR(AVERAGE(INDIRECT("'Prices'!"&amp;VLOOKUP(G$1,$AM$1:$AN$197,2,FALSE)&amp;$A35&amp;":"&amp;VLOOKUP(DATE(YEAR(G$1),12,1),$AM$1:$AN$197,2,FALSE)&amp;$A35))),"",AVERAGE(INDIRECT("'Prices'!"&amp;VLOOKUP(G$1,$AM$1:$AN$197,2,FALSE)&amp;$A35&amp;":"&amp;VLOOKUP(DATE(YEAR(G$1),12,1),$AM$1:$AN$197,2,FALSE)&amp;$A35)))</f>
        <v/>
      </c>
      <c r="H35" s="378" t="str">
        <f t="shared" ref="H35:U37" ca="1" si="40">+IF(ISERROR(AVERAGE(INDIRECT("'Prices'!"&amp;VLOOKUP(H$1,$AM$1:$AN$197,2,FALSE)&amp;$A35&amp;":"&amp;VLOOKUP(DATE(YEAR(H$1),12,1),$AM$1:$AN$197,2,FALSE)&amp;$A35))),"",AVERAGE(INDIRECT("'Prices'!"&amp;VLOOKUP(H$1,$AM$1:$AN$197,2,FALSE)&amp;$A35&amp;":"&amp;VLOOKUP(DATE(YEAR(H$1),12,1),$AM$1:$AN$197,2,FALSE)&amp;$A35)))</f>
        <v/>
      </c>
      <c r="I35" s="378" t="str">
        <f t="shared" ca="1" si="40"/>
        <v/>
      </c>
      <c r="J35" s="378" t="str">
        <f t="shared" ca="1" si="40"/>
        <v/>
      </c>
      <c r="K35" s="378" t="str">
        <f t="shared" ca="1" si="40"/>
        <v/>
      </c>
      <c r="L35" s="378" t="str">
        <f t="shared" ca="1" si="40"/>
        <v/>
      </c>
      <c r="M35" s="378" t="str">
        <f t="shared" ca="1" si="40"/>
        <v/>
      </c>
      <c r="N35" s="378" t="str">
        <f t="shared" ca="1" si="40"/>
        <v/>
      </c>
      <c r="O35" s="378" t="str">
        <f t="shared" ca="1" si="40"/>
        <v/>
      </c>
      <c r="P35" s="378" t="str">
        <f t="shared" ca="1" si="40"/>
        <v/>
      </c>
      <c r="Q35" s="378" t="str">
        <f t="shared" ca="1" si="40"/>
        <v/>
      </c>
      <c r="R35" s="378" t="str">
        <f t="shared" ca="1" si="40"/>
        <v/>
      </c>
      <c r="S35" s="378" t="str">
        <f t="shared" ca="1" si="40"/>
        <v/>
      </c>
      <c r="T35" s="378" t="str">
        <f t="shared" ca="1" si="40"/>
        <v/>
      </c>
      <c r="U35" s="378" t="str">
        <f t="shared" ca="1" si="40"/>
        <v/>
      </c>
      <c r="V35" s="32"/>
      <c r="W35" s="32"/>
      <c r="X35" s="32"/>
      <c r="Y35" s="284"/>
      <c r="Z35" s="32"/>
      <c r="AA35" s="32"/>
      <c r="AB35" s="32"/>
      <c r="AC35" s="32"/>
      <c r="AD35" s="32"/>
      <c r="AE35" s="32"/>
      <c r="AF35" s="321"/>
      <c r="AG35" s="8"/>
      <c r="AH35" s="8"/>
      <c r="AM35" s="27">
        <f t="shared" si="19"/>
        <v>42309</v>
      </c>
      <c r="AN35" s="41" t="str">
        <f t="shared" si="38"/>
        <v>ao</v>
      </c>
      <c r="AO35" s="41">
        <f t="shared" si="20"/>
        <v>41</v>
      </c>
      <c r="AP35" s="41">
        <f t="shared" si="39"/>
        <v>60</v>
      </c>
      <c r="AQ35" s="41">
        <f t="shared" si="21"/>
        <v>35</v>
      </c>
      <c r="AR35" s="41" t="str">
        <f t="shared" si="35"/>
        <v>ai</v>
      </c>
      <c r="AT35" s="139">
        <v>41548</v>
      </c>
      <c r="AU35" s="142">
        <v>368</v>
      </c>
      <c r="AV35" s="142">
        <v>376</v>
      </c>
      <c r="AW35" s="142">
        <v>552</v>
      </c>
      <c r="AX35" s="142">
        <v>128</v>
      </c>
      <c r="AY35" s="142">
        <v>64</v>
      </c>
      <c r="AZ35" s="142">
        <v>184</v>
      </c>
      <c r="BA35" s="142">
        <v>744</v>
      </c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</row>
    <row r="36" spans="1:142" s="41" customFormat="1">
      <c r="A36" s="239">
        <f t="shared" si="12"/>
        <v>35</v>
      </c>
      <c r="B36" s="23" t="s">
        <v>184</v>
      </c>
      <c r="C36" s="23" t="s">
        <v>76</v>
      </c>
      <c r="D36" s="23" t="s">
        <v>68</v>
      </c>
      <c r="E36" s="457"/>
      <c r="F36" s="23" t="s">
        <v>78</v>
      </c>
      <c r="G36" s="378" t="str">
        <f t="shared" ref="G36:G37" ca="1" si="41">+IF(ISERROR(AVERAGE(INDIRECT("'Prices'!"&amp;VLOOKUP(G$1,$AM$1:$AN$197,2,FALSE)&amp;$A36&amp;":"&amp;VLOOKUP(DATE(YEAR(G$1),12,1),$AM$1:$AN$197,2,FALSE)&amp;$A36))),"",AVERAGE(INDIRECT("'Prices'!"&amp;VLOOKUP(G$1,$AM$1:$AN$197,2,FALSE)&amp;$A36&amp;":"&amp;VLOOKUP(DATE(YEAR(G$1),12,1),$AM$1:$AN$197,2,FALSE)&amp;$A36)))</f>
        <v/>
      </c>
      <c r="H36" s="378" t="str">
        <f t="shared" ca="1" si="40"/>
        <v/>
      </c>
      <c r="I36" s="378" t="str">
        <f t="shared" ca="1" si="40"/>
        <v/>
      </c>
      <c r="J36" s="378" t="str">
        <f t="shared" ca="1" si="40"/>
        <v/>
      </c>
      <c r="K36" s="378" t="str">
        <f t="shared" ca="1" si="40"/>
        <v/>
      </c>
      <c r="L36" s="378" t="str">
        <f t="shared" ca="1" si="40"/>
        <v/>
      </c>
      <c r="M36" s="378" t="str">
        <f t="shared" ca="1" si="40"/>
        <v/>
      </c>
      <c r="N36" s="378" t="str">
        <f t="shared" ca="1" si="40"/>
        <v/>
      </c>
      <c r="O36" s="378" t="str">
        <f t="shared" ca="1" si="40"/>
        <v/>
      </c>
      <c r="P36" s="378" t="str">
        <f t="shared" ca="1" si="40"/>
        <v/>
      </c>
      <c r="Q36" s="378" t="str">
        <f t="shared" ca="1" si="40"/>
        <v/>
      </c>
      <c r="R36" s="378" t="str">
        <f t="shared" ca="1" si="40"/>
        <v/>
      </c>
      <c r="S36" s="378" t="str">
        <f t="shared" ca="1" si="40"/>
        <v/>
      </c>
      <c r="T36" s="378" t="str">
        <f t="shared" ca="1" si="40"/>
        <v/>
      </c>
      <c r="U36" s="378" t="str">
        <f t="shared" ca="1" si="40"/>
        <v/>
      </c>
      <c r="V36" s="32"/>
      <c r="W36" s="32"/>
      <c r="X36" s="32"/>
      <c r="Y36" s="284"/>
      <c r="Z36" s="32"/>
      <c r="AA36" s="32"/>
      <c r="AB36" s="32"/>
      <c r="AC36" s="32"/>
      <c r="AD36" s="32"/>
      <c r="AE36" s="32"/>
      <c r="AF36" s="321"/>
      <c r="AG36" s="8"/>
      <c r="AH36" s="8"/>
      <c r="AM36" s="27">
        <f t="shared" si="19"/>
        <v>42339</v>
      </c>
      <c r="AN36" s="41" t="str">
        <f t="shared" si="38"/>
        <v>ap</v>
      </c>
      <c r="AO36" s="41">
        <f t="shared" si="20"/>
        <v>42</v>
      </c>
      <c r="AP36" s="41">
        <f t="shared" si="39"/>
        <v>61</v>
      </c>
      <c r="AQ36" s="41">
        <f t="shared" si="21"/>
        <v>36</v>
      </c>
      <c r="AR36" s="41" t="str">
        <f t="shared" si="35"/>
        <v>aj</v>
      </c>
      <c r="AT36" s="139">
        <v>41579</v>
      </c>
      <c r="AU36" s="142">
        <v>320</v>
      </c>
      <c r="AV36" s="142">
        <v>400</v>
      </c>
      <c r="AW36" s="142">
        <v>480</v>
      </c>
      <c r="AX36" s="142">
        <v>160</v>
      </c>
      <c r="AY36" s="142">
        <v>80</v>
      </c>
      <c r="AZ36" s="142">
        <v>160</v>
      </c>
      <c r="BA36" s="142">
        <v>720</v>
      </c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</row>
    <row r="37" spans="1:142" s="41" customFormat="1">
      <c r="A37" s="239">
        <f t="shared" si="12"/>
        <v>36</v>
      </c>
      <c r="B37" s="23" t="s">
        <v>184</v>
      </c>
      <c r="C37" s="23" t="s">
        <v>76</v>
      </c>
      <c r="D37" s="23" t="s">
        <v>68</v>
      </c>
      <c r="E37" s="457" t="s">
        <v>264</v>
      </c>
      <c r="F37" s="23" t="s">
        <v>79</v>
      </c>
      <c r="G37" s="378">
        <f t="shared" ca="1" si="41"/>
        <v>29.737499999999997</v>
      </c>
      <c r="H37" s="378">
        <f t="shared" ca="1" si="40"/>
        <v>31.130833333333328</v>
      </c>
      <c r="I37" s="378">
        <f t="shared" ca="1" si="40"/>
        <v>32.31</v>
      </c>
      <c r="J37" s="378">
        <f t="shared" ca="1" si="40"/>
        <v>33.957500000000003</v>
      </c>
      <c r="K37" s="378">
        <f t="shared" ca="1" si="40"/>
        <v>35.301666666666669</v>
      </c>
      <c r="L37" s="378">
        <f t="shared" ca="1" si="40"/>
        <v>38.434166666666663</v>
      </c>
      <c r="M37" s="378">
        <f t="shared" ca="1" si="40"/>
        <v>47.238333333333337</v>
      </c>
      <c r="N37" s="378">
        <f t="shared" ca="1" si="40"/>
        <v>59.35916666666666</v>
      </c>
      <c r="O37" s="378">
        <f t="shared" ca="1" si="40"/>
        <v>67.151666666666657</v>
      </c>
      <c r="P37" s="378">
        <f t="shared" ca="1" si="40"/>
        <v>68.626666666666665</v>
      </c>
      <c r="Q37" s="378">
        <f t="shared" ca="1" si="40"/>
        <v>69.482500000000002</v>
      </c>
      <c r="R37" s="378">
        <f t="shared" ca="1" si="40"/>
        <v>70.745833333333323</v>
      </c>
      <c r="S37" s="378">
        <f t="shared" ca="1" si="40"/>
        <v>73.191666666666677</v>
      </c>
      <c r="T37" s="378">
        <f t="shared" ca="1" si="40"/>
        <v>77.311666666666653</v>
      </c>
      <c r="U37" s="378">
        <f t="shared" ca="1" si="40"/>
        <v>80.964166666666671</v>
      </c>
      <c r="V37" s="32"/>
      <c r="W37" s="32"/>
      <c r="X37" s="32"/>
      <c r="Y37" s="284"/>
      <c r="Z37" s="32"/>
      <c r="AA37" s="32"/>
      <c r="AB37" s="32"/>
      <c r="AC37" s="32"/>
      <c r="AD37" s="32"/>
      <c r="AE37" s="32"/>
      <c r="AF37" s="321"/>
      <c r="AG37" s="8"/>
      <c r="AH37" s="8"/>
      <c r="AM37" s="27">
        <f t="shared" si="19"/>
        <v>42370</v>
      </c>
      <c r="AN37" s="41" t="str">
        <f t="shared" si="38"/>
        <v>aq</v>
      </c>
      <c r="AO37" s="41">
        <f t="shared" si="20"/>
        <v>43</v>
      </c>
      <c r="AP37" s="41">
        <f t="shared" si="39"/>
        <v>62</v>
      </c>
      <c r="AQ37" s="41">
        <f t="shared" si="21"/>
        <v>37</v>
      </c>
      <c r="AR37" s="41" t="str">
        <f t="shared" si="35"/>
        <v>ak</v>
      </c>
      <c r="AT37" s="139">
        <v>41609</v>
      </c>
      <c r="AU37" s="142">
        <v>336</v>
      </c>
      <c r="AV37" s="142">
        <v>408</v>
      </c>
      <c r="AW37" s="142">
        <v>504</v>
      </c>
      <c r="AX37" s="142">
        <v>160</v>
      </c>
      <c r="AY37" s="142">
        <v>80</v>
      </c>
      <c r="AZ37" s="142">
        <v>168</v>
      </c>
      <c r="BA37" s="142">
        <v>744</v>
      </c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</row>
    <row r="38" spans="1:142" s="41" customFormat="1">
      <c r="A38" s="239">
        <f t="shared" si="12"/>
        <v>37</v>
      </c>
      <c r="B38" s="23"/>
      <c r="C38" s="23"/>
      <c r="D38" s="23"/>
      <c r="E38" s="457"/>
      <c r="F38" s="23"/>
      <c r="G38" s="378"/>
      <c r="H38" s="378"/>
      <c r="I38" s="378"/>
      <c r="J38" s="378"/>
      <c r="K38" s="378"/>
      <c r="L38" s="378"/>
      <c r="M38" s="378"/>
      <c r="N38" s="378"/>
      <c r="O38" s="378"/>
      <c r="P38" s="378"/>
      <c r="Q38" s="378"/>
      <c r="R38" s="378"/>
      <c r="S38" s="378"/>
      <c r="T38" s="378"/>
      <c r="U38" s="378"/>
      <c r="V38" s="32"/>
      <c r="W38" s="32"/>
      <c r="X38" s="32"/>
      <c r="Y38" s="284"/>
      <c r="Z38" s="32"/>
      <c r="AA38" s="32"/>
      <c r="AB38" s="32"/>
      <c r="AC38" s="32"/>
      <c r="AD38" s="32"/>
      <c r="AE38" s="32"/>
      <c r="AF38" s="321"/>
      <c r="AG38" s="8"/>
      <c r="AH38" s="8"/>
      <c r="AM38" s="27">
        <f t="shared" si="19"/>
        <v>42401</v>
      </c>
      <c r="AN38" s="41" t="str">
        <f t="shared" si="38"/>
        <v>ar</v>
      </c>
      <c r="AO38" s="41">
        <f t="shared" si="20"/>
        <v>44</v>
      </c>
      <c r="AP38" s="41">
        <f t="shared" si="39"/>
        <v>63</v>
      </c>
      <c r="AQ38" s="41">
        <f t="shared" si="21"/>
        <v>38</v>
      </c>
      <c r="AR38" s="41" t="str">
        <f t="shared" si="35"/>
        <v>al</v>
      </c>
      <c r="AT38" s="140">
        <v>41640</v>
      </c>
      <c r="AU38" s="143">
        <v>352</v>
      </c>
      <c r="AV38" s="143">
        <v>392</v>
      </c>
      <c r="AW38" s="143">
        <v>528</v>
      </c>
      <c r="AX38" s="143">
        <v>144</v>
      </c>
      <c r="AY38" s="143">
        <v>72</v>
      </c>
      <c r="AZ38" s="143">
        <v>176</v>
      </c>
      <c r="BA38" s="143">
        <v>744</v>
      </c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</row>
    <row r="39" spans="1:142" s="41" customFormat="1">
      <c r="A39" s="239">
        <f t="shared" si="12"/>
        <v>38</v>
      </c>
      <c r="B39" s="23" t="s">
        <v>86</v>
      </c>
      <c r="C39" s="23" t="s">
        <v>76</v>
      </c>
      <c r="D39" s="23" t="s">
        <v>68</v>
      </c>
      <c r="E39" s="457"/>
      <c r="F39" s="23" t="s">
        <v>77</v>
      </c>
      <c r="G39" s="378" t="str">
        <f ca="1">+IF(ISERROR(AVERAGE(INDIRECT("'Prices'!"&amp;VLOOKUP(G$1,$AM$1:$AN$197,2,FALSE)&amp;$A39&amp;":"&amp;VLOOKUP(DATE(YEAR(G$1),12,1),$AM$1:$AN$197,2,FALSE)&amp;$A39))),"",AVERAGE(INDIRECT("'Prices'!"&amp;VLOOKUP(G$1,$AM$1:$AN$197,2,FALSE)&amp;$A39&amp;":"&amp;VLOOKUP(DATE(YEAR(G$1),12,1),$AM$1:$AN$197,2,FALSE)&amp;$A39)))</f>
        <v/>
      </c>
      <c r="H39" s="378" t="str">
        <f t="shared" ref="H39:U41" ca="1" si="42">+IF(ISERROR(AVERAGE(INDIRECT("'Prices'!"&amp;VLOOKUP(H$1,$AM$1:$AN$197,2,FALSE)&amp;$A39&amp;":"&amp;VLOOKUP(DATE(YEAR(H$1),12,1),$AM$1:$AN$197,2,FALSE)&amp;$A39))),"",AVERAGE(INDIRECT("'Prices'!"&amp;VLOOKUP(H$1,$AM$1:$AN$197,2,FALSE)&amp;$A39&amp;":"&amp;VLOOKUP(DATE(YEAR(H$1),12,1),$AM$1:$AN$197,2,FALSE)&amp;$A39)))</f>
        <v/>
      </c>
      <c r="I39" s="378" t="str">
        <f t="shared" ca="1" si="42"/>
        <v/>
      </c>
      <c r="J39" s="378" t="str">
        <f t="shared" ca="1" si="42"/>
        <v/>
      </c>
      <c r="K39" s="378" t="str">
        <f t="shared" ca="1" si="42"/>
        <v/>
      </c>
      <c r="L39" s="378" t="str">
        <f t="shared" ca="1" si="42"/>
        <v/>
      </c>
      <c r="M39" s="378" t="str">
        <f t="shared" ca="1" si="42"/>
        <v/>
      </c>
      <c r="N39" s="378" t="str">
        <f t="shared" ca="1" si="42"/>
        <v/>
      </c>
      <c r="O39" s="378" t="str">
        <f t="shared" ca="1" si="42"/>
        <v/>
      </c>
      <c r="P39" s="378" t="str">
        <f t="shared" ca="1" si="42"/>
        <v/>
      </c>
      <c r="Q39" s="378" t="str">
        <f t="shared" ca="1" si="42"/>
        <v/>
      </c>
      <c r="R39" s="378" t="str">
        <f t="shared" ca="1" si="42"/>
        <v/>
      </c>
      <c r="S39" s="378" t="str">
        <f t="shared" ca="1" si="42"/>
        <v/>
      </c>
      <c r="T39" s="378" t="str">
        <f t="shared" ca="1" si="42"/>
        <v/>
      </c>
      <c r="U39" s="378" t="str">
        <f t="shared" ca="1" si="42"/>
        <v/>
      </c>
      <c r="V39" s="32"/>
      <c r="W39" s="32"/>
      <c r="X39" s="32"/>
      <c r="Y39" s="284"/>
      <c r="Z39" s="32"/>
      <c r="AA39" s="32"/>
      <c r="AB39" s="32"/>
      <c r="AC39" s="32"/>
      <c r="AD39" s="32"/>
      <c r="AE39" s="32"/>
      <c r="AF39" s="321"/>
      <c r="AG39" s="8"/>
      <c r="AH39" s="8"/>
      <c r="AM39" s="27">
        <f t="shared" si="19"/>
        <v>42430</v>
      </c>
      <c r="AN39" s="41" t="str">
        <f t="shared" si="38"/>
        <v>as</v>
      </c>
      <c r="AO39" s="41">
        <f t="shared" si="20"/>
        <v>45</v>
      </c>
      <c r="AP39" s="41">
        <f t="shared" si="39"/>
        <v>64</v>
      </c>
      <c r="AQ39" s="41">
        <f t="shared" si="21"/>
        <v>39</v>
      </c>
      <c r="AR39" s="41" t="str">
        <f t="shared" si="35"/>
        <v>am</v>
      </c>
      <c r="AT39" s="140">
        <v>41671</v>
      </c>
      <c r="AU39" s="143">
        <v>320</v>
      </c>
      <c r="AV39" s="143">
        <v>352</v>
      </c>
      <c r="AW39" s="143">
        <v>480</v>
      </c>
      <c r="AX39" s="143">
        <v>128</v>
      </c>
      <c r="AY39" s="143">
        <v>64</v>
      </c>
      <c r="AZ39" s="143">
        <v>160</v>
      </c>
      <c r="BA39" s="143">
        <v>672</v>
      </c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</row>
    <row r="40" spans="1:142" s="41" customFormat="1">
      <c r="A40" s="239">
        <f t="shared" si="12"/>
        <v>39</v>
      </c>
      <c r="B40" s="23" t="s">
        <v>86</v>
      </c>
      <c r="C40" s="23" t="s">
        <v>76</v>
      </c>
      <c r="D40" s="23" t="s">
        <v>68</v>
      </c>
      <c r="E40" s="457"/>
      <c r="F40" s="23" t="s">
        <v>78</v>
      </c>
      <c r="G40" s="378" t="str">
        <f t="shared" ref="G40:G41" ca="1" si="43">+IF(ISERROR(AVERAGE(INDIRECT("'Prices'!"&amp;VLOOKUP(G$1,$AM$1:$AN$197,2,FALSE)&amp;$A40&amp;":"&amp;VLOOKUP(DATE(YEAR(G$1),12,1),$AM$1:$AN$197,2,FALSE)&amp;$A40))),"",AVERAGE(INDIRECT("'Prices'!"&amp;VLOOKUP(G$1,$AM$1:$AN$197,2,FALSE)&amp;$A40&amp;":"&amp;VLOOKUP(DATE(YEAR(G$1),12,1),$AM$1:$AN$197,2,FALSE)&amp;$A40)))</f>
        <v/>
      </c>
      <c r="H40" s="378" t="str">
        <f t="shared" ca="1" si="42"/>
        <v/>
      </c>
      <c r="I40" s="378" t="str">
        <f t="shared" ca="1" si="42"/>
        <v/>
      </c>
      <c r="J40" s="378" t="str">
        <f t="shared" ca="1" si="42"/>
        <v/>
      </c>
      <c r="K40" s="378" t="str">
        <f t="shared" ca="1" si="42"/>
        <v/>
      </c>
      <c r="L40" s="378" t="str">
        <f t="shared" ca="1" si="42"/>
        <v/>
      </c>
      <c r="M40" s="378" t="str">
        <f t="shared" ca="1" si="42"/>
        <v/>
      </c>
      <c r="N40" s="378" t="str">
        <f t="shared" ca="1" si="42"/>
        <v/>
      </c>
      <c r="O40" s="378" t="str">
        <f t="shared" ca="1" si="42"/>
        <v/>
      </c>
      <c r="P40" s="378" t="str">
        <f t="shared" ca="1" si="42"/>
        <v/>
      </c>
      <c r="Q40" s="378" t="str">
        <f t="shared" ca="1" si="42"/>
        <v/>
      </c>
      <c r="R40" s="378" t="str">
        <f t="shared" ca="1" si="42"/>
        <v/>
      </c>
      <c r="S40" s="378" t="str">
        <f t="shared" ca="1" si="42"/>
        <v/>
      </c>
      <c r="T40" s="378" t="str">
        <f t="shared" ca="1" si="42"/>
        <v/>
      </c>
      <c r="U40" s="378" t="str">
        <f t="shared" ca="1" si="42"/>
        <v/>
      </c>
      <c r="V40" s="32"/>
      <c r="W40" s="32"/>
      <c r="X40" s="32"/>
      <c r="Y40" s="284"/>
      <c r="Z40" s="32"/>
      <c r="AA40" s="32"/>
      <c r="AB40" s="32"/>
      <c r="AC40" s="32"/>
      <c r="AD40" s="32"/>
      <c r="AE40" s="32"/>
      <c r="AF40" s="321"/>
      <c r="AG40" s="8"/>
      <c r="AH40" s="8"/>
      <c r="AM40" s="27">
        <f t="shared" si="19"/>
        <v>42461</v>
      </c>
      <c r="AN40" s="41" t="str">
        <f t="shared" si="38"/>
        <v>at</v>
      </c>
      <c r="AO40" s="41">
        <f t="shared" si="20"/>
        <v>46</v>
      </c>
      <c r="AP40" s="41">
        <f t="shared" si="39"/>
        <v>65</v>
      </c>
      <c r="AQ40" s="41">
        <f t="shared" si="21"/>
        <v>40</v>
      </c>
      <c r="AR40" s="41" t="str">
        <f t="shared" si="35"/>
        <v>an</v>
      </c>
      <c r="AT40" s="140">
        <v>41699</v>
      </c>
      <c r="AU40" s="143">
        <v>336</v>
      </c>
      <c r="AV40" s="143">
        <v>408</v>
      </c>
      <c r="AW40" s="143">
        <v>504</v>
      </c>
      <c r="AX40" s="143">
        <v>160</v>
      </c>
      <c r="AY40" s="143">
        <v>80</v>
      </c>
      <c r="AZ40" s="143">
        <v>168</v>
      </c>
      <c r="BA40" s="143">
        <v>744</v>
      </c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</row>
    <row r="41" spans="1:142" s="41" customFormat="1">
      <c r="A41" s="239">
        <f t="shared" si="12"/>
        <v>40</v>
      </c>
      <c r="B41" s="23" t="s">
        <v>86</v>
      </c>
      <c r="C41" s="23" t="s">
        <v>76</v>
      </c>
      <c r="D41" s="23" t="s">
        <v>68</v>
      </c>
      <c r="E41" s="457" t="s">
        <v>264</v>
      </c>
      <c r="F41" s="23" t="s">
        <v>79</v>
      </c>
      <c r="G41" s="378">
        <f t="shared" ca="1" si="43"/>
        <v>30.718333333333334</v>
      </c>
      <c r="H41" s="378">
        <f t="shared" ca="1" si="42"/>
        <v>31.982499999999998</v>
      </c>
      <c r="I41" s="378">
        <f t="shared" ca="1" si="42"/>
        <v>33.034166666666671</v>
      </c>
      <c r="J41" s="378">
        <f t="shared" ca="1" si="42"/>
        <v>34.508333333333333</v>
      </c>
      <c r="K41" s="378">
        <f t="shared" ca="1" si="42"/>
        <v>35.715833333333336</v>
      </c>
      <c r="L41" s="378">
        <f t="shared" ca="1" si="42"/>
        <v>38.889166666666675</v>
      </c>
      <c r="M41" s="378">
        <f t="shared" ca="1" si="42"/>
        <v>47.83250000000001</v>
      </c>
      <c r="N41" s="378">
        <f t="shared" ca="1" si="42"/>
        <v>60.150000000000006</v>
      </c>
      <c r="O41" s="378">
        <f t="shared" ca="1" si="42"/>
        <v>68.083333333333329</v>
      </c>
      <c r="P41" s="378">
        <f t="shared" ca="1" si="42"/>
        <v>69.607500000000002</v>
      </c>
      <c r="Q41" s="378">
        <f t="shared" ca="1" si="42"/>
        <v>70.504166666666649</v>
      </c>
      <c r="R41" s="378">
        <f t="shared" ca="1" si="42"/>
        <v>71.811666666666667</v>
      </c>
      <c r="S41" s="378">
        <f t="shared" ca="1" si="42"/>
        <v>74.321666666666658</v>
      </c>
      <c r="T41" s="378">
        <f t="shared" ca="1" si="42"/>
        <v>78.540000000000006</v>
      </c>
      <c r="U41" s="378">
        <f t="shared" ca="1" si="42"/>
        <v>82.290833333333339</v>
      </c>
      <c r="V41" s="32"/>
      <c r="W41" s="32"/>
      <c r="X41" s="32"/>
      <c r="Y41" s="284"/>
      <c r="Z41" s="32"/>
      <c r="AA41" s="32"/>
      <c r="AB41" s="32"/>
      <c r="AC41" s="32"/>
      <c r="AD41" s="32"/>
      <c r="AE41" s="32"/>
      <c r="AF41" s="321"/>
      <c r="AG41" s="8"/>
      <c r="AH41" s="8"/>
      <c r="AM41" s="27">
        <f t="shared" si="19"/>
        <v>42491</v>
      </c>
      <c r="AN41" s="41" t="str">
        <f t="shared" si="38"/>
        <v>au</v>
      </c>
      <c r="AO41" s="41">
        <f t="shared" si="20"/>
        <v>47</v>
      </c>
      <c r="AP41" s="41">
        <f t="shared" si="39"/>
        <v>66</v>
      </c>
      <c r="AQ41" s="41">
        <f t="shared" si="21"/>
        <v>41</v>
      </c>
      <c r="AR41" s="41" t="str">
        <f t="shared" si="35"/>
        <v>ao</v>
      </c>
      <c r="AT41" s="140">
        <v>41730</v>
      </c>
      <c r="AU41" s="143">
        <v>352</v>
      </c>
      <c r="AV41" s="143">
        <v>368</v>
      </c>
      <c r="AW41" s="143">
        <v>528</v>
      </c>
      <c r="AX41" s="143">
        <v>128</v>
      </c>
      <c r="AY41" s="143">
        <v>64</v>
      </c>
      <c r="AZ41" s="143">
        <v>176</v>
      </c>
      <c r="BA41" s="143">
        <v>720</v>
      </c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</row>
    <row r="42" spans="1:142" s="41" customFormat="1">
      <c r="A42" s="239">
        <f t="shared" si="12"/>
        <v>41</v>
      </c>
      <c r="B42" s="23"/>
      <c r="C42" s="23"/>
      <c r="D42" s="23"/>
      <c r="E42" s="457"/>
      <c r="F42" s="23"/>
      <c r="G42" s="378"/>
      <c r="H42" s="378"/>
      <c r="I42" s="378"/>
      <c r="J42" s="378"/>
      <c r="K42" s="378"/>
      <c r="L42" s="378"/>
      <c r="M42" s="378"/>
      <c r="N42" s="378"/>
      <c r="O42" s="378"/>
      <c r="P42" s="378"/>
      <c r="Q42" s="378"/>
      <c r="R42" s="378"/>
      <c r="S42" s="378"/>
      <c r="T42" s="378"/>
      <c r="U42" s="378"/>
      <c r="V42" s="32"/>
      <c r="W42" s="32"/>
      <c r="X42" s="32"/>
      <c r="Y42" s="284"/>
      <c r="Z42" s="32"/>
      <c r="AA42" s="32"/>
      <c r="AB42" s="32"/>
      <c r="AC42" s="32"/>
      <c r="AD42" s="32"/>
      <c r="AE42" s="32"/>
      <c r="AF42" s="321"/>
      <c r="AG42" s="8"/>
      <c r="AH42" s="8"/>
      <c r="AM42" s="27">
        <f t="shared" si="19"/>
        <v>42522</v>
      </c>
      <c r="AN42" s="41" t="str">
        <f t="shared" si="38"/>
        <v>av</v>
      </c>
      <c r="AO42" s="41">
        <f t="shared" si="20"/>
        <v>48</v>
      </c>
      <c r="AP42" s="41">
        <f t="shared" si="39"/>
        <v>67</v>
      </c>
      <c r="AQ42" s="41">
        <f t="shared" si="21"/>
        <v>42</v>
      </c>
      <c r="AR42" s="41" t="str">
        <f t="shared" si="35"/>
        <v>ap</v>
      </c>
      <c r="AT42" s="140">
        <v>41760</v>
      </c>
      <c r="AU42" s="143">
        <v>336</v>
      </c>
      <c r="AV42" s="143">
        <v>408</v>
      </c>
      <c r="AW42" s="143">
        <v>504</v>
      </c>
      <c r="AX42" s="143">
        <v>160</v>
      </c>
      <c r="AY42" s="143">
        <v>80</v>
      </c>
      <c r="AZ42" s="143">
        <v>168</v>
      </c>
      <c r="BA42" s="143">
        <v>744</v>
      </c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</row>
    <row r="43" spans="1:142" s="41" customFormat="1">
      <c r="A43" s="239">
        <f t="shared" si="12"/>
        <v>42</v>
      </c>
      <c r="B43" s="23" t="s">
        <v>87</v>
      </c>
      <c r="C43" s="23" t="s">
        <v>76</v>
      </c>
      <c r="D43" s="23" t="s">
        <v>68</v>
      </c>
      <c r="E43" s="457"/>
      <c r="F43" s="23" t="s">
        <v>77</v>
      </c>
      <c r="G43" s="378" t="str">
        <f ca="1">+IF(ISERROR(AVERAGE(INDIRECT("'Prices'!"&amp;VLOOKUP(G$1,$AM$1:$AN$197,2,FALSE)&amp;$A43&amp;":"&amp;VLOOKUP(DATE(YEAR(G$1),12,1),$AM$1:$AN$197,2,FALSE)&amp;$A43))),"",AVERAGE(INDIRECT("'Prices'!"&amp;VLOOKUP(G$1,$AM$1:$AN$197,2,FALSE)&amp;$A43&amp;":"&amp;VLOOKUP(DATE(YEAR(G$1),12,1),$AM$1:$AN$197,2,FALSE)&amp;$A43)))</f>
        <v/>
      </c>
      <c r="H43" s="378" t="str">
        <f t="shared" ref="H43:U45" ca="1" si="44">+IF(ISERROR(AVERAGE(INDIRECT("'Prices'!"&amp;VLOOKUP(H$1,$AM$1:$AN$197,2,FALSE)&amp;$A43&amp;":"&amp;VLOOKUP(DATE(YEAR(H$1),12,1),$AM$1:$AN$197,2,FALSE)&amp;$A43))),"",AVERAGE(INDIRECT("'Prices'!"&amp;VLOOKUP(H$1,$AM$1:$AN$197,2,FALSE)&amp;$A43&amp;":"&amp;VLOOKUP(DATE(YEAR(H$1),12,1),$AM$1:$AN$197,2,FALSE)&amp;$A43)))</f>
        <v/>
      </c>
      <c r="I43" s="378" t="str">
        <f t="shared" ca="1" si="44"/>
        <v/>
      </c>
      <c r="J43" s="378" t="str">
        <f t="shared" ca="1" si="44"/>
        <v/>
      </c>
      <c r="K43" s="378" t="str">
        <f t="shared" ca="1" si="44"/>
        <v/>
      </c>
      <c r="L43" s="378" t="str">
        <f t="shared" ca="1" si="44"/>
        <v/>
      </c>
      <c r="M43" s="378" t="str">
        <f t="shared" ca="1" si="44"/>
        <v/>
      </c>
      <c r="N43" s="378" t="str">
        <f t="shared" ca="1" si="44"/>
        <v/>
      </c>
      <c r="O43" s="378" t="str">
        <f t="shared" ca="1" si="44"/>
        <v/>
      </c>
      <c r="P43" s="378" t="str">
        <f t="shared" ca="1" si="44"/>
        <v/>
      </c>
      <c r="Q43" s="378" t="str">
        <f t="shared" ca="1" si="44"/>
        <v/>
      </c>
      <c r="R43" s="378" t="str">
        <f t="shared" ca="1" si="44"/>
        <v/>
      </c>
      <c r="S43" s="378" t="str">
        <f t="shared" ca="1" si="44"/>
        <v/>
      </c>
      <c r="T43" s="378" t="str">
        <f t="shared" ca="1" si="44"/>
        <v/>
      </c>
      <c r="U43" s="378" t="str">
        <f t="shared" ca="1" si="44"/>
        <v/>
      </c>
      <c r="V43" s="32"/>
      <c r="W43" s="32"/>
      <c r="X43" s="32"/>
      <c r="Y43" s="284"/>
      <c r="Z43" s="32"/>
      <c r="AA43" s="32"/>
      <c r="AB43" s="32"/>
      <c r="AC43" s="32"/>
      <c r="AD43" s="32"/>
      <c r="AE43" s="32"/>
      <c r="AF43" s="321"/>
      <c r="AG43" s="8"/>
      <c r="AH43" s="8"/>
      <c r="AM43" s="27">
        <f t="shared" si="19"/>
        <v>42552</v>
      </c>
      <c r="AN43" s="41" t="str">
        <f t="shared" si="38"/>
        <v>aw</v>
      </c>
      <c r="AO43" s="41">
        <f t="shared" si="20"/>
        <v>49</v>
      </c>
      <c r="AP43" s="41">
        <f t="shared" si="39"/>
        <v>68</v>
      </c>
      <c r="AQ43" s="41">
        <f t="shared" si="21"/>
        <v>43</v>
      </c>
      <c r="AR43" s="41" t="str">
        <f t="shared" si="35"/>
        <v>aq</v>
      </c>
      <c r="AT43" s="140">
        <v>41791</v>
      </c>
      <c r="AU43" s="143">
        <v>336</v>
      </c>
      <c r="AV43" s="143">
        <v>384</v>
      </c>
      <c r="AW43" s="143">
        <v>504</v>
      </c>
      <c r="AX43" s="143">
        <v>144</v>
      </c>
      <c r="AY43" s="143">
        <v>72</v>
      </c>
      <c r="AZ43" s="143">
        <v>168</v>
      </c>
      <c r="BA43" s="143">
        <v>720</v>
      </c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</row>
    <row r="44" spans="1:142" s="41" customFormat="1">
      <c r="A44" s="239">
        <f t="shared" si="12"/>
        <v>43</v>
      </c>
      <c r="B44" s="23" t="s">
        <v>87</v>
      </c>
      <c r="C44" s="23" t="s">
        <v>76</v>
      </c>
      <c r="D44" s="23" t="s">
        <v>68</v>
      </c>
      <c r="E44" s="457"/>
      <c r="F44" s="23" t="s">
        <v>78</v>
      </c>
      <c r="G44" s="378" t="str">
        <f t="shared" ref="G44:G45" ca="1" si="45">+IF(ISERROR(AVERAGE(INDIRECT("'Prices'!"&amp;VLOOKUP(G$1,$AM$1:$AN$197,2,FALSE)&amp;$A44&amp;":"&amp;VLOOKUP(DATE(YEAR(G$1),12,1),$AM$1:$AN$197,2,FALSE)&amp;$A44))),"",AVERAGE(INDIRECT("'Prices'!"&amp;VLOOKUP(G$1,$AM$1:$AN$197,2,FALSE)&amp;$A44&amp;":"&amp;VLOOKUP(DATE(YEAR(G$1),12,1),$AM$1:$AN$197,2,FALSE)&amp;$A44)))</f>
        <v/>
      </c>
      <c r="H44" s="378" t="str">
        <f t="shared" ca="1" si="44"/>
        <v/>
      </c>
      <c r="I44" s="378" t="str">
        <f t="shared" ca="1" si="44"/>
        <v/>
      </c>
      <c r="J44" s="378" t="str">
        <f t="shared" ca="1" si="44"/>
        <v/>
      </c>
      <c r="K44" s="378" t="str">
        <f t="shared" ca="1" si="44"/>
        <v/>
      </c>
      <c r="L44" s="378" t="str">
        <f t="shared" ca="1" si="44"/>
        <v/>
      </c>
      <c r="M44" s="378" t="str">
        <f t="shared" ca="1" si="44"/>
        <v/>
      </c>
      <c r="N44" s="378" t="str">
        <f t="shared" ca="1" si="44"/>
        <v/>
      </c>
      <c r="O44" s="378" t="str">
        <f t="shared" ca="1" si="44"/>
        <v/>
      </c>
      <c r="P44" s="378" t="str">
        <f t="shared" ca="1" si="44"/>
        <v/>
      </c>
      <c r="Q44" s="378" t="str">
        <f t="shared" ca="1" si="44"/>
        <v/>
      </c>
      <c r="R44" s="378" t="str">
        <f t="shared" ca="1" si="44"/>
        <v/>
      </c>
      <c r="S44" s="378" t="str">
        <f t="shared" ca="1" si="44"/>
        <v/>
      </c>
      <c r="T44" s="378" t="str">
        <f t="shared" ca="1" si="44"/>
        <v/>
      </c>
      <c r="U44" s="378" t="str">
        <f t="shared" ca="1" si="44"/>
        <v/>
      </c>
      <c r="V44" s="32"/>
      <c r="W44" s="32"/>
      <c r="X44" s="32"/>
      <c r="Y44" s="284"/>
      <c r="Z44" s="32"/>
      <c r="AA44" s="32"/>
      <c r="AB44" s="32"/>
      <c r="AC44" s="32"/>
      <c r="AD44" s="32"/>
      <c r="AE44" s="32"/>
      <c r="AF44" s="321"/>
      <c r="AG44" s="8"/>
      <c r="AH44" s="8"/>
      <c r="AM44" s="27">
        <f t="shared" si="19"/>
        <v>42583</v>
      </c>
      <c r="AN44" s="41" t="str">
        <f t="shared" si="38"/>
        <v>ax</v>
      </c>
      <c r="AO44" s="41">
        <f t="shared" si="20"/>
        <v>50</v>
      </c>
      <c r="AP44" s="41">
        <f t="shared" si="39"/>
        <v>69</v>
      </c>
      <c r="AQ44" s="41">
        <f t="shared" si="21"/>
        <v>44</v>
      </c>
      <c r="AR44" s="41" t="str">
        <f t="shared" si="35"/>
        <v>ar</v>
      </c>
      <c r="AT44" s="140">
        <v>41821</v>
      </c>
      <c r="AU44" s="143">
        <v>352</v>
      </c>
      <c r="AV44" s="143">
        <v>392</v>
      </c>
      <c r="AW44" s="143">
        <v>528</v>
      </c>
      <c r="AX44" s="143">
        <v>144</v>
      </c>
      <c r="AY44" s="143">
        <v>72</v>
      </c>
      <c r="AZ44" s="143">
        <v>176</v>
      </c>
      <c r="BA44" s="143">
        <v>744</v>
      </c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</row>
    <row r="45" spans="1:142" s="41" customFormat="1">
      <c r="A45" s="239">
        <f t="shared" si="12"/>
        <v>44</v>
      </c>
      <c r="B45" s="23" t="s">
        <v>87</v>
      </c>
      <c r="C45" s="23" t="s">
        <v>76</v>
      </c>
      <c r="D45" s="23" t="s">
        <v>68</v>
      </c>
      <c r="E45" s="457" t="s">
        <v>264</v>
      </c>
      <c r="F45" s="23" t="s">
        <v>79</v>
      </c>
      <c r="G45" s="378">
        <f t="shared" ca="1" si="45"/>
        <v>25.434166666666666</v>
      </c>
      <c r="H45" s="378">
        <f t="shared" ca="1" si="44"/>
        <v>26.179166666666664</v>
      </c>
      <c r="I45" s="378">
        <f t="shared" ca="1" si="44"/>
        <v>27.300833333333333</v>
      </c>
      <c r="J45" s="378">
        <f t="shared" ca="1" si="44"/>
        <v>29.21916666666667</v>
      </c>
      <c r="K45" s="378">
        <f t="shared" ca="1" si="44"/>
        <v>30.150000000000002</v>
      </c>
      <c r="L45" s="378">
        <f t="shared" ca="1" si="44"/>
        <v>34.285833333333329</v>
      </c>
      <c r="M45" s="378">
        <f t="shared" ca="1" si="44"/>
        <v>41.036666666666662</v>
      </c>
      <c r="N45" s="378">
        <f t="shared" ca="1" si="44"/>
        <v>45.652500000000003</v>
      </c>
      <c r="O45" s="378">
        <f t="shared" ca="1" si="44"/>
        <v>47.604166666666679</v>
      </c>
      <c r="P45" s="378">
        <f t="shared" ca="1" si="44"/>
        <v>48.74916666666666</v>
      </c>
      <c r="Q45" s="378">
        <f t="shared" ca="1" si="44"/>
        <v>49.685833333333342</v>
      </c>
      <c r="R45" s="378">
        <f t="shared" ca="1" si="44"/>
        <v>50.945</v>
      </c>
      <c r="S45" s="378">
        <f t="shared" ca="1" si="44"/>
        <v>53.100833333333327</v>
      </c>
      <c r="T45" s="378">
        <f t="shared" ca="1" si="44"/>
        <v>57.239999999999988</v>
      </c>
      <c r="U45" s="378">
        <f t="shared" ca="1" si="44"/>
        <v>60.282499999999999</v>
      </c>
      <c r="V45" s="32"/>
      <c r="W45" s="32"/>
      <c r="X45" s="32"/>
      <c r="Y45" s="284"/>
      <c r="Z45" s="32"/>
      <c r="AA45" s="32"/>
      <c r="AB45" s="32"/>
      <c r="AC45" s="32"/>
      <c r="AD45" s="32"/>
      <c r="AE45" s="32"/>
      <c r="AF45" s="321"/>
      <c r="AG45" s="8"/>
      <c r="AH45" s="8"/>
      <c r="AM45" s="27">
        <f t="shared" si="19"/>
        <v>42614</v>
      </c>
      <c r="AN45" s="41" t="str">
        <f t="shared" si="38"/>
        <v>ay</v>
      </c>
      <c r="AO45" s="41">
        <f t="shared" si="20"/>
        <v>51</v>
      </c>
      <c r="AP45" s="41">
        <f t="shared" si="39"/>
        <v>70</v>
      </c>
      <c r="AQ45" s="41">
        <f t="shared" si="21"/>
        <v>45</v>
      </c>
      <c r="AR45" s="41" t="str">
        <f t="shared" si="35"/>
        <v>as</v>
      </c>
      <c r="AT45" s="140">
        <v>41852</v>
      </c>
      <c r="AU45" s="143">
        <v>336</v>
      </c>
      <c r="AV45" s="143">
        <v>408</v>
      </c>
      <c r="AW45" s="143">
        <v>504</v>
      </c>
      <c r="AX45" s="143">
        <v>160</v>
      </c>
      <c r="AY45" s="143">
        <v>80</v>
      </c>
      <c r="AZ45" s="143">
        <v>168</v>
      </c>
      <c r="BA45" s="143">
        <v>744</v>
      </c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</row>
    <row r="46" spans="1:142" s="41" customFormat="1">
      <c r="A46" s="239">
        <f t="shared" si="12"/>
        <v>45</v>
      </c>
      <c r="B46" s="23"/>
      <c r="C46" s="23"/>
      <c r="D46" s="23"/>
      <c r="E46" s="457"/>
      <c r="F46" s="23"/>
      <c r="G46" s="378"/>
      <c r="H46" s="378"/>
      <c r="I46" s="378"/>
      <c r="J46" s="378"/>
      <c r="K46" s="378"/>
      <c r="L46" s="378"/>
      <c r="M46" s="378"/>
      <c r="N46" s="378"/>
      <c r="O46" s="378"/>
      <c r="P46" s="378"/>
      <c r="Q46" s="378"/>
      <c r="R46" s="378"/>
      <c r="S46" s="378"/>
      <c r="T46" s="378"/>
      <c r="U46" s="378"/>
      <c r="V46" s="32"/>
      <c r="W46" s="32"/>
      <c r="X46" s="32"/>
      <c r="Y46" s="284"/>
      <c r="Z46" s="32"/>
      <c r="AA46" s="32"/>
      <c r="AB46" s="32"/>
      <c r="AC46" s="32"/>
      <c r="AD46" s="32"/>
      <c r="AE46" s="32"/>
      <c r="AF46" s="321"/>
      <c r="AG46" s="8"/>
      <c r="AH46" s="8"/>
      <c r="AM46" s="27">
        <f t="shared" si="19"/>
        <v>42644</v>
      </c>
      <c r="AN46" s="41" t="str">
        <f t="shared" si="38"/>
        <v>az</v>
      </c>
      <c r="AO46" s="41">
        <f t="shared" si="20"/>
        <v>52</v>
      </c>
      <c r="AP46" s="41">
        <f t="shared" si="39"/>
        <v>71</v>
      </c>
      <c r="AQ46" s="41">
        <f t="shared" si="21"/>
        <v>46</v>
      </c>
      <c r="AR46" s="41" t="str">
        <f>+"a"&amp;AR20</f>
        <v>at</v>
      </c>
      <c r="AT46" s="140">
        <v>41883</v>
      </c>
      <c r="AU46" s="143">
        <v>336</v>
      </c>
      <c r="AV46" s="143">
        <v>384</v>
      </c>
      <c r="AW46" s="143">
        <v>504</v>
      </c>
      <c r="AX46" s="143">
        <v>144</v>
      </c>
      <c r="AY46" s="143">
        <v>72</v>
      </c>
      <c r="AZ46" s="143">
        <v>168</v>
      </c>
      <c r="BA46" s="143">
        <v>720</v>
      </c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</row>
    <row r="47" spans="1:142" s="41" customFormat="1">
      <c r="A47" s="239">
        <f t="shared" si="12"/>
        <v>46</v>
      </c>
      <c r="B47" s="23" t="s">
        <v>88</v>
      </c>
      <c r="C47" s="23" t="s">
        <v>76</v>
      </c>
      <c r="D47" s="23" t="s">
        <v>68</v>
      </c>
      <c r="E47" s="457"/>
      <c r="F47" s="23" t="s">
        <v>77</v>
      </c>
      <c r="G47" s="378" t="str">
        <f ca="1">+IF(ISERROR(AVERAGE(INDIRECT("'Prices'!"&amp;VLOOKUP(G$1,$AM$1:$AN$197,2,FALSE)&amp;$A47&amp;":"&amp;VLOOKUP(DATE(YEAR(G$1),12,1),$AM$1:$AN$197,2,FALSE)&amp;$A47))),"",AVERAGE(INDIRECT("'Prices'!"&amp;VLOOKUP(G$1,$AM$1:$AN$197,2,FALSE)&amp;$A47&amp;":"&amp;VLOOKUP(DATE(YEAR(G$1),12,1),$AM$1:$AN$197,2,FALSE)&amp;$A47)))</f>
        <v/>
      </c>
      <c r="H47" s="378" t="str">
        <f t="shared" ref="H47:U49" ca="1" si="46">+IF(ISERROR(AVERAGE(INDIRECT("'Prices'!"&amp;VLOOKUP(H$1,$AM$1:$AN$197,2,FALSE)&amp;$A47&amp;":"&amp;VLOOKUP(DATE(YEAR(H$1),12,1),$AM$1:$AN$197,2,FALSE)&amp;$A47))),"",AVERAGE(INDIRECT("'Prices'!"&amp;VLOOKUP(H$1,$AM$1:$AN$197,2,FALSE)&amp;$A47&amp;":"&amp;VLOOKUP(DATE(YEAR(H$1),12,1),$AM$1:$AN$197,2,FALSE)&amp;$A47)))</f>
        <v/>
      </c>
      <c r="I47" s="378" t="str">
        <f t="shared" ca="1" si="46"/>
        <v/>
      </c>
      <c r="J47" s="378" t="str">
        <f t="shared" ca="1" si="46"/>
        <v/>
      </c>
      <c r="K47" s="378" t="str">
        <f t="shared" ca="1" si="46"/>
        <v/>
      </c>
      <c r="L47" s="378" t="str">
        <f t="shared" ca="1" si="46"/>
        <v/>
      </c>
      <c r="M47" s="378" t="str">
        <f t="shared" ca="1" si="46"/>
        <v/>
      </c>
      <c r="N47" s="378" t="str">
        <f t="shared" ca="1" si="46"/>
        <v/>
      </c>
      <c r="O47" s="378" t="str">
        <f t="shared" ca="1" si="46"/>
        <v/>
      </c>
      <c r="P47" s="378" t="str">
        <f t="shared" ca="1" si="46"/>
        <v/>
      </c>
      <c r="Q47" s="378" t="str">
        <f t="shared" ca="1" si="46"/>
        <v/>
      </c>
      <c r="R47" s="378" t="str">
        <f t="shared" ca="1" si="46"/>
        <v/>
      </c>
      <c r="S47" s="378" t="str">
        <f t="shared" ca="1" si="46"/>
        <v/>
      </c>
      <c r="T47" s="378" t="str">
        <f t="shared" ca="1" si="46"/>
        <v/>
      </c>
      <c r="U47" s="378" t="str">
        <f t="shared" ca="1" si="46"/>
        <v/>
      </c>
      <c r="V47" s="32"/>
      <c r="W47" s="32"/>
      <c r="X47" s="32"/>
      <c r="Y47" s="284"/>
      <c r="Z47" s="32"/>
      <c r="AA47" s="32"/>
      <c r="AB47" s="32"/>
      <c r="AC47" s="32"/>
      <c r="AD47" s="32"/>
      <c r="AE47" s="32"/>
      <c r="AF47" s="321"/>
      <c r="AG47" s="8"/>
      <c r="AH47" s="8"/>
      <c r="AM47" s="27">
        <f t="shared" si="19"/>
        <v>42675</v>
      </c>
      <c r="AN47" s="41" t="str">
        <f t="shared" si="38"/>
        <v>ba</v>
      </c>
      <c r="AO47" s="41">
        <f t="shared" si="20"/>
        <v>53</v>
      </c>
      <c r="AP47" s="41">
        <f t="shared" si="39"/>
        <v>72</v>
      </c>
      <c r="AQ47" s="41">
        <f t="shared" si="21"/>
        <v>47</v>
      </c>
      <c r="AR47" s="41" t="str">
        <f t="shared" si="35"/>
        <v>au</v>
      </c>
      <c r="AT47" s="140">
        <v>41913</v>
      </c>
      <c r="AU47" s="143">
        <v>368</v>
      </c>
      <c r="AV47" s="143">
        <v>376</v>
      </c>
      <c r="AW47" s="143">
        <v>552</v>
      </c>
      <c r="AX47" s="143">
        <v>128</v>
      </c>
      <c r="AY47" s="143">
        <v>64</v>
      </c>
      <c r="AZ47" s="143">
        <v>184</v>
      </c>
      <c r="BA47" s="143">
        <v>744</v>
      </c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</row>
    <row r="48" spans="1:142" s="41" customFormat="1">
      <c r="A48" s="239">
        <f t="shared" si="12"/>
        <v>47</v>
      </c>
      <c r="B48" s="23" t="s">
        <v>88</v>
      </c>
      <c r="C48" s="23" t="s">
        <v>76</v>
      </c>
      <c r="D48" s="23" t="s">
        <v>68</v>
      </c>
      <c r="E48" s="457"/>
      <c r="F48" s="23" t="s">
        <v>78</v>
      </c>
      <c r="G48" s="378" t="str">
        <f t="shared" ref="G48:G49" ca="1" si="47">+IF(ISERROR(AVERAGE(INDIRECT("'Prices'!"&amp;VLOOKUP(G$1,$AM$1:$AN$197,2,FALSE)&amp;$A48&amp;":"&amp;VLOOKUP(DATE(YEAR(G$1),12,1),$AM$1:$AN$197,2,FALSE)&amp;$A48))),"",AVERAGE(INDIRECT("'Prices'!"&amp;VLOOKUP(G$1,$AM$1:$AN$197,2,FALSE)&amp;$A48&amp;":"&amp;VLOOKUP(DATE(YEAR(G$1),12,1),$AM$1:$AN$197,2,FALSE)&amp;$A48)))</f>
        <v/>
      </c>
      <c r="H48" s="378" t="str">
        <f t="shared" ca="1" si="46"/>
        <v/>
      </c>
      <c r="I48" s="378" t="str">
        <f t="shared" ca="1" si="46"/>
        <v/>
      </c>
      <c r="J48" s="378" t="str">
        <f t="shared" ca="1" si="46"/>
        <v/>
      </c>
      <c r="K48" s="378" t="str">
        <f t="shared" ca="1" si="46"/>
        <v/>
      </c>
      <c r="L48" s="378" t="str">
        <f t="shared" ca="1" si="46"/>
        <v/>
      </c>
      <c r="M48" s="378" t="str">
        <f t="shared" ca="1" si="46"/>
        <v/>
      </c>
      <c r="N48" s="378" t="str">
        <f t="shared" ca="1" si="46"/>
        <v/>
      </c>
      <c r="O48" s="378" t="str">
        <f t="shared" ca="1" si="46"/>
        <v/>
      </c>
      <c r="P48" s="378" t="str">
        <f t="shared" ca="1" si="46"/>
        <v/>
      </c>
      <c r="Q48" s="378" t="str">
        <f t="shared" ca="1" si="46"/>
        <v/>
      </c>
      <c r="R48" s="378" t="str">
        <f t="shared" ca="1" si="46"/>
        <v/>
      </c>
      <c r="S48" s="378" t="str">
        <f t="shared" ca="1" si="46"/>
        <v/>
      </c>
      <c r="T48" s="378" t="str">
        <f t="shared" ca="1" si="46"/>
        <v/>
      </c>
      <c r="U48" s="378" t="str">
        <f t="shared" ca="1" si="46"/>
        <v/>
      </c>
      <c r="V48" s="32"/>
      <c r="W48" s="32"/>
      <c r="X48" s="32"/>
      <c r="Y48" s="284"/>
      <c r="Z48" s="32"/>
      <c r="AA48" s="32"/>
      <c r="AB48" s="32"/>
      <c r="AC48" s="32"/>
      <c r="AD48" s="32"/>
      <c r="AE48" s="32"/>
      <c r="AF48" s="321"/>
      <c r="AG48" s="8"/>
      <c r="AH48" s="8"/>
      <c r="AM48" s="27">
        <f t="shared" si="19"/>
        <v>42705</v>
      </c>
      <c r="AN48" s="41" t="str">
        <f t="shared" si="38"/>
        <v>bb</v>
      </c>
      <c r="AO48" s="41">
        <f t="shared" si="20"/>
        <v>54</v>
      </c>
      <c r="AP48" s="41">
        <f t="shared" si="39"/>
        <v>73</v>
      </c>
      <c r="AQ48" s="41">
        <f t="shared" si="21"/>
        <v>48</v>
      </c>
      <c r="AR48" s="41" t="str">
        <f t="shared" si="35"/>
        <v>av</v>
      </c>
      <c r="AT48" s="140">
        <v>41944</v>
      </c>
      <c r="AU48" s="143">
        <v>304</v>
      </c>
      <c r="AV48" s="143">
        <v>416</v>
      </c>
      <c r="AW48" s="143">
        <v>456</v>
      </c>
      <c r="AX48" s="143">
        <v>176</v>
      </c>
      <c r="AY48" s="143">
        <v>88</v>
      </c>
      <c r="AZ48" s="143">
        <v>152</v>
      </c>
      <c r="BA48" s="143">
        <v>720</v>
      </c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</row>
    <row r="49" spans="1:142" s="41" customFormat="1">
      <c r="A49" s="239">
        <f t="shared" si="12"/>
        <v>48</v>
      </c>
      <c r="B49" s="23" t="s">
        <v>88</v>
      </c>
      <c r="C49" s="23" t="s">
        <v>76</v>
      </c>
      <c r="D49" s="23" t="s">
        <v>68</v>
      </c>
      <c r="E49" s="457" t="s">
        <v>264</v>
      </c>
      <c r="F49" s="23" t="s">
        <v>79</v>
      </c>
      <c r="G49" s="378">
        <f t="shared" ca="1" si="47"/>
        <v>36.777499999999996</v>
      </c>
      <c r="H49" s="378">
        <f t="shared" ca="1" si="46"/>
        <v>38.644166666666671</v>
      </c>
      <c r="I49" s="378">
        <f t="shared" ca="1" si="46"/>
        <v>39.547499999999999</v>
      </c>
      <c r="J49" s="378">
        <f t="shared" ca="1" si="46"/>
        <v>40.579166666666673</v>
      </c>
      <c r="K49" s="378">
        <f t="shared" ca="1" si="46"/>
        <v>42.125833333333325</v>
      </c>
      <c r="L49" s="378">
        <f t="shared" ca="1" si="46"/>
        <v>44.130833333333335</v>
      </c>
      <c r="M49" s="378">
        <f t="shared" ca="1" si="46"/>
        <v>55.665833333333346</v>
      </c>
      <c r="N49" s="378">
        <f t="shared" ca="1" si="46"/>
        <v>76.600833333333327</v>
      </c>
      <c r="O49" s="378">
        <f t="shared" ca="1" si="46"/>
        <v>88.730833333333308</v>
      </c>
      <c r="P49" s="378">
        <f t="shared" ca="1" si="46"/>
        <v>90.745833333333323</v>
      </c>
      <c r="Q49" s="378">
        <f t="shared" ca="1" si="46"/>
        <v>91.755833333333328</v>
      </c>
      <c r="R49" s="378">
        <f t="shared" ca="1" si="46"/>
        <v>93.013333333333335</v>
      </c>
      <c r="S49" s="378">
        <f t="shared" ca="1" si="46"/>
        <v>95.832499999999996</v>
      </c>
      <c r="T49" s="378">
        <f t="shared" ca="1" si="46"/>
        <v>99.929999999999993</v>
      </c>
      <c r="U49" s="378">
        <f t="shared" ca="1" si="46"/>
        <v>104.43666666666667</v>
      </c>
      <c r="V49" s="32"/>
      <c r="W49" s="32"/>
      <c r="X49" s="32"/>
      <c r="Y49" s="284"/>
      <c r="Z49" s="32"/>
      <c r="AA49" s="32"/>
      <c r="AB49" s="32"/>
      <c r="AC49" s="32"/>
      <c r="AD49" s="32"/>
      <c r="AE49" s="32"/>
      <c r="AF49" s="321"/>
      <c r="AG49" s="8"/>
      <c r="AH49" s="8"/>
      <c r="AM49" s="27">
        <f t="shared" si="19"/>
        <v>42736</v>
      </c>
      <c r="AN49" s="41" t="str">
        <f t="shared" si="38"/>
        <v>bc</v>
      </c>
      <c r="AO49" s="41">
        <f t="shared" si="20"/>
        <v>55</v>
      </c>
      <c r="AP49" s="41">
        <f t="shared" si="39"/>
        <v>74</v>
      </c>
      <c r="AQ49" s="41">
        <f t="shared" si="21"/>
        <v>49</v>
      </c>
      <c r="AR49" s="41" t="str">
        <f t="shared" si="35"/>
        <v>aw</v>
      </c>
      <c r="AT49" s="140">
        <v>41974</v>
      </c>
      <c r="AU49" s="143">
        <v>352</v>
      </c>
      <c r="AV49" s="143">
        <v>392</v>
      </c>
      <c r="AW49" s="143">
        <v>528</v>
      </c>
      <c r="AX49" s="143">
        <v>144</v>
      </c>
      <c r="AY49" s="143">
        <v>72</v>
      </c>
      <c r="AZ49" s="143">
        <v>176</v>
      </c>
      <c r="BA49" s="143">
        <v>744</v>
      </c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</row>
    <row r="50" spans="1:142" s="41" customFormat="1">
      <c r="A50" s="239">
        <f t="shared" si="12"/>
        <v>49</v>
      </c>
      <c r="B50" s="23"/>
      <c r="C50" s="23"/>
      <c r="D50" s="23"/>
      <c r="E50" s="457"/>
      <c r="F50" s="23"/>
      <c r="G50" s="378"/>
      <c r="H50" s="378"/>
      <c r="I50" s="378"/>
      <c r="J50" s="378"/>
      <c r="K50" s="378"/>
      <c r="L50" s="378"/>
      <c r="M50" s="378"/>
      <c r="N50" s="378"/>
      <c r="O50" s="378"/>
      <c r="P50" s="378"/>
      <c r="Q50" s="378"/>
      <c r="R50" s="378"/>
      <c r="S50" s="378"/>
      <c r="T50" s="378"/>
      <c r="U50" s="378"/>
      <c r="V50" s="32"/>
      <c r="W50" s="32"/>
      <c r="X50" s="32"/>
      <c r="Y50" s="284"/>
      <c r="Z50" s="32"/>
      <c r="AA50" s="32"/>
      <c r="AB50" s="32"/>
      <c r="AC50" s="32"/>
      <c r="AD50" s="32"/>
      <c r="AE50" s="32"/>
      <c r="AF50" s="321"/>
      <c r="AG50" s="8"/>
      <c r="AH50" s="8"/>
      <c r="AM50" s="27">
        <f t="shared" si="19"/>
        <v>42767</v>
      </c>
      <c r="AN50" s="41" t="str">
        <f t="shared" si="38"/>
        <v>bd</v>
      </c>
      <c r="AO50" s="41">
        <f t="shared" si="20"/>
        <v>56</v>
      </c>
      <c r="AP50" s="41">
        <f t="shared" si="39"/>
        <v>75</v>
      </c>
      <c r="AQ50" s="41">
        <f t="shared" si="21"/>
        <v>50</v>
      </c>
      <c r="AR50" s="41" t="str">
        <f t="shared" si="35"/>
        <v>ax</v>
      </c>
      <c r="AT50" s="139">
        <v>42005</v>
      </c>
      <c r="AU50" s="142">
        <v>336</v>
      </c>
      <c r="AV50" s="142">
        <v>408</v>
      </c>
      <c r="AW50" s="142">
        <v>504</v>
      </c>
      <c r="AX50" s="142">
        <v>160</v>
      </c>
      <c r="AY50" s="142">
        <v>80</v>
      </c>
      <c r="AZ50" s="142">
        <v>168</v>
      </c>
      <c r="BA50" s="142">
        <v>744</v>
      </c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</row>
    <row r="51" spans="1:142" s="41" customFormat="1">
      <c r="A51" s="239">
        <f t="shared" si="12"/>
        <v>50</v>
      </c>
      <c r="B51" s="23" t="s">
        <v>150</v>
      </c>
      <c r="C51" s="23" t="s">
        <v>76</v>
      </c>
      <c r="D51" s="23" t="s">
        <v>68</v>
      </c>
      <c r="E51" s="457"/>
      <c r="F51" s="23" t="s">
        <v>77</v>
      </c>
      <c r="G51" s="378" t="str">
        <f ca="1">+IF(ISERROR(AVERAGE(INDIRECT("'Prices'!"&amp;VLOOKUP(G$1,$AM$1:$AN$197,2,FALSE)&amp;$A51&amp;":"&amp;VLOOKUP(DATE(YEAR(G$1),12,1),$AM$1:$AN$197,2,FALSE)&amp;$A51))),"",AVERAGE(INDIRECT("'Prices'!"&amp;VLOOKUP(G$1,$AM$1:$AN$197,2,FALSE)&amp;$A51&amp;":"&amp;VLOOKUP(DATE(YEAR(G$1),12,1),$AM$1:$AN$197,2,FALSE)&amp;$A51)))</f>
        <v/>
      </c>
      <c r="H51" s="378" t="str">
        <f t="shared" ref="H51:U53" ca="1" si="48">+IF(ISERROR(AVERAGE(INDIRECT("'Prices'!"&amp;VLOOKUP(H$1,$AM$1:$AN$197,2,FALSE)&amp;$A51&amp;":"&amp;VLOOKUP(DATE(YEAR(H$1),12,1),$AM$1:$AN$197,2,FALSE)&amp;$A51))),"",AVERAGE(INDIRECT("'Prices'!"&amp;VLOOKUP(H$1,$AM$1:$AN$197,2,FALSE)&amp;$A51&amp;":"&amp;VLOOKUP(DATE(YEAR(H$1),12,1),$AM$1:$AN$197,2,FALSE)&amp;$A51)))</f>
        <v/>
      </c>
      <c r="I51" s="378" t="str">
        <f t="shared" ca="1" si="48"/>
        <v/>
      </c>
      <c r="J51" s="378" t="str">
        <f t="shared" ca="1" si="48"/>
        <v/>
      </c>
      <c r="K51" s="378" t="str">
        <f t="shared" ca="1" si="48"/>
        <v/>
      </c>
      <c r="L51" s="378" t="str">
        <f t="shared" ca="1" si="48"/>
        <v/>
      </c>
      <c r="M51" s="378" t="str">
        <f t="shared" ca="1" si="48"/>
        <v/>
      </c>
      <c r="N51" s="378" t="str">
        <f t="shared" ca="1" si="48"/>
        <v/>
      </c>
      <c r="O51" s="378" t="str">
        <f t="shared" ca="1" si="48"/>
        <v/>
      </c>
      <c r="P51" s="378" t="str">
        <f t="shared" ca="1" si="48"/>
        <v/>
      </c>
      <c r="Q51" s="378" t="str">
        <f t="shared" ca="1" si="48"/>
        <v/>
      </c>
      <c r="R51" s="378" t="str">
        <f t="shared" ca="1" si="48"/>
        <v/>
      </c>
      <c r="S51" s="378" t="str">
        <f t="shared" ca="1" si="48"/>
        <v/>
      </c>
      <c r="T51" s="378" t="str">
        <f t="shared" ca="1" si="48"/>
        <v/>
      </c>
      <c r="U51" s="378" t="str">
        <f t="shared" ca="1" si="48"/>
        <v/>
      </c>
      <c r="V51" s="32"/>
      <c r="W51" s="32"/>
      <c r="X51" s="32"/>
      <c r="Y51" s="284"/>
      <c r="Z51" s="32"/>
      <c r="AA51" s="32"/>
      <c r="AB51" s="32"/>
      <c r="AC51" s="32"/>
      <c r="AD51" s="32"/>
      <c r="AE51" s="32"/>
      <c r="AF51" s="321"/>
      <c r="AG51" s="8"/>
      <c r="AH51" s="8"/>
      <c r="AM51" s="27">
        <f t="shared" si="19"/>
        <v>42795</v>
      </c>
      <c r="AN51" s="41" t="str">
        <f t="shared" ref="AN51:AN54" si="49">+VLOOKUP(AO51,$AQ$1:$AR$197,2,FALSE)</f>
        <v>be</v>
      </c>
      <c r="AO51" s="41">
        <f t="shared" si="20"/>
        <v>57</v>
      </c>
      <c r="AP51" s="41">
        <f t="shared" ref="AP51:AP54" si="50">+MATCH(AM51,$AT$1:$AT$121)</f>
        <v>76</v>
      </c>
      <c r="AQ51" s="41">
        <f t="shared" si="21"/>
        <v>51</v>
      </c>
      <c r="AR51" s="41" t="str">
        <f t="shared" si="35"/>
        <v>ay</v>
      </c>
      <c r="AT51" s="139">
        <v>42036</v>
      </c>
      <c r="AU51" s="142">
        <v>320</v>
      </c>
      <c r="AV51" s="142">
        <v>352</v>
      </c>
      <c r="AW51" s="142">
        <v>480</v>
      </c>
      <c r="AX51" s="142">
        <v>128</v>
      </c>
      <c r="AY51" s="142">
        <v>64</v>
      </c>
      <c r="AZ51" s="142">
        <v>160</v>
      </c>
      <c r="BA51" s="142">
        <v>672</v>
      </c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</row>
    <row r="52" spans="1:142" s="41" customFormat="1">
      <c r="A52" s="239">
        <f t="shared" si="12"/>
        <v>51</v>
      </c>
      <c r="B52" s="23" t="s">
        <v>150</v>
      </c>
      <c r="C52" s="23" t="s">
        <v>76</v>
      </c>
      <c r="D52" s="23" t="s">
        <v>68</v>
      </c>
      <c r="E52" s="457"/>
      <c r="F52" s="23" t="s">
        <v>78</v>
      </c>
      <c r="G52" s="378" t="str">
        <f t="shared" ref="G52:G53" ca="1" si="51">+IF(ISERROR(AVERAGE(INDIRECT("'Prices'!"&amp;VLOOKUP(G$1,$AM$1:$AN$197,2,FALSE)&amp;$A52&amp;":"&amp;VLOOKUP(DATE(YEAR(G$1),12,1),$AM$1:$AN$197,2,FALSE)&amp;$A52))),"",AVERAGE(INDIRECT("'Prices'!"&amp;VLOOKUP(G$1,$AM$1:$AN$197,2,FALSE)&amp;$A52&amp;":"&amp;VLOOKUP(DATE(YEAR(G$1),12,1),$AM$1:$AN$197,2,FALSE)&amp;$A52)))</f>
        <v/>
      </c>
      <c r="H52" s="378" t="str">
        <f t="shared" ca="1" si="48"/>
        <v/>
      </c>
      <c r="I52" s="378" t="str">
        <f t="shared" ca="1" si="48"/>
        <v/>
      </c>
      <c r="J52" s="378" t="str">
        <f t="shared" ca="1" si="48"/>
        <v/>
      </c>
      <c r="K52" s="378" t="str">
        <f t="shared" ca="1" si="48"/>
        <v/>
      </c>
      <c r="L52" s="378" t="str">
        <f t="shared" ca="1" si="48"/>
        <v/>
      </c>
      <c r="M52" s="378" t="str">
        <f t="shared" ca="1" si="48"/>
        <v/>
      </c>
      <c r="N52" s="378" t="str">
        <f t="shared" ca="1" si="48"/>
        <v/>
      </c>
      <c r="O52" s="378" t="str">
        <f t="shared" ca="1" si="48"/>
        <v/>
      </c>
      <c r="P52" s="378" t="str">
        <f t="shared" ca="1" si="48"/>
        <v/>
      </c>
      <c r="Q52" s="378" t="str">
        <f t="shared" ca="1" si="48"/>
        <v/>
      </c>
      <c r="R52" s="378" t="str">
        <f t="shared" ca="1" si="48"/>
        <v/>
      </c>
      <c r="S52" s="378" t="str">
        <f t="shared" ca="1" si="48"/>
        <v/>
      </c>
      <c r="T52" s="378" t="str">
        <f t="shared" ca="1" si="48"/>
        <v/>
      </c>
      <c r="U52" s="378" t="str">
        <f t="shared" ca="1" si="48"/>
        <v/>
      </c>
      <c r="V52" s="32"/>
      <c r="W52" s="32"/>
      <c r="X52" s="32"/>
      <c r="Y52" s="284"/>
      <c r="Z52" s="32"/>
      <c r="AA52" s="32"/>
      <c r="AB52" s="32"/>
      <c r="AC52" s="32"/>
      <c r="AD52" s="32"/>
      <c r="AE52" s="32"/>
      <c r="AF52" s="321"/>
      <c r="AG52" s="8"/>
      <c r="AH52" s="8"/>
      <c r="AM52" s="27">
        <f t="shared" si="19"/>
        <v>42826</v>
      </c>
      <c r="AN52" s="41" t="str">
        <f t="shared" si="49"/>
        <v>bf</v>
      </c>
      <c r="AO52" s="41">
        <f t="shared" si="20"/>
        <v>58</v>
      </c>
      <c r="AP52" s="41">
        <f t="shared" si="50"/>
        <v>77</v>
      </c>
      <c r="AQ52" s="41">
        <f t="shared" si="21"/>
        <v>52</v>
      </c>
      <c r="AR52" s="41" t="str">
        <f>+"a"&amp;AR26</f>
        <v>az</v>
      </c>
      <c r="AT52" s="139">
        <v>42064</v>
      </c>
      <c r="AU52" s="142">
        <v>352</v>
      </c>
      <c r="AV52" s="142">
        <v>392</v>
      </c>
      <c r="AW52" s="142">
        <v>528</v>
      </c>
      <c r="AX52" s="142">
        <v>144</v>
      </c>
      <c r="AY52" s="142">
        <v>72</v>
      </c>
      <c r="AZ52" s="142">
        <v>176</v>
      </c>
      <c r="BA52" s="142">
        <v>744</v>
      </c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</row>
    <row r="53" spans="1:142" s="41" customFormat="1">
      <c r="A53" s="239">
        <f t="shared" si="12"/>
        <v>52</v>
      </c>
      <c r="B53" s="23" t="s">
        <v>150</v>
      </c>
      <c r="C53" s="23" t="s">
        <v>76</v>
      </c>
      <c r="D53" s="23" t="s">
        <v>68</v>
      </c>
      <c r="E53" s="457" t="s">
        <v>264</v>
      </c>
      <c r="F53" s="23" t="s">
        <v>79</v>
      </c>
      <c r="G53" s="378">
        <f t="shared" ca="1" si="51"/>
        <v>28.316666666666666</v>
      </c>
      <c r="H53" s="378">
        <f t="shared" ca="1" si="48"/>
        <v>30.73</v>
      </c>
      <c r="I53" s="378">
        <f t="shared" ca="1" si="48"/>
        <v>33.159166666666671</v>
      </c>
      <c r="J53" s="378">
        <f t="shared" ca="1" si="48"/>
        <v>39.031666666666673</v>
      </c>
      <c r="K53" s="378">
        <f t="shared" ca="1" si="48"/>
        <v>51.272499999999987</v>
      </c>
      <c r="L53" s="378">
        <f t="shared" ca="1" si="48"/>
        <v>61.197499999999998</v>
      </c>
      <c r="M53" s="378">
        <f t="shared" ca="1" si="48"/>
        <v>64.268333333333331</v>
      </c>
      <c r="N53" s="378">
        <f t="shared" ca="1" si="48"/>
        <v>66.927499999999995</v>
      </c>
      <c r="O53" s="378">
        <f t="shared" ca="1" si="48"/>
        <v>71.034166666666664</v>
      </c>
      <c r="P53" s="378">
        <f t="shared" ca="1" si="48"/>
        <v>71.5</v>
      </c>
      <c r="Q53" s="378">
        <f t="shared" ca="1" si="48"/>
        <v>72.364999999999995</v>
      </c>
      <c r="R53" s="378">
        <f t="shared" ca="1" si="48"/>
        <v>73.816666666666663</v>
      </c>
      <c r="S53" s="378">
        <f t="shared" ca="1" si="48"/>
        <v>76.439166666666665</v>
      </c>
      <c r="T53" s="378">
        <f t="shared" ca="1" si="48"/>
        <v>80.204166666666666</v>
      </c>
      <c r="U53" s="378">
        <f t="shared" ca="1" si="48"/>
        <v>83.164166666666674</v>
      </c>
      <c r="V53" s="32"/>
      <c r="W53" s="32"/>
      <c r="X53" s="32"/>
      <c r="Y53" s="284"/>
      <c r="Z53" s="32"/>
      <c r="AA53" s="32"/>
      <c r="AB53" s="32"/>
      <c r="AC53" s="32"/>
      <c r="AD53" s="32"/>
      <c r="AE53" s="32"/>
      <c r="AF53" s="321"/>
      <c r="AG53" s="8"/>
      <c r="AH53" s="8"/>
      <c r="AM53" s="27">
        <f t="shared" si="19"/>
        <v>42856</v>
      </c>
      <c r="AN53" s="41" t="str">
        <f t="shared" si="49"/>
        <v>bg</v>
      </c>
      <c r="AO53" s="41">
        <f t="shared" si="20"/>
        <v>59</v>
      </c>
      <c r="AP53" s="41">
        <f t="shared" si="50"/>
        <v>78</v>
      </c>
      <c r="AQ53" s="41">
        <f t="shared" si="21"/>
        <v>53</v>
      </c>
      <c r="AR53" s="41" t="str">
        <f>+"b"&amp;AR1</f>
        <v>ba</v>
      </c>
      <c r="AT53" s="139">
        <v>42095</v>
      </c>
      <c r="AU53" s="142">
        <v>352</v>
      </c>
      <c r="AV53" s="142">
        <v>368</v>
      </c>
      <c r="AW53" s="142">
        <v>528</v>
      </c>
      <c r="AX53" s="142">
        <v>128</v>
      </c>
      <c r="AY53" s="142">
        <v>64</v>
      </c>
      <c r="AZ53" s="142">
        <v>176</v>
      </c>
      <c r="BA53" s="142">
        <v>720</v>
      </c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</row>
    <row r="54" spans="1:142" s="41" customFormat="1">
      <c r="A54" s="239">
        <f t="shared" si="12"/>
        <v>53</v>
      </c>
      <c r="B54" s="23"/>
      <c r="C54" s="23"/>
      <c r="D54" s="23"/>
      <c r="E54" s="457"/>
      <c r="F54" s="23"/>
      <c r="G54" s="378"/>
      <c r="H54" s="378"/>
      <c r="I54" s="378"/>
      <c r="J54" s="378"/>
      <c r="K54" s="378"/>
      <c r="L54" s="378"/>
      <c r="M54" s="378"/>
      <c r="N54" s="378"/>
      <c r="O54" s="378"/>
      <c r="P54" s="378"/>
      <c r="Q54" s="378"/>
      <c r="R54" s="378"/>
      <c r="S54" s="378"/>
      <c r="T54" s="378"/>
      <c r="U54" s="378"/>
      <c r="V54" s="32"/>
      <c r="W54" s="32"/>
      <c r="X54" s="32"/>
      <c r="Y54" s="284"/>
      <c r="Z54" s="32"/>
      <c r="AA54" s="32"/>
      <c r="AB54" s="32"/>
      <c r="AC54" s="32"/>
      <c r="AD54" s="32"/>
      <c r="AE54" s="32"/>
      <c r="AF54" s="321"/>
      <c r="AG54" s="8"/>
      <c r="AH54" s="8"/>
      <c r="AM54" s="27">
        <f t="shared" si="19"/>
        <v>42887</v>
      </c>
      <c r="AN54" s="41" t="str">
        <f t="shared" si="49"/>
        <v>bh</v>
      </c>
      <c r="AO54" s="41">
        <f t="shared" si="20"/>
        <v>60</v>
      </c>
      <c r="AP54" s="41">
        <f t="shared" si="50"/>
        <v>79</v>
      </c>
      <c r="AQ54" s="41">
        <f t="shared" si="21"/>
        <v>54</v>
      </c>
      <c r="AR54" s="41" t="str">
        <f t="shared" ref="AR54" si="52">+"b"&amp;AR2</f>
        <v>bb</v>
      </c>
      <c r="AT54" s="139">
        <v>42125</v>
      </c>
      <c r="AU54" s="142">
        <v>320</v>
      </c>
      <c r="AV54" s="142">
        <v>424</v>
      </c>
      <c r="AW54" s="142">
        <v>480</v>
      </c>
      <c r="AX54" s="142">
        <v>176</v>
      </c>
      <c r="AY54" s="142">
        <v>88</v>
      </c>
      <c r="AZ54" s="142">
        <v>160</v>
      </c>
      <c r="BA54" s="142">
        <v>744</v>
      </c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</row>
    <row r="55" spans="1:142" s="41" customFormat="1">
      <c r="A55" s="239">
        <f t="shared" si="12"/>
        <v>54</v>
      </c>
      <c r="B55" s="23" t="s">
        <v>89</v>
      </c>
      <c r="C55" s="23" t="s">
        <v>76</v>
      </c>
      <c r="D55" s="23" t="s">
        <v>68</v>
      </c>
      <c r="E55" s="457"/>
      <c r="F55" s="23" t="s">
        <v>77</v>
      </c>
      <c r="G55" s="378" t="str">
        <f ca="1">+IF(ISERROR(AVERAGE(INDIRECT("'Prices'!"&amp;VLOOKUP(G$1,$AM$1:$AN$197,2,FALSE)&amp;$A55&amp;":"&amp;VLOOKUP(DATE(YEAR(G$1),12,1),$AM$1:$AN$197,2,FALSE)&amp;$A55))),"",AVERAGE(INDIRECT("'Prices'!"&amp;VLOOKUP(G$1,$AM$1:$AN$197,2,FALSE)&amp;$A55&amp;":"&amp;VLOOKUP(DATE(YEAR(G$1),12,1),$AM$1:$AN$197,2,FALSE)&amp;$A55)))</f>
        <v/>
      </c>
      <c r="H55" s="378" t="str">
        <f t="shared" ref="H55:U57" ca="1" si="53">+IF(ISERROR(AVERAGE(INDIRECT("'Prices'!"&amp;VLOOKUP(H$1,$AM$1:$AN$197,2,FALSE)&amp;$A55&amp;":"&amp;VLOOKUP(DATE(YEAR(H$1),12,1),$AM$1:$AN$197,2,FALSE)&amp;$A55))),"",AVERAGE(INDIRECT("'Prices'!"&amp;VLOOKUP(H$1,$AM$1:$AN$197,2,FALSE)&amp;$A55&amp;":"&amp;VLOOKUP(DATE(YEAR(H$1),12,1),$AM$1:$AN$197,2,FALSE)&amp;$A55)))</f>
        <v/>
      </c>
      <c r="I55" s="378" t="str">
        <f t="shared" ca="1" si="53"/>
        <v/>
      </c>
      <c r="J55" s="378" t="str">
        <f t="shared" ca="1" si="53"/>
        <v/>
      </c>
      <c r="K55" s="378" t="str">
        <f t="shared" ca="1" si="53"/>
        <v/>
      </c>
      <c r="L55" s="378" t="str">
        <f t="shared" ca="1" si="53"/>
        <v/>
      </c>
      <c r="M55" s="378" t="str">
        <f t="shared" ca="1" si="53"/>
        <v/>
      </c>
      <c r="N55" s="378" t="str">
        <f t="shared" ca="1" si="53"/>
        <v/>
      </c>
      <c r="O55" s="378" t="str">
        <f t="shared" ca="1" si="53"/>
        <v/>
      </c>
      <c r="P55" s="378" t="str">
        <f t="shared" ca="1" si="53"/>
        <v/>
      </c>
      <c r="Q55" s="378" t="str">
        <f t="shared" ca="1" si="53"/>
        <v/>
      </c>
      <c r="R55" s="378" t="str">
        <f t="shared" ca="1" si="53"/>
        <v/>
      </c>
      <c r="S55" s="378" t="str">
        <f t="shared" ca="1" si="53"/>
        <v/>
      </c>
      <c r="T55" s="378" t="str">
        <f t="shared" ca="1" si="53"/>
        <v/>
      </c>
      <c r="U55" s="378" t="str">
        <f t="shared" ca="1" si="53"/>
        <v/>
      </c>
      <c r="V55" s="32"/>
      <c r="W55" s="32"/>
      <c r="X55" s="32"/>
      <c r="Y55" s="284"/>
      <c r="Z55" s="32"/>
      <c r="AA55" s="32"/>
      <c r="AB55" s="32"/>
      <c r="AC55" s="32"/>
      <c r="AD55" s="32"/>
      <c r="AE55" s="32"/>
      <c r="AF55" s="321"/>
      <c r="AG55" s="8"/>
      <c r="AH55" s="8"/>
      <c r="AM55" s="27">
        <f>+EDATE(AM54,1)</f>
        <v>42917</v>
      </c>
      <c r="AN55" s="41" t="str">
        <f t="shared" ref="AN55:AN86" si="54">+VLOOKUP(AO55,$AQ$1:$AR$197,2,FALSE)</f>
        <v>bi</v>
      </c>
      <c r="AO55" s="41">
        <f>+AO54+1</f>
        <v>61</v>
      </c>
      <c r="AP55" s="41">
        <f t="shared" ref="AP55:AP86" si="55">+MATCH(AM55,$AT$1:$AT$121)</f>
        <v>80</v>
      </c>
      <c r="AQ55" s="41">
        <f>+AQ54+1</f>
        <v>55</v>
      </c>
      <c r="AR55" s="41" t="str">
        <f t="shared" ref="AR55:AR78" si="56">+"b"&amp;AR3</f>
        <v>bc</v>
      </c>
      <c r="AT55" s="139">
        <v>42156</v>
      </c>
      <c r="AU55" s="142">
        <v>352</v>
      </c>
      <c r="AV55" s="142">
        <v>368</v>
      </c>
      <c r="AW55" s="142">
        <v>528</v>
      </c>
      <c r="AX55" s="142">
        <v>128</v>
      </c>
      <c r="AY55" s="142">
        <v>64</v>
      </c>
      <c r="AZ55" s="142">
        <v>176</v>
      </c>
      <c r="BA55" s="142">
        <v>720</v>
      </c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</row>
    <row r="56" spans="1:142" s="41" customFormat="1">
      <c r="A56" s="239">
        <f t="shared" si="12"/>
        <v>55</v>
      </c>
      <c r="B56" s="23" t="s">
        <v>89</v>
      </c>
      <c r="C56" s="23" t="s">
        <v>76</v>
      </c>
      <c r="D56" s="23" t="s">
        <v>68</v>
      </c>
      <c r="E56" s="457"/>
      <c r="F56" s="23" t="s">
        <v>78</v>
      </c>
      <c r="G56" s="378" t="str">
        <f t="shared" ref="G56:G57" ca="1" si="57">+IF(ISERROR(AVERAGE(INDIRECT("'Prices'!"&amp;VLOOKUP(G$1,$AM$1:$AN$197,2,FALSE)&amp;$A56&amp;":"&amp;VLOOKUP(DATE(YEAR(G$1),12,1),$AM$1:$AN$197,2,FALSE)&amp;$A56))),"",AVERAGE(INDIRECT("'Prices'!"&amp;VLOOKUP(G$1,$AM$1:$AN$197,2,FALSE)&amp;$A56&amp;":"&amp;VLOOKUP(DATE(YEAR(G$1),12,1),$AM$1:$AN$197,2,FALSE)&amp;$A56)))</f>
        <v/>
      </c>
      <c r="H56" s="378" t="str">
        <f t="shared" ca="1" si="53"/>
        <v/>
      </c>
      <c r="I56" s="378" t="str">
        <f t="shared" ca="1" si="53"/>
        <v/>
      </c>
      <c r="J56" s="378" t="str">
        <f t="shared" ca="1" si="53"/>
        <v/>
      </c>
      <c r="K56" s="378" t="str">
        <f t="shared" ca="1" si="53"/>
        <v/>
      </c>
      <c r="L56" s="378" t="str">
        <f t="shared" ca="1" si="53"/>
        <v/>
      </c>
      <c r="M56" s="378" t="str">
        <f t="shared" ca="1" si="53"/>
        <v/>
      </c>
      <c r="N56" s="378" t="str">
        <f t="shared" ca="1" si="53"/>
        <v/>
      </c>
      <c r="O56" s="378" t="str">
        <f t="shared" ca="1" si="53"/>
        <v/>
      </c>
      <c r="P56" s="378" t="str">
        <f t="shared" ca="1" si="53"/>
        <v/>
      </c>
      <c r="Q56" s="378" t="str">
        <f t="shared" ca="1" si="53"/>
        <v/>
      </c>
      <c r="R56" s="378" t="str">
        <f t="shared" ca="1" si="53"/>
        <v/>
      </c>
      <c r="S56" s="378" t="str">
        <f t="shared" ca="1" si="53"/>
        <v/>
      </c>
      <c r="T56" s="378" t="str">
        <f t="shared" ca="1" si="53"/>
        <v/>
      </c>
      <c r="U56" s="378" t="str">
        <f t="shared" ca="1" si="53"/>
        <v/>
      </c>
      <c r="V56" s="32"/>
      <c r="W56" s="32"/>
      <c r="X56" s="32"/>
      <c r="Y56" s="284"/>
      <c r="Z56" s="32"/>
      <c r="AA56" s="32"/>
      <c r="AB56" s="32"/>
      <c r="AC56" s="32"/>
      <c r="AD56" s="32"/>
      <c r="AE56" s="32"/>
      <c r="AF56" s="321"/>
      <c r="AG56" s="8"/>
      <c r="AH56" s="8"/>
      <c r="AM56" s="27">
        <f t="shared" si="19"/>
        <v>42948</v>
      </c>
      <c r="AN56" s="41" t="str">
        <f t="shared" si="54"/>
        <v>bj</v>
      </c>
      <c r="AO56" s="41">
        <f t="shared" si="20"/>
        <v>62</v>
      </c>
      <c r="AP56" s="41">
        <f t="shared" si="55"/>
        <v>81</v>
      </c>
      <c r="AQ56" s="41">
        <f t="shared" si="21"/>
        <v>56</v>
      </c>
      <c r="AR56" s="41" t="str">
        <f t="shared" si="56"/>
        <v>bd</v>
      </c>
      <c r="AT56" s="139">
        <v>42186</v>
      </c>
      <c r="AU56" s="142">
        <v>368</v>
      </c>
      <c r="AV56" s="142">
        <v>376</v>
      </c>
      <c r="AW56" s="142">
        <v>552</v>
      </c>
      <c r="AX56" s="142">
        <v>128</v>
      </c>
      <c r="AY56" s="142">
        <v>64</v>
      </c>
      <c r="AZ56" s="142">
        <v>184</v>
      </c>
      <c r="BA56" s="142">
        <v>744</v>
      </c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</row>
    <row r="57" spans="1:142" s="41" customFormat="1">
      <c r="A57" s="239">
        <f t="shared" si="12"/>
        <v>56</v>
      </c>
      <c r="B57" s="23" t="s">
        <v>89</v>
      </c>
      <c r="C57" s="23" t="s">
        <v>76</v>
      </c>
      <c r="D57" s="23" t="s">
        <v>68</v>
      </c>
      <c r="E57" s="457" t="s">
        <v>263</v>
      </c>
      <c r="F57" s="23" t="s">
        <v>79</v>
      </c>
      <c r="G57" s="378">
        <f t="shared" ca="1" si="57"/>
        <v>22.133333333333336</v>
      </c>
      <c r="H57" s="378">
        <f t="shared" ca="1" si="53"/>
        <v>21.374166666666667</v>
      </c>
      <c r="I57" s="378">
        <f t="shared" ca="1" si="53"/>
        <v>20.959999999999997</v>
      </c>
      <c r="J57" s="378">
        <f t="shared" ca="1" si="53"/>
        <v>21.431666666666668</v>
      </c>
      <c r="K57" s="378">
        <f t="shared" ca="1" si="53"/>
        <v>22.005833333333332</v>
      </c>
      <c r="L57" s="378">
        <f t="shared" ca="1" si="53"/>
        <v>22.62833333333333</v>
      </c>
      <c r="M57" s="378">
        <f t="shared" ca="1" si="53"/>
        <v>23.283333333333331</v>
      </c>
      <c r="N57" s="378">
        <f t="shared" ca="1" si="53"/>
        <v>23.968333333333334</v>
      </c>
      <c r="O57" s="378">
        <f t="shared" ca="1" si="53"/>
        <v>24.653333333333332</v>
      </c>
      <c r="P57" s="378">
        <f t="shared" ca="1" si="53"/>
        <v>25.386666666666667</v>
      </c>
      <c r="Q57" s="378">
        <f t="shared" ca="1" si="53"/>
        <v>26.146666666666672</v>
      </c>
      <c r="R57" s="378">
        <f t="shared" ca="1" si="53"/>
        <v>26.935833333333331</v>
      </c>
      <c r="S57" s="378">
        <f t="shared" ca="1" si="53"/>
        <v>27.705833333333331</v>
      </c>
      <c r="T57" s="378">
        <f t="shared" ca="1" si="53"/>
        <v>28.484166666666667</v>
      </c>
      <c r="U57" s="378">
        <f t="shared" ca="1" si="53"/>
        <v>29.289166666666663</v>
      </c>
      <c r="V57" s="32"/>
      <c r="W57" s="32"/>
      <c r="X57" s="32"/>
      <c r="Y57" s="284"/>
      <c r="Z57" s="32"/>
      <c r="AA57" s="32"/>
      <c r="AB57" s="32"/>
      <c r="AC57" s="32"/>
      <c r="AD57" s="32"/>
      <c r="AE57" s="32"/>
      <c r="AF57" s="321"/>
      <c r="AG57" s="8"/>
      <c r="AH57" s="8"/>
      <c r="AM57" s="27">
        <f t="shared" si="19"/>
        <v>42979</v>
      </c>
      <c r="AN57" s="41" t="str">
        <f t="shared" si="54"/>
        <v>bk</v>
      </c>
      <c r="AO57" s="41">
        <f t="shared" si="20"/>
        <v>63</v>
      </c>
      <c r="AP57" s="41">
        <f t="shared" si="55"/>
        <v>82</v>
      </c>
      <c r="AQ57" s="41">
        <f t="shared" si="21"/>
        <v>57</v>
      </c>
      <c r="AR57" s="41" t="str">
        <f t="shared" si="56"/>
        <v>be</v>
      </c>
      <c r="AT57" s="139">
        <v>42217</v>
      </c>
      <c r="AU57" s="142">
        <v>336</v>
      </c>
      <c r="AV57" s="142">
        <v>408</v>
      </c>
      <c r="AW57" s="142">
        <v>504</v>
      </c>
      <c r="AX57" s="142">
        <v>160</v>
      </c>
      <c r="AY57" s="142">
        <v>80</v>
      </c>
      <c r="AZ57" s="142">
        <v>168</v>
      </c>
      <c r="BA57" s="142">
        <v>744</v>
      </c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</row>
    <row r="58" spans="1:142" s="41" customFormat="1">
      <c r="A58" s="239">
        <f t="shared" si="12"/>
        <v>57</v>
      </c>
      <c r="B58" s="23"/>
      <c r="C58" s="23"/>
      <c r="D58" s="23"/>
      <c r="E58" s="457"/>
      <c r="F58" s="23"/>
      <c r="G58" s="378"/>
      <c r="H58" s="378"/>
      <c r="I58" s="378"/>
      <c r="J58" s="378"/>
      <c r="K58" s="378"/>
      <c r="L58" s="378"/>
      <c r="M58" s="378"/>
      <c r="N58" s="378"/>
      <c r="O58" s="378"/>
      <c r="P58" s="378"/>
      <c r="Q58" s="378"/>
      <c r="R58" s="378"/>
      <c r="S58" s="378"/>
      <c r="T58" s="378"/>
      <c r="U58" s="378"/>
      <c r="V58" s="32"/>
      <c r="W58" s="32"/>
      <c r="X58" s="32"/>
      <c r="Y58" s="284"/>
      <c r="Z58" s="32"/>
      <c r="AA58" s="32"/>
      <c r="AB58" s="32"/>
      <c r="AC58" s="32"/>
      <c r="AD58" s="32"/>
      <c r="AE58" s="32"/>
      <c r="AF58" s="321"/>
      <c r="AG58" s="8"/>
      <c r="AH58" s="8"/>
      <c r="AM58" s="27">
        <f t="shared" si="19"/>
        <v>43009</v>
      </c>
      <c r="AN58" s="41" t="str">
        <f t="shared" si="54"/>
        <v>bl</v>
      </c>
      <c r="AO58" s="41">
        <f t="shared" si="20"/>
        <v>64</v>
      </c>
      <c r="AP58" s="41">
        <f t="shared" si="55"/>
        <v>83</v>
      </c>
      <c r="AQ58" s="41">
        <f t="shared" si="21"/>
        <v>58</v>
      </c>
      <c r="AR58" s="41" t="str">
        <f t="shared" si="56"/>
        <v>bf</v>
      </c>
      <c r="AT58" s="139">
        <v>42248</v>
      </c>
      <c r="AU58" s="142">
        <v>336</v>
      </c>
      <c r="AV58" s="142">
        <v>384</v>
      </c>
      <c r="AW58" s="142">
        <v>504</v>
      </c>
      <c r="AX58" s="142">
        <v>144</v>
      </c>
      <c r="AY58" s="142">
        <v>72</v>
      </c>
      <c r="AZ58" s="142">
        <v>168</v>
      </c>
      <c r="BA58" s="142">
        <v>720</v>
      </c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</row>
    <row r="59" spans="1:142" s="41" customFormat="1">
      <c r="A59" s="239">
        <f t="shared" si="12"/>
        <v>58</v>
      </c>
      <c r="B59" s="23" t="s">
        <v>90</v>
      </c>
      <c r="C59" s="23" t="s">
        <v>76</v>
      </c>
      <c r="D59" s="23" t="s">
        <v>68</v>
      </c>
      <c r="E59" s="457"/>
      <c r="F59" s="23" t="s">
        <v>77</v>
      </c>
      <c r="G59" s="378" t="str">
        <f ca="1">+IF(ISERROR(AVERAGE(INDIRECT("'Prices'!"&amp;VLOOKUP(G$1,$AM$1:$AN$197,2,FALSE)&amp;$A59&amp;":"&amp;VLOOKUP(DATE(YEAR(G$1),12,1),$AM$1:$AN$197,2,FALSE)&amp;$A59))),"",AVERAGE(INDIRECT("'Prices'!"&amp;VLOOKUP(G$1,$AM$1:$AN$197,2,FALSE)&amp;$A59&amp;":"&amp;VLOOKUP(DATE(YEAR(G$1),12,1),$AM$1:$AN$197,2,FALSE)&amp;$A59)))</f>
        <v/>
      </c>
      <c r="H59" s="378" t="str">
        <f t="shared" ref="H59:U61" ca="1" si="58">+IF(ISERROR(AVERAGE(INDIRECT("'Prices'!"&amp;VLOOKUP(H$1,$AM$1:$AN$197,2,FALSE)&amp;$A59&amp;":"&amp;VLOOKUP(DATE(YEAR(H$1),12,1),$AM$1:$AN$197,2,FALSE)&amp;$A59))),"",AVERAGE(INDIRECT("'Prices'!"&amp;VLOOKUP(H$1,$AM$1:$AN$197,2,FALSE)&amp;$A59&amp;":"&amp;VLOOKUP(DATE(YEAR(H$1),12,1),$AM$1:$AN$197,2,FALSE)&amp;$A59)))</f>
        <v/>
      </c>
      <c r="I59" s="378" t="str">
        <f t="shared" ca="1" si="58"/>
        <v/>
      </c>
      <c r="J59" s="378" t="str">
        <f t="shared" ca="1" si="58"/>
        <v/>
      </c>
      <c r="K59" s="378" t="str">
        <f t="shared" ca="1" si="58"/>
        <v/>
      </c>
      <c r="L59" s="378" t="str">
        <f t="shared" ca="1" si="58"/>
        <v/>
      </c>
      <c r="M59" s="378" t="str">
        <f t="shared" ca="1" si="58"/>
        <v/>
      </c>
      <c r="N59" s="378" t="str">
        <f t="shared" ca="1" si="58"/>
        <v/>
      </c>
      <c r="O59" s="378" t="str">
        <f t="shared" ca="1" si="58"/>
        <v/>
      </c>
      <c r="P59" s="378" t="str">
        <f t="shared" ca="1" si="58"/>
        <v/>
      </c>
      <c r="Q59" s="378" t="str">
        <f t="shared" ca="1" si="58"/>
        <v/>
      </c>
      <c r="R59" s="378" t="str">
        <f t="shared" ca="1" si="58"/>
        <v/>
      </c>
      <c r="S59" s="378" t="str">
        <f t="shared" ca="1" si="58"/>
        <v/>
      </c>
      <c r="T59" s="378" t="str">
        <f t="shared" ca="1" si="58"/>
        <v/>
      </c>
      <c r="U59" s="378" t="str">
        <f t="shared" ca="1" si="58"/>
        <v/>
      </c>
      <c r="V59" s="32"/>
      <c r="W59" s="32"/>
      <c r="X59" s="32"/>
      <c r="Y59" s="284"/>
      <c r="Z59" s="32"/>
      <c r="AA59" s="32"/>
      <c r="AB59" s="32"/>
      <c r="AC59" s="32"/>
      <c r="AD59" s="32"/>
      <c r="AE59" s="32"/>
      <c r="AF59" s="321"/>
      <c r="AG59" s="8"/>
      <c r="AH59" s="8"/>
      <c r="AM59" s="27">
        <f t="shared" si="19"/>
        <v>43040</v>
      </c>
      <c r="AN59" s="41" t="str">
        <f t="shared" si="54"/>
        <v>bm</v>
      </c>
      <c r="AO59" s="41">
        <f t="shared" si="20"/>
        <v>65</v>
      </c>
      <c r="AP59" s="41">
        <f t="shared" si="55"/>
        <v>84</v>
      </c>
      <c r="AQ59" s="41">
        <f t="shared" si="21"/>
        <v>59</v>
      </c>
      <c r="AR59" s="41" t="str">
        <f t="shared" si="56"/>
        <v>bg</v>
      </c>
      <c r="AT59" s="139">
        <v>42278</v>
      </c>
      <c r="AU59" s="142">
        <v>352</v>
      </c>
      <c r="AV59" s="142">
        <v>392</v>
      </c>
      <c r="AW59" s="142">
        <v>528</v>
      </c>
      <c r="AX59" s="142">
        <v>144</v>
      </c>
      <c r="AY59" s="142">
        <v>72</v>
      </c>
      <c r="AZ59" s="142">
        <v>176</v>
      </c>
      <c r="BA59" s="142">
        <v>744</v>
      </c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</row>
    <row r="60" spans="1:142" s="41" customFormat="1">
      <c r="A60" s="239">
        <f t="shared" si="12"/>
        <v>59</v>
      </c>
      <c r="B60" s="23" t="s">
        <v>90</v>
      </c>
      <c r="C60" s="23" t="s">
        <v>76</v>
      </c>
      <c r="D60" s="23" t="s">
        <v>68</v>
      </c>
      <c r="E60" s="457"/>
      <c r="F60" s="23" t="s">
        <v>78</v>
      </c>
      <c r="G60" s="378" t="str">
        <f t="shared" ref="G60:G61" ca="1" si="59">+IF(ISERROR(AVERAGE(INDIRECT("'Prices'!"&amp;VLOOKUP(G$1,$AM$1:$AN$197,2,FALSE)&amp;$A60&amp;":"&amp;VLOOKUP(DATE(YEAR(G$1),12,1),$AM$1:$AN$197,2,FALSE)&amp;$A60))),"",AVERAGE(INDIRECT("'Prices'!"&amp;VLOOKUP(G$1,$AM$1:$AN$197,2,FALSE)&amp;$A60&amp;":"&amp;VLOOKUP(DATE(YEAR(G$1),12,1),$AM$1:$AN$197,2,FALSE)&amp;$A60)))</f>
        <v/>
      </c>
      <c r="H60" s="378" t="str">
        <f t="shared" ca="1" si="58"/>
        <v/>
      </c>
      <c r="I60" s="378" t="str">
        <f t="shared" ca="1" si="58"/>
        <v/>
      </c>
      <c r="J60" s="378" t="str">
        <f t="shared" ca="1" si="58"/>
        <v/>
      </c>
      <c r="K60" s="378" t="str">
        <f t="shared" ca="1" si="58"/>
        <v/>
      </c>
      <c r="L60" s="378" t="str">
        <f t="shared" ca="1" si="58"/>
        <v/>
      </c>
      <c r="M60" s="378" t="str">
        <f t="shared" ca="1" si="58"/>
        <v/>
      </c>
      <c r="N60" s="378" t="str">
        <f t="shared" ca="1" si="58"/>
        <v/>
      </c>
      <c r="O60" s="378" t="str">
        <f t="shared" ca="1" si="58"/>
        <v/>
      </c>
      <c r="P60" s="378" t="str">
        <f t="shared" ca="1" si="58"/>
        <v/>
      </c>
      <c r="Q60" s="378" t="str">
        <f t="shared" ca="1" si="58"/>
        <v/>
      </c>
      <c r="R60" s="378" t="str">
        <f t="shared" ca="1" si="58"/>
        <v/>
      </c>
      <c r="S60" s="378" t="str">
        <f t="shared" ca="1" si="58"/>
        <v/>
      </c>
      <c r="T60" s="378" t="str">
        <f t="shared" ca="1" si="58"/>
        <v/>
      </c>
      <c r="U60" s="378" t="str">
        <f t="shared" ca="1" si="58"/>
        <v/>
      </c>
      <c r="V60" s="32"/>
      <c r="W60" s="32"/>
      <c r="X60" s="32"/>
      <c r="Y60" s="284"/>
      <c r="Z60" s="32"/>
      <c r="AA60" s="32"/>
      <c r="AB60" s="32"/>
      <c r="AC60" s="32"/>
      <c r="AD60" s="32"/>
      <c r="AE60" s="32"/>
      <c r="AF60" s="321"/>
      <c r="AG60" s="8"/>
      <c r="AH60" s="8"/>
      <c r="AM60" s="27">
        <f t="shared" si="19"/>
        <v>43070</v>
      </c>
      <c r="AN60" s="41" t="str">
        <f t="shared" si="54"/>
        <v>bn</v>
      </c>
      <c r="AO60" s="41">
        <f t="shared" si="20"/>
        <v>66</v>
      </c>
      <c r="AP60" s="41">
        <f t="shared" si="55"/>
        <v>85</v>
      </c>
      <c r="AQ60" s="41">
        <f t="shared" si="21"/>
        <v>60</v>
      </c>
      <c r="AR60" s="41" t="str">
        <f t="shared" si="56"/>
        <v>bh</v>
      </c>
      <c r="AT60" s="139">
        <v>42309</v>
      </c>
      <c r="AU60" s="142">
        <v>320</v>
      </c>
      <c r="AV60" s="142">
        <v>400</v>
      </c>
      <c r="AW60" s="142">
        <v>480</v>
      </c>
      <c r="AX60" s="142">
        <v>160</v>
      </c>
      <c r="AY60" s="142">
        <v>80</v>
      </c>
      <c r="AZ60" s="142">
        <v>160</v>
      </c>
      <c r="BA60" s="142">
        <v>720</v>
      </c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</row>
    <row r="61" spans="1:142" s="41" customFormat="1">
      <c r="A61" s="239">
        <f t="shared" si="12"/>
        <v>60</v>
      </c>
      <c r="B61" s="23" t="s">
        <v>90</v>
      </c>
      <c r="C61" s="23" t="s">
        <v>76</v>
      </c>
      <c r="D61" s="23" t="s">
        <v>68</v>
      </c>
      <c r="E61" s="457" t="s">
        <v>263</v>
      </c>
      <c r="F61" s="23" t="s">
        <v>79</v>
      </c>
      <c r="G61" s="378">
        <f t="shared" ca="1" si="59"/>
        <v>3.480833333333333</v>
      </c>
      <c r="H61" s="378">
        <f t="shared" ca="1" si="58"/>
        <v>3.8883333333333332</v>
      </c>
      <c r="I61" s="378">
        <f t="shared" ca="1" si="58"/>
        <v>4.0966666666666667</v>
      </c>
      <c r="J61" s="378">
        <f t="shared" ca="1" si="58"/>
        <v>4.2816666666666663</v>
      </c>
      <c r="K61" s="378">
        <f t="shared" ca="1" si="58"/>
        <v>4.4858333333333329</v>
      </c>
      <c r="L61" s="378">
        <f t="shared" ca="1" si="58"/>
        <v>4.7408333333333319</v>
      </c>
      <c r="M61" s="378">
        <f t="shared" ca="1" si="58"/>
        <v>5.0533333333333328</v>
      </c>
      <c r="N61" s="378">
        <f t="shared" ca="1" si="58"/>
        <v>5.4166666666666679</v>
      </c>
      <c r="O61" s="378">
        <f t="shared" ca="1" si="58"/>
        <v>5.8299999999999992</v>
      </c>
      <c r="P61" s="378">
        <f t="shared" ca="1" si="58"/>
        <v>6.1916666666666655</v>
      </c>
      <c r="Q61" s="378">
        <f t="shared" ca="1" si="58"/>
        <v>6.5266666666666664</v>
      </c>
      <c r="R61" s="378">
        <f t="shared" ca="1" si="58"/>
        <v>6.847500000000001</v>
      </c>
      <c r="S61" s="378">
        <f t="shared" ca="1" si="58"/>
        <v>7.1658333333333344</v>
      </c>
      <c r="T61" s="378">
        <f t="shared" ca="1" si="58"/>
        <v>7.495000000000001</v>
      </c>
      <c r="U61" s="378">
        <f t="shared" ca="1" si="58"/>
        <v>7.7849999999999993</v>
      </c>
      <c r="V61" s="32"/>
      <c r="W61" s="32"/>
      <c r="X61" s="32"/>
      <c r="Y61" s="284"/>
      <c r="Z61" s="32"/>
      <c r="AA61" s="32"/>
      <c r="AB61" s="32"/>
      <c r="AC61" s="32"/>
      <c r="AD61" s="32"/>
      <c r="AE61" s="32"/>
      <c r="AF61" s="321"/>
      <c r="AG61" s="8"/>
      <c r="AH61" s="8"/>
      <c r="AM61" s="27">
        <f t="shared" si="19"/>
        <v>43101</v>
      </c>
      <c r="AN61" s="41" t="str">
        <f t="shared" si="54"/>
        <v>bo</v>
      </c>
      <c r="AO61" s="41">
        <f t="shared" si="20"/>
        <v>67</v>
      </c>
      <c r="AP61" s="41">
        <f t="shared" si="55"/>
        <v>86</v>
      </c>
      <c r="AQ61" s="41">
        <f t="shared" si="21"/>
        <v>61</v>
      </c>
      <c r="AR61" s="41" t="str">
        <f t="shared" si="56"/>
        <v>bi</v>
      </c>
      <c r="AT61" s="139">
        <v>42339</v>
      </c>
      <c r="AU61" s="142">
        <v>352</v>
      </c>
      <c r="AV61" s="142">
        <v>392</v>
      </c>
      <c r="AW61" s="142">
        <v>528</v>
      </c>
      <c r="AX61" s="142">
        <v>144</v>
      </c>
      <c r="AY61" s="142">
        <v>72</v>
      </c>
      <c r="AZ61" s="142">
        <v>176</v>
      </c>
      <c r="BA61" s="142">
        <v>744</v>
      </c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</row>
    <row r="62" spans="1:142" s="41" customFormat="1">
      <c r="A62" s="239">
        <f t="shared" ref="A62:A97" si="60">+ROW(B62)-1</f>
        <v>61</v>
      </c>
      <c r="B62" s="23"/>
      <c r="C62" s="23"/>
      <c r="D62" s="23"/>
      <c r="E62" s="457"/>
      <c r="F62" s="23"/>
      <c r="G62" s="378"/>
      <c r="H62" s="378"/>
      <c r="I62" s="378"/>
      <c r="J62" s="378"/>
      <c r="K62" s="378"/>
      <c r="L62" s="378"/>
      <c r="M62" s="378"/>
      <c r="N62" s="378"/>
      <c r="O62" s="378"/>
      <c r="P62" s="378"/>
      <c r="Q62" s="378"/>
      <c r="R62" s="378"/>
      <c r="S62" s="378"/>
      <c r="T62" s="378"/>
      <c r="U62" s="378"/>
      <c r="V62" s="32"/>
      <c r="W62" s="32"/>
      <c r="X62" s="32"/>
      <c r="Y62" s="284"/>
      <c r="Z62" s="32"/>
      <c r="AA62" s="32"/>
      <c r="AB62" s="32"/>
      <c r="AC62" s="32"/>
      <c r="AD62" s="32"/>
      <c r="AE62" s="32"/>
      <c r="AF62" s="321"/>
      <c r="AG62" s="8"/>
      <c r="AH62" s="8"/>
      <c r="AM62" s="27">
        <f t="shared" si="19"/>
        <v>43132</v>
      </c>
      <c r="AN62" s="41" t="str">
        <f t="shared" si="54"/>
        <v>bp</v>
      </c>
      <c r="AO62" s="41">
        <f t="shared" si="20"/>
        <v>68</v>
      </c>
      <c r="AP62" s="41">
        <f t="shared" si="55"/>
        <v>87</v>
      </c>
      <c r="AQ62" s="41">
        <f t="shared" si="21"/>
        <v>62</v>
      </c>
      <c r="AR62" s="41" t="str">
        <f t="shared" si="56"/>
        <v>bj</v>
      </c>
      <c r="AT62" s="140">
        <v>42370</v>
      </c>
      <c r="AU62" s="143">
        <v>320</v>
      </c>
      <c r="AV62" s="143">
        <v>424</v>
      </c>
      <c r="AW62" s="143">
        <v>480</v>
      </c>
      <c r="AX62" s="143">
        <v>176</v>
      </c>
      <c r="AY62" s="143">
        <v>88</v>
      </c>
      <c r="AZ62" s="143">
        <v>160</v>
      </c>
      <c r="BA62" s="143">
        <v>744</v>
      </c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</row>
    <row r="63" spans="1:142" s="41" customFormat="1">
      <c r="A63" s="239">
        <f t="shared" si="60"/>
        <v>62</v>
      </c>
      <c r="B63" s="23" t="s">
        <v>185</v>
      </c>
      <c r="C63" s="23" t="s">
        <v>76</v>
      </c>
      <c r="D63" s="23" t="s">
        <v>68</v>
      </c>
      <c r="E63" s="457"/>
      <c r="F63" s="23" t="s">
        <v>77</v>
      </c>
      <c r="G63" s="378" t="str">
        <f ca="1">+IF(ISERROR(AVERAGE(INDIRECT("'Prices'!"&amp;VLOOKUP(G$1,$AM$1:$AN$197,2,FALSE)&amp;$A63&amp;":"&amp;VLOOKUP(DATE(YEAR(G$1),12,1),$AM$1:$AN$197,2,FALSE)&amp;$A63))),"",AVERAGE(INDIRECT("'Prices'!"&amp;VLOOKUP(G$1,$AM$1:$AN$197,2,FALSE)&amp;$A63&amp;":"&amp;VLOOKUP(DATE(YEAR(G$1),12,1),$AM$1:$AN$197,2,FALSE)&amp;$A63)))</f>
        <v/>
      </c>
      <c r="H63" s="378" t="str">
        <f t="shared" ref="H63:U65" ca="1" si="61">+IF(ISERROR(AVERAGE(INDIRECT("'Prices'!"&amp;VLOOKUP(H$1,$AM$1:$AN$197,2,FALSE)&amp;$A63&amp;":"&amp;VLOOKUP(DATE(YEAR(H$1),12,1),$AM$1:$AN$197,2,FALSE)&amp;$A63))),"",AVERAGE(INDIRECT("'Prices'!"&amp;VLOOKUP(H$1,$AM$1:$AN$197,2,FALSE)&amp;$A63&amp;":"&amp;VLOOKUP(DATE(YEAR(H$1),12,1),$AM$1:$AN$197,2,FALSE)&amp;$A63)))</f>
        <v/>
      </c>
      <c r="I63" s="378" t="str">
        <f t="shared" ca="1" si="61"/>
        <v/>
      </c>
      <c r="J63" s="378" t="str">
        <f t="shared" ca="1" si="61"/>
        <v/>
      </c>
      <c r="K63" s="378" t="str">
        <f t="shared" ca="1" si="61"/>
        <v/>
      </c>
      <c r="L63" s="378" t="str">
        <f t="shared" ca="1" si="61"/>
        <v/>
      </c>
      <c r="M63" s="378" t="str">
        <f t="shared" ca="1" si="61"/>
        <v/>
      </c>
      <c r="N63" s="378" t="str">
        <f t="shared" ca="1" si="61"/>
        <v/>
      </c>
      <c r="O63" s="378" t="str">
        <f t="shared" ca="1" si="61"/>
        <v/>
      </c>
      <c r="P63" s="378" t="str">
        <f t="shared" ca="1" si="61"/>
        <v/>
      </c>
      <c r="Q63" s="378" t="str">
        <f t="shared" ca="1" si="61"/>
        <v/>
      </c>
      <c r="R63" s="378" t="str">
        <f t="shared" ca="1" si="61"/>
        <v/>
      </c>
      <c r="S63" s="378" t="str">
        <f t="shared" ca="1" si="61"/>
        <v/>
      </c>
      <c r="T63" s="378" t="str">
        <f t="shared" ca="1" si="61"/>
        <v/>
      </c>
      <c r="U63" s="378" t="str">
        <f t="shared" ca="1" si="61"/>
        <v/>
      </c>
      <c r="V63" s="32"/>
      <c r="W63" s="32"/>
      <c r="X63" s="32"/>
      <c r="Y63" s="284"/>
      <c r="Z63" s="32"/>
      <c r="AA63" s="32"/>
      <c r="AB63" s="32"/>
      <c r="AC63" s="32"/>
      <c r="AD63" s="32"/>
      <c r="AE63" s="32"/>
      <c r="AF63" s="321"/>
      <c r="AG63" s="8"/>
      <c r="AH63" s="8"/>
      <c r="AM63" s="27">
        <f t="shared" si="19"/>
        <v>43160</v>
      </c>
      <c r="AN63" s="41" t="str">
        <f t="shared" si="54"/>
        <v>bq</v>
      </c>
      <c r="AO63" s="41">
        <f t="shared" si="20"/>
        <v>69</v>
      </c>
      <c r="AP63" s="41">
        <f t="shared" si="55"/>
        <v>88</v>
      </c>
      <c r="AQ63" s="41">
        <f t="shared" si="21"/>
        <v>63</v>
      </c>
      <c r="AR63" s="41" t="str">
        <f t="shared" si="56"/>
        <v>bk</v>
      </c>
      <c r="AT63" s="140">
        <v>42401</v>
      </c>
      <c r="AU63" s="143">
        <v>336</v>
      </c>
      <c r="AV63" s="143">
        <v>360</v>
      </c>
      <c r="AW63" s="143">
        <v>504</v>
      </c>
      <c r="AX63" s="143">
        <v>128</v>
      </c>
      <c r="AY63" s="143">
        <v>64</v>
      </c>
      <c r="AZ63" s="143">
        <v>168</v>
      </c>
      <c r="BA63" s="143">
        <v>696</v>
      </c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</row>
    <row r="64" spans="1:142" s="41" customFormat="1">
      <c r="A64" s="239">
        <f t="shared" si="60"/>
        <v>63</v>
      </c>
      <c r="B64" s="23" t="s">
        <v>185</v>
      </c>
      <c r="C64" s="23" t="s">
        <v>76</v>
      </c>
      <c r="D64" s="23" t="s">
        <v>68</v>
      </c>
      <c r="E64" s="457"/>
      <c r="F64" s="23" t="s">
        <v>78</v>
      </c>
      <c r="G64" s="378" t="str">
        <f t="shared" ref="G64:G65" ca="1" si="62">+IF(ISERROR(AVERAGE(INDIRECT("'Prices'!"&amp;VLOOKUP(G$1,$AM$1:$AN$197,2,FALSE)&amp;$A64&amp;":"&amp;VLOOKUP(DATE(YEAR(G$1),12,1),$AM$1:$AN$197,2,FALSE)&amp;$A64))),"",AVERAGE(INDIRECT("'Prices'!"&amp;VLOOKUP(G$1,$AM$1:$AN$197,2,FALSE)&amp;$A64&amp;":"&amp;VLOOKUP(DATE(YEAR(G$1),12,1),$AM$1:$AN$197,2,FALSE)&amp;$A64)))</f>
        <v/>
      </c>
      <c r="H64" s="378" t="str">
        <f t="shared" ca="1" si="61"/>
        <v/>
      </c>
      <c r="I64" s="378" t="str">
        <f t="shared" ca="1" si="61"/>
        <v/>
      </c>
      <c r="J64" s="378" t="str">
        <f t="shared" ca="1" si="61"/>
        <v/>
      </c>
      <c r="K64" s="378" t="str">
        <f t="shared" ca="1" si="61"/>
        <v/>
      </c>
      <c r="L64" s="378" t="str">
        <f t="shared" ca="1" si="61"/>
        <v/>
      </c>
      <c r="M64" s="378" t="str">
        <f t="shared" ca="1" si="61"/>
        <v/>
      </c>
      <c r="N64" s="378" t="str">
        <f t="shared" ca="1" si="61"/>
        <v/>
      </c>
      <c r="O64" s="378" t="str">
        <f t="shared" ca="1" si="61"/>
        <v/>
      </c>
      <c r="P64" s="378" t="str">
        <f t="shared" ca="1" si="61"/>
        <v/>
      </c>
      <c r="Q64" s="378" t="str">
        <f t="shared" ca="1" si="61"/>
        <v/>
      </c>
      <c r="R64" s="378" t="str">
        <f t="shared" ca="1" si="61"/>
        <v/>
      </c>
      <c r="S64" s="378" t="str">
        <f t="shared" ca="1" si="61"/>
        <v/>
      </c>
      <c r="T64" s="378" t="str">
        <f t="shared" ca="1" si="61"/>
        <v/>
      </c>
      <c r="U64" s="378" t="str">
        <f t="shared" ca="1" si="61"/>
        <v/>
      </c>
      <c r="V64" s="32"/>
      <c r="W64" s="32"/>
      <c r="X64" s="32"/>
      <c r="Y64" s="284"/>
      <c r="Z64" s="32"/>
      <c r="AA64" s="32"/>
      <c r="AB64" s="32"/>
      <c r="AC64" s="32"/>
      <c r="AD64" s="32"/>
      <c r="AE64" s="32"/>
      <c r="AF64" s="321"/>
      <c r="AG64" s="8"/>
      <c r="AH64" s="8"/>
      <c r="AM64" s="27">
        <f t="shared" si="19"/>
        <v>43191</v>
      </c>
      <c r="AN64" s="41" t="str">
        <f t="shared" si="54"/>
        <v>br</v>
      </c>
      <c r="AO64" s="41">
        <f t="shared" si="20"/>
        <v>70</v>
      </c>
      <c r="AP64" s="41">
        <f t="shared" si="55"/>
        <v>89</v>
      </c>
      <c r="AQ64" s="41">
        <f t="shared" si="21"/>
        <v>64</v>
      </c>
      <c r="AR64" s="41" t="str">
        <f t="shared" si="56"/>
        <v>bl</v>
      </c>
      <c r="AT64" s="140">
        <v>42430</v>
      </c>
      <c r="AU64" s="143">
        <v>368</v>
      </c>
      <c r="AV64" s="143">
        <v>376</v>
      </c>
      <c r="AW64" s="143">
        <v>552</v>
      </c>
      <c r="AX64" s="143">
        <v>128</v>
      </c>
      <c r="AY64" s="143">
        <v>64</v>
      </c>
      <c r="AZ64" s="143">
        <v>184</v>
      </c>
      <c r="BA64" s="143">
        <v>744</v>
      </c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</row>
    <row r="65" spans="1:142" s="41" customFormat="1">
      <c r="A65" s="239">
        <f t="shared" si="60"/>
        <v>64</v>
      </c>
      <c r="B65" s="23" t="s">
        <v>185</v>
      </c>
      <c r="C65" s="23" t="s">
        <v>76</v>
      </c>
      <c r="D65" s="23" t="s">
        <v>68</v>
      </c>
      <c r="E65" s="457" t="s">
        <v>264</v>
      </c>
      <c r="F65" s="23" t="s">
        <v>79</v>
      </c>
      <c r="G65" s="378">
        <f t="shared" ca="1" si="62"/>
        <v>24.785</v>
      </c>
      <c r="H65" s="378">
        <f t="shared" ca="1" si="61"/>
        <v>25.575833333333332</v>
      </c>
      <c r="I65" s="378">
        <f t="shared" ca="1" si="61"/>
        <v>26.793333333333333</v>
      </c>
      <c r="J65" s="378">
        <f t="shared" ca="1" si="61"/>
        <v>28.805833333333329</v>
      </c>
      <c r="K65" s="378">
        <f t="shared" ca="1" si="61"/>
        <v>29.919166666666666</v>
      </c>
      <c r="L65" s="378">
        <f t="shared" ca="1" si="61"/>
        <v>34.018333333333338</v>
      </c>
      <c r="M65" s="378">
        <f t="shared" ca="1" si="61"/>
        <v>40.711666666666666</v>
      </c>
      <c r="N65" s="378">
        <f t="shared" ca="1" si="61"/>
        <v>45.283333333333331</v>
      </c>
      <c r="O65" s="378">
        <f t="shared" ca="1" si="61"/>
        <v>47.211666666666666</v>
      </c>
      <c r="P65" s="378">
        <f t="shared" ca="1" si="61"/>
        <v>48.331666666666671</v>
      </c>
      <c r="Q65" s="378">
        <f t="shared" ca="1" si="61"/>
        <v>49.246666666666663</v>
      </c>
      <c r="R65" s="378">
        <f t="shared" ca="1" si="61"/>
        <v>50.482499999999995</v>
      </c>
      <c r="S65" s="378">
        <f t="shared" ca="1" si="61"/>
        <v>52.60499999999999</v>
      </c>
      <c r="T65" s="378">
        <f t="shared" ca="1" si="61"/>
        <v>56.6875</v>
      </c>
      <c r="U65" s="378">
        <f t="shared" ca="1" si="61"/>
        <v>59.682500000000005</v>
      </c>
      <c r="V65" s="32"/>
      <c r="W65" s="32"/>
      <c r="X65" s="32"/>
      <c r="Y65" s="284"/>
      <c r="Z65" s="32"/>
      <c r="AA65" s="32"/>
      <c r="AB65" s="32"/>
      <c r="AC65" s="32"/>
      <c r="AD65" s="32"/>
      <c r="AE65" s="32"/>
      <c r="AF65" s="321"/>
      <c r="AG65" s="8"/>
      <c r="AH65" s="8"/>
      <c r="AM65" s="27">
        <f t="shared" si="19"/>
        <v>43221</v>
      </c>
      <c r="AN65" s="41" t="str">
        <f t="shared" si="54"/>
        <v>bs</v>
      </c>
      <c r="AO65" s="41">
        <f t="shared" si="20"/>
        <v>71</v>
      </c>
      <c r="AP65" s="41">
        <f t="shared" si="55"/>
        <v>90</v>
      </c>
      <c r="AQ65" s="41">
        <f t="shared" si="21"/>
        <v>65</v>
      </c>
      <c r="AR65" s="41" t="str">
        <f t="shared" si="56"/>
        <v>bm</v>
      </c>
      <c r="AT65" s="140">
        <v>42461</v>
      </c>
      <c r="AU65" s="143">
        <v>336</v>
      </c>
      <c r="AV65" s="143">
        <v>384</v>
      </c>
      <c r="AW65" s="143">
        <v>504</v>
      </c>
      <c r="AX65" s="143">
        <v>144</v>
      </c>
      <c r="AY65" s="143">
        <v>72</v>
      </c>
      <c r="AZ65" s="143">
        <v>168</v>
      </c>
      <c r="BA65" s="143">
        <v>720</v>
      </c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</row>
    <row r="66" spans="1:142" s="41" customFormat="1">
      <c r="A66" s="239">
        <f t="shared" si="60"/>
        <v>65</v>
      </c>
      <c r="B66" s="23"/>
      <c r="C66" s="23"/>
      <c r="D66" s="23"/>
      <c r="E66" s="457"/>
      <c r="F66" s="23"/>
      <c r="G66" s="378"/>
      <c r="H66" s="378"/>
      <c r="I66" s="378"/>
      <c r="J66" s="378"/>
      <c r="K66" s="378"/>
      <c r="L66" s="378"/>
      <c r="M66" s="378"/>
      <c r="N66" s="378"/>
      <c r="O66" s="378"/>
      <c r="P66" s="378"/>
      <c r="Q66" s="378"/>
      <c r="R66" s="378"/>
      <c r="S66" s="378"/>
      <c r="T66" s="378"/>
      <c r="U66" s="378"/>
      <c r="V66" s="32"/>
      <c r="W66" s="32"/>
      <c r="X66" s="32"/>
      <c r="Y66" s="284"/>
      <c r="Z66" s="32"/>
      <c r="AA66" s="32"/>
      <c r="AB66" s="32"/>
      <c r="AC66" s="32"/>
      <c r="AD66" s="32"/>
      <c r="AE66" s="32"/>
      <c r="AF66" s="321"/>
      <c r="AG66" s="8"/>
      <c r="AH66" s="8"/>
      <c r="AM66" s="27">
        <f t="shared" si="19"/>
        <v>43252</v>
      </c>
      <c r="AN66" s="41" t="str">
        <f t="shared" si="54"/>
        <v>bt</v>
      </c>
      <c r="AO66" s="41">
        <f t="shared" si="20"/>
        <v>72</v>
      </c>
      <c r="AP66" s="41">
        <f t="shared" si="55"/>
        <v>91</v>
      </c>
      <c r="AQ66" s="41">
        <f t="shared" si="21"/>
        <v>66</v>
      </c>
      <c r="AR66" s="41" t="str">
        <f t="shared" si="56"/>
        <v>bn</v>
      </c>
      <c r="AT66" s="140">
        <v>42491</v>
      </c>
      <c r="AU66" s="143">
        <v>336</v>
      </c>
      <c r="AV66" s="143">
        <v>408</v>
      </c>
      <c r="AW66" s="143">
        <v>504</v>
      </c>
      <c r="AX66" s="143">
        <v>160</v>
      </c>
      <c r="AY66" s="143">
        <v>80</v>
      </c>
      <c r="AZ66" s="143">
        <v>168</v>
      </c>
      <c r="BA66" s="143">
        <v>744</v>
      </c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</row>
    <row r="67" spans="1:142" s="41" customFormat="1">
      <c r="A67" s="239">
        <f t="shared" si="60"/>
        <v>66</v>
      </c>
      <c r="B67" s="23" t="s">
        <v>172</v>
      </c>
      <c r="C67" s="23" t="s">
        <v>76</v>
      </c>
      <c r="D67" s="23" t="s">
        <v>68</v>
      </c>
      <c r="E67" s="457"/>
      <c r="F67" s="23" t="s">
        <v>77</v>
      </c>
      <c r="G67" s="378" t="str">
        <f ca="1">+IF(ISERROR(AVERAGE(INDIRECT("'Prices'!"&amp;VLOOKUP(G$1,$AM$1:$AN$197,2,FALSE)&amp;$A67&amp;":"&amp;VLOOKUP(DATE(YEAR(G$1),12,1),$AM$1:$AN$197,2,FALSE)&amp;$A67))),"",AVERAGE(INDIRECT("'Prices'!"&amp;VLOOKUP(G$1,$AM$1:$AN$197,2,FALSE)&amp;$A67&amp;":"&amp;VLOOKUP(DATE(YEAR(G$1),12,1),$AM$1:$AN$197,2,FALSE)&amp;$A67)))</f>
        <v/>
      </c>
      <c r="H67" s="378" t="str">
        <f t="shared" ref="H67:U69" ca="1" si="63">+IF(ISERROR(AVERAGE(INDIRECT("'Prices'!"&amp;VLOOKUP(H$1,$AM$1:$AN$197,2,FALSE)&amp;$A67&amp;":"&amp;VLOOKUP(DATE(YEAR(H$1),12,1),$AM$1:$AN$197,2,FALSE)&amp;$A67))),"",AVERAGE(INDIRECT("'Prices'!"&amp;VLOOKUP(H$1,$AM$1:$AN$197,2,FALSE)&amp;$A67&amp;":"&amp;VLOOKUP(DATE(YEAR(H$1),12,1),$AM$1:$AN$197,2,FALSE)&amp;$A67)))</f>
        <v/>
      </c>
      <c r="I67" s="378" t="str">
        <f t="shared" ca="1" si="63"/>
        <v/>
      </c>
      <c r="J67" s="378" t="str">
        <f t="shared" ca="1" si="63"/>
        <v/>
      </c>
      <c r="K67" s="378" t="str">
        <f t="shared" ca="1" si="63"/>
        <v/>
      </c>
      <c r="L67" s="378" t="str">
        <f t="shared" ca="1" si="63"/>
        <v/>
      </c>
      <c r="M67" s="378" t="str">
        <f t="shared" ca="1" si="63"/>
        <v/>
      </c>
      <c r="N67" s="378" t="str">
        <f t="shared" ca="1" si="63"/>
        <v/>
      </c>
      <c r="O67" s="378" t="str">
        <f t="shared" ca="1" si="63"/>
        <v/>
      </c>
      <c r="P67" s="378" t="str">
        <f t="shared" ca="1" si="63"/>
        <v/>
      </c>
      <c r="Q67" s="378" t="str">
        <f t="shared" ca="1" si="63"/>
        <v/>
      </c>
      <c r="R67" s="378" t="str">
        <f t="shared" ca="1" si="63"/>
        <v/>
      </c>
      <c r="S67" s="378" t="str">
        <f t="shared" ca="1" si="63"/>
        <v/>
      </c>
      <c r="T67" s="378" t="str">
        <f t="shared" ca="1" si="63"/>
        <v/>
      </c>
      <c r="U67" s="378" t="str">
        <f t="shared" ca="1" si="63"/>
        <v/>
      </c>
      <c r="V67" s="32"/>
      <c r="W67" s="32"/>
      <c r="X67" s="32"/>
      <c r="Y67" s="284"/>
      <c r="Z67" s="32"/>
      <c r="AA67" s="32"/>
      <c r="AB67" s="32"/>
      <c r="AC67" s="32"/>
      <c r="AD67" s="32"/>
      <c r="AE67" s="32"/>
      <c r="AF67" s="321"/>
      <c r="AG67" s="8"/>
      <c r="AH67" s="8"/>
      <c r="AM67" s="27">
        <f t="shared" ref="AM67:AM130" si="64">+EDATE(AM66,1)</f>
        <v>43282</v>
      </c>
      <c r="AN67" s="41" t="str">
        <f t="shared" si="54"/>
        <v>bu</v>
      </c>
      <c r="AO67" s="41">
        <f t="shared" ref="AO67:AO130" si="65">+AO66+1</f>
        <v>73</v>
      </c>
      <c r="AP67" s="41">
        <f t="shared" si="55"/>
        <v>92</v>
      </c>
      <c r="AQ67" s="41">
        <f t="shared" ref="AQ67:AQ130" si="66">+AQ66+1</f>
        <v>67</v>
      </c>
      <c r="AR67" s="41" t="str">
        <f t="shared" si="56"/>
        <v>bo</v>
      </c>
      <c r="AT67" s="140">
        <v>42522</v>
      </c>
      <c r="AU67" s="143">
        <v>352</v>
      </c>
      <c r="AV67" s="143">
        <v>368</v>
      </c>
      <c r="AW67" s="143">
        <v>528</v>
      </c>
      <c r="AX67" s="143">
        <v>128</v>
      </c>
      <c r="AY67" s="143">
        <v>64</v>
      </c>
      <c r="AZ67" s="143">
        <v>176</v>
      </c>
      <c r="BA67" s="143">
        <v>720</v>
      </c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</row>
    <row r="68" spans="1:142" s="41" customFormat="1">
      <c r="A68" s="239">
        <f t="shared" si="60"/>
        <v>67</v>
      </c>
      <c r="B68" s="23" t="s">
        <v>172</v>
      </c>
      <c r="C68" s="23" t="s">
        <v>76</v>
      </c>
      <c r="D68" s="23" t="s">
        <v>68</v>
      </c>
      <c r="E68" s="457"/>
      <c r="F68" s="23" t="s">
        <v>78</v>
      </c>
      <c r="G68" s="378" t="str">
        <f t="shared" ref="G68:G69" ca="1" si="67">+IF(ISERROR(AVERAGE(INDIRECT("'Prices'!"&amp;VLOOKUP(G$1,$AM$1:$AN$197,2,FALSE)&amp;$A68&amp;":"&amp;VLOOKUP(DATE(YEAR(G$1),12,1),$AM$1:$AN$197,2,FALSE)&amp;$A68))),"",AVERAGE(INDIRECT("'Prices'!"&amp;VLOOKUP(G$1,$AM$1:$AN$197,2,FALSE)&amp;$A68&amp;":"&amp;VLOOKUP(DATE(YEAR(G$1),12,1),$AM$1:$AN$197,2,FALSE)&amp;$A68)))</f>
        <v/>
      </c>
      <c r="H68" s="378" t="str">
        <f t="shared" ca="1" si="63"/>
        <v/>
      </c>
      <c r="I68" s="378" t="str">
        <f t="shared" ca="1" si="63"/>
        <v/>
      </c>
      <c r="J68" s="378" t="str">
        <f t="shared" ca="1" si="63"/>
        <v/>
      </c>
      <c r="K68" s="378" t="str">
        <f t="shared" ca="1" si="63"/>
        <v/>
      </c>
      <c r="L68" s="378" t="str">
        <f t="shared" ca="1" si="63"/>
        <v/>
      </c>
      <c r="M68" s="378" t="str">
        <f t="shared" ca="1" si="63"/>
        <v/>
      </c>
      <c r="N68" s="378" t="str">
        <f t="shared" ca="1" si="63"/>
        <v/>
      </c>
      <c r="O68" s="378" t="str">
        <f t="shared" ca="1" si="63"/>
        <v/>
      </c>
      <c r="P68" s="378" t="str">
        <f t="shared" ca="1" si="63"/>
        <v/>
      </c>
      <c r="Q68" s="378" t="str">
        <f t="shared" ca="1" si="63"/>
        <v/>
      </c>
      <c r="R68" s="378" t="str">
        <f t="shared" ca="1" si="63"/>
        <v/>
      </c>
      <c r="S68" s="378" t="str">
        <f t="shared" ca="1" si="63"/>
        <v/>
      </c>
      <c r="T68" s="378" t="str">
        <f t="shared" ca="1" si="63"/>
        <v/>
      </c>
      <c r="U68" s="378" t="str">
        <f t="shared" ca="1" si="63"/>
        <v/>
      </c>
      <c r="V68" s="32"/>
      <c r="W68" s="32"/>
      <c r="X68" s="32"/>
      <c r="Y68" s="284"/>
      <c r="Z68" s="32"/>
      <c r="AA68" s="32"/>
      <c r="AB68" s="32"/>
      <c r="AC68" s="32"/>
      <c r="AD68" s="32"/>
      <c r="AE68" s="32"/>
      <c r="AF68" s="321"/>
      <c r="AG68" s="8"/>
      <c r="AH68" s="8"/>
      <c r="AM68" s="27">
        <f t="shared" si="64"/>
        <v>43313</v>
      </c>
      <c r="AN68" s="41" t="str">
        <f t="shared" si="54"/>
        <v>bv</v>
      </c>
      <c r="AO68" s="41">
        <f t="shared" si="65"/>
        <v>74</v>
      </c>
      <c r="AP68" s="41">
        <f t="shared" si="55"/>
        <v>93</v>
      </c>
      <c r="AQ68" s="41">
        <f t="shared" si="66"/>
        <v>68</v>
      </c>
      <c r="AR68" s="41" t="str">
        <f t="shared" si="56"/>
        <v>bp</v>
      </c>
      <c r="AT68" s="140">
        <v>42552</v>
      </c>
      <c r="AU68" s="143">
        <v>320</v>
      </c>
      <c r="AV68" s="143">
        <v>424</v>
      </c>
      <c r="AW68" s="143">
        <v>480</v>
      </c>
      <c r="AX68" s="143">
        <v>176</v>
      </c>
      <c r="AY68" s="143">
        <v>88</v>
      </c>
      <c r="AZ68" s="143">
        <v>160</v>
      </c>
      <c r="BA68" s="143">
        <v>744</v>
      </c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</row>
    <row r="69" spans="1:142" s="41" customFormat="1">
      <c r="A69" s="239">
        <f t="shared" si="60"/>
        <v>68</v>
      </c>
      <c r="B69" s="23" t="s">
        <v>172</v>
      </c>
      <c r="C69" s="23" t="s">
        <v>76</v>
      </c>
      <c r="D69" s="23" t="s">
        <v>68</v>
      </c>
      <c r="E69" s="457" t="s">
        <v>264</v>
      </c>
      <c r="F69" s="23" t="s">
        <v>79</v>
      </c>
      <c r="G69" s="378">
        <f t="shared" ca="1" si="67"/>
        <v>35.419166666666662</v>
      </c>
      <c r="H69" s="378">
        <f t="shared" ca="1" si="63"/>
        <v>37.504166666666663</v>
      </c>
      <c r="I69" s="378">
        <f t="shared" ca="1" si="63"/>
        <v>38.571666666666665</v>
      </c>
      <c r="J69" s="378">
        <f t="shared" ca="1" si="63"/>
        <v>39.872500000000002</v>
      </c>
      <c r="K69" s="378">
        <f t="shared" ca="1" si="63"/>
        <v>41.499166666666667</v>
      </c>
      <c r="L69" s="378">
        <f t="shared" ca="1" si="63"/>
        <v>43.459166666666668</v>
      </c>
      <c r="M69" s="378">
        <f t="shared" ca="1" si="63"/>
        <v>54.760833333333323</v>
      </c>
      <c r="N69" s="378">
        <f t="shared" ca="1" si="63"/>
        <v>75.32416666666667</v>
      </c>
      <c r="O69" s="378">
        <f t="shared" ca="1" si="63"/>
        <v>87.256666666666661</v>
      </c>
      <c r="P69" s="378">
        <f t="shared" ca="1" si="63"/>
        <v>89.194166666666675</v>
      </c>
      <c r="Q69" s="378">
        <f t="shared" ca="1" si="63"/>
        <v>90.144166666666649</v>
      </c>
      <c r="R69" s="378">
        <f t="shared" ca="1" si="63"/>
        <v>91.329166666666666</v>
      </c>
      <c r="S69" s="378">
        <f t="shared" ca="1" si="63"/>
        <v>94.049166666666665</v>
      </c>
      <c r="T69" s="378">
        <f t="shared" ca="1" si="63"/>
        <v>98.02</v>
      </c>
      <c r="U69" s="378">
        <f t="shared" ca="1" si="63"/>
        <v>102.37833333333332</v>
      </c>
      <c r="V69" s="32"/>
      <c r="W69" s="32"/>
      <c r="X69" s="32"/>
      <c r="Y69" s="284"/>
      <c r="Z69" s="32"/>
      <c r="AA69" s="32"/>
      <c r="AB69" s="32"/>
      <c r="AC69" s="32"/>
      <c r="AD69" s="32"/>
      <c r="AE69" s="32"/>
      <c r="AF69" s="321"/>
      <c r="AG69" s="8"/>
      <c r="AH69" s="8"/>
      <c r="AM69" s="27">
        <f t="shared" si="64"/>
        <v>43344</v>
      </c>
      <c r="AN69" s="41" t="str">
        <f t="shared" si="54"/>
        <v>bw</v>
      </c>
      <c r="AO69" s="41">
        <f t="shared" si="65"/>
        <v>75</v>
      </c>
      <c r="AP69" s="41">
        <f t="shared" si="55"/>
        <v>94</v>
      </c>
      <c r="AQ69" s="41">
        <f t="shared" si="66"/>
        <v>69</v>
      </c>
      <c r="AR69" s="41" t="str">
        <f t="shared" si="56"/>
        <v>bq</v>
      </c>
      <c r="AT69" s="140">
        <v>42583</v>
      </c>
      <c r="AU69" s="143">
        <v>368</v>
      </c>
      <c r="AV69" s="143">
        <v>376</v>
      </c>
      <c r="AW69" s="143">
        <v>552</v>
      </c>
      <c r="AX69" s="143">
        <v>128</v>
      </c>
      <c r="AY69" s="143">
        <v>64</v>
      </c>
      <c r="AZ69" s="143">
        <v>184</v>
      </c>
      <c r="BA69" s="143">
        <v>744</v>
      </c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</row>
    <row r="70" spans="1:142" s="41" customFormat="1">
      <c r="A70" s="239">
        <f t="shared" si="60"/>
        <v>69</v>
      </c>
      <c r="B70" s="23"/>
      <c r="C70" s="23"/>
      <c r="D70" s="23"/>
      <c r="E70" s="457"/>
      <c r="F70" s="23"/>
      <c r="G70" s="378"/>
      <c r="H70" s="378"/>
      <c r="I70" s="378"/>
      <c r="J70" s="378"/>
      <c r="K70" s="378"/>
      <c r="L70" s="378"/>
      <c r="M70" s="378"/>
      <c r="N70" s="378"/>
      <c r="O70" s="378"/>
      <c r="P70" s="378"/>
      <c r="Q70" s="378"/>
      <c r="R70" s="378"/>
      <c r="S70" s="378"/>
      <c r="T70" s="378"/>
      <c r="U70" s="378"/>
      <c r="V70" s="32"/>
      <c r="W70" s="32"/>
      <c r="X70" s="32"/>
      <c r="Y70" s="284"/>
      <c r="Z70" s="32"/>
      <c r="AA70" s="32"/>
      <c r="AB70" s="32"/>
      <c r="AC70" s="32"/>
      <c r="AD70" s="32"/>
      <c r="AE70" s="32"/>
      <c r="AF70" s="321"/>
      <c r="AG70" s="8"/>
      <c r="AH70" s="8"/>
      <c r="AM70" s="27">
        <f t="shared" si="64"/>
        <v>43374</v>
      </c>
      <c r="AN70" s="41" t="str">
        <f t="shared" si="54"/>
        <v>bx</v>
      </c>
      <c r="AO70" s="41">
        <f t="shared" si="65"/>
        <v>76</v>
      </c>
      <c r="AP70" s="41">
        <f t="shared" si="55"/>
        <v>95</v>
      </c>
      <c r="AQ70" s="41">
        <f t="shared" si="66"/>
        <v>70</v>
      </c>
      <c r="AR70" s="41" t="str">
        <f t="shared" si="56"/>
        <v>br</v>
      </c>
      <c r="AT70" s="140">
        <v>42614</v>
      </c>
      <c r="AU70" s="143">
        <v>336</v>
      </c>
      <c r="AV70" s="143">
        <v>384</v>
      </c>
      <c r="AW70" s="143">
        <v>504</v>
      </c>
      <c r="AX70" s="143">
        <v>144</v>
      </c>
      <c r="AY70" s="143">
        <v>72</v>
      </c>
      <c r="AZ70" s="143">
        <v>168</v>
      </c>
      <c r="BA70" s="143">
        <v>720</v>
      </c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</row>
    <row r="71" spans="1:142" s="41" customFormat="1">
      <c r="A71" s="239">
        <f t="shared" si="60"/>
        <v>70</v>
      </c>
      <c r="B71" s="23" t="s">
        <v>151</v>
      </c>
      <c r="C71" s="23" t="s">
        <v>76</v>
      </c>
      <c r="D71" s="23" t="s">
        <v>68</v>
      </c>
      <c r="E71" s="457"/>
      <c r="F71" s="23" t="s">
        <v>77</v>
      </c>
      <c r="G71" s="378" t="str">
        <f ca="1">+IF(ISERROR(AVERAGE(INDIRECT("'Prices'!"&amp;VLOOKUP(G$1,$AM$1:$AN$197,2,FALSE)&amp;$A71&amp;":"&amp;VLOOKUP(DATE(YEAR(G$1),12,1),$AM$1:$AN$197,2,FALSE)&amp;$A71))),"",AVERAGE(INDIRECT("'Prices'!"&amp;VLOOKUP(G$1,$AM$1:$AN$197,2,FALSE)&amp;$A71&amp;":"&amp;VLOOKUP(DATE(YEAR(G$1),12,1),$AM$1:$AN$197,2,FALSE)&amp;$A71)))</f>
        <v/>
      </c>
      <c r="H71" s="378" t="str">
        <f t="shared" ref="H71:U73" ca="1" si="68">+IF(ISERROR(AVERAGE(INDIRECT("'Prices'!"&amp;VLOOKUP(H$1,$AM$1:$AN$197,2,FALSE)&amp;$A71&amp;":"&amp;VLOOKUP(DATE(YEAR(H$1),12,1),$AM$1:$AN$197,2,FALSE)&amp;$A71))),"",AVERAGE(INDIRECT("'Prices'!"&amp;VLOOKUP(H$1,$AM$1:$AN$197,2,FALSE)&amp;$A71&amp;":"&amp;VLOOKUP(DATE(YEAR(H$1),12,1),$AM$1:$AN$197,2,FALSE)&amp;$A71)))</f>
        <v/>
      </c>
      <c r="I71" s="378" t="str">
        <f t="shared" ca="1" si="68"/>
        <v/>
      </c>
      <c r="J71" s="378" t="str">
        <f t="shared" ca="1" si="68"/>
        <v/>
      </c>
      <c r="K71" s="378" t="str">
        <f t="shared" ca="1" si="68"/>
        <v/>
      </c>
      <c r="L71" s="378" t="str">
        <f t="shared" ca="1" si="68"/>
        <v/>
      </c>
      <c r="M71" s="378" t="str">
        <f t="shared" ca="1" si="68"/>
        <v/>
      </c>
      <c r="N71" s="378" t="str">
        <f t="shared" ca="1" si="68"/>
        <v/>
      </c>
      <c r="O71" s="378" t="str">
        <f t="shared" ca="1" si="68"/>
        <v/>
      </c>
      <c r="P71" s="378" t="str">
        <f t="shared" ca="1" si="68"/>
        <v/>
      </c>
      <c r="Q71" s="378" t="str">
        <f t="shared" ca="1" si="68"/>
        <v/>
      </c>
      <c r="R71" s="378" t="str">
        <f t="shared" ca="1" si="68"/>
        <v/>
      </c>
      <c r="S71" s="378" t="str">
        <f t="shared" ca="1" si="68"/>
        <v/>
      </c>
      <c r="T71" s="378" t="str">
        <f t="shared" ca="1" si="68"/>
        <v/>
      </c>
      <c r="U71" s="378" t="str">
        <f t="shared" ca="1" si="68"/>
        <v/>
      </c>
      <c r="V71" s="32"/>
      <c r="W71" s="32"/>
      <c r="X71" s="32"/>
      <c r="Y71" s="284"/>
      <c r="Z71" s="32"/>
      <c r="AA71" s="32"/>
      <c r="AB71" s="32"/>
      <c r="AC71" s="32"/>
      <c r="AD71" s="32"/>
      <c r="AE71" s="32"/>
      <c r="AF71" s="321"/>
      <c r="AG71" s="8"/>
      <c r="AH71" s="8"/>
      <c r="AM71" s="27">
        <f t="shared" si="64"/>
        <v>43405</v>
      </c>
      <c r="AN71" s="41" t="str">
        <f t="shared" si="54"/>
        <v>by</v>
      </c>
      <c r="AO71" s="41">
        <f t="shared" si="65"/>
        <v>77</v>
      </c>
      <c r="AP71" s="41">
        <f t="shared" si="55"/>
        <v>96</v>
      </c>
      <c r="AQ71" s="41">
        <f t="shared" si="66"/>
        <v>71</v>
      </c>
      <c r="AR71" s="41" t="str">
        <f t="shared" si="56"/>
        <v>bs</v>
      </c>
      <c r="AT71" s="140">
        <v>42644</v>
      </c>
      <c r="AU71" s="143">
        <v>336</v>
      </c>
      <c r="AV71" s="143">
        <v>408</v>
      </c>
      <c r="AW71" s="143">
        <v>504</v>
      </c>
      <c r="AX71" s="143">
        <v>160</v>
      </c>
      <c r="AY71" s="143">
        <v>80</v>
      </c>
      <c r="AZ71" s="143">
        <v>168</v>
      </c>
      <c r="BA71" s="143">
        <v>744</v>
      </c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</row>
    <row r="72" spans="1:142" s="41" customFormat="1">
      <c r="A72" s="239">
        <f t="shared" si="60"/>
        <v>71</v>
      </c>
      <c r="B72" s="23" t="s">
        <v>151</v>
      </c>
      <c r="C72" s="23" t="s">
        <v>76</v>
      </c>
      <c r="D72" s="23" t="s">
        <v>68</v>
      </c>
      <c r="E72" s="457"/>
      <c r="F72" s="23" t="s">
        <v>78</v>
      </c>
      <c r="G72" s="378" t="str">
        <f t="shared" ref="G72:G73" ca="1" si="69">+IF(ISERROR(AVERAGE(INDIRECT("'Prices'!"&amp;VLOOKUP(G$1,$AM$1:$AN$197,2,FALSE)&amp;$A72&amp;":"&amp;VLOOKUP(DATE(YEAR(G$1),12,1),$AM$1:$AN$197,2,FALSE)&amp;$A72))),"",AVERAGE(INDIRECT("'Prices'!"&amp;VLOOKUP(G$1,$AM$1:$AN$197,2,FALSE)&amp;$A72&amp;":"&amp;VLOOKUP(DATE(YEAR(G$1),12,1),$AM$1:$AN$197,2,FALSE)&amp;$A72)))</f>
        <v/>
      </c>
      <c r="H72" s="378" t="str">
        <f t="shared" ca="1" si="68"/>
        <v/>
      </c>
      <c r="I72" s="378" t="str">
        <f t="shared" ca="1" si="68"/>
        <v/>
      </c>
      <c r="J72" s="378" t="str">
        <f t="shared" ca="1" si="68"/>
        <v/>
      </c>
      <c r="K72" s="378" t="str">
        <f t="shared" ca="1" si="68"/>
        <v/>
      </c>
      <c r="L72" s="378" t="str">
        <f t="shared" ca="1" si="68"/>
        <v/>
      </c>
      <c r="M72" s="378" t="str">
        <f t="shared" ca="1" si="68"/>
        <v/>
      </c>
      <c r="N72" s="378" t="str">
        <f t="shared" ca="1" si="68"/>
        <v/>
      </c>
      <c r="O72" s="378" t="str">
        <f t="shared" ca="1" si="68"/>
        <v/>
      </c>
      <c r="P72" s="378" t="str">
        <f t="shared" ca="1" si="68"/>
        <v/>
      </c>
      <c r="Q72" s="378" t="str">
        <f t="shared" ca="1" si="68"/>
        <v/>
      </c>
      <c r="R72" s="378" t="str">
        <f t="shared" ca="1" si="68"/>
        <v/>
      </c>
      <c r="S72" s="378" t="str">
        <f t="shared" ca="1" si="68"/>
        <v/>
      </c>
      <c r="T72" s="378" t="str">
        <f t="shared" ca="1" si="68"/>
        <v/>
      </c>
      <c r="U72" s="378" t="str">
        <f t="shared" ca="1" si="68"/>
        <v/>
      </c>
      <c r="V72" s="32"/>
      <c r="W72" s="32"/>
      <c r="X72" s="32"/>
      <c r="Y72" s="284"/>
      <c r="Z72" s="32"/>
      <c r="AA72" s="32"/>
      <c r="AB72" s="32"/>
      <c r="AC72" s="32"/>
      <c r="AD72" s="32"/>
      <c r="AE72" s="32"/>
      <c r="AF72" s="321"/>
      <c r="AG72" s="8"/>
      <c r="AH72" s="8"/>
      <c r="AM72" s="27">
        <f t="shared" si="64"/>
        <v>43435</v>
      </c>
      <c r="AN72" s="41" t="str">
        <f t="shared" si="54"/>
        <v>bz</v>
      </c>
      <c r="AO72" s="41">
        <f t="shared" si="65"/>
        <v>78</v>
      </c>
      <c r="AP72" s="41">
        <f t="shared" si="55"/>
        <v>97</v>
      </c>
      <c r="AQ72" s="41">
        <f t="shared" si="66"/>
        <v>72</v>
      </c>
      <c r="AR72" s="41" t="str">
        <f t="shared" si="56"/>
        <v>bt</v>
      </c>
      <c r="AT72" s="140">
        <v>42675</v>
      </c>
      <c r="AU72" s="143">
        <v>336</v>
      </c>
      <c r="AV72" s="143">
        <v>384</v>
      </c>
      <c r="AW72" s="143">
        <v>504</v>
      </c>
      <c r="AX72" s="143">
        <v>144</v>
      </c>
      <c r="AY72" s="143">
        <v>72</v>
      </c>
      <c r="AZ72" s="143">
        <v>168</v>
      </c>
      <c r="BA72" s="143">
        <v>720</v>
      </c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</row>
    <row r="73" spans="1:142" s="41" customFormat="1">
      <c r="A73" s="239">
        <f t="shared" si="60"/>
        <v>72</v>
      </c>
      <c r="B73" s="23" t="s">
        <v>151</v>
      </c>
      <c r="C73" s="23" t="s">
        <v>76</v>
      </c>
      <c r="D73" s="23" t="s">
        <v>68</v>
      </c>
      <c r="E73" s="457" t="s">
        <v>264</v>
      </c>
      <c r="F73" s="23" t="s">
        <v>79</v>
      </c>
      <c r="G73" s="378">
        <f t="shared" ca="1" si="69"/>
        <v>25.111666666666665</v>
      </c>
      <c r="H73" s="378">
        <f t="shared" ca="1" si="68"/>
        <v>27.036666666666665</v>
      </c>
      <c r="I73" s="378">
        <f t="shared" ca="1" si="68"/>
        <v>28.934999999999999</v>
      </c>
      <c r="J73" s="378">
        <f t="shared" ca="1" si="68"/>
        <v>32.046666666666667</v>
      </c>
      <c r="K73" s="378">
        <f t="shared" ca="1" si="68"/>
        <v>39.142499999999998</v>
      </c>
      <c r="L73" s="378">
        <f t="shared" ca="1" si="68"/>
        <v>44.822499999999998</v>
      </c>
      <c r="M73" s="378">
        <f t="shared" ca="1" si="68"/>
        <v>46.576666666666661</v>
      </c>
      <c r="N73" s="378">
        <f t="shared" ca="1" si="68"/>
        <v>48.681666666666665</v>
      </c>
      <c r="O73" s="378">
        <f t="shared" ca="1" si="68"/>
        <v>50.335833333333333</v>
      </c>
      <c r="P73" s="378">
        <f t="shared" ca="1" si="68"/>
        <v>50.63416666666668</v>
      </c>
      <c r="Q73" s="378">
        <f t="shared" ca="1" si="68"/>
        <v>51.361666666666672</v>
      </c>
      <c r="R73" s="378">
        <f t="shared" ca="1" si="68"/>
        <v>52.444166666666668</v>
      </c>
      <c r="S73" s="378">
        <f t="shared" ca="1" si="68"/>
        <v>54.531666666666673</v>
      </c>
      <c r="T73" s="378">
        <f t="shared" ca="1" si="68"/>
        <v>57.595833333333339</v>
      </c>
      <c r="U73" s="378">
        <f t="shared" ca="1" si="68"/>
        <v>59.86249999999999</v>
      </c>
      <c r="V73" s="32"/>
      <c r="W73" s="32"/>
      <c r="X73" s="32"/>
      <c r="Y73" s="284"/>
      <c r="Z73" s="32"/>
      <c r="AA73" s="32"/>
      <c r="AB73" s="32"/>
      <c r="AC73" s="32"/>
      <c r="AD73" s="32"/>
      <c r="AE73" s="32"/>
      <c r="AF73" s="321"/>
      <c r="AG73" s="8"/>
      <c r="AH73" s="8"/>
      <c r="AM73" s="27">
        <f t="shared" si="64"/>
        <v>43466</v>
      </c>
      <c r="AN73" s="41" t="str">
        <f t="shared" si="54"/>
        <v>ca</v>
      </c>
      <c r="AO73" s="41">
        <f t="shared" si="65"/>
        <v>79</v>
      </c>
      <c r="AP73" s="41">
        <f t="shared" si="55"/>
        <v>98</v>
      </c>
      <c r="AQ73" s="41">
        <f t="shared" si="66"/>
        <v>73</v>
      </c>
      <c r="AR73" s="41" t="str">
        <f t="shared" si="56"/>
        <v>bu</v>
      </c>
      <c r="AT73" s="140">
        <v>42705</v>
      </c>
      <c r="AU73" s="143">
        <v>336</v>
      </c>
      <c r="AV73" s="143">
        <v>408</v>
      </c>
      <c r="AW73" s="143">
        <v>504</v>
      </c>
      <c r="AX73" s="143">
        <v>160</v>
      </c>
      <c r="AY73" s="143">
        <v>80</v>
      </c>
      <c r="AZ73" s="143">
        <v>168</v>
      </c>
      <c r="BA73" s="143">
        <v>744</v>
      </c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</row>
    <row r="74" spans="1:142" s="41" customFormat="1">
      <c r="A74" s="239">
        <f t="shared" si="60"/>
        <v>73</v>
      </c>
      <c r="B74" s="23"/>
      <c r="C74" s="23"/>
      <c r="D74" s="23"/>
      <c r="E74" s="457"/>
      <c r="F74" s="23"/>
      <c r="G74" s="378"/>
      <c r="H74" s="378"/>
      <c r="I74" s="378"/>
      <c r="J74" s="378"/>
      <c r="K74" s="378"/>
      <c r="L74" s="378"/>
      <c r="M74" s="378"/>
      <c r="N74" s="378"/>
      <c r="O74" s="378"/>
      <c r="P74" s="378"/>
      <c r="Q74" s="378"/>
      <c r="R74" s="378"/>
      <c r="S74" s="378"/>
      <c r="T74" s="378"/>
      <c r="U74" s="378"/>
      <c r="V74" s="32"/>
      <c r="W74" s="32"/>
      <c r="X74" s="32"/>
      <c r="Y74" s="284"/>
      <c r="Z74" s="32"/>
      <c r="AA74" s="32"/>
      <c r="AB74" s="32"/>
      <c r="AC74" s="32"/>
      <c r="AD74" s="32"/>
      <c r="AE74" s="32"/>
      <c r="AF74" s="321"/>
      <c r="AG74" s="8"/>
      <c r="AH74" s="8"/>
      <c r="AM74" s="27">
        <f t="shared" si="64"/>
        <v>43497</v>
      </c>
      <c r="AN74" s="41" t="str">
        <f t="shared" si="54"/>
        <v>cb</v>
      </c>
      <c r="AO74" s="41">
        <f t="shared" si="65"/>
        <v>80</v>
      </c>
      <c r="AP74" s="41">
        <f t="shared" si="55"/>
        <v>99</v>
      </c>
      <c r="AQ74" s="41">
        <f t="shared" si="66"/>
        <v>74</v>
      </c>
      <c r="AR74" s="41" t="str">
        <f t="shared" si="56"/>
        <v>bv</v>
      </c>
      <c r="AT74" s="139">
        <v>42736</v>
      </c>
      <c r="AU74" s="142">
        <v>336</v>
      </c>
      <c r="AV74" s="142">
        <v>408</v>
      </c>
      <c r="AW74" s="142">
        <v>504</v>
      </c>
      <c r="AX74" s="142">
        <v>160</v>
      </c>
      <c r="AY74" s="142">
        <v>80</v>
      </c>
      <c r="AZ74" s="142">
        <v>168</v>
      </c>
      <c r="BA74" s="142">
        <v>744</v>
      </c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</row>
    <row r="75" spans="1:142" s="41" customFormat="1">
      <c r="A75" s="239">
        <f t="shared" si="60"/>
        <v>74</v>
      </c>
      <c r="B75" s="23" t="s">
        <v>152</v>
      </c>
      <c r="C75" s="23" t="s">
        <v>76</v>
      </c>
      <c r="D75" s="23" t="s">
        <v>68</v>
      </c>
      <c r="E75" s="457"/>
      <c r="F75" s="23" t="s">
        <v>77</v>
      </c>
      <c r="G75" s="378" t="str">
        <f ca="1">+IF(ISERROR(AVERAGE(INDIRECT("'Prices'!"&amp;VLOOKUP(G$1,$AM$1:$AN$197,2,FALSE)&amp;$A75&amp;":"&amp;VLOOKUP(DATE(YEAR(G$1),12,1),$AM$1:$AN$197,2,FALSE)&amp;$A75))),"",AVERAGE(INDIRECT("'Prices'!"&amp;VLOOKUP(G$1,$AM$1:$AN$197,2,FALSE)&amp;$A75&amp;":"&amp;VLOOKUP(DATE(YEAR(G$1),12,1),$AM$1:$AN$197,2,FALSE)&amp;$A75)))</f>
        <v/>
      </c>
      <c r="H75" s="378" t="str">
        <f t="shared" ref="H75:U77" ca="1" si="70">+IF(ISERROR(AVERAGE(INDIRECT("'Prices'!"&amp;VLOOKUP(H$1,$AM$1:$AN$197,2,FALSE)&amp;$A75&amp;":"&amp;VLOOKUP(DATE(YEAR(H$1),12,1),$AM$1:$AN$197,2,FALSE)&amp;$A75))),"",AVERAGE(INDIRECT("'Prices'!"&amp;VLOOKUP(H$1,$AM$1:$AN$197,2,FALSE)&amp;$A75&amp;":"&amp;VLOOKUP(DATE(YEAR(H$1),12,1),$AM$1:$AN$197,2,FALSE)&amp;$A75)))</f>
        <v/>
      </c>
      <c r="I75" s="378" t="str">
        <f t="shared" ca="1" si="70"/>
        <v/>
      </c>
      <c r="J75" s="378" t="str">
        <f t="shared" ca="1" si="70"/>
        <v/>
      </c>
      <c r="K75" s="378" t="str">
        <f t="shared" ca="1" si="70"/>
        <v/>
      </c>
      <c r="L75" s="378" t="str">
        <f t="shared" ca="1" si="70"/>
        <v/>
      </c>
      <c r="M75" s="378" t="str">
        <f t="shared" ca="1" si="70"/>
        <v/>
      </c>
      <c r="N75" s="378" t="str">
        <f t="shared" ca="1" si="70"/>
        <v/>
      </c>
      <c r="O75" s="378" t="str">
        <f t="shared" ca="1" si="70"/>
        <v/>
      </c>
      <c r="P75" s="378" t="str">
        <f t="shared" ca="1" si="70"/>
        <v/>
      </c>
      <c r="Q75" s="378" t="str">
        <f t="shared" ca="1" si="70"/>
        <v/>
      </c>
      <c r="R75" s="378" t="str">
        <f t="shared" ca="1" si="70"/>
        <v/>
      </c>
      <c r="S75" s="378" t="str">
        <f t="shared" ca="1" si="70"/>
        <v/>
      </c>
      <c r="T75" s="378" t="str">
        <f t="shared" ca="1" si="70"/>
        <v/>
      </c>
      <c r="U75" s="378" t="str">
        <f t="shared" ca="1" si="70"/>
        <v/>
      </c>
      <c r="V75" s="32"/>
      <c r="W75" s="32"/>
      <c r="X75" s="32"/>
      <c r="Y75" s="284"/>
      <c r="Z75" s="32"/>
      <c r="AA75" s="32"/>
      <c r="AB75" s="32"/>
      <c r="AC75" s="32"/>
      <c r="AD75" s="32"/>
      <c r="AE75" s="32"/>
      <c r="AF75" s="321"/>
      <c r="AG75" s="8"/>
      <c r="AH75" s="8"/>
      <c r="AM75" s="27">
        <f t="shared" si="64"/>
        <v>43525</v>
      </c>
      <c r="AN75" s="41" t="str">
        <f t="shared" si="54"/>
        <v>cc</v>
      </c>
      <c r="AO75" s="41">
        <f t="shared" si="65"/>
        <v>81</v>
      </c>
      <c r="AP75" s="41">
        <f t="shared" si="55"/>
        <v>100</v>
      </c>
      <c r="AQ75" s="41">
        <f t="shared" si="66"/>
        <v>75</v>
      </c>
      <c r="AR75" s="41" t="str">
        <f t="shared" si="56"/>
        <v>bw</v>
      </c>
      <c r="AT75" s="139">
        <v>42767</v>
      </c>
      <c r="AU75" s="142">
        <v>320</v>
      </c>
      <c r="AV75" s="142">
        <v>352</v>
      </c>
      <c r="AW75" s="142">
        <v>480</v>
      </c>
      <c r="AX75" s="142">
        <v>128</v>
      </c>
      <c r="AY75" s="142">
        <v>64</v>
      </c>
      <c r="AZ75" s="142">
        <v>160</v>
      </c>
      <c r="BA75" s="142">
        <v>672</v>
      </c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</row>
    <row r="76" spans="1:142" s="41" customFormat="1">
      <c r="A76" s="239">
        <f t="shared" si="60"/>
        <v>75</v>
      </c>
      <c r="B76" s="23" t="s">
        <v>152</v>
      </c>
      <c r="C76" s="23" t="s">
        <v>76</v>
      </c>
      <c r="D76" s="23" t="s">
        <v>68</v>
      </c>
      <c r="E76" s="457"/>
      <c r="F76" s="23" t="s">
        <v>78</v>
      </c>
      <c r="G76" s="378" t="str">
        <f t="shared" ref="G76:G77" ca="1" si="71">+IF(ISERROR(AVERAGE(INDIRECT("'Prices'!"&amp;VLOOKUP(G$1,$AM$1:$AN$197,2,FALSE)&amp;$A76&amp;":"&amp;VLOOKUP(DATE(YEAR(G$1),12,1),$AM$1:$AN$197,2,FALSE)&amp;$A76))),"",AVERAGE(INDIRECT("'Prices'!"&amp;VLOOKUP(G$1,$AM$1:$AN$197,2,FALSE)&amp;$A76&amp;":"&amp;VLOOKUP(DATE(YEAR(G$1),12,1),$AM$1:$AN$197,2,FALSE)&amp;$A76)))</f>
        <v/>
      </c>
      <c r="H76" s="378" t="str">
        <f t="shared" ca="1" si="70"/>
        <v/>
      </c>
      <c r="I76" s="378" t="str">
        <f t="shared" ca="1" si="70"/>
        <v/>
      </c>
      <c r="J76" s="378" t="str">
        <f t="shared" ca="1" si="70"/>
        <v/>
      </c>
      <c r="K76" s="378" t="str">
        <f t="shared" ca="1" si="70"/>
        <v/>
      </c>
      <c r="L76" s="378" t="str">
        <f t="shared" ca="1" si="70"/>
        <v/>
      </c>
      <c r="M76" s="378" t="str">
        <f t="shared" ca="1" si="70"/>
        <v/>
      </c>
      <c r="N76" s="378" t="str">
        <f t="shared" ca="1" si="70"/>
        <v/>
      </c>
      <c r="O76" s="378" t="str">
        <f t="shared" ca="1" si="70"/>
        <v/>
      </c>
      <c r="P76" s="378" t="str">
        <f t="shared" ca="1" si="70"/>
        <v/>
      </c>
      <c r="Q76" s="378" t="str">
        <f t="shared" ca="1" si="70"/>
        <v/>
      </c>
      <c r="R76" s="378" t="str">
        <f t="shared" ca="1" si="70"/>
        <v/>
      </c>
      <c r="S76" s="378" t="str">
        <f t="shared" ca="1" si="70"/>
        <v/>
      </c>
      <c r="T76" s="378" t="str">
        <f t="shared" ca="1" si="70"/>
        <v/>
      </c>
      <c r="U76" s="378" t="str">
        <f t="shared" ca="1" si="70"/>
        <v/>
      </c>
      <c r="V76" s="32"/>
      <c r="W76" s="32"/>
      <c r="X76" s="32"/>
      <c r="Y76" s="284"/>
      <c r="Z76" s="32"/>
      <c r="AA76" s="32"/>
      <c r="AB76" s="32"/>
      <c r="AC76" s="32"/>
      <c r="AD76" s="32"/>
      <c r="AE76" s="32"/>
      <c r="AF76" s="321"/>
      <c r="AG76" s="8"/>
      <c r="AH76" s="8"/>
      <c r="AM76" s="27">
        <f t="shared" si="64"/>
        <v>43556</v>
      </c>
      <c r="AN76" s="41" t="str">
        <f t="shared" si="54"/>
        <v>cd</v>
      </c>
      <c r="AO76" s="41">
        <f t="shared" si="65"/>
        <v>82</v>
      </c>
      <c r="AP76" s="41">
        <f t="shared" si="55"/>
        <v>101</v>
      </c>
      <c r="AQ76" s="41">
        <f t="shared" si="66"/>
        <v>76</v>
      </c>
      <c r="AR76" s="41" t="str">
        <f t="shared" si="56"/>
        <v>bx</v>
      </c>
      <c r="AT76" s="139">
        <v>42795</v>
      </c>
      <c r="AU76" s="142">
        <v>368</v>
      </c>
      <c r="AV76" s="142">
        <v>376</v>
      </c>
      <c r="AW76" s="142">
        <v>552</v>
      </c>
      <c r="AX76" s="142">
        <v>128</v>
      </c>
      <c r="AY76" s="142">
        <v>64</v>
      </c>
      <c r="AZ76" s="142">
        <v>184</v>
      </c>
      <c r="BA76" s="142">
        <v>744</v>
      </c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</row>
    <row r="77" spans="1:142" s="41" customFormat="1">
      <c r="A77" s="239">
        <f t="shared" si="60"/>
        <v>76</v>
      </c>
      <c r="B77" s="23" t="s">
        <v>152</v>
      </c>
      <c r="C77" s="23" t="s">
        <v>76</v>
      </c>
      <c r="D77" s="23" t="s">
        <v>68</v>
      </c>
      <c r="E77" s="457" t="s">
        <v>264</v>
      </c>
      <c r="F77" s="23" t="s">
        <v>79</v>
      </c>
      <c r="G77" s="378">
        <f t="shared" ca="1" si="71"/>
        <v>31.967500000000001</v>
      </c>
      <c r="H77" s="378">
        <f t="shared" ca="1" si="70"/>
        <v>34.97</v>
      </c>
      <c r="I77" s="378">
        <f t="shared" ca="1" si="70"/>
        <v>37.951666666666668</v>
      </c>
      <c r="J77" s="378">
        <f t="shared" ca="1" si="70"/>
        <v>47.071666666666665</v>
      </c>
      <c r="K77" s="378">
        <f t="shared" ca="1" si="70"/>
        <v>65.285833333333343</v>
      </c>
      <c r="L77" s="378">
        <f t="shared" ca="1" si="70"/>
        <v>79.969999999999985</v>
      </c>
      <c r="M77" s="378">
        <f t="shared" ca="1" si="70"/>
        <v>84.56</v>
      </c>
      <c r="N77" s="378">
        <f t="shared" ca="1" si="70"/>
        <v>87.605000000000004</v>
      </c>
      <c r="O77" s="378">
        <f t="shared" ca="1" si="70"/>
        <v>90.035833333333343</v>
      </c>
      <c r="P77" s="378">
        <f t="shared" ca="1" si="70"/>
        <v>90.757499999999993</v>
      </c>
      <c r="Q77" s="378">
        <f t="shared" ca="1" si="70"/>
        <v>91.853333333333353</v>
      </c>
      <c r="R77" s="378">
        <f t="shared" ca="1" si="70"/>
        <v>93.49666666666667</v>
      </c>
      <c r="S77" s="378">
        <f t="shared" ca="1" si="70"/>
        <v>96.594999999999985</v>
      </c>
      <c r="T77" s="378">
        <f t="shared" ca="1" si="70"/>
        <v>100.71333333333335</v>
      </c>
      <c r="U77" s="378">
        <f t="shared" ca="1" si="70"/>
        <v>104.34166666666665</v>
      </c>
      <c r="V77" s="32"/>
      <c r="W77" s="32"/>
      <c r="X77" s="32"/>
      <c r="Y77" s="284"/>
      <c r="Z77" s="32"/>
      <c r="AA77" s="32"/>
      <c r="AB77" s="32"/>
      <c r="AC77" s="32"/>
      <c r="AD77" s="32"/>
      <c r="AE77" s="32"/>
      <c r="AF77" s="321"/>
      <c r="AG77" s="8"/>
      <c r="AH77" s="8"/>
      <c r="AM77" s="27">
        <f t="shared" si="64"/>
        <v>43586</v>
      </c>
      <c r="AN77" s="41" t="str">
        <f t="shared" si="54"/>
        <v>ce</v>
      </c>
      <c r="AO77" s="41">
        <f t="shared" si="65"/>
        <v>83</v>
      </c>
      <c r="AP77" s="41">
        <f t="shared" si="55"/>
        <v>102</v>
      </c>
      <c r="AQ77" s="41">
        <f t="shared" si="66"/>
        <v>77</v>
      </c>
      <c r="AR77" s="41" t="str">
        <f t="shared" si="56"/>
        <v>by</v>
      </c>
      <c r="AT77" s="139">
        <v>42826</v>
      </c>
      <c r="AU77" s="142">
        <v>320</v>
      </c>
      <c r="AV77" s="142">
        <v>400</v>
      </c>
      <c r="AW77" s="142">
        <v>480</v>
      </c>
      <c r="AX77" s="142">
        <v>160</v>
      </c>
      <c r="AY77" s="142">
        <v>80</v>
      </c>
      <c r="AZ77" s="142">
        <v>160</v>
      </c>
      <c r="BA77" s="142">
        <v>720</v>
      </c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</row>
    <row r="78" spans="1:142" s="41" customFormat="1">
      <c r="A78" s="239">
        <f t="shared" si="60"/>
        <v>77</v>
      </c>
      <c r="E78" s="460"/>
      <c r="G78" s="45"/>
      <c r="H78" s="45"/>
      <c r="I78" s="45"/>
      <c r="J78" s="45"/>
      <c r="K78" s="461"/>
      <c r="L78" s="461"/>
      <c r="M78" s="461"/>
      <c r="N78" s="461"/>
      <c r="O78" s="461"/>
      <c r="P78" s="461"/>
      <c r="Q78" s="461"/>
      <c r="R78" s="461"/>
      <c r="S78" s="461"/>
      <c r="T78" s="461"/>
      <c r="U78" s="461"/>
      <c r="V78" s="32"/>
      <c r="W78" s="32"/>
      <c r="X78" s="32"/>
      <c r="Y78" s="284"/>
      <c r="Z78" s="32"/>
      <c r="AA78" s="32"/>
      <c r="AB78" s="32"/>
      <c r="AC78" s="32"/>
      <c r="AD78" s="32"/>
      <c r="AE78" s="32"/>
      <c r="AF78" s="321"/>
      <c r="AG78" s="8"/>
      <c r="AH78" s="8"/>
      <c r="AM78" s="27">
        <f t="shared" si="64"/>
        <v>43617</v>
      </c>
      <c r="AN78" s="41" t="str">
        <f t="shared" si="54"/>
        <v>cf</v>
      </c>
      <c r="AO78" s="41">
        <f t="shared" si="65"/>
        <v>84</v>
      </c>
      <c r="AP78" s="41">
        <f t="shared" si="55"/>
        <v>103</v>
      </c>
      <c r="AQ78" s="41">
        <f t="shared" si="66"/>
        <v>78</v>
      </c>
      <c r="AR78" s="41" t="str">
        <f t="shared" si="56"/>
        <v>bz</v>
      </c>
      <c r="AT78" s="139">
        <v>42856</v>
      </c>
      <c r="AU78" s="142">
        <v>352</v>
      </c>
      <c r="AV78" s="142">
        <v>392</v>
      </c>
      <c r="AW78" s="142">
        <v>528</v>
      </c>
      <c r="AX78" s="142">
        <v>144</v>
      </c>
      <c r="AY78" s="142">
        <v>72</v>
      </c>
      <c r="AZ78" s="142">
        <v>176</v>
      </c>
      <c r="BA78" s="142">
        <v>744</v>
      </c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</row>
    <row r="79" spans="1:142" s="41" customFormat="1">
      <c r="A79" s="239">
        <f t="shared" si="60"/>
        <v>78</v>
      </c>
      <c r="B79" s="41" t="s">
        <v>55</v>
      </c>
      <c r="C79" s="41" t="s">
        <v>33</v>
      </c>
      <c r="D79" s="41" t="s">
        <v>66</v>
      </c>
      <c r="E79" s="460"/>
      <c r="F79" s="41" t="s">
        <v>75</v>
      </c>
      <c r="G79" s="400">
        <f>+G2</f>
        <v>2013</v>
      </c>
      <c r="H79" s="400">
        <f t="shared" ref="H79:J79" si="72">+H2</f>
        <v>2014</v>
      </c>
      <c r="I79" s="400">
        <f t="shared" si="72"/>
        <v>2015</v>
      </c>
      <c r="J79" s="400">
        <f t="shared" si="72"/>
        <v>2016</v>
      </c>
      <c r="K79" s="400">
        <f t="shared" ref="K79:P79" si="73">+K2</f>
        <v>2017</v>
      </c>
      <c r="L79" s="400">
        <f t="shared" si="73"/>
        <v>2018</v>
      </c>
      <c r="M79" s="400">
        <f t="shared" si="73"/>
        <v>2019</v>
      </c>
      <c r="N79" s="400">
        <f t="shared" si="73"/>
        <v>2020</v>
      </c>
      <c r="O79" s="400">
        <f t="shared" si="73"/>
        <v>2021</v>
      </c>
      <c r="P79" s="400">
        <f t="shared" si="73"/>
        <v>2022</v>
      </c>
      <c r="Q79" s="400">
        <f t="shared" ref="Q79:T79" si="74">+Q2</f>
        <v>2023</v>
      </c>
      <c r="R79" s="400">
        <f t="shared" si="74"/>
        <v>2024</v>
      </c>
      <c r="S79" s="400">
        <f t="shared" si="74"/>
        <v>2025</v>
      </c>
      <c r="T79" s="400">
        <f t="shared" si="74"/>
        <v>2026</v>
      </c>
      <c r="U79" s="400">
        <f t="shared" ref="U79" si="75">+U2</f>
        <v>2027</v>
      </c>
      <c r="V79" s="32"/>
      <c r="W79" s="32"/>
      <c r="X79" s="32"/>
      <c r="Y79" s="284"/>
      <c r="Z79" s="32"/>
      <c r="AA79" s="32"/>
      <c r="AB79" s="32"/>
      <c r="AC79" s="32"/>
      <c r="AD79" s="32"/>
      <c r="AE79" s="32"/>
      <c r="AF79" s="321"/>
      <c r="AG79" s="8"/>
      <c r="AH79" s="8"/>
      <c r="AM79" s="27">
        <f t="shared" si="64"/>
        <v>43647</v>
      </c>
      <c r="AN79" s="41" t="str">
        <f t="shared" si="54"/>
        <v>cg</v>
      </c>
      <c r="AO79" s="41">
        <f t="shared" si="65"/>
        <v>85</v>
      </c>
      <c r="AP79" s="41">
        <f t="shared" si="55"/>
        <v>104</v>
      </c>
      <c r="AQ79" s="41">
        <f t="shared" si="66"/>
        <v>79</v>
      </c>
      <c r="AR79" s="41" t="str">
        <f>+"c"&amp;AR1</f>
        <v>ca</v>
      </c>
      <c r="AT79" s="139">
        <v>42887</v>
      </c>
      <c r="AU79" s="142">
        <v>352</v>
      </c>
      <c r="AV79" s="142">
        <v>368</v>
      </c>
      <c r="AW79" s="142">
        <v>528</v>
      </c>
      <c r="AX79" s="142">
        <v>128</v>
      </c>
      <c r="AY79" s="142">
        <v>64</v>
      </c>
      <c r="AZ79" s="142">
        <v>176</v>
      </c>
      <c r="BA79" s="142">
        <v>720</v>
      </c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</row>
    <row r="80" spans="1:142" s="41" customFormat="1">
      <c r="A80" s="239">
        <f t="shared" si="60"/>
        <v>79</v>
      </c>
      <c r="B80" s="41" t="s">
        <v>92</v>
      </c>
      <c r="C80" s="41" t="s">
        <v>76</v>
      </c>
      <c r="D80" s="41" t="s">
        <v>68</v>
      </c>
      <c r="E80" s="460" t="s">
        <v>265</v>
      </c>
      <c r="F80" s="41" t="s">
        <v>79</v>
      </c>
      <c r="G80" s="378">
        <f ca="1">+IF(ISERROR(AVERAGE(INDIRECT("'Prices'!"&amp;VLOOKUP(G$1,$AM$1:$AN$197,2,FALSE)&amp;$A80&amp;":"&amp;VLOOKUP(DATE(YEAR(G$1),12,1),$AM$1:$AN$197,2,FALSE)&amp;$A80))),"",AVERAGE(INDIRECT("'Prices'!"&amp;VLOOKUP(G$1,$AM$1:$AN$197,2,FALSE)&amp;$A80&amp;":"&amp;VLOOKUP(DATE(YEAR(G$1),12,1),$AM$1:$AN$197,2,FALSE)&amp;$A80)))</f>
        <v>42.585000000000001</v>
      </c>
      <c r="H80" s="378">
        <f t="shared" ref="H80:U81" ca="1" si="76">+IF(ISERROR(AVERAGE(INDIRECT("'Prices'!"&amp;VLOOKUP(H$1,$AM$1:$AN$197,2,FALSE)&amp;$A80&amp;":"&amp;VLOOKUP(DATE(YEAR(H$1),12,1),$AM$1:$AN$197,2,FALSE)&amp;$A80))),"",AVERAGE(INDIRECT("'Prices'!"&amp;VLOOKUP(H$1,$AM$1:$AN$197,2,FALSE)&amp;$A80&amp;":"&amp;VLOOKUP(DATE(YEAR(H$1),12,1),$AM$1:$AN$197,2,FALSE)&amp;$A80)))</f>
        <v>42.585000000000001</v>
      </c>
      <c r="I80" s="378">
        <f t="shared" ca="1" si="76"/>
        <v>42.585000000000001</v>
      </c>
      <c r="J80" s="378">
        <f t="shared" ca="1" si="76"/>
        <v>42.585000000000001</v>
      </c>
      <c r="K80" s="378">
        <f t="shared" ca="1" si="76"/>
        <v>43.604166666666679</v>
      </c>
      <c r="L80" s="378">
        <f t="shared" ca="1" si="76"/>
        <v>44.701666666666675</v>
      </c>
      <c r="M80" s="378">
        <f t="shared" ca="1" si="76"/>
        <v>45.867500000000007</v>
      </c>
      <c r="N80" s="378">
        <f t="shared" ca="1" si="76"/>
        <v>47.081666666666656</v>
      </c>
      <c r="O80" s="378">
        <f t="shared" ca="1" si="76"/>
        <v>48.344166666666666</v>
      </c>
      <c r="P80" s="378">
        <f t="shared" ca="1" si="76"/>
        <v>49.656666666666666</v>
      </c>
      <c r="Q80" s="378">
        <f t="shared" ca="1" si="76"/>
        <v>51.0075</v>
      </c>
      <c r="R80" s="378">
        <f t="shared" ca="1" si="76"/>
        <v>52.406666666666666</v>
      </c>
      <c r="S80" s="378">
        <f t="shared" ca="1" si="76"/>
        <v>53.865833333333342</v>
      </c>
      <c r="T80" s="378">
        <f t="shared" ca="1" si="76"/>
        <v>55.381666666666668</v>
      </c>
      <c r="U80" s="378">
        <f t="shared" ca="1" si="76"/>
        <v>56.951666666666661</v>
      </c>
      <c r="V80" s="32"/>
      <c r="W80" s="32"/>
      <c r="X80" s="32"/>
      <c r="Y80" s="284"/>
      <c r="Z80" s="32"/>
      <c r="AA80" s="32"/>
      <c r="AB80" s="32"/>
      <c r="AC80" s="32"/>
      <c r="AD80" s="32"/>
      <c r="AE80" s="32"/>
      <c r="AF80" s="321"/>
      <c r="AG80" s="8"/>
      <c r="AH80" s="8"/>
      <c r="AM80" s="27">
        <f t="shared" si="64"/>
        <v>43678</v>
      </c>
      <c r="AN80" s="41" t="str">
        <f t="shared" si="54"/>
        <v>ch</v>
      </c>
      <c r="AO80" s="41">
        <f t="shared" si="65"/>
        <v>86</v>
      </c>
      <c r="AP80" s="41">
        <f t="shared" si="55"/>
        <v>105</v>
      </c>
      <c r="AQ80" s="41">
        <f t="shared" si="66"/>
        <v>80</v>
      </c>
      <c r="AR80" s="41" t="str">
        <f t="shared" ref="AR80:AR83" si="77">+"c"&amp;AR2</f>
        <v>cb</v>
      </c>
      <c r="AT80" s="139">
        <v>42917</v>
      </c>
      <c r="AU80" s="142">
        <v>320</v>
      </c>
      <c r="AV80" s="142">
        <v>424</v>
      </c>
      <c r="AW80" s="142">
        <v>480</v>
      </c>
      <c r="AX80" s="142">
        <v>176</v>
      </c>
      <c r="AY80" s="142">
        <v>88</v>
      </c>
      <c r="AZ80" s="142">
        <v>160</v>
      </c>
      <c r="BA80" s="142">
        <v>744</v>
      </c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</row>
    <row r="81" spans="1:142" s="41" customFormat="1">
      <c r="A81" s="239">
        <f t="shared" si="60"/>
        <v>80</v>
      </c>
      <c r="B81" s="41" t="s">
        <v>93</v>
      </c>
      <c r="C81" s="41" t="s">
        <v>76</v>
      </c>
      <c r="D81" s="41" t="s">
        <v>68</v>
      </c>
      <c r="E81" s="460" t="s">
        <v>265</v>
      </c>
      <c r="F81" s="41" t="s">
        <v>79</v>
      </c>
      <c r="G81" s="378">
        <f t="shared" ref="G81" ca="1" si="78">+IF(ISERROR(AVERAGE(INDIRECT("'Prices'!"&amp;VLOOKUP(G$1,$AM$1:$AN$197,2,FALSE)&amp;$A81&amp;":"&amp;VLOOKUP(DATE(YEAR(G$1),12,1),$AM$1:$AN$197,2,FALSE)&amp;$A81))),"",AVERAGE(INDIRECT("'Prices'!"&amp;VLOOKUP(G$1,$AM$1:$AN$197,2,FALSE)&amp;$A81&amp;":"&amp;VLOOKUP(DATE(YEAR(G$1),12,1),$AM$1:$AN$197,2,FALSE)&amp;$A81)))</f>
        <v>1.3799999999999997</v>
      </c>
      <c r="H81" s="378">
        <f t="shared" ca="1" si="76"/>
        <v>1.3799999999999997</v>
      </c>
      <c r="I81" s="378">
        <f t="shared" ca="1" si="76"/>
        <v>1.9699999999999998</v>
      </c>
      <c r="J81" s="378">
        <f t="shared" ca="1" si="76"/>
        <v>1.9699999999999998</v>
      </c>
      <c r="K81" s="378">
        <f t="shared" ca="1" si="76"/>
        <v>2.0099999999999993</v>
      </c>
      <c r="L81" s="378">
        <f t="shared" ca="1" si="76"/>
        <v>2.0599999999999996</v>
      </c>
      <c r="M81" s="378">
        <f t="shared" ca="1" si="76"/>
        <v>2.1200000000000006</v>
      </c>
      <c r="N81" s="378">
        <f t="shared" ca="1" si="76"/>
        <v>2.1700000000000004</v>
      </c>
      <c r="O81" s="378">
        <f t="shared" ca="1" si="76"/>
        <v>2.23</v>
      </c>
      <c r="P81" s="378">
        <f t="shared" ca="1" si="76"/>
        <v>2.2899999999999996</v>
      </c>
      <c r="Q81" s="378">
        <f t="shared" ca="1" si="76"/>
        <v>2.36</v>
      </c>
      <c r="R81" s="378">
        <f t="shared" ca="1" si="76"/>
        <v>2.4200000000000004</v>
      </c>
      <c r="S81" s="378">
        <f t="shared" ca="1" si="76"/>
        <v>2.4900000000000007</v>
      </c>
      <c r="T81" s="378">
        <f t="shared" ca="1" si="76"/>
        <v>2.5599999999999996</v>
      </c>
      <c r="U81" s="378">
        <f t="shared" ca="1" si="76"/>
        <v>2.6299999999999994</v>
      </c>
      <c r="V81" s="32"/>
      <c r="W81" s="32"/>
      <c r="X81" s="32"/>
      <c r="Y81" s="284"/>
      <c r="Z81" s="32"/>
      <c r="AA81" s="32"/>
      <c r="AB81" s="32"/>
      <c r="AC81" s="32"/>
      <c r="AD81" s="32"/>
      <c r="AE81" s="32"/>
      <c r="AF81" s="321"/>
      <c r="AG81" s="8"/>
      <c r="AH81" s="8"/>
      <c r="AM81" s="27">
        <f t="shared" si="64"/>
        <v>43709</v>
      </c>
      <c r="AN81" s="41" t="str">
        <f t="shared" si="54"/>
        <v>ci</v>
      </c>
      <c r="AO81" s="41">
        <f t="shared" si="65"/>
        <v>87</v>
      </c>
      <c r="AP81" s="41">
        <f t="shared" si="55"/>
        <v>106</v>
      </c>
      <c r="AQ81" s="41">
        <f t="shared" si="66"/>
        <v>81</v>
      </c>
      <c r="AR81" s="41" t="str">
        <f t="shared" si="77"/>
        <v>cc</v>
      </c>
      <c r="AT81" s="139">
        <v>42948</v>
      </c>
      <c r="AU81" s="142">
        <v>368</v>
      </c>
      <c r="AV81" s="142">
        <v>376</v>
      </c>
      <c r="AW81" s="142">
        <v>552</v>
      </c>
      <c r="AX81" s="142">
        <v>128</v>
      </c>
      <c r="AY81" s="142">
        <v>64</v>
      </c>
      <c r="AZ81" s="142">
        <v>184</v>
      </c>
      <c r="BA81" s="142">
        <v>744</v>
      </c>
    </row>
    <row r="82" spans="1:142" s="41" customFormat="1">
      <c r="A82" s="239">
        <f t="shared" si="60"/>
        <v>81</v>
      </c>
      <c r="E82" s="460"/>
      <c r="G82" s="378"/>
      <c r="H82" s="378"/>
      <c r="I82" s="378"/>
      <c r="J82" s="378"/>
      <c r="K82" s="378"/>
      <c r="L82" s="378"/>
      <c r="M82" s="378"/>
      <c r="N82" s="378"/>
      <c r="O82" s="378"/>
      <c r="P82" s="378"/>
      <c r="Q82" s="378"/>
      <c r="R82" s="378"/>
      <c r="S82" s="378"/>
      <c r="T82" s="378"/>
      <c r="U82" s="378"/>
      <c r="V82" s="32"/>
      <c r="W82" s="32"/>
      <c r="X82" s="32"/>
      <c r="Y82" s="284"/>
      <c r="Z82" s="32"/>
      <c r="AA82" s="32"/>
      <c r="AB82" s="32"/>
      <c r="AC82" s="32"/>
      <c r="AD82" s="32"/>
      <c r="AE82" s="32"/>
      <c r="AF82" s="321"/>
      <c r="AG82" s="8"/>
      <c r="AH82" s="8"/>
      <c r="AM82" s="27">
        <f t="shared" si="64"/>
        <v>43739</v>
      </c>
      <c r="AN82" s="41" t="str">
        <f t="shared" si="54"/>
        <v>cj</v>
      </c>
      <c r="AO82" s="41">
        <f t="shared" si="65"/>
        <v>88</v>
      </c>
      <c r="AP82" s="41">
        <f t="shared" si="55"/>
        <v>107</v>
      </c>
      <c r="AQ82" s="41">
        <f t="shared" si="66"/>
        <v>82</v>
      </c>
      <c r="AR82" s="41" t="str">
        <f t="shared" si="77"/>
        <v>cd</v>
      </c>
      <c r="AT82" s="139">
        <v>42979</v>
      </c>
      <c r="AU82" s="142">
        <v>320</v>
      </c>
      <c r="AV82" s="142">
        <v>400</v>
      </c>
      <c r="AW82" s="142">
        <v>480</v>
      </c>
      <c r="AX82" s="142">
        <v>160</v>
      </c>
      <c r="AY82" s="142">
        <v>80</v>
      </c>
      <c r="AZ82" s="142">
        <v>160</v>
      </c>
      <c r="BA82" s="142">
        <v>720</v>
      </c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</row>
    <row r="83" spans="1:142" s="41" customFormat="1">
      <c r="A83" s="239">
        <f t="shared" si="60"/>
        <v>82</v>
      </c>
      <c r="B83" s="439" t="s">
        <v>254</v>
      </c>
      <c r="C83" s="23" t="s">
        <v>76</v>
      </c>
      <c r="D83" s="23" t="s">
        <v>68</v>
      </c>
      <c r="E83" s="457"/>
      <c r="F83" s="23" t="s">
        <v>77</v>
      </c>
      <c r="G83" s="378" t="str">
        <f ca="1">+IF(ISERROR(AVERAGE(INDIRECT("'Prices'!"&amp;VLOOKUP(G$1,$AM$1:$AN$197,2,FALSE)&amp;$A83&amp;":"&amp;VLOOKUP(DATE(YEAR(G$1),12,1),$AM$1:$AN$197,2,FALSE)&amp;$A83))),"",AVERAGE(INDIRECT("'Prices'!"&amp;VLOOKUP(G$1,$AM$1:$AN$197,2,FALSE)&amp;$A83&amp;":"&amp;VLOOKUP(DATE(YEAR(G$1),12,1),$AM$1:$AN$197,2,FALSE)&amp;$A83)))</f>
        <v/>
      </c>
      <c r="H83" s="378" t="str">
        <f t="shared" ref="H83:U85" ca="1" si="79">+IF(ISERROR(AVERAGE(INDIRECT("'Prices'!"&amp;VLOOKUP(H$1,$AM$1:$AN$197,2,FALSE)&amp;$A83&amp;":"&amp;VLOOKUP(DATE(YEAR(H$1),12,1),$AM$1:$AN$197,2,FALSE)&amp;$A83))),"",AVERAGE(INDIRECT("'Prices'!"&amp;VLOOKUP(H$1,$AM$1:$AN$197,2,FALSE)&amp;$A83&amp;":"&amp;VLOOKUP(DATE(YEAR(H$1),12,1),$AM$1:$AN$197,2,FALSE)&amp;$A83)))</f>
        <v/>
      </c>
      <c r="I83" s="378" t="str">
        <f t="shared" ca="1" si="79"/>
        <v/>
      </c>
      <c r="J83" s="378" t="str">
        <f t="shared" ca="1" si="79"/>
        <v/>
      </c>
      <c r="K83" s="378" t="str">
        <f t="shared" ca="1" si="79"/>
        <v/>
      </c>
      <c r="L83" s="378" t="str">
        <f t="shared" ca="1" si="79"/>
        <v/>
      </c>
      <c r="M83" s="378" t="str">
        <f t="shared" ca="1" si="79"/>
        <v/>
      </c>
      <c r="N83" s="378" t="str">
        <f t="shared" ca="1" si="79"/>
        <v/>
      </c>
      <c r="O83" s="378" t="str">
        <f t="shared" ca="1" si="79"/>
        <v/>
      </c>
      <c r="P83" s="378" t="str">
        <f t="shared" ca="1" si="79"/>
        <v/>
      </c>
      <c r="Q83" s="378" t="str">
        <f t="shared" ca="1" si="79"/>
        <v/>
      </c>
      <c r="R83" s="378" t="str">
        <f t="shared" ca="1" si="79"/>
        <v/>
      </c>
      <c r="S83" s="378" t="str">
        <f t="shared" ca="1" si="79"/>
        <v/>
      </c>
      <c r="T83" s="378" t="str">
        <f t="shared" ca="1" si="79"/>
        <v/>
      </c>
      <c r="U83" s="378" t="str">
        <f t="shared" ca="1" si="79"/>
        <v/>
      </c>
      <c r="V83" s="32"/>
      <c r="W83" s="32"/>
      <c r="X83" s="32"/>
      <c r="Y83" s="284"/>
      <c r="Z83" s="32"/>
      <c r="AA83" s="32"/>
      <c r="AB83" s="32"/>
      <c r="AC83" s="32"/>
      <c r="AD83" s="32"/>
      <c r="AE83" s="32"/>
      <c r="AF83" s="321"/>
      <c r="AG83" s="8"/>
      <c r="AH83" s="8"/>
      <c r="AM83" s="27">
        <f t="shared" si="64"/>
        <v>43770</v>
      </c>
      <c r="AN83" s="41" t="str">
        <f t="shared" si="54"/>
        <v>ck</v>
      </c>
      <c r="AO83" s="41">
        <f t="shared" si="65"/>
        <v>89</v>
      </c>
      <c r="AP83" s="41">
        <f t="shared" si="55"/>
        <v>108</v>
      </c>
      <c r="AQ83" s="41">
        <f t="shared" si="66"/>
        <v>83</v>
      </c>
      <c r="AR83" s="41" t="str">
        <f t="shared" si="77"/>
        <v>ce</v>
      </c>
      <c r="AT83" s="139">
        <v>43009</v>
      </c>
      <c r="AU83" s="142">
        <v>352</v>
      </c>
      <c r="AV83" s="142">
        <v>392</v>
      </c>
      <c r="AW83" s="142">
        <v>528</v>
      </c>
      <c r="AX83" s="142">
        <v>144</v>
      </c>
      <c r="AY83" s="142">
        <v>72</v>
      </c>
      <c r="AZ83" s="142">
        <v>176</v>
      </c>
      <c r="BA83" s="142">
        <v>744</v>
      </c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</row>
    <row r="84" spans="1:142" s="41" customFormat="1">
      <c r="A84" s="239">
        <f t="shared" si="60"/>
        <v>83</v>
      </c>
      <c r="B84" s="439" t="s">
        <v>254</v>
      </c>
      <c r="C84" s="23" t="s">
        <v>76</v>
      </c>
      <c r="D84" s="23" t="s">
        <v>68</v>
      </c>
      <c r="E84" s="457"/>
      <c r="F84" s="23" t="s">
        <v>78</v>
      </c>
      <c r="G84" s="378" t="str">
        <f t="shared" ref="G84:G85" ca="1" si="80">+IF(ISERROR(AVERAGE(INDIRECT("'Prices'!"&amp;VLOOKUP(G$1,$AM$1:$AN$197,2,FALSE)&amp;$A84&amp;":"&amp;VLOOKUP(DATE(YEAR(G$1),12,1),$AM$1:$AN$197,2,FALSE)&amp;$A84))),"",AVERAGE(INDIRECT("'Prices'!"&amp;VLOOKUP(G$1,$AM$1:$AN$197,2,FALSE)&amp;$A84&amp;":"&amp;VLOOKUP(DATE(YEAR(G$1),12,1),$AM$1:$AN$197,2,FALSE)&amp;$A84)))</f>
        <v/>
      </c>
      <c r="H84" s="378" t="str">
        <f t="shared" ca="1" si="79"/>
        <v/>
      </c>
      <c r="I84" s="378" t="str">
        <f t="shared" ca="1" si="79"/>
        <v/>
      </c>
      <c r="J84" s="378" t="str">
        <f t="shared" ca="1" si="79"/>
        <v/>
      </c>
      <c r="K84" s="378" t="str">
        <f t="shared" ca="1" si="79"/>
        <v/>
      </c>
      <c r="L84" s="378" t="str">
        <f t="shared" ca="1" si="79"/>
        <v/>
      </c>
      <c r="M84" s="378" t="str">
        <f t="shared" ca="1" si="79"/>
        <v/>
      </c>
      <c r="N84" s="378" t="str">
        <f t="shared" ca="1" si="79"/>
        <v/>
      </c>
      <c r="O84" s="378" t="str">
        <f t="shared" ca="1" si="79"/>
        <v/>
      </c>
      <c r="P84" s="378" t="str">
        <f t="shared" ca="1" si="79"/>
        <v/>
      </c>
      <c r="Q84" s="378" t="str">
        <f t="shared" ca="1" si="79"/>
        <v/>
      </c>
      <c r="R84" s="378" t="str">
        <f t="shared" ca="1" si="79"/>
        <v/>
      </c>
      <c r="S84" s="378" t="str">
        <f t="shared" ca="1" si="79"/>
        <v/>
      </c>
      <c r="T84" s="378" t="str">
        <f t="shared" ca="1" si="79"/>
        <v/>
      </c>
      <c r="U84" s="378" t="str">
        <f t="shared" ca="1" si="79"/>
        <v/>
      </c>
      <c r="V84" s="32"/>
      <c r="W84" s="32"/>
      <c r="X84" s="32"/>
      <c r="Y84" s="284"/>
      <c r="Z84" s="32"/>
      <c r="AA84" s="32"/>
      <c r="AB84" s="32"/>
      <c r="AC84" s="32"/>
      <c r="AD84" s="32"/>
      <c r="AE84" s="32"/>
      <c r="AF84" s="321"/>
      <c r="AG84" s="8"/>
      <c r="AH84" s="8"/>
      <c r="AM84" s="27">
        <f>+EDATE(AM83,1)</f>
        <v>43800</v>
      </c>
      <c r="AN84" s="41" t="str">
        <f t="shared" si="54"/>
        <v>cl</v>
      </c>
      <c r="AO84" s="41">
        <f>+AO83+1</f>
        <v>90</v>
      </c>
      <c r="AP84" s="41">
        <f t="shared" si="55"/>
        <v>109</v>
      </c>
      <c r="AQ84" s="41">
        <f>+AQ83+1</f>
        <v>84</v>
      </c>
      <c r="AR84" s="41" t="str">
        <f t="shared" ref="AR84:AR104" si="81">+"c"&amp;AR6</f>
        <v>cf</v>
      </c>
      <c r="AT84" s="139">
        <v>43040</v>
      </c>
      <c r="AU84" s="142">
        <v>336</v>
      </c>
      <c r="AV84" s="142">
        <v>384</v>
      </c>
      <c r="AW84" s="142">
        <v>504</v>
      </c>
      <c r="AX84" s="142">
        <v>144</v>
      </c>
      <c r="AY84" s="142">
        <v>72</v>
      </c>
      <c r="AZ84" s="142">
        <v>168</v>
      </c>
      <c r="BA84" s="142">
        <v>720</v>
      </c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</row>
    <row r="85" spans="1:142" s="41" customFormat="1">
      <c r="A85" s="239">
        <f t="shared" si="60"/>
        <v>84</v>
      </c>
      <c r="B85" s="439" t="s">
        <v>254</v>
      </c>
      <c r="C85" s="23" t="s">
        <v>76</v>
      </c>
      <c r="D85" s="23" t="s">
        <v>68</v>
      </c>
      <c r="E85" s="457" t="s">
        <v>263</v>
      </c>
      <c r="F85" s="23" t="s">
        <v>79</v>
      </c>
      <c r="G85" s="378" t="str">
        <f t="shared" ca="1" si="80"/>
        <v/>
      </c>
      <c r="H85" s="378" t="str">
        <f t="shared" ca="1" si="79"/>
        <v/>
      </c>
      <c r="I85" s="378" t="str">
        <f t="shared" ca="1" si="79"/>
        <v/>
      </c>
      <c r="J85" s="378" t="str">
        <f t="shared" ca="1" si="79"/>
        <v/>
      </c>
      <c r="K85" s="378" t="str">
        <f t="shared" ca="1" si="79"/>
        <v/>
      </c>
      <c r="L85" s="378" t="str">
        <f t="shared" ca="1" si="79"/>
        <v/>
      </c>
      <c r="M85" s="378" t="str">
        <f t="shared" ca="1" si="79"/>
        <v/>
      </c>
      <c r="N85" s="378" t="str">
        <f t="shared" ca="1" si="79"/>
        <v/>
      </c>
      <c r="O85" s="378" t="str">
        <f t="shared" ca="1" si="79"/>
        <v/>
      </c>
      <c r="P85" s="378" t="str">
        <f t="shared" ca="1" si="79"/>
        <v/>
      </c>
      <c r="Q85" s="378" t="str">
        <f t="shared" ca="1" si="79"/>
        <v/>
      </c>
      <c r="R85" s="378" t="str">
        <f t="shared" ca="1" si="79"/>
        <v/>
      </c>
      <c r="S85" s="378" t="str">
        <f t="shared" ca="1" si="79"/>
        <v/>
      </c>
      <c r="T85" s="378" t="str">
        <f t="shared" ca="1" si="79"/>
        <v/>
      </c>
      <c r="U85" s="378" t="str">
        <f t="shared" ca="1" si="79"/>
        <v/>
      </c>
      <c r="V85" s="32"/>
      <c r="W85" s="32"/>
      <c r="X85" s="32"/>
      <c r="Y85" s="284"/>
      <c r="Z85" s="32"/>
      <c r="AA85" s="32"/>
      <c r="AB85" s="32"/>
      <c r="AC85" s="32"/>
      <c r="AD85" s="32"/>
      <c r="AE85" s="32"/>
      <c r="AF85" s="321"/>
      <c r="AG85" s="8"/>
      <c r="AH85" s="8"/>
      <c r="AM85" s="27">
        <f t="shared" si="64"/>
        <v>43831</v>
      </c>
      <c r="AN85" s="41" t="str">
        <f t="shared" si="54"/>
        <v>cm</v>
      </c>
      <c r="AO85" s="41">
        <f t="shared" si="65"/>
        <v>91</v>
      </c>
      <c r="AP85" s="41">
        <f t="shared" si="55"/>
        <v>110</v>
      </c>
      <c r="AQ85" s="41">
        <f t="shared" si="66"/>
        <v>85</v>
      </c>
      <c r="AR85" s="41" t="str">
        <f t="shared" si="81"/>
        <v>cg</v>
      </c>
      <c r="AT85" s="139">
        <v>43070</v>
      </c>
      <c r="AU85" s="142">
        <v>320</v>
      </c>
      <c r="AV85" s="142">
        <v>424</v>
      </c>
      <c r="AW85" s="142">
        <v>480</v>
      </c>
      <c r="AX85" s="142">
        <v>176</v>
      </c>
      <c r="AY85" s="142">
        <v>88</v>
      </c>
      <c r="AZ85" s="142">
        <v>160</v>
      </c>
      <c r="BA85" s="142">
        <v>744</v>
      </c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</row>
    <row r="86" spans="1:142" s="41" customFormat="1">
      <c r="A86" s="239">
        <f t="shared" si="60"/>
        <v>85</v>
      </c>
      <c r="B86" s="439"/>
      <c r="C86" s="439"/>
      <c r="D86" s="439"/>
      <c r="E86" s="458"/>
      <c r="F86" s="439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32"/>
      <c r="W86" s="32"/>
      <c r="X86" s="32"/>
      <c r="Y86" s="284"/>
      <c r="Z86" s="32"/>
      <c r="AA86" s="32"/>
      <c r="AB86" s="32"/>
      <c r="AC86" s="32"/>
      <c r="AD86" s="32"/>
      <c r="AE86" s="32"/>
      <c r="AF86" s="321"/>
      <c r="AG86" s="8"/>
      <c r="AH86" s="8"/>
      <c r="AM86" s="27">
        <f t="shared" si="64"/>
        <v>43862</v>
      </c>
      <c r="AN86" s="41" t="str">
        <f t="shared" si="54"/>
        <v>cn</v>
      </c>
      <c r="AO86" s="41">
        <f t="shared" si="65"/>
        <v>92</v>
      </c>
      <c r="AP86" s="41">
        <f t="shared" si="55"/>
        <v>111</v>
      </c>
      <c r="AQ86" s="41">
        <f t="shared" si="66"/>
        <v>86</v>
      </c>
      <c r="AR86" s="41" t="str">
        <f t="shared" si="81"/>
        <v>ch</v>
      </c>
      <c r="AT86" s="140">
        <v>43101</v>
      </c>
      <c r="AU86" s="143">
        <v>352</v>
      </c>
      <c r="AV86" s="143">
        <v>392</v>
      </c>
      <c r="AW86" s="143">
        <v>528</v>
      </c>
      <c r="AX86" s="143">
        <v>144</v>
      </c>
      <c r="AY86" s="143">
        <v>72</v>
      </c>
      <c r="AZ86" s="143">
        <v>176</v>
      </c>
      <c r="BA86" s="143">
        <v>744</v>
      </c>
    </row>
    <row r="87" spans="1:142" s="41" customFormat="1">
      <c r="A87" s="239">
        <f t="shared" si="60"/>
        <v>86</v>
      </c>
      <c r="B87" s="439" t="s">
        <v>255</v>
      </c>
      <c r="C87" s="23" t="s">
        <v>76</v>
      </c>
      <c r="D87" s="23" t="s">
        <v>68</v>
      </c>
      <c r="E87" s="457"/>
      <c r="F87" s="23" t="s">
        <v>77</v>
      </c>
      <c r="G87" s="378" t="str">
        <f ca="1">+IF(ISERROR(AVERAGE(INDIRECT("'Prices'!"&amp;VLOOKUP(G$1,$AM$1:$AN$197,2,FALSE)&amp;$A87&amp;":"&amp;VLOOKUP(DATE(YEAR(G$1),12,1),$AM$1:$AN$197,2,FALSE)&amp;$A87))),"",AVERAGE(INDIRECT("'Prices'!"&amp;VLOOKUP(G$1,$AM$1:$AN$197,2,FALSE)&amp;$A87&amp;":"&amp;VLOOKUP(DATE(YEAR(G$1),12,1),$AM$1:$AN$197,2,FALSE)&amp;$A87)))</f>
        <v/>
      </c>
      <c r="H87" s="378" t="str">
        <f t="shared" ref="H87:U89" ca="1" si="82">+IF(ISERROR(AVERAGE(INDIRECT("'Prices'!"&amp;VLOOKUP(H$1,$AM$1:$AN$197,2,FALSE)&amp;$A87&amp;":"&amp;VLOOKUP(DATE(YEAR(H$1),12,1),$AM$1:$AN$197,2,FALSE)&amp;$A87))),"",AVERAGE(INDIRECT("'Prices'!"&amp;VLOOKUP(H$1,$AM$1:$AN$197,2,FALSE)&amp;$A87&amp;":"&amp;VLOOKUP(DATE(YEAR(H$1),12,1),$AM$1:$AN$197,2,FALSE)&amp;$A87)))</f>
        <v/>
      </c>
      <c r="I87" s="378" t="str">
        <f t="shared" ca="1" si="82"/>
        <v/>
      </c>
      <c r="J87" s="378" t="str">
        <f t="shared" ca="1" si="82"/>
        <v/>
      </c>
      <c r="K87" s="378" t="str">
        <f t="shared" ca="1" si="82"/>
        <v/>
      </c>
      <c r="L87" s="378" t="str">
        <f t="shared" ca="1" si="82"/>
        <v/>
      </c>
      <c r="M87" s="378" t="str">
        <f t="shared" ca="1" si="82"/>
        <v/>
      </c>
      <c r="N87" s="378" t="str">
        <f t="shared" ca="1" si="82"/>
        <v/>
      </c>
      <c r="O87" s="378" t="str">
        <f t="shared" ca="1" si="82"/>
        <v/>
      </c>
      <c r="P87" s="378" t="str">
        <f t="shared" ca="1" si="82"/>
        <v/>
      </c>
      <c r="Q87" s="378" t="str">
        <f t="shared" ca="1" si="82"/>
        <v/>
      </c>
      <c r="R87" s="378" t="str">
        <f t="shared" ca="1" si="82"/>
        <v/>
      </c>
      <c r="S87" s="378" t="str">
        <f t="shared" ca="1" si="82"/>
        <v/>
      </c>
      <c r="T87" s="378" t="str">
        <f t="shared" ca="1" si="82"/>
        <v/>
      </c>
      <c r="U87" s="378" t="str">
        <f t="shared" ca="1" si="82"/>
        <v/>
      </c>
      <c r="V87" s="32"/>
      <c r="W87" s="32"/>
      <c r="X87" s="32"/>
      <c r="Y87" s="284"/>
      <c r="Z87" s="32"/>
      <c r="AA87" s="32"/>
      <c r="AB87" s="32"/>
      <c r="AC87" s="32"/>
      <c r="AD87" s="32"/>
      <c r="AE87" s="32"/>
      <c r="AF87" s="321"/>
      <c r="AG87" s="8"/>
      <c r="AH87" s="8"/>
      <c r="AM87" s="27">
        <f t="shared" si="64"/>
        <v>43891</v>
      </c>
      <c r="AN87" s="41" t="str">
        <f t="shared" ref="AN87:AN118" si="83">+VLOOKUP(AO87,$AQ$1:$AR$197,2,FALSE)</f>
        <v>co</v>
      </c>
      <c r="AO87" s="41">
        <f t="shared" si="65"/>
        <v>93</v>
      </c>
      <c r="AP87" s="41">
        <f t="shared" ref="AP87:AP107" si="84">+MATCH(AM87,$AT$1:$AT$121)</f>
        <v>112</v>
      </c>
      <c r="AQ87" s="41">
        <f t="shared" si="66"/>
        <v>87</v>
      </c>
      <c r="AR87" s="41" t="str">
        <f t="shared" si="81"/>
        <v>ci</v>
      </c>
      <c r="AT87" s="140">
        <v>43132</v>
      </c>
      <c r="AU87" s="143">
        <v>320</v>
      </c>
      <c r="AV87" s="143">
        <v>352</v>
      </c>
      <c r="AW87" s="143">
        <v>480</v>
      </c>
      <c r="AX87" s="143">
        <v>128</v>
      </c>
      <c r="AY87" s="143">
        <v>64</v>
      </c>
      <c r="AZ87" s="143">
        <v>160</v>
      </c>
      <c r="BA87" s="143">
        <v>672</v>
      </c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</row>
    <row r="88" spans="1:142" s="41" customFormat="1">
      <c r="A88" s="239">
        <f t="shared" si="60"/>
        <v>87</v>
      </c>
      <c r="B88" s="439" t="s">
        <v>255</v>
      </c>
      <c r="C88" s="23" t="s">
        <v>76</v>
      </c>
      <c r="D88" s="23" t="s">
        <v>68</v>
      </c>
      <c r="E88" s="457"/>
      <c r="F88" s="23" t="s">
        <v>78</v>
      </c>
      <c r="G88" s="378" t="str">
        <f t="shared" ref="G88:G89" ca="1" si="85">+IF(ISERROR(AVERAGE(INDIRECT("'Prices'!"&amp;VLOOKUP(G$1,$AM$1:$AN$197,2,FALSE)&amp;$A88&amp;":"&amp;VLOOKUP(DATE(YEAR(G$1),12,1),$AM$1:$AN$197,2,FALSE)&amp;$A88))),"",AVERAGE(INDIRECT("'Prices'!"&amp;VLOOKUP(G$1,$AM$1:$AN$197,2,FALSE)&amp;$A88&amp;":"&amp;VLOOKUP(DATE(YEAR(G$1),12,1),$AM$1:$AN$197,2,FALSE)&amp;$A88)))</f>
        <v/>
      </c>
      <c r="H88" s="378" t="str">
        <f t="shared" ca="1" si="82"/>
        <v/>
      </c>
      <c r="I88" s="378" t="str">
        <f t="shared" ca="1" si="82"/>
        <v/>
      </c>
      <c r="J88" s="378" t="str">
        <f t="shared" ca="1" si="82"/>
        <v/>
      </c>
      <c r="K88" s="378" t="str">
        <f t="shared" ca="1" si="82"/>
        <v/>
      </c>
      <c r="L88" s="378" t="str">
        <f t="shared" ca="1" si="82"/>
        <v/>
      </c>
      <c r="M88" s="378" t="str">
        <f t="shared" ca="1" si="82"/>
        <v/>
      </c>
      <c r="N88" s="378" t="str">
        <f t="shared" ca="1" si="82"/>
        <v/>
      </c>
      <c r="O88" s="378" t="str">
        <f t="shared" ca="1" si="82"/>
        <v/>
      </c>
      <c r="P88" s="378" t="str">
        <f t="shared" ca="1" si="82"/>
        <v/>
      </c>
      <c r="Q88" s="378" t="str">
        <f t="shared" ca="1" si="82"/>
        <v/>
      </c>
      <c r="R88" s="378" t="str">
        <f t="shared" ca="1" si="82"/>
        <v/>
      </c>
      <c r="S88" s="378" t="str">
        <f t="shared" ca="1" si="82"/>
        <v/>
      </c>
      <c r="T88" s="378" t="str">
        <f t="shared" ca="1" si="82"/>
        <v/>
      </c>
      <c r="U88" s="378" t="str">
        <f t="shared" ca="1" si="82"/>
        <v/>
      </c>
      <c r="V88" s="32"/>
      <c r="W88" s="32"/>
      <c r="X88" s="32"/>
      <c r="Y88" s="284"/>
      <c r="Z88" s="32"/>
      <c r="AA88" s="32"/>
      <c r="AB88" s="32"/>
      <c r="AC88" s="32"/>
      <c r="AD88" s="32"/>
      <c r="AE88" s="32"/>
      <c r="AF88" s="321"/>
      <c r="AG88" s="8"/>
      <c r="AH88" s="8"/>
      <c r="AM88" s="27">
        <f t="shared" si="64"/>
        <v>43922</v>
      </c>
      <c r="AN88" s="41" t="str">
        <f t="shared" si="83"/>
        <v>cp</v>
      </c>
      <c r="AO88" s="41">
        <f t="shared" si="65"/>
        <v>94</v>
      </c>
      <c r="AP88" s="41">
        <f t="shared" si="84"/>
        <v>113</v>
      </c>
      <c r="AQ88" s="41">
        <f t="shared" si="66"/>
        <v>88</v>
      </c>
      <c r="AR88" s="41" t="str">
        <f t="shared" si="81"/>
        <v>cj</v>
      </c>
      <c r="AT88" s="140">
        <v>43160</v>
      </c>
      <c r="AU88" s="143">
        <v>352</v>
      </c>
      <c r="AV88" s="143">
        <v>392</v>
      </c>
      <c r="AW88" s="143">
        <v>528</v>
      </c>
      <c r="AX88" s="143">
        <v>144</v>
      </c>
      <c r="AY88" s="143">
        <v>72</v>
      </c>
      <c r="AZ88" s="143">
        <v>176</v>
      </c>
      <c r="BA88" s="143">
        <v>744</v>
      </c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</row>
    <row r="89" spans="1:142" s="41" customFormat="1">
      <c r="A89" s="239">
        <f t="shared" si="60"/>
        <v>88</v>
      </c>
      <c r="B89" s="439" t="s">
        <v>255</v>
      </c>
      <c r="C89" s="23" t="s">
        <v>76</v>
      </c>
      <c r="D89" s="23" t="s">
        <v>68</v>
      </c>
      <c r="E89" s="457" t="s">
        <v>263</v>
      </c>
      <c r="F89" s="23" t="s">
        <v>79</v>
      </c>
      <c r="G89" s="378" t="str">
        <f t="shared" ca="1" si="85"/>
        <v/>
      </c>
      <c r="H89" s="378" t="str">
        <f t="shared" ca="1" si="82"/>
        <v/>
      </c>
      <c r="I89" s="378" t="str">
        <f t="shared" ca="1" si="82"/>
        <v/>
      </c>
      <c r="J89" s="378" t="str">
        <f t="shared" ca="1" si="82"/>
        <v/>
      </c>
      <c r="K89" s="378" t="str">
        <f t="shared" ca="1" si="82"/>
        <v/>
      </c>
      <c r="L89" s="378" t="str">
        <f t="shared" ca="1" si="82"/>
        <v/>
      </c>
      <c r="M89" s="378" t="str">
        <f t="shared" ca="1" si="82"/>
        <v/>
      </c>
      <c r="N89" s="378" t="str">
        <f t="shared" ca="1" si="82"/>
        <v/>
      </c>
      <c r="O89" s="378" t="str">
        <f t="shared" ca="1" si="82"/>
        <v/>
      </c>
      <c r="P89" s="378" t="str">
        <f t="shared" ca="1" si="82"/>
        <v/>
      </c>
      <c r="Q89" s="378" t="str">
        <f t="shared" ca="1" si="82"/>
        <v/>
      </c>
      <c r="R89" s="378" t="str">
        <f t="shared" ca="1" si="82"/>
        <v/>
      </c>
      <c r="S89" s="378" t="str">
        <f t="shared" ca="1" si="82"/>
        <v/>
      </c>
      <c r="T89" s="378" t="str">
        <f t="shared" ca="1" si="82"/>
        <v/>
      </c>
      <c r="U89" s="378" t="str">
        <f t="shared" ca="1" si="82"/>
        <v/>
      </c>
      <c r="V89" s="32"/>
      <c r="W89" s="32"/>
      <c r="X89" s="32"/>
      <c r="Y89" s="284"/>
      <c r="Z89" s="32"/>
      <c r="AA89" s="32"/>
      <c r="AB89" s="32"/>
      <c r="AC89" s="32"/>
      <c r="AD89" s="32"/>
      <c r="AE89" s="32"/>
      <c r="AF89" s="321"/>
      <c r="AG89" s="8"/>
      <c r="AH89" s="8"/>
      <c r="AM89" s="27">
        <f t="shared" si="64"/>
        <v>43952</v>
      </c>
      <c r="AN89" s="41" t="str">
        <f t="shared" si="83"/>
        <v>cq</v>
      </c>
      <c r="AO89" s="41">
        <f t="shared" si="65"/>
        <v>95</v>
      </c>
      <c r="AP89" s="41">
        <f t="shared" si="84"/>
        <v>114</v>
      </c>
      <c r="AQ89" s="41">
        <f t="shared" si="66"/>
        <v>89</v>
      </c>
      <c r="AR89" s="41" t="str">
        <f t="shared" si="81"/>
        <v>ck</v>
      </c>
      <c r="AT89" s="140">
        <v>43191</v>
      </c>
      <c r="AU89" s="143">
        <v>336</v>
      </c>
      <c r="AV89" s="143">
        <v>384</v>
      </c>
      <c r="AW89" s="143">
        <v>504</v>
      </c>
      <c r="AX89" s="143">
        <v>144</v>
      </c>
      <c r="AY89" s="143">
        <v>72</v>
      </c>
      <c r="AZ89" s="143">
        <v>168</v>
      </c>
      <c r="BA89" s="143">
        <v>720</v>
      </c>
      <c r="BB89" s="211"/>
      <c r="BC89" s="211"/>
      <c r="BD89" s="211"/>
      <c r="BE89" s="211"/>
      <c r="BF89" s="211"/>
      <c r="BG89" s="211"/>
      <c r="BH89" s="211"/>
      <c r="BI89" s="211"/>
      <c r="BJ89" s="211"/>
      <c r="BK89" s="211"/>
      <c r="BL89" s="211"/>
      <c r="BM89" s="211"/>
      <c r="BN89" s="211"/>
      <c r="BO89" s="211"/>
      <c r="BP89" s="211"/>
      <c r="BQ89" s="211"/>
      <c r="BR89" s="211"/>
      <c r="BS89" s="211"/>
      <c r="BT89" s="211"/>
      <c r="BU89" s="211"/>
      <c r="BV89" s="211"/>
      <c r="BW89" s="211"/>
      <c r="BX89" s="211"/>
      <c r="BY89" s="211"/>
      <c r="BZ89" s="211"/>
      <c r="CA89" s="211"/>
      <c r="CB89" s="211"/>
      <c r="CC89" s="211"/>
      <c r="CD89" s="211"/>
      <c r="CE89" s="211"/>
      <c r="CF89" s="211"/>
      <c r="CG89" s="211"/>
      <c r="CH89" s="211"/>
      <c r="CI89" s="211"/>
      <c r="CJ89" s="211"/>
      <c r="CK89" s="211"/>
      <c r="CL89" s="211"/>
      <c r="CM89" s="211"/>
      <c r="CN89" s="211"/>
      <c r="CO89" s="211"/>
      <c r="CP89" s="211"/>
      <c r="CQ89" s="211"/>
      <c r="CR89" s="211"/>
      <c r="CS89" s="211"/>
      <c r="CT89" s="211"/>
      <c r="CU89" s="211"/>
      <c r="CV89" s="211"/>
      <c r="CW89" s="211"/>
      <c r="CX89" s="211"/>
      <c r="CY89" s="211"/>
      <c r="CZ89" s="211"/>
      <c r="DA89" s="211"/>
      <c r="DB89" s="211"/>
      <c r="DC89" s="211"/>
      <c r="DD89" s="211"/>
      <c r="DE89" s="211"/>
      <c r="DF89" s="211"/>
      <c r="DG89" s="211"/>
      <c r="DH89" s="211"/>
      <c r="DI89" s="211"/>
      <c r="DJ89" s="211"/>
      <c r="DK89" s="211"/>
      <c r="DL89" s="211"/>
      <c r="DM89" s="211"/>
      <c r="DN89" s="211"/>
      <c r="DO89" s="211"/>
      <c r="DP89" s="211"/>
      <c r="DQ89" s="211"/>
      <c r="DR89" s="211"/>
      <c r="DS89" s="211"/>
      <c r="DT89" s="211"/>
      <c r="DU89" s="211"/>
      <c r="DV89" s="211"/>
      <c r="DW89" s="211"/>
      <c r="DX89" s="211"/>
      <c r="DY89" s="211"/>
      <c r="DZ89" s="211"/>
      <c r="EA89" s="211"/>
      <c r="EB89" s="211"/>
      <c r="EC89" s="211"/>
      <c r="ED89" s="211"/>
      <c r="EE89" s="211"/>
      <c r="EF89" s="211"/>
      <c r="EG89" s="211"/>
      <c r="EH89" s="211"/>
      <c r="EI89" s="211"/>
      <c r="EJ89" s="211"/>
      <c r="EK89" s="211"/>
      <c r="EL89" s="211"/>
    </row>
    <row r="90" spans="1:142" s="41" customFormat="1">
      <c r="A90" s="239">
        <f t="shared" si="60"/>
        <v>89</v>
      </c>
      <c r="B90" s="439"/>
      <c r="C90" s="442"/>
      <c r="D90" s="442"/>
      <c r="E90" s="459"/>
      <c r="F90" s="442"/>
      <c r="G90" s="45"/>
      <c r="H90" s="45"/>
      <c r="I90" s="45"/>
      <c r="J90" s="45"/>
      <c r="K90" s="461"/>
      <c r="L90" s="461"/>
      <c r="M90" s="461"/>
      <c r="N90" s="461"/>
      <c r="O90" s="461"/>
      <c r="P90" s="461"/>
      <c r="Q90" s="461"/>
      <c r="R90" s="461"/>
      <c r="S90" s="461"/>
      <c r="T90" s="461"/>
      <c r="U90" s="461"/>
      <c r="V90" s="32"/>
      <c r="W90" s="32"/>
      <c r="X90" s="32"/>
      <c r="Y90" s="284"/>
      <c r="Z90" s="32"/>
      <c r="AA90" s="32"/>
      <c r="AB90" s="32"/>
      <c r="AC90" s="32"/>
      <c r="AD90" s="32"/>
      <c r="AE90" s="32"/>
      <c r="AF90" s="321"/>
      <c r="AG90" s="8"/>
      <c r="AH90" s="8"/>
      <c r="AM90" s="27">
        <f t="shared" si="64"/>
        <v>43983</v>
      </c>
      <c r="AN90" s="41" t="str">
        <f t="shared" si="83"/>
        <v>cr</v>
      </c>
      <c r="AO90" s="41">
        <f t="shared" si="65"/>
        <v>96</v>
      </c>
      <c r="AP90" s="41">
        <f t="shared" si="84"/>
        <v>115</v>
      </c>
      <c r="AQ90" s="41">
        <f t="shared" si="66"/>
        <v>90</v>
      </c>
      <c r="AR90" s="41" t="str">
        <f t="shared" si="81"/>
        <v>cl</v>
      </c>
      <c r="AT90" s="140">
        <v>43221</v>
      </c>
      <c r="AU90" s="143">
        <v>352</v>
      </c>
      <c r="AV90" s="143">
        <v>392</v>
      </c>
      <c r="AW90" s="143">
        <v>528</v>
      </c>
      <c r="AX90" s="143">
        <v>144</v>
      </c>
      <c r="AY90" s="143">
        <v>72</v>
      </c>
      <c r="AZ90" s="143">
        <v>176</v>
      </c>
      <c r="BA90" s="143">
        <v>744</v>
      </c>
      <c r="BB90" s="211"/>
      <c r="BC90" s="211"/>
      <c r="BD90" s="211"/>
      <c r="BE90" s="211"/>
      <c r="BF90" s="211"/>
      <c r="BG90" s="211"/>
      <c r="BH90" s="211"/>
      <c r="BI90" s="211"/>
      <c r="BJ90" s="211"/>
      <c r="BK90" s="211"/>
      <c r="BL90" s="211"/>
      <c r="BM90" s="211"/>
      <c r="BN90" s="211"/>
      <c r="BO90" s="211"/>
      <c r="BP90" s="211"/>
      <c r="BQ90" s="211"/>
      <c r="BR90" s="211"/>
      <c r="BS90" s="211"/>
      <c r="BT90" s="211"/>
      <c r="BU90" s="211"/>
      <c r="BV90" s="211"/>
      <c r="BW90" s="211"/>
      <c r="BX90" s="211"/>
      <c r="BY90" s="211"/>
      <c r="BZ90" s="211"/>
      <c r="CA90" s="211"/>
      <c r="CB90" s="211"/>
      <c r="CC90" s="211"/>
      <c r="CD90" s="211"/>
      <c r="CE90" s="211"/>
      <c r="CF90" s="211"/>
      <c r="CG90" s="211"/>
      <c r="CH90" s="211"/>
      <c r="CI90" s="211"/>
      <c r="CJ90" s="211"/>
      <c r="CK90" s="211"/>
      <c r="CL90" s="211"/>
      <c r="CM90" s="211"/>
      <c r="CN90" s="211"/>
      <c r="CO90" s="211"/>
      <c r="CP90" s="211"/>
      <c r="CQ90" s="211"/>
      <c r="CR90" s="211"/>
      <c r="CS90" s="211"/>
      <c r="CT90" s="211"/>
      <c r="CU90" s="211"/>
      <c r="CV90" s="211"/>
      <c r="CW90" s="211"/>
      <c r="CX90" s="211"/>
      <c r="CY90" s="211"/>
      <c r="CZ90" s="211"/>
      <c r="DA90" s="211"/>
      <c r="DB90" s="211"/>
      <c r="DC90" s="211"/>
      <c r="DD90" s="211"/>
      <c r="DE90" s="211"/>
      <c r="DF90" s="211"/>
      <c r="DG90" s="211"/>
      <c r="DH90" s="211"/>
      <c r="DI90" s="211"/>
      <c r="DJ90" s="211"/>
      <c r="DK90" s="211"/>
      <c r="DL90" s="211"/>
      <c r="DM90" s="211"/>
      <c r="DN90" s="211"/>
      <c r="DO90" s="211"/>
      <c r="DP90" s="211"/>
      <c r="DQ90" s="211"/>
      <c r="DR90" s="211"/>
      <c r="DS90" s="211"/>
      <c r="DT90" s="211"/>
      <c r="DU90" s="211"/>
      <c r="DV90" s="211"/>
      <c r="DW90" s="211"/>
      <c r="DX90" s="211"/>
      <c r="DY90" s="211"/>
      <c r="DZ90" s="211"/>
      <c r="EA90" s="211"/>
      <c r="EB90" s="211"/>
      <c r="EC90" s="211"/>
      <c r="ED90" s="211"/>
      <c r="EE90" s="211"/>
      <c r="EF90" s="211"/>
      <c r="EG90" s="211"/>
      <c r="EH90" s="211"/>
      <c r="EI90" s="211"/>
      <c r="EJ90" s="211"/>
      <c r="EK90" s="211"/>
      <c r="EL90" s="211"/>
    </row>
    <row r="91" spans="1:142">
      <c r="A91" s="239">
        <f t="shared" si="60"/>
        <v>90</v>
      </c>
      <c r="B91" s="439" t="s">
        <v>256</v>
      </c>
      <c r="C91" s="23" t="s">
        <v>76</v>
      </c>
      <c r="D91" s="23" t="s">
        <v>68</v>
      </c>
      <c r="E91" s="457"/>
      <c r="F91" s="23" t="s">
        <v>77</v>
      </c>
      <c r="G91" s="378" t="str">
        <f ca="1">+IF(ISERROR(AVERAGE(INDIRECT("'Prices'!"&amp;VLOOKUP(G$1,$AM$1:$AN$197,2,FALSE)&amp;$A91&amp;":"&amp;VLOOKUP(DATE(YEAR(G$1),12,1),$AM$1:$AN$197,2,FALSE)&amp;$A91))),"",AVERAGE(INDIRECT("'Prices'!"&amp;VLOOKUP(G$1,$AM$1:$AN$197,2,FALSE)&amp;$A91&amp;":"&amp;VLOOKUP(DATE(YEAR(G$1),12,1),$AM$1:$AN$197,2,FALSE)&amp;$A91)))</f>
        <v/>
      </c>
      <c r="H91" s="378" t="str">
        <f t="shared" ref="H91:U93" ca="1" si="86">+IF(ISERROR(AVERAGE(INDIRECT("'Prices'!"&amp;VLOOKUP(H$1,$AM$1:$AN$197,2,FALSE)&amp;$A91&amp;":"&amp;VLOOKUP(DATE(YEAR(H$1),12,1),$AM$1:$AN$197,2,FALSE)&amp;$A91))),"",AVERAGE(INDIRECT("'Prices'!"&amp;VLOOKUP(H$1,$AM$1:$AN$197,2,FALSE)&amp;$A91&amp;":"&amp;VLOOKUP(DATE(YEAR(H$1),12,1),$AM$1:$AN$197,2,FALSE)&amp;$A91)))</f>
        <v/>
      </c>
      <c r="I91" s="378" t="str">
        <f t="shared" ca="1" si="86"/>
        <v/>
      </c>
      <c r="J91" s="378" t="str">
        <f t="shared" ca="1" si="86"/>
        <v/>
      </c>
      <c r="K91" s="378" t="str">
        <f t="shared" ca="1" si="86"/>
        <v/>
      </c>
      <c r="L91" s="378" t="str">
        <f t="shared" ca="1" si="86"/>
        <v/>
      </c>
      <c r="M91" s="378" t="str">
        <f t="shared" ca="1" si="86"/>
        <v/>
      </c>
      <c r="N91" s="378" t="str">
        <f t="shared" ca="1" si="86"/>
        <v/>
      </c>
      <c r="O91" s="378" t="str">
        <f t="shared" ca="1" si="86"/>
        <v/>
      </c>
      <c r="P91" s="378" t="str">
        <f t="shared" ca="1" si="86"/>
        <v/>
      </c>
      <c r="Q91" s="378" t="str">
        <f t="shared" ca="1" si="86"/>
        <v/>
      </c>
      <c r="R91" s="378" t="str">
        <f t="shared" ca="1" si="86"/>
        <v/>
      </c>
      <c r="S91" s="378" t="str">
        <f t="shared" ca="1" si="86"/>
        <v/>
      </c>
      <c r="T91" s="378" t="str">
        <f t="shared" ca="1" si="86"/>
        <v/>
      </c>
      <c r="U91" s="378" t="str">
        <f t="shared" ca="1" si="86"/>
        <v/>
      </c>
      <c r="Y91" s="284"/>
      <c r="AF91" s="321"/>
      <c r="AM91" s="27">
        <f t="shared" si="64"/>
        <v>44013</v>
      </c>
      <c r="AN91" s="41" t="str">
        <f t="shared" si="83"/>
        <v>cs</v>
      </c>
      <c r="AO91" s="41">
        <f t="shared" si="65"/>
        <v>97</v>
      </c>
      <c r="AP91" s="41">
        <f t="shared" si="84"/>
        <v>116</v>
      </c>
      <c r="AQ91" s="41">
        <f t="shared" si="66"/>
        <v>91</v>
      </c>
      <c r="AR91" s="41" t="str">
        <f t="shared" si="81"/>
        <v>cm</v>
      </c>
      <c r="AT91" s="140">
        <v>43252</v>
      </c>
      <c r="AU91" s="143">
        <v>336</v>
      </c>
      <c r="AV91" s="143">
        <v>384</v>
      </c>
      <c r="AW91" s="143">
        <v>504</v>
      </c>
      <c r="AX91" s="143">
        <v>144</v>
      </c>
      <c r="AY91" s="143">
        <v>72</v>
      </c>
      <c r="AZ91" s="143">
        <v>168</v>
      </c>
      <c r="BA91" s="143">
        <v>720</v>
      </c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1"/>
      <c r="CQ91" s="41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41"/>
      <c r="DE91" s="41"/>
      <c r="DF91" s="41"/>
      <c r="DG91" s="41"/>
      <c r="DH91" s="41"/>
      <c r="DI91" s="41"/>
      <c r="DJ91" s="41"/>
      <c r="DK91" s="41"/>
      <c r="DL91" s="41"/>
      <c r="DM91" s="41"/>
      <c r="DN91" s="41"/>
      <c r="DO91" s="41"/>
      <c r="DP91" s="41"/>
      <c r="DQ91" s="41"/>
      <c r="DR91" s="41"/>
      <c r="DS91" s="41"/>
      <c r="DT91" s="41"/>
      <c r="DU91" s="41"/>
      <c r="DV91" s="41"/>
      <c r="DW91" s="41"/>
      <c r="DX91" s="41"/>
      <c r="DY91" s="41"/>
      <c r="DZ91" s="41"/>
      <c r="EA91" s="41"/>
      <c r="EB91" s="41"/>
      <c r="EC91" s="41"/>
      <c r="ED91" s="41"/>
      <c r="EE91" s="41"/>
      <c r="EF91" s="41"/>
      <c r="EG91" s="41"/>
      <c r="EH91" s="41"/>
      <c r="EI91" s="41"/>
      <c r="EJ91" s="41"/>
      <c r="EK91" s="41"/>
      <c r="EL91" s="41"/>
    </row>
    <row r="92" spans="1:142">
      <c r="A92" s="239">
        <f t="shared" si="60"/>
        <v>91</v>
      </c>
      <c r="B92" s="439" t="s">
        <v>256</v>
      </c>
      <c r="C92" s="23" t="s">
        <v>76</v>
      </c>
      <c r="D92" s="23" t="s">
        <v>68</v>
      </c>
      <c r="E92" s="457"/>
      <c r="F92" s="23" t="s">
        <v>78</v>
      </c>
      <c r="G92" s="378" t="str">
        <f t="shared" ref="G92:G93" ca="1" si="87">+IF(ISERROR(AVERAGE(INDIRECT("'Prices'!"&amp;VLOOKUP(G$1,$AM$1:$AN$197,2,FALSE)&amp;$A92&amp;":"&amp;VLOOKUP(DATE(YEAR(G$1),12,1),$AM$1:$AN$197,2,FALSE)&amp;$A92))),"",AVERAGE(INDIRECT("'Prices'!"&amp;VLOOKUP(G$1,$AM$1:$AN$197,2,FALSE)&amp;$A92&amp;":"&amp;VLOOKUP(DATE(YEAR(G$1),12,1),$AM$1:$AN$197,2,FALSE)&amp;$A92)))</f>
        <v/>
      </c>
      <c r="H92" s="378" t="str">
        <f t="shared" ca="1" si="86"/>
        <v/>
      </c>
      <c r="I92" s="378" t="str">
        <f t="shared" ca="1" si="86"/>
        <v/>
      </c>
      <c r="J92" s="378" t="str">
        <f t="shared" ca="1" si="86"/>
        <v/>
      </c>
      <c r="K92" s="378" t="str">
        <f t="shared" ca="1" si="86"/>
        <v/>
      </c>
      <c r="L92" s="378" t="str">
        <f t="shared" ca="1" si="86"/>
        <v/>
      </c>
      <c r="M92" s="378" t="str">
        <f t="shared" ca="1" si="86"/>
        <v/>
      </c>
      <c r="N92" s="378" t="str">
        <f t="shared" ca="1" si="86"/>
        <v/>
      </c>
      <c r="O92" s="378" t="str">
        <f t="shared" ca="1" si="86"/>
        <v/>
      </c>
      <c r="P92" s="378" t="str">
        <f t="shared" ca="1" si="86"/>
        <v/>
      </c>
      <c r="Q92" s="378" t="str">
        <f t="shared" ca="1" si="86"/>
        <v/>
      </c>
      <c r="R92" s="378" t="str">
        <f t="shared" ca="1" si="86"/>
        <v/>
      </c>
      <c r="S92" s="378" t="str">
        <f t="shared" ca="1" si="86"/>
        <v/>
      </c>
      <c r="T92" s="378" t="str">
        <f t="shared" ca="1" si="86"/>
        <v/>
      </c>
      <c r="U92" s="378" t="str">
        <f t="shared" ca="1" si="86"/>
        <v/>
      </c>
      <c r="Y92" s="284"/>
      <c r="AF92" s="321"/>
      <c r="AM92" s="27">
        <f t="shared" si="64"/>
        <v>44044</v>
      </c>
      <c r="AN92" s="41" t="str">
        <f t="shared" si="83"/>
        <v>ct</v>
      </c>
      <c r="AO92" s="41">
        <f t="shared" si="65"/>
        <v>98</v>
      </c>
      <c r="AP92" s="41">
        <f t="shared" si="84"/>
        <v>117</v>
      </c>
      <c r="AQ92" s="41">
        <f t="shared" si="66"/>
        <v>92</v>
      </c>
      <c r="AR92" s="41" t="str">
        <f t="shared" si="81"/>
        <v>cn</v>
      </c>
      <c r="AT92" s="140">
        <v>43282</v>
      </c>
      <c r="AU92" s="143">
        <v>336</v>
      </c>
      <c r="AV92" s="143">
        <v>408</v>
      </c>
      <c r="AW92" s="143">
        <v>504</v>
      </c>
      <c r="AX92" s="143">
        <v>160</v>
      </c>
      <c r="AY92" s="143">
        <v>80</v>
      </c>
      <c r="AZ92" s="143">
        <v>168</v>
      </c>
      <c r="BA92" s="143">
        <v>744</v>
      </c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41"/>
      <c r="CO92" s="41"/>
      <c r="CP92" s="41"/>
      <c r="CQ92" s="41"/>
      <c r="CR92" s="41"/>
      <c r="CS92" s="41"/>
      <c r="CT92" s="41"/>
      <c r="CU92" s="41"/>
      <c r="CV92" s="41"/>
      <c r="CW92" s="41"/>
      <c r="CX92" s="41"/>
      <c r="CY92" s="41"/>
      <c r="CZ92" s="41"/>
      <c r="DA92" s="41"/>
      <c r="DB92" s="41"/>
      <c r="DC92" s="41"/>
      <c r="DD92" s="41"/>
      <c r="DE92" s="41"/>
      <c r="DF92" s="41"/>
      <c r="DG92" s="41"/>
      <c r="DH92" s="41"/>
      <c r="DI92" s="41"/>
      <c r="DJ92" s="41"/>
      <c r="DK92" s="41"/>
      <c r="DL92" s="41"/>
      <c r="DM92" s="41"/>
      <c r="DN92" s="41"/>
      <c r="DO92" s="41"/>
      <c r="DP92" s="41"/>
      <c r="DQ92" s="41"/>
      <c r="DR92" s="41"/>
      <c r="DS92" s="41"/>
      <c r="DT92" s="41"/>
      <c r="DU92" s="41"/>
      <c r="DV92" s="41"/>
      <c r="DW92" s="41"/>
      <c r="DX92" s="41"/>
      <c r="DY92" s="41"/>
      <c r="DZ92" s="41"/>
      <c r="EA92" s="41"/>
      <c r="EB92" s="41"/>
      <c r="EC92" s="41"/>
      <c r="ED92" s="41"/>
      <c r="EE92" s="41"/>
      <c r="EF92" s="41"/>
      <c r="EG92" s="41"/>
      <c r="EH92" s="41"/>
      <c r="EI92" s="41"/>
      <c r="EJ92" s="41"/>
      <c r="EK92" s="41"/>
      <c r="EL92" s="41"/>
    </row>
    <row r="93" spans="1:142">
      <c r="A93" s="239">
        <f t="shared" si="60"/>
        <v>92</v>
      </c>
      <c r="B93" s="439" t="s">
        <v>256</v>
      </c>
      <c r="C93" s="23" t="s">
        <v>76</v>
      </c>
      <c r="D93" s="23" t="s">
        <v>68</v>
      </c>
      <c r="E93" s="457" t="s">
        <v>263</v>
      </c>
      <c r="F93" s="23" t="s">
        <v>79</v>
      </c>
      <c r="G93" s="378" t="str">
        <f t="shared" ca="1" si="87"/>
        <v/>
      </c>
      <c r="H93" s="378" t="str">
        <f t="shared" ca="1" si="86"/>
        <v/>
      </c>
      <c r="I93" s="378" t="str">
        <f t="shared" ca="1" si="86"/>
        <v/>
      </c>
      <c r="J93" s="378" t="str">
        <f t="shared" ca="1" si="86"/>
        <v/>
      </c>
      <c r="K93" s="378" t="str">
        <f t="shared" ca="1" si="86"/>
        <v/>
      </c>
      <c r="L93" s="378" t="str">
        <f t="shared" ca="1" si="86"/>
        <v/>
      </c>
      <c r="M93" s="378" t="str">
        <f t="shared" ca="1" si="86"/>
        <v/>
      </c>
      <c r="N93" s="378" t="str">
        <f t="shared" ca="1" si="86"/>
        <v/>
      </c>
      <c r="O93" s="378" t="str">
        <f t="shared" ca="1" si="86"/>
        <v/>
      </c>
      <c r="P93" s="378" t="str">
        <f t="shared" ca="1" si="86"/>
        <v/>
      </c>
      <c r="Q93" s="378" t="str">
        <f t="shared" ca="1" si="86"/>
        <v/>
      </c>
      <c r="R93" s="378" t="str">
        <f t="shared" ca="1" si="86"/>
        <v/>
      </c>
      <c r="S93" s="378" t="str">
        <f t="shared" ca="1" si="86"/>
        <v/>
      </c>
      <c r="T93" s="378" t="str">
        <f t="shared" ca="1" si="86"/>
        <v/>
      </c>
      <c r="U93" s="378" t="str">
        <f t="shared" ca="1" si="86"/>
        <v/>
      </c>
      <c r="Y93" s="284"/>
      <c r="AF93" s="321"/>
      <c r="AM93" s="27">
        <f t="shared" si="64"/>
        <v>44075</v>
      </c>
      <c r="AN93" s="41" t="str">
        <f t="shared" si="83"/>
        <v>cu</v>
      </c>
      <c r="AO93" s="41">
        <f t="shared" si="65"/>
        <v>99</v>
      </c>
      <c r="AP93" s="41">
        <f t="shared" si="84"/>
        <v>118</v>
      </c>
      <c r="AQ93" s="41">
        <f t="shared" si="66"/>
        <v>93</v>
      </c>
      <c r="AR93" s="41" t="str">
        <f t="shared" si="81"/>
        <v>co</v>
      </c>
      <c r="AT93" s="140">
        <v>43313</v>
      </c>
      <c r="AU93" s="143">
        <v>368</v>
      </c>
      <c r="AV93" s="143">
        <v>376</v>
      </c>
      <c r="AW93" s="143">
        <v>552</v>
      </c>
      <c r="AX93" s="143">
        <v>128</v>
      </c>
      <c r="AY93" s="143">
        <v>64</v>
      </c>
      <c r="AZ93" s="143">
        <v>184</v>
      </c>
      <c r="BA93" s="143">
        <v>744</v>
      </c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1"/>
      <c r="CF93" s="41"/>
      <c r="CG93" s="41"/>
      <c r="CH93" s="41"/>
      <c r="CI93" s="41"/>
      <c r="CJ93" s="41"/>
      <c r="CK93" s="41"/>
      <c r="CL93" s="41"/>
      <c r="CM93" s="41"/>
      <c r="CN93" s="41"/>
      <c r="CO93" s="41"/>
      <c r="CP93" s="41"/>
      <c r="CQ93" s="41"/>
      <c r="CR93" s="41"/>
      <c r="CS93" s="41"/>
      <c r="CT93" s="41"/>
      <c r="CU93" s="41"/>
      <c r="CV93" s="41"/>
      <c r="CW93" s="41"/>
      <c r="CX93" s="41"/>
      <c r="CY93" s="41"/>
      <c r="CZ93" s="41"/>
      <c r="DA93" s="41"/>
      <c r="DB93" s="41"/>
      <c r="DC93" s="41"/>
      <c r="DD93" s="41"/>
      <c r="DE93" s="41"/>
      <c r="DF93" s="41"/>
      <c r="DG93" s="41"/>
      <c r="DH93" s="41"/>
      <c r="DI93" s="41"/>
      <c r="DJ93" s="41"/>
      <c r="DK93" s="41"/>
      <c r="DL93" s="41"/>
      <c r="DM93" s="41"/>
      <c r="DN93" s="41"/>
      <c r="DO93" s="41"/>
      <c r="DP93" s="41"/>
      <c r="DQ93" s="41"/>
      <c r="DR93" s="41"/>
      <c r="DS93" s="41"/>
      <c r="DT93" s="41"/>
      <c r="DU93" s="41"/>
      <c r="DV93" s="41"/>
      <c r="DW93" s="41"/>
      <c r="DX93" s="41"/>
      <c r="DY93" s="41"/>
      <c r="DZ93" s="41"/>
      <c r="EA93" s="41"/>
      <c r="EB93" s="41"/>
      <c r="EC93" s="41"/>
      <c r="ED93" s="41"/>
      <c r="EE93" s="41"/>
      <c r="EF93" s="41"/>
      <c r="EG93" s="41"/>
      <c r="EH93" s="41"/>
      <c r="EI93" s="41"/>
      <c r="EJ93" s="41"/>
      <c r="EK93" s="41"/>
      <c r="EL93" s="41"/>
    </row>
    <row r="94" spans="1:142">
      <c r="A94" s="239">
        <f t="shared" si="60"/>
        <v>93</v>
      </c>
      <c r="B94" s="442"/>
      <c r="C94" s="442"/>
      <c r="D94" s="442"/>
      <c r="E94" s="459"/>
      <c r="F94" s="442"/>
      <c r="G94" s="397"/>
      <c r="H94" s="397"/>
      <c r="I94" s="397"/>
      <c r="J94" s="397"/>
      <c r="K94" s="397"/>
      <c r="L94" s="397"/>
      <c r="M94" s="397"/>
      <c r="N94" s="397"/>
      <c r="O94" s="397"/>
      <c r="P94" s="397"/>
      <c r="Q94" s="397"/>
      <c r="R94" s="397"/>
      <c r="S94" s="397"/>
      <c r="T94" s="397"/>
      <c r="U94" s="397"/>
      <c r="Y94" s="284"/>
      <c r="AF94" s="321"/>
      <c r="AM94" s="27">
        <f t="shared" si="64"/>
        <v>44105</v>
      </c>
      <c r="AN94" s="41" t="str">
        <f t="shared" si="83"/>
        <v>cv</v>
      </c>
      <c r="AO94" s="41">
        <f t="shared" si="65"/>
        <v>100</v>
      </c>
      <c r="AP94" s="41">
        <f t="shared" si="84"/>
        <v>119</v>
      </c>
      <c r="AQ94" s="41">
        <f t="shared" si="66"/>
        <v>94</v>
      </c>
      <c r="AR94" s="41" t="str">
        <f t="shared" si="81"/>
        <v>cp</v>
      </c>
      <c r="AT94" s="140">
        <v>43344</v>
      </c>
      <c r="AU94" s="143">
        <v>304</v>
      </c>
      <c r="AV94" s="143">
        <v>416</v>
      </c>
      <c r="AW94" s="143">
        <v>456</v>
      </c>
      <c r="AX94" s="143">
        <v>176</v>
      </c>
      <c r="AY94" s="143">
        <v>88</v>
      </c>
      <c r="AZ94" s="143">
        <v>152</v>
      </c>
      <c r="BA94" s="143">
        <v>720</v>
      </c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</row>
    <row r="95" spans="1:142">
      <c r="A95" s="239">
        <f t="shared" si="60"/>
        <v>94</v>
      </c>
      <c r="B95" s="439" t="s">
        <v>257</v>
      </c>
      <c r="C95" s="23" t="s">
        <v>76</v>
      </c>
      <c r="D95" s="23" t="s">
        <v>68</v>
      </c>
      <c r="E95" s="457"/>
      <c r="F95" s="23" t="s">
        <v>77</v>
      </c>
      <c r="G95" s="378" t="str">
        <f ca="1">+IF(ISERROR(AVERAGE(INDIRECT("'Prices'!"&amp;VLOOKUP(G$1,$AM$1:$AN$197,2,FALSE)&amp;$A95&amp;":"&amp;VLOOKUP(DATE(YEAR(G$1),12,1),$AM$1:$AN$197,2,FALSE)&amp;$A95))),"",AVERAGE(INDIRECT("'Prices'!"&amp;VLOOKUP(G$1,$AM$1:$AN$197,2,FALSE)&amp;$A95&amp;":"&amp;VLOOKUP(DATE(YEAR(G$1),12,1),$AM$1:$AN$197,2,FALSE)&amp;$A95)))</f>
        <v/>
      </c>
      <c r="H95" s="378" t="str">
        <f t="shared" ref="H95:U97" ca="1" si="88">+IF(ISERROR(AVERAGE(INDIRECT("'Prices'!"&amp;VLOOKUP(H$1,$AM$1:$AN$197,2,FALSE)&amp;$A95&amp;":"&amp;VLOOKUP(DATE(YEAR(H$1),12,1),$AM$1:$AN$197,2,FALSE)&amp;$A95))),"",AVERAGE(INDIRECT("'Prices'!"&amp;VLOOKUP(H$1,$AM$1:$AN$197,2,FALSE)&amp;$A95&amp;":"&amp;VLOOKUP(DATE(YEAR(H$1),12,1),$AM$1:$AN$197,2,FALSE)&amp;$A95)))</f>
        <v/>
      </c>
      <c r="I95" s="378" t="str">
        <f t="shared" ca="1" si="88"/>
        <v/>
      </c>
      <c r="J95" s="378" t="str">
        <f t="shared" ca="1" si="88"/>
        <v/>
      </c>
      <c r="K95" s="378" t="str">
        <f t="shared" ca="1" si="88"/>
        <v/>
      </c>
      <c r="L95" s="378" t="str">
        <f t="shared" ca="1" si="88"/>
        <v/>
      </c>
      <c r="M95" s="378" t="str">
        <f t="shared" ca="1" si="88"/>
        <v/>
      </c>
      <c r="N95" s="378" t="str">
        <f t="shared" ca="1" si="88"/>
        <v/>
      </c>
      <c r="O95" s="378" t="str">
        <f t="shared" ca="1" si="88"/>
        <v/>
      </c>
      <c r="P95" s="378" t="str">
        <f t="shared" ca="1" si="88"/>
        <v/>
      </c>
      <c r="Q95" s="378" t="str">
        <f t="shared" ca="1" si="88"/>
        <v/>
      </c>
      <c r="R95" s="378" t="str">
        <f t="shared" ca="1" si="88"/>
        <v/>
      </c>
      <c r="S95" s="378" t="str">
        <f t="shared" ca="1" si="88"/>
        <v/>
      </c>
      <c r="T95" s="378" t="str">
        <f t="shared" ca="1" si="88"/>
        <v/>
      </c>
      <c r="U95" s="378" t="str">
        <f t="shared" ca="1" si="88"/>
        <v/>
      </c>
      <c r="Y95" s="284"/>
      <c r="AF95" s="321"/>
      <c r="AM95" s="27">
        <f t="shared" si="64"/>
        <v>44136</v>
      </c>
      <c r="AN95" s="41" t="str">
        <f t="shared" si="83"/>
        <v>cw</v>
      </c>
      <c r="AO95" s="41">
        <f t="shared" si="65"/>
        <v>101</v>
      </c>
      <c r="AP95" s="41">
        <f t="shared" si="84"/>
        <v>120</v>
      </c>
      <c r="AQ95" s="41">
        <f t="shared" si="66"/>
        <v>95</v>
      </c>
      <c r="AR95" s="41" t="str">
        <f t="shared" si="81"/>
        <v>cq</v>
      </c>
      <c r="AT95" s="140">
        <v>43374</v>
      </c>
      <c r="AU95" s="143">
        <v>368</v>
      </c>
      <c r="AV95" s="143">
        <v>376</v>
      </c>
      <c r="AW95" s="143">
        <v>552</v>
      </c>
      <c r="AX95" s="143">
        <v>128</v>
      </c>
      <c r="AY95" s="143">
        <v>64</v>
      </c>
      <c r="AZ95" s="143">
        <v>184</v>
      </c>
      <c r="BA95" s="143">
        <v>744</v>
      </c>
      <c r="BB95" s="212"/>
      <c r="BC95" s="212"/>
      <c r="BD95" s="212"/>
      <c r="BE95" s="212"/>
      <c r="BF95" s="212"/>
      <c r="BG95" s="212"/>
      <c r="BH95" s="212"/>
      <c r="BI95" s="212"/>
      <c r="BJ95" s="212"/>
      <c r="BK95" s="212"/>
      <c r="BL95" s="212"/>
      <c r="BM95" s="212"/>
      <c r="BN95" s="212"/>
      <c r="BO95" s="212"/>
      <c r="BP95" s="212"/>
      <c r="BQ95" s="212"/>
      <c r="BR95" s="212"/>
      <c r="BS95" s="212"/>
      <c r="BT95" s="212"/>
      <c r="BU95" s="212"/>
      <c r="BV95" s="212"/>
      <c r="BW95" s="212"/>
      <c r="BX95" s="212"/>
      <c r="BY95" s="212"/>
      <c r="BZ95" s="212"/>
      <c r="CA95" s="212"/>
      <c r="CB95" s="212"/>
      <c r="CC95" s="212"/>
      <c r="CD95" s="212"/>
      <c r="CE95" s="212"/>
      <c r="CF95" s="212"/>
      <c r="CG95" s="212"/>
      <c r="CH95" s="212"/>
      <c r="CI95" s="212"/>
      <c r="CJ95" s="212"/>
      <c r="CK95" s="212"/>
      <c r="CL95" s="212"/>
      <c r="CM95" s="212"/>
      <c r="CN95" s="212"/>
      <c r="CO95" s="212"/>
      <c r="CP95" s="212"/>
      <c r="CQ95" s="212"/>
      <c r="CR95" s="212"/>
      <c r="CS95" s="212"/>
      <c r="CT95" s="212"/>
      <c r="CU95" s="212"/>
      <c r="CV95" s="212"/>
      <c r="CW95" s="212"/>
      <c r="CX95" s="212"/>
      <c r="CY95" s="212"/>
      <c r="CZ95" s="212"/>
      <c r="DA95" s="212"/>
      <c r="DB95" s="212"/>
      <c r="DC95" s="212"/>
      <c r="DD95" s="212"/>
      <c r="DE95" s="212"/>
      <c r="DF95" s="212"/>
      <c r="DG95" s="212"/>
      <c r="DH95" s="212"/>
      <c r="DI95" s="212"/>
      <c r="DJ95" s="212"/>
      <c r="DK95" s="212"/>
      <c r="DL95" s="212"/>
      <c r="DM95" s="212"/>
      <c r="DN95" s="212"/>
      <c r="DO95" s="212"/>
      <c r="DP95" s="212"/>
      <c r="DQ95" s="212"/>
      <c r="DR95" s="212"/>
      <c r="DS95" s="212"/>
      <c r="DT95" s="212"/>
      <c r="DU95" s="212"/>
      <c r="DV95" s="212"/>
      <c r="DW95" s="212"/>
      <c r="DX95" s="212"/>
      <c r="DY95" s="212"/>
      <c r="DZ95" s="212"/>
      <c r="EA95" s="212"/>
      <c r="EB95" s="212"/>
      <c r="EC95" s="212"/>
      <c r="ED95" s="212"/>
      <c r="EE95" s="212"/>
      <c r="EF95" s="212"/>
      <c r="EG95" s="212"/>
      <c r="EH95" s="212"/>
      <c r="EI95" s="212"/>
      <c r="EJ95" s="212"/>
      <c r="EK95" s="212"/>
      <c r="EL95" s="212"/>
    </row>
    <row r="96" spans="1:142">
      <c r="A96" s="239">
        <f t="shared" si="60"/>
        <v>95</v>
      </c>
      <c r="B96" s="439" t="s">
        <v>257</v>
      </c>
      <c r="C96" s="23" t="s">
        <v>76</v>
      </c>
      <c r="D96" s="23" t="s">
        <v>68</v>
      </c>
      <c r="E96" s="457"/>
      <c r="F96" s="23" t="s">
        <v>78</v>
      </c>
      <c r="G96" s="378" t="str">
        <f t="shared" ref="G96:G97" ca="1" si="89">+IF(ISERROR(AVERAGE(INDIRECT("'Prices'!"&amp;VLOOKUP(G$1,$AM$1:$AN$197,2,FALSE)&amp;$A96&amp;":"&amp;VLOOKUP(DATE(YEAR(G$1),12,1),$AM$1:$AN$197,2,FALSE)&amp;$A96))),"",AVERAGE(INDIRECT("'Prices'!"&amp;VLOOKUP(G$1,$AM$1:$AN$197,2,FALSE)&amp;$A96&amp;":"&amp;VLOOKUP(DATE(YEAR(G$1),12,1),$AM$1:$AN$197,2,FALSE)&amp;$A96)))</f>
        <v/>
      </c>
      <c r="H96" s="378" t="str">
        <f t="shared" ca="1" si="88"/>
        <v/>
      </c>
      <c r="I96" s="378" t="str">
        <f t="shared" ca="1" si="88"/>
        <v/>
      </c>
      <c r="J96" s="378" t="str">
        <f t="shared" ca="1" si="88"/>
        <v/>
      </c>
      <c r="K96" s="378" t="str">
        <f t="shared" ca="1" si="88"/>
        <v/>
      </c>
      <c r="L96" s="378" t="str">
        <f t="shared" ca="1" si="88"/>
        <v/>
      </c>
      <c r="M96" s="378" t="str">
        <f t="shared" ca="1" si="88"/>
        <v/>
      </c>
      <c r="N96" s="378" t="str">
        <f t="shared" ca="1" si="88"/>
        <v/>
      </c>
      <c r="O96" s="378" t="str">
        <f t="shared" ca="1" si="88"/>
        <v/>
      </c>
      <c r="P96" s="378" t="str">
        <f t="shared" ca="1" si="88"/>
        <v/>
      </c>
      <c r="Q96" s="378" t="str">
        <f t="shared" ca="1" si="88"/>
        <v/>
      </c>
      <c r="R96" s="378" t="str">
        <f t="shared" ca="1" si="88"/>
        <v/>
      </c>
      <c r="S96" s="378" t="str">
        <f t="shared" ca="1" si="88"/>
        <v/>
      </c>
      <c r="T96" s="378" t="str">
        <f t="shared" ca="1" si="88"/>
        <v/>
      </c>
      <c r="U96" s="378" t="str">
        <f t="shared" ca="1" si="88"/>
        <v/>
      </c>
      <c r="Y96" s="284"/>
      <c r="AF96" s="321"/>
      <c r="AM96" s="27">
        <f t="shared" si="64"/>
        <v>44166</v>
      </c>
      <c r="AN96" s="41" t="str">
        <f t="shared" si="83"/>
        <v>cx</v>
      </c>
      <c r="AO96" s="41">
        <f t="shared" si="65"/>
        <v>102</v>
      </c>
      <c r="AP96" s="41">
        <f t="shared" si="84"/>
        <v>121</v>
      </c>
      <c r="AQ96" s="41">
        <f t="shared" si="66"/>
        <v>96</v>
      </c>
      <c r="AR96" s="41" t="str">
        <f t="shared" si="81"/>
        <v>cr</v>
      </c>
      <c r="AT96" s="140">
        <v>43405</v>
      </c>
      <c r="AU96" s="143">
        <v>336</v>
      </c>
      <c r="AV96" s="143">
        <v>384</v>
      </c>
      <c r="AW96" s="143">
        <v>504</v>
      </c>
      <c r="AX96" s="143">
        <v>144</v>
      </c>
      <c r="AY96" s="143">
        <v>72</v>
      </c>
      <c r="AZ96" s="143">
        <v>168</v>
      </c>
      <c r="BA96" s="143">
        <v>720</v>
      </c>
    </row>
    <row r="97" spans="1:142">
      <c r="A97" s="239">
        <f t="shared" si="60"/>
        <v>96</v>
      </c>
      <c r="B97" s="439" t="s">
        <v>257</v>
      </c>
      <c r="C97" s="23" t="s">
        <v>76</v>
      </c>
      <c r="D97" s="23" t="s">
        <v>68</v>
      </c>
      <c r="E97" s="457" t="s">
        <v>263</v>
      </c>
      <c r="F97" s="23" t="s">
        <v>79</v>
      </c>
      <c r="G97" s="378" t="str">
        <f t="shared" ca="1" si="89"/>
        <v/>
      </c>
      <c r="H97" s="378" t="str">
        <f t="shared" ca="1" si="88"/>
        <v/>
      </c>
      <c r="I97" s="378" t="str">
        <f t="shared" ca="1" si="88"/>
        <v/>
      </c>
      <c r="J97" s="378" t="str">
        <f t="shared" ca="1" si="88"/>
        <v/>
      </c>
      <c r="K97" s="378" t="str">
        <f t="shared" ca="1" si="88"/>
        <v/>
      </c>
      <c r="L97" s="378" t="str">
        <f t="shared" ca="1" si="88"/>
        <v/>
      </c>
      <c r="M97" s="378" t="str">
        <f t="shared" ca="1" si="88"/>
        <v/>
      </c>
      <c r="N97" s="378" t="str">
        <f t="shared" ca="1" si="88"/>
        <v/>
      </c>
      <c r="O97" s="378" t="str">
        <f t="shared" ca="1" si="88"/>
        <v/>
      </c>
      <c r="P97" s="378" t="str">
        <f t="shared" ca="1" si="88"/>
        <v/>
      </c>
      <c r="Q97" s="378" t="str">
        <f t="shared" ca="1" si="88"/>
        <v/>
      </c>
      <c r="R97" s="378" t="str">
        <f t="shared" ca="1" si="88"/>
        <v/>
      </c>
      <c r="S97" s="378" t="str">
        <f t="shared" ca="1" si="88"/>
        <v/>
      </c>
      <c r="T97" s="378" t="str">
        <f t="shared" ca="1" si="88"/>
        <v/>
      </c>
      <c r="U97" s="378" t="str">
        <f t="shared" ca="1" si="88"/>
        <v/>
      </c>
      <c r="Y97" s="284"/>
      <c r="AF97" s="321"/>
      <c r="AM97" s="27">
        <f t="shared" si="64"/>
        <v>44197</v>
      </c>
      <c r="AN97" s="41" t="str">
        <f t="shared" si="83"/>
        <v>cy</v>
      </c>
      <c r="AO97" s="41">
        <f t="shared" si="65"/>
        <v>103</v>
      </c>
      <c r="AP97" s="41">
        <f t="shared" si="84"/>
        <v>121</v>
      </c>
      <c r="AQ97" s="41">
        <f t="shared" si="66"/>
        <v>97</v>
      </c>
      <c r="AR97" s="41" t="str">
        <f t="shared" si="81"/>
        <v>cs</v>
      </c>
      <c r="AT97" s="140">
        <v>43435</v>
      </c>
      <c r="AU97" s="143">
        <v>320</v>
      </c>
      <c r="AV97" s="143">
        <v>424</v>
      </c>
      <c r="AW97" s="143">
        <v>480</v>
      </c>
      <c r="AX97" s="143">
        <v>176</v>
      </c>
      <c r="AY97" s="143">
        <v>88</v>
      </c>
      <c r="AZ97" s="143">
        <v>160</v>
      </c>
      <c r="BA97" s="143">
        <v>744</v>
      </c>
      <c r="BB97" s="212"/>
      <c r="BC97" s="212"/>
      <c r="BD97" s="212"/>
      <c r="BE97" s="212"/>
      <c r="BF97" s="212"/>
      <c r="BG97" s="212"/>
      <c r="BH97" s="212"/>
      <c r="BI97" s="212"/>
      <c r="BJ97" s="212"/>
      <c r="BK97" s="212"/>
      <c r="BL97" s="212"/>
      <c r="BM97" s="212"/>
      <c r="BN97" s="212"/>
      <c r="BO97" s="212"/>
      <c r="BP97" s="212"/>
      <c r="BQ97" s="212"/>
      <c r="BR97" s="212"/>
      <c r="BS97" s="212"/>
      <c r="BT97" s="212"/>
      <c r="BU97" s="212"/>
      <c r="BV97" s="212"/>
      <c r="BW97" s="212"/>
      <c r="BX97" s="212"/>
      <c r="BY97" s="212"/>
      <c r="BZ97" s="212"/>
      <c r="CA97" s="212"/>
      <c r="CB97" s="212"/>
      <c r="CC97" s="212"/>
      <c r="CD97" s="212"/>
      <c r="CE97" s="212"/>
      <c r="CF97" s="212"/>
      <c r="CG97" s="212"/>
      <c r="CH97" s="212"/>
      <c r="CI97" s="212"/>
      <c r="CJ97" s="212"/>
      <c r="CK97" s="212"/>
      <c r="CL97" s="212"/>
      <c r="CM97" s="212"/>
      <c r="CN97" s="212"/>
      <c r="CO97" s="212"/>
      <c r="CP97" s="212"/>
      <c r="CQ97" s="212"/>
      <c r="CR97" s="212"/>
      <c r="CS97" s="212"/>
      <c r="CT97" s="212"/>
      <c r="CU97" s="212"/>
      <c r="CV97" s="212"/>
      <c r="CW97" s="212"/>
      <c r="CX97" s="212"/>
      <c r="CY97" s="212"/>
      <c r="CZ97" s="212"/>
      <c r="DA97" s="212"/>
      <c r="DB97" s="212"/>
      <c r="DC97" s="212"/>
      <c r="DD97" s="212"/>
      <c r="DE97" s="212"/>
      <c r="DF97" s="212"/>
      <c r="DG97" s="212"/>
      <c r="DH97" s="212"/>
      <c r="DI97" s="212"/>
      <c r="DJ97" s="212"/>
      <c r="DK97" s="212"/>
      <c r="DL97" s="212"/>
      <c r="DM97" s="212"/>
      <c r="DN97" s="212"/>
      <c r="DO97" s="212"/>
      <c r="DP97" s="212"/>
      <c r="DQ97" s="212"/>
      <c r="DR97" s="212"/>
      <c r="DS97" s="212"/>
      <c r="DT97" s="212"/>
      <c r="DU97" s="212"/>
      <c r="DV97" s="212"/>
      <c r="DW97" s="212"/>
      <c r="DX97" s="212"/>
      <c r="DY97" s="212"/>
      <c r="DZ97" s="212"/>
      <c r="EA97" s="212"/>
      <c r="EB97" s="212"/>
      <c r="EC97" s="212"/>
      <c r="ED97" s="212"/>
      <c r="EE97" s="212"/>
      <c r="EF97" s="212"/>
      <c r="EG97" s="212"/>
      <c r="EH97" s="212"/>
      <c r="EI97" s="212"/>
      <c r="EJ97" s="212"/>
      <c r="EK97" s="212"/>
      <c r="EL97" s="212"/>
    </row>
    <row r="98" spans="1:142">
      <c r="J98" s="321"/>
      <c r="K98" s="321"/>
      <c r="L98" s="321"/>
      <c r="M98" s="321"/>
      <c r="N98" s="321"/>
      <c r="O98" s="321"/>
      <c r="P98" s="321"/>
      <c r="Q98" s="321"/>
      <c r="R98" s="321"/>
      <c r="S98" s="321"/>
      <c r="T98" s="321"/>
      <c r="U98" s="321"/>
      <c r="Y98" s="284"/>
      <c r="AF98" s="321"/>
      <c r="AM98" s="27">
        <f t="shared" si="64"/>
        <v>44228</v>
      </c>
      <c r="AN98" s="41" t="str">
        <f t="shared" si="83"/>
        <v>cz</v>
      </c>
      <c r="AO98" s="41">
        <f t="shared" si="65"/>
        <v>104</v>
      </c>
      <c r="AP98" s="41">
        <f t="shared" si="84"/>
        <v>121</v>
      </c>
      <c r="AQ98" s="41">
        <f t="shared" si="66"/>
        <v>98</v>
      </c>
      <c r="AR98" s="41" t="str">
        <f t="shared" si="81"/>
        <v>ct</v>
      </c>
      <c r="AT98" s="139">
        <v>43466</v>
      </c>
      <c r="AU98" s="142">
        <v>352</v>
      </c>
      <c r="AV98" s="142">
        <v>392</v>
      </c>
      <c r="AW98" s="142">
        <v>528</v>
      </c>
      <c r="AX98" s="142">
        <v>144</v>
      </c>
      <c r="AY98" s="142">
        <v>72</v>
      </c>
      <c r="AZ98" s="142">
        <v>176</v>
      </c>
      <c r="BA98" s="142">
        <v>744</v>
      </c>
    </row>
    <row r="99" spans="1:142">
      <c r="J99" s="321"/>
      <c r="K99" s="321"/>
      <c r="L99" s="321"/>
      <c r="M99" s="321"/>
      <c r="N99" s="321"/>
      <c r="O99" s="321"/>
      <c r="P99" s="321"/>
      <c r="Q99" s="321"/>
      <c r="R99" s="321"/>
      <c r="S99" s="321"/>
      <c r="T99" s="321"/>
      <c r="U99" s="321"/>
      <c r="Y99" s="284"/>
      <c r="AF99" s="321"/>
      <c r="AM99" s="27">
        <f t="shared" si="64"/>
        <v>44256</v>
      </c>
      <c r="AN99" s="41" t="str">
        <f t="shared" si="83"/>
        <v>da</v>
      </c>
      <c r="AO99" s="41">
        <f t="shared" si="65"/>
        <v>105</v>
      </c>
      <c r="AP99" s="41">
        <f t="shared" si="84"/>
        <v>121</v>
      </c>
      <c r="AQ99" s="41">
        <f t="shared" si="66"/>
        <v>99</v>
      </c>
      <c r="AR99" s="41" t="str">
        <f t="shared" si="81"/>
        <v>cu</v>
      </c>
      <c r="AT99" s="139">
        <v>43497</v>
      </c>
      <c r="AU99" s="142">
        <v>320</v>
      </c>
      <c r="AV99" s="142">
        <v>352</v>
      </c>
      <c r="AW99" s="142">
        <v>480</v>
      </c>
      <c r="AX99" s="142">
        <v>128</v>
      </c>
      <c r="AY99" s="142">
        <v>64</v>
      </c>
      <c r="AZ99" s="142">
        <v>160</v>
      </c>
      <c r="BA99" s="142">
        <v>672</v>
      </c>
    </row>
    <row r="100" spans="1:142">
      <c r="B100" s="459" t="s">
        <v>319</v>
      </c>
      <c r="C100" s="457" t="s">
        <v>76</v>
      </c>
      <c r="D100" s="457" t="s">
        <v>68</v>
      </c>
      <c r="F100" s="457" t="s">
        <v>79</v>
      </c>
      <c r="G100" s="397">
        <f ca="1">+G49-G21</f>
        <v>0.59916666666666174</v>
      </c>
      <c r="H100" s="397">
        <f t="shared" ref="H100:J100" ca="1" si="90">+H49-H21</f>
        <v>0.6216666666666697</v>
      </c>
      <c r="I100" s="397">
        <f t="shared" ca="1" si="90"/>
        <v>0.67166666666666686</v>
      </c>
      <c r="J100" s="397">
        <f t="shared" ca="1" si="90"/>
        <v>0.73250000000000881</v>
      </c>
      <c r="K100" s="397">
        <f t="shared" ref="K100:P100" ca="1" si="91">+K49-K21</f>
        <v>0.74583333333333712</v>
      </c>
      <c r="L100" s="397">
        <f t="shared" ca="1" si="91"/>
        <v>0.80000000000001137</v>
      </c>
      <c r="M100" s="397">
        <f t="shared" ca="1" si="91"/>
        <v>1.0733333333333377</v>
      </c>
      <c r="N100" s="397">
        <f t="shared" ca="1" si="91"/>
        <v>1.5150000000000006</v>
      </c>
      <c r="O100" s="397">
        <f t="shared" ca="1" si="91"/>
        <v>1.7508333333333042</v>
      </c>
      <c r="P100" s="397">
        <f t="shared" ca="1" si="91"/>
        <v>1.8433333333333337</v>
      </c>
      <c r="Q100" s="397">
        <f t="shared" ref="Q100:T100" ca="1" si="92">+Q49-Q21</f>
        <v>1.9174999999999756</v>
      </c>
      <c r="R100" s="397">
        <f t="shared" ca="1" si="92"/>
        <v>2.0025000000000119</v>
      </c>
      <c r="S100" s="397">
        <f t="shared" ca="1" si="92"/>
        <v>2.119166666666672</v>
      </c>
      <c r="T100" s="397">
        <f t="shared" ca="1" si="92"/>
        <v>2.2674999999999841</v>
      </c>
      <c r="U100" s="397">
        <f t="shared" ref="U100" ca="1" si="93">+U49-U21</f>
        <v>2.4466666666666725</v>
      </c>
      <c r="Y100" s="284"/>
      <c r="AF100" s="321"/>
      <c r="AM100" s="27">
        <f t="shared" si="64"/>
        <v>44287</v>
      </c>
      <c r="AN100" s="41" t="str">
        <f t="shared" si="83"/>
        <v>db</v>
      </c>
      <c r="AO100" s="41">
        <f t="shared" si="65"/>
        <v>106</v>
      </c>
      <c r="AP100" s="41">
        <f t="shared" si="84"/>
        <v>121</v>
      </c>
      <c r="AQ100" s="41">
        <f t="shared" si="66"/>
        <v>100</v>
      </c>
      <c r="AR100" s="41" t="str">
        <f t="shared" si="81"/>
        <v>cv</v>
      </c>
      <c r="AT100" s="139">
        <v>43525</v>
      </c>
      <c r="AU100" s="142">
        <v>336</v>
      </c>
      <c r="AV100" s="142">
        <v>408</v>
      </c>
      <c r="AW100" s="142">
        <v>504</v>
      </c>
      <c r="AX100" s="142">
        <v>160</v>
      </c>
      <c r="AY100" s="142">
        <v>80</v>
      </c>
      <c r="AZ100" s="142">
        <v>168</v>
      </c>
      <c r="BA100" s="142">
        <v>744</v>
      </c>
      <c r="BB100" s="212"/>
      <c r="BC100" s="212"/>
      <c r="BD100" s="212"/>
      <c r="BE100" s="212"/>
      <c r="BF100" s="212"/>
      <c r="BG100" s="212"/>
      <c r="BH100" s="212"/>
      <c r="BI100" s="212"/>
      <c r="BJ100" s="212"/>
      <c r="BK100" s="212"/>
      <c r="BL100" s="212"/>
      <c r="BM100" s="212"/>
      <c r="BN100" s="212"/>
      <c r="BO100" s="212"/>
      <c r="BP100" s="212"/>
      <c r="BQ100" s="212"/>
      <c r="BR100" s="212"/>
      <c r="BS100" s="212"/>
      <c r="BT100" s="212"/>
      <c r="BU100" s="212"/>
      <c r="BV100" s="212"/>
      <c r="BW100" s="212"/>
      <c r="BX100" s="212"/>
      <c r="BY100" s="212"/>
      <c r="BZ100" s="212"/>
      <c r="CA100" s="212"/>
      <c r="CB100" s="212"/>
      <c r="CC100" s="212"/>
      <c r="CD100" s="212"/>
      <c r="CE100" s="212"/>
      <c r="CF100" s="212"/>
      <c r="CG100" s="212"/>
      <c r="CH100" s="212"/>
      <c r="CI100" s="212"/>
      <c r="CJ100" s="212"/>
      <c r="CK100" s="212"/>
      <c r="CL100" s="212"/>
      <c r="CM100" s="212"/>
      <c r="CN100" s="212"/>
      <c r="CO100" s="212"/>
      <c r="CP100" s="212"/>
      <c r="CQ100" s="212"/>
      <c r="CR100" s="212"/>
      <c r="CS100" s="212"/>
      <c r="CT100" s="212"/>
      <c r="CU100" s="212"/>
      <c r="CV100" s="212"/>
      <c r="CW100" s="212"/>
      <c r="CX100" s="212"/>
      <c r="CY100" s="212"/>
      <c r="CZ100" s="212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  <c r="DM100" s="212"/>
      <c r="DN100" s="212"/>
      <c r="DO100" s="212"/>
      <c r="DP100" s="212"/>
      <c r="DQ100" s="212"/>
      <c r="DR100" s="212"/>
      <c r="DS100" s="212"/>
      <c r="DT100" s="212"/>
      <c r="DU100" s="212"/>
      <c r="DV100" s="212"/>
      <c r="DW100" s="212"/>
      <c r="DX100" s="212"/>
      <c r="DY100" s="212"/>
      <c r="DZ100" s="212"/>
      <c r="EA100" s="212"/>
      <c r="EB100" s="212"/>
      <c r="EC100" s="212"/>
      <c r="ED100" s="212"/>
      <c r="EE100" s="212"/>
      <c r="EF100" s="212"/>
      <c r="EG100" s="212"/>
      <c r="EH100" s="212"/>
      <c r="EI100" s="212"/>
      <c r="EJ100" s="212"/>
      <c r="EK100" s="212"/>
      <c r="EL100" s="212"/>
    </row>
    <row r="101" spans="1:142">
      <c r="B101" s="459" t="s">
        <v>320</v>
      </c>
      <c r="C101" s="457" t="s">
        <v>76</v>
      </c>
      <c r="D101" s="457" t="s">
        <v>68</v>
      </c>
      <c r="F101" s="457" t="s">
        <v>79</v>
      </c>
      <c r="G101" s="397">
        <f ca="1">+G45-G17</f>
        <v>0.34916666666666174</v>
      </c>
      <c r="H101" s="397">
        <f t="shared" ref="H101:J101" ca="1" si="94">+H45-H17</f>
        <v>0.32416666666665961</v>
      </c>
      <c r="I101" s="397">
        <f t="shared" ca="1" si="94"/>
        <v>0.27916666666666146</v>
      </c>
      <c r="J101" s="397">
        <f t="shared" ca="1" si="94"/>
        <v>0.32916666666666927</v>
      </c>
      <c r="K101" s="397">
        <f t="shared" ref="K101:P101" ca="1" si="95">+K45-K17</f>
        <v>0.30416666666667069</v>
      </c>
      <c r="L101" s="397">
        <f t="shared" ca="1" si="95"/>
        <v>0.35499999999998977</v>
      </c>
      <c r="M101" s="397">
        <f t="shared" ca="1" si="95"/>
        <v>0.42833333333332746</v>
      </c>
      <c r="N101" s="397">
        <f t="shared" ca="1" si="95"/>
        <v>0.48666666666667169</v>
      </c>
      <c r="O101" s="397">
        <f t="shared" ca="1" si="95"/>
        <v>0.51916666666667055</v>
      </c>
      <c r="P101" s="397">
        <f t="shared" ca="1" si="95"/>
        <v>0.55166666666666231</v>
      </c>
      <c r="Q101" s="397">
        <f t="shared" ref="Q101:T101" ca="1" si="96">+Q45-Q17</f>
        <v>0.58000000000001251</v>
      </c>
      <c r="R101" s="397">
        <f t="shared" ca="1" si="96"/>
        <v>0.61166666666666458</v>
      </c>
      <c r="S101" s="397">
        <f t="shared" ca="1" si="96"/>
        <v>0.65583333333333371</v>
      </c>
      <c r="T101" s="397">
        <f t="shared" ca="1" si="96"/>
        <v>0.73083333333332234</v>
      </c>
      <c r="U101" s="397">
        <f t="shared" ref="U101" ca="1" si="97">+U45-U17</f>
        <v>0.79250000000001108</v>
      </c>
      <c r="Y101" s="284"/>
      <c r="AF101" s="321"/>
      <c r="AM101" s="27">
        <f t="shared" si="64"/>
        <v>44317</v>
      </c>
      <c r="AN101" s="41" t="str">
        <f t="shared" si="83"/>
        <v>dc</v>
      </c>
      <c r="AO101" s="41">
        <f t="shared" si="65"/>
        <v>107</v>
      </c>
      <c r="AP101" s="41">
        <f t="shared" si="84"/>
        <v>121</v>
      </c>
      <c r="AQ101" s="41">
        <f t="shared" si="66"/>
        <v>101</v>
      </c>
      <c r="AR101" s="41" t="str">
        <f t="shared" si="81"/>
        <v>cw</v>
      </c>
      <c r="AT101" s="139">
        <v>43556</v>
      </c>
      <c r="AU101" s="142">
        <v>352</v>
      </c>
      <c r="AV101" s="142">
        <v>368</v>
      </c>
      <c r="AW101" s="142">
        <v>528</v>
      </c>
      <c r="AX101" s="142">
        <v>128</v>
      </c>
      <c r="AY101" s="142">
        <v>64</v>
      </c>
      <c r="AZ101" s="142">
        <v>176</v>
      </c>
      <c r="BA101" s="142">
        <v>720</v>
      </c>
    </row>
    <row r="102" spans="1:142">
      <c r="B102" s="630" t="s">
        <v>321</v>
      </c>
      <c r="C102" s="457" t="s">
        <v>76</v>
      </c>
      <c r="D102" s="457" t="s">
        <v>68</v>
      </c>
      <c r="E102" s="457" t="s">
        <v>264</v>
      </c>
      <c r="F102" s="457" t="s">
        <v>79</v>
      </c>
      <c r="G102" s="397">
        <f ca="1">+G41-G13</f>
        <v>0.46750000000000114</v>
      </c>
      <c r="H102" s="397">
        <f t="shared" ref="H102:J102" ca="1" si="98">+H41-H13</f>
        <v>0.461666666666666</v>
      </c>
      <c r="I102" s="397">
        <f t="shared" ca="1" si="98"/>
        <v>0.46250000000000568</v>
      </c>
      <c r="J102" s="397">
        <f t="shared" ca="1" si="98"/>
        <v>0.51666666666666572</v>
      </c>
      <c r="K102" s="397">
        <f t="shared" ref="K102:P102" ca="1" si="99">+K41-K13</f>
        <v>0.51000000000000512</v>
      </c>
      <c r="L102" s="397">
        <f t="shared" ca="1" si="99"/>
        <v>0.56083333333334906</v>
      </c>
      <c r="M102" s="397">
        <f t="shared" ca="1" si="99"/>
        <v>0.72666666666666657</v>
      </c>
      <c r="N102" s="397">
        <f t="shared" ca="1" si="99"/>
        <v>0.96416666666667084</v>
      </c>
      <c r="O102" s="397">
        <f t="shared" ca="1" si="99"/>
        <v>1.1333333333333258</v>
      </c>
      <c r="P102" s="397">
        <f t="shared" ca="1" si="99"/>
        <v>1.1949999999999932</v>
      </c>
      <c r="Q102" s="397">
        <f t="shared" ref="Q102:T102" ca="1" si="100">+Q41-Q13</f>
        <v>1.2424999999999784</v>
      </c>
      <c r="R102" s="397">
        <f t="shared" ca="1" si="100"/>
        <v>1.3008333333333297</v>
      </c>
      <c r="S102" s="397">
        <f t="shared" ca="1" si="100"/>
        <v>1.3766666666666652</v>
      </c>
      <c r="T102" s="397">
        <f t="shared" ca="1" si="100"/>
        <v>1.4950000000000045</v>
      </c>
      <c r="U102" s="397">
        <f t="shared" ref="U102" ca="1" si="101">+U41-U13</f>
        <v>1.6183333333333394</v>
      </c>
      <c r="Y102" s="284"/>
      <c r="AF102" s="321"/>
      <c r="AM102" s="27">
        <f t="shared" si="64"/>
        <v>44348</v>
      </c>
      <c r="AN102" s="41" t="str">
        <f t="shared" si="83"/>
        <v>dd</v>
      </c>
      <c r="AO102" s="41">
        <f t="shared" si="65"/>
        <v>108</v>
      </c>
      <c r="AP102" s="41">
        <f t="shared" si="84"/>
        <v>121</v>
      </c>
      <c r="AQ102" s="41">
        <f t="shared" si="66"/>
        <v>102</v>
      </c>
      <c r="AR102" s="41" t="str">
        <f t="shared" si="81"/>
        <v>cx</v>
      </c>
      <c r="AT102" s="139">
        <v>43586</v>
      </c>
      <c r="AU102" s="142">
        <v>352</v>
      </c>
      <c r="AV102" s="142">
        <v>392</v>
      </c>
      <c r="AW102" s="142">
        <v>528</v>
      </c>
      <c r="AX102" s="142">
        <v>144</v>
      </c>
      <c r="AY102" s="142">
        <v>72</v>
      </c>
      <c r="AZ102" s="142">
        <v>176</v>
      </c>
      <c r="BA102" s="142">
        <v>744</v>
      </c>
    </row>
    <row r="103" spans="1:142">
      <c r="B103" s="213"/>
      <c r="J103" s="321"/>
      <c r="K103" s="321"/>
      <c r="L103" s="321"/>
      <c r="M103" s="321"/>
      <c r="N103" s="321"/>
      <c r="O103" s="321"/>
      <c r="P103" s="321"/>
      <c r="Q103" s="321"/>
      <c r="R103" s="321"/>
      <c r="S103" s="321"/>
      <c r="T103" s="321"/>
      <c r="U103" s="321"/>
      <c r="Y103" s="284"/>
      <c r="AF103" s="321"/>
      <c r="AM103" s="27">
        <f t="shared" si="64"/>
        <v>44378</v>
      </c>
      <c r="AN103" s="41" t="str">
        <f t="shared" si="83"/>
        <v>de</v>
      </c>
      <c r="AO103" s="41">
        <f t="shared" si="65"/>
        <v>109</v>
      </c>
      <c r="AP103" s="41">
        <f t="shared" si="84"/>
        <v>121</v>
      </c>
      <c r="AQ103" s="41">
        <f t="shared" si="66"/>
        <v>103</v>
      </c>
      <c r="AR103" s="41" t="str">
        <f t="shared" si="81"/>
        <v>cy</v>
      </c>
      <c r="AT103" s="139">
        <v>43617</v>
      </c>
      <c r="AU103" s="142">
        <v>320</v>
      </c>
      <c r="AV103" s="142">
        <v>400</v>
      </c>
      <c r="AW103" s="142">
        <v>480</v>
      </c>
      <c r="AX103" s="142">
        <v>160</v>
      </c>
      <c r="AY103" s="142">
        <v>80</v>
      </c>
      <c r="AZ103" s="142">
        <v>160</v>
      </c>
      <c r="BA103" s="142">
        <v>720</v>
      </c>
    </row>
    <row r="104" spans="1:142">
      <c r="B104" s="213"/>
      <c r="G104" s="397"/>
      <c r="H104" s="397"/>
      <c r="I104" s="397"/>
      <c r="J104" s="321"/>
      <c r="K104" s="321"/>
      <c r="L104" s="321"/>
      <c r="M104" s="321"/>
      <c r="N104" s="321"/>
      <c r="O104" s="321"/>
      <c r="P104" s="321"/>
      <c r="Q104" s="321"/>
      <c r="R104" s="321"/>
      <c r="S104" s="321"/>
      <c r="T104" s="321"/>
      <c r="U104" s="321"/>
      <c r="Y104" s="284"/>
      <c r="AF104" s="321"/>
      <c r="AM104" s="27">
        <f t="shared" si="64"/>
        <v>44409</v>
      </c>
      <c r="AN104" s="41" t="str">
        <f t="shared" si="83"/>
        <v>df</v>
      </c>
      <c r="AO104" s="41">
        <f t="shared" si="65"/>
        <v>110</v>
      </c>
      <c r="AP104" s="41">
        <f t="shared" si="84"/>
        <v>121</v>
      </c>
      <c r="AQ104" s="41">
        <f t="shared" si="66"/>
        <v>104</v>
      </c>
      <c r="AR104" s="41" t="str">
        <f t="shared" si="81"/>
        <v>cz</v>
      </c>
      <c r="AT104" s="139">
        <v>43647</v>
      </c>
      <c r="AU104" s="142">
        <v>352</v>
      </c>
      <c r="AV104" s="142">
        <v>392</v>
      </c>
      <c r="AW104" s="142">
        <v>528</v>
      </c>
      <c r="AX104" s="142">
        <v>144</v>
      </c>
      <c r="AY104" s="142">
        <v>72</v>
      </c>
      <c r="AZ104" s="142">
        <v>176</v>
      </c>
      <c r="BA104" s="142">
        <v>744</v>
      </c>
      <c r="BB104" s="212"/>
      <c r="BC104" s="212"/>
      <c r="BD104" s="212"/>
      <c r="BE104" s="212"/>
      <c r="BF104" s="212"/>
      <c r="BG104" s="212"/>
      <c r="BH104" s="212"/>
      <c r="BI104" s="212"/>
      <c r="BJ104" s="212"/>
      <c r="BK104" s="212"/>
      <c r="BL104" s="212"/>
      <c r="BM104" s="212"/>
      <c r="BN104" s="212"/>
      <c r="BO104" s="212"/>
      <c r="BP104" s="212"/>
      <c r="BQ104" s="212"/>
      <c r="BR104" s="212"/>
      <c r="BS104" s="212"/>
      <c r="BT104" s="212"/>
      <c r="BU104" s="212"/>
      <c r="BV104" s="212"/>
      <c r="BW104" s="212"/>
      <c r="BX104" s="212"/>
      <c r="BY104" s="212"/>
      <c r="BZ104" s="212"/>
      <c r="CA104" s="212"/>
      <c r="CB104" s="212"/>
      <c r="CC104" s="212"/>
      <c r="CD104" s="212"/>
      <c r="CE104" s="212"/>
      <c r="CF104" s="212"/>
      <c r="CG104" s="212"/>
      <c r="CH104" s="212"/>
      <c r="CI104" s="212"/>
      <c r="CJ104" s="212"/>
      <c r="CK104" s="212"/>
      <c r="CL104" s="212"/>
      <c r="CM104" s="212"/>
      <c r="CN104" s="212"/>
      <c r="CO104" s="212"/>
      <c r="CP104" s="212"/>
      <c r="CQ104" s="212"/>
      <c r="CR104" s="212"/>
      <c r="CS104" s="212"/>
      <c r="CT104" s="212"/>
      <c r="CU104" s="212"/>
      <c r="CV104" s="212"/>
      <c r="CW104" s="212"/>
      <c r="CX104" s="212"/>
      <c r="CY104" s="212"/>
      <c r="CZ104" s="212"/>
      <c r="DA104" s="212"/>
      <c r="DB104" s="212"/>
      <c r="DC104" s="212"/>
      <c r="DD104" s="212"/>
      <c r="DE104" s="212"/>
      <c r="DF104" s="212"/>
      <c r="DG104" s="212"/>
      <c r="DH104" s="212"/>
      <c r="DI104" s="212"/>
      <c r="DJ104" s="212"/>
      <c r="DK104" s="212"/>
      <c r="DL104" s="212"/>
      <c r="DM104" s="212"/>
      <c r="DN104" s="212"/>
      <c r="DO104" s="212"/>
      <c r="DP104" s="212"/>
      <c r="DQ104" s="212"/>
      <c r="DR104" s="212"/>
      <c r="DS104" s="212"/>
      <c r="DT104" s="212"/>
      <c r="DU104" s="212"/>
      <c r="DV104" s="212"/>
      <c r="DW104" s="212"/>
      <c r="DX104" s="212"/>
      <c r="DY104" s="212"/>
      <c r="DZ104" s="212"/>
      <c r="EA104" s="212"/>
      <c r="EB104" s="212"/>
      <c r="EC104" s="212"/>
      <c r="ED104" s="212"/>
      <c r="EE104" s="212"/>
      <c r="EF104" s="212"/>
      <c r="EG104" s="212"/>
      <c r="EH104" s="212"/>
      <c r="EI104" s="212"/>
      <c r="EJ104" s="212"/>
      <c r="EK104" s="212"/>
      <c r="EL104" s="212"/>
    </row>
    <row r="105" spans="1:142">
      <c r="B105" s="213"/>
      <c r="J105" s="321"/>
      <c r="K105" s="321"/>
      <c r="L105" s="321"/>
      <c r="M105" s="321"/>
      <c r="N105" s="321"/>
      <c r="O105" s="321"/>
      <c r="P105" s="321"/>
      <c r="Q105" s="321"/>
      <c r="R105" s="321"/>
      <c r="S105" s="321"/>
      <c r="T105" s="321"/>
      <c r="U105" s="321"/>
      <c r="Y105" s="284"/>
      <c r="AF105" s="321"/>
      <c r="AM105" s="27">
        <f t="shared" si="64"/>
        <v>44440</v>
      </c>
      <c r="AN105" s="41" t="str">
        <f t="shared" si="83"/>
        <v>dg</v>
      </c>
      <c r="AO105" s="41">
        <f t="shared" si="65"/>
        <v>111</v>
      </c>
      <c r="AP105" s="41">
        <f t="shared" si="84"/>
        <v>121</v>
      </c>
      <c r="AQ105" s="41">
        <f t="shared" si="66"/>
        <v>105</v>
      </c>
      <c r="AR105" s="41" t="str">
        <f>+"d"&amp;AR1</f>
        <v>da</v>
      </c>
      <c r="AT105" s="139">
        <v>43678</v>
      </c>
      <c r="AU105" s="142">
        <v>352</v>
      </c>
      <c r="AV105" s="142">
        <v>392</v>
      </c>
      <c r="AW105" s="142">
        <v>528</v>
      </c>
      <c r="AX105" s="142">
        <v>144</v>
      </c>
      <c r="AY105" s="142">
        <v>72</v>
      </c>
      <c r="AZ105" s="142">
        <v>176</v>
      </c>
      <c r="BA105" s="142">
        <v>744</v>
      </c>
      <c r="BB105" s="212"/>
      <c r="BC105" s="212"/>
      <c r="BD105" s="212"/>
      <c r="BE105" s="212"/>
      <c r="BF105" s="212"/>
      <c r="BG105" s="212"/>
      <c r="BH105" s="212"/>
      <c r="BI105" s="212"/>
      <c r="BJ105" s="212"/>
      <c r="BK105" s="212"/>
      <c r="BL105" s="212"/>
      <c r="BM105" s="212"/>
      <c r="BN105" s="212"/>
      <c r="BO105" s="212"/>
      <c r="BP105" s="212"/>
      <c r="BQ105" s="212"/>
      <c r="BR105" s="212"/>
      <c r="BS105" s="212"/>
      <c r="BT105" s="212"/>
      <c r="BU105" s="212"/>
      <c r="BV105" s="212"/>
      <c r="BW105" s="212"/>
      <c r="BX105" s="212"/>
      <c r="BY105" s="212"/>
      <c r="BZ105" s="212"/>
      <c r="CA105" s="212"/>
      <c r="CB105" s="212"/>
      <c r="CC105" s="212"/>
      <c r="CD105" s="212"/>
      <c r="CE105" s="212"/>
      <c r="CF105" s="212"/>
      <c r="CG105" s="212"/>
      <c r="CH105" s="212"/>
      <c r="CI105" s="212"/>
      <c r="CJ105" s="212"/>
      <c r="CK105" s="212"/>
      <c r="CL105" s="212"/>
      <c r="CM105" s="212"/>
      <c r="CN105" s="212"/>
      <c r="CO105" s="212"/>
      <c r="CP105" s="212"/>
      <c r="CQ105" s="212"/>
      <c r="CR105" s="212"/>
      <c r="CS105" s="212"/>
      <c r="CT105" s="212"/>
      <c r="CU105" s="212"/>
      <c r="CV105" s="212"/>
      <c r="CW105" s="212"/>
      <c r="CX105" s="212"/>
      <c r="CY105" s="212"/>
      <c r="CZ105" s="212"/>
      <c r="DA105" s="212"/>
      <c r="DB105" s="212"/>
      <c r="DC105" s="212"/>
      <c r="DD105" s="212"/>
      <c r="DE105" s="212"/>
      <c r="DF105" s="212"/>
      <c r="DG105" s="212"/>
      <c r="DH105" s="212"/>
      <c r="DI105" s="212"/>
      <c r="DJ105" s="212"/>
      <c r="DK105" s="212"/>
      <c r="DL105" s="212"/>
      <c r="DM105" s="212"/>
      <c r="DN105" s="212"/>
      <c r="DO105" s="212"/>
      <c r="DP105" s="212"/>
      <c r="DQ105" s="212"/>
      <c r="DR105" s="212"/>
      <c r="DS105" s="212"/>
      <c r="DT105" s="212"/>
      <c r="DU105" s="212"/>
      <c r="DV105" s="212"/>
      <c r="DW105" s="212"/>
      <c r="DX105" s="212"/>
      <c r="DY105" s="212"/>
      <c r="DZ105" s="212"/>
      <c r="EA105" s="212"/>
      <c r="EB105" s="212"/>
      <c r="EC105" s="212"/>
      <c r="ED105" s="212"/>
      <c r="EE105" s="212"/>
      <c r="EF105" s="212"/>
      <c r="EG105" s="212"/>
      <c r="EH105" s="212"/>
      <c r="EI105" s="212"/>
      <c r="EJ105" s="212"/>
      <c r="EK105" s="212"/>
      <c r="EL105" s="212"/>
    </row>
    <row r="106" spans="1:142">
      <c r="B106" s="213"/>
      <c r="J106" s="321"/>
      <c r="K106" s="321"/>
      <c r="L106" s="321"/>
      <c r="M106" s="321"/>
      <c r="N106" s="321"/>
      <c r="O106" s="321"/>
      <c r="P106" s="321"/>
      <c r="Q106" s="321"/>
      <c r="R106" s="321"/>
      <c r="S106" s="321"/>
      <c r="T106" s="321"/>
      <c r="U106" s="321"/>
      <c r="Y106" s="284"/>
      <c r="AF106" s="321"/>
      <c r="AM106" s="27">
        <f t="shared" si="64"/>
        <v>44470</v>
      </c>
      <c r="AN106" s="41" t="str">
        <f t="shared" si="83"/>
        <v>dh</v>
      </c>
      <c r="AO106" s="41">
        <f t="shared" si="65"/>
        <v>112</v>
      </c>
      <c r="AP106" s="41">
        <f t="shared" si="84"/>
        <v>121</v>
      </c>
      <c r="AQ106" s="41">
        <f t="shared" si="66"/>
        <v>106</v>
      </c>
      <c r="AR106" s="41" t="str">
        <f t="shared" ref="AR106:AR130" si="102">+"d"&amp;AR2</f>
        <v>db</v>
      </c>
      <c r="AT106" s="139">
        <v>43709</v>
      </c>
      <c r="AU106" s="142">
        <v>320</v>
      </c>
      <c r="AV106" s="142">
        <v>400</v>
      </c>
      <c r="AW106" s="142">
        <v>480</v>
      </c>
      <c r="AX106" s="142">
        <v>160</v>
      </c>
      <c r="AY106" s="142">
        <v>80</v>
      </c>
      <c r="AZ106" s="142">
        <v>160</v>
      </c>
      <c r="BA106" s="142">
        <v>720</v>
      </c>
    </row>
    <row r="107" spans="1:142">
      <c r="B107" s="213"/>
      <c r="J107" s="321"/>
      <c r="K107" s="321"/>
      <c r="L107" s="321"/>
      <c r="M107" s="321"/>
      <c r="N107" s="321"/>
      <c r="O107" s="321"/>
      <c r="P107" s="321"/>
      <c r="Q107" s="321"/>
      <c r="R107" s="321"/>
      <c r="S107" s="321"/>
      <c r="T107" s="321"/>
      <c r="U107" s="321"/>
      <c r="Y107" s="284"/>
      <c r="AF107" s="321"/>
      <c r="AM107" s="27">
        <f t="shared" si="64"/>
        <v>44501</v>
      </c>
      <c r="AN107" s="41" t="str">
        <f t="shared" si="83"/>
        <v>di</v>
      </c>
      <c r="AO107" s="41">
        <f t="shared" si="65"/>
        <v>113</v>
      </c>
      <c r="AP107" s="41">
        <f t="shared" si="84"/>
        <v>121</v>
      </c>
      <c r="AQ107" s="41">
        <f t="shared" si="66"/>
        <v>107</v>
      </c>
      <c r="AR107" s="41" t="str">
        <f t="shared" si="102"/>
        <v>dc</v>
      </c>
      <c r="AT107" s="139">
        <v>43739</v>
      </c>
      <c r="AU107" s="142">
        <v>368</v>
      </c>
      <c r="AV107" s="142">
        <v>376</v>
      </c>
      <c r="AW107" s="142">
        <v>552</v>
      </c>
      <c r="AX107" s="142">
        <v>128</v>
      </c>
      <c r="AY107" s="142">
        <v>64</v>
      </c>
      <c r="AZ107" s="142">
        <v>184</v>
      </c>
      <c r="BA107" s="142">
        <v>744</v>
      </c>
      <c r="BB107" s="212"/>
      <c r="BC107" s="212"/>
      <c r="BD107" s="212"/>
      <c r="BE107" s="212"/>
      <c r="BF107" s="212"/>
      <c r="BG107" s="212"/>
      <c r="BH107" s="212"/>
      <c r="BI107" s="212"/>
      <c r="BJ107" s="212"/>
      <c r="BK107" s="212"/>
      <c r="BL107" s="212"/>
      <c r="BM107" s="212"/>
      <c r="BN107" s="212"/>
      <c r="BO107" s="212"/>
      <c r="BP107" s="212"/>
      <c r="BQ107" s="212"/>
      <c r="BR107" s="212"/>
      <c r="BS107" s="212"/>
      <c r="BT107" s="212"/>
      <c r="BU107" s="212"/>
      <c r="BV107" s="212"/>
      <c r="BW107" s="212"/>
      <c r="BX107" s="212"/>
      <c r="BY107" s="212"/>
      <c r="BZ107" s="212"/>
      <c r="CA107" s="212"/>
      <c r="CB107" s="212"/>
      <c r="CC107" s="212"/>
      <c r="CD107" s="212"/>
      <c r="CE107" s="212"/>
      <c r="CF107" s="212"/>
      <c r="CG107" s="212"/>
      <c r="CH107" s="212"/>
      <c r="CI107" s="212"/>
      <c r="CJ107" s="212"/>
      <c r="CK107" s="212"/>
      <c r="CL107" s="212"/>
      <c r="CM107" s="212"/>
      <c r="CN107" s="212"/>
      <c r="CO107" s="212"/>
      <c r="CP107" s="212"/>
      <c r="CQ107" s="212"/>
      <c r="CR107" s="212"/>
      <c r="CS107" s="212"/>
      <c r="CT107" s="212"/>
      <c r="CU107" s="212"/>
      <c r="CV107" s="212"/>
      <c r="CW107" s="212"/>
      <c r="CX107" s="212"/>
      <c r="CY107" s="212"/>
      <c r="CZ107" s="212"/>
      <c r="DA107" s="212"/>
      <c r="DB107" s="212"/>
      <c r="DC107" s="212"/>
      <c r="DD107" s="212"/>
      <c r="DE107" s="212"/>
      <c r="DF107" s="212"/>
      <c r="DG107" s="212"/>
      <c r="DH107" s="212"/>
      <c r="DI107" s="212"/>
      <c r="DJ107" s="212"/>
      <c r="DK107" s="212"/>
      <c r="DL107" s="212"/>
      <c r="DM107" s="212"/>
      <c r="DN107" s="212"/>
      <c r="DO107" s="212"/>
      <c r="DP107" s="212"/>
      <c r="DQ107" s="212"/>
      <c r="DR107" s="212"/>
      <c r="DS107" s="212"/>
      <c r="DT107" s="212"/>
      <c r="DU107" s="212"/>
      <c r="DV107" s="212"/>
      <c r="DW107" s="212"/>
      <c r="DX107" s="212"/>
      <c r="DY107" s="212"/>
      <c r="DZ107" s="212"/>
      <c r="EA107" s="212"/>
      <c r="EB107" s="212"/>
      <c r="EC107" s="212"/>
      <c r="ED107" s="212"/>
      <c r="EE107" s="212"/>
      <c r="EF107" s="212"/>
      <c r="EG107" s="212"/>
      <c r="EH107" s="212"/>
      <c r="EI107" s="212"/>
      <c r="EJ107" s="212"/>
      <c r="EK107" s="212"/>
      <c r="EL107" s="212"/>
    </row>
    <row r="108" spans="1:142">
      <c r="B108" s="213"/>
      <c r="J108" s="321"/>
      <c r="K108" s="321"/>
      <c r="L108" s="321"/>
      <c r="M108" s="321"/>
      <c r="N108" s="321"/>
      <c r="O108" s="321"/>
      <c r="P108" s="321"/>
      <c r="Q108" s="321"/>
      <c r="R108" s="321"/>
      <c r="S108" s="321"/>
      <c r="T108" s="321"/>
      <c r="U108" s="321"/>
      <c r="Y108" s="284"/>
      <c r="AF108" s="321"/>
      <c r="AM108" s="27">
        <f t="shared" si="64"/>
        <v>44531</v>
      </c>
      <c r="AN108" s="41" t="str">
        <f t="shared" si="83"/>
        <v>dj</v>
      </c>
      <c r="AO108" s="41">
        <f t="shared" si="65"/>
        <v>114</v>
      </c>
      <c r="AP108" s="41">
        <f t="shared" ref="AP108:AP139" si="103">+MATCH(AM108,$AT$1:$AT$193)</f>
        <v>133</v>
      </c>
      <c r="AQ108" s="41">
        <f t="shared" si="66"/>
        <v>108</v>
      </c>
      <c r="AR108" s="41" t="str">
        <f t="shared" si="102"/>
        <v>dd</v>
      </c>
      <c r="AT108" s="139">
        <v>43770</v>
      </c>
      <c r="AU108" s="142">
        <v>320</v>
      </c>
      <c r="AV108" s="142">
        <v>400</v>
      </c>
      <c r="AW108" s="142">
        <v>480</v>
      </c>
      <c r="AX108" s="142">
        <v>160</v>
      </c>
      <c r="AY108" s="142">
        <v>80</v>
      </c>
      <c r="AZ108" s="142">
        <v>160</v>
      </c>
      <c r="BA108" s="142">
        <v>720</v>
      </c>
    </row>
    <row r="109" spans="1:142">
      <c r="B109" s="213"/>
      <c r="J109" s="321"/>
      <c r="K109" s="321"/>
      <c r="L109" s="321"/>
      <c r="M109" s="321"/>
      <c r="N109" s="321"/>
      <c r="O109" s="321"/>
      <c r="P109" s="321"/>
      <c r="Q109" s="321"/>
      <c r="R109" s="321"/>
      <c r="S109" s="321"/>
      <c r="T109" s="321"/>
      <c r="U109" s="321"/>
      <c r="Y109" s="284"/>
      <c r="AF109" s="321"/>
      <c r="AM109" s="27">
        <f t="shared" si="64"/>
        <v>44562</v>
      </c>
      <c r="AN109" s="41" t="str">
        <f t="shared" si="83"/>
        <v>dk</v>
      </c>
      <c r="AO109" s="41">
        <f t="shared" si="65"/>
        <v>115</v>
      </c>
      <c r="AP109" s="41">
        <f t="shared" si="103"/>
        <v>134</v>
      </c>
      <c r="AQ109" s="41">
        <f t="shared" si="66"/>
        <v>109</v>
      </c>
      <c r="AR109" s="41" t="str">
        <f t="shared" si="102"/>
        <v>de</v>
      </c>
      <c r="AT109" s="139">
        <v>43800</v>
      </c>
      <c r="AU109" s="142">
        <v>336</v>
      </c>
      <c r="AV109" s="142">
        <v>408</v>
      </c>
      <c r="AW109" s="142">
        <v>504</v>
      </c>
      <c r="AX109" s="142">
        <v>160</v>
      </c>
      <c r="AY109" s="142">
        <v>80</v>
      </c>
      <c r="AZ109" s="142">
        <v>168</v>
      </c>
      <c r="BA109" s="142">
        <v>744</v>
      </c>
    </row>
    <row r="110" spans="1:142">
      <c r="B110" s="213"/>
      <c r="J110" s="321"/>
      <c r="K110" s="321"/>
      <c r="L110" s="321"/>
      <c r="M110" s="321"/>
      <c r="N110" s="321"/>
      <c r="O110" s="321"/>
      <c r="P110" s="321"/>
      <c r="Q110" s="321"/>
      <c r="R110" s="321"/>
      <c r="S110" s="321"/>
      <c r="T110" s="321"/>
      <c r="U110" s="321"/>
      <c r="Y110" s="284"/>
      <c r="AF110" s="321"/>
      <c r="AM110" s="27">
        <f t="shared" si="64"/>
        <v>44593</v>
      </c>
      <c r="AN110" s="41" t="str">
        <f t="shared" si="83"/>
        <v>dl</v>
      </c>
      <c r="AO110" s="41">
        <f t="shared" si="65"/>
        <v>116</v>
      </c>
      <c r="AP110" s="41">
        <f t="shared" si="103"/>
        <v>135</v>
      </c>
      <c r="AQ110" s="41">
        <f t="shared" si="66"/>
        <v>110</v>
      </c>
      <c r="AR110" s="41" t="str">
        <f t="shared" si="102"/>
        <v>df</v>
      </c>
      <c r="AT110" s="140">
        <v>43831</v>
      </c>
      <c r="AU110" s="143">
        <v>352</v>
      </c>
      <c r="AV110" s="143">
        <v>392</v>
      </c>
      <c r="AW110" s="143">
        <v>528</v>
      </c>
      <c r="AX110" s="143">
        <v>144</v>
      </c>
      <c r="AY110" s="143">
        <v>72</v>
      </c>
      <c r="AZ110" s="143">
        <v>176</v>
      </c>
      <c r="BA110" s="143">
        <v>744</v>
      </c>
    </row>
    <row r="111" spans="1:142">
      <c r="B111" s="213"/>
      <c r="J111" s="321"/>
      <c r="K111" s="321"/>
      <c r="L111" s="321"/>
      <c r="M111" s="321"/>
      <c r="N111" s="321"/>
      <c r="O111" s="321"/>
      <c r="P111" s="321"/>
      <c r="Q111" s="321"/>
      <c r="R111" s="321"/>
      <c r="S111" s="321"/>
      <c r="T111" s="321"/>
      <c r="U111" s="321"/>
      <c r="Y111" s="284"/>
      <c r="AF111" s="321"/>
      <c r="AM111" s="27">
        <f t="shared" si="64"/>
        <v>44621</v>
      </c>
      <c r="AN111" s="41" t="str">
        <f t="shared" si="83"/>
        <v>dm</v>
      </c>
      <c r="AO111" s="41">
        <f t="shared" si="65"/>
        <v>117</v>
      </c>
      <c r="AP111" s="41">
        <f t="shared" si="103"/>
        <v>136</v>
      </c>
      <c r="AQ111" s="41">
        <f t="shared" si="66"/>
        <v>111</v>
      </c>
      <c r="AR111" s="41" t="str">
        <f t="shared" si="102"/>
        <v>dg</v>
      </c>
      <c r="AT111" s="140">
        <v>43862</v>
      </c>
      <c r="AU111" s="143">
        <v>320</v>
      </c>
      <c r="AV111" s="143">
        <v>376</v>
      </c>
      <c r="AW111" s="143">
        <v>480</v>
      </c>
      <c r="AX111" s="143">
        <v>144</v>
      </c>
      <c r="AY111" s="143">
        <v>72</v>
      </c>
      <c r="AZ111" s="143">
        <v>160</v>
      </c>
      <c r="BA111" s="143">
        <v>696</v>
      </c>
    </row>
    <row r="112" spans="1:142">
      <c r="B112" s="213"/>
      <c r="J112" s="321"/>
      <c r="K112" s="321"/>
      <c r="L112" s="321"/>
      <c r="M112" s="321"/>
      <c r="N112" s="321"/>
      <c r="O112" s="321"/>
      <c r="P112" s="321"/>
      <c r="Q112" s="321"/>
      <c r="R112" s="321"/>
      <c r="S112" s="321"/>
      <c r="T112" s="321"/>
      <c r="U112" s="321"/>
      <c r="Y112" s="284"/>
      <c r="AF112" s="321"/>
      <c r="AM112" s="27">
        <f t="shared" si="64"/>
        <v>44652</v>
      </c>
      <c r="AN112" s="41" t="str">
        <f t="shared" si="83"/>
        <v>dn</v>
      </c>
      <c r="AO112" s="41">
        <f t="shared" si="65"/>
        <v>118</v>
      </c>
      <c r="AP112" s="41">
        <f t="shared" si="103"/>
        <v>137</v>
      </c>
      <c r="AQ112" s="41">
        <f t="shared" si="66"/>
        <v>112</v>
      </c>
      <c r="AR112" s="41" t="str">
        <f t="shared" si="102"/>
        <v>dh</v>
      </c>
      <c r="AT112" s="140">
        <v>43891</v>
      </c>
      <c r="AU112" s="143">
        <v>352</v>
      </c>
      <c r="AV112" s="143">
        <v>392</v>
      </c>
      <c r="AW112" s="143">
        <v>528</v>
      </c>
      <c r="AX112" s="143">
        <v>144</v>
      </c>
      <c r="AY112" s="143">
        <v>72</v>
      </c>
      <c r="AZ112" s="143">
        <v>176</v>
      </c>
      <c r="BA112" s="143">
        <v>744</v>
      </c>
    </row>
    <row r="113" spans="2:53">
      <c r="B113" s="213"/>
      <c r="J113" s="321"/>
      <c r="K113" s="321"/>
      <c r="L113" s="321"/>
      <c r="M113" s="321"/>
      <c r="N113" s="321"/>
      <c r="O113" s="321"/>
      <c r="P113" s="321"/>
      <c r="Q113" s="321"/>
      <c r="R113" s="321"/>
      <c r="S113" s="321"/>
      <c r="T113" s="321"/>
      <c r="U113" s="321"/>
      <c r="Y113" s="284"/>
      <c r="AF113" s="321"/>
      <c r="AM113" s="27">
        <f t="shared" si="64"/>
        <v>44682</v>
      </c>
      <c r="AN113" s="41" t="str">
        <f t="shared" si="83"/>
        <v>do</v>
      </c>
      <c r="AO113" s="41">
        <f t="shared" si="65"/>
        <v>119</v>
      </c>
      <c r="AP113" s="41">
        <f t="shared" si="103"/>
        <v>138</v>
      </c>
      <c r="AQ113" s="41">
        <f t="shared" si="66"/>
        <v>113</v>
      </c>
      <c r="AR113" s="41" t="str">
        <f t="shared" si="102"/>
        <v>di</v>
      </c>
      <c r="AT113" s="140">
        <v>43922</v>
      </c>
      <c r="AU113" s="143">
        <v>352</v>
      </c>
      <c r="AV113" s="143">
        <v>368</v>
      </c>
      <c r="AW113" s="143">
        <v>528</v>
      </c>
      <c r="AX113" s="143">
        <v>128</v>
      </c>
      <c r="AY113" s="143">
        <v>64</v>
      </c>
      <c r="AZ113" s="143">
        <v>176</v>
      </c>
      <c r="BA113" s="143">
        <v>720</v>
      </c>
    </row>
    <row r="114" spans="2:53">
      <c r="B114" s="213"/>
      <c r="J114" s="321"/>
      <c r="K114" s="321"/>
      <c r="L114" s="321"/>
      <c r="M114" s="321"/>
      <c r="N114" s="321"/>
      <c r="O114" s="321"/>
      <c r="P114" s="321"/>
      <c r="Q114" s="321"/>
      <c r="R114" s="321"/>
      <c r="S114" s="321"/>
      <c r="T114" s="321"/>
      <c r="U114" s="321"/>
      <c r="Y114" s="284"/>
      <c r="AF114" s="321"/>
      <c r="AM114" s="27">
        <f t="shared" si="64"/>
        <v>44713</v>
      </c>
      <c r="AN114" s="41" t="str">
        <f t="shared" si="83"/>
        <v>dp</v>
      </c>
      <c r="AO114" s="41">
        <f t="shared" si="65"/>
        <v>120</v>
      </c>
      <c r="AP114" s="41">
        <f t="shared" si="103"/>
        <v>139</v>
      </c>
      <c r="AQ114" s="41">
        <f t="shared" si="66"/>
        <v>114</v>
      </c>
      <c r="AR114" s="41" t="str">
        <f t="shared" si="102"/>
        <v>dj</v>
      </c>
      <c r="AT114" s="140">
        <v>43952</v>
      </c>
      <c r="AU114" s="143">
        <v>320</v>
      </c>
      <c r="AV114" s="143">
        <v>424</v>
      </c>
      <c r="AW114" s="143">
        <v>480</v>
      </c>
      <c r="AX114" s="143">
        <v>176</v>
      </c>
      <c r="AY114" s="143">
        <v>88</v>
      </c>
      <c r="AZ114" s="143">
        <v>160</v>
      </c>
      <c r="BA114" s="143">
        <v>744</v>
      </c>
    </row>
    <row r="115" spans="2:53">
      <c r="B115" s="213"/>
      <c r="J115" s="321"/>
      <c r="K115" s="321"/>
      <c r="L115" s="321"/>
      <c r="M115" s="321"/>
      <c r="N115" s="321"/>
      <c r="O115" s="321"/>
      <c r="P115" s="321"/>
      <c r="Q115" s="321"/>
      <c r="R115" s="321"/>
      <c r="S115" s="321"/>
      <c r="T115" s="321"/>
      <c r="U115" s="321"/>
      <c r="Y115" s="284"/>
      <c r="AF115" s="321"/>
      <c r="AM115" s="27">
        <f t="shared" si="64"/>
        <v>44743</v>
      </c>
      <c r="AN115" s="41" t="str">
        <f t="shared" si="83"/>
        <v>dq</v>
      </c>
      <c r="AO115" s="41">
        <f t="shared" si="65"/>
        <v>121</v>
      </c>
      <c r="AP115" s="41">
        <f t="shared" si="103"/>
        <v>140</v>
      </c>
      <c r="AQ115" s="41">
        <f t="shared" si="66"/>
        <v>115</v>
      </c>
      <c r="AR115" s="41" t="str">
        <f t="shared" si="102"/>
        <v>dk</v>
      </c>
      <c r="AT115" s="140">
        <v>43983</v>
      </c>
      <c r="AU115" s="143">
        <v>352</v>
      </c>
      <c r="AV115" s="143">
        <v>368</v>
      </c>
      <c r="AW115" s="143">
        <v>528</v>
      </c>
      <c r="AX115" s="143">
        <v>128</v>
      </c>
      <c r="AY115" s="143">
        <v>64</v>
      </c>
      <c r="AZ115" s="143">
        <v>176</v>
      </c>
      <c r="BA115" s="143">
        <v>720</v>
      </c>
    </row>
    <row r="116" spans="2:53">
      <c r="B116" s="213"/>
      <c r="J116" s="321"/>
      <c r="K116" s="321"/>
      <c r="L116" s="321"/>
      <c r="M116" s="321"/>
      <c r="N116" s="321"/>
      <c r="O116" s="321"/>
      <c r="P116" s="321"/>
      <c r="Q116" s="321"/>
      <c r="R116" s="321"/>
      <c r="S116" s="321"/>
      <c r="T116" s="321"/>
      <c r="U116" s="321"/>
      <c r="Y116" s="284"/>
      <c r="AF116" s="321"/>
      <c r="AM116" s="27">
        <f t="shared" si="64"/>
        <v>44774</v>
      </c>
      <c r="AN116" s="41" t="str">
        <f t="shared" si="83"/>
        <v>dr</v>
      </c>
      <c r="AO116" s="41">
        <f t="shared" si="65"/>
        <v>122</v>
      </c>
      <c r="AP116" s="41">
        <f t="shared" si="103"/>
        <v>141</v>
      </c>
      <c r="AQ116" s="41">
        <f t="shared" si="66"/>
        <v>116</v>
      </c>
      <c r="AR116" s="41" t="str">
        <f t="shared" si="102"/>
        <v>dl</v>
      </c>
      <c r="AT116" s="140">
        <v>44013</v>
      </c>
      <c r="AU116" s="143">
        <v>368</v>
      </c>
      <c r="AV116" s="143">
        <v>376</v>
      </c>
      <c r="AW116" s="143">
        <v>552</v>
      </c>
      <c r="AX116" s="143">
        <v>128</v>
      </c>
      <c r="AY116" s="143">
        <v>64</v>
      </c>
      <c r="AZ116" s="143">
        <v>184</v>
      </c>
      <c r="BA116" s="143">
        <v>744</v>
      </c>
    </row>
    <row r="117" spans="2:53">
      <c r="B117" s="213"/>
      <c r="J117" s="321"/>
      <c r="K117" s="321"/>
      <c r="L117" s="321"/>
      <c r="M117" s="321"/>
      <c r="N117" s="321"/>
      <c r="O117" s="321"/>
      <c r="P117" s="321"/>
      <c r="Q117" s="321"/>
      <c r="R117" s="321"/>
      <c r="S117" s="321"/>
      <c r="T117" s="321"/>
      <c r="U117" s="321"/>
      <c r="Y117" s="284"/>
      <c r="AF117" s="321"/>
      <c r="AM117" s="27">
        <f t="shared" si="64"/>
        <v>44805</v>
      </c>
      <c r="AN117" s="41" t="str">
        <f t="shared" si="83"/>
        <v>ds</v>
      </c>
      <c r="AO117" s="41">
        <f t="shared" si="65"/>
        <v>123</v>
      </c>
      <c r="AP117" s="41">
        <f t="shared" si="103"/>
        <v>142</v>
      </c>
      <c r="AQ117" s="41">
        <f t="shared" si="66"/>
        <v>117</v>
      </c>
      <c r="AR117" s="41" t="str">
        <f t="shared" si="102"/>
        <v>dm</v>
      </c>
      <c r="AT117" s="140">
        <v>44044</v>
      </c>
      <c r="AU117" s="143">
        <v>336</v>
      </c>
      <c r="AV117" s="143">
        <v>408</v>
      </c>
      <c r="AW117" s="143">
        <v>504</v>
      </c>
      <c r="AX117" s="143">
        <v>160</v>
      </c>
      <c r="AY117" s="143">
        <v>80</v>
      </c>
      <c r="AZ117" s="143">
        <v>168</v>
      </c>
      <c r="BA117" s="143">
        <v>744</v>
      </c>
    </row>
    <row r="118" spans="2:53">
      <c r="B118" s="213"/>
      <c r="J118" s="321"/>
      <c r="K118" s="321"/>
      <c r="L118" s="321"/>
      <c r="M118" s="321"/>
      <c r="N118" s="321"/>
      <c r="O118" s="321"/>
      <c r="P118" s="321"/>
      <c r="Q118" s="321"/>
      <c r="R118" s="321"/>
      <c r="S118" s="321"/>
      <c r="T118" s="321"/>
      <c r="U118" s="321"/>
      <c r="Y118" s="284"/>
      <c r="AF118" s="321"/>
      <c r="AM118" s="27">
        <f t="shared" si="64"/>
        <v>44835</v>
      </c>
      <c r="AN118" s="41" t="str">
        <f t="shared" si="83"/>
        <v>dt</v>
      </c>
      <c r="AO118" s="41">
        <f t="shared" si="65"/>
        <v>124</v>
      </c>
      <c r="AP118" s="41">
        <f t="shared" si="103"/>
        <v>143</v>
      </c>
      <c r="AQ118" s="41">
        <f t="shared" si="66"/>
        <v>118</v>
      </c>
      <c r="AR118" s="41" t="str">
        <f t="shared" si="102"/>
        <v>dn</v>
      </c>
      <c r="AT118" s="140">
        <v>44075</v>
      </c>
      <c r="AU118" s="143">
        <v>336</v>
      </c>
      <c r="AV118" s="143">
        <v>384</v>
      </c>
      <c r="AW118" s="143">
        <v>504</v>
      </c>
      <c r="AX118" s="143">
        <v>144</v>
      </c>
      <c r="AY118" s="143">
        <v>72</v>
      </c>
      <c r="AZ118" s="143">
        <v>168</v>
      </c>
      <c r="BA118" s="143">
        <v>720</v>
      </c>
    </row>
    <row r="119" spans="2:53">
      <c r="B119" s="213"/>
      <c r="J119" s="321"/>
      <c r="K119" s="321"/>
      <c r="L119" s="321"/>
      <c r="M119" s="321"/>
      <c r="N119" s="321"/>
      <c r="O119" s="321"/>
      <c r="P119" s="321"/>
      <c r="Q119" s="321"/>
      <c r="R119" s="321"/>
      <c r="S119" s="321"/>
      <c r="T119" s="321"/>
      <c r="U119" s="321"/>
      <c r="Y119" s="284"/>
      <c r="AF119" s="321"/>
      <c r="AM119" s="27">
        <f t="shared" si="64"/>
        <v>44866</v>
      </c>
      <c r="AN119" s="41" t="str">
        <f t="shared" ref="AN119:AN150" si="104">+VLOOKUP(AO119,$AQ$1:$AR$197,2,FALSE)</f>
        <v>du</v>
      </c>
      <c r="AO119" s="41">
        <f t="shared" si="65"/>
        <v>125</v>
      </c>
      <c r="AP119" s="41">
        <f t="shared" si="103"/>
        <v>144</v>
      </c>
      <c r="AQ119" s="41">
        <f t="shared" si="66"/>
        <v>119</v>
      </c>
      <c r="AR119" s="41" t="str">
        <f t="shared" si="102"/>
        <v>do</v>
      </c>
      <c r="AT119" s="140">
        <v>44105</v>
      </c>
      <c r="AU119" s="143">
        <v>352</v>
      </c>
      <c r="AV119" s="143">
        <v>392</v>
      </c>
      <c r="AW119" s="143">
        <v>528</v>
      </c>
      <c r="AX119" s="143">
        <v>144</v>
      </c>
      <c r="AY119" s="143">
        <v>72</v>
      </c>
      <c r="AZ119" s="143">
        <v>176</v>
      </c>
      <c r="BA119" s="143">
        <v>744</v>
      </c>
    </row>
    <row r="120" spans="2:53">
      <c r="B120" s="213"/>
      <c r="J120" s="321"/>
      <c r="K120" s="321"/>
      <c r="L120" s="321"/>
      <c r="M120" s="321"/>
      <c r="N120" s="321"/>
      <c r="O120" s="321"/>
      <c r="P120" s="321"/>
      <c r="Q120" s="321"/>
      <c r="R120" s="321"/>
      <c r="S120" s="321"/>
      <c r="T120" s="321"/>
      <c r="U120" s="321"/>
      <c r="Y120" s="284"/>
      <c r="AF120" s="321"/>
      <c r="AM120" s="27">
        <f t="shared" si="64"/>
        <v>44896</v>
      </c>
      <c r="AN120" s="41" t="str">
        <f t="shared" si="104"/>
        <v>dv</v>
      </c>
      <c r="AO120" s="41">
        <f t="shared" si="65"/>
        <v>126</v>
      </c>
      <c r="AP120" s="41">
        <f t="shared" si="103"/>
        <v>145</v>
      </c>
      <c r="AQ120" s="41">
        <f t="shared" si="66"/>
        <v>120</v>
      </c>
      <c r="AR120" s="41" t="str">
        <f t="shared" si="102"/>
        <v>dp</v>
      </c>
      <c r="AT120" s="140">
        <v>44136</v>
      </c>
      <c r="AU120" s="143">
        <v>320</v>
      </c>
      <c r="AV120" s="143">
        <v>400</v>
      </c>
      <c r="AW120" s="143">
        <v>480</v>
      </c>
      <c r="AX120" s="143">
        <v>160</v>
      </c>
      <c r="AY120" s="143">
        <v>80</v>
      </c>
      <c r="AZ120" s="143">
        <v>160</v>
      </c>
      <c r="BA120" s="143">
        <v>720</v>
      </c>
    </row>
    <row r="121" spans="2:53">
      <c r="B121" s="213"/>
      <c r="J121" s="321"/>
      <c r="K121" s="321"/>
      <c r="L121" s="321"/>
      <c r="M121" s="321"/>
      <c r="N121" s="321"/>
      <c r="O121" s="321"/>
      <c r="P121" s="321"/>
      <c r="Q121" s="321"/>
      <c r="R121" s="321"/>
      <c r="S121" s="321"/>
      <c r="T121" s="321"/>
      <c r="U121" s="321"/>
      <c r="Y121" s="284"/>
      <c r="AF121" s="321"/>
      <c r="AM121" s="27">
        <f t="shared" si="64"/>
        <v>44927</v>
      </c>
      <c r="AN121" s="41" t="str">
        <f t="shared" si="104"/>
        <v>dw</v>
      </c>
      <c r="AO121" s="41">
        <f t="shared" si="65"/>
        <v>127</v>
      </c>
      <c r="AP121" s="41">
        <f t="shared" si="103"/>
        <v>146</v>
      </c>
      <c r="AQ121" s="41">
        <f t="shared" si="66"/>
        <v>121</v>
      </c>
      <c r="AR121" s="41" t="str">
        <f t="shared" si="102"/>
        <v>dq</v>
      </c>
      <c r="AT121" s="140">
        <v>44166</v>
      </c>
      <c r="AU121" s="143">
        <v>352</v>
      </c>
      <c r="AV121" s="143">
        <v>392</v>
      </c>
      <c r="AW121" s="143">
        <v>528</v>
      </c>
      <c r="AX121" s="143">
        <v>144</v>
      </c>
      <c r="AY121" s="143">
        <v>72</v>
      </c>
      <c r="AZ121" s="143">
        <v>176</v>
      </c>
      <c r="BA121" s="143">
        <v>744</v>
      </c>
    </row>
    <row r="122" spans="2:53">
      <c r="B122" s="213"/>
      <c r="J122" s="321"/>
      <c r="K122" s="321"/>
      <c r="L122" s="321"/>
      <c r="M122" s="321"/>
      <c r="N122" s="321"/>
      <c r="O122" s="321"/>
      <c r="P122" s="321"/>
      <c r="Q122" s="321"/>
      <c r="R122" s="321"/>
      <c r="S122" s="321"/>
      <c r="T122" s="321"/>
      <c r="U122" s="321"/>
      <c r="Y122" s="284"/>
      <c r="AF122" s="321"/>
      <c r="AM122" s="27">
        <f t="shared" si="64"/>
        <v>44958</v>
      </c>
      <c r="AN122" s="41" t="str">
        <f t="shared" si="104"/>
        <v>dx</v>
      </c>
      <c r="AO122" s="41">
        <f t="shared" si="65"/>
        <v>128</v>
      </c>
      <c r="AP122" s="41">
        <f t="shared" si="103"/>
        <v>147</v>
      </c>
      <c r="AQ122" s="41">
        <f t="shared" si="66"/>
        <v>122</v>
      </c>
      <c r="AR122" s="41" t="str">
        <f t="shared" si="102"/>
        <v>dr</v>
      </c>
      <c r="AT122" s="139">
        <v>44197</v>
      </c>
      <c r="AU122" s="142">
        <v>320</v>
      </c>
      <c r="AV122" s="142">
        <v>392</v>
      </c>
      <c r="AW122" s="142">
        <v>528</v>
      </c>
      <c r="AX122" s="142">
        <v>176</v>
      </c>
      <c r="AY122" s="142">
        <v>88</v>
      </c>
      <c r="AZ122" s="142">
        <v>160</v>
      </c>
      <c r="BA122" s="142">
        <v>744</v>
      </c>
    </row>
    <row r="123" spans="2:53">
      <c r="B123" s="213"/>
      <c r="J123" s="321"/>
      <c r="K123" s="321"/>
      <c r="L123" s="321"/>
      <c r="M123" s="321"/>
      <c r="N123" s="321"/>
      <c r="O123" s="321"/>
      <c r="P123" s="321"/>
      <c r="Q123" s="321"/>
      <c r="R123" s="321"/>
      <c r="S123" s="321"/>
      <c r="T123" s="321"/>
      <c r="U123" s="321"/>
      <c r="Y123" s="284"/>
      <c r="AF123" s="321"/>
      <c r="AM123" s="27">
        <f t="shared" si="64"/>
        <v>44986</v>
      </c>
      <c r="AN123" s="41" t="str">
        <f t="shared" si="104"/>
        <v>dy</v>
      </c>
      <c r="AO123" s="41">
        <f t="shared" si="65"/>
        <v>129</v>
      </c>
      <c r="AP123" s="41">
        <f t="shared" si="103"/>
        <v>148</v>
      </c>
      <c r="AQ123" s="41">
        <f t="shared" si="66"/>
        <v>123</v>
      </c>
      <c r="AR123" s="41" t="str">
        <f t="shared" si="102"/>
        <v>ds</v>
      </c>
      <c r="AT123" s="139">
        <v>44228</v>
      </c>
      <c r="AU123" s="142">
        <v>320</v>
      </c>
      <c r="AV123" s="142">
        <v>376</v>
      </c>
      <c r="AW123" s="142">
        <v>480</v>
      </c>
      <c r="AX123" s="142">
        <v>128</v>
      </c>
      <c r="AY123" s="142">
        <v>64</v>
      </c>
      <c r="AZ123" s="142">
        <v>160</v>
      </c>
      <c r="BA123" s="142">
        <v>672</v>
      </c>
    </row>
    <row r="124" spans="2:53">
      <c r="B124" s="213"/>
      <c r="J124" s="321"/>
      <c r="K124" s="321"/>
      <c r="L124" s="321"/>
      <c r="M124" s="321"/>
      <c r="N124" s="321"/>
      <c r="O124" s="321"/>
      <c r="P124" s="321"/>
      <c r="Q124" s="321"/>
      <c r="R124" s="321"/>
      <c r="S124" s="321"/>
      <c r="T124" s="321"/>
      <c r="U124" s="321"/>
      <c r="Y124" s="284"/>
      <c r="AF124" s="321"/>
      <c r="AM124" s="27">
        <f t="shared" si="64"/>
        <v>45017</v>
      </c>
      <c r="AN124" s="41" t="str">
        <f t="shared" si="104"/>
        <v>dz</v>
      </c>
      <c r="AO124" s="41">
        <f t="shared" si="65"/>
        <v>130</v>
      </c>
      <c r="AP124" s="41">
        <f t="shared" si="103"/>
        <v>149</v>
      </c>
      <c r="AQ124" s="41">
        <f t="shared" si="66"/>
        <v>124</v>
      </c>
      <c r="AR124" s="41" t="str">
        <f t="shared" si="102"/>
        <v>dt</v>
      </c>
      <c r="AT124" s="139">
        <v>44256</v>
      </c>
      <c r="AU124" s="142">
        <v>368</v>
      </c>
      <c r="AV124" s="142">
        <v>392</v>
      </c>
      <c r="AW124" s="142">
        <v>528</v>
      </c>
      <c r="AX124" s="142">
        <v>128</v>
      </c>
      <c r="AY124" s="142">
        <v>64</v>
      </c>
      <c r="AZ124" s="142">
        <v>184</v>
      </c>
      <c r="BA124" s="142">
        <v>744</v>
      </c>
    </row>
    <row r="125" spans="2:53">
      <c r="B125" s="213"/>
      <c r="J125" s="321"/>
      <c r="K125" s="321"/>
      <c r="L125" s="321"/>
      <c r="M125" s="321"/>
      <c r="N125" s="321"/>
      <c r="O125" s="321"/>
      <c r="P125" s="321"/>
      <c r="Q125" s="321"/>
      <c r="R125" s="321"/>
      <c r="S125" s="321"/>
      <c r="T125" s="321"/>
      <c r="U125" s="321"/>
      <c r="Y125" s="284"/>
      <c r="AF125" s="321"/>
      <c r="AM125" s="27">
        <f t="shared" si="64"/>
        <v>45047</v>
      </c>
      <c r="AN125" s="41" t="str">
        <f t="shared" si="104"/>
        <v>ea</v>
      </c>
      <c r="AO125" s="41">
        <f t="shared" si="65"/>
        <v>131</v>
      </c>
      <c r="AP125" s="41">
        <f t="shared" si="103"/>
        <v>150</v>
      </c>
      <c r="AQ125" s="41">
        <f t="shared" si="66"/>
        <v>125</v>
      </c>
      <c r="AR125" s="41" t="str">
        <f t="shared" si="102"/>
        <v>du</v>
      </c>
      <c r="AT125" s="139">
        <v>44287</v>
      </c>
      <c r="AU125" s="142">
        <v>352</v>
      </c>
      <c r="AV125" s="142">
        <v>368</v>
      </c>
      <c r="AW125" s="142">
        <v>528</v>
      </c>
      <c r="AX125" s="142">
        <v>128</v>
      </c>
      <c r="AY125" s="142">
        <v>64</v>
      </c>
      <c r="AZ125" s="142">
        <v>176</v>
      </c>
      <c r="BA125" s="142">
        <v>720</v>
      </c>
    </row>
    <row r="126" spans="2:53">
      <c r="B126" s="213"/>
      <c r="J126" s="321"/>
      <c r="K126" s="321"/>
      <c r="L126" s="321"/>
      <c r="M126" s="321"/>
      <c r="N126" s="321"/>
      <c r="O126" s="321"/>
      <c r="P126" s="321"/>
      <c r="Q126" s="321"/>
      <c r="R126" s="321"/>
      <c r="S126" s="321"/>
      <c r="T126" s="321"/>
      <c r="U126" s="321"/>
      <c r="Y126" s="284"/>
      <c r="AF126" s="321"/>
      <c r="AM126" s="27">
        <f t="shared" si="64"/>
        <v>45078</v>
      </c>
      <c r="AN126" s="41" t="str">
        <f t="shared" si="104"/>
        <v>eb</v>
      </c>
      <c r="AO126" s="41">
        <f t="shared" si="65"/>
        <v>132</v>
      </c>
      <c r="AP126" s="41">
        <f t="shared" si="103"/>
        <v>151</v>
      </c>
      <c r="AQ126" s="41">
        <f t="shared" si="66"/>
        <v>126</v>
      </c>
      <c r="AR126" s="41" t="str">
        <f t="shared" si="102"/>
        <v>dv</v>
      </c>
      <c r="AT126" s="139">
        <v>44317</v>
      </c>
      <c r="AU126" s="142">
        <v>320</v>
      </c>
      <c r="AV126" s="142">
        <v>424</v>
      </c>
      <c r="AW126" s="142">
        <v>480</v>
      </c>
      <c r="AX126" s="142">
        <v>176</v>
      </c>
      <c r="AY126" s="142">
        <v>88</v>
      </c>
      <c r="AZ126" s="142">
        <v>160</v>
      </c>
      <c r="BA126" s="142">
        <v>744</v>
      </c>
    </row>
    <row r="127" spans="2:53">
      <c r="B127" s="213"/>
      <c r="J127" s="321"/>
      <c r="K127" s="321"/>
      <c r="L127" s="321"/>
      <c r="M127" s="321"/>
      <c r="N127" s="321"/>
      <c r="O127" s="321"/>
      <c r="P127" s="321"/>
      <c r="Q127" s="321"/>
      <c r="R127" s="321"/>
      <c r="S127" s="321"/>
      <c r="T127" s="321"/>
      <c r="U127" s="321"/>
      <c r="Y127" s="284"/>
      <c r="AF127" s="321"/>
      <c r="AM127" s="27">
        <f t="shared" si="64"/>
        <v>45108</v>
      </c>
      <c r="AN127" s="41" t="str">
        <f t="shared" si="104"/>
        <v>ec</v>
      </c>
      <c r="AO127" s="41">
        <f t="shared" si="65"/>
        <v>133</v>
      </c>
      <c r="AP127" s="41">
        <f t="shared" si="103"/>
        <v>152</v>
      </c>
      <c r="AQ127" s="41">
        <f t="shared" si="66"/>
        <v>127</v>
      </c>
      <c r="AR127" s="41" t="str">
        <f t="shared" si="102"/>
        <v>dw</v>
      </c>
      <c r="AT127" s="139">
        <v>44348</v>
      </c>
      <c r="AU127" s="142">
        <v>352</v>
      </c>
      <c r="AV127" s="142">
        <v>368</v>
      </c>
      <c r="AW127" s="142">
        <v>528</v>
      </c>
      <c r="AX127" s="142">
        <v>128</v>
      </c>
      <c r="AY127" s="142">
        <v>64</v>
      </c>
      <c r="AZ127" s="142">
        <v>176</v>
      </c>
      <c r="BA127" s="142">
        <v>720</v>
      </c>
    </row>
    <row r="128" spans="2:53">
      <c r="B128" s="213"/>
      <c r="J128" s="321"/>
      <c r="K128" s="321"/>
      <c r="L128" s="321"/>
      <c r="M128" s="321"/>
      <c r="N128" s="321"/>
      <c r="O128" s="321"/>
      <c r="P128" s="321"/>
      <c r="Q128" s="321"/>
      <c r="R128" s="321"/>
      <c r="S128" s="321"/>
      <c r="T128" s="321"/>
      <c r="U128" s="321"/>
      <c r="Y128" s="284"/>
      <c r="AF128" s="321"/>
      <c r="AM128" s="27">
        <f t="shared" si="64"/>
        <v>45139</v>
      </c>
      <c r="AN128" s="41" t="str">
        <f t="shared" si="104"/>
        <v>ed</v>
      </c>
      <c r="AO128" s="41">
        <f t="shared" si="65"/>
        <v>134</v>
      </c>
      <c r="AP128" s="41">
        <f t="shared" si="103"/>
        <v>153</v>
      </c>
      <c r="AQ128" s="41">
        <f t="shared" si="66"/>
        <v>128</v>
      </c>
      <c r="AR128" s="41" t="str">
        <f>+"d"&amp;AR24</f>
        <v>dx</v>
      </c>
      <c r="AT128" s="139">
        <v>44378</v>
      </c>
      <c r="AU128" s="142">
        <v>336</v>
      </c>
      <c r="AV128" s="142">
        <v>376</v>
      </c>
      <c r="AW128" s="142">
        <v>552</v>
      </c>
      <c r="AX128" s="142">
        <v>160</v>
      </c>
      <c r="AY128" s="142">
        <v>80</v>
      </c>
      <c r="AZ128" s="142">
        <v>168</v>
      </c>
      <c r="BA128" s="142">
        <v>744</v>
      </c>
    </row>
    <row r="129" spans="2:53">
      <c r="B129" s="213"/>
      <c r="J129" s="321"/>
      <c r="K129" s="321"/>
      <c r="L129" s="321"/>
      <c r="M129" s="321"/>
      <c r="N129" s="321"/>
      <c r="O129" s="321"/>
      <c r="P129" s="321"/>
      <c r="Q129" s="321"/>
      <c r="R129" s="321"/>
      <c r="S129" s="321"/>
      <c r="T129" s="321"/>
      <c r="U129" s="321"/>
      <c r="Y129" s="284"/>
      <c r="AF129" s="321"/>
      <c r="AM129" s="27">
        <f t="shared" si="64"/>
        <v>45170</v>
      </c>
      <c r="AN129" s="41" t="str">
        <f t="shared" si="104"/>
        <v>ee</v>
      </c>
      <c r="AO129" s="41">
        <f t="shared" si="65"/>
        <v>135</v>
      </c>
      <c r="AP129" s="41">
        <f t="shared" si="103"/>
        <v>154</v>
      </c>
      <c r="AQ129" s="41">
        <f t="shared" si="66"/>
        <v>129</v>
      </c>
      <c r="AR129" s="41" t="str">
        <f t="shared" si="102"/>
        <v>dy</v>
      </c>
      <c r="AT129" s="139">
        <v>44409</v>
      </c>
      <c r="AU129" s="142">
        <v>352</v>
      </c>
      <c r="AV129" s="142">
        <v>408</v>
      </c>
      <c r="AW129" s="142">
        <v>504</v>
      </c>
      <c r="AX129" s="142">
        <v>144</v>
      </c>
      <c r="AY129" s="142">
        <v>72</v>
      </c>
      <c r="AZ129" s="142">
        <v>176</v>
      </c>
      <c r="BA129" s="142">
        <v>744</v>
      </c>
    </row>
    <row r="130" spans="2:53">
      <c r="B130" s="213"/>
      <c r="J130" s="321"/>
      <c r="K130" s="321"/>
      <c r="L130" s="321"/>
      <c r="M130" s="321"/>
      <c r="N130" s="321"/>
      <c r="O130" s="321"/>
      <c r="P130" s="321"/>
      <c r="Q130" s="321"/>
      <c r="R130" s="321"/>
      <c r="S130" s="321"/>
      <c r="T130" s="321"/>
      <c r="U130" s="321"/>
      <c r="Y130" s="284"/>
      <c r="AF130" s="321"/>
      <c r="AM130" s="27">
        <f t="shared" si="64"/>
        <v>45200</v>
      </c>
      <c r="AN130" s="41" t="str">
        <f t="shared" si="104"/>
        <v>ef</v>
      </c>
      <c r="AO130" s="41">
        <f t="shared" si="65"/>
        <v>136</v>
      </c>
      <c r="AP130" s="41">
        <f t="shared" si="103"/>
        <v>155</v>
      </c>
      <c r="AQ130" s="41">
        <f t="shared" si="66"/>
        <v>130</v>
      </c>
      <c r="AR130" s="41" t="str">
        <f t="shared" si="102"/>
        <v>dz</v>
      </c>
      <c r="AT130" s="139">
        <v>44440</v>
      </c>
      <c r="AU130" s="142">
        <v>336</v>
      </c>
      <c r="AV130" s="142">
        <v>384</v>
      </c>
      <c r="AW130" s="142">
        <v>504</v>
      </c>
      <c r="AX130" s="142">
        <v>144</v>
      </c>
      <c r="AY130" s="142">
        <v>72</v>
      </c>
      <c r="AZ130" s="142">
        <v>168</v>
      </c>
      <c r="BA130" s="142">
        <v>720</v>
      </c>
    </row>
    <row r="131" spans="2:53">
      <c r="B131" s="213"/>
      <c r="J131" s="321"/>
      <c r="K131" s="321"/>
      <c r="L131" s="321"/>
      <c r="M131" s="321"/>
      <c r="N131" s="321"/>
      <c r="O131" s="321"/>
      <c r="P131" s="321"/>
      <c r="Q131" s="321"/>
      <c r="R131" s="321"/>
      <c r="S131" s="321"/>
      <c r="T131" s="321"/>
      <c r="U131" s="321"/>
      <c r="Y131" s="284"/>
      <c r="AF131" s="321"/>
      <c r="AM131" s="27">
        <f t="shared" ref="AM131:AM194" si="105">+EDATE(AM130,1)</f>
        <v>45231</v>
      </c>
      <c r="AN131" s="41" t="str">
        <f t="shared" si="104"/>
        <v>eg</v>
      </c>
      <c r="AO131" s="41">
        <f t="shared" ref="AO131:AO194" si="106">+AO130+1</f>
        <v>137</v>
      </c>
      <c r="AP131" s="41">
        <f t="shared" si="103"/>
        <v>156</v>
      </c>
      <c r="AQ131" s="41">
        <f t="shared" ref="AQ131:AQ194" si="107">+AQ130+1</f>
        <v>131</v>
      </c>
      <c r="AR131" s="41" t="str">
        <f>+"e"&amp;AR1</f>
        <v>ea</v>
      </c>
      <c r="AT131" s="139">
        <v>44470</v>
      </c>
      <c r="AU131" s="142">
        <v>336</v>
      </c>
      <c r="AV131" s="142">
        <v>392</v>
      </c>
      <c r="AW131" s="142">
        <v>528</v>
      </c>
      <c r="AX131" s="142">
        <v>160</v>
      </c>
      <c r="AY131" s="142">
        <v>80</v>
      </c>
      <c r="AZ131" s="142">
        <v>168</v>
      </c>
      <c r="BA131" s="142">
        <v>744</v>
      </c>
    </row>
    <row r="132" spans="2:53">
      <c r="B132" s="213"/>
      <c r="J132" s="321"/>
      <c r="K132" s="321"/>
      <c r="L132" s="321"/>
      <c r="M132" s="321"/>
      <c r="N132" s="321"/>
      <c r="O132" s="321"/>
      <c r="P132" s="321"/>
      <c r="Q132" s="321"/>
      <c r="R132" s="321"/>
      <c r="S132" s="321"/>
      <c r="T132" s="321"/>
      <c r="U132" s="321"/>
      <c r="Y132" s="284"/>
      <c r="AF132" s="321"/>
      <c r="AM132" s="27">
        <f t="shared" si="105"/>
        <v>45261</v>
      </c>
      <c r="AN132" s="41" t="str">
        <f t="shared" si="104"/>
        <v>eh</v>
      </c>
      <c r="AO132" s="41">
        <f t="shared" si="106"/>
        <v>138</v>
      </c>
      <c r="AP132" s="41">
        <f t="shared" si="103"/>
        <v>157</v>
      </c>
      <c r="AQ132" s="41">
        <f t="shared" si="107"/>
        <v>132</v>
      </c>
      <c r="AR132" s="41" t="str">
        <f t="shared" ref="AR132:AR153" si="108">+"e"&amp;AR2</f>
        <v>eb</v>
      </c>
      <c r="AT132" s="139">
        <v>44501</v>
      </c>
      <c r="AU132" s="142">
        <v>336</v>
      </c>
      <c r="AV132" s="142">
        <v>400</v>
      </c>
      <c r="AW132" s="142">
        <v>480</v>
      </c>
      <c r="AX132" s="142">
        <v>144</v>
      </c>
      <c r="AY132" s="142">
        <v>72</v>
      </c>
      <c r="AZ132" s="142">
        <v>168</v>
      </c>
      <c r="BA132" s="142">
        <v>720</v>
      </c>
    </row>
    <row r="133" spans="2:53">
      <c r="B133" s="213"/>
      <c r="J133" s="321"/>
      <c r="K133" s="321"/>
      <c r="L133" s="321"/>
      <c r="M133" s="321"/>
      <c r="N133" s="321"/>
      <c r="O133" s="321"/>
      <c r="P133" s="321"/>
      <c r="Q133" s="321"/>
      <c r="R133" s="321"/>
      <c r="S133" s="321"/>
      <c r="T133" s="321"/>
      <c r="U133" s="321"/>
      <c r="Y133" s="284"/>
      <c r="AF133" s="321"/>
      <c r="AM133" s="27">
        <f t="shared" si="105"/>
        <v>45292</v>
      </c>
      <c r="AN133" s="41" t="str">
        <f t="shared" si="104"/>
        <v>ei</v>
      </c>
      <c r="AO133" s="41">
        <f t="shared" si="106"/>
        <v>139</v>
      </c>
      <c r="AP133" s="41">
        <f t="shared" si="103"/>
        <v>158</v>
      </c>
      <c r="AQ133" s="41">
        <f t="shared" si="107"/>
        <v>133</v>
      </c>
      <c r="AR133" s="41" t="str">
        <f t="shared" si="108"/>
        <v>ec</v>
      </c>
      <c r="AT133" s="139">
        <v>44531</v>
      </c>
      <c r="AU133" s="142">
        <v>368</v>
      </c>
      <c r="AV133" s="142">
        <v>392</v>
      </c>
      <c r="AW133" s="142">
        <v>528</v>
      </c>
      <c r="AX133" s="142">
        <v>128</v>
      </c>
      <c r="AY133" s="142">
        <v>64</v>
      </c>
      <c r="AZ133" s="142">
        <v>184</v>
      </c>
      <c r="BA133" s="142">
        <v>744</v>
      </c>
    </row>
    <row r="134" spans="2:53">
      <c r="B134" s="213"/>
      <c r="J134" s="321"/>
      <c r="K134" s="321"/>
      <c r="L134" s="321"/>
      <c r="M134" s="321"/>
      <c r="N134" s="321"/>
      <c r="O134" s="321"/>
      <c r="P134" s="321"/>
      <c r="Q134" s="321"/>
      <c r="R134" s="321"/>
      <c r="S134" s="321"/>
      <c r="T134" s="321"/>
      <c r="U134" s="321"/>
      <c r="Y134" s="284"/>
      <c r="AF134" s="321"/>
      <c r="AM134" s="27">
        <f t="shared" si="105"/>
        <v>45323</v>
      </c>
      <c r="AN134" s="41" t="str">
        <f t="shared" si="104"/>
        <v>ej</v>
      </c>
      <c r="AO134" s="41">
        <f t="shared" si="106"/>
        <v>140</v>
      </c>
      <c r="AP134" s="41">
        <f t="shared" si="103"/>
        <v>159</v>
      </c>
      <c r="AQ134" s="41">
        <f t="shared" si="107"/>
        <v>134</v>
      </c>
      <c r="AR134" s="41" t="str">
        <f t="shared" si="108"/>
        <v>ed</v>
      </c>
      <c r="AT134" s="140">
        <v>44562</v>
      </c>
      <c r="AU134" s="143">
        <v>336</v>
      </c>
      <c r="AV134" s="143">
        <v>392</v>
      </c>
      <c r="AW134" s="143">
        <v>528</v>
      </c>
      <c r="AX134" s="143">
        <v>160</v>
      </c>
      <c r="AY134" s="143">
        <v>80</v>
      </c>
      <c r="AZ134" s="143">
        <v>168</v>
      </c>
      <c r="BA134" s="143">
        <v>744</v>
      </c>
    </row>
    <row r="135" spans="2:53">
      <c r="B135" s="213"/>
      <c r="J135" s="321"/>
      <c r="K135" s="321"/>
      <c r="L135" s="321"/>
      <c r="M135" s="321"/>
      <c r="N135" s="321"/>
      <c r="O135" s="321"/>
      <c r="P135" s="321"/>
      <c r="Q135" s="321"/>
      <c r="R135" s="321"/>
      <c r="S135" s="321"/>
      <c r="T135" s="321"/>
      <c r="U135" s="321"/>
      <c r="Y135" s="284"/>
      <c r="AF135" s="321"/>
      <c r="AM135" s="27">
        <f t="shared" si="105"/>
        <v>45352</v>
      </c>
      <c r="AN135" s="41" t="str">
        <f t="shared" si="104"/>
        <v>ek</v>
      </c>
      <c r="AO135" s="41">
        <f t="shared" si="106"/>
        <v>141</v>
      </c>
      <c r="AP135" s="41">
        <f t="shared" si="103"/>
        <v>160</v>
      </c>
      <c r="AQ135" s="41">
        <f t="shared" si="107"/>
        <v>135</v>
      </c>
      <c r="AR135" s="41" t="str">
        <f t="shared" si="108"/>
        <v>ee</v>
      </c>
      <c r="AT135" s="140">
        <v>44593</v>
      </c>
      <c r="AU135" s="143">
        <v>320</v>
      </c>
      <c r="AV135" s="143">
        <v>376</v>
      </c>
      <c r="AW135" s="143">
        <v>480</v>
      </c>
      <c r="AX135" s="143">
        <v>128</v>
      </c>
      <c r="AY135" s="143">
        <v>64</v>
      </c>
      <c r="AZ135" s="143">
        <v>160</v>
      </c>
      <c r="BA135" s="143">
        <v>672</v>
      </c>
    </row>
    <row r="136" spans="2:53">
      <c r="B136" s="213"/>
      <c r="J136" s="321"/>
      <c r="K136" s="321"/>
      <c r="L136" s="321"/>
      <c r="M136" s="321"/>
      <c r="N136" s="321"/>
      <c r="O136" s="321"/>
      <c r="P136" s="321"/>
      <c r="Q136" s="321"/>
      <c r="R136" s="321"/>
      <c r="S136" s="321"/>
      <c r="T136" s="321"/>
      <c r="U136" s="321"/>
      <c r="Y136" s="284"/>
      <c r="AF136" s="321"/>
      <c r="AM136" s="27">
        <f t="shared" si="105"/>
        <v>45383</v>
      </c>
      <c r="AN136" s="41" t="str">
        <f t="shared" si="104"/>
        <v>el</v>
      </c>
      <c r="AO136" s="41">
        <f t="shared" si="106"/>
        <v>142</v>
      </c>
      <c r="AP136" s="41">
        <f t="shared" si="103"/>
        <v>161</v>
      </c>
      <c r="AQ136" s="41">
        <f t="shared" si="107"/>
        <v>136</v>
      </c>
      <c r="AR136" s="41" t="str">
        <f t="shared" si="108"/>
        <v>ef</v>
      </c>
      <c r="AT136" s="140">
        <v>44621</v>
      </c>
      <c r="AU136" s="143">
        <v>368</v>
      </c>
      <c r="AV136" s="143">
        <v>392</v>
      </c>
      <c r="AW136" s="143">
        <v>528</v>
      </c>
      <c r="AX136" s="143">
        <v>128</v>
      </c>
      <c r="AY136" s="143">
        <v>64</v>
      </c>
      <c r="AZ136" s="143">
        <v>184</v>
      </c>
      <c r="BA136" s="143">
        <v>744</v>
      </c>
    </row>
    <row r="137" spans="2:53">
      <c r="B137" s="213"/>
      <c r="J137" s="321"/>
      <c r="K137" s="321"/>
      <c r="L137" s="321"/>
      <c r="M137" s="321"/>
      <c r="N137" s="321"/>
      <c r="O137" s="321"/>
      <c r="P137" s="321"/>
      <c r="Q137" s="321"/>
      <c r="R137" s="321"/>
      <c r="S137" s="321"/>
      <c r="T137" s="321"/>
      <c r="U137" s="321"/>
      <c r="Y137" s="284"/>
      <c r="AF137" s="321"/>
      <c r="AM137" s="27">
        <f t="shared" si="105"/>
        <v>45413</v>
      </c>
      <c r="AN137" s="41" t="str">
        <f t="shared" si="104"/>
        <v>em</v>
      </c>
      <c r="AO137" s="41">
        <f t="shared" si="106"/>
        <v>143</v>
      </c>
      <c r="AP137" s="41">
        <f t="shared" si="103"/>
        <v>162</v>
      </c>
      <c r="AQ137" s="41">
        <f t="shared" si="107"/>
        <v>137</v>
      </c>
      <c r="AR137" s="41" t="str">
        <f t="shared" si="108"/>
        <v>eg</v>
      </c>
      <c r="AT137" s="140">
        <v>44652</v>
      </c>
      <c r="AU137" s="143">
        <v>336</v>
      </c>
      <c r="AV137" s="143">
        <v>368</v>
      </c>
      <c r="AW137" s="143">
        <v>528</v>
      </c>
      <c r="AX137" s="143">
        <v>144</v>
      </c>
      <c r="AY137" s="143">
        <v>72</v>
      </c>
      <c r="AZ137" s="143">
        <v>168</v>
      </c>
      <c r="BA137" s="143">
        <v>720</v>
      </c>
    </row>
    <row r="138" spans="2:53">
      <c r="B138" s="213"/>
      <c r="J138" s="321"/>
      <c r="K138" s="321"/>
      <c r="L138" s="321"/>
      <c r="M138" s="321"/>
      <c r="N138" s="321"/>
      <c r="O138" s="321"/>
      <c r="P138" s="321"/>
      <c r="Q138" s="321"/>
      <c r="R138" s="321"/>
      <c r="S138" s="321"/>
      <c r="T138" s="321"/>
      <c r="U138" s="321"/>
      <c r="Y138" s="284"/>
      <c r="AF138" s="321"/>
      <c r="AM138" s="27">
        <f t="shared" si="105"/>
        <v>45444</v>
      </c>
      <c r="AN138" s="41" t="str">
        <f t="shared" si="104"/>
        <v>en</v>
      </c>
      <c r="AO138" s="41">
        <f t="shared" si="106"/>
        <v>144</v>
      </c>
      <c r="AP138" s="41">
        <f t="shared" si="103"/>
        <v>163</v>
      </c>
      <c r="AQ138" s="41">
        <f t="shared" si="107"/>
        <v>138</v>
      </c>
      <c r="AR138" s="41" t="str">
        <f t="shared" si="108"/>
        <v>eh</v>
      </c>
      <c r="AT138" s="140">
        <v>44682</v>
      </c>
      <c r="AU138" s="143">
        <v>336</v>
      </c>
      <c r="AV138" s="143">
        <v>424</v>
      </c>
      <c r="AW138" s="143">
        <v>480</v>
      </c>
      <c r="AX138" s="143">
        <v>160</v>
      </c>
      <c r="AY138" s="143">
        <v>80</v>
      </c>
      <c r="AZ138" s="143">
        <v>168</v>
      </c>
      <c r="BA138" s="143">
        <v>744</v>
      </c>
    </row>
    <row r="139" spans="2:53">
      <c r="B139" s="213"/>
      <c r="J139" s="321"/>
      <c r="K139" s="321"/>
      <c r="L139" s="321"/>
      <c r="M139" s="321"/>
      <c r="N139" s="321"/>
      <c r="O139" s="321"/>
      <c r="P139" s="321"/>
      <c r="Q139" s="321"/>
      <c r="R139" s="321"/>
      <c r="S139" s="321"/>
      <c r="T139" s="321"/>
      <c r="U139" s="321"/>
      <c r="Y139" s="284"/>
      <c r="AF139" s="321"/>
      <c r="AM139" s="27">
        <f t="shared" si="105"/>
        <v>45474</v>
      </c>
      <c r="AN139" s="41" t="str">
        <f t="shared" si="104"/>
        <v>eo</v>
      </c>
      <c r="AO139" s="41">
        <f t="shared" si="106"/>
        <v>145</v>
      </c>
      <c r="AP139" s="41">
        <f t="shared" si="103"/>
        <v>164</v>
      </c>
      <c r="AQ139" s="41">
        <f t="shared" si="107"/>
        <v>139</v>
      </c>
      <c r="AR139" s="41" t="str">
        <f t="shared" si="108"/>
        <v>ei</v>
      </c>
      <c r="AT139" s="140">
        <v>44713</v>
      </c>
      <c r="AU139" s="143">
        <v>352</v>
      </c>
      <c r="AV139" s="143">
        <v>368</v>
      </c>
      <c r="AW139" s="143">
        <v>528</v>
      </c>
      <c r="AX139" s="143">
        <v>128</v>
      </c>
      <c r="AY139" s="143">
        <v>64</v>
      </c>
      <c r="AZ139" s="143">
        <v>176</v>
      </c>
      <c r="BA139" s="143">
        <v>720</v>
      </c>
    </row>
    <row r="140" spans="2:53">
      <c r="B140" s="213"/>
      <c r="J140" s="321"/>
      <c r="K140" s="321"/>
      <c r="L140" s="321"/>
      <c r="M140" s="321"/>
      <c r="N140" s="321"/>
      <c r="O140" s="321"/>
      <c r="P140" s="321"/>
      <c r="Q140" s="321"/>
      <c r="R140" s="321"/>
      <c r="S140" s="321"/>
      <c r="T140" s="321"/>
      <c r="U140" s="321"/>
      <c r="Y140" s="284"/>
      <c r="AF140" s="321"/>
      <c r="AM140" s="27">
        <f t="shared" si="105"/>
        <v>45505</v>
      </c>
      <c r="AN140" s="41" t="str">
        <f t="shared" si="104"/>
        <v>ep</v>
      </c>
      <c r="AO140" s="41">
        <f t="shared" si="106"/>
        <v>146</v>
      </c>
      <c r="AP140" s="41">
        <f t="shared" ref="AP140:AP171" si="109">+MATCH(AM140,$AT$1:$AT$193)</f>
        <v>165</v>
      </c>
      <c r="AQ140" s="41">
        <f t="shared" si="107"/>
        <v>140</v>
      </c>
      <c r="AR140" s="41" t="str">
        <f t="shared" si="108"/>
        <v>ej</v>
      </c>
      <c r="AT140" s="140">
        <v>44743</v>
      </c>
      <c r="AU140" s="143">
        <v>320</v>
      </c>
      <c r="AV140" s="143">
        <v>376</v>
      </c>
      <c r="AW140" s="143">
        <v>552</v>
      </c>
      <c r="AX140" s="143">
        <v>176</v>
      </c>
      <c r="AY140" s="143">
        <v>88</v>
      </c>
      <c r="AZ140" s="143">
        <v>160</v>
      </c>
      <c r="BA140" s="143">
        <v>744</v>
      </c>
    </row>
    <row r="141" spans="2:53">
      <c r="B141" s="213"/>
      <c r="J141" s="321"/>
      <c r="K141" s="321"/>
      <c r="L141" s="321"/>
      <c r="M141" s="321"/>
      <c r="N141" s="321"/>
      <c r="O141" s="321"/>
      <c r="P141" s="321"/>
      <c r="Q141" s="321"/>
      <c r="R141" s="321"/>
      <c r="S141" s="321"/>
      <c r="T141" s="321"/>
      <c r="U141" s="321"/>
      <c r="Y141" s="284"/>
      <c r="AF141" s="321"/>
      <c r="AM141" s="27">
        <f t="shared" si="105"/>
        <v>45536</v>
      </c>
      <c r="AN141" s="41" t="str">
        <f t="shared" si="104"/>
        <v>eq</v>
      </c>
      <c r="AO141" s="41">
        <f t="shared" si="106"/>
        <v>147</v>
      </c>
      <c r="AP141" s="41">
        <f t="shared" si="109"/>
        <v>166</v>
      </c>
      <c r="AQ141" s="41">
        <f t="shared" si="107"/>
        <v>141</v>
      </c>
      <c r="AR141" s="41" t="str">
        <f t="shared" si="108"/>
        <v>ek</v>
      </c>
      <c r="AT141" s="140">
        <v>44774</v>
      </c>
      <c r="AU141" s="143">
        <v>368</v>
      </c>
      <c r="AV141" s="143">
        <v>408</v>
      </c>
      <c r="AW141" s="143">
        <v>504</v>
      </c>
      <c r="AX141" s="143">
        <v>128</v>
      </c>
      <c r="AY141" s="143">
        <v>64</v>
      </c>
      <c r="AZ141" s="143">
        <v>184</v>
      </c>
      <c r="BA141" s="143">
        <v>744</v>
      </c>
    </row>
    <row r="142" spans="2:53">
      <c r="B142" s="213"/>
      <c r="J142" s="321"/>
      <c r="K142" s="321"/>
      <c r="L142" s="321"/>
      <c r="M142" s="321"/>
      <c r="N142" s="321"/>
      <c r="O142" s="321"/>
      <c r="P142" s="321"/>
      <c r="Q142" s="321"/>
      <c r="R142" s="321"/>
      <c r="S142" s="321"/>
      <c r="T142" s="321"/>
      <c r="U142" s="321"/>
      <c r="Y142" s="284"/>
      <c r="AF142" s="321"/>
      <c r="AM142" s="27">
        <f t="shared" si="105"/>
        <v>45566</v>
      </c>
      <c r="AN142" s="41" t="str">
        <f t="shared" si="104"/>
        <v>er</v>
      </c>
      <c r="AO142" s="41">
        <f t="shared" si="106"/>
        <v>148</v>
      </c>
      <c r="AP142" s="41">
        <f t="shared" si="109"/>
        <v>167</v>
      </c>
      <c r="AQ142" s="41">
        <f t="shared" si="107"/>
        <v>142</v>
      </c>
      <c r="AR142" s="41" t="str">
        <f t="shared" si="108"/>
        <v>el</v>
      </c>
      <c r="AT142" s="140">
        <v>44805</v>
      </c>
      <c r="AU142" s="143">
        <v>336</v>
      </c>
      <c r="AV142" s="143">
        <v>384</v>
      </c>
      <c r="AW142" s="143">
        <v>504</v>
      </c>
      <c r="AX142" s="143">
        <v>144</v>
      </c>
      <c r="AY142" s="143">
        <v>72</v>
      </c>
      <c r="AZ142" s="143">
        <v>168</v>
      </c>
      <c r="BA142" s="143">
        <v>720</v>
      </c>
    </row>
    <row r="143" spans="2:53">
      <c r="B143" s="213"/>
      <c r="J143" s="321"/>
      <c r="K143" s="321"/>
      <c r="L143" s="321"/>
      <c r="M143" s="321"/>
      <c r="N143" s="321"/>
      <c r="O143" s="321"/>
      <c r="P143" s="321"/>
      <c r="Q143" s="321"/>
      <c r="R143" s="321"/>
      <c r="S143" s="321"/>
      <c r="T143" s="321"/>
      <c r="U143" s="321"/>
      <c r="Y143" s="284"/>
      <c r="AF143" s="321"/>
      <c r="AM143" s="27">
        <f t="shared" si="105"/>
        <v>45597</v>
      </c>
      <c r="AN143" s="41" t="str">
        <f t="shared" si="104"/>
        <v>es</v>
      </c>
      <c r="AO143" s="41">
        <f t="shared" si="106"/>
        <v>149</v>
      </c>
      <c r="AP143" s="41">
        <f t="shared" si="109"/>
        <v>168</v>
      </c>
      <c r="AQ143" s="41">
        <f t="shared" si="107"/>
        <v>143</v>
      </c>
      <c r="AR143" s="41" t="str">
        <f t="shared" si="108"/>
        <v>em</v>
      </c>
      <c r="AT143" s="140">
        <v>44835</v>
      </c>
      <c r="AU143" s="143">
        <v>336</v>
      </c>
      <c r="AV143" s="143">
        <v>392</v>
      </c>
      <c r="AW143" s="143">
        <v>528</v>
      </c>
      <c r="AX143" s="143">
        <v>160</v>
      </c>
      <c r="AY143" s="143">
        <v>80</v>
      </c>
      <c r="AZ143" s="143">
        <v>168</v>
      </c>
      <c r="BA143" s="143">
        <v>744</v>
      </c>
    </row>
    <row r="144" spans="2:53">
      <c r="B144" s="213"/>
      <c r="J144" s="321"/>
      <c r="K144" s="321"/>
      <c r="L144" s="321"/>
      <c r="M144" s="321"/>
      <c r="N144" s="321"/>
      <c r="O144" s="321"/>
      <c r="P144" s="321"/>
      <c r="Q144" s="321"/>
      <c r="R144" s="321"/>
      <c r="S144" s="321"/>
      <c r="T144" s="321"/>
      <c r="U144" s="321"/>
      <c r="Y144" s="284"/>
      <c r="AF144" s="321"/>
      <c r="AM144" s="27">
        <f t="shared" si="105"/>
        <v>45627</v>
      </c>
      <c r="AN144" s="41" t="str">
        <f t="shared" si="104"/>
        <v>et</v>
      </c>
      <c r="AO144" s="41">
        <f t="shared" si="106"/>
        <v>150</v>
      </c>
      <c r="AP144" s="41">
        <f t="shared" si="109"/>
        <v>169</v>
      </c>
      <c r="AQ144" s="41">
        <f t="shared" si="107"/>
        <v>144</v>
      </c>
      <c r="AR144" s="41" t="str">
        <f t="shared" si="108"/>
        <v>en</v>
      </c>
      <c r="AT144" s="140">
        <v>44866</v>
      </c>
      <c r="AU144" s="143">
        <v>336</v>
      </c>
      <c r="AV144" s="143">
        <v>400</v>
      </c>
      <c r="AW144" s="143">
        <v>480</v>
      </c>
      <c r="AX144" s="143">
        <v>144</v>
      </c>
      <c r="AY144" s="143">
        <v>72</v>
      </c>
      <c r="AZ144" s="143">
        <v>168</v>
      </c>
      <c r="BA144" s="143">
        <v>720</v>
      </c>
    </row>
    <row r="145" spans="2:53">
      <c r="B145" s="213"/>
      <c r="J145" s="321"/>
      <c r="K145" s="321"/>
      <c r="L145" s="321"/>
      <c r="M145" s="321"/>
      <c r="N145" s="321"/>
      <c r="O145" s="321"/>
      <c r="P145" s="321"/>
      <c r="Q145" s="321"/>
      <c r="R145" s="321"/>
      <c r="S145" s="321"/>
      <c r="T145" s="321"/>
      <c r="U145" s="321"/>
      <c r="Y145" s="284"/>
      <c r="AF145" s="321"/>
      <c r="AM145" s="27">
        <f t="shared" si="105"/>
        <v>45658</v>
      </c>
      <c r="AN145" s="41" t="str">
        <f t="shared" si="104"/>
        <v>eu</v>
      </c>
      <c r="AO145" s="41">
        <f t="shared" si="106"/>
        <v>151</v>
      </c>
      <c r="AP145" s="41">
        <f t="shared" si="109"/>
        <v>170</v>
      </c>
      <c r="AQ145" s="41">
        <f t="shared" si="107"/>
        <v>145</v>
      </c>
      <c r="AR145" s="41" t="str">
        <f t="shared" si="108"/>
        <v>eo</v>
      </c>
      <c r="AT145" s="140">
        <v>44896</v>
      </c>
      <c r="AU145" s="143">
        <v>336</v>
      </c>
      <c r="AV145" s="143">
        <v>392</v>
      </c>
      <c r="AW145" s="143">
        <v>528</v>
      </c>
      <c r="AX145" s="143">
        <v>160</v>
      </c>
      <c r="AY145" s="143">
        <v>80</v>
      </c>
      <c r="AZ145" s="143">
        <v>168</v>
      </c>
      <c r="BA145" s="143">
        <v>744</v>
      </c>
    </row>
    <row r="146" spans="2:53">
      <c r="B146" s="213"/>
      <c r="J146" s="321"/>
      <c r="K146" s="321"/>
      <c r="L146" s="321"/>
      <c r="M146" s="321"/>
      <c r="N146" s="321"/>
      <c r="O146" s="321"/>
      <c r="P146" s="321"/>
      <c r="Q146" s="321"/>
      <c r="R146" s="321"/>
      <c r="S146" s="321"/>
      <c r="T146" s="321"/>
      <c r="U146" s="321"/>
      <c r="Y146" s="284"/>
      <c r="AF146" s="321"/>
      <c r="AM146" s="27">
        <f t="shared" si="105"/>
        <v>45689</v>
      </c>
      <c r="AN146" s="41" t="str">
        <f t="shared" si="104"/>
        <v>ev</v>
      </c>
      <c r="AO146" s="41">
        <f t="shared" si="106"/>
        <v>152</v>
      </c>
      <c r="AP146" s="41">
        <f t="shared" si="109"/>
        <v>171</v>
      </c>
      <c r="AQ146" s="41">
        <f t="shared" si="107"/>
        <v>146</v>
      </c>
      <c r="AR146" s="41" t="str">
        <f t="shared" si="108"/>
        <v>ep</v>
      </c>
      <c r="AT146" s="139">
        <v>44927</v>
      </c>
      <c r="AU146" s="142">
        <v>336</v>
      </c>
      <c r="AV146" s="142">
        <v>392</v>
      </c>
      <c r="AW146" s="142">
        <v>528</v>
      </c>
      <c r="AX146" s="142">
        <v>160</v>
      </c>
      <c r="AY146" s="142">
        <v>80</v>
      </c>
      <c r="AZ146" s="142">
        <v>168</v>
      </c>
      <c r="BA146" s="142">
        <v>744</v>
      </c>
    </row>
    <row r="147" spans="2:53">
      <c r="B147" s="213"/>
      <c r="J147" s="321"/>
      <c r="K147" s="321"/>
      <c r="L147" s="321"/>
      <c r="M147" s="321"/>
      <c r="N147" s="321"/>
      <c r="O147" s="321"/>
      <c r="P147" s="321"/>
      <c r="Q147" s="321"/>
      <c r="R147" s="321"/>
      <c r="S147" s="321"/>
      <c r="T147" s="321"/>
      <c r="U147" s="321"/>
      <c r="Y147" s="284"/>
      <c r="AF147" s="321"/>
      <c r="AM147" s="27">
        <f t="shared" si="105"/>
        <v>45717</v>
      </c>
      <c r="AN147" s="41" t="str">
        <f t="shared" si="104"/>
        <v>ew</v>
      </c>
      <c r="AO147" s="41">
        <f t="shared" si="106"/>
        <v>153</v>
      </c>
      <c r="AP147" s="41">
        <f t="shared" si="109"/>
        <v>172</v>
      </c>
      <c r="AQ147" s="41">
        <f t="shared" si="107"/>
        <v>147</v>
      </c>
      <c r="AR147" s="41" t="str">
        <f t="shared" si="108"/>
        <v>eq</v>
      </c>
      <c r="AT147" s="139">
        <v>44958</v>
      </c>
      <c r="AU147" s="142">
        <v>320</v>
      </c>
      <c r="AV147" s="142">
        <v>376</v>
      </c>
      <c r="AW147" s="142">
        <v>480</v>
      </c>
      <c r="AX147" s="142">
        <v>128</v>
      </c>
      <c r="AY147" s="142">
        <v>64</v>
      </c>
      <c r="AZ147" s="142">
        <v>160</v>
      </c>
      <c r="BA147" s="142">
        <v>672</v>
      </c>
    </row>
    <row r="148" spans="2:53">
      <c r="B148" s="213"/>
      <c r="J148" s="321"/>
      <c r="K148" s="321"/>
      <c r="L148" s="321"/>
      <c r="M148" s="321"/>
      <c r="N148" s="321"/>
      <c r="O148" s="321"/>
      <c r="P148" s="321"/>
      <c r="Q148" s="321"/>
      <c r="R148" s="321"/>
      <c r="S148" s="321"/>
      <c r="T148" s="321"/>
      <c r="U148" s="321"/>
      <c r="Y148" s="284"/>
      <c r="AF148" s="321"/>
      <c r="AM148" s="27">
        <f t="shared" si="105"/>
        <v>45748</v>
      </c>
      <c r="AN148" s="41" t="str">
        <f t="shared" si="104"/>
        <v>ex</v>
      </c>
      <c r="AO148" s="41">
        <f t="shared" si="106"/>
        <v>154</v>
      </c>
      <c r="AP148" s="41">
        <f t="shared" si="109"/>
        <v>173</v>
      </c>
      <c r="AQ148" s="41">
        <f t="shared" si="107"/>
        <v>148</v>
      </c>
      <c r="AR148" s="41" t="str">
        <f t="shared" si="108"/>
        <v>er</v>
      </c>
      <c r="AT148" s="139">
        <v>44986</v>
      </c>
      <c r="AU148" s="142">
        <v>368</v>
      </c>
      <c r="AV148" s="142">
        <v>392</v>
      </c>
      <c r="AW148" s="142">
        <v>528</v>
      </c>
      <c r="AX148" s="142">
        <v>128</v>
      </c>
      <c r="AY148" s="142">
        <v>64</v>
      </c>
      <c r="AZ148" s="142">
        <v>184</v>
      </c>
      <c r="BA148" s="142">
        <v>744</v>
      </c>
    </row>
    <row r="149" spans="2:53">
      <c r="B149" s="213"/>
      <c r="J149" s="321"/>
      <c r="K149" s="321"/>
      <c r="L149" s="321"/>
      <c r="M149" s="321"/>
      <c r="N149" s="321"/>
      <c r="O149" s="321"/>
      <c r="P149" s="321"/>
      <c r="Q149" s="321"/>
      <c r="R149" s="321"/>
      <c r="S149" s="321"/>
      <c r="T149" s="321"/>
      <c r="U149" s="321"/>
      <c r="Y149" s="284"/>
      <c r="AF149" s="321"/>
      <c r="AM149" s="27">
        <f t="shared" si="105"/>
        <v>45778</v>
      </c>
      <c r="AN149" s="41" t="str">
        <f t="shared" si="104"/>
        <v>ey</v>
      </c>
      <c r="AO149" s="41">
        <f t="shared" si="106"/>
        <v>155</v>
      </c>
      <c r="AP149" s="41">
        <f t="shared" si="109"/>
        <v>174</v>
      </c>
      <c r="AQ149" s="41">
        <f t="shared" si="107"/>
        <v>149</v>
      </c>
      <c r="AR149" s="41" t="str">
        <f t="shared" si="108"/>
        <v>es</v>
      </c>
      <c r="AT149" s="139">
        <v>45017</v>
      </c>
      <c r="AU149" s="142">
        <v>320</v>
      </c>
      <c r="AV149" s="142">
        <v>368</v>
      </c>
      <c r="AW149" s="142">
        <v>528</v>
      </c>
      <c r="AX149" s="142">
        <v>160</v>
      </c>
      <c r="AY149" s="142">
        <v>80</v>
      </c>
      <c r="AZ149" s="142">
        <v>160</v>
      </c>
      <c r="BA149" s="142">
        <v>720</v>
      </c>
    </row>
    <row r="150" spans="2:53">
      <c r="B150" s="213"/>
      <c r="J150" s="321"/>
      <c r="K150" s="321"/>
      <c r="L150" s="321"/>
      <c r="M150" s="321"/>
      <c r="N150" s="321"/>
      <c r="O150" s="321"/>
      <c r="P150" s="321"/>
      <c r="Q150" s="321"/>
      <c r="R150" s="321"/>
      <c r="S150" s="321"/>
      <c r="T150" s="321"/>
      <c r="U150" s="321"/>
      <c r="Y150" s="284"/>
      <c r="AF150" s="321"/>
      <c r="AM150" s="27">
        <f t="shared" si="105"/>
        <v>45809</v>
      </c>
      <c r="AN150" s="41" t="str">
        <f t="shared" si="104"/>
        <v>ez</v>
      </c>
      <c r="AO150" s="41">
        <f t="shared" si="106"/>
        <v>156</v>
      </c>
      <c r="AP150" s="41">
        <f t="shared" si="109"/>
        <v>175</v>
      </c>
      <c r="AQ150" s="41">
        <f t="shared" si="107"/>
        <v>150</v>
      </c>
      <c r="AR150" s="41" t="str">
        <f t="shared" si="108"/>
        <v>et</v>
      </c>
      <c r="AT150" s="139">
        <v>45047</v>
      </c>
      <c r="AU150" s="142">
        <v>352</v>
      </c>
      <c r="AV150" s="142">
        <v>424</v>
      </c>
      <c r="AW150" s="142">
        <v>480</v>
      </c>
      <c r="AX150" s="142">
        <v>144</v>
      </c>
      <c r="AY150" s="142">
        <v>72</v>
      </c>
      <c r="AZ150" s="142">
        <v>176</v>
      </c>
      <c r="BA150" s="142">
        <v>744</v>
      </c>
    </row>
    <row r="151" spans="2:53">
      <c r="B151" s="213"/>
      <c r="J151" s="321"/>
      <c r="K151" s="321"/>
      <c r="L151" s="321"/>
      <c r="M151" s="321"/>
      <c r="N151" s="321"/>
      <c r="O151" s="321"/>
      <c r="P151" s="321"/>
      <c r="Q151" s="321"/>
      <c r="R151" s="321"/>
      <c r="S151" s="321"/>
      <c r="T151" s="321"/>
      <c r="U151" s="321"/>
      <c r="Y151" s="284"/>
      <c r="AF151" s="321"/>
      <c r="AM151" s="27">
        <f t="shared" si="105"/>
        <v>45839</v>
      </c>
      <c r="AN151" s="41" t="str">
        <f t="shared" ref="AN151:AN182" si="110">+VLOOKUP(AO151,$AQ$1:$AR$197,2,FALSE)</f>
        <v>fa</v>
      </c>
      <c r="AO151" s="41">
        <f t="shared" si="106"/>
        <v>157</v>
      </c>
      <c r="AP151" s="41">
        <f t="shared" si="109"/>
        <v>176</v>
      </c>
      <c r="AQ151" s="41">
        <f t="shared" si="107"/>
        <v>151</v>
      </c>
      <c r="AR151" s="41" t="str">
        <f t="shared" si="108"/>
        <v>eu</v>
      </c>
      <c r="AT151" s="139">
        <v>45078</v>
      </c>
      <c r="AU151" s="142">
        <v>352</v>
      </c>
      <c r="AV151" s="142">
        <v>368</v>
      </c>
      <c r="AW151" s="142">
        <v>528</v>
      </c>
      <c r="AX151" s="142">
        <v>128</v>
      </c>
      <c r="AY151" s="142">
        <v>64</v>
      </c>
      <c r="AZ151" s="142">
        <v>176</v>
      </c>
      <c r="BA151" s="142">
        <v>720</v>
      </c>
    </row>
    <row r="152" spans="2:53">
      <c r="B152" s="213"/>
      <c r="J152" s="321"/>
      <c r="K152" s="321"/>
      <c r="L152" s="321"/>
      <c r="M152" s="321"/>
      <c r="N152" s="321"/>
      <c r="O152" s="321"/>
      <c r="P152" s="321"/>
      <c r="Q152" s="321"/>
      <c r="R152" s="321"/>
      <c r="S152" s="321"/>
      <c r="T152" s="321"/>
      <c r="U152" s="321"/>
      <c r="Y152" s="284"/>
      <c r="AF152" s="321"/>
      <c r="AM152" s="27">
        <f t="shared" si="105"/>
        <v>45870</v>
      </c>
      <c r="AN152" s="41" t="str">
        <f t="shared" si="110"/>
        <v>fb</v>
      </c>
      <c r="AO152" s="41">
        <f t="shared" si="106"/>
        <v>158</v>
      </c>
      <c r="AP152" s="41">
        <f t="shared" si="109"/>
        <v>177</v>
      </c>
      <c r="AQ152" s="41">
        <f t="shared" si="107"/>
        <v>152</v>
      </c>
      <c r="AR152" s="41" t="str">
        <f t="shared" si="108"/>
        <v>ev</v>
      </c>
      <c r="AT152" s="139">
        <v>45108</v>
      </c>
      <c r="AU152" s="142">
        <v>320</v>
      </c>
      <c r="AV152" s="142">
        <v>376</v>
      </c>
      <c r="AW152" s="142">
        <v>552</v>
      </c>
      <c r="AX152" s="142">
        <v>176</v>
      </c>
      <c r="AY152" s="142">
        <v>88</v>
      </c>
      <c r="AZ152" s="142">
        <v>160</v>
      </c>
      <c r="BA152" s="142">
        <v>744</v>
      </c>
    </row>
    <row r="153" spans="2:53">
      <c r="B153" s="213"/>
      <c r="J153" s="321"/>
      <c r="K153" s="321"/>
      <c r="L153" s="321"/>
      <c r="M153" s="321"/>
      <c r="N153" s="321"/>
      <c r="O153" s="321"/>
      <c r="P153" s="321"/>
      <c r="Q153" s="321"/>
      <c r="R153" s="321"/>
      <c r="S153" s="321"/>
      <c r="T153" s="321"/>
      <c r="U153" s="321"/>
      <c r="Y153" s="284"/>
      <c r="AF153" s="321"/>
      <c r="AM153" s="27">
        <f t="shared" si="105"/>
        <v>45901</v>
      </c>
      <c r="AN153" s="41" t="str">
        <f t="shared" si="110"/>
        <v>fc</v>
      </c>
      <c r="AO153" s="41">
        <f t="shared" si="106"/>
        <v>159</v>
      </c>
      <c r="AP153" s="41">
        <f t="shared" si="109"/>
        <v>178</v>
      </c>
      <c r="AQ153" s="41">
        <f t="shared" si="107"/>
        <v>153</v>
      </c>
      <c r="AR153" s="41" t="str">
        <f t="shared" si="108"/>
        <v>ew</v>
      </c>
      <c r="AT153" s="139">
        <v>45139</v>
      </c>
      <c r="AU153" s="142">
        <v>368</v>
      </c>
      <c r="AV153" s="142">
        <v>408</v>
      </c>
      <c r="AW153" s="142">
        <v>504</v>
      </c>
      <c r="AX153" s="142">
        <v>128</v>
      </c>
      <c r="AY153" s="142">
        <v>64</v>
      </c>
      <c r="AZ153" s="142">
        <v>184</v>
      </c>
      <c r="BA153" s="142">
        <v>744</v>
      </c>
    </row>
    <row r="154" spans="2:53">
      <c r="B154" s="213"/>
      <c r="J154" s="321"/>
      <c r="K154" s="321"/>
      <c r="L154" s="321"/>
      <c r="M154" s="321"/>
      <c r="N154" s="321"/>
      <c r="O154" s="321"/>
      <c r="P154" s="321"/>
      <c r="Q154" s="321"/>
      <c r="R154" s="321"/>
      <c r="S154" s="321"/>
      <c r="T154" s="321"/>
      <c r="U154" s="321"/>
      <c r="Y154" s="284"/>
      <c r="AF154" s="321"/>
      <c r="AM154" s="27">
        <f t="shared" si="105"/>
        <v>45931</v>
      </c>
      <c r="AN154" s="41" t="str">
        <f t="shared" si="110"/>
        <v>fd</v>
      </c>
      <c r="AO154" s="41">
        <f t="shared" si="106"/>
        <v>160</v>
      </c>
      <c r="AP154" s="41">
        <f t="shared" si="109"/>
        <v>179</v>
      </c>
      <c r="AQ154" s="41">
        <f t="shared" si="107"/>
        <v>154</v>
      </c>
      <c r="AR154" s="41" t="str">
        <f>+"e"&amp;AR24</f>
        <v>ex</v>
      </c>
      <c r="AT154" s="139">
        <v>45170</v>
      </c>
      <c r="AU154" s="142">
        <v>320</v>
      </c>
      <c r="AV154" s="142">
        <v>384</v>
      </c>
      <c r="AW154" s="142">
        <v>504</v>
      </c>
      <c r="AX154" s="142">
        <v>160</v>
      </c>
      <c r="AY154" s="142">
        <v>80</v>
      </c>
      <c r="AZ154" s="142">
        <v>160</v>
      </c>
      <c r="BA154" s="142">
        <v>720</v>
      </c>
    </row>
    <row r="155" spans="2:53">
      <c r="B155" s="213"/>
      <c r="J155" s="321"/>
      <c r="K155" s="321"/>
      <c r="L155" s="321"/>
      <c r="M155" s="321"/>
      <c r="N155" s="321"/>
      <c r="O155" s="321"/>
      <c r="P155" s="321"/>
      <c r="Q155" s="321"/>
      <c r="R155" s="321"/>
      <c r="S155" s="321"/>
      <c r="T155" s="321"/>
      <c r="U155" s="321"/>
      <c r="Y155" s="284"/>
      <c r="AF155" s="321"/>
      <c r="AM155" s="27">
        <f t="shared" si="105"/>
        <v>45962</v>
      </c>
      <c r="AN155" s="41" t="str">
        <f t="shared" si="110"/>
        <v>fe</v>
      </c>
      <c r="AO155" s="41">
        <f t="shared" si="106"/>
        <v>161</v>
      </c>
      <c r="AP155" s="41">
        <f t="shared" si="109"/>
        <v>180</v>
      </c>
      <c r="AQ155" s="41">
        <f t="shared" si="107"/>
        <v>155</v>
      </c>
      <c r="AR155" s="41" t="str">
        <f>+"e"&amp;AR25</f>
        <v>ey</v>
      </c>
      <c r="AT155" s="139">
        <v>45200</v>
      </c>
      <c r="AU155" s="142">
        <v>352</v>
      </c>
      <c r="AV155" s="142">
        <v>392</v>
      </c>
      <c r="AW155" s="142">
        <v>528</v>
      </c>
      <c r="AX155" s="142">
        <v>144</v>
      </c>
      <c r="AY155" s="142">
        <v>72</v>
      </c>
      <c r="AZ155" s="142">
        <v>176</v>
      </c>
      <c r="BA155" s="142">
        <v>744</v>
      </c>
    </row>
    <row r="156" spans="2:53">
      <c r="B156" s="213"/>
      <c r="J156" s="321"/>
      <c r="K156" s="321"/>
      <c r="L156" s="321"/>
      <c r="M156" s="321"/>
      <c r="N156" s="321"/>
      <c r="O156" s="321"/>
      <c r="P156" s="321"/>
      <c r="Q156" s="321"/>
      <c r="R156" s="321"/>
      <c r="S156" s="321"/>
      <c r="T156" s="321"/>
      <c r="U156" s="321"/>
      <c r="Y156" s="284"/>
      <c r="AF156" s="321"/>
      <c r="AM156" s="27">
        <f t="shared" si="105"/>
        <v>45992</v>
      </c>
      <c r="AN156" s="41" t="str">
        <f t="shared" si="110"/>
        <v>ff</v>
      </c>
      <c r="AO156" s="41">
        <f t="shared" si="106"/>
        <v>162</v>
      </c>
      <c r="AP156" s="41">
        <f t="shared" si="109"/>
        <v>181</v>
      </c>
      <c r="AQ156" s="41">
        <f t="shared" si="107"/>
        <v>156</v>
      </c>
      <c r="AR156" s="41" t="str">
        <f t="shared" ref="AR156" si="111">+"e"&amp;AR26</f>
        <v>ez</v>
      </c>
      <c r="AT156" s="139">
        <v>45231</v>
      </c>
      <c r="AU156" s="142">
        <v>336</v>
      </c>
      <c r="AV156" s="142">
        <v>400</v>
      </c>
      <c r="AW156" s="142">
        <v>480</v>
      </c>
      <c r="AX156" s="142">
        <v>144</v>
      </c>
      <c r="AY156" s="142">
        <v>72</v>
      </c>
      <c r="AZ156" s="142">
        <v>168</v>
      </c>
      <c r="BA156" s="142">
        <v>720</v>
      </c>
    </row>
    <row r="157" spans="2:53">
      <c r="B157" s="213"/>
      <c r="J157" s="321"/>
      <c r="K157" s="321"/>
      <c r="L157" s="321"/>
      <c r="M157" s="321"/>
      <c r="N157" s="321"/>
      <c r="O157" s="321"/>
      <c r="P157" s="321"/>
      <c r="Q157" s="321"/>
      <c r="R157" s="321"/>
      <c r="S157" s="321"/>
      <c r="T157" s="321"/>
      <c r="U157" s="321"/>
      <c r="Y157" s="284"/>
      <c r="AF157" s="321"/>
      <c r="AM157" s="27">
        <f t="shared" si="105"/>
        <v>46023</v>
      </c>
      <c r="AN157" s="41" t="str">
        <f t="shared" si="110"/>
        <v>fg</v>
      </c>
      <c r="AO157" s="41">
        <f t="shared" si="106"/>
        <v>163</v>
      </c>
      <c r="AP157" s="41">
        <f t="shared" si="109"/>
        <v>182</v>
      </c>
      <c r="AQ157" s="41">
        <f t="shared" si="107"/>
        <v>157</v>
      </c>
      <c r="AR157" s="41" t="str">
        <f>+"f"&amp;AR1</f>
        <v>fa</v>
      </c>
      <c r="AT157" s="139">
        <v>45261</v>
      </c>
      <c r="AU157" s="142">
        <v>320</v>
      </c>
      <c r="AV157" s="142">
        <v>392</v>
      </c>
      <c r="AW157" s="142">
        <v>528</v>
      </c>
      <c r="AX157" s="142">
        <v>176</v>
      </c>
      <c r="AY157" s="142">
        <v>88</v>
      </c>
      <c r="AZ157" s="142">
        <v>160</v>
      </c>
      <c r="BA157" s="142">
        <v>744</v>
      </c>
    </row>
    <row r="158" spans="2:53">
      <c r="B158" s="213"/>
      <c r="J158" s="321"/>
      <c r="K158" s="321"/>
      <c r="L158" s="321"/>
      <c r="M158" s="321"/>
      <c r="N158" s="321"/>
      <c r="O158" s="321"/>
      <c r="P158" s="321"/>
      <c r="Q158" s="321"/>
      <c r="R158" s="321"/>
      <c r="S158" s="321"/>
      <c r="T158" s="321"/>
      <c r="U158" s="321"/>
      <c r="Y158" s="284"/>
      <c r="AF158" s="321"/>
      <c r="AM158" s="27">
        <f t="shared" si="105"/>
        <v>46054</v>
      </c>
      <c r="AN158" s="41" t="str">
        <f t="shared" si="110"/>
        <v>fh</v>
      </c>
      <c r="AO158" s="41">
        <f t="shared" si="106"/>
        <v>164</v>
      </c>
      <c r="AP158" s="41">
        <f t="shared" si="109"/>
        <v>183</v>
      </c>
      <c r="AQ158" s="41">
        <f t="shared" si="107"/>
        <v>158</v>
      </c>
      <c r="AR158" s="41" t="str">
        <f t="shared" ref="AR158:AR182" si="112">+"f"&amp;AR2</f>
        <v>fb</v>
      </c>
      <c r="AT158" s="140">
        <v>45292</v>
      </c>
      <c r="AU158" s="143">
        <v>352</v>
      </c>
      <c r="AV158" s="143">
        <v>392</v>
      </c>
      <c r="AW158" s="143">
        <v>528</v>
      </c>
      <c r="AX158" s="143">
        <v>144</v>
      </c>
      <c r="AY158" s="143">
        <v>72</v>
      </c>
      <c r="AZ158" s="143">
        <v>176</v>
      </c>
      <c r="BA158" s="143">
        <v>744</v>
      </c>
    </row>
    <row r="159" spans="2:53">
      <c r="B159" s="213"/>
      <c r="J159" s="321"/>
      <c r="K159" s="321"/>
      <c r="L159" s="321"/>
      <c r="M159" s="321"/>
      <c r="N159" s="321"/>
      <c r="O159" s="321"/>
      <c r="P159" s="321"/>
      <c r="Q159" s="321"/>
      <c r="R159" s="321"/>
      <c r="S159" s="321"/>
      <c r="T159" s="321"/>
      <c r="U159" s="321"/>
      <c r="Y159" s="284"/>
      <c r="AF159" s="321"/>
      <c r="AM159" s="27">
        <f t="shared" si="105"/>
        <v>46082</v>
      </c>
      <c r="AN159" s="41" t="str">
        <f t="shared" si="110"/>
        <v>fi</v>
      </c>
      <c r="AO159" s="41">
        <f t="shared" si="106"/>
        <v>165</v>
      </c>
      <c r="AP159" s="41">
        <f t="shared" si="109"/>
        <v>184</v>
      </c>
      <c r="AQ159" s="41">
        <f t="shared" si="107"/>
        <v>159</v>
      </c>
      <c r="AR159" s="41" t="str">
        <f t="shared" si="112"/>
        <v>fc</v>
      </c>
      <c r="AT159" s="140">
        <v>45323</v>
      </c>
      <c r="AU159" s="143">
        <v>336</v>
      </c>
      <c r="AV159" s="143">
        <v>376</v>
      </c>
      <c r="AW159" s="143">
        <v>480</v>
      </c>
      <c r="AX159" s="143">
        <v>128</v>
      </c>
      <c r="AY159" s="143">
        <v>64</v>
      </c>
      <c r="AZ159" s="143">
        <v>168</v>
      </c>
      <c r="BA159" s="143">
        <v>696</v>
      </c>
    </row>
    <row r="160" spans="2:53">
      <c r="B160" s="213"/>
      <c r="J160" s="321"/>
      <c r="K160" s="321"/>
      <c r="L160" s="321"/>
      <c r="M160" s="321"/>
      <c r="N160" s="321"/>
      <c r="O160" s="321"/>
      <c r="P160" s="321"/>
      <c r="Q160" s="321"/>
      <c r="R160" s="321"/>
      <c r="S160" s="321"/>
      <c r="T160" s="321"/>
      <c r="U160" s="321"/>
      <c r="Y160" s="284"/>
      <c r="AF160" s="321"/>
      <c r="AM160" s="27">
        <f t="shared" si="105"/>
        <v>46113</v>
      </c>
      <c r="AN160" s="41" t="str">
        <f t="shared" si="110"/>
        <v>fj</v>
      </c>
      <c r="AO160" s="41">
        <f t="shared" si="106"/>
        <v>166</v>
      </c>
      <c r="AP160" s="41">
        <f t="shared" si="109"/>
        <v>185</v>
      </c>
      <c r="AQ160" s="41">
        <f t="shared" si="107"/>
        <v>160</v>
      </c>
      <c r="AR160" s="41" t="str">
        <f t="shared" si="112"/>
        <v>fd</v>
      </c>
      <c r="AT160" s="140">
        <v>45352</v>
      </c>
      <c r="AU160" s="143">
        <v>336</v>
      </c>
      <c r="AV160" s="143">
        <v>392</v>
      </c>
      <c r="AW160" s="143">
        <v>528</v>
      </c>
      <c r="AX160" s="143">
        <v>160</v>
      </c>
      <c r="AY160" s="143">
        <v>80</v>
      </c>
      <c r="AZ160" s="143">
        <v>168</v>
      </c>
      <c r="BA160" s="143">
        <v>744</v>
      </c>
    </row>
    <row r="161" spans="2:53">
      <c r="B161" s="213"/>
      <c r="J161" s="321"/>
      <c r="K161" s="321"/>
      <c r="L161" s="321"/>
      <c r="M161" s="321"/>
      <c r="N161" s="321"/>
      <c r="O161" s="321"/>
      <c r="P161" s="321"/>
      <c r="Q161" s="321"/>
      <c r="R161" s="321"/>
      <c r="S161" s="321"/>
      <c r="T161" s="321"/>
      <c r="U161" s="321"/>
      <c r="Y161" s="284"/>
      <c r="AF161" s="321"/>
      <c r="AM161" s="27">
        <f t="shared" si="105"/>
        <v>46143</v>
      </c>
      <c r="AN161" s="41" t="str">
        <f t="shared" si="110"/>
        <v>fk</v>
      </c>
      <c r="AO161" s="41">
        <f t="shared" si="106"/>
        <v>167</v>
      </c>
      <c r="AP161" s="41">
        <f t="shared" si="109"/>
        <v>186</v>
      </c>
      <c r="AQ161" s="41">
        <f t="shared" si="107"/>
        <v>161</v>
      </c>
      <c r="AR161" s="41" t="str">
        <f t="shared" si="112"/>
        <v>fe</v>
      </c>
      <c r="AT161" s="140">
        <v>45383</v>
      </c>
      <c r="AU161" s="143">
        <v>352</v>
      </c>
      <c r="AV161" s="143">
        <v>368</v>
      </c>
      <c r="AW161" s="143">
        <v>528</v>
      </c>
      <c r="AX161" s="143">
        <v>128</v>
      </c>
      <c r="AY161" s="143">
        <v>64</v>
      </c>
      <c r="AZ161" s="143">
        <v>176</v>
      </c>
      <c r="BA161" s="143">
        <v>720</v>
      </c>
    </row>
    <row r="162" spans="2:53">
      <c r="B162" s="213"/>
      <c r="J162" s="321"/>
      <c r="K162" s="321"/>
      <c r="L162" s="321"/>
      <c r="M162" s="321"/>
      <c r="N162" s="321"/>
      <c r="O162" s="321"/>
      <c r="P162" s="321"/>
      <c r="Q162" s="321"/>
      <c r="R162" s="321"/>
      <c r="S162" s="321"/>
      <c r="T162" s="321"/>
      <c r="U162" s="321"/>
      <c r="Y162" s="284"/>
      <c r="AF162" s="321"/>
      <c r="AM162" s="27">
        <f t="shared" si="105"/>
        <v>46174</v>
      </c>
      <c r="AN162" s="41" t="str">
        <f t="shared" si="110"/>
        <v>fl</v>
      </c>
      <c r="AO162" s="41">
        <f t="shared" si="106"/>
        <v>168</v>
      </c>
      <c r="AP162" s="41">
        <f t="shared" si="109"/>
        <v>187</v>
      </c>
      <c r="AQ162" s="41">
        <f t="shared" si="107"/>
        <v>162</v>
      </c>
      <c r="AR162" s="41" t="str">
        <f t="shared" si="112"/>
        <v>ff</v>
      </c>
      <c r="AT162" s="140">
        <v>45413</v>
      </c>
      <c r="AU162" s="143">
        <v>352</v>
      </c>
      <c r="AV162" s="143">
        <v>424</v>
      </c>
      <c r="AW162" s="143">
        <v>480</v>
      </c>
      <c r="AX162" s="143">
        <v>144</v>
      </c>
      <c r="AY162" s="143">
        <v>72</v>
      </c>
      <c r="AZ162" s="143">
        <v>176</v>
      </c>
      <c r="BA162" s="143">
        <v>744</v>
      </c>
    </row>
    <row r="163" spans="2:53">
      <c r="B163" s="213"/>
      <c r="J163" s="321"/>
      <c r="K163" s="321"/>
      <c r="L163" s="321"/>
      <c r="M163" s="321"/>
      <c r="N163" s="321"/>
      <c r="O163" s="321"/>
      <c r="P163" s="321"/>
      <c r="Q163" s="321"/>
      <c r="R163" s="321"/>
      <c r="S163" s="321"/>
      <c r="T163" s="321"/>
      <c r="U163" s="321"/>
      <c r="Y163" s="284"/>
      <c r="AF163" s="321"/>
      <c r="AM163" s="27">
        <f t="shared" si="105"/>
        <v>46204</v>
      </c>
      <c r="AN163" s="41" t="str">
        <f t="shared" si="110"/>
        <v>fm</v>
      </c>
      <c r="AO163" s="41">
        <f t="shared" si="106"/>
        <v>169</v>
      </c>
      <c r="AP163" s="41">
        <f t="shared" si="109"/>
        <v>188</v>
      </c>
      <c r="AQ163" s="41">
        <f t="shared" si="107"/>
        <v>163</v>
      </c>
      <c r="AR163" s="41" t="str">
        <f t="shared" si="112"/>
        <v>fg</v>
      </c>
      <c r="AT163" s="140">
        <v>45444</v>
      </c>
      <c r="AU163" s="143">
        <v>320</v>
      </c>
      <c r="AV163" s="143">
        <v>368</v>
      </c>
      <c r="AW163" s="143">
        <v>528</v>
      </c>
      <c r="AX163" s="143">
        <v>160</v>
      </c>
      <c r="AY163" s="143">
        <v>80</v>
      </c>
      <c r="AZ163" s="143">
        <v>160</v>
      </c>
      <c r="BA163" s="143">
        <v>720</v>
      </c>
    </row>
    <row r="164" spans="2:53">
      <c r="B164" s="213"/>
      <c r="J164" s="321"/>
      <c r="K164" s="321"/>
      <c r="L164" s="321"/>
      <c r="M164" s="321"/>
      <c r="N164" s="321"/>
      <c r="O164" s="321"/>
      <c r="P164" s="321"/>
      <c r="Q164" s="321"/>
      <c r="R164" s="321"/>
      <c r="S164" s="321"/>
      <c r="T164" s="321"/>
      <c r="U164" s="321"/>
      <c r="Y164" s="284"/>
      <c r="AF164" s="321"/>
      <c r="AM164" s="27">
        <f t="shared" si="105"/>
        <v>46235</v>
      </c>
      <c r="AN164" s="41" t="str">
        <f t="shared" si="110"/>
        <v>fn</v>
      </c>
      <c r="AO164" s="41">
        <f t="shared" si="106"/>
        <v>170</v>
      </c>
      <c r="AP164" s="41">
        <f t="shared" si="109"/>
        <v>189</v>
      </c>
      <c r="AQ164" s="41">
        <f t="shared" si="107"/>
        <v>164</v>
      </c>
      <c r="AR164" s="41" t="str">
        <f t="shared" si="112"/>
        <v>fh</v>
      </c>
      <c r="AT164" s="140">
        <v>45474</v>
      </c>
      <c r="AU164" s="143">
        <v>352</v>
      </c>
      <c r="AV164" s="143">
        <v>376</v>
      </c>
      <c r="AW164" s="143">
        <v>552</v>
      </c>
      <c r="AX164" s="143">
        <v>144</v>
      </c>
      <c r="AY164" s="143">
        <v>72</v>
      </c>
      <c r="AZ164" s="143">
        <v>176</v>
      </c>
      <c r="BA164" s="143">
        <v>744</v>
      </c>
    </row>
    <row r="165" spans="2:53">
      <c r="B165" s="213"/>
      <c r="J165" s="321"/>
      <c r="K165" s="321"/>
      <c r="L165" s="321"/>
      <c r="M165" s="321"/>
      <c r="N165" s="321"/>
      <c r="O165" s="321"/>
      <c r="P165" s="321"/>
      <c r="Q165" s="321"/>
      <c r="R165" s="321"/>
      <c r="S165" s="321"/>
      <c r="T165" s="321"/>
      <c r="U165" s="321"/>
      <c r="Y165" s="284"/>
      <c r="AF165" s="321"/>
      <c r="AM165" s="27">
        <f t="shared" si="105"/>
        <v>46266</v>
      </c>
      <c r="AN165" s="41" t="str">
        <f t="shared" si="110"/>
        <v>fo</v>
      </c>
      <c r="AO165" s="41">
        <f t="shared" si="106"/>
        <v>171</v>
      </c>
      <c r="AP165" s="41">
        <f t="shared" si="109"/>
        <v>190</v>
      </c>
      <c r="AQ165" s="41">
        <f t="shared" si="107"/>
        <v>165</v>
      </c>
      <c r="AR165" s="41" t="str">
        <f t="shared" si="112"/>
        <v>fi</v>
      </c>
      <c r="AT165" s="140">
        <v>45505</v>
      </c>
      <c r="AU165" s="143">
        <v>352</v>
      </c>
      <c r="AV165" s="143">
        <v>408</v>
      </c>
      <c r="AW165" s="143">
        <v>504</v>
      </c>
      <c r="AX165" s="143">
        <v>144</v>
      </c>
      <c r="AY165" s="143">
        <v>72</v>
      </c>
      <c r="AZ165" s="143">
        <v>176</v>
      </c>
      <c r="BA165" s="143">
        <v>744</v>
      </c>
    </row>
    <row r="166" spans="2:53">
      <c r="B166" s="213"/>
      <c r="J166" s="321"/>
      <c r="K166" s="321"/>
      <c r="L166" s="321"/>
      <c r="M166" s="321"/>
      <c r="N166" s="321"/>
      <c r="O166" s="321"/>
      <c r="P166" s="321"/>
      <c r="Q166" s="321"/>
      <c r="R166" s="321"/>
      <c r="S166" s="321"/>
      <c r="T166" s="321"/>
      <c r="U166" s="321"/>
      <c r="Y166" s="284"/>
      <c r="AF166" s="321"/>
      <c r="AM166" s="27">
        <f t="shared" si="105"/>
        <v>46296</v>
      </c>
      <c r="AN166" s="41" t="str">
        <f t="shared" si="110"/>
        <v>fp</v>
      </c>
      <c r="AO166" s="41">
        <f t="shared" si="106"/>
        <v>172</v>
      </c>
      <c r="AP166" s="41">
        <f t="shared" si="109"/>
        <v>191</v>
      </c>
      <c r="AQ166" s="41">
        <f t="shared" si="107"/>
        <v>166</v>
      </c>
      <c r="AR166" s="41" t="str">
        <f t="shared" si="112"/>
        <v>fj</v>
      </c>
      <c r="AT166" s="140">
        <v>45536</v>
      </c>
      <c r="AU166" s="143">
        <v>320</v>
      </c>
      <c r="AV166" s="143">
        <v>384</v>
      </c>
      <c r="AW166" s="143">
        <v>504</v>
      </c>
      <c r="AX166" s="143">
        <v>160</v>
      </c>
      <c r="AY166" s="143">
        <v>80</v>
      </c>
      <c r="AZ166" s="143">
        <v>160</v>
      </c>
      <c r="BA166" s="143">
        <v>720</v>
      </c>
    </row>
    <row r="167" spans="2:53">
      <c r="B167" s="213"/>
      <c r="J167" s="321"/>
      <c r="K167" s="321"/>
      <c r="L167" s="321"/>
      <c r="M167" s="321"/>
      <c r="N167" s="321"/>
      <c r="O167" s="321"/>
      <c r="P167" s="321"/>
      <c r="Q167" s="321"/>
      <c r="R167" s="321"/>
      <c r="S167" s="321"/>
      <c r="T167" s="321"/>
      <c r="U167" s="321"/>
      <c r="Y167" s="284"/>
      <c r="AF167" s="321"/>
      <c r="AM167" s="27">
        <f t="shared" si="105"/>
        <v>46327</v>
      </c>
      <c r="AN167" s="41" t="str">
        <f t="shared" si="110"/>
        <v>fq</v>
      </c>
      <c r="AO167" s="41">
        <f t="shared" si="106"/>
        <v>173</v>
      </c>
      <c r="AP167" s="41">
        <f t="shared" si="109"/>
        <v>192</v>
      </c>
      <c r="AQ167" s="41">
        <f t="shared" si="107"/>
        <v>167</v>
      </c>
      <c r="AR167" s="41" t="str">
        <f t="shared" si="112"/>
        <v>fk</v>
      </c>
      <c r="AT167" s="140">
        <v>45566</v>
      </c>
      <c r="AU167" s="143">
        <v>368</v>
      </c>
      <c r="AV167" s="143">
        <v>392</v>
      </c>
      <c r="AW167" s="143">
        <v>528</v>
      </c>
      <c r="AX167" s="143">
        <v>128</v>
      </c>
      <c r="AY167" s="143">
        <v>64</v>
      </c>
      <c r="AZ167" s="143">
        <v>184</v>
      </c>
      <c r="BA167" s="143">
        <v>744</v>
      </c>
    </row>
    <row r="168" spans="2:53">
      <c r="B168" s="213"/>
      <c r="J168" s="321"/>
      <c r="K168" s="321"/>
      <c r="L168" s="321"/>
      <c r="M168" s="321"/>
      <c r="N168" s="321"/>
      <c r="O168" s="321"/>
      <c r="P168" s="321"/>
      <c r="Q168" s="321"/>
      <c r="R168" s="321"/>
      <c r="S168" s="321"/>
      <c r="T168" s="321"/>
      <c r="U168" s="321"/>
      <c r="Y168" s="284"/>
      <c r="AF168" s="321"/>
      <c r="AM168" s="27">
        <f t="shared" si="105"/>
        <v>46357</v>
      </c>
      <c r="AN168" s="41" t="str">
        <f t="shared" si="110"/>
        <v>fr</v>
      </c>
      <c r="AO168" s="41">
        <f t="shared" si="106"/>
        <v>174</v>
      </c>
      <c r="AP168" s="41">
        <f t="shared" si="109"/>
        <v>193</v>
      </c>
      <c r="AQ168" s="41">
        <f t="shared" si="107"/>
        <v>168</v>
      </c>
      <c r="AR168" s="41" t="str">
        <f t="shared" si="112"/>
        <v>fl</v>
      </c>
      <c r="AT168" s="140">
        <v>45597</v>
      </c>
      <c r="AU168" s="143">
        <v>320</v>
      </c>
      <c r="AV168" s="143">
        <v>400</v>
      </c>
      <c r="AW168" s="143">
        <v>480</v>
      </c>
      <c r="AX168" s="143">
        <v>160</v>
      </c>
      <c r="AY168" s="143">
        <v>80</v>
      </c>
      <c r="AZ168" s="143">
        <v>160</v>
      </c>
      <c r="BA168" s="143">
        <v>720</v>
      </c>
    </row>
    <row r="169" spans="2:53">
      <c r="B169" s="213"/>
      <c r="J169" s="321"/>
      <c r="K169" s="321"/>
      <c r="L169" s="321"/>
      <c r="M169" s="321"/>
      <c r="N169" s="321"/>
      <c r="O169" s="321"/>
      <c r="P169" s="321"/>
      <c r="Q169" s="321"/>
      <c r="R169" s="321"/>
      <c r="S169" s="321"/>
      <c r="T169" s="321"/>
      <c r="U169" s="321"/>
      <c r="Y169" s="284"/>
      <c r="AF169" s="321"/>
      <c r="AM169" s="27">
        <f t="shared" si="105"/>
        <v>46388</v>
      </c>
      <c r="AN169" s="41" t="str">
        <f t="shared" si="110"/>
        <v>fs</v>
      </c>
      <c r="AO169" s="41">
        <f t="shared" si="106"/>
        <v>175</v>
      </c>
      <c r="AP169" s="41">
        <f t="shared" si="109"/>
        <v>193</v>
      </c>
      <c r="AQ169" s="41">
        <f t="shared" si="107"/>
        <v>169</v>
      </c>
      <c r="AR169" s="41" t="str">
        <f t="shared" si="112"/>
        <v>fm</v>
      </c>
      <c r="AT169" s="140">
        <v>45627</v>
      </c>
      <c r="AU169" s="143">
        <v>336</v>
      </c>
      <c r="AV169" s="143">
        <v>392</v>
      </c>
      <c r="AW169" s="143">
        <v>528</v>
      </c>
      <c r="AX169" s="143">
        <v>160</v>
      </c>
      <c r="AY169" s="143">
        <v>80</v>
      </c>
      <c r="AZ169" s="143">
        <v>168</v>
      </c>
      <c r="BA169" s="143">
        <v>744</v>
      </c>
    </row>
    <row r="170" spans="2:53">
      <c r="B170" s="213"/>
      <c r="J170" s="321"/>
      <c r="K170" s="321"/>
      <c r="L170" s="321"/>
      <c r="M170" s="321"/>
      <c r="N170" s="321"/>
      <c r="O170" s="321"/>
      <c r="P170" s="321"/>
      <c r="Q170" s="321"/>
      <c r="R170" s="321"/>
      <c r="S170" s="321"/>
      <c r="T170" s="321"/>
      <c r="U170" s="321"/>
      <c r="Y170" s="284"/>
      <c r="AF170" s="321"/>
      <c r="AM170" s="27">
        <f t="shared" si="105"/>
        <v>46419</v>
      </c>
      <c r="AN170" s="41" t="str">
        <f t="shared" si="110"/>
        <v>ft</v>
      </c>
      <c r="AO170" s="41">
        <f t="shared" si="106"/>
        <v>176</v>
      </c>
      <c r="AP170" s="41">
        <f t="shared" si="109"/>
        <v>193</v>
      </c>
      <c r="AQ170" s="41">
        <f t="shared" si="107"/>
        <v>170</v>
      </c>
      <c r="AR170" s="41" t="str">
        <f t="shared" si="112"/>
        <v>fn</v>
      </c>
      <c r="AT170" s="139">
        <v>45658</v>
      </c>
      <c r="AU170" s="142">
        <v>352</v>
      </c>
      <c r="AV170" s="142">
        <v>392</v>
      </c>
      <c r="AW170" s="142">
        <v>528</v>
      </c>
      <c r="AX170" s="142">
        <v>144</v>
      </c>
      <c r="AY170" s="142">
        <v>72</v>
      </c>
      <c r="AZ170" s="142">
        <v>176</v>
      </c>
      <c r="BA170" s="142">
        <v>744</v>
      </c>
    </row>
    <row r="171" spans="2:53">
      <c r="B171" s="213"/>
      <c r="J171" s="321"/>
      <c r="K171" s="321"/>
      <c r="L171" s="321"/>
      <c r="M171" s="321"/>
      <c r="N171" s="321"/>
      <c r="O171" s="321"/>
      <c r="P171" s="321"/>
      <c r="Q171" s="321"/>
      <c r="R171" s="321"/>
      <c r="S171" s="321"/>
      <c r="T171" s="321"/>
      <c r="U171" s="321"/>
      <c r="Y171" s="284"/>
      <c r="AF171" s="321"/>
      <c r="AM171" s="27">
        <f t="shared" si="105"/>
        <v>46447</v>
      </c>
      <c r="AN171" s="41" t="str">
        <f t="shared" si="110"/>
        <v>fu</v>
      </c>
      <c r="AO171" s="41">
        <f t="shared" si="106"/>
        <v>177</v>
      </c>
      <c r="AP171" s="41">
        <f t="shared" si="109"/>
        <v>193</v>
      </c>
      <c r="AQ171" s="41">
        <f t="shared" si="107"/>
        <v>171</v>
      </c>
      <c r="AR171" s="41" t="str">
        <f t="shared" si="112"/>
        <v>fo</v>
      </c>
      <c r="AT171" s="139">
        <v>45689</v>
      </c>
      <c r="AU171" s="142">
        <v>320</v>
      </c>
      <c r="AV171" s="142">
        <v>376</v>
      </c>
      <c r="AW171" s="142">
        <v>480</v>
      </c>
      <c r="AX171" s="142">
        <v>128</v>
      </c>
      <c r="AY171" s="142">
        <v>64</v>
      </c>
      <c r="AZ171" s="142">
        <v>160</v>
      </c>
      <c r="BA171" s="142">
        <v>672</v>
      </c>
    </row>
    <row r="172" spans="2:53">
      <c r="B172" s="213"/>
      <c r="J172" s="321"/>
      <c r="K172" s="321"/>
      <c r="L172" s="321"/>
      <c r="M172" s="321"/>
      <c r="N172" s="321"/>
      <c r="O172" s="321"/>
      <c r="P172" s="321"/>
      <c r="Q172" s="321"/>
      <c r="R172" s="321"/>
      <c r="S172" s="321"/>
      <c r="T172" s="321"/>
      <c r="U172" s="321"/>
      <c r="Y172" s="284"/>
      <c r="AF172" s="321"/>
      <c r="AM172" s="27">
        <f t="shared" si="105"/>
        <v>46478</v>
      </c>
      <c r="AN172" s="41" t="str">
        <f t="shared" si="110"/>
        <v>fv</v>
      </c>
      <c r="AO172" s="41">
        <f t="shared" si="106"/>
        <v>178</v>
      </c>
      <c r="AP172" s="41">
        <f t="shared" ref="AP172:AP197" si="113">+MATCH(AM172,$AT$1:$AT$193)</f>
        <v>193</v>
      </c>
      <c r="AQ172" s="41">
        <f t="shared" si="107"/>
        <v>172</v>
      </c>
      <c r="AR172" s="41" t="str">
        <f t="shared" si="112"/>
        <v>fp</v>
      </c>
      <c r="AT172" s="139">
        <v>45717</v>
      </c>
      <c r="AU172" s="142">
        <v>336</v>
      </c>
      <c r="AV172" s="142">
        <v>392</v>
      </c>
      <c r="AW172" s="142">
        <v>528</v>
      </c>
      <c r="AX172" s="142">
        <v>160</v>
      </c>
      <c r="AY172" s="142">
        <v>80</v>
      </c>
      <c r="AZ172" s="142">
        <v>168</v>
      </c>
      <c r="BA172" s="142">
        <v>744</v>
      </c>
    </row>
    <row r="173" spans="2:53">
      <c r="B173" s="213"/>
      <c r="J173" s="321"/>
      <c r="K173" s="321"/>
      <c r="L173" s="321"/>
      <c r="M173" s="321"/>
      <c r="N173" s="321"/>
      <c r="O173" s="321"/>
      <c r="P173" s="321"/>
      <c r="Q173" s="321"/>
      <c r="R173" s="321"/>
      <c r="S173" s="321"/>
      <c r="T173" s="321"/>
      <c r="U173" s="321"/>
      <c r="Y173" s="284"/>
      <c r="AF173" s="321"/>
      <c r="AM173" s="27">
        <f t="shared" si="105"/>
        <v>46508</v>
      </c>
      <c r="AN173" s="41" t="str">
        <f t="shared" si="110"/>
        <v>fw</v>
      </c>
      <c r="AO173" s="41">
        <f t="shared" si="106"/>
        <v>179</v>
      </c>
      <c r="AP173" s="41">
        <f t="shared" si="113"/>
        <v>193</v>
      </c>
      <c r="AQ173" s="41">
        <f t="shared" si="107"/>
        <v>173</v>
      </c>
      <c r="AR173" s="41" t="str">
        <f t="shared" si="112"/>
        <v>fq</v>
      </c>
      <c r="AT173" s="139">
        <v>45748</v>
      </c>
      <c r="AU173" s="142">
        <v>352</v>
      </c>
      <c r="AV173" s="142">
        <v>368</v>
      </c>
      <c r="AW173" s="142">
        <v>528</v>
      </c>
      <c r="AX173" s="142">
        <v>128</v>
      </c>
      <c r="AY173" s="142">
        <v>64</v>
      </c>
      <c r="AZ173" s="142">
        <v>176</v>
      </c>
      <c r="BA173" s="142">
        <v>720</v>
      </c>
    </row>
    <row r="174" spans="2:53">
      <c r="B174" s="213"/>
      <c r="J174" s="321"/>
      <c r="K174" s="321"/>
      <c r="L174" s="321"/>
      <c r="M174" s="321"/>
      <c r="N174" s="321"/>
      <c r="O174" s="321"/>
      <c r="P174" s="321"/>
      <c r="Q174" s="321"/>
      <c r="R174" s="321"/>
      <c r="S174" s="321"/>
      <c r="T174" s="321"/>
      <c r="U174" s="321"/>
      <c r="Y174" s="284"/>
      <c r="AF174" s="321"/>
      <c r="AM174" s="27">
        <f t="shared" si="105"/>
        <v>46539</v>
      </c>
      <c r="AN174" s="41" t="str">
        <f t="shared" si="110"/>
        <v>fx</v>
      </c>
      <c r="AO174" s="41">
        <f t="shared" si="106"/>
        <v>180</v>
      </c>
      <c r="AP174" s="41">
        <f t="shared" si="113"/>
        <v>193</v>
      </c>
      <c r="AQ174" s="41">
        <f t="shared" si="107"/>
        <v>174</v>
      </c>
      <c r="AR174" s="41" t="str">
        <f t="shared" si="112"/>
        <v>fr</v>
      </c>
      <c r="AT174" s="139">
        <v>45778</v>
      </c>
      <c r="AU174" s="142">
        <v>336</v>
      </c>
      <c r="AV174" s="142">
        <v>424</v>
      </c>
      <c r="AW174" s="142">
        <v>480</v>
      </c>
      <c r="AX174" s="142">
        <v>160</v>
      </c>
      <c r="AY174" s="142">
        <v>80</v>
      </c>
      <c r="AZ174" s="142">
        <v>168</v>
      </c>
      <c r="BA174" s="142">
        <v>744</v>
      </c>
    </row>
    <row r="175" spans="2:53">
      <c r="B175" s="213"/>
      <c r="J175" s="321"/>
      <c r="K175" s="321"/>
      <c r="L175" s="321"/>
      <c r="M175" s="321"/>
      <c r="N175" s="321"/>
      <c r="O175" s="321"/>
      <c r="P175" s="321"/>
      <c r="Q175" s="321"/>
      <c r="R175" s="321"/>
      <c r="S175" s="321"/>
      <c r="T175" s="321"/>
      <c r="U175" s="321"/>
      <c r="Y175" s="284"/>
      <c r="AF175" s="321"/>
      <c r="AM175" s="27">
        <f t="shared" si="105"/>
        <v>46569</v>
      </c>
      <c r="AN175" s="41" t="str">
        <f t="shared" si="110"/>
        <v>fy</v>
      </c>
      <c r="AO175" s="41">
        <f t="shared" si="106"/>
        <v>181</v>
      </c>
      <c r="AP175" s="41">
        <f t="shared" si="113"/>
        <v>193</v>
      </c>
      <c r="AQ175" s="41">
        <f t="shared" si="107"/>
        <v>175</v>
      </c>
      <c r="AR175" s="41" t="str">
        <f t="shared" si="112"/>
        <v>fs</v>
      </c>
      <c r="AT175" s="139">
        <v>45809</v>
      </c>
      <c r="AU175" s="142">
        <v>336</v>
      </c>
      <c r="AV175" s="142">
        <v>368</v>
      </c>
      <c r="AW175" s="142">
        <v>528</v>
      </c>
      <c r="AX175" s="142">
        <v>144</v>
      </c>
      <c r="AY175" s="142">
        <v>72</v>
      </c>
      <c r="AZ175" s="142">
        <v>168</v>
      </c>
      <c r="BA175" s="142">
        <v>720</v>
      </c>
    </row>
    <row r="176" spans="2:53">
      <c r="B176" s="213"/>
      <c r="J176" s="321"/>
      <c r="K176" s="321"/>
      <c r="L176" s="321"/>
      <c r="M176" s="321"/>
      <c r="N176" s="321"/>
      <c r="O176" s="321"/>
      <c r="P176" s="321"/>
      <c r="Q176" s="321"/>
      <c r="R176" s="321"/>
      <c r="S176" s="321"/>
      <c r="T176" s="321"/>
      <c r="U176" s="321"/>
      <c r="Y176" s="284"/>
      <c r="AF176" s="321"/>
      <c r="AM176" s="27">
        <f t="shared" si="105"/>
        <v>46600</v>
      </c>
      <c r="AN176" s="41" t="str">
        <f t="shared" si="110"/>
        <v>fz</v>
      </c>
      <c r="AO176" s="41">
        <f t="shared" si="106"/>
        <v>182</v>
      </c>
      <c r="AP176" s="41">
        <f t="shared" si="113"/>
        <v>193</v>
      </c>
      <c r="AQ176" s="41">
        <f t="shared" si="107"/>
        <v>176</v>
      </c>
      <c r="AR176" s="41" t="str">
        <f t="shared" si="112"/>
        <v>ft</v>
      </c>
      <c r="AT176" s="139">
        <v>45839</v>
      </c>
      <c r="AU176" s="142">
        <v>352</v>
      </c>
      <c r="AV176" s="142">
        <v>376</v>
      </c>
      <c r="AW176" s="142">
        <v>552</v>
      </c>
      <c r="AX176" s="142">
        <v>144</v>
      </c>
      <c r="AY176" s="142">
        <v>72</v>
      </c>
      <c r="AZ176" s="142">
        <v>176</v>
      </c>
      <c r="BA176" s="142">
        <v>744</v>
      </c>
    </row>
    <row r="177" spans="2:53">
      <c r="B177" s="213"/>
      <c r="J177" s="321"/>
      <c r="K177" s="321"/>
      <c r="L177" s="321"/>
      <c r="M177" s="321"/>
      <c r="N177" s="321"/>
      <c r="O177" s="321"/>
      <c r="P177" s="321"/>
      <c r="Q177" s="321"/>
      <c r="R177" s="321"/>
      <c r="S177" s="321"/>
      <c r="T177" s="321"/>
      <c r="U177" s="321"/>
      <c r="Y177" s="284"/>
      <c r="AF177" s="321"/>
      <c r="AM177" s="27">
        <f t="shared" si="105"/>
        <v>46631</v>
      </c>
      <c r="AN177" s="41" t="str">
        <f t="shared" si="110"/>
        <v>ga</v>
      </c>
      <c r="AO177" s="41">
        <f t="shared" si="106"/>
        <v>183</v>
      </c>
      <c r="AP177" s="41">
        <f t="shared" si="113"/>
        <v>193</v>
      </c>
      <c r="AQ177" s="41">
        <f t="shared" si="107"/>
        <v>177</v>
      </c>
      <c r="AR177" s="41" t="str">
        <f t="shared" si="112"/>
        <v>fu</v>
      </c>
      <c r="AT177" s="139">
        <v>45870</v>
      </c>
      <c r="AU177" s="142">
        <v>336</v>
      </c>
      <c r="AV177" s="142">
        <v>408</v>
      </c>
      <c r="AW177" s="142">
        <v>504</v>
      </c>
      <c r="AX177" s="142">
        <v>160</v>
      </c>
      <c r="AY177" s="142">
        <v>80</v>
      </c>
      <c r="AZ177" s="142">
        <v>168</v>
      </c>
      <c r="BA177" s="142">
        <v>744</v>
      </c>
    </row>
    <row r="178" spans="2:53">
      <c r="B178" s="213"/>
      <c r="J178" s="321"/>
      <c r="K178" s="321"/>
      <c r="L178" s="321"/>
      <c r="M178" s="321"/>
      <c r="N178" s="321"/>
      <c r="O178" s="321"/>
      <c r="P178" s="321"/>
      <c r="Q178" s="321"/>
      <c r="R178" s="321"/>
      <c r="S178" s="321"/>
      <c r="T178" s="321"/>
      <c r="U178" s="321"/>
      <c r="Y178" s="284"/>
      <c r="AF178" s="321"/>
      <c r="AM178" s="27">
        <f t="shared" si="105"/>
        <v>46661</v>
      </c>
      <c r="AN178" s="41" t="str">
        <f t="shared" si="110"/>
        <v>gb</v>
      </c>
      <c r="AO178" s="41">
        <f t="shared" si="106"/>
        <v>184</v>
      </c>
      <c r="AP178" s="41">
        <f t="shared" si="113"/>
        <v>193</v>
      </c>
      <c r="AQ178" s="41">
        <f t="shared" si="107"/>
        <v>178</v>
      </c>
      <c r="AR178" s="41" t="str">
        <f>+"f"&amp;AR22</f>
        <v>fv</v>
      </c>
      <c r="AT178" s="139">
        <v>45901</v>
      </c>
      <c r="AU178" s="142">
        <v>336</v>
      </c>
      <c r="AV178" s="142">
        <v>384</v>
      </c>
      <c r="AW178" s="142">
        <v>504</v>
      </c>
      <c r="AX178" s="142">
        <v>144</v>
      </c>
      <c r="AY178" s="142">
        <v>72</v>
      </c>
      <c r="AZ178" s="142">
        <v>168</v>
      </c>
      <c r="BA178" s="142">
        <v>720</v>
      </c>
    </row>
    <row r="179" spans="2:53">
      <c r="B179" s="213"/>
      <c r="J179" s="321"/>
      <c r="K179" s="321"/>
      <c r="L179" s="321"/>
      <c r="M179" s="321"/>
      <c r="N179" s="321"/>
      <c r="O179" s="321"/>
      <c r="P179" s="321"/>
      <c r="Q179" s="321"/>
      <c r="R179" s="321"/>
      <c r="S179" s="321"/>
      <c r="T179" s="321"/>
      <c r="U179" s="321"/>
      <c r="Y179" s="284"/>
      <c r="AF179" s="321"/>
      <c r="AM179" s="27">
        <f t="shared" si="105"/>
        <v>46692</v>
      </c>
      <c r="AN179" s="41" t="str">
        <f t="shared" si="110"/>
        <v>gc</v>
      </c>
      <c r="AO179" s="41">
        <f t="shared" si="106"/>
        <v>185</v>
      </c>
      <c r="AP179" s="41">
        <f t="shared" si="113"/>
        <v>193</v>
      </c>
      <c r="AQ179" s="41">
        <f t="shared" si="107"/>
        <v>179</v>
      </c>
      <c r="AR179" s="41" t="str">
        <f t="shared" si="112"/>
        <v>fw</v>
      </c>
      <c r="AT179" s="139">
        <v>45931</v>
      </c>
      <c r="AU179" s="142">
        <v>368</v>
      </c>
      <c r="AV179" s="142">
        <v>392</v>
      </c>
      <c r="AW179" s="142">
        <v>528</v>
      </c>
      <c r="AX179" s="142">
        <v>128</v>
      </c>
      <c r="AY179" s="142">
        <v>64</v>
      </c>
      <c r="AZ179" s="142">
        <v>184</v>
      </c>
      <c r="BA179" s="142">
        <v>744</v>
      </c>
    </row>
    <row r="180" spans="2:53">
      <c r="B180" s="213"/>
      <c r="J180" s="321"/>
      <c r="K180" s="321"/>
      <c r="L180" s="321"/>
      <c r="M180" s="321"/>
      <c r="N180" s="321"/>
      <c r="O180" s="321"/>
      <c r="P180" s="321"/>
      <c r="Q180" s="321"/>
      <c r="R180" s="321"/>
      <c r="S180" s="321"/>
      <c r="T180" s="321"/>
      <c r="U180" s="321"/>
      <c r="Y180" s="284"/>
      <c r="AF180" s="321"/>
      <c r="AM180" s="27">
        <f t="shared" si="105"/>
        <v>46722</v>
      </c>
      <c r="AN180" s="41" t="str">
        <f t="shared" si="110"/>
        <v>gd</v>
      </c>
      <c r="AO180" s="41">
        <f t="shared" si="106"/>
        <v>186</v>
      </c>
      <c r="AP180" s="41">
        <f t="shared" si="113"/>
        <v>193</v>
      </c>
      <c r="AQ180" s="41">
        <f t="shared" si="107"/>
        <v>180</v>
      </c>
      <c r="AR180" s="41" t="str">
        <f t="shared" si="112"/>
        <v>fx</v>
      </c>
      <c r="AT180" s="139">
        <v>45962</v>
      </c>
      <c r="AU180" s="142">
        <v>304</v>
      </c>
      <c r="AV180" s="142">
        <v>400</v>
      </c>
      <c r="AW180" s="142">
        <v>480</v>
      </c>
      <c r="AX180" s="142">
        <v>176</v>
      </c>
      <c r="AY180" s="142">
        <v>88</v>
      </c>
      <c r="AZ180" s="142">
        <v>152</v>
      </c>
      <c r="BA180" s="142">
        <v>720</v>
      </c>
    </row>
    <row r="181" spans="2:53">
      <c r="B181" s="213"/>
      <c r="J181" s="321"/>
      <c r="K181" s="321"/>
      <c r="L181" s="321"/>
      <c r="M181" s="321"/>
      <c r="N181" s="321"/>
      <c r="O181" s="321"/>
      <c r="P181" s="321"/>
      <c r="Q181" s="321"/>
      <c r="R181" s="321"/>
      <c r="S181" s="321"/>
      <c r="T181" s="321"/>
      <c r="U181" s="321"/>
      <c r="Y181" s="284"/>
      <c r="AF181" s="321"/>
      <c r="AM181" s="27">
        <f t="shared" si="105"/>
        <v>46753</v>
      </c>
      <c r="AN181" s="41" t="str">
        <f t="shared" si="110"/>
        <v>ge</v>
      </c>
      <c r="AO181" s="41">
        <f t="shared" si="106"/>
        <v>187</v>
      </c>
      <c r="AP181" s="41">
        <f t="shared" si="113"/>
        <v>193</v>
      </c>
      <c r="AQ181" s="41">
        <f t="shared" si="107"/>
        <v>181</v>
      </c>
      <c r="AR181" s="41" t="str">
        <f t="shared" si="112"/>
        <v>fy</v>
      </c>
      <c r="AT181" s="139">
        <v>45992</v>
      </c>
      <c r="AU181" s="142">
        <v>352</v>
      </c>
      <c r="AV181" s="142">
        <v>392</v>
      </c>
      <c r="AW181" s="142">
        <v>528</v>
      </c>
      <c r="AX181" s="142">
        <v>144</v>
      </c>
      <c r="AY181" s="142">
        <v>72</v>
      </c>
      <c r="AZ181" s="142">
        <v>176</v>
      </c>
      <c r="BA181" s="142">
        <v>744</v>
      </c>
    </row>
    <row r="182" spans="2:53">
      <c r="B182" s="213"/>
      <c r="J182" s="321"/>
      <c r="K182" s="321"/>
      <c r="L182" s="321"/>
      <c r="M182" s="321"/>
      <c r="N182" s="321"/>
      <c r="O182" s="321"/>
      <c r="P182" s="321"/>
      <c r="Q182" s="321"/>
      <c r="R182" s="321"/>
      <c r="S182" s="321"/>
      <c r="T182" s="321"/>
      <c r="U182" s="321"/>
      <c r="Y182" s="284"/>
      <c r="AF182" s="321"/>
      <c r="AM182" s="27">
        <f t="shared" si="105"/>
        <v>46784</v>
      </c>
      <c r="AN182" s="41" t="str">
        <f t="shared" si="110"/>
        <v>gf</v>
      </c>
      <c r="AO182" s="41">
        <f t="shared" si="106"/>
        <v>188</v>
      </c>
      <c r="AP182" s="41">
        <f t="shared" si="113"/>
        <v>193</v>
      </c>
      <c r="AQ182" s="41">
        <f t="shared" si="107"/>
        <v>182</v>
      </c>
      <c r="AR182" s="41" t="str">
        <f t="shared" si="112"/>
        <v>fz</v>
      </c>
      <c r="AT182" s="140">
        <v>46023</v>
      </c>
      <c r="AU182" s="143">
        <v>336</v>
      </c>
      <c r="AV182" s="143">
        <v>392</v>
      </c>
      <c r="AW182" s="143">
        <v>528</v>
      </c>
      <c r="AX182" s="143">
        <v>160</v>
      </c>
      <c r="AY182" s="143">
        <v>80</v>
      </c>
      <c r="AZ182" s="143">
        <v>168</v>
      </c>
      <c r="BA182" s="143">
        <v>744</v>
      </c>
    </row>
    <row r="183" spans="2:53">
      <c r="B183" s="213"/>
      <c r="J183" s="321"/>
      <c r="K183" s="321"/>
      <c r="L183" s="321"/>
      <c r="M183" s="321"/>
      <c r="N183" s="321"/>
      <c r="O183" s="321"/>
      <c r="P183" s="321"/>
      <c r="Q183" s="321"/>
      <c r="R183" s="321"/>
      <c r="S183" s="321"/>
      <c r="T183" s="321"/>
      <c r="U183" s="321"/>
      <c r="Y183" s="284"/>
      <c r="AF183" s="321"/>
      <c r="AM183" s="27">
        <f t="shared" si="105"/>
        <v>46813</v>
      </c>
      <c r="AN183" s="41" t="str">
        <f t="shared" ref="AN183:AN197" si="114">+VLOOKUP(AO183,$AQ$1:$AR$197,2,FALSE)</f>
        <v>gg</v>
      </c>
      <c r="AO183" s="41">
        <f t="shared" si="106"/>
        <v>189</v>
      </c>
      <c r="AP183" s="41">
        <f t="shared" si="113"/>
        <v>193</v>
      </c>
      <c r="AQ183" s="41">
        <f t="shared" si="107"/>
        <v>183</v>
      </c>
      <c r="AR183" s="41" t="str">
        <f>+"g"&amp;AR1</f>
        <v>ga</v>
      </c>
      <c r="AT183" s="140">
        <v>46054</v>
      </c>
      <c r="AU183" s="143">
        <v>320</v>
      </c>
      <c r="AV183" s="143">
        <v>376</v>
      </c>
      <c r="AW183" s="143">
        <v>480</v>
      </c>
      <c r="AX183" s="143">
        <v>128</v>
      </c>
      <c r="AY183" s="143">
        <v>64</v>
      </c>
      <c r="AZ183" s="143">
        <v>160</v>
      </c>
      <c r="BA183" s="143">
        <v>672</v>
      </c>
    </row>
    <row r="184" spans="2:53">
      <c r="B184" s="213"/>
      <c r="J184" s="321"/>
      <c r="K184" s="321"/>
      <c r="L184" s="321"/>
      <c r="M184" s="321"/>
      <c r="N184" s="321"/>
      <c r="O184" s="321"/>
      <c r="P184" s="321"/>
      <c r="Q184" s="321"/>
      <c r="R184" s="321"/>
      <c r="S184" s="321"/>
      <c r="T184" s="321"/>
      <c r="U184" s="321"/>
      <c r="Y184" s="284"/>
      <c r="AF184" s="321"/>
      <c r="AM184" s="27">
        <f t="shared" si="105"/>
        <v>46844</v>
      </c>
      <c r="AN184" s="41" t="str">
        <f t="shared" si="114"/>
        <v>gh</v>
      </c>
      <c r="AO184" s="41">
        <f t="shared" si="106"/>
        <v>190</v>
      </c>
      <c r="AP184" s="41">
        <f t="shared" si="113"/>
        <v>193</v>
      </c>
      <c r="AQ184" s="41">
        <f t="shared" si="107"/>
        <v>184</v>
      </c>
      <c r="AR184" s="41" t="str">
        <f t="shared" ref="AR184:AR197" si="115">+"g"&amp;AR2</f>
        <v>gb</v>
      </c>
      <c r="AT184" s="140">
        <v>46082</v>
      </c>
      <c r="AU184" s="143">
        <v>352</v>
      </c>
      <c r="AV184" s="143">
        <v>392</v>
      </c>
      <c r="AW184" s="143">
        <v>528</v>
      </c>
      <c r="AX184" s="143">
        <v>144</v>
      </c>
      <c r="AY184" s="143">
        <v>72</v>
      </c>
      <c r="AZ184" s="143">
        <v>176</v>
      </c>
      <c r="BA184" s="143">
        <v>744</v>
      </c>
    </row>
    <row r="185" spans="2:53">
      <c r="B185" s="213"/>
      <c r="J185" s="321"/>
      <c r="K185" s="321"/>
      <c r="L185" s="321"/>
      <c r="M185" s="321"/>
      <c r="N185" s="321"/>
      <c r="O185" s="321"/>
      <c r="P185" s="321"/>
      <c r="Q185" s="321"/>
      <c r="R185" s="321"/>
      <c r="S185" s="321"/>
      <c r="T185" s="321"/>
      <c r="U185" s="321"/>
      <c r="Y185" s="284"/>
      <c r="AF185" s="321"/>
      <c r="AM185" s="27">
        <f t="shared" si="105"/>
        <v>46874</v>
      </c>
      <c r="AN185" s="41" t="str">
        <f t="shared" si="114"/>
        <v>gi</v>
      </c>
      <c r="AO185" s="41">
        <f t="shared" si="106"/>
        <v>191</v>
      </c>
      <c r="AP185" s="41">
        <f t="shared" si="113"/>
        <v>193</v>
      </c>
      <c r="AQ185" s="41">
        <f t="shared" si="107"/>
        <v>185</v>
      </c>
      <c r="AR185" s="41" t="str">
        <f t="shared" si="115"/>
        <v>gc</v>
      </c>
      <c r="AT185" s="140">
        <v>46113</v>
      </c>
      <c r="AU185" s="143">
        <v>352</v>
      </c>
      <c r="AV185" s="143">
        <v>368</v>
      </c>
      <c r="AW185" s="143">
        <v>528</v>
      </c>
      <c r="AX185" s="143">
        <v>128</v>
      </c>
      <c r="AY185" s="143">
        <v>64</v>
      </c>
      <c r="AZ185" s="143">
        <v>176</v>
      </c>
      <c r="BA185" s="143">
        <v>720</v>
      </c>
    </row>
    <row r="186" spans="2:53">
      <c r="J186" s="321"/>
      <c r="K186" s="321"/>
      <c r="L186" s="321"/>
      <c r="M186" s="321"/>
      <c r="N186" s="321"/>
      <c r="O186" s="321"/>
      <c r="P186" s="321"/>
      <c r="Q186" s="321"/>
      <c r="R186" s="321"/>
      <c r="S186" s="321"/>
      <c r="T186" s="321"/>
      <c r="U186" s="321"/>
      <c r="Y186" s="284"/>
      <c r="AF186" s="321"/>
      <c r="AM186" s="27">
        <f t="shared" si="105"/>
        <v>46905</v>
      </c>
      <c r="AN186" s="41" t="str">
        <f t="shared" si="114"/>
        <v>gj</v>
      </c>
      <c r="AO186" s="41">
        <f t="shared" si="106"/>
        <v>192</v>
      </c>
      <c r="AP186" s="41">
        <f t="shared" si="113"/>
        <v>193</v>
      </c>
      <c r="AQ186" s="41">
        <f t="shared" si="107"/>
        <v>186</v>
      </c>
      <c r="AR186" s="41" t="str">
        <f t="shared" si="115"/>
        <v>gd</v>
      </c>
      <c r="AT186" s="140">
        <v>46143</v>
      </c>
      <c r="AU186" s="143">
        <v>320</v>
      </c>
      <c r="AV186" s="143">
        <v>424</v>
      </c>
      <c r="AW186" s="143">
        <v>480</v>
      </c>
      <c r="AX186" s="143">
        <v>176</v>
      </c>
      <c r="AY186" s="143">
        <v>88</v>
      </c>
      <c r="AZ186" s="143">
        <v>160</v>
      </c>
      <c r="BA186" s="143">
        <v>744</v>
      </c>
    </row>
    <row r="187" spans="2:53">
      <c r="J187" s="321"/>
      <c r="K187" s="321"/>
      <c r="L187" s="321"/>
      <c r="M187" s="321"/>
      <c r="N187" s="321"/>
      <c r="O187" s="321"/>
      <c r="P187" s="321"/>
      <c r="Q187" s="321"/>
      <c r="R187" s="321"/>
      <c r="S187" s="321"/>
      <c r="T187" s="321"/>
      <c r="U187" s="321"/>
      <c r="Y187" s="284"/>
      <c r="AF187" s="321"/>
      <c r="AM187" s="27">
        <f t="shared" si="105"/>
        <v>46935</v>
      </c>
      <c r="AN187" s="41" t="str">
        <f t="shared" si="114"/>
        <v>gk</v>
      </c>
      <c r="AO187" s="41">
        <f t="shared" si="106"/>
        <v>193</v>
      </c>
      <c r="AP187" s="41">
        <f t="shared" si="113"/>
        <v>193</v>
      </c>
      <c r="AQ187" s="41">
        <f t="shared" si="107"/>
        <v>187</v>
      </c>
      <c r="AR187" s="41" t="str">
        <f t="shared" si="115"/>
        <v>ge</v>
      </c>
      <c r="AT187" s="140">
        <v>46174</v>
      </c>
      <c r="AU187" s="143">
        <v>352</v>
      </c>
      <c r="AV187" s="143">
        <v>368</v>
      </c>
      <c r="AW187" s="143">
        <v>528</v>
      </c>
      <c r="AX187" s="143">
        <v>128</v>
      </c>
      <c r="AY187" s="143">
        <v>64</v>
      </c>
      <c r="AZ187" s="143">
        <v>176</v>
      </c>
      <c r="BA187" s="143">
        <v>720</v>
      </c>
    </row>
    <row r="188" spans="2:53">
      <c r="J188" s="321"/>
      <c r="K188" s="321"/>
      <c r="L188" s="321"/>
      <c r="M188" s="321"/>
      <c r="N188" s="321"/>
      <c r="O188" s="321"/>
      <c r="P188" s="321"/>
      <c r="Q188" s="321"/>
      <c r="R188" s="321"/>
      <c r="S188" s="321"/>
      <c r="T188" s="321"/>
      <c r="U188" s="321"/>
      <c r="Y188" s="284"/>
      <c r="AF188" s="321"/>
      <c r="AM188" s="27">
        <f t="shared" si="105"/>
        <v>46966</v>
      </c>
      <c r="AN188" s="41" t="str">
        <f t="shared" si="114"/>
        <v>gl</v>
      </c>
      <c r="AO188" s="41">
        <f t="shared" si="106"/>
        <v>194</v>
      </c>
      <c r="AP188" s="41">
        <f t="shared" si="113"/>
        <v>193</v>
      </c>
      <c r="AQ188" s="41">
        <f t="shared" si="107"/>
        <v>188</v>
      </c>
      <c r="AR188" s="41" t="str">
        <f t="shared" si="115"/>
        <v>gf</v>
      </c>
      <c r="AT188" s="140">
        <v>46204</v>
      </c>
      <c r="AU188" s="143">
        <v>368</v>
      </c>
      <c r="AV188" s="143">
        <v>376</v>
      </c>
      <c r="AW188" s="143">
        <v>552</v>
      </c>
      <c r="AX188" s="143">
        <v>128</v>
      </c>
      <c r="AY188" s="143">
        <v>64</v>
      </c>
      <c r="AZ188" s="143">
        <v>184</v>
      </c>
      <c r="BA188" s="143">
        <v>744</v>
      </c>
    </row>
    <row r="189" spans="2:53">
      <c r="J189" s="321"/>
      <c r="K189" s="321"/>
      <c r="L189" s="321"/>
      <c r="M189" s="321"/>
      <c r="N189" s="321"/>
      <c r="O189" s="321"/>
      <c r="P189" s="321"/>
      <c r="Q189" s="321"/>
      <c r="R189" s="321"/>
      <c r="S189" s="321"/>
      <c r="T189" s="321"/>
      <c r="U189" s="321"/>
      <c r="Y189" s="284"/>
      <c r="AF189" s="321"/>
      <c r="AM189" s="27">
        <f t="shared" si="105"/>
        <v>46997</v>
      </c>
      <c r="AN189" s="41" t="str">
        <f t="shared" si="114"/>
        <v>gm</v>
      </c>
      <c r="AO189" s="41">
        <f t="shared" si="106"/>
        <v>195</v>
      </c>
      <c r="AP189" s="41">
        <f t="shared" si="113"/>
        <v>193</v>
      </c>
      <c r="AQ189" s="41">
        <f t="shared" si="107"/>
        <v>189</v>
      </c>
      <c r="AR189" s="41" t="str">
        <f t="shared" si="115"/>
        <v>gg</v>
      </c>
      <c r="AT189" s="140">
        <v>46235</v>
      </c>
      <c r="AU189" s="143">
        <v>336</v>
      </c>
      <c r="AV189" s="143">
        <v>408</v>
      </c>
      <c r="AW189" s="143">
        <v>504</v>
      </c>
      <c r="AX189" s="143">
        <v>160</v>
      </c>
      <c r="AY189" s="143">
        <v>80</v>
      </c>
      <c r="AZ189" s="143">
        <v>168</v>
      </c>
      <c r="BA189" s="143">
        <v>744</v>
      </c>
    </row>
    <row r="190" spans="2:53">
      <c r="J190" s="321"/>
      <c r="K190" s="321"/>
      <c r="L190" s="321"/>
      <c r="M190" s="321"/>
      <c r="N190" s="321"/>
      <c r="O190" s="321"/>
      <c r="P190" s="321"/>
      <c r="Q190" s="321"/>
      <c r="R190" s="321"/>
      <c r="S190" s="321"/>
      <c r="T190" s="321"/>
      <c r="U190" s="321"/>
      <c r="Y190" s="284"/>
      <c r="AF190" s="321"/>
      <c r="AM190" s="27">
        <f t="shared" si="105"/>
        <v>47027</v>
      </c>
      <c r="AN190" s="41" t="str">
        <f t="shared" si="114"/>
        <v>gn</v>
      </c>
      <c r="AO190" s="41">
        <f t="shared" si="106"/>
        <v>196</v>
      </c>
      <c r="AP190" s="41">
        <f t="shared" si="113"/>
        <v>193</v>
      </c>
      <c r="AQ190" s="41">
        <f t="shared" si="107"/>
        <v>190</v>
      </c>
      <c r="AR190" s="41" t="str">
        <f t="shared" si="115"/>
        <v>gh</v>
      </c>
      <c r="AT190" s="140">
        <v>46266</v>
      </c>
      <c r="AU190" s="143">
        <v>336</v>
      </c>
      <c r="AV190" s="143">
        <v>384</v>
      </c>
      <c r="AW190" s="143">
        <v>504</v>
      </c>
      <c r="AX190" s="143">
        <v>144</v>
      </c>
      <c r="AY190" s="143">
        <v>72</v>
      </c>
      <c r="AZ190" s="143">
        <v>168</v>
      </c>
      <c r="BA190" s="143">
        <v>720</v>
      </c>
    </row>
    <row r="191" spans="2:53">
      <c r="J191" s="321"/>
      <c r="K191" s="321"/>
      <c r="L191" s="321"/>
      <c r="M191" s="321"/>
      <c r="N191" s="321"/>
      <c r="O191" s="321"/>
      <c r="P191" s="321"/>
      <c r="Q191" s="321"/>
      <c r="R191" s="321"/>
      <c r="S191" s="321"/>
      <c r="T191" s="321"/>
      <c r="U191" s="321"/>
      <c r="Y191" s="284"/>
      <c r="AF191" s="321"/>
      <c r="AM191" s="27">
        <f t="shared" si="105"/>
        <v>47058</v>
      </c>
      <c r="AN191" s="41" t="str">
        <f t="shared" si="114"/>
        <v>go</v>
      </c>
      <c r="AO191" s="41">
        <f t="shared" si="106"/>
        <v>197</v>
      </c>
      <c r="AP191" s="41">
        <f t="shared" si="113"/>
        <v>193</v>
      </c>
      <c r="AQ191" s="41">
        <f t="shared" si="107"/>
        <v>191</v>
      </c>
      <c r="AR191" s="41" t="str">
        <f t="shared" si="115"/>
        <v>gi</v>
      </c>
      <c r="AT191" s="140">
        <v>46296</v>
      </c>
      <c r="AU191" s="143">
        <v>352</v>
      </c>
      <c r="AV191" s="143">
        <v>392</v>
      </c>
      <c r="AW191" s="143">
        <v>528</v>
      </c>
      <c r="AX191" s="143">
        <v>144</v>
      </c>
      <c r="AY191" s="143">
        <v>72</v>
      </c>
      <c r="AZ191" s="143">
        <v>176</v>
      </c>
      <c r="BA191" s="143">
        <v>744</v>
      </c>
    </row>
    <row r="192" spans="2:53">
      <c r="J192" s="321"/>
      <c r="K192" s="321"/>
      <c r="L192" s="321"/>
      <c r="M192" s="321"/>
      <c r="N192" s="321"/>
      <c r="O192" s="321"/>
      <c r="P192" s="321"/>
      <c r="Q192" s="321"/>
      <c r="R192" s="321"/>
      <c r="S192" s="321"/>
      <c r="T192" s="321"/>
      <c r="U192" s="321"/>
      <c r="Y192" s="284"/>
      <c r="AF192" s="321"/>
      <c r="AM192" s="27">
        <f t="shared" si="105"/>
        <v>47088</v>
      </c>
      <c r="AN192" s="41" t="e">
        <f t="shared" si="114"/>
        <v>#N/A</v>
      </c>
      <c r="AO192" s="41">
        <f t="shared" si="106"/>
        <v>198</v>
      </c>
      <c r="AP192" s="41">
        <f t="shared" si="113"/>
        <v>193</v>
      </c>
      <c r="AQ192" s="41">
        <f t="shared" si="107"/>
        <v>192</v>
      </c>
      <c r="AR192" s="41" t="str">
        <f t="shared" si="115"/>
        <v>gj</v>
      </c>
      <c r="AT192" s="140">
        <v>46327</v>
      </c>
      <c r="AU192" s="143">
        <v>320</v>
      </c>
      <c r="AV192" s="143">
        <v>400</v>
      </c>
      <c r="AW192" s="143">
        <v>480</v>
      </c>
      <c r="AX192" s="143">
        <v>160</v>
      </c>
      <c r="AY192" s="143">
        <v>80</v>
      </c>
      <c r="AZ192" s="143">
        <v>160</v>
      </c>
      <c r="BA192" s="143">
        <v>720</v>
      </c>
    </row>
    <row r="193" spans="10:53">
      <c r="J193" s="321"/>
      <c r="K193" s="321"/>
      <c r="L193" s="321"/>
      <c r="M193" s="321"/>
      <c r="N193" s="321"/>
      <c r="O193" s="321"/>
      <c r="P193" s="321"/>
      <c r="Q193" s="321"/>
      <c r="R193" s="321"/>
      <c r="S193" s="321"/>
      <c r="T193" s="321"/>
      <c r="U193" s="321"/>
      <c r="Y193" s="284"/>
      <c r="AF193" s="321"/>
      <c r="AM193" s="27">
        <f t="shared" si="105"/>
        <v>47119</v>
      </c>
      <c r="AN193" s="41" t="e">
        <f t="shared" si="114"/>
        <v>#N/A</v>
      </c>
      <c r="AO193" s="41">
        <f t="shared" si="106"/>
        <v>199</v>
      </c>
      <c r="AP193" s="41">
        <f t="shared" si="113"/>
        <v>193</v>
      </c>
      <c r="AQ193" s="41">
        <f t="shared" si="107"/>
        <v>193</v>
      </c>
      <c r="AR193" s="41" t="str">
        <f t="shared" si="115"/>
        <v>gk</v>
      </c>
      <c r="AT193" s="140">
        <v>46357</v>
      </c>
      <c r="AU193" s="143">
        <v>352</v>
      </c>
      <c r="AV193" s="143">
        <v>392</v>
      </c>
      <c r="AW193" s="143">
        <v>528</v>
      </c>
      <c r="AX193" s="143">
        <v>144</v>
      </c>
      <c r="AY193" s="143">
        <v>72</v>
      </c>
      <c r="AZ193" s="143">
        <v>176</v>
      </c>
      <c r="BA193" s="143">
        <v>744</v>
      </c>
    </row>
    <row r="194" spans="10:53">
      <c r="J194" s="321"/>
      <c r="K194" s="321"/>
      <c r="L194" s="321"/>
      <c r="M194" s="321"/>
      <c r="N194" s="321"/>
      <c r="O194" s="321"/>
      <c r="P194" s="321"/>
      <c r="Q194" s="321"/>
      <c r="R194" s="321"/>
      <c r="S194" s="321"/>
      <c r="T194" s="321"/>
      <c r="U194" s="321"/>
      <c r="Y194" s="284"/>
      <c r="AG194" s="398"/>
      <c r="AH194" s="398"/>
      <c r="AM194" s="27">
        <f t="shared" si="105"/>
        <v>47150</v>
      </c>
      <c r="AN194" s="41" t="e">
        <f t="shared" si="114"/>
        <v>#N/A</v>
      </c>
      <c r="AO194" s="41">
        <f t="shared" si="106"/>
        <v>200</v>
      </c>
      <c r="AP194" s="41">
        <f t="shared" si="113"/>
        <v>193</v>
      </c>
      <c r="AQ194" s="41">
        <f t="shared" si="107"/>
        <v>194</v>
      </c>
      <c r="AR194" s="41" t="str">
        <f t="shared" si="115"/>
        <v>gl</v>
      </c>
      <c r="AT194" s="139">
        <v>46388</v>
      </c>
      <c r="AU194" s="142">
        <v>336</v>
      </c>
      <c r="AV194" s="142">
        <v>392</v>
      </c>
      <c r="AW194" s="142">
        <v>528</v>
      </c>
      <c r="AX194" s="142">
        <v>160</v>
      </c>
      <c r="AY194" s="142">
        <v>80</v>
      </c>
      <c r="AZ194" s="142">
        <v>168</v>
      </c>
      <c r="BA194" s="142">
        <v>744</v>
      </c>
    </row>
    <row r="195" spans="10:53">
      <c r="J195" s="321"/>
      <c r="K195" s="321"/>
      <c r="L195" s="321"/>
      <c r="M195" s="321"/>
      <c r="N195" s="321"/>
      <c r="O195" s="321"/>
      <c r="P195" s="321"/>
      <c r="Q195" s="321"/>
      <c r="R195" s="321"/>
      <c r="S195" s="321"/>
      <c r="T195" s="321"/>
      <c r="U195" s="321"/>
      <c r="Y195" s="284"/>
      <c r="AM195" s="27">
        <f t="shared" ref="AM195:AM197" si="116">+EDATE(AM194,1)</f>
        <v>47178</v>
      </c>
      <c r="AN195" s="41" t="e">
        <f t="shared" si="114"/>
        <v>#N/A</v>
      </c>
      <c r="AO195" s="41">
        <f t="shared" ref="AO195:AO197" si="117">+AO194+1</f>
        <v>201</v>
      </c>
      <c r="AP195" s="41">
        <f t="shared" si="113"/>
        <v>193</v>
      </c>
      <c r="AQ195" s="41">
        <f t="shared" ref="AQ195:AQ197" si="118">+AQ194+1</f>
        <v>195</v>
      </c>
      <c r="AR195" s="41" t="str">
        <f t="shared" si="115"/>
        <v>gm</v>
      </c>
      <c r="AT195" s="139">
        <v>46419</v>
      </c>
      <c r="AU195" s="142">
        <v>320</v>
      </c>
      <c r="AV195" s="142">
        <v>376</v>
      </c>
      <c r="AW195" s="142">
        <v>480</v>
      </c>
      <c r="AX195" s="142">
        <v>128</v>
      </c>
      <c r="AY195" s="142">
        <v>64</v>
      </c>
      <c r="AZ195" s="142">
        <v>160</v>
      </c>
      <c r="BA195" s="142">
        <v>672</v>
      </c>
    </row>
    <row r="196" spans="10:53">
      <c r="J196" s="321"/>
      <c r="K196" s="321"/>
      <c r="L196" s="321"/>
      <c r="M196" s="321"/>
      <c r="N196" s="321"/>
      <c r="O196" s="321"/>
      <c r="P196" s="321"/>
      <c r="Q196" s="321"/>
      <c r="R196" s="321"/>
      <c r="S196" s="321"/>
      <c r="T196" s="321"/>
      <c r="U196" s="321"/>
      <c r="Y196" s="284"/>
      <c r="AM196" s="27">
        <f t="shared" si="116"/>
        <v>47209</v>
      </c>
      <c r="AN196" s="41" t="e">
        <f t="shared" si="114"/>
        <v>#N/A</v>
      </c>
      <c r="AO196" s="41">
        <f t="shared" si="117"/>
        <v>202</v>
      </c>
      <c r="AP196" s="41">
        <f t="shared" si="113"/>
        <v>193</v>
      </c>
      <c r="AQ196" s="41">
        <f t="shared" si="118"/>
        <v>196</v>
      </c>
      <c r="AR196" s="41" t="str">
        <f t="shared" si="115"/>
        <v>gn</v>
      </c>
      <c r="AT196" s="139">
        <v>46447</v>
      </c>
      <c r="AU196" s="142">
        <v>352</v>
      </c>
      <c r="AV196" s="142">
        <v>392</v>
      </c>
      <c r="AW196" s="142">
        <v>528</v>
      </c>
      <c r="AX196" s="142">
        <v>144</v>
      </c>
      <c r="AY196" s="142">
        <v>72</v>
      </c>
      <c r="AZ196" s="142">
        <v>176</v>
      </c>
      <c r="BA196" s="142">
        <v>744</v>
      </c>
    </row>
    <row r="197" spans="10:53">
      <c r="J197" s="321"/>
      <c r="K197" s="321"/>
      <c r="L197" s="321"/>
      <c r="M197" s="321"/>
      <c r="N197" s="321"/>
      <c r="O197" s="321"/>
      <c r="P197" s="321"/>
      <c r="Q197" s="321"/>
      <c r="R197" s="321"/>
      <c r="S197" s="321"/>
      <c r="T197" s="321"/>
      <c r="U197" s="321"/>
      <c r="Y197" s="284"/>
      <c r="AM197" s="27">
        <f t="shared" si="116"/>
        <v>47239</v>
      </c>
      <c r="AN197" s="41" t="e">
        <f t="shared" si="114"/>
        <v>#N/A</v>
      </c>
      <c r="AO197" s="41">
        <f t="shared" si="117"/>
        <v>203</v>
      </c>
      <c r="AP197" s="41">
        <f t="shared" si="113"/>
        <v>193</v>
      </c>
      <c r="AQ197" s="41">
        <f t="shared" si="118"/>
        <v>197</v>
      </c>
      <c r="AR197" s="41" t="str">
        <f t="shared" si="115"/>
        <v>go</v>
      </c>
      <c r="AT197" s="139">
        <v>46478</v>
      </c>
      <c r="AU197" s="142">
        <v>352</v>
      </c>
      <c r="AV197" s="142">
        <v>368</v>
      </c>
      <c r="AW197" s="142">
        <v>528</v>
      </c>
      <c r="AX197" s="142">
        <v>128</v>
      </c>
      <c r="AY197" s="142">
        <v>64</v>
      </c>
      <c r="AZ197" s="142">
        <v>176</v>
      </c>
      <c r="BA197" s="142">
        <v>720</v>
      </c>
    </row>
    <row r="198" spans="10:53">
      <c r="J198" s="321"/>
      <c r="K198" s="321"/>
      <c r="L198" s="321"/>
      <c r="M198" s="321"/>
      <c r="N198" s="321"/>
      <c r="O198" s="321"/>
      <c r="P198" s="321"/>
      <c r="Q198" s="321"/>
      <c r="R198" s="321"/>
      <c r="S198" s="321"/>
      <c r="T198" s="321"/>
      <c r="U198" s="321"/>
      <c r="AT198" s="139">
        <v>46508</v>
      </c>
      <c r="AU198" s="142">
        <v>320</v>
      </c>
      <c r="AV198" s="142">
        <v>424</v>
      </c>
      <c r="AW198" s="142">
        <v>480</v>
      </c>
      <c r="AX198" s="142">
        <v>176</v>
      </c>
      <c r="AY198" s="142">
        <v>88</v>
      </c>
      <c r="AZ198" s="142">
        <v>160</v>
      </c>
      <c r="BA198" s="142">
        <v>744</v>
      </c>
    </row>
    <row r="199" spans="10:53">
      <c r="J199" s="321"/>
      <c r="K199" s="321"/>
      <c r="L199" s="321"/>
      <c r="M199" s="321"/>
      <c r="N199" s="321"/>
      <c r="O199" s="321"/>
      <c r="P199" s="321"/>
      <c r="Q199" s="321"/>
      <c r="R199" s="321"/>
      <c r="S199" s="321"/>
      <c r="T199" s="321"/>
      <c r="U199" s="321"/>
      <c r="AT199" s="139">
        <v>46539</v>
      </c>
      <c r="AU199" s="142">
        <v>352</v>
      </c>
      <c r="AV199" s="142">
        <v>368</v>
      </c>
      <c r="AW199" s="142">
        <v>528</v>
      </c>
      <c r="AX199" s="142">
        <v>128</v>
      </c>
      <c r="AY199" s="142">
        <v>64</v>
      </c>
      <c r="AZ199" s="142">
        <v>176</v>
      </c>
      <c r="BA199" s="142">
        <v>720</v>
      </c>
    </row>
    <row r="200" spans="10:53">
      <c r="J200" s="321"/>
      <c r="K200" s="321"/>
      <c r="L200" s="321"/>
      <c r="M200" s="321"/>
      <c r="N200" s="321"/>
      <c r="O200" s="321"/>
      <c r="P200" s="321"/>
      <c r="Q200" s="321"/>
      <c r="R200" s="321"/>
      <c r="S200" s="321"/>
      <c r="T200" s="321"/>
      <c r="U200" s="321"/>
      <c r="AT200" s="139">
        <v>46569</v>
      </c>
      <c r="AU200" s="142">
        <v>368</v>
      </c>
      <c r="AV200" s="142">
        <v>376</v>
      </c>
      <c r="AW200" s="142">
        <v>552</v>
      </c>
      <c r="AX200" s="142">
        <v>128</v>
      </c>
      <c r="AY200" s="142">
        <v>64</v>
      </c>
      <c r="AZ200" s="142">
        <v>184</v>
      </c>
      <c r="BA200" s="142">
        <v>744</v>
      </c>
    </row>
    <row r="201" spans="10:53">
      <c r="J201" s="321"/>
      <c r="K201" s="321"/>
      <c r="L201" s="321"/>
      <c r="M201" s="321"/>
      <c r="N201" s="321"/>
      <c r="O201" s="321"/>
      <c r="P201" s="321"/>
      <c r="Q201" s="321"/>
      <c r="R201" s="321"/>
      <c r="S201" s="321"/>
      <c r="T201" s="321"/>
      <c r="U201" s="321"/>
      <c r="AT201" s="139">
        <v>46600</v>
      </c>
      <c r="AU201" s="142">
        <v>336</v>
      </c>
      <c r="AV201" s="142">
        <v>408</v>
      </c>
      <c r="AW201" s="142">
        <v>504</v>
      </c>
      <c r="AX201" s="142">
        <v>160</v>
      </c>
      <c r="AY201" s="142">
        <v>80</v>
      </c>
      <c r="AZ201" s="142">
        <v>168</v>
      </c>
      <c r="BA201" s="142">
        <v>744</v>
      </c>
    </row>
    <row r="202" spans="10:53">
      <c r="J202" s="321"/>
      <c r="K202" s="321"/>
      <c r="L202" s="321"/>
      <c r="M202" s="321"/>
      <c r="N202" s="321"/>
      <c r="O202" s="321"/>
      <c r="P202" s="321"/>
      <c r="Q202" s="321"/>
      <c r="R202" s="321"/>
      <c r="S202" s="321"/>
      <c r="T202" s="321"/>
      <c r="U202" s="321"/>
      <c r="AT202" s="139">
        <v>46631</v>
      </c>
      <c r="AU202" s="142">
        <v>336</v>
      </c>
      <c r="AV202" s="142">
        <v>384</v>
      </c>
      <c r="AW202" s="142">
        <v>504</v>
      </c>
      <c r="AX202" s="142">
        <v>144</v>
      </c>
      <c r="AY202" s="142">
        <v>72</v>
      </c>
      <c r="AZ202" s="142">
        <v>168</v>
      </c>
      <c r="BA202" s="142">
        <v>720</v>
      </c>
    </row>
    <row r="203" spans="10:53">
      <c r="J203" s="321"/>
      <c r="K203" s="321"/>
      <c r="L203" s="321"/>
      <c r="M203" s="321"/>
      <c r="N203" s="321"/>
      <c r="O203" s="321"/>
      <c r="P203" s="321"/>
      <c r="Q203" s="321"/>
      <c r="R203" s="321"/>
      <c r="S203" s="321"/>
      <c r="T203" s="321"/>
      <c r="U203" s="321"/>
      <c r="AT203" s="139">
        <v>46661</v>
      </c>
      <c r="AU203" s="142">
        <v>352</v>
      </c>
      <c r="AV203" s="142">
        <v>392</v>
      </c>
      <c r="AW203" s="142">
        <v>528</v>
      </c>
      <c r="AX203" s="142">
        <v>144</v>
      </c>
      <c r="AY203" s="142">
        <v>72</v>
      </c>
      <c r="AZ203" s="142">
        <v>176</v>
      </c>
      <c r="BA203" s="142">
        <v>744</v>
      </c>
    </row>
    <row r="204" spans="10:53">
      <c r="J204" s="321"/>
      <c r="K204" s="321"/>
      <c r="L204" s="321"/>
      <c r="M204" s="321"/>
      <c r="N204" s="321"/>
      <c r="O204" s="321"/>
      <c r="P204" s="321"/>
      <c r="Q204" s="321"/>
      <c r="R204" s="321"/>
      <c r="S204" s="321"/>
      <c r="T204" s="321"/>
      <c r="U204" s="321"/>
      <c r="AT204" s="139">
        <v>46692</v>
      </c>
      <c r="AU204" s="142">
        <v>320</v>
      </c>
      <c r="AV204" s="142">
        <v>400</v>
      </c>
      <c r="AW204" s="142">
        <v>480</v>
      </c>
      <c r="AX204" s="142">
        <v>160</v>
      </c>
      <c r="AY204" s="142">
        <v>80</v>
      </c>
      <c r="AZ204" s="142">
        <v>160</v>
      </c>
      <c r="BA204" s="142">
        <v>720</v>
      </c>
    </row>
    <row r="205" spans="10:53">
      <c r="J205" s="321"/>
      <c r="K205" s="321"/>
      <c r="L205" s="321"/>
      <c r="M205" s="321"/>
      <c r="N205" s="321"/>
      <c r="O205" s="321"/>
      <c r="P205" s="321"/>
      <c r="Q205" s="321"/>
      <c r="R205" s="321"/>
      <c r="S205" s="321"/>
      <c r="T205" s="321"/>
      <c r="U205" s="321"/>
      <c r="AT205" s="139">
        <v>46722</v>
      </c>
      <c r="AU205" s="142">
        <v>352</v>
      </c>
      <c r="AV205" s="142">
        <v>392</v>
      </c>
      <c r="AW205" s="142">
        <v>528</v>
      </c>
      <c r="AX205" s="142">
        <v>144</v>
      </c>
      <c r="AY205" s="142">
        <v>72</v>
      </c>
      <c r="AZ205" s="142">
        <v>176</v>
      </c>
      <c r="BA205" s="142">
        <v>744</v>
      </c>
    </row>
    <row r="206" spans="10:53">
      <c r="J206" s="321"/>
      <c r="K206" s="321"/>
      <c r="L206" s="321"/>
      <c r="M206" s="321"/>
      <c r="N206" s="321"/>
      <c r="O206" s="321"/>
      <c r="P206" s="321"/>
      <c r="Q206" s="321"/>
      <c r="R206" s="321"/>
      <c r="S206" s="321"/>
      <c r="T206" s="321"/>
      <c r="U206" s="321"/>
      <c r="AU206" s="141" t="s">
        <v>140</v>
      </c>
      <c r="AV206" s="141" t="s">
        <v>141</v>
      </c>
      <c r="AW206" s="141" t="s">
        <v>142</v>
      </c>
      <c r="AX206" s="141" t="s">
        <v>143</v>
      </c>
      <c r="AY206" s="141" t="s">
        <v>144</v>
      </c>
      <c r="AZ206" s="141" t="s">
        <v>145</v>
      </c>
      <c r="BA206" s="141" t="s">
        <v>135</v>
      </c>
    </row>
    <row r="207" spans="10:53">
      <c r="J207" s="321"/>
      <c r="K207" s="321"/>
      <c r="L207" s="321"/>
      <c r="M207" s="321"/>
      <c r="N207" s="321"/>
      <c r="O207" s="321"/>
      <c r="P207" s="321"/>
      <c r="Q207" s="321"/>
      <c r="R207" s="321"/>
      <c r="S207" s="321"/>
      <c r="T207" s="321"/>
      <c r="U207" s="321"/>
      <c r="AU207" s="45">
        <v>2</v>
      </c>
      <c r="AV207" s="45">
        <v>3</v>
      </c>
      <c r="AW207" s="45">
        <v>4</v>
      </c>
      <c r="AX207" s="45">
        <v>5</v>
      </c>
      <c r="AY207" s="45">
        <v>6</v>
      </c>
      <c r="AZ207" s="45">
        <v>7</v>
      </c>
      <c r="BA207" s="45">
        <v>8</v>
      </c>
    </row>
    <row r="208" spans="10:53">
      <c r="J208" s="321"/>
      <c r="K208" s="321"/>
      <c r="L208" s="321"/>
      <c r="M208" s="321"/>
      <c r="N208" s="321"/>
      <c r="O208" s="321"/>
      <c r="P208" s="321"/>
      <c r="Q208" s="321"/>
      <c r="R208" s="321"/>
      <c r="S208" s="321"/>
      <c r="T208" s="321"/>
      <c r="U208" s="321"/>
      <c r="AU208" s="45" t="s">
        <v>188</v>
      </c>
      <c r="AV208" s="45" t="s">
        <v>189</v>
      </c>
      <c r="AW208" s="45" t="s">
        <v>190</v>
      </c>
      <c r="AX208" s="45" t="s">
        <v>146</v>
      </c>
      <c r="AY208" s="45" t="s">
        <v>147</v>
      </c>
      <c r="AZ208" s="45" t="s">
        <v>148</v>
      </c>
      <c r="BA208" s="45" t="s">
        <v>136</v>
      </c>
    </row>
    <row r="209" spans="10:21">
      <c r="J209" s="321"/>
      <c r="K209" s="321"/>
      <c r="L209" s="321"/>
      <c r="M209" s="321"/>
      <c r="N209" s="321"/>
      <c r="O209" s="321"/>
      <c r="P209" s="321"/>
      <c r="Q209" s="321"/>
      <c r="R209" s="321"/>
      <c r="S209" s="321"/>
      <c r="T209" s="321"/>
      <c r="U209" s="321"/>
    </row>
    <row r="210" spans="10:21">
      <c r="J210" s="321"/>
      <c r="K210" s="321"/>
      <c r="L210" s="321"/>
      <c r="M210" s="321"/>
      <c r="N210" s="321"/>
      <c r="O210" s="321"/>
      <c r="P210" s="321"/>
      <c r="Q210" s="321"/>
      <c r="R210" s="321"/>
      <c r="S210" s="321"/>
      <c r="T210" s="321"/>
      <c r="U210" s="321"/>
    </row>
    <row r="211" spans="10:21">
      <c r="J211" s="321"/>
      <c r="K211" s="321"/>
      <c r="L211" s="321"/>
      <c r="M211" s="321"/>
      <c r="N211" s="321"/>
      <c r="O211" s="321"/>
      <c r="P211" s="321"/>
      <c r="Q211" s="321"/>
      <c r="R211" s="321"/>
      <c r="S211" s="321"/>
      <c r="T211" s="321"/>
      <c r="U211" s="321"/>
    </row>
    <row r="212" spans="10:21">
      <c r="J212" s="321"/>
      <c r="K212" s="321"/>
      <c r="L212" s="321"/>
      <c r="M212" s="321"/>
      <c r="N212" s="321"/>
      <c r="O212" s="321"/>
      <c r="P212" s="321"/>
      <c r="Q212" s="321"/>
      <c r="R212" s="321"/>
      <c r="S212" s="321"/>
      <c r="T212" s="321"/>
      <c r="U212" s="321"/>
    </row>
    <row r="213" spans="10:21">
      <c r="J213" s="321"/>
      <c r="K213" s="321"/>
      <c r="L213" s="321"/>
      <c r="M213" s="321"/>
      <c r="N213" s="321"/>
      <c r="O213" s="321"/>
      <c r="P213" s="321"/>
      <c r="Q213" s="321"/>
      <c r="R213" s="321"/>
      <c r="S213" s="321"/>
      <c r="T213" s="321"/>
      <c r="U213" s="321"/>
    </row>
    <row r="214" spans="10:21">
      <c r="J214" s="321"/>
      <c r="K214" s="321"/>
      <c r="L214" s="321"/>
      <c r="M214" s="321"/>
      <c r="N214" s="321"/>
      <c r="O214" s="321"/>
      <c r="P214" s="321"/>
      <c r="Q214" s="321"/>
      <c r="R214" s="321"/>
      <c r="S214" s="321"/>
      <c r="T214" s="321"/>
      <c r="U214" s="321"/>
    </row>
    <row r="215" spans="10:21">
      <c r="J215" s="321"/>
      <c r="K215" s="321"/>
      <c r="L215" s="321"/>
      <c r="M215" s="321"/>
      <c r="N215" s="321"/>
      <c r="O215" s="321"/>
      <c r="P215" s="321"/>
      <c r="Q215" s="321"/>
      <c r="R215" s="321"/>
      <c r="S215" s="321"/>
      <c r="T215" s="321"/>
      <c r="U215" s="321"/>
    </row>
    <row r="216" spans="10:21">
      <c r="J216" s="321"/>
      <c r="K216" s="321"/>
      <c r="L216" s="321"/>
      <c r="M216" s="321"/>
      <c r="N216" s="321"/>
      <c r="O216" s="321"/>
      <c r="P216" s="321"/>
      <c r="Q216" s="321"/>
      <c r="R216" s="321"/>
      <c r="S216" s="321"/>
      <c r="T216" s="321"/>
      <c r="U216" s="321"/>
    </row>
    <row r="217" spans="10:21">
      <c r="J217" s="321"/>
      <c r="K217" s="321"/>
      <c r="L217" s="321"/>
      <c r="M217" s="321"/>
      <c r="N217" s="321"/>
      <c r="O217" s="321"/>
      <c r="P217" s="321"/>
      <c r="Q217" s="321"/>
      <c r="R217" s="321"/>
      <c r="S217" s="321"/>
      <c r="T217" s="321"/>
      <c r="U217" s="321"/>
    </row>
    <row r="218" spans="10:21">
      <c r="J218" s="321"/>
      <c r="K218" s="321"/>
      <c r="L218" s="321"/>
      <c r="M218" s="321"/>
      <c r="N218" s="321"/>
      <c r="O218" s="321"/>
      <c r="P218" s="321"/>
      <c r="Q218" s="321"/>
      <c r="R218" s="321"/>
      <c r="S218" s="321"/>
      <c r="T218" s="321"/>
      <c r="U218" s="321"/>
    </row>
    <row r="219" spans="10:21">
      <c r="J219" s="321"/>
      <c r="K219" s="321"/>
      <c r="L219" s="321"/>
      <c r="M219" s="321"/>
      <c r="N219" s="321"/>
      <c r="O219" s="321"/>
      <c r="P219" s="321"/>
      <c r="Q219" s="321"/>
      <c r="R219" s="321"/>
      <c r="S219" s="321"/>
      <c r="T219" s="321"/>
      <c r="U219" s="321"/>
    </row>
    <row r="220" spans="10:21">
      <c r="J220" s="321"/>
      <c r="K220" s="321"/>
      <c r="L220" s="321"/>
      <c r="M220" s="321"/>
      <c r="N220" s="321"/>
      <c r="O220" s="321"/>
      <c r="P220" s="321"/>
      <c r="Q220" s="321"/>
      <c r="R220" s="321"/>
      <c r="S220" s="321"/>
      <c r="T220" s="321"/>
      <c r="U220" s="321"/>
    </row>
    <row r="221" spans="10:21">
      <c r="J221" s="321"/>
      <c r="K221" s="321"/>
      <c r="L221" s="321"/>
      <c r="M221" s="321"/>
      <c r="N221" s="321"/>
      <c r="O221" s="321"/>
      <c r="P221" s="321"/>
      <c r="Q221" s="321"/>
      <c r="R221" s="321"/>
      <c r="S221" s="321"/>
      <c r="T221" s="321"/>
      <c r="U221" s="321"/>
    </row>
    <row r="222" spans="10:21">
      <c r="J222" s="321"/>
      <c r="K222" s="321"/>
      <c r="L222" s="321"/>
      <c r="M222" s="321"/>
      <c r="N222" s="321"/>
      <c r="O222" s="321"/>
      <c r="P222" s="321"/>
      <c r="Q222" s="321"/>
      <c r="R222" s="321"/>
      <c r="S222" s="321"/>
      <c r="T222" s="321"/>
      <c r="U222" s="321"/>
    </row>
    <row r="223" spans="10:21">
      <c r="J223" s="321"/>
      <c r="K223" s="321"/>
      <c r="L223" s="321"/>
      <c r="M223" s="321"/>
      <c r="N223" s="321"/>
      <c r="O223" s="321"/>
      <c r="P223" s="321"/>
      <c r="Q223" s="321"/>
      <c r="R223" s="321"/>
      <c r="S223" s="321"/>
      <c r="T223" s="321"/>
      <c r="U223" s="321"/>
    </row>
    <row r="224" spans="10:21">
      <c r="J224" s="321"/>
      <c r="K224" s="321"/>
      <c r="L224" s="321"/>
      <c r="M224" s="321"/>
      <c r="N224" s="321"/>
      <c r="O224" s="321"/>
      <c r="P224" s="321"/>
      <c r="Q224" s="321"/>
      <c r="R224" s="321"/>
      <c r="S224" s="321"/>
      <c r="T224" s="321"/>
      <c r="U224" s="321"/>
    </row>
    <row r="225" spans="10:21">
      <c r="J225" s="321"/>
      <c r="K225" s="321"/>
      <c r="L225" s="321"/>
      <c r="M225" s="321"/>
      <c r="N225" s="321"/>
      <c r="O225" s="321"/>
      <c r="P225" s="321"/>
      <c r="Q225" s="321"/>
      <c r="R225" s="321"/>
      <c r="S225" s="321"/>
      <c r="T225" s="321"/>
      <c r="U225" s="321"/>
    </row>
    <row r="226" spans="10:21">
      <c r="J226" s="321"/>
      <c r="K226" s="321"/>
      <c r="L226" s="321"/>
      <c r="M226" s="321"/>
      <c r="N226" s="321"/>
      <c r="O226" s="321"/>
      <c r="P226" s="321"/>
      <c r="Q226" s="321"/>
      <c r="R226" s="321"/>
      <c r="S226" s="321"/>
      <c r="T226" s="321"/>
      <c r="U226" s="321"/>
    </row>
    <row r="227" spans="10:21">
      <c r="J227" s="321"/>
      <c r="K227" s="321"/>
      <c r="L227" s="321"/>
      <c r="M227" s="321"/>
      <c r="N227" s="321"/>
      <c r="O227" s="321"/>
      <c r="P227" s="321"/>
      <c r="Q227" s="321"/>
      <c r="R227" s="321"/>
      <c r="S227" s="321"/>
      <c r="T227" s="321"/>
      <c r="U227" s="321"/>
    </row>
    <row r="228" spans="10:21">
      <c r="J228" s="321"/>
      <c r="K228" s="321"/>
      <c r="L228" s="321"/>
      <c r="M228" s="321"/>
      <c r="N228" s="321"/>
      <c r="O228" s="321"/>
      <c r="P228" s="321"/>
      <c r="Q228" s="321"/>
      <c r="R228" s="321"/>
      <c r="S228" s="321"/>
      <c r="T228" s="321"/>
      <c r="U228" s="321"/>
    </row>
    <row r="229" spans="10:21">
      <c r="J229" s="321"/>
      <c r="K229" s="321"/>
      <c r="L229" s="321"/>
      <c r="M229" s="321"/>
      <c r="N229" s="321"/>
      <c r="O229" s="321"/>
      <c r="P229" s="321"/>
      <c r="Q229" s="321"/>
      <c r="R229" s="321"/>
      <c r="S229" s="321"/>
      <c r="T229" s="321"/>
      <c r="U229" s="321"/>
    </row>
    <row r="230" spans="10:21">
      <c r="J230" s="321"/>
      <c r="K230" s="321"/>
      <c r="L230" s="321"/>
      <c r="M230" s="321"/>
      <c r="N230" s="321"/>
      <c r="O230" s="321"/>
      <c r="P230" s="321"/>
      <c r="Q230" s="321"/>
      <c r="R230" s="321"/>
      <c r="S230" s="321"/>
      <c r="T230" s="321"/>
      <c r="U230" s="321"/>
    </row>
    <row r="231" spans="10:21">
      <c r="J231" s="321"/>
      <c r="K231" s="321"/>
      <c r="L231" s="321"/>
      <c r="M231" s="321"/>
      <c r="N231" s="321"/>
      <c r="O231" s="321"/>
      <c r="P231" s="321"/>
      <c r="Q231" s="321"/>
      <c r="R231" s="321"/>
      <c r="S231" s="321"/>
      <c r="T231" s="321"/>
      <c r="U231" s="321"/>
    </row>
    <row r="232" spans="10:21">
      <c r="J232" s="321"/>
      <c r="K232" s="321"/>
      <c r="L232" s="321"/>
      <c r="M232" s="321"/>
      <c r="N232" s="321"/>
      <c r="O232" s="321"/>
      <c r="P232" s="321"/>
      <c r="Q232" s="321"/>
      <c r="R232" s="321"/>
      <c r="S232" s="321"/>
      <c r="T232" s="321"/>
      <c r="U232" s="321"/>
    </row>
    <row r="233" spans="10:21">
      <c r="J233" s="321"/>
      <c r="K233" s="321"/>
      <c r="L233" s="321"/>
      <c r="M233" s="321"/>
      <c r="N233" s="321"/>
      <c r="O233" s="321"/>
      <c r="P233" s="321"/>
      <c r="Q233" s="321"/>
      <c r="R233" s="321"/>
      <c r="S233" s="321"/>
      <c r="T233" s="321"/>
      <c r="U233" s="321"/>
    </row>
    <row r="234" spans="10:21">
      <c r="J234" s="321"/>
      <c r="K234" s="321"/>
      <c r="L234" s="321"/>
      <c r="M234" s="321"/>
      <c r="N234" s="321"/>
      <c r="O234" s="321"/>
      <c r="P234" s="321"/>
      <c r="Q234" s="321"/>
      <c r="R234" s="321"/>
      <c r="S234" s="321"/>
      <c r="T234" s="321"/>
      <c r="U234" s="321"/>
    </row>
    <row r="235" spans="10:21">
      <c r="J235" s="321"/>
      <c r="K235" s="321"/>
      <c r="L235" s="321"/>
      <c r="M235" s="321"/>
      <c r="N235" s="321"/>
      <c r="O235" s="321"/>
      <c r="P235" s="321"/>
      <c r="Q235" s="321"/>
      <c r="R235" s="321"/>
      <c r="S235" s="321"/>
      <c r="T235" s="321"/>
      <c r="U235" s="321"/>
    </row>
    <row r="236" spans="10:21">
      <c r="J236" s="321"/>
      <c r="K236" s="321"/>
      <c r="L236" s="321"/>
      <c r="M236" s="321"/>
      <c r="N236" s="321"/>
      <c r="O236" s="321"/>
      <c r="P236" s="321"/>
      <c r="Q236" s="321"/>
      <c r="R236" s="321"/>
      <c r="S236" s="321"/>
      <c r="T236" s="321"/>
      <c r="U236" s="321"/>
    </row>
    <row r="237" spans="10:21">
      <c r="J237" s="321"/>
      <c r="K237" s="321"/>
      <c r="L237" s="321"/>
      <c r="M237" s="321"/>
      <c r="N237" s="321"/>
      <c r="O237" s="321"/>
      <c r="P237" s="321"/>
      <c r="Q237" s="321"/>
      <c r="R237" s="321"/>
      <c r="S237" s="321"/>
      <c r="T237" s="321"/>
      <c r="U237" s="321"/>
    </row>
    <row r="238" spans="10:21">
      <c r="J238" s="321"/>
      <c r="K238" s="321"/>
      <c r="L238" s="321"/>
      <c r="M238" s="321"/>
      <c r="N238" s="321"/>
      <c r="O238" s="321"/>
      <c r="P238" s="321"/>
      <c r="Q238" s="321"/>
      <c r="R238" s="321"/>
      <c r="S238" s="321"/>
      <c r="T238" s="321"/>
      <c r="U238" s="321"/>
    </row>
    <row r="239" spans="10:21">
      <c r="J239" s="321"/>
      <c r="K239" s="321"/>
      <c r="L239" s="321"/>
      <c r="M239" s="321"/>
      <c r="N239" s="321"/>
      <c r="O239" s="321"/>
      <c r="P239" s="321"/>
      <c r="Q239" s="321"/>
      <c r="R239" s="321"/>
      <c r="S239" s="321"/>
      <c r="T239" s="321"/>
      <c r="U239" s="321"/>
    </row>
    <row r="240" spans="10:21">
      <c r="J240" s="321"/>
      <c r="K240" s="321"/>
      <c r="L240" s="321"/>
      <c r="M240" s="321"/>
      <c r="N240" s="321"/>
      <c r="O240" s="321"/>
      <c r="P240" s="321"/>
      <c r="Q240" s="321"/>
      <c r="R240" s="321"/>
      <c r="S240" s="321"/>
      <c r="T240" s="321"/>
      <c r="U240" s="321"/>
    </row>
    <row r="241" spans="10:21">
      <c r="J241" s="321"/>
      <c r="K241" s="321"/>
      <c r="L241" s="321"/>
      <c r="M241" s="321"/>
      <c r="N241" s="321"/>
      <c r="O241" s="321"/>
      <c r="P241" s="321"/>
      <c r="Q241" s="321"/>
      <c r="R241" s="321"/>
      <c r="S241" s="321"/>
      <c r="T241" s="321"/>
      <c r="U241" s="321"/>
    </row>
    <row r="242" spans="10:21">
      <c r="J242" s="321"/>
      <c r="K242" s="321"/>
      <c r="L242" s="321"/>
      <c r="M242" s="321"/>
      <c r="N242" s="321"/>
      <c r="O242" s="321"/>
      <c r="P242" s="321"/>
      <c r="Q242" s="321"/>
      <c r="R242" s="321"/>
      <c r="S242" s="321"/>
      <c r="T242" s="321"/>
      <c r="U242" s="321"/>
    </row>
    <row r="243" spans="10:21">
      <c r="J243" s="321"/>
      <c r="K243" s="321"/>
      <c r="L243" s="321"/>
      <c r="M243" s="321"/>
      <c r="N243" s="321"/>
      <c r="O243" s="321"/>
      <c r="P243" s="321"/>
      <c r="Q243" s="321"/>
      <c r="R243" s="321"/>
      <c r="S243" s="321"/>
      <c r="T243" s="321"/>
      <c r="U243" s="321"/>
    </row>
    <row r="244" spans="10:21">
      <c r="J244" s="321"/>
      <c r="K244" s="321"/>
      <c r="L244" s="321"/>
      <c r="M244" s="321"/>
      <c r="N244" s="321"/>
      <c r="O244" s="321"/>
      <c r="P244" s="321"/>
      <c r="Q244" s="321"/>
      <c r="R244" s="321"/>
      <c r="S244" s="321"/>
      <c r="T244" s="321"/>
      <c r="U244" s="321"/>
    </row>
    <row r="245" spans="10:21">
      <c r="J245" s="321"/>
      <c r="K245" s="321"/>
      <c r="L245" s="321"/>
      <c r="M245" s="321"/>
      <c r="N245" s="321"/>
      <c r="O245" s="321"/>
      <c r="P245" s="321"/>
      <c r="Q245" s="321"/>
      <c r="R245" s="321"/>
      <c r="S245" s="321"/>
      <c r="T245" s="321"/>
      <c r="U245" s="321"/>
    </row>
    <row r="246" spans="10:21">
      <c r="J246" s="321"/>
      <c r="K246" s="321"/>
      <c r="L246" s="321"/>
      <c r="M246" s="321"/>
      <c r="N246" s="321"/>
      <c r="O246" s="321"/>
      <c r="P246" s="321"/>
      <c r="Q246" s="321"/>
      <c r="R246" s="321"/>
      <c r="S246" s="321"/>
      <c r="T246" s="321"/>
      <c r="U246" s="321"/>
    </row>
    <row r="247" spans="10:21">
      <c r="J247" s="321"/>
      <c r="K247" s="321"/>
      <c r="L247" s="321"/>
      <c r="M247" s="321"/>
      <c r="N247" s="321"/>
      <c r="O247" s="321"/>
      <c r="P247" s="321"/>
      <c r="Q247" s="321"/>
      <c r="R247" s="321"/>
      <c r="S247" s="321"/>
      <c r="T247" s="321"/>
      <c r="U247" s="321"/>
    </row>
    <row r="248" spans="10:21">
      <c r="J248" s="321"/>
      <c r="K248" s="321"/>
      <c r="L248" s="321"/>
      <c r="M248" s="321"/>
      <c r="N248" s="321"/>
      <c r="O248" s="321"/>
      <c r="P248" s="321"/>
      <c r="Q248" s="321"/>
      <c r="R248" s="321"/>
      <c r="S248" s="321"/>
      <c r="T248" s="321"/>
      <c r="U248" s="321"/>
    </row>
    <row r="249" spans="10:21">
      <c r="J249" s="321"/>
      <c r="K249" s="321"/>
      <c r="L249" s="321"/>
      <c r="M249" s="321"/>
      <c r="N249" s="321"/>
      <c r="O249" s="321"/>
      <c r="P249" s="321"/>
      <c r="Q249" s="321"/>
      <c r="R249" s="321"/>
      <c r="S249" s="321"/>
      <c r="T249" s="321"/>
      <c r="U249" s="321"/>
    </row>
    <row r="250" spans="10:21">
      <c r="J250" s="321"/>
      <c r="K250" s="321"/>
      <c r="L250" s="321"/>
      <c r="M250" s="321"/>
      <c r="N250" s="321"/>
      <c r="O250" s="321"/>
      <c r="P250" s="321"/>
      <c r="Q250" s="321"/>
      <c r="R250" s="321"/>
      <c r="S250" s="321"/>
      <c r="T250" s="321"/>
      <c r="U250" s="321"/>
    </row>
    <row r="251" spans="10:21">
      <c r="J251" s="321"/>
      <c r="K251" s="321"/>
      <c r="L251" s="321"/>
      <c r="M251" s="321"/>
      <c r="N251" s="321"/>
      <c r="O251" s="321"/>
      <c r="P251" s="321"/>
      <c r="Q251" s="321"/>
      <c r="R251" s="321"/>
      <c r="S251" s="321"/>
      <c r="T251" s="321"/>
      <c r="U251" s="321"/>
    </row>
    <row r="252" spans="10:21">
      <c r="J252" s="321"/>
      <c r="K252" s="321"/>
      <c r="L252" s="321"/>
      <c r="M252" s="321"/>
      <c r="N252" s="321"/>
      <c r="O252" s="321"/>
      <c r="P252" s="321"/>
      <c r="Q252" s="321"/>
      <c r="R252" s="321"/>
      <c r="S252" s="321"/>
      <c r="T252" s="321"/>
      <c r="U252" s="321"/>
    </row>
    <row r="253" spans="10:21">
      <c r="J253" s="321"/>
      <c r="K253" s="321"/>
      <c r="L253" s="321"/>
      <c r="M253" s="321"/>
      <c r="N253" s="321"/>
      <c r="O253" s="321"/>
      <c r="P253" s="321"/>
      <c r="Q253" s="321"/>
      <c r="R253" s="321"/>
      <c r="S253" s="321"/>
      <c r="T253" s="321"/>
      <c r="U253" s="321"/>
    </row>
    <row r="254" spans="10:21">
      <c r="J254" s="321"/>
      <c r="K254" s="321"/>
      <c r="L254" s="321"/>
      <c r="M254" s="321"/>
      <c r="N254" s="321"/>
      <c r="O254" s="321"/>
      <c r="P254" s="321"/>
      <c r="Q254" s="321"/>
      <c r="R254" s="321"/>
      <c r="S254" s="321"/>
      <c r="T254" s="321"/>
      <c r="U254" s="321"/>
    </row>
    <row r="255" spans="10:21">
      <c r="J255" s="321"/>
      <c r="K255" s="321"/>
      <c r="L255" s="321"/>
      <c r="M255" s="321"/>
      <c r="N255" s="321"/>
      <c r="O255" s="321"/>
      <c r="P255" s="321"/>
      <c r="Q255" s="321"/>
      <c r="R255" s="321"/>
      <c r="S255" s="321"/>
      <c r="T255" s="321"/>
      <c r="U255" s="321"/>
    </row>
    <row r="256" spans="10:21">
      <c r="J256" s="321"/>
      <c r="K256" s="321"/>
      <c r="L256" s="321"/>
      <c r="M256" s="321"/>
      <c r="N256" s="321"/>
      <c r="O256" s="321"/>
      <c r="P256" s="321"/>
      <c r="Q256" s="321"/>
      <c r="R256" s="321"/>
      <c r="S256" s="321"/>
      <c r="T256" s="321"/>
      <c r="U256" s="321"/>
    </row>
    <row r="257" spans="10:21">
      <c r="J257" s="321"/>
      <c r="K257" s="321"/>
      <c r="L257" s="321"/>
      <c r="M257" s="321"/>
      <c r="N257" s="321"/>
      <c r="O257" s="321"/>
      <c r="P257" s="321"/>
      <c r="Q257" s="321"/>
      <c r="R257" s="321"/>
      <c r="S257" s="321"/>
      <c r="T257" s="321"/>
      <c r="U257" s="321"/>
    </row>
    <row r="258" spans="10:21">
      <c r="J258" s="321"/>
      <c r="K258" s="321"/>
      <c r="L258" s="321"/>
      <c r="M258" s="321"/>
      <c r="N258" s="321"/>
      <c r="O258" s="321"/>
      <c r="P258" s="321"/>
      <c r="Q258" s="321"/>
      <c r="R258" s="321"/>
      <c r="S258" s="321"/>
      <c r="T258" s="321"/>
      <c r="U258" s="321"/>
    </row>
    <row r="259" spans="10:21">
      <c r="J259" s="321"/>
      <c r="K259" s="321"/>
      <c r="L259" s="321"/>
      <c r="M259" s="321"/>
      <c r="N259" s="321"/>
      <c r="O259" s="321"/>
      <c r="P259" s="321"/>
      <c r="Q259" s="321"/>
      <c r="R259" s="321"/>
      <c r="S259" s="321"/>
      <c r="T259" s="321"/>
      <c r="U259" s="321"/>
    </row>
    <row r="260" spans="10:21">
      <c r="J260" s="321"/>
      <c r="K260" s="321"/>
      <c r="L260" s="321"/>
      <c r="M260" s="321"/>
      <c r="N260" s="321"/>
      <c r="O260" s="321"/>
      <c r="P260" s="321"/>
      <c r="Q260" s="321"/>
      <c r="R260" s="321"/>
      <c r="S260" s="321"/>
      <c r="T260" s="321"/>
      <c r="U260" s="321"/>
    </row>
    <row r="261" spans="10:21">
      <c r="J261" s="321"/>
      <c r="K261" s="321"/>
      <c r="L261" s="321"/>
      <c r="M261" s="321"/>
      <c r="N261" s="321"/>
      <c r="O261" s="321"/>
      <c r="P261" s="321"/>
      <c r="Q261" s="321"/>
      <c r="R261" s="321"/>
      <c r="S261" s="321"/>
      <c r="T261" s="321"/>
      <c r="U261" s="321"/>
    </row>
    <row r="262" spans="10:21">
      <c r="J262" s="321"/>
      <c r="K262" s="321"/>
      <c r="L262" s="321"/>
      <c r="M262" s="321"/>
      <c r="N262" s="321"/>
      <c r="O262" s="321"/>
      <c r="P262" s="321"/>
      <c r="Q262" s="321"/>
      <c r="R262" s="321"/>
      <c r="S262" s="321"/>
      <c r="T262" s="321"/>
      <c r="U262" s="321"/>
    </row>
    <row r="263" spans="10:21">
      <c r="J263" s="321"/>
      <c r="K263" s="321"/>
      <c r="L263" s="321"/>
      <c r="M263" s="321"/>
      <c r="N263" s="321"/>
      <c r="O263" s="321"/>
      <c r="P263" s="321"/>
      <c r="Q263" s="321"/>
      <c r="R263" s="321"/>
      <c r="S263" s="321"/>
      <c r="T263" s="321"/>
      <c r="U263" s="321"/>
    </row>
    <row r="264" spans="10:21">
      <c r="J264" s="321"/>
      <c r="K264" s="321"/>
      <c r="L264" s="321"/>
      <c r="M264" s="321"/>
      <c r="N264" s="321"/>
      <c r="O264" s="321"/>
      <c r="P264" s="321"/>
      <c r="Q264" s="321"/>
      <c r="R264" s="321"/>
      <c r="S264" s="321"/>
      <c r="T264" s="321"/>
      <c r="U264" s="321"/>
    </row>
    <row r="265" spans="10:21">
      <c r="J265" s="321"/>
      <c r="K265" s="321"/>
      <c r="L265" s="321"/>
      <c r="M265" s="321"/>
      <c r="N265" s="321"/>
      <c r="O265" s="321"/>
      <c r="P265" s="321"/>
      <c r="Q265" s="321"/>
      <c r="R265" s="321"/>
      <c r="S265" s="321"/>
      <c r="T265" s="321"/>
      <c r="U265" s="321"/>
    </row>
    <row r="266" spans="10:21">
      <c r="J266" s="321"/>
      <c r="K266" s="321"/>
      <c r="L266" s="321"/>
      <c r="M266" s="321"/>
      <c r="N266" s="321"/>
      <c r="O266" s="321"/>
      <c r="P266" s="321"/>
      <c r="Q266" s="321"/>
      <c r="R266" s="321"/>
      <c r="S266" s="321"/>
      <c r="T266" s="321"/>
      <c r="U266" s="321"/>
    </row>
  </sheetData>
  <pageMargins left="0.7" right="0.7" top="0.75" bottom="0.75" header="0.3" footer="0.3"/>
  <pageSetup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K1047952"/>
  <sheetViews>
    <sheetView showGridLines="0" topLeftCell="A110" zoomScale="80" zoomScaleNormal="80" workbookViewId="0">
      <selection activeCell="I2" sqref="I2"/>
    </sheetView>
  </sheetViews>
  <sheetFormatPr defaultRowHeight="15"/>
  <cols>
    <col min="2" max="2" width="15" bestFit="1" customWidth="1"/>
    <col min="3" max="3" width="20.85546875" bestFit="1" customWidth="1"/>
    <col min="4" max="4" width="12.28515625" bestFit="1" customWidth="1"/>
    <col min="5" max="6" width="18" bestFit="1" customWidth="1"/>
    <col min="7" max="7" width="20.85546875" style="41" bestFit="1" customWidth="1"/>
    <col min="8" max="8" width="12.28515625" style="41" bestFit="1" customWidth="1"/>
    <col min="9" max="10" width="18" style="41" bestFit="1" customWidth="1"/>
  </cols>
  <sheetData>
    <row r="1" spans="2:10">
      <c r="C1" s="887" t="s">
        <v>200</v>
      </c>
      <c r="D1" s="888"/>
      <c r="E1" s="888"/>
      <c r="F1" s="889"/>
      <c r="G1" s="890" t="s">
        <v>201</v>
      </c>
      <c r="H1" s="891"/>
      <c r="I1" s="891"/>
      <c r="J1" s="892"/>
    </row>
    <row r="2" spans="2:10" ht="30">
      <c r="B2" s="639" t="s">
        <v>199</v>
      </c>
      <c r="C2" s="304" t="s">
        <v>34</v>
      </c>
      <c r="D2" s="305" t="s">
        <v>39</v>
      </c>
      <c r="E2" s="306" t="s">
        <v>48</v>
      </c>
      <c r="F2" s="307" t="s">
        <v>45</v>
      </c>
      <c r="G2" s="638" t="s">
        <v>34</v>
      </c>
      <c r="H2" s="305" t="s">
        <v>39</v>
      </c>
      <c r="I2" s="306" t="s">
        <v>48</v>
      </c>
      <c r="J2" s="307" t="s">
        <v>45</v>
      </c>
    </row>
    <row r="3" spans="2:10">
      <c r="B3" s="300">
        <v>41275</v>
      </c>
      <c r="C3" s="294">
        <v>417</v>
      </c>
      <c r="D3" s="296">
        <v>2.6819999999999999</v>
      </c>
      <c r="E3" s="298">
        <v>0.06</v>
      </c>
      <c r="F3" s="295">
        <v>0.53</v>
      </c>
      <c r="G3" s="634">
        <f ca="1">+IF(ISERROR(HLOOKUP($B3,INDIRECT("'Monthly Resource Report'!"&amp;'Wilson Validation'!$G$1047950&amp;":"&amp;'Wilson Validation'!$G$1047951),'Wilson Validation'!G$1047952,FALSE)),0,HLOOKUP($B3,INDIRECT("'Monthly Resource Report'!"&amp;'Wilson Validation'!$G$1047950&amp;":"&amp;'Wilson Validation'!$G$1047951),'Wilson Validation'!G$1047952,FALSE))</f>
        <v>417</v>
      </c>
      <c r="H3" s="296">
        <f ca="1">+IF(ISERROR(HLOOKUP($B3,INDIRECT("'Monthly Resource Report'!"&amp;'Wilson Validation'!$G$1047950&amp;":"&amp;'Wilson Validation'!$G$1047951),'Wilson Validation'!H$1047952,FALSE)),0,HLOOKUP($B3,INDIRECT("'Monthly Resource Report'!"&amp;'Wilson Validation'!$G$1047950&amp;":"&amp;'Wilson Validation'!$G$1047951),'Wilson Validation'!H$1047952,FALSE))</f>
        <v>2.681995191127049</v>
      </c>
      <c r="I3" s="315">
        <f ca="1">+IF(ISERROR(HLOOKUP($B3,INDIRECT("'Monthly Resource Report'!"&amp;'Wilson Validation'!$G$1047950&amp;":"&amp;'Wilson Validation'!$G$1047951),'Wilson Validation'!I$1047952,FALSE)),0,HLOOKUP($B3,INDIRECT("'Monthly Resource Report'!"&amp;'Wilson Validation'!$G$1047950&amp;":"&amp;'Wilson Validation'!$G$1047951),'Wilson Validation'!I$1047952,FALSE))</f>
        <v>5.9877133891023122E-2</v>
      </c>
      <c r="J3" s="316">
        <f ca="1">+IF(ISERROR(HLOOKUP($B3,INDIRECT("'Monthly Resource Report'!"&amp;'Wilson Validation'!$G$1047950&amp;":"&amp;'Wilson Validation'!$G$1047951),'Wilson Validation'!J$1047952,FALSE)),0,HLOOKUP($B3,INDIRECT("'Monthly Resource Report'!"&amp;'Wilson Validation'!$G$1047950&amp;":"&amp;'Wilson Validation'!$G$1047951),'Wilson Validation'!J$1047952,FALSE))</f>
        <v>0.53075327450003451</v>
      </c>
    </row>
    <row r="4" spans="2:10">
      <c r="B4" s="301">
        <v>41306</v>
      </c>
      <c r="C4" s="294">
        <v>417</v>
      </c>
      <c r="D4" s="297">
        <v>2.6819999999999999</v>
      </c>
      <c r="E4" s="299">
        <v>0.06</v>
      </c>
      <c r="F4" s="295">
        <v>0.53</v>
      </c>
      <c r="G4" s="634">
        <f ca="1">+IF(ISERROR(HLOOKUP($B4,INDIRECT("'Monthly Resource Report'!"&amp;'Wilson Validation'!$G$1047950&amp;":"&amp;'Wilson Validation'!$G$1047951),'Wilson Validation'!G$1047952,FALSE)),0,HLOOKUP($B4,INDIRECT("'Monthly Resource Report'!"&amp;'Wilson Validation'!$G$1047950&amp;":"&amp;'Wilson Validation'!$G$1047951),'Wilson Validation'!G$1047952,FALSE))</f>
        <v>417</v>
      </c>
      <c r="H4" s="297">
        <f ca="1">+IF(ISERROR(HLOOKUP($B4,INDIRECT("'Monthly Resource Report'!"&amp;'Wilson Validation'!$G$1047950&amp;":"&amp;'Wilson Validation'!$G$1047951),'Wilson Validation'!H$1047952,FALSE)),0,HLOOKUP($B4,INDIRECT("'Monthly Resource Report'!"&amp;'Wilson Validation'!$G$1047950&amp;":"&amp;'Wilson Validation'!$G$1047951),'Wilson Validation'!H$1047952,FALSE))</f>
        <v>2.6819965740388274</v>
      </c>
      <c r="I4" s="317">
        <f ca="1">+IF(ISERROR(HLOOKUP($B4,INDIRECT("'Monthly Resource Report'!"&amp;'Wilson Validation'!$G$1047950&amp;":"&amp;'Wilson Validation'!$G$1047951),'Wilson Validation'!I$1047952,FALSE)),0,HLOOKUP($B4,INDIRECT("'Monthly Resource Report'!"&amp;'Wilson Validation'!$G$1047950&amp;":"&amp;'Wilson Validation'!$G$1047951),'Wilson Validation'!I$1047952,FALSE))</f>
        <v>5.9838253826885762E-2</v>
      </c>
      <c r="J4" s="318">
        <f ca="1">+IF(ISERROR(HLOOKUP($B4,INDIRECT("'Monthly Resource Report'!"&amp;'Wilson Validation'!$G$1047950&amp;":"&amp;'Wilson Validation'!$G$1047951),'Wilson Validation'!J$1047952,FALSE)),0,HLOOKUP($B4,INDIRECT("'Monthly Resource Report'!"&amp;'Wilson Validation'!$G$1047950&amp;":"&amp;'Wilson Validation'!$G$1047951),'Wilson Validation'!J$1047952,FALSE))</f>
        <v>0.53083452406603349</v>
      </c>
    </row>
    <row r="5" spans="2:10">
      <c r="B5" s="301">
        <v>41334</v>
      </c>
      <c r="C5" s="294">
        <v>417</v>
      </c>
      <c r="D5" s="297">
        <v>2.6819999999999999</v>
      </c>
      <c r="E5" s="299">
        <v>0.06</v>
      </c>
      <c r="F5" s="295">
        <v>0.53</v>
      </c>
      <c r="G5" s="634">
        <f ca="1">+IF(ISERROR(HLOOKUP($B5,INDIRECT("'Monthly Resource Report'!"&amp;'Wilson Validation'!$G$1047950&amp;":"&amp;'Wilson Validation'!$G$1047951),'Wilson Validation'!G$1047952,FALSE)),0,HLOOKUP($B5,INDIRECT("'Monthly Resource Report'!"&amp;'Wilson Validation'!$G$1047950&amp;":"&amp;'Wilson Validation'!$G$1047951),'Wilson Validation'!G$1047952,FALSE))</f>
        <v>417</v>
      </c>
      <c r="H5" s="297">
        <f ca="1">+IF(ISERROR(HLOOKUP($B5,INDIRECT("'Monthly Resource Report'!"&amp;'Wilson Validation'!$G$1047950&amp;":"&amp;'Wilson Validation'!$G$1047951),'Wilson Validation'!H$1047952,FALSE)),0,HLOOKUP($B5,INDIRECT("'Monthly Resource Report'!"&amp;'Wilson Validation'!$G$1047950&amp;":"&amp;'Wilson Validation'!$G$1047951),'Wilson Validation'!H$1047952,FALSE))</f>
        <v>2.6819956120872432</v>
      </c>
      <c r="I5" s="317">
        <f ca="1">+IF(ISERROR(HLOOKUP($B5,INDIRECT("'Monthly Resource Report'!"&amp;'Wilson Validation'!$G$1047950&amp;":"&amp;'Wilson Validation'!$G$1047951),'Wilson Validation'!I$1047952,FALSE)),0,HLOOKUP($B5,INDIRECT("'Monthly Resource Report'!"&amp;'Wilson Validation'!$G$1047950&amp;":"&amp;'Wilson Validation'!$G$1047951),'Wilson Validation'!I$1047952,FALSE))</f>
        <v>5.9675727371695797E-2</v>
      </c>
      <c r="J5" s="318">
        <f ca="1">+IF(ISERROR(HLOOKUP($B5,INDIRECT("'Monthly Resource Report'!"&amp;'Wilson Validation'!$G$1047950&amp;":"&amp;'Wilson Validation'!$G$1047951),'Wilson Validation'!J$1047952,FALSE)),0,HLOOKUP($B5,INDIRECT("'Monthly Resource Report'!"&amp;'Wilson Validation'!$G$1047950&amp;":"&amp;'Wilson Validation'!$G$1047951),'Wilson Validation'!J$1047952,FALSE))</f>
        <v>0.53115983650887555</v>
      </c>
    </row>
    <row r="6" spans="2:10">
      <c r="B6" s="301">
        <v>41365</v>
      </c>
      <c r="C6" s="294">
        <v>417</v>
      </c>
      <c r="D6" s="297">
        <v>2.6819999999999999</v>
      </c>
      <c r="E6" s="299">
        <v>0.06</v>
      </c>
      <c r="F6" s="295">
        <v>0.53</v>
      </c>
      <c r="G6" s="634">
        <f ca="1">+IF(ISERROR(HLOOKUP($B6,INDIRECT("'Monthly Resource Report'!"&amp;'Wilson Validation'!$G$1047950&amp;":"&amp;'Wilson Validation'!$G$1047951),'Wilson Validation'!G$1047952,FALSE)),0,HLOOKUP($B6,INDIRECT("'Monthly Resource Report'!"&amp;'Wilson Validation'!$G$1047950&amp;":"&amp;'Wilson Validation'!$G$1047951),'Wilson Validation'!G$1047952,FALSE))</f>
        <v>417</v>
      </c>
      <c r="H6" s="297">
        <f ca="1">+IF(ISERROR(HLOOKUP($B6,INDIRECT("'Monthly Resource Report'!"&amp;'Wilson Validation'!$G$1047950&amp;":"&amp;'Wilson Validation'!$G$1047951),'Wilson Validation'!H$1047952,FALSE)),0,HLOOKUP($B6,INDIRECT("'Monthly Resource Report'!"&amp;'Wilson Validation'!$G$1047950&amp;":"&amp;'Wilson Validation'!$G$1047951),'Wilson Validation'!H$1047952,FALSE))</f>
        <v>2.6819960148165189</v>
      </c>
      <c r="I6" s="317">
        <f ca="1">+IF(ISERROR(HLOOKUP($B6,INDIRECT("'Monthly Resource Report'!"&amp;'Wilson Validation'!$G$1047950&amp;":"&amp;'Wilson Validation'!$G$1047951),'Wilson Validation'!I$1047952,FALSE)),0,HLOOKUP($B6,INDIRECT("'Monthly Resource Report'!"&amp;'Wilson Validation'!$G$1047950&amp;":"&amp;'Wilson Validation'!$G$1047951),'Wilson Validation'!I$1047952,FALSE))</f>
        <v>5.9532637922481965E-2</v>
      </c>
      <c r="J6" s="318">
        <f ca="1">+IF(ISERROR(HLOOKUP($B6,INDIRECT("'Monthly Resource Report'!"&amp;'Wilson Validation'!$G$1047950&amp;":"&amp;'Wilson Validation'!$G$1047951),'Wilson Validation'!J$1047952,FALSE)),0,HLOOKUP($B6,INDIRECT("'Monthly Resource Report'!"&amp;'Wilson Validation'!$G$1047950&amp;":"&amp;'Wilson Validation'!$G$1047951),'Wilson Validation'!J$1047952,FALSE))</f>
        <v>0.53122358766995259</v>
      </c>
    </row>
    <row r="7" spans="2:10">
      <c r="B7" s="301">
        <v>41395</v>
      </c>
      <c r="C7" s="294">
        <v>417</v>
      </c>
      <c r="D7" s="297">
        <v>2.6819999999999999</v>
      </c>
      <c r="E7" s="299">
        <v>0.06</v>
      </c>
      <c r="F7" s="295">
        <v>0.53</v>
      </c>
      <c r="G7" s="634">
        <f ca="1">+IF(ISERROR(HLOOKUP($B7,INDIRECT("'Monthly Resource Report'!"&amp;'Wilson Validation'!$G$1047950&amp;":"&amp;'Wilson Validation'!$G$1047951),'Wilson Validation'!G$1047952,FALSE)),0,HLOOKUP($B7,INDIRECT("'Monthly Resource Report'!"&amp;'Wilson Validation'!$G$1047950&amp;":"&amp;'Wilson Validation'!$G$1047951),'Wilson Validation'!G$1047952,FALSE))</f>
        <v>417</v>
      </c>
      <c r="H7" s="297">
        <f ca="1">+IF(ISERROR(HLOOKUP($B7,INDIRECT("'Monthly Resource Report'!"&amp;'Wilson Validation'!$G$1047950&amp;":"&amp;'Wilson Validation'!$G$1047951),'Wilson Validation'!H$1047952,FALSE)),0,HLOOKUP($B7,INDIRECT("'Monthly Resource Report'!"&amp;'Wilson Validation'!$G$1047950&amp;":"&amp;'Wilson Validation'!$G$1047951),'Wilson Validation'!H$1047952,FALSE))</f>
        <v>2.6819969426873542</v>
      </c>
      <c r="I7" s="317">
        <f ca="1">+IF(ISERROR(HLOOKUP($B7,INDIRECT("'Monthly Resource Report'!"&amp;'Wilson Validation'!$G$1047950&amp;":"&amp;'Wilson Validation'!$G$1047951),'Wilson Validation'!I$1047952,FALSE)),0,HLOOKUP($B7,INDIRECT("'Monthly Resource Report'!"&amp;'Wilson Validation'!$G$1047950&amp;":"&amp;'Wilson Validation'!$G$1047951),'Wilson Validation'!I$1047952,FALSE))</f>
        <v>5.949431728984985E-2</v>
      </c>
      <c r="J7" s="318">
        <f ca="1">+IF(ISERROR(HLOOKUP($B7,INDIRECT("'Monthly Resource Report'!"&amp;'Wilson Validation'!$G$1047950&amp;":"&amp;'Wilson Validation'!$G$1047951),'Wilson Validation'!J$1047952,FALSE)),0,HLOOKUP($B7,INDIRECT("'Monthly Resource Report'!"&amp;'Wilson Validation'!$G$1047950&amp;":"&amp;'Wilson Validation'!$G$1047951),'Wilson Validation'!J$1047952,FALSE))</f>
        <v>0.53079536020962825</v>
      </c>
    </row>
    <row r="8" spans="2:10">
      <c r="B8" s="301">
        <v>41426</v>
      </c>
      <c r="C8" s="294">
        <v>417</v>
      </c>
      <c r="D8" s="297">
        <v>2.6819999999999999</v>
      </c>
      <c r="E8" s="299">
        <v>0.06</v>
      </c>
      <c r="F8" s="295">
        <v>0.53</v>
      </c>
      <c r="G8" s="634">
        <f ca="1">+IF(ISERROR(HLOOKUP($B8,INDIRECT("'Monthly Resource Report'!"&amp;'Wilson Validation'!$G$1047950&amp;":"&amp;'Wilson Validation'!$G$1047951),'Wilson Validation'!G$1047952,FALSE)),0,HLOOKUP($B8,INDIRECT("'Monthly Resource Report'!"&amp;'Wilson Validation'!$G$1047950&amp;":"&amp;'Wilson Validation'!$G$1047951),'Wilson Validation'!G$1047952,FALSE))</f>
        <v>417</v>
      </c>
      <c r="H8" s="297">
        <f ca="1">+IF(ISERROR(HLOOKUP($B8,INDIRECT("'Monthly Resource Report'!"&amp;'Wilson Validation'!$G$1047950&amp;":"&amp;'Wilson Validation'!$G$1047951),'Wilson Validation'!H$1047952,FALSE)),0,HLOOKUP($B8,INDIRECT("'Monthly Resource Report'!"&amp;'Wilson Validation'!$G$1047950&amp;":"&amp;'Wilson Validation'!$G$1047951),'Wilson Validation'!H$1047952,FALSE))</f>
        <v>2.6819962198034757</v>
      </c>
      <c r="I8" s="317">
        <f ca="1">+IF(ISERROR(HLOOKUP($B8,INDIRECT("'Monthly Resource Report'!"&amp;'Wilson Validation'!$G$1047950&amp;":"&amp;'Wilson Validation'!$G$1047951),'Wilson Validation'!I$1047952,FALSE)),0,HLOOKUP($B8,INDIRECT("'Monthly Resource Report'!"&amp;'Wilson Validation'!$G$1047950&amp;":"&amp;'Wilson Validation'!$G$1047951),'Wilson Validation'!I$1047952,FALSE))</f>
        <v>5.9325641035220769E-2</v>
      </c>
      <c r="J8" s="318">
        <f ca="1">+IF(ISERROR(HLOOKUP($B8,INDIRECT("'Monthly Resource Report'!"&amp;'Wilson Validation'!$G$1047950&amp;":"&amp;'Wilson Validation'!$G$1047951),'Wilson Validation'!J$1047952,FALSE)),0,HLOOKUP($B8,INDIRECT("'Monthly Resource Report'!"&amp;'Wilson Validation'!$G$1047950&amp;":"&amp;'Wilson Validation'!$G$1047951),'Wilson Validation'!J$1047952,FALSE))</f>
        <v>0.53125535640719024</v>
      </c>
    </row>
    <row r="9" spans="2:10">
      <c r="B9" s="301">
        <v>41456</v>
      </c>
      <c r="C9" s="294">
        <v>417</v>
      </c>
      <c r="D9" s="297">
        <v>2.6819999999999999</v>
      </c>
      <c r="E9" s="299">
        <v>0.06</v>
      </c>
      <c r="F9" s="295">
        <v>0.53</v>
      </c>
      <c r="G9" s="634">
        <f ca="1">+IF(ISERROR(HLOOKUP($B9,INDIRECT("'Monthly Resource Report'!"&amp;'Wilson Validation'!$G$1047950&amp;":"&amp;'Wilson Validation'!$G$1047951),'Wilson Validation'!G$1047952,FALSE)),0,HLOOKUP($B9,INDIRECT("'Monthly Resource Report'!"&amp;'Wilson Validation'!$G$1047950&amp;":"&amp;'Wilson Validation'!$G$1047951),'Wilson Validation'!G$1047952,FALSE))</f>
        <v>417</v>
      </c>
      <c r="H9" s="297">
        <f ca="1">+IF(ISERROR(HLOOKUP($B9,INDIRECT("'Monthly Resource Report'!"&amp;'Wilson Validation'!$G$1047950&amp;":"&amp;'Wilson Validation'!$G$1047951),'Wilson Validation'!H$1047952,FALSE)),0,HLOOKUP($B9,INDIRECT("'Monthly Resource Report'!"&amp;'Wilson Validation'!$G$1047950&amp;":"&amp;'Wilson Validation'!$G$1047951),'Wilson Validation'!H$1047952,FALSE))</f>
        <v>2.6819966727811857</v>
      </c>
      <c r="I9" s="317">
        <f ca="1">+IF(ISERROR(HLOOKUP($B9,INDIRECT("'Monthly Resource Report'!"&amp;'Wilson Validation'!$G$1047950&amp;":"&amp;'Wilson Validation'!$G$1047951),'Wilson Validation'!I$1047952,FALSE)),0,HLOOKUP($B9,INDIRECT("'Monthly Resource Report'!"&amp;'Wilson Validation'!$G$1047950&amp;":"&amp;'Wilson Validation'!$G$1047951),'Wilson Validation'!I$1047952,FALSE))</f>
        <v>5.9448378551036143E-2</v>
      </c>
      <c r="J9" s="318">
        <f ca="1">+IF(ISERROR(HLOOKUP($B9,INDIRECT("'Monthly Resource Report'!"&amp;'Wilson Validation'!$G$1047950&amp;":"&amp;'Wilson Validation'!$G$1047951),'Wilson Validation'!J$1047952,FALSE)),0,HLOOKUP($B9,INDIRECT("'Monthly Resource Report'!"&amp;'Wilson Validation'!$G$1047950&amp;":"&amp;'Wilson Validation'!$G$1047951),'Wilson Validation'!J$1047952,FALSE))</f>
        <v>0.53119823378811715</v>
      </c>
    </row>
    <row r="10" spans="2:10">
      <c r="B10" s="301">
        <v>41487</v>
      </c>
      <c r="C10" s="294">
        <v>417</v>
      </c>
      <c r="D10" s="297">
        <v>2.6819999999999999</v>
      </c>
      <c r="E10" s="299">
        <v>0.06</v>
      </c>
      <c r="F10" s="295">
        <v>0.53</v>
      </c>
      <c r="G10" s="634">
        <f ca="1">+IF(ISERROR(HLOOKUP($B10,INDIRECT("'Monthly Resource Report'!"&amp;'Wilson Validation'!$G$1047950&amp;":"&amp;'Wilson Validation'!$G$1047951),'Wilson Validation'!G$1047952,FALSE)),0,HLOOKUP($B10,INDIRECT("'Monthly Resource Report'!"&amp;'Wilson Validation'!$G$1047950&amp;":"&amp;'Wilson Validation'!$G$1047951),'Wilson Validation'!G$1047952,FALSE))</f>
        <v>417</v>
      </c>
      <c r="H10" s="297">
        <f ca="1">+IF(ISERROR(HLOOKUP($B10,INDIRECT("'Monthly Resource Report'!"&amp;'Wilson Validation'!$G$1047950&amp;":"&amp;'Wilson Validation'!$G$1047951),'Wilson Validation'!H$1047952,FALSE)),0,HLOOKUP($B10,INDIRECT("'Monthly Resource Report'!"&amp;'Wilson Validation'!$G$1047950&amp;":"&amp;'Wilson Validation'!$G$1047951),'Wilson Validation'!H$1047952,FALSE))</f>
        <v>2.6819968194010295</v>
      </c>
      <c r="I10" s="317">
        <f ca="1">+IF(ISERROR(HLOOKUP($B10,INDIRECT("'Monthly Resource Report'!"&amp;'Wilson Validation'!$G$1047950&amp;":"&amp;'Wilson Validation'!$G$1047951),'Wilson Validation'!I$1047952,FALSE)),0,HLOOKUP($B10,INDIRECT("'Monthly Resource Report'!"&amp;'Wilson Validation'!$G$1047950&amp;":"&amp;'Wilson Validation'!$G$1047951),'Wilson Validation'!I$1047952,FALSE))</f>
        <v>5.9398337611827251E-2</v>
      </c>
      <c r="J10" s="318">
        <f ca="1">+IF(ISERROR(HLOOKUP($B10,INDIRECT("'Monthly Resource Report'!"&amp;'Wilson Validation'!$G$1047950&amp;":"&amp;'Wilson Validation'!$G$1047951),'Wilson Validation'!J$1047952,FALSE)),0,HLOOKUP($B10,INDIRECT("'Monthly Resource Report'!"&amp;'Wilson Validation'!$G$1047950&amp;":"&amp;'Wilson Validation'!$G$1047951),'Wilson Validation'!J$1047952,FALSE))</f>
        <v>0.53080406419793857</v>
      </c>
    </row>
    <row r="11" spans="2:10">
      <c r="B11" s="301">
        <v>41518</v>
      </c>
      <c r="C11" s="294">
        <v>417</v>
      </c>
      <c r="D11" s="297">
        <v>2.6819999999999999</v>
      </c>
      <c r="E11" s="299">
        <v>0.06</v>
      </c>
      <c r="F11" s="295">
        <v>0.53</v>
      </c>
      <c r="G11" s="634">
        <f ca="1">+IF(ISERROR(HLOOKUP($B11,INDIRECT("'Monthly Resource Report'!"&amp;'Wilson Validation'!$G$1047950&amp;":"&amp;'Wilson Validation'!$G$1047951),'Wilson Validation'!G$1047952,FALSE)),0,HLOOKUP($B11,INDIRECT("'Monthly Resource Report'!"&amp;'Wilson Validation'!$G$1047950&amp;":"&amp;'Wilson Validation'!$G$1047951),'Wilson Validation'!G$1047952,FALSE))</f>
        <v>0</v>
      </c>
      <c r="H11" s="297">
        <f ca="1">+IF(ISERROR(HLOOKUP($B11,INDIRECT("'Monthly Resource Report'!"&amp;'Wilson Validation'!$G$1047950&amp;":"&amp;'Wilson Validation'!$G$1047951),'Wilson Validation'!H$1047952,FALSE)),0,HLOOKUP($B11,INDIRECT("'Monthly Resource Report'!"&amp;'Wilson Validation'!$G$1047950&amp;":"&amp;'Wilson Validation'!$G$1047951),'Wilson Validation'!H$1047952,FALSE))</f>
        <v>0</v>
      </c>
      <c r="I11" s="317">
        <f ca="1">+IF(ISERROR(HLOOKUP($B11,INDIRECT("'Monthly Resource Report'!"&amp;'Wilson Validation'!$G$1047950&amp;":"&amp;'Wilson Validation'!$G$1047951),'Wilson Validation'!I$1047952,FALSE)),0,HLOOKUP($B11,INDIRECT("'Monthly Resource Report'!"&amp;'Wilson Validation'!$G$1047950&amp;":"&amp;'Wilson Validation'!$G$1047951),'Wilson Validation'!I$1047952,FALSE))</f>
        <v>0</v>
      </c>
      <c r="J11" s="318">
        <f ca="1">+IF(ISERROR(HLOOKUP($B11,INDIRECT("'Monthly Resource Report'!"&amp;'Wilson Validation'!$G$1047950&amp;":"&amp;'Wilson Validation'!$G$1047951),'Wilson Validation'!J$1047952,FALSE)),0,HLOOKUP($B11,INDIRECT("'Monthly Resource Report'!"&amp;'Wilson Validation'!$G$1047950&amp;":"&amp;'Wilson Validation'!$G$1047951),'Wilson Validation'!J$1047952,FALSE))</f>
        <v>0</v>
      </c>
    </row>
    <row r="12" spans="2:10">
      <c r="B12" s="301">
        <v>41548</v>
      </c>
      <c r="C12" s="294">
        <v>417</v>
      </c>
      <c r="D12" s="297">
        <v>2.6819999999999999</v>
      </c>
      <c r="E12" s="299">
        <v>0.06</v>
      </c>
      <c r="F12" s="295">
        <v>0.53</v>
      </c>
      <c r="G12" s="634">
        <f ca="1">+IF(ISERROR(HLOOKUP($B12,INDIRECT("'Monthly Resource Report'!"&amp;'Wilson Validation'!$G$1047950&amp;":"&amp;'Wilson Validation'!$G$1047951),'Wilson Validation'!G$1047952,FALSE)),0,HLOOKUP($B12,INDIRECT("'Monthly Resource Report'!"&amp;'Wilson Validation'!$G$1047950&amp;":"&amp;'Wilson Validation'!$G$1047951),'Wilson Validation'!G$1047952,FALSE))</f>
        <v>0</v>
      </c>
      <c r="H12" s="297">
        <f ca="1">+IF(ISERROR(HLOOKUP($B12,INDIRECT("'Monthly Resource Report'!"&amp;'Wilson Validation'!$G$1047950&amp;":"&amp;'Wilson Validation'!$G$1047951),'Wilson Validation'!H$1047952,FALSE)),0,HLOOKUP($B12,INDIRECT("'Monthly Resource Report'!"&amp;'Wilson Validation'!$G$1047950&amp;":"&amp;'Wilson Validation'!$G$1047951),'Wilson Validation'!H$1047952,FALSE))</f>
        <v>0</v>
      </c>
      <c r="I12" s="317">
        <f ca="1">+IF(ISERROR(HLOOKUP($B12,INDIRECT("'Monthly Resource Report'!"&amp;'Wilson Validation'!$G$1047950&amp;":"&amp;'Wilson Validation'!$G$1047951),'Wilson Validation'!I$1047952,FALSE)),0,HLOOKUP($B12,INDIRECT("'Monthly Resource Report'!"&amp;'Wilson Validation'!$G$1047950&amp;":"&amp;'Wilson Validation'!$G$1047951),'Wilson Validation'!I$1047952,FALSE))</f>
        <v>0</v>
      </c>
      <c r="J12" s="318">
        <f ca="1">+IF(ISERROR(HLOOKUP($B12,INDIRECT("'Monthly Resource Report'!"&amp;'Wilson Validation'!$G$1047950&amp;":"&amp;'Wilson Validation'!$G$1047951),'Wilson Validation'!J$1047952,FALSE)),0,HLOOKUP($B12,INDIRECT("'Monthly Resource Report'!"&amp;'Wilson Validation'!$G$1047950&amp;":"&amp;'Wilson Validation'!$G$1047951),'Wilson Validation'!J$1047952,FALSE))</f>
        <v>0</v>
      </c>
    </row>
    <row r="13" spans="2:10">
      <c r="B13" s="301">
        <v>41579</v>
      </c>
      <c r="C13" s="294">
        <v>417</v>
      </c>
      <c r="D13" s="297">
        <v>2.6819999999999999</v>
      </c>
      <c r="E13" s="299">
        <v>0.06</v>
      </c>
      <c r="F13" s="295">
        <v>0.53</v>
      </c>
      <c r="G13" s="634">
        <f ca="1">+IF(ISERROR(HLOOKUP($B13,INDIRECT("'Monthly Resource Report'!"&amp;'Wilson Validation'!$G$1047950&amp;":"&amp;'Wilson Validation'!$G$1047951),'Wilson Validation'!G$1047952,FALSE)),0,HLOOKUP($B13,INDIRECT("'Monthly Resource Report'!"&amp;'Wilson Validation'!$G$1047950&amp;":"&amp;'Wilson Validation'!$G$1047951),'Wilson Validation'!G$1047952,FALSE))</f>
        <v>0</v>
      </c>
      <c r="H13" s="297">
        <f ca="1">+IF(ISERROR(HLOOKUP($B13,INDIRECT("'Monthly Resource Report'!"&amp;'Wilson Validation'!$G$1047950&amp;":"&amp;'Wilson Validation'!$G$1047951),'Wilson Validation'!H$1047952,FALSE)),0,HLOOKUP($B13,INDIRECT("'Monthly Resource Report'!"&amp;'Wilson Validation'!$G$1047950&amp;":"&amp;'Wilson Validation'!$G$1047951),'Wilson Validation'!H$1047952,FALSE))</f>
        <v>0</v>
      </c>
      <c r="I13" s="317">
        <f ca="1">+IF(ISERROR(HLOOKUP($B13,INDIRECT("'Monthly Resource Report'!"&amp;'Wilson Validation'!$G$1047950&amp;":"&amp;'Wilson Validation'!$G$1047951),'Wilson Validation'!I$1047952,FALSE)),0,HLOOKUP($B13,INDIRECT("'Monthly Resource Report'!"&amp;'Wilson Validation'!$G$1047950&amp;":"&amp;'Wilson Validation'!$G$1047951),'Wilson Validation'!I$1047952,FALSE))</f>
        <v>0</v>
      </c>
      <c r="J13" s="318">
        <f ca="1">+IF(ISERROR(HLOOKUP($B13,INDIRECT("'Monthly Resource Report'!"&amp;'Wilson Validation'!$G$1047950&amp;":"&amp;'Wilson Validation'!$G$1047951),'Wilson Validation'!J$1047952,FALSE)),0,HLOOKUP($B13,INDIRECT("'Monthly Resource Report'!"&amp;'Wilson Validation'!$G$1047950&amp;":"&amp;'Wilson Validation'!$G$1047951),'Wilson Validation'!J$1047952,FALSE))</f>
        <v>0</v>
      </c>
    </row>
    <row r="14" spans="2:10">
      <c r="B14" s="301">
        <v>41609</v>
      </c>
      <c r="C14" s="294">
        <v>417</v>
      </c>
      <c r="D14" s="297">
        <v>2.6819999999999999</v>
      </c>
      <c r="E14" s="299">
        <v>0.06</v>
      </c>
      <c r="F14" s="295">
        <v>0.53</v>
      </c>
      <c r="G14" s="634">
        <f ca="1">+IF(ISERROR(HLOOKUP($B14,INDIRECT("'Monthly Resource Report'!"&amp;'Wilson Validation'!$G$1047950&amp;":"&amp;'Wilson Validation'!$G$1047951),'Wilson Validation'!G$1047952,FALSE)),0,HLOOKUP($B14,INDIRECT("'Monthly Resource Report'!"&amp;'Wilson Validation'!$G$1047950&amp;":"&amp;'Wilson Validation'!$G$1047951),'Wilson Validation'!G$1047952,FALSE))</f>
        <v>0</v>
      </c>
      <c r="H14" s="297">
        <f ca="1">+IF(ISERROR(HLOOKUP($B14,INDIRECT("'Monthly Resource Report'!"&amp;'Wilson Validation'!$G$1047950&amp;":"&amp;'Wilson Validation'!$G$1047951),'Wilson Validation'!H$1047952,FALSE)),0,HLOOKUP($B14,INDIRECT("'Monthly Resource Report'!"&amp;'Wilson Validation'!$G$1047950&amp;":"&amp;'Wilson Validation'!$G$1047951),'Wilson Validation'!H$1047952,FALSE))</f>
        <v>0</v>
      </c>
      <c r="I14" s="317">
        <f ca="1">+IF(ISERROR(HLOOKUP($B14,INDIRECT("'Monthly Resource Report'!"&amp;'Wilson Validation'!$G$1047950&amp;":"&amp;'Wilson Validation'!$G$1047951),'Wilson Validation'!I$1047952,FALSE)),0,HLOOKUP($B14,INDIRECT("'Monthly Resource Report'!"&amp;'Wilson Validation'!$G$1047950&amp;":"&amp;'Wilson Validation'!$G$1047951),'Wilson Validation'!I$1047952,FALSE))</f>
        <v>0</v>
      </c>
      <c r="J14" s="318">
        <f ca="1">+IF(ISERROR(HLOOKUP($B14,INDIRECT("'Monthly Resource Report'!"&amp;'Wilson Validation'!$G$1047950&amp;":"&amp;'Wilson Validation'!$G$1047951),'Wilson Validation'!J$1047952,FALSE)),0,HLOOKUP($B14,INDIRECT("'Monthly Resource Report'!"&amp;'Wilson Validation'!$G$1047950&amp;":"&amp;'Wilson Validation'!$G$1047951),'Wilson Validation'!J$1047952,FALSE))</f>
        <v>0</v>
      </c>
    </row>
    <row r="15" spans="2:10">
      <c r="B15" s="301">
        <v>41640</v>
      </c>
      <c r="C15" s="294">
        <v>417</v>
      </c>
      <c r="D15" s="297">
        <v>2.6859999999999999</v>
      </c>
      <c r="E15" s="299">
        <v>0.06</v>
      </c>
      <c r="F15" s="295">
        <v>0.53</v>
      </c>
      <c r="G15" s="634">
        <f ca="1">+IF(ISERROR(HLOOKUP($B15,INDIRECT("'Monthly Resource Report'!"&amp;'Wilson Validation'!$G$1047950&amp;":"&amp;'Wilson Validation'!$G$1047951),'Wilson Validation'!G$1047952,FALSE)),0,HLOOKUP($B15,INDIRECT("'Monthly Resource Report'!"&amp;'Wilson Validation'!$G$1047950&amp;":"&amp;'Wilson Validation'!$G$1047951),'Wilson Validation'!G$1047952,FALSE))</f>
        <v>0</v>
      </c>
      <c r="H15" s="297">
        <f ca="1">+IF(ISERROR(HLOOKUP($B15,INDIRECT("'Monthly Resource Report'!"&amp;'Wilson Validation'!$G$1047950&amp;":"&amp;'Wilson Validation'!$G$1047951),'Wilson Validation'!H$1047952,FALSE)),0,HLOOKUP($B15,INDIRECT("'Monthly Resource Report'!"&amp;'Wilson Validation'!$G$1047950&amp;":"&amp;'Wilson Validation'!$G$1047951),'Wilson Validation'!H$1047952,FALSE))</f>
        <v>0</v>
      </c>
      <c r="I15" s="317">
        <f ca="1">+IF(ISERROR(HLOOKUP($B15,INDIRECT("'Monthly Resource Report'!"&amp;'Wilson Validation'!$G$1047950&amp;":"&amp;'Wilson Validation'!$G$1047951),'Wilson Validation'!I$1047952,FALSE)),0,HLOOKUP($B15,INDIRECT("'Monthly Resource Report'!"&amp;'Wilson Validation'!$G$1047950&amp;":"&amp;'Wilson Validation'!$G$1047951),'Wilson Validation'!I$1047952,FALSE))</f>
        <v>0</v>
      </c>
      <c r="J15" s="318">
        <f ca="1">+IF(ISERROR(HLOOKUP($B15,INDIRECT("'Monthly Resource Report'!"&amp;'Wilson Validation'!$G$1047950&amp;":"&amp;'Wilson Validation'!$G$1047951),'Wilson Validation'!J$1047952,FALSE)),0,HLOOKUP($B15,INDIRECT("'Monthly Resource Report'!"&amp;'Wilson Validation'!$G$1047950&amp;":"&amp;'Wilson Validation'!$G$1047951),'Wilson Validation'!J$1047952,FALSE))</f>
        <v>0</v>
      </c>
    </row>
    <row r="16" spans="2:10">
      <c r="B16" s="301">
        <v>41671</v>
      </c>
      <c r="C16" s="294">
        <v>417</v>
      </c>
      <c r="D16" s="297">
        <v>2.6859999999999999</v>
      </c>
      <c r="E16" s="299">
        <v>0.06</v>
      </c>
      <c r="F16" s="295">
        <v>0.53</v>
      </c>
      <c r="G16" s="634">
        <f ca="1">+IF(ISERROR(HLOOKUP($B16,INDIRECT("'Monthly Resource Report'!"&amp;'Wilson Validation'!$G$1047950&amp;":"&amp;'Wilson Validation'!$G$1047951),'Wilson Validation'!G$1047952,FALSE)),0,HLOOKUP($B16,INDIRECT("'Monthly Resource Report'!"&amp;'Wilson Validation'!$G$1047950&amp;":"&amp;'Wilson Validation'!$G$1047951),'Wilson Validation'!G$1047952,FALSE))</f>
        <v>0</v>
      </c>
      <c r="H16" s="297">
        <f ca="1">+IF(ISERROR(HLOOKUP($B16,INDIRECT("'Monthly Resource Report'!"&amp;'Wilson Validation'!$G$1047950&amp;":"&amp;'Wilson Validation'!$G$1047951),'Wilson Validation'!H$1047952,FALSE)),0,HLOOKUP($B16,INDIRECT("'Monthly Resource Report'!"&amp;'Wilson Validation'!$G$1047950&amp;":"&amp;'Wilson Validation'!$G$1047951),'Wilson Validation'!H$1047952,FALSE))</f>
        <v>0</v>
      </c>
      <c r="I16" s="317">
        <f ca="1">+IF(ISERROR(HLOOKUP($B16,INDIRECT("'Monthly Resource Report'!"&amp;'Wilson Validation'!$G$1047950&amp;":"&amp;'Wilson Validation'!$G$1047951),'Wilson Validation'!I$1047952,FALSE)),0,HLOOKUP($B16,INDIRECT("'Monthly Resource Report'!"&amp;'Wilson Validation'!$G$1047950&amp;":"&amp;'Wilson Validation'!$G$1047951),'Wilson Validation'!I$1047952,FALSE))</f>
        <v>0</v>
      </c>
      <c r="J16" s="318">
        <f ca="1">+IF(ISERROR(HLOOKUP($B16,INDIRECT("'Monthly Resource Report'!"&amp;'Wilson Validation'!$G$1047950&amp;":"&amp;'Wilson Validation'!$G$1047951),'Wilson Validation'!J$1047952,FALSE)),0,HLOOKUP($B16,INDIRECT("'Monthly Resource Report'!"&amp;'Wilson Validation'!$G$1047950&amp;":"&amp;'Wilson Validation'!$G$1047951),'Wilson Validation'!J$1047952,FALSE))</f>
        <v>0</v>
      </c>
    </row>
    <row r="17" spans="2:11">
      <c r="B17" s="301">
        <v>41699</v>
      </c>
      <c r="C17" s="294">
        <v>417</v>
      </c>
      <c r="D17" s="297">
        <v>2.6859999999999999</v>
      </c>
      <c r="E17" s="299">
        <v>0.06</v>
      </c>
      <c r="F17" s="295">
        <v>0.53</v>
      </c>
      <c r="G17" s="634">
        <f ca="1">+IF(ISERROR(HLOOKUP($B17,INDIRECT("'Monthly Resource Report'!"&amp;'Wilson Validation'!$G$1047950&amp;":"&amp;'Wilson Validation'!$G$1047951),'Wilson Validation'!G$1047952,FALSE)),0,HLOOKUP($B17,INDIRECT("'Monthly Resource Report'!"&amp;'Wilson Validation'!$G$1047950&amp;":"&amp;'Wilson Validation'!$G$1047951),'Wilson Validation'!G$1047952,FALSE))</f>
        <v>0</v>
      </c>
      <c r="H17" s="297">
        <f ca="1">+IF(ISERROR(HLOOKUP($B17,INDIRECT("'Monthly Resource Report'!"&amp;'Wilson Validation'!$G$1047950&amp;":"&amp;'Wilson Validation'!$G$1047951),'Wilson Validation'!H$1047952,FALSE)),0,HLOOKUP($B17,INDIRECT("'Monthly Resource Report'!"&amp;'Wilson Validation'!$G$1047950&amp;":"&amp;'Wilson Validation'!$G$1047951),'Wilson Validation'!H$1047952,FALSE))</f>
        <v>0</v>
      </c>
      <c r="I17" s="317">
        <f ca="1">+IF(ISERROR(HLOOKUP($B17,INDIRECT("'Monthly Resource Report'!"&amp;'Wilson Validation'!$G$1047950&amp;":"&amp;'Wilson Validation'!$G$1047951),'Wilson Validation'!I$1047952,FALSE)),0,HLOOKUP($B17,INDIRECT("'Monthly Resource Report'!"&amp;'Wilson Validation'!$G$1047950&amp;":"&amp;'Wilson Validation'!$G$1047951),'Wilson Validation'!I$1047952,FALSE))</f>
        <v>0</v>
      </c>
      <c r="J17" s="318">
        <f ca="1">+IF(ISERROR(HLOOKUP($B17,INDIRECT("'Monthly Resource Report'!"&amp;'Wilson Validation'!$G$1047950&amp;":"&amp;'Wilson Validation'!$G$1047951),'Wilson Validation'!J$1047952,FALSE)),0,HLOOKUP($B17,INDIRECT("'Monthly Resource Report'!"&amp;'Wilson Validation'!$G$1047950&amp;":"&amp;'Wilson Validation'!$G$1047951),'Wilson Validation'!J$1047952,FALSE))</f>
        <v>0</v>
      </c>
    </row>
    <row r="18" spans="2:11">
      <c r="B18" s="301">
        <v>41730</v>
      </c>
      <c r="C18" s="294">
        <v>417</v>
      </c>
      <c r="D18" s="297">
        <v>2.6859999999999999</v>
      </c>
      <c r="E18" s="299">
        <v>0.06</v>
      </c>
      <c r="F18" s="295">
        <v>0.53</v>
      </c>
      <c r="G18" s="634">
        <f ca="1">+IF(ISERROR(HLOOKUP($B18,INDIRECT("'Monthly Resource Report'!"&amp;'Wilson Validation'!$G$1047950&amp;":"&amp;'Wilson Validation'!$G$1047951),'Wilson Validation'!G$1047952,FALSE)),0,HLOOKUP($B18,INDIRECT("'Monthly Resource Report'!"&amp;'Wilson Validation'!$G$1047950&amp;":"&amp;'Wilson Validation'!$G$1047951),'Wilson Validation'!G$1047952,FALSE))</f>
        <v>0</v>
      </c>
      <c r="H18" s="297">
        <f ca="1">+IF(ISERROR(HLOOKUP($B18,INDIRECT("'Monthly Resource Report'!"&amp;'Wilson Validation'!$G$1047950&amp;":"&amp;'Wilson Validation'!$G$1047951),'Wilson Validation'!H$1047952,FALSE)),0,HLOOKUP($B18,INDIRECT("'Monthly Resource Report'!"&amp;'Wilson Validation'!$G$1047950&amp;":"&amp;'Wilson Validation'!$G$1047951),'Wilson Validation'!H$1047952,FALSE))</f>
        <v>0</v>
      </c>
      <c r="I18" s="317">
        <f ca="1">+IF(ISERROR(HLOOKUP($B18,INDIRECT("'Monthly Resource Report'!"&amp;'Wilson Validation'!$G$1047950&amp;":"&amp;'Wilson Validation'!$G$1047951),'Wilson Validation'!I$1047952,FALSE)),0,HLOOKUP($B18,INDIRECT("'Monthly Resource Report'!"&amp;'Wilson Validation'!$G$1047950&amp;":"&amp;'Wilson Validation'!$G$1047951),'Wilson Validation'!I$1047952,FALSE))</f>
        <v>0</v>
      </c>
      <c r="J18" s="318">
        <f ca="1">+IF(ISERROR(HLOOKUP($B18,INDIRECT("'Monthly Resource Report'!"&amp;'Wilson Validation'!$G$1047950&amp;":"&amp;'Wilson Validation'!$G$1047951),'Wilson Validation'!J$1047952,FALSE)),0,HLOOKUP($B18,INDIRECT("'Monthly Resource Report'!"&amp;'Wilson Validation'!$G$1047950&amp;":"&amp;'Wilson Validation'!$G$1047951),'Wilson Validation'!J$1047952,FALSE))</f>
        <v>0</v>
      </c>
    </row>
    <row r="19" spans="2:11">
      <c r="B19" s="301">
        <v>41760</v>
      </c>
      <c r="C19" s="294">
        <v>417</v>
      </c>
      <c r="D19" s="297">
        <v>2.6859999999999999</v>
      </c>
      <c r="E19" s="299">
        <v>0.06</v>
      </c>
      <c r="F19" s="295">
        <v>0.53</v>
      </c>
      <c r="G19" s="634">
        <f ca="1">+IF(ISERROR(HLOOKUP($B19,INDIRECT("'Monthly Resource Report'!"&amp;'Wilson Validation'!$G$1047950&amp;":"&amp;'Wilson Validation'!$G$1047951),'Wilson Validation'!G$1047952,FALSE)),0,HLOOKUP($B19,INDIRECT("'Monthly Resource Report'!"&amp;'Wilson Validation'!$G$1047950&amp;":"&amp;'Wilson Validation'!$G$1047951),'Wilson Validation'!G$1047952,FALSE))</f>
        <v>0</v>
      </c>
      <c r="H19" s="297">
        <f ca="1">+IF(ISERROR(HLOOKUP($B19,INDIRECT("'Monthly Resource Report'!"&amp;'Wilson Validation'!$G$1047950&amp;":"&amp;'Wilson Validation'!$G$1047951),'Wilson Validation'!H$1047952,FALSE)),0,HLOOKUP($B19,INDIRECT("'Monthly Resource Report'!"&amp;'Wilson Validation'!$G$1047950&amp;":"&amp;'Wilson Validation'!$G$1047951),'Wilson Validation'!H$1047952,FALSE))</f>
        <v>0</v>
      </c>
      <c r="I19" s="317">
        <f ca="1">+IF(ISERROR(HLOOKUP($B19,INDIRECT("'Monthly Resource Report'!"&amp;'Wilson Validation'!$G$1047950&amp;":"&amp;'Wilson Validation'!$G$1047951),'Wilson Validation'!I$1047952,FALSE)),0,HLOOKUP($B19,INDIRECT("'Monthly Resource Report'!"&amp;'Wilson Validation'!$G$1047950&amp;":"&amp;'Wilson Validation'!$G$1047951),'Wilson Validation'!I$1047952,FALSE))</f>
        <v>0</v>
      </c>
      <c r="J19" s="318">
        <f ca="1">+IF(ISERROR(HLOOKUP($B19,INDIRECT("'Monthly Resource Report'!"&amp;'Wilson Validation'!$G$1047950&amp;":"&amp;'Wilson Validation'!$G$1047951),'Wilson Validation'!J$1047952,FALSE)),0,HLOOKUP($B19,INDIRECT("'Monthly Resource Report'!"&amp;'Wilson Validation'!$G$1047950&amp;":"&amp;'Wilson Validation'!$G$1047951),'Wilson Validation'!J$1047952,FALSE))</f>
        <v>0</v>
      </c>
    </row>
    <row r="20" spans="2:11">
      <c r="B20" s="301">
        <v>41791</v>
      </c>
      <c r="C20" s="294">
        <v>417</v>
      </c>
      <c r="D20" s="297">
        <v>2.6859999999999999</v>
      </c>
      <c r="E20" s="299">
        <v>0.06</v>
      </c>
      <c r="F20" s="295">
        <v>0.53</v>
      </c>
      <c r="G20" s="634">
        <f ca="1">+IF(ISERROR(HLOOKUP($B20,INDIRECT("'Monthly Resource Report'!"&amp;'Wilson Validation'!$G$1047950&amp;":"&amp;'Wilson Validation'!$G$1047951),'Wilson Validation'!G$1047952,FALSE)),0,HLOOKUP($B20,INDIRECT("'Monthly Resource Report'!"&amp;'Wilson Validation'!$G$1047950&amp;":"&amp;'Wilson Validation'!$G$1047951),'Wilson Validation'!G$1047952,FALSE))</f>
        <v>0</v>
      </c>
      <c r="H20" s="297">
        <f ca="1">+IF(ISERROR(HLOOKUP($B20,INDIRECT("'Monthly Resource Report'!"&amp;'Wilson Validation'!$G$1047950&amp;":"&amp;'Wilson Validation'!$G$1047951),'Wilson Validation'!H$1047952,FALSE)),0,HLOOKUP($B20,INDIRECT("'Monthly Resource Report'!"&amp;'Wilson Validation'!$G$1047950&amp;":"&amp;'Wilson Validation'!$G$1047951),'Wilson Validation'!H$1047952,FALSE))</f>
        <v>0</v>
      </c>
      <c r="I20" s="317">
        <f ca="1">+IF(ISERROR(HLOOKUP($B20,INDIRECT("'Monthly Resource Report'!"&amp;'Wilson Validation'!$G$1047950&amp;":"&amp;'Wilson Validation'!$G$1047951),'Wilson Validation'!I$1047952,FALSE)),0,HLOOKUP($B20,INDIRECT("'Monthly Resource Report'!"&amp;'Wilson Validation'!$G$1047950&amp;":"&amp;'Wilson Validation'!$G$1047951),'Wilson Validation'!I$1047952,FALSE))</f>
        <v>0</v>
      </c>
      <c r="J20" s="318">
        <f ca="1">+IF(ISERROR(HLOOKUP($B20,INDIRECT("'Monthly Resource Report'!"&amp;'Wilson Validation'!$G$1047950&amp;":"&amp;'Wilson Validation'!$G$1047951),'Wilson Validation'!J$1047952,FALSE)),0,HLOOKUP($B20,INDIRECT("'Monthly Resource Report'!"&amp;'Wilson Validation'!$G$1047950&amp;":"&amp;'Wilson Validation'!$G$1047951),'Wilson Validation'!J$1047952,FALSE))</f>
        <v>0</v>
      </c>
    </row>
    <row r="21" spans="2:11">
      <c r="B21" s="301">
        <v>41821</v>
      </c>
      <c r="C21" s="294">
        <v>417</v>
      </c>
      <c r="D21" s="297">
        <v>2.6859999999999999</v>
      </c>
      <c r="E21" s="299">
        <v>0.06</v>
      </c>
      <c r="F21" s="295">
        <v>0.53</v>
      </c>
      <c r="G21" s="634">
        <f ca="1">+IF(ISERROR(HLOOKUP($B21,INDIRECT("'Monthly Resource Report'!"&amp;'Wilson Validation'!$G$1047950&amp;":"&amp;'Wilson Validation'!$G$1047951),'Wilson Validation'!G$1047952,FALSE)),0,HLOOKUP($B21,INDIRECT("'Monthly Resource Report'!"&amp;'Wilson Validation'!$G$1047950&amp;":"&amp;'Wilson Validation'!$G$1047951),'Wilson Validation'!G$1047952,FALSE))</f>
        <v>0</v>
      </c>
      <c r="H21" s="297">
        <f ca="1">+IF(ISERROR(HLOOKUP($B21,INDIRECT("'Monthly Resource Report'!"&amp;'Wilson Validation'!$G$1047950&amp;":"&amp;'Wilson Validation'!$G$1047951),'Wilson Validation'!H$1047952,FALSE)),0,HLOOKUP($B21,INDIRECT("'Monthly Resource Report'!"&amp;'Wilson Validation'!$G$1047950&amp;":"&amp;'Wilson Validation'!$G$1047951),'Wilson Validation'!H$1047952,FALSE))</f>
        <v>0</v>
      </c>
      <c r="I21" s="317">
        <f ca="1">+IF(ISERROR(HLOOKUP($B21,INDIRECT("'Monthly Resource Report'!"&amp;'Wilson Validation'!$G$1047950&amp;":"&amp;'Wilson Validation'!$G$1047951),'Wilson Validation'!I$1047952,FALSE)),0,HLOOKUP($B21,INDIRECT("'Monthly Resource Report'!"&amp;'Wilson Validation'!$G$1047950&amp;":"&amp;'Wilson Validation'!$G$1047951),'Wilson Validation'!I$1047952,FALSE))</f>
        <v>0</v>
      </c>
      <c r="J21" s="318">
        <f ca="1">+IF(ISERROR(HLOOKUP($B21,INDIRECT("'Monthly Resource Report'!"&amp;'Wilson Validation'!$G$1047950&amp;":"&amp;'Wilson Validation'!$G$1047951),'Wilson Validation'!J$1047952,FALSE)),0,HLOOKUP($B21,INDIRECT("'Monthly Resource Report'!"&amp;'Wilson Validation'!$G$1047950&amp;":"&amp;'Wilson Validation'!$G$1047951),'Wilson Validation'!J$1047952,FALSE))</f>
        <v>0</v>
      </c>
    </row>
    <row r="22" spans="2:11">
      <c r="B22" s="301">
        <v>41852</v>
      </c>
      <c r="C22" s="294">
        <v>417</v>
      </c>
      <c r="D22" s="297">
        <v>2.6859999999999999</v>
      </c>
      <c r="E22" s="299">
        <v>0.06</v>
      </c>
      <c r="F22" s="295">
        <v>0.53</v>
      </c>
      <c r="G22" s="634">
        <f ca="1">+IF(ISERROR(HLOOKUP($B22,INDIRECT("'Monthly Resource Report'!"&amp;'Wilson Validation'!$G$1047950&amp;":"&amp;'Wilson Validation'!$G$1047951),'Wilson Validation'!G$1047952,FALSE)),0,HLOOKUP($B22,INDIRECT("'Monthly Resource Report'!"&amp;'Wilson Validation'!$G$1047950&amp;":"&amp;'Wilson Validation'!$G$1047951),'Wilson Validation'!G$1047952,FALSE))</f>
        <v>0</v>
      </c>
      <c r="H22" s="297">
        <f ca="1">+IF(ISERROR(HLOOKUP($B22,INDIRECT("'Monthly Resource Report'!"&amp;'Wilson Validation'!$G$1047950&amp;":"&amp;'Wilson Validation'!$G$1047951),'Wilson Validation'!H$1047952,FALSE)),0,HLOOKUP($B22,INDIRECT("'Monthly Resource Report'!"&amp;'Wilson Validation'!$G$1047950&amp;":"&amp;'Wilson Validation'!$G$1047951),'Wilson Validation'!H$1047952,FALSE))</f>
        <v>0</v>
      </c>
      <c r="I22" s="317">
        <f ca="1">+IF(ISERROR(HLOOKUP($B22,INDIRECT("'Monthly Resource Report'!"&amp;'Wilson Validation'!$G$1047950&amp;":"&amp;'Wilson Validation'!$G$1047951),'Wilson Validation'!I$1047952,FALSE)),0,HLOOKUP($B22,INDIRECT("'Monthly Resource Report'!"&amp;'Wilson Validation'!$G$1047950&amp;":"&amp;'Wilson Validation'!$G$1047951),'Wilson Validation'!I$1047952,FALSE))</f>
        <v>0</v>
      </c>
      <c r="J22" s="318">
        <f ca="1">+IF(ISERROR(HLOOKUP($B22,INDIRECT("'Monthly Resource Report'!"&amp;'Wilson Validation'!$G$1047950&amp;":"&amp;'Wilson Validation'!$G$1047951),'Wilson Validation'!J$1047952,FALSE)),0,HLOOKUP($B22,INDIRECT("'Monthly Resource Report'!"&amp;'Wilson Validation'!$G$1047950&amp;":"&amp;'Wilson Validation'!$G$1047951),'Wilson Validation'!J$1047952,FALSE))</f>
        <v>0</v>
      </c>
    </row>
    <row r="23" spans="2:11">
      <c r="B23" s="301">
        <v>41883</v>
      </c>
      <c r="C23" s="294">
        <v>417</v>
      </c>
      <c r="D23" s="297">
        <v>2.6859999999999999</v>
      </c>
      <c r="E23" s="299">
        <v>0.06</v>
      </c>
      <c r="F23" s="295">
        <v>0.53</v>
      </c>
      <c r="G23" s="634">
        <f ca="1">+IF(ISERROR(HLOOKUP($B23,INDIRECT("'Monthly Resource Report'!"&amp;'Wilson Validation'!$G$1047950&amp;":"&amp;'Wilson Validation'!$G$1047951),'Wilson Validation'!G$1047952,FALSE)),0,HLOOKUP($B23,INDIRECT("'Monthly Resource Report'!"&amp;'Wilson Validation'!$G$1047950&amp;":"&amp;'Wilson Validation'!$G$1047951),'Wilson Validation'!G$1047952,FALSE))</f>
        <v>0</v>
      </c>
      <c r="H23" s="297">
        <f ca="1">+IF(ISERROR(HLOOKUP($B23,INDIRECT("'Monthly Resource Report'!"&amp;'Wilson Validation'!$G$1047950&amp;":"&amp;'Wilson Validation'!$G$1047951),'Wilson Validation'!H$1047952,FALSE)),0,HLOOKUP($B23,INDIRECT("'Monthly Resource Report'!"&amp;'Wilson Validation'!$G$1047950&amp;":"&amp;'Wilson Validation'!$G$1047951),'Wilson Validation'!H$1047952,FALSE))</f>
        <v>0</v>
      </c>
      <c r="I23" s="317">
        <f ca="1">+IF(ISERROR(HLOOKUP($B23,INDIRECT("'Monthly Resource Report'!"&amp;'Wilson Validation'!$G$1047950&amp;":"&amp;'Wilson Validation'!$G$1047951),'Wilson Validation'!I$1047952,FALSE)),0,HLOOKUP($B23,INDIRECT("'Monthly Resource Report'!"&amp;'Wilson Validation'!$G$1047950&amp;":"&amp;'Wilson Validation'!$G$1047951),'Wilson Validation'!I$1047952,FALSE))</f>
        <v>0</v>
      </c>
      <c r="J23" s="318">
        <f ca="1">+IF(ISERROR(HLOOKUP($B23,INDIRECT("'Monthly Resource Report'!"&amp;'Wilson Validation'!$G$1047950&amp;":"&amp;'Wilson Validation'!$G$1047951),'Wilson Validation'!J$1047952,FALSE)),0,HLOOKUP($B23,INDIRECT("'Monthly Resource Report'!"&amp;'Wilson Validation'!$G$1047950&amp;":"&amp;'Wilson Validation'!$G$1047951),'Wilson Validation'!J$1047952,FALSE))</f>
        <v>0</v>
      </c>
    </row>
    <row r="24" spans="2:11">
      <c r="B24" s="301">
        <v>41913</v>
      </c>
      <c r="C24" s="294">
        <v>417</v>
      </c>
      <c r="D24" s="297">
        <v>2.6859999999999999</v>
      </c>
      <c r="E24" s="299">
        <v>0.06</v>
      </c>
      <c r="F24" s="295">
        <v>0.53</v>
      </c>
      <c r="G24" s="634">
        <f ca="1">+IF(ISERROR(HLOOKUP($B24,INDIRECT("'Monthly Resource Report'!"&amp;'Wilson Validation'!$G$1047950&amp;":"&amp;'Wilson Validation'!$G$1047951),'Wilson Validation'!G$1047952,FALSE)),0,HLOOKUP($B24,INDIRECT("'Monthly Resource Report'!"&amp;'Wilson Validation'!$G$1047950&amp;":"&amp;'Wilson Validation'!$G$1047951),'Wilson Validation'!G$1047952,FALSE))</f>
        <v>0</v>
      </c>
      <c r="H24" s="297">
        <f ca="1">+IF(ISERROR(HLOOKUP($B24,INDIRECT("'Monthly Resource Report'!"&amp;'Wilson Validation'!$G$1047950&amp;":"&amp;'Wilson Validation'!$G$1047951),'Wilson Validation'!H$1047952,FALSE)),0,HLOOKUP($B24,INDIRECT("'Monthly Resource Report'!"&amp;'Wilson Validation'!$G$1047950&amp;":"&amp;'Wilson Validation'!$G$1047951),'Wilson Validation'!H$1047952,FALSE))</f>
        <v>0</v>
      </c>
      <c r="I24" s="317">
        <f ca="1">+IF(ISERROR(HLOOKUP($B24,INDIRECT("'Monthly Resource Report'!"&amp;'Wilson Validation'!$G$1047950&amp;":"&amp;'Wilson Validation'!$G$1047951),'Wilson Validation'!I$1047952,FALSE)),0,HLOOKUP($B24,INDIRECT("'Monthly Resource Report'!"&amp;'Wilson Validation'!$G$1047950&amp;":"&amp;'Wilson Validation'!$G$1047951),'Wilson Validation'!I$1047952,FALSE))</f>
        <v>0</v>
      </c>
      <c r="J24" s="318">
        <f ca="1">+IF(ISERROR(HLOOKUP($B24,INDIRECT("'Monthly Resource Report'!"&amp;'Wilson Validation'!$G$1047950&amp;":"&amp;'Wilson Validation'!$G$1047951),'Wilson Validation'!J$1047952,FALSE)),0,HLOOKUP($B24,INDIRECT("'Monthly Resource Report'!"&amp;'Wilson Validation'!$G$1047950&amp;":"&amp;'Wilson Validation'!$G$1047951),'Wilson Validation'!J$1047952,FALSE))</f>
        <v>0</v>
      </c>
    </row>
    <row r="25" spans="2:11">
      <c r="B25" s="301">
        <v>41944</v>
      </c>
      <c r="C25" s="294">
        <v>417</v>
      </c>
      <c r="D25" s="297">
        <v>2.6859999999999999</v>
      </c>
      <c r="E25" s="299">
        <v>0.06</v>
      </c>
      <c r="F25" s="295">
        <v>0.53</v>
      </c>
      <c r="G25" s="634">
        <f ca="1">+IF(ISERROR(HLOOKUP($B25,INDIRECT("'Monthly Resource Report'!"&amp;'Wilson Validation'!$G$1047950&amp;":"&amp;'Wilson Validation'!$G$1047951),'Wilson Validation'!G$1047952,FALSE)),0,HLOOKUP($B25,INDIRECT("'Monthly Resource Report'!"&amp;'Wilson Validation'!$G$1047950&amp;":"&amp;'Wilson Validation'!$G$1047951),'Wilson Validation'!G$1047952,FALSE))</f>
        <v>0</v>
      </c>
      <c r="H25" s="297">
        <f ca="1">+IF(ISERROR(HLOOKUP($B25,INDIRECT("'Monthly Resource Report'!"&amp;'Wilson Validation'!$G$1047950&amp;":"&amp;'Wilson Validation'!$G$1047951),'Wilson Validation'!H$1047952,FALSE)),0,HLOOKUP($B25,INDIRECT("'Monthly Resource Report'!"&amp;'Wilson Validation'!$G$1047950&amp;":"&amp;'Wilson Validation'!$G$1047951),'Wilson Validation'!H$1047952,FALSE))</f>
        <v>0</v>
      </c>
      <c r="I25" s="317">
        <f ca="1">+IF(ISERROR(HLOOKUP($B25,INDIRECT("'Monthly Resource Report'!"&amp;'Wilson Validation'!$G$1047950&amp;":"&amp;'Wilson Validation'!$G$1047951),'Wilson Validation'!I$1047952,FALSE)),0,HLOOKUP($B25,INDIRECT("'Monthly Resource Report'!"&amp;'Wilson Validation'!$G$1047950&amp;":"&amp;'Wilson Validation'!$G$1047951),'Wilson Validation'!I$1047952,FALSE))</f>
        <v>0</v>
      </c>
      <c r="J25" s="318">
        <f ca="1">+IF(ISERROR(HLOOKUP($B25,INDIRECT("'Monthly Resource Report'!"&amp;'Wilson Validation'!$G$1047950&amp;":"&amp;'Wilson Validation'!$G$1047951),'Wilson Validation'!J$1047952,FALSE)),0,HLOOKUP($B25,INDIRECT("'Monthly Resource Report'!"&amp;'Wilson Validation'!$G$1047950&amp;":"&amp;'Wilson Validation'!$G$1047951),'Wilson Validation'!J$1047952,FALSE))</f>
        <v>0</v>
      </c>
    </row>
    <row r="26" spans="2:11">
      <c r="B26" s="301">
        <v>41974</v>
      </c>
      <c r="C26" s="294">
        <v>417</v>
      </c>
      <c r="D26" s="297">
        <v>2.6859999999999999</v>
      </c>
      <c r="E26" s="299">
        <v>0.06</v>
      </c>
      <c r="F26" s="295">
        <v>0.53</v>
      </c>
      <c r="G26" s="634">
        <f ca="1">+IF(ISERROR(HLOOKUP($B26,INDIRECT("'Monthly Resource Report'!"&amp;'Wilson Validation'!$G$1047950&amp;":"&amp;'Wilson Validation'!$G$1047951),'Wilson Validation'!G$1047952,FALSE)),0,HLOOKUP($B26,INDIRECT("'Monthly Resource Report'!"&amp;'Wilson Validation'!$G$1047950&amp;":"&amp;'Wilson Validation'!$G$1047951),'Wilson Validation'!G$1047952,FALSE))</f>
        <v>0</v>
      </c>
      <c r="H26" s="297">
        <f ca="1">+IF(ISERROR(HLOOKUP($B26,INDIRECT("'Monthly Resource Report'!"&amp;'Wilson Validation'!$G$1047950&amp;":"&amp;'Wilson Validation'!$G$1047951),'Wilson Validation'!H$1047952,FALSE)),0,HLOOKUP($B26,INDIRECT("'Monthly Resource Report'!"&amp;'Wilson Validation'!$G$1047950&amp;":"&amp;'Wilson Validation'!$G$1047951),'Wilson Validation'!H$1047952,FALSE))</f>
        <v>0</v>
      </c>
      <c r="I26" s="317">
        <f ca="1">+IF(ISERROR(HLOOKUP($B26,INDIRECT("'Monthly Resource Report'!"&amp;'Wilson Validation'!$G$1047950&amp;":"&amp;'Wilson Validation'!$G$1047951),'Wilson Validation'!I$1047952,FALSE)),0,HLOOKUP($B26,INDIRECT("'Monthly Resource Report'!"&amp;'Wilson Validation'!$G$1047950&amp;":"&amp;'Wilson Validation'!$G$1047951),'Wilson Validation'!I$1047952,FALSE))</f>
        <v>0</v>
      </c>
      <c r="J26" s="318">
        <f ca="1">+IF(ISERROR(HLOOKUP($B26,INDIRECT("'Monthly Resource Report'!"&amp;'Wilson Validation'!$G$1047950&amp;":"&amp;'Wilson Validation'!$G$1047951),'Wilson Validation'!J$1047952,FALSE)),0,HLOOKUP($B26,INDIRECT("'Monthly Resource Report'!"&amp;'Wilson Validation'!$G$1047950&amp;":"&amp;'Wilson Validation'!$G$1047951),'Wilson Validation'!J$1047952,FALSE))</f>
        <v>0</v>
      </c>
    </row>
    <row r="27" spans="2:11">
      <c r="B27" s="301">
        <v>42005</v>
      </c>
      <c r="C27" s="294">
        <v>417</v>
      </c>
      <c r="D27" s="297">
        <v>2.6339999999999999</v>
      </c>
      <c r="E27" s="299">
        <v>0.06</v>
      </c>
      <c r="F27" s="295">
        <v>0.53</v>
      </c>
      <c r="G27" s="634">
        <f ca="1">+IF(ISERROR(HLOOKUP($B27,INDIRECT("'Monthly Resource Report'!"&amp;'Wilson Validation'!$G$1047950&amp;":"&amp;'Wilson Validation'!$G$1047951),'Wilson Validation'!G$1047952,FALSE)),0,HLOOKUP($B27,INDIRECT("'Monthly Resource Report'!"&amp;'Wilson Validation'!$G$1047950&amp;":"&amp;'Wilson Validation'!$G$1047951),'Wilson Validation'!G$1047952,FALSE))</f>
        <v>0</v>
      </c>
      <c r="H27" s="297">
        <f ca="1">+IF(ISERROR(HLOOKUP($B27,INDIRECT("'Monthly Resource Report'!"&amp;'Wilson Validation'!$G$1047950&amp;":"&amp;'Wilson Validation'!$G$1047951),'Wilson Validation'!H$1047952,FALSE)),0,HLOOKUP($B27,INDIRECT("'Monthly Resource Report'!"&amp;'Wilson Validation'!$G$1047950&amp;":"&amp;'Wilson Validation'!$G$1047951),'Wilson Validation'!H$1047952,FALSE))</f>
        <v>0</v>
      </c>
      <c r="I27" s="317">
        <f ca="1">+IF(ISERROR(HLOOKUP($B27,INDIRECT("'Monthly Resource Report'!"&amp;'Wilson Validation'!$G$1047950&amp;":"&amp;'Wilson Validation'!$G$1047951),'Wilson Validation'!I$1047952,FALSE)),0,HLOOKUP($B27,INDIRECT("'Monthly Resource Report'!"&amp;'Wilson Validation'!$G$1047950&amp;":"&amp;'Wilson Validation'!$G$1047951),'Wilson Validation'!I$1047952,FALSE))</f>
        <v>0</v>
      </c>
      <c r="J27" s="318">
        <f ca="1">+IF(ISERROR(HLOOKUP($B27,INDIRECT("'Monthly Resource Report'!"&amp;'Wilson Validation'!$G$1047950&amp;":"&amp;'Wilson Validation'!$G$1047951),'Wilson Validation'!J$1047952,FALSE)),0,HLOOKUP($B27,INDIRECT("'Monthly Resource Report'!"&amp;'Wilson Validation'!$G$1047950&amp;":"&amp;'Wilson Validation'!$G$1047951),'Wilson Validation'!J$1047952,FALSE))</f>
        <v>0</v>
      </c>
      <c r="K27" s="303"/>
    </row>
    <row r="28" spans="2:11">
      <c r="B28" s="301">
        <v>42036</v>
      </c>
      <c r="C28" s="294">
        <v>417</v>
      </c>
      <c r="D28" s="297">
        <v>2.6339999999999999</v>
      </c>
      <c r="E28" s="299">
        <v>0.06</v>
      </c>
      <c r="F28" s="295">
        <v>0.53</v>
      </c>
      <c r="G28" s="634">
        <f ca="1">+IF(ISERROR(HLOOKUP($B28,INDIRECT("'Monthly Resource Report'!"&amp;'Wilson Validation'!$G$1047950&amp;":"&amp;'Wilson Validation'!$G$1047951),'Wilson Validation'!G$1047952,FALSE)),0,HLOOKUP($B28,INDIRECT("'Monthly Resource Report'!"&amp;'Wilson Validation'!$G$1047950&amp;":"&amp;'Wilson Validation'!$G$1047951),'Wilson Validation'!G$1047952,FALSE))</f>
        <v>0</v>
      </c>
      <c r="H28" s="297">
        <f ca="1">+IF(ISERROR(HLOOKUP($B28,INDIRECT("'Monthly Resource Report'!"&amp;'Wilson Validation'!$G$1047950&amp;":"&amp;'Wilson Validation'!$G$1047951),'Wilson Validation'!H$1047952,FALSE)),0,HLOOKUP($B28,INDIRECT("'Monthly Resource Report'!"&amp;'Wilson Validation'!$G$1047950&amp;":"&amp;'Wilson Validation'!$G$1047951),'Wilson Validation'!H$1047952,FALSE))</f>
        <v>0</v>
      </c>
      <c r="I28" s="317">
        <f ca="1">+IF(ISERROR(HLOOKUP($B28,INDIRECT("'Monthly Resource Report'!"&amp;'Wilson Validation'!$G$1047950&amp;":"&amp;'Wilson Validation'!$G$1047951),'Wilson Validation'!I$1047952,FALSE)),0,HLOOKUP($B28,INDIRECT("'Monthly Resource Report'!"&amp;'Wilson Validation'!$G$1047950&amp;":"&amp;'Wilson Validation'!$G$1047951),'Wilson Validation'!I$1047952,FALSE))</f>
        <v>0</v>
      </c>
      <c r="J28" s="318">
        <f ca="1">+IF(ISERROR(HLOOKUP($B28,INDIRECT("'Monthly Resource Report'!"&amp;'Wilson Validation'!$G$1047950&amp;":"&amp;'Wilson Validation'!$G$1047951),'Wilson Validation'!J$1047952,FALSE)),0,HLOOKUP($B28,INDIRECT("'Monthly Resource Report'!"&amp;'Wilson Validation'!$G$1047950&amp;":"&amp;'Wilson Validation'!$G$1047951),'Wilson Validation'!J$1047952,FALSE))</f>
        <v>0</v>
      </c>
    </row>
    <row r="29" spans="2:11">
      <c r="B29" s="301">
        <v>42064</v>
      </c>
      <c r="C29" s="294">
        <v>417</v>
      </c>
      <c r="D29" s="297">
        <v>2.6339999999999999</v>
      </c>
      <c r="E29" s="299">
        <v>0.06</v>
      </c>
      <c r="F29" s="295">
        <v>0.53</v>
      </c>
      <c r="G29" s="634">
        <f ca="1">+IF(ISERROR(HLOOKUP($B29,INDIRECT("'Monthly Resource Report'!"&amp;'Wilson Validation'!$G$1047950&amp;":"&amp;'Wilson Validation'!$G$1047951),'Wilson Validation'!G$1047952,FALSE)),0,HLOOKUP($B29,INDIRECT("'Monthly Resource Report'!"&amp;'Wilson Validation'!$G$1047950&amp;":"&amp;'Wilson Validation'!$G$1047951),'Wilson Validation'!G$1047952,FALSE))</f>
        <v>0</v>
      </c>
      <c r="H29" s="297">
        <f ca="1">+IF(ISERROR(HLOOKUP($B29,INDIRECT("'Monthly Resource Report'!"&amp;'Wilson Validation'!$G$1047950&amp;":"&amp;'Wilson Validation'!$G$1047951),'Wilson Validation'!H$1047952,FALSE)),0,HLOOKUP($B29,INDIRECT("'Monthly Resource Report'!"&amp;'Wilson Validation'!$G$1047950&amp;":"&amp;'Wilson Validation'!$G$1047951),'Wilson Validation'!H$1047952,FALSE))</f>
        <v>0</v>
      </c>
      <c r="I29" s="317">
        <f ca="1">+IF(ISERROR(HLOOKUP($B29,INDIRECT("'Monthly Resource Report'!"&amp;'Wilson Validation'!$G$1047950&amp;":"&amp;'Wilson Validation'!$G$1047951),'Wilson Validation'!I$1047952,FALSE)),0,HLOOKUP($B29,INDIRECT("'Monthly Resource Report'!"&amp;'Wilson Validation'!$G$1047950&amp;":"&amp;'Wilson Validation'!$G$1047951),'Wilson Validation'!I$1047952,FALSE))</f>
        <v>0</v>
      </c>
      <c r="J29" s="318">
        <f ca="1">+IF(ISERROR(HLOOKUP($B29,INDIRECT("'Monthly Resource Report'!"&amp;'Wilson Validation'!$G$1047950&amp;":"&amp;'Wilson Validation'!$G$1047951),'Wilson Validation'!J$1047952,FALSE)),0,HLOOKUP($B29,INDIRECT("'Monthly Resource Report'!"&amp;'Wilson Validation'!$G$1047950&amp;":"&amp;'Wilson Validation'!$G$1047951),'Wilson Validation'!J$1047952,FALSE))</f>
        <v>0</v>
      </c>
    </row>
    <row r="30" spans="2:11">
      <c r="B30" s="301">
        <v>42095</v>
      </c>
      <c r="C30" s="294">
        <v>417</v>
      </c>
      <c r="D30" s="297">
        <v>3.0249999999999999</v>
      </c>
      <c r="E30" s="299">
        <v>0.06</v>
      </c>
      <c r="F30" s="295">
        <v>0.53</v>
      </c>
      <c r="G30" s="634">
        <f ca="1">+IF(ISERROR(HLOOKUP($B30,INDIRECT("'Monthly Resource Report'!"&amp;'Wilson Validation'!$G$1047950&amp;":"&amp;'Wilson Validation'!$G$1047951),'Wilson Validation'!G$1047952,FALSE)),0,HLOOKUP($B30,INDIRECT("'Monthly Resource Report'!"&amp;'Wilson Validation'!$G$1047950&amp;":"&amp;'Wilson Validation'!$G$1047951),'Wilson Validation'!G$1047952,FALSE))</f>
        <v>0</v>
      </c>
      <c r="H30" s="297">
        <f ca="1">+IF(ISERROR(HLOOKUP($B30,INDIRECT("'Monthly Resource Report'!"&amp;'Wilson Validation'!$G$1047950&amp;":"&amp;'Wilson Validation'!$G$1047951),'Wilson Validation'!H$1047952,FALSE)),0,HLOOKUP($B30,INDIRECT("'Monthly Resource Report'!"&amp;'Wilson Validation'!$G$1047950&amp;":"&amp;'Wilson Validation'!$G$1047951),'Wilson Validation'!H$1047952,FALSE))</f>
        <v>0</v>
      </c>
      <c r="I30" s="317">
        <f ca="1">+IF(ISERROR(HLOOKUP($B30,INDIRECT("'Monthly Resource Report'!"&amp;'Wilson Validation'!$G$1047950&amp;":"&amp;'Wilson Validation'!$G$1047951),'Wilson Validation'!I$1047952,FALSE)),0,HLOOKUP($B30,INDIRECT("'Monthly Resource Report'!"&amp;'Wilson Validation'!$G$1047950&amp;":"&amp;'Wilson Validation'!$G$1047951),'Wilson Validation'!I$1047952,FALSE))</f>
        <v>0</v>
      </c>
      <c r="J30" s="318">
        <f ca="1">+IF(ISERROR(HLOOKUP($B30,INDIRECT("'Monthly Resource Report'!"&amp;'Wilson Validation'!$G$1047950&amp;":"&amp;'Wilson Validation'!$G$1047951),'Wilson Validation'!J$1047952,FALSE)),0,HLOOKUP($B30,INDIRECT("'Monthly Resource Report'!"&amp;'Wilson Validation'!$G$1047950&amp;":"&amp;'Wilson Validation'!$G$1047951),'Wilson Validation'!J$1047952,FALSE))</f>
        <v>0</v>
      </c>
    </row>
    <row r="31" spans="2:11">
      <c r="B31" s="301">
        <v>42125</v>
      </c>
      <c r="C31" s="294">
        <v>417</v>
      </c>
      <c r="D31" s="297">
        <v>3.0249999999999999</v>
      </c>
      <c r="E31" s="299">
        <v>0.06</v>
      </c>
      <c r="F31" s="295">
        <v>0.53</v>
      </c>
      <c r="G31" s="634">
        <f ca="1">+IF(ISERROR(HLOOKUP($B31,INDIRECT("'Monthly Resource Report'!"&amp;'Wilson Validation'!$G$1047950&amp;":"&amp;'Wilson Validation'!$G$1047951),'Wilson Validation'!G$1047952,FALSE)),0,HLOOKUP($B31,INDIRECT("'Monthly Resource Report'!"&amp;'Wilson Validation'!$G$1047950&amp;":"&amp;'Wilson Validation'!$G$1047951),'Wilson Validation'!G$1047952,FALSE))</f>
        <v>0</v>
      </c>
      <c r="H31" s="297">
        <f ca="1">+IF(ISERROR(HLOOKUP($B31,INDIRECT("'Monthly Resource Report'!"&amp;'Wilson Validation'!$G$1047950&amp;":"&amp;'Wilson Validation'!$G$1047951),'Wilson Validation'!H$1047952,FALSE)),0,HLOOKUP($B31,INDIRECT("'Monthly Resource Report'!"&amp;'Wilson Validation'!$G$1047950&amp;":"&amp;'Wilson Validation'!$G$1047951),'Wilson Validation'!H$1047952,FALSE))</f>
        <v>0</v>
      </c>
      <c r="I31" s="317">
        <f ca="1">+IF(ISERROR(HLOOKUP($B31,INDIRECT("'Monthly Resource Report'!"&amp;'Wilson Validation'!$G$1047950&amp;":"&amp;'Wilson Validation'!$G$1047951),'Wilson Validation'!I$1047952,FALSE)),0,HLOOKUP($B31,INDIRECT("'Monthly Resource Report'!"&amp;'Wilson Validation'!$G$1047950&amp;":"&amp;'Wilson Validation'!$G$1047951),'Wilson Validation'!I$1047952,FALSE))</f>
        <v>0</v>
      </c>
      <c r="J31" s="318">
        <f ca="1">+IF(ISERROR(HLOOKUP($B31,INDIRECT("'Monthly Resource Report'!"&amp;'Wilson Validation'!$G$1047950&amp;":"&amp;'Wilson Validation'!$G$1047951),'Wilson Validation'!J$1047952,FALSE)),0,HLOOKUP($B31,INDIRECT("'Monthly Resource Report'!"&amp;'Wilson Validation'!$G$1047950&amp;":"&amp;'Wilson Validation'!$G$1047951),'Wilson Validation'!J$1047952,FALSE))</f>
        <v>0</v>
      </c>
    </row>
    <row r="32" spans="2:11">
      <c r="B32" s="301">
        <v>42156</v>
      </c>
      <c r="C32" s="294">
        <v>417</v>
      </c>
      <c r="D32" s="297">
        <v>3.0249999999999999</v>
      </c>
      <c r="E32" s="299">
        <v>0.06</v>
      </c>
      <c r="F32" s="295">
        <v>0.53</v>
      </c>
      <c r="G32" s="634">
        <f ca="1">+IF(ISERROR(HLOOKUP($B32,INDIRECT("'Monthly Resource Report'!"&amp;'Wilson Validation'!$G$1047950&amp;":"&amp;'Wilson Validation'!$G$1047951),'Wilson Validation'!G$1047952,FALSE)),0,HLOOKUP($B32,INDIRECT("'Monthly Resource Report'!"&amp;'Wilson Validation'!$G$1047950&amp;":"&amp;'Wilson Validation'!$G$1047951),'Wilson Validation'!G$1047952,FALSE))</f>
        <v>0</v>
      </c>
      <c r="H32" s="297">
        <f ca="1">+IF(ISERROR(HLOOKUP($B32,INDIRECT("'Monthly Resource Report'!"&amp;'Wilson Validation'!$G$1047950&amp;":"&amp;'Wilson Validation'!$G$1047951),'Wilson Validation'!H$1047952,FALSE)),0,HLOOKUP($B32,INDIRECT("'Monthly Resource Report'!"&amp;'Wilson Validation'!$G$1047950&amp;":"&amp;'Wilson Validation'!$G$1047951),'Wilson Validation'!H$1047952,FALSE))</f>
        <v>0</v>
      </c>
      <c r="I32" s="317">
        <f ca="1">+IF(ISERROR(HLOOKUP($B32,INDIRECT("'Monthly Resource Report'!"&amp;'Wilson Validation'!$G$1047950&amp;":"&amp;'Wilson Validation'!$G$1047951),'Wilson Validation'!I$1047952,FALSE)),0,HLOOKUP($B32,INDIRECT("'Monthly Resource Report'!"&amp;'Wilson Validation'!$G$1047950&amp;":"&amp;'Wilson Validation'!$G$1047951),'Wilson Validation'!I$1047952,FALSE))</f>
        <v>0</v>
      </c>
      <c r="J32" s="318">
        <f ca="1">+IF(ISERROR(HLOOKUP($B32,INDIRECT("'Monthly Resource Report'!"&amp;'Wilson Validation'!$G$1047950&amp;":"&amp;'Wilson Validation'!$G$1047951),'Wilson Validation'!J$1047952,FALSE)),0,HLOOKUP($B32,INDIRECT("'Monthly Resource Report'!"&amp;'Wilson Validation'!$G$1047950&amp;":"&amp;'Wilson Validation'!$G$1047951),'Wilson Validation'!J$1047952,FALSE))</f>
        <v>0</v>
      </c>
    </row>
    <row r="33" spans="2:10">
      <c r="B33" s="301">
        <v>42186</v>
      </c>
      <c r="C33" s="294">
        <v>417</v>
      </c>
      <c r="D33" s="297">
        <v>3.0249999999999999</v>
      </c>
      <c r="E33" s="299">
        <v>0.06</v>
      </c>
      <c r="F33" s="295">
        <v>0.53</v>
      </c>
      <c r="G33" s="634">
        <f ca="1">+IF(ISERROR(HLOOKUP($B33,INDIRECT("'Monthly Resource Report'!"&amp;'Wilson Validation'!$G$1047950&amp;":"&amp;'Wilson Validation'!$G$1047951),'Wilson Validation'!G$1047952,FALSE)),0,HLOOKUP($B33,INDIRECT("'Monthly Resource Report'!"&amp;'Wilson Validation'!$G$1047950&amp;":"&amp;'Wilson Validation'!$G$1047951),'Wilson Validation'!G$1047952,FALSE))</f>
        <v>0</v>
      </c>
      <c r="H33" s="297">
        <f ca="1">+IF(ISERROR(HLOOKUP($B33,INDIRECT("'Monthly Resource Report'!"&amp;'Wilson Validation'!$G$1047950&amp;":"&amp;'Wilson Validation'!$G$1047951),'Wilson Validation'!H$1047952,FALSE)),0,HLOOKUP($B33,INDIRECT("'Monthly Resource Report'!"&amp;'Wilson Validation'!$G$1047950&amp;":"&amp;'Wilson Validation'!$G$1047951),'Wilson Validation'!H$1047952,FALSE))</f>
        <v>0</v>
      </c>
      <c r="I33" s="317">
        <f ca="1">+IF(ISERROR(HLOOKUP($B33,INDIRECT("'Monthly Resource Report'!"&amp;'Wilson Validation'!$G$1047950&amp;":"&amp;'Wilson Validation'!$G$1047951),'Wilson Validation'!I$1047952,FALSE)),0,HLOOKUP($B33,INDIRECT("'Monthly Resource Report'!"&amp;'Wilson Validation'!$G$1047950&amp;":"&amp;'Wilson Validation'!$G$1047951),'Wilson Validation'!I$1047952,FALSE))</f>
        <v>0</v>
      </c>
      <c r="J33" s="318">
        <f ca="1">+IF(ISERROR(HLOOKUP($B33,INDIRECT("'Monthly Resource Report'!"&amp;'Wilson Validation'!$G$1047950&amp;":"&amp;'Wilson Validation'!$G$1047951),'Wilson Validation'!J$1047952,FALSE)),0,HLOOKUP($B33,INDIRECT("'Monthly Resource Report'!"&amp;'Wilson Validation'!$G$1047950&amp;":"&amp;'Wilson Validation'!$G$1047951),'Wilson Validation'!J$1047952,FALSE))</f>
        <v>0</v>
      </c>
    </row>
    <row r="34" spans="2:10">
      <c r="B34" s="301">
        <v>42217</v>
      </c>
      <c r="C34" s="294">
        <v>417</v>
      </c>
      <c r="D34" s="297">
        <v>3.0249999999999999</v>
      </c>
      <c r="E34" s="299">
        <v>0.06</v>
      </c>
      <c r="F34" s="295">
        <v>0.53</v>
      </c>
      <c r="G34" s="634">
        <f ca="1">+IF(ISERROR(HLOOKUP($B34,INDIRECT("'Monthly Resource Report'!"&amp;'Wilson Validation'!$G$1047950&amp;":"&amp;'Wilson Validation'!$G$1047951),'Wilson Validation'!G$1047952,FALSE)),0,HLOOKUP($B34,INDIRECT("'Monthly Resource Report'!"&amp;'Wilson Validation'!$G$1047950&amp;":"&amp;'Wilson Validation'!$G$1047951),'Wilson Validation'!G$1047952,FALSE))</f>
        <v>0</v>
      </c>
      <c r="H34" s="297">
        <f ca="1">+IF(ISERROR(HLOOKUP($B34,INDIRECT("'Monthly Resource Report'!"&amp;'Wilson Validation'!$G$1047950&amp;":"&amp;'Wilson Validation'!$G$1047951),'Wilson Validation'!H$1047952,FALSE)),0,HLOOKUP($B34,INDIRECT("'Monthly Resource Report'!"&amp;'Wilson Validation'!$G$1047950&amp;":"&amp;'Wilson Validation'!$G$1047951),'Wilson Validation'!H$1047952,FALSE))</f>
        <v>0</v>
      </c>
      <c r="I34" s="317">
        <f ca="1">+IF(ISERROR(HLOOKUP($B34,INDIRECT("'Monthly Resource Report'!"&amp;'Wilson Validation'!$G$1047950&amp;":"&amp;'Wilson Validation'!$G$1047951),'Wilson Validation'!I$1047952,FALSE)),0,HLOOKUP($B34,INDIRECT("'Monthly Resource Report'!"&amp;'Wilson Validation'!$G$1047950&amp;":"&amp;'Wilson Validation'!$G$1047951),'Wilson Validation'!I$1047952,FALSE))</f>
        <v>0</v>
      </c>
      <c r="J34" s="318">
        <f ca="1">+IF(ISERROR(HLOOKUP($B34,INDIRECT("'Monthly Resource Report'!"&amp;'Wilson Validation'!$G$1047950&amp;":"&amp;'Wilson Validation'!$G$1047951),'Wilson Validation'!J$1047952,FALSE)),0,HLOOKUP($B34,INDIRECT("'Monthly Resource Report'!"&amp;'Wilson Validation'!$G$1047950&amp;":"&amp;'Wilson Validation'!$G$1047951),'Wilson Validation'!J$1047952,FALSE))</f>
        <v>0</v>
      </c>
    </row>
    <row r="35" spans="2:10">
      <c r="B35" s="301">
        <v>42248</v>
      </c>
      <c r="C35" s="294">
        <v>417</v>
      </c>
      <c r="D35" s="297">
        <v>3.0249999999999999</v>
      </c>
      <c r="E35" s="299">
        <v>0.06</v>
      </c>
      <c r="F35" s="295">
        <v>0.53</v>
      </c>
      <c r="G35" s="634">
        <f ca="1">+IF(ISERROR(HLOOKUP($B35,INDIRECT("'Monthly Resource Report'!"&amp;'Wilson Validation'!$G$1047950&amp;":"&amp;'Wilson Validation'!$G$1047951),'Wilson Validation'!G$1047952,FALSE)),0,HLOOKUP($B35,INDIRECT("'Monthly Resource Report'!"&amp;'Wilson Validation'!$G$1047950&amp;":"&amp;'Wilson Validation'!$G$1047951),'Wilson Validation'!G$1047952,FALSE))</f>
        <v>0</v>
      </c>
      <c r="H35" s="297">
        <f ca="1">+IF(ISERROR(HLOOKUP($B35,INDIRECT("'Monthly Resource Report'!"&amp;'Wilson Validation'!$G$1047950&amp;":"&amp;'Wilson Validation'!$G$1047951),'Wilson Validation'!H$1047952,FALSE)),0,HLOOKUP($B35,INDIRECT("'Monthly Resource Report'!"&amp;'Wilson Validation'!$G$1047950&amp;":"&amp;'Wilson Validation'!$G$1047951),'Wilson Validation'!H$1047952,FALSE))</f>
        <v>0</v>
      </c>
      <c r="I35" s="317">
        <f ca="1">+IF(ISERROR(HLOOKUP($B35,INDIRECT("'Monthly Resource Report'!"&amp;'Wilson Validation'!$G$1047950&amp;":"&amp;'Wilson Validation'!$G$1047951),'Wilson Validation'!I$1047952,FALSE)),0,HLOOKUP($B35,INDIRECT("'Monthly Resource Report'!"&amp;'Wilson Validation'!$G$1047950&amp;":"&amp;'Wilson Validation'!$G$1047951),'Wilson Validation'!I$1047952,FALSE))</f>
        <v>0</v>
      </c>
      <c r="J35" s="318">
        <f ca="1">+IF(ISERROR(HLOOKUP($B35,INDIRECT("'Monthly Resource Report'!"&amp;'Wilson Validation'!$G$1047950&amp;":"&amp;'Wilson Validation'!$G$1047951),'Wilson Validation'!J$1047952,FALSE)),0,HLOOKUP($B35,INDIRECT("'Monthly Resource Report'!"&amp;'Wilson Validation'!$G$1047950&amp;":"&amp;'Wilson Validation'!$G$1047951),'Wilson Validation'!J$1047952,FALSE))</f>
        <v>0</v>
      </c>
    </row>
    <row r="36" spans="2:10">
      <c r="B36" s="301">
        <v>42278</v>
      </c>
      <c r="C36" s="294">
        <v>417</v>
      </c>
      <c r="D36" s="297">
        <v>3.0249999999999999</v>
      </c>
      <c r="E36" s="299">
        <v>0.06</v>
      </c>
      <c r="F36" s="295">
        <v>0.53</v>
      </c>
      <c r="G36" s="634">
        <f ca="1">+IF(ISERROR(HLOOKUP($B36,INDIRECT("'Monthly Resource Report'!"&amp;'Wilson Validation'!$G$1047950&amp;":"&amp;'Wilson Validation'!$G$1047951),'Wilson Validation'!G$1047952,FALSE)),0,HLOOKUP($B36,INDIRECT("'Monthly Resource Report'!"&amp;'Wilson Validation'!$G$1047950&amp;":"&amp;'Wilson Validation'!$G$1047951),'Wilson Validation'!G$1047952,FALSE))</f>
        <v>0</v>
      </c>
      <c r="H36" s="297">
        <f ca="1">+IF(ISERROR(HLOOKUP($B36,INDIRECT("'Monthly Resource Report'!"&amp;'Wilson Validation'!$G$1047950&amp;":"&amp;'Wilson Validation'!$G$1047951),'Wilson Validation'!H$1047952,FALSE)),0,HLOOKUP($B36,INDIRECT("'Monthly Resource Report'!"&amp;'Wilson Validation'!$G$1047950&amp;":"&amp;'Wilson Validation'!$G$1047951),'Wilson Validation'!H$1047952,FALSE))</f>
        <v>0</v>
      </c>
      <c r="I36" s="317">
        <f ca="1">+IF(ISERROR(HLOOKUP($B36,INDIRECT("'Monthly Resource Report'!"&amp;'Wilson Validation'!$G$1047950&amp;":"&amp;'Wilson Validation'!$G$1047951),'Wilson Validation'!I$1047952,FALSE)),0,HLOOKUP($B36,INDIRECT("'Monthly Resource Report'!"&amp;'Wilson Validation'!$G$1047950&amp;":"&amp;'Wilson Validation'!$G$1047951),'Wilson Validation'!I$1047952,FALSE))</f>
        <v>0</v>
      </c>
      <c r="J36" s="318">
        <f ca="1">+IF(ISERROR(HLOOKUP($B36,INDIRECT("'Monthly Resource Report'!"&amp;'Wilson Validation'!$G$1047950&amp;":"&amp;'Wilson Validation'!$G$1047951),'Wilson Validation'!J$1047952,FALSE)),0,HLOOKUP($B36,INDIRECT("'Monthly Resource Report'!"&amp;'Wilson Validation'!$G$1047950&amp;":"&amp;'Wilson Validation'!$G$1047951),'Wilson Validation'!J$1047952,FALSE))</f>
        <v>0</v>
      </c>
    </row>
    <row r="37" spans="2:10">
      <c r="B37" s="301">
        <v>42309</v>
      </c>
      <c r="C37" s="294">
        <v>417</v>
      </c>
      <c r="D37" s="297">
        <v>3.0249999999999999</v>
      </c>
      <c r="E37" s="299">
        <v>0.06</v>
      </c>
      <c r="F37" s="295">
        <v>0.53</v>
      </c>
      <c r="G37" s="634">
        <f ca="1">+IF(ISERROR(HLOOKUP($B37,INDIRECT("'Monthly Resource Report'!"&amp;'Wilson Validation'!$G$1047950&amp;":"&amp;'Wilson Validation'!$G$1047951),'Wilson Validation'!G$1047952,FALSE)),0,HLOOKUP($B37,INDIRECT("'Monthly Resource Report'!"&amp;'Wilson Validation'!$G$1047950&amp;":"&amp;'Wilson Validation'!$G$1047951),'Wilson Validation'!G$1047952,FALSE))</f>
        <v>0</v>
      </c>
      <c r="H37" s="297">
        <f ca="1">+IF(ISERROR(HLOOKUP($B37,INDIRECT("'Monthly Resource Report'!"&amp;'Wilson Validation'!$G$1047950&amp;":"&amp;'Wilson Validation'!$G$1047951),'Wilson Validation'!H$1047952,FALSE)),0,HLOOKUP($B37,INDIRECT("'Monthly Resource Report'!"&amp;'Wilson Validation'!$G$1047950&amp;":"&amp;'Wilson Validation'!$G$1047951),'Wilson Validation'!H$1047952,FALSE))</f>
        <v>0</v>
      </c>
      <c r="I37" s="317">
        <f ca="1">+IF(ISERROR(HLOOKUP($B37,INDIRECT("'Monthly Resource Report'!"&amp;'Wilson Validation'!$G$1047950&amp;":"&amp;'Wilson Validation'!$G$1047951),'Wilson Validation'!I$1047952,FALSE)),0,HLOOKUP($B37,INDIRECT("'Monthly Resource Report'!"&amp;'Wilson Validation'!$G$1047950&amp;":"&amp;'Wilson Validation'!$G$1047951),'Wilson Validation'!I$1047952,FALSE))</f>
        <v>0</v>
      </c>
      <c r="J37" s="318">
        <f ca="1">+IF(ISERROR(HLOOKUP($B37,INDIRECT("'Monthly Resource Report'!"&amp;'Wilson Validation'!$G$1047950&amp;":"&amp;'Wilson Validation'!$G$1047951),'Wilson Validation'!J$1047952,FALSE)),0,HLOOKUP($B37,INDIRECT("'Monthly Resource Report'!"&amp;'Wilson Validation'!$G$1047950&amp;":"&amp;'Wilson Validation'!$G$1047951),'Wilson Validation'!J$1047952,FALSE))</f>
        <v>0</v>
      </c>
    </row>
    <row r="38" spans="2:10">
      <c r="B38" s="301">
        <v>42339</v>
      </c>
      <c r="C38" s="294">
        <v>417</v>
      </c>
      <c r="D38" s="297">
        <v>3.0249999999999999</v>
      </c>
      <c r="E38" s="299">
        <v>0.06</v>
      </c>
      <c r="F38" s="295">
        <v>0.53</v>
      </c>
      <c r="G38" s="634">
        <f ca="1">+IF(ISERROR(HLOOKUP($B38,INDIRECT("'Monthly Resource Report'!"&amp;'Wilson Validation'!$G$1047950&amp;":"&amp;'Wilson Validation'!$G$1047951),'Wilson Validation'!G$1047952,FALSE)),0,HLOOKUP($B38,INDIRECT("'Monthly Resource Report'!"&amp;'Wilson Validation'!$G$1047950&amp;":"&amp;'Wilson Validation'!$G$1047951),'Wilson Validation'!G$1047952,FALSE))</f>
        <v>0</v>
      </c>
      <c r="H38" s="297">
        <f ca="1">+IF(ISERROR(HLOOKUP($B38,INDIRECT("'Monthly Resource Report'!"&amp;'Wilson Validation'!$G$1047950&amp;":"&amp;'Wilson Validation'!$G$1047951),'Wilson Validation'!H$1047952,FALSE)),0,HLOOKUP($B38,INDIRECT("'Monthly Resource Report'!"&amp;'Wilson Validation'!$G$1047950&amp;":"&amp;'Wilson Validation'!$G$1047951),'Wilson Validation'!H$1047952,FALSE))</f>
        <v>0</v>
      </c>
      <c r="I38" s="317">
        <f ca="1">+IF(ISERROR(HLOOKUP($B38,INDIRECT("'Monthly Resource Report'!"&amp;'Wilson Validation'!$G$1047950&amp;":"&amp;'Wilson Validation'!$G$1047951),'Wilson Validation'!I$1047952,FALSE)),0,HLOOKUP($B38,INDIRECT("'Monthly Resource Report'!"&amp;'Wilson Validation'!$G$1047950&amp;":"&amp;'Wilson Validation'!$G$1047951),'Wilson Validation'!I$1047952,FALSE))</f>
        <v>0</v>
      </c>
      <c r="J38" s="318">
        <f ca="1">+IF(ISERROR(HLOOKUP($B38,INDIRECT("'Monthly Resource Report'!"&amp;'Wilson Validation'!$G$1047950&amp;":"&amp;'Wilson Validation'!$G$1047951),'Wilson Validation'!J$1047952,FALSE)),0,HLOOKUP($B38,INDIRECT("'Monthly Resource Report'!"&amp;'Wilson Validation'!$G$1047950&amp;":"&amp;'Wilson Validation'!$G$1047951),'Wilson Validation'!J$1047952,FALSE))</f>
        <v>0</v>
      </c>
    </row>
    <row r="39" spans="2:10">
      <c r="B39" s="301">
        <v>42370</v>
      </c>
      <c r="C39" s="294">
        <v>417</v>
      </c>
      <c r="D39" s="297">
        <v>3.137</v>
      </c>
      <c r="E39" s="299">
        <v>0.06</v>
      </c>
      <c r="F39" s="295">
        <v>0.53</v>
      </c>
      <c r="G39" s="634">
        <f ca="1">+IF(ISERROR(HLOOKUP($B39,INDIRECT("'Monthly Resource Report'!"&amp;'Wilson Validation'!$G$1047950&amp;":"&amp;'Wilson Validation'!$G$1047951),'Wilson Validation'!G$1047952,FALSE)),0,HLOOKUP($B39,INDIRECT("'Monthly Resource Report'!"&amp;'Wilson Validation'!$G$1047950&amp;":"&amp;'Wilson Validation'!$G$1047951),'Wilson Validation'!G$1047952,FALSE))</f>
        <v>0</v>
      </c>
      <c r="H39" s="297">
        <f ca="1">+IF(ISERROR(HLOOKUP($B39,INDIRECT("'Monthly Resource Report'!"&amp;'Wilson Validation'!$G$1047950&amp;":"&amp;'Wilson Validation'!$G$1047951),'Wilson Validation'!H$1047952,FALSE)),0,HLOOKUP($B39,INDIRECT("'Monthly Resource Report'!"&amp;'Wilson Validation'!$G$1047950&amp;":"&amp;'Wilson Validation'!$G$1047951),'Wilson Validation'!H$1047952,FALSE))</f>
        <v>0</v>
      </c>
      <c r="I39" s="317">
        <f ca="1">+IF(ISERROR(HLOOKUP($B39,INDIRECT("'Monthly Resource Report'!"&amp;'Wilson Validation'!$G$1047950&amp;":"&amp;'Wilson Validation'!$G$1047951),'Wilson Validation'!I$1047952,FALSE)),0,HLOOKUP($B39,INDIRECT("'Monthly Resource Report'!"&amp;'Wilson Validation'!$G$1047950&amp;":"&amp;'Wilson Validation'!$G$1047951),'Wilson Validation'!I$1047952,FALSE))</f>
        <v>0</v>
      </c>
      <c r="J39" s="318">
        <f ca="1">+IF(ISERROR(HLOOKUP($B39,INDIRECT("'Monthly Resource Report'!"&amp;'Wilson Validation'!$G$1047950&amp;":"&amp;'Wilson Validation'!$G$1047951),'Wilson Validation'!J$1047952,FALSE)),0,HLOOKUP($B39,INDIRECT("'Monthly Resource Report'!"&amp;'Wilson Validation'!$G$1047950&amp;":"&amp;'Wilson Validation'!$G$1047951),'Wilson Validation'!J$1047952,FALSE))</f>
        <v>0</v>
      </c>
    </row>
    <row r="40" spans="2:10">
      <c r="B40" s="301">
        <v>42401</v>
      </c>
      <c r="C40" s="294">
        <v>417</v>
      </c>
      <c r="D40" s="297">
        <v>3.137</v>
      </c>
      <c r="E40" s="299">
        <v>0.06</v>
      </c>
      <c r="F40" s="295">
        <v>0.53</v>
      </c>
      <c r="G40" s="634">
        <f ca="1">+IF(ISERROR(HLOOKUP($B40,INDIRECT("'Monthly Resource Report'!"&amp;'Wilson Validation'!$G$1047950&amp;":"&amp;'Wilson Validation'!$G$1047951),'Wilson Validation'!G$1047952,FALSE)),0,HLOOKUP($B40,INDIRECT("'Monthly Resource Report'!"&amp;'Wilson Validation'!$G$1047950&amp;":"&amp;'Wilson Validation'!$G$1047951),'Wilson Validation'!G$1047952,FALSE))</f>
        <v>0</v>
      </c>
      <c r="H40" s="297">
        <f ca="1">+IF(ISERROR(HLOOKUP($B40,INDIRECT("'Monthly Resource Report'!"&amp;'Wilson Validation'!$G$1047950&amp;":"&amp;'Wilson Validation'!$G$1047951),'Wilson Validation'!H$1047952,FALSE)),0,HLOOKUP($B40,INDIRECT("'Monthly Resource Report'!"&amp;'Wilson Validation'!$G$1047950&amp;":"&amp;'Wilson Validation'!$G$1047951),'Wilson Validation'!H$1047952,FALSE))</f>
        <v>0</v>
      </c>
      <c r="I40" s="317">
        <f ca="1">+IF(ISERROR(HLOOKUP($B40,INDIRECT("'Monthly Resource Report'!"&amp;'Wilson Validation'!$G$1047950&amp;":"&amp;'Wilson Validation'!$G$1047951),'Wilson Validation'!I$1047952,FALSE)),0,HLOOKUP($B40,INDIRECT("'Monthly Resource Report'!"&amp;'Wilson Validation'!$G$1047950&amp;":"&amp;'Wilson Validation'!$G$1047951),'Wilson Validation'!I$1047952,FALSE))</f>
        <v>0</v>
      </c>
      <c r="J40" s="318">
        <f ca="1">+IF(ISERROR(HLOOKUP($B40,INDIRECT("'Monthly Resource Report'!"&amp;'Wilson Validation'!$G$1047950&amp;":"&amp;'Wilson Validation'!$G$1047951),'Wilson Validation'!J$1047952,FALSE)),0,HLOOKUP($B40,INDIRECT("'Monthly Resource Report'!"&amp;'Wilson Validation'!$G$1047950&amp;":"&amp;'Wilson Validation'!$G$1047951),'Wilson Validation'!J$1047952,FALSE))</f>
        <v>0</v>
      </c>
    </row>
    <row r="41" spans="2:10">
      <c r="B41" s="301">
        <v>42430</v>
      </c>
      <c r="C41" s="294">
        <v>417</v>
      </c>
      <c r="D41" s="297">
        <v>3.137</v>
      </c>
      <c r="E41" s="299">
        <v>0.06</v>
      </c>
      <c r="F41" s="295">
        <v>0.53</v>
      </c>
      <c r="G41" s="634">
        <f ca="1">+IF(ISERROR(HLOOKUP($B41,INDIRECT("'Monthly Resource Report'!"&amp;'Wilson Validation'!$G$1047950&amp;":"&amp;'Wilson Validation'!$G$1047951),'Wilson Validation'!G$1047952,FALSE)),0,HLOOKUP($B41,INDIRECT("'Monthly Resource Report'!"&amp;'Wilson Validation'!$G$1047950&amp;":"&amp;'Wilson Validation'!$G$1047951),'Wilson Validation'!G$1047952,FALSE))</f>
        <v>0</v>
      </c>
      <c r="H41" s="297">
        <f ca="1">+IF(ISERROR(HLOOKUP($B41,INDIRECT("'Monthly Resource Report'!"&amp;'Wilson Validation'!$G$1047950&amp;":"&amp;'Wilson Validation'!$G$1047951),'Wilson Validation'!H$1047952,FALSE)),0,HLOOKUP($B41,INDIRECT("'Monthly Resource Report'!"&amp;'Wilson Validation'!$G$1047950&amp;":"&amp;'Wilson Validation'!$G$1047951),'Wilson Validation'!H$1047952,FALSE))</f>
        <v>0</v>
      </c>
      <c r="I41" s="317">
        <f ca="1">+IF(ISERROR(HLOOKUP($B41,INDIRECT("'Monthly Resource Report'!"&amp;'Wilson Validation'!$G$1047950&amp;":"&amp;'Wilson Validation'!$G$1047951),'Wilson Validation'!I$1047952,FALSE)),0,HLOOKUP($B41,INDIRECT("'Monthly Resource Report'!"&amp;'Wilson Validation'!$G$1047950&amp;":"&amp;'Wilson Validation'!$G$1047951),'Wilson Validation'!I$1047952,FALSE))</f>
        <v>0</v>
      </c>
      <c r="J41" s="318">
        <f ca="1">+IF(ISERROR(HLOOKUP($B41,INDIRECT("'Monthly Resource Report'!"&amp;'Wilson Validation'!$G$1047950&amp;":"&amp;'Wilson Validation'!$G$1047951),'Wilson Validation'!J$1047952,FALSE)),0,HLOOKUP($B41,INDIRECT("'Monthly Resource Report'!"&amp;'Wilson Validation'!$G$1047950&amp;":"&amp;'Wilson Validation'!$G$1047951),'Wilson Validation'!J$1047952,FALSE))</f>
        <v>0</v>
      </c>
    </row>
    <row r="42" spans="2:10">
      <c r="B42" s="301">
        <v>42461</v>
      </c>
      <c r="C42" s="294">
        <v>417</v>
      </c>
      <c r="D42" s="297">
        <v>3.137</v>
      </c>
      <c r="E42" s="299">
        <v>0.06</v>
      </c>
      <c r="F42" s="295">
        <v>0.53</v>
      </c>
      <c r="G42" s="634">
        <f ca="1">+IF(ISERROR(HLOOKUP($B42,INDIRECT("'Monthly Resource Report'!"&amp;'Wilson Validation'!$G$1047950&amp;":"&amp;'Wilson Validation'!$G$1047951),'Wilson Validation'!G$1047952,FALSE)),0,HLOOKUP($B42,INDIRECT("'Monthly Resource Report'!"&amp;'Wilson Validation'!$G$1047950&amp;":"&amp;'Wilson Validation'!$G$1047951),'Wilson Validation'!G$1047952,FALSE))</f>
        <v>0</v>
      </c>
      <c r="H42" s="297">
        <f ca="1">+IF(ISERROR(HLOOKUP($B42,INDIRECT("'Monthly Resource Report'!"&amp;'Wilson Validation'!$G$1047950&amp;":"&amp;'Wilson Validation'!$G$1047951),'Wilson Validation'!H$1047952,FALSE)),0,HLOOKUP($B42,INDIRECT("'Monthly Resource Report'!"&amp;'Wilson Validation'!$G$1047950&amp;":"&amp;'Wilson Validation'!$G$1047951),'Wilson Validation'!H$1047952,FALSE))</f>
        <v>0</v>
      </c>
      <c r="I42" s="317">
        <f ca="1">+IF(ISERROR(HLOOKUP($B42,INDIRECT("'Monthly Resource Report'!"&amp;'Wilson Validation'!$G$1047950&amp;":"&amp;'Wilson Validation'!$G$1047951),'Wilson Validation'!I$1047952,FALSE)),0,HLOOKUP($B42,INDIRECT("'Monthly Resource Report'!"&amp;'Wilson Validation'!$G$1047950&amp;":"&amp;'Wilson Validation'!$G$1047951),'Wilson Validation'!I$1047952,FALSE))</f>
        <v>0</v>
      </c>
      <c r="J42" s="318">
        <f ca="1">+IF(ISERROR(HLOOKUP($B42,INDIRECT("'Monthly Resource Report'!"&amp;'Wilson Validation'!$G$1047950&amp;":"&amp;'Wilson Validation'!$G$1047951),'Wilson Validation'!J$1047952,FALSE)),0,HLOOKUP($B42,INDIRECT("'Monthly Resource Report'!"&amp;'Wilson Validation'!$G$1047950&amp;":"&amp;'Wilson Validation'!$G$1047951),'Wilson Validation'!J$1047952,FALSE))</f>
        <v>0</v>
      </c>
    </row>
    <row r="43" spans="2:10">
      <c r="B43" s="301">
        <v>42491</v>
      </c>
      <c r="C43" s="294">
        <v>417</v>
      </c>
      <c r="D43" s="297">
        <v>3.137</v>
      </c>
      <c r="E43" s="299">
        <v>0.06</v>
      </c>
      <c r="F43" s="295">
        <v>0.53</v>
      </c>
      <c r="G43" s="634">
        <f ca="1">+IF(ISERROR(HLOOKUP($B43,INDIRECT("'Monthly Resource Report'!"&amp;'Wilson Validation'!$G$1047950&amp;":"&amp;'Wilson Validation'!$G$1047951),'Wilson Validation'!G$1047952,FALSE)),0,HLOOKUP($B43,INDIRECT("'Monthly Resource Report'!"&amp;'Wilson Validation'!$G$1047950&amp;":"&amp;'Wilson Validation'!$G$1047951),'Wilson Validation'!G$1047952,FALSE))</f>
        <v>0</v>
      </c>
      <c r="H43" s="297">
        <f ca="1">+IF(ISERROR(HLOOKUP($B43,INDIRECT("'Monthly Resource Report'!"&amp;'Wilson Validation'!$G$1047950&amp;":"&amp;'Wilson Validation'!$G$1047951),'Wilson Validation'!H$1047952,FALSE)),0,HLOOKUP($B43,INDIRECT("'Monthly Resource Report'!"&amp;'Wilson Validation'!$G$1047950&amp;":"&amp;'Wilson Validation'!$G$1047951),'Wilson Validation'!H$1047952,FALSE))</f>
        <v>0</v>
      </c>
      <c r="I43" s="317">
        <f ca="1">+IF(ISERROR(HLOOKUP($B43,INDIRECT("'Monthly Resource Report'!"&amp;'Wilson Validation'!$G$1047950&amp;":"&amp;'Wilson Validation'!$G$1047951),'Wilson Validation'!I$1047952,FALSE)),0,HLOOKUP($B43,INDIRECT("'Monthly Resource Report'!"&amp;'Wilson Validation'!$G$1047950&amp;":"&amp;'Wilson Validation'!$G$1047951),'Wilson Validation'!I$1047952,FALSE))</f>
        <v>0</v>
      </c>
      <c r="J43" s="318">
        <f ca="1">+IF(ISERROR(HLOOKUP($B43,INDIRECT("'Monthly Resource Report'!"&amp;'Wilson Validation'!$G$1047950&amp;":"&amp;'Wilson Validation'!$G$1047951),'Wilson Validation'!J$1047952,FALSE)),0,HLOOKUP($B43,INDIRECT("'Monthly Resource Report'!"&amp;'Wilson Validation'!$G$1047950&amp;":"&amp;'Wilson Validation'!$G$1047951),'Wilson Validation'!J$1047952,FALSE))</f>
        <v>0</v>
      </c>
    </row>
    <row r="44" spans="2:10">
      <c r="B44" s="301">
        <v>42522</v>
      </c>
      <c r="C44" s="294">
        <v>417</v>
      </c>
      <c r="D44" s="297">
        <v>3.137</v>
      </c>
      <c r="E44" s="299">
        <v>0.06</v>
      </c>
      <c r="F44" s="295">
        <v>0.53</v>
      </c>
      <c r="G44" s="634">
        <f ca="1">+IF(ISERROR(HLOOKUP($B44,INDIRECT("'Monthly Resource Report'!"&amp;'Wilson Validation'!$G$1047950&amp;":"&amp;'Wilson Validation'!$G$1047951),'Wilson Validation'!G$1047952,FALSE)),0,HLOOKUP($B44,INDIRECT("'Monthly Resource Report'!"&amp;'Wilson Validation'!$G$1047950&amp;":"&amp;'Wilson Validation'!$G$1047951),'Wilson Validation'!G$1047952,FALSE))</f>
        <v>0</v>
      </c>
      <c r="H44" s="297">
        <f ca="1">+IF(ISERROR(HLOOKUP($B44,INDIRECT("'Monthly Resource Report'!"&amp;'Wilson Validation'!$G$1047950&amp;":"&amp;'Wilson Validation'!$G$1047951),'Wilson Validation'!H$1047952,FALSE)),0,HLOOKUP($B44,INDIRECT("'Monthly Resource Report'!"&amp;'Wilson Validation'!$G$1047950&amp;":"&amp;'Wilson Validation'!$G$1047951),'Wilson Validation'!H$1047952,FALSE))</f>
        <v>0</v>
      </c>
      <c r="I44" s="317">
        <f ca="1">+IF(ISERROR(HLOOKUP($B44,INDIRECT("'Monthly Resource Report'!"&amp;'Wilson Validation'!$G$1047950&amp;":"&amp;'Wilson Validation'!$G$1047951),'Wilson Validation'!I$1047952,FALSE)),0,HLOOKUP($B44,INDIRECT("'Monthly Resource Report'!"&amp;'Wilson Validation'!$G$1047950&amp;":"&amp;'Wilson Validation'!$G$1047951),'Wilson Validation'!I$1047952,FALSE))</f>
        <v>0</v>
      </c>
      <c r="J44" s="318">
        <f ca="1">+IF(ISERROR(HLOOKUP($B44,INDIRECT("'Monthly Resource Report'!"&amp;'Wilson Validation'!$G$1047950&amp;":"&amp;'Wilson Validation'!$G$1047951),'Wilson Validation'!J$1047952,FALSE)),0,HLOOKUP($B44,INDIRECT("'Monthly Resource Report'!"&amp;'Wilson Validation'!$G$1047950&amp;":"&amp;'Wilson Validation'!$G$1047951),'Wilson Validation'!J$1047952,FALSE))</f>
        <v>0</v>
      </c>
    </row>
    <row r="45" spans="2:10">
      <c r="B45" s="301">
        <v>42552</v>
      </c>
      <c r="C45" s="294">
        <v>417</v>
      </c>
      <c r="D45" s="297">
        <v>3.137</v>
      </c>
      <c r="E45" s="299">
        <v>0.06</v>
      </c>
      <c r="F45" s="295">
        <v>0.53</v>
      </c>
      <c r="G45" s="634">
        <f ca="1">+IF(ISERROR(HLOOKUP($B45,INDIRECT("'Monthly Resource Report'!"&amp;'Wilson Validation'!$G$1047950&amp;":"&amp;'Wilson Validation'!$G$1047951),'Wilson Validation'!G$1047952,FALSE)),0,HLOOKUP($B45,INDIRECT("'Monthly Resource Report'!"&amp;'Wilson Validation'!$G$1047950&amp;":"&amp;'Wilson Validation'!$G$1047951),'Wilson Validation'!G$1047952,FALSE))</f>
        <v>0</v>
      </c>
      <c r="H45" s="297">
        <f ca="1">+IF(ISERROR(HLOOKUP($B45,INDIRECT("'Monthly Resource Report'!"&amp;'Wilson Validation'!$G$1047950&amp;":"&amp;'Wilson Validation'!$G$1047951),'Wilson Validation'!H$1047952,FALSE)),0,HLOOKUP($B45,INDIRECT("'Monthly Resource Report'!"&amp;'Wilson Validation'!$G$1047950&amp;":"&amp;'Wilson Validation'!$G$1047951),'Wilson Validation'!H$1047952,FALSE))</f>
        <v>0</v>
      </c>
      <c r="I45" s="317">
        <f ca="1">+IF(ISERROR(HLOOKUP($B45,INDIRECT("'Monthly Resource Report'!"&amp;'Wilson Validation'!$G$1047950&amp;":"&amp;'Wilson Validation'!$G$1047951),'Wilson Validation'!I$1047952,FALSE)),0,HLOOKUP($B45,INDIRECT("'Monthly Resource Report'!"&amp;'Wilson Validation'!$G$1047950&amp;":"&amp;'Wilson Validation'!$G$1047951),'Wilson Validation'!I$1047952,FALSE))</f>
        <v>0</v>
      </c>
      <c r="J45" s="318">
        <f ca="1">+IF(ISERROR(HLOOKUP($B45,INDIRECT("'Monthly Resource Report'!"&amp;'Wilson Validation'!$G$1047950&amp;":"&amp;'Wilson Validation'!$G$1047951),'Wilson Validation'!J$1047952,FALSE)),0,HLOOKUP($B45,INDIRECT("'Monthly Resource Report'!"&amp;'Wilson Validation'!$G$1047950&amp;":"&amp;'Wilson Validation'!$G$1047951),'Wilson Validation'!J$1047952,FALSE))</f>
        <v>0</v>
      </c>
    </row>
    <row r="46" spans="2:10">
      <c r="B46" s="301">
        <v>42583</v>
      </c>
      <c r="C46" s="294">
        <v>417</v>
      </c>
      <c r="D46" s="297">
        <v>3.137</v>
      </c>
      <c r="E46" s="299">
        <v>0.06</v>
      </c>
      <c r="F46" s="295">
        <v>0.53</v>
      </c>
      <c r="G46" s="634">
        <f ca="1">+IF(ISERROR(HLOOKUP($B46,INDIRECT("'Monthly Resource Report'!"&amp;'Wilson Validation'!$G$1047950&amp;":"&amp;'Wilson Validation'!$G$1047951),'Wilson Validation'!G$1047952,FALSE)),0,HLOOKUP($B46,INDIRECT("'Monthly Resource Report'!"&amp;'Wilson Validation'!$G$1047950&amp;":"&amp;'Wilson Validation'!$G$1047951),'Wilson Validation'!G$1047952,FALSE))</f>
        <v>0</v>
      </c>
      <c r="H46" s="297">
        <f ca="1">+IF(ISERROR(HLOOKUP($B46,INDIRECT("'Monthly Resource Report'!"&amp;'Wilson Validation'!$G$1047950&amp;":"&amp;'Wilson Validation'!$G$1047951),'Wilson Validation'!H$1047952,FALSE)),0,HLOOKUP($B46,INDIRECT("'Monthly Resource Report'!"&amp;'Wilson Validation'!$G$1047950&amp;":"&amp;'Wilson Validation'!$G$1047951),'Wilson Validation'!H$1047952,FALSE))</f>
        <v>0</v>
      </c>
      <c r="I46" s="317">
        <f ca="1">+IF(ISERROR(HLOOKUP($B46,INDIRECT("'Monthly Resource Report'!"&amp;'Wilson Validation'!$G$1047950&amp;":"&amp;'Wilson Validation'!$G$1047951),'Wilson Validation'!I$1047952,FALSE)),0,HLOOKUP($B46,INDIRECT("'Monthly Resource Report'!"&amp;'Wilson Validation'!$G$1047950&amp;":"&amp;'Wilson Validation'!$G$1047951),'Wilson Validation'!I$1047952,FALSE))</f>
        <v>0</v>
      </c>
      <c r="J46" s="318">
        <f ca="1">+IF(ISERROR(HLOOKUP($B46,INDIRECT("'Monthly Resource Report'!"&amp;'Wilson Validation'!$G$1047950&amp;":"&amp;'Wilson Validation'!$G$1047951),'Wilson Validation'!J$1047952,FALSE)),0,HLOOKUP($B46,INDIRECT("'Monthly Resource Report'!"&amp;'Wilson Validation'!$G$1047950&amp;":"&amp;'Wilson Validation'!$G$1047951),'Wilson Validation'!J$1047952,FALSE))</f>
        <v>0</v>
      </c>
    </row>
    <row r="47" spans="2:10">
      <c r="B47" s="301">
        <v>42614</v>
      </c>
      <c r="C47" s="294">
        <v>417</v>
      </c>
      <c r="D47" s="297">
        <v>3.137</v>
      </c>
      <c r="E47" s="299">
        <v>0.06</v>
      </c>
      <c r="F47" s="295">
        <v>0.53</v>
      </c>
      <c r="G47" s="634">
        <f ca="1">+IF(ISERROR(HLOOKUP($B47,INDIRECT("'Monthly Resource Report'!"&amp;'Wilson Validation'!$G$1047950&amp;":"&amp;'Wilson Validation'!$G$1047951),'Wilson Validation'!G$1047952,FALSE)),0,HLOOKUP($B47,INDIRECT("'Monthly Resource Report'!"&amp;'Wilson Validation'!$G$1047950&amp;":"&amp;'Wilson Validation'!$G$1047951),'Wilson Validation'!G$1047952,FALSE))</f>
        <v>0</v>
      </c>
      <c r="H47" s="297">
        <f ca="1">+IF(ISERROR(HLOOKUP($B47,INDIRECT("'Monthly Resource Report'!"&amp;'Wilson Validation'!$G$1047950&amp;":"&amp;'Wilson Validation'!$G$1047951),'Wilson Validation'!H$1047952,FALSE)),0,HLOOKUP($B47,INDIRECT("'Monthly Resource Report'!"&amp;'Wilson Validation'!$G$1047950&amp;":"&amp;'Wilson Validation'!$G$1047951),'Wilson Validation'!H$1047952,FALSE))</f>
        <v>0</v>
      </c>
      <c r="I47" s="317">
        <f ca="1">+IF(ISERROR(HLOOKUP($B47,INDIRECT("'Monthly Resource Report'!"&amp;'Wilson Validation'!$G$1047950&amp;":"&amp;'Wilson Validation'!$G$1047951),'Wilson Validation'!I$1047952,FALSE)),0,HLOOKUP($B47,INDIRECT("'Monthly Resource Report'!"&amp;'Wilson Validation'!$G$1047950&amp;":"&amp;'Wilson Validation'!$G$1047951),'Wilson Validation'!I$1047952,FALSE))</f>
        <v>0</v>
      </c>
      <c r="J47" s="318">
        <f ca="1">+IF(ISERROR(HLOOKUP($B47,INDIRECT("'Monthly Resource Report'!"&amp;'Wilson Validation'!$G$1047950&amp;":"&amp;'Wilson Validation'!$G$1047951),'Wilson Validation'!J$1047952,FALSE)),0,HLOOKUP($B47,INDIRECT("'Monthly Resource Report'!"&amp;'Wilson Validation'!$G$1047950&amp;":"&amp;'Wilson Validation'!$G$1047951),'Wilson Validation'!J$1047952,FALSE))</f>
        <v>0</v>
      </c>
    </row>
    <row r="48" spans="2:10">
      <c r="B48" s="301">
        <v>42644</v>
      </c>
      <c r="C48" s="294">
        <v>417</v>
      </c>
      <c r="D48" s="297">
        <v>3.137</v>
      </c>
      <c r="E48" s="299">
        <v>0.06</v>
      </c>
      <c r="F48" s="295">
        <v>0.53</v>
      </c>
      <c r="G48" s="634">
        <f ca="1">+IF(ISERROR(HLOOKUP($B48,INDIRECT("'Monthly Resource Report'!"&amp;'Wilson Validation'!$G$1047950&amp;":"&amp;'Wilson Validation'!$G$1047951),'Wilson Validation'!G$1047952,FALSE)),0,HLOOKUP($B48,INDIRECT("'Monthly Resource Report'!"&amp;'Wilson Validation'!$G$1047950&amp;":"&amp;'Wilson Validation'!$G$1047951),'Wilson Validation'!G$1047952,FALSE))</f>
        <v>0</v>
      </c>
      <c r="H48" s="297">
        <f ca="1">+IF(ISERROR(HLOOKUP($B48,INDIRECT("'Monthly Resource Report'!"&amp;'Wilson Validation'!$G$1047950&amp;":"&amp;'Wilson Validation'!$G$1047951),'Wilson Validation'!H$1047952,FALSE)),0,HLOOKUP($B48,INDIRECT("'Monthly Resource Report'!"&amp;'Wilson Validation'!$G$1047950&amp;":"&amp;'Wilson Validation'!$G$1047951),'Wilson Validation'!H$1047952,FALSE))</f>
        <v>0</v>
      </c>
      <c r="I48" s="317">
        <f ca="1">+IF(ISERROR(HLOOKUP($B48,INDIRECT("'Monthly Resource Report'!"&amp;'Wilson Validation'!$G$1047950&amp;":"&amp;'Wilson Validation'!$G$1047951),'Wilson Validation'!I$1047952,FALSE)),0,HLOOKUP($B48,INDIRECT("'Monthly Resource Report'!"&amp;'Wilson Validation'!$G$1047950&amp;":"&amp;'Wilson Validation'!$G$1047951),'Wilson Validation'!I$1047952,FALSE))</f>
        <v>0</v>
      </c>
      <c r="J48" s="318">
        <f ca="1">+IF(ISERROR(HLOOKUP($B48,INDIRECT("'Monthly Resource Report'!"&amp;'Wilson Validation'!$G$1047950&amp;":"&amp;'Wilson Validation'!$G$1047951),'Wilson Validation'!J$1047952,FALSE)),0,HLOOKUP($B48,INDIRECT("'Monthly Resource Report'!"&amp;'Wilson Validation'!$G$1047950&amp;":"&amp;'Wilson Validation'!$G$1047951),'Wilson Validation'!J$1047952,FALSE))</f>
        <v>0</v>
      </c>
    </row>
    <row r="49" spans="2:10">
      <c r="B49" s="301">
        <v>42675</v>
      </c>
      <c r="C49" s="294">
        <v>417</v>
      </c>
      <c r="D49" s="297">
        <v>3.137</v>
      </c>
      <c r="E49" s="299">
        <v>0.06</v>
      </c>
      <c r="F49" s="295">
        <v>0.53</v>
      </c>
      <c r="G49" s="634">
        <f ca="1">+IF(ISERROR(HLOOKUP($B49,INDIRECT("'Monthly Resource Report'!"&amp;'Wilson Validation'!$G$1047950&amp;":"&amp;'Wilson Validation'!$G$1047951),'Wilson Validation'!G$1047952,FALSE)),0,HLOOKUP($B49,INDIRECT("'Monthly Resource Report'!"&amp;'Wilson Validation'!$G$1047950&amp;":"&amp;'Wilson Validation'!$G$1047951),'Wilson Validation'!G$1047952,FALSE))</f>
        <v>0</v>
      </c>
      <c r="H49" s="297">
        <f ca="1">+IF(ISERROR(HLOOKUP($B49,INDIRECT("'Monthly Resource Report'!"&amp;'Wilson Validation'!$G$1047950&amp;":"&amp;'Wilson Validation'!$G$1047951),'Wilson Validation'!H$1047952,FALSE)),0,HLOOKUP($B49,INDIRECT("'Monthly Resource Report'!"&amp;'Wilson Validation'!$G$1047950&amp;":"&amp;'Wilson Validation'!$G$1047951),'Wilson Validation'!H$1047952,FALSE))</f>
        <v>0</v>
      </c>
      <c r="I49" s="317">
        <f ca="1">+IF(ISERROR(HLOOKUP($B49,INDIRECT("'Monthly Resource Report'!"&amp;'Wilson Validation'!$G$1047950&amp;":"&amp;'Wilson Validation'!$G$1047951),'Wilson Validation'!I$1047952,FALSE)),0,HLOOKUP($B49,INDIRECT("'Monthly Resource Report'!"&amp;'Wilson Validation'!$G$1047950&amp;":"&amp;'Wilson Validation'!$G$1047951),'Wilson Validation'!I$1047952,FALSE))</f>
        <v>0</v>
      </c>
      <c r="J49" s="318">
        <f ca="1">+IF(ISERROR(HLOOKUP($B49,INDIRECT("'Monthly Resource Report'!"&amp;'Wilson Validation'!$G$1047950&amp;":"&amp;'Wilson Validation'!$G$1047951),'Wilson Validation'!J$1047952,FALSE)),0,HLOOKUP($B49,INDIRECT("'Monthly Resource Report'!"&amp;'Wilson Validation'!$G$1047950&amp;":"&amp;'Wilson Validation'!$G$1047951),'Wilson Validation'!J$1047952,FALSE))</f>
        <v>0</v>
      </c>
    </row>
    <row r="50" spans="2:10">
      <c r="B50" s="301">
        <v>42705</v>
      </c>
      <c r="C50" s="294">
        <v>417</v>
      </c>
      <c r="D50" s="297">
        <v>3.137</v>
      </c>
      <c r="E50" s="299">
        <v>0.06</v>
      </c>
      <c r="F50" s="295">
        <v>0.53</v>
      </c>
      <c r="G50" s="634">
        <f ca="1">+IF(ISERROR(HLOOKUP($B50,INDIRECT("'Monthly Resource Report'!"&amp;'Wilson Validation'!$G$1047950&amp;":"&amp;'Wilson Validation'!$G$1047951),'Wilson Validation'!G$1047952,FALSE)),0,HLOOKUP($B50,INDIRECT("'Monthly Resource Report'!"&amp;'Wilson Validation'!$G$1047950&amp;":"&amp;'Wilson Validation'!$G$1047951),'Wilson Validation'!G$1047952,FALSE))</f>
        <v>0</v>
      </c>
      <c r="H50" s="297">
        <f ca="1">+IF(ISERROR(HLOOKUP($B50,INDIRECT("'Monthly Resource Report'!"&amp;'Wilson Validation'!$G$1047950&amp;":"&amp;'Wilson Validation'!$G$1047951),'Wilson Validation'!H$1047952,FALSE)),0,HLOOKUP($B50,INDIRECT("'Monthly Resource Report'!"&amp;'Wilson Validation'!$G$1047950&amp;":"&amp;'Wilson Validation'!$G$1047951),'Wilson Validation'!H$1047952,FALSE))</f>
        <v>0</v>
      </c>
      <c r="I50" s="317">
        <f ca="1">+IF(ISERROR(HLOOKUP($B50,INDIRECT("'Monthly Resource Report'!"&amp;'Wilson Validation'!$G$1047950&amp;":"&amp;'Wilson Validation'!$G$1047951),'Wilson Validation'!I$1047952,FALSE)),0,HLOOKUP($B50,INDIRECT("'Monthly Resource Report'!"&amp;'Wilson Validation'!$G$1047950&amp;":"&amp;'Wilson Validation'!$G$1047951),'Wilson Validation'!I$1047952,FALSE))</f>
        <v>0</v>
      </c>
      <c r="J50" s="318">
        <f ca="1">+IF(ISERROR(HLOOKUP($B50,INDIRECT("'Monthly Resource Report'!"&amp;'Wilson Validation'!$G$1047950&amp;":"&amp;'Wilson Validation'!$G$1047951),'Wilson Validation'!J$1047952,FALSE)),0,HLOOKUP($B50,INDIRECT("'Monthly Resource Report'!"&amp;'Wilson Validation'!$G$1047950&amp;":"&amp;'Wilson Validation'!$G$1047951),'Wilson Validation'!J$1047952,FALSE))</f>
        <v>0</v>
      </c>
    </row>
    <row r="51" spans="2:10">
      <c r="B51" s="301">
        <v>42736</v>
      </c>
      <c r="C51" s="294">
        <v>417</v>
      </c>
      <c r="D51" s="297">
        <v>3.2119743000000001</v>
      </c>
      <c r="E51" s="299">
        <v>0.06</v>
      </c>
      <c r="F51" s="295">
        <v>0.53</v>
      </c>
      <c r="G51" s="634">
        <f ca="1">+IF(ISERROR(HLOOKUP($B51,INDIRECT("'Monthly Resource Report'!"&amp;'Wilson Validation'!$G$1047950&amp;":"&amp;'Wilson Validation'!$G$1047951),'Wilson Validation'!G$1047952,FALSE)),0,HLOOKUP($B51,INDIRECT("'Monthly Resource Report'!"&amp;'Wilson Validation'!$G$1047950&amp;":"&amp;'Wilson Validation'!$G$1047951),'Wilson Validation'!G$1047952,FALSE))</f>
        <v>0</v>
      </c>
      <c r="H51" s="297">
        <f ca="1">+IF(ISERROR(HLOOKUP($B51,INDIRECT("'Monthly Resource Report'!"&amp;'Wilson Validation'!$G$1047950&amp;":"&amp;'Wilson Validation'!$G$1047951),'Wilson Validation'!H$1047952,FALSE)),0,HLOOKUP($B51,INDIRECT("'Monthly Resource Report'!"&amp;'Wilson Validation'!$G$1047950&amp;":"&amp;'Wilson Validation'!$G$1047951),'Wilson Validation'!H$1047952,FALSE))</f>
        <v>0</v>
      </c>
      <c r="I51" s="317">
        <f ca="1">+IF(ISERROR(HLOOKUP($B51,INDIRECT("'Monthly Resource Report'!"&amp;'Wilson Validation'!$G$1047950&amp;":"&amp;'Wilson Validation'!$G$1047951),'Wilson Validation'!I$1047952,FALSE)),0,HLOOKUP($B51,INDIRECT("'Monthly Resource Report'!"&amp;'Wilson Validation'!$G$1047950&amp;":"&amp;'Wilson Validation'!$G$1047951),'Wilson Validation'!I$1047952,FALSE))</f>
        <v>0</v>
      </c>
      <c r="J51" s="318">
        <f ca="1">+IF(ISERROR(HLOOKUP($B51,INDIRECT("'Monthly Resource Report'!"&amp;'Wilson Validation'!$G$1047950&amp;":"&amp;'Wilson Validation'!$G$1047951),'Wilson Validation'!J$1047952,FALSE)),0,HLOOKUP($B51,INDIRECT("'Monthly Resource Report'!"&amp;'Wilson Validation'!$G$1047950&amp;":"&amp;'Wilson Validation'!$G$1047951),'Wilson Validation'!J$1047952,FALSE))</f>
        <v>0</v>
      </c>
    </row>
    <row r="52" spans="2:10">
      <c r="B52" s="301">
        <v>42767</v>
      </c>
      <c r="C52" s="294">
        <v>417</v>
      </c>
      <c r="D52" s="297">
        <v>3.2119743000000001</v>
      </c>
      <c r="E52" s="299">
        <v>0.06</v>
      </c>
      <c r="F52" s="295">
        <v>0.53</v>
      </c>
      <c r="G52" s="634">
        <f ca="1">+IF(ISERROR(HLOOKUP($B52,INDIRECT("'Monthly Resource Report'!"&amp;'Wilson Validation'!$G$1047950&amp;":"&amp;'Wilson Validation'!$G$1047951),'Wilson Validation'!G$1047952,FALSE)),0,HLOOKUP($B52,INDIRECT("'Monthly Resource Report'!"&amp;'Wilson Validation'!$G$1047950&amp;":"&amp;'Wilson Validation'!$G$1047951),'Wilson Validation'!G$1047952,FALSE))</f>
        <v>0</v>
      </c>
      <c r="H52" s="297">
        <f ca="1">+IF(ISERROR(HLOOKUP($B52,INDIRECT("'Monthly Resource Report'!"&amp;'Wilson Validation'!$G$1047950&amp;":"&amp;'Wilson Validation'!$G$1047951),'Wilson Validation'!H$1047952,FALSE)),0,HLOOKUP($B52,INDIRECT("'Monthly Resource Report'!"&amp;'Wilson Validation'!$G$1047950&amp;":"&amp;'Wilson Validation'!$G$1047951),'Wilson Validation'!H$1047952,FALSE))</f>
        <v>0</v>
      </c>
      <c r="I52" s="317">
        <f ca="1">+IF(ISERROR(HLOOKUP($B52,INDIRECT("'Monthly Resource Report'!"&amp;'Wilson Validation'!$G$1047950&amp;":"&amp;'Wilson Validation'!$G$1047951),'Wilson Validation'!I$1047952,FALSE)),0,HLOOKUP($B52,INDIRECT("'Monthly Resource Report'!"&amp;'Wilson Validation'!$G$1047950&amp;":"&amp;'Wilson Validation'!$G$1047951),'Wilson Validation'!I$1047952,FALSE))</f>
        <v>0</v>
      </c>
      <c r="J52" s="318">
        <f ca="1">+IF(ISERROR(HLOOKUP($B52,INDIRECT("'Monthly Resource Report'!"&amp;'Wilson Validation'!$G$1047950&amp;":"&amp;'Wilson Validation'!$G$1047951),'Wilson Validation'!J$1047952,FALSE)),0,HLOOKUP($B52,INDIRECT("'Monthly Resource Report'!"&amp;'Wilson Validation'!$G$1047950&amp;":"&amp;'Wilson Validation'!$G$1047951),'Wilson Validation'!J$1047952,FALSE))</f>
        <v>0</v>
      </c>
    </row>
    <row r="53" spans="2:10">
      <c r="B53" s="301">
        <v>42795</v>
      </c>
      <c r="C53" s="294">
        <v>417</v>
      </c>
      <c r="D53" s="297">
        <v>3.2119743000000001</v>
      </c>
      <c r="E53" s="299">
        <v>0.06</v>
      </c>
      <c r="F53" s="295">
        <v>0.53</v>
      </c>
      <c r="G53" s="634">
        <f ca="1">+IF(ISERROR(HLOOKUP($B53,INDIRECT("'Monthly Resource Report'!"&amp;'Wilson Validation'!$G$1047950&amp;":"&amp;'Wilson Validation'!$G$1047951),'Wilson Validation'!G$1047952,FALSE)),0,HLOOKUP($B53,INDIRECT("'Monthly Resource Report'!"&amp;'Wilson Validation'!$G$1047950&amp;":"&amp;'Wilson Validation'!$G$1047951),'Wilson Validation'!G$1047952,FALSE))</f>
        <v>0</v>
      </c>
      <c r="H53" s="297">
        <f ca="1">+IF(ISERROR(HLOOKUP($B53,INDIRECT("'Monthly Resource Report'!"&amp;'Wilson Validation'!$G$1047950&amp;":"&amp;'Wilson Validation'!$G$1047951),'Wilson Validation'!H$1047952,FALSE)),0,HLOOKUP($B53,INDIRECT("'Monthly Resource Report'!"&amp;'Wilson Validation'!$G$1047950&amp;":"&amp;'Wilson Validation'!$G$1047951),'Wilson Validation'!H$1047952,FALSE))</f>
        <v>0</v>
      </c>
      <c r="I53" s="317">
        <f ca="1">+IF(ISERROR(HLOOKUP($B53,INDIRECT("'Monthly Resource Report'!"&amp;'Wilson Validation'!$G$1047950&amp;":"&amp;'Wilson Validation'!$G$1047951),'Wilson Validation'!I$1047952,FALSE)),0,HLOOKUP($B53,INDIRECT("'Monthly Resource Report'!"&amp;'Wilson Validation'!$G$1047950&amp;":"&amp;'Wilson Validation'!$G$1047951),'Wilson Validation'!I$1047952,FALSE))</f>
        <v>0</v>
      </c>
      <c r="J53" s="318">
        <f ca="1">+IF(ISERROR(HLOOKUP($B53,INDIRECT("'Monthly Resource Report'!"&amp;'Wilson Validation'!$G$1047950&amp;":"&amp;'Wilson Validation'!$G$1047951),'Wilson Validation'!J$1047952,FALSE)),0,HLOOKUP($B53,INDIRECT("'Monthly Resource Report'!"&amp;'Wilson Validation'!$G$1047950&amp;":"&amp;'Wilson Validation'!$G$1047951),'Wilson Validation'!J$1047952,FALSE))</f>
        <v>0</v>
      </c>
    </row>
    <row r="54" spans="2:10">
      <c r="B54" s="301">
        <v>42826</v>
      </c>
      <c r="C54" s="294">
        <v>417</v>
      </c>
      <c r="D54" s="297">
        <v>3.2119743000000001</v>
      </c>
      <c r="E54" s="299">
        <v>0.06</v>
      </c>
      <c r="F54" s="295">
        <v>0.53</v>
      </c>
      <c r="G54" s="634">
        <f ca="1">+IF(ISERROR(HLOOKUP($B54,INDIRECT("'Monthly Resource Report'!"&amp;'Wilson Validation'!$G$1047950&amp;":"&amp;'Wilson Validation'!$G$1047951),'Wilson Validation'!G$1047952,FALSE)),0,HLOOKUP($B54,INDIRECT("'Monthly Resource Report'!"&amp;'Wilson Validation'!$G$1047950&amp;":"&amp;'Wilson Validation'!$G$1047951),'Wilson Validation'!G$1047952,FALSE))</f>
        <v>0</v>
      </c>
      <c r="H54" s="297">
        <f ca="1">+IF(ISERROR(HLOOKUP($B54,INDIRECT("'Monthly Resource Report'!"&amp;'Wilson Validation'!$G$1047950&amp;":"&amp;'Wilson Validation'!$G$1047951),'Wilson Validation'!H$1047952,FALSE)),0,HLOOKUP($B54,INDIRECT("'Monthly Resource Report'!"&amp;'Wilson Validation'!$G$1047950&amp;":"&amp;'Wilson Validation'!$G$1047951),'Wilson Validation'!H$1047952,FALSE))</f>
        <v>0</v>
      </c>
      <c r="I54" s="317">
        <f ca="1">+IF(ISERROR(HLOOKUP($B54,INDIRECT("'Monthly Resource Report'!"&amp;'Wilson Validation'!$G$1047950&amp;":"&amp;'Wilson Validation'!$G$1047951),'Wilson Validation'!I$1047952,FALSE)),0,HLOOKUP($B54,INDIRECT("'Monthly Resource Report'!"&amp;'Wilson Validation'!$G$1047950&amp;":"&amp;'Wilson Validation'!$G$1047951),'Wilson Validation'!I$1047952,FALSE))</f>
        <v>0</v>
      </c>
      <c r="J54" s="318">
        <f ca="1">+IF(ISERROR(HLOOKUP($B54,INDIRECT("'Monthly Resource Report'!"&amp;'Wilson Validation'!$G$1047950&amp;":"&amp;'Wilson Validation'!$G$1047951),'Wilson Validation'!J$1047952,FALSE)),0,HLOOKUP($B54,INDIRECT("'Monthly Resource Report'!"&amp;'Wilson Validation'!$G$1047950&amp;":"&amp;'Wilson Validation'!$G$1047951),'Wilson Validation'!J$1047952,FALSE))</f>
        <v>0</v>
      </c>
    </row>
    <row r="55" spans="2:10">
      <c r="B55" s="301">
        <v>42856</v>
      </c>
      <c r="C55" s="294">
        <v>417</v>
      </c>
      <c r="D55" s="297">
        <v>3.2119743000000001</v>
      </c>
      <c r="E55" s="299">
        <v>0.06</v>
      </c>
      <c r="F55" s="295">
        <v>0.53</v>
      </c>
      <c r="G55" s="634">
        <f ca="1">+IF(ISERROR(HLOOKUP($B55,INDIRECT("'Monthly Resource Report'!"&amp;'Wilson Validation'!$G$1047950&amp;":"&amp;'Wilson Validation'!$G$1047951),'Wilson Validation'!G$1047952,FALSE)),0,HLOOKUP($B55,INDIRECT("'Monthly Resource Report'!"&amp;'Wilson Validation'!$G$1047950&amp;":"&amp;'Wilson Validation'!$G$1047951),'Wilson Validation'!G$1047952,FALSE))</f>
        <v>0</v>
      </c>
      <c r="H55" s="297">
        <f ca="1">+IF(ISERROR(HLOOKUP($B55,INDIRECT("'Monthly Resource Report'!"&amp;'Wilson Validation'!$G$1047950&amp;":"&amp;'Wilson Validation'!$G$1047951),'Wilson Validation'!H$1047952,FALSE)),0,HLOOKUP($B55,INDIRECT("'Monthly Resource Report'!"&amp;'Wilson Validation'!$G$1047950&amp;":"&amp;'Wilson Validation'!$G$1047951),'Wilson Validation'!H$1047952,FALSE))</f>
        <v>0</v>
      </c>
      <c r="I55" s="317">
        <f ca="1">+IF(ISERROR(HLOOKUP($B55,INDIRECT("'Monthly Resource Report'!"&amp;'Wilson Validation'!$G$1047950&amp;":"&amp;'Wilson Validation'!$G$1047951),'Wilson Validation'!I$1047952,FALSE)),0,HLOOKUP($B55,INDIRECT("'Monthly Resource Report'!"&amp;'Wilson Validation'!$G$1047950&amp;":"&amp;'Wilson Validation'!$G$1047951),'Wilson Validation'!I$1047952,FALSE))</f>
        <v>0</v>
      </c>
      <c r="J55" s="318">
        <f ca="1">+IF(ISERROR(HLOOKUP($B55,INDIRECT("'Monthly Resource Report'!"&amp;'Wilson Validation'!$G$1047950&amp;":"&amp;'Wilson Validation'!$G$1047951),'Wilson Validation'!J$1047952,FALSE)),0,HLOOKUP($B55,INDIRECT("'Monthly Resource Report'!"&amp;'Wilson Validation'!$G$1047950&amp;":"&amp;'Wilson Validation'!$G$1047951),'Wilson Validation'!J$1047952,FALSE))</f>
        <v>0</v>
      </c>
    </row>
    <row r="56" spans="2:10">
      <c r="B56" s="301">
        <v>42887</v>
      </c>
      <c r="C56" s="294">
        <v>417</v>
      </c>
      <c r="D56" s="297">
        <v>3.2119743000000001</v>
      </c>
      <c r="E56" s="299">
        <v>0.06</v>
      </c>
      <c r="F56" s="295">
        <v>0.53</v>
      </c>
      <c r="G56" s="634">
        <f ca="1">+IF(ISERROR(HLOOKUP($B56,INDIRECT("'Monthly Resource Report'!"&amp;'Wilson Validation'!$G$1047950&amp;":"&amp;'Wilson Validation'!$G$1047951),'Wilson Validation'!G$1047952,FALSE)),0,HLOOKUP($B56,INDIRECT("'Monthly Resource Report'!"&amp;'Wilson Validation'!$G$1047950&amp;":"&amp;'Wilson Validation'!$G$1047951),'Wilson Validation'!G$1047952,FALSE))</f>
        <v>0</v>
      </c>
      <c r="H56" s="297">
        <f ca="1">+IF(ISERROR(HLOOKUP($B56,INDIRECT("'Monthly Resource Report'!"&amp;'Wilson Validation'!$G$1047950&amp;":"&amp;'Wilson Validation'!$G$1047951),'Wilson Validation'!H$1047952,FALSE)),0,HLOOKUP($B56,INDIRECT("'Monthly Resource Report'!"&amp;'Wilson Validation'!$G$1047950&amp;":"&amp;'Wilson Validation'!$G$1047951),'Wilson Validation'!H$1047952,FALSE))</f>
        <v>0</v>
      </c>
      <c r="I56" s="317">
        <f ca="1">+IF(ISERROR(HLOOKUP($B56,INDIRECT("'Monthly Resource Report'!"&amp;'Wilson Validation'!$G$1047950&amp;":"&amp;'Wilson Validation'!$G$1047951),'Wilson Validation'!I$1047952,FALSE)),0,HLOOKUP($B56,INDIRECT("'Monthly Resource Report'!"&amp;'Wilson Validation'!$G$1047950&amp;":"&amp;'Wilson Validation'!$G$1047951),'Wilson Validation'!I$1047952,FALSE))</f>
        <v>0</v>
      </c>
      <c r="J56" s="318">
        <f ca="1">+IF(ISERROR(HLOOKUP($B56,INDIRECT("'Monthly Resource Report'!"&amp;'Wilson Validation'!$G$1047950&amp;":"&amp;'Wilson Validation'!$G$1047951),'Wilson Validation'!J$1047952,FALSE)),0,HLOOKUP($B56,INDIRECT("'Monthly Resource Report'!"&amp;'Wilson Validation'!$G$1047950&amp;":"&amp;'Wilson Validation'!$G$1047951),'Wilson Validation'!J$1047952,FALSE))</f>
        <v>0</v>
      </c>
    </row>
    <row r="57" spans="2:10">
      <c r="B57" s="301">
        <v>42917</v>
      </c>
      <c r="C57" s="294">
        <v>417</v>
      </c>
      <c r="D57" s="297">
        <v>3.2119743000000001</v>
      </c>
      <c r="E57" s="299">
        <v>0.06</v>
      </c>
      <c r="F57" s="295">
        <v>0.53</v>
      </c>
      <c r="G57" s="634">
        <f ca="1">+IF(ISERROR(HLOOKUP($B57,INDIRECT("'Monthly Resource Report'!"&amp;'Wilson Validation'!$G$1047950&amp;":"&amp;'Wilson Validation'!$G$1047951),'Wilson Validation'!G$1047952,FALSE)),0,HLOOKUP($B57,INDIRECT("'Monthly Resource Report'!"&amp;'Wilson Validation'!$G$1047950&amp;":"&amp;'Wilson Validation'!$G$1047951),'Wilson Validation'!G$1047952,FALSE))</f>
        <v>0</v>
      </c>
      <c r="H57" s="297">
        <f ca="1">+IF(ISERROR(HLOOKUP($B57,INDIRECT("'Monthly Resource Report'!"&amp;'Wilson Validation'!$G$1047950&amp;":"&amp;'Wilson Validation'!$G$1047951),'Wilson Validation'!H$1047952,FALSE)),0,HLOOKUP($B57,INDIRECT("'Monthly Resource Report'!"&amp;'Wilson Validation'!$G$1047950&amp;":"&amp;'Wilson Validation'!$G$1047951),'Wilson Validation'!H$1047952,FALSE))</f>
        <v>0</v>
      </c>
      <c r="I57" s="317">
        <f ca="1">+IF(ISERROR(HLOOKUP($B57,INDIRECT("'Monthly Resource Report'!"&amp;'Wilson Validation'!$G$1047950&amp;":"&amp;'Wilson Validation'!$G$1047951),'Wilson Validation'!I$1047952,FALSE)),0,HLOOKUP($B57,INDIRECT("'Monthly Resource Report'!"&amp;'Wilson Validation'!$G$1047950&amp;":"&amp;'Wilson Validation'!$G$1047951),'Wilson Validation'!I$1047952,FALSE))</f>
        <v>0</v>
      </c>
      <c r="J57" s="318">
        <f ca="1">+IF(ISERROR(HLOOKUP($B57,INDIRECT("'Monthly Resource Report'!"&amp;'Wilson Validation'!$G$1047950&amp;":"&amp;'Wilson Validation'!$G$1047951),'Wilson Validation'!J$1047952,FALSE)),0,HLOOKUP($B57,INDIRECT("'Monthly Resource Report'!"&amp;'Wilson Validation'!$G$1047950&amp;":"&amp;'Wilson Validation'!$G$1047951),'Wilson Validation'!J$1047952,FALSE))</f>
        <v>0</v>
      </c>
    </row>
    <row r="58" spans="2:10">
      <c r="B58" s="301">
        <v>42948</v>
      </c>
      <c r="C58" s="294">
        <v>417</v>
      </c>
      <c r="D58" s="297">
        <v>3.2119743000000001</v>
      </c>
      <c r="E58" s="299">
        <v>0.06</v>
      </c>
      <c r="F58" s="295">
        <v>0.53</v>
      </c>
      <c r="G58" s="634">
        <f ca="1">+IF(ISERROR(HLOOKUP($B58,INDIRECT("'Monthly Resource Report'!"&amp;'Wilson Validation'!$G$1047950&amp;":"&amp;'Wilson Validation'!$G$1047951),'Wilson Validation'!G$1047952,FALSE)),0,HLOOKUP($B58,INDIRECT("'Monthly Resource Report'!"&amp;'Wilson Validation'!$G$1047950&amp;":"&amp;'Wilson Validation'!$G$1047951),'Wilson Validation'!G$1047952,FALSE))</f>
        <v>0</v>
      </c>
      <c r="H58" s="297">
        <f ca="1">+IF(ISERROR(HLOOKUP($B58,INDIRECT("'Monthly Resource Report'!"&amp;'Wilson Validation'!$G$1047950&amp;":"&amp;'Wilson Validation'!$G$1047951),'Wilson Validation'!H$1047952,FALSE)),0,HLOOKUP($B58,INDIRECT("'Monthly Resource Report'!"&amp;'Wilson Validation'!$G$1047950&amp;":"&amp;'Wilson Validation'!$G$1047951),'Wilson Validation'!H$1047952,FALSE))</f>
        <v>0</v>
      </c>
      <c r="I58" s="317">
        <f ca="1">+IF(ISERROR(HLOOKUP($B58,INDIRECT("'Monthly Resource Report'!"&amp;'Wilson Validation'!$G$1047950&amp;":"&amp;'Wilson Validation'!$G$1047951),'Wilson Validation'!I$1047952,FALSE)),0,HLOOKUP($B58,INDIRECT("'Monthly Resource Report'!"&amp;'Wilson Validation'!$G$1047950&amp;":"&amp;'Wilson Validation'!$G$1047951),'Wilson Validation'!I$1047952,FALSE))</f>
        <v>0</v>
      </c>
      <c r="J58" s="318">
        <f ca="1">+IF(ISERROR(HLOOKUP($B58,INDIRECT("'Monthly Resource Report'!"&amp;'Wilson Validation'!$G$1047950&amp;":"&amp;'Wilson Validation'!$G$1047951),'Wilson Validation'!J$1047952,FALSE)),0,HLOOKUP($B58,INDIRECT("'Monthly Resource Report'!"&amp;'Wilson Validation'!$G$1047950&amp;":"&amp;'Wilson Validation'!$G$1047951),'Wilson Validation'!J$1047952,FALSE))</f>
        <v>0</v>
      </c>
    </row>
    <row r="59" spans="2:10">
      <c r="B59" s="301">
        <v>42979</v>
      </c>
      <c r="C59" s="294">
        <v>417</v>
      </c>
      <c r="D59" s="297">
        <v>3.2119743000000001</v>
      </c>
      <c r="E59" s="299">
        <v>0.06</v>
      </c>
      <c r="F59" s="295">
        <v>0.53</v>
      </c>
      <c r="G59" s="634">
        <f ca="1">+IF(ISERROR(HLOOKUP($B59,INDIRECT("'Monthly Resource Report'!"&amp;'Wilson Validation'!$G$1047950&amp;":"&amp;'Wilson Validation'!$G$1047951),'Wilson Validation'!G$1047952,FALSE)),0,HLOOKUP($B59,INDIRECT("'Monthly Resource Report'!"&amp;'Wilson Validation'!$G$1047950&amp;":"&amp;'Wilson Validation'!$G$1047951),'Wilson Validation'!G$1047952,FALSE))</f>
        <v>0</v>
      </c>
      <c r="H59" s="297">
        <f ca="1">+IF(ISERROR(HLOOKUP($B59,INDIRECT("'Monthly Resource Report'!"&amp;'Wilson Validation'!$G$1047950&amp;":"&amp;'Wilson Validation'!$G$1047951),'Wilson Validation'!H$1047952,FALSE)),0,HLOOKUP($B59,INDIRECT("'Monthly Resource Report'!"&amp;'Wilson Validation'!$G$1047950&amp;":"&amp;'Wilson Validation'!$G$1047951),'Wilson Validation'!H$1047952,FALSE))</f>
        <v>0</v>
      </c>
      <c r="I59" s="317">
        <f ca="1">+IF(ISERROR(HLOOKUP($B59,INDIRECT("'Monthly Resource Report'!"&amp;'Wilson Validation'!$G$1047950&amp;":"&amp;'Wilson Validation'!$G$1047951),'Wilson Validation'!I$1047952,FALSE)),0,HLOOKUP($B59,INDIRECT("'Monthly Resource Report'!"&amp;'Wilson Validation'!$G$1047950&amp;":"&amp;'Wilson Validation'!$G$1047951),'Wilson Validation'!I$1047952,FALSE))</f>
        <v>0</v>
      </c>
      <c r="J59" s="318">
        <f ca="1">+IF(ISERROR(HLOOKUP($B59,INDIRECT("'Monthly Resource Report'!"&amp;'Wilson Validation'!$G$1047950&amp;":"&amp;'Wilson Validation'!$G$1047951),'Wilson Validation'!J$1047952,FALSE)),0,HLOOKUP($B59,INDIRECT("'Monthly Resource Report'!"&amp;'Wilson Validation'!$G$1047950&amp;":"&amp;'Wilson Validation'!$G$1047951),'Wilson Validation'!J$1047952,FALSE))</f>
        <v>0</v>
      </c>
    </row>
    <row r="60" spans="2:10">
      <c r="B60" s="301">
        <v>43009</v>
      </c>
      <c r="C60" s="294">
        <v>417</v>
      </c>
      <c r="D60" s="297">
        <v>3.2119743000000001</v>
      </c>
      <c r="E60" s="299">
        <v>0.06</v>
      </c>
      <c r="F60" s="295">
        <v>0.53</v>
      </c>
      <c r="G60" s="634">
        <f ca="1">+IF(ISERROR(HLOOKUP($B60,INDIRECT("'Monthly Resource Report'!"&amp;'Wilson Validation'!$G$1047950&amp;":"&amp;'Wilson Validation'!$G$1047951),'Wilson Validation'!G$1047952,FALSE)),0,HLOOKUP($B60,INDIRECT("'Monthly Resource Report'!"&amp;'Wilson Validation'!$G$1047950&amp;":"&amp;'Wilson Validation'!$G$1047951),'Wilson Validation'!G$1047952,FALSE))</f>
        <v>0</v>
      </c>
      <c r="H60" s="297">
        <f ca="1">+IF(ISERROR(HLOOKUP($B60,INDIRECT("'Monthly Resource Report'!"&amp;'Wilson Validation'!$G$1047950&amp;":"&amp;'Wilson Validation'!$G$1047951),'Wilson Validation'!H$1047952,FALSE)),0,HLOOKUP($B60,INDIRECT("'Monthly Resource Report'!"&amp;'Wilson Validation'!$G$1047950&amp;":"&amp;'Wilson Validation'!$G$1047951),'Wilson Validation'!H$1047952,FALSE))</f>
        <v>0</v>
      </c>
      <c r="I60" s="317">
        <f ca="1">+IF(ISERROR(HLOOKUP($B60,INDIRECT("'Monthly Resource Report'!"&amp;'Wilson Validation'!$G$1047950&amp;":"&amp;'Wilson Validation'!$G$1047951),'Wilson Validation'!I$1047952,FALSE)),0,HLOOKUP($B60,INDIRECT("'Monthly Resource Report'!"&amp;'Wilson Validation'!$G$1047950&amp;":"&amp;'Wilson Validation'!$G$1047951),'Wilson Validation'!I$1047952,FALSE))</f>
        <v>0</v>
      </c>
      <c r="J60" s="318">
        <f ca="1">+IF(ISERROR(HLOOKUP($B60,INDIRECT("'Monthly Resource Report'!"&amp;'Wilson Validation'!$G$1047950&amp;":"&amp;'Wilson Validation'!$G$1047951),'Wilson Validation'!J$1047952,FALSE)),0,HLOOKUP($B60,INDIRECT("'Monthly Resource Report'!"&amp;'Wilson Validation'!$G$1047950&amp;":"&amp;'Wilson Validation'!$G$1047951),'Wilson Validation'!J$1047952,FALSE))</f>
        <v>0</v>
      </c>
    </row>
    <row r="61" spans="2:10">
      <c r="B61" s="301">
        <v>43040</v>
      </c>
      <c r="C61" s="294">
        <v>417</v>
      </c>
      <c r="D61" s="297">
        <v>3.2119743000000001</v>
      </c>
      <c r="E61" s="299">
        <v>0.06</v>
      </c>
      <c r="F61" s="295">
        <v>0.53</v>
      </c>
      <c r="G61" s="634">
        <f ca="1">+IF(ISERROR(HLOOKUP($B61,INDIRECT("'Monthly Resource Report'!"&amp;'Wilson Validation'!$G$1047950&amp;":"&amp;'Wilson Validation'!$G$1047951),'Wilson Validation'!G$1047952,FALSE)),0,HLOOKUP($B61,INDIRECT("'Monthly Resource Report'!"&amp;'Wilson Validation'!$G$1047950&amp;":"&amp;'Wilson Validation'!$G$1047951),'Wilson Validation'!G$1047952,FALSE))</f>
        <v>0</v>
      </c>
      <c r="H61" s="297">
        <f ca="1">+IF(ISERROR(HLOOKUP($B61,INDIRECT("'Monthly Resource Report'!"&amp;'Wilson Validation'!$G$1047950&amp;":"&amp;'Wilson Validation'!$G$1047951),'Wilson Validation'!H$1047952,FALSE)),0,HLOOKUP($B61,INDIRECT("'Monthly Resource Report'!"&amp;'Wilson Validation'!$G$1047950&amp;":"&amp;'Wilson Validation'!$G$1047951),'Wilson Validation'!H$1047952,FALSE))</f>
        <v>0</v>
      </c>
      <c r="I61" s="317">
        <f ca="1">+IF(ISERROR(HLOOKUP($B61,INDIRECT("'Monthly Resource Report'!"&amp;'Wilson Validation'!$G$1047950&amp;":"&amp;'Wilson Validation'!$G$1047951),'Wilson Validation'!I$1047952,FALSE)),0,HLOOKUP($B61,INDIRECT("'Monthly Resource Report'!"&amp;'Wilson Validation'!$G$1047950&amp;":"&amp;'Wilson Validation'!$G$1047951),'Wilson Validation'!I$1047952,FALSE))</f>
        <v>0</v>
      </c>
      <c r="J61" s="318">
        <f ca="1">+IF(ISERROR(HLOOKUP($B61,INDIRECT("'Monthly Resource Report'!"&amp;'Wilson Validation'!$G$1047950&amp;":"&amp;'Wilson Validation'!$G$1047951),'Wilson Validation'!J$1047952,FALSE)),0,HLOOKUP($B61,INDIRECT("'Monthly Resource Report'!"&amp;'Wilson Validation'!$G$1047950&amp;":"&amp;'Wilson Validation'!$G$1047951),'Wilson Validation'!J$1047952,FALSE))</f>
        <v>0</v>
      </c>
    </row>
    <row r="62" spans="2:10">
      <c r="B62" s="301">
        <v>43070</v>
      </c>
      <c r="C62" s="294">
        <v>417</v>
      </c>
      <c r="D62" s="297">
        <v>3.2119743000000001</v>
      </c>
      <c r="E62" s="299">
        <v>0.06</v>
      </c>
      <c r="F62" s="295">
        <v>0.53</v>
      </c>
      <c r="G62" s="634">
        <f ca="1">+IF(ISERROR(HLOOKUP($B62,INDIRECT("'Monthly Resource Report'!"&amp;'Wilson Validation'!$G$1047950&amp;":"&amp;'Wilson Validation'!$G$1047951),'Wilson Validation'!G$1047952,FALSE)),0,HLOOKUP($B62,INDIRECT("'Monthly Resource Report'!"&amp;'Wilson Validation'!$G$1047950&amp;":"&amp;'Wilson Validation'!$G$1047951),'Wilson Validation'!G$1047952,FALSE))</f>
        <v>0</v>
      </c>
      <c r="H62" s="297">
        <f ca="1">+IF(ISERROR(HLOOKUP($B62,INDIRECT("'Monthly Resource Report'!"&amp;'Wilson Validation'!$G$1047950&amp;":"&amp;'Wilson Validation'!$G$1047951),'Wilson Validation'!H$1047952,FALSE)),0,HLOOKUP($B62,INDIRECT("'Monthly Resource Report'!"&amp;'Wilson Validation'!$G$1047950&amp;":"&amp;'Wilson Validation'!$G$1047951),'Wilson Validation'!H$1047952,FALSE))</f>
        <v>0</v>
      </c>
      <c r="I62" s="317">
        <f ca="1">+IF(ISERROR(HLOOKUP($B62,INDIRECT("'Monthly Resource Report'!"&amp;'Wilson Validation'!$G$1047950&amp;":"&amp;'Wilson Validation'!$G$1047951),'Wilson Validation'!I$1047952,FALSE)),0,HLOOKUP($B62,INDIRECT("'Monthly Resource Report'!"&amp;'Wilson Validation'!$G$1047950&amp;":"&amp;'Wilson Validation'!$G$1047951),'Wilson Validation'!I$1047952,FALSE))</f>
        <v>0</v>
      </c>
      <c r="J62" s="318">
        <f ca="1">+IF(ISERROR(HLOOKUP($B62,INDIRECT("'Monthly Resource Report'!"&amp;'Wilson Validation'!$G$1047950&amp;":"&amp;'Wilson Validation'!$G$1047951),'Wilson Validation'!J$1047952,FALSE)),0,HLOOKUP($B62,INDIRECT("'Monthly Resource Report'!"&amp;'Wilson Validation'!$G$1047950&amp;":"&amp;'Wilson Validation'!$G$1047951),'Wilson Validation'!J$1047952,FALSE))</f>
        <v>0</v>
      </c>
    </row>
    <row r="63" spans="2:10">
      <c r="B63" s="301">
        <v>43101</v>
      </c>
      <c r="C63" s="294">
        <v>417</v>
      </c>
      <c r="D63" s="297">
        <v>3.2929160523599998</v>
      </c>
      <c r="E63" s="299">
        <v>0.06</v>
      </c>
      <c r="F63" s="295">
        <v>0.53</v>
      </c>
      <c r="G63" s="634">
        <f ca="1">+IF(ISERROR(HLOOKUP($B63,INDIRECT("'Monthly Resource Report'!"&amp;'Wilson Validation'!$G$1047950&amp;":"&amp;'Wilson Validation'!$G$1047951),'Wilson Validation'!G$1047952,FALSE)),0,HLOOKUP($B63,INDIRECT("'Monthly Resource Report'!"&amp;'Wilson Validation'!$G$1047950&amp;":"&amp;'Wilson Validation'!$G$1047951),'Wilson Validation'!G$1047952,FALSE))</f>
        <v>0</v>
      </c>
      <c r="H63" s="297">
        <f ca="1">+IF(ISERROR(HLOOKUP($B63,INDIRECT("'Monthly Resource Report'!"&amp;'Wilson Validation'!$G$1047950&amp;":"&amp;'Wilson Validation'!$G$1047951),'Wilson Validation'!H$1047952,FALSE)),0,HLOOKUP($B63,INDIRECT("'Monthly Resource Report'!"&amp;'Wilson Validation'!$G$1047950&amp;":"&amp;'Wilson Validation'!$G$1047951),'Wilson Validation'!H$1047952,FALSE))</f>
        <v>0</v>
      </c>
      <c r="I63" s="317">
        <f ca="1">+IF(ISERROR(HLOOKUP($B63,INDIRECT("'Monthly Resource Report'!"&amp;'Wilson Validation'!$G$1047950&amp;":"&amp;'Wilson Validation'!$G$1047951),'Wilson Validation'!I$1047952,FALSE)),0,HLOOKUP($B63,INDIRECT("'Monthly Resource Report'!"&amp;'Wilson Validation'!$G$1047950&amp;":"&amp;'Wilson Validation'!$G$1047951),'Wilson Validation'!I$1047952,FALSE))</f>
        <v>0</v>
      </c>
      <c r="J63" s="318">
        <f ca="1">+IF(ISERROR(HLOOKUP($B63,INDIRECT("'Monthly Resource Report'!"&amp;'Wilson Validation'!$G$1047950&amp;":"&amp;'Wilson Validation'!$G$1047951),'Wilson Validation'!J$1047952,FALSE)),0,HLOOKUP($B63,INDIRECT("'Monthly Resource Report'!"&amp;'Wilson Validation'!$G$1047950&amp;":"&amp;'Wilson Validation'!$G$1047951),'Wilson Validation'!J$1047952,FALSE))</f>
        <v>0</v>
      </c>
    </row>
    <row r="64" spans="2:10">
      <c r="B64" s="301">
        <v>43132</v>
      </c>
      <c r="C64" s="294">
        <v>417</v>
      </c>
      <c r="D64" s="297">
        <v>3.2929160523599998</v>
      </c>
      <c r="E64" s="299">
        <v>0.06</v>
      </c>
      <c r="F64" s="295">
        <v>0.53</v>
      </c>
      <c r="G64" s="634">
        <f ca="1">+IF(ISERROR(HLOOKUP($B64,INDIRECT("'Monthly Resource Report'!"&amp;'Wilson Validation'!$G$1047950&amp;":"&amp;'Wilson Validation'!$G$1047951),'Wilson Validation'!G$1047952,FALSE)),0,HLOOKUP($B64,INDIRECT("'Monthly Resource Report'!"&amp;'Wilson Validation'!$G$1047950&amp;":"&amp;'Wilson Validation'!$G$1047951),'Wilson Validation'!G$1047952,FALSE))</f>
        <v>0</v>
      </c>
      <c r="H64" s="297">
        <f ca="1">+IF(ISERROR(HLOOKUP($B64,INDIRECT("'Monthly Resource Report'!"&amp;'Wilson Validation'!$G$1047950&amp;":"&amp;'Wilson Validation'!$G$1047951),'Wilson Validation'!H$1047952,FALSE)),0,HLOOKUP($B64,INDIRECT("'Monthly Resource Report'!"&amp;'Wilson Validation'!$G$1047950&amp;":"&amp;'Wilson Validation'!$G$1047951),'Wilson Validation'!H$1047952,FALSE))</f>
        <v>0</v>
      </c>
      <c r="I64" s="317">
        <f ca="1">+IF(ISERROR(HLOOKUP($B64,INDIRECT("'Monthly Resource Report'!"&amp;'Wilson Validation'!$G$1047950&amp;":"&amp;'Wilson Validation'!$G$1047951),'Wilson Validation'!I$1047952,FALSE)),0,HLOOKUP($B64,INDIRECT("'Monthly Resource Report'!"&amp;'Wilson Validation'!$G$1047950&amp;":"&amp;'Wilson Validation'!$G$1047951),'Wilson Validation'!I$1047952,FALSE))</f>
        <v>0</v>
      </c>
      <c r="J64" s="318">
        <f ca="1">+IF(ISERROR(HLOOKUP($B64,INDIRECT("'Monthly Resource Report'!"&amp;'Wilson Validation'!$G$1047950&amp;":"&amp;'Wilson Validation'!$G$1047951),'Wilson Validation'!J$1047952,FALSE)),0,HLOOKUP($B64,INDIRECT("'Monthly Resource Report'!"&amp;'Wilson Validation'!$G$1047950&amp;":"&amp;'Wilson Validation'!$G$1047951),'Wilson Validation'!J$1047952,FALSE))</f>
        <v>0</v>
      </c>
    </row>
    <row r="65" spans="2:10">
      <c r="B65" s="301">
        <v>43160</v>
      </c>
      <c r="C65" s="294">
        <v>417</v>
      </c>
      <c r="D65" s="297">
        <v>3.2929160523599998</v>
      </c>
      <c r="E65" s="299">
        <v>0.06</v>
      </c>
      <c r="F65" s="295">
        <v>0.53</v>
      </c>
      <c r="G65" s="634">
        <f ca="1">+IF(ISERROR(HLOOKUP($B65,INDIRECT("'Monthly Resource Report'!"&amp;'Wilson Validation'!$G$1047950&amp;":"&amp;'Wilson Validation'!$G$1047951),'Wilson Validation'!G$1047952,FALSE)),0,HLOOKUP($B65,INDIRECT("'Monthly Resource Report'!"&amp;'Wilson Validation'!$G$1047950&amp;":"&amp;'Wilson Validation'!$G$1047951),'Wilson Validation'!G$1047952,FALSE))</f>
        <v>0</v>
      </c>
      <c r="H65" s="297">
        <f ca="1">+IF(ISERROR(HLOOKUP($B65,INDIRECT("'Monthly Resource Report'!"&amp;'Wilson Validation'!$G$1047950&amp;":"&amp;'Wilson Validation'!$G$1047951),'Wilson Validation'!H$1047952,FALSE)),0,HLOOKUP($B65,INDIRECT("'Monthly Resource Report'!"&amp;'Wilson Validation'!$G$1047950&amp;":"&amp;'Wilson Validation'!$G$1047951),'Wilson Validation'!H$1047952,FALSE))</f>
        <v>0</v>
      </c>
      <c r="I65" s="317">
        <f ca="1">+IF(ISERROR(HLOOKUP($B65,INDIRECT("'Monthly Resource Report'!"&amp;'Wilson Validation'!$G$1047950&amp;":"&amp;'Wilson Validation'!$G$1047951),'Wilson Validation'!I$1047952,FALSE)),0,HLOOKUP($B65,INDIRECT("'Monthly Resource Report'!"&amp;'Wilson Validation'!$G$1047950&amp;":"&amp;'Wilson Validation'!$G$1047951),'Wilson Validation'!I$1047952,FALSE))</f>
        <v>0</v>
      </c>
      <c r="J65" s="318">
        <f ca="1">+IF(ISERROR(HLOOKUP($B65,INDIRECT("'Monthly Resource Report'!"&amp;'Wilson Validation'!$G$1047950&amp;":"&amp;'Wilson Validation'!$G$1047951),'Wilson Validation'!J$1047952,FALSE)),0,HLOOKUP($B65,INDIRECT("'Monthly Resource Report'!"&amp;'Wilson Validation'!$G$1047950&amp;":"&amp;'Wilson Validation'!$G$1047951),'Wilson Validation'!J$1047952,FALSE))</f>
        <v>0</v>
      </c>
    </row>
    <row r="66" spans="2:10">
      <c r="B66" s="301">
        <v>43191</v>
      </c>
      <c r="C66" s="294">
        <v>417</v>
      </c>
      <c r="D66" s="297">
        <v>3.2929160523599998</v>
      </c>
      <c r="E66" s="299">
        <v>0.06</v>
      </c>
      <c r="F66" s="295">
        <v>0.53</v>
      </c>
      <c r="G66" s="634">
        <f ca="1">+IF(ISERROR(HLOOKUP($B66,INDIRECT("'Monthly Resource Report'!"&amp;'Wilson Validation'!$G$1047950&amp;":"&amp;'Wilson Validation'!$G$1047951),'Wilson Validation'!G$1047952,FALSE)),0,HLOOKUP($B66,INDIRECT("'Monthly Resource Report'!"&amp;'Wilson Validation'!$G$1047950&amp;":"&amp;'Wilson Validation'!$G$1047951),'Wilson Validation'!G$1047952,FALSE))</f>
        <v>0</v>
      </c>
      <c r="H66" s="297">
        <f ca="1">+IF(ISERROR(HLOOKUP($B66,INDIRECT("'Monthly Resource Report'!"&amp;'Wilson Validation'!$G$1047950&amp;":"&amp;'Wilson Validation'!$G$1047951),'Wilson Validation'!H$1047952,FALSE)),0,HLOOKUP($B66,INDIRECT("'Monthly Resource Report'!"&amp;'Wilson Validation'!$G$1047950&amp;":"&amp;'Wilson Validation'!$G$1047951),'Wilson Validation'!H$1047952,FALSE))</f>
        <v>0</v>
      </c>
      <c r="I66" s="317">
        <f ca="1">+IF(ISERROR(HLOOKUP($B66,INDIRECT("'Monthly Resource Report'!"&amp;'Wilson Validation'!$G$1047950&amp;":"&amp;'Wilson Validation'!$G$1047951),'Wilson Validation'!I$1047952,FALSE)),0,HLOOKUP($B66,INDIRECT("'Monthly Resource Report'!"&amp;'Wilson Validation'!$G$1047950&amp;":"&amp;'Wilson Validation'!$G$1047951),'Wilson Validation'!I$1047952,FALSE))</f>
        <v>0</v>
      </c>
      <c r="J66" s="318">
        <f ca="1">+IF(ISERROR(HLOOKUP($B66,INDIRECT("'Monthly Resource Report'!"&amp;'Wilson Validation'!$G$1047950&amp;":"&amp;'Wilson Validation'!$G$1047951),'Wilson Validation'!J$1047952,FALSE)),0,HLOOKUP($B66,INDIRECT("'Monthly Resource Report'!"&amp;'Wilson Validation'!$G$1047950&amp;":"&amp;'Wilson Validation'!$G$1047951),'Wilson Validation'!J$1047952,FALSE))</f>
        <v>0</v>
      </c>
    </row>
    <row r="67" spans="2:10">
      <c r="B67" s="301">
        <v>43221</v>
      </c>
      <c r="C67" s="294">
        <v>417</v>
      </c>
      <c r="D67" s="297">
        <v>3.2929160523599998</v>
      </c>
      <c r="E67" s="299">
        <v>0.06</v>
      </c>
      <c r="F67" s="295">
        <v>0.53</v>
      </c>
      <c r="G67" s="634">
        <f ca="1">+IF(ISERROR(HLOOKUP($B67,INDIRECT("'Monthly Resource Report'!"&amp;'Wilson Validation'!$G$1047950&amp;":"&amp;'Wilson Validation'!$G$1047951),'Wilson Validation'!G$1047952,FALSE)),0,HLOOKUP($B67,INDIRECT("'Monthly Resource Report'!"&amp;'Wilson Validation'!$G$1047950&amp;":"&amp;'Wilson Validation'!$G$1047951),'Wilson Validation'!G$1047952,FALSE))</f>
        <v>0</v>
      </c>
      <c r="H67" s="297">
        <f ca="1">+IF(ISERROR(HLOOKUP($B67,INDIRECT("'Monthly Resource Report'!"&amp;'Wilson Validation'!$G$1047950&amp;":"&amp;'Wilson Validation'!$G$1047951),'Wilson Validation'!H$1047952,FALSE)),0,HLOOKUP($B67,INDIRECT("'Monthly Resource Report'!"&amp;'Wilson Validation'!$G$1047950&amp;":"&amp;'Wilson Validation'!$G$1047951),'Wilson Validation'!H$1047952,FALSE))</f>
        <v>0</v>
      </c>
      <c r="I67" s="317">
        <f ca="1">+IF(ISERROR(HLOOKUP($B67,INDIRECT("'Monthly Resource Report'!"&amp;'Wilson Validation'!$G$1047950&amp;":"&amp;'Wilson Validation'!$G$1047951),'Wilson Validation'!I$1047952,FALSE)),0,HLOOKUP($B67,INDIRECT("'Monthly Resource Report'!"&amp;'Wilson Validation'!$G$1047950&amp;":"&amp;'Wilson Validation'!$G$1047951),'Wilson Validation'!I$1047952,FALSE))</f>
        <v>0</v>
      </c>
      <c r="J67" s="318">
        <f ca="1">+IF(ISERROR(HLOOKUP($B67,INDIRECT("'Monthly Resource Report'!"&amp;'Wilson Validation'!$G$1047950&amp;":"&amp;'Wilson Validation'!$G$1047951),'Wilson Validation'!J$1047952,FALSE)),0,HLOOKUP($B67,INDIRECT("'Monthly Resource Report'!"&amp;'Wilson Validation'!$G$1047950&amp;":"&amp;'Wilson Validation'!$G$1047951),'Wilson Validation'!J$1047952,FALSE))</f>
        <v>0</v>
      </c>
    </row>
    <row r="68" spans="2:10">
      <c r="B68" s="301">
        <v>43252</v>
      </c>
      <c r="C68" s="294">
        <v>417</v>
      </c>
      <c r="D68" s="297">
        <v>3.2929160523599998</v>
      </c>
      <c r="E68" s="299">
        <v>0.06</v>
      </c>
      <c r="F68" s="295">
        <v>0.53</v>
      </c>
      <c r="G68" s="634">
        <f ca="1">+IF(ISERROR(HLOOKUP($B68,INDIRECT("'Monthly Resource Report'!"&amp;'Wilson Validation'!$G$1047950&amp;":"&amp;'Wilson Validation'!$G$1047951),'Wilson Validation'!G$1047952,FALSE)),0,HLOOKUP($B68,INDIRECT("'Monthly Resource Report'!"&amp;'Wilson Validation'!$G$1047950&amp;":"&amp;'Wilson Validation'!$G$1047951),'Wilson Validation'!G$1047952,FALSE))</f>
        <v>0</v>
      </c>
      <c r="H68" s="297">
        <f ca="1">+IF(ISERROR(HLOOKUP($B68,INDIRECT("'Monthly Resource Report'!"&amp;'Wilson Validation'!$G$1047950&amp;":"&amp;'Wilson Validation'!$G$1047951),'Wilson Validation'!H$1047952,FALSE)),0,HLOOKUP($B68,INDIRECT("'Monthly Resource Report'!"&amp;'Wilson Validation'!$G$1047950&amp;":"&amp;'Wilson Validation'!$G$1047951),'Wilson Validation'!H$1047952,FALSE))</f>
        <v>0</v>
      </c>
      <c r="I68" s="317">
        <f ca="1">+IF(ISERROR(HLOOKUP($B68,INDIRECT("'Monthly Resource Report'!"&amp;'Wilson Validation'!$G$1047950&amp;":"&amp;'Wilson Validation'!$G$1047951),'Wilson Validation'!I$1047952,FALSE)),0,HLOOKUP($B68,INDIRECT("'Monthly Resource Report'!"&amp;'Wilson Validation'!$G$1047950&amp;":"&amp;'Wilson Validation'!$G$1047951),'Wilson Validation'!I$1047952,FALSE))</f>
        <v>0</v>
      </c>
      <c r="J68" s="318">
        <f ca="1">+IF(ISERROR(HLOOKUP($B68,INDIRECT("'Monthly Resource Report'!"&amp;'Wilson Validation'!$G$1047950&amp;":"&amp;'Wilson Validation'!$G$1047951),'Wilson Validation'!J$1047952,FALSE)),0,HLOOKUP($B68,INDIRECT("'Monthly Resource Report'!"&amp;'Wilson Validation'!$G$1047950&amp;":"&amp;'Wilson Validation'!$G$1047951),'Wilson Validation'!J$1047952,FALSE))</f>
        <v>0</v>
      </c>
    </row>
    <row r="69" spans="2:10">
      <c r="B69" s="301">
        <v>43282</v>
      </c>
      <c r="C69" s="294">
        <v>417</v>
      </c>
      <c r="D69" s="297">
        <v>3.2929160523599998</v>
      </c>
      <c r="E69" s="299">
        <v>0.06</v>
      </c>
      <c r="F69" s="295">
        <v>0.53</v>
      </c>
      <c r="G69" s="634">
        <f ca="1">+IF(ISERROR(HLOOKUP($B69,INDIRECT("'Monthly Resource Report'!"&amp;'Wilson Validation'!$G$1047950&amp;":"&amp;'Wilson Validation'!$G$1047951),'Wilson Validation'!G$1047952,FALSE)),0,HLOOKUP($B69,INDIRECT("'Monthly Resource Report'!"&amp;'Wilson Validation'!$G$1047950&amp;":"&amp;'Wilson Validation'!$G$1047951),'Wilson Validation'!G$1047952,FALSE))</f>
        <v>0</v>
      </c>
      <c r="H69" s="297">
        <f ca="1">+IF(ISERROR(HLOOKUP($B69,INDIRECT("'Monthly Resource Report'!"&amp;'Wilson Validation'!$G$1047950&amp;":"&amp;'Wilson Validation'!$G$1047951),'Wilson Validation'!H$1047952,FALSE)),0,HLOOKUP($B69,INDIRECT("'Monthly Resource Report'!"&amp;'Wilson Validation'!$G$1047950&amp;":"&amp;'Wilson Validation'!$G$1047951),'Wilson Validation'!H$1047952,FALSE))</f>
        <v>0</v>
      </c>
      <c r="I69" s="317">
        <f ca="1">+IF(ISERROR(HLOOKUP($B69,INDIRECT("'Monthly Resource Report'!"&amp;'Wilson Validation'!$G$1047950&amp;":"&amp;'Wilson Validation'!$G$1047951),'Wilson Validation'!I$1047952,FALSE)),0,HLOOKUP($B69,INDIRECT("'Monthly Resource Report'!"&amp;'Wilson Validation'!$G$1047950&amp;":"&amp;'Wilson Validation'!$G$1047951),'Wilson Validation'!I$1047952,FALSE))</f>
        <v>0</v>
      </c>
      <c r="J69" s="318">
        <f ca="1">+IF(ISERROR(HLOOKUP($B69,INDIRECT("'Monthly Resource Report'!"&amp;'Wilson Validation'!$G$1047950&amp;":"&amp;'Wilson Validation'!$G$1047951),'Wilson Validation'!J$1047952,FALSE)),0,HLOOKUP($B69,INDIRECT("'Monthly Resource Report'!"&amp;'Wilson Validation'!$G$1047950&amp;":"&amp;'Wilson Validation'!$G$1047951),'Wilson Validation'!J$1047952,FALSE))</f>
        <v>0</v>
      </c>
    </row>
    <row r="70" spans="2:10">
      <c r="B70" s="301">
        <v>43313</v>
      </c>
      <c r="C70" s="294">
        <v>417</v>
      </c>
      <c r="D70" s="297">
        <v>3.2929160523599998</v>
      </c>
      <c r="E70" s="299">
        <v>0.06</v>
      </c>
      <c r="F70" s="295">
        <v>0.53</v>
      </c>
      <c r="G70" s="634">
        <f ca="1">+IF(ISERROR(HLOOKUP($B70,INDIRECT("'Monthly Resource Report'!"&amp;'Wilson Validation'!$G$1047950&amp;":"&amp;'Wilson Validation'!$G$1047951),'Wilson Validation'!G$1047952,FALSE)),0,HLOOKUP($B70,INDIRECT("'Monthly Resource Report'!"&amp;'Wilson Validation'!$G$1047950&amp;":"&amp;'Wilson Validation'!$G$1047951),'Wilson Validation'!G$1047952,FALSE))</f>
        <v>0</v>
      </c>
      <c r="H70" s="297">
        <f ca="1">+IF(ISERROR(HLOOKUP($B70,INDIRECT("'Monthly Resource Report'!"&amp;'Wilson Validation'!$G$1047950&amp;":"&amp;'Wilson Validation'!$G$1047951),'Wilson Validation'!H$1047952,FALSE)),0,HLOOKUP($B70,INDIRECT("'Monthly Resource Report'!"&amp;'Wilson Validation'!$G$1047950&amp;":"&amp;'Wilson Validation'!$G$1047951),'Wilson Validation'!H$1047952,FALSE))</f>
        <v>0</v>
      </c>
      <c r="I70" s="317">
        <f ca="1">+IF(ISERROR(HLOOKUP($B70,INDIRECT("'Monthly Resource Report'!"&amp;'Wilson Validation'!$G$1047950&amp;":"&amp;'Wilson Validation'!$G$1047951),'Wilson Validation'!I$1047952,FALSE)),0,HLOOKUP($B70,INDIRECT("'Monthly Resource Report'!"&amp;'Wilson Validation'!$G$1047950&amp;":"&amp;'Wilson Validation'!$G$1047951),'Wilson Validation'!I$1047952,FALSE))</f>
        <v>0</v>
      </c>
      <c r="J70" s="318">
        <f ca="1">+IF(ISERROR(HLOOKUP($B70,INDIRECT("'Monthly Resource Report'!"&amp;'Wilson Validation'!$G$1047950&amp;":"&amp;'Wilson Validation'!$G$1047951),'Wilson Validation'!J$1047952,FALSE)),0,HLOOKUP($B70,INDIRECT("'Monthly Resource Report'!"&amp;'Wilson Validation'!$G$1047950&amp;":"&amp;'Wilson Validation'!$G$1047951),'Wilson Validation'!J$1047952,FALSE))</f>
        <v>0</v>
      </c>
    </row>
    <row r="71" spans="2:10">
      <c r="B71" s="301">
        <v>43344</v>
      </c>
      <c r="C71" s="294">
        <v>417</v>
      </c>
      <c r="D71" s="297">
        <v>3.2929160523599998</v>
      </c>
      <c r="E71" s="299">
        <v>0.06</v>
      </c>
      <c r="F71" s="295">
        <v>0.53</v>
      </c>
      <c r="G71" s="634">
        <f ca="1">+IF(ISERROR(HLOOKUP($B71,INDIRECT("'Monthly Resource Report'!"&amp;'Wilson Validation'!$G$1047950&amp;":"&amp;'Wilson Validation'!$G$1047951),'Wilson Validation'!G$1047952,FALSE)),0,HLOOKUP($B71,INDIRECT("'Monthly Resource Report'!"&amp;'Wilson Validation'!$G$1047950&amp;":"&amp;'Wilson Validation'!$G$1047951),'Wilson Validation'!G$1047952,FALSE))</f>
        <v>0</v>
      </c>
      <c r="H71" s="297">
        <f ca="1">+IF(ISERROR(HLOOKUP($B71,INDIRECT("'Monthly Resource Report'!"&amp;'Wilson Validation'!$G$1047950&amp;":"&amp;'Wilson Validation'!$G$1047951),'Wilson Validation'!H$1047952,FALSE)),0,HLOOKUP($B71,INDIRECT("'Monthly Resource Report'!"&amp;'Wilson Validation'!$G$1047950&amp;":"&amp;'Wilson Validation'!$G$1047951),'Wilson Validation'!H$1047952,FALSE))</f>
        <v>0</v>
      </c>
      <c r="I71" s="317">
        <f ca="1">+IF(ISERROR(HLOOKUP($B71,INDIRECT("'Monthly Resource Report'!"&amp;'Wilson Validation'!$G$1047950&amp;":"&amp;'Wilson Validation'!$G$1047951),'Wilson Validation'!I$1047952,FALSE)),0,HLOOKUP($B71,INDIRECT("'Monthly Resource Report'!"&amp;'Wilson Validation'!$G$1047950&amp;":"&amp;'Wilson Validation'!$G$1047951),'Wilson Validation'!I$1047952,FALSE))</f>
        <v>0</v>
      </c>
      <c r="J71" s="318">
        <f ca="1">+IF(ISERROR(HLOOKUP($B71,INDIRECT("'Monthly Resource Report'!"&amp;'Wilson Validation'!$G$1047950&amp;":"&amp;'Wilson Validation'!$G$1047951),'Wilson Validation'!J$1047952,FALSE)),0,HLOOKUP($B71,INDIRECT("'Monthly Resource Report'!"&amp;'Wilson Validation'!$G$1047950&amp;":"&amp;'Wilson Validation'!$G$1047951),'Wilson Validation'!J$1047952,FALSE))</f>
        <v>0</v>
      </c>
    </row>
    <row r="72" spans="2:10">
      <c r="B72" s="301">
        <v>43374</v>
      </c>
      <c r="C72" s="294">
        <v>417</v>
      </c>
      <c r="D72" s="297">
        <v>3.2929160523599998</v>
      </c>
      <c r="E72" s="299">
        <v>0.06</v>
      </c>
      <c r="F72" s="295">
        <v>0.53</v>
      </c>
      <c r="G72" s="634">
        <f ca="1">+IF(ISERROR(HLOOKUP($B72,INDIRECT("'Monthly Resource Report'!"&amp;'Wilson Validation'!$G$1047950&amp;":"&amp;'Wilson Validation'!$G$1047951),'Wilson Validation'!G$1047952,FALSE)),0,HLOOKUP($B72,INDIRECT("'Monthly Resource Report'!"&amp;'Wilson Validation'!$G$1047950&amp;":"&amp;'Wilson Validation'!$G$1047951),'Wilson Validation'!G$1047952,FALSE))</f>
        <v>0</v>
      </c>
      <c r="H72" s="297">
        <f ca="1">+IF(ISERROR(HLOOKUP($B72,INDIRECT("'Monthly Resource Report'!"&amp;'Wilson Validation'!$G$1047950&amp;":"&amp;'Wilson Validation'!$G$1047951),'Wilson Validation'!H$1047952,FALSE)),0,HLOOKUP($B72,INDIRECT("'Monthly Resource Report'!"&amp;'Wilson Validation'!$G$1047950&amp;":"&amp;'Wilson Validation'!$G$1047951),'Wilson Validation'!H$1047952,FALSE))</f>
        <v>0</v>
      </c>
      <c r="I72" s="317">
        <f ca="1">+IF(ISERROR(HLOOKUP($B72,INDIRECT("'Monthly Resource Report'!"&amp;'Wilson Validation'!$G$1047950&amp;":"&amp;'Wilson Validation'!$G$1047951),'Wilson Validation'!I$1047952,FALSE)),0,HLOOKUP($B72,INDIRECT("'Monthly Resource Report'!"&amp;'Wilson Validation'!$G$1047950&amp;":"&amp;'Wilson Validation'!$G$1047951),'Wilson Validation'!I$1047952,FALSE))</f>
        <v>0</v>
      </c>
      <c r="J72" s="318">
        <f ca="1">+IF(ISERROR(HLOOKUP($B72,INDIRECT("'Monthly Resource Report'!"&amp;'Wilson Validation'!$G$1047950&amp;":"&amp;'Wilson Validation'!$G$1047951),'Wilson Validation'!J$1047952,FALSE)),0,HLOOKUP($B72,INDIRECT("'Monthly Resource Report'!"&amp;'Wilson Validation'!$G$1047950&amp;":"&amp;'Wilson Validation'!$G$1047951),'Wilson Validation'!J$1047952,FALSE))</f>
        <v>0</v>
      </c>
    </row>
    <row r="73" spans="2:10">
      <c r="B73" s="301">
        <v>43405</v>
      </c>
      <c r="C73" s="294">
        <v>417</v>
      </c>
      <c r="D73" s="297">
        <v>3.2929160523599998</v>
      </c>
      <c r="E73" s="299">
        <v>0.06</v>
      </c>
      <c r="F73" s="295">
        <v>0.53</v>
      </c>
      <c r="G73" s="634">
        <f ca="1">+IF(ISERROR(HLOOKUP($B73,INDIRECT("'Monthly Resource Report'!"&amp;'Wilson Validation'!$G$1047950&amp;":"&amp;'Wilson Validation'!$G$1047951),'Wilson Validation'!G$1047952,FALSE)),0,HLOOKUP($B73,INDIRECT("'Monthly Resource Report'!"&amp;'Wilson Validation'!$G$1047950&amp;":"&amp;'Wilson Validation'!$G$1047951),'Wilson Validation'!G$1047952,FALSE))</f>
        <v>0</v>
      </c>
      <c r="H73" s="297">
        <f ca="1">+IF(ISERROR(HLOOKUP($B73,INDIRECT("'Monthly Resource Report'!"&amp;'Wilson Validation'!$G$1047950&amp;":"&amp;'Wilson Validation'!$G$1047951),'Wilson Validation'!H$1047952,FALSE)),0,HLOOKUP($B73,INDIRECT("'Monthly Resource Report'!"&amp;'Wilson Validation'!$G$1047950&amp;":"&amp;'Wilson Validation'!$G$1047951),'Wilson Validation'!H$1047952,FALSE))</f>
        <v>0</v>
      </c>
      <c r="I73" s="317">
        <f ca="1">+IF(ISERROR(HLOOKUP($B73,INDIRECT("'Monthly Resource Report'!"&amp;'Wilson Validation'!$G$1047950&amp;":"&amp;'Wilson Validation'!$G$1047951),'Wilson Validation'!I$1047952,FALSE)),0,HLOOKUP($B73,INDIRECT("'Monthly Resource Report'!"&amp;'Wilson Validation'!$G$1047950&amp;":"&amp;'Wilson Validation'!$G$1047951),'Wilson Validation'!I$1047952,FALSE))</f>
        <v>0</v>
      </c>
      <c r="J73" s="318">
        <f ca="1">+IF(ISERROR(HLOOKUP($B73,INDIRECT("'Monthly Resource Report'!"&amp;'Wilson Validation'!$G$1047950&amp;":"&amp;'Wilson Validation'!$G$1047951),'Wilson Validation'!J$1047952,FALSE)),0,HLOOKUP($B73,INDIRECT("'Monthly Resource Report'!"&amp;'Wilson Validation'!$G$1047950&amp;":"&amp;'Wilson Validation'!$G$1047951),'Wilson Validation'!J$1047952,FALSE))</f>
        <v>0</v>
      </c>
    </row>
    <row r="74" spans="2:10">
      <c r="B74" s="301">
        <v>43435</v>
      </c>
      <c r="C74" s="294">
        <v>417</v>
      </c>
      <c r="D74" s="297">
        <v>3.2929160523599998</v>
      </c>
      <c r="E74" s="299">
        <v>0.06</v>
      </c>
      <c r="F74" s="295">
        <v>0.53</v>
      </c>
      <c r="G74" s="634">
        <f ca="1">+IF(ISERROR(HLOOKUP($B74,INDIRECT("'Monthly Resource Report'!"&amp;'Wilson Validation'!$G$1047950&amp;":"&amp;'Wilson Validation'!$G$1047951),'Wilson Validation'!G$1047952,FALSE)),0,HLOOKUP($B74,INDIRECT("'Monthly Resource Report'!"&amp;'Wilson Validation'!$G$1047950&amp;":"&amp;'Wilson Validation'!$G$1047951),'Wilson Validation'!G$1047952,FALSE))</f>
        <v>0</v>
      </c>
      <c r="H74" s="297">
        <f ca="1">+IF(ISERROR(HLOOKUP($B74,INDIRECT("'Monthly Resource Report'!"&amp;'Wilson Validation'!$G$1047950&amp;":"&amp;'Wilson Validation'!$G$1047951),'Wilson Validation'!H$1047952,FALSE)),0,HLOOKUP($B74,INDIRECT("'Monthly Resource Report'!"&amp;'Wilson Validation'!$G$1047950&amp;":"&amp;'Wilson Validation'!$G$1047951),'Wilson Validation'!H$1047952,FALSE))</f>
        <v>0</v>
      </c>
      <c r="I74" s="317">
        <f ca="1">+IF(ISERROR(HLOOKUP($B74,INDIRECT("'Monthly Resource Report'!"&amp;'Wilson Validation'!$G$1047950&amp;":"&amp;'Wilson Validation'!$G$1047951),'Wilson Validation'!I$1047952,FALSE)),0,HLOOKUP($B74,INDIRECT("'Monthly Resource Report'!"&amp;'Wilson Validation'!$G$1047950&amp;":"&amp;'Wilson Validation'!$G$1047951),'Wilson Validation'!I$1047952,FALSE))</f>
        <v>0</v>
      </c>
      <c r="J74" s="318">
        <f ca="1">+IF(ISERROR(HLOOKUP($B74,INDIRECT("'Monthly Resource Report'!"&amp;'Wilson Validation'!$G$1047950&amp;":"&amp;'Wilson Validation'!$G$1047951),'Wilson Validation'!J$1047952,FALSE)),0,HLOOKUP($B74,INDIRECT("'Monthly Resource Report'!"&amp;'Wilson Validation'!$G$1047950&amp;":"&amp;'Wilson Validation'!$G$1047951),'Wilson Validation'!J$1047952,FALSE))</f>
        <v>0</v>
      </c>
    </row>
    <row r="75" spans="2:10" s="460" customFormat="1">
      <c r="B75" s="301">
        <v>43466</v>
      </c>
      <c r="C75" s="294">
        <v>417</v>
      </c>
      <c r="D75" s="297">
        <v>3.3788611613265958</v>
      </c>
      <c r="E75" s="299">
        <v>0.06</v>
      </c>
      <c r="F75" s="295">
        <v>0.53</v>
      </c>
      <c r="G75" s="634">
        <f ca="1">+IF(ISERROR(HLOOKUP($B75,INDIRECT("'Monthly Resource Report'!"&amp;'Wilson Validation'!$G$1047950&amp;":"&amp;'Wilson Validation'!$G$1047951),'Wilson Validation'!G$1047952,FALSE)),0,HLOOKUP($B75,INDIRECT("'Monthly Resource Report'!"&amp;'Wilson Validation'!$G$1047950&amp;":"&amp;'Wilson Validation'!$G$1047951),'Wilson Validation'!G$1047952,FALSE))</f>
        <v>0</v>
      </c>
      <c r="H75" s="297">
        <f ca="1">+IF(ISERROR(HLOOKUP($B75,INDIRECT("'Monthly Resource Report'!"&amp;'Wilson Validation'!$G$1047950&amp;":"&amp;'Wilson Validation'!$G$1047951),'Wilson Validation'!H$1047952,FALSE)),0,HLOOKUP($B75,INDIRECT("'Monthly Resource Report'!"&amp;'Wilson Validation'!$G$1047950&amp;":"&amp;'Wilson Validation'!$G$1047951),'Wilson Validation'!H$1047952,FALSE))</f>
        <v>0</v>
      </c>
      <c r="I75" s="317">
        <f ca="1">+IF(ISERROR(HLOOKUP($B75,INDIRECT("'Monthly Resource Report'!"&amp;'Wilson Validation'!$G$1047950&amp;":"&amp;'Wilson Validation'!$G$1047951),'Wilson Validation'!I$1047952,FALSE)),0,HLOOKUP($B75,INDIRECT("'Monthly Resource Report'!"&amp;'Wilson Validation'!$G$1047950&amp;":"&amp;'Wilson Validation'!$G$1047951),'Wilson Validation'!I$1047952,FALSE))</f>
        <v>0</v>
      </c>
      <c r="J75" s="318">
        <f ca="1">+IF(ISERROR(HLOOKUP($B75,INDIRECT("'Monthly Resource Report'!"&amp;'Wilson Validation'!$G$1047950&amp;":"&amp;'Wilson Validation'!$G$1047951),'Wilson Validation'!J$1047952,FALSE)),0,HLOOKUP($B75,INDIRECT("'Monthly Resource Report'!"&amp;'Wilson Validation'!$G$1047950&amp;":"&amp;'Wilson Validation'!$G$1047951),'Wilson Validation'!J$1047952,FALSE))</f>
        <v>0</v>
      </c>
    </row>
    <row r="76" spans="2:10" s="460" customFormat="1">
      <c r="B76" s="301">
        <v>43497</v>
      </c>
      <c r="C76" s="294">
        <v>417</v>
      </c>
      <c r="D76" s="297">
        <v>3.3788611613265958</v>
      </c>
      <c r="E76" s="299">
        <v>0.06</v>
      </c>
      <c r="F76" s="295">
        <v>0.53</v>
      </c>
      <c r="G76" s="634">
        <f ca="1">+IF(ISERROR(HLOOKUP($B76,INDIRECT("'Monthly Resource Report'!"&amp;'Wilson Validation'!$G$1047950&amp;":"&amp;'Wilson Validation'!$G$1047951),'Wilson Validation'!G$1047952,FALSE)),0,HLOOKUP($B76,INDIRECT("'Monthly Resource Report'!"&amp;'Wilson Validation'!$G$1047950&amp;":"&amp;'Wilson Validation'!$G$1047951),'Wilson Validation'!G$1047952,FALSE))</f>
        <v>0</v>
      </c>
      <c r="H76" s="297">
        <f ca="1">+IF(ISERROR(HLOOKUP($B76,INDIRECT("'Monthly Resource Report'!"&amp;'Wilson Validation'!$G$1047950&amp;":"&amp;'Wilson Validation'!$G$1047951),'Wilson Validation'!H$1047952,FALSE)),0,HLOOKUP($B76,INDIRECT("'Monthly Resource Report'!"&amp;'Wilson Validation'!$G$1047950&amp;":"&amp;'Wilson Validation'!$G$1047951),'Wilson Validation'!H$1047952,FALSE))</f>
        <v>0</v>
      </c>
      <c r="I76" s="317">
        <f ca="1">+IF(ISERROR(HLOOKUP($B76,INDIRECT("'Monthly Resource Report'!"&amp;'Wilson Validation'!$G$1047950&amp;":"&amp;'Wilson Validation'!$G$1047951),'Wilson Validation'!I$1047952,FALSE)),0,HLOOKUP($B76,INDIRECT("'Monthly Resource Report'!"&amp;'Wilson Validation'!$G$1047950&amp;":"&amp;'Wilson Validation'!$G$1047951),'Wilson Validation'!I$1047952,FALSE))</f>
        <v>0</v>
      </c>
      <c r="J76" s="318">
        <f ca="1">+IF(ISERROR(HLOOKUP($B76,INDIRECT("'Monthly Resource Report'!"&amp;'Wilson Validation'!$G$1047950&amp;":"&amp;'Wilson Validation'!$G$1047951),'Wilson Validation'!J$1047952,FALSE)),0,HLOOKUP($B76,INDIRECT("'Monthly Resource Report'!"&amp;'Wilson Validation'!$G$1047950&amp;":"&amp;'Wilson Validation'!$G$1047951),'Wilson Validation'!J$1047952,FALSE))</f>
        <v>0</v>
      </c>
    </row>
    <row r="77" spans="2:10" s="460" customFormat="1">
      <c r="B77" s="301">
        <v>43525</v>
      </c>
      <c r="C77" s="294">
        <v>417</v>
      </c>
      <c r="D77" s="297">
        <v>3.3788611613265958</v>
      </c>
      <c r="E77" s="299">
        <v>0.06</v>
      </c>
      <c r="F77" s="295">
        <v>0.53</v>
      </c>
      <c r="G77" s="634">
        <f ca="1">+IF(ISERROR(HLOOKUP($B77,INDIRECT("'Monthly Resource Report'!"&amp;'Wilson Validation'!$G$1047950&amp;":"&amp;'Wilson Validation'!$G$1047951),'Wilson Validation'!G$1047952,FALSE)),0,HLOOKUP($B77,INDIRECT("'Monthly Resource Report'!"&amp;'Wilson Validation'!$G$1047950&amp;":"&amp;'Wilson Validation'!$G$1047951),'Wilson Validation'!G$1047952,FALSE))</f>
        <v>0</v>
      </c>
      <c r="H77" s="297">
        <f ca="1">+IF(ISERROR(HLOOKUP($B77,INDIRECT("'Monthly Resource Report'!"&amp;'Wilson Validation'!$G$1047950&amp;":"&amp;'Wilson Validation'!$G$1047951),'Wilson Validation'!H$1047952,FALSE)),0,HLOOKUP($B77,INDIRECT("'Monthly Resource Report'!"&amp;'Wilson Validation'!$G$1047950&amp;":"&amp;'Wilson Validation'!$G$1047951),'Wilson Validation'!H$1047952,FALSE))</f>
        <v>0</v>
      </c>
      <c r="I77" s="317">
        <f ca="1">+IF(ISERROR(HLOOKUP($B77,INDIRECT("'Monthly Resource Report'!"&amp;'Wilson Validation'!$G$1047950&amp;":"&amp;'Wilson Validation'!$G$1047951),'Wilson Validation'!I$1047952,FALSE)),0,HLOOKUP($B77,INDIRECT("'Monthly Resource Report'!"&amp;'Wilson Validation'!$G$1047950&amp;":"&amp;'Wilson Validation'!$G$1047951),'Wilson Validation'!I$1047952,FALSE))</f>
        <v>0</v>
      </c>
      <c r="J77" s="318">
        <f ca="1">+IF(ISERROR(HLOOKUP($B77,INDIRECT("'Monthly Resource Report'!"&amp;'Wilson Validation'!$G$1047950&amp;":"&amp;'Wilson Validation'!$G$1047951),'Wilson Validation'!J$1047952,FALSE)),0,HLOOKUP($B77,INDIRECT("'Monthly Resource Report'!"&amp;'Wilson Validation'!$G$1047950&amp;":"&amp;'Wilson Validation'!$G$1047951),'Wilson Validation'!J$1047952,FALSE))</f>
        <v>0</v>
      </c>
    </row>
    <row r="78" spans="2:10" s="460" customFormat="1">
      <c r="B78" s="301">
        <v>43556</v>
      </c>
      <c r="C78" s="294">
        <v>417</v>
      </c>
      <c r="D78" s="297">
        <v>3.3788611613265958</v>
      </c>
      <c r="E78" s="299">
        <v>0.06</v>
      </c>
      <c r="F78" s="295">
        <v>0.53</v>
      </c>
      <c r="G78" s="634">
        <f ca="1">+IF(ISERROR(HLOOKUP($B78,INDIRECT("'Monthly Resource Report'!"&amp;'Wilson Validation'!$G$1047950&amp;":"&amp;'Wilson Validation'!$G$1047951),'Wilson Validation'!G$1047952,FALSE)),0,HLOOKUP($B78,INDIRECT("'Monthly Resource Report'!"&amp;'Wilson Validation'!$G$1047950&amp;":"&amp;'Wilson Validation'!$G$1047951),'Wilson Validation'!G$1047952,FALSE))</f>
        <v>0</v>
      </c>
      <c r="H78" s="297">
        <f ca="1">+IF(ISERROR(HLOOKUP($B78,INDIRECT("'Monthly Resource Report'!"&amp;'Wilson Validation'!$G$1047950&amp;":"&amp;'Wilson Validation'!$G$1047951),'Wilson Validation'!H$1047952,FALSE)),0,HLOOKUP($B78,INDIRECT("'Monthly Resource Report'!"&amp;'Wilson Validation'!$G$1047950&amp;":"&amp;'Wilson Validation'!$G$1047951),'Wilson Validation'!H$1047952,FALSE))</f>
        <v>0</v>
      </c>
      <c r="I78" s="317">
        <f ca="1">+IF(ISERROR(HLOOKUP($B78,INDIRECT("'Monthly Resource Report'!"&amp;'Wilson Validation'!$G$1047950&amp;":"&amp;'Wilson Validation'!$G$1047951),'Wilson Validation'!I$1047952,FALSE)),0,HLOOKUP($B78,INDIRECT("'Monthly Resource Report'!"&amp;'Wilson Validation'!$G$1047950&amp;":"&amp;'Wilson Validation'!$G$1047951),'Wilson Validation'!I$1047952,FALSE))</f>
        <v>0</v>
      </c>
      <c r="J78" s="318">
        <f ca="1">+IF(ISERROR(HLOOKUP($B78,INDIRECT("'Monthly Resource Report'!"&amp;'Wilson Validation'!$G$1047950&amp;":"&amp;'Wilson Validation'!$G$1047951),'Wilson Validation'!J$1047952,FALSE)),0,HLOOKUP($B78,INDIRECT("'Monthly Resource Report'!"&amp;'Wilson Validation'!$G$1047950&amp;":"&amp;'Wilson Validation'!$G$1047951),'Wilson Validation'!J$1047952,FALSE))</f>
        <v>0</v>
      </c>
    </row>
    <row r="79" spans="2:10" s="460" customFormat="1">
      <c r="B79" s="301">
        <v>43586</v>
      </c>
      <c r="C79" s="294">
        <v>417</v>
      </c>
      <c r="D79" s="297">
        <v>3.3788611613265958</v>
      </c>
      <c r="E79" s="299">
        <v>0.06</v>
      </c>
      <c r="F79" s="295">
        <v>0.53</v>
      </c>
      <c r="G79" s="634">
        <f ca="1">+IF(ISERROR(HLOOKUP($B79,INDIRECT("'Monthly Resource Report'!"&amp;'Wilson Validation'!$G$1047950&amp;":"&amp;'Wilson Validation'!$G$1047951),'Wilson Validation'!G$1047952,FALSE)),0,HLOOKUP($B79,INDIRECT("'Monthly Resource Report'!"&amp;'Wilson Validation'!$G$1047950&amp;":"&amp;'Wilson Validation'!$G$1047951),'Wilson Validation'!G$1047952,FALSE))</f>
        <v>0</v>
      </c>
      <c r="H79" s="297">
        <f ca="1">+IF(ISERROR(HLOOKUP($B79,INDIRECT("'Monthly Resource Report'!"&amp;'Wilson Validation'!$G$1047950&amp;":"&amp;'Wilson Validation'!$G$1047951),'Wilson Validation'!H$1047952,FALSE)),0,HLOOKUP($B79,INDIRECT("'Monthly Resource Report'!"&amp;'Wilson Validation'!$G$1047950&amp;":"&amp;'Wilson Validation'!$G$1047951),'Wilson Validation'!H$1047952,FALSE))</f>
        <v>0</v>
      </c>
      <c r="I79" s="317">
        <f ca="1">+IF(ISERROR(HLOOKUP($B79,INDIRECT("'Monthly Resource Report'!"&amp;'Wilson Validation'!$G$1047950&amp;":"&amp;'Wilson Validation'!$G$1047951),'Wilson Validation'!I$1047952,FALSE)),0,HLOOKUP($B79,INDIRECT("'Monthly Resource Report'!"&amp;'Wilson Validation'!$G$1047950&amp;":"&amp;'Wilson Validation'!$G$1047951),'Wilson Validation'!I$1047952,FALSE))</f>
        <v>0</v>
      </c>
      <c r="J79" s="318">
        <f ca="1">+IF(ISERROR(HLOOKUP($B79,INDIRECT("'Monthly Resource Report'!"&amp;'Wilson Validation'!$G$1047950&amp;":"&amp;'Wilson Validation'!$G$1047951),'Wilson Validation'!J$1047952,FALSE)),0,HLOOKUP($B79,INDIRECT("'Monthly Resource Report'!"&amp;'Wilson Validation'!$G$1047950&amp;":"&amp;'Wilson Validation'!$G$1047951),'Wilson Validation'!J$1047952,FALSE))</f>
        <v>0</v>
      </c>
    </row>
    <row r="80" spans="2:10" s="460" customFormat="1">
      <c r="B80" s="301">
        <v>43617</v>
      </c>
      <c r="C80" s="294">
        <v>417</v>
      </c>
      <c r="D80" s="297">
        <v>3.3788611613265958</v>
      </c>
      <c r="E80" s="299">
        <v>0.06</v>
      </c>
      <c r="F80" s="295">
        <v>0.53</v>
      </c>
      <c r="G80" s="634">
        <f ca="1">+IF(ISERROR(HLOOKUP($B80,INDIRECT("'Monthly Resource Report'!"&amp;'Wilson Validation'!$G$1047950&amp;":"&amp;'Wilson Validation'!$G$1047951),'Wilson Validation'!G$1047952,FALSE)),0,HLOOKUP($B80,INDIRECT("'Monthly Resource Report'!"&amp;'Wilson Validation'!$G$1047950&amp;":"&amp;'Wilson Validation'!$G$1047951),'Wilson Validation'!G$1047952,FALSE))</f>
        <v>0</v>
      </c>
      <c r="H80" s="297">
        <f ca="1">+IF(ISERROR(HLOOKUP($B80,INDIRECT("'Monthly Resource Report'!"&amp;'Wilson Validation'!$G$1047950&amp;":"&amp;'Wilson Validation'!$G$1047951),'Wilson Validation'!H$1047952,FALSE)),0,HLOOKUP($B80,INDIRECT("'Monthly Resource Report'!"&amp;'Wilson Validation'!$G$1047950&amp;":"&amp;'Wilson Validation'!$G$1047951),'Wilson Validation'!H$1047952,FALSE))</f>
        <v>0</v>
      </c>
      <c r="I80" s="317">
        <f ca="1">+IF(ISERROR(HLOOKUP($B80,INDIRECT("'Monthly Resource Report'!"&amp;'Wilson Validation'!$G$1047950&amp;":"&amp;'Wilson Validation'!$G$1047951),'Wilson Validation'!I$1047952,FALSE)),0,HLOOKUP($B80,INDIRECT("'Monthly Resource Report'!"&amp;'Wilson Validation'!$G$1047950&amp;":"&amp;'Wilson Validation'!$G$1047951),'Wilson Validation'!I$1047952,FALSE))</f>
        <v>0</v>
      </c>
      <c r="J80" s="318">
        <f ca="1">+IF(ISERROR(HLOOKUP($B80,INDIRECT("'Monthly Resource Report'!"&amp;'Wilson Validation'!$G$1047950&amp;":"&amp;'Wilson Validation'!$G$1047951),'Wilson Validation'!J$1047952,FALSE)),0,HLOOKUP($B80,INDIRECT("'Monthly Resource Report'!"&amp;'Wilson Validation'!$G$1047950&amp;":"&amp;'Wilson Validation'!$G$1047951),'Wilson Validation'!J$1047952,FALSE))</f>
        <v>0</v>
      </c>
    </row>
    <row r="81" spans="2:10" s="460" customFormat="1">
      <c r="B81" s="301">
        <v>43647</v>
      </c>
      <c r="C81" s="294">
        <v>417</v>
      </c>
      <c r="D81" s="297">
        <v>3.3788611613265958</v>
      </c>
      <c r="E81" s="299">
        <v>0.06</v>
      </c>
      <c r="F81" s="295">
        <v>0.53</v>
      </c>
      <c r="G81" s="634">
        <f ca="1">+IF(ISERROR(HLOOKUP($B81,INDIRECT("'Monthly Resource Report'!"&amp;'Wilson Validation'!$G$1047950&amp;":"&amp;'Wilson Validation'!$G$1047951),'Wilson Validation'!G$1047952,FALSE)),0,HLOOKUP($B81,INDIRECT("'Monthly Resource Report'!"&amp;'Wilson Validation'!$G$1047950&amp;":"&amp;'Wilson Validation'!$G$1047951),'Wilson Validation'!G$1047952,FALSE))</f>
        <v>0</v>
      </c>
      <c r="H81" s="297">
        <f ca="1">+IF(ISERROR(HLOOKUP($B81,INDIRECT("'Monthly Resource Report'!"&amp;'Wilson Validation'!$G$1047950&amp;":"&amp;'Wilson Validation'!$G$1047951),'Wilson Validation'!H$1047952,FALSE)),0,HLOOKUP($B81,INDIRECT("'Monthly Resource Report'!"&amp;'Wilson Validation'!$G$1047950&amp;":"&amp;'Wilson Validation'!$G$1047951),'Wilson Validation'!H$1047952,FALSE))</f>
        <v>0</v>
      </c>
      <c r="I81" s="317">
        <f ca="1">+IF(ISERROR(HLOOKUP($B81,INDIRECT("'Monthly Resource Report'!"&amp;'Wilson Validation'!$G$1047950&amp;":"&amp;'Wilson Validation'!$G$1047951),'Wilson Validation'!I$1047952,FALSE)),0,HLOOKUP($B81,INDIRECT("'Monthly Resource Report'!"&amp;'Wilson Validation'!$G$1047950&amp;":"&amp;'Wilson Validation'!$G$1047951),'Wilson Validation'!I$1047952,FALSE))</f>
        <v>0</v>
      </c>
      <c r="J81" s="318">
        <f ca="1">+IF(ISERROR(HLOOKUP($B81,INDIRECT("'Monthly Resource Report'!"&amp;'Wilson Validation'!$G$1047950&amp;":"&amp;'Wilson Validation'!$G$1047951),'Wilson Validation'!J$1047952,FALSE)),0,HLOOKUP($B81,INDIRECT("'Monthly Resource Report'!"&amp;'Wilson Validation'!$G$1047950&amp;":"&amp;'Wilson Validation'!$G$1047951),'Wilson Validation'!J$1047952,FALSE))</f>
        <v>0</v>
      </c>
    </row>
    <row r="82" spans="2:10" s="460" customFormat="1">
      <c r="B82" s="301">
        <v>43678</v>
      </c>
      <c r="C82" s="294">
        <v>417</v>
      </c>
      <c r="D82" s="297">
        <v>3.3788611613265958</v>
      </c>
      <c r="E82" s="299">
        <v>0.06</v>
      </c>
      <c r="F82" s="295">
        <v>0.53</v>
      </c>
      <c r="G82" s="634">
        <f ca="1">+IF(ISERROR(HLOOKUP($B82,INDIRECT("'Monthly Resource Report'!"&amp;'Wilson Validation'!$G$1047950&amp;":"&amp;'Wilson Validation'!$G$1047951),'Wilson Validation'!G$1047952,FALSE)),0,HLOOKUP($B82,INDIRECT("'Monthly Resource Report'!"&amp;'Wilson Validation'!$G$1047950&amp;":"&amp;'Wilson Validation'!$G$1047951),'Wilson Validation'!G$1047952,FALSE))</f>
        <v>0</v>
      </c>
      <c r="H82" s="297">
        <f ca="1">+IF(ISERROR(HLOOKUP($B82,INDIRECT("'Monthly Resource Report'!"&amp;'Wilson Validation'!$G$1047950&amp;":"&amp;'Wilson Validation'!$G$1047951),'Wilson Validation'!H$1047952,FALSE)),0,HLOOKUP($B82,INDIRECT("'Monthly Resource Report'!"&amp;'Wilson Validation'!$G$1047950&amp;":"&amp;'Wilson Validation'!$G$1047951),'Wilson Validation'!H$1047952,FALSE))</f>
        <v>0</v>
      </c>
      <c r="I82" s="317">
        <f ca="1">+IF(ISERROR(HLOOKUP($B82,INDIRECT("'Monthly Resource Report'!"&amp;'Wilson Validation'!$G$1047950&amp;":"&amp;'Wilson Validation'!$G$1047951),'Wilson Validation'!I$1047952,FALSE)),0,HLOOKUP($B82,INDIRECT("'Monthly Resource Report'!"&amp;'Wilson Validation'!$G$1047950&amp;":"&amp;'Wilson Validation'!$G$1047951),'Wilson Validation'!I$1047952,FALSE))</f>
        <v>0</v>
      </c>
      <c r="J82" s="318">
        <f ca="1">+IF(ISERROR(HLOOKUP($B82,INDIRECT("'Monthly Resource Report'!"&amp;'Wilson Validation'!$G$1047950&amp;":"&amp;'Wilson Validation'!$G$1047951),'Wilson Validation'!J$1047952,FALSE)),0,HLOOKUP($B82,INDIRECT("'Monthly Resource Report'!"&amp;'Wilson Validation'!$G$1047950&amp;":"&amp;'Wilson Validation'!$G$1047951),'Wilson Validation'!J$1047952,FALSE))</f>
        <v>0</v>
      </c>
    </row>
    <row r="83" spans="2:10" s="460" customFormat="1">
      <c r="B83" s="301">
        <v>43709</v>
      </c>
      <c r="C83" s="294">
        <v>417</v>
      </c>
      <c r="D83" s="297">
        <v>3.3788611613265958</v>
      </c>
      <c r="E83" s="299">
        <v>0.06</v>
      </c>
      <c r="F83" s="295">
        <v>0.53</v>
      </c>
      <c r="G83" s="634">
        <f ca="1">+IF(ISERROR(HLOOKUP($B83,INDIRECT("'Monthly Resource Report'!"&amp;'Wilson Validation'!$G$1047950&amp;":"&amp;'Wilson Validation'!$G$1047951),'Wilson Validation'!G$1047952,FALSE)),0,HLOOKUP($B83,INDIRECT("'Monthly Resource Report'!"&amp;'Wilson Validation'!$G$1047950&amp;":"&amp;'Wilson Validation'!$G$1047951),'Wilson Validation'!G$1047952,FALSE))</f>
        <v>0</v>
      </c>
      <c r="H83" s="297">
        <f ca="1">+IF(ISERROR(HLOOKUP($B83,INDIRECT("'Monthly Resource Report'!"&amp;'Wilson Validation'!$G$1047950&amp;":"&amp;'Wilson Validation'!$G$1047951),'Wilson Validation'!H$1047952,FALSE)),0,HLOOKUP($B83,INDIRECT("'Monthly Resource Report'!"&amp;'Wilson Validation'!$G$1047950&amp;":"&amp;'Wilson Validation'!$G$1047951),'Wilson Validation'!H$1047952,FALSE))</f>
        <v>0</v>
      </c>
      <c r="I83" s="317">
        <f ca="1">+IF(ISERROR(HLOOKUP($B83,INDIRECT("'Monthly Resource Report'!"&amp;'Wilson Validation'!$G$1047950&amp;":"&amp;'Wilson Validation'!$G$1047951),'Wilson Validation'!I$1047952,FALSE)),0,HLOOKUP($B83,INDIRECT("'Monthly Resource Report'!"&amp;'Wilson Validation'!$G$1047950&amp;":"&amp;'Wilson Validation'!$G$1047951),'Wilson Validation'!I$1047952,FALSE))</f>
        <v>0</v>
      </c>
      <c r="J83" s="318">
        <f ca="1">+IF(ISERROR(HLOOKUP($B83,INDIRECT("'Monthly Resource Report'!"&amp;'Wilson Validation'!$G$1047950&amp;":"&amp;'Wilson Validation'!$G$1047951),'Wilson Validation'!J$1047952,FALSE)),0,HLOOKUP($B83,INDIRECT("'Monthly Resource Report'!"&amp;'Wilson Validation'!$G$1047950&amp;":"&amp;'Wilson Validation'!$G$1047951),'Wilson Validation'!J$1047952,FALSE))</f>
        <v>0</v>
      </c>
    </row>
    <row r="84" spans="2:10" s="460" customFormat="1">
      <c r="B84" s="301">
        <v>43739</v>
      </c>
      <c r="C84" s="294">
        <v>417</v>
      </c>
      <c r="D84" s="297">
        <v>3.3788611613265958</v>
      </c>
      <c r="E84" s="299">
        <v>0.06</v>
      </c>
      <c r="F84" s="295">
        <v>0.53</v>
      </c>
      <c r="G84" s="634">
        <f ca="1">+IF(ISERROR(HLOOKUP($B84,INDIRECT("'Monthly Resource Report'!"&amp;'Wilson Validation'!$G$1047950&amp;":"&amp;'Wilson Validation'!$G$1047951),'Wilson Validation'!G$1047952,FALSE)),0,HLOOKUP($B84,INDIRECT("'Monthly Resource Report'!"&amp;'Wilson Validation'!$G$1047950&amp;":"&amp;'Wilson Validation'!$G$1047951),'Wilson Validation'!G$1047952,FALSE))</f>
        <v>0</v>
      </c>
      <c r="H84" s="297">
        <f ca="1">+IF(ISERROR(HLOOKUP($B84,INDIRECT("'Monthly Resource Report'!"&amp;'Wilson Validation'!$G$1047950&amp;":"&amp;'Wilson Validation'!$G$1047951),'Wilson Validation'!H$1047952,FALSE)),0,HLOOKUP($B84,INDIRECT("'Monthly Resource Report'!"&amp;'Wilson Validation'!$G$1047950&amp;":"&amp;'Wilson Validation'!$G$1047951),'Wilson Validation'!H$1047952,FALSE))</f>
        <v>0</v>
      </c>
      <c r="I84" s="317">
        <f ca="1">+IF(ISERROR(HLOOKUP($B84,INDIRECT("'Monthly Resource Report'!"&amp;'Wilson Validation'!$G$1047950&amp;":"&amp;'Wilson Validation'!$G$1047951),'Wilson Validation'!I$1047952,FALSE)),0,HLOOKUP($B84,INDIRECT("'Monthly Resource Report'!"&amp;'Wilson Validation'!$G$1047950&amp;":"&amp;'Wilson Validation'!$G$1047951),'Wilson Validation'!I$1047952,FALSE))</f>
        <v>0</v>
      </c>
      <c r="J84" s="318">
        <f ca="1">+IF(ISERROR(HLOOKUP($B84,INDIRECT("'Monthly Resource Report'!"&amp;'Wilson Validation'!$G$1047950&amp;":"&amp;'Wilson Validation'!$G$1047951),'Wilson Validation'!J$1047952,FALSE)),0,HLOOKUP($B84,INDIRECT("'Monthly Resource Report'!"&amp;'Wilson Validation'!$G$1047950&amp;":"&amp;'Wilson Validation'!$G$1047951),'Wilson Validation'!J$1047952,FALSE))</f>
        <v>0</v>
      </c>
    </row>
    <row r="85" spans="2:10" s="460" customFormat="1">
      <c r="B85" s="301">
        <v>43770</v>
      </c>
      <c r="C85" s="294">
        <v>417</v>
      </c>
      <c r="D85" s="297">
        <v>3.3788611613265958</v>
      </c>
      <c r="E85" s="299">
        <v>0.06</v>
      </c>
      <c r="F85" s="295">
        <v>0.53</v>
      </c>
      <c r="G85" s="634">
        <f ca="1">+IF(ISERROR(HLOOKUP($B85,INDIRECT("'Monthly Resource Report'!"&amp;'Wilson Validation'!$G$1047950&amp;":"&amp;'Wilson Validation'!$G$1047951),'Wilson Validation'!G$1047952,FALSE)),0,HLOOKUP($B85,INDIRECT("'Monthly Resource Report'!"&amp;'Wilson Validation'!$G$1047950&amp;":"&amp;'Wilson Validation'!$G$1047951),'Wilson Validation'!G$1047952,FALSE))</f>
        <v>0</v>
      </c>
      <c r="H85" s="297">
        <f ca="1">+IF(ISERROR(HLOOKUP($B85,INDIRECT("'Monthly Resource Report'!"&amp;'Wilson Validation'!$G$1047950&amp;":"&amp;'Wilson Validation'!$G$1047951),'Wilson Validation'!H$1047952,FALSE)),0,HLOOKUP($B85,INDIRECT("'Monthly Resource Report'!"&amp;'Wilson Validation'!$G$1047950&amp;":"&amp;'Wilson Validation'!$G$1047951),'Wilson Validation'!H$1047952,FALSE))</f>
        <v>0</v>
      </c>
      <c r="I85" s="317">
        <f ca="1">+IF(ISERROR(HLOOKUP($B85,INDIRECT("'Monthly Resource Report'!"&amp;'Wilson Validation'!$G$1047950&amp;":"&amp;'Wilson Validation'!$G$1047951),'Wilson Validation'!I$1047952,FALSE)),0,HLOOKUP($B85,INDIRECT("'Monthly Resource Report'!"&amp;'Wilson Validation'!$G$1047950&amp;":"&amp;'Wilson Validation'!$G$1047951),'Wilson Validation'!I$1047952,FALSE))</f>
        <v>0</v>
      </c>
      <c r="J85" s="318">
        <f ca="1">+IF(ISERROR(HLOOKUP($B85,INDIRECT("'Monthly Resource Report'!"&amp;'Wilson Validation'!$G$1047950&amp;":"&amp;'Wilson Validation'!$G$1047951),'Wilson Validation'!J$1047952,FALSE)),0,HLOOKUP($B85,INDIRECT("'Monthly Resource Report'!"&amp;'Wilson Validation'!$G$1047950&amp;":"&amp;'Wilson Validation'!$G$1047951),'Wilson Validation'!J$1047952,FALSE))</f>
        <v>0</v>
      </c>
    </row>
    <row r="86" spans="2:10" s="460" customFormat="1">
      <c r="B86" s="301">
        <v>43800</v>
      </c>
      <c r="C86" s="294">
        <v>417</v>
      </c>
      <c r="D86" s="297">
        <v>3.3788611613265958</v>
      </c>
      <c r="E86" s="299">
        <v>0.06</v>
      </c>
      <c r="F86" s="295">
        <v>0.53</v>
      </c>
      <c r="G86" s="634">
        <f ca="1">+IF(ISERROR(HLOOKUP($B86,INDIRECT("'Monthly Resource Report'!"&amp;'Wilson Validation'!$G$1047950&amp;":"&amp;'Wilson Validation'!$G$1047951),'Wilson Validation'!G$1047952,FALSE)),0,HLOOKUP($B86,INDIRECT("'Monthly Resource Report'!"&amp;'Wilson Validation'!$G$1047950&amp;":"&amp;'Wilson Validation'!$G$1047951),'Wilson Validation'!G$1047952,FALSE))</f>
        <v>0</v>
      </c>
      <c r="H86" s="297">
        <f ca="1">+IF(ISERROR(HLOOKUP($B86,INDIRECT("'Monthly Resource Report'!"&amp;'Wilson Validation'!$G$1047950&amp;":"&amp;'Wilson Validation'!$G$1047951),'Wilson Validation'!H$1047952,FALSE)),0,HLOOKUP($B86,INDIRECT("'Monthly Resource Report'!"&amp;'Wilson Validation'!$G$1047950&amp;":"&amp;'Wilson Validation'!$G$1047951),'Wilson Validation'!H$1047952,FALSE))</f>
        <v>0</v>
      </c>
      <c r="I86" s="317">
        <f ca="1">+IF(ISERROR(HLOOKUP($B86,INDIRECT("'Monthly Resource Report'!"&amp;'Wilson Validation'!$G$1047950&amp;":"&amp;'Wilson Validation'!$G$1047951),'Wilson Validation'!I$1047952,FALSE)),0,HLOOKUP($B86,INDIRECT("'Monthly Resource Report'!"&amp;'Wilson Validation'!$G$1047950&amp;":"&amp;'Wilson Validation'!$G$1047951),'Wilson Validation'!I$1047952,FALSE))</f>
        <v>0</v>
      </c>
      <c r="J86" s="318">
        <f ca="1">+IF(ISERROR(HLOOKUP($B86,INDIRECT("'Monthly Resource Report'!"&amp;'Wilson Validation'!$G$1047950&amp;":"&amp;'Wilson Validation'!$G$1047951),'Wilson Validation'!J$1047952,FALSE)),0,HLOOKUP($B86,INDIRECT("'Monthly Resource Report'!"&amp;'Wilson Validation'!$G$1047950&amp;":"&amp;'Wilson Validation'!$G$1047951),'Wilson Validation'!J$1047952,FALSE))</f>
        <v>0</v>
      </c>
    </row>
    <row r="87" spans="2:10" s="460" customFormat="1">
      <c r="B87" s="301">
        <v>43831</v>
      </c>
      <c r="C87" s="294">
        <v>417</v>
      </c>
      <c r="D87" s="297">
        <v>3.4684009821017505</v>
      </c>
      <c r="E87" s="299">
        <v>0.06</v>
      </c>
      <c r="F87" s="295">
        <v>0.53</v>
      </c>
      <c r="G87" s="634">
        <f ca="1">+IF(ISERROR(HLOOKUP($B87,INDIRECT("'Monthly Resource Report'!"&amp;'Wilson Validation'!$G$1047950&amp;":"&amp;'Wilson Validation'!$G$1047951),'Wilson Validation'!G$1047952,FALSE)),0,HLOOKUP($B87,INDIRECT("'Monthly Resource Report'!"&amp;'Wilson Validation'!$G$1047950&amp;":"&amp;'Wilson Validation'!$G$1047951),'Wilson Validation'!G$1047952,FALSE))</f>
        <v>0</v>
      </c>
      <c r="H87" s="297">
        <f ca="1">+IF(ISERROR(HLOOKUP($B87,INDIRECT("'Monthly Resource Report'!"&amp;'Wilson Validation'!$G$1047950&amp;":"&amp;'Wilson Validation'!$G$1047951),'Wilson Validation'!H$1047952,FALSE)),0,HLOOKUP($B87,INDIRECT("'Monthly Resource Report'!"&amp;'Wilson Validation'!$G$1047950&amp;":"&amp;'Wilson Validation'!$G$1047951),'Wilson Validation'!H$1047952,FALSE))</f>
        <v>0</v>
      </c>
      <c r="I87" s="317">
        <f ca="1">+IF(ISERROR(HLOOKUP($B87,INDIRECT("'Monthly Resource Report'!"&amp;'Wilson Validation'!$G$1047950&amp;":"&amp;'Wilson Validation'!$G$1047951),'Wilson Validation'!I$1047952,FALSE)),0,HLOOKUP($B87,INDIRECT("'Monthly Resource Report'!"&amp;'Wilson Validation'!$G$1047950&amp;":"&amp;'Wilson Validation'!$G$1047951),'Wilson Validation'!I$1047952,FALSE))</f>
        <v>0</v>
      </c>
      <c r="J87" s="318">
        <f ca="1">+IF(ISERROR(HLOOKUP($B87,INDIRECT("'Monthly Resource Report'!"&amp;'Wilson Validation'!$G$1047950&amp;":"&amp;'Wilson Validation'!$G$1047951),'Wilson Validation'!J$1047952,FALSE)),0,HLOOKUP($B87,INDIRECT("'Monthly Resource Report'!"&amp;'Wilson Validation'!$G$1047950&amp;":"&amp;'Wilson Validation'!$G$1047951),'Wilson Validation'!J$1047952,FALSE))</f>
        <v>0</v>
      </c>
    </row>
    <row r="88" spans="2:10" s="460" customFormat="1">
      <c r="B88" s="301">
        <v>43862</v>
      </c>
      <c r="C88" s="294">
        <v>417</v>
      </c>
      <c r="D88" s="297">
        <v>3.4684009821017505</v>
      </c>
      <c r="E88" s="299">
        <v>0.06</v>
      </c>
      <c r="F88" s="295">
        <v>0.53</v>
      </c>
      <c r="G88" s="634">
        <f ca="1">+IF(ISERROR(HLOOKUP($B88,INDIRECT("'Monthly Resource Report'!"&amp;'Wilson Validation'!$G$1047950&amp;":"&amp;'Wilson Validation'!$G$1047951),'Wilson Validation'!G$1047952,FALSE)),0,HLOOKUP($B88,INDIRECT("'Monthly Resource Report'!"&amp;'Wilson Validation'!$G$1047950&amp;":"&amp;'Wilson Validation'!$G$1047951),'Wilson Validation'!G$1047952,FALSE))</f>
        <v>0</v>
      </c>
      <c r="H88" s="297">
        <f ca="1">+IF(ISERROR(HLOOKUP($B88,INDIRECT("'Monthly Resource Report'!"&amp;'Wilson Validation'!$G$1047950&amp;":"&amp;'Wilson Validation'!$G$1047951),'Wilson Validation'!H$1047952,FALSE)),0,HLOOKUP($B88,INDIRECT("'Monthly Resource Report'!"&amp;'Wilson Validation'!$G$1047950&amp;":"&amp;'Wilson Validation'!$G$1047951),'Wilson Validation'!H$1047952,FALSE))</f>
        <v>0</v>
      </c>
      <c r="I88" s="317">
        <f ca="1">+IF(ISERROR(HLOOKUP($B88,INDIRECT("'Monthly Resource Report'!"&amp;'Wilson Validation'!$G$1047950&amp;":"&amp;'Wilson Validation'!$G$1047951),'Wilson Validation'!I$1047952,FALSE)),0,HLOOKUP($B88,INDIRECT("'Monthly Resource Report'!"&amp;'Wilson Validation'!$G$1047950&amp;":"&amp;'Wilson Validation'!$G$1047951),'Wilson Validation'!I$1047952,FALSE))</f>
        <v>0</v>
      </c>
      <c r="J88" s="318">
        <f ca="1">+IF(ISERROR(HLOOKUP($B88,INDIRECT("'Monthly Resource Report'!"&amp;'Wilson Validation'!$G$1047950&amp;":"&amp;'Wilson Validation'!$G$1047951),'Wilson Validation'!J$1047952,FALSE)),0,HLOOKUP($B88,INDIRECT("'Monthly Resource Report'!"&amp;'Wilson Validation'!$G$1047950&amp;":"&amp;'Wilson Validation'!$G$1047951),'Wilson Validation'!J$1047952,FALSE))</f>
        <v>0</v>
      </c>
    </row>
    <row r="89" spans="2:10" s="460" customFormat="1">
      <c r="B89" s="301">
        <v>43891</v>
      </c>
      <c r="C89" s="294">
        <v>417</v>
      </c>
      <c r="D89" s="297">
        <v>3.4684009821017505</v>
      </c>
      <c r="E89" s="299">
        <v>0.06</v>
      </c>
      <c r="F89" s="295">
        <v>0.53</v>
      </c>
      <c r="G89" s="634">
        <f ca="1">+IF(ISERROR(HLOOKUP($B89,INDIRECT("'Monthly Resource Report'!"&amp;'Wilson Validation'!$G$1047950&amp;":"&amp;'Wilson Validation'!$G$1047951),'Wilson Validation'!G$1047952,FALSE)),0,HLOOKUP($B89,INDIRECT("'Monthly Resource Report'!"&amp;'Wilson Validation'!$G$1047950&amp;":"&amp;'Wilson Validation'!$G$1047951),'Wilson Validation'!G$1047952,FALSE))</f>
        <v>0</v>
      </c>
      <c r="H89" s="297">
        <f ca="1">+IF(ISERROR(HLOOKUP($B89,INDIRECT("'Monthly Resource Report'!"&amp;'Wilson Validation'!$G$1047950&amp;":"&amp;'Wilson Validation'!$G$1047951),'Wilson Validation'!H$1047952,FALSE)),0,HLOOKUP($B89,INDIRECT("'Monthly Resource Report'!"&amp;'Wilson Validation'!$G$1047950&amp;":"&amp;'Wilson Validation'!$G$1047951),'Wilson Validation'!H$1047952,FALSE))</f>
        <v>0</v>
      </c>
      <c r="I89" s="317">
        <f ca="1">+IF(ISERROR(HLOOKUP($B89,INDIRECT("'Monthly Resource Report'!"&amp;'Wilson Validation'!$G$1047950&amp;":"&amp;'Wilson Validation'!$G$1047951),'Wilson Validation'!I$1047952,FALSE)),0,HLOOKUP($B89,INDIRECT("'Monthly Resource Report'!"&amp;'Wilson Validation'!$G$1047950&amp;":"&amp;'Wilson Validation'!$G$1047951),'Wilson Validation'!I$1047952,FALSE))</f>
        <v>0</v>
      </c>
      <c r="J89" s="318">
        <f ca="1">+IF(ISERROR(HLOOKUP($B89,INDIRECT("'Monthly Resource Report'!"&amp;'Wilson Validation'!$G$1047950&amp;":"&amp;'Wilson Validation'!$G$1047951),'Wilson Validation'!J$1047952,FALSE)),0,HLOOKUP($B89,INDIRECT("'Monthly Resource Report'!"&amp;'Wilson Validation'!$G$1047950&amp;":"&amp;'Wilson Validation'!$G$1047951),'Wilson Validation'!J$1047952,FALSE))</f>
        <v>0</v>
      </c>
    </row>
    <row r="90" spans="2:10" s="460" customFormat="1">
      <c r="B90" s="301">
        <v>43922</v>
      </c>
      <c r="C90" s="294">
        <v>417</v>
      </c>
      <c r="D90" s="297">
        <v>3.4684009821017505</v>
      </c>
      <c r="E90" s="299">
        <v>0.06</v>
      </c>
      <c r="F90" s="295">
        <v>0.53</v>
      </c>
      <c r="G90" s="634">
        <f ca="1">+IF(ISERROR(HLOOKUP($B90,INDIRECT("'Monthly Resource Report'!"&amp;'Wilson Validation'!$G$1047950&amp;":"&amp;'Wilson Validation'!$G$1047951),'Wilson Validation'!G$1047952,FALSE)),0,HLOOKUP($B90,INDIRECT("'Monthly Resource Report'!"&amp;'Wilson Validation'!$G$1047950&amp;":"&amp;'Wilson Validation'!$G$1047951),'Wilson Validation'!G$1047952,FALSE))</f>
        <v>0</v>
      </c>
      <c r="H90" s="297">
        <f ca="1">+IF(ISERROR(HLOOKUP($B90,INDIRECT("'Monthly Resource Report'!"&amp;'Wilson Validation'!$G$1047950&amp;":"&amp;'Wilson Validation'!$G$1047951),'Wilson Validation'!H$1047952,FALSE)),0,HLOOKUP($B90,INDIRECT("'Monthly Resource Report'!"&amp;'Wilson Validation'!$G$1047950&amp;":"&amp;'Wilson Validation'!$G$1047951),'Wilson Validation'!H$1047952,FALSE))</f>
        <v>0</v>
      </c>
      <c r="I90" s="317">
        <f ca="1">+IF(ISERROR(HLOOKUP($B90,INDIRECT("'Monthly Resource Report'!"&amp;'Wilson Validation'!$G$1047950&amp;":"&amp;'Wilson Validation'!$G$1047951),'Wilson Validation'!I$1047952,FALSE)),0,HLOOKUP($B90,INDIRECT("'Monthly Resource Report'!"&amp;'Wilson Validation'!$G$1047950&amp;":"&amp;'Wilson Validation'!$G$1047951),'Wilson Validation'!I$1047952,FALSE))</f>
        <v>0</v>
      </c>
      <c r="J90" s="318">
        <f ca="1">+IF(ISERROR(HLOOKUP($B90,INDIRECT("'Monthly Resource Report'!"&amp;'Wilson Validation'!$G$1047950&amp;":"&amp;'Wilson Validation'!$G$1047951),'Wilson Validation'!J$1047952,FALSE)),0,HLOOKUP($B90,INDIRECT("'Monthly Resource Report'!"&amp;'Wilson Validation'!$G$1047950&amp;":"&amp;'Wilson Validation'!$G$1047951),'Wilson Validation'!J$1047952,FALSE))</f>
        <v>0</v>
      </c>
    </row>
    <row r="91" spans="2:10" s="460" customFormat="1">
      <c r="B91" s="301">
        <v>43952</v>
      </c>
      <c r="C91" s="294">
        <v>417</v>
      </c>
      <c r="D91" s="297">
        <v>3.4684009821017505</v>
      </c>
      <c r="E91" s="299">
        <v>0.06</v>
      </c>
      <c r="F91" s="295">
        <v>0.53</v>
      </c>
      <c r="G91" s="634">
        <f ca="1">+IF(ISERROR(HLOOKUP($B91,INDIRECT("'Monthly Resource Report'!"&amp;'Wilson Validation'!$G$1047950&amp;":"&amp;'Wilson Validation'!$G$1047951),'Wilson Validation'!G$1047952,FALSE)),0,HLOOKUP($B91,INDIRECT("'Monthly Resource Report'!"&amp;'Wilson Validation'!$G$1047950&amp;":"&amp;'Wilson Validation'!$G$1047951),'Wilson Validation'!G$1047952,FALSE))</f>
        <v>0</v>
      </c>
      <c r="H91" s="297">
        <f ca="1">+IF(ISERROR(HLOOKUP($B91,INDIRECT("'Monthly Resource Report'!"&amp;'Wilson Validation'!$G$1047950&amp;":"&amp;'Wilson Validation'!$G$1047951),'Wilson Validation'!H$1047952,FALSE)),0,HLOOKUP($B91,INDIRECT("'Monthly Resource Report'!"&amp;'Wilson Validation'!$G$1047950&amp;":"&amp;'Wilson Validation'!$G$1047951),'Wilson Validation'!H$1047952,FALSE))</f>
        <v>0</v>
      </c>
      <c r="I91" s="317">
        <f ca="1">+IF(ISERROR(HLOOKUP($B91,INDIRECT("'Monthly Resource Report'!"&amp;'Wilson Validation'!$G$1047950&amp;":"&amp;'Wilson Validation'!$G$1047951),'Wilson Validation'!I$1047952,FALSE)),0,HLOOKUP($B91,INDIRECT("'Monthly Resource Report'!"&amp;'Wilson Validation'!$G$1047950&amp;":"&amp;'Wilson Validation'!$G$1047951),'Wilson Validation'!I$1047952,FALSE))</f>
        <v>0</v>
      </c>
      <c r="J91" s="318">
        <f ca="1">+IF(ISERROR(HLOOKUP($B91,INDIRECT("'Monthly Resource Report'!"&amp;'Wilson Validation'!$G$1047950&amp;":"&amp;'Wilson Validation'!$G$1047951),'Wilson Validation'!J$1047952,FALSE)),0,HLOOKUP($B91,INDIRECT("'Monthly Resource Report'!"&amp;'Wilson Validation'!$G$1047950&amp;":"&amp;'Wilson Validation'!$G$1047951),'Wilson Validation'!J$1047952,FALSE))</f>
        <v>0</v>
      </c>
    </row>
    <row r="92" spans="2:10" s="460" customFormat="1">
      <c r="B92" s="301">
        <v>43983</v>
      </c>
      <c r="C92" s="294">
        <v>417</v>
      </c>
      <c r="D92" s="297">
        <v>3.4684009821017505</v>
      </c>
      <c r="E92" s="299">
        <v>0.06</v>
      </c>
      <c r="F92" s="295">
        <v>0.53</v>
      </c>
      <c r="G92" s="634">
        <f ca="1">+IF(ISERROR(HLOOKUP($B92,INDIRECT("'Monthly Resource Report'!"&amp;'Wilson Validation'!$G$1047950&amp;":"&amp;'Wilson Validation'!$G$1047951),'Wilson Validation'!G$1047952,FALSE)),0,HLOOKUP($B92,INDIRECT("'Monthly Resource Report'!"&amp;'Wilson Validation'!$G$1047950&amp;":"&amp;'Wilson Validation'!$G$1047951),'Wilson Validation'!G$1047952,FALSE))</f>
        <v>0</v>
      </c>
      <c r="H92" s="297">
        <f ca="1">+IF(ISERROR(HLOOKUP($B92,INDIRECT("'Monthly Resource Report'!"&amp;'Wilson Validation'!$G$1047950&amp;":"&amp;'Wilson Validation'!$G$1047951),'Wilson Validation'!H$1047952,FALSE)),0,HLOOKUP($B92,INDIRECT("'Monthly Resource Report'!"&amp;'Wilson Validation'!$G$1047950&amp;":"&amp;'Wilson Validation'!$G$1047951),'Wilson Validation'!H$1047952,FALSE))</f>
        <v>0</v>
      </c>
      <c r="I92" s="317">
        <f ca="1">+IF(ISERROR(HLOOKUP($B92,INDIRECT("'Monthly Resource Report'!"&amp;'Wilson Validation'!$G$1047950&amp;":"&amp;'Wilson Validation'!$G$1047951),'Wilson Validation'!I$1047952,FALSE)),0,HLOOKUP($B92,INDIRECT("'Monthly Resource Report'!"&amp;'Wilson Validation'!$G$1047950&amp;":"&amp;'Wilson Validation'!$G$1047951),'Wilson Validation'!I$1047952,FALSE))</f>
        <v>0</v>
      </c>
      <c r="J92" s="318">
        <f ca="1">+IF(ISERROR(HLOOKUP($B92,INDIRECT("'Monthly Resource Report'!"&amp;'Wilson Validation'!$G$1047950&amp;":"&amp;'Wilson Validation'!$G$1047951),'Wilson Validation'!J$1047952,FALSE)),0,HLOOKUP($B92,INDIRECT("'Monthly Resource Report'!"&amp;'Wilson Validation'!$G$1047950&amp;":"&amp;'Wilson Validation'!$G$1047951),'Wilson Validation'!J$1047952,FALSE))</f>
        <v>0</v>
      </c>
    </row>
    <row r="93" spans="2:10" s="460" customFormat="1">
      <c r="B93" s="301">
        <v>44013</v>
      </c>
      <c r="C93" s="294">
        <v>417</v>
      </c>
      <c r="D93" s="297">
        <v>3.4684009821017505</v>
      </c>
      <c r="E93" s="299">
        <v>0.06</v>
      </c>
      <c r="F93" s="295">
        <v>0.53</v>
      </c>
      <c r="G93" s="634">
        <f ca="1">+IF(ISERROR(HLOOKUP($B93,INDIRECT("'Monthly Resource Report'!"&amp;'Wilson Validation'!$G$1047950&amp;":"&amp;'Wilson Validation'!$G$1047951),'Wilson Validation'!G$1047952,FALSE)),0,HLOOKUP($B93,INDIRECT("'Monthly Resource Report'!"&amp;'Wilson Validation'!$G$1047950&amp;":"&amp;'Wilson Validation'!$G$1047951),'Wilson Validation'!G$1047952,FALSE))</f>
        <v>0</v>
      </c>
      <c r="H93" s="297">
        <f ca="1">+IF(ISERROR(HLOOKUP($B93,INDIRECT("'Monthly Resource Report'!"&amp;'Wilson Validation'!$G$1047950&amp;":"&amp;'Wilson Validation'!$G$1047951),'Wilson Validation'!H$1047952,FALSE)),0,HLOOKUP($B93,INDIRECT("'Monthly Resource Report'!"&amp;'Wilson Validation'!$G$1047950&amp;":"&amp;'Wilson Validation'!$G$1047951),'Wilson Validation'!H$1047952,FALSE))</f>
        <v>0</v>
      </c>
      <c r="I93" s="317">
        <f ca="1">+IF(ISERROR(HLOOKUP($B93,INDIRECT("'Monthly Resource Report'!"&amp;'Wilson Validation'!$G$1047950&amp;":"&amp;'Wilson Validation'!$G$1047951),'Wilson Validation'!I$1047952,FALSE)),0,HLOOKUP($B93,INDIRECT("'Monthly Resource Report'!"&amp;'Wilson Validation'!$G$1047950&amp;":"&amp;'Wilson Validation'!$G$1047951),'Wilson Validation'!I$1047952,FALSE))</f>
        <v>0</v>
      </c>
      <c r="J93" s="318">
        <f ca="1">+IF(ISERROR(HLOOKUP($B93,INDIRECT("'Monthly Resource Report'!"&amp;'Wilson Validation'!$G$1047950&amp;":"&amp;'Wilson Validation'!$G$1047951),'Wilson Validation'!J$1047952,FALSE)),0,HLOOKUP($B93,INDIRECT("'Monthly Resource Report'!"&amp;'Wilson Validation'!$G$1047950&amp;":"&amp;'Wilson Validation'!$G$1047951),'Wilson Validation'!J$1047952,FALSE))</f>
        <v>0</v>
      </c>
    </row>
    <row r="94" spans="2:10" s="460" customFormat="1">
      <c r="B94" s="301">
        <v>44044</v>
      </c>
      <c r="C94" s="294">
        <v>417</v>
      </c>
      <c r="D94" s="297">
        <v>3.4684009821017505</v>
      </c>
      <c r="E94" s="299">
        <v>0.06</v>
      </c>
      <c r="F94" s="295">
        <v>0.53</v>
      </c>
      <c r="G94" s="634">
        <f ca="1">+IF(ISERROR(HLOOKUP($B94,INDIRECT("'Monthly Resource Report'!"&amp;'Wilson Validation'!$G$1047950&amp;":"&amp;'Wilson Validation'!$G$1047951),'Wilson Validation'!G$1047952,FALSE)),0,HLOOKUP($B94,INDIRECT("'Monthly Resource Report'!"&amp;'Wilson Validation'!$G$1047950&amp;":"&amp;'Wilson Validation'!$G$1047951),'Wilson Validation'!G$1047952,FALSE))</f>
        <v>0</v>
      </c>
      <c r="H94" s="297">
        <f ca="1">+IF(ISERROR(HLOOKUP($B94,INDIRECT("'Monthly Resource Report'!"&amp;'Wilson Validation'!$G$1047950&amp;":"&amp;'Wilson Validation'!$G$1047951),'Wilson Validation'!H$1047952,FALSE)),0,HLOOKUP($B94,INDIRECT("'Monthly Resource Report'!"&amp;'Wilson Validation'!$G$1047950&amp;":"&amp;'Wilson Validation'!$G$1047951),'Wilson Validation'!H$1047952,FALSE))</f>
        <v>0</v>
      </c>
      <c r="I94" s="317">
        <f ca="1">+IF(ISERROR(HLOOKUP($B94,INDIRECT("'Monthly Resource Report'!"&amp;'Wilson Validation'!$G$1047950&amp;":"&amp;'Wilson Validation'!$G$1047951),'Wilson Validation'!I$1047952,FALSE)),0,HLOOKUP($B94,INDIRECT("'Monthly Resource Report'!"&amp;'Wilson Validation'!$G$1047950&amp;":"&amp;'Wilson Validation'!$G$1047951),'Wilson Validation'!I$1047952,FALSE))</f>
        <v>0</v>
      </c>
      <c r="J94" s="318">
        <f ca="1">+IF(ISERROR(HLOOKUP($B94,INDIRECT("'Monthly Resource Report'!"&amp;'Wilson Validation'!$G$1047950&amp;":"&amp;'Wilson Validation'!$G$1047951),'Wilson Validation'!J$1047952,FALSE)),0,HLOOKUP($B94,INDIRECT("'Monthly Resource Report'!"&amp;'Wilson Validation'!$G$1047950&amp;":"&amp;'Wilson Validation'!$G$1047951),'Wilson Validation'!J$1047952,FALSE))</f>
        <v>0</v>
      </c>
    </row>
    <row r="95" spans="2:10" s="460" customFormat="1">
      <c r="B95" s="301">
        <v>44075</v>
      </c>
      <c r="C95" s="294">
        <v>417</v>
      </c>
      <c r="D95" s="297">
        <v>3.4684009821017505</v>
      </c>
      <c r="E95" s="299">
        <v>0.06</v>
      </c>
      <c r="F95" s="295">
        <v>0.53</v>
      </c>
      <c r="G95" s="634">
        <f ca="1">+IF(ISERROR(HLOOKUP($B95,INDIRECT("'Monthly Resource Report'!"&amp;'Wilson Validation'!$G$1047950&amp;":"&amp;'Wilson Validation'!$G$1047951),'Wilson Validation'!G$1047952,FALSE)),0,HLOOKUP($B95,INDIRECT("'Monthly Resource Report'!"&amp;'Wilson Validation'!$G$1047950&amp;":"&amp;'Wilson Validation'!$G$1047951),'Wilson Validation'!G$1047952,FALSE))</f>
        <v>0</v>
      </c>
      <c r="H95" s="297">
        <f ca="1">+IF(ISERROR(HLOOKUP($B95,INDIRECT("'Monthly Resource Report'!"&amp;'Wilson Validation'!$G$1047950&amp;":"&amp;'Wilson Validation'!$G$1047951),'Wilson Validation'!H$1047952,FALSE)),0,HLOOKUP($B95,INDIRECT("'Monthly Resource Report'!"&amp;'Wilson Validation'!$G$1047950&amp;":"&amp;'Wilson Validation'!$G$1047951),'Wilson Validation'!H$1047952,FALSE))</f>
        <v>0</v>
      </c>
      <c r="I95" s="317">
        <f ca="1">+IF(ISERROR(HLOOKUP($B95,INDIRECT("'Monthly Resource Report'!"&amp;'Wilson Validation'!$G$1047950&amp;":"&amp;'Wilson Validation'!$G$1047951),'Wilson Validation'!I$1047952,FALSE)),0,HLOOKUP($B95,INDIRECT("'Monthly Resource Report'!"&amp;'Wilson Validation'!$G$1047950&amp;":"&amp;'Wilson Validation'!$G$1047951),'Wilson Validation'!I$1047952,FALSE))</f>
        <v>0</v>
      </c>
      <c r="J95" s="318">
        <f ca="1">+IF(ISERROR(HLOOKUP($B95,INDIRECT("'Monthly Resource Report'!"&amp;'Wilson Validation'!$G$1047950&amp;":"&amp;'Wilson Validation'!$G$1047951),'Wilson Validation'!J$1047952,FALSE)),0,HLOOKUP($B95,INDIRECT("'Monthly Resource Report'!"&amp;'Wilson Validation'!$G$1047950&amp;":"&amp;'Wilson Validation'!$G$1047951),'Wilson Validation'!J$1047952,FALSE))</f>
        <v>0</v>
      </c>
    </row>
    <row r="96" spans="2:10" s="460" customFormat="1">
      <c r="B96" s="301">
        <v>44105</v>
      </c>
      <c r="C96" s="294">
        <v>417</v>
      </c>
      <c r="D96" s="297">
        <v>3.4684009821017505</v>
      </c>
      <c r="E96" s="299">
        <v>0.06</v>
      </c>
      <c r="F96" s="295">
        <v>0.53</v>
      </c>
      <c r="G96" s="634">
        <f ca="1">+IF(ISERROR(HLOOKUP($B96,INDIRECT("'Monthly Resource Report'!"&amp;'Wilson Validation'!$G$1047950&amp;":"&amp;'Wilson Validation'!$G$1047951),'Wilson Validation'!G$1047952,FALSE)),0,HLOOKUP($B96,INDIRECT("'Monthly Resource Report'!"&amp;'Wilson Validation'!$G$1047950&amp;":"&amp;'Wilson Validation'!$G$1047951),'Wilson Validation'!G$1047952,FALSE))</f>
        <v>0</v>
      </c>
      <c r="H96" s="297">
        <f ca="1">+IF(ISERROR(HLOOKUP($B96,INDIRECT("'Monthly Resource Report'!"&amp;'Wilson Validation'!$G$1047950&amp;":"&amp;'Wilson Validation'!$G$1047951),'Wilson Validation'!H$1047952,FALSE)),0,HLOOKUP($B96,INDIRECT("'Monthly Resource Report'!"&amp;'Wilson Validation'!$G$1047950&amp;":"&amp;'Wilson Validation'!$G$1047951),'Wilson Validation'!H$1047952,FALSE))</f>
        <v>0</v>
      </c>
      <c r="I96" s="317">
        <f ca="1">+IF(ISERROR(HLOOKUP($B96,INDIRECT("'Monthly Resource Report'!"&amp;'Wilson Validation'!$G$1047950&amp;":"&amp;'Wilson Validation'!$G$1047951),'Wilson Validation'!I$1047952,FALSE)),0,HLOOKUP($B96,INDIRECT("'Monthly Resource Report'!"&amp;'Wilson Validation'!$G$1047950&amp;":"&amp;'Wilson Validation'!$G$1047951),'Wilson Validation'!I$1047952,FALSE))</f>
        <v>0</v>
      </c>
      <c r="J96" s="318">
        <f ca="1">+IF(ISERROR(HLOOKUP($B96,INDIRECT("'Monthly Resource Report'!"&amp;'Wilson Validation'!$G$1047950&amp;":"&amp;'Wilson Validation'!$G$1047951),'Wilson Validation'!J$1047952,FALSE)),0,HLOOKUP($B96,INDIRECT("'Monthly Resource Report'!"&amp;'Wilson Validation'!$G$1047950&amp;":"&amp;'Wilson Validation'!$G$1047951),'Wilson Validation'!J$1047952,FALSE))</f>
        <v>0</v>
      </c>
    </row>
    <row r="97" spans="2:10" s="460" customFormat="1">
      <c r="B97" s="301">
        <v>44136</v>
      </c>
      <c r="C97" s="294">
        <v>417</v>
      </c>
      <c r="D97" s="297">
        <v>3.4684009821017505</v>
      </c>
      <c r="E97" s="299">
        <v>0.06</v>
      </c>
      <c r="F97" s="295">
        <v>0.53</v>
      </c>
      <c r="G97" s="634">
        <f ca="1">+IF(ISERROR(HLOOKUP($B97,INDIRECT("'Monthly Resource Report'!"&amp;'Wilson Validation'!$G$1047950&amp;":"&amp;'Wilson Validation'!$G$1047951),'Wilson Validation'!G$1047952,FALSE)),0,HLOOKUP($B97,INDIRECT("'Monthly Resource Report'!"&amp;'Wilson Validation'!$G$1047950&amp;":"&amp;'Wilson Validation'!$G$1047951),'Wilson Validation'!G$1047952,FALSE))</f>
        <v>0</v>
      </c>
      <c r="H97" s="297">
        <f ca="1">+IF(ISERROR(HLOOKUP($B97,INDIRECT("'Monthly Resource Report'!"&amp;'Wilson Validation'!$G$1047950&amp;":"&amp;'Wilson Validation'!$G$1047951),'Wilson Validation'!H$1047952,FALSE)),0,HLOOKUP($B97,INDIRECT("'Monthly Resource Report'!"&amp;'Wilson Validation'!$G$1047950&amp;":"&amp;'Wilson Validation'!$G$1047951),'Wilson Validation'!H$1047952,FALSE))</f>
        <v>0</v>
      </c>
      <c r="I97" s="317">
        <f ca="1">+IF(ISERROR(HLOOKUP($B97,INDIRECT("'Monthly Resource Report'!"&amp;'Wilson Validation'!$G$1047950&amp;":"&amp;'Wilson Validation'!$G$1047951),'Wilson Validation'!I$1047952,FALSE)),0,HLOOKUP($B97,INDIRECT("'Monthly Resource Report'!"&amp;'Wilson Validation'!$G$1047950&amp;":"&amp;'Wilson Validation'!$G$1047951),'Wilson Validation'!I$1047952,FALSE))</f>
        <v>0</v>
      </c>
      <c r="J97" s="318">
        <f ca="1">+IF(ISERROR(HLOOKUP($B97,INDIRECT("'Monthly Resource Report'!"&amp;'Wilson Validation'!$G$1047950&amp;":"&amp;'Wilson Validation'!$G$1047951),'Wilson Validation'!J$1047952,FALSE)),0,HLOOKUP($B97,INDIRECT("'Monthly Resource Report'!"&amp;'Wilson Validation'!$G$1047950&amp;":"&amp;'Wilson Validation'!$G$1047951),'Wilson Validation'!J$1047952,FALSE))</f>
        <v>0</v>
      </c>
    </row>
    <row r="98" spans="2:10" s="460" customFormat="1">
      <c r="B98" s="301">
        <v>44166</v>
      </c>
      <c r="C98" s="294">
        <v>417</v>
      </c>
      <c r="D98" s="297">
        <v>3.4684009821017505</v>
      </c>
      <c r="E98" s="299">
        <v>0.06</v>
      </c>
      <c r="F98" s="295">
        <v>0.53</v>
      </c>
      <c r="G98" s="634">
        <f ca="1">+IF(ISERROR(HLOOKUP($B98,INDIRECT("'Monthly Resource Report'!"&amp;'Wilson Validation'!$G$1047950&amp;":"&amp;'Wilson Validation'!$G$1047951),'Wilson Validation'!G$1047952,FALSE)),0,HLOOKUP($B98,INDIRECT("'Monthly Resource Report'!"&amp;'Wilson Validation'!$G$1047950&amp;":"&amp;'Wilson Validation'!$G$1047951),'Wilson Validation'!G$1047952,FALSE))</f>
        <v>0</v>
      </c>
      <c r="H98" s="297">
        <f ca="1">+IF(ISERROR(HLOOKUP($B98,INDIRECT("'Monthly Resource Report'!"&amp;'Wilson Validation'!$G$1047950&amp;":"&amp;'Wilson Validation'!$G$1047951),'Wilson Validation'!H$1047952,FALSE)),0,HLOOKUP($B98,INDIRECT("'Monthly Resource Report'!"&amp;'Wilson Validation'!$G$1047950&amp;":"&amp;'Wilson Validation'!$G$1047951),'Wilson Validation'!H$1047952,FALSE))</f>
        <v>0</v>
      </c>
      <c r="I98" s="317">
        <f ca="1">+IF(ISERROR(HLOOKUP($B98,INDIRECT("'Monthly Resource Report'!"&amp;'Wilson Validation'!$G$1047950&amp;":"&amp;'Wilson Validation'!$G$1047951),'Wilson Validation'!I$1047952,FALSE)),0,HLOOKUP($B98,INDIRECT("'Monthly Resource Report'!"&amp;'Wilson Validation'!$G$1047950&amp;":"&amp;'Wilson Validation'!$G$1047951),'Wilson Validation'!I$1047952,FALSE))</f>
        <v>0</v>
      </c>
      <c r="J98" s="318">
        <f ca="1">+IF(ISERROR(HLOOKUP($B98,INDIRECT("'Monthly Resource Report'!"&amp;'Wilson Validation'!$G$1047950&amp;":"&amp;'Wilson Validation'!$G$1047951),'Wilson Validation'!J$1047952,FALSE)),0,HLOOKUP($B98,INDIRECT("'Monthly Resource Report'!"&amp;'Wilson Validation'!$G$1047950&amp;":"&amp;'Wilson Validation'!$G$1047951),'Wilson Validation'!J$1047952,FALSE))</f>
        <v>0</v>
      </c>
    </row>
    <row r="99" spans="2:10" s="460" customFormat="1">
      <c r="B99" s="301">
        <v>44197</v>
      </c>
      <c r="C99" s="294">
        <v>417</v>
      </c>
      <c r="D99" s="297">
        <v>3.5613541284220771</v>
      </c>
      <c r="E99" s="299">
        <v>0.06</v>
      </c>
      <c r="F99" s="295">
        <v>0.53</v>
      </c>
      <c r="G99" s="634">
        <f ca="1">+IF(ISERROR(HLOOKUP($B99,INDIRECT("'Monthly Resource Report'!"&amp;'Wilson Validation'!$G$1047950&amp;":"&amp;'Wilson Validation'!$G$1047951),'Wilson Validation'!G$1047952,FALSE)),0,HLOOKUP($B99,INDIRECT("'Monthly Resource Report'!"&amp;'Wilson Validation'!$G$1047950&amp;":"&amp;'Wilson Validation'!$G$1047951),'Wilson Validation'!G$1047952,FALSE))</f>
        <v>0</v>
      </c>
      <c r="H99" s="297">
        <f ca="1">+IF(ISERROR(HLOOKUP($B99,INDIRECT("'Monthly Resource Report'!"&amp;'Wilson Validation'!$G$1047950&amp;":"&amp;'Wilson Validation'!$G$1047951),'Wilson Validation'!H$1047952,FALSE)),0,HLOOKUP($B99,INDIRECT("'Monthly Resource Report'!"&amp;'Wilson Validation'!$G$1047950&amp;":"&amp;'Wilson Validation'!$G$1047951),'Wilson Validation'!H$1047952,FALSE))</f>
        <v>0</v>
      </c>
      <c r="I99" s="317">
        <f ca="1">+IF(ISERROR(HLOOKUP($B99,INDIRECT("'Monthly Resource Report'!"&amp;'Wilson Validation'!$G$1047950&amp;":"&amp;'Wilson Validation'!$G$1047951),'Wilson Validation'!I$1047952,FALSE)),0,HLOOKUP($B99,INDIRECT("'Monthly Resource Report'!"&amp;'Wilson Validation'!$G$1047950&amp;":"&amp;'Wilson Validation'!$G$1047951),'Wilson Validation'!I$1047952,FALSE))</f>
        <v>0</v>
      </c>
      <c r="J99" s="318">
        <f ca="1">+IF(ISERROR(HLOOKUP($B99,INDIRECT("'Monthly Resource Report'!"&amp;'Wilson Validation'!$G$1047950&amp;":"&amp;'Wilson Validation'!$G$1047951),'Wilson Validation'!J$1047952,FALSE)),0,HLOOKUP($B99,INDIRECT("'Monthly Resource Report'!"&amp;'Wilson Validation'!$G$1047950&amp;":"&amp;'Wilson Validation'!$G$1047951),'Wilson Validation'!J$1047952,FALSE))</f>
        <v>0</v>
      </c>
    </row>
    <row r="100" spans="2:10" s="460" customFormat="1">
      <c r="B100" s="301">
        <v>44228</v>
      </c>
      <c r="C100" s="294">
        <v>417</v>
      </c>
      <c r="D100" s="297">
        <v>3.5613541284220771</v>
      </c>
      <c r="E100" s="299">
        <v>0.06</v>
      </c>
      <c r="F100" s="295">
        <v>0.53</v>
      </c>
      <c r="G100" s="634">
        <f ca="1">+IF(ISERROR(HLOOKUP($B100,INDIRECT("'Monthly Resource Report'!"&amp;'Wilson Validation'!$G$1047950&amp;":"&amp;'Wilson Validation'!$G$1047951),'Wilson Validation'!G$1047952,FALSE)),0,HLOOKUP($B100,INDIRECT("'Monthly Resource Report'!"&amp;'Wilson Validation'!$G$1047950&amp;":"&amp;'Wilson Validation'!$G$1047951),'Wilson Validation'!G$1047952,FALSE))</f>
        <v>0</v>
      </c>
      <c r="H100" s="297">
        <f ca="1">+IF(ISERROR(HLOOKUP($B100,INDIRECT("'Monthly Resource Report'!"&amp;'Wilson Validation'!$G$1047950&amp;":"&amp;'Wilson Validation'!$G$1047951),'Wilson Validation'!H$1047952,FALSE)),0,HLOOKUP($B100,INDIRECT("'Monthly Resource Report'!"&amp;'Wilson Validation'!$G$1047950&amp;":"&amp;'Wilson Validation'!$G$1047951),'Wilson Validation'!H$1047952,FALSE))</f>
        <v>0</v>
      </c>
      <c r="I100" s="317">
        <f ca="1">+IF(ISERROR(HLOOKUP($B100,INDIRECT("'Monthly Resource Report'!"&amp;'Wilson Validation'!$G$1047950&amp;":"&amp;'Wilson Validation'!$G$1047951),'Wilson Validation'!I$1047952,FALSE)),0,HLOOKUP($B100,INDIRECT("'Monthly Resource Report'!"&amp;'Wilson Validation'!$G$1047950&amp;":"&amp;'Wilson Validation'!$G$1047951),'Wilson Validation'!I$1047952,FALSE))</f>
        <v>0</v>
      </c>
      <c r="J100" s="318">
        <f ca="1">+IF(ISERROR(HLOOKUP($B100,INDIRECT("'Monthly Resource Report'!"&amp;'Wilson Validation'!$G$1047950&amp;":"&amp;'Wilson Validation'!$G$1047951),'Wilson Validation'!J$1047952,FALSE)),0,HLOOKUP($B100,INDIRECT("'Monthly Resource Report'!"&amp;'Wilson Validation'!$G$1047950&amp;":"&amp;'Wilson Validation'!$G$1047951),'Wilson Validation'!J$1047952,FALSE))</f>
        <v>0</v>
      </c>
    </row>
    <row r="101" spans="2:10" s="460" customFormat="1">
      <c r="B101" s="301">
        <v>44256</v>
      </c>
      <c r="C101" s="294">
        <v>417</v>
      </c>
      <c r="D101" s="297">
        <v>3.5613541284220771</v>
      </c>
      <c r="E101" s="299">
        <v>0.06</v>
      </c>
      <c r="F101" s="295">
        <v>0.53</v>
      </c>
      <c r="G101" s="634">
        <f ca="1">+IF(ISERROR(HLOOKUP($B101,INDIRECT("'Monthly Resource Report'!"&amp;'Wilson Validation'!$G$1047950&amp;":"&amp;'Wilson Validation'!$G$1047951),'Wilson Validation'!G$1047952,FALSE)),0,HLOOKUP($B101,INDIRECT("'Monthly Resource Report'!"&amp;'Wilson Validation'!$G$1047950&amp;":"&amp;'Wilson Validation'!$G$1047951),'Wilson Validation'!G$1047952,FALSE))</f>
        <v>0</v>
      </c>
      <c r="H101" s="297">
        <f ca="1">+IF(ISERROR(HLOOKUP($B101,INDIRECT("'Monthly Resource Report'!"&amp;'Wilson Validation'!$G$1047950&amp;":"&amp;'Wilson Validation'!$G$1047951),'Wilson Validation'!H$1047952,FALSE)),0,HLOOKUP($B101,INDIRECT("'Monthly Resource Report'!"&amp;'Wilson Validation'!$G$1047950&amp;":"&amp;'Wilson Validation'!$G$1047951),'Wilson Validation'!H$1047952,FALSE))</f>
        <v>0</v>
      </c>
      <c r="I101" s="317">
        <f ca="1">+IF(ISERROR(HLOOKUP($B101,INDIRECT("'Monthly Resource Report'!"&amp;'Wilson Validation'!$G$1047950&amp;":"&amp;'Wilson Validation'!$G$1047951),'Wilson Validation'!I$1047952,FALSE)),0,HLOOKUP($B101,INDIRECT("'Monthly Resource Report'!"&amp;'Wilson Validation'!$G$1047950&amp;":"&amp;'Wilson Validation'!$G$1047951),'Wilson Validation'!I$1047952,FALSE))</f>
        <v>0</v>
      </c>
      <c r="J101" s="318">
        <f ca="1">+IF(ISERROR(HLOOKUP($B101,INDIRECT("'Monthly Resource Report'!"&amp;'Wilson Validation'!$G$1047950&amp;":"&amp;'Wilson Validation'!$G$1047951),'Wilson Validation'!J$1047952,FALSE)),0,HLOOKUP($B101,INDIRECT("'Monthly Resource Report'!"&amp;'Wilson Validation'!$G$1047950&amp;":"&amp;'Wilson Validation'!$G$1047951),'Wilson Validation'!J$1047952,FALSE))</f>
        <v>0</v>
      </c>
    </row>
    <row r="102" spans="2:10" s="460" customFormat="1">
      <c r="B102" s="301">
        <v>44287</v>
      </c>
      <c r="C102" s="294">
        <v>417</v>
      </c>
      <c r="D102" s="297">
        <v>3.5613541284220771</v>
      </c>
      <c r="E102" s="299">
        <v>0.06</v>
      </c>
      <c r="F102" s="295">
        <v>0.53</v>
      </c>
      <c r="G102" s="634">
        <f ca="1">+IF(ISERROR(HLOOKUP($B102,INDIRECT("'Monthly Resource Report'!"&amp;'Wilson Validation'!$G$1047950&amp;":"&amp;'Wilson Validation'!$G$1047951),'Wilson Validation'!G$1047952,FALSE)),0,HLOOKUP($B102,INDIRECT("'Monthly Resource Report'!"&amp;'Wilson Validation'!$G$1047950&amp;":"&amp;'Wilson Validation'!$G$1047951),'Wilson Validation'!G$1047952,FALSE))</f>
        <v>0</v>
      </c>
      <c r="H102" s="297">
        <f ca="1">+IF(ISERROR(HLOOKUP($B102,INDIRECT("'Monthly Resource Report'!"&amp;'Wilson Validation'!$G$1047950&amp;":"&amp;'Wilson Validation'!$G$1047951),'Wilson Validation'!H$1047952,FALSE)),0,HLOOKUP($B102,INDIRECT("'Monthly Resource Report'!"&amp;'Wilson Validation'!$G$1047950&amp;":"&amp;'Wilson Validation'!$G$1047951),'Wilson Validation'!H$1047952,FALSE))</f>
        <v>0</v>
      </c>
      <c r="I102" s="317">
        <f ca="1">+IF(ISERROR(HLOOKUP($B102,INDIRECT("'Monthly Resource Report'!"&amp;'Wilson Validation'!$G$1047950&amp;":"&amp;'Wilson Validation'!$G$1047951),'Wilson Validation'!I$1047952,FALSE)),0,HLOOKUP($B102,INDIRECT("'Monthly Resource Report'!"&amp;'Wilson Validation'!$G$1047950&amp;":"&amp;'Wilson Validation'!$G$1047951),'Wilson Validation'!I$1047952,FALSE))</f>
        <v>0</v>
      </c>
      <c r="J102" s="318">
        <f ca="1">+IF(ISERROR(HLOOKUP($B102,INDIRECT("'Monthly Resource Report'!"&amp;'Wilson Validation'!$G$1047950&amp;":"&amp;'Wilson Validation'!$G$1047951),'Wilson Validation'!J$1047952,FALSE)),0,HLOOKUP($B102,INDIRECT("'Monthly Resource Report'!"&amp;'Wilson Validation'!$G$1047950&amp;":"&amp;'Wilson Validation'!$G$1047951),'Wilson Validation'!J$1047952,FALSE))</f>
        <v>0</v>
      </c>
    </row>
    <row r="103" spans="2:10" s="460" customFormat="1">
      <c r="B103" s="301">
        <v>44317</v>
      </c>
      <c r="C103" s="294">
        <v>417</v>
      </c>
      <c r="D103" s="297">
        <v>3.5613541284220771</v>
      </c>
      <c r="E103" s="299">
        <v>0.06</v>
      </c>
      <c r="F103" s="295">
        <v>0.53</v>
      </c>
      <c r="G103" s="634">
        <f ca="1">+IF(ISERROR(HLOOKUP($B103,INDIRECT("'Monthly Resource Report'!"&amp;'Wilson Validation'!$G$1047950&amp;":"&amp;'Wilson Validation'!$G$1047951),'Wilson Validation'!G$1047952,FALSE)),0,HLOOKUP($B103,INDIRECT("'Monthly Resource Report'!"&amp;'Wilson Validation'!$G$1047950&amp;":"&amp;'Wilson Validation'!$G$1047951),'Wilson Validation'!G$1047952,FALSE))</f>
        <v>0</v>
      </c>
      <c r="H103" s="297">
        <f ca="1">+IF(ISERROR(HLOOKUP($B103,INDIRECT("'Monthly Resource Report'!"&amp;'Wilson Validation'!$G$1047950&amp;":"&amp;'Wilson Validation'!$G$1047951),'Wilson Validation'!H$1047952,FALSE)),0,HLOOKUP($B103,INDIRECT("'Monthly Resource Report'!"&amp;'Wilson Validation'!$G$1047950&amp;":"&amp;'Wilson Validation'!$G$1047951),'Wilson Validation'!H$1047952,FALSE))</f>
        <v>0</v>
      </c>
      <c r="I103" s="317">
        <f ca="1">+IF(ISERROR(HLOOKUP($B103,INDIRECT("'Monthly Resource Report'!"&amp;'Wilson Validation'!$G$1047950&amp;":"&amp;'Wilson Validation'!$G$1047951),'Wilson Validation'!I$1047952,FALSE)),0,HLOOKUP($B103,INDIRECT("'Monthly Resource Report'!"&amp;'Wilson Validation'!$G$1047950&amp;":"&amp;'Wilson Validation'!$G$1047951),'Wilson Validation'!I$1047952,FALSE))</f>
        <v>0</v>
      </c>
      <c r="J103" s="318">
        <f ca="1">+IF(ISERROR(HLOOKUP($B103,INDIRECT("'Monthly Resource Report'!"&amp;'Wilson Validation'!$G$1047950&amp;":"&amp;'Wilson Validation'!$G$1047951),'Wilson Validation'!J$1047952,FALSE)),0,HLOOKUP($B103,INDIRECT("'Monthly Resource Report'!"&amp;'Wilson Validation'!$G$1047950&amp;":"&amp;'Wilson Validation'!$G$1047951),'Wilson Validation'!J$1047952,FALSE))</f>
        <v>0</v>
      </c>
    </row>
    <row r="104" spans="2:10" s="460" customFormat="1">
      <c r="B104" s="301">
        <v>44348</v>
      </c>
      <c r="C104" s="294">
        <v>417</v>
      </c>
      <c r="D104" s="297">
        <v>3.5613541284220771</v>
      </c>
      <c r="E104" s="299">
        <v>0.06</v>
      </c>
      <c r="F104" s="295">
        <v>0.53</v>
      </c>
      <c r="G104" s="634">
        <f ca="1">+IF(ISERROR(HLOOKUP($B104,INDIRECT("'Monthly Resource Report'!"&amp;'Wilson Validation'!$G$1047950&amp;":"&amp;'Wilson Validation'!$G$1047951),'Wilson Validation'!G$1047952,FALSE)),0,HLOOKUP($B104,INDIRECT("'Monthly Resource Report'!"&amp;'Wilson Validation'!$G$1047950&amp;":"&amp;'Wilson Validation'!$G$1047951),'Wilson Validation'!G$1047952,FALSE))</f>
        <v>0</v>
      </c>
      <c r="H104" s="297">
        <f ca="1">+IF(ISERROR(HLOOKUP($B104,INDIRECT("'Monthly Resource Report'!"&amp;'Wilson Validation'!$G$1047950&amp;":"&amp;'Wilson Validation'!$G$1047951),'Wilson Validation'!H$1047952,FALSE)),0,HLOOKUP($B104,INDIRECT("'Monthly Resource Report'!"&amp;'Wilson Validation'!$G$1047950&amp;":"&amp;'Wilson Validation'!$G$1047951),'Wilson Validation'!H$1047952,FALSE))</f>
        <v>0</v>
      </c>
      <c r="I104" s="317">
        <f ca="1">+IF(ISERROR(HLOOKUP($B104,INDIRECT("'Monthly Resource Report'!"&amp;'Wilson Validation'!$G$1047950&amp;":"&amp;'Wilson Validation'!$G$1047951),'Wilson Validation'!I$1047952,FALSE)),0,HLOOKUP($B104,INDIRECT("'Monthly Resource Report'!"&amp;'Wilson Validation'!$G$1047950&amp;":"&amp;'Wilson Validation'!$G$1047951),'Wilson Validation'!I$1047952,FALSE))</f>
        <v>0</v>
      </c>
      <c r="J104" s="318">
        <f ca="1">+IF(ISERROR(HLOOKUP($B104,INDIRECT("'Monthly Resource Report'!"&amp;'Wilson Validation'!$G$1047950&amp;":"&amp;'Wilson Validation'!$G$1047951),'Wilson Validation'!J$1047952,FALSE)),0,HLOOKUP($B104,INDIRECT("'Monthly Resource Report'!"&amp;'Wilson Validation'!$G$1047950&amp;":"&amp;'Wilson Validation'!$G$1047951),'Wilson Validation'!J$1047952,FALSE))</f>
        <v>0</v>
      </c>
    </row>
    <row r="105" spans="2:10" s="460" customFormat="1">
      <c r="B105" s="301">
        <v>44378</v>
      </c>
      <c r="C105" s="294">
        <v>417</v>
      </c>
      <c r="D105" s="297">
        <v>3.5613541284220771</v>
      </c>
      <c r="E105" s="299">
        <v>0.06</v>
      </c>
      <c r="F105" s="295">
        <v>0.53</v>
      </c>
      <c r="G105" s="634">
        <f ca="1">+IF(ISERROR(HLOOKUP($B105,INDIRECT("'Monthly Resource Report'!"&amp;'Wilson Validation'!$G$1047950&amp;":"&amp;'Wilson Validation'!$G$1047951),'Wilson Validation'!G$1047952,FALSE)),0,HLOOKUP($B105,INDIRECT("'Monthly Resource Report'!"&amp;'Wilson Validation'!$G$1047950&amp;":"&amp;'Wilson Validation'!$G$1047951),'Wilson Validation'!G$1047952,FALSE))</f>
        <v>0</v>
      </c>
      <c r="H105" s="297">
        <f ca="1">+IF(ISERROR(HLOOKUP($B105,INDIRECT("'Monthly Resource Report'!"&amp;'Wilson Validation'!$G$1047950&amp;":"&amp;'Wilson Validation'!$G$1047951),'Wilson Validation'!H$1047952,FALSE)),0,HLOOKUP($B105,INDIRECT("'Monthly Resource Report'!"&amp;'Wilson Validation'!$G$1047950&amp;":"&amp;'Wilson Validation'!$G$1047951),'Wilson Validation'!H$1047952,FALSE))</f>
        <v>0</v>
      </c>
      <c r="I105" s="317">
        <f ca="1">+IF(ISERROR(HLOOKUP($B105,INDIRECT("'Monthly Resource Report'!"&amp;'Wilson Validation'!$G$1047950&amp;":"&amp;'Wilson Validation'!$G$1047951),'Wilson Validation'!I$1047952,FALSE)),0,HLOOKUP($B105,INDIRECT("'Monthly Resource Report'!"&amp;'Wilson Validation'!$G$1047950&amp;":"&amp;'Wilson Validation'!$G$1047951),'Wilson Validation'!I$1047952,FALSE))</f>
        <v>0</v>
      </c>
      <c r="J105" s="318">
        <f ca="1">+IF(ISERROR(HLOOKUP($B105,INDIRECT("'Monthly Resource Report'!"&amp;'Wilson Validation'!$G$1047950&amp;":"&amp;'Wilson Validation'!$G$1047951),'Wilson Validation'!J$1047952,FALSE)),0,HLOOKUP($B105,INDIRECT("'Monthly Resource Report'!"&amp;'Wilson Validation'!$G$1047950&amp;":"&amp;'Wilson Validation'!$G$1047951),'Wilson Validation'!J$1047952,FALSE))</f>
        <v>0</v>
      </c>
    </row>
    <row r="106" spans="2:10" s="460" customFormat="1">
      <c r="B106" s="301">
        <v>44409</v>
      </c>
      <c r="C106" s="294">
        <v>417</v>
      </c>
      <c r="D106" s="297">
        <v>3.5613541284220771</v>
      </c>
      <c r="E106" s="299">
        <v>0.06</v>
      </c>
      <c r="F106" s="295">
        <v>0.53</v>
      </c>
      <c r="G106" s="634">
        <f ca="1">+IF(ISERROR(HLOOKUP($B106,INDIRECT("'Monthly Resource Report'!"&amp;'Wilson Validation'!$G$1047950&amp;":"&amp;'Wilson Validation'!$G$1047951),'Wilson Validation'!G$1047952,FALSE)),0,HLOOKUP($B106,INDIRECT("'Monthly Resource Report'!"&amp;'Wilson Validation'!$G$1047950&amp;":"&amp;'Wilson Validation'!$G$1047951),'Wilson Validation'!G$1047952,FALSE))</f>
        <v>0</v>
      </c>
      <c r="H106" s="297">
        <f ca="1">+IF(ISERROR(HLOOKUP($B106,INDIRECT("'Monthly Resource Report'!"&amp;'Wilson Validation'!$G$1047950&amp;":"&amp;'Wilson Validation'!$G$1047951),'Wilson Validation'!H$1047952,FALSE)),0,HLOOKUP($B106,INDIRECT("'Monthly Resource Report'!"&amp;'Wilson Validation'!$G$1047950&amp;":"&amp;'Wilson Validation'!$G$1047951),'Wilson Validation'!H$1047952,FALSE))</f>
        <v>0</v>
      </c>
      <c r="I106" s="317">
        <f ca="1">+IF(ISERROR(HLOOKUP($B106,INDIRECT("'Monthly Resource Report'!"&amp;'Wilson Validation'!$G$1047950&amp;":"&amp;'Wilson Validation'!$G$1047951),'Wilson Validation'!I$1047952,FALSE)),0,HLOOKUP($B106,INDIRECT("'Monthly Resource Report'!"&amp;'Wilson Validation'!$G$1047950&amp;":"&amp;'Wilson Validation'!$G$1047951),'Wilson Validation'!I$1047952,FALSE))</f>
        <v>0</v>
      </c>
      <c r="J106" s="318">
        <f ca="1">+IF(ISERROR(HLOOKUP($B106,INDIRECT("'Monthly Resource Report'!"&amp;'Wilson Validation'!$G$1047950&amp;":"&amp;'Wilson Validation'!$G$1047951),'Wilson Validation'!J$1047952,FALSE)),0,HLOOKUP($B106,INDIRECT("'Monthly Resource Report'!"&amp;'Wilson Validation'!$G$1047950&amp;":"&amp;'Wilson Validation'!$G$1047951),'Wilson Validation'!J$1047952,FALSE))</f>
        <v>0</v>
      </c>
    </row>
    <row r="107" spans="2:10" s="460" customFormat="1">
      <c r="B107" s="301">
        <v>44440</v>
      </c>
      <c r="C107" s="294">
        <v>417</v>
      </c>
      <c r="D107" s="297">
        <v>3.5613541284220771</v>
      </c>
      <c r="E107" s="299">
        <v>0.06</v>
      </c>
      <c r="F107" s="295">
        <v>0.53</v>
      </c>
      <c r="G107" s="634">
        <f ca="1">+IF(ISERROR(HLOOKUP($B107,INDIRECT("'Monthly Resource Report'!"&amp;'Wilson Validation'!$G$1047950&amp;":"&amp;'Wilson Validation'!$G$1047951),'Wilson Validation'!G$1047952,FALSE)),0,HLOOKUP($B107,INDIRECT("'Monthly Resource Report'!"&amp;'Wilson Validation'!$G$1047950&amp;":"&amp;'Wilson Validation'!$G$1047951),'Wilson Validation'!G$1047952,FALSE))</f>
        <v>0</v>
      </c>
      <c r="H107" s="297">
        <f ca="1">+IF(ISERROR(HLOOKUP($B107,INDIRECT("'Monthly Resource Report'!"&amp;'Wilson Validation'!$G$1047950&amp;":"&amp;'Wilson Validation'!$G$1047951),'Wilson Validation'!H$1047952,FALSE)),0,HLOOKUP($B107,INDIRECT("'Monthly Resource Report'!"&amp;'Wilson Validation'!$G$1047950&amp;":"&amp;'Wilson Validation'!$G$1047951),'Wilson Validation'!H$1047952,FALSE))</f>
        <v>0</v>
      </c>
      <c r="I107" s="317">
        <f ca="1">+IF(ISERROR(HLOOKUP($B107,INDIRECT("'Monthly Resource Report'!"&amp;'Wilson Validation'!$G$1047950&amp;":"&amp;'Wilson Validation'!$G$1047951),'Wilson Validation'!I$1047952,FALSE)),0,HLOOKUP($B107,INDIRECT("'Monthly Resource Report'!"&amp;'Wilson Validation'!$G$1047950&amp;":"&amp;'Wilson Validation'!$G$1047951),'Wilson Validation'!I$1047952,FALSE))</f>
        <v>0</v>
      </c>
      <c r="J107" s="318">
        <f ca="1">+IF(ISERROR(HLOOKUP($B107,INDIRECT("'Monthly Resource Report'!"&amp;'Wilson Validation'!$G$1047950&amp;":"&amp;'Wilson Validation'!$G$1047951),'Wilson Validation'!J$1047952,FALSE)),0,HLOOKUP($B107,INDIRECT("'Monthly Resource Report'!"&amp;'Wilson Validation'!$G$1047950&amp;":"&amp;'Wilson Validation'!$G$1047951),'Wilson Validation'!J$1047952,FALSE))</f>
        <v>0</v>
      </c>
    </row>
    <row r="108" spans="2:10" s="460" customFormat="1">
      <c r="B108" s="301">
        <v>44470</v>
      </c>
      <c r="C108" s="294">
        <v>417</v>
      </c>
      <c r="D108" s="297">
        <v>3.5613541284220771</v>
      </c>
      <c r="E108" s="299">
        <v>0.06</v>
      </c>
      <c r="F108" s="295">
        <v>0.53</v>
      </c>
      <c r="G108" s="634">
        <f ca="1">+IF(ISERROR(HLOOKUP($B108,INDIRECT("'Monthly Resource Report'!"&amp;'Wilson Validation'!$G$1047950&amp;":"&amp;'Wilson Validation'!$G$1047951),'Wilson Validation'!G$1047952,FALSE)),0,HLOOKUP($B108,INDIRECT("'Monthly Resource Report'!"&amp;'Wilson Validation'!$G$1047950&amp;":"&amp;'Wilson Validation'!$G$1047951),'Wilson Validation'!G$1047952,FALSE))</f>
        <v>0</v>
      </c>
      <c r="H108" s="297">
        <f ca="1">+IF(ISERROR(HLOOKUP($B108,INDIRECT("'Monthly Resource Report'!"&amp;'Wilson Validation'!$G$1047950&amp;":"&amp;'Wilson Validation'!$G$1047951),'Wilson Validation'!H$1047952,FALSE)),0,HLOOKUP($B108,INDIRECT("'Monthly Resource Report'!"&amp;'Wilson Validation'!$G$1047950&amp;":"&amp;'Wilson Validation'!$G$1047951),'Wilson Validation'!H$1047952,FALSE))</f>
        <v>0</v>
      </c>
      <c r="I108" s="317">
        <f ca="1">+IF(ISERROR(HLOOKUP($B108,INDIRECT("'Monthly Resource Report'!"&amp;'Wilson Validation'!$G$1047950&amp;":"&amp;'Wilson Validation'!$G$1047951),'Wilson Validation'!I$1047952,FALSE)),0,HLOOKUP($B108,INDIRECT("'Monthly Resource Report'!"&amp;'Wilson Validation'!$G$1047950&amp;":"&amp;'Wilson Validation'!$G$1047951),'Wilson Validation'!I$1047952,FALSE))</f>
        <v>0</v>
      </c>
      <c r="J108" s="318">
        <f ca="1">+IF(ISERROR(HLOOKUP($B108,INDIRECT("'Monthly Resource Report'!"&amp;'Wilson Validation'!$G$1047950&amp;":"&amp;'Wilson Validation'!$G$1047951),'Wilson Validation'!J$1047952,FALSE)),0,HLOOKUP($B108,INDIRECT("'Monthly Resource Report'!"&amp;'Wilson Validation'!$G$1047950&amp;":"&amp;'Wilson Validation'!$G$1047951),'Wilson Validation'!J$1047952,FALSE))</f>
        <v>0</v>
      </c>
    </row>
    <row r="109" spans="2:10" s="460" customFormat="1">
      <c r="B109" s="301">
        <v>44501</v>
      </c>
      <c r="C109" s="294">
        <v>417</v>
      </c>
      <c r="D109" s="297">
        <v>3.5613541284220771</v>
      </c>
      <c r="E109" s="299">
        <v>0.06</v>
      </c>
      <c r="F109" s="295">
        <v>0.53</v>
      </c>
      <c r="G109" s="634">
        <f ca="1">+IF(ISERROR(HLOOKUP($B109,INDIRECT("'Monthly Resource Report'!"&amp;'Wilson Validation'!$G$1047950&amp;":"&amp;'Wilson Validation'!$G$1047951),'Wilson Validation'!G$1047952,FALSE)),0,HLOOKUP($B109,INDIRECT("'Monthly Resource Report'!"&amp;'Wilson Validation'!$G$1047950&amp;":"&amp;'Wilson Validation'!$G$1047951),'Wilson Validation'!G$1047952,FALSE))</f>
        <v>0</v>
      </c>
      <c r="H109" s="297">
        <f ca="1">+IF(ISERROR(HLOOKUP($B109,INDIRECT("'Monthly Resource Report'!"&amp;'Wilson Validation'!$G$1047950&amp;":"&amp;'Wilson Validation'!$G$1047951),'Wilson Validation'!H$1047952,FALSE)),0,HLOOKUP($B109,INDIRECT("'Monthly Resource Report'!"&amp;'Wilson Validation'!$G$1047950&amp;":"&amp;'Wilson Validation'!$G$1047951),'Wilson Validation'!H$1047952,FALSE))</f>
        <v>0</v>
      </c>
      <c r="I109" s="317">
        <f ca="1">+IF(ISERROR(HLOOKUP($B109,INDIRECT("'Monthly Resource Report'!"&amp;'Wilson Validation'!$G$1047950&amp;":"&amp;'Wilson Validation'!$G$1047951),'Wilson Validation'!I$1047952,FALSE)),0,HLOOKUP($B109,INDIRECT("'Monthly Resource Report'!"&amp;'Wilson Validation'!$G$1047950&amp;":"&amp;'Wilson Validation'!$G$1047951),'Wilson Validation'!I$1047952,FALSE))</f>
        <v>0</v>
      </c>
      <c r="J109" s="318">
        <f ca="1">+IF(ISERROR(HLOOKUP($B109,INDIRECT("'Monthly Resource Report'!"&amp;'Wilson Validation'!$G$1047950&amp;":"&amp;'Wilson Validation'!$G$1047951),'Wilson Validation'!J$1047952,FALSE)),0,HLOOKUP($B109,INDIRECT("'Monthly Resource Report'!"&amp;'Wilson Validation'!$G$1047950&amp;":"&amp;'Wilson Validation'!$G$1047951),'Wilson Validation'!J$1047952,FALSE))</f>
        <v>0</v>
      </c>
    </row>
    <row r="110" spans="2:10" s="460" customFormat="1">
      <c r="B110" s="301">
        <v>44531</v>
      </c>
      <c r="C110" s="294">
        <v>417</v>
      </c>
      <c r="D110" s="297">
        <v>3.5613541284220771</v>
      </c>
      <c r="E110" s="299">
        <v>0.06</v>
      </c>
      <c r="F110" s="295">
        <v>0.53</v>
      </c>
      <c r="G110" s="634">
        <f ca="1">+IF(ISERROR(HLOOKUP($B110,INDIRECT("'Monthly Resource Report'!"&amp;'Wilson Validation'!$G$1047950&amp;":"&amp;'Wilson Validation'!$G$1047951),'Wilson Validation'!G$1047952,FALSE)),0,HLOOKUP($B110,INDIRECT("'Monthly Resource Report'!"&amp;'Wilson Validation'!$G$1047950&amp;":"&amp;'Wilson Validation'!$G$1047951),'Wilson Validation'!G$1047952,FALSE))</f>
        <v>0</v>
      </c>
      <c r="H110" s="297">
        <f ca="1">+IF(ISERROR(HLOOKUP($B110,INDIRECT("'Monthly Resource Report'!"&amp;'Wilson Validation'!$G$1047950&amp;":"&amp;'Wilson Validation'!$G$1047951),'Wilson Validation'!H$1047952,FALSE)),0,HLOOKUP($B110,INDIRECT("'Monthly Resource Report'!"&amp;'Wilson Validation'!$G$1047950&amp;":"&amp;'Wilson Validation'!$G$1047951),'Wilson Validation'!H$1047952,FALSE))</f>
        <v>0</v>
      </c>
      <c r="I110" s="317">
        <f ca="1">+IF(ISERROR(HLOOKUP($B110,INDIRECT("'Monthly Resource Report'!"&amp;'Wilson Validation'!$G$1047950&amp;":"&amp;'Wilson Validation'!$G$1047951),'Wilson Validation'!I$1047952,FALSE)),0,HLOOKUP($B110,INDIRECT("'Monthly Resource Report'!"&amp;'Wilson Validation'!$G$1047950&amp;":"&amp;'Wilson Validation'!$G$1047951),'Wilson Validation'!I$1047952,FALSE))</f>
        <v>0</v>
      </c>
      <c r="J110" s="318">
        <f ca="1">+IF(ISERROR(HLOOKUP($B110,INDIRECT("'Monthly Resource Report'!"&amp;'Wilson Validation'!$G$1047950&amp;":"&amp;'Wilson Validation'!$G$1047951),'Wilson Validation'!J$1047952,FALSE)),0,HLOOKUP($B110,INDIRECT("'Monthly Resource Report'!"&amp;'Wilson Validation'!$G$1047950&amp;":"&amp;'Wilson Validation'!$G$1047951),'Wilson Validation'!J$1047952,FALSE))</f>
        <v>0</v>
      </c>
    </row>
    <row r="111" spans="2:10" s="460" customFormat="1">
      <c r="B111" s="301">
        <v>44562</v>
      </c>
      <c r="C111" s="294">
        <v>417</v>
      </c>
      <c r="D111" s="297">
        <v>3.6578668253023152</v>
      </c>
      <c r="E111" s="299">
        <v>0.06</v>
      </c>
      <c r="F111" s="295">
        <v>0.53</v>
      </c>
      <c r="G111" s="634">
        <f ca="1">+IF(ISERROR(HLOOKUP($B111,INDIRECT("'Monthly Resource Report'!"&amp;'Wilson Validation'!$G$1047950&amp;":"&amp;'Wilson Validation'!$G$1047951),'Wilson Validation'!G$1047952,FALSE)),0,HLOOKUP($B111,INDIRECT("'Monthly Resource Report'!"&amp;'Wilson Validation'!$G$1047950&amp;":"&amp;'Wilson Validation'!$G$1047951),'Wilson Validation'!G$1047952,FALSE))</f>
        <v>0</v>
      </c>
      <c r="H111" s="297">
        <f ca="1">+IF(ISERROR(HLOOKUP($B111,INDIRECT("'Monthly Resource Report'!"&amp;'Wilson Validation'!$G$1047950&amp;":"&amp;'Wilson Validation'!$G$1047951),'Wilson Validation'!H$1047952,FALSE)),0,HLOOKUP($B111,INDIRECT("'Monthly Resource Report'!"&amp;'Wilson Validation'!$G$1047950&amp;":"&amp;'Wilson Validation'!$G$1047951),'Wilson Validation'!H$1047952,FALSE))</f>
        <v>0</v>
      </c>
      <c r="I111" s="317">
        <f ca="1">+IF(ISERROR(HLOOKUP($B111,INDIRECT("'Monthly Resource Report'!"&amp;'Wilson Validation'!$G$1047950&amp;":"&amp;'Wilson Validation'!$G$1047951),'Wilson Validation'!I$1047952,FALSE)),0,HLOOKUP($B111,INDIRECT("'Monthly Resource Report'!"&amp;'Wilson Validation'!$G$1047950&amp;":"&amp;'Wilson Validation'!$G$1047951),'Wilson Validation'!I$1047952,FALSE))</f>
        <v>0</v>
      </c>
      <c r="J111" s="318">
        <f ca="1">+IF(ISERROR(HLOOKUP($B111,INDIRECT("'Monthly Resource Report'!"&amp;'Wilson Validation'!$G$1047950&amp;":"&amp;'Wilson Validation'!$G$1047951),'Wilson Validation'!J$1047952,FALSE)),0,HLOOKUP($B111,INDIRECT("'Monthly Resource Report'!"&amp;'Wilson Validation'!$G$1047950&amp;":"&amp;'Wilson Validation'!$G$1047951),'Wilson Validation'!J$1047952,FALSE))</f>
        <v>0</v>
      </c>
    </row>
    <row r="112" spans="2:10" s="460" customFormat="1">
      <c r="B112" s="301">
        <v>44593</v>
      </c>
      <c r="C112" s="294">
        <v>417</v>
      </c>
      <c r="D112" s="297">
        <v>3.6578668253023152</v>
      </c>
      <c r="E112" s="299">
        <v>0.06</v>
      </c>
      <c r="F112" s="295">
        <v>0.53</v>
      </c>
      <c r="G112" s="634">
        <f ca="1">+IF(ISERROR(HLOOKUP($B112,INDIRECT("'Monthly Resource Report'!"&amp;'Wilson Validation'!$G$1047950&amp;":"&amp;'Wilson Validation'!$G$1047951),'Wilson Validation'!G$1047952,FALSE)),0,HLOOKUP($B112,INDIRECT("'Monthly Resource Report'!"&amp;'Wilson Validation'!$G$1047950&amp;":"&amp;'Wilson Validation'!$G$1047951),'Wilson Validation'!G$1047952,FALSE))</f>
        <v>0</v>
      </c>
      <c r="H112" s="297">
        <f ca="1">+IF(ISERROR(HLOOKUP($B112,INDIRECT("'Monthly Resource Report'!"&amp;'Wilson Validation'!$G$1047950&amp;":"&amp;'Wilson Validation'!$G$1047951),'Wilson Validation'!H$1047952,FALSE)),0,HLOOKUP($B112,INDIRECT("'Monthly Resource Report'!"&amp;'Wilson Validation'!$G$1047950&amp;":"&amp;'Wilson Validation'!$G$1047951),'Wilson Validation'!H$1047952,FALSE))</f>
        <v>0</v>
      </c>
      <c r="I112" s="317">
        <f ca="1">+IF(ISERROR(HLOOKUP($B112,INDIRECT("'Monthly Resource Report'!"&amp;'Wilson Validation'!$G$1047950&amp;":"&amp;'Wilson Validation'!$G$1047951),'Wilson Validation'!I$1047952,FALSE)),0,HLOOKUP($B112,INDIRECT("'Monthly Resource Report'!"&amp;'Wilson Validation'!$G$1047950&amp;":"&amp;'Wilson Validation'!$G$1047951),'Wilson Validation'!I$1047952,FALSE))</f>
        <v>0</v>
      </c>
      <c r="J112" s="318">
        <f ca="1">+IF(ISERROR(HLOOKUP($B112,INDIRECT("'Monthly Resource Report'!"&amp;'Wilson Validation'!$G$1047950&amp;":"&amp;'Wilson Validation'!$G$1047951),'Wilson Validation'!J$1047952,FALSE)),0,HLOOKUP($B112,INDIRECT("'Monthly Resource Report'!"&amp;'Wilson Validation'!$G$1047950&amp;":"&amp;'Wilson Validation'!$G$1047951),'Wilson Validation'!J$1047952,FALSE))</f>
        <v>0</v>
      </c>
    </row>
    <row r="113" spans="2:10" s="460" customFormat="1">
      <c r="B113" s="301">
        <v>44621</v>
      </c>
      <c r="C113" s="294">
        <v>417</v>
      </c>
      <c r="D113" s="297">
        <v>3.6578668253023152</v>
      </c>
      <c r="E113" s="299">
        <v>0.06</v>
      </c>
      <c r="F113" s="295">
        <v>0.53</v>
      </c>
      <c r="G113" s="634">
        <f ca="1">+IF(ISERROR(HLOOKUP($B113,INDIRECT("'Monthly Resource Report'!"&amp;'Wilson Validation'!$G$1047950&amp;":"&amp;'Wilson Validation'!$G$1047951),'Wilson Validation'!G$1047952,FALSE)),0,HLOOKUP($B113,INDIRECT("'Monthly Resource Report'!"&amp;'Wilson Validation'!$G$1047950&amp;":"&amp;'Wilson Validation'!$G$1047951),'Wilson Validation'!G$1047952,FALSE))</f>
        <v>0</v>
      </c>
      <c r="H113" s="297">
        <f ca="1">+IF(ISERROR(HLOOKUP($B113,INDIRECT("'Monthly Resource Report'!"&amp;'Wilson Validation'!$G$1047950&amp;":"&amp;'Wilson Validation'!$G$1047951),'Wilson Validation'!H$1047952,FALSE)),0,HLOOKUP($B113,INDIRECT("'Monthly Resource Report'!"&amp;'Wilson Validation'!$G$1047950&amp;":"&amp;'Wilson Validation'!$G$1047951),'Wilson Validation'!H$1047952,FALSE))</f>
        <v>0</v>
      </c>
      <c r="I113" s="317">
        <f ca="1">+IF(ISERROR(HLOOKUP($B113,INDIRECT("'Monthly Resource Report'!"&amp;'Wilson Validation'!$G$1047950&amp;":"&amp;'Wilson Validation'!$G$1047951),'Wilson Validation'!I$1047952,FALSE)),0,HLOOKUP($B113,INDIRECT("'Monthly Resource Report'!"&amp;'Wilson Validation'!$G$1047950&amp;":"&amp;'Wilson Validation'!$G$1047951),'Wilson Validation'!I$1047952,FALSE))</f>
        <v>0</v>
      </c>
      <c r="J113" s="318">
        <f ca="1">+IF(ISERROR(HLOOKUP($B113,INDIRECT("'Monthly Resource Report'!"&amp;'Wilson Validation'!$G$1047950&amp;":"&amp;'Wilson Validation'!$G$1047951),'Wilson Validation'!J$1047952,FALSE)),0,HLOOKUP($B113,INDIRECT("'Monthly Resource Report'!"&amp;'Wilson Validation'!$G$1047950&amp;":"&amp;'Wilson Validation'!$G$1047951),'Wilson Validation'!J$1047952,FALSE))</f>
        <v>0</v>
      </c>
    </row>
    <row r="114" spans="2:10" s="460" customFormat="1">
      <c r="B114" s="301">
        <v>44652</v>
      </c>
      <c r="C114" s="294">
        <v>417</v>
      </c>
      <c r="D114" s="297">
        <v>3.6578668253023152</v>
      </c>
      <c r="E114" s="299">
        <v>0.06</v>
      </c>
      <c r="F114" s="295">
        <v>0.53</v>
      </c>
      <c r="G114" s="634">
        <f ca="1">+IF(ISERROR(HLOOKUP($B114,INDIRECT("'Monthly Resource Report'!"&amp;'Wilson Validation'!$G$1047950&amp;":"&amp;'Wilson Validation'!$G$1047951),'Wilson Validation'!G$1047952,FALSE)),0,HLOOKUP($B114,INDIRECT("'Monthly Resource Report'!"&amp;'Wilson Validation'!$G$1047950&amp;":"&amp;'Wilson Validation'!$G$1047951),'Wilson Validation'!G$1047952,FALSE))</f>
        <v>0</v>
      </c>
      <c r="H114" s="297">
        <f ca="1">+IF(ISERROR(HLOOKUP($B114,INDIRECT("'Monthly Resource Report'!"&amp;'Wilson Validation'!$G$1047950&amp;":"&amp;'Wilson Validation'!$G$1047951),'Wilson Validation'!H$1047952,FALSE)),0,HLOOKUP($B114,INDIRECT("'Monthly Resource Report'!"&amp;'Wilson Validation'!$G$1047950&amp;":"&amp;'Wilson Validation'!$G$1047951),'Wilson Validation'!H$1047952,FALSE))</f>
        <v>0</v>
      </c>
      <c r="I114" s="317">
        <f ca="1">+IF(ISERROR(HLOOKUP($B114,INDIRECT("'Monthly Resource Report'!"&amp;'Wilson Validation'!$G$1047950&amp;":"&amp;'Wilson Validation'!$G$1047951),'Wilson Validation'!I$1047952,FALSE)),0,HLOOKUP($B114,INDIRECT("'Monthly Resource Report'!"&amp;'Wilson Validation'!$G$1047950&amp;":"&amp;'Wilson Validation'!$G$1047951),'Wilson Validation'!I$1047952,FALSE))</f>
        <v>0</v>
      </c>
      <c r="J114" s="318">
        <f ca="1">+IF(ISERROR(HLOOKUP($B114,INDIRECT("'Monthly Resource Report'!"&amp;'Wilson Validation'!$G$1047950&amp;":"&amp;'Wilson Validation'!$G$1047951),'Wilson Validation'!J$1047952,FALSE)),0,HLOOKUP($B114,INDIRECT("'Monthly Resource Report'!"&amp;'Wilson Validation'!$G$1047950&amp;":"&amp;'Wilson Validation'!$G$1047951),'Wilson Validation'!J$1047952,FALSE))</f>
        <v>0</v>
      </c>
    </row>
    <row r="115" spans="2:10" s="460" customFormat="1">
      <c r="B115" s="301">
        <v>44682</v>
      </c>
      <c r="C115" s="294">
        <v>417</v>
      </c>
      <c r="D115" s="297">
        <v>3.6578668253023152</v>
      </c>
      <c r="E115" s="299">
        <v>0.06</v>
      </c>
      <c r="F115" s="295">
        <v>0.53</v>
      </c>
      <c r="G115" s="634">
        <f ca="1">+IF(ISERROR(HLOOKUP($B115,INDIRECT("'Monthly Resource Report'!"&amp;'Wilson Validation'!$G$1047950&amp;":"&amp;'Wilson Validation'!$G$1047951),'Wilson Validation'!G$1047952,FALSE)),0,HLOOKUP($B115,INDIRECT("'Monthly Resource Report'!"&amp;'Wilson Validation'!$G$1047950&amp;":"&amp;'Wilson Validation'!$G$1047951),'Wilson Validation'!G$1047952,FALSE))</f>
        <v>0</v>
      </c>
      <c r="H115" s="297">
        <f ca="1">+IF(ISERROR(HLOOKUP($B115,INDIRECT("'Monthly Resource Report'!"&amp;'Wilson Validation'!$G$1047950&amp;":"&amp;'Wilson Validation'!$G$1047951),'Wilson Validation'!H$1047952,FALSE)),0,HLOOKUP($B115,INDIRECT("'Monthly Resource Report'!"&amp;'Wilson Validation'!$G$1047950&amp;":"&amp;'Wilson Validation'!$G$1047951),'Wilson Validation'!H$1047952,FALSE))</f>
        <v>0</v>
      </c>
      <c r="I115" s="317">
        <f ca="1">+IF(ISERROR(HLOOKUP($B115,INDIRECT("'Monthly Resource Report'!"&amp;'Wilson Validation'!$G$1047950&amp;":"&amp;'Wilson Validation'!$G$1047951),'Wilson Validation'!I$1047952,FALSE)),0,HLOOKUP($B115,INDIRECT("'Monthly Resource Report'!"&amp;'Wilson Validation'!$G$1047950&amp;":"&amp;'Wilson Validation'!$G$1047951),'Wilson Validation'!I$1047952,FALSE))</f>
        <v>0</v>
      </c>
      <c r="J115" s="318">
        <f ca="1">+IF(ISERROR(HLOOKUP($B115,INDIRECT("'Monthly Resource Report'!"&amp;'Wilson Validation'!$G$1047950&amp;":"&amp;'Wilson Validation'!$G$1047951),'Wilson Validation'!J$1047952,FALSE)),0,HLOOKUP($B115,INDIRECT("'Monthly Resource Report'!"&amp;'Wilson Validation'!$G$1047950&amp;":"&amp;'Wilson Validation'!$G$1047951),'Wilson Validation'!J$1047952,FALSE))</f>
        <v>0</v>
      </c>
    </row>
    <row r="116" spans="2:10" s="460" customFormat="1">
      <c r="B116" s="301">
        <v>44713</v>
      </c>
      <c r="C116" s="294">
        <v>417</v>
      </c>
      <c r="D116" s="297">
        <v>3.6578668253023152</v>
      </c>
      <c r="E116" s="299">
        <v>0.06</v>
      </c>
      <c r="F116" s="295">
        <v>0.53</v>
      </c>
      <c r="G116" s="634">
        <f ca="1">+IF(ISERROR(HLOOKUP($B116,INDIRECT("'Monthly Resource Report'!"&amp;'Wilson Validation'!$G$1047950&amp;":"&amp;'Wilson Validation'!$G$1047951),'Wilson Validation'!G$1047952,FALSE)),0,HLOOKUP($B116,INDIRECT("'Monthly Resource Report'!"&amp;'Wilson Validation'!$G$1047950&amp;":"&amp;'Wilson Validation'!$G$1047951),'Wilson Validation'!G$1047952,FALSE))</f>
        <v>0</v>
      </c>
      <c r="H116" s="297">
        <f ca="1">+IF(ISERROR(HLOOKUP($B116,INDIRECT("'Monthly Resource Report'!"&amp;'Wilson Validation'!$G$1047950&amp;":"&amp;'Wilson Validation'!$G$1047951),'Wilson Validation'!H$1047952,FALSE)),0,HLOOKUP($B116,INDIRECT("'Monthly Resource Report'!"&amp;'Wilson Validation'!$G$1047950&amp;":"&amp;'Wilson Validation'!$G$1047951),'Wilson Validation'!H$1047952,FALSE))</f>
        <v>0</v>
      </c>
      <c r="I116" s="317">
        <f ca="1">+IF(ISERROR(HLOOKUP($B116,INDIRECT("'Monthly Resource Report'!"&amp;'Wilson Validation'!$G$1047950&amp;":"&amp;'Wilson Validation'!$G$1047951),'Wilson Validation'!I$1047952,FALSE)),0,HLOOKUP($B116,INDIRECT("'Monthly Resource Report'!"&amp;'Wilson Validation'!$G$1047950&amp;":"&amp;'Wilson Validation'!$G$1047951),'Wilson Validation'!I$1047952,FALSE))</f>
        <v>0</v>
      </c>
      <c r="J116" s="318">
        <f ca="1">+IF(ISERROR(HLOOKUP($B116,INDIRECT("'Monthly Resource Report'!"&amp;'Wilson Validation'!$G$1047950&amp;":"&amp;'Wilson Validation'!$G$1047951),'Wilson Validation'!J$1047952,FALSE)),0,HLOOKUP($B116,INDIRECT("'Monthly Resource Report'!"&amp;'Wilson Validation'!$G$1047950&amp;":"&amp;'Wilson Validation'!$G$1047951),'Wilson Validation'!J$1047952,FALSE))</f>
        <v>0</v>
      </c>
    </row>
    <row r="117" spans="2:10" s="460" customFormat="1">
      <c r="B117" s="301">
        <v>44743</v>
      </c>
      <c r="C117" s="294">
        <v>417</v>
      </c>
      <c r="D117" s="297">
        <v>3.6578668253023152</v>
      </c>
      <c r="E117" s="299">
        <v>0.06</v>
      </c>
      <c r="F117" s="295">
        <v>0.53</v>
      </c>
      <c r="G117" s="634">
        <f ca="1">+IF(ISERROR(HLOOKUP($B117,INDIRECT("'Monthly Resource Report'!"&amp;'Wilson Validation'!$G$1047950&amp;":"&amp;'Wilson Validation'!$G$1047951),'Wilson Validation'!G$1047952,FALSE)),0,HLOOKUP($B117,INDIRECT("'Monthly Resource Report'!"&amp;'Wilson Validation'!$G$1047950&amp;":"&amp;'Wilson Validation'!$G$1047951),'Wilson Validation'!G$1047952,FALSE))</f>
        <v>0</v>
      </c>
      <c r="H117" s="297">
        <f ca="1">+IF(ISERROR(HLOOKUP($B117,INDIRECT("'Monthly Resource Report'!"&amp;'Wilson Validation'!$G$1047950&amp;":"&amp;'Wilson Validation'!$G$1047951),'Wilson Validation'!H$1047952,FALSE)),0,HLOOKUP($B117,INDIRECT("'Monthly Resource Report'!"&amp;'Wilson Validation'!$G$1047950&amp;":"&amp;'Wilson Validation'!$G$1047951),'Wilson Validation'!H$1047952,FALSE))</f>
        <v>0</v>
      </c>
      <c r="I117" s="317">
        <f ca="1">+IF(ISERROR(HLOOKUP($B117,INDIRECT("'Monthly Resource Report'!"&amp;'Wilson Validation'!$G$1047950&amp;":"&amp;'Wilson Validation'!$G$1047951),'Wilson Validation'!I$1047952,FALSE)),0,HLOOKUP($B117,INDIRECT("'Monthly Resource Report'!"&amp;'Wilson Validation'!$G$1047950&amp;":"&amp;'Wilson Validation'!$G$1047951),'Wilson Validation'!I$1047952,FALSE))</f>
        <v>0</v>
      </c>
      <c r="J117" s="318">
        <f ca="1">+IF(ISERROR(HLOOKUP($B117,INDIRECT("'Monthly Resource Report'!"&amp;'Wilson Validation'!$G$1047950&amp;":"&amp;'Wilson Validation'!$G$1047951),'Wilson Validation'!J$1047952,FALSE)),0,HLOOKUP($B117,INDIRECT("'Monthly Resource Report'!"&amp;'Wilson Validation'!$G$1047950&amp;":"&amp;'Wilson Validation'!$G$1047951),'Wilson Validation'!J$1047952,FALSE))</f>
        <v>0</v>
      </c>
    </row>
    <row r="118" spans="2:10" s="460" customFormat="1">
      <c r="B118" s="301">
        <v>44774</v>
      </c>
      <c r="C118" s="294">
        <v>417</v>
      </c>
      <c r="D118" s="297">
        <v>3.6578668253023152</v>
      </c>
      <c r="E118" s="299">
        <v>0.06</v>
      </c>
      <c r="F118" s="295">
        <v>0.53</v>
      </c>
      <c r="G118" s="634">
        <f ca="1">+IF(ISERROR(HLOOKUP($B118,INDIRECT("'Monthly Resource Report'!"&amp;'Wilson Validation'!$G$1047950&amp;":"&amp;'Wilson Validation'!$G$1047951),'Wilson Validation'!G$1047952,FALSE)),0,HLOOKUP($B118,INDIRECT("'Monthly Resource Report'!"&amp;'Wilson Validation'!$G$1047950&amp;":"&amp;'Wilson Validation'!$G$1047951),'Wilson Validation'!G$1047952,FALSE))</f>
        <v>0</v>
      </c>
      <c r="H118" s="297">
        <f ca="1">+IF(ISERROR(HLOOKUP($B118,INDIRECT("'Monthly Resource Report'!"&amp;'Wilson Validation'!$G$1047950&amp;":"&amp;'Wilson Validation'!$G$1047951),'Wilson Validation'!H$1047952,FALSE)),0,HLOOKUP($B118,INDIRECT("'Monthly Resource Report'!"&amp;'Wilson Validation'!$G$1047950&amp;":"&amp;'Wilson Validation'!$G$1047951),'Wilson Validation'!H$1047952,FALSE))</f>
        <v>0</v>
      </c>
      <c r="I118" s="317">
        <f ca="1">+IF(ISERROR(HLOOKUP($B118,INDIRECT("'Monthly Resource Report'!"&amp;'Wilson Validation'!$G$1047950&amp;":"&amp;'Wilson Validation'!$G$1047951),'Wilson Validation'!I$1047952,FALSE)),0,HLOOKUP($B118,INDIRECT("'Monthly Resource Report'!"&amp;'Wilson Validation'!$G$1047950&amp;":"&amp;'Wilson Validation'!$G$1047951),'Wilson Validation'!I$1047952,FALSE))</f>
        <v>0</v>
      </c>
      <c r="J118" s="318">
        <f ca="1">+IF(ISERROR(HLOOKUP($B118,INDIRECT("'Monthly Resource Report'!"&amp;'Wilson Validation'!$G$1047950&amp;":"&amp;'Wilson Validation'!$G$1047951),'Wilson Validation'!J$1047952,FALSE)),0,HLOOKUP($B118,INDIRECT("'Monthly Resource Report'!"&amp;'Wilson Validation'!$G$1047950&amp;":"&amp;'Wilson Validation'!$G$1047951),'Wilson Validation'!J$1047952,FALSE))</f>
        <v>0</v>
      </c>
    </row>
    <row r="119" spans="2:10" s="460" customFormat="1">
      <c r="B119" s="301">
        <v>44805</v>
      </c>
      <c r="C119" s="294">
        <v>417</v>
      </c>
      <c r="D119" s="297">
        <v>3.6578668253023152</v>
      </c>
      <c r="E119" s="299">
        <v>0.06</v>
      </c>
      <c r="F119" s="295">
        <v>0.53</v>
      </c>
      <c r="G119" s="634">
        <f ca="1">+IF(ISERROR(HLOOKUP($B119,INDIRECT("'Monthly Resource Report'!"&amp;'Wilson Validation'!$G$1047950&amp;":"&amp;'Wilson Validation'!$G$1047951),'Wilson Validation'!G$1047952,FALSE)),0,HLOOKUP($B119,INDIRECT("'Monthly Resource Report'!"&amp;'Wilson Validation'!$G$1047950&amp;":"&amp;'Wilson Validation'!$G$1047951),'Wilson Validation'!G$1047952,FALSE))</f>
        <v>0</v>
      </c>
      <c r="H119" s="297">
        <f ca="1">+IF(ISERROR(HLOOKUP($B119,INDIRECT("'Monthly Resource Report'!"&amp;'Wilson Validation'!$G$1047950&amp;":"&amp;'Wilson Validation'!$G$1047951),'Wilson Validation'!H$1047952,FALSE)),0,HLOOKUP($B119,INDIRECT("'Monthly Resource Report'!"&amp;'Wilson Validation'!$G$1047950&amp;":"&amp;'Wilson Validation'!$G$1047951),'Wilson Validation'!H$1047952,FALSE))</f>
        <v>0</v>
      </c>
      <c r="I119" s="317">
        <f ca="1">+IF(ISERROR(HLOOKUP($B119,INDIRECT("'Monthly Resource Report'!"&amp;'Wilson Validation'!$G$1047950&amp;":"&amp;'Wilson Validation'!$G$1047951),'Wilson Validation'!I$1047952,FALSE)),0,HLOOKUP($B119,INDIRECT("'Monthly Resource Report'!"&amp;'Wilson Validation'!$G$1047950&amp;":"&amp;'Wilson Validation'!$G$1047951),'Wilson Validation'!I$1047952,FALSE))</f>
        <v>0</v>
      </c>
      <c r="J119" s="318">
        <f ca="1">+IF(ISERROR(HLOOKUP($B119,INDIRECT("'Monthly Resource Report'!"&amp;'Wilson Validation'!$G$1047950&amp;":"&amp;'Wilson Validation'!$G$1047951),'Wilson Validation'!J$1047952,FALSE)),0,HLOOKUP($B119,INDIRECT("'Monthly Resource Report'!"&amp;'Wilson Validation'!$G$1047950&amp;":"&amp;'Wilson Validation'!$G$1047951),'Wilson Validation'!J$1047952,FALSE))</f>
        <v>0</v>
      </c>
    </row>
    <row r="120" spans="2:10" s="460" customFormat="1">
      <c r="B120" s="301">
        <v>44835</v>
      </c>
      <c r="C120" s="294">
        <v>417</v>
      </c>
      <c r="D120" s="297">
        <v>3.6578668253023152</v>
      </c>
      <c r="E120" s="299">
        <v>0.06</v>
      </c>
      <c r="F120" s="295">
        <v>0.53</v>
      </c>
      <c r="G120" s="634">
        <f ca="1">+IF(ISERROR(HLOOKUP($B120,INDIRECT("'Monthly Resource Report'!"&amp;'Wilson Validation'!$G$1047950&amp;":"&amp;'Wilson Validation'!$G$1047951),'Wilson Validation'!G$1047952,FALSE)),0,HLOOKUP($B120,INDIRECT("'Monthly Resource Report'!"&amp;'Wilson Validation'!$G$1047950&amp;":"&amp;'Wilson Validation'!$G$1047951),'Wilson Validation'!G$1047952,FALSE))</f>
        <v>0</v>
      </c>
      <c r="H120" s="297">
        <f ca="1">+IF(ISERROR(HLOOKUP($B120,INDIRECT("'Monthly Resource Report'!"&amp;'Wilson Validation'!$G$1047950&amp;":"&amp;'Wilson Validation'!$G$1047951),'Wilson Validation'!H$1047952,FALSE)),0,HLOOKUP($B120,INDIRECT("'Monthly Resource Report'!"&amp;'Wilson Validation'!$G$1047950&amp;":"&amp;'Wilson Validation'!$G$1047951),'Wilson Validation'!H$1047952,FALSE))</f>
        <v>0</v>
      </c>
      <c r="I120" s="317">
        <f ca="1">+IF(ISERROR(HLOOKUP($B120,INDIRECT("'Monthly Resource Report'!"&amp;'Wilson Validation'!$G$1047950&amp;":"&amp;'Wilson Validation'!$G$1047951),'Wilson Validation'!I$1047952,FALSE)),0,HLOOKUP($B120,INDIRECT("'Monthly Resource Report'!"&amp;'Wilson Validation'!$G$1047950&amp;":"&amp;'Wilson Validation'!$G$1047951),'Wilson Validation'!I$1047952,FALSE))</f>
        <v>0</v>
      </c>
      <c r="J120" s="318">
        <f ca="1">+IF(ISERROR(HLOOKUP($B120,INDIRECT("'Monthly Resource Report'!"&amp;'Wilson Validation'!$G$1047950&amp;":"&amp;'Wilson Validation'!$G$1047951),'Wilson Validation'!J$1047952,FALSE)),0,HLOOKUP($B120,INDIRECT("'Monthly Resource Report'!"&amp;'Wilson Validation'!$G$1047950&amp;":"&amp;'Wilson Validation'!$G$1047951),'Wilson Validation'!J$1047952,FALSE))</f>
        <v>0</v>
      </c>
    </row>
    <row r="121" spans="2:10" s="460" customFormat="1">
      <c r="B121" s="301">
        <v>44866</v>
      </c>
      <c r="C121" s="294">
        <v>417</v>
      </c>
      <c r="D121" s="297">
        <v>3.6578668253023152</v>
      </c>
      <c r="E121" s="299">
        <v>0.06</v>
      </c>
      <c r="F121" s="295">
        <v>0.53</v>
      </c>
      <c r="G121" s="634">
        <f ca="1">+IF(ISERROR(HLOOKUP($B121,INDIRECT("'Monthly Resource Report'!"&amp;'Wilson Validation'!$G$1047950&amp;":"&amp;'Wilson Validation'!$G$1047951),'Wilson Validation'!G$1047952,FALSE)),0,HLOOKUP($B121,INDIRECT("'Monthly Resource Report'!"&amp;'Wilson Validation'!$G$1047950&amp;":"&amp;'Wilson Validation'!$G$1047951),'Wilson Validation'!G$1047952,FALSE))</f>
        <v>0</v>
      </c>
      <c r="H121" s="297">
        <f ca="1">+IF(ISERROR(HLOOKUP($B121,INDIRECT("'Monthly Resource Report'!"&amp;'Wilson Validation'!$G$1047950&amp;":"&amp;'Wilson Validation'!$G$1047951),'Wilson Validation'!H$1047952,FALSE)),0,HLOOKUP($B121,INDIRECT("'Monthly Resource Report'!"&amp;'Wilson Validation'!$G$1047950&amp;":"&amp;'Wilson Validation'!$G$1047951),'Wilson Validation'!H$1047952,FALSE))</f>
        <v>0</v>
      </c>
      <c r="I121" s="317">
        <f ca="1">+IF(ISERROR(HLOOKUP($B121,INDIRECT("'Monthly Resource Report'!"&amp;'Wilson Validation'!$G$1047950&amp;":"&amp;'Wilson Validation'!$G$1047951),'Wilson Validation'!I$1047952,FALSE)),0,HLOOKUP($B121,INDIRECT("'Monthly Resource Report'!"&amp;'Wilson Validation'!$G$1047950&amp;":"&amp;'Wilson Validation'!$G$1047951),'Wilson Validation'!I$1047952,FALSE))</f>
        <v>0</v>
      </c>
      <c r="J121" s="318">
        <f ca="1">+IF(ISERROR(HLOOKUP($B121,INDIRECT("'Monthly Resource Report'!"&amp;'Wilson Validation'!$G$1047950&amp;":"&amp;'Wilson Validation'!$G$1047951),'Wilson Validation'!J$1047952,FALSE)),0,HLOOKUP($B121,INDIRECT("'Monthly Resource Report'!"&amp;'Wilson Validation'!$G$1047950&amp;":"&amp;'Wilson Validation'!$G$1047951),'Wilson Validation'!J$1047952,FALSE))</f>
        <v>0</v>
      </c>
    </row>
    <row r="122" spans="2:10" s="460" customFormat="1">
      <c r="B122" s="301">
        <v>44896</v>
      </c>
      <c r="C122" s="294">
        <v>417</v>
      </c>
      <c r="D122" s="297">
        <v>3.6578668253023152</v>
      </c>
      <c r="E122" s="299">
        <v>0.06</v>
      </c>
      <c r="F122" s="295">
        <v>0.53</v>
      </c>
      <c r="G122" s="634">
        <f ca="1">+IF(ISERROR(HLOOKUP($B122,INDIRECT("'Monthly Resource Report'!"&amp;'Wilson Validation'!$G$1047950&amp;":"&amp;'Wilson Validation'!$G$1047951),'Wilson Validation'!G$1047952,FALSE)),0,HLOOKUP($B122,INDIRECT("'Monthly Resource Report'!"&amp;'Wilson Validation'!$G$1047950&amp;":"&amp;'Wilson Validation'!$G$1047951),'Wilson Validation'!G$1047952,FALSE))</f>
        <v>0</v>
      </c>
      <c r="H122" s="297">
        <f ca="1">+IF(ISERROR(HLOOKUP($B122,INDIRECT("'Monthly Resource Report'!"&amp;'Wilson Validation'!$G$1047950&amp;":"&amp;'Wilson Validation'!$G$1047951),'Wilson Validation'!H$1047952,FALSE)),0,HLOOKUP($B122,INDIRECT("'Monthly Resource Report'!"&amp;'Wilson Validation'!$G$1047950&amp;":"&amp;'Wilson Validation'!$G$1047951),'Wilson Validation'!H$1047952,FALSE))</f>
        <v>0</v>
      </c>
      <c r="I122" s="317">
        <f ca="1">+IF(ISERROR(HLOOKUP($B122,INDIRECT("'Monthly Resource Report'!"&amp;'Wilson Validation'!$G$1047950&amp;":"&amp;'Wilson Validation'!$G$1047951),'Wilson Validation'!I$1047952,FALSE)),0,HLOOKUP($B122,INDIRECT("'Monthly Resource Report'!"&amp;'Wilson Validation'!$G$1047950&amp;":"&amp;'Wilson Validation'!$G$1047951),'Wilson Validation'!I$1047952,FALSE))</f>
        <v>0</v>
      </c>
      <c r="J122" s="318">
        <f ca="1">+IF(ISERROR(HLOOKUP($B122,INDIRECT("'Monthly Resource Report'!"&amp;'Wilson Validation'!$G$1047950&amp;":"&amp;'Wilson Validation'!$G$1047951),'Wilson Validation'!J$1047952,FALSE)),0,HLOOKUP($B122,INDIRECT("'Monthly Resource Report'!"&amp;'Wilson Validation'!$G$1047950&amp;":"&amp;'Wilson Validation'!$G$1047951),'Wilson Validation'!J$1047952,FALSE))</f>
        <v>0</v>
      </c>
    </row>
    <row r="123" spans="2:10" s="460" customFormat="1">
      <c r="B123" s="301">
        <v>44927</v>
      </c>
      <c r="C123" s="294">
        <v>417</v>
      </c>
      <c r="D123" s="297">
        <v>3.7573608029505379</v>
      </c>
      <c r="E123" s="299">
        <v>0.06</v>
      </c>
      <c r="F123" s="295">
        <v>0.53</v>
      </c>
      <c r="G123" s="634">
        <f ca="1">+IF(ISERROR(HLOOKUP($B123,INDIRECT("'Monthly Resource Report'!"&amp;'Wilson Validation'!$G$1047950&amp;":"&amp;'Wilson Validation'!$G$1047951),'Wilson Validation'!G$1047952,FALSE)),0,HLOOKUP($B123,INDIRECT("'Monthly Resource Report'!"&amp;'Wilson Validation'!$G$1047950&amp;":"&amp;'Wilson Validation'!$G$1047951),'Wilson Validation'!G$1047952,FALSE))</f>
        <v>0</v>
      </c>
      <c r="H123" s="297">
        <f ca="1">+IF(ISERROR(HLOOKUP($B123,INDIRECT("'Monthly Resource Report'!"&amp;'Wilson Validation'!$G$1047950&amp;":"&amp;'Wilson Validation'!$G$1047951),'Wilson Validation'!H$1047952,FALSE)),0,HLOOKUP($B123,INDIRECT("'Monthly Resource Report'!"&amp;'Wilson Validation'!$G$1047950&amp;":"&amp;'Wilson Validation'!$G$1047951),'Wilson Validation'!H$1047952,FALSE))</f>
        <v>0</v>
      </c>
      <c r="I123" s="317">
        <f ca="1">+IF(ISERROR(HLOOKUP($B123,INDIRECT("'Monthly Resource Report'!"&amp;'Wilson Validation'!$G$1047950&amp;":"&amp;'Wilson Validation'!$G$1047951),'Wilson Validation'!I$1047952,FALSE)),0,HLOOKUP($B123,INDIRECT("'Monthly Resource Report'!"&amp;'Wilson Validation'!$G$1047950&amp;":"&amp;'Wilson Validation'!$G$1047951),'Wilson Validation'!I$1047952,FALSE))</f>
        <v>0</v>
      </c>
      <c r="J123" s="318">
        <f ca="1">+IF(ISERROR(HLOOKUP($B123,INDIRECT("'Monthly Resource Report'!"&amp;'Wilson Validation'!$G$1047950&amp;":"&amp;'Wilson Validation'!$G$1047951),'Wilson Validation'!J$1047952,FALSE)),0,HLOOKUP($B123,INDIRECT("'Monthly Resource Report'!"&amp;'Wilson Validation'!$G$1047950&amp;":"&amp;'Wilson Validation'!$G$1047951),'Wilson Validation'!J$1047952,FALSE))</f>
        <v>0</v>
      </c>
    </row>
    <row r="124" spans="2:10" s="460" customFormat="1">
      <c r="B124" s="301">
        <v>44958</v>
      </c>
      <c r="C124" s="294">
        <v>417</v>
      </c>
      <c r="D124" s="297">
        <v>3.7573608029505379</v>
      </c>
      <c r="E124" s="299">
        <v>0.06</v>
      </c>
      <c r="F124" s="295">
        <v>0.53</v>
      </c>
      <c r="G124" s="634">
        <f ca="1">+IF(ISERROR(HLOOKUP($B124,INDIRECT("'Monthly Resource Report'!"&amp;'Wilson Validation'!$G$1047950&amp;":"&amp;'Wilson Validation'!$G$1047951),'Wilson Validation'!G$1047952,FALSE)),0,HLOOKUP($B124,INDIRECT("'Monthly Resource Report'!"&amp;'Wilson Validation'!$G$1047950&amp;":"&amp;'Wilson Validation'!$G$1047951),'Wilson Validation'!G$1047952,FALSE))</f>
        <v>0</v>
      </c>
      <c r="H124" s="297">
        <f ca="1">+IF(ISERROR(HLOOKUP($B124,INDIRECT("'Monthly Resource Report'!"&amp;'Wilson Validation'!$G$1047950&amp;":"&amp;'Wilson Validation'!$G$1047951),'Wilson Validation'!H$1047952,FALSE)),0,HLOOKUP($B124,INDIRECT("'Monthly Resource Report'!"&amp;'Wilson Validation'!$G$1047950&amp;":"&amp;'Wilson Validation'!$G$1047951),'Wilson Validation'!H$1047952,FALSE))</f>
        <v>0</v>
      </c>
      <c r="I124" s="317">
        <f ca="1">+IF(ISERROR(HLOOKUP($B124,INDIRECT("'Monthly Resource Report'!"&amp;'Wilson Validation'!$G$1047950&amp;":"&amp;'Wilson Validation'!$G$1047951),'Wilson Validation'!I$1047952,FALSE)),0,HLOOKUP($B124,INDIRECT("'Monthly Resource Report'!"&amp;'Wilson Validation'!$G$1047950&amp;":"&amp;'Wilson Validation'!$G$1047951),'Wilson Validation'!I$1047952,FALSE))</f>
        <v>0</v>
      </c>
      <c r="J124" s="318">
        <f ca="1">+IF(ISERROR(HLOOKUP($B124,INDIRECT("'Monthly Resource Report'!"&amp;'Wilson Validation'!$G$1047950&amp;":"&amp;'Wilson Validation'!$G$1047951),'Wilson Validation'!J$1047952,FALSE)),0,HLOOKUP($B124,INDIRECT("'Monthly Resource Report'!"&amp;'Wilson Validation'!$G$1047950&amp;":"&amp;'Wilson Validation'!$G$1047951),'Wilson Validation'!J$1047952,FALSE))</f>
        <v>0</v>
      </c>
    </row>
    <row r="125" spans="2:10" s="460" customFormat="1">
      <c r="B125" s="301">
        <v>44986</v>
      </c>
      <c r="C125" s="294">
        <v>417</v>
      </c>
      <c r="D125" s="297">
        <v>3.7573608029505379</v>
      </c>
      <c r="E125" s="299">
        <v>0.06</v>
      </c>
      <c r="F125" s="295">
        <v>0.53</v>
      </c>
      <c r="G125" s="634">
        <f ca="1">+IF(ISERROR(HLOOKUP($B125,INDIRECT("'Monthly Resource Report'!"&amp;'Wilson Validation'!$G$1047950&amp;":"&amp;'Wilson Validation'!$G$1047951),'Wilson Validation'!G$1047952,FALSE)),0,HLOOKUP($B125,INDIRECT("'Monthly Resource Report'!"&amp;'Wilson Validation'!$G$1047950&amp;":"&amp;'Wilson Validation'!$G$1047951),'Wilson Validation'!G$1047952,FALSE))</f>
        <v>0</v>
      </c>
      <c r="H125" s="297">
        <f ca="1">+IF(ISERROR(HLOOKUP($B125,INDIRECT("'Monthly Resource Report'!"&amp;'Wilson Validation'!$G$1047950&amp;":"&amp;'Wilson Validation'!$G$1047951),'Wilson Validation'!H$1047952,FALSE)),0,HLOOKUP($B125,INDIRECT("'Monthly Resource Report'!"&amp;'Wilson Validation'!$G$1047950&amp;":"&amp;'Wilson Validation'!$G$1047951),'Wilson Validation'!H$1047952,FALSE))</f>
        <v>0</v>
      </c>
      <c r="I125" s="317">
        <f ca="1">+IF(ISERROR(HLOOKUP($B125,INDIRECT("'Monthly Resource Report'!"&amp;'Wilson Validation'!$G$1047950&amp;":"&amp;'Wilson Validation'!$G$1047951),'Wilson Validation'!I$1047952,FALSE)),0,HLOOKUP($B125,INDIRECT("'Monthly Resource Report'!"&amp;'Wilson Validation'!$G$1047950&amp;":"&amp;'Wilson Validation'!$G$1047951),'Wilson Validation'!I$1047952,FALSE))</f>
        <v>0</v>
      </c>
      <c r="J125" s="318">
        <f ca="1">+IF(ISERROR(HLOOKUP($B125,INDIRECT("'Monthly Resource Report'!"&amp;'Wilson Validation'!$G$1047950&amp;":"&amp;'Wilson Validation'!$G$1047951),'Wilson Validation'!J$1047952,FALSE)),0,HLOOKUP($B125,INDIRECT("'Monthly Resource Report'!"&amp;'Wilson Validation'!$G$1047950&amp;":"&amp;'Wilson Validation'!$G$1047951),'Wilson Validation'!J$1047952,FALSE))</f>
        <v>0</v>
      </c>
    </row>
    <row r="126" spans="2:10" s="460" customFormat="1">
      <c r="B126" s="301">
        <v>45017</v>
      </c>
      <c r="C126" s="294">
        <v>417</v>
      </c>
      <c r="D126" s="297">
        <v>3.7573608029505379</v>
      </c>
      <c r="E126" s="299">
        <v>0.06</v>
      </c>
      <c r="F126" s="295">
        <v>0.53</v>
      </c>
      <c r="G126" s="634">
        <f ca="1">+IF(ISERROR(HLOOKUP($B126,INDIRECT("'Monthly Resource Report'!"&amp;'Wilson Validation'!$G$1047950&amp;":"&amp;'Wilson Validation'!$G$1047951),'Wilson Validation'!G$1047952,FALSE)),0,HLOOKUP($B126,INDIRECT("'Monthly Resource Report'!"&amp;'Wilson Validation'!$G$1047950&amp;":"&amp;'Wilson Validation'!$G$1047951),'Wilson Validation'!G$1047952,FALSE))</f>
        <v>0</v>
      </c>
      <c r="H126" s="297">
        <f ca="1">+IF(ISERROR(HLOOKUP($B126,INDIRECT("'Monthly Resource Report'!"&amp;'Wilson Validation'!$G$1047950&amp;":"&amp;'Wilson Validation'!$G$1047951),'Wilson Validation'!H$1047952,FALSE)),0,HLOOKUP($B126,INDIRECT("'Monthly Resource Report'!"&amp;'Wilson Validation'!$G$1047950&amp;":"&amp;'Wilson Validation'!$G$1047951),'Wilson Validation'!H$1047952,FALSE))</f>
        <v>0</v>
      </c>
      <c r="I126" s="317">
        <f ca="1">+IF(ISERROR(HLOOKUP($B126,INDIRECT("'Monthly Resource Report'!"&amp;'Wilson Validation'!$G$1047950&amp;":"&amp;'Wilson Validation'!$G$1047951),'Wilson Validation'!I$1047952,FALSE)),0,HLOOKUP($B126,INDIRECT("'Monthly Resource Report'!"&amp;'Wilson Validation'!$G$1047950&amp;":"&amp;'Wilson Validation'!$G$1047951),'Wilson Validation'!I$1047952,FALSE))</f>
        <v>0</v>
      </c>
      <c r="J126" s="318">
        <f ca="1">+IF(ISERROR(HLOOKUP($B126,INDIRECT("'Monthly Resource Report'!"&amp;'Wilson Validation'!$G$1047950&amp;":"&amp;'Wilson Validation'!$G$1047951),'Wilson Validation'!J$1047952,FALSE)),0,HLOOKUP($B126,INDIRECT("'Monthly Resource Report'!"&amp;'Wilson Validation'!$G$1047950&amp;":"&amp;'Wilson Validation'!$G$1047951),'Wilson Validation'!J$1047952,FALSE))</f>
        <v>0</v>
      </c>
    </row>
    <row r="127" spans="2:10" s="460" customFormat="1">
      <c r="B127" s="301">
        <v>45047</v>
      </c>
      <c r="C127" s="294">
        <v>417</v>
      </c>
      <c r="D127" s="297">
        <v>3.7573608029505379</v>
      </c>
      <c r="E127" s="299">
        <v>0.06</v>
      </c>
      <c r="F127" s="295">
        <v>0.53</v>
      </c>
      <c r="G127" s="634">
        <f ca="1">+IF(ISERROR(HLOOKUP($B127,INDIRECT("'Monthly Resource Report'!"&amp;'Wilson Validation'!$G$1047950&amp;":"&amp;'Wilson Validation'!$G$1047951),'Wilson Validation'!G$1047952,FALSE)),0,HLOOKUP($B127,INDIRECT("'Monthly Resource Report'!"&amp;'Wilson Validation'!$G$1047950&amp;":"&amp;'Wilson Validation'!$G$1047951),'Wilson Validation'!G$1047952,FALSE))</f>
        <v>0</v>
      </c>
      <c r="H127" s="297">
        <f ca="1">+IF(ISERROR(HLOOKUP($B127,INDIRECT("'Monthly Resource Report'!"&amp;'Wilson Validation'!$G$1047950&amp;":"&amp;'Wilson Validation'!$G$1047951),'Wilson Validation'!H$1047952,FALSE)),0,HLOOKUP($B127,INDIRECT("'Monthly Resource Report'!"&amp;'Wilson Validation'!$G$1047950&amp;":"&amp;'Wilson Validation'!$G$1047951),'Wilson Validation'!H$1047952,FALSE))</f>
        <v>0</v>
      </c>
      <c r="I127" s="317">
        <f ca="1">+IF(ISERROR(HLOOKUP($B127,INDIRECT("'Monthly Resource Report'!"&amp;'Wilson Validation'!$G$1047950&amp;":"&amp;'Wilson Validation'!$G$1047951),'Wilson Validation'!I$1047952,FALSE)),0,HLOOKUP($B127,INDIRECT("'Monthly Resource Report'!"&amp;'Wilson Validation'!$G$1047950&amp;":"&amp;'Wilson Validation'!$G$1047951),'Wilson Validation'!I$1047952,FALSE))</f>
        <v>0</v>
      </c>
      <c r="J127" s="318">
        <f ca="1">+IF(ISERROR(HLOOKUP($B127,INDIRECT("'Monthly Resource Report'!"&amp;'Wilson Validation'!$G$1047950&amp;":"&amp;'Wilson Validation'!$G$1047951),'Wilson Validation'!J$1047952,FALSE)),0,HLOOKUP($B127,INDIRECT("'Monthly Resource Report'!"&amp;'Wilson Validation'!$G$1047950&amp;":"&amp;'Wilson Validation'!$G$1047951),'Wilson Validation'!J$1047952,FALSE))</f>
        <v>0</v>
      </c>
    </row>
    <row r="128" spans="2:10" s="460" customFormat="1">
      <c r="B128" s="301">
        <v>45078</v>
      </c>
      <c r="C128" s="294">
        <v>417</v>
      </c>
      <c r="D128" s="297">
        <v>3.7573608029505379</v>
      </c>
      <c r="E128" s="299">
        <v>0.06</v>
      </c>
      <c r="F128" s="295">
        <v>0.53</v>
      </c>
      <c r="G128" s="634">
        <f ca="1">+IF(ISERROR(HLOOKUP($B128,INDIRECT("'Monthly Resource Report'!"&amp;'Wilson Validation'!$G$1047950&amp;":"&amp;'Wilson Validation'!$G$1047951),'Wilson Validation'!G$1047952,FALSE)),0,HLOOKUP($B128,INDIRECT("'Monthly Resource Report'!"&amp;'Wilson Validation'!$G$1047950&amp;":"&amp;'Wilson Validation'!$G$1047951),'Wilson Validation'!G$1047952,FALSE))</f>
        <v>0</v>
      </c>
      <c r="H128" s="297">
        <f ca="1">+IF(ISERROR(HLOOKUP($B128,INDIRECT("'Monthly Resource Report'!"&amp;'Wilson Validation'!$G$1047950&amp;":"&amp;'Wilson Validation'!$G$1047951),'Wilson Validation'!H$1047952,FALSE)),0,HLOOKUP($B128,INDIRECT("'Monthly Resource Report'!"&amp;'Wilson Validation'!$G$1047950&amp;":"&amp;'Wilson Validation'!$G$1047951),'Wilson Validation'!H$1047952,FALSE))</f>
        <v>0</v>
      </c>
      <c r="I128" s="317">
        <f ca="1">+IF(ISERROR(HLOOKUP($B128,INDIRECT("'Monthly Resource Report'!"&amp;'Wilson Validation'!$G$1047950&amp;":"&amp;'Wilson Validation'!$G$1047951),'Wilson Validation'!I$1047952,FALSE)),0,HLOOKUP($B128,INDIRECT("'Monthly Resource Report'!"&amp;'Wilson Validation'!$G$1047950&amp;":"&amp;'Wilson Validation'!$G$1047951),'Wilson Validation'!I$1047952,FALSE))</f>
        <v>0</v>
      </c>
      <c r="J128" s="318">
        <f ca="1">+IF(ISERROR(HLOOKUP($B128,INDIRECT("'Monthly Resource Report'!"&amp;'Wilson Validation'!$G$1047950&amp;":"&amp;'Wilson Validation'!$G$1047951),'Wilson Validation'!J$1047952,FALSE)),0,HLOOKUP($B128,INDIRECT("'Monthly Resource Report'!"&amp;'Wilson Validation'!$G$1047950&amp;":"&amp;'Wilson Validation'!$G$1047951),'Wilson Validation'!J$1047952,FALSE))</f>
        <v>0</v>
      </c>
    </row>
    <row r="129" spans="2:10" s="460" customFormat="1">
      <c r="B129" s="301">
        <v>45108</v>
      </c>
      <c r="C129" s="294">
        <v>417</v>
      </c>
      <c r="D129" s="297">
        <v>3.7573608029505379</v>
      </c>
      <c r="E129" s="299">
        <v>0.06</v>
      </c>
      <c r="F129" s="295">
        <v>0.53</v>
      </c>
      <c r="G129" s="634">
        <f ca="1">+IF(ISERROR(HLOOKUP($B129,INDIRECT("'Monthly Resource Report'!"&amp;'Wilson Validation'!$G$1047950&amp;":"&amp;'Wilson Validation'!$G$1047951),'Wilson Validation'!G$1047952,FALSE)),0,HLOOKUP($B129,INDIRECT("'Monthly Resource Report'!"&amp;'Wilson Validation'!$G$1047950&amp;":"&amp;'Wilson Validation'!$G$1047951),'Wilson Validation'!G$1047952,FALSE))</f>
        <v>0</v>
      </c>
      <c r="H129" s="297">
        <f ca="1">+IF(ISERROR(HLOOKUP($B129,INDIRECT("'Monthly Resource Report'!"&amp;'Wilson Validation'!$G$1047950&amp;":"&amp;'Wilson Validation'!$G$1047951),'Wilson Validation'!H$1047952,FALSE)),0,HLOOKUP($B129,INDIRECT("'Monthly Resource Report'!"&amp;'Wilson Validation'!$G$1047950&amp;":"&amp;'Wilson Validation'!$G$1047951),'Wilson Validation'!H$1047952,FALSE))</f>
        <v>0</v>
      </c>
      <c r="I129" s="317">
        <f ca="1">+IF(ISERROR(HLOOKUP($B129,INDIRECT("'Monthly Resource Report'!"&amp;'Wilson Validation'!$G$1047950&amp;":"&amp;'Wilson Validation'!$G$1047951),'Wilson Validation'!I$1047952,FALSE)),0,HLOOKUP($B129,INDIRECT("'Monthly Resource Report'!"&amp;'Wilson Validation'!$G$1047950&amp;":"&amp;'Wilson Validation'!$G$1047951),'Wilson Validation'!I$1047952,FALSE))</f>
        <v>0</v>
      </c>
      <c r="J129" s="318">
        <f ca="1">+IF(ISERROR(HLOOKUP($B129,INDIRECT("'Monthly Resource Report'!"&amp;'Wilson Validation'!$G$1047950&amp;":"&amp;'Wilson Validation'!$G$1047951),'Wilson Validation'!J$1047952,FALSE)),0,HLOOKUP($B129,INDIRECT("'Monthly Resource Report'!"&amp;'Wilson Validation'!$G$1047950&amp;":"&amp;'Wilson Validation'!$G$1047951),'Wilson Validation'!J$1047952,FALSE))</f>
        <v>0</v>
      </c>
    </row>
    <row r="130" spans="2:10" s="460" customFormat="1">
      <c r="B130" s="301">
        <v>45139</v>
      </c>
      <c r="C130" s="294">
        <v>417</v>
      </c>
      <c r="D130" s="297">
        <v>3.7573608029505379</v>
      </c>
      <c r="E130" s="299">
        <v>0.06</v>
      </c>
      <c r="F130" s="295">
        <v>0.53</v>
      </c>
      <c r="G130" s="634">
        <f ca="1">+IF(ISERROR(HLOOKUP($B130,INDIRECT("'Monthly Resource Report'!"&amp;'Wilson Validation'!$G$1047950&amp;":"&amp;'Wilson Validation'!$G$1047951),'Wilson Validation'!G$1047952,FALSE)),0,HLOOKUP($B130,INDIRECT("'Monthly Resource Report'!"&amp;'Wilson Validation'!$G$1047950&amp;":"&amp;'Wilson Validation'!$G$1047951),'Wilson Validation'!G$1047952,FALSE))</f>
        <v>0</v>
      </c>
      <c r="H130" s="297">
        <f ca="1">+IF(ISERROR(HLOOKUP($B130,INDIRECT("'Monthly Resource Report'!"&amp;'Wilson Validation'!$G$1047950&amp;":"&amp;'Wilson Validation'!$G$1047951),'Wilson Validation'!H$1047952,FALSE)),0,HLOOKUP($B130,INDIRECT("'Monthly Resource Report'!"&amp;'Wilson Validation'!$G$1047950&amp;":"&amp;'Wilson Validation'!$G$1047951),'Wilson Validation'!H$1047952,FALSE))</f>
        <v>0</v>
      </c>
      <c r="I130" s="317">
        <f ca="1">+IF(ISERROR(HLOOKUP($B130,INDIRECT("'Monthly Resource Report'!"&amp;'Wilson Validation'!$G$1047950&amp;":"&amp;'Wilson Validation'!$G$1047951),'Wilson Validation'!I$1047952,FALSE)),0,HLOOKUP($B130,INDIRECT("'Monthly Resource Report'!"&amp;'Wilson Validation'!$G$1047950&amp;":"&amp;'Wilson Validation'!$G$1047951),'Wilson Validation'!I$1047952,FALSE))</f>
        <v>0</v>
      </c>
      <c r="J130" s="318">
        <f ca="1">+IF(ISERROR(HLOOKUP($B130,INDIRECT("'Monthly Resource Report'!"&amp;'Wilson Validation'!$G$1047950&amp;":"&amp;'Wilson Validation'!$G$1047951),'Wilson Validation'!J$1047952,FALSE)),0,HLOOKUP($B130,INDIRECT("'Monthly Resource Report'!"&amp;'Wilson Validation'!$G$1047950&amp;":"&amp;'Wilson Validation'!$G$1047951),'Wilson Validation'!J$1047952,FALSE))</f>
        <v>0</v>
      </c>
    </row>
    <row r="131" spans="2:10" s="460" customFormat="1">
      <c r="B131" s="301">
        <v>45170</v>
      </c>
      <c r="C131" s="294">
        <v>417</v>
      </c>
      <c r="D131" s="297">
        <v>3.7573608029505379</v>
      </c>
      <c r="E131" s="299">
        <v>0.06</v>
      </c>
      <c r="F131" s="295">
        <v>0.53</v>
      </c>
      <c r="G131" s="634">
        <f ca="1">+IF(ISERROR(HLOOKUP($B131,INDIRECT("'Monthly Resource Report'!"&amp;'Wilson Validation'!$G$1047950&amp;":"&amp;'Wilson Validation'!$G$1047951),'Wilson Validation'!G$1047952,FALSE)),0,HLOOKUP($B131,INDIRECT("'Monthly Resource Report'!"&amp;'Wilson Validation'!$G$1047950&amp;":"&amp;'Wilson Validation'!$G$1047951),'Wilson Validation'!G$1047952,FALSE))</f>
        <v>0</v>
      </c>
      <c r="H131" s="297">
        <f ca="1">+IF(ISERROR(HLOOKUP($B131,INDIRECT("'Monthly Resource Report'!"&amp;'Wilson Validation'!$G$1047950&amp;":"&amp;'Wilson Validation'!$G$1047951),'Wilson Validation'!H$1047952,FALSE)),0,HLOOKUP($B131,INDIRECT("'Monthly Resource Report'!"&amp;'Wilson Validation'!$G$1047950&amp;":"&amp;'Wilson Validation'!$G$1047951),'Wilson Validation'!H$1047952,FALSE))</f>
        <v>0</v>
      </c>
      <c r="I131" s="317">
        <f ca="1">+IF(ISERROR(HLOOKUP($B131,INDIRECT("'Monthly Resource Report'!"&amp;'Wilson Validation'!$G$1047950&amp;":"&amp;'Wilson Validation'!$G$1047951),'Wilson Validation'!I$1047952,FALSE)),0,HLOOKUP($B131,INDIRECT("'Monthly Resource Report'!"&amp;'Wilson Validation'!$G$1047950&amp;":"&amp;'Wilson Validation'!$G$1047951),'Wilson Validation'!I$1047952,FALSE))</f>
        <v>0</v>
      </c>
      <c r="J131" s="318">
        <f ca="1">+IF(ISERROR(HLOOKUP($B131,INDIRECT("'Monthly Resource Report'!"&amp;'Wilson Validation'!$G$1047950&amp;":"&amp;'Wilson Validation'!$G$1047951),'Wilson Validation'!J$1047952,FALSE)),0,HLOOKUP($B131,INDIRECT("'Monthly Resource Report'!"&amp;'Wilson Validation'!$G$1047950&amp;":"&amp;'Wilson Validation'!$G$1047951),'Wilson Validation'!J$1047952,FALSE))</f>
        <v>0</v>
      </c>
    </row>
    <row r="132" spans="2:10" s="460" customFormat="1">
      <c r="B132" s="301">
        <v>45200</v>
      </c>
      <c r="C132" s="294">
        <v>417</v>
      </c>
      <c r="D132" s="297">
        <v>3.7573608029505379</v>
      </c>
      <c r="E132" s="299">
        <v>0.06</v>
      </c>
      <c r="F132" s="295">
        <v>0.53</v>
      </c>
      <c r="G132" s="634">
        <f ca="1">+IF(ISERROR(HLOOKUP($B132,INDIRECT("'Monthly Resource Report'!"&amp;'Wilson Validation'!$G$1047950&amp;":"&amp;'Wilson Validation'!$G$1047951),'Wilson Validation'!G$1047952,FALSE)),0,HLOOKUP($B132,INDIRECT("'Monthly Resource Report'!"&amp;'Wilson Validation'!$G$1047950&amp;":"&amp;'Wilson Validation'!$G$1047951),'Wilson Validation'!G$1047952,FALSE))</f>
        <v>0</v>
      </c>
      <c r="H132" s="297">
        <f ca="1">+IF(ISERROR(HLOOKUP($B132,INDIRECT("'Monthly Resource Report'!"&amp;'Wilson Validation'!$G$1047950&amp;":"&amp;'Wilson Validation'!$G$1047951),'Wilson Validation'!H$1047952,FALSE)),0,HLOOKUP($B132,INDIRECT("'Monthly Resource Report'!"&amp;'Wilson Validation'!$G$1047950&amp;":"&amp;'Wilson Validation'!$G$1047951),'Wilson Validation'!H$1047952,FALSE))</f>
        <v>0</v>
      </c>
      <c r="I132" s="317">
        <f ca="1">+IF(ISERROR(HLOOKUP($B132,INDIRECT("'Monthly Resource Report'!"&amp;'Wilson Validation'!$G$1047950&amp;":"&amp;'Wilson Validation'!$G$1047951),'Wilson Validation'!I$1047952,FALSE)),0,HLOOKUP($B132,INDIRECT("'Monthly Resource Report'!"&amp;'Wilson Validation'!$G$1047950&amp;":"&amp;'Wilson Validation'!$G$1047951),'Wilson Validation'!I$1047952,FALSE))</f>
        <v>0</v>
      </c>
      <c r="J132" s="318">
        <f ca="1">+IF(ISERROR(HLOOKUP($B132,INDIRECT("'Monthly Resource Report'!"&amp;'Wilson Validation'!$G$1047950&amp;":"&amp;'Wilson Validation'!$G$1047951),'Wilson Validation'!J$1047952,FALSE)),0,HLOOKUP($B132,INDIRECT("'Monthly Resource Report'!"&amp;'Wilson Validation'!$G$1047950&amp;":"&amp;'Wilson Validation'!$G$1047951),'Wilson Validation'!J$1047952,FALSE))</f>
        <v>0</v>
      </c>
    </row>
    <row r="133" spans="2:10" s="460" customFormat="1">
      <c r="B133" s="301">
        <v>45231</v>
      </c>
      <c r="C133" s="294">
        <v>417</v>
      </c>
      <c r="D133" s="297">
        <v>3.7573608029505379</v>
      </c>
      <c r="E133" s="299">
        <v>0.06</v>
      </c>
      <c r="F133" s="295">
        <v>0.53</v>
      </c>
      <c r="G133" s="634">
        <f ca="1">+IF(ISERROR(HLOOKUP($B133,INDIRECT("'Monthly Resource Report'!"&amp;'Wilson Validation'!$G$1047950&amp;":"&amp;'Wilson Validation'!$G$1047951),'Wilson Validation'!G$1047952,FALSE)),0,HLOOKUP($B133,INDIRECT("'Monthly Resource Report'!"&amp;'Wilson Validation'!$G$1047950&amp;":"&amp;'Wilson Validation'!$G$1047951),'Wilson Validation'!G$1047952,FALSE))</f>
        <v>0</v>
      </c>
      <c r="H133" s="297">
        <f ca="1">+IF(ISERROR(HLOOKUP($B133,INDIRECT("'Monthly Resource Report'!"&amp;'Wilson Validation'!$G$1047950&amp;":"&amp;'Wilson Validation'!$G$1047951),'Wilson Validation'!H$1047952,FALSE)),0,HLOOKUP($B133,INDIRECT("'Monthly Resource Report'!"&amp;'Wilson Validation'!$G$1047950&amp;":"&amp;'Wilson Validation'!$G$1047951),'Wilson Validation'!H$1047952,FALSE))</f>
        <v>0</v>
      </c>
      <c r="I133" s="317">
        <f ca="1">+IF(ISERROR(HLOOKUP($B133,INDIRECT("'Monthly Resource Report'!"&amp;'Wilson Validation'!$G$1047950&amp;":"&amp;'Wilson Validation'!$G$1047951),'Wilson Validation'!I$1047952,FALSE)),0,HLOOKUP($B133,INDIRECT("'Monthly Resource Report'!"&amp;'Wilson Validation'!$G$1047950&amp;":"&amp;'Wilson Validation'!$G$1047951),'Wilson Validation'!I$1047952,FALSE))</f>
        <v>0</v>
      </c>
      <c r="J133" s="318">
        <f ca="1">+IF(ISERROR(HLOOKUP($B133,INDIRECT("'Monthly Resource Report'!"&amp;'Wilson Validation'!$G$1047950&amp;":"&amp;'Wilson Validation'!$G$1047951),'Wilson Validation'!J$1047952,FALSE)),0,HLOOKUP($B133,INDIRECT("'Monthly Resource Report'!"&amp;'Wilson Validation'!$G$1047950&amp;":"&amp;'Wilson Validation'!$G$1047951),'Wilson Validation'!J$1047952,FALSE))</f>
        <v>0</v>
      </c>
    </row>
    <row r="134" spans="2:10" s="460" customFormat="1">
      <c r="B134" s="301">
        <v>45261</v>
      </c>
      <c r="C134" s="294">
        <v>417</v>
      </c>
      <c r="D134" s="297">
        <v>3.7573608029505379</v>
      </c>
      <c r="E134" s="299">
        <v>0.06</v>
      </c>
      <c r="F134" s="295">
        <v>0.53</v>
      </c>
      <c r="G134" s="634">
        <f ca="1">+IF(ISERROR(HLOOKUP($B134,INDIRECT("'Monthly Resource Report'!"&amp;'Wilson Validation'!$G$1047950&amp;":"&amp;'Wilson Validation'!$G$1047951),'Wilson Validation'!G$1047952,FALSE)),0,HLOOKUP($B134,INDIRECT("'Monthly Resource Report'!"&amp;'Wilson Validation'!$G$1047950&amp;":"&amp;'Wilson Validation'!$G$1047951),'Wilson Validation'!G$1047952,FALSE))</f>
        <v>0</v>
      </c>
      <c r="H134" s="297">
        <f ca="1">+IF(ISERROR(HLOOKUP($B134,INDIRECT("'Monthly Resource Report'!"&amp;'Wilson Validation'!$G$1047950&amp;":"&amp;'Wilson Validation'!$G$1047951),'Wilson Validation'!H$1047952,FALSE)),0,HLOOKUP($B134,INDIRECT("'Monthly Resource Report'!"&amp;'Wilson Validation'!$G$1047950&amp;":"&amp;'Wilson Validation'!$G$1047951),'Wilson Validation'!H$1047952,FALSE))</f>
        <v>0</v>
      </c>
      <c r="I134" s="317">
        <f ca="1">+IF(ISERROR(HLOOKUP($B134,INDIRECT("'Monthly Resource Report'!"&amp;'Wilson Validation'!$G$1047950&amp;":"&amp;'Wilson Validation'!$G$1047951),'Wilson Validation'!I$1047952,FALSE)),0,HLOOKUP($B134,INDIRECT("'Monthly Resource Report'!"&amp;'Wilson Validation'!$G$1047950&amp;":"&amp;'Wilson Validation'!$G$1047951),'Wilson Validation'!I$1047952,FALSE))</f>
        <v>0</v>
      </c>
      <c r="J134" s="318">
        <f ca="1">+IF(ISERROR(HLOOKUP($B134,INDIRECT("'Monthly Resource Report'!"&amp;'Wilson Validation'!$G$1047950&amp;":"&amp;'Wilson Validation'!$G$1047951),'Wilson Validation'!J$1047952,FALSE)),0,HLOOKUP($B134,INDIRECT("'Monthly Resource Report'!"&amp;'Wilson Validation'!$G$1047950&amp;":"&amp;'Wilson Validation'!$G$1047951),'Wilson Validation'!J$1047952,FALSE))</f>
        <v>0</v>
      </c>
    </row>
    <row r="135" spans="2:10" s="460" customFormat="1">
      <c r="B135" s="301">
        <v>45292</v>
      </c>
      <c r="C135" s="294">
        <v>417</v>
      </c>
      <c r="D135" s="297">
        <v>3.8595610167907921</v>
      </c>
      <c r="E135" s="299">
        <v>0.06</v>
      </c>
      <c r="F135" s="295">
        <v>0.53</v>
      </c>
      <c r="G135" s="634">
        <f ca="1">+IF(ISERROR(HLOOKUP($B135,INDIRECT("'Monthly Resource Report'!"&amp;'Wilson Validation'!$G$1047950&amp;":"&amp;'Wilson Validation'!$G$1047951),'Wilson Validation'!G$1047952,FALSE)),0,HLOOKUP($B135,INDIRECT("'Monthly Resource Report'!"&amp;'Wilson Validation'!$G$1047950&amp;":"&amp;'Wilson Validation'!$G$1047951),'Wilson Validation'!G$1047952,FALSE))</f>
        <v>0</v>
      </c>
      <c r="H135" s="297">
        <f ca="1">+IF(ISERROR(HLOOKUP($B135,INDIRECT("'Monthly Resource Report'!"&amp;'Wilson Validation'!$G$1047950&amp;":"&amp;'Wilson Validation'!$G$1047951),'Wilson Validation'!H$1047952,FALSE)),0,HLOOKUP($B135,INDIRECT("'Monthly Resource Report'!"&amp;'Wilson Validation'!$G$1047950&amp;":"&amp;'Wilson Validation'!$G$1047951),'Wilson Validation'!H$1047952,FALSE))</f>
        <v>0</v>
      </c>
      <c r="I135" s="317">
        <f ca="1">+IF(ISERROR(HLOOKUP($B135,INDIRECT("'Monthly Resource Report'!"&amp;'Wilson Validation'!$G$1047950&amp;":"&amp;'Wilson Validation'!$G$1047951),'Wilson Validation'!I$1047952,FALSE)),0,HLOOKUP($B135,INDIRECT("'Monthly Resource Report'!"&amp;'Wilson Validation'!$G$1047950&amp;":"&amp;'Wilson Validation'!$G$1047951),'Wilson Validation'!I$1047952,FALSE))</f>
        <v>0</v>
      </c>
      <c r="J135" s="318">
        <f ca="1">+IF(ISERROR(HLOOKUP($B135,INDIRECT("'Monthly Resource Report'!"&amp;'Wilson Validation'!$G$1047950&amp;":"&amp;'Wilson Validation'!$G$1047951),'Wilson Validation'!J$1047952,FALSE)),0,HLOOKUP($B135,INDIRECT("'Monthly Resource Report'!"&amp;'Wilson Validation'!$G$1047950&amp;":"&amp;'Wilson Validation'!$G$1047951),'Wilson Validation'!J$1047952,FALSE))</f>
        <v>0</v>
      </c>
    </row>
    <row r="136" spans="2:10" s="460" customFormat="1">
      <c r="B136" s="301">
        <v>45323</v>
      </c>
      <c r="C136" s="294">
        <v>417</v>
      </c>
      <c r="D136" s="297">
        <v>3.8595610167907921</v>
      </c>
      <c r="E136" s="299">
        <v>0.06</v>
      </c>
      <c r="F136" s="295">
        <v>0.53</v>
      </c>
      <c r="G136" s="634">
        <f ca="1">+IF(ISERROR(HLOOKUP($B136,INDIRECT("'Monthly Resource Report'!"&amp;'Wilson Validation'!$G$1047950&amp;":"&amp;'Wilson Validation'!$G$1047951),'Wilson Validation'!G$1047952,FALSE)),0,HLOOKUP($B136,INDIRECT("'Monthly Resource Report'!"&amp;'Wilson Validation'!$G$1047950&amp;":"&amp;'Wilson Validation'!$G$1047951),'Wilson Validation'!G$1047952,FALSE))</f>
        <v>0</v>
      </c>
      <c r="H136" s="297">
        <f ca="1">+IF(ISERROR(HLOOKUP($B136,INDIRECT("'Monthly Resource Report'!"&amp;'Wilson Validation'!$G$1047950&amp;":"&amp;'Wilson Validation'!$G$1047951),'Wilson Validation'!H$1047952,FALSE)),0,HLOOKUP($B136,INDIRECT("'Monthly Resource Report'!"&amp;'Wilson Validation'!$G$1047950&amp;":"&amp;'Wilson Validation'!$G$1047951),'Wilson Validation'!H$1047952,FALSE))</f>
        <v>0</v>
      </c>
      <c r="I136" s="317">
        <f ca="1">+IF(ISERROR(HLOOKUP($B136,INDIRECT("'Monthly Resource Report'!"&amp;'Wilson Validation'!$G$1047950&amp;":"&amp;'Wilson Validation'!$G$1047951),'Wilson Validation'!I$1047952,FALSE)),0,HLOOKUP($B136,INDIRECT("'Monthly Resource Report'!"&amp;'Wilson Validation'!$G$1047950&amp;":"&amp;'Wilson Validation'!$G$1047951),'Wilson Validation'!I$1047952,FALSE))</f>
        <v>0</v>
      </c>
      <c r="J136" s="318">
        <f ca="1">+IF(ISERROR(HLOOKUP($B136,INDIRECT("'Monthly Resource Report'!"&amp;'Wilson Validation'!$G$1047950&amp;":"&amp;'Wilson Validation'!$G$1047951),'Wilson Validation'!J$1047952,FALSE)),0,HLOOKUP($B136,INDIRECT("'Monthly Resource Report'!"&amp;'Wilson Validation'!$G$1047950&amp;":"&amp;'Wilson Validation'!$G$1047951),'Wilson Validation'!J$1047952,FALSE))</f>
        <v>0</v>
      </c>
    </row>
    <row r="137" spans="2:10" s="460" customFormat="1">
      <c r="B137" s="301">
        <v>45352</v>
      </c>
      <c r="C137" s="294">
        <v>417</v>
      </c>
      <c r="D137" s="297">
        <v>3.8595610167907921</v>
      </c>
      <c r="E137" s="299">
        <v>0.06</v>
      </c>
      <c r="F137" s="295">
        <v>0.53</v>
      </c>
      <c r="G137" s="634">
        <f ca="1">+IF(ISERROR(HLOOKUP($B137,INDIRECT("'Monthly Resource Report'!"&amp;'Wilson Validation'!$G$1047950&amp;":"&amp;'Wilson Validation'!$G$1047951),'Wilson Validation'!G$1047952,FALSE)),0,HLOOKUP($B137,INDIRECT("'Monthly Resource Report'!"&amp;'Wilson Validation'!$G$1047950&amp;":"&amp;'Wilson Validation'!$G$1047951),'Wilson Validation'!G$1047952,FALSE))</f>
        <v>0</v>
      </c>
      <c r="H137" s="297">
        <f ca="1">+IF(ISERROR(HLOOKUP($B137,INDIRECT("'Monthly Resource Report'!"&amp;'Wilson Validation'!$G$1047950&amp;":"&amp;'Wilson Validation'!$G$1047951),'Wilson Validation'!H$1047952,FALSE)),0,HLOOKUP($B137,INDIRECT("'Monthly Resource Report'!"&amp;'Wilson Validation'!$G$1047950&amp;":"&amp;'Wilson Validation'!$G$1047951),'Wilson Validation'!H$1047952,FALSE))</f>
        <v>0</v>
      </c>
      <c r="I137" s="317">
        <f ca="1">+IF(ISERROR(HLOOKUP($B137,INDIRECT("'Monthly Resource Report'!"&amp;'Wilson Validation'!$G$1047950&amp;":"&amp;'Wilson Validation'!$G$1047951),'Wilson Validation'!I$1047952,FALSE)),0,HLOOKUP($B137,INDIRECT("'Monthly Resource Report'!"&amp;'Wilson Validation'!$G$1047950&amp;":"&amp;'Wilson Validation'!$G$1047951),'Wilson Validation'!I$1047952,FALSE))</f>
        <v>0</v>
      </c>
      <c r="J137" s="318">
        <f ca="1">+IF(ISERROR(HLOOKUP($B137,INDIRECT("'Monthly Resource Report'!"&amp;'Wilson Validation'!$G$1047950&amp;":"&amp;'Wilson Validation'!$G$1047951),'Wilson Validation'!J$1047952,FALSE)),0,HLOOKUP($B137,INDIRECT("'Monthly Resource Report'!"&amp;'Wilson Validation'!$G$1047950&amp;":"&amp;'Wilson Validation'!$G$1047951),'Wilson Validation'!J$1047952,FALSE))</f>
        <v>0</v>
      </c>
    </row>
    <row r="138" spans="2:10" s="460" customFormat="1">
      <c r="B138" s="301">
        <v>45383</v>
      </c>
      <c r="C138" s="294">
        <v>417</v>
      </c>
      <c r="D138" s="297">
        <v>3.8595610167907921</v>
      </c>
      <c r="E138" s="299">
        <v>0.06</v>
      </c>
      <c r="F138" s="295">
        <v>0.53</v>
      </c>
      <c r="G138" s="634">
        <f ca="1">+IF(ISERROR(HLOOKUP($B138,INDIRECT("'Monthly Resource Report'!"&amp;'Wilson Validation'!$G$1047950&amp;":"&amp;'Wilson Validation'!$G$1047951),'Wilson Validation'!G$1047952,FALSE)),0,HLOOKUP($B138,INDIRECT("'Monthly Resource Report'!"&amp;'Wilson Validation'!$G$1047950&amp;":"&amp;'Wilson Validation'!$G$1047951),'Wilson Validation'!G$1047952,FALSE))</f>
        <v>0</v>
      </c>
      <c r="H138" s="297">
        <f ca="1">+IF(ISERROR(HLOOKUP($B138,INDIRECT("'Monthly Resource Report'!"&amp;'Wilson Validation'!$G$1047950&amp;":"&amp;'Wilson Validation'!$G$1047951),'Wilson Validation'!H$1047952,FALSE)),0,HLOOKUP($B138,INDIRECT("'Monthly Resource Report'!"&amp;'Wilson Validation'!$G$1047950&amp;":"&amp;'Wilson Validation'!$G$1047951),'Wilson Validation'!H$1047952,FALSE))</f>
        <v>0</v>
      </c>
      <c r="I138" s="317">
        <f ca="1">+IF(ISERROR(HLOOKUP($B138,INDIRECT("'Monthly Resource Report'!"&amp;'Wilson Validation'!$G$1047950&amp;":"&amp;'Wilson Validation'!$G$1047951),'Wilson Validation'!I$1047952,FALSE)),0,HLOOKUP($B138,INDIRECT("'Monthly Resource Report'!"&amp;'Wilson Validation'!$G$1047950&amp;":"&amp;'Wilson Validation'!$G$1047951),'Wilson Validation'!I$1047952,FALSE))</f>
        <v>0</v>
      </c>
      <c r="J138" s="318">
        <f ca="1">+IF(ISERROR(HLOOKUP($B138,INDIRECT("'Monthly Resource Report'!"&amp;'Wilson Validation'!$G$1047950&amp;":"&amp;'Wilson Validation'!$G$1047951),'Wilson Validation'!J$1047952,FALSE)),0,HLOOKUP($B138,INDIRECT("'Monthly Resource Report'!"&amp;'Wilson Validation'!$G$1047950&amp;":"&amp;'Wilson Validation'!$G$1047951),'Wilson Validation'!J$1047952,FALSE))</f>
        <v>0</v>
      </c>
    </row>
    <row r="139" spans="2:10" s="460" customFormat="1">
      <c r="B139" s="301">
        <v>45413</v>
      </c>
      <c r="C139" s="294">
        <v>417</v>
      </c>
      <c r="D139" s="297">
        <v>3.8595610167907921</v>
      </c>
      <c r="E139" s="299">
        <v>0.06</v>
      </c>
      <c r="F139" s="295">
        <v>0.53</v>
      </c>
      <c r="G139" s="634">
        <f ca="1">+IF(ISERROR(HLOOKUP($B139,INDIRECT("'Monthly Resource Report'!"&amp;'Wilson Validation'!$G$1047950&amp;":"&amp;'Wilson Validation'!$G$1047951),'Wilson Validation'!G$1047952,FALSE)),0,HLOOKUP($B139,INDIRECT("'Monthly Resource Report'!"&amp;'Wilson Validation'!$G$1047950&amp;":"&amp;'Wilson Validation'!$G$1047951),'Wilson Validation'!G$1047952,FALSE))</f>
        <v>0</v>
      </c>
      <c r="H139" s="297">
        <f ca="1">+IF(ISERROR(HLOOKUP($B139,INDIRECT("'Monthly Resource Report'!"&amp;'Wilson Validation'!$G$1047950&amp;":"&amp;'Wilson Validation'!$G$1047951),'Wilson Validation'!H$1047952,FALSE)),0,HLOOKUP($B139,INDIRECT("'Monthly Resource Report'!"&amp;'Wilson Validation'!$G$1047950&amp;":"&amp;'Wilson Validation'!$G$1047951),'Wilson Validation'!H$1047952,FALSE))</f>
        <v>0</v>
      </c>
      <c r="I139" s="317">
        <f ca="1">+IF(ISERROR(HLOOKUP($B139,INDIRECT("'Monthly Resource Report'!"&amp;'Wilson Validation'!$G$1047950&amp;":"&amp;'Wilson Validation'!$G$1047951),'Wilson Validation'!I$1047952,FALSE)),0,HLOOKUP($B139,INDIRECT("'Monthly Resource Report'!"&amp;'Wilson Validation'!$G$1047950&amp;":"&amp;'Wilson Validation'!$G$1047951),'Wilson Validation'!I$1047952,FALSE))</f>
        <v>0</v>
      </c>
      <c r="J139" s="318">
        <f ca="1">+IF(ISERROR(HLOOKUP($B139,INDIRECT("'Monthly Resource Report'!"&amp;'Wilson Validation'!$G$1047950&amp;":"&amp;'Wilson Validation'!$G$1047951),'Wilson Validation'!J$1047952,FALSE)),0,HLOOKUP($B139,INDIRECT("'Monthly Resource Report'!"&amp;'Wilson Validation'!$G$1047950&amp;":"&amp;'Wilson Validation'!$G$1047951),'Wilson Validation'!J$1047952,FALSE))</f>
        <v>0</v>
      </c>
    </row>
    <row r="140" spans="2:10" s="460" customFormat="1">
      <c r="B140" s="301">
        <v>45444</v>
      </c>
      <c r="C140" s="294">
        <v>417</v>
      </c>
      <c r="D140" s="297">
        <v>3.8595610167907921</v>
      </c>
      <c r="E140" s="299">
        <v>0.06</v>
      </c>
      <c r="F140" s="295">
        <v>0.53</v>
      </c>
      <c r="G140" s="634">
        <f ca="1">+IF(ISERROR(HLOOKUP($B140,INDIRECT("'Monthly Resource Report'!"&amp;'Wilson Validation'!$G$1047950&amp;":"&amp;'Wilson Validation'!$G$1047951),'Wilson Validation'!G$1047952,FALSE)),0,HLOOKUP($B140,INDIRECT("'Monthly Resource Report'!"&amp;'Wilson Validation'!$G$1047950&amp;":"&amp;'Wilson Validation'!$G$1047951),'Wilson Validation'!G$1047952,FALSE))</f>
        <v>0</v>
      </c>
      <c r="H140" s="297">
        <f ca="1">+IF(ISERROR(HLOOKUP($B140,INDIRECT("'Monthly Resource Report'!"&amp;'Wilson Validation'!$G$1047950&amp;":"&amp;'Wilson Validation'!$G$1047951),'Wilson Validation'!H$1047952,FALSE)),0,HLOOKUP($B140,INDIRECT("'Monthly Resource Report'!"&amp;'Wilson Validation'!$G$1047950&amp;":"&amp;'Wilson Validation'!$G$1047951),'Wilson Validation'!H$1047952,FALSE))</f>
        <v>0</v>
      </c>
      <c r="I140" s="317">
        <f ca="1">+IF(ISERROR(HLOOKUP($B140,INDIRECT("'Monthly Resource Report'!"&amp;'Wilson Validation'!$G$1047950&amp;":"&amp;'Wilson Validation'!$G$1047951),'Wilson Validation'!I$1047952,FALSE)),0,HLOOKUP($B140,INDIRECT("'Monthly Resource Report'!"&amp;'Wilson Validation'!$G$1047950&amp;":"&amp;'Wilson Validation'!$G$1047951),'Wilson Validation'!I$1047952,FALSE))</f>
        <v>0</v>
      </c>
      <c r="J140" s="318">
        <f ca="1">+IF(ISERROR(HLOOKUP($B140,INDIRECT("'Monthly Resource Report'!"&amp;'Wilson Validation'!$G$1047950&amp;":"&amp;'Wilson Validation'!$G$1047951),'Wilson Validation'!J$1047952,FALSE)),0,HLOOKUP($B140,INDIRECT("'Monthly Resource Report'!"&amp;'Wilson Validation'!$G$1047950&amp;":"&amp;'Wilson Validation'!$G$1047951),'Wilson Validation'!J$1047952,FALSE))</f>
        <v>0</v>
      </c>
    </row>
    <row r="141" spans="2:10" s="460" customFormat="1">
      <c r="B141" s="301">
        <v>45474</v>
      </c>
      <c r="C141" s="294">
        <v>417</v>
      </c>
      <c r="D141" s="297">
        <v>3.8595610167907921</v>
      </c>
      <c r="E141" s="299">
        <v>0.06</v>
      </c>
      <c r="F141" s="295">
        <v>0.53</v>
      </c>
      <c r="G141" s="634">
        <f ca="1">+IF(ISERROR(HLOOKUP($B141,INDIRECT("'Monthly Resource Report'!"&amp;'Wilson Validation'!$G$1047950&amp;":"&amp;'Wilson Validation'!$G$1047951),'Wilson Validation'!G$1047952,FALSE)),0,HLOOKUP($B141,INDIRECT("'Monthly Resource Report'!"&amp;'Wilson Validation'!$G$1047950&amp;":"&amp;'Wilson Validation'!$G$1047951),'Wilson Validation'!G$1047952,FALSE))</f>
        <v>0</v>
      </c>
      <c r="H141" s="297">
        <f ca="1">+IF(ISERROR(HLOOKUP($B141,INDIRECT("'Monthly Resource Report'!"&amp;'Wilson Validation'!$G$1047950&amp;":"&amp;'Wilson Validation'!$G$1047951),'Wilson Validation'!H$1047952,FALSE)),0,HLOOKUP($B141,INDIRECT("'Monthly Resource Report'!"&amp;'Wilson Validation'!$G$1047950&amp;":"&amp;'Wilson Validation'!$G$1047951),'Wilson Validation'!H$1047952,FALSE))</f>
        <v>0</v>
      </c>
      <c r="I141" s="317">
        <f ca="1">+IF(ISERROR(HLOOKUP($B141,INDIRECT("'Monthly Resource Report'!"&amp;'Wilson Validation'!$G$1047950&amp;":"&amp;'Wilson Validation'!$G$1047951),'Wilson Validation'!I$1047952,FALSE)),0,HLOOKUP($B141,INDIRECT("'Monthly Resource Report'!"&amp;'Wilson Validation'!$G$1047950&amp;":"&amp;'Wilson Validation'!$G$1047951),'Wilson Validation'!I$1047952,FALSE))</f>
        <v>0</v>
      </c>
      <c r="J141" s="318">
        <f ca="1">+IF(ISERROR(HLOOKUP($B141,INDIRECT("'Monthly Resource Report'!"&amp;'Wilson Validation'!$G$1047950&amp;":"&amp;'Wilson Validation'!$G$1047951),'Wilson Validation'!J$1047952,FALSE)),0,HLOOKUP($B141,INDIRECT("'Monthly Resource Report'!"&amp;'Wilson Validation'!$G$1047950&amp;":"&amp;'Wilson Validation'!$G$1047951),'Wilson Validation'!J$1047952,FALSE))</f>
        <v>0</v>
      </c>
    </row>
    <row r="142" spans="2:10" s="460" customFormat="1">
      <c r="B142" s="301">
        <v>45505</v>
      </c>
      <c r="C142" s="294">
        <v>417</v>
      </c>
      <c r="D142" s="297">
        <v>3.8595610167907921</v>
      </c>
      <c r="E142" s="299">
        <v>0.06</v>
      </c>
      <c r="F142" s="295">
        <v>0.53</v>
      </c>
      <c r="G142" s="634">
        <f ca="1">+IF(ISERROR(HLOOKUP($B142,INDIRECT("'Monthly Resource Report'!"&amp;'Wilson Validation'!$G$1047950&amp;":"&amp;'Wilson Validation'!$G$1047951),'Wilson Validation'!G$1047952,FALSE)),0,HLOOKUP($B142,INDIRECT("'Monthly Resource Report'!"&amp;'Wilson Validation'!$G$1047950&amp;":"&amp;'Wilson Validation'!$G$1047951),'Wilson Validation'!G$1047952,FALSE))</f>
        <v>0</v>
      </c>
      <c r="H142" s="297">
        <f ca="1">+IF(ISERROR(HLOOKUP($B142,INDIRECT("'Monthly Resource Report'!"&amp;'Wilson Validation'!$G$1047950&amp;":"&amp;'Wilson Validation'!$G$1047951),'Wilson Validation'!H$1047952,FALSE)),0,HLOOKUP($B142,INDIRECT("'Monthly Resource Report'!"&amp;'Wilson Validation'!$G$1047950&amp;":"&amp;'Wilson Validation'!$G$1047951),'Wilson Validation'!H$1047952,FALSE))</f>
        <v>0</v>
      </c>
      <c r="I142" s="317">
        <f ca="1">+IF(ISERROR(HLOOKUP($B142,INDIRECT("'Monthly Resource Report'!"&amp;'Wilson Validation'!$G$1047950&amp;":"&amp;'Wilson Validation'!$G$1047951),'Wilson Validation'!I$1047952,FALSE)),0,HLOOKUP($B142,INDIRECT("'Monthly Resource Report'!"&amp;'Wilson Validation'!$G$1047950&amp;":"&amp;'Wilson Validation'!$G$1047951),'Wilson Validation'!I$1047952,FALSE))</f>
        <v>0</v>
      </c>
      <c r="J142" s="318">
        <f ca="1">+IF(ISERROR(HLOOKUP($B142,INDIRECT("'Monthly Resource Report'!"&amp;'Wilson Validation'!$G$1047950&amp;":"&amp;'Wilson Validation'!$G$1047951),'Wilson Validation'!J$1047952,FALSE)),0,HLOOKUP($B142,INDIRECT("'Monthly Resource Report'!"&amp;'Wilson Validation'!$G$1047950&amp;":"&amp;'Wilson Validation'!$G$1047951),'Wilson Validation'!J$1047952,FALSE))</f>
        <v>0</v>
      </c>
    </row>
    <row r="143" spans="2:10" s="460" customFormat="1">
      <c r="B143" s="301">
        <v>45536</v>
      </c>
      <c r="C143" s="294">
        <v>417</v>
      </c>
      <c r="D143" s="297">
        <v>3.8595610167907921</v>
      </c>
      <c r="E143" s="299">
        <v>0.06</v>
      </c>
      <c r="F143" s="295">
        <v>0.53</v>
      </c>
      <c r="G143" s="634">
        <f ca="1">+IF(ISERROR(HLOOKUP($B143,INDIRECT("'Monthly Resource Report'!"&amp;'Wilson Validation'!$G$1047950&amp;":"&amp;'Wilson Validation'!$G$1047951),'Wilson Validation'!G$1047952,FALSE)),0,HLOOKUP($B143,INDIRECT("'Monthly Resource Report'!"&amp;'Wilson Validation'!$G$1047950&amp;":"&amp;'Wilson Validation'!$G$1047951),'Wilson Validation'!G$1047952,FALSE))</f>
        <v>0</v>
      </c>
      <c r="H143" s="297">
        <f ca="1">+IF(ISERROR(HLOOKUP($B143,INDIRECT("'Monthly Resource Report'!"&amp;'Wilson Validation'!$G$1047950&amp;":"&amp;'Wilson Validation'!$G$1047951),'Wilson Validation'!H$1047952,FALSE)),0,HLOOKUP($B143,INDIRECT("'Monthly Resource Report'!"&amp;'Wilson Validation'!$G$1047950&amp;":"&amp;'Wilson Validation'!$G$1047951),'Wilson Validation'!H$1047952,FALSE))</f>
        <v>0</v>
      </c>
      <c r="I143" s="317">
        <f ca="1">+IF(ISERROR(HLOOKUP($B143,INDIRECT("'Monthly Resource Report'!"&amp;'Wilson Validation'!$G$1047950&amp;":"&amp;'Wilson Validation'!$G$1047951),'Wilson Validation'!I$1047952,FALSE)),0,HLOOKUP($B143,INDIRECT("'Monthly Resource Report'!"&amp;'Wilson Validation'!$G$1047950&amp;":"&amp;'Wilson Validation'!$G$1047951),'Wilson Validation'!I$1047952,FALSE))</f>
        <v>0</v>
      </c>
      <c r="J143" s="318">
        <f ca="1">+IF(ISERROR(HLOOKUP($B143,INDIRECT("'Monthly Resource Report'!"&amp;'Wilson Validation'!$G$1047950&amp;":"&amp;'Wilson Validation'!$G$1047951),'Wilson Validation'!J$1047952,FALSE)),0,HLOOKUP($B143,INDIRECT("'Monthly Resource Report'!"&amp;'Wilson Validation'!$G$1047950&amp;":"&amp;'Wilson Validation'!$G$1047951),'Wilson Validation'!J$1047952,FALSE))</f>
        <v>0</v>
      </c>
    </row>
    <row r="144" spans="2:10" s="460" customFormat="1">
      <c r="B144" s="301">
        <v>45566</v>
      </c>
      <c r="C144" s="294">
        <v>417</v>
      </c>
      <c r="D144" s="297">
        <v>3.8595610167907921</v>
      </c>
      <c r="E144" s="299">
        <v>0.06</v>
      </c>
      <c r="F144" s="295">
        <v>0.53</v>
      </c>
      <c r="G144" s="634">
        <f ca="1">+IF(ISERROR(HLOOKUP($B144,INDIRECT("'Monthly Resource Report'!"&amp;'Wilson Validation'!$G$1047950&amp;":"&amp;'Wilson Validation'!$G$1047951),'Wilson Validation'!G$1047952,FALSE)),0,HLOOKUP($B144,INDIRECT("'Monthly Resource Report'!"&amp;'Wilson Validation'!$G$1047950&amp;":"&amp;'Wilson Validation'!$G$1047951),'Wilson Validation'!G$1047952,FALSE))</f>
        <v>0</v>
      </c>
      <c r="H144" s="297">
        <f ca="1">+IF(ISERROR(HLOOKUP($B144,INDIRECT("'Monthly Resource Report'!"&amp;'Wilson Validation'!$G$1047950&amp;":"&amp;'Wilson Validation'!$G$1047951),'Wilson Validation'!H$1047952,FALSE)),0,HLOOKUP($B144,INDIRECT("'Monthly Resource Report'!"&amp;'Wilson Validation'!$G$1047950&amp;":"&amp;'Wilson Validation'!$G$1047951),'Wilson Validation'!H$1047952,FALSE))</f>
        <v>0</v>
      </c>
      <c r="I144" s="317">
        <f ca="1">+IF(ISERROR(HLOOKUP($B144,INDIRECT("'Monthly Resource Report'!"&amp;'Wilson Validation'!$G$1047950&amp;":"&amp;'Wilson Validation'!$G$1047951),'Wilson Validation'!I$1047952,FALSE)),0,HLOOKUP($B144,INDIRECT("'Monthly Resource Report'!"&amp;'Wilson Validation'!$G$1047950&amp;":"&amp;'Wilson Validation'!$G$1047951),'Wilson Validation'!I$1047952,FALSE))</f>
        <v>0</v>
      </c>
      <c r="J144" s="318">
        <f ca="1">+IF(ISERROR(HLOOKUP($B144,INDIRECT("'Monthly Resource Report'!"&amp;'Wilson Validation'!$G$1047950&amp;":"&amp;'Wilson Validation'!$G$1047951),'Wilson Validation'!J$1047952,FALSE)),0,HLOOKUP($B144,INDIRECT("'Monthly Resource Report'!"&amp;'Wilson Validation'!$G$1047950&amp;":"&amp;'Wilson Validation'!$G$1047951),'Wilson Validation'!J$1047952,FALSE))</f>
        <v>0</v>
      </c>
    </row>
    <row r="145" spans="2:10" s="460" customFormat="1">
      <c r="B145" s="301">
        <v>45597</v>
      </c>
      <c r="C145" s="294">
        <v>417</v>
      </c>
      <c r="D145" s="297">
        <v>3.8595610167907921</v>
      </c>
      <c r="E145" s="299">
        <v>0.06</v>
      </c>
      <c r="F145" s="295">
        <v>0.53</v>
      </c>
      <c r="G145" s="634">
        <f ca="1">+IF(ISERROR(HLOOKUP($B145,INDIRECT("'Monthly Resource Report'!"&amp;'Wilson Validation'!$G$1047950&amp;":"&amp;'Wilson Validation'!$G$1047951),'Wilson Validation'!G$1047952,FALSE)),0,HLOOKUP($B145,INDIRECT("'Monthly Resource Report'!"&amp;'Wilson Validation'!$G$1047950&amp;":"&amp;'Wilson Validation'!$G$1047951),'Wilson Validation'!G$1047952,FALSE))</f>
        <v>0</v>
      </c>
      <c r="H145" s="297">
        <f ca="1">+IF(ISERROR(HLOOKUP($B145,INDIRECT("'Monthly Resource Report'!"&amp;'Wilson Validation'!$G$1047950&amp;":"&amp;'Wilson Validation'!$G$1047951),'Wilson Validation'!H$1047952,FALSE)),0,HLOOKUP($B145,INDIRECT("'Monthly Resource Report'!"&amp;'Wilson Validation'!$G$1047950&amp;":"&amp;'Wilson Validation'!$G$1047951),'Wilson Validation'!H$1047952,FALSE))</f>
        <v>0</v>
      </c>
      <c r="I145" s="317">
        <f ca="1">+IF(ISERROR(HLOOKUP($B145,INDIRECT("'Monthly Resource Report'!"&amp;'Wilson Validation'!$G$1047950&amp;":"&amp;'Wilson Validation'!$G$1047951),'Wilson Validation'!I$1047952,FALSE)),0,HLOOKUP($B145,INDIRECT("'Monthly Resource Report'!"&amp;'Wilson Validation'!$G$1047950&amp;":"&amp;'Wilson Validation'!$G$1047951),'Wilson Validation'!I$1047952,FALSE))</f>
        <v>0</v>
      </c>
      <c r="J145" s="318">
        <f ca="1">+IF(ISERROR(HLOOKUP($B145,INDIRECT("'Monthly Resource Report'!"&amp;'Wilson Validation'!$G$1047950&amp;":"&amp;'Wilson Validation'!$G$1047951),'Wilson Validation'!J$1047952,FALSE)),0,HLOOKUP($B145,INDIRECT("'Monthly Resource Report'!"&amp;'Wilson Validation'!$G$1047950&amp;":"&amp;'Wilson Validation'!$G$1047951),'Wilson Validation'!J$1047952,FALSE))</f>
        <v>0</v>
      </c>
    </row>
    <row r="146" spans="2:10" s="460" customFormat="1">
      <c r="B146" s="301">
        <v>45627</v>
      </c>
      <c r="C146" s="294">
        <v>417</v>
      </c>
      <c r="D146" s="297">
        <v>3.8595610167907921</v>
      </c>
      <c r="E146" s="299">
        <v>0.06</v>
      </c>
      <c r="F146" s="295">
        <v>0.53</v>
      </c>
      <c r="G146" s="634">
        <f ca="1">+IF(ISERROR(HLOOKUP($B146,INDIRECT("'Monthly Resource Report'!"&amp;'Wilson Validation'!$G$1047950&amp;":"&amp;'Wilson Validation'!$G$1047951),'Wilson Validation'!G$1047952,FALSE)),0,HLOOKUP($B146,INDIRECT("'Monthly Resource Report'!"&amp;'Wilson Validation'!$G$1047950&amp;":"&amp;'Wilson Validation'!$G$1047951),'Wilson Validation'!G$1047952,FALSE))</f>
        <v>0</v>
      </c>
      <c r="H146" s="297">
        <f ca="1">+IF(ISERROR(HLOOKUP($B146,INDIRECT("'Monthly Resource Report'!"&amp;'Wilson Validation'!$G$1047950&amp;":"&amp;'Wilson Validation'!$G$1047951),'Wilson Validation'!H$1047952,FALSE)),0,HLOOKUP($B146,INDIRECT("'Monthly Resource Report'!"&amp;'Wilson Validation'!$G$1047950&amp;":"&amp;'Wilson Validation'!$G$1047951),'Wilson Validation'!H$1047952,FALSE))</f>
        <v>0</v>
      </c>
      <c r="I146" s="317">
        <f ca="1">+IF(ISERROR(HLOOKUP($B146,INDIRECT("'Monthly Resource Report'!"&amp;'Wilson Validation'!$G$1047950&amp;":"&amp;'Wilson Validation'!$G$1047951),'Wilson Validation'!I$1047952,FALSE)),0,HLOOKUP($B146,INDIRECT("'Monthly Resource Report'!"&amp;'Wilson Validation'!$G$1047950&amp;":"&amp;'Wilson Validation'!$G$1047951),'Wilson Validation'!I$1047952,FALSE))</f>
        <v>0</v>
      </c>
      <c r="J146" s="318">
        <f ca="1">+IF(ISERROR(HLOOKUP($B146,INDIRECT("'Monthly Resource Report'!"&amp;'Wilson Validation'!$G$1047950&amp;":"&amp;'Wilson Validation'!$G$1047951),'Wilson Validation'!J$1047952,FALSE)),0,HLOOKUP($B146,INDIRECT("'Monthly Resource Report'!"&amp;'Wilson Validation'!$G$1047950&amp;":"&amp;'Wilson Validation'!$G$1047951),'Wilson Validation'!J$1047952,FALSE))</f>
        <v>0</v>
      </c>
    </row>
    <row r="147" spans="2:10" s="460" customFormat="1">
      <c r="B147" s="301">
        <v>45658</v>
      </c>
      <c r="C147" s="294">
        <v>417</v>
      </c>
      <c r="D147" s="297">
        <v>3.965698944752539</v>
      </c>
      <c r="E147" s="299">
        <v>0.06</v>
      </c>
      <c r="F147" s="295">
        <v>0.53</v>
      </c>
      <c r="G147" s="634">
        <f ca="1">+IF(ISERROR(HLOOKUP($B147,INDIRECT("'Monthly Resource Report'!"&amp;'Wilson Validation'!$G$1047950&amp;":"&amp;'Wilson Validation'!$G$1047951),'Wilson Validation'!G$1047952,FALSE)),0,HLOOKUP($B147,INDIRECT("'Monthly Resource Report'!"&amp;'Wilson Validation'!$G$1047950&amp;":"&amp;'Wilson Validation'!$G$1047951),'Wilson Validation'!G$1047952,FALSE))</f>
        <v>0</v>
      </c>
      <c r="H147" s="297">
        <f ca="1">+IF(ISERROR(HLOOKUP($B147,INDIRECT("'Monthly Resource Report'!"&amp;'Wilson Validation'!$G$1047950&amp;":"&amp;'Wilson Validation'!$G$1047951),'Wilson Validation'!H$1047952,FALSE)),0,HLOOKUP($B147,INDIRECT("'Monthly Resource Report'!"&amp;'Wilson Validation'!$G$1047950&amp;":"&amp;'Wilson Validation'!$G$1047951),'Wilson Validation'!H$1047952,FALSE))</f>
        <v>0</v>
      </c>
      <c r="I147" s="317">
        <f ca="1">+IF(ISERROR(HLOOKUP($B147,INDIRECT("'Monthly Resource Report'!"&amp;'Wilson Validation'!$G$1047950&amp;":"&amp;'Wilson Validation'!$G$1047951),'Wilson Validation'!I$1047952,FALSE)),0,HLOOKUP($B147,INDIRECT("'Monthly Resource Report'!"&amp;'Wilson Validation'!$G$1047950&amp;":"&amp;'Wilson Validation'!$G$1047951),'Wilson Validation'!I$1047952,FALSE))</f>
        <v>0</v>
      </c>
      <c r="J147" s="318">
        <f ca="1">+IF(ISERROR(HLOOKUP($B147,INDIRECT("'Monthly Resource Report'!"&amp;'Wilson Validation'!$G$1047950&amp;":"&amp;'Wilson Validation'!$G$1047951),'Wilson Validation'!J$1047952,FALSE)),0,HLOOKUP($B147,INDIRECT("'Monthly Resource Report'!"&amp;'Wilson Validation'!$G$1047950&amp;":"&amp;'Wilson Validation'!$G$1047951),'Wilson Validation'!J$1047952,FALSE))</f>
        <v>0</v>
      </c>
    </row>
    <row r="148" spans="2:10" s="460" customFormat="1">
      <c r="B148" s="301">
        <v>45689</v>
      </c>
      <c r="C148" s="294">
        <v>417</v>
      </c>
      <c r="D148" s="297">
        <v>3.965698944752539</v>
      </c>
      <c r="E148" s="299">
        <v>0.06</v>
      </c>
      <c r="F148" s="295">
        <v>0.53</v>
      </c>
      <c r="G148" s="634">
        <f ca="1">+IF(ISERROR(HLOOKUP($B148,INDIRECT("'Monthly Resource Report'!"&amp;'Wilson Validation'!$G$1047950&amp;":"&amp;'Wilson Validation'!$G$1047951),'Wilson Validation'!G$1047952,FALSE)),0,HLOOKUP($B148,INDIRECT("'Monthly Resource Report'!"&amp;'Wilson Validation'!$G$1047950&amp;":"&amp;'Wilson Validation'!$G$1047951),'Wilson Validation'!G$1047952,FALSE))</f>
        <v>0</v>
      </c>
      <c r="H148" s="297">
        <f ca="1">+IF(ISERROR(HLOOKUP($B148,INDIRECT("'Monthly Resource Report'!"&amp;'Wilson Validation'!$G$1047950&amp;":"&amp;'Wilson Validation'!$G$1047951),'Wilson Validation'!H$1047952,FALSE)),0,HLOOKUP($B148,INDIRECT("'Monthly Resource Report'!"&amp;'Wilson Validation'!$G$1047950&amp;":"&amp;'Wilson Validation'!$G$1047951),'Wilson Validation'!H$1047952,FALSE))</f>
        <v>0</v>
      </c>
      <c r="I148" s="317">
        <f ca="1">+IF(ISERROR(HLOOKUP($B148,INDIRECT("'Monthly Resource Report'!"&amp;'Wilson Validation'!$G$1047950&amp;":"&amp;'Wilson Validation'!$G$1047951),'Wilson Validation'!I$1047952,FALSE)),0,HLOOKUP($B148,INDIRECT("'Monthly Resource Report'!"&amp;'Wilson Validation'!$G$1047950&amp;":"&amp;'Wilson Validation'!$G$1047951),'Wilson Validation'!I$1047952,FALSE))</f>
        <v>0</v>
      </c>
      <c r="J148" s="318">
        <f ca="1">+IF(ISERROR(HLOOKUP($B148,INDIRECT("'Monthly Resource Report'!"&amp;'Wilson Validation'!$G$1047950&amp;":"&amp;'Wilson Validation'!$G$1047951),'Wilson Validation'!J$1047952,FALSE)),0,HLOOKUP($B148,INDIRECT("'Monthly Resource Report'!"&amp;'Wilson Validation'!$G$1047950&amp;":"&amp;'Wilson Validation'!$G$1047951),'Wilson Validation'!J$1047952,FALSE))</f>
        <v>0</v>
      </c>
    </row>
    <row r="149" spans="2:10" s="460" customFormat="1">
      <c r="B149" s="301">
        <v>45717</v>
      </c>
      <c r="C149" s="294">
        <v>417</v>
      </c>
      <c r="D149" s="297">
        <v>3.965698944752539</v>
      </c>
      <c r="E149" s="299">
        <v>0.06</v>
      </c>
      <c r="F149" s="295">
        <v>0.53</v>
      </c>
      <c r="G149" s="634">
        <f ca="1">+IF(ISERROR(HLOOKUP($B149,INDIRECT("'Monthly Resource Report'!"&amp;'Wilson Validation'!$G$1047950&amp;":"&amp;'Wilson Validation'!$G$1047951),'Wilson Validation'!G$1047952,FALSE)),0,HLOOKUP($B149,INDIRECT("'Monthly Resource Report'!"&amp;'Wilson Validation'!$G$1047950&amp;":"&amp;'Wilson Validation'!$G$1047951),'Wilson Validation'!G$1047952,FALSE))</f>
        <v>0</v>
      </c>
      <c r="H149" s="297">
        <f ca="1">+IF(ISERROR(HLOOKUP($B149,INDIRECT("'Monthly Resource Report'!"&amp;'Wilson Validation'!$G$1047950&amp;":"&amp;'Wilson Validation'!$G$1047951),'Wilson Validation'!H$1047952,FALSE)),0,HLOOKUP($B149,INDIRECT("'Monthly Resource Report'!"&amp;'Wilson Validation'!$G$1047950&amp;":"&amp;'Wilson Validation'!$G$1047951),'Wilson Validation'!H$1047952,FALSE))</f>
        <v>0</v>
      </c>
      <c r="I149" s="317">
        <f ca="1">+IF(ISERROR(HLOOKUP($B149,INDIRECT("'Monthly Resource Report'!"&amp;'Wilson Validation'!$G$1047950&amp;":"&amp;'Wilson Validation'!$G$1047951),'Wilson Validation'!I$1047952,FALSE)),0,HLOOKUP($B149,INDIRECT("'Monthly Resource Report'!"&amp;'Wilson Validation'!$G$1047950&amp;":"&amp;'Wilson Validation'!$G$1047951),'Wilson Validation'!I$1047952,FALSE))</f>
        <v>0</v>
      </c>
      <c r="J149" s="318">
        <f ca="1">+IF(ISERROR(HLOOKUP($B149,INDIRECT("'Monthly Resource Report'!"&amp;'Wilson Validation'!$G$1047950&amp;":"&amp;'Wilson Validation'!$G$1047951),'Wilson Validation'!J$1047952,FALSE)),0,HLOOKUP($B149,INDIRECT("'Monthly Resource Report'!"&amp;'Wilson Validation'!$G$1047950&amp;":"&amp;'Wilson Validation'!$G$1047951),'Wilson Validation'!J$1047952,FALSE))</f>
        <v>0</v>
      </c>
    </row>
    <row r="150" spans="2:10" s="460" customFormat="1">
      <c r="B150" s="301">
        <v>45748</v>
      </c>
      <c r="C150" s="294">
        <v>417</v>
      </c>
      <c r="D150" s="297">
        <v>3.965698944752539</v>
      </c>
      <c r="E150" s="299">
        <v>0.06</v>
      </c>
      <c r="F150" s="295">
        <v>0.53</v>
      </c>
      <c r="G150" s="634">
        <f ca="1">+IF(ISERROR(HLOOKUP($B150,INDIRECT("'Monthly Resource Report'!"&amp;'Wilson Validation'!$G$1047950&amp;":"&amp;'Wilson Validation'!$G$1047951),'Wilson Validation'!G$1047952,FALSE)),0,HLOOKUP($B150,INDIRECT("'Monthly Resource Report'!"&amp;'Wilson Validation'!$G$1047950&amp;":"&amp;'Wilson Validation'!$G$1047951),'Wilson Validation'!G$1047952,FALSE))</f>
        <v>0</v>
      </c>
      <c r="H150" s="297">
        <f ca="1">+IF(ISERROR(HLOOKUP($B150,INDIRECT("'Monthly Resource Report'!"&amp;'Wilson Validation'!$G$1047950&amp;":"&amp;'Wilson Validation'!$G$1047951),'Wilson Validation'!H$1047952,FALSE)),0,HLOOKUP($B150,INDIRECT("'Monthly Resource Report'!"&amp;'Wilson Validation'!$G$1047950&amp;":"&amp;'Wilson Validation'!$G$1047951),'Wilson Validation'!H$1047952,FALSE))</f>
        <v>0</v>
      </c>
      <c r="I150" s="317">
        <f ca="1">+IF(ISERROR(HLOOKUP($B150,INDIRECT("'Monthly Resource Report'!"&amp;'Wilson Validation'!$G$1047950&amp;":"&amp;'Wilson Validation'!$G$1047951),'Wilson Validation'!I$1047952,FALSE)),0,HLOOKUP($B150,INDIRECT("'Monthly Resource Report'!"&amp;'Wilson Validation'!$G$1047950&amp;":"&amp;'Wilson Validation'!$G$1047951),'Wilson Validation'!I$1047952,FALSE))</f>
        <v>0</v>
      </c>
      <c r="J150" s="318">
        <f ca="1">+IF(ISERROR(HLOOKUP($B150,INDIRECT("'Monthly Resource Report'!"&amp;'Wilson Validation'!$G$1047950&amp;":"&amp;'Wilson Validation'!$G$1047951),'Wilson Validation'!J$1047952,FALSE)),0,HLOOKUP($B150,INDIRECT("'Monthly Resource Report'!"&amp;'Wilson Validation'!$G$1047950&amp;":"&amp;'Wilson Validation'!$G$1047951),'Wilson Validation'!J$1047952,FALSE))</f>
        <v>0</v>
      </c>
    </row>
    <row r="151" spans="2:10" s="460" customFormat="1">
      <c r="B151" s="301">
        <v>45778</v>
      </c>
      <c r="C151" s="294">
        <v>417</v>
      </c>
      <c r="D151" s="297">
        <v>3.965698944752539</v>
      </c>
      <c r="E151" s="299">
        <v>0.06</v>
      </c>
      <c r="F151" s="295">
        <v>0.53</v>
      </c>
      <c r="G151" s="634">
        <f ca="1">+IF(ISERROR(HLOOKUP($B151,INDIRECT("'Monthly Resource Report'!"&amp;'Wilson Validation'!$G$1047950&amp;":"&amp;'Wilson Validation'!$G$1047951),'Wilson Validation'!G$1047952,FALSE)),0,HLOOKUP($B151,INDIRECT("'Monthly Resource Report'!"&amp;'Wilson Validation'!$G$1047950&amp;":"&amp;'Wilson Validation'!$G$1047951),'Wilson Validation'!G$1047952,FALSE))</f>
        <v>0</v>
      </c>
      <c r="H151" s="297">
        <f ca="1">+IF(ISERROR(HLOOKUP($B151,INDIRECT("'Monthly Resource Report'!"&amp;'Wilson Validation'!$G$1047950&amp;":"&amp;'Wilson Validation'!$G$1047951),'Wilson Validation'!H$1047952,FALSE)),0,HLOOKUP($B151,INDIRECT("'Monthly Resource Report'!"&amp;'Wilson Validation'!$G$1047950&amp;":"&amp;'Wilson Validation'!$G$1047951),'Wilson Validation'!H$1047952,FALSE))</f>
        <v>0</v>
      </c>
      <c r="I151" s="317">
        <f ca="1">+IF(ISERROR(HLOOKUP($B151,INDIRECT("'Monthly Resource Report'!"&amp;'Wilson Validation'!$G$1047950&amp;":"&amp;'Wilson Validation'!$G$1047951),'Wilson Validation'!I$1047952,FALSE)),0,HLOOKUP($B151,INDIRECT("'Monthly Resource Report'!"&amp;'Wilson Validation'!$G$1047950&amp;":"&amp;'Wilson Validation'!$G$1047951),'Wilson Validation'!I$1047952,FALSE))</f>
        <v>0</v>
      </c>
      <c r="J151" s="318">
        <f ca="1">+IF(ISERROR(HLOOKUP($B151,INDIRECT("'Monthly Resource Report'!"&amp;'Wilson Validation'!$G$1047950&amp;":"&amp;'Wilson Validation'!$G$1047951),'Wilson Validation'!J$1047952,FALSE)),0,HLOOKUP($B151,INDIRECT("'Monthly Resource Report'!"&amp;'Wilson Validation'!$G$1047950&amp;":"&amp;'Wilson Validation'!$G$1047951),'Wilson Validation'!J$1047952,FALSE))</f>
        <v>0</v>
      </c>
    </row>
    <row r="152" spans="2:10" s="460" customFormat="1">
      <c r="B152" s="301">
        <v>45809</v>
      </c>
      <c r="C152" s="294">
        <v>417</v>
      </c>
      <c r="D152" s="297">
        <v>3.965698944752539</v>
      </c>
      <c r="E152" s="299">
        <v>0.06</v>
      </c>
      <c r="F152" s="295">
        <v>0.53</v>
      </c>
      <c r="G152" s="634">
        <f ca="1">+IF(ISERROR(HLOOKUP($B152,INDIRECT("'Monthly Resource Report'!"&amp;'Wilson Validation'!$G$1047950&amp;":"&amp;'Wilson Validation'!$G$1047951),'Wilson Validation'!G$1047952,FALSE)),0,HLOOKUP($B152,INDIRECT("'Monthly Resource Report'!"&amp;'Wilson Validation'!$G$1047950&amp;":"&amp;'Wilson Validation'!$G$1047951),'Wilson Validation'!G$1047952,FALSE))</f>
        <v>0</v>
      </c>
      <c r="H152" s="297">
        <f ca="1">+IF(ISERROR(HLOOKUP($B152,INDIRECT("'Monthly Resource Report'!"&amp;'Wilson Validation'!$G$1047950&amp;":"&amp;'Wilson Validation'!$G$1047951),'Wilson Validation'!H$1047952,FALSE)),0,HLOOKUP($B152,INDIRECT("'Monthly Resource Report'!"&amp;'Wilson Validation'!$G$1047950&amp;":"&amp;'Wilson Validation'!$G$1047951),'Wilson Validation'!H$1047952,FALSE))</f>
        <v>0</v>
      </c>
      <c r="I152" s="317">
        <f ca="1">+IF(ISERROR(HLOOKUP($B152,INDIRECT("'Monthly Resource Report'!"&amp;'Wilson Validation'!$G$1047950&amp;":"&amp;'Wilson Validation'!$G$1047951),'Wilson Validation'!I$1047952,FALSE)),0,HLOOKUP($B152,INDIRECT("'Monthly Resource Report'!"&amp;'Wilson Validation'!$G$1047950&amp;":"&amp;'Wilson Validation'!$G$1047951),'Wilson Validation'!I$1047952,FALSE))</f>
        <v>0</v>
      </c>
      <c r="J152" s="318">
        <f ca="1">+IF(ISERROR(HLOOKUP($B152,INDIRECT("'Monthly Resource Report'!"&amp;'Wilson Validation'!$G$1047950&amp;":"&amp;'Wilson Validation'!$G$1047951),'Wilson Validation'!J$1047952,FALSE)),0,HLOOKUP($B152,INDIRECT("'Monthly Resource Report'!"&amp;'Wilson Validation'!$G$1047950&amp;":"&amp;'Wilson Validation'!$G$1047951),'Wilson Validation'!J$1047952,FALSE))</f>
        <v>0</v>
      </c>
    </row>
    <row r="153" spans="2:10" s="460" customFormat="1">
      <c r="B153" s="301">
        <v>45839</v>
      </c>
      <c r="C153" s="294">
        <v>417</v>
      </c>
      <c r="D153" s="297">
        <v>3.965698944752539</v>
      </c>
      <c r="E153" s="299">
        <v>0.06</v>
      </c>
      <c r="F153" s="295">
        <v>0.53</v>
      </c>
      <c r="G153" s="634">
        <f ca="1">+IF(ISERROR(HLOOKUP($B153,INDIRECT("'Monthly Resource Report'!"&amp;'Wilson Validation'!$G$1047950&amp;":"&amp;'Wilson Validation'!$G$1047951),'Wilson Validation'!G$1047952,FALSE)),0,HLOOKUP($B153,INDIRECT("'Monthly Resource Report'!"&amp;'Wilson Validation'!$G$1047950&amp;":"&amp;'Wilson Validation'!$G$1047951),'Wilson Validation'!G$1047952,FALSE))</f>
        <v>0</v>
      </c>
      <c r="H153" s="297">
        <f ca="1">+IF(ISERROR(HLOOKUP($B153,INDIRECT("'Monthly Resource Report'!"&amp;'Wilson Validation'!$G$1047950&amp;":"&amp;'Wilson Validation'!$G$1047951),'Wilson Validation'!H$1047952,FALSE)),0,HLOOKUP($B153,INDIRECT("'Monthly Resource Report'!"&amp;'Wilson Validation'!$G$1047950&amp;":"&amp;'Wilson Validation'!$G$1047951),'Wilson Validation'!H$1047952,FALSE))</f>
        <v>0</v>
      </c>
      <c r="I153" s="317">
        <f ca="1">+IF(ISERROR(HLOOKUP($B153,INDIRECT("'Monthly Resource Report'!"&amp;'Wilson Validation'!$G$1047950&amp;":"&amp;'Wilson Validation'!$G$1047951),'Wilson Validation'!I$1047952,FALSE)),0,HLOOKUP($B153,INDIRECT("'Monthly Resource Report'!"&amp;'Wilson Validation'!$G$1047950&amp;":"&amp;'Wilson Validation'!$G$1047951),'Wilson Validation'!I$1047952,FALSE))</f>
        <v>0</v>
      </c>
      <c r="J153" s="318">
        <f ca="1">+IF(ISERROR(HLOOKUP($B153,INDIRECT("'Monthly Resource Report'!"&amp;'Wilson Validation'!$G$1047950&amp;":"&amp;'Wilson Validation'!$G$1047951),'Wilson Validation'!J$1047952,FALSE)),0,HLOOKUP($B153,INDIRECT("'Monthly Resource Report'!"&amp;'Wilson Validation'!$G$1047950&amp;":"&amp;'Wilson Validation'!$G$1047951),'Wilson Validation'!J$1047952,FALSE))</f>
        <v>0</v>
      </c>
    </row>
    <row r="154" spans="2:10" s="460" customFormat="1">
      <c r="B154" s="301">
        <v>45870</v>
      </c>
      <c r="C154" s="294">
        <v>417</v>
      </c>
      <c r="D154" s="297">
        <v>3.965698944752539</v>
      </c>
      <c r="E154" s="299">
        <v>0.06</v>
      </c>
      <c r="F154" s="295">
        <v>0.53</v>
      </c>
      <c r="G154" s="634">
        <f ca="1">+IF(ISERROR(HLOOKUP($B154,INDIRECT("'Monthly Resource Report'!"&amp;'Wilson Validation'!$G$1047950&amp;":"&amp;'Wilson Validation'!$G$1047951),'Wilson Validation'!G$1047952,FALSE)),0,HLOOKUP($B154,INDIRECT("'Monthly Resource Report'!"&amp;'Wilson Validation'!$G$1047950&amp;":"&amp;'Wilson Validation'!$G$1047951),'Wilson Validation'!G$1047952,FALSE))</f>
        <v>0</v>
      </c>
      <c r="H154" s="297">
        <f ca="1">+IF(ISERROR(HLOOKUP($B154,INDIRECT("'Monthly Resource Report'!"&amp;'Wilson Validation'!$G$1047950&amp;":"&amp;'Wilson Validation'!$G$1047951),'Wilson Validation'!H$1047952,FALSE)),0,HLOOKUP($B154,INDIRECT("'Monthly Resource Report'!"&amp;'Wilson Validation'!$G$1047950&amp;":"&amp;'Wilson Validation'!$G$1047951),'Wilson Validation'!H$1047952,FALSE))</f>
        <v>0</v>
      </c>
      <c r="I154" s="317">
        <f ca="1">+IF(ISERROR(HLOOKUP($B154,INDIRECT("'Monthly Resource Report'!"&amp;'Wilson Validation'!$G$1047950&amp;":"&amp;'Wilson Validation'!$G$1047951),'Wilson Validation'!I$1047952,FALSE)),0,HLOOKUP($B154,INDIRECT("'Monthly Resource Report'!"&amp;'Wilson Validation'!$G$1047950&amp;":"&amp;'Wilson Validation'!$G$1047951),'Wilson Validation'!I$1047952,FALSE))</f>
        <v>0</v>
      </c>
      <c r="J154" s="318">
        <f ca="1">+IF(ISERROR(HLOOKUP($B154,INDIRECT("'Monthly Resource Report'!"&amp;'Wilson Validation'!$G$1047950&amp;":"&amp;'Wilson Validation'!$G$1047951),'Wilson Validation'!J$1047952,FALSE)),0,HLOOKUP($B154,INDIRECT("'Monthly Resource Report'!"&amp;'Wilson Validation'!$G$1047950&amp;":"&amp;'Wilson Validation'!$G$1047951),'Wilson Validation'!J$1047952,FALSE))</f>
        <v>0</v>
      </c>
    </row>
    <row r="155" spans="2:10" s="460" customFormat="1">
      <c r="B155" s="301">
        <v>45901</v>
      </c>
      <c r="C155" s="294">
        <v>417</v>
      </c>
      <c r="D155" s="297">
        <v>3.965698944752539</v>
      </c>
      <c r="E155" s="299">
        <v>0.06</v>
      </c>
      <c r="F155" s="295">
        <v>0.53</v>
      </c>
      <c r="G155" s="634">
        <f ca="1">+IF(ISERROR(HLOOKUP($B155,INDIRECT("'Monthly Resource Report'!"&amp;'Wilson Validation'!$G$1047950&amp;":"&amp;'Wilson Validation'!$G$1047951),'Wilson Validation'!G$1047952,FALSE)),0,HLOOKUP($B155,INDIRECT("'Monthly Resource Report'!"&amp;'Wilson Validation'!$G$1047950&amp;":"&amp;'Wilson Validation'!$G$1047951),'Wilson Validation'!G$1047952,FALSE))</f>
        <v>0</v>
      </c>
      <c r="H155" s="297">
        <f ca="1">+IF(ISERROR(HLOOKUP($B155,INDIRECT("'Monthly Resource Report'!"&amp;'Wilson Validation'!$G$1047950&amp;":"&amp;'Wilson Validation'!$G$1047951),'Wilson Validation'!H$1047952,FALSE)),0,HLOOKUP($B155,INDIRECT("'Monthly Resource Report'!"&amp;'Wilson Validation'!$G$1047950&amp;":"&amp;'Wilson Validation'!$G$1047951),'Wilson Validation'!H$1047952,FALSE))</f>
        <v>0</v>
      </c>
      <c r="I155" s="317">
        <f ca="1">+IF(ISERROR(HLOOKUP($B155,INDIRECT("'Monthly Resource Report'!"&amp;'Wilson Validation'!$G$1047950&amp;":"&amp;'Wilson Validation'!$G$1047951),'Wilson Validation'!I$1047952,FALSE)),0,HLOOKUP($B155,INDIRECT("'Monthly Resource Report'!"&amp;'Wilson Validation'!$G$1047950&amp;":"&amp;'Wilson Validation'!$G$1047951),'Wilson Validation'!I$1047952,FALSE))</f>
        <v>0</v>
      </c>
      <c r="J155" s="318">
        <f ca="1">+IF(ISERROR(HLOOKUP($B155,INDIRECT("'Monthly Resource Report'!"&amp;'Wilson Validation'!$G$1047950&amp;":"&amp;'Wilson Validation'!$G$1047951),'Wilson Validation'!J$1047952,FALSE)),0,HLOOKUP($B155,INDIRECT("'Monthly Resource Report'!"&amp;'Wilson Validation'!$G$1047950&amp;":"&amp;'Wilson Validation'!$G$1047951),'Wilson Validation'!J$1047952,FALSE))</f>
        <v>0</v>
      </c>
    </row>
    <row r="156" spans="2:10" s="460" customFormat="1">
      <c r="B156" s="301">
        <v>45931</v>
      </c>
      <c r="C156" s="294">
        <v>417</v>
      </c>
      <c r="D156" s="297">
        <v>3.965698944752539</v>
      </c>
      <c r="E156" s="299">
        <v>0.06</v>
      </c>
      <c r="F156" s="295">
        <v>0.53</v>
      </c>
      <c r="G156" s="634">
        <f ca="1">+IF(ISERROR(HLOOKUP($B156,INDIRECT("'Monthly Resource Report'!"&amp;'Wilson Validation'!$G$1047950&amp;":"&amp;'Wilson Validation'!$G$1047951),'Wilson Validation'!G$1047952,FALSE)),0,HLOOKUP($B156,INDIRECT("'Monthly Resource Report'!"&amp;'Wilson Validation'!$G$1047950&amp;":"&amp;'Wilson Validation'!$G$1047951),'Wilson Validation'!G$1047952,FALSE))</f>
        <v>0</v>
      </c>
      <c r="H156" s="297">
        <f ca="1">+IF(ISERROR(HLOOKUP($B156,INDIRECT("'Monthly Resource Report'!"&amp;'Wilson Validation'!$G$1047950&amp;":"&amp;'Wilson Validation'!$G$1047951),'Wilson Validation'!H$1047952,FALSE)),0,HLOOKUP($B156,INDIRECT("'Monthly Resource Report'!"&amp;'Wilson Validation'!$G$1047950&amp;":"&amp;'Wilson Validation'!$G$1047951),'Wilson Validation'!H$1047952,FALSE))</f>
        <v>0</v>
      </c>
      <c r="I156" s="317">
        <f ca="1">+IF(ISERROR(HLOOKUP($B156,INDIRECT("'Monthly Resource Report'!"&amp;'Wilson Validation'!$G$1047950&amp;":"&amp;'Wilson Validation'!$G$1047951),'Wilson Validation'!I$1047952,FALSE)),0,HLOOKUP($B156,INDIRECT("'Monthly Resource Report'!"&amp;'Wilson Validation'!$G$1047950&amp;":"&amp;'Wilson Validation'!$G$1047951),'Wilson Validation'!I$1047952,FALSE))</f>
        <v>0</v>
      </c>
      <c r="J156" s="318">
        <f ca="1">+IF(ISERROR(HLOOKUP($B156,INDIRECT("'Monthly Resource Report'!"&amp;'Wilson Validation'!$G$1047950&amp;":"&amp;'Wilson Validation'!$G$1047951),'Wilson Validation'!J$1047952,FALSE)),0,HLOOKUP($B156,INDIRECT("'Monthly Resource Report'!"&amp;'Wilson Validation'!$G$1047950&amp;":"&amp;'Wilson Validation'!$G$1047951),'Wilson Validation'!J$1047952,FALSE))</f>
        <v>0</v>
      </c>
    </row>
    <row r="157" spans="2:10" s="460" customFormat="1">
      <c r="B157" s="301">
        <v>45962</v>
      </c>
      <c r="C157" s="294">
        <v>417</v>
      </c>
      <c r="D157" s="297">
        <v>3.965698944752539</v>
      </c>
      <c r="E157" s="299">
        <v>0.06</v>
      </c>
      <c r="F157" s="295">
        <v>0.53</v>
      </c>
      <c r="G157" s="634">
        <f ca="1">+IF(ISERROR(HLOOKUP($B157,INDIRECT("'Monthly Resource Report'!"&amp;'Wilson Validation'!$G$1047950&amp;":"&amp;'Wilson Validation'!$G$1047951),'Wilson Validation'!G$1047952,FALSE)),0,HLOOKUP($B157,INDIRECT("'Monthly Resource Report'!"&amp;'Wilson Validation'!$G$1047950&amp;":"&amp;'Wilson Validation'!$G$1047951),'Wilson Validation'!G$1047952,FALSE))</f>
        <v>0</v>
      </c>
      <c r="H157" s="297">
        <f ca="1">+IF(ISERROR(HLOOKUP($B157,INDIRECT("'Monthly Resource Report'!"&amp;'Wilson Validation'!$G$1047950&amp;":"&amp;'Wilson Validation'!$G$1047951),'Wilson Validation'!H$1047952,FALSE)),0,HLOOKUP($B157,INDIRECT("'Monthly Resource Report'!"&amp;'Wilson Validation'!$G$1047950&amp;":"&amp;'Wilson Validation'!$G$1047951),'Wilson Validation'!H$1047952,FALSE))</f>
        <v>0</v>
      </c>
      <c r="I157" s="317">
        <f ca="1">+IF(ISERROR(HLOOKUP($B157,INDIRECT("'Monthly Resource Report'!"&amp;'Wilson Validation'!$G$1047950&amp;":"&amp;'Wilson Validation'!$G$1047951),'Wilson Validation'!I$1047952,FALSE)),0,HLOOKUP($B157,INDIRECT("'Monthly Resource Report'!"&amp;'Wilson Validation'!$G$1047950&amp;":"&amp;'Wilson Validation'!$G$1047951),'Wilson Validation'!I$1047952,FALSE))</f>
        <v>0</v>
      </c>
      <c r="J157" s="318">
        <f ca="1">+IF(ISERROR(HLOOKUP($B157,INDIRECT("'Monthly Resource Report'!"&amp;'Wilson Validation'!$G$1047950&amp;":"&amp;'Wilson Validation'!$G$1047951),'Wilson Validation'!J$1047952,FALSE)),0,HLOOKUP($B157,INDIRECT("'Monthly Resource Report'!"&amp;'Wilson Validation'!$G$1047950&amp;":"&amp;'Wilson Validation'!$G$1047951),'Wilson Validation'!J$1047952,FALSE))</f>
        <v>0</v>
      </c>
    </row>
    <row r="158" spans="2:10" s="460" customFormat="1">
      <c r="B158" s="301">
        <v>45992</v>
      </c>
      <c r="C158" s="294">
        <v>417</v>
      </c>
      <c r="D158" s="297">
        <v>3.965698944752539</v>
      </c>
      <c r="E158" s="299">
        <v>0.06</v>
      </c>
      <c r="F158" s="295">
        <v>0.53</v>
      </c>
      <c r="G158" s="634">
        <f ca="1">+IF(ISERROR(HLOOKUP($B158,INDIRECT("'Monthly Resource Report'!"&amp;'Wilson Validation'!$G$1047950&amp;":"&amp;'Wilson Validation'!$G$1047951),'Wilson Validation'!G$1047952,FALSE)),0,HLOOKUP($B158,INDIRECT("'Monthly Resource Report'!"&amp;'Wilson Validation'!$G$1047950&amp;":"&amp;'Wilson Validation'!$G$1047951),'Wilson Validation'!G$1047952,FALSE))</f>
        <v>0</v>
      </c>
      <c r="H158" s="297">
        <f ca="1">+IF(ISERROR(HLOOKUP($B158,INDIRECT("'Monthly Resource Report'!"&amp;'Wilson Validation'!$G$1047950&amp;":"&amp;'Wilson Validation'!$G$1047951),'Wilson Validation'!H$1047952,FALSE)),0,HLOOKUP($B158,INDIRECT("'Monthly Resource Report'!"&amp;'Wilson Validation'!$G$1047950&amp;":"&amp;'Wilson Validation'!$G$1047951),'Wilson Validation'!H$1047952,FALSE))</f>
        <v>0</v>
      </c>
      <c r="I158" s="317">
        <f ca="1">+IF(ISERROR(HLOOKUP($B158,INDIRECT("'Monthly Resource Report'!"&amp;'Wilson Validation'!$G$1047950&amp;":"&amp;'Wilson Validation'!$G$1047951),'Wilson Validation'!I$1047952,FALSE)),0,HLOOKUP($B158,INDIRECT("'Monthly Resource Report'!"&amp;'Wilson Validation'!$G$1047950&amp;":"&amp;'Wilson Validation'!$G$1047951),'Wilson Validation'!I$1047952,FALSE))</f>
        <v>0</v>
      </c>
      <c r="J158" s="318">
        <f ca="1">+IF(ISERROR(HLOOKUP($B158,INDIRECT("'Monthly Resource Report'!"&amp;'Wilson Validation'!$G$1047950&amp;":"&amp;'Wilson Validation'!$G$1047951),'Wilson Validation'!J$1047952,FALSE)),0,HLOOKUP($B158,INDIRECT("'Monthly Resource Report'!"&amp;'Wilson Validation'!$G$1047950&amp;":"&amp;'Wilson Validation'!$G$1047951),'Wilson Validation'!J$1047952,FALSE))</f>
        <v>0</v>
      </c>
    </row>
    <row r="159" spans="2:10" s="460" customFormat="1">
      <c r="B159" s="301">
        <v>46023</v>
      </c>
      <c r="C159" s="294">
        <v>417</v>
      </c>
      <c r="D159" s="297">
        <v>4.0759453754166595</v>
      </c>
      <c r="E159" s="299">
        <v>0.06</v>
      </c>
      <c r="F159" s="295">
        <v>0.53</v>
      </c>
      <c r="G159" s="634">
        <f ca="1">+IF(ISERROR(HLOOKUP($B159,INDIRECT("'Monthly Resource Report'!"&amp;'Wilson Validation'!$G$1047950&amp;":"&amp;'Wilson Validation'!$G$1047951),'Wilson Validation'!G$1047952,FALSE)),0,HLOOKUP($B159,INDIRECT("'Monthly Resource Report'!"&amp;'Wilson Validation'!$G$1047950&amp;":"&amp;'Wilson Validation'!$G$1047951),'Wilson Validation'!G$1047952,FALSE))</f>
        <v>0</v>
      </c>
      <c r="H159" s="297">
        <f ca="1">+IF(ISERROR(HLOOKUP($B159,INDIRECT("'Monthly Resource Report'!"&amp;'Wilson Validation'!$G$1047950&amp;":"&amp;'Wilson Validation'!$G$1047951),'Wilson Validation'!H$1047952,FALSE)),0,HLOOKUP($B159,INDIRECT("'Monthly Resource Report'!"&amp;'Wilson Validation'!$G$1047950&amp;":"&amp;'Wilson Validation'!$G$1047951),'Wilson Validation'!H$1047952,FALSE))</f>
        <v>0</v>
      </c>
      <c r="I159" s="317">
        <f ca="1">+IF(ISERROR(HLOOKUP($B159,INDIRECT("'Monthly Resource Report'!"&amp;'Wilson Validation'!$G$1047950&amp;":"&amp;'Wilson Validation'!$G$1047951),'Wilson Validation'!I$1047952,FALSE)),0,HLOOKUP($B159,INDIRECT("'Monthly Resource Report'!"&amp;'Wilson Validation'!$G$1047950&amp;":"&amp;'Wilson Validation'!$G$1047951),'Wilson Validation'!I$1047952,FALSE))</f>
        <v>0</v>
      </c>
      <c r="J159" s="318">
        <f ca="1">+IF(ISERROR(HLOOKUP($B159,INDIRECT("'Monthly Resource Report'!"&amp;'Wilson Validation'!$G$1047950&amp;":"&amp;'Wilson Validation'!$G$1047951),'Wilson Validation'!J$1047952,FALSE)),0,HLOOKUP($B159,INDIRECT("'Monthly Resource Report'!"&amp;'Wilson Validation'!$G$1047950&amp;":"&amp;'Wilson Validation'!$G$1047951),'Wilson Validation'!J$1047952,FALSE))</f>
        <v>0</v>
      </c>
    </row>
    <row r="160" spans="2:10" s="460" customFormat="1">
      <c r="B160" s="301">
        <v>46054</v>
      </c>
      <c r="C160" s="294">
        <v>417</v>
      </c>
      <c r="D160" s="297">
        <v>4.0759453754166595</v>
      </c>
      <c r="E160" s="299">
        <v>0.06</v>
      </c>
      <c r="F160" s="295">
        <v>0.53</v>
      </c>
      <c r="G160" s="634">
        <f ca="1">+IF(ISERROR(HLOOKUP($B160,INDIRECT("'Monthly Resource Report'!"&amp;'Wilson Validation'!$G$1047950&amp;":"&amp;'Wilson Validation'!$G$1047951),'Wilson Validation'!G$1047952,FALSE)),0,HLOOKUP($B160,INDIRECT("'Monthly Resource Report'!"&amp;'Wilson Validation'!$G$1047950&amp;":"&amp;'Wilson Validation'!$G$1047951),'Wilson Validation'!G$1047952,FALSE))</f>
        <v>0</v>
      </c>
      <c r="H160" s="297">
        <f ca="1">+IF(ISERROR(HLOOKUP($B160,INDIRECT("'Monthly Resource Report'!"&amp;'Wilson Validation'!$G$1047950&amp;":"&amp;'Wilson Validation'!$G$1047951),'Wilson Validation'!H$1047952,FALSE)),0,HLOOKUP($B160,INDIRECT("'Monthly Resource Report'!"&amp;'Wilson Validation'!$G$1047950&amp;":"&amp;'Wilson Validation'!$G$1047951),'Wilson Validation'!H$1047952,FALSE))</f>
        <v>0</v>
      </c>
      <c r="I160" s="317">
        <f ca="1">+IF(ISERROR(HLOOKUP($B160,INDIRECT("'Monthly Resource Report'!"&amp;'Wilson Validation'!$G$1047950&amp;":"&amp;'Wilson Validation'!$G$1047951),'Wilson Validation'!I$1047952,FALSE)),0,HLOOKUP($B160,INDIRECT("'Monthly Resource Report'!"&amp;'Wilson Validation'!$G$1047950&amp;":"&amp;'Wilson Validation'!$G$1047951),'Wilson Validation'!I$1047952,FALSE))</f>
        <v>0</v>
      </c>
      <c r="J160" s="318">
        <f ca="1">+IF(ISERROR(HLOOKUP($B160,INDIRECT("'Monthly Resource Report'!"&amp;'Wilson Validation'!$G$1047950&amp;":"&amp;'Wilson Validation'!$G$1047951),'Wilson Validation'!J$1047952,FALSE)),0,HLOOKUP($B160,INDIRECT("'Monthly Resource Report'!"&amp;'Wilson Validation'!$G$1047950&amp;":"&amp;'Wilson Validation'!$G$1047951),'Wilson Validation'!J$1047952,FALSE))</f>
        <v>0</v>
      </c>
    </row>
    <row r="161" spans="2:10" s="460" customFormat="1">
      <c r="B161" s="301">
        <v>46082</v>
      </c>
      <c r="C161" s="294">
        <v>417</v>
      </c>
      <c r="D161" s="297">
        <v>4.0759453754166595</v>
      </c>
      <c r="E161" s="299">
        <v>0.06</v>
      </c>
      <c r="F161" s="295">
        <v>0.53</v>
      </c>
      <c r="G161" s="634">
        <f ca="1">+IF(ISERROR(HLOOKUP($B161,INDIRECT("'Monthly Resource Report'!"&amp;'Wilson Validation'!$G$1047950&amp;":"&amp;'Wilson Validation'!$G$1047951),'Wilson Validation'!G$1047952,FALSE)),0,HLOOKUP($B161,INDIRECT("'Monthly Resource Report'!"&amp;'Wilson Validation'!$G$1047950&amp;":"&amp;'Wilson Validation'!$G$1047951),'Wilson Validation'!G$1047952,FALSE))</f>
        <v>0</v>
      </c>
      <c r="H161" s="297">
        <f ca="1">+IF(ISERROR(HLOOKUP($B161,INDIRECT("'Monthly Resource Report'!"&amp;'Wilson Validation'!$G$1047950&amp;":"&amp;'Wilson Validation'!$G$1047951),'Wilson Validation'!H$1047952,FALSE)),0,HLOOKUP($B161,INDIRECT("'Monthly Resource Report'!"&amp;'Wilson Validation'!$G$1047950&amp;":"&amp;'Wilson Validation'!$G$1047951),'Wilson Validation'!H$1047952,FALSE))</f>
        <v>0</v>
      </c>
      <c r="I161" s="317">
        <f ca="1">+IF(ISERROR(HLOOKUP($B161,INDIRECT("'Monthly Resource Report'!"&amp;'Wilson Validation'!$G$1047950&amp;":"&amp;'Wilson Validation'!$G$1047951),'Wilson Validation'!I$1047952,FALSE)),0,HLOOKUP($B161,INDIRECT("'Monthly Resource Report'!"&amp;'Wilson Validation'!$G$1047950&amp;":"&amp;'Wilson Validation'!$G$1047951),'Wilson Validation'!I$1047952,FALSE))</f>
        <v>0</v>
      </c>
      <c r="J161" s="318">
        <f ca="1">+IF(ISERROR(HLOOKUP($B161,INDIRECT("'Monthly Resource Report'!"&amp;'Wilson Validation'!$G$1047950&amp;":"&amp;'Wilson Validation'!$G$1047951),'Wilson Validation'!J$1047952,FALSE)),0,HLOOKUP($B161,INDIRECT("'Monthly Resource Report'!"&amp;'Wilson Validation'!$G$1047950&amp;":"&amp;'Wilson Validation'!$G$1047951),'Wilson Validation'!J$1047952,FALSE))</f>
        <v>0</v>
      </c>
    </row>
    <row r="162" spans="2:10" s="460" customFormat="1">
      <c r="B162" s="301">
        <v>46113</v>
      </c>
      <c r="C162" s="294">
        <v>417</v>
      </c>
      <c r="D162" s="297">
        <v>4.0759453754166595</v>
      </c>
      <c r="E162" s="299">
        <v>0.06</v>
      </c>
      <c r="F162" s="295">
        <v>0.53</v>
      </c>
      <c r="G162" s="634">
        <f ca="1">+IF(ISERROR(HLOOKUP($B162,INDIRECT("'Monthly Resource Report'!"&amp;'Wilson Validation'!$G$1047950&amp;":"&amp;'Wilson Validation'!$G$1047951),'Wilson Validation'!G$1047952,FALSE)),0,HLOOKUP($B162,INDIRECT("'Monthly Resource Report'!"&amp;'Wilson Validation'!$G$1047950&amp;":"&amp;'Wilson Validation'!$G$1047951),'Wilson Validation'!G$1047952,FALSE))</f>
        <v>0</v>
      </c>
      <c r="H162" s="297">
        <f ca="1">+IF(ISERROR(HLOOKUP($B162,INDIRECT("'Monthly Resource Report'!"&amp;'Wilson Validation'!$G$1047950&amp;":"&amp;'Wilson Validation'!$G$1047951),'Wilson Validation'!H$1047952,FALSE)),0,HLOOKUP($B162,INDIRECT("'Monthly Resource Report'!"&amp;'Wilson Validation'!$G$1047950&amp;":"&amp;'Wilson Validation'!$G$1047951),'Wilson Validation'!H$1047952,FALSE))</f>
        <v>0</v>
      </c>
      <c r="I162" s="317">
        <f ca="1">+IF(ISERROR(HLOOKUP($B162,INDIRECT("'Monthly Resource Report'!"&amp;'Wilson Validation'!$G$1047950&amp;":"&amp;'Wilson Validation'!$G$1047951),'Wilson Validation'!I$1047952,FALSE)),0,HLOOKUP($B162,INDIRECT("'Monthly Resource Report'!"&amp;'Wilson Validation'!$G$1047950&amp;":"&amp;'Wilson Validation'!$G$1047951),'Wilson Validation'!I$1047952,FALSE))</f>
        <v>0</v>
      </c>
      <c r="J162" s="318">
        <f ca="1">+IF(ISERROR(HLOOKUP($B162,INDIRECT("'Monthly Resource Report'!"&amp;'Wilson Validation'!$G$1047950&amp;":"&amp;'Wilson Validation'!$G$1047951),'Wilson Validation'!J$1047952,FALSE)),0,HLOOKUP($B162,INDIRECT("'Monthly Resource Report'!"&amp;'Wilson Validation'!$G$1047950&amp;":"&amp;'Wilson Validation'!$G$1047951),'Wilson Validation'!J$1047952,FALSE))</f>
        <v>0</v>
      </c>
    </row>
    <row r="163" spans="2:10" s="460" customFormat="1">
      <c r="B163" s="301">
        <v>46143</v>
      </c>
      <c r="C163" s="294">
        <v>417</v>
      </c>
      <c r="D163" s="297">
        <v>4.0759453754166595</v>
      </c>
      <c r="E163" s="299">
        <v>0.06</v>
      </c>
      <c r="F163" s="295">
        <v>0.53</v>
      </c>
      <c r="G163" s="634">
        <f ca="1">+IF(ISERROR(HLOOKUP($B163,INDIRECT("'Monthly Resource Report'!"&amp;'Wilson Validation'!$G$1047950&amp;":"&amp;'Wilson Validation'!$G$1047951),'Wilson Validation'!G$1047952,FALSE)),0,HLOOKUP($B163,INDIRECT("'Monthly Resource Report'!"&amp;'Wilson Validation'!$G$1047950&amp;":"&amp;'Wilson Validation'!$G$1047951),'Wilson Validation'!G$1047952,FALSE))</f>
        <v>0</v>
      </c>
      <c r="H163" s="297">
        <f ca="1">+IF(ISERROR(HLOOKUP($B163,INDIRECT("'Monthly Resource Report'!"&amp;'Wilson Validation'!$G$1047950&amp;":"&amp;'Wilson Validation'!$G$1047951),'Wilson Validation'!H$1047952,FALSE)),0,HLOOKUP($B163,INDIRECT("'Monthly Resource Report'!"&amp;'Wilson Validation'!$G$1047950&amp;":"&amp;'Wilson Validation'!$G$1047951),'Wilson Validation'!H$1047952,FALSE))</f>
        <v>0</v>
      </c>
      <c r="I163" s="317">
        <f ca="1">+IF(ISERROR(HLOOKUP($B163,INDIRECT("'Monthly Resource Report'!"&amp;'Wilson Validation'!$G$1047950&amp;":"&amp;'Wilson Validation'!$G$1047951),'Wilson Validation'!I$1047952,FALSE)),0,HLOOKUP($B163,INDIRECT("'Monthly Resource Report'!"&amp;'Wilson Validation'!$G$1047950&amp;":"&amp;'Wilson Validation'!$G$1047951),'Wilson Validation'!I$1047952,FALSE))</f>
        <v>0</v>
      </c>
      <c r="J163" s="318">
        <f ca="1">+IF(ISERROR(HLOOKUP($B163,INDIRECT("'Monthly Resource Report'!"&amp;'Wilson Validation'!$G$1047950&amp;":"&amp;'Wilson Validation'!$G$1047951),'Wilson Validation'!J$1047952,FALSE)),0,HLOOKUP($B163,INDIRECT("'Monthly Resource Report'!"&amp;'Wilson Validation'!$G$1047950&amp;":"&amp;'Wilson Validation'!$G$1047951),'Wilson Validation'!J$1047952,FALSE))</f>
        <v>0</v>
      </c>
    </row>
    <row r="164" spans="2:10" s="460" customFormat="1">
      <c r="B164" s="301">
        <v>46174</v>
      </c>
      <c r="C164" s="294">
        <v>417</v>
      </c>
      <c r="D164" s="297">
        <v>4.0759453754166595</v>
      </c>
      <c r="E164" s="299">
        <v>0.06</v>
      </c>
      <c r="F164" s="295">
        <v>0.53</v>
      </c>
      <c r="G164" s="634">
        <f ca="1">+IF(ISERROR(HLOOKUP($B164,INDIRECT("'Monthly Resource Report'!"&amp;'Wilson Validation'!$G$1047950&amp;":"&amp;'Wilson Validation'!$G$1047951),'Wilson Validation'!G$1047952,FALSE)),0,HLOOKUP($B164,INDIRECT("'Monthly Resource Report'!"&amp;'Wilson Validation'!$G$1047950&amp;":"&amp;'Wilson Validation'!$G$1047951),'Wilson Validation'!G$1047952,FALSE))</f>
        <v>0</v>
      </c>
      <c r="H164" s="297">
        <f ca="1">+IF(ISERROR(HLOOKUP($B164,INDIRECT("'Monthly Resource Report'!"&amp;'Wilson Validation'!$G$1047950&amp;":"&amp;'Wilson Validation'!$G$1047951),'Wilson Validation'!H$1047952,FALSE)),0,HLOOKUP($B164,INDIRECT("'Monthly Resource Report'!"&amp;'Wilson Validation'!$G$1047950&amp;":"&amp;'Wilson Validation'!$G$1047951),'Wilson Validation'!H$1047952,FALSE))</f>
        <v>0</v>
      </c>
      <c r="I164" s="317">
        <f ca="1">+IF(ISERROR(HLOOKUP($B164,INDIRECT("'Monthly Resource Report'!"&amp;'Wilson Validation'!$G$1047950&amp;":"&amp;'Wilson Validation'!$G$1047951),'Wilson Validation'!I$1047952,FALSE)),0,HLOOKUP($B164,INDIRECT("'Monthly Resource Report'!"&amp;'Wilson Validation'!$G$1047950&amp;":"&amp;'Wilson Validation'!$G$1047951),'Wilson Validation'!I$1047952,FALSE))</f>
        <v>0</v>
      </c>
      <c r="J164" s="318">
        <f ca="1">+IF(ISERROR(HLOOKUP($B164,INDIRECT("'Monthly Resource Report'!"&amp;'Wilson Validation'!$G$1047950&amp;":"&amp;'Wilson Validation'!$G$1047951),'Wilson Validation'!J$1047952,FALSE)),0,HLOOKUP($B164,INDIRECT("'Monthly Resource Report'!"&amp;'Wilson Validation'!$G$1047950&amp;":"&amp;'Wilson Validation'!$G$1047951),'Wilson Validation'!J$1047952,FALSE))</f>
        <v>0</v>
      </c>
    </row>
    <row r="165" spans="2:10" s="460" customFormat="1">
      <c r="B165" s="301">
        <v>46204</v>
      </c>
      <c r="C165" s="294">
        <v>417</v>
      </c>
      <c r="D165" s="297">
        <v>4.0759453754166595</v>
      </c>
      <c r="E165" s="299">
        <v>0.06</v>
      </c>
      <c r="F165" s="295">
        <v>0.53</v>
      </c>
      <c r="G165" s="634">
        <f ca="1">+IF(ISERROR(HLOOKUP($B165,INDIRECT("'Monthly Resource Report'!"&amp;'Wilson Validation'!$G$1047950&amp;":"&amp;'Wilson Validation'!$G$1047951),'Wilson Validation'!G$1047952,FALSE)),0,HLOOKUP($B165,INDIRECT("'Monthly Resource Report'!"&amp;'Wilson Validation'!$G$1047950&amp;":"&amp;'Wilson Validation'!$G$1047951),'Wilson Validation'!G$1047952,FALSE))</f>
        <v>0</v>
      </c>
      <c r="H165" s="297">
        <f ca="1">+IF(ISERROR(HLOOKUP($B165,INDIRECT("'Monthly Resource Report'!"&amp;'Wilson Validation'!$G$1047950&amp;":"&amp;'Wilson Validation'!$G$1047951),'Wilson Validation'!H$1047952,FALSE)),0,HLOOKUP($B165,INDIRECT("'Monthly Resource Report'!"&amp;'Wilson Validation'!$G$1047950&amp;":"&amp;'Wilson Validation'!$G$1047951),'Wilson Validation'!H$1047952,FALSE))</f>
        <v>0</v>
      </c>
      <c r="I165" s="317">
        <f ca="1">+IF(ISERROR(HLOOKUP($B165,INDIRECT("'Monthly Resource Report'!"&amp;'Wilson Validation'!$G$1047950&amp;":"&amp;'Wilson Validation'!$G$1047951),'Wilson Validation'!I$1047952,FALSE)),0,HLOOKUP($B165,INDIRECT("'Monthly Resource Report'!"&amp;'Wilson Validation'!$G$1047950&amp;":"&amp;'Wilson Validation'!$G$1047951),'Wilson Validation'!I$1047952,FALSE))</f>
        <v>0</v>
      </c>
      <c r="J165" s="318">
        <f ca="1">+IF(ISERROR(HLOOKUP($B165,INDIRECT("'Monthly Resource Report'!"&amp;'Wilson Validation'!$G$1047950&amp;":"&amp;'Wilson Validation'!$G$1047951),'Wilson Validation'!J$1047952,FALSE)),0,HLOOKUP($B165,INDIRECT("'Monthly Resource Report'!"&amp;'Wilson Validation'!$G$1047950&amp;":"&amp;'Wilson Validation'!$G$1047951),'Wilson Validation'!J$1047952,FALSE))</f>
        <v>0</v>
      </c>
    </row>
    <row r="166" spans="2:10" s="460" customFormat="1">
      <c r="B166" s="301">
        <v>46235</v>
      </c>
      <c r="C166" s="294">
        <v>417</v>
      </c>
      <c r="D166" s="297">
        <v>4.0759453754166595</v>
      </c>
      <c r="E166" s="299">
        <v>0.06</v>
      </c>
      <c r="F166" s="295">
        <v>0.53</v>
      </c>
      <c r="G166" s="634">
        <f ca="1">+IF(ISERROR(HLOOKUP($B166,INDIRECT("'Monthly Resource Report'!"&amp;'Wilson Validation'!$G$1047950&amp;":"&amp;'Wilson Validation'!$G$1047951),'Wilson Validation'!G$1047952,FALSE)),0,HLOOKUP($B166,INDIRECT("'Monthly Resource Report'!"&amp;'Wilson Validation'!$G$1047950&amp;":"&amp;'Wilson Validation'!$G$1047951),'Wilson Validation'!G$1047952,FALSE))</f>
        <v>0</v>
      </c>
      <c r="H166" s="297">
        <f ca="1">+IF(ISERROR(HLOOKUP($B166,INDIRECT("'Monthly Resource Report'!"&amp;'Wilson Validation'!$G$1047950&amp;":"&amp;'Wilson Validation'!$G$1047951),'Wilson Validation'!H$1047952,FALSE)),0,HLOOKUP($B166,INDIRECT("'Monthly Resource Report'!"&amp;'Wilson Validation'!$G$1047950&amp;":"&amp;'Wilson Validation'!$G$1047951),'Wilson Validation'!H$1047952,FALSE))</f>
        <v>0</v>
      </c>
      <c r="I166" s="317">
        <f ca="1">+IF(ISERROR(HLOOKUP($B166,INDIRECT("'Monthly Resource Report'!"&amp;'Wilson Validation'!$G$1047950&amp;":"&amp;'Wilson Validation'!$G$1047951),'Wilson Validation'!I$1047952,FALSE)),0,HLOOKUP($B166,INDIRECT("'Monthly Resource Report'!"&amp;'Wilson Validation'!$G$1047950&amp;":"&amp;'Wilson Validation'!$G$1047951),'Wilson Validation'!I$1047952,FALSE))</f>
        <v>0</v>
      </c>
      <c r="J166" s="318">
        <f ca="1">+IF(ISERROR(HLOOKUP($B166,INDIRECT("'Monthly Resource Report'!"&amp;'Wilson Validation'!$G$1047950&amp;":"&amp;'Wilson Validation'!$G$1047951),'Wilson Validation'!J$1047952,FALSE)),0,HLOOKUP($B166,INDIRECT("'Monthly Resource Report'!"&amp;'Wilson Validation'!$G$1047950&amp;":"&amp;'Wilson Validation'!$G$1047951),'Wilson Validation'!J$1047952,FALSE))</f>
        <v>0</v>
      </c>
    </row>
    <row r="167" spans="2:10" s="460" customFormat="1">
      <c r="B167" s="301">
        <v>46266</v>
      </c>
      <c r="C167" s="294">
        <v>417</v>
      </c>
      <c r="D167" s="297">
        <v>4.0759453754166595</v>
      </c>
      <c r="E167" s="299">
        <v>0.06</v>
      </c>
      <c r="F167" s="295">
        <v>0.53</v>
      </c>
      <c r="G167" s="634">
        <f ca="1">+IF(ISERROR(HLOOKUP($B167,INDIRECT("'Monthly Resource Report'!"&amp;'Wilson Validation'!$G$1047950&amp;":"&amp;'Wilson Validation'!$G$1047951),'Wilson Validation'!G$1047952,FALSE)),0,HLOOKUP($B167,INDIRECT("'Monthly Resource Report'!"&amp;'Wilson Validation'!$G$1047950&amp;":"&amp;'Wilson Validation'!$G$1047951),'Wilson Validation'!G$1047952,FALSE))</f>
        <v>0</v>
      </c>
      <c r="H167" s="297">
        <f ca="1">+IF(ISERROR(HLOOKUP($B167,INDIRECT("'Monthly Resource Report'!"&amp;'Wilson Validation'!$G$1047950&amp;":"&amp;'Wilson Validation'!$G$1047951),'Wilson Validation'!H$1047952,FALSE)),0,HLOOKUP($B167,INDIRECT("'Monthly Resource Report'!"&amp;'Wilson Validation'!$G$1047950&amp;":"&amp;'Wilson Validation'!$G$1047951),'Wilson Validation'!H$1047952,FALSE))</f>
        <v>0</v>
      </c>
      <c r="I167" s="317">
        <f ca="1">+IF(ISERROR(HLOOKUP($B167,INDIRECT("'Monthly Resource Report'!"&amp;'Wilson Validation'!$G$1047950&amp;":"&amp;'Wilson Validation'!$G$1047951),'Wilson Validation'!I$1047952,FALSE)),0,HLOOKUP($B167,INDIRECT("'Monthly Resource Report'!"&amp;'Wilson Validation'!$G$1047950&amp;":"&amp;'Wilson Validation'!$G$1047951),'Wilson Validation'!I$1047952,FALSE))</f>
        <v>0</v>
      </c>
      <c r="J167" s="318">
        <f ca="1">+IF(ISERROR(HLOOKUP($B167,INDIRECT("'Monthly Resource Report'!"&amp;'Wilson Validation'!$G$1047950&amp;":"&amp;'Wilson Validation'!$G$1047951),'Wilson Validation'!J$1047952,FALSE)),0,HLOOKUP($B167,INDIRECT("'Monthly Resource Report'!"&amp;'Wilson Validation'!$G$1047950&amp;":"&amp;'Wilson Validation'!$G$1047951),'Wilson Validation'!J$1047952,FALSE))</f>
        <v>0</v>
      </c>
    </row>
    <row r="168" spans="2:10" s="460" customFormat="1">
      <c r="B168" s="301">
        <v>46296</v>
      </c>
      <c r="C168" s="294">
        <v>417</v>
      </c>
      <c r="D168" s="297">
        <v>4.0759453754166595</v>
      </c>
      <c r="E168" s="299">
        <v>0.06</v>
      </c>
      <c r="F168" s="295">
        <v>0.53</v>
      </c>
      <c r="G168" s="634">
        <f ca="1">+IF(ISERROR(HLOOKUP($B168,INDIRECT("'Monthly Resource Report'!"&amp;'Wilson Validation'!$G$1047950&amp;":"&amp;'Wilson Validation'!$G$1047951),'Wilson Validation'!G$1047952,FALSE)),0,HLOOKUP($B168,INDIRECT("'Monthly Resource Report'!"&amp;'Wilson Validation'!$G$1047950&amp;":"&amp;'Wilson Validation'!$G$1047951),'Wilson Validation'!G$1047952,FALSE))</f>
        <v>0</v>
      </c>
      <c r="H168" s="297">
        <f ca="1">+IF(ISERROR(HLOOKUP($B168,INDIRECT("'Monthly Resource Report'!"&amp;'Wilson Validation'!$G$1047950&amp;":"&amp;'Wilson Validation'!$G$1047951),'Wilson Validation'!H$1047952,FALSE)),0,HLOOKUP($B168,INDIRECT("'Monthly Resource Report'!"&amp;'Wilson Validation'!$G$1047950&amp;":"&amp;'Wilson Validation'!$G$1047951),'Wilson Validation'!H$1047952,FALSE))</f>
        <v>0</v>
      </c>
      <c r="I168" s="317">
        <f ca="1">+IF(ISERROR(HLOOKUP($B168,INDIRECT("'Monthly Resource Report'!"&amp;'Wilson Validation'!$G$1047950&amp;":"&amp;'Wilson Validation'!$G$1047951),'Wilson Validation'!I$1047952,FALSE)),0,HLOOKUP($B168,INDIRECT("'Monthly Resource Report'!"&amp;'Wilson Validation'!$G$1047950&amp;":"&amp;'Wilson Validation'!$G$1047951),'Wilson Validation'!I$1047952,FALSE))</f>
        <v>0</v>
      </c>
      <c r="J168" s="318">
        <f ca="1">+IF(ISERROR(HLOOKUP($B168,INDIRECT("'Monthly Resource Report'!"&amp;'Wilson Validation'!$G$1047950&amp;":"&amp;'Wilson Validation'!$G$1047951),'Wilson Validation'!J$1047952,FALSE)),0,HLOOKUP($B168,INDIRECT("'Monthly Resource Report'!"&amp;'Wilson Validation'!$G$1047950&amp;":"&amp;'Wilson Validation'!$G$1047951),'Wilson Validation'!J$1047952,FALSE))</f>
        <v>0</v>
      </c>
    </row>
    <row r="169" spans="2:10" s="460" customFormat="1">
      <c r="B169" s="301">
        <v>46327</v>
      </c>
      <c r="C169" s="294">
        <v>417</v>
      </c>
      <c r="D169" s="297">
        <v>4.0759453754166595</v>
      </c>
      <c r="E169" s="299">
        <v>0.06</v>
      </c>
      <c r="F169" s="295">
        <v>0.53</v>
      </c>
      <c r="G169" s="634">
        <f ca="1">+IF(ISERROR(HLOOKUP($B169,INDIRECT("'Monthly Resource Report'!"&amp;'Wilson Validation'!$G$1047950&amp;":"&amp;'Wilson Validation'!$G$1047951),'Wilson Validation'!G$1047952,FALSE)),0,HLOOKUP($B169,INDIRECT("'Monthly Resource Report'!"&amp;'Wilson Validation'!$G$1047950&amp;":"&amp;'Wilson Validation'!$G$1047951),'Wilson Validation'!G$1047952,FALSE))</f>
        <v>0</v>
      </c>
      <c r="H169" s="297">
        <f ca="1">+IF(ISERROR(HLOOKUP($B169,INDIRECT("'Monthly Resource Report'!"&amp;'Wilson Validation'!$G$1047950&amp;":"&amp;'Wilson Validation'!$G$1047951),'Wilson Validation'!H$1047952,FALSE)),0,HLOOKUP($B169,INDIRECT("'Monthly Resource Report'!"&amp;'Wilson Validation'!$G$1047950&amp;":"&amp;'Wilson Validation'!$G$1047951),'Wilson Validation'!H$1047952,FALSE))</f>
        <v>0</v>
      </c>
      <c r="I169" s="317">
        <f ca="1">+IF(ISERROR(HLOOKUP($B169,INDIRECT("'Monthly Resource Report'!"&amp;'Wilson Validation'!$G$1047950&amp;":"&amp;'Wilson Validation'!$G$1047951),'Wilson Validation'!I$1047952,FALSE)),0,HLOOKUP($B169,INDIRECT("'Monthly Resource Report'!"&amp;'Wilson Validation'!$G$1047950&amp;":"&amp;'Wilson Validation'!$G$1047951),'Wilson Validation'!I$1047952,FALSE))</f>
        <v>0</v>
      </c>
      <c r="J169" s="318">
        <f ca="1">+IF(ISERROR(HLOOKUP($B169,INDIRECT("'Monthly Resource Report'!"&amp;'Wilson Validation'!$G$1047950&amp;":"&amp;'Wilson Validation'!$G$1047951),'Wilson Validation'!J$1047952,FALSE)),0,HLOOKUP($B169,INDIRECT("'Monthly Resource Report'!"&amp;'Wilson Validation'!$G$1047950&amp;":"&amp;'Wilson Validation'!$G$1047951),'Wilson Validation'!J$1047952,FALSE))</f>
        <v>0</v>
      </c>
    </row>
    <row r="170" spans="2:10" s="460" customFormat="1">
      <c r="B170" s="301">
        <v>46357</v>
      </c>
      <c r="C170" s="294">
        <v>417</v>
      </c>
      <c r="D170" s="297">
        <v>4.0759453754166595</v>
      </c>
      <c r="E170" s="299">
        <v>0.06</v>
      </c>
      <c r="F170" s="295">
        <v>0.53</v>
      </c>
      <c r="G170" s="634">
        <f ca="1">+IF(ISERROR(HLOOKUP($B170,INDIRECT("'Monthly Resource Report'!"&amp;'Wilson Validation'!$G$1047950&amp;":"&amp;'Wilson Validation'!$G$1047951),'Wilson Validation'!G$1047952,FALSE)),0,HLOOKUP($B170,INDIRECT("'Monthly Resource Report'!"&amp;'Wilson Validation'!$G$1047950&amp;":"&amp;'Wilson Validation'!$G$1047951),'Wilson Validation'!G$1047952,FALSE))</f>
        <v>0</v>
      </c>
      <c r="H170" s="297">
        <f ca="1">+IF(ISERROR(HLOOKUP($B170,INDIRECT("'Monthly Resource Report'!"&amp;'Wilson Validation'!$G$1047950&amp;":"&amp;'Wilson Validation'!$G$1047951),'Wilson Validation'!H$1047952,FALSE)),0,HLOOKUP($B170,INDIRECT("'Monthly Resource Report'!"&amp;'Wilson Validation'!$G$1047950&amp;":"&amp;'Wilson Validation'!$G$1047951),'Wilson Validation'!H$1047952,FALSE))</f>
        <v>0</v>
      </c>
      <c r="I170" s="317">
        <f ca="1">+IF(ISERROR(HLOOKUP($B170,INDIRECT("'Monthly Resource Report'!"&amp;'Wilson Validation'!$G$1047950&amp;":"&amp;'Wilson Validation'!$G$1047951),'Wilson Validation'!I$1047952,FALSE)),0,HLOOKUP($B170,INDIRECT("'Monthly Resource Report'!"&amp;'Wilson Validation'!$G$1047950&amp;":"&amp;'Wilson Validation'!$G$1047951),'Wilson Validation'!I$1047952,FALSE))</f>
        <v>0</v>
      </c>
      <c r="J170" s="318">
        <f ca="1">+IF(ISERROR(HLOOKUP($B170,INDIRECT("'Monthly Resource Report'!"&amp;'Wilson Validation'!$G$1047950&amp;":"&amp;'Wilson Validation'!$G$1047951),'Wilson Validation'!J$1047952,FALSE)),0,HLOOKUP($B170,INDIRECT("'Monthly Resource Report'!"&amp;'Wilson Validation'!$G$1047950&amp;":"&amp;'Wilson Validation'!$G$1047951),'Wilson Validation'!J$1047952,FALSE))</f>
        <v>0</v>
      </c>
    </row>
    <row r="171" spans="2:10" s="460" customFormat="1">
      <c r="B171" s="301">
        <v>46388</v>
      </c>
      <c r="C171" s="294">
        <v>417</v>
      </c>
      <c r="D171" s="297">
        <v>4.1904794404658681</v>
      </c>
      <c r="E171" s="299">
        <v>0.06</v>
      </c>
      <c r="F171" s="295">
        <v>0.53</v>
      </c>
      <c r="G171" s="634">
        <f ca="1">+IF(ISERROR(HLOOKUP($B171,INDIRECT("'Monthly Resource Report'!"&amp;'Wilson Validation'!$G$1047950&amp;":"&amp;'Wilson Validation'!$G$1047951),'Wilson Validation'!G$1047952,FALSE)),0,HLOOKUP($B171,INDIRECT("'Monthly Resource Report'!"&amp;'Wilson Validation'!$G$1047950&amp;":"&amp;'Wilson Validation'!$G$1047951),'Wilson Validation'!G$1047952,FALSE))</f>
        <v>0</v>
      </c>
      <c r="H171" s="297">
        <f ca="1">+IF(ISERROR(HLOOKUP($B171,INDIRECT("'Monthly Resource Report'!"&amp;'Wilson Validation'!$G$1047950&amp;":"&amp;'Wilson Validation'!$G$1047951),'Wilson Validation'!H$1047952,FALSE)),0,HLOOKUP($B171,INDIRECT("'Monthly Resource Report'!"&amp;'Wilson Validation'!$G$1047950&amp;":"&amp;'Wilson Validation'!$G$1047951),'Wilson Validation'!H$1047952,FALSE))</f>
        <v>0</v>
      </c>
      <c r="I171" s="317">
        <f ca="1">+IF(ISERROR(HLOOKUP($B171,INDIRECT("'Monthly Resource Report'!"&amp;'Wilson Validation'!$G$1047950&amp;":"&amp;'Wilson Validation'!$G$1047951),'Wilson Validation'!I$1047952,FALSE)),0,HLOOKUP($B171,INDIRECT("'Monthly Resource Report'!"&amp;'Wilson Validation'!$G$1047950&amp;":"&amp;'Wilson Validation'!$G$1047951),'Wilson Validation'!I$1047952,FALSE))</f>
        <v>0</v>
      </c>
      <c r="J171" s="318">
        <f ca="1">+IF(ISERROR(HLOOKUP($B171,INDIRECT("'Monthly Resource Report'!"&amp;'Wilson Validation'!$G$1047950&amp;":"&amp;'Wilson Validation'!$G$1047951),'Wilson Validation'!J$1047952,FALSE)),0,HLOOKUP($B171,INDIRECT("'Monthly Resource Report'!"&amp;'Wilson Validation'!$G$1047950&amp;":"&amp;'Wilson Validation'!$G$1047951),'Wilson Validation'!J$1047952,FALSE))</f>
        <v>0</v>
      </c>
    </row>
    <row r="172" spans="2:10" s="460" customFormat="1">
      <c r="B172" s="301">
        <v>46419</v>
      </c>
      <c r="C172" s="294">
        <v>417</v>
      </c>
      <c r="D172" s="297">
        <v>4.1904794404658681</v>
      </c>
      <c r="E172" s="299">
        <v>0.06</v>
      </c>
      <c r="F172" s="295">
        <v>0.53</v>
      </c>
      <c r="G172" s="634">
        <f ca="1">+IF(ISERROR(HLOOKUP($B172,INDIRECT("'Monthly Resource Report'!"&amp;'Wilson Validation'!$G$1047950&amp;":"&amp;'Wilson Validation'!$G$1047951),'Wilson Validation'!G$1047952,FALSE)),0,HLOOKUP($B172,INDIRECT("'Monthly Resource Report'!"&amp;'Wilson Validation'!$G$1047950&amp;":"&amp;'Wilson Validation'!$G$1047951),'Wilson Validation'!G$1047952,FALSE))</f>
        <v>0</v>
      </c>
      <c r="H172" s="297">
        <f ca="1">+IF(ISERROR(HLOOKUP($B172,INDIRECT("'Monthly Resource Report'!"&amp;'Wilson Validation'!$G$1047950&amp;":"&amp;'Wilson Validation'!$G$1047951),'Wilson Validation'!H$1047952,FALSE)),0,HLOOKUP($B172,INDIRECT("'Monthly Resource Report'!"&amp;'Wilson Validation'!$G$1047950&amp;":"&amp;'Wilson Validation'!$G$1047951),'Wilson Validation'!H$1047952,FALSE))</f>
        <v>0</v>
      </c>
      <c r="I172" s="317">
        <f ca="1">+IF(ISERROR(HLOOKUP($B172,INDIRECT("'Monthly Resource Report'!"&amp;'Wilson Validation'!$G$1047950&amp;":"&amp;'Wilson Validation'!$G$1047951),'Wilson Validation'!I$1047952,FALSE)),0,HLOOKUP($B172,INDIRECT("'Monthly Resource Report'!"&amp;'Wilson Validation'!$G$1047950&amp;":"&amp;'Wilson Validation'!$G$1047951),'Wilson Validation'!I$1047952,FALSE))</f>
        <v>0</v>
      </c>
      <c r="J172" s="318">
        <f ca="1">+IF(ISERROR(HLOOKUP($B172,INDIRECT("'Monthly Resource Report'!"&amp;'Wilson Validation'!$G$1047950&amp;":"&amp;'Wilson Validation'!$G$1047951),'Wilson Validation'!J$1047952,FALSE)),0,HLOOKUP($B172,INDIRECT("'Monthly Resource Report'!"&amp;'Wilson Validation'!$G$1047950&amp;":"&amp;'Wilson Validation'!$G$1047951),'Wilson Validation'!J$1047952,FALSE))</f>
        <v>0</v>
      </c>
    </row>
    <row r="173" spans="2:10" s="460" customFormat="1">
      <c r="B173" s="301">
        <v>46447</v>
      </c>
      <c r="C173" s="294">
        <v>417</v>
      </c>
      <c r="D173" s="297">
        <v>4.1904794404658681</v>
      </c>
      <c r="E173" s="299">
        <v>0.06</v>
      </c>
      <c r="F173" s="295">
        <v>0.53</v>
      </c>
      <c r="G173" s="634">
        <f ca="1">+IF(ISERROR(HLOOKUP($B173,INDIRECT("'Monthly Resource Report'!"&amp;'Wilson Validation'!$G$1047950&amp;":"&amp;'Wilson Validation'!$G$1047951),'Wilson Validation'!G$1047952,FALSE)),0,HLOOKUP($B173,INDIRECT("'Monthly Resource Report'!"&amp;'Wilson Validation'!$G$1047950&amp;":"&amp;'Wilson Validation'!$G$1047951),'Wilson Validation'!G$1047952,FALSE))</f>
        <v>0</v>
      </c>
      <c r="H173" s="297">
        <f ca="1">+IF(ISERROR(HLOOKUP($B173,INDIRECT("'Monthly Resource Report'!"&amp;'Wilson Validation'!$G$1047950&amp;":"&amp;'Wilson Validation'!$G$1047951),'Wilson Validation'!H$1047952,FALSE)),0,HLOOKUP($B173,INDIRECT("'Monthly Resource Report'!"&amp;'Wilson Validation'!$G$1047950&amp;":"&amp;'Wilson Validation'!$G$1047951),'Wilson Validation'!H$1047952,FALSE))</f>
        <v>0</v>
      </c>
      <c r="I173" s="317">
        <f ca="1">+IF(ISERROR(HLOOKUP($B173,INDIRECT("'Monthly Resource Report'!"&amp;'Wilson Validation'!$G$1047950&amp;":"&amp;'Wilson Validation'!$G$1047951),'Wilson Validation'!I$1047952,FALSE)),0,HLOOKUP($B173,INDIRECT("'Monthly Resource Report'!"&amp;'Wilson Validation'!$G$1047950&amp;":"&amp;'Wilson Validation'!$G$1047951),'Wilson Validation'!I$1047952,FALSE))</f>
        <v>0</v>
      </c>
      <c r="J173" s="318">
        <f ca="1">+IF(ISERROR(HLOOKUP($B173,INDIRECT("'Monthly Resource Report'!"&amp;'Wilson Validation'!$G$1047950&amp;":"&amp;'Wilson Validation'!$G$1047951),'Wilson Validation'!J$1047952,FALSE)),0,HLOOKUP($B173,INDIRECT("'Monthly Resource Report'!"&amp;'Wilson Validation'!$G$1047950&amp;":"&amp;'Wilson Validation'!$G$1047951),'Wilson Validation'!J$1047952,FALSE))</f>
        <v>0</v>
      </c>
    </row>
    <row r="174" spans="2:10" s="460" customFormat="1">
      <c r="B174" s="301">
        <v>46478</v>
      </c>
      <c r="C174" s="294">
        <v>417</v>
      </c>
      <c r="D174" s="297">
        <v>4.1904794404658681</v>
      </c>
      <c r="E174" s="299">
        <v>0.06</v>
      </c>
      <c r="F174" s="295">
        <v>0.53</v>
      </c>
      <c r="G174" s="634">
        <f ca="1">+IF(ISERROR(HLOOKUP($B174,INDIRECT("'Monthly Resource Report'!"&amp;'Wilson Validation'!$G$1047950&amp;":"&amp;'Wilson Validation'!$G$1047951),'Wilson Validation'!G$1047952,FALSE)),0,HLOOKUP($B174,INDIRECT("'Monthly Resource Report'!"&amp;'Wilson Validation'!$G$1047950&amp;":"&amp;'Wilson Validation'!$G$1047951),'Wilson Validation'!G$1047952,FALSE))</f>
        <v>0</v>
      </c>
      <c r="H174" s="297">
        <f ca="1">+IF(ISERROR(HLOOKUP($B174,INDIRECT("'Monthly Resource Report'!"&amp;'Wilson Validation'!$G$1047950&amp;":"&amp;'Wilson Validation'!$G$1047951),'Wilson Validation'!H$1047952,FALSE)),0,HLOOKUP($B174,INDIRECT("'Monthly Resource Report'!"&amp;'Wilson Validation'!$G$1047950&amp;":"&amp;'Wilson Validation'!$G$1047951),'Wilson Validation'!H$1047952,FALSE))</f>
        <v>0</v>
      </c>
      <c r="I174" s="317">
        <f ca="1">+IF(ISERROR(HLOOKUP($B174,INDIRECT("'Monthly Resource Report'!"&amp;'Wilson Validation'!$G$1047950&amp;":"&amp;'Wilson Validation'!$G$1047951),'Wilson Validation'!I$1047952,FALSE)),0,HLOOKUP($B174,INDIRECT("'Monthly Resource Report'!"&amp;'Wilson Validation'!$G$1047950&amp;":"&amp;'Wilson Validation'!$G$1047951),'Wilson Validation'!I$1047952,FALSE))</f>
        <v>0</v>
      </c>
      <c r="J174" s="318">
        <f ca="1">+IF(ISERROR(HLOOKUP($B174,INDIRECT("'Monthly Resource Report'!"&amp;'Wilson Validation'!$G$1047950&amp;":"&amp;'Wilson Validation'!$G$1047951),'Wilson Validation'!J$1047952,FALSE)),0,HLOOKUP($B174,INDIRECT("'Monthly Resource Report'!"&amp;'Wilson Validation'!$G$1047950&amp;":"&amp;'Wilson Validation'!$G$1047951),'Wilson Validation'!J$1047952,FALSE))</f>
        <v>0</v>
      </c>
    </row>
    <row r="175" spans="2:10" s="460" customFormat="1">
      <c r="B175" s="301">
        <v>46508</v>
      </c>
      <c r="C175" s="294">
        <v>417</v>
      </c>
      <c r="D175" s="297">
        <v>4.1904794404658681</v>
      </c>
      <c r="E175" s="299">
        <v>0.06</v>
      </c>
      <c r="F175" s="295">
        <v>0.53</v>
      </c>
      <c r="G175" s="634">
        <f ca="1">+IF(ISERROR(HLOOKUP($B175,INDIRECT("'Monthly Resource Report'!"&amp;'Wilson Validation'!$G$1047950&amp;":"&amp;'Wilson Validation'!$G$1047951),'Wilson Validation'!G$1047952,FALSE)),0,HLOOKUP($B175,INDIRECT("'Monthly Resource Report'!"&amp;'Wilson Validation'!$G$1047950&amp;":"&amp;'Wilson Validation'!$G$1047951),'Wilson Validation'!G$1047952,FALSE))</f>
        <v>0</v>
      </c>
      <c r="H175" s="297">
        <f ca="1">+IF(ISERROR(HLOOKUP($B175,INDIRECT("'Monthly Resource Report'!"&amp;'Wilson Validation'!$G$1047950&amp;":"&amp;'Wilson Validation'!$G$1047951),'Wilson Validation'!H$1047952,FALSE)),0,HLOOKUP($B175,INDIRECT("'Monthly Resource Report'!"&amp;'Wilson Validation'!$G$1047950&amp;":"&amp;'Wilson Validation'!$G$1047951),'Wilson Validation'!H$1047952,FALSE))</f>
        <v>0</v>
      </c>
      <c r="I175" s="317">
        <f ca="1">+IF(ISERROR(HLOOKUP($B175,INDIRECT("'Monthly Resource Report'!"&amp;'Wilson Validation'!$G$1047950&amp;":"&amp;'Wilson Validation'!$G$1047951),'Wilson Validation'!I$1047952,FALSE)),0,HLOOKUP($B175,INDIRECT("'Monthly Resource Report'!"&amp;'Wilson Validation'!$G$1047950&amp;":"&amp;'Wilson Validation'!$G$1047951),'Wilson Validation'!I$1047952,FALSE))</f>
        <v>0</v>
      </c>
      <c r="J175" s="318">
        <f ca="1">+IF(ISERROR(HLOOKUP($B175,INDIRECT("'Monthly Resource Report'!"&amp;'Wilson Validation'!$G$1047950&amp;":"&amp;'Wilson Validation'!$G$1047951),'Wilson Validation'!J$1047952,FALSE)),0,HLOOKUP($B175,INDIRECT("'Monthly Resource Report'!"&amp;'Wilson Validation'!$G$1047950&amp;":"&amp;'Wilson Validation'!$G$1047951),'Wilson Validation'!J$1047952,FALSE))</f>
        <v>0</v>
      </c>
    </row>
    <row r="176" spans="2:10" s="460" customFormat="1">
      <c r="B176" s="301">
        <v>46539</v>
      </c>
      <c r="C176" s="294">
        <v>417</v>
      </c>
      <c r="D176" s="297">
        <v>4.1904794404658681</v>
      </c>
      <c r="E176" s="299">
        <v>0.06</v>
      </c>
      <c r="F176" s="295">
        <v>0.53</v>
      </c>
      <c r="G176" s="634">
        <f ca="1">+IF(ISERROR(HLOOKUP($B176,INDIRECT("'Monthly Resource Report'!"&amp;'Wilson Validation'!$G$1047950&amp;":"&amp;'Wilson Validation'!$G$1047951),'Wilson Validation'!G$1047952,FALSE)),0,HLOOKUP($B176,INDIRECT("'Monthly Resource Report'!"&amp;'Wilson Validation'!$G$1047950&amp;":"&amp;'Wilson Validation'!$G$1047951),'Wilson Validation'!G$1047952,FALSE))</f>
        <v>0</v>
      </c>
      <c r="H176" s="297">
        <f ca="1">+IF(ISERROR(HLOOKUP($B176,INDIRECT("'Monthly Resource Report'!"&amp;'Wilson Validation'!$G$1047950&amp;":"&amp;'Wilson Validation'!$G$1047951),'Wilson Validation'!H$1047952,FALSE)),0,HLOOKUP($B176,INDIRECT("'Monthly Resource Report'!"&amp;'Wilson Validation'!$G$1047950&amp;":"&amp;'Wilson Validation'!$G$1047951),'Wilson Validation'!H$1047952,FALSE))</f>
        <v>0</v>
      </c>
      <c r="I176" s="317">
        <f ca="1">+IF(ISERROR(HLOOKUP($B176,INDIRECT("'Monthly Resource Report'!"&amp;'Wilson Validation'!$G$1047950&amp;":"&amp;'Wilson Validation'!$G$1047951),'Wilson Validation'!I$1047952,FALSE)),0,HLOOKUP($B176,INDIRECT("'Monthly Resource Report'!"&amp;'Wilson Validation'!$G$1047950&amp;":"&amp;'Wilson Validation'!$G$1047951),'Wilson Validation'!I$1047952,FALSE))</f>
        <v>0</v>
      </c>
      <c r="J176" s="318">
        <f ca="1">+IF(ISERROR(HLOOKUP($B176,INDIRECT("'Monthly Resource Report'!"&amp;'Wilson Validation'!$G$1047950&amp;":"&amp;'Wilson Validation'!$G$1047951),'Wilson Validation'!J$1047952,FALSE)),0,HLOOKUP($B176,INDIRECT("'Monthly Resource Report'!"&amp;'Wilson Validation'!$G$1047950&amp;":"&amp;'Wilson Validation'!$G$1047951),'Wilson Validation'!J$1047952,FALSE))</f>
        <v>0</v>
      </c>
    </row>
    <row r="177" spans="2:10" s="460" customFormat="1">
      <c r="B177" s="301">
        <v>46569</v>
      </c>
      <c r="C177" s="294">
        <v>417</v>
      </c>
      <c r="D177" s="297">
        <v>4.1904794404658681</v>
      </c>
      <c r="E177" s="299">
        <v>0.06</v>
      </c>
      <c r="F177" s="295">
        <v>0.53</v>
      </c>
      <c r="G177" s="634">
        <f ca="1">+IF(ISERROR(HLOOKUP($B177,INDIRECT("'Monthly Resource Report'!"&amp;'Wilson Validation'!$G$1047950&amp;":"&amp;'Wilson Validation'!$G$1047951),'Wilson Validation'!G$1047952,FALSE)),0,HLOOKUP($B177,INDIRECT("'Monthly Resource Report'!"&amp;'Wilson Validation'!$G$1047950&amp;":"&amp;'Wilson Validation'!$G$1047951),'Wilson Validation'!G$1047952,FALSE))</f>
        <v>0</v>
      </c>
      <c r="H177" s="297">
        <f ca="1">+IF(ISERROR(HLOOKUP($B177,INDIRECT("'Monthly Resource Report'!"&amp;'Wilson Validation'!$G$1047950&amp;":"&amp;'Wilson Validation'!$G$1047951),'Wilson Validation'!H$1047952,FALSE)),0,HLOOKUP($B177,INDIRECT("'Monthly Resource Report'!"&amp;'Wilson Validation'!$G$1047950&amp;":"&amp;'Wilson Validation'!$G$1047951),'Wilson Validation'!H$1047952,FALSE))</f>
        <v>0</v>
      </c>
      <c r="I177" s="317">
        <f ca="1">+IF(ISERROR(HLOOKUP($B177,INDIRECT("'Monthly Resource Report'!"&amp;'Wilson Validation'!$G$1047950&amp;":"&amp;'Wilson Validation'!$G$1047951),'Wilson Validation'!I$1047952,FALSE)),0,HLOOKUP($B177,INDIRECT("'Monthly Resource Report'!"&amp;'Wilson Validation'!$G$1047950&amp;":"&amp;'Wilson Validation'!$G$1047951),'Wilson Validation'!I$1047952,FALSE))</f>
        <v>0</v>
      </c>
      <c r="J177" s="318">
        <f ca="1">+IF(ISERROR(HLOOKUP($B177,INDIRECT("'Monthly Resource Report'!"&amp;'Wilson Validation'!$G$1047950&amp;":"&amp;'Wilson Validation'!$G$1047951),'Wilson Validation'!J$1047952,FALSE)),0,HLOOKUP($B177,INDIRECT("'Monthly Resource Report'!"&amp;'Wilson Validation'!$G$1047950&amp;":"&amp;'Wilson Validation'!$G$1047951),'Wilson Validation'!J$1047952,FALSE))</f>
        <v>0</v>
      </c>
    </row>
    <row r="178" spans="2:10" s="460" customFormat="1">
      <c r="B178" s="301">
        <v>46600</v>
      </c>
      <c r="C178" s="294">
        <v>417</v>
      </c>
      <c r="D178" s="297">
        <v>4.1904794404658681</v>
      </c>
      <c r="E178" s="299">
        <v>0.06</v>
      </c>
      <c r="F178" s="295">
        <v>0.53</v>
      </c>
      <c r="G178" s="634">
        <f ca="1">+IF(ISERROR(HLOOKUP($B178,INDIRECT("'Monthly Resource Report'!"&amp;'Wilson Validation'!$G$1047950&amp;":"&amp;'Wilson Validation'!$G$1047951),'Wilson Validation'!G$1047952,FALSE)),0,HLOOKUP($B178,INDIRECT("'Monthly Resource Report'!"&amp;'Wilson Validation'!$G$1047950&amp;":"&amp;'Wilson Validation'!$G$1047951),'Wilson Validation'!G$1047952,FALSE))</f>
        <v>0</v>
      </c>
      <c r="H178" s="297">
        <f ca="1">+IF(ISERROR(HLOOKUP($B178,INDIRECT("'Monthly Resource Report'!"&amp;'Wilson Validation'!$G$1047950&amp;":"&amp;'Wilson Validation'!$G$1047951),'Wilson Validation'!H$1047952,FALSE)),0,HLOOKUP($B178,INDIRECT("'Monthly Resource Report'!"&amp;'Wilson Validation'!$G$1047950&amp;":"&amp;'Wilson Validation'!$G$1047951),'Wilson Validation'!H$1047952,FALSE))</f>
        <v>0</v>
      </c>
      <c r="I178" s="317">
        <f ca="1">+IF(ISERROR(HLOOKUP($B178,INDIRECT("'Monthly Resource Report'!"&amp;'Wilson Validation'!$G$1047950&amp;":"&amp;'Wilson Validation'!$G$1047951),'Wilson Validation'!I$1047952,FALSE)),0,HLOOKUP($B178,INDIRECT("'Monthly Resource Report'!"&amp;'Wilson Validation'!$G$1047950&amp;":"&amp;'Wilson Validation'!$G$1047951),'Wilson Validation'!I$1047952,FALSE))</f>
        <v>0</v>
      </c>
      <c r="J178" s="318">
        <f ca="1">+IF(ISERROR(HLOOKUP($B178,INDIRECT("'Monthly Resource Report'!"&amp;'Wilson Validation'!$G$1047950&amp;":"&amp;'Wilson Validation'!$G$1047951),'Wilson Validation'!J$1047952,FALSE)),0,HLOOKUP($B178,INDIRECT("'Monthly Resource Report'!"&amp;'Wilson Validation'!$G$1047950&amp;":"&amp;'Wilson Validation'!$G$1047951),'Wilson Validation'!J$1047952,FALSE))</f>
        <v>0</v>
      </c>
    </row>
    <row r="179" spans="2:10" s="460" customFormat="1">
      <c r="B179" s="301">
        <v>46631</v>
      </c>
      <c r="C179" s="294">
        <v>417</v>
      </c>
      <c r="D179" s="297">
        <v>4.1904794404658681</v>
      </c>
      <c r="E179" s="299">
        <v>0.06</v>
      </c>
      <c r="F179" s="295">
        <v>0.53</v>
      </c>
      <c r="G179" s="634">
        <f ca="1">+IF(ISERROR(HLOOKUP($B179,INDIRECT("'Monthly Resource Report'!"&amp;'Wilson Validation'!$G$1047950&amp;":"&amp;'Wilson Validation'!$G$1047951),'Wilson Validation'!G$1047952,FALSE)),0,HLOOKUP($B179,INDIRECT("'Monthly Resource Report'!"&amp;'Wilson Validation'!$G$1047950&amp;":"&amp;'Wilson Validation'!$G$1047951),'Wilson Validation'!G$1047952,FALSE))</f>
        <v>0</v>
      </c>
      <c r="H179" s="297">
        <f ca="1">+IF(ISERROR(HLOOKUP($B179,INDIRECT("'Monthly Resource Report'!"&amp;'Wilson Validation'!$G$1047950&amp;":"&amp;'Wilson Validation'!$G$1047951),'Wilson Validation'!H$1047952,FALSE)),0,HLOOKUP($B179,INDIRECT("'Monthly Resource Report'!"&amp;'Wilson Validation'!$G$1047950&amp;":"&amp;'Wilson Validation'!$G$1047951),'Wilson Validation'!H$1047952,FALSE))</f>
        <v>0</v>
      </c>
      <c r="I179" s="317">
        <f ca="1">+IF(ISERROR(HLOOKUP($B179,INDIRECT("'Monthly Resource Report'!"&amp;'Wilson Validation'!$G$1047950&amp;":"&amp;'Wilson Validation'!$G$1047951),'Wilson Validation'!I$1047952,FALSE)),0,HLOOKUP($B179,INDIRECT("'Monthly Resource Report'!"&amp;'Wilson Validation'!$G$1047950&amp;":"&amp;'Wilson Validation'!$G$1047951),'Wilson Validation'!I$1047952,FALSE))</f>
        <v>0</v>
      </c>
      <c r="J179" s="318">
        <f ca="1">+IF(ISERROR(HLOOKUP($B179,INDIRECT("'Monthly Resource Report'!"&amp;'Wilson Validation'!$G$1047950&amp;":"&amp;'Wilson Validation'!$G$1047951),'Wilson Validation'!J$1047952,FALSE)),0,HLOOKUP($B179,INDIRECT("'Monthly Resource Report'!"&amp;'Wilson Validation'!$G$1047950&amp;":"&amp;'Wilson Validation'!$G$1047951),'Wilson Validation'!J$1047952,FALSE))</f>
        <v>0</v>
      </c>
    </row>
    <row r="180" spans="2:10" s="460" customFormat="1">
      <c r="B180" s="301">
        <v>46661</v>
      </c>
      <c r="C180" s="294">
        <v>417</v>
      </c>
      <c r="D180" s="297">
        <v>4.1904794404658681</v>
      </c>
      <c r="E180" s="299">
        <v>0.06</v>
      </c>
      <c r="F180" s="295">
        <v>0.53</v>
      </c>
      <c r="G180" s="634">
        <f ca="1">+IF(ISERROR(HLOOKUP($B180,INDIRECT("'Monthly Resource Report'!"&amp;'Wilson Validation'!$G$1047950&amp;":"&amp;'Wilson Validation'!$G$1047951),'Wilson Validation'!G$1047952,FALSE)),0,HLOOKUP($B180,INDIRECT("'Monthly Resource Report'!"&amp;'Wilson Validation'!$G$1047950&amp;":"&amp;'Wilson Validation'!$G$1047951),'Wilson Validation'!G$1047952,FALSE))</f>
        <v>0</v>
      </c>
      <c r="H180" s="297">
        <f ca="1">+IF(ISERROR(HLOOKUP($B180,INDIRECT("'Monthly Resource Report'!"&amp;'Wilson Validation'!$G$1047950&amp;":"&amp;'Wilson Validation'!$G$1047951),'Wilson Validation'!H$1047952,FALSE)),0,HLOOKUP($B180,INDIRECT("'Monthly Resource Report'!"&amp;'Wilson Validation'!$G$1047950&amp;":"&amp;'Wilson Validation'!$G$1047951),'Wilson Validation'!H$1047952,FALSE))</f>
        <v>0</v>
      </c>
      <c r="I180" s="317">
        <f ca="1">+IF(ISERROR(HLOOKUP($B180,INDIRECT("'Monthly Resource Report'!"&amp;'Wilson Validation'!$G$1047950&amp;":"&amp;'Wilson Validation'!$G$1047951),'Wilson Validation'!I$1047952,FALSE)),0,HLOOKUP($B180,INDIRECT("'Monthly Resource Report'!"&amp;'Wilson Validation'!$G$1047950&amp;":"&amp;'Wilson Validation'!$G$1047951),'Wilson Validation'!I$1047952,FALSE))</f>
        <v>0</v>
      </c>
      <c r="J180" s="318">
        <f ca="1">+IF(ISERROR(HLOOKUP($B180,INDIRECT("'Monthly Resource Report'!"&amp;'Wilson Validation'!$G$1047950&amp;":"&amp;'Wilson Validation'!$G$1047951),'Wilson Validation'!J$1047952,FALSE)),0,HLOOKUP($B180,INDIRECT("'Monthly Resource Report'!"&amp;'Wilson Validation'!$G$1047950&amp;":"&amp;'Wilson Validation'!$G$1047951),'Wilson Validation'!J$1047952,FALSE))</f>
        <v>0</v>
      </c>
    </row>
    <row r="181" spans="2:10" s="460" customFormat="1">
      <c r="B181" s="301">
        <v>46692</v>
      </c>
      <c r="C181" s="294">
        <v>417</v>
      </c>
      <c r="D181" s="297">
        <v>4.1904794404658681</v>
      </c>
      <c r="E181" s="299">
        <v>0.06</v>
      </c>
      <c r="F181" s="295">
        <v>0.53</v>
      </c>
      <c r="G181" s="634">
        <f ca="1">+IF(ISERROR(HLOOKUP($B181,INDIRECT("'Monthly Resource Report'!"&amp;'Wilson Validation'!$G$1047950&amp;":"&amp;'Wilson Validation'!$G$1047951),'Wilson Validation'!G$1047952,FALSE)),0,HLOOKUP($B181,INDIRECT("'Monthly Resource Report'!"&amp;'Wilson Validation'!$G$1047950&amp;":"&amp;'Wilson Validation'!$G$1047951),'Wilson Validation'!G$1047952,FALSE))</f>
        <v>0</v>
      </c>
      <c r="H181" s="297">
        <f ca="1">+IF(ISERROR(HLOOKUP($B181,INDIRECT("'Monthly Resource Report'!"&amp;'Wilson Validation'!$G$1047950&amp;":"&amp;'Wilson Validation'!$G$1047951),'Wilson Validation'!H$1047952,FALSE)),0,HLOOKUP($B181,INDIRECT("'Monthly Resource Report'!"&amp;'Wilson Validation'!$G$1047950&amp;":"&amp;'Wilson Validation'!$G$1047951),'Wilson Validation'!H$1047952,FALSE))</f>
        <v>0</v>
      </c>
      <c r="I181" s="317">
        <f ca="1">+IF(ISERROR(HLOOKUP($B181,INDIRECT("'Monthly Resource Report'!"&amp;'Wilson Validation'!$G$1047950&amp;":"&amp;'Wilson Validation'!$G$1047951),'Wilson Validation'!I$1047952,FALSE)),0,HLOOKUP($B181,INDIRECT("'Monthly Resource Report'!"&amp;'Wilson Validation'!$G$1047950&amp;":"&amp;'Wilson Validation'!$G$1047951),'Wilson Validation'!I$1047952,FALSE))</f>
        <v>0</v>
      </c>
      <c r="J181" s="318">
        <f ca="1">+IF(ISERROR(HLOOKUP($B181,INDIRECT("'Monthly Resource Report'!"&amp;'Wilson Validation'!$G$1047950&amp;":"&amp;'Wilson Validation'!$G$1047951),'Wilson Validation'!J$1047952,FALSE)),0,HLOOKUP($B181,INDIRECT("'Monthly Resource Report'!"&amp;'Wilson Validation'!$G$1047950&amp;":"&amp;'Wilson Validation'!$G$1047951),'Wilson Validation'!J$1047952,FALSE))</f>
        <v>0</v>
      </c>
    </row>
    <row r="182" spans="2:10" s="460" customFormat="1">
      <c r="B182" s="301">
        <v>46722</v>
      </c>
      <c r="C182" s="294">
        <v>417</v>
      </c>
      <c r="D182" s="297">
        <v>4.1904794404658681</v>
      </c>
      <c r="E182" s="299">
        <v>0.06</v>
      </c>
      <c r="F182" s="295">
        <v>0.53</v>
      </c>
      <c r="G182" s="634">
        <f ca="1">+IF(ISERROR(HLOOKUP($B182,INDIRECT("'Monthly Resource Report'!"&amp;'Wilson Validation'!$G$1047950&amp;":"&amp;'Wilson Validation'!$G$1047951),'Wilson Validation'!G$1047952,FALSE)),0,HLOOKUP($B182,INDIRECT("'Monthly Resource Report'!"&amp;'Wilson Validation'!$G$1047950&amp;":"&amp;'Wilson Validation'!$G$1047951),'Wilson Validation'!G$1047952,FALSE))</f>
        <v>0</v>
      </c>
      <c r="H182" s="297">
        <f ca="1">+IF(ISERROR(HLOOKUP($B182,INDIRECT("'Monthly Resource Report'!"&amp;'Wilson Validation'!$G$1047950&amp;":"&amp;'Wilson Validation'!$G$1047951),'Wilson Validation'!H$1047952,FALSE)),0,HLOOKUP($B182,INDIRECT("'Monthly Resource Report'!"&amp;'Wilson Validation'!$G$1047950&amp;":"&amp;'Wilson Validation'!$G$1047951),'Wilson Validation'!H$1047952,FALSE))</f>
        <v>0</v>
      </c>
      <c r="I182" s="317">
        <f ca="1">+IF(ISERROR(HLOOKUP($B182,INDIRECT("'Monthly Resource Report'!"&amp;'Wilson Validation'!$G$1047950&amp;":"&amp;'Wilson Validation'!$G$1047951),'Wilson Validation'!I$1047952,FALSE)),0,HLOOKUP($B182,INDIRECT("'Monthly Resource Report'!"&amp;'Wilson Validation'!$G$1047950&amp;":"&amp;'Wilson Validation'!$G$1047951),'Wilson Validation'!I$1047952,FALSE))</f>
        <v>0</v>
      </c>
      <c r="J182" s="318">
        <f ca="1">+IF(ISERROR(HLOOKUP($B182,INDIRECT("'Monthly Resource Report'!"&amp;'Wilson Validation'!$G$1047950&amp;":"&amp;'Wilson Validation'!$G$1047951),'Wilson Validation'!J$1047952,FALSE)),0,HLOOKUP($B182,INDIRECT("'Monthly Resource Report'!"&amp;'Wilson Validation'!$G$1047950&amp;":"&amp;'Wilson Validation'!$G$1047951),'Wilson Validation'!J$1047952,FALSE))</f>
        <v>0</v>
      </c>
    </row>
    <row r="183" spans="2:10" s="460" customFormat="1">
      <c r="B183" s="633"/>
      <c r="C183" s="634"/>
      <c r="D183" s="635"/>
      <c r="E183" s="636"/>
      <c r="F183" s="636"/>
      <c r="G183" s="634"/>
      <c r="H183" s="635"/>
      <c r="I183" s="637"/>
      <c r="J183" s="637"/>
    </row>
    <row r="184" spans="2:10" s="460" customFormat="1">
      <c r="B184" s="633"/>
      <c r="C184" s="634"/>
      <c r="D184" s="635"/>
      <c r="E184" s="636"/>
      <c r="F184" s="636"/>
      <c r="G184" s="634"/>
      <c r="H184" s="635"/>
      <c r="I184" s="637"/>
      <c r="J184" s="637"/>
    </row>
    <row r="185" spans="2:10" s="460" customFormat="1">
      <c r="B185" s="633"/>
      <c r="C185" s="634"/>
      <c r="D185" s="635"/>
      <c r="E185" s="636"/>
      <c r="F185" s="636"/>
      <c r="G185" s="634"/>
      <c r="H185" s="635"/>
      <c r="I185" s="637"/>
      <c r="J185" s="637"/>
    </row>
    <row r="186" spans="2:10" s="460" customFormat="1">
      <c r="B186" s="633"/>
      <c r="C186" s="634"/>
      <c r="D186" s="635"/>
      <c r="E186" s="636"/>
      <c r="F186" s="636"/>
      <c r="G186" s="634"/>
      <c r="H186" s="635"/>
      <c r="I186" s="637"/>
      <c r="J186" s="637"/>
    </row>
    <row r="187" spans="2:10" s="460" customFormat="1">
      <c r="B187" s="633"/>
      <c r="C187" s="634"/>
      <c r="D187" s="635"/>
      <c r="E187" s="636"/>
      <c r="F187" s="636"/>
      <c r="G187" s="634"/>
      <c r="H187" s="635"/>
      <c r="I187" s="637"/>
      <c r="J187" s="637"/>
    </row>
    <row r="188" spans="2:10" s="460" customFormat="1">
      <c r="B188" s="633"/>
      <c r="C188" s="634"/>
      <c r="D188" s="635"/>
      <c r="E188" s="636"/>
      <c r="F188" s="636"/>
      <c r="G188" s="634"/>
      <c r="H188" s="635"/>
      <c r="I188" s="637"/>
      <c r="J188" s="637"/>
    </row>
    <row r="189" spans="2:10" s="460" customFormat="1">
      <c r="B189" s="633"/>
      <c r="C189" s="634"/>
      <c r="D189" s="635"/>
      <c r="E189" s="636"/>
      <c r="F189" s="636"/>
      <c r="G189" s="634"/>
      <c r="H189" s="635"/>
      <c r="I189" s="637"/>
      <c r="J189" s="637"/>
    </row>
    <row r="190" spans="2:10" s="460" customFormat="1">
      <c r="B190" s="633"/>
      <c r="C190" s="634"/>
      <c r="D190" s="635"/>
      <c r="E190" s="636"/>
      <c r="F190" s="636"/>
      <c r="G190" s="634"/>
      <c r="H190" s="635"/>
      <c r="I190" s="637"/>
      <c r="J190" s="637"/>
    </row>
    <row r="191" spans="2:10" s="460" customFormat="1">
      <c r="B191" s="633"/>
      <c r="C191" s="634"/>
      <c r="D191" s="635"/>
      <c r="E191" s="636"/>
      <c r="F191" s="636"/>
      <c r="G191" s="634"/>
      <c r="H191" s="635"/>
      <c r="I191" s="637"/>
      <c r="J191" s="637"/>
    </row>
    <row r="192" spans="2:10" s="460" customFormat="1">
      <c r="B192" s="633"/>
      <c r="C192" s="634"/>
      <c r="D192" s="635"/>
      <c r="E192" s="636"/>
      <c r="F192" s="636"/>
      <c r="G192" s="634"/>
      <c r="H192" s="635"/>
      <c r="I192" s="637"/>
      <c r="J192" s="637"/>
    </row>
    <row r="193" spans="2:10" s="460" customFormat="1">
      <c r="B193" s="633"/>
      <c r="C193" s="634"/>
      <c r="D193" s="635"/>
      <c r="E193" s="636"/>
      <c r="F193" s="636"/>
      <c r="G193" s="634"/>
      <c r="H193" s="635"/>
      <c r="I193" s="637"/>
      <c r="J193" s="637"/>
    </row>
    <row r="194" spans="2:10" s="460" customFormat="1">
      <c r="B194" s="633"/>
      <c r="C194" s="634"/>
      <c r="D194" s="635"/>
      <c r="E194" s="636"/>
      <c r="F194" s="636"/>
      <c r="G194" s="634"/>
      <c r="H194" s="635"/>
      <c r="I194" s="637"/>
      <c r="J194" s="637"/>
    </row>
    <row r="195" spans="2:10" s="460" customFormat="1">
      <c r="B195" s="633"/>
      <c r="C195" s="634"/>
      <c r="D195" s="635"/>
      <c r="E195" s="636"/>
      <c r="F195" s="636"/>
      <c r="G195" s="634"/>
      <c r="H195" s="635"/>
      <c r="I195" s="637"/>
      <c r="J195" s="637"/>
    </row>
    <row r="196" spans="2:10" s="460" customFormat="1">
      <c r="B196" s="633"/>
      <c r="C196" s="634"/>
      <c r="D196" s="635"/>
      <c r="E196" s="636"/>
      <c r="F196" s="636"/>
      <c r="G196" s="634"/>
      <c r="H196" s="635"/>
      <c r="I196" s="637"/>
      <c r="J196" s="637"/>
    </row>
    <row r="197" spans="2:10" s="460" customFormat="1">
      <c r="B197" s="633"/>
      <c r="C197" s="634"/>
      <c r="D197" s="635"/>
      <c r="E197" s="636"/>
      <c r="F197" s="636"/>
      <c r="G197" s="634"/>
      <c r="H197" s="635"/>
      <c r="I197" s="637"/>
      <c r="J197" s="637"/>
    </row>
    <row r="198" spans="2:10" s="460" customFormat="1">
      <c r="B198" s="633"/>
      <c r="C198" s="634"/>
      <c r="D198" s="635"/>
      <c r="E198" s="636"/>
      <c r="F198" s="636"/>
      <c r="G198" s="634"/>
      <c r="H198" s="635"/>
      <c r="I198" s="637"/>
      <c r="J198" s="637"/>
    </row>
    <row r="199" spans="2:10" s="460" customFormat="1">
      <c r="B199" s="633"/>
      <c r="C199" s="634"/>
      <c r="D199" s="635"/>
      <c r="E199" s="636"/>
      <c r="F199" s="636"/>
      <c r="G199" s="634"/>
      <c r="H199" s="635"/>
      <c r="I199" s="637"/>
      <c r="J199" s="637"/>
    </row>
    <row r="200" spans="2:10" s="460" customFormat="1">
      <c r="B200" s="633"/>
      <c r="C200" s="634"/>
      <c r="D200" s="635"/>
      <c r="E200" s="636"/>
      <c r="F200" s="636"/>
      <c r="G200" s="634"/>
      <c r="H200" s="635"/>
      <c r="I200" s="637"/>
      <c r="J200" s="637"/>
    </row>
    <row r="201" spans="2:10" s="460" customFormat="1">
      <c r="B201" s="633"/>
      <c r="C201" s="634"/>
      <c r="D201" s="635"/>
      <c r="E201" s="636"/>
      <c r="F201" s="636"/>
      <c r="G201" s="634"/>
      <c r="H201" s="635"/>
      <c r="I201" s="637"/>
      <c r="J201" s="637"/>
    </row>
    <row r="202" spans="2:10" s="460" customFormat="1">
      <c r="B202" s="633"/>
      <c r="C202" s="634"/>
      <c r="D202" s="635"/>
      <c r="E202" s="636"/>
      <c r="F202" s="636"/>
      <c r="G202" s="634"/>
      <c r="H202" s="635"/>
      <c r="I202" s="637"/>
      <c r="J202" s="637"/>
    </row>
    <row r="203" spans="2:10" s="460" customFormat="1">
      <c r="B203" s="633"/>
      <c r="C203" s="634"/>
      <c r="D203" s="635"/>
      <c r="E203" s="636"/>
      <c r="F203" s="636"/>
      <c r="G203" s="634"/>
      <c r="H203" s="635"/>
      <c r="I203" s="637"/>
      <c r="J203" s="637"/>
    </row>
    <row r="204" spans="2:10" s="460" customFormat="1">
      <c r="B204" s="633"/>
      <c r="C204" s="634"/>
      <c r="D204" s="635"/>
      <c r="E204" s="636"/>
      <c r="F204" s="636"/>
      <c r="G204" s="634"/>
      <c r="H204" s="635"/>
      <c r="I204" s="637"/>
      <c r="J204" s="637"/>
    </row>
    <row r="205" spans="2:10" s="460" customFormat="1">
      <c r="B205" s="633"/>
      <c r="C205" s="634"/>
      <c r="D205" s="635"/>
      <c r="E205" s="636"/>
      <c r="F205" s="636"/>
      <c r="G205" s="634"/>
      <c r="H205" s="635"/>
      <c r="I205" s="637"/>
      <c r="J205" s="637"/>
    </row>
    <row r="206" spans="2:10" s="460" customFormat="1">
      <c r="B206" s="633"/>
      <c r="C206" s="634"/>
      <c r="D206" s="635"/>
      <c r="E206" s="636"/>
      <c r="F206" s="636"/>
      <c r="G206" s="634"/>
      <c r="H206" s="635"/>
      <c r="I206" s="637"/>
      <c r="J206" s="637"/>
    </row>
    <row r="207" spans="2:10" s="460" customFormat="1">
      <c r="B207" s="633"/>
      <c r="C207" s="634"/>
      <c r="D207" s="635"/>
      <c r="E207" s="636"/>
      <c r="F207" s="636"/>
      <c r="G207" s="634"/>
      <c r="H207" s="635"/>
      <c r="I207" s="637"/>
      <c r="J207" s="637"/>
    </row>
    <row r="208" spans="2:10" s="460" customFormat="1">
      <c r="B208" s="633"/>
      <c r="C208" s="634"/>
      <c r="D208" s="635"/>
      <c r="E208" s="636"/>
      <c r="F208" s="636"/>
      <c r="G208" s="634"/>
      <c r="H208" s="635"/>
      <c r="I208" s="637"/>
      <c r="J208" s="637"/>
    </row>
    <row r="209" spans="2:10" s="460" customFormat="1">
      <c r="B209" s="633"/>
      <c r="C209" s="634"/>
      <c r="D209" s="635"/>
      <c r="E209" s="636"/>
      <c r="F209" s="636"/>
      <c r="G209" s="634"/>
      <c r="H209" s="635"/>
      <c r="I209" s="637"/>
      <c r="J209" s="637"/>
    </row>
    <row r="211" spans="2:10" s="460" customFormat="1"/>
    <row r="212" spans="2:10" s="460" customFormat="1"/>
    <row r="213" spans="2:10" s="460" customFormat="1"/>
    <row r="214" spans="2:10" s="460" customFormat="1"/>
    <row r="215" spans="2:10" s="460" customFormat="1"/>
    <row r="216" spans="2:10" s="460" customFormat="1"/>
    <row r="258" spans="6:10">
      <c r="G258" s="893" t="s">
        <v>221</v>
      </c>
      <c r="H258" s="894"/>
      <c r="I258" s="894"/>
      <c r="J258" s="895"/>
    </row>
    <row r="259" spans="6:10" ht="30">
      <c r="F259" s="293" t="s">
        <v>199</v>
      </c>
      <c r="G259" s="304" t="s">
        <v>34</v>
      </c>
      <c r="H259" s="305" t="s">
        <v>39</v>
      </c>
      <c r="I259" s="306" t="s">
        <v>48</v>
      </c>
      <c r="J259" s="307" t="s">
        <v>45</v>
      </c>
    </row>
    <row r="260" spans="6:10">
      <c r="F260" s="300">
        <f>+B3</f>
        <v>41275</v>
      </c>
      <c r="G260" s="308">
        <f t="shared" ref="G260:G291" ca="1" si="0">+IF(ISERROR(G3/C3-1),0,G3/C3-1)</f>
        <v>0</v>
      </c>
      <c r="H260" s="309">
        <f t="shared" ref="H260:H291" ca="1" si="1">+IF(ISERROR(H3/D3-1),0,H3/D3-1)</f>
        <v>-1.7930175059133191E-6</v>
      </c>
      <c r="I260" s="309">
        <f t="shared" ref="I260:I291" ca="1" si="2">+IF(ISERROR(I3/E3-1),0,I3/E3-1)</f>
        <v>-2.0477684829479648E-3</v>
      </c>
      <c r="J260" s="310">
        <f t="shared" ref="J260:J291" ca="1" si="3">+IF(ISERROR(J3/F3-1),0,J3/F3-1)</f>
        <v>1.4212726415745447E-3</v>
      </c>
    </row>
    <row r="261" spans="6:10">
      <c r="F261" s="301">
        <f t="shared" ref="F261:F324" si="4">+B4</f>
        <v>41306</v>
      </c>
      <c r="G261" s="308">
        <f t="shared" ca="1" si="0"/>
        <v>0</v>
      </c>
      <c r="H261" s="311">
        <f t="shared" ca="1" si="1"/>
        <v>-1.2773904446428119E-6</v>
      </c>
      <c r="I261" s="311">
        <f t="shared" ca="1" si="2"/>
        <v>-2.6957695519039815E-3</v>
      </c>
      <c r="J261" s="310">
        <f t="shared" ca="1" si="3"/>
        <v>1.5745737094969847E-3</v>
      </c>
    </row>
    <row r="262" spans="6:10">
      <c r="F262" s="301">
        <f t="shared" si="4"/>
        <v>41334</v>
      </c>
      <c r="G262" s="308">
        <f t="shared" ca="1" si="0"/>
        <v>0</v>
      </c>
      <c r="H262" s="311">
        <f t="shared" ca="1" si="1"/>
        <v>-1.6360599390807806E-6</v>
      </c>
      <c r="I262" s="311">
        <f t="shared" ca="1" si="2"/>
        <v>-5.4045438050700501E-3</v>
      </c>
      <c r="J262" s="310">
        <f t="shared" ca="1" si="3"/>
        <v>2.1883707714631662E-3</v>
      </c>
    </row>
    <row r="263" spans="6:10">
      <c r="F263" s="301">
        <f t="shared" si="4"/>
        <v>41365</v>
      </c>
      <c r="G263" s="308">
        <f t="shared" ca="1" si="0"/>
        <v>0</v>
      </c>
      <c r="H263" s="311">
        <f t="shared" ca="1" si="1"/>
        <v>-1.4858998810263202E-6</v>
      </c>
      <c r="I263" s="311">
        <f t="shared" ca="1" si="2"/>
        <v>-7.7893679586338305E-3</v>
      </c>
      <c r="J263" s="310">
        <f t="shared" ca="1" si="3"/>
        <v>2.3086559810425733E-3</v>
      </c>
    </row>
    <row r="264" spans="6:10">
      <c r="F264" s="301">
        <f t="shared" si="4"/>
        <v>41395</v>
      </c>
      <c r="G264" s="308">
        <f t="shared" ca="1" si="0"/>
        <v>0</v>
      </c>
      <c r="H264" s="311">
        <f t="shared" ca="1" si="1"/>
        <v>-1.1399376009801898E-6</v>
      </c>
      <c r="I264" s="311">
        <f t="shared" ca="1" si="2"/>
        <v>-8.4280451691691738E-3</v>
      </c>
      <c r="J264" s="310">
        <f t="shared" ca="1" si="3"/>
        <v>1.5006796408079115E-3</v>
      </c>
    </row>
    <row r="265" spans="6:10">
      <c r="F265" s="301">
        <f t="shared" si="4"/>
        <v>41426</v>
      </c>
      <c r="G265" s="308">
        <f t="shared" ca="1" si="0"/>
        <v>0</v>
      </c>
      <c r="H265" s="311">
        <f t="shared" ca="1" si="1"/>
        <v>-1.4094692484256655E-6</v>
      </c>
      <c r="I265" s="311">
        <f t="shared" ca="1" si="2"/>
        <v>-1.1239316079653783E-2</v>
      </c>
      <c r="J265" s="310">
        <f t="shared" ca="1" si="3"/>
        <v>2.3685969946984908E-3</v>
      </c>
    </row>
    <row r="266" spans="6:10">
      <c r="F266" s="301">
        <f t="shared" si="4"/>
        <v>41456</v>
      </c>
      <c r="G266" s="308">
        <f t="shared" ca="1" si="0"/>
        <v>0</v>
      </c>
      <c r="H266" s="311">
        <f t="shared" ca="1" si="1"/>
        <v>-1.2405737562781738E-6</v>
      </c>
      <c r="I266" s="311">
        <f t="shared" ca="1" si="2"/>
        <v>-9.1936908160642483E-3</v>
      </c>
      <c r="J266" s="310">
        <f t="shared" ca="1" si="3"/>
        <v>2.2608184681454091E-3</v>
      </c>
    </row>
    <row r="267" spans="6:10">
      <c r="F267" s="301">
        <f t="shared" si="4"/>
        <v>41487</v>
      </c>
      <c r="G267" s="308">
        <f t="shared" ca="1" si="0"/>
        <v>0</v>
      </c>
      <c r="H267" s="311">
        <f t="shared" ca="1" si="1"/>
        <v>-1.1859056563423565E-6</v>
      </c>
      <c r="I267" s="311">
        <f t="shared" ca="1" si="2"/>
        <v>-1.0027706469545761E-2</v>
      </c>
      <c r="J267" s="310">
        <f t="shared" ca="1" si="3"/>
        <v>1.5171022602613604E-3</v>
      </c>
    </row>
    <row r="268" spans="6:10">
      <c r="F268" s="301">
        <f t="shared" si="4"/>
        <v>41518</v>
      </c>
      <c r="G268" s="308">
        <f t="shared" ca="1" si="0"/>
        <v>-1</v>
      </c>
      <c r="H268" s="311">
        <f t="shared" ca="1" si="1"/>
        <v>-1</v>
      </c>
      <c r="I268" s="311">
        <f t="shared" ca="1" si="2"/>
        <v>-1</v>
      </c>
      <c r="J268" s="310">
        <f t="shared" ca="1" si="3"/>
        <v>-1</v>
      </c>
    </row>
    <row r="269" spans="6:10">
      <c r="F269" s="301">
        <f t="shared" si="4"/>
        <v>41548</v>
      </c>
      <c r="G269" s="308">
        <f t="shared" ca="1" si="0"/>
        <v>-1</v>
      </c>
      <c r="H269" s="311">
        <f t="shared" ca="1" si="1"/>
        <v>-1</v>
      </c>
      <c r="I269" s="311">
        <f t="shared" ca="1" si="2"/>
        <v>-1</v>
      </c>
      <c r="J269" s="310">
        <f t="shared" ca="1" si="3"/>
        <v>-1</v>
      </c>
    </row>
    <row r="270" spans="6:10">
      <c r="F270" s="301">
        <f t="shared" si="4"/>
        <v>41579</v>
      </c>
      <c r="G270" s="308">
        <f t="shared" ca="1" si="0"/>
        <v>-1</v>
      </c>
      <c r="H270" s="311">
        <f t="shared" ca="1" si="1"/>
        <v>-1</v>
      </c>
      <c r="I270" s="311">
        <f t="shared" ca="1" si="2"/>
        <v>-1</v>
      </c>
      <c r="J270" s="310">
        <f t="shared" ca="1" si="3"/>
        <v>-1</v>
      </c>
    </row>
    <row r="271" spans="6:10">
      <c r="F271" s="301">
        <f t="shared" si="4"/>
        <v>41609</v>
      </c>
      <c r="G271" s="308">
        <f t="shared" ca="1" si="0"/>
        <v>-1</v>
      </c>
      <c r="H271" s="311">
        <f t="shared" ca="1" si="1"/>
        <v>-1</v>
      </c>
      <c r="I271" s="311">
        <f t="shared" ca="1" si="2"/>
        <v>-1</v>
      </c>
      <c r="J271" s="310">
        <f t="shared" ca="1" si="3"/>
        <v>-1</v>
      </c>
    </row>
    <row r="272" spans="6:10">
      <c r="F272" s="301">
        <f t="shared" si="4"/>
        <v>41640</v>
      </c>
      <c r="G272" s="308">
        <f t="shared" ca="1" si="0"/>
        <v>-1</v>
      </c>
      <c r="H272" s="311">
        <f t="shared" ca="1" si="1"/>
        <v>-1</v>
      </c>
      <c r="I272" s="311">
        <f t="shared" ca="1" si="2"/>
        <v>-1</v>
      </c>
      <c r="J272" s="310">
        <f t="shared" ca="1" si="3"/>
        <v>-1</v>
      </c>
    </row>
    <row r="273" spans="6:10">
      <c r="F273" s="301">
        <f t="shared" si="4"/>
        <v>41671</v>
      </c>
      <c r="G273" s="308">
        <f t="shared" ca="1" si="0"/>
        <v>-1</v>
      </c>
      <c r="H273" s="311">
        <f t="shared" ca="1" si="1"/>
        <v>-1</v>
      </c>
      <c r="I273" s="311">
        <f t="shared" ca="1" si="2"/>
        <v>-1</v>
      </c>
      <c r="J273" s="310">
        <f t="shared" ca="1" si="3"/>
        <v>-1</v>
      </c>
    </row>
    <row r="274" spans="6:10">
      <c r="F274" s="301">
        <f t="shared" si="4"/>
        <v>41699</v>
      </c>
      <c r="G274" s="308">
        <f t="shared" ca="1" si="0"/>
        <v>-1</v>
      </c>
      <c r="H274" s="311">
        <f t="shared" ca="1" si="1"/>
        <v>-1</v>
      </c>
      <c r="I274" s="311">
        <f t="shared" ca="1" si="2"/>
        <v>-1</v>
      </c>
      <c r="J274" s="310">
        <f t="shared" ca="1" si="3"/>
        <v>-1</v>
      </c>
    </row>
    <row r="275" spans="6:10">
      <c r="F275" s="301">
        <f t="shared" si="4"/>
        <v>41730</v>
      </c>
      <c r="G275" s="308">
        <f t="shared" ca="1" si="0"/>
        <v>-1</v>
      </c>
      <c r="H275" s="311">
        <f t="shared" ca="1" si="1"/>
        <v>-1</v>
      </c>
      <c r="I275" s="311">
        <f t="shared" ca="1" si="2"/>
        <v>-1</v>
      </c>
      <c r="J275" s="310">
        <f t="shared" ca="1" si="3"/>
        <v>-1</v>
      </c>
    </row>
    <row r="276" spans="6:10">
      <c r="F276" s="301">
        <f t="shared" si="4"/>
        <v>41760</v>
      </c>
      <c r="G276" s="308">
        <f t="shared" ca="1" si="0"/>
        <v>-1</v>
      </c>
      <c r="H276" s="311">
        <f t="shared" ca="1" si="1"/>
        <v>-1</v>
      </c>
      <c r="I276" s="311">
        <f t="shared" ca="1" si="2"/>
        <v>-1</v>
      </c>
      <c r="J276" s="310">
        <f t="shared" ca="1" si="3"/>
        <v>-1</v>
      </c>
    </row>
    <row r="277" spans="6:10">
      <c r="F277" s="301">
        <f t="shared" si="4"/>
        <v>41791</v>
      </c>
      <c r="G277" s="308">
        <f t="shared" ca="1" si="0"/>
        <v>-1</v>
      </c>
      <c r="H277" s="311">
        <f t="shared" ca="1" si="1"/>
        <v>-1</v>
      </c>
      <c r="I277" s="311">
        <f t="shared" ca="1" si="2"/>
        <v>-1</v>
      </c>
      <c r="J277" s="310">
        <f t="shared" ca="1" si="3"/>
        <v>-1</v>
      </c>
    </row>
    <row r="278" spans="6:10">
      <c r="F278" s="301">
        <f t="shared" si="4"/>
        <v>41821</v>
      </c>
      <c r="G278" s="308">
        <f t="shared" ca="1" si="0"/>
        <v>-1</v>
      </c>
      <c r="H278" s="311">
        <f t="shared" ca="1" si="1"/>
        <v>-1</v>
      </c>
      <c r="I278" s="311">
        <f t="shared" ca="1" si="2"/>
        <v>-1</v>
      </c>
      <c r="J278" s="310">
        <f t="shared" ca="1" si="3"/>
        <v>-1</v>
      </c>
    </row>
    <row r="279" spans="6:10">
      <c r="F279" s="301">
        <f t="shared" si="4"/>
        <v>41852</v>
      </c>
      <c r="G279" s="308">
        <f t="shared" ca="1" si="0"/>
        <v>-1</v>
      </c>
      <c r="H279" s="311">
        <f t="shared" ca="1" si="1"/>
        <v>-1</v>
      </c>
      <c r="I279" s="311">
        <f t="shared" ca="1" si="2"/>
        <v>-1</v>
      </c>
      <c r="J279" s="310">
        <f t="shared" ca="1" si="3"/>
        <v>-1</v>
      </c>
    </row>
    <row r="280" spans="6:10">
      <c r="F280" s="301">
        <f t="shared" si="4"/>
        <v>41883</v>
      </c>
      <c r="G280" s="308">
        <f t="shared" ca="1" si="0"/>
        <v>-1</v>
      </c>
      <c r="H280" s="311">
        <f t="shared" ca="1" si="1"/>
        <v>-1</v>
      </c>
      <c r="I280" s="311">
        <f t="shared" ca="1" si="2"/>
        <v>-1</v>
      </c>
      <c r="J280" s="310">
        <f t="shared" ca="1" si="3"/>
        <v>-1</v>
      </c>
    </row>
    <row r="281" spans="6:10">
      <c r="F281" s="301">
        <f t="shared" si="4"/>
        <v>41913</v>
      </c>
      <c r="G281" s="308">
        <f t="shared" ca="1" si="0"/>
        <v>-1</v>
      </c>
      <c r="H281" s="311">
        <f t="shared" ca="1" si="1"/>
        <v>-1</v>
      </c>
      <c r="I281" s="311">
        <f t="shared" ca="1" si="2"/>
        <v>-1</v>
      </c>
      <c r="J281" s="310">
        <f t="shared" ca="1" si="3"/>
        <v>-1</v>
      </c>
    </row>
    <row r="282" spans="6:10">
      <c r="F282" s="301">
        <f t="shared" si="4"/>
        <v>41944</v>
      </c>
      <c r="G282" s="308">
        <f t="shared" ca="1" si="0"/>
        <v>-1</v>
      </c>
      <c r="H282" s="311">
        <f t="shared" ca="1" si="1"/>
        <v>-1</v>
      </c>
      <c r="I282" s="311">
        <f t="shared" ca="1" si="2"/>
        <v>-1</v>
      </c>
      <c r="J282" s="310">
        <f t="shared" ca="1" si="3"/>
        <v>-1</v>
      </c>
    </row>
    <row r="283" spans="6:10">
      <c r="F283" s="301">
        <f t="shared" si="4"/>
        <v>41974</v>
      </c>
      <c r="G283" s="308">
        <f t="shared" ca="1" si="0"/>
        <v>-1</v>
      </c>
      <c r="H283" s="311">
        <f t="shared" ca="1" si="1"/>
        <v>-1</v>
      </c>
      <c r="I283" s="311">
        <f t="shared" ca="1" si="2"/>
        <v>-1</v>
      </c>
      <c r="J283" s="310">
        <f t="shared" ca="1" si="3"/>
        <v>-1</v>
      </c>
    </row>
    <row r="284" spans="6:10">
      <c r="F284" s="301">
        <f t="shared" si="4"/>
        <v>42005</v>
      </c>
      <c r="G284" s="308">
        <f t="shared" ca="1" si="0"/>
        <v>-1</v>
      </c>
      <c r="H284" s="311">
        <f t="shared" ca="1" si="1"/>
        <v>-1</v>
      </c>
      <c r="I284" s="311">
        <f t="shared" ca="1" si="2"/>
        <v>-1</v>
      </c>
      <c r="J284" s="310">
        <f t="shared" ca="1" si="3"/>
        <v>-1</v>
      </c>
    </row>
    <row r="285" spans="6:10">
      <c r="F285" s="301">
        <f t="shared" si="4"/>
        <v>42036</v>
      </c>
      <c r="G285" s="308">
        <f t="shared" ca="1" si="0"/>
        <v>-1</v>
      </c>
      <c r="H285" s="311">
        <f t="shared" ca="1" si="1"/>
        <v>-1</v>
      </c>
      <c r="I285" s="311">
        <f t="shared" ca="1" si="2"/>
        <v>-1</v>
      </c>
      <c r="J285" s="310">
        <f t="shared" ca="1" si="3"/>
        <v>-1</v>
      </c>
    </row>
    <row r="286" spans="6:10">
      <c r="F286" s="301">
        <f t="shared" si="4"/>
        <v>42064</v>
      </c>
      <c r="G286" s="308">
        <f t="shared" ca="1" si="0"/>
        <v>-1</v>
      </c>
      <c r="H286" s="311">
        <f t="shared" ca="1" si="1"/>
        <v>-1</v>
      </c>
      <c r="I286" s="311">
        <f t="shared" ca="1" si="2"/>
        <v>-1</v>
      </c>
      <c r="J286" s="310">
        <f t="shared" ca="1" si="3"/>
        <v>-1</v>
      </c>
    </row>
    <row r="287" spans="6:10">
      <c r="F287" s="301">
        <f t="shared" si="4"/>
        <v>42095</v>
      </c>
      <c r="G287" s="308">
        <f t="shared" ca="1" si="0"/>
        <v>-1</v>
      </c>
      <c r="H287" s="311">
        <f t="shared" ca="1" si="1"/>
        <v>-1</v>
      </c>
      <c r="I287" s="311">
        <f t="shared" ca="1" si="2"/>
        <v>-1</v>
      </c>
      <c r="J287" s="310">
        <f t="shared" ca="1" si="3"/>
        <v>-1</v>
      </c>
    </row>
    <row r="288" spans="6:10">
      <c r="F288" s="301">
        <f t="shared" si="4"/>
        <v>42125</v>
      </c>
      <c r="G288" s="308">
        <f t="shared" ca="1" si="0"/>
        <v>-1</v>
      </c>
      <c r="H288" s="311">
        <f t="shared" ca="1" si="1"/>
        <v>-1</v>
      </c>
      <c r="I288" s="311">
        <f t="shared" ca="1" si="2"/>
        <v>-1</v>
      </c>
      <c r="J288" s="310">
        <f t="shared" ca="1" si="3"/>
        <v>-1</v>
      </c>
    </row>
    <row r="289" spans="6:10">
      <c r="F289" s="301">
        <f t="shared" si="4"/>
        <v>42156</v>
      </c>
      <c r="G289" s="308">
        <f t="shared" ca="1" si="0"/>
        <v>-1</v>
      </c>
      <c r="H289" s="311">
        <f t="shared" ca="1" si="1"/>
        <v>-1</v>
      </c>
      <c r="I289" s="311">
        <f t="shared" ca="1" si="2"/>
        <v>-1</v>
      </c>
      <c r="J289" s="310">
        <f t="shared" ca="1" si="3"/>
        <v>-1</v>
      </c>
    </row>
    <row r="290" spans="6:10">
      <c r="F290" s="301">
        <f t="shared" si="4"/>
        <v>42186</v>
      </c>
      <c r="G290" s="308">
        <f t="shared" ca="1" si="0"/>
        <v>-1</v>
      </c>
      <c r="H290" s="311">
        <f t="shared" ca="1" si="1"/>
        <v>-1</v>
      </c>
      <c r="I290" s="311">
        <f t="shared" ca="1" si="2"/>
        <v>-1</v>
      </c>
      <c r="J290" s="310">
        <f t="shared" ca="1" si="3"/>
        <v>-1</v>
      </c>
    </row>
    <row r="291" spans="6:10">
      <c r="F291" s="301">
        <f t="shared" si="4"/>
        <v>42217</v>
      </c>
      <c r="G291" s="308">
        <f t="shared" ca="1" si="0"/>
        <v>-1</v>
      </c>
      <c r="H291" s="311">
        <f t="shared" ca="1" si="1"/>
        <v>-1</v>
      </c>
      <c r="I291" s="311">
        <f t="shared" ca="1" si="2"/>
        <v>-1</v>
      </c>
      <c r="J291" s="310">
        <f t="shared" ca="1" si="3"/>
        <v>-1</v>
      </c>
    </row>
    <row r="292" spans="6:10">
      <c r="F292" s="301">
        <f t="shared" si="4"/>
        <v>42248</v>
      </c>
      <c r="G292" s="308">
        <f t="shared" ref="G292:G323" ca="1" si="5">+IF(ISERROR(G35/C35-1),0,G35/C35-1)</f>
        <v>-1</v>
      </c>
      <c r="H292" s="311">
        <f t="shared" ref="H292:H323" ca="1" si="6">+IF(ISERROR(H35/D35-1),0,H35/D35-1)</f>
        <v>-1</v>
      </c>
      <c r="I292" s="311">
        <f t="shared" ref="I292:I323" ca="1" si="7">+IF(ISERROR(I35/E35-1),0,I35/E35-1)</f>
        <v>-1</v>
      </c>
      <c r="J292" s="310">
        <f t="shared" ref="J292:J323" ca="1" si="8">+IF(ISERROR(J35/F35-1),0,J35/F35-1)</f>
        <v>-1</v>
      </c>
    </row>
    <row r="293" spans="6:10">
      <c r="F293" s="301">
        <f t="shared" si="4"/>
        <v>42278</v>
      </c>
      <c r="G293" s="308">
        <f t="shared" ca="1" si="5"/>
        <v>-1</v>
      </c>
      <c r="H293" s="311">
        <f t="shared" ca="1" si="6"/>
        <v>-1</v>
      </c>
      <c r="I293" s="311">
        <f t="shared" ca="1" si="7"/>
        <v>-1</v>
      </c>
      <c r="J293" s="310">
        <f t="shared" ca="1" si="8"/>
        <v>-1</v>
      </c>
    </row>
    <row r="294" spans="6:10">
      <c r="F294" s="301">
        <f t="shared" si="4"/>
        <v>42309</v>
      </c>
      <c r="G294" s="308">
        <f t="shared" ca="1" si="5"/>
        <v>-1</v>
      </c>
      <c r="H294" s="311">
        <f t="shared" ca="1" si="6"/>
        <v>-1</v>
      </c>
      <c r="I294" s="311">
        <f t="shared" ca="1" si="7"/>
        <v>-1</v>
      </c>
      <c r="J294" s="310">
        <f t="shared" ca="1" si="8"/>
        <v>-1</v>
      </c>
    </row>
    <row r="295" spans="6:10">
      <c r="F295" s="301">
        <f t="shared" si="4"/>
        <v>42339</v>
      </c>
      <c r="G295" s="308">
        <f t="shared" ca="1" si="5"/>
        <v>-1</v>
      </c>
      <c r="H295" s="311">
        <f t="shared" ca="1" si="6"/>
        <v>-1</v>
      </c>
      <c r="I295" s="311">
        <f t="shared" ca="1" si="7"/>
        <v>-1</v>
      </c>
      <c r="J295" s="310">
        <f t="shared" ca="1" si="8"/>
        <v>-1</v>
      </c>
    </row>
    <row r="296" spans="6:10">
      <c r="F296" s="301">
        <f t="shared" si="4"/>
        <v>42370</v>
      </c>
      <c r="G296" s="308">
        <f t="shared" ca="1" si="5"/>
        <v>-1</v>
      </c>
      <c r="H296" s="311">
        <f t="shared" ca="1" si="6"/>
        <v>-1</v>
      </c>
      <c r="I296" s="311">
        <f t="shared" ca="1" si="7"/>
        <v>-1</v>
      </c>
      <c r="J296" s="310">
        <f t="shared" ca="1" si="8"/>
        <v>-1</v>
      </c>
    </row>
    <row r="297" spans="6:10">
      <c r="F297" s="301">
        <f t="shared" si="4"/>
        <v>42401</v>
      </c>
      <c r="G297" s="308">
        <f t="shared" ca="1" si="5"/>
        <v>-1</v>
      </c>
      <c r="H297" s="311">
        <f t="shared" ca="1" si="6"/>
        <v>-1</v>
      </c>
      <c r="I297" s="311">
        <f t="shared" ca="1" si="7"/>
        <v>-1</v>
      </c>
      <c r="J297" s="310">
        <f t="shared" ca="1" si="8"/>
        <v>-1</v>
      </c>
    </row>
    <row r="298" spans="6:10">
      <c r="F298" s="301">
        <f t="shared" si="4"/>
        <v>42430</v>
      </c>
      <c r="G298" s="308">
        <f t="shared" ca="1" si="5"/>
        <v>-1</v>
      </c>
      <c r="H298" s="311">
        <f t="shared" ca="1" si="6"/>
        <v>-1</v>
      </c>
      <c r="I298" s="311">
        <f t="shared" ca="1" si="7"/>
        <v>-1</v>
      </c>
      <c r="J298" s="310">
        <f t="shared" ca="1" si="8"/>
        <v>-1</v>
      </c>
    </row>
    <row r="299" spans="6:10">
      <c r="F299" s="301">
        <f t="shared" si="4"/>
        <v>42461</v>
      </c>
      <c r="G299" s="308">
        <f t="shared" ca="1" si="5"/>
        <v>-1</v>
      </c>
      <c r="H299" s="311">
        <f t="shared" ca="1" si="6"/>
        <v>-1</v>
      </c>
      <c r="I299" s="311">
        <f t="shared" ca="1" si="7"/>
        <v>-1</v>
      </c>
      <c r="J299" s="310">
        <f t="shared" ca="1" si="8"/>
        <v>-1</v>
      </c>
    </row>
    <row r="300" spans="6:10">
      <c r="F300" s="301">
        <f t="shared" si="4"/>
        <v>42491</v>
      </c>
      <c r="G300" s="308">
        <f t="shared" ca="1" si="5"/>
        <v>-1</v>
      </c>
      <c r="H300" s="311">
        <f t="shared" ca="1" si="6"/>
        <v>-1</v>
      </c>
      <c r="I300" s="311">
        <f t="shared" ca="1" si="7"/>
        <v>-1</v>
      </c>
      <c r="J300" s="310">
        <f t="shared" ca="1" si="8"/>
        <v>-1</v>
      </c>
    </row>
    <row r="301" spans="6:10">
      <c r="F301" s="301">
        <f t="shared" si="4"/>
        <v>42522</v>
      </c>
      <c r="G301" s="308">
        <f t="shared" ca="1" si="5"/>
        <v>-1</v>
      </c>
      <c r="H301" s="311">
        <f t="shared" ca="1" si="6"/>
        <v>-1</v>
      </c>
      <c r="I301" s="311">
        <f t="shared" ca="1" si="7"/>
        <v>-1</v>
      </c>
      <c r="J301" s="310">
        <f t="shared" ca="1" si="8"/>
        <v>-1</v>
      </c>
    </row>
    <row r="302" spans="6:10">
      <c r="F302" s="301">
        <f t="shared" si="4"/>
        <v>42552</v>
      </c>
      <c r="G302" s="308">
        <f t="shared" ca="1" si="5"/>
        <v>-1</v>
      </c>
      <c r="H302" s="311">
        <f t="shared" ca="1" si="6"/>
        <v>-1</v>
      </c>
      <c r="I302" s="311">
        <f t="shared" ca="1" si="7"/>
        <v>-1</v>
      </c>
      <c r="J302" s="310">
        <f t="shared" ca="1" si="8"/>
        <v>-1</v>
      </c>
    </row>
    <row r="303" spans="6:10">
      <c r="F303" s="301">
        <f t="shared" si="4"/>
        <v>42583</v>
      </c>
      <c r="G303" s="308">
        <f t="shared" ca="1" si="5"/>
        <v>-1</v>
      </c>
      <c r="H303" s="311">
        <f t="shared" ca="1" si="6"/>
        <v>-1</v>
      </c>
      <c r="I303" s="311">
        <f t="shared" ca="1" si="7"/>
        <v>-1</v>
      </c>
      <c r="J303" s="310">
        <f t="shared" ca="1" si="8"/>
        <v>-1</v>
      </c>
    </row>
    <row r="304" spans="6:10">
      <c r="F304" s="301">
        <f t="shared" si="4"/>
        <v>42614</v>
      </c>
      <c r="G304" s="308">
        <f t="shared" ca="1" si="5"/>
        <v>-1</v>
      </c>
      <c r="H304" s="311">
        <f t="shared" ca="1" si="6"/>
        <v>-1</v>
      </c>
      <c r="I304" s="311">
        <f t="shared" ca="1" si="7"/>
        <v>-1</v>
      </c>
      <c r="J304" s="310">
        <f t="shared" ca="1" si="8"/>
        <v>-1</v>
      </c>
    </row>
    <row r="305" spans="6:10">
      <c r="F305" s="301">
        <f t="shared" si="4"/>
        <v>42644</v>
      </c>
      <c r="G305" s="308">
        <f t="shared" ca="1" si="5"/>
        <v>-1</v>
      </c>
      <c r="H305" s="311">
        <f t="shared" ca="1" si="6"/>
        <v>-1</v>
      </c>
      <c r="I305" s="311">
        <f t="shared" ca="1" si="7"/>
        <v>-1</v>
      </c>
      <c r="J305" s="310">
        <f t="shared" ca="1" si="8"/>
        <v>-1</v>
      </c>
    </row>
    <row r="306" spans="6:10">
      <c r="F306" s="301">
        <f t="shared" si="4"/>
        <v>42675</v>
      </c>
      <c r="G306" s="308">
        <f t="shared" ca="1" si="5"/>
        <v>-1</v>
      </c>
      <c r="H306" s="311">
        <f t="shared" ca="1" si="6"/>
        <v>-1</v>
      </c>
      <c r="I306" s="311">
        <f t="shared" ca="1" si="7"/>
        <v>-1</v>
      </c>
      <c r="J306" s="310">
        <f t="shared" ca="1" si="8"/>
        <v>-1</v>
      </c>
    </row>
    <row r="307" spans="6:10">
      <c r="F307" s="301">
        <f t="shared" si="4"/>
        <v>42705</v>
      </c>
      <c r="G307" s="308">
        <f t="shared" ca="1" si="5"/>
        <v>-1</v>
      </c>
      <c r="H307" s="311">
        <f t="shared" ca="1" si="6"/>
        <v>-1</v>
      </c>
      <c r="I307" s="311">
        <f t="shared" ca="1" si="7"/>
        <v>-1</v>
      </c>
      <c r="J307" s="310">
        <f t="shared" ca="1" si="8"/>
        <v>-1</v>
      </c>
    </row>
    <row r="308" spans="6:10">
      <c r="F308" s="301">
        <f t="shared" si="4"/>
        <v>42736</v>
      </c>
      <c r="G308" s="308">
        <f t="shared" ca="1" si="5"/>
        <v>-1</v>
      </c>
      <c r="H308" s="311">
        <f t="shared" ca="1" si="6"/>
        <v>-1</v>
      </c>
      <c r="I308" s="311">
        <f t="shared" ca="1" si="7"/>
        <v>-1</v>
      </c>
      <c r="J308" s="310">
        <f t="shared" ca="1" si="8"/>
        <v>-1</v>
      </c>
    </row>
    <row r="309" spans="6:10">
      <c r="F309" s="301">
        <f t="shared" si="4"/>
        <v>42767</v>
      </c>
      <c r="G309" s="308">
        <f t="shared" ca="1" si="5"/>
        <v>-1</v>
      </c>
      <c r="H309" s="311">
        <f t="shared" ca="1" si="6"/>
        <v>-1</v>
      </c>
      <c r="I309" s="311">
        <f t="shared" ca="1" si="7"/>
        <v>-1</v>
      </c>
      <c r="J309" s="310">
        <f t="shared" ca="1" si="8"/>
        <v>-1</v>
      </c>
    </row>
    <row r="310" spans="6:10">
      <c r="F310" s="301">
        <f t="shared" si="4"/>
        <v>42795</v>
      </c>
      <c r="G310" s="308">
        <f t="shared" ca="1" si="5"/>
        <v>-1</v>
      </c>
      <c r="H310" s="311">
        <f t="shared" ca="1" si="6"/>
        <v>-1</v>
      </c>
      <c r="I310" s="311">
        <f t="shared" ca="1" si="7"/>
        <v>-1</v>
      </c>
      <c r="J310" s="310">
        <f t="shared" ca="1" si="8"/>
        <v>-1</v>
      </c>
    </row>
    <row r="311" spans="6:10">
      <c r="F311" s="301">
        <f t="shared" si="4"/>
        <v>42826</v>
      </c>
      <c r="G311" s="308">
        <f t="shared" ca="1" si="5"/>
        <v>-1</v>
      </c>
      <c r="H311" s="311">
        <f t="shared" ca="1" si="6"/>
        <v>-1</v>
      </c>
      <c r="I311" s="311">
        <f t="shared" ca="1" si="7"/>
        <v>-1</v>
      </c>
      <c r="J311" s="310">
        <f t="shared" ca="1" si="8"/>
        <v>-1</v>
      </c>
    </row>
    <row r="312" spans="6:10">
      <c r="F312" s="301">
        <f t="shared" si="4"/>
        <v>42856</v>
      </c>
      <c r="G312" s="308">
        <f t="shared" ca="1" si="5"/>
        <v>-1</v>
      </c>
      <c r="H312" s="311">
        <f t="shared" ca="1" si="6"/>
        <v>-1</v>
      </c>
      <c r="I312" s="311">
        <f t="shared" ca="1" si="7"/>
        <v>-1</v>
      </c>
      <c r="J312" s="310">
        <f t="shared" ca="1" si="8"/>
        <v>-1</v>
      </c>
    </row>
    <row r="313" spans="6:10">
      <c r="F313" s="301">
        <f t="shared" si="4"/>
        <v>42887</v>
      </c>
      <c r="G313" s="308">
        <f t="shared" ca="1" si="5"/>
        <v>-1</v>
      </c>
      <c r="H313" s="311">
        <f t="shared" ca="1" si="6"/>
        <v>-1</v>
      </c>
      <c r="I313" s="311">
        <f t="shared" ca="1" si="7"/>
        <v>-1</v>
      </c>
      <c r="J313" s="310">
        <f t="shared" ca="1" si="8"/>
        <v>-1</v>
      </c>
    </row>
    <row r="314" spans="6:10">
      <c r="F314" s="301">
        <f t="shared" si="4"/>
        <v>42917</v>
      </c>
      <c r="G314" s="308">
        <f t="shared" ca="1" si="5"/>
        <v>-1</v>
      </c>
      <c r="H314" s="311">
        <f t="shared" ca="1" si="6"/>
        <v>-1</v>
      </c>
      <c r="I314" s="311">
        <f t="shared" ca="1" si="7"/>
        <v>-1</v>
      </c>
      <c r="J314" s="310">
        <f t="shared" ca="1" si="8"/>
        <v>-1</v>
      </c>
    </row>
    <row r="315" spans="6:10">
      <c r="F315" s="301">
        <f t="shared" si="4"/>
        <v>42948</v>
      </c>
      <c r="G315" s="308">
        <f t="shared" ca="1" si="5"/>
        <v>-1</v>
      </c>
      <c r="H315" s="311">
        <f t="shared" ca="1" si="6"/>
        <v>-1</v>
      </c>
      <c r="I315" s="311">
        <f t="shared" ca="1" si="7"/>
        <v>-1</v>
      </c>
      <c r="J315" s="310">
        <f t="shared" ca="1" si="8"/>
        <v>-1</v>
      </c>
    </row>
    <row r="316" spans="6:10">
      <c r="F316" s="301">
        <f t="shared" si="4"/>
        <v>42979</v>
      </c>
      <c r="G316" s="308">
        <f t="shared" ca="1" si="5"/>
        <v>-1</v>
      </c>
      <c r="H316" s="311">
        <f t="shared" ca="1" si="6"/>
        <v>-1</v>
      </c>
      <c r="I316" s="311">
        <f t="shared" ca="1" si="7"/>
        <v>-1</v>
      </c>
      <c r="J316" s="310">
        <f t="shared" ca="1" si="8"/>
        <v>-1</v>
      </c>
    </row>
    <row r="317" spans="6:10">
      <c r="F317" s="301">
        <f t="shared" si="4"/>
        <v>43009</v>
      </c>
      <c r="G317" s="308">
        <f t="shared" ca="1" si="5"/>
        <v>-1</v>
      </c>
      <c r="H317" s="311">
        <f t="shared" ca="1" si="6"/>
        <v>-1</v>
      </c>
      <c r="I317" s="311">
        <f t="shared" ca="1" si="7"/>
        <v>-1</v>
      </c>
      <c r="J317" s="310">
        <f t="shared" ca="1" si="8"/>
        <v>-1</v>
      </c>
    </row>
    <row r="318" spans="6:10">
      <c r="F318" s="301">
        <f t="shared" si="4"/>
        <v>43040</v>
      </c>
      <c r="G318" s="308">
        <f t="shared" ca="1" si="5"/>
        <v>-1</v>
      </c>
      <c r="H318" s="311">
        <f t="shared" ca="1" si="6"/>
        <v>-1</v>
      </c>
      <c r="I318" s="311">
        <f t="shared" ca="1" si="7"/>
        <v>-1</v>
      </c>
      <c r="J318" s="310">
        <f t="shared" ca="1" si="8"/>
        <v>-1</v>
      </c>
    </row>
    <row r="319" spans="6:10">
      <c r="F319" s="301">
        <f t="shared" si="4"/>
        <v>43070</v>
      </c>
      <c r="G319" s="308">
        <f t="shared" ca="1" si="5"/>
        <v>-1</v>
      </c>
      <c r="H319" s="311">
        <f t="shared" ca="1" si="6"/>
        <v>-1</v>
      </c>
      <c r="I319" s="311">
        <f t="shared" ca="1" si="7"/>
        <v>-1</v>
      </c>
      <c r="J319" s="310">
        <f t="shared" ca="1" si="8"/>
        <v>-1</v>
      </c>
    </row>
    <row r="320" spans="6:10">
      <c r="F320" s="301">
        <f t="shared" si="4"/>
        <v>43101</v>
      </c>
      <c r="G320" s="308">
        <f t="shared" ca="1" si="5"/>
        <v>-1</v>
      </c>
      <c r="H320" s="311">
        <f t="shared" ca="1" si="6"/>
        <v>-1</v>
      </c>
      <c r="I320" s="311">
        <f t="shared" ca="1" si="7"/>
        <v>-1</v>
      </c>
      <c r="J320" s="310">
        <f t="shared" ca="1" si="8"/>
        <v>-1</v>
      </c>
    </row>
    <row r="321" spans="6:10">
      <c r="F321" s="301">
        <f t="shared" si="4"/>
        <v>43132</v>
      </c>
      <c r="G321" s="308">
        <f t="shared" ca="1" si="5"/>
        <v>-1</v>
      </c>
      <c r="H321" s="311">
        <f t="shared" ca="1" si="6"/>
        <v>-1</v>
      </c>
      <c r="I321" s="311">
        <f t="shared" ca="1" si="7"/>
        <v>-1</v>
      </c>
      <c r="J321" s="310">
        <f t="shared" ca="1" si="8"/>
        <v>-1</v>
      </c>
    </row>
    <row r="322" spans="6:10">
      <c r="F322" s="301">
        <f t="shared" si="4"/>
        <v>43160</v>
      </c>
      <c r="G322" s="308">
        <f t="shared" ca="1" si="5"/>
        <v>-1</v>
      </c>
      <c r="H322" s="311">
        <f t="shared" ca="1" si="6"/>
        <v>-1</v>
      </c>
      <c r="I322" s="311">
        <f t="shared" ca="1" si="7"/>
        <v>-1</v>
      </c>
      <c r="J322" s="310">
        <f t="shared" ca="1" si="8"/>
        <v>-1</v>
      </c>
    </row>
    <row r="323" spans="6:10">
      <c r="F323" s="301">
        <f t="shared" si="4"/>
        <v>43191</v>
      </c>
      <c r="G323" s="308">
        <f t="shared" ca="1" si="5"/>
        <v>-1</v>
      </c>
      <c r="H323" s="311">
        <f t="shared" ca="1" si="6"/>
        <v>-1</v>
      </c>
      <c r="I323" s="311">
        <f t="shared" ca="1" si="7"/>
        <v>-1</v>
      </c>
      <c r="J323" s="310">
        <f t="shared" ca="1" si="8"/>
        <v>-1</v>
      </c>
    </row>
    <row r="324" spans="6:10">
      <c r="F324" s="301">
        <f t="shared" si="4"/>
        <v>43221</v>
      </c>
      <c r="G324" s="308">
        <f t="shared" ref="G324:G331" ca="1" si="9">+IF(ISERROR(G67/C67-1),0,G67/C67-1)</f>
        <v>-1</v>
      </c>
      <c r="H324" s="311">
        <f t="shared" ref="H324:H331" ca="1" si="10">+IF(ISERROR(H67/D67-1),0,H67/D67-1)</f>
        <v>-1</v>
      </c>
      <c r="I324" s="311">
        <f t="shared" ref="I324:I331" ca="1" si="11">+IF(ISERROR(I67/E67-1),0,I67/E67-1)</f>
        <v>-1</v>
      </c>
      <c r="J324" s="310">
        <f t="shared" ref="J324:J331" ca="1" si="12">+IF(ISERROR(J67/F67-1),0,J67/F67-1)</f>
        <v>-1</v>
      </c>
    </row>
    <row r="325" spans="6:10">
      <c r="F325" s="301">
        <f t="shared" ref="F325:F331" si="13">+B68</f>
        <v>43252</v>
      </c>
      <c r="G325" s="308">
        <f t="shared" ca="1" si="9"/>
        <v>-1</v>
      </c>
      <c r="H325" s="311">
        <f t="shared" ca="1" si="10"/>
        <v>-1</v>
      </c>
      <c r="I325" s="311">
        <f t="shared" ca="1" si="11"/>
        <v>-1</v>
      </c>
      <c r="J325" s="310">
        <f t="shared" ca="1" si="12"/>
        <v>-1</v>
      </c>
    </row>
    <row r="326" spans="6:10">
      <c r="F326" s="301">
        <f t="shared" si="13"/>
        <v>43282</v>
      </c>
      <c r="G326" s="308">
        <f t="shared" ca="1" si="9"/>
        <v>-1</v>
      </c>
      <c r="H326" s="311">
        <f t="shared" ca="1" si="10"/>
        <v>-1</v>
      </c>
      <c r="I326" s="311">
        <f t="shared" ca="1" si="11"/>
        <v>-1</v>
      </c>
      <c r="J326" s="310">
        <f t="shared" ca="1" si="12"/>
        <v>-1</v>
      </c>
    </row>
    <row r="327" spans="6:10">
      <c r="F327" s="301">
        <f t="shared" si="13"/>
        <v>43313</v>
      </c>
      <c r="G327" s="308">
        <f t="shared" ca="1" si="9"/>
        <v>-1</v>
      </c>
      <c r="H327" s="311">
        <f t="shared" ca="1" si="10"/>
        <v>-1</v>
      </c>
      <c r="I327" s="311">
        <f t="shared" ca="1" si="11"/>
        <v>-1</v>
      </c>
      <c r="J327" s="310">
        <f t="shared" ca="1" si="12"/>
        <v>-1</v>
      </c>
    </row>
    <row r="328" spans="6:10">
      <c r="F328" s="301">
        <f t="shared" si="13"/>
        <v>43344</v>
      </c>
      <c r="G328" s="308">
        <f t="shared" ca="1" si="9"/>
        <v>-1</v>
      </c>
      <c r="H328" s="311">
        <f t="shared" ca="1" si="10"/>
        <v>-1</v>
      </c>
      <c r="I328" s="311">
        <f t="shared" ca="1" si="11"/>
        <v>-1</v>
      </c>
      <c r="J328" s="310">
        <f t="shared" ca="1" si="12"/>
        <v>-1</v>
      </c>
    </row>
    <row r="329" spans="6:10">
      <c r="F329" s="301">
        <f t="shared" si="13"/>
        <v>43374</v>
      </c>
      <c r="G329" s="308">
        <f t="shared" ca="1" si="9"/>
        <v>-1</v>
      </c>
      <c r="H329" s="311">
        <f t="shared" ca="1" si="10"/>
        <v>-1</v>
      </c>
      <c r="I329" s="311">
        <f t="shared" ca="1" si="11"/>
        <v>-1</v>
      </c>
      <c r="J329" s="310">
        <f t="shared" ca="1" si="12"/>
        <v>-1</v>
      </c>
    </row>
    <row r="330" spans="6:10">
      <c r="F330" s="301">
        <f t="shared" si="13"/>
        <v>43405</v>
      </c>
      <c r="G330" s="308">
        <f t="shared" ca="1" si="9"/>
        <v>-1</v>
      </c>
      <c r="H330" s="311">
        <f t="shared" ca="1" si="10"/>
        <v>-1</v>
      </c>
      <c r="I330" s="311">
        <f t="shared" ca="1" si="11"/>
        <v>-1</v>
      </c>
      <c r="J330" s="310">
        <f t="shared" ca="1" si="12"/>
        <v>-1</v>
      </c>
    </row>
    <row r="331" spans="6:10">
      <c r="F331" s="301">
        <f t="shared" si="13"/>
        <v>43435</v>
      </c>
      <c r="G331" s="308">
        <f t="shared" ca="1" si="9"/>
        <v>-1</v>
      </c>
      <c r="H331" s="311">
        <f t="shared" ca="1" si="10"/>
        <v>-1</v>
      </c>
      <c r="I331" s="311">
        <f t="shared" ca="1" si="11"/>
        <v>-1</v>
      </c>
      <c r="J331" s="310">
        <f t="shared" ca="1" si="12"/>
        <v>-1</v>
      </c>
    </row>
    <row r="332" spans="6:10">
      <c r="F332" s="301">
        <f t="shared" ref="F332:F395" si="14">+B75</f>
        <v>43466</v>
      </c>
      <c r="G332" s="308">
        <f t="shared" ref="G332:G395" ca="1" si="15">+IF(ISERROR(G75/C75-1),0,G75/C75-1)</f>
        <v>-1</v>
      </c>
      <c r="H332" s="311">
        <f t="shared" ref="H332:H395" ca="1" si="16">+IF(ISERROR(H75/D75-1),0,H75/D75-1)</f>
        <v>-1</v>
      </c>
      <c r="I332" s="311">
        <f t="shared" ref="I332:I395" ca="1" si="17">+IF(ISERROR(I75/E75-1),0,I75/E75-1)</f>
        <v>-1</v>
      </c>
      <c r="J332" s="310">
        <f t="shared" ref="J332:J395" ca="1" si="18">+IF(ISERROR(J75/F75-1),0,J75/F75-1)</f>
        <v>-1</v>
      </c>
    </row>
    <row r="333" spans="6:10">
      <c r="F333" s="301">
        <f t="shared" si="14"/>
        <v>43497</v>
      </c>
      <c r="G333" s="308">
        <f t="shared" ca="1" si="15"/>
        <v>-1</v>
      </c>
      <c r="H333" s="311">
        <f t="shared" ca="1" si="16"/>
        <v>-1</v>
      </c>
      <c r="I333" s="311">
        <f t="shared" ca="1" si="17"/>
        <v>-1</v>
      </c>
      <c r="J333" s="310">
        <f t="shared" ca="1" si="18"/>
        <v>-1</v>
      </c>
    </row>
    <row r="334" spans="6:10">
      <c r="F334" s="301">
        <f t="shared" si="14"/>
        <v>43525</v>
      </c>
      <c r="G334" s="308">
        <f t="shared" ca="1" si="15"/>
        <v>-1</v>
      </c>
      <c r="H334" s="311">
        <f t="shared" ca="1" si="16"/>
        <v>-1</v>
      </c>
      <c r="I334" s="311">
        <f t="shared" ca="1" si="17"/>
        <v>-1</v>
      </c>
      <c r="J334" s="310">
        <f t="shared" ca="1" si="18"/>
        <v>-1</v>
      </c>
    </row>
    <row r="335" spans="6:10">
      <c r="F335" s="301">
        <f t="shared" si="14"/>
        <v>43556</v>
      </c>
      <c r="G335" s="308">
        <f t="shared" ca="1" si="15"/>
        <v>-1</v>
      </c>
      <c r="H335" s="311">
        <f t="shared" ca="1" si="16"/>
        <v>-1</v>
      </c>
      <c r="I335" s="311">
        <f t="shared" ca="1" si="17"/>
        <v>-1</v>
      </c>
      <c r="J335" s="310">
        <f t="shared" ca="1" si="18"/>
        <v>-1</v>
      </c>
    </row>
    <row r="336" spans="6:10">
      <c r="F336" s="301">
        <f t="shared" si="14"/>
        <v>43586</v>
      </c>
      <c r="G336" s="308">
        <f t="shared" ca="1" si="15"/>
        <v>-1</v>
      </c>
      <c r="H336" s="311">
        <f t="shared" ca="1" si="16"/>
        <v>-1</v>
      </c>
      <c r="I336" s="311">
        <f t="shared" ca="1" si="17"/>
        <v>-1</v>
      </c>
      <c r="J336" s="310">
        <f t="shared" ca="1" si="18"/>
        <v>-1</v>
      </c>
    </row>
    <row r="337" spans="6:10">
      <c r="F337" s="301">
        <f t="shared" si="14"/>
        <v>43617</v>
      </c>
      <c r="G337" s="308">
        <f t="shared" ca="1" si="15"/>
        <v>-1</v>
      </c>
      <c r="H337" s="311">
        <f t="shared" ca="1" si="16"/>
        <v>-1</v>
      </c>
      <c r="I337" s="311">
        <f t="shared" ca="1" si="17"/>
        <v>-1</v>
      </c>
      <c r="J337" s="310">
        <f t="shared" ca="1" si="18"/>
        <v>-1</v>
      </c>
    </row>
    <row r="338" spans="6:10">
      <c r="F338" s="301">
        <f t="shared" si="14"/>
        <v>43647</v>
      </c>
      <c r="G338" s="308">
        <f t="shared" ca="1" si="15"/>
        <v>-1</v>
      </c>
      <c r="H338" s="311">
        <f t="shared" ca="1" si="16"/>
        <v>-1</v>
      </c>
      <c r="I338" s="311">
        <f t="shared" ca="1" si="17"/>
        <v>-1</v>
      </c>
      <c r="J338" s="310">
        <f t="shared" ca="1" si="18"/>
        <v>-1</v>
      </c>
    </row>
    <row r="339" spans="6:10">
      <c r="F339" s="301">
        <f t="shared" si="14"/>
        <v>43678</v>
      </c>
      <c r="G339" s="308">
        <f t="shared" ca="1" si="15"/>
        <v>-1</v>
      </c>
      <c r="H339" s="311">
        <f t="shared" ca="1" si="16"/>
        <v>-1</v>
      </c>
      <c r="I339" s="311">
        <f t="shared" ca="1" si="17"/>
        <v>-1</v>
      </c>
      <c r="J339" s="310">
        <f t="shared" ca="1" si="18"/>
        <v>-1</v>
      </c>
    </row>
    <row r="340" spans="6:10">
      <c r="F340" s="301">
        <f t="shared" si="14"/>
        <v>43709</v>
      </c>
      <c r="G340" s="308">
        <f t="shared" ca="1" si="15"/>
        <v>-1</v>
      </c>
      <c r="H340" s="311">
        <f t="shared" ca="1" si="16"/>
        <v>-1</v>
      </c>
      <c r="I340" s="311">
        <f t="shared" ca="1" si="17"/>
        <v>-1</v>
      </c>
      <c r="J340" s="310">
        <f t="shared" ca="1" si="18"/>
        <v>-1</v>
      </c>
    </row>
    <row r="341" spans="6:10">
      <c r="F341" s="301">
        <f t="shared" si="14"/>
        <v>43739</v>
      </c>
      <c r="G341" s="308">
        <f t="shared" ca="1" si="15"/>
        <v>-1</v>
      </c>
      <c r="H341" s="311">
        <f t="shared" ca="1" si="16"/>
        <v>-1</v>
      </c>
      <c r="I341" s="311">
        <f t="shared" ca="1" si="17"/>
        <v>-1</v>
      </c>
      <c r="J341" s="310">
        <f t="shared" ca="1" si="18"/>
        <v>-1</v>
      </c>
    </row>
    <row r="342" spans="6:10">
      <c r="F342" s="301">
        <f t="shared" si="14"/>
        <v>43770</v>
      </c>
      <c r="G342" s="308">
        <f t="shared" ca="1" si="15"/>
        <v>-1</v>
      </c>
      <c r="H342" s="311">
        <f t="shared" ca="1" si="16"/>
        <v>-1</v>
      </c>
      <c r="I342" s="311">
        <f t="shared" ca="1" si="17"/>
        <v>-1</v>
      </c>
      <c r="J342" s="310">
        <f t="shared" ca="1" si="18"/>
        <v>-1</v>
      </c>
    </row>
    <row r="343" spans="6:10">
      <c r="F343" s="301">
        <f t="shared" si="14"/>
        <v>43800</v>
      </c>
      <c r="G343" s="308">
        <f t="shared" ca="1" si="15"/>
        <v>-1</v>
      </c>
      <c r="H343" s="311">
        <f t="shared" ca="1" si="16"/>
        <v>-1</v>
      </c>
      <c r="I343" s="311">
        <f t="shared" ca="1" si="17"/>
        <v>-1</v>
      </c>
      <c r="J343" s="310">
        <f t="shared" ca="1" si="18"/>
        <v>-1</v>
      </c>
    </row>
    <row r="344" spans="6:10">
      <c r="F344" s="301">
        <f t="shared" si="14"/>
        <v>43831</v>
      </c>
      <c r="G344" s="308">
        <f t="shared" ca="1" si="15"/>
        <v>-1</v>
      </c>
      <c r="H344" s="311">
        <f t="shared" ca="1" si="16"/>
        <v>-1</v>
      </c>
      <c r="I344" s="311">
        <f t="shared" ca="1" si="17"/>
        <v>-1</v>
      </c>
      <c r="J344" s="310">
        <f t="shared" ca="1" si="18"/>
        <v>-1</v>
      </c>
    </row>
    <row r="345" spans="6:10">
      <c r="F345" s="301">
        <f t="shared" si="14"/>
        <v>43862</v>
      </c>
      <c r="G345" s="308">
        <f t="shared" ca="1" si="15"/>
        <v>-1</v>
      </c>
      <c r="H345" s="311">
        <f t="shared" ca="1" si="16"/>
        <v>-1</v>
      </c>
      <c r="I345" s="311">
        <f t="shared" ca="1" si="17"/>
        <v>-1</v>
      </c>
      <c r="J345" s="310">
        <f t="shared" ca="1" si="18"/>
        <v>-1</v>
      </c>
    </row>
    <row r="346" spans="6:10">
      <c r="F346" s="301">
        <f t="shared" si="14"/>
        <v>43891</v>
      </c>
      <c r="G346" s="308">
        <f t="shared" ca="1" si="15"/>
        <v>-1</v>
      </c>
      <c r="H346" s="311">
        <f t="shared" ca="1" si="16"/>
        <v>-1</v>
      </c>
      <c r="I346" s="311">
        <f t="shared" ca="1" si="17"/>
        <v>-1</v>
      </c>
      <c r="J346" s="310">
        <f t="shared" ca="1" si="18"/>
        <v>-1</v>
      </c>
    </row>
    <row r="347" spans="6:10">
      <c r="F347" s="301">
        <f t="shared" si="14"/>
        <v>43922</v>
      </c>
      <c r="G347" s="308">
        <f t="shared" ca="1" si="15"/>
        <v>-1</v>
      </c>
      <c r="H347" s="311">
        <f t="shared" ca="1" si="16"/>
        <v>-1</v>
      </c>
      <c r="I347" s="311">
        <f t="shared" ca="1" si="17"/>
        <v>-1</v>
      </c>
      <c r="J347" s="310">
        <f t="shared" ca="1" si="18"/>
        <v>-1</v>
      </c>
    </row>
    <row r="348" spans="6:10">
      <c r="F348" s="301">
        <f t="shared" si="14"/>
        <v>43952</v>
      </c>
      <c r="G348" s="308">
        <f t="shared" ca="1" si="15"/>
        <v>-1</v>
      </c>
      <c r="H348" s="311">
        <f t="shared" ca="1" si="16"/>
        <v>-1</v>
      </c>
      <c r="I348" s="311">
        <f t="shared" ca="1" si="17"/>
        <v>-1</v>
      </c>
      <c r="J348" s="310">
        <f t="shared" ca="1" si="18"/>
        <v>-1</v>
      </c>
    </row>
    <row r="349" spans="6:10">
      <c r="F349" s="301">
        <f t="shared" si="14"/>
        <v>43983</v>
      </c>
      <c r="G349" s="308">
        <f t="shared" ca="1" si="15"/>
        <v>-1</v>
      </c>
      <c r="H349" s="311">
        <f t="shared" ca="1" si="16"/>
        <v>-1</v>
      </c>
      <c r="I349" s="311">
        <f t="shared" ca="1" si="17"/>
        <v>-1</v>
      </c>
      <c r="J349" s="310">
        <f t="shared" ca="1" si="18"/>
        <v>-1</v>
      </c>
    </row>
    <row r="350" spans="6:10">
      <c r="F350" s="301">
        <f t="shared" si="14"/>
        <v>44013</v>
      </c>
      <c r="G350" s="308">
        <f t="shared" ca="1" si="15"/>
        <v>-1</v>
      </c>
      <c r="H350" s="311">
        <f t="shared" ca="1" si="16"/>
        <v>-1</v>
      </c>
      <c r="I350" s="311">
        <f t="shared" ca="1" si="17"/>
        <v>-1</v>
      </c>
      <c r="J350" s="310">
        <f t="shared" ca="1" si="18"/>
        <v>-1</v>
      </c>
    </row>
    <row r="351" spans="6:10">
      <c r="F351" s="301">
        <f t="shared" si="14"/>
        <v>44044</v>
      </c>
      <c r="G351" s="308">
        <f t="shared" ca="1" si="15"/>
        <v>-1</v>
      </c>
      <c r="H351" s="311">
        <f t="shared" ca="1" si="16"/>
        <v>-1</v>
      </c>
      <c r="I351" s="311">
        <f t="shared" ca="1" si="17"/>
        <v>-1</v>
      </c>
      <c r="J351" s="310">
        <f t="shared" ca="1" si="18"/>
        <v>-1</v>
      </c>
    </row>
    <row r="352" spans="6:10">
      <c r="F352" s="301">
        <f t="shared" si="14"/>
        <v>44075</v>
      </c>
      <c r="G352" s="308">
        <f t="shared" ca="1" si="15"/>
        <v>-1</v>
      </c>
      <c r="H352" s="311">
        <f t="shared" ca="1" si="16"/>
        <v>-1</v>
      </c>
      <c r="I352" s="311">
        <f t="shared" ca="1" si="17"/>
        <v>-1</v>
      </c>
      <c r="J352" s="310">
        <f t="shared" ca="1" si="18"/>
        <v>-1</v>
      </c>
    </row>
    <row r="353" spans="6:10">
      <c r="F353" s="301">
        <f t="shared" si="14"/>
        <v>44105</v>
      </c>
      <c r="G353" s="308">
        <f t="shared" ca="1" si="15"/>
        <v>-1</v>
      </c>
      <c r="H353" s="311">
        <f t="shared" ca="1" si="16"/>
        <v>-1</v>
      </c>
      <c r="I353" s="311">
        <f t="shared" ca="1" si="17"/>
        <v>-1</v>
      </c>
      <c r="J353" s="310">
        <f t="shared" ca="1" si="18"/>
        <v>-1</v>
      </c>
    </row>
    <row r="354" spans="6:10">
      <c r="F354" s="301">
        <f t="shared" si="14"/>
        <v>44136</v>
      </c>
      <c r="G354" s="308">
        <f t="shared" ca="1" si="15"/>
        <v>-1</v>
      </c>
      <c r="H354" s="311">
        <f t="shared" ca="1" si="16"/>
        <v>-1</v>
      </c>
      <c r="I354" s="311">
        <f t="shared" ca="1" si="17"/>
        <v>-1</v>
      </c>
      <c r="J354" s="310">
        <f t="shared" ca="1" si="18"/>
        <v>-1</v>
      </c>
    </row>
    <row r="355" spans="6:10">
      <c r="F355" s="301">
        <f t="shared" si="14"/>
        <v>44166</v>
      </c>
      <c r="G355" s="308">
        <f t="shared" ca="1" si="15"/>
        <v>-1</v>
      </c>
      <c r="H355" s="311">
        <f t="shared" ca="1" si="16"/>
        <v>-1</v>
      </c>
      <c r="I355" s="311">
        <f t="shared" ca="1" si="17"/>
        <v>-1</v>
      </c>
      <c r="J355" s="310">
        <f t="shared" ca="1" si="18"/>
        <v>-1</v>
      </c>
    </row>
    <row r="356" spans="6:10">
      <c r="F356" s="301">
        <f t="shared" si="14"/>
        <v>44197</v>
      </c>
      <c r="G356" s="308">
        <f t="shared" ca="1" si="15"/>
        <v>-1</v>
      </c>
      <c r="H356" s="311">
        <f t="shared" ca="1" si="16"/>
        <v>-1</v>
      </c>
      <c r="I356" s="311">
        <f t="shared" ca="1" si="17"/>
        <v>-1</v>
      </c>
      <c r="J356" s="310">
        <f t="shared" ca="1" si="18"/>
        <v>-1</v>
      </c>
    </row>
    <row r="357" spans="6:10">
      <c r="F357" s="301">
        <f t="shared" si="14"/>
        <v>44228</v>
      </c>
      <c r="G357" s="308">
        <f t="shared" ca="1" si="15"/>
        <v>-1</v>
      </c>
      <c r="H357" s="311">
        <f t="shared" ca="1" si="16"/>
        <v>-1</v>
      </c>
      <c r="I357" s="311">
        <f t="shared" ca="1" si="17"/>
        <v>-1</v>
      </c>
      <c r="J357" s="310">
        <f t="shared" ca="1" si="18"/>
        <v>-1</v>
      </c>
    </row>
    <row r="358" spans="6:10">
      <c r="F358" s="301">
        <f t="shared" si="14"/>
        <v>44256</v>
      </c>
      <c r="G358" s="308">
        <f t="shared" ca="1" si="15"/>
        <v>-1</v>
      </c>
      <c r="H358" s="311">
        <f t="shared" ca="1" si="16"/>
        <v>-1</v>
      </c>
      <c r="I358" s="311">
        <f t="shared" ca="1" si="17"/>
        <v>-1</v>
      </c>
      <c r="J358" s="310">
        <f t="shared" ca="1" si="18"/>
        <v>-1</v>
      </c>
    </row>
    <row r="359" spans="6:10">
      <c r="F359" s="301">
        <f t="shared" si="14"/>
        <v>44287</v>
      </c>
      <c r="G359" s="308">
        <f t="shared" ca="1" si="15"/>
        <v>-1</v>
      </c>
      <c r="H359" s="311">
        <f t="shared" ca="1" si="16"/>
        <v>-1</v>
      </c>
      <c r="I359" s="311">
        <f t="shared" ca="1" si="17"/>
        <v>-1</v>
      </c>
      <c r="J359" s="310">
        <f t="shared" ca="1" si="18"/>
        <v>-1</v>
      </c>
    </row>
    <row r="360" spans="6:10">
      <c r="F360" s="301">
        <f t="shared" si="14"/>
        <v>44317</v>
      </c>
      <c r="G360" s="308">
        <f t="shared" ca="1" si="15"/>
        <v>-1</v>
      </c>
      <c r="H360" s="311">
        <f t="shared" ca="1" si="16"/>
        <v>-1</v>
      </c>
      <c r="I360" s="311">
        <f t="shared" ca="1" si="17"/>
        <v>-1</v>
      </c>
      <c r="J360" s="310">
        <f t="shared" ca="1" si="18"/>
        <v>-1</v>
      </c>
    </row>
    <row r="361" spans="6:10">
      <c r="F361" s="301">
        <f t="shared" si="14"/>
        <v>44348</v>
      </c>
      <c r="G361" s="308">
        <f t="shared" ca="1" si="15"/>
        <v>-1</v>
      </c>
      <c r="H361" s="311">
        <f t="shared" ca="1" si="16"/>
        <v>-1</v>
      </c>
      <c r="I361" s="311">
        <f t="shared" ca="1" si="17"/>
        <v>-1</v>
      </c>
      <c r="J361" s="310">
        <f t="shared" ca="1" si="18"/>
        <v>-1</v>
      </c>
    </row>
    <row r="362" spans="6:10">
      <c r="F362" s="301">
        <f t="shared" si="14"/>
        <v>44378</v>
      </c>
      <c r="G362" s="308">
        <f t="shared" ca="1" si="15"/>
        <v>-1</v>
      </c>
      <c r="H362" s="311">
        <f t="shared" ca="1" si="16"/>
        <v>-1</v>
      </c>
      <c r="I362" s="311">
        <f t="shared" ca="1" si="17"/>
        <v>-1</v>
      </c>
      <c r="J362" s="310">
        <f t="shared" ca="1" si="18"/>
        <v>-1</v>
      </c>
    </row>
    <row r="363" spans="6:10">
      <c r="F363" s="301">
        <f t="shared" si="14"/>
        <v>44409</v>
      </c>
      <c r="G363" s="308">
        <f t="shared" ca="1" si="15"/>
        <v>-1</v>
      </c>
      <c r="H363" s="311">
        <f t="shared" ca="1" si="16"/>
        <v>-1</v>
      </c>
      <c r="I363" s="311">
        <f t="shared" ca="1" si="17"/>
        <v>-1</v>
      </c>
      <c r="J363" s="310">
        <f t="shared" ca="1" si="18"/>
        <v>-1</v>
      </c>
    </row>
    <row r="364" spans="6:10">
      <c r="F364" s="301">
        <f t="shared" si="14"/>
        <v>44440</v>
      </c>
      <c r="G364" s="308">
        <f t="shared" ca="1" si="15"/>
        <v>-1</v>
      </c>
      <c r="H364" s="311">
        <f t="shared" ca="1" si="16"/>
        <v>-1</v>
      </c>
      <c r="I364" s="311">
        <f t="shared" ca="1" si="17"/>
        <v>-1</v>
      </c>
      <c r="J364" s="310">
        <f t="shared" ca="1" si="18"/>
        <v>-1</v>
      </c>
    </row>
    <row r="365" spans="6:10">
      <c r="F365" s="301">
        <f t="shared" si="14"/>
        <v>44470</v>
      </c>
      <c r="G365" s="308">
        <f t="shared" ca="1" si="15"/>
        <v>-1</v>
      </c>
      <c r="H365" s="311">
        <f t="shared" ca="1" si="16"/>
        <v>-1</v>
      </c>
      <c r="I365" s="311">
        <f t="shared" ca="1" si="17"/>
        <v>-1</v>
      </c>
      <c r="J365" s="310">
        <f t="shared" ca="1" si="18"/>
        <v>-1</v>
      </c>
    </row>
    <row r="366" spans="6:10">
      <c r="F366" s="301">
        <f t="shared" si="14"/>
        <v>44501</v>
      </c>
      <c r="G366" s="308">
        <f t="shared" ca="1" si="15"/>
        <v>-1</v>
      </c>
      <c r="H366" s="311">
        <f t="shared" ca="1" si="16"/>
        <v>-1</v>
      </c>
      <c r="I366" s="311">
        <f t="shared" ca="1" si="17"/>
        <v>-1</v>
      </c>
      <c r="J366" s="310">
        <f t="shared" ca="1" si="18"/>
        <v>-1</v>
      </c>
    </row>
    <row r="367" spans="6:10">
      <c r="F367" s="301">
        <f t="shared" si="14"/>
        <v>44531</v>
      </c>
      <c r="G367" s="308">
        <f t="shared" ca="1" si="15"/>
        <v>-1</v>
      </c>
      <c r="H367" s="311">
        <f t="shared" ca="1" si="16"/>
        <v>-1</v>
      </c>
      <c r="I367" s="311">
        <f t="shared" ca="1" si="17"/>
        <v>-1</v>
      </c>
      <c r="J367" s="310">
        <f t="shared" ca="1" si="18"/>
        <v>-1</v>
      </c>
    </row>
    <row r="368" spans="6:10">
      <c r="F368" s="301">
        <f t="shared" si="14"/>
        <v>44562</v>
      </c>
      <c r="G368" s="308">
        <f t="shared" ca="1" si="15"/>
        <v>-1</v>
      </c>
      <c r="H368" s="311">
        <f t="shared" ca="1" si="16"/>
        <v>-1</v>
      </c>
      <c r="I368" s="311">
        <f t="shared" ca="1" si="17"/>
        <v>-1</v>
      </c>
      <c r="J368" s="310">
        <f t="shared" ca="1" si="18"/>
        <v>-1</v>
      </c>
    </row>
    <row r="369" spans="6:10">
      <c r="F369" s="301">
        <f t="shared" si="14"/>
        <v>44593</v>
      </c>
      <c r="G369" s="308">
        <f t="shared" ca="1" si="15"/>
        <v>-1</v>
      </c>
      <c r="H369" s="311">
        <f t="shared" ca="1" si="16"/>
        <v>-1</v>
      </c>
      <c r="I369" s="311">
        <f t="shared" ca="1" si="17"/>
        <v>-1</v>
      </c>
      <c r="J369" s="310">
        <f t="shared" ca="1" si="18"/>
        <v>-1</v>
      </c>
    </row>
    <row r="370" spans="6:10">
      <c r="F370" s="301">
        <f t="shared" si="14"/>
        <v>44621</v>
      </c>
      <c r="G370" s="308">
        <f t="shared" ca="1" si="15"/>
        <v>-1</v>
      </c>
      <c r="H370" s="311">
        <f t="shared" ca="1" si="16"/>
        <v>-1</v>
      </c>
      <c r="I370" s="311">
        <f t="shared" ca="1" si="17"/>
        <v>-1</v>
      </c>
      <c r="J370" s="310">
        <f t="shared" ca="1" si="18"/>
        <v>-1</v>
      </c>
    </row>
    <row r="371" spans="6:10">
      <c r="F371" s="301">
        <f t="shared" si="14"/>
        <v>44652</v>
      </c>
      <c r="G371" s="308">
        <f t="shared" ca="1" si="15"/>
        <v>-1</v>
      </c>
      <c r="H371" s="311">
        <f t="shared" ca="1" si="16"/>
        <v>-1</v>
      </c>
      <c r="I371" s="311">
        <f t="shared" ca="1" si="17"/>
        <v>-1</v>
      </c>
      <c r="J371" s="310">
        <f t="shared" ca="1" si="18"/>
        <v>-1</v>
      </c>
    </row>
    <row r="372" spans="6:10">
      <c r="F372" s="301">
        <f t="shared" si="14"/>
        <v>44682</v>
      </c>
      <c r="G372" s="308">
        <f t="shared" ca="1" si="15"/>
        <v>-1</v>
      </c>
      <c r="H372" s="311">
        <f t="shared" ca="1" si="16"/>
        <v>-1</v>
      </c>
      <c r="I372" s="311">
        <f t="shared" ca="1" si="17"/>
        <v>-1</v>
      </c>
      <c r="J372" s="310">
        <f t="shared" ca="1" si="18"/>
        <v>-1</v>
      </c>
    </row>
    <row r="373" spans="6:10">
      <c r="F373" s="301">
        <f t="shared" si="14"/>
        <v>44713</v>
      </c>
      <c r="G373" s="308">
        <f t="shared" ca="1" si="15"/>
        <v>-1</v>
      </c>
      <c r="H373" s="311">
        <f t="shared" ca="1" si="16"/>
        <v>-1</v>
      </c>
      <c r="I373" s="311">
        <f t="shared" ca="1" si="17"/>
        <v>-1</v>
      </c>
      <c r="J373" s="310">
        <f t="shared" ca="1" si="18"/>
        <v>-1</v>
      </c>
    </row>
    <row r="374" spans="6:10">
      <c r="F374" s="301">
        <f t="shared" si="14"/>
        <v>44743</v>
      </c>
      <c r="G374" s="308">
        <f t="shared" ca="1" si="15"/>
        <v>-1</v>
      </c>
      <c r="H374" s="311">
        <f t="shared" ca="1" si="16"/>
        <v>-1</v>
      </c>
      <c r="I374" s="311">
        <f t="shared" ca="1" si="17"/>
        <v>-1</v>
      </c>
      <c r="J374" s="310">
        <f t="shared" ca="1" si="18"/>
        <v>-1</v>
      </c>
    </row>
    <row r="375" spans="6:10">
      <c r="F375" s="301">
        <f t="shared" si="14"/>
        <v>44774</v>
      </c>
      <c r="G375" s="308">
        <f t="shared" ca="1" si="15"/>
        <v>-1</v>
      </c>
      <c r="H375" s="311">
        <f t="shared" ca="1" si="16"/>
        <v>-1</v>
      </c>
      <c r="I375" s="311">
        <f t="shared" ca="1" si="17"/>
        <v>-1</v>
      </c>
      <c r="J375" s="310">
        <f t="shared" ca="1" si="18"/>
        <v>-1</v>
      </c>
    </row>
    <row r="376" spans="6:10">
      <c r="F376" s="301">
        <f t="shared" si="14"/>
        <v>44805</v>
      </c>
      <c r="G376" s="308">
        <f t="shared" ca="1" si="15"/>
        <v>-1</v>
      </c>
      <c r="H376" s="311">
        <f t="shared" ca="1" si="16"/>
        <v>-1</v>
      </c>
      <c r="I376" s="311">
        <f t="shared" ca="1" si="17"/>
        <v>-1</v>
      </c>
      <c r="J376" s="310">
        <f t="shared" ca="1" si="18"/>
        <v>-1</v>
      </c>
    </row>
    <row r="377" spans="6:10">
      <c r="F377" s="301">
        <f t="shared" si="14"/>
        <v>44835</v>
      </c>
      <c r="G377" s="308">
        <f t="shared" ca="1" si="15"/>
        <v>-1</v>
      </c>
      <c r="H377" s="311">
        <f t="shared" ca="1" si="16"/>
        <v>-1</v>
      </c>
      <c r="I377" s="311">
        <f t="shared" ca="1" si="17"/>
        <v>-1</v>
      </c>
      <c r="J377" s="310">
        <f t="shared" ca="1" si="18"/>
        <v>-1</v>
      </c>
    </row>
    <row r="378" spans="6:10">
      <c r="F378" s="301">
        <f t="shared" si="14"/>
        <v>44866</v>
      </c>
      <c r="G378" s="308">
        <f t="shared" ca="1" si="15"/>
        <v>-1</v>
      </c>
      <c r="H378" s="311">
        <f t="shared" ca="1" si="16"/>
        <v>-1</v>
      </c>
      <c r="I378" s="311">
        <f t="shared" ca="1" si="17"/>
        <v>-1</v>
      </c>
      <c r="J378" s="310">
        <f t="shared" ca="1" si="18"/>
        <v>-1</v>
      </c>
    </row>
    <row r="379" spans="6:10">
      <c r="F379" s="301">
        <f t="shared" si="14"/>
        <v>44896</v>
      </c>
      <c r="G379" s="308">
        <f t="shared" ca="1" si="15"/>
        <v>-1</v>
      </c>
      <c r="H379" s="311">
        <f t="shared" ca="1" si="16"/>
        <v>-1</v>
      </c>
      <c r="I379" s="311">
        <f t="shared" ca="1" si="17"/>
        <v>-1</v>
      </c>
      <c r="J379" s="310">
        <f t="shared" ca="1" si="18"/>
        <v>-1</v>
      </c>
    </row>
    <row r="380" spans="6:10">
      <c r="F380" s="301">
        <f t="shared" si="14"/>
        <v>44927</v>
      </c>
      <c r="G380" s="308">
        <f t="shared" ca="1" si="15"/>
        <v>-1</v>
      </c>
      <c r="H380" s="311">
        <f t="shared" ca="1" si="16"/>
        <v>-1</v>
      </c>
      <c r="I380" s="311">
        <f t="shared" ca="1" si="17"/>
        <v>-1</v>
      </c>
      <c r="J380" s="310">
        <f t="shared" ca="1" si="18"/>
        <v>-1</v>
      </c>
    </row>
    <row r="381" spans="6:10">
      <c r="F381" s="301">
        <f t="shared" si="14"/>
        <v>44958</v>
      </c>
      <c r="G381" s="308">
        <f t="shared" ca="1" si="15"/>
        <v>-1</v>
      </c>
      <c r="H381" s="311">
        <f t="shared" ca="1" si="16"/>
        <v>-1</v>
      </c>
      <c r="I381" s="311">
        <f t="shared" ca="1" si="17"/>
        <v>-1</v>
      </c>
      <c r="J381" s="310">
        <f t="shared" ca="1" si="18"/>
        <v>-1</v>
      </c>
    </row>
    <row r="382" spans="6:10">
      <c r="F382" s="301">
        <f t="shared" si="14"/>
        <v>44986</v>
      </c>
      <c r="G382" s="308">
        <f t="shared" ca="1" si="15"/>
        <v>-1</v>
      </c>
      <c r="H382" s="311">
        <f t="shared" ca="1" si="16"/>
        <v>-1</v>
      </c>
      <c r="I382" s="311">
        <f t="shared" ca="1" si="17"/>
        <v>-1</v>
      </c>
      <c r="J382" s="310">
        <f t="shared" ca="1" si="18"/>
        <v>-1</v>
      </c>
    </row>
    <row r="383" spans="6:10">
      <c r="F383" s="301">
        <f t="shared" si="14"/>
        <v>45017</v>
      </c>
      <c r="G383" s="308">
        <f t="shared" ca="1" si="15"/>
        <v>-1</v>
      </c>
      <c r="H383" s="311">
        <f t="shared" ca="1" si="16"/>
        <v>-1</v>
      </c>
      <c r="I383" s="311">
        <f t="shared" ca="1" si="17"/>
        <v>-1</v>
      </c>
      <c r="J383" s="310">
        <f t="shared" ca="1" si="18"/>
        <v>-1</v>
      </c>
    </row>
    <row r="384" spans="6:10">
      <c r="F384" s="301">
        <f t="shared" si="14"/>
        <v>45047</v>
      </c>
      <c r="G384" s="308">
        <f t="shared" ca="1" si="15"/>
        <v>-1</v>
      </c>
      <c r="H384" s="311">
        <f t="shared" ca="1" si="16"/>
        <v>-1</v>
      </c>
      <c r="I384" s="311">
        <f t="shared" ca="1" si="17"/>
        <v>-1</v>
      </c>
      <c r="J384" s="310">
        <f t="shared" ca="1" si="18"/>
        <v>-1</v>
      </c>
    </row>
    <row r="385" spans="6:10">
      <c r="F385" s="301">
        <f t="shared" si="14"/>
        <v>45078</v>
      </c>
      <c r="G385" s="308">
        <f t="shared" ca="1" si="15"/>
        <v>-1</v>
      </c>
      <c r="H385" s="311">
        <f t="shared" ca="1" si="16"/>
        <v>-1</v>
      </c>
      <c r="I385" s="311">
        <f t="shared" ca="1" si="17"/>
        <v>-1</v>
      </c>
      <c r="J385" s="310">
        <f t="shared" ca="1" si="18"/>
        <v>-1</v>
      </c>
    </row>
    <row r="386" spans="6:10">
      <c r="F386" s="301">
        <f t="shared" si="14"/>
        <v>45108</v>
      </c>
      <c r="G386" s="308">
        <f t="shared" ca="1" si="15"/>
        <v>-1</v>
      </c>
      <c r="H386" s="311">
        <f t="shared" ca="1" si="16"/>
        <v>-1</v>
      </c>
      <c r="I386" s="311">
        <f t="shared" ca="1" si="17"/>
        <v>-1</v>
      </c>
      <c r="J386" s="310">
        <f t="shared" ca="1" si="18"/>
        <v>-1</v>
      </c>
    </row>
    <row r="387" spans="6:10">
      <c r="F387" s="301">
        <f t="shared" si="14"/>
        <v>45139</v>
      </c>
      <c r="G387" s="308">
        <f t="shared" ca="1" si="15"/>
        <v>-1</v>
      </c>
      <c r="H387" s="311">
        <f t="shared" ca="1" si="16"/>
        <v>-1</v>
      </c>
      <c r="I387" s="311">
        <f t="shared" ca="1" si="17"/>
        <v>-1</v>
      </c>
      <c r="J387" s="310">
        <f t="shared" ca="1" si="18"/>
        <v>-1</v>
      </c>
    </row>
    <row r="388" spans="6:10">
      <c r="F388" s="301">
        <f t="shared" si="14"/>
        <v>45170</v>
      </c>
      <c r="G388" s="308">
        <f t="shared" ca="1" si="15"/>
        <v>-1</v>
      </c>
      <c r="H388" s="311">
        <f t="shared" ca="1" si="16"/>
        <v>-1</v>
      </c>
      <c r="I388" s="311">
        <f t="shared" ca="1" si="17"/>
        <v>-1</v>
      </c>
      <c r="J388" s="310">
        <f t="shared" ca="1" si="18"/>
        <v>-1</v>
      </c>
    </row>
    <row r="389" spans="6:10">
      <c r="F389" s="301">
        <f t="shared" si="14"/>
        <v>45200</v>
      </c>
      <c r="G389" s="308">
        <f t="shared" ca="1" si="15"/>
        <v>-1</v>
      </c>
      <c r="H389" s="311">
        <f t="shared" ca="1" si="16"/>
        <v>-1</v>
      </c>
      <c r="I389" s="311">
        <f t="shared" ca="1" si="17"/>
        <v>-1</v>
      </c>
      <c r="J389" s="310">
        <f t="shared" ca="1" si="18"/>
        <v>-1</v>
      </c>
    </row>
    <row r="390" spans="6:10">
      <c r="F390" s="301">
        <f t="shared" si="14"/>
        <v>45231</v>
      </c>
      <c r="G390" s="308">
        <f t="shared" ca="1" si="15"/>
        <v>-1</v>
      </c>
      <c r="H390" s="311">
        <f t="shared" ca="1" si="16"/>
        <v>-1</v>
      </c>
      <c r="I390" s="311">
        <f t="shared" ca="1" si="17"/>
        <v>-1</v>
      </c>
      <c r="J390" s="310">
        <f t="shared" ca="1" si="18"/>
        <v>-1</v>
      </c>
    </row>
    <row r="391" spans="6:10">
      <c r="F391" s="301">
        <f t="shared" si="14"/>
        <v>45261</v>
      </c>
      <c r="G391" s="308">
        <f t="shared" ca="1" si="15"/>
        <v>-1</v>
      </c>
      <c r="H391" s="311">
        <f t="shared" ca="1" si="16"/>
        <v>-1</v>
      </c>
      <c r="I391" s="311">
        <f t="shared" ca="1" si="17"/>
        <v>-1</v>
      </c>
      <c r="J391" s="310">
        <f t="shared" ca="1" si="18"/>
        <v>-1</v>
      </c>
    </row>
    <row r="392" spans="6:10">
      <c r="F392" s="301">
        <f t="shared" si="14"/>
        <v>45292</v>
      </c>
      <c r="G392" s="308">
        <f t="shared" ca="1" si="15"/>
        <v>-1</v>
      </c>
      <c r="H392" s="311">
        <f t="shared" ca="1" si="16"/>
        <v>-1</v>
      </c>
      <c r="I392" s="311">
        <f t="shared" ca="1" si="17"/>
        <v>-1</v>
      </c>
      <c r="J392" s="310">
        <f t="shared" ca="1" si="18"/>
        <v>-1</v>
      </c>
    </row>
    <row r="393" spans="6:10">
      <c r="F393" s="301">
        <f t="shared" si="14"/>
        <v>45323</v>
      </c>
      <c r="G393" s="308">
        <f t="shared" ca="1" si="15"/>
        <v>-1</v>
      </c>
      <c r="H393" s="311">
        <f t="shared" ca="1" si="16"/>
        <v>-1</v>
      </c>
      <c r="I393" s="311">
        <f t="shared" ca="1" si="17"/>
        <v>-1</v>
      </c>
      <c r="J393" s="310">
        <f t="shared" ca="1" si="18"/>
        <v>-1</v>
      </c>
    </row>
    <row r="394" spans="6:10">
      <c r="F394" s="301">
        <f t="shared" si="14"/>
        <v>45352</v>
      </c>
      <c r="G394" s="308">
        <f t="shared" ca="1" si="15"/>
        <v>-1</v>
      </c>
      <c r="H394" s="311">
        <f t="shared" ca="1" si="16"/>
        <v>-1</v>
      </c>
      <c r="I394" s="311">
        <f t="shared" ca="1" si="17"/>
        <v>-1</v>
      </c>
      <c r="J394" s="310">
        <f t="shared" ca="1" si="18"/>
        <v>-1</v>
      </c>
    </row>
    <row r="395" spans="6:10">
      <c r="F395" s="301">
        <f t="shared" si="14"/>
        <v>45383</v>
      </c>
      <c r="G395" s="308">
        <f t="shared" ca="1" si="15"/>
        <v>-1</v>
      </c>
      <c r="H395" s="311">
        <f t="shared" ca="1" si="16"/>
        <v>-1</v>
      </c>
      <c r="I395" s="311">
        <f t="shared" ca="1" si="17"/>
        <v>-1</v>
      </c>
      <c r="J395" s="310">
        <f t="shared" ca="1" si="18"/>
        <v>-1</v>
      </c>
    </row>
    <row r="396" spans="6:10">
      <c r="F396" s="301">
        <f t="shared" ref="F396:F439" si="19">+B139</f>
        <v>45413</v>
      </c>
      <c r="G396" s="308">
        <f t="shared" ref="G396:G439" ca="1" si="20">+IF(ISERROR(G139/C139-1),0,G139/C139-1)</f>
        <v>-1</v>
      </c>
      <c r="H396" s="311">
        <f t="shared" ref="H396:H439" ca="1" si="21">+IF(ISERROR(H139/D139-1),0,H139/D139-1)</f>
        <v>-1</v>
      </c>
      <c r="I396" s="311">
        <f t="shared" ref="I396:I439" ca="1" si="22">+IF(ISERROR(I139/E139-1),0,I139/E139-1)</f>
        <v>-1</v>
      </c>
      <c r="J396" s="310">
        <f t="shared" ref="J396:J439" ca="1" si="23">+IF(ISERROR(J139/F139-1),0,J139/F139-1)</f>
        <v>-1</v>
      </c>
    </row>
    <row r="397" spans="6:10">
      <c r="F397" s="301">
        <f t="shared" si="19"/>
        <v>45444</v>
      </c>
      <c r="G397" s="308">
        <f t="shared" ca="1" si="20"/>
        <v>-1</v>
      </c>
      <c r="H397" s="311">
        <f t="shared" ca="1" si="21"/>
        <v>-1</v>
      </c>
      <c r="I397" s="311">
        <f t="shared" ca="1" si="22"/>
        <v>-1</v>
      </c>
      <c r="J397" s="310">
        <f t="shared" ca="1" si="23"/>
        <v>-1</v>
      </c>
    </row>
    <row r="398" spans="6:10">
      <c r="F398" s="301">
        <f t="shared" si="19"/>
        <v>45474</v>
      </c>
      <c r="G398" s="308">
        <f t="shared" ca="1" si="20"/>
        <v>-1</v>
      </c>
      <c r="H398" s="311">
        <f t="shared" ca="1" si="21"/>
        <v>-1</v>
      </c>
      <c r="I398" s="311">
        <f t="shared" ca="1" si="22"/>
        <v>-1</v>
      </c>
      <c r="J398" s="310">
        <f t="shared" ca="1" si="23"/>
        <v>-1</v>
      </c>
    </row>
    <row r="399" spans="6:10">
      <c r="F399" s="301">
        <f t="shared" si="19"/>
        <v>45505</v>
      </c>
      <c r="G399" s="308">
        <f t="shared" ca="1" si="20"/>
        <v>-1</v>
      </c>
      <c r="H399" s="311">
        <f t="shared" ca="1" si="21"/>
        <v>-1</v>
      </c>
      <c r="I399" s="311">
        <f t="shared" ca="1" si="22"/>
        <v>-1</v>
      </c>
      <c r="J399" s="310">
        <f t="shared" ca="1" si="23"/>
        <v>-1</v>
      </c>
    </row>
    <row r="400" spans="6:10">
      <c r="F400" s="301">
        <f t="shared" si="19"/>
        <v>45536</v>
      </c>
      <c r="G400" s="308">
        <f t="shared" ca="1" si="20"/>
        <v>-1</v>
      </c>
      <c r="H400" s="311">
        <f t="shared" ca="1" si="21"/>
        <v>-1</v>
      </c>
      <c r="I400" s="311">
        <f t="shared" ca="1" si="22"/>
        <v>-1</v>
      </c>
      <c r="J400" s="310">
        <f t="shared" ca="1" si="23"/>
        <v>-1</v>
      </c>
    </row>
    <row r="401" spans="6:10">
      <c r="F401" s="301">
        <f t="shared" si="19"/>
        <v>45566</v>
      </c>
      <c r="G401" s="308">
        <f t="shared" ca="1" si="20"/>
        <v>-1</v>
      </c>
      <c r="H401" s="311">
        <f t="shared" ca="1" si="21"/>
        <v>-1</v>
      </c>
      <c r="I401" s="311">
        <f t="shared" ca="1" si="22"/>
        <v>-1</v>
      </c>
      <c r="J401" s="310">
        <f t="shared" ca="1" si="23"/>
        <v>-1</v>
      </c>
    </row>
    <row r="402" spans="6:10">
      <c r="F402" s="301">
        <f t="shared" si="19"/>
        <v>45597</v>
      </c>
      <c r="G402" s="308">
        <f t="shared" ca="1" si="20"/>
        <v>-1</v>
      </c>
      <c r="H402" s="311">
        <f t="shared" ca="1" si="21"/>
        <v>-1</v>
      </c>
      <c r="I402" s="311">
        <f t="shared" ca="1" si="22"/>
        <v>-1</v>
      </c>
      <c r="J402" s="310">
        <f t="shared" ca="1" si="23"/>
        <v>-1</v>
      </c>
    </row>
    <row r="403" spans="6:10">
      <c r="F403" s="301">
        <f t="shared" si="19"/>
        <v>45627</v>
      </c>
      <c r="G403" s="308">
        <f t="shared" ca="1" si="20"/>
        <v>-1</v>
      </c>
      <c r="H403" s="311">
        <f t="shared" ca="1" si="21"/>
        <v>-1</v>
      </c>
      <c r="I403" s="311">
        <f t="shared" ca="1" si="22"/>
        <v>-1</v>
      </c>
      <c r="J403" s="310">
        <f t="shared" ca="1" si="23"/>
        <v>-1</v>
      </c>
    </row>
    <row r="404" spans="6:10">
      <c r="F404" s="301">
        <f t="shared" si="19"/>
        <v>45658</v>
      </c>
      <c r="G404" s="308">
        <f t="shared" ca="1" si="20"/>
        <v>-1</v>
      </c>
      <c r="H404" s="311">
        <f t="shared" ca="1" si="21"/>
        <v>-1</v>
      </c>
      <c r="I404" s="311">
        <f t="shared" ca="1" si="22"/>
        <v>-1</v>
      </c>
      <c r="J404" s="310">
        <f t="shared" ca="1" si="23"/>
        <v>-1</v>
      </c>
    </row>
    <row r="405" spans="6:10">
      <c r="F405" s="301">
        <f t="shared" si="19"/>
        <v>45689</v>
      </c>
      <c r="G405" s="308">
        <f t="shared" ca="1" si="20"/>
        <v>-1</v>
      </c>
      <c r="H405" s="311">
        <f t="shared" ca="1" si="21"/>
        <v>-1</v>
      </c>
      <c r="I405" s="311">
        <f t="shared" ca="1" si="22"/>
        <v>-1</v>
      </c>
      <c r="J405" s="310">
        <f t="shared" ca="1" si="23"/>
        <v>-1</v>
      </c>
    </row>
    <row r="406" spans="6:10">
      <c r="F406" s="301">
        <f t="shared" si="19"/>
        <v>45717</v>
      </c>
      <c r="G406" s="308">
        <f t="shared" ca="1" si="20"/>
        <v>-1</v>
      </c>
      <c r="H406" s="311">
        <f t="shared" ca="1" si="21"/>
        <v>-1</v>
      </c>
      <c r="I406" s="311">
        <f t="shared" ca="1" si="22"/>
        <v>-1</v>
      </c>
      <c r="J406" s="310">
        <f t="shared" ca="1" si="23"/>
        <v>-1</v>
      </c>
    </row>
    <row r="407" spans="6:10">
      <c r="F407" s="301">
        <f t="shared" si="19"/>
        <v>45748</v>
      </c>
      <c r="G407" s="308">
        <f t="shared" ca="1" si="20"/>
        <v>-1</v>
      </c>
      <c r="H407" s="311">
        <f t="shared" ca="1" si="21"/>
        <v>-1</v>
      </c>
      <c r="I407" s="311">
        <f t="shared" ca="1" si="22"/>
        <v>-1</v>
      </c>
      <c r="J407" s="310">
        <f t="shared" ca="1" si="23"/>
        <v>-1</v>
      </c>
    </row>
    <row r="408" spans="6:10">
      <c r="F408" s="301">
        <f t="shared" si="19"/>
        <v>45778</v>
      </c>
      <c r="G408" s="308">
        <f t="shared" ca="1" si="20"/>
        <v>-1</v>
      </c>
      <c r="H408" s="311">
        <f t="shared" ca="1" si="21"/>
        <v>-1</v>
      </c>
      <c r="I408" s="311">
        <f t="shared" ca="1" si="22"/>
        <v>-1</v>
      </c>
      <c r="J408" s="310">
        <f t="shared" ca="1" si="23"/>
        <v>-1</v>
      </c>
    </row>
    <row r="409" spans="6:10">
      <c r="F409" s="301">
        <f t="shared" si="19"/>
        <v>45809</v>
      </c>
      <c r="G409" s="308">
        <f t="shared" ca="1" si="20"/>
        <v>-1</v>
      </c>
      <c r="H409" s="311">
        <f t="shared" ca="1" si="21"/>
        <v>-1</v>
      </c>
      <c r="I409" s="311">
        <f t="shared" ca="1" si="22"/>
        <v>-1</v>
      </c>
      <c r="J409" s="310">
        <f t="shared" ca="1" si="23"/>
        <v>-1</v>
      </c>
    </row>
    <row r="410" spans="6:10">
      <c r="F410" s="301">
        <f t="shared" si="19"/>
        <v>45839</v>
      </c>
      <c r="G410" s="308">
        <f t="shared" ca="1" si="20"/>
        <v>-1</v>
      </c>
      <c r="H410" s="311">
        <f t="shared" ca="1" si="21"/>
        <v>-1</v>
      </c>
      <c r="I410" s="311">
        <f t="shared" ca="1" si="22"/>
        <v>-1</v>
      </c>
      <c r="J410" s="310">
        <f t="shared" ca="1" si="23"/>
        <v>-1</v>
      </c>
    </row>
    <row r="411" spans="6:10">
      <c r="F411" s="301">
        <f t="shared" si="19"/>
        <v>45870</v>
      </c>
      <c r="G411" s="308">
        <f t="shared" ca="1" si="20"/>
        <v>-1</v>
      </c>
      <c r="H411" s="311">
        <f t="shared" ca="1" si="21"/>
        <v>-1</v>
      </c>
      <c r="I411" s="311">
        <f t="shared" ca="1" si="22"/>
        <v>-1</v>
      </c>
      <c r="J411" s="310">
        <f t="shared" ca="1" si="23"/>
        <v>-1</v>
      </c>
    </row>
    <row r="412" spans="6:10">
      <c r="F412" s="301">
        <f t="shared" si="19"/>
        <v>45901</v>
      </c>
      <c r="G412" s="308">
        <f t="shared" ca="1" si="20"/>
        <v>-1</v>
      </c>
      <c r="H412" s="311">
        <f t="shared" ca="1" si="21"/>
        <v>-1</v>
      </c>
      <c r="I412" s="311">
        <f t="shared" ca="1" si="22"/>
        <v>-1</v>
      </c>
      <c r="J412" s="310">
        <f t="shared" ca="1" si="23"/>
        <v>-1</v>
      </c>
    </row>
    <row r="413" spans="6:10">
      <c r="F413" s="301">
        <f t="shared" si="19"/>
        <v>45931</v>
      </c>
      <c r="G413" s="308">
        <f t="shared" ca="1" si="20"/>
        <v>-1</v>
      </c>
      <c r="H413" s="311">
        <f t="shared" ca="1" si="21"/>
        <v>-1</v>
      </c>
      <c r="I413" s="311">
        <f t="shared" ca="1" si="22"/>
        <v>-1</v>
      </c>
      <c r="J413" s="310">
        <f t="shared" ca="1" si="23"/>
        <v>-1</v>
      </c>
    </row>
    <row r="414" spans="6:10">
      <c r="F414" s="301">
        <f t="shared" si="19"/>
        <v>45962</v>
      </c>
      <c r="G414" s="308">
        <f t="shared" ca="1" si="20"/>
        <v>-1</v>
      </c>
      <c r="H414" s="311">
        <f t="shared" ca="1" si="21"/>
        <v>-1</v>
      </c>
      <c r="I414" s="311">
        <f t="shared" ca="1" si="22"/>
        <v>-1</v>
      </c>
      <c r="J414" s="310">
        <f t="shared" ca="1" si="23"/>
        <v>-1</v>
      </c>
    </row>
    <row r="415" spans="6:10">
      <c r="F415" s="301">
        <f t="shared" si="19"/>
        <v>45992</v>
      </c>
      <c r="G415" s="308">
        <f t="shared" ca="1" si="20"/>
        <v>-1</v>
      </c>
      <c r="H415" s="311">
        <f t="shared" ca="1" si="21"/>
        <v>-1</v>
      </c>
      <c r="I415" s="311">
        <f t="shared" ca="1" si="22"/>
        <v>-1</v>
      </c>
      <c r="J415" s="310">
        <f t="shared" ca="1" si="23"/>
        <v>-1</v>
      </c>
    </row>
    <row r="416" spans="6:10">
      <c r="F416" s="301">
        <f t="shared" si="19"/>
        <v>46023</v>
      </c>
      <c r="G416" s="308">
        <f t="shared" ca="1" si="20"/>
        <v>-1</v>
      </c>
      <c r="H416" s="311">
        <f t="shared" ca="1" si="21"/>
        <v>-1</v>
      </c>
      <c r="I416" s="311">
        <f t="shared" ca="1" si="22"/>
        <v>-1</v>
      </c>
      <c r="J416" s="310">
        <f t="shared" ca="1" si="23"/>
        <v>-1</v>
      </c>
    </row>
    <row r="417" spans="6:10">
      <c r="F417" s="301">
        <f t="shared" si="19"/>
        <v>46054</v>
      </c>
      <c r="G417" s="308">
        <f t="shared" ca="1" si="20"/>
        <v>-1</v>
      </c>
      <c r="H417" s="311">
        <f t="shared" ca="1" si="21"/>
        <v>-1</v>
      </c>
      <c r="I417" s="311">
        <f t="shared" ca="1" si="22"/>
        <v>-1</v>
      </c>
      <c r="J417" s="310">
        <f t="shared" ca="1" si="23"/>
        <v>-1</v>
      </c>
    </row>
    <row r="418" spans="6:10">
      <c r="F418" s="301">
        <f t="shared" si="19"/>
        <v>46082</v>
      </c>
      <c r="G418" s="308">
        <f t="shared" ca="1" si="20"/>
        <v>-1</v>
      </c>
      <c r="H418" s="311">
        <f t="shared" ca="1" si="21"/>
        <v>-1</v>
      </c>
      <c r="I418" s="311">
        <f t="shared" ca="1" si="22"/>
        <v>-1</v>
      </c>
      <c r="J418" s="310">
        <f t="shared" ca="1" si="23"/>
        <v>-1</v>
      </c>
    </row>
    <row r="419" spans="6:10">
      <c r="F419" s="301">
        <f t="shared" si="19"/>
        <v>46113</v>
      </c>
      <c r="G419" s="308">
        <f t="shared" ca="1" si="20"/>
        <v>-1</v>
      </c>
      <c r="H419" s="311">
        <f t="shared" ca="1" si="21"/>
        <v>-1</v>
      </c>
      <c r="I419" s="311">
        <f t="shared" ca="1" si="22"/>
        <v>-1</v>
      </c>
      <c r="J419" s="310">
        <f t="shared" ca="1" si="23"/>
        <v>-1</v>
      </c>
    </row>
    <row r="420" spans="6:10">
      <c r="F420" s="301">
        <f t="shared" si="19"/>
        <v>46143</v>
      </c>
      <c r="G420" s="308">
        <f t="shared" ca="1" si="20"/>
        <v>-1</v>
      </c>
      <c r="H420" s="311">
        <f t="shared" ca="1" si="21"/>
        <v>-1</v>
      </c>
      <c r="I420" s="311">
        <f t="shared" ca="1" si="22"/>
        <v>-1</v>
      </c>
      <c r="J420" s="310">
        <f t="shared" ca="1" si="23"/>
        <v>-1</v>
      </c>
    </row>
    <row r="421" spans="6:10">
      <c r="F421" s="301">
        <f t="shared" si="19"/>
        <v>46174</v>
      </c>
      <c r="G421" s="308">
        <f t="shared" ca="1" si="20"/>
        <v>-1</v>
      </c>
      <c r="H421" s="311">
        <f t="shared" ca="1" si="21"/>
        <v>-1</v>
      </c>
      <c r="I421" s="311">
        <f t="shared" ca="1" si="22"/>
        <v>-1</v>
      </c>
      <c r="J421" s="310">
        <f t="shared" ca="1" si="23"/>
        <v>-1</v>
      </c>
    </row>
    <row r="422" spans="6:10">
      <c r="F422" s="301">
        <f t="shared" si="19"/>
        <v>46204</v>
      </c>
      <c r="G422" s="308">
        <f t="shared" ca="1" si="20"/>
        <v>-1</v>
      </c>
      <c r="H422" s="311">
        <f t="shared" ca="1" si="21"/>
        <v>-1</v>
      </c>
      <c r="I422" s="311">
        <f t="shared" ca="1" si="22"/>
        <v>-1</v>
      </c>
      <c r="J422" s="310">
        <f t="shared" ca="1" si="23"/>
        <v>-1</v>
      </c>
    </row>
    <row r="423" spans="6:10">
      <c r="F423" s="301">
        <f t="shared" si="19"/>
        <v>46235</v>
      </c>
      <c r="G423" s="308">
        <f t="shared" ca="1" si="20"/>
        <v>-1</v>
      </c>
      <c r="H423" s="311">
        <f t="shared" ca="1" si="21"/>
        <v>-1</v>
      </c>
      <c r="I423" s="311">
        <f t="shared" ca="1" si="22"/>
        <v>-1</v>
      </c>
      <c r="J423" s="310">
        <f t="shared" ca="1" si="23"/>
        <v>-1</v>
      </c>
    </row>
    <row r="424" spans="6:10">
      <c r="F424" s="301">
        <f t="shared" si="19"/>
        <v>46266</v>
      </c>
      <c r="G424" s="308">
        <f t="shared" ca="1" si="20"/>
        <v>-1</v>
      </c>
      <c r="H424" s="311">
        <f t="shared" ca="1" si="21"/>
        <v>-1</v>
      </c>
      <c r="I424" s="311">
        <f t="shared" ca="1" si="22"/>
        <v>-1</v>
      </c>
      <c r="J424" s="310">
        <f t="shared" ca="1" si="23"/>
        <v>-1</v>
      </c>
    </row>
    <row r="425" spans="6:10">
      <c r="F425" s="301">
        <f t="shared" si="19"/>
        <v>46296</v>
      </c>
      <c r="G425" s="308">
        <f t="shared" ca="1" si="20"/>
        <v>-1</v>
      </c>
      <c r="H425" s="311">
        <f t="shared" ca="1" si="21"/>
        <v>-1</v>
      </c>
      <c r="I425" s="311">
        <f t="shared" ca="1" si="22"/>
        <v>-1</v>
      </c>
      <c r="J425" s="310">
        <f t="shared" ca="1" si="23"/>
        <v>-1</v>
      </c>
    </row>
    <row r="426" spans="6:10">
      <c r="F426" s="301">
        <f t="shared" si="19"/>
        <v>46327</v>
      </c>
      <c r="G426" s="308">
        <f t="shared" ca="1" si="20"/>
        <v>-1</v>
      </c>
      <c r="H426" s="311">
        <f t="shared" ca="1" si="21"/>
        <v>-1</v>
      </c>
      <c r="I426" s="311">
        <f t="shared" ca="1" si="22"/>
        <v>-1</v>
      </c>
      <c r="J426" s="310">
        <f t="shared" ca="1" si="23"/>
        <v>-1</v>
      </c>
    </row>
    <row r="427" spans="6:10">
      <c r="F427" s="301">
        <f t="shared" si="19"/>
        <v>46357</v>
      </c>
      <c r="G427" s="308">
        <f t="shared" ca="1" si="20"/>
        <v>-1</v>
      </c>
      <c r="H427" s="311">
        <f t="shared" ca="1" si="21"/>
        <v>-1</v>
      </c>
      <c r="I427" s="311">
        <f t="shared" ca="1" si="22"/>
        <v>-1</v>
      </c>
      <c r="J427" s="310">
        <f t="shared" ca="1" si="23"/>
        <v>-1</v>
      </c>
    </row>
    <row r="428" spans="6:10">
      <c r="F428" s="301">
        <f t="shared" si="19"/>
        <v>46388</v>
      </c>
      <c r="G428" s="308">
        <f t="shared" ca="1" si="20"/>
        <v>-1</v>
      </c>
      <c r="H428" s="311">
        <f t="shared" ca="1" si="21"/>
        <v>-1</v>
      </c>
      <c r="I428" s="311">
        <f t="shared" ca="1" si="22"/>
        <v>-1</v>
      </c>
      <c r="J428" s="310">
        <f t="shared" ca="1" si="23"/>
        <v>-1</v>
      </c>
    </row>
    <row r="429" spans="6:10">
      <c r="F429" s="301">
        <f t="shared" si="19"/>
        <v>46419</v>
      </c>
      <c r="G429" s="308">
        <f t="shared" ca="1" si="20"/>
        <v>-1</v>
      </c>
      <c r="H429" s="311">
        <f t="shared" ca="1" si="21"/>
        <v>-1</v>
      </c>
      <c r="I429" s="311">
        <f t="shared" ca="1" si="22"/>
        <v>-1</v>
      </c>
      <c r="J429" s="310">
        <f t="shared" ca="1" si="23"/>
        <v>-1</v>
      </c>
    </row>
    <row r="430" spans="6:10">
      <c r="F430" s="301">
        <f t="shared" si="19"/>
        <v>46447</v>
      </c>
      <c r="G430" s="308">
        <f t="shared" ca="1" si="20"/>
        <v>-1</v>
      </c>
      <c r="H430" s="311">
        <f t="shared" ca="1" si="21"/>
        <v>-1</v>
      </c>
      <c r="I430" s="311">
        <f t="shared" ca="1" si="22"/>
        <v>-1</v>
      </c>
      <c r="J430" s="310">
        <f t="shared" ca="1" si="23"/>
        <v>-1</v>
      </c>
    </row>
    <row r="431" spans="6:10">
      <c r="F431" s="301">
        <f t="shared" si="19"/>
        <v>46478</v>
      </c>
      <c r="G431" s="308">
        <f t="shared" ca="1" si="20"/>
        <v>-1</v>
      </c>
      <c r="H431" s="311">
        <f t="shared" ca="1" si="21"/>
        <v>-1</v>
      </c>
      <c r="I431" s="311">
        <f t="shared" ca="1" si="22"/>
        <v>-1</v>
      </c>
      <c r="J431" s="310">
        <f t="shared" ca="1" si="23"/>
        <v>-1</v>
      </c>
    </row>
    <row r="432" spans="6:10">
      <c r="F432" s="301">
        <f t="shared" si="19"/>
        <v>46508</v>
      </c>
      <c r="G432" s="308">
        <f t="shared" ca="1" si="20"/>
        <v>-1</v>
      </c>
      <c r="H432" s="311">
        <f t="shared" ca="1" si="21"/>
        <v>-1</v>
      </c>
      <c r="I432" s="311">
        <f t="shared" ca="1" si="22"/>
        <v>-1</v>
      </c>
      <c r="J432" s="310">
        <f t="shared" ca="1" si="23"/>
        <v>-1</v>
      </c>
    </row>
    <row r="433" spans="6:10">
      <c r="F433" s="301">
        <f t="shared" si="19"/>
        <v>46539</v>
      </c>
      <c r="G433" s="308">
        <f t="shared" ca="1" si="20"/>
        <v>-1</v>
      </c>
      <c r="H433" s="311">
        <f t="shared" ca="1" si="21"/>
        <v>-1</v>
      </c>
      <c r="I433" s="311">
        <f t="shared" ca="1" si="22"/>
        <v>-1</v>
      </c>
      <c r="J433" s="310">
        <f t="shared" ca="1" si="23"/>
        <v>-1</v>
      </c>
    </row>
    <row r="434" spans="6:10">
      <c r="F434" s="301">
        <f t="shared" si="19"/>
        <v>46569</v>
      </c>
      <c r="G434" s="308">
        <f t="shared" ca="1" si="20"/>
        <v>-1</v>
      </c>
      <c r="H434" s="311">
        <f t="shared" ca="1" si="21"/>
        <v>-1</v>
      </c>
      <c r="I434" s="311">
        <f t="shared" ca="1" si="22"/>
        <v>-1</v>
      </c>
      <c r="J434" s="310">
        <f t="shared" ca="1" si="23"/>
        <v>-1</v>
      </c>
    </row>
    <row r="435" spans="6:10">
      <c r="F435" s="301">
        <f t="shared" si="19"/>
        <v>46600</v>
      </c>
      <c r="G435" s="308">
        <f t="shared" ca="1" si="20"/>
        <v>-1</v>
      </c>
      <c r="H435" s="311">
        <f t="shared" ca="1" si="21"/>
        <v>-1</v>
      </c>
      <c r="I435" s="311">
        <f t="shared" ca="1" si="22"/>
        <v>-1</v>
      </c>
      <c r="J435" s="310">
        <f t="shared" ca="1" si="23"/>
        <v>-1</v>
      </c>
    </row>
    <row r="436" spans="6:10">
      <c r="F436" s="301">
        <f t="shared" si="19"/>
        <v>46631</v>
      </c>
      <c r="G436" s="308">
        <f t="shared" ca="1" si="20"/>
        <v>-1</v>
      </c>
      <c r="H436" s="311">
        <f t="shared" ca="1" si="21"/>
        <v>-1</v>
      </c>
      <c r="I436" s="311">
        <f t="shared" ca="1" si="22"/>
        <v>-1</v>
      </c>
      <c r="J436" s="310">
        <f t="shared" ca="1" si="23"/>
        <v>-1</v>
      </c>
    </row>
    <row r="437" spans="6:10">
      <c r="F437" s="301">
        <f t="shared" si="19"/>
        <v>46661</v>
      </c>
      <c r="G437" s="308">
        <f t="shared" ca="1" si="20"/>
        <v>-1</v>
      </c>
      <c r="H437" s="311">
        <f t="shared" ca="1" si="21"/>
        <v>-1</v>
      </c>
      <c r="I437" s="311">
        <f t="shared" ca="1" si="22"/>
        <v>-1</v>
      </c>
      <c r="J437" s="310">
        <f t="shared" ca="1" si="23"/>
        <v>-1</v>
      </c>
    </row>
    <row r="438" spans="6:10">
      <c r="F438" s="301">
        <f t="shared" si="19"/>
        <v>46692</v>
      </c>
      <c r="G438" s="308">
        <f t="shared" ca="1" si="20"/>
        <v>-1</v>
      </c>
      <c r="H438" s="311">
        <f t="shared" ca="1" si="21"/>
        <v>-1</v>
      </c>
      <c r="I438" s="311">
        <f t="shared" ca="1" si="22"/>
        <v>-1</v>
      </c>
      <c r="J438" s="310">
        <f t="shared" ca="1" si="23"/>
        <v>-1</v>
      </c>
    </row>
    <row r="439" spans="6:10">
      <c r="F439" s="301">
        <f t="shared" si="19"/>
        <v>46722</v>
      </c>
      <c r="G439" s="308">
        <f t="shared" ca="1" si="20"/>
        <v>-1</v>
      </c>
      <c r="H439" s="311">
        <f t="shared" ca="1" si="21"/>
        <v>-1</v>
      </c>
      <c r="I439" s="311">
        <f t="shared" ca="1" si="22"/>
        <v>-1</v>
      </c>
      <c r="J439" s="310">
        <f t="shared" ca="1" si="23"/>
        <v>-1</v>
      </c>
    </row>
    <row r="440" spans="6:10">
      <c r="F440" s="301"/>
      <c r="G440" s="308"/>
      <c r="H440" s="311"/>
      <c r="I440" s="311"/>
      <c r="J440" s="310"/>
    </row>
    <row r="441" spans="6:10">
      <c r="F441" s="301"/>
      <c r="G441" s="308"/>
      <c r="H441" s="311"/>
      <c r="I441" s="311"/>
      <c r="J441" s="310"/>
    </row>
    <row r="442" spans="6:10">
      <c r="F442" s="301"/>
      <c r="G442" s="308"/>
      <c r="H442" s="311"/>
      <c r="I442" s="311"/>
      <c r="J442" s="310"/>
    </row>
    <row r="443" spans="6:10">
      <c r="F443" s="301"/>
      <c r="G443" s="308"/>
      <c r="H443" s="311"/>
      <c r="I443" s="311"/>
      <c r="J443" s="310"/>
    </row>
    <row r="1047950" spans="7:10">
      <c r="G1047950" s="45" t="s">
        <v>202</v>
      </c>
      <c r="H1047950" s="45" t="s">
        <v>202</v>
      </c>
      <c r="I1047950" s="45" t="s">
        <v>202</v>
      </c>
      <c r="J1047950" s="45" t="s">
        <v>202</v>
      </c>
    </row>
    <row r="1047951" spans="7:10">
      <c r="G1047951" s="461" t="s">
        <v>299</v>
      </c>
      <c r="H1047951" s="45" t="str">
        <f>+G1047951</f>
        <v>aaa32</v>
      </c>
      <c r="I1047951" s="461" t="str">
        <f t="shared" ref="I1047951:J1047951" si="24">+H1047951</f>
        <v>aaa32</v>
      </c>
      <c r="J1047951" s="461" t="str">
        <f t="shared" si="24"/>
        <v>aaa32</v>
      </c>
    </row>
    <row r="1047952" spans="7:10">
      <c r="G1047952" s="45">
        <v>2</v>
      </c>
      <c r="H1047952" s="45">
        <v>11</v>
      </c>
      <c r="I1047952" s="45">
        <v>23</v>
      </c>
      <c r="J1047952" s="45">
        <v>20</v>
      </c>
    </row>
  </sheetData>
  <mergeCells count="3">
    <mergeCell ref="C1:F1"/>
    <mergeCell ref="G1:J1"/>
    <mergeCell ref="G258:J258"/>
  </mergeCells>
  <conditionalFormatting sqref="I3:J182">
    <cfRule type="expression" dxfId="11" priority="15">
      <formula>AND(I260&lt;0.05,I260&gt;-0.05)</formula>
    </cfRule>
    <cfRule type="expression" dxfId="10" priority="16">
      <formula>OR(I260&lt;-0.05,I260&gt;0.05)</formula>
    </cfRule>
  </conditionalFormatting>
  <conditionalFormatting sqref="G3:J182">
    <cfRule type="expression" dxfId="9" priority="5">
      <formula>AND(G260&gt;-0.02,G260&lt;0.02)</formula>
    </cfRule>
    <cfRule type="expression" dxfId="8" priority="6">
      <formula>OR(G260&gt;0.02,G260&lt;-0.02)</formula>
    </cfRule>
  </conditionalFormatting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D665668"/>
  <sheetViews>
    <sheetView showGridLines="0" zoomScale="80" zoomScaleNormal="80" workbookViewId="0">
      <selection activeCell="H74" sqref="H74"/>
    </sheetView>
  </sheetViews>
  <sheetFormatPr defaultRowHeight="15"/>
  <cols>
    <col min="2" max="2" width="15" style="41" bestFit="1" customWidth="1"/>
    <col min="3" max="3" width="20.85546875" style="41" bestFit="1" customWidth="1"/>
    <col min="4" max="4" width="12.28515625" style="41" bestFit="1" customWidth="1"/>
    <col min="5" max="6" width="18" style="41" bestFit="1" customWidth="1"/>
    <col min="7" max="7" width="20.85546875" style="41" bestFit="1" customWidth="1"/>
    <col min="8" max="8" width="12.28515625" style="41" bestFit="1" customWidth="1"/>
    <col min="9" max="10" width="18" style="41" bestFit="1" customWidth="1"/>
    <col min="11" max="11" width="9.140625" style="41"/>
    <col min="12" max="12" width="15" style="41" bestFit="1" customWidth="1"/>
    <col min="13" max="13" width="20.85546875" style="41" bestFit="1" customWidth="1"/>
    <col min="14" max="14" width="12.28515625" style="41" bestFit="1" customWidth="1"/>
    <col min="15" max="16" width="18" style="41" bestFit="1" customWidth="1"/>
    <col min="17" max="17" width="20.85546875" style="41" bestFit="1" customWidth="1"/>
    <col min="18" max="18" width="12.28515625" style="41" bestFit="1" customWidth="1"/>
    <col min="19" max="19" width="18" style="41" bestFit="1" customWidth="1"/>
    <col min="20" max="20" width="18" style="41" customWidth="1"/>
    <col min="21" max="21" width="9.140625" style="41"/>
    <col min="22" max="22" width="15" style="41" bestFit="1" customWidth="1"/>
    <col min="23" max="23" width="20.85546875" style="41" bestFit="1" customWidth="1"/>
    <col min="24" max="24" width="12.28515625" style="41" bestFit="1" customWidth="1"/>
    <col min="25" max="26" width="18" style="41" bestFit="1" customWidth="1"/>
    <col min="27" max="27" width="20.85546875" style="41" bestFit="1" customWidth="1"/>
    <col min="28" max="28" width="12.28515625" style="41" bestFit="1" customWidth="1"/>
    <col min="29" max="30" width="18" style="41" bestFit="1" customWidth="1"/>
  </cols>
  <sheetData>
    <row r="1" spans="2:30">
      <c r="C1" s="896" t="s">
        <v>203</v>
      </c>
      <c r="D1" s="897"/>
      <c r="E1" s="897"/>
      <c r="F1" s="898"/>
      <c r="G1" s="890" t="s">
        <v>204</v>
      </c>
      <c r="H1" s="891"/>
      <c r="I1" s="891"/>
      <c r="J1" s="892"/>
      <c r="M1" s="896" t="s">
        <v>205</v>
      </c>
      <c r="N1" s="897"/>
      <c r="O1" s="897"/>
      <c r="P1" s="898"/>
      <c r="Q1" s="890" t="s">
        <v>206</v>
      </c>
      <c r="R1" s="891"/>
      <c r="S1" s="891"/>
      <c r="T1" s="892"/>
      <c r="W1" s="896" t="s">
        <v>207</v>
      </c>
      <c r="X1" s="897"/>
      <c r="Y1" s="897"/>
      <c r="Z1" s="898"/>
      <c r="AA1" s="890" t="s">
        <v>208</v>
      </c>
      <c r="AB1" s="891"/>
      <c r="AC1" s="891"/>
      <c r="AD1" s="892"/>
    </row>
    <row r="2" spans="2:30" ht="30">
      <c r="B2" s="293" t="s">
        <v>199</v>
      </c>
      <c r="C2" s="304" t="s">
        <v>34</v>
      </c>
      <c r="D2" s="305" t="s">
        <v>39</v>
      </c>
      <c r="E2" s="306" t="s">
        <v>48</v>
      </c>
      <c r="F2" s="307" t="s">
        <v>45</v>
      </c>
      <c r="G2" s="304" t="s">
        <v>34</v>
      </c>
      <c r="H2" s="305" t="s">
        <v>39</v>
      </c>
      <c r="I2" s="306" t="s">
        <v>48</v>
      </c>
      <c r="J2" s="307" t="s">
        <v>45</v>
      </c>
      <c r="L2" s="293" t="s">
        <v>199</v>
      </c>
      <c r="M2" s="304" t="s">
        <v>34</v>
      </c>
      <c r="N2" s="305" t="s">
        <v>39</v>
      </c>
      <c r="O2" s="306" t="s">
        <v>48</v>
      </c>
      <c r="P2" s="307" t="s">
        <v>45</v>
      </c>
      <c r="Q2" s="304" t="s">
        <v>34</v>
      </c>
      <c r="R2" s="305" t="s">
        <v>39</v>
      </c>
      <c r="S2" s="306" t="s">
        <v>48</v>
      </c>
      <c r="T2" s="307" t="s">
        <v>45</v>
      </c>
      <c r="V2" s="293" t="s">
        <v>199</v>
      </c>
      <c r="W2" s="304" t="s">
        <v>34</v>
      </c>
      <c r="X2" s="305" t="s">
        <v>39</v>
      </c>
      <c r="Y2" s="306" t="s">
        <v>48</v>
      </c>
      <c r="Z2" s="307" t="s">
        <v>45</v>
      </c>
      <c r="AA2" s="304" t="s">
        <v>34</v>
      </c>
      <c r="AB2" s="305" t="s">
        <v>39</v>
      </c>
      <c r="AC2" s="306" t="s">
        <v>48</v>
      </c>
      <c r="AD2" s="307" t="s">
        <v>45</v>
      </c>
    </row>
    <row r="3" spans="2:30">
      <c r="B3" s="300">
        <v>41275</v>
      </c>
      <c r="C3" s="294">
        <v>146</v>
      </c>
      <c r="D3" s="296">
        <v>1.3959999999999999</v>
      </c>
      <c r="E3" s="298">
        <v>0.33</v>
      </c>
      <c r="F3" s="295">
        <v>0.2</v>
      </c>
      <c r="G3" s="294">
        <f ca="1">+IF(ISERROR(HLOOKUP($B3,INDIRECT("'Monthly Resource Report'!"&amp;'Coleman Validation'!G$665666&amp;":"&amp;'Coleman Validation'!G$665667),'Coleman Validation'!G$665668,FALSE)),0,HLOOKUP($B3,INDIRECT("'Monthly Resource Report'!"&amp;'Coleman Validation'!G$665666&amp;":"&amp;'Coleman Validation'!G$665667),'Coleman Validation'!G$665668,FALSE))</f>
        <v>146</v>
      </c>
      <c r="H3" s="296">
        <f ca="1">+IF(ISERROR(HLOOKUP($B3,INDIRECT("'Monthly Resource Report'!"&amp;'Coleman Validation'!H$665666&amp;":"&amp;'Coleman Validation'!H$665667),'Coleman Validation'!H$665668,FALSE)),0,HLOOKUP($B3,INDIRECT("'Monthly Resource Report'!"&amp;'Coleman Validation'!H$665666&amp;":"&amp;'Coleman Validation'!H$665667),'Coleman Validation'!H$665668,FALSE))</f>
        <v>1.3960015720932208</v>
      </c>
      <c r="I3" s="315">
        <f ca="1">+IF(ISERROR(HLOOKUP($B3,INDIRECT("'Monthly Resource Report'!"&amp;'Coleman Validation'!I$665666&amp;":"&amp;'Coleman Validation'!I$665667),'Coleman Validation'!I$665668,FALSE)),0,HLOOKUP($B3,INDIRECT("'Monthly Resource Report'!"&amp;'Coleman Validation'!I$665666&amp;":"&amp;'Coleman Validation'!I$665667),'Coleman Validation'!I$665668,FALSE))</f>
        <v>0.32778524166265643</v>
      </c>
      <c r="J3" s="316">
        <f ca="1">+IF(ISERROR(HLOOKUP($B3,INDIRECT("'Monthly Resource Report'!"&amp;'Coleman Validation'!J$665666&amp;":"&amp;'Coleman Validation'!J$665667),'Coleman Validation'!J$665668,FALSE)),0,HLOOKUP($B3,INDIRECT("'Monthly Resource Report'!"&amp;'Coleman Validation'!J$665666&amp;":"&amp;'Coleman Validation'!J$665667),'Coleman Validation'!J$665668,FALSE))</f>
        <v>0.20069511694876652</v>
      </c>
      <c r="L3" s="300">
        <v>41275</v>
      </c>
      <c r="M3" s="294">
        <v>146</v>
      </c>
      <c r="N3" s="296">
        <v>1.3959999999999999</v>
      </c>
      <c r="O3" s="298">
        <v>0.33</v>
      </c>
      <c r="P3" s="295">
        <v>0.2</v>
      </c>
      <c r="Q3" s="294">
        <f ca="1">+IF(ISERROR(HLOOKUP($B3,INDIRECT("'Monthly Resource Report'!"&amp;'Coleman Validation'!Q$665666&amp;":"&amp;'Coleman Validation'!Q$665667),'Coleman Validation'!Q$665668,FALSE)),0,HLOOKUP($B3,INDIRECT("'Monthly Resource Report'!"&amp;'Coleman Validation'!Q$665666&amp;":"&amp;'Coleman Validation'!Q$665667),'Coleman Validation'!Q$665668,FALSE))</f>
        <v>146</v>
      </c>
      <c r="R3" s="296">
        <f ca="1">+IF(ISERROR(HLOOKUP($B3,INDIRECT("'Monthly Resource Report'!"&amp;'Coleman Validation'!R$665666&amp;":"&amp;'Coleman Validation'!R$665667),'Coleman Validation'!R$665668,FALSE)),0,HLOOKUP($B3,INDIRECT("'Monthly Resource Report'!"&amp;'Coleman Validation'!R$665666&amp;":"&amp;'Coleman Validation'!R$665667),'Coleman Validation'!R$665668,FALSE))</f>
        <v>1.3960014618334355</v>
      </c>
      <c r="S3" s="315">
        <f ca="1">+IF(ISERROR(HLOOKUP($B3,INDIRECT("'Monthly Resource Report'!"&amp;'Coleman Validation'!S$665666&amp;":"&amp;'Coleman Validation'!S$665667),'Coleman Validation'!S$665668,FALSE)),0,HLOOKUP($B3,INDIRECT("'Monthly Resource Report'!"&amp;'Coleman Validation'!S$665666&amp;":"&amp;'Coleman Validation'!S$665667),'Coleman Validation'!S$665668,FALSE))</f>
        <v>0.32784722191974203</v>
      </c>
      <c r="T3" s="316">
        <f ca="1">+IF(ISERROR(HLOOKUP($B3,INDIRECT("'Monthly Resource Report'!"&amp;'Coleman Validation'!T$665666&amp;":"&amp;'Coleman Validation'!T$665667),'Coleman Validation'!T$665668,FALSE)),0,HLOOKUP($B3,INDIRECT("'Monthly Resource Report'!"&amp;'Coleman Validation'!T$665666&amp;":"&amp;'Coleman Validation'!T$665667),'Coleman Validation'!T$665668,FALSE))</f>
        <v>0.20038219997616236</v>
      </c>
      <c r="V3" s="300">
        <v>41275</v>
      </c>
      <c r="W3" s="294">
        <v>151</v>
      </c>
      <c r="X3" s="296">
        <v>1.3959999999999999</v>
      </c>
      <c r="Y3" s="298">
        <v>0.33</v>
      </c>
      <c r="Z3" s="295">
        <v>0.2</v>
      </c>
      <c r="AA3" s="294">
        <f ca="1">+IF(ISERROR(HLOOKUP($B3,INDIRECT("'Monthly Resource Report'!"&amp;'Coleman Validation'!AA$665666&amp;":"&amp;'Coleman Validation'!AA$665667),'Coleman Validation'!AA$665668,FALSE)),0,HLOOKUP($B3,INDIRECT("'Monthly Resource Report'!"&amp;'Coleman Validation'!AA$665666&amp;":"&amp;'Coleman Validation'!AA$665667),'Coleman Validation'!AA$665668,FALSE))</f>
        <v>151</v>
      </c>
      <c r="AB3" s="296">
        <f ca="1">+IF(ISERROR(HLOOKUP($B3,INDIRECT("'Monthly Resource Report'!"&amp;'Coleman Validation'!AB$665666&amp;":"&amp;'Coleman Validation'!AB$665667),'Coleman Validation'!AB$665668,FALSE)),0,HLOOKUP($B3,INDIRECT("'Monthly Resource Report'!"&amp;'Coleman Validation'!AB$665666&amp;":"&amp;'Coleman Validation'!AB$665667),'Coleman Validation'!AB$665668,FALSE))</f>
        <v>1.3960014577109832</v>
      </c>
      <c r="AC3" s="315">
        <f ca="1">+IF(ISERROR(HLOOKUP($B3,INDIRECT("'Monthly Resource Report'!"&amp;'Coleman Validation'!AC$665666&amp;":"&amp;'Coleman Validation'!AC$665667),'Coleman Validation'!AC$665668,FALSE)),0,HLOOKUP($B3,INDIRECT("'Monthly Resource Report'!"&amp;'Coleman Validation'!AC$665666&amp;":"&amp;'Coleman Validation'!AC$665667),'Coleman Validation'!AC$665668,FALSE))</f>
        <v>0.32862281982619773</v>
      </c>
      <c r="AD3" s="316">
        <f ca="1">+IF(ISERROR(HLOOKUP($B3,INDIRECT("'Monthly Resource Report'!"&amp;'Coleman Validation'!AD$665666&amp;":"&amp;'Coleman Validation'!AD$665667),'Coleman Validation'!AD$665668,FALSE)),0,HLOOKUP($B3,INDIRECT("'Monthly Resource Report'!"&amp;'Coleman Validation'!AD$665666&amp;":"&amp;'Coleman Validation'!AD$665667),'Coleman Validation'!AD$665668,FALSE))</f>
        <v>0.20061571081979246</v>
      </c>
    </row>
    <row r="4" spans="2:30">
      <c r="B4" s="301">
        <v>41306</v>
      </c>
      <c r="C4" s="294">
        <v>146</v>
      </c>
      <c r="D4" s="297">
        <v>1.3959999999999999</v>
      </c>
      <c r="E4" s="299">
        <v>0.33</v>
      </c>
      <c r="F4" s="295">
        <v>0.2</v>
      </c>
      <c r="G4" s="294">
        <f ca="1">+IF(ISERROR(HLOOKUP($B4,INDIRECT("'Monthly Resource Report'!"&amp;'Coleman Validation'!G$665666&amp;":"&amp;'Coleman Validation'!G$665667),'Coleman Validation'!G$665668,FALSE)),0,HLOOKUP($B4,INDIRECT("'Monthly Resource Report'!"&amp;'Coleman Validation'!G$665666&amp;":"&amp;'Coleman Validation'!G$665667),'Coleman Validation'!G$665668,FALSE))</f>
        <v>146</v>
      </c>
      <c r="H4" s="297">
        <f ca="1">+IF(ISERROR(HLOOKUP($B4,INDIRECT("'Monthly Resource Report'!"&amp;'Coleman Validation'!H$665666&amp;":"&amp;'Coleman Validation'!H$665667),'Coleman Validation'!H$665668,FALSE)),0,HLOOKUP($B4,INDIRECT("'Monthly Resource Report'!"&amp;'Coleman Validation'!H$665666&amp;":"&amp;'Coleman Validation'!H$665667),'Coleman Validation'!H$665668,FALSE))</f>
        <v>1.3960013436022938</v>
      </c>
      <c r="I4" s="317">
        <f ca="1">+IF(ISERROR(HLOOKUP($B4,INDIRECT("'Monthly Resource Report'!"&amp;'Coleman Validation'!I$665666&amp;":"&amp;'Coleman Validation'!I$665667),'Coleman Validation'!I$665668,FALSE)),0,HLOOKUP($B4,INDIRECT("'Monthly Resource Report'!"&amp;'Coleman Validation'!I$665666&amp;":"&amp;'Coleman Validation'!I$665667),'Coleman Validation'!I$665668,FALSE))</f>
        <v>0.32715850397322521</v>
      </c>
      <c r="J4" s="318">
        <f ca="1">+IF(ISERROR(HLOOKUP($B4,INDIRECT("'Monthly Resource Report'!"&amp;'Coleman Validation'!J$665666&amp;":"&amp;'Coleman Validation'!J$665667),'Coleman Validation'!J$665668,FALSE)),0,HLOOKUP($B4,INDIRECT("'Monthly Resource Report'!"&amp;'Coleman Validation'!J$665666&amp;":"&amp;'Coleman Validation'!J$665667),'Coleman Validation'!J$665668,FALSE))</f>
        <v>0.20038130947919719</v>
      </c>
      <c r="L4" s="301">
        <v>41306</v>
      </c>
      <c r="M4" s="294">
        <v>146</v>
      </c>
      <c r="N4" s="297">
        <v>1.3959999999999999</v>
      </c>
      <c r="O4" s="299">
        <v>0.33</v>
      </c>
      <c r="P4" s="295">
        <v>0.2</v>
      </c>
      <c r="Q4" s="294">
        <f ca="1">+IF(ISERROR(HLOOKUP($B4,INDIRECT("'Monthly Resource Report'!"&amp;'Coleman Validation'!Q$665666&amp;":"&amp;'Coleman Validation'!Q$665667),'Coleman Validation'!Q$665668,FALSE)),0,HLOOKUP($B4,INDIRECT("'Monthly Resource Report'!"&amp;'Coleman Validation'!Q$665666&amp;":"&amp;'Coleman Validation'!Q$665667),'Coleman Validation'!Q$665668,FALSE))</f>
        <v>146</v>
      </c>
      <c r="R4" s="297">
        <f ca="1">+IF(ISERROR(HLOOKUP($B4,INDIRECT("'Monthly Resource Report'!"&amp;'Coleman Validation'!R$665666&amp;":"&amp;'Coleman Validation'!R$665667),'Coleman Validation'!R$665668,FALSE)),0,HLOOKUP($B4,INDIRECT("'Monthly Resource Report'!"&amp;'Coleman Validation'!R$665666&amp;":"&amp;'Coleman Validation'!R$665667),'Coleman Validation'!R$665668,FALSE))</f>
        <v>1.396001324025036</v>
      </c>
      <c r="S4" s="317">
        <f ca="1">+IF(ISERROR(HLOOKUP($B4,INDIRECT("'Monthly Resource Report'!"&amp;'Coleman Validation'!S$665666&amp;":"&amp;'Coleman Validation'!S$665667),'Coleman Validation'!S$665668,FALSE)),0,HLOOKUP($B4,INDIRECT("'Monthly Resource Report'!"&amp;'Coleman Validation'!S$665666&amp;":"&amp;'Coleman Validation'!S$665667),'Coleman Validation'!S$665668,FALSE))</f>
        <v>0.32705936421940995</v>
      </c>
      <c r="T4" s="318">
        <f ca="1">+IF(ISERROR(HLOOKUP($B4,INDIRECT("'Monthly Resource Report'!"&amp;'Coleman Validation'!T$665666&amp;":"&amp;'Coleman Validation'!T$665667),'Coleman Validation'!T$665668,FALSE)),0,HLOOKUP($B4,INDIRECT("'Monthly Resource Report'!"&amp;'Coleman Validation'!T$665666&amp;":"&amp;'Coleman Validation'!T$665667),'Coleman Validation'!T$665668,FALSE))</f>
        <v>0.20066267727077872</v>
      </c>
      <c r="V4" s="301">
        <v>41306</v>
      </c>
      <c r="W4" s="294">
        <v>151</v>
      </c>
      <c r="X4" s="297">
        <v>1.3959999999999999</v>
      </c>
      <c r="Y4" s="299">
        <v>0.33</v>
      </c>
      <c r="Z4" s="295">
        <v>0.2</v>
      </c>
      <c r="AA4" s="294">
        <f ca="1">+IF(ISERROR(HLOOKUP($B4,INDIRECT("'Monthly Resource Report'!"&amp;'Coleman Validation'!AA$665666&amp;":"&amp;'Coleman Validation'!AA$665667),'Coleman Validation'!AA$665668,FALSE)),0,HLOOKUP($B4,INDIRECT("'Monthly Resource Report'!"&amp;'Coleman Validation'!AA$665666&amp;":"&amp;'Coleman Validation'!AA$665667),'Coleman Validation'!AA$665668,FALSE))</f>
        <v>151</v>
      </c>
      <c r="AB4" s="297">
        <f ca="1">+IF(ISERROR(HLOOKUP($B4,INDIRECT("'Monthly Resource Report'!"&amp;'Coleman Validation'!AB$665666&amp;":"&amp;'Coleman Validation'!AB$665667),'Coleman Validation'!AB$665668,FALSE)),0,HLOOKUP($B4,INDIRECT("'Monthly Resource Report'!"&amp;'Coleman Validation'!AB$665666&amp;":"&amp;'Coleman Validation'!AB$665667),'Coleman Validation'!AB$665668,FALSE))</f>
        <v>1.3960012109839013</v>
      </c>
      <c r="AC4" s="317">
        <f ca="1">+IF(ISERROR(HLOOKUP($B4,INDIRECT("'Monthly Resource Report'!"&amp;'Coleman Validation'!AC$665666&amp;":"&amp;'Coleman Validation'!AC$665667),'Coleman Validation'!AC$665668,FALSE)),0,HLOOKUP($B4,INDIRECT("'Monthly Resource Report'!"&amp;'Coleman Validation'!AC$665666&amp;":"&amp;'Coleman Validation'!AC$665667),'Coleman Validation'!AC$665668,FALSE))</f>
        <v>0.32819959382534186</v>
      </c>
      <c r="AD4" s="318">
        <f ca="1">+IF(ISERROR(HLOOKUP($B4,INDIRECT("'Monthly Resource Report'!"&amp;'Coleman Validation'!AD$665666&amp;":"&amp;'Coleman Validation'!AD$665667),'Coleman Validation'!AD$665668,FALSE)),0,HLOOKUP($B4,INDIRECT("'Monthly Resource Report'!"&amp;'Coleman Validation'!AD$665666&amp;":"&amp;'Coleman Validation'!AD$665667),'Coleman Validation'!AD$665668,FALSE))</f>
        <v>0.20090712951499284</v>
      </c>
    </row>
    <row r="5" spans="2:30">
      <c r="B5" s="301">
        <v>41334</v>
      </c>
      <c r="C5" s="294">
        <v>146</v>
      </c>
      <c r="D5" s="297">
        <v>1.3959999999999999</v>
      </c>
      <c r="E5" s="299">
        <v>0.33</v>
      </c>
      <c r="F5" s="295">
        <v>0.2</v>
      </c>
      <c r="G5" s="294">
        <f ca="1">+IF(ISERROR(HLOOKUP($B5,INDIRECT("'Monthly Resource Report'!"&amp;'Coleman Validation'!G$665666&amp;":"&amp;'Coleman Validation'!G$665667),'Coleman Validation'!G$665668,FALSE)),0,HLOOKUP($B5,INDIRECT("'Monthly Resource Report'!"&amp;'Coleman Validation'!G$665666&amp;":"&amp;'Coleman Validation'!G$665667),'Coleman Validation'!G$665668,FALSE))</f>
        <v>146</v>
      </c>
      <c r="H5" s="297">
        <f ca="1">+IF(ISERROR(HLOOKUP($B5,INDIRECT("'Monthly Resource Report'!"&amp;'Coleman Validation'!H$665666&amp;":"&amp;'Coleman Validation'!H$665667),'Coleman Validation'!H$665668,FALSE)),0,HLOOKUP($B5,INDIRECT("'Monthly Resource Report'!"&amp;'Coleman Validation'!H$665666&amp;":"&amp;'Coleman Validation'!H$665667),'Coleman Validation'!H$665668,FALSE))</f>
        <v>1.3960011190063224</v>
      </c>
      <c r="I5" s="317">
        <f ca="1">+IF(ISERROR(HLOOKUP($B5,INDIRECT("'Monthly Resource Report'!"&amp;'Coleman Validation'!I$665666&amp;":"&amp;'Coleman Validation'!I$665667),'Coleman Validation'!I$665668,FALSE)),0,HLOOKUP($B5,INDIRECT("'Monthly Resource Report'!"&amp;'Coleman Validation'!I$665666&amp;":"&amp;'Coleman Validation'!I$665667),'Coleman Validation'!I$665668,FALSE))</f>
        <v>0.32620632338817523</v>
      </c>
      <c r="J5" s="318">
        <f ca="1">+IF(ISERROR(HLOOKUP($B5,INDIRECT("'Monthly Resource Report'!"&amp;'Coleman Validation'!J$665666&amp;":"&amp;'Coleman Validation'!J$665667),'Coleman Validation'!J$665668,FALSE)),0,HLOOKUP($B5,INDIRECT("'Monthly Resource Report'!"&amp;'Coleman Validation'!J$665666&amp;":"&amp;'Coleman Validation'!J$665667),'Coleman Validation'!J$665668,FALSE))</f>
        <v>0.20017390768032162</v>
      </c>
      <c r="L5" s="301">
        <v>41334</v>
      </c>
      <c r="M5" s="294">
        <v>146</v>
      </c>
      <c r="N5" s="297">
        <v>1.3959999999999999</v>
      </c>
      <c r="O5" s="299">
        <v>0.33</v>
      </c>
      <c r="P5" s="295">
        <v>0.2</v>
      </c>
      <c r="Q5" s="294">
        <f ca="1">+IF(ISERROR(HLOOKUP($B5,INDIRECT("'Monthly Resource Report'!"&amp;'Coleman Validation'!Q$665666&amp;":"&amp;'Coleman Validation'!Q$665667),'Coleman Validation'!Q$665668,FALSE)),0,HLOOKUP($B5,INDIRECT("'Monthly Resource Report'!"&amp;'Coleman Validation'!Q$665666&amp;":"&amp;'Coleman Validation'!Q$665667),'Coleman Validation'!Q$665668,FALSE))</f>
        <v>146</v>
      </c>
      <c r="R5" s="297">
        <f ca="1">+IF(ISERROR(HLOOKUP($B5,INDIRECT("'Monthly Resource Report'!"&amp;'Coleman Validation'!R$665666&amp;":"&amp;'Coleman Validation'!R$665667),'Coleman Validation'!R$665668,FALSE)),0,HLOOKUP($B5,INDIRECT("'Monthly Resource Report'!"&amp;'Coleman Validation'!R$665666&amp;":"&amp;'Coleman Validation'!R$665667),'Coleman Validation'!R$665668,FALSE))</f>
        <v>1.3960010089686099</v>
      </c>
      <c r="S5" s="317">
        <f ca="1">+IF(ISERROR(HLOOKUP($B5,INDIRECT("'Monthly Resource Report'!"&amp;'Coleman Validation'!S$665666&amp;":"&amp;'Coleman Validation'!S$665667),'Coleman Validation'!S$665668,FALSE)),0,HLOOKUP($B5,INDIRECT("'Monthly Resource Report'!"&amp;'Coleman Validation'!S$665666&amp;":"&amp;'Coleman Validation'!S$665667),'Coleman Validation'!S$665668,FALSE))</f>
        <v>0.32614160058433805</v>
      </c>
      <c r="T5" s="318">
        <f ca="1">+IF(ISERROR(HLOOKUP($B5,INDIRECT("'Monthly Resource Report'!"&amp;'Coleman Validation'!T$665666&amp;":"&amp;'Coleman Validation'!T$665667),'Coleman Validation'!T$665668,FALSE)),0,HLOOKUP($B5,INDIRECT("'Monthly Resource Report'!"&amp;'Coleman Validation'!T$665666&amp;":"&amp;'Coleman Validation'!T$665667),'Coleman Validation'!T$665668,FALSE))</f>
        <v>0.20040687577993838</v>
      </c>
      <c r="V5" s="301">
        <v>41334</v>
      </c>
      <c r="W5" s="294">
        <v>151</v>
      </c>
      <c r="X5" s="297">
        <v>1.3959999999999999</v>
      </c>
      <c r="Y5" s="299">
        <v>0.33</v>
      </c>
      <c r="Z5" s="295">
        <v>0.2</v>
      </c>
      <c r="AA5" s="294">
        <f ca="1">+IF(ISERROR(HLOOKUP($B5,INDIRECT("'Monthly Resource Report'!"&amp;'Coleman Validation'!AA$665666&amp;":"&amp;'Coleman Validation'!AA$665667),'Coleman Validation'!AA$665668,FALSE)),0,HLOOKUP($B5,INDIRECT("'Monthly Resource Report'!"&amp;'Coleman Validation'!AA$665666&amp;":"&amp;'Coleman Validation'!AA$665667),'Coleman Validation'!AA$665668,FALSE))</f>
        <v>151</v>
      </c>
      <c r="AB5" s="297">
        <f ca="1">+IF(ISERROR(HLOOKUP($B5,INDIRECT("'Monthly Resource Report'!"&amp;'Coleman Validation'!AB$665666&amp;":"&amp;'Coleman Validation'!AB$665667),'Coleman Validation'!AB$665668,FALSE)),0,HLOOKUP($B5,INDIRECT("'Monthly Resource Report'!"&amp;'Coleman Validation'!AB$665666&amp;":"&amp;'Coleman Validation'!AB$665667),'Coleman Validation'!AB$665668,FALSE))</f>
        <v>1.3960013058344938</v>
      </c>
      <c r="AC5" s="317">
        <f ca="1">+IF(ISERROR(HLOOKUP($B5,INDIRECT("'Monthly Resource Report'!"&amp;'Coleman Validation'!AC$665666&amp;":"&amp;'Coleman Validation'!AC$665667),'Coleman Validation'!AC$665668,FALSE)),0,HLOOKUP($B5,INDIRECT("'Monthly Resource Report'!"&amp;'Coleman Validation'!AC$665666&amp;":"&amp;'Coleman Validation'!AC$665667),'Coleman Validation'!AC$665668,FALSE))</f>
        <v>0.3278769444495192</v>
      </c>
      <c r="AD5" s="318">
        <f ca="1">+IF(ISERROR(HLOOKUP($B5,INDIRECT("'Monthly Resource Report'!"&amp;'Coleman Validation'!AD$665666&amp;":"&amp;'Coleman Validation'!AD$665667),'Coleman Validation'!AD$665668,FALSE)),0,HLOOKUP($B5,INDIRECT("'Monthly Resource Report'!"&amp;'Coleman Validation'!AD$665666&amp;":"&amp;'Coleman Validation'!AD$665667),'Coleman Validation'!AD$665668,FALSE))</f>
        <v>0.20063102696937538</v>
      </c>
    </row>
    <row r="6" spans="2:30">
      <c r="B6" s="301">
        <v>41365</v>
      </c>
      <c r="C6" s="294">
        <v>146</v>
      </c>
      <c r="D6" s="297">
        <v>1.3959999999999999</v>
      </c>
      <c r="E6" s="299">
        <v>0.33</v>
      </c>
      <c r="F6" s="295">
        <v>0.2</v>
      </c>
      <c r="G6" s="294">
        <f ca="1">+IF(ISERROR(HLOOKUP($B6,INDIRECT("'Monthly Resource Report'!"&amp;'Coleman Validation'!G$665666&amp;":"&amp;'Coleman Validation'!G$665667),'Coleman Validation'!G$665668,FALSE)),0,HLOOKUP($B6,INDIRECT("'Monthly Resource Report'!"&amp;'Coleman Validation'!G$665666&amp;":"&amp;'Coleman Validation'!G$665667),'Coleman Validation'!G$665668,FALSE))</f>
        <v>146</v>
      </c>
      <c r="H6" s="297">
        <f ca="1">+IF(ISERROR(HLOOKUP($B6,INDIRECT("'Monthly Resource Report'!"&amp;'Coleman Validation'!H$665666&amp;":"&amp;'Coleman Validation'!H$665667),'Coleman Validation'!H$665668,FALSE)),0,HLOOKUP($B6,INDIRECT("'Monthly Resource Report'!"&amp;'Coleman Validation'!H$665666&amp;":"&amp;'Coleman Validation'!H$665667),'Coleman Validation'!H$665668,FALSE))</f>
        <v>1.3960011880360985</v>
      </c>
      <c r="I6" s="317">
        <f ca="1">+IF(ISERROR(HLOOKUP($B6,INDIRECT("'Monthly Resource Report'!"&amp;'Coleman Validation'!I$665666&amp;":"&amp;'Coleman Validation'!I$665667),'Coleman Validation'!I$665668,FALSE)),0,HLOOKUP($B6,INDIRECT("'Monthly Resource Report'!"&amp;'Coleman Validation'!I$665666&amp;":"&amp;'Coleman Validation'!I$665667),'Coleman Validation'!I$665668,FALSE))</f>
        <v>0.32664050762213215</v>
      </c>
      <c r="J6" s="318">
        <f ca="1">+IF(ISERROR(HLOOKUP($B6,INDIRECT("'Monthly Resource Report'!"&amp;'Coleman Validation'!J$665666&amp;":"&amp;'Coleman Validation'!J$665667),'Coleman Validation'!J$665668,FALSE)),0,HLOOKUP($B6,INDIRECT("'Monthly Resource Report'!"&amp;'Coleman Validation'!J$665666&amp;":"&amp;'Coleman Validation'!J$665667),'Coleman Validation'!J$665668,FALSE))</f>
        <v>0.20076022444249536</v>
      </c>
      <c r="L6" s="301">
        <v>41365</v>
      </c>
      <c r="M6" s="294">
        <v>146</v>
      </c>
      <c r="N6" s="297">
        <v>1.3959999999999999</v>
      </c>
      <c r="O6" s="299">
        <v>0.33</v>
      </c>
      <c r="P6" s="295">
        <v>0.2</v>
      </c>
      <c r="Q6" s="294">
        <f ca="1">+IF(ISERROR(HLOOKUP($B6,INDIRECT("'Monthly Resource Report'!"&amp;'Coleman Validation'!Q$665666&amp;":"&amp;'Coleman Validation'!Q$665667),'Coleman Validation'!Q$665668,FALSE)),0,HLOOKUP($B6,INDIRECT("'Monthly Resource Report'!"&amp;'Coleman Validation'!Q$665666&amp;":"&amp;'Coleman Validation'!Q$665667),'Coleman Validation'!Q$665668,FALSE))</f>
        <v>146</v>
      </c>
      <c r="R6" s="297">
        <f ca="1">+IF(ISERROR(HLOOKUP($B6,INDIRECT("'Monthly Resource Report'!"&amp;'Coleman Validation'!R$665666&amp;":"&amp;'Coleman Validation'!R$665667),'Coleman Validation'!R$665668,FALSE)),0,HLOOKUP($B6,INDIRECT("'Monthly Resource Report'!"&amp;'Coleman Validation'!R$665666&amp;":"&amp;'Coleman Validation'!R$665667),'Coleman Validation'!R$665668,FALSE))</f>
        <v>1.396001259805141</v>
      </c>
      <c r="S6" s="317">
        <f ca="1">+IF(ISERROR(HLOOKUP($B6,INDIRECT("'Monthly Resource Report'!"&amp;'Coleman Validation'!S$665666&amp;":"&amp;'Coleman Validation'!S$665667),'Coleman Validation'!S$665668,FALSE)),0,HLOOKUP($B6,INDIRECT("'Monthly Resource Report'!"&amp;'Coleman Validation'!S$665666&amp;":"&amp;'Coleman Validation'!S$665667),'Coleman Validation'!S$665668,FALSE))</f>
        <v>0.32652724903673325</v>
      </c>
      <c r="T6" s="318">
        <f ca="1">+IF(ISERROR(HLOOKUP($B6,INDIRECT("'Monthly Resource Report'!"&amp;'Coleman Validation'!T$665666&amp;":"&amp;'Coleman Validation'!T$665667),'Coleman Validation'!T$665668,FALSE)),0,HLOOKUP($B6,INDIRECT("'Monthly Resource Report'!"&amp;'Coleman Validation'!T$665666&amp;":"&amp;'Coleman Validation'!T$665667),'Coleman Validation'!T$665668,FALSE))</f>
        <v>0.20083622559120221</v>
      </c>
      <c r="V6" s="301">
        <v>41365</v>
      </c>
      <c r="W6" s="294">
        <v>151</v>
      </c>
      <c r="X6" s="297">
        <v>1.3959999999999999</v>
      </c>
      <c r="Y6" s="299">
        <v>0.33</v>
      </c>
      <c r="Z6" s="295">
        <v>0.2</v>
      </c>
      <c r="AA6" s="294">
        <f ca="1">+IF(ISERROR(HLOOKUP($B6,INDIRECT("'Monthly Resource Report'!"&amp;'Coleman Validation'!AA$665666&amp;":"&amp;'Coleman Validation'!AA$665667),'Coleman Validation'!AA$665668,FALSE)),0,HLOOKUP($B6,INDIRECT("'Monthly Resource Report'!"&amp;'Coleman Validation'!AA$665666&amp;":"&amp;'Coleman Validation'!AA$665667),'Coleman Validation'!AA$665668,FALSE))</f>
        <v>151</v>
      </c>
      <c r="AB6" s="297">
        <f ca="1">+IF(ISERROR(HLOOKUP($B6,INDIRECT("'Monthly Resource Report'!"&amp;'Coleman Validation'!AB$665666&amp;":"&amp;'Coleman Validation'!AB$665667),'Coleman Validation'!AB$665668,FALSE)),0,HLOOKUP($B6,INDIRECT("'Monthly Resource Report'!"&amp;'Coleman Validation'!AB$665666&amp;":"&amp;'Coleman Validation'!AB$665667),'Coleman Validation'!AB$665668,FALSE))</f>
        <v>1.396001118270437</v>
      </c>
      <c r="AC6" s="317">
        <f ca="1">+IF(ISERROR(HLOOKUP($B6,INDIRECT("'Monthly Resource Report'!"&amp;'Coleman Validation'!AC$665666&amp;":"&amp;'Coleman Validation'!AC$665667),'Coleman Validation'!AC$665668,FALSE)),0,HLOOKUP($B6,INDIRECT("'Monthly Resource Report'!"&amp;'Coleman Validation'!AC$665666&amp;":"&amp;'Coleman Validation'!AC$665667),'Coleman Validation'!AC$665668,FALSE))</f>
        <v>0.32846035333431878</v>
      </c>
      <c r="AD6" s="318">
        <f ca="1">+IF(ISERROR(HLOOKUP($B6,INDIRECT("'Monthly Resource Report'!"&amp;'Coleman Validation'!AD$665666&amp;":"&amp;'Coleman Validation'!AD$665667),'Coleman Validation'!AD$665668,FALSE)),0,HLOOKUP($B6,INDIRECT("'Monthly Resource Report'!"&amp;'Coleman Validation'!AD$665666&amp;":"&amp;'Coleman Validation'!AD$665667),'Coleman Validation'!AD$665668,FALSE))</f>
        <v>0.2008577568659263</v>
      </c>
    </row>
    <row r="7" spans="2:30">
      <c r="B7" s="301">
        <v>41395</v>
      </c>
      <c r="C7" s="294">
        <v>146</v>
      </c>
      <c r="D7" s="297">
        <v>1.3959999999999999</v>
      </c>
      <c r="E7" s="299">
        <v>0.33</v>
      </c>
      <c r="F7" s="295">
        <v>0.2</v>
      </c>
      <c r="G7" s="294">
        <f ca="1">+IF(ISERROR(HLOOKUP($B7,INDIRECT("'Monthly Resource Report'!"&amp;'Coleman Validation'!G$665666&amp;":"&amp;'Coleman Validation'!G$665667),'Coleman Validation'!G$665668,FALSE)),0,HLOOKUP($B7,INDIRECT("'Monthly Resource Report'!"&amp;'Coleman Validation'!G$665666&amp;":"&amp;'Coleman Validation'!G$665667),'Coleman Validation'!G$665668,FALSE))</f>
        <v>146</v>
      </c>
      <c r="H7" s="297">
        <f ca="1">+IF(ISERROR(HLOOKUP($B7,INDIRECT("'Monthly Resource Report'!"&amp;'Coleman Validation'!H$665666&amp;":"&amp;'Coleman Validation'!H$665667),'Coleman Validation'!H$665668,FALSE)),0,HLOOKUP($B7,INDIRECT("'Monthly Resource Report'!"&amp;'Coleman Validation'!H$665666&amp;":"&amp;'Coleman Validation'!H$665667),'Coleman Validation'!H$665668,FALSE))</f>
        <v>1.3960010295079777</v>
      </c>
      <c r="I7" s="317">
        <f ca="1">+IF(ISERROR(HLOOKUP($B7,INDIRECT("'Monthly Resource Report'!"&amp;'Coleman Validation'!I$665666&amp;":"&amp;'Coleman Validation'!I$665667),'Coleman Validation'!I$665668,FALSE)),0,HLOOKUP($B7,INDIRECT("'Monthly Resource Report'!"&amp;'Coleman Validation'!I$665666&amp;":"&amp;'Coleman Validation'!I$665667),'Coleman Validation'!I$665668,FALSE))</f>
        <v>0.32625674347112221</v>
      </c>
      <c r="J7" s="318">
        <f ca="1">+IF(ISERROR(HLOOKUP($B7,INDIRECT("'Monthly Resource Report'!"&amp;'Coleman Validation'!J$665666&amp;":"&amp;'Coleman Validation'!J$665667),'Coleman Validation'!J$665668,FALSE)),0,HLOOKUP($B7,INDIRECT("'Monthly Resource Report'!"&amp;'Coleman Validation'!J$665666&amp;":"&amp;'Coleman Validation'!J$665667),'Coleman Validation'!J$665668,FALSE))</f>
        <v>0.20202787146928</v>
      </c>
      <c r="L7" s="301">
        <v>41395</v>
      </c>
      <c r="M7" s="294">
        <v>146</v>
      </c>
      <c r="N7" s="297">
        <v>1.3959999999999999</v>
      </c>
      <c r="O7" s="299">
        <v>0.33</v>
      </c>
      <c r="P7" s="295">
        <v>2.6</v>
      </c>
      <c r="Q7" s="294">
        <f ca="1">+IF(ISERROR(HLOOKUP($B7,INDIRECT("'Monthly Resource Report'!"&amp;'Coleman Validation'!Q$665666&amp;":"&amp;'Coleman Validation'!Q$665667),'Coleman Validation'!Q$665668,FALSE)),0,HLOOKUP($B7,INDIRECT("'Monthly Resource Report'!"&amp;'Coleman Validation'!Q$665666&amp;":"&amp;'Coleman Validation'!Q$665667),'Coleman Validation'!Q$665668,FALSE))</f>
        <v>146</v>
      </c>
      <c r="R7" s="297">
        <f ca="1">+IF(ISERROR(HLOOKUP($B7,INDIRECT("'Monthly Resource Report'!"&amp;'Coleman Validation'!R$665666&amp;":"&amp;'Coleman Validation'!R$665667),'Coleman Validation'!R$665668,FALSE)),0,HLOOKUP($B7,INDIRECT("'Monthly Resource Report'!"&amp;'Coleman Validation'!R$665666&amp;":"&amp;'Coleman Validation'!R$665667),'Coleman Validation'!R$665668,FALSE))</f>
        <v>1.3960012923434129</v>
      </c>
      <c r="S7" s="317">
        <f ca="1">+IF(ISERROR(HLOOKUP($B7,INDIRECT("'Monthly Resource Report'!"&amp;'Coleman Validation'!S$665666&amp;":"&amp;'Coleman Validation'!S$665667),'Coleman Validation'!S$665668,FALSE)),0,HLOOKUP($B7,INDIRECT("'Monthly Resource Report'!"&amp;'Coleman Validation'!S$665666&amp;":"&amp;'Coleman Validation'!S$665667),'Coleman Validation'!S$665668,FALSE))</f>
        <v>0.32673981137816416</v>
      </c>
      <c r="T7" s="318">
        <f ca="1">+IF(ISERROR(HLOOKUP($B7,INDIRECT("'Monthly Resource Report'!"&amp;'Coleman Validation'!T$665666&amp;":"&amp;'Coleman Validation'!T$665667),'Coleman Validation'!T$665668,FALSE)),0,HLOOKUP($B7,INDIRECT("'Monthly Resource Report'!"&amp;'Coleman Validation'!T$665666&amp;":"&amp;'Coleman Validation'!T$665667),'Coleman Validation'!T$665668,FALSE))</f>
        <v>2.1926814740417688</v>
      </c>
      <c r="V7" s="301">
        <v>41395</v>
      </c>
      <c r="W7" s="294">
        <v>151</v>
      </c>
      <c r="X7" s="297">
        <v>1.3959999999999999</v>
      </c>
      <c r="Y7" s="299">
        <v>0.33</v>
      </c>
      <c r="Z7" s="295">
        <v>2.6</v>
      </c>
      <c r="AA7" s="294">
        <f ca="1">+IF(ISERROR(HLOOKUP($B7,INDIRECT("'Monthly Resource Report'!"&amp;'Coleman Validation'!AA$665666&amp;":"&amp;'Coleman Validation'!AA$665667),'Coleman Validation'!AA$665668,FALSE)),0,HLOOKUP($B7,INDIRECT("'Monthly Resource Report'!"&amp;'Coleman Validation'!AA$665666&amp;":"&amp;'Coleman Validation'!AA$665667),'Coleman Validation'!AA$665668,FALSE))</f>
        <v>151</v>
      </c>
      <c r="AB7" s="297">
        <f ca="1">+IF(ISERROR(HLOOKUP($B7,INDIRECT("'Monthly Resource Report'!"&amp;'Coleman Validation'!AB$665666&amp;":"&amp;'Coleman Validation'!AB$665667),'Coleman Validation'!AB$665668,FALSE)),0,HLOOKUP($B7,INDIRECT("'Monthly Resource Report'!"&amp;'Coleman Validation'!AB$665666&amp;":"&amp;'Coleman Validation'!AB$665667),'Coleman Validation'!AB$665668,FALSE))</f>
        <v>1.3960013892297263</v>
      </c>
      <c r="AC7" s="317">
        <f ca="1">+IF(ISERROR(HLOOKUP($B7,INDIRECT("'Monthly Resource Report'!"&amp;'Coleman Validation'!AC$665666&amp;":"&amp;'Coleman Validation'!AC$665667),'Coleman Validation'!AC$665668,FALSE)),0,HLOOKUP($B7,INDIRECT("'Monthly Resource Report'!"&amp;'Coleman Validation'!AC$665666&amp;":"&amp;'Coleman Validation'!AC$665667),'Coleman Validation'!AC$665668,FALSE))</f>
        <v>0.32842102322676364</v>
      </c>
      <c r="AD7" s="318">
        <f ca="1">+IF(ISERROR(HLOOKUP($B7,INDIRECT("'Monthly Resource Report'!"&amp;'Coleman Validation'!AD$665666&amp;":"&amp;'Coleman Validation'!AD$665667),'Coleman Validation'!AD$665668,FALSE)),0,HLOOKUP($B7,INDIRECT("'Monthly Resource Report'!"&amp;'Coleman Validation'!AD$665666&amp;":"&amp;'Coleman Validation'!AD$665667),'Coleman Validation'!AD$665668,FALSE))</f>
        <v>2.2544454117802983</v>
      </c>
    </row>
    <row r="8" spans="2:30">
      <c r="B8" s="301">
        <v>41426</v>
      </c>
      <c r="C8" s="294">
        <v>146</v>
      </c>
      <c r="D8" s="297">
        <v>1.3959999999999999</v>
      </c>
      <c r="E8" s="299">
        <v>0.33</v>
      </c>
      <c r="F8" s="295">
        <v>0.2</v>
      </c>
      <c r="G8" s="294">
        <f ca="1">+IF(ISERROR(HLOOKUP($B8,INDIRECT("'Monthly Resource Report'!"&amp;'Coleman Validation'!G$665666&amp;":"&amp;'Coleman Validation'!G$665667),'Coleman Validation'!G$665668,FALSE)),0,HLOOKUP($B8,INDIRECT("'Monthly Resource Report'!"&amp;'Coleman Validation'!G$665666&amp;":"&amp;'Coleman Validation'!G$665667),'Coleman Validation'!G$665668,FALSE))</f>
        <v>146</v>
      </c>
      <c r="H8" s="297">
        <f ca="1">+IF(ISERROR(HLOOKUP($B8,INDIRECT("'Monthly Resource Report'!"&amp;'Coleman Validation'!H$665666&amp;":"&amp;'Coleman Validation'!H$665667),'Coleman Validation'!H$665668,FALSE)),0,HLOOKUP($B8,INDIRECT("'Monthly Resource Report'!"&amp;'Coleman Validation'!H$665666&amp;":"&amp;'Coleman Validation'!H$665667),'Coleman Validation'!H$665668,FALSE))</f>
        <v>1.3960012823151704</v>
      </c>
      <c r="I8" s="317">
        <f ca="1">+IF(ISERROR(HLOOKUP($B8,INDIRECT("'Monthly Resource Report'!"&amp;'Coleman Validation'!I$665666&amp;":"&amp;'Coleman Validation'!I$665667),'Coleman Validation'!I$665668,FALSE)),0,HLOOKUP($B8,INDIRECT("'Monthly Resource Report'!"&amp;'Coleman Validation'!I$665666&amp;":"&amp;'Coleman Validation'!I$665667),'Coleman Validation'!I$665668,FALSE))</f>
        <v>0.32533968929085733</v>
      </c>
      <c r="J8" s="318">
        <f ca="1">+IF(ISERROR(HLOOKUP($B8,INDIRECT("'Monthly Resource Report'!"&amp;'Coleman Validation'!J$665666&amp;":"&amp;'Coleman Validation'!J$665667),'Coleman Validation'!J$665668,FALSE)),0,HLOOKUP($B8,INDIRECT("'Monthly Resource Report'!"&amp;'Coleman Validation'!J$665666&amp;":"&amp;'Coleman Validation'!J$665667),'Coleman Validation'!J$665668,FALSE))</f>
        <v>0.20037534255225445</v>
      </c>
      <c r="L8" s="301">
        <v>41426</v>
      </c>
      <c r="M8" s="294">
        <v>146</v>
      </c>
      <c r="N8" s="297">
        <v>1.3959999999999999</v>
      </c>
      <c r="O8" s="299">
        <v>0.33</v>
      </c>
      <c r="P8" s="295">
        <v>0.2</v>
      </c>
      <c r="Q8" s="294">
        <f ca="1">+IF(ISERROR(HLOOKUP($B8,INDIRECT("'Monthly Resource Report'!"&amp;'Coleman Validation'!Q$665666&amp;":"&amp;'Coleman Validation'!Q$665667),'Coleman Validation'!Q$665668,FALSE)),0,HLOOKUP($B8,INDIRECT("'Monthly Resource Report'!"&amp;'Coleman Validation'!Q$665666&amp;":"&amp;'Coleman Validation'!Q$665667),'Coleman Validation'!Q$665668,FALSE))</f>
        <v>146</v>
      </c>
      <c r="R8" s="297">
        <f ca="1">+IF(ISERROR(HLOOKUP($B8,INDIRECT("'Monthly Resource Report'!"&amp;'Coleman Validation'!R$665666&amp;":"&amp;'Coleman Validation'!R$665667),'Coleman Validation'!R$665668,FALSE)),0,HLOOKUP($B8,INDIRECT("'Monthly Resource Report'!"&amp;'Coleman Validation'!R$665666&amp;":"&amp;'Coleman Validation'!R$665667),'Coleman Validation'!R$665668,FALSE))</f>
        <v>1.3960011779530366</v>
      </c>
      <c r="S8" s="317">
        <f ca="1">+IF(ISERROR(HLOOKUP($B8,INDIRECT("'Monthly Resource Report'!"&amp;'Coleman Validation'!S$665666&amp;":"&amp;'Coleman Validation'!S$665667),'Coleman Validation'!S$665668,FALSE)),0,HLOOKUP($B8,INDIRECT("'Monthly Resource Report'!"&amp;'Coleman Validation'!S$665666&amp;":"&amp;'Coleman Validation'!S$665667),'Coleman Validation'!S$665668,FALSE))</f>
        <v>0.32560067322108788</v>
      </c>
      <c r="T8" s="318">
        <f ca="1">+IF(ISERROR(HLOOKUP($B8,INDIRECT("'Monthly Resource Report'!"&amp;'Coleman Validation'!T$665666&amp;":"&amp;'Coleman Validation'!T$665667),'Coleman Validation'!T$665668,FALSE)),0,HLOOKUP($B8,INDIRECT("'Monthly Resource Report'!"&amp;'Coleman Validation'!T$665666&amp;":"&amp;'Coleman Validation'!T$665667),'Coleman Validation'!T$665668,FALSE))</f>
        <v>0.23347639791364011</v>
      </c>
      <c r="V8" s="301">
        <v>41426</v>
      </c>
      <c r="W8" s="294">
        <v>151</v>
      </c>
      <c r="X8" s="297">
        <v>1.3959999999999999</v>
      </c>
      <c r="Y8" s="299">
        <v>0.33</v>
      </c>
      <c r="Z8" s="295">
        <v>0.2</v>
      </c>
      <c r="AA8" s="294">
        <f ca="1">+IF(ISERROR(HLOOKUP($B8,INDIRECT("'Monthly Resource Report'!"&amp;'Coleman Validation'!AA$665666&amp;":"&amp;'Coleman Validation'!AA$665667),'Coleman Validation'!AA$665668,FALSE)),0,HLOOKUP($B8,INDIRECT("'Monthly Resource Report'!"&amp;'Coleman Validation'!AA$665666&amp;":"&amp;'Coleman Validation'!AA$665667),'Coleman Validation'!AA$665668,FALSE))</f>
        <v>151</v>
      </c>
      <c r="AB8" s="297">
        <f ca="1">+IF(ISERROR(HLOOKUP($B8,INDIRECT("'Monthly Resource Report'!"&amp;'Coleman Validation'!AB$665666&amp;":"&amp;'Coleman Validation'!AB$665667),'Coleman Validation'!AB$665668,FALSE)),0,HLOOKUP($B8,INDIRECT("'Monthly Resource Report'!"&amp;'Coleman Validation'!AB$665666&amp;":"&amp;'Coleman Validation'!AB$665667),'Coleman Validation'!AB$665668,FALSE))</f>
        <v>1.396001324137931</v>
      </c>
      <c r="AC8" s="317">
        <f ca="1">+IF(ISERROR(HLOOKUP($B8,INDIRECT("'Monthly Resource Report'!"&amp;'Coleman Validation'!AC$665666&amp;":"&amp;'Coleman Validation'!AC$665667),'Coleman Validation'!AC$665668,FALSE)),0,HLOOKUP($B8,INDIRECT("'Monthly Resource Report'!"&amp;'Coleman Validation'!AC$665666&amp;":"&amp;'Coleman Validation'!AC$665667),'Coleman Validation'!AC$665668,FALSE))</f>
        <v>0.32769292785492965</v>
      </c>
      <c r="AD8" s="318">
        <f ca="1">+IF(ISERROR(HLOOKUP($B8,INDIRECT("'Monthly Resource Report'!"&amp;'Coleman Validation'!AD$665666&amp;":"&amp;'Coleman Validation'!AD$665667),'Coleman Validation'!AD$665668,FALSE)),0,HLOOKUP($B8,INDIRECT("'Monthly Resource Report'!"&amp;'Coleman Validation'!AD$665666&amp;":"&amp;'Coleman Validation'!AD$665667),'Coleman Validation'!AD$665668,FALSE))</f>
        <v>0.31742489461149892</v>
      </c>
    </row>
    <row r="9" spans="2:30">
      <c r="B9" s="301">
        <v>41456</v>
      </c>
      <c r="C9" s="294">
        <v>146</v>
      </c>
      <c r="D9" s="297">
        <v>1.3959999999999999</v>
      </c>
      <c r="E9" s="299">
        <v>0.33</v>
      </c>
      <c r="F9" s="295">
        <v>0.2</v>
      </c>
      <c r="G9" s="294">
        <f ca="1">+IF(ISERROR(HLOOKUP($B9,INDIRECT("'Monthly Resource Report'!"&amp;'Coleman Validation'!G$665666&amp;":"&amp;'Coleman Validation'!G$665667),'Coleman Validation'!G$665668,FALSE)),0,HLOOKUP($B9,INDIRECT("'Monthly Resource Report'!"&amp;'Coleman Validation'!G$665666&amp;":"&amp;'Coleman Validation'!G$665667),'Coleman Validation'!G$665668,FALSE))</f>
        <v>146</v>
      </c>
      <c r="H9" s="297">
        <f ca="1">+IF(ISERROR(HLOOKUP($B9,INDIRECT("'Monthly Resource Report'!"&amp;'Coleman Validation'!H$665666&amp;":"&amp;'Coleman Validation'!H$665667),'Coleman Validation'!H$665668,FALSE)),0,HLOOKUP($B9,INDIRECT("'Monthly Resource Report'!"&amp;'Coleman Validation'!H$665666&amp;":"&amp;'Coleman Validation'!H$665667),'Coleman Validation'!H$665668,FALSE))</f>
        <v>1.3960011516574835</v>
      </c>
      <c r="I9" s="317">
        <f ca="1">+IF(ISERROR(HLOOKUP($B9,INDIRECT("'Monthly Resource Report'!"&amp;'Coleman Validation'!I$665666&amp;":"&amp;'Coleman Validation'!I$665667),'Coleman Validation'!I$665668,FALSE)),0,HLOOKUP($B9,INDIRECT("'Monthly Resource Report'!"&amp;'Coleman Validation'!I$665666&amp;":"&amp;'Coleman Validation'!I$665667),'Coleman Validation'!I$665668,FALSE))</f>
        <v>0.32581318316042795</v>
      </c>
      <c r="J9" s="318">
        <f ca="1">+IF(ISERROR(HLOOKUP($B9,INDIRECT("'Monthly Resource Report'!"&amp;'Coleman Validation'!J$665666&amp;":"&amp;'Coleman Validation'!J$665667),'Coleman Validation'!J$665668,FALSE)),0,HLOOKUP($B9,INDIRECT("'Monthly Resource Report'!"&amp;'Coleman Validation'!J$665666&amp;":"&amp;'Coleman Validation'!J$665667),'Coleman Validation'!J$665668,FALSE))</f>
        <v>0.20054133885956138</v>
      </c>
      <c r="L9" s="301">
        <v>41456</v>
      </c>
      <c r="M9" s="294">
        <v>146</v>
      </c>
      <c r="N9" s="297">
        <v>1.3959999999999999</v>
      </c>
      <c r="O9" s="299">
        <v>0.33</v>
      </c>
      <c r="P9" s="295">
        <v>0.2</v>
      </c>
      <c r="Q9" s="294">
        <f ca="1">+IF(ISERROR(HLOOKUP($B9,INDIRECT("'Monthly Resource Report'!"&amp;'Coleman Validation'!Q$665666&amp;":"&amp;'Coleman Validation'!Q$665667),'Coleman Validation'!Q$665668,FALSE)),0,HLOOKUP($B9,INDIRECT("'Monthly Resource Report'!"&amp;'Coleman Validation'!Q$665666&amp;":"&amp;'Coleman Validation'!Q$665667),'Coleman Validation'!Q$665668,FALSE))</f>
        <v>146</v>
      </c>
      <c r="R9" s="297">
        <f ca="1">+IF(ISERROR(HLOOKUP($B9,INDIRECT("'Monthly Resource Report'!"&amp;'Coleman Validation'!R$665666&amp;":"&amp;'Coleman Validation'!R$665667),'Coleman Validation'!R$665668,FALSE)),0,HLOOKUP($B9,INDIRECT("'Monthly Resource Report'!"&amp;'Coleman Validation'!R$665666&amp;":"&amp;'Coleman Validation'!R$665667),'Coleman Validation'!R$665668,FALSE))</f>
        <v>1.3960012129107613</v>
      </c>
      <c r="S9" s="317">
        <f ca="1">+IF(ISERROR(HLOOKUP($B9,INDIRECT("'Monthly Resource Report'!"&amp;'Coleman Validation'!S$665666&amp;":"&amp;'Coleman Validation'!S$665667),'Coleman Validation'!S$665668,FALSE)),0,HLOOKUP($B9,INDIRECT("'Monthly Resource Report'!"&amp;'Coleman Validation'!S$665666&amp;":"&amp;'Coleman Validation'!S$665667),'Coleman Validation'!S$665668,FALSE))</f>
        <v>0.32597681773408366</v>
      </c>
      <c r="T9" s="318">
        <f ca="1">+IF(ISERROR(HLOOKUP($B9,INDIRECT("'Monthly Resource Report'!"&amp;'Coleman Validation'!T$665666&amp;":"&amp;'Coleman Validation'!T$665667),'Coleman Validation'!T$665668,FALSE)),0,HLOOKUP($B9,INDIRECT("'Monthly Resource Report'!"&amp;'Coleman Validation'!T$665666&amp;":"&amp;'Coleman Validation'!T$665667),'Coleman Validation'!T$665668,FALSE))</f>
        <v>0.20041160630584542</v>
      </c>
      <c r="V9" s="301">
        <v>41456</v>
      </c>
      <c r="W9" s="294">
        <v>151</v>
      </c>
      <c r="X9" s="297">
        <v>1.3959999999999999</v>
      </c>
      <c r="Y9" s="299">
        <v>0.33</v>
      </c>
      <c r="Z9" s="295">
        <v>0.2</v>
      </c>
      <c r="AA9" s="294">
        <f ca="1">+IF(ISERROR(HLOOKUP($B9,INDIRECT("'Monthly Resource Report'!"&amp;'Coleman Validation'!AA$665666&amp;":"&amp;'Coleman Validation'!AA$665667),'Coleman Validation'!AA$665668,FALSE)),0,HLOOKUP($B9,INDIRECT("'Monthly Resource Report'!"&amp;'Coleman Validation'!AA$665666&amp;":"&amp;'Coleman Validation'!AA$665667),'Coleman Validation'!AA$665668,FALSE))</f>
        <v>151</v>
      </c>
      <c r="AB9" s="297">
        <f ca="1">+IF(ISERROR(HLOOKUP($B9,INDIRECT("'Monthly Resource Report'!"&amp;'Coleman Validation'!AB$665666&amp;":"&amp;'Coleman Validation'!AB$665667),'Coleman Validation'!AB$665668,FALSE)),0,HLOOKUP($B9,INDIRECT("'Monthly Resource Report'!"&amp;'Coleman Validation'!AB$665666&amp;":"&amp;'Coleman Validation'!AB$665667),'Coleman Validation'!AB$665668,FALSE))</f>
        <v>1.3960013344771707</v>
      </c>
      <c r="AC9" s="317">
        <f ca="1">+IF(ISERROR(HLOOKUP($B9,INDIRECT("'Monthly Resource Report'!"&amp;'Coleman Validation'!AC$665666&amp;":"&amp;'Coleman Validation'!AC$665667),'Coleman Validation'!AC$665668,FALSE)),0,HLOOKUP($B9,INDIRECT("'Monthly Resource Report'!"&amp;'Coleman Validation'!AC$665666&amp;":"&amp;'Coleman Validation'!AC$665667),'Coleman Validation'!AC$665668,FALSE))</f>
        <v>0.32783504573811162</v>
      </c>
      <c r="AD9" s="318">
        <f ca="1">+IF(ISERROR(HLOOKUP($B9,INDIRECT("'Monthly Resource Report'!"&amp;'Coleman Validation'!AD$665666&amp;":"&amp;'Coleman Validation'!AD$665667),'Coleman Validation'!AD$665668,FALSE)),0,HLOOKUP($B9,INDIRECT("'Monthly Resource Report'!"&amp;'Coleman Validation'!AD$665666&amp;":"&amp;'Coleman Validation'!AD$665667),'Coleman Validation'!AD$665668,FALSE))</f>
        <v>0.20083779595597692</v>
      </c>
    </row>
    <row r="10" spans="2:30">
      <c r="B10" s="301">
        <v>41487</v>
      </c>
      <c r="C10" s="294">
        <v>146</v>
      </c>
      <c r="D10" s="297">
        <v>1.3959999999999999</v>
      </c>
      <c r="E10" s="299">
        <v>0.33</v>
      </c>
      <c r="F10" s="295">
        <v>0.2</v>
      </c>
      <c r="G10" s="294">
        <f ca="1">+IF(ISERROR(HLOOKUP($B10,INDIRECT("'Monthly Resource Report'!"&amp;'Coleman Validation'!G$665666&amp;":"&amp;'Coleman Validation'!G$665667),'Coleman Validation'!G$665668,FALSE)),0,HLOOKUP($B10,INDIRECT("'Monthly Resource Report'!"&amp;'Coleman Validation'!G$665666&amp;":"&amp;'Coleman Validation'!G$665667),'Coleman Validation'!G$665668,FALSE))</f>
        <v>146</v>
      </c>
      <c r="H10" s="297">
        <f ca="1">+IF(ISERROR(HLOOKUP($B10,INDIRECT("'Monthly Resource Report'!"&amp;'Coleman Validation'!H$665666&amp;":"&amp;'Coleman Validation'!H$665667),'Coleman Validation'!H$665668,FALSE)),0,HLOOKUP($B10,INDIRECT("'Monthly Resource Report'!"&amp;'Coleman Validation'!H$665666&amp;":"&amp;'Coleman Validation'!H$665667),'Coleman Validation'!H$665668,FALSE))</f>
        <v>1.3960011377198756</v>
      </c>
      <c r="I10" s="317">
        <f ca="1">+IF(ISERROR(HLOOKUP($B10,INDIRECT("'Monthly Resource Report'!"&amp;'Coleman Validation'!I$665666&amp;":"&amp;'Coleman Validation'!I$665667),'Coleman Validation'!I$665668,FALSE)),0,HLOOKUP($B10,INDIRECT("'Monthly Resource Report'!"&amp;'Coleman Validation'!I$665666&amp;":"&amp;'Coleman Validation'!I$665667),'Coleman Validation'!I$665668,FALSE))</f>
        <v>0.32621607565298866</v>
      </c>
      <c r="J10" s="318">
        <f ca="1">+IF(ISERROR(HLOOKUP($B10,INDIRECT("'Monthly Resource Report'!"&amp;'Coleman Validation'!J$665666&amp;":"&amp;'Coleman Validation'!J$665667),'Coleman Validation'!J$665668,FALSE)),0,HLOOKUP($B10,INDIRECT("'Monthly Resource Report'!"&amp;'Coleman Validation'!J$665666&amp;":"&amp;'Coleman Validation'!J$665667),'Coleman Validation'!J$665668,FALSE))</f>
        <v>0.20036385639207449</v>
      </c>
      <c r="L10" s="301">
        <v>41487</v>
      </c>
      <c r="M10" s="294">
        <v>146</v>
      </c>
      <c r="N10" s="297">
        <v>1.3959999999999999</v>
      </c>
      <c r="O10" s="299">
        <v>0.33</v>
      </c>
      <c r="P10" s="295">
        <v>0.2</v>
      </c>
      <c r="Q10" s="294">
        <f ca="1">+IF(ISERROR(HLOOKUP($B10,INDIRECT("'Monthly Resource Report'!"&amp;'Coleman Validation'!Q$665666&amp;":"&amp;'Coleman Validation'!Q$665667),'Coleman Validation'!Q$665668,FALSE)),0,HLOOKUP($B10,INDIRECT("'Monthly Resource Report'!"&amp;'Coleman Validation'!Q$665666&amp;":"&amp;'Coleman Validation'!Q$665667),'Coleman Validation'!Q$665668,FALSE))</f>
        <v>146</v>
      </c>
      <c r="R10" s="297">
        <f ca="1">+IF(ISERROR(HLOOKUP($B10,INDIRECT("'Monthly Resource Report'!"&amp;'Coleman Validation'!R$665666&amp;":"&amp;'Coleman Validation'!R$665667),'Coleman Validation'!R$665668,FALSE)),0,HLOOKUP($B10,INDIRECT("'Monthly Resource Report'!"&amp;'Coleman Validation'!R$665666&amp;":"&amp;'Coleman Validation'!R$665667),'Coleman Validation'!R$665668,FALSE))</f>
        <v>1.3960011572142292</v>
      </c>
      <c r="S10" s="317">
        <f ca="1">+IF(ISERROR(HLOOKUP($B10,INDIRECT("'Monthly Resource Report'!"&amp;'Coleman Validation'!S$665666&amp;":"&amp;'Coleman Validation'!S$665667),'Coleman Validation'!S$665668,FALSE)),0,HLOOKUP($B10,INDIRECT("'Monthly Resource Report'!"&amp;'Coleman Validation'!S$665666&amp;":"&amp;'Coleman Validation'!S$665667),'Coleman Validation'!S$665668,FALSE))</f>
        <v>0.32629544937288535</v>
      </c>
      <c r="T10" s="318">
        <f ca="1">+IF(ISERROR(HLOOKUP($B10,INDIRECT("'Monthly Resource Report'!"&amp;'Coleman Validation'!T$665666&amp;":"&amp;'Coleman Validation'!T$665667),'Coleman Validation'!T$665668,FALSE)),0,HLOOKUP($B10,INDIRECT("'Monthly Resource Report'!"&amp;'Coleman Validation'!T$665666&amp;":"&amp;'Coleman Validation'!T$665667),'Coleman Validation'!T$665668,FALSE))</f>
        <v>0.20061546441732878</v>
      </c>
      <c r="V10" s="301">
        <v>41487</v>
      </c>
      <c r="W10" s="294">
        <v>151</v>
      </c>
      <c r="X10" s="297">
        <v>1.3959999999999999</v>
      </c>
      <c r="Y10" s="299">
        <v>0.33</v>
      </c>
      <c r="Z10" s="295">
        <v>0.2</v>
      </c>
      <c r="AA10" s="294">
        <f ca="1">+IF(ISERROR(HLOOKUP($B10,INDIRECT("'Monthly Resource Report'!"&amp;'Coleman Validation'!AA$665666&amp;":"&amp;'Coleman Validation'!AA$665667),'Coleman Validation'!AA$665668,FALSE)),0,HLOOKUP($B10,INDIRECT("'Monthly Resource Report'!"&amp;'Coleman Validation'!AA$665666&amp;":"&amp;'Coleman Validation'!AA$665667),'Coleman Validation'!AA$665668,FALSE))</f>
        <v>151</v>
      </c>
      <c r="AB10" s="297">
        <f ca="1">+IF(ISERROR(HLOOKUP($B10,INDIRECT("'Monthly Resource Report'!"&amp;'Coleman Validation'!AB$665666&amp;":"&amp;'Coleman Validation'!AB$665667),'Coleman Validation'!AB$665668,FALSE)),0,HLOOKUP($B10,INDIRECT("'Monthly Resource Report'!"&amp;'Coleman Validation'!AB$665666&amp;":"&amp;'Coleman Validation'!AB$665667),'Coleman Validation'!AB$665668,FALSE))</f>
        <v>1.3960013480031115</v>
      </c>
      <c r="AC10" s="317">
        <f ca="1">+IF(ISERROR(HLOOKUP($B10,INDIRECT("'Monthly Resource Report'!"&amp;'Coleman Validation'!AC$665666&amp;":"&amp;'Coleman Validation'!AC$665667),'Coleman Validation'!AC$665668,FALSE)),0,HLOOKUP($B10,INDIRECT("'Monthly Resource Report'!"&amp;'Coleman Validation'!AC$665666&amp;":"&amp;'Coleman Validation'!AC$665667),'Coleman Validation'!AC$665668,FALSE))</f>
        <v>0.32778690731450694</v>
      </c>
      <c r="AD10" s="318">
        <f ca="1">+IF(ISERROR(HLOOKUP($B10,INDIRECT("'Monthly Resource Report'!"&amp;'Coleman Validation'!AD$665666&amp;":"&amp;'Coleman Validation'!AD$665667),'Coleman Validation'!AD$665668,FALSE)),0,HLOOKUP($B10,INDIRECT("'Monthly Resource Report'!"&amp;'Coleman Validation'!AD$665666&amp;":"&amp;'Coleman Validation'!AD$665667),'Coleman Validation'!AD$665668,FALSE))</f>
        <v>0.20084187183157423</v>
      </c>
    </row>
    <row r="11" spans="2:30">
      <c r="B11" s="301">
        <v>41518</v>
      </c>
      <c r="C11" s="294">
        <v>146</v>
      </c>
      <c r="D11" s="297">
        <v>1.3959999999999999</v>
      </c>
      <c r="E11" s="299">
        <v>0.33</v>
      </c>
      <c r="F11" s="295">
        <v>0.2</v>
      </c>
      <c r="G11" s="294">
        <f ca="1">+IF(ISERROR(HLOOKUP($B11,INDIRECT("'Monthly Resource Report'!"&amp;'Coleman Validation'!G$665666&amp;":"&amp;'Coleman Validation'!G$665667),'Coleman Validation'!G$665668,FALSE)),0,HLOOKUP($B11,INDIRECT("'Monthly Resource Report'!"&amp;'Coleman Validation'!G$665666&amp;":"&amp;'Coleman Validation'!G$665667),'Coleman Validation'!G$665668,FALSE))</f>
        <v>146</v>
      </c>
      <c r="H11" s="297">
        <f ca="1">+IF(ISERROR(HLOOKUP($B11,INDIRECT("'Monthly Resource Report'!"&amp;'Coleman Validation'!H$665666&amp;":"&amp;'Coleman Validation'!H$665667),'Coleman Validation'!H$665668,FALSE)),0,HLOOKUP($B11,INDIRECT("'Monthly Resource Report'!"&amp;'Coleman Validation'!H$665666&amp;":"&amp;'Coleman Validation'!H$665667),'Coleman Validation'!H$665668,FALSE))</f>
        <v>1.3960012006403415</v>
      </c>
      <c r="I11" s="317">
        <f ca="1">+IF(ISERROR(HLOOKUP($B11,INDIRECT("'Monthly Resource Report'!"&amp;'Coleman Validation'!I$665666&amp;":"&amp;'Coleman Validation'!I$665667),'Coleman Validation'!I$665668,FALSE)),0,HLOOKUP($B11,INDIRECT("'Monthly Resource Report'!"&amp;'Coleman Validation'!I$665666&amp;":"&amp;'Coleman Validation'!I$665667),'Coleman Validation'!I$665668,FALSE))</f>
        <v>0.32626646990646241</v>
      </c>
      <c r="J11" s="318">
        <f ca="1">+IF(ISERROR(HLOOKUP($B11,INDIRECT("'Monthly Resource Report'!"&amp;'Coleman Validation'!J$665666&amp;":"&amp;'Coleman Validation'!J$665667),'Coleman Validation'!J$665668,FALSE)),0,HLOOKUP($B11,INDIRECT("'Monthly Resource Report'!"&amp;'Coleman Validation'!J$665666&amp;":"&amp;'Coleman Validation'!J$665667),'Coleman Validation'!J$665668,FALSE))</f>
        <v>0.20065575720549034</v>
      </c>
      <c r="L11" s="301">
        <v>41518</v>
      </c>
      <c r="M11" s="294">
        <v>146</v>
      </c>
      <c r="N11" s="297">
        <v>1.3959999999999999</v>
      </c>
      <c r="O11" s="299">
        <v>0.33</v>
      </c>
      <c r="P11" s="295">
        <v>0.2</v>
      </c>
      <c r="Q11" s="294">
        <f ca="1">+IF(ISERROR(HLOOKUP($B11,INDIRECT("'Monthly Resource Report'!"&amp;'Coleman Validation'!Q$665666&amp;":"&amp;'Coleman Validation'!Q$665667),'Coleman Validation'!Q$665668,FALSE)),0,HLOOKUP($B11,INDIRECT("'Monthly Resource Report'!"&amp;'Coleman Validation'!Q$665666&amp;":"&amp;'Coleman Validation'!Q$665667),'Coleman Validation'!Q$665668,FALSE))</f>
        <v>146</v>
      </c>
      <c r="R11" s="297">
        <f ca="1">+IF(ISERROR(HLOOKUP($B11,INDIRECT("'Monthly Resource Report'!"&amp;'Coleman Validation'!R$665666&amp;":"&amp;'Coleman Validation'!R$665667),'Coleman Validation'!R$665668,FALSE)),0,HLOOKUP($B11,INDIRECT("'Monthly Resource Report'!"&amp;'Coleman Validation'!R$665666&amp;":"&amp;'Coleman Validation'!R$665667),'Coleman Validation'!R$665668,FALSE))</f>
        <v>1.3960012494294578</v>
      </c>
      <c r="S11" s="317">
        <f ca="1">+IF(ISERROR(HLOOKUP($B11,INDIRECT("'Monthly Resource Report'!"&amp;'Coleman Validation'!S$665666&amp;":"&amp;'Coleman Validation'!S$665667),'Coleman Validation'!S$665668,FALSE)),0,HLOOKUP($B11,INDIRECT("'Monthly Resource Report'!"&amp;'Coleman Validation'!S$665666&amp;":"&amp;'Coleman Validation'!S$665667),'Coleman Validation'!S$665668,FALSE))</f>
        <v>0.32618283569418416</v>
      </c>
      <c r="T11" s="318">
        <f ca="1">+IF(ISERROR(HLOOKUP($B11,INDIRECT("'Monthly Resource Report'!"&amp;'Coleman Validation'!T$665666&amp;":"&amp;'Coleman Validation'!T$665667),'Coleman Validation'!T$665668,FALSE)),0,HLOOKUP($B11,INDIRECT("'Monthly Resource Report'!"&amp;'Coleman Validation'!T$665666&amp;":"&amp;'Coleman Validation'!T$665667),'Coleman Validation'!T$665668,FALSE))</f>
        <v>0.20071985639005538</v>
      </c>
      <c r="V11" s="301">
        <v>41518</v>
      </c>
      <c r="W11" s="294">
        <v>151</v>
      </c>
      <c r="X11" s="297">
        <v>1.3959999999999999</v>
      </c>
      <c r="Y11" s="299">
        <v>0.33</v>
      </c>
      <c r="Z11" s="295">
        <v>0.2</v>
      </c>
      <c r="AA11" s="294">
        <f ca="1">+IF(ISERROR(HLOOKUP($B11,INDIRECT("'Monthly Resource Report'!"&amp;'Coleman Validation'!AA$665666&amp;":"&amp;'Coleman Validation'!AA$665667),'Coleman Validation'!AA$665668,FALSE)),0,HLOOKUP($B11,INDIRECT("'Monthly Resource Report'!"&amp;'Coleman Validation'!AA$665666&amp;":"&amp;'Coleman Validation'!AA$665667),'Coleman Validation'!AA$665668,FALSE))</f>
        <v>151</v>
      </c>
      <c r="AB11" s="297">
        <f ca="1">+IF(ISERROR(HLOOKUP($B11,INDIRECT("'Monthly Resource Report'!"&amp;'Coleman Validation'!AB$665666&amp;":"&amp;'Coleman Validation'!AB$665667),'Coleman Validation'!AB$665668,FALSE)),0,HLOOKUP($B11,INDIRECT("'Monthly Resource Report'!"&amp;'Coleman Validation'!AB$665666&amp;":"&amp;'Coleman Validation'!AB$665667),'Coleman Validation'!AB$665668,FALSE))</f>
        <v>1.3960012473193575</v>
      </c>
      <c r="AC11" s="317">
        <f ca="1">+IF(ISERROR(HLOOKUP($B11,INDIRECT("'Monthly Resource Report'!"&amp;'Coleman Validation'!AC$665666&amp;":"&amp;'Coleman Validation'!AC$665667),'Coleman Validation'!AC$665668,FALSE)),0,HLOOKUP($B11,INDIRECT("'Monthly Resource Report'!"&amp;'Coleman Validation'!AC$665666&amp;":"&amp;'Coleman Validation'!AC$665667),'Coleman Validation'!AC$665668,FALSE))</f>
        <v>0.32783976973277679</v>
      </c>
      <c r="AD11" s="318">
        <f ca="1">+IF(ISERROR(HLOOKUP($B11,INDIRECT("'Monthly Resource Report'!"&amp;'Coleman Validation'!AD$665666&amp;":"&amp;'Coleman Validation'!AD$665667),'Coleman Validation'!AD$665668,FALSE)),0,HLOOKUP($B11,INDIRECT("'Monthly Resource Report'!"&amp;'Coleman Validation'!AD$665666&amp;":"&amp;'Coleman Validation'!AD$665667),'Coleman Validation'!AD$665668,FALSE))</f>
        <v>0.2008658940595362</v>
      </c>
    </row>
    <row r="12" spans="2:30">
      <c r="B12" s="301">
        <v>41548</v>
      </c>
      <c r="C12" s="294">
        <v>146</v>
      </c>
      <c r="D12" s="297">
        <v>1.3959999999999999</v>
      </c>
      <c r="E12" s="299">
        <v>0.33</v>
      </c>
      <c r="F12" s="295">
        <v>0.2</v>
      </c>
      <c r="G12" s="294">
        <f ca="1">+IF(ISERROR(HLOOKUP($B12,INDIRECT("'Monthly Resource Report'!"&amp;'Coleman Validation'!G$665666&amp;":"&amp;'Coleman Validation'!G$665667),'Coleman Validation'!G$665668,FALSE)),0,HLOOKUP($B12,INDIRECT("'Monthly Resource Report'!"&amp;'Coleman Validation'!G$665666&amp;":"&amp;'Coleman Validation'!G$665667),'Coleman Validation'!G$665668,FALSE))</f>
        <v>146</v>
      </c>
      <c r="H12" s="297">
        <f ca="1">+IF(ISERROR(HLOOKUP($B12,INDIRECT("'Monthly Resource Report'!"&amp;'Coleman Validation'!H$665666&amp;":"&amp;'Coleman Validation'!H$665667),'Coleman Validation'!H$665668,FALSE)),0,HLOOKUP($B12,INDIRECT("'Monthly Resource Report'!"&amp;'Coleman Validation'!H$665666&amp;":"&amp;'Coleman Validation'!H$665667),'Coleman Validation'!H$665668,FALSE))</f>
        <v>1.3960014206097693</v>
      </c>
      <c r="I12" s="317">
        <f ca="1">+IF(ISERROR(HLOOKUP($B12,INDIRECT("'Monthly Resource Report'!"&amp;'Coleman Validation'!I$665666&amp;":"&amp;'Coleman Validation'!I$665667),'Coleman Validation'!I$665668,FALSE)),0,HLOOKUP($B12,INDIRECT("'Monthly Resource Report'!"&amp;'Coleman Validation'!I$665666&amp;":"&amp;'Coleman Validation'!I$665667),'Coleman Validation'!I$665668,FALSE))</f>
        <v>0.32675686001988524</v>
      </c>
      <c r="J12" s="318">
        <f ca="1">+IF(ISERROR(HLOOKUP($B12,INDIRECT("'Monthly Resource Report'!"&amp;'Coleman Validation'!J$665666&amp;":"&amp;'Coleman Validation'!J$665667),'Coleman Validation'!J$665668,FALSE)),0,HLOOKUP($B12,INDIRECT("'Monthly Resource Report'!"&amp;'Coleman Validation'!J$665666&amp;":"&amp;'Coleman Validation'!J$665667),'Coleman Validation'!J$665668,FALSE))</f>
        <v>0.20035553426161554</v>
      </c>
      <c r="L12" s="301">
        <v>41548</v>
      </c>
      <c r="M12" s="294">
        <v>146</v>
      </c>
      <c r="N12" s="297">
        <v>1.3959999999999999</v>
      </c>
      <c r="O12" s="299">
        <v>0.33</v>
      </c>
      <c r="P12" s="295">
        <v>0.2</v>
      </c>
      <c r="Q12" s="294">
        <f ca="1">+IF(ISERROR(HLOOKUP($B12,INDIRECT("'Monthly Resource Report'!"&amp;'Coleman Validation'!Q$665666&amp;":"&amp;'Coleman Validation'!Q$665667),'Coleman Validation'!Q$665668,FALSE)),0,HLOOKUP($B12,INDIRECT("'Monthly Resource Report'!"&amp;'Coleman Validation'!Q$665666&amp;":"&amp;'Coleman Validation'!Q$665667),'Coleman Validation'!Q$665668,FALSE))</f>
        <v>146</v>
      </c>
      <c r="R12" s="297">
        <f ca="1">+IF(ISERROR(HLOOKUP($B12,INDIRECT("'Monthly Resource Report'!"&amp;'Coleman Validation'!R$665666&amp;":"&amp;'Coleman Validation'!R$665667),'Coleman Validation'!R$665668,FALSE)),0,HLOOKUP($B12,INDIRECT("'Monthly Resource Report'!"&amp;'Coleman Validation'!R$665666&amp;":"&amp;'Coleman Validation'!R$665667),'Coleman Validation'!R$665668,FALSE))</f>
        <v>1.3960013556950124</v>
      </c>
      <c r="S12" s="317">
        <f ca="1">+IF(ISERROR(HLOOKUP($B12,INDIRECT("'Monthly Resource Report'!"&amp;'Coleman Validation'!S$665666&amp;":"&amp;'Coleman Validation'!S$665667),'Coleman Validation'!S$665668,FALSE)),0,HLOOKUP($B12,INDIRECT("'Monthly Resource Report'!"&amp;'Coleman Validation'!S$665666&amp;":"&amp;'Coleman Validation'!S$665667),'Coleman Validation'!S$665668,FALSE))</f>
        <v>0.32674642072750076</v>
      </c>
      <c r="T12" s="318">
        <f ca="1">+IF(ISERROR(HLOOKUP($B12,INDIRECT("'Monthly Resource Report'!"&amp;'Coleman Validation'!T$665666&amp;":"&amp;'Coleman Validation'!T$665667),'Coleman Validation'!T$665668,FALSE)),0,HLOOKUP($B12,INDIRECT("'Monthly Resource Report'!"&amp;'Coleman Validation'!T$665666&amp;":"&amp;'Coleman Validation'!T$665667),'Coleman Validation'!T$665668,FALSE))</f>
        <v>0.20060553387362123</v>
      </c>
      <c r="V12" s="301">
        <v>41548</v>
      </c>
      <c r="W12" s="294">
        <v>151</v>
      </c>
      <c r="X12" s="297">
        <v>1.3959999999999999</v>
      </c>
      <c r="Y12" s="299">
        <v>0.33</v>
      </c>
      <c r="Z12" s="295">
        <v>0.2</v>
      </c>
      <c r="AA12" s="294">
        <f ca="1">+IF(ISERROR(HLOOKUP($B12,INDIRECT("'Monthly Resource Report'!"&amp;'Coleman Validation'!AA$665666&amp;":"&amp;'Coleman Validation'!AA$665667),'Coleman Validation'!AA$665668,FALSE)),0,HLOOKUP($B12,INDIRECT("'Monthly Resource Report'!"&amp;'Coleman Validation'!AA$665666&amp;":"&amp;'Coleman Validation'!AA$665667),'Coleman Validation'!AA$665668,FALSE))</f>
        <v>151</v>
      </c>
      <c r="AB12" s="297">
        <f ca="1">+IF(ISERROR(HLOOKUP($B12,INDIRECT("'Monthly Resource Report'!"&amp;'Coleman Validation'!AB$665666&amp;":"&amp;'Coleman Validation'!AB$665667),'Coleman Validation'!AB$665668,FALSE)),0,HLOOKUP($B12,INDIRECT("'Monthly Resource Report'!"&amp;'Coleman Validation'!AB$665666&amp;":"&amp;'Coleman Validation'!AB$665667),'Coleman Validation'!AB$665668,FALSE))</f>
        <v>1.3960013069319255</v>
      </c>
      <c r="AC12" s="317">
        <f ca="1">+IF(ISERROR(HLOOKUP($B12,INDIRECT("'Monthly Resource Report'!"&amp;'Coleman Validation'!AC$665666&amp;":"&amp;'Coleman Validation'!AC$665667),'Coleman Validation'!AC$665668,FALSE)),0,HLOOKUP($B12,INDIRECT("'Monthly Resource Report'!"&amp;'Coleman Validation'!AC$665666&amp;":"&amp;'Coleman Validation'!AC$665667),'Coleman Validation'!AC$665668,FALSE))</f>
        <v>0.32839960361870651</v>
      </c>
      <c r="AD12" s="318">
        <f ca="1">+IF(ISERROR(HLOOKUP($B12,INDIRECT("'Monthly Resource Report'!"&amp;'Coleman Validation'!AD$665666&amp;":"&amp;'Coleman Validation'!AD$665667),'Coleman Validation'!AD$665668,FALSE)),0,HLOOKUP($B12,INDIRECT("'Monthly Resource Report'!"&amp;'Coleman Validation'!AD$665666&amp;":"&amp;'Coleman Validation'!AD$665667),'Coleman Validation'!AD$665668,FALSE))</f>
        <v>0.20081799497324673</v>
      </c>
    </row>
    <row r="13" spans="2:30">
      <c r="B13" s="301">
        <v>41579</v>
      </c>
      <c r="C13" s="294">
        <v>146</v>
      </c>
      <c r="D13" s="297">
        <v>1.3959999999999999</v>
      </c>
      <c r="E13" s="299">
        <v>0.33</v>
      </c>
      <c r="F13" s="295">
        <v>0.2</v>
      </c>
      <c r="G13" s="294">
        <f ca="1">+IF(ISERROR(HLOOKUP($B13,INDIRECT("'Monthly Resource Report'!"&amp;'Coleman Validation'!G$665666&amp;":"&amp;'Coleman Validation'!G$665667),'Coleman Validation'!G$665668,FALSE)),0,HLOOKUP($B13,INDIRECT("'Monthly Resource Report'!"&amp;'Coleman Validation'!G$665666&amp;":"&amp;'Coleman Validation'!G$665667),'Coleman Validation'!G$665668,FALSE))</f>
        <v>146</v>
      </c>
      <c r="H13" s="297">
        <f ca="1">+IF(ISERROR(HLOOKUP($B13,INDIRECT("'Monthly Resource Report'!"&amp;'Coleman Validation'!H$665666&amp;":"&amp;'Coleman Validation'!H$665667),'Coleman Validation'!H$665668,FALSE)),0,HLOOKUP($B13,INDIRECT("'Monthly Resource Report'!"&amp;'Coleman Validation'!H$665666&amp;":"&amp;'Coleman Validation'!H$665667),'Coleman Validation'!H$665668,FALSE))</f>
        <v>1.396001060333421</v>
      </c>
      <c r="I13" s="317">
        <f ca="1">+IF(ISERROR(HLOOKUP($B13,INDIRECT("'Monthly Resource Report'!"&amp;'Coleman Validation'!I$665666&amp;":"&amp;'Coleman Validation'!I$665667),'Coleman Validation'!I$665668,FALSE)),0,HLOOKUP($B13,INDIRECT("'Monthly Resource Report'!"&amp;'Coleman Validation'!I$665666&amp;":"&amp;'Coleman Validation'!I$665667),'Coleman Validation'!I$665668,FALSE))</f>
        <v>0.32700301501805318</v>
      </c>
      <c r="J13" s="318">
        <f ca="1">+IF(ISERROR(HLOOKUP($B13,INDIRECT("'Monthly Resource Report'!"&amp;'Coleman Validation'!J$665666&amp;":"&amp;'Coleman Validation'!J$665667),'Coleman Validation'!J$665668,FALSE)),0,HLOOKUP($B13,INDIRECT("'Monthly Resource Report'!"&amp;'Coleman Validation'!J$665666&amp;":"&amp;'Coleman Validation'!J$665667),'Coleman Validation'!J$665668,FALSE))</f>
        <v>0.20054904719386696</v>
      </c>
      <c r="L13" s="301">
        <v>41579</v>
      </c>
      <c r="M13" s="294">
        <v>146</v>
      </c>
      <c r="N13" s="297">
        <v>1.3959999999999999</v>
      </c>
      <c r="O13" s="299">
        <v>0.33</v>
      </c>
      <c r="P13" s="295">
        <v>0.2</v>
      </c>
      <c r="Q13" s="294">
        <f ca="1">+IF(ISERROR(HLOOKUP($B13,INDIRECT("'Monthly Resource Report'!"&amp;'Coleman Validation'!Q$665666&amp;":"&amp;'Coleman Validation'!Q$665667),'Coleman Validation'!Q$665668,FALSE)),0,HLOOKUP($B13,INDIRECT("'Monthly Resource Report'!"&amp;'Coleman Validation'!Q$665666&amp;":"&amp;'Coleman Validation'!Q$665667),'Coleman Validation'!Q$665668,FALSE))</f>
        <v>146</v>
      </c>
      <c r="R13" s="297">
        <f ca="1">+IF(ISERROR(HLOOKUP($B13,INDIRECT("'Monthly Resource Report'!"&amp;'Coleman Validation'!R$665666&amp;":"&amp;'Coleman Validation'!R$665667),'Coleman Validation'!R$665668,FALSE)),0,HLOOKUP($B13,INDIRECT("'Monthly Resource Report'!"&amp;'Coleman Validation'!R$665666&amp;":"&amp;'Coleman Validation'!R$665667),'Coleman Validation'!R$665668,FALSE))</f>
        <v>1.39600112206854</v>
      </c>
      <c r="S13" s="317">
        <f ca="1">+IF(ISERROR(HLOOKUP($B13,INDIRECT("'Monthly Resource Report'!"&amp;'Coleman Validation'!S$665666&amp;":"&amp;'Coleman Validation'!S$665667),'Coleman Validation'!S$665668,FALSE)),0,HLOOKUP($B13,INDIRECT("'Monthly Resource Report'!"&amp;'Coleman Validation'!S$665666&amp;":"&amp;'Coleman Validation'!S$665667),'Coleman Validation'!S$665668,FALSE))</f>
        <v>0.32716571993052568</v>
      </c>
      <c r="T13" s="318">
        <f ca="1">+IF(ISERROR(HLOOKUP($B13,INDIRECT("'Monthly Resource Report'!"&amp;'Coleman Validation'!T$665666&amp;":"&amp;'Coleman Validation'!T$665667),'Coleman Validation'!T$665668,FALSE)),0,HLOOKUP($B13,INDIRECT("'Monthly Resource Report'!"&amp;'Coleman Validation'!T$665666&amp;":"&amp;'Coleman Validation'!T$665667),'Coleman Validation'!T$665668,FALSE))</f>
        <v>0.20061473316227224</v>
      </c>
      <c r="V13" s="301">
        <v>41579</v>
      </c>
      <c r="W13" s="294">
        <v>151</v>
      </c>
      <c r="X13" s="297">
        <v>1.3959999999999999</v>
      </c>
      <c r="Y13" s="299">
        <v>0.33</v>
      </c>
      <c r="Z13" s="295">
        <v>0.2</v>
      </c>
      <c r="AA13" s="294">
        <f ca="1">+IF(ISERROR(HLOOKUP($B13,INDIRECT("'Monthly Resource Report'!"&amp;'Coleman Validation'!AA$665666&amp;":"&amp;'Coleman Validation'!AA$665667),'Coleman Validation'!AA$665668,FALSE)),0,HLOOKUP($B13,INDIRECT("'Monthly Resource Report'!"&amp;'Coleman Validation'!AA$665666&amp;":"&amp;'Coleman Validation'!AA$665667),'Coleman Validation'!AA$665668,FALSE))</f>
        <v>151</v>
      </c>
      <c r="AB13" s="297">
        <f ca="1">+IF(ISERROR(HLOOKUP($B13,INDIRECT("'Monthly Resource Report'!"&amp;'Coleman Validation'!AB$665666&amp;":"&amp;'Coleman Validation'!AB$665667),'Coleman Validation'!AB$665668,FALSE)),0,HLOOKUP($B13,INDIRECT("'Monthly Resource Report'!"&amp;'Coleman Validation'!AB$665666&amp;":"&amp;'Coleman Validation'!AB$665667),'Coleman Validation'!AB$665668,FALSE))</f>
        <v>1.3960014510690966</v>
      </c>
      <c r="AC13" s="317">
        <f ca="1">+IF(ISERROR(HLOOKUP($B13,INDIRECT("'Monthly Resource Report'!"&amp;'Coleman Validation'!AC$665666&amp;":"&amp;'Coleman Validation'!AC$665667),'Coleman Validation'!AC$665668,FALSE)),0,HLOOKUP($B13,INDIRECT("'Monthly Resource Report'!"&amp;'Coleman Validation'!AC$665666&amp;":"&amp;'Coleman Validation'!AC$665667),'Coleman Validation'!AC$665668,FALSE))</f>
        <v>0.32859000113445958</v>
      </c>
      <c r="AD13" s="318">
        <f ca="1">+IF(ISERROR(HLOOKUP($B13,INDIRECT("'Monthly Resource Report'!"&amp;'Coleman Validation'!AD$665666&amp;":"&amp;'Coleman Validation'!AD$665667),'Coleman Validation'!AD$665668,FALSE)),0,HLOOKUP($B13,INDIRECT("'Monthly Resource Report'!"&amp;'Coleman Validation'!AD$665666&amp;":"&amp;'Coleman Validation'!AD$665667),'Coleman Validation'!AD$665668,FALSE))</f>
        <v>0.20062965917720058</v>
      </c>
    </row>
    <row r="14" spans="2:30">
      <c r="B14" s="301">
        <v>41609</v>
      </c>
      <c r="C14" s="294">
        <v>146</v>
      </c>
      <c r="D14" s="297">
        <v>1.3959999999999999</v>
      </c>
      <c r="E14" s="299">
        <v>0.33</v>
      </c>
      <c r="F14" s="295">
        <v>0.2</v>
      </c>
      <c r="G14" s="294">
        <f ca="1">+IF(ISERROR(HLOOKUP($B14,INDIRECT("'Monthly Resource Report'!"&amp;'Coleman Validation'!G$665666&amp;":"&amp;'Coleman Validation'!G$665667),'Coleman Validation'!G$665668,FALSE)),0,HLOOKUP($B14,INDIRECT("'Monthly Resource Report'!"&amp;'Coleman Validation'!G$665666&amp;":"&amp;'Coleman Validation'!G$665667),'Coleman Validation'!G$665668,FALSE))</f>
        <v>146</v>
      </c>
      <c r="H14" s="297">
        <f ca="1">+IF(ISERROR(HLOOKUP($B14,INDIRECT("'Monthly Resource Report'!"&amp;'Coleman Validation'!H$665666&amp;":"&amp;'Coleman Validation'!H$665667),'Coleman Validation'!H$665668,FALSE)),0,HLOOKUP($B14,INDIRECT("'Monthly Resource Report'!"&amp;'Coleman Validation'!H$665666&amp;":"&amp;'Coleman Validation'!H$665667),'Coleman Validation'!H$665668,FALSE))</f>
        <v>1.3960011673494561</v>
      </c>
      <c r="I14" s="317">
        <f ca="1">+IF(ISERROR(HLOOKUP($B14,INDIRECT("'Monthly Resource Report'!"&amp;'Coleman Validation'!I$665666&amp;":"&amp;'Coleman Validation'!I$665667),'Coleman Validation'!I$665668,FALSE)),0,HLOOKUP($B14,INDIRECT("'Monthly Resource Report'!"&amp;'Coleman Validation'!I$665666&amp;":"&amp;'Coleman Validation'!I$665667),'Coleman Validation'!I$665668,FALSE))</f>
        <v>0.32659021324528648</v>
      </c>
      <c r="J14" s="318">
        <f ca="1">+IF(ISERROR(HLOOKUP($B14,INDIRECT("'Monthly Resource Report'!"&amp;'Coleman Validation'!J$665666&amp;":"&amp;'Coleman Validation'!J$665667),'Coleman Validation'!J$665668,FALSE)),0,HLOOKUP($B14,INDIRECT("'Monthly Resource Report'!"&amp;'Coleman Validation'!J$665666&amp;":"&amp;'Coleman Validation'!J$665667),'Coleman Validation'!J$665668,FALSE))</f>
        <v>0.20053083161536087</v>
      </c>
      <c r="L14" s="301">
        <v>41609</v>
      </c>
      <c r="M14" s="294">
        <v>146</v>
      </c>
      <c r="N14" s="297">
        <v>1.3959999999999999</v>
      </c>
      <c r="O14" s="299">
        <v>0.33</v>
      </c>
      <c r="P14" s="295">
        <v>0.2</v>
      </c>
      <c r="Q14" s="294">
        <f ca="1">+IF(ISERROR(HLOOKUP($B14,INDIRECT("'Monthly Resource Report'!"&amp;'Coleman Validation'!Q$665666&amp;":"&amp;'Coleman Validation'!Q$665667),'Coleman Validation'!Q$665668,FALSE)),0,HLOOKUP($B14,INDIRECT("'Monthly Resource Report'!"&amp;'Coleman Validation'!Q$665666&amp;":"&amp;'Coleman Validation'!Q$665667),'Coleman Validation'!Q$665668,FALSE))</f>
        <v>146</v>
      </c>
      <c r="R14" s="297">
        <f ca="1">+IF(ISERROR(HLOOKUP($B14,INDIRECT("'Monthly Resource Report'!"&amp;'Coleman Validation'!R$665666&amp;":"&amp;'Coleman Validation'!R$665667),'Coleman Validation'!R$665668,FALSE)),0,HLOOKUP($B14,INDIRECT("'Monthly Resource Report'!"&amp;'Coleman Validation'!R$665666&amp;":"&amp;'Coleman Validation'!R$665667),'Coleman Validation'!R$665668,FALSE))</f>
        <v>1.3960012367764305</v>
      </c>
      <c r="S14" s="317">
        <f ca="1">+IF(ISERROR(HLOOKUP($B14,INDIRECT("'Monthly Resource Report'!"&amp;'Coleman Validation'!S$665666&amp;":"&amp;'Coleman Validation'!S$665667),'Coleman Validation'!S$665668,FALSE)),0,HLOOKUP($B14,INDIRECT("'Monthly Resource Report'!"&amp;'Coleman Validation'!S$665666&amp;":"&amp;'Coleman Validation'!S$665667),'Coleman Validation'!S$665668,FALSE))</f>
        <v>0.32649617418252058</v>
      </c>
      <c r="T14" s="318">
        <f ca="1">+IF(ISERROR(HLOOKUP($B14,INDIRECT("'Monthly Resource Report'!"&amp;'Coleman Validation'!T$665666&amp;":"&amp;'Coleman Validation'!T$665667),'Coleman Validation'!T$665668,FALSE)),0,HLOOKUP($B14,INDIRECT("'Monthly Resource Report'!"&amp;'Coleman Validation'!T$665666&amp;":"&amp;'Coleman Validation'!T$665667),'Coleman Validation'!T$665668,FALSE))</f>
        <v>0.20080657709518249</v>
      </c>
      <c r="V14" s="301">
        <v>41609</v>
      </c>
      <c r="W14" s="294">
        <v>151</v>
      </c>
      <c r="X14" s="297">
        <v>1.3959999999999999</v>
      </c>
      <c r="Y14" s="299">
        <v>0.33</v>
      </c>
      <c r="Z14" s="295">
        <v>0.2</v>
      </c>
      <c r="AA14" s="294">
        <f ca="1">+IF(ISERROR(HLOOKUP($B14,INDIRECT("'Monthly Resource Report'!"&amp;'Coleman Validation'!AA$665666&amp;":"&amp;'Coleman Validation'!AA$665667),'Coleman Validation'!AA$665668,FALSE)),0,HLOOKUP($B14,INDIRECT("'Monthly Resource Report'!"&amp;'Coleman Validation'!AA$665666&amp;":"&amp;'Coleman Validation'!AA$665667),'Coleman Validation'!AA$665668,FALSE))</f>
        <v>151</v>
      </c>
      <c r="AB14" s="297">
        <f ca="1">+IF(ISERROR(HLOOKUP($B14,INDIRECT("'Monthly Resource Report'!"&amp;'Coleman Validation'!AB$665666&amp;":"&amp;'Coleman Validation'!AB$665667),'Coleman Validation'!AB$665668,FALSE)),0,HLOOKUP($B14,INDIRECT("'Monthly Resource Report'!"&amp;'Coleman Validation'!AB$665666&amp;":"&amp;'Coleman Validation'!AB$665667),'Coleman Validation'!AB$665668,FALSE))</f>
        <v>1.3960011537928096</v>
      </c>
      <c r="AC14" s="317">
        <f ca="1">+IF(ISERROR(HLOOKUP($B14,INDIRECT("'Monthly Resource Report'!"&amp;'Coleman Validation'!AC$665666&amp;":"&amp;'Coleman Validation'!AC$665667),'Coleman Validation'!AC$665668,FALSE)),0,HLOOKUP($B14,INDIRECT("'Monthly Resource Report'!"&amp;'Coleman Validation'!AC$665666&amp;":"&amp;'Coleman Validation'!AC$665667),'Coleman Validation'!AC$665668,FALSE))</f>
        <v>0.32794794581118425</v>
      </c>
      <c r="AD14" s="318">
        <f ca="1">+IF(ISERROR(HLOOKUP($B14,INDIRECT("'Monthly Resource Report'!"&amp;'Coleman Validation'!AD$665666&amp;":"&amp;'Coleman Validation'!AD$665667),'Coleman Validation'!AD$665668,FALSE)),0,HLOOKUP($B14,INDIRECT("'Monthly Resource Report'!"&amp;'Coleman Validation'!AD$665666&amp;":"&amp;'Coleman Validation'!AD$665667),'Coleman Validation'!AD$665668,FALSE))</f>
        <v>0.20041156728275214</v>
      </c>
    </row>
    <row r="15" spans="2:30">
      <c r="B15" s="301">
        <v>41640</v>
      </c>
      <c r="C15" s="294">
        <v>146</v>
      </c>
      <c r="D15" s="297">
        <v>1.4339999999999999</v>
      </c>
      <c r="E15" s="299">
        <v>0.33</v>
      </c>
      <c r="F15" s="295">
        <v>0.2</v>
      </c>
      <c r="G15" s="294">
        <f ca="1">+IF(ISERROR(HLOOKUP($B15,INDIRECT("'Monthly Resource Report'!"&amp;'Coleman Validation'!G$665666&amp;":"&amp;'Coleman Validation'!G$665667),'Coleman Validation'!G$665668,FALSE)),0,HLOOKUP($B15,INDIRECT("'Monthly Resource Report'!"&amp;'Coleman Validation'!G$665666&amp;":"&amp;'Coleman Validation'!G$665667),'Coleman Validation'!G$665668,FALSE))</f>
        <v>146</v>
      </c>
      <c r="H15" s="297">
        <f ca="1">+IF(ISERROR(HLOOKUP($B15,INDIRECT("'Monthly Resource Report'!"&amp;'Coleman Validation'!H$665666&amp;":"&amp;'Coleman Validation'!H$665667),'Coleman Validation'!H$665668,FALSE)),0,HLOOKUP($B15,INDIRECT("'Monthly Resource Report'!"&amp;'Coleman Validation'!H$665666&amp;":"&amp;'Coleman Validation'!H$665667),'Coleman Validation'!H$665668,FALSE))</f>
        <v>1.4339984267659551</v>
      </c>
      <c r="I15" s="317">
        <f ca="1">+IF(ISERROR(HLOOKUP($B15,INDIRECT("'Monthly Resource Report'!"&amp;'Coleman Validation'!I$665666&amp;":"&amp;'Coleman Validation'!I$665667),'Coleman Validation'!I$665668,FALSE)),0,HLOOKUP($B15,INDIRECT("'Monthly Resource Report'!"&amp;'Coleman Validation'!I$665666&amp;":"&amp;'Coleman Validation'!I$665667),'Coleman Validation'!I$665668,FALSE))</f>
        <v>0.32807511138344275</v>
      </c>
      <c r="J15" s="318">
        <f ca="1">+IF(ISERROR(HLOOKUP($B15,INDIRECT("'Monthly Resource Report'!"&amp;'Coleman Validation'!J$665666&amp;":"&amp;'Coleman Validation'!J$665667),'Coleman Validation'!J$665668,FALSE)),0,HLOOKUP($B15,INDIRECT("'Monthly Resource Report'!"&amp;'Coleman Validation'!J$665666&amp;":"&amp;'Coleman Validation'!J$665667),'Coleman Validation'!J$665668,FALSE))</f>
        <v>0.20033192941503114</v>
      </c>
      <c r="L15" s="301">
        <v>41640</v>
      </c>
      <c r="M15" s="294">
        <v>146</v>
      </c>
      <c r="N15" s="297">
        <v>1.4339999999999999</v>
      </c>
      <c r="O15" s="299">
        <v>0.33</v>
      </c>
      <c r="P15" s="295">
        <v>0.2</v>
      </c>
      <c r="Q15" s="294">
        <f ca="1">+IF(ISERROR(HLOOKUP($B15,INDIRECT("'Monthly Resource Report'!"&amp;'Coleman Validation'!Q$665666&amp;":"&amp;'Coleman Validation'!Q$665667),'Coleman Validation'!Q$665668,FALSE)),0,HLOOKUP($B15,INDIRECT("'Monthly Resource Report'!"&amp;'Coleman Validation'!Q$665666&amp;":"&amp;'Coleman Validation'!Q$665667),'Coleman Validation'!Q$665668,FALSE))</f>
        <v>146</v>
      </c>
      <c r="R15" s="297">
        <f ca="1">+IF(ISERROR(HLOOKUP($B15,INDIRECT("'Monthly Resource Report'!"&amp;'Coleman Validation'!R$665666&amp;":"&amp;'Coleman Validation'!R$665667),'Coleman Validation'!R$665668,FALSE)),0,HLOOKUP($B15,INDIRECT("'Monthly Resource Report'!"&amp;'Coleman Validation'!R$665666&amp;":"&amp;'Coleman Validation'!R$665667),'Coleman Validation'!R$665668,FALSE))</f>
        <v>1.4339986177721</v>
      </c>
      <c r="S15" s="317">
        <f ca="1">+IF(ISERROR(HLOOKUP($B15,INDIRECT("'Monthly Resource Report'!"&amp;'Coleman Validation'!S$665666&amp;":"&amp;'Coleman Validation'!S$665667),'Coleman Validation'!S$665668,FALSE)),0,HLOOKUP($B15,INDIRECT("'Monthly Resource Report'!"&amp;'Coleman Validation'!S$665666&amp;":"&amp;'Coleman Validation'!S$665667),'Coleman Validation'!S$665668,FALSE))</f>
        <v>0.32813012076281511</v>
      </c>
      <c r="T15" s="318">
        <f ca="1">+IF(ISERROR(HLOOKUP($B15,INDIRECT("'Monthly Resource Report'!"&amp;'Coleman Validation'!T$665666&amp;":"&amp;'Coleman Validation'!T$665667),'Coleman Validation'!T$665668,FALSE)),0,HLOOKUP($B15,INDIRECT("'Monthly Resource Report'!"&amp;'Coleman Validation'!T$665666&amp;":"&amp;'Coleman Validation'!T$665667),'Coleman Validation'!T$665668,FALSE))</f>
        <v>0.20057385985245516</v>
      </c>
      <c r="V15" s="301">
        <v>41640</v>
      </c>
      <c r="W15" s="294">
        <v>151</v>
      </c>
      <c r="X15" s="297">
        <v>1.4339999999999999</v>
      </c>
      <c r="Y15" s="299">
        <v>0.33</v>
      </c>
      <c r="Z15" s="295">
        <v>0.2</v>
      </c>
      <c r="AA15" s="294">
        <f ca="1">+IF(ISERROR(HLOOKUP($B15,INDIRECT("'Monthly Resource Report'!"&amp;'Coleman Validation'!AA$665666&amp;":"&amp;'Coleman Validation'!AA$665667),'Coleman Validation'!AA$665668,FALSE)),0,HLOOKUP($B15,INDIRECT("'Monthly Resource Report'!"&amp;'Coleman Validation'!AA$665666&amp;":"&amp;'Coleman Validation'!AA$665667),'Coleman Validation'!AA$665668,FALSE))</f>
        <v>151</v>
      </c>
      <c r="AB15" s="297">
        <f ca="1">+IF(ISERROR(HLOOKUP($B15,INDIRECT("'Monthly Resource Report'!"&amp;'Coleman Validation'!AB$665666&amp;":"&amp;'Coleman Validation'!AB$665667),'Coleman Validation'!AB$665668,FALSE)),0,HLOOKUP($B15,INDIRECT("'Monthly Resource Report'!"&amp;'Coleman Validation'!AB$665666&amp;":"&amp;'Coleman Validation'!AB$665667),'Coleman Validation'!AB$665668,FALSE))</f>
        <v>1.4339986500721917</v>
      </c>
      <c r="AC15" s="317">
        <f ca="1">+IF(ISERROR(HLOOKUP($B15,INDIRECT("'Monthly Resource Report'!"&amp;'Coleman Validation'!AC$665666&amp;":"&amp;'Coleman Validation'!AC$665667),'Coleman Validation'!AC$665668,FALSE)),0,HLOOKUP($B15,INDIRECT("'Monthly Resource Report'!"&amp;'Coleman Validation'!AC$665666&amp;":"&amp;'Coleman Validation'!AC$665667),'Coleman Validation'!AC$665668,FALSE))</f>
        <v>0.32900302212723126</v>
      </c>
      <c r="AD15" s="318">
        <f ca="1">+IF(ISERROR(HLOOKUP($B15,INDIRECT("'Monthly Resource Report'!"&amp;'Coleman Validation'!AD$665666&amp;":"&amp;'Coleman Validation'!AD$665667),'Coleman Validation'!AD$665668,FALSE)),0,HLOOKUP($B15,INDIRECT("'Monthly Resource Report'!"&amp;'Coleman Validation'!AD$665666&amp;":"&amp;'Coleman Validation'!AD$665667),'Coleman Validation'!AD$665668,FALSE))</f>
        <v>0.20059849879869632</v>
      </c>
    </row>
    <row r="16" spans="2:30">
      <c r="B16" s="301">
        <v>41671</v>
      </c>
      <c r="C16" s="294">
        <v>146</v>
      </c>
      <c r="D16" s="297">
        <v>1.4339999999999999</v>
      </c>
      <c r="E16" s="299">
        <v>0.33</v>
      </c>
      <c r="F16" s="295">
        <v>0.2</v>
      </c>
      <c r="G16" s="294">
        <f ca="1">+IF(ISERROR(HLOOKUP($B16,INDIRECT("'Monthly Resource Report'!"&amp;'Coleman Validation'!G$665666&amp;":"&amp;'Coleman Validation'!G$665667),'Coleman Validation'!G$665668,FALSE)),0,HLOOKUP($B16,INDIRECT("'Monthly Resource Report'!"&amp;'Coleman Validation'!G$665666&amp;":"&amp;'Coleman Validation'!G$665667),'Coleman Validation'!G$665668,FALSE))</f>
        <v>146</v>
      </c>
      <c r="H16" s="297">
        <f ca="1">+IF(ISERROR(HLOOKUP($B16,INDIRECT("'Monthly Resource Report'!"&amp;'Coleman Validation'!H$665666&amp;":"&amp;'Coleman Validation'!H$665667),'Coleman Validation'!H$665668,FALSE)),0,HLOOKUP($B16,INDIRECT("'Monthly Resource Report'!"&amp;'Coleman Validation'!H$665666&amp;":"&amp;'Coleman Validation'!H$665667),'Coleman Validation'!H$665668,FALSE))</f>
        <v>1.4339985225833685</v>
      </c>
      <c r="I16" s="317">
        <f ca="1">+IF(ISERROR(HLOOKUP($B16,INDIRECT("'Monthly Resource Report'!"&amp;'Coleman Validation'!I$665666&amp;":"&amp;'Coleman Validation'!I$665667),'Coleman Validation'!I$665668,FALSE)),0,HLOOKUP($B16,INDIRECT("'Monthly Resource Report'!"&amp;'Coleman Validation'!I$665666&amp;":"&amp;'Coleman Validation'!I$665667),'Coleman Validation'!I$665668,FALSE))</f>
        <v>0.32780060257463711</v>
      </c>
      <c r="J16" s="318">
        <f ca="1">+IF(ISERROR(HLOOKUP($B16,INDIRECT("'Monthly Resource Report'!"&amp;'Coleman Validation'!J$665666&amp;":"&amp;'Coleman Validation'!J$665667),'Coleman Validation'!J$665668,FALSE)),0,HLOOKUP($B16,INDIRECT("'Monthly Resource Report'!"&amp;'Coleman Validation'!J$665666&amp;":"&amp;'Coleman Validation'!J$665667),'Coleman Validation'!J$665668,FALSE))</f>
        <v>0.20037009573053824</v>
      </c>
      <c r="L16" s="301">
        <v>41671</v>
      </c>
      <c r="M16" s="294">
        <v>146</v>
      </c>
      <c r="N16" s="297">
        <v>1.4339999999999999</v>
      </c>
      <c r="O16" s="299">
        <v>0.33</v>
      </c>
      <c r="P16" s="295">
        <v>0.2</v>
      </c>
      <c r="Q16" s="294">
        <f ca="1">+IF(ISERROR(HLOOKUP($B16,INDIRECT("'Monthly Resource Report'!"&amp;'Coleman Validation'!Q$665666&amp;":"&amp;'Coleman Validation'!Q$665667),'Coleman Validation'!Q$665668,FALSE)),0,HLOOKUP($B16,INDIRECT("'Monthly Resource Report'!"&amp;'Coleman Validation'!Q$665666&amp;":"&amp;'Coleman Validation'!Q$665667),'Coleman Validation'!Q$665668,FALSE))</f>
        <v>146</v>
      </c>
      <c r="R16" s="297">
        <f ca="1">+IF(ISERROR(HLOOKUP($B16,INDIRECT("'Monthly Resource Report'!"&amp;'Coleman Validation'!R$665666&amp;":"&amp;'Coleman Validation'!R$665667),'Coleman Validation'!R$665668,FALSE)),0,HLOOKUP($B16,INDIRECT("'Monthly Resource Report'!"&amp;'Coleman Validation'!R$665666&amp;":"&amp;'Coleman Validation'!R$665667),'Coleman Validation'!R$665668,FALSE))</f>
        <v>1.4339985881522443</v>
      </c>
      <c r="S16" s="317">
        <f ca="1">+IF(ISERROR(HLOOKUP($B16,INDIRECT("'Monthly Resource Report'!"&amp;'Coleman Validation'!S$665666&amp;":"&amp;'Coleman Validation'!S$665667),'Coleman Validation'!S$665668,FALSE)),0,HLOOKUP($B16,INDIRECT("'Monthly Resource Report'!"&amp;'Coleman Validation'!S$665666&amp;":"&amp;'Coleman Validation'!S$665667),'Coleman Validation'!S$665668,FALSE))</f>
        <v>0.32769557000062638</v>
      </c>
      <c r="T16" s="318">
        <f ca="1">+IF(ISERROR(HLOOKUP($B16,INDIRECT("'Monthly Resource Report'!"&amp;'Coleman Validation'!T$665666&amp;":"&amp;'Coleman Validation'!T$665667),'Coleman Validation'!T$665668,FALSE)),0,HLOOKUP($B16,INDIRECT("'Monthly Resource Report'!"&amp;'Coleman Validation'!T$665666&amp;":"&amp;'Coleman Validation'!T$665667),'Coleman Validation'!T$665668,FALSE))</f>
        <v>0.20064438218138078</v>
      </c>
      <c r="V16" s="301">
        <v>41671</v>
      </c>
      <c r="W16" s="294">
        <v>151</v>
      </c>
      <c r="X16" s="297">
        <v>1.4339999999999999</v>
      </c>
      <c r="Y16" s="299">
        <v>0.33</v>
      </c>
      <c r="Z16" s="295">
        <v>0.2</v>
      </c>
      <c r="AA16" s="294">
        <f ca="1">+IF(ISERROR(HLOOKUP($B16,INDIRECT("'Monthly Resource Report'!"&amp;'Coleman Validation'!AA$665666&amp;":"&amp;'Coleman Validation'!AA$665667),'Coleman Validation'!AA$665668,FALSE)),0,HLOOKUP($B16,INDIRECT("'Monthly Resource Report'!"&amp;'Coleman Validation'!AA$665666&amp;":"&amp;'Coleman Validation'!AA$665667),'Coleman Validation'!AA$665668,FALSE))</f>
        <v>151</v>
      </c>
      <c r="AB16" s="297">
        <f ca="1">+IF(ISERROR(HLOOKUP($B16,INDIRECT("'Monthly Resource Report'!"&amp;'Coleman Validation'!AB$665666&amp;":"&amp;'Coleman Validation'!AB$665667),'Coleman Validation'!AB$665668,FALSE)),0,HLOOKUP($B16,INDIRECT("'Monthly Resource Report'!"&amp;'Coleman Validation'!AB$665666&amp;":"&amp;'Coleman Validation'!AB$665667),'Coleman Validation'!AB$665668,FALSE))</f>
        <v>1.4339986457402374</v>
      </c>
      <c r="AC16" s="317">
        <f ca="1">+IF(ISERROR(HLOOKUP($B16,INDIRECT("'Monthly Resource Report'!"&amp;'Coleman Validation'!AC$665666&amp;":"&amp;'Coleman Validation'!AC$665667),'Coleman Validation'!AC$665668,FALSE)),0,HLOOKUP($B16,INDIRECT("'Monthly Resource Report'!"&amp;'Coleman Validation'!AC$665666&amp;":"&amp;'Coleman Validation'!AC$665667),'Coleman Validation'!AC$665668,FALSE))</f>
        <v>0.32847966787638433</v>
      </c>
      <c r="AD16" s="318">
        <f ca="1">+IF(ISERROR(HLOOKUP($B16,INDIRECT("'Monthly Resource Report'!"&amp;'Coleman Validation'!AD$665666&amp;":"&amp;'Coleman Validation'!AD$665667),'Coleman Validation'!AD$665668,FALSE)),0,HLOOKUP($B16,INDIRECT("'Monthly Resource Report'!"&amp;'Coleman Validation'!AD$665666&amp;":"&amp;'Coleman Validation'!AD$665667),'Coleman Validation'!AD$665668,FALSE))</f>
        <v>0.200675149942978</v>
      </c>
    </row>
    <row r="17" spans="2:30">
      <c r="B17" s="301">
        <v>41699</v>
      </c>
      <c r="C17" s="294">
        <v>146</v>
      </c>
      <c r="D17" s="297">
        <v>1.4339999999999999</v>
      </c>
      <c r="E17" s="299">
        <v>0.33</v>
      </c>
      <c r="F17" s="295">
        <v>0.2</v>
      </c>
      <c r="G17" s="294">
        <f ca="1">+IF(ISERROR(HLOOKUP($B17,INDIRECT("'Monthly Resource Report'!"&amp;'Coleman Validation'!G$665666&amp;":"&amp;'Coleman Validation'!G$665667),'Coleman Validation'!G$665668,FALSE)),0,HLOOKUP($B17,INDIRECT("'Monthly Resource Report'!"&amp;'Coleman Validation'!G$665666&amp;":"&amp;'Coleman Validation'!G$665667),'Coleman Validation'!G$665668,FALSE))</f>
        <v>146</v>
      </c>
      <c r="H17" s="297">
        <f ca="1">+IF(ISERROR(HLOOKUP($B17,INDIRECT("'Monthly Resource Report'!"&amp;'Coleman Validation'!H$665666&amp;":"&amp;'Coleman Validation'!H$665667),'Coleman Validation'!H$665668,FALSE)),0,HLOOKUP($B17,INDIRECT("'Monthly Resource Report'!"&amp;'Coleman Validation'!H$665666&amp;":"&amp;'Coleman Validation'!H$665667),'Coleman Validation'!H$665668,FALSE))</f>
        <v>1.4339986257082671</v>
      </c>
      <c r="I17" s="317">
        <f ca="1">+IF(ISERROR(HLOOKUP($B17,INDIRECT("'Monthly Resource Report'!"&amp;'Coleman Validation'!I$665666&amp;":"&amp;'Coleman Validation'!I$665667),'Coleman Validation'!I$665668,FALSE)),0,HLOOKUP($B17,INDIRECT("'Monthly Resource Report'!"&amp;'Coleman Validation'!I$665666&amp;":"&amp;'Coleman Validation'!I$665667),'Coleman Validation'!I$665668,FALSE))</f>
        <v>0.32587657987537449</v>
      </c>
      <c r="J17" s="318">
        <f ca="1">+IF(ISERROR(HLOOKUP($B17,INDIRECT("'Monthly Resource Report'!"&amp;'Coleman Validation'!J$665666&amp;":"&amp;'Coleman Validation'!J$665667),'Coleman Validation'!J$665668,FALSE)),0,HLOOKUP($B17,INDIRECT("'Monthly Resource Report'!"&amp;'Coleman Validation'!J$665666&amp;":"&amp;'Coleman Validation'!J$665667),'Coleman Validation'!J$665668,FALSE))</f>
        <v>0.20018920278667043</v>
      </c>
      <c r="L17" s="301">
        <v>41699</v>
      </c>
      <c r="M17" s="294">
        <v>146</v>
      </c>
      <c r="N17" s="297">
        <v>1.4339999999999999</v>
      </c>
      <c r="O17" s="299">
        <v>0.33</v>
      </c>
      <c r="P17" s="295">
        <v>0.2</v>
      </c>
      <c r="Q17" s="294">
        <f ca="1">+IF(ISERROR(HLOOKUP($B17,INDIRECT("'Monthly Resource Report'!"&amp;'Coleman Validation'!Q$665666&amp;":"&amp;'Coleman Validation'!Q$665667),'Coleman Validation'!Q$665668,FALSE)),0,HLOOKUP($B17,INDIRECT("'Monthly Resource Report'!"&amp;'Coleman Validation'!Q$665666&amp;":"&amp;'Coleman Validation'!Q$665667),'Coleman Validation'!Q$665668,FALSE))</f>
        <v>146</v>
      </c>
      <c r="R17" s="297">
        <f ca="1">+IF(ISERROR(HLOOKUP($B17,INDIRECT("'Monthly Resource Report'!"&amp;'Coleman Validation'!R$665666&amp;":"&amp;'Coleman Validation'!R$665667),'Coleman Validation'!R$665668,FALSE)),0,HLOOKUP($B17,INDIRECT("'Monthly Resource Report'!"&amp;'Coleman Validation'!R$665666&amp;":"&amp;'Coleman Validation'!R$665667),'Coleman Validation'!R$665668,FALSE))</f>
        <v>1.4339989386446266</v>
      </c>
      <c r="S17" s="317">
        <f ca="1">+IF(ISERROR(HLOOKUP($B17,INDIRECT("'Monthly Resource Report'!"&amp;'Coleman Validation'!S$665666&amp;":"&amp;'Coleman Validation'!S$665667),'Coleman Validation'!S$665668,FALSE)),0,HLOOKUP($B17,INDIRECT("'Monthly Resource Report'!"&amp;'Coleman Validation'!S$665666&amp;":"&amp;'Coleman Validation'!S$665667),'Coleman Validation'!S$665668,FALSE))</f>
        <v>0.32581186828042435</v>
      </c>
      <c r="T17" s="318">
        <f ca="1">+IF(ISERROR(HLOOKUP($B17,INDIRECT("'Monthly Resource Report'!"&amp;'Coleman Validation'!T$665666&amp;":"&amp;'Coleman Validation'!T$665667),'Coleman Validation'!T$665668,FALSE)),0,HLOOKUP($B17,INDIRECT("'Monthly Resource Report'!"&amp;'Coleman Validation'!T$665666&amp;":"&amp;'Coleman Validation'!T$665667),'Coleman Validation'!T$665668,FALSE))</f>
        <v>0.20061450442662401</v>
      </c>
      <c r="V17" s="301">
        <v>41699</v>
      </c>
      <c r="W17" s="294">
        <v>151</v>
      </c>
      <c r="X17" s="297">
        <v>1.4339999999999999</v>
      </c>
      <c r="Y17" s="299">
        <v>0.33</v>
      </c>
      <c r="Z17" s="295">
        <v>0.2</v>
      </c>
      <c r="AA17" s="294">
        <f ca="1">+IF(ISERROR(HLOOKUP($B17,INDIRECT("'Monthly Resource Report'!"&amp;'Coleman Validation'!AA$665666&amp;":"&amp;'Coleman Validation'!AA$665667),'Coleman Validation'!AA$665668,FALSE)),0,HLOOKUP($B17,INDIRECT("'Monthly Resource Report'!"&amp;'Coleman Validation'!AA$665666&amp;":"&amp;'Coleman Validation'!AA$665667),'Coleman Validation'!AA$665668,FALSE))</f>
        <v>151</v>
      </c>
      <c r="AB17" s="297">
        <f ca="1">+IF(ISERROR(HLOOKUP($B17,INDIRECT("'Monthly Resource Report'!"&amp;'Coleman Validation'!AB$665666&amp;":"&amp;'Coleman Validation'!AB$665667),'Coleman Validation'!AB$665668,FALSE)),0,HLOOKUP($B17,INDIRECT("'Monthly Resource Report'!"&amp;'Coleman Validation'!AB$665666&amp;":"&amp;'Coleman Validation'!AB$665667),'Coleman Validation'!AB$665668,FALSE))</f>
        <v>1.4339993879558186</v>
      </c>
      <c r="AC17" s="317">
        <f ca="1">+IF(ISERROR(HLOOKUP($B17,INDIRECT("'Monthly Resource Report'!"&amp;'Coleman Validation'!AC$665666&amp;":"&amp;'Coleman Validation'!AC$665667),'Coleman Validation'!AC$665668,FALSE)),0,HLOOKUP($B17,INDIRECT("'Monthly Resource Report'!"&amp;'Coleman Validation'!AC$665666&amp;":"&amp;'Coleman Validation'!AC$665667),'Coleman Validation'!AC$665668,FALSE))</f>
        <v>0.32722444237010045</v>
      </c>
      <c r="AD17" s="318">
        <f ca="1">+IF(ISERROR(HLOOKUP($B17,INDIRECT("'Monthly Resource Report'!"&amp;'Coleman Validation'!AD$665666&amp;":"&amp;'Coleman Validation'!AD$665667),'Coleman Validation'!AD$665668,FALSE)),0,HLOOKUP($B17,INDIRECT("'Monthly Resource Report'!"&amp;'Coleman Validation'!AD$665666&amp;":"&amp;'Coleman Validation'!AD$665667),'Coleman Validation'!AD$665668,FALSE))</f>
        <v>0.2008404117214739</v>
      </c>
    </row>
    <row r="18" spans="2:30">
      <c r="B18" s="301">
        <v>41730</v>
      </c>
      <c r="C18" s="294">
        <v>146</v>
      </c>
      <c r="D18" s="297">
        <v>1.4339999999999999</v>
      </c>
      <c r="E18" s="299">
        <v>0.33</v>
      </c>
      <c r="F18" s="295">
        <v>0.2</v>
      </c>
      <c r="G18" s="294">
        <f ca="1">+IF(ISERROR(HLOOKUP($B18,INDIRECT("'Monthly Resource Report'!"&amp;'Coleman Validation'!G$665666&amp;":"&amp;'Coleman Validation'!G$665667),'Coleman Validation'!G$665668,FALSE)),0,HLOOKUP($B18,INDIRECT("'Monthly Resource Report'!"&amp;'Coleman Validation'!G$665666&amp;":"&amp;'Coleman Validation'!G$665667),'Coleman Validation'!G$665668,FALSE))</f>
        <v>146</v>
      </c>
      <c r="H18" s="297">
        <f ca="1">+IF(ISERROR(HLOOKUP($B18,INDIRECT("'Monthly Resource Report'!"&amp;'Coleman Validation'!H$665666&amp;":"&amp;'Coleman Validation'!H$665667),'Coleman Validation'!H$665668,FALSE)),0,HLOOKUP($B18,INDIRECT("'Monthly Resource Report'!"&amp;'Coleman Validation'!H$665666&amp;":"&amp;'Coleman Validation'!H$665667),'Coleman Validation'!H$665668,FALSE))</f>
        <v>1.4339994480405438</v>
      </c>
      <c r="I18" s="317">
        <f ca="1">+IF(ISERROR(HLOOKUP($B18,INDIRECT("'Monthly Resource Report'!"&amp;'Coleman Validation'!I$665666&amp;":"&amp;'Coleman Validation'!I$665667),'Coleman Validation'!I$665668,FALSE)),0,HLOOKUP($B18,INDIRECT("'Monthly Resource Report'!"&amp;'Coleman Validation'!I$665666&amp;":"&amp;'Coleman Validation'!I$665667),'Coleman Validation'!I$665668,FALSE))</f>
        <v>0.32651833485051696</v>
      </c>
      <c r="J18" s="318">
        <f ca="1">+IF(ISERROR(HLOOKUP($B18,INDIRECT("'Monthly Resource Report'!"&amp;'Coleman Validation'!J$665666&amp;":"&amp;'Coleman Validation'!J$665667),'Coleman Validation'!J$665668,FALSE)),0,HLOOKUP($B18,INDIRECT("'Monthly Resource Report'!"&amp;'Coleman Validation'!J$665666&amp;":"&amp;'Coleman Validation'!J$665667),'Coleman Validation'!J$665668,FALSE))</f>
        <v>0.20055838860157338</v>
      </c>
      <c r="L18" s="301">
        <v>41730</v>
      </c>
      <c r="M18" s="294">
        <v>146</v>
      </c>
      <c r="N18" s="297">
        <v>1.4339999999999999</v>
      </c>
      <c r="O18" s="299">
        <v>0.33</v>
      </c>
      <c r="P18" s="295">
        <v>0.2</v>
      </c>
      <c r="Q18" s="294">
        <f ca="1">+IF(ISERROR(HLOOKUP($B18,INDIRECT("'Monthly Resource Report'!"&amp;'Coleman Validation'!Q$665666&amp;":"&amp;'Coleman Validation'!Q$665667),'Coleman Validation'!Q$665668,FALSE)),0,HLOOKUP($B18,INDIRECT("'Monthly Resource Report'!"&amp;'Coleman Validation'!Q$665666&amp;":"&amp;'Coleman Validation'!Q$665667),'Coleman Validation'!Q$665668,FALSE))</f>
        <v>146</v>
      </c>
      <c r="R18" s="297">
        <f ca="1">+IF(ISERROR(HLOOKUP($B18,INDIRECT("'Monthly Resource Report'!"&amp;'Coleman Validation'!R$665666&amp;":"&amp;'Coleman Validation'!R$665667),'Coleman Validation'!R$665668,FALSE)),0,HLOOKUP($B18,INDIRECT("'Monthly Resource Report'!"&amp;'Coleman Validation'!R$665666&amp;":"&amp;'Coleman Validation'!R$665667),'Coleman Validation'!R$665668,FALSE))</f>
        <v>1.43399951669125</v>
      </c>
      <c r="S18" s="317">
        <f ca="1">+IF(ISERROR(HLOOKUP($B18,INDIRECT("'Monthly Resource Report'!"&amp;'Coleman Validation'!S$665666&amp;":"&amp;'Coleman Validation'!S$665667),'Coleman Validation'!S$665668,FALSE)),0,HLOOKUP($B18,INDIRECT("'Monthly Resource Report'!"&amp;'Coleman Validation'!S$665666&amp;":"&amp;'Coleman Validation'!S$665667),'Coleman Validation'!S$665668,FALSE))</f>
        <v>0.32654489203022102</v>
      </c>
      <c r="T18" s="318">
        <f ca="1">+IF(ISERROR(HLOOKUP($B18,INDIRECT("'Monthly Resource Report'!"&amp;'Coleman Validation'!T$665666&amp;":"&amp;'Coleman Validation'!T$665667),'Coleman Validation'!T$665668,FALSE)),0,HLOOKUP($B18,INDIRECT("'Monthly Resource Report'!"&amp;'Coleman Validation'!T$665666&amp;":"&amp;'Coleman Validation'!T$665667),'Coleman Validation'!T$665668,FALSE))</f>
        <v>0.20020385766604967</v>
      </c>
      <c r="V18" s="301">
        <v>41730</v>
      </c>
      <c r="W18" s="294">
        <v>151</v>
      </c>
      <c r="X18" s="297">
        <v>1.4339999999999999</v>
      </c>
      <c r="Y18" s="299">
        <v>0.33</v>
      </c>
      <c r="Z18" s="295">
        <v>0.2</v>
      </c>
      <c r="AA18" s="294">
        <f ca="1">+IF(ISERROR(HLOOKUP($B18,INDIRECT("'Monthly Resource Report'!"&amp;'Coleman Validation'!AA$665666&amp;":"&amp;'Coleman Validation'!AA$665667),'Coleman Validation'!AA$665668,FALSE)),0,HLOOKUP($B18,INDIRECT("'Monthly Resource Report'!"&amp;'Coleman Validation'!AA$665666&amp;":"&amp;'Coleman Validation'!AA$665667),'Coleman Validation'!AA$665668,FALSE))</f>
        <v>151</v>
      </c>
      <c r="AB18" s="297">
        <f ca="1">+IF(ISERROR(HLOOKUP($B18,INDIRECT("'Monthly Resource Report'!"&amp;'Coleman Validation'!AB$665666&amp;":"&amp;'Coleman Validation'!AB$665667),'Coleman Validation'!AB$665668,FALSE)),0,HLOOKUP($B18,INDIRECT("'Monthly Resource Report'!"&amp;'Coleman Validation'!AB$665666&amp;":"&amp;'Coleman Validation'!AB$665667),'Coleman Validation'!AB$665668,FALSE))</f>
        <v>1.4340004395052426</v>
      </c>
      <c r="AC18" s="317">
        <f ca="1">+IF(ISERROR(HLOOKUP($B18,INDIRECT("'Monthly Resource Report'!"&amp;'Coleman Validation'!AC$665666&amp;":"&amp;'Coleman Validation'!AC$665667),'Coleman Validation'!AC$665668,FALSE)),0,HLOOKUP($B18,INDIRECT("'Monthly Resource Report'!"&amp;'Coleman Validation'!AC$665666&amp;":"&amp;'Coleman Validation'!AC$665667),'Coleman Validation'!AC$665668,FALSE))</f>
        <v>0.3288653021218696</v>
      </c>
      <c r="AD18" s="318">
        <f ca="1">+IF(ISERROR(HLOOKUP($B18,INDIRECT("'Monthly Resource Report'!"&amp;'Coleman Validation'!AD$665666&amp;":"&amp;'Coleman Validation'!AD$665667),'Coleman Validation'!AD$665668,FALSE)),0,HLOOKUP($B18,INDIRECT("'Monthly Resource Report'!"&amp;'Coleman Validation'!AD$665666&amp;":"&amp;'Coleman Validation'!AD$665667),'Coleman Validation'!AD$665668,FALSE))</f>
        <v>0.20150708655962793</v>
      </c>
    </row>
    <row r="19" spans="2:30">
      <c r="B19" s="301">
        <v>41760</v>
      </c>
      <c r="C19" s="294">
        <v>146</v>
      </c>
      <c r="D19" s="297">
        <v>1.4339999999999999</v>
      </c>
      <c r="E19" s="299">
        <v>0.33</v>
      </c>
      <c r="F19" s="295">
        <v>0.2</v>
      </c>
      <c r="G19" s="294">
        <f ca="1">+IF(ISERROR(HLOOKUP($B19,INDIRECT("'Monthly Resource Report'!"&amp;'Coleman Validation'!G$665666&amp;":"&amp;'Coleman Validation'!G$665667),'Coleman Validation'!G$665668,FALSE)),0,HLOOKUP($B19,INDIRECT("'Monthly Resource Report'!"&amp;'Coleman Validation'!G$665666&amp;":"&amp;'Coleman Validation'!G$665667),'Coleman Validation'!G$665668,FALSE))</f>
        <v>146</v>
      </c>
      <c r="H19" s="297">
        <f ca="1">+IF(ISERROR(HLOOKUP($B19,INDIRECT("'Monthly Resource Report'!"&amp;'Coleman Validation'!H$665666&amp;":"&amp;'Coleman Validation'!H$665667),'Coleman Validation'!H$665668,FALSE)),0,HLOOKUP($B19,INDIRECT("'Monthly Resource Report'!"&amp;'Coleman Validation'!H$665666&amp;":"&amp;'Coleman Validation'!H$665667),'Coleman Validation'!H$665668,FALSE))</f>
        <v>1.4339990132660894</v>
      </c>
      <c r="I19" s="317">
        <f ca="1">+IF(ISERROR(HLOOKUP($B19,INDIRECT("'Monthly Resource Report'!"&amp;'Coleman Validation'!I$665666&amp;":"&amp;'Coleman Validation'!I$665667),'Coleman Validation'!I$665668,FALSE)),0,HLOOKUP($B19,INDIRECT("'Monthly Resource Report'!"&amp;'Coleman Validation'!I$665666&amp;":"&amp;'Coleman Validation'!I$665667),'Coleman Validation'!I$665668,FALSE))</f>
        <v>0.32669096888911947</v>
      </c>
      <c r="J19" s="318">
        <f ca="1">+IF(ISERROR(HLOOKUP($B19,INDIRECT("'Monthly Resource Report'!"&amp;'Coleman Validation'!J$665666&amp;":"&amp;'Coleman Validation'!J$665667),'Coleman Validation'!J$665668,FALSE)),0,HLOOKUP($B19,INDIRECT("'Monthly Resource Report'!"&amp;'Coleman Validation'!J$665666&amp;":"&amp;'Coleman Validation'!J$665667),'Coleman Validation'!J$665668,FALSE))</f>
        <v>0.2005364624272418</v>
      </c>
      <c r="L19" s="301">
        <v>41760</v>
      </c>
      <c r="M19" s="294">
        <v>146</v>
      </c>
      <c r="N19" s="297">
        <v>1.4339999999999999</v>
      </c>
      <c r="O19" s="299">
        <v>0.33</v>
      </c>
      <c r="P19" s="295">
        <v>0.2</v>
      </c>
      <c r="Q19" s="294">
        <f ca="1">+IF(ISERROR(HLOOKUP($B19,INDIRECT("'Monthly Resource Report'!"&amp;'Coleman Validation'!Q$665666&amp;":"&amp;'Coleman Validation'!Q$665667),'Coleman Validation'!Q$665668,FALSE)),0,HLOOKUP($B19,INDIRECT("'Monthly Resource Report'!"&amp;'Coleman Validation'!Q$665666&amp;":"&amp;'Coleman Validation'!Q$665667),'Coleman Validation'!Q$665668,FALSE))</f>
        <v>146</v>
      </c>
      <c r="R19" s="297">
        <f ca="1">+IF(ISERROR(HLOOKUP($B19,INDIRECT("'Monthly Resource Report'!"&amp;'Coleman Validation'!R$665666&amp;":"&amp;'Coleman Validation'!R$665667),'Coleman Validation'!R$665668,FALSE)),0,HLOOKUP($B19,INDIRECT("'Monthly Resource Report'!"&amp;'Coleman Validation'!R$665666&amp;":"&amp;'Coleman Validation'!R$665667),'Coleman Validation'!R$665668,FALSE))</f>
        <v>1.4339991009067685</v>
      </c>
      <c r="S19" s="317">
        <f ca="1">+IF(ISERROR(HLOOKUP($B19,INDIRECT("'Monthly Resource Report'!"&amp;'Coleman Validation'!S$665666&amp;":"&amp;'Coleman Validation'!S$665667),'Coleman Validation'!S$665668,FALSE)),0,HLOOKUP($B19,INDIRECT("'Monthly Resource Report'!"&amp;'Coleman Validation'!S$665666&amp;":"&amp;'Coleman Validation'!S$665667),'Coleman Validation'!S$665668,FALSE))</f>
        <v>0.32666953121726994</v>
      </c>
      <c r="T19" s="318">
        <f ca="1">+IF(ISERROR(HLOOKUP($B19,INDIRECT("'Monthly Resource Report'!"&amp;'Coleman Validation'!T$665666&amp;":"&amp;'Coleman Validation'!T$665667),'Coleman Validation'!T$665668,FALSE)),0,HLOOKUP($B19,INDIRECT("'Monthly Resource Report'!"&amp;'Coleman Validation'!T$665666&amp;":"&amp;'Coleman Validation'!T$665667),'Coleman Validation'!T$665668,FALSE))</f>
        <v>0.20080673708196614</v>
      </c>
      <c r="V19" s="301">
        <v>41760</v>
      </c>
      <c r="W19" s="294">
        <v>151</v>
      </c>
      <c r="X19" s="297">
        <v>1.4339999999999999</v>
      </c>
      <c r="Y19" s="299">
        <v>0.33</v>
      </c>
      <c r="Z19" s="295">
        <v>0.2</v>
      </c>
      <c r="AA19" s="294">
        <f ca="1">+IF(ISERROR(HLOOKUP($B19,INDIRECT("'Monthly Resource Report'!"&amp;'Coleman Validation'!AA$665666&amp;":"&amp;'Coleman Validation'!AA$665667),'Coleman Validation'!AA$665668,FALSE)),0,HLOOKUP($B19,INDIRECT("'Monthly Resource Report'!"&amp;'Coleman Validation'!AA$665666&amp;":"&amp;'Coleman Validation'!AA$665667),'Coleman Validation'!AA$665668,FALSE))</f>
        <v>151</v>
      </c>
      <c r="AB19" s="297">
        <f ca="1">+IF(ISERROR(HLOOKUP($B19,INDIRECT("'Monthly Resource Report'!"&amp;'Coleman Validation'!AB$665666&amp;":"&amp;'Coleman Validation'!AB$665667),'Coleman Validation'!AB$665668,FALSE)),0,HLOOKUP($B19,INDIRECT("'Monthly Resource Report'!"&amp;'Coleman Validation'!AB$665666&amp;":"&amp;'Coleman Validation'!AB$665667),'Coleman Validation'!AB$665668,FALSE))</f>
        <v>1.4339989618142297</v>
      </c>
      <c r="AC19" s="317">
        <f ca="1">+IF(ISERROR(HLOOKUP($B19,INDIRECT("'Monthly Resource Report'!"&amp;'Coleman Validation'!AC$665666&amp;":"&amp;'Coleman Validation'!AC$665667),'Coleman Validation'!AC$665668,FALSE)),0,HLOOKUP($B19,INDIRECT("'Monthly Resource Report'!"&amp;'Coleman Validation'!AC$665666&amp;":"&amp;'Coleman Validation'!AC$665667),'Coleman Validation'!AC$665668,FALSE))</f>
        <v>0.328114071696474</v>
      </c>
      <c r="AD19" s="318">
        <f ca="1">+IF(ISERROR(HLOOKUP($B19,INDIRECT("'Monthly Resource Report'!"&amp;'Coleman Validation'!AD$665666&amp;":"&amp;'Coleman Validation'!AD$665667),'Coleman Validation'!AD$665668,FALSE)),0,HLOOKUP($B19,INDIRECT("'Monthly Resource Report'!"&amp;'Coleman Validation'!AD$665666&amp;":"&amp;'Coleman Validation'!AD$665667),'Coleman Validation'!AD$665668,FALSE))</f>
        <v>0.20231071968784994</v>
      </c>
    </row>
    <row r="20" spans="2:30">
      <c r="B20" s="301">
        <v>41791</v>
      </c>
      <c r="C20" s="294">
        <v>146</v>
      </c>
      <c r="D20" s="297">
        <v>1.4339999999999999</v>
      </c>
      <c r="E20" s="299">
        <v>0.33</v>
      </c>
      <c r="F20" s="295">
        <v>0.2</v>
      </c>
      <c r="G20" s="294">
        <f ca="1">+IF(ISERROR(HLOOKUP($B20,INDIRECT("'Monthly Resource Report'!"&amp;'Coleman Validation'!G$665666&amp;":"&amp;'Coleman Validation'!G$665667),'Coleman Validation'!G$665668,FALSE)),0,HLOOKUP($B20,INDIRECT("'Monthly Resource Report'!"&amp;'Coleman Validation'!G$665666&amp;":"&amp;'Coleman Validation'!G$665667),'Coleman Validation'!G$665668,FALSE))</f>
        <v>146</v>
      </c>
      <c r="H20" s="297">
        <f ca="1">+IF(ISERROR(HLOOKUP($B20,INDIRECT("'Monthly Resource Report'!"&amp;'Coleman Validation'!H$665666&amp;":"&amp;'Coleman Validation'!H$665667),'Coleman Validation'!H$665668,FALSE)),0,HLOOKUP($B20,INDIRECT("'Monthly Resource Report'!"&amp;'Coleman Validation'!H$665666&amp;":"&amp;'Coleman Validation'!H$665667),'Coleman Validation'!H$665668,FALSE))</f>
        <v>1.4339990144976273</v>
      </c>
      <c r="I20" s="317">
        <f ca="1">+IF(ISERROR(HLOOKUP($B20,INDIRECT("'Monthly Resource Report'!"&amp;'Coleman Validation'!I$665666&amp;":"&amp;'Coleman Validation'!I$665667),'Coleman Validation'!I$665668,FALSE)),0,HLOOKUP($B20,INDIRECT("'Monthly Resource Report'!"&amp;'Coleman Validation'!I$665666&amp;":"&amp;'Coleman Validation'!I$665667),'Coleman Validation'!I$665668,FALSE))</f>
        <v>0.32576470927731688</v>
      </c>
      <c r="J20" s="318">
        <f ca="1">+IF(ISERROR(HLOOKUP($B20,INDIRECT("'Monthly Resource Report'!"&amp;'Coleman Validation'!J$665666&amp;":"&amp;'Coleman Validation'!J$665667),'Coleman Validation'!J$665668,FALSE)),0,HLOOKUP($B20,INDIRECT("'Monthly Resource Report'!"&amp;'Coleman Validation'!J$665666&amp;":"&amp;'Coleman Validation'!J$665667),'Coleman Validation'!J$665668,FALSE))</f>
        <v>0.20037131845469983</v>
      </c>
      <c r="L20" s="301">
        <v>41791</v>
      </c>
      <c r="M20" s="294">
        <v>146</v>
      </c>
      <c r="N20" s="297">
        <v>1.4339999999999999</v>
      </c>
      <c r="O20" s="299">
        <v>0.33</v>
      </c>
      <c r="P20" s="295">
        <v>0.2</v>
      </c>
      <c r="Q20" s="294">
        <f ca="1">+IF(ISERROR(HLOOKUP($B20,INDIRECT("'Monthly Resource Report'!"&amp;'Coleman Validation'!Q$665666&amp;":"&amp;'Coleman Validation'!Q$665667),'Coleman Validation'!Q$665668,FALSE)),0,HLOOKUP($B20,INDIRECT("'Monthly Resource Report'!"&amp;'Coleman Validation'!Q$665666&amp;":"&amp;'Coleman Validation'!Q$665667),'Coleman Validation'!Q$665668,FALSE))</f>
        <v>146</v>
      </c>
      <c r="R20" s="297">
        <f ca="1">+IF(ISERROR(HLOOKUP($B20,INDIRECT("'Monthly Resource Report'!"&amp;'Coleman Validation'!R$665666&amp;":"&amp;'Coleman Validation'!R$665667),'Coleman Validation'!R$665668,FALSE)),0,HLOOKUP($B20,INDIRECT("'Monthly Resource Report'!"&amp;'Coleman Validation'!R$665666&amp;":"&amp;'Coleman Validation'!R$665667),'Coleman Validation'!R$665668,FALSE))</f>
        <v>1.433998997151632</v>
      </c>
      <c r="S20" s="317">
        <f ca="1">+IF(ISERROR(HLOOKUP($B20,INDIRECT("'Monthly Resource Report'!"&amp;'Coleman Validation'!S$665666&amp;":"&amp;'Coleman Validation'!S$665667),'Coleman Validation'!S$665668,FALSE)),0,HLOOKUP($B20,INDIRECT("'Monthly Resource Report'!"&amp;'Coleman Validation'!S$665666&amp;":"&amp;'Coleman Validation'!S$665667),'Coleman Validation'!S$665668,FALSE))</f>
        <v>0.32596297059812318</v>
      </c>
      <c r="T20" s="318">
        <f ca="1">+IF(ISERROR(HLOOKUP($B20,INDIRECT("'Monthly Resource Report'!"&amp;'Coleman Validation'!T$665666&amp;":"&amp;'Coleman Validation'!T$665667),'Coleman Validation'!T$665668,FALSE)),0,HLOOKUP($B20,INDIRECT("'Monthly Resource Report'!"&amp;'Coleman Validation'!T$665666&amp;":"&amp;'Coleman Validation'!T$665667),'Coleman Validation'!T$665668,FALSE))</f>
        <v>0.20063630008734779</v>
      </c>
      <c r="V20" s="301">
        <v>41791</v>
      </c>
      <c r="W20" s="294">
        <v>151</v>
      </c>
      <c r="X20" s="297">
        <v>1.4339999999999999</v>
      </c>
      <c r="Y20" s="299">
        <v>0.33</v>
      </c>
      <c r="Z20" s="295">
        <v>0.2</v>
      </c>
      <c r="AA20" s="294">
        <f ca="1">+IF(ISERROR(HLOOKUP($B20,INDIRECT("'Monthly Resource Report'!"&amp;'Coleman Validation'!AA$665666&amp;":"&amp;'Coleman Validation'!AA$665667),'Coleman Validation'!AA$665668,FALSE)),0,HLOOKUP($B20,INDIRECT("'Monthly Resource Report'!"&amp;'Coleman Validation'!AA$665666&amp;":"&amp;'Coleman Validation'!AA$665667),'Coleman Validation'!AA$665668,FALSE))</f>
        <v>151</v>
      </c>
      <c r="AB20" s="297">
        <f ca="1">+IF(ISERROR(HLOOKUP($B20,INDIRECT("'Monthly Resource Report'!"&amp;'Coleman Validation'!AB$665666&amp;":"&amp;'Coleman Validation'!AB$665667),'Coleman Validation'!AB$665668,FALSE)),0,HLOOKUP($B20,INDIRECT("'Monthly Resource Report'!"&amp;'Coleman Validation'!AB$665666&amp;":"&amp;'Coleman Validation'!AB$665667),'Coleman Validation'!AB$665668,FALSE))</f>
        <v>1.4339987215878314</v>
      </c>
      <c r="AC20" s="317">
        <f ca="1">+IF(ISERROR(HLOOKUP($B20,INDIRECT("'Monthly Resource Report'!"&amp;'Coleman Validation'!AC$665666&amp;":"&amp;'Coleman Validation'!AC$665667),'Coleman Validation'!AC$665668,FALSE)),0,HLOOKUP($B20,INDIRECT("'Monthly Resource Report'!"&amp;'Coleman Validation'!AC$665666&amp;":"&amp;'Coleman Validation'!AC$665667),'Coleman Validation'!AC$665668,FALSE))</f>
        <v>0.3281486375430569</v>
      </c>
      <c r="AD20" s="318">
        <f ca="1">+IF(ISERROR(HLOOKUP($B20,INDIRECT("'Monthly Resource Report'!"&amp;'Coleman Validation'!AD$665666&amp;":"&amp;'Coleman Validation'!AD$665667),'Coleman Validation'!AD$665668,FALSE)),0,HLOOKUP($B20,INDIRECT("'Monthly Resource Report'!"&amp;'Coleman Validation'!AD$665666&amp;":"&amp;'Coleman Validation'!AD$665667),'Coleman Validation'!AD$665668,FALSE))</f>
        <v>0.20064283942728994</v>
      </c>
    </row>
    <row r="21" spans="2:30">
      <c r="B21" s="301">
        <v>41821</v>
      </c>
      <c r="C21" s="294">
        <v>146</v>
      </c>
      <c r="D21" s="297">
        <v>1.4339999999999999</v>
      </c>
      <c r="E21" s="299">
        <v>0.33</v>
      </c>
      <c r="F21" s="295">
        <v>0.2</v>
      </c>
      <c r="G21" s="294">
        <f ca="1">+IF(ISERROR(HLOOKUP($B21,INDIRECT("'Monthly Resource Report'!"&amp;'Coleman Validation'!G$665666&amp;":"&amp;'Coleman Validation'!G$665667),'Coleman Validation'!G$665668,FALSE)),0,HLOOKUP($B21,INDIRECT("'Monthly Resource Report'!"&amp;'Coleman Validation'!G$665666&amp;":"&amp;'Coleman Validation'!G$665667),'Coleman Validation'!G$665668,FALSE))</f>
        <v>146</v>
      </c>
      <c r="H21" s="297">
        <f ca="1">+IF(ISERROR(HLOOKUP($B21,INDIRECT("'Monthly Resource Report'!"&amp;'Coleman Validation'!H$665666&amp;":"&amp;'Coleman Validation'!H$665667),'Coleman Validation'!H$665668,FALSE)),0,HLOOKUP($B21,INDIRECT("'Monthly Resource Report'!"&amp;'Coleman Validation'!H$665666&amp;":"&amp;'Coleman Validation'!H$665667),'Coleman Validation'!H$665668,FALSE))</f>
        <v>1.433999086534177</v>
      </c>
      <c r="I21" s="317">
        <f ca="1">+IF(ISERROR(HLOOKUP($B21,INDIRECT("'Monthly Resource Report'!"&amp;'Coleman Validation'!I$665666&amp;":"&amp;'Coleman Validation'!I$665667),'Coleman Validation'!I$665668,FALSE)),0,HLOOKUP($B21,INDIRECT("'Monthly Resource Report'!"&amp;'Coleman Validation'!I$665666&amp;":"&amp;'Coleman Validation'!I$665667),'Coleman Validation'!I$665668,FALSE))</f>
        <v>0.32624315063723636</v>
      </c>
      <c r="J21" s="318">
        <f ca="1">+IF(ISERROR(HLOOKUP($B21,INDIRECT("'Monthly Resource Report'!"&amp;'Coleman Validation'!J$665666&amp;":"&amp;'Coleman Validation'!J$665667),'Coleman Validation'!J$665668,FALSE)),0,HLOOKUP($B21,INDIRECT("'Monthly Resource Report'!"&amp;'Coleman Validation'!J$665666&amp;":"&amp;'Coleman Validation'!J$665667),'Coleman Validation'!J$665668,FALSE))</f>
        <v>0.20053644965749826</v>
      </c>
      <c r="L21" s="301">
        <v>41821</v>
      </c>
      <c r="M21" s="294">
        <v>146</v>
      </c>
      <c r="N21" s="297">
        <v>1.4339999999999999</v>
      </c>
      <c r="O21" s="299">
        <v>0.33</v>
      </c>
      <c r="P21" s="295">
        <v>0.2</v>
      </c>
      <c r="Q21" s="294">
        <f ca="1">+IF(ISERROR(HLOOKUP($B21,INDIRECT("'Monthly Resource Report'!"&amp;'Coleman Validation'!Q$665666&amp;":"&amp;'Coleman Validation'!Q$665667),'Coleman Validation'!Q$665668,FALSE)),0,HLOOKUP($B21,INDIRECT("'Monthly Resource Report'!"&amp;'Coleman Validation'!Q$665666&amp;":"&amp;'Coleman Validation'!Q$665667),'Coleman Validation'!Q$665668,FALSE))</f>
        <v>146</v>
      </c>
      <c r="R21" s="297">
        <f ca="1">+IF(ISERROR(HLOOKUP($B21,INDIRECT("'Monthly Resource Report'!"&amp;'Coleman Validation'!R$665666&amp;":"&amp;'Coleman Validation'!R$665667),'Coleman Validation'!R$665668,FALSE)),0,HLOOKUP($B21,INDIRECT("'Monthly Resource Report'!"&amp;'Coleman Validation'!R$665666&amp;":"&amp;'Coleman Validation'!R$665667),'Coleman Validation'!R$665668,FALSE))</f>
        <v>1.4339990836760237</v>
      </c>
      <c r="S21" s="317">
        <f ca="1">+IF(ISERROR(HLOOKUP($B21,INDIRECT("'Monthly Resource Report'!"&amp;'Coleman Validation'!S$665666&amp;":"&amp;'Coleman Validation'!S$665667),'Coleman Validation'!S$665668,FALSE)),0,HLOOKUP($B21,INDIRECT("'Monthly Resource Report'!"&amp;'Coleman Validation'!S$665666&amp;":"&amp;'Coleman Validation'!S$665667),'Coleman Validation'!S$665668,FALSE))</f>
        <v>0.32614882935272976</v>
      </c>
      <c r="T21" s="318">
        <f ca="1">+IF(ISERROR(HLOOKUP($B21,INDIRECT("'Monthly Resource Report'!"&amp;'Coleman Validation'!T$665666&amp;":"&amp;'Coleman Validation'!T$665667),'Coleman Validation'!T$665668,FALSE)),0,HLOOKUP($B21,INDIRECT("'Monthly Resource Report'!"&amp;'Coleman Validation'!T$665666&amp;":"&amp;'Coleman Validation'!T$665667),'Coleman Validation'!T$665668,FALSE))</f>
        <v>0.20041227320139463</v>
      </c>
      <c r="V21" s="301">
        <v>41821</v>
      </c>
      <c r="W21" s="294">
        <v>151</v>
      </c>
      <c r="X21" s="297">
        <v>1.4339999999999999</v>
      </c>
      <c r="Y21" s="299">
        <v>0.33</v>
      </c>
      <c r="Z21" s="295">
        <v>0.2</v>
      </c>
      <c r="AA21" s="294">
        <f ca="1">+IF(ISERROR(HLOOKUP($B21,INDIRECT("'Monthly Resource Report'!"&amp;'Coleman Validation'!AA$665666&amp;":"&amp;'Coleman Validation'!AA$665667),'Coleman Validation'!AA$665668,FALSE)),0,HLOOKUP($B21,INDIRECT("'Monthly Resource Report'!"&amp;'Coleman Validation'!AA$665666&amp;":"&amp;'Coleman Validation'!AA$665667),'Coleman Validation'!AA$665668,FALSE))</f>
        <v>151</v>
      </c>
      <c r="AB21" s="297">
        <f ca="1">+IF(ISERROR(HLOOKUP($B21,INDIRECT("'Monthly Resource Report'!"&amp;'Coleman Validation'!AB$665666&amp;":"&amp;'Coleman Validation'!AB$665667),'Coleman Validation'!AB$665668,FALSE)),0,HLOOKUP($B21,INDIRECT("'Monthly Resource Report'!"&amp;'Coleman Validation'!AB$665666&amp;":"&amp;'Coleman Validation'!AB$665667),'Coleman Validation'!AB$665668,FALSE))</f>
        <v>1.433999025506111</v>
      </c>
      <c r="AC21" s="317">
        <f ca="1">+IF(ISERROR(HLOOKUP($B21,INDIRECT("'Monthly Resource Report'!"&amp;'Coleman Validation'!AC$665666&amp;":"&amp;'Coleman Validation'!AC$665667),'Coleman Validation'!AC$665668,FALSE)),0,HLOOKUP($B21,INDIRECT("'Monthly Resource Report'!"&amp;'Coleman Validation'!AC$665666&amp;":"&amp;'Coleman Validation'!AC$665667),'Coleman Validation'!AC$665668,FALSE))</f>
        <v>0.32779176430625317</v>
      </c>
      <c r="AD21" s="318">
        <f ca="1">+IF(ISERROR(HLOOKUP($B21,INDIRECT("'Monthly Resource Report'!"&amp;'Coleman Validation'!AD$665666&amp;":"&amp;'Coleman Validation'!AD$665667),'Coleman Validation'!AD$665668,FALSE)),0,HLOOKUP($B21,INDIRECT("'Monthly Resource Report'!"&amp;'Coleman Validation'!AD$665666&amp;":"&amp;'Coleman Validation'!AD$665667),'Coleman Validation'!AD$665668,FALSE))</f>
        <v>0.20063682498943239</v>
      </c>
    </row>
    <row r="22" spans="2:30">
      <c r="B22" s="301">
        <v>41852</v>
      </c>
      <c r="C22" s="294">
        <v>146</v>
      </c>
      <c r="D22" s="297">
        <v>1.4339999999999999</v>
      </c>
      <c r="E22" s="299">
        <v>0.33</v>
      </c>
      <c r="F22" s="295">
        <v>0.2</v>
      </c>
      <c r="G22" s="294">
        <f ca="1">+IF(ISERROR(HLOOKUP($B22,INDIRECT("'Monthly Resource Report'!"&amp;'Coleman Validation'!G$665666&amp;":"&amp;'Coleman Validation'!G$665667),'Coleman Validation'!G$665668,FALSE)),0,HLOOKUP($B22,INDIRECT("'Monthly Resource Report'!"&amp;'Coleman Validation'!G$665666&amp;":"&amp;'Coleman Validation'!G$665667),'Coleman Validation'!G$665668,FALSE))</f>
        <v>146</v>
      </c>
      <c r="H22" s="297">
        <f ca="1">+IF(ISERROR(HLOOKUP($B22,INDIRECT("'Monthly Resource Report'!"&amp;'Coleman Validation'!H$665666&amp;":"&amp;'Coleman Validation'!H$665667),'Coleman Validation'!H$665668,FALSE)),0,HLOOKUP($B22,INDIRECT("'Monthly Resource Report'!"&amp;'Coleman Validation'!H$665666&amp;":"&amp;'Coleman Validation'!H$665667),'Coleman Validation'!H$665668,FALSE))</f>
        <v>1.4339990608858977</v>
      </c>
      <c r="I22" s="317">
        <f ca="1">+IF(ISERROR(HLOOKUP($B22,INDIRECT("'Monthly Resource Report'!"&amp;'Coleman Validation'!I$665666&amp;":"&amp;'Coleman Validation'!I$665667),'Coleman Validation'!I$665668,FALSE)),0,HLOOKUP($B22,INDIRECT("'Monthly Resource Report'!"&amp;'Coleman Validation'!I$665666&amp;":"&amp;'Coleman Validation'!I$665667),'Coleman Validation'!I$665668,FALSE))</f>
        <v>0.32607197021921963</v>
      </c>
      <c r="J22" s="318">
        <f ca="1">+IF(ISERROR(HLOOKUP($B22,INDIRECT("'Monthly Resource Report'!"&amp;'Coleman Validation'!J$665666&amp;":"&amp;'Coleman Validation'!J$665667),'Coleman Validation'!J$665668,FALSE)),0,HLOOKUP($B22,INDIRECT("'Monthly Resource Report'!"&amp;'Coleman Validation'!J$665666&amp;":"&amp;'Coleman Validation'!J$665667),'Coleman Validation'!J$665668,FALSE))</f>
        <v>0.20036333849684917</v>
      </c>
      <c r="L22" s="301">
        <v>41852</v>
      </c>
      <c r="M22" s="294">
        <v>146</v>
      </c>
      <c r="N22" s="297">
        <v>1.4339999999999999</v>
      </c>
      <c r="O22" s="299">
        <v>0.33</v>
      </c>
      <c r="P22" s="295">
        <v>0.2</v>
      </c>
      <c r="Q22" s="294">
        <f ca="1">+IF(ISERROR(HLOOKUP($B22,INDIRECT("'Monthly Resource Report'!"&amp;'Coleman Validation'!Q$665666&amp;":"&amp;'Coleman Validation'!Q$665667),'Coleman Validation'!Q$665668,FALSE)),0,HLOOKUP($B22,INDIRECT("'Monthly Resource Report'!"&amp;'Coleman Validation'!Q$665666&amp;":"&amp;'Coleman Validation'!Q$665667),'Coleman Validation'!Q$665668,FALSE))</f>
        <v>146</v>
      </c>
      <c r="R22" s="297">
        <f ca="1">+IF(ISERROR(HLOOKUP($B22,INDIRECT("'Monthly Resource Report'!"&amp;'Coleman Validation'!R$665666&amp;":"&amp;'Coleman Validation'!R$665667),'Coleman Validation'!R$665668,FALSE)),0,HLOOKUP($B22,INDIRECT("'Monthly Resource Report'!"&amp;'Coleman Validation'!R$665666&amp;":"&amp;'Coleman Validation'!R$665667),'Coleman Validation'!R$665668,FALSE))</f>
        <v>1.433999087753649</v>
      </c>
      <c r="S22" s="317">
        <f ca="1">+IF(ISERROR(HLOOKUP($B22,INDIRECT("'Monthly Resource Report'!"&amp;'Coleman Validation'!S$665666&amp;":"&amp;'Coleman Validation'!S$665667),'Coleman Validation'!S$665668,FALSE)),0,HLOOKUP($B22,INDIRECT("'Monthly Resource Report'!"&amp;'Coleman Validation'!S$665666&amp;":"&amp;'Coleman Validation'!S$665667),'Coleman Validation'!S$665668,FALSE))</f>
        <v>0.32623697597983881</v>
      </c>
      <c r="T22" s="318">
        <f ca="1">+IF(ISERROR(HLOOKUP($B22,INDIRECT("'Monthly Resource Report'!"&amp;'Coleman Validation'!T$665666&amp;":"&amp;'Coleman Validation'!T$665667),'Coleman Validation'!T$665668,FALSE)),0,HLOOKUP($B22,INDIRECT("'Monthly Resource Report'!"&amp;'Coleman Validation'!T$665666&amp;":"&amp;'Coleman Validation'!T$665667),'Coleman Validation'!T$665668,FALSE))</f>
        <v>0.2004009836361737</v>
      </c>
      <c r="V22" s="301">
        <v>41852</v>
      </c>
      <c r="W22" s="294">
        <v>151</v>
      </c>
      <c r="X22" s="297">
        <v>1.4339999999999999</v>
      </c>
      <c r="Y22" s="299">
        <v>0.33</v>
      </c>
      <c r="Z22" s="295">
        <v>0.2</v>
      </c>
      <c r="AA22" s="294">
        <f ca="1">+IF(ISERROR(HLOOKUP($B22,INDIRECT("'Monthly Resource Report'!"&amp;'Coleman Validation'!AA$665666&amp;":"&amp;'Coleman Validation'!AA$665667),'Coleman Validation'!AA$665668,FALSE)),0,HLOOKUP($B22,INDIRECT("'Monthly Resource Report'!"&amp;'Coleman Validation'!AA$665666&amp;":"&amp;'Coleman Validation'!AA$665667),'Coleman Validation'!AA$665668,FALSE))</f>
        <v>151</v>
      </c>
      <c r="AB22" s="297">
        <f ca="1">+IF(ISERROR(HLOOKUP($B22,INDIRECT("'Monthly Resource Report'!"&amp;'Coleman Validation'!AB$665666&amp;":"&amp;'Coleman Validation'!AB$665667),'Coleman Validation'!AB$665668,FALSE)),0,HLOOKUP($B22,INDIRECT("'Monthly Resource Report'!"&amp;'Coleman Validation'!AB$665666&amp;":"&amp;'Coleman Validation'!AB$665667),'Coleman Validation'!AB$665668,FALSE))</f>
        <v>1.4339993495713759</v>
      </c>
      <c r="AC22" s="317">
        <f ca="1">+IF(ISERROR(HLOOKUP($B22,INDIRECT("'Monthly Resource Report'!"&amp;'Coleman Validation'!AC$665666&amp;":"&amp;'Coleman Validation'!AC$665667),'Coleman Validation'!AC$665668,FALSE)),0,HLOOKUP($B22,INDIRECT("'Monthly Resource Report'!"&amp;'Coleman Validation'!AC$665666&amp;":"&amp;'Coleman Validation'!AC$665667),'Coleman Validation'!AC$665668,FALSE))</f>
        <v>0.32769748621655836</v>
      </c>
      <c r="AD22" s="318">
        <f ca="1">+IF(ISERROR(HLOOKUP($B22,INDIRECT("'Monthly Resource Report'!"&amp;'Coleman Validation'!AD$665666&amp;":"&amp;'Coleman Validation'!AD$665667),'Coleman Validation'!AD$665668,FALSE)),0,HLOOKUP($B22,INDIRECT("'Monthly Resource Report'!"&amp;'Coleman Validation'!AD$665666&amp;":"&amp;'Coleman Validation'!AD$665667),'Coleman Validation'!AD$665668,FALSE))</f>
        <v>0.20042730730325289</v>
      </c>
    </row>
    <row r="23" spans="2:30">
      <c r="B23" s="301">
        <v>41883</v>
      </c>
      <c r="C23" s="294">
        <v>146</v>
      </c>
      <c r="D23" s="297">
        <v>1.4339999999999999</v>
      </c>
      <c r="E23" s="299">
        <v>0.33</v>
      </c>
      <c r="F23" s="295">
        <v>0.2</v>
      </c>
      <c r="G23" s="294">
        <f ca="1">+IF(ISERROR(HLOOKUP($B23,INDIRECT("'Monthly Resource Report'!"&amp;'Coleman Validation'!G$665666&amp;":"&amp;'Coleman Validation'!G$665667),'Coleman Validation'!G$665668,FALSE)),0,HLOOKUP($B23,INDIRECT("'Monthly Resource Report'!"&amp;'Coleman Validation'!G$665666&amp;":"&amp;'Coleman Validation'!G$665667),'Coleman Validation'!G$665668,FALSE))</f>
        <v>146</v>
      </c>
      <c r="H23" s="297">
        <f ca="1">+IF(ISERROR(HLOOKUP($B23,INDIRECT("'Monthly Resource Report'!"&amp;'Coleman Validation'!H$665666&amp;":"&amp;'Coleman Validation'!H$665667),'Coleman Validation'!H$665668,FALSE)),0,HLOOKUP($B23,INDIRECT("'Monthly Resource Report'!"&amp;'Coleman Validation'!H$665666&amp;":"&amp;'Coleman Validation'!H$665667),'Coleman Validation'!H$665668,FALSE))</f>
        <v>1.4339991375572931</v>
      </c>
      <c r="I23" s="317">
        <f ca="1">+IF(ISERROR(HLOOKUP($B23,INDIRECT("'Monthly Resource Report'!"&amp;'Coleman Validation'!I$665666&amp;":"&amp;'Coleman Validation'!I$665667),'Coleman Validation'!I$665668,FALSE)),0,HLOOKUP($B23,INDIRECT("'Monthly Resource Report'!"&amp;'Coleman Validation'!I$665666&amp;":"&amp;'Coleman Validation'!I$665667),'Coleman Validation'!I$665668,FALSE))</f>
        <v>0.32592117092922257</v>
      </c>
      <c r="J23" s="318">
        <f ca="1">+IF(ISERROR(HLOOKUP($B23,INDIRECT("'Monthly Resource Report'!"&amp;'Coleman Validation'!J$665666&amp;":"&amp;'Coleman Validation'!J$665667),'Coleman Validation'!J$665668,FALSE)),0,HLOOKUP($B23,INDIRECT("'Monthly Resource Report'!"&amp;'Coleman Validation'!J$665666&amp;":"&amp;'Coleman Validation'!J$665667),'Coleman Validation'!J$665668,FALSE))</f>
        <v>0.20037291509129432</v>
      </c>
      <c r="L23" s="301">
        <v>41883</v>
      </c>
      <c r="M23" s="294">
        <v>146</v>
      </c>
      <c r="N23" s="297">
        <v>1.4339999999999999</v>
      </c>
      <c r="O23" s="299">
        <v>0.33</v>
      </c>
      <c r="P23" s="295">
        <v>0.2</v>
      </c>
      <c r="Q23" s="294">
        <f ca="1">+IF(ISERROR(HLOOKUP($B23,INDIRECT("'Monthly Resource Report'!"&amp;'Coleman Validation'!Q$665666&amp;":"&amp;'Coleman Validation'!Q$665667),'Coleman Validation'!Q$665668,FALSE)),0,HLOOKUP($B23,INDIRECT("'Monthly Resource Report'!"&amp;'Coleman Validation'!Q$665666&amp;":"&amp;'Coleman Validation'!Q$665667),'Coleman Validation'!Q$665668,FALSE))</f>
        <v>146</v>
      </c>
      <c r="R23" s="297">
        <f ca="1">+IF(ISERROR(HLOOKUP($B23,INDIRECT("'Monthly Resource Report'!"&amp;'Coleman Validation'!R$665666&amp;":"&amp;'Coleman Validation'!R$665667),'Coleman Validation'!R$665668,FALSE)),0,HLOOKUP($B23,INDIRECT("'Monthly Resource Report'!"&amp;'Coleman Validation'!R$665666&amp;":"&amp;'Coleman Validation'!R$665667),'Coleman Validation'!R$665668,FALSE))</f>
        <v>1.4339990906201645</v>
      </c>
      <c r="S23" s="317">
        <f ca="1">+IF(ISERROR(HLOOKUP($B23,INDIRECT("'Monthly Resource Report'!"&amp;'Coleman Validation'!S$665666&amp;":"&amp;'Coleman Validation'!S$665667),'Coleman Validation'!S$665668,FALSE)),0,HLOOKUP($B23,INDIRECT("'Monthly Resource Report'!"&amp;'Coleman Validation'!S$665666&amp;":"&amp;'Coleman Validation'!S$665667),'Coleman Validation'!S$665668,FALSE))</f>
        <v>0.32590268484018275</v>
      </c>
      <c r="T23" s="318">
        <f ca="1">+IF(ISERROR(HLOOKUP($B23,INDIRECT("'Monthly Resource Report'!"&amp;'Coleman Validation'!T$665666&amp;":"&amp;'Coleman Validation'!T$665667),'Coleman Validation'!T$665668,FALSE)),0,HLOOKUP($B23,INDIRECT("'Monthly Resource Report'!"&amp;'Coleman Validation'!T$665666&amp;":"&amp;'Coleman Validation'!T$665667),'Coleman Validation'!T$665668,FALSE))</f>
        <v>0.20063797957743787</v>
      </c>
      <c r="V23" s="301">
        <v>41883</v>
      </c>
      <c r="W23" s="294">
        <v>151</v>
      </c>
      <c r="X23" s="297">
        <v>1.4339999999999999</v>
      </c>
      <c r="Y23" s="299">
        <v>0.33</v>
      </c>
      <c r="Z23" s="295">
        <v>0.2</v>
      </c>
      <c r="AA23" s="294">
        <f ca="1">+IF(ISERROR(HLOOKUP($B23,INDIRECT("'Monthly Resource Report'!"&amp;'Coleman Validation'!AA$665666&amp;":"&amp;'Coleman Validation'!AA$665667),'Coleman Validation'!AA$665668,FALSE)),0,HLOOKUP($B23,INDIRECT("'Monthly Resource Report'!"&amp;'Coleman Validation'!AA$665666&amp;":"&amp;'Coleman Validation'!AA$665667),'Coleman Validation'!AA$665668,FALSE))</f>
        <v>151</v>
      </c>
      <c r="AB23" s="297">
        <f ca="1">+IF(ISERROR(HLOOKUP($B23,INDIRECT("'Monthly Resource Report'!"&amp;'Coleman Validation'!AB$665666&amp;":"&amp;'Coleman Validation'!AB$665667),'Coleman Validation'!AB$665668,FALSE)),0,HLOOKUP($B23,INDIRECT("'Monthly Resource Report'!"&amp;'Coleman Validation'!AB$665666&amp;":"&amp;'Coleman Validation'!AB$665667),'Coleman Validation'!AB$665668,FALSE))</f>
        <v>1.4339991050770506</v>
      </c>
      <c r="AC23" s="317">
        <f ca="1">+IF(ISERROR(HLOOKUP($B23,INDIRECT("'Monthly Resource Report'!"&amp;'Coleman Validation'!AC$665666&amp;":"&amp;'Coleman Validation'!AC$665667),'Coleman Validation'!AC$665668,FALSE)),0,HLOOKUP($B23,INDIRECT("'Monthly Resource Report'!"&amp;'Coleman Validation'!AC$665666&amp;":"&amp;'Coleman Validation'!AC$665667),'Coleman Validation'!AC$665668,FALSE))</f>
        <v>0.32786785493708676</v>
      </c>
      <c r="AD23" s="318">
        <f ca="1">+IF(ISERROR(HLOOKUP($B23,INDIRECT("'Monthly Resource Report'!"&amp;'Coleman Validation'!AD$665666&amp;":"&amp;'Coleman Validation'!AD$665667),'Coleman Validation'!AD$665668,FALSE)),0,HLOOKUP($B23,INDIRECT("'Monthly Resource Report'!"&amp;'Coleman Validation'!AD$665666&amp;":"&amp;'Coleman Validation'!AD$665667),'Coleman Validation'!AD$665668,FALSE))</f>
        <v>0.20086082015523493</v>
      </c>
    </row>
    <row r="24" spans="2:30">
      <c r="B24" s="301">
        <v>41913</v>
      </c>
      <c r="C24" s="294">
        <v>146</v>
      </c>
      <c r="D24" s="297">
        <v>1.4339999999999999</v>
      </c>
      <c r="E24" s="299">
        <v>0.33</v>
      </c>
      <c r="F24" s="295">
        <v>0.2</v>
      </c>
      <c r="G24" s="294">
        <f ca="1">+IF(ISERROR(HLOOKUP($B24,INDIRECT("'Monthly Resource Report'!"&amp;'Coleman Validation'!G$665666&amp;":"&amp;'Coleman Validation'!G$665667),'Coleman Validation'!G$665668,FALSE)),0,HLOOKUP($B24,INDIRECT("'Monthly Resource Report'!"&amp;'Coleman Validation'!G$665666&amp;":"&amp;'Coleman Validation'!G$665667),'Coleman Validation'!G$665668,FALSE))</f>
        <v>146</v>
      </c>
      <c r="H24" s="297">
        <f ca="1">+IF(ISERROR(HLOOKUP($B24,INDIRECT("'Monthly Resource Report'!"&amp;'Coleman Validation'!H$665666&amp;":"&amp;'Coleman Validation'!H$665667),'Coleman Validation'!H$665668,FALSE)),0,HLOOKUP($B24,INDIRECT("'Monthly Resource Report'!"&amp;'Coleman Validation'!H$665666&amp;":"&amp;'Coleman Validation'!H$665667),'Coleman Validation'!H$665668,FALSE))</f>
        <v>1.4339992976757456</v>
      </c>
      <c r="I24" s="317">
        <f ca="1">+IF(ISERROR(HLOOKUP($B24,INDIRECT("'Monthly Resource Report'!"&amp;'Coleman Validation'!I$665666&amp;":"&amp;'Coleman Validation'!I$665667),'Coleman Validation'!I$665668,FALSE)),0,HLOOKUP($B24,INDIRECT("'Monthly Resource Report'!"&amp;'Coleman Validation'!I$665666&amp;":"&amp;'Coleman Validation'!I$665667),'Coleman Validation'!I$665668,FALSE))</f>
        <v>0.32664771156951244</v>
      </c>
      <c r="J24" s="318">
        <f ca="1">+IF(ISERROR(HLOOKUP($B24,INDIRECT("'Monthly Resource Report'!"&amp;'Coleman Validation'!J$665666&amp;":"&amp;'Coleman Validation'!J$665667),'Coleman Validation'!J$665668,FALSE)),0,HLOOKUP($B24,INDIRECT("'Monthly Resource Report'!"&amp;'Coleman Validation'!J$665666&amp;":"&amp;'Coleman Validation'!J$665667),'Coleman Validation'!J$665668,FALSE))</f>
        <v>0.20016742090807527</v>
      </c>
      <c r="L24" s="301">
        <v>41913</v>
      </c>
      <c r="M24" s="294">
        <v>146</v>
      </c>
      <c r="N24" s="297">
        <v>1.4339999999999999</v>
      </c>
      <c r="O24" s="299">
        <v>0.33</v>
      </c>
      <c r="P24" s="295">
        <v>0.2</v>
      </c>
      <c r="Q24" s="294">
        <f ca="1">+IF(ISERROR(HLOOKUP($B24,INDIRECT("'Monthly Resource Report'!"&amp;'Coleman Validation'!Q$665666&amp;":"&amp;'Coleman Validation'!Q$665667),'Coleman Validation'!Q$665668,FALSE)),0,HLOOKUP($B24,INDIRECT("'Monthly Resource Report'!"&amp;'Coleman Validation'!Q$665666&amp;":"&amp;'Coleman Validation'!Q$665667),'Coleman Validation'!Q$665668,FALSE))</f>
        <v>146</v>
      </c>
      <c r="R24" s="297">
        <f ca="1">+IF(ISERROR(HLOOKUP($B24,INDIRECT("'Monthly Resource Report'!"&amp;'Coleman Validation'!R$665666&amp;":"&amp;'Coleman Validation'!R$665667),'Coleman Validation'!R$665668,FALSE)),0,HLOOKUP($B24,INDIRECT("'Monthly Resource Report'!"&amp;'Coleman Validation'!R$665666&amp;":"&amp;'Coleman Validation'!R$665667),'Coleman Validation'!R$665668,FALSE))</f>
        <v>1.4339992755134523</v>
      </c>
      <c r="S24" s="317">
        <f ca="1">+IF(ISERROR(HLOOKUP($B24,INDIRECT("'Monthly Resource Report'!"&amp;'Coleman Validation'!S$665666&amp;":"&amp;'Coleman Validation'!S$665667),'Coleman Validation'!S$665668,FALSE)),0,HLOOKUP($B24,INDIRECT("'Monthly Resource Report'!"&amp;'Coleman Validation'!S$665666&amp;":"&amp;'Coleman Validation'!S$665667),'Coleman Validation'!S$665668,FALSE))</f>
        <v>0.32665590237750758</v>
      </c>
      <c r="T24" s="318">
        <f ca="1">+IF(ISERROR(HLOOKUP($B24,INDIRECT("'Monthly Resource Report'!"&amp;'Coleman Validation'!T$665666&amp;":"&amp;'Coleman Validation'!T$665667),'Coleman Validation'!T$665668,FALSE)),0,HLOOKUP($B24,INDIRECT("'Monthly Resource Report'!"&amp;'Coleman Validation'!T$665666&amp;":"&amp;'Coleman Validation'!T$665667),'Coleman Validation'!T$665668,FALSE))</f>
        <v>0.20060022722926427</v>
      </c>
      <c r="V24" s="301">
        <v>41913</v>
      </c>
      <c r="W24" s="294">
        <v>151</v>
      </c>
      <c r="X24" s="297">
        <v>1.4339999999999999</v>
      </c>
      <c r="Y24" s="299">
        <v>0.33</v>
      </c>
      <c r="Z24" s="295">
        <v>0.2</v>
      </c>
      <c r="AA24" s="294">
        <f ca="1">+IF(ISERROR(HLOOKUP($B24,INDIRECT("'Monthly Resource Report'!"&amp;'Coleman Validation'!AA$665666&amp;":"&amp;'Coleman Validation'!AA$665667),'Coleman Validation'!AA$665668,FALSE)),0,HLOOKUP($B24,INDIRECT("'Monthly Resource Report'!"&amp;'Coleman Validation'!AA$665666&amp;":"&amp;'Coleman Validation'!AA$665667),'Coleman Validation'!AA$665668,FALSE))</f>
        <v>151</v>
      </c>
      <c r="AB24" s="297">
        <f ca="1">+IF(ISERROR(HLOOKUP($B24,INDIRECT("'Monthly Resource Report'!"&amp;'Coleman Validation'!AB$665666&amp;":"&amp;'Coleman Validation'!AB$665667),'Coleman Validation'!AB$665668,FALSE)),0,HLOOKUP($B24,INDIRECT("'Monthly Resource Report'!"&amp;'Coleman Validation'!AB$665666&amp;":"&amp;'Coleman Validation'!AB$665667),'Coleman Validation'!AB$665668,FALSE))</f>
        <v>1.4339989988424116</v>
      </c>
      <c r="AC24" s="317">
        <f ca="1">+IF(ISERROR(HLOOKUP($B24,INDIRECT("'Monthly Resource Report'!"&amp;'Coleman Validation'!AC$665666&amp;":"&amp;'Coleman Validation'!AC$665667),'Coleman Validation'!AC$665668,FALSE)),0,HLOOKUP($B24,INDIRECT("'Monthly Resource Report'!"&amp;'Coleman Validation'!AC$665666&amp;":"&amp;'Coleman Validation'!AC$665667),'Coleman Validation'!AC$665668,FALSE))</f>
        <v>0.32833653210117542</v>
      </c>
      <c r="AD24" s="318">
        <f ca="1">+IF(ISERROR(HLOOKUP($B24,INDIRECT("'Monthly Resource Report'!"&amp;'Coleman Validation'!AD$665666&amp;":"&amp;'Coleman Validation'!AD$665667),'Coleman Validation'!AD$665668,FALSE)),0,HLOOKUP($B24,INDIRECT("'Monthly Resource Report'!"&amp;'Coleman Validation'!AD$665666&amp;":"&amp;'Coleman Validation'!AD$665667),'Coleman Validation'!AD$665668,FALSE))</f>
        <v>0.20082664501859201</v>
      </c>
    </row>
    <row r="25" spans="2:30">
      <c r="B25" s="301">
        <v>41944</v>
      </c>
      <c r="C25" s="294">
        <v>146</v>
      </c>
      <c r="D25" s="297">
        <v>1.4339999999999999</v>
      </c>
      <c r="E25" s="299">
        <v>0.33</v>
      </c>
      <c r="F25" s="295">
        <v>0.2</v>
      </c>
      <c r="G25" s="294">
        <f ca="1">+IF(ISERROR(HLOOKUP($B25,INDIRECT("'Monthly Resource Report'!"&amp;'Coleman Validation'!G$665666&amp;":"&amp;'Coleman Validation'!G$665667),'Coleman Validation'!G$665668,FALSE)),0,HLOOKUP($B25,INDIRECT("'Monthly Resource Report'!"&amp;'Coleman Validation'!G$665666&amp;":"&amp;'Coleman Validation'!G$665667),'Coleman Validation'!G$665668,FALSE))</f>
        <v>146</v>
      </c>
      <c r="H25" s="297">
        <f ca="1">+IF(ISERROR(HLOOKUP($B25,INDIRECT("'Monthly Resource Report'!"&amp;'Coleman Validation'!H$665666&amp;":"&amp;'Coleman Validation'!H$665667),'Coleman Validation'!H$665668,FALSE)),0,HLOOKUP($B25,INDIRECT("'Monthly Resource Report'!"&amp;'Coleman Validation'!H$665666&amp;":"&amp;'Coleman Validation'!H$665667),'Coleman Validation'!H$665668,FALSE))</f>
        <v>1.4339988184912902</v>
      </c>
      <c r="I25" s="317">
        <f ca="1">+IF(ISERROR(HLOOKUP($B25,INDIRECT("'Monthly Resource Report'!"&amp;'Coleman Validation'!I$665666&amp;":"&amp;'Coleman Validation'!I$665667),'Coleman Validation'!I$665668,FALSE)),0,HLOOKUP($B25,INDIRECT("'Monthly Resource Report'!"&amp;'Coleman Validation'!I$665666&amp;":"&amp;'Coleman Validation'!I$665667),'Coleman Validation'!I$665668,FALSE))</f>
        <v>0.32676588815058899</v>
      </c>
      <c r="J25" s="318">
        <f ca="1">+IF(ISERROR(HLOOKUP($B25,INDIRECT("'Monthly Resource Report'!"&amp;'Coleman Validation'!J$665666&amp;":"&amp;'Coleman Validation'!J$665667),'Coleman Validation'!J$665668,FALSE)),0,HLOOKUP($B25,INDIRECT("'Monthly Resource Report'!"&amp;'Coleman Validation'!J$665666&amp;":"&amp;'Coleman Validation'!J$665667),'Coleman Validation'!J$665668,FALSE))</f>
        <v>0.20053927169813324</v>
      </c>
      <c r="L25" s="301">
        <v>41944</v>
      </c>
      <c r="M25" s="294">
        <v>146</v>
      </c>
      <c r="N25" s="297">
        <v>1.4339999999999999</v>
      </c>
      <c r="O25" s="299">
        <v>0.33</v>
      </c>
      <c r="P25" s="295">
        <v>0.2</v>
      </c>
      <c r="Q25" s="294">
        <f ca="1">+IF(ISERROR(HLOOKUP($B25,INDIRECT("'Monthly Resource Report'!"&amp;'Coleman Validation'!Q$665666&amp;":"&amp;'Coleman Validation'!Q$665667),'Coleman Validation'!Q$665668,FALSE)),0,HLOOKUP($B25,INDIRECT("'Monthly Resource Report'!"&amp;'Coleman Validation'!Q$665666&amp;":"&amp;'Coleman Validation'!Q$665667),'Coleman Validation'!Q$665668,FALSE))</f>
        <v>146</v>
      </c>
      <c r="R25" s="297">
        <f ca="1">+IF(ISERROR(HLOOKUP($B25,INDIRECT("'Monthly Resource Report'!"&amp;'Coleman Validation'!R$665666&amp;":"&amp;'Coleman Validation'!R$665667),'Coleman Validation'!R$665668,FALSE)),0,HLOOKUP($B25,INDIRECT("'Monthly Resource Report'!"&amp;'Coleman Validation'!R$665666&amp;":"&amp;'Coleman Validation'!R$665667),'Coleman Validation'!R$665668,FALSE))</f>
        <v>1.4339988206076137</v>
      </c>
      <c r="S25" s="317">
        <f ca="1">+IF(ISERROR(HLOOKUP($B25,INDIRECT("'Monthly Resource Report'!"&amp;'Coleman Validation'!S$665666&amp;":"&amp;'Coleman Validation'!S$665667),'Coleman Validation'!S$665668,FALSE)),0,HLOOKUP($B25,INDIRECT("'Monthly Resource Report'!"&amp;'Coleman Validation'!S$665666&amp;":"&amp;'Coleman Validation'!S$665667),'Coleman Validation'!S$665668,FALSE))</f>
        <v>0.32671857525231357</v>
      </c>
      <c r="T25" s="318">
        <f ca="1">+IF(ISERROR(HLOOKUP($B25,INDIRECT("'Monthly Resource Report'!"&amp;'Coleman Validation'!T$665666&amp;":"&amp;'Coleman Validation'!T$665667),'Coleman Validation'!T$665668,FALSE)),0,HLOOKUP($B25,INDIRECT("'Monthly Resource Report'!"&amp;'Coleman Validation'!T$665666&amp;":"&amp;'Coleman Validation'!T$665667),'Coleman Validation'!T$665668,FALSE))</f>
        <v>0.20062643006348313</v>
      </c>
      <c r="V25" s="301">
        <v>41944</v>
      </c>
      <c r="W25" s="294">
        <v>151</v>
      </c>
      <c r="X25" s="297">
        <v>1.4339999999999999</v>
      </c>
      <c r="Y25" s="299">
        <v>0.33</v>
      </c>
      <c r="Z25" s="295">
        <v>0.2</v>
      </c>
      <c r="AA25" s="294">
        <f ca="1">+IF(ISERROR(HLOOKUP($B25,INDIRECT("'Monthly Resource Report'!"&amp;'Coleman Validation'!AA$665666&amp;":"&amp;'Coleman Validation'!AA$665667),'Coleman Validation'!AA$665668,FALSE)),0,HLOOKUP($B25,INDIRECT("'Monthly Resource Report'!"&amp;'Coleman Validation'!AA$665666&amp;":"&amp;'Coleman Validation'!AA$665667),'Coleman Validation'!AA$665668,FALSE))</f>
        <v>151</v>
      </c>
      <c r="AB25" s="297">
        <f ca="1">+IF(ISERROR(HLOOKUP($B25,INDIRECT("'Monthly Resource Report'!"&amp;'Coleman Validation'!AB$665666&amp;":"&amp;'Coleman Validation'!AB$665667),'Coleman Validation'!AB$665668,FALSE)),0,HLOOKUP($B25,INDIRECT("'Monthly Resource Report'!"&amp;'Coleman Validation'!AB$665666&amp;":"&amp;'Coleman Validation'!AB$665667),'Coleman Validation'!AB$665668,FALSE))</f>
        <v>1.4339989967019242</v>
      </c>
      <c r="AC25" s="317">
        <f ca="1">+IF(ISERROR(HLOOKUP($B25,INDIRECT("'Monthly Resource Report'!"&amp;'Coleman Validation'!AC$665666&amp;":"&amp;'Coleman Validation'!AC$665667),'Coleman Validation'!AC$665668,FALSE)),0,HLOOKUP($B25,INDIRECT("'Monthly Resource Report'!"&amp;'Coleman Validation'!AC$665666&amp;":"&amp;'Coleman Validation'!AC$665667),'Coleman Validation'!AC$665668,FALSE))</f>
        <v>0.32859639989316525</v>
      </c>
      <c r="AD25" s="318">
        <f ca="1">+IF(ISERROR(HLOOKUP($B25,INDIRECT("'Monthly Resource Report'!"&amp;'Coleman Validation'!AD$665666&amp;":"&amp;'Coleman Validation'!AD$665667),'Coleman Validation'!AD$665668,FALSE)),0,HLOOKUP($B25,INDIRECT("'Monthly Resource Report'!"&amp;'Coleman Validation'!AD$665666&amp;":"&amp;'Coleman Validation'!AD$665667),'Coleman Validation'!AD$665668,FALSE))</f>
        <v>0.20084139388487945</v>
      </c>
    </row>
    <row r="26" spans="2:30">
      <c r="B26" s="301">
        <v>41974</v>
      </c>
      <c r="C26" s="294">
        <v>146</v>
      </c>
      <c r="D26" s="297">
        <v>1.4339999999999999</v>
      </c>
      <c r="E26" s="299">
        <v>0.33</v>
      </c>
      <c r="F26" s="295">
        <v>0.2</v>
      </c>
      <c r="G26" s="294">
        <f ca="1">+IF(ISERROR(HLOOKUP($B26,INDIRECT("'Monthly Resource Report'!"&amp;'Coleman Validation'!G$665666&amp;":"&amp;'Coleman Validation'!G$665667),'Coleman Validation'!G$665668,FALSE)),0,HLOOKUP($B26,INDIRECT("'Monthly Resource Report'!"&amp;'Coleman Validation'!G$665666&amp;":"&amp;'Coleman Validation'!G$665667),'Coleman Validation'!G$665668,FALSE))</f>
        <v>146</v>
      </c>
      <c r="H26" s="297">
        <f ca="1">+IF(ISERROR(HLOOKUP($B26,INDIRECT("'Monthly Resource Report'!"&amp;'Coleman Validation'!H$665666&amp;":"&amp;'Coleman Validation'!H$665667),'Coleman Validation'!H$665668,FALSE)),0,HLOOKUP($B26,INDIRECT("'Monthly Resource Report'!"&amp;'Coleman Validation'!H$665666&amp;":"&amp;'Coleman Validation'!H$665667),'Coleman Validation'!H$665668,FALSE))</f>
        <v>1.4339990110915077</v>
      </c>
      <c r="I26" s="317">
        <f ca="1">+IF(ISERROR(HLOOKUP($B26,INDIRECT("'Monthly Resource Report'!"&amp;'Coleman Validation'!I$665666&amp;":"&amp;'Coleman Validation'!I$665667),'Coleman Validation'!I$665668,FALSE)),0,HLOOKUP($B26,INDIRECT("'Monthly Resource Report'!"&amp;'Coleman Validation'!I$665666&amp;":"&amp;'Coleman Validation'!I$665667),'Coleman Validation'!I$665668,FALSE))</f>
        <v>0.32592063514761538</v>
      </c>
      <c r="J26" s="318">
        <f ca="1">+IF(ISERROR(HLOOKUP($B26,INDIRECT("'Monthly Resource Report'!"&amp;'Coleman Validation'!J$665666&amp;":"&amp;'Coleman Validation'!J$665667),'Coleman Validation'!J$665668,FALSE)),0,HLOOKUP($B26,INDIRECT("'Monthly Resource Report'!"&amp;'Coleman Validation'!J$665666&amp;":"&amp;'Coleman Validation'!J$665667),'Coleman Validation'!J$665668,FALSE))</f>
        <v>0.20054304081426708</v>
      </c>
      <c r="L26" s="301">
        <v>41974</v>
      </c>
      <c r="M26" s="294">
        <v>146</v>
      </c>
      <c r="N26" s="297">
        <v>1.4339999999999999</v>
      </c>
      <c r="O26" s="299">
        <v>0.33</v>
      </c>
      <c r="P26" s="295">
        <v>0.2</v>
      </c>
      <c r="Q26" s="294">
        <f ca="1">+IF(ISERROR(HLOOKUP($B26,INDIRECT("'Monthly Resource Report'!"&amp;'Coleman Validation'!Q$665666&amp;":"&amp;'Coleman Validation'!Q$665667),'Coleman Validation'!Q$665668,FALSE)),0,HLOOKUP($B26,INDIRECT("'Monthly Resource Report'!"&amp;'Coleman Validation'!Q$665666&amp;":"&amp;'Coleman Validation'!Q$665667),'Coleman Validation'!Q$665668,FALSE))</f>
        <v>146</v>
      </c>
      <c r="R26" s="297">
        <f ca="1">+IF(ISERROR(HLOOKUP($B26,INDIRECT("'Monthly Resource Report'!"&amp;'Coleman Validation'!R$665666&amp;":"&amp;'Coleman Validation'!R$665667),'Coleman Validation'!R$665668,FALSE)),0,HLOOKUP($B26,INDIRECT("'Monthly Resource Report'!"&amp;'Coleman Validation'!R$665666&amp;":"&amp;'Coleman Validation'!R$665667),'Coleman Validation'!R$665668,FALSE))</f>
        <v>1.4339991280239681</v>
      </c>
      <c r="S26" s="317">
        <f ca="1">+IF(ISERROR(HLOOKUP($B26,INDIRECT("'Monthly Resource Report'!"&amp;'Coleman Validation'!S$665666&amp;":"&amp;'Coleman Validation'!S$665667),'Coleman Validation'!S$665668,FALSE)),0,HLOOKUP($B26,INDIRECT("'Monthly Resource Report'!"&amp;'Coleman Validation'!S$665666&amp;":"&amp;'Coleman Validation'!S$665667),'Coleman Validation'!S$665668,FALSE))</f>
        <v>0.32606778430827932</v>
      </c>
      <c r="T26" s="318">
        <f ca="1">+IF(ISERROR(HLOOKUP($B26,INDIRECT("'Monthly Resource Report'!"&amp;'Coleman Validation'!T$665666&amp;":"&amp;'Coleman Validation'!T$665667),'Coleman Validation'!T$665668,FALSE)),0,HLOOKUP($B26,INDIRECT("'Monthly Resource Report'!"&amp;'Coleman Validation'!T$665666&amp;":"&amp;'Coleman Validation'!T$665667),'Coleman Validation'!T$665668,FALSE))</f>
        <v>0.20040913062782698</v>
      </c>
      <c r="V26" s="301">
        <v>41974</v>
      </c>
      <c r="W26" s="294">
        <v>151</v>
      </c>
      <c r="X26" s="297">
        <v>1.4339999999999999</v>
      </c>
      <c r="Y26" s="299">
        <v>0.33</v>
      </c>
      <c r="Z26" s="295">
        <v>0.2</v>
      </c>
      <c r="AA26" s="294">
        <f ca="1">+IF(ISERROR(HLOOKUP($B26,INDIRECT("'Monthly Resource Report'!"&amp;'Coleman Validation'!AA$665666&amp;":"&amp;'Coleman Validation'!AA$665667),'Coleman Validation'!AA$665668,FALSE)),0,HLOOKUP($B26,INDIRECT("'Monthly Resource Report'!"&amp;'Coleman Validation'!AA$665666&amp;":"&amp;'Coleman Validation'!AA$665667),'Coleman Validation'!AA$665668,FALSE))</f>
        <v>151</v>
      </c>
      <c r="AB26" s="297">
        <f ca="1">+IF(ISERROR(HLOOKUP($B26,INDIRECT("'Monthly Resource Report'!"&amp;'Coleman Validation'!AB$665666&amp;":"&amp;'Coleman Validation'!AB$665667),'Coleman Validation'!AB$665668,FALSE)),0,HLOOKUP($B26,INDIRECT("'Monthly Resource Report'!"&amp;'Coleman Validation'!AB$665666&amp;":"&amp;'Coleman Validation'!AB$665667),'Coleman Validation'!AB$665668,FALSE))</f>
        <v>1.4339996474846162</v>
      </c>
      <c r="AC26" s="317">
        <f ca="1">+IF(ISERROR(HLOOKUP($B26,INDIRECT("'Monthly Resource Report'!"&amp;'Coleman Validation'!AC$665666&amp;":"&amp;'Coleman Validation'!AC$665667),'Coleman Validation'!AC$665668,FALSE)),0,HLOOKUP($B26,INDIRECT("'Monthly Resource Report'!"&amp;'Coleman Validation'!AC$665666&amp;":"&amp;'Coleman Validation'!AC$665667),'Coleman Validation'!AC$665668,FALSE))</f>
        <v>0.32733388705331934</v>
      </c>
      <c r="AD26" s="318">
        <f ca="1">+IF(ISERROR(HLOOKUP($B26,INDIRECT("'Monthly Resource Report'!"&amp;'Coleman Validation'!AD$665666&amp;":"&amp;'Coleman Validation'!AD$665667),'Coleman Validation'!AD$665668,FALSE)),0,HLOOKUP($B26,INDIRECT("'Monthly Resource Report'!"&amp;'Coleman Validation'!AD$665666&amp;":"&amp;'Coleman Validation'!AD$665667),'Coleman Validation'!AD$665668,FALSE))</f>
        <v>0.2004319991608825</v>
      </c>
    </row>
    <row r="27" spans="2:30">
      <c r="B27" s="301">
        <v>42005</v>
      </c>
      <c r="C27" s="294">
        <v>146</v>
      </c>
      <c r="D27" s="297">
        <v>1.474</v>
      </c>
      <c r="E27" s="299">
        <v>0.33</v>
      </c>
      <c r="F27" s="295">
        <v>0.2</v>
      </c>
      <c r="G27" s="294">
        <f ca="1">+IF(ISERROR(HLOOKUP($B27,INDIRECT("'Monthly Resource Report'!"&amp;'Coleman Validation'!G$665666&amp;":"&amp;'Coleman Validation'!G$665667),'Coleman Validation'!G$665668,FALSE)),0,HLOOKUP($B27,INDIRECT("'Monthly Resource Report'!"&amp;'Coleman Validation'!G$665666&amp;":"&amp;'Coleman Validation'!G$665667),'Coleman Validation'!G$665668,FALSE))</f>
        <v>146</v>
      </c>
      <c r="H27" s="297">
        <f ca="1">+IF(ISERROR(HLOOKUP($B27,INDIRECT("'Monthly Resource Report'!"&amp;'Coleman Validation'!H$665666&amp;":"&amp;'Coleman Validation'!H$665667),'Coleman Validation'!H$665668,FALSE)),0,HLOOKUP($B27,INDIRECT("'Monthly Resource Report'!"&amp;'Coleman Validation'!H$665666&amp;":"&amp;'Coleman Validation'!H$665667),'Coleman Validation'!H$665668,FALSE))</f>
        <v>1.4739983959595522</v>
      </c>
      <c r="I27" s="317">
        <f ca="1">+IF(ISERROR(HLOOKUP($B27,INDIRECT("'Monthly Resource Report'!"&amp;'Coleman Validation'!I$665666&amp;":"&amp;'Coleman Validation'!I$665667),'Coleman Validation'!I$665668,FALSE)),0,HLOOKUP($B27,INDIRECT("'Monthly Resource Report'!"&amp;'Coleman Validation'!I$665666&amp;":"&amp;'Coleman Validation'!I$665667),'Coleman Validation'!I$665668,FALSE))</f>
        <v>0.32711709310145842</v>
      </c>
      <c r="J27" s="318">
        <f ca="1">+IF(ISERROR(HLOOKUP($B27,INDIRECT("'Monthly Resource Report'!"&amp;'Coleman Validation'!J$665666&amp;":"&amp;'Coleman Validation'!J$665667),'Coleman Validation'!J$665668,FALSE)),0,HLOOKUP($B27,INDIRECT("'Monthly Resource Report'!"&amp;'Coleman Validation'!J$665666&amp;":"&amp;'Coleman Validation'!J$665667),'Coleman Validation'!J$665668,FALSE))</f>
        <v>0.20035182537696919</v>
      </c>
      <c r="L27" s="301">
        <v>42005</v>
      </c>
      <c r="M27" s="294">
        <v>146</v>
      </c>
      <c r="N27" s="297">
        <v>1.474</v>
      </c>
      <c r="O27" s="299">
        <v>0.33</v>
      </c>
      <c r="P27" s="295">
        <v>0.2</v>
      </c>
      <c r="Q27" s="294">
        <f ca="1">+IF(ISERROR(HLOOKUP($B27,INDIRECT("'Monthly Resource Report'!"&amp;'Coleman Validation'!Q$665666&amp;":"&amp;'Coleman Validation'!Q$665667),'Coleman Validation'!Q$665668,FALSE)),0,HLOOKUP($B27,INDIRECT("'Monthly Resource Report'!"&amp;'Coleman Validation'!Q$665666&amp;":"&amp;'Coleman Validation'!Q$665667),'Coleman Validation'!Q$665668,FALSE))</f>
        <v>146</v>
      </c>
      <c r="R27" s="297">
        <f ca="1">+IF(ISERROR(HLOOKUP($B27,INDIRECT("'Monthly Resource Report'!"&amp;'Coleman Validation'!R$665666&amp;":"&amp;'Coleman Validation'!R$665667),'Coleman Validation'!R$665668,FALSE)),0,HLOOKUP($B27,INDIRECT("'Monthly Resource Report'!"&amp;'Coleman Validation'!R$665666&amp;":"&amp;'Coleman Validation'!R$665667),'Coleman Validation'!R$665668,FALSE))</f>
        <v>1.473998520758329</v>
      </c>
      <c r="S27" s="317">
        <f ca="1">+IF(ISERROR(HLOOKUP($B27,INDIRECT("'Monthly Resource Report'!"&amp;'Coleman Validation'!S$665666&amp;":"&amp;'Coleman Validation'!S$665667),'Coleman Validation'!S$665668,FALSE)),0,HLOOKUP($B27,INDIRECT("'Monthly Resource Report'!"&amp;'Coleman Validation'!S$665666&amp;":"&amp;'Coleman Validation'!S$665667),'Coleman Validation'!S$665668,FALSE))</f>
        <v>0.32701496737871893</v>
      </c>
      <c r="T27" s="318">
        <f ca="1">+IF(ISERROR(HLOOKUP($B27,INDIRECT("'Monthly Resource Report'!"&amp;'Coleman Validation'!T$665666&amp;":"&amp;'Coleman Validation'!T$665667),'Coleman Validation'!T$665668,FALSE)),0,HLOOKUP($B27,INDIRECT("'Monthly Resource Report'!"&amp;'Coleman Validation'!T$665666&amp;":"&amp;'Coleman Validation'!T$665667),'Coleman Validation'!T$665668,FALSE))</f>
        <v>0.20058869815620411</v>
      </c>
      <c r="V27" s="301">
        <v>42005</v>
      </c>
      <c r="W27" s="294">
        <v>151</v>
      </c>
      <c r="X27" s="297">
        <v>1.474</v>
      </c>
      <c r="Y27" s="299">
        <v>0.33</v>
      </c>
      <c r="Z27" s="295">
        <v>0.2</v>
      </c>
      <c r="AA27" s="294">
        <f ca="1">+IF(ISERROR(HLOOKUP($B27,INDIRECT("'Monthly Resource Report'!"&amp;'Coleman Validation'!AA$665666&amp;":"&amp;'Coleman Validation'!AA$665667),'Coleman Validation'!AA$665668,FALSE)),0,HLOOKUP($B27,INDIRECT("'Monthly Resource Report'!"&amp;'Coleman Validation'!AA$665666&amp;":"&amp;'Coleman Validation'!AA$665667),'Coleman Validation'!AA$665668,FALSE))</f>
        <v>151</v>
      </c>
      <c r="AB27" s="297">
        <f ca="1">+IF(ISERROR(HLOOKUP($B27,INDIRECT("'Monthly Resource Report'!"&amp;'Coleman Validation'!AB$665666&amp;":"&amp;'Coleman Validation'!AB$665667),'Coleman Validation'!AB$665668,FALSE)),0,HLOOKUP($B27,INDIRECT("'Monthly Resource Report'!"&amp;'Coleman Validation'!AB$665666&amp;":"&amp;'Coleman Validation'!AB$665667),'Coleman Validation'!AB$665668,FALSE))</f>
        <v>1.4740006405157184</v>
      </c>
      <c r="AC27" s="317">
        <f ca="1">+IF(ISERROR(HLOOKUP($B27,INDIRECT("'Monthly Resource Report'!"&amp;'Coleman Validation'!AC$665666&amp;":"&amp;'Coleman Validation'!AC$665667),'Coleman Validation'!AC$665668,FALSE)),0,HLOOKUP($B27,INDIRECT("'Monthly Resource Report'!"&amp;'Coleman Validation'!AC$665666&amp;":"&amp;'Coleman Validation'!AC$665667),'Coleman Validation'!AC$665668,FALSE))</f>
        <v>0.32850160556373109</v>
      </c>
      <c r="AD27" s="318">
        <f ca="1">+IF(ISERROR(HLOOKUP($B27,INDIRECT("'Monthly Resource Report'!"&amp;'Coleman Validation'!AD$665666&amp;":"&amp;'Coleman Validation'!AD$665667),'Coleman Validation'!AD$665668,FALSE)),0,HLOOKUP($B27,INDIRECT("'Monthly Resource Report'!"&amp;'Coleman Validation'!AD$665666&amp;":"&amp;'Coleman Validation'!AD$665667),'Coleman Validation'!AD$665668,FALSE))</f>
        <v>0.20103331351550657</v>
      </c>
    </row>
    <row r="28" spans="2:30">
      <c r="B28" s="301">
        <v>42036</v>
      </c>
      <c r="C28" s="294">
        <v>146</v>
      </c>
      <c r="D28" s="297">
        <v>1.474</v>
      </c>
      <c r="E28" s="299">
        <v>0.33</v>
      </c>
      <c r="F28" s="295">
        <v>0.2</v>
      </c>
      <c r="G28" s="294">
        <f ca="1">+IF(ISERROR(HLOOKUP($B28,INDIRECT("'Monthly Resource Report'!"&amp;'Coleman Validation'!G$665666&amp;":"&amp;'Coleman Validation'!G$665667),'Coleman Validation'!G$665668,FALSE)),0,HLOOKUP($B28,INDIRECT("'Monthly Resource Report'!"&amp;'Coleman Validation'!G$665666&amp;":"&amp;'Coleman Validation'!G$665667),'Coleman Validation'!G$665668,FALSE))</f>
        <v>146</v>
      </c>
      <c r="H28" s="297">
        <f ca="1">+IF(ISERROR(HLOOKUP($B28,INDIRECT("'Monthly Resource Report'!"&amp;'Coleman Validation'!H$665666&amp;":"&amp;'Coleman Validation'!H$665667),'Coleman Validation'!H$665668,FALSE)),0,HLOOKUP($B28,INDIRECT("'Monthly Resource Report'!"&amp;'Coleman Validation'!H$665666&amp;":"&amp;'Coleman Validation'!H$665667),'Coleman Validation'!H$665668,FALSE))</f>
        <v>1.4739983169971438</v>
      </c>
      <c r="I28" s="317">
        <f ca="1">+IF(ISERROR(HLOOKUP($B28,INDIRECT("'Monthly Resource Report'!"&amp;'Coleman Validation'!I$665666&amp;":"&amp;'Coleman Validation'!I$665667),'Coleman Validation'!I$665668,FALSE)),0,HLOOKUP($B28,INDIRECT("'Monthly Resource Report'!"&amp;'Coleman Validation'!I$665666&amp;":"&amp;'Coleman Validation'!I$665667),'Coleman Validation'!I$665668,FALSE))</f>
        <v>0.32754913304470362</v>
      </c>
      <c r="J28" s="318">
        <f ca="1">+IF(ISERROR(HLOOKUP($B28,INDIRECT("'Monthly Resource Report'!"&amp;'Coleman Validation'!J$665666&amp;":"&amp;'Coleman Validation'!J$665667),'Coleman Validation'!J$665668,FALSE)),0,HLOOKUP($B28,INDIRECT("'Monthly Resource Report'!"&amp;'Coleman Validation'!J$665666&amp;":"&amp;'Coleman Validation'!J$665667),'Coleman Validation'!J$665668,FALSE))</f>
        <v>0.20037283814468354</v>
      </c>
      <c r="L28" s="301">
        <v>42036</v>
      </c>
      <c r="M28" s="294">
        <v>146</v>
      </c>
      <c r="N28" s="297">
        <v>1.474</v>
      </c>
      <c r="O28" s="299">
        <v>0.33</v>
      </c>
      <c r="P28" s="295">
        <v>0.2</v>
      </c>
      <c r="Q28" s="294">
        <f ca="1">+IF(ISERROR(HLOOKUP($B28,INDIRECT("'Monthly Resource Report'!"&amp;'Coleman Validation'!Q$665666&amp;":"&amp;'Coleman Validation'!Q$665667),'Coleman Validation'!Q$665668,FALSE)),0,HLOOKUP($B28,INDIRECT("'Monthly Resource Report'!"&amp;'Coleman Validation'!Q$665666&amp;":"&amp;'Coleman Validation'!Q$665667),'Coleman Validation'!Q$665668,FALSE))</f>
        <v>146</v>
      </c>
      <c r="R28" s="297">
        <f ca="1">+IF(ISERROR(HLOOKUP($B28,INDIRECT("'Monthly Resource Report'!"&amp;'Coleman Validation'!R$665666&amp;":"&amp;'Coleman Validation'!R$665667),'Coleman Validation'!R$665668,FALSE)),0,HLOOKUP($B28,INDIRECT("'Monthly Resource Report'!"&amp;'Coleman Validation'!R$665666&amp;":"&amp;'Coleman Validation'!R$665667),'Coleman Validation'!R$665668,FALSE))</f>
        <v>1.4739983845870601</v>
      </c>
      <c r="S28" s="317">
        <f ca="1">+IF(ISERROR(HLOOKUP($B28,INDIRECT("'Monthly Resource Report'!"&amp;'Coleman Validation'!S$665666&amp;":"&amp;'Coleman Validation'!S$665667),'Coleman Validation'!S$665668,FALSE)),0,HLOOKUP($B28,INDIRECT("'Monthly Resource Report'!"&amp;'Coleman Validation'!S$665666&amp;":"&amp;'Coleman Validation'!S$665667),'Coleman Validation'!S$665668,FALSE))</f>
        <v>0.32748957250657429</v>
      </c>
      <c r="T28" s="318">
        <f ca="1">+IF(ISERROR(HLOOKUP($B28,INDIRECT("'Monthly Resource Report'!"&amp;'Coleman Validation'!T$665666&amp;":"&amp;'Coleman Validation'!T$665667),'Coleman Validation'!T$665668,FALSE)),0,HLOOKUP($B28,INDIRECT("'Monthly Resource Report'!"&amp;'Coleman Validation'!T$665666&amp;":"&amp;'Coleman Validation'!T$665667),'Coleman Validation'!T$665668,FALSE))</f>
        <v>0.20042699343997517</v>
      </c>
      <c r="V28" s="301">
        <v>42036</v>
      </c>
      <c r="W28" s="294">
        <v>151</v>
      </c>
      <c r="X28" s="297">
        <v>1.474</v>
      </c>
      <c r="Y28" s="299">
        <v>0.33</v>
      </c>
      <c r="Z28" s="295">
        <v>0.2</v>
      </c>
      <c r="AA28" s="294">
        <f ca="1">+IF(ISERROR(HLOOKUP($B28,INDIRECT("'Monthly Resource Report'!"&amp;'Coleman Validation'!AA$665666&amp;":"&amp;'Coleman Validation'!AA$665667),'Coleman Validation'!AA$665668,FALSE)),0,HLOOKUP($B28,INDIRECT("'Monthly Resource Report'!"&amp;'Coleman Validation'!AA$665666&amp;":"&amp;'Coleman Validation'!AA$665667),'Coleman Validation'!AA$665668,FALSE))</f>
        <v>151</v>
      </c>
      <c r="AB28" s="297">
        <f ca="1">+IF(ISERROR(HLOOKUP($B28,INDIRECT("'Monthly Resource Report'!"&amp;'Coleman Validation'!AB$665666&amp;":"&amp;'Coleman Validation'!AB$665667),'Coleman Validation'!AB$665668,FALSE)),0,HLOOKUP($B28,INDIRECT("'Monthly Resource Report'!"&amp;'Coleman Validation'!AB$665666&amp;":"&amp;'Coleman Validation'!AB$665667),'Coleman Validation'!AB$665668,FALSE))</f>
        <v>1.4740007968751441</v>
      </c>
      <c r="AC28" s="317">
        <f ca="1">+IF(ISERROR(HLOOKUP($B28,INDIRECT("'Monthly Resource Report'!"&amp;'Coleman Validation'!AC$665666&amp;":"&amp;'Coleman Validation'!AC$665667),'Coleman Validation'!AC$665668,FALSE)),0,HLOOKUP($B28,INDIRECT("'Monthly Resource Report'!"&amp;'Coleman Validation'!AC$665666&amp;":"&amp;'Coleman Validation'!AC$665667),'Coleman Validation'!AC$665668,FALSE))</f>
        <v>0.32819425878164998</v>
      </c>
      <c r="AD28" s="318">
        <f ca="1">+IF(ISERROR(HLOOKUP($B28,INDIRECT("'Monthly Resource Report'!"&amp;'Coleman Validation'!AD$665666&amp;":"&amp;'Coleman Validation'!AD$665667),'Coleman Validation'!AD$665668,FALSE)),0,HLOOKUP($B28,INDIRECT("'Monthly Resource Report'!"&amp;'Coleman Validation'!AD$665666&amp;":"&amp;'Coleman Validation'!AD$665667),'Coleman Validation'!AD$665668,FALSE))</f>
        <v>0.20092704120592003</v>
      </c>
    </row>
    <row r="29" spans="2:30">
      <c r="B29" s="301">
        <v>42064</v>
      </c>
      <c r="C29" s="294">
        <v>146</v>
      </c>
      <c r="D29" s="297">
        <v>1.474</v>
      </c>
      <c r="E29" s="299">
        <v>0.33</v>
      </c>
      <c r="F29" s="295">
        <v>0.2</v>
      </c>
      <c r="G29" s="294">
        <f ca="1">+IF(ISERROR(HLOOKUP($B29,INDIRECT("'Monthly Resource Report'!"&amp;'Coleman Validation'!G$665666&amp;":"&amp;'Coleman Validation'!G$665667),'Coleman Validation'!G$665668,FALSE)),0,HLOOKUP($B29,INDIRECT("'Monthly Resource Report'!"&amp;'Coleman Validation'!G$665666&amp;":"&amp;'Coleman Validation'!G$665667),'Coleman Validation'!G$665668,FALSE))</f>
        <v>146</v>
      </c>
      <c r="H29" s="297">
        <f ca="1">+IF(ISERROR(HLOOKUP($B29,INDIRECT("'Monthly Resource Report'!"&amp;'Coleman Validation'!H$665666&amp;":"&amp;'Coleman Validation'!H$665667),'Coleman Validation'!H$665668,FALSE)),0,HLOOKUP($B29,INDIRECT("'Monthly Resource Report'!"&amp;'Coleman Validation'!H$665666&amp;":"&amp;'Coleman Validation'!H$665667),'Coleman Validation'!H$665668,FALSE))</f>
        <v>1.4739984879430383</v>
      </c>
      <c r="I29" s="317">
        <f ca="1">+IF(ISERROR(HLOOKUP($B29,INDIRECT("'Monthly Resource Report'!"&amp;'Coleman Validation'!I$665666&amp;":"&amp;'Coleman Validation'!I$665667),'Coleman Validation'!I$665668,FALSE)),0,HLOOKUP($B29,INDIRECT("'Monthly Resource Report'!"&amp;'Coleman Validation'!I$665666&amp;":"&amp;'Coleman Validation'!I$665667),'Coleman Validation'!I$665668,FALSE))</f>
        <v>0.32582224850457164</v>
      </c>
      <c r="J29" s="318">
        <f ca="1">+IF(ISERROR(HLOOKUP($B29,INDIRECT("'Monthly Resource Report'!"&amp;'Coleman Validation'!J$665666&amp;":"&amp;'Coleman Validation'!J$665667),'Coleman Validation'!J$665668,FALSE)),0,HLOOKUP($B29,INDIRECT("'Monthly Resource Report'!"&amp;'Coleman Validation'!J$665666&amp;":"&amp;'Coleman Validation'!J$665667),'Coleman Validation'!J$665668,FALSE))</f>
        <v>0.20035185081258899</v>
      </c>
      <c r="L29" s="301">
        <v>42064</v>
      </c>
      <c r="M29" s="294">
        <v>146</v>
      </c>
      <c r="N29" s="297">
        <v>1.474</v>
      </c>
      <c r="O29" s="299">
        <v>0.33</v>
      </c>
      <c r="P29" s="295">
        <v>0.2</v>
      </c>
      <c r="Q29" s="294">
        <f ca="1">+IF(ISERROR(HLOOKUP($B29,INDIRECT("'Monthly Resource Report'!"&amp;'Coleman Validation'!Q$665666&amp;":"&amp;'Coleman Validation'!Q$665667),'Coleman Validation'!Q$665668,FALSE)),0,HLOOKUP($B29,INDIRECT("'Monthly Resource Report'!"&amp;'Coleman Validation'!Q$665666&amp;":"&amp;'Coleman Validation'!Q$665667),'Coleman Validation'!Q$665668,FALSE))</f>
        <v>146</v>
      </c>
      <c r="R29" s="297">
        <f ca="1">+IF(ISERROR(HLOOKUP($B29,INDIRECT("'Monthly Resource Report'!"&amp;'Coleman Validation'!R$665666&amp;":"&amp;'Coleman Validation'!R$665667),'Coleman Validation'!R$665668,FALSE)),0,HLOOKUP($B29,INDIRECT("'Monthly Resource Report'!"&amp;'Coleman Validation'!R$665666&amp;":"&amp;'Coleman Validation'!R$665667),'Coleman Validation'!R$665668,FALSE))</f>
        <v>1.4739983751029666</v>
      </c>
      <c r="S29" s="317">
        <f ca="1">+IF(ISERROR(HLOOKUP($B29,INDIRECT("'Monthly Resource Report'!"&amp;'Coleman Validation'!S$665666&amp;":"&amp;'Coleman Validation'!S$665667),'Coleman Validation'!S$665668,FALSE)),0,HLOOKUP($B29,INDIRECT("'Monthly Resource Report'!"&amp;'Coleman Validation'!S$665666&amp;":"&amp;'Coleman Validation'!S$665667),'Coleman Validation'!S$665668,FALSE))</f>
        <v>0.32582226849204704</v>
      </c>
      <c r="T29" s="318">
        <f ca="1">+IF(ISERROR(HLOOKUP($B29,INDIRECT("'Monthly Resource Report'!"&amp;'Coleman Validation'!T$665666&amp;":"&amp;'Coleman Validation'!T$665667),'Coleman Validation'!T$665668,FALSE)),0,HLOOKUP($B29,INDIRECT("'Monthly Resource Report'!"&amp;'Coleman Validation'!T$665666&amp;":"&amp;'Coleman Validation'!T$665667),'Coleman Validation'!T$665668,FALSE))</f>
        <v>0.20082217264091842</v>
      </c>
      <c r="V29" s="301">
        <v>42064</v>
      </c>
      <c r="W29" s="294">
        <v>151</v>
      </c>
      <c r="X29" s="297">
        <v>1.474</v>
      </c>
      <c r="Y29" s="299">
        <v>0.33</v>
      </c>
      <c r="Z29" s="295">
        <v>0.2</v>
      </c>
      <c r="AA29" s="294">
        <f ca="1">+IF(ISERROR(HLOOKUP($B29,INDIRECT("'Monthly Resource Report'!"&amp;'Coleman Validation'!AA$665666&amp;":"&amp;'Coleman Validation'!AA$665667),'Coleman Validation'!AA$665668,FALSE)),0,HLOOKUP($B29,INDIRECT("'Monthly Resource Report'!"&amp;'Coleman Validation'!AA$665666&amp;":"&amp;'Coleman Validation'!AA$665667),'Coleman Validation'!AA$665668,FALSE))</f>
        <v>151</v>
      </c>
      <c r="AB29" s="297">
        <f ca="1">+IF(ISERROR(HLOOKUP($B29,INDIRECT("'Monthly Resource Report'!"&amp;'Coleman Validation'!AB$665666&amp;":"&amp;'Coleman Validation'!AB$665667),'Coleman Validation'!AB$665668,FALSE)),0,HLOOKUP($B29,INDIRECT("'Monthly Resource Report'!"&amp;'Coleman Validation'!AB$665666&amp;":"&amp;'Coleman Validation'!AB$665667),'Coleman Validation'!AB$665668,FALSE))</f>
        <v>1.4740008316370432</v>
      </c>
      <c r="AC29" s="317">
        <f ca="1">+IF(ISERROR(HLOOKUP($B29,INDIRECT("'Monthly Resource Report'!"&amp;'Coleman Validation'!AC$665666&amp;":"&amp;'Coleman Validation'!AC$665667),'Coleman Validation'!AC$665668,FALSE)),0,HLOOKUP($B29,INDIRECT("'Monthly Resource Report'!"&amp;'Coleman Validation'!AC$665666&amp;":"&amp;'Coleman Validation'!AC$665667),'Coleman Validation'!AC$665668,FALSE))</f>
        <v>0.32735132460072874</v>
      </c>
      <c r="AD29" s="318">
        <f ca="1">+IF(ISERROR(HLOOKUP($B29,INDIRECT("'Monthly Resource Report'!"&amp;'Coleman Validation'!AD$665666&amp;":"&amp;'Coleman Validation'!AD$665667),'Coleman Validation'!AD$665668,FALSE)),0,HLOOKUP($B29,INDIRECT("'Monthly Resource Report'!"&amp;'Coleman Validation'!AD$665666&amp;":"&amp;'Coleman Validation'!AD$665667),'Coleman Validation'!AD$665668,FALSE))</f>
        <v>0.20063658844783597</v>
      </c>
    </row>
    <row r="30" spans="2:30">
      <c r="B30" s="301">
        <v>42095</v>
      </c>
      <c r="C30" s="294">
        <v>146</v>
      </c>
      <c r="D30" s="297">
        <v>1.927</v>
      </c>
      <c r="E30" s="299">
        <v>0.33</v>
      </c>
      <c r="F30" s="295">
        <v>0.2</v>
      </c>
      <c r="G30" s="294">
        <f ca="1">+IF(ISERROR(HLOOKUP($B30,INDIRECT("'Monthly Resource Report'!"&amp;'Coleman Validation'!G$665666&amp;":"&amp;'Coleman Validation'!G$665667),'Coleman Validation'!G$665668,FALSE)),0,HLOOKUP($B30,INDIRECT("'Monthly Resource Report'!"&amp;'Coleman Validation'!G$665666&amp;":"&amp;'Coleman Validation'!G$665667),'Coleman Validation'!G$665668,FALSE))</f>
        <v>146</v>
      </c>
      <c r="H30" s="297">
        <f ca="1">+IF(ISERROR(HLOOKUP($B30,INDIRECT("'Monthly Resource Report'!"&amp;'Coleman Validation'!H$665666&amp;":"&amp;'Coleman Validation'!H$665667),'Coleman Validation'!H$665668,FALSE)),0,HLOOKUP($B30,INDIRECT("'Monthly Resource Report'!"&amp;'Coleman Validation'!H$665666&amp;":"&amp;'Coleman Validation'!H$665667),'Coleman Validation'!H$665668,FALSE))</f>
        <v>1.9270007210643842</v>
      </c>
      <c r="I30" s="317">
        <f ca="1">+IF(ISERROR(HLOOKUP($B30,INDIRECT("'Monthly Resource Report'!"&amp;'Coleman Validation'!I$665666&amp;":"&amp;'Coleman Validation'!I$665667),'Coleman Validation'!I$665668,FALSE)),0,HLOOKUP($B30,INDIRECT("'Monthly Resource Report'!"&amp;'Coleman Validation'!I$665666&amp;":"&amp;'Coleman Validation'!I$665667),'Coleman Validation'!I$665668,FALSE))</f>
        <v>0.32595794792478111</v>
      </c>
      <c r="J30" s="318">
        <f ca="1">+IF(ISERROR(HLOOKUP($B30,INDIRECT("'Monthly Resource Report'!"&amp;'Coleman Validation'!J$665666&amp;":"&amp;'Coleman Validation'!J$665667),'Coleman Validation'!J$665668,FALSE)),0,HLOOKUP($B30,INDIRECT("'Monthly Resource Report'!"&amp;'Coleman Validation'!J$665666&amp;":"&amp;'Coleman Validation'!J$665667),'Coleman Validation'!J$665668,FALSE))</f>
        <v>0.20019215495121584</v>
      </c>
      <c r="L30" s="301">
        <v>42095</v>
      </c>
      <c r="M30" s="294">
        <v>146</v>
      </c>
      <c r="N30" s="297">
        <v>1.927</v>
      </c>
      <c r="O30" s="299">
        <v>0.33</v>
      </c>
      <c r="P30" s="295">
        <v>0.2</v>
      </c>
      <c r="Q30" s="294">
        <f ca="1">+IF(ISERROR(HLOOKUP($B30,INDIRECT("'Monthly Resource Report'!"&amp;'Coleman Validation'!Q$665666&amp;":"&amp;'Coleman Validation'!Q$665667),'Coleman Validation'!Q$665668,FALSE)),0,HLOOKUP($B30,INDIRECT("'Monthly Resource Report'!"&amp;'Coleman Validation'!Q$665666&amp;":"&amp;'Coleman Validation'!Q$665667),'Coleman Validation'!Q$665668,FALSE))</f>
        <v>146</v>
      </c>
      <c r="R30" s="297">
        <f ca="1">+IF(ISERROR(HLOOKUP($B30,INDIRECT("'Monthly Resource Report'!"&amp;'Coleman Validation'!R$665666&amp;":"&amp;'Coleman Validation'!R$665667),'Coleman Validation'!R$665668,FALSE)),0,HLOOKUP($B30,INDIRECT("'Monthly Resource Report'!"&amp;'Coleman Validation'!R$665666&amp;":"&amp;'Coleman Validation'!R$665667),'Coleman Validation'!R$665668,FALSE))</f>
        <v>1.9270004867646378</v>
      </c>
      <c r="S30" s="317">
        <f ca="1">+IF(ISERROR(HLOOKUP($B30,INDIRECT("'Monthly Resource Report'!"&amp;'Coleman Validation'!S$665666&amp;":"&amp;'Coleman Validation'!S$665667),'Coleman Validation'!S$665668,FALSE)),0,HLOOKUP($B30,INDIRECT("'Monthly Resource Report'!"&amp;'Coleman Validation'!S$665666&amp;":"&amp;'Coleman Validation'!S$665667),'Coleman Validation'!S$665668,FALSE))</f>
        <v>0.32606121955975559</v>
      </c>
      <c r="T30" s="318">
        <f ca="1">+IF(ISERROR(HLOOKUP($B30,INDIRECT("'Monthly Resource Report'!"&amp;'Coleman Validation'!T$665666&amp;":"&amp;'Coleman Validation'!T$665667),'Coleman Validation'!T$665668,FALSE)),0,HLOOKUP($B30,INDIRECT("'Monthly Resource Report'!"&amp;'Coleman Validation'!T$665666&amp;":"&amp;'Coleman Validation'!T$665667),'Coleman Validation'!T$665668,FALSE))</f>
        <v>0.20042025201249383</v>
      </c>
      <c r="V30" s="301">
        <v>42095</v>
      </c>
      <c r="W30" s="294">
        <v>151</v>
      </c>
      <c r="X30" s="297">
        <v>1.927</v>
      </c>
      <c r="Y30" s="299">
        <v>0.33</v>
      </c>
      <c r="Z30" s="295">
        <v>0.2</v>
      </c>
      <c r="AA30" s="294">
        <f ca="1">+IF(ISERROR(HLOOKUP($B30,INDIRECT("'Monthly Resource Report'!"&amp;'Coleman Validation'!AA$665666&amp;":"&amp;'Coleman Validation'!AA$665667),'Coleman Validation'!AA$665668,FALSE)),0,HLOOKUP($B30,INDIRECT("'Monthly Resource Report'!"&amp;'Coleman Validation'!AA$665666&amp;":"&amp;'Coleman Validation'!AA$665667),'Coleman Validation'!AA$665668,FALSE))</f>
        <v>151</v>
      </c>
      <c r="AB30" s="297">
        <f ca="1">+IF(ISERROR(HLOOKUP($B30,INDIRECT("'Monthly Resource Report'!"&amp;'Coleman Validation'!AB$665666&amp;":"&amp;'Coleman Validation'!AB$665667),'Coleman Validation'!AB$665668,FALSE)),0,HLOOKUP($B30,INDIRECT("'Monthly Resource Report'!"&amp;'Coleman Validation'!AB$665666&amp;":"&amp;'Coleman Validation'!AB$665667),'Coleman Validation'!AB$665668,FALSE))</f>
        <v>1.9269989952602493</v>
      </c>
      <c r="AC30" s="317">
        <f ca="1">+IF(ISERROR(HLOOKUP($B30,INDIRECT("'Monthly Resource Report'!"&amp;'Coleman Validation'!AC$665666&amp;":"&amp;'Coleman Validation'!AC$665667),'Coleman Validation'!AC$665668,FALSE)),0,HLOOKUP($B30,INDIRECT("'Monthly Resource Report'!"&amp;'Coleman Validation'!AC$665666&amp;":"&amp;'Coleman Validation'!AC$665667),'Coleman Validation'!AC$665668,FALSE))</f>
        <v>0.32799799834028109</v>
      </c>
      <c r="AD30" s="318">
        <f ca="1">+IF(ISERROR(HLOOKUP($B30,INDIRECT("'Monthly Resource Report'!"&amp;'Coleman Validation'!AD$665666&amp;":"&amp;'Coleman Validation'!AD$665667),'Coleman Validation'!AD$665668,FALSE)),0,HLOOKUP($B30,INDIRECT("'Monthly Resource Report'!"&amp;'Coleman Validation'!AD$665666&amp;":"&amp;'Coleman Validation'!AD$665667),'Coleman Validation'!AD$665668,FALSE))</f>
        <v>0.20064412651135535</v>
      </c>
    </row>
    <row r="31" spans="2:30">
      <c r="B31" s="301">
        <v>42125</v>
      </c>
      <c r="C31" s="294">
        <v>146</v>
      </c>
      <c r="D31" s="297">
        <v>1.927</v>
      </c>
      <c r="E31" s="299">
        <v>0.33</v>
      </c>
      <c r="F31" s="295">
        <v>2.6</v>
      </c>
      <c r="G31" s="294">
        <f ca="1">+IF(ISERROR(HLOOKUP($B31,INDIRECT("'Monthly Resource Report'!"&amp;'Coleman Validation'!G$665666&amp;":"&amp;'Coleman Validation'!G$665667),'Coleman Validation'!G$665668,FALSE)),0,HLOOKUP($B31,INDIRECT("'Monthly Resource Report'!"&amp;'Coleman Validation'!G$665666&amp;":"&amp;'Coleman Validation'!G$665667),'Coleman Validation'!G$665668,FALSE))</f>
        <v>146</v>
      </c>
      <c r="H31" s="297">
        <f ca="1">+IF(ISERROR(HLOOKUP($B31,INDIRECT("'Monthly Resource Report'!"&amp;'Coleman Validation'!H$665666&amp;":"&amp;'Coleman Validation'!H$665667),'Coleman Validation'!H$665668,FALSE)),0,HLOOKUP($B31,INDIRECT("'Monthly Resource Report'!"&amp;'Coleman Validation'!H$665666&amp;":"&amp;'Coleman Validation'!H$665667),'Coleman Validation'!H$665668,FALSE))</f>
        <v>1.9270016616816219</v>
      </c>
      <c r="I31" s="317">
        <f ca="1">+IF(ISERROR(HLOOKUP($B31,INDIRECT("'Monthly Resource Report'!"&amp;'Coleman Validation'!I$665666&amp;":"&amp;'Coleman Validation'!I$665667),'Coleman Validation'!I$665668,FALSE)),0,HLOOKUP($B31,INDIRECT("'Monthly Resource Report'!"&amp;'Coleman Validation'!I$665666&amp;":"&amp;'Coleman Validation'!I$665667),'Coleman Validation'!I$665668,FALSE))</f>
        <v>0.32644359553556052</v>
      </c>
      <c r="J31" s="318">
        <f ca="1">+IF(ISERROR(HLOOKUP($B31,INDIRECT("'Monthly Resource Report'!"&amp;'Coleman Validation'!J$665666&amp;":"&amp;'Coleman Validation'!J$665667),'Coleman Validation'!J$665668,FALSE)),0,HLOOKUP($B31,INDIRECT("'Monthly Resource Report'!"&amp;'Coleman Validation'!J$665666&amp;":"&amp;'Coleman Validation'!J$665667),'Coleman Validation'!J$665668,FALSE))</f>
        <v>2.3604058169951894</v>
      </c>
      <c r="L31" s="301">
        <v>42125</v>
      </c>
      <c r="M31" s="294">
        <v>146</v>
      </c>
      <c r="N31" s="297">
        <v>1.927</v>
      </c>
      <c r="O31" s="299">
        <v>0.33</v>
      </c>
      <c r="P31" s="295">
        <v>0.2</v>
      </c>
      <c r="Q31" s="294">
        <f ca="1">+IF(ISERROR(HLOOKUP($B31,INDIRECT("'Monthly Resource Report'!"&amp;'Coleman Validation'!Q$665666&amp;":"&amp;'Coleman Validation'!Q$665667),'Coleman Validation'!Q$665668,FALSE)),0,HLOOKUP($B31,INDIRECT("'Monthly Resource Report'!"&amp;'Coleman Validation'!Q$665666&amp;":"&amp;'Coleman Validation'!Q$665667),'Coleman Validation'!Q$665668,FALSE))</f>
        <v>146</v>
      </c>
      <c r="R31" s="297">
        <f ca="1">+IF(ISERROR(HLOOKUP($B31,INDIRECT("'Monthly Resource Report'!"&amp;'Coleman Validation'!R$665666&amp;":"&amp;'Coleman Validation'!R$665667),'Coleman Validation'!R$665668,FALSE)),0,HLOOKUP($B31,INDIRECT("'Monthly Resource Report'!"&amp;'Coleman Validation'!R$665666&amp;":"&amp;'Coleman Validation'!R$665667),'Coleman Validation'!R$665668,FALSE))</f>
        <v>1.9269998280703766</v>
      </c>
      <c r="S31" s="317">
        <f ca="1">+IF(ISERROR(HLOOKUP($B31,INDIRECT("'Monthly Resource Report'!"&amp;'Coleman Validation'!S$665666&amp;":"&amp;'Coleman Validation'!S$665667),'Coleman Validation'!S$665668,FALSE)),0,HLOOKUP($B31,INDIRECT("'Monthly Resource Report'!"&amp;'Coleman Validation'!S$665666&amp;":"&amp;'Coleman Validation'!S$665667),'Coleman Validation'!S$665668,FALSE))</f>
        <v>0.32635103032567792</v>
      </c>
      <c r="T31" s="318">
        <f ca="1">+IF(ISERROR(HLOOKUP($B31,INDIRECT("'Monthly Resource Report'!"&amp;'Coleman Validation'!T$665666&amp;":"&amp;'Coleman Validation'!T$665667),'Coleman Validation'!T$665668,FALSE)),0,HLOOKUP($B31,INDIRECT("'Monthly Resource Report'!"&amp;'Coleman Validation'!T$665666&amp;":"&amp;'Coleman Validation'!T$665667),'Coleman Validation'!T$665668,FALSE))</f>
        <v>0.20255194645970509</v>
      </c>
      <c r="V31" s="301">
        <v>42125</v>
      </c>
      <c r="W31" s="294">
        <v>151</v>
      </c>
      <c r="X31" s="297">
        <v>1.927</v>
      </c>
      <c r="Y31" s="299">
        <v>0.33</v>
      </c>
      <c r="Z31" s="295">
        <v>2.6</v>
      </c>
      <c r="AA31" s="294">
        <f ca="1">+IF(ISERROR(HLOOKUP($B31,INDIRECT("'Monthly Resource Report'!"&amp;'Coleman Validation'!AA$665666&amp;":"&amp;'Coleman Validation'!AA$665667),'Coleman Validation'!AA$665668,FALSE)),0,HLOOKUP($B31,INDIRECT("'Monthly Resource Report'!"&amp;'Coleman Validation'!AA$665666&amp;":"&amp;'Coleman Validation'!AA$665667),'Coleman Validation'!AA$665668,FALSE))</f>
        <v>151</v>
      </c>
      <c r="AB31" s="297">
        <f ca="1">+IF(ISERROR(HLOOKUP($B31,INDIRECT("'Monthly Resource Report'!"&amp;'Coleman Validation'!AB$665666&amp;":"&amp;'Coleman Validation'!AB$665667),'Coleman Validation'!AB$665668,FALSE)),0,HLOOKUP($B31,INDIRECT("'Monthly Resource Report'!"&amp;'Coleman Validation'!AB$665666&amp;":"&amp;'Coleman Validation'!AB$665667),'Coleman Validation'!AB$665668,FALSE))</f>
        <v>1.9269985246879349</v>
      </c>
      <c r="AC31" s="317">
        <f ca="1">+IF(ISERROR(HLOOKUP($B31,INDIRECT("'Monthly Resource Report'!"&amp;'Coleman Validation'!AC$665666&amp;":"&amp;'Coleman Validation'!AC$665667),'Coleman Validation'!AC$665668,FALSE)),0,HLOOKUP($B31,INDIRECT("'Monthly Resource Report'!"&amp;'Coleman Validation'!AC$665666&amp;":"&amp;'Coleman Validation'!AC$665667),'Coleman Validation'!AC$665668,FALSE))</f>
        <v>0.32825165446509941</v>
      </c>
      <c r="AD31" s="318">
        <f ca="1">+IF(ISERROR(HLOOKUP($B31,INDIRECT("'Monthly Resource Report'!"&amp;'Coleman Validation'!AD$665666&amp;":"&amp;'Coleman Validation'!AD$665667),'Coleman Validation'!AD$665668,FALSE)),0,HLOOKUP($B31,INDIRECT("'Monthly Resource Report'!"&amp;'Coleman Validation'!AD$665666&amp;":"&amp;'Coleman Validation'!AD$665667),'Coleman Validation'!AD$665668,FALSE))</f>
        <v>2.3607113146511507</v>
      </c>
    </row>
    <row r="32" spans="2:30">
      <c r="B32" s="301">
        <v>42156</v>
      </c>
      <c r="C32" s="294">
        <v>146</v>
      </c>
      <c r="D32" s="297">
        <v>1.927</v>
      </c>
      <c r="E32" s="299">
        <v>0.33</v>
      </c>
      <c r="F32" s="295">
        <v>0.2</v>
      </c>
      <c r="G32" s="294">
        <f ca="1">+IF(ISERROR(HLOOKUP($B32,INDIRECT("'Monthly Resource Report'!"&amp;'Coleman Validation'!G$665666&amp;":"&amp;'Coleman Validation'!G$665667),'Coleman Validation'!G$665668,FALSE)),0,HLOOKUP($B32,INDIRECT("'Monthly Resource Report'!"&amp;'Coleman Validation'!G$665666&amp;":"&amp;'Coleman Validation'!G$665667),'Coleman Validation'!G$665668,FALSE))</f>
        <v>146</v>
      </c>
      <c r="H32" s="297">
        <f ca="1">+IF(ISERROR(HLOOKUP($B32,INDIRECT("'Monthly Resource Report'!"&amp;'Coleman Validation'!H$665666&amp;":"&amp;'Coleman Validation'!H$665667),'Coleman Validation'!H$665668,FALSE)),0,HLOOKUP($B32,INDIRECT("'Monthly Resource Report'!"&amp;'Coleman Validation'!H$665666&amp;":"&amp;'Coleman Validation'!H$665667),'Coleman Validation'!H$665668,FALSE))</f>
        <v>1.9270016728594261</v>
      </c>
      <c r="I32" s="317">
        <f ca="1">+IF(ISERROR(HLOOKUP($B32,INDIRECT("'Monthly Resource Report'!"&amp;'Coleman Validation'!I$665666&amp;":"&amp;'Coleman Validation'!I$665667),'Coleman Validation'!I$665668,FALSE)),0,HLOOKUP($B32,INDIRECT("'Monthly Resource Report'!"&amp;'Coleman Validation'!I$665666&amp;":"&amp;'Coleman Validation'!I$665667),'Coleman Validation'!I$665668,FALSE))</f>
        <v>0.32589757201248332</v>
      </c>
      <c r="J32" s="318">
        <f ca="1">+IF(ISERROR(HLOOKUP($B32,INDIRECT("'Monthly Resource Report'!"&amp;'Coleman Validation'!J$665666&amp;":"&amp;'Coleman Validation'!J$665667),'Coleman Validation'!J$665668,FALSE)),0,HLOOKUP($B32,INDIRECT("'Monthly Resource Report'!"&amp;'Coleman Validation'!J$665666&amp;":"&amp;'Coleman Validation'!J$665667),'Coleman Validation'!J$665668,FALSE))</f>
        <v>0.20018578860549407</v>
      </c>
      <c r="L32" s="301">
        <v>42156</v>
      </c>
      <c r="M32" s="294">
        <v>146</v>
      </c>
      <c r="N32" s="297">
        <v>1.927</v>
      </c>
      <c r="O32" s="299">
        <v>0.33</v>
      </c>
      <c r="P32" s="295">
        <v>0.2</v>
      </c>
      <c r="Q32" s="294">
        <f ca="1">+IF(ISERROR(HLOOKUP($B32,INDIRECT("'Monthly Resource Report'!"&amp;'Coleman Validation'!Q$665666&amp;":"&amp;'Coleman Validation'!Q$665667),'Coleman Validation'!Q$665668,FALSE)),0,HLOOKUP($B32,INDIRECT("'Monthly Resource Report'!"&amp;'Coleman Validation'!Q$665666&amp;":"&amp;'Coleman Validation'!Q$665667),'Coleman Validation'!Q$665668,FALSE))</f>
        <v>146</v>
      </c>
      <c r="R32" s="297">
        <f ca="1">+IF(ISERROR(HLOOKUP($B32,INDIRECT("'Monthly Resource Report'!"&amp;'Coleman Validation'!R$665666&amp;":"&amp;'Coleman Validation'!R$665667),'Coleman Validation'!R$665668,FALSE)),0,HLOOKUP($B32,INDIRECT("'Monthly Resource Report'!"&amp;'Coleman Validation'!R$665666&amp;":"&amp;'Coleman Validation'!R$665667),'Coleman Validation'!R$665668,FALSE))</f>
        <v>1.9270014082230995</v>
      </c>
      <c r="S32" s="317">
        <f ca="1">+IF(ISERROR(HLOOKUP($B32,INDIRECT("'Monthly Resource Report'!"&amp;'Coleman Validation'!S$665666&amp;":"&amp;'Coleman Validation'!S$665667),'Coleman Validation'!S$665668,FALSE)),0,HLOOKUP($B32,INDIRECT("'Monthly Resource Report'!"&amp;'Coleman Validation'!S$665666&amp;":"&amp;'Coleman Validation'!S$665667),'Coleman Validation'!S$665668,FALSE))</f>
        <v>0.32614480343520491</v>
      </c>
      <c r="T32" s="318">
        <f ca="1">+IF(ISERROR(HLOOKUP($B32,INDIRECT("'Monthly Resource Report'!"&amp;'Coleman Validation'!T$665666&amp;":"&amp;'Coleman Validation'!T$665667),'Coleman Validation'!T$665668,FALSE)),0,HLOOKUP($B32,INDIRECT("'Monthly Resource Report'!"&amp;'Coleman Validation'!T$665666&amp;":"&amp;'Coleman Validation'!T$665667),'Coleman Validation'!T$665668,FALSE))</f>
        <v>0.20041458936135206</v>
      </c>
      <c r="V32" s="301">
        <v>42156</v>
      </c>
      <c r="W32" s="294">
        <v>151</v>
      </c>
      <c r="X32" s="297">
        <v>1.927</v>
      </c>
      <c r="Y32" s="299">
        <v>0.33</v>
      </c>
      <c r="Z32" s="295">
        <v>0.2</v>
      </c>
      <c r="AA32" s="294">
        <f ca="1">+IF(ISERROR(HLOOKUP($B32,INDIRECT("'Monthly Resource Report'!"&amp;'Coleman Validation'!AA$665666&amp;":"&amp;'Coleman Validation'!AA$665667),'Coleman Validation'!AA$665668,FALSE)),0,HLOOKUP($B32,INDIRECT("'Monthly Resource Report'!"&amp;'Coleman Validation'!AA$665666&amp;":"&amp;'Coleman Validation'!AA$665667),'Coleman Validation'!AA$665668,FALSE))</f>
        <v>151</v>
      </c>
      <c r="AB32" s="297">
        <f ca="1">+IF(ISERROR(HLOOKUP($B32,INDIRECT("'Monthly Resource Report'!"&amp;'Coleman Validation'!AB$665666&amp;":"&amp;'Coleman Validation'!AB$665667),'Coleman Validation'!AB$665668,FALSE)),0,HLOOKUP($B32,INDIRECT("'Monthly Resource Report'!"&amp;'Coleman Validation'!AB$665666&amp;":"&amp;'Coleman Validation'!AB$665667),'Coleman Validation'!AB$665668,FALSE))</f>
        <v>1.9269989876194362</v>
      </c>
      <c r="AC32" s="317">
        <f ca="1">+IF(ISERROR(HLOOKUP($B32,INDIRECT("'Monthly Resource Report'!"&amp;'Coleman Validation'!AC$665666&amp;":"&amp;'Coleman Validation'!AC$665667),'Coleman Validation'!AC$665668,FALSE)),0,HLOOKUP($B32,INDIRECT("'Monthly Resource Report'!"&amp;'Coleman Validation'!AC$665666&amp;":"&amp;'Coleman Validation'!AC$665667),'Coleman Validation'!AC$665668,FALSE))</f>
        <v>0.32799455519398568</v>
      </c>
      <c r="AD32" s="318">
        <f ca="1">+IF(ISERROR(HLOOKUP($B32,INDIRECT("'Monthly Resource Report'!"&amp;'Coleman Validation'!AD$665666&amp;":"&amp;'Coleman Validation'!AD$665667),'Coleman Validation'!AD$665668,FALSE)),0,HLOOKUP($B32,INDIRECT("'Monthly Resource Report'!"&amp;'Coleman Validation'!AD$665666&amp;":"&amp;'Coleman Validation'!AD$665667),'Coleman Validation'!AD$665668,FALSE))</f>
        <v>0.20086955308904267</v>
      </c>
    </row>
    <row r="33" spans="2:30">
      <c r="B33" s="301">
        <v>42186</v>
      </c>
      <c r="C33" s="294">
        <v>146</v>
      </c>
      <c r="D33" s="297">
        <v>1.927</v>
      </c>
      <c r="E33" s="299">
        <v>0.33</v>
      </c>
      <c r="F33" s="295">
        <v>0.2</v>
      </c>
      <c r="G33" s="294">
        <f ca="1">+IF(ISERROR(HLOOKUP($B33,INDIRECT("'Monthly Resource Report'!"&amp;'Coleman Validation'!G$665666&amp;":"&amp;'Coleman Validation'!G$665667),'Coleman Validation'!G$665668,FALSE)),0,HLOOKUP($B33,INDIRECT("'Monthly Resource Report'!"&amp;'Coleman Validation'!G$665666&amp;":"&amp;'Coleman Validation'!G$665667),'Coleman Validation'!G$665668,FALSE))</f>
        <v>146</v>
      </c>
      <c r="H33" s="297">
        <f ca="1">+IF(ISERROR(HLOOKUP($B33,INDIRECT("'Monthly Resource Report'!"&amp;'Coleman Validation'!H$665666&amp;":"&amp;'Coleman Validation'!H$665667),'Coleman Validation'!H$665668,FALSE)),0,HLOOKUP($B33,INDIRECT("'Monthly Resource Report'!"&amp;'Coleman Validation'!H$665666&amp;":"&amp;'Coleman Validation'!H$665667),'Coleman Validation'!H$665668,FALSE))</f>
        <v>1.9270008573750959</v>
      </c>
      <c r="I33" s="317">
        <f ca="1">+IF(ISERROR(HLOOKUP($B33,INDIRECT("'Monthly Resource Report'!"&amp;'Coleman Validation'!I$665666&amp;":"&amp;'Coleman Validation'!I$665667),'Coleman Validation'!I$665668,FALSE)),0,HLOOKUP($B33,INDIRECT("'Monthly Resource Report'!"&amp;'Coleman Validation'!I$665666&amp;":"&amp;'Coleman Validation'!I$665667),'Coleman Validation'!I$665668,FALSE))</f>
        <v>0.32626867101665968</v>
      </c>
      <c r="J33" s="318">
        <f ca="1">+IF(ISERROR(HLOOKUP($B33,INDIRECT("'Monthly Resource Report'!"&amp;'Coleman Validation'!J$665666&amp;":"&amp;'Coleman Validation'!J$665667),'Coleman Validation'!J$665668,FALSE)),0,HLOOKUP($B33,INDIRECT("'Monthly Resource Report'!"&amp;'Coleman Validation'!J$665666&amp;":"&amp;'Coleman Validation'!J$665667),'Coleman Validation'!J$665668,FALSE))</f>
        <v>0.20053359919744532</v>
      </c>
      <c r="L33" s="301">
        <v>42186</v>
      </c>
      <c r="M33" s="294">
        <v>146</v>
      </c>
      <c r="N33" s="297">
        <v>1.927</v>
      </c>
      <c r="O33" s="299">
        <v>0.33</v>
      </c>
      <c r="P33" s="295">
        <v>0.2</v>
      </c>
      <c r="Q33" s="294">
        <f ca="1">+IF(ISERROR(HLOOKUP($B33,INDIRECT("'Monthly Resource Report'!"&amp;'Coleman Validation'!Q$665666&amp;":"&amp;'Coleman Validation'!Q$665667),'Coleman Validation'!Q$665668,FALSE)),0,HLOOKUP($B33,INDIRECT("'Monthly Resource Report'!"&amp;'Coleman Validation'!Q$665666&amp;":"&amp;'Coleman Validation'!Q$665667),'Coleman Validation'!Q$665668,FALSE))</f>
        <v>146</v>
      </c>
      <c r="R33" s="297">
        <f ca="1">+IF(ISERROR(HLOOKUP($B33,INDIRECT("'Monthly Resource Report'!"&amp;'Coleman Validation'!R$665666&amp;":"&amp;'Coleman Validation'!R$665667),'Coleman Validation'!R$665668,FALSE)),0,HLOOKUP($B33,INDIRECT("'Monthly Resource Report'!"&amp;'Coleman Validation'!R$665666&amp;":"&amp;'Coleman Validation'!R$665667),'Coleman Validation'!R$665668,FALSE))</f>
        <v>1.9270007187135028</v>
      </c>
      <c r="S33" s="317">
        <f ca="1">+IF(ISERROR(HLOOKUP($B33,INDIRECT("'Monthly Resource Report'!"&amp;'Coleman Validation'!S$665666&amp;":"&amp;'Coleman Validation'!S$665667),'Coleman Validation'!S$665668,FALSE)),0,HLOOKUP($B33,INDIRECT("'Monthly Resource Report'!"&amp;'Coleman Validation'!S$665666&amp;":"&amp;'Coleman Validation'!S$665667),'Coleman Validation'!S$665668,FALSE))</f>
        <v>0.32600257167589847</v>
      </c>
      <c r="T33" s="318">
        <f ca="1">+IF(ISERROR(HLOOKUP($B33,INDIRECT("'Monthly Resource Report'!"&amp;'Coleman Validation'!T$665666&amp;":"&amp;'Coleman Validation'!T$665667),'Coleman Validation'!T$665668,FALSE)),0,HLOOKUP($B33,INDIRECT("'Monthly Resource Report'!"&amp;'Coleman Validation'!T$665666&amp;":"&amp;'Coleman Validation'!T$665667),'Coleman Validation'!T$665668,FALSE))</f>
        <v>0.20041492180412646</v>
      </c>
      <c r="V33" s="301">
        <v>42186</v>
      </c>
      <c r="W33" s="294">
        <v>151</v>
      </c>
      <c r="X33" s="297">
        <v>1.927</v>
      </c>
      <c r="Y33" s="299">
        <v>0.33</v>
      </c>
      <c r="Z33" s="295">
        <v>0.2</v>
      </c>
      <c r="AA33" s="294">
        <f ca="1">+IF(ISERROR(HLOOKUP($B33,INDIRECT("'Monthly Resource Report'!"&amp;'Coleman Validation'!AA$665666&amp;":"&amp;'Coleman Validation'!AA$665667),'Coleman Validation'!AA$665668,FALSE)),0,HLOOKUP($B33,INDIRECT("'Monthly Resource Report'!"&amp;'Coleman Validation'!AA$665666&amp;":"&amp;'Coleman Validation'!AA$665667),'Coleman Validation'!AA$665668,FALSE))</f>
        <v>151</v>
      </c>
      <c r="AB33" s="297">
        <f ca="1">+IF(ISERROR(HLOOKUP($B33,INDIRECT("'Monthly Resource Report'!"&amp;'Coleman Validation'!AB$665666&amp;":"&amp;'Coleman Validation'!AB$665667),'Coleman Validation'!AB$665668,FALSE)),0,HLOOKUP($B33,INDIRECT("'Monthly Resource Report'!"&amp;'Coleman Validation'!AB$665666&amp;":"&amp;'Coleman Validation'!AB$665667),'Coleman Validation'!AB$665668,FALSE))</f>
        <v>1.9269986842633249</v>
      </c>
      <c r="AC33" s="317">
        <f ca="1">+IF(ISERROR(HLOOKUP($B33,INDIRECT("'Monthly Resource Report'!"&amp;'Coleman Validation'!AC$665666&amp;":"&amp;'Coleman Validation'!AC$665667),'Coleman Validation'!AC$665668,FALSE)),0,HLOOKUP($B33,INDIRECT("'Monthly Resource Report'!"&amp;'Coleman Validation'!AC$665666&amp;":"&amp;'Coleman Validation'!AC$665667),'Coleman Validation'!AC$665668,FALSE))</f>
        <v>0.32788918825162067</v>
      </c>
      <c r="AD33" s="318">
        <f ca="1">+IF(ISERROR(HLOOKUP($B33,INDIRECT("'Monthly Resource Report'!"&amp;'Coleman Validation'!AD$665666&amp;":"&amp;'Coleman Validation'!AD$665667),'Coleman Validation'!AD$665668,FALSE)),0,HLOOKUP($B33,INDIRECT("'Monthly Resource Report'!"&amp;'Coleman Validation'!AD$665666&amp;":"&amp;'Coleman Validation'!AD$665667),'Coleman Validation'!AD$665668,FALSE))</f>
        <v>0.20085033308181893</v>
      </c>
    </row>
    <row r="34" spans="2:30">
      <c r="B34" s="301">
        <v>42217</v>
      </c>
      <c r="C34" s="294">
        <v>146</v>
      </c>
      <c r="D34" s="297">
        <v>1.927</v>
      </c>
      <c r="E34" s="299">
        <v>0.33</v>
      </c>
      <c r="F34" s="295">
        <v>0.2</v>
      </c>
      <c r="G34" s="294">
        <f ca="1">+IF(ISERROR(HLOOKUP($B34,INDIRECT("'Monthly Resource Report'!"&amp;'Coleman Validation'!G$665666&amp;":"&amp;'Coleman Validation'!G$665667),'Coleman Validation'!G$665668,FALSE)),0,HLOOKUP($B34,INDIRECT("'Monthly Resource Report'!"&amp;'Coleman Validation'!G$665666&amp;":"&amp;'Coleman Validation'!G$665667),'Coleman Validation'!G$665668,FALSE))</f>
        <v>146</v>
      </c>
      <c r="H34" s="297">
        <f ca="1">+IF(ISERROR(HLOOKUP($B34,INDIRECT("'Monthly Resource Report'!"&amp;'Coleman Validation'!H$665666&amp;":"&amp;'Coleman Validation'!H$665667),'Coleman Validation'!H$665668,FALSE)),0,HLOOKUP($B34,INDIRECT("'Monthly Resource Report'!"&amp;'Coleman Validation'!H$665666&amp;":"&amp;'Coleman Validation'!H$665667),'Coleman Validation'!H$665668,FALSE))</f>
        <v>1.9270012064882256</v>
      </c>
      <c r="I34" s="317">
        <f ca="1">+IF(ISERROR(HLOOKUP($B34,INDIRECT("'Monthly Resource Report'!"&amp;'Coleman Validation'!I$665666&amp;":"&amp;'Coleman Validation'!I$665667),'Coleman Validation'!I$665668,FALSE)),0,HLOOKUP($B34,INDIRECT("'Monthly Resource Report'!"&amp;'Coleman Validation'!I$665666&amp;":"&amp;'Coleman Validation'!I$665667),'Coleman Validation'!I$665668,FALSE))</f>
        <v>0.32615501836965044</v>
      </c>
      <c r="J34" s="318">
        <f ca="1">+IF(ISERROR(HLOOKUP($B34,INDIRECT("'Monthly Resource Report'!"&amp;'Coleman Validation'!J$665666&amp;":"&amp;'Coleman Validation'!J$665667),'Coleman Validation'!J$665668,FALSE)),0,HLOOKUP($B34,INDIRECT("'Monthly Resource Report'!"&amp;'Coleman Validation'!J$665666&amp;":"&amp;'Coleman Validation'!J$665667),'Coleman Validation'!J$665668,FALSE))</f>
        <v>0.20035381588199652</v>
      </c>
      <c r="L34" s="301">
        <v>42217</v>
      </c>
      <c r="M34" s="294">
        <v>146</v>
      </c>
      <c r="N34" s="297">
        <v>1.927</v>
      </c>
      <c r="O34" s="299">
        <v>0.33</v>
      </c>
      <c r="P34" s="295">
        <v>0.2</v>
      </c>
      <c r="Q34" s="294">
        <f ca="1">+IF(ISERROR(HLOOKUP($B34,INDIRECT("'Monthly Resource Report'!"&amp;'Coleman Validation'!Q$665666&amp;":"&amp;'Coleman Validation'!Q$665667),'Coleman Validation'!Q$665668,FALSE)),0,HLOOKUP($B34,INDIRECT("'Monthly Resource Report'!"&amp;'Coleman Validation'!Q$665666&amp;":"&amp;'Coleman Validation'!Q$665667),'Coleman Validation'!Q$665668,FALSE))</f>
        <v>146</v>
      </c>
      <c r="R34" s="297">
        <f ca="1">+IF(ISERROR(HLOOKUP($B34,INDIRECT("'Monthly Resource Report'!"&amp;'Coleman Validation'!R$665666&amp;":"&amp;'Coleman Validation'!R$665667),'Coleman Validation'!R$665668,FALSE)),0,HLOOKUP($B34,INDIRECT("'Monthly Resource Report'!"&amp;'Coleman Validation'!R$665666&amp;":"&amp;'Coleman Validation'!R$665667),'Coleman Validation'!R$665668,FALSE))</f>
        <v>1.9270012363718105</v>
      </c>
      <c r="S34" s="317">
        <f ca="1">+IF(ISERROR(HLOOKUP($B34,INDIRECT("'Monthly Resource Report'!"&amp;'Coleman Validation'!S$665666&amp;":"&amp;'Coleman Validation'!S$665667),'Coleman Validation'!S$665668,FALSE)),0,HLOOKUP($B34,INDIRECT("'Monthly Resource Report'!"&amp;'Coleman Validation'!S$665666&amp;":"&amp;'Coleman Validation'!S$665667),'Coleman Validation'!S$665668,FALSE))</f>
        <v>0.32596273190675817</v>
      </c>
      <c r="T34" s="318">
        <f ca="1">+IF(ISERROR(HLOOKUP($B34,INDIRECT("'Monthly Resource Report'!"&amp;'Coleman Validation'!T$665666&amp;":"&amp;'Coleman Validation'!T$665667),'Coleman Validation'!T$665668,FALSE)),0,HLOOKUP($B34,INDIRECT("'Monthly Resource Report'!"&amp;'Coleman Validation'!T$665666&amp;":"&amp;'Coleman Validation'!T$665667),'Coleman Validation'!T$665668,FALSE))</f>
        <v>0.20060655720585324</v>
      </c>
      <c r="V34" s="301">
        <v>42217</v>
      </c>
      <c r="W34" s="294">
        <v>151</v>
      </c>
      <c r="X34" s="297">
        <v>1.927</v>
      </c>
      <c r="Y34" s="299">
        <v>0.33</v>
      </c>
      <c r="Z34" s="295">
        <v>0.2</v>
      </c>
      <c r="AA34" s="294">
        <f ca="1">+IF(ISERROR(HLOOKUP($B34,INDIRECT("'Monthly Resource Report'!"&amp;'Coleman Validation'!AA$665666&amp;":"&amp;'Coleman Validation'!AA$665667),'Coleman Validation'!AA$665668,FALSE)),0,HLOOKUP($B34,INDIRECT("'Monthly Resource Report'!"&amp;'Coleman Validation'!AA$665666&amp;":"&amp;'Coleman Validation'!AA$665667),'Coleman Validation'!AA$665668,FALSE))</f>
        <v>151</v>
      </c>
      <c r="AB34" s="297">
        <f ca="1">+IF(ISERROR(HLOOKUP($B34,INDIRECT("'Monthly Resource Report'!"&amp;'Coleman Validation'!AB$665666&amp;":"&amp;'Coleman Validation'!AB$665667),'Coleman Validation'!AB$665668,FALSE)),0,HLOOKUP($B34,INDIRECT("'Monthly Resource Report'!"&amp;'Coleman Validation'!AB$665666&amp;":"&amp;'Coleman Validation'!AB$665667),'Coleman Validation'!AB$665668,FALSE))</f>
        <v>1.9269986863596105</v>
      </c>
      <c r="AC34" s="317">
        <f ca="1">+IF(ISERROR(HLOOKUP($B34,INDIRECT("'Monthly Resource Report'!"&amp;'Coleman Validation'!AC$665666&amp;":"&amp;'Coleman Validation'!AC$665667),'Coleman Validation'!AC$665668,FALSE)),0,HLOOKUP($B34,INDIRECT("'Monthly Resource Report'!"&amp;'Coleman Validation'!AC$665666&amp;":"&amp;'Coleman Validation'!AC$665667),'Coleman Validation'!AC$665668,FALSE))</f>
        <v>0.32766335866140284</v>
      </c>
      <c r="AD34" s="318">
        <f ca="1">+IF(ISERROR(HLOOKUP($B34,INDIRECT("'Monthly Resource Report'!"&amp;'Coleman Validation'!AD$665666&amp;":"&amp;'Coleman Validation'!AD$665667),'Coleman Validation'!AD$665668,FALSE)),0,HLOOKUP($B34,INDIRECT("'Monthly Resource Report'!"&amp;'Coleman Validation'!AD$665666&amp;":"&amp;'Coleman Validation'!AD$665667),'Coleman Validation'!AD$665668,FALSE))</f>
        <v>0.20063933341543647</v>
      </c>
    </row>
    <row r="35" spans="2:30">
      <c r="B35" s="301">
        <v>42248</v>
      </c>
      <c r="C35" s="294">
        <v>146</v>
      </c>
      <c r="D35" s="297">
        <v>1.927</v>
      </c>
      <c r="E35" s="299">
        <v>0.33</v>
      </c>
      <c r="F35" s="295">
        <v>0.2</v>
      </c>
      <c r="G35" s="294">
        <f ca="1">+IF(ISERROR(HLOOKUP($B35,INDIRECT("'Monthly Resource Report'!"&amp;'Coleman Validation'!G$665666&amp;":"&amp;'Coleman Validation'!G$665667),'Coleman Validation'!G$665668,FALSE)),0,HLOOKUP($B35,INDIRECT("'Monthly Resource Report'!"&amp;'Coleman Validation'!G$665666&amp;":"&amp;'Coleman Validation'!G$665667),'Coleman Validation'!G$665668,FALSE))</f>
        <v>146</v>
      </c>
      <c r="H35" s="297">
        <f ca="1">+IF(ISERROR(HLOOKUP($B35,INDIRECT("'Monthly Resource Report'!"&amp;'Coleman Validation'!H$665666&amp;":"&amp;'Coleman Validation'!H$665667),'Coleman Validation'!H$665668,FALSE)),0,HLOOKUP($B35,INDIRECT("'Monthly Resource Report'!"&amp;'Coleman Validation'!H$665666&amp;":"&amp;'Coleman Validation'!H$665667),'Coleman Validation'!H$665668,FALSE))</f>
        <v>1.9270012850732536</v>
      </c>
      <c r="I35" s="317">
        <f ca="1">+IF(ISERROR(HLOOKUP($B35,INDIRECT("'Monthly Resource Report'!"&amp;'Coleman Validation'!I$665666&amp;":"&amp;'Coleman Validation'!I$665667),'Coleman Validation'!I$665668,FALSE)),0,HLOOKUP($B35,INDIRECT("'Monthly Resource Report'!"&amp;'Coleman Validation'!I$665666&amp;":"&amp;'Coleman Validation'!I$665667),'Coleman Validation'!I$665668,FALSE))</f>
        <v>0.32571790607421808</v>
      </c>
      <c r="J35" s="318">
        <f ca="1">+IF(ISERROR(HLOOKUP($B35,INDIRECT("'Monthly Resource Report'!"&amp;'Coleman Validation'!J$665666&amp;":"&amp;'Coleman Validation'!J$665667),'Coleman Validation'!J$665668,FALSE)),0,HLOOKUP($B35,INDIRECT("'Monthly Resource Report'!"&amp;'Coleman Validation'!J$665666&amp;":"&amp;'Coleman Validation'!J$665667),'Coleman Validation'!J$665668,FALSE))</f>
        <v>0.20037492223572448</v>
      </c>
      <c r="L35" s="301">
        <v>42248</v>
      </c>
      <c r="M35" s="294">
        <v>146</v>
      </c>
      <c r="N35" s="297">
        <v>1.927</v>
      </c>
      <c r="O35" s="299">
        <v>0.33</v>
      </c>
      <c r="P35" s="295">
        <v>0.2</v>
      </c>
      <c r="Q35" s="294">
        <f ca="1">+IF(ISERROR(HLOOKUP($B35,INDIRECT("'Monthly Resource Report'!"&amp;'Coleman Validation'!Q$665666&amp;":"&amp;'Coleman Validation'!Q$665667),'Coleman Validation'!Q$665668,FALSE)),0,HLOOKUP($B35,INDIRECT("'Monthly Resource Report'!"&amp;'Coleman Validation'!Q$665666&amp;":"&amp;'Coleman Validation'!Q$665667),'Coleman Validation'!Q$665668,FALSE))</f>
        <v>146</v>
      </c>
      <c r="R35" s="297">
        <f ca="1">+IF(ISERROR(HLOOKUP($B35,INDIRECT("'Monthly Resource Report'!"&amp;'Coleman Validation'!R$665666&amp;":"&amp;'Coleman Validation'!R$665667),'Coleman Validation'!R$665668,FALSE)),0,HLOOKUP($B35,INDIRECT("'Monthly Resource Report'!"&amp;'Coleman Validation'!R$665666&amp;":"&amp;'Coleman Validation'!R$665667),'Coleman Validation'!R$665668,FALSE))</f>
        <v>1.9270013611508765</v>
      </c>
      <c r="S35" s="317">
        <f ca="1">+IF(ISERROR(HLOOKUP($B35,INDIRECT("'Monthly Resource Report'!"&amp;'Coleman Validation'!S$665666&amp;":"&amp;'Coleman Validation'!S$665667),'Coleman Validation'!S$665668,FALSE)),0,HLOOKUP($B35,INDIRECT("'Monthly Resource Report'!"&amp;'Coleman Validation'!S$665666&amp;":"&amp;'Coleman Validation'!S$665667),'Coleman Validation'!S$665668,FALSE))</f>
        <v>0.32563378624686773</v>
      </c>
      <c r="T35" s="318">
        <f ca="1">+IF(ISERROR(HLOOKUP($B35,INDIRECT("'Monthly Resource Report'!"&amp;'Coleman Validation'!T$665666&amp;":"&amp;'Coleman Validation'!T$665667),'Coleman Validation'!T$665668,FALSE)),0,HLOOKUP($B35,INDIRECT("'Monthly Resource Report'!"&amp;'Coleman Validation'!T$665666&amp;":"&amp;'Coleman Validation'!T$665667),'Coleman Validation'!T$665668,FALSE))</f>
        <v>0.20042108190916985</v>
      </c>
      <c r="V35" s="301">
        <v>42248</v>
      </c>
      <c r="W35" s="294">
        <v>151</v>
      </c>
      <c r="X35" s="297">
        <v>1.927</v>
      </c>
      <c r="Y35" s="299">
        <v>0.33</v>
      </c>
      <c r="Z35" s="295">
        <v>0.2</v>
      </c>
      <c r="AA35" s="294">
        <f ca="1">+IF(ISERROR(HLOOKUP($B35,INDIRECT("'Monthly Resource Report'!"&amp;'Coleman Validation'!AA$665666&amp;":"&amp;'Coleman Validation'!AA$665667),'Coleman Validation'!AA$665668,FALSE)),0,HLOOKUP($B35,INDIRECT("'Monthly Resource Report'!"&amp;'Coleman Validation'!AA$665666&amp;":"&amp;'Coleman Validation'!AA$665667),'Coleman Validation'!AA$665668,FALSE))</f>
        <v>151</v>
      </c>
      <c r="AB35" s="297">
        <f ca="1">+IF(ISERROR(HLOOKUP($B35,INDIRECT("'Monthly Resource Report'!"&amp;'Coleman Validation'!AB$665666&amp;":"&amp;'Coleman Validation'!AB$665667),'Coleman Validation'!AB$665668,FALSE)),0,HLOOKUP($B35,INDIRECT("'Monthly Resource Report'!"&amp;'Coleman Validation'!AB$665666&amp;":"&amp;'Coleman Validation'!AB$665667),'Coleman Validation'!AB$665668,FALSE))</f>
        <v>1.9269985514562256</v>
      </c>
      <c r="AC35" s="317">
        <f ca="1">+IF(ISERROR(HLOOKUP($B35,INDIRECT("'Monthly Resource Report'!"&amp;'Coleman Validation'!AC$665666&amp;":"&amp;'Coleman Validation'!AC$665667),'Coleman Validation'!AC$665668,FALSE)),0,HLOOKUP($B35,INDIRECT("'Monthly Resource Report'!"&amp;'Coleman Validation'!AC$665666&amp;":"&amp;'Coleman Validation'!AC$665667),'Coleman Validation'!AC$665668,FALSE))</f>
        <v>0.32776294678012696</v>
      </c>
      <c r="AD35" s="318">
        <f ca="1">+IF(ISERROR(HLOOKUP($B35,INDIRECT("'Monthly Resource Report'!"&amp;'Coleman Validation'!AD$665666&amp;":"&amp;'Coleman Validation'!AD$665667),'Coleman Validation'!AD$665668,FALSE)),0,HLOOKUP($B35,INDIRECT("'Monthly Resource Report'!"&amp;'Coleman Validation'!AD$665666&amp;":"&amp;'Coleman Validation'!AD$665667),'Coleman Validation'!AD$665668,FALSE))</f>
        <v>0.20065595960253094</v>
      </c>
    </row>
    <row r="36" spans="2:30">
      <c r="B36" s="301">
        <v>42278</v>
      </c>
      <c r="C36" s="294">
        <v>146</v>
      </c>
      <c r="D36" s="297">
        <v>1.927</v>
      </c>
      <c r="E36" s="299">
        <v>0.33</v>
      </c>
      <c r="F36" s="295">
        <v>0.2</v>
      </c>
      <c r="G36" s="294">
        <f ca="1">+IF(ISERROR(HLOOKUP($B36,INDIRECT("'Monthly Resource Report'!"&amp;'Coleman Validation'!G$665666&amp;":"&amp;'Coleman Validation'!G$665667),'Coleman Validation'!G$665668,FALSE)),0,HLOOKUP($B36,INDIRECT("'Monthly Resource Report'!"&amp;'Coleman Validation'!G$665666&amp;":"&amp;'Coleman Validation'!G$665667),'Coleman Validation'!G$665668,FALSE))</f>
        <v>146</v>
      </c>
      <c r="H36" s="297">
        <f ca="1">+IF(ISERROR(HLOOKUP($B36,INDIRECT("'Monthly Resource Report'!"&amp;'Coleman Validation'!H$665666&amp;":"&amp;'Coleman Validation'!H$665667),'Coleman Validation'!H$665668,FALSE)),0,HLOOKUP($B36,INDIRECT("'Monthly Resource Report'!"&amp;'Coleman Validation'!H$665666&amp;":"&amp;'Coleman Validation'!H$665667),'Coleman Validation'!H$665668,FALSE))</f>
        <v>1.9270010636883395</v>
      </c>
      <c r="I36" s="317">
        <f ca="1">+IF(ISERROR(HLOOKUP($B36,INDIRECT("'Monthly Resource Report'!"&amp;'Coleman Validation'!I$665666&amp;":"&amp;'Coleman Validation'!I$665667),'Coleman Validation'!I$665668,FALSE)),0,HLOOKUP($B36,INDIRECT("'Monthly Resource Report'!"&amp;'Coleman Validation'!I$665666&amp;":"&amp;'Coleman Validation'!I$665667),'Coleman Validation'!I$665668,FALSE))</f>
        <v>0.32642136872923522</v>
      </c>
      <c r="J36" s="318">
        <f ca="1">+IF(ISERROR(HLOOKUP($B36,INDIRECT("'Monthly Resource Report'!"&amp;'Coleman Validation'!J$665666&amp;":"&amp;'Coleman Validation'!J$665667),'Coleman Validation'!J$665668,FALSE)),0,HLOOKUP($B36,INDIRECT("'Monthly Resource Report'!"&amp;'Coleman Validation'!J$665666&amp;":"&amp;'Coleman Validation'!J$665667),'Coleman Validation'!J$665668,FALSE))</f>
        <v>0.20035476875227598</v>
      </c>
      <c r="L36" s="301">
        <v>42278</v>
      </c>
      <c r="M36" s="294">
        <v>146</v>
      </c>
      <c r="N36" s="297">
        <v>1.927</v>
      </c>
      <c r="O36" s="299">
        <v>0.33</v>
      </c>
      <c r="P36" s="295">
        <v>0.2</v>
      </c>
      <c r="Q36" s="294">
        <f ca="1">+IF(ISERROR(HLOOKUP($B36,INDIRECT("'Monthly Resource Report'!"&amp;'Coleman Validation'!Q$665666&amp;":"&amp;'Coleman Validation'!Q$665667),'Coleman Validation'!Q$665668,FALSE)),0,HLOOKUP($B36,INDIRECT("'Monthly Resource Report'!"&amp;'Coleman Validation'!Q$665666&amp;":"&amp;'Coleman Validation'!Q$665667),'Coleman Validation'!Q$665668,FALSE))</f>
        <v>146</v>
      </c>
      <c r="R36" s="297">
        <f ca="1">+IF(ISERROR(HLOOKUP($B36,INDIRECT("'Monthly Resource Report'!"&amp;'Coleman Validation'!R$665666&amp;":"&amp;'Coleman Validation'!R$665667),'Coleman Validation'!R$665668,FALSE)),0,HLOOKUP($B36,INDIRECT("'Monthly Resource Report'!"&amp;'Coleman Validation'!R$665666&amp;":"&amp;'Coleman Validation'!R$665667),'Coleman Validation'!R$665668,FALSE))</f>
        <v>1.9270010961877029</v>
      </c>
      <c r="S36" s="317">
        <f ca="1">+IF(ISERROR(HLOOKUP($B36,INDIRECT("'Monthly Resource Report'!"&amp;'Coleman Validation'!S$665666&amp;":"&amp;'Coleman Validation'!S$665667),'Coleman Validation'!S$665668,FALSE)),0,HLOOKUP($B36,INDIRECT("'Monthly Resource Report'!"&amp;'Coleman Validation'!S$665666&amp;":"&amp;'Coleman Validation'!S$665667),'Coleman Validation'!S$665668,FALSE))</f>
        <v>0.3264481876285385</v>
      </c>
      <c r="T36" s="318">
        <f ca="1">+IF(ISERROR(HLOOKUP($B36,INDIRECT("'Monthly Resource Report'!"&amp;'Coleman Validation'!T$665666&amp;":"&amp;'Coleman Validation'!T$665667),'Coleman Validation'!T$665668,FALSE)),0,HLOOKUP($B36,INDIRECT("'Monthly Resource Report'!"&amp;'Coleman Validation'!T$665666&amp;":"&amp;'Coleman Validation'!T$665667),'Coleman Validation'!T$665668,FALSE))</f>
        <v>0.20059736520246071</v>
      </c>
      <c r="V36" s="301">
        <v>42278</v>
      </c>
      <c r="W36" s="294">
        <v>151</v>
      </c>
      <c r="X36" s="297">
        <v>1.927</v>
      </c>
      <c r="Y36" s="299">
        <v>0.33</v>
      </c>
      <c r="Z36" s="295">
        <v>0.2</v>
      </c>
      <c r="AA36" s="294">
        <f ca="1">+IF(ISERROR(HLOOKUP($B36,INDIRECT("'Monthly Resource Report'!"&amp;'Coleman Validation'!AA$665666&amp;":"&amp;'Coleman Validation'!AA$665667),'Coleman Validation'!AA$665668,FALSE)),0,HLOOKUP($B36,INDIRECT("'Monthly Resource Report'!"&amp;'Coleman Validation'!AA$665666&amp;":"&amp;'Coleman Validation'!AA$665667),'Coleman Validation'!AA$665668,FALSE))</f>
        <v>151</v>
      </c>
      <c r="AB36" s="297">
        <f ca="1">+IF(ISERROR(HLOOKUP($B36,INDIRECT("'Monthly Resource Report'!"&amp;'Coleman Validation'!AB$665666&amp;":"&amp;'Coleman Validation'!AB$665667),'Coleman Validation'!AB$665668,FALSE)),0,HLOOKUP($B36,INDIRECT("'Monthly Resource Report'!"&amp;'Coleman Validation'!AB$665666&amp;":"&amp;'Coleman Validation'!AB$665667),'Coleman Validation'!AB$665668,FALSE))</f>
        <v>1.9269985706183592</v>
      </c>
      <c r="AC36" s="317">
        <f ca="1">+IF(ISERROR(HLOOKUP($B36,INDIRECT("'Monthly Resource Report'!"&amp;'Coleman Validation'!AC$665666&amp;":"&amp;'Coleman Validation'!AC$665667),'Coleman Validation'!AC$665668,FALSE)),0,HLOOKUP($B36,INDIRECT("'Monthly Resource Report'!"&amp;'Coleman Validation'!AC$665666&amp;":"&amp;'Coleman Validation'!AC$665667),'Coleman Validation'!AC$665668,FALSE))</f>
        <v>0.32820947534918871</v>
      </c>
      <c r="AD36" s="318">
        <f ca="1">+IF(ISERROR(HLOOKUP($B36,INDIRECT("'Monthly Resource Report'!"&amp;'Coleman Validation'!AD$665666&amp;":"&amp;'Coleman Validation'!AD$665667),'Coleman Validation'!AD$665668,FALSE)),0,HLOOKUP($B36,INDIRECT("'Monthly Resource Report'!"&amp;'Coleman Validation'!AD$665666&amp;":"&amp;'Coleman Validation'!AD$665667),'Coleman Validation'!AD$665668,FALSE))</f>
        <v>0.2004237097839256</v>
      </c>
    </row>
    <row r="37" spans="2:30">
      <c r="B37" s="301">
        <v>42309</v>
      </c>
      <c r="C37" s="294">
        <v>146</v>
      </c>
      <c r="D37" s="297">
        <v>1.927</v>
      </c>
      <c r="E37" s="299">
        <v>0.33</v>
      </c>
      <c r="F37" s="295">
        <v>0.2</v>
      </c>
      <c r="G37" s="294">
        <f ca="1">+IF(ISERROR(HLOOKUP($B37,INDIRECT("'Monthly Resource Report'!"&amp;'Coleman Validation'!G$665666&amp;":"&amp;'Coleman Validation'!G$665667),'Coleman Validation'!G$665668,FALSE)),0,HLOOKUP($B37,INDIRECT("'Monthly Resource Report'!"&amp;'Coleman Validation'!G$665666&amp;":"&amp;'Coleman Validation'!G$665667),'Coleman Validation'!G$665668,FALSE))</f>
        <v>146</v>
      </c>
      <c r="H37" s="297">
        <f ca="1">+IF(ISERROR(HLOOKUP($B37,INDIRECT("'Monthly Resource Report'!"&amp;'Coleman Validation'!H$665666&amp;":"&amp;'Coleman Validation'!H$665667),'Coleman Validation'!H$665668,FALSE)),0,HLOOKUP($B37,INDIRECT("'Monthly Resource Report'!"&amp;'Coleman Validation'!H$665666&amp;":"&amp;'Coleman Validation'!H$665667),'Coleman Validation'!H$665668,FALSE))</f>
        <v>1.9270006733391916</v>
      </c>
      <c r="I37" s="317">
        <f ca="1">+IF(ISERROR(HLOOKUP($B37,INDIRECT("'Monthly Resource Report'!"&amp;'Coleman Validation'!I$665666&amp;":"&amp;'Coleman Validation'!I$665667),'Coleman Validation'!I$665668,FALSE)),0,HLOOKUP($B37,INDIRECT("'Monthly Resource Report'!"&amp;'Coleman Validation'!I$665666&amp;":"&amp;'Coleman Validation'!I$665667),'Coleman Validation'!I$665668,FALSE))</f>
        <v>0.32647654534890796</v>
      </c>
      <c r="J37" s="318">
        <f ca="1">+IF(ISERROR(HLOOKUP($B37,INDIRECT("'Monthly Resource Report'!"&amp;'Coleman Validation'!J$665666&amp;":"&amp;'Coleman Validation'!J$665667),'Coleman Validation'!J$665668,FALSE)),0,HLOOKUP($B37,INDIRECT("'Monthly Resource Report'!"&amp;'Coleman Validation'!J$665666&amp;":"&amp;'Coleman Validation'!J$665667),'Coleman Validation'!J$665668,FALSE))</f>
        <v>0.20054839770782174</v>
      </c>
      <c r="L37" s="301">
        <v>42309</v>
      </c>
      <c r="M37" s="294">
        <v>146</v>
      </c>
      <c r="N37" s="297">
        <v>1.927</v>
      </c>
      <c r="O37" s="299">
        <v>0.33</v>
      </c>
      <c r="P37" s="295">
        <v>0.2</v>
      </c>
      <c r="Q37" s="294">
        <f ca="1">+IF(ISERROR(HLOOKUP($B37,INDIRECT("'Monthly Resource Report'!"&amp;'Coleman Validation'!Q$665666&amp;":"&amp;'Coleman Validation'!Q$665667),'Coleman Validation'!Q$665668,FALSE)),0,HLOOKUP($B37,INDIRECT("'Monthly Resource Report'!"&amp;'Coleman Validation'!Q$665666&amp;":"&amp;'Coleman Validation'!Q$665667),'Coleman Validation'!Q$665668,FALSE))</f>
        <v>146</v>
      </c>
      <c r="R37" s="297">
        <f ca="1">+IF(ISERROR(HLOOKUP($B37,INDIRECT("'Monthly Resource Report'!"&amp;'Coleman Validation'!R$665666&amp;":"&amp;'Coleman Validation'!R$665667),'Coleman Validation'!R$665668,FALSE)),0,HLOOKUP($B37,INDIRECT("'Monthly Resource Report'!"&amp;'Coleman Validation'!R$665666&amp;":"&amp;'Coleman Validation'!R$665667),'Coleman Validation'!R$665668,FALSE))</f>
        <v>1.9270008089616495</v>
      </c>
      <c r="S37" s="317">
        <f ca="1">+IF(ISERROR(HLOOKUP($B37,INDIRECT("'Monthly Resource Report'!"&amp;'Coleman Validation'!S$665666&amp;":"&amp;'Coleman Validation'!S$665667),'Coleman Validation'!S$665668,FALSE)),0,HLOOKUP($B37,INDIRECT("'Monthly Resource Report'!"&amp;'Coleman Validation'!S$665666&amp;":"&amp;'Coleman Validation'!S$665667),'Coleman Validation'!S$665668,FALSE))</f>
        <v>0.32643288186465363</v>
      </c>
      <c r="T37" s="318">
        <f ca="1">+IF(ISERROR(HLOOKUP($B37,INDIRECT("'Monthly Resource Report'!"&amp;'Coleman Validation'!T$665666&amp;":"&amp;'Coleman Validation'!T$665667),'Coleman Validation'!T$665668,FALSE)),0,HLOOKUP($B37,INDIRECT("'Monthly Resource Report'!"&amp;'Coleman Validation'!T$665666&amp;":"&amp;'Coleman Validation'!T$665667),'Coleman Validation'!T$665668,FALSE))</f>
        <v>0.20061847995126242</v>
      </c>
      <c r="V37" s="301">
        <v>42309</v>
      </c>
      <c r="W37" s="294">
        <v>151</v>
      </c>
      <c r="X37" s="297">
        <v>1.927</v>
      </c>
      <c r="Y37" s="299">
        <v>0.33</v>
      </c>
      <c r="Z37" s="295">
        <v>0.2</v>
      </c>
      <c r="AA37" s="294">
        <f ca="1">+IF(ISERROR(HLOOKUP($B37,INDIRECT("'Monthly Resource Report'!"&amp;'Coleman Validation'!AA$665666&amp;":"&amp;'Coleman Validation'!AA$665667),'Coleman Validation'!AA$665668,FALSE)),0,HLOOKUP($B37,INDIRECT("'Monthly Resource Report'!"&amp;'Coleman Validation'!AA$665666&amp;":"&amp;'Coleman Validation'!AA$665667),'Coleman Validation'!AA$665668,FALSE))</f>
        <v>151</v>
      </c>
      <c r="AB37" s="297">
        <f ca="1">+IF(ISERROR(HLOOKUP($B37,INDIRECT("'Monthly Resource Report'!"&amp;'Coleman Validation'!AB$665666&amp;":"&amp;'Coleman Validation'!AB$665667),'Coleman Validation'!AB$665668,FALSE)),0,HLOOKUP($B37,INDIRECT("'Monthly Resource Report'!"&amp;'Coleman Validation'!AB$665666&amp;":"&amp;'Coleman Validation'!AB$665667),'Coleman Validation'!AB$665668,FALSE))</f>
        <v>1.9269987034035658</v>
      </c>
      <c r="AC37" s="317">
        <f ca="1">+IF(ISERROR(HLOOKUP($B37,INDIRECT("'Monthly Resource Report'!"&amp;'Coleman Validation'!AC$665666&amp;":"&amp;'Coleman Validation'!AC$665667),'Coleman Validation'!AC$665668,FALSE)),0,HLOOKUP($B37,INDIRECT("'Monthly Resource Report'!"&amp;'Coleman Validation'!AC$665666&amp;":"&amp;'Coleman Validation'!AC$665667),'Coleman Validation'!AC$665668,FALSE))</f>
        <v>0.32822124403151037</v>
      </c>
      <c r="AD37" s="318">
        <f ca="1">+IF(ISERROR(HLOOKUP($B37,INDIRECT("'Monthly Resource Report'!"&amp;'Coleman Validation'!AD$665666&amp;":"&amp;'Coleman Validation'!AD$665667),'Coleman Validation'!AD$665668,FALSE)),0,HLOOKUP($B37,INDIRECT("'Monthly Resource Report'!"&amp;'Coleman Validation'!AD$665666&amp;":"&amp;'Coleman Validation'!AD$665667),'Coleman Validation'!AD$665668,FALSE))</f>
        <v>0.20086694603528199</v>
      </c>
    </row>
    <row r="38" spans="2:30">
      <c r="B38" s="301">
        <v>42339</v>
      </c>
      <c r="C38" s="294">
        <v>146</v>
      </c>
      <c r="D38" s="297">
        <v>1.927</v>
      </c>
      <c r="E38" s="299">
        <v>0.33</v>
      </c>
      <c r="F38" s="295">
        <v>0.2</v>
      </c>
      <c r="G38" s="294">
        <f ca="1">+IF(ISERROR(HLOOKUP($B38,INDIRECT("'Monthly Resource Report'!"&amp;'Coleman Validation'!G$665666&amp;":"&amp;'Coleman Validation'!G$665667),'Coleman Validation'!G$665668,FALSE)),0,HLOOKUP($B38,INDIRECT("'Monthly Resource Report'!"&amp;'Coleman Validation'!G$665666&amp;":"&amp;'Coleman Validation'!G$665667),'Coleman Validation'!G$665668,FALSE))</f>
        <v>146</v>
      </c>
      <c r="H38" s="297">
        <f ca="1">+IF(ISERROR(HLOOKUP($B38,INDIRECT("'Monthly Resource Report'!"&amp;'Coleman Validation'!H$665666&amp;":"&amp;'Coleman Validation'!H$665667),'Coleman Validation'!H$665668,FALSE)),0,HLOOKUP($B38,INDIRECT("'Monthly Resource Report'!"&amp;'Coleman Validation'!H$665666&amp;":"&amp;'Coleman Validation'!H$665667),'Coleman Validation'!H$665668,FALSE))</f>
        <v>1.9270008578781812</v>
      </c>
      <c r="I38" s="317">
        <f ca="1">+IF(ISERROR(HLOOKUP($B38,INDIRECT("'Monthly Resource Report'!"&amp;'Coleman Validation'!I$665666&amp;":"&amp;'Coleman Validation'!I$665667),'Coleman Validation'!I$665668,FALSE)),0,HLOOKUP($B38,INDIRECT("'Monthly Resource Report'!"&amp;'Coleman Validation'!I$665666&amp;":"&amp;'Coleman Validation'!I$665667),'Coleman Validation'!I$665668,FALSE))</f>
        <v>0.32545941301234316</v>
      </c>
      <c r="J38" s="318">
        <f ca="1">+IF(ISERROR(HLOOKUP($B38,INDIRECT("'Monthly Resource Report'!"&amp;'Coleman Validation'!J$665666&amp;":"&amp;'Coleman Validation'!J$665667),'Coleman Validation'!J$665668,FALSE)),0,HLOOKUP($B38,INDIRECT("'Monthly Resource Report'!"&amp;'Coleman Validation'!J$665666&amp;":"&amp;'Coleman Validation'!J$665667),'Coleman Validation'!J$665668,FALSE))</f>
        <v>0.20036075702782902</v>
      </c>
      <c r="L38" s="301">
        <v>42339</v>
      </c>
      <c r="M38" s="294">
        <v>146</v>
      </c>
      <c r="N38" s="297">
        <v>1.927</v>
      </c>
      <c r="O38" s="299">
        <v>0.33</v>
      </c>
      <c r="P38" s="295">
        <v>0.2</v>
      </c>
      <c r="Q38" s="294">
        <f ca="1">+IF(ISERROR(HLOOKUP($B38,INDIRECT("'Monthly Resource Report'!"&amp;'Coleman Validation'!Q$665666&amp;":"&amp;'Coleman Validation'!Q$665667),'Coleman Validation'!Q$665668,FALSE)),0,HLOOKUP($B38,INDIRECT("'Monthly Resource Report'!"&amp;'Coleman Validation'!Q$665666&amp;":"&amp;'Coleman Validation'!Q$665667),'Coleman Validation'!Q$665668,FALSE))</f>
        <v>146</v>
      </c>
      <c r="R38" s="297">
        <f ca="1">+IF(ISERROR(HLOOKUP($B38,INDIRECT("'Monthly Resource Report'!"&amp;'Coleman Validation'!R$665666&amp;":"&amp;'Coleman Validation'!R$665667),'Coleman Validation'!R$665668,FALSE)),0,HLOOKUP($B38,INDIRECT("'Monthly Resource Report'!"&amp;'Coleman Validation'!R$665666&amp;":"&amp;'Coleman Validation'!R$665667),'Coleman Validation'!R$665668,FALSE))</f>
        <v>1.9270011496895838</v>
      </c>
      <c r="S38" s="317">
        <f ca="1">+IF(ISERROR(HLOOKUP($B38,INDIRECT("'Monthly Resource Report'!"&amp;'Coleman Validation'!S$665666&amp;":"&amp;'Coleman Validation'!S$665667),'Coleman Validation'!S$665668,FALSE)),0,HLOOKUP($B38,INDIRECT("'Monthly Resource Report'!"&amp;'Coleman Validation'!S$665666&amp;":"&amp;'Coleman Validation'!S$665667),'Coleman Validation'!S$665668,FALSE))</f>
        <v>0.3252898337826981</v>
      </c>
      <c r="T38" s="318">
        <f ca="1">+IF(ISERROR(HLOOKUP($B38,INDIRECT("'Monthly Resource Report'!"&amp;'Coleman Validation'!T$665666&amp;":"&amp;'Coleman Validation'!T$665667),'Coleman Validation'!T$665668,FALSE)),0,HLOOKUP($B38,INDIRECT("'Monthly Resource Report'!"&amp;'Coleman Validation'!T$665666&amp;":"&amp;'Coleman Validation'!T$665667),'Coleman Validation'!T$665668,FALSE))</f>
        <v>0.20063595732897921</v>
      </c>
      <c r="V38" s="301">
        <v>42339</v>
      </c>
      <c r="W38" s="294">
        <v>151</v>
      </c>
      <c r="X38" s="297">
        <v>1.927</v>
      </c>
      <c r="Y38" s="299">
        <v>0.33</v>
      </c>
      <c r="Z38" s="295">
        <v>0.2</v>
      </c>
      <c r="AA38" s="294">
        <f ca="1">+IF(ISERROR(HLOOKUP($B38,INDIRECT("'Monthly Resource Report'!"&amp;'Coleman Validation'!AA$665666&amp;":"&amp;'Coleman Validation'!AA$665667),'Coleman Validation'!AA$665668,FALSE)),0,HLOOKUP($B38,INDIRECT("'Monthly Resource Report'!"&amp;'Coleman Validation'!AA$665666&amp;":"&amp;'Coleman Validation'!AA$665667),'Coleman Validation'!AA$665668,FALSE))</f>
        <v>151</v>
      </c>
      <c r="AB38" s="297">
        <f ca="1">+IF(ISERROR(HLOOKUP($B38,INDIRECT("'Monthly Resource Report'!"&amp;'Coleman Validation'!AB$665666&amp;":"&amp;'Coleman Validation'!AB$665667),'Coleman Validation'!AB$665668,FALSE)),0,HLOOKUP($B38,INDIRECT("'Monthly Resource Report'!"&amp;'Coleman Validation'!AB$665666&amp;":"&amp;'Coleman Validation'!AB$665667),'Coleman Validation'!AB$665668,FALSE))</f>
        <v>1.9269988280452008</v>
      </c>
      <c r="AC38" s="317">
        <f ca="1">+IF(ISERROR(HLOOKUP($B38,INDIRECT("'Monthly Resource Report'!"&amp;'Coleman Validation'!AC$665666&amp;":"&amp;'Coleman Validation'!AC$665667),'Coleman Validation'!AC$665668,FALSE)),0,HLOOKUP($B38,INDIRECT("'Monthly Resource Report'!"&amp;'Coleman Validation'!AC$665666&amp;":"&amp;'Coleman Validation'!AC$665667),'Coleman Validation'!AC$665668,FALSE))</f>
        <v>0.32742474132547056</v>
      </c>
      <c r="AD38" s="318">
        <f ca="1">+IF(ISERROR(HLOOKUP($B38,INDIRECT("'Monthly Resource Report'!"&amp;'Coleman Validation'!AD$665666&amp;":"&amp;'Coleman Validation'!AD$665667),'Coleman Validation'!AD$665668,FALSE)),0,HLOOKUP($B38,INDIRECT("'Monthly Resource Report'!"&amp;'Coleman Validation'!AD$665666&amp;":"&amp;'Coleman Validation'!AD$665667),'Coleman Validation'!AD$665668,FALSE))</f>
        <v>0.20064464942105961</v>
      </c>
    </row>
    <row r="39" spans="2:30">
      <c r="B39" s="301">
        <v>42370</v>
      </c>
      <c r="C39" s="294">
        <v>146</v>
      </c>
      <c r="D39" s="297">
        <v>1.97</v>
      </c>
      <c r="E39" s="299">
        <v>0.33</v>
      </c>
      <c r="F39" s="295">
        <v>0.2</v>
      </c>
      <c r="G39" s="294">
        <f ca="1">+IF(ISERROR(HLOOKUP($B39,INDIRECT("'Monthly Resource Report'!"&amp;'Coleman Validation'!G$665666&amp;":"&amp;'Coleman Validation'!G$665667),'Coleman Validation'!G$665668,FALSE)),0,HLOOKUP($B39,INDIRECT("'Monthly Resource Report'!"&amp;'Coleman Validation'!G$665666&amp;":"&amp;'Coleman Validation'!G$665667),'Coleman Validation'!G$665668,FALSE))</f>
        <v>146</v>
      </c>
      <c r="H39" s="297">
        <f ca="1">+IF(ISERROR(HLOOKUP($B39,INDIRECT("'Monthly Resource Report'!"&amp;'Coleman Validation'!H$665666&amp;":"&amp;'Coleman Validation'!H$665667),'Coleman Validation'!H$665668,FALSE)),0,HLOOKUP($B39,INDIRECT("'Monthly Resource Report'!"&amp;'Coleman Validation'!H$665666&amp;":"&amp;'Coleman Validation'!H$665667),'Coleman Validation'!H$665668,FALSE))</f>
        <v>1.9699995782548185</v>
      </c>
      <c r="I39" s="317">
        <f ca="1">+IF(ISERROR(HLOOKUP($B39,INDIRECT("'Monthly Resource Report'!"&amp;'Coleman Validation'!I$665666&amp;":"&amp;'Coleman Validation'!I$665667),'Coleman Validation'!I$665668,FALSE)),0,HLOOKUP($B39,INDIRECT("'Monthly Resource Report'!"&amp;'Coleman Validation'!I$665666&amp;":"&amp;'Coleman Validation'!I$665667),'Coleman Validation'!I$665668,FALSE))</f>
        <v>0.32796518957130316</v>
      </c>
      <c r="J39" s="318">
        <f ca="1">+IF(ISERROR(HLOOKUP($B39,INDIRECT("'Monthly Resource Report'!"&amp;'Coleman Validation'!J$665666&amp;":"&amp;'Coleman Validation'!J$665667),'Coleman Validation'!J$665668,FALSE)),0,HLOOKUP($B39,INDIRECT("'Monthly Resource Report'!"&amp;'Coleman Validation'!J$665666&amp;":"&amp;'Coleman Validation'!J$665667),'Coleman Validation'!J$665668,FALSE))</f>
        <v>0.20034090070745705</v>
      </c>
      <c r="L39" s="301">
        <v>42370</v>
      </c>
      <c r="M39" s="294">
        <v>146</v>
      </c>
      <c r="N39" s="297">
        <v>1.97</v>
      </c>
      <c r="O39" s="299">
        <v>0.33</v>
      </c>
      <c r="P39" s="295">
        <v>0.2</v>
      </c>
      <c r="Q39" s="294">
        <f ca="1">+IF(ISERROR(HLOOKUP($B39,INDIRECT("'Monthly Resource Report'!"&amp;'Coleman Validation'!Q$665666&amp;":"&amp;'Coleman Validation'!Q$665667),'Coleman Validation'!Q$665668,FALSE)),0,HLOOKUP($B39,INDIRECT("'Monthly Resource Report'!"&amp;'Coleman Validation'!Q$665666&amp;":"&amp;'Coleman Validation'!Q$665667),'Coleman Validation'!Q$665668,FALSE))</f>
        <v>146</v>
      </c>
      <c r="R39" s="297">
        <f ca="1">+IF(ISERROR(HLOOKUP($B39,INDIRECT("'Monthly Resource Report'!"&amp;'Coleman Validation'!R$665666&amp;":"&amp;'Coleman Validation'!R$665667),'Coleman Validation'!R$665668,FALSE)),0,HLOOKUP($B39,INDIRECT("'Monthly Resource Report'!"&amp;'Coleman Validation'!R$665666&amp;":"&amp;'Coleman Validation'!R$665667),'Coleman Validation'!R$665668,FALSE))</f>
        <v>1.9699995799245964</v>
      </c>
      <c r="S39" s="317">
        <f ca="1">+IF(ISERROR(HLOOKUP($B39,INDIRECT("'Monthly Resource Report'!"&amp;'Coleman Validation'!S$665666&amp;":"&amp;'Coleman Validation'!S$665667),'Coleman Validation'!S$665668,FALSE)),0,HLOOKUP($B39,INDIRECT("'Monthly Resource Report'!"&amp;'Coleman Validation'!S$665666&amp;":"&amp;'Coleman Validation'!S$665667),'Coleman Validation'!S$665668,FALSE))</f>
        <v>0.32807500253299543</v>
      </c>
      <c r="T39" s="318">
        <f ca="1">+IF(ISERROR(HLOOKUP($B39,INDIRECT("'Monthly Resource Report'!"&amp;'Coleman Validation'!T$665666&amp;":"&amp;'Coleman Validation'!T$665667),'Coleman Validation'!T$665668,FALSE)),0,HLOOKUP($B39,INDIRECT("'Monthly Resource Report'!"&amp;'Coleman Validation'!T$665666&amp;":"&amp;'Coleman Validation'!T$665667),'Coleman Validation'!T$665668,FALSE))</f>
        <v>0.20057012157659382</v>
      </c>
      <c r="V39" s="301">
        <v>42370</v>
      </c>
      <c r="W39" s="294">
        <v>151</v>
      </c>
      <c r="X39" s="297">
        <v>1.97</v>
      </c>
      <c r="Y39" s="299">
        <v>0.33</v>
      </c>
      <c r="Z39" s="295">
        <v>0.2</v>
      </c>
      <c r="AA39" s="294">
        <f ca="1">+IF(ISERROR(HLOOKUP($B39,INDIRECT("'Monthly Resource Report'!"&amp;'Coleman Validation'!AA$665666&amp;":"&amp;'Coleman Validation'!AA$665667),'Coleman Validation'!AA$665668,FALSE)),0,HLOOKUP($B39,INDIRECT("'Monthly Resource Report'!"&amp;'Coleman Validation'!AA$665666&amp;":"&amp;'Coleman Validation'!AA$665667),'Coleman Validation'!AA$665668,FALSE))</f>
        <v>151</v>
      </c>
      <c r="AB39" s="297">
        <f ca="1">+IF(ISERROR(HLOOKUP($B39,INDIRECT("'Monthly Resource Report'!"&amp;'Coleman Validation'!AB$665666&amp;":"&amp;'Coleman Validation'!AB$665667),'Coleman Validation'!AB$665668,FALSE)),0,HLOOKUP($B39,INDIRECT("'Monthly Resource Report'!"&amp;'Coleman Validation'!AB$665666&amp;":"&amp;'Coleman Validation'!AB$665667),'Coleman Validation'!AB$665668,FALSE))</f>
        <v>1.9700000173369629</v>
      </c>
      <c r="AC39" s="317">
        <f ca="1">+IF(ISERROR(HLOOKUP($B39,INDIRECT("'Monthly Resource Report'!"&amp;'Coleman Validation'!AC$665666&amp;":"&amp;'Coleman Validation'!AC$665667),'Coleman Validation'!AC$665668,FALSE)),0,HLOOKUP($B39,INDIRECT("'Monthly Resource Report'!"&amp;'Coleman Validation'!AC$665666&amp;":"&amp;'Coleman Validation'!AC$665667),'Coleman Validation'!AC$665668,FALSE))</f>
        <v>0.32894905617068693</v>
      </c>
      <c r="AD39" s="318">
        <f ca="1">+IF(ISERROR(HLOOKUP($B39,INDIRECT("'Monthly Resource Report'!"&amp;'Coleman Validation'!AD$665666&amp;":"&amp;'Coleman Validation'!AD$665667),'Coleman Validation'!AD$665668,FALSE)),0,HLOOKUP($B39,INDIRECT("'Monthly Resource Report'!"&amp;'Coleman Validation'!AD$665666&amp;":"&amp;'Coleman Validation'!AD$665667),'Coleman Validation'!AD$665668,FALSE))</f>
        <v>0.2008111617450018</v>
      </c>
    </row>
    <row r="40" spans="2:30">
      <c r="B40" s="301">
        <v>42401</v>
      </c>
      <c r="C40" s="294">
        <v>146</v>
      </c>
      <c r="D40" s="297">
        <v>1.97</v>
      </c>
      <c r="E40" s="299">
        <v>0.33</v>
      </c>
      <c r="F40" s="295">
        <v>0.2</v>
      </c>
      <c r="G40" s="294">
        <f ca="1">+IF(ISERROR(HLOOKUP($B40,INDIRECT("'Monthly Resource Report'!"&amp;'Coleman Validation'!G$665666&amp;":"&amp;'Coleman Validation'!G$665667),'Coleman Validation'!G$665668,FALSE)),0,HLOOKUP($B40,INDIRECT("'Monthly Resource Report'!"&amp;'Coleman Validation'!G$665666&amp;":"&amp;'Coleman Validation'!G$665667),'Coleman Validation'!G$665668,FALSE))</f>
        <v>146</v>
      </c>
      <c r="H40" s="297">
        <f ca="1">+IF(ISERROR(HLOOKUP($B40,INDIRECT("'Monthly Resource Report'!"&amp;'Coleman Validation'!H$665666&amp;":"&amp;'Coleman Validation'!H$665667),'Coleman Validation'!H$665668,FALSE)),0,HLOOKUP($B40,INDIRECT("'Monthly Resource Report'!"&amp;'Coleman Validation'!H$665666&amp;":"&amp;'Coleman Validation'!H$665667),'Coleman Validation'!H$665668,FALSE))</f>
        <v>1.9699994396566214</v>
      </c>
      <c r="I40" s="317">
        <f ca="1">+IF(ISERROR(HLOOKUP($B40,INDIRECT("'Monthly Resource Report'!"&amp;'Coleman Validation'!I$665666&amp;":"&amp;'Coleman Validation'!I$665667),'Coleman Validation'!I$665668,FALSE)),0,HLOOKUP($B40,INDIRECT("'Monthly Resource Report'!"&amp;'Coleman Validation'!I$665666&amp;":"&amp;'Coleman Validation'!I$665667),'Coleman Validation'!I$665668,FALSE))</f>
        <v>0.32803181188884484</v>
      </c>
      <c r="J40" s="318">
        <f ca="1">+IF(ISERROR(HLOOKUP($B40,INDIRECT("'Monthly Resource Report'!"&amp;'Coleman Validation'!J$665666&amp;":"&amp;'Coleman Validation'!J$665667),'Coleman Validation'!J$665668,FALSE)),0,HLOOKUP($B40,INDIRECT("'Monthly Resource Report'!"&amp;'Coleman Validation'!J$665666&amp;":"&amp;'Coleman Validation'!J$665667),'Coleman Validation'!J$665668,FALSE))</f>
        <v>0.20036847148533279</v>
      </c>
      <c r="L40" s="301">
        <v>42401</v>
      </c>
      <c r="M40" s="294">
        <v>146</v>
      </c>
      <c r="N40" s="297">
        <v>1.97</v>
      </c>
      <c r="O40" s="299">
        <v>0.33</v>
      </c>
      <c r="P40" s="295">
        <v>0.2</v>
      </c>
      <c r="Q40" s="294">
        <f ca="1">+IF(ISERROR(HLOOKUP($B40,INDIRECT("'Monthly Resource Report'!"&amp;'Coleman Validation'!Q$665666&amp;":"&amp;'Coleman Validation'!Q$665667),'Coleman Validation'!Q$665668,FALSE)),0,HLOOKUP($B40,INDIRECT("'Monthly Resource Report'!"&amp;'Coleman Validation'!Q$665666&amp;":"&amp;'Coleman Validation'!Q$665667),'Coleman Validation'!Q$665668,FALSE))</f>
        <v>146</v>
      </c>
      <c r="R40" s="297">
        <f ca="1">+IF(ISERROR(HLOOKUP($B40,INDIRECT("'Monthly Resource Report'!"&amp;'Coleman Validation'!R$665666&amp;":"&amp;'Coleman Validation'!R$665667),'Coleman Validation'!R$665668,FALSE)),0,HLOOKUP($B40,INDIRECT("'Monthly Resource Report'!"&amp;'Coleman Validation'!R$665666&amp;":"&amp;'Coleman Validation'!R$665667),'Coleman Validation'!R$665668,FALSE))</f>
        <v>1.9699992117472185</v>
      </c>
      <c r="S40" s="317">
        <f ca="1">+IF(ISERROR(HLOOKUP($B40,INDIRECT("'Monthly Resource Report'!"&amp;'Coleman Validation'!S$665666&amp;":"&amp;'Coleman Validation'!S$665667),'Coleman Validation'!S$665668,FALSE)),0,HLOOKUP($B40,INDIRECT("'Monthly Resource Report'!"&amp;'Coleman Validation'!S$665666&amp;":"&amp;'Coleman Validation'!S$665667),'Coleman Validation'!S$665668,FALSE))</f>
        <v>0.32788968416791631</v>
      </c>
      <c r="T40" s="318">
        <f ca="1">+IF(ISERROR(HLOOKUP($B40,INDIRECT("'Monthly Resource Report'!"&amp;'Coleman Validation'!T$665666&amp;":"&amp;'Coleman Validation'!T$665667),'Coleman Validation'!T$665668,FALSE)),0,HLOOKUP($B40,INDIRECT("'Monthly Resource Report'!"&amp;'Coleman Validation'!T$665666&amp;":"&amp;'Coleman Validation'!T$665667),'Coleman Validation'!T$665668,FALSE))</f>
        <v>0.20061090528191736</v>
      </c>
      <c r="V40" s="301">
        <v>42401</v>
      </c>
      <c r="W40" s="294">
        <v>151</v>
      </c>
      <c r="X40" s="297">
        <v>1.97</v>
      </c>
      <c r="Y40" s="299">
        <v>0.33</v>
      </c>
      <c r="Z40" s="295">
        <v>0.2</v>
      </c>
      <c r="AA40" s="294">
        <f ca="1">+IF(ISERROR(HLOOKUP($B40,INDIRECT("'Monthly Resource Report'!"&amp;'Coleman Validation'!AA$665666&amp;":"&amp;'Coleman Validation'!AA$665667),'Coleman Validation'!AA$665668,FALSE)),0,HLOOKUP($B40,INDIRECT("'Monthly Resource Report'!"&amp;'Coleman Validation'!AA$665666&amp;":"&amp;'Coleman Validation'!AA$665667),'Coleman Validation'!AA$665668,FALSE))</f>
        <v>151</v>
      </c>
      <c r="AB40" s="297">
        <f ca="1">+IF(ISERROR(HLOOKUP($B40,INDIRECT("'Monthly Resource Report'!"&amp;'Coleman Validation'!AB$665666&amp;":"&amp;'Coleman Validation'!AB$665667),'Coleman Validation'!AB$665668,FALSE)),0,HLOOKUP($B40,INDIRECT("'Monthly Resource Report'!"&amp;'Coleman Validation'!AB$665666&amp;":"&amp;'Coleman Validation'!AB$665667),'Coleman Validation'!AB$665668,FALSE))</f>
        <v>1.970000193485782</v>
      </c>
      <c r="AC40" s="317">
        <f ca="1">+IF(ISERROR(HLOOKUP($B40,INDIRECT("'Monthly Resource Report'!"&amp;'Coleman Validation'!AC$665666&amp;":"&amp;'Coleman Validation'!AC$665667),'Coleman Validation'!AC$665668,FALSE)),0,HLOOKUP($B40,INDIRECT("'Monthly Resource Report'!"&amp;'Coleman Validation'!AC$665666&amp;":"&amp;'Coleman Validation'!AC$665667),'Coleman Validation'!AC$665668,FALSE))</f>
        <v>0.32866179960834918</v>
      </c>
      <c r="AD40" s="318">
        <f ca="1">+IF(ISERROR(HLOOKUP($B40,INDIRECT("'Monthly Resource Report'!"&amp;'Coleman Validation'!AD$665666&amp;":"&amp;'Coleman Validation'!AD$665667),'Coleman Validation'!AD$665668,FALSE)),0,HLOOKUP($B40,INDIRECT("'Monthly Resource Report'!"&amp;'Coleman Validation'!AD$665666&amp;":"&amp;'Coleman Validation'!AD$665667),'Coleman Validation'!AD$665668,FALSE))</f>
        <v>0.20065836639704326</v>
      </c>
    </row>
    <row r="41" spans="2:30">
      <c r="B41" s="301">
        <v>42430</v>
      </c>
      <c r="C41" s="294">
        <v>146</v>
      </c>
      <c r="D41" s="297">
        <v>1.97</v>
      </c>
      <c r="E41" s="299">
        <v>0.33</v>
      </c>
      <c r="F41" s="295">
        <v>0.2</v>
      </c>
      <c r="G41" s="294">
        <f ca="1">+IF(ISERROR(HLOOKUP($B41,INDIRECT("'Monthly Resource Report'!"&amp;'Coleman Validation'!G$665666&amp;":"&amp;'Coleman Validation'!G$665667),'Coleman Validation'!G$665668,FALSE)),0,HLOOKUP($B41,INDIRECT("'Monthly Resource Report'!"&amp;'Coleman Validation'!G$665666&amp;":"&amp;'Coleman Validation'!G$665667),'Coleman Validation'!G$665668,FALSE))</f>
        <v>146</v>
      </c>
      <c r="H41" s="297">
        <f ca="1">+IF(ISERROR(HLOOKUP($B41,INDIRECT("'Monthly Resource Report'!"&amp;'Coleman Validation'!H$665666&amp;":"&amp;'Coleman Validation'!H$665667),'Coleman Validation'!H$665668,FALSE)),0,HLOOKUP($B41,INDIRECT("'Monthly Resource Report'!"&amp;'Coleman Validation'!H$665666&amp;":"&amp;'Coleman Validation'!H$665667),'Coleman Validation'!H$665668,FALSE))</f>
        <v>1.9699990124432156</v>
      </c>
      <c r="I41" s="317">
        <f ca="1">+IF(ISERROR(HLOOKUP($B41,INDIRECT("'Monthly Resource Report'!"&amp;'Coleman Validation'!I$665666&amp;":"&amp;'Coleman Validation'!I$665667),'Coleman Validation'!I$665668,FALSE)),0,HLOOKUP($B41,INDIRECT("'Monthly Resource Report'!"&amp;'Coleman Validation'!I$665666&amp;":"&amp;'Coleman Validation'!I$665667),'Coleman Validation'!I$665668,FALSE))</f>
        <v>0.32672497868092598</v>
      </c>
      <c r="J41" s="318">
        <f ca="1">+IF(ISERROR(HLOOKUP($B41,INDIRECT("'Monthly Resource Report'!"&amp;'Coleman Validation'!J$665666&amp;":"&amp;'Coleman Validation'!J$665667),'Coleman Validation'!J$665668,FALSE)),0,HLOOKUP($B41,INDIRECT("'Monthly Resource Report'!"&amp;'Coleman Validation'!J$665666&amp;":"&amp;'Coleman Validation'!J$665667),'Coleman Validation'!J$665668,FALSE))</f>
        <v>0.20034984656328234</v>
      </c>
      <c r="L41" s="301">
        <v>42430</v>
      </c>
      <c r="M41" s="294">
        <v>146</v>
      </c>
      <c r="N41" s="297">
        <v>1.97</v>
      </c>
      <c r="O41" s="299">
        <v>0.33</v>
      </c>
      <c r="P41" s="295">
        <v>0.2</v>
      </c>
      <c r="Q41" s="294">
        <f ca="1">+IF(ISERROR(HLOOKUP($B41,INDIRECT("'Monthly Resource Report'!"&amp;'Coleman Validation'!Q$665666&amp;":"&amp;'Coleman Validation'!Q$665667),'Coleman Validation'!Q$665668,FALSE)),0,HLOOKUP($B41,INDIRECT("'Monthly Resource Report'!"&amp;'Coleman Validation'!Q$665666&amp;":"&amp;'Coleman Validation'!Q$665667),'Coleman Validation'!Q$665668,FALSE))</f>
        <v>146</v>
      </c>
      <c r="R41" s="297">
        <f ca="1">+IF(ISERROR(HLOOKUP($B41,INDIRECT("'Monthly Resource Report'!"&amp;'Coleman Validation'!R$665666&amp;":"&amp;'Coleman Validation'!R$665667),'Coleman Validation'!R$665668,FALSE)),0,HLOOKUP($B41,INDIRECT("'Monthly Resource Report'!"&amp;'Coleman Validation'!R$665666&amp;":"&amp;'Coleman Validation'!R$665667),'Coleman Validation'!R$665668,FALSE))</f>
        <v>1.9699992216600879</v>
      </c>
      <c r="S41" s="317">
        <f ca="1">+IF(ISERROR(HLOOKUP($B41,INDIRECT("'Monthly Resource Report'!"&amp;'Coleman Validation'!S$665666&amp;":"&amp;'Coleman Validation'!S$665667),'Coleman Validation'!S$665668,FALSE)),0,HLOOKUP($B41,INDIRECT("'Monthly Resource Report'!"&amp;'Coleman Validation'!S$665666&amp;":"&amp;'Coleman Validation'!S$665667),'Coleman Validation'!S$665668,FALSE))</f>
        <v>0.32630180192451469</v>
      </c>
      <c r="T41" s="318">
        <f ca="1">+IF(ISERROR(HLOOKUP($B41,INDIRECT("'Monthly Resource Report'!"&amp;'Coleman Validation'!T$665666&amp;":"&amp;'Coleman Validation'!T$665667),'Coleman Validation'!T$665668,FALSE)),0,HLOOKUP($B41,INDIRECT("'Monthly Resource Report'!"&amp;'Coleman Validation'!T$665666&amp;":"&amp;'Coleman Validation'!T$665667),'Coleman Validation'!T$665668,FALSE))</f>
        <v>0.20060397111512682</v>
      </c>
      <c r="V41" s="301">
        <v>42430</v>
      </c>
      <c r="W41" s="294">
        <v>151</v>
      </c>
      <c r="X41" s="297">
        <v>1.97</v>
      </c>
      <c r="Y41" s="299">
        <v>0.33</v>
      </c>
      <c r="Z41" s="295">
        <v>0.2</v>
      </c>
      <c r="AA41" s="294">
        <f ca="1">+IF(ISERROR(HLOOKUP($B41,INDIRECT("'Monthly Resource Report'!"&amp;'Coleman Validation'!AA$665666&amp;":"&amp;'Coleman Validation'!AA$665667),'Coleman Validation'!AA$665668,FALSE)),0,HLOOKUP($B41,INDIRECT("'Monthly Resource Report'!"&amp;'Coleman Validation'!AA$665666&amp;":"&amp;'Coleman Validation'!AA$665667),'Coleman Validation'!AA$665668,FALSE))</f>
        <v>151</v>
      </c>
      <c r="AB41" s="297">
        <f ca="1">+IF(ISERROR(HLOOKUP($B41,INDIRECT("'Monthly Resource Report'!"&amp;'Coleman Validation'!AB$665666&amp;":"&amp;'Coleman Validation'!AB$665667),'Coleman Validation'!AB$665668,FALSE)),0,HLOOKUP($B41,INDIRECT("'Monthly Resource Report'!"&amp;'Coleman Validation'!AB$665666&amp;":"&amp;'Coleman Validation'!AB$665667),'Coleman Validation'!AB$665668,FALSE))</f>
        <v>1.9700006572949558</v>
      </c>
      <c r="AC41" s="317">
        <f ca="1">+IF(ISERROR(HLOOKUP($B41,INDIRECT("'Monthly Resource Report'!"&amp;'Coleman Validation'!AC$665666&amp;":"&amp;'Coleman Validation'!AC$665667),'Coleman Validation'!AC$665668,FALSE)),0,HLOOKUP($B41,INDIRECT("'Monthly Resource Report'!"&amp;'Coleman Validation'!AC$665666&amp;":"&amp;'Coleman Validation'!AC$665667),'Coleman Validation'!AC$665668,FALSE))</f>
        <v>0.32785462763621043</v>
      </c>
      <c r="AD41" s="318">
        <f ca="1">+IF(ISERROR(HLOOKUP($B41,INDIRECT("'Monthly Resource Report'!"&amp;'Coleman Validation'!AD$665666&amp;":"&amp;'Coleman Validation'!AD$665667),'Coleman Validation'!AD$665668,FALSE)),0,HLOOKUP($B41,INDIRECT("'Monthly Resource Report'!"&amp;'Coleman Validation'!AD$665666&amp;":"&amp;'Coleman Validation'!AD$665667),'Coleman Validation'!AD$665668,FALSE))</f>
        <v>0.20063235781907318</v>
      </c>
    </row>
    <row r="42" spans="2:30">
      <c r="B42" s="301">
        <v>42461</v>
      </c>
      <c r="C42" s="294">
        <v>146</v>
      </c>
      <c r="D42" s="297">
        <v>1.97</v>
      </c>
      <c r="E42" s="299">
        <v>0.33</v>
      </c>
      <c r="F42" s="295">
        <v>0.2</v>
      </c>
      <c r="G42" s="294">
        <f ca="1">+IF(ISERROR(HLOOKUP($B42,INDIRECT("'Monthly Resource Report'!"&amp;'Coleman Validation'!G$665666&amp;":"&amp;'Coleman Validation'!G$665667),'Coleman Validation'!G$665668,FALSE)),0,HLOOKUP($B42,INDIRECT("'Monthly Resource Report'!"&amp;'Coleman Validation'!G$665666&amp;":"&amp;'Coleman Validation'!G$665667),'Coleman Validation'!G$665668,FALSE))</f>
        <v>146</v>
      </c>
      <c r="H42" s="297">
        <f ca="1">+IF(ISERROR(HLOOKUP($B42,INDIRECT("'Monthly Resource Report'!"&amp;'Coleman Validation'!H$665666&amp;":"&amp;'Coleman Validation'!H$665667),'Coleman Validation'!H$665668,FALSE)),0,HLOOKUP($B42,INDIRECT("'Monthly Resource Report'!"&amp;'Coleman Validation'!H$665666&amp;":"&amp;'Coleman Validation'!H$665667),'Coleman Validation'!H$665668,FALSE))</f>
        <v>1.9699992958738204</v>
      </c>
      <c r="I42" s="317">
        <f ca="1">+IF(ISERROR(HLOOKUP($B42,INDIRECT("'Monthly Resource Report'!"&amp;'Coleman Validation'!I$665666&amp;":"&amp;'Coleman Validation'!I$665667),'Coleman Validation'!I$665668,FALSE)),0,HLOOKUP($B42,INDIRECT("'Monthly Resource Report'!"&amp;'Coleman Validation'!I$665666&amp;":"&amp;'Coleman Validation'!I$665667),'Coleman Validation'!I$665668,FALSE))</f>
        <v>0.32674731651755134</v>
      </c>
      <c r="J42" s="318">
        <f ca="1">+IF(ISERROR(HLOOKUP($B42,INDIRECT("'Monthly Resource Report'!"&amp;'Coleman Validation'!J$665666&amp;":"&amp;'Coleman Validation'!J$665667),'Coleman Validation'!J$665668,FALSE)),0,HLOOKUP($B42,INDIRECT("'Monthly Resource Report'!"&amp;'Coleman Validation'!J$665666&amp;":"&amp;'Coleman Validation'!J$665667),'Coleman Validation'!J$665668,FALSE))</f>
        <v>0.2003862532471061</v>
      </c>
      <c r="L42" s="301">
        <v>42461</v>
      </c>
      <c r="M42" s="294">
        <v>146</v>
      </c>
      <c r="N42" s="297">
        <v>1.97</v>
      </c>
      <c r="O42" s="299">
        <v>0.33</v>
      </c>
      <c r="P42" s="295">
        <v>0.2</v>
      </c>
      <c r="Q42" s="294">
        <f ca="1">+IF(ISERROR(HLOOKUP($B42,INDIRECT("'Monthly Resource Report'!"&amp;'Coleman Validation'!Q$665666&amp;":"&amp;'Coleman Validation'!Q$665667),'Coleman Validation'!Q$665668,FALSE)),0,HLOOKUP($B42,INDIRECT("'Monthly Resource Report'!"&amp;'Coleman Validation'!Q$665666&amp;":"&amp;'Coleman Validation'!Q$665667),'Coleman Validation'!Q$665668,FALSE))</f>
        <v>146</v>
      </c>
      <c r="R42" s="297">
        <f ca="1">+IF(ISERROR(HLOOKUP($B42,INDIRECT("'Monthly Resource Report'!"&amp;'Coleman Validation'!R$665666&amp;":"&amp;'Coleman Validation'!R$665667),'Coleman Validation'!R$665668,FALSE)),0,HLOOKUP($B42,INDIRECT("'Monthly Resource Report'!"&amp;'Coleman Validation'!R$665666&amp;":"&amp;'Coleman Validation'!R$665667),'Coleman Validation'!R$665668,FALSE))</f>
        <v>1.9699994097321545</v>
      </c>
      <c r="S42" s="317">
        <f ca="1">+IF(ISERROR(HLOOKUP($B42,INDIRECT("'Monthly Resource Report'!"&amp;'Coleman Validation'!S$665666&amp;":"&amp;'Coleman Validation'!S$665667),'Coleman Validation'!S$665668,FALSE)),0,HLOOKUP($B42,INDIRECT("'Monthly Resource Report'!"&amp;'Coleman Validation'!S$665666&amp;":"&amp;'Coleman Validation'!S$665667),'Coleman Validation'!S$665668,FALSE))</f>
        <v>0.3267504295380903</v>
      </c>
      <c r="T42" s="318">
        <f ca="1">+IF(ISERROR(HLOOKUP($B42,INDIRECT("'Monthly Resource Report'!"&amp;'Coleman Validation'!T$665666&amp;":"&amp;'Coleman Validation'!T$665667),'Coleman Validation'!T$665668,FALSE)),0,HLOOKUP($B42,INDIRECT("'Monthly Resource Report'!"&amp;'Coleman Validation'!T$665666&amp;":"&amp;'Coleman Validation'!T$665667),'Coleman Validation'!T$665668,FALSE))</f>
        <v>0.20042343266364174</v>
      </c>
      <c r="V42" s="301">
        <v>42461</v>
      </c>
      <c r="W42" s="294">
        <v>151</v>
      </c>
      <c r="X42" s="297">
        <v>1.97</v>
      </c>
      <c r="Y42" s="299">
        <v>0.33</v>
      </c>
      <c r="Z42" s="295">
        <v>0.2</v>
      </c>
      <c r="AA42" s="294">
        <f ca="1">+IF(ISERROR(HLOOKUP($B42,INDIRECT("'Monthly Resource Report'!"&amp;'Coleman Validation'!AA$665666&amp;":"&amp;'Coleman Validation'!AA$665667),'Coleman Validation'!AA$665668,FALSE)),0,HLOOKUP($B42,INDIRECT("'Monthly Resource Report'!"&amp;'Coleman Validation'!AA$665666&amp;":"&amp;'Coleman Validation'!AA$665667),'Coleman Validation'!AA$665668,FALSE))</f>
        <v>151</v>
      </c>
      <c r="AB42" s="297">
        <f ca="1">+IF(ISERROR(HLOOKUP($B42,INDIRECT("'Monthly Resource Report'!"&amp;'Coleman Validation'!AB$665666&amp;":"&amp;'Coleman Validation'!AB$665667),'Coleman Validation'!AB$665668,FALSE)),0,HLOOKUP($B42,INDIRECT("'Monthly Resource Report'!"&amp;'Coleman Validation'!AB$665666&amp;":"&amp;'Coleman Validation'!AB$665667),'Coleman Validation'!AB$665668,FALSE))</f>
        <v>1.9700007507910118</v>
      </c>
      <c r="AC42" s="317">
        <f ca="1">+IF(ISERROR(HLOOKUP($B42,INDIRECT("'Monthly Resource Report'!"&amp;'Coleman Validation'!AC$665666&amp;":"&amp;'Coleman Validation'!AC$665667),'Coleman Validation'!AC$665668,FALSE)),0,HLOOKUP($B42,INDIRECT("'Monthly Resource Report'!"&amp;'Coleman Validation'!AC$665666&amp;":"&amp;'Coleman Validation'!AC$665667),'Coleman Validation'!AC$665668,FALSE))</f>
        <v>0.32859539612924538</v>
      </c>
      <c r="AD42" s="318">
        <f ca="1">+IF(ISERROR(HLOOKUP($B42,INDIRECT("'Monthly Resource Report'!"&amp;'Coleman Validation'!AD$665666&amp;":"&amp;'Coleman Validation'!AD$665667),'Coleman Validation'!AD$665668,FALSE)),0,HLOOKUP($B42,INDIRECT("'Monthly Resource Report'!"&amp;'Coleman Validation'!AD$665666&amp;":"&amp;'Coleman Validation'!AD$665667),'Coleman Validation'!AD$665668,FALSE))</f>
        <v>0.20042686318414368</v>
      </c>
    </row>
    <row r="43" spans="2:30">
      <c r="B43" s="301">
        <v>42491</v>
      </c>
      <c r="C43" s="294">
        <v>146</v>
      </c>
      <c r="D43" s="297">
        <v>1.97</v>
      </c>
      <c r="E43" s="299">
        <v>0.33</v>
      </c>
      <c r="F43" s="295">
        <v>0.2</v>
      </c>
      <c r="G43" s="294">
        <f ca="1">+IF(ISERROR(HLOOKUP($B43,INDIRECT("'Monthly Resource Report'!"&amp;'Coleman Validation'!G$665666&amp;":"&amp;'Coleman Validation'!G$665667),'Coleman Validation'!G$665668,FALSE)),0,HLOOKUP($B43,INDIRECT("'Monthly Resource Report'!"&amp;'Coleman Validation'!G$665666&amp;":"&amp;'Coleman Validation'!G$665667),'Coleman Validation'!G$665668,FALSE))</f>
        <v>146</v>
      </c>
      <c r="H43" s="297">
        <f ca="1">+IF(ISERROR(HLOOKUP($B43,INDIRECT("'Monthly Resource Report'!"&amp;'Coleman Validation'!H$665666&amp;":"&amp;'Coleman Validation'!H$665667),'Coleman Validation'!H$665668,FALSE)),0,HLOOKUP($B43,INDIRECT("'Monthly Resource Report'!"&amp;'Coleman Validation'!H$665666&amp;":"&amp;'Coleman Validation'!H$665667),'Coleman Validation'!H$665668,FALSE))</f>
        <v>1.969998877579352</v>
      </c>
      <c r="I43" s="317">
        <f ca="1">+IF(ISERROR(HLOOKUP($B43,INDIRECT("'Monthly Resource Report'!"&amp;'Coleman Validation'!I$665666&amp;":"&amp;'Coleman Validation'!I$665667),'Coleman Validation'!I$665668,FALSE)),0,HLOOKUP($B43,INDIRECT("'Monthly Resource Report'!"&amp;'Coleman Validation'!I$665666&amp;":"&amp;'Coleman Validation'!I$665667),'Coleman Validation'!I$665668,FALSE))</f>
        <v>0.32616243371476417</v>
      </c>
      <c r="J43" s="318">
        <f ca="1">+IF(ISERROR(HLOOKUP($B43,INDIRECT("'Monthly Resource Report'!"&amp;'Coleman Validation'!J$665666&amp;":"&amp;'Coleman Validation'!J$665667),'Coleman Validation'!J$665668,FALSE)),0,HLOOKUP($B43,INDIRECT("'Monthly Resource Report'!"&amp;'Coleman Validation'!J$665666&amp;":"&amp;'Coleman Validation'!J$665667),'Coleman Validation'!J$665668,FALSE))</f>
        <v>0.20202065308400782</v>
      </c>
      <c r="L43" s="301">
        <v>42491</v>
      </c>
      <c r="M43" s="294">
        <v>146</v>
      </c>
      <c r="N43" s="297">
        <v>1.97</v>
      </c>
      <c r="O43" s="299">
        <v>0.33</v>
      </c>
      <c r="P43" s="295">
        <v>0.2</v>
      </c>
      <c r="Q43" s="294">
        <f ca="1">+IF(ISERROR(HLOOKUP($B43,INDIRECT("'Monthly Resource Report'!"&amp;'Coleman Validation'!Q$665666&amp;":"&amp;'Coleman Validation'!Q$665667),'Coleman Validation'!Q$665668,FALSE)),0,HLOOKUP($B43,INDIRECT("'Monthly Resource Report'!"&amp;'Coleman Validation'!Q$665666&amp;":"&amp;'Coleman Validation'!Q$665667),'Coleman Validation'!Q$665668,FALSE))</f>
        <v>146</v>
      </c>
      <c r="R43" s="297">
        <f ca="1">+IF(ISERROR(HLOOKUP($B43,INDIRECT("'Monthly Resource Report'!"&amp;'Coleman Validation'!R$665666&amp;":"&amp;'Coleman Validation'!R$665667),'Coleman Validation'!R$665668,FALSE)),0,HLOOKUP($B43,INDIRECT("'Monthly Resource Report'!"&amp;'Coleman Validation'!R$665666&amp;":"&amp;'Coleman Validation'!R$665667),'Coleman Validation'!R$665668,FALSE))</f>
        <v>1.9699999999999998</v>
      </c>
      <c r="S43" s="317">
        <f ca="1">+IF(ISERROR(HLOOKUP($B43,INDIRECT("'Monthly Resource Report'!"&amp;'Coleman Validation'!S$665666&amp;":"&amp;'Coleman Validation'!S$665667),'Coleman Validation'!S$665668,FALSE)),0,HLOOKUP($B43,INDIRECT("'Monthly Resource Report'!"&amp;'Coleman Validation'!S$665666&amp;":"&amp;'Coleman Validation'!S$665667),'Coleman Validation'!S$665668,FALSE))</f>
        <v>0.32689436220309975</v>
      </c>
      <c r="T43" s="318">
        <f ca="1">+IF(ISERROR(HLOOKUP($B43,INDIRECT("'Monthly Resource Report'!"&amp;'Coleman Validation'!T$665666&amp;":"&amp;'Coleman Validation'!T$665667),'Coleman Validation'!T$665668,FALSE)),0,HLOOKUP($B43,INDIRECT("'Monthly Resource Report'!"&amp;'Coleman Validation'!T$665666&amp;":"&amp;'Coleman Validation'!T$665667),'Coleman Validation'!T$665668,FALSE))</f>
        <v>0.20019973350679612</v>
      </c>
      <c r="V43" s="301">
        <v>42491</v>
      </c>
      <c r="W43" s="294">
        <v>151</v>
      </c>
      <c r="X43" s="297">
        <v>1.97</v>
      </c>
      <c r="Y43" s="299">
        <v>0.33</v>
      </c>
      <c r="Z43" s="295">
        <v>0.2</v>
      </c>
      <c r="AA43" s="294">
        <f ca="1">+IF(ISERROR(HLOOKUP($B43,INDIRECT("'Monthly Resource Report'!"&amp;'Coleman Validation'!AA$665666&amp;":"&amp;'Coleman Validation'!AA$665667),'Coleman Validation'!AA$665668,FALSE)),0,HLOOKUP($B43,INDIRECT("'Monthly Resource Report'!"&amp;'Coleman Validation'!AA$665666&amp;":"&amp;'Coleman Validation'!AA$665667),'Coleman Validation'!AA$665668,FALSE))</f>
        <v>151</v>
      </c>
      <c r="AB43" s="297">
        <f ca="1">+IF(ISERROR(HLOOKUP($B43,INDIRECT("'Monthly Resource Report'!"&amp;'Coleman Validation'!AB$665666&amp;":"&amp;'Coleman Validation'!AB$665667),'Coleman Validation'!AB$665668,FALSE)),0,HLOOKUP($B43,INDIRECT("'Monthly Resource Report'!"&amp;'Coleman Validation'!AB$665666&amp;":"&amp;'Coleman Validation'!AB$665667),'Coleman Validation'!AB$665668,FALSE))</f>
        <v>1.9700001213864324</v>
      </c>
      <c r="AC43" s="317">
        <f ca="1">+IF(ISERROR(HLOOKUP($B43,INDIRECT("'Monthly Resource Report'!"&amp;'Coleman Validation'!AC$665666&amp;":"&amp;'Coleman Validation'!AC$665667),'Coleman Validation'!AC$665668,FALSE)),0,HLOOKUP($B43,INDIRECT("'Monthly Resource Report'!"&amp;'Coleman Validation'!AC$665666&amp;":"&amp;'Coleman Validation'!AC$665667),'Coleman Validation'!AC$665668,FALSE))</f>
        <v>0.32848436225254707</v>
      </c>
      <c r="AD43" s="318">
        <f ca="1">+IF(ISERROR(HLOOKUP($B43,INDIRECT("'Monthly Resource Report'!"&amp;'Coleman Validation'!AD$665666&amp;":"&amp;'Coleman Validation'!AD$665667),'Coleman Validation'!AD$665668,FALSE)),0,HLOOKUP($B43,INDIRECT("'Monthly Resource Report'!"&amp;'Coleman Validation'!AD$665666&amp;":"&amp;'Coleman Validation'!AD$665667),'Coleman Validation'!AD$665668,FALSE))</f>
        <v>0.20061362545259218</v>
      </c>
    </row>
    <row r="44" spans="2:30">
      <c r="B44" s="301">
        <v>42522</v>
      </c>
      <c r="C44" s="294">
        <v>146</v>
      </c>
      <c r="D44" s="297">
        <v>1.97</v>
      </c>
      <c r="E44" s="299">
        <v>0.33</v>
      </c>
      <c r="F44" s="295">
        <v>0.2</v>
      </c>
      <c r="G44" s="294">
        <f ca="1">+IF(ISERROR(HLOOKUP($B44,INDIRECT("'Monthly Resource Report'!"&amp;'Coleman Validation'!G$665666&amp;":"&amp;'Coleman Validation'!G$665667),'Coleman Validation'!G$665668,FALSE)),0,HLOOKUP($B44,INDIRECT("'Monthly Resource Report'!"&amp;'Coleman Validation'!G$665666&amp;":"&amp;'Coleman Validation'!G$665667),'Coleman Validation'!G$665668,FALSE))</f>
        <v>146</v>
      </c>
      <c r="H44" s="297">
        <f ca="1">+IF(ISERROR(HLOOKUP($B44,INDIRECT("'Monthly Resource Report'!"&amp;'Coleman Validation'!H$665666&amp;":"&amp;'Coleman Validation'!H$665667),'Coleman Validation'!H$665668,FALSE)),0,HLOOKUP($B44,INDIRECT("'Monthly Resource Report'!"&amp;'Coleman Validation'!H$665666&amp;":"&amp;'Coleman Validation'!H$665667),'Coleman Validation'!H$665668,FALSE))</f>
        <v>1.969998607903457</v>
      </c>
      <c r="I44" s="317">
        <f ca="1">+IF(ISERROR(HLOOKUP($B44,INDIRECT("'Monthly Resource Report'!"&amp;'Coleman Validation'!I$665666&amp;":"&amp;'Coleman Validation'!I$665667),'Coleman Validation'!I$665668,FALSE)),0,HLOOKUP($B44,INDIRECT("'Monthly Resource Report'!"&amp;'Coleman Validation'!I$665666&amp;":"&amp;'Coleman Validation'!I$665667),'Coleman Validation'!I$665668,FALSE))</f>
        <v>0.32642973562133154</v>
      </c>
      <c r="J44" s="318">
        <f ca="1">+IF(ISERROR(HLOOKUP($B44,INDIRECT("'Monthly Resource Report'!"&amp;'Coleman Validation'!J$665666&amp;":"&amp;'Coleman Validation'!J$665667),'Coleman Validation'!J$665668,FALSE)),0,HLOOKUP($B44,INDIRECT("'Monthly Resource Report'!"&amp;'Coleman Validation'!J$665666&amp;":"&amp;'Coleman Validation'!J$665667),'Coleman Validation'!J$665668,FALSE))</f>
        <v>0.20047347538285368</v>
      </c>
      <c r="L44" s="301">
        <v>42522</v>
      </c>
      <c r="M44" s="294">
        <v>146</v>
      </c>
      <c r="N44" s="297">
        <v>1.97</v>
      </c>
      <c r="O44" s="299">
        <v>0.33</v>
      </c>
      <c r="P44" s="295">
        <v>0.2</v>
      </c>
      <c r="Q44" s="294">
        <f ca="1">+IF(ISERROR(HLOOKUP($B44,INDIRECT("'Monthly Resource Report'!"&amp;'Coleman Validation'!Q$665666&amp;":"&amp;'Coleman Validation'!Q$665667),'Coleman Validation'!Q$665668,FALSE)),0,HLOOKUP($B44,INDIRECT("'Monthly Resource Report'!"&amp;'Coleman Validation'!Q$665666&amp;":"&amp;'Coleman Validation'!Q$665667),'Coleman Validation'!Q$665668,FALSE))</f>
        <v>146</v>
      </c>
      <c r="R44" s="297">
        <f ca="1">+IF(ISERROR(HLOOKUP($B44,INDIRECT("'Monthly Resource Report'!"&amp;'Coleman Validation'!R$665666&amp;":"&amp;'Coleman Validation'!R$665667),'Coleman Validation'!R$665668,FALSE)),0,HLOOKUP($B44,INDIRECT("'Monthly Resource Report'!"&amp;'Coleman Validation'!R$665666&amp;":"&amp;'Coleman Validation'!R$665667),'Coleman Validation'!R$665668,FALSE))</f>
        <v>1.9699992886367756</v>
      </c>
      <c r="S44" s="317">
        <f ca="1">+IF(ISERROR(HLOOKUP($B44,INDIRECT("'Monthly Resource Report'!"&amp;'Coleman Validation'!S$665666&amp;":"&amp;'Coleman Validation'!S$665667),'Coleman Validation'!S$665668,FALSE)),0,HLOOKUP($B44,INDIRECT("'Monthly Resource Report'!"&amp;'Coleman Validation'!S$665666&amp;":"&amp;'Coleman Validation'!S$665667),'Coleman Validation'!S$665668,FALSE))</f>
        <v>0.3262784306596706</v>
      </c>
      <c r="T44" s="318">
        <f ca="1">+IF(ISERROR(HLOOKUP($B44,INDIRECT("'Monthly Resource Report'!"&amp;'Coleman Validation'!T$665666&amp;":"&amp;'Coleman Validation'!T$665667),'Coleman Validation'!T$665668,FALSE)),0,HLOOKUP($B44,INDIRECT("'Monthly Resource Report'!"&amp;'Coleman Validation'!T$665666&amp;":"&amp;'Coleman Validation'!T$665667),'Coleman Validation'!T$665668,FALSE))</f>
        <v>0.20091805601849413</v>
      </c>
      <c r="V44" s="301">
        <v>42522</v>
      </c>
      <c r="W44" s="294">
        <v>151</v>
      </c>
      <c r="X44" s="297">
        <v>1.97</v>
      </c>
      <c r="Y44" s="299">
        <v>0.33</v>
      </c>
      <c r="Z44" s="295">
        <v>0.2</v>
      </c>
      <c r="AA44" s="294">
        <f ca="1">+IF(ISERROR(HLOOKUP($B44,INDIRECT("'Monthly Resource Report'!"&amp;'Coleman Validation'!AA$665666&amp;":"&amp;'Coleman Validation'!AA$665667),'Coleman Validation'!AA$665668,FALSE)),0,HLOOKUP($B44,INDIRECT("'Monthly Resource Report'!"&amp;'Coleman Validation'!AA$665666&amp;":"&amp;'Coleman Validation'!AA$665667),'Coleman Validation'!AA$665668,FALSE))</f>
        <v>151</v>
      </c>
      <c r="AB44" s="297">
        <f ca="1">+IF(ISERROR(HLOOKUP($B44,INDIRECT("'Monthly Resource Report'!"&amp;'Coleman Validation'!AB$665666&amp;":"&amp;'Coleman Validation'!AB$665667),'Coleman Validation'!AB$665668,FALSE)),0,HLOOKUP($B44,INDIRECT("'Monthly Resource Report'!"&amp;'Coleman Validation'!AB$665666&amp;":"&amp;'Coleman Validation'!AB$665667),'Coleman Validation'!AB$665668,FALSE))</f>
        <v>1.970000864304235</v>
      </c>
      <c r="AC44" s="317">
        <f ca="1">+IF(ISERROR(HLOOKUP($B44,INDIRECT("'Monthly Resource Report'!"&amp;'Coleman Validation'!AC$665666&amp;":"&amp;'Coleman Validation'!AC$665667),'Coleman Validation'!AC$665668,FALSE)),0,HLOOKUP($B44,INDIRECT("'Monthly Resource Report'!"&amp;'Coleman Validation'!AC$665666&amp;":"&amp;'Coleman Validation'!AC$665667),'Coleman Validation'!AC$665668,FALSE))</f>
        <v>0.3281850515607968</v>
      </c>
      <c r="AD44" s="318">
        <f ca="1">+IF(ISERROR(HLOOKUP($B44,INDIRECT("'Monthly Resource Report'!"&amp;'Coleman Validation'!AD$665666&amp;":"&amp;'Coleman Validation'!AD$665667),'Coleman Validation'!AD$665668,FALSE)),0,HLOOKUP($B44,INDIRECT("'Monthly Resource Report'!"&amp;'Coleman Validation'!AD$665666&amp;":"&amp;'Coleman Validation'!AD$665667),'Coleman Validation'!AD$665668,FALSE))</f>
        <v>0.20042998535497464</v>
      </c>
    </row>
    <row r="45" spans="2:30">
      <c r="B45" s="301">
        <v>42552</v>
      </c>
      <c r="C45" s="294">
        <v>146</v>
      </c>
      <c r="D45" s="297">
        <v>1.97</v>
      </c>
      <c r="E45" s="299">
        <v>0.33</v>
      </c>
      <c r="F45" s="295">
        <v>0.2</v>
      </c>
      <c r="G45" s="294">
        <f ca="1">+IF(ISERROR(HLOOKUP($B45,INDIRECT("'Monthly Resource Report'!"&amp;'Coleman Validation'!G$665666&amp;":"&amp;'Coleman Validation'!G$665667),'Coleman Validation'!G$665668,FALSE)),0,HLOOKUP($B45,INDIRECT("'Monthly Resource Report'!"&amp;'Coleman Validation'!G$665666&amp;":"&amp;'Coleman Validation'!G$665667),'Coleman Validation'!G$665668,FALSE))</f>
        <v>146</v>
      </c>
      <c r="H45" s="297">
        <f ca="1">+IF(ISERROR(HLOOKUP($B45,INDIRECT("'Monthly Resource Report'!"&amp;'Coleman Validation'!H$665666&amp;":"&amp;'Coleman Validation'!H$665667),'Coleman Validation'!H$665668,FALSE)),0,HLOOKUP($B45,INDIRECT("'Monthly Resource Report'!"&amp;'Coleman Validation'!H$665666&amp;":"&amp;'Coleman Validation'!H$665667),'Coleman Validation'!H$665668,FALSE))</f>
        <v>1.9699994435107793</v>
      </c>
      <c r="I45" s="317">
        <f ca="1">+IF(ISERROR(HLOOKUP($B45,INDIRECT("'Monthly Resource Report'!"&amp;'Coleman Validation'!I$665666&amp;":"&amp;'Coleman Validation'!I$665667),'Coleman Validation'!I$665668,FALSE)),0,HLOOKUP($B45,INDIRECT("'Monthly Resource Report'!"&amp;'Coleman Validation'!I$665666&amp;":"&amp;'Coleman Validation'!I$665667),'Coleman Validation'!I$665668,FALSE))</f>
        <v>0.32620148457112408</v>
      </c>
      <c r="J45" s="318">
        <f ca="1">+IF(ISERROR(HLOOKUP($B45,INDIRECT("'Monthly Resource Report'!"&amp;'Coleman Validation'!J$665666&amp;":"&amp;'Coleman Validation'!J$665667),'Coleman Validation'!J$665668,FALSE)),0,HLOOKUP($B45,INDIRECT("'Monthly Resource Report'!"&amp;'Coleman Validation'!J$665666&amp;":"&amp;'Coleman Validation'!J$665667),'Coleman Validation'!J$665668,FALSE))</f>
        <v>0.20018331897481426</v>
      </c>
      <c r="L45" s="301">
        <v>42552</v>
      </c>
      <c r="M45" s="294">
        <v>146</v>
      </c>
      <c r="N45" s="297">
        <v>1.97</v>
      </c>
      <c r="O45" s="299">
        <v>0.33</v>
      </c>
      <c r="P45" s="295">
        <v>0.2</v>
      </c>
      <c r="Q45" s="294">
        <f ca="1">+IF(ISERROR(HLOOKUP($B45,INDIRECT("'Monthly Resource Report'!"&amp;'Coleman Validation'!Q$665666&amp;":"&amp;'Coleman Validation'!Q$665667),'Coleman Validation'!Q$665668,FALSE)),0,HLOOKUP($B45,INDIRECT("'Monthly Resource Report'!"&amp;'Coleman Validation'!Q$665666&amp;":"&amp;'Coleman Validation'!Q$665667),'Coleman Validation'!Q$665668,FALSE))</f>
        <v>146</v>
      </c>
      <c r="R45" s="297">
        <f ca="1">+IF(ISERROR(HLOOKUP($B45,INDIRECT("'Monthly Resource Report'!"&amp;'Coleman Validation'!R$665666&amp;":"&amp;'Coleman Validation'!R$665667),'Coleman Validation'!R$665668,FALSE)),0,HLOOKUP($B45,INDIRECT("'Monthly Resource Report'!"&amp;'Coleman Validation'!R$665666&amp;":"&amp;'Coleman Validation'!R$665667),'Coleman Validation'!R$665668,FALSE))</f>
        <v>1.9699994470616859</v>
      </c>
      <c r="S45" s="317">
        <f ca="1">+IF(ISERROR(HLOOKUP($B45,INDIRECT("'Monthly Resource Report'!"&amp;'Coleman Validation'!S$665666&amp;":"&amp;'Coleman Validation'!S$665667),'Coleman Validation'!S$665668,FALSE)),0,HLOOKUP($B45,INDIRECT("'Monthly Resource Report'!"&amp;'Coleman Validation'!S$665666&amp;":"&amp;'Coleman Validation'!S$665667),'Coleman Validation'!S$665668,FALSE))</f>
        <v>0.32640202961475584</v>
      </c>
      <c r="T45" s="318">
        <f ca="1">+IF(ISERROR(HLOOKUP($B45,INDIRECT("'Monthly Resource Report'!"&amp;'Coleman Validation'!T$665666&amp;":"&amp;'Coleman Validation'!T$665667),'Coleman Validation'!T$665668,FALSE)),0,HLOOKUP($B45,INDIRECT("'Monthly Resource Report'!"&amp;'Coleman Validation'!T$665666&amp;":"&amp;'Coleman Validation'!T$665667),'Coleman Validation'!T$665668,FALSE))</f>
        <v>0.20061107583124763</v>
      </c>
      <c r="V45" s="301">
        <v>42552</v>
      </c>
      <c r="W45" s="294">
        <v>151</v>
      </c>
      <c r="X45" s="297">
        <v>1.97</v>
      </c>
      <c r="Y45" s="299">
        <v>0.33</v>
      </c>
      <c r="Z45" s="295">
        <v>0.2</v>
      </c>
      <c r="AA45" s="294">
        <f ca="1">+IF(ISERROR(HLOOKUP($B45,INDIRECT("'Monthly Resource Report'!"&amp;'Coleman Validation'!AA$665666&amp;":"&amp;'Coleman Validation'!AA$665667),'Coleman Validation'!AA$665668,FALSE)),0,HLOOKUP($B45,INDIRECT("'Monthly Resource Report'!"&amp;'Coleman Validation'!AA$665666&amp;":"&amp;'Coleman Validation'!AA$665667),'Coleman Validation'!AA$665668,FALSE))</f>
        <v>151</v>
      </c>
      <c r="AB45" s="297">
        <f ca="1">+IF(ISERROR(HLOOKUP($B45,INDIRECT("'Monthly Resource Report'!"&amp;'Coleman Validation'!AB$665666&amp;":"&amp;'Coleman Validation'!AB$665667),'Coleman Validation'!AB$665668,FALSE)),0,HLOOKUP($B45,INDIRECT("'Monthly Resource Report'!"&amp;'Coleman Validation'!AB$665666&amp;":"&amp;'Coleman Validation'!AB$665667),'Coleman Validation'!AB$665668,FALSE))</f>
        <v>1.970000024201251</v>
      </c>
      <c r="AC45" s="317">
        <f ca="1">+IF(ISERROR(HLOOKUP($B45,INDIRECT("'Monthly Resource Report'!"&amp;'Coleman Validation'!AC$665666&amp;":"&amp;'Coleman Validation'!AC$665667),'Coleman Validation'!AC$665668,FALSE)),0,HLOOKUP($B45,INDIRECT("'Monthly Resource Report'!"&amp;'Coleman Validation'!AC$665666&amp;":"&amp;'Coleman Validation'!AC$665667),'Coleman Validation'!AC$665668,FALSE))</f>
        <v>0.32797687217899874</v>
      </c>
      <c r="AD45" s="318">
        <f ca="1">+IF(ISERROR(HLOOKUP($B45,INDIRECT("'Monthly Resource Report'!"&amp;'Coleman Validation'!AD$665666&amp;":"&amp;'Coleman Validation'!AD$665667),'Coleman Validation'!AD$665668,FALSE)),0,HLOOKUP($B45,INDIRECT("'Monthly Resource Report'!"&amp;'Coleman Validation'!AD$665666&amp;":"&amp;'Coleman Validation'!AD$665667),'Coleman Validation'!AD$665668,FALSE))</f>
        <v>0.20062722446518688</v>
      </c>
    </row>
    <row r="46" spans="2:30">
      <c r="B46" s="301">
        <v>42583</v>
      </c>
      <c r="C46" s="294">
        <v>146</v>
      </c>
      <c r="D46" s="297">
        <v>1.97</v>
      </c>
      <c r="E46" s="299">
        <v>0.33</v>
      </c>
      <c r="F46" s="295">
        <v>0.2</v>
      </c>
      <c r="G46" s="294">
        <f ca="1">+IF(ISERROR(HLOOKUP($B46,INDIRECT("'Monthly Resource Report'!"&amp;'Coleman Validation'!G$665666&amp;":"&amp;'Coleman Validation'!G$665667),'Coleman Validation'!G$665668,FALSE)),0,HLOOKUP($B46,INDIRECT("'Monthly Resource Report'!"&amp;'Coleman Validation'!G$665666&amp;":"&amp;'Coleman Validation'!G$665667),'Coleman Validation'!G$665668,FALSE))</f>
        <v>146</v>
      </c>
      <c r="H46" s="297">
        <f ca="1">+IF(ISERROR(HLOOKUP($B46,INDIRECT("'Monthly Resource Report'!"&amp;'Coleman Validation'!H$665666&amp;":"&amp;'Coleman Validation'!H$665667),'Coleman Validation'!H$665668,FALSE)),0,HLOOKUP($B46,INDIRECT("'Monthly Resource Report'!"&amp;'Coleman Validation'!H$665666&amp;":"&amp;'Coleman Validation'!H$665667),'Coleman Validation'!H$665668,FALSE))</f>
        <v>1.9699992295585371</v>
      </c>
      <c r="I46" s="317">
        <f ca="1">+IF(ISERROR(HLOOKUP($B46,INDIRECT("'Monthly Resource Report'!"&amp;'Coleman Validation'!I$665666&amp;":"&amp;'Coleman Validation'!I$665667),'Coleman Validation'!I$665668,FALSE)),0,HLOOKUP($B46,INDIRECT("'Monthly Resource Report'!"&amp;'Coleman Validation'!I$665666&amp;":"&amp;'Coleman Validation'!I$665667),'Coleman Validation'!I$665668,FALSE))</f>
        <v>0.32652541044689831</v>
      </c>
      <c r="J46" s="318">
        <f ca="1">+IF(ISERROR(HLOOKUP($B46,INDIRECT("'Monthly Resource Report'!"&amp;'Coleman Validation'!J$665666&amp;":"&amp;'Coleman Validation'!J$665667),'Coleman Validation'!J$665668,FALSE)),0,HLOOKUP($B46,INDIRECT("'Monthly Resource Report'!"&amp;'Coleman Validation'!J$665666&amp;":"&amp;'Coleman Validation'!J$665667),'Coleman Validation'!J$665668,FALSE))</f>
        <v>0.20036059710576079</v>
      </c>
      <c r="L46" s="301">
        <v>42583</v>
      </c>
      <c r="M46" s="294">
        <v>146</v>
      </c>
      <c r="N46" s="297">
        <v>1.97</v>
      </c>
      <c r="O46" s="299">
        <v>0.33</v>
      </c>
      <c r="P46" s="295">
        <v>0.2</v>
      </c>
      <c r="Q46" s="294">
        <f ca="1">+IF(ISERROR(HLOOKUP($B46,INDIRECT("'Monthly Resource Report'!"&amp;'Coleman Validation'!Q$665666&amp;":"&amp;'Coleman Validation'!Q$665667),'Coleman Validation'!Q$665668,FALSE)),0,HLOOKUP($B46,INDIRECT("'Monthly Resource Report'!"&amp;'Coleman Validation'!Q$665666&amp;":"&amp;'Coleman Validation'!Q$665667),'Coleman Validation'!Q$665668,FALSE))</f>
        <v>146</v>
      </c>
      <c r="R46" s="297">
        <f ca="1">+IF(ISERROR(HLOOKUP($B46,INDIRECT("'Monthly Resource Report'!"&amp;'Coleman Validation'!R$665666&amp;":"&amp;'Coleman Validation'!R$665667),'Coleman Validation'!R$665668,FALSE)),0,HLOOKUP($B46,INDIRECT("'Monthly Resource Report'!"&amp;'Coleman Validation'!R$665666&amp;":"&amp;'Coleman Validation'!R$665667),'Coleman Validation'!R$665668,FALSE))</f>
        <v>1.9699994485071086</v>
      </c>
      <c r="S46" s="317">
        <f ca="1">+IF(ISERROR(HLOOKUP($B46,INDIRECT("'Monthly Resource Report'!"&amp;'Coleman Validation'!S$665666&amp;":"&amp;'Coleman Validation'!S$665667),'Coleman Validation'!S$665668,FALSE)),0,HLOOKUP($B46,INDIRECT("'Monthly Resource Report'!"&amp;'Coleman Validation'!S$665666&amp;":"&amp;'Coleman Validation'!S$665667),'Coleman Validation'!S$665668,FALSE))</f>
        <v>0.32646002894381276</v>
      </c>
      <c r="T46" s="318">
        <f ca="1">+IF(ISERROR(HLOOKUP($B46,INDIRECT("'Monthly Resource Report'!"&amp;'Coleman Validation'!T$665666&amp;":"&amp;'Coleman Validation'!T$665667),'Coleman Validation'!T$665668,FALSE)),0,HLOOKUP($B46,INDIRECT("'Monthly Resource Report'!"&amp;'Coleman Validation'!T$665666&amp;":"&amp;'Coleman Validation'!T$665667),'Coleman Validation'!T$665668,FALSE))</f>
        <v>0.20041012880441289</v>
      </c>
      <c r="V46" s="301">
        <v>42583</v>
      </c>
      <c r="W46" s="294">
        <v>151</v>
      </c>
      <c r="X46" s="297">
        <v>1.97</v>
      </c>
      <c r="Y46" s="299">
        <v>0.33</v>
      </c>
      <c r="Z46" s="295">
        <v>0.2</v>
      </c>
      <c r="AA46" s="294">
        <f ca="1">+IF(ISERROR(HLOOKUP($B46,INDIRECT("'Monthly Resource Report'!"&amp;'Coleman Validation'!AA$665666&amp;":"&amp;'Coleman Validation'!AA$665667),'Coleman Validation'!AA$665668,FALSE)),0,HLOOKUP($B46,INDIRECT("'Monthly Resource Report'!"&amp;'Coleman Validation'!AA$665666&amp;":"&amp;'Coleman Validation'!AA$665667),'Coleman Validation'!AA$665668,FALSE))</f>
        <v>151</v>
      </c>
      <c r="AB46" s="297">
        <f ca="1">+IF(ISERROR(HLOOKUP($B46,INDIRECT("'Monthly Resource Report'!"&amp;'Coleman Validation'!AB$665666&amp;":"&amp;'Coleman Validation'!AB$665667),'Coleman Validation'!AB$665668,FALSE)),0,HLOOKUP($B46,INDIRECT("'Monthly Resource Report'!"&amp;'Coleman Validation'!AB$665666&amp;":"&amp;'Coleman Validation'!AB$665667),'Coleman Validation'!AB$665668,FALSE))</f>
        <v>1.9700004538666374</v>
      </c>
      <c r="AC46" s="317">
        <f ca="1">+IF(ISERROR(HLOOKUP($B46,INDIRECT("'Monthly Resource Report'!"&amp;'Coleman Validation'!AC$665666&amp;":"&amp;'Coleman Validation'!AC$665667),'Coleman Validation'!AC$665668,FALSE)),0,HLOOKUP($B46,INDIRECT("'Monthly Resource Report'!"&amp;'Coleman Validation'!AC$665666&amp;":"&amp;'Coleman Validation'!AC$665667),'Coleman Validation'!AC$665668,FALSE))</f>
        <v>0.32831993669091691</v>
      </c>
      <c r="AD46" s="318">
        <f ca="1">+IF(ISERROR(HLOOKUP($B46,INDIRECT("'Monthly Resource Report'!"&amp;'Coleman Validation'!AD$665666&amp;":"&amp;'Coleman Validation'!AD$665667),'Coleman Validation'!AD$665668,FALSE)),0,HLOOKUP($B46,INDIRECT("'Monthly Resource Report'!"&amp;'Coleman Validation'!AD$665666&amp;":"&amp;'Coleman Validation'!AD$665667),'Coleman Validation'!AD$665668,FALSE))</f>
        <v>0.20103862086668586</v>
      </c>
    </row>
    <row r="47" spans="2:30">
      <c r="B47" s="301">
        <v>42614</v>
      </c>
      <c r="C47" s="294">
        <v>146</v>
      </c>
      <c r="D47" s="297">
        <v>1.97</v>
      </c>
      <c r="E47" s="299">
        <v>0.33</v>
      </c>
      <c r="F47" s="295">
        <v>0.2</v>
      </c>
      <c r="G47" s="294">
        <f ca="1">+IF(ISERROR(HLOOKUP($B47,INDIRECT("'Monthly Resource Report'!"&amp;'Coleman Validation'!G$665666&amp;":"&amp;'Coleman Validation'!G$665667),'Coleman Validation'!G$665668,FALSE)),0,HLOOKUP($B47,INDIRECT("'Monthly Resource Report'!"&amp;'Coleman Validation'!G$665666&amp;":"&amp;'Coleman Validation'!G$665667),'Coleman Validation'!G$665668,FALSE))</f>
        <v>146</v>
      </c>
      <c r="H47" s="297">
        <f ca="1">+IF(ISERROR(HLOOKUP($B47,INDIRECT("'Monthly Resource Report'!"&amp;'Coleman Validation'!H$665666&amp;":"&amp;'Coleman Validation'!H$665667),'Coleman Validation'!H$665668,FALSE)),0,HLOOKUP($B47,INDIRECT("'Monthly Resource Report'!"&amp;'Coleman Validation'!H$665666&amp;":"&amp;'Coleman Validation'!H$665667),'Coleman Validation'!H$665668,FALSE))</f>
        <v>1.969999655073297</v>
      </c>
      <c r="I47" s="317">
        <f ca="1">+IF(ISERROR(HLOOKUP($B47,INDIRECT("'Monthly Resource Report'!"&amp;'Coleman Validation'!I$665666&amp;":"&amp;'Coleman Validation'!I$665667),'Coleman Validation'!I$665668,FALSE)),0,HLOOKUP($B47,INDIRECT("'Monthly Resource Report'!"&amp;'Coleman Validation'!I$665666&amp;":"&amp;'Coleman Validation'!I$665667),'Coleman Validation'!I$665668,FALSE))</f>
        <v>0.32633121794341741</v>
      </c>
      <c r="J47" s="318">
        <f ca="1">+IF(ISERROR(HLOOKUP($B47,INDIRECT("'Monthly Resource Report'!"&amp;'Coleman Validation'!J$665666&amp;":"&amp;'Coleman Validation'!J$665667),'Coleman Validation'!J$665668,FALSE)),0,HLOOKUP($B47,INDIRECT("'Monthly Resource Report'!"&amp;'Coleman Validation'!J$665666&amp;":"&amp;'Coleman Validation'!J$665667),'Coleman Validation'!J$665668,FALSE))</f>
        <v>0.20037296039728186</v>
      </c>
      <c r="L47" s="301">
        <v>42614</v>
      </c>
      <c r="M47" s="294">
        <v>146</v>
      </c>
      <c r="N47" s="297">
        <v>1.97</v>
      </c>
      <c r="O47" s="299">
        <v>0.33</v>
      </c>
      <c r="P47" s="295">
        <v>0.2</v>
      </c>
      <c r="Q47" s="294">
        <f ca="1">+IF(ISERROR(HLOOKUP($B47,INDIRECT("'Monthly Resource Report'!"&amp;'Coleman Validation'!Q$665666&amp;":"&amp;'Coleman Validation'!Q$665667),'Coleman Validation'!Q$665668,FALSE)),0,HLOOKUP($B47,INDIRECT("'Monthly Resource Report'!"&amp;'Coleman Validation'!Q$665666&amp;":"&amp;'Coleman Validation'!Q$665667),'Coleman Validation'!Q$665668,FALSE))</f>
        <v>146</v>
      </c>
      <c r="R47" s="297">
        <f ca="1">+IF(ISERROR(HLOOKUP($B47,INDIRECT("'Monthly Resource Report'!"&amp;'Coleman Validation'!R$665666&amp;":"&amp;'Coleman Validation'!R$665667),'Coleman Validation'!R$665668,FALSE)),0,HLOOKUP($B47,INDIRECT("'Monthly Resource Report'!"&amp;'Coleman Validation'!R$665666&amp;":"&amp;'Coleman Validation'!R$665667),'Coleman Validation'!R$665668,FALSE))</f>
        <v>1.9699991756977375</v>
      </c>
      <c r="S47" s="317">
        <f ca="1">+IF(ISERROR(HLOOKUP($B47,INDIRECT("'Monthly Resource Report'!"&amp;'Coleman Validation'!S$665666&amp;":"&amp;'Coleman Validation'!S$665667),'Coleman Validation'!S$665668,FALSE)),0,HLOOKUP($B47,INDIRECT("'Monthly Resource Report'!"&amp;'Coleman Validation'!S$665666&amp;":"&amp;'Coleman Validation'!S$665667),'Coleman Validation'!S$665668,FALSE))</f>
        <v>0.32647444240924833</v>
      </c>
      <c r="T47" s="318">
        <f ca="1">+IF(ISERROR(HLOOKUP($B47,INDIRECT("'Monthly Resource Report'!"&amp;'Coleman Validation'!T$665666&amp;":"&amp;'Coleman Validation'!T$665667),'Coleman Validation'!T$665668,FALSE)),0,HLOOKUP($B47,INDIRECT("'Monthly Resource Report'!"&amp;'Coleman Validation'!T$665666&amp;":"&amp;'Coleman Validation'!T$665667),'Coleman Validation'!T$665668,FALSE))</f>
        <v>0.20029170662929691</v>
      </c>
      <c r="V47" s="301">
        <v>42614</v>
      </c>
      <c r="W47" s="294">
        <v>151</v>
      </c>
      <c r="X47" s="297">
        <v>1.97</v>
      </c>
      <c r="Y47" s="299">
        <v>0.33</v>
      </c>
      <c r="Z47" s="295">
        <v>0.2</v>
      </c>
      <c r="AA47" s="294">
        <f ca="1">+IF(ISERROR(HLOOKUP($B47,INDIRECT("'Monthly Resource Report'!"&amp;'Coleman Validation'!AA$665666&amp;":"&amp;'Coleman Validation'!AA$665667),'Coleman Validation'!AA$665668,FALSE)),0,HLOOKUP($B47,INDIRECT("'Monthly Resource Report'!"&amp;'Coleman Validation'!AA$665666&amp;":"&amp;'Coleman Validation'!AA$665667),'Coleman Validation'!AA$665668,FALSE))</f>
        <v>151</v>
      </c>
      <c r="AB47" s="297">
        <f ca="1">+IF(ISERROR(HLOOKUP($B47,INDIRECT("'Monthly Resource Report'!"&amp;'Coleman Validation'!AB$665666&amp;":"&amp;'Coleman Validation'!AB$665667),'Coleman Validation'!AB$665668,FALSE)),0,HLOOKUP($B47,INDIRECT("'Monthly Resource Report'!"&amp;'Coleman Validation'!AB$665666&amp;":"&amp;'Coleman Validation'!AB$665667),'Coleman Validation'!AB$665668,FALSE))</f>
        <v>1.9700005466870762</v>
      </c>
      <c r="AC47" s="317">
        <f ca="1">+IF(ISERROR(HLOOKUP($B47,INDIRECT("'Monthly Resource Report'!"&amp;'Coleman Validation'!AC$665666&amp;":"&amp;'Coleman Validation'!AC$665667),'Coleman Validation'!AC$665668,FALSE)),0,HLOOKUP($B47,INDIRECT("'Monthly Resource Report'!"&amp;'Coleman Validation'!AC$665666&amp;":"&amp;'Coleman Validation'!AC$665667),'Coleman Validation'!AC$665668,FALSE))</f>
        <v>0.32793276995944493</v>
      </c>
      <c r="AD47" s="318">
        <f ca="1">+IF(ISERROR(HLOOKUP($B47,INDIRECT("'Monthly Resource Report'!"&amp;'Coleman Validation'!AD$665666&amp;":"&amp;'Coleman Validation'!AD$665667),'Coleman Validation'!AD$665668,FALSE)),0,HLOOKUP($B47,INDIRECT("'Monthly Resource Report'!"&amp;'Coleman Validation'!AD$665666&amp;":"&amp;'Coleman Validation'!AD$665667),'Coleman Validation'!AD$665668,FALSE))</f>
        <v>0.20108273053295961</v>
      </c>
    </row>
    <row r="48" spans="2:30">
      <c r="B48" s="301">
        <v>42644</v>
      </c>
      <c r="C48" s="294">
        <v>146</v>
      </c>
      <c r="D48" s="297">
        <v>1.97</v>
      </c>
      <c r="E48" s="299">
        <v>0.33</v>
      </c>
      <c r="F48" s="295">
        <v>0.2</v>
      </c>
      <c r="G48" s="294">
        <f ca="1">+IF(ISERROR(HLOOKUP($B48,INDIRECT("'Monthly Resource Report'!"&amp;'Coleman Validation'!G$665666&amp;":"&amp;'Coleman Validation'!G$665667),'Coleman Validation'!G$665668,FALSE)),0,HLOOKUP($B48,INDIRECT("'Monthly Resource Report'!"&amp;'Coleman Validation'!G$665666&amp;":"&amp;'Coleman Validation'!G$665667),'Coleman Validation'!G$665668,FALSE))</f>
        <v>146</v>
      </c>
      <c r="H48" s="297">
        <f ca="1">+IF(ISERROR(HLOOKUP($B48,INDIRECT("'Monthly Resource Report'!"&amp;'Coleman Validation'!H$665666&amp;":"&amp;'Coleman Validation'!H$665667),'Coleman Validation'!H$665668,FALSE)),0,HLOOKUP($B48,INDIRECT("'Monthly Resource Report'!"&amp;'Coleman Validation'!H$665666&amp;":"&amp;'Coleman Validation'!H$665667),'Coleman Validation'!H$665668,FALSE))</f>
        <v>1.9699996692939425</v>
      </c>
      <c r="I48" s="317">
        <f ca="1">+IF(ISERROR(HLOOKUP($B48,INDIRECT("'Monthly Resource Report'!"&amp;'Coleman Validation'!I$665666&amp;":"&amp;'Coleman Validation'!I$665667),'Coleman Validation'!I$665668,FALSE)),0,HLOOKUP($B48,INDIRECT("'Monthly Resource Report'!"&amp;'Coleman Validation'!I$665666&amp;":"&amp;'Coleman Validation'!I$665667),'Coleman Validation'!I$665668,FALSE))</f>
        <v>0.32649497079945755</v>
      </c>
      <c r="J48" s="318">
        <f ca="1">+IF(ISERROR(HLOOKUP($B48,INDIRECT("'Monthly Resource Report'!"&amp;'Coleman Validation'!J$665666&amp;":"&amp;'Coleman Validation'!J$665667),'Coleman Validation'!J$665668,FALSE)),0,HLOOKUP($B48,INDIRECT("'Monthly Resource Report'!"&amp;'Coleman Validation'!J$665666&amp;":"&amp;'Coleman Validation'!J$665667),'Coleman Validation'!J$665668,FALSE))</f>
        <v>0.20034873169834902</v>
      </c>
      <c r="L48" s="301">
        <v>42644</v>
      </c>
      <c r="M48" s="294">
        <v>146</v>
      </c>
      <c r="N48" s="297">
        <v>1.97</v>
      </c>
      <c r="O48" s="299">
        <v>0.33</v>
      </c>
      <c r="P48" s="295">
        <v>0.2</v>
      </c>
      <c r="Q48" s="294">
        <f ca="1">+IF(ISERROR(HLOOKUP($B48,INDIRECT("'Monthly Resource Report'!"&amp;'Coleman Validation'!Q$665666&amp;":"&amp;'Coleman Validation'!Q$665667),'Coleman Validation'!Q$665668,FALSE)),0,HLOOKUP($B48,INDIRECT("'Monthly Resource Report'!"&amp;'Coleman Validation'!Q$665666&amp;":"&amp;'Coleman Validation'!Q$665667),'Coleman Validation'!Q$665668,FALSE))</f>
        <v>146</v>
      </c>
      <c r="R48" s="297">
        <f ca="1">+IF(ISERROR(HLOOKUP($B48,INDIRECT("'Monthly Resource Report'!"&amp;'Coleman Validation'!R$665666&amp;":"&amp;'Coleman Validation'!R$665667),'Coleman Validation'!R$665668,FALSE)),0,HLOOKUP($B48,INDIRECT("'Monthly Resource Report'!"&amp;'Coleman Validation'!R$665666&amp;":"&amp;'Coleman Validation'!R$665667),'Coleman Validation'!R$665668,FALSE))</f>
        <v>1.9699995575123341</v>
      </c>
      <c r="S48" s="317">
        <f ca="1">+IF(ISERROR(HLOOKUP($B48,INDIRECT("'Monthly Resource Report'!"&amp;'Coleman Validation'!S$665666&amp;":"&amp;'Coleman Validation'!S$665667),'Coleman Validation'!S$665668,FALSE)),0,HLOOKUP($B48,INDIRECT("'Monthly Resource Report'!"&amp;'Coleman Validation'!S$665666&amp;":"&amp;'Coleman Validation'!S$665667),'Coleman Validation'!S$665668,FALSE))</f>
        <v>0.32639086732087746</v>
      </c>
      <c r="T48" s="318">
        <f ca="1">+IF(ISERROR(HLOOKUP($B48,INDIRECT("'Monthly Resource Report'!"&amp;'Coleman Validation'!T$665666&amp;":"&amp;'Coleman Validation'!T$665667),'Coleman Validation'!T$665668,FALSE)),0,HLOOKUP($B48,INDIRECT("'Monthly Resource Report'!"&amp;'Coleman Validation'!T$665666&amp;":"&amp;'Coleman Validation'!T$665667),'Coleman Validation'!T$665668,FALSE))</f>
        <v>0.20060568257263234</v>
      </c>
      <c r="V48" s="301">
        <v>42644</v>
      </c>
      <c r="W48" s="294">
        <v>151</v>
      </c>
      <c r="X48" s="297">
        <v>1.97</v>
      </c>
      <c r="Y48" s="299">
        <v>0.33</v>
      </c>
      <c r="Z48" s="295">
        <v>0.2</v>
      </c>
      <c r="AA48" s="294">
        <f ca="1">+IF(ISERROR(HLOOKUP($B48,INDIRECT("'Monthly Resource Report'!"&amp;'Coleman Validation'!AA$665666&amp;":"&amp;'Coleman Validation'!AA$665667),'Coleman Validation'!AA$665668,FALSE)),0,HLOOKUP($B48,INDIRECT("'Monthly Resource Report'!"&amp;'Coleman Validation'!AA$665666&amp;":"&amp;'Coleman Validation'!AA$665667),'Coleman Validation'!AA$665668,FALSE))</f>
        <v>151</v>
      </c>
      <c r="AB48" s="297">
        <f ca="1">+IF(ISERROR(HLOOKUP($B48,INDIRECT("'Monthly Resource Report'!"&amp;'Coleman Validation'!AB$665666&amp;":"&amp;'Coleman Validation'!AB$665667),'Coleman Validation'!AB$665668,FALSE)),0,HLOOKUP($B48,INDIRECT("'Monthly Resource Report'!"&amp;'Coleman Validation'!AB$665666&amp;":"&amp;'Coleman Validation'!AB$665667),'Coleman Validation'!AB$665668,FALSE))</f>
        <v>1.9700001428098028</v>
      </c>
      <c r="AC48" s="317">
        <f ca="1">+IF(ISERROR(HLOOKUP($B48,INDIRECT("'Monthly Resource Report'!"&amp;'Coleman Validation'!AC$665666&amp;":"&amp;'Coleman Validation'!AC$665667),'Coleman Validation'!AC$665668,FALSE)),0,HLOOKUP($B48,INDIRECT("'Monthly Resource Report'!"&amp;'Coleman Validation'!AC$665666&amp;":"&amp;'Coleman Validation'!AC$665667),'Coleman Validation'!AC$665668,FALSE))</f>
        <v>0.32831328201258908</v>
      </c>
      <c r="AD48" s="318">
        <f ca="1">+IF(ISERROR(HLOOKUP($B48,INDIRECT("'Monthly Resource Report'!"&amp;'Coleman Validation'!AD$665666&amp;":"&amp;'Coleman Validation'!AD$665667),'Coleman Validation'!AD$665668,FALSE)),0,HLOOKUP($B48,INDIRECT("'Monthly Resource Report'!"&amp;'Coleman Validation'!AD$665666&amp;":"&amp;'Coleman Validation'!AD$665667),'Coleman Validation'!AD$665668,FALSE))</f>
        <v>0.20062528149052777</v>
      </c>
    </row>
    <row r="49" spans="2:30">
      <c r="B49" s="301">
        <v>42675</v>
      </c>
      <c r="C49" s="294">
        <v>146</v>
      </c>
      <c r="D49" s="297">
        <v>1.97</v>
      </c>
      <c r="E49" s="299">
        <v>0.33</v>
      </c>
      <c r="F49" s="295">
        <v>0.2</v>
      </c>
      <c r="G49" s="294">
        <f ca="1">+IF(ISERROR(HLOOKUP($B49,INDIRECT("'Monthly Resource Report'!"&amp;'Coleman Validation'!G$665666&amp;":"&amp;'Coleman Validation'!G$665667),'Coleman Validation'!G$665668,FALSE)),0,HLOOKUP($B49,INDIRECT("'Monthly Resource Report'!"&amp;'Coleman Validation'!G$665666&amp;":"&amp;'Coleman Validation'!G$665667),'Coleman Validation'!G$665668,FALSE))</f>
        <v>146</v>
      </c>
      <c r="H49" s="297">
        <f ca="1">+IF(ISERROR(HLOOKUP($B49,INDIRECT("'Monthly Resource Report'!"&amp;'Coleman Validation'!H$665666&amp;":"&amp;'Coleman Validation'!H$665667),'Coleman Validation'!H$665668,FALSE)),0,HLOOKUP($B49,INDIRECT("'Monthly Resource Report'!"&amp;'Coleman Validation'!H$665666&amp;":"&amp;'Coleman Validation'!H$665667),'Coleman Validation'!H$665668,FALSE))</f>
        <v>1.969999313449958</v>
      </c>
      <c r="I49" s="317">
        <f ca="1">+IF(ISERROR(HLOOKUP($B49,INDIRECT("'Monthly Resource Report'!"&amp;'Coleman Validation'!I$665666&amp;":"&amp;'Coleman Validation'!I$665667),'Coleman Validation'!I$665668,FALSE)),0,HLOOKUP($B49,INDIRECT("'Monthly Resource Report'!"&amp;'Coleman Validation'!I$665666&amp;":"&amp;'Coleman Validation'!I$665667),'Coleman Validation'!I$665668,FALSE))</f>
        <v>0.32743365258904295</v>
      </c>
      <c r="J49" s="318">
        <f ca="1">+IF(ISERROR(HLOOKUP($B49,INDIRECT("'Monthly Resource Report'!"&amp;'Coleman Validation'!J$665666&amp;":"&amp;'Coleman Validation'!J$665667),'Coleman Validation'!J$665668,FALSE)),0,HLOOKUP($B49,INDIRECT("'Monthly Resource Report'!"&amp;'Coleman Validation'!J$665666&amp;":"&amp;'Coleman Validation'!J$665667),'Coleman Validation'!J$665668,FALSE))</f>
        <v>0.20034817629316631</v>
      </c>
      <c r="L49" s="301">
        <v>42675</v>
      </c>
      <c r="M49" s="294">
        <v>146</v>
      </c>
      <c r="N49" s="297">
        <v>1.97</v>
      </c>
      <c r="O49" s="299">
        <v>0.33</v>
      </c>
      <c r="P49" s="295">
        <v>0.2</v>
      </c>
      <c r="Q49" s="294">
        <f ca="1">+IF(ISERROR(HLOOKUP($B49,INDIRECT("'Monthly Resource Report'!"&amp;'Coleman Validation'!Q$665666&amp;":"&amp;'Coleman Validation'!Q$665667),'Coleman Validation'!Q$665668,FALSE)),0,HLOOKUP($B49,INDIRECT("'Monthly Resource Report'!"&amp;'Coleman Validation'!Q$665666&amp;":"&amp;'Coleman Validation'!Q$665667),'Coleman Validation'!Q$665668,FALSE))</f>
        <v>146</v>
      </c>
      <c r="R49" s="297">
        <f ca="1">+IF(ISERROR(HLOOKUP($B49,INDIRECT("'Monthly Resource Report'!"&amp;'Coleman Validation'!R$665666&amp;":"&amp;'Coleman Validation'!R$665667),'Coleman Validation'!R$665668,FALSE)),0,HLOOKUP($B49,INDIRECT("'Monthly Resource Report'!"&amp;'Coleman Validation'!R$665666&amp;":"&amp;'Coleman Validation'!R$665667),'Coleman Validation'!R$665668,FALSE))</f>
        <v>1.9699994241838359</v>
      </c>
      <c r="S49" s="317">
        <f ca="1">+IF(ISERROR(HLOOKUP($B49,INDIRECT("'Monthly Resource Report'!"&amp;'Coleman Validation'!S$665666&amp;":"&amp;'Coleman Validation'!S$665667),'Coleman Validation'!S$665668,FALSE)),0,HLOOKUP($B49,INDIRECT("'Monthly Resource Report'!"&amp;'Coleman Validation'!S$665666&amp;":"&amp;'Coleman Validation'!S$665667),'Coleman Validation'!S$665668,FALSE))</f>
        <v>0.32743363278006521</v>
      </c>
      <c r="T49" s="318">
        <f ca="1">+IF(ISERROR(HLOOKUP($B49,INDIRECT("'Monthly Resource Report'!"&amp;'Coleman Validation'!T$665666&amp;":"&amp;'Coleman Validation'!T$665667),'Coleman Validation'!T$665668,FALSE)),0,HLOOKUP($B49,INDIRECT("'Monthly Resource Report'!"&amp;'Coleman Validation'!T$665666&amp;":"&amp;'Coleman Validation'!T$665667),'Coleman Validation'!T$665668,FALSE))</f>
        <v>0.20040866185676467</v>
      </c>
      <c r="V49" s="301">
        <v>42675</v>
      </c>
      <c r="W49" s="294">
        <v>151</v>
      </c>
      <c r="X49" s="297">
        <v>1.97</v>
      </c>
      <c r="Y49" s="299">
        <v>0.33</v>
      </c>
      <c r="Z49" s="295">
        <v>0.2</v>
      </c>
      <c r="AA49" s="294">
        <f ca="1">+IF(ISERROR(HLOOKUP($B49,INDIRECT("'Monthly Resource Report'!"&amp;'Coleman Validation'!AA$665666&amp;":"&amp;'Coleman Validation'!AA$665667),'Coleman Validation'!AA$665668,FALSE)),0,HLOOKUP($B49,INDIRECT("'Monthly Resource Report'!"&amp;'Coleman Validation'!AA$665666&amp;":"&amp;'Coleman Validation'!AA$665667),'Coleman Validation'!AA$665668,FALSE))</f>
        <v>151</v>
      </c>
      <c r="AB49" s="297">
        <f ca="1">+IF(ISERROR(HLOOKUP($B49,INDIRECT("'Monthly Resource Report'!"&amp;'Coleman Validation'!AB$665666&amp;":"&amp;'Coleman Validation'!AB$665667),'Coleman Validation'!AB$665668,FALSE)),0,HLOOKUP($B49,INDIRECT("'Monthly Resource Report'!"&amp;'Coleman Validation'!AB$665666&amp;":"&amp;'Coleman Validation'!AB$665667),'Coleman Validation'!AB$665668,FALSE))</f>
        <v>1.9700004229581696</v>
      </c>
      <c r="AC49" s="317">
        <f ca="1">+IF(ISERROR(HLOOKUP($B49,INDIRECT("'Monthly Resource Report'!"&amp;'Coleman Validation'!AC$665666&amp;":"&amp;'Coleman Validation'!AC$665667),'Coleman Validation'!AC$665668,FALSE)),0,HLOOKUP($B49,INDIRECT("'Monthly Resource Report'!"&amp;'Coleman Validation'!AC$665666&amp;":"&amp;'Coleman Validation'!AC$665667),'Coleman Validation'!AC$665668,FALSE))</f>
        <v>0.32884983087903213</v>
      </c>
      <c r="AD49" s="318">
        <f ca="1">+IF(ISERROR(HLOOKUP($B49,INDIRECT("'Monthly Resource Report'!"&amp;'Coleman Validation'!AD$665666&amp;":"&amp;'Coleman Validation'!AD$665667),'Coleman Validation'!AD$665668,FALSE)),0,HLOOKUP($B49,INDIRECT("'Monthly Resource Report'!"&amp;'Coleman Validation'!AD$665666&amp;":"&amp;'Coleman Validation'!AD$665667),'Coleman Validation'!AD$665668,FALSE))</f>
        <v>0.20063275109464412</v>
      </c>
    </row>
    <row r="50" spans="2:30">
      <c r="B50" s="301">
        <v>42705</v>
      </c>
      <c r="C50" s="294">
        <v>146</v>
      </c>
      <c r="D50" s="297">
        <v>1.97</v>
      </c>
      <c r="E50" s="299">
        <v>0.33</v>
      </c>
      <c r="F50" s="295">
        <v>0.2</v>
      </c>
      <c r="G50" s="294">
        <f ca="1">+IF(ISERROR(HLOOKUP($B50,INDIRECT("'Monthly Resource Report'!"&amp;'Coleman Validation'!G$665666&amp;":"&amp;'Coleman Validation'!G$665667),'Coleman Validation'!G$665668,FALSE)),0,HLOOKUP($B50,INDIRECT("'Monthly Resource Report'!"&amp;'Coleman Validation'!G$665666&amp;":"&amp;'Coleman Validation'!G$665667),'Coleman Validation'!G$665668,FALSE))</f>
        <v>146</v>
      </c>
      <c r="H50" s="297">
        <f ca="1">+IF(ISERROR(HLOOKUP($B50,INDIRECT("'Monthly Resource Report'!"&amp;'Coleman Validation'!H$665666&amp;":"&amp;'Coleman Validation'!H$665667),'Coleman Validation'!H$665668,FALSE)),0,HLOOKUP($B50,INDIRECT("'Monthly Resource Report'!"&amp;'Coleman Validation'!H$665666&amp;":"&amp;'Coleman Validation'!H$665667),'Coleman Validation'!H$665668,FALSE))</f>
        <v>1.9699993260320134</v>
      </c>
      <c r="I50" s="317">
        <f ca="1">+IF(ISERROR(HLOOKUP($B50,INDIRECT("'Monthly Resource Report'!"&amp;'Coleman Validation'!I$665666&amp;":"&amp;'Coleman Validation'!I$665667),'Coleman Validation'!I$665668,FALSE)),0,HLOOKUP($B50,INDIRECT("'Monthly Resource Report'!"&amp;'Coleman Validation'!I$665666&amp;":"&amp;'Coleman Validation'!I$665667),'Coleman Validation'!I$665668,FALSE))</f>
        <v>0.32603051724669257</v>
      </c>
      <c r="J50" s="318">
        <f ca="1">+IF(ISERROR(HLOOKUP($B50,INDIRECT("'Monthly Resource Report'!"&amp;'Coleman Validation'!J$665666&amp;":"&amp;'Coleman Validation'!J$665667),'Coleman Validation'!J$665668,FALSE)),0,HLOOKUP($B50,INDIRECT("'Monthly Resource Report'!"&amp;'Coleman Validation'!J$665666&amp;":"&amp;'Coleman Validation'!J$665667),'Coleman Validation'!J$665668,FALSE))</f>
        <v>0.20064513184214208</v>
      </c>
      <c r="L50" s="301">
        <v>42705</v>
      </c>
      <c r="M50" s="294">
        <v>146</v>
      </c>
      <c r="N50" s="297">
        <v>1.97</v>
      </c>
      <c r="O50" s="299">
        <v>0.33</v>
      </c>
      <c r="P50" s="295">
        <v>0.2</v>
      </c>
      <c r="Q50" s="294">
        <f ca="1">+IF(ISERROR(HLOOKUP($B50,INDIRECT("'Monthly Resource Report'!"&amp;'Coleman Validation'!Q$665666&amp;":"&amp;'Coleman Validation'!Q$665667),'Coleman Validation'!Q$665668,FALSE)),0,HLOOKUP($B50,INDIRECT("'Monthly Resource Report'!"&amp;'Coleman Validation'!Q$665666&amp;":"&amp;'Coleman Validation'!Q$665667),'Coleman Validation'!Q$665668,FALSE))</f>
        <v>146</v>
      </c>
      <c r="R50" s="297">
        <f ca="1">+IF(ISERROR(HLOOKUP($B50,INDIRECT("'Monthly Resource Report'!"&amp;'Coleman Validation'!R$665666&amp;":"&amp;'Coleman Validation'!R$665667),'Coleman Validation'!R$665668,FALSE)),0,HLOOKUP($B50,INDIRECT("'Monthly Resource Report'!"&amp;'Coleman Validation'!R$665666&amp;":"&amp;'Coleman Validation'!R$665667),'Coleman Validation'!R$665668,FALSE))</f>
        <v>1.9699987536823023</v>
      </c>
      <c r="S50" s="317">
        <f ca="1">+IF(ISERROR(HLOOKUP($B50,INDIRECT("'Monthly Resource Report'!"&amp;'Coleman Validation'!S$665666&amp;":"&amp;'Coleman Validation'!S$665667),'Coleman Validation'!S$665668,FALSE)),0,HLOOKUP($B50,INDIRECT("'Monthly Resource Report'!"&amp;'Coleman Validation'!S$665666&amp;":"&amp;'Coleman Validation'!S$665667),'Coleman Validation'!S$665668,FALSE))</f>
        <v>0.3257489163932224</v>
      </c>
      <c r="T50" s="318">
        <f ca="1">+IF(ISERROR(HLOOKUP($B50,INDIRECT("'Monthly Resource Report'!"&amp;'Coleman Validation'!T$665666&amp;":"&amp;'Coleman Validation'!T$665667),'Coleman Validation'!T$665668,FALSE)),0,HLOOKUP($B50,INDIRECT("'Monthly Resource Report'!"&amp;'Coleman Validation'!T$665666&amp;":"&amp;'Coleman Validation'!T$665667),'Coleman Validation'!T$665668,FALSE))</f>
        <v>0.20102458492903313</v>
      </c>
      <c r="V50" s="301">
        <v>42705</v>
      </c>
      <c r="W50" s="294">
        <v>151</v>
      </c>
      <c r="X50" s="297">
        <v>1.97</v>
      </c>
      <c r="Y50" s="299">
        <v>0.33</v>
      </c>
      <c r="Z50" s="295">
        <v>0.2</v>
      </c>
      <c r="AA50" s="294">
        <f ca="1">+IF(ISERROR(HLOOKUP($B50,INDIRECT("'Monthly Resource Report'!"&amp;'Coleman Validation'!AA$665666&amp;":"&amp;'Coleman Validation'!AA$665667),'Coleman Validation'!AA$665668,FALSE)),0,HLOOKUP($B50,INDIRECT("'Monthly Resource Report'!"&amp;'Coleman Validation'!AA$665666&amp;":"&amp;'Coleman Validation'!AA$665667),'Coleman Validation'!AA$665668,FALSE))</f>
        <v>151</v>
      </c>
      <c r="AB50" s="297">
        <f ca="1">+IF(ISERROR(HLOOKUP($B50,INDIRECT("'Monthly Resource Report'!"&amp;'Coleman Validation'!AB$665666&amp;":"&amp;'Coleman Validation'!AB$665667),'Coleman Validation'!AB$665668,FALSE)),0,HLOOKUP($B50,INDIRECT("'Monthly Resource Report'!"&amp;'Coleman Validation'!AB$665666&amp;":"&amp;'Coleman Validation'!AB$665667),'Coleman Validation'!AB$665668,FALSE))</f>
        <v>1.9700006812873776</v>
      </c>
      <c r="AC50" s="317">
        <f ca="1">+IF(ISERROR(HLOOKUP($B50,INDIRECT("'Monthly Resource Report'!"&amp;'Coleman Validation'!AC$665666&amp;":"&amp;'Coleman Validation'!AC$665667),'Coleman Validation'!AC$665668,FALSE)),0,HLOOKUP($B50,INDIRECT("'Monthly Resource Report'!"&amp;'Coleman Validation'!AC$665666&amp;":"&amp;'Coleman Validation'!AC$665667),'Coleman Validation'!AC$665668,FALSE))</f>
        <v>0.32778417711237295</v>
      </c>
      <c r="AD50" s="318">
        <f ca="1">+IF(ISERROR(HLOOKUP($B50,INDIRECT("'Monthly Resource Report'!"&amp;'Coleman Validation'!AD$665666&amp;":"&amp;'Coleman Validation'!AD$665667),'Coleman Validation'!AD$665668,FALSE)),0,HLOOKUP($B50,INDIRECT("'Monthly Resource Report'!"&amp;'Coleman Validation'!AD$665666&amp;":"&amp;'Coleman Validation'!AD$665667),'Coleman Validation'!AD$665668,FALSE))</f>
        <v>0.20063609296063661</v>
      </c>
    </row>
    <row r="51" spans="2:30">
      <c r="B51" s="301">
        <v>42736</v>
      </c>
      <c r="C51" s="294">
        <v>146</v>
      </c>
      <c r="D51" s="297">
        <v>2.017083</v>
      </c>
      <c r="E51" s="299">
        <v>0.33</v>
      </c>
      <c r="F51" s="295">
        <v>0.2</v>
      </c>
      <c r="G51" s="294">
        <f ca="1">+IF(ISERROR(HLOOKUP($B51,INDIRECT("'Monthly Resource Report'!"&amp;'Coleman Validation'!G$665666&amp;":"&amp;'Coleman Validation'!G$665667),'Coleman Validation'!G$665668,FALSE)),0,HLOOKUP($B51,INDIRECT("'Monthly Resource Report'!"&amp;'Coleman Validation'!G$665666&amp;":"&amp;'Coleman Validation'!G$665667),'Coleman Validation'!G$665668,FALSE))</f>
        <v>146</v>
      </c>
      <c r="H51" s="297">
        <f ca="1">+IF(ISERROR(HLOOKUP($B51,INDIRECT("'Monthly Resource Report'!"&amp;'Coleman Validation'!H$665666&amp;":"&amp;'Coleman Validation'!H$665667),'Coleman Validation'!H$665668,FALSE)),0,HLOOKUP($B51,INDIRECT("'Monthly Resource Report'!"&amp;'Coleman Validation'!H$665666&amp;":"&amp;'Coleman Validation'!H$665667),'Coleman Validation'!H$665668,FALSE))</f>
        <v>2.0169993956166303</v>
      </c>
      <c r="I51" s="317">
        <f ca="1">+IF(ISERROR(HLOOKUP($B51,INDIRECT("'Monthly Resource Report'!"&amp;'Coleman Validation'!I$665666&amp;":"&amp;'Coleman Validation'!I$665667),'Coleman Validation'!I$665668,FALSE)),0,HLOOKUP($B51,INDIRECT("'Monthly Resource Report'!"&amp;'Coleman Validation'!I$665666&amp;":"&amp;'Coleman Validation'!I$665667),'Coleman Validation'!I$665668,FALSE))</f>
        <v>0.32773540123799405</v>
      </c>
      <c r="J51" s="318">
        <f ca="1">+IF(ISERROR(HLOOKUP($B51,INDIRECT("'Monthly Resource Report'!"&amp;'Coleman Validation'!J$665666&amp;":"&amp;'Coleman Validation'!J$665667),'Coleman Validation'!J$665668,FALSE)),0,HLOOKUP($B51,INDIRECT("'Monthly Resource Report'!"&amp;'Coleman Validation'!J$665666&amp;":"&amp;'Coleman Validation'!J$665667),'Coleman Validation'!J$665668,FALSE))</f>
        <v>0.20034824374789448</v>
      </c>
      <c r="L51" s="301">
        <v>42736</v>
      </c>
      <c r="M51" s="294">
        <v>146</v>
      </c>
      <c r="N51" s="297">
        <v>2.017083</v>
      </c>
      <c r="O51" s="299">
        <v>0.33</v>
      </c>
      <c r="P51" s="295">
        <v>0.2</v>
      </c>
      <c r="Q51" s="294">
        <f ca="1">+IF(ISERROR(HLOOKUP($B51,INDIRECT("'Monthly Resource Report'!"&amp;'Coleman Validation'!Q$665666&amp;":"&amp;'Coleman Validation'!Q$665667),'Coleman Validation'!Q$665668,FALSE)),0,HLOOKUP($B51,INDIRECT("'Monthly Resource Report'!"&amp;'Coleman Validation'!Q$665666&amp;":"&amp;'Coleman Validation'!Q$665667),'Coleman Validation'!Q$665668,FALSE))</f>
        <v>146</v>
      </c>
      <c r="R51" s="297">
        <f ca="1">+IF(ISERROR(HLOOKUP($B51,INDIRECT("'Monthly Resource Report'!"&amp;'Coleman Validation'!R$665666&amp;":"&amp;'Coleman Validation'!R$665667),'Coleman Validation'!R$665668,FALSE)),0,HLOOKUP($B51,INDIRECT("'Monthly Resource Report'!"&amp;'Coleman Validation'!R$665666&amp;":"&amp;'Coleman Validation'!R$665667),'Coleman Validation'!R$665668,FALSE))</f>
        <v>2.0169994190038558</v>
      </c>
      <c r="S51" s="317">
        <f ca="1">+IF(ISERROR(HLOOKUP($B51,INDIRECT("'Monthly Resource Report'!"&amp;'Coleman Validation'!S$665666&amp;":"&amp;'Coleman Validation'!S$665667),'Coleman Validation'!S$665668,FALSE)),0,HLOOKUP($B51,INDIRECT("'Monthly Resource Report'!"&amp;'Coleman Validation'!S$665666&amp;":"&amp;'Coleman Validation'!S$665667),'Coleman Validation'!S$665668,FALSE))</f>
        <v>0.32785951825434578</v>
      </c>
      <c r="T51" s="318">
        <f ca="1">+IF(ISERROR(HLOOKUP($B51,INDIRECT("'Monthly Resource Report'!"&amp;'Coleman Validation'!T$665666&amp;":"&amp;'Coleman Validation'!T$665667),'Coleman Validation'!T$665668,FALSE)),0,HLOOKUP($B51,INDIRECT("'Monthly Resource Report'!"&amp;'Coleman Validation'!T$665666&amp;":"&amp;'Coleman Validation'!T$665667),'Coleman Validation'!T$665668,FALSE))</f>
        <v>0.20057582771767243</v>
      </c>
      <c r="V51" s="301">
        <v>42736</v>
      </c>
      <c r="W51" s="294">
        <v>151</v>
      </c>
      <c r="X51" s="297">
        <v>2.017083</v>
      </c>
      <c r="Y51" s="299">
        <v>0.33</v>
      </c>
      <c r="Z51" s="295">
        <v>0.2</v>
      </c>
      <c r="AA51" s="294">
        <f ca="1">+IF(ISERROR(HLOOKUP($B51,INDIRECT("'Monthly Resource Report'!"&amp;'Coleman Validation'!AA$665666&amp;":"&amp;'Coleman Validation'!AA$665667),'Coleman Validation'!AA$665668,FALSE)),0,HLOOKUP($B51,INDIRECT("'Monthly Resource Report'!"&amp;'Coleman Validation'!AA$665666&amp;":"&amp;'Coleman Validation'!AA$665667),'Coleman Validation'!AA$665668,FALSE))</f>
        <v>151</v>
      </c>
      <c r="AB51" s="297">
        <f ca="1">+IF(ISERROR(HLOOKUP($B51,INDIRECT("'Monthly Resource Report'!"&amp;'Coleman Validation'!AB$665666&amp;":"&amp;'Coleman Validation'!AB$665667),'Coleman Validation'!AB$665668,FALSE)),0,HLOOKUP($B51,INDIRECT("'Monthly Resource Report'!"&amp;'Coleman Validation'!AB$665666&amp;":"&amp;'Coleman Validation'!AB$665667),'Coleman Validation'!AB$665668,FALSE))</f>
        <v>2.0169983527924829</v>
      </c>
      <c r="AC51" s="317">
        <f ca="1">+IF(ISERROR(HLOOKUP($B51,INDIRECT("'Monthly Resource Report'!"&amp;'Coleman Validation'!AC$665666&amp;":"&amp;'Coleman Validation'!AC$665667),'Coleman Validation'!AC$665668,FALSE)),0,HLOOKUP($B51,INDIRECT("'Monthly Resource Report'!"&amp;'Coleman Validation'!AC$665666&amp;":"&amp;'Coleman Validation'!AC$665667),'Coleman Validation'!AC$665668,FALSE))</f>
        <v>0.32832419982789912</v>
      </c>
      <c r="AD51" s="318">
        <f ca="1">+IF(ISERROR(HLOOKUP($B51,INDIRECT("'Monthly Resource Report'!"&amp;'Coleman Validation'!AD$665666&amp;":"&amp;'Coleman Validation'!AD$665667),'Coleman Validation'!AD$665668,FALSE)),0,HLOOKUP($B51,INDIRECT("'Monthly Resource Report'!"&amp;'Coleman Validation'!AD$665666&amp;":"&amp;'Coleman Validation'!AD$665667),'Coleman Validation'!AD$665668,FALSE))</f>
        <v>0.20081268272720787</v>
      </c>
    </row>
    <row r="52" spans="2:30">
      <c r="B52" s="301">
        <v>42767</v>
      </c>
      <c r="C52" s="294">
        <v>146</v>
      </c>
      <c r="D52" s="297">
        <v>2.017083</v>
      </c>
      <c r="E52" s="299">
        <v>0.33</v>
      </c>
      <c r="F52" s="295">
        <v>0.2</v>
      </c>
      <c r="G52" s="294">
        <f ca="1">+IF(ISERROR(HLOOKUP($B52,INDIRECT("'Monthly Resource Report'!"&amp;'Coleman Validation'!G$665666&amp;":"&amp;'Coleman Validation'!G$665667),'Coleman Validation'!G$665668,FALSE)),0,HLOOKUP($B52,INDIRECT("'Monthly Resource Report'!"&amp;'Coleman Validation'!G$665666&amp;":"&amp;'Coleman Validation'!G$665667),'Coleman Validation'!G$665668,FALSE))</f>
        <v>146</v>
      </c>
      <c r="H52" s="297">
        <f ca="1">+IF(ISERROR(HLOOKUP($B52,INDIRECT("'Monthly Resource Report'!"&amp;'Coleman Validation'!H$665666&amp;":"&amp;'Coleman Validation'!H$665667),'Coleman Validation'!H$665668,FALSE)),0,HLOOKUP($B52,INDIRECT("'Monthly Resource Report'!"&amp;'Coleman Validation'!H$665666&amp;":"&amp;'Coleman Validation'!H$665667),'Coleman Validation'!H$665668,FALSE))</f>
        <v>2.0169998832184985</v>
      </c>
      <c r="I52" s="317">
        <f ca="1">+IF(ISERROR(HLOOKUP($B52,INDIRECT("'Monthly Resource Report'!"&amp;'Coleman Validation'!I$665666&amp;":"&amp;'Coleman Validation'!I$665667),'Coleman Validation'!I$665668,FALSE)),0,HLOOKUP($B52,INDIRECT("'Monthly Resource Report'!"&amp;'Coleman Validation'!I$665666&amp;":"&amp;'Coleman Validation'!I$665667),'Coleman Validation'!I$665668,FALSE))</f>
        <v>0.32783161013241141</v>
      </c>
      <c r="J52" s="318">
        <f ca="1">+IF(ISERROR(HLOOKUP($B52,INDIRECT("'Monthly Resource Report'!"&amp;'Coleman Validation'!J$665666&amp;":"&amp;'Coleman Validation'!J$665667),'Coleman Validation'!J$665668,FALSE)),0,HLOOKUP($B52,INDIRECT("'Monthly Resource Report'!"&amp;'Coleman Validation'!J$665666&amp;":"&amp;'Coleman Validation'!J$665667),'Coleman Validation'!J$665668,FALSE))</f>
        <v>0.20056157026741903</v>
      </c>
      <c r="L52" s="301">
        <v>42767</v>
      </c>
      <c r="M52" s="294">
        <v>146</v>
      </c>
      <c r="N52" s="297">
        <v>2.017083</v>
      </c>
      <c r="O52" s="299">
        <v>0.33</v>
      </c>
      <c r="P52" s="295">
        <v>0.2</v>
      </c>
      <c r="Q52" s="294">
        <f ca="1">+IF(ISERROR(HLOOKUP($B52,INDIRECT("'Monthly Resource Report'!"&amp;'Coleman Validation'!Q$665666&amp;":"&amp;'Coleman Validation'!Q$665667),'Coleman Validation'!Q$665668,FALSE)),0,HLOOKUP($B52,INDIRECT("'Monthly Resource Report'!"&amp;'Coleman Validation'!Q$665666&amp;":"&amp;'Coleman Validation'!Q$665667),'Coleman Validation'!Q$665668,FALSE))</f>
        <v>146</v>
      </c>
      <c r="R52" s="297">
        <f ca="1">+IF(ISERROR(HLOOKUP($B52,INDIRECT("'Monthly Resource Report'!"&amp;'Coleman Validation'!R$665666&amp;":"&amp;'Coleman Validation'!R$665667),'Coleman Validation'!R$665668,FALSE)),0,HLOOKUP($B52,INDIRECT("'Monthly Resource Report'!"&amp;'Coleman Validation'!R$665666&amp;":"&amp;'Coleman Validation'!R$665667),'Coleman Validation'!R$665668,FALSE))</f>
        <v>2.0169996512438968</v>
      </c>
      <c r="S52" s="317">
        <f ca="1">+IF(ISERROR(HLOOKUP($B52,INDIRECT("'Monthly Resource Report'!"&amp;'Coleman Validation'!S$665666&amp;":"&amp;'Coleman Validation'!S$665667),'Coleman Validation'!S$665668,FALSE)),0,HLOOKUP($B52,INDIRECT("'Monthly Resource Report'!"&amp;'Coleman Validation'!S$665666&amp;":"&amp;'Coleman Validation'!S$665667),'Coleman Validation'!S$665668,FALSE))</f>
        <v>0.32796251769695584</v>
      </c>
      <c r="T52" s="318">
        <f ca="1">+IF(ISERROR(HLOOKUP($B52,INDIRECT("'Monthly Resource Report'!"&amp;'Coleman Validation'!T$665666&amp;":"&amp;'Coleman Validation'!T$665667),'Coleman Validation'!T$665668,FALSE)),0,HLOOKUP($B52,INDIRECT("'Monthly Resource Report'!"&amp;'Coleman Validation'!T$665666&amp;":"&amp;'Coleman Validation'!T$665667),'Coleman Validation'!T$665668,FALSE))</f>
        <v>0.20064537323474693</v>
      </c>
      <c r="V52" s="301">
        <v>42767</v>
      </c>
      <c r="W52" s="294">
        <v>151</v>
      </c>
      <c r="X52" s="297">
        <v>2.017083</v>
      </c>
      <c r="Y52" s="299">
        <v>0.33</v>
      </c>
      <c r="Z52" s="295">
        <v>0.2</v>
      </c>
      <c r="AA52" s="294">
        <f ca="1">+IF(ISERROR(HLOOKUP($B52,INDIRECT("'Monthly Resource Report'!"&amp;'Coleman Validation'!AA$665666&amp;":"&amp;'Coleman Validation'!AA$665667),'Coleman Validation'!AA$665668,FALSE)),0,HLOOKUP($B52,INDIRECT("'Monthly Resource Report'!"&amp;'Coleman Validation'!AA$665666&amp;":"&amp;'Coleman Validation'!AA$665667),'Coleman Validation'!AA$665668,FALSE))</f>
        <v>151</v>
      </c>
      <c r="AB52" s="297">
        <f ca="1">+IF(ISERROR(HLOOKUP($B52,INDIRECT("'Monthly Resource Report'!"&amp;'Coleman Validation'!AB$665666&amp;":"&amp;'Coleman Validation'!AB$665667),'Coleman Validation'!AB$665668,FALSE)),0,HLOOKUP($B52,INDIRECT("'Monthly Resource Report'!"&amp;'Coleman Validation'!AB$665666&amp;":"&amp;'Coleman Validation'!AB$665667),'Coleman Validation'!AB$665668,FALSE))</f>
        <v>2.0169986780118387</v>
      </c>
      <c r="AC52" s="317">
        <f ca="1">+IF(ISERROR(HLOOKUP($B52,INDIRECT("'Monthly Resource Report'!"&amp;'Coleman Validation'!AC$665666&amp;":"&amp;'Coleman Validation'!AC$665667),'Coleman Validation'!AC$665668,FALSE)),0,HLOOKUP($B52,INDIRECT("'Monthly Resource Report'!"&amp;'Coleman Validation'!AC$665666&amp;":"&amp;'Coleman Validation'!AC$665667),'Coleman Validation'!AC$665668,FALSE))</f>
        <v>0.32852574486691483</v>
      </c>
      <c r="AD52" s="318">
        <f ca="1">+IF(ISERROR(HLOOKUP($B52,INDIRECT("'Monthly Resource Report'!"&amp;'Coleman Validation'!AD$665666&amp;":"&amp;'Coleman Validation'!AD$665667),'Coleman Validation'!AD$665668,FALSE)),0,HLOOKUP($B52,INDIRECT("'Monthly Resource Report'!"&amp;'Coleman Validation'!AD$665666&amp;":"&amp;'Coleman Validation'!AD$665667),'Coleman Validation'!AD$665668,FALSE))</f>
        <v>0.20044549202401324</v>
      </c>
    </row>
    <row r="53" spans="2:30">
      <c r="B53" s="301">
        <v>42795</v>
      </c>
      <c r="C53" s="294">
        <v>146</v>
      </c>
      <c r="D53" s="297">
        <v>2.017083</v>
      </c>
      <c r="E53" s="299">
        <v>0.33</v>
      </c>
      <c r="F53" s="295">
        <v>0.2</v>
      </c>
      <c r="G53" s="294">
        <f ca="1">+IF(ISERROR(HLOOKUP($B53,INDIRECT("'Monthly Resource Report'!"&amp;'Coleman Validation'!G$665666&amp;":"&amp;'Coleman Validation'!G$665667),'Coleman Validation'!G$665668,FALSE)),0,HLOOKUP($B53,INDIRECT("'Monthly Resource Report'!"&amp;'Coleman Validation'!G$665666&amp;":"&amp;'Coleman Validation'!G$665667),'Coleman Validation'!G$665668,FALSE))</f>
        <v>146</v>
      </c>
      <c r="H53" s="297">
        <f ca="1">+IF(ISERROR(HLOOKUP($B53,INDIRECT("'Monthly Resource Report'!"&amp;'Coleman Validation'!H$665666&amp;":"&amp;'Coleman Validation'!H$665667),'Coleman Validation'!H$665668,FALSE)),0,HLOOKUP($B53,INDIRECT("'Monthly Resource Report'!"&amp;'Coleman Validation'!H$665666&amp;":"&amp;'Coleman Validation'!H$665667),'Coleman Validation'!H$665668,FALSE))</f>
        <v>2.017000404320453</v>
      </c>
      <c r="I53" s="317">
        <f ca="1">+IF(ISERROR(HLOOKUP($B53,INDIRECT("'Monthly Resource Report'!"&amp;'Coleman Validation'!I$665666&amp;":"&amp;'Coleman Validation'!I$665667),'Coleman Validation'!I$665668,FALSE)),0,HLOOKUP($B53,INDIRECT("'Monthly Resource Report'!"&amp;'Coleman Validation'!I$665666&amp;":"&amp;'Coleman Validation'!I$665667),'Coleman Validation'!I$665668,FALSE))</f>
        <v>0.32492974965158622</v>
      </c>
      <c r="J53" s="318">
        <f ca="1">+IF(ISERROR(HLOOKUP($B53,INDIRECT("'Monthly Resource Report'!"&amp;'Coleman Validation'!J$665666&amp;":"&amp;'Coleman Validation'!J$665667),'Coleman Validation'!J$665668,FALSE)),0,HLOOKUP($B53,INDIRECT("'Monthly Resource Report'!"&amp;'Coleman Validation'!J$665666&amp;":"&amp;'Coleman Validation'!J$665667),'Coleman Validation'!J$665668,FALSE))</f>
        <v>0.20054453708257117</v>
      </c>
      <c r="L53" s="301">
        <v>42795</v>
      </c>
      <c r="M53" s="294">
        <v>146</v>
      </c>
      <c r="N53" s="297">
        <v>2.017083</v>
      </c>
      <c r="O53" s="299">
        <v>0.33</v>
      </c>
      <c r="P53" s="295">
        <v>0.2</v>
      </c>
      <c r="Q53" s="294">
        <f ca="1">+IF(ISERROR(HLOOKUP($B53,INDIRECT("'Monthly Resource Report'!"&amp;'Coleman Validation'!Q$665666&amp;":"&amp;'Coleman Validation'!Q$665667),'Coleman Validation'!Q$665668,FALSE)),0,HLOOKUP($B53,INDIRECT("'Monthly Resource Report'!"&amp;'Coleman Validation'!Q$665666&amp;":"&amp;'Coleman Validation'!Q$665667),'Coleman Validation'!Q$665668,FALSE))</f>
        <v>146</v>
      </c>
      <c r="R53" s="297">
        <f ca="1">+IF(ISERROR(HLOOKUP($B53,INDIRECT("'Monthly Resource Report'!"&amp;'Coleman Validation'!R$665666&amp;":"&amp;'Coleman Validation'!R$665667),'Coleman Validation'!R$665668,FALSE)),0,HLOOKUP($B53,INDIRECT("'Monthly Resource Report'!"&amp;'Coleman Validation'!R$665666&amp;":"&amp;'Coleman Validation'!R$665667),'Coleman Validation'!R$665668,FALSE))</f>
        <v>2.0170002201800843</v>
      </c>
      <c r="S53" s="317">
        <f ca="1">+IF(ISERROR(HLOOKUP($B53,INDIRECT("'Monthly Resource Report'!"&amp;'Coleman Validation'!S$665666&amp;":"&amp;'Coleman Validation'!S$665667),'Coleman Validation'!S$665668,FALSE)),0,HLOOKUP($B53,INDIRECT("'Monthly Resource Report'!"&amp;'Coleman Validation'!S$665666&amp;":"&amp;'Coleman Validation'!S$665667),'Coleman Validation'!S$665668,FALSE))</f>
        <v>0.32482733406837339</v>
      </c>
      <c r="T53" s="318">
        <f ca="1">+IF(ISERROR(HLOOKUP($B53,INDIRECT("'Monthly Resource Report'!"&amp;'Coleman Validation'!T$665666&amp;":"&amp;'Coleman Validation'!T$665667),'Coleman Validation'!T$665668,FALSE)),0,HLOOKUP($B53,INDIRECT("'Monthly Resource Report'!"&amp;'Coleman Validation'!T$665666&amp;":"&amp;'Coleman Validation'!T$665667),'Coleman Validation'!T$665668,FALSE))</f>
        <v>0.20063295793601174</v>
      </c>
      <c r="V53" s="301">
        <v>42795</v>
      </c>
      <c r="W53" s="294">
        <v>151</v>
      </c>
      <c r="X53" s="297">
        <v>2.017083</v>
      </c>
      <c r="Y53" s="299">
        <v>0.33</v>
      </c>
      <c r="Z53" s="295">
        <v>0.2</v>
      </c>
      <c r="AA53" s="294">
        <f ca="1">+IF(ISERROR(HLOOKUP($B53,INDIRECT("'Monthly Resource Report'!"&amp;'Coleman Validation'!AA$665666&amp;":"&amp;'Coleman Validation'!AA$665667),'Coleman Validation'!AA$665668,FALSE)),0,HLOOKUP($B53,INDIRECT("'Monthly Resource Report'!"&amp;'Coleman Validation'!AA$665666&amp;":"&amp;'Coleman Validation'!AA$665667),'Coleman Validation'!AA$665668,FALSE))</f>
        <v>151</v>
      </c>
      <c r="AB53" s="297">
        <f ca="1">+IF(ISERROR(HLOOKUP($B53,INDIRECT("'Monthly Resource Report'!"&amp;'Coleman Validation'!AB$665666&amp;":"&amp;'Coleman Validation'!AB$665667),'Coleman Validation'!AB$665668,FALSE)),0,HLOOKUP($B53,INDIRECT("'Monthly Resource Report'!"&amp;'Coleman Validation'!AB$665666&amp;":"&amp;'Coleman Validation'!AB$665667),'Coleman Validation'!AB$665668,FALSE))</f>
        <v>2.0169992353632247</v>
      </c>
      <c r="AC53" s="317">
        <f ca="1">+IF(ISERROR(HLOOKUP($B53,INDIRECT("'Monthly Resource Report'!"&amp;'Coleman Validation'!AC$665666&amp;":"&amp;'Coleman Validation'!AC$665667),'Coleman Validation'!AC$665668,FALSE)),0,HLOOKUP($B53,INDIRECT("'Monthly Resource Report'!"&amp;'Coleman Validation'!AC$665666&amp;":"&amp;'Coleman Validation'!AC$665667),'Coleman Validation'!AC$665668,FALSE))</f>
        <v>0.32575799040573711</v>
      </c>
      <c r="AD53" s="318">
        <f ca="1">+IF(ISERROR(HLOOKUP($B53,INDIRECT("'Monthly Resource Report'!"&amp;'Coleman Validation'!AD$665666&amp;":"&amp;'Coleman Validation'!AD$665667),'Coleman Validation'!AD$665668,FALSE)),0,HLOOKUP($B53,INDIRECT("'Monthly Resource Report'!"&amp;'Coleman Validation'!AD$665666&amp;":"&amp;'Coleman Validation'!AD$665667),'Coleman Validation'!AD$665668,FALSE))</f>
        <v>0.20087467755755159</v>
      </c>
    </row>
    <row r="54" spans="2:30">
      <c r="B54" s="301">
        <v>42826</v>
      </c>
      <c r="C54" s="294">
        <v>146</v>
      </c>
      <c r="D54" s="297">
        <v>2.017083</v>
      </c>
      <c r="E54" s="299">
        <v>0.33</v>
      </c>
      <c r="F54" s="295">
        <v>0.2</v>
      </c>
      <c r="G54" s="294">
        <f ca="1">+IF(ISERROR(HLOOKUP($B54,INDIRECT("'Monthly Resource Report'!"&amp;'Coleman Validation'!G$665666&amp;":"&amp;'Coleman Validation'!G$665667),'Coleman Validation'!G$665668,FALSE)),0,HLOOKUP($B54,INDIRECT("'Monthly Resource Report'!"&amp;'Coleman Validation'!G$665666&amp;":"&amp;'Coleman Validation'!G$665667),'Coleman Validation'!G$665668,FALSE))</f>
        <v>146</v>
      </c>
      <c r="H54" s="297">
        <f ca="1">+IF(ISERROR(HLOOKUP($B54,INDIRECT("'Monthly Resource Report'!"&amp;'Coleman Validation'!H$665666&amp;":"&amp;'Coleman Validation'!H$665667),'Coleman Validation'!H$665668,FALSE)),0,HLOOKUP($B54,INDIRECT("'Monthly Resource Report'!"&amp;'Coleman Validation'!H$665666&amp;":"&amp;'Coleman Validation'!H$665667),'Coleman Validation'!H$665668,FALSE))</f>
        <v>2.0170002061106911</v>
      </c>
      <c r="I54" s="317">
        <f ca="1">+IF(ISERROR(HLOOKUP($B54,INDIRECT("'Monthly Resource Report'!"&amp;'Coleman Validation'!I$665666&amp;":"&amp;'Coleman Validation'!I$665667),'Coleman Validation'!I$665668,FALSE)),0,HLOOKUP($B54,INDIRECT("'Monthly Resource Report'!"&amp;'Coleman Validation'!I$665666&amp;":"&amp;'Coleman Validation'!I$665667),'Coleman Validation'!I$665668,FALSE))</f>
        <v>0.32404184524484508</v>
      </c>
      <c r="J54" s="318">
        <f ca="1">+IF(ISERROR(HLOOKUP($B54,INDIRECT("'Monthly Resource Report'!"&amp;'Coleman Validation'!J$665666&amp;":"&amp;'Coleman Validation'!J$665667),'Coleman Validation'!J$665668,FALSE)),0,HLOOKUP($B54,INDIRECT("'Monthly Resource Report'!"&amp;'Coleman Validation'!J$665666&amp;":"&amp;'Coleman Validation'!J$665667),'Coleman Validation'!J$665668,FALSE))</f>
        <v>0.20039517184947331</v>
      </c>
      <c r="L54" s="301">
        <v>42826</v>
      </c>
      <c r="M54" s="294">
        <v>146</v>
      </c>
      <c r="N54" s="297">
        <v>2.017083</v>
      </c>
      <c r="O54" s="299">
        <v>0.33</v>
      </c>
      <c r="P54" s="295">
        <v>0.2</v>
      </c>
      <c r="Q54" s="294">
        <f ca="1">+IF(ISERROR(HLOOKUP($B54,INDIRECT("'Monthly Resource Report'!"&amp;'Coleman Validation'!Q$665666&amp;":"&amp;'Coleman Validation'!Q$665667),'Coleman Validation'!Q$665668,FALSE)),0,HLOOKUP($B54,INDIRECT("'Monthly Resource Report'!"&amp;'Coleman Validation'!Q$665666&amp;":"&amp;'Coleman Validation'!Q$665667),'Coleman Validation'!Q$665668,FALSE))</f>
        <v>146</v>
      </c>
      <c r="R54" s="297">
        <f ca="1">+IF(ISERROR(HLOOKUP($B54,INDIRECT("'Monthly Resource Report'!"&amp;'Coleman Validation'!R$665666&amp;":"&amp;'Coleman Validation'!R$665667),'Coleman Validation'!R$665668,FALSE)),0,HLOOKUP($B54,INDIRECT("'Monthly Resource Report'!"&amp;'Coleman Validation'!R$665666&amp;":"&amp;'Coleman Validation'!R$665667),'Coleman Validation'!R$665668,FALSE))</f>
        <v>2.0169998051821549</v>
      </c>
      <c r="S54" s="317">
        <f ca="1">+IF(ISERROR(HLOOKUP($B54,INDIRECT("'Monthly Resource Report'!"&amp;'Coleman Validation'!S$665666&amp;":"&amp;'Coleman Validation'!S$665667),'Coleman Validation'!S$665668,FALSE)),0,HLOOKUP($B54,INDIRECT("'Monthly Resource Report'!"&amp;'Coleman Validation'!S$665666&amp;":"&amp;'Coleman Validation'!S$665667),'Coleman Validation'!S$665668,FALSE))</f>
        <v>0.32429783106966475</v>
      </c>
      <c r="T54" s="318">
        <f ca="1">+IF(ISERROR(HLOOKUP($B54,INDIRECT("'Monthly Resource Report'!"&amp;'Coleman Validation'!T$665666&amp;":"&amp;'Coleman Validation'!T$665667),'Coleman Validation'!T$665668,FALSE)),0,HLOOKUP($B54,INDIRECT("'Monthly Resource Report'!"&amp;'Coleman Validation'!T$665666&amp;":"&amp;'Coleman Validation'!T$665667),'Coleman Validation'!T$665668,FALSE))</f>
        <v>0.20043788881782557</v>
      </c>
      <c r="V54" s="301">
        <v>42826</v>
      </c>
      <c r="W54" s="294">
        <v>151</v>
      </c>
      <c r="X54" s="297">
        <v>2.017083</v>
      </c>
      <c r="Y54" s="299">
        <v>0.33</v>
      </c>
      <c r="Z54" s="295">
        <v>0.2</v>
      </c>
      <c r="AA54" s="294">
        <f ca="1">+IF(ISERROR(HLOOKUP($B54,INDIRECT("'Monthly Resource Report'!"&amp;'Coleman Validation'!AA$665666&amp;":"&amp;'Coleman Validation'!AA$665667),'Coleman Validation'!AA$665668,FALSE)),0,HLOOKUP($B54,INDIRECT("'Monthly Resource Report'!"&amp;'Coleman Validation'!AA$665666&amp;":"&amp;'Coleman Validation'!AA$665667),'Coleman Validation'!AA$665668,FALSE))</f>
        <v>151</v>
      </c>
      <c r="AB54" s="297">
        <f ca="1">+IF(ISERROR(HLOOKUP($B54,INDIRECT("'Monthly Resource Report'!"&amp;'Coleman Validation'!AB$665666&amp;":"&amp;'Coleman Validation'!AB$665667),'Coleman Validation'!AB$665668,FALSE)),0,HLOOKUP($B54,INDIRECT("'Monthly Resource Report'!"&amp;'Coleman Validation'!AB$665666&amp;":"&amp;'Coleman Validation'!AB$665667),'Coleman Validation'!AB$665668,FALSE))</f>
        <v>2.0169994493797274</v>
      </c>
      <c r="AC54" s="317">
        <f ca="1">+IF(ISERROR(HLOOKUP($B54,INDIRECT("'Monthly Resource Report'!"&amp;'Coleman Validation'!AC$665666&amp;":"&amp;'Coleman Validation'!AC$665667),'Coleman Validation'!AC$665668,FALSE)),0,HLOOKUP($B54,INDIRECT("'Monthly Resource Report'!"&amp;'Coleman Validation'!AC$665666&amp;":"&amp;'Coleman Validation'!AC$665667),'Coleman Validation'!AC$665668,FALSE))</f>
        <v>0.32471087162743184</v>
      </c>
      <c r="AD54" s="318">
        <f ca="1">+IF(ISERROR(HLOOKUP($B54,INDIRECT("'Monthly Resource Report'!"&amp;'Coleman Validation'!AD$665666&amp;":"&amp;'Coleman Validation'!AD$665667),'Coleman Validation'!AD$665668,FALSE)),0,HLOOKUP($B54,INDIRECT("'Monthly Resource Report'!"&amp;'Coleman Validation'!AD$665666&amp;":"&amp;'Coleman Validation'!AD$665667),'Coleman Validation'!AD$665668,FALSE))</f>
        <v>0.20074659005223841</v>
      </c>
    </row>
    <row r="55" spans="2:30">
      <c r="B55" s="301">
        <v>42856</v>
      </c>
      <c r="C55" s="294">
        <v>146</v>
      </c>
      <c r="D55" s="297">
        <v>2.017083</v>
      </c>
      <c r="E55" s="299">
        <v>0.33</v>
      </c>
      <c r="F55" s="295">
        <v>2.6</v>
      </c>
      <c r="G55" s="294">
        <f ca="1">+IF(ISERROR(HLOOKUP($B55,INDIRECT("'Monthly Resource Report'!"&amp;'Coleman Validation'!G$665666&amp;":"&amp;'Coleman Validation'!G$665667),'Coleman Validation'!G$665668,FALSE)),0,HLOOKUP($B55,INDIRECT("'Monthly Resource Report'!"&amp;'Coleman Validation'!G$665666&amp;":"&amp;'Coleman Validation'!G$665667),'Coleman Validation'!G$665668,FALSE))</f>
        <v>146</v>
      </c>
      <c r="H55" s="297">
        <f ca="1">+IF(ISERROR(HLOOKUP($B55,INDIRECT("'Monthly Resource Report'!"&amp;'Coleman Validation'!H$665666&amp;":"&amp;'Coleman Validation'!H$665667),'Coleman Validation'!H$665668,FALSE)),0,HLOOKUP($B55,INDIRECT("'Monthly Resource Report'!"&amp;'Coleman Validation'!H$665666&amp;":"&amp;'Coleman Validation'!H$665667),'Coleman Validation'!H$665668,FALSE))</f>
        <v>2.01699933156676</v>
      </c>
      <c r="I55" s="317">
        <f ca="1">+IF(ISERROR(HLOOKUP($B55,INDIRECT("'Monthly Resource Report'!"&amp;'Coleman Validation'!I$665666&amp;":"&amp;'Coleman Validation'!I$665667),'Coleman Validation'!I$665668,FALSE)),0,HLOOKUP($B55,INDIRECT("'Monthly Resource Report'!"&amp;'Coleman Validation'!I$665666&amp;":"&amp;'Coleman Validation'!I$665667),'Coleman Validation'!I$665668,FALSE))</f>
        <v>0.32383537347325425</v>
      </c>
      <c r="J55" s="318">
        <f ca="1">+IF(ISERROR(HLOOKUP($B55,INDIRECT("'Monthly Resource Report'!"&amp;'Coleman Validation'!J$665666&amp;":"&amp;'Coleman Validation'!J$665667),'Coleman Validation'!J$665668,FALSE)),0,HLOOKUP($B55,INDIRECT("'Monthly Resource Report'!"&amp;'Coleman Validation'!J$665666&amp;":"&amp;'Coleman Validation'!J$665667),'Coleman Validation'!J$665668,FALSE))</f>
        <v>2.6049581446595811</v>
      </c>
      <c r="L55" s="301">
        <v>42856</v>
      </c>
      <c r="M55" s="294">
        <v>146</v>
      </c>
      <c r="N55" s="297">
        <v>2.017083</v>
      </c>
      <c r="O55" s="299">
        <v>0.33</v>
      </c>
      <c r="P55" s="295">
        <v>2.6</v>
      </c>
      <c r="Q55" s="294">
        <f ca="1">+IF(ISERROR(HLOOKUP($B55,INDIRECT("'Monthly Resource Report'!"&amp;'Coleman Validation'!Q$665666&amp;":"&amp;'Coleman Validation'!Q$665667),'Coleman Validation'!Q$665668,FALSE)),0,HLOOKUP($B55,INDIRECT("'Monthly Resource Report'!"&amp;'Coleman Validation'!Q$665666&amp;":"&amp;'Coleman Validation'!Q$665667),'Coleman Validation'!Q$665668,FALSE))</f>
        <v>146</v>
      </c>
      <c r="R55" s="297">
        <f ca="1">+IF(ISERROR(HLOOKUP($B55,INDIRECT("'Monthly Resource Report'!"&amp;'Coleman Validation'!R$665666&amp;":"&amp;'Coleman Validation'!R$665667),'Coleman Validation'!R$665668,FALSE)),0,HLOOKUP($B55,INDIRECT("'Monthly Resource Report'!"&amp;'Coleman Validation'!R$665666&amp;":"&amp;'Coleman Validation'!R$665667),'Coleman Validation'!R$665668,FALSE))</f>
        <v>2.0169991497311477</v>
      </c>
      <c r="S55" s="317">
        <f ca="1">+IF(ISERROR(HLOOKUP($B55,INDIRECT("'Monthly Resource Report'!"&amp;'Coleman Validation'!S$665666&amp;":"&amp;'Coleman Validation'!S$665667),'Coleman Validation'!S$665668,FALSE)),0,HLOOKUP($B55,INDIRECT("'Monthly Resource Report'!"&amp;'Coleman Validation'!S$665666&amp;":"&amp;'Coleman Validation'!S$665667),'Coleman Validation'!S$665668,FALSE))</f>
        <v>0.32373897427185089</v>
      </c>
      <c r="T55" s="318">
        <f ca="1">+IF(ISERROR(HLOOKUP($B55,INDIRECT("'Monthly Resource Report'!"&amp;'Coleman Validation'!T$665666&amp;":"&amp;'Coleman Validation'!T$665667),'Coleman Validation'!T$665668,FALSE)),0,HLOOKUP($B55,INDIRECT("'Monthly Resource Report'!"&amp;'Coleman Validation'!T$665666&amp;":"&amp;'Coleman Validation'!T$665667),'Coleman Validation'!T$665668,FALSE))</f>
        <v>2.6112586427514111</v>
      </c>
      <c r="V55" s="301">
        <v>42856</v>
      </c>
      <c r="W55" s="294">
        <v>151</v>
      </c>
      <c r="X55" s="297">
        <v>2.017083</v>
      </c>
      <c r="Y55" s="299">
        <v>0.33</v>
      </c>
      <c r="Z55" s="295">
        <v>0.2</v>
      </c>
      <c r="AA55" s="294">
        <f ca="1">+IF(ISERROR(HLOOKUP($B55,INDIRECT("'Monthly Resource Report'!"&amp;'Coleman Validation'!AA$665666&amp;":"&amp;'Coleman Validation'!AA$665667),'Coleman Validation'!AA$665668,FALSE)),0,HLOOKUP($B55,INDIRECT("'Monthly Resource Report'!"&amp;'Coleman Validation'!AA$665666&amp;":"&amp;'Coleman Validation'!AA$665667),'Coleman Validation'!AA$665668,FALSE))</f>
        <v>151</v>
      </c>
      <c r="AB55" s="297">
        <f ca="1">+IF(ISERROR(HLOOKUP($B55,INDIRECT("'Monthly Resource Report'!"&amp;'Coleman Validation'!AB$665666&amp;":"&amp;'Coleman Validation'!AB$665667),'Coleman Validation'!AB$665668,FALSE)),0,HLOOKUP($B55,INDIRECT("'Monthly Resource Report'!"&amp;'Coleman Validation'!AB$665666&amp;":"&amp;'Coleman Validation'!AB$665667),'Coleman Validation'!AB$665668,FALSE))</f>
        <v>2.016999705709241</v>
      </c>
      <c r="AC55" s="317">
        <f ca="1">+IF(ISERROR(HLOOKUP($B55,INDIRECT("'Monthly Resource Report'!"&amp;'Coleman Validation'!AC$665666&amp;":"&amp;'Coleman Validation'!AC$665667),'Coleman Validation'!AC$665668,FALSE)),0,HLOOKUP($B55,INDIRECT("'Monthly Resource Report'!"&amp;'Coleman Validation'!AC$665666&amp;":"&amp;'Coleman Validation'!AC$665667),'Coleman Validation'!AC$665668,FALSE))</f>
        <v>0.32314781376830315</v>
      </c>
      <c r="AD55" s="318">
        <f ca="1">+IF(ISERROR(HLOOKUP($B55,INDIRECT("'Monthly Resource Report'!"&amp;'Coleman Validation'!AD$665666&amp;":"&amp;'Coleman Validation'!AD$665667),'Coleman Validation'!AD$665668,FALSE)),0,HLOOKUP($B55,INDIRECT("'Monthly Resource Report'!"&amp;'Coleman Validation'!AD$665666&amp;":"&amp;'Coleman Validation'!AD$665667),'Coleman Validation'!AD$665668,FALSE))</f>
        <v>0.20292520112351337</v>
      </c>
    </row>
    <row r="56" spans="2:30">
      <c r="B56" s="301">
        <v>42887</v>
      </c>
      <c r="C56" s="294">
        <v>146</v>
      </c>
      <c r="D56" s="297">
        <v>2.017083</v>
      </c>
      <c r="E56" s="299">
        <v>0.33</v>
      </c>
      <c r="F56" s="295">
        <v>0.2</v>
      </c>
      <c r="G56" s="294">
        <f ca="1">+IF(ISERROR(HLOOKUP($B56,INDIRECT("'Monthly Resource Report'!"&amp;'Coleman Validation'!G$665666&amp;":"&amp;'Coleman Validation'!G$665667),'Coleman Validation'!G$665668,FALSE)),0,HLOOKUP($B56,INDIRECT("'Monthly Resource Report'!"&amp;'Coleman Validation'!G$665666&amp;":"&amp;'Coleman Validation'!G$665667),'Coleman Validation'!G$665668,FALSE))</f>
        <v>146</v>
      </c>
      <c r="H56" s="297">
        <f ca="1">+IF(ISERROR(HLOOKUP($B56,INDIRECT("'Monthly Resource Report'!"&amp;'Coleman Validation'!H$665666&amp;":"&amp;'Coleman Validation'!H$665667),'Coleman Validation'!H$665668,FALSE)),0,HLOOKUP($B56,INDIRECT("'Monthly Resource Report'!"&amp;'Coleman Validation'!H$665666&amp;":"&amp;'Coleman Validation'!H$665667),'Coleman Validation'!H$665668,FALSE))</f>
        <v>2.0170001836322458</v>
      </c>
      <c r="I56" s="317">
        <f ca="1">+IF(ISERROR(HLOOKUP($B56,INDIRECT("'Monthly Resource Report'!"&amp;'Coleman Validation'!I$665666&amp;":"&amp;'Coleman Validation'!I$665667),'Coleman Validation'!I$665668,FALSE)),0,HLOOKUP($B56,INDIRECT("'Monthly Resource Report'!"&amp;'Coleman Validation'!I$665666&amp;":"&amp;'Coleman Validation'!I$665667),'Coleman Validation'!I$665668,FALSE))</f>
        <v>0.32398630883757201</v>
      </c>
      <c r="J56" s="318">
        <f ca="1">+IF(ISERROR(HLOOKUP($B56,INDIRECT("'Monthly Resource Report'!"&amp;'Coleman Validation'!J$665666&amp;":"&amp;'Coleman Validation'!J$665667),'Coleman Validation'!J$665668,FALSE)),0,HLOOKUP($B56,INDIRECT("'Monthly Resource Report'!"&amp;'Coleman Validation'!J$665666&amp;":"&amp;'Coleman Validation'!J$665667),'Coleman Validation'!J$665668,FALSE))</f>
        <v>0.53474175206179497</v>
      </c>
      <c r="L56" s="301">
        <v>42887</v>
      </c>
      <c r="M56" s="294">
        <v>146</v>
      </c>
      <c r="N56" s="297">
        <v>2.017083</v>
      </c>
      <c r="O56" s="299">
        <v>0.33</v>
      </c>
      <c r="P56" s="295">
        <v>0.2</v>
      </c>
      <c r="Q56" s="294">
        <f ca="1">+IF(ISERROR(HLOOKUP($B56,INDIRECT("'Monthly Resource Report'!"&amp;'Coleman Validation'!Q$665666&amp;":"&amp;'Coleman Validation'!Q$665667),'Coleman Validation'!Q$665668,FALSE)),0,HLOOKUP($B56,INDIRECT("'Monthly Resource Report'!"&amp;'Coleman Validation'!Q$665666&amp;":"&amp;'Coleman Validation'!Q$665667),'Coleman Validation'!Q$665668,FALSE))</f>
        <v>146</v>
      </c>
      <c r="R56" s="297">
        <f ca="1">+IF(ISERROR(HLOOKUP($B56,INDIRECT("'Monthly Resource Report'!"&amp;'Coleman Validation'!R$665666&amp;":"&amp;'Coleman Validation'!R$665667),'Coleman Validation'!R$665668,FALSE)),0,HLOOKUP($B56,INDIRECT("'Monthly Resource Report'!"&amp;'Coleman Validation'!R$665666&amp;":"&amp;'Coleman Validation'!R$665667),'Coleman Validation'!R$665668,FALSE))</f>
        <v>2.0169999507704426</v>
      </c>
      <c r="S56" s="317">
        <f ca="1">+IF(ISERROR(HLOOKUP($B56,INDIRECT("'Monthly Resource Report'!"&amp;'Coleman Validation'!S$665666&amp;":"&amp;'Coleman Validation'!S$665667),'Coleman Validation'!S$665668,FALSE)),0,HLOOKUP($B56,INDIRECT("'Monthly Resource Report'!"&amp;'Coleman Validation'!S$665666&amp;":"&amp;'Coleman Validation'!S$665667),'Coleman Validation'!S$665668,FALSE))</f>
        <v>0.32380080662728422</v>
      </c>
      <c r="T56" s="318">
        <f ca="1">+IF(ISERROR(HLOOKUP($B56,INDIRECT("'Monthly Resource Report'!"&amp;'Coleman Validation'!T$665666&amp;":"&amp;'Coleman Validation'!T$665667),'Coleman Validation'!T$665668,FALSE)),0,HLOOKUP($B56,INDIRECT("'Monthly Resource Report'!"&amp;'Coleman Validation'!T$665666&amp;":"&amp;'Coleman Validation'!T$665667),'Coleman Validation'!T$665668,FALSE))</f>
        <v>0.4742754233835737</v>
      </c>
      <c r="V56" s="301">
        <v>42887</v>
      </c>
      <c r="W56" s="294">
        <v>151</v>
      </c>
      <c r="X56" s="297">
        <v>2.017083</v>
      </c>
      <c r="Y56" s="299">
        <v>0.33</v>
      </c>
      <c r="Z56" s="295">
        <v>0.2</v>
      </c>
      <c r="AA56" s="294">
        <f ca="1">+IF(ISERROR(HLOOKUP($B56,INDIRECT("'Monthly Resource Report'!"&amp;'Coleman Validation'!AA$665666&amp;":"&amp;'Coleman Validation'!AA$665667),'Coleman Validation'!AA$665668,FALSE)),0,HLOOKUP($B56,INDIRECT("'Monthly Resource Report'!"&amp;'Coleman Validation'!AA$665666&amp;":"&amp;'Coleman Validation'!AA$665667),'Coleman Validation'!AA$665668,FALSE))</f>
        <v>151</v>
      </c>
      <c r="AB56" s="297">
        <f ca="1">+IF(ISERROR(HLOOKUP($B56,INDIRECT("'Monthly Resource Report'!"&amp;'Coleman Validation'!AB$665666&amp;":"&amp;'Coleman Validation'!AB$665667),'Coleman Validation'!AB$665668,FALSE)),0,HLOOKUP($B56,INDIRECT("'Monthly Resource Report'!"&amp;'Coleman Validation'!AB$665666&amp;":"&amp;'Coleman Validation'!AB$665667),'Coleman Validation'!AB$665668,FALSE))</f>
        <v>2.0169995964008449</v>
      </c>
      <c r="AC56" s="317">
        <f ca="1">+IF(ISERROR(HLOOKUP($B56,INDIRECT("'Monthly Resource Report'!"&amp;'Coleman Validation'!AC$665666&amp;":"&amp;'Coleman Validation'!AC$665667),'Coleman Validation'!AC$665668,FALSE)),0,HLOOKUP($B56,INDIRECT("'Monthly Resource Report'!"&amp;'Coleman Validation'!AC$665666&amp;":"&amp;'Coleman Validation'!AC$665667),'Coleman Validation'!AC$665668,FALSE))</f>
        <v>0.32446526533944914</v>
      </c>
      <c r="AD56" s="318">
        <f ca="1">+IF(ISERROR(HLOOKUP($B56,INDIRECT("'Monthly Resource Report'!"&amp;'Coleman Validation'!AD$665666&amp;":"&amp;'Coleman Validation'!AD$665667),'Coleman Validation'!AD$665668,FALSE)),0,HLOOKUP($B56,INDIRECT("'Monthly Resource Report'!"&amp;'Coleman Validation'!AD$665666&amp;":"&amp;'Coleman Validation'!AD$665667),'Coleman Validation'!AD$665668,FALSE))</f>
        <v>0.20068515916766774</v>
      </c>
    </row>
    <row r="57" spans="2:30">
      <c r="B57" s="301">
        <v>42917</v>
      </c>
      <c r="C57" s="294">
        <v>146</v>
      </c>
      <c r="D57" s="297">
        <v>2.017083</v>
      </c>
      <c r="E57" s="299">
        <v>0.33</v>
      </c>
      <c r="F57" s="295">
        <v>0.2</v>
      </c>
      <c r="G57" s="294">
        <f ca="1">+IF(ISERROR(HLOOKUP($B57,INDIRECT("'Monthly Resource Report'!"&amp;'Coleman Validation'!G$665666&amp;":"&amp;'Coleman Validation'!G$665667),'Coleman Validation'!G$665668,FALSE)),0,HLOOKUP($B57,INDIRECT("'Monthly Resource Report'!"&amp;'Coleman Validation'!G$665666&amp;":"&amp;'Coleman Validation'!G$665667),'Coleman Validation'!G$665668,FALSE))</f>
        <v>146</v>
      </c>
      <c r="H57" s="297">
        <f ca="1">+IF(ISERROR(HLOOKUP($B57,INDIRECT("'Monthly Resource Report'!"&amp;'Coleman Validation'!H$665666&amp;":"&amp;'Coleman Validation'!H$665667),'Coleman Validation'!H$665668,FALSE)),0,HLOOKUP($B57,INDIRECT("'Monthly Resource Report'!"&amp;'Coleman Validation'!H$665666&amp;":"&amp;'Coleman Validation'!H$665667),'Coleman Validation'!H$665668,FALSE))</f>
        <v>2.016999299012677</v>
      </c>
      <c r="I57" s="317">
        <f ca="1">+IF(ISERROR(HLOOKUP($B57,INDIRECT("'Monthly Resource Report'!"&amp;'Coleman Validation'!I$665666&amp;":"&amp;'Coleman Validation'!I$665667),'Coleman Validation'!I$665668,FALSE)),0,HLOOKUP($B57,INDIRECT("'Monthly Resource Report'!"&amp;'Coleman Validation'!I$665666&amp;":"&amp;'Coleman Validation'!I$665667),'Coleman Validation'!I$665668,FALSE))</f>
        <v>0.32391157614232097</v>
      </c>
      <c r="J57" s="318">
        <f ca="1">+IF(ISERROR(HLOOKUP($B57,INDIRECT("'Monthly Resource Report'!"&amp;'Coleman Validation'!J$665666&amp;":"&amp;'Coleman Validation'!J$665667),'Coleman Validation'!J$665668,FALSE)),0,HLOOKUP($B57,INDIRECT("'Monthly Resource Report'!"&amp;'Coleman Validation'!J$665666&amp;":"&amp;'Coleman Validation'!J$665667),'Coleman Validation'!J$665668,FALSE))</f>
        <v>0.20038724481889969</v>
      </c>
      <c r="L57" s="301">
        <v>42917</v>
      </c>
      <c r="M57" s="294">
        <v>146</v>
      </c>
      <c r="N57" s="297">
        <v>2.017083</v>
      </c>
      <c r="O57" s="299">
        <v>0.33</v>
      </c>
      <c r="P57" s="295">
        <v>0.2</v>
      </c>
      <c r="Q57" s="294">
        <f ca="1">+IF(ISERROR(HLOOKUP($B57,INDIRECT("'Monthly Resource Report'!"&amp;'Coleman Validation'!Q$665666&amp;":"&amp;'Coleman Validation'!Q$665667),'Coleman Validation'!Q$665668,FALSE)),0,HLOOKUP($B57,INDIRECT("'Monthly Resource Report'!"&amp;'Coleman Validation'!Q$665666&amp;":"&amp;'Coleman Validation'!Q$665667),'Coleman Validation'!Q$665668,FALSE))</f>
        <v>146</v>
      </c>
      <c r="R57" s="297">
        <f ca="1">+IF(ISERROR(HLOOKUP($B57,INDIRECT("'Monthly Resource Report'!"&amp;'Coleman Validation'!R$665666&amp;":"&amp;'Coleman Validation'!R$665667),'Coleman Validation'!R$665668,FALSE)),0,HLOOKUP($B57,INDIRECT("'Monthly Resource Report'!"&amp;'Coleman Validation'!R$665666&amp;":"&amp;'Coleman Validation'!R$665667),'Coleman Validation'!R$665668,FALSE))</f>
        <v>2.0169996669600589</v>
      </c>
      <c r="S57" s="317">
        <f ca="1">+IF(ISERROR(HLOOKUP($B57,INDIRECT("'Monthly Resource Report'!"&amp;'Coleman Validation'!S$665666&amp;":"&amp;'Coleman Validation'!S$665667),'Coleman Validation'!S$665668,FALSE)),0,HLOOKUP($B57,INDIRECT("'Monthly Resource Report'!"&amp;'Coleman Validation'!S$665666&amp;":"&amp;'Coleman Validation'!S$665667),'Coleman Validation'!S$665668,FALSE))</f>
        <v>0.32389717746225005</v>
      </c>
      <c r="T57" s="318">
        <f ca="1">+IF(ISERROR(HLOOKUP($B57,INDIRECT("'Monthly Resource Report'!"&amp;'Coleman Validation'!T$665666&amp;":"&amp;'Coleman Validation'!T$665667),'Coleman Validation'!T$665668,FALSE)),0,HLOOKUP($B57,INDIRECT("'Monthly Resource Report'!"&amp;'Coleman Validation'!T$665666&amp;":"&amp;'Coleman Validation'!T$665667),'Coleman Validation'!T$665668,FALSE))</f>
        <v>0.20065469781927445</v>
      </c>
      <c r="V57" s="301">
        <v>42917</v>
      </c>
      <c r="W57" s="294">
        <v>151</v>
      </c>
      <c r="X57" s="297">
        <v>2.017083</v>
      </c>
      <c r="Y57" s="299">
        <v>0.33</v>
      </c>
      <c r="Z57" s="295">
        <v>0.2</v>
      </c>
      <c r="AA57" s="294">
        <f ca="1">+IF(ISERROR(HLOOKUP($B57,INDIRECT("'Monthly Resource Report'!"&amp;'Coleman Validation'!AA$665666&amp;":"&amp;'Coleman Validation'!AA$665667),'Coleman Validation'!AA$665668,FALSE)),0,HLOOKUP($B57,INDIRECT("'Monthly Resource Report'!"&amp;'Coleman Validation'!AA$665666&amp;":"&amp;'Coleman Validation'!AA$665667),'Coleman Validation'!AA$665668,FALSE))</f>
        <v>151</v>
      </c>
      <c r="AB57" s="297">
        <f ca="1">+IF(ISERROR(HLOOKUP($B57,INDIRECT("'Monthly Resource Report'!"&amp;'Coleman Validation'!AB$665666&amp;":"&amp;'Coleman Validation'!AB$665667),'Coleman Validation'!AB$665668,FALSE)),0,HLOOKUP($B57,INDIRECT("'Monthly Resource Report'!"&amp;'Coleman Validation'!AB$665666&amp;":"&amp;'Coleman Validation'!AB$665667),'Coleman Validation'!AB$665668,FALSE))</f>
        <v>2.0169991203116613</v>
      </c>
      <c r="AC57" s="317">
        <f ca="1">+IF(ISERROR(HLOOKUP($B57,INDIRECT("'Monthly Resource Report'!"&amp;'Coleman Validation'!AC$665666&amp;":"&amp;'Coleman Validation'!AC$665667),'Coleman Validation'!AC$665668,FALSE)),0,HLOOKUP($B57,INDIRECT("'Monthly Resource Report'!"&amp;'Coleman Validation'!AC$665666&amp;":"&amp;'Coleman Validation'!AC$665667),'Coleman Validation'!AC$665668,FALSE))</f>
        <v>0.32470275968072798</v>
      </c>
      <c r="AD57" s="318">
        <f ca="1">+IF(ISERROR(HLOOKUP($B57,INDIRECT("'Monthly Resource Report'!"&amp;'Coleman Validation'!AD$665666&amp;":"&amp;'Coleman Validation'!AD$665667),'Coleman Validation'!AD$665668,FALSE)),0,HLOOKUP($B57,INDIRECT("'Monthly Resource Report'!"&amp;'Coleman Validation'!AD$665666&amp;":"&amp;'Coleman Validation'!AD$665667),'Coleman Validation'!AD$665668,FALSE))</f>
        <v>0.20089063507642019</v>
      </c>
    </row>
    <row r="58" spans="2:30">
      <c r="B58" s="301">
        <v>42948</v>
      </c>
      <c r="C58" s="294">
        <v>146</v>
      </c>
      <c r="D58" s="297">
        <v>2.017083</v>
      </c>
      <c r="E58" s="299">
        <v>0.33</v>
      </c>
      <c r="F58" s="295">
        <v>0.2</v>
      </c>
      <c r="G58" s="294">
        <f ca="1">+IF(ISERROR(HLOOKUP($B58,INDIRECT("'Monthly Resource Report'!"&amp;'Coleman Validation'!G$665666&amp;":"&amp;'Coleman Validation'!G$665667),'Coleman Validation'!G$665668,FALSE)),0,HLOOKUP($B58,INDIRECT("'Monthly Resource Report'!"&amp;'Coleman Validation'!G$665666&amp;":"&amp;'Coleman Validation'!G$665667),'Coleman Validation'!G$665668,FALSE))</f>
        <v>146</v>
      </c>
      <c r="H58" s="297">
        <f ca="1">+IF(ISERROR(HLOOKUP($B58,INDIRECT("'Monthly Resource Report'!"&amp;'Coleman Validation'!H$665666&amp;":"&amp;'Coleman Validation'!H$665667),'Coleman Validation'!H$665668,FALSE)),0,HLOOKUP($B58,INDIRECT("'Monthly Resource Report'!"&amp;'Coleman Validation'!H$665666&amp;":"&amp;'Coleman Validation'!H$665667),'Coleman Validation'!H$665668,FALSE))</f>
        <v>2.0170003855545557</v>
      </c>
      <c r="I58" s="317">
        <f ca="1">+IF(ISERROR(HLOOKUP($B58,INDIRECT("'Monthly Resource Report'!"&amp;'Coleman Validation'!I$665666&amp;":"&amp;'Coleman Validation'!I$665667),'Coleman Validation'!I$665668,FALSE)),0,HLOOKUP($B58,INDIRECT("'Monthly Resource Report'!"&amp;'Coleman Validation'!I$665666&amp;":"&amp;'Coleman Validation'!I$665667),'Coleman Validation'!I$665668,FALSE))</f>
        <v>0.32446722614298795</v>
      </c>
      <c r="J58" s="318">
        <f ca="1">+IF(ISERROR(HLOOKUP($B58,INDIRECT("'Monthly Resource Report'!"&amp;'Coleman Validation'!J$665666&amp;":"&amp;'Coleman Validation'!J$665667),'Coleman Validation'!J$665668,FALSE)),0,HLOOKUP($B58,INDIRECT("'Monthly Resource Report'!"&amp;'Coleman Validation'!J$665666&amp;":"&amp;'Coleman Validation'!J$665667),'Coleman Validation'!J$665668,FALSE))</f>
        <v>0.20036467931878707</v>
      </c>
      <c r="L58" s="301">
        <v>42948</v>
      </c>
      <c r="M58" s="294">
        <v>146</v>
      </c>
      <c r="N58" s="297">
        <v>2.017083</v>
      </c>
      <c r="O58" s="299">
        <v>0.33</v>
      </c>
      <c r="P58" s="295">
        <v>0.2</v>
      </c>
      <c r="Q58" s="294">
        <f ca="1">+IF(ISERROR(HLOOKUP($B58,INDIRECT("'Monthly Resource Report'!"&amp;'Coleman Validation'!Q$665666&amp;":"&amp;'Coleman Validation'!Q$665667),'Coleman Validation'!Q$665668,FALSE)),0,HLOOKUP($B58,INDIRECT("'Monthly Resource Report'!"&amp;'Coleman Validation'!Q$665666&amp;":"&amp;'Coleman Validation'!Q$665667),'Coleman Validation'!Q$665668,FALSE))</f>
        <v>146</v>
      </c>
      <c r="R58" s="297">
        <f ca="1">+IF(ISERROR(HLOOKUP($B58,INDIRECT("'Monthly Resource Report'!"&amp;'Coleman Validation'!R$665666&amp;":"&amp;'Coleman Validation'!R$665667),'Coleman Validation'!R$665668,FALSE)),0,HLOOKUP($B58,INDIRECT("'Monthly Resource Report'!"&amp;'Coleman Validation'!R$665666&amp;":"&amp;'Coleman Validation'!R$665667),'Coleman Validation'!R$665668,FALSE))</f>
        <v>2.0170002561296481</v>
      </c>
      <c r="S58" s="317">
        <f ca="1">+IF(ISERROR(HLOOKUP($B58,INDIRECT("'Monthly Resource Report'!"&amp;'Coleman Validation'!S$665666&amp;":"&amp;'Coleman Validation'!S$665667),'Coleman Validation'!S$665668,FALSE)),0,HLOOKUP($B58,INDIRECT("'Monthly Resource Report'!"&amp;'Coleman Validation'!S$665666&amp;":"&amp;'Coleman Validation'!S$665667),'Coleman Validation'!S$665668,FALSE))</f>
        <v>0.32459869164280269</v>
      </c>
      <c r="T58" s="318">
        <f ca="1">+IF(ISERROR(HLOOKUP($B58,INDIRECT("'Monthly Resource Report'!"&amp;'Coleman Validation'!T$665666&amp;":"&amp;'Coleman Validation'!T$665667),'Coleman Validation'!T$665668,FALSE)),0,HLOOKUP($B58,INDIRECT("'Monthly Resource Report'!"&amp;'Coleman Validation'!T$665666&amp;":"&amp;'Coleman Validation'!T$665667),'Coleman Validation'!T$665668,FALSE))</f>
        <v>0.20063578803562515</v>
      </c>
      <c r="V58" s="301">
        <v>42948</v>
      </c>
      <c r="W58" s="294">
        <v>151</v>
      </c>
      <c r="X58" s="297">
        <v>2.017083</v>
      </c>
      <c r="Y58" s="299">
        <v>0.33</v>
      </c>
      <c r="Z58" s="295">
        <v>0.2</v>
      </c>
      <c r="AA58" s="294">
        <f ca="1">+IF(ISERROR(HLOOKUP($B58,INDIRECT("'Monthly Resource Report'!"&amp;'Coleman Validation'!AA$665666&amp;":"&amp;'Coleman Validation'!AA$665667),'Coleman Validation'!AA$665668,FALSE)),0,HLOOKUP($B58,INDIRECT("'Monthly Resource Report'!"&amp;'Coleman Validation'!AA$665666&amp;":"&amp;'Coleman Validation'!AA$665667),'Coleman Validation'!AA$665668,FALSE))</f>
        <v>151</v>
      </c>
      <c r="AB58" s="297">
        <f ca="1">+IF(ISERROR(HLOOKUP($B58,INDIRECT("'Monthly Resource Report'!"&amp;'Coleman Validation'!AB$665666&amp;":"&amp;'Coleman Validation'!AB$665667),'Coleman Validation'!AB$665668,FALSE)),0,HLOOKUP($B58,INDIRECT("'Monthly Resource Report'!"&amp;'Coleman Validation'!AB$665666&amp;":"&amp;'Coleman Validation'!AB$665667),'Coleman Validation'!AB$665668,FALSE))</f>
        <v>2.0169993432392874</v>
      </c>
      <c r="AC58" s="317">
        <f ca="1">+IF(ISERROR(HLOOKUP($B58,INDIRECT("'Monthly Resource Report'!"&amp;'Coleman Validation'!AC$665666&amp;":"&amp;'Coleman Validation'!AC$665667),'Coleman Validation'!AC$665668,FALSE)),0,HLOOKUP($B58,INDIRECT("'Monthly Resource Report'!"&amp;'Coleman Validation'!AC$665666&amp;":"&amp;'Coleman Validation'!AC$665667),'Coleman Validation'!AC$665668,FALSE))</f>
        <v>0.32536194540667296</v>
      </c>
      <c r="AD58" s="318">
        <f ca="1">+IF(ISERROR(HLOOKUP($B58,INDIRECT("'Monthly Resource Report'!"&amp;'Coleman Validation'!AD$665666&amp;":"&amp;'Coleman Validation'!AD$665667),'Coleman Validation'!AD$665668,FALSE)),0,HLOOKUP($B58,INDIRECT("'Monthly Resource Report'!"&amp;'Coleman Validation'!AD$665666&amp;":"&amp;'Coleman Validation'!AD$665667),'Coleman Validation'!AD$665668,FALSE))</f>
        <v>0.20065607769163399</v>
      </c>
    </row>
    <row r="59" spans="2:30">
      <c r="B59" s="301">
        <v>42979</v>
      </c>
      <c r="C59" s="294">
        <v>146</v>
      </c>
      <c r="D59" s="297">
        <v>2.017083</v>
      </c>
      <c r="E59" s="299">
        <v>0.33</v>
      </c>
      <c r="F59" s="295">
        <v>0.2</v>
      </c>
      <c r="G59" s="294">
        <f ca="1">+IF(ISERROR(HLOOKUP($B59,INDIRECT("'Monthly Resource Report'!"&amp;'Coleman Validation'!G$665666&amp;":"&amp;'Coleman Validation'!G$665667),'Coleman Validation'!G$665668,FALSE)),0,HLOOKUP($B59,INDIRECT("'Monthly Resource Report'!"&amp;'Coleman Validation'!G$665666&amp;":"&amp;'Coleman Validation'!G$665667),'Coleman Validation'!G$665668,FALSE))</f>
        <v>146</v>
      </c>
      <c r="H59" s="297">
        <f ca="1">+IF(ISERROR(HLOOKUP($B59,INDIRECT("'Monthly Resource Report'!"&amp;'Coleman Validation'!H$665666&amp;":"&amp;'Coleman Validation'!H$665667),'Coleman Validation'!H$665668,FALSE)),0,HLOOKUP($B59,INDIRECT("'Monthly Resource Report'!"&amp;'Coleman Validation'!H$665666&amp;":"&amp;'Coleman Validation'!H$665667),'Coleman Validation'!H$665668,FALSE))</f>
        <v>2.0170000500951808</v>
      </c>
      <c r="I59" s="317">
        <f ca="1">+IF(ISERROR(HLOOKUP($B59,INDIRECT("'Monthly Resource Report'!"&amp;'Coleman Validation'!I$665666&amp;":"&amp;'Coleman Validation'!I$665667),'Coleman Validation'!I$665668,FALSE)),0,HLOOKUP($B59,INDIRECT("'Monthly Resource Report'!"&amp;'Coleman Validation'!I$665666&amp;":"&amp;'Coleman Validation'!I$665667),'Coleman Validation'!I$665668,FALSE))</f>
        <v>0.32330907070316967</v>
      </c>
      <c r="J59" s="318">
        <f ca="1">+IF(ISERROR(HLOOKUP($B59,INDIRECT("'Monthly Resource Report'!"&amp;'Coleman Validation'!J$665666&amp;":"&amp;'Coleman Validation'!J$665667),'Coleman Validation'!J$665668,FALSE)),0,HLOOKUP($B59,INDIRECT("'Monthly Resource Report'!"&amp;'Coleman Validation'!J$665666&amp;":"&amp;'Coleman Validation'!J$665667),'Coleman Validation'!J$665668,FALSE))</f>
        <v>0.20039892875861995</v>
      </c>
      <c r="L59" s="301">
        <v>42979</v>
      </c>
      <c r="M59" s="294">
        <v>146</v>
      </c>
      <c r="N59" s="297">
        <v>2.017083</v>
      </c>
      <c r="O59" s="299">
        <v>0.33</v>
      </c>
      <c r="P59" s="295">
        <v>0.2</v>
      </c>
      <c r="Q59" s="294">
        <f ca="1">+IF(ISERROR(HLOOKUP($B59,INDIRECT("'Monthly Resource Report'!"&amp;'Coleman Validation'!Q$665666&amp;":"&amp;'Coleman Validation'!Q$665667),'Coleman Validation'!Q$665668,FALSE)),0,HLOOKUP($B59,INDIRECT("'Monthly Resource Report'!"&amp;'Coleman Validation'!Q$665666&amp;":"&amp;'Coleman Validation'!Q$665667),'Coleman Validation'!Q$665668,FALSE))</f>
        <v>146</v>
      </c>
      <c r="R59" s="297">
        <f ca="1">+IF(ISERROR(HLOOKUP($B59,INDIRECT("'Monthly Resource Report'!"&amp;'Coleman Validation'!R$665666&amp;":"&amp;'Coleman Validation'!R$665667),'Coleman Validation'!R$665668,FALSE)),0,HLOOKUP($B59,INDIRECT("'Monthly Resource Report'!"&amp;'Coleman Validation'!R$665666&amp;":"&amp;'Coleman Validation'!R$665667),'Coleman Validation'!R$665668,FALSE))</f>
        <v>2.0170001480466624</v>
      </c>
      <c r="S59" s="317">
        <f ca="1">+IF(ISERROR(HLOOKUP($B59,INDIRECT("'Monthly Resource Report'!"&amp;'Coleman Validation'!S$665666&amp;":"&amp;'Coleman Validation'!S$665667),'Coleman Validation'!S$665668,FALSE)),0,HLOOKUP($B59,INDIRECT("'Monthly Resource Report'!"&amp;'Coleman Validation'!S$665666&amp;":"&amp;'Coleman Validation'!S$665667),'Coleman Validation'!S$665668,FALSE))</f>
        <v>0.32323986353417894</v>
      </c>
      <c r="T59" s="318">
        <f ca="1">+IF(ISERROR(HLOOKUP($B59,INDIRECT("'Monthly Resource Report'!"&amp;'Coleman Validation'!T$665666&amp;":"&amp;'Coleman Validation'!T$665667),'Coleman Validation'!T$665668,FALSE)),0,HLOOKUP($B59,INDIRECT("'Monthly Resource Report'!"&amp;'Coleman Validation'!T$665666&amp;":"&amp;'Coleman Validation'!T$665667),'Coleman Validation'!T$665668,FALSE))</f>
        <v>0.20067441670948225</v>
      </c>
      <c r="V59" s="301">
        <v>42979</v>
      </c>
      <c r="W59" s="294">
        <v>151</v>
      </c>
      <c r="X59" s="297">
        <v>2.017083</v>
      </c>
      <c r="Y59" s="299">
        <v>0.33</v>
      </c>
      <c r="Z59" s="295">
        <v>0.2</v>
      </c>
      <c r="AA59" s="294">
        <f ca="1">+IF(ISERROR(HLOOKUP($B59,INDIRECT("'Monthly Resource Report'!"&amp;'Coleman Validation'!AA$665666&amp;":"&amp;'Coleman Validation'!AA$665667),'Coleman Validation'!AA$665668,FALSE)),0,HLOOKUP($B59,INDIRECT("'Monthly Resource Report'!"&amp;'Coleman Validation'!AA$665666&amp;":"&amp;'Coleman Validation'!AA$665667),'Coleman Validation'!AA$665668,FALSE))</f>
        <v>151</v>
      </c>
      <c r="AB59" s="297">
        <f ca="1">+IF(ISERROR(HLOOKUP($B59,INDIRECT("'Monthly Resource Report'!"&amp;'Coleman Validation'!AB$665666&amp;":"&amp;'Coleman Validation'!AB$665667),'Coleman Validation'!AB$665668,FALSE)),0,HLOOKUP($B59,INDIRECT("'Monthly Resource Report'!"&amp;'Coleman Validation'!AB$665666&amp;":"&amp;'Coleman Validation'!AB$665667),'Coleman Validation'!AB$665668,FALSE))</f>
        <v>2.0169996635585887</v>
      </c>
      <c r="AC59" s="317">
        <f ca="1">+IF(ISERROR(HLOOKUP($B59,INDIRECT("'Monthly Resource Report'!"&amp;'Coleman Validation'!AC$665666&amp;":"&amp;'Coleman Validation'!AC$665667),'Coleman Validation'!AC$665668,FALSE)),0,HLOOKUP($B59,INDIRECT("'Monthly Resource Report'!"&amp;'Coleman Validation'!AC$665666&amp;":"&amp;'Coleman Validation'!AC$665667),'Coleman Validation'!AC$665668,FALSE))</f>
        <v>0.32421465894061863</v>
      </c>
      <c r="AD59" s="318">
        <f ca="1">+IF(ISERROR(HLOOKUP($B59,INDIRECT("'Monthly Resource Report'!"&amp;'Coleman Validation'!AD$665666&amp;":"&amp;'Coleman Validation'!AD$665667),'Coleman Validation'!AD$665668,FALSE)),0,HLOOKUP($B59,INDIRECT("'Monthly Resource Report'!"&amp;'Coleman Validation'!AD$665666&amp;":"&amp;'Coleman Validation'!AD$665667),'Coleman Validation'!AD$665668,FALSE))</f>
        <v>0.20070740538451359</v>
      </c>
    </row>
    <row r="60" spans="2:30">
      <c r="B60" s="301">
        <v>43009</v>
      </c>
      <c r="C60" s="294">
        <v>146</v>
      </c>
      <c r="D60" s="297">
        <v>2.017083</v>
      </c>
      <c r="E60" s="299">
        <v>0.33</v>
      </c>
      <c r="F60" s="295">
        <v>0.2</v>
      </c>
      <c r="G60" s="294">
        <f ca="1">+IF(ISERROR(HLOOKUP($B60,INDIRECT("'Monthly Resource Report'!"&amp;'Coleman Validation'!G$665666&amp;":"&amp;'Coleman Validation'!G$665667),'Coleman Validation'!G$665668,FALSE)),0,HLOOKUP($B60,INDIRECT("'Monthly Resource Report'!"&amp;'Coleman Validation'!G$665666&amp;":"&amp;'Coleman Validation'!G$665667),'Coleman Validation'!G$665668,FALSE))</f>
        <v>146</v>
      </c>
      <c r="H60" s="297">
        <f ca="1">+IF(ISERROR(HLOOKUP($B60,INDIRECT("'Monthly Resource Report'!"&amp;'Coleman Validation'!H$665666&amp;":"&amp;'Coleman Validation'!H$665667),'Coleman Validation'!H$665668,FALSE)),0,HLOOKUP($B60,INDIRECT("'Monthly Resource Report'!"&amp;'Coleman Validation'!H$665666&amp;":"&amp;'Coleman Validation'!H$665667),'Coleman Validation'!H$665668,FALSE))</f>
        <v>2.0169996679474411</v>
      </c>
      <c r="I60" s="317">
        <f ca="1">+IF(ISERROR(HLOOKUP($B60,INDIRECT("'Monthly Resource Report'!"&amp;'Coleman Validation'!I$665666&amp;":"&amp;'Coleman Validation'!I$665667),'Coleman Validation'!I$665668,FALSE)),0,HLOOKUP($B60,INDIRECT("'Monthly Resource Report'!"&amp;'Coleman Validation'!I$665666&amp;":"&amp;'Coleman Validation'!I$665667),'Coleman Validation'!I$665668,FALSE))</f>
        <v>0.32392720878519821</v>
      </c>
      <c r="J60" s="318">
        <f ca="1">+IF(ISERROR(HLOOKUP($B60,INDIRECT("'Monthly Resource Report'!"&amp;'Coleman Validation'!J$665666&amp;":"&amp;'Coleman Validation'!J$665667),'Coleman Validation'!J$665668,FALSE)),0,HLOOKUP($B60,INDIRECT("'Monthly Resource Report'!"&amp;'Coleman Validation'!J$665666&amp;":"&amp;'Coleman Validation'!J$665667),'Coleman Validation'!J$665668,FALSE))</f>
        <v>0.20036866723749017</v>
      </c>
      <c r="L60" s="301">
        <v>43009</v>
      </c>
      <c r="M60" s="294">
        <v>146</v>
      </c>
      <c r="N60" s="297">
        <v>2.017083</v>
      </c>
      <c r="O60" s="299">
        <v>0.33</v>
      </c>
      <c r="P60" s="295">
        <v>0.2</v>
      </c>
      <c r="Q60" s="294">
        <f ca="1">+IF(ISERROR(HLOOKUP($B60,INDIRECT("'Monthly Resource Report'!"&amp;'Coleman Validation'!Q$665666&amp;":"&amp;'Coleman Validation'!Q$665667),'Coleman Validation'!Q$665668,FALSE)),0,HLOOKUP($B60,INDIRECT("'Monthly Resource Report'!"&amp;'Coleman Validation'!Q$665666&amp;":"&amp;'Coleman Validation'!Q$665667),'Coleman Validation'!Q$665668,FALSE))</f>
        <v>146</v>
      </c>
      <c r="R60" s="297">
        <f ca="1">+IF(ISERROR(HLOOKUP($B60,INDIRECT("'Monthly Resource Report'!"&amp;'Coleman Validation'!R$665666&amp;":"&amp;'Coleman Validation'!R$665667),'Coleman Validation'!R$665668,FALSE)),0,HLOOKUP($B60,INDIRECT("'Monthly Resource Report'!"&amp;'Coleman Validation'!R$665666&amp;":"&amp;'Coleman Validation'!R$665667),'Coleman Validation'!R$665668,FALSE))</f>
        <v>2.0169997166536802</v>
      </c>
      <c r="S60" s="317">
        <f ca="1">+IF(ISERROR(HLOOKUP($B60,INDIRECT("'Monthly Resource Report'!"&amp;'Coleman Validation'!S$665666&amp;":"&amp;'Coleman Validation'!S$665667),'Coleman Validation'!S$665668,FALSE)),0,HLOOKUP($B60,INDIRECT("'Monthly Resource Report'!"&amp;'Coleman Validation'!S$665666&amp;":"&amp;'Coleman Validation'!S$665667),'Coleman Validation'!S$665668,FALSE))</f>
        <v>0.32407956264985277</v>
      </c>
      <c r="T60" s="318">
        <f ca="1">+IF(ISERROR(HLOOKUP($B60,INDIRECT("'Monthly Resource Report'!"&amp;'Coleman Validation'!T$665666&amp;":"&amp;'Coleman Validation'!T$665667),'Coleman Validation'!T$665668,FALSE)),0,HLOOKUP($B60,INDIRECT("'Monthly Resource Report'!"&amp;'Coleman Validation'!T$665666&amp;":"&amp;'Coleman Validation'!T$665667),'Coleman Validation'!T$665668,FALSE))</f>
        <v>0.20041902429813602</v>
      </c>
      <c r="V60" s="301">
        <v>43009</v>
      </c>
      <c r="W60" s="294">
        <v>151</v>
      </c>
      <c r="X60" s="297">
        <v>2.017083</v>
      </c>
      <c r="Y60" s="299">
        <v>0.33</v>
      </c>
      <c r="Z60" s="295">
        <v>0.2</v>
      </c>
      <c r="AA60" s="294">
        <f ca="1">+IF(ISERROR(HLOOKUP($B60,INDIRECT("'Monthly Resource Report'!"&amp;'Coleman Validation'!AA$665666&amp;":"&amp;'Coleman Validation'!AA$665667),'Coleman Validation'!AA$665668,FALSE)),0,HLOOKUP($B60,INDIRECT("'Monthly Resource Report'!"&amp;'Coleman Validation'!AA$665666&amp;":"&amp;'Coleman Validation'!AA$665667),'Coleman Validation'!AA$665668,FALSE))</f>
        <v>151</v>
      </c>
      <c r="AB60" s="297">
        <f ca="1">+IF(ISERROR(HLOOKUP($B60,INDIRECT("'Monthly Resource Report'!"&amp;'Coleman Validation'!AB$665666&amp;":"&amp;'Coleman Validation'!AB$665667),'Coleman Validation'!AB$665668,FALSE)),0,HLOOKUP($B60,INDIRECT("'Monthly Resource Report'!"&amp;'Coleman Validation'!AB$665666&amp;":"&amp;'Coleman Validation'!AB$665667),'Coleman Validation'!AB$665668,FALSE))</f>
        <v>2.0169996905834222</v>
      </c>
      <c r="AC60" s="317">
        <f ca="1">+IF(ISERROR(HLOOKUP($B60,INDIRECT("'Monthly Resource Report'!"&amp;'Coleman Validation'!AC$665666&amp;":"&amp;'Coleman Validation'!AC$665667),'Coleman Validation'!AC$665668,FALSE)),0,HLOOKUP($B60,INDIRECT("'Monthly Resource Report'!"&amp;'Coleman Validation'!AC$665666&amp;":"&amp;'Coleman Validation'!AC$665667),'Coleman Validation'!AC$665668,FALSE))</f>
        <v>0.32452388653799263</v>
      </c>
      <c r="AD60" s="318">
        <f ca="1">+IF(ISERROR(HLOOKUP($B60,INDIRECT("'Monthly Resource Report'!"&amp;'Coleman Validation'!AD$665666&amp;":"&amp;'Coleman Validation'!AD$665667),'Coleman Validation'!AD$665668,FALSE)),0,HLOOKUP($B60,INDIRECT("'Monthly Resource Report'!"&amp;'Coleman Validation'!AD$665666&amp;":"&amp;'Coleman Validation'!AD$665667),'Coleman Validation'!AD$665668,FALSE))</f>
        <v>0.20067037752556252</v>
      </c>
    </row>
    <row r="61" spans="2:30">
      <c r="B61" s="301">
        <v>43040</v>
      </c>
      <c r="C61" s="294">
        <v>146</v>
      </c>
      <c r="D61" s="297">
        <v>2.017083</v>
      </c>
      <c r="E61" s="299">
        <v>0.33</v>
      </c>
      <c r="F61" s="295">
        <v>0.2</v>
      </c>
      <c r="G61" s="294">
        <f ca="1">+IF(ISERROR(HLOOKUP($B61,INDIRECT("'Monthly Resource Report'!"&amp;'Coleman Validation'!G$665666&amp;":"&amp;'Coleman Validation'!G$665667),'Coleman Validation'!G$665668,FALSE)),0,HLOOKUP($B61,INDIRECT("'Monthly Resource Report'!"&amp;'Coleman Validation'!G$665666&amp;":"&amp;'Coleman Validation'!G$665667),'Coleman Validation'!G$665668,FALSE))</f>
        <v>146</v>
      </c>
      <c r="H61" s="297">
        <f ca="1">+IF(ISERROR(HLOOKUP($B61,INDIRECT("'Monthly Resource Report'!"&amp;'Coleman Validation'!H$665666&amp;":"&amp;'Coleman Validation'!H$665667),'Coleman Validation'!H$665668,FALSE)),0,HLOOKUP($B61,INDIRECT("'Monthly Resource Report'!"&amp;'Coleman Validation'!H$665666&amp;":"&amp;'Coleman Validation'!H$665667),'Coleman Validation'!H$665668,FALSE))</f>
        <v>2.0170001885636166</v>
      </c>
      <c r="I61" s="317">
        <f ca="1">+IF(ISERROR(HLOOKUP($B61,INDIRECT("'Monthly Resource Report'!"&amp;'Coleman Validation'!I$665666&amp;":"&amp;'Coleman Validation'!I$665667),'Coleman Validation'!I$665668,FALSE)),0,HLOOKUP($B61,INDIRECT("'Monthly Resource Report'!"&amp;'Coleman Validation'!I$665666&amp;":"&amp;'Coleman Validation'!I$665667),'Coleman Validation'!I$665668,FALSE))</f>
        <v>0.32529692913280805</v>
      </c>
      <c r="J61" s="318">
        <f ca="1">+IF(ISERROR(HLOOKUP($B61,INDIRECT("'Monthly Resource Report'!"&amp;'Coleman Validation'!J$665666&amp;":"&amp;'Coleman Validation'!J$665667),'Coleman Validation'!J$665668,FALSE)),0,HLOOKUP($B61,INDIRECT("'Monthly Resource Report'!"&amp;'Coleman Validation'!J$665666&amp;":"&amp;'Coleman Validation'!J$665667),'Coleman Validation'!J$665668,FALSE))</f>
        <v>0.20055997085888783</v>
      </c>
      <c r="L61" s="301">
        <v>43040</v>
      </c>
      <c r="M61" s="294">
        <v>146</v>
      </c>
      <c r="N61" s="297">
        <v>2.017083</v>
      </c>
      <c r="O61" s="299">
        <v>0.33</v>
      </c>
      <c r="P61" s="295">
        <v>0.2</v>
      </c>
      <c r="Q61" s="294">
        <f ca="1">+IF(ISERROR(HLOOKUP($B61,INDIRECT("'Monthly Resource Report'!"&amp;'Coleman Validation'!Q$665666&amp;":"&amp;'Coleman Validation'!Q$665667),'Coleman Validation'!Q$665668,FALSE)),0,HLOOKUP($B61,INDIRECT("'Monthly Resource Report'!"&amp;'Coleman Validation'!Q$665666&amp;":"&amp;'Coleman Validation'!Q$665667),'Coleman Validation'!Q$665668,FALSE))</f>
        <v>146</v>
      </c>
      <c r="R61" s="297">
        <f ca="1">+IF(ISERROR(HLOOKUP($B61,INDIRECT("'Monthly Resource Report'!"&amp;'Coleman Validation'!R$665666&amp;":"&amp;'Coleman Validation'!R$665667),'Coleman Validation'!R$665668,FALSE)),0,HLOOKUP($B61,INDIRECT("'Monthly Resource Report'!"&amp;'Coleman Validation'!R$665666&amp;":"&amp;'Coleman Validation'!R$665667),'Coleman Validation'!R$665668,FALSE))</f>
        <v>2.0170005926437513</v>
      </c>
      <c r="S61" s="317">
        <f ca="1">+IF(ISERROR(HLOOKUP($B61,INDIRECT("'Monthly Resource Report'!"&amp;'Coleman Validation'!S$665666&amp;":"&amp;'Coleman Validation'!S$665667),'Coleman Validation'!S$665668,FALSE)),0,HLOOKUP($B61,INDIRECT("'Monthly Resource Report'!"&amp;'Coleman Validation'!S$665666&amp;":"&amp;'Coleman Validation'!S$665667),'Coleman Validation'!S$665668,FALSE))</f>
        <v>0.32562044036044652</v>
      </c>
      <c r="T61" s="318">
        <f ca="1">+IF(ISERROR(HLOOKUP($B61,INDIRECT("'Monthly Resource Report'!"&amp;'Coleman Validation'!T$665666&amp;":"&amp;'Coleman Validation'!T$665667),'Coleman Validation'!T$665668,FALSE)),0,HLOOKUP($B61,INDIRECT("'Monthly Resource Report'!"&amp;'Coleman Validation'!T$665666&amp;":"&amp;'Coleman Validation'!T$665667),'Coleman Validation'!T$665668,FALSE))</f>
        <v>0.20062884127062031</v>
      </c>
      <c r="V61" s="301">
        <v>43040</v>
      </c>
      <c r="W61" s="294">
        <v>151</v>
      </c>
      <c r="X61" s="297">
        <v>2.017083</v>
      </c>
      <c r="Y61" s="299">
        <v>0.33</v>
      </c>
      <c r="Z61" s="295">
        <v>0.2</v>
      </c>
      <c r="AA61" s="294">
        <f ca="1">+IF(ISERROR(HLOOKUP($B61,INDIRECT("'Monthly Resource Report'!"&amp;'Coleman Validation'!AA$665666&amp;":"&amp;'Coleman Validation'!AA$665667),'Coleman Validation'!AA$665668,FALSE)),0,HLOOKUP($B61,INDIRECT("'Monthly Resource Report'!"&amp;'Coleman Validation'!AA$665666&amp;":"&amp;'Coleman Validation'!AA$665667),'Coleman Validation'!AA$665668,FALSE))</f>
        <v>151</v>
      </c>
      <c r="AB61" s="297">
        <f ca="1">+IF(ISERROR(HLOOKUP($B61,INDIRECT("'Monthly Resource Report'!"&amp;'Coleman Validation'!AB$665666&amp;":"&amp;'Coleman Validation'!AB$665667),'Coleman Validation'!AB$665668,FALSE)),0,HLOOKUP($B61,INDIRECT("'Monthly Resource Report'!"&amp;'Coleman Validation'!AB$665666&amp;":"&amp;'Coleman Validation'!AB$665667),'Coleman Validation'!AB$665668,FALSE))</f>
        <v>2.0169996125444434</v>
      </c>
      <c r="AC61" s="317">
        <f ca="1">+IF(ISERROR(HLOOKUP($B61,INDIRECT("'Monthly Resource Report'!"&amp;'Coleman Validation'!AC$665666&amp;":"&amp;'Coleman Validation'!AC$665667),'Coleman Validation'!AC$665668,FALSE)),0,HLOOKUP($B61,INDIRECT("'Monthly Resource Report'!"&amp;'Coleman Validation'!AC$665666&amp;":"&amp;'Coleman Validation'!AC$665667),'Coleman Validation'!AC$665668,FALSE))</f>
        <v>0.3258613792997565</v>
      </c>
      <c r="AD61" s="318">
        <f ca="1">+IF(ISERROR(HLOOKUP($B61,INDIRECT("'Monthly Resource Report'!"&amp;'Coleman Validation'!AD$665666&amp;":"&amp;'Coleman Validation'!AD$665667),'Coleman Validation'!AD$665668,FALSE)),0,HLOOKUP($B61,INDIRECT("'Monthly Resource Report'!"&amp;'Coleman Validation'!AD$665666&amp;":"&amp;'Coleman Validation'!AD$665667),'Coleman Validation'!AD$665668,FALSE))</f>
        <v>0.20066341918249839</v>
      </c>
    </row>
    <row r="62" spans="2:30">
      <c r="B62" s="301">
        <v>43070</v>
      </c>
      <c r="C62" s="294">
        <v>146</v>
      </c>
      <c r="D62" s="297">
        <v>2.017083</v>
      </c>
      <c r="E62" s="299">
        <v>0.33</v>
      </c>
      <c r="F62" s="295">
        <v>0.2</v>
      </c>
      <c r="G62" s="294">
        <f ca="1">+IF(ISERROR(HLOOKUP($B62,INDIRECT("'Monthly Resource Report'!"&amp;'Coleman Validation'!G$665666&amp;":"&amp;'Coleman Validation'!G$665667),'Coleman Validation'!G$665668,FALSE)),0,HLOOKUP($B62,INDIRECT("'Monthly Resource Report'!"&amp;'Coleman Validation'!G$665666&amp;":"&amp;'Coleman Validation'!G$665667),'Coleman Validation'!G$665668,FALSE))</f>
        <v>146</v>
      </c>
      <c r="H62" s="297">
        <f ca="1">+IF(ISERROR(HLOOKUP($B62,INDIRECT("'Monthly Resource Report'!"&amp;'Coleman Validation'!H$665666&amp;":"&amp;'Coleman Validation'!H$665667),'Coleman Validation'!H$665668,FALSE)),0,HLOOKUP($B62,INDIRECT("'Monthly Resource Report'!"&amp;'Coleman Validation'!H$665666&amp;":"&amp;'Coleman Validation'!H$665667),'Coleman Validation'!H$665668,FALSE))</f>
        <v>2.0169997469361194</v>
      </c>
      <c r="I62" s="317">
        <f ca="1">+IF(ISERROR(HLOOKUP($B62,INDIRECT("'Monthly Resource Report'!"&amp;'Coleman Validation'!I$665666&amp;":"&amp;'Coleman Validation'!I$665667),'Coleman Validation'!I$665668,FALSE)),0,HLOOKUP($B62,INDIRECT("'Monthly Resource Report'!"&amp;'Coleman Validation'!I$665666&amp;":"&amp;'Coleman Validation'!I$665667),'Coleman Validation'!I$665668,FALSE))</f>
        <v>0.32357743744843664</v>
      </c>
      <c r="J62" s="318">
        <f ca="1">+IF(ISERROR(HLOOKUP($B62,INDIRECT("'Monthly Resource Report'!"&amp;'Coleman Validation'!J$665666&amp;":"&amp;'Coleman Validation'!J$665667),'Coleman Validation'!J$665668,FALSE)),0,HLOOKUP($B62,INDIRECT("'Monthly Resource Report'!"&amp;'Coleman Validation'!J$665666&amp;":"&amp;'Coleman Validation'!J$665667),'Coleman Validation'!J$665668,FALSE))</f>
        <v>0.20056596122809262</v>
      </c>
      <c r="L62" s="301">
        <v>43070</v>
      </c>
      <c r="M62" s="294">
        <v>146</v>
      </c>
      <c r="N62" s="297">
        <v>2.017083</v>
      </c>
      <c r="O62" s="299">
        <v>0.33</v>
      </c>
      <c r="P62" s="295">
        <v>0.2</v>
      </c>
      <c r="Q62" s="294">
        <f ca="1">+IF(ISERROR(HLOOKUP($B62,INDIRECT("'Monthly Resource Report'!"&amp;'Coleman Validation'!Q$665666&amp;":"&amp;'Coleman Validation'!Q$665667),'Coleman Validation'!Q$665668,FALSE)),0,HLOOKUP($B62,INDIRECT("'Monthly Resource Report'!"&amp;'Coleman Validation'!Q$665666&amp;":"&amp;'Coleman Validation'!Q$665667),'Coleman Validation'!Q$665668,FALSE))</f>
        <v>146</v>
      </c>
      <c r="R62" s="297">
        <f ca="1">+IF(ISERROR(HLOOKUP($B62,INDIRECT("'Monthly Resource Report'!"&amp;'Coleman Validation'!R$665666&amp;":"&amp;'Coleman Validation'!R$665667),'Coleman Validation'!R$665668,FALSE)),0,HLOOKUP($B62,INDIRECT("'Monthly Resource Report'!"&amp;'Coleman Validation'!R$665666&amp;":"&amp;'Coleman Validation'!R$665667),'Coleman Validation'!R$665668,FALSE))</f>
        <v>2.0170002050688187</v>
      </c>
      <c r="S62" s="317">
        <f ca="1">+IF(ISERROR(HLOOKUP($B62,INDIRECT("'Monthly Resource Report'!"&amp;'Coleman Validation'!S$665666&amp;":"&amp;'Coleman Validation'!S$665667),'Coleman Validation'!S$665668,FALSE)),0,HLOOKUP($B62,INDIRECT("'Monthly Resource Report'!"&amp;'Coleman Validation'!S$665666&amp;":"&amp;'Coleman Validation'!S$665667),'Coleman Validation'!S$665668,FALSE))</f>
        <v>0.32355245443027969</v>
      </c>
      <c r="T62" s="318">
        <f ca="1">+IF(ISERROR(HLOOKUP($B62,INDIRECT("'Monthly Resource Report'!"&amp;'Coleman Validation'!T$665666&amp;":"&amp;'Coleman Validation'!T$665667),'Coleman Validation'!T$665668,FALSE)),0,HLOOKUP($B62,INDIRECT("'Monthly Resource Report'!"&amp;'Coleman Validation'!T$665666&amp;":"&amp;'Coleman Validation'!T$665667),'Coleman Validation'!T$665668,FALSE))</f>
        <v>0.20042668981917292</v>
      </c>
      <c r="V62" s="301">
        <v>43070</v>
      </c>
      <c r="W62" s="294">
        <v>151</v>
      </c>
      <c r="X62" s="297">
        <v>2.017083</v>
      </c>
      <c r="Y62" s="299">
        <v>0.33</v>
      </c>
      <c r="Z62" s="295">
        <v>0.2</v>
      </c>
      <c r="AA62" s="294">
        <f ca="1">+IF(ISERROR(HLOOKUP($B62,INDIRECT("'Monthly Resource Report'!"&amp;'Coleman Validation'!AA$665666&amp;":"&amp;'Coleman Validation'!AA$665667),'Coleman Validation'!AA$665668,FALSE)),0,HLOOKUP($B62,INDIRECT("'Monthly Resource Report'!"&amp;'Coleman Validation'!AA$665666&amp;":"&amp;'Coleman Validation'!AA$665667),'Coleman Validation'!AA$665668,FALSE))</f>
        <v>151</v>
      </c>
      <c r="AB62" s="297">
        <f ca="1">+IF(ISERROR(HLOOKUP($B62,INDIRECT("'Monthly Resource Report'!"&amp;'Coleman Validation'!AB$665666&amp;":"&amp;'Coleman Validation'!AB$665667),'Coleman Validation'!AB$665668,FALSE)),0,HLOOKUP($B62,INDIRECT("'Monthly Resource Report'!"&amp;'Coleman Validation'!AB$665666&amp;":"&amp;'Coleman Validation'!AB$665667),'Coleman Validation'!AB$665668,FALSE))</f>
        <v>2.0169995576225306</v>
      </c>
      <c r="AC62" s="317">
        <f ca="1">+IF(ISERROR(HLOOKUP($B62,INDIRECT("'Monthly Resource Report'!"&amp;'Coleman Validation'!AC$665666&amp;":"&amp;'Coleman Validation'!AC$665667),'Coleman Validation'!AC$665668,FALSE)),0,HLOOKUP($B62,INDIRECT("'Monthly Resource Report'!"&amp;'Coleman Validation'!AC$665666&amp;":"&amp;'Coleman Validation'!AC$665667),'Coleman Validation'!AC$665668,FALSE))</f>
        <v>0.3248358815427681</v>
      </c>
      <c r="AD62" s="318">
        <f ca="1">+IF(ISERROR(HLOOKUP($B62,INDIRECT("'Monthly Resource Report'!"&amp;'Coleman Validation'!AD$665666&amp;":"&amp;'Coleman Validation'!AD$665667),'Coleman Validation'!AD$665668,FALSE)),0,HLOOKUP($B62,INDIRECT("'Monthly Resource Report'!"&amp;'Coleman Validation'!AD$665666&amp;":"&amp;'Coleman Validation'!AD$665667),'Coleman Validation'!AD$665668,FALSE))</f>
        <v>0.20066921735860724</v>
      </c>
    </row>
    <row r="63" spans="2:30">
      <c r="B63" s="301">
        <v>43101</v>
      </c>
      <c r="C63" s="294">
        <v>146</v>
      </c>
      <c r="D63" s="297">
        <v>2.0679134915999997</v>
      </c>
      <c r="E63" s="299">
        <v>0.33</v>
      </c>
      <c r="F63" s="295">
        <v>0.2</v>
      </c>
      <c r="G63" s="294">
        <f ca="1">+IF(ISERROR(HLOOKUP($B63,INDIRECT("'Monthly Resource Report'!"&amp;'Coleman Validation'!G$665666&amp;":"&amp;'Coleman Validation'!G$665667),'Coleman Validation'!G$665668,FALSE)),0,HLOOKUP($B63,INDIRECT("'Monthly Resource Report'!"&amp;'Coleman Validation'!G$665666&amp;":"&amp;'Coleman Validation'!G$665667),'Coleman Validation'!G$665668,FALSE))</f>
        <v>146</v>
      </c>
      <c r="H63" s="297">
        <f ca="1">+IF(ISERROR(HLOOKUP($B63,INDIRECT("'Monthly Resource Report'!"&amp;'Coleman Validation'!H$665666&amp;":"&amp;'Coleman Validation'!H$665667),'Coleman Validation'!H$665668,FALSE)),0,HLOOKUP($B63,INDIRECT("'Monthly Resource Report'!"&amp;'Coleman Validation'!H$665666&amp;":"&amp;'Coleman Validation'!H$665667),'Coleman Validation'!H$665668,FALSE))</f>
        <v>2.068000083845138</v>
      </c>
      <c r="I63" s="317">
        <f ca="1">+IF(ISERROR(HLOOKUP($B63,INDIRECT("'Monthly Resource Report'!"&amp;'Coleman Validation'!I$665666&amp;":"&amp;'Coleman Validation'!I$665667),'Coleman Validation'!I$665668,FALSE)),0,HLOOKUP($B63,INDIRECT("'Monthly Resource Report'!"&amp;'Coleman Validation'!I$665666&amp;":"&amp;'Coleman Validation'!I$665667),'Coleman Validation'!I$665668,FALSE))</f>
        <v>0.32806377116045987</v>
      </c>
      <c r="J63" s="318">
        <f ca="1">+IF(ISERROR(HLOOKUP($B63,INDIRECT("'Monthly Resource Report'!"&amp;'Coleman Validation'!J$665666&amp;":"&amp;'Coleman Validation'!J$665667),'Coleman Validation'!J$665668,FALSE)),0,HLOOKUP($B63,INDIRECT("'Monthly Resource Report'!"&amp;'Coleman Validation'!J$665666&amp;":"&amp;'Coleman Validation'!J$665667),'Coleman Validation'!J$665668,FALSE))</f>
        <v>0.20050997613625307</v>
      </c>
      <c r="L63" s="301">
        <v>43101</v>
      </c>
      <c r="M63" s="294">
        <v>146</v>
      </c>
      <c r="N63" s="297">
        <v>2.0679134915999997</v>
      </c>
      <c r="O63" s="299">
        <v>0.33</v>
      </c>
      <c r="P63" s="295">
        <v>0.2</v>
      </c>
      <c r="Q63" s="294">
        <f ca="1">+IF(ISERROR(HLOOKUP($B63,INDIRECT("'Monthly Resource Report'!"&amp;'Coleman Validation'!Q$665666&amp;":"&amp;'Coleman Validation'!Q$665667),'Coleman Validation'!Q$665668,FALSE)),0,HLOOKUP($B63,INDIRECT("'Monthly Resource Report'!"&amp;'Coleman Validation'!Q$665666&amp;":"&amp;'Coleman Validation'!Q$665667),'Coleman Validation'!Q$665668,FALSE))</f>
        <v>146</v>
      </c>
      <c r="R63" s="297">
        <f ca="1">+IF(ISERROR(HLOOKUP($B63,INDIRECT("'Monthly Resource Report'!"&amp;'Coleman Validation'!R$665666&amp;":"&amp;'Coleman Validation'!R$665667),'Coleman Validation'!R$665668,FALSE)),0,HLOOKUP($B63,INDIRECT("'Monthly Resource Report'!"&amp;'Coleman Validation'!R$665666&amp;":"&amp;'Coleman Validation'!R$665667),'Coleman Validation'!R$665668,FALSE))</f>
        <v>2.06799995827161</v>
      </c>
      <c r="S63" s="317">
        <f ca="1">+IF(ISERROR(HLOOKUP($B63,INDIRECT("'Monthly Resource Report'!"&amp;'Coleman Validation'!S$665666&amp;":"&amp;'Coleman Validation'!S$665667),'Coleman Validation'!S$665668,FALSE)),0,HLOOKUP($B63,INDIRECT("'Monthly Resource Report'!"&amp;'Coleman Validation'!S$665666&amp;":"&amp;'Coleman Validation'!S$665667),'Coleman Validation'!S$665668,FALSE))</f>
        <v>0.32819604487490128</v>
      </c>
      <c r="T63" s="318">
        <f ca="1">+IF(ISERROR(HLOOKUP($B63,INDIRECT("'Monthly Resource Report'!"&amp;'Coleman Validation'!T$665666&amp;":"&amp;'Coleman Validation'!T$665667),'Coleman Validation'!T$665668,FALSE)),0,HLOOKUP($B63,INDIRECT("'Monthly Resource Report'!"&amp;'Coleman Validation'!T$665666&amp;":"&amp;'Coleman Validation'!T$665667),'Coleman Validation'!T$665668,FALSE))</f>
        <v>0.20057377085392139</v>
      </c>
      <c r="V63" s="301">
        <v>43101</v>
      </c>
      <c r="W63" s="294">
        <v>151</v>
      </c>
      <c r="X63" s="297">
        <v>2.0679134915999997</v>
      </c>
      <c r="Y63" s="299">
        <v>0.33</v>
      </c>
      <c r="Z63" s="295">
        <v>0.2</v>
      </c>
      <c r="AA63" s="294">
        <f ca="1">+IF(ISERROR(HLOOKUP($B63,INDIRECT("'Monthly Resource Report'!"&amp;'Coleman Validation'!AA$665666&amp;":"&amp;'Coleman Validation'!AA$665667),'Coleman Validation'!AA$665668,FALSE)),0,HLOOKUP($B63,INDIRECT("'Monthly Resource Report'!"&amp;'Coleman Validation'!AA$665666&amp;":"&amp;'Coleman Validation'!AA$665667),'Coleman Validation'!AA$665668,FALSE))</f>
        <v>151</v>
      </c>
      <c r="AB63" s="297">
        <f ca="1">+IF(ISERROR(HLOOKUP($B63,INDIRECT("'Monthly Resource Report'!"&amp;'Coleman Validation'!AB$665666&amp;":"&amp;'Coleman Validation'!AB$665667),'Coleman Validation'!AB$665668,FALSE)),0,HLOOKUP($B63,INDIRECT("'Monthly Resource Report'!"&amp;'Coleman Validation'!AB$665666&amp;":"&amp;'Coleman Validation'!AB$665667),'Coleman Validation'!AB$665668,FALSE))</f>
        <v>2.0680005754626825</v>
      </c>
      <c r="AC63" s="317">
        <f ca="1">+IF(ISERROR(HLOOKUP($B63,INDIRECT("'Monthly Resource Report'!"&amp;'Coleman Validation'!AC$665666&amp;":"&amp;'Coleman Validation'!AC$665667),'Coleman Validation'!AC$665668,FALSE)),0,HLOOKUP($B63,INDIRECT("'Monthly Resource Report'!"&amp;'Coleman Validation'!AC$665666&amp;":"&amp;'Coleman Validation'!AC$665667),'Coleman Validation'!AC$665668,FALSE))</f>
        <v>0.32849486713404075</v>
      </c>
      <c r="AD63" s="318">
        <f ca="1">+IF(ISERROR(HLOOKUP($B63,INDIRECT("'Monthly Resource Report'!"&amp;'Coleman Validation'!AD$665666&amp;":"&amp;'Coleman Validation'!AD$665667),'Coleman Validation'!AD$665668,FALSE)),0,HLOOKUP($B63,INDIRECT("'Monthly Resource Report'!"&amp;'Coleman Validation'!AD$665666&amp;":"&amp;'Coleman Validation'!AD$665667),'Coleman Validation'!AD$665668,FALSE))</f>
        <v>0.20081877406601029</v>
      </c>
    </row>
    <row r="64" spans="2:30">
      <c r="B64" s="301">
        <v>43132</v>
      </c>
      <c r="C64" s="294">
        <v>146</v>
      </c>
      <c r="D64" s="297">
        <v>2.0679134915999997</v>
      </c>
      <c r="E64" s="299">
        <v>0.33</v>
      </c>
      <c r="F64" s="295">
        <v>0.2</v>
      </c>
      <c r="G64" s="294">
        <f ca="1">+IF(ISERROR(HLOOKUP($B64,INDIRECT("'Monthly Resource Report'!"&amp;'Coleman Validation'!G$665666&amp;":"&amp;'Coleman Validation'!G$665667),'Coleman Validation'!G$665668,FALSE)),0,HLOOKUP($B64,INDIRECT("'Monthly Resource Report'!"&amp;'Coleman Validation'!G$665666&amp;":"&amp;'Coleman Validation'!G$665667),'Coleman Validation'!G$665668,FALSE))</f>
        <v>146</v>
      </c>
      <c r="H64" s="297">
        <f ca="1">+IF(ISERROR(HLOOKUP($B64,INDIRECT("'Monthly Resource Report'!"&amp;'Coleman Validation'!H$665666&amp;":"&amp;'Coleman Validation'!H$665667),'Coleman Validation'!H$665668,FALSE)),0,HLOOKUP($B64,INDIRECT("'Monthly Resource Report'!"&amp;'Coleman Validation'!H$665666&amp;":"&amp;'Coleman Validation'!H$665667),'Coleman Validation'!H$665668,FALSE))</f>
        <v>2.068000505561173</v>
      </c>
      <c r="I64" s="317">
        <f ca="1">+IF(ISERROR(HLOOKUP($B64,INDIRECT("'Monthly Resource Report'!"&amp;'Coleman Validation'!I$665666&amp;":"&amp;'Coleman Validation'!I$665667),'Coleman Validation'!I$665668,FALSE)),0,HLOOKUP($B64,INDIRECT("'Monthly Resource Report'!"&amp;'Coleman Validation'!I$665666&amp;":"&amp;'Coleman Validation'!I$665667),'Coleman Validation'!I$665668,FALSE))</f>
        <v>0.32828592672029988</v>
      </c>
      <c r="J64" s="318">
        <f ca="1">+IF(ISERROR(HLOOKUP($B64,INDIRECT("'Monthly Resource Report'!"&amp;'Coleman Validation'!J$665666&amp;":"&amp;'Coleman Validation'!J$665667),'Coleman Validation'!J$665668,FALSE)),0,HLOOKUP($B64,INDIRECT("'Monthly Resource Report'!"&amp;'Coleman Validation'!J$665666&amp;":"&amp;'Coleman Validation'!J$665667),'Coleman Validation'!J$665668,FALSE))</f>
        <v>0.20037441756809715</v>
      </c>
      <c r="L64" s="301">
        <v>43132</v>
      </c>
      <c r="M64" s="294">
        <v>146</v>
      </c>
      <c r="N64" s="297">
        <v>2.0679134915999997</v>
      </c>
      <c r="O64" s="299">
        <v>0.33</v>
      </c>
      <c r="P64" s="295">
        <v>0.2</v>
      </c>
      <c r="Q64" s="294">
        <f ca="1">+IF(ISERROR(HLOOKUP($B64,INDIRECT("'Monthly Resource Report'!"&amp;'Coleman Validation'!Q$665666&amp;":"&amp;'Coleman Validation'!Q$665667),'Coleman Validation'!Q$665668,FALSE)),0,HLOOKUP($B64,INDIRECT("'Monthly Resource Report'!"&amp;'Coleman Validation'!Q$665666&amp;":"&amp;'Coleman Validation'!Q$665667),'Coleman Validation'!Q$665668,FALSE))</f>
        <v>146</v>
      </c>
      <c r="R64" s="297">
        <f ca="1">+IF(ISERROR(HLOOKUP($B64,INDIRECT("'Monthly Resource Report'!"&amp;'Coleman Validation'!R$665666&amp;":"&amp;'Coleman Validation'!R$665667),'Coleman Validation'!R$665668,FALSE)),0,HLOOKUP($B64,INDIRECT("'Monthly Resource Report'!"&amp;'Coleman Validation'!R$665666&amp;":"&amp;'Coleman Validation'!R$665667),'Coleman Validation'!R$665668,FALSE))</f>
        <v>2.068000368235118</v>
      </c>
      <c r="S64" s="317">
        <f ca="1">+IF(ISERROR(HLOOKUP($B64,INDIRECT("'Monthly Resource Report'!"&amp;'Coleman Validation'!S$665666&amp;":"&amp;'Coleman Validation'!S$665667),'Coleman Validation'!S$665668,FALSE)),0,HLOOKUP($B64,INDIRECT("'Monthly Resource Report'!"&amp;'Coleman Validation'!S$665666&amp;":"&amp;'Coleman Validation'!S$665667),'Coleman Validation'!S$665668,FALSE))</f>
        <v>0.32826184021549776</v>
      </c>
      <c r="T64" s="318">
        <f ca="1">+IF(ISERROR(HLOOKUP($B64,INDIRECT("'Monthly Resource Report'!"&amp;'Coleman Validation'!T$665666&amp;":"&amp;'Coleman Validation'!T$665667),'Coleman Validation'!T$665668,FALSE)),0,HLOOKUP($B64,INDIRECT("'Monthly Resource Report'!"&amp;'Coleman Validation'!T$665666&amp;":"&amp;'Coleman Validation'!T$665667),'Coleman Validation'!T$665668,FALSE))</f>
        <v>0.20042354916197433</v>
      </c>
      <c r="V64" s="301">
        <v>43132</v>
      </c>
      <c r="W64" s="294">
        <v>151</v>
      </c>
      <c r="X64" s="297">
        <v>2.0679134915999997</v>
      </c>
      <c r="Y64" s="299">
        <v>0.33</v>
      </c>
      <c r="Z64" s="295">
        <v>0.2</v>
      </c>
      <c r="AA64" s="294">
        <f ca="1">+IF(ISERROR(HLOOKUP($B64,INDIRECT("'Monthly Resource Report'!"&amp;'Coleman Validation'!AA$665666&amp;":"&amp;'Coleman Validation'!AA$665667),'Coleman Validation'!AA$665668,FALSE)),0,HLOOKUP($B64,INDIRECT("'Monthly Resource Report'!"&amp;'Coleman Validation'!AA$665666&amp;":"&amp;'Coleman Validation'!AA$665667),'Coleman Validation'!AA$665668,FALSE))</f>
        <v>151</v>
      </c>
      <c r="AB64" s="297">
        <f ca="1">+IF(ISERROR(HLOOKUP($B64,INDIRECT("'Monthly Resource Report'!"&amp;'Coleman Validation'!AB$665666&amp;":"&amp;'Coleman Validation'!AB$665667),'Coleman Validation'!AB$665668,FALSE)),0,HLOOKUP($B64,INDIRECT("'Monthly Resource Report'!"&amp;'Coleman Validation'!AB$665666&amp;":"&amp;'Coleman Validation'!AB$665667),'Coleman Validation'!AB$665668,FALSE))</f>
        <v>2.0680003627277124</v>
      </c>
      <c r="AC64" s="317">
        <f ca="1">+IF(ISERROR(HLOOKUP($B64,INDIRECT("'Monthly Resource Report'!"&amp;'Coleman Validation'!AC$665666&amp;":"&amp;'Coleman Validation'!AC$665667),'Coleman Validation'!AC$665668,FALSE)),0,HLOOKUP($B64,INDIRECT("'Monthly Resource Report'!"&amp;'Coleman Validation'!AC$665666&amp;":"&amp;'Coleman Validation'!AC$665667),'Coleman Validation'!AC$665668,FALSE))</f>
        <v>0.32882374566495887</v>
      </c>
      <c r="AD64" s="318">
        <f ca="1">+IF(ISERROR(HLOOKUP($B64,INDIRECT("'Monthly Resource Report'!"&amp;'Coleman Validation'!AD$665666&amp;":"&amp;'Coleman Validation'!AD$665667),'Coleman Validation'!AD$665668,FALSE)),0,HLOOKUP($B64,INDIRECT("'Monthly Resource Report'!"&amp;'Coleman Validation'!AD$665666&amp;":"&amp;'Coleman Validation'!AD$665667),'Coleman Validation'!AD$665668,FALSE))</f>
        <v>0.20043642279614701</v>
      </c>
    </row>
    <row r="65" spans="2:30">
      <c r="B65" s="301">
        <v>43160</v>
      </c>
      <c r="C65" s="294">
        <v>146</v>
      </c>
      <c r="D65" s="297">
        <v>2.0679134915999997</v>
      </c>
      <c r="E65" s="299">
        <v>0.33</v>
      </c>
      <c r="F65" s="295">
        <v>0.2</v>
      </c>
      <c r="G65" s="294">
        <f ca="1">+IF(ISERROR(HLOOKUP($B65,INDIRECT("'Monthly Resource Report'!"&amp;'Coleman Validation'!G$665666&amp;":"&amp;'Coleman Validation'!G$665667),'Coleman Validation'!G$665668,FALSE)),0,HLOOKUP($B65,INDIRECT("'Monthly Resource Report'!"&amp;'Coleman Validation'!G$665666&amp;":"&amp;'Coleman Validation'!G$665667),'Coleman Validation'!G$665668,FALSE))</f>
        <v>146</v>
      </c>
      <c r="H65" s="297">
        <f ca="1">+IF(ISERROR(HLOOKUP($B65,INDIRECT("'Monthly Resource Report'!"&amp;'Coleman Validation'!H$665666&amp;":"&amp;'Coleman Validation'!H$665667),'Coleman Validation'!H$665668,FALSE)),0,HLOOKUP($B65,INDIRECT("'Monthly Resource Report'!"&amp;'Coleman Validation'!H$665666&amp;":"&amp;'Coleman Validation'!H$665667),'Coleman Validation'!H$665668,FALSE))</f>
        <v>2.0679998636038146</v>
      </c>
      <c r="I65" s="317">
        <f ca="1">+IF(ISERROR(HLOOKUP($B65,INDIRECT("'Monthly Resource Report'!"&amp;'Coleman Validation'!I$665666&amp;":"&amp;'Coleman Validation'!I$665667),'Coleman Validation'!I$665668,FALSE)),0,HLOOKUP($B65,INDIRECT("'Monthly Resource Report'!"&amp;'Coleman Validation'!I$665666&amp;":"&amp;'Coleman Validation'!I$665667),'Coleman Validation'!I$665668,FALSE))</f>
        <v>0.3254814776163637</v>
      </c>
      <c r="J65" s="318">
        <f ca="1">+IF(ISERROR(HLOOKUP($B65,INDIRECT("'Monthly Resource Report'!"&amp;'Coleman Validation'!J$665666&amp;":"&amp;'Coleman Validation'!J$665667),'Coleman Validation'!J$665668,FALSE)),0,HLOOKUP($B65,INDIRECT("'Monthly Resource Report'!"&amp;'Coleman Validation'!J$665666&amp;":"&amp;'Coleman Validation'!J$665667),'Coleman Validation'!J$665668,FALSE))</f>
        <v>0.20054794628779929</v>
      </c>
      <c r="L65" s="301">
        <v>43160</v>
      </c>
      <c r="M65" s="294">
        <v>146</v>
      </c>
      <c r="N65" s="297">
        <v>2.0679134915999997</v>
      </c>
      <c r="O65" s="299">
        <v>0.33</v>
      </c>
      <c r="P65" s="295">
        <v>0.2</v>
      </c>
      <c r="Q65" s="294">
        <f ca="1">+IF(ISERROR(HLOOKUP($B65,INDIRECT("'Monthly Resource Report'!"&amp;'Coleman Validation'!Q$665666&amp;":"&amp;'Coleman Validation'!Q$665667),'Coleman Validation'!Q$665668,FALSE)),0,HLOOKUP($B65,INDIRECT("'Monthly Resource Report'!"&amp;'Coleman Validation'!Q$665666&amp;":"&amp;'Coleman Validation'!Q$665667),'Coleman Validation'!Q$665668,FALSE))</f>
        <v>146</v>
      </c>
      <c r="R65" s="297">
        <f ca="1">+IF(ISERROR(HLOOKUP($B65,INDIRECT("'Monthly Resource Report'!"&amp;'Coleman Validation'!R$665666&amp;":"&amp;'Coleman Validation'!R$665667),'Coleman Validation'!R$665668,FALSE)),0,HLOOKUP($B65,INDIRECT("'Monthly Resource Report'!"&amp;'Coleman Validation'!R$665666&amp;":"&amp;'Coleman Validation'!R$665667),'Coleman Validation'!R$665668,FALSE))</f>
        <v>2.0680000228060571</v>
      </c>
      <c r="S65" s="317">
        <f ca="1">+IF(ISERROR(HLOOKUP($B65,INDIRECT("'Monthly Resource Report'!"&amp;'Coleman Validation'!S$665666&amp;":"&amp;'Coleman Validation'!S$665667),'Coleman Validation'!S$665668,FALSE)),0,HLOOKUP($B65,INDIRECT("'Monthly Resource Report'!"&amp;'Coleman Validation'!S$665666&amp;":"&amp;'Coleman Validation'!S$665667),'Coleman Validation'!S$665668,FALSE))</f>
        <v>0.32536488899538585</v>
      </c>
      <c r="T65" s="318">
        <f ca="1">+IF(ISERROR(HLOOKUP($B65,INDIRECT("'Monthly Resource Report'!"&amp;'Coleman Validation'!T$665666&amp;":"&amp;'Coleman Validation'!T$665667),'Coleman Validation'!T$665668,FALSE)),0,HLOOKUP($B65,INDIRECT("'Monthly Resource Report'!"&amp;'Coleman Validation'!T$665666&amp;":"&amp;'Coleman Validation'!T$665667),'Coleman Validation'!T$665668,FALSE))</f>
        <v>0.20104199096157055</v>
      </c>
      <c r="V65" s="301">
        <v>43160</v>
      </c>
      <c r="W65" s="294">
        <v>151</v>
      </c>
      <c r="X65" s="297">
        <v>2.0679134915999997</v>
      </c>
      <c r="Y65" s="299">
        <v>0.33</v>
      </c>
      <c r="Z65" s="295">
        <v>0.2</v>
      </c>
      <c r="AA65" s="294">
        <f ca="1">+IF(ISERROR(HLOOKUP($B65,INDIRECT("'Monthly Resource Report'!"&amp;'Coleman Validation'!AA$665666&amp;":"&amp;'Coleman Validation'!AA$665667),'Coleman Validation'!AA$665668,FALSE)),0,HLOOKUP($B65,INDIRECT("'Monthly Resource Report'!"&amp;'Coleman Validation'!AA$665666&amp;":"&amp;'Coleman Validation'!AA$665667),'Coleman Validation'!AA$665668,FALSE))</f>
        <v>151</v>
      </c>
      <c r="AB65" s="297">
        <f ca="1">+IF(ISERROR(HLOOKUP($B65,INDIRECT("'Monthly Resource Report'!"&amp;'Coleman Validation'!AB$665666&amp;":"&amp;'Coleman Validation'!AB$665667),'Coleman Validation'!AB$665668,FALSE)),0,HLOOKUP($B65,INDIRECT("'Monthly Resource Report'!"&amp;'Coleman Validation'!AB$665666&amp;":"&amp;'Coleman Validation'!AB$665667),'Coleman Validation'!AB$665668,FALSE))</f>
        <v>2.0680007471941533</v>
      </c>
      <c r="AC65" s="317">
        <f ca="1">+IF(ISERROR(HLOOKUP($B65,INDIRECT("'Monthly Resource Report'!"&amp;'Coleman Validation'!AC$665666&amp;":"&amp;'Coleman Validation'!AC$665667),'Coleman Validation'!AC$665668,FALSE)),0,HLOOKUP($B65,INDIRECT("'Monthly Resource Report'!"&amp;'Coleman Validation'!AC$665666&amp;":"&amp;'Coleman Validation'!AC$665667),'Coleman Validation'!AC$665668,FALSE))</f>
        <v>0.32605747820537084</v>
      </c>
      <c r="AD65" s="318">
        <f ca="1">+IF(ISERROR(HLOOKUP($B65,INDIRECT("'Monthly Resource Report'!"&amp;'Coleman Validation'!AD$665666&amp;":"&amp;'Coleman Validation'!AD$665667),'Coleman Validation'!AD$665668,FALSE)),0,HLOOKUP($B65,INDIRECT("'Monthly Resource Report'!"&amp;'Coleman Validation'!AD$665666&amp;":"&amp;'Coleman Validation'!AD$665667),'Coleman Validation'!AD$665668,FALSE))</f>
        <v>0.20108213029372993</v>
      </c>
    </row>
    <row r="66" spans="2:30">
      <c r="B66" s="301">
        <v>43191</v>
      </c>
      <c r="C66" s="294">
        <v>146</v>
      </c>
      <c r="D66" s="297">
        <v>2.0679134915999997</v>
      </c>
      <c r="E66" s="299">
        <v>0.33</v>
      </c>
      <c r="F66" s="295">
        <v>0.2</v>
      </c>
      <c r="G66" s="294">
        <f ca="1">+IF(ISERROR(HLOOKUP($B66,INDIRECT("'Monthly Resource Report'!"&amp;'Coleman Validation'!G$665666&amp;":"&amp;'Coleman Validation'!G$665667),'Coleman Validation'!G$665668,FALSE)),0,HLOOKUP($B66,INDIRECT("'Monthly Resource Report'!"&amp;'Coleman Validation'!G$665666&amp;":"&amp;'Coleman Validation'!G$665667),'Coleman Validation'!G$665668,FALSE))</f>
        <v>146</v>
      </c>
      <c r="H66" s="297">
        <f ca="1">+IF(ISERROR(HLOOKUP($B66,INDIRECT("'Monthly Resource Report'!"&amp;'Coleman Validation'!H$665666&amp;":"&amp;'Coleman Validation'!H$665667),'Coleman Validation'!H$665668,FALSE)),0,HLOOKUP($B66,INDIRECT("'Monthly Resource Report'!"&amp;'Coleman Validation'!H$665666&amp;":"&amp;'Coleman Validation'!H$665667),'Coleman Validation'!H$665668,FALSE))</f>
        <v>2.0680001337447576</v>
      </c>
      <c r="I66" s="317">
        <f ca="1">+IF(ISERROR(HLOOKUP($B66,INDIRECT("'Monthly Resource Report'!"&amp;'Coleman Validation'!I$665666&amp;":"&amp;'Coleman Validation'!I$665667),'Coleman Validation'!I$665668,FALSE)),0,HLOOKUP($B66,INDIRECT("'Monthly Resource Report'!"&amp;'Coleman Validation'!I$665666&amp;":"&amp;'Coleman Validation'!I$665667),'Coleman Validation'!I$665668,FALSE))</f>
        <v>0.32486091871690487</v>
      </c>
      <c r="J66" s="318">
        <f ca="1">+IF(ISERROR(HLOOKUP($B66,INDIRECT("'Monthly Resource Report'!"&amp;'Coleman Validation'!J$665666&amp;":"&amp;'Coleman Validation'!J$665667),'Coleman Validation'!J$665668,FALSE)),0,HLOOKUP($B66,INDIRECT("'Monthly Resource Report'!"&amp;'Coleman Validation'!J$665666&amp;":"&amp;'Coleman Validation'!J$665667),'Coleman Validation'!J$665668,FALSE))</f>
        <v>0.20039238978831189</v>
      </c>
      <c r="L66" s="301">
        <v>43191</v>
      </c>
      <c r="M66" s="294">
        <v>146</v>
      </c>
      <c r="N66" s="297">
        <v>2.0679134915999997</v>
      </c>
      <c r="O66" s="299">
        <v>0.33</v>
      </c>
      <c r="P66" s="295">
        <v>0.2</v>
      </c>
      <c r="Q66" s="294">
        <f ca="1">+IF(ISERROR(HLOOKUP($B66,INDIRECT("'Monthly Resource Report'!"&amp;'Coleman Validation'!Q$665666&amp;":"&amp;'Coleman Validation'!Q$665667),'Coleman Validation'!Q$665668,FALSE)),0,HLOOKUP($B66,INDIRECT("'Monthly Resource Report'!"&amp;'Coleman Validation'!Q$665666&amp;":"&amp;'Coleman Validation'!Q$665667),'Coleman Validation'!Q$665668,FALSE))</f>
        <v>146</v>
      </c>
      <c r="R66" s="297">
        <f ca="1">+IF(ISERROR(HLOOKUP($B66,INDIRECT("'Monthly Resource Report'!"&amp;'Coleman Validation'!R$665666&amp;":"&amp;'Coleman Validation'!R$665667),'Coleman Validation'!R$665668,FALSE)),0,HLOOKUP($B66,INDIRECT("'Monthly Resource Report'!"&amp;'Coleman Validation'!R$665666&amp;":"&amp;'Coleman Validation'!R$665667),'Coleman Validation'!R$665668,FALSE))</f>
        <v>2.0680001810092694</v>
      </c>
      <c r="S66" s="317">
        <f ca="1">+IF(ISERROR(HLOOKUP($B66,INDIRECT("'Monthly Resource Report'!"&amp;'Coleman Validation'!S$665666&amp;":"&amp;'Coleman Validation'!S$665667),'Coleman Validation'!S$665668,FALSE)),0,HLOOKUP($B66,INDIRECT("'Monthly Resource Report'!"&amp;'Coleman Validation'!S$665666&amp;":"&amp;'Coleman Validation'!S$665667),'Coleman Validation'!S$665668,FALSE))</f>
        <v>0.32494061246506023</v>
      </c>
      <c r="T66" s="318">
        <f ca="1">+IF(ISERROR(HLOOKUP($B66,INDIRECT("'Monthly Resource Report'!"&amp;'Coleman Validation'!T$665666&amp;":"&amp;'Coleman Validation'!T$665667),'Coleman Validation'!T$665668,FALSE)),0,HLOOKUP($B66,INDIRECT("'Monthly Resource Report'!"&amp;'Coleman Validation'!T$665666&amp;":"&amp;'Coleman Validation'!T$665667),'Coleman Validation'!T$665668,FALSE))</f>
        <v>0.20065050536572768</v>
      </c>
      <c r="V66" s="301">
        <v>43191</v>
      </c>
      <c r="W66" s="294">
        <v>151</v>
      </c>
      <c r="X66" s="297">
        <v>2.0679134915999997</v>
      </c>
      <c r="Y66" s="299">
        <v>0.33</v>
      </c>
      <c r="Z66" s="295">
        <v>0.2</v>
      </c>
      <c r="AA66" s="294">
        <f ca="1">+IF(ISERROR(HLOOKUP($B66,INDIRECT("'Monthly Resource Report'!"&amp;'Coleman Validation'!AA$665666&amp;":"&amp;'Coleman Validation'!AA$665667),'Coleman Validation'!AA$665668,FALSE)),0,HLOOKUP($B66,INDIRECT("'Monthly Resource Report'!"&amp;'Coleman Validation'!AA$665666&amp;":"&amp;'Coleman Validation'!AA$665667),'Coleman Validation'!AA$665668,FALSE))</f>
        <v>151</v>
      </c>
      <c r="AB66" s="297">
        <f ca="1">+IF(ISERROR(HLOOKUP($B66,INDIRECT("'Monthly Resource Report'!"&amp;'Coleman Validation'!AB$665666&amp;":"&amp;'Coleman Validation'!AB$665667),'Coleman Validation'!AB$665668,FALSE)),0,HLOOKUP($B66,INDIRECT("'Monthly Resource Report'!"&amp;'Coleman Validation'!AB$665666&amp;":"&amp;'Coleman Validation'!AB$665667),'Coleman Validation'!AB$665668,FALSE))</f>
        <v>2.0680011241481067</v>
      </c>
      <c r="AC66" s="317">
        <f ca="1">+IF(ISERROR(HLOOKUP($B66,INDIRECT("'Monthly Resource Report'!"&amp;'Coleman Validation'!AC$665666&amp;":"&amp;'Coleman Validation'!AC$665667),'Coleman Validation'!AC$665668,FALSE)),0,HLOOKUP($B66,INDIRECT("'Monthly Resource Report'!"&amp;'Coleman Validation'!AC$665666&amp;":"&amp;'Coleman Validation'!AC$665667),'Coleman Validation'!AC$665668,FALSE))</f>
        <v>0.32495293659273089</v>
      </c>
      <c r="AD66" s="318">
        <f ca="1">+IF(ISERROR(HLOOKUP($B66,INDIRECT("'Monthly Resource Report'!"&amp;'Coleman Validation'!AD$665666&amp;":"&amp;'Coleman Validation'!AD$665667),'Coleman Validation'!AD$665668,FALSE)),0,HLOOKUP($B66,INDIRECT("'Monthly Resource Report'!"&amp;'Coleman Validation'!AD$665666&amp;":"&amp;'Coleman Validation'!AD$665667),'Coleman Validation'!AD$665668,FALSE))</f>
        <v>0.20067699409546536</v>
      </c>
    </row>
    <row r="67" spans="2:30">
      <c r="B67" s="301">
        <v>43221</v>
      </c>
      <c r="C67" s="294">
        <v>146</v>
      </c>
      <c r="D67" s="297">
        <v>2.0679134915999997</v>
      </c>
      <c r="E67" s="299">
        <v>0.33</v>
      </c>
      <c r="F67" s="295">
        <v>0.2</v>
      </c>
      <c r="G67" s="294">
        <f ca="1">+IF(ISERROR(HLOOKUP($B67,INDIRECT("'Monthly Resource Report'!"&amp;'Coleman Validation'!G$665666&amp;":"&amp;'Coleman Validation'!G$665667),'Coleman Validation'!G$665668,FALSE)),0,HLOOKUP($B67,INDIRECT("'Monthly Resource Report'!"&amp;'Coleman Validation'!G$665666&amp;":"&amp;'Coleman Validation'!G$665667),'Coleman Validation'!G$665668,FALSE))</f>
        <v>146</v>
      </c>
      <c r="H67" s="297">
        <f ca="1">+IF(ISERROR(HLOOKUP($B67,INDIRECT("'Monthly Resource Report'!"&amp;'Coleman Validation'!H$665666&amp;":"&amp;'Coleman Validation'!H$665667),'Coleman Validation'!H$665668,FALSE)),0,HLOOKUP($B67,INDIRECT("'Monthly Resource Report'!"&amp;'Coleman Validation'!H$665666&amp;":"&amp;'Coleman Validation'!H$665667),'Coleman Validation'!H$665668,FALSE))</f>
        <v>2.0680001839757152</v>
      </c>
      <c r="I67" s="317">
        <f ca="1">+IF(ISERROR(HLOOKUP($B67,INDIRECT("'Monthly Resource Report'!"&amp;'Coleman Validation'!I$665666&amp;":"&amp;'Coleman Validation'!I$665667),'Coleman Validation'!I$665668,FALSE)),0,HLOOKUP($B67,INDIRECT("'Monthly Resource Report'!"&amp;'Coleman Validation'!I$665666&amp;":"&amp;'Coleman Validation'!I$665667),'Coleman Validation'!I$665668,FALSE))</f>
        <v>0.32501074154577164</v>
      </c>
      <c r="J67" s="318">
        <f ca="1">+IF(ISERROR(HLOOKUP($B67,INDIRECT("'Monthly Resource Report'!"&amp;'Coleman Validation'!J$665666&amp;":"&amp;'Coleman Validation'!J$665667),'Coleman Validation'!J$665668,FALSE)),0,HLOOKUP($B67,INDIRECT("'Monthly Resource Report'!"&amp;'Coleman Validation'!J$665666&amp;":"&amp;'Coleman Validation'!J$665667),'Coleman Validation'!J$665668,FALSE))</f>
        <v>0.20036474697839984</v>
      </c>
      <c r="L67" s="301">
        <v>43221</v>
      </c>
      <c r="M67" s="294">
        <v>146</v>
      </c>
      <c r="N67" s="297">
        <v>2.0679134915999997</v>
      </c>
      <c r="O67" s="299">
        <v>0.33</v>
      </c>
      <c r="P67" s="295">
        <v>0.2</v>
      </c>
      <c r="Q67" s="294">
        <f ca="1">+IF(ISERROR(HLOOKUP($B67,INDIRECT("'Monthly Resource Report'!"&amp;'Coleman Validation'!Q$665666&amp;":"&amp;'Coleman Validation'!Q$665667),'Coleman Validation'!Q$665668,FALSE)),0,HLOOKUP($B67,INDIRECT("'Monthly Resource Report'!"&amp;'Coleman Validation'!Q$665666&amp;":"&amp;'Coleman Validation'!Q$665667),'Coleman Validation'!Q$665668,FALSE))</f>
        <v>146</v>
      </c>
      <c r="R67" s="297">
        <f ca="1">+IF(ISERROR(HLOOKUP($B67,INDIRECT("'Monthly Resource Report'!"&amp;'Coleman Validation'!R$665666&amp;":"&amp;'Coleman Validation'!R$665667),'Coleman Validation'!R$665668,FALSE)),0,HLOOKUP($B67,INDIRECT("'Monthly Resource Report'!"&amp;'Coleman Validation'!R$665666&amp;":"&amp;'Coleman Validation'!R$665667),'Coleman Validation'!R$665668,FALSE))</f>
        <v>2.0680001380563962</v>
      </c>
      <c r="S67" s="317">
        <f ca="1">+IF(ISERROR(HLOOKUP($B67,INDIRECT("'Monthly Resource Report'!"&amp;'Coleman Validation'!S$665666&amp;":"&amp;'Coleman Validation'!S$665667),'Coleman Validation'!S$665668,FALSE)),0,HLOOKUP($B67,INDIRECT("'Monthly Resource Report'!"&amp;'Coleman Validation'!S$665666&amp;":"&amp;'Coleman Validation'!S$665667),'Coleman Validation'!S$665668,FALSE))</f>
        <v>0.32498760735204402</v>
      </c>
      <c r="T67" s="318">
        <f ca="1">+IF(ISERROR(HLOOKUP($B67,INDIRECT("'Monthly Resource Report'!"&amp;'Coleman Validation'!T$665666&amp;":"&amp;'Coleman Validation'!T$665667),'Coleman Validation'!T$665668,FALSE)),0,HLOOKUP($B67,INDIRECT("'Monthly Resource Report'!"&amp;'Coleman Validation'!T$665666&amp;":"&amp;'Coleman Validation'!T$665667),'Coleman Validation'!T$665668,FALSE))</f>
        <v>0.20063222649939344</v>
      </c>
      <c r="V67" s="301">
        <v>43221</v>
      </c>
      <c r="W67" s="294">
        <v>151</v>
      </c>
      <c r="X67" s="297">
        <v>2.0679134915999997</v>
      </c>
      <c r="Y67" s="299">
        <v>0.33</v>
      </c>
      <c r="Z67" s="295">
        <v>0.2</v>
      </c>
      <c r="AA67" s="294">
        <f ca="1">+IF(ISERROR(HLOOKUP($B67,INDIRECT("'Monthly Resource Report'!"&amp;'Coleman Validation'!AA$665666&amp;":"&amp;'Coleman Validation'!AA$665667),'Coleman Validation'!AA$665668,FALSE)),0,HLOOKUP($B67,INDIRECT("'Monthly Resource Report'!"&amp;'Coleman Validation'!AA$665666&amp;":"&amp;'Coleman Validation'!AA$665667),'Coleman Validation'!AA$665668,FALSE))</f>
        <v>151</v>
      </c>
      <c r="AB67" s="297">
        <f ca="1">+IF(ISERROR(HLOOKUP($B67,INDIRECT("'Monthly Resource Report'!"&amp;'Coleman Validation'!AB$665666&amp;":"&amp;'Coleman Validation'!AB$665667),'Coleman Validation'!AB$665668,FALSE)),0,HLOOKUP($B67,INDIRECT("'Monthly Resource Report'!"&amp;'Coleman Validation'!AB$665666&amp;":"&amp;'Coleman Validation'!AB$665667),'Coleman Validation'!AB$665668,FALSE))</f>
        <v>2.0680007309534263</v>
      </c>
      <c r="AC67" s="317">
        <f ca="1">+IF(ISERROR(HLOOKUP($B67,INDIRECT("'Monthly Resource Report'!"&amp;'Coleman Validation'!AC$665666&amp;":"&amp;'Coleman Validation'!AC$665667),'Coleman Validation'!AC$665668,FALSE)),0,HLOOKUP($B67,INDIRECT("'Monthly Resource Report'!"&amp;'Coleman Validation'!AC$665666&amp;":"&amp;'Coleman Validation'!AC$665667),'Coleman Validation'!AC$665668,FALSE))</f>
        <v>0.32550658297257529</v>
      </c>
      <c r="AD67" s="318">
        <f ca="1">+IF(ISERROR(HLOOKUP($B67,INDIRECT("'Monthly Resource Report'!"&amp;'Coleman Validation'!AD$665666&amp;":"&amp;'Coleman Validation'!AD$665667),'Coleman Validation'!AD$665668,FALSE)),0,HLOOKUP($B67,INDIRECT("'Monthly Resource Report'!"&amp;'Coleman Validation'!AD$665666&amp;":"&amp;'Coleman Validation'!AD$665667),'Coleman Validation'!AD$665668,FALSE))</f>
        <v>0.20064507947318808</v>
      </c>
    </row>
    <row r="68" spans="2:30">
      <c r="B68" s="301">
        <v>43252</v>
      </c>
      <c r="C68" s="294">
        <v>146</v>
      </c>
      <c r="D68" s="297">
        <v>2.0679134915999997</v>
      </c>
      <c r="E68" s="299">
        <v>0.33</v>
      </c>
      <c r="F68" s="295">
        <v>0.2</v>
      </c>
      <c r="G68" s="294">
        <f ca="1">+IF(ISERROR(HLOOKUP($B68,INDIRECT("'Monthly Resource Report'!"&amp;'Coleman Validation'!G$665666&amp;":"&amp;'Coleman Validation'!G$665667),'Coleman Validation'!G$665668,FALSE)),0,HLOOKUP($B68,INDIRECT("'Monthly Resource Report'!"&amp;'Coleman Validation'!G$665666&amp;":"&amp;'Coleman Validation'!G$665667),'Coleman Validation'!G$665668,FALSE))</f>
        <v>146</v>
      </c>
      <c r="H68" s="297">
        <f ca="1">+IF(ISERROR(HLOOKUP($B68,INDIRECT("'Monthly Resource Report'!"&amp;'Coleman Validation'!H$665666&amp;":"&amp;'Coleman Validation'!H$665667),'Coleman Validation'!H$665668,FALSE)),0,HLOOKUP($B68,INDIRECT("'Monthly Resource Report'!"&amp;'Coleman Validation'!H$665666&amp;":"&amp;'Coleman Validation'!H$665667),'Coleman Validation'!H$665668,FALSE))</f>
        <v>2.0680000710664705</v>
      </c>
      <c r="I68" s="317">
        <f ca="1">+IF(ISERROR(HLOOKUP($B68,INDIRECT("'Monthly Resource Report'!"&amp;'Coleman Validation'!I$665666&amp;":"&amp;'Coleman Validation'!I$665667),'Coleman Validation'!I$665668,FALSE)),0,HLOOKUP($B68,INDIRECT("'Monthly Resource Report'!"&amp;'Coleman Validation'!I$665666&amp;":"&amp;'Coleman Validation'!I$665667),'Coleman Validation'!I$665668,FALSE))</f>
        <v>0.32509556240809506</v>
      </c>
      <c r="J68" s="318">
        <f ca="1">+IF(ISERROR(HLOOKUP($B68,INDIRECT("'Monthly Resource Report'!"&amp;'Coleman Validation'!J$665666&amp;":"&amp;'Coleman Validation'!J$665667),'Coleman Validation'!J$665668,FALSE)),0,HLOOKUP($B68,INDIRECT("'Monthly Resource Report'!"&amp;'Coleman Validation'!J$665666&amp;":"&amp;'Coleman Validation'!J$665667),'Coleman Validation'!J$665668,FALSE))</f>
        <v>0.20019718823391783</v>
      </c>
      <c r="L68" s="301">
        <v>43252</v>
      </c>
      <c r="M68" s="294">
        <v>146</v>
      </c>
      <c r="N68" s="297">
        <v>2.0679134915999997</v>
      </c>
      <c r="O68" s="299">
        <v>0.33</v>
      </c>
      <c r="P68" s="295">
        <v>0.2</v>
      </c>
      <c r="Q68" s="294">
        <f ca="1">+IF(ISERROR(HLOOKUP($B68,INDIRECT("'Monthly Resource Report'!"&amp;'Coleman Validation'!Q$665666&amp;":"&amp;'Coleman Validation'!Q$665667),'Coleman Validation'!Q$665668,FALSE)),0,HLOOKUP($B68,INDIRECT("'Monthly Resource Report'!"&amp;'Coleman Validation'!Q$665666&amp;":"&amp;'Coleman Validation'!Q$665667),'Coleman Validation'!Q$665668,FALSE))</f>
        <v>146</v>
      </c>
      <c r="R68" s="297">
        <f ca="1">+IF(ISERROR(HLOOKUP($B68,INDIRECT("'Monthly Resource Report'!"&amp;'Coleman Validation'!R$665666&amp;":"&amp;'Coleman Validation'!R$665667),'Coleman Validation'!R$665668,FALSE)),0,HLOOKUP($B68,INDIRECT("'Monthly Resource Report'!"&amp;'Coleman Validation'!R$665666&amp;":"&amp;'Coleman Validation'!R$665667),'Coleman Validation'!R$665668,FALSE))</f>
        <v>2.0679998241520083</v>
      </c>
      <c r="S68" s="317">
        <f ca="1">+IF(ISERROR(HLOOKUP($B68,INDIRECT("'Monthly Resource Report'!"&amp;'Coleman Validation'!S$665666&amp;":"&amp;'Coleman Validation'!S$665667),'Coleman Validation'!S$665668,FALSE)),0,HLOOKUP($B68,INDIRECT("'Monthly Resource Report'!"&amp;'Coleman Validation'!S$665666&amp;":"&amp;'Coleman Validation'!S$665667),'Coleman Validation'!S$665668,FALSE))</f>
        <v>0.32500900013772022</v>
      </c>
      <c r="T68" s="318">
        <f ca="1">+IF(ISERROR(HLOOKUP($B68,INDIRECT("'Monthly Resource Report'!"&amp;'Coleman Validation'!T$665666&amp;":"&amp;'Coleman Validation'!T$665667),'Coleman Validation'!T$665668,FALSE)),0,HLOOKUP($B68,INDIRECT("'Monthly Resource Report'!"&amp;'Coleman Validation'!T$665666&amp;":"&amp;'Coleman Validation'!T$665667),'Coleman Validation'!T$665668,FALSE))</f>
        <v>0.20063662719134226</v>
      </c>
      <c r="V68" s="301">
        <v>43252</v>
      </c>
      <c r="W68" s="294">
        <v>151</v>
      </c>
      <c r="X68" s="297">
        <v>2.0679134915999997</v>
      </c>
      <c r="Y68" s="299">
        <v>0.33</v>
      </c>
      <c r="Z68" s="295">
        <v>0.2</v>
      </c>
      <c r="AA68" s="294">
        <f ca="1">+IF(ISERROR(HLOOKUP($B68,INDIRECT("'Monthly Resource Report'!"&amp;'Coleman Validation'!AA$665666&amp;":"&amp;'Coleman Validation'!AA$665667),'Coleman Validation'!AA$665668,FALSE)),0,HLOOKUP($B68,INDIRECT("'Monthly Resource Report'!"&amp;'Coleman Validation'!AA$665666&amp;":"&amp;'Coleman Validation'!AA$665667),'Coleman Validation'!AA$665668,FALSE))</f>
        <v>151</v>
      </c>
      <c r="AB68" s="297">
        <f ca="1">+IF(ISERROR(HLOOKUP($B68,INDIRECT("'Monthly Resource Report'!"&amp;'Coleman Validation'!AB$665666&amp;":"&amp;'Coleman Validation'!AB$665667),'Coleman Validation'!AB$665668,FALSE)),0,HLOOKUP($B68,INDIRECT("'Monthly Resource Report'!"&amp;'Coleman Validation'!AB$665666&amp;":"&amp;'Coleman Validation'!AB$665667),'Coleman Validation'!AB$665668,FALSE))</f>
        <v>2.0680005997969917</v>
      </c>
      <c r="AC68" s="317">
        <f ca="1">+IF(ISERROR(HLOOKUP($B68,INDIRECT("'Monthly Resource Report'!"&amp;'Coleman Validation'!AC$665666&amp;":"&amp;'Coleman Validation'!AC$665667),'Coleman Validation'!AC$665668,FALSE)),0,HLOOKUP($B68,INDIRECT("'Monthly Resource Report'!"&amp;'Coleman Validation'!AC$665666&amp;":"&amp;'Coleman Validation'!AC$665667),'Coleman Validation'!AC$665668,FALSE))</f>
        <v>0.32550746360071364</v>
      </c>
      <c r="AD68" s="318">
        <f ca="1">+IF(ISERROR(HLOOKUP($B68,INDIRECT("'Monthly Resource Report'!"&amp;'Coleman Validation'!AD$665666&amp;":"&amp;'Coleman Validation'!AD$665667),'Coleman Validation'!AD$665668,FALSE)),0,HLOOKUP($B68,INDIRECT("'Monthly Resource Report'!"&amp;'Coleman Validation'!AD$665666&amp;":"&amp;'Coleman Validation'!AD$665667),'Coleman Validation'!AD$665668,FALSE))</f>
        <v>0.20113402660796612</v>
      </c>
    </row>
    <row r="69" spans="2:30">
      <c r="B69" s="301">
        <v>43282</v>
      </c>
      <c r="C69" s="294">
        <v>146</v>
      </c>
      <c r="D69" s="297">
        <v>2.0679134915999997</v>
      </c>
      <c r="E69" s="299">
        <v>0.33</v>
      </c>
      <c r="F69" s="295">
        <v>0.2</v>
      </c>
      <c r="G69" s="294">
        <f ca="1">+IF(ISERROR(HLOOKUP($B69,INDIRECT("'Monthly Resource Report'!"&amp;'Coleman Validation'!G$665666&amp;":"&amp;'Coleman Validation'!G$665667),'Coleman Validation'!G$665668,FALSE)),0,HLOOKUP($B69,INDIRECT("'Monthly Resource Report'!"&amp;'Coleman Validation'!G$665666&amp;":"&amp;'Coleman Validation'!G$665667),'Coleman Validation'!G$665668,FALSE))</f>
        <v>146</v>
      </c>
      <c r="H69" s="297">
        <f ca="1">+IF(ISERROR(HLOOKUP($B69,INDIRECT("'Monthly Resource Report'!"&amp;'Coleman Validation'!H$665666&amp;":"&amp;'Coleman Validation'!H$665667),'Coleman Validation'!H$665668,FALSE)),0,HLOOKUP($B69,INDIRECT("'Monthly Resource Report'!"&amp;'Coleman Validation'!H$665666&amp;":"&amp;'Coleman Validation'!H$665667),'Coleman Validation'!H$665668,FALSE))</f>
        <v>2.0680002709048222</v>
      </c>
      <c r="I69" s="317">
        <f ca="1">+IF(ISERROR(HLOOKUP($B69,INDIRECT("'Monthly Resource Report'!"&amp;'Coleman Validation'!I$665666&amp;":"&amp;'Coleman Validation'!I$665667),'Coleman Validation'!I$665668,FALSE)),0,HLOOKUP($B69,INDIRECT("'Monthly Resource Report'!"&amp;'Coleman Validation'!I$665666&amp;":"&amp;'Coleman Validation'!I$665667),'Coleman Validation'!I$665668,FALSE))</f>
        <v>0.32562368977042622</v>
      </c>
      <c r="J69" s="318">
        <f ca="1">+IF(ISERROR(HLOOKUP($B69,INDIRECT("'Monthly Resource Report'!"&amp;'Coleman Validation'!J$665666&amp;":"&amp;'Coleman Validation'!J$665667),'Coleman Validation'!J$665668,FALSE)),0,HLOOKUP($B69,INDIRECT("'Monthly Resource Report'!"&amp;'Coleman Validation'!J$665666&amp;":"&amp;'Coleman Validation'!J$665667),'Coleman Validation'!J$665668,FALSE))</f>
        <v>0.2001903944956861</v>
      </c>
      <c r="L69" s="301">
        <v>43282</v>
      </c>
      <c r="M69" s="294">
        <v>146</v>
      </c>
      <c r="N69" s="297">
        <v>2.0679134915999997</v>
      </c>
      <c r="O69" s="299">
        <v>0.33</v>
      </c>
      <c r="P69" s="295">
        <v>0.2</v>
      </c>
      <c r="Q69" s="294">
        <f ca="1">+IF(ISERROR(HLOOKUP($B69,INDIRECT("'Monthly Resource Report'!"&amp;'Coleman Validation'!Q$665666&amp;":"&amp;'Coleman Validation'!Q$665667),'Coleman Validation'!Q$665668,FALSE)),0,HLOOKUP($B69,INDIRECT("'Monthly Resource Report'!"&amp;'Coleman Validation'!Q$665666&amp;":"&amp;'Coleman Validation'!Q$665667),'Coleman Validation'!Q$665668,FALSE))</f>
        <v>146</v>
      </c>
      <c r="R69" s="297">
        <f ca="1">+IF(ISERROR(HLOOKUP($B69,INDIRECT("'Monthly Resource Report'!"&amp;'Coleman Validation'!R$665666&amp;":"&amp;'Coleman Validation'!R$665667),'Coleman Validation'!R$665668,FALSE)),0,HLOOKUP($B69,INDIRECT("'Monthly Resource Report'!"&amp;'Coleman Validation'!R$665666&amp;":"&amp;'Coleman Validation'!R$665667),'Coleman Validation'!R$665668,FALSE))</f>
        <v>2.0680004319458019</v>
      </c>
      <c r="S69" s="317">
        <f ca="1">+IF(ISERROR(HLOOKUP($B69,INDIRECT("'Monthly Resource Report'!"&amp;'Coleman Validation'!S$665666&amp;":"&amp;'Coleman Validation'!S$665667),'Coleman Validation'!S$665668,FALSE)),0,HLOOKUP($B69,INDIRECT("'Monthly Resource Report'!"&amp;'Coleman Validation'!S$665666&amp;":"&amp;'Coleman Validation'!S$665667),'Coleman Validation'!S$665668,FALSE))</f>
        <v>0.32539646148113732</v>
      </c>
      <c r="T69" s="318">
        <f ca="1">+IF(ISERROR(HLOOKUP($B69,INDIRECT("'Monthly Resource Report'!"&amp;'Coleman Validation'!T$665666&amp;":"&amp;'Coleman Validation'!T$665667),'Coleman Validation'!T$665668,FALSE)),0,HLOOKUP($B69,INDIRECT("'Monthly Resource Report'!"&amp;'Coleman Validation'!T$665666&amp;":"&amp;'Coleman Validation'!T$665667),'Coleman Validation'!T$665668,FALSE))</f>
        <v>0.20061109447237646</v>
      </c>
      <c r="V69" s="301">
        <v>43282</v>
      </c>
      <c r="W69" s="294">
        <v>151</v>
      </c>
      <c r="X69" s="297">
        <v>2.0679134915999997</v>
      </c>
      <c r="Y69" s="299">
        <v>0.33</v>
      </c>
      <c r="Z69" s="295">
        <v>0.2</v>
      </c>
      <c r="AA69" s="294">
        <f ca="1">+IF(ISERROR(HLOOKUP($B69,INDIRECT("'Monthly Resource Report'!"&amp;'Coleman Validation'!AA$665666&amp;":"&amp;'Coleman Validation'!AA$665667),'Coleman Validation'!AA$665668,FALSE)),0,HLOOKUP($B69,INDIRECT("'Monthly Resource Report'!"&amp;'Coleman Validation'!AA$665666&amp;":"&amp;'Coleman Validation'!AA$665667),'Coleman Validation'!AA$665668,FALSE))</f>
        <v>151</v>
      </c>
      <c r="AB69" s="297">
        <f ca="1">+IF(ISERROR(HLOOKUP($B69,INDIRECT("'Monthly Resource Report'!"&amp;'Coleman Validation'!AB$665666&amp;":"&amp;'Coleman Validation'!AB$665667),'Coleman Validation'!AB$665668,FALSE)),0,HLOOKUP($B69,INDIRECT("'Monthly Resource Report'!"&amp;'Coleman Validation'!AB$665666&amp;":"&amp;'Coleman Validation'!AB$665667),'Coleman Validation'!AB$665668,FALSE))</f>
        <v>2.0680010247849481</v>
      </c>
      <c r="AC69" s="317">
        <f ca="1">+IF(ISERROR(HLOOKUP($B69,INDIRECT("'Monthly Resource Report'!"&amp;'Coleman Validation'!AC$665666&amp;":"&amp;'Coleman Validation'!AC$665667),'Coleman Validation'!AC$665668,FALSE)),0,HLOOKUP($B69,INDIRECT("'Monthly Resource Report'!"&amp;'Coleman Validation'!AC$665666&amp;":"&amp;'Coleman Validation'!AC$665667),'Coleman Validation'!AC$665668,FALSE))</f>
        <v>0.32640211395793034</v>
      </c>
      <c r="AD69" s="318">
        <f ca="1">+IF(ISERROR(HLOOKUP($B69,INDIRECT("'Monthly Resource Report'!"&amp;'Coleman Validation'!AD$665666&amp;":"&amp;'Coleman Validation'!AD$665667),'Coleman Validation'!AD$665668,FALSE)),0,HLOOKUP($B69,INDIRECT("'Monthly Resource Report'!"&amp;'Coleman Validation'!AD$665666&amp;":"&amp;'Coleman Validation'!AD$665667),'Coleman Validation'!AD$665668,FALSE))</f>
        <v>0.20043514892759409</v>
      </c>
    </row>
    <row r="70" spans="2:30">
      <c r="B70" s="301">
        <v>43313</v>
      </c>
      <c r="C70" s="294">
        <v>146</v>
      </c>
      <c r="D70" s="297">
        <v>2.0679134915999997</v>
      </c>
      <c r="E70" s="299">
        <v>0.33</v>
      </c>
      <c r="F70" s="295">
        <v>0.2</v>
      </c>
      <c r="G70" s="294">
        <f ca="1">+IF(ISERROR(HLOOKUP($B70,INDIRECT("'Monthly Resource Report'!"&amp;'Coleman Validation'!G$665666&amp;":"&amp;'Coleman Validation'!G$665667),'Coleman Validation'!G$665668,FALSE)),0,HLOOKUP($B70,INDIRECT("'Monthly Resource Report'!"&amp;'Coleman Validation'!G$665666&amp;":"&amp;'Coleman Validation'!G$665667),'Coleman Validation'!G$665668,FALSE))</f>
        <v>146</v>
      </c>
      <c r="H70" s="297">
        <f ca="1">+IF(ISERROR(HLOOKUP($B70,INDIRECT("'Monthly Resource Report'!"&amp;'Coleman Validation'!H$665666&amp;":"&amp;'Coleman Validation'!H$665667),'Coleman Validation'!H$665668,FALSE)),0,HLOOKUP($B70,INDIRECT("'Monthly Resource Report'!"&amp;'Coleman Validation'!H$665666&amp;":"&amp;'Coleman Validation'!H$665667),'Coleman Validation'!H$665668,FALSE))</f>
        <v>2.0680003363982955</v>
      </c>
      <c r="I70" s="317">
        <f ca="1">+IF(ISERROR(HLOOKUP($B70,INDIRECT("'Monthly Resource Report'!"&amp;'Coleman Validation'!I$665666&amp;":"&amp;'Coleman Validation'!I$665667),'Coleman Validation'!I$665668,FALSE)),0,HLOOKUP($B70,INDIRECT("'Monthly Resource Report'!"&amp;'Coleman Validation'!I$665666&amp;":"&amp;'Coleman Validation'!I$665667),'Coleman Validation'!I$665668,FALSE))</f>
        <v>0.32584058488659318</v>
      </c>
      <c r="J70" s="318">
        <f ca="1">+IF(ISERROR(HLOOKUP($B70,INDIRECT("'Monthly Resource Report'!"&amp;'Coleman Validation'!J$665666&amp;":"&amp;'Coleman Validation'!J$665667),'Coleman Validation'!J$665668,FALSE)),0,HLOOKUP($B70,INDIRECT("'Monthly Resource Report'!"&amp;'Coleman Validation'!J$665666&amp;":"&amp;'Coleman Validation'!J$665667),'Coleman Validation'!J$665668,FALSE))</f>
        <v>0.20017808554523411</v>
      </c>
      <c r="L70" s="301">
        <v>43313</v>
      </c>
      <c r="M70" s="294">
        <v>146</v>
      </c>
      <c r="N70" s="297">
        <v>2.0679134915999997</v>
      </c>
      <c r="O70" s="299">
        <v>0.33</v>
      </c>
      <c r="P70" s="295">
        <v>0.2</v>
      </c>
      <c r="Q70" s="294">
        <f ca="1">+IF(ISERROR(HLOOKUP($B70,INDIRECT("'Monthly Resource Report'!"&amp;'Coleman Validation'!Q$665666&amp;":"&amp;'Coleman Validation'!Q$665667),'Coleman Validation'!Q$665668,FALSE)),0,HLOOKUP($B70,INDIRECT("'Monthly Resource Report'!"&amp;'Coleman Validation'!Q$665666&amp;":"&amp;'Coleman Validation'!Q$665667),'Coleman Validation'!Q$665668,FALSE))</f>
        <v>146</v>
      </c>
      <c r="R70" s="297">
        <f ca="1">+IF(ISERROR(HLOOKUP($B70,INDIRECT("'Monthly Resource Report'!"&amp;'Coleman Validation'!R$665666&amp;":"&amp;'Coleman Validation'!R$665667),'Coleman Validation'!R$665668,FALSE)),0,HLOOKUP($B70,INDIRECT("'Monthly Resource Report'!"&amp;'Coleman Validation'!R$665666&amp;":"&amp;'Coleman Validation'!R$665667),'Coleman Validation'!R$665668,FALSE))</f>
        <v>2.0680000000000001</v>
      </c>
      <c r="S70" s="317">
        <f ca="1">+IF(ISERROR(HLOOKUP($B70,INDIRECT("'Monthly Resource Report'!"&amp;'Coleman Validation'!S$665666&amp;":"&amp;'Coleman Validation'!S$665667),'Coleman Validation'!S$665668,FALSE)),0,HLOOKUP($B70,INDIRECT("'Monthly Resource Report'!"&amp;'Coleman Validation'!S$665666&amp;":"&amp;'Coleman Validation'!S$665667),'Coleman Validation'!S$665668,FALSE))</f>
        <v>0.3258621255898711</v>
      </c>
      <c r="T70" s="318">
        <f ca="1">+IF(ISERROR(HLOOKUP($B70,INDIRECT("'Monthly Resource Report'!"&amp;'Coleman Validation'!T$665666&amp;":"&amp;'Coleman Validation'!T$665667),'Coleman Validation'!T$665668,FALSE)),0,HLOOKUP($B70,INDIRECT("'Monthly Resource Report'!"&amp;'Coleman Validation'!T$665666&amp;":"&amp;'Coleman Validation'!T$665667),'Coleman Validation'!T$665668,FALSE))</f>
        <v>0.20040398860603703</v>
      </c>
      <c r="V70" s="301">
        <v>43313</v>
      </c>
      <c r="W70" s="294">
        <v>151</v>
      </c>
      <c r="X70" s="297">
        <v>2.0679134915999997</v>
      </c>
      <c r="Y70" s="299">
        <v>0.33</v>
      </c>
      <c r="Z70" s="295">
        <v>0.2</v>
      </c>
      <c r="AA70" s="294">
        <f ca="1">+IF(ISERROR(HLOOKUP($B70,INDIRECT("'Monthly Resource Report'!"&amp;'Coleman Validation'!AA$665666&amp;":"&amp;'Coleman Validation'!AA$665667),'Coleman Validation'!AA$665668,FALSE)),0,HLOOKUP($B70,INDIRECT("'Monthly Resource Report'!"&amp;'Coleman Validation'!AA$665666&amp;":"&amp;'Coleman Validation'!AA$665667),'Coleman Validation'!AA$665668,FALSE))</f>
        <v>151</v>
      </c>
      <c r="AB70" s="297">
        <f ca="1">+IF(ISERROR(HLOOKUP($B70,INDIRECT("'Monthly Resource Report'!"&amp;'Coleman Validation'!AB$665666&amp;":"&amp;'Coleman Validation'!AB$665667),'Coleman Validation'!AB$665668,FALSE)),0,HLOOKUP($B70,INDIRECT("'Monthly Resource Report'!"&amp;'Coleman Validation'!AB$665666&amp;":"&amp;'Coleman Validation'!AB$665667),'Coleman Validation'!AB$665668,FALSE))</f>
        <v>2.0680002781526317</v>
      </c>
      <c r="AC70" s="317">
        <f ca="1">+IF(ISERROR(HLOOKUP($B70,INDIRECT("'Monthly Resource Report'!"&amp;'Coleman Validation'!AC$665666&amp;":"&amp;'Coleman Validation'!AC$665667),'Coleman Validation'!AC$665668,FALSE)),0,HLOOKUP($B70,INDIRECT("'Monthly Resource Report'!"&amp;'Coleman Validation'!AC$665666&amp;":"&amp;'Coleman Validation'!AC$665667),'Coleman Validation'!AC$665668,FALSE))</f>
        <v>0.3264677338428138</v>
      </c>
      <c r="AD70" s="318">
        <f ca="1">+IF(ISERROR(HLOOKUP($B70,INDIRECT("'Monthly Resource Report'!"&amp;'Coleman Validation'!AD$665666&amp;":"&amp;'Coleman Validation'!AD$665667),'Coleman Validation'!AD$665668,FALSE)),0,HLOOKUP($B70,INDIRECT("'Monthly Resource Report'!"&amp;'Coleman Validation'!AD$665666&amp;":"&amp;'Coleman Validation'!AD$665667),'Coleman Validation'!AD$665668,FALSE))</f>
        <v>0.20043013631890658</v>
      </c>
    </row>
    <row r="71" spans="2:30">
      <c r="B71" s="301">
        <v>43344</v>
      </c>
      <c r="C71" s="294">
        <v>146</v>
      </c>
      <c r="D71" s="297">
        <v>2.0679134915999997</v>
      </c>
      <c r="E71" s="299">
        <v>0.33</v>
      </c>
      <c r="F71" s="295">
        <v>0.2</v>
      </c>
      <c r="G71" s="294">
        <f ca="1">+IF(ISERROR(HLOOKUP($B71,INDIRECT("'Monthly Resource Report'!"&amp;'Coleman Validation'!G$665666&amp;":"&amp;'Coleman Validation'!G$665667),'Coleman Validation'!G$665668,FALSE)),0,HLOOKUP($B71,INDIRECT("'Monthly Resource Report'!"&amp;'Coleman Validation'!G$665666&amp;":"&amp;'Coleman Validation'!G$665667),'Coleman Validation'!G$665668,FALSE))</f>
        <v>146</v>
      </c>
      <c r="H71" s="297">
        <f ca="1">+IF(ISERROR(HLOOKUP($B71,INDIRECT("'Monthly Resource Report'!"&amp;'Coleman Validation'!H$665666&amp;":"&amp;'Coleman Validation'!H$665667),'Coleman Validation'!H$665668,FALSE)),0,HLOOKUP($B71,INDIRECT("'Monthly Resource Report'!"&amp;'Coleman Validation'!H$665666&amp;":"&amp;'Coleman Validation'!H$665667),'Coleman Validation'!H$665668,FALSE))</f>
        <v>2.0680002283523189</v>
      </c>
      <c r="I71" s="317">
        <f ca="1">+IF(ISERROR(HLOOKUP($B71,INDIRECT("'Monthly Resource Report'!"&amp;'Coleman Validation'!I$665666&amp;":"&amp;'Coleman Validation'!I$665667),'Coleman Validation'!I$665668,FALSE)),0,HLOOKUP($B71,INDIRECT("'Monthly Resource Report'!"&amp;'Coleman Validation'!I$665666&amp;":"&amp;'Coleman Validation'!I$665667),'Coleman Validation'!I$665668,FALSE))</f>
        <v>0.32509612409425259</v>
      </c>
      <c r="J71" s="318">
        <f ca="1">+IF(ISERROR(HLOOKUP($B71,INDIRECT("'Monthly Resource Report'!"&amp;'Coleman Validation'!J$665666&amp;":"&amp;'Coleman Validation'!J$665667),'Coleman Validation'!J$665668,FALSE)),0,HLOOKUP($B71,INDIRECT("'Monthly Resource Report'!"&amp;'Coleman Validation'!J$665666&amp;":"&amp;'Coleman Validation'!J$665667),'Coleman Validation'!J$665668,FALSE))</f>
        <v>0.20095404680915402</v>
      </c>
      <c r="L71" s="301">
        <v>43344</v>
      </c>
      <c r="M71" s="294">
        <v>146</v>
      </c>
      <c r="N71" s="297">
        <v>2.0679134915999997</v>
      </c>
      <c r="O71" s="299">
        <v>0.33</v>
      </c>
      <c r="P71" s="295">
        <v>0.2</v>
      </c>
      <c r="Q71" s="294">
        <f ca="1">+IF(ISERROR(HLOOKUP($B71,INDIRECT("'Monthly Resource Report'!"&amp;'Coleman Validation'!Q$665666&amp;":"&amp;'Coleman Validation'!Q$665667),'Coleman Validation'!Q$665668,FALSE)),0,HLOOKUP($B71,INDIRECT("'Monthly Resource Report'!"&amp;'Coleman Validation'!Q$665666&amp;":"&amp;'Coleman Validation'!Q$665667),'Coleman Validation'!Q$665668,FALSE))</f>
        <v>146</v>
      </c>
      <c r="R71" s="297">
        <f ca="1">+IF(ISERROR(HLOOKUP($B71,INDIRECT("'Monthly Resource Report'!"&amp;'Coleman Validation'!R$665666&amp;":"&amp;'Coleman Validation'!R$665667),'Coleman Validation'!R$665668,FALSE)),0,HLOOKUP($B71,INDIRECT("'Monthly Resource Report'!"&amp;'Coleman Validation'!R$665666&amp;":"&amp;'Coleman Validation'!R$665667),'Coleman Validation'!R$665668,FALSE))</f>
        <v>2.0680002201299779</v>
      </c>
      <c r="S71" s="317">
        <f ca="1">+IF(ISERROR(HLOOKUP($B71,INDIRECT("'Monthly Resource Report'!"&amp;'Coleman Validation'!S$665666&amp;":"&amp;'Coleman Validation'!S$665667),'Coleman Validation'!S$665668,FALSE)),0,HLOOKUP($B71,INDIRECT("'Monthly Resource Report'!"&amp;'Coleman Validation'!S$665666&amp;":"&amp;'Coleman Validation'!S$665667),'Coleman Validation'!S$665668,FALSE))</f>
        <v>0.32535032720046597</v>
      </c>
      <c r="T71" s="318">
        <f ca="1">+IF(ISERROR(HLOOKUP($B71,INDIRECT("'Monthly Resource Report'!"&amp;'Coleman Validation'!T$665666&amp;":"&amp;'Coleman Validation'!T$665667),'Coleman Validation'!T$665668,FALSE)),0,HLOOKUP($B71,INDIRECT("'Monthly Resource Report'!"&amp;'Coleman Validation'!T$665666&amp;":"&amp;'Coleman Validation'!T$665667),'Coleman Validation'!T$665668,FALSE))</f>
        <v>0.20091136464864495</v>
      </c>
      <c r="V71" s="301">
        <v>43344</v>
      </c>
      <c r="W71" s="294">
        <v>151</v>
      </c>
      <c r="X71" s="297">
        <v>2.0679134915999997</v>
      </c>
      <c r="Y71" s="299">
        <v>0.33</v>
      </c>
      <c r="Z71" s="295">
        <v>0.2</v>
      </c>
      <c r="AA71" s="294">
        <f ca="1">+IF(ISERROR(HLOOKUP($B71,INDIRECT("'Monthly Resource Report'!"&amp;'Coleman Validation'!AA$665666&amp;":"&amp;'Coleman Validation'!AA$665667),'Coleman Validation'!AA$665668,FALSE)),0,HLOOKUP($B71,INDIRECT("'Monthly Resource Report'!"&amp;'Coleman Validation'!AA$665666&amp;":"&amp;'Coleman Validation'!AA$665667),'Coleman Validation'!AA$665668,FALSE))</f>
        <v>151</v>
      </c>
      <c r="AB71" s="297">
        <f ca="1">+IF(ISERROR(HLOOKUP($B71,INDIRECT("'Monthly Resource Report'!"&amp;'Coleman Validation'!AB$665666&amp;":"&amp;'Coleman Validation'!AB$665667),'Coleman Validation'!AB$665668,FALSE)),0,HLOOKUP($B71,INDIRECT("'Monthly Resource Report'!"&amp;'Coleman Validation'!AB$665666&amp;":"&amp;'Coleman Validation'!AB$665667),'Coleman Validation'!AB$665668,FALSE))</f>
        <v>2.0680013524936602</v>
      </c>
      <c r="AC71" s="317">
        <f ca="1">+IF(ISERROR(HLOOKUP($B71,INDIRECT("'Monthly Resource Report'!"&amp;'Coleman Validation'!AC$665666&amp;":"&amp;'Coleman Validation'!AC$665667),'Coleman Validation'!AC$665668,FALSE)),0,HLOOKUP($B71,INDIRECT("'Monthly Resource Report'!"&amp;'Coleman Validation'!AC$665666&amp;":"&amp;'Coleman Validation'!AC$665667),'Coleman Validation'!AC$665668,FALSE))</f>
        <v>0.32639141358759727</v>
      </c>
      <c r="AD71" s="318">
        <f ca="1">+IF(ISERROR(HLOOKUP($B71,INDIRECT("'Monthly Resource Report'!"&amp;'Coleman Validation'!AD$665666&amp;":"&amp;'Coleman Validation'!AD$665667),'Coleman Validation'!AD$665668,FALSE)),0,HLOOKUP($B71,INDIRECT("'Monthly Resource Report'!"&amp;'Coleman Validation'!AD$665666&amp;":"&amp;'Coleman Validation'!AD$665667),'Coleman Validation'!AD$665668,FALSE))</f>
        <v>0.20044267883166672</v>
      </c>
    </row>
    <row r="72" spans="2:30">
      <c r="B72" s="301">
        <v>43374</v>
      </c>
      <c r="C72" s="294">
        <v>146</v>
      </c>
      <c r="D72" s="297">
        <v>2.0679134915999997</v>
      </c>
      <c r="E72" s="299">
        <v>0.33</v>
      </c>
      <c r="F72" s="295">
        <v>0.2</v>
      </c>
      <c r="G72" s="294">
        <f ca="1">+IF(ISERROR(HLOOKUP($B72,INDIRECT("'Monthly Resource Report'!"&amp;'Coleman Validation'!G$665666&amp;":"&amp;'Coleman Validation'!G$665667),'Coleman Validation'!G$665668,FALSE)),0,HLOOKUP($B72,INDIRECT("'Monthly Resource Report'!"&amp;'Coleman Validation'!G$665666&amp;":"&amp;'Coleman Validation'!G$665667),'Coleman Validation'!G$665668,FALSE))</f>
        <v>146</v>
      </c>
      <c r="H72" s="297">
        <f ca="1">+IF(ISERROR(HLOOKUP($B72,INDIRECT("'Monthly Resource Report'!"&amp;'Coleman Validation'!H$665666&amp;":"&amp;'Coleman Validation'!H$665667),'Coleman Validation'!H$665668,FALSE)),0,HLOOKUP($B72,INDIRECT("'Monthly Resource Report'!"&amp;'Coleman Validation'!H$665666&amp;":"&amp;'Coleman Validation'!H$665667),'Coleman Validation'!H$665668,FALSE))</f>
        <v>2.0680000442884507</v>
      </c>
      <c r="I72" s="317">
        <f ca="1">+IF(ISERROR(HLOOKUP($B72,INDIRECT("'Monthly Resource Report'!"&amp;'Coleman Validation'!I$665666&amp;":"&amp;'Coleman Validation'!I$665667),'Coleman Validation'!I$665668,FALSE)),0,HLOOKUP($B72,INDIRECT("'Monthly Resource Report'!"&amp;'Coleman Validation'!I$665666&amp;":"&amp;'Coleman Validation'!I$665667),'Coleman Validation'!I$665668,FALSE))</f>
        <v>0.32630316358944572</v>
      </c>
      <c r="J72" s="318">
        <f ca="1">+IF(ISERROR(HLOOKUP($B72,INDIRECT("'Monthly Resource Report'!"&amp;'Coleman Validation'!J$665666&amp;":"&amp;'Coleman Validation'!J$665667),'Coleman Validation'!J$665668,FALSE)),0,HLOOKUP($B72,INDIRECT("'Monthly Resource Report'!"&amp;'Coleman Validation'!J$665666&amp;":"&amp;'Coleman Validation'!J$665667),'Coleman Validation'!J$665668,FALSE))</f>
        <v>0.20035524626826548</v>
      </c>
      <c r="L72" s="301">
        <v>43374</v>
      </c>
      <c r="M72" s="294">
        <v>146</v>
      </c>
      <c r="N72" s="297">
        <v>2.0679134915999997</v>
      </c>
      <c r="O72" s="299">
        <v>0.33</v>
      </c>
      <c r="P72" s="295">
        <v>0.2</v>
      </c>
      <c r="Q72" s="294">
        <f ca="1">+IF(ISERROR(HLOOKUP($B72,INDIRECT("'Monthly Resource Report'!"&amp;'Coleman Validation'!Q$665666&amp;":"&amp;'Coleman Validation'!Q$665667),'Coleman Validation'!Q$665668,FALSE)),0,HLOOKUP($B72,INDIRECT("'Monthly Resource Report'!"&amp;'Coleman Validation'!Q$665666&amp;":"&amp;'Coleman Validation'!Q$665667),'Coleman Validation'!Q$665668,FALSE))</f>
        <v>146</v>
      </c>
      <c r="R72" s="297">
        <f ca="1">+IF(ISERROR(HLOOKUP($B72,INDIRECT("'Monthly Resource Report'!"&amp;'Coleman Validation'!R$665666&amp;":"&amp;'Coleman Validation'!R$665667),'Coleman Validation'!R$665668,FALSE)),0,HLOOKUP($B72,INDIRECT("'Monthly Resource Report'!"&amp;'Coleman Validation'!R$665666&amp;":"&amp;'Coleman Validation'!R$665667),'Coleman Validation'!R$665668,FALSE))</f>
        <v>0</v>
      </c>
      <c r="S72" s="317">
        <f ca="1">+IF(ISERROR(HLOOKUP($B72,INDIRECT("'Monthly Resource Report'!"&amp;'Coleman Validation'!S$665666&amp;":"&amp;'Coleman Validation'!S$665667),'Coleman Validation'!S$665668,FALSE)),0,HLOOKUP($B72,INDIRECT("'Monthly Resource Report'!"&amp;'Coleman Validation'!S$665666&amp;":"&amp;'Coleman Validation'!S$665667),'Coleman Validation'!S$665668,FALSE))</f>
        <v>0</v>
      </c>
      <c r="T72" s="318">
        <f ca="1">+IF(ISERROR(HLOOKUP($B72,INDIRECT("'Monthly Resource Report'!"&amp;'Coleman Validation'!T$665666&amp;":"&amp;'Coleman Validation'!T$665667),'Coleman Validation'!T$665668,FALSE)),0,HLOOKUP($B72,INDIRECT("'Monthly Resource Report'!"&amp;'Coleman Validation'!T$665666&amp;":"&amp;'Coleman Validation'!T$665667),'Coleman Validation'!T$665668,FALSE))</f>
        <v>0</v>
      </c>
      <c r="V72" s="301">
        <v>43374</v>
      </c>
      <c r="W72" s="294">
        <v>151</v>
      </c>
      <c r="X72" s="297">
        <v>2.0679134915999997</v>
      </c>
      <c r="Y72" s="299">
        <v>0.33</v>
      </c>
      <c r="Z72" s="295">
        <v>0.2</v>
      </c>
      <c r="AA72" s="294">
        <f ca="1">+IF(ISERROR(HLOOKUP($B72,INDIRECT("'Monthly Resource Report'!"&amp;'Coleman Validation'!AA$665666&amp;":"&amp;'Coleman Validation'!AA$665667),'Coleman Validation'!AA$665668,FALSE)),0,HLOOKUP($B72,INDIRECT("'Monthly Resource Report'!"&amp;'Coleman Validation'!AA$665666&amp;":"&amp;'Coleman Validation'!AA$665667),'Coleman Validation'!AA$665668,FALSE))</f>
        <v>151</v>
      </c>
      <c r="AB72" s="297">
        <f ca="1">+IF(ISERROR(HLOOKUP($B72,INDIRECT("'Monthly Resource Report'!"&amp;'Coleman Validation'!AB$665666&amp;":"&amp;'Coleman Validation'!AB$665667),'Coleman Validation'!AB$665668,FALSE)),0,HLOOKUP($B72,INDIRECT("'Monthly Resource Report'!"&amp;'Coleman Validation'!AB$665666&amp;":"&amp;'Coleman Validation'!AB$665667),'Coleman Validation'!AB$665668,FALSE))</f>
        <v>2.0680011740685282</v>
      </c>
      <c r="AC72" s="317">
        <f ca="1">+IF(ISERROR(HLOOKUP($B72,INDIRECT("'Monthly Resource Report'!"&amp;'Coleman Validation'!AC$665666&amp;":"&amp;'Coleman Validation'!AC$665667),'Coleman Validation'!AC$665668,FALSE)),0,HLOOKUP($B72,INDIRECT("'Monthly Resource Report'!"&amp;'Coleman Validation'!AC$665666&amp;":"&amp;'Coleman Validation'!AC$665667),'Coleman Validation'!AC$665668,FALSE))</f>
        <v>0.32693415894794536</v>
      </c>
      <c r="AD72" s="318">
        <f ca="1">+IF(ISERROR(HLOOKUP($B72,INDIRECT("'Monthly Resource Report'!"&amp;'Coleman Validation'!AD$665666&amp;":"&amp;'Coleman Validation'!AD$665667),'Coleman Validation'!AD$665668,FALSE)),0,HLOOKUP($B72,INDIRECT("'Monthly Resource Report'!"&amp;'Coleman Validation'!AD$665666&amp;":"&amp;'Coleman Validation'!AD$665667),'Coleman Validation'!AD$665668,FALSE))</f>
        <v>0.20083655008554355</v>
      </c>
    </row>
    <row r="73" spans="2:30">
      <c r="B73" s="301">
        <v>43405</v>
      </c>
      <c r="C73" s="294">
        <v>146</v>
      </c>
      <c r="D73" s="297">
        <v>2.0679134915999997</v>
      </c>
      <c r="E73" s="299">
        <v>0.33</v>
      </c>
      <c r="F73" s="295">
        <v>0.2</v>
      </c>
      <c r="G73" s="294">
        <f ca="1">+IF(ISERROR(HLOOKUP($B73,INDIRECT("'Monthly Resource Report'!"&amp;'Coleman Validation'!G$665666&amp;":"&amp;'Coleman Validation'!G$665667),'Coleman Validation'!G$665668,FALSE)),0,HLOOKUP($B73,INDIRECT("'Monthly Resource Report'!"&amp;'Coleman Validation'!G$665666&amp;":"&amp;'Coleman Validation'!G$665667),'Coleman Validation'!G$665668,FALSE))</f>
        <v>146</v>
      </c>
      <c r="H73" s="297">
        <f ca="1">+IF(ISERROR(HLOOKUP($B73,INDIRECT("'Monthly Resource Report'!"&amp;'Coleman Validation'!H$665666&amp;":"&amp;'Coleman Validation'!H$665667),'Coleman Validation'!H$665668,FALSE)),0,HLOOKUP($B73,INDIRECT("'Monthly Resource Report'!"&amp;'Coleman Validation'!H$665666&amp;":"&amp;'Coleman Validation'!H$665667),'Coleman Validation'!H$665668,FALSE))</f>
        <v>2.068000663439086</v>
      </c>
      <c r="I73" s="317">
        <f ca="1">+IF(ISERROR(HLOOKUP($B73,INDIRECT("'Monthly Resource Report'!"&amp;'Coleman Validation'!I$665666&amp;":"&amp;'Coleman Validation'!I$665667),'Coleman Validation'!I$665668,FALSE)),0,HLOOKUP($B73,INDIRECT("'Monthly Resource Report'!"&amp;'Coleman Validation'!I$665666&amp;":"&amp;'Coleman Validation'!I$665667),'Coleman Validation'!I$665668,FALSE))</f>
        <v>0.32780354744864443</v>
      </c>
      <c r="J73" s="318">
        <f ca="1">+IF(ISERROR(HLOOKUP($B73,INDIRECT("'Monthly Resource Report'!"&amp;'Coleman Validation'!J$665666&amp;":"&amp;'Coleman Validation'!J$665667),'Coleman Validation'!J$665668,FALSE)),0,HLOOKUP($B73,INDIRECT("'Monthly Resource Report'!"&amp;'Coleman Validation'!J$665666&amp;":"&amp;'Coleman Validation'!J$665667),'Coleman Validation'!J$665668,FALSE))</f>
        <v>0.20016847513323713</v>
      </c>
      <c r="L73" s="301">
        <v>43405</v>
      </c>
      <c r="M73" s="294">
        <v>146</v>
      </c>
      <c r="N73" s="297">
        <v>2.0679134915999997</v>
      </c>
      <c r="O73" s="299">
        <v>0.33</v>
      </c>
      <c r="P73" s="295">
        <v>0.2</v>
      </c>
      <c r="Q73" s="294">
        <f ca="1">+IF(ISERROR(HLOOKUP($B73,INDIRECT("'Monthly Resource Report'!"&amp;'Coleman Validation'!Q$665666&amp;":"&amp;'Coleman Validation'!Q$665667),'Coleman Validation'!Q$665668,FALSE)),0,HLOOKUP($B73,INDIRECT("'Monthly Resource Report'!"&amp;'Coleman Validation'!Q$665666&amp;":"&amp;'Coleman Validation'!Q$665667),'Coleman Validation'!Q$665668,FALSE))</f>
        <v>146</v>
      </c>
      <c r="R73" s="297">
        <f ca="1">+IF(ISERROR(HLOOKUP($B73,INDIRECT("'Monthly Resource Report'!"&amp;'Coleman Validation'!R$665666&amp;":"&amp;'Coleman Validation'!R$665667),'Coleman Validation'!R$665668,FALSE)),0,HLOOKUP($B73,INDIRECT("'Monthly Resource Report'!"&amp;'Coleman Validation'!R$665666&amp;":"&amp;'Coleman Validation'!R$665667),'Coleman Validation'!R$665668,FALSE))</f>
        <v>2.0680003502013657</v>
      </c>
      <c r="S73" s="317">
        <f ca="1">+IF(ISERROR(HLOOKUP($B73,INDIRECT("'Monthly Resource Report'!"&amp;'Coleman Validation'!S$665666&amp;":"&amp;'Coleman Validation'!S$665667),'Coleman Validation'!S$665668,FALSE)),0,HLOOKUP($B73,INDIRECT("'Monthly Resource Report'!"&amp;'Coleman Validation'!S$665666&amp;":"&amp;'Coleman Validation'!S$665667),'Coleman Validation'!S$665668,FALSE))</f>
        <v>0.32767874233992705</v>
      </c>
      <c r="T73" s="318">
        <f ca="1">+IF(ISERROR(HLOOKUP($B73,INDIRECT("'Monthly Resource Report'!"&amp;'Coleman Validation'!T$665666&amp;":"&amp;'Coleman Validation'!T$665667),'Coleman Validation'!T$665668,FALSE)),0,HLOOKUP($B73,INDIRECT("'Monthly Resource Report'!"&amp;'Coleman Validation'!T$665666&amp;":"&amp;'Coleman Validation'!T$665667),'Coleman Validation'!T$665668,FALSE))</f>
        <v>0.20050458654507644</v>
      </c>
      <c r="V73" s="301">
        <v>43405</v>
      </c>
      <c r="W73" s="294">
        <v>151</v>
      </c>
      <c r="X73" s="297">
        <v>2.0679134915999997</v>
      </c>
      <c r="Y73" s="299">
        <v>0.33</v>
      </c>
      <c r="Z73" s="295">
        <v>0.2</v>
      </c>
      <c r="AA73" s="294">
        <f ca="1">+IF(ISERROR(HLOOKUP($B73,INDIRECT("'Monthly Resource Report'!"&amp;'Coleman Validation'!AA$665666&amp;":"&amp;'Coleman Validation'!AA$665667),'Coleman Validation'!AA$665668,FALSE)),0,HLOOKUP($B73,INDIRECT("'Monthly Resource Report'!"&amp;'Coleman Validation'!AA$665666&amp;":"&amp;'Coleman Validation'!AA$665667),'Coleman Validation'!AA$665668,FALSE))</f>
        <v>151</v>
      </c>
      <c r="AB73" s="297">
        <f ca="1">+IF(ISERROR(HLOOKUP($B73,INDIRECT("'Monthly Resource Report'!"&amp;'Coleman Validation'!AB$665666&amp;":"&amp;'Coleman Validation'!AB$665667),'Coleman Validation'!AB$665668,FALSE)),0,HLOOKUP($B73,INDIRECT("'Monthly Resource Report'!"&amp;'Coleman Validation'!AB$665666&amp;":"&amp;'Coleman Validation'!AB$665667),'Coleman Validation'!AB$665668,FALSE))</f>
        <v>2.0680006179152817</v>
      </c>
      <c r="AC73" s="317">
        <f ca="1">+IF(ISERROR(HLOOKUP($B73,INDIRECT("'Monthly Resource Report'!"&amp;'Coleman Validation'!AC$665666&amp;":"&amp;'Coleman Validation'!AC$665667),'Coleman Validation'!AC$665668,FALSE)),0,HLOOKUP($B73,INDIRECT("'Monthly Resource Report'!"&amp;'Coleman Validation'!AC$665666&amp;":"&amp;'Coleman Validation'!AC$665667),'Coleman Validation'!AC$665668,FALSE))</f>
        <v>0.32795176734471387</v>
      </c>
      <c r="AD73" s="318">
        <f ca="1">+IF(ISERROR(HLOOKUP($B73,INDIRECT("'Monthly Resource Report'!"&amp;'Coleman Validation'!AD$665666&amp;":"&amp;'Coleman Validation'!AD$665667),'Coleman Validation'!AD$665668,FALSE)),0,HLOOKUP($B73,INDIRECT("'Monthly Resource Report'!"&amp;'Coleman Validation'!AD$665666&amp;":"&amp;'Coleman Validation'!AD$665667),'Coleman Validation'!AD$665668,FALSE))</f>
        <v>0.20062314913107149</v>
      </c>
    </row>
    <row r="74" spans="2:30" s="29" customFormat="1">
      <c r="B74" s="301">
        <v>43435</v>
      </c>
      <c r="C74" s="294">
        <v>146</v>
      </c>
      <c r="D74" s="297">
        <v>2.0679134915999997</v>
      </c>
      <c r="E74" s="299">
        <v>0.33</v>
      </c>
      <c r="F74" s="295">
        <v>0.2</v>
      </c>
      <c r="G74" s="294">
        <f ca="1">+IF(ISERROR(HLOOKUP($B74,INDIRECT("'Monthly Resource Report'!"&amp;'Coleman Validation'!G$665666&amp;":"&amp;'Coleman Validation'!G$665667),'Coleman Validation'!G$665668,FALSE)),0,HLOOKUP($B74,INDIRECT("'Monthly Resource Report'!"&amp;'Coleman Validation'!G$665666&amp;":"&amp;'Coleman Validation'!G$665667),'Coleman Validation'!G$665668,FALSE))</f>
        <v>146</v>
      </c>
      <c r="H74" s="297">
        <f ca="1">+IF(ISERROR(HLOOKUP($B74,INDIRECT("'Monthly Resource Report'!"&amp;'Coleman Validation'!H$665666&amp;":"&amp;'Coleman Validation'!H$665667),'Coleman Validation'!H$665668,FALSE)),0,HLOOKUP($B74,INDIRECT("'Monthly Resource Report'!"&amp;'Coleman Validation'!H$665666&amp;":"&amp;'Coleman Validation'!H$665667),'Coleman Validation'!H$665668,FALSE))</f>
        <v>2.0680010907224431</v>
      </c>
      <c r="I74" s="317">
        <f ca="1">+IF(ISERROR(HLOOKUP($B74,INDIRECT("'Monthly Resource Report'!"&amp;'Coleman Validation'!I$665666&amp;":"&amp;'Coleman Validation'!I$665667),'Coleman Validation'!I$665668,FALSE)),0,HLOOKUP($B74,INDIRECT("'Monthly Resource Report'!"&amp;'Coleman Validation'!I$665666&amp;":"&amp;'Coleman Validation'!I$665667),'Coleman Validation'!I$665668,FALSE))</f>
        <v>0.32731273731463123</v>
      </c>
      <c r="J74" s="318">
        <f ca="1">+IF(ISERROR(HLOOKUP($B74,INDIRECT("'Monthly Resource Report'!"&amp;'Coleman Validation'!J$665666&amp;":"&amp;'Coleman Validation'!J$665667),'Coleman Validation'!J$665668,FALSE)),0,HLOOKUP($B74,INDIRECT("'Monthly Resource Report'!"&amp;'Coleman Validation'!J$665666&amp;":"&amp;'Coleman Validation'!J$665667),'Coleman Validation'!J$665668,FALSE))</f>
        <v>0.20085719184086862</v>
      </c>
      <c r="L74" s="301">
        <v>43435</v>
      </c>
      <c r="M74" s="294">
        <v>146</v>
      </c>
      <c r="N74" s="297">
        <v>2.0679134915999997</v>
      </c>
      <c r="O74" s="299">
        <v>0.33</v>
      </c>
      <c r="P74" s="295">
        <v>0.2</v>
      </c>
      <c r="Q74" s="294">
        <f ca="1">+IF(ISERROR(HLOOKUP($B74,INDIRECT("'Monthly Resource Report'!"&amp;'Coleman Validation'!Q$665666&amp;":"&amp;'Coleman Validation'!Q$665667),'Coleman Validation'!Q$665668,FALSE)),0,HLOOKUP($B74,INDIRECT("'Monthly Resource Report'!"&amp;'Coleman Validation'!Q$665666&amp;":"&amp;'Coleman Validation'!Q$665667),'Coleman Validation'!Q$665668,FALSE))</f>
        <v>146</v>
      </c>
      <c r="R74" s="297">
        <f ca="1">+IF(ISERROR(HLOOKUP($B74,INDIRECT("'Monthly Resource Report'!"&amp;'Coleman Validation'!R$665666&amp;":"&amp;'Coleman Validation'!R$665667),'Coleman Validation'!R$665668,FALSE)),0,HLOOKUP($B74,INDIRECT("'Monthly Resource Report'!"&amp;'Coleman Validation'!R$665666&amp;":"&amp;'Coleman Validation'!R$665667),'Coleman Validation'!R$665668,FALSE))</f>
        <v>2.0680007497054729</v>
      </c>
      <c r="S74" s="317">
        <f ca="1">+IF(ISERROR(HLOOKUP($B74,INDIRECT("'Monthly Resource Report'!"&amp;'Coleman Validation'!S$665666&amp;":"&amp;'Coleman Validation'!S$665667),'Coleman Validation'!S$665668,FALSE)),0,HLOOKUP($B74,INDIRECT("'Monthly Resource Report'!"&amp;'Coleman Validation'!S$665666&amp;":"&amp;'Coleman Validation'!S$665667),'Coleman Validation'!S$665668,FALSE))</f>
        <v>0.32726705342453349</v>
      </c>
      <c r="T74" s="318">
        <f ca="1">+IF(ISERROR(HLOOKUP($B74,INDIRECT("'Monthly Resource Report'!"&amp;'Coleman Validation'!T$665666&amp;":"&amp;'Coleman Validation'!T$665667),'Coleman Validation'!T$665668,FALSE)),0,HLOOKUP($B74,INDIRECT("'Monthly Resource Report'!"&amp;'Coleman Validation'!T$665666&amp;":"&amp;'Coleman Validation'!T$665667),'Coleman Validation'!T$665668,FALSE))</f>
        <v>0.20059435190245711</v>
      </c>
      <c r="V74" s="301">
        <v>43435</v>
      </c>
      <c r="W74" s="294">
        <v>151</v>
      </c>
      <c r="X74" s="297">
        <v>2.0679134915999997</v>
      </c>
      <c r="Y74" s="299">
        <v>0.33</v>
      </c>
      <c r="Z74" s="295">
        <v>0.2</v>
      </c>
      <c r="AA74" s="294">
        <f ca="1">+IF(ISERROR(HLOOKUP($B74,INDIRECT("'Monthly Resource Report'!"&amp;'Coleman Validation'!AA$665666&amp;":"&amp;'Coleman Validation'!AA$665667),'Coleman Validation'!AA$665668,FALSE)),0,HLOOKUP($B74,INDIRECT("'Monthly Resource Report'!"&amp;'Coleman Validation'!AA$665666&amp;":"&amp;'Coleman Validation'!AA$665667),'Coleman Validation'!AA$665668,FALSE))</f>
        <v>151</v>
      </c>
      <c r="AB74" s="297">
        <f ca="1">+IF(ISERROR(HLOOKUP($B74,INDIRECT("'Monthly Resource Report'!"&amp;'Coleman Validation'!AB$665666&amp;":"&amp;'Coleman Validation'!AB$665667),'Coleman Validation'!AB$665668,FALSE)),0,HLOOKUP($B74,INDIRECT("'Monthly Resource Report'!"&amp;'Coleman Validation'!AB$665666&amp;":"&amp;'Coleman Validation'!AB$665667),'Coleman Validation'!AB$665668,FALSE))</f>
        <v>2.0680014694305955</v>
      </c>
      <c r="AC74" s="317">
        <f ca="1">+IF(ISERROR(HLOOKUP($B74,INDIRECT("'Monthly Resource Report'!"&amp;'Coleman Validation'!AC$665666&amp;":"&amp;'Coleman Validation'!AC$665667),'Coleman Validation'!AC$665668,FALSE)),0,HLOOKUP($B74,INDIRECT("'Monthly Resource Report'!"&amp;'Coleman Validation'!AC$665666&amp;":"&amp;'Coleman Validation'!AC$665667),'Coleman Validation'!AC$665668,FALSE))</f>
        <v>0.32756717350482328</v>
      </c>
      <c r="AD74" s="318">
        <f ca="1">+IF(ISERROR(HLOOKUP($B74,INDIRECT("'Monthly Resource Report'!"&amp;'Coleman Validation'!AD$665666&amp;":"&amp;'Coleman Validation'!AD$665667),'Coleman Validation'!AD$665668,FALSE)),0,HLOOKUP($B74,INDIRECT("'Monthly Resource Report'!"&amp;'Coleman Validation'!AD$665666&amp;":"&amp;'Coleman Validation'!AD$665667),'Coleman Validation'!AD$665668,FALSE))</f>
        <v>0.2008199802105102</v>
      </c>
    </row>
    <row r="75" spans="2:30" s="29" customFormat="1">
      <c r="B75" s="301">
        <v>43466</v>
      </c>
      <c r="C75" s="294">
        <v>146</v>
      </c>
      <c r="D75" s="297">
        <v>2.1218860337307599</v>
      </c>
      <c r="E75" s="299">
        <v>0.33</v>
      </c>
      <c r="F75" s="295">
        <v>0.2</v>
      </c>
      <c r="G75" s="294">
        <f ca="1">+IF(ISERROR(HLOOKUP($B75,INDIRECT("'Monthly Resource Report'!"&amp;'Coleman Validation'!G$665666&amp;":"&amp;'Coleman Validation'!G$665667),'Coleman Validation'!G$665668,FALSE)),0,HLOOKUP($B75,INDIRECT("'Monthly Resource Report'!"&amp;'Coleman Validation'!G$665666&amp;":"&amp;'Coleman Validation'!G$665667),'Coleman Validation'!G$665668,FALSE))</f>
        <v>146</v>
      </c>
      <c r="H75" s="297">
        <f ca="1">+IF(ISERROR(HLOOKUP($B75,INDIRECT("'Monthly Resource Report'!"&amp;'Coleman Validation'!H$665666&amp;":"&amp;'Coleman Validation'!H$665667),'Coleman Validation'!H$665668,FALSE)),0,HLOOKUP($B75,INDIRECT("'Monthly Resource Report'!"&amp;'Coleman Validation'!H$665666&amp;":"&amp;'Coleman Validation'!H$665667),'Coleman Validation'!H$665668,FALSE))</f>
        <v>2.1220028125980108</v>
      </c>
      <c r="I75" s="317">
        <f ca="1">+IF(ISERROR(HLOOKUP($B75,INDIRECT("'Monthly Resource Report'!"&amp;'Coleman Validation'!I$665666&amp;":"&amp;'Coleman Validation'!I$665667),'Coleman Validation'!I$665668,FALSE)),0,HLOOKUP($B75,INDIRECT("'Monthly Resource Report'!"&amp;'Coleman Validation'!I$665666&amp;":"&amp;'Coleman Validation'!I$665667),'Coleman Validation'!I$665668,FALSE))</f>
        <v>0.32899261284592862</v>
      </c>
      <c r="J75" s="318">
        <f ca="1">+IF(ISERROR(HLOOKUP($B75,INDIRECT("'Monthly Resource Report'!"&amp;'Coleman Validation'!J$665666&amp;":"&amp;'Coleman Validation'!J$665667),'Coleman Validation'!J$665668,FALSE)),0,HLOOKUP($B75,INDIRECT("'Monthly Resource Report'!"&amp;'Coleman Validation'!J$665666&amp;":"&amp;'Coleman Validation'!J$665667),'Coleman Validation'!J$665668,FALSE))</f>
        <v>0.20033524961842447</v>
      </c>
      <c r="L75" s="301">
        <v>43466</v>
      </c>
      <c r="M75" s="294">
        <v>146</v>
      </c>
      <c r="N75" s="297">
        <v>2.1218860337307599</v>
      </c>
      <c r="O75" s="299">
        <v>0.33</v>
      </c>
      <c r="P75" s="295">
        <v>0.2</v>
      </c>
      <c r="Q75" s="294">
        <f ca="1">+IF(ISERROR(HLOOKUP($B75,INDIRECT("'Monthly Resource Report'!"&amp;'Coleman Validation'!Q$665666&amp;":"&amp;'Coleman Validation'!Q$665667),'Coleman Validation'!Q$665668,FALSE)),0,HLOOKUP($B75,INDIRECT("'Monthly Resource Report'!"&amp;'Coleman Validation'!Q$665666&amp;":"&amp;'Coleman Validation'!Q$665667),'Coleman Validation'!Q$665668,FALSE))</f>
        <v>146</v>
      </c>
      <c r="R75" s="297">
        <f ca="1">+IF(ISERROR(HLOOKUP($B75,INDIRECT("'Monthly Resource Report'!"&amp;'Coleman Validation'!R$665666&amp;":"&amp;'Coleman Validation'!R$665667),'Coleman Validation'!R$665668,FALSE)),0,HLOOKUP($B75,INDIRECT("'Monthly Resource Report'!"&amp;'Coleman Validation'!R$665666&amp;":"&amp;'Coleman Validation'!R$665667),'Coleman Validation'!R$665668,FALSE))</f>
        <v>2.1220027469475555</v>
      </c>
      <c r="S75" s="317">
        <f ca="1">+IF(ISERROR(HLOOKUP($B75,INDIRECT("'Monthly Resource Report'!"&amp;'Coleman Validation'!S$665666&amp;":"&amp;'Coleman Validation'!S$665667),'Coleman Validation'!S$665668,FALSE)),0,HLOOKUP($B75,INDIRECT("'Monthly Resource Report'!"&amp;'Coleman Validation'!S$665666&amp;":"&amp;'Coleman Validation'!S$665667),'Coleman Validation'!S$665668,FALSE))</f>
        <v>0.32901708244941469</v>
      </c>
      <c r="T75" s="318">
        <f ca="1">+IF(ISERROR(HLOOKUP($B75,INDIRECT("'Monthly Resource Report'!"&amp;'Coleman Validation'!T$665666&amp;":"&amp;'Coleman Validation'!T$665667),'Coleman Validation'!T$665668,FALSE)),0,HLOOKUP($B75,INDIRECT("'Monthly Resource Report'!"&amp;'Coleman Validation'!T$665666&amp;":"&amp;'Coleman Validation'!T$665667),'Coleman Validation'!T$665668,FALSE))</f>
        <v>0.20056239725502018</v>
      </c>
      <c r="V75" s="301">
        <v>43466</v>
      </c>
      <c r="W75" s="294">
        <v>151</v>
      </c>
      <c r="X75" s="297">
        <v>2.1218860337307599</v>
      </c>
      <c r="Y75" s="299">
        <v>0.33</v>
      </c>
      <c r="Z75" s="295">
        <v>0.2</v>
      </c>
      <c r="AA75" s="294">
        <f ca="1">+IF(ISERROR(HLOOKUP($B75,INDIRECT("'Monthly Resource Report'!"&amp;'Coleman Validation'!AA$665666&amp;":"&amp;'Coleman Validation'!AA$665667),'Coleman Validation'!AA$665668,FALSE)),0,HLOOKUP($B75,INDIRECT("'Monthly Resource Report'!"&amp;'Coleman Validation'!AA$665666&amp;":"&amp;'Coleman Validation'!AA$665667),'Coleman Validation'!AA$665668,FALSE))</f>
        <v>151</v>
      </c>
      <c r="AB75" s="297">
        <f ca="1">+IF(ISERROR(HLOOKUP($B75,INDIRECT("'Monthly Resource Report'!"&amp;'Coleman Validation'!AB$665666&amp;":"&amp;'Coleman Validation'!AB$665667),'Coleman Validation'!AB$665668,FALSE)),0,HLOOKUP($B75,INDIRECT("'Monthly Resource Report'!"&amp;'Coleman Validation'!AB$665666&amp;":"&amp;'Coleman Validation'!AB$665667),'Coleman Validation'!AB$665668,FALSE))</f>
        <v>2.1219992673775083</v>
      </c>
      <c r="AC75" s="317">
        <f ca="1">+IF(ISERROR(HLOOKUP($B75,INDIRECT("'Monthly Resource Report'!"&amp;'Coleman Validation'!AC$665666&amp;":"&amp;'Coleman Validation'!AC$665667),'Coleman Validation'!AC$665668,FALSE)),0,HLOOKUP($B75,INDIRECT("'Monthly Resource Report'!"&amp;'Coleman Validation'!AC$665666&amp;":"&amp;'Coleman Validation'!AC$665667),'Coleman Validation'!AC$665668,FALSE))</f>
        <v>0.3292761825267228</v>
      </c>
      <c r="AD75" s="318">
        <f ca="1">+IF(ISERROR(HLOOKUP($B75,INDIRECT("'Monthly Resource Report'!"&amp;'Coleman Validation'!AD$665666&amp;":"&amp;'Coleman Validation'!AD$665667),'Coleman Validation'!AD$665668,FALSE)),0,HLOOKUP($B75,INDIRECT("'Monthly Resource Report'!"&amp;'Coleman Validation'!AD$665666&amp;":"&amp;'Coleman Validation'!AD$665667),'Coleman Validation'!AD$665668,FALSE))</f>
        <v>0.20058020977860225</v>
      </c>
    </row>
    <row r="76" spans="2:30" s="29" customFormat="1">
      <c r="B76" s="301">
        <v>43497</v>
      </c>
      <c r="C76" s="294">
        <v>146</v>
      </c>
      <c r="D76" s="297">
        <v>2.1218860337307599</v>
      </c>
      <c r="E76" s="299">
        <v>0.33</v>
      </c>
      <c r="F76" s="295">
        <v>0.2</v>
      </c>
      <c r="G76" s="294">
        <f ca="1">+IF(ISERROR(HLOOKUP($B76,INDIRECT("'Monthly Resource Report'!"&amp;'Coleman Validation'!G$665666&amp;":"&amp;'Coleman Validation'!G$665667),'Coleman Validation'!G$665668,FALSE)),0,HLOOKUP($B76,INDIRECT("'Monthly Resource Report'!"&amp;'Coleman Validation'!G$665666&amp;":"&amp;'Coleman Validation'!G$665667),'Coleman Validation'!G$665668,FALSE))</f>
        <v>146</v>
      </c>
      <c r="H76" s="297">
        <f ca="1">+IF(ISERROR(HLOOKUP($B76,INDIRECT("'Monthly Resource Report'!"&amp;'Coleman Validation'!H$665666&amp;":"&amp;'Coleman Validation'!H$665667),'Coleman Validation'!H$665668,FALSE)),0,HLOOKUP($B76,INDIRECT("'Monthly Resource Report'!"&amp;'Coleman Validation'!H$665666&amp;":"&amp;'Coleman Validation'!H$665667),'Coleman Validation'!H$665668,FALSE))</f>
        <v>2.1220024078819475</v>
      </c>
      <c r="I76" s="317">
        <f ca="1">+IF(ISERROR(HLOOKUP($B76,INDIRECT("'Monthly Resource Report'!"&amp;'Coleman Validation'!I$665666&amp;":"&amp;'Coleman Validation'!I$665667),'Coleman Validation'!I$665668,FALSE)),0,HLOOKUP($B76,INDIRECT("'Monthly Resource Report'!"&amp;'Coleman Validation'!I$665666&amp;":"&amp;'Coleman Validation'!I$665667),'Coleman Validation'!I$665668,FALSE))</f>
        <v>0.32935980430062806</v>
      </c>
      <c r="J76" s="318">
        <f ca="1">+IF(ISERROR(HLOOKUP($B76,INDIRECT("'Monthly Resource Report'!"&amp;'Coleman Validation'!J$665666&amp;":"&amp;'Coleman Validation'!J$665667),'Coleman Validation'!J$665668,FALSE)),0,HLOOKUP($B76,INDIRECT("'Monthly Resource Report'!"&amp;'Coleman Validation'!J$665666&amp;":"&amp;'Coleman Validation'!J$665667),'Coleman Validation'!J$665668,FALSE))</f>
        <v>0.20035144257186505</v>
      </c>
      <c r="L76" s="301">
        <v>43497</v>
      </c>
      <c r="M76" s="294">
        <v>146</v>
      </c>
      <c r="N76" s="297">
        <v>2.1218860337307599</v>
      </c>
      <c r="O76" s="299">
        <v>0.33</v>
      </c>
      <c r="P76" s="295">
        <v>0.2</v>
      </c>
      <c r="Q76" s="294">
        <f ca="1">+IF(ISERROR(HLOOKUP($B76,INDIRECT("'Monthly Resource Report'!"&amp;'Coleman Validation'!Q$665666&amp;":"&amp;'Coleman Validation'!Q$665667),'Coleman Validation'!Q$665668,FALSE)),0,HLOOKUP($B76,INDIRECT("'Monthly Resource Report'!"&amp;'Coleman Validation'!Q$665666&amp;":"&amp;'Coleman Validation'!Q$665667),'Coleman Validation'!Q$665668,FALSE))</f>
        <v>146</v>
      </c>
      <c r="R76" s="297">
        <f ca="1">+IF(ISERROR(HLOOKUP($B76,INDIRECT("'Monthly Resource Report'!"&amp;'Coleman Validation'!R$665666&amp;":"&amp;'Coleman Validation'!R$665667),'Coleman Validation'!R$665668,FALSE)),0,HLOOKUP($B76,INDIRECT("'Monthly Resource Report'!"&amp;'Coleman Validation'!R$665666&amp;":"&amp;'Coleman Validation'!R$665667),'Coleman Validation'!R$665668,FALSE))</f>
        <v>2.1220027147224028</v>
      </c>
      <c r="S76" s="317">
        <f ca="1">+IF(ISERROR(HLOOKUP($B76,INDIRECT("'Monthly Resource Report'!"&amp;'Coleman Validation'!S$665666&amp;":"&amp;'Coleman Validation'!S$665667),'Coleman Validation'!S$665668,FALSE)),0,HLOOKUP($B76,INDIRECT("'Monthly Resource Report'!"&amp;'Coleman Validation'!S$665666&amp;":"&amp;'Coleman Validation'!S$665667),'Coleman Validation'!S$665668,FALSE))</f>
        <v>0.32938177898684634</v>
      </c>
      <c r="T76" s="318">
        <f ca="1">+IF(ISERROR(HLOOKUP($B76,INDIRECT("'Monthly Resource Report'!"&amp;'Coleman Validation'!T$665666&amp;":"&amp;'Coleman Validation'!T$665667),'Coleman Validation'!T$665668,FALSE)),0,HLOOKUP($B76,INDIRECT("'Monthly Resource Report'!"&amp;'Coleman Validation'!T$665666&amp;":"&amp;'Coleman Validation'!T$665667),'Coleman Validation'!T$665668,FALSE))</f>
        <v>0.20040809225105646</v>
      </c>
      <c r="V76" s="301">
        <v>43497</v>
      </c>
      <c r="W76" s="294">
        <v>151</v>
      </c>
      <c r="X76" s="297">
        <v>2.1218860337307599</v>
      </c>
      <c r="Y76" s="299">
        <v>0.33</v>
      </c>
      <c r="Z76" s="295">
        <v>0.2</v>
      </c>
      <c r="AA76" s="294">
        <f ca="1">+IF(ISERROR(HLOOKUP($B76,INDIRECT("'Monthly Resource Report'!"&amp;'Coleman Validation'!AA$665666&amp;":"&amp;'Coleman Validation'!AA$665667),'Coleman Validation'!AA$665668,FALSE)),0,HLOOKUP($B76,INDIRECT("'Monthly Resource Report'!"&amp;'Coleman Validation'!AA$665666&amp;":"&amp;'Coleman Validation'!AA$665667),'Coleman Validation'!AA$665668,FALSE))</f>
        <v>151</v>
      </c>
      <c r="AB76" s="297">
        <f ca="1">+IF(ISERROR(HLOOKUP($B76,INDIRECT("'Monthly Resource Report'!"&amp;'Coleman Validation'!AB$665666&amp;":"&amp;'Coleman Validation'!AB$665667),'Coleman Validation'!AB$665668,FALSE)),0,HLOOKUP($B76,INDIRECT("'Monthly Resource Report'!"&amp;'Coleman Validation'!AB$665666&amp;":"&amp;'Coleman Validation'!AB$665667),'Coleman Validation'!AB$665668,FALSE))</f>
        <v>2.1219992593972101</v>
      </c>
      <c r="AC76" s="317">
        <f ca="1">+IF(ISERROR(HLOOKUP($B76,INDIRECT("'Monthly Resource Report'!"&amp;'Coleman Validation'!AC$665666&amp;":"&amp;'Coleman Validation'!AC$665667),'Coleman Validation'!AC$665668,FALSE)),0,HLOOKUP($B76,INDIRECT("'Monthly Resource Report'!"&amp;'Coleman Validation'!AC$665666&amp;":"&amp;'Coleman Validation'!AC$665667),'Coleman Validation'!AC$665668,FALSE))</f>
        <v>0.32968167240966384</v>
      </c>
      <c r="AD76" s="318">
        <f ca="1">+IF(ISERROR(HLOOKUP($B76,INDIRECT("'Monthly Resource Report'!"&amp;'Coleman Validation'!AD$665666&amp;":"&amp;'Coleman Validation'!AD$665667),'Coleman Validation'!AD$665668,FALSE)),0,HLOOKUP($B76,INDIRECT("'Monthly Resource Report'!"&amp;'Coleman Validation'!AD$665666&amp;":"&amp;'Coleman Validation'!AD$665667),'Coleman Validation'!AD$665668,FALSE))</f>
        <v>0.2006456147066035</v>
      </c>
    </row>
    <row r="77" spans="2:30" s="29" customFormat="1">
      <c r="B77" s="301">
        <v>43525</v>
      </c>
      <c r="C77" s="294">
        <v>146</v>
      </c>
      <c r="D77" s="297">
        <v>2.1218860337307599</v>
      </c>
      <c r="E77" s="299">
        <v>0.33</v>
      </c>
      <c r="F77" s="295">
        <v>0.2</v>
      </c>
      <c r="G77" s="294">
        <f ca="1">+IF(ISERROR(HLOOKUP($B77,INDIRECT("'Monthly Resource Report'!"&amp;'Coleman Validation'!G$665666&amp;":"&amp;'Coleman Validation'!G$665667),'Coleman Validation'!G$665668,FALSE)),0,HLOOKUP($B77,INDIRECT("'Monthly Resource Report'!"&amp;'Coleman Validation'!G$665666&amp;":"&amp;'Coleman Validation'!G$665667),'Coleman Validation'!G$665668,FALSE))</f>
        <v>146</v>
      </c>
      <c r="H77" s="297">
        <f ca="1">+IF(ISERROR(HLOOKUP($B77,INDIRECT("'Monthly Resource Report'!"&amp;'Coleman Validation'!H$665666&amp;":"&amp;'Coleman Validation'!H$665667),'Coleman Validation'!H$665668,FALSE)),0,HLOOKUP($B77,INDIRECT("'Monthly Resource Report'!"&amp;'Coleman Validation'!H$665666&amp;":"&amp;'Coleman Validation'!H$665667),'Coleman Validation'!H$665668,FALSE))</f>
        <v>2.1220029125238526</v>
      </c>
      <c r="I77" s="317">
        <f ca="1">+IF(ISERROR(HLOOKUP($B77,INDIRECT("'Monthly Resource Report'!"&amp;'Coleman Validation'!I$665666&amp;":"&amp;'Coleman Validation'!I$665667),'Coleman Validation'!I$665668,FALSE)),0,HLOOKUP($B77,INDIRECT("'Monthly Resource Report'!"&amp;'Coleman Validation'!I$665666&amp;":"&amp;'Coleman Validation'!I$665667),'Coleman Validation'!I$665668,FALSE))</f>
        <v>0.32921712322564006</v>
      </c>
      <c r="J77" s="318">
        <f ca="1">+IF(ISERROR(HLOOKUP($B77,INDIRECT("'Monthly Resource Report'!"&amp;'Coleman Validation'!J$665666&amp;":"&amp;'Coleman Validation'!J$665667),'Coleman Validation'!J$665668,FALSE)),0,HLOOKUP($B77,INDIRECT("'Monthly Resource Report'!"&amp;'Coleman Validation'!J$665666&amp;":"&amp;'Coleman Validation'!J$665667),'Coleman Validation'!J$665668,FALSE))</f>
        <v>0.20032907001173675</v>
      </c>
      <c r="L77" s="301">
        <v>43525</v>
      </c>
      <c r="M77" s="294">
        <v>146</v>
      </c>
      <c r="N77" s="297">
        <v>2.1218860337307599</v>
      </c>
      <c r="O77" s="299">
        <v>0.33</v>
      </c>
      <c r="P77" s="295">
        <v>0.2</v>
      </c>
      <c r="Q77" s="294">
        <f ca="1">+IF(ISERROR(HLOOKUP($B77,INDIRECT("'Monthly Resource Report'!"&amp;'Coleman Validation'!Q$665666&amp;":"&amp;'Coleman Validation'!Q$665667),'Coleman Validation'!Q$665668,FALSE)),0,HLOOKUP($B77,INDIRECT("'Monthly Resource Report'!"&amp;'Coleman Validation'!Q$665666&amp;":"&amp;'Coleman Validation'!Q$665667),'Coleman Validation'!Q$665668,FALSE))</f>
        <v>146</v>
      </c>
      <c r="R77" s="297">
        <f ca="1">+IF(ISERROR(HLOOKUP($B77,INDIRECT("'Monthly Resource Report'!"&amp;'Coleman Validation'!R$665666&amp;":"&amp;'Coleman Validation'!R$665667),'Coleman Validation'!R$665668,FALSE)),0,HLOOKUP($B77,INDIRECT("'Monthly Resource Report'!"&amp;'Coleman Validation'!R$665666&amp;":"&amp;'Coleman Validation'!R$665667),'Coleman Validation'!R$665668,FALSE))</f>
        <v>2.1220031635748398</v>
      </c>
      <c r="S77" s="317">
        <f ca="1">+IF(ISERROR(HLOOKUP($B77,INDIRECT("'Monthly Resource Report'!"&amp;'Coleman Validation'!S$665666&amp;":"&amp;'Coleman Validation'!S$665667),'Coleman Validation'!S$665668,FALSE)),0,HLOOKUP($B77,INDIRECT("'Monthly Resource Report'!"&amp;'Coleman Validation'!S$665666&amp;":"&amp;'Coleman Validation'!S$665667),'Coleman Validation'!S$665668,FALSE))</f>
        <v>0.32928119774199138</v>
      </c>
      <c r="T77" s="318">
        <f ca="1">+IF(ISERROR(HLOOKUP($B77,INDIRECT("'Monthly Resource Report'!"&amp;'Coleman Validation'!T$665666&amp;":"&amp;'Coleman Validation'!T$665667),'Coleman Validation'!T$665668,FALSE)),0,HLOOKUP($B77,INDIRECT("'Monthly Resource Report'!"&amp;'Coleman Validation'!T$665666&amp;":"&amp;'Coleman Validation'!T$665667),'Coleman Validation'!T$665668,FALSE))</f>
        <v>0.20054788542442836</v>
      </c>
      <c r="V77" s="301">
        <v>43525</v>
      </c>
      <c r="W77" s="294">
        <v>151</v>
      </c>
      <c r="X77" s="297">
        <v>2.1218860337307599</v>
      </c>
      <c r="Y77" s="299">
        <v>0.33</v>
      </c>
      <c r="Z77" s="295">
        <v>0.2</v>
      </c>
      <c r="AA77" s="294">
        <f ca="1">+IF(ISERROR(HLOOKUP($B77,INDIRECT("'Monthly Resource Report'!"&amp;'Coleman Validation'!AA$665666&amp;":"&amp;'Coleman Validation'!AA$665667),'Coleman Validation'!AA$665668,FALSE)),0,HLOOKUP($B77,INDIRECT("'Monthly Resource Report'!"&amp;'Coleman Validation'!AA$665666&amp;":"&amp;'Coleman Validation'!AA$665667),'Coleman Validation'!AA$665668,FALSE))</f>
        <v>151</v>
      </c>
      <c r="AB77" s="297">
        <f ca="1">+IF(ISERROR(HLOOKUP($B77,INDIRECT("'Monthly Resource Report'!"&amp;'Coleman Validation'!AB$665666&amp;":"&amp;'Coleman Validation'!AB$665667),'Coleman Validation'!AB$665668,FALSE)),0,HLOOKUP($B77,INDIRECT("'Monthly Resource Report'!"&amp;'Coleman Validation'!AB$665666&amp;":"&amp;'Coleman Validation'!AB$665667),'Coleman Validation'!AB$665668,FALSE))</f>
        <v>2.1219994687496926</v>
      </c>
      <c r="AC77" s="317">
        <f ca="1">+IF(ISERROR(HLOOKUP($B77,INDIRECT("'Monthly Resource Report'!"&amp;'Coleman Validation'!AC$665666&amp;":"&amp;'Coleman Validation'!AC$665667),'Coleman Validation'!AC$665668,FALSE)),0,HLOOKUP($B77,INDIRECT("'Monthly Resource Report'!"&amp;'Coleman Validation'!AC$665666&amp;":"&amp;'Coleman Validation'!AC$665667),'Coleman Validation'!AC$665668,FALSE))</f>
        <v>0.32947659047299099</v>
      </c>
      <c r="AD77" s="318">
        <f ca="1">+IF(ISERROR(HLOOKUP($B77,INDIRECT("'Monthly Resource Report'!"&amp;'Coleman Validation'!AD$665666&amp;":"&amp;'Coleman Validation'!AD$665667),'Coleman Validation'!AD$665668,FALSE)),0,HLOOKUP($B77,INDIRECT("'Monthly Resource Report'!"&amp;'Coleman Validation'!AD$665666&amp;":"&amp;'Coleman Validation'!AD$665667),'Coleman Validation'!AD$665668,FALSE))</f>
        <v>0.20097153353601011</v>
      </c>
    </row>
    <row r="78" spans="2:30" s="29" customFormat="1">
      <c r="B78" s="301">
        <v>43556</v>
      </c>
      <c r="C78" s="294">
        <v>146</v>
      </c>
      <c r="D78" s="297">
        <v>2.1218860337307599</v>
      </c>
      <c r="E78" s="299">
        <v>0.33</v>
      </c>
      <c r="F78" s="295">
        <v>0.2</v>
      </c>
      <c r="G78" s="294">
        <f ca="1">+IF(ISERROR(HLOOKUP($B78,INDIRECT("'Monthly Resource Report'!"&amp;'Coleman Validation'!G$665666&amp;":"&amp;'Coleman Validation'!G$665667),'Coleman Validation'!G$665668,FALSE)),0,HLOOKUP($B78,INDIRECT("'Monthly Resource Report'!"&amp;'Coleman Validation'!G$665666&amp;":"&amp;'Coleman Validation'!G$665667),'Coleman Validation'!G$665668,FALSE))</f>
        <v>146</v>
      </c>
      <c r="H78" s="297">
        <f ca="1">+IF(ISERROR(HLOOKUP($B78,INDIRECT("'Monthly Resource Report'!"&amp;'Coleman Validation'!H$665666&amp;":"&amp;'Coleman Validation'!H$665667),'Coleman Validation'!H$665668,FALSE)),0,HLOOKUP($B78,INDIRECT("'Monthly Resource Report'!"&amp;'Coleman Validation'!H$665666&amp;":"&amp;'Coleman Validation'!H$665667),'Coleman Validation'!H$665668,FALSE))</f>
        <v>2.1220021619472433</v>
      </c>
      <c r="I78" s="317">
        <f ca="1">+IF(ISERROR(HLOOKUP($B78,INDIRECT("'Monthly Resource Report'!"&amp;'Coleman Validation'!I$665666&amp;":"&amp;'Coleman Validation'!I$665667),'Coleman Validation'!I$665668,FALSE)),0,HLOOKUP($B78,INDIRECT("'Monthly Resource Report'!"&amp;'Coleman Validation'!I$665666&amp;":"&amp;'Coleman Validation'!I$665667),'Coleman Validation'!I$665668,FALSE))</f>
        <v>0.32921278897266842</v>
      </c>
      <c r="J78" s="318">
        <f ca="1">+IF(ISERROR(HLOOKUP($B78,INDIRECT("'Monthly Resource Report'!"&amp;'Coleman Validation'!J$665666&amp;":"&amp;'Coleman Validation'!J$665667),'Coleman Validation'!J$665668,FALSE)),0,HLOOKUP($B78,INDIRECT("'Monthly Resource Report'!"&amp;'Coleman Validation'!J$665666&amp;":"&amp;'Coleman Validation'!J$665667),'Coleman Validation'!J$665668,FALSE))</f>
        <v>0.20100863791109366</v>
      </c>
      <c r="L78" s="301">
        <v>43556</v>
      </c>
      <c r="M78" s="294">
        <v>146</v>
      </c>
      <c r="N78" s="297">
        <v>2.1218860337307599</v>
      </c>
      <c r="O78" s="299">
        <v>0.33</v>
      </c>
      <c r="P78" s="295">
        <v>2.6</v>
      </c>
      <c r="Q78" s="294">
        <f ca="1">+IF(ISERROR(HLOOKUP($B78,INDIRECT("'Monthly Resource Report'!"&amp;'Coleman Validation'!Q$665666&amp;":"&amp;'Coleman Validation'!Q$665667),'Coleman Validation'!Q$665668,FALSE)),0,HLOOKUP($B78,INDIRECT("'Monthly Resource Report'!"&amp;'Coleman Validation'!Q$665666&amp;":"&amp;'Coleman Validation'!Q$665667),'Coleman Validation'!Q$665668,FALSE))</f>
        <v>146</v>
      </c>
      <c r="R78" s="297">
        <f ca="1">+IF(ISERROR(HLOOKUP($B78,INDIRECT("'Monthly Resource Report'!"&amp;'Coleman Validation'!R$665666&amp;":"&amp;'Coleman Validation'!R$665667),'Coleman Validation'!R$665668,FALSE)),0,HLOOKUP($B78,INDIRECT("'Monthly Resource Report'!"&amp;'Coleman Validation'!R$665666&amp;":"&amp;'Coleman Validation'!R$665667),'Coleman Validation'!R$665668,FALSE))</f>
        <v>2.1220025755759697</v>
      </c>
      <c r="S78" s="317">
        <f ca="1">+IF(ISERROR(HLOOKUP($B78,INDIRECT("'Monthly Resource Report'!"&amp;'Coleman Validation'!S$665666&amp;":"&amp;'Coleman Validation'!S$665667),'Coleman Validation'!S$665668,FALSE)),0,HLOOKUP($B78,INDIRECT("'Monthly Resource Report'!"&amp;'Coleman Validation'!S$665666&amp;":"&amp;'Coleman Validation'!S$665667),'Coleman Validation'!S$665668,FALSE))</f>
        <v>0.32779390519077128</v>
      </c>
      <c r="T78" s="318">
        <f ca="1">+IF(ISERROR(HLOOKUP($B78,INDIRECT("'Monthly Resource Report'!"&amp;'Coleman Validation'!T$665666&amp;":"&amp;'Coleman Validation'!T$665667),'Coleman Validation'!T$665668,FALSE)),0,HLOOKUP($B78,INDIRECT("'Monthly Resource Report'!"&amp;'Coleman Validation'!T$665666&amp;":"&amp;'Coleman Validation'!T$665667),'Coleman Validation'!T$665668,FALSE))</f>
        <v>2.6052200624039226</v>
      </c>
      <c r="V78" s="301">
        <v>43556</v>
      </c>
      <c r="W78" s="294">
        <v>151</v>
      </c>
      <c r="X78" s="297">
        <v>2.1218860337307599</v>
      </c>
      <c r="Y78" s="299">
        <v>0.33</v>
      </c>
      <c r="Z78" s="295">
        <v>2.6</v>
      </c>
      <c r="AA78" s="294">
        <f ca="1">+IF(ISERROR(HLOOKUP($B78,INDIRECT("'Monthly Resource Report'!"&amp;'Coleman Validation'!AA$665666&amp;":"&amp;'Coleman Validation'!AA$665667),'Coleman Validation'!AA$665668,FALSE)),0,HLOOKUP($B78,INDIRECT("'Monthly Resource Report'!"&amp;'Coleman Validation'!AA$665666&amp;":"&amp;'Coleman Validation'!AA$665667),'Coleman Validation'!AA$665668,FALSE))</f>
        <v>151</v>
      </c>
      <c r="AB78" s="297">
        <f ca="1">+IF(ISERROR(HLOOKUP($B78,INDIRECT("'Monthly Resource Report'!"&amp;'Coleman Validation'!AB$665666&amp;":"&amp;'Coleman Validation'!AB$665667),'Coleman Validation'!AB$665668,FALSE)),0,HLOOKUP($B78,INDIRECT("'Monthly Resource Report'!"&amp;'Coleman Validation'!AB$665666&amp;":"&amp;'Coleman Validation'!AB$665667),'Coleman Validation'!AB$665668,FALSE))</f>
        <v>2.1219990178579837</v>
      </c>
      <c r="AC78" s="317">
        <f ca="1">+IF(ISERROR(HLOOKUP($B78,INDIRECT("'Monthly Resource Report'!"&amp;'Coleman Validation'!AC$665666&amp;":"&amp;'Coleman Validation'!AC$665667),'Coleman Validation'!AC$665668,FALSE)),0,HLOOKUP($B78,INDIRECT("'Monthly Resource Report'!"&amp;'Coleman Validation'!AC$665666&amp;":"&amp;'Coleman Validation'!AC$665667),'Coleman Validation'!AC$665668,FALSE))</f>
        <v>0.32833391398738881</v>
      </c>
      <c r="AD78" s="318">
        <f ca="1">+IF(ISERROR(HLOOKUP($B78,INDIRECT("'Monthly Resource Report'!"&amp;'Coleman Validation'!AD$665666&amp;":"&amp;'Coleman Validation'!AD$665667),'Coleman Validation'!AD$665668,FALSE)),0,HLOOKUP($B78,INDIRECT("'Monthly Resource Report'!"&amp;'Coleman Validation'!AD$665666&amp;":"&amp;'Coleman Validation'!AD$665667),'Coleman Validation'!AD$665668,FALSE))</f>
        <v>2.6081483268109347</v>
      </c>
    </row>
    <row r="79" spans="2:30" s="29" customFormat="1">
      <c r="B79" s="301">
        <v>43586</v>
      </c>
      <c r="C79" s="294">
        <v>146</v>
      </c>
      <c r="D79" s="297">
        <v>2.1218860337307599</v>
      </c>
      <c r="E79" s="299">
        <v>0.33</v>
      </c>
      <c r="F79" s="295">
        <v>0.2</v>
      </c>
      <c r="G79" s="294">
        <f ca="1">+IF(ISERROR(HLOOKUP($B79,INDIRECT("'Monthly Resource Report'!"&amp;'Coleman Validation'!G$665666&amp;":"&amp;'Coleman Validation'!G$665667),'Coleman Validation'!G$665668,FALSE)),0,HLOOKUP($B79,INDIRECT("'Monthly Resource Report'!"&amp;'Coleman Validation'!G$665666&amp;":"&amp;'Coleman Validation'!G$665667),'Coleman Validation'!G$665668,FALSE))</f>
        <v>146</v>
      </c>
      <c r="H79" s="297">
        <f ca="1">+IF(ISERROR(HLOOKUP($B79,INDIRECT("'Monthly Resource Report'!"&amp;'Coleman Validation'!H$665666&amp;":"&amp;'Coleman Validation'!H$665667),'Coleman Validation'!H$665668,FALSE)),0,HLOOKUP($B79,INDIRECT("'Monthly Resource Report'!"&amp;'Coleman Validation'!H$665666&amp;":"&amp;'Coleman Validation'!H$665667),'Coleman Validation'!H$665668,FALSE))</f>
        <v>2.1220018113439858</v>
      </c>
      <c r="I79" s="317">
        <f ca="1">+IF(ISERROR(HLOOKUP($B79,INDIRECT("'Monthly Resource Report'!"&amp;'Coleman Validation'!I$665666&amp;":"&amp;'Coleman Validation'!I$665667),'Coleman Validation'!I$665668,FALSE)),0,HLOOKUP($B79,INDIRECT("'Monthly Resource Report'!"&amp;'Coleman Validation'!I$665666&amp;":"&amp;'Coleman Validation'!I$665667),'Coleman Validation'!I$665668,FALSE))</f>
        <v>0.32585917868199754</v>
      </c>
      <c r="J79" s="318">
        <f ca="1">+IF(ISERROR(HLOOKUP($B79,INDIRECT("'Monthly Resource Report'!"&amp;'Coleman Validation'!J$665666&amp;":"&amp;'Coleman Validation'!J$665667),'Coleman Validation'!J$665668,FALSE)),0,HLOOKUP($B79,INDIRECT("'Monthly Resource Report'!"&amp;'Coleman Validation'!J$665666&amp;":"&amp;'Coleman Validation'!J$665667),'Coleman Validation'!J$665668,FALSE))</f>
        <v>0.20204163067800121</v>
      </c>
      <c r="L79" s="301">
        <v>43586</v>
      </c>
      <c r="M79" s="294">
        <v>146</v>
      </c>
      <c r="N79" s="297">
        <v>2.1218860337307599</v>
      </c>
      <c r="O79" s="299">
        <v>0.33</v>
      </c>
      <c r="P79" s="295">
        <v>0.2</v>
      </c>
      <c r="Q79" s="294">
        <f ca="1">+IF(ISERROR(HLOOKUP($B79,INDIRECT("'Monthly Resource Report'!"&amp;'Coleman Validation'!Q$665666&amp;":"&amp;'Coleman Validation'!Q$665667),'Coleman Validation'!Q$665668,FALSE)),0,HLOOKUP($B79,INDIRECT("'Monthly Resource Report'!"&amp;'Coleman Validation'!Q$665666&amp;":"&amp;'Coleman Validation'!Q$665667),'Coleman Validation'!Q$665668,FALSE))</f>
        <v>146</v>
      </c>
      <c r="R79" s="297">
        <f ca="1">+IF(ISERROR(HLOOKUP($B79,INDIRECT("'Monthly Resource Report'!"&amp;'Coleman Validation'!R$665666&amp;":"&amp;'Coleman Validation'!R$665667),'Coleman Validation'!R$665668,FALSE)),0,HLOOKUP($B79,INDIRECT("'Monthly Resource Report'!"&amp;'Coleman Validation'!R$665666&amp;":"&amp;'Coleman Validation'!R$665667),'Coleman Validation'!R$665668,FALSE))</f>
        <v>2.122002510648799</v>
      </c>
      <c r="S79" s="317">
        <f ca="1">+IF(ISERROR(HLOOKUP($B79,INDIRECT("'Monthly Resource Report'!"&amp;'Coleman Validation'!S$665666&amp;":"&amp;'Coleman Validation'!S$665667),'Coleman Validation'!S$665668,FALSE)),0,HLOOKUP($B79,INDIRECT("'Monthly Resource Report'!"&amp;'Coleman Validation'!S$665666&amp;":"&amp;'Coleman Validation'!S$665667),'Coleman Validation'!S$665668,FALSE))</f>
        <v>0.32722236436762081</v>
      </c>
      <c r="T79" s="318">
        <f ca="1">+IF(ISERROR(HLOOKUP($B79,INDIRECT("'Monthly Resource Report'!"&amp;'Coleman Validation'!T$665666&amp;":"&amp;'Coleman Validation'!T$665667),'Coleman Validation'!T$665668,FALSE)),0,HLOOKUP($B79,INDIRECT("'Monthly Resource Report'!"&amp;'Coleman Validation'!T$665666&amp;":"&amp;'Coleman Validation'!T$665667),'Coleman Validation'!T$665668,FALSE))</f>
        <v>0.61142338319112477</v>
      </c>
      <c r="V79" s="301">
        <v>43586</v>
      </c>
      <c r="W79" s="294">
        <v>151</v>
      </c>
      <c r="X79" s="297">
        <v>2.1218860337307599</v>
      </c>
      <c r="Y79" s="299">
        <v>0.33</v>
      </c>
      <c r="Z79" s="295">
        <v>0.2</v>
      </c>
      <c r="AA79" s="294">
        <f ca="1">+IF(ISERROR(HLOOKUP($B79,INDIRECT("'Monthly Resource Report'!"&amp;'Coleman Validation'!AA$665666&amp;":"&amp;'Coleman Validation'!AA$665667),'Coleman Validation'!AA$665668,FALSE)),0,HLOOKUP($B79,INDIRECT("'Monthly Resource Report'!"&amp;'Coleman Validation'!AA$665666&amp;":"&amp;'Coleman Validation'!AA$665667),'Coleman Validation'!AA$665668,FALSE))</f>
        <v>151</v>
      </c>
      <c r="AB79" s="297">
        <f ca="1">+IF(ISERROR(HLOOKUP($B79,INDIRECT("'Monthly Resource Report'!"&amp;'Coleman Validation'!AB$665666&amp;":"&amp;'Coleman Validation'!AB$665667),'Coleman Validation'!AB$665668,FALSE)),0,HLOOKUP($B79,INDIRECT("'Monthly Resource Report'!"&amp;'Coleman Validation'!AB$665666&amp;":"&amp;'Coleman Validation'!AB$665667),'Coleman Validation'!AB$665668,FALSE))</f>
        <v>2.121999650378029</v>
      </c>
      <c r="AC79" s="317">
        <f ca="1">+IF(ISERROR(HLOOKUP($B79,INDIRECT("'Monthly Resource Report'!"&amp;'Coleman Validation'!AC$665666&amp;":"&amp;'Coleman Validation'!AC$665667),'Coleman Validation'!AC$665668,FALSE)),0,HLOOKUP($B79,INDIRECT("'Monthly Resource Report'!"&amp;'Coleman Validation'!AC$665666&amp;":"&amp;'Coleman Validation'!AC$665667),'Coleman Validation'!AC$665668,FALSE))</f>
        <v>0.32780356109078251</v>
      </c>
      <c r="AD79" s="318">
        <f ca="1">+IF(ISERROR(HLOOKUP($B79,INDIRECT("'Monthly Resource Report'!"&amp;'Coleman Validation'!AD$665666&amp;":"&amp;'Coleman Validation'!AD$665667),'Coleman Validation'!AD$665668,FALSE)),0,HLOOKUP($B79,INDIRECT("'Monthly Resource Report'!"&amp;'Coleman Validation'!AD$665666&amp;":"&amp;'Coleman Validation'!AD$665667),'Coleman Validation'!AD$665668,FALSE))</f>
        <v>0.55344098396719488</v>
      </c>
    </row>
    <row r="80" spans="2:30" s="29" customFormat="1">
      <c r="B80" s="301">
        <v>43617</v>
      </c>
      <c r="C80" s="294">
        <v>146</v>
      </c>
      <c r="D80" s="297">
        <v>2.1218860337307599</v>
      </c>
      <c r="E80" s="299">
        <v>0.33</v>
      </c>
      <c r="F80" s="295">
        <v>0.2</v>
      </c>
      <c r="G80" s="294">
        <f ca="1">+IF(ISERROR(HLOOKUP($B80,INDIRECT("'Monthly Resource Report'!"&amp;'Coleman Validation'!G$665666&amp;":"&amp;'Coleman Validation'!G$665667),'Coleman Validation'!G$665668,FALSE)),0,HLOOKUP($B80,INDIRECT("'Monthly Resource Report'!"&amp;'Coleman Validation'!G$665666&amp;":"&amp;'Coleman Validation'!G$665667),'Coleman Validation'!G$665668,FALSE))</f>
        <v>146</v>
      </c>
      <c r="H80" s="297">
        <f ca="1">+IF(ISERROR(HLOOKUP($B80,INDIRECT("'Monthly Resource Report'!"&amp;'Coleman Validation'!H$665666&amp;":"&amp;'Coleman Validation'!H$665667),'Coleman Validation'!H$665668,FALSE)),0,HLOOKUP($B80,INDIRECT("'Monthly Resource Report'!"&amp;'Coleman Validation'!H$665666&amp;":"&amp;'Coleman Validation'!H$665667),'Coleman Validation'!H$665668,FALSE))</f>
        <v>2.1220019673788548</v>
      </c>
      <c r="I80" s="317">
        <f ca="1">+IF(ISERROR(HLOOKUP($B80,INDIRECT("'Monthly Resource Report'!"&amp;'Coleman Validation'!I$665666&amp;":"&amp;'Coleman Validation'!I$665667),'Coleman Validation'!I$665668,FALSE)),0,HLOOKUP($B80,INDIRECT("'Monthly Resource Report'!"&amp;'Coleman Validation'!I$665666&amp;":"&amp;'Coleman Validation'!I$665667),'Coleman Validation'!I$665668,FALSE))</f>
        <v>0.32642856577371271</v>
      </c>
      <c r="J80" s="318">
        <f ca="1">+IF(ISERROR(HLOOKUP($B80,INDIRECT("'Monthly Resource Report'!"&amp;'Coleman Validation'!J$665666&amp;":"&amp;'Coleman Validation'!J$665667),'Coleman Validation'!J$665668,FALSE)),0,HLOOKUP($B80,INDIRECT("'Monthly Resource Report'!"&amp;'Coleman Validation'!J$665666&amp;":"&amp;'Coleman Validation'!J$665667),'Coleman Validation'!J$665668,FALSE))</f>
        <v>0.20035917477486051</v>
      </c>
      <c r="L80" s="301">
        <v>43617</v>
      </c>
      <c r="M80" s="294">
        <v>146</v>
      </c>
      <c r="N80" s="297">
        <v>2.1218860337307599</v>
      </c>
      <c r="O80" s="299">
        <v>0.33</v>
      </c>
      <c r="P80" s="295">
        <v>0.2</v>
      </c>
      <c r="Q80" s="294">
        <f ca="1">+IF(ISERROR(HLOOKUP($B80,INDIRECT("'Monthly Resource Report'!"&amp;'Coleman Validation'!Q$665666&amp;":"&amp;'Coleman Validation'!Q$665667),'Coleman Validation'!Q$665668,FALSE)),0,HLOOKUP($B80,INDIRECT("'Monthly Resource Report'!"&amp;'Coleman Validation'!Q$665666&amp;":"&amp;'Coleman Validation'!Q$665667),'Coleman Validation'!Q$665668,FALSE))</f>
        <v>146</v>
      </c>
      <c r="R80" s="297">
        <f ca="1">+IF(ISERROR(HLOOKUP($B80,INDIRECT("'Monthly Resource Report'!"&amp;'Coleman Validation'!R$665666&amp;":"&amp;'Coleman Validation'!R$665667),'Coleman Validation'!R$665668,FALSE)),0,HLOOKUP($B80,INDIRECT("'Monthly Resource Report'!"&amp;'Coleman Validation'!R$665666&amp;":"&amp;'Coleman Validation'!R$665667),'Coleman Validation'!R$665668,FALSE))</f>
        <v>2.1220019822721796</v>
      </c>
      <c r="S80" s="317">
        <f ca="1">+IF(ISERROR(HLOOKUP($B80,INDIRECT("'Monthly Resource Report'!"&amp;'Coleman Validation'!S$665666&amp;":"&amp;'Coleman Validation'!S$665667),'Coleman Validation'!S$665668,FALSE)),0,HLOOKUP($B80,INDIRECT("'Monthly Resource Report'!"&amp;'Coleman Validation'!S$665666&amp;":"&amp;'Coleman Validation'!S$665667),'Coleman Validation'!S$665668,FALSE))</f>
        <v>0.3267558322879261</v>
      </c>
      <c r="T80" s="318">
        <f ca="1">+IF(ISERROR(HLOOKUP($B80,INDIRECT("'Monthly Resource Report'!"&amp;'Coleman Validation'!T$665666&amp;":"&amp;'Coleman Validation'!T$665667),'Coleman Validation'!T$665668,FALSE)),0,HLOOKUP($B80,INDIRECT("'Monthly Resource Report'!"&amp;'Coleman Validation'!T$665666&amp;":"&amp;'Coleman Validation'!T$665667),'Coleman Validation'!T$665668,FALSE))</f>
        <v>0.20040831567460143</v>
      </c>
      <c r="V80" s="301">
        <v>43617</v>
      </c>
      <c r="W80" s="294">
        <v>151</v>
      </c>
      <c r="X80" s="297">
        <v>2.1218860337307599</v>
      </c>
      <c r="Y80" s="299">
        <v>0.33</v>
      </c>
      <c r="Z80" s="295">
        <v>0.2</v>
      </c>
      <c r="AA80" s="294">
        <f ca="1">+IF(ISERROR(HLOOKUP($B80,INDIRECT("'Monthly Resource Report'!"&amp;'Coleman Validation'!AA$665666&amp;":"&amp;'Coleman Validation'!AA$665667),'Coleman Validation'!AA$665668,FALSE)),0,HLOOKUP($B80,INDIRECT("'Monthly Resource Report'!"&amp;'Coleman Validation'!AA$665666&amp;":"&amp;'Coleman Validation'!AA$665667),'Coleman Validation'!AA$665668,FALSE))</f>
        <v>151</v>
      </c>
      <c r="AB80" s="297">
        <f ca="1">+IF(ISERROR(HLOOKUP($B80,INDIRECT("'Monthly Resource Report'!"&amp;'Coleman Validation'!AB$665666&amp;":"&amp;'Coleman Validation'!AB$665667),'Coleman Validation'!AB$665668,FALSE)),0,HLOOKUP($B80,INDIRECT("'Monthly Resource Report'!"&amp;'Coleman Validation'!AB$665666&amp;":"&amp;'Coleman Validation'!AB$665667),'Coleman Validation'!AB$665668,FALSE))</f>
        <v>2.1219991437416299</v>
      </c>
      <c r="AC80" s="317">
        <f ca="1">+IF(ISERROR(HLOOKUP($B80,INDIRECT("'Monthly Resource Report'!"&amp;'Coleman Validation'!AC$665666&amp;":"&amp;'Coleman Validation'!AC$665667),'Coleman Validation'!AC$665668,FALSE)),0,HLOOKUP($B80,INDIRECT("'Monthly Resource Report'!"&amp;'Coleman Validation'!AC$665666&amp;":"&amp;'Coleman Validation'!AC$665667),'Coleman Validation'!AC$665668,FALSE))</f>
        <v>0.32722416412312028</v>
      </c>
      <c r="AD80" s="318">
        <f ca="1">+IF(ISERROR(HLOOKUP($B80,INDIRECT("'Monthly Resource Report'!"&amp;'Coleman Validation'!AD$665666&amp;":"&amp;'Coleman Validation'!AD$665667),'Coleman Validation'!AD$665668,FALSE)),0,HLOOKUP($B80,INDIRECT("'Monthly Resource Report'!"&amp;'Coleman Validation'!AD$665666&amp;":"&amp;'Coleman Validation'!AD$665667),'Coleman Validation'!AD$665668,FALSE))</f>
        <v>0.20064239102010017</v>
      </c>
    </row>
    <row r="81" spans="2:30" s="29" customFormat="1">
      <c r="B81" s="301">
        <v>43647</v>
      </c>
      <c r="C81" s="294">
        <v>146</v>
      </c>
      <c r="D81" s="297">
        <v>2.1218860337307599</v>
      </c>
      <c r="E81" s="299">
        <v>0.33</v>
      </c>
      <c r="F81" s="295">
        <v>0.2</v>
      </c>
      <c r="G81" s="294">
        <f ca="1">+IF(ISERROR(HLOOKUP($B81,INDIRECT("'Monthly Resource Report'!"&amp;'Coleman Validation'!G$665666&amp;":"&amp;'Coleman Validation'!G$665667),'Coleman Validation'!G$665668,FALSE)),0,HLOOKUP($B81,INDIRECT("'Monthly Resource Report'!"&amp;'Coleman Validation'!G$665666&amp;":"&amp;'Coleman Validation'!G$665667),'Coleman Validation'!G$665668,FALSE))</f>
        <v>146</v>
      </c>
      <c r="H81" s="297">
        <f ca="1">+IF(ISERROR(HLOOKUP($B81,INDIRECT("'Monthly Resource Report'!"&amp;'Coleman Validation'!H$665666&amp;":"&amp;'Coleman Validation'!H$665667),'Coleman Validation'!H$665668,FALSE)),0,HLOOKUP($B81,INDIRECT("'Monthly Resource Report'!"&amp;'Coleman Validation'!H$665666&amp;":"&amp;'Coleman Validation'!H$665667),'Coleman Validation'!H$665668,FALSE))</f>
        <v>2.1220021372495079</v>
      </c>
      <c r="I81" s="317">
        <f ca="1">+IF(ISERROR(HLOOKUP($B81,INDIRECT("'Monthly Resource Report'!"&amp;'Coleman Validation'!I$665666&amp;":"&amp;'Coleman Validation'!I$665667),'Coleman Validation'!I$665668,FALSE)),0,HLOOKUP($B81,INDIRECT("'Monthly Resource Report'!"&amp;'Coleman Validation'!I$665666&amp;":"&amp;'Coleman Validation'!I$665667),'Coleman Validation'!I$665668,FALSE))</f>
        <v>0.32762415375046422</v>
      </c>
      <c r="J81" s="318">
        <f ca="1">+IF(ISERROR(HLOOKUP($B81,INDIRECT("'Monthly Resource Report'!"&amp;'Coleman Validation'!J$665666&amp;":"&amp;'Coleman Validation'!J$665667),'Coleman Validation'!J$665668,FALSE)),0,HLOOKUP($B81,INDIRECT("'Monthly Resource Report'!"&amp;'Coleman Validation'!J$665666&amp;":"&amp;'Coleman Validation'!J$665667),'Coleman Validation'!J$665668,FALSE))</f>
        <v>0.20017191881788099</v>
      </c>
      <c r="L81" s="301">
        <v>43647</v>
      </c>
      <c r="M81" s="294">
        <v>146</v>
      </c>
      <c r="N81" s="297">
        <v>2.1218860337307599</v>
      </c>
      <c r="O81" s="299">
        <v>0.33</v>
      </c>
      <c r="P81" s="295">
        <v>0.2</v>
      </c>
      <c r="Q81" s="294">
        <f ca="1">+IF(ISERROR(HLOOKUP($B81,INDIRECT("'Monthly Resource Report'!"&amp;'Coleman Validation'!Q$665666&amp;":"&amp;'Coleman Validation'!Q$665667),'Coleman Validation'!Q$665668,FALSE)),0,HLOOKUP($B81,INDIRECT("'Monthly Resource Report'!"&amp;'Coleman Validation'!Q$665666&amp;":"&amp;'Coleman Validation'!Q$665667),'Coleman Validation'!Q$665668,FALSE))</f>
        <v>146</v>
      </c>
      <c r="R81" s="297">
        <f ca="1">+IF(ISERROR(HLOOKUP($B81,INDIRECT("'Monthly Resource Report'!"&amp;'Coleman Validation'!R$665666&amp;":"&amp;'Coleman Validation'!R$665667),'Coleman Validation'!R$665668,FALSE)),0,HLOOKUP($B81,INDIRECT("'Monthly Resource Report'!"&amp;'Coleman Validation'!R$665666&amp;":"&amp;'Coleman Validation'!R$665667),'Coleman Validation'!R$665668,FALSE))</f>
        <v>2.1220021511499159</v>
      </c>
      <c r="S81" s="317">
        <f ca="1">+IF(ISERROR(HLOOKUP($B81,INDIRECT("'Monthly Resource Report'!"&amp;'Coleman Validation'!S$665666&amp;":"&amp;'Coleman Validation'!S$665667),'Coleman Validation'!S$665668,FALSE)),0,HLOOKUP($B81,INDIRECT("'Monthly Resource Report'!"&amp;'Coleman Validation'!S$665666&amp;":"&amp;'Coleman Validation'!S$665667),'Coleman Validation'!S$665668,FALSE))</f>
        <v>0.32770594944186748</v>
      </c>
      <c r="T81" s="318">
        <f ca="1">+IF(ISERROR(HLOOKUP($B81,INDIRECT("'Monthly Resource Report'!"&amp;'Coleman Validation'!T$665666&amp;":"&amp;'Coleman Validation'!T$665667),'Coleman Validation'!T$665668,FALSE)),0,HLOOKUP($B81,INDIRECT("'Monthly Resource Report'!"&amp;'Coleman Validation'!T$665666&amp;":"&amp;'Coleman Validation'!T$665667),'Coleman Validation'!T$665668,FALSE))</f>
        <v>0.20038651457140769</v>
      </c>
      <c r="V81" s="301">
        <v>43647</v>
      </c>
      <c r="W81" s="294">
        <v>151</v>
      </c>
      <c r="X81" s="297">
        <v>2.1218860337307599</v>
      </c>
      <c r="Y81" s="299">
        <v>0.33</v>
      </c>
      <c r="Z81" s="295">
        <v>0.2</v>
      </c>
      <c r="AA81" s="294">
        <f ca="1">+IF(ISERROR(HLOOKUP($B81,INDIRECT("'Monthly Resource Report'!"&amp;'Coleman Validation'!AA$665666&amp;":"&amp;'Coleman Validation'!AA$665667),'Coleman Validation'!AA$665668,FALSE)),0,HLOOKUP($B81,INDIRECT("'Monthly Resource Report'!"&amp;'Coleman Validation'!AA$665666&amp;":"&amp;'Coleman Validation'!AA$665667),'Coleman Validation'!AA$665668,FALSE))</f>
        <v>151</v>
      </c>
      <c r="AB81" s="297">
        <f ca="1">+IF(ISERROR(HLOOKUP($B81,INDIRECT("'Monthly Resource Report'!"&amp;'Coleman Validation'!AB$665666&amp;":"&amp;'Coleman Validation'!AB$665667),'Coleman Validation'!AB$665668,FALSE)),0,HLOOKUP($B81,INDIRECT("'Monthly Resource Report'!"&amp;'Coleman Validation'!AB$665666&amp;":"&amp;'Coleman Validation'!AB$665667),'Coleman Validation'!AB$665668,FALSE))</f>
        <v>2.1219993660596517</v>
      </c>
      <c r="AC81" s="317">
        <f ca="1">+IF(ISERROR(HLOOKUP($B81,INDIRECT("'Monthly Resource Report'!"&amp;'Coleman Validation'!AC$665666&amp;":"&amp;'Coleman Validation'!AC$665667),'Coleman Validation'!AC$665668,FALSE)),0,HLOOKUP($B81,INDIRECT("'Monthly Resource Report'!"&amp;'Coleman Validation'!AC$665666&amp;":"&amp;'Coleman Validation'!AC$665667),'Coleman Validation'!AC$665668,FALSE))</f>
        <v>0.32830594069310537</v>
      </c>
      <c r="AD81" s="318">
        <f ca="1">+IF(ISERROR(HLOOKUP($B81,INDIRECT("'Monthly Resource Report'!"&amp;'Coleman Validation'!AD$665666&amp;":"&amp;'Coleman Validation'!AD$665667),'Coleman Validation'!AD$665668,FALSE)),0,HLOOKUP($B81,INDIRECT("'Monthly Resource Report'!"&amp;'Coleman Validation'!AD$665666&amp;":"&amp;'Coleman Validation'!AD$665667),'Coleman Validation'!AD$665668,FALSE))</f>
        <v>0.20061378977292205</v>
      </c>
    </row>
    <row r="82" spans="2:30" s="29" customFormat="1">
      <c r="B82" s="301">
        <v>43678</v>
      </c>
      <c r="C82" s="294">
        <v>146</v>
      </c>
      <c r="D82" s="297">
        <v>2.1218860337307599</v>
      </c>
      <c r="E82" s="299">
        <v>0.33</v>
      </c>
      <c r="F82" s="295">
        <v>0.2</v>
      </c>
      <c r="G82" s="294">
        <f ca="1">+IF(ISERROR(HLOOKUP($B82,INDIRECT("'Monthly Resource Report'!"&amp;'Coleman Validation'!G$665666&amp;":"&amp;'Coleman Validation'!G$665667),'Coleman Validation'!G$665668,FALSE)),0,HLOOKUP($B82,INDIRECT("'Monthly Resource Report'!"&amp;'Coleman Validation'!G$665666&amp;":"&amp;'Coleman Validation'!G$665667),'Coleman Validation'!G$665668,FALSE))</f>
        <v>146</v>
      </c>
      <c r="H82" s="297">
        <f ca="1">+IF(ISERROR(HLOOKUP($B82,INDIRECT("'Monthly Resource Report'!"&amp;'Coleman Validation'!H$665666&amp;":"&amp;'Coleman Validation'!H$665667),'Coleman Validation'!H$665668,FALSE)),0,HLOOKUP($B82,INDIRECT("'Monthly Resource Report'!"&amp;'Coleman Validation'!H$665666&amp;":"&amp;'Coleman Validation'!H$665667),'Coleman Validation'!H$665668,FALSE))</f>
        <v>2.1220022846124018</v>
      </c>
      <c r="I82" s="317">
        <f ca="1">+IF(ISERROR(HLOOKUP($B82,INDIRECT("'Monthly Resource Report'!"&amp;'Coleman Validation'!I$665666&amp;":"&amp;'Coleman Validation'!I$665667),'Coleman Validation'!I$665668,FALSE)),0,HLOOKUP($B82,INDIRECT("'Monthly Resource Report'!"&amp;'Coleman Validation'!I$665666&amp;":"&amp;'Coleman Validation'!I$665667),'Coleman Validation'!I$665668,FALSE))</f>
        <v>0.32787848602008751</v>
      </c>
      <c r="J82" s="318">
        <f ca="1">+IF(ISERROR(HLOOKUP($B82,INDIRECT("'Monthly Resource Report'!"&amp;'Coleman Validation'!J$665666&amp;":"&amp;'Coleman Validation'!J$665667),'Coleman Validation'!J$665668,FALSE)),0,HLOOKUP($B82,INDIRECT("'Monthly Resource Report'!"&amp;'Coleman Validation'!J$665666&amp;":"&amp;'Coleman Validation'!J$665667),'Coleman Validation'!J$665668,FALSE))</f>
        <v>0.20033515002323118</v>
      </c>
      <c r="L82" s="301">
        <v>43678</v>
      </c>
      <c r="M82" s="294">
        <v>146</v>
      </c>
      <c r="N82" s="297">
        <v>2.1218860337307599</v>
      </c>
      <c r="O82" s="299">
        <v>0.33</v>
      </c>
      <c r="P82" s="295">
        <v>0.2</v>
      </c>
      <c r="Q82" s="294">
        <f ca="1">+IF(ISERROR(HLOOKUP($B82,INDIRECT("'Monthly Resource Report'!"&amp;'Coleman Validation'!Q$665666&amp;":"&amp;'Coleman Validation'!Q$665667),'Coleman Validation'!Q$665668,FALSE)),0,HLOOKUP($B82,INDIRECT("'Monthly Resource Report'!"&amp;'Coleman Validation'!Q$665666&amp;":"&amp;'Coleman Validation'!Q$665667),'Coleman Validation'!Q$665668,FALSE))</f>
        <v>146</v>
      </c>
      <c r="R82" s="297">
        <f ca="1">+IF(ISERROR(HLOOKUP($B82,INDIRECT("'Monthly Resource Report'!"&amp;'Coleman Validation'!R$665666&amp;":"&amp;'Coleman Validation'!R$665667),'Coleman Validation'!R$665668,FALSE)),0,HLOOKUP($B82,INDIRECT("'Monthly Resource Report'!"&amp;'Coleman Validation'!R$665666&amp;":"&amp;'Coleman Validation'!R$665667),'Coleman Validation'!R$665668,FALSE))</f>
        <v>2.1220021443964376</v>
      </c>
      <c r="S82" s="317">
        <f ca="1">+IF(ISERROR(HLOOKUP($B82,INDIRECT("'Monthly Resource Report'!"&amp;'Coleman Validation'!S$665666&amp;":"&amp;'Coleman Validation'!S$665667),'Coleman Validation'!S$665668,FALSE)),0,HLOOKUP($B82,INDIRECT("'Monthly Resource Report'!"&amp;'Coleman Validation'!S$665666&amp;":"&amp;'Coleman Validation'!S$665667),'Coleman Validation'!S$665668,FALSE))</f>
        <v>0.32746617892639229</v>
      </c>
      <c r="T82" s="318">
        <f ca="1">+IF(ISERROR(HLOOKUP($B82,INDIRECT("'Monthly Resource Report'!"&amp;'Coleman Validation'!T$665666&amp;":"&amp;'Coleman Validation'!T$665667),'Coleman Validation'!T$665668,FALSE)),0,HLOOKUP($B82,INDIRECT("'Monthly Resource Report'!"&amp;'Coleman Validation'!T$665666&amp;":"&amp;'Coleman Validation'!T$665667),'Coleman Validation'!T$665668,FALSE))</f>
        <v>0.20039790594530144</v>
      </c>
      <c r="V82" s="301">
        <v>43678</v>
      </c>
      <c r="W82" s="294">
        <v>151</v>
      </c>
      <c r="X82" s="297">
        <v>2.1218860337307599</v>
      </c>
      <c r="Y82" s="299">
        <v>0.33</v>
      </c>
      <c r="Z82" s="295">
        <v>0.2</v>
      </c>
      <c r="AA82" s="294">
        <f ca="1">+IF(ISERROR(HLOOKUP($B82,INDIRECT("'Monthly Resource Report'!"&amp;'Coleman Validation'!AA$665666&amp;":"&amp;'Coleman Validation'!AA$665667),'Coleman Validation'!AA$665668,FALSE)),0,HLOOKUP($B82,INDIRECT("'Monthly Resource Report'!"&amp;'Coleman Validation'!AA$665666&amp;":"&amp;'Coleman Validation'!AA$665667),'Coleman Validation'!AA$665668,FALSE))</f>
        <v>151</v>
      </c>
      <c r="AB82" s="297">
        <f ca="1">+IF(ISERROR(HLOOKUP($B82,INDIRECT("'Monthly Resource Report'!"&amp;'Coleman Validation'!AB$665666&amp;":"&amp;'Coleman Validation'!AB$665667),'Coleman Validation'!AB$665668,FALSE)),0,HLOOKUP($B82,INDIRECT("'Monthly Resource Report'!"&amp;'Coleman Validation'!AB$665666&amp;":"&amp;'Coleman Validation'!AB$665667),'Coleman Validation'!AB$665668,FALSE))</f>
        <v>2.1219993249625952</v>
      </c>
      <c r="AC82" s="317">
        <f ca="1">+IF(ISERROR(HLOOKUP($B82,INDIRECT("'Monthly Resource Report'!"&amp;'Coleman Validation'!AC$665666&amp;":"&amp;'Coleman Validation'!AC$665667),'Coleman Validation'!AC$665668,FALSE)),0,HLOOKUP($B82,INDIRECT("'Monthly Resource Report'!"&amp;'Coleman Validation'!AC$665666&amp;":"&amp;'Coleman Validation'!AC$665667),'Coleman Validation'!AC$665668,FALSE))</f>
        <v>0.32802663468231913</v>
      </c>
      <c r="AD82" s="318">
        <f ca="1">+IF(ISERROR(HLOOKUP($B82,INDIRECT("'Monthly Resource Report'!"&amp;'Coleman Validation'!AD$665666&amp;":"&amp;'Coleman Validation'!AD$665667),'Coleman Validation'!AD$665668,FALSE)),0,HLOOKUP($B82,INDIRECT("'Monthly Resource Report'!"&amp;'Coleman Validation'!AD$665666&amp;":"&amp;'Coleman Validation'!AD$665667),'Coleman Validation'!AD$665668,FALSE))</f>
        <v>0.20040236533313688</v>
      </c>
    </row>
    <row r="83" spans="2:30" s="29" customFormat="1">
      <c r="B83" s="301">
        <v>43709</v>
      </c>
      <c r="C83" s="294">
        <v>146</v>
      </c>
      <c r="D83" s="297">
        <v>2.1218860337307599</v>
      </c>
      <c r="E83" s="299">
        <v>0.33</v>
      </c>
      <c r="F83" s="295">
        <v>0.2</v>
      </c>
      <c r="G83" s="294">
        <f ca="1">+IF(ISERROR(HLOOKUP($B83,INDIRECT("'Monthly Resource Report'!"&amp;'Coleman Validation'!G$665666&amp;":"&amp;'Coleman Validation'!G$665667),'Coleman Validation'!G$665668,FALSE)),0,HLOOKUP($B83,INDIRECT("'Monthly Resource Report'!"&amp;'Coleman Validation'!G$665666&amp;":"&amp;'Coleman Validation'!G$665667),'Coleman Validation'!G$665668,FALSE))</f>
        <v>146</v>
      </c>
      <c r="H83" s="297">
        <f ca="1">+IF(ISERROR(HLOOKUP($B83,INDIRECT("'Monthly Resource Report'!"&amp;'Coleman Validation'!H$665666&amp;":"&amp;'Coleman Validation'!H$665667),'Coleman Validation'!H$665668,FALSE)),0,HLOOKUP($B83,INDIRECT("'Monthly Resource Report'!"&amp;'Coleman Validation'!H$665666&amp;":"&amp;'Coleman Validation'!H$665667),'Coleman Validation'!H$665668,FALSE))</f>
        <v>2.1220024592064903</v>
      </c>
      <c r="I83" s="317">
        <f ca="1">+IF(ISERROR(HLOOKUP($B83,INDIRECT("'Monthly Resource Report'!"&amp;'Coleman Validation'!I$665666&amp;":"&amp;'Coleman Validation'!I$665667),'Coleman Validation'!I$665668,FALSE)),0,HLOOKUP($B83,INDIRECT("'Monthly Resource Report'!"&amp;'Coleman Validation'!I$665666&amp;":"&amp;'Coleman Validation'!I$665667),'Coleman Validation'!I$665668,FALSE))</f>
        <v>0.3275486238867425</v>
      </c>
      <c r="J83" s="318">
        <f ca="1">+IF(ISERROR(HLOOKUP($B83,INDIRECT("'Monthly Resource Report'!"&amp;'Coleman Validation'!J$665666&amp;":"&amp;'Coleman Validation'!J$665667),'Coleman Validation'!J$665668,FALSE)),0,HLOOKUP($B83,INDIRECT("'Monthly Resource Report'!"&amp;'Coleman Validation'!J$665666&amp;":"&amp;'Coleman Validation'!J$665667),'Coleman Validation'!J$665668,FALSE))</f>
        <v>0.20052289203872006</v>
      </c>
      <c r="L83" s="301">
        <v>43709</v>
      </c>
      <c r="M83" s="294">
        <v>146</v>
      </c>
      <c r="N83" s="297">
        <v>2.1218860337307599</v>
      </c>
      <c r="O83" s="299">
        <v>0.33</v>
      </c>
      <c r="P83" s="295">
        <v>0.2</v>
      </c>
      <c r="Q83" s="294">
        <f ca="1">+IF(ISERROR(HLOOKUP($B83,INDIRECT("'Monthly Resource Report'!"&amp;'Coleman Validation'!Q$665666&amp;":"&amp;'Coleman Validation'!Q$665667),'Coleman Validation'!Q$665668,FALSE)),0,HLOOKUP($B83,INDIRECT("'Monthly Resource Report'!"&amp;'Coleman Validation'!Q$665666&amp;":"&amp;'Coleman Validation'!Q$665667),'Coleman Validation'!Q$665668,FALSE))</f>
        <v>146</v>
      </c>
      <c r="R83" s="297">
        <f ca="1">+IF(ISERROR(HLOOKUP($B83,INDIRECT("'Monthly Resource Report'!"&amp;'Coleman Validation'!R$665666&amp;":"&amp;'Coleman Validation'!R$665667),'Coleman Validation'!R$665668,FALSE)),0,HLOOKUP($B83,INDIRECT("'Monthly Resource Report'!"&amp;'Coleman Validation'!R$665666&amp;":"&amp;'Coleman Validation'!R$665667),'Coleman Validation'!R$665668,FALSE))</f>
        <v>2.1220024380156293</v>
      </c>
      <c r="S83" s="317">
        <f ca="1">+IF(ISERROR(HLOOKUP($B83,INDIRECT("'Monthly Resource Report'!"&amp;'Coleman Validation'!S$665666&amp;":"&amp;'Coleman Validation'!S$665667),'Coleman Validation'!S$665668,FALSE)),0,HLOOKUP($B83,INDIRECT("'Monthly Resource Report'!"&amp;'Coleman Validation'!S$665666&amp;":"&amp;'Coleman Validation'!S$665667),'Coleman Validation'!S$665668,FALSE))</f>
        <v>0.32766028098790856</v>
      </c>
      <c r="T83" s="318">
        <f ca="1">+IF(ISERROR(HLOOKUP($B83,INDIRECT("'Monthly Resource Report'!"&amp;'Coleman Validation'!T$665666&amp;":"&amp;'Coleman Validation'!T$665667),'Coleman Validation'!T$665668,FALSE)),0,HLOOKUP($B83,INDIRECT("'Monthly Resource Report'!"&amp;'Coleman Validation'!T$665666&amp;":"&amp;'Coleman Validation'!T$665667),'Coleman Validation'!T$665668,FALSE))</f>
        <v>0.20040365792827178</v>
      </c>
      <c r="V83" s="301">
        <v>43709</v>
      </c>
      <c r="W83" s="294">
        <v>151</v>
      </c>
      <c r="X83" s="297">
        <v>2.1218860337307599</v>
      </c>
      <c r="Y83" s="299">
        <v>0.33</v>
      </c>
      <c r="Z83" s="295">
        <v>0.2</v>
      </c>
      <c r="AA83" s="294">
        <f ca="1">+IF(ISERROR(HLOOKUP($B83,INDIRECT("'Monthly Resource Report'!"&amp;'Coleman Validation'!AA$665666&amp;":"&amp;'Coleman Validation'!AA$665667),'Coleman Validation'!AA$665668,FALSE)),0,HLOOKUP($B83,INDIRECT("'Monthly Resource Report'!"&amp;'Coleman Validation'!AA$665666&amp;":"&amp;'Coleman Validation'!AA$665667),'Coleman Validation'!AA$665668,FALSE))</f>
        <v>151</v>
      </c>
      <c r="AB83" s="297">
        <f ca="1">+IF(ISERROR(HLOOKUP($B83,INDIRECT("'Monthly Resource Report'!"&amp;'Coleman Validation'!AB$665666&amp;":"&amp;'Coleman Validation'!AB$665667),'Coleman Validation'!AB$665668,FALSE)),0,HLOOKUP($B83,INDIRECT("'Monthly Resource Report'!"&amp;'Coleman Validation'!AB$665666&amp;":"&amp;'Coleman Validation'!AB$665667),'Coleman Validation'!AB$665668,FALSE))</f>
        <v>2.121999028061694</v>
      </c>
      <c r="AC83" s="317">
        <f ca="1">+IF(ISERROR(HLOOKUP($B83,INDIRECT("'Monthly Resource Report'!"&amp;'Coleman Validation'!AC$665666&amp;":"&amp;'Coleman Validation'!AC$665667),'Coleman Validation'!AC$665668,FALSE)),0,HLOOKUP($B83,INDIRECT("'Monthly Resource Report'!"&amp;'Coleman Validation'!AC$665666&amp;":"&amp;'Coleman Validation'!AC$665667),'Coleman Validation'!AC$665668,FALSE))</f>
        <v>0.32774236665496748</v>
      </c>
      <c r="AD83" s="318">
        <f ca="1">+IF(ISERROR(HLOOKUP($B83,INDIRECT("'Monthly Resource Report'!"&amp;'Coleman Validation'!AD$665666&amp;":"&amp;'Coleman Validation'!AD$665667),'Coleman Validation'!AD$665668,FALSE)),0,HLOOKUP($B83,INDIRECT("'Monthly Resource Report'!"&amp;'Coleman Validation'!AD$665666&amp;":"&amp;'Coleman Validation'!AD$665667),'Coleman Validation'!AD$665668,FALSE))</f>
        <v>0.20084164543944344</v>
      </c>
    </row>
    <row r="84" spans="2:30" s="29" customFormat="1">
      <c r="B84" s="301">
        <v>43739</v>
      </c>
      <c r="C84" s="294">
        <v>146</v>
      </c>
      <c r="D84" s="297">
        <v>2.1218860337307599</v>
      </c>
      <c r="E84" s="299">
        <v>0.33</v>
      </c>
      <c r="F84" s="295">
        <v>0.2</v>
      </c>
      <c r="G84" s="294">
        <f ca="1">+IF(ISERROR(HLOOKUP($B84,INDIRECT("'Monthly Resource Report'!"&amp;'Coleman Validation'!G$665666&amp;":"&amp;'Coleman Validation'!G$665667),'Coleman Validation'!G$665668,FALSE)),0,HLOOKUP($B84,INDIRECT("'Monthly Resource Report'!"&amp;'Coleman Validation'!G$665666&amp;":"&amp;'Coleman Validation'!G$665667),'Coleman Validation'!G$665668,FALSE))</f>
        <v>146</v>
      </c>
      <c r="H84" s="297">
        <f ca="1">+IF(ISERROR(HLOOKUP($B84,INDIRECT("'Monthly Resource Report'!"&amp;'Coleman Validation'!H$665666&amp;":"&amp;'Coleman Validation'!H$665667),'Coleman Validation'!H$665668,FALSE)),0,HLOOKUP($B84,INDIRECT("'Monthly Resource Report'!"&amp;'Coleman Validation'!H$665666&amp;":"&amp;'Coleman Validation'!H$665667),'Coleman Validation'!H$665668,FALSE))</f>
        <v>2.122002788248051</v>
      </c>
      <c r="I84" s="317">
        <f ca="1">+IF(ISERROR(HLOOKUP($B84,INDIRECT("'Monthly Resource Report'!"&amp;'Coleman Validation'!I$665666&amp;":"&amp;'Coleman Validation'!I$665667),'Coleman Validation'!I$665668,FALSE)),0,HLOOKUP($B84,INDIRECT("'Monthly Resource Report'!"&amp;'Coleman Validation'!I$665666&amp;":"&amp;'Coleman Validation'!I$665667),'Coleman Validation'!I$665668,FALSE))</f>
        <v>0.32827580688377644</v>
      </c>
      <c r="J84" s="318">
        <f ca="1">+IF(ISERROR(HLOOKUP($B84,INDIRECT("'Monthly Resource Report'!"&amp;'Coleman Validation'!J$665666&amp;":"&amp;'Coleman Validation'!J$665667),'Coleman Validation'!J$665668,FALSE)),0,HLOOKUP($B84,INDIRECT("'Monthly Resource Report'!"&amp;'Coleman Validation'!J$665666&amp;":"&amp;'Coleman Validation'!J$665667),'Coleman Validation'!J$665668,FALSE))</f>
        <v>0.20032912803056258</v>
      </c>
      <c r="L84" s="301">
        <v>43739</v>
      </c>
      <c r="M84" s="294">
        <v>146</v>
      </c>
      <c r="N84" s="297">
        <v>2.1218860337307599</v>
      </c>
      <c r="O84" s="299">
        <v>0.33</v>
      </c>
      <c r="P84" s="295">
        <v>0.2</v>
      </c>
      <c r="Q84" s="294">
        <f ca="1">+IF(ISERROR(HLOOKUP($B84,INDIRECT("'Monthly Resource Report'!"&amp;'Coleman Validation'!Q$665666&amp;":"&amp;'Coleman Validation'!Q$665667),'Coleman Validation'!Q$665668,FALSE)),0,HLOOKUP($B84,INDIRECT("'Monthly Resource Report'!"&amp;'Coleman Validation'!Q$665666&amp;":"&amp;'Coleman Validation'!Q$665667),'Coleman Validation'!Q$665668,FALSE))</f>
        <v>146</v>
      </c>
      <c r="R84" s="297">
        <f ca="1">+IF(ISERROR(HLOOKUP($B84,INDIRECT("'Monthly Resource Report'!"&amp;'Coleman Validation'!R$665666&amp;":"&amp;'Coleman Validation'!R$665667),'Coleman Validation'!R$665668,FALSE)),0,HLOOKUP($B84,INDIRECT("'Monthly Resource Report'!"&amp;'Coleman Validation'!R$665666&amp;":"&amp;'Coleman Validation'!R$665667),'Coleman Validation'!R$665668,FALSE))</f>
        <v>2.1220027080256032</v>
      </c>
      <c r="S84" s="317">
        <f ca="1">+IF(ISERROR(HLOOKUP($B84,INDIRECT("'Monthly Resource Report'!"&amp;'Coleman Validation'!S$665666&amp;":"&amp;'Coleman Validation'!S$665667),'Coleman Validation'!S$665668,FALSE)),0,HLOOKUP($B84,INDIRECT("'Monthly Resource Report'!"&amp;'Coleman Validation'!S$665666&amp;":"&amp;'Coleman Validation'!S$665667),'Coleman Validation'!S$665668,FALSE))</f>
        <v>0.32846834399810487</v>
      </c>
      <c r="T84" s="318">
        <f ca="1">+IF(ISERROR(HLOOKUP($B84,INDIRECT("'Monthly Resource Report'!"&amp;'Coleman Validation'!T$665666&amp;":"&amp;'Coleman Validation'!T$665667),'Coleman Validation'!T$665668,FALSE)),0,HLOOKUP($B84,INDIRECT("'Monthly Resource Report'!"&amp;'Coleman Validation'!T$665666&amp;":"&amp;'Coleman Validation'!T$665667),'Coleman Validation'!T$665668,FALSE))</f>
        <v>0.20057619554902414</v>
      </c>
      <c r="V84" s="301">
        <v>43739</v>
      </c>
      <c r="W84" s="294">
        <v>151</v>
      </c>
      <c r="X84" s="297">
        <v>2.1218860337307599</v>
      </c>
      <c r="Y84" s="299">
        <v>0.33</v>
      </c>
      <c r="Z84" s="295">
        <v>0.2</v>
      </c>
      <c r="AA84" s="294">
        <f ca="1">+IF(ISERROR(HLOOKUP($B84,INDIRECT("'Monthly Resource Report'!"&amp;'Coleman Validation'!AA$665666&amp;":"&amp;'Coleman Validation'!AA$665667),'Coleman Validation'!AA$665668,FALSE)),0,HLOOKUP($B84,INDIRECT("'Monthly Resource Report'!"&amp;'Coleman Validation'!AA$665666&amp;":"&amp;'Coleman Validation'!AA$665667),'Coleman Validation'!AA$665668,FALSE))</f>
        <v>151</v>
      </c>
      <c r="AB84" s="297">
        <f ca="1">+IF(ISERROR(HLOOKUP($B84,INDIRECT("'Monthly Resource Report'!"&amp;'Coleman Validation'!AB$665666&amp;":"&amp;'Coleman Validation'!AB$665667),'Coleman Validation'!AB$665668,FALSE)),0,HLOOKUP($B84,INDIRECT("'Monthly Resource Report'!"&amp;'Coleman Validation'!AB$665666&amp;":"&amp;'Coleman Validation'!AB$665667),'Coleman Validation'!AB$665668,FALSE))</f>
        <v>2.1219995429020506</v>
      </c>
      <c r="AC84" s="317">
        <f ca="1">+IF(ISERROR(HLOOKUP($B84,INDIRECT("'Monthly Resource Report'!"&amp;'Coleman Validation'!AC$665666&amp;":"&amp;'Coleman Validation'!AC$665667),'Coleman Validation'!AC$665668,FALSE)),0,HLOOKUP($B84,INDIRECT("'Monthly Resource Report'!"&amp;'Coleman Validation'!AC$665666&amp;":"&amp;'Coleman Validation'!AC$665667),'Coleman Validation'!AC$665668,FALSE))</f>
        <v>0.3287607653034913</v>
      </c>
      <c r="AD84" s="318">
        <f ca="1">+IF(ISERROR(HLOOKUP($B84,INDIRECT("'Monthly Resource Report'!"&amp;'Coleman Validation'!AD$665666&amp;":"&amp;'Coleman Validation'!AD$665667),'Coleman Validation'!AD$665668,FALSE)),0,HLOOKUP($B84,INDIRECT("'Monthly Resource Report'!"&amp;'Coleman Validation'!AD$665666&amp;":"&amp;'Coleman Validation'!AD$665667),'Coleman Validation'!AD$665668,FALSE))</f>
        <v>0.20078726775776951</v>
      </c>
    </row>
    <row r="85" spans="2:30" s="29" customFormat="1">
      <c r="B85" s="301">
        <v>43770</v>
      </c>
      <c r="C85" s="294">
        <v>146</v>
      </c>
      <c r="D85" s="297">
        <v>2.1218860337307599</v>
      </c>
      <c r="E85" s="299">
        <v>0.33</v>
      </c>
      <c r="F85" s="295">
        <v>0.2</v>
      </c>
      <c r="G85" s="294">
        <f ca="1">+IF(ISERROR(HLOOKUP($B85,INDIRECT("'Monthly Resource Report'!"&amp;'Coleman Validation'!G$665666&amp;":"&amp;'Coleman Validation'!G$665667),'Coleman Validation'!G$665668,FALSE)),0,HLOOKUP($B85,INDIRECT("'Monthly Resource Report'!"&amp;'Coleman Validation'!G$665666&amp;":"&amp;'Coleman Validation'!G$665667),'Coleman Validation'!G$665668,FALSE))</f>
        <v>146</v>
      </c>
      <c r="H85" s="297">
        <f ca="1">+IF(ISERROR(HLOOKUP($B85,INDIRECT("'Monthly Resource Report'!"&amp;'Coleman Validation'!H$665666&amp;":"&amp;'Coleman Validation'!H$665667),'Coleman Validation'!H$665668,FALSE)),0,HLOOKUP($B85,INDIRECT("'Monthly Resource Report'!"&amp;'Coleman Validation'!H$665666&amp;":"&amp;'Coleman Validation'!H$665667),'Coleman Validation'!H$665668,FALSE))</f>
        <v>2.1220024762555068</v>
      </c>
      <c r="I85" s="317">
        <f ca="1">+IF(ISERROR(HLOOKUP($B85,INDIRECT("'Monthly Resource Report'!"&amp;'Coleman Validation'!I$665666&amp;":"&amp;'Coleman Validation'!I$665667),'Coleman Validation'!I$665668,FALSE)),0,HLOOKUP($B85,INDIRECT("'Monthly Resource Report'!"&amp;'Coleman Validation'!I$665666&amp;":"&amp;'Coleman Validation'!I$665667),'Coleman Validation'!I$665668,FALSE))</f>
        <v>0.32940414701056125</v>
      </c>
      <c r="J85" s="318">
        <f ca="1">+IF(ISERROR(HLOOKUP($B85,INDIRECT("'Monthly Resource Report'!"&amp;'Coleman Validation'!J$665666&amp;":"&amp;'Coleman Validation'!J$665667),'Coleman Validation'!J$665668,FALSE)),0,HLOOKUP($B85,INDIRECT("'Monthly Resource Report'!"&amp;'Coleman Validation'!J$665666&amp;":"&amp;'Coleman Validation'!J$665667),'Coleman Validation'!J$665668,FALSE))</f>
        <v>0.20032911777415338</v>
      </c>
      <c r="L85" s="301">
        <v>43770</v>
      </c>
      <c r="M85" s="294">
        <v>146</v>
      </c>
      <c r="N85" s="297">
        <v>2.1218860337307599</v>
      </c>
      <c r="O85" s="299">
        <v>0.33</v>
      </c>
      <c r="P85" s="295">
        <v>0.2</v>
      </c>
      <c r="Q85" s="294">
        <f ca="1">+IF(ISERROR(HLOOKUP($B85,INDIRECT("'Monthly Resource Report'!"&amp;'Coleman Validation'!Q$665666&amp;":"&amp;'Coleman Validation'!Q$665667),'Coleman Validation'!Q$665668,FALSE)),0,HLOOKUP($B85,INDIRECT("'Monthly Resource Report'!"&amp;'Coleman Validation'!Q$665666&amp;":"&amp;'Coleman Validation'!Q$665667),'Coleman Validation'!Q$665668,FALSE))</f>
        <v>146</v>
      </c>
      <c r="R85" s="297">
        <f ca="1">+IF(ISERROR(HLOOKUP($B85,INDIRECT("'Monthly Resource Report'!"&amp;'Coleman Validation'!R$665666&amp;":"&amp;'Coleman Validation'!R$665667),'Coleman Validation'!R$665668,FALSE)),0,HLOOKUP($B85,INDIRECT("'Monthly Resource Report'!"&amp;'Coleman Validation'!R$665666&amp;":"&amp;'Coleman Validation'!R$665667),'Coleman Validation'!R$665668,FALSE))</f>
        <v>2.1220024991611135</v>
      </c>
      <c r="S85" s="317">
        <f ca="1">+IF(ISERROR(HLOOKUP($B85,INDIRECT("'Monthly Resource Report'!"&amp;'Coleman Validation'!S$665666&amp;":"&amp;'Coleman Validation'!S$665667),'Coleman Validation'!S$665668,FALSE)),0,HLOOKUP($B85,INDIRECT("'Monthly Resource Report'!"&amp;'Coleman Validation'!S$665666&amp;":"&amp;'Coleman Validation'!S$665667),'Coleman Validation'!S$665668,FALSE))</f>
        <v>0.32939209136592112</v>
      </c>
      <c r="T85" s="318">
        <f ca="1">+IF(ISERROR(HLOOKUP($B85,INDIRECT("'Monthly Resource Report'!"&amp;'Coleman Validation'!T$665666&amp;":"&amp;'Coleman Validation'!T$665667),'Coleman Validation'!T$665668,FALSE)),0,HLOOKUP($B85,INDIRECT("'Monthly Resource Report'!"&amp;'Coleman Validation'!T$665666&amp;":"&amp;'Coleman Validation'!T$665667),'Coleman Validation'!T$665668,FALSE))</f>
        <v>0.20037955454077785</v>
      </c>
      <c r="V85" s="301">
        <v>43770</v>
      </c>
      <c r="W85" s="294">
        <v>151</v>
      </c>
      <c r="X85" s="297">
        <v>2.1218860337307599</v>
      </c>
      <c r="Y85" s="299">
        <v>0.33</v>
      </c>
      <c r="Z85" s="295">
        <v>0.2</v>
      </c>
      <c r="AA85" s="294">
        <f ca="1">+IF(ISERROR(HLOOKUP($B85,INDIRECT("'Monthly Resource Report'!"&amp;'Coleman Validation'!AA$665666&amp;":"&amp;'Coleman Validation'!AA$665667),'Coleman Validation'!AA$665668,FALSE)),0,HLOOKUP($B85,INDIRECT("'Monthly Resource Report'!"&amp;'Coleman Validation'!AA$665666&amp;":"&amp;'Coleman Validation'!AA$665667),'Coleman Validation'!AA$665668,FALSE))</f>
        <v>151</v>
      </c>
      <c r="AB85" s="297">
        <f ca="1">+IF(ISERROR(HLOOKUP($B85,INDIRECT("'Monthly Resource Report'!"&amp;'Coleman Validation'!AB$665666&amp;":"&amp;'Coleman Validation'!AB$665667),'Coleman Validation'!AB$665668,FALSE)),0,HLOOKUP($B85,INDIRECT("'Monthly Resource Report'!"&amp;'Coleman Validation'!AB$665666&amp;":"&amp;'Coleman Validation'!AB$665667),'Coleman Validation'!AB$665668,FALSE))</f>
        <v>2.1219992935002017</v>
      </c>
      <c r="AC85" s="317">
        <f ca="1">+IF(ISERROR(HLOOKUP($B85,INDIRECT("'Monthly Resource Report'!"&amp;'Coleman Validation'!AC$665666&amp;":"&amp;'Coleman Validation'!AC$665667),'Coleman Validation'!AC$665668,FALSE)),0,HLOOKUP($B85,INDIRECT("'Monthly Resource Report'!"&amp;'Coleman Validation'!AC$665666&amp;":"&amp;'Coleman Validation'!AC$665667),'Coleman Validation'!AC$665668,FALSE))</f>
        <v>0.32962080850369552</v>
      </c>
      <c r="AD85" s="318">
        <f ca="1">+IF(ISERROR(HLOOKUP($B85,INDIRECT("'Monthly Resource Report'!"&amp;'Coleman Validation'!AD$665666&amp;":"&amp;'Coleman Validation'!AD$665667),'Coleman Validation'!AD$665668,FALSE)),0,HLOOKUP($B85,INDIRECT("'Monthly Resource Report'!"&amp;'Coleman Validation'!AD$665666&amp;":"&amp;'Coleman Validation'!AD$665667),'Coleman Validation'!AD$665668,FALSE))</f>
        <v>0.20059373897947705</v>
      </c>
    </row>
    <row r="86" spans="2:30" s="29" customFormat="1">
      <c r="B86" s="301">
        <v>43800</v>
      </c>
      <c r="C86" s="294">
        <v>146</v>
      </c>
      <c r="D86" s="297">
        <v>2.1218860337307599</v>
      </c>
      <c r="E86" s="299">
        <v>0.33</v>
      </c>
      <c r="F86" s="295">
        <v>0.2</v>
      </c>
      <c r="G86" s="294">
        <f ca="1">+IF(ISERROR(HLOOKUP($B86,INDIRECT("'Monthly Resource Report'!"&amp;'Coleman Validation'!G$665666&amp;":"&amp;'Coleman Validation'!G$665667),'Coleman Validation'!G$665668,FALSE)),0,HLOOKUP($B86,INDIRECT("'Monthly Resource Report'!"&amp;'Coleman Validation'!G$665666&amp;":"&amp;'Coleman Validation'!G$665667),'Coleman Validation'!G$665668,FALSE))</f>
        <v>146</v>
      </c>
      <c r="H86" s="297">
        <f ca="1">+IF(ISERROR(HLOOKUP($B86,INDIRECT("'Monthly Resource Report'!"&amp;'Coleman Validation'!H$665666&amp;":"&amp;'Coleman Validation'!H$665667),'Coleman Validation'!H$665668,FALSE)),0,HLOOKUP($B86,INDIRECT("'Monthly Resource Report'!"&amp;'Coleman Validation'!H$665666&amp;":"&amp;'Coleman Validation'!H$665667),'Coleman Validation'!H$665668,FALSE))</f>
        <v>2.1220026514378949</v>
      </c>
      <c r="I86" s="317">
        <f ca="1">+IF(ISERROR(HLOOKUP($B86,INDIRECT("'Monthly Resource Report'!"&amp;'Coleman Validation'!I$665666&amp;":"&amp;'Coleman Validation'!I$665667),'Coleman Validation'!I$665668,FALSE)),0,HLOOKUP($B86,INDIRECT("'Monthly Resource Report'!"&amp;'Coleman Validation'!I$665666&amp;":"&amp;'Coleman Validation'!I$665667),'Coleman Validation'!I$665668,FALSE))</f>
        <v>0.32868664267147907</v>
      </c>
      <c r="J86" s="318">
        <f ca="1">+IF(ISERROR(HLOOKUP($B86,INDIRECT("'Monthly Resource Report'!"&amp;'Coleman Validation'!J$665666&amp;":"&amp;'Coleman Validation'!J$665667),'Coleman Validation'!J$665668,FALSE)),0,HLOOKUP($B86,INDIRECT("'Monthly Resource Report'!"&amp;'Coleman Validation'!J$665666&amp;":"&amp;'Coleman Validation'!J$665667),'Coleman Validation'!J$665668,FALSE))</f>
        <v>0.20059374256395637</v>
      </c>
      <c r="L86" s="301">
        <v>43800</v>
      </c>
      <c r="M86" s="294">
        <v>146</v>
      </c>
      <c r="N86" s="297">
        <v>2.1218860337307599</v>
      </c>
      <c r="O86" s="299">
        <v>0.33</v>
      </c>
      <c r="P86" s="295">
        <v>0.2</v>
      </c>
      <c r="Q86" s="294">
        <f ca="1">+IF(ISERROR(HLOOKUP($B86,INDIRECT("'Monthly Resource Report'!"&amp;'Coleman Validation'!Q$665666&amp;":"&amp;'Coleman Validation'!Q$665667),'Coleman Validation'!Q$665668,FALSE)),0,HLOOKUP($B86,INDIRECT("'Monthly Resource Report'!"&amp;'Coleman Validation'!Q$665666&amp;":"&amp;'Coleman Validation'!Q$665667),'Coleman Validation'!Q$665668,FALSE))</f>
        <v>146</v>
      </c>
      <c r="R86" s="297">
        <f ca="1">+IF(ISERROR(HLOOKUP($B86,INDIRECT("'Monthly Resource Report'!"&amp;'Coleman Validation'!R$665666&amp;":"&amp;'Coleman Validation'!R$665667),'Coleman Validation'!R$665668,FALSE)),0,HLOOKUP($B86,INDIRECT("'Monthly Resource Report'!"&amp;'Coleman Validation'!R$665666&amp;":"&amp;'Coleman Validation'!R$665667),'Coleman Validation'!R$665668,FALSE))</f>
        <v>2.1220023091384665</v>
      </c>
      <c r="S86" s="317">
        <f ca="1">+IF(ISERROR(HLOOKUP($B86,INDIRECT("'Monthly Resource Report'!"&amp;'Coleman Validation'!S$665666&amp;":"&amp;'Coleman Validation'!S$665667),'Coleman Validation'!S$665668,FALSE)),0,HLOOKUP($B86,INDIRECT("'Monthly Resource Report'!"&amp;'Coleman Validation'!S$665666&amp;":"&amp;'Coleman Validation'!S$665667),'Coleman Validation'!S$665668,FALSE))</f>
        <v>0.32861341985890274</v>
      </c>
      <c r="T86" s="318">
        <f ca="1">+IF(ISERROR(HLOOKUP($B86,INDIRECT("'Monthly Resource Report'!"&amp;'Coleman Validation'!T$665666&amp;":"&amp;'Coleman Validation'!T$665667),'Coleman Validation'!T$665668,FALSE)),0,HLOOKUP($B86,INDIRECT("'Monthly Resource Report'!"&amp;'Coleman Validation'!T$665666&amp;":"&amp;'Coleman Validation'!T$665667),'Coleman Validation'!T$665668,FALSE))</f>
        <v>0.20056802099899307</v>
      </c>
      <c r="V86" s="301">
        <v>43800</v>
      </c>
      <c r="W86" s="294">
        <v>151</v>
      </c>
      <c r="X86" s="297">
        <v>2.1218860337307599</v>
      </c>
      <c r="Y86" s="299">
        <v>0.33</v>
      </c>
      <c r="Z86" s="295">
        <v>0.2</v>
      </c>
      <c r="AA86" s="294">
        <f ca="1">+IF(ISERROR(HLOOKUP($B86,INDIRECT("'Monthly Resource Report'!"&amp;'Coleman Validation'!AA$665666&amp;":"&amp;'Coleman Validation'!AA$665667),'Coleman Validation'!AA$665668,FALSE)),0,HLOOKUP($B86,INDIRECT("'Monthly Resource Report'!"&amp;'Coleman Validation'!AA$665666&amp;":"&amp;'Coleman Validation'!AA$665667),'Coleman Validation'!AA$665668,FALSE))</f>
        <v>151</v>
      </c>
      <c r="AB86" s="297">
        <f ca="1">+IF(ISERROR(HLOOKUP($B86,INDIRECT("'Monthly Resource Report'!"&amp;'Coleman Validation'!AB$665666&amp;":"&amp;'Coleman Validation'!AB$665667),'Coleman Validation'!AB$665668,FALSE)),0,HLOOKUP($B86,INDIRECT("'Monthly Resource Report'!"&amp;'Coleman Validation'!AB$665666&amp;":"&amp;'Coleman Validation'!AB$665667),'Coleman Validation'!AB$665668,FALSE))</f>
        <v>2.1219994203260613</v>
      </c>
      <c r="AC86" s="317">
        <f ca="1">+IF(ISERROR(HLOOKUP($B86,INDIRECT("'Monthly Resource Report'!"&amp;'Coleman Validation'!AC$665666&amp;":"&amp;'Coleman Validation'!AC$665667),'Coleman Validation'!AC$665668,FALSE)),0,HLOOKUP($B86,INDIRECT("'Monthly Resource Report'!"&amp;'Coleman Validation'!AC$665666&amp;":"&amp;'Coleman Validation'!AC$665667),'Coleman Validation'!AC$665668,FALSE))</f>
        <v>0.32912435052740352</v>
      </c>
      <c r="AD86" s="318">
        <f ca="1">+IF(ISERROR(HLOOKUP($B86,INDIRECT("'Monthly Resource Report'!"&amp;'Coleman Validation'!AD$665666&amp;":"&amp;'Coleman Validation'!AD$665667),'Coleman Validation'!AD$665668,FALSE)),0,HLOOKUP($B86,INDIRECT("'Monthly Resource Report'!"&amp;'Coleman Validation'!AD$665666&amp;":"&amp;'Coleman Validation'!AD$665667),'Coleman Validation'!AD$665668,FALSE))</f>
        <v>0.2005837031162154</v>
      </c>
    </row>
    <row r="87" spans="2:30" s="29" customFormat="1">
      <c r="B87" s="301">
        <v>43831</v>
      </c>
      <c r="C87" s="294">
        <v>146</v>
      </c>
      <c r="D87" s="297">
        <v>2.1781160136246251</v>
      </c>
      <c r="E87" s="299">
        <v>0.33</v>
      </c>
      <c r="F87" s="295">
        <v>0.2</v>
      </c>
      <c r="G87" s="294">
        <f ca="1">+IF(ISERROR(HLOOKUP($B87,INDIRECT("'Monthly Resource Report'!"&amp;'Coleman Validation'!G$665666&amp;":"&amp;'Coleman Validation'!G$665667),'Coleman Validation'!G$665668,FALSE)),0,HLOOKUP($B87,INDIRECT("'Monthly Resource Report'!"&amp;'Coleman Validation'!G$665666&amp;":"&amp;'Coleman Validation'!G$665667),'Coleman Validation'!G$665668,FALSE))</f>
        <v>146</v>
      </c>
      <c r="H87" s="297">
        <f ca="1">+IF(ISERROR(HLOOKUP($B87,INDIRECT("'Monthly Resource Report'!"&amp;'Coleman Validation'!H$665666&amp;":"&amp;'Coleman Validation'!H$665667),'Coleman Validation'!H$665668,FALSE)),0,HLOOKUP($B87,INDIRECT("'Monthly Resource Report'!"&amp;'Coleman Validation'!H$665666&amp;":"&amp;'Coleman Validation'!H$665667),'Coleman Validation'!H$665668,FALSE))</f>
        <v>2.1780013499027278</v>
      </c>
      <c r="I87" s="317">
        <f ca="1">+IF(ISERROR(HLOOKUP($B87,INDIRECT("'Monthly Resource Report'!"&amp;'Coleman Validation'!I$665666&amp;":"&amp;'Coleman Validation'!I$665667),'Coleman Validation'!I$665668,FALSE)),0,HLOOKUP($B87,INDIRECT("'Monthly Resource Report'!"&amp;'Coleman Validation'!I$665666&amp;":"&amp;'Coleman Validation'!I$665667),'Coleman Validation'!I$665668,FALSE))</f>
        <v>0.32945337191249208</v>
      </c>
      <c r="J87" s="318">
        <f ca="1">+IF(ISERROR(HLOOKUP($B87,INDIRECT("'Monthly Resource Report'!"&amp;'Coleman Validation'!J$665666&amp;":"&amp;'Coleman Validation'!J$665667),'Coleman Validation'!J$665668,FALSE)),0,HLOOKUP($B87,INDIRECT("'Monthly Resource Report'!"&amp;'Coleman Validation'!J$665666&amp;":"&amp;'Coleman Validation'!J$665667),'Coleman Validation'!J$665668,FALSE))</f>
        <v>0.20048416135659899</v>
      </c>
      <c r="L87" s="301">
        <v>43831</v>
      </c>
      <c r="M87" s="294">
        <v>146</v>
      </c>
      <c r="N87" s="297">
        <v>2.1781160136246251</v>
      </c>
      <c r="O87" s="299">
        <v>0.33</v>
      </c>
      <c r="P87" s="295">
        <v>0.2</v>
      </c>
      <c r="Q87" s="294">
        <f ca="1">+IF(ISERROR(HLOOKUP($B87,INDIRECT("'Monthly Resource Report'!"&amp;'Coleman Validation'!Q$665666&amp;":"&amp;'Coleman Validation'!Q$665667),'Coleman Validation'!Q$665668,FALSE)),0,HLOOKUP($B87,INDIRECT("'Monthly Resource Report'!"&amp;'Coleman Validation'!Q$665666&amp;":"&amp;'Coleman Validation'!Q$665667),'Coleman Validation'!Q$665668,FALSE))</f>
        <v>146</v>
      </c>
      <c r="R87" s="297">
        <f ca="1">+IF(ISERROR(HLOOKUP($B87,INDIRECT("'Monthly Resource Report'!"&amp;'Coleman Validation'!R$665666&amp;":"&amp;'Coleman Validation'!R$665667),'Coleman Validation'!R$665668,FALSE)),0,HLOOKUP($B87,INDIRECT("'Monthly Resource Report'!"&amp;'Coleman Validation'!R$665666&amp;":"&amp;'Coleman Validation'!R$665667),'Coleman Validation'!R$665668,FALSE))</f>
        <v>2.1780012505210502</v>
      </c>
      <c r="S87" s="317">
        <f ca="1">+IF(ISERROR(HLOOKUP($B87,INDIRECT("'Monthly Resource Report'!"&amp;'Coleman Validation'!S$665666&amp;":"&amp;'Coleman Validation'!S$665667),'Coleman Validation'!S$665668,FALSE)),0,HLOOKUP($B87,INDIRECT("'Monthly Resource Report'!"&amp;'Coleman Validation'!S$665666&amp;":"&amp;'Coleman Validation'!S$665667),'Coleman Validation'!S$665668,FALSE))</f>
        <v>0.32951369544493903</v>
      </c>
      <c r="T87" s="318">
        <f ca="1">+IF(ISERROR(HLOOKUP($B87,INDIRECT("'Monthly Resource Report'!"&amp;'Coleman Validation'!T$665666&amp;":"&amp;'Coleman Validation'!T$665667),'Coleman Validation'!T$665668,FALSE)),0,HLOOKUP($B87,INDIRECT("'Monthly Resource Report'!"&amp;'Coleman Validation'!T$665666&amp;":"&amp;'Coleman Validation'!T$665667),'Coleman Validation'!T$665668,FALSE))</f>
        <v>0.20054734059099</v>
      </c>
      <c r="V87" s="301">
        <v>43831</v>
      </c>
      <c r="W87" s="294">
        <v>151</v>
      </c>
      <c r="X87" s="297">
        <v>2.1781160136246251</v>
      </c>
      <c r="Y87" s="299">
        <v>0.33</v>
      </c>
      <c r="Z87" s="295">
        <v>0.2</v>
      </c>
      <c r="AA87" s="294">
        <f ca="1">+IF(ISERROR(HLOOKUP($B87,INDIRECT("'Monthly Resource Report'!"&amp;'Coleman Validation'!AA$665666&amp;":"&amp;'Coleman Validation'!AA$665667),'Coleman Validation'!AA$665668,FALSE)),0,HLOOKUP($B87,INDIRECT("'Monthly Resource Report'!"&amp;'Coleman Validation'!AA$665666&amp;":"&amp;'Coleman Validation'!AA$665667),'Coleman Validation'!AA$665668,FALSE))</f>
        <v>151</v>
      </c>
      <c r="AB87" s="297">
        <f ca="1">+IF(ISERROR(HLOOKUP($B87,INDIRECT("'Monthly Resource Report'!"&amp;'Coleman Validation'!AB$665666&amp;":"&amp;'Coleman Validation'!AB$665667),'Coleman Validation'!AB$665668,FALSE)),0,HLOOKUP($B87,INDIRECT("'Monthly Resource Report'!"&amp;'Coleman Validation'!AB$665666&amp;":"&amp;'Coleman Validation'!AB$665667),'Coleman Validation'!AB$665668,FALSE))</f>
        <v>2.1780033219687036</v>
      </c>
      <c r="AC87" s="317">
        <f ca="1">+IF(ISERROR(HLOOKUP($B87,INDIRECT("'Monthly Resource Report'!"&amp;'Coleman Validation'!AC$665666&amp;":"&amp;'Coleman Validation'!AC$665667),'Coleman Validation'!AC$665668,FALSE)),0,HLOOKUP($B87,INDIRECT("'Monthly Resource Report'!"&amp;'Coleman Validation'!AC$665666&amp;":"&amp;'Coleman Validation'!AC$665667),'Coleman Validation'!AC$665668,FALSE))</f>
        <v>0.32975172281525134</v>
      </c>
      <c r="AD87" s="318">
        <f ca="1">+IF(ISERROR(HLOOKUP($B87,INDIRECT("'Monthly Resource Report'!"&amp;'Coleman Validation'!AD$665666&amp;":"&amp;'Coleman Validation'!AD$665667),'Coleman Validation'!AD$665668,FALSE)),0,HLOOKUP($B87,INDIRECT("'Monthly Resource Report'!"&amp;'Coleman Validation'!AD$665666&amp;":"&amp;'Coleman Validation'!AD$665667),'Coleman Validation'!AD$665668,FALSE))</f>
        <v>0.20058146196723886</v>
      </c>
    </row>
    <row r="88" spans="2:30" s="29" customFormat="1">
      <c r="B88" s="301">
        <v>43862</v>
      </c>
      <c r="C88" s="294">
        <v>146</v>
      </c>
      <c r="D88" s="297">
        <v>2.1781160136246251</v>
      </c>
      <c r="E88" s="299">
        <v>0.33</v>
      </c>
      <c r="F88" s="295">
        <v>0.2</v>
      </c>
      <c r="G88" s="294">
        <f ca="1">+IF(ISERROR(HLOOKUP($B88,INDIRECT("'Monthly Resource Report'!"&amp;'Coleman Validation'!G$665666&amp;":"&amp;'Coleman Validation'!G$665667),'Coleman Validation'!G$665668,FALSE)),0,HLOOKUP($B88,INDIRECT("'Monthly Resource Report'!"&amp;'Coleman Validation'!G$665666&amp;":"&amp;'Coleman Validation'!G$665667),'Coleman Validation'!G$665668,FALSE))</f>
        <v>146</v>
      </c>
      <c r="H88" s="297">
        <f ca="1">+IF(ISERROR(HLOOKUP($B88,INDIRECT("'Monthly Resource Report'!"&amp;'Coleman Validation'!H$665666&amp;":"&amp;'Coleman Validation'!H$665667),'Coleman Validation'!H$665668,FALSE)),0,HLOOKUP($B88,INDIRECT("'Monthly Resource Report'!"&amp;'Coleman Validation'!H$665666&amp;":"&amp;'Coleman Validation'!H$665667),'Coleman Validation'!H$665668,FALSE))</f>
        <v>2.1780012925645753</v>
      </c>
      <c r="I88" s="317">
        <f ca="1">+IF(ISERROR(HLOOKUP($B88,INDIRECT("'Monthly Resource Report'!"&amp;'Coleman Validation'!I$665666&amp;":"&amp;'Coleman Validation'!I$665667),'Coleman Validation'!I$665668,FALSE)),0,HLOOKUP($B88,INDIRECT("'Monthly Resource Report'!"&amp;'Coleman Validation'!I$665666&amp;":"&amp;'Coleman Validation'!I$665667),'Coleman Validation'!I$665668,FALSE))</f>
        <v>0.32946246127444545</v>
      </c>
      <c r="J88" s="318">
        <f ca="1">+IF(ISERROR(HLOOKUP($B88,INDIRECT("'Monthly Resource Report'!"&amp;'Coleman Validation'!J$665666&amp;":"&amp;'Coleman Validation'!J$665667),'Coleman Validation'!J$665668,FALSE)),0,HLOOKUP($B88,INDIRECT("'Monthly Resource Report'!"&amp;'Coleman Validation'!J$665666&amp;":"&amp;'Coleman Validation'!J$665667),'Coleman Validation'!J$665668,FALSE))</f>
        <v>0.20051851493801218</v>
      </c>
      <c r="L88" s="301">
        <v>43862</v>
      </c>
      <c r="M88" s="294">
        <v>146</v>
      </c>
      <c r="N88" s="297">
        <v>2.1781160136246251</v>
      </c>
      <c r="O88" s="299">
        <v>0.33</v>
      </c>
      <c r="P88" s="295">
        <v>0.2</v>
      </c>
      <c r="Q88" s="294">
        <f ca="1">+IF(ISERROR(HLOOKUP($B88,INDIRECT("'Monthly Resource Report'!"&amp;'Coleman Validation'!Q$665666&amp;":"&amp;'Coleman Validation'!Q$665667),'Coleman Validation'!Q$665668,FALSE)),0,HLOOKUP($B88,INDIRECT("'Monthly Resource Report'!"&amp;'Coleman Validation'!Q$665666&amp;":"&amp;'Coleman Validation'!Q$665667),'Coleman Validation'!Q$665668,FALSE))</f>
        <v>146</v>
      </c>
      <c r="R88" s="297">
        <f ca="1">+IF(ISERROR(HLOOKUP($B88,INDIRECT("'Monthly Resource Report'!"&amp;'Coleman Validation'!R$665666&amp;":"&amp;'Coleman Validation'!R$665667),'Coleman Validation'!R$665668,FALSE)),0,HLOOKUP($B88,INDIRECT("'Monthly Resource Report'!"&amp;'Coleman Validation'!R$665666&amp;":"&amp;'Coleman Validation'!R$665667),'Coleman Validation'!R$665668,FALSE))</f>
        <v>2.1780014190856432</v>
      </c>
      <c r="S88" s="317">
        <f ca="1">+IF(ISERROR(HLOOKUP($B88,INDIRECT("'Monthly Resource Report'!"&amp;'Coleman Validation'!S$665666&amp;":"&amp;'Coleman Validation'!S$665667),'Coleman Validation'!S$665668,FALSE)),0,HLOOKUP($B88,INDIRECT("'Monthly Resource Report'!"&amp;'Coleman Validation'!S$665666&amp;":"&amp;'Coleman Validation'!S$665667),'Coleman Validation'!S$665668,FALSE))</f>
        <v>0.32951156198208592</v>
      </c>
      <c r="T88" s="318">
        <f ca="1">+IF(ISERROR(HLOOKUP($B88,INDIRECT("'Monthly Resource Report'!"&amp;'Coleman Validation'!T$665666&amp;":"&amp;'Coleman Validation'!T$665667),'Coleman Validation'!T$665668,FALSE)),0,HLOOKUP($B88,INDIRECT("'Monthly Resource Report'!"&amp;'Coleman Validation'!T$665666&amp;":"&amp;'Coleman Validation'!T$665667),'Coleman Validation'!T$665668,FALSE))</f>
        <v>0.20039340584628215</v>
      </c>
      <c r="V88" s="301">
        <v>43862</v>
      </c>
      <c r="W88" s="294">
        <v>151</v>
      </c>
      <c r="X88" s="297">
        <v>2.1781160136246251</v>
      </c>
      <c r="Y88" s="299">
        <v>0.33</v>
      </c>
      <c r="Z88" s="295">
        <v>0.2</v>
      </c>
      <c r="AA88" s="294">
        <f ca="1">+IF(ISERROR(HLOOKUP($B88,INDIRECT("'Monthly Resource Report'!"&amp;'Coleman Validation'!AA$665666&amp;":"&amp;'Coleman Validation'!AA$665667),'Coleman Validation'!AA$665668,FALSE)),0,HLOOKUP($B88,INDIRECT("'Monthly Resource Report'!"&amp;'Coleman Validation'!AA$665666&amp;":"&amp;'Coleman Validation'!AA$665667),'Coleman Validation'!AA$665668,FALSE))</f>
        <v>151</v>
      </c>
      <c r="AB88" s="297">
        <f ca="1">+IF(ISERROR(HLOOKUP($B88,INDIRECT("'Monthly Resource Report'!"&amp;'Coleman Validation'!AB$665666&amp;":"&amp;'Coleman Validation'!AB$665667),'Coleman Validation'!AB$665668,FALSE)),0,HLOOKUP($B88,INDIRECT("'Monthly Resource Report'!"&amp;'Coleman Validation'!AB$665666&amp;":"&amp;'Coleman Validation'!AB$665667),'Coleman Validation'!AB$665668,FALSE))</f>
        <v>2.1780036600808699</v>
      </c>
      <c r="AC88" s="317">
        <f ca="1">+IF(ISERROR(HLOOKUP($B88,INDIRECT("'Monthly Resource Report'!"&amp;'Coleman Validation'!AC$665666&amp;":"&amp;'Coleman Validation'!AC$665667),'Coleman Validation'!AC$665668,FALSE)),0,HLOOKUP($B88,INDIRECT("'Monthly Resource Report'!"&amp;'Coleman Validation'!AC$665666&amp;":"&amp;'Coleman Validation'!AC$665667),'Coleman Validation'!AC$665668,FALSE))</f>
        <v>0.32975743847991867</v>
      </c>
      <c r="AD88" s="318">
        <f ca="1">+IF(ISERROR(HLOOKUP($B88,INDIRECT("'Monthly Resource Report'!"&amp;'Coleman Validation'!AD$665666&amp;":"&amp;'Coleman Validation'!AD$665667),'Coleman Validation'!AD$665668,FALSE)),0,HLOOKUP($B88,INDIRECT("'Monthly Resource Report'!"&amp;'Coleman Validation'!AD$665666&amp;":"&amp;'Coleman Validation'!AD$665667),'Coleman Validation'!AD$665668,FALSE))</f>
        <v>0.20081686794846762</v>
      </c>
    </row>
    <row r="89" spans="2:30" s="29" customFormat="1">
      <c r="B89" s="301">
        <v>43891</v>
      </c>
      <c r="C89" s="294">
        <v>146</v>
      </c>
      <c r="D89" s="297">
        <v>2.1781160136246251</v>
      </c>
      <c r="E89" s="299">
        <v>0.33</v>
      </c>
      <c r="F89" s="295">
        <v>0.2</v>
      </c>
      <c r="G89" s="294">
        <f ca="1">+IF(ISERROR(HLOOKUP($B89,INDIRECT("'Monthly Resource Report'!"&amp;'Coleman Validation'!G$665666&amp;":"&amp;'Coleman Validation'!G$665667),'Coleman Validation'!G$665668,FALSE)),0,HLOOKUP($B89,INDIRECT("'Monthly Resource Report'!"&amp;'Coleman Validation'!G$665666&amp;":"&amp;'Coleman Validation'!G$665667),'Coleman Validation'!G$665668,FALSE))</f>
        <v>146</v>
      </c>
      <c r="H89" s="297">
        <f ca="1">+IF(ISERROR(HLOOKUP($B89,INDIRECT("'Monthly Resource Report'!"&amp;'Coleman Validation'!H$665666&amp;":"&amp;'Coleman Validation'!H$665667),'Coleman Validation'!H$665668,FALSE)),0,HLOOKUP($B89,INDIRECT("'Monthly Resource Report'!"&amp;'Coleman Validation'!H$665666&amp;":"&amp;'Coleman Validation'!H$665667),'Coleman Validation'!H$665668,FALSE))</f>
        <v>2.178001111927407</v>
      </c>
      <c r="I89" s="317">
        <f ca="1">+IF(ISERROR(HLOOKUP($B89,INDIRECT("'Monthly Resource Report'!"&amp;'Coleman Validation'!I$665666&amp;":"&amp;'Coleman Validation'!I$665667),'Coleman Validation'!I$665668,FALSE)),0,HLOOKUP($B89,INDIRECT("'Monthly Resource Report'!"&amp;'Coleman Validation'!I$665666&amp;":"&amp;'Coleman Validation'!I$665667),'Coleman Validation'!I$665668,FALSE))</f>
        <v>0.32943324080538128</v>
      </c>
      <c r="J89" s="318">
        <f ca="1">+IF(ISERROR(HLOOKUP($B89,INDIRECT("'Monthly Resource Report'!"&amp;'Coleman Validation'!J$665666&amp;":"&amp;'Coleman Validation'!J$665667),'Coleman Validation'!J$665668,FALSE)),0,HLOOKUP($B89,INDIRECT("'Monthly Resource Report'!"&amp;'Coleman Validation'!J$665666&amp;":"&amp;'Coleman Validation'!J$665667),'Coleman Validation'!J$665668,FALSE))</f>
        <v>0.20064511194616649</v>
      </c>
      <c r="L89" s="301">
        <v>43891</v>
      </c>
      <c r="M89" s="294">
        <v>146</v>
      </c>
      <c r="N89" s="297">
        <v>2.1781160136246251</v>
      </c>
      <c r="O89" s="299">
        <v>0.33</v>
      </c>
      <c r="P89" s="295">
        <v>0.2</v>
      </c>
      <c r="Q89" s="294">
        <f ca="1">+IF(ISERROR(HLOOKUP($B89,INDIRECT("'Monthly Resource Report'!"&amp;'Coleman Validation'!Q$665666&amp;":"&amp;'Coleman Validation'!Q$665667),'Coleman Validation'!Q$665668,FALSE)),0,HLOOKUP($B89,INDIRECT("'Monthly Resource Report'!"&amp;'Coleman Validation'!Q$665666&amp;":"&amp;'Coleman Validation'!Q$665667),'Coleman Validation'!Q$665668,FALSE))</f>
        <v>146</v>
      </c>
      <c r="R89" s="297">
        <f ca="1">+IF(ISERROR(HLOOKUP($B89,INDIRECT("'Monthly Resource Report'!"&amp;'Coleman Validation'!R$665666&amp;":"&amp;'Coleman Validation'!R$665667),'Coleman Validation'!R$665668,FALSE)),0,HLOOKUP($B89,INDIRECT("'Monthly Resource Report'!"&amp;'Coleman Validation'!R$665666&amp;":"&amp;'Coleman Validation'!R$665667),'Coleman Validation'!R$665668,FALSE))</f>
        <v>2.1780011693704231</v>
      </c>
      <c r="S89" s="317">
        <f ca="1">+IF(ISERROR(HLOOKUP($B89,INDIRECT("'Monthly Resource Report'!"&amp;'Coleman Validation'!S$665666&amp;":"&amp;'Coleman Validation'!S$665667),'Coleman Validation'!S$665668,FALSE)),0,HLOOKUP($B89,INDIRECT("'Monthly Resource Report'!"&amp;'Coleman Validation'!S$665666&amp;":"&amp;'Coleman Validation'!S$665667),'Coleman Validation'!S$665668,FALSE))</f>
        <v>0.32954357312038796</v>
      </c>
      <c r="T89" s="318">
        <f ca="1">+IF(ISERROR(HLOOKUP($B89,INDIRECT("'Monthly Resource Report'!"&amp;'Coleman Validation'!T$665666&amp;":"&amp;'Coleman Validation'!T$665667),'Coleman Validation'!T$665668,FALSE)),0,HLOOKUP($B89,INDIRECT("'Monthly Resource Report'!"&amp;'Coleman Validation'!T$665666&amp;":"&amp;'Coleman Validation'!T$665667),'Coleman Validation'!T$665668,FALSE))</f>
        <v>0.20055763158458864</v>
      </c>
      <c r="V89" s="301">
        <v>43891</v>
      </c>
      <c r="W89" s="294">
        <v>151</v>
      </c>
      <c r="X89" s="297">
        <v>2.1781160136246251</v>
      </c>
      <c r="Y89" s="299">
        <v>0.33</v>
      </c>
      <c r="Z89" s="295">
        <v>0.2</v>
      </c>
      <c r="AA89" s="294">
        <f ca="1">+IF(ISERROR(HLOOKUP($B89,INDIRECT("'Monthly Resource Report'!"&amp;'Coleman Validation'!AA$665666&amp;":"&amp;'Coleman Validation'!AA$665667),'Coleman Validation'!AA$665668,FALSE)),0,HLOOKUP($B89,INDIRECT("'Monthly Resource Report'!"&amp;'Coleman Validation'!AA$665666&amp;":"&amp;'Coleman Validation'!AA$665667),'Coleman Validation'!AA$665668,FALSE))</f>
        <v>151</v>
      </c>
      <c r="AB89" s="297">
        <f ca="1">+IF(ISERROR(HLOOKUP($B89,INDIRECT("'Monthly Resource Report'!"&amp;'Coleman Validation'!AB$665666&amp;":"&amp;'Coleman Validation'!AB$665667),'Coleman Validation'!AB$665668,FALSE)),0,HLOOKUP($B89,INDIRECT("'Monthly Resource Report'!"&amp;'Coleman Validation'!AB$665666&amp;":"&amp;'Coleman Validation'!AB$665667),'Coleman Validation'!AB$665668,FALSE))</f>
        <v>2.1780035114607483</v>
      </c>
      <c r="AC89" s="317">
        <f ca="1">+IF(ISERROR(HLOOKUP($B89,INDIRECT("'Monthly Resource Report'!"&amp;'Coleman Validation'!AC$665666&amp;":"&amp;'Coleman Validation'!AC$665667),'Coleman Validation'!AC$665668,FALSE)),0,HLOOKUP($B89,INDIRECT("'Monthly Resource Report'!"&amp;'Coleman Validation'!AC$665666&amp;":"&amp;'Coleman Validation'!AC$665667),'Coleman Validation'!AC$665668,FALSE))</f>
        <v>0.32976543697897814</v>
      </c>
      <c r="AD89" s="318">
        <f ca="1">+IF(ISERROR(HLOOKUP($B89,INDIRECT("'Monthly Resource Report'!"&amp;'Coleman Validation'!AD$665666&amp;":"&amp;'Coleman Validation'!AD$665667),'Coleman Validation'!AD$665668,FALSE)),0,HLOOKUP($B89,INDIRECT("'Monthly Resource Report'!"&amp;'Coleman Validation'!AD$665666&amp;":"&amp;'Coleman Validation'!AD$665667),'Coleman Validation'!AD$665668,FALSE))</f>
        <v>0.20058612424509673</v>
      </c>
    </row>
    <row r="90" spans="2:30" s="29" customFormat="1">
      <c r="B90" s="301">
        <v>43922</v>
      </c>
      <c r="C90" s="294">
        <v>146</v>
      </c>
      <c r="D90" s="297">
        <v>2.1781160136246251</v>
      </c>
      <c r="E90" s="299">
        <v>0.33</v>
      </c>
      <c r="F90" s="295">
        <v>0.2</v>
      </c>
      <c r="G90" s="294">
        <f ca="1">+IF(ISERROR(HLOOKUP($B90,INDIRECT("'Monthly Resource Report'!"&amp;'Coleman Validation'!G$665666&amp;":"&amp;'Coleman Validation'!G$665667),'Coleman Validation'!G$665668,FALSE)),0,HLOOKUP($B90,INDIRECT("'Monthly Resource Report'!"&amp;'Coleman Validation'!G$665666&amp;":"&amp;'Coleman Validation'!G$665667),'Coleman Validation'!G$665668,FALSE))</f>
        <v>146</v>
      </c>
      <c r="H90" s="297">
        <f ca="1">+IF(ISERROR(HLOOKUP($B90,INDIRECT("'Monthly Resource Report'!"&amp;'Coleman Validation'!H$665666&amp;":"&amp;'Coleman Validation'!H$665667),'Coleman Validation'!H$665668,FALSE)),0,HLOOKUP($B90,INDIRECT("'Monthly Resource Report'!"&amp;'Coleman Validation'!H$665666&amp;":"&amp;'Coleman Validation'!H$665667),'Coleman Validation'!H$665668,FALSE))</f>
        <v>2.1780014000332137</v>
      </c>
      <c r="I90" s="317">
        <f ca="1">+IF(ISERROR(HLOOKUP($B90,INDIRECT("'Monthly Resource Report'!"&amp;'Coleman Validation'!I$665666&amp;":"&amp;'Coleman Validation'!I$665667),'Coleman Validation'!I$665668,FALSE)),0,HLOOKUP($B90,INDIRECT("'Monthly Resource Report'!"&amp;'Coleman Validation'!I$665666&amp;":"&amp;'Coleman Validation'!I$665667),'Coleman Validation'!I$665668,FALSE))</f>
        <v>0.32875003848978451</v>
      </c>
      <c r="J90" s="318">
        <f ca="1">+IF(ISERROR(HLOOKUP($B90,INDIRECT("'Monthly Resource Report'!"&amp;'Coleman Validation'!J$665666&amp;":"&amp;'Coleman Validation'!J$665667),'Coleman Validation'!J$665668,FALSE)),0,HLOOKUP($B90,INDIRECT("'Monthly Resource Report'!"&amp;'Coleman Validation'!J$665666&amp;":"&amp;'Coleman Validation'!J$665667),'Coleman Validation'!J$665668,FALSE))</f>
        <v>0.20017112497578476</v>
      </c>
      <c r="L90" s="301">
        <v>43922</v>
      </c>
      <c r="M90" s="294">
        <v>146</v>
      </c>
      <c r="N90" s="297">
        <v>2.1781160136246251</v>
      </c>
      <c r="O90" s="299">
        <v>0.33</v>
      </c>
      <c r="P90" s="295">
        <v>0.2</v>
      </c>
      <c r="Q90" s="294">
        <f ca="1">+IF(ISERROR(HLOOKUP($B90,INDIRECT("'Monthly Resource Report'!"&amp;'Coleman Validation'!Q$665666&amp;":"&amp;'Coleman Validation'!Q$665667),'Coleman Validation'!Q$665668,FALSE)),0,HLOOKUP($B90,INDIRECT("'Monthly Resource Report'!"&amp;'Coleman Validation'!Q$665666&amp;":"&amp;'Coleman Validation'!Q$665667),'Coleman Validation'!Q$665668,FALSE))</f>
        <v>146</v>
      </c>
      <c r="R90" s="297">
        <f ca="1">+IF(ISERROR(HLOOKUP($B90,INDIRECT("'Monthly Resource Report'!"&amp;'Coleman Validation'!R$665666&amp;":"&amp;'Coleman Validation'!R$665667),'Coleman Validation'!R$665668,FALSE)),0,HLOOKUP($B90,INDIRECT("'Monthly Resource Report'!"&amp;'Coleman Validation'!R$665666&amp;":"&amp;'Coleman Validation'!R$665667),'Coleman Validation'!R$665668,FALSE))</f>
        <v>2.1780010639237339</v>
      </c>
      <c r="S90" s="317">
        <f ca="1">+IF(ISERROR(HLOOKUP($B90,INDIRECT("'Monthly Resource Report'!"&amp;'Coleman Validation'!S$665666&amp;":"&amp;'Coleman Validation'!S$665667),'Coleman Validation'!S$665668,FALSE)),0,HLOOKUP($B90,INDIRECT("'Monthly Resource Report'!"&amp;'Coleman Validation'!S$665666&amp;":"&amp;'Coleman Validation'!S$665667),'Coleman Validation'!S$665668,FALSE))</f>
        <v>0.32879161194007916</v>
      </c>
      <c r="T90" s="318">
        <f ca="1">+IF(ISERROR(HLOOKUP($B90,INDIRECT("'Monthly Resource Report'!"&amp;'Coleman Validation'!T$665666&amp;":"&amp;'Coleman Validation'!T$665667),'Coleman Validation'!T$665668,FALSE)),0,HLOOKUP($B90,INDIRECT("'Monthly Resource Report'!"&amp;'Coleman Validation'!T$665666&amp;":"&amp;'Coleman Validation'!T$665667),'Coleman Validation'!T$665668,FALSE))</f>
        <v>0.20039178650899811</v>
      </c>
      <c r="V90" s="301">
        <v>43922</v>
      </c>
      <c r="W90" s="294">
        <v>151</v>
      </c>
      <c r="X90" s="297">
        <v>2.1781160136246251</v>
      </c>
      <c r="Y90" s="299">
        <v>0.33</v>
      </c>
      <c r="Z90" s="295">
        <v>0.2</v>
      </c>
      <c r="AA90" s="294">
        <f ca="1">+IF(ISERROR(HLOOKUP($B90,INDIRECT("'Monthly Resource Report'!"&amp;'Coleman Validation'!AA$665666&amp;":"&amp;'Coleman Validation'!AA$665667),'Coleman Validation'!AA$665668,FALSE)),0,HLOOKUP($B90,INDIRECT("'Monthly Resource Report'!"&amp;'Coleman Validation'!AA$665666&amp;":"&amp;'Coleman Validation'!AA$665667),'Coleman Validation'!AA$665668,FALSE))</f>
        <v>151</v>
      </c>
      <c r="AB90" s="297">
        <f ca="1">+IF(ISERROR(HLOOKUP($B90,INDIRECT("'Monthly Resource Report'!"&amp;'Coleman Validation'!AB$665666&amp;":"&amp;'Coleman Validation'!AB$665667),'Coleman Validation'!AB$665668,FALSE)),0,HLOOKUP($B90,INDIRECT("'Monthly Resource Report'!"&amp;'Coleman Validation'!AB$665666&amp;":"&amp;'Coleman Validation'!AB$665667),'Coleman Validation'!AB$665668,FALSE))</f>
        <v>2.1780033354714559</v>
      </c>
      <c r="AC90" s="317">
        <f ca="1">+IF(ISERROR(HLOOKUP($B90,INDIRECT("'Monthly Resource Report'!"&amp;'Coleman Validation'!AC$665666&amp;":"&amp;'Coleman Validation'!AC$665667),'Coleman Validation'!AC$665668,FALSE)),0,HLOOKUP($B90,INDIRECT("'Monthly Resource Report'!"&amp;'Coleman Validation'!AC$665666&amp;":"&amp;'Coleman Validation'!AC$665667),'Coleman Validation'!AC$665668,FALSE))</f>
        <v>0.32909736899475311</v>
      </c>
      <c r="AD90" s="318">
        <f ca="1">+IF(ISERROR(HLOOKUP($B90,INDIRECT("'Monthly Resource Report'!"&amp;'Coleman Validation'!AD$665666&amp;":"&amp;'Coleman Validation'!AD$665667),'Coleman Validation'!AD$665668,FALSE)),0,HLOOKUP($B90,INDIRECT("'Monthly Resource Report'!"&amp;'Coleman Validation'!AD$665666&amp;":"&amp;'Coleman Validation'!AD$665667),'Coleman Validation'!AD$665668,FALSE))</f>
        <v>0.20076182979169477</v>
      </c>
    </row>
    <row r="91" spans="2:30" s="29" customFormat="1">
      <c r="B91" s="301">
        <v>43952</v>
      </c>
      <c r="C91" s="294">
        <v>146</v>
      </c>
      <c r="D91" s="297">
        <v>2.1781160136246251</v>
      </c>
      <c r="E91" s="299">
        <v>0.33</v>
      </c>
      <c r="F91" s="295">
        <v>0.2</v>
      </c>
      <c r="G91" s="294">
        <f ca="1">+IF(ISERROR(HLOOKUP($B91,INDIRECT("'Monthly Resource Report'!"&amp;'Coleman Validation'!G$665666&amp;":"&amp;'Coleman Validation'!G$665667),'Coleman Validation'!G$665668,FALSE)),0,HLOOKUP($B91,INDIRECT("'Monthly Resource Report'!"&amp;'Coleman Validation'!G$665666&amp;":"&amp;'Coleman Validation'!G$665667),'Coleman Validation'!G$665668,FALSE))</f>
        <v>146</v>
      </c>
      <c r="H91" s="297">
        <f ca="1">+IF(ISERROR(HLOOKUP($B91,INDIRECT("'Monthly Resource Report'!"&amp;'Coleman Validation'!H$665666&amp;":"&amp;'Coleman Validation'!H$665667),'Coleman Validation'!H$665668,FALSE)),0,HLOOKUP($B91,INDIRECT("'Monthly Resource Report'!"&amp;'Coleman Validation'!H$665666&amp;":"&amp;'Coleman Validation'!H$665667),'Coleman Validation'!H$665668,FALSE))</f>
        <v>2.1780008873676873</v>
      </c>
      <c r="I91" s="317">
        <f ca="1">+IF(ISERROR(HLOOKUP($B91,INDIRECT("'Monthly Resource Report'!"&amp;'Coleman Validation'!I$665666&amp;":"&amp;'Coleman Validation'!I$665667),'Coleman Validation'!I$665668,FALSE)),0,HLOOKUP($B91,INDIRECT("'Monthly Resource Report'!"&amp;'Coleman Validation'!I$665666&amp;":"&amp;'Coleman Validation'!I$665667),'Coleman Validation'!I$665668,FALSE))</f>
        <v>0.32755932967888945</v>
      </c>
      <c r="J91" s="318">
        <f ca="1">+IF(ISERROR(HLOOKUP($B91,INDIRECT("'Monthly Resource Report'!"&amp;'Coleman Validation'!J$665666&amp;":"&amp;'Coleman Validation'!J$665667),'Coleman Validation'!J$665668,FALSE)),0,HLOOKUP($B91,INDIRECT("'Monthly Resource Report'!"&amp;'Coleman Validation'!J$665666&amp;":"&amp;'Coleman Validation'!J$665667),'Coleman Validation'!J$665668,FALSE))</f>
        <v>0.20017946226699684</v>
      </c>
      <c r="L91" s="301">
        <v>43952</v>
      </c>
      <c r="M91" s="294">
        <v>146</v>
      </c>
      <c r="N91" s="297">
        <v>2.1781160136246251</v>
      </c>
      <c r="O91" s="299">
        <v>0.33</v>
      </c>
      <c r="P91" s="295">
        <v>0.2</v>
      </c>
      <c r="Q91" s="294">
        <f ca="1">+IF(ISERROR(HLOOKUP($B91,INDIRECT("'Monthly Resource Report'!"&amp;'Coleman Validation'!Q$665666&amp;":"&amp;'Coleman Validation'!Q$665667),'Coleman Validation'!Q$665668,FALSE)),0,HLOOKUP($B91,INDIRECT("'Monthly Resource Report'!"&amp;'Coleman Validation'!Q$665666&amp;":"&amp;'Coleman Validation'!Q$665667),'Coleman Validation'!Q$665668,FALSE))</f>
        <v>146</v>
      </c>
      <c r="R91" s="297">
        <f ca="1">+IF(ISERROR(HLOOKUP($B91,INDIRECT("'Monthly Resource Report'!"&amp;'Coleman Validation'!R$665666&amp;":"&amp;'Coleman Validation'!R$665667),'Coleman Validation'!R$665668,FALSE)),0,HLOOKUP($B91,INDIRECT("'Monthly Resource Report'!"&amp;'Coleman Validation'!R$665666&amp;":"&amp;'Coleman Validation'!R$665667),'Coleman Validation'!R$665668,FALSE))</f>
        <v>2.1780011017299277</v>
      </c>
      <c r="S91" s="317">
        <f ca="1">+IF(ISERROR(HLOOKUP($B91,INDIRECT("'Monthly Resource Report'!"&amp;'Coleman Validation'!S$665666&amp;":"&amp;'Coleman Validation'!S$665667),'Coleman Validation'!S$665668,FALSE)),0,HLOOKUP($B91,INDIRECT("'Monthly Resource Report'!"&amp;'Coleman Validation'!S$665666&amp;":"&amp;'Coleman Validation'!S$665667),'Coleman Validation'!S$665668,FALSE))</f>
        <v>0.32753181833891687</v>
      </c>
      <c r="T91" s="318">
        <f ca="1">+IF(ISERROR(HLOOKUP($B91,INDIRECT("'Monthly Resource Report'!"&amp;'Coleman Validation'!T$665666&amp;":"&amp;'Coleman Validation'!T$665667),'Coleman Validation'!T$665668,FALSE)),0,HLOOKUP($B91,INDIRECT("'Monthly Resource Report'!"&amp;'Coleman Validation'!T$665666&amp;":"&amp;'Coleman Validation'!T$665667),'Coleman Validation'!T$665668,FALSE))</f>
        <v>0.20039201858245384</v>
      </c>
      <c r="V91" s="301">
        <v>43952</v>
      </c>
      <c r="W91" s="294">
        <v>151</v>
      </c>
      <c r="X91" s="297">
        <v>2.1781160136246251</v>
      </c>
      <c r="Y91" s="299">
        <v>0.33</v>
      </c>
      <c r="Z91" s="295">
        <v>0.2</v>
      </c>
      <c r="AA91" s="294">
        <f ca="1">+IF(ISERROR(HLOOKUP($B91,INDIRECT("'Monthly Resource Report'!"&amp;'Coleman Validation'!AA$665666&amp;":"&amp;'Coleman Validation'!AA$665667),'Coleman Validation'!AA$665668,FALSE)),0,HLOOKUP($B91,INDIRECT("'Monthly Resource Report'!"&amp;'Coleman Validation'!AA$665666&amp;":"&amp;'Coleman Validation'!AA$665667),'Coleman Validation'!AA$665668,FALSE))</f>
        <v>151</v>
      </c>
      <c r="AB91" s="297">
        <f ca="1">+IF(ISERROR(HLOOKUP($B91,INDIRECT("'Monthly Resource Report'!"&amp;'Coleman Validation'!AB$665666&amp;":"&amp;'Coleman Validation'!AB$665667),'Coleman Validation'!AB$665668,FALSE)),0,HLOOKUP($B91,INDIRECT("'Monthly Resource Report'!"&amp;'Coleman Validation'!AB$665666&amp;":"&amp;'Coleman Validation'!AB$665667),'Coleman Validation'!AB$665668,FALSE))</f>
        <v>2.1780028911982106</v>
      </c>
      <c r="AC91" s="317">
        <f ca="1">+IF(ISERROR(HLOOKUP($B91,INDIRECT("'Monthly Resource Report'!"&amp;'Coleman Validation'!AC$665666&amp;":"&amp;'Coleman Validation'!AC$665667),'Coleman Validation'!AC$665668,FALSE)),0,HLOOKUP($B91,INDIRECT("'Monthly Resource Report'!"&amp;'Coleman Validation'!AC$665666&amp;":"&amp;'Coleman Validation'!AC$665667),'Coleman Validation'!AC$665668,FALSE))</f>
        <v>0.32716474730923978</v>
      </c>
      <c r="AD91" s="318">
        <f ca="1">+IF(ISERROR(HLOOKUP($B91,INDIRECT("'Monthly Resource Report'!"&amp;'Coleman Validation'!AD$665666&amp;":"&amp;'Coleman Validation'!AD$665667),'Coleman Validation'!AD$665668,FALSE)),0,HLOOKUP($B91,INDIRECT("'Monthly Resource Report'!"&amp;'Coleman Validation'!AD$665666&amp;":"&amp;'Coleman Validation'!AD$665667),'Coleman Validation'!AD$665668,FALSE))</f>
        <v>0.201118553362576</v>
      </c>
    </row>
    <row r="92" spans="2:30" s="29" customFormat="1">
      <c r="B92" s="301">
        <v>43983</v>
      </c>
      <c r="C92" s="294">
        <v>146</v>
      </c>
      <c r="D92" s="297">
        <v>2.1781160136246251</v>
      </c>
      <c r="E92" s="299">
        <v>0.33</v>
      </c>
      <c r="F92" s="295">
        <v>0.2</v>
      </c>
      <c r="G92" s="294">
        <f ca="1">+IF(ISERROR(HLOOKUP($B92,INDIRECT("'Monthly Resource Report'!"&amp;'Coleman Validation'!G$665666&amp;":"&amp;'Coleman Validation'!G$665667),'Coleman Validation'!G$665668,FALSE)),0,HLOOKUP($B92,INDIRECT("'Monthly Resource Report'!"&amp;'Coleman Validation'!G$665666&amp;":"&amp;'Coleman Validation'!G$665667),'Coleman Validation'!G$665668,FALSE))</f>
        <v>146</v>
      </c>
      <c r="H92" s="297">
        <f ca="1">+IF(ISERROR(HLOOKUP($B92,INDIRECT("'Monthly Resource Report'!"&amp;'Coleman Validation'!H$665666&amp;":"&amp;'Coleman Validation'!H$665667),'Coleman Validation'!H$665668,FALSE)),0,HLOOKUP($B92,INDIRECT("'Monthly Resource Report'!"&amp;'Coleman Validation'!H$665666&amp;":"&amp;'Coleman Validation'!H$665667),'Coleman Validation'!H$665668,FALSE))</f>
        <v>2.1780012933522559</v>
      </c>
      <c r="I92" s="317">
        <f ca="1">+IF(ISERROR(HLOOKUP($B92,INDIRECT("'Monthly Resource Report'!"&amp;'Coleman Validation'!I$665666&amp;":"&amp;'Coleman Validation'!I$665667),'Coleman Validation'!I$665668,FALSE)),0,HLOOKUP($B92,INDIRECT("'Monthly Resource Report'!"&amp;'Coleman Validation'!I$665666&amp;":"&amp;'Coleman Validation'!I$665667),'Coleman Validation'!I$665668,FALSE))</f>
        <v>0.32776413119747994</v>
      </c>
      <c r="J92" s="318">
        <f ca="1">+IF(ISERROR(HLOOKUP($B92,INDIRECT("'Monthly Resource Report'!"&amp;'Coleman Validation'!J$665666&amp;":"&amp;'Coleman Validation'!J$665667),'Coleman Validation'!J$665668,FALSE)),0,HLOOKUP($B92,INDIRECT("'Monthly Resource Report'!"&amp;'Coleman Validation'!J$665666&amp;":"&amp;'Coleman Validation'!J$665667),'Coleman Validation'!J$665668,FALSE))</f>
        <v>0.20034355446116747</v>
      </c>
      <c r="L92" s="301">
        <v>43983</v>
      </c>
      <c r="M92" s="294">
        <v>146</v>
      </c>
      <c r="N92" s="297">
        <v>2.1781160136246251</v>
      </c>
      <c r="O92" s="299">
        <v>0.33</v>
      </c>
      <c r="P92" s="295">
        <v>0.2</v>
      </c>
      <c r="Q92" s="294">
        <f ca="1">+IF(ISERROR(HLOOKUP($B92,INDIRECT("'Monthly Resource Report'!"&amp;'Coleman Validation'!Q$665666&amp;":"&amp;'Coleman Validation'!Q$665667),'Coleman Validation'!Q$665668,FALSE)),0,HLOOKUP($B92,INDIRECT("'Monthly Resource Report'!"&amp;'Coleman Validation'!Q$665666&amp;":"&amp;'Coleman Validation'!Q$665667),'Coleman Validation'!Q$665668,FALSE))</f>
        <v>146</v>
      </c>
      <c r="R92" s="297">
        <f ca="1">+IF(ISERROR(HLOOKUP($B92,INDIRECT("'Monthly Resource Report'!"&amp;'Coleman Validation'!R$665666&amp;":"&amp;'Coleman Validation'!R$665667),'Coleman Validation'!R$665668,FALSE)),0,HLOOKUP($B92,INDIRECT("'Monthly Resource Report'!"&amp;'Coleman Validation'!R$665666&amp;":"&amp;'Coleman Validation'!R$665667),'Coleman Validation'!R$665668,FALSE))</f>
        <v>2.178001466829262</v>
      </c>
      <c r="S92" s="317">
        <f ca="1">+IF(ISERROR(HLOOKUP($B92,INDIRECT("'Monthly Resource Report'!"&amp;'Coleman Validation'!S$665666&amp;":"&amp;'Coleman Validation'!S$665667),'Coleman Validation'!S$665668,FALSE)),0,HLOOKUP($B92,INDIRECT("'Monthly Resource Report'!"&amp;'Coleman Validation'!S$665666&amp;":"&amp;'Coleman Validation'!S$665667),'Coleman Validation'!S$665668,FALSE))</f>
        <v>0.3278257553357049</v>
      </c>
      <c r="T92" s="318">
        <f ca="1">+IF(ISERROR(HLOOKUP($B92,INDIRECT("'Monthly Resource Report'!"&amp;'Coleman Validation'!T$665666&amp;":"&amp;'Coleman Validation'!T$665667),'Coleman Validation'!T$665668,FALSE)),0,HLOOKUP($B92,INDIRECT("'Monthly Resource Report'!"&amp;'Coleman Validation'!T$665666&amp;":"&amp;'Coleman Validation'!T$665667),'Coleman Validation'!T$665668,FALSE))</f>
        <v>0.20068126122132368</v>
      </c>
      <c r="V92" s="301">
        <v>43983</v>
      </c>
      <c r="W92" s="294">
        <v>151</v>
      </c>
      <c r="X92" s="297">
        <v>2.1781160136246251</v>
      </c>
      <c r="Y92" s="299">
        <v>0.33</v>
      </c>
      <c r="Z92" s="295">
        <v>0.2</v>
      </c>
      <c r="AA92" s="294">
        <f ca="1">+IF(ISERROR(HLOOKUP($B92,INDIRECT("'Monthly Resource Report'!"&amp;'Coleman Validation'!AA$665666&amp;":"&amp;'Coleman Validation'!AA$665667),'Coleman Validation'!AA$665668,FALSE)),0,HLOOKUP($B92,INDIRECT("'Monthly Resource Report'!"&amp;'Coleman Validation'!AA$665666&amp;":"&amp;'Coleman Validation'!AA$665667),'Coleman Validation'!AA$665668,FALSE))</f>
        <v>151</v>
      </c>
      <c r="AB92" s="297">
        <f ca="1">+IF(ISERROR(HLOOKUP($B92,INDIRECT("'Monthly Resource Report'!"&amp;'Coleman Validation'!AB$665666&amp;":"&amp;'Coleman Validation'!AB$665667),'Coleman Validation'!AB$665668,FALSE)),0,HLOOKUP($B92,INDIRECT("'Monthly Resource Report'!"&amp;'Coleman Validation'!AB$665666&amp;":"&amp;'Coleman Validation'!AB$665667),'Coleman Validation'!AB$665668,FALSE))</f>
        <v>2.1780026914762853</v>
      </c>
      <c r="AC92" s="317">
        <f ca="1">+IF(ISERROR(HLOOKUP($B92,INDIRECT("'Monthly Resource Report'!"&amp;'Coleman Validation'!AC$665666&amp;":"&amp;'Coleman Validation'!AC$665667),'Coleman Validation'!AC$665668,FALSE)),0,HLOOKUP($B92,INDIRECT("'Monthly Resource Report'!"&amp;'Coleman Validation'!AC$665666&amp;":"&amp;'Coleman Validation'!AC$665667),'Coleman Validation'!AC$665668,FALSE))</f>
        <v>0.3281188260050612</v>
      </c>
      <c r="AD92" s="318">
        <f ca="1">+IF(ISERROR(HLOOKUP($B92,INDIRECT("'Monthly Resource Report'!"&amp;'Coleman Validation'!AD$665666&amp;":"&amp;'Coleman Validation'!AD$665667),'Coleman Validation'!AD$665668,FALSE)),0,HLOOKUP($B92,INDIRECT("'Monthly Resource Report'!"&amp;'Coleman Validation'!AD$665666&amp;":"&amp;'Coleman Validation'!AD$665667),'Coleman Validation'!AD$665668,FALSE))</f>
        <v>0.20063513657028356</v>
      </c>
    </row>
    <row r="93" spans="2:30" s="29" customFormat="1">
      <c r="B93" s="301">
        <v>44013</v>
      </c>
      <c r="C93" s="294">
        <v>146</v>
      </c>
      <c r="D93" s="297">
        <v>2.1781160136246251</v>
      </c>
      <c r="E93" s="299">
        <v>0.33</v>
      </c>
      <c r="F93" s="295">
        <v>0.2</v>
      </c>
      <c r="G93" s="294">
        <f ca="1">+IF(ISERROR(HLOOKUP($B93,INDIRECT("'Monthly Resource Report'!"&amp;'Coleman Validation'!G$665666&amp;":"&amp;'Coleman Validation'!G$665667),'Coleman Validation'!G$665668,FALSE)),0,HLOOKUP($B93,INDIRECT("'Monthly Resource Report'!"&amp;'Coleman Validation'!G$665666&amp;":"&amp;'Coleman Validation'!G$665667),'Coleman Validation'!G$665668,FALSE))</f>
        <v>146</v>
      </c>
      <c r="H93" s="297">
        <f ca="1">+IF(ISERROR(HLOOKUP($B93,INDIRECT("'Monthly Resource Report'!"&amp;'Coleman Validation'!H$665666&amp;":"&amp;'Coleman Validation'!H$665667),'Coleman Validation'!H$665668,FALSE)),0,HLOOKUP($B93,INDIRECT("'Monthly Resource Report'!"&amp;'Coleman Validation'!H$665666&amp;":"&amp;'Coleman Validation'!H$665667),'Coleman Validation'!H$665668,FALSE))</f>
        <v>2.1780014229215929</v>
      </c>
      <c r="I93" s="317">
        <f ca="1">+IF(ISERROR(HLOOKUP($B93,INDIRECT("'Monthly Resource Report'!"&amp;'Coleman Validation'!I$665666&amp;":"&amp;'Coleman Validation'!I$665667),'Coleman Validation'!I$665668,FALSE)),0,HLOOKUP($B93,INDIRECT("'Monthly Resource Report'!"&amp;'Coleman Validation'!I$665666&amp;":"&amp;'Coleman Validation'!I$665667),'Coleman Validation'!I$665668,FALSE))</f>
        <v>0.32788311817018689</v>
      </c>
      <c r="J93" s="318">
        <f ca="1">+IF(ISERROR(HLOOKUP($B93,INDIRECT("'Monthly Resource Report'!"&amp;'Coleman Validation'!J$665666&amp;":"&amp;'Coleman Validation'!J$665667),'Coleman Validation'!J$665668,FALSE)),0,HLOOKUP($B93,INDIRECT("'Monthly Resource Report'!"&amp;'Coleman Validation'!J$665666&amp;":"&amp;'Coleman Validation'!J$665667),'Coleman Validation'!J$665668,FALSE))</f>
        <v>0.20034627130102919</v>
      </c>
      <c r="L93" s="301">
        <v>44013</v>
      </c>
      <c r="M93" s="294">
        <v>146</v>
      </c>
      <c r="N93" s="297">
        <v>2.1781160136246251</v>
      </c>
      <c r="O93" s="299">
        <v>0.33</v>
      </c>
      <c r="P93" s="295">
        <v>0.2</v>
      </c>
      <c r="Q93" s="294">
        <f ca="1">+IF(ISERROR(HLOOKUP($B93,INDIRECT("'Monthly Resource Report'!"&amp;'Coleman Validation'!Q$665666&amp;":"&amp;'Coleman Validation'!Q$665667),'Coleman Validation'!Q$665668,FALSE)),0,HLOOKUP($B93,INDIRECT("'Monthly Resource Report'!"&amp;'Coleman Validation'!Q$665666&amp;":"&amp;'Coleman Validation'!Q$665667),'Coleman Validation'!Q$665668,FALSE))</f>
        <v>146</v>
      </c>
      <c r="R93" s="297">
        <f ca="1">+IF(ISERROR(HLOOKUP($B93,INDIRECT("'Monthly Resource Report'!"&amp;'Coleman Validation'!R$665666&amp;":"&amp;'Coleman Validation'!R$665667),'Coleman Validation'!R$665668,FALSE)),0,HLOOKUP($B93,INDIRECT("'Monthly Resource Report'!"&amp;'Coleman Validation'!R$665666&amp;":"&amp;'Coleman Validation'!R$665667),'Coleman Validation'!R$665668,FALSE))</f>
        <v>2.1780013647501577</v>
      </c>
      <c r="S93" s="317">
        <f ca="1">+IF(ISERROR(HLOOKUP($B93,INDIRECT("'Monthly Resource Report'!"&amp;'Coleman Validation'!S$665666&amp;":"&amp;'Coleman Validation'!S$665667),'Coleman Validation'!S$665668,FALSE)),0,HLOOKUP($B93,INDIRECT("'Monthly Resource Report'!"&amp;'Coleman Validation'!S$665666&amp;":"&amp;'Coleman Validation'!S$665667),'Coleman Validation'!S$665668,FALSE))</f>
        <v>0.3283001374355054</v>
      </c>
      <c r="T93" s="318">
        <f ca="1">+IF(ISERROR(HLOOKUP($B93,INDIRECT("'Monthly Resource Report'!"&amp;'Coleman Validation'!T$665666&amp;":"&amp;'Coleman Validation'!T$665667),'Coleman Validation'!T$665668,FALSE)),0,HLOOKUP($B93,INDIRECT("'Monthly Resource Report'!"&amp;'Coleman Validation'!T$665666&amp;":"&amp;'Coleman Validation'!T$665667),'Coleman Validation'!T$665668,FALSE))</f>
        <v>0.20056781341508351</v>
      </c>
      <c r="V93" s="301">
        <v>44013</v>
      </c>
      <c r="W93" s="294">
        <v>151</v>
      </c>
      <c r="X93" s="297">
        <v>2.1781160136246251</v>
      </c>
      <c r="Y93" s="299">
        <v>0.33</v>
      </c>
      <c r="Z93" s="295">
        <v>0.2</v>
      </c>
      <c r="AA93" s="294">
        <f ca="1">+IF(ISERROR(HLOOKUP($B93,INDIRECT("'Monthly Resource Report'!"&amp;'Coleman Validation'!AA$665666&amp;":"&amp;'Coleman Validation'!AA$665667),'Coleman Validation'!AA$665668,FALSE)),0,HLOOKUP($B93,INDIRECT("'Monthly Resource Report'!"&amp;'Coleman Validation'!AA$665666&amp;":"&amp;'Coleman Validation'!AA$665667),'Coleman Validation'!AA$665668,FALSE))</f>
        <v>151</v>
      </c>
      <c r="AB93" s="297">
        <f ca="1">+IF(ISERROR(HLOOKUP($B93,INDIRECT("'Monthly Resource Report'!"&amp;'Coleman Validation'!AB$665666&amp;":"&amp;'Coleman Validation'!AB$665667),'Coleman Validation'!AB$665668,FALSE)),0,HLOOKUP($B93,INDIRECT("'Monthly Resource Report'!"&amp;'Coleman Validation'!AB$665666&amp;":"&amp;'Coleman Validation'!AB$665667),'Coleman Validation'!AB$665668,FALSE))</f>
        <v>2.178002975007896</v>
      </c>
      <c r="AC93" s="317">
        <f ca="1">+IF(ISERROR(HLOOKUP($B93,INDIRECT("'Monthly Resource Report'!"&amp;'Coleman Validation'!AC$665666&amp;":"&amp;'Coleman Validation'!AC$665667),'Coleman Validation'!AC$665668,FALSE)),0,HLOOKUP($B93,INDIRECT("'Monthly Resource Report'!"&amp;'Coleman Validation'!AC$665666&amp;":"&amp;'Coleman Validation'!AC$665667),'Coleman Validation'!AC$665668,FALSE))</f>
        <v>0.32829705660461528</v>
      </c>
      <c r="AD93" s="318">
        <f ca="1">+IF(ISERROR(HLOOKUP($B93,INDIRECT("'Monthly Resource Report'!"&amp;'Coleman Validation'!AD$665666&amp;":"&amp;'Coleman Validation'!AD$665667),'Coleman Validation'!AD$665668,FALSE)),0,HLOOKUP($B93,INDIRECT("'Monthly Resource Report'!"&amp;'Coleman Validation'!AD$665666&amp;":"&amp;'Coleman Validation'!AD$665667),'Coleman Validation'!AD$665668,FALSE))</f>
        <v>0.20059913004625796</v>
      </c>
    </row>
    <row r="94" spans="2:30" s="29" customFormat="1">
      <c r="B94" s="301">
        <v>44044</v>
      </c>
      <c r="C94" s="294">
        <v>146</v>
      </c>
      <c r="D94" s="297">
        <v>2.1781160136246251</v>
      </c>
      <c r="E94" s="299">
        <v>0.33</v>
      </c>
      <c r="F94" s="295">
        <v>0.2</v>
      </c>
      <c r="G94" s="294">
        <f ca="1">+IF(ISERROR(HLOOKUP($B94,INDIRECT("'Monthly Resource Report'!"&amp;'Coleman Validation'!G$665666&amp;":"&amp;'Coleman Validation'!G$665667),'Coleman Validation'!G$665668,FALSE)),0,HLOOKUP($B94,INDIRECT("'Monthly Resource Report'!"&amp;'Coleman Validation'!G$665666&amp;":"&amp;'Coleman Validation'!G$665667),'Coleman Validation'!G$665668,FALSE))</f>
        <v>146</v>
      </c>
      <c r="H94" s="297">
        <f ca="1">+IF(ISERROR(HLOOKUP($B94,INDIRECT("'Monthly Resource Report'!"&amp;'Coleman Validation'!H$665666&amp;":"&amp;'Coleman Validation'!H$665667),'Coleman Validation'!H$665668,FALSE)),0,HLOOKUP($B94,INDIRECT("'Monthly Resource Report'!"&amp;'Coleman Validation'!H$665666&amp;":"&amp;'Coleman Validation'!H$665667),'Coleman Validation'!H$665668,FALSE))</f>
        <v>2.1780013387860975</v>
      </c>
      <c r="I94" s="317">
        <f ca="1">+IF(ISERROR(HLOOKUP($B94,INDIRECT("'Monthly Resource Report'!"&amp;'Coleman Validation'!I$665666&amp;":"&amp;'Coleman Validation'!I$665667),'Coleman Validation'!I$665668,FALSE)),0,HLOOKUP($B94,INDIRECT("'Monthly Resource Report'!"&amp;'Coleman Validation'!I$665666&amp;":"&amp;'Coleman Validation'!I$665667),'Coleman Validation'!I$665668,FALSE))</f>
        <v>0.32792544492853326</v>
      </c>
      <c r="J94" s="318">
        <f ca="1">+IF(ISERROR(HLOOKUP($B94,INDIRECT("'Monthly Resource Report'!"&amp;'Coleman Validation'!J$665666&amp;":"&amp;'Coleman Validation'!J$665667),'Coleman Validation'!J$665668,FALSE)),0,HLOOKUP($B94,INDIRECT("'Monthly Resource Report'!"&amp;'Coleman Validation'!J$665666&amp;":"&amp;'Coleman Validation'!J$665667),'Coleman Validation'!J$665668,FALSE))</f>
        <v>0.20051332759529586</v>
      </c>
      <c r="L94" s="301">
        <v>44044</v>
      </c>
      <c r="M94" s="294">
        <v>146</v>
      </c>
      <c r="N94" s="297">
        <v>2.1781160136246251</v>
      </c>
      <c r="O94" s="299">
        <v>0.33</v>
      </c>
      <c r="P94" s="295">
        <v>0.2</v>
      </c>
      <c r="Q94" s="294">
        <f ca="1">+IF(ISERROR(HLOOKUP($B94,INDIRECT("'Monthly Resource Report'!"&amp;'Coleman Validation'!Q$665666&amp;":"&amp;'Coleman Validation'!Q$665667),'Coleman Validation'!Q$665668,FALSE)),0,HLOOKUP($B94,INDIRECT("'Monthly Resource Report'!"&amp;'Coleman Validation'!Q$665666&amp;":"&amp;'Coleman Validation'!Q$665667),'Coleman Validation'!Q$665668,FALSE))</f>
        <v>146</v>
      </c>
      <c r="R94" s="297">
        <f ca="1">+IF(ISERROR(HLOOKUP($B94,INDIRECT("'Monthly Resource Report'!"&amp;'Coleman Validation'!R$665666&amp;":"&amp;'Coleman Validation'!R$665667),'Coleman Validation'!R$665668,FALSE)),0,HLOOKUP($B94,INDIRECT("'Monthly Resource Report'!"&amp;'Coleman Validation'!R$665666&amp;":"&amp;'Coleman Validation'!R$665667),'Coleman Validation'!R$665668,FALSE))</f>
        <v>2.1780011057446567</v>
      </c>
      <c r="S94" s="317">
        <f ca="1">+IF(ISERROR(HLOOKUP($B94,INDIRECT("'Monthly Resource Report'!"&amp;'Coleman Validation'!S$665666&amp;":"&amp;'Coleman Validation'!S$665667),'Coleman Validation'!S$665668,FALSE)),0,HLOOKUP($B94,INDIRECT("'Monthly Resource Report'!"&amp;'Coleman Validation'!S$665666&amp;":"&amp;'Coleman Validation'!S$665667),'Coleman Validation'!S$665668,FALSE))</f>
        <v>0.32804191220541978</v>
      </c>
      <c r="T94" s="318">
        <f ca="1">+IF(ISERROR(HLOOKUP($B94,INDIRECT("'Monthly Resource Report'!"&amp;'Coleman Validation'!T$665666&amp;":"&amp;'Coleman Validation'!T$665667),'Coleman Validation'!T$665668,FALSE)),0,HLOOKUP($B94,INDIRECT("'Monthly Resource Report'!"&amp;'Coleman Validation'!T$665666&amp;":"&amp;'Coleman Validation'!T$665667),'Coleman Validation'!T$665668,FALSE))</f>
        <v>0.20020134650126209</v>
      </c>
      <c r="V94" s="301">
        <v>44044</v>
      </c>
      <c r="W94" s="294">
        <v>151</v>
      </c>
      <c r="X94" s="297">
        <v>2.1781160136246251</v>
      </c>
      <c r="Y94" s="299">
        <v>0.33</v>
      </c>
      <c r="Z94" s="295">
        <v>0.2</v>
      </c>
      <c r="AA94" s="294">
        <f ca="1">+IF(ISERROR(HLOOKUP($B94,INDIRECT("'Monthly Resource Report'!"&amp;'Coleman Validation'!AA$665666&amp;":"&amp;'Coleman Validation'!AA$665667),'Coleman Validation'!AA$665668,FALSE)),0,HLOOKUP($B94,INDIRECT("'Monthly Resource Report'!"&amp;'Coleman Validation'!AA$665666&amp;":"&amp;'Coleman Validation'!AA$665667),'Coleman Validation'!AA$665668,FALSE))</f>
        <v>151</v>
      </c>
      <c r="AB94" s="297">
        <f ca="1">+IF(ISERROR(HLOOKUP($B94,INDIRECT("'Monthly Resource Report'!"&amp;'Coleman Validation'!AB$665666&amp;":"&amp;'Coleman Validation'!AB$665667),'Coleman Validation'!AB$665668,FALSE)),0,HLOOKUP($B94,INDIRECT("'Monthly Resource Report'!"&amp;'Coleman Validation'!AB$665666&amp;":"&amp;'Coleman Validation'!AB$665667),'Coleman Validation'!AB$665668,FALSE))</f>
        <v>2.1780032663294371</v>
      </c>
      <c r="AC94" s="317">
        <f ca="1">+IF(ISERROR(HLOOKUP($B94,INDIRECT("'Monthly Resource Report'!"&amp;'Coleman Validation'!AC$665666&amp;":"&amp;'Coleman Validation'!AC$665667),'Coleman Validation'!AC$665668,FALSE)),0,HLOOKUP($B94,INDIRECT("'Monthly Resource Report'!"&amp;'Coleman Validation'!AC$665666&amp;":"&amp;'Coleman Validation'!AC$665667),'Coleman Validation'!AC$665668,FALSE))</f>
        <v>0.32838115656711309</v>
      </c>
      <c r="AD94" s="318">
        <f ca="1">+IF(ISERROR(HLOOKUP($B94,INDIRECT("'Monthly Resource Report'!"&amp;'Coleman Validation'!AD$665666&amp;":"&amp;'Coleman Validation'!AD$665667),'Coleman Validation'!AD$665668,FALSE)),0,HLOOKUP($B94,INDIRECT("'Monthly Resource Report'!"&amp;'Coleman Validation'!AD$665666&amp;":"&amp;'Coleman Validation'!AD$665667),'Coleman Validation'!AD$665668,FALSE))</f>
        <v>0.20059700606742886</v>
      </c>
    </row>
    <row r="95" spans="2:30" s="29" customFormat="1">
      <c r="B95" s="301">
        <v>44075</v>
      </c>
      <c r="C95" s="294">
        <v>146</v>
      </c>
      <c r="D95" s="297">
        <v>2.1781160136246251</v>
      </c>
      <c r="E95" s="299">
        <v>0.33</v>
      </c>
      <c r="F95" s="295">
        <v>0.2</v>
      </c>
      <c r="G95" s="294">
        <f ca="1">+IF(ISERROR(HLOOKUP($B95,INDIRECT("'Monthly Resource Report'!"&amp;'Coleman Validation'!G$665666&amp;":"&amp;'Coleman Validation'!G$665667),'Coleman Validation'!G$665668,FALSE)),0,HLOOKUP($B95,INDIRECT("'Monthly Resource Report'!"&amp;'Coleman Validation'!G$665666&amp;":"&amp;'Coleman Validation'!G$665667),'Coleman Validation'!G$665668,FALSE))</f>
        <v>146</v>
      </c>
      <c r="H95" s="297">
        <f ca="1">+IF(ISERROR(HLOOKUP($B95,INDIRECT("'Monthly Resource Report'!"&amp;'Coleman Validation'!H$665666&amp;":"&amp;'Coleman Validation'!H$665667),'Coleman Validation'!H$665668,FALSE)),0,HLOOKUP($B95,INDIRECT("'Monthly Resource Report'!"&amp;'Coleman Validation'!H$665666&amp;":"&amp;'Coleman Validation'!H$665667),'Coleman Validation'!H$665668,FALSE))</f>
        <v>2.1780013615549128</v>
      </c>
      <c r="I95" s="317">
        <f ca="1">+IF(ISERROR(HLOOKUP($B95,INDIRECT("'Monthly Resource Report'!"&amp;'Coleman Validation'!I$665666&amp;":"&amp;'Coleman Validation'!I$665667),'Coleman Validation'!I$665668,FALSE)),0,HLOOKUP($B95,INDIRECT("'Monthly Resource Report'!"&amp;'Coleman Validation'!I$665666&amp;":"&amp;'Coleman Validation'!I$665667),'Coleman Validation'!I$665668,FALSE))</f>
        <v>0.32813815430578902</v>
      </c>
      <c r="J95" s="318">
        <f ca="1">+IF(ISERROR(HLOOKUP($B95,INDIRECT("'Monthly Resource Report'!"&amp;'Coleman Validation'!J$665666&amp;":"&amp;'Coleman Validation'!J$665667),'Coleman Validation'!J$665668,FALSE)),0,HLOOKUP($B95,INDIRECT("'Monthly Resource Report'!"&amp;'Coleman Validation'!J$665666&amp;":"&amp;'Coleman Validation'!J$665667),'Coleman Validation'!J$665668,FALSE))</f>
        <v>0.20035690224451289</v>
      </c>
      <c r="L95" s="301">
        <v>44075</v>
      </c>
      <c r="M95" s="294">
        <v>146</v>
      </c>
      <c r="N95" s="297">
        <v>2.1781160136246251</v>
      </c>
      <c r="O95" s="299">
        <v>0.33</v>
      </c>
      <c r="P95" s="295">
        <v>0.2</v>
      </c>
      <c r="Q95" s="294">
        <f ca="1">+IF(ISERROR(HLOOKUP($B95,INDIRECT("'Monthly Resource Report'!"&amp;'Coleman Validation'!Q$665666&amp;":"&amp;'Coleman Validation'!Q$665667),'Coleman Validation'!Q$665668,FALSE)),0,HLOOKUP($B95,INDIRECT("'Monthly Resource Report'!"&amp;'Coleman Validation'!Q$665666&amp;":"&amp;'Coleman Validation'!Q$665667),'Coleman Validation'!Q$665668,FALSE))</f>
        <v>146</v>
      </c>
      <c r="R95" s="297">
        <f ca="1">+IF(ISERROR(HLOOKUP($B95,INDIRECT("'Monthly Resource Report'!"&amp;'Coleman Validation'!R$665666&amp;":"&amp;'Coleman Validation'!R$665667),'Coleman Validation'!R$665668,FALSE)),0,HLOOKUP($B95,INDIRECT("'Monthly Resource Report'!"&amp;'Coleman Validation'!R$665666&amp;":"&amp;'Coleman Validation'!R$665667),'Coleman Validation'!R$665668,FALSE))</f>
        <v>2.1780010302851895</v>
      </c>
      <c r="S95" s="317">
        <f ca="1">+IF(ISERROR(HLOOKUP($B95,INDIRECT("'Monthly Resource Report'!"&amp;'Coleman Validation'!S$665666&amp;":"&amp;'Coleman Validation'!S$665667),'Coleman Validation'!S$665668,FALSE)),0,HLOOKUP($B95,INDIRECT("'Monthly Resource Report'!"&amp;'Coleman Validation'!S$665666&amp;":"&amp;'Coleman Validation'!S$665667),'Coleman Validation'!S$665668,FALSE))</f>
        <v>0.32786300321718048</v>
      </c>
      <c r="T95" s="318">
        <f ca="1">+IF(ISERROR(HLOOKUP($B95,INDIRECT("'Monthly Resource Report'!"&amp;'Coleman Validation'!T$665666&amp;":"&amp;'Coleman Validation'!T$665667),'Coleman Validation'!T$665668,FALSE)),0,HLOOKUP($B95,INDIRECT("'Monthly Resource Report'!"&amp;'Coleman Validation'!T$665666&amp;":"&amp;'Coleman Validation'!T$665667),'Coleman Validation'!T$665668,FALSE))</f>
        <v>0.20040477403420162</v>
      </c>
      <c r="V95" s="301">
        <v>44075</v>
      </c>
      <c r="W95" s="294">
        <v>151</v>
      </c>
      <c r="X95" s="297">
        <v>2.1781160136246251</v>
      </c>
      <c r="Y95" s="299">
        <v>0.33</v>
      </c>
      <c r="Z95" s="295">
        <v>0.2</v>
      </c>
      <c r="AA95" s="294">
        <f ca="1">+IF(ISERROR(HLOOKUP($B95,INDIRECT("'Monthly Resource Report'!"&amp;'Coleman Validation'!AA$665666&amp;":"&amp;'Coleman Validation'!AA$665667),'Coleman Validation'!AA$665668,FALSE)),0,HLOOKUP($B95,INDIRECT("'Monthly Resource Report'!"&amp;'Coleman Validation'!AA$665666&amp;":"&amp;'Coleman Validation'!AA$665667),'Coleman Validation'!AA$665668,FALSE))</f>
        <v>151</v>
      </c>
      <c r="AB95" s="297">
        <f ca="1">+IF(ISERROR(HLOOKUP($B95,INDIRECT("'Monthly Resource Report'!"&amp;'Coleman Validation'!AB$665666&amp;":"&amp;'Coleman Validation'!AB$665667),'Coleman Validation'!AB$665668,FALSE)),0,HLOOKUP($B95,INDIRECT("'Monthly Resource Report'!"&amp;'Coleman Validation'!AB$665666&amp;":"&amp;'Coleman Validation'!AB$665667),'Coleman Validation'!AB$665668,FALSE))</f>
        <v>2.1780032409453458</v>
      </c>
      <c r="AC95" s="317">
        <f ca="1">+IF(ISERROR(HLOOKUP($B95,INDIRECT("'Monthly Resource Report'!"&amp;'Coleman Validation'!AC$665666&amp;":"&amp;'Coleman Validation'!AC$665667),'Coleman Validation'!AC$665668,FALSE)),0,HLOOKUP($B95,INDIRECT("'Monthly Resource Report'!"&amp;'Coleman Validation'!AC$665666&amp;":"&amp;'Coleman Validation'!AC$665667),'Coleman Validation'!AC$665668,FALSE))</f>
        <v>0.32822731387324688</v>
      </c>
      <c r="AD95" s="318">
        <f ca="1">+IF(ISERROR(HLOOKUP($B95,INDIRECT("'Monthly Resource Report'!"&amp;'Coleman Validation'!AD$665666&amp;":"&amp;'Coleman Validation'!AD$665667),'Coleman Validation'!AD$665668,FALSE)),0,HLOOKUP($B95,INDIRECT("'Monthly Resource Report'!"&amp;'Coleman Validation'!AD$665666&amp;":"&amp;'Coleman Validation'!AD$665667),'Coleman Validation'!AD$665668,FALSE))</f>
        <v>0.20084033754573741</v>
      </c>
    </row>
    <row r="96" spans="2:30" s="29" customFormat="1">
      <c r="B96" s="301">
        <v>44105</v>
      </c>
      <c r="C96" s="294">
        <v>146</v>
      </c>
      <c r="D96" s="297">
        <v>2.1781160136246251</v>
      </c>
      <c r="E96" s="299">
        <v>0.33</v>
      </c>
      <c r="F96" s="295">
        <v>0.2</v>
      </c>
      <c r="G96" s="294">
        <f ca="1">+IF(ISERROR(HLOOKUP($B96,INDIRECT("'Monthly Resource Report'!"&amp;'Coleman Validation'!G$665666&amp;":"&amp;'Coleman Validation'!G$665667),'Coleman Validation'!G$665668,FALSE)),0,HLOOKUP($B96,INDIRECT("'Monthly Resource Report'!"&amp;'Coleman Validation'!G$665666&amp;":"&amp;'Coleman Validation'!G$665667),'Coleman Validation'!G$665668,FALSE))</f>
        <v>146</v>
      </c>
      <c r="H96" s="297">
        <f ca="1">+IF(ISERROR(HLOOKUP($B96,INDIRECT("'Monthly Resource Report'!"&amp;'Coleman Validation'!H$665666&amp;":"&amp;'Coleman Validation'!H$665667),'Coleman Validation'!H$665668,FALSE)),0,HLOOKUP($B96,INDIRECT("'Monthly Resource Report'!"&amp;'Coleman Validation'!H$665666&amp;":"&amp;'Coleman Validation'!H$665667),'Coleman Validation'!H$665668,FALSE))</f>
        <v>2.1780014480782368</v>
      </c>
      <c r="I96" s="317">
        <f ca="1">+IF(ISERROR(HLOOKUP($B96,INDIRECT("'Monthly Resource Report'!"&amp;'Coleman Validation'!I$665666&amp;":"&amp;'Coleman Validation'!I$665667),'Coleman Validation'!I$665668,FALSE)),0,HLOOKUP($B96,INDIRECT("'Monthly Resource Report'!"&amp;'Coleman Validation'!I$665666&amp;":"&amp;'Coleman Validation'!I$665667),'Coleman Validation'!I$665668,FALSE))</f>
        <v>0.32868724103297647</v>
      </c>
      <c r="J96" s="318">
        <f ca="1">+IF(ISERROR(HLOOKUP($B96,INDIRECT("'Monthly Resource Report'!"&amp;'Coleman Validation'!J$665666&amp;":"&amp;'Coleman Validation'!J$665667),'Coleman Validation'!J$665668,FALSE)),0,HLOOKUP($B96,INDIRECT("'Monthly Resource Report'!"&amp;'Coleman Validation'!J$665666&amp;":"&amp;'Coleman Validation'!J$665667),'Coleman Validation'!J$665668,FALSE))</f>
        <v>0.20050486134450088</v>
      </c>
      <c r="L96" s="301">
        <v>44105</v>
      </c>
      <c r="M96" s="294">
        <v>146</v>
      </c>
      <c r="N96" s="297">
        <v>2.1781160136246251</v>
      </c>
      <c r="O96" s="299">
        <v>0.33</v>
      </c>
      <c r="P96" s="295">
        <v>0.2</v>
      </c>
      <c r="Q96" s="294">
        <f ca="1">+IF(ISERROR(HLOOKUP($B96,INDIRECT("'Monthly Resource Report'!"&amp;'Coleman Validation'!Q$665666&amp;":"&amp;'Coleman Validation'!Q$665667),'Coleman Validation'!Q$665668,FALSE)),0,HLOOKUP($B96,INDIRECT("'Monthly Resource Report'!"&amp;'Coleman Validation'!Q$665666&amp;":"&amp;'Coleman Validation'!Q$665667),'Coleman Validation'!Q$665668,FALSE))</f>
        <v>146</v>
      </c>
      <c r="R96" s="297">
        <f ca="1">+IF(ISERROR(HLOOKUP($B96,INDIRECT("'Monthly Resource Report'!"&amp;'Coleman Validation'!R$665666&amp;":"&amp;'Coleman Validation'!R$665667),'Coleman Validation'!R$665668,FALSE)),0,HLOOKUP($B96,INDIRECT("'Monthly Resource Report'!"&amp;'Coleman Validation'!R$665666&amp;":"&amp;'Coleman Validation'!R$665667),'Coleman Validation'!R$665668,FALSE))</f>
        <v>2.1780012557770894</v>
      </c>
      <c r="S96" s="317">
        <f ca="1">+IF(ISERROR(HLOOKUP($B96,INDIRECT("'Monthly Resource Report'!"&amp;'Coleman Validation'!S$665666&amp;":"&amp;'Coleman Validation'!S$665667),'Coleman Validation'!S$665668,FALSE)),0,HLOOKUP($B96,INDIRECT("'Monthly Resource Report'!"&amp;'Coleman Validation'!S$665666&amp;":"&amp;'Coleman Validation'!S$665667),'Coleman Validation'!S$665668,FALSE))</f>
        <v>0.32845855382853006</v>
      </c>
      <c r="T96" s="318">
        <f ca="1">+IF(ISERROR(HLOOKUP($B96,INDIRECT("'Monthly Resource Report'!"&amp;'Coleman Validation'!T$665666&amp;":"&amp;'Coleman Validation'!T$665667),'Coleman Validation'!T$665668,FALSE)),0,HLOOKUP($B96,INDIRECT("'Monthly Resource Report'!"&amp;'Coleman Validation'!T$665666&amp;":"&amp;'Coleman Validation'!T$665667),'Coleman Validation'!T$665668,FALSE))</f>
        <v>0.20056937223146412</v>
      </c>
      <c r="V96" s="301">
        <v>44105</v>
      </c>
      <c r="W96" s="294">
        <v>151</v>
      </c>
      <c r="X96" s="297">
        <v>2.1781160136246251</v>
      </c>
      <c r="Y96" s="299">
        <v>0.33</v>
      </c>
      <c r="Z96" s="295">
        <v>0.2</v>
      </c>
      <c r="AA96" s="294">
        <f ca="1">+IF(ISERROR(HLOOKUP($B96,INDIRECT("'Monthly Resource Report'!"&amp;'Coleman Validation'!AA$665666&amp;":"&amp;'Coleman Validation'!AA$665667),'Coleman Validation'!AA$665668,FALSE)),0,HLOOKUP($B96,INDIRECT("'Monthly Resource Report'!"&amp;'Coleman Validation'!AA$665666&amp;":"&amp;'Coleman Validation'!AA$665667),'Coleman Validation'!AA$665668,FALSE))</f>
        <v>151</v>
      </c>
      <c r="AB96" s="297">
        <f ca="1">+IF(ISERROR(HLOOKUP($B96,INDIRECT("'Monthly Resource Report'!"&amp;'Coleman Validation'!AB$665666&amp;":"&amp;'Coleman Validation'!AB$665667),'Coleman Validation'!AB$665668,FALSE)),0,HLOOKUP($B96,INDIRECT("'Monthly Resource Report'!"&amp;'Coleman Validation'!AB$665666&amp;":"&amp;'Coleman Validation'!AB$665667),'Coleman Validation'!AB$665668,FALSE))</f>
        <v>2.1780032702508989</v>
      </c>
      <c r="AC96" s="317">
        <f ca="1">+IF(ISERROR(HLOOKUP($B96,INDIRECT("'Monthly Resource Report'!"&amp;'Coleman Validation'!AC$665666&amp;":"&amp;'Coleman Validation'!AC$665667),'Coleman Validation'!AC$665668,FALSE)),0,HLOOKUP($B96,INDIRECT("'Monthly Resource Report'!"&amp;'Coleman Validation'!AC$665666&amp;":"&amp;'Coleman Validation'!AC$665667),'Coleman Validation'!AC$665668,FALSE))</f>
        <v>0.32890756191362824</v>
      </c>
      <c r="AD96" s="318">
        <f ca="1">+IF(ISERROR(HLOOKUP($B96,INDIRECT("'Monthly Resource Report'!"&amp;'Coleman Validation'!AD$665666&amp;":"&amp;'Coleman Validation'!AD$665667),'Coleman Validation'!AD$665668,FALSE)),0,HLOOKUP($B96,INDIRECT("'Monthly Resource Report'!"&amp;'Coleman Validation'!AD$665666&amp;":"&amp;'Coleman Validation'!AD$665667),'Coleman Validation'!AD$665668,FALSE))</f>
        <v>0.20058854693950345</v>
      </c>
    </row>
    <row r="97" spans="2:30" s="29" customFormat="1">
      <c r="B97" s="301">
        <v>44136</v>
      </c>
      <c r="C97" s="294">
        <v>146</v>
      </c>
      <c r="D97" s="297">
        <v>2.1781160136246251</v>
      </c>
      <c r="E97" s="299">
        <v>0.33</v>
      </c>
      <c r="F97" s="295">
        <v>0.2</v>
      </c>
      <c r="G97" s="294">
        <f ca="1">+IF(ISERROR(HLOOKUP($B97,INDIRECT("'Monthly Resource Report'!"&amp;'Coleman Validation'!G$665666&amp;":"&amp;'Coleman Validation'!G$665667),'Coleman Validation'!G$665668,FALSE)),0,HLOOKUP($B97,INDIRECT("'Monthly Resource Report'!"&amp;'Coleman Validation'!G$665666&amp;":"&amp;'Coleman Validation'!G$665667),'Coleman Validation'!G$665668,FALSE))</f>
        <v>146</v>
      </c>
      <c r="H97" s="297">
        <f ca="1">+IF(ISERROR(HLOOKUP($B97,INDIRECT("'Monthly Resource Report'!"&amp;'Coleman Validation'!H$665666&amp;":"&amp;'Coleman Validation'!H$665667),'Coleman Validation'!H$665668,FALSE)),0,HLOOKUP($B97,INDIRECT("'Monthly Resource Report'!"&amp;'Coleman Validation'!H$665666&amp;":"&amp;'Coleman Validation'!H$665667),'Coleman Validation'!H$665668,FALSE))</f>
        <v>2.1780013394467055</v>
      </c>
      <c r="I97" s="317">
        <f ca="1">+IF(ISERROR(HLOOKUP($B97,INDIRECT("'Monthly Resource Report'!"&amp;'Coleman Validation'!I$665666&amp;":"&amp;'Coleman Validation'!I$665667),'Coleman Validation'!I$665668,FALSE)),0,HLOOKUP($B97,INDIRECT("'Monthly Resource Report'!"&amp;'Coleman Validation'!I$665666&amp;":"&amp;'Coleman Validation'!I$665667),'Coleman Validation'!I$665668,FALSE))</f>
        <v>0.32935446848008204</v>
      </c>
      <c r="J97" s="318">
        <f ca="1">+IF(ISERROR(HLOOKUP($B97,INDIRECT("'Monthly Resource Report'!"&amp;'Coleman Validation'!J$665666&amp;":"&amp;'Coleman Validation'!J$665667),'Coleman Validation'!J$665668,FALSE)),0,HLOOKUP($B97,INDIRECT("'Monthly Resource Report'!"&amp;'Coleman Validation'!J$665666&amp;":"&amp;'Coleman Validation'!J$665667),'Coleman Validation'!J$665668,FALSE))</f>
        <v>0.20050810498677524</v>
      </c>
      <c r="L97" s="301">
        <v>44136</v>
      </c>
      <c r="M97" s="294">
        <v>146</v>
      </c>
      <c r="N97" s="297">
        <v>2.1781160136246251</v>
      </c>
      <c r="O97" s="299">
        <v>0.33</v>
      </c>
      <c r="P97" s="295">
        <v>0.2</v>
      </c>
      <c r="Q97" s="294">
        <f ca="1">+IF(ISERROR(HLOOKUP($B97,INDIRECT("'Monthly Resource Report'!"&amp;'Coleman Validation'!Q$665666&amp;":"&amp;'Coleman Validation'!Q$665667),'Coleman Validation'!Q$665668,FALSE)),0,HLOOKUP($B97,INDIRECT("'Monthly Resource Report'!"&amp;'Coleman Validation'!Q$665666&amp;":"&amp;'Coleman Validation'!Q$665667),'Coleman Validation'!Q$665668,FALSE))</f>
        <v>146</v>
      </c>
      <c r="R97" s="297">
        <f ca="1">+IF(ISERROR(HLOOKUP($B97,INDIRECT("'Monthly Resource Report'!"&amp;'Coleman Validation'!R$665666&amp;":"&amp;'Coleman Validation'!R$665667),'Coleman Validation'!R$665668,FALSE)),0,HLOOKUP($B97,INDIRECT("'Monthly Resource Report'!"&amp;'Coleman Validation'!R$665666&amp;":"&amp;'Coleman Validation'!R$665667),'Coleman Validation'!R$665668,FALSE))</f>
        <v>2.1780013726213561</v>
      </c>
      <c r="S97" s="317">
        <f ca="1">+IF(ISERROR(HLOOKUP($B97,INDIRECT("'Monthly Resource Report'!"&amp;'Coleman Validation'!S$665666&amp;":"&amp;'Coleman Validation'!S$665667),'Coleman Validation'!S$665668,FALSE)),0,HLOOKUP($B97,INDIRECT("'Monthly Resource Report'!"&amp;'Coleman Validation'!S$665666&amp;":"&amp;'Coleman Validation'!S$665667),'Coleman Validation'!S$665668,FALSE))</f>
        <v>0.32939908135204382</v>
      </c>
      <c r="T97" s="318">
        <f ca="1">+IF(ISERROR(HLOOKUP($B97,INDIRECT("'Monthly Resource Report'!"&amp;'Coleman Validation'!T$665666&amp;":"&amp;'Coleman Validation'!T$665667),'Coleman Validation'!T$665668,FALSE)),0,HLOOKUP($B97,INDIRECT("'Monthly Resource Report'!"&amp;'Coleman Validation'!T$665666&amp;":"&amp;'Coleman Validation'!T$665667),'Coleman Validation'!T$665668,FALSE))</f>
        <v>0.20057881885207643</v>
      </c>
      <c r="V97" s="301">
        <v>44136</v>
      </c>
      <c r="W97" s="294">
        <v>151</v>
      </c>
      <c r="X97" s="297">
        <v>2.1781160136246251</v>
      </c>
      <c r="Y97" s="299">
        <v>0.33</v>
      </c>
      <c r="Z97" s="295">
        <v>0.2</v>
      </c>
      <c r="AA97" s="294">
        <f ca="1">+IF(ISERROR(HLOOKUP($B97,INDIRECT("'Monthly Resource Report'!"&amp;'Coleman Validation'!AA$665666&amp;":"&amp;'Coleman Validation'!AA$665667),'Coleman Validation'!AA$665668,FALSE)),0,HLOOKUP($B97,INDIRECT("'Monthly Resource Report'!"&amp;'Coleman Validation'!AA$665666&amp;":"&amp;'Coleman Validation'!AA$665667),'Coleman Validation'!AA$665668,FALSE))</f>
        <v>151</v>
      </c>
      <c r="AB97" s="297">
        <f ca="1">+IF(ISERROR(HLOOKUP($B97,INDIRECT("'Monthly Resource Report'!"&amp;'Coleman Validation'!AB$665666&amp;":"&amp;'Coleman Validation'!AB$665667),'Coleman Validation'!AB$665668,FALSE)),0,HLOOKUP($B97,INDIRECT("'Monthly Resource Report'!"&amp;'Coleman Validation'!AB$665666&amp;":"&amp;'Coleman Validation'!AB$665667),'Coleman Validation'!AB$665668,FALSE))</f>
        <v>2.1780029445576106</v>
      </c>
      <c r="AC97" s="317">
        <f ca="1">+IF(ISERROR(HLOOKUP($B97,INDIRECT("'Monthly Resource Report'!"&amp;'Coleman Validation'!AC$665666&amp;":"&amp;'Coleman Validation'!AC$665667),'Coleman Validation'!AC$665668,FALSE)),0,HLOOKUP($B97,INDIRECT("'Monthly Resource Report'!"&amp;'Coleman Validation'!AC$665666&amp;":"&amp;'Coleman Validation'!AC$665667),'Coleman Validation'!AC$665668,FALSE))</f>
        <v>0.32965774340084125</v>
      </c>
      <c r="AD97" s="318">
        <f ca="1">+IF(ISERROR(HLOOKUP($B97,INDIRECT("'Monthly Resource Report'!"&amp;'Coleman Validation'!AD$665666&amp;":"&amp;'Coleman Validation'!AD$665667),'Coleman Validation'!AD$665668,FALSE)),0,HLOOKUP($B97,INDIRECT("'Monthly Resource Report'!"&amp;'Coleman Validation'!AD$665666&amp;":"&amp;'Coleman Validation'!AD$665667),'Coleman Validation'!AD$665668,FALSE))</f>
        <v>0.20060260216249567</v>
      </c>
    </row>
    <row r="98" spans="2:30" s="29" customFormat="1">
      <c r="B98" s="301">
        <v>44166</v>
      </c>
      <c r="C98" s="294">
        <v>146</v>
      </c>
      <c r="D98" s="297">
        <v>2.1781160136246251</v>
      </c>
      <c r="E98" s="299">
        <v>0.33</v>
      </c>
      <c r="F98" s="295">
        <v>0.2</v>
      </c>
      <c r="G98" s="294">
        <f ca="1">+IF(ISERROR(HLOOKUP($B98,INDIRECT("'Monthly Resource Report'!"&amp;'Coleman Validation'!G$665666&amp;":"&amp;'Coleman Validation'!G$665667),'Coleman Validation'!G$665668,FALSE)),0,HLOOKUP($B98,INDIRECT("'Monthly Resource Report'!"&amp;'Coleman Validation'!G$665666&amp;":"&amp;'Coleman Validation'!G$665667),'Coleman Validation'!G$665668,FALSE))</f>
        <v>146</v>
      </c>
      <c r="H98" s="297">
        <f ca="1">+IF(ISERROR(HLOOKUP($B98,INDIRECT("'Monthly Resource Report'!"&amp;'Coleman Validation'!H$665666&amp;":"&amp;'Coleman Validation'!H$665667),'Coleman Validation'!H$665668,FALSE)),0,HLOOKUP($B98,INDIRECT("'Monthly Resource Report'!"&amp;'Coleman Validation'!H$665666&amp;":"&amp;'Coleman Validation'!H$665667),'Coleman Validation'!H$665668,FALSE))</f>
        <v>2.178001098576936</v>
      </c>
      <c r="I98" s="317">
        <f ca="1">+IF(ISERROR(HLOOKUP($B98,INDIRECT("'Monthly Resource Report'!"&amp;'Coleman Validation'!I$665666&amp;":"&amp;'Coleman Validation'!I$665667),'Coleman Validation'!I$665668,FALSE)),0,HLOOKUP($B98,INDIRECT("'Monthly Resource Report'!"&amp;'Coleman Validation'!I$665666&amp;":"&amp;'Coleman Validation'!I$665667),'Coleman Validation'!I$665668,FALSE))</f>
        <v>0.32874506162092865</v>
      </c>
      <c r="J98" s="318">
        <f ca="1">+IF(ISERROR(HLOOKUP($B98,INDIRECT("'Monthly Resource Report'!"&amp;'Coleman Validation'!J$665666&amp;":"&amp;'Coleman Validation'!J$665667),'Coleman Validation'!J$665668,FALSE)),0,HLOOKUP($B98,INDIRECT("'Monthly Resource Report'!"&amp;'Coleman Validation'!J$665666&amp;":"&amp;'Coleman Validation'!J$665667),'Coleman Validation'!J$665668,FALSE))</f>
        <v>0.20016771366481576</v>
      </c>
      <c r="L98" s="301">
        <v>44166</v>
      </c>
      <c r="M98" s="294">
        <v>146</v>
      </c>
      <c r="N98" s="297">
        <v>2.1781160136246251</v>
      </c>
      <c r="O98" s="299">
        <v>0.33</v>
      </c>
      <c r="P98" s="295">
        <v>0.2</v>
      </c>
      <c r="Q98" s="294">
        <f ca="1">+IF(ISERROR(HLOOKUP($B98,INDIRECT("'Monthly Resource Report'!"&amp;'Coleman Validation'!Q$665666&amp;":"&amp;'Coleman Validation'!Q$665667),'Coleman Validation'!Q$665668,FALSE)),0,HLOOKUP($B98,INDIRECT("'Monthly Resource Report'!"&amp;'Coleman Validation'!Q$665666&amp;":"&amp;'Coleman Validation'!Q$665667),'Coleman Validation'!Q$665668,FALSE))</f>
        <v>146</v>
      </c>
      <c r="R98" s="297">
        <f ca="1">+IF(ISERROR(HLOOKUP($B98,INDIRECT("'Monthly Resource Report'!"&amp;'Coleman Validation'!R$665666&amp;":"&amp;'Coleman Validation'!R$665667),'Coleman Validation'!R$665668,FALSE)),0,HLOOKUP($B98,INDIRECT("'Monthly Resource Report'!"&amp;'Coleman Validation'!R$665666&amp;":"&amp;'Coleman Validation'!R$665667),'Coleman Validation'!R$665668,FALSE))</f>
        <v>2.1780009961981825</v>
      </c>
      <c r="S98" s="317">
        <f ca="1">+IF(ISERROR(HLOOKUP($B98,INDIRECT("'Monthly Resource Report'!"&amp;'Coleman Validation'!S$665666&amp;":"&amp;'Coleman Validation'!S$665667),'Coleman Validation'!S$665668,FALSE)),0,HLOOKUP($B98,INDIRECT("'Monthly Resource Report'!"&amp;'Coleman Validation'!S$665666&amp;":"&amp;'Coleman Validation'!S$665667),'Coleman Validation'!S$665668,FALSE))</f>
        <v>0.3288255346836898</v>
      </c>
      <c r="T98" s="318">
        <f ca="1">+IF(ISERROR(HLOOKUP($B98,INDIRECT("'Monthly Resource Report'!"&amp;'Coleman Validation'!T$665666&amp;":"&amp;'Coleman Validation'!T$665667),'Coleman Validation'!T$665668,FALSE)),0,HLOOKUP($B98,INDIRECT("'Monthly Resource Report'!"&amp;'Coleman Validation'!T$665666&amp;":"&amp;'Coleman Validation'!T$665667),'Coleman Validation'!T$665668,FALSE))</f>
        <v>0.20055575231431816</v>
      </c>
      <c r="V98" s="301">
        <v>44166</v>
      </c>
      <c r="W98" s="294">
        <v>151</v>
      </c>
      <c r="X98" s="297">
        <v>2.1781160136246251</v>
      </c>
      <c r="Y98" s="299">
        <v>0.33</v>
      </c>
      <c r="Z98" s="295">
        <v>0.2</v>
      </c>
      <c r="AA98" s="294">
        <f ca="1">+IF(ISERROR(HLOOKUP($B98,INDIRECT("'Monthly Resource Report'!"&amp;'Coleman Validation'!AA$665666&amp;":"&amp;'Coleman Validation'!AA$665667),'Coleman Validation'!AA$665668,FALSE)),0,HLOOKUP($B98,INDIRECT("'Monthly Resource Report'!"&amp;'Coleman Validation'!AA$665666&amp;":"&amp;'Coleman Validation'!AA$665667),'Coleman Validation'!AA$665668,FALSE))</f>
        <v>151</v>
      </c>
      <c r="AB98" s="297">
        <f ca="1">+IF(ISERROR(HLOOKUP($B98,INDIRECT("'Monthly Resource Report'!"&amp;'Coleman Validation'!AB$665666&amp;":"&amp;'Coleman Validation'!AB$665667),'Coleman Validation'!AB$665668,FALSE)),0,HLOOKUP($B98,INDIRECT("'Monthly Resource Report'!"&amp;'Coleman Validation'!AB$665666&amp;":"&amp;'Coleman Validation'!AB$665667),'Coleman Validation'!AB$665668,FALSE))</f>
        <v>2.1780032035765302</v>
      </c>
      <c r="AC98" s="317">
        <f ca="1">+IF(ISERROR(HLOOKUP($B98,INDIRECT("'Monthly Resource Report'!"&amp;'Coleman Validation'!AC$665666&amp;":"&amp;'Coleman Validation'!AC$665667),'Coleman Validation'!AC$665668,FALSE)),0,HLOOKUP($B98,INDIRECT("'Monthly Resource Report'!"&amp;'Coleman Validation'!AC$665666&amp;":"&amp;'Coleman Validation'!AC$665667),'Coleman Validation'!AC$665668,FALSE))</f>
        <v>0.32898896709593123</v>
      </c>
      <c r="AD98" s="318">
        <f ca="1">+IF(ISERROR(HLOOKUP($B98,INDIRECT("'Monthly Resource Report'!"&amp;'Coleman Validation'!AD$665666&amp;":"&amp;'Coleman Validation'!AD$665667),'Coleman Validation'!AD$665668,FALSE)),0,HLOOKUP($B98,INDIRECT("'Monthly Resource Report'!"&amp;'Coleman Validation'!AD$665666&amp;":"&amp;'Coleman Validation'!AD$665667),'Coleman Validation'!AD$665668,FALSE))</f>
        <v>0.20059858691180085</v>
      </c>
    </row>
    <row r="99" spans="2:30" s="29" customFormat="1">
      <c r="B99" s="301">
        <v>44197</v>
      </c>
      <c r="C99" s="294">
        <v>146</v>
      </c>
      <c r="D99" s="297">
        <v>2.236489522789765</v>
      </c>
      <c r="E99" s="299">
        <v>0.33</v>
      </c>
      <c r="F99" s="295">
        <v>0.2</v>
      </c>
      <c r="G99" s="294">
        <f ca="1">+IF(ISERROR(HLOOKUP($B99,INDIRECT("'Monthly Resource Report'!"&amp;'Coleman Validation'!G$665666&amp;":"&amp;'Coleman Validation'!G$665667),'Coleman Validation'!G$665668,FALSE)),0,HLOOKUP($B99,INDIRECT("'Monthly Resource Report'!"&amp;'Coleman Validation'!G$665666&amp;":"&amp;'Coleman Validation'!G$665667),'Coleman Validation'!G$665668,FALSE))</f>
        <v>146</v>
      </c>
      <c r="H99" s="297">
        <f ca="1">+IF(ISERROR(HLOOKUP($B99,INDIRECT("'Monthly Resource Report'!"&amp;'Coleman Validation'!H$665666&amp;":"&amp;'Coleman Validation'!H$665667),'Coleman Validation'!H$665668,FALSE)),0,HLOOKUP($B99,INDIRECT("'Monthly Resource Report'!"&amp;'Coleman Validation'!H$665666&amp;":"&amp;'Coleman Validation'!H$665667),'Coleman Validation'!H$665668,FALSE))</f>
        <v>2.2360004981071926</v>
      </c>
      <c r="I99" s="317">
        <f ca="1">+IF(ISERROR(HLOOKUP($B99,INDIRECT("'Monthly Resource Report'!"&amp;'Coleman Validation'!I$665666&amp;":"&amp;'Coleman Validation'!I$665667),'Coleman Validation'!I$665668,FALSE)),0,HLOOKUP($B99,INDIRECT("'Monthly Resource Report'!"&amp;'Coleman Validation'!I$665666&amp;":"&amp;'Coleman Validation'!I$665667),'Coleman Validation'!I$665668,FALSE))</f>
        <v>0.32941860897235598</v>
      </c>
      <c r="J99" s="318">
        <f ca="1">+IF(ISERROR(HLOOKUP($B99,INDIRECT("'Monthly Resource Report'!"&amp;'Coleman Validation'!J$665666&amp;":"&amp;'Coleman Validation'!J$665667),'Coleman Validation'!J$665668,FALSE)),0,HLOOKUP($B99,INDIRECT("'Monthly Resource Report'!"&amp;'Coleman Validation'!J$665666&amp;":"&amp;'Coleman Validation'!J$665667),'Coleman Validation'!J$665668,FALSE))</f>
        <v>0.200643213301061</v>
      </c>
      <c r="L99" s="301">
        <v>44197</v>
      </c>
      <c r="M99" s="294">
        <v>146</v>
      </c>
      <c r="N99" s="297">
        <v>2.236489522789765</v>
      </c>
      <c r="O99" s="299">
        <v>0.33</v>
      </c>
      <c r="P99" s="295">
        <v>0.2</v>
      </c>
      <c r="Q99" s="294">
        <f ca="1">+IF(ISERROR(HLOOKUP($B99,INDIRECT("'Monthly Resource Report'!"&amp;'Coleman Validation'!Q$665666&amp;":"&amp;'Coleman Validation'!Q$665667),'Coleman Validation'!Q$665668,FALSE)),0,HLOOKUP($B99,INDIRECT("'Monthly Resource Report'!"&amp;'Coleman Validation'!Q$665666&amp;":"&amp;'Coleman Validation'!Q$665667),'Coleman Validation'!Q$665668,FALSE))</f>
        <v>146</v>
      </c>
      <c r="R99" s="297">
        <f ca="1">+IF(ISERROR(HLOOKUP($B99,INDIRECT("'Monthly Resource Report'!"&amp;'Coleman Validation'!R$665666&amp;":"&amp;'Coleman Validation'!R$665667),'Coleman Validation'!R$665668,FALSE)),0,HLOOKUP($B99,INDIRECT("'Monthly Resource Report'!"&amp;'Coleman Validation'!R$665666&amp;":"&amp;'Coleman Validation'!R$665667),'Coleman Validation'!R$665668,FALSE))</f>
        <v>2.236000099730727</v>
      </c>
      <c r="S99" s="317">
        <f ca="1">+IF(ISERROR(HLOOKUP($B99,INDIRECT("'Monthly Resource Report'!"&amp;'Coleman Validation'!S$665666&amp;":"&amp;'Coleman Validation'!S$665667),'Coleman Validation'!S$665668,FALSE)),0,HLOOKUP($B99,INDIRECT("'Monthly Resource Report'!"&amp;'Coleman Validation'!S$665666&amp;":"&amp;'Coleman Validation'!S$665667),'Coleman Validation'!S$665668,FALSE))</f>
        <v>0.32935714669476707</v>
      </c>
      <c r="T99" s="318">
        <f ca="1">+IF(ISERROR(HLOOKUP($B99,INDIRECT("'Monthly Resource Report'!"&amp;'Coleman Validation'!T$665666&amp;":"&amp;'Coleman Validation'!T$665667),'Coleman Validation'!T$665668,FALSE)),0,HLOOKUP($B99,INDIRECT("'Monthly Resource Report'!"&amp;'Coleman Validation'!T$665666&amp;":"&amp;'Coleman Validation'!T$665667),'Coleman Validation'!T$665668,FALSE))</f>
        <v>0.20054815887820471</v>
      </c>
      <c r="V99" s="301">
        <v>44197</v>
      </c>
      <c r="W99" s="294">
        <v>151</v>
      </c>
      <c r="X99" s="297">
        <v>2.236489522789765</v>
      </c>
      <c r="Y99" s="299">
        <v>0.33</v>
      </c>
      <c r="Z99" s="295">
        <v>0.2</v>
      </c>
      <c r="AA99" s="294">
        <f ca="1">+IF(ISERROR(HLOOKUP($B99,INDIRECT("'Monthly Resource Report'!"&amp;'Coleman Validation'!AA$665666&amp;":"&amp;'Coleman Validation'!AA$665667),'Coleman Validation'!AA$665668,FALSE)),0,HLOOKUP($B99,INDIRECT("'Monthly Resource Report'!"&amp;'Coleman Validation'!AA$665666&amp;":"&amp;'Coleman Validation'!AA$665667),'Coleman Validation'!AA$665668,FALSE))</f>
        <v>151</v>
      </c>
      <c r="AB99" s="297">
        <f ca="1">+IF(ISERROR(HLOOKUP($B99,INDIRECT("'Monthly Resource Report'!"&amp;'Coleman Validation'!AB$665666&amp;":"&amp;'Coleman Validation'!AB$665667),'Coleman Validation'!AB$665668,FALSE)),0,HLOOKUP($B99,INDIRECT("'Monthly Resource Report'!"&amp;'Coleman Validation'!AB$665666&amp;":"&amp;'Coleman Validation'!AB$665667),'Coleman Validation'!AB$665668,FALSE))</f>
        <v>2.2360025369566277</v>
      </c>
      <c r="AC99" s="317">
        <f ca="1">+IF(ISERROR(HLOOKUP($B99,INDIRECT("'Monthly Resource Report'!"&amp;'Coleman Validation'!AC$665666&amp;":"&amp;'Coleman Validation'!AC$665667),'Coleman Validation'!AC$665668,FALSE)),0,HLOOKUP($B99,INDIRECT("'Monthly Resource Report'!"&amp;'Coleman Validation'!AC$665666&amp;":"&amp;'Coleman Validation'!AC$665667),'Coleman Validation'!AC$665668,FALSE))</f>
        <v>0.32966268242924535</v>
      </c>
      <c r="AD99" s="318">
        <f ca="1">+IF(ISERROR(HLOOKUP($B99,INDIRECT("'Monthly Resource Report'!"&amp;'Coleman Validation'!AD$665666&amp;":"&amp;'Coleman Validation'!AD$665667),'Coleman Validation'!AD$665668,FALSE)),0,HLOOKUP($B99,INDIRECT("'Monthly Resource Report'!"&amp;'Coleman Validation'!AD$665666&amp;":"&amp;'Coleman Validation'!AD$665667),'Coleman Validation'!AD$665668,FALSE))</f>
        <v>0.2007792673812647</v>
      </c>
    </row>
    <row r="100" spans="2:30" s="29" customFormat="1">
      <c r="B100" s="301">
        <v>44228</v>
      </c>
      <c r="C100" s="294">
        <v>146</v>
      </c>
      <c r="D100" s="297">
        <v>2.236489522789765</v>
      </c>
      <c r="E100" s="299">
        <v>0.33</v>
      </c>
      <c r="F100" s="295">
        <v>0.2</v>
      </c>
      <c r="G100" s="294">
        <f ca="1">+IF(ISERROR(HLOOKUP($B100,INDIRECT("'Monthly Resource Report'!"&amp;'Coleman Validation'!G$665666&amp;":"&amp;'Coleman Validation'!G$665667),'Coleman Validation'!G$665668,FALSE)),0,HLOOKUP($B100,INDIRECT("'Monthly Resource Report'!"&amp;'Coleman Validation'!G$665666&amp;":"&amp;'Coleman Validation'!G$665667),'Coleman Validation'!G$665668,FALSE))</f>
        <v>146</v>
      </c>
      <c r="H100" s="297">
        <f ca="1">+IF(ISERROR(HLOOKUP($B100,INDIRECT("'Monthly Resource Report'!"&amp;'Coleman Validation'!H$665666&amp;":"&amp;'Coleman Validation'!H$665667),'Coleman Validation'!H$665668,FALSE)),0,HLOOKUP($B100,INDIRECT("'Monthly Resource Report'!"&amp;'Coleman Validation'!H$665666&amp;":"&amp;'Coleman Validation'!H$665667),'Coleman Validation'!H$665668,FALSE))</f>
        <v>2.2360005077318736</v>
      </c>
      <c r="I100" s="317">
        <f ca="1">+IF(ISERROR(HLOOKUP($B100,INDIRECT("'Monthly Resource Report'!"&amp;'Coleman Validation'!I$665666&amp;":"&amp;'Coleman Validation'!I$665667),'Coleman Validation'!I$665668,FALSE)),0,HLOOKUP($B100,INDIRECT("'Monthly Resource Report'!"&amp;'Coleman Validation'!I$665666&amp;":"&amp;'Coleman Validation'!I$665667),'Coleman Validation'!I$665668,FALSE))</f>
        <v>0.32938707295175196</v>
      </c>
      <c r="J100" s="318">
        <f ca="1">+IF(ISERROR(HLOOKUP($B100,INDIRECT("'Monthly Resource Report'!"&amp;'Coleman Validation'!J$665666&amp;":"&amp;'Coleman Validation'!J$665667),'Coleman Validation'!J$665668,FALSE)),0,HLOOKUP($B100,INDIRECT("'Monthly Resource Report'!"&amp;'Coleman Validation'!J$665666&amp;":"&amp;'Coleman Validation'!J$665667),'Coleman Validation'!J$665668,FALSE))</f>
        <v>0.20034988515730909</v>
      </c>
      <c r="L100" s="301">
        <v>44228</v>
      </c>
      <c r="M100" s="294">
        <v>146</v>
      </c>
      <c r="N100" s="297">
        <v>2.236489522789765</v>
      </c>
      <c r="O100" s="299">
        <v>0.33</v>
      </c>
      <c r="P100" s="295">
        <v>0.2</v>
      </c>
      <c r="Q100" s="294">
        <f ca="1">+IF(ISERROR(HLOOKUP($B100,INDIRECT("'Monthly Resource Report'!"&amp;'Coleman Validation'!Q$665666&amp;":"&amp;'Coleman Validation'!Q$665667),'Coleman Validation'!Q$665668,FALSE)),0,HLOOKUP($B100,INDIRECT("'Monthly Resource Report'!"&amp;'Coleman Validation'!Q$665666&amp;":"&amp;'Coleman Validation'!Q$665667),'Coleman Validation'!Q$665668,FALSE))</f>
        <v>146</v>
      </c>
      <c r="R100" s="297">
        <f ca="1">+IF(ISERROR(HLOOKUP($B100,INDIRECT("'Monthly Resource Report'!"&amp;'Coleman Validation'!R$665666&amp;":"&amp;'Coleman Validation'!R$665667),'Coleman Validation'!R$665668,FALSE)),0,HLOOKUP($B100,INDIRECT("'Monthly Resource Report'!"&amp;'Coleman Validation'!R$665666&amp;":"&amp;'Coleman Validation'!R$665667),'Coleman Validation'!R$665668,FALSE))</f>
        <v>2.2360003307607497</v>
      </c>
      <c r="S100" s="317">
        <f ca="1">+IF(ISERROR(HLOOKUP($B100,INDIRECT("'Monthly Resource Report'!"&amp;'Coleman Validation'!S$665666&amp;":"&amp;'Coleman Validation'!S$665667),'Coleman Validation'!S$665668,FALSE)),0,HLOOKUP($B100,INDIRECT("'Monthly Resource Report'!"&amp;'Coleman Validation'!S$665666&amp;":"&amp;'Coleman Validation'!S$665667),'Coleman Validation'!S$665668,FALSE))</f>
        <v>0.32938218118746637</v>
      </c>
      <c r="T100" s="318">
        <f ca="1">+IF(ISERROR(HLOOKUP($B100,INDIRECT("'Monthly Resource Report'!"&amp;'Coleman Validation'!T$665666&amp;":"&amp;'Coleman Validation'!T$665667),'Coleman Validation'!T$665668,FALSE)),0,HLOOKUP($B100,INDIRECT("'Monthly Resource Report'!"&amp;'Coleman Validation'!T$665666&amp;":"&amp;'Coleman Validation'!T$665667),'Coleman Validation'!T$665668,FALSE))</f>
        <v>0.20060239290862866</v>
      </c>
      <c r="V100" s="301">
        <v>44228</v>
      </c>
      <c r="W100" s="294">
        <v>151</v>
      </c>
      <c r="X100" s="297">
        <v>2.236489522789765</v>
      </c>
      <c r="Y100" s="299">
        <v>0.33</v>
      </c>
      <c r="Z100" s="295">
        <v>0.2</v>
      </c>
      <c r="AA100" s="294">
        <f ca="1">+IF(ISERROR(HLOOKUP($B100,INDIRECT("'Monthly Resource Report'!"&amp;'Coleman Validation'!AA$665666&amp;":"&amp;'Coleman Validation'!AA$665667),'Coleman Validation'!AA$665668,FALSE)),0,HLOOKUP($B100,INDIRECT("'Monthly Resource Report'!"&amp;'Coleman Validation'!AA$665666&amp;":"&amp;'Coleman Validation'!AA$665667),'Coleman Validation'!AA$665668,FALSE))</f>
        <v>151</v>
      </c>
      <c r="AB100" s="297">
        <f ca="1">+IF(ISERROR(HLOOKUP($B100,INDIRECT("'Monthly Resource Report'!"&amp;'Coleman Validation'!AB$665666&amp;":"&amp;'Coleman Validation'!AB$665667),'Coleman Validation'!AB$665668,FALSE)),0,HLOOKUP($B100,INDIRECT("'Monthly Resource Report'!"&amp;'Coleman Validation'!AB$665666&amp;":"&amp;'Coleman Validation'!AB$665667),'Coleman Validation'!AB$665668,FALSE))</f>
        <v>2.2360029860986752</v>
      </c>
      <c r="AC100" s="317">
        <f ca="1">+IF(ISERROR(HLOOKUP($B100,INDIRECT("'Monthly Resource Report'!"&amp;'Coleman Validation'!AC$665666&amp;":"&amp;'Coleman Validation'!AC$665667),'Coleman Validation'!AC$665668,FALSE)),0,HLOOKUP($B100,INDIRECT("'Monthly Resource Report'!"&amp;'Coleman Validation'!AC$665666&amp;":"&amp;'Coleman Validation'!AC$665667),'Coleman Validation'!AC$665668,FALSE))</f>
        <v>0.32967553442996123</v>
      </c>
      <c r="AD100" s="318">
        <f ca="1">+IF(ISERROR(HLOOKUP($B100,INDIRECT("'Monthly Resource Report'!"&amp;'Coleman Validation'!AD$665666&amp;":"&amp;'Coleman Validation'!AD$665667),'Coleman Validation'!AD$665668,FALSE)),0,HLOOKUP($B100,INDIRECT("'Monthly Resource Report'!"&amp;'Coleman Validation'!AD$665666&amp;":"&amp;'Coleman Validation'!AD$665667),'Coleman Validation'!AD$665668,FALSE))</f>
        <v>0.20107420941732662</v>
      </c>
    </row>
    <row r="101" spans="2:30" s="29" customFormat="1">
      <c r="B101" s="301">
        <v>44256</v>
      </c>
      <c r="C101" s="294">
        <v>146</v>
      </c>
      <c r="D101" s="297">
        <v>2.236489522789765</v>
      </c>
      <c r="E101" s="299">
        <v>0.33</v>
      </c>
      <c r="F101" s="295">
        <v>0.2</v>
      </c>
      <c r="G101" s="294">
        <f ca="1">+IF(ISERROR(HLOOKUP($B101,INDIRECT("'Monthly Resource Report'!"&amp;'Coleman Validation'!G$665666&amp;":"&amp;'Coleman Validation'!G$665667),'Coleman Validation'!G$665668,FALSE)),0,HLOOKUP($B101,INDIRECT("'Monthly Resource Report'!"&amp;'Coleman Validation'!G$665666&amp;":"&amp;'Coleman Validation'!G$665667),'Coleman Validation'!G$665668,FALSE))</f>
        <v>146</v>
      </c>
      <c r="H101" s="297">
        <f ca="1">+IF(ISERROR(HLOOKUP($B101,INDIRECT("'Monthly Resource Report'!"&amp;'Coleman Validation'!H$665666&amp;":"&amp;'Coleman Validation'!H$665667),'Coleman Validation'!H$665668,FALSE)),0,HLOOKUP($B101,INDIRECT("'Monthly Resource Report'!"&amp;'Coleman Validation'!H$665666&amp;":"&amp;'Coleman Validation'!H$665667),'Coleman Validation'!H$665668,FALSE))</f>
        <v>2.2359998410664441</v>
      </c>
      <c r="I101" s="317">
        <f ca="1">+IF(ISERROR(HLOOKUP($B101,INDIRECT("'Monthly Resource Report'!"&amp;'Coleman Validation'!I$665666&amp;":"&amp;'Coleman Validation'!I$665667),'Coleman Validation'!I$665668,FALSE)),0,HLOOKUP($B101,INDIRECT("'Monthly Resource Report'!"&amp;'Coleman Validation'!I$665666&amp;":"&amp;'Coleman Validation'!I$665667),'Coleman Validation'!I$665668,FALSE))</f>
        <v>0.32950213050921118</v>
      </c>
      <c r="J101" s="318">
        <f ca="1">+IF(ISERROR(HLOOKUP($B101,INDIRECT("'Monthly Resource Report'!"&amp;'Coleman Validation'!J$665666&amp;":"&amp;'Coleman Validation'!J$665667),'Coleman Validation'!J$665668,FALSE)),0,HLOOKUP($B101,INDIRECT("'Monthly Resource Report'!"&amp;'Coleman Validation'!J$665666&amp;":"&amp;'Coleman Validation'!J$665667),'Coleman Validation'!J$665668,FALSE))</f>
        <v>0.2001698014808177</v>
      </c>
      <c r="L101" s="301">
        <v>44256</v>
      </c>
      <c r="M101" s="294">
        <v>146</v>
      </c>
      <c r="N101" s="297">
        <v>2.236489522789765</v>
      </c>
      <c r="O101" s="299">
        <v>0.33</v>
      </c>
      <c r="P101" s="295">
        <v>0.2</v>
      </c>
      <c r="Q101" s="294">
        <f ca="1">+IF(ISERROR(HLOOKUP($B101,INDIRECT("'Monthly Resource Report'!"&amp;'Coleman Validation'!Q$665666&amp;":"&amp;'Coleman Validation'!Q$665667),'Coleman Validation'!Q$665668,FALSE)),0,HLOOKUP($B101,INDIRECT("'Monthly Resource Report'!"&amp;'Coleman Validation'!Q$665666&amp;":"&amp;'Coleman Validation'!Q$665667),'Coleman Validation'!Q$665668,FALSE))</f>
        <v>146</v>
      </c>
      <c r="R101" s="297">
        <f ca="1">+IF(ISERROR(HLOOKUP($B101,INDIRECT("'Monthly Resource Report'!"&amp;'Coleman Validation'!R$665666&amp;":"&amp;'Coleman Validation'!R$665667),'Coleman Validation'!R$665668,FALSE)),0,HLOOKUP($B101,INDIRECT("'Monthly Resource Report'!"&amp;'Coleman Validation'!R$665666&amp;":"&amp;'Coleman Validation'!R$665667),'Coleman Validation'!R$665668,FALSE))</f>
        <v>2.2359998607782496</v>
      </c>
      <c r="S101" s="317">
        <f ca="1">+IF(ISERROR(HLOOKUP($B101,INDIRECT("'Monthly Resource Report'!"&amp;'Coleman Validation'!S$665666&amp;":"&amp;'Coleman Validation'!S$665667),'Coleman Validation'!S$665668,FALSE)),0,HLOOKUP($B101,INDIRECT("'Monthly Resource Report'!"&amp;'Coleman Validation'!S$665666&amp;":"&amp;'Coleman Validation'!S$665667),'Coleman Validation'!S$665668,FALSE))</f>
        <v>0.32943824820696799</v>
      </c>
      <c r="T101" s="318">
        <f ca="1">+IF(ISERROR(HLOOKUP($B101,INDIRECT("'Monthly Resource Report'!"&amp;'Coleman Validation'!T$665666&amp;":"&amp;'Coleman Validation'!T$665667),'Coleman Validation'!T$665668,FALSE)),0,HLOOKUP($B101,INDIRECT("'Monthly Resource Report'!"&amp;'Coleman Validation'!T$665666&amp;":"&amp;'Coleman Validation'!T$665667),'Coleman Validation'!T$665668,FALSE))</f>
        <v>0.20036681685371532</v>
      </c>
      <c r="V101" s="301">
        <v>44256</v>
      </c>
      <c r="W101" s="294">
        <v>151</v>
      </c>
      <c r="X101" s="297">
        <v>2.236489522789765</v>
      </c>
      <c r="Y101" s="299">
        <v>0.33</v>
      </c>
      <c r="Z101" s="295">
        <v>0.2</v>
      </c>
      <c r="AA101" s="294">
        <f ca="1">+IF(ISERROR(HLOOKUP($B101,INDIRECT("'Monthly Resource Report'!"&amp;'Coleman Validation'!AA$665666&amp;":"&amp;'Coleman Validation'!AA$665667),'Coleman Validation'!AA$665668,FALSE)),0,HLOOKUP($B101,INDIRECT("'Monthly Resource Report'!"&amp;'Coleman Validation'!AA$665666&amp;":"&amp;'Coleman Validation'!AA$665667),'Coleman Validation'!AA$665668,FALSE))</f>
        <v>151</v>
      </c>
      <c r="AB101" s="297">
        <f ca="1">+IF(ISERROR(HLOOKUP($B101,INDIRECT("'Monthly Resource Report'!"&amp;'Coleman Validation'!AB$665666&amp;":"&amp;'Coleman Validation'!AB$665667),'Coleman Validation'!AB$665668,FALSE)),0,HLOOKUP($B101,INDIRECT("'Monthly Resource Report'!"&amp;'Coleman Validation'!AB$665666&amp;":"&amp;'Coleman Validation'!AB$665667),'Coleman Validation'!AB$665668,FALSE))</f>
        <v>2.2360025809137754</v>
      </c>
      <c r="AC101" s="317">
        <f ca="1">+IF(ISERROR(HLOOKUP($B101,INDIRECT("'Monthly Resource Report'!"&amp;'Coleman Validation'!AC$665666&amp;":"&amp;'Coleman Validation'!AC$665667),'Coleman Validation'!AC$665668,FALSE)),0,HLOOKUP($B101,INDIRECT("'Monthly Resource Report'!"&amp;'Coleman Validation'!AC$665666&amp;":"&amp;'Coleman Validation'!AC$665667),'Coleman Validation'!AC$665668,FALSE))</f>
        <v>0.32973237772678088</v>
      </c>
      <c r="AD101" s="318">
        <f ca="1">+IF(ISERROR(HLOOKUP($B101,INDIRECT("'Monthly Resource Report'!"&amp;'Coleman Validation'!AD$665666&amp;":"&amp;'Coleman Validation'!AD$665667),'Coleman Validation'!AD$665668,FALSE)),0,HLOOKUP($B101,INDIRECT("'Monthly Resource Report'!"&amp;'Coleman Validation'!AD$665666&amp;":"&amp;'Coleman Validation'!AD$665667),'Coleman Validation'!AD$665668,FALSE))</f>
        <v>0.20057116927720528</v>
      </c>
    </row>
    <row r="102" spans="2:30" s="29" customFormat="1">
      <c r="B102" s="301">
        <v>44287</v>
      </c>
      <c r="C102" s="294">
        <v>146</v>
      </c>
      <c r="D102" s="297">
        <v>2.236489522789765</v>
      </c>
      <c r="E102" s="299">
        <v>0.33</v>
      </c>
      <c r="F102" s="295">
        <v>0.2</v>
      </c>
      <c r="G102" s="294">
        <f ca="1">+IF(ISERROR(HLOOKUP($B102,INDIRECT("'Monthly Resource Report'!"&amp;'Coleman Validation'!G$665666&amp;":"&amp;'Coleman Validation'!G$665667),'Coleman Validation'!G$665668,FALSE)),0,HLOOKUP($B102,INDIRECT("'Monthly Resource Report'!"&amp;'Coleman Validation'!G$665666&amp;":"&amp;'Coleman Validation'!G$665667),'Coleman Validation'!G$665668,FALSE))</f>
        <v>146</v>
      </c>
      <c r="H102" s="297">
        <f ca="1">+IF(ISERROR(HLOOKUP($B102,INDIRECT("'Monthly Resource Report'!"&amp;'Coleman Validation'!H$665666&amp;":"&amp;'Coleman Validation'!H$665667),'Coleman Validation'!H$665668,FALSE)),0,HLOOKUP($B102,INDIRECT("'Monthly Resource Report'!"&amp;'Coleman Validation'!H$665666&amp;":"&amp;'Coleman Validation'!H$665667),'Coleman Validation'!H$665668,FALSE))</f>
        <v>2.2360002928655853</v>
      </c>
      <c r="I102" s="317">
        <f ca="1">+IF(ISERROR(HLOOKUP($B102,INDIRECT("'Monthly Resource Report'!"&amp;'Coleman Validation'!I$665666&amp;":"&amp;'Coleman Validation'!I$665667),'Coleman Validation'!I$665668,FALSE)),0,HLOOKUP($B102,INDIRECT("'Monthly Resource Report'!"&amp;'Coleman Validation'!I$665666&amp;":"&amp;'Coleman Validation'!I$665667),'Coleman Validation'!I$665668,FALSE))</f>
        <v>0.32899128214432877</v>
      </c>
      <c r="J102" s="318">
        <f ca="1">+IF(ISERROR(HLOOKUP($B102,INDIRECT("'Monthly Resource Report'!"&amp;'Coleman Validation'!J$665666&amp;":"&amp;'Coleman Validation'!J$665667),'Coleman Validation'!J$665668,FALSE)),0,HLOOKUP($B102,INDIRECT("'Monthly Resource Report'!"&amp;'Coleman Validation'!J$665666&amp;":"&amp;'Coleman Validation'!J$665667),'Coleman Validation'!J$665668,FALSE))</f>
        <v>0.2003475016073504</v>
      </c>
      <c r="L102" s="301">
        <v>44287</v>
      </c>
      <c r="M102" s="294">
        <v>146</v>
      </c>
      <c r="N102" s="297">
        <v>2.236489522789765</v>
      </c>
      <c r="O102" s="299">
        <v>0.33</v>
      </c>
      <c r="P102" s="295">
        <v>0.2</v>
      </c>
      <c r="Q102" s="294">
        <f ca="1">+IF(ISERROR(HLOOKUP($B102,INDIRECT("'Monthly Resource Report'!"&amp;'Coleman Validation'!Q$665666&amp;":"&amp;'Coleman Validation'!Q$665667),'Coleman Validation'!Q$665668,FALSE)),0,HLOOKUP($B102,INDIRECT("'Monthly Resource Report'!"&amp;'Coleman Validation'!Q$665666&amp;":"&amp;'Coleman Validation'!Q$665667),'Coleman Validation'!Q$665668,FALSE))</f>
        <v>146</v>
      </c>
      <c r="R102" s="297">
        <f ca="1">+IF(ISERROR(HLOOKUP($B102,INDIRECT("'Monthly Resource Report'!"&amp;'Coleman Validation'!R$665666&amp;":"&amp;'Coleman Validation'!R$665667),'Coleman Validation'!R$665668,FALSE)),0,HLOOKUP($B102,INDIRECT("'Monthly Resource Report'!"&amp;'Coleman Validation'!R$665666&amp;":"&amp;'Coleman Validation'!R$665667),'Coleman Validation'!R$665668,FALSE))</f>
        <v>2.2359997491350385</v>
      </c>
      <c r="S102" s="317">
        <f ca="1">+IF(ISERROR(HLOOKUP($B102,INDIRECT("'Monthly Resource Report'!"&amp;'Coleman Validation'!S$665666&amp;":"&amp;'Coleman Validation'!S$665667),'Coleman Validation'!S$665668,FALSE)),0,HLOOKUP($B102,INDIRECT("'Monthly Resource Report'!"&amp;'Coleman Validation'!S$665666&amp;":"&amp;'Coleman Validation'!S$665667),'Coleman Validation'!S$665668,FALSE))</f>
        <v>0.32896153883851292</v>
      </c>
      <c r="T102" s="318">
        <f ca="1">+IF(ISERROR(HLOOKUP($B102,INDIRECT("'Monthly Resource Report'!"&amp;'Coleman Validation'!T$665666&amp;":"&amp;'Coleman Validation'!T$665667),'Coleman Validation'!T$665668,FALSE)),0,HLOOKUP($B102,INDIRECT("'Monthly Resource Report'!"&amp;'Coleman Validation'!T$665666&amp;":"&amp;'Coleman Validation'!T$665667),'Coleman Validation'!T$665668,FALSE))</f>
        <v>0.20038712888494498</v>
      </c>
      <c r="V102" s="301">
        <v>44287</v>
      </c>
      <c r="W102" s="294">
        <v>151</v>
      </c>
      <c r="X102" s="297">
        <v>2.236489522789765</v>
      </c>
      <c r="Y102" s="299">
        <v>0.33</v>
      </c>
      <c r="Z102" s="295">
        <v>0.2</v>
      </c>
      <c r="AA102" s="294">
        <f ca="1">+IF(ISERROR(HLOOKUP($B102,INDIRECT("'Monthly Resource Report'!"&amp;'Coleman Validation'!AA$665666&amp;":"&amp;'Coleman Validation'!AA$665667),'Coleman Validation'!AA$665668,FALSE)),0,HLOOKUP($B102,INDIRECT("'Monthly Resource Report'!"&amp;'Coleman Validation'!AA$665666&amp;":"&amp;'Coleman Validation'!AA$665667),'Coleman Validation'!AA$665668,FALSE))</f>
        <v>151</v>
      </c>
      <c r="AB102" s="297">
        <f ca="1">+IF(ISERROR(HLOOKUP($B102,INDIRECT("'Monthly Resource Report'!"&amp;'Coleman Validation'!AB$665666&amp;":"&amp;'Coleman Validation'!AB$665667),'Coleman Validation'!AB$665668,FALSE)),0,HLOOKUP($B102,INDIRECT("'Monthly Resource Report'!"&amp;'Coleman Validation'!AB$665666&amp;":"&amp;'Coleman Validation'!AB$665667),'Coleman Validation'!AB$665668,FALSE))</f>
        <v>2.2360024760072847</v>
      </c>
      <c r="AC102" s="317">
        <f ca="1">+IF(ISERROR(HLOOKUP($B102,INDIRECT("'Monthly Resource Report'!"&amp;'Coleman Validation'!AC$665666&amp;":"&amp;'Coleman Validation'!AC$665667),'Coleman Validation'!AC$665668,FALSE)),0,HLOOKUP($B102,INDIRECT("'Monthly Resource Report'!"&amp;'Coleman Validation'!AC$665666&amp;":"&amp;'Coleman Validation'!AC$665667),'Coleman Validation'!AC$665668,FALSE))</f>
        <v>0.32929970218766275</v>
      </c>
      <c r="AD102" s="318">
        <f ca="1">+IF(ISERROR(HLOOKUP($B102,INDIRECT("'Monthly Resource Report'!"&amp;'Coleman Validation'!AD$665666&amp;":"&amp;'Coleman Validation'!AD$665667),'Coleman Validation'!AD$665668,FALSE)),0,HLOOKUP($B102,INDIRECT("'Monthly Resource Report'!"&amp;'Coleman Validation'!AD$665666&amp;":"&amp;'Coleman Validation'!AD$665667),'Coleman Validation'!AD$665668,FALSE))</f>
        <v>0.20080391778273157</v>
      </c>
    </row>
    <row r="103" spans="2:30" s="29" customFormat="1">
      <c r="B103" s="301">
        <v>44317</v>
      </c>
      <c r="C103" s="294">
        <v>146</v>
      </c>
      <c r="D103" s="297">
        <v>2.236489522789765</v>
      </c>
      <c r="E103" s="299">
        <v>0.33</v>
      </c>
      <c r="F103" s="295">
        <v>2.6</v>
      </c>
      <c r="G103" s="294">
        <f ca="1">+IF(ISERROR(HLOOKUP($B103,INDIRECT("'Monthly Resource Report'!"&amp;'Coleman Validation'!G$665666&amp;":"&amp;'Coleman Validation'!G$665667),'Coleman Validation'!G$665668,FALSE)),0,HLOOKUP($B103,INDIRECT("'Monthly Resource Report'!"&amp;'Coleman Validation'!G$665666&amp;":"&amp;'Coleman Validation'!G$665667),'Coleman Validation'!G$665668,FALSE))</f>
        <v>146</v>
      </c>
      <c r="H103" s="297">
        <f ca="1">+IF(ISERROR(HLOOKUP($B103,INDIRECT("'Monthly Resource Report'!"&amp;'Coleman Validation'!H$665666&amp;":"&amp;'Coleman Validation'!H$665667),'Coleman Validation'!H$665668,FALSE)),0,HLOOKUP($B103,INDIRECT("'Monthly Resource Report'!"&amp;'Coleman Validation'!H$665666&amp;":"&amp;'Coleman Validation'!H$665667),'Coleman Validation'!H$665668,FALSE))</f>
        <v>2.2360005049070653</v>
      </c>
      <c r="I103" s="317">
        <f ca="1">+IF(ISERROR(HLOOKUP($B103,INDIRECT("'Monthly Resource Report'!"&amp;'Coleman Validation'!I$665666&amp;":"&amp;'Coleman Validation'!I$665667),'Coleman Validation'!I$665668,FALSE)),0,HLOOKUP($B103,INDIRECT("'Monthly Resource Report'!"&amp;'Coleman Validation'!I$665666&amp;":"&amp;'Coleman Validation'!I$665667),'Coleman Validation'!I$665668,FALSE))</f>
        <v>0.32778083160156246</v>
      </c>
      <c r="J103" s="318">
        <f ca="1">+IF(ISERROR(HLOOKUP($B103,INDIRECT("'Monthly Resource Report'!"&amp;'Coleman Validation'!J$665666&amp;":"&amp;'Coleman Validation'!J$665667),'Coleman Validation'!J$665668,FALSE)),0,HLOOKUP($B103,INDIRECT("'Monthly Resource Report'!"&amp;'Coleman Validation'!J$665666&amp;":"&amp;'Coleman Validation'!J$665667),'Coleman Validation'!J$665668,FALSE))</f>
        <v>2.4326511468211862</v>
      </c>
      <c r="L103" s="301">
        <v>44317</v>
      </c>
      <c r="M103" s="294">
        <v>146</v>
      </c>
      <c r="N103" s="297">
        <v>2.236489522789765</v>
      </c>
      <c r="O103" s="299">
        <v>0.33</v>
      </c>
      <c r="P103" s="295">
        <v>0.2</v>
      </c>
      <c r="Q103" s="294">
        <f ca="1">+IF(ISERROR(HLOOKUP($B103,INDIRECT("'Monthly Resource Report'!"&amp;'Coleman Validation'!Q$665666&amp;":"&amp;'Coleman Validation'!Q$665667),'Coleman Validation'!Q$665668,FALSE)),0,HLOOKUP($B103,INDIRECT("'Monthly Resource Report'!"&amp;'Coleman Validation'!Q$665666&amp;":"&amp;'Coleman Validation'!Q$665667),'Coleman Validation'!Q$665668,FALSE))</f>
        <v>146</v>
      </c>
      <c r="R103" s="297">
        <f ca="1">+IF(ISERROR(HLOOKUP($B103,INDIRECT("'Monthly Resource Report'!"&amp;'Coleman Validation'!R$665666&amp;":"&amp;'Coleman Validation'!R$665667),'Coleman Validation'!R$665668,FALSE)),0,HLOOKUP($B103,INDIRECT("'Monthly Resource Report'!"&amp;'Coleman Validation'!R$665666&amp;":"&amp;'Coleman Validation'!R$665667),'Coleman Validation'!R$665668,FALSE))</f>
        <v>2.2359980647731801</v>
      </c>
      <c r="S103" s="317">
        <f ca="1">+IF(ISERROR(HLOOKUP($B103,INDIRECT("'Monthly Resource Report'!"&amp;'Coleman Validation'!S$665666&amp;":"&amp;'Coleman Validation'!S$665667),'Coleman Validation'!S$665668,FALSE)),0,HLOOKUP($B103,INDIRECT("'Monthly Resource Report'!"&amp;'Coleman Validation'!S$665666&amp;":"&amp;'Coleman Validation'!S$665667),'Coleman Validation'!S$665668,FALSE))</f>
        <v>0.32631708558659811</v>
      </c>
      <c r="T103" s="318">
        <f ca="1">+IF(ISERROR(HLOOKUP($B103,INDIRECT("'Monthly Resource Report'!"&amp;'Coleman Validation'!T$665666&amp;":"&amp;'Coleman Validation'!T$665667),'Coleman Validation'!T$665668,FALSE)),0,HLOOKUP($B103,INDIRECT("'Monthly Resource Report'!"&amp;'Coleman Validation'!T$665666&amp;":"&amp;'Coleman Validation'!T$665667),'Coleman Validation'!T$665668,FALSE))</f>
        <v>0.20246327564094091</v>
      </c>
      <c r="V103" s="301">
        <v>44317</v>
      </c>
      <c r="W103" s="294">
        <v>151</v>
      </c>
      <c r="X103" s="297">
        <v>2.236489522789765</v>
      </c>
      <c r="Y103" s="299">
        <v>0.33</v>
      </c>
      <c r="Z103" s="295">
        <v>2.6</v>
      </c>
      <c r="AA103" s="294">
        <f ca="1">+IF(ISERROR(HLOOKUP($B103,INDIRECT("'Monthly Resource Report'!"&amp;'Coleman Validation'!AA$665666&amp;":"&amp;'Coleman Validation'!AA$665667),'Coleman Validation'!AA$665668,FALSE)),0,HLOOKUP($B103,INDIRECT("'Monthly Resource Report'!"&amp;'Coleman Validation'!AA$665666&amp;":"&amp;'Coleman Validation'!AA$665667),'Coleman Validation'!AA$665668,FALSE))</f>
        <v>151</v>
      </c>
      <c r="AB103" s="297">
        <f ca="1">+IF(ISERROR(HLOOKUP($B103,INDIRECT("'Monthly Resource Report'!"&amp;'Coleman Validation'!AB$665666&amp;":"&amp;'Coleman Validation'!AB$665667),'Coleman Validation'!AB$665668,FALSE)),0,HLOOKUP($B103,INDIRECT("'Monthly Resource Report'!"&amp;'Coleman Validation'!AB$665666&amp;":"&amp;'Coleman Validation'!AB$665667),'Coleman Validation'!AB$665668,FALSE))</f>
        <v>2.2360022628494596</v>
      </c>
      <c r="AC103" s="317">
        <f ca="1">+IF(ISERROR(HLOOKUP($B103,INDIRECT("'Monthly Resource Report'!"&amp;'Coleman Validation'!AC$665666&amp;":"&amp;'Coleman Validation'!AC$665667),'Coleman Validation'!AC$665668,FALSE)),0,HLOOKUP($B103,INDIRECT("'Monthly Resource Report'!"&amp;'Coleman Validation'!AC$665666&amp;":"&amp;'Coleman Validation'!AC$665667),'Coleman Validation'!AC$665668,FALSE))</f>
        <v>0.3285614122086235</v>
      </c>
      <c r="AD103" s="318">
        <f ca="1">+IF(ISERROR(HLOOKUP($B103,INDIRECT("'Monthly Resource Report'!"&amp;'Coleman Validation'!AD$665666&amp;":"&amp;'Coleman Validation'!AD$665667),'Coleman Validation'!AD$665668,FALSE)),0,HLOOKUP($B103,INDIRECT("'Monthly Resource Report'!"&amp;'Coleman Validation'!AD$665666&amp;":"&amp;'Coleman Validation'!AD$665667),'Coleman Validation'!AD$665668,FALSE))</f>
        <v>2.4378561887179275</v>
      </c>
    </row>
    <row r="104" spans="2:30" s="29" customFormat="1">
      <c r="B104" s="301">
        <v>44348</v>
      </c>
      <c r="C104" s="294">
        <v>146</v>
      </c>
      <c r="D104" s="297">
        <v>2.236489522789765</v>
      </c>
      <c r="E104" s="299">
        <v>0.33</v>
      </c>
      <c r="F104" s="295">
        <v>0.2</v>
      </c>
      <c r="G104" s="294">
        <f ca="1">+IF(ISERROR(HLOOKUP($B104,INDIRECT("'Monthly Resource Report'!"&amp;'Coleman Validation'!G$665666&amp;":"&amp;'Coleman Validation'!G$665667),'Coleman Validation'!G$665668,FALSE)),0,HLOOKUP($B104,INDIRECT("'Monthly Resource Report'!"&amp;'Coleman Validation'!G$665666&amp;":"&amp;'Coleman Validation'!G$665667),'Coleman Validation'!G$665668,FALSE))</f>
        <v>146</v>
      </c>
      <c r="H104" s="297">
        <f ca="1">+IF(ISERROR(HLOOKUP($B104,INDIRECT("'Monthly Resource Report'!"&amp;'Coleman Validation'!H$665666&amp;":"&amp;'Coleman Validation'!H$665667),'Coleman Validation'!H$665668,FALSE)),0,HLOOKUP($B104,INDIRECT("'Monthly Resource Report'!"&amp;'Coleman Validation'!H$665666&amp;":"&amp;'Coleman Validation'!H$665667),'Coleman Validation'!H$665668,FALSE))</f>
        <v>2.2359999351042656</v>
      </c>
      <c r="I104" s="317">
        <f ca="1">+IF(ISERROR(HLOOKUP($B104,INDIRECT("'Monthly Resource Report'!"&amp;'Coleman Validation'!I$665666&amp;":"&amp;'Coleman Validation'!I$665667),'Coleman Validation'!I$665668,FALSE)),0,HLOOKUP($B104,INDIRECT("'Monthly Resource Report'!"&amp;'Coleman Validation'!I$665666&amp;":"&amp;'Coleman Validation'!I$665667),'Coleman Validation'!I$665668,FALSE))</f>
        <v>0.32796700053509154</v>
      </c>
      <c r="J104" s="318">
        <f ca="1">+IF(ISERROR(HLOOKUP($B104,INDIRECT("'Monthly Resource Report'!"&amp;'Coleman Validation'!J$665666&amp;":"&amp;'Coleman Validation'!J$665667),'Coleman Validation'!J$665668,FALSE)),0,HLOOKUP($B104,INDIRECT("'Monthly Resource Report'!"&amp;'Coleman Validation'!J$665666&amp;":"&amp;'Coleman Validation'!J$665667),'Coleman Validation'!J$665668,FALSE))</f>
        <v>0.63506697680653046</v>
      </c>
      <c r="L104" s="301">
        <v>44348</v>
      </c>
      <c r="M104" s="294">
        <v>146</v>
      </c>
      <c r="N104" s="297">
        <v>2.236489522789765</v>
      </c>
      <c r="O104" s="299">
        <v>0.33</v>
      </c>
      <c r="P104" s="295">
        <v>0.2</v>
      </c>
      <c r="Q104" s="294">
        <f ca="1">+IF(ISERROR(HLOOKUP($B104,INDIRECT("'Monthly Resource Report'!"&amp;'Coleman Validation'!Q$665666&amp;":"&amp;'Coleman Validation'!Q$665667),'Coleman Validation'!Q$665668,FALSE)),0,HLOOKUP($B104,INDIRECT("'Monthly Resource Report'!"&amp;'Coleman Validation'!Q$665666&amp;":"&amp;'Coleman Validation'!Q$665667),'Coleman Validation'!Q$665668,FALSE))</f>
        <v>146</v>
      </c>
      <c r="R104" s="297">
        <f ca="1">+IF(ISERROR(HLOOKUP($B104,INDIRECT("'Monthly Resource Report'!"&amp;'Coleman Validation'!R$665666&amp;":"&amp;'Coleman Validation'!R$665667),'Coleman Validation'!R$665668,FALSE)),0,HLOOKUP($B104,INDIRECT("'Monthly Resource Report'!"&amp;'Coleman Validation'!R$665666&amp;":"&amp;'Coleman Validation'!R$665667),'Coleman Validation'!R$665668,FALSE))</f>
        <v>2.2360001348168987</v>
      </c>
      <c r="S104" s="317">
        <f ca="1">+IF(ISERROR(HLOOKUP($B104,INDIRECT("'Monthly Resource Report'!"&amp;'Coleman Validation'!S$665666&amp;":"&amp;'Coleman Validation'!S$665667),'Coleman Validation'!S$665668,FALSE)),0,HLOOKUP($B104,INDIRECT("'Monthly Resource Report'!"&amp;'Coleman Validation'!S$665666&amp;":"&amp;'Coleman Validation'!S$665667),'Coleman Validation'!S$665668,FALSE))</f>
        <v>0.32775296111580848</v>
      </c>
      <c r="T104" s="318">
        <f ca="1">+IF(ISERROR(HLOOKUP($B104,INDIRECT("'Monthly Resource Report'!"&amp;'Coleman Validation'!T$665666&amp;":"&amp;'Coleman Validation'!T$665667),'Coleman Validation'!T$665668,FALSE)),0,HLOOKUP($B104,INDIRECT("'Monthly Resource Report'!"&amp;'Coleman Validation'!T$665666&amp;":"&amp;'Coleman Validation'!T$665667),'Coleman Validation'!T$665668,FALSE))</f>
        <v>0.20039367417560255</v>
      </c>
      <c r="V104" s="301">
        <v>44348</v>
      </c>
      <c r="W104" s="294">
        <v>151</v>
      </c>
      <c r="X104" s="297">
        <v>2.236489522789765</v>
      </c>
      <c r="Y104" s="299">
        <v>0.33</v>
      </c>
      <c r="Z104" s="295">
        <v>0.2</v>
      </c>
      <c r="AA104" s="294">
        <f ca="1">+IF(ISERROR(HLOOKUP($B104,INDIRECT("'Monthly Resource Report'!"&amp;'Coleman Validation'!AA$665666&amp;":"&amp;'Coleman Validation'!AA$665667),'Coleman Validation'!AA$665668,FALSE)),0,HLOOKUP($B104,INDIRECT("'Monthly Resource Report'!"&amp;'Coleman Validation'!AA$665666&amp;":"&amp;'Coleman Validation'!AA$665667),'Coleman Validation'!AA$665668,FALSE))</f>
        <v>151</v>
      </c>
      <c r="AB104" s="297">
        <f ca="1">+IF(ISERROR(HLOOKUP($B104,INDIRECT("'Monthly Resource Report'!"&amp;'Coleman Validation'!AB$665666&amp;":"&amp;'Coleman Validation'!AB$665667),'Coleman Validation'!AB$665668,FALSE)),0,HLOOKUP($B104,INDIRECT("'Monthly Resource Report'!"&amp;'Coleman Validation'!AB$665666&amp;":"&amp;'Coleman Validation'!AB$665667),'Coleman Validation'!AB$665668,FALSE))</f>
        <v>2.2360020665513898</v>
      </c>
      <c r="AC104" s="317">
        <f ca="1">+IF(ISERROR(HLOOKUP($B104,INDIRECT("'Monthly Resource Report'!"&amp;'Coleman Validation'!AC$665666&amp;":"&amp;'Coleman Validation'!AC$665667),'Coleman Validation'!AC$665668,FALSE)),0,HLOOKUP($B104,INDIRECT("'Monthly Resource Report'!"&amp;'Coleman Validation'!AC$665666&amp;":"&amp;'Coleman Validation'!AC$665667),'Coleman Validation'!AC$665668,FALSE))</f>
        <v>0.32827087973595226</v>
      </c>
      <c r="AD104" s="318">
        <f ca="1">+IF(ISERROR(HLOOKUP($B104,INDIRECT("'Monthly Resource Report'!"&amp;'Coleman Validation'!AD$665666&amp;":"&amp;'Coleman Validation'!AD$665667),'Coleman Validation'!AD$665668,FALSE)),0,HLOOKUP($B104,INDIRECT("'Monthly Resource Report'!"&amp;'Coleman Validation'!AD$665666&amp;":"&amp;'Coleman Validation'!AD$665667),'Coleman Validation'!AD$665668,FALSE))</f>
        <v>0.71455224598292766</v>
      </c>
    </row>
    <row r="105" spans="2:30" s="29" customFormat="1">
      <c r="B105" s="301">
        <v>44378</v>
      </c>
      <c r="C105" s="294">
        <v>146</v>
      </c>
      <c r="D105" s="297">
        <v>2.236489522789765</v>
      </c>
      <c r="E105" s="299">
        <v>0.33</v>
      </c>
      <c r="F105" s="295">
        <v>0.2</v>
      </c>
      <c r="G105" s="294">
        <f ca="1">+IF(ISERROR(HLOOKUP($B105,INDIRECT("'Monthly Resource Report'!"&amp;'Coleman Validation'!G$665666&amp;":"&amp;'Coleman Validation'!G$665667),'Coleman Validation'!G$665668,FALSE)),0,HLOOKUP($B105,INDIRECT("'Monthly Resource Report'!"&amp;'Coleman Validation'!G$665666&amp;":"&amp;'Coleman Validation'!G$665667),'Coleman Validation'!G$665668,FALSE))</f>
        <v>146</v>
      </c>
      <c r="H105" s="297">
        <f ca="1">+IF(ISERROR(HLOOKUP($B105,INDIRECT("'Monthly Resource Report'!"&amp;'Coleman Validation'!H$665666&amp;":"&amp;'Coleman Validation'!H$665667),'Coleman Validation'!H$665668,FALSE)),0,HLOOKUP($B105,INDIRECT("'Monthly Resource Report'!"&amp;'Coleman Validation'!H$665666&amp;":"&amp;'Coleman Validation'!H$665667),'Coleman Validation'!H$665668,FALSE))</f>
        <v>2.2360000847888757</v>
      </c>
      <c r="I105" s="317">
        <f ca="1">+IF(ISERROR(HLOOKUP($B105,INDIRECT("'Monthly Resource Report'!"&amp;'Coleman Validation'!I$665666&amp;":"&amp;'Coleman Validation'!I$665667),'Coleman Validation'!I$665668,FALSE)),0,HLOOKUP($B105,INDIRECT("'Monthly Resource Report'!"&amp;'Coleman Validation'!I$665666&amp;":"&amp;'Coleman Validation'!I$665667),'Coleman Validation'!I$665668,FALSE))</f>
        <v>0.32755976836022055</v>
      </c>
      <c r="J105" s="318">
        <f ca="1">+IF(ISERROR(HLOOKUP($B105,INDIRECT("'Monthly Resource Report'!"&amp;'Coleman Validation'!J$665666&amp;":"&amp;'Coleman Validation'!J$665667),'Coleman Validation'!J$665668,FALSE)),0,HLOOKUP($B105,INDIRECT("'Monthly Resource Report'!"&amp;'Coleman Validation'!J$665666&amp;":"&amp;'Coleman Validation'!J$665667),'Coleman Validation'!J$665668,FALSE))</f>
        <v>0.20034889023394389</v>
      </c>
      <c r="L105" s="301">
        <v>44378</v>
      </c>
      <c r="M105" s="294">
        <v>146</v>
      </c>
      <c r="N105" s="297">
        <v>2.236489522789765</v>
      </c>
      <c r="O105" s="299">
        <v>0.33</v>
      </c>
      <c r="P105" s="295">
        <v>0.2</v>
      </c>
      <c r="Q105" s="294">
        <f ca="1">+IF(ISERROR(HLOOKUP($B105,INDIRECT("'Monthly Resource Report'!"&amp;'Coleman Validation'!Q$665666&amp;":"&amp;'Coleman Validation'!Q$665667),'Coleman Validation'!Q$665668,FALSE)),0,HLOOKUP($B105,INDIRECT("'Monthly Resource Report'!"&amp;'Coleman Validation'!Q$665666&amp;":"&amp;'Coleman Validation'!Q$665667),'Coleman Validation'!Q$665668,FALSE))</f>
        <v>146</v>
      </c>
      <c r="R105" s="297">
        <f ca="1">+IF(ISERROR(HLOOKUP($B105,INDIRECT("'Monthly Resource Report'!"&amp;'Coleman Validation'!R$665666&amp;":"&amp;'Coleman Validation'!R$665667),'Coleman Validation'!R$665668,FALSE)),0,HLOOKUP($B105,INDIRECT("'Monthly Resource Report'!"&amp;'Coleman Validation'!R$665666&amp;":"&amp;'Coleman Validation'!R$665667),'Coleman Validation'!R$665668,FALSE))</f>
        <v>2.236000254396286</v>
      </c>
      <c r="S105" s="317">
        <f ca="1">+IF(ISERROR(HLOOKUP($B105,INDIRECT("'Monthly Resource Report'!"&amp;'Coleman Validation'!S$665666&amp;":"&amp;'Coleman Validation'!S$665667),'Coleman Validation'!S$665668,FALSE)),0,HLOOKUP($B105,INDIRECT("'Monthly Resource Report'!"&amp;'Coleman Validation'!S$665666&amp;":"&amp;'Coleman Validation'!S$665667),'Coleman Validation'!S$665668,FALSE))</f>
        <v>0.32753204057133961</v>
      </c>
      <c r="T105" s="318">
        <f ca="1">+IF(ISERROR(HLOOKUP($B105,INDIRECT("'Monthly Resource Report'!"&amp;'Coleman Validation'!T$665666&amp;":"&amp;'Coleman Validation'!T$665667),'Coleman Validation'!T$665668,FALSE)),0,HLOOKUP($B105,INDIRECT("'Monthly Resource Report'!"&amp;'Coleman Validation'!T$665666&amp;":"&amp;'Coleman Validation'!T$665667),'Coleman Validation'!T$665668,FALSE))</f>
        <v>0.2003848091168639</v>
      </c>
      <c r="V105" s="301">
        <v>44378</v>
      </c>
      <c r="W105" s="294">
        <v>151</v>
      </c>
      <c r="X105" s="297">
        <v>2.236489522789765</v>
      </c>
      <c r="Y105" s="299">
        <v>0.33</v>
      </c>
      <c r="Z105" s="295">
        <v>0.2</v>
      </c>
      <c r="AA105" s="294">
        <f ca="1">+IF(ISERROR(HLOOKUP($B105,INDIRECT("'Monthly Resource Report'!"&amp;'Coleman Validation'!AA$665666&amp;":"&amp;'Coleman Validation'!AA$665667),'Coleman Validation'!AA$665668,FALSE)),0,HLOOKUP($B105,INDIRECT("'Monthly Resource Report'!"&amp;'Coleman Validation'!AA$665666&amp;":"&amp;'Coleman Validation'!AA$665667),'Coleman Validation'!AA$665668,FALSE))</f>
        <v>151</v>
      </c>
      <c r="AB105" s="297">
        <f ca="1">+IF(ISERROR(HLOOKUP($B105,INDIRECT("'Monthly Resource Report'!"&amp;'Coleman Validation'!AB$665666&amp;":"&amp;'Coleman Validation'!AB$665667),'Coleman Validation'!AB$665668,FALSE)),0,HLOOKUP($B105,INDIRECT("'Monthly Resource Report'!"&amp;'Coleman Validation'!AB$665666&amp;":"&amp;'Coleman Validation'!AB$665667),'Coleman Validation'!AB$665668,FALSE))</f>
        <v>2.2360026091311345</v>
      </c>
      <c r="AC105" s="317">
        <f ca="1">+IF(ISERROR(HLOOKUP($B105,INDIRECT("'Monthly Resource Report'!"&amp;'Coleman Validation'!AC$665666&amp;":"&amp;'Coleman Validation'!AC$665667),'Coleman Validation'!AC$665668,FALSE)),0,HLOOKUP($B105,INDIRECT("'Monthly Resource Report'!"&amp;'Coleman Validation'!AC$665666&amp;":"&amp;'Coleman Validation'!AC$665667),'Coleman Validation'!AC$665668,FALSE))</f>
        <v>0.32793611790151306</v>
      </c>
      <c r="AD105" s="318">
        <f ca="1">+IF(ISERROR(HLOOKUP($B105,INDIRECT("'Monthly Resource Report'!"&amp;'Coleman Validation'!AD$665666&amp;":"&amp;'Coleman Validation'!AD$665667),'Coleman Validation'!AD$665668,FALSE)),0,HLOOKUP($B105,INDIRECT("'Monthly Resource Report'!"&amp;'Coleman Validation'!AD$665666&amp;":"&amp;'Coleman Validation'!AD$665667),'Coleman Validation'!AD$665668,FALSE))</f>
        <v>0.20082167123854897</v>
      </c>
    </row>
    <row r="106" spans="2:30" s="29" customFormat="1">
      <c r="B106" s="301">
        <v>44409</v>
      </c>
      <c r="C106" s="294">
        <v>146</v>
      </c>
      <c r="D106" s="297">
        <v>2.236489522789765</v>
      </c>
      <c r="E106" s="299">
        <v>0.33</v>
      </c>
      <c r="F106" s="295">
        <v>0.2</v>
      </c>
      <c r="G106" s="294">
        <f ca="1">+IF(ISERROR(HLOOKUP($B106,INDIRECT("'Monthly Resource Report'!"&amp;'Coleman Validation'!G$665666&amp;":"&amp;'Coleman Validation'!G$665667),'Coleman Validation'!G$665668,FALSE)),0,HLOOKUP($B106,INDIRECT("'Monthly Resource Report'!"&amp;'Coleman Validation'!G$665666&amp;":"&amp;'Coleman Validation'!G$665667),'Coleman Validation'!G$665668,FALSE))</f>
        <v>146</v>
      </c>
      <c r="H106" s="297">
        <f ca="1">+IF(ISERROR(HLOOKUP($B106,INDIRECT("'Monthly Resource Report'!"&amp;'Coleman Validation'!H$665666&amp;":"&amp;'Coleman Validation'!H$665667),'Coleman Validation'!H$665668,FALSE)),0,HLOOKUP($B106,INDIRECT("'Monthly Resource Report'!"&amp;'Coleman Validation'!H$665666&amp;":"&amp;'Coleman Validation'!H$665667),'Coleman Validation'!H$665668,FALSE))</f>
        <v>2.2360007286732944</v>
      </c>
      <c r="I106" s="317">
        <f ca="1">+IF(ISERROR(HLOOKUP($B106,INDIRECT("'Monthly Resource Report'!"&amp;'Coleman Validation'!I$665666&amp;":"&amp;'Coleman Validation'!I$665667),'Coleman Validation'!I$665668,FALSE)),0,HLOOKUP($B106,INDIRECT("'Monthly Resource Report'!"&amp;'Coleman Validation'!I$665666&amp;":"&amp;'Coleman Validation'!I$665667),'Coleman Validation'!I$665668,FALSE))</f>
        <v>0.32813776152914487</v>
      </c>
      <c r="J106" s="318">
        <f ca="1">+IF(ISERROR(HLOOKUP($B106,INDIRECT("'Monthly Resource Report'!"&amp;'Coleman Validation'!J$665666&amp;":"&amp;'Coleman Validation'!J$665667),'Coleman Validation'!J$665668,FALSE)),0,HLOOKUP($B106,INDIRECT("'Monthly Resource Report'!"&amp;'Coleman Validation'!J$665666&amp;":"&amp;'Coleman Validation'!J$665667),'Coleman Validation'!J$665668,FALSE))</f>
        <v>0.20051591056921692</v>
      </c>
      <c r="L106" s="301">
        <v>44409</v>
      </c>
      <c r="M106" s="294">
        <v>146</v>
      </c>
      <c r="N106" s="297">
        <v>2.236489522789765</v>
      </c>
      <c r="O106" s="299">
        <v>0.33</v>
      </c>
      <c r="P106" s="295">
        <v>0.2</v>
      </c>
      <c r="Q106" s="294">
        <f ca="1">+IF(ISERROR(HLOOKUP($B106,INDIRECT("'Monthly Resource Report'!"&amp;'Coleman Validation'!Q$665666&amp;":"&amp;'Coleman Validation'!Q$665667),'Coleman Validation'!Q$665668,FALSE)),0,HLOOKUP($B106,INDIRECT("'Monthly Resource Report'!"&amp;'Coleman Validation'!Q$665666&amp;":"&amp;'Coleman Validation'!Q$665667),'Coleman Validation'!Q$665668,FALSE))</f>
        <v>146</v>
      </c>
      <c r="R106" s="297">
        <f ca="1">+IF(ISERROR(HLOOKUP($B106,INDIRECT("'Monthly Resource Report'!"&amp;'Coleman Validation'!R$665666&amp;":"&amp;'Coleman Validation'!R$665667),'Coleman Validation'!R$665668,FALSE)),0,HLOOKUP($B106,INDIRECT("'Monthly Resource Report'!"&amp;'Coleman Validation'!R$665666&amp;":"&amp;'Coleman Validation'!R$665667),'Coleman Validation'!R$665668,FALSE))</f>
        <v>2.2360007073607124</v>
      </c>
      <c r="S106" s="317">
        <f ca="1">+IF(ISERROR(HLOOKUP($B106,INDIRECT("'Monthly Resource Report'!"&amp;'Coleman Validation'!S$665666&amp;":"&amp;'Coleman Validation'!S$665667),'Coleman Validation'!S$665668,FALSE)),0,HLOOKUP($B106,INDIRECT("'Monthly Resource Report'!"&amp;'Coleman Validation'!S$665666&amp;":"&amp;'Coleman Validation'!S$665667),'Coleman Validation'!S$665668,FALSE))</f>
        <v>0.32810698546605643</v>
      </c>
      <c r="T106" s="318">
        <f ca="1">+IF(ISERROR(HLOOKUP($B106,INDIRECT("'Monthly Resource Report'!"&amp;'Coleman Validation'!T$665666&amp;":"&amp;'Coleman Validation'!T$665667),'Coleman Validation'!T$665668,FALSE)),0,HLOOKUP($B106,INDIRECT("'Monthly Resource Report'!"&amp;'Coleman Validation'!T$665666&amp;":"&amp;'Coleman Validation'!T$665667),'Coleman Validation'!T$665668,FALSE))</f>
        <v>0.20056571642663304</v>
      </c>
      <c r="V106" s="301">
        <v>44409</v>
      </c>
      <c r="W106" s="294">
        <v>151</v>
      </c>
      <c r="X106" s="297">
        <v>2.236489522789765</v>
      </c>
      <c r="Y106" s="299">
        <v>0.33</v>
      </c>
      <c r="Z106" s="295">
        <v>0.2</v>
      </c>
      <c r="AA106" s="294">
        <f ca="1">+IF(ISERROR(HLOOKUP($B106,INDIRECT("'Monthly Resource Report'!"&amp;'Coleman Validation'!AA$665666&amp;":"&amp;'Coleman Validation'!AA$665667),'Coleman Validation'!AA$665668,FALSE)),0,HLOOKUP($B106,INDIRECT("'Monthly Resource Report'!"&amp;'Coleman Validation'!AA$665666&amp;":"&amp;'Coleman Validation'!AA$665667),'Coleman Validation'!AA$665668,FALSE))</f>
        <v>151</v>
      </c>
      <c r="AB106" s="297">
        <f ca="1">+IF(ISERROR(HLOOKUP($B106,INDIRECT("'Monthly Resource Report'!"&amp;'Coleman Validation'!AB$665666&amp;":"&amp;'Coleman Validation'!AB$665667),'Coleman Validation'!AB$665668,FALSE)),0,HLOOKUP($B106,INDIRECT("'Monthly Resource Report'!"&amp;'Coleman Validation'!AB$665666&amp;":"&amp;'Coleman Validation'!AB$665667),'Coleman Validation'!AB$665668,FALSE))</f>
        <v>2.2360021862569459</v>
      </c>
      <c r="AC106" s="317">
        <f ca="1">+IF(ISERROR(HLOOKUP($B106,INDIRECT("'Monthly Resource Report'!"&amp;'Coleman Validation'!AC$665666&amp;":"&amp;'Coleman Validation'!AC$665667),'Coleman Validation'!AC$665668,FALSE)),0,HLOOKUP($B106,INDIRECT("'Monthly Resource Report'!"&amp;'Coleman Validation'!AC$665666&amp;":"&amp;'Coleman Validation'!AC$665667),'Coleman Validation'!AC$665668,FALSE))</f>
        <v>0.32851071692535105</v>
      </c>
      <c r="AD106" s="318">
        <f ca="1">+IF(ISERROR(HLOOKUP($B106,INDIRECT("'Monthly Resource Report'!"&amp;'Coleman Validation'!AD$665666&amp;":"&amp;'Coleman Validation'!AD$665667),'Coleman Validation'!AD$665668,FALSE)),0,HLOOKUP($B106,INDIRECT("'Monthly Resource Report'!"&amp;'Coleman Validation'!AD$665666&amp;":"&amp;'Coleman Validation'!AD$665667),'Coleman Validation'!AD$665668,FALSE))</f>
        <v>0.20059127864005913</v>
      </c>
    </row>
    <row r="107" spans="2:30" s="29" customFormat="1">
      <c r="B107" s="301">
        <v>44440</v>
      </c>
      <c r="C107" s="294">
        <v>146</v>
      </c>
      <c r="D107" s="297">
        <v>2.236489522789765</v>
      </c>
      <c r="E107" s="299">
        <v>0.33</v>
      </c>
      <c r="F107" s="295">
        <v>0.2</v>
      </c>
      <c r="G107" s="294">
        <f ca="1">+IF(ISERROR(HLOOKUP($B107,INDIRECT("'Monthly Resource Report'!"&amp;'Coleman Validation'!G$665666&amp;":"&amp;'Coleman Validation'!G$665667),'Coleman Validation'!G$665668,FALSE)),0,HLOOKUP($B107,INDIRECT("'Monthly Resource Report'!"&amp;'Coleman Validation'!G$665666&amp;":"&amp;'Coleman Validation'!G$665667),'Coleman Validation'!G$665668,FALSE))</f>
        <v>146</v>
      </c>
      <c r="H107" s="297">
        <f ca="1">+IF(ISERROR(HLOOKUP($B107,INDIRECT("'Monthly Resource Report'!"&amp;'Coleman Validation'!H$665666&amp;":"&amp;'Coleman Validation'!H$665667),'Coleman Validation'!H$665668,FALSE)),0,HLOOKUP($B107,INDIRECT("'Monthly Resource Report'!"&amp;'Coleman Validation'!H$665666&amp;":"&amp;'Coleman Validation'!H$665667),'Coleman Validation'!H$665668,FALSE))</f>
        <v>2.2360002004780966</v>
      </c>
      <c r="I107" s="317">
        <f ca="1">+IF(ISERROR(HLOOKUP($B107,INDIRECT("'Monthly Resource Report'!"&amp;'Coleman Validation'!I$665666&amp;":"&amp;'Coleman Validation'!I$665667),'Coleman Validation'!I$665668,FALSE)),0,HLOOKUP($B107,INDIRECT("'Monthly Resource Report'!"&amp;'Coleman Validation'!I$665666&amp;":"&amp;'Coleman Validation'!I$665667),'Coleman Validation'!I$665668,FALSE))</f>
        <v>0.32772339331731326</v>
      </c>
      <c r="J107" s="318">
        <f ca="1">+IF(ISERROR(HLOOKUP($B107,INDIRECT("'Monthly Resource Report'!"&amp;'Coleman Validation'!J$665666&amp;":"&amp;'Coleman Validation'!J$665667),'Coleman Validation'!J$665668,FALSE)),0,HLOOKUP($B107,INDIRECT("'Monthly Resource Report'!"&amp;'Coleman Validation'!J$665666&amp;":"&amp;'Coleman Validation'!J$665667),'Coleman Validation'!J$665668,FALSE))</f>
        <v>0.20017677594127692</v>
      </c>
      <c r="L107" s="301">
        <v>44440</v>
      </c>
      <c r="M107" s="294">
        <v>146</v>
      </c>
      <c r="N107" s="297">
        <v>2.236489522789765</v>
      </c>
      <c r="O107" s="299">
        <v>0.33</v>
      </c>
      <c r="P107" s="295">
        <v>0.2</v>
      </c>
      <c r="Q107" s="294">
        <f ca="1">+IF(ISERROR(HLOOKUP($B107,INDIRECT("'Monthly Resource Report'!"&amp;'Coleman Validation'!Q$665666&amp;":"&amp;'Coleman Validation'!Q$665667),'Coleman Validation'!Q$665668,FALSE)),0,HLOOKUP($B107,INDIRECT("'Monthly Resource Report'!"&amp;'Coleman Validation'!Q$665666&amp;":"&amp;'Coleman Validation'!Q$665667),'Coleman Validation'!Q$665668,FALSE))</f>
        <v>146</v>
      </c>
      <c r="R107" s="297">
        <f ca="1">+IF(ISERROR(HLOOKUP($B107,INDIRECT("'Monthly Resource Report'!"&amp;'Coleman Validation'!R$665666&amp;":"&amp;'Coleman Validation'!R$665667),'Coleman Validation'!R$665668,FALSE)),0,HLOOKUP($B107,INDIRECT("'Monthly Resource Report'!"&amp;'Coleman Validation'!R$665666&amp;":"&amp;'Coleman Validation'!R$665667),'Coleman Validation'!R$665668,FALSE))</f>
        <v>2.235999692908377</v>
      </c>
      <c r="S107" s="317">
        <f ca="1">+IF(ISERROR(HLOOKUP($B107,INDIRECT("'Monthly Resource Report'!"&amp;'Coleman Validation'!S$665666&amp;":"&amp;'Coleman Validation'!S$665667),'Coleman Validation'!S$665668,FALSE)),0,HLOOKUP($B107,INDIRECT("'Monthly Resource Report'!"&amp;'Coleman Validation'!S$665666&amp;":"&amp;'Coleman Validation'!S$665667),'Coleman Validation'!S$665668,FALSE))</f>
        <v>0.32749175852027423</v>
      </c>
      <c r="T107" s="318">
        <f ca="1">+IF(ISERROR(HLOOKUP($B107,INDIRECT("'Monthly Resource Report'!"&amp;'Coleman Validation'!T$665666&amp;":"&amp;'Coleman Validation'!T$665667),'Coleman Validation'!T$665668,FALSE)),0,HLOOKUP($B107,INDIRECT("'Monthly Resource Report'!"&amp;'Coleman Validation'!T$665666&amp;":"&amp;'Coleman Validation'!T$665667),'Coleman Validation'!T$665668,FALSE))</f>
        <v>0.20080194928911774</v>
      </c>
      <c r="V107" s="301">
        <v>44440</v>
      </c>
      <c r="W107" s="294">
        <v>151</v>
      </c>
      <c r="X107" s="297">
        <v>2.236489522789765</v>
      </c>
      <c r="Y107" s="299">
        <v>0.33</v>
      </c>
      <c r="Z107" s="295">
        <v>0.2</v>
      </c>
      <c r="AA107" s="294">
        <f ca="1">+IF(ISERROR(HLOOKUP($B107,INDIRECT("'Monthly Resource Report'!"&amp;'Coleman Validation'!AA$665666&amp;":"&amp;'Coleman Validation'!AA$665667),'Coleman Validation'!AA$665668,FALSE)),0,HLOOKUP($B107,INDIRECT("'Monthly Resource Report'!"&amp;'Coleman Validation'!AA$665666&amp;":"&amp;'Coleman Validation'!AA$665667),'Coleman Validation'!AA$665668,FALSE))</f>
        <v>151</v>
      </c>
      <c r="AB107" s="297">
        <f ca="1">+IF(ISERROR(HLOOKUP($B107,INDIRECT("'Monthly Resource Report'!"&amp;'Coleman Validation'!AB$665666&amp;":"&amp;'Coleman Validation'!AB$665667),'Coleman Validation'!AB$665668,FALSE)),0,HLOOKUP($B107,INDIRECT("'Monthly Resource Report'!"&amp;'Coleman Validation'!AB$665666&amp;":"&amp;'Coleman Validation'!AB$665667),'Coleman Validation'!AB$665668,FALSE))</f>
        <v>2.2360024759022759</v>
      </c>
      <c r="AC107" s="317">
        <f ca="1">+IF(ISERROR(HLOOKUP($B107,INDIRECT("'Monthly Resource Report'!"&amp;'Coleman Validation'!AC$665666&amp;":"&amp;'Coleman Validation'!AC$665667),'Coleman Validation'!AC$665668,FALSE)),0,HLOOKUP($B107,INDIRECT("'Monthly Resource Report'!"&amp;'Coleman Validation'!AC$665666&amp;":"&amp;'Coleman Validation'!AC$665667),'Coleman Validation'!AC$665668,FALSE))</f>
        <v>0.32813551018357473</v>
      </c>
      <c r="AD107" s="318">
        <f ca="1">+IF(ISERROR(HLOOKUP($B107,INDIRECT("'Monthly Resource Report'!"&amp;'Coleman Validation'!AD$665666&amp;":"&amp;'Coleman Validation'!AD$665667),'Coleman Validation'!AD$665668,FALSE)),0,HLOOKUP($B107,INDIRECT("'Monthly Resource Report'!"&amp;'Coleman Validation'!AD$665666&amp;":"&amp;'Coleman Validation'!AD$665667),'Coleman Validation'!AD$665668,FALSE))</f>
        <v>0.2006205112535315</v>
      </c>
    </row>
    <row r="108" spans="2:30" s="29" customFormat="1">
      <c r="B108" s="301">
        <v>44470</v>
      </c>
      <c r="C108" s="294">
        <v>146</v>
      </c>
      <c r="D108" s="297">
        <v>2.236489522789765</v>
      </c>
      <c r="E108" s="299">
        <v>0.33</v>
      </c>
      <c r="F108" s="295">
        <v>0.2</v>
      </c>
      <c r="G108" s="294">
        <f ca="1">+IF(ISERROR(HLOOKUP($B108,INDIRECT("'Monthly Resource Report'!"&amp;'Coleman Validation'!G$665666&amp;":"&amp;'Coleman Validation'!G$665667),'Coleman Validation'!G$665668,FALSE)),0,HLOOKUP($B108,INDIRECT("'Monthly Resource Report'!"&amp;'Coleman Validation'!G$665666&amp;":"&amp;'Coleman Validation'!G$665667),'Coleman Validation'!G$665668,FALSE))</f>
        <v>146</v>
      </c>
      <c r="H108" s="297">
        <f ca="1">+IF(ISERROR(HLOOKUP($B108,INDIRECT("'Monthly Resource Report'!"&amp;'Coleman Validation'!H$665666&amp;":"&amp;'Coleman Validation'!H$665667),'Coleman Validation'!H$665668,FALSE)),0,HLOOKUP($B108,INDIRECT("'Monthly Resource Report'!"&amp;'Coleman Validation'!H$665666&amp;":"&amp;'Coleman Validation'!H$665667),'Coleman Validation'!H$665668,FALSE))</f>
        <v>2.2360004126050854</v>
      </c>
      <c r="I108" s="317">
        <f ca="1">+IF(ISERROR(HLOOKUP($B108,INDIRECT("'Monthly Resource Report'!"&amp;'Coleman Validation'!I$665666&amp;":"&amp;'Coleman Validation'!I$665667),'Coleman Validation'!I$665668,FALSE)),0,HLOOKUP($B108,INDIRECT("'Monthly Resource Report'!"&amp;'Coleman Validation'!I$665666&amp;":"&amp;'Coleman Validation'!I$665667),'Coleman Validation'!I$665668,FALSE))</f>
        <v>0.32840146051879882</v>
      </c>
      <c r="J108" s="318">
        <f ca="1">+IF(ISERROR(HLOOKUP($B108,INDIRECT("'Monthly Resource Report'!"&amp;'Coleman Validation'!J$665666&amp;":"&amp;'Coleman Validation'!J$665667),'Coleman Validation'!J$665668,FALSE)),0,HLOOKUP($B108,INDIRECT("'Monthly Resource Report'!"&amp;'Coleman Validation'!J$665666&amp;":"&amp;'Coleman Validation'!J$665667),'Coleman Validation'!J$665668,FALSE))</f>
        <v>0.20033757050953749</v>
      </c>
      <c r="L108" s="301">
        <v>44470</v>
      </c>
      <c r="M108" s="294">
        <v>146</v>
      </c>
      <c r="N108" s="297">
        <v>2.236489522789765</v>
      </c>
      <c r="O108" s="299">
        <v>0.33</v>
      </c>
      <c r="P108" s="295">
        <v>0.2</v>
      </c>
      <c r="Q108" s="294">
        <f ca="1">+IF(ISERROR(HLOOKUP($B108,INDIRECT("'Monthly Resource Report'!"&amp;'Coleman Validation'!Q$665666&amp;":"&amp;'Coleman Validation'!Q$665667),'Coleman Validation'!Q$665668,FALSE)),0,HLOOKUP($B108,INDIRECT("'Monthly Resource Report'!"&amp;'Coleman Validation'!Q$665666&amp;":"&amp;'Coleman Validation'!Q$665667),'Coleman Validation'!Q$665668,FALSE))</f>
        <v>146</v>
      </c>
      <c r="R108" s="297">
        <f ca="1">+IF(ISERROR(HLOOKUP($B108,INDIRECT("'Monthly Resource Report'!"&amp;'Coleman Validation'!R$665666&amp;":"&amp;'Coleman Validation'!R$665667),'Coleman Validation'!R$665668,FALSE)),0,HLOOKUP($B108,INDIRECT("'Monthly Resource Report'!"&amp;'Coleman Validation'!R$665666&amp;":"&amp;'Coleman Validation'!R$665667),'Coleman Validation'!R$665668,FALSE))</f>
        <v>2.2360004121162169</v>
      </c>
      <c r="S108" s="317">
        <f ca="1">+IF(ISERROR(HLOOKUP($B108,INDIRECT("'Monthly Resource Report'!"&amp;'Coleman Validation'!S$665666&amp;":"&amp;'Coleman Validation'!S$665667),'Coleman Validation'!S$665668,FALSE)),0,HLOOKUP($B108,INDIRECT("'Monthly Resource Report'!"&amp;'Coleman Validation'!S$665666&amp;":"&amp;'Coleman Validation'!S$665667),'Coleman Validation'!S$665668,FALSE))</f>
        <v>0.32839340653182403</v>
      </c>
      <c r="T108" s="318">
        <f ca="1">+IF(ISERROR(HLOOKUP($B108,INDIRECT("'Monthly Resource Report'!"&amp;'Coleman Validation'!T$665666&amp;":"&amp;'Coleman Validation'!T$665667),'Coleman Validation'!T$665668,FALSE)),0,HLOOKUP($B108,INDIRECT("'Monthly Resource Report'!"&amp;'Coleman Validation'!T$665666&amp;":"&amp;'Coleman Validation'!T$665667),'Coleman Validation'!T$665668,FALSE))</f>
        <v>0.20056254236526164</v>
      </c>
      <c r="V108" s="301">
        <v>44470</v>
      </c>
      <c r="W108" s="294">
        <v>151</v>
      </c>
      <c r="X108" s="297">
        <v>2.236489522789765</v>
      </c>
      <c r="Y108" s="299">
        <v>0.33</v>
      </c>
      <c r="Z108" s="295">
        <v>0.2</v>
      </c>
      <c r="AA108" s="294">
        <f ca="1">+IF(ISERROR(HLOOKUP($B108,INDIRECT("'Monthly Resource Report'!"&amp;'Coleman Validation'!AA$665666&amp;":"&amp;'Coleman Validation'!AA$665667),'Coleman Validation'!AA$665668,FALSE)),0,HLOOKUP($B108,INDIRECT("'Monthly Resource Report'!"&amp;'Coleman Validation'!AA$665666&amp;":"&amp;'Coleman Validation'!AA$665667),'Coleman Validation'!AA$665668,FALSE))</f>
        <v>151</v>
      </c>
      <c r="AB108" s="297">
        <f ca="1">+IF(ISERROR(HLOOKUP($B108,INDIRECT("'Monthly Resource Report'!"&amp;'Coleman Validation'!AB$665666&amp;":"&amp;'Coleman Validation'!AB$665667),'Coleman Validation'!AB$665668,FALSE)),0,HLOOKUP($B108,INDIRECT("'Monthly Resource Report'!"&amp;'Coleman Validation'!AB$665666&amp;":"&amp;'Coleman Validation'!AB$665667),'Coleman Validation'!AB$665668,FALSE))</f>
        <v>2.2360025886916519</v>
      </c>
      <c r="AC108" s="317">
        <f ca="1">+IF(ISERROR(HLOOKUP($B108,INDIRECT("'Monthly Resource Report'!"&amp;'Coleman Validation'!AC$665666&amp;":"&amp;'Coleman Validation'!AC$665667),'Coleman Validation'!AC$665668,FALSE)),0,HLOOKUP($B108,INDIRECT("'Monthly Resource Report'!"&amp;'Coleman Validation'!AC$665666&amp;":"&amp;'Coleman Validation'!AC$665667),'Coleman Validation'!AC$665668,FALSE))</f>
        <v>0.32891633813596277</v>
      </c>
      <c r="AD108" s="318">
        <f ca="1">+IF(ISERROR(HLOOKUP($B108,INDIRECT("'Monthly Resource Report'!"&amp;'Coleman Validation'!AD$665666&amp;":"&amp;'Coleman Validation'!AD$665667),'Coleman Validation'!AD$665668,FALSE)),0,HLOOKUP($B108,INDIRECT("'Monthly Resource Report'!"&amp;'Coleman Validation'!AD$665666&amp;":"&amp;'Coleman Validation'!AD$665667),'Coleman Validation'!AD$665668,FALSE))</f>
        <v>0.20040201798515925</v>
      </c>
    </row>
    <row r="109" spans="2:30" s="29" customFormat="1">
      <c r="B109" s="301">
        <v>44501</v>
      </c>
      <c r="C109" s="294">
        <v>146</v>
      </c>
      <c r="D109" s="297">
        <v>2.236489522789765</v>
      </c>
      <c r="E109" s="299">
        <v>0.33</v>
      </c>
      <c r="F109" s="295">
        <v>0.2</v>
      </c>
      <c r="G109" s="294">
        <f ca="1">+IF(ISERROR(HLOOKUP($B109,INDIRECT("'Monthly Resource Report'!"&amp;'Coleman Validation'!G$665666&amp;":"&amp;'Coleman Validation'!G$665667),'Coleman Validation'!G$665668,FALSE)),0,HLOOKUP($B109,INDIRECT("'Monthly Resource Report'!"&amp;'Coleman Validation'!G$665666&amp;":"&amp;'Coleman Validation'!G$665667),'Coleman Validation'!G$665668,FALSE))</f>
        <v>146</v>
      </c>
      <c r="H109" s="297">
        <f ca="1">+IF(ISERROR(HLOOKUP($B109,INDIRECT("'Monthly Resource Report'!"&amp;'Coleman Validation'!H$665666&amp;":"&amp;'Coleman Validation'!H$665667),'Coleman Validation'!H$665668,FALSE)),0,HLOOKUP($B109,INDIRECT("'Monthly Resource Report'!"&amp;'Coleman Validation'!H$665666&amp;":"&amp;'Coleman Validation'!H$665667),'Coleman Validation'!H$665668,FALSE))</f>
        <v>2.2360007393107981</v>
      </c>
      <c r="I109" s="317">
        <f ca="1">+IF(ISERROR(HLOOKUP($B109,INDIRECT("'Monthly Resource Report'!"&amp;'Coleman Validation'!I$665666&amp;":"&amp;'Coleman Validation'!I$665667),'Coleman Validation'!I$665668,FALSE)),0,HLOOKUP($B109,INDIRECT("'Monthly Resource Report'!"&amp;'Coleman Validation'!I$665666&amp;":"&amp;'Coleman Validation'!I$665667),'Coleman Validation'!I$665668,FALSE))</f>
        <v>0.32947984116659906</v>
      </c>
      <c r="J109" s="318">
        <f ca="1">+IF(ISERROR(HLOOKUP($B109,INDIRECT("'Monthly Resource Report'!"&amp;'Coleman Validation'!J$665666&amp;":"&amp;'Coleman Validation'!J$665667),'Coleman Validation'!J$665668,FALSE)),0,HLOOKUP($B109,INDIRECT("'Monthly Resource Report'!"&amp;'Coleman Validation'!J$665666&amp;":"&amp;'Coleman Validation'!J$665667),'Coleman Validation'!J$665668,FALSE))</f>
        <v>0.20016013756047982</v>
      </c>
      <c r="L109" s="301">
        <v>44501</v>
      </c>
      <c r="M109" s="294">
        <v>146</v>
      </c>
      <c r="N109" s="297">
        <v>2.236489522789765</v>
      </c>
      <c r="O109" s="299">
        <v>0.33</v>
      </c>
      <c r="P109" s="295">
        <v>0.2</v>
      </c>
      <c r="Q109" s="294">
        <f ca="1">+IF(ISERROR(HLOOKUP($B109,INDIRECT("'Monthly Resource Report'!"&amp;'Coleman Validation'!Q$665666&amp;":"&amp;'Coleman Validation'!Q$665667),'Coleman Validation'!Q$665668,FALSE)),0,HLOOKUP($B109,INDIRECT("'Monthly Resource Report'!"&amp;'Coleman Validation'!Q$665666&amp;":"&amp;'Coleman Validation'!Q$665667),'Coleman Validation'!Q$665668,FALSE))</f>
        <v>146</v>
      </c>
      <c r="R109" s="297">
        <f ca="1">+IF(ISERROR(HLOOKUP($B109,INDIRECT("'Monthly Resource Report'!"&amp;'Coleman Validation'!R$665666&amp;":"&amp;'Coleman Validation'!R$665667),'Coleman Validation'!R$665668,FALSE)),0,HLOOKUP($B109,INDIRECT("'Monthly Resource Report'!"&amp;'Coleman Validation'!R$665666&amp;":"&amp;'Coleman Validation'!R$665667),'Coleman Validation'!R$665668,FALSE))</f>
        <v>2.2360005796946529</v>
      </c>
      <c r="S109" s="317">
        <f ca="1">+IF(ISERROR(HLOOKUP($B109,INDIRECT("'Monthly Resource Report'!"&amp;'Coleman Validation'!S$665666&amp;":"&amp;'Coleman Validation'!S$665667),'Coleman Validation'!S$665668,FALSE)),0,HLOOKUP($B109,INDIRECT("'Monthly Resource Report'!"&amp;'Coleman Validation'!S$665666&amp;":"&amp;'Coleman Validation'!S$665667),'Coleman Validation'!S$665668,FALSE))</f>
        <v>0.32941660945549017</v>
      </c>
      <c r="T109" s="318">
        <f ca="1">+IF(ISERROR(HLOOKUP($B109,INDIRECT("'Monthly Resource Report'!"&amp;'Coleman Validation'!T$665666&amp;":"&amp;'Coleman Validation'!T$665667),'Coleman Validation'!T$665668,FALSE)),0,HLOOKUP($B109,INDIRECT("'Monthly Resource Report'!"&amp;'Coleman Validation'!T$665666&amp;":"&amp;'Coleman Validation'!T$665667),'Coleman Validation'!T$665668,FALSE))</f>
        <v>0.20038427606561887</v>
      </c>
      <c r="V109" s="301">
        <v>44501</v>
      </c>
      <c r="W109" s="294">
        <v>151</v>
      </c>
      <c r="X109" s="297">
        <v>2.236489522789765</v>
      </c>
      <c r="Y109" s="299">
        <v>0.33</v>
      </c>
      <c r="Z109" s="295">
        <v>0.2</v>
      </c>
      <c r="AA109" s="294">
        <f ca="1">+IF(ISERROR(HLOOKUP($B109,INDIRECT("'Monthly Resource Report'!"&amp;'Coleman Validation'!AA$665666&amp;":"&amp;'Coleman Validation'!AA$665667),'Coleman Validation'!AA$665668,FALSE)),0,HLOOKUP($B109,INDIRECT("'Monthly Resource Report'!"&amp;'Coleman Validation'!AA$665666&amp;":"&amp;'Coleman Validation'!AA$665667),'Coleman Validation'!AA$665668,FALSE))</f>
        <v>151</v>
      </c>
      <c r="AB109" s="297">
        <f ca="1">+IF(ISERROR(HLOOKUP($B109,INDIRECT("'Monthly Resource Report'!"&amp;'Coleman Validation'!AB$665666&amp;":"&amp;'Coleman Validation'!AB$665667),'Coleman Validation'!AB$665668,FALSE)),0,HLOOKUP($B109,INDIRECT("'Monthly Resource Report'!"&amp;'Coleman Validation'!AB$665666&amp;":"&amp;'Coleman Validation'!AB$665667),'Coleman Validation'!AB$665668,FALSE))</f>
        <v>2.2360027426617735</v>
      </c>
      <c r="AC109" s="317">
        <f ca="1">+IF(ISERROR(HLOOKUP($B109,INDIRECT("'Monthly Resource Report'!"&amp;'Coleman Validation'!AC$665666&amp;":"&amp;'Coleman Validation'!AC$665667),'Coleman Validation'!AC$665668,FALSE)),0,HLOOKUP($B109,INDIRECT("'Monthly Resource Report'!"&amp;'Coleman Validation'!AC$665666&amp;":"&amp;'Coleman Validation'!AC$665667),'Coleman Validation'!AC$665668,FALSE))</f>
        <v>0.32967233162232407</v>
      </c>
      <c r="AD109" s="318">
        <f ca="1">+IF(ISERROR(HLOOKUP($B109,INDIRECT("'Monthly Resource Report'!"&amp;'Coleman Validation'!AD$665666&amp;":"&amp;'Coleman Validation'!AD$665667),'Coleman Validation'!AD$665668,FALSE)),0,HLOOKUP($B109,INDIRECT("'Monthly Resource Report'!"&amp;'Coleman Validation'!AD$665666&amp;":"&amp;'Coleman Validation'!AD$665667),'Coleman Validation'!AD$665668,FALSE))</f>
        <v>0.20079203454825828</v>
      </c>
    </row>
    <row r="110" spans="2:30" s="29" customFormat="1">
      <c r="B110" s="301">
        <v>44531</v>
      </c>
      <c r="C110" s="294">
        <v>146</v>
      </c>
      <c r="D110" s="297">
        <v>2.236489522789765</v>
      </c>
      <c r="E110" s="299">
        <v>0.33</v>
      </c>
      <c r="F110" s="295">
        <v>0.2</v>
      </c>
      <c r="G110" s="294">
        <f ca="1">+IF(ISERROR(HLOOKUP($B110,INDIRECT("'Monthly Resource Report'!"&amp;'Coleman Validation'!G$665666&amp;":"&amp;'Coleman Validation'!G$665667),'Coleman Validation'!G$665668,FALSE)),0,HLOOKUP($B110,INDIRECT("'Monthly Resource Report'!"&amp;'Coleman Validation'!G$665666&amp;":"&amp;'Coleman Validation'!G$665667),'Coleman Validation'!G$665668,FALSE))</f>
        <v>146</v>
      </c>
      <c r="H110" s="297">
        <f ca="1">+IF(ISERROR(HLOOKUP($B110,INDIRECT("'Monthly Resource Report'!"&amp;'Coleman Validation'!H$665666&amp;":"&amp;'Coleman Validation'!H$665667),'Coleman Validation'!H$665668,FALSE)),0,HLOOKUP($B110,INDIRECT("'Monthly Resource Report'!"&amp;'Coleman Validation'!H$665666&amp;":"&amp;'Coleman Validation'!H$665667),'Coleman Validation'!H$665668,FALSE))</f>
        <v>2.2359997954801107</v>
      </c>
      <c r="I110" s="317">
        <f ca="1">+IF(ISERROR(HLOOKUP($B110,INDIRECT("'Monthly Resource Report'!"&amp;'Coleman Validation'!I$665666&amp;":"&amp;'Coleman Validation'!I$665667),'Coleman Validation'!I$665668,FALSE)),0,HLOOKUP($B110,INDIRECT("'Monthly Resource Report'!"&amp;'Coleman Validation'!I$665666&amp;":"&amp;'Coleman Validation'!I$665667),'Coleman Validation'!I$665668,FALSE))</f>
        <v>0.32865401909467828</v>
      </c>
      <c r="J110" s="318">
        <f ca="1">+IF(ISERROR(HLOOKUP($B110,INDIRECT("'Monthly Resource Report'!"&amp;'Coleman Validation'!J$665666&amp;":"&amp;'Coleman Validation'!J$665667),'Coleman Validation'!J$665668,FALSE)),0,HLOOKUP($B110,INDIRECT("'Monthly Resource Report'!"&amp;'Coleman Validation'!J$665666&amp;":"&amp;'Coleman Validation'!J$665667),'Coleman Validation'!J$665668,FALSE))</f>
        <v>0.2003392586688881</v>
      </c>
      <c r="L110" s="301">
        <v>44531</v>
      </c>
      <c r="M110" s="294">
        <v>146</v>
      </c>
      <c r="N110" s="297">
        <v>2.236489522789765</v>
      </c>
      <c r="O110" s="299">
        <v>0.33</v>
      </c>
      <c r="P110" s="295">
        <v>0.2</v>
      </c>
      <c r="Q110" s="294">
        <f ca="1">+IF(ISERROR(HLOOKUP($B110,INDIRECT("'Monthly Resource Report'!"&amp;'Coleman Validation'!Q$665666&amp;":"&amp;'Coleman Validation'!Q$665667),'Coleman Validation'!Q$665668,FALSE)),0,HLOOKUP($B110,INDIRECT("'Monthly Resource Report'!"&amp;'Coleman Validation'!Q$665666&amp;":"&amp;'Coleman Validation'!Q$665667),'Coleman Validation'!Q$665668,FALSE))</f>
        <v>146</v>
      </c>
      <c r="R110" s="297">
        <f ca="1">+IF(ISERROR(HLOOKUP($B110,INDIRECT("'Monthly Resource Report'!"&amp;'Coleman Validation'!R$665666&amp;":"&amp;'Coleman Validation'!R$665667),'Coleman Validation'!R$665668,FALSE)),0,HLOOKUP($B110,INDIRECT("'Monthly Resource Report'!"&amp;'Coleman Validation'!R$665666&amp;":"&amp;'Coleman Validation'!R$665667),'Coleman Validation'!R$665668,FALSE))</f>
        <v>2.2359998977661912</v>
      </c>
      <c r="S110" s="317">
        <f ca="1">+IF(ISERROR(HLOOKUP($B110,INDIRECT("'Monthly Resource Report'!"&amp;'Coleman Validation'!S$665666&amp;":"&amp;'Coleman Validation'!S$665667),'Coleman Validation'!S$665668,FALSE)),0,HLOOKUP($B110,INDIRECT("'Monthly Resource Report'!"&amp;'Coleman Validation'!S$665666&amp;":"&amp;'Coleman Validation'!S$665667),'Coleman Validation'!S$665668,FALSE))</f>
        <v>0.32864493100371844</v>
      </c>
      <c r="T110" s="318">
        <f ca="1">+IF(ISERROR(HLOOKUP($B110,INDIRECT("'Monthly Resource Report'!"&amp;'Coleman Validation'!T$665666&amp;":"&amp;'Coleman Validation'!T$665667),'Coleman Validation'!T$665668,FALSE)),0,HLOOKUP($B110,INDIRECT("'Monthly Resource Report'!"&amp;'Coleman Validation'!T$665666&amp;":"&amp;'Coleman Validation'!T$665667),'Coleman Validation'!T$665668,FALSE))</f>
        <v>0.20075240198856809</v>
      </c>
      <c r="V110" s="301">
        <v>44531</v>
      </c>
      <c r="W110" s="294">
        <v>151</v>
      </c>
      <c r="X110" s="297">
        <v>2.236489522789765</v>
      </c>
      <c r="Y110" s="299">
        <v>0.33</v>
      </c>
      <c r="Z110" s="295">
        <v>0.2</v>
      </c>
      <c r="AA110" s="294">
        <f ca="1">+IF(ISERROR(HLOOKUP($B110,INDIRECT("'Monthly Resource Report'!"&amp;'Coleman Validation'!AA$665666&amp;":"&amp;'Coleman Validation'!AA$665667),'Coleman Validation'!AA$665668,FALSE)),0,HLOOKUP($B110,INDIRECT("'Monthly Resource Report'!"&amp;'Coleman Validation'!AA$665666&amp;":"&amp;'Coleman Validation'!AA$665667),'Coleman Validation'!AA$665668,FALSE))</f>
        <v>151</v>
      </c>
      <c r="AB110" s="297">
        <f ca="1">+IF(ISERROR(HLOOKUP($B110,INDIRECT("'Monthly Resource Report'!"&amp;'Coleman Validation'!AB$665666&amp;":"&amp;'Coleman Validation'!AB$665667),'Coleman Validation'!AB$665668,FALSE)),0,HLOOKUP($B110,INDIRECT("'Monthly Resource Report'!"&amp;'Coleman Validation'!AB$665666&amp;":"&amp;'Coleman Validation'!AB$665667),'Coleman Validation'!AB$665668,FALSE))</f>
        <v>2.2360023491387486</v>
      </c>
      <c r="AC110" s="317">
        <f ca="1">+IF(ISERROR(HLOOKUP($B110,INDIRECT("'Monthly Resource Report'!"&amp;'Coleman Validation'!AC$665666&amp;":"&amp;'Coleman Validation'!AC$665667),'Coleman Validation'!AC$665668,FALSE)),0,HLOOKUP($B110,INDIRECT("'Monthly Resource Report'!"&amp;'Coleman Validation'!AC$665666&amp;":"&amp;'Coleman Validation'!AC$665667),'Coleman Validation'!AC$665668,FALSE))</f>
        <v>0.32900810420534154</v>
      </c>
      <c r="AD110" s="318">
        <f ca="1">+IF(ISERROR(HLOOKUP($B110,INDIRECT("'Monthly Resource Report'!"&amp;'Coleman Validation'!AD$665666&amp;":"&amp;'Coleman Validation'!AD$665667),'Coleman Validation'!AD$665668,FALSE)),0,HLOOKUP($B110,INDIRECT("'Monthly Resource Report'!"&amp;'Coleman Validation'!AD$665666&amp;":"&amp;'Coleman Validation'!AD$665667),'Coleman Validation'!AD$665668,FALSE))</f>
        <v>0.20079775289126578</v>
      </c>
    </row>
    <row r="111" spans="2:30" s="29" customFormat="1">
      <c r="B111" s="301">
        <v>44562</v>
      </c>
      <c r="C111" s="294">
        <v>146</v>
      </c>
      <c r="D111" s="297">
        <v>2.2970983888573673</v>
      </c>
      <c r="E111" s="299">
        <v>0.33</v>
      </c>
      <c r="F111" s="295">
        <v>0.2</v>
      </c>
      <c r="G111" s="294">
        <f ca="1">+IF(ISERROR(HLOOKUP($B111,INDIRECT("'Monthly Resource Report'!"&amp;'Coleman Validation'!G$665666&amp;":"&amp;'Coleman Validation'!G$665667),'Coleman Validation'!G$665668,FALSE)),0,HLOOKUP($B111,INDIRECT("'Monthly Resource Report'!"&amp;'Coleman Validation'!G$665666&amp;":"&amp;'Coleman Validation'!G$665667),'Coleman Validation'!G$665668,FALSE))</f>
        <v>146</v>
      </c>
      <c r="H111" s="297">
        <f ca="1">+IF(ISERROR(HLOOKUP($B111,INDIRECT("'Monthly Resource Report'!"&amp;'Coleman Validation'!H$665666&amp;":"&amp;'Coleman Validation'!H$665667),'Coleman Validation'!H$665668,FALSE)),0,HLOOKUP($B111,INDIRECT("'Monthly Resource Report'!"&amp;'Coleman Validation'!H$665666&amp;":"&amp;'Coleman Validation'!H$665667),'Coleman Validation'!H$665668,FALSE))</f>
        <v>2.2970014989507344</v>
      </c>
      <c r="I111" s="317">
        <f ca="1">+IF(ISERROR(HLOOKUP($B111,INDIRECT("'Monthly Resource Report'!"&amp;'Coleman Validation'!I$665666&amp;":"&amp;'Coleman Validation'!I$665667),'Coleman Validation'!I$665668,FALSE)),0,HLOOKUP($B111,INDIRECT("'Monthly Resource Report'!"&amp;'Coleman Validation'!I$665666&amp;":"&amp;'Coleman Validation'!I$665667),'Coleman Validation'!I$665668,FALSE))</f>
        <v>0.32932118380432346</v>
      </c>
      <c r="J111" s="318">
        <f ca="1">+IF(ISERROR(HLOOKUP($B111,INDIRECT("'Monthly Resource Report'!"&amp;'Coleman Validation'!J$665666&amp;":"&amp;'Coleman Validation'!J$665667),'Coleman Validation'!J$665668,FALSE)),0,HLOOKUP($B111,INDIRECT("'Monthly Resource Report'!"&amp;'Coleman Validation'!J$665666&amp;":"&amp;'Coleman Validation'!J$665667),'Coleman Validation'!J$665668,FALSE))</f>
        <v>0.20032347894949817</v>
      </c>
      <c r="L111" s="301">
        <v>44562</v>
      </c>
      <c r="M111" s="294">
        <v>146</v>
      </c>
      <c r="N111" s="297">
        <v>2.2970983888573673</v>
      </c>
      <c r="O111" s="299">
        <v>0.33</v>
      </c>
      <c r="P111" s="295">
        <v>0.2</v>
      </c>
      <c r="Q111" s="294">
        <f ca="1">+IF(ISERROR(HLOOKUP($B111,INDIRECT("'Monthly Resource Report'!"&amp;'Coleman Validation'!Q$665666&amp;":"&amp;'Coleman Validation'!Q$665667),'Coleman Validation'!Q$665668,FALSE)),0,HLOOKUP($B111,INDIRECT("'Monthly Resource Report'!"&amp;'Coleman Validation'!Q$665666&amp;":"&amp;'Coleman Validation'!Q$665667),'Coleman Validation'!Q$665668,FALSE))</f>
        <v>146</v>
      </c>
      <c r="R111" s="297">
        <f ca="1">+IF(ISERROR(HLOOKUP($B111,INDIRECT("'Monthly Resource Report'!"&amp;'Coleman Validation'!R$665666&amp;":"&amp;'Coleman Validation'!R$665667),'Coleman Validation'!R$665668,FALSE)),0,HLOOKUP($B111,INDIRECT("'Monthly Resource Report'!"&amp;'Coleman Validation'!R$665666&amp;":"&amp;'Coleman Validation'!R$665667),'Coleman Validation'!R$665668,FALSE))</f>
        <v>2.297001569544832</v>
      </c>
      <c r="S111" s="317">
        <f ca="1">+IF(ISERROR(HLOOKUP($B111,INDIRECT("'Monthly Resource Report'!"&amp;'Coleman Validation'!S$665666&amp;":"&amp;'Coleman Validation'!S$665667),'Coleman Validation'!S$665668,FALSE)),0,HLOOKUP($B111,INDIRECT("'Monthly Resource Report'!"&amp;'Coleman Validation'!S$665666&amp;":"&amp;'Coleman Validation'!S$665667),'Coleman Validation'!S$665668,FALSE))</f>
        <v>0.32929872965485202</v>
      </c>
      <c r="T111" s="318">
        <f ca="1">+IF(ISERROR(HLOOKUP($B111,INDIRECT("'Monthly Resource Report'!"&amp;'Coleman Validation'!T$665666&amp;":"&amp;'Coleman Validation'!T$665667),'Coleman Validation'!T$665668,FALSE)),0,HLOOKUP($B111,INDIRECT("'Monthly Resource Report'!"&amp;'Coleman Validation'!T$665666&amp;":"&amp;'Coleman Validation'!T$665667),'Coleman Validation'!T$665668,FALSE))</f>
        <v>0.20054539816011085</v>
      </c>
      <c r="V111" s="301">
        <v>44562</v>
      </c>
      <c r="W111" s="294">
        <v>151</v>
      </c>
      <c r="X111" s="297">
        <v>2.2970983888573673</v>
      </c>
      <c r="Y111" s="299">
        <v>0.33</v>
      </c>
      <c r="Z111" s="295">
        <v>0.2</v>
      </c>
      <c r="AA111" s="294">
        <f ca="1">+IF(ISERROR(HLOOKUP($B111,INDIRECT("'Monthly Resource Report'!"&amp;'Coleman Validation'!AA$665666&amp;":"&amp;'Coleman Validation'!AA$665667),'Coleman Validation'!AA$665668,FALSE)),0,HLOOKUP($B111,INDIRECT("'Monthly Resource Report'!"&amp;'Coleman Validation'!AA$665666&amp;":"&amp;'Coleman Validation'!AA$665667),'Coleman Validation'!AA$665668,FALSE))</f>
        <v>151</v>
      </c>
      <c r="AB111" s="297">
        <f ca="1">+IF(ISERROR(HLOOKUP($B111,INDIRECT("'Monthly Resource Report'!"&amp;'Coleman Validation'!AB$665666&amp;":"&amp;'Coleman Validation'!AB$665667),'Coleman Validation'!AB$665668,FALSE)),0,HLOOKUP($B111,INDIRECT("'Monthly Resource Report'!"&amp;'Coleman Validation'!AB$665666&amp;":"&amp;'Coleman Validation'!AB$665667),'Coleman Validation'!AB$665668,FALSE))</f>
        <v>2.2970021565814771</v>
      </c>
      <c r="AC111" s="317">
        <f ca="1">+IF(ISERROR(HLOOKUP($B111,INDIRECT("'Monthly Resource Report'!"&amp;'Coleman Validation'!AC$665666&amp;":"&amp;'Coleman Validation'!AC$665667),'Coleman Validation'!AC$665668,FALSE)),0,HLOOKUP($B111,INDIRECT("'Monthly Resource Report'!"&amp;'Coleman Validation'!AC$665666&amp;":"&amp;'Coleman Validation'!AC$665667),'Coleman Validation'!AC$665668,FALSE))</f>
        <v>0.32967732838188651</v>
      </c>
      <c r="AD111" s="318">
        <f ca="1">+IF(ISERROR(HLOOKUP($B111,INDIRECT("'Monthly Resource Report'!"&amp;'Coleman Validation'!AD$665666&amp;":"&amp;'Coleman Validation'!AD$665667),'Coleman Validation'!AD$665668,FALSE)),0,HLOOKUP($B111,INDIRECT("'Monthly Resource Report'!"&amp;'Coleman Validation'!AD$665666&amp;":"&amp;'Coleman Validation'!AD$665667),'Coleman Validation'!AD$665668,FALSE))</f>
        <v>0.20058454663221986</v>
      </c>
    </row>
    <row r="112" spans="2:30" s="29" customFormat="1">
      <c r="B112" s="301">
        <v>44593</v>
      </c>
      <c r="C112" s="294">
        <v>146</v>
      </c>
      <c r="D112" s="297">
        <v>2.2970983888573673</v>
      </c>
      <c r="E112" s="299">
        <v>0.33</v>
      </c>
      <c r="F112" s="295">
        <v>0.2</v>
      </c>
      <c r="G112" s="294">
        <f ca="1">+IF(ISERROR(HLOOKUP($B112,INDIRECT("'Monthly Resource Report'!"&amp;'Coleman Validation'!G$665666&amp;":"&amp;'Coleman Validation'!G$665667),'Coleman Validation'!G$665668,FALSE)),0,HLOOKUP($B112,INDIRECT("'Monthly Resource Report'!"&amp;'Coleman Validation'!G$665666&amp;":"&amp;'Coleman Validation'!G$665667),'Coleman Validation'!G$665668,FALSE))</f>
        <v>146</v>
      </c>
      <c r="H112" s="297">
        <f ca="1">+IF(ISERROR(HLOOKUP($B112,INDIRECT("'Monthly Resource Report'!"&amp;'Coleman Validation'!H$665666&amp;":"&amp;'Coleman Validation'!H$665667),'Coleman Validation'!H$665668,FALSE)),0,HLOOKUP($B112,INDIRECT("'Monthly Resource Report'!"&amp;'Coleman Validation'!H$665666&amp;":"&amp;'Coleman Validation'!H$665667),'Coleman Validation'!H$665668,FALSE))</f>
        <v>2.2970012921180798</v>
      </c>
      <c r="I112" s="317">
        <f ca="1">+IF(ISERROR(HLOOKUP($B112,INDIRECT("'Monthly Resource Report'!"&amp;'Coleman Validation'!I$665666&amp;":"&amp;'Coleman Validation'!I$665667),'Coleman Validation'!I$665668,FALSE)),0,HLOOKUP($B112,INDIRECT("'Monthly Resource Report'!"&amp;'Coleman Validation'!I$665666&amp;":"&amp;'Coleman Validation'!I$665667),'Coleman Validation'!I$665668,FALSE))</f>
        <v>0.32935148980268136</v>
      </c>
      <c r="J112" s="318">
        <f ca="1">+IF(ISERROR(HLOOKUP($B112,INDIRECT("'Monthly Resource Report'!"&amp;'Coleman Validation'!J$665666&amp;":"&amp;'Coleman Validation'!J$665667),'Coleman Validation'!J$665668,FALSE)),0,HLOOKUP($B112,INDIRECT("'Monthly Resource Report'!"&amp;'Coleman Validation'!J$665666&amp;":"&amp;'Coleman Validation'!J$665667),'Coleman Validation'!J$665668,FALSE))</f>
        <v>0.20034992660191364</v>
      </c>
      <c r="L112" s="301">
        <v>44593</v>
      </c>
      <c r="M112" s="294">
        <v>146</v>
      </c>
      <c r="N112" s="297">
        <v>2.2970983888573673</v>
      </c>
      <c r="O112" s="299">
        <v>0.33</v>
      </c>
      <c r="P112" s="295">
        <v>0.2</v>
      </c>
      <c r="Q112" s="294">
        <f ca="1">+IF(ISERROR(HLOOKUP($B112,INDIRECT("'Monthly Resource Report'!"&amp;'Coleman Validation'!Q$665666&amp;":"&amp;'Coleman Validation'!Q$665667),'Coleman Validation'!Q$665668,FALSE)),0,HLOOKUP($B112,INDIRECT("'Monthly Resource Report'!"&amp;'Coleman Validation'!Q$665666&amp;":"&amp;'Coleman Validation'!Q$665667),'Coleman Validation'!Q$665668,FALSE))</f>
        <v>146</v>
      </c>
      <c r="R112" s="297">
        <f ca="1">+IF(ISERROR(HLOOKUP($B112,INDIRECT("'Monthly Resource Report'!"&amp;'Coleman Validation'!R$665666&amp;":"&amp;'Coleman Validation'!R$665667),'Coleman Validation'!R$665668,FALSE)),0,HLOOKUP($B112,INDIRECT("'Monthly Resource Report'!"&amp;'Coleman Validation'!R$665666&amp;":"&amp;'Coleman Validation'!R$665667),'Coleman Validation'!R$665668,FALSE))</f>
        <v>2.2970011819416984</v>
      </c>
      <c r="S112" s="317">
        <f ca="1">+IF(ISERROR(HLOOKUP($B112,INDIRECT("'Monthly Resource Report'!"&amp;'Coleman Validation'!S$665666&amp;":"&amp;'Coleman Validation'!S$665667),'Coleman Validation'!S$665668,FALSE)),0,HLOOKUP($B112,INDIRECT("'Monthly Resource Report'!"&amp;'Coleman Validation'!S$665666&amp;":"&amp;'Coleman Validation'!S$665667),'Coleman Validation'!S$665668,FALSE))</f>
        <v>0.32933944425906131</v>
      </c>
      <c r="T112" s="318">
        <f ca="1">+IF(ISERROR(HLOOKUP($B112,INDIRECT("'Monthly Resource Report'!"&amp;'Coleman Validation'!T$665666&amp;":"&amp;'Coleman Validation'!T$665667),'Coleman Validation'!T$665668,FALSE)),0,HLOOKUP($B112,INDIRECT("'Monthly Resource Report'!"&amp;'Coleman Validation'!T$665666&amp;":"&amp;'Coleman Validation'!T$665667),'Coleman Validation'!T$665668,FALSE))</f>
        <v>0.2004120658220804</v>
      </c>
      <c r="V112" s="301">
        <v>44593</v>
      </c>
      <c r="W112" s="294">
        <v>151</v>
      </c>
      <c r="X112" s="297">
        <v>2.2970983888573673</v>
      </c>
      <c r="Y112" s="299">
        <v>0.33</v>
      </c>
      <c r="Z112" s="295">
        <v>0.2</v>
      </c>
      <c r="AA112" s="294">
        <f ca="1">+IF(ISERROR(HLOOKUP($B112,INDIRECT("'Monthly Resource Report'!"&amp;'Coleman Validation'!AA$665666&amp;":"&amp;'Coleman Validation'!AA$665667),'Coleman Validation'!AA$665668,FALSE)),0,HLOOKUP($B112,INDIRECT("'Monthly Resource Report'!"&amp;'Coleman Validation'!AA$665666&amp;":"&amp;'Coleman Validation'!AA$665667),'Coleman Validation'!AA$665668,FALSE))</f>
        <v>151</v>
      </c>
      <c r="AB112" s="297">
        <f ca="1">+IF(ISERROR(HLOOKUP($B112,INDIRECT("'Monthly Resource Report'!"&amp;'Coleman Validation'!AB$665666&amp;":"&amp;'Coleman Validation'!AB$665667),'Coleman Validation'!AB$665668,FALSE)),0,HLOOKUP($B112,INDIRECT("'Monthly Resource Report'!"&amp;'Coleman Validation'!AB$665666&amp;":"&amp;'Coleman Validation'!AB$665667),'Coleman Validation'!AB$665668,FALSE))</f>
        <v>2.2970025207399929</v>
      </c>
      <c r="AC112" s="317">
        <f ca="1">+IF(ISERROR(HLOOKUP($B112,INDIRECT("'Monthly Resource Report'!"&amp;'Coleman Validation'!AC$665666&amp;":"&amp;'Coleman Validation'!AC$665667),'Coleman Validation'!AC$665668,FALSE)),0,HLOOKUP($B112,INDIRECT("'Monthly Resource Report'!"&amp;'Coleman Validation'!AC$665666&amp;":"&amp;'Coleman Validation'!AC$665667),'Coleman Validation'!AC$665668,FALSE))</f>
        <v>0.32968453256922281</v>
      </c>
      <c r="AD112" s="318">
        <f ca="1">+IF(ISERROR(HLOOKUP($B112,INDIRECT("'Monthly Resource Report'!"&amp;'Coleman Validation'!AD$665666&amp;":"&amp;'Coleman Validation'!AD$665667),'Coleman Validation'!AD$665668,FALSE)),0,HLOOKUP($B112,INDIRECT("'Monthly Resource Report'!"&amp;'Coleman Validation'!AD$665666&amp;":"&amp;'Coleman Validation'!AD$665667),'Coleman Validation'!AD$665668,FALSE))</f>
        <v>0.20064573764961874</v>
      </c>
    </row>
    <row r="113" spans="2:30" s="29" customFormat="1">
      <c r="B113" s="301">
        <v>44621</v>
      </c>
      <c r="C113" s="294">
        <v>146</v>
      </c>
      <c r="D113" s="297">
        <v>2.2970983888573673</v>
      </c>
      <c r="E113" s="299">
        <v>0.33</v>
      </c>
      <c r="F113" s="295">
        <v>0.2</v>
      </c>
      <c r="G113" s="294">
        <f ca="1">+IF(ISERROR(HLOOKUP($B113,INDIRECT("'Monthly Resource Report'!"&amp;'Coleman Validation'!G$665666&amp;":"&amp;'Coleman Validation'!G$665667),'Coleman Validation'!G$665668,FALSE)),0,HLOOKUP($B113,INDIRECT("'Monthly Resource Report'!"&amp;'Coleman Validation'!G$665666&amp;":"&amp;'Coleman Validation'!G$665667),'Coleman Validation'!G$665668,FALSE))</f>
        <v>146</v>
      </c>
      <c r="H113" s="297">
        <f ca="1">+IF(ISERROR(HLOOKUP($B113,INDIRECT("'Monthly Resource Report'!"&amp;'Coleman Validation'!H$665666&amp;":"&amp;'Coleman Validation'!H$665667),'Coleman Validation'!H$665668,FALSE)),0,HLOOKUP($B113,INDIRECT("'Monthly Resource Report'!"&amp;'Coleman Validation'!H$665666&amp;":"&amp;'Coleman Validation'!H$665667),'Coleman Validation'!H$665668,FALSE))</f>
        <v>2.2970009650877037</v>
      </c>
      <c r="I113" s="317">
        <f ca="1">+IF(ISERROR(HLOOKUP($B113,INDIRECT("'Monthly Resource Report'!"&amp;'Coleman Validation'!I$665666&amp;":"&amp;'Coleman Validation'!I$665667),'Coleman Validation'!I$665668,FALSE)),0,HLOOKUP($B113,INDIRECT("'Monthly Resource Report'!"&amp;'Coleman Validation'!I$665666&amp;":"&amp;'Coleman Validation'!I$665667),'Coleman Validation'!I$665668,FALSE))</f>
        <v>0.32943629206692915</v>
      </c>
      <c r="J113" s="318">
        <f ca="1">+IF(ISERROR(HLOOKUP($B113,INDIRECT("'Monthly Resource Report'!"&amp;'Coleman Validation'!J$665666&amp;":"&amp;'Coleman Validation'!J$665667),'Coleman Validation'!J$665668,FALSE)),0,HLOOKUP($B113,INDIRECT("'Monthly Resource Report'!"&amp;'Coleman Validation'!J$665666&amp;":"&amp;'Coleman Validation'!J$665667),'Coleman Validation'!J$665668,FALSE))</f>
        <v>0.20048363989332041</v>
      </c>
      <c r="L113" s="301">
        <v>44621</v>
      </c>
      <c r="M113" s="294">
        <v>146</v>
      </c>
      <c r="N113" s="297">
        <v>2.2970983888573673</v>
      </c>
      <c r="O113" s="299">
        <v>0.33</v>
      </c>
      <c r="P113" s="295">
        <v>0.2</v>
      </c>
      <c r="Q113" s="294">
        <f ca="1">+IF(ISERROR(HLOOKUP($B113,INDIRECT("'Monthly Resource Report'!"&amp;'Coleman Validation'!Q$665666&amp;":"&amp;'Coleman Validation'!Q$665667),'Coleman Validation'!Q$665668,FALSE)),0,HLOOKUP($B113,INDIRECT("'Monthly Resource Report'!"&amp;'Coleman Validation'!Q$665666&amp;":"&amp;'Coleman Validation'!Q$665667),'Coleman Validation'!Q$665668,FALSE))</f>
        <v>146</v>
      </c>
      <c r="R113" s="297">
        <f ca="1">+IF(ISERROR(HLOOKUP($B113,INDIRECT("'Monthly Resource Report'!"&amp;'Coleman Validation'!R$665666&amp;":"&amp;'Coleman Validation'!R$665667),'Coleman Validation'!R$665668,FALSE)),0,HLOOKUP($B113,INDIRECT("'Monthly Resource Report'!"&amp;'Coleman Validation'!R$665666&amp;":"&amp;'Coleman Validation'!R$665667),'Coleman Validation'!R$665668,FALSE))</f>
        <v>2.2970009644160312</v>
      </c>
      <c r="S113" s="317">
        <f ca="1">+IF(ISERROR(HLOOKUP($B113,INDIRECT("'Monthly Resource Report'!"&amp;'Coleman Validation'!S$665666&amp;":"&amp;'Coleman Validation'!S$665667),'Coleman Validation'!S$665668,FALSE)),0,HLOOKUP($B113,INDIRECT("'Monthly Resource Report'!"&amp;'Coleman Validation'!S$665666&amp;":"&amp;'Coleman Validation'!S$665667),'Coleman Validation'!S$665668,FALSE))</f>
        <v>0.32943341060311415</v>
      </c>
      <c r="T113" s="318">
        <f ca="1">+IF(ISERROR(HLOOKUP($B113,INDIRECT("'Monthly Resource Report'!"&amp;'Coleman Validation'!T$665666&amp;":"&amp;'Coleman Validation'!T$665667),'Coleman Validation'!T$665668,FALSE)),0,HLOOKUP($B113,INDIRECT("'Monthly Resource Report'!"&amp;'Coleman Validation'!T$665666&amp;":"&amp;'Coleman Validation'!T$665667),'Coleman Validation'!T$665668,FALSE))</f>
        <v>0.20043993678755062</v>
      </c>
      <c r="V113" s="301">
        <v>44621</v>
      </c>
      <c r="W113" s="294">
        <v>151</v>
      </c>
      <c r="X113" s="297">
        <v>2.2970983888573673</v>
      </c>
      <c r="Y113" s="299">
        <v>0.33</v>
      </c>
      <c r="Z113" s="295">
        <v>0.2</v>
      </c>
      <c r="AA113" s="294">
        <f ca="1">+IF(ISERROR(HLOOKUP($B113,INDIRECT("'Monthly Resource Report'!"&amp;'Coleman Validation'!AA$665666&amp;":"&amp;'Coleman Validation'!AA$665667),'Coleman Validation'!AA$665668,FALSE)),0,HLOOKUP($B113,INDIRECT("'Monthly Resource Report'!"&amp;'Coleman Validation'!AA$665666&amp;":"&amp;'Coleman Validation'!AA$665667),'Coleman Validation'!AA$665668,FALSE))</f>
        <v>151</v>
      </c>
      <c r="AB113" s="297">
        <f ca="1">+IF(ISERROR(HLOOKUP($B113,INDIRECT("'Monthly Resource Report'!"&amp;'Coleman Validation'!AB$665666&amp;":"&amp;'Coleman Validation'!AB$665667),'Coleman Validation'!AB$665668,FALSE)),0,HLOOKUP($B113,INDIRECT("'Monthly Resource Report'!"&amp;'Coleman Validation'!AB$665666&amp;":"&amp;'Coleman Validation'!AB$665667),'Coleman Validation'!AB$665668,FALSE))</f>
        <v>2.2970024282006194</v>
      </c>
      <c r="AC113" s="317">
        <f ca="1">+IF(ISERROR(HLOOKUP($B113,INDIRECT("'Monthly Resource Report'!"&amp;'Coleman Validation'!AC$665666&amp;":"&amp;'Coleman Validation'!AC$665667),'Coleman Validation'!AC$665668,FALSE)),0,HLOOKUP($B113,INDIRECT("'Monthly Resource Report'!"&amp;'Coleman Validation'!AC$665666&amp;":"&amp;'Coleman Validation'!AC$665667),'Coleman Validation'!AC$665668,FALSE))</f>
        <v>0.32973928866905872</v>
      </c>
      <c r="AD113" s="318">
        <f ca="1">+IF(ISERROR(HLOOKUP($B113,INDIRECT("'Monthly Resource Report'!"&amp;'Coleman Validation'!AD$665666&amp;":"&amp;'Coleman Validation'!AD$665667),'Coleman Validation'!AD$665668,FALSE)),0,HLOOKUP($B113,INDIRECT("'Monthly Resource Report'!"&amp;'Coleman Validation'!AD$665666&amp;":"&amp;'Coleman Validation'!AD$665667),'Coleman Validation'!AD$665668,FALSE))</f>
        <v>0.20057668249235661</v>
      </c>
    </row>
    <row r="114" spans="2:30" s="29" customFormat="1">
      <c r="B114" s="301">
        <v>44652</v>
      </c>
      <c r="C114" s="294">
        <v>146</v>
      </c>
      <c r="D114" s="297">
        <v>2.2970983888573673</v>
      </c>
      <c r="E114" s="299">
        <v>0.33</v>
      </c>
      <c r="F114" s="295">
        <v>0.2</v>
      </c>
      <c r="G114" s="294">
        <f ca="1">+IF(ISERROR(HLOOKUP($B114,INDIRECT("'Monthly Resource Report'!"&amp;'Coleman Validation'!G$665666&amp;":"&amp;'Coleman Validation'!G$665667),'Coleman Validation'!G$665668,FALSE)),0,HLOOKUP($B114,INDIRECT("'Monthly Resource Report'!"&amp;'Coleman Validation'!G$665666&amp;":"&amp;'Coleman Validation'!G$665667),'Coleman Validation'!G$665668,FALSE))</f>
        <v>146</v>
      </c>
      <c r="H114" s="297">
        <f ca="1">+IF(ISERROR(HLOOKUP($B114,INDIRECT("'Monthly Resource Report'!"&amp;'Coleman Validation'!H$665666&amp;":"&amp;'Coleman Validation'!H$665667),'Coleman Validation'!H$665668,FALSE)),0,HLOOKUP($B114,INDIRECT("'Monthly Resource Report'!"&amp;'Coleman Validation'!H$665666&amp;":"&amp;'Coleman Validation'!H$665667),'Coleman Validation'!H$665668,FALSE))</f>
        <v>2.2970011182493915</v>
      </c>
      <c r="I114" s="317">
        <f ca="1">+IF(ISERROR(HLOOKUP($B114,INDIRECT("'Monthly Resource Report'!"&amp;'Coleman Validation'!I$665666&amp;":"&amp;'Coleman Validation'!I$665667),'Coleman Validation'!I$665668,FALSE)),0,HLOOKUP($B114,INDIRECT("'Monthly Resource Report'!"&amp;'Coleman Validation'!I$665666&amp;":"&amp;'Coleman Validation'!I$665667),'Coleman Validation'!I$665668,FALSE))</f>
        <v>0.32854337131094374</v>
      </c>
      <c r="J114" s="318">
        <f ca="1">+IF(ISERROR(HLOOKUP($B114,INDIRECT("'Monthly Resource Report'!"&amp;'Coleman Validation'!J$665666&amp;":"&amp;'Coleman Validation'!J$665667),'Coleman Validation'!J$665668,FALSE)),0,HLOOKUP($B114,INDIRECT("'Monthly Resource Report'!"&amp;'Coleman Validation'!J$665666&amp;":"&amp;'Coleman Validation'!J$665667),'Coleman Validation'!J$665668,FALSE))</f>
        <v>0.20035135710248467</v>
      </c>
      <c r="L114" s="301">
        <v>44652</v>
      </c>
      <c r="M114" s="294">
        <v>146</v>
      </c>
      <c r="N114" s="297">
        <v>2.2970983888573673</v>
      </c>
      <c r="O114" s="299">
        <v>0.33</v>
      </c>
      <c r="P114" s="295">
        <v>0.2</v>
      </c>
      <c r="Q114" s="294">
        <f ca="1">+IF(ISERROR(HLOOKUP($B114,INDIRECT("'Monthly Resource Report'!"&amp;'Coleman Validation'!Q$665666&amp;":"&amp;'Coleman Validation'!Q$665667),'Coleman Validation'!Q$665668,FALSE)),0,HLOOKUP($B114,INDIRECT("'Monthly Resource Report'!"&amp;'Coleman Validation'!Q$665666&amp;":"&amp;'Coleman Validation'!Q$665667),'Coleman Validation'!Q$665668,FALSE))</f>
        <v>146</v>
      </c>
      <c r="R114" s="297">
        <f ca="1">+IF(ISERROR(HLOOKUP($B114,INDIRECT("'Monthly Resource Report'!"&amp;'Coleman Validation'!R$665666&amp;":"&amp;'Coleman Validation'!R$665667),'Coleman Validation'!R$665668,FALSE)),0,HLOOKUP($B114,INDIRECT("'Monthly Resource Report'!"&amp;'Coleman Validation'!R$665666&amp;":"&amp;'Coleman Validation'!R$665667),'Coleman Validation'!R$665668,FALSE))</f>
        <v>2.2970013582257014</v>
      </c>
      <c r="S114" s="317">
        <f ca="1">+IF(ISERROR(HLOOKUP($B114,INDIRECT("'Monthly Resource Report'!"&amp;'Coleman Validation'!S$665666&amp;":"&amp;'Coleman Validation'!S$665667),'Coleman Validation'!S$665668,FALSE)),0,HLOOKUP($B114,INDIRECT("'Monthly Resource Report'!"&amp;'Coleman Validation'!S$665666&amp;":"&amp;'Coleman Validation'!S$665667),'Coleman Validation'!S$665668,FALSE))</f>
        <v>0.32870004434076844</v>
      </c>
      <c r="T114" s="318">
        <f ca="1">+IF(ISERROR(HLOOKUP($B114,INDIRECT("'Monthly Resource Report'!"&amp;'Coleman Validation'!T$665666&amp;":"&amp;'Coleman Validation'!T$665667),'Coleman Validation'!T$665668,FALSE)),0,HLOOKUP($B114,INDIRECT("'Monthly Resource Report'!"&amp;'Coleman Validation'!T$665666&amp;":"&amp;'Coleman Validation'!T$665667),'Coleman Validation'!T$665668,FALSE))</f>
        <v>0.20038171618052478</v>
      </c>
      <c r="V114" s="301">
        <v>44652</v>
      </c>
      <c r="W114" s="294">
        <v>151</v>
      </c>
      <c r="X114" s="297">
        <v>2.2970983888573673</v>
      </c>
      <c r="Y114" s="299">
        <v>0.33</v>
      </c>
      <c r="Z114" s="295">
        <v>0.2</v>
      </c>
      <c r="AA114" s="294">
        <f ca="1">+IF(ISERROR(HLOOKUP($B114,INDIRECT("'Monthly Resource Report'!"&amp;'Coleman Validation'!AA$665666&amp;":"&amp;'Coleman Validation'!AA$665667),'Coleman Validation'!AA$665668,FALSE)),0,HLOOKUP($B114,INDIRECT("'Monthly Resource Report'!"&amp;'Coleman Validation'!AA$665666&amp;":"&amp;'Coleman Validation'!AA$665667),'Coleman Validation'!AA$665668,FALSE))</f>
        <v>151</v>
      </c>
      <c r="AB114" s="297">
        <f ca="1">+IF(ISERROR(HLOOKUP($B114,INDIRECT("'Monthly Resource Report'!"&amp;'Coleman Validation'!AB$665666&amp;":"&amp;'Coleman Validation'!AB$665667),'Coleman Validation'!AB$665668,FALSE)),0,HLOOKUP($B114,INDIRECT("'Monthly Resource Report'!"&amp;'Coleman Validation'!AB$665666&amp;":"&amp;'Coleman Validation'!AB$665667),'Coleman Validation'!AB$665668,FALSE))</f>
        <v>2.2970023066277103</v>
      </c>
      <c r="AC114" s="317">
        <f ca="1">+IF(ISERROR(HLOOKUP($B114,INDIRECT("'Monthly Resource Report'!"&amp;'Coleman Validation'!AC$665666&amp;":"&amp;'Coleman Validation'!AC$665667),'Coleman Validation'!AC$665668,FALSE)),0,HLOOKUP($B114,INDIRECT("'Monthly Resource Report'!"&amp;'Coleman Validation'!AC$665666&amp;":"&amp;'Coleman Validation'!AC$665667),'Coleman Validation'!AC$665668,FALSE))</f>
        <v>0.32920328837569462</v>
      </c>
      <c r="AD114" s="318">
        <f ca="1">+IF(ISERROR(HLOOKUP($B114,INDIRECT("'Monthly Resource Report'!"&amp;'Coleman Validation'!AD$665666&amp;":"&amp;'Coleman Validation'!AD$665667),'Coleman Validation'!AD$665668,FALSE)),0,HLOOKUP($B114,INDIRECT("'Monthly Resource Report'!"&amp;'Coleman Validation'!AD$665666&amp;":"&amp;'Coleman Validation'!AD$665667),'Coleman Validation'!AD$665668,FALSE))</f>
        <v>0.20101411979779496</v>
      </c>
    </row>
    <row r="115" spans="2:30" s="29" customFormat="1">
      <c r="B115" s="301">
        <v>44682</v>
      </c>
      <c r="C115" s="294">
        <v>146</v>
      </c>
      <c r="D115" s="297">
        <v>2.2970983888573673</v>
      </c>
      <c r="E115" s="299">
        <v>0.33</v>
      </c>
      <c r="F115" s="295">
        <v>0.2</v>
      </c>
      <c r="G115" s="294">
        <f ca="1">+IF(ISERROR(HLOOKUP($B115,INDIRECT("'Monthly Resource Report'!"&amp;'Coleman Validation'!G$665666&amp;":"&amp;'Coleman Validation'!G$665667),'Coleman Validation'!G$665668,FALSE)),0,HLOOKUP($B115,INDIRECT("'Monthly Resource Report'!"&amp;'Coleman Validation'!G$665666&amp;":"&amp;'Coleman Validation'!G$665667),'Coleman Validation'!G$665668,FALSE))</f>
        <v>146</v>
      </c>
      <c r="H115" s="297">
        <f ca="1">+IF(ISERROR(HLOOKUP($B115,INDIRECT("'Monthly Resource Report'!"&amp;'Coleman Validation'!H$665666&amp;":"&amp;'Coleman Validation'!H$665667),'Coleman Validation'!H$665668,FALSE)),0,HLOOKUP($B115,INDIRECT("'Monthly Resource Report'!"&amp;'Coleman Validation'!H$665666&amp;":"&amp;'Coleman Validation'!H$665667),'Coleman Validation'!H$665668,FALSE))</f>
        <v>2.2970008156606849</v>
      </c>
      <c r="I115" s="317">
        <f ca="1">+IF(ISERROR(HLOOKUP($B115,INDIRECT("'Monthly Resource Report'!"&amp;'Coleman Validation'!I$665666&amp;":"&amp;'Coleman Validation'!I$665667),'Coleman Validation'!I$665668,FALSE)),0,HLOOKUP($B115,INDIRECT("'Monthly Resource Report'!"&amp;'Coleman Validation'!I$665666&amp;":"&amp;'Coleman Validation'!I$665667),'Coleman Validation'!I$665668,FALSE))</f>
        <v>0.32745586700180873</v>
      </c>
      <c r="J115" s="318">
        <f ca="1">+IF(ISERROR(HLOOKUP($B115,INDIRECT("'Monthly Resource Report'!"&amp;'Coleman Validation'!J$665666&amp;":"&amp;'Coleman Validation'!J$665667),'Coleman Validation'!J$665668,FALSE)),0,HLOOKUP($B115,INDIRECT("'Monthly Resource Report'!"&amp;'Coleman Validation'!J$665666&amp;":"&amp;'Coleman Validation'!J$665667),'Coleman Validation'!J$665668,FALSE))</f>
        <v>0.20339704261591476</v>
      </c>
      <c r="L115" s="301">
        <v>44682</v>
      </c>
      <c r="M115" s="294">
        <v>146</v>
      </c>
      <c r="N115" s="297">
        <v>2.2970983888573673</v>
      </c>
      <c r="O115" s="299">
        <v>0.33</v>
      </c>
      <c r="P115" s="295">
        <v>0.2</v>
      </c>
      <c r="Q115" s="294">
        <f ca="1">+IF(ISERROR(HLOOKUP($B115,INDIRECT("'Monthly Resource Report'!"&amp;'Coleman Validation'!Q$665666&amp;":"&amp;'Coleman Validation'!Q$665667),'Coleman Validation'!Q$665668,FALSE)),0,HLOOKUP($B115,INDIRECT("'Monthly Resource Report'!"&amp;'Coleman Validation'!Q$665666&amp;":"&amp;'Coleman Validation'!Q$665667),'Coleman Validation'!Q$665668,FALSE))</f>
        <v>146</v>
      </c>
      <c r="R115" s="297">
        <f ca="1">+IF(ISERROR(HLOOKUP($B115,INDIRECT("'Monthly Resource Report'!"&amp;'Coleman Validation'!R$665666&amp;":"&amp;'Coleman Validation'!R$665667),'Coleman Validation'!R$665668,FALSE)),0,HLOOKUP($B115,INDIRECT("'Monthly Resource Report'!"&amp;'Coleman Validation'!R$665666&amp;":"&amp;'Coleman Validation'!R$665667),'Coleman Validation'!R$665668,FALSE))</f>
        <v>2.2970017736637174</v>
      </c>
      <c r="S115" s="317">
        <f ca="1">+IF(ISERROR(HLOOKUP($B115,INDIRECT("'Monthly Resource Report'!"&amp;'Coleman Validation'!S$665666&amp;":"&amp;'Coleman Validation'!S$665667),'Coleman Validation'!S$665668,FALSE)),0,HLOOKUP($B115,INDIRECT("'Monthly Resource Report'!"&amp;'Coleman Validation'!S$665666&amp;":"&amp;'Coleman Validation'!S$665667),'Coleman Validation'!S$665668,FALSE))</f>
        <v>0.32780605798108875</v>
      </c>
      <c r="T115" s="318">
        <f ca="1">+IF(ISERROR(HLOOKUP($B115,INDIRECT("'Monthly Resource Report'!"&amp;'Coleman Validation'!T$665666&amp;":"&amp;'Coleman Validation'!T$665667),'Coleman Validation'!T$665668,FALSE)),0,HLOOKUP($B115,INDIRECT("'Monthly Resource Report'!"&amp;'Coleman Validation'!T$665666&amp;":"&amp;'Coleman Validation'!T$665667),'Coleman Validation'!T$665668,FALSE))</f>
        <v>0.20039183079826889</v>
      </c>
      <c r="V115" s="301">
        <v>44682</v>
      </c>
      <c r="W115" s="294">
        <v>151</v>
      </c>
      <c r="X115" s="297">
        <v>2.2970983888573673</v>
      </c>
      <c r="Y115" s="299">
        <v>0.33</v>
      </c>
      <c r="Z115" s="295">
        <v>0.2</v>
      </c>
      <c r="AA115" s="294">
        <f ca="1">+IF(ISERROR(HLOOKUP($B115,INDIRECT("'Monthly Resource Report'!"&amp;'Coleman Validation'!AA$665666&amp;":"&amp;'Coleman Validation'!AA$665667),'Coleman Validation'!AA$665668,FALSE)),0,HLOOKUP($B115,INDIRECT("'Monthly Resource Report'!"&amp;'Coleman Validation'!AA$665666&amp;":"&amp;'Coleman Validation'!AA$665667),'Coleman Validation'!AA$665668,FALSE))</f>
        <v>151</v>
      </c>
      <c r="AB115" s="297">
        <f ca="1">+IF(ISERROR(HLOOKUP($B115,INDIRECT("'Monthly Resource Report'!"&amp;'Coleman Validation'!AB$665666&amp;":"&amp;'Coleman Validation'!AB$665667),'Coleman Validation'!AB$665668,FALSE)),0,HLOOKUP($B115,INDIRECT("'Monthly Resource Report'!"&amp;'Coleman Validation'!AB$665666&amp;":"&amp;'Coleman Validation'!AB$665667),'Coleman Validation'!AB$665668,FALSE))</f>
        <v>2.2970023562296982</v>
      </c>
      <c r="AC115" s="317">
        <f ca="1">+IF(ISERROR(HLOOKUP($B115,INDIRECT("'Monthly Resource Report'!"&amp;'Coleman Validation'!AC$665666&amp;":"&amp;'Coleman Validation'!AC$665667),'Coleman Validation'!AC$665668,FALSE)),0,HLOOKUP($B115,INDIRECT("'Monthly Resource Report'!"&amp;'Coleman Validation'!AC$665666&amp;":"&amp;'Coleman Validation'!AC$665667),'Coleman Validation'!AC$665668,FALSE))</f>
        <v>0.32795288895920588</v>
      </c>
      <c r="AD115" s="318">
        <f ca="1">+IF(ISERROR(HLOOKUP($B115,INDIRECT("'Monthly Resource Report'!"&amp;'Coleman Validation'!AD$665666&amp;":"&amp;'Coleman Validation'!AD$665667),'Coleman Validation'!AD$665668,FALSE)),0,HLOOKUP($B115,INDIRECT("'Monthly Resource Report'!"&amp;'Coleman Validation'!AD$665666&amp;":"&amp;'Coleman Validation'!AD$665667),'Coleman Validation'!AD$665668,FALSE))</f>
        <v>0.20082202018716352</v>
      </c>
    </row>
    <row r="116" spans="2:30" s="29" customFormat="1">
      <c r="B116" s="301">
        <v>44713</v>
      </c>
      <c r="C116" s="294">
        <v>146</v>
      </c>
      <c r="D116" s="297">
        <v>2.2970983888573673</v>
      </c>
      <c r="E116" s="299">
        <v>0.33</v>
      </c>
      <c r="F116" s="295">
        <v>0.2</v>
      </c>
      <c r="G116" s="294">
        <f ca="1">+IF(ISERROR(HLOOKUP($B116,INDIRECT("'Monthly Resource Report'!"&amp;'Coleman Validation'!G$665666&amp;":"&amp;'Coleman Validation'!G$665667),'Coleman Validation'!G$665668,FALSE)),0,HLOOKUP($B116,INDIRECT("'Monthly Resource Report'!"&amp;'Coleman Validation'!G$665666&amp;":"&amp;'Coleman Validation'!G$665667),'Coleman Validation'!G$665668,FALSE))</f>
        <v>146</v>
      </c>
      <c r="H116" s="297">
        <f ca="1">+IF(ISERROR(HLOOKUP($B116,INDIRECT("'Monthly Resource Report'!"&amp;'Coleman Validation'!H$665666&amp;":"&amp;'Coleman Validation'!H$665667),'Coleman Validation'!H$665668,FALSE)),0,HLOOKUP($B116,INDIRECT("'Monthly Resource Report'!"&amp;'Coleman Validation'!H$665666&amp;":"&amp;'Coleman Validation'!H$665667),'Coleman Validation'!H$665668,FALSE))</f>
        <v>2.2970010438986868</v>
      </c>
      <c r="I116" s="317">
        <f ca="1">+IF(ISERROR(HLOOKUP($B116,INDIRECT("'Monthly Resource Report'!"&amp;'Coleman Validation'!I$665666&amp;":"&amp;'Coleman Validation'!I$665667),'Coleman Validation'!I$665668,FALSE)),0,HLOOKUP($B116,INDIRECT("'Monthly Resource Report'!"&amp;'Coleman Validation'!I$665666&amp;":"&amp;'Coleman Validation'!I$665667),'Coleman Validation'!I$665668,FALSE))</f>
        <v>0.32744500642863217</v>
      </c>
      <c r="J116" s="318">
        <f ca="1">+IF(ISERROR(HLOOKUP($B116,INDIRECT("'Monthly Resource Report'!"&amp;'Coleman Validation'!J$665666&amp;":"&amp;'Coleman Validation'!J$665667),'Coleman Validation'!J$665668,FALSE)),0,HLOOKUP($B116,INDIRECT("'Monthly Resource Report'!"&amp;'Coleman Validation'!J$665666&amp;":"&amp;'Coleman Validation'!J$665667),'Coleman Validation'!J$665668,FALSE))</f>
        <v>0.20035319955775013</v>
      </c>
      <c r="L116" s="301">
        <v>44713</v>
      </c>
      <c r="M116" s="294">
        <v>146</v>
      </c>
      <c r="N116" s="297">
        <v>2.2970983888573673</v>
      </c>
      <c r="O116" s="299">
        <v>0.33</v>
      </c>
      <c r="P116" s="295">
        <v>0.2</v>
      </c>
      <c r="Q116" s="294">
        <f ca="1">+IF(ISERROR(HLOOKUP($B116,INDIRECT("'Monthly Resource Report'!"&amp;'Coleman Validation'!Q$665666&amp;":"&amp;'Coleman Validation'!Q$665667),'Coleman Validation'!Q$665668,FALSE)),0,HLOOKUP($B116,INDIRECT("'Monthly Resource Report'!"&amp;'Coleman Validation'!Q$665666&amp;":"&amp;'Coleman Validation'!Q$665667),'Coleman Validation'!Q$665668,FALSE))</f>
        <v>146</v>
      </c>
      <c r="R116" s="297">
        <f ca="1">+IF(ISERROR(HLOOKUP($B116,INDIRECT("'Monthly Resource Report'!"&amp;'Coleman Validation'!R$665666&amp;":"&amp;'Coleman Validation'!R$665667),'Coleman Validation'!R$665668,FALSE)),0,HLOOKUP($B116,INDIRECT("'Monthly Resource Report'!"&amp;'Coleman Validation'!R$665666&amp;":"&amp;'Coleman Validation'!R$665667),'Coleman Validation'!R$665668,FALSE))</f>
        <v>2.2970008019599546</v>
      </c>
      <c r="S116" s="317">
        <f ca="1">+IF(ISERROR(HLOOKUP($B116,INDIRECT("'Monthly Resource Report'!"&amp;'Coleman Validation'!S$665666&amp;":"&amp;'Coleman Validation'!S$665667),'Coleman Validation'!S$665668,FALSE)),0,HLOOKUP($B116,INDIRECT("'Monthly Resource Report'!"&amp;'Coleman Validation'!S$665666&amp;":"&amp;'Coleman Validation'!S$665667),'Coleman Validation'!S$665668,FALSE))</f>
        <v>0.3273733807934478</v>
      </c>
      <c r="T116" s="318">
        <f ca="1">+IF(ISERROR(HLOOKUP($B116,INDIRECT("'Monthly Resource Report'!"&amp;'Coleman Validation'!T$665666&amp;":"&amp;'Coleman Validation'!T$665667),'Coleman Validation'!T$665668,FALSE)),0,HLOOKUP($B116,INDIRECT("'Monthly Resource Report'!"&amp;'Coleman Validation'!T$665666&amp;":"&amp;'Coleman Validation'!T$665667),'Coleman Validation'!T$665668,FALSE))</f>
        <v>0.200611968796475</v>
      </c>
      <c r="V116" s="301">
        <v>44713</v>
      </c>
      <c r="W116" s="294">
        <v>151</v>
      </c>
      <c r="X116" s="297">
        <v>2.2970983888573673</v>
      </c>
      <c r="Y116" s="299">
        <v>0.33</v>
      </c>
      <c r="Z116" s="295">
        <v>0.2</v>
      </c>
      <c r="AA116" s="294">
        <f ca="1">+IF(ISERROR(HLOOKUP($B116,INDIRECT("'Monthly Resource Report'!"&amp;'Coleman Validation'!AA$665666&amp;":"&amp;'Coleman Validation'!AA$665667),'Coleman Validation'!AA$665668,FALSE)),0,HLOOKUP($B116,INDIRECT("'Monthly Resource Report'!"&amp;'Coleman Validation'!AA$665666&amp;":"&amp;'Coleman Validation'!AA$665667),'Coleman Validation'!AA$665668,FALSE))</f>
        <v>151</v>
      </c>
      <c r="AB116" s="297">
        <f ca="1">+IF(ISERROR(HLOOKUP($B116,INDIRECT("'Monthly Resource Report'!"&amp;'Coleman Validation'!AB$665666&amp;":"&amp;'Coleman Validation'!AB$665667),'Coleman Validation'!AB$665668,FALSE)),0,HLOOKUP($B116,INDIRECT("'Monthly Resource Report'!"&amp;'Coleman Validation'!AB$665666&amp;":"&amp;'Coleman Validation'!AB$665667),'Coleman Validation'!AB$665668,FALSE))</f>
        <v>2.2970019206145964</v>
      </c>
      <c r="AC116" s="317">
        <f ca="1">+IF(ISERROR(HLOOKUP($B116,INDIRECT("'Monthly Resource Report'!"&amp;'Coleman Validation'!AC$665666&amp;":"&amp;'Coleman Validation'!AC$665667),'Coleman Validation'!AC$665668,FALSE)),0,HLOOKUP($B116,INDIRECT("'Monthly Resource Report'!"&amp;'Coleman Validation'!AC$665666&amp;":"&amp;'Coleman Validation'!AC$665667),'Coleman Validation'!AC$665668,FALSE))</f>
        <v>0.32796582691371584</v>
      </c>
      <c r="AD116" s="318">
        <f ca="1">+IF(ISERROR(HLOOKUP($B116,INDIRECT("'Monthly Resource Report'!"&amp;'Coleman Validation'!AD$665666&amp;":"&amp;'Coleman Validation'!AD$665667),'Coleman Validation'!AD$665668,FALSE)),0,HLOOKUP($B116,INDIRECT("'Monthly Resource Report'!"&amp;'Coleman Validation'!AD$665666&amp;":"&amp;'Coleman Validation'!AD$665667),'Coleman Validation'!AD$665668,FALSE))</f>
        <v>0.20084382213844393</v>
      </c>
    </row>
    <row r="117" spans="2:30" s="29" customFormat="1">
      <c r="B117" s="301">
        <v>44743</v>
      </c>
      <c r="C117" s="294">
        <v>146</v>
      </c>
      <c r="D117" s="297">
        <v>2.2970983888573673</v>
      </c>
      <c r="E117" s="299">
        <v>0.33</v>
      </c>
      <c r="F117" s="295">
        <v>0.2</v>
      </c>
      <c r="G117" s="294">
        <f ca="1">+IF(ISERROR(HLOOKUP($B117,INDIRECT("'Monthly Resource Report'!"&amp;'Coleman Validation'!G$665666&amp;":"&amp;'Coleman Validation'!G$665667),'Coleman Validation'!G$665668,FALSE)),0,HLOOKUP($B117,INDIRECT("'Monthly Resource Report'!"&amp;'Coleman Validation'!G$665666&amp;":"&amp;'Coleman Validation'!G$665667),'Coleman Validation'!G$665668,FALSE))</f>
        <v>146</v>
      </c>
      <c r="H117" s="297">
        <f ca="1">+IF(ISERROR(HLOOKUP($B117,INDIRECT("'Monthly Resource Report'!"&amp;'Coleman Validation'!H$665666&amp;":"&amp;'Coleman Validation'!H$665667),'Coleman Validation'!H$665668,FALSE)),0,HLOOKUP($B117,INDIRECT("'Monthly Resource Report'!"&amp;'Coleman Validation'!H$665666&amp;":"&amp;'Coleman Validation'!H$665667),'Coleman Validation'!H$665668,FALSE))</f>
        <v>2.2970012656892731</v>
      </c>
      <c r="I117" s="317">
        <f ca="1">+IF(ISERROR(HLOOKUP($B117,INDIRECT("'Monthly Resource Report'!"&amp;'Coleman Validation'!I$665666&amp;":"&amp;'Coleman Validation'!I$665667),'Coleman Validation'!I$665668,FALSE)),0,HLOOKUP($B117,INDIRECT("'Monthly Resource Report'!"&amp;'Coleman Validation'!I$665666&amp;":"&amp;'Coleman Validation'!I$665667),'Coleman Validation'!I$665668,FALSE))</f>
        <v>0.32768976285512647</v>
      </c>
      <c r="J117" s="318">
        <f ca="1">+IF(ISERROR(HLOOKUP($B117,INDIRECT("'Monthly Resource Report'!"&amp;'Coleman Validation'!J$665666&amp;":"&amp;'Coleman Validation'!J$665667),'Coleman Validation'!J$665668,FALSE)),0,HLOOKUP($B117,INDIRECT("'Monthly Resource Report'!"&amp;'Coleman Validation'!J$665666&amp;":"&amp;'Coleman Validation'!J$665667),'Coleman Validation'!J$665668,FALSE))</f>
        <v>0.20033922147451916</v>
      </c>
      <c r="L117" s="301">
        <v>44743</v>
      </c>
      <c r="M117" s="294">
        <v>146</v>
      </c>
      <c r="N117" s="297">
        <v>2.2970983888573673</v>
      </c>
      <c r="O117" s="299">
        <v>0.33</v>
      </c>
      <c r="P117" s="295">
        <v>0.2</v>
      </c>
      <c r="Q117" s="294">
        <f ca="1">+IF(ISERROR(HLOOKUP($B117,INDIRECT("'Monthly Resource Report'!"&amp;'Coleman Validation'!Q$665666&amp;":"&amp;'Coleman Validation'!Q$665667),'Coleman Validation'!Q$665668,FALSE)),0,HLOOKUP($B117,INDIRECT("'Monthly Resource Report'!"&amp;'Coleman Validation'!Q$665666&amp;":"&amp;'Coleman Validation'!Q$665667),'Coleman Validation'!Q$665668,FALSE))</f>
        <v>146</v>
      </c>
      <c r="R117" s="297">
        <f ca="1">+IF(ISERROR(HLOOKUP($B117,INDIRECT("'Monthly Resource Report'!"&amp;'Coleman Validation'!R$665666&amp;":"&amp;'Coleman Validation'!R$665667),'Coleman Validation'!R$665668,FALSE)),0,HLOOKUP($B117,INDIRECT("'Monthly Resource Report'!"&amp;'Coleman Validation'!R$665666&amp;":"&amp;'Coleman Validation'!R$665667),'Coleman Validation'!R$665668,FALSE))</f>
        <v>2.2970014199316329</v>
      </c>
      <c r="S117" s="317">
        <f ca="1">+IF(ISERROR(HLOOKUP($B117,INDIRECT("'Monthly Resource Report'!"&amp;'Coleman Validation'!S$665666&amp;":"&amp;'Coleman Validation'!S$665667),'Coleman Validation'!S$665668,FALSE)),0,HLOOKUP($B117,INDIRECT("'Monthly Resource Report'!"&amp;'Coleman Validation'!S$665666&amp;":"&amp;'Coleman Validation'!S$665667),'Coleman Validation'!S$665668,FALSE))</f>
        <v>0.32775871881045709</v>
      </c>
      <c r="T117" s="318">
        <f ca="1">+IF(ISERROR(HLOOKUP($B117,INDIRECT("'Monthly Resource Report'!"&amp;'Coleman Validation'!T$665666&amp;":"&amp;'Coleman Validation'!T$665667),'Coleman Validation'!T$665668,FALSE)),0,HLOOKUP($B117,INDIRECT("'Monthly Resource Report'!"&amp;'Coleman Validation'!T$665666&amp;":"&amp;'Coleman Validation'!T$665667),'Coleman Validation'!T$665668,FALSE))</f>
        <v>0.20057821209056931</v>
      </c>
      <c r="V117" s="301">
        <v>44743</v>
      </c>
      <c r="W117" s="294">
        <v>151</v>
      </c>
      <c r="X117" s="297">
        <v>2.2970983888573673</v>
      </c>
      <c r="Y117" s="299">
        <v>0.33</v>
      </c>
      <c r="Z117" s="295">
        <v>0.2</v>
      </c>
      <c r="AA117" s="294">
        <f ca="1">+IF(ISERROR(HLOOKUP($B117,INDIRECT("'Monthly Resource Report'!"&amp;'Coleman Validation'!AA$665666&amp;":"&amp;'Coleman Validation'!AA$665667),'Coleman Validation'!AA$665668,FALSE)),0,HLOOKUP($B117,INDIRECT("'Monthly Resource Report'!"&amp;'Coleman Validation'!AA$665666&amp;":"&amp;'Coleman Validation'!AA$665667),'Coleman Validation'!AA$665668,FALSE))</f>
        <v>151</v>
      </c>
      <c r="AB117" s="297">
        <f ca="1">+IF(ISERROR(HLOOKUP($B117,INDIRECT("'Monthly Resource Report'!"&amp;'Coleman Validation'!AB$665666&amp;":"&amp;'Coleman Validation'!AB$665667),'Coleman Validation'!AB$665668,FALSE)),0,HLOOKUP($B117,INDIRECT("'Monthly Resource Report'!"&amp;'Coleman Validation'!AB$665666&amp;":"&amp;'Coleman Validation'!AB$665667),'Coleman Validation'!AB$665668,FALSE))</f>
        <v>2.2970022464887196</v>
      </c>
      <c r="AC117" s="317">
        <f ca="1">+IF(ISERROR(HLOOKUP($B117,INDIRECT("'Monthly Resource Report'!"&amp;'Coleman Validation'!AC$665666&amp;":"&amp;'Coleman Validation'!AC$665667),'Coleman Validation'!AC$665668,FALSE)),0,HLOOKUP($B117,INDIRECT("'Monthly Resource Report'!"&amp;'Coleman Validation'!AC$665666&amp;":"&amp;'Coleman Validation'!AC$665667),'Coleman Validation'!AC$665668,FALSE))</f>
        <v>0.328460368645138</v>
      </c>
      <c r="AD117" s="318">
        <f ca="1">+IF(ISERROR(HLOOKUP($B117,INDIRECT("'Monthly Resource Report'!"&amp;'Coleman Validation'!AD$665666&amp;":"&amp;'Coleman Validation'!AD$665667),'Coleman Validation'!AD$665668,FALSE)),0,HLOOKUP($B117,INDIRECT("'Monthly Resource Report'!"&amp;'Coleman Validation'!AD$665666&amp;":"&amp;'Coleman Validation'!AD$665667),'Coleman Validation'!AD$665668,FALSE))</f>
        <v>0.20059510870005581</v>
      </c>
    </row>
    <row r="118" spans="2:30" s="29" customFormat="1">
      <c r="B118" s="301">
        <v>44774</v>
      </c>
      <c r="C118" s="294">
        <v>146</v>
      </c>
      <c r="D118" s="297">
        <v>2.2970983888573673</v>
      </c>
      <c r="E118" s="299">
        <v>0.33</v>
      </c>
      <c r="F118" s="295">
        <v>0.2</v>
      </c>
      <c r="G118" s="294">
        <f ca="1">+IF(ISERROR(HLOOKUP($B118,INDIRECT("'Monthly Resource Report'!"&amp;'Coleman Validation'!G$665666&amp;":"&amp;'Coleman Validation'!G$665667),'Coleman Validation'!G$665668,FALSE)),0,HLOOKUP($B118,INDIRECT("'Monthly Resource Report'!"&amp;'Coleman Validation'!G$665666&amp;":"&amp;'Coleman Validation'!G$665667),'Coleman Validation'!G$665668,FALSE))</f>
        <v>146</v>
      </c>
      <c r="H118" s="297">
        <f ca="1">+IF(ISERROR(HLOOKUP($B118,INDIRECT("'Monthly Resource Report'!"&amp;'Coleman Validation'!H$665666&amp;":"&amp;'Coleman Validation'!H$665667),'Coleman Validation'!H$665668,FALSE)),0,HLOOKUP($B118,INDIRECT("'Monthly Resource Report'!"&amp;'Coleman Validation'!H$665666&amp;":"&amp;'Coleman Validation'!H$665667),'Coleman Validation'!H$665668,FALSE))</f>
        <v>2.2970013193440977</v>
      </c>
      <c r="I118" s="317">
        <f ca="1">+IF(ISERROR(HLOOKUP($B118,INDIRECT("'Monthly Resource Report'!"&amp;'Coleman Validation'!I$665666&amp;":"&amp;'Coleman Validation'!I$665667),'Coleman Validation'!I$665668,FALSE)),0,HLOOKUP($B118,INDIRECT("'Monthly Resource Report'!"&amp;'Coleman Validation'!I$665666&amp;":"&amp;'Coleman Validation'!I$665667),'Coleman Validation'!I$665668,FALSE))</f>
        <v>0.32788223469186328</v>
      </c>
      <c r="J118" s="318">
        <f ca="1">+IF(ISERROR(HLOOKUP($B118,INDIRECT("'Monthly Resource Report'!"&amp;'Coleman Validation'!J$665666&amp;":"&amp;'Coleman Validation'!J$665667),'Coleman Validation'!J$665668,FALSE)),0,HLOOKUP($B118,INDIRECT("'Monthly Resource Report'!"&amp;'Coleman Validation'!J$665666&amp;":"&amp;'Coleman Validation'!J$665667),'Coleman Validation'!J$665668,FALSE))</f>
        <v>0.20034595576186767</v>
      </c>
      <c r="L118" s="301">
        <v>44774</v>
      </c>
      <c r="M118" s="294">
        <v>146</v>
      </c>
      <c r="N118" s="297">
        <v>2.2970983888573673</v>
      </c>
      <c r="O118" s="299">
        <v>0.33</v>
      </c>
      <c r="P118" s="295">
        <v>0.2</v>
      </c>
      <c r="Q118" s="294">
        <f ca="1">+IF(ISERROR(HLOOKUP($B118,INDIRECT("'Monthly Resource Report'!"&amp;'Coleman Validation'!Q$665666&amp;":"&amp;'Coleman Validation'!Q$665667),'Coleman Validation'!Q$665668,FALSE)),0,HLOOKUP($B118,INDIRECT("'Monthly Resource Report'!"&amp;'Coleman Validation'!Q$665666&amp;":"&amp;'Coleman Validation'!Q$665667),'Coleman Validation'!Q$665668,FALSE))</f>
        <v>146</v>
      </c>
      <c r="R118" s="297">
        <f ca="1">+IF(ISERROR(HLOOKUP($B118,INDIRECT("'Monthly Resource Report'!"&amp;'Coleman Validation'!R$665666&amp;":"&amp;'Coleman Validation'!R$665667),'Coleman Validation'!R$665668,FALSE)),0,HLOOKUP($B118,INDIRECT("'Monthly Resource Report'!"&amp;'Coleman Validation'!R$665666&amp;":"&amp;'Coleman Validation'!R$665667),'Coleman Validation'!R$665668,FALSE))</f>
        <v>2.2970014357651172</v>
      </c>
      <c r="S118" s="317">
        <f ca="1">+IF(ISERROR(HLOOKUP($B118,INDIRECT("'Monthly Resource Report'!"&amp;'Coleman Validation'!S$665666&amp;":"&amp;'Coleman Validation'!S$665667),'Coleman Validation'!S$665668,FALSE)),0,HLOOKUP($B118,INDIRECT("'Monthly Resource Report'!"&amp;'Coleman Validation'!S$665666&amp;":"&amp;'Coleman Validation'!S$665667),'Coleman Validation'!S$665668,FALSE))</f>
        <v>0.32807957985766795</v>
      </c>
      <c r="T118" s="318">
        <f ca="1">+IF(ISERROR(HLOOKUP($B118,INDIRECT("'Monthly Resource Report'!"&amp;'Coleman Validation'!T$665666&amp;":"&amp;'Coleman Validation'!T$665667),'Coleman Validation'!T$665668,FALSE)),0,HLOOKUP($B118,INDIRECT("'Monthly Resource Report'!"&amp;'Coleman Validation'!T$665666&amp;":"&amp;'Coleman Validation'!T$665667),'Coleman Validation'!T$665668,FALSE))</f>
        <v>0.20037495460002808</v>
      </c>
      <c r="V118" s="301">
        <v>44774</v>
      </c>
      <c r="W118" s="294">
        <v>151</v>
      </c>
      <c r="X118" s="297">
        <v>2.2970983888573673</v>
      </c>
      <c r="Y118" s="299">
        <v>0.33</v>
      </c>
      <c r="Z118" s="295">
        <v>0.2</v>
      </c>
      <c r="AA118" s="294">
        <f ca="1">+IF(ISERROR(HLOOKUP($B118,INDIRECT("'Monthly Resource Report'!"&amp;'Coleman Validation'!AA$665666&amp;":"&amp;'Coleman Validation'!AA$665667),'Coleman Validation'!AA$665668,FALSE)),0,HLOOKUP($B118,INDIRECT("'Monthly Resource Report'!"&amp;'Coleman Validation'!AA$665666&amp;":"&amp;'Coleman Validation'!AA$665667),'Coleman Validation'!AA$665668,FALSE))</f>
        <v>151</v>
      </c>
      <c r="AB118" s="297">
        <f ca="1">+IF(ISERROR(HLOOKUP($B118,INDIRECT("'Monthly Resource Report'!"&amp;'Coleman Validation'!AB$665666&amp;":"&amp;'Coleman Validation'!AB$665667),'Coleman Validation'!AB$665668,FALSE)),0,HLOOKUP($B118,INDIRECT("'Monthly Resource Report'!"&amp;'Coleman Validation'!AB$665666&amp;":"&amp;'Coleman Validation'!AB$665667),'Coleman Validation'!AB$665668,FALSE))</f>
        <v>2.297002382187904</v>
      </c>
      <c r="AC118" s="317">
        <f ca="1">+IF(ISERROR(HLOOKUP($B118,INDIRECT("'Monthly Resource Report'!"&amp;'Coleman Validation'!AC$665666&amp;":"&amp;'Coleman Validation'!AC$665667),'Coleman Validation'!AC$665668,FALSE)),0,HLOOKUP($B118,INDIRECT("'Monthly Resource Report'!"&amp;'Coleman Validation'!AC$665666&amp;":"&amp;'Coleman Validation'!AC$665667),'Coleman Validation'!AC$665668,FALSE))</f>
        <v>0.32832344192996049</v>
      </c>
      <c r="AD118" s="318">
        <f ca="1">+IF(ISERROR(HLOOKUP($B118,INDIRECT("'Monthly Resource Report'!"&amp;'Coleman Validation'!AD$665666&amp;":"&amp;'Coleman Validation'!AD$665667),'Coleman Validation'!AD$665668,FALSE)),0,HLOOKUP($B118,INDIRECT("'Monthly Resource Report'!"&amp;'Coleman Validation'!AD$665666&amp;":"&amp;'Coleman Validation'!AD$665667),'Coleman Validation'!AD$665668,FALSE))</f>
        <v>0.20062457367974126</v>
      </c>
    </row>
    <row r="119" spans="2:30" s="29" customFormat="1">
      <c r="B119" s="301">
        <v>44805</v>
      </c>
      <c r="C119" s="294">
        <v>146</v>
      </c>
      <c r="D119" s="297">
        <v>2.2970983888573673</v>
      </c>
      <c r="E119" s="299">
        <v>0.33</v>
      </c>
      <c r="F119" s="295">
        <v>0.2</v>
      </c>
      <c r="G119" s="294">
        <f ca="1">+IF(ISERROR(HLOOKUP($B119,INDIRECT("'Monthly Resource Report'!"&amp;'Coleman Validation'!G$665666&amp;":"&amp;'Coleman Validation'!G$665667),'Coleman Validation'!G$665668,FALSE)),0,HLOOKUP($B119,INDIRECT("'Monthly Resource Report'!"&amp;'Coleman Validation'!G$665666&amp;":"&amp;'Coleman Validation'!G$665667),'Coleman Validation'!G$665668,FALSE))</f>
        <v>146</v>
      </c>
      <c r="H119" s="297">
        <f ca="1">+IF(ISERROR(HLOOKUP($B119,INDIRECT("'Monthly Resource Report'!"&amp;'Coleman Validation'!H$665666&amp;":"&amp;'Coleman Validation'!H$665667),'Coleman Validation'!H$665668,FALSE)),0,HLOOKUP($B119,INDIRECT("'Monthly Resource Report'!"&amp;'Coleman Validation'!H$665666&amp;":"&amp;'Coleman Validation'!H$665667),'Coleman Validation'!H$665668,FALSE))</f>
        <v>2.2970013785256338</v>
      </c>
      <c r="I119" s="317">
        <f ca="1">+IF(ISERROR(HLOOKUP($B119,INDIRECT("'Monthly Resource Report'!"&amp;'Coleman Validation'!I$665666&amp;":"&amp;'Coleman Validation'!I$665667),'Coleman Validation'!I$665668,FALSE)),0,HLOOKUP($B119,INDIRECT("'Monthly Resource Report'!"&amp;'Coleman Validation'!I$665666&amp;":"&amp;'Coleman Validation'!I$665667),'Coleman Validation'!I$665668,FALSE))</f>
        <v>0.3275579502414479</v>
      </c>
      <c r="J119" s="318">
        <f ca="1">+IF(ISERROR(HLOOKUP($B119,INDIRECT("'Monthly Resource Report'!"&amp;'Coleman Validation'!J$665666&amp;":"&amp;'Coleman Validation'!J$665667),'Coleman Validation'!J$665668,FALSE)),0,HLOOKUP($B119,INDIRECT("'Monthly Resource Report'!"&amp;'Coleman Validation'!J$665666&amp;":"&amp;'Coleman Validation'!J$665667),'Coleman Validation'!J$665668,FALSE))</f>
        <v>0.20017430292532928</v>
      </c>
      <c r="L119" s="301">
        <v>44805</v>
      </c>
      <c r="M119" s="294">
        <v>146</v>
      </c>
      <c r="N119" s="297">
        <v>2.2970983888573673</v>
      </c>
      <c r="O119" s="299">
        <v>0.33</v>
      </c>
      <c r="P119" s="295">
        <v>0.2</v>
      </c>
      <c r="Q119" s="294">
        <f ca="1">+IF(ISERROR(HLOOKUP($B119,INDIRECT("'Monthly Resource Report'!"&amp;'Coleman Validation'!Q$665666&amp;":"&amp;'Coleman Validation'!Q$665667),'Coleman Validation'!Q$665668,FALSE)),0,HLOOKUP($B119,INDIRECT("'Monthly Resource Report'!"&amp;'Coleman Validation'!Q$665666&amp;":"&amp;'Coleman Validation'!Q$665667),'Coleman Validation'!Q$665668,FALSE))</f>
        <v>146</v>
      </c>
      <c r="R119" s="297">
        <f ca="1">+IF(ISERROR(HLOOKUP($B119,INDIRECT("'Monthly Resource Report'!"&amp;'Coleman Validation'!R$665666&amp;":"&amp;'Coleman Validation'!R$665667),'Coleman Validation'!R$665668,FALSE)),0,HLOOKUP($B119,INDIRECT("'Monthly Resource Report'!"&amp;'Coleman Validation'!R$665666&amp;":"&amp;'Coleman Validation'!R$665667),'Coleman Validation'!R$665668,FALSE))</f>
        <v>2.297000540004603</v>
      </c>
      <c r="S119" s="317">
        <f ca="1">+IF(ISERROR(HLOOKUP($B119,INDIRECT("'Monthly Resource Report'!"&amp;'Coleman Validation'!S$665666&amp;":"&amp;'Coleman Validation'!S$665667),'Coleman Validation'!S$665668,FALSE)),0,HLOOKUP($B119,INDIRECT("'Monthly Resource Report'!"&amp;'Coleman Validation'!S$665666&amp;":"&amp;'Coleman Validation'!S$665667),'Coleman Validation'!S$665668,FALSE))</f>
        <v>0.32719136329986426</v>
      </c>
      <c r="T119" s="318">
        <f ca="1">+IF(ISERROR(HLOOKUP($B119,INDIRECT("'Monthly Resource Report'!"&amp;'Coleman Validation'!T$665666&amp;":"&amp;'Coleman Validation'!T$665667),'Coleman Validation'!T$665668,FALSE)),0,HLOOKUP($B119,INDIRECT("'Monthly Resource Report'!"&amp;'Coleman Validation'!T$665666&amp;":"&amp;'Coleman Validation'!T$665667),'Coleman Validation'!T$665668,FALSE))</f>
        <v>0.20040672375432356</v>
      </c>
      <c r="V119" s="301">
        <v>44805</v>
      </c>
      <c r="W119" s="294">
        <v>151</v>
      </c>
      <c r="X119" s="297">
        <v>2.2970983888573673</v>
      </c>
      <c r="Y119" s="299">
        <v>0.33</v>
      </c>
      <c r="Z119" s="295">
        <v>0.2</v>
      </c>
      <c r="AA119" s="294">
        <f ca="1">+IF(ISERROR(HLOOKUP($B119,INDIRECT("'Monthly Resource Report'!"&amp;'Coleman Validation'!AA$665666&amp;":"&amp;'Coleman Validation'!AA$665667),'Coleman Validation'!AA$665668,FALSE)),0,HLOOKUP($B119,INDIRECT("'Monthly Resource Report'!"&amp;'Coleman Validation'!AA$665666&amp;":"&amp;'Coleman Validation'!AA$665667),'Coleman Validation'!AA$665668,FALSE))</f>
        <v>151</v>
      </c>
      <c r="AB119" s="297">
        <f ca="1">+IF(ISERROR(HLOOKUP($B119,INDIRECT("'Monthly Resource Report'!"&amp;'Coleman Validation'!AB$665666&amp;":"&amp;'Coleman Validation'!AB$665667),'Coleman Validation'!AB$665668,FALSE)),0,HLOOKUP($B119,INDIRECT("'Monthly Resource Report'!"&amp;'Coleman Validation'!AB$665666&amp;":"&amp;'Coleman Validation'!AB$665667),'Coleman Validation'!AB$665668,FALSE))</f>
        <v>2.2970017963035105</v>
      </c>
      <c r="AC119" s="317">
        <f ca="1">+IF(ISERROR(HLOOKUP($B119,INDIRECT("'Monthly Resource Report'!"&amp;'Coleman Validation'!AC$665666&amp;":"&amp;'Coleman Validation'!AC$665667),'Coleman Validation'!AC$665668,FALSE)),0,HLOOKUP($B119,INDIRECT("'Monthly Resource Report'!"&amp;'Coleman Validation'!AC$665666&amp;":"&amp;'Coleman Validation'!AC$665667),'Coleman Validation'!AC$665668,FALSE))</f>
        <v>0.32744428817495597</v>
      </c>
      <c r="AD119" s="318">
        <f ca="1">+IF(ISERROR(HLOOKUP($B119,INDIRECT("'Monthly Resource Report'!"&amp;'Coleman Validation'!AD$665666&amp;":"&amp;'Coleman Validation'!AD$665667),'Coleman Validation'!AD$665668,FALSE)),0,HLOOKUP($B119,INDIRECT("'Monthly Resource Report'!"&amp;'Coleman Validation'!AD$665666&amp;":"&amp;'Coleman Validation'!AD$665667),'Coleman Validation'!AD$665668,FALSE))</f>
        <v>0.20064084765500909</v>
      </c>
    </row>
    <row r="120" spans="2:30" s="29" customFormat="1">
      <c r="B120" s="301">
        <v>44835</v>
      </c>
      <c r="C120" s="294">
        <v>146</v>
      </c>
      <c r="D120" s="297">
        <v>2.2970983888573673</v>
      </c>
      <c r="E120" s="299">
        <v>0.33</v>
      </c>
      <c r="F120" s="295">
        <v>0.2</v>
      </c>
      <c r="G120" s="294">
        <f ca="1">+IF(ISERROR(HLOOKUP($B120,INDIRECT("'Monthly Resource Report'!"&amp;'Coleman Validation'!G$665666&amp;":"&amp;'Coleman Validation'!G$665667),'Coleman Validation'!G$665668,FALSE)),0,HLOOKUP($B120,INDIRECT("'Monthly Resource Report'!"&amp;'Coleman Validation'!G$665666&amp;":"&amp;'Coleman Validation'!G$665667),'Coleman Validation'!G$665668,FALSE))</f>
        <v>146</v>
      </c>
      <c r="H120" s="297">
        <f ca="1">+IF(ISERROR(HLOOKUP($B120,INDIRECT("'Monthly Resource Report'!"&amp;'Coleman Validation'!H$665666&amp;":"&amp;'Coleman Validation'!H$665667),'Coleman Validation'!H$665668,FALSE)),0,HLOOKUP($B120,INDIRECT("'Monthly Resource Report'!"&amp;'Coleman Validation'!H$665666&amp;":"&amp;'Coleman Validation'!H$665667),'Coleman Validation'!H$665668,FALSE))</f>
        <v>2.2970017584089999</v>
      </c>
      <c r="I120" s="317">
        <f ca="1">+IF(ISERROR(HLOOKUP($B120,INDIRECT("'Monthly Resource Report'!"&amp;'Coleman Validation'!I$665666&amp;":"&amp;'Coleman Validation'!I$665667),'Coleman Validation'!I$665668,FALSE)),0,HLOOKUP($B120,INDIRECT("'Monthly Resource Report'!"&amp;'Coleman Validation'!I$665666&amp;":"&amp;'Coleman Validation'!I$665667),'Coleman Validation'!I$665668,FALSE))</f>
        <v>0.32845418723908049</v>
      </c>
      <c r="J120" s="318">
        <f ca="1">+IF(ISERROR(HLOOKUP($B120,INDIRECT("'Monthly Resource Report'!"&amp;'Coleman Validation'!J$665666&amp;":"&amp;'Coleman Validation'!J$665667),'Coleman Validation'!J$665668,FALSE)),0,HLOOKUP($B120,INDIRECT("'Monthly Resource Report'!"&amp;'Coleman Validation'!J$665666&amp;":"&amp;'Coleman Validation'!J$665667),'Coleman Validation'!J$665668,FALSE))</f>
        <v>0.20049136633701495</v>
      </c>
      <c r="L120" s="301">
        <v>44835</v>
      </c>
      <c r="M120" s="294">
        <v>146</v>
      </c>
      <c r="N120" s="297">
        <v>2.2970983888573673</v>
      </c>
      <c r="O120" s="299">
        <v>0.33</v>
      </c>
      <c r="P120" s="295">
        <v>0.2</v>
      </c>
      <c r="Q120" s="294">
        <f ca="1">+IF(ISERROR(HLOOKUP($B120,INDIRECT("'Monthly Resource Report'!"&amp;'Coleman Validation'!Q$665666&amp;":"&amp;'Coleman Validation'!Q$665667),'Coleman Validation'!Q$665668,FALSE)),0,HLOOKUP($B120,INDIRECT("'Monthly Resource Report'!"&amp;'Coleman Validation'!Q$665666&amp;":"&amp;'Coleman Validation'!Q$665667),'Coleman Validation'!Q$665668,FALSE))</f>
        <v>146</v>
      </c>
      <c r="R120" s="297">
        <f ca="1">+IF(ISERROR(HLOOKUP($B120,INDIRECT("'Monthly Resource Report'!"&amp;'Coleman Validation'!R$665666&amp;":"&amp;'Coleman Validation'!R$665667),'Coleman Validation'!R$665668,FALSE)),0,HLOOKUP($B120,INDIRECT("'Monthly Resource Report'!"&amp;'Coleman Validation'!R$665666&amp;":"&amp;'Coleman Validation'!R$665667),'Coleman Validation'!R$665668,FALSE))</f>
        <v>2.2970017140687062</v>
      </c>
      <c r="S120" s="317">
        <f ca="1">+IF(ISERROR(HLOOKUP($B120,INDIRECT("'Monthly Resource Report'!"&amp;'Coleman Validation'!S$665666&amp;":"&amp;'Coleman Validation'!S$665667),'Coleman Validation'!S$665668,FALSE)),0,HLOOKUP($B120,INDIRECT("'Monthly Resource Report'!"&amp;'Coleman Validation'!S$665666&amp;":"&amp;'Coleman Validation'!S$665667),'Coleman Validation'!S$665668,FALSE))</f>
        <v>0.3285120591239194</v>
      </c>
      <c r="T120" s="318">
        <f ca="1">+IF(ISERROR(HLOOKUP($B120,INDIRECT("'Monthly Resource Report'!"&amp;'Coleman Validation'!T$665666&amp;":"&amp;'Coleman Validation'!T$665667),'Coleman Validation'!T$665668,FALSE)),0,HLOOKUP($B120,INDIRECT("'Monthly Resource Report'!"&amp;'Coleman Validation'!T$665666&amp;":"&amp;'Coleman Validation'!T$665667),'Coleman Validation'!T$665668,FALSE))</f>
        <v>0.20037397829313155</v>
      </c>
      <c r="V120" s="301">
        <v>44835</v>
      </c>
      <c r="W120" s="294">
        <v>151</v>
      </c>
      <c r="X120" s="297">
        <v>2.2970983888573673</v>
      </c>
      <c r="Y120" s="299">
        <v>0.33</v>
      </c>
      <c r="Z120" s="295">
        <v>0.2</v>
      </c>
      <c r="AA120" s="294">
        <f ca="1">+IF(ISERROR(HLOOKUP($B120,INDIRECT("'Monthly Resource Report'!"&amp;'Coleman Validation'!AA$665666&amp;":"&amp;'Coleman Validation'!AA$665667),'Coleman Validation'!AA$665668,FALSE)),0,HLOOKUP($B120,INDIRECT("'Monthly Resource Report'!"&amp;'Coleman Validation'!AA$665666&amp;":"&amp;'Coleman Validation'!AA$665667),'Coleman Validation'!AA$665668,FALSE))</f>
        <v>151</v>
      </c>
      <c r="AB120" s="297">
        <f ca="1">+IF(ISERROR(HLOOKUP($B120,INDIRECT("'Monthly Resource Report'!"&amp;'Coleman Validation'!AB$665666&amp;":"&amp;'Coleman Validation'!AB$665667),'Coleman Validation'!AB$665668,FALSE)),0,HLOOKUP($B120,INDIRECT("'Monthly Resource Report'!"&amp;'Coleman Validation'!AB$665666&amp;":"&amp;'Coleman Validation'!AB$665667),'Coleman Validation'!AB$665668,FALSE))</f>
        <v>2.2970021509316476</v>
      </c>
      <c r="AC120" s="317">
        <f ca="1">+IF(ISERROR(HLOOKUP($B120,INDIRECT("'Monthly Resource Report'!"&amp;'Coleman Validation'!AC$665666&amp;":"&amp;'Coleman Validation'!AC$665667),'Coleman Validation'!AC$665668,FALSE)),0,HLOOKUP($B120,INDIRECT("'Monthly Resource Report'!"&amp;'Coleman Validation'!AC$665666&amp;":"&amp;'Coleman Validation'!AC$665667),'Coleman Validation'!AC$665668,FALSE))</f>
        <v>0.3287840992053544</v>
      </c>
      <c r="AD120" s="318">
        <f ca="1">+IF(ISERROR(HLOOKUP($B120,INDIRECT("'Monthly Resource Report'!"&amp;'Coleman Validation'!AD$665666&amp;":"&amp;'Coleman Validation'!AD$665667),'Coleman Validation'!AD$665668,FALSE)),0,HLOOKUP($B120,INDIRECT("'Monthly Resource Report'!"&amp;'Coleman Validation'!AD$665666&amp;":"&amp;'Coleman Validation'!AD$665667),'Coleman Validation'!AD$665668,FALSE))</f>
        <v>0.20058854828575343</v>
      </c>
    </row>
    <row r="121" spans="2:30" s="29" customFormat="1">
      <c r="B121" s="301">
        <v>44866</v>
      </c>
      <c r="C121" s="294">
        <v>146</v>
      </c>
      <c r="D121" s="297">
        <v>2.2970983888573673</v>
      </c>
      <c r="E121" s="299">
        <v>0.33</v>
      </c>
      <c r="F121" s="295">
        <v>0.2</v>
      </c>
      <c r="G121" s="294">
        <f ca="1">+IF(ISERROR(HLOOKUP($B121,INDIRECT("'Monthly Resource Report'!"&amp;'Coleman Validation'!G$665666&amp;":"&amp;'Coleman Validation'!G$665667),'Coleman Validation'!G$665668,FALSE)),0,HLOOKUP($B121,INDIRECT("'Monthly Resource Report'!"&amp;'Coleman Validation'!G$665666&amp;":"&amp;'Coleman Validation'!G$665667),'Coleman Validation'!G$665668,FALSE))</f>
        <v>146</v>
      </c>
      <c r="H121" s="297">
        <f ca="1">+IF(ISERROR(HLOOKUP($B121,INDIRECT("'Monthly Resource Report'!"&amp;'Coleman Validation'!H$665666&amp;":"&amp;'Coleman Validation'!H$665667),'Coleman Validation'!H$665668,FALSE)),0,HLOOKUP($B121,INDIRECT("'Monthly Resource Report'!"&amp;'Coleman Validation'!H$665666&amp;":"&amp;'Coleman Validation'!H$665667),'Coleman Validation'!H$665668,FALSE))</f>
        <v>2.2970015226964069</v>
      </c>
      <c r="I121" s="317">
        <f ca="1">+IF(ISERROR(HLOOKUP($B121,INDIRECT("'Monthly Resource Report'!"&amp;'Coleman Validation'!I$665666&amp;":"&amp;'Coleman Validation'!I$665667),'Coleman Validation'!I$665668,FALSE)),0,HLOOKUP($B121,INDIRECT("'Monthly Resource Report'!"&amp;'Coleman Validation'!I$665666&amp;":"&amp;'Coleman Validation'!I$665667),'Coleman Validation'!I$665668,FALSE))</f>
        <v>0.32939771298165127</v>
      </c>
      <c r="J121" s="318">
        <f ca="1">+IF(ISERROR(HLOOKUP($B121,INDIRECT("'Monthly Resource Report'!"&amp;'Coleman Validation'!J$665666&amp;":"&amp;'Coleman Validation'!J$665667),'Coleman Validation'!J$665668,FALSE)),0,HLOOKUP($B121,INDIRECT("'Monthly Resource Report'!"&amp;'Coleman Validation'!J$665666&amp;":"&amp;'Coleman Validation'!J$665667),'Coleman Validation'!J$665668,FALSE))</f>
        <v>0.2003415135775905</v>
      </c>
      <c r="L121" s="301">
        <v>44866</v>
      </c>
      <c r="M121" s="294">
        <v>146</v>
      </c>
      <c r="N121" s="297">
        <v>2.2970983888573673</v>
      </c>
      <c r="O121" s="299">
        <v>0.33</v>
      </c>
      <c r="P121" s="295">
        <v>0.2</v>
      </c>
      <c r="Q121" s="294">
        <f ca="1">+IF(ISERROR(HLOOKUP($B121,INDIRECT("'Monthly Resource Report'!"&amp;'Coleman Validation'!Q$665666&amp;":"&amp;'Coleman Validation'!Q$665667),'Coleman Validation'!Q$665668,FALSE)),0,HLOOKUP($B121,INDIRECT("'Monthly Resource Report'!"&amp;'Coleman Validation'!Q$665666&amp;":"&amp;'Coleman Validation'!Q$665667),'Coleman Validation'!Q$665668,FALSE))</f>
        <v>146</v>
      </c>
      <c r="R121" s="297">
        <f ca="1">+IF(ISERROR(HLOOKUP($B121,INDIRECT("'Monthly Resource Report'!"&amp;'Coleman Validation'!R$665666&amp;":"&amp;'Coleman Validation'!R$665667),'Coleman Validation'!R$665668,FALSE)),0,HLOOKUP($B121,INDIRECT("'Monthly Resource Report'!"&amp;'Coleman Validation'!R$665666&amp;":"&amp;'Coleman Validation'!R$665667),'Coleman Validation'!R$665668,FALSE))</f>
        <v>2.2970017248716621</v>
      </c>
      <c r="S121" s="317">
        <f ca="1">+IF(ISERROR(HLOOKUP($B121,INDIRECT("'Monthly Resource Report'!"&amp;'Coleman Validation'!S$665666&amp;":"&amp;'Coleman Validation'!S$665667),'Coleman Validation'!S$665668,FALSE)),0,HLOOKUP($B121,INDIRECT("'Monthly Resource Report'!"&amp;'Coleman Validation'!S$665666&amp;":"&amp;'Coleman Validation'!S$665667),'Coleman Validation'!S$665668,FALSE))</f>
        <v>0.32941054609059212</v>
      </c>
      <c r="T121" s="318">
        <f ca="1">+IF(ISERROR(HLOOKUP($B121,INDIRECT("'Monthly Resource Report'!"&amp;'Coleman Validation'!T$665666&amp;":"&amp;'Coleman Validation'!T$665667),'Coleman Validation'!T$665668,FALSE)),0,HLOOKUP($B121,INDIRECT("'Monthly Resource Report'!"&amp;'Coleman Validation'!T$665666&amp;":"&amp;'Coleman Validation'!T$665667),'Coleman Validation'!T$665668,FALSE))</f>
        <v>0.20057299844861964</v>
      </c>
      <c r="V121" s="301">
        <v>44866</v>
      </c>
      <c r="W121" s="294">
        <v>151</v>
      </c>
      <c r="X121" s="297">
        <v>2.2970983888573673</v>
      </c>
      <c r="Y121" s="299">
        <v>0.33</v>
      </c>
      <c r="Z121" s="295">
        <v>0.2</v>
      </c>
      <c r="AA121" s="294">
        <f ca="1">+IF(ISERROR(HLOOKUP($B121,INDIRECT("'Monthly Resource Report'!"&amp;'Coleman Validation'!AA$665666&amp;":"&amp;'Coleman Validation'!AA$665667),'Coleman Validation'!AA$665668,FALSE)),0,HLOOKUP($B121,INDIRECT("'Monthly Resource Report'!"&amp;'Coleman Validation'!AA$665666&amp;":"&amp;'Coleman Validation'!AA$665667),'Coleman Validation'!AA$665668,FALSE))</f>
        <v>151</v>
      </c>
      <c r="AB121" s="297">
        <f ca="1">+IF(ISERROR(HLOOKUP($B121,INDIRECT("'Monthly Resource Report'!"&amp;'Coleman Validation'!AB$665666&amp;":"&amp;'Coleman Validation'!AB$665667),'Coleman Validation'!AB$665668,FALSE)),0,HLOOKUP($B121,INDIRECT("'Monthly Resource Report'!"&amp;'Coleman Validation'!AB$665666&amp;":"&amp;'Coleman Validation'!AB$665667),'Coleman Validation'!AB$665668,FALSE))</f>
        <v>2.2970022931627541</v>
      </c>
      <c r="AC121" s="317">
        <f ca="1">+IF(ISERROR(HLOOKUP($B121,INDIRECT("'Monthly Resource Report'!"&amp;'Coleman Validation'!AC$665666&amp;":"&amp;'Coleman Validation'!AC$665667),'Coleman Validation'!AC$665668,FALSE)),0,HLOOKUP($B121,INDIRECT("'Monthly Resource Report'!"&amp;'Coleman Validation'!AC$665666&amp;":"&amp;'Coleman Validation'!AC$665667),'Coleman Validation'!AC$665668,FALSE))</f>
        <v>0.32970651255497785</v>
      </c>
      <c r="AD121" s="318">
        <f ca="1">+IF(ISERROR(HLOOKUP($B121,INDIRECT("'Monthly Resource Report'!"&amp;'Coleman Validation'!AD$665666&amp;":"&amp;'Coleman Validation'!AD$665667),'Coleman Validation'!AD$665668,FALSE)),0,HLOOKUP($B121,INDIRECT("'Monthly Resource Report'!"&amp;'Coleman Validation'!AD$665666&amp;":"&amp;'Coleman Validation'!AD$665667),'Coleman Validation'!AD$665668,FALSE))</f>
        <v>0.20060278871414536</v>
      </c>
    </row>
    <row r="122" spans="2:30" s="29" customFormat="1">
      <c r="B122" s="301">
        <v>44896</v>
      </c>
      <c r="C122" s="294">
        <v>146</v>
      </c>
      <c r="D122" s="297">
        <v>2.2970983888573673</v>
      </c>
      <c r="E122" s="299">
        <v>0.33</v>
      </c>
      <c r="F122" s="295">
        <v>0.2</v>
      </c>
      <c r="G122" s="294">
        <f ca="1">+IF(ISERROR(HLOOKUP($B122,INDIRECT("'Monthly Resource Report'!"&amp;'Coleman Validation'!G$665666&amp;":"&amp;'Coleman Validation'!G$665667),'Coleman Validation'!G$665668,FALSE)),0,HLOOKUP($B122,INDIRECT("'Monthly Resource Report'!"&amp;'Coleman Validation'!G$665666&amp;":"&amp;'Coleman Validation'!G$665667),'Coleman Validation'!G$665668,FALSE))</f>
        <v>146</v>
      </c>
      <c r="H122" s="297">
        <f ca="1">+IF(ISERROR(HLOOKUP($B122,INDIRECT("'Monthly Resource Report'!"&amp;'Coleman Validation'!H$665666&amp;":"&amp;'Coleman Validation'!H$665667),'Coleman Validation'!H$665668,FALSE)),0,HLOOKUP($B122,INDIRECT("'Monthly Resource Report'!"&amp;'Coleman Validation'!H$665666&amp;":"&amp;'Coleman Validation'!H$665667),'Coleman Validation'!H$665668,FALSE))</f>
        <v>2.2970011606289993</v>
      </c>
      <c r="I122" s="317">
        <f ca="1">+IF(ISERROR(HLOOKUP($B122,INDIRECT("'Monthly Resource Report'!"&amp;'Coleman Validation'!I$665666&amp;":"&amp;'Coleman Validation'!I$665667),'Coleman Validation'!I$665668,FALSE)),0,HLOOKUP($B122,INDIRECT("'Monthly Resource Report'!"&amp;'Coleman Validation'!I$665666&amp;":"&amp;'Coleman Validation'!I$665667),'Coleman Validation'!I$665668,FALSE))</f>
        <v>0.32852621808024879</v>
      </c>
      <c r="J122" s="318">
        <f ca="1">+IF(ISERROR(HLOOKUP($B122,INDIRECT("'Monthly Resource Report'!"&amp;'Coleman Validation'!J$665666&amp;":"&amp;'Coleman Validation'!J$665667),'Coleman Validation'!J$665668,FALSE)),0,HLOOKUP($B122,INDIRECT("'Monthly Resource Report'!"&amp;'Coleman Validation'!J$665666&amp;":"&amp;'Coleman Validation'!J$665667),'Coleman Validation'!J$665668,FALSE))</f>
        <v>0.20067010453170916</v>
      </c>
      <c r="L122" s="301">
        <v>44896</v>
      </c>
      <c r="M122" s="294">
        <v>146</v>
      </c>
      <c r="N122" s="297">
        <v>2.2970983888573673</v>
      </c>
      <c r="O122" s="299">
        <v>0.33</v>
      </c>
      <c r="P122" s="295">
        <v>0.2</v>
      </c>
      <c r="Q122" s="294">
        <f ca="1">+IF(ISERROR(HLOOKUP($B122,INDIRECT("'Monthly Resource Report'!"&amp;'Coleman Validation'!Q$665666&amp;":"&amp;'Coleman Validation'!Q$665667),'Coleman Validation'!Q$665668,FALSE)),0,HLOOKUP($B122,INDIRECT("'Monthly Resource Report'!"&amp;'Coleman Validation'!Q$665666&amp;":"&amp;'Coleman Validation'!Q$665667),'Coleman Validation'!Q$665668,FALSE))</f>
        <v>146</v>
      </c>
      <c r="R122" s="297">
        <f ca="1">+IF(ISERROR(HLOOKUP($B122,INDIRECT("'Monthly Resource Report'!"&amp;'Coleman Validation'!R$665666&amp;":"&amp;'Coleman Validation'!R$665667),'Coleman Validation'!R$665668,FALSE)),0,HLOOKUP($B122,INDIRECT("'Monthly Resource Report'!"&amp;'Coleman Validation'!R$665666&amp;":"&amp;'Coleman Validation'!R$665667),'Coleman Validation'!R$665668,FALSE))</f>
        <v>2.2970011004947084</v>
      </c>
      <c r="S122" s="317">
        <f ca="1">+IF(ISERROR(HLOOKUP($B122,INDIRECT("'Monthly Resource Report'!"&amp;'Coleman Validation'!S$665666&amp;":"&amp;'Coleman Validation'!S$665667),'Coleman Validation'!S$665668,FALSE)),0,HLOOKUP($B122,INDIRECT("'Monthly Resource Report'!"&amp;'Coleman Validation'!S$665666&amp;":"&amp;'Coleman Validation'!S$665667),'Coleman Validation'!S$665668,FALSE))</f>
        <v>0.32847758521437498</v>
      </c>
      <c r="T122" s="318">
        <f ca="1">+IF(ISERROR(HLOOKUP($B122,INDIRECT("'Monthly Resource Report'!"&amp;'Coleman Validation'!T$665666&amp;":"&amp;'Coleman Validation'!T$665667),'Coleman Validation'!T$665668,FALSE)),0,HLOOKUP($B122,INDIRECT("'Monthly Resource Report'!"&amp;'Coleman Validation'!T$665666&amp;":"&amp;'Coleman Validation'!T$665667),'Coleman Validation'!T$665668,FALSE))</f>
        <v>0.20074674067214177</v>
      </c>
      <c r="V122" s="301">
        <v>44896</v>
      </c>
      <c r="W122" s="294">
        <v>151</v>
      </c>
      <c r="X122" s="297">
        <v>2.2970983888573673</v>
      </c>
      <c r="Y122" s="299">
        <v>0.33</v>
      </c>
      <c r="Z122" s="295">
        <v>0.2</v>
      </c>
      <c r="AA122" s="294">
        <f ca="1">+IF(ISERROR(HLOOKUP($B122,INDIRECT("'Monthly Resource Report'!"&amp;'Coleman Validation'!AA$665666&amp;":"&amp;'Coleman Validation'!AA$665667),'Coleman Validation'!AA$665668,FALSE)),0,HLOOKUP($B122,INDIRECT("'Monthly Resource Report'!"&amp;'Coleman Validation'!AA$665666&amp;":"&amp;'Coleman Validation'!AA$665667),'Coleman Validation'!AA$665668,FALSE))</f>
        <v>151</v>
      </c>
      <c r="AB122" s="297">
        <f ca="1">+IF(ISERROR(HLOOKUP($B122,INDIRECT("'Monthly Resource Report'!"&amp;'Coleman Validation'!AB$665666&amp;":"&amp;'Coleman Validation'!AB$665667),'Coleman Validation'!AB$665668,FALSE)),0,HLOOKUP($B122,INDIRECT("'Monthly Resource Report'!"&amp;'Coleman Validation'!AB$665666&amp;":"&amp;'Coleman Validation'!AB$665667),'Coleman Validation'!AB$665668,FALSE))</f>
        <v>2.2970022279725448</v>
      </c>
      <c r="AC122" s="317">
        <f ca="1">+IF(ISERROR(HLOOKUP($B122,INDIRECT("'Monthly Resource Report'!"&amp;'Coleman Validation'!AC$665666&amp;":"&amp;'Coleman Validation'!AC$665667),'Coleman Validation'!AC$665668,FALSE)),0,HLOOKUP($B122,INDIRECT("'Monthly Resource Report'!"&amp;'Coleman Validation'!AC$665666&amp;":"&amp;'Coleman Validation'!AC$665667),'Coleman Validation'!AC$665668,FALSE))</f>
        <v>0.32899383926111025</v>
      </c>
      <c r="AD122" s="318">
        <f ca="1">+IF(ISERROR(HLOOKUP($B122,INDIRECT("'Monthly Resource Report'!"&amp;'Coleman Validation'!AD$665666&amp;":"&amp;'Coleman Validation'!AD$665667),'Coleman Validation'!AD$665668,FALSE)),0,HLOOKUP($B122,INDIRECT("'Monthly Resource Report'!"&amp;'Coleman Validation'!AD$665666&amp;":"&amp;'Coleman Validation'!AD$665667),'Coleman Validation'!AD$665668,FALSE))</f>
        <v>0.20098379953306289</v>
      </c>
    </row>
    <row r="123" spans="2:30" s="29" customFormat="1">
      <c r="B123" s="301">
        <v>44927</v>
      </c>
      <c r="C123" s="294">
        <v>146</v>
      </c>
      <c r="D123" s="297">
        <v>2.3595794650342876</v>
      </c>
      <c r="E123" s="299">
        <v>0.33</v>
      </c>
      <c r="F123" s="295">
        <v>0.2</v>
      </c>
      <c r="G123" s="294">
        <f ca="1">+IF(ISERROR(HLOOKUP($B123,INDIRECT("'Monthly Resource Report'!"&amp;'Coleman Validation'!G$665666&amp;":"&amp;'Coleman Validation'!G$665667),'Coleman Validation'!G$665668,FALSE)),0,HLOOKUP($B123,INDIRECT("'Monthly Resource Report'!"&amp;'Coleman Validation'!G$665666&amp;":"&amp;'Coleman Validation'!G$665667),'Coleman Validation'!G$665668,FALSE))</f>
        <v>146</v>
      </c>
      <c r="H123" s="297">
        <f ca="1">+IF(ISERROR(HLOOKUP($B123,INDIRECT("'Monthly Resource Report'!"&amp;'Coleman Validation'!H$665666&amp;":"&amp;'Coleman Validation'!H$665667),'Coleman Validation'!H$665668,FALSE)),0,HLOOKUP($B123,INDIRECT("'Monthly Resource Report'!"&amp;'Coleman Validation'!H$665666&amp;":"&amp;'Coleman Validation'!H$665667),'Coleman Validation'!H$665668,FALSE))</f>
        <v>2.3599977014021447</v>
      </c>
      <c r="I123" s="317">
        <f ca="1">+IF(ISERROR(HLOOKUP($B123,INDIRECT("'Monthly Resource Report'!"&amp;'Coleman Validation'!I$665666&amp;":"&amp;'Coleman Validation'!I$665667),'Coleman Validation'!I$665668,FALSE)),0,HLOOKUP($B123,INDIRECT("'Monthly Resource Report'!"&amp;'Coleman Validation'!I$665666&amp;":"&amp;'Coleman Validation'!I$665667),'Coleman Validation'!I$665668,FALSE))</f>
        <v>0.32932405866284542</v>
      </c>
      <c r="J123" s="318">
        <f ca="1">+IF(ISERROR(HLOOKUP($B123,INDIRECT("'Monthly Resource Report'!"&amp;'Coleman Validation'!J$665666&amp;":"&amp;'Coleman Validation'!J$665667),'Coleman Validation'!J$665668,FALSE)),0,HLOOKUP($B123,INDIRECT("'Monthly Resource Report'!"&amp;'Coleman Validation'!J$665666&amp;":"&amp;'Coleman Validation'!J$665667),'Coleman Validation'!J$665668,FALSE))</f>
        <v>0.2004939366646738</v>
      </c>
      <c r="L123" s="301">
        <v>44927</v>
      </c>
      <c r="M123" s="294">
        <v>146</v>
      </c>
      <c r="N123" s="297">
        <v>2.3595794650342876</v>
      </c>
      <c r="O123" s="299">
        <v>0.33</v>
      </c>
      <c r="P123" s="295">
        <v>0.2</v>
      </c>
      <c r="Q123" s="294">
        <f ca="1">+IF(ISERROR(HLOOKUP($B123,INDIRECT("'Monthly Resource Report'!"&amp;'Coleman Validation'!Q$665666&amp;":"&amp;'Coleman Validation'!Q$665667),'Coleman Validation'!Q$665668,FALSE)),0,HLOOKUP($B123,INDIRECT("'Monthly Resource Report'!"&amp;'Coleman Validation'!Q$665666&amp;":"&amp;'Coleman Validation'!Q$665667),'Coleman Validation'!Q$665668,FALSE))</f>
        <v>146</v>
      </c>
      <c r="R123" s="297">
        <f ca="1">+IF(ISERROR(HLOOKUP($B123,INDIRECT("'Monthly Resource Report'!"&amp;'Coleman Validation'!R$665666&amp;":"&amp;'Coleman Validation'!R$665667),'Coleman Validation'!R$665668,FALSE)),0,HLOOKUP($B123,INDIRECT("'Monthly Resource Report'!"&amp;'Coleman Validation'!R$665666&amp;":"&amp;'Coleman Validation'!R$665667),'Coleman Validation'!R$665668,FALSE))</f>
        <v>2.3599974994748898</v>
      </c>
      <c r="S123" s="317">
        <f ca="1">+IF(ISERROR(HLOOKUP($B123,INDIRECT("'Monthly Resource Report'!"&amp;'Coleman Validation'!S$665666&amp;":"&amp;'Coleman Validation'!S$665667),'Coleman Validation'!S$665668,FALSE)),0,HLOOKUP($B123,INDIRECT("'Monthly Resource Report'!"&amp;'Coleman Validation'!S$665666&amp;":"&amp;'Coleman Validation'!S$665667),'Coleman Validation'!S$665668,FALSE))</f>
        <v>0.3292974881586585</v>
      </c>
      <c r="T123" s="318">
        <f ca="1">+IF(ISERROR(HLOOKUP($B123,INDIRECT("'Monthly Resource Report'!"&amp;'Coleman Validation'!T$665666&amp;":"&amp;'Coleman Validation'!T$665667),'Coleman Validation'!T$665668,FALSE)),0,HLOOKUP($B123,INDIRECT("'Monthly Resource Report'!"&amp;'Coleman Validation'!T$665666&amp;":"&amp;'Coleman Validation'!T$665667),'Coleman Validation'!T$665668,FALSE))</f>
        <v>0.20073664192493212</v>
      </c>
      <c r="V123" s="301">
        <v>44927</v>
      </c>
      <c r="W123" s="294">
        <v>151</v>
      </c>
      <c r="X123" s="297">
        <v>2.3595794650342876</v>
      </c>
      <c r="Y123" s="299">
        <v>0.33</v>
      </c>
      <c r="Z123" s="295">
        <v>0.2</v>
      </c>
      <c r="AA123" s="294">
        <f ca="1">+IF(ISERROR(HLOOKUP($B123,INDIRECT("'Monthly Resource Report'!"&amp;'Coleman Validation'!AA$665666&amp;":"&amp;'Coleman Validation'!AA$665667),'Coleman Validation'!AA$665668,FALSE)),0,HLOOKUP($B123,INDIRECT("'Monthly Resource Report'!"&amp;'Coleman Validation'!AA$665666&amp;":"&amp;'Coleman Validation'!AA$665667),'Coleman Validation'!AA$665668,FALSE))</f>
        <v>151</v>
      </c>
      <c r="AB123" s="297">
        <f ca="1">+IF(ISERROR(HLOOKUP($B123,INDIRECT("'Monthly Resource Report'!"&amp;'Coleman Validation'!AB$665666&amp;":"&amp;'Coleman Validation'!AB$665667),'Coleman Validation'!AB$665668,FALSE)),0,HLOOKUP($B123,INDIRECT("'Monthly Resource Report'!"&amp;'Coleman Validation'!AB$665666&amp;":"&amp;'Coleman Validation'!AB$665667),'Coleman Validation'!AB$665668,FALSE))</f>
        <v>2.3599978504919443</v>
      </c>
      <c r="AC123" s="317">
        <f ca="1">+IF(ISERROR(HLOOKUP($B123,INDIRECT("'Monthly Resource Report'!"&amp;'Coleman Validation'!AC$665666&amp;":"&amp;'Coleman Validation'!AC$665667),'Coleman Validation'!AC$665668,FALSE)),0,HLOOKUP($B123,INDIRECT("'Monthly Resource Report'!"&amp;'Coleman Validation'!AC$665666&amp;":"&amp;'Coleman Validation'!AC$665667),'Coleman Validation'!AC$665668,FALSE))</f>
        <v>0.32966739302200915</v>
      </c>
      <c r="AD123" s="318">
        <f ca="1">+IF(ISERROR(HLOOKUP($B123,INDIRECT("'Monthly Resource Report'!"&amp;'Coleman Validation'!AD$665666&amp;":"&amp;'Coleman Validation'!AD$665667),'Coleman Validation'!AD$665668,FALSE)),0,HLOOKUP($B123,INDIRECT("'Monthly Resource Report'!"&amp;'Coleman Validation'!AD$665666&amp;":"&amp;'Coleman Validation'!AD$665667),'Coleman Validation'!AD$665668,FALSE))</f>
        <v>0.20077528219827756</v>
      </c>
    </row>
    <row r="124" spans="2:30" s="29" customFormat="1">
      <c r="B124" s="301">
        <v>44958</v>
      </c>
      <c r="C124" s="294">
        <v>146</v>
      </c>
      <c r="D124" s="297">
        <v>2.3595794650342876</v>
      </c>
      <c r="E124" s="299">
        <v>0.33</v>
      </c>
      <c r="F124" s="295">
        <v>0.2</v>
      </c>
      <c r="G124" s="294">
        <f ca="1">+IF(ISERROR(HLOOKUP($B124,INDIRECT("'Monthly Resource Report'!"&amp;'Coleman Validation'!G$665666&amp;":"&amp;'Coleman Validation'!G$665667),'Coleman Validation'!G$665668,FALSE)),0,HLOOKUP($B124,INDIRECT("'Monthly Resource Report'!"&amp;'Coleman Validation'!G$665666&amp;":"&amp;'Coleman Validation'!G$665667),'Coleman Validation'!G$665668,FALSE))</f>
        <v>146</v>
      </c>
      <c r="H124" s="297">
        <f ca="1">+IF(ISERROR(HLOOKUP($B124,INDIRECT("'Monthly Resource Report'!"&amp;'Coleman Validation'!H$665666&amp;":"&amp;'Coleman Validation'!H$665667),'Coleman Validation'!H$665668,FALSE)),0,HLOOKUP($B124,INDIRECT("'Monthly Resource Report'!"&amp;'Coleman Validation'!H$665666&amp;":"&amp;'Coleman Validation'!H$665667),'Coleman Validation'!H$665668,FALSE))</f>
        <v>2.3599981179075558</v>
      </c>
      <c r="I124" s="317">
        <f ca="1">+IF(ISERROR(HLOOKUP($B124,INDIRECT("'Monthly Resource Report'!"&amp;'Coleman Validation'!I$665666&amp;":"&amp;'Coleman Validation'!I$665667),'Coleman Validation'!I$665668,FALSE)),0,HLOOKUP($B124,INDIRECT("'Monthly Resource Report'!"&amp;'Coleman Validation'!I$665666&amp;":"&amp;'Coleman Validation'!I$665667),'Coleman Validation'!I$665668,FALSE))</f>
        <v>0.32928045660980287</v>
      </c>
      <c r="J124" s="318">
        <f ca="1">+IF(ISERROR(HLOOKUP($B124,INDIRECT("'Monthly Resource Report'!"&amp;'Coleman Validation'!J$665666&amp;":"&amp;'Coleman Validation'!J$665667),'Coleman Validation'!J$665668,FALSE)),0,HLOOKUP($B124,INDIRECT("'Monthly Resource Report'!"&amp;'Coleman Validation'!J$665666&amp;":"&amp;'Coleman Validation'!J$665667),'Coleman Validation'!J$665668,FALSE))</f>
        <v>0.20036634681145762</v>
      </c>
      <c r="L124" s="301">
        <v>44958</v>
      </c>
      <c r="M124" s="294">
        <v>146</v>
      </c>
      <c r="N124" s="297">
        <v>2.3595794650342876</v>
      </c>
      <c r="O124" s="299">
        <v>0.33</v>
      </c>
      <c r="P124" s="295">
        <v>0.2</v>
      </c>
      <c r="Q124" s="294">
        <f ca="1">+IF(ISERROR(HLOOKUP($B124,INDIRECT("'Monthly Resource Report'!"&amp;'Coleman Validation'!Q$665666&amp;":"&amp;'Coleman Validation'!Q$665667),'Coleman Validation'!Q$665668,FALSE)),0,HLOOKUP($B124,INDIRECT("'Monthly Resource Report'!"&amp;'Coleman Validation'!Q$665666&amp;":"&amp;'Coleman Validation'!Q$665667),'Coleman Validation'!Q$665668,FALSE))</f>
        <v>146</v>
      </c>
      <c r="R124" s="297">
        <f ca="1">+IF(ISERROR(HLOOKUP($B124,INDIRECT("'Monthly Resource Report'!"&amp;'Coleman Validation'!R$665666&amp;":"&amp;'Coleman Validation'!R$665667),'Coleman Validation'!R$665668,FALSE)),0,HLOOKUP($B124,INDIRECT("'Monthly Resource Report'!"&amp;'Coleman Validation'!R$665666&amp;":"&amp;'Coleman Validation'!R$665667),'Coleman Validation'!R$665668,FALSE))</f>
        <v>2.3599980001999801</v>
      </c>
      <c r="S124" s="317">
        <f ca="1">+IF(ISERROR(HLOOKUP($B124,INDIRECT("'Monthly Resource Report'!"&amp;'Coleman Validation'!S$665666&amp;":"&amp;'Coleman Validation'!S$665667),'Coleman Validation'!S$665668,FALSE)),0,HLOOKUP($B124,INDIRECT("'Monthly Resource Report'!"&amp;'Coleman Validation'!S$665666&amp;":"&amp;'Coleman Validation'!S$665667),'Coleman Validation'!S$665668,FALSE))</f>
        <v>0.32920186752492941</v>
      </c>
      <c r="T124" s="318">
        <f ca="1">+IF(ISERROR(HLOOKUP($B124,INDIRECT("'Monthly Resource Report'!"&amp;'Coleman Validation'!T$665666&amp;":"&amp;'Coleman Validation'!T$665667),'Coleman Validation'!T$665668,FALSE)),0,HLOOKUP($B124,INDIRECT("'Monthly Resource Report'!"&amp;'Coleman Validation'!T$665666&amp;":"&amp;'Coleman Validation'!T$665667),'Coleman Validation'!T$665668,FALSE))</f>
        <v>0.20090996326889074</v>
      </c>
      <c r="V124" s="301">
        <v>44958</v>
      </c>
      <c r="W124" s="294">
        <v>151</v>
      </c>
      <c r="X124" s="297">
        <v>2.3595794650342876</v>
      </c>
      <c r="Y124" s="299">
        <v>0.33</v>
      </c>
      <c r="Z124" s="295">
        <v>0.2</v>
      </c>
      <c r="AA124" s="294">
        <f ca="1">+IF(ISERROR(HLOOKUP($B124,INDIRECT("'Monthly Resource Report'!"&amp;'Coleman Validation'!AA$665666&amp;":"&amp;'Coleman Validation'!AA$665667),'Coleman Validation'!AA$665668,FALSE)),0,HLOOKUP($B124,INDIRECT("'Monthly Resource Report'!"&amp;'Coleman Validation'!AA$665666&amp;":"&amp;'Coleman Validation'!AA$665667),'Coleman Validation'!AA$665668,FALSE))</f>
        <v>151</v>
      </c>
      <c r="AB124" s="297">
        <f ca="1">+IF(ISERROR(HLOOKUP($B124,INDIRECT("'Monthly Resource Report'!"&amp;'Coleman Validation'!AB$665666&amp;":"&amp;'Coleman Validation'!AB$665667),'Coleman Validation'!AB$665668,FALSE)),0,HLOOKUP($B124,INDIRECT("'Monthly Resource Report'!"&amp;'Coleman Validation'!AB$665666&amp;":"&amp;'Coleman Validation'!AB$665667),'Coleman Validation'!AB$665668,FALSE))</f>
        <v>2.3599980331383765</v>
      </c>
      <c r="AC124" s="317">
        <f ca="1">+IF(ISERROR(HLOOKUP($B124,INDIRECT("'Monthly Resource Report'!"&amp;'Coleman Validation'!AC$665666&amp;":"&amp;'Coleman Validation'!AC$665667),'Coleman Validation'!AC$665668,FALSE)),0,HLOOKUP($B124,INDIRECT("'Monthly Resource Report'!"&amp;'Coleman Validation'!AC$665666&amp;":"&amp;'Coleman Validation'!AC$665667),'Coleman Validation'!AC$665668,FALSE))</f>
        <v>0.32964064932655096</v>
      </c>
      <c r="AD124" s="318">
        <f ca="1">+IF(ISERROR(HLOOKUP($B124,INDIRECT("'Monthly Resource Report'!"&amp;'Coleman Validation'!AD$665666&amp;":"&amp;'Coleman Validation'!AD$665667),'Coleman Validation'!AD$665668,FALSE)),0,HLOOKUP($B124,INDIRECT("'Monthly Resource Report'!"&amp;'Coleman Validation'!AD$665666&amp;":"&amp;'Coleman Validation'!AD$665667),'Coleman Validation'!AD$665668,FALSE))</f>
        <v>0.20042531582379447</v>
      </c>
    </row>
    <row r="125" spans="2:30" s="29" customFormat="1">
      <c r="B125" s="301">
        <v>44986</v>
      </c>
      <c r="C125" s="294">
        <v>146</v>
      </c>
      <c r="D125" s="297">
        <v>2.3595794650342876</v>
      </c>
      <c r="E125" s="299">
        <v>0.33</v>
      </c>
      <c r="F125" s="295">
        <v>0.2</v>
      </c>
      <c r="G125" s="294">
        <f ca="1">+IF(ISERROR(HLOOKUP($B125,INDIRECT("'Monthly Resource Report'!"&amp;'Coleman Validation'!G$665666&amp;":"&amp;'Coleman Validation'!G$665667),'Coleman Validation'!G$665668,FALSE)),0,HLOOKUP($B125,INDIRECT("'Monthly Resource Report'!"&amp;'Coleman Validation'!G$665666&amp;":"&amp;'Coleman Validation'!G$665667),'Coleman Validation'!G$665668,FALSE))</f>
        <v>146</v>
      </c>
      <c r="H125" s="297">
        <f ca="1">+IF(ISERROR(HLOOKUP($B125,INDIRECT("'Monthly Resource Report'!"&amp;'Coleman Validation'!H$665666&amp;":"&amp;'Coleman Validation'!H$665667),'Coleman Validation'!H$665668,FALSE)),0,HLOOKUP($B125,INDIRECT("'Monthly Resource Report'!"&amp;'Coleman Validation'!H$665666&amp;":"&amp;'Coleman Validation'!H$665667),'Coleman Validation'!H$665668,FALSE))</f>
        <v>2.359998601496399</v>
      </c>
      <c r="I125" s="317">
        <f ca="1">+IF(ISERROR(HLOOKUP($B125,INDIRECT("'Monthly Resource Report'!"&amp;'Coleman Validation'!I$665666&amp;":"&amp;'Coleman Validation'!I$665667),'Coleman Validation'!I$665668,FALSE)),0,HLOOKUP($B125,INDIRECT("'Monthly Resource Report'!"&amp;'Coleman Validation'!I$665666&amp;":"&amp;'Coleman Validation'!I$665667),'Coleman Validation'!I$665668,FALSE))</f>
        <v>0.32933229692800425</v>
      </c>
      <c r="J125" s="318">
        <f ca="1">+IF(ISERROR(HLOOKUP($B125,INDIRECT("'Monthly Resource Report'!"&amp;'Coleman Validation'!J$665666&amp;":"&amp;'Coleman Validation'!J$665667),'Coleman Validation'!J$665668,FALSE)),0,HLOOKUP($B125,INDIRECT("'Monthly Resource Report'!"&amp;'Coleman Validation'!J$665666&amp;":"&amp;'Coleman Validation'!J$665667),'Coleman Validation'!J$665668,FALSE))</f>
        <v>0.20048302558142911</v>
      </c>
      <c r="L125" s="301">
        <v>44986</v>
      </c>
      <c r="M125" s="294">
        <v>146</v>
      </c>
      <c r="N125" s="297">
        <v>2.3595794650342876</v>
      </c>
      <c r="O125" s="299">
        <v>0.33</v>
      </c>
      <c r="P125" s="295">
        <v>0.2</v>
      </c>
      <c r="Q125" s="294">
        <f ca="1">+IF(ISERROR(HLOOKUP($B125,INDIRECT("'Monthly Resource Report'!"&amp;'Coleman Validation'!Q$665666&amp;":"&amp;'Coleman Validation'!Q$665667),'Coleman Validation'!Q$665668,FALSE)),0,HLOOKUP($B125,INDIRECT("'Monthly Resource Report'!"&amp;'Coleman Validation'!Q$665666&amp;":"&amp;'Coleman Validation'!Q$665667),'Coleman Validation'!Q$665668,FALSE))</f>
        <v>146</v>
      </c>
      <c r="R125" s="297">
        <f ca="1">+IF(ISERROR(HLOOKUP($B125,INDIRECT("'Monthly Resource Report'!"&amp;'Coleman Validation'!R$665666&amp;":"&amp;'Coleman Validation'!R$665667),'Coleman Validation'!R$665668,FALSE)),0,HLOOKUP($B125,INDIRECT("'Monthly Resource Report'!"&amp;'Coleman Validation'!R$665666&amp;":"&amp;'Coleman Validation'!R$665667),'Coleman Validation'!R$665668,FALSE))</f>
        <v>2.3599985031135238</v>
      </c>
      <c r="S125" s="317">
        <f ca="1">+IF(ISERROR(HLOOKUP($B125,INDIRECT("'Monthly Resource Report'!"&amp;'Coleman Validation'!S$665666&amp;":"&amp;'Coleman Validation'!S$665667),'Coleman Validation'!S$665668,FALSE)),0,HLOOKUP($B125,INDIRECT("'Monthly Resource Report'!"&amp;'Coleman Validation'!S$665666&amp;":"&amp;'Coleman Validation'!S$665667),'Coleman Validation'!S$665668,FALSE))</f>
        <v>0.32935810633256174</v>
      </c>
      <c r="T125" s="318">
        <f ca="1">+IF(ISERROR(HLOOKUP($B125,INDIRECT("'Monthly Resource Report'!"&amp;'Coleman Validation'!T$665666&amp;":"&amp;'Coleman Validation'!T$665667),'Coleman Validation'!T$665668,FALSE)),0,HLOOKUP($B125,INDIRECT("'Monthly Resource Report'!"&amp;'Coleman Validation'!T$665666&amp;":"&amp;'Coleman Validation'!T$665667),'Coleman Validation'!T$665668,FALSE))</f>
        <v>0.20073715744229675</v>
      </c>
      <c r="V125" s="301">
        <v>44986</v>
      </c>
      <c r="W125" s="294">
        <v>151</v>
      </c>
      <c r="X125" s="297">
        <v>2.3595794650342876</v>
      </c>
      <c r="Y125" s="299">
        <v>0.33</v>
      </c>
      <c r="Z125" s="295">
        <v>0.2</v>
      </c>
      <c r="AA125" s="294">
        <f ca="1">+IF(ISERROR(HLOOKUP($B125,INDIRECT("'Monthly Resource Report'!"&amp;'Coleman Validation'!AA$665666&amp;":"&amp;'Coleman Validation'!AA$665667),'Coleman Validation'!AA$665668,FALSE)),0,HLOOKUP($B125,INDIRECT("'Monthly Resource Report'!"&amp;'Coleman Validation'!AA$665666&amp;":"&amp;'Coleman Validation'!AA$665667),'Coleman Validation'!AA$665668,FALSE))</f>
        <v>151</v>
      </c>
      <c r="AB125" s="297">
        <f ca="1">+IF(ISERROR(HLOOKUP($B125,INDIRECT("'Monthly Resource Report'!"&amp;'Coleman Validation'!AB$665666&amp;":"&amp;'Coleman Validation'!AB$665667),'Coleman Validation'!AB$665668,FALSE)),0,HLOOKUP($B125,INDIRECT("'Monthly Resource Report'!"&amp;'Coleman Validation'!AB$665666&amp;":"&amp;'Coleman Validation'!AB$665667),'Coleman Validation'!AB$665668,FALSE))</f>
        <v>2.3599978512057667</v>
      </c>
      <c r="AC125" s="317">
        <f ca="1">+IF(ISERROR(HLOOKUP($B125,INDIRECT("'Monthly Resource Report'!"&amp;'Coleman Validation'!AC$665666&amp;":"&amp;'Coleman Validation'!AC$665667),'Coleman Validation'!AC$665668,FALSE)),0,HLOOKUP($B125,INDIRECT("'Monthly Resource Report'!"&amp;'Coleman Validation'!AC$665666&amp;":"&amp;'Coleman Validation'!AC$665667),'Coleman Validation'!AC$665668,FALSE))</f>
        <v>0.32965507761951035</v>
      </c>
      <c r="AD125" s="318">
        <f ca="1">+IF(ISERROR(HLOOKUP($B125,INDIRECT("'Monthly Resource Report'!"&amp;'Coleman Validation'!AD$665666&amp;":"&amp;'Coleman Validation'!AD$665667),'Coleman Validation'!AD$665668,FALSE)),0,HLOOKUP($B125,INDIRECT("'Monthly Resource Report'!"&amp;'Coleman Validation'!AD$665666&amp;":"&amp;'Coleman Validation'!AD$665667),'Coleman Validation'!AD$665668,FALSE))</f>
        <v>0.20077397014592518</v>
      </c>
    </row>
    <row r="126" spans="2:30" s="29" customFormat="1">
      <c r="B126" s="301">
        <v>45017</v>
      </c>
      <c r="C126" s="294">
        <v>146</v>
      </c>
      <c r="D126" s="297">
        <v>2.3595794650342876</v>
      </c>
      <c r="E126" s="299">
        <v>0.33</v>
      </c>
      <c r="F126" s="295">
        <v>0.2</v>
      </c>
      <c r="G126" s="294">
        <f ca="1">+IF(ISERROR(HLOOKUP($B126,INDIRECT("'Monthly Resource Report'!"&amp;'Coleman Validation'!G$665666&amp;":"&amp;'Coleman Validation'!G$665667),'Coleman Validation'!G$665668,FALSE)),0,HLOOKUP($B126,INDIRECT("'Monthly Resource Report'!"&amp;'Coleman Validation'!G$665666&amp;":"&amp;'Coleman Validation'!G$665667),'Coleman Validation'!G$665668,FALSE))</f>
        <v>146</v>
      </c>
      <c r="H126" s="297">
        <f ca="1">+IF(ISERROR(HLOOKUP($B126,INDIRECT("'Monthly Resource Report'!"&amp;'Coleman Validation'!H$665666&amp;":"&amp;'Coleman Validation'!H$665667),'Coleman Validation'!H$665668,FALSE)),0,HLOOKUP($B126,INDIRECT("'Monthly Resource Report'!"&amp;'Coleman Validation'!H$665666&amp;":"&amp;'Coleman Validation'!H$665667),'Coleman Validation'!H$665668,FALSE))</f>
        <v>2.3599976091132984</v>
      </c>
      <c r="I126" s="317">
        <f ca="1">+IF(ISERROR(HLOOKUP($B126,INDIRECT("'Monthly Resource Report'!"&amp;'Coleman Validation'!I$665666&amp;":"&amp;'Coleman Validation'!I$665667),'Coleman Validation'!I$665668,FALSE)),0,HLOOKUP($B126,INDIRECT("'Monthly Resource Report'!"&amp;'Coleman Validation'!I$665666&amp;":"&amp;'Coleman Validation'!I$665667),'Coleman Validation'!I$665668,FALSE))</f>
        <v>0.3286344879310647</v>
      </c>
      <c r="J126" s="318">
        <f ca="1">+IF(ISERROR(HLOOKUP($B126,INDIRECT("'Monthly Resource Report'!"&amp;'Coleman Validation'!J$665666&amp;":"&amp;'Coleman Validation'!J$665667),'Coleman Validation'!J$665668,FALSE)),0,HLOOKUP($B126,INDIRECT("'Monthly Resource Report'!"&amp;'Coleman Validation'!J$665666&amp;":"&amp;'Coleman Validation'!J$665667),'Coleman Validation'!J$665668,FALSE))</f>
        <v>0.20068824136482236</v>
      </c>
      <c r="L126" s="301">
        <v>45017</v>
      </c>
      <c r="M126" s="294">
        <v>146</v>
      </c>
      <c r="N126" s="297">
        <v>2.3595794650342876</v>
      </c>
      <c r="O126" s="299">
        <v>0.33</v>
      </c>
      <c r="P126" s="295">
        <v>0.2</v>
      </c>
      <c r="Q126" s="294">
        <f ca="1">+IF(ISERROR(HLOOKUP($B126,INDIRECT("'Monthly Resource Report'!"&amp;'Coleman Validation'!Q$665666&amp;":"&amp;'Coleman Validation'!Q$665667),'Coleman Validation'!Q$665668,FALSE)),0,HLOOKUP($B126,INDIRECT("'Monthly Resource Report'!"&amp;'Coleman Validation'!Q$665666&amp;":"&amp;'Coleman Validation'!Q$665667),'Coleman Validation'!Q$665668,FALSE))</f>
        <v>146</v>
      </c>
      <c r="R126" s="297">
        <f ca="1">+IF(ISERROR(HLOOKUP($B126,INDIRECT("'Monthly Resource Report'!"&amp;'Coleman Validation'!R$665666&amp;":"&amp;'Coleman Validation'!R$665667),'Coleman Validation'!R$665668,FALSE)),0,HLOOKUP($B126,INDIRECT("'Monthly Resource Report'!"&amp;'Coleman Validation'!R$665666&amp;":"&amp;'Coleman Validation'!R$665667),'Coleman Validation'!R$665668,FALSE))</f>
        <v>2.3599978274763078</v>
      </c>
      <c r="S126" s="317">
        <f ca="1">+IF(ISERROR(HLOOKUP($B126,INDIRECT("'Monthly Resource Report'!"&amp;'Coleman Validation'!S$665666&amp;":"&amp;'Coleman Validation'!S$665667),'Coleman Validation'!S$665668,FALSE)),0,HLOOKUP($B126,INDIRECT("'Monthly Resource Report'!"&amp;'Coleman Validation'!S$665666&amp;":"&amp;'Coleman Validation'!S$665667),'Coleman Validation'!S$665668,FALSE))</f>
        <v>0.32871710644188257</v>
      </c>
      <c r="T126" s="318">
        <f ca="1">+IF(ISERROR(HLOOKUP($B126,INDIRECT("'Monthly Resource Report'!"&amp;'Coleman Validation'!T$665666&amp;":"&amp;'Coleman Validation'!T$665667),'Coleman Validation'!T$665668,FALSE)),0,HLOOKUP($B126,INDIRECT("'Monthly Resource Report'!"&amp;'Coleman Validation'!T$665666&amp;":"&amp;'Coleman Validation'!T$665667),'Coleman Validation'!T$665668,FALSE))</f>
        <v>0.20019178345862318</v>
      </c>
      <c r="V126" s="301">
        <v>45017</v>
      </c>
      <c r="W126" s="294">
        <v>151</v>
      </c>
      <c r="X126" s="297">
        <v>2.3595794650342876</v>
      </c>
      <c r="Y126" s="299">
        <v>0.33</v>
      </c>
      <c r="Z126" s="295">
        <v>0.2</v>
      </c>
      <c r="AA126" s="294">
        <f ca="1">+IF(ISERROR(HLOOKUP($B126,INDIRECT("'Monthly Resource Report'!"&amp;'Coleman Validation'!AA$665666&amp;":"&amp;'Coleman Validation'!AA$665667),'Coleman Validation'!AA$665668,FALSE)),0,HLOOKUP($B126,INDIRECT("'Monthly Resource Report'!"&amp;'Coleman Validation'!AA$665666&amp;":"&amp;'Coleman Validation'!AA$665667),'Coleman Validation'!AA$665668,FALSE))</f>
        <v>151</v>
      </c>
      <c r="AB126" s="297">
        <f ca="1">+IF(ISERROR(HLOOKUP($B126,INDIRECT("'Monthly Resource Report'!"&amp;'Coleman Validation'!AB$665666&amp;":"&amp;'Coleman Validation'!AB$665667),'Coleman Validation'!AB$665668,FALSE)),0,HLOOKUP($B126,INDIRECT("'Monthly Resource Report'!"&amp;'Coleman Validation'!AB$665666&amp;":"&amp;'Coleman Validation'!AB$665667),'Coleman Validation'!AB$665668,FALSE))</f>
        <v>2.3599985533802683</v>
      </c>
      <c r="AC126" s="317">
        <f ca="1">+IF(ISERROR(HLOOKUP($B126,INDIRECT("'Monthly Resource Report'!"&amp;'Coleman Validation'!AC$665666&amp;":"&amp;'Coleman Validation'!AC$665667),'Coleman Validation'!AC$665668,FALSE)),0,HLOOKUP($B126,INDIRECT("'Monthly Resource Report'!"&amp;'Coleman Validation'!AC$665666&amp;":"&amp;'Coleman Validation'!AC$665667),'Coleman Validation'!AC$665668,FALSE))</f>
        <v>0.32921554591897229</v>
      </c>
      <c r="AD126" s="318">
        <f ca="1">+IF(ISERROR(HLOOKUP($B126,INDIRECT("'Monthly Resource Report'!"&amp;'Coleman Validation'!AD$665666&amp;":"&amp;'Coleman Validation'!AD$665667),'Coleman Validation'!AD$665668,FALSE)),0,HLOOKUP($B126,INDIRECT("'Monthly Resource Report'!"&amp;'Coleman Validation'!AD$665666&amp;":"&amp;'Coleman Validation'!AD$665667),'Coleman Validation'!AD$665668,FALSE))</f>
        <v>0.20129866510514507</v>
      </c>
    </row>
    <row r="127" spans="2:30" s="29" customFormat="1">
      <c r="B127" s="301">
        <v>45047</v>
      </c>
      <c r="C127" s="294">
        <v>146</v>
      </c>
      <c r="D127" s="297">
        <v>2.3595794650342876</v>
      </c>
      <c r="E127" s="299">
        <v>0.33</v>
      </c>
      <c r="F127" s="295">
        <v>2.6</v>
      </c>
      <c r="G127" s="294">
        <f ca="1">+IF(ISERROR(HLOOKUP($B127,INDIRECT("'Monthly Resource Report'!"&amp;'Coleman Validation'!G$665666&amp;":"&amp;'Coleman Validation'!G$665667),'Coleman Validation'!G$665668,FALSE)),0,HLOOKUP($B127,INDIRECT("'Monthly Resource Report'!"&amp;'Coleman Validation'!G$665666&amp;":"&amp;'Coleman Validation'!G$665667),'Coleman Validation'!G$665668,FALSE))</f>
        <v>146</v>
      </c>
      <c r="H127" s="297">
        <f ca="1">+IF(ISERROR(HLOOKUP($B127,INDIRECT("'Monthly Resource Report'!"&amp;'Coleman Validation'!H$665666&amp;":"&amp;'Coleman Validation'!H$665667),'Coleman Validation'!H$665668,FALSE)),0,HLOOKUP($B127,INDIRECT("'Monthly Resource Report'!"&amp;'Coleman Validation'!H$665666&amp;":"&amp;'Coleman Validation'!H$665667),'Coleman Validation'!H$665668,FALSE))</f>
        <v>2.3599980230779636</v>
      </c>
      <c r="I127" s="317">
        <f ca="1">+IF(ISERROR(HLOOKUP($B127,INDIRECT("'Monthly Resource Report'!"&amp;'Coleman Validation'!I$665666&amp;":"&amp;'Coleman Validation'!I$665667),'Coleman Validation'!I$665668,FALSE)),0,HLOOKUP($B127,INDIRECT("'Monthly Resource Report'!"&amp;'Coleman Validation'!I$665666&amp;":"&amp;'Coleman Validation'!I$665667),'Coleman Validation'!I$665668,FALSE))</f>
        <v>0.32810650929706314</v>
      </c>
      <c r="J127" s="318">
        <f ca="1">+IF(ISERROR(HLOOKUP($B127,INDIRECT("'Monthly Resource Report'!"&amp;'Coleman Validation'!J$665666&amp;":"&amp;'Coleman Validation'!J$665667),'Coleman Validation'!J$665668,FALSE)),0,HLOOKUP($B127,INDIRECT("'Monthly Resource Report'!"&amp;'Coleman Validation'!J$665666&amp;":"&amp;'Coleman Validation'!J$665667),'Coleman Validation'!J$665668,FALSE))</f>
        <v>2.6021808259910482</v>
      </c>
      <c r="L127" s="301">
        <v>45047</v>
      </c>
      <c r="M127" s="294">
        <v>146</v>
      </c>
      <c r="N127" s="297">
        <v>2.3595794650342876</v>
      </c>
      <c r="O127" s="299">
        <v>0.33</v>
      </c>
      <c r="P127" s="295">
        <v>2.6</v>
      </c>
      <c r="Q127" s="294">
        <f ca="1">+IF(ISERROR(HLOOKUP($B127,INDIRECT("'Monthly Resource Report'!"&amp;'Coleman Validation'!Q$665666&amp;":"&amp;'Coleman Validation'!Q$665667),'Coleman Validation'!Q$665668,FALSE)),0,HLOOKUP($B127,INDIRECT("'Monthly Resource Report'!"&amp;'Coleman Validation'!Q$665666&amp;":"&amp;'Coleman Validation'!Q$665667),'Coleman Validation'!Q$665668,FALSE))</f>
        <v>146</v>
      </c>
      <c r="R127" s="297">
        <f ca="1">+IF(ISERROR(HLOOKUP($B127,INDIRECT("'Monthly Resource Report'!"&amp;'Coleman Validation'!R$665666&amp;":"&amp;'Coleman Validation'!R$665667),'Coleman Validation'!R$665668,FALSE)),0,HLOOKUP($B127,INDIRECT("'Monthly Resource Report'!"&amp;'Coleman Validation'!R$665666&amp;":"&amp;'Coleman Validation'!R$665667),'Coleman Validation'!R$665668,FALSE))</f>
        <v>2.3599983056590985</v>
      </c>
      <c r="S127" s="317">
        <f ca="1">+IF(ISERROR(HLOOKUP($B127,INDIRECT("'Monthly Resource Report'!"&amp;'Coleman Validation'!S$665666&amp;":"&amp;'Coleman Validation'!S$665667),'Coleman Validation'!S$665668,FALSE)),0,HLOOKUP($B127,INDIRECT("'Monthly Resource Report'!"&amp;'Coleman Validation'!S$665666&amp;":"&amp;'Coleman Validation'!S$665667),'Coleman Validation'!S$665668,FALSE))</f>
        <v>0.32758265225377597</v>
      </c>
      <c r="T127" s="318">
        <f ca="1">+IF(ISERROR(HLOOKUP($B127,INDIRECT("'Monthly Resource Report'!"&amp;'Coleman Validation'!T$665666&amp;":"&amp;'Coleman Validation'!T$665667),'Coleman Validation'!T$665668,FALSE)),0,HLOOKUP($B127,INDIRECT("'Monthly Resource Report'!"&amp;'Coleman Validation'!T$665666&amp;":"&amp;'Coleman Validation'!T$665667),'Coleman Validation'!T$665668,FALSE))</f>
        <v>2.6111109846321501</v>
      </c>
      <c r="V127" s="301">
        <v>45047</v>
      </c>
      <c r="W127" s="294">
        <v>151</v>
      </c>
      <c r="X127" s="297">
        <v>2.3595794650342876</v>
      </c>
      <c r="Y127" s="299">
        <v>0.33</v>
      </c>
      <c r="Z127" s="295">
        <v>0.2</v>
      </c>
      <c r="AA127" s="294">
        <f ca="1">+IF(ISERROR(HLOOKUP($B127,INDIRECT("'Monthly Resource Report'!"&amp;'Coleman Validation'!AA$665666&amp;":"&amp;'Coleman Validation'!AA$665667),'Coleman Validation'!AA$665668,FALSE)),0,HLOOKUP($B127,INDIRECT("'Monthly Resource Report'!"&amp;'Coleman Validation'!AA$665666&amp;":"&amp;'Coleman Validation'!AA$665667),'Coleman Validation'!AA$665668,FALSE))</f>
        <v>151</v>
      </c>
      <c r="AB127" s="297">
        <f ca="1">+IF(ISERROR(HLOOKUP($B127,INDIRECT("'Monthly Resource Report'!"&amp;'Coleman Validation'!AB$665666&amp;":"&amp;'Coleman Validation'!AB$665667),'Coleman Validation'!AB$665668,FALSE)),0,HLOOKUP($B127,INDIRECT("'Monthly Resource Report'!"&amp;'Coleman Validation'!AB$665666&amp;":"&amp;'Coleman Validation'!AB$665667),'Coleman Validation'!AB$665668,FALSE))</f>
        <v>0</v>
      </c>
      <c r="AC127" s="317">
        <f ca="1">+IF(ISERROR(HLOOKUP($B127,INDIRECT("'Monthly Resource Report'!"&amp;'Coleman Validation'!AC$665666&amp;":"&amp;'Coleman Validation'!AC$665667),'Coleman Validation'!AC$665668,FALSE)),0,HLOOKUP($B127,INDIRECT("'Monthly Resource Report'!"&amp;'Coleman Validation'!AC$665666&amp;":"&amp;'Coleman Validation'!AC$665667),'Coleman Validation'!AC$665668,FALSE))</f>
        <v>0</v>
      </c>
      <c r="AD127" s="318">
        <f ca="1">+IF(ISERROR(HLOOKUP($B127,INDIRECT("'Monthly Resource Report'!"&amp;'Coleman Validation'!AD$665666&amp;":"&amp;'Coleman Validation'!AD$665667),'Coleman Validation'!AD$665668,FALSE)),0,HLOOKUP($B127,INDIRECT("'Monthly Resource Report'!"&amp;'Coleman Validation'!AD$665666&amp;":"&amp;'Coleman Validation'!AD$665667),'Coleman Validation'!AD$665668,FALSE))</f>
        <v>0</v>
      </c>
    </row>
    <row r="128" spans="2:30" s="29" customFormat="1">
      <c r="B128" s="301">
        <v>45078</v>
      </c>
      <c r="C128" s="294">
        <v>146</v>
      </c>
      <c r="D128" s="297">
        <v>2.3595794650342876</v>
      </c>
      <c r="E128" s="299">
        <v>0.33</v>
      </c>
      <c r="F128" s="295">
        <v>0.2</v>
      </c>
      <c r="G128" s="294">
        <f ca="1">+IF(ISERROR(HLOOKUP($B128,INDIRECT("'Monthly Resource Report'!"&amp;'Coleman Validation'!G$665666&amp;":"&amp;'Coleman Validation'!G$665667),'Coleman Validation'!G$665668,FALSE)),0,HLOOKUP($B128,INDIRECT("'Monthly Resource Report'!"&amp;'Coleman Validation'!G$665666&amp;":"&amp;'Coleman Validation'!G$665667),'Coleman Validation'!G$665668,FALSE))</f>
        <v>146</v>
      </c>
      <c r="H128" s="297">
        <f ca="1">+IF(ISERROR(HLOOKUP($B128,INDIRECT("'Monthly Resource Report'!"&amp;'Coleman Validation'!H$665666&amp;":"&amp;'Coleman Validation'!H$665667),'Coleman Validation'!H$665668,FALSE)),0,HLOOKUP($B128,INDIRECT("'Monthly Resource Report'!"&amp;'Coleman Validation'!H$665666&amp;":"&amp;'Coleman Validation'!H$665667),'Coleman Validation'!H$665668,FALSE))</f>
        <v>2.3599989302977558</v>
      </c>
      <c r="I128" s="317">
        <f ca="1">+IF(ISERROR(HLOOKUP($B128,INDIRECT("'Monthly Resource Report'!"&amp;'Coleman Validation'!I$665666&amp;":"&amp;'Coleman Validation'!I$665667),'Coleman Validation'!I$665668,FALSE)),0,HLOOKUP($B128,INDIRECT("'Monthly Resource Report'!"&amp;'Coleman Validation'!I$665666&amp;":"&amp;'Coleman Validation'!I$665667),'Coleman Validation'!I$665668,FALSE))</f>
        <v>0.32703405004918074</v>
      </c>
      <c r="J128" s="318">
        <f ca="1">+IF(ISERROR(HLOOKUP($B128,INDIRECT("'Monthly Resource Report'!"&amp;'Coleman Validation'!J$665666&amp;":"&amp;'Coleman Validation'!J$665667),'Coleman Validation'!J$665668,FALSE)),0,HLOOKUP($B128,INDIRECT("'Monthly Resource Report'!"&amp;'Coleman Validation'!J$665666&amp;":"&amp;'Coleman Validation'!J$665667),'Coleman Validation'!J$665668,FALSE))</f>
        <v>0.53096418215099395</v>
      </c>
      <c r="L128" s="301">
        <v>45078</v>
      </c>
      <c r="M128" s="294">
        <v>146</v>
      </c>
      <c r="N128" s="297">
        <v>2.3595794650342876</v>
      </c>
      <c r="O128" s="299">
        <v>0.33</v>
      </c>
      <c r="P128" s="295">
        <v>0.2</v>
      </c>
      <c r="Q128" s="294">
        <f ca="1">+IF(ISERROR(HLOOKUP($B128,INDIRECT("'Monthly Resource Report'!"&amp;'Coleman Validation'!Q$665666&amp;":"&amp;'Coleman Validation'!Q$665667),'Coleman Validation'!Q$665668,FALSE)),0,HLOOKUP($B128,INDIRECT("'Monthly Resource Report'!"&amp;'Coleman Validation'!Q$665666&amp;":"&amp;'Coleman Validation'!Q$665667),'Coleman Validation'!Q$665668,FALSE))</f>
        <v>146</v>
      </c>
      <c r="R128" s="297">
        <f ca="1">+IF(ISERROR(HLOOKUP($B128,INDIRECT("'Monthly Resource Report'!"&amp;'Coleman Validation'!R$665666&amp;":"&amp;'Coleman Validation'!R$665667),'Coleman Validation'!R$665668,FALSE)),0,HLOOKUP($B128,INDIRECT("'Monthly Resource Report'!"&amp;'Coleman Validation'!R$665666&amp;":"&amp;'Coleman Validation'!R$665667),'Coleman Validation'!R$665668,FALSE))</f>
        <v>2.3599988298360888</v>
      </c>
      <c r="S128" s="317">
        <f ca="1">+IF(ISERROR(HLOOKUP($B128,INDIRECT("'Monthly Resource Report'!"&amp;'Coleman Validation'!S$665666&amp;":"&amp;'Coleman Validation'!S$665667),'Coleman Validation'!S$665668,FALSE)),0,HLOOKUP($B128,INDIRECT("'Monthly Resource Report'!"&amp;'Coleman Validation'!S$665666&amp;":"&amp;'Coleman Validation'!S$665667),'Coleman Validation'!S$665668,FALSE))</f>
        <v>0.32731584248469198</v>
      </c>
      <c r="T128" s="318">
        <f ca="1">+IF(ISERROR(HLOOKUP($B128,INDIRECT("'Monthly Resource Report'!"&amp;'Coleman Validation'!T$665666&amp;":"&amp;'Coleman Validation'!T$665667),'Coleman Validation'!T$665668,FALSE)),0,HLOOKUP($B128,INDIRECT("'Monthly Resource Report'!"&amp;'Coleman Validation'!T$665666&amp;":"&amp;'Coleman Validation'!T$665667),'Coleman Validation'!T$665668,FALSE))</f>
        <v>0.51403478965269545</v>
      </c>
      <c r="V128" s="301">
        <v>45078</v>
      </c>
      <c r="W128" s="294">
        <v>151</v>
      </c>
      <c r="X128" s="297">
        <v>2.3595794650342876</v>
      </c>
      <c r="Y128" s="299">
        <v>0.33</v>
      </c>
      <c r="Z128" s="295">
        <v>0.2</v>
      </c>
      <c r="AA128" s="294">
        <f ca="1">+IF(ISERROR(HLOOKUP($B128,INDIRECT("'Monthly Resource Report'!"&amp;'Coleman Validation'!AA$665666&amp;":"&amp;'Coleman Validation'!AA$665667),'Coleman Validation'!AA$665668,FALSE)),0,HLOOKUP($B128,INDIRECT("'Monthly Resource Report'!"&amp;'Coleman Validation'!AA$665666&amp;":"&amp;'Coleman Validation'!AA$665667),'Coleman Validation'!AA$665668,FALSE))</f>
        <v>151</v>
      </c>
      <c r="AB128" s="297">
        <f ca="1">+IF(ISERROR(HLOOKUP($B128,INDIRECT("'Monthly Resource Report'!"&amp;'Coleman Validation'!AB$665666&amp;":"&amp;'Coleman Validation'!AB$665667),'Coleman Validation'!AB$665668,FALSE)),0,HLOOKUP($B128,INDIRECT("'Monthly Resource Report'!"&amp;'Coleman Validation'!AB$665666&amp;":"&amp;'Coleman Validation'!AB$665667),'Coleman Validation'!AB$665668,FALSE))</f>
        <v>2.3599984829539187</v>
      </c>
      <c r="AC128" s="317">
        <f ca="1">+IF(ISERROR(HLOOKUP($B128,INDIRECT("'Monthly Resource Report'!"&amp;'Coleman Validation'!AC$665666&amp;":"&amp;'Coleman Validation'!AC$665667),'Coleman Validation'!AC$665668,FALSE)),0,HLOOKUP($B128,INDIRECT("'Monthly Resource Report'!"&amp;'Coleman Validation'!AC$665666&amp;":"&amp;'Coleman Validation'!AC$665667),'Coleman Validation'!AC$665668,FALSE))</f>
        <v>0.32789378251779999</v>
      </c>
      <c r="AD128" s="318">
        <f ca="1">+IF(ISERROR(HLOOKUP($B128,INDIRECT("'Monthly Resource Report'!"&amp;'Coleman Validation'!AD$665666&amp;":"&amp;'Coleman Validation'!AD$665667),'Coleman Validation'!AD$665668,FALSE)),0,HLOOKUP($B128,INDIRECT("'Monthly Resource Report'!"&amp;'Coleman Validation'!AD$665666&amp;":"&amp;'Coleman Validation'!AD$665667),'Coleman Validation'!AD$665668,FALSE))</f>
        <v>0.2009286526541251</v>
      </c>
    </row>
    <row r="129" spans="2:30" s="29" customFormat="1">
      <c r="B129" s="301">
        <v>45108</v>
      </c>
      <c r="C129" s="294">
        <v>146</v>
      </c>
      <c r="D129" s="297">
        <v>2.3595794650342876</v>
      </c>
      <c r="E129" s="299">
        <v>0.33</v>
      </c>
      <c r="F129" s="295">
        <v>0.2</v>
      </c>
      <c r="G129" s="294">
        <f ca="1">+IF(ISERROR(HLOOKUP($B129,INDIRECT("'Monthly Resource Report'!"&amp;'Coleman Validation'!G$665666&amp;":"&amp;'Coleman Validation'!G$665667),'Coleman Validation'!G$665668,FALSE)),0,HLOOKUP($B129,INDIRECT("'Monthly Resource Report'!"&amp;'Coleman Validation'!G$665666&amp;":"&amp;'Coleman Validation'!G$665667),'Coleman Validation'!G$665668,FALSE))</f>
        <v>146</v>
      </c>
      <c r="H129" s="297">
        <f ca="1">+IF(ISERROR(HLOOKUP($B129,INDIRECT("'Monthly Resource Report'!"&amp;'Coleman Validation'!H$665666&amp;":"&amp;'Coleman Validation'!H$665667),'Coleman Validation'!H$665668,FALSE)),0,HLOOKUP($B129,INDIRECT("'Monthly Resource Report'!"&amp;'Coleman Validation'!H$665666&amp;":"&amp;'Coleman Validation'!H$665667),'Coleman Validation'!H$665668,FALSE))</f>
        <v>2.3599972526601647</v>
      </c>
      <c r="I129" s="317">
        <f ca="1">+IF(ISERROR(HLOOKUP($B129,INDIRECT("'Monthly Resource Report'!"&amp;'Coleman Validation'!I$665666&amp;":"&amp;'Coleman Validation'!I$665667),'Coleman Validation'!I$665668,FALSE)),0,HLOOKUP($B129,INDIRECT("'Monthly Resource Report'!"&amp;'Coleman Validation'!I$665666&amp;":"&amp;'Coleman Validation'!I$665667),'Coleman Validation'!I$665668,FALSE))</f>
        <v>0.32762825476004181</v>
      </c>
      <c r="J129" s="318">
        <f ca="1">+IF(ISERROR(HLOOKUP($B129,INDIRECT("'Monthly Resource Report'!"&amp;'Coleman Validation'!J$665666&amp;":"&amp;'Coleman Validation'!J$665667),'Coleman Validation'!J$665668,FALSE)),0,HLOOKUP($B129,INDIRECT("'Monthly Resource Report'!"&amp;'Coleman Validation'!J$665666&amp;":"&amp;'Coleman Validation'!J$665667),'Coleman Validation'!J$665668,FALSE))</f>
        <v>0.2003392096132014</v>
      </c>
      <c r="L129" s="301">
        <v>45108</v>
      </c>
      <c r="M129" s="294">
        <v>146</v>
      </c>
      <c r="N129" s="297">
        <v>2.3595794650342876</v>
      </c>
      <c r="O129" s="299">
        <v>0.33</v>
      </c>
      <c r="P129" s="295">
        <v>0.2</v>
      </c>
      <c r="Q129" s="294">
        <f ca="1">+IF(ISERROR(HLOOKUP($B129,INDIRECT("'Monthly Resource Report'!"&amp;'Coleman Validation'!Q$665666&amp;":"&amp;'Coleman Validation'!Q$665667),'Coleman Validation'!Q$665668,FALSE)),0,HLOOKUP($B129,INDIRECT("'Monthly Resource Report'!"&amp;'Coleman Validation'!Q$665666&amp;":"&amp;'Coleman Validation'!Q$665667),'Coleman Validation'!Q$665668,FALSE))</f>
        <v>146</v>
      </c>
      <c r="R129" s="297">
        <f ca="1">+IF(ISERROR(HLOOKUP($B129,INDIRECT("'Monthly Resource Report'!"&amp;'Coleman Validation'!R$665666&amp;":"&amp;'Coleman Validation'!R$665667),'Coleman Validation'!R$665668,FALSE)),0,HLOOKUP($B129,INDIRECT("'Monthly Resource Report'!"&amp;'Coleman Validation'!R$665666&amp;":"&amp;'Coleman Validation'!R$665667),'Coleman Validation'!R$665668,FALSE))</f>
        <v>2.3599976913551743</v>
      </c>
      <c r="S129" s="317">
        <f ca="1">+IF(ISERROR(HLOOKUP($B129,INDIRECT("'Monthly Resource Report'!"&amp;'Coleman Validation'!S$665666&amp;":"&amp;'Coleman Validation'!S$665667),'Coleman Validation'!S$665668,FALSE)),0,HLOOKUP($B129,INDIRECT("'Monthly Resource Report'!"&amp;'Coleman Validation'!S$665666&amp;":"&amp;'Coleman Validation'!S$665667),'Coleman Validation'!S$665668,FALSE))</f>
        <v>0.32783640676297388</v>
      </c>
      <c r="T129" s="318">
        <f ca="1">+IF(ISERROR(HLOOKUP($B129,INDIRECT("'Monthly Resource Report'!"&amp;'Coleman Validation'!T$665666&amp;":"&amp;'Coleman Validation'!T$665667),'Coleman Validation'!T$665668,FALSE)),0,HLOOKUP($B129,INDIRECT("'Monthly Resource Report'!"&amp;'Coleman Validation'!T$665666&amp;":"&amp;'Coleman Validation'!T$665667),'Coleman Validation'!T$665668,FALSE))</f>
        <v>0.20038699007987776</v>
      </c>
      <c r="V129" s="301">
        <v>45108</v>
      </c>
      <c r="W129" s="294">
        <v>151</v>
      </c>
      <c r="X129" s="297">
        <v>2.3595794650342876</v>
      </c>
      <c r="Y129" s="299">
        <v>0.33</v>
      </c>
      <c r="Z129" s="295">
        <v>0.2</v>
      </c>
      <c r="AA129" s="294">
        <f ca="1">+IF(ISERROR(HLOOKUP($B129,INDIRECT("'Monthly Resource Report'!"&amp;'Coleman Validation'!AA$665666&amp;":"&amp;'Coleman Validation'!AA$665667),'Coleman Validation'!AA$665668,FALSE)),0,HLOOKUP($B129,INDIRECT("'Monthly Resource Report'!"&amp;'Coleman Validation'!AA$665666&amp;":"&amp;'Coleman Validation'!AA$665667),'Coleman Validation'!AA$665668,FALSE))</f>
        <v>151</v>
      </c>
      <c r="AB129" s="297">
        <f ca="1">+IF(ISERROR(HLOOKUP($B129,INDIRECT("'Monthly Resource Report'!"&amp;'Coleman Validation'!AB$665666&amp;":"&amp;'Coleman Validation'!AB$665667),'Coleman Validation'!AB$665668,FALSE)),0,HLOOKUP($B129,INDIRECT("'Monthly Resource Report'!"&amp;'Coleman Validation'!AB$665666&amp;":"&amp;'Coleman Validation'!AB$665667),'Coleman Validation'!AB$665668,FALSE))</f>
        <v>2.3599982195322822</v>
      </c>
      <c r="AC129" s="317">
        <f ca="1">+IF(ISERROR(HLOOKUP($B129,INDIRECT("'Monthly Resource Report'!"&amp;'Coleman Validation'!AC$665666&amp;":"&amp;'Coleman Validation'!AC$665667),'Coleman Validation'!AC$665668,FALSE)),0,HLOOKUP($B129,INDIRECT("'Monthly Resource Report'!"&amp;'Coleman Validation'!AC$665666&amp;":"&amp;'Coleman Validation'!AC$665667),'Coleman Validation'!AC$665668,FALSE))</f>
        <v>0.32826602532680588</v>
      </c>
      <c r="AD129" s="318">
        <f ca="1">+IF(ISERROR(HLOOKUP($B129,INDIRECT("'Monthly Resource Report'!"&amp;'Coleman Validation'!AD$665666&amp;":"&amp;'Coleman Validation'!AD$665667),'Coleman Validation'!AD$665668,FALSE)),0,HLOOKUP($B129,INDIRECT("'Monthly Resource Report'!"&amp;'Coleman Validation'!AD$665666&amp;":"&amp;'Coleman Validation'!AD$665667),'Coleman Validation'!AD$665668,FALSE))</f>
        <v>0.20080360178563605</v>
      </c>
    </row>
    <row r="130" spans="2:30" s="29" customFormat="1">
      <c r="B130" s="301">
        <v>45139</v>
      </c>
      <c r="C130" s="294">
        <v>146</v>
      </c>
      <c r="D130" s="297">
        <v>2.3595794650342876</v>
      </c>
      <c r="E130" s="299">
        <v>0.33</v>
      </c>
      <c r="F130" s="295">
        <v>0.2</v>
      </c>
      <c r="G130" s="294">
        <f ca="1">+IF(ISERROR(HLOOKUP($B130,INDIRECT("'Monthly Resource Report'!"&amp;'Coleman Validation'!G$665666&amp;":"&amp;'Coleman Validation'!G$665667),'Coleman Validation'!G$665668,FALSE)),0,HLOOKUP($B130,INDIRECT("'Monthly Resource Report'!"&amp;'Coleman Validation'!G$665666&amp;":"&amp;'Coleman Validation'!G$665667),'Coleman Validation'!G$665668,FALSE))</f>
        <v>146</v>
      </c>
      <c r="H130" s="297">
        <f ca="1">+IF(ISERROR(HLOOKUP($B130,INDIRECT("'Monthly Resource Report'!"&amp;'Coleman Validation'!H$665666&amp;":"&amp;'Coleman Validation'!H$665667),'Coleman Validation'!H$665668,FALSE)),0,HLOOKUP($B130,INDIRECT("'Monthly Resource Report'!"&amp;'Coleman Validation'!H$665666&amp;":"&amp;'Coleman Validation'!H$665667),'Coleman Validation'!H$665668,FALSE))</f>
        <v>2.359998012552301</v>
      </c>
      <c r="I130" s="317">
        <f ca="1">+IF(ISERROR(HLOOKUP($B130,INDIRECT("'Monthly Resource Report'!"&amp;'Coleman Validation'!I$665666&amp;":"&amp;'Coleman Validation'!I$665667),'Coleman Validation'!I$665668,FALSE)),0,HLOOKUP($B130,INDIRECT("'Monthly Resource Report'!"&amp;'Coleman Validation'!I$665666&amp;":"&amp;'Coleman Validation'!I$665667),'Coleman Validation'!I$665668,FALSE))</f>
        <v>0.3279197919902257</v>
      </c>
      <c r="J130" s="318">
        <f ca="1">+IF(ISERROR(HLOOKUP($B130,INDIRECT("'Monthly Resource Report'!"&amp;'Coleman Validation'!J$665666&amp;":"&amp;'Coleman Validation'!J$665667),'Coleman Validation'!J$665668,FALSE)),0,HLOOKUP($B130,INDIRECT("'Monthly Resource Report'!"&amp;'Coleman Validation'!J$665666&amp;":"&amp;'Coleman Validation'!J$665667),'Coleman Validation'!J$665668,FALSE))</f>
        <v>0.20050247331533377</v>
      </c>
      <c r="L130" s="301">
        <v>45139</v>
      </c>
      <c r="M130" s="294">
        <v>146</v>
      </c>
      <c r="N130" s="297">
        <v>2.3595794650342876</v>
      </c>
      <c r="O130" s="299">
        <v>0.33</v>
      </c>
      <c r="P130" s="295">
        <v>0.2</v>
      </c>
      <c r="Q130" s="294">
        <f ca="1">+IF(ISERROR(HLOOKUP($B130,INDIRECT("'Monthly Resource Report'!"&amp;'Coleman Validation'!Q$665666&amp;":"&amp;'Coleman Validation'!Q$665667),'Coleman Validation'!Q$665668,FALSE)),0,HLOOKUP($B130,INDIRECT("'Monthly Resource Report'!"&amp;'Coleman Validation'!Q$665666&amp;":"&amp;'Coleman Validation'!Q$665667),'Coleman Validation'!Q$665668,FALSE))</f>
        <v>146</v>
      </c>
      <c r="R130" s="297">
        <f ca="1">+IF(ISERROR(HLOOKUP($B130,INDIRECT("'Monthly Resource Report'!"&amp;'Coleman Validation'!R$665666&amp;":"&amp;'Coleman Validation'!R$665667),'Coleman Validation'!R$665668,FALSE)),0,HLOOKUP($B130,INDIRECT("'Monthly Resource Report'!"&amp;'Coleman Validation'!R$665666&amp;":"&amp;'Coleman Validation'!R$665667),'Coleman Validation'!R$665668,FALSE))</f>
        <v>2.3599981144724711</v>
      </c>
      <c r="S130" s="317">
        <f ca="1">+IF(ISERROR(HLOOKUP($B130,INDIRECT("'Monthly Resource Report'!"&amp;'Coleman Validation'!S$665666&amp;":"&amp;'Coleman Validation'!S$665667),'Coleman Validation'!S$665668,FALSE)),0,HLOOKUP($B130,INDIRECT("'Monthly Resource Report'!"&amp;'Coleman Validation'!S$665666&amp;":"&amp;'Coleman Validation'!S$665667),'Coleman Validation'!S$665668,FALSE))</f>
        <v>0.32786769694117529</v>
      </c>
      <c r="T130" s="318">
        <f ca="1">+IF(ISERROR(HLOOKUP($B130,INDIRECT("'Monthly Resource Report'!"&amp;'Coleman Validation'!T$665666&amp;":"&amp;'Coleman Validation'!T$665667),'Coleman Validation'!T$665668,FALSE)),0,HLOOKUP($B130,INDIRECT("'Monthly Resource Report'!"&amp;'Coleman Validation'!T$665666&amp;":"&amp;'Coleman Validation'!T$665667),'Coleman Validation'!T$665668,FALSE))</f>
        <v>0.20038057218089775</v>
      </c>
      <c r="V130" s="301">
        <v>45139</v>
      </c>
      <c r="W130" s="294">
        <v>151</v>
      </c>
      <c r="X130" s="297">
        <v>2.3595794650342876</v>
      </c>
      <c r="Y130" s="299">
        <v>0.33</v>
      </c>
      <c r="Z130" s="295">
        <v>0.2</v>
      </c>
      <c r="AA130" s="294">
        <f ca="1">+IF(ISERROR(HLOOKUP($B130,INDIRECT("'Monthly Resource Report'!"&amp;'Coleman Validation'!AA$665666&amp;":"&amp;'Coleman Validation'!AA$665667),'Coleman Validation'!AA$665668,FALSE)),0,HLOOKUP($B130,INDIRECT("'Monthly Resource Report'!"&amp;'Coleman Validation'!AA$665666&amp;":"&amp;'Coleman Validation'!AA$665667),'Coleman Validation'!AA$665668,FALSE))</f>
        <v>151</v>
      </c>
      <c r="AB130" s="297">
        <f ca="1">+IF(ISERROR(HLOOKUP($B130,INDIRECT("'Monthly Resource Report'!"&amp;'Coleman Validation'!AB$665666&amp;":"&amp;'Coleman Validation'!AB$665667),'Coleman Validation'!AB$665668,FALSE)),0,HLOOKUP($B130,INDIRECT("'Monthly Resource Report'!"&amp;'Coleman Validation'!AB$665666&amp;":"&amp;'Coleman Validation'!AB$665667),'Coleman Validation'!AB$665668,FALSE))</f>
        <v>2.3599981839292017</v>
      </c>
      <c r="AC130" s="317">
        <f ca="1">+IF(ISERROR(HLOOKUP($B130,INDIRECT("'Monthly Resource Report'!"&amp;'Coleman Validation'!AC$665666&amp;":"&amp;'Coleman Validation'!AC$665667),'Coleman Validation'!AC$665668,FALSE)),0,HLOOKUP($B130,INDIRECT("'Monthly Resource Report'!"&amp;'Coleman Validation'!AC$665666&amp;":"&amp;'Coleman Validation'!AC$665667),'Coleman Validation'!AC$665668,FALSE))</f>
        <v>0.32824154483520268</v>
      </c>
      <c r="AD130" s="318">
        <f ca="1">+IF(ISERROR(HLOOKUP($B130,INDIRECT("'Monthly Resource Report'!"&amp;'Coleman Validation'!AD$665666&amp;":"&amp;'Coleman Validation'!AD$665667),'Coleman Validation'!AD$665668,FALSE)),0,HLOOKUP($B130,INDIRECT("'Monthly Resource Report'!"&amp;'Coleman Validation'!AD$665666&amp;":"&amp;'Coleman Validation'!AD$665667),'Coleman Validation'!AD$665668,FALSE))</f>
        <v>0.20059619071202234</v>
      </c>
    </row>
    <row r="131" spans="2:30" s="29" customFormat="1">
      <c r="B131" s="301">
        <v>45170</v>
      </c>
      <c r="C131" s="294">
        <v>146</v>
      </c>
      <c r="D131" s="297">
        <v>2.3595794650342876</v>
      </c>
      <c r="E131" s="299">
        <v>0.33</v>
      </c>
      <c r="F131" s="295">
        <v>0.2</v>
      </c>
      <c r="G131" s="294">
        <f ca="1">+IF(ISERROR(HLOOKUP($B131,INDIRECT("'Monthly Resource Report'!"&amp;'Coleman Validation'!G$665666&amp;":"&amp;'Coleman Validation'!G$665667),'Coleman Validation'!G$665668,FALSE)),0,HLOOKUP($B131,INDIRECT("'Monthly Resource Report'!"&amp;'Coleman Validation'!G$665666&amp;":"&amp;'Coleman Validation'!G$665667),'Coleman Validation'!G$665668,FALSE))</f>
        <v>146</v>
      </c>
      <c r="H131" s="297">
        <f ca="1">+IF(ISERROR(HLOOKUP($B131,INDIRECT("'Monthly Resource Report'!"&amp;'Coleman Validation'!H$665666&amp;":"&amp;'Coleman Validation'!H$665667),'Coleman Validation'!H$665668,FALSE)),0,HLOOKUP($B131,INDIRECT("'Monthly Resource Report'!"&amp;'Coleman Validation'!H$665666&amp;":"&amp;'Coleman Validation'!H$665667),'Coleman Validation'!H$665668,FALSE))</f>
        <v>2.3599979071432506</v>
      </c>
      <c r="I131" s="317">
        <f ca="1">+IF(ISERROR(HLOOKUP($B131,INDIRECT("'Monthly Resource Report'!"&amp;'Coleman Validation'!I$665666&amp;":"&amp;'Coleman Validation'!I$665667),'Coleman Validation'!I$665668,FALSE)),0,HLOOKUP($B131,INDIRECT("'Monthly Resource Report'!"&amp;'Coleman Validation'!I$665666&amp;":"&amp;'Coleman Validation'!I$665667),'Coleman Validation'!I$665668,FALSE))</f>
        <v>0.32735868142016872</v>
      </c>
      <c r="J131" s="318">
        <f ca="1">+IF(ISERROR(HLOOKUP($B131,INDIRECT("'Monthly Resource Report'!"&amp;'Coleman Validation'!J$665666&amp;":"&amp;'Coleman Validation'!J$665667),'Coleman Validation'!J$665668,FALSE)),0,HLOOKUP($B131,INDIRECT("'Monthly Resource Report'!"&amp;'Coleman Validation'!J$665666&amp;":"&amp;'Coleman Validation'!J$665667),'Coleman Validation'!J$665668,FALSE))</f>
        <v>0.20053050637261943</v>
      </c>
      <c r="L131" s="301">
        <v>45170</v>
      </c>
      <c r="M131" s="294">
        <v>146</v>
      </c>
      <c r="N131" s="297">
        <v>2.3595794650342876</v>
      </c>
      <c r="O131" s="299">
        <v>0.33</v>
      </c>
      <c r="P131" s="295">
        <v>0.2</v>
      </c>
      <c r="Q131" s="294">
        <f ca="1">+IF(ISERROR(HLOOKUP($B131,INDIRECT("'Monthly Resource Report'!"&amp;'Coleman Validation'!Q$665666&amp;":"&amp;'Coleman Validation'!Q$665667),'Coleman Validation'!Q$665668,FALSE)),0,HLOOKUP($B131,INDIRECT("'Monthly Resource Report'!"&amp;'Coleman Validation'!Q$665666&amp;":"&amp;'Coleman Validation'!Q$665667),'Coleman Validation'!Q$665668,FALSE))</f>
        <v>146</v>
      </c>
      <c r="R131" s="297">
        <f ca="1">+IF(ISERROR(HLOOKUP($B131,INDIRECT("'Monthly Resource Report'!"&amp;'Coleman Validation'!R$665666&amp;":"&amp;'Coleman Validation'!R$665667),'Coleman Validation'!R$665668,FALSE)),0,HLOOKUP($B131,INDIRECT("'Monthly Resource Report'!"&amp;'Coleman Validation'!R$665666&amp;":"&amp;'Coleman Validation'!R$665667),'Coleman Validation'!R$665668,FALSE))</f>
        <v>2.3599979492969174</v>
      </c>
      <c r="S131" s="317">
        <f ca="1">+IF(ISERROR(HLOOKUP($B131,INDIRECT("'Monthly Resource Report'!"&amp;'Coleman Validation'!S$665666&amp;":"&amp;'Coleman Validation'!S$665667),'Coleman Validation'!S$665668,FALSE)),0,HLOOKUP($B131,INDIRECT("'Monthly Resource Report'!"&amp;'Coleman Validation'!S$665666&amp;":"&amp;'Coleman Validation'!S$665667),'Coleman Validation'!S$665668,FALSE))</f>
        <v>0.32733178559940662</v>
      </c>
      <c r="T131" s="318">
        <f ca="1">+IF(ISERROR(HLOOKUP($B131,INDIRECT("'Monthly Resource Report'!"&amp;'Coleman Validation'!T$665666&amp;":"&amp;'Coleman Validation'!T$665667),'Coleman Validation'!T$665668,FALSE)),0,HLOOKUP($B131,INDIRECT("'Monthly Resource Report'!"&amp;'Coleman Validation'!T$665666&amp;":"&amp;'Coleman Validation'!T$665667),'Coleman Validation'!T$665668,FALSE))</f>
        <v>0.20039738456122613</v>
      </c>
      <c r="V131" s="301">
        <v>45170</v>
      </c>
      <c r="W131" s="294">
        <v>151</v>
      </c>
      <c r="X131" s="297">
        <v>2.3595794650342876</v>
      </c>
      <c r="Y131" s="299">
        <v>0.33</v>
      </c>
      <c r="Z131" s="295">
        <v>0.2</v>
      </c>
      <c r="AA131" s="294">
        <f ca="1">+IF(ISERROR(HLOOKUP($B131,INDIRECT("'Monthly Resource Report'!"&amp;'Coleman Validation'!AA$665666&amp;":"&amp;'Coleman Validation'!AA$665667),'Coleman Validation'!AA$665668,FALSE)),0,HLOOKUP($B131,INDIRECT("'Monthly Resource Report'!"&amp;'Coleman Validation'!AA$665666&amp;":"&amp;'Coleman Validation'!AA$665667),'Coleman Validation'!AA$665668,FALSE))</f>
        <v>151</v>
      </c>
      <c r="AB131" s="297">
        <f ca="1">+IF(ISERROR(HLOOKUP($B131,INDIRECT("'Monthly Resource Report'!"&amp;'Coleman Validation'!AB$665666&amp;":"&amp;'Coleman Validation'!AB$665667),'Coleman Validation'!AB$665668,FALSE)),0,HLOOKUP($B131,INDIRECT("'Monthly Resource Report'!"&amp;'Coleman Validation'!AB$665666&amp;":"&amp;'Coleman Validation'!AB$665667),'Coleman Validation'!AB$665668,FALSE))</f>
        <v>2.3599983852910782</v>
      </c>
      <c r="AC131" s="317">
        <f ca="1">+IF(ISERROR(HLOOKUP($B131,INDIRECT("'Monthly Resource Report'!"&amp;'Coleman Validation'!AC$665666&amp;":"&amp;'Coleman Validation'!AC$665667),'Coleman Validation'!AC$665668,FALSE)),0,HLOOKUP($B131,INDIRECT("'Monthly Resource Report'!"&amp;'Coleman Validation'!AC$665666&amp;":"&amp;'Coleman Validation'!AC$665667),'Coleman Validation'!AC$665668,FALSE))</f>
        <v>0.32763073842288748</v>
      </c>
      <c r="AD131" s="318">
        <f ca="1">+IF(ISERROR(HLOOKUP($B131,INDIRECT("'Monthly Resource Report'!"&amp;'Coleman Validation'!AD$665666&amp;":"&amp;'Coleman Validation'!AD$665667),'Coleman Validation'!AD$665668,FALSE)),0,HLOOKUP($B131,INDIRECT("'Monthly Resource Report'!"&amp;'Coleman Validation'!AD$665666&amp;":"&amp;'Coleman Validation'!AD$665667),'Coleman Validation'!AD$665668,FALSE))</f>
        <v>0.20063144518963327</v>
      </c>
    </row>
    <row r="132" spans="2:30" s="29" customFormat="1">
      <c r="B132" s="301">
        <v>45200</v>
      </c>
      <c r="C132" s="294">
        <v>146</v>
      </c>
      <c r="D132" s="297">
        <v>2.3595794650342876</v>
      </c>
      <c r="E132" s="299">
        <v>0.33</v>
      </c>
      <c r="F132" s="295">
        <v>0.2</v>
      </c>
      <c r="G132" s="294">
        <f ca="1">+IF(ISERROR(HLOOKUP($B132,INDIRECT("'Monthly Resource Report'!"&amp;'Coleman Validation'!G$665666&amp;":"&amp;'Coleman Validation'!G$665667),'Coleman Validation'!G$665668,FALSE)),0,HLOOKUP($B132,INDIRECT("'Monthly Resource Report'!"&amp;'Coleman Validation'!G$665666&amp;":"&amp;'Coleman Validation'!G$665667),'Coleman Validation'!G$665668,FALSE))</f>
        <v>146</v>
      </c>
      <c r="H132" s="297">
        <f ca="1">+IF(ISERROR(HLOOKUP($B132,INDIRECT("'Monthly Resource Report'!"&amp;'Coleman Validation'!H$665666&amp;":"&amp;'Coleman Validation'!H$665667),'Coleman Validation'!H$665668,FALSE)),0,HLOOKUP($B132,INDIRECT("'Monthly Resource Report'!"&amp;'Coleman Validation'!H$665666&amp;":"&amp;'Coleman Validation'!H$665667),'Coleman Validation'!H$665668,FALSE))</f>
        <v>2.3599973067321338</v>
      </c>
      <c r="I132" s="317">
        <f ca="1">+IF(ISERROR(HLOOKUP($B132,INDIRECT("'Monthly Resource Report'!"&amp;'Coleman Validation'!I$665666&amp;":"&amp;'Coleman Validation'!I$665667),'Coleman Validation'!I$665668,FALSE)),0,HLOOKUP($B132,INDIRECT("'Monthly Resource Report'!"&amp;'Coleman Validation'!I$665666&amp;":"&amp;'Coleman Validation'!I$665667),'Coleman Validation'!I$665668,FALSE))</f>
        <v>0.32818373963300895</v>
      </c>
      <c r="J132" s="318">
        <f ca="1">+IF(ISERROR(HLOOKUP($B132,INDIRECT("'Monthly Resource Report'!"&amp;'Coleman Validation'!J$665666&amp;":"&amp;'Coleman Validation'!J$665667),'Coleman Validation'!J$665668,FALSE)),0,HLOOKUP($B132,INDIRECT("'Monthly Resource Report'!"&amp;'Coleman Validation'!J$665666&amp;":"&amp;'Coleman Validation'!J$665667),'Coleman Validation'!J$665668,FALSE))</f>
        <v>0.20032878500960594</v>
      </c>
      <c r="L132" s="301">
        <v>45200</v>
      </c>
      <c r="M132" s="294">
        <v>146</v>
      </c>
      <c r="N132" s="297">
        <v>2.3595794650342876</v>
      </c>
      <c r="O132" s="299">
        <v>0.33</v>
      </c>
      <c r="P132" s="295">
        <v>0.2</v>
      </c>
      <c r="Q132" s="294">
        <f ca="1">+IF(ISERROR(HLOOKUP($B132,INDIRECT("'Monthly Resource Report'!"&amp;'Coleman Validation'!Q$665666&amp;":"&amp;'Coleman Validation'!Q$665667),'Coleman Validation'!Q$665668,FALSE)),0,HLOOKUP($B132,INDIRECT("'Monthly Resource Report'!"&amp;'Coleman Validation'!Q$665666&amp;":"&amp;'Coleman Validation'!Q$665667),'Coleman Validation'!Q$665668,FALSE))</f>
        <v>146</v>
      </c>
      <c r="R132" s="297">
        <f ca="1">+IF(ISERROR(HLOOKUP($B132,INDIRECT("'Monthly Resource Report'!"&amp;'Coleman Validation'!R$665666&amp;":"&amp;'Coleman Validation'!R$665667),'Coleman Validation'!R$665668,FALSE)),0,HLOOKUP($B132,INDIRECT("'Monthly Resource Report'!"&amp;'Coleman Validation'!R$665666&amp;":"&amp;'Coleman Validation'!R$665667),'Coleman Validation'!R$665668,FALSE))</f>
        <v>2.3599975098568167</v>
      </c>
      <c r="S132" s="317">
        <f ca="1">+IF(ISERROR(HLOOKUP($B132,INDIRECT("'Monthly Resource Report'!"&amp;'Coleman Validation'!S$665666&amp;":"&amp;'Coleman Validation'!S$665667),'Coleman Validation'!S$665668,FALSE)),0,HLOOKUP($B132,INDIRECT("'Monthly Resource Report'!"&amp;'Coleman Validation'!S$665666&amp;":"&amp;'Coleman Validation'!S$665667),'Coleman Validation'!S$665668,FALSE))</f>
        <v>0.32813981554865013</v>
      </c>
      <c r="T132" s="318">
        <f ca="1">+IF(ISERROR(HLOOKUP($B132,INDIRECT("'Monthly Resource Report'!"&amp;'Coleman Validation'!T$665666&amp;":"&amp;'Coleman Validation'!T$665667),'Coleman Validation'!T$665668,FALSE)),0,HLOOKUP($B132,INDIRECT("'Monthly Resource Report'!"&amp;'Coleman Validation'!T$665666&amp;":"&amp;'Coleman Validation'!T$665667),'Coleman Validation'!T$665668,FALSE))</f>
        <v>0.20037945225551479</v>
      </c>
      <c r="V132" s="301">
        <v>45200</v>
      </c>
      <c r="W132" s="294">
        <v>151</v>
      </c>
      <c r="X132" s="297">
        <v>2.3595794650342876</v>
      </c>
      <c r="Y132" s="299">
        <v>0.33</v>
      </c>
      <c r="Z132" s="295">
        <v>0.2</v>
      </c>
      <c r="AA132" s="294">
        <f ca="1">+IF(ISERROR(HLOOKUP($B132,INDIRECT("'Monthly Resource Report'!"&amp;'Coleman Validation'!AA$665666&amp;":"&amp;'Coleman Validation'!AA$665667),'Coleman Validation'!AA$665668,FALSE)),0,HLOOKUP($B132,INDIRECT("'Monthly Resource Report'!"&amp;'Coleman Validation'!AA$665666&amp;":"&amp;'Coleman Validation'!AA$665667),'Coleman Validation'!AA$665668,FALSE))</f>
        <v>151</v>
      </c>
      <c r="AB132" s="297">
        <f ca="1">+IF(ISERROR(HLOOKUP($B132,INDIRECT("'Monthly Resource Report'!"&amp;'Coleman Validation'!AB$665666&amp;":"&amp;'Coleman Validation'!AB$665667),'Coleman Validation'!AB$665668,FALSE)),0,HLOOKUP($B132,INDIRECT("'Monthly Resource Report'!"&amp;'Coleman Validation'!AB$665666&amp;":"&amp;'Coleman Validation'!AB$665667),'Coleman Validation'!AB$665668,FALSE))</f>
        <v>2.3599983386520385</v>
      </c>
      <c r="AC132" s="317">
        <f ca="1">+IF(ISERROR(HLOOKUP($B132,INDIRECT("'Monthly Resource Report'!"&amp;'Coleman Validation'!AC$665666&amp;":"&amp;'Coleman Validation'!AC$665667),'Coleman Validation'!AC$665668,FALSE)),0,HLOOKUP($B132,INDIRECT("'Monthly Resource Report'!"&amp;'Coleman Validation'!AC$665666&amp;":"&amp;'Coleman Validation'!AC$665667),'Coleman Validation'!AC$665668,FALSE))</f>
        <v>0.32853394930758245</v>
      </c>
      <c r="AD132" s="318">
        <f ca="1">+IF(ISERROR(HLOOKUP($B132,INDIRECT("'Monthly Resource Report'!"&amp;'Coleman Validation'!AD$665666&amp;":"&amp;'Coleman Validation'!AD$665667),'Coleman Validation'!AD$665668,FALSE)),0,HLOOKUP($B132,INDIRECT("'Monthly Resource Report'!"&amp;'Coleman Validation'!AD$665666&amp;":"&amp;'Coleman Validation'!AD$665667),'Coleman Validation'!AD$665668,FALSE))</f>
        <v>0.20060367444383356</v>
      </c>
    </row>
    <row r="133" spans="2:30" s="29" customFormat="1">
      <c r="B133" s="301">
        <v>45231</v>
      </c>
      <c r="C133" s="294">
        <v>146</v>
      </c>
      <c r="D133" s="297">
        <v>2.3595794650342876</v>
      </c>
      <c r="E133" s="299">
        <v>0.33</v>
      </c>
      <c r="F133" s="295">
        <v>0.2</v>
      </c>
      <c r="G133" s="294">
        <f ca="1">+IF(ISERROR(HLOOKUP($B133,INDIRECT("'Monthly Resource Report'!"&amp;'Coleman Validation'!G$665666&amp;":"&amp;'Coleman Validation'!G$665667),'Coleman Validation'!G$665668,FALSE)),0,HLOOKUP($B133,INDIRECT("'Monthly Resource Report'!"&amp;'Coleman Validation'!G$665666&amp;":"&amp;'Coleman Validation'!G$665667),'Coleman Validation'!G$665668,FALSE))</f>
        <v>146</v>
      </c>
      <c r="H133" s="297">
        <f ca="1">+IF(ISERROR(HLOOKUP($B133,INDIRECT("'Monthly Resource Report'!"&amp;'Coleman Validation'!H$665666&amp;":"&amp;'Coleman Validation'!H$665667),'Coleman Validation'!H$665668,FALSE)),0,HLOOKUP($B133,INDIRECT("'Monthly Resource Report'!"&amp;'Coleman Validation'!H$665666&amp;":"&amp;'Coleman Validation'!H$665667),'Coleman Validation'!H$665668,FALSE))</f>
        <v>2.3599981669263519</v>
      </c>
      <c r="I133" s="317">
        <f ca="1">+IF(ISERROR(HLOOKUP($B133,INDIRECT("'Monthly Resource Report'!"&amp;'Coleman Validation'!I$665666&amp;":"&amp;'Coleman Validation'!I$665667),'Coleman Validation'!I$665668,FALSE)),0,HLOOKUP($B133,INDIRECT("'Monthly Resource Report'!"&amp;'Coleman Validation'!I$665666&amp;":"&amp;'Coleman Validation'!I$665667),'Coleman Validation'!I$665668,FALSE))</f>
        <v>0.32903954171651678</v>
      </c>
      <c r="J133" s="318">
        <f ca="1">+IF(ISERROR(HLOOKUP($B133,INDIRECT("'Monthly Resource Report'!"&amp;'Coleman Validation'!J$665666&amp;":"&amp;'Coleman Validation'!J$665667),'Coleman Validation'!J$665668,FALSE)),0,HLOOKUP($B133,INDIRECT("'Monthly Resource Report'!"&amp;'Coleman Validation'!J$665666&amp;":"&amp;'Coleman Validation'!J$665667),'Coleman Validation'!J$665668,FALSE))</f>
        <v>0.20034377703657</v>
      </c>
      <c r="L133" s="301">
        <v>45231</v>
      </c>
      <c r="M133" s="294">
        <v>146</v>
      </c>
      <c r="N133" s="297">
        <v>2.3595794650342876</v>
      </c>
      <c r="O133" s="299">
        <v>0.33</v>
      </c>
      <c r="P133" s="295">
        <v>0.2</v>
      </c>
      <c r="Q133" s="294">
        <f ca="1">+IF(ISERROR(HLOOKUP($B133,INDIRECT("'Monthly Resource Report'!"&amp;'Coleman Validation'!Q$665666&amp;":"&amp;'Coleman Validation'!Q$665667),'Coleman Validation'!Q$665668,FALSE)),0,HLOOKUP($B133,INDIRECT("'Monthly Resource Report'!"&amp;'Coleman Validation'!Q$665666&amp;":"&amp;'Coleman Validation'!Q$665667),'Coleman Validation'!Q$665668,FALSE))</f>
        <v>146</v>
      </c>
      <c r="R133" s="297">
        <f ca="1">+IF(ISERROR(HLOOKUP($B133,INDIRECT("'Monthly Resource Report'!"&amp;'Coleman Validation'!R$665666&amp;":"&amp;'Coleman Validation'!R$665667),'Coleman Validation'!R$665668,FALSE)),0,HLOOKUP($B133,INDIRECT("'Monthly Resource Report'!"&amp;'Coleman Validation'!R$665666&amp;":"&amp;'Coleman Validation'!R$665667),'Coleman Validation'!R$665668,FALSE))</f>
        <v>2.3599983740108565</v>
      </c>
      <c r="S133" s="317">
        <f ca="1">+IF(ISERROR(HLOOKUP($B133,INDIRECT("'Monthly Resource Report'!"&amp;'Coleman Validation'!S$665666&amp;":"&amp;'Coleman Validation'!S$665667),'Coleman Validation'!S$665668,FALSE)),0,HLOOKUP($B133,INDIRECT("'Monthly Resource Report'!"&amp;'Coleman Validation'!S$665666&amp;":"&amp;'Coleman Validation'!S$665667),'Coleman Validation'!S$665668,FALSE))</f>
        <v>0.32901720615029867</v>
      </c>
      <c r="T133" s="318">
        <f ca="1">+IF(ISERROR(HLOOKUP($B133,INDIRECT("'Monthly Resource Report'!"&amp;'Coleman Validation'!T$665666&amp;":"&amp;'Coleman Validation'!T$665667),'Coleman Validation'!T$665668,FALSE)),0,HLOOKUP($B133,INDIRECT("'Monthly Resource Report'!"&amp;'Coleman Validation'!T$665666&amp;":"&amp;'Coleman Validation'!T$665667),'Coleman Validation'!T$665668,FALSE))</f>
        <v>0.20076725286597355</v>
      </c>
      <c r="V133" s="301">
        <v>45231</v>
      </c>
      <c r="W133" s="294">
        <v>151</v>
      </c>
      <c r="X133" s="297">
        <v>2.3595794650342876</v>
      </c>
      <c r="Y133" s="299">
        <v>0.33</v>
      </c>
      <c r="Z133" s="295">
        <v>0.2</v>
      </c>
      <c r="AA133" s="294">
        <f ca="1">+IF(ISERROR(HLOOKUP($B133,INDIRECT("'Monthly Resource Report'!"&amp;'Coleman Validation'!AA$665666&amp;":"&amp;'Coleman Validation'!AA$665667),'Coleman Validation'!AA$665668,FALSE)),0,HLOOKUP($B133,INDIRECT("'Monthly Resource Report'!"&amp;'Coleman Validation'!AA$665666&amp;":"&amp;'Coleman Validation'!AA$665667),'Coleman Validation'!AA$665668,FALSE))</f>
        <v>151</v>
      </c>
      <c r="AB133" s="297">
        <f ca="1">+IF(ISERROR(HLOOKUP($B133,INDIRECT("'Monthly Resource Report'!"&amp;'Coleman Validation'!AB$665666&amp;":"&amp;'Coleman Validation'!AB$665667),'Coleman Validation'!AB$665668,FALSE)),0,HLOOKUP($B133,INDIRECT("'Monthly Resource Report'!"&amp;'Coleman Validation'!AB$665666&amp;":"&amp;'Coleman Validation'!AB$665667),'Coleman Validation'!AB$665668,FALSE))</f>
        <v>2.3599981756818389</v>
      </c>
      <c r="AC133" s="317">
        <f ca="1">+IF(ISERROR(HLOOKUP($B133,INDIRECT("'Monthly Resource Report'!"&amp;'Coleman Validation'!AC$665666&amp;":"&amp;'Coleman Validation'!AC$665667),'Coleman Validation'!AC$665668,FALSE)),0,HLOOKUP($B133,INDIRECT("'Monthly Resource Report'!"&amp;'Coleman Validation'!AC$665666&amp;":"&amp;'Coleman Validation'!AC$665667),'Coleman Validation'!AC$665668,FALSE))</f>
        <v>0.32957468762449832</v>
      </c>
      <c r="AD133" s="318">
        <f ca="1">+IF(ISERROR(HLOOKUP($B133,INDIRECT("'Monthly Resource Report'!"&amp;'Coleman Validation'!AD$665666&amp;":"&amp;'Coleman Validation'!AD$665667),'Coleman Validation'!AD$665668,FALSE)),0,HLOOKUP($B133,INDIRECT("'Monthly Resource Report'!"&amp;'Coleman Validation'!AD$665666&amp;":"&amp;'Coleman Validation'!AD$665667),'Coleman Validation'!AD$665668,FALSE))</f>
        <v>0.20080760184296384</v>
      </c>
    </row>
    <row r="134" spans="2:30" s="29" customFormat="1">
      <c r="B134" s="301">
        <v>45261</v>
      </c>
      <c r="C134" s="294">
        <v>146</v>
      </c>
      <c r="D134" s="297">
        <v>2.3595794650342876</v>
      </c>
      <c r="E134" s="299">
        <v>0.33</v>
      </c>
      <c r="F134" s="295">
        <v>0.2</v>
      </c>
      <c r="G134" s="294">
        <f ca="1">+IF(ISERROR(HLOOKUP($B134,INDIRECT("'Monthly Resource Report'!"&amp;'Coleman Validation'!G$665666&amp;":"&amp;'Coleman Validation'!G$665667),'Coleman Validation'!G$665668,FALSE)),0,HLOOKUP($B134,INDIRECT("'Monthly Resource Report'!"&amp;'Coleman Validation'!G$665666&amp;":"&amp;'Coleman Validation'!G$665667),'Coleman Validation'!G$665668,FALSE))</f>
        <v>146</v>
      </c>
      <c r="H134" s="297">
        <f ca="1">+IF(ISERROR(HLOOKUP($B134,INDIRECT("'Monthly Resource Report'!"&amp;'Coleman Validation'!H$665666&amp;":"&amp;'Coleman Validation'!H$665667),'Coleman Validation'!H$665668,FALSE)),0,HLOOKUP($B134,INDIRECT("'Monthly Resource Report'!"&amp;'Coleman Validation'!H$665666&amp;":"&amp;'Coleman Validation'!H$665667),'Coleman Validation'!H$665668,FALSE))</f>
        <v>2.3599976340856257</v>
      </c>
      <c r="I134" s="317">
        <f ca="1">+IF(ISERROR(HLOOKUP($B134,INDIRECT("'Monthly Resource Report'!"&amp;'Coleman Validation'!I$665666&amp;":"&amp;'Coleman Validation'!I$665667),'Coleman Validation'!I$665668,FALSE)),0,HLOOKUP($B134,INDIRECT("'Monthly Resource Report'!"&amp;'Coleman Validation'!I$665666&amp;":"&amp;'Coleman Validation'!I$665667),'Coleman Validation'!I$665668,FALSE))</f>
        <v>0.32847641517163767</v>
      </c>
      <c r="J134" s="318">
        <f ca="1">+IF(ISERROR(HLOOKUP($B134,INDIRECT("'Monthly Resource Report'!"&amp;'Coleman Validation'!J$665666&amp;":"&amp;'Coleman Validation'!J$665667),'Coleman Validation'!J$665668,FALSE)),0,HLOOKUP($B134,INDIRECT("'Monthly Resource Report'!"&amp;'Coleman Validation'!J$665666&amp;":"&amp;'Coleman Validation'!J$665667),'Coleman Validation'!J$665668,FALSE))</f>
        <v>0.20049859107879181</v>
      </c>
      <c r="L134" s="301">
        <v>45261</v>
      </c>
      <c r="M134" s="294">
        <v>146</v>
      </c>
      <c r="N134" s="297">
        <v>2.3595794650342876</v>
      </c>
      <c r="O134" s="299">
        <v>0.33</v>
      </c>
      <c r="P134" s="295">
        <v>0.2</v>
      </c>
      <c r="Q134" s="294">
        <f ca="1">+IF(ISERROR(HLOOKUP($B134,INDIRECT("'Monthly Resource Report'!"&amp;'Coleman Validation'!Q$665666&amp;":"&amp;'Coleman Validation'!Q$665667),'Coleman Validation'!Q$665668,FALSE)),0,HLOOKUP($B134,INDIRECT("'Monthly Resource Report'!"&amp;'Coleman Validation'!Q$665666&amp;":"&amp;'Coleman Validation'!Q$665667),'Coleman Validation'!Q$665668,FALSE))</f>
        <v>146</v>
      </c>
      <c r="R134" s="297">
        <f ca="1">+IF(ISERROR(HLOOKUP($B134,INDIRECT("'Monthly Resource Report'!"&amp;'Coleman Validation'!R$665666&amp;":"&amp;'Coleman Validation'!R$665667),'Coleman Validation'!R$665668,FALSE)),0,HLOOKUP($B134,INDIRECT("'Monthly Resource Report'!"&amp;'Coleman Validation'!R$665666&amp;":"&amp;'Coleman Validation'!R$665667),'Coleman Validation'!R$665668,FALSE))</f>
        <v>2.3599980363989621</v>
      </c>
      <c r="S134" s="317">
        <f ca="1">+IF(ISERROR(HLOOKUP($B134,INDIRECT("'Monthly Resource Report'!"&amp;'Coleman Validation'!S$665666&amp;":"&amp;'Coleman Validation'!S$665667),'Coleman Validation'!S$665668,FALSE)),0,HLOOKUP($B134,INDIRECT("'Monthly Resource Report'!"&amp;'Coleman Validation'!S$665666&amp;":"&amp;'Coleman Validation'!S$665667),'Coleman Validation'!S$665668,FALSE))</f>
        <v>0.32835518586983337</v>
      </c>
      <c r="T134" s="318">
        <f ca="1">+IF(ISERROR(HLOOKUP($B134,INDIRECT("'Monthly Resource Report'!"&amp;'Coleman Validation'!T$665666&amp;":"&amp;'Coleman Validation'!T$665667),'Coleman Validation'!T$665668,FALSE)),0,HLOOKUP($B134,INDIRECT("'Monthly Resource Report'!"&amp;'Coleman Validation'!T$665666&amp;":"&amp;'Coleman Validation'!T$665667),'Coleman Validation'!T$665668,FALSE))</f>
        <v>0.20037630810323145</v>
      </c>
      <c r="V134" s="301">
        <v>45261</v>
      </c>
      <c r="W134" s="294">
        <v>151</v>
      </c>
      <c r="X134" s="297">
        <v>2.3595794650342876</v>
      </c>
      <c r="Y134" s="299">
        <v>0.33</v>
      </c>
      <c r="Z134" s="295">
        <v>0.2</v>
      </c>
      <c r="AA134" s="294">
        <f ca="1">+IF(ISERROR(HLOOKUP($B134,INDIRECT("'Monthly Resource Report'!"&amp;'Coleman Validation'!AA$665666&amp;":"&amp;'Coleman Validation'!AA$665667),'Coleman Validation'!AA$665668,FALSE)),0,HLOOKUP($B134,INDIRECT("'Monthly Resource Report'!"&amp;'Coleman Validation'!AA$665666&amp;":"&amp;'Coleman Validation'!AA$665667),'Coleman Validation'!AA$665668,FALSE))</f>
        <v>151</v>
      </c>
      <c r="AB134" s="297">
        <f ca="1">+IF(ISERROR(HLOOKUP($B134,INDIRECT("'Monthly Resource Report'!"&amp;'Coleman Validation'!AB$665666&amp;":"&amp;'Coleman Validation'!AB$665667),'Coleman Validation'!AB$665668,FALSE)),0,HLOOKUP($B134,INDIRECT("'Monthly Resource Report'!"&amp;'Coleman Validation'!AB$665666&amp;":"&amp;'Coleman Validation'!AB$665667),'Coleman Validation'!AB$665668,FALSE))</f>
        <v>2.3599984074475011</v>
      </c>
      <c r="AC134" s="317">
        <f ca="1">+IF(ISERROR(HLOOKUP($B134,INDIRECT("'Monthly Resource Report'!"&amp;'Coleman Validation'!AC$665666&amp;":"&amp;'Coleman Validation'!AC$665667),'Coleman Validation'!AC$665668,FALSE)),0,HLOOKUP($B134,INDIRECT("'Monthly Resource Report'!"&amp;'Coleman Validation'!AC$665666&amp;":"&amp;'Coleman Validation'!AC$665667),'Coleman Validation'!AC$665668,FALSE))</f>
        <v>0.32874786561557701</v>
      </c>
      <c r="AD134" s="318">
        <f ca="1">+IF(ISERROR(HLOOKUP($B134,INDIRECT("'Monthly Resource Report'!"&amp;'Coleman Validation'!AD$665666&amp;":"&amp;'Coleman Validation'!AD$665667),'Coleman Validation'!AD$665668,FALSE)),0,HLOOKUP($B134,INDIRECT("'Monthly Resource Report'!"&amp;'Coleman Validation'!AD$665666&amp;":"&amp;'Coleman Validation'!AD$665667),'Coleman Validation'!AD$665668,FALSE))</f>
        <v>0.20080633364352585</v>
      </c>
    </row>
    <row r="135" spans="2:30" s="29" customFormat="1">
      <c r="B135" s="301">
        <v>45292</v>
      </c>
      <c r="C135" s="294">
        <v>146</v>
      </c>
      <c r="D135" s="297">
        <v>2.4237600264832202</v>
      </c>
      <c r="E135" s="299">
        <v>0.33</v>
      </c>
      <c r="F135" s="295">
        <v>0.2</v>
      </c>
      <c r="G135" s="294">
        <f ca="1">+IF(ISERROR(HLOOKUP($B135,INDIRECT("'Monthly Resource Report'!"&amp;'Coleman Validation'!G$665666&amp;":"&amp;'Coleman Validation'!G$665667),'Coleman Validation'!G$665668,FALSE)),0,HLOOKUP($B135,INDIRECT("'Monthly Resource Report'!"&amp;'Coleman Validation'!G$665666&amp;":"&amp;'Coleman Validation'!G$665667),'Coleman Validation'!G$665668,FALSE))</f>
        <v>146</v>
      </c>
      <c r="H135" s="297">
        <f ca="1">+IF(ISERROR(HLOOKUP($B135,INDIRECT("'Monthly Resource Report'!"&amp;'Coleman Validation'!H$665666&amp;":"&amp;'Coleman Validation'!H$665667),'Coleman Validation'!H$665668,FALSE)),0,HLOOKUP($B135,INDIRECT("'Monthly Resource Report'!"&amp;'Coleman Validation'!H$665666&amp;":"&amp;'Coleman Validation'!H$665667),'Coleman Validation'!H$665668,FALSE))</f>
        <v>2.4239973542057105</v>
      </c>
      <c r="I135" s="317">
        <f ca="1">+IF(ISERROR(HLOOKUP($B135,INDIRECT("'Monthly Resource Report'!"&amp;'Coleman Validation'!I$665666&amp;":"&amp;'Coleman Validation'!I$665667),'Coleman Validation'!I$665668,FALSE)),0,HLOOKUP($B135,INDIRECT("'Monthly Resource Report'!"&amp;'Coleman Validation'!I$665666&amp;":"&amp;'Coleman Validation'!I$665667),'Coleman Validation'!I$665668,FALSE))</f>
        <v>0.32925224312381302</v>
      </c>
      <c r="J135" s="318">
        <f ca="1">+IF(ISERROR(HLOOKUP($B135,INDIRECT("'Monthly Resource Report'!"&amp;'Coleman Validation'!J$665666&amp;":"&amp;'Coleman Validation'!J$665667),'Coleman Validation'!J$665668,FALSE)),0,HLOOKUP($B135,INDIRECT("'Monthly Resource Report'!"&amp;'Coleman Validation'!J$665666&amp;":"&amp;'Coleman Validation'!J$665667),'Coleman Validation'!J$665668,FALSE))</f>
        <v>0.2004949978333235</v>
      </c>
      <c r="L135" s="301">
        <v>45292</v>
      </c>
      <c r="M135" s="294">
        <v>146</v>
      </c>
      <c r="N135" s="297">
        <v>2.4237600264832202</v>
      </c>
      <c r="O135" s="299">
        <v>0.33</v>
      </c>
      <c r="P135" s="295">
        <v>0.2</v>
      </c>
      <c r="Q135" s="294">
        <f ca="1">+IF(ISERROR(HLOOKUP($B135,INDIRECT("'Monthly Resource Report'!"&amp;'Coleman Validation'!Q$665666&amp;":"&amp;'Coleman Validation'!Q$665667),'Coleman Validation'!Q$665668,FALSE)),0,HLOOKUP($B135,INDIRECT("'Monthly Resource Report'!"&amp;'Coleman Validation'!Q$665666&amp;":"&amp;'Coleman Validation'!Q$665667),'Coleman Validation'!Q$665668,FALSE))</f>
        <v>146</v>
      </c>
      <c r="R135" s="297">
        <f ca="1">+IF(ISERROR(HLOOKUP($B135,INDIRECT("'Monthly Resource Report'!"&amp;'Coleman Validation'!R$665666&amp;":"&amp;'Coleman Validation'!R$665667),'Coleman Validation'!R$665668,FALSE)),0,HLOOKUP($B135,INDIRECT("'Monthly Resource Report'!"&amp;'Coleman Validation'!R$665666&amp;":"&amp;'Coleman Validation'!R$665667),'Coleman Validation'!R$665668,FALSE))</f>
        <v>2.4239972921472268</v>
      </c>
      <c r="S135" s="317">
        <f ca="1">+IF(ISERROR(HLOOKUP($B135,INDIRECT("'Monthly Resource Report'!"&amp;'Coleman Validation'!S$665666&amp;":"&amp;'Coleman Validation'!S$665667),'Coleman Validation'!S$665668,FALSE)),0,HLOOKUP($B135,INDIRECT("'Monthly Resource Report'!"&amp;'Coleman Validation'!S$665666&amp;":"&amp;'Coleman Validation'!S$665667),'Coleman Validation'!S$665668,FALSE))</f>
        <v>0.32922796757795003</v>
      </c>
      <c r="T135" s="318">
        <f ca="1">+IF(ISERROR(HLOOKUP($B135,INDIRECT("'Monthly Resource Report'!"&amp;'Coleman Validation'!T$665666&amp;":"&amp;'Coleman Validation'!T$665667),'Coleman Validation'!T$665668,FALSE)),0,HLOOKUP($B135,INDIRECT("'Monthly Resource Report'!"&amp;'Coleman Validation'!T$665666&amp;":"&amp;'Coleman Validation'!T$665667),'Coleman Validation'!T$665668,FALSE))</f>
        <v>0.20055213263714819</v>
      </c>
      <c r="V135" s="301">
        <v>45292</v>
      </c>
      <c r="W135" s="294">
        <v>151</v>
      </c>
      <c r="X135" s="297">
        <v>2.4237600264832202</v>
      </c>
      <c r="Y135" s="299">
        <v>0.33</v>
      </c>
      <c r="Z135" s="295">
        <v>0.2</v>
      </c>
      <c r="AA135" s="294">
        <f ca="1">+IF(ISERROR(HLOOKUP($B135,INDIRECT("'Monthly Resource Report'!"&amp;'Coleman Validation'!AA$665666&amp;":"&amp;'Coleman Validation'!AA$665667),'Coleman Validation'!AA$665668,FALSE)),0,HLOOKUP($B135,INDIRECT("'Monthly Resource Report'!"&amp;'Coleman Validation'!AA$665666&amp;":"&amp;'Coleman Validation'!AA$665667),'Coleman Validation'!AA$665668,FALSE))</f>
        <v>151</v>
      </c>
      <c r="AB135" s="297">
        <f ca="1">+IF(ISERROR(HLOOKUP($B135,INDIRECT("'Monthly Resource Report'!"&amp;'Coleman Validation'!AB$665666&amp;":"&amp;'Coleman Validation'!AB$665667),'Coleman Validation'!AB$665668,FALSE)),0,HLOOKUP($B135,INDIRECT("'Monthly Resource Report'!"&amp;'Coleman Validation'!AB$665666&amp;":"&amp;'Coleman Validation'!AB$665667),'Coleman Validation'!AB$665668,FALSE))</f>
        <v>2.4239980832982915</v>
      </c>
      <c r="AC135" s="317">
        <f ca="1">+IF(ISERROR(HLOOKUP($B135,INDIRECT("'Monthly Resource Report'!"&amp;'Coleman Validation'!AC$665666&amp;":"&amp;'Coleman Validation'!AC$665667),'Coleman Validation'!AC$665668,FALSE)),0,HLOOKUP($B135,INDIRECT("'Monthly Resource Report'!"&amp;'Coleman Validation'!AC$665666&amp;":"&amp;'Coleman Validation'!AC$665667),'Coleman Validation'!AC$665668,FALSE))</f>
        <v>0.32963827979620536</v>
      </c>
      <c r="AD135" s="318">
        <f ca="1">+IF(ISERROR(HLOOKUP($B135,INDIRECT("'Monthly Resource Report'!"&amp;'Coleman Validation'!AD$665666&amp;":"&amp;'Coleman Validation'!AD$665667),'Coleman Validation'!AD$665668,FALSE)),0,HLOOKUP($B135,INDIRECT("'Monthly Resource Report'!"&amp;'Coleman Validation'!AD$665666&amp;":"&amp;'Coleman Validation'!AD$665667),'Coleman Validation'!AD$665668,FALSE))</f>
        <v>0.20058886164311404</v>
      </c>
    </row>
    <row r="136" spans="2:30" s="29" customFormat="1">
      <c r="B136" s="301">
        <v>45323</v>
      </c>
      <c r="C136" s="294">
        <v>146</v>
      </c>
      <c r="D136" s="297">
        <v>2.4237600264832202</v>
      </c>
      <c r="E136" s="299">
        <v>0.33</v>
      </c>
      <c r="F136" s="295">
        <v>0.2</v>
      </c>
      <c r="G136" s="294">
        <f ca="1">+IF(ISERROR(HLOOKUP($B136,INDIRECT("'Monthly Resource Report'!"&amp;'Coleman Validation'!G$665666&amp;":"&amp;'Coleman Validation'!G$665667),'Coleman Validation'!G$665668,FALSE)),0,HLOOKUP($B136,INDIRECT("'Monthly Resource Report'!"&amp;'Coleman Validation'!G$665666&amp;":"&amp;'Coleman Validation'!G$665667),'Coleman Validation'!G$665668,FALSE))</f>
        <v>146</v>
      </c>
      <c r="H136" s="297">
        <f ca="1">+IF(ISERROR(HLOOKUP($B136,INDIRECT("'Monthly Resource Report'!"&amp;'Coleman Validation'!H$665666&amp;":"&amp;'Coleman Validation'!H$665667),'Coleman Validation'!H$665668,FALSE)),0,HLOOKUP($B136,INDIRECT("'Monthly Resource Report'!"&amp;'Coleman Validation'!H$665666&amp;":"&amp;'Coleman Validation'!H$665667),'Coleman Validation'!H$665668,FALSE))</f>
        <v>2.4239982452573798</v>
      </c>
      <c r="I136" s="317">
        <f ca="1">+IF(ISERROR(HLOOKUP($B136,INDIRECT("'Monthly Resource Report'!"&amp;'Coleman Validation'!I$665666&amp;":"&amp;'Coleman Validation'!I$665667),'Coleman Validation'!I$665668,FALSE)),0,HLOOKUP($B136,INDIRECT("'Monthly Resource Report'!"&amp;'Coleman Validation'!I$665666&amp;":"&amp;'Coleman Validation'!I$665667),'Coleman Validation'!I$665668,FALSE))</f>
        <v>0.32923242000464303</v>
      </c>
      <c r="J136" s="318">
        <f ca="1">+IF(ISERROR(HLOOKUP($B136,INDIRECT("'Monthly Resource Report'!"&amp;'Coleman Validation'!J$665666&amp;":"&amp;'Coleman Validation'!J$665667),'Coleman Validation'!J$665668,FALSE)),0,HLOOKUP($B136,INDIRECT("'Monthly Resource Report'!"&amp;'Coleman Validation'!J$665666&amp;":"&amp;'Coleman Validation'!J$665667),'Coleman Validation'!J$665668,FALSE))</f>
        <v>0.20035293543010471</v>
      </c>
      <c r="L136" s="301">
        <v>45323</v>
      </c>
      <c r="M136" s="294">
        <v>146</v>
      </c>
      <c r="N136" s="297">
        <v>2.4237600264832202</v>
      </c>
      <c r="O136" s="299">
        <v>0.33</v>
      </c>
      <c r="P136" s="295">
        <v>0.2</v>
      </c>
      <c r="Q136" s="294">
        <f ca="1">+IF(ISERROR(HLOOKUP($B136,INDIRECT("'Monthly Resource Report'!"&amp;'Coleman Validation'!Q$665666&amp;":"&amp;'Coleman Validation'!Q$665667),'Coleman Validation'!Q$665668,FALSE)),0,HLOOKUP($B136,INDIRECT("'Monthly Resource Report'!"&amp;'Coleman Validation'!Q$665666&amp;":"&amp;'Coleman Validation'!Q$665667),'Coleman Validation'!Q$665668,FALSE))</f>
        <v>146</v>
      </c>
      <c r="R136" s="297">
        <f ca="1">+IF(ISERROR(HLOOKUP($B136,INDIRECT("'Monthly Resource Report'!"&amp;'Coleman Validation'!R$665666&amp;":"&amp;'Coleman Validation'!R$665667),'Coleman Validation'!R$665668,FALSE)),0,HLOOKUP($B136,INDIRECT("'Monthly Resource Report'!"&amp;'Coleman Validation'!R$665666&amp;":"&amp;'Coleman Validation'!R$665667),'Coleman Validation'!R$665668,FALSE))</f>
        <v>2.4239979233791118</v>
      </c>
      <c r="S136" s="317">
        <f ca="1">+IF(ISERROR(HLOOKUP($B136,INDIRECT("'Monthly Resource Report'!"&amp;'Coleman Validation'!S$665666&amp;":"&amp;'Coleman Validation'!S$665667),'Coleman Validation'!S$665668,FALSE)),0,HLOOKUP($B136,INDIRECT("'Monthly Resource Report'!"&amp;'Coleman Validation'!S$665666&amp;":"&amp;'Coleman Validation'!S$665667),'Coleman Validation'!S$665668,FALSE))</f>
        <v>0.32922605358217233</v>
      </c>
      <c r="T136" s="318">
        <f ca="1">+IF(ISERROR(HLOOKUP($B136,INDIRECT("'Monthly Resource Report'!"&amp;'Coleman Validation'!T$665666&amp;":"&amp;'Coleman Validation'!T$665667),'Coleman Validation'!T$665668,FALSE)),0,HLOOKUP($B136,INDIRECT("'Monthly Resource Report'!"&amp;'Coleman Validation'!T$665666&amp;":"&amp;'Coleman Validation'!T$665667),'Coleman Validation'!T$665668,FALSE))</f>
        <v>0.20058935716853912</v>
      </c>
      <c r="V136" s="301">
        <v>45323</v>
      </c>
      <c r="W136" s="294">
        <v>151</v>
      </c>
      <c r="X136" s="297">
        <v>2.4237600264832202</v>
      </c>
      <c r="Y136" s="299">
        <v>0.33</v>
      </c>
      <c r="Z136" s="295">
        <v>0.2</v>
      </c>
      <c r="AA136" s="294">
        <f ca="1">+IF(ISERROR(HLOOKUP($B136,INDIRECT("'Monthly Resource Report'!"&amp;'Coleman Validation'!AA$665666&amp;":"&amp;'Coleman Validation'!AA$665667),'Coleman Validation'!AA$665668,FALSE)),0,HLOOKUP($B136,INDIRECT("'Monthly Resource Report'!"&amp;'Coleman Validation'!AA$665666&amp;":"&amp;'Coleman Validation'!AA$665667),'Coleman Validation'!AA$665668,FALSE))</f>
        <v>151</v>
      </c>
      <c r="AB136" s="297">
        <f ca="1">+IF(ISERROR(HLOOKUP($B136,INDIRECT("'Monthly Resource Report'!"&amp;'Coleman Validation'!AB$665666&amp;":"&amp;'Coleman Validation'!AB$665667),'Coleman Validation'!AB$665668,FALSE)),0,HLOOKUP($B136,INDIRECT("'Monthly Resource Report'!"&amp;'Coleman Validation'!AB$665666&amp;":"&amp;'Coleman Validation'!AB$665667),'Coleman Validation'!AB$665668,FALSE))</f>
        <v>2.4239982037475407</v>
      </c>
      <c r="AC136" s="317">
        <f ca="1">+IF(ISERROR(HLOOKUP($B136,INDIRECT("'Monthly Resource Report'!"&amp;'Coleman Validation'!AC$665666&amp;":"&amp;'Coleman Validation'!AC$665667),'Coleman Validation'!AC$665668,FALSE)),0,HLOOKUP($B136,INDIRECT("'Monthly Resource Report'!"&amp;'Coleman Validation'!AC$665666&amp;":"&amp;'Coleman Validation'!AC$665667),'Coleman Validation'!AC$665668,FALSE))</f>
        <v>0.3296907447641293</v>
      </c>
      <c r="AD136" s="318">
        <f ca="1">+IF(ISERROR(HLOOKUP($B136,INDIRECT("'Monthly Resource Report'!"&amp;'Coleman Validation'!AD$665666&amp;":"&amp;'Coleman Validation'!AD$665667),'Coleman Validation'!AD$665668,FALSE)),0,HLOOKUP($B136,INDIRECT("'Monthly Resource Report'!"&amp;'Coleman Validation'!AD$665666&amp;":"&amp;'Coleman Validation'!AD$665667),'Coleman Validation'!AD$665668,FALSE))</f>
        <v>0.20063106503673481</v>
      </c>
    </row>
    <row r="137" spans="2:30" s="29" customFormat="1">
      <c r="B137" s="301">
        <v>45352</v>
      </c>
      <c r="C137" s="294">
        <v>146</v>
      </c>
      <c r="D137" s="297">
        <v>2.4237600264832202</v>
      </c>
      <c r="E137" s="299">
        <v>0.33</v>
      </c>
      <c r="F137" s="295">
        <v>0.2</v>
      </c>
      <c r="G137" s="294">
        <f ca="1">+IF(ISERROR(HLOOKUP($B137,INDIRECT("'Monthly Resource Report'!"&amp;'Coleman Validation'!G$665666&amp;":"&amp;'Coleman Validation'!G$665667),'Coleman Validation'!G$665668,FALSE)),0,HLOOKUP($B137,INDIRECT("'Monthly Resource Report'!"&amp;'Coleman Validation'!G$665666&amp;":"&amp;'Coleman Validation'!G$665667),'Coleman Validation'!G$665668,FALSE))</f>
        <v>146</v>
      </c>
      <c r="H137" s="297">
        <f ca="1">+IF(ISERROR(HLOOKUP($B137,INDIRECT("'Monthly Resource Report'!"&amp;'Coleman Validation'!H$665666&amp;":"&amp;'Coleman Validation'!H$665667),'Coleman Validation'!H$665668,FALSE)),0,HLOOKUP($B137,INDIRECT("'Monthly Resource Report'!"&amp;'Coleman Validation'!H$665666&amp;":"&amp;'Coleman Validation'!H$665667),'Coleman Validation'!H$665668,FALSE))</f>
        <v>2.4239974496657668</v>
      </c>
      <c r="I137" s="317">
        <f ca="1">+IF(ISERROR(HLOOKUP($B137,INDIRECT("'Monthly Resource Report'!"&amp;'Coleman Validation'!I$665666&amp;":"&amp;'Coleman Validation'!I$665667),'Coleman Validation'!I$665668,FALSE)),0,HLOOKUP($B137,INDIRECT("'Monthly Resource Report'!"&amp;'Coleman Validation'!I$665666&amp;":"&amp;'Coleman Validation'!I$665667),'Coleman Validation'!I$665668,FALSE))</f>
        <v>0.3293993430903227</v>
      </c>
      <c r="J137" s="318">
        <f ca="1">+IF(ISERROR(HLOOKUP($B137,INDIRECT("'Monthly Resource Report'!"&amp;'Coleman Validation'!J$665666&amp;":"&amp;'Coleman Validation'!J$665667),'Coleman Validation'!J$665668,FALSE)),0,HLOOKUP($B137,INDIRECT("'Monthly Resource Report'!"&amp;'Coleman Validation'!J$665666&amp;":"&amp;'Coleman Validation'!J$665667),'Coleman Validation'!J$665668,FALSE))</f>
        <v>0.20032619624110048</v>
      </c>
      <c r="L137" s="301">
        <v>45352</v>
      </c>
      <c r="M137" s="294">
        <v>146</v>
      </c>
      <c r="N137" s="297">
        <v>2.4237600264832202</v>
      </c>
      <c r="O137" s="299">
        <v>0.33</v>
      </c>
      <c r="P137" s="295">
        <v>0.2</v>
      </c>
      <c r="Q137" s="294">
        <f ca="1">+IF(ISERROR(HLOOKUP($B137,INDIRECT("'Monthly Resource Report'!"&amp;'Coleman Validation'!Q$665666&amp;":"&amp;'Coleman Validation'!Q$665667),'Coleman Validation'!Q$665668,FALSE)),0,HLOOKUP($B137,INDIRECT("'Monthly Resource Report'!"&amp;'Coleman Validation'!Q$665666&amp;":"&amp;'Coleman Validation'!Q$665667),'Coleman Validation'!Q$665668,FALSE))</f>
        <v>146</v>
      </c>
      <c r="R137" s="297">
        <f ca="1">+IF(ISERROR(HLOOKUP($B137,INDIRECT("'Monthly Resource Report'!"&amp;'Coleman Validation'!R$665666&amp;":"&amp;'Coleman Validation'!R$665667),'Coleman Validation'!R$665668,FALSE)),0,HLOOKUP($B137,INDIRECT("'Monthly Resource Report'!"&amp;'Coleman Validation'!R$665666&amp;":"&amp;'Coleman Validation'!R$665667),'Coleman Validation'!R$665668,FALSE))</f>
        <v>2.4239972139303481</v>
      </c>
      <c r="S137" s="317">
        <f ca="1">+IF(ISERROR(HLOOKUP($B137,INDIRECT("'Monthly Resource Report'!"&amp;'Coleman Validation'!S$665666&amp;":"&amp;'Coleman Validation'!S$665667),'Coleman Validation'!S$665668,FALSE)),0,HLOOKUP($B137,INDIRECT("'Monthly Resource Report'!"&amp;'Coleman Validation'!S$665666&amp;":"&amp;'Coleman Validation'!S$665667),'Coleman Validation'!S$665668,FALSE))</f>
        <v>0.32943181179894221</v>
      </c>
      <c r="T137" s="318">
        <f ca="1">+IF(ISERROR(HLOOKUP($B137,INDIRECT("'Monthly Resource Report'!"&amp;'Coleman Validation'!T$665666&amp;":"&amp;'Coleman Validation'!T$665667),'Coleman Validation'!T$665668,FALSE)),0,HLOOKUP($B137,INDIRECT("'Monthly Resource Report'!"&amp;'Coleman Validation'!T$665666&amp;":"&amp;'Coleman Validation'!T$665667),'Coleman Validation'!T$665668,FALSE))</f>
        <v>0.20035725576482427</v>
      </c>
      <c r="V137" s="301">
        <v>45352</v>
      </c>
      <c r="W137" s="294">
        <v>151</v>
      </c>
      <c r="X137" s="297">
        <v>2.4237600264832202</v>
      </c>
      <c r="Y137" s="299">
        <v>0.33</v>
      </c>
      <c r="Z137" s="295">
        <v>0.2</v>
      </c>
      <c r="AA137" s="294">
        <f ca="1">+IF(ISERROR(HLOOKUP($B137,INDIRECT("'Monthly Resource Report'!"&amp;'Coleman Validation'!AA$665666&amp;":"&amp;'Coleman Validation'!AA$665667),'Coleman Validation'!AA$665668,FALSE)),0,HLOOKUP($B137,INDIRECT("'Monthly Resource Report'!"&amp;'Coleman Validation'!AA$665666&amp;":"&amp;'Coleman Validation'!AA$665667),'Coleman Validation'!AA$665668,FALSE))</f>
        <v>151</v>
      </c>
      <c r="AB137" s="297">
        <f ca="1">+IF(ISERROR(HLOOKUP($B137,INDIRECT("'Monthly Resource Report'!"&amp;'Coleman Validation'!AB$665666&amp;":"&amp;'Coleman Validation'!AB$665667),'Coleman Validation'!AB$665668,FALSE)),0,HLOOKUP($B137,INDIRECT("'Monthly Resource Report'!"&amp;'Coleman Validation'!AB$665666&amp;":"&amp;'Coleman Validation'!AB$665667),'Coleman Validation'!AB$665668,FALSE))</f>
        <v>2.4239981359762437</v>
      </c>
      <c r="AC137" s="317">
        <f ca="1">+IF(ISERROR(HLOOKUP($B137,INDIRECT("'Monthly Resource Report'!"&amp;'Coleman Validation'!AC$665666&amp;":"&amp;'Coleman Validation'!AC$665667),'Coleman Validation'!AC$665668,FALSE)),0,HLOOKUP($B137,INDIRECT("'Monthly Resource Report'!"&amp;'Coleman Validation'!AC$665666&amp;":"&amp;'Coleman Validation'!AC$665667),'Coleman Validation'!AC$665668,FALSE))</f>
        <v>0.32970072443842763</v>
      </c>
      <c r="AD137" s="318">
        <f ca="1">+IF(ISERROR(HLOOKUP($B137,INDIRECT("'Monthly Resource Report'!"&amp;'Coleman Validation'!AD$665666&amp;":"&amp;'Coleman Validation'!AD$665667),'Coleman Validation'!AD$665668,FALSE)),0,HLOOKUP($B137,INDIRECT("'Monthly Resource Report'!"&amp;'Coleman Validation'!AD$665666&amp;":"&amp;'Coleman Validation'!AD$665667),'Coleman Validation'!AD$665668,FALSE))</f>
        <v>0.20058942319571241</v>
      </c>
    </row>
    <row r="138" spans="2:30" s="29" customFormat="1">
      <c r="B138" s="301">
        <v>45383</v>
      </c>
      <c r="C138" s="294">
        <v>146</v>
      </c>
      <c r="D138" s="297">
        <v>2.4237600264832202</v>
      </c>
      <c r="E138" s="299">
        <v>0.33</v>
      </c>
      <c r="F138" s="295">
        <v>0.2</v>
      </c>
      <c r="G138" s="294">
        <f ca="1">+IF(ISERROR(HLOOKUP($B138,INDIRECT("'Monthly Resource Report'!"&amp;'Coleman Validation'!G$665666&amp;":"&amp;'Coleman Validation'!G$665667),'Coleman Validation'!G$665668,FALSE)),0,HLOOKUP($B138,INDIRECT("'Monthly Resource Report'!"&amp;'Coleman Validation'!G$665666&amp;":"&amp;'Coleman Validation'!G$665667),'Coleman Validation'!G$665668,FALSE))</f>
        <v>146</v>
      </c>
      <c r="H138" s="297">
        <f ca="1">+IF(ISERROR(HLOOKUP($B138,INDIRECT("'Monthly Resource Report'!"&amp;'Coleman Validation'!H$665666&amp;":"&amp;'Coleman Validation'!H$665667),'Coleman Validation'!H$665668,FALSE)),0,HLOOKUP($B138,INDIRECT("'Monthly Resource Report'!"&amp;'Coleman Validation'!H$665666&amp;":"&amp;'Coleman Validation'!H$665667),'Coleman Validation'!H$665668,FALSE))</f>
        <v>2.4239975724268144</v>
      </c>
      <c r="I138" s="317">
        <f ca="1">+IF(ISERROR(HLOOKUP($B138,INDIRECT("'Monthly Resource Report'!"&amp;'Coleman Validation'!I$665666&amp;":"&amp;'Coleman Validation'!I$665667),'Coleman Validation'!I$665668,FALSE)),0,HLOOKUP($B138,INDIRECT("'Monthly Resource Report'!"&amp;'Coleman Validation'!I$665666&amp;":"&amp;'Coleman Validation'!I$665667),'Coleman Validation'!I$665668,FALSE))</f>
        <v>0.32874084713674862</v>
      </c>
      <c r="J138" s="318">
        <f ca="1">+IF(ISERROR(HLOOKUP($B138,INDIRECT("'Monthly Resource Report'!"&amp;'Coleman Validation'!J$665666&amp;":"&amp;'Coleman Validation'!J$665667),'Coleman Validation'!J$665668,FALSE)),0,HLOOKUP($B138,INDIRECT("'Monthly Resource Report'!"&amp;'Coleman Validation'!J$665666&amp;":"&amp;'Coleman Validation'!J$665667),'Coleman Validation'!J$665668,FALSE))</f>
        <v>0.20051939512724384</v>
      </c>
      <c r="L138" s="301">
        <v>45383</v>
      </c>
      <c r="M138" s="294">
        <v>146</v>
      </c>
      <c r="N138" s="297">
        <v>2.4237600264832202</v>
      </c>
      <c r="O138" s="299">
        <v>0.33</v>
      </c>
      <c r="P138" s="295">
        <v>0.2</v>
      </c>
      <c r="Q138" s="294">
        <f ca="1">+IF(ISERROR(HLOOKUP($B138,INDIRECT("'Monthly Resource Report'!"&amp;'Coleman Validation'!Q$665666&amp;":"&amp;'Coleman Validation'!Q$665667),'Coleman Validation'!Q$665668,FALSE)),0,HLOOKUP($B138,INDIRECT("'Monthly Resource Report'!"&amp;'Coleman Validation'!Q$665666&amp;":"&amp;'Coleman Validation'!Q$665667),'Coleman Validation'!Q$665668,FALSE))</f>
        <v>146</v>
      </c>
      <c r="R138" s="297">
        <f ca="1">+IF(ISERROR(HLOOKUP($B138,INDIRECT("'Monthly Resource Report'!"&amp;'Coleman Validation'!R$665666&amp;":"&amp;'Coleman Validation'!R$665667),'Coleman Validation'!R$665668,FALSE)),0,HLOOKUP($B138,INDIRECT("'Monthly Resource Report'!"&amp;'Coleman Validation'!R$665666&amp;":"&amp;'Coleman Validation'!R$665667),'Coleman Validation'!R$665668,FALSE))</f>
        <v>2.4239979937307727</v>
      </c>
      <c r="S138" s="317">
        <f ca="1">+IF(ISERROR(HLOOKUP($B138,INDIRECT("'Monthly Resource Report'!"&amp;'Coleman Validation'!S$665666&amp;":"&amp;'Coleman Validation'!S$665667),'Coleman Validation'!S$665668,FALSE)),0,HLOOKUP($B138,INDIRECT("'Monthly Resource Report'!"&amp;'Coleman Validation'!S$665666&amp;":"&amp;'Coleman Validation'!S$665667),'Coleman Validation'!S$665668,FALSE))</f>
        <v>0.32876905131126694</v>
      </c>
      <c r="T138" s="318">
        <f ca="1">+IF(ISERROR(HLOOKUP($B138,INDIRECT("'Monthly Resource Report'!"&amp;'Coleman Validation'!T$665666&amp;":"&amp;'Coleman Validation'!T$665667),'Coleman Validation'!T$665668,FALSE)),0,HLOOKUP($B138,INDIRECT("'Monthly Resource Report'!"&amp;'Coleman Validation'!T$665666&amp;":"&amp;'Coleman Validation'!T$665667),'Coleman Validation'!T$665668,FALSE))</f>
        <v>0.20044728919611962</v>
      </c>
      <c r="V138" s="301">
        <v>45383</v>
      </c>
      <c r="W138" s="294">
        <v>151</v>
      </c>
      <c r="X138" s="297">
        <v>2.4237600264832202</v>
      </c>
      <c r="Y138" s="299">
        <v>0.33</v>
      </c>
      <c r="Z138" s="295">
        <v>0.2</v>
      </c>
      <c r="AA138" s="294">
        <f ca="1">+IF(ISERROR(HLOOKUP($B138,INDIRECT("'Monthly Resource Report'!"&amp;'Coleman Validation'!AA$665666&amp;":"&amp;'Coleman Validation'!AA$665667),'Coleman Validation'!AA$665668,FALSE)),0,HLOOKUP($B138,INDIRECT("'Monthly Resource Report'!"&amp;'Coleman Validation'!AA$665666&amp;":"&amp;'Coleman Validation'!AA$665667),'Coleman Validation'!AA$665668,FALSE))</f>
        <v>151</v>
      </c>
      <c r="AB138" s="297">
        <f ca="1">+IF(ISERROR(HLOOKUP($B138,INDIRECT("'Monthly Resource Report'!"&amp;'Coleman Validation'!AB$665666&amp;":"&amp;'Coleman Validation'!AB$665667),'Coleman Validation'!AB$665668,FALSE)),0,HLOOKUP($B138,INDIRECT("'Monthly Resource Report'!"&amp;'Coleman Validation'!AB$665666&amp;":"&amp;'Coleman Validation'!AB$665667),'Coleman Validation'!AB$665668,FALSE))</f>
        <v>2.4239982187826299</v>
      </c>
      <c r="AC138" s="317">
        <f ca="1">+IF(ISERROR(HLOOKUP($B138,INDIRECT("'Monthly Resource Report'!"&amp;'Coleman Validation'!AC$665666&amp;":"&amp;'Coleman Validation'!AC$665667),'Coleman Validation'!AC$665668,FALSE)),0,HLOOKUP($B138,INDIRECT("'Monthly Resource Report'!"&amp;'Coleman Validation'!AC$665666&amp;":"&amp;'Coleman Validation'!AC$665667),'Coleman Validation'!AC$665668,FALSE))</f>
        <v>0.32923312047007919</v>
      </c>
      <c r="AD138" s="318">
        <f ca="1">+IF(ISERROR(HLOOKUP($B138,INDIRECT("'Monthly Resource Report'!"&amp;'Coleman Validation'!AD$665666&amp;":"&amp;'Coleman Validation'!AD$665667),'Coleman Validation'!AD$665668,FALSE)),0,HLOOKUP($B138,INDIRECT("'Monthly Resource Report'!"&amp;'Coleman Validation'!AD$665666&amp;":"&amp;'Coleman Validation'!AD$665667),'Coleman Validation'!AD$665668,FALSE))</f>
        <v>0.20082520938589432</v>
      </c>
    </row>
    <row r="139" spans="2:30" s="29" customFormat="1">
      <c r="B139" s="301">
        <v>45413</v>
      </c>
      <c r="C139" s="294">
        <v>146</v>
      </c>
      <c r="D139" s="297">
        <v>2.4237600264832202</v>
      </c>
      <c r="E139" s="299">
        <v>0.33</v>
      </c>
      <c r="F139" s="295">
        <v>0.2</v>
      </c>
      <c r="G139" s="294">
        <f ca="1">+IF(ISERROR(HLOOKUP($B139,INDIRECT("'Monthly Resource Report'!"&amp;'Coleman Validation'!G$665666&amp;":"&amp;'Coleman Validation'!G$665667),'Coleman Validation'!G$665668,FALSE)),0,HLOOKUP($B139,INDIRECT("'Monthly Resource Report'!"&amp;'Coleman Validation'!G$665666&amp;":"&amp;'Coleman Validation'!G$665667),'Coleman Validation'!G$665668,FALSE))</f>
        <v>146</v>
      </c>
      <c r="H139" s="297">
        <f ca="1">+IF(ISERROR(HLOOKUP($B139,INDIRECT("'Monthly Resource Report'!"&amp;'Coleman Validation'!H$665666&amp;":"&amp;'Coleman Validation'!H$665667),'Coleman Validation'!H$665668,FALSE)),0,HLOOKUP($B139,INDIRECT("'Monthly Resource Report'!"&amp;'Coleman Validation'!H$665666&amp;":"&amp;'Coleman Validation'!H$665667),'Coleman Validation'!H$665668,FALSE))</f>
        <v>2.4239979662651612</v>
      </c>
      <c r="I139" s="317">
        <f ca="1">+IF(ISERROR(HLOOKUP($B139,INDIRECT("'Monthly Resource Report'!"&amp;'Coleman Validation'!I$665666&amp;":"&amp;'Coleman Validation'!I$665667),'Coleman Validation'!I$665668,FALSE)),0,HLOOKUP($B139,INDIRECT("'Monthly Resource Report'!"&amp;'Coleman Validation'!I$665666&amp;":"&amp;'Coleman Validation'!I$665667),'Coleman Validation'!I$665668,FALSE))</f>
        <v>0.3278308774959891</v>
      </c>
      <c r="J139" s="318">
        <f ca="1">+IF(ISERROR(HLOOKUP($B139,INDIRECT("'Monthly Resource Report'!"&amp;'Coleman Validation'!J$665666&amp;":"&amp;'Coleman Validation'!J$665667),'Coleman Validation'!J$665668,FALSE)),0,HLOOKUP($B139,INDIRECT("'Monthly Resource Report'!"&amp;'Coleman Validation'!J$665666&amp;":"&amp;'Coleman Validation'!J$665667),'Coleman Validation'!J$665668,FALSE))</f>
        <v>0.20016587657501009</v>
      </c>
      <c r="L139" s="301">
        <v>45413</v>
      </c>
      <c r="M139" s="294">
        <v>146</v>
      </c>
      <c r="N139" s="297">
        <v>2.4237600264832202</v>
      </c>
      <c r="O139" s="299">
        <v>0.33</v>
      </c>
      <c r="P139" s="295">
        <v>0.2</v>
      </c>
      <c r="Q139" s="294">
        <f ca="1">+IF(ISERROR(HLOOKUP($B139,INDIRECT("'Monthly Resource Report'!"&amp;'Coleman Validation'!Q$665666&amp;":"&amp;'Coleman Validation'!Q$665667),'Coleman Validation'!Q$665668,FALSE)),0,HLOOKUP($B139,INDIRECT("'Monthly Resource Report'!"&amp;'Coleman Validation'!Q$665666&amp;":"&amp;'Coleman Validation'!Q$665667),'Coleman Validation'!Q$665668,FALSE))</f>
        <v>146</v>
      </c>
      <c r="R139" s="297">
        <f ca="1">+IF(ISERROR(HLOOKUP($B139,INDIRECT("'Monthly Resource Report'!"&amp;'Coleman Validation'!R$665666&amp;":"&amp;'Coleman Validation'!R$665667),'Coleman Validation'!R$665668,FALSE)),0,HLOOKUP($B139,INDIRECT("'Monthly Resource Report'!"&amp;'Coleman Validation'!R$665666&amp;":"&amp;'Coleman Validation'!R$665667),'Coleman Validation'!R$665668,FALSE))</f>
        <v>2.424000491545796</v>
      </c>
      <c r="S139" s="317">
        <f ca="1">+IF(ISERROR(HLOOKUP($B139,INDIRECT("'Monthly Resource Report'!"&amp;'Coleman Validation'!S$665666&amp;":"&amp;'Coleman Validation'!S$665667),'Coleman Validation'!S$665668,FALSE)),0,HLOOKUP($B139,INDIRECT("'Monthly Resource Report'!"&amp;'Coleman Validation'!S$665666&amp;":"&amp;'Coleman Validation'!S$665667),'Coleman Validation'!S$665668,FALSE))</f>
        <v>0.32670959999441823</v>
      </c>
      <c r="T139" s="318">
        <f ca="1">+IF(ISERROR(HLOOKUP($B139,INDIRECT("'Monthly Resource Report'!"&amp;'Coleman Validation'!T$665666&amp;":"&amp;'Coleman Validation'!T$665667),'Coleman Validation'!T$665668,FALSE)),0,HLOOKUP($B139,INDIRECT("'Monthly Resource Report'!"&amp;'Coleman Validation'!T$665666&amp;":"&amp;'Coleman Validation'!T$665667),'Coleman Validation'!T$665668,FALSE))</f>
        <v>0.20207852193995382</v>
      </c>
      <c r="V139" s="301">
        <v>45413</v>
      </c>
      <c r="W139" s="294">
        <v>151</v>
      </c>
      <c r="X139" s="297">
        <v>2.4237600264832202</v>
      </c>
      <c r="Y139" s="299">
        <v>0.33</v>
      </c>
      <c r="Z139" s="295">
        <v>0.2</v>
      </c>
      <c r="AA139" s="294">
        <f ca="1">+IF(ISERROR(HLOOKUP($B139,INDIRECT("'Monthly Resource Report'!"&amp;'Coleman Validation'!AA$665666&amp;":"&amp;'Coleman Validation'!AA$665667),'Coleman Validation'!AA$665668,FALSE)),0,HLOOKUP($B139,INDIRECT("'Monthly Resource Report'!"&amp;'Coleman Validation'!AA$665666&amp;":"&amp;'Coleman Validation'!AA$665667),'Coleman Validation'!AA$665668,FALSE))</f>
        <v>151</v>
      </c>
      <c r="AB139" s="297">
        <f ca="1">+IF(ISERROR(HLOOKUP($B139,INDIRECT("'Monthly Resource Report'!"&amp;'Coleman Validation'!AB$665666&amp;":"&amp;'Coleman Validation'!AB$665667),'Coleman Validation'!AB$665668,FALSE)),0,HLOOKUP($B139,INDIRECT("'Monthly Resource Report'!"&amp;'Coleman Validation'!AB$665666&amp;":"&amp;'Coleman Validation'!AB$665667),'Coleman Validation'!AB$665668,FALSE))</f>
        <v>2.4239982617338165</v>
      </c>
      <c r="AC139" s="317">
        <f ca="1">+IF(ISERROR(HLOOKUP($B139,INDIRECT("'Monthly Resource Report'!"&amp;'Coleman Validation'!AC$665666&amp;":"&amp;'Coleman Validation'!AC$665667),'Coleman Validation'!AC$665668,FALSE)),0,HLOOKUP($B139,INDIRECT("'Monthly Resource Report'!"&amp;'Coleman Validation'!AC$665666&amp;":"&amp;'Coleman Validation'!AC$665667),'Coleman Validation'!AC$665668,FALSE))</f>
        <v>0.3276298797915464</v>
      </c>
      <c r="AD139" s="318">
        <f ca="1">+IF(ISERROR(HLOOKUP($B139,INDIRECT("'Monthly Resource Report'!"&amp;'Coleman Validation'!AD$665666&amp;":"&amp;'Coleman Validation'!AD$665667),'Coleman Validation'!AD$665668,FALSE)),0,HLOOKUP($B139,INDIRECT("'Monthly Resource Report'!"&amp;'Coleman Validation'!AD$665666&amp;":"&amp;'Coleman Validation'!AD$665667),'Coleman Validation'!AD$665668,FALSE))</f>
        <v>0.20041778827365092</v>
      </c>
    </row>
    <row r="140" spans="2:30" s="29" customFormat="1">
      <c r="B140" s="301">
        <v>45444</v>
      </c>
      <c r="C140" s="294">
        <v>146</v>
      </c>
      <c r="D140" s="297">
        <v>2.4237600264832202</v>
      </c>
      <c r="E140" s="299">
        <v>0.33</v>
      </c>
      <c r="F140" s="295">
        <v>0.2</v>
      </c>
      <c r="G140" s="294">
        <f ca="1">+IF(ISERROR(HLOOKUP($B140,INDIRECT("'Monthly Resource Report'!"&amp;'Coleman Validation'!G$665666&amp;":"&amp;'Coleman Validation'!G$665667),'Coleman Validation'!G$665668,FALSE)),0,HLOOKUP($B140,INDIRECT("'Monthly Resource Report'!"&amp;'Coleman Validation'!G$665666&amp;":"&amp;'Coleman Validation'!G$665667),'Coleman Validation'!G$665668,FALSE))</f>
        <v>146</v>
      </c>
      <c r="H140" s="297">
        <f ca="1">+IF(ISERROR(HLOOKUP($B140,INDIRECT("'Monthly Resource Report'!"&amp;'Coleman Validation'!H$665666&amp;":"&amp;'Coleman Validation'!H$665667),'Coleman Validation'!H$665668,FALSE)),0,HLOOKUP($B140,INDIRECT("'Monthly Resource Report'!"&amp;'Coleman Validation'!H$665666&amp;":"&amp;'Coleman Validation'!H$665667),'Coleman Validation'!H$665668,FALSE))</f>
        <v>2.4239975760246804</v>
      </c>
      <c r="I140" s="317">
        <f ca="1">+IF(ISERROR(HLOOKUP($B140,INDIRECT("'Monthly Resource Report'!"&amp;'Coleman Validation'!I$665666&amp;":"&amp;'Coleman Validation'!I$665667),'Coleman Validation'!I$665668,FALSE)),0,HLOOKUP($B140,INDIRECT("'Monthly Resource Report'!"&amp;'Coleman Validation'!I$665666&amp;":"&amp;'Coleman Validation'!I$665667),'Coleman Validation'!I$665668,FALSE))</f>
        <v>0.32743125734345202</v>
      </c>
      <c r="J140" s="318">
        <f ca="1">+IF(ISERROR(HLOOKUP($B140,INDIRECT("'Monthly Resource Report'!"&amp;'Coleman Validation'!J$665666&amp;":"&amp;'Coleman Validation'!J$665667),'Coleman Validation'!J$665668,FALSE)),0,HLOOKUP($B140,INDIRECT("'Monthly Resource Report'!"&amp;'Coleman Validation'!J$665666&amp;":"&amp;'Coleman Validation'!J$665667),'Coleman Validation'!J$665668,FALSE))</f>
        <v>0.20036329038738354</v>
      </c>
      <c r="L140" s="301">
        <v>45444</v>
      </c>
      <c r="M140" s="294">
        <v>146</v>
      </c>
      <c r="N140" s="297">
        <v>2.4237600264832202</v>
      </c>
      <c r="O140" s="299">
        <v>0.33</v>
      </c>
      <c r="P140" s="295">
        <v>0.2</v>
      </c>
      <c r="Q140" s="294">
        <f ca="1">+IF(ISERROR(HLOOKUP($B140,INDIRECT("'Monthly Resource Report'!"&amp;'Coleman Validation'!Q$665666&amp;":"&amp;'Coleman Validation'!Q$665667),'Coleman Validation'!Q$665668,FALSE)),0,HLOOKUP($B140,INDIRECT("'Monthly Resource Report'!"&amp;'Coleman Validation'!Q$665666&amp;":"&amp;'Coleman Validation'!Q$665667),'Coleman Validation'!Q$665668,FALSE))</f>
        <v>146</v>
      </c>
      <c r="R140" s="297">
        <f ca="1">+IF(ISERROR(HLOOKUP($B140,INDIRECT("'Monthly Resource Report'!"&amp;'Coleman Validation'!R$665666&amp;":"&amp;'Coleman Validation'!R$665667),'Coleman Validation'!R$665668,FALSE)),0,HLOOKUP($B140,INDIRECT("'Monthly Resource Report'!"&amp;'Coleman Validation'!R$665666&amp;":"&amp;'Coleman Validation'!R$665667),'Coleman Validation'!R$665668,FALSE))</f>
        <v>2.4239976485725059</v>
      </c>
      <c r="S140" s="317">
        <f ca="1">+IF(ISERROR(HLOOKUP($B140,INDIRECT("'Monthly Resource Report'!"&amp;'Coleman Validation'!S$665666&amp;":"&amp;'Coleman Validation'!S$665667),'Coleman Validation'!S$665668,FALSE)),0,HLOOKUP($B140,INDIRECT("'Monthly Resource Report'!"&amp;'Coleman Validation'!S$665666&amp;":"&amp;'Coleman Validation'!S$665667),'Coleman Validation'!S$665668,FALSE))</f>
        <v>0.32720187433183245</v>
      </c>
      <c r="T140" s="318">
        <f ca="1">+IF(ISERROR(HLOOKUP($B140,INDIRECT("'Monthly Resource Report'!"&amp;'Coleman Validation'!T$665666&amp;":"&amp;'Coleman Validation'!T$665667),'Coleman Validation'!T$665668,FALSE)),0,HLOOKUP($B140,INDIRECT("'Monthly Resource Report'!"&amp;'Coleman Validation'!T$665666&amp;":"&amp;'Coleman Validation'!T$665667),'Coleman Validation'!T$665668,FALSE))</f>
        <v>0.20060038415235973</v>
      </c>
      <c r="V140" s="301">
        <v>45444</v>
      </c>
      <c r="W140" s="294">
        <v>151</v>
      </c>
      <c r="X140" s="297">
        <v>2.4237600264832202</v>
      </c>
      <c r="Y140" s="299">
        <v>0.33</v>
      </c>
      <c r="Z140" s="295">
        <v>0.2</v>
      </c>
      <c r="AA140" s="294">
        <f ca="1">+IF(ISERROR(HLOOKUP($B140,INDIRECT("'Monthly Resource Report'!"&amp;'Coleman Validation'!AA$665666&amp;":"&amp;'Coleman Validation'!AA$665667),'Coleman Validation'!AA$665668,FALSE)),0,HLOOKUP($B140,INDIRECT("'Monthly Resource Report'!"&amp;'Coleman Validation'!AA$665666&amp;":"&amp;'Coleman Validation'!AA$665667),'Coleman Validation'!AA$665668,FALSE))</f>
        <v>151</v>
      </c>
      <c r="AB140" s="297">
        <f ca="1">+IF(ISERROR(HLOOKUP($B140,INDIRECT("'Monthly Resource Report'!"&amp;'Coleman Validation'!AB$665666&amp;":"&amp;'Coleman Validation'!AB$665667),'Coleman Validation'!AB$665668,FALSE)),0,HLOOKUP($B140,INDIRECT("'Monthly Resource Report'!"&amp;'Coleman Validation'!AB$665666&amp;":"&amp;'Coleman Validation'!AB$665667),'Coleman Validation'!AB$665668,FALSE))</f>
        <v>2.4239985239378772</v>
      </c>
      <c r="AC140" s="317">
        <f ca="1">+IF(ISERROR(HLOOKUP($B140,INDIRECT("'Monthly Resource Report'!"&amp;'Coleman Validation'!AC$665666&amp;":"&amp;'Coleman Validation'!AC$665667),'Coleman Validation'!AC$665668,FALSE)),0,HLOOKUP($B140,INDIRECT("'Monthly Resource Report'!"&amp;'Coleman Validation'!AC$665666&amp;":"&amp;'Coleman Validation'!AC$665667),'Coleman Validation'!AC$665668,FALSE))</f>
        <v>0.32797303026815289</v>
      </c>
      <c r="AD140" s="318">
        <f ca="1">+IF(ISERROR(HLOOKUP($B140,INDIRECT("'Monthly Resource Report'!"&amp;'Coleman Validation'!AD$665666&amp;":"&amp;'Coleman Validation'!AD$665667),'Coleman Validation'!AD$665668,FALSE)),0,HLOOKUP($B140,INDIRECT("'Monthly Resource Report'!"&amp;'Coleman Validation'!AD$665666&amp;":"&amp;'Coleman Validation'!AD$665667),'Coleman Validation'!AD$665668,FALSE))</f>
        <v>0.20064000975852567</v>
      </c>
    </row>
    <row r="141" spans="2:30" s="29" customFormat="1">
      <c r="B141" s="301">
        <v>45474</v>
      </c>
      <c r="C141" s="294">
        <v>146</v>
      </c>
      <c r="D141" s="297">
        <v>2.4237600264832202</v>
      </c>
      <c r="E141" s="299">
        <v>0.33</v>
      </c>
      <c r="F141" s="295">
        <v>0.2</v>
      </c>
      <c r="G141" s="294">
        <f ca="1">+IF(ISERROR(HLOOKUP($B141,INDIRECT("'Monthly Resource Report'!"&amp;'Coleman Validation'!G$665666&amp;":"&amp;'Coleman Validation'!G$665667),'Coleman Validation'!G$665668,FALSE)),0,HLOOKUP($B141,INDIRECT("'Monthly Resource Report'!"&amp;'Coleman Validation'!G$665666&amp;":"&amp;'Coleman Validation'!G$665667),'Coleman Validation'!G$665668,FALSE))</f>
        <v>146</v>
      </c>
      <c r="H141" s="297">
        <f ca="1">+IF(ISERROR(HLOOKUP($B141,INDIRECT("'Monthly Resource Report'!"&amp;'Coleman Validation'!H$665666&amp;":"&amp;'Coleman Validation'!H$665667),'Coleman Validation'!H$665668,FALSE)),0,HLOOKUP($B141,INDIRECT("'Monthly Resource Report'!"&amp;'Coleman Validation'!H$665666&amp;":"&amp;'Coleman Validation'!H$665667),'Coleman Validation'!H$665668,FALSE))</f>
        <v>2.4239975373864726</v>
      </c>
      <c r="I141" s="317">
        <f ca="1">+IF(ISERROR(HLOOKUP($B141,INDIRECT("'Monthly Resource Report'!"&amp;'Coleman Validation'!I$665666&amp;":"&amp;'Coleman Validation'!I$665667),'Coleman Validation'!I$665668,FALSE)),0,HLOOKUP($B141,INDIRECT("'Monthly Resource Report'!"&amp;'Coleman Validation'!I$665666&amp;":"&amp;'Coleman Validation'!I$665667),'Coleman Validation'!I$665668,FALSE))</f>
        <v>0.32774934896145563</v>
      </c>
      <c r="J141" s="318">
        <f ca="1">+IF(ISERROR(HLOOKUP($B141,INDIRECT("'Monthly Resource Report'!"&amp;'Coleman Validation'!J$665666&amp;":"&amp;'Coleman Validation'!J$665667),'Coleman Validation'!J$665668,FALSE)),0,HLOOKUP($B141,INDIRECT("'Monthly Resource Report'!"&amp;'Coleman Validation'!J$665666&amp;":"&amp;'Coleman Validation'!J$665667),'Coleman Validation'!J$665668,FALSE))</f>
        <v>0.20067813517622402</v>
      </c>
      <c r="L141" s="301">
        <v>45474</v>
      </c>
      <c r="M141" s="294">
        <v>146</v>
      </c>
      <c r="N141" s="297">
        <v>2.4237600264832202</v>
      </c>
      <c r="O141" s="299">
        <v>0.33</v>
      </c>
      <c r="P141" s="295">
        <v>0.2</v>
      </c>
      <c r="Q141" s="294">
        <f ca="1">+IF(ISERROR(HLOOKUP($B141,INDIRECT("'Monthly Resource Report'!"&amp;'Coleman Validation'!Q$665666&amp;":"&amp;'Coleman Validation'!Q$665667),'Coleman Validation'!Q$665668,FALSE)),0,HLOOKUP($B141,INDIRECT("'Monthly Resource Report'!"&amp;'Coleman Validation'!Q$665666&amp;":"&amp;'Coleman Validation'!Q$665667),'Coleman Validation'!Q$665668,FALSE))</f>
        <v>146</v>
      </c>
      <c r="R141" s="297">
        <f ca="1">+IF(ISERROR(HLOOKUP($B141,INDIRECT("'Monthly Resource Report'!"&amp;'Coleman Validation'!R$665666&amp;":"&amp;'Coleman Validation'!R$665667),'Coleman Validation'!R$665668,FALSE)),0,HLOOKUP($B141,INDIRECT("'Monthly Resource Report'!"&amp;'Coleman Validation'!R$665666&amp;":"&amp;'Coleman Validation'!R$665667),'Coleman Validation'!R$665668,FALSE))</f>
        <v>2.4239975088141534</v>
      </c>
      <c r="S141" s="317">
        <f ca="1">+IF(ISERROR(HLOOKUP($B141,INDIRECT("'Monthly Resource Report'!"&amp;'Coleman Validation'!S$665666&amp;":"&amp;'Coleman Validation'!S$665667),'Coleman Validation'!S$665668,FALSE)),0,HLOOKUP($B141,INDIRECT("'Monthly Resource Report'!"&amp;'Coleman Validation'!S$665666&amp;":"&amp;'Coleman Validation'!S$665667),'Coleman Validation'!S$665668,FALSE))</f>
        <v>0.32764446768478755</v>
      </c>
      <c r="T141" s="318">
        <f ca="1">+IF(ISERROR(HLOOKUP($B141,INDIRECT("'Monthly Resource Report'!"&amp;'Coleman Validation'!T$665666&amp;":"&amp;'Coleman Validation'!T$665667),'Coleman Validation'!T$665668,FALSE)),0,HLOOKUP($B141,INDIRECT("'Monthly Resource Report'!"&amp;'Coleman Validation'!T$665666&amp;":"&amp;'Coleman Validation'!T$665667),'Coleman Validation'!T$665668,FALSE))</f>
        <v>0.20057235158511597</v>
      </c>
      <c r="V141" s="301">
        <v>45474</v>
      </c>
      <c r="W141" s="294">
        <v>151</v>
      </c>
      <c r="X141" s="297">
        <v>2.4237600264832202</v>
      </c>
      <c r="Y141" s="299">
        <v>0.33</v>
      </c>
      <c r="Z141" s="295">
        <v>0.2</v>
      </c>
      <c r="AA141" s="294">
        <f ca="1">+IF(ISERROR(HLOOKUP($B141,INDIRECT("'Monthly Resource Report'!"&amp;'Coleman Validation'!AA$665666&amp;":"&amp;'Coleman Validation'!AA$665667),'Coleman Validation'!AA$665668,FALSE)),0,HLOOKUP($B141,INDIRECT("'Monthly Resource Report'!"&amp;'Coleman Validation'!AA$665666&amp;":"&amp;'Coleman Validation'!AA$665667),'Coleman Validation'!AA$665668,FALSE))</f>
        <v>151</v>
      </c>
      <c r="AB141" s="297">
        <f ca="1">+IF(ISERROR(HLOOKUP($B141,INDIRECT("'Monthly Resource Report'!"&amp;'Coleman Validation'!AB$665666&amp;":"&amp;'Coleman Validation'!AB$665667),'Coleman Validation'!AB$665668,FALSE)),0,HLOOKUP($B141,INDIRECT("'Monthly Resource Report'!"&amp;'Coleman Validation'!AB$665666&amp;":"&amp;'Coleman Validation'!AB$665667),'Coleman Validation'!AB$665668,FALSE))</f>
        <v>2.4239982250512595</v>
      </c>
      <c r="AC141" s="317">
        <f ca="1">+IF(ISERROR(HLOOKUP($B141,INDIRECT("'Monthly Resource Report'!"&amp;'Coleman Validation'!AC$665666&amp;":"&amp;'Coleman Validation'!AC$665667),'Coleman Validation'!AC$665668,FALSE)),0,HLOOKUP($B141,INDIRECT("'Monthly Resource Report'!"&amp;'Coleman Validation'!AC$665666&amp;":"&amp;'Coleman Validation'!AC$665667),'Coleman Validation'!AC$665668,FALSE))</f>
        <v>0.32826678648714253</v>
      </c>
      <c r="AD141" s="318">
        <f ca="1">+IF(ISERROR(HLOOKUP($B141,INDIRECT("'Monthly Resource Report'!"&amp;'Coleman Validation'!AD$665666&amp;":"&amp;'Coleman Validation'!AD$665667),'Coleman Validation'!AD$665668,FALSE)),0,HLOOKUP($B141,INDIRECT("'Monthly Resource Report'!"&amp;'Coleman Validation'!AD$665666&amp;":"&amp;'Coleman Validation'!AD$665667),'Coleman Validation'!AD$665668,FALSE))</f>
        <v>0.20063356485165879</v>
      </c>
    </row>
    <row r="142" spans="2:30" s="29" customFormat="1">
      <c r="B142" s="301">
        <v>45505</v>
      </c>
      <c r="C142" s="294">
        <v>146</v>
      </c>
      <c r="D142" s="297">
        <v>2.4237600264832202</v>
      </c>
      <c r="E142" s="299">
        <v>0.33</v>
      </c>
      <c r="F142" s="295">
        <v>0.2</v>
      </c>
      <c r="G142" s="294">
        <f ca="1">+IF(ISERROR(HLOOKUP($B142,INDIRECT("'Monthly Resource Report'!"&amp;'Coleman Validation'!G$665666&amp;":"&amp;'Coleman Validation'!G$665667),'Coleman Validation'!G$665668,FALSE)),0,HLOOKUP($B142,INDIRECT("'Monthly Resource Report'!"&amp;'Coleman Validation'!G$665666&amp;":"&amp;'Coleman Validation'!G$665667),'Coleman Validation'!G$665668,FALSE))</f>
        <v>146</v>
      </c>
      <c r="H142" s="297">
        <f ca="1">+IF(ISERROR(HLOOKUP($B142,INDIRECT("'Monthly Resource Report'!"&amp;'Coleman Validation'!H$665666&amp;":"&amp;'Coleman Validation'!H$665667),'Coleman Validation'!H$665668,FALSE)),0,HLOOKUP($B142,INDIRECT("'Monthly Resource Report'!"&amp;'Coleman Validation'!H$665666&amp;":"&amp;'Coleman Validation'!H$665667),'Coleman Validation'!H$665668,FALSE))</f>
        <v>2.4239981104435149</v>
      </c>
      <c r="I142" s="317">
        <f ca="1">+IF(ISERROR(HLOOKUP($B142,INDIRECT("'Monthly Resource Report'!"&amp;'Coleman Validation'!I$665666&amp;":"&amp;'Coleman Validation'!I$665667),'Coleman Validation'!I$665668,FALSE)),0,HLOOKUP($B142,INDIRECT("'Monthly Resource Report'!"&amp;'Coleman Validation'!I$665666&amp;":"&amp;'Coleman Validation'!I$665667),'Coleman Validation'!I$665668,FALSE))</f>
        <v>0.32748183348761017</v>
      </c>
      <c r="J142" s="318">
        <f ca="1">+IF(ISERROR(HLOOKUP($B142,INDIRECT("'Monthly Resource Report'!"&amp;'Coleman Validation'!J$665666&amp;":"&amp;'Coleman Validation'!J$665667),'Coleman Validation'!J$665668,FALSE)),0,HLOOKUP($B142,INDIRECT("'Monthly Resource Report'!"&amp;'Coleman Validation'!J$665666&amp;":"&amp;'Coleman Validation'!J$665667),'Coleman Validation'!J$665668,FALSE))</f>
        <v>0.20016645543141032</v>
      </c>
      <c r="L142" s="301">
        <v>45505</v>
      </c>
      <c r="M142" s="294">
        <v>146</v>
      </c>
      <c r="N142" s="297">
        <v>2.4237600264832202</v>
      </c>
      <c r="O142" s="299">
        <v>0.33</v>
      </c>
      <c r="P142" s="295">
        <v>0.2</v>
      </c>
      <c r="Q142" s="294">
        <f ca="1">+IF(ISERROR(HLOOKUP($B142,INDIRECT("'Monthly Resource Report'!"&amp;'Coleman Validation'!Q$665666&amp;":"&amp;'Coleman Validation'!Q$665667),'Coleman Validation'!Q$665668,FALSE)),0,HLOOKUP($B142,INDIRECT("'Monthly Resource Report'!"&amp;'Coleman Validation'!Q$665666&amp;":"&amp;'Coleman Validation'!Q$665667),'Coleman Validation'!Q$665668,FALSE))</f>
        <v>146</v>
      </c>
      <c r="R142" s="297">
        <f ca="1">+IF(ISERROR(HLOOKUP($B142,INDIRECT("'Monthly Resource Report'!"&amp;'Coleman Validation'!R$665666&amp;":"&amp;'Coleman Validation'!R$665667),'Coleman Validation'!R$665668,FALSE)),0,HLOOKUP($B142,INDIRECT("'Monthly Resource Report'!"&amp;'Coleman Validation'!R$665666&amp;":"&amp;'Coleman Validation'!R$665667),'Coleman Validation'!R$665668,FALSE))</f>
        <v>2.4239976775327445</v>
      </c>
      <c r="S142" s="317">
        <f ca="1">+IF(ISERROR(HLOOKUP($B142,INDIRECT("'Monthly Resource Report'!"&amp;'Coleman Validation'!S$665666&amp;":"&amp;'Coleman Validation'!S$665667),'Coleman Validation'!S$665668,FALSE)),0,HLOOKUP($B142,INDIRECT("'Monthly Resource Report'!"&amp;'Coleman Validation'!S$665666&amp;":"&amp;'Coleman Validation'!S$665667),'Coleman Validation'!S$665668,FALSE))</f>
        <v>0.32791997310243431</v>
      </c>
      <c r="T142" s="318">
        <f ca="1">+IF(ISERROR(HLOOKUP($B142,INDIRECT("'Monthly Resource Report'!"&amp;'Coleman Validation'!T$665666&amp;":"&amp;'Coleman Validation'!T$665667),'Coleman Validation'!T$665668,FALSE)),0,HLOOKUP($B142,INDIRECT("'Monthly Resource Report'!"&amp;'Coleman Validation'!T$665666&amp;":"&amp;'Coleman Validation'!T$665667),'Coleman Validation'!T$665668,FALSE))</f>
        <v>0.20039235919560525</v>
      </c>
      <c r="V142" s="301">
        <v>45505</v>
      </c>
      <c r="W142" s="294">
        <v>151</v>
      </c>
      <c r="X142" s="297">
        <v>2.4237600264832202</v>
      </c>
      <c r="Y142" s="299">
        <v>0.33</v>
      </c>
      <c r="Z142" s="295">
        <v>0.2</v>
      </c>
      <c r="AA142" s="294">
        <f ca="1">+IF(ISERROR(HLOOKUP($B142,INDIRECT("'Monthly Resource Report'!"&amp;'Coleman Validation'!AA$665666&amp;":"&amp;'Coleman Validation'!AA$665667),'Coleman Validation'!AA$665668,FALSE)),0,HLOOKUP($B142,INDIRECT("'Monthly Resource Report'!"&amp;'Coleman Validation'!AA$665666&amp;":"&amp;'Coleman Validation'!AA$665667),'Coleman Validation'!AA$665668,FALSE))</f>
        <v>151</v>
      </c>
      <c r="AB142" s="297">
        <f ca="1">+IF(ISERROR(HLOOKUP($B142,INDIRECT("'Monthly Resource Report'!"&amp;'Coleman Validation'!AB$665666&amp;":"&amp;'Coleman Validation'!AB$665667),'Coleman Validation'!AB$665668,FALSE)),0,HLOOKUP($B142,INDIRECT("'Monthly Resource Report'!"&amp;'Coleman Validation'!AB$665666&amp;":"&amp;'Coleman Validation'!AB$665667),'Coleman Validation'!AB$665668,FALSE))</f>
        <v>2.4239984573600859</v>
      </c>
      <c r="AC142" s="317">
        <f ca="1">+IF(ISERROR(HLOOKUP($B142,INDIRECT("'Monthly Resource Report'!"&amp;'Coleman Validation'!AC$665666&amp;":"&amp;'Coleman Validation'!AC$665667),'Coleman Validation'!AC$665668,FALSE)),0,HLOOKUP($B142,INDIRECT("'Monthly Resource Report'!"&amp;'Coleman Validation'!AC$665666&amp;":"&amp;'Coleman Validation'!AC$665667),'Coleman Validation'!AC$665668,FALSE))</f>
        <v>0.32825683524046373</v>
      </c>
      <c r="AD142" s="318">
        <f ca="1">+IF(ISERROR(HLOOKUP($B142,INDIRECT("'Monthly Resource Report'!"&amp;'Coleman Validation'!AD$665666&amp;":"&amp;'Coleman Validation'!AD$665667),'Coleman Validation'!AD$665668,FALSE)),0,HLOOKUP($B142,INDIRECT("'Monthly Resource Report'!"&amp;'Coleman Validation'!AD$665666&amp;":"&amp;'Coleman Validation'!AD$665667),'Coleman Validation'!AD$665668,FALSE))</f>
        <v>0.20060557337881393</v>
      </c>
    </row>
    <row r="143" spans="2:30" s="29" customFormat="1">
      <c r="B143" s="301">
        <v>45536</v>
      </c>
      <c r="C143" s="294">
        <v>146</v>
      </c>
      <c r="D143" s="297">
        <v>2.4237600264832202</v>
      </c>
      <c r="E143" s="299">
        <v>0.33</v>
      </c>
      <c r="F143" s="295">
        <v>0.2</v>
      </c>
      <c r="G143" s="294">
        <f ca="1">+IF(ISERROR(HLOOKUP($B143,INDIRECT("'Monthly Resource Report'!"&amp;'Coleman Validation'!G$665666&amp;":"&amp;'Coleman Validation'!G$665667),'Coleman Validation'!G$665668,FALSE)),0,HLOOKUP($B143,INDIRECT("'Monthly Resource Report'!"&amp;'Coleman Validation'!G$665666&amp;":"&amp;'Coleman Validation'!G$665667),'Coleman Validation'!G$665668,FALSE))</f>
        <v>146</v>
      </c>
      <c r="H143" s="297">
        <f ca="1">+IF(ISERROR(HLOOKUP($B143,INDIRECT("'Monthly Resource Report'!"&amp;'Coleman Validation'!H$665666&amp;":"&amp;'Coleman Validation'!H$665667),'Coleman Validation'!H$665668,FALSE)),0,HLOOKUP($B143,INDIRECT("'Monthly Resource Report'!"&amp;'Coleman Validation'!H$665666&amp;":"&amp;'Coleman Validation'!H$665667),'Coleman Validation'!H$665668,FALSE))</f>
        <v>2.4239974203010521</v>
      </c>
      <c r="I143" s="317">
        <f ca="1">+IF(ISERROR(HLOOKUP($B143,INDIRECT("'Monthly Resource Report'!"&amp;'Coleman Validation'!I$665666&amp;":"&amp;'Coleman Validation'!I$665667),'Coleman Validation'!I$665668,FALSE)),0,HLOOKUP($B143,INDIRECT("'Monthly Resource Report'!"&amp;'Coleman Validation'!I$665666&amp;":"&amp;'Coleman Validation'!I$665667),'Coleman Validation'!I$665668,FALSE))</f>
        <v>0.3276521078726905</v>
      </c>
      <c r="J143" s="318">
        <f ca="1">+IF(ISERROR(HLOOKUP($B143,INDIRECT("'Monthly Resource Report'!"&amp;'Coleman Validation'!J$665666&amp;":"&amp;'Coleman Validation'!J$665667),'Coleman Validation'!J$665668,FALSE)),0,HLOOKUP($B143,INDIRECT("'Monthly Resource Report'!"&amp;'Coleman Validation'!J$665666&amp;":"&amp;'Coleman Validation'!J$665667),'Coleman Validation'!J$665668,FALSE))</f>
        <v>0.20088253891666683</v>
      </c>
      <c r="L143" s="301">
        <v>45536</v>
      </c>
      <c r="M143" s="294">
        <v>146</v>
      </c>
      <c r="N143" s="297">
        <v>2.4237600264832202</v>
      </c>
      <c r="O143" s="299">
        <v>0.33</v>
      </c>
      <c r="P143" s="295">
        <v>0.2</v>
      </c>
      <c r="Q143" s="294">
        <f ca="1">+IF(ISERROR(HLOOKUP($B143,INDIRECT("'Monthly Resource Report'!"&amp;'Coleman Validation'!Q$665666&amp;":"&amp;'Coleman Validation'!Q$665667),'Coleman Validation'!Q$665668,FALSE)),0,HLOOKUP($B143,INDIRECT("'Monthly Resource Report'!"&amp;'Coleman Validation'!Q$665666&amp;":"&amp;'Coleman Validation'!Q$665667),'Coleman Validation'!Q$665668,FALSE))</f>
        <v>146</v>
      </c>
      <c r="R143" s="297">
        <f ca="1">+IF(ISERROR(HLOOKUP($B143,INDIRECT("'Monthly Resource Report'!"&amp;'Coleman Validation'!R$665666&amp;":"&amp;'Coleman Validation'!R$665667),'Coleman Validation'!R$665668,FALSE)),0,HLOOKUP($B143,INDIRECT("'Monthly Resource Report'!"&amp;'Coleman Validation'!R$665666&amp;":"&amp;'Coleman Validation'!R$665667),'Coleman Validation'!R$665668,FALSE))</f>
        <v>2.4239975519984083</v>
      </c>
      <c r="S143" s="317">
        <f ca="1">+IF(ISERROR(HLOOKUP($B143,INDIRECT("'Monthly Resource Report'!"&amp;'Coleman Validation'!S$665666&amp;":"&amp;'Coleman Validation'!S$665667),'Coleman Validation'!S$665668,FALSE)),0,HLOOKUP($B143,INDIRECT("'Monthly Resource Report'!"&amp;'Coleman Validation'!S$665666&amp;":"&amp;'Coleman Validation'!S$665667),'Coleman Validation'!S$665668,FALSE))</f>
        <v>0.32793021517233067</v>
      </c>
      <c r="T143" s="318">
        <f ca="1">+IF(ISERROR(HLOOKUP($B143,INDIRECT("'Monthly Resource Report'!"&amp;'Coleman Validation'!T$665666&amp;":"&amp;'Coleman Validation'!T$665667),'Coleman Validation'!T$665668,FALSE)),0,HLOOKUP($B143,INDIRECT("'Monthly Resource Report'!"&amp;'Coleman Validation'!T$665666&amp;":"&amp;'Coleman Validation'!T$665667),'Coleman Validation'!T$665668,FALSE))</f>
        <v>0.20059571524042019</v>
      </c>
      <c r="V143" s="301">
        <v>45536</v>
      </c>
      <c r="W143" s="294">
        <v>151</v>
      </c>
      <c r="X143" s="297">
        <v>2.4237600264832202</v>
      </c>
      <c r="Y143" s="299">
        <v>0.33</v>
      </c>
      <c r="Z143" s="295">
        <v>0.2</v>
      </c>
      <c r="AA143" s="294">
        <f ca="1">+IF(ISERROR(HLOOKUP($B143,INDIRECT("'Monthly Resource Report'!"&amp;'Coleman Validation'!AA$665666&amp;":"&amp;'Coleman Validation'!AA$665667),'Coleman Validation'!AA$665668,FALSE)),0,HLOOKUP($B143,INDIRECT("'Monthly Resource Report'!"&amp;'Coleman Validation'!AA$665666&amp;":"&amp;'Coleman Validation'!AA$665667),'Coleman Validation'!AA$665668,FALSE))</f>
        <v>151</v>
      </c>
      <c r="AB143" s="297">
        <f ca="1">+IF(ISERROR(HLOOKUP($B143,INDIRECT("'Monthly Resource Report'!"&amp;'Coleman Validation'!AB$665666&amp;":"&amp;'Coleman Validation'!AB$665667),'Coleman Validation'!AB$665668,FALSE)),0,HLOOKUP($B143,INDIRECT("'Monthly Resource Report'!"&amp;'Coleman Validation'!AB$665666&amp;":"&amp;'Coleman Validation'!AB$665667),'Coleman Validation'!AB$665668,FALSE))</f>
        <v>2.4239979012528883</v>
      </c>
      <c r="AC143" s="317">
        <f ca="1">+IF(ISERROR(HLOOKUP($B143,INDIRECT("'Monthly Resource Report'!"&amp;'Coleman Validation'!AC$665666&amp;":"&amp;'Coleman Validation'!AC$665667),'Coleman Validation'!AC$665668,FALSE)),0,HLOOKUP($B143,INDIRECT("'Monthly Resource Report'!"&amp;'Coleman Validation'!AC$665666&amp;":"&amp;'Coleman Validation'!AC$665667),'Coleman Validation'!AC$665668,FALSE))</f>
        <v>0.32807432076025866</v>
      </c>
      <c r="AD143" s="318">
        <f ca="1">+IF(ISERROR(HLOOKUP($B143,INDIRECT("'Monthly Resource Report'!"&amp;'Coleman Validation'!AD$665666&amp;":"&amp;'Coleman Validation'!AD$665667),'Coleman Validation'!AD$665668,FALSE)),0,HLOOKUP($B143,INDIRECT("'Monthly Resource Report'!"&amp;'Coleman Validation'!AD$665666&amp;":"&amp;'Coleman Validation'!AD$665667),'Coleman Validation'!AD$665668,FALSE))</f>
        <v>0.20042159919935901</v>
      </c>
    </row>
    <row r="144" spans="2:30" s="29" customFormat="1">
      <c r="B144" s="301">
        <v>45566</v>
      </c>
      <c r="C144" s="294">
        <v>146</v>
      </c>
      <c r="D144" s="297">
        <v>2.4237600264832202</v>
      </c>
      <c r="E144" s="299">
        <v>0.33</v>
      </c>
      <c r="F144" s="295">
        <v>0.2</v>
      </c>
      <c r="G144" s="294">
        <f ca="1">+IF(ISERROR(HLOOKUP($B144,INDIRECT("'Monthly Resource Report'!"&amp;'Coleman Validation'!G$665666&amp;":"&amp;'Coleman Validation'!G$665667),'Coleman Validation'!G$665668,FALSE)),0,HLOOKUP($B144,INDIRECT("'Monthly Resource Report'!"&amp;'Coleman Validation'!G$665666&amp;":"&amp;'Coleman Validation'!G$665667),'Coleman Validation'!G$665668,FALSE))</f>
        <v>146</v>
      </c>
      <c r="H144" s="297">
        <f ca="1">+IF(ISERROR(HLOOKUP($B144,INDIRECT("'Monthly Resource Report'!"&amp;'Coleman Validation'!H$665666&amp;":"&amp;'Coleman Validation'!H$665667),'Coleman Validation'!H$665668,FALSE)),0,HLOOKUP($B144,INDIRECT("'Monthly Resource Report'!"&amp;'Coleman Validation'!H$665666&amp;":"&amp;'Coleman Validation'!H$665667),'Coleman Validation'!H$665668,FALSE))</f>
        <v>2.4239972314621601</v>
      </c>
      <c r="I144" s="317">
        <f ca="1">+IF(ISERROR(HLOOKUP($B144,INDIRECT("'Monthly Resource Report'!"&amp;'Coleman Validation'!I$665666&amp;":"&amp;'Coleman Validation'!I$665667),'Coleman Validation'!I$665668,FALSE)),0,HLOOKUP($B144,INDIRECT("'Monthly Resource Report'!"&amp;'Coleman Validation'!I$665666&amp;":"&amp;'Coleman Validation'!I$665667),'Coleman Validation'!I$665668,FALSE))</f>
        <v>0.32828759728797285</v>
      </c>
      <c r="J144" s="318">
        <f ca="1">+IF(ISERROR(HLOOKUP($B144,INDIRECT("'Monthly Resource Report'!"&amp;'Coleman Validation'!J$665666&amp;":"&amp;'Coleman Validation'!J$665667),'Coleman Validation'!J$665668,FALSE)),0,HLOOKUP($B144,INDIRECT("'Monthly Resource Report'!"&amp;'Coleman Validation'!J$665666&amp;":"&amp;'Coleman Validation'!J$665667),'Coleman Validation'!J$665668,FALSE))</f>
        <v>0.20032993799457396</v>
      </c>
      <c r="L144" s="301">
        <v>45566</v>
      </c>
      <c r="M144" s="294">
        <v>146</v>
      </c>
      <c r="N144" s="297">
        <v>2.4237600264832202</v>
      </c>
      <c r="O144" s="299">
        <v>0.33</v>
      </c>
      <c r="P144" s="295">
        <v>0.2</v>
      </c>
      <c r="Q144" s="294">
        <f ca="1">+IF(ISERROR(HLOOKUP($B144,INDIRECT("'Monthly Resource Report'!"&amp;'Coleman Validation'!Q$665666&amp;":"&amp;'Coleman Validation'!Q$665667),'Coleman Validation'!Q$665668,FALSE)),0,HLOOKUP($B144,INDIRECT("'Monthly Resource Report'!"&amp;'Coleman Validation'!Q$665666&amp;":"&amp;'Coleman Validation'!Q$665667),'Coleman Validation'!Q$665668,FALSE))</f>
        <v>146</v>
      </c>
      <c r="R144" s="297">
        <f ca="1">+IF(ISERROR(HLOOKUP($B144,INDIRECT("'Monthly Resource Report'!"&amp;'Coleman Validation'!R$665666&amp;":"&amp;'Coleman Validation'!R$665667),'Coleman Validation'!R$665668,FALSE)),0,HLOOKUP($B144,INDIRECT("'Monthly Resource Report'!"&amp;'Coleman Validation'!R$665666&amp;":"&amp;'Coleman Validation'!R$665667),'Coleman Validation'!R$665668,FALSE))</f>
        <v>2.4239973939481687</v>
      </c>
      <c r="S144" s="317">
        <f ca="1">+IF(ISERROR(HLOOKUP($B144,INDIRECT("'Monthly Resource Report'!"&amp;'Coleman Validation'!S$665666&amp;":"&amp;'Coleman Validation'!S$665667),'Coleman Validation'!S$665668,FALSE)),0,HLOOKUP($B144,INDIRECT("'Monthly Resource Report'!"&amp;'Coleman Validation'!S$665666&amp;":"&amp;'Coleman Validation'!S$665667),'Coleman Validation'!S$665668,FALSE))</f>
        <v>0.32825535986239934</v>
      </c>
      <c r="T144" s="318">
        <f ca="1">+IF(ISERROR(HLOOKUP($B144,INDIRECT("'Monthly Resource Report'!"&amp;'Coleman Validation'!T$665666&amp;":"&amp;'Coleman Validation'!T$665667),'Coleman Validation'!T$665668,FALSE)),0,HLOOKUP($B144,INDIRECT("'Monthly Resource Report'!"&amp;'Coleman Validation'!T$665666&amp;":"&amp;'Coleman Validation'!T$665667),'Coleman Validation'!T$665668,FALSE))</f>
        <v>0.20075573688122006</v>
      </c>
      <c r="V144" s="301">
        <v>45566</v>
      </c>
      <c r="W144" s="294">
        <v>151</v>
      </c>
      <c r="X144" s="297">
        <v>2.4237600264832202</v>
      </c>
      <c r="Y144" s="299">
        <v>0.33</v>
      </c>
      <c r="Z144" s="295">
        <v>0.2</v>
      </c>
      <c r="AA144" s="294">
        <f ca="1">+IF(ISERROR(HLOOKUP($B144,INDIRECT("'Monthly Resource Report'!"&amp;'Coleman Validation'!AA$665666&amp;":"&amp;'Coleman Validation'!AA$665667),'Coleman Validation'!AA$665668,FALSE)),0,HLOOKUP($B144,INDIRECT("'Monthly Resource Report'!"&amp;'Coleman Validation'!AA$665666&amp;":"&amp;'Coleman Validation'!AA$665667),'Coleman Validation'!AA$665668,FALSE))</f>
        <v>151</v>
      </c>
      <c r="AB144" s="297">
        <f ca="1">+IF(ISERROR(HLOOKUP($B144,INDIRECT("'Monthly Resource Report'!"&amp;'Coleman Validation'!AB$665666&amp;":"&amp;'Coleman Validation'!AB$665667),'Coleman Validation'!AB$665668,FALSE)),0,HLOOKUP($B144,INDIRECT("'Monthly Resource Report'!"&amp;'Coleman Validation'!AB$665666&amp;":"&amp;'Coleman Validation'!AB$665667),'Coleman Validation'!AB$665668,FALSE))</f>
        <v>2.4239983254143591</v>
      </c>
      <c r="AC144" s="317">
        <f ca="1">+IF(ISERROR(HLOOKUP($B144,INDIRECT("'Monthly Resource Report'!"&amp;'Coleman Validation'!AC$665666&amp;":"&amp;'Coleman Validation'!AC$665667),'Coleman Validation'!AC$665668,FALSE)),0,HLOOKUP($B144,INDIRECT("'Monthly Resource Report'!"&amp;'Coleman Validation'!AC$665666&amp;":"&amp;'Coleman Validation'!AC$665667),'Coleman Validation'!AC$665668,FALSE))</f>
        <v>0.32859649326656054</v>
      </c>
      <c r="AD144" s="318">
        <f ca="1">+IF(ISERROR(HLOOKUP($B144,INDIRECT("'Monthly Resource Report'!"&amp;'Coleman Validation'!AD$665666&amp;":"&amp;'Coleman Validation'!AD$665667),'Coleman Validation'!AD$665668,FALSE)),0,HLOOKUP($B144,INDIRECT("'Monthly Resource Report'!"&amp;'Coleman Validation'!AD$665666&amp;":"&amp;'Coleman Validation'!AD$665667),'Coleman Validation'!AD$665668,FALSE))</f>
        <v>0.20059723690784659</v>
      </c>
    </row>
    <row r="145" spans="2:30" s="29" customFormat="1">
      <c r="B145" s="301">
        <v>45597</v>
      </c>
      <c r="C145" s="294">
        <v>146</v>
      </c>
      <c r="D145" s="297">
        <v>2.4237600264832202</v>
      </c>
      <c r="E145" s="299">
        <v>0.33</v>
      </c>
      <c r="F145" s="295">
        <v>0.2</v>
      </c>
      <c r="G145" s="294">
        <f ca="1">+IF(ISERROR(HLOOKUP($B145,INDIRECT("'Monthly Resource Report'!"&amp;'Coleman Validation'!G$665666&amp;":"&amp;'Coleman Validation'!G$665667),'Coleman Validation'!G$665668,FALSE)),0,HLOOKUP($B145,INDIRECT("'Monthly Resource Report'!"&amp;'Coleman Validation'!G$665666&amp;":"&amp;'Coleman Validation'!G$665667),'Coleman Validation'!G$665668,FALSE))</f>
        <v>146</v>
      </c>
      <c r="H145" s="297">
        <f ca="1">+IF(ISERROR(HLOOKUP($B145,INDIRECT("'Monthly Resource Report'!"&amp;'Coleman Validation'!H$665666&amp;":"&amp;'Coleman Validation'!H$665667),'Coleman Validation'!H$665668,FALSE)),0,HLOOKUP($B145,INDIRECT("'Monthly Resource Report'!"&amp;'Coleman Validation'!H$665666&amp;":"&amp;'Coleman Validation'!H$665667),'Coleman Validation'!H$665668,FALSE))</f>
        <v>2.4239974695621513</v>
      </c>
      <c r="I145" s="317">
        <f ca="1">+IF(ISERROR(HLOOKUP($B145,INDIRECT("'Monthly Resource Report'!"&amp;'Coleman Validation'!I$665666&amp;":"&amp;'Coleman Validation'!I$665667),'Coleman Validation'!I$665668,FALSE)),0,HLOOKUP($B145,INDIRECT("'Monthly Resource Report'!"&amp;'Coleman Validation'!I$665666&amp;":"&amp;'Coleman Validation'!I$665667),'Coleman Validation'!I$665668,FALSE))</f>
        <v>0.32914939401255661</v>
      </c>
      <c r="J145" s="318">
        <f ca="1">+IF(ISERROR(HLOOKUP($B145,INDIRECT("'Monthly Resource Report'!"&amp;'Coleman Validation'!J$665666&amp;":"&amp;'Coleman Validation'!J$665667),'Coleman Validation'!J$665668,FALSE)),0,HLOOKUP($B145,INDIRECT("'Monthly Resource Report'!"&amp;'Coleman Validation'!J$665666&amp;":"&amp;'Coleman Validation'!J$665667),'Coleman Validation'!J$665668,FALSE))</f>
        <v>0.20033364513009733</v>
      </c>
      <c r="L145" s="301">
        <v>45597</v>
      </c>
      <c r="M145" s="294">
        <v>146</v>
      </c>
      <c r="N145" s="297">
        <v>2.4237600264832202</v>
      </c>
      <c r="O145" s="299">
        <v>0.33</v>
      </c>
      <c r="P145" s="295">
        <v>0.2</v>
      </c>
      <c r="Q145" s="294">
        <f ca="1">+IF(ISERROR(HLOOKUP($B145,INDIRECT("'Monthly Resource Report'!"&amp;'Coleman Validation'!Q$665666&amp;":"&amp;'Coleman Validation'!Q$665667),'Coleman Validation'!Q$665668,FALSE)),0,HLOOKUP($B145,INDIRECT("'Monthly Resource Report'!"&amp;'Coleman Validation'!Q$665666&amp;":"&amp;'Coleman Validation'!Q$665667),'Coleman Validation'!Q$665668,FALSE))</f>
        <v>146</v>
      </c>
      <c r="R145" s="297">
        <f ca="1">+IF(ISERROR(HLOOKUP($B145,INDIRECT("'Monthly Resource Report'!"&amp;'Coleman Validation'!R$665666&amp;":"&amp;'Coleman Validation'!R$665667),'Coleman Validation'!R$665668,FALSE)),0,HLOOKUP($B145,INDIRECT("'Monthly Resource Report'!"&amp;'Coleman Validation'!R$665666&amp;":"&amp;'Coleman Validation'!R$665667),'Coleman Validation'!R$665668,FALSE))</f>
        <v>2.4239972847007789</v>
      </c>
      <c r="S145" s="317">
        <f ca="1">+IF(ISERROR(HLOOKUP($B145,INDIRECT("'Monthly Resource Report'!"&amp;'Coleman Validation'!S$665666&amp;":"&amp;'Coleman Validation'!S$665667),'Coleman Validation'!S$665668,FALSE)),0,HLOOKUP($B145,INDIRECT("'Monthly Resource Report'!"&amp;'Coleman Validation'!S$665666&amp;":"&amp;'Coleman Validation'!S$665667),'Coleman Validation'!S$665668,FALSE))</f>
        <v>0.32922598260928881</v>
      </c>
      <c r="T145" s="318">
        <f ca="1">+IF(ISERROR(HLOOKUP($B145,INDIRECT("'Monthly Resource Report'!"&amp;'Coleman Validation'!T$665666&amp;":"&amp;'Coleman Validation'!T$665667),'Coleman Validation'!T$665668,FALSE)),0,HLOOKUP($B145,INDIRECT("'Monthly Resource Report'!"&amp;'Coleman Validation'!T$665666&amp;":"&amp;'Coleman Validation'!T$665667),'Coleman Validation'!T$665668,FALSE))</f>
        <v>0.20094627600411555</v>
      </c>
      <c r="V145" s="301">
        <v>45597</v>
      </c>
      <c r="W145" s="294">
        <v>151</v>
      </c>
      <c r="X145" s="297">
        <v>2.4237600264832202</v>
      </c>
      <c r="Y145" s="299">
        <v>0.33</v>
      </c>
      <c r="Z145" s="295">
        <v>0.2</v>
      </c>
      <c r="AA145" s="294">
        <f ca="1">+IF(ISERROR(HLOOKUP($B145,INDIRECT("'Monthly Resource Report'!"&amp;'Coleman Validation'!AA$665666&amp;":"&amp;'Coleman Validation'!AA$665667),'Coleman Validation'!AA$665668,FALSE)),0,HLOOKUP($B145,INDIRECT("'Monthly Resource Report'!"&amp;'Coleman Validation'!AA$665666&amp;":"&amp;'Coleman Validation'!AA$665667),'Coleman Validation'!AA$665668,FALSE))</f>
        <v>151</v>
      </c>
      <c r="AB145" s="297">
        <f ca="1">+IF(ISERROR(HLOOKUP($B145,INDIRECT("'Monthly Resource Report'!"&amp;'Coleman Validation'!AB$665666&amp;":"&amp;'Coleman Validation'!AB$665667),'Coleman Validation'!AB$665668,FALSE)),0,HLOOKUP($B145,INDIRECT("'Monthly Resource Report'!"&amp;'Coleman Validation'!AB$665666&amp;":"&amp;'Coleman Validation'!AB$665667),'Coleman Validation'!AB$665668,FALSE))</f>
        <v>2.4239984046366509</v>
      </c>
      <c r="AC145" s="317">
        <f ca="1">+IF(ISERROR(HLOOKUP($B145,INDIRECT("'Monthly Resource Report'!"&amp;'Coleman Validation'!AC$665666&amp;":"&amp;'Coleman Validation'!AC$665667),'Coleman Validation'!AC$665668,FALSE)),0,HLOOKUP($B145,INDIRECT("'Monthly Resource Report'!"&amp;'Coleman Validation'!AC$665666&amp;":"&amp;'Coleman Validation'!AC$665667),'Coleman Validation'!AC$665668,FALSE))</f>
        <v>0.32964932754701498</v>
      </c>
      <c r="AD145" s="318">
        <f ca="1">+IF(ISERROR(HLOOKUP($B145,INDIRECT("'Monthly Resource Report'!"&amp;'Coleman Validation'!AD$665666&amp;":"&amp;'Coleman Validation'!AD$665667),'Coleman Validation'!AD$665668,FALSE)),0,HLOOKUP($B145,INDIRECT("'Monthly Resource Report'!"&amp;'Coleman Validation'!AD$665666&amp;":"&amp;'Coleman Validation'!AD$665667),'Coleman Validation'!AD$665668,FALSE))</f>
        <v>0.20081763599633257</v>
      </c>
    </row>
    <row r="146" spans="2:30" s="29" customFormat="1">
      <c r="B146" s="301">
        <v>45627</v>
      </c>
      <c r="C146" s="294">
        <v>146</v>
      </c>
      <c r="D146" s="297">
        <v>2.4237600264832202</v>
      </c>
      <c r="E146" s="299">
        <v>0.33</v>
      </c>
      <c r="F146" s="295">
        <v>0.2</v>
      </c>
      <c r="G146" s="294">
        <f ca="1">+IF(ISERROR(HLOOKUP($B146,INDIRECT("'Monthly Resource Report'!"&amp;'Coleman Validation'!G$665666&amp;":"&amp;'Coleman Validation'!G$665667),'Coleman Validation'!G$665668,FALSE)),0,HLOOKUP($B146,INDIRECT("'Monthly Resource Report'!"&amp;'Coleman Validation'!G$665666&amp;":"&amp;'Coleman Validation'!G$665667),'Coleman Validation'!G$665668,FALSE))</f>
        <v>146</v>
      </c>
      <c r="H146" s="297">
        <f ca="1">+IF(ISERROR(HLOOKUP($B146,INDIRECT("'Monthly Resource Report'!"&amp;'Coleman Validation'!H$665666&amp;":"&amp;'Coleman Validation'!H$665667),'Coleman Validation'!H$665668,FALSE)),0,HLOOKUP($B146,INDIRECT("'Monthly Resource Report'!"&amp;'Coleman Validation'!H$665666&amp;":"&amp;'Coleman Validation'!H$665667),'Coleman Validation'!H$665668,FALSE))</f>
        <v>2.4239973568823507</v>
      </c>
      <c r="I146" s="317">
        <f ca="1">+IF(ISERROR(HLOOKUP($B146,INDIRECT("'Monthly Resource Report'!"&amp;'Coleman Validation'!I$665666&amp;":"&amp;'Coleman Validation'!I$665667),'Coleman Validation'!I$665668,FALSE)),0,HLOOKUP($B146,INDIRECT("'Monthly Resource Report'!"&amp;'Coleman Validation'!I$665666&amp;":"&amp;'Coleman Validation'!I$665667),'Coleman Validation'!I$665668,FALSE))</f>
        <v>0.32860341442557006</v>
      </c>
      <c r="J146" s="318">
        <f ca="1">+IF(ISERROR(HLOOKUP($B146,INDIRECT("'Monthly Resource Report'!"&amp;'Coleman Validation'!J$665666&amp;":"&amp;'Coleman Validation'!J$665667),'Coleman Validation'!J$665668,FALSE)),0,HLOOKUP($B146,INDIRECT("'Monthly Resource Report'!"&amp;'Coleman Validation'!J$665666&amp;":"&amp;'Coleman Validation'!J$665667),'Coleman Validation'!J$665668,FALSE))</f>
        <v>0.20050219161776708</v>
      </c>
      <c r="L146" s="301">
        <v>45627</v>
      </c>
      <c r="M146" s="294">
        <v>146</v>
      </c>
      <c r="N146" s="297">
        <v>2.4237600264832202</v>
      </c>
      <c r="O146" s="299">
        <v>0.33</v>
      </c>
      <c r="P146" s="295">
        <v>0.2</v>
      </c>
      <c r="Q146" s="294">
        <f ca="1">+IF(ISERROR(HLOOKUP($B146,INDIRECT("'Monthly Resource Report'!"&amp;'Coleman Validation'!Q$665666&amp;":"&amp;'Coleman Validation'!Q$665667),'Coleman Validation'!Q$665668,FALSE)),0,HLOOKUP($B146,INDIRECT("'Monthly Resource Report'!"&amp;'Coleman Validation'!Q$665666&amp;":"&amp;'Coleman Validation'!Q$665667),'Coleman Validation'!Q$665668,FALSE))</f>
        <v>146</v>
      </c>
      <c r="R146" s="297">
        <f ca="1">+IF(ISERROR(HLOOKUP($B146,INDIRECT("'Monthly Resource Report'!"&amp;'Coleman Validation'!R$665666&amp;":"&amp;'Coleman Validation'!R$665667),'Coleman Validation'!R$665668,FALSE)),0,HLOOKUP($B146,INDIRECT("'Monthly Resource Report'!"&amp;'Coleman Validation'!R$665666&amp;":"&amp;'Coleman Validation'!R$665667),'Coleman Validation'!R$665668,FALSE))</f>
        <v>2.4239971010917163</v>
      </c>
      <c r="S146" s="317">
        <f ca="1">+IF(ISERROR(HLOOKUP($B146,INDIRECT("'Monthly Resource Report'!"&amp;'Coleman Validation'!S$665666&amp;":"&amp;'Coleman Validation'!S$665667),'Coleman Validation'!S$665668,FALSE)),0,HLOOKUP($B146,INDIRECT("'Monthly Resource Report'!"&amp;'Coleman Validation'!S$665666&amp;":"&amp;'Coleman Validation'!S$665667),'Coleman Validation'!S$665668,FALSE))</f>
        <v>0.32850896633586008</v>
      </c>
      <c r="T146" s="318">
        <f ca="1">+IF(ISERROR(HLOOKUP($B146,INDIRECT("'Monthly Resource Report'!"&amp;'Coleman Validation'!T$665666&amp;":"&amp;'Coleman Validation'!T$665667),'Coleman Validation'!T$665668,FALSE)),0,HLOOKUP($B146,INDIRECT("'Monthly Resource Report'!"&amp;'Coleman Validation'!T$665666&amp;":"&amp;'Coleman Validation'!T$665667),'Coleman Validation'!T$665668,FALSE))</f>
        <v>0.20056870684927391</v>
      </c>
      <c r="V146" s="301">
        <v>45627</v>
      </c>
      <c r="W146" s="294">
        <v>151</v>
      </c>
      <c r="X146" s="297">
        <v>2.4237600264832202</v>
      </c>
      <c r="Y146" s="299">
        <v>0.33</v>
      </c>
      <c r="Z146" s="295">
        <v>0.2</v>
      </c>
      <c r="AA146" s="294">
        <f ca="1">+IF(ISERROR(HLOOKUP($B146,INDIRECT("'Monthly Resource Report'!"&amp;'Coleman Validation'!AA$665666&amp;":"&amp;'Coleman Validation'!AA$665667),'Coleman Validation'!AA$665668,FALSE)),0,HLOOKUP($B146,INDIRECT("'Monthly Resource Report'!"&amp;'Coleman Validation'!AA$665666&amp;":"&amp;'Coleman Validation'!AA$665667),'Coleman Validation'!AA$665668,FALSE))</f>
        <v>151</v>
      </c>
      <c r="AB146" s="297">
        <f ca="1">+IF(ISERROR(HLOOKUP($B146,INDIRECT("'Monthly Resource Report'!"&amp;'Coleman Validation'!AB$665666&amp;":"&amp;'Coleman Validation'!AB$665667),'Coleman Validation'!AB$665668,FALSE)),0,HLOOKUP($B146,INDIRECT("'Monthly Resource Report'!"&amp;'Coleman Validation'!AB$665666&amp;":"&amp;'Coleman Validation'!AB$665667),'Coleman Validation'!AB$665668,FALSE))</f>
        <v>2.4239983371145652</v>
      </c>
      <c r="AC146" s="317">
        <f ca="1">+IF(ISERROR(HLOOKUP($B146,INDIRECT("'Monthly Resource Report'!"&amp;'Coleman Validation'!AC$665666&amp;":"&amp;'Coleman Validation'!AC$665667),'Coleman Validation'!AC$665668,FALSE)),0,HLOOKUP($B146,INDIRECT("'Monthly Resource Report'!"&amp;'Coleman Validation'!AC$665666&amp;":"&amp;'Coleman Validation'!AC$665667),'Coleman Validation'!AC$665668,FALSE))</f>
        <v>0.32906745954608951</v>
      </c>
      <c r="AD146" s="318">
        <f ca="1">+IF(ISERROR(HLOOKUP($B146,INDIRECT("'Monthly Resource Report'!"&amp;'Coleman Validation'!AD$665666&amp;":"&amp;'Coleman Validation'!AD$665667),'Coleman Validation'!AD$665668,FALSE)),0,HLOOKUP($B146,INDIRECT("'Monthly Resource Report'!"&amp;'Coleman Validation'!AD$665666&amp;":"&amp;'Coleman Validation'!AD$665667),'Coleman Validation'!AD$665668,FALSE))</f>
        <v>0.20059843514838982</v>
      </c>
    </row>
    <row r="147" spans="2:30" s="29" customFormat="1">
      <c r="B147" s="301">
        <v>45658</v>
      </c>
      <c r="C147" s="294">
        <v>146</v>
      </c>
      <c r="D147" s="297">
        <v>2.490413427211509</v>
      </c>
      <c r="E147" s="299">
        <v>0.33</v>
      </c>
      <c r="F147" s="295">
        <v>0.2</v>
      </c>
      <c r="G147" s="294">
        <f ca="1">+IF(ISERROR(HLOOKUP($B147,INDIRECT("'Monthly Resource Report'!"&amp;'Coleman Validation'!G$665666&amp;":"&amp;'Coleman Validation'!G$665667),'Coleman Validation'!G$665668,FALSE)),0,HLOOKUP($B147,INDIRECT("'Monthly Resource Report'!"&amp;'Coleman Validation'!G$665666&amp;":"&amp;'Coleman Validation'!G$665667),'Coleman Validation'!G$665668,FALSE))</f>
        <v>146</v>
      </c>
      <c r="H147" s="297">
        <f ca="1">+IF(ISERROR(HLOOKUP($B147,INDIRECT("'Monthly Resource Report'!"&amp;'Coleman Validation'!H$665666&amp;":"&amp;'Coleman Validation'!H$665667),'Coleman Validation'!H$665668,FALSE)),0,HLOOKUP($B147,INDIRECT("'Monthly Resource Report'!"&amp;'Coleman Validation'!H$665666&amp;":"&amp;'Coleman Validation'!H$665667),'Coleman Validation'!H$665668,FALSE))</f>
        <v>2.4899960691031509</v>
      </c>
      <c r="I147" s="317">
        <f ca="1">+IF(ISERROR(HLOOKUP($B147,INDIRECT("'Monthly Resource Report'!"&amp;'Coleman Validation'!I$665666&amp;":"&amp;'Coleman Validation'!I$665667),'Coleman Validation'!I$665668,FALSE)),0,HLOOKUP($B147,INDIRECT("'Monthly Resource Report'!"&amp;'Coleman Validation'!I$665666&amp;":"&amp;'Coleman Validation'!I$665667),'Coleman Validation'!I$665668,FALSE))</f>
        <v>0.32907656437868588</v>
      </c>
      <c r="J147" s="318">
        <f ca="1">+IF(ISERROR(HLOOKUP($B147,INDIRECT("'Monthly Resource Report'!"&amp;'Coleman Validation'!J$665666&amp;":"&amp;'Coleman Validation'!J$665667),'Coleman Validation'!J$665668,FALSE)),0,HLOOKUP($B147,INDIRECT("'Monthly Resource Report'!"&amp;'Coleman Validation'!J$665666&amp;":"&amp;'Coleman Validation'!J$665667),'Coleman Validation'!J$665668,FALSE))</f>
        <v>0.20048231973022917</v>
      </c>
      <c r="L147" s="301">
        <v>45658</v>
      </c>
      <c r="M147" s="294">
        <v>146</v>
      </c>
      <c r="N147" s="297">
        <v>2.490413427211509</v>
      </c>
      <c r="O147" s="299">
        <v>0.33</v>
      </c>
      <c r="P147" s="295">
        <v>0.2</v>
      </c>
      <c r="Q147" s="294">
        <f ca="1">+IF(ISERROR(HLOOKUP($B147,INDIRECT("'Monthly Resource Report'!"&amp;'Coleman Validation'!Q$665666&amp;":"&amp;'Coleman Validation'!Q$665667),'Coleman Validation'!Q$665668,FALSE)),0,HLOOKUP($B147,INDIRECT("'Monthly Resource Report'!"&amp;'Coleman Validation'!Q$665666&amp;":"&amp;'Coleman Validation'!Q$665667),'Coleman Validation'!Q$665668,FALSE))</f>
        <v>146</v>
      </c>
      <c r="R147" s="297">
        <f ca="1">+IF(ISERROR(HLOOKUP($B147,INDIRECT("'Monthly Resource Report'!"&amp;'Coleman Validation'!R$665666&amp;":"&amp;'Coleman Validation'!R$665667),'Coleman Validation'!R$665668,FALSE)),0,HLOOKUP($B147,INDIRECT("'Monthly Resource Report'!"&amp;'Coleman Validation'!R$665666&amp;":"&amp;'Coleman Validation'!R$665667),'Coleman Validation'!R$665668,FALSE))</f>
        <v>2.4899958662687531</v>
      </c>
      <c r="S147" s="317">
        <f ca="1">+IF(ISERROR(HLOOKUP($B147,INDIRECT("'Monthly Resource Report'!"&amp;'Coleman Validation'!S$665666&amp;":"&amp;'Coleman Validation'!S$665667),'Coleman Validation'!S$665668,FALSE)),0,HLOOKUP($B147,INDIRECT("'Monthly Resource Report'!"&amp;'Coleman Validation'!S$665666&amp;":"&amp;'Coleman Validation'!S$665667),'Coleman Validation'!S$665668,FALSE))</f>
        <v>0.32906012177346528</v>
      </c>
      <c r="T147" s="318">
        <f ca="1">+IF(ISERROR(HLOOKUP($B147,INDIRECT("'Monthly Resource Report'!"&amp;'Coleman Validation'!T$665666&amp;":"&amp;'Coleman Validation'!T$665667),'Coleman Validation'!T$665668,FALSE)),0,HLOOKUP($B147,INDIRECT("'Monthly Resource Report'!"&amp;'Coleman Validation'!T$665666&amp;":"&amp;'Coleman Validation'!T$665667),'Coleman Validation'!T$665668,FALSE))</f>
        <v>0.20074272779529684</v>
      </c>
      <c r="V147" s="301">
        <v>45658</v>
      </c>
      <c r="W147" s="294">
        <v>151</v>
      </c>
      <c r="X147" s="297">
        <v>2.490413427211509</v>
      </c>
      <c r="Y147" s="299">
        <v>0.33</v>
      </c>
      <c r="Z147" s="295">
        <v>0.2</v>
      </c>
      <c r="AA147" s="294">
        <f ca="1">+IF(ISERROR(HLOOKUP($B147,INDIRECT("'Monthly Resource Report'!"&amp;'Coleman Validation'!AA$665666&amp;":"&amp;'Coleman Validation'!AA$665667),'Coleman Validation'!AA$665668,FALSE)),0,HLOOKUP($B147,INDIRECT("'Monthly Resource Report'!"&amp;'Coleman Validation'!AA$665666&amp;":"&amp;'Coleman Validation'!AA$665667),'Coleman Validation'!AA$665668,FALSE))</f>
        <v>151</v>
      </c>
      <c r="AB147" s="297">
        <f ca="1">+IF(ISERROR(HLOOKUP($B147,INDIRECT("'Monthly Resource Report'!"&amp;'Coleman Validation'!AB$665666&amp;":"&amp;'Coleman Validation'!AB$665667),'Coleman Validation'!AB$665668,FALSE)),0,HLOOKUP($B147,INDIRECT("'Monthly Resource Report'!"&amp;'Coleman Validation'!AB$665666&amp;":"&amp;'Coleman Validation'!AB$665667),'Coleman Validation'!AB$665668,FALSE))</f>
        <v>2.4899970790013626</v>
      </c>
      <c r="AC147" s="317">
        <f ca="1">+IF(ISERROR(HLOOKUP($B147,INDIRECT("'Monthly Resource Report'!"&amp;'Coleman Validation'!AC$665666&amp;":"&amp;'Coleman Validation'!AC$665667),'Coleman Validation'!AC$665668,FALSE)),0,HLOOKUP($B147,INDIRECT("'Monthly Resource Report'!"&amp;'Coleman Validation'!AC$665666&amp;":"&amp;'Coleman Validation'!AC$665667),'Coleman Validation'!AC$665668,FALSE))</f>
        <v>0.32957500207431306</v>
      </c>
      <c r="AD147" s="318">
        <f ca="1">+IF(ISERROR(HLOOKUP($B147,INDIRECT("'Monthly Resource Report'!"&amp;'Coleman Validation'!AD$665666&amp;":"&amp;'Coleman Validation'!AD$665667),'Coleman Validation'!AD$665668,FALSE)),0,HLOOKUP($B147,INDIRECT("'Monthly Resource Report'!"&amp;'Coleman Validation'!AD$665666&amp;":"&amp;'Coleman Validation'!AD$665667),'Coleman Validation'!AD$665668,FALSE))</f>
        <v>0.20097889490998611</v>
      </c>
    </row>
    <row r="148" spans="2:30" s="29" customFormat="1">
      <c r="B148" s="301">
        <v>45689</v>
      </c>
      <c r="C148" s="294">
        <v>146</v>
      </c>
      <c r="D148" s="297">
        <v>2.490413427211509</v>
      </c>
      <c r="E148" s="299">
        <v>0.33</v>
      </c>
      <c r="F148" s="295">
        <v>0.2</v>
      </c>
      <c r="G148" s="294">
        <f ca="1">+IF(ISERROR(HLOOKUP($B148,INDIRECT("'Monthly Resource Report'!"&amp;'Coleman Validation'!G$665666&amp;":"&amp;'Coleman Validation'!G$665667),'Coleman Validation'!G$665668,FALSE)),0,HLOOKUP($B148,INDIRECT("'Monthly Resource Report'!"&amp;'Coleman Validation'!G$665666&amp;":"&amp;'Coleman Validation'!G$665667),'Coleman Validation'!G$665668,FALSE))</f>
        <v>146</v>
      </c>
      <c r="H148" s="297">
        <f ca="1">+IF(ISERROR(HLOOKUP($B148,INDIRECT("'Monthly Resource Report'!"&amp;'Coleman Validation'!H$665666&amp;":"&amp;'Coleman Validation'!H$665667),'Coleman Validation'!H$665668,FALSE)),0,HLOOKUP($B148,INDIRECT("'Monthly Resource Report'!"&amp;'Coleman Validation'!H$665666&amp;":"&amp;'Coleman Validation'!H$665667),'Coleman Validation'!H$665668,FALSE))</f>
        <v>2.4899963277024768</v>
      </c>
      <c r="I148" s="317">
        <f ca="1">+IF(ISERROR(HLOOKUP($B148,INDIRECT("'Monthly Resource Report'!"&amp;'Coleman Validation'!I$665666&amp;":"&amp;'Coleman Validation'!I$665667),'Coleman Validation'!I$665668,FALSE)),0,HLOOKUP($B148,INDIRECT("'Monthly Resource Report'!"&amp;'Coleman Validation'!I$665666&amp;":"&amp;'Coleman Validation'!I$665667),'Coleman Validation'!I$665668,FALSE))</f>
        <v>0.32915112237232458</v>
      </c>
      <c r="J148" s="318">
        <f ca="1">+IF(ISERROR(HLOOKUP($B148,INDIRECT("'Monthly Resource Report'!"&amp;'Coleman Validation'!J$665666&amp;":"&amp;'Coleman Validation'!J$665667),'Coleman Validation'!J$665668,FALSE)),0,HLOOKUP($B148,INDIRECT("'Monthly Resource Report'!"&amp;'Coleman Validation'!J$665666&amp;":"&amp;'Coleman Validation'!J$665667),'Coleman Validation'!J$665668,FALSE))</f>
        <v>0.20035905728364253</v>
      </c>
      <c r="L148" s="301">
        <v>45689</v>
      </c>
      <c r="M148" s="294">
        <v>146</v>
      </c>
      <c r="N148" s="297">
        <v>2.490413427211509</v>
      </c>
      <c r="O148" s="299">
        <v>0.33</v>
      </c>
      <c r="P148" s="295">
        <v>0.2</v>
      </c>
      <c r="Q148" s="294">
        <f ca="1">+IF(ISERROR(HLOOKUP($B148,INDIRECT("'Monthly Resource Report'!"&amp;'Coleman Validation'!Q$665666&amp;":"&amp;'Coleman Validation'!Q$665667),'Coleman Validation'!Q$665668,FALSE)),0,HLOOKUP($B148,INDIRECT("'Monthly Resource Report'!"&amp;'Coleman Validation'!Q$665666&amp;":"&amp;'Coleman Validation'!Q$665667),'Coleman Validation'!Q$665668,FALSE))</f>
        <v>146</v>
      </c>
      <c r="R148" s="297">
        <f ca="1">+IF(ISERROR(HLOOKUP($B148,INDIRECT("'Monthly Resource Report'!"&amp;'Coleman Validation'!R$665666&amp;":"&amp;'Coleman Validation'!R$665667),'Coleman Validation'!R$665668,FALSE)),0,HLOOKUP($B148,INDIRECT("'Monthly Resource Report'!"&amp;'Coleman Validation'!R$665666&amp;":"&amp;'Coleman Validation'!R$665667),'Coleman Validation'!R$665668,FALSE))</f>
        <v>2.4899961042719441</v>
      </c>
      <c r="S148" s="317">
        <f ca="1">+IF(ISERROR(HLOOKUP($B148,INDIRECT("'Monthly Resource Report'!"&amp;'Coleman Validation'!S$665666&amp;":"&amp;'Coleman Validation'!S$665667),'Coleman Validation'!S$665668,FALSE)),0,HLOOKUP($B148,INDIRECT("'Monthly Resource Report'!"&amp;'Coleman Validation'!S$665666&amp;":"&amp;'Coleman Validation'!S$665667),'Coleman Validation'!S$665668,FALSE))</f>
        <v>0.32915932587949998</v>
      </c>
      <c r="T148" s="318">
        <f ca="1">+IF(ISERROR(HLOOKUP($B148,INDIRECT("'Monthly Resource Report'!"&amp;'Coleman Validation'!T$665666&amp;":"&amp;'Coleman Validation'!T$665667),'Coleman Validation'!T$665668,FALSE)),0,HLOOKUP($B148,INDIRECT("'Monthly Resource Report'!"&amp;'Coleman Validation'!T$665666&amp;":"&amp;'Coleman Validation'!T$665667),'Coleman Validation'!T$665668,FALSE))</f>
        <v>0.2004012609895309</v>
      </c>
      <c r="V148" s="301">
        <v>45689</v>
      </c>
      <c r="W148" s="294">
        <v>151</v>
      </c>
      <c r="X148" s="297">
        <v>2.490413427211509</v>
      </c>
      <c r="Y148" s="299">
        <v>0.33</v>
      </c>
      <c r="Z148" s="295">
        <v>0.2</v>
      </c>
      <c r="AA148" s="294">
        <f ca="1">+IF(ISERROR(HLOOKUP($B148,INDIRECT("'Monthly Resource Report'!"&amp;'Coleman Validation'!AA$665666&amp;":"&amp;'Coleman Validation'!AA$665667),'Coleman Validation'!AA$665668,FALSE)),0,HLOOKUP($B148,INDIRECT("'Monthly Resource Report'!"&amp;'Coleman Validation'!AA$665666&amp;":"&amp;'Coleman Validation'!AA$665667),'Coleman Validation'!AA$665668,FALSE))</f>
        <v>151</v>
      </c>
      <c r="AB148" s="297">
        <f ca="1">+IF(ISERROR(HLOOKUP($B148,INDIRECT("'Monthly Resource Report'!"&amp;'Coleman Validation'!AB$665666&amp;":"&amp;'Coleman Validation'!AB$665667),'Coleman Validation'!AB$665668,FALSE)),0,HLOOKUP($B148,INDIRECT("'Monthly Resource Report'!"&amp;'Coleman Validation'!AB$665666&amp;":"&amp;'Coleman Validation'!AB$665667),'Coleman Validation'!AB$665668,FALSE))</f>
        <v>2.4899968778186361</v>
      </c>
      <c r="AC148" s="317">
        <f ca="1">+IF(ISERROR(HLOOKUP($B148,INDIRECT("'Monthly Resource Report'!"&amp;'Coleman Validation'!AC$665666&amp;":"&amp;'Coleman Validation'!AC$665667),'Coleman Validation'!AC$665668,FALSE)),0,HLOOKUP($B148,INDIRECT("'Monthly Resource Report'!"&amp;'Coleman Validation'!AC$665666&amp;":"&amp;'Coleman Validation'!AC$665667),'Coleman Validation'!AC$665668,FALSE))</f>
        <v>0.32963390668821113</v>
      </c>
      <c r="AD148" s="318">
        <f ca="1">+IF(ISERROR(HLOOKUP($B148,INDIRECT("'Monthly Resource Report'!"&amp;'Coleman Validation'!AD$665666&amp;":"&amp;'Coleman Validation'!AD$665667),'Coleman Validation'!AD$665668,FALSE)),0,HLOOKUP($B148,INDIRECT("'Monthly Resource Report'!"&amp;'Coleman Validation'!AD$665666&amp;":"&amp;'Coleman Validation'!AD$665667),'Coleman Validation'!AD$665668,FALSE))</f>
        <v>0.200652796815535</v>
      </c>
    </row>
    <row r="149" spans="2:30" s="29" customFormat="1">
      <c r="B149" s="301">
        <v>45717</v>
      </c>
      <c r="C149" s="294">
        <v>146</v>
      </c>
      <c r="D149" s="297">
        <v>2.490413427211509</v>
      </c>
      <c r="E149" s="299">
        <v>0.33</v>
      </c>
      <c r="F149" s="295">
        <v>0.2</v>
      </c>
      <c r="G149" s="294">
        <f ca="1">+IF(ISERROR(HLOOKUP($B149,INDIRECT("'Monthly Resource Report'!"&amp;'Coleman Validation'!G$665666&amp;":"&amp;'Coleman Validation'!G$665667),'Coleman Validation'!G$665668,FALSE)),0,HLOOKUP($B149,INDIRECT("'Monthly Resource Report'!"&amp;'Coleman Validation'!G$665666&amp;":"&amp;'Coleman Validation'!G$665667),'Coleman Validation'!G$665668,FALSE))</f>
        <v>146</v>
      </c>
      <c r="H149" s="297">
        <f ca="1">+IF(ISERROR(HLOOKUP($B149,INDIRECT("'Monthly Resource Report'!"&amp;'Coleman Validation'!H$665666&amp;":"&amp;'Coleman Validation'!H$665667),'Coleman Validation'!H$665668,FALSE)),0,HLOOKUP($B149,INDIRECT("'Monthly Resource Report'!"&amp;'Coleman Validation'!H$665666&amp;":"&amp;'Coleman Validation'!H$665667),'Coleman Validation'!H$665668,FALSE))</f>
        <v>2.4899961785617313</v>
      </c>
      <c r="I149" s="317">
        <f ca="1">+IF(ISERROR(HLOOKUP($B149,INDIRECT("'Monthly Resource Report'!"&amp;'Coleman Validation'!I$665666&amp;":"&amp;'Coleman Validation'!I$665667),'Coleman Validation'!I$665668,FALSE)),0,HLOOKUP($B149,INDIRECT("'Monthly Resource Report'!"&amp;'Coleman Validation'!I$665666&amp;":"&amp;'Coleman Validation'!I$665667),'Coleman Validation'!I$665668,FALSE))</f>
        <v>0.3291592028680575</v>
      </c>
      <c r="J149" s="318">
        <f ca="1">+IF(ISERROR(HLOOKUP($B149,INDIRECT("'Monthly Resource Report'!"&amp;'Coleman Validation'!J$665666&amp;":"&amp;'Coleman Validation'!J$665667),'Coleman Validation'!J$665668,FALSE)),0,HLOOKUP($B149,INDIRECT("'Monthly Resource Report'!"&amp;'Coleman Validation'!J$665666&amp;":"&amp;'Coleman Validation'!J$665667),'Coleman Validation'!J$665668,FALSE))</f>
        <v>0.20032335625075975</v>
      </c>
      <c r="L149" s="301">
        <v>45717</v>
      </c>
      <c r="M149" s="294">
        <v>146</v>
      </c>
      <c r="N149" s="297">
        <v>2.490413427211509</v>
      </c>
      <c r="O149" s="299">
        <v>0.33</v>
      </c>
      <c r="P149" s="295">
        <v>0.2</v>
      </c>
      <c r="Q149" s="294">
        <f ca="1">+IF(ISERROR(HLOOKUP($B149,INDIRECT("'Monthly Resource Report'!"&amp;'Coleman Validation'!Q$665666&amp;":"&amp;'Coleman Validation'!Q$665667),'Coleman Validation'!Q$665668,FALSE)),0,HLOOKUP($B149,INDIRECT("'Monthly Resource Report'!"&amp;'Coleman Validation'!Q$665666&amp;":"&amp;'Coleman Validation'!Q$665667),'Coleman Validation'!Q$665668,FALSE))</f>
        <v>146</v>
      </c>
      <c r="R149" s="297">
        <f ca="1">+IF(ISERROR(HLOOKUP($B149,INDIRECT("'Monthly Resource Report'!"&amp;'Coleman Validation'!R$665666&amp;":"&amp;'Coleman Validation'!R$665667),'Coleman Validation'!R$665668,FALSE)),0,HLOOKUP($B149,INDIRECT("'Monthly Resource Report'!"&amp;'Coleman Validation'!R$665666&amp;":"&amp;'Coleman Validation'!R$665667),'Coleman Validation'!R$665668,FALSE))</f>
        <v>2.4899961812883125</v>
      </c>
      <c r="S149" s="317">
        <f ca="1">+IF(ISERROR(HLOOKUP($B149,INDIRECT("'Monthly Resource Report'!"&amp;'Coleman Validation'!S$665666&amp;":"&amp;'Coleman Validation'!S$665667),'Coleman Validation'!S$665668,FALSE)),0,HLOOKUP($B149,INDIRECT("'Monthly Resource Report'!"&amp;'Coleman Validation'!S$665666&amp;":"&amp;'Coleman Validation'!S$665667),'Coleman Validation'!S$665668,FALSE))</f>
        <v>0.32918358166529138</v>
      </c>
      <c r="T149" s="318">
        <f ca="1">+IF(ISERROR(HLOOKUP($B149,INDIRECT("'Monthly Resource Report'!"&amp;'Coleman Validation'!T$665666&amp;":"&amp;'Coleman Validation'!T$665667),'Coleman Validation'!T$665668,FALSE)),0,HLOOKUP($B149,INDIRECT("'Monthly Resource Report'!"&amp;'Coleman Validation'!T$665666&amp;":"&amp;'Coleman Validation'!T$665667),'Coleman Validation'!T$665668,FALSE))</f>
        <v>0.20037661457169062</v>
      </c>
      <c r="V149" s="301">
        <v>45717</v>
      </c>
      <c r="W149" s="294">
        <v>151</v>
      </c>
      <c r="X149" s="297">
        <v>2.490413427211509</v>
      </c>
      <c r="Y149" s="299">
        <v>0.33</v>
      </c>
      <c r="Z149" s="295">
        <v>0.2</v>
      </c>
      <c r="AA149" s="294">
        <f ca="1">+IF(ISERROR(HLOOKUP($B149,INDIRECT("'Monthly Resource Report'!"&amp;'Coleman Validation'!AA$665666&amp;":"&amp;'Coleman Validation'!AA$665667),'Coleman Validation'!AA$665668,FALSE)),0,HLOOKUP($B149,INDIRECT("'Monthly Resource Report'!"&amp;'Coleman Validation'!AA$665666&amp;":"&amp;'Coleman Validation'!AA$665667),'Coleman Validation'!AA$665668,FALSE))</f>
        <v>151</v>
      </c>
      <c r="AB149" s="297">
        <f ca="1">+IF(ISERROR(HLOOKUP($B149,INDIRECT("'Monthly Resource Report'!"&amp;'Coleman Validation'!AB$665666&amp;":"&amp;'Coleman Validation'!AB$665667),'Coleman Validation'!AB$665668,FALSE)),0,HLOOKUP($B149,INDIRECT("'Monthly Resource Report'!"&amp;'Coleman Validation'!AB$665666&amp;":"&amp;'Coleman Validation'!AB$665667),'Coleman Validation'!AB$665668,FALSE))</f>
        <v>2.4899967957066584</v>
      </c>
      <c r="AC149" s="317">
        <f ca="1">+IF(ISERROR(HLOOKUP($B149,INDIRECT("'Monthly Resource Report'!"&amp;'Coleman Validation'!AC$665666&amp;":"&amp;'Coleman Validation'!AC$665667),'Coleman Validation'!AC$665668,FALSE)),0,HLOOKUP($B149,INDIRECT("'Monthly Resource Report'!"&amp;'Coleman Validation'!AC$665666&amp;":"&amp;'Coleman Validation'!AC$665667),'Coleman Validation'!AC$665668,FALSE))</f>
        <v>0.32967656976288273</v>
      </c>
      <c r="AD149" s="318">
        <f ca="1">+IF(ISERROR(HLOOKUP($B149,INDIRECT("'Monthly Resource Report'!"&amp;'Coleman Validation'!AD$665666&amp;":"&amp;'Coleman Validation'!AD$665667),'Coleman Validation'!AD$665668,FALSE)),0,HLOOKUP($B149,INDIRECT("'Monthly Resource Report'!"&amp;'Coleman Validation'!AD$665666&amp;":"&amp;'Coleman Validation'!AD$665667),'Coleman Validation'!AD$665668,FALSE))</f>
        <v>0.20098228763595688</v>
      </c>
    </row>
    <row r="150" spans="2:30" s="29" customFormat="1">
      <c r="B150" s="301">
        <v>45748</v>
      </c>
      <c r="C150" s="294">
        <v>146</v>
      </c>
      <c r="D150" s="297">
        <v>2.490413427211509</v>
      </c>
      <c r="E150" s="299">
        <v>0.33</v>
      </c>
      <c r="F150" s="295">
        <v>0.2</v>
      </c>
      <c r="G150" s="294">
        <f ca="1">+IF(ISERROR(HLOOKUP($B150,INDIRECT("'Monthly Resource Report'!"&amp;'Coleman Validation'!G$665666&amp;":"&amp;'Coleman Validation'!G$665667),'Coleman Validation'!G$665668,FALSE)),0,HLOOKUP($B150,INDIRECT("'Monthly Resource Report'!"&amp;'Coleman Validation'!G$665666&amp;":"&amp;'Coleman Validation'!G$665667),'Coleman Validation'!G$665668,FALSE))</f>
        <v>146</v>
      </c>
      <c r="H150" s="297">
        <f ca="1">+IF(ISERROR(HLOOKUP($B150,INDIRECT("'Monthly Resource Report'!"&amp;'Coleman Validation'!H$665666&amp;":"&amp;'Coleman Validation'!H$665667),'Coleman Validation'!H$665668,FALSE)),0,HLOOKUP($B150,INDIRECT("'Monthly Resource Report'!"&amp;'Coleman Validation'!H$665666&amp;":"&amp;'Coleman Validation'!H$665667),'Coleman Validation'!H$665668,FALSE))</f>
        <v>2.4899961272332956</v>
      </c>
      <c r="I150" s="317">
        <f ca="1">+IF(ISERROR(HLOOKUP($B150,INDIRECT("'Monthly Resource Report'!"&amp;'Coleman Validation'!I$665666&amp;":"&amp;'Coleman Validation'!I$665667),'Coleman Validation'!I$665668,FALSE)),0,HLOOKUP($B150,INDIRECT("'Monthly Resource Report'!"&amp;'Coleman Validation'!I$665666&amp;":"&amp;'Coleman Validation'!I$665667),'Coleman Validation'!I$665668,FALSE))</f>
        <v>0.32813014912016925</v>
      </c>
      <c r="J150" s="318">
        <f ca="1">+IF(ISERROR(HLOOKUP($B150,INDIRECT("'Monthly Resource Report'!"&amp;'Coleman Validation'!J$665666&amp;":"&amp;'Coleman Validation'!J$665667),'Coleman Validation'!J$665668,FALSE)),0,HLOOKUP($B150,INDIRECT("'Monthly Resource Report'!"&amp;'Coleman Validation'!J$665666&amp;":"&amp;'Coleman Validation'!J$665667),'Coleman Validation'!J$665668,FALSE))</f>
        <v>0.20041665555465824</v>
      </c>
      <c r="L150" s="301">
        <v>45748</v>
      </c>
      <c r="M150" s="294">
        <v>146</v>
      </c>
      <c r="N150" s="297">
        <v>2.490413427211509</v>
      </c>
      <c r="O150" s="299">
        <v>0.33</v>
      </c>
      <c r="P150" s="295">
        <v>0.2</v>
      </c>
      <c r="Q150" s="294">
        <f ca="1">+IF(ISERROR(HLOOKUP($B150,INDIRECT("'Monthly Resource Report'!"&amp;'Coleman Validation'!Q$665666&amp;":"&amp;'Coleman Validation'!Q$665667),'Coleman Validation'!Q$665668,FALSE)),0,HLOOKUP($B150,INDIRECT("'Monthly Resource Report'!"&amp;'Coleman Validation'!Q$665666&amp;":"&amp;'Coleman Validation'!Q$665667),'Coleman Validation'!Q$665668,FALSE))</f>
        <v>146</v>
      </c>
      <c r="R150" s="297">
        <f ca="1">+IF(ISERROR(HLOOKUP($B150,INDIRECT("'Monthly Resource Report'!"&amp;'Coleman Validation'!R$665666&amp;":"&amp;'Coleman Validation'!R$665667),'Coleman Validation'!R$665668,FALSE)),0,HLOOKUP($B150,INDIRECT("'Monthly Resource Report'!"&amp;'Coleman Validation'!R$665666&amp;":"&amp;'Coleman Validation'!R$665667),'Coleman Validation'!R$665668,FALSE))</f>
        <v>2.4899962994677254</v>
      </c>
      <c r="S150" s="317">
        <f ca="1">+IF(ISERROR(HLOOKUP($B150,INDIRECT("'Monthly Resource Report'!"&amp;'Coleman Validation'!S$665666&amp;":"&amp;'Coleman Validation'!S$665667),'Coleman Validation'!S$665668,FALSE)),0,HLOOKUP($B150,INDIRECT("'Monthly Resource Report'!"&amp;'Coleman Validation'!S$665666&amp;":"&amp;'Coleman Validation'!S$665667),'Coleman Validation'!S$665668,FALSE))</f>
        <v>0.3281105568855151</v>
      </c>
      <c r="T150" s="318">
        <f ca="1">+IF(ISERROR(HLOOKUP($B150,INDIRECT("'Monthly Resource Report'!"&amp;'Coleman Validation'!T$665666&amp;":"&amp;'Coleman Validation'!T$665667),'Coleman Validation'!T$665668,FALSE)),0,HLOOKUP($B150,INDIRECT("'Monthly Resource Report'!"&amp;'Coleman Validation'!T$665666&amp;":"&amp;'Coleman Validation'!T$665667),'Coleman Validation'!T$665668,FALSE))</f>
        <v>0.2003920404862593</v>
      </c>
      <c r="V150" s="301">
        <v>45748</v>
      </c>
      <c r="W150" s="294">
        <v>151</v>
      </c>
      <c r="X150" s="297">
        <v>2.490413427211509</v>
      </c>
      <c r="Y150" s="299">
        <v>0.33</v>
      </c>
      <c r="Z150" s="295">
        <v>0.2</v>
      </c>
      <c r="AA150" s="294">
        <f ca="1">+IF(ISERROR(HLOOKUP($B150,INDIRECT("'Monthly Resource Report'!"&amp;'Coleman Validation'!AA$665666&amp;":"&amp;'Coleman Validation'!AA$665667),'Coleman Validation'!AA$665668,FALSE)),0,HLOOKUP($B150,INDIRECT("'Monthly Resource Report'!"&amp;'Coleman Validation'!AA$665666&amp;":"&amp;'Coleman Validation'!AA$665667),'Coleman Validation'!AA$665668,FALSE))</f>
        <v>151</v>
      </c>
      <c r="AB150" s="297">
        <f ca="1">+IF(ISERROR(HLOOKUP($B150,INDIRECT("'Monthly Resource Report'!"&amp;'Coleman Validation'!AB$665666&amp;":"&amp;'Coleman Validation'!AB$665667),'Coleman Validation'!AB$665668,FALSE)),0,HLOOKUP($B150,INDIRECT("'Monthly Resource Report'!"&amp;'Coleman Validation'!AB$665666&amp;":"&amp;'Coleman Validation'!AB$665667),'Coleman Validation'!AB$665668,FALSE))</f>
        <v>2.4899973575173346</v>
      </c>
      <c r="AC150" s="317">
        <f ca="1">+IF(ISERROR(HLOOKUP($B150,INDIRECT("'Monthly Resource Report'!"&amp;'Coleman Validation'!AC$665666&amp;":"&amp;'Coleman Validation'!AC$665667),'Coleman Validation'!AC$665668,FALSE)),0,HLOOKUP($B150,INDIRECT("'Monthly Resource Report'!"&amp;'Coleman Validation'!AC$665666&amp;":"&amp;'Coleman Validation'!AC$665667),'Coleman Validation'!AC$665668,FALSE))</f>
        <v>0.32830090345797563</v>
      </c>
      <c r="AD150" s="318">
        <f ca="1">+IF(ISERROR(HLOOKUP($B150,INDIRECT("'Monthly Resource Report'!"&amp;'Coleman Validation'!AD$665666&amp;":"&amp;'Coleman Validation'!AD$665667),'Coleman Validation'!AD$665668,FALSE)),0,HLOOKUP($B150,INDIRECT("'Monthly Resource Report'!"&amp;'Coleman Validation'!AD$665666&amp;":"&amp;'Coleman Validation'!AD$665667),'Coleman Validation'!AD$665668,FALSE))</f>
        <v>0.20063371042643882</v>
      </c>
    </row>
    <row r="151" spans="2:30" s="29" customFormat="1">
      <c r="B151" s="301">
        <v>45778</v>
      </c>
      <c r="C151" s="294">
        <v>146</v>
      </c>
      <c r="D151" s="297">
        <v>2.490413427211509</v>
      </c>
      <c r="E151" s="299">
        <v>0.33</v>
      </c>
      <c r="F151" s="295">
        <v>0.2</v>
      </c>
      <c r="G151" s="294">
        <f ca="1">+IF(ISERROR(HLOOKUP($B151,INDIRECT("'Monthly Resource Report'!"&amp;'Coleman Validation'!G$665666&amp;":"&amp;'Coleman Validation'!G$665667),'Coleman Validation'!G$665668,FALSE)),0,HLOOKUP($B151,INDIRECT("'Monthly Resource Report'!"&amp;'Coleman Validation'!G$665666&amp;":"&amp;'Coleman Validation'!G$665667),'Coleman Validation'!G$665668,FALSE))</f>
        <v>146</v>
      </c>
      <c r="H151" s="297">
        <f ca="1">+IF(ISERROR(HLOOKUP($B151,INDIRECT("'Monthly Resource Report'!"&amp;'Coleman Validation'!H$665666&amp;":"&amp;'Coleman Validation'!H$665667),'Coleman Validation'!H$665668,FALSE)),0,HLOOKUP($B151,INDIRECT("'Monthly Resource Report'!"&amp;'Coleman Validation'!H$665666&amp;":"&amp;'Coleman Validation'!H$665667),'Coleman Validation'!H$665668,FALSE))</f>
        <v>2.4899969645288742</v>
      </c>
      <c r="I151" s="317">
        <f ca="1">+IF(ISERROR(HLOOKUP($B151,INDIRECT("'Monthly Resource Report'!"&amp;'Coleman Validation'!I$665666&amp;":"&amp;'Coleman Validation'!I$665667),'Coleman Validation'!I$665668,FALSE)),0,HLOOKUP($B151,INDIRECT("'Monthly Resource Report'!"&amp;'Coleman Validation'!I$665666&amp;":"&amp;'Coleman Validation'!I$665667),'Coleman Validation'!I$665668,FALSE))</f>
        <v>0.32694809250170598</v>
      </c>
      <c r="J151" s="318">
        <f ca="1">+IF(ISERROR(HLOOKUP($B151,INDIRECT("'Monthly Resource Report'!"&amp;'Coleman Validation'!J$665666&amp;":"&amp;'Coleman Validation'!J$665667),'Coleman Validation'!J$665668,FALSE)),0,HLOOKUP($B151,INDIRECT("'Monthly Resource Report'!"&amp;'Coleman Validation'!J$665666&amp;":"&amp;'Coleman Validation'!J$665667),'Coleman Validation'!J$665668,FALSE))</f>
        <v>0.20176576352520531</v>
      </c>
      <c r="L151" s="301">
        <v>45778</v>
      </c>
      <c r="M151" s="294">
        <v>146</v>
      </c>
      <c r="N151" s="297">
        <v>2.490413427211509</v>
      </c>
      <c r="O151" s="299">
        <v>0.33</v>
      </c>
      <c r="P151" s="295">
        <v>2.6</v>
      </c>
      <c r="Q151" s="294">
        <f ca="1">+IF(ISERROR(HLOOKUP($B151,INDIRECT("'Monthly Resource Report'!"&amp;'Coleman Validation'!Q$665666&amp;":"&amp;'Coleman Validation'!Q$665667),'Coleman Validation'!Q$665668,FALSE)),0,HLOOKUP($B151,INDIRECT("'Monthly Resource Report'!"&amp;'Coleman Validation'!Q$665666&amp;":"&amp;'Coleman Validation'!Q$665667),'Coleman Validation'!Q$665668,FALSE))</f>
        <v>146</v>
      </c>
      <c r="R151" s="297">
        <f ca="1">+IF(ISERROR(HLOOKUP($B151,INDIRECT("'Monthly Resource Report'!"&amp;'Coleman Validation'!R$665666&amp;":"&amp;'Coleman Validation'!R$665667),'Coleman Validation'!R$665668,FALSE)),0,HLOOKUP($B151,INDIRECT("'Monthly Resource Report'!"&amp;'Coleman Validation'!R$665666&amp;":"&amp;'Coleman Validation'!R$665667),'Coleman Validation'!R$665668,FALSE))</f>
        <v>2.4899963086788235</v>
      </c>
      <c r="S151" s="317">
        <f ca="1">+IF(ISERROR(HLOOKUP($B151,INDIRECT("'Monthly Resource Report'!"&amp;'Coleman Validation'!S$665666&amp;":"&amp;'Coleman Validation'!S$665667),'Coleman Validation'!S$665668,FALSE)),0,HLOOKUP($B151,INDIRECT("'Monthly Resource Report'!"&amp;'Coleman Validation'!S$665666&amp;":"&amp;'Coleman Validation'!S$665667),'Coleman Validation'!S$665668,FALSE))</f>
        <v>0.32774960007454729</v>
      </c>
      <c r="T151" s="318">
        <f ca="1">+IF(ISERROR(HLOOKUP($B151,INDIRECT("'Monthly Resource Report'!"&amp;'Coleman Validation'!T$665666&amp;":"&amp;'Coleman Validation'!T$665667),'Coleman Validation'!T$665668,FALSE)),0,HLOOKUP($B151,INDIRECT("'Monthly Resource Report'!"&amp;'Coleman Validation'!T$665666&amp;":"&amp;'Coleman Validation'!T$665667),'Coleman Validation'!T$665668,FALSE))</f>
        <v>2.2583347032823156</v>
      </c>
      <c r="V151" s="301">
        <v>45778</v>
      </c>
      <c r="W151" s="294">
        <v>151</v>
      </c>
      <c r="X151" s="297">
        <v>2.490413427211509</v>
      </c>
      <c r="Y151" s="299">
        <v>0.33</v>
      </c>
      <c r="Z151" s="295">
        <v>2.6</v>
      </c>
      <c r="AA151" s="294">
        <f ca="1">+IF(ISERROR(HLOOKUP($B151,INDIRECT("'Monthly Resource Report'!"&amp;'Coleman Validation'!AA$665666&amp;":"&amp;'Coleman Validation'!AA$665667),'Coleman Validation'!AA$665668,FALSE)),0,HLOOKUP($B151,INDIRECT("'Monthly Resource Report'!"&amp;'Coleman Validation'!AA$665666&amp;":"&amp;'Coleman Validation'!AA$665667),'Coleman Validation'!AA$665668,FALSE))</f>
        <v>151</v>
      </c>
      <c r="AB151" s="297">
        <f ca="1">+IF(ISERROR(HLOOKUP($B151,INDIRECT("'Monthly Resource Report'!"&amp;'Coleman Validation'!AB$665666&amp;":"&amp;'Coleman Validation'!AB$665667),'Coleman Validation'!AB$665668,FALSE)),0,HLOOKUP($B151,INDIRECT("'Monthly Resource Report'!"&amp;'Coleman Validation'!AB$665666&amp;":"&amp;'Coleman Validation'!AB$665667),'Coleman Validation'!AB$665668,FALSE))</f>
        <v>2.4899972134785076</v>
      </c>
      <c r="AC151" s="317">
        <f ca="1">+IF(ISERROR(HLOOKUP($B151,INDIRECT("'Monthly Resource Report'!"&amp;'Coleman Validation'!AC$665666&amp;":"&amp;'Coleman Validation'!AC$665667),'Coleman Validation'!AC$665668,FALSE)),0,HLOOKUP($B151,INDIRECT("'Monthly Resource Report'!"&amp;'Coleman Validation'!AC$665666&amp;":"&amp;'Coleman Validation'!AC$665667),'Coleman Validation'!AC$665668,FALSE))</f>
        <v>0.32808387788755489</v>
      </c>
      <c r="AD151" s="318">
        <f ca="1">+IF(ISERROR(HLOOKUP($B151,INDIRECT("'Monthly Resource Report'!"&amp;'Coleman Validation'!AD$665666&amp;":"&amp;'Coleman Validation'!AD$665667),'Coleman Validation'!AD$665668,FALSE)),0,HLOOKUP($B151,INDIRECT("'Monthly Resource Report'!"&amp;'Coleman Validation'!AD$665666&amp;":"&amp;'Coleman Validation'!AD$665667),'Coleman Validation'!AD$665668,FALSE))</f>
        <v>2.3616029030291861</v>
      </c>
    </row>
    <row r="152" spans="2:30" s="29" customFormat="1">
      <c r="B152" s="301">
        <v>45809</v>
      </c>
      <c r="C152" s="294">
        <v>146</v>
      </c>
      <c r="D152" s="297">
        <v>2.490413427211509</v>
      </c>
      <c r="E152" s="299">
        <v>0.33</v>
      </c>
      <c r="F152" s="295">
        <v>0.2</v>
      </c>
      <c r="G152" s="294">
        <f ca="1">+IF(ISERROR(HLOOKUP($B152,INDIRECT("'Monthly Resource Report'!"&amp;'Coleman Validation'!G$665666&amp;":"&amp;'Coleman Validation'!G$665667),'Coleman Validation'!G$665668,FALSE)),0,HLOOKUP($B152,INDIRECT("'Monthly Resource Report'!"&amp;'Coleman Validation'!G$665666&amp;":"&amp;'Coleman Validation'!G$665667),'Coleman Validation'!G$665668,FALSE))</f>
        <v>146</v>
      </c>
      <c r="H152" s="297">
        <f ca="1">+IF(ISERROR(HLOOKUP($B152,INDIRECT("'Monthly Resource Report'!"&amp;'Coleman Validation'!H$665666&amp;":"&amp;'Coleman Validation'!H$665667),'Coleman Validation'!H$665668,FALSE)),0,HLOOKUP($B152,INDIRECT("'Monthly Resource Report'!"&amp;'Coleman Validation'!H$665666&amp;":"&amp;'Coleman Validation'!H$665667),'Coleman Validation'!H$665668,FALSE))</f>
        <v>2.4899968757671109</v>
      </c>
      <c r="I152" s="317">
        <f ca="1">+IF(ISERROR(HLOOKUP($B152,INDIRECT("'Monthly Resource Report'!"&amp;'Coleman Validation'!I$665666&amp;":"&amp;'Coleman Validation'!I$665667),'Coleman Validation'!I$665668,FALSE)),0,HLOOKUP($B152,INDIRECT("'Monthly Resource Report'!"&amp;'Coleman Validation'!I$665666&amp;":"&amp;'Coleman Validation'!I$665667),'Coleman Validation'!I$665668,FALSE))</f>
        <v>0.32704498326766307</v>
      </c>
      <c r="J152" s="318">
        <f ca="1">+IF(ISERROR(HLOOKUP($B152,INDIRECT("'Monthly Resource Report'!"&amp;'Coleman Validation'!J$665666&amp;":"&amp;'Coleman Validation'!J$665667),'Coleman Validation'!J$665668,FALSE)),0,HLOOKUP($B152,INDIRECT("'Monthly Resource Report'!"&amp;'Coleman Validation'!J$665666&amp;":"&amp;'Coleman Validation'!J$665667),'Coleman Validation'!J$665668,FALSE))</f>
        <v>0.20035919540885996</v>
      </c>
      <c r="L152" s="301">
        <v>45809</v>
      </c>
      <c r="M152" s="294">
        <v>146</v>
      </c>
      <c r="N152" s="297">
        <v>2.490413427211509</v>
      </c>
      <c r="O152" s="299">
        <v>0.33</v>
      </c>
      <c r="P152" s="295">
        <v>0.2</v>
      </c>
      <c r="Q152" s="294">
        <f ca="1">+IF(ISERROR(HLOOKUP($B152,INDIRECT("'Monthly Resource Report'!"&amp;'Coleman Validation'!Q$665666&amp;":"&amp;'Coleman Validation'!Q$665667),'Coleman Validation'!Q$665668,FALSE)),0,HLOOKUP($B152,INDIRECT("'Monthly Resource Report'!"&amp;'Coleman Validation'!Q$665666&amp;":"&amp;'Coleman Validation'!Q$665667),'Coleman Validation'!Q$665668,FALSE))</f>
        <v>146</v>
      </c>
      <c r="R152" s="297">
        <f ca="1">+IF(ISERROR(HLOOKUP($B152,INDIRECT("'Monthly Resource Report'!"&amp;'Coleman Validation'!R$665666&amp;":"&amp;'Coleman Validation'!R$665667),'Coleman Validation'!R$665668,FALSE)),0,HLOOKUP($B152,INDIRECT("'Monthly Resource Report'!"&amp;'Coleman Validation'!R$665666&amp;":"&amp;'Coleman Validation'!R$665667),'Coleman Validation'!R$665668,FALSE))</f>
        <v>2.4899966484566143</v>
      </c>
      <c r="S152" s="317">
        <f ca="1">+IF(ISERROR(HLOOKUP($B152,INDIRECT("'Monthly Resource Report'!"&amp;'Coleman Validation'!S$665666&amp;":"&amp;'Coleman Validation'!S$665667),'Coleman Validation'!S$665668,FALSE)),0,HLOOKUP($B152,INDIRECT("'Monthly Resource Report'!"&amp;'Coleman Validation'!S$665666&amp;":"&amp;'Coleman Validation'!S$665667),'Coleman Validation'!S$665668,FALSE))</f>
        <v>0.32700751710917392</v>
      </c>
      <c r="T152" s="318">
        <f ca="1">+IF(ISERROR(HLOOKUP($B152,INDIRECT("'Monthly Resource Report'!"&amp;'Coleman Validation'!T$665666&amp;":"&amp;'Coleman Validation'!T$665667),'Coleman Validation'!T$665668,FALSE)),0,HLOOKUP($B152,INDIRECT("'Monthly Resource Report'!"&amp;'Coleman Validation'!T$665666&amp;":"&amp;'Coleman Validation'!T$665667),'Coleman Validation'!T$665668,FALSE))</f>
        <v>0.246728736190922</v>
      </c>
      <c r="V152" s="301">
        <v>45809</v>
      </c>
      <c r="W152" s="294">
        <v>151</v>
      </c>
      <c r="X152" s="297">
        <v>2.490413427211509</v>
      </c>
      <c r="Y152" s="299">
        <v>0.33</v>
      </c>
      <c r="Z152" s="295">
        <v>0.2</v>
      </c>
      <c r="AA152" s="294">
        <f ca="1">+IF(ISERROR(HLOOKUP($B152,INDIRECT("'Monthly Resource Report'!"&amp;'Coleman Validation'!AA$665666&amp;":"&amp;'Coleman Validation'!AA$665667),'Coleman Validation'!AA$665668,FALSE)),0,HLOOKUP($B152,INDIRECT("'Monthly Resource Report'!"&amp;'Coleman Validation'!AA$665666&amp;":"&amp;'Coleman Validation'!AA$665667),'Coleman Validation'!AA$665668,FALSE))</f>
        <v>151</v>
      </c>
      <c r="AB152" s="297">
        <f ca="1">+IF(ISERROR(HLOOKUP($B152,INDIRECT("'Monthly Resource Report'!"&amp;'Coleman Validation'!AB$665666&amp;":"&amp;'Coleman Validation'!AB$665667),'Coleman Validation'!AB$665668,FALSE)),0,HLOOKUP($B152,INDIRECT("'Monthly Resource Report'!"&amp;'Coleman Validation'!AB$665666&amp;":"&amp;'Coleman Validation'!AB$665667),'Coleman Validation'!AB$665668,FALSE))</f>
        <v>2.4899971899182916</v>
      </c>
      <c r="AC152" s="317">
        <f ca="1">+IF(ISERROR(HLOOKUP($B152,INDIRECT("'Monthly Resource Report'!"&amp;'Coleman Validation'!AC$665666&amp;":"&amp;'Coleman Validation'!AC$665667),'Coleman Validation'!AC$665668,FALSE)),0,HLOOKUP($B152,INDIRECT("'Monthly Resource Report'!"&amp;'Coleman Validation'!AC$665666&amp;":"&amp;'Coleman Validation'!AC$665667),'Coleman Validation'!AC$665668,FALSE))</f>
        <v>0.32773920058208506</v>
      </c>
      <c r="AD152" s="318">
        <f ca="1">+IF(ISERROR(HLOOKUP($B152,INDIRECT("'Monthly Resource Report'!"&amp;'Coleman Validation'!AD$665666&amp;":"&amp;'Coleman Validation'!AD$665667),'Coleman Validation'!AD$665668,FALSE)),0,HLOOKUP($B152,INDIRECT("'Monthly Resource Report'!"&amp;'Coleman Validation'!AD$665666&amp;":"&amp;'Coleman Validation'!AD$665667),'Coleman Validation'!AD$665668,FALSE))</f>
        <v>0.2900143939513769</v>
      </c>
    </row>
    <row r="153" spans="2:30" s="29" customFormat="1">
      <c r="B153" s="301">
        <v>45839</v>
      </c>
      <c r="C153" s="294">
        <v>146</v>
      </c>
      <c r="D153" s="297">
        <v>2.490413427211509</v>
      </c>
      <c r="E153" s="299">
        <v>0.33</v>
      </c>
      <c r="F153" s="295">
        <v>0.2</v>
      </c>
      <c r="G153" s="294">
        <f ca="1">+IF(ISERROR(HLOOKUP($B153,INDIRECT("'Monthly Resource Report'!"&amp;'Coleman Validation'!G$665666&amp;":"&amp;'Coleman Validation'!G$665667),'Coleman Validation'!G$665668,FALSE)),0,HLOOKUP($B153,INDIRECT("'Monthly Resource Report'!"&amp;'Coleman Validation'!G$665666&amp;":"&amp;'Coleman Validation'!G$665667),'Coleman Validation'!G$665668,FALSE))</f>
        <v>146</v>
      </c>
      <c r="H153" s="297">
        <f ca="1">+IF(ISERROR(HLOOKUP($B153,INDIRECT("'Monthly Resource Report'!"&amp;'Coleman Validation'!H$665666&amp;":"&amp;'Coleman Validation'!H$665667),'Coleman Validation'!H$665668,FALSE)),0,HLOOKUP($B153,INDIRECT("'Monthly Resource Report'!"&amp;'Coleman Validation'!H$665666&amp;":"&amp;'Coleman Validation'!H$665667),'Coleman Validation'!H$665668,FALSE))</f>
        <v>2.4899962663878905</v>
      </c>
      <c r="I153" s="317">
        <f ca="1">+IF(ISERROR(HLOOKUP($B153,INDIRECT("'Monthly Resource Report'!"&amp;'Coleman Validation'!I$665666&amp;":"&amp;'Coleman Validation'!I$665667),'Coleman Validation'!I$665668,FALSE)),0,HLOOKUP($B153,INDIRECT("'Monthly Resource Report'!"&amp;'Coleman Validation'!I$665666&amp;":"&amp;'Coleman Validation'!I$665667),'Coleman Validation'!I$665668,FALSE))</f>
        <v>0.32733601829787951</v>
      </c>
      <c r="J153" s="318">
        <f ca="1">+IF(ISERROR(HLOOKUP($B153,INDIRECT("'Monthly Resource Report'!"&amp;'Coleman Validation'!J$665666&amp;":"&amp;'Coleman Validation'!J$665667),'Coleman Validation'!J$665668,FALSE)),0,HLOOKUP($B153,INDIRECT("'Monthly Resource Report'!"&amp;'Coleman Validation'!J$665666&amp;":"&amp;'Coleman Validation'!J$665667),'Coleman Validation'!J$665668,FALSE))</f>
        <v>0.20069358724949787</v>
      </c>
      <c r="L153" s="301">
        <v>45839</v>
      </c>
      <c r="M153" s="294">
        <v>146</v>
      </c>
      <c r="N153" s="297">
        <v>2.490413427211509</v>
      </c>
      <c r="O153" s="299">
        <v>0.33</v>
      </c>
      <c r="P153" s="295">
        <v>0.2</v>
      </c>
      <c r="Q153" s="294">
        <f ca="1">+IF(ISERROR(HLOOKUP($B153,INDIRECT("'Monthly Resource Report'!"&amp;'Coleman Validation'!Q$665666&amp;":"&amp;'Coleman Validation'!Q$665667),'Coleman Validation'!Q$665668,FALSE)),0,HLOOKUP($B153,INDIRECT("'Monthly Resource Report'!"&amp;'Coleman Validation'!Q$665666&amp;":"&amp;'Coleman Validation'!Q$665667),'Coleman Validation'!Q$665668,FALSE))</f>
        <v>146</v>
      </c>
      <c r="R153" s="297">
        <f ca="1">+IF(ISERROR(HLOOKUP($B153,INDIRECT("'Monthly Resource Report'!"&amp;'Coleman Validation'!R$665666&amp;":"&amp;'Coleman Validation'!R$665667),'Coleman Validation'!R$665668,FALSE)),0,HLOOKUP($B153,INDIRECT("'Monthly Resource Report'!"&amp;'Coleman Validation'!R$665666&amp;":"&amp;'Coleman Validation'!R$665667),'Coleman Validation'!R$665668,FALSE))</f>
        <v>2.4899962694919049</v>
      </c>
      <c r="S153" s="317">
        <f ca="1">+IF(ISERROR(HLOOKUP($B153,INDIRECT("'Monthly Resource Report'!"&amp;'Coleman Validation'!S$665666&amp;":"&amp;'Coleman Validation'!S$665667),'Coleman Validation'!S$665668,FALSE)),0,HLOOKUP($B153,INDIRECT("'Monthly Resource Report'!"&amp;'Coleman Validation'!S$665666&amp;":"&amp;'Coleman Validation'!S$665667),'Coleman Validation'!S$665668,FALSE))</f>
        <v>0.32735666623650445</v>
      </c>
      <c r="T153" s="318">
        <f ca="1">+IF(ISERROR(HLOOKUP($B153,INDIRECT("'Monthly Resource Report'!"&amp;'Coleman Validation'!T$665666&amp;":"&amp;'Coleman Validation'!T$665667),'Coleman Validation'!T$665668,FALSE)),0,HLOOKUP($B153,INDIRECT("'Monthly Resource Report'!"&amp;'Coleman Validation'!T$665666&amp;":"&amp;'Coleman Validation'!T$665667),'Coleman Validation'!T$665668,FALSE))</f>
        <v>0.20057848729743968</v>
      </c>
      <c r="V153" s="301">
        <v>45839</v>
      </c>
      <c r="W153" s="294">
        <v>151</v>
      </c>
      <c r="X153" s="297">
        <v>2.490413427211509</v>
      </c>
      <c r="Y153" s="299">
        <v>0.33</v>
      </c>
      <c r="Z153" s="295">
        <v>0.2</v>
      </c>
      <c r="AA153" s="294">
        <f ca="1">+IF(ISERROR(HLOOKUP($B153,INDIRECT("'Monthly Resource Report'!"&amp;'Coleman Validation'!AA$665666&amp;":"&amp;'Coleman Validation'!AA$665667),'Coleman Validation'!AA$665668,FALSE)),0,HLOOKUP($B153,INDIRECT("'Monthly Resource Report'!"&amp;'Coleman Validation'!AA$665666&amp;":"&amp;'Coleman Validation'!AA$665667),'Coleman Validation'!AA$665668,FALSE))</f>
        <v>151</v>
      </c>
      <c r="AB153" s="297">
        <f ca="1">+IF(ISERROR(HLOOKUP($B153,INDIRECT("'Monthly Resource Report'!"&amp;'Coleman Validation'!AB$665666&amp;":"&amp;'Coleman Validation'!AB$665667),'Coleman Validation'!AB$665668,FALSE)),0,HLOOKUP($B153,INDIRECT("'Monthly Resource Report'!"&amp;'Coleman Validation'!AB$665666&amp;":"&amp;'Coleman Validation'!AB$665667),'Coleman Validation'!AB$665668,FALSE))</f>
        <v>2.4899973128559174</v>
      </c>
      <c r="AC153" s="317">
        <f ca="1">+IF(ISERROR(HLOOKUP($B153,INDIRECT("'Monthly Resource Report'!"&amp;'Coleman Validation'!AC$665666&amp;":"&amp;'Coleman Validation'!AC$665667),'Coleman Validation'!AC$665668,FALSE)),0,HLOOKUP($B153,INDIRECT("'Monthly Resource Report'!"&amp;'Coleman Validation'!AC$665666&amp;":"&amp;'Coleman Validation'!AC$665667),'Coleman Validation'!AC$665668,FALSE))</f>
        <v>0.32790711439828713</v>
      </c>
      <c r="AD153" s="318">
        <f ca="1">+IF(ISERROR(HLOOKUP($B153,INDIRECT("'Monthly Resource Report'!"&amp;'Coleman Validation'!AD$665666&amp;":"&amp;'Coleman Validation'!AD$665667),'Coleman Validation'!AD$665668,FALSE)),0,HLOOKUP($B153,INDIRECT("'Monthly Resource Report'!"&amp;'Coleman Validation'!AD$665666&amp;":"&amp;'Coleman Validation'!AD$665667),'Coleman Validation'!AD$665668,FALSE))</f>
        <v>0.20082277180409691</v>
      </c>
    </row>
    <row r="154" spans="2:30" s="29" customFormat="1">
      <c r="B154" s="301">
        <v>45870</v>
      </c>
      <c r="C154" s="294">
        <v>146</v>
      </c>
      <c r="D154" s="297">
        <v>2.490413427211509</v>
      </c>
      <c r="E154" s="299">
        <v>0.33</v>
      </c>
      <c r="F154" s="295">
        <v>0.2</v>
      </c>
      <c r="G154" s="294">
        <f ca="1">+IF(ISERROR(HLOOKUP($B154,INDIRECT("'Monthly Resource Report'!"&amp;'Coleman Validation'!G$665666&amp;":"&amp;'Coleman Validation'!G$665667),'Coleman Validation'!G$665668,FALSE)),0,HLOOKUP($B154,INDIRECT("'Monthly Resource Report'!"&amp;'Coleman Validation'!G$665666&amp;":"&amp;'Coleman Validation'!G$665667),'Coleman Validation'!G$665668,FALSE))</f>
        <v>146</v>
      </c>
      <c r="H154" s="297">
        <f ca="1">+IF(ISERROR(HLOOKUP($B154,INDIRECT("'Monthly Resource Report'!"&amp;'Coleman Validation'!H$665666&amp;":"&amp;'Coleman Validation'!H$665667),'Coleman Validation'!H$665668,FALSE)),0,HLOOKUP($B154,INDIRECT("'Monthly Resource Report'!"&amp;'Coleman Validation'!H$665666&amp;":"&amp;'Coleman Validation'!H$665667),'Coleman Validation'!H$665668,FALSE))</f>
        <v>2.4899959102777864</v>
      </c>
      <c r="I154" s="317">
        <f ca="1">+IF(ISERROR(HLOOKUP($B154,INDIRECT("'Monthly Resource Report'!"&amp;'Coleman Validation'!I$665666&amp;":"&amp;'Coleman Validation'!I$665667),'Coleman Validation'!I$665668,FALSE)),0,HLOOKUP($B154,INDIRECT("'Monthly Resource Report'!"&amp;'Coleman Validation'!I$665666&amp;":"&amp;'Coleman Validation'!I$665667),'Coleman Validation'!I$665668,FALSE))</f>
        <v>0.3278536118517264</v>
      </c>
      <c r="J154" s="318">
        <f ca="1">+IF(ISERROR(HLOOKUP($B154,INDIRECT("'Monthly Resource Report'!"&amp;'Coleman Validation'!J$665666&amp;":"&amp;'Coleman Validation'!J$665667),'Coleman Validation'!J$665668,FALSE)),0,HLOOKUP($B154,INDIRECT("'Monthly Resource Report'!"&amp;'Coleman Validation'!J$665666&amp;":"&amp;'Coleman Validation'!J$665667),'Coleman Validation'!J$665668,FALSE))</f>
        <v>0.20016164754834201</v>
      </c>
      <c r="L154" s="301">
        <v>45870</v>
      </c>
      <c r="M154" s="294">
        <v>146</v>
      </c>
      <c r="N154" s="297">
        <v>2.490413427211509</v>
      </c>
      <c r="O154" s="299">
        <v>0.33</v>
      </c>
      <c r="P154" s="295">
        <v>0.2</v>
      </c>
      <c r="Q154" s="294">
        <f ca="1">+IF(ISERROR(HLOOKUP($B154,INDIRECT("'Monthly Resource Report'!"&amp;'Coleman Validation'!Q$665666&amp;":"&amp;'Coleman Validation'!Q$665667),'Coleman Validation'!Q$665668,FALSE)),0,HLOOKUP($B154,INDIRECT("'Monthly Resource Report'!"&amp;'Coleman Validation'!Q$665666&amp;":"&amp;'Coleman Validation'!Q$665667),'Coleman Validation'!Q$665668,FALSE))</f>
        <v>146</v>
      </c>
      <c r="R154" s="297">
        <f ca="1">+IF(ISERROR(HLOOKUP($B154,INDIRECT("'Monthly Resource Report'!"&amp;'Coleman Validation'!R$665666&amp;":"&amp;'Coleman Validation'!R$665667),'Coleman Validation'!R$665668,FALSE)),0,HLOOKUP($B154,INDIRECT("'Monthly Resource Report'!"&amp;'Coleman Validation'!R$665666&amp;":"&amp;'Coleman Validation'!R$665667),'Coleman Validation'!R$665668,FALSE))</f>
        <v>2.4899961196002138</v>
      </c>
      <c r="S154" s="317">
        <f ca="1">+IF(ISERROR(HLOOKUP($B154,INDIRECT("'Monthly Resource Report'!"&amp;'Coleman Validation'!S$665666&amp;":"&amp;'Coleman Validation'!S$665667),'Coleman Validation'!S$665668,FALSE)),0,HLOOKUP($B154,INDIRECT("'Monthly Resource Report'!"&amp;'Coleman Validation'!S$665666&amp;":"&amp;'Coleman Validation'!S$665667),'Coleman Validation'!S$665668,FALSE))</f>
        <v>0.32784404903769815</v>
      </c>
      <c r="T154" s="318">
        <f ca="1">+IF(ISERROR(HLOOKUP($B154,INDIRECT("'Monthly Resource Report'!"&amp;'Coleman Validation'!T$665666&amp;":"&amp;'Coleman Validation'!T$665667),'Coleman Validation'!T$665668,FALSE)),0,HLOOKUP($B154,INDIRECT("'Monthly Resource Report'!"&amp;'Coleman Validation'!T$665666&amp;":"&amp;'Coleman Validation'!T$665667),'Coleman Validation'!T$665668,FALSE))</f>
        <v>0.20038951177473396</v>
      </c>
      <c r="V154" s="301">
        <v>45870</v>
      </c>
      <c r="W154" s="294">
        <v>151</v>
      </c>
      <c r="X154" s="297">
        <v>2.490413427211509</v>
      </c>
      <c r="Y154" s="299">
        <v>0.33</v>
      </c>
      <c r="Z154" s="295">
        <v>0.2</v>
      </c>
      <c r="AA154" s="294">
        <f ca="1">+IF(ISERROR(HLOOKUP($B154,INDIRECT("'Monthly Resource Report'!"&amp;'Coleman Validation'!AA$665666&amp;":"&amp;'Coleman Validation'!AA$665667),'Coleman Validation'!AA$665668,FALSE)),0,HLOOKUP($B154,INDIRECT("'Monthly Resource Report'!"&amp;'Coleman Validation'!AA$665666&amp;":"&amp;'Coleman Validation'!AA$665667),'Coleman Validation'!AA$665668,FALSE))</f>
        <v>151</v>
      </c>
      <c r="AB154" s="297">
        <f ca="1">+IF(ISERROR(HLOOKUP($B154,INDIRECT("'Monthly Resource Report'!"&amp;'Coleman Validation'!AB$665666&amp;":"&amp;'Coleman Validation'!AB$665667),'Coleman Validation'!AB$665668,FALSE)),0,HLOOKUP($B154,INDIRECT("'Monthly Resource Report'!"&amp;'Coleman Validation'!AB$665666&amp;":"&amp;'Coleman Validation'!AB$665667),'Coleman Validation'!AB$665668,FALSE))</f>
        <v>2.4899970256830235</v>
      </c>
      <c r="AC154" s="317">
        <f ca="1">+IF(ISERROR(HLOOKUP($B154,INDIRECT("'Monthly Resource Report'!"&amp;'Coleman Validation'!AC$665666&amp;":"&amp;'Coleman Validation'!AC$665667),'Coleman Validation'!AC$665668,FALSE)),0,HLOOKUP($B154,INDIRECT("'Monthly Resource Report'!"&amp;'Coleman Validation'!AC$665666&amp;":"&amp;'Coleman Validation'!AC$665667),'Coleman Validation'!AC$665668,FALSE))</f>
        <v>0.32837954087917332</v>
      </c>
      <c r="AD154" s="318">
        <f ca="1">+IF(ISERROR(HLOOKUP($B154,INDIRECT("'Monthly Resource Report'!"&amp;'Coleman Validation'!AD$665666&amp;":"&amp;'Coleman Validation'!AD$665667),'Coleman Validation'!AD$665668,FALSE)),0,HLOOKUP($B154,INDIRECT("'Monthly Resource Report'!"&amp;'Coleman Validation'!AD$665666&amp;":"&amp;'Coleman Validation'!AD$665667),'Coleman Validation'!AD$665668,FALSE))</f>
        <v>0.20059755442380248</v>
      </c>
    </row>
    <row r="155" spans="2:30" s="29" customFormat="1">
      <c r="B155" s="301">
        <v>45901</v>
      </c>
      <c r="C155" s="294">
        <v>146</v>
      </c>
      <c r="D155" s="297">
        <v>2.490413427211509</v>
      </c>
      <c r="E155" s="299">
        <v>0.33</v>
      </c>
      <c r="F155" s="295">
        <v>0.2</v>
      </c>
      <c r="G155" s="294">
        <f ca="1">+IF(ISERROR(HLOOKUP($B155,INDIRECT("'Monthly Resource Report'!"&amp;'Coleman Validation'!G$665666&amp;":"&amp;'Coleman Validation'!G$665667),'Coleman Validation'!G$665668,FALSE)),0,HLOOKUP($B155,INDIRECT("'Monthly Resource Report'!"&amp;'Coleman Validation'!G$665666&amp;":"&amp;'Coleman Validation'!G$665667),'Coleman Validation'!G$665668,FALSE))</f>
        <v>146</v>
      </c>
      <c r="H155" s="297">
        <f ca="1">+IF(ISERROR(HLOOKUP($B155,INDIRECT("'Monthly Resource Report'!"&amp;'Coleman Validation'!H$665666&amp;":"&amp;'Coleman Validation'!H$665667),'Coleman Validation'!H$665668,FALSE)),0,HLOOKUP($B155,INDIRECT("'Monthly Resource Report'!"&amp;'Coleman Validation'!H$665666&amp;":"&amp;'Coleman Validation'!H$665667),'Coleman Validation'!H$665668,FALSE))</f>
        <v>2.4899965739420664</v>
      </c>
      <c r="I155" s="317">
        <f ca="1">+IF(ISERROR(HLOOKUP($B155,INDIRECT("'Monthly Resource Report'!"&amp;'Coleman Validation'!I$665666&amp;":"&amp;'Coleman Validation'!I$665667),'Coleman Validation'!I$665668,FALSE)),0,HLOOKUP($B155,INDIRECT("'Monthly Resource Report'!"&amp;'Coleman Validation'!I$665666&amp;":"&amp;'Coleman Validation'!I$665667),'Coleman Validation'!I$665668,FALSE))</f>
        <v>0.32728784265680722</v>
      </c>
      <c r="J155" s="318">
        <f ca="1">+IF(ISERROR(HLOOKUP($B155,INDIRECT("'Monthly Resource Report'!"&amp;'Coleman Validation'!J$665666&amp;":"&amp;'Coleman Validation'!J$665667),'Coleman Validation'!J$665668,FALSE)),0,HLOOKUP($B155,INDIRECT("'Monthly Resource Report'!"&amp;'Coleman Validation'!J$665666&amp;":"&amp;'Coleman Validation'!J$665667),'Coleman Validation'!J$665668,FALSE))</f>
        <v>0.20089104411893027</v>
      </c>
      <c r="L155" s="301">
        <v>45901</v>
      </c>
      <c r="M155" s="294">
        <v>146</v>
      </c>
      <c r="N155" s="297">
        <v>2.490413427211509</v>
      </c>
      <c r="O155" s="299">
        <v>0.33</v>
      </c>
      <c r="P155" s="295">
        <v>0.2</v>
      </c>
      <c r="Q155" s="294">
        <f ca="1">+IF(ISERROR(HLOOKUP($B155,INDIRECT("'Monthly Resource Report'!"&amp;'Coleman Validation'!Q$665666&amp;":"&amp;'Coleman Validation'!Q$665667),'Coleman Validation'!Q$665668,FALSE)),0,HLOOKUP($B155,INDIRECT("'Monthly Resource Report'!"&amp;'Coleman Validation'!Q$665666&amp;":"&amp;'Coleman Validation'!Q$665667),'Coleman Validation'!Q$665668,FALSE))</f>
        <v>146</v>
      </c>
      <c r="R155" s="297">
        <f ca="1">+IF(ISERROR(HLOOKUP($B155,INDIRECT("'Monthly Resource Report'!"&amp;'Coleman Validation'!R$665666&amp;":"&amp;'Coleman Validation'!R$665667),'Coleman Validation'!R$665668,FALSE)),0,HLOOKUP($B155,INDIRECT("'Monthly Resource Report'!"&amp;'Coleman Validation'!R$665666&amp;":"&amp;'Coleman Validation'!R$665667),'Coleman Validation'!R$665668,FALSE))</f>
        <v>2.4899967386818949</v>
      </c>
      <c r="S155" s="317">
        <f ca="1">+IF(ISERROR(HLOOKUP($B155,INDIRECT("'Monthly Resource Report'!"&amp;'Coleman Validation'!S$665666&amp;":"&amp;'Coleman Validation'!S$665667),'Coleman Validation'!S$665668,FALSE)),0,HLOOKUP($B155,INDIRECT("'Monthly Resource Report'!"&amp;'Coleman Validation'!S$665666&amp;":"&amp;'Coleman Validation'!S$665667),'Coleman Validation'!S$665668,FALSE))</f>
        <v>0.32717636292576491</v>
      </c>
      <c r="T155" s="318">
        <f ca="1">+IF(ISERROR(HLOOKUP($B155,INDIRECT("'Monthly Resource Report'!"&amp;'Coleman Validation'!T$665666&amp;":"&amp;'Coleman Validation'!T$665667),'Coleman Validation'!T$665668,FALSE)),0,HLOOKUP($B155,INDIRECT("'Monthly Resource Report'!"&amp;'Coleman Validation'!T$665666&amp;":"&amp;'Coleman Validation'!T$665667),'Coleman Validation'!T$665668,FALSE))</f>
        <v>0.20061730341903741</v>
      </c>
      <c r="V155" s="301">
        <v>45901</v>
      </c>
      <c r="W155" s="294">
        <v>151</v>
      </c>
      <c r="X155" s="297">
        <v>2.490413427211509</v>
      </c>
      <c r="Y155" s="299">
        <v>0.33</v>
      </c>
      <c r="Z155" s="295">
        <v>0.2</v>
      </c>
      <c r="AA155" s="294">
        <f ca="1">+IF(ISERROR(HLOOKUP($B155,INDIRECT("'Monthly Resource Report'!"&amp;'Coleman Validation'!AA$665666&amp;":"&amp;'Coleman Validation'!AA$665667),'Coleman Validation'!AA$665668,FALSE)),0,HLOOKUP($B155,INDIRECT("'Monthly Resource Report'!"&amp;'Coleman Validation'!AA$665666&amp;":"&amp;'Coleman Validation'!AA$665667),'Coleman Validation'!AA$665668,FALSE))</f>
        <v>151</v>
      </c>
      <c r="AB155" s="297">
        <f ca="1">+IF(ISERROR(HLOOKUP($B155,INDIRECT("'Monthly Resource Report'!"&amp;'Coleman Validation'!AB$665666&amp;":"&amp;'Coleman Validation'!AB$665667),'Coleman Validation'!AB$665668,FALSE)),0,HLOOKUP($B155,INDIRECT("'Monthly Resource Report'!"&amp;'Coleman Validation'!AB$665666&amp;":"&amp;'Coleman Validation'!AB$665667),'Coleman Validation'!AB$665668,FALSE))</f>
        <v>2.4899967882836589</v>
      </c>
      <c r="AC155" s="317">
        <f ca="1">+IF(ISERROR(HLOOKUP($B155,INDIRECT("'Monthly Resource Report'!"&amp;'Coleman Validation'!AC$665666&amp;":"&amp;'Coleman Validation'!AC$665667),'Coleman Validation'!AC$665668,FALSE)),0,HLOOKUP($B155,INDIRECT("'Monthly Resource Report'!"&amp;'Coleman Validation'!AC$665666&amp;":"&amp;'Coleman Validation'!AC$665667),'Coleman Validation'!AC$665668,FALSE))</f>
        <v>0.3278975635000751</v>
      </c>
      <c r="AD155" s="318">
        <f ca="1">+IF(ISERROR(HLOOKUP($B155,INDIRECT("'Monthly Resource Report'!"&amp;'Coleman Validation'!AD$665666&amp;":"&amp;'Coleman Validation'!AD$665667),'Coleman Validation'!AD$665668,FALSE)),0,HLOOKUP($B155,INDIRECT("'Monthly Resource Report'!"&amp;'Coleman Validation'!AD$665666&amp;":"&amp;'Coleman Validation'!AD$665667),'Coleman Validation'!AD$665668,FALSE))</f>
        <v>0.20063004378374977</v>
      </c>
    </row>
    <row r="156" spans="2:30" s="29" customFormat="1">
      <c r="B156" s="301">
        <v>45931</v>
      </c>
      <c r="C156" s="294">
        <v>146</v>
      </c>
      <c r="D156" s="297">
        <v>2.490413427211509</v>
      </c>
      <c r="E156" s="299">
        <v>0.33</v>
      </c>
      <c r="F156" s="295">
        <v>0.2</v>
      </c>
      <c r="G156" s="294">
        <f ca="1">+IF(ISERROR(HLOOKUP($B156,INDIRECT("'Monthly Resource Report'!"&amp;'Coleman Validation'!G$665666&amp;":"&amp;'Coleman Validation'!G$665667),'Coleman Validation'!G$665668,FALSE)),0,HLOOKUP($B156,INDIRECT("'Monthly Resource Report'!"&amp;'Coleman Validation'!G$665666&amp;":"&amp;'Coleman Validation'!G$665667),'Coleman Validation'!G$665668,FALSE))</f>
        <v>146</v>
      </c>
      <c r="H156" s="297">
        <f ca="1">+IF(ISERROR(HLOOKUP($B156,INDIRECT("'Monthly Resource Report'!"&amp;'Coleman Validation'!H$665666&amp;":"&amp;'Coleman Validation'!H$665667),'Coleman Validation'!H$665668,FALSE)),0,HLOOKUP($B156,INDIRECT("'Monthly Resource Report'!"&amp;'Coleman Validation'!H$665666&amp;":"&amp;'Coleman Validation'!H$665667),'Coleman Validation'!H$665668,FALSE))</f>
        <v>2.4899960094093925</v>
      </c>
      <c r="I156" s="317">
        <f ca="1">+IF(ISERROR(HLOOKUP($B156,INDIRECT("'Monthly Resource Report'!"&amp;'Coleman Validation'!I$665666&amp;":"&amp;'Coleman Validation'!I$665667),'Coleman Validation'!I$665668,FALSE)),0,HLOOKUP($B156,INDIRECT("'Monthly Resource Report'!"&amp;'Coleman Validation'!I$665666&amp;":"&amp;'Coleman Validation'!I$665667),'Coleman Validation'!I$665668,FALSE))</f>
        <v>0.32779309208366758</v>
      </c>
      <c r="J156" s="318">
        <f ca="1">+IF(ISERROR(HLOOKUP($B156,INDIRECT("'Monthly Resource Report'!"&amp;'Coleman Validation'!J$665666&amp;":"&amp;'Coleman Validation'!J$665667),'Coleman Validation'!J$665668,FALSE)),0,HLOOKUP($B156,INDIRECT("'Monthly Resource Report'!"&amp;'Coleman Validation'!J$665666&amp;":"&amp;'Coleman Validation'!J$665667),'Coleman Validation'!J$665668,FALSE))</f>
        <v>0.20051264840793473</v>
      </c>
      <c r="L156" s="301">
        <v>45931</v>
      </c>
      <c r="M156" s="294">
        <v>146</v>
      </c>
      <c r="N156" s="297">
        <v>2.490413427211509</v>
      </c>
      <c r="O156" s="299">
        <v>0.33</v>
      </c>
      <c r="P156" s="295">
        <v>0.2</v>
      </c>
      <c r="Q156" s="294">
        <f ca="1">+IF(ISERROR(HLOOKUP($B156,INDIRECT("'Monthly Resource Report'!"&amp;'Coleman Validation'!Q$665666&amp;":"&amp;'Coleman Validation'!Q$665667),'Coleman Validation'!Q$665668,FALSE)),0,HLOOKUP($B156,INDIRECT("'Monthly Resource Report'!"&amp;'Coleman Validation'!Q$665666&amp;":"&amp;'Coleman Validation'!Q$665667),'Coleman Validation'!Q$665668,FALSE))</f>
        <v>146</v>
      </c>
      <c r="R156" s="297">
        <f ca="1">+IF(ISERROR(HLOOKUP($B156,INDIRECT("'Monthly Resource Report'!"&amp;'Coleman Validation'!R$665666&amp;":"&amp;'Coleman Validation'!R$665667),'Coleman Validation'!R$665668,FALSE)),0,HLOOKUP($B156,INDIRECT("'Monthly Resource Report'!"&amp;'Coleman Validation'!R$665666&amp;":"&amp;'Coleman Validation'!R$665667),'Coleman Validation'!R$665668,FALSE))</f>
        <v>2.4899961101357246</v>
      </c>
      <c r="S156" s="317">
        <f ca="1">+IF(ISERROR(HLOOKUP($B156,INDIRECT("'Monthly Resource Report'!"&amp;'Coleman Validation'!S$665666&amp;":"&amp;'Coleman Validation'!S$665667),'Coleman Validation'!S$665668,FALSE)),0,HLOOKUP($B156,INDIRECT("'Monthly Resource Report'!"&amp;'Coleman Validation'!S$665666&amp;":"&amp;'Coleman Validation'!S$665667),'Coleman Validation'!S$665668,FALSE))</f>
        <v>0.32775506114173691</v>
      </c>
      <c r="T156" s="318">
        <f ca="1">+IF(ISERROR(HLOOKUP($B156,INDIRECT("'Monthly Resource Report'!"&amp;'Coleman Validation'!T$665666&amp;":"&amp;'Coleman Validation'!T$665667),'Coleman Validation'!T$665668,FALSE)),0,HLOOKUP($B156,INDIRECT("'Monthly Resource Report'!"&amp;'Coleman Validation'!T$665666&amp;":"&amp;'Coleman Validation'!T$665667),'Coleman Validation'!T$665668,FALSE))</f>
        <v>0.20038632436545442</v>
      </c>
      <c r="V156" s="301">
        <v>45931</v>
      </c>
      <c r="W156" s="294">
        <v>151</v>
      </c>
      <c r="X156" s="297">
        <v>2.490413427211509</v>
      </c>
      <c r="Y156" s="299">
        <v>0.33</v>
      </c>
      <c r="Z156" s="295">
        <v>0.2</v>
      </c>
      <c r="AA156" s="294">
        <f ca="1">+IF(ISERROR(HLOOKUP($B156,INDIRECT("'Monthly Resource Report'!"&amp;'Coleman Validation'!AA$665666&amp;":"&amp;'Coleman Validation'!AA$665667),'Coleman Validation'!AA$665668,FALSE)),0,HLOOKUP($B156,INDIRECT("'Monthly Resource Report'!"&amp;'Coleman Validation'!AA$665666&amp;":"&amp;'Coleman Validation'!AA$665667),'Coleman Validation'!AA$665668,FALSE))</f>
        <v>151</v>
      </c>
      <c r="AB156" s="297">
        <f ca="1">+IF(ISERROR(HLOOKUP($B156,INDIRECT("'Monthly Resource Report'!"&amp;'Coleman Validation'!AB$665666&amp;":"&amp;'Coleman Validation'!AB$665667),'Coleman Validation'!AB$665668,FALSE)),0,HLOOKUP($B156,INDIRECT("'Monthly Resource Report'!"&amp;'Coleman Validation'!AB$665666&amp;":"&amp;'Coleman Validation'!AB$665667),'Coleman Validation'!AB$665668,FALSE))</f>
        <v>2.4899969359325822</v>
      </c>
      <c r="AC156" s="317">
        <f ca="1">+IF(ISERROR(HLOOKUP($B156,INDIRECT("'Monthly Resource Report'!"&amp;'Coleman Validation'!AC$665666&amp;":"&amp;'Coleman Validation'!AC$665667),'Coleman Validation'!AC$665668,FALSE)),0,HLOOKUP($B156,INDIRECT("'Monthly Resource Report'!"&amp;'Coleman Validation'!AC$665666&amp;":"&amp;'Coleman Validation'!AC$665667),'Coleman Validation'!AC$665668,FALSE))</f>
        <v>0.32844710063866006</v>
      </c>
      <c r="AD156" s="318">
        <f ca="1">+IF(ISERROR(HLOOKUP($B156,INDIRECT("'Monthly Resource Report'!"&amp;'Coleman Validation'!AD$665666&amp;":"&amp;'Coleman Validation'!AD$665667),'Coleman Validation'!AD$665668,FALSE)),0,HLOOKUP($B156,INDIRECT("'Monthly Resource Report'!"&amp;'Coleman Validation'!AD$665666&amp;":"&amp;'Coleman Validation'!AD$665667),'Coleman Validation'!AD$665668,FALSE))</f>
        <v>0.20059882954563688</v>
      </c>
    </row>
    <row r="157" spans="2:30" s="29" customFormat="1">
      <c r="B157" s="301">
        <v>45962</v>
      </c>
      <c r="C157" s="294">
        <v>146</v>
      </c>
      <c r="D157" s="297">
        <v>2.490413427211509</v>
      </c>
      <c r="E157" s="299">
        <v>0.33</v>
      </c>
      <c r="F157" s="295">
        <v>0.2</v>
      </c>
      <c r="G157" s="294">
        <f ca="1">+IF(ISERROR(HLOOKUP($B157,INDIRECT("'Monthly Resource Report'!"&amp;'Coleman Validation'!G$665666&amp;":"&amp;'Coleman Validation'!G$665667),'Coleman Validation'!G$665668,FALSE)),0,HLOOKUP($B157,INDIRECT("'Monthly Resource Report'!"&amp;'Coleman Validation'!G$665666&amp;":"&amp;'Coleman Validation'!G$665667),'Coleman Validation'!G$665668,FALSE))</f>
        <v>146</v>
      </c>
      <c r="H157" s="297">
        <f ca="1">+IF(ISERROR(HLOOKUP($B157,INDIRECT("'Monthly Resource Report'!"&amp;'Coleman Validation'!H$665666&amp;":"&amp;'Coleman Validation'!H$665667),'Coleman Validation'!H$665668,FALSE)),0,HLOOKUP($B157,INDIRECT("'Monthly Resource Report'!"&amp;'Coleman Validation'!H$665666&amp;":"&amp;'Coleman Validation'!H$665667),'Coleman Validation'!H$665668,FALSE))</f>
        <v>2.4899960935437893</v>
      </c>
      <c r="I157" s="317">
        <f ca="1">+IF(ISERROR(HLOOKUP($B157,INDIRECT("'Monthly Resource Report'!"&amp;'Coleman Validation'!I$665666&amp;":"&amp;'Coleman Validation'!I$665667),'Coleman Validation'!I$665668,FALSE)),0,HLOOKUP($B157,INDIRECT("'Monthly Resource Report'!"&amp;'Coleman Validation'!I$665666&amp;":"&amp;'Coleman Validation'!I$665667),'Coleman Validation'!I$665668,FALSE))</f>
        <v>0.32864863012236067</v>
      </c>
      <c r="J157" s="318">
        <f ca="1">+IF(ISERROR(HLOOKUP($B157,INDIRECT("'Monthly Resource Report'!"&amp;'Coleman Validation'!J$665666&amp;":"&amp;'Coleman Validation'!J$665667),'Coleman Validation'!J$665668,FALSE)),0,HLOOKUP($B157,INDIRECT("'Monthly Resource Report'!"&amp;'Coleman Validation'!J$665666&amp;":"&amp;'Coleman Validation'!J$665667),'Coleman Validation'!J$665668,FALSE))</f>
        <v>0.20033478739284943</v>
      </c>
      <c r="L157" s="301">
        <v>45962</v>
      </c>
      <c r="M157" s="294">
        <v>146</v>
      </c>
      <c r="N157" s="297">
        <v>2.490413427211509</v>
      </c>
      <c r="O157" s="299">
        <v>0.33</v>
      </c>
      <c r="P157" s="295">
        <v>0.2</v>
      </c>
      <c r="Q157" s="294">
        <f ca="1">+IF(ISERROR(HLOOKUP($B157,INDIRECT("'Monthly Resource Report'!"&amp;'Coleman Validation'!Q$665666&amp;":"&amp;'Coleman Validation'!Q$665667),'Coleman Validation'!Q$665668,FALSE)),0,HLOOKUP($B157,INDIRECT("'Monthly Resource Report'!"&amp;'Coleman Validation'!Q$665666&amp;":"&amp;'Coleman Validation'!Q$665667),'Coleman Validation'!Q$665668,FALSE))</f>
        <v>146</v>
      </c>
      <c r="R157" s="297">
        <f ca="1">+IF(ISERROR(HLOOKUP($B157,INDIRECT("'Monthly Resource Report'!"&amp;'Coleman Validation'!R$665666&amp;":"&amp;'Coleman Validation'!R$665667),'Coleman Validation'!R$665668,FALSE)),0,HLOOKUP($B157,INDIRECT("'Monthly Resource Report'!"&amp;'Coleman Validation'!R$665666&amp;":"&amp;'Coleman Validation'!R$665667),'Coleman Validation'!R$665668,FALSE))</f>
        <v>2.4899962069728483</v>
      </c>
      <c r="S157" s="317">
        <f ca="1">+IF(ISERROR(HLOOKUP($B157,INDIRECT("'Monthly Resource Report'!"&amp;'Coleman Validation'!S$665666&amp;":"&amp;'Coleman Validation'!S$665667),'Coleman Validation'!S$665668,FALSE)),0,HLOOKUP($B157,INDIRECT("'Monthly Resource Report'!"&amp;'Coleman Validation'!S$665666&amp;":"&amp;'Coleman Validation'!S$665667),'Coleman Validation'!S$665668,FALSE))</f>
        <v>0.32870281311244737</v>
      </c>
      <c r="T157" s="318">
        <f ca="1">+IF(ISERROR(HLOOKUP($B157,INDIRECT("'Monthly Resource Report'!"&amp;'Coleman Validation'!T$665666&amp;":"&amp;'Coleman Validation'!T$665667),'Coleman Validation'!T$665668,FALSE)),0,HLOOKUP($B157,INDIRECT("'Monthly Resource Report'!"&amp;'Coleman Validation'!T$665666&amp;":"&amp;'Coleman Validation'!T$665667),'Coleman Validation'!T$665668,FALSE))</f>
        <v>0.20057324306709137</v>
      </c>
      <c r="V157" s="301">
        <v>45962</v>
      </c>
      <c r="W157" s="294">
        <v>151</v>
      </c>
      <c r="X157" s="297">
        <v>2.490413427211509</v>
      </c>
      <c r="Y157" s="299">
        <v>0.33</v>
      </c>
      <c r="Z157" s="295">
        <v>0.2</v>
      </c>
      <c r="AA157" s="294">
        <f ca="1">+IF(ISERROR(HLOOKUP($B157,INDIRECT("'Monthly Resource Report'!"&amp;'Coleman Validation'!AA$665666&amp;":"&amp;'Coleman Validation'!AA$665667),'Coleman Validation'!AA$665668,FALSE)),0,HLOOKUP($B157,INDIRECT("'Monthly Resource Report'!"&amp;'Coleman Validation'!AA$665666&amp;":"&amp;'Coleman Validation'!AA$665667),'Coleman Validation'!AA$665668,FALSE))</f>
        <v>151</v>
      </c>
      <c r="AB157" s="297">
        <f ca="1">+IF(ISERROR(HLOOKUP($B157,INDIRECT("'Monthly Resource Report'!"&amp;'Coleman Validation'!AB$665666&amp;":"&amp;'Coleman Validation'!AB$665667),'Coleman Validation'!AB$665668,FALSE)),0,HLOOKUP($B157,INDIRECT("'Monthly Resource Report'!"&amp;'Coleman Validation'!AB$665666&amp;":"&amp;'Coleman Validation'!AB$665667),'Coleman Validation'!AB$665668,FALSE))</f>
        <v>2.4899964243390134</v>
      </c>
      <c r="AC157" s="317">
        <f ca="1">+IF(ISERROR(HLOOKUP($B157,INDIRECT("'Monthly Resource Report'!"&amp;'Coleman Validation'!AC$665666&amp;":"&amp;'Coleman Validation'!AC$665667),'Coleman Validation'!AC$665668,FALSE)),0,HLOOKUP($B157,INDIRECT("'Monthly Resource Report'!"&amp;'Coleman Validation'!AC$665666&amp;":"&amp;'Coleman Validation'!AC$665667),'Coleman Validation'!AC$665668,FALSE))</f>
        <v>0.32935375172585096</v>
      </c>
      <c r="AD157" s="318">
        <f ca="1">+IF(ISERROR(HLOOKUP($B157,INDIRECT("'Monthly Resource Report'!"&amp;'Coleman Validation'!AD$665666&amp;":"&amp;'Coleman Validation'!AD$665667),'Coleman Validation'!AD$665668,FALSE)),0,HLOOKUP($B157,INDIRECT("'Monthly Resource Report'!"&amp;'Coleman Validation'!AD$665666&amp;":"&amp;'Coleman Validation'!AD$665667),'Coleman Validation'!AD$665668,FALSE))</f>
        <v>0.20060603456796383</v>
      </c>
    </row>
    <row r="158" spans="2:30" s="29" customFormat="1">
      <c r="B158" s="301">
        <v>45992</v>
      </c>
      <c r="C158" s="294">
        <v>146</v>
      </c>
      <c r="D158" s="297">
        <v>2.490413427211509</v>
      </c>
      <c r="E158" s="299">
        <v>0.33</v>
      </c>
      <c r="F158" s="295">
        <v>0.2</v>
      </c>
      <c r="G158" s="294">
        <f ca="1">+IF(ISERROR(HLOOKUP($B158,INDIRECT("'Monthly Resource Report'!"&amp;'Coleman Validation'!G$665666&amp;":"&amp;'Coleman Validation'!G$665667),'Coleman Validation'!G$665668,FALSE)),0,HLOOKUP($B158,INDIRECT("'Monthly Resource Report'!"&amp;'Coleman Validation'!G$665666&amp;":"&amp;'Coleman Validation'!G$665667),'Coleman Validation'!G$665668,FALSE))</f>
        <v>146</v>
      </c>
      <c r="H158" s="297">
        <f ca="1">+IF(ISERROR(HLOOKUP($B158,INDIRECT("'Monthly Resource Report'!"&amp;'Coleman Validation'!H$665666&amp;":"&amp;'Coleman Validation'!H$665667),'Coleman Validation'!H$665668,FALSE)),0,HLOOKUP($B158,INDIRECT("'Monthly Resource Report'!"&amp;'Coleman Validation'!H$665666&amp;":"&amp;'Coleman Validation'!H$665667),'Coleman Validation'!H$665668,FALSE))</f>
        <v>2.4899964057676858</v>
      </c>
      <c r="I158" s="317">
        <f ca="1">+IF(ISERROR(HLOOKUP($B158,INDIRECT("'Monthly Resource Report'!"&amp;'Coleman Validation'!I$665666&amp;":"&amp;'Coleman Validation'!I$665667),'Coleman Validation'!I$665668,FALSE)),0,HLOOKUP($B158,INDIRECT("'Monthly Resource Report'!"&amp;'Coleman Validation'!I$665666&amp;":"&amp;'Coleman Validation'!I$665667),'Coleman Validation'!I$665668,FALSE))</f>
        <v>0.32765800564659081</v>
      </c>
      <c r="J158" s="318">
        <f ca="1">+IF(ISERROR(HLOOKUP($B158,INDIRECT("'Monthly Resource Report'!"&amp;'Coleman Validation'!J$665666&amp;":"&amp;'Coleman Validation'!J$665667),'Coleman Validation'!J$665668,FALSE)),0,HLOOKUP($B158,INDIRECT("'Monthly Resource Report'!"&amp;'Coleman Validation'!J$665666&amp;":"&amp;'Coleman Validation'!J$665667),'Coleman Validation'!J$665668,FALSE))</f>
        <v>0.20033605366409324</v>
      </c>
      <c r="L158" s="301">
        <v>45992</v>
      </c>
      <c r="M158" s="294">
        <v>146</v>
      </c>
      <c r="N158" s="297">
        <v>2.490413427211509</v>
      </c>
      <c r="O158" s="299">
        <v>0.33</v>
      </c>
      <c r="P158" s="295">
        <v>0.2</v>
      </c>
      <c r="Q158" s="294">
        <f ca="1">+IF(ISERROR(HLOOKUP($B158,INDIRECT("'Monthly Resource Report'!"&amp;'Coleman Validation'!Q$665666&amp;":"&amp;'Coleman Validation'!Q$665667),'Coleman Validation'!Q$665668,FALSE)),0,HLOOKUP($B158,INDIRECT("'Monthly Resource Report'!"&amp;'Coleman Validation'!Q$665666&amp;":"&amp;'Coleman Validation'!Q$665667),'Coleman Validation'!Q$665668,FALSE))</f>
        <v>146</v>
      </c>
      <c r="R158" s="297">
        <f ca="1">+IF(ISERROR(HLOOKUP($B158,INDIRECT("'Monthly Resource Report'!"&amp;'Coleman Validation'!R$665666&amp;":"&amp;'Coleman Validation'!R$665667),'Coleman Validation'!R$665668,FALSE)),0,HLOOKUP($B158,INDIRECT("'Monthly Resource Report'!"&amp;'Coleman Validation'!R$665666&amp;":"&amp;'Coleman Validation'!R$665667),'Coleman Validation'!R$665668,FALSE))</f>
        <v>2.4899961945031714</v>
      </c>
      <c r="S158" s="317">
        <f ca="1">+IF(ISERROR(HLOOKUP($B158,INDIRECT("'Monthly Resource Report'!"&amp;'Coleman Validation'!S$665666&amp;":"&amp;'Coleman Validation'!S$665667),'Coleman Validation'!S$665668,FALSE)),0,HLOOKUP($B158,INDIRECT("'Monthly Resource Report'!"&amp;'Coleman Validation'!S$665666&amp;":"&amp;'Coleman Validation'!S$665667),'Coleman Validation'!S$665668,FALSE))</f>
        <v>0.32766487925658044</v>
      </c>
      <c r="T158" s="318">
        <f ca="1">+IF(ISERROR(HLOOKUP($B158,INDIRECT("'Monthly Resource Report'!"&amp;'Coleman Validation'!T$665666&amp;":"&amp;'Coleman Validation'!T$665667),'Coleman Validation'!T$665668,FALSE)),0,HLOOKUP($B158,INDIRECT("'Monthly Resource Report'!"&amp;'Coleman Validation'!T$665666&amp;":"&amp;'Coleman Validation'!T$665667),'Coleman Validation'!T$665668,FALSE))</f>
        <v>0.20077155456594045</v>
      </c>
      <c r="V158" s="301">
        <v>45992</v>
      </c>
      <c r="W158" s="294">
        <v>151</v>
      </c>
      <c r="X158" s="297">
        <v>2.490413427211509</v>
      </c>
      <c r="Y158" s="299">
        <v>0.33</v>
      </c>
      <c r="Z158" s="295">
        <v>0.2</v>
      </c>
      <c r="AA158" s="294">
        <f ca="1">+IF(ISERROR(HLOOKUP($B158,INDIRECT("'Monthly Resource Report'!"&amp;'Coleman Validation'!AA$665666&amp;":"&amp;'Coleman Validation'!AA$665667),'Coleman Validation'!AA$665668,FALSE)),0,HLOOKUP($B158,INDIRECT("'Monthly Resource Report'!"&amp;'Coleman Validation'!AA$665666&amp;":"&amp;'Coleman Validation'!AA$665667),'Coleman Validation'!AA$665668,FALSE))</f>
        <v>151</v>
      </c>
      <c r="AB158" s="297">
        <f ca="1">+IF(ISERROR(HLOOKUP($B158,INDIRECT("'Monthly Resource Report'!"&amp;'Coleman Validation'!AB$665666&amp;":"&amp;'Coleman Validation'!AB$665667),'Coleman Validation'!AB$665668,FALSE)),0,HLOOKUP($B158,INDIRECT("'Monthly Resource Report'!"&amp;'Coleman Validation'!AB$665666&amp;":"&amp;'Coleman Validation'!AB$665667),'Coleman Validation'!AB$665668,FALSE))</f>
        <v>2.4899965626519647</v>
      </c>
      <c r="AC158" s="317">
        <f ca="1">+IF(ISERROR(HLOOKUP($B158,INDIRECT("'Monthly Resource Report'!"&amp;'Coleman Validation'!AC$665666&amp;":"&amp;'Coleman Validation'!AC$665667),'Coleman Validation'!AC$665668,FALSE)),0,HLOOKUP($B158,INDIRECT("'Monthly Resource Report'!"&amp;'Coleman Validation'!AC$665666&amp;":"&amp;'Coleman Validation'!AC$665667),'Coleman Validation'!AC$665668,FALSE))</f>
        <v>0.32837199858012617</v>
      </c>
      <c r="AD158" s="318">
        <f ca="1">+IF(ISERROR(HLOOKUP($B158,INDIRECT("'Monthly Resource Report'!"&amp;'Coleman Validation'!AD$665666&amp;":"&amp;'Coleman Validation'!AD$665667),'Coleman Validation'!AD$665668,FALSE)),0,HLOOKUP($B158,INDIRECT("'Monthly Resource Report'!"&amp;'Coleman Validation'!AD$665666&amp;":"&amp;'Coleman Validation'!AD$665667),'Coleman Validation'!AD$665668,FALSE))</f>
        <v>0.20080987835078123</v>
      </c>
    </row>
    <row r="159" spans="2:30" s="29" customFormat="1">
      <c r="B159" s="301">
        <v>46023</v>
      </c>
      <c r="C159" s="294">
        <v>146</v>
      </c>
      <c r="D159" s="297">
        <v>2.5596469204879893</v>
      </c>
      <c r="E159" s="299">
        <v>0.33</v>
      </c>
      <c r="F159" s="295">
        <v>0.2</v>
      </c>
      <c r="G159" s="294">
        <f ca="1">+IF(ISERROR(HLOOKUP($B159,INDIRECT("'Monthly Resource Report'!"&amp;'Coleman Validation'!G$665666&amp;":"&amp;'Coleman Validation'!G$665667),'Coleman Validation'!G$665668,FALSE)),0,HLOOKUP($B159,INDIRECT("'Monthly Resource Report'!"&amp;'Coleman Validation'!G$665666&amp;":"&amp;'Coleman Validation'!G$665667),'Coleman Validation'!G$665668,FALSE))</f>
        <v>146</v>
      </c>
      <c r="H159" s="297">
        <f ca="1">+IF(ISERROR(HLOOKUP($B159,INDIRECT("'Monthly Resource Report'!"&amp;'Coleman Validation'!H$665666&amp;":"&amp;'Coleman Validation'!H$665667),'Coleman Validation'!H$665668,FALSE)),0,HLOOKUP($B159,INDIRECT("'Monthly Resource Report'!"&amp;'Coleman Validation'!H$665666&amp;":"&amp;'Coleman Validation'!H$665667),'Coleman Validation'!H$665668,FALSE))</f>
        <v>2.560002891038812</v>
      </c>
      <c r="I159" s="317">
        <f ca="1">+IF(ISERROR(HLOOKUP($B159,INDIRECT("'Monthly Resource Report'!"&amp;'Coleman Validation'!I$665666&amp;":"&amp;'Coleman Validation'!I$665667),'Coleman Validation'!I$665668,FALSE)),0,HLOOKUP($B159,INDIRECT("'Monthly Resource Report'!"&amp;'Coleman Validation'!I$665666&amp;":"&amp;'Coleman Validation'!I$665667),'Coleman Validation'!I$665668,FALSE))</f>
        <v>0.32837586473976754</v>
      </c>
      <c r="J159" s="318">
        <f ca="1">+IF(ISERROR(HLOOKUP($B159,INDIRECT("'Monthly Resource Report'!"&amp;'Coleman Validation'!J$665666&amp;":"&amp;'Coleman Validation'!J$665667),'Coleman Validation'!J$665668,FALSE)),0,HLOOKUP($B159,INDIRECT("'Monthly Resource Report'!"&amp;'Coleman Validation'!J$665666&amp;":"&amp;'Coleman Validation'!J$665667),'Coleman Validation'!J$665668,FALSE))</f>
        <v>0.20016709568236088</v>
      </c>
      <c r="L159" s="301">
        <v>46023</v>
      </c>
      <c r="M159" s="294">
        <v>146</v>
      </c>
      <c r="N159" s="297">
        <v>2.5596469204879893</v>
      </c>
      <c r="O159" s="299">
        <v>0.33</v>
      </c>
      <c r="P159" s="295">
        <v>0.2</v>
      </c>
      <c r="Q159" s="294">
        <f ca="1">+IF(ISERROR(HLOOKUP($B159,INDIRECT("'Monthly Resource Report'!"&amp;'Coleman Validation'!Q$665666&amp;":"&amp;'Coleman Validation'!Q$665667),'Coleman Validation'!Q$665668,FALSE)),0,HLOOKUP($B159,INDIRECT("'Monthly Resource Report'!"&amp;'Coleman Validation'!Q$665666&amp;":"&amp;'Coleman Validation'!Q$665667),'Coleman Validation'!Q$665668,FALSE))</f>
        <v>146</v>
      </c>
      <c r="R159" s="297">
        <f ca="1">+IF(ISERROR(HLOOKUP($B159,INDIRECT("'Monthly Resource Report'!"&amp;'Coleman Validation'!R$665666&amp;":"&amp;'Coleman Validation'!R$665667),'Coleman Validation'!R$665668,FALSE)),0,HLOOKUP($B159,INDIRECT("'Monthly Resource Report'!"&amp;'Coleman Validation'!R$665666&amp;":"&amp;'Coleman Validation'!R$665667),'Coleman Validation'!R$665668,FALSE))</f>
        <v>2.5600030900120507</v>
      </c>
      <c r="S159" s="317">
        <f ca="1">+IF(ISERROR(HLOOKUP($B159,INDIRECT("'Monthly Resource Report'!"&amp;'Coleman Validation'!S$665666&amp;":"&amp;'Coleman Validation'!S$665667),'Coleman Validation'!S$665668,FALSE)),0,HLOOKUP($B159,INDIRECT("'Monthly Resource Report'!"&amp;'Coleman Validation'!S$665666&amp;":"&amp;'Coleman Validation'!S$665667),'Coleman Validation'!S$665668,FALSE))</f>
        <v>0.32843658147566884</v>
      </c>
      <c r="T159" s="318">
        <f ca="1">+IF(ISERROR(HLOOKUP($B159,INDIRECT("'Monthly Resource Report'!"&amp;'Coleman Validation'!T$665666&amp;":"&amp;'Coleman Validation'!T$665667),'Coleman Validation'!T$665668,FALSE)),0,HLOOKUP($B159,INDIRECT("'Monthly Resource Report'!"&amp;'Coleman Validation'!T$665666&amp;":"&amp;'Coleman Validation'!T$665667),'Coleman Validation'!T$665668,FALSE))</f>
        <v>0.20056908561701592</v>
      </c>
      <c r="V159" s="301">
        <v>46023</v>
      </c>
      <c r="W159" s="294">
        <v>151</v>
      </c>
      <c r="X159" s="297">
        <v>2.5596469204879893</v>
      </c>
      <c r="Y159" s="299">
        <v>0.33</v>
      </c>
      <c r="Z159" s="295">
        <v>0.2</v>
      </c>
      <c r="AA159" s="294">
        <f ca="1">+IF(ISERROR(HLOOKUP($B159,INDIRECT("'Monthly Resource Report'!"&amp;'Coleman Validation'!AA$665666&amp;":"&amp;'Coleman Validation'!AA$665667),'Coleman Validation'!AA$665668,FALSE)),0,HLOOKUP($B159,INDIRECT("'Monthly Resource Report'!"&amp;'Coleman Validation'!AA$665666&amp;":"&amp;'Coleman Validation'!AA$665667),'Coleman Validation'!AA$665668,FALSE))</f>
        <v>151</v>
      </c>
      <c r="AB159" s="297">
        <f ca="1">+IF(ISERROR(HLOOKUP($B159,INDIRECT("'Monthly Resource Report'!"&amp;'Coleman Validation'!AB$665666&amp;":"&amp;'Coleman Validation'!AB$665667),'Coleman Validation'!AB$665668,FALSE)),0,HLOOKUP($B159,INDIRECT("'Monthly Resource Report'!"&amp;'Coleman Validation'!AB$665666&amp;":"&amp;'Coleman Validation'!AB$665667),'Coleman Validation'!AB$665668,FALSE))</f>
        <v>2.5599978646353758</v>
      </c>
      <c r="AC159" s="317">
        <f ca="1">+IF(ISERROR(HLOOKUP($B159,INDIRECT("'Monthly Resource Report'!"&amp;'Coleman Validation'!AC$665666&amp;":"&amp;'Coleman Validation'!AC$665667),'Coleman Validation'!AC$665668,FALSE)),0,HLOOKUP($B159,INDIRECT("'Monthly Resource Report'!"&amp;'Coleman Validation'!AC$665666&amp;":"&amp;'Coleman Validation'!AC$665667),'Coleman Validation'!AC$665668,FALSE))</f>
        <v>0.32880421554228628</v>
      </c>
      <c r="AD159" s="318">
        <f ca="1">+IF(ISERROR(HLOOKUP($B159,INDIRECT("'Monthly Resource Report'!"&amp;'Coleman Validation'!AD$665666&amp;":"&amp;'Coleman Validation'!AD$665667),'Coleman Validation'!AD$665668,FALSE)),0,HLOOKUP($B159,INDIRECT("'Monthly Resource Report'!"&amp;'Coleman Validation'!AD$665666&amp;":"&amp;'Coleman Validation'!AD$665667),'Coleman Validation'!AD$665668,FALSE))</f>
        <v>0.20080221688880562</v>
      </c>
    </row>
    <row r="160" spans="2:30" s="29" customFormat="1">
      <c r="B160" s="301">
        <v>46054</v>
      </c>
      <c r="C160" s="294">
        <v>146</v>
      </c>
      <c r="D160" s="297">
        <v>2.5596469204879893</v>
      </c>
      <c r="E160" s="299">
        <v>0.33</v>
      </c>
      <c r="F160" s="295">
        <v>0.2</v>
      </c>
      <c r="G160" s="294">
        <f ca="1">+IF(ISERROR(HLOOKUP($B160,INDIRECT("'Monthly Resource Report'!"&amp;'Coleman Validation'!G$665666&amp;":"&amp;'Coleman Validation'!G$665667),'Coleman Validation'!G$665668,FALSE)),0,HLOOKUP($B160,INDIRECT("'Monthly Resource Report'!"&amp;'Coleman Validation'!G$665666&amp;":"&amp;'Coleman Validation'!G$665667),'Coleman Validation'!G$665668,FALSE))</f>
        <v>146</v>
      </c>
      <c r="H160" s="297">
        <f ca="1">+IF(ISERROR(HLOOKUP($B160,INDIRECT("'Monthly Resource Report'!"&amp;'Coleman Validation'!H$665666&amp;":"&amp;'Coleman Validation'!H$665667),'Coleman Validation'!H$665668,FALSE)),0,HLOOKUP($B160,INDIRECT("'Monthly Resource Report'!"&amp;'Coleman Validation'!H$665666&amp;":"&amp;'Coleman Validation'!H$665667),'Coleman Validation'!H$665668,FALSE))</f>
        <v>2.5600032819909235</v>
      </c>
      <c r="I160" s="317">
        <f ca="1">+IF(ISERROR(HLOOKUP($B160,INDIRECT("'Monthly Resource Report'!"&amp;'Coleman Validation'!I$665666&amp;":"&amp;'Coleman Validation'!I$665667),'Coleman Validation'!I$665668,FALSE)),0,HLOOKUP($B160,INDIRECT("'Monthly Resource Report'!"&amp;'Coleman Validation'!I$665666&amp;":"&amp;'Coleman Validation'!I$665667),'Coleman Validation'!I$665668,FALSE))</f>
        <v>0.32866001832982455</v>
      </c>
      <c r="J160" s="318">
        <f ca="1">+IF(ISERROR(HLOOKUP($B160,INDIRECT("'Monthly Resource Report'!"&amp;'Coleman Validation'!J$665666&amp;":"&amp;'Coleman Validation'!J$665667),'Coleman Validation'!J$665668,FALSE)),0,HLOOKUP($B160,INDIRECT("'Monthly Resource Report'!"&amp;'Coleman Validation'!J$665666&amp;":"&amp;'Coleman Validation'!J$665667),'Coleman Validation'!J$665668,FALSE))</f>
        <v>0.20035703893273435</v>
      </c>
      <c r="L160" s="301">
        <v>46054</v>
      </c>
      <c r="M160" s="294">
        <v>146</v>
      </c>
      <c r="N160" s="297">
        <v>2.5596469204879893</v>
      </c>
      <c r="O160" s="299">
        <v>0.33</v>
      </c>
      <c r="P160" s="295">
        <v>0.2</v>
      </c>
      <c r="Q160" s="294">
        <f ca="1">+IF(ISERROR(HLOOKUP($B160,INDIRECT("'Monthly Resource Report'!"&amp;'Coleman Validation'!Q$665666&amp;":"&amp;'Coleman Validation'!Q$665667),'Coleman Validation'!Q$665668,FALSE)),0,HLOOKUP($B160,INDIRECT("'Monthly Resource Report'!"&amp;'Coleman Validation'!Q$665666&amp;":"&amp;'Coleman Validation'!Q$665667),'Coleman Validation'!Q$665668,FALSE))</f>
        <v>146</v>
      </c>
      <c r="R160" s="297">
        <f ca="1">+IF(ISERROR(HLOOKUP($B160,INDIRECT("'Monthly Resource Report'!"&amp;'Coleman Validation'!R$665666&amp;":"&amp;'Coleman Validation'!R$665667),'Coleman Validation'!R$665668,FALSE)),0,HLOOKUP($B160,INDIRECT("'Monthly Resource Report'!"&amp;'Coleman Validation'!R$665666&amp;":"&amp;'Coleman Validation'!R$665667),'Coleman Validation'!R$665668,FALSE))</f>
        <v>2.5600032899588188</v>
      </c>
      <c r="S160" s="317">
        <f ca="1">+IF(ISERROR(HLOOKUP($B160,INDIRECT("'Monthly Resource Report'!"&amp;'Coleman Validation'!S$665666&amp;":"&amp;'Coleman Validation'!S$665667),'Coleman Validation'!S$665668,FALSE)),0,HLOOKUP($B160,INDIRECT("'Monthly Resource Report'!"&amp;'Coleman Validation'!S$665666&amp;":"&amp;'Coleman Validation'!S$665667),'Coleman Validation'!S$665668,FALSE))</f>
        <v>0.3286048500450362</v>
      </c>
      <c r="T160" s="318">
        <f ca="1">+IF(ISERROR(HLOOKUP($B160,INDIRECT("'Monthly Resource Report'!"&amp;'Coleman Validation'!T$665666&amp;":"&amp;'Coleman Validation'!T$665667),'Coleman Validation'!T$665668,FALSE)),0,HLOOKUP($B160,INDIRECT("'Monthly Resource Report'!"&amp;'Coleman Validation'!T$665666&amp;":"&amp;'Coleman Validation'!T$665667),'Coleman Validation'!T$665668,FALSE))</f>
        <v>0.20082444176517261</v>
      </c>
      <c r="V160" s="301">
        <v>46054</v>
      </c>
      <c r="W160" s="294">
        <v>151</v>
      </c>
      <c r="X160" s="297">
        <v>2.5596469204879893</v>
      </c>
      <c r="Y160" s="299">
        <v>0.33</v>
      </c>
      <c r="Z160" s="295">
        <v>0.2</v>
      </c>
      <c r="AA160" s="294">
        <f ca="1">+IF(ISERROR(HLOOKUP($B160,INDIRECT("'Monthly Resource Report'!"&amp;'Coleman Validation'!AA$665666&amp;":"&amp;'Coleman Validation'!AA$665667),'Coleman Validation'!AA$665668,FALSE)),0,HLOOKUP($B160,INDIRECT("'Monthly Resource Report'!"&amp;'Coleman Validation'!AA$665666&amp;":"&amp;'Coleman Validation'!AA$665667),'Coleman Validation'!AA$665668,FALSE))</f>
        <v>151</v>
      </c>
      <c r="AB160" s="297">
        <f ca="1">+IF(ISERROR(HLOOKUP($B160,INDIRECT("'Monthly Resource Report'!"&amp;'Coleman Validation'!AB$665666&amp;":"&amp;'Coleman Validation'!AB$665667),'Coleman Validation'!AB$665668,FALSE)),0,HLOOKUP($B160,INDIRECT("'Monthly Resource Report'!"&amp;'Coleman Validation'!AB$665666&amp;":"&amp;'Coleman Validation'!AB$665667),'Coleman Validation'!AB$665668,FALSE))</f>
        <v>2.5599978761343878</v>
      </c>
      <c r="AC160" s="317">
        <f ca="1">+IF(ISERROR(HLOOKUP($B160,INDIRECT("'Monthly Resource Report'!"&amp;'Coleman Validation'!AC$665666&amp;":"&amp;'Coleman Validation'!AC$665667),'Coleman Validation'!AC$665668,FALSE)),0,HLOOKUP($B160,INDIRECT("'Monthly Resource Report'!"&amp;'Coleman Validation'!AC$665666&amp;":"&amp;'Coleman Validation'!AC$665667),'Coleman Validation'!AC$665668,FALSE))</f>
        <v>0.32906346450508034</v>
      </c>
      <c r="AD160" s="318">
        <f ca="1">+IF(ISERROR(HLOOKUP($B160,INDIRECT("'Monthly Resource Report'!"&amp;'Coleman Validation'!AD$665666&amp;":"&amp;'Coleman Validation'!AD$665667),'Coleman Validation'!AD$665668,FALSE)),0,HLOOKUP($B160,INDIRECT("'Monthly Resource Report'!"&amp;'Coleman Validation'!AD$665666&amp;":"&amp;'Coleman Validation'!AD$665667),'Coleman Validation'!AD$665668,FALSE))</f>
        <v>0.20065832111448223</v>
      </c>
    </row>
    <row r="161" spans="2:30" s="29" customFormat="1">
      <c r="B161" s="301">
        <v>46082</v>
      </c>
      <c r="C161" s="294">
        <v>146</v>
      </c>
      <c r="D161" s="297">
        <v>2.5596469204879893</v>
      </c>
      <c r="E161" s="299">
        <v>0.33</v>
      </c>
      <c r="F161" s="295">
        <v>0.2</v>
      </c>
      <c r="G161" s="294">
        <f ca="1">+IF(ISERROR(HLOOKUP($B161,INDIRECT("'Monthly Resource Report'!"&amp;'Coleman Validation'!G$665666&amp;":"&amp;'Coleman Validation'!G$665667),'Coleman Validation'!G$665668,FALSE)),0,HLOOKUP($B161,INDIRECT("'Monthly Resource Report'!"&amp;'Coleman Validation'!G$665666&amp;":"&amp;'Coleman Validation'!G$665667),'Coleman Validation'!G$665668,FALSE))</f>
        <v>146</v>
      </c>
      <c r="H161" s="297">
        <f ca="1">+IF(ISERROR(HLOOKUP($B161,INDIRECT("'Monthly Resource Report'!"&amp;'Coleman Validation'!H$665666&amp;":"&amp;'Coleman Validation'!H$665667),'Coleman Validation'!H$665668,FALSE)),0,HLOOKUP($B161,INDIRECT("'Monthly Resource Report'!"&amp;'Coleman Validation'!H$665666&amp;":"&amp;'Coleman Validation'!H$665667),'Coleman Validation'!H$665668,FALSE))</f>
        <v>2.5600032760368143</v>
      </c>
      <c r="I161" s="317">
        <f ca="1">+IF(ISERROR(HLOOKUP($B161,INDIRECT("'Monthly Resource Report'!"&amp;'Coleman Validation'!I$665666&amp;":"&amp;'Coleman Validation'!I$665667),'Coleman Validation'!I$665668,FALSE)),0,HLOOKUP($B161,INDIRECT("'Monthly Resource Report'!"&amp;'Coleman Validation'!I$665666&amp;":"&amp;'Coleman Validation'!I$665667),'Coleman Validation'!I$665668,FALSE))</f>
        <v>0.32863246512651562</v>
      </c>
      <c r="J161" s="318">
        <f ca="1">+IF(ISERROR(HLOOKUP($B161,INDIRECT("'Monthly Resource Report'!"&amp;'Coleman Validation'!J$665666&amp;":"&amp;'Coleman Validation'!J$665667),'Coleman Validation'!J$665668,FALSE)),0,HLOOKUP($B161,INDIRECT("'Monthly Resource Report'!"&amp;'Coleman Validation'!J$665666&amp;":"&amp;'Coleman Validation'!J$665667),'Coleman Validation'!J$665668,FALSE))</f>
        <v>0.20032677627082368</v>
      </c>
      <c r="L161" s="301">
        <v>46082</v>
      </c>
      <c r="M161" s="294">
        <v>146</v>
      </c>
      <c r="N161" s="297">
        <v>2.5596469204879893</v>
      </c>
      <c r="O161" s="299">
        <v>0.33</v>
      </c>
      <c r="P161" s="295">
        <v>0.2</v>
      </c>
      <c r="Q161" s="294">
        <f ca="1">+IF(ISERROR(HLOOKUP($B161,INDIRECT("'Monthly Resource Report'!"&amp;'Coleman Validation'!Q$665666&amp;":"&amp;'Coleman Validation'!Q$665667),'Coleman Validation'!Q$665668,FALSE)),0,HLOOKUP($B161,INDIRECT("'Monthly Resource Report'!"&amp;'Coleman Validation'!Q$665666&amp;":"&amp;'Coleman Validation'!Q$665667),'Coleman Validation'!Q$665668,FALSE))</f>
        <v>146</v>
      </c>
      <c r="R161" s="297">
        <f ca="1">+IF(ISERROR(HLOOKUP($B161,INDIRECT("'Monthly Resource Report'!"&amp;'Coleman Validation'!R$665666&amp;":"&amp;'Coleman Validation'!R$665667),'Coleman Validation'!R$665668,FALSE)),0,HLOOKUP($B161,INDIRECT("'Monthly Resource Report'!"&amp;'Coleman Validation'!R$665666&amp;":"&amp;'Coleman Validation'!R$665667),'Coleman Validation'!R$665668,FALSE))</f>
        <v>2.5600032845441669</v>
      </c>
      <c r="S161" s="317">
        <f ca="1">+IF(ISERROR(HLOOKUP($B161,INDIRECT("'Monthly Resource Report'!"&amp;'Coleman Validation'!S$665666&amp;":"&amp;'Coleman Validation'!S$665667),'Coleman Validation'!S$665668,FALSE)),0,HLOOKUP($B161,INDIRECT("'Monthly Resource Report'!"&amp;'Coleman Validation'!S$665666&amp;":"&amp;'Coleman Validation'!S$665667),'Coleman Validation'!S$665668,FALSE))</f>
        <v>0.32854972165928542</v>
      </c>
      <c r="T161" s="318">
        <f ca="1">+IF(ISERROR(HLOOKUP($B161,INDIRECT("'Monthly Resource Report'!"&amp;'Coleman Validation'!T$665666&amp;":"&amp;'Coleman Validation'!T$665667),'Coleman Validation'!T$665668,FALSE)),0,HLOOKUP($B161,INDIRECT("'Monthly Resource Report'!"&amp;'Coleman Validation'!T$665666&amp;":"&amp;'Coleman Validation'!T$665667),'Coleman Validation'!T$665668,FALSE))</f>
        <v>0.20055843887096755</v>
      </c>
      <c r="V161" s="301">
        <v>46082</v>
      </c>
      <c r="W161" s="294">
        <v>151</v>
      </c>
      <c r="X161" s="297">
        <v>2.5596469204879893</v>
      </c>
      <c r="Y161" s="299">
        <v>0.33</v>
      </c>
      <c r="Z161" s="295">
        <v>0.2</v>
      </c>
      <c r="AA161" s="294">
        <f ca="1">+IF(ISERROR(HLOOKUP($B161,INDIRECT("'Monthly Resource Report'!"&amp;'Coleman Validation'!AA$665666&amp;":"&amp;'Coleman Validation'!AA$665667),'Coleman Validation'!AA$665668,FALSE)),0,HLOOKUP($B161,INDIRECT("'Monthly Resource Report'!"&amp;'Coleman Validation'!AA$665666&amp;":"&amp;'Coleman Validation'!AA$665667),'Coleman Validation'!AA$665668,FALSE))</f>
        <v>151</v>
      </c>
      <c r="AB161" s="297">
        <f ca="1">+IF(ISERROR(HLOOKUP($B161,INDIRECT("'Monthly Resource Report'!"&amp;'Coleman Validation'!AB$665666&amp;":"&amp;'Coleman Validation'!AB$665667),'Coleman Validation'!AB$665668,FALSE)),0,HLOOKUP($B161,INDIRECT("'Monthly Resource Report'!"&amp;'Coleman Validation'!AB$665666&amp;":"&amp;'Coleman Validation'!AB$665667),'Coleman Validation'!AB$665668,FALSE))</f>
        <v>2.559997901154365</v>
      </c>
      <c r="AC161" s="317">
        <f ca="1">+IF(ISERROR(HLOOKUP($B161,INDIRECT("'Monthly Resource Report'!"&amp;'Coleman Validation'!AC$665666&amp;":"&amp;'Coleman Validation'!AC$665667),'Coleman Validation'!AC$665668,FALSE)),0,HLOOKUP($B161,INDIRECT("'Monthly Resource Report'!"&amp;'Coleman Validation'!AC$665666&amp;":"&amp;'Coleman Validation'!AC$665667),'Coleman Validation'!AC$665668,FALSE))</f>
        <v>0.32911666731618694</v>
      </c>
      <c r="AD161" s="318">
        <f ca="1">+IF(ISERROR(HLOOKUP($B161,INDIRECT("'Monthly Resource Report'!"&amp;'Coleman Validation'!AD$665666&amp;":"&amp;'Coleman Validation'!AD$665667),'Coleman Validation'!AD$665668,FALSE)),0,HLOOKUP($B161,INDIRECT("'Monthly Resource Report'!"&amp;'Coleman Validation'!AD$665666&amp;":"&amp;'Coleman Validation'!AD$665667),'Coleman Validation'!AD$665668,FALSE))</f>
        <v>0.20079681146727651</v>
      </c>
    </row>
    <row r="162" spans="2:30" s="29" customFormat="1">
      <c r="B162" s="301">
        <v>46113</v>
      </c>
      <c r="C162" s="294">
        <v>146</v>
      </c>
      <c r="D162" s="297">
        <v>2.5596469204879893</v>
      </c>
      <c r="E162" s="299">
        <v>0.33</v>
      </c>
      <c r="F162" s="295">
        <v>0.2</v>
      </c>
      <c r="G162" s="294">
        <f ca="1">+IF(ISERROR(HLOOKUP($B162,INDIRECT("'Monthly Resource Report'!"&amp;'Coleman Validation'!G$665666&amp;":"&amp;'Coleman Validation'!G$665667),'Coleman Validation'!G$665668,FALSE)),0,HLOOKUP($B162,INDIRECT("'Monthly Resource Report'!"&amp;'Coleman Validation'!G$665666&amp;":"&amp;'Coleman Validation'!G$665667),'Coleman Validation'!G$665668,FALSE))</f>
        <v>146</v>
      </c>
      <c r="H162" s="297">
        <f ca="1">+IF(ISERROR(HLOOKUP($B162,INDIRECT("'Monthly Resource Report'!"&amp;'Coleman Validation'!H$665666&amp;":"&amp;'Coleman Validation'!H$665667),'Coleman Validation'!H$665668,FALSE)),0,HLOOKUP($B162,INDIRECT("'Monthly Resource Report'!"&amp;'Coleman Validation'!H$665666&amp;":"&amp;'Coleman Validation'!H$665667),'Coleman Validation'!H$665668,FALSE))</f>
        <v>2.5600017058873048</v>
      </c>
      <c r="I162" s="317">
        <f ca="1">+IF(ISERROR(HLOOKUP($B162,INDIRECT("'Monthly Resource Report'!"&amp;'Coleman Validation'!I$665666&amp;":"&amp;'Coleman Validation'!I$665667),'Coleman Validation'!I$665668,FALSE)),0,HLOOKUP($B162,INDIRECT("'Monthly Resource Report'!"&amp;'Coleman Validation'!I$665666&amp;":"&amp;'Coleman Validation'!I$665667),'Coleman Validation'!I$665668,FALSE))</f>
        <v>0.32736973323622226</v>
      </c>
      <c r="J162" s="318">
        <f ca="1">+IF(ISERROR(HLOOKUP($B162,INDIRECT("'Monthly Resource Report'!"&amp;'Coleman Validation'!J$665666&amp;":"&amp;'Coleman Validation'!J$665667),'Coleman Validation'!J$665668,FALSE)),0,HLOOKUP($B162,INDIRECT("'Monthly Resource Report'!"&amp;'Coleman Validation'!J$665666&amp;":"&amp;'Coleman Validation'!J$665667),'Coleman Validation'!J$665668,FALSE))</f>
        <v>0.20053211296006393</v>
      </c>
      <c r="L162" s="301">
        <v>46113</v>
      </c>
      <c r="M162" s="294">
        <v>146</v>
      </c>
      <c r="N162" s="297">
        <v>2.5596469204879893</v>
      </c>
      <c r="O162" s="299">
        <v>0.33</v>
      </c>
      <c r="P162" s="295">
        <v>0.2</v>
      </c>
      <c r="Q162" s="294">
        <f ca="1">+IF(ISERROR(HLOOKUP($B162,INDIRECT("'Monthly Resource Report'!"&amp;'Coleman Validation'!Q$665666&amp;":"&amp;'Coleman Validation'!Q$665667),'Coleman Validation'!Q$665668,FALSE)),0,HLOOKUP($B162,INDIRECT("'Monthly Resource Report'!"&amp;'Coleman Validation'!Q$665666&amp;":"&amp;'Coleman Validation'!Q$665667),'Coleman Validation'!Q$665668,FALSE))</f>
        <v>146</v>
      </c>
      <c r="R162" s="297">
        <f ca="1">+IF(ISERROR(HLOOKUP($B162,INDIRECT("'Monthly Resource Report'!"&amp;'Coleman Validation'!R$665666&amp;":"&amp;'Coleman Validation'!R$665667),'Coleman Validation'!R$665668,FALSE)),0,HLOOKUP($B162,INDIRECT("'Monthly Resource Report'!"&amp;'Coleman Validation'!R$665666&amp;":"&amp;'Coleman Validation'!R$665667),'Coleman Validation'!R$665668,FALSE))</f>
        <v>2.5600016033563593</v>
      </c>
      <c r="S162" s="317">
        <f ca="1">+IF(ISERROR(HLOOKUP($B162,INDIRECT("'Monthly Resource Report'!"&amp;'Coleman Validation'!S$665666&amp;":"&amp;'Coleman Validation'!S$665667),'Coleman Validation'!S$665668,FALSE)),0,HLOOKUP($B162,INDIRECT("'Monthly Resource Report'!"&amp;'Coleman Validation'!S$665666&amp;":"&amp;'Coleman Validation'!S$665667),'Coleman Validation'!S$665668,FALSE))</f>
        <v>0.32718707376832545</v>
      </c>
      <c r="T162" s="318">
        <f ca="1">+IF(ISERROR(HLOOKUP($B162,INDIRECT("'Monthly Resource Report'!"&amp;'Coleman Validation'!T$665666&amp;":"&amp;'Coleman Validation'!T$665667),'Coleman Validation'!T$665668,FALSE)),0,HLOOKUP($B162,INDIRECT("'Monthly Resource Report'!"&amp;'Coleman Validation'!T$665666&amp;":"&amp;'Coleman Validation'!T$665667),'Coleman Validation'!T$665668,FALSE))</f>
        <v>0.20040917430285526</v>
      </c>
      <c r="V162" s="301">
        <v>46113</v>
      </c>
      <c r="W162" s="294">
        <v>151</v>
      </c>
      <c r="X162" s="297">
        <v>2.5596469204879893</v>
      </c>
      <c r="Y162" s="299">
        <v>0.33</v>
      </c>
      <c r="Z162" s="295">
        <v>0.2</v>
      </c>
      <c r="AA162" s="294">
        <f ca="1">+IF(ISERROR(HLOOKUP($B162,INDIRECT("'Monthly Resource Report'!"&amp;'Coleman Validation'!AA$665666&amp;":"&amp;'Coleman Validation'!AA$665667),'Coleman Validation'!AA$665668,FALSE)),0,HLOOKUP($B162,INDIRECT("'Monthly Resource Report'!"&amp;'Coleman Validation'!AA$665666&amp;":"&amp;'Coleman Validation'!AA$665667),'Coleman Validation'!AA$665668,FALSE))</f>
        <v>151</v>
      </c>
      <c r="AB162" s="297">
        <f ca="1">+IF(ISERROR(HLOOKUP($B162,INDIRECT("'Monthly Resource Report'!"&amp;'Coleman Validation'!AB$665666&amp;":"&amp;'Coleman Validation'!AB$665667),'Coleman Validation'!AB$665668,FALSE)),0,HLOOKUP($B162,INDIRECT("'Monthly Resource Report'!"&amp;'Coleman Validation'!AB$665666&amp;":"&amp;'Coleman Validation'!AB$665667),'Coleman Validation'!AB$665668,FALSE))</f>
        <v>2.5600008685079034</v>
      </c>
      <c r="AC162" s="317">
        <f ca="1">+IF(ISERROR(HLOOKUP($B162,INDIRECT("'Monthly Resource Report'!"&amp;'Coleman Validation'!AC$665666&amp;":"&amp;'Coleman Validation'!AC$665667),'Coleman Validation'!AC$665668,FALSE)),0,HLOOKUP($B162,INDIRECT("'Monthly Resource Report'!"&amp;'Coleman Validation'!AC$665666&amp;":"&amp;'Coleman Validation'!AC$665667),'Coleman Validation'!AC$665668,FALSE))</f>
        <v>0.32729912583693971</v>
      </c>
      <c r="AD162" s="318">
        <f ca="1">+IF(ISERROR(HLOOKUP($B162,INDIRECT("'Monthly Resource Report'!"&amp;'Coleman Validation'!AD$665666&amp;":"&amp;'Coleman Validation'!AD$665667),'Coleman Validation'!AD$665668,FALSE)),0,HLOOKUP($B162,INDIRECT("'Monthly Resource Report'!"&amp;'Coleman Validation'!AD$665666&amp;":"&amp;'Coleman Validation'!AD$665667),'Coleman Validation'!AD$665668,FALSE))</f>
        <v>0.2021437303118373</v>
      </c>
    </row>
    <row r="163" spans="2:30" s="29" customFormat="1">
      <c r="B163" s="301">
        <v>46143</v>
      </c>
      <c r="C163" s="294">
        <v>146</v>
      </c>
      <c r="D163" s="297">
        <v>2.5596469204879893</v>
      </c>
      <c r="E163" s="299">
        <v>0.33</v>
      </c>
      <c r="F163" s="295">
        <v>0.2</v>
      </c>
      <c r="G163" s="294">
        <f ca="1">+IF(ISERROR(HLOOKUP($B163,INDIRECT("'Monthly Resource Report'!"&amp;'Coleman Validation'!G$665666&amp;":"&amp;'Coleman Validation'!G$665667),'Coleman Validation'!G$665668,FALSE)),0,HLOOKUP($B163,INDIRECT("'Monthly Resource Report'!"&amp;'Coleman Validation'!G$665666&amp;":"&amp;'Coleman Validation'!G$665667),'Coleman Validation'!G$665668,FALSE))</f>
        <v>146</v>
      </c>
      <c r="H163" s="297">
        <f ca="1">+IF(ISERROR(HLOOKUP($B163,INDIRECT("'Monthly Resource Report'!"&amp;'Coleman Validation'!H$665666&amp;":"&amp;'Coleman Validation'!H$665667),'Coleman Validation'!H$665668,FALSE)),0,HLOOKUP($B163,INDIRECT("'Monthly Resource Report'!"&amp;'Coleman Validation'!H$665666&amp;":"&amp;'Coleman Validation'!H$665667),'Coleman Validation'!H$665668,FALSE))</f>
        <v>2.5600024114874493</v>
      </c>
      <c r="I163" s="317">
        <f ca="1">+IF(ISERROR(HLOOKUP($B163,INDIRECT("'Monthly Resource Report'!"&amp;'Coleman Validation'!I$665666&amp;":"&amp;'Coleman Validation'!I$665667),'Coleman Validation'!I$665668,FALSE)),0,HLOOKUP($B163,INDIRECT("'Monthly Resource Report'!"&amp;'Coleman Validation'!I$665666&amp;":"&amp;'Coleman Validation'!I$665667),'Coleman Validation'!I$665668,FALSE))</f>
        <v>0.32654844642730158</v>
      </c>
      <c r="J163" s="318">
        <f ca="1">+IF(ISERROR(HLOOKUP($B163,INDIRECT("'Monthly Resource Report'!"&amp;'Coleman Validation'!J$665666&amp;":"&amp;'Coleman Validation'!J$665667),'Coleman Validation'!J$665668,FALSE)),0,HLOOKUP($B163,INDIRECT("'Monthly Resource Report'!"&amp;'Coleman Validation'!J$665666&amp;":"&amp;'Coleman Validation'!J$665667),'Coleman Validation'!J$665668,FALSE))</f>
        <v>0.20017342125382659</v>
      </c>
      <c r="L163" s="301">
        <v>46143</v>
      </c>
      <c r="M163" s="294">
        <v>146</v>
      </c>
      <c r="N163" s="297">
        <v>2.5596469204879893</v>
      </c>
      <c r="O163" s="299">
        <v>0.33</v>
      </c>
      <c r="P163" s="295">
        <v>0.2</v>
      </c>
      <c r="Q163" s="294">
        <f ca="1">+IF(ISERROR(HLOOKUP($B163,INDIRECT("'Monthly Resource Report'!"&amp;'Coleman Validation'!Q$665666&amp;":"&amp;'Coleman Validation'!Q$665667),'Coleman Validation'!Q$665668,FALSE)),0,HLOOKUP($B163,INDIRECT("'Monthly Resource Report'!"&amp;'Coleman Validation'!Q$665666&amp;":"&amp;'Coleman Validation'!Q$665667),'Coleman Validation'!Q$665668,FALSE))</f>
        <v>146</v>
      </c>
      <c r="R163" s="297">
        <f ca="1">+IF(ISERROR(HLOOKUP($B163,INDIRECT("'Monthly Resource Report'!"&amp;'Coleman Validation'!R$665666&amp;":"&amp;'Coleman Validation'!R$665667),'Coleman Validation'!R$665668,FALSE)),0,HLOOKUP($B163,INDIRECT("'Monthly Resource Report'!"&amp;'Coleman Validation'!R$665666&amp;":"&amp;'Coleman Validation'!R$665667),'Coleman Validation'!R$665668,FALSE))</f>
        <v>2.560002637159779</v>
      </c>
      <c r="S163" s="317">
        <f ca="1">+IF(ISERROR(HLOOKUP($B163,INDIRECT("'Monthly Resource Report'!"&amp;'Coleman Validation'!S$665666&amp;":"&amp;'Coleman Validation'!S$665667),'Coleman Validation'!S$665668,FALSE)),0,HLOOKUP($B163,INDIRECT("'Monthly Resource Report'!"&amp;'Coleman Validation'!S$665666&amp;":"&amp;'Coleman Validation'!S$665667),'Coleman Validation'!S$665668,FALSE))</f>
        <v>0.32648244288437772</v>
      </c>
      <c r="T163" s="318">
        <f ca="1">+IF(ISERROR(HLOOKUP($B163,INDIRECT("'Monthly Resource Report'!"&amp;'Coleman Validation'!T$665666&amp;":"&amp;'Coleman Validation'!T$665667),'Coleman Validation'!T$665668,FALSE)),0,HLOOKUP($B163,INDIRECT("'Monthly Resource Report'!"&amp;'Coleman Validation'!T$665666&amp;":"&amp;'Coleman Validation'!T$665667),'Coleman Validation'!T$665668,FALSE))</f>
        <v>0.20060224168914828</v>
      </c>
      <c r="V163" s="301">
        <v>46143</v>
      </c>
      <c r="W163" s="294">
        <v>151</v>
      </c>
      <c r="X163" s="297">
        <v>2.5596469204879893</v>
      </c>
      <c r="Y163" s="299">
        <v>0.33</v>
      </c>
      <c r="Z163" s="295">
        <v>0.2</v>
      </c>
      <c r="AA163" s="294">
        <f ca="1">+IF(ISERROR(HLOOKUP($B163,INDIRECT("'Monthly Resource Report'!"&amp;'Coleman Validation'!AA$665666&amp;":"&amp;'Coleman Validation'!AA$665667),'Coleman Validation'!AA$665668,FALSE)),0,HLOOKUP($B163,INDIRECT("'Monthly Resource Report'!"&amp;'Coleman Validation'!AA$665666&amp;":"&amp;'Coleman Validation'!AA$665667),'Coleman Validation'!AA$665668,FALSE))</f>
        <v>151</v>
      </c>
      <c r="AB163" s="297">
        <f ca="1">+IF(ISERROR(HLOOKUP($B163,INDIRECT("'Monthly Resource Report'!"&amp;'Coleman Validation'!AB$665666&amp;":"&amp;'Coleman Validation'!AB$665667),'Coleman Validation'!AB$665668,FALSE)),0,HLOOKUP($B163,INDIRECT("'Monthly Resource Report'!"&amp;'Coleman Validation'!AB$665666&amp;":"&amp;'Coleman Validation'!AB$665667),'Coleman Validation'!AB$665668,FALSE))</f>
        <v>2.5599981514304666</v>
      </c>
      <c r="AC163" s="317">
        <f ca="1">+IF(ISERROR(HLOOKUP($B163,INDIRECT("'Monthly Resource Report'!"&amp;'Coleman Validation'!AC$665666&amp;":"&amp;'Coleman Validation'!AC$665667),'Coleman Validation'!AC$665668,FALSE)),0,HLOOKUP($B163,INDIRECT("'Monthly Resource Report'!"&amp;'Coleman Validation'!AC$665666&amp;":"&amp;'Coleman Validation'!AC$665667),'Coleman Validation'!AC$665668,FALSE))</f>
        <v>0.32757956037354247</v>
      </c>
      <c r="AD163" s="318">
        <f ca="1">+IF(ISERROR(HLOOKUP($B163,INDIRECT("'Monthly Resource Report'!"&amp;'Coleman Validation'!AD$665666&amp;":"&amp;'Coleman Validation'!AD$665667),'Coleman Validation'!AD$665668,FALSE)),0,HLOOKUP($B163,INDIRECT("'Monthly Resource Report'!"&amp;'Coleman Validation'!AD$665666&amp;":"&amp;'Coleman Validation'!AD$665667),'Coleman Validation'!AD$665668,FALSE))</f>
        <v>0.20087481894197284</v>
      </c>
    </row>
    <row r="164" spans="2:30" s="29" customFormat="1">
      <c r="B164" s="301">
        <v>46174</v>
      </c>
      <c r="C164" s="294">
        <v>146</v>
      </c>
      <c r="D164" s="297">
        <v>2.5596469204879893</v>
      </c>
      <c r="E164" s="299">
        <v>0.33</v>
      </c>
      <c r="F164" s="295">
        <v>0.2</v>
      </c>
      <c r="G164" s="294">
        <f ca="1">+IF(ISERROR(HLOOKUP($B164,INDIRECT("'Monthly Resource Report'!"&amp;'Coleman Validation'!G$665666&amp;":"&amp;'Coleman Validation'!G$665667),'Coleman Validation'!G$665668,FALSE)),0,HLOOKUP($B164,INDIRECT("'Monthly Resource Report'!"&amp;'Coleman Validation'!G$665666&amp;":"&amp;'Coleman Validation'!G$665667),'Coleman Validation'!G$665668,FALSE))</f>
        <v>146</v>
      </c>
      <c r="H164" s="297">
        <f ca="1">+IF(ISERROR(HLOOKUP($B164,INDIRECT("'Monthly Resource Report'!"&amp;'Coleman Validation'!H$665666&amp;":"&amp;'Coleman Validation'!H$665667),'Coleman Validation'!H$665668,FALSE)),0,HLOOKUP($B164,INDIRECT("'Monthly Resource Report'!"&amp;'Coleman Validation'!H$665666&amp;":"&amp;'Coleman Validation'!H$665667),'Coleman Validation'!H$665668,FALSE))</f>
        <v>2.5600025653882486</v>
      </c>
      <c r="I164" s="317">
        <f ca="1">+IF(ISERROR(HLOOKUP($B164,INDIRECT("'Monthly Resource Report'!"&amp;'Coleman Validation'!I$665666&amp;":"&amp;'Coleman Validation'!I$665667),'Coleman Validation'!I$665668,FALSE)),0,HLOOKUP($B164,INDIRECT("'Monthly Resource Report'!"&amp;'Coleman Validation'!I$665666&amp;":"&amp;'Coleman Validation'!I$665667),'Coleman Validation'!I$665668,FALSE))</f>
        <v>0.32565792447236824</v>
      </c>
      <c r="J164" s="318">
        <f ca="1">+IF(ISERROR(HLOOKUP($B164,INDIRECT("'Monthly Resource Report'!"&amp;'Coleman Validation'!J$665666&amp;":"&amp;'Coleman Validation'!J$665667),'Coleman Validation'!J$665668,FALSE)),0,HLOOKUP($B164,INDIRECT("'Monthly Resource Report'!"&amp;'Coleman Validation'!J$665666&amp;":"&amp;'Coleman Validation'!J$665667),'Coleman Validation'!J$665668,FALSE))</f>
        <v>0.20037075876965807</v>
      </c>
      <c r="L164" s="301">
        <v>46174</v>
      </c>
      <c r="M164" s="294">
        <v>146</v>
      </c>
      <c r="N164" s="297">
        <v>2.5596469204879893</v>
      </c>
      <c r="O164" s="299">
        <v>0.33</v>
      </c>
      <c r="P164" s="295">
        <v>0.2</v>
      </c>
      <c r="Q164" s="294">
        <f ca="1">+IF(ISERROR(HLOOKUP($B164,INDIRECT("'Monthly Resource Report'!"&amp;'Coleman Validation'!Q$665666&amp;":"&amp;'Coleman Validation'!Q$665667),'Coleman Validation'!Q$665668,FALSE)),0,HLOOKUP($B164,INDIRECT("'Monthly Resource Report'!"&amp;'Coleman Validation'!Q$665666&amp;":"&amp;'Coleman Validation'!Q$665667),'Coleman Validation'!Q$665668,FALSE))</f>
        <v>146</v>
      </c>
      <c r="R164" s="297">
        <f ca="1">+IF(ISERROR(HLOOKUP($B164,INDIRECT("'Monthly Resource Report'!"&amp;'Coleman Validation'!R$665666&amp;":"&amp;'Coleman Validation'!R$665667),'Coleman Validation'!R$665668,FALSE)),0,HLOOKUP($B164,INDIRECT("'Monthly Resource Report'!"&amp;'Coleman Validation'!R$665666&amp;":"&amp;'Coleman Validation'!R$665667),'Coleman Validation'!R$665668,FALSE))</f>
        <v>2.5600026114043759</v>
      </c>
      <c r="S164" s="317">
        <f ca="1">+IF(ISERROR(HLOOKUP($B164,INDIRECT("'Monthly Resource Report'!"&amp;'Coleman Validation'!S$665666&amp;":"&amp;'Coleman Validation'!S$665667),'Coleman Validation'!S$665668,FALSE)),0,HLOOKUP($B164,INDIRECT("'Monthly Resource Report'!"&amp;'Coleman Validation'!S$665666&amp;":"&amp;'Coleman Validation'!S$665667),'Coleman Validation'!S$665668,FALSE))</f>
        <v>0.32566796985940089</v>
      </c>
      <c r="T164" s="318">
        <f ca="1">+IF(ISERROR(HLOOKUP($B164,INDIRECT("'Monthly Resource Report'!"&amp;'Coleman Validation'!T$665666&amp;":"&amp;'Coleman Validation'!T$665667),'Coleman Validation'!T$665668,FALSE)),0,HLOOKUP($B164,INDIRECT("'Monthly Resource Report'!"&amp;'Coleman Validation'!T$665666&amp;":"&amp;'Coleman Validation'!T$665667),'Coleman Validation'!T$665668,FALSE))</f>
        <v>0.20064170716488539</v>
      </c>
      <c r="V164" s="301">
        <v>46174</v>
      </c>
      <c r="W164" s="294">
        <v>151</v>
      </c>
      <c r="X164" s="297">
        <v>2.5596469204879893</v>
      </c>
      <c r="Y164" s="299">
        <v>0.33</v>
      </c>
      <c r="Z164" s="295">
        <v>0.2</v>
      </c>
      <c r="AA164" s="294">
        <f ca="1">+IF(ISERROR(HLOOKUP($B164,INDIRECT("'Monthly Resource Report'!"&amp;'Coleman Validation'!AA$665666&amp;":"&amp;'Coleman Validation'!AA$665667),'Coleman Validation'!AA$665668,FALSE)),0,HLOOKUP($B164,INDIRECT("'Monthly Resource Report'!"&amp;'Coleman Validation'!AA$665666&amp;":"&amp;'Coleman Validation'!AA$665667),'Coleman Validation'!AA$665668,FALSE))</f>
        <v>151</v>
      </c>
      <c r="AB164" s="297">
        <f ca="1">+IF(ISERROR(HLOOKUP($B164,INDIRECT("'Monthly Resource Report'!"&amp;'Coleman Validation'!AB$665666&amp;":"&amp;'Coleman Validation'!AB$665667),'Coleman Validation'!AB$665668,FALSE)),0,HLOOKUP($B164,INDIRECT("'Monthly Resource Report'!"&amp;'Coleman Validation'!AB$665666&amp;":"&amp;'Coleman Validation'!AB$665667),'Coleman Validation'!AB$665668,FALSE))</f>
        <v>2.5599981707925639</v>
      </c>
      <c r="AC164" s="317">
        <f ca="1">+IF(ISERROR(HLOOKUP($B164,INDIRECT("'Monthly Resource Report'!"&amp;'Coleman Validation'!AC$665666&amp;":"&amp;'Coleman Validation'!AC$665667),'Coleman Validation'!AC$665668,FALSE)),0,HLOOKUP($B164,INDIRECT("'Monthly Resource Report'!"&amp;'Coleman Validation'!AC$665666&amp;":"&amp;'Coleman Validation'!AC$665667),'Coleman Validation'!AC$665668,FALSE))</f>
        <v>0.32672888326964683</v>
      </c>
      <c r="AD164" s="318">
        <f ca="1">+IF(ISERROR(HLOOKUP($B164,INDIRECT("'Monthly Resource Report'!"&amp;'Coleman Validation'!AD$665666&amp;":"&amp;'Coleman Validation'!AD$665667),'Coleman Validation'!AD$665668,FALSE)),0,HLOOKUP($B164,INDIRECT("'Monthly Resource Report'!"&amp;'Coleman Validation'!AD$665666&amp;":"&amp;'Coleman Validation'!AD$665667),'Coleman Validation'!AD$665668,FALSE))</f>
        <v>0.20064745369653944</v>
      </c>
    </row>
    <row r="165" spans="2:30" s="29" customFormat="1">
      <c r="B165" s="301">
        <v>46204</v>
      </c>
      <c r="C165" s="294">
        <v>146</v>
      </c>
      <c r="D165" s="297">
        <v>2.5596469204879893</v>
      </c>
      <c r="E165" s="299">
        <v>0.33</v>
      </c>
      <c r="F165" s="295">
        <v>0.2</v>
      </c>
      <c r="G165" s="294">
        <f ca="1">+IF(ISERROR(HLOOKUP($B165,INDIRECT("'Monthly Resource Report'!"&amp;'Coleman Validation'!G$665666&amp;":"&amp;'Coleman Validation'!G$665667),'Coleman Validation'!G$665668,FALSE)),0,HLOOKUP($B165,INDIRECT("'Monthly Resource Report'!"&amp;'Coleman Validation'!G$665666&amp;":"&amp;'Coleman Validation'!G$665667),'Coleman Validation'!G$665668,FALSE))</f>
        <v>146</v>
      </c>
      <c r="H165" s="297">
        <f ca="1">+IF(ISERROR(HLOOKUP($B165,INDIRECT("'Monthly Resource Report'!"&amp;'Coleman Validation'!H$665666&amp;":"&amp;'Coleman Validation'!H$665667),'Coleman Validation'!H$665668,FALSE)),0,HLOOKUP($B165,INDIRECT("'Monthly Resource Report'!"&amp;'Coleman Validation'!H$665666&amp;":"&amp;'Coleman Validation'!H$665667),'Coleman Validation'!H$665668,FALSE))</f>
        <v>2.5600026709687072</v>
      </c>
      <c r="I165" s="317">
        <f ca="1">+IF(ISERROR(HLOOKUP($B165,INDIRECT("'Monthly Resource Report'!"&amp;'Coleman Validation'!I$665666&amp;":"&amp;'Coleman Validation'!I$665667),'Coleman Validation'!I$665668,FALSE)),0,HLOOKUP($B165,INDIRECT("'Monthly Resource Report'!"&amp;'Coleman Validation'!I$665666&amp;":"&amp;'Coleman Validation'!I$665667),'Coleman Validation'!I$665668,FALSE))</f>
        <v>0.32727760534774214</v>
      </c>
      <c r="J165" s="318">
        <f ca="1">+IF(ISERROR(HLOOKUP($B165,INDIRECT("'Monthly Resource Report'!"&amp;'Coleman Validation'!J$665666&amp;":"&amp;'Coleman Validation'!J$665667),'Coleman Validation'!J$665668,FALSE)),0,HLOOKUP($B165,INDIRECT("'Monthly Resource Report'!"&amp;'Coleman Validation'!J$665666&amp;":"&amp;'Coleman Validation'!J$665667),'Coleman Validation'!J$665668,FALSE))</f>
        <v>0.20069551887745549</v>
      </c>
      <c r="L165" s="301">
        <v>46204</v>
      </c>
      <c r="M165" s="294">
        <v>146</v>
      </c>
      <c r="N165" s="297">
        <v>2.5596469204879893</v>
      </c>
      <c r="O165" s="299">
        <v>0.33</v>
      </c>
      <c r="P165" s="295">
        <v>0.2</v>
      </c>
      <c r="Q165" s="294">
        <f ca="1">+IF(ISERROR(HLOOKUP($B165,INDIRECT("'Monthly Resource Report'!"&amp;'Coleman Validation'!Q$665666&amp;":"&amp;'Coleman Validation'!Q$665667),'Coleman Validation'!Q$665668,FALSE)),0,HLOOKUP($B165,INDIRECT("'Monthly Resource Report'!"&amp;'Coleman Validation'!Q$665666&amp;":"&amp;'Coleman Validation'!Q$665667),'Coleman Validation'!Q$665668,FALSE))</f>
        <v>146</v>
      </c>
      <c r="R165" s="297">
        <f ca="1">+IF(ISERROR(HLOOKUP($B165,INDIRECT("'Monthly Resource Report'!"&amp;'Coleman Validation'!R$665666&amp;":"&amp;'Coleman Validation'!R$665667),'Coleman Validation'!R$665668,FALSE)),0,HLOOKUP($B165,INDIRECT("'Monthly Resource Report'!"&amp;'Coleman Validation'!R$665666&amp;":"&amp;'Coleman Validation'!R$665667),'Coleman Validation'!R$665668,FALSE))</f>
        <v>2.5600027470785873</v>
      </c>
      <c r="S165" s="317">
        <f ca="1">+IF(ISERROR(HLOOKUP($B165,INDIRECT("'Monthly Resource Report'!"&amp;'Coleman Validation'!S$665666&amp;":"&amp;'Coleman Validation'!S$665667),'Coleman Validation'!S$665668,FALSE)),0,HLOOKUP($B165,INDIRECT("'Monthly Resource Report'!"&amp;'Coleman Validation'!S$665666&amp;":"&amp;'Coleman Validation'!S$665667),'Coleman Validation'!S$665668,FALSE))</f>
        <v>0.32761376152992949</v>
      </c>
      <c r="T165" s="318">
        <f ca="1">+IF(ISERROR(HLOOKUP($B165,INDIRECT("'Monthly Resource Report'!"&amp;'Coleman Validation'!T$665666&amp;":"&amp;'Coleman Validation'!T$665667),'Coleman Validation'!T$665668,FALSE)),0,HLOOKUP($B165,INDIRECT("'Monthly Resource Report'!"&amp;'Coleman Validation'!T$665666&amp;":"&amp;'Coleman Validation'!T$665667),'Coleman Validation'!T$665668,FALSE))</f>
        <v>0.2003955834615406</v>
      </c>
      <c r="V165" s="301">
        <v>46204</v>
      </c>
      <c r="W165" s="294">
        <v>151</v>
      </c>
      <c r="X165" s="297">
        <v>2.5596469204879893</v>
      </c>
      <c r="Y165" s="299">
        <v>0.33</v>
      </c>
      <c r="Z165" s="295">
        <v>0.2</v>
      </c>
      <c r="AA165" s="294">
        <f ca="1">+IF(ISERROR(HLOOKUP($B165,INDIRECT("'Monthly Resource Report'!"&amp;'Coleman Validation'!AA$665666&amp;":"&amp;'Coleman Validation'!AA$665667),'Coleman Validation'!AA$665668,FALSE)),0,HLOOKUP($B165,INDIRECT("'Monthly Resource Report'!"&amp;'Coleman Validation'!AA$665666&amp;":"&amp;'Coleman Validation'!AA$665667),'Coleman Validation'!AA$665668,FALSE))</f>
        <v>151</v>
      </c>
      <c r="AB165" s="297">
        <f ca="1">+IF(ISERROR(HLOOKUP($B165,INDIRECT("'Monthly Resource Report'!"&amp;'Coleman Validation'!AB$665666&amp;":"&amp;'Coleman Validation'!AB$665667),'Coleman Validation'!AB$665668,FALSE)),0,HLOOKUP($B165,INDIRECT("'Monthly Resource Report'!"&amp;'Coleman Validation'!AB$665666&amp;":"&amp;'Coleman Validation'!AB$665667),'Coleman Validation'!AB$665668,FALSE))</f>
        <v>2.5599984482681544</v>
      </c>
      <c r="AC165" s="317">
        <f ca="1">+IF(ISERROR(HLOOKUP($B165,INDIRECT("'Monthly Resource Report'!"&amp;'Coleman Validation'!AC$665666&amp;":"&amp;'Coleman Validation'!AC$665667),'Coleman Validation'!AC$665668,FALSE)),0,HLOOKUP($B165,INDIRECT("'Monthly Resource Report'!"&amp;'Coleman Validation'!AC$665666&amp;":"&amp;'Coleman Validation'!AC$665667),'Coleman Validation'!AC$665668,FALSE))</f>
        <v>0.32790018347214489</v>
      </c>
      <c r="AD165" s="318">
        <f ca="1">+IF(ISERROR(HLOOKUP($B165,INDIRECT("'Monthly Resource Report'!"&amp;'Coleman Validation'!AD$665666&amp;":"&amp;'Coleman Validation'!AD$665667),'Coleman Validation'!AD$665668,FALSE)),0,HLOOKUP($B165,INDIRECT("'Monthly Resource Report'!"&amp;'Coleman Validation'!AD$665666&amp;":"&amp;'Coleman Validation'!AD$665667),'Coleman Validation'!AD$665668,FALSE))</f>
        <v>0.20060709824043724</v>
      </c>
    </row>
    <row r="166" spans="2:30" s="29" customFormat="1">
      <c r="B166" s="301">
        <v>46235</v>
      </c>
      <c r="C166" s="294">
        <v>146</v>
      </c>
      <c r="D166" s="297">
        <v>2.5596469204879893</v>
      </c>
      <c r="E166" s="299">
        <v>0.33</v>
      </c>
      <c r="F166" s="295">
        <v>0.2</v>
      </c>
      <c r="G166" s="294">
        <f ca="1">+IF(ISERROR(HLOOKUP($B166,INDIRECT("'Monthly Resource Report'!"&amp;'Coleman Validation'!G$665666&amp;":"&amp;'Coleman Validation'!G$665667),'Coleman Validation'!G$665668,FALSE)),0,HLOOKUP($B166,INDIRECT("'Monthly Resource Report'!"&amp;'Coleman Validation'!G$665666&amp;":"&amp;'Coleman Validation'!G$665667),'Coleman Validation'!G$665668,FALSE))</f>
        <v>146</v>
      </c>
      <c r="H166" s="297">
        <f ca="1">+IF(ISERROR(HLOOKUP($B166,INDIRECT("'Monthly Resource Report'!"&amp;'Coleman Validation'!H$665666&amp;":"&amp;'Coleman Validation'!H$665667),'Coleman Validation'!H$665668,FALSE)),0,HLOOKUP($B166,INDIRECT("'Monthly Resource Report'!"&amp;'Coleman Validation'!H$665666&amp;":"&amp;'Coleman Validation'!H$665667),'Coleman Validation'!H$665668,FALSE))</f>
        <v>2.5600030733687298</v>
      </c>
      <c r="I166" s="317">
        <f ca="1">+IF(ISERROR(HLOOKUP($B166,INDIRECT("'Monthly Resource Report'!"&amp;'Coleman Validation'!I$665666&amp;":"&amp;'Coleman Validation'!I$665667),'Coleman Validation'!I$665668,FALSE)),0,HLOOKUP($B166,INDIRECT("'Monthly Resource Report'!"&amp;'Coleman Validation'!I$665666&amp;":"&amp;'Coleman Validation'!I$665667),'Coleman Validation'!I$665668,FALSE))</f>
        <v>0.327638874678845</v>
      </c>
      <c r="J166" s="318">
        <f ca="1">+IF(ISERROR(HLOOKUP($B166,INDIRECT("'Monthly Resource Report'!"&amp;'Coleman Validation'!J$665666&amp;":"&amp;'Coleman Validation'!J$665667),'Coleman Validation'!J$665668,FALSE)),0,HLOOKUP($B166,INDIRECT("'Monthly Resource Report'!"&amp;'Coleman Validation'!J$665666&amp;":"&amp;'Coleman Validation'!J$665667),'Coleman Validation'!J$665668,FALSE))</f>
        <v>0.20016367653225439</v>
      </c>
      <c r="L166" s="301">
        <v>46235</v>
      </c>
      <c r="M166" s="294">
        <v>146</v>
      </c>
      <c r="N166" s="297">
        <v>2.5596469204879893</v>
      </c>
      <c r="O166" s="299">
        <v>0.33</v>
      </c>
      <c r="P166" s="295">
        <v>0.2</v>
      </c>
      <c r="Q166" s="294">
        <f ca="1">+IF(ISERROR(HLOOKUP($B166,INDIRECT("'Monthly Resource Report'!"&amp;'Coleman Validation'!Q$665666&amp;":"&amp;'Coleman Validation'!Q$665667),'Coleman Validation'!Q$665668,FALSE)),0,HLOOKUP($B166,INDIRECT("'Monthly Resource Report'!"&amp;'Coleman Validation'!Q$665666&amp;":"&amp;'Coleman Validation'!Q$665667),'Coleman Validation'!Q$665668,FALSE))</f>
        <v>146</v>
      </c>
      <c r="R166" s="297">
        <f ca="1">+IF(ISERROR(HLOOKUP($B166,INDIRECT("'Monthly Resource Report'!"&amp;'Coleman Validation'!R$665666&amp;":"&amp;'Coleman Validation'!R$665667),'Coleman Validation'!R$665668,FALSE)),0,HLOOKUP($B166,INDIRECT("'Monthly Resource Report'!"&amp;'Coleman Validation'!R$665666&amp;":"&amp;'Coleman Validation'!R$665667),'Coleman Validation'!R$665668,FALSE))</f>
        <v>2.560002754178937</v>
      </c>
      <c r="S166" s="317">
        <f ca="1">+IF(ISERROR(HLOOKUP($B166,INDIRECT("'Monthly Resource Report'!"&amp;'Coleman Validation'!S$665666&amp;":"&amp;'Coleman Validation'!S$665667),'Coleman Validation'!S$665668,FALSE)),0,HLOOKUP($B166,INDIRECT("'Monthly Resource Report'!"&amp;'Coleman Validation'!S$665666&amp;":"&amp;'Coleman Validation'!S$665667),'Coleman Validation'!S$665668,FALSE))</f>
        <v>0.32764616384070644</v>
      </c>
      <c r="T166" s="318">
        <f ca="1">+IF(ISERROR(HLOOKUP($B166,INDIRECT("'Monthly Resource Report'!"&amp;'Coleman Validation'!T$665666&amp;":"&amp;'Coleman Validation'!T$665667),'Coleman Validation'!T$665668,FALSE)),0,HLOOKUP($B166,INDIRECT("'Monthly Resource Report'!"&amp;'Coleman Validation'!T$665666&amp;":"&amp;'Coleman Validation'!T$665667),'Coleman Validation'!T$665668,FALSE))</f>
        <v>0.20058747943609148</v>
      </c>
      <c r="V166" s="301">
        <v>46235</v>
      </c>
      <c r="W166" s="294">
        <v>151</v>
      </c>
      <c r="X166" s="297">
        <v>2.5596469204879893</v>
      </c>
      <c r="Y166" s="299">
        <v>0.33</v>
      </c>
      <c r="Z166" s="295">
        <v>0.2</v>
      </c>
      <c r="AA166" s="294">
        <f ca="1">+IF(ISERROR(HLOOKUP($B166,INDIRECT("'Monthly Resource Report'!"&amp;'Coleman Validation'!AA$665666&amp;":"&amp;'Coleman Validation'!AA$665667),'Coleman Validation'!AA$665668,FALSE)),0,HLOOKUP($B166,INDIRECT("'Monthly Resource Report'!"&amp;'Coleman Validation'!AA$665666&amp;":"&amp;'Coleman Validation'!AA$665667),'Coleman Validation'!AA$665668,FALSE))</f>
        <v>151</v>
      </c>
      <c r="AB166" s="297">
        <f ca="1">+IF(ISERROR(HLOOKUP($B166,INDIRECT("'Monthly Resource Report'!"&amp;'Coleman Validation'!AB$665666&amp;":"&amp;'Coleman Validation'!AB$665667),'Coleman Validation'!AB$665668,FALSE)),0,HLOOKUP($B166,INDIRECT("'Monthly Resource Report'!"&amp;'Coleman Validation'!AB$665666&amp;":"&amp;'Coleman Validation'!AB$665667),'Coleman Validation'!AB$665668,FALSE))</f>
        <v>2.5599974170618562</v>
      </c>
      <c r="AC166" s="317">
        <f ca="1">+IF(ISERROR(HLOOKUP($B166,INDIRECT("'Monthly Resource Report'!"&amp;'Coleman Validation'!AC$665666&amp;":"&amp;'Coleman Validation'!AC$665667),'Coleman Validation'!AC$665668,FALSE)),0,HLOOKUP($B166,INDIRECT("'Monthly Resource Report'!"&amp;'Coleman Validation'!AC$665666&amp;":"&amp;'Coleman Validation'!AC$665667),'Coleman Validation'!AC$665668,FALSE))</f>
        <v>0.32807891261345878</v>
      </c>
      <c r="AD166" s="318">
        <f ca="1">+IF(ISERROR(HLOOKUP($B166,INDIRECT("'Monthly Resource Report'!"&amp;'Coleman Validation'!AD$665666&amp;":"&amp;'Coleman Validation'!AD$665667),'Coleman Validation'!AD$665668,FALSE)),0,HLOOKUP($B166,INDIRECT("'Monthly Resource Report'!"&amp;'Coleman Validation'!AD$665666&amp;":"&amp;'Coleman Validation'!AD$665667),'Coleman Validation'!AD$665668,FALSE))</f>
        <v>0.20061092147518722</v>
      </c>
    </row>
    <row r="167" spans="2:30" s="29" customFormat="1">
      <c r="B167" s="301">
        <v>46266</v>
      </c>
      <c r="C167" s="294">
        <v>146</v>
      </c>
      <c r="D167" s="297">
        <v>2.5596469204879893</v>
      </c>
      <c r="E167" s="299">
        <v>0.33</v>
      </c>
      <c r="F167" s="295">
        <v>0.2</v>
      </c>
      <c r="G167" s="294">
        <f ca="1">+IF(ISERROR(HLOOKUP($B167,INDIRECT("'Monthly Resource Report'!"&amp;'Coleman Validation'!G$665666&amp;":"&amp;'Coleman Validation'!G$665667),'Coleman Validation'!G$665668,FALSE)),0,HLOOKUP($B167,INDIRECT("'Monthly Resource Report'!"&amp;'Coleman Validation'!G$665666&amp;":"&amp;'Coleman Validation'!G$665667),'Coleman Validation'!G$665668,FALSE))</f>
        <v>146</v>
      </c>
      <c r="H167" s="297">
        <f ca="1">+IF(ISERROR(HLOOKUP($B167,INDIRECT("'Monthly Resource Report'!"&amp;'Coleman Validation'!H$665666&amp;":"&amp;'Coleman Validation'!H$665667),'Coleman Validation'!H$665668,FALSE)),0,HLOOKUP($B167,INDIRECT("'Monthly Resource Report'!"&amp;'Coleman Validation'!H$665666&amp;":"&amp;'Coleman Validation'!H$665667),'Coleman Validation'!H$665668,FALSE))</f>
        <v>2.5600021288038364</v>
      </c>
      <c r="I167" s="317">
        <f ca="1">+IF(ISERROR(HLOOKUP($B167,INDIRECT("'Monthly Resource Report'!"&amp;'Coleman Validation'!I$665666&amp;":"&amp;'Coleman Validation'!I$665667),'Coleman Validation'!I$665668,FALSE)),0,HLOOKUP($B167,INDIRECT("'Monthly Resource Report'!"&amp;'Coleman Validation'!I$665666&amp;":"&amp;'Coleman Validation'!I$665667),'Coleman Validation'!I$665668,FALSE))</f>
        <v>0.32694145605744762</v>
      </c>
      <c r="J167" s="318">
        <f ca="1">+IF(ISERROR(HLOOKUP($B167,INDIRECT("'Monthly Resource Report'!"&amp;'Coleman Validation'!J$665666&amp;":"&amp;'Coleman Validation'!J$665667),'Coleman Validation'!J$665668,FALSE)),0,HLOOKUP($B167,INDIRECT("'Monthly Resource Report'!"&amp;'Coleman Validation'!J$665666&amp;":"&amp;'Coleman Validation'!J$665667),'Coleman Validation'!J$665668,FALSE))</f>
        <v>0.20054908358857892</v>
      </c>
      <c r="L167" s="301">
        <v>46266</v>
      </c>
      <c r="M167" s="294">
        <v>146</v>
      </c>
      <c r="N167" s="297">
        <v>2.5596469204879893</v>
      </c>
      <c r="O167" s="299">
        <v>0.33</v>
      </c>
      <c r="P167" s="295">
        <v>0.2</v>
      </c>
      <c r="Q167" s="294">
        <f ca="1">+IF(ISERROR(HLOOKUP($B167,INDIRECT("'Monthly Resource Report'!"&amp;'Coleman Validation'!Q$665666&amp;":"&amp;'Coleman Validation'!Q$665667),'Coleman Validation'!Q$665668,FALSE)),0,HLOOKUP($B167,INDIRECT("'Monthly Resource Report'!"&amp;'Coleman Validation'!Q$665666&amp;":"&amp;'Coleman Validation'!Q$665667),'Coleman Validation'!Q$665668,FALSE))</f>
        <v>146</v>
      </c>
      <c r="R167" s="297">
        <f ca="1">+IF(ISERROR(HLOOKUP($B167,INDIRECT("'Monthly Resource Report'!"&amp;'Coleman Validation'!R$665666&amp;":"&amp;'Coleman Validation'!R$665667),'Coleman Validation'!R$665668,FALSE)),0,HLOOKUP($B167,INDIRECT("'Monthly Resource Report'!"&amp;'Coleman Validation'!R$665666&amp;":"&amp;'Coleman Validation'!R$665667),'Coleman Validation'!R$665668,FALSE))</f>
        <v>2.5600019669996246</v>
      </c>
      <c r="S167" s="317">
        <f ca="1">+IF(ISERROR(HLOOKUP($B167,INDIRECT("'Monthly Resource Report'!"&amp;'Coleman Validation'!S$665666&amp;":"&amp;'Coleman Validation'!S$665667),'Coleman Validation'!S$665668,FALSE)),0,HLOOKUP($B167,INDIRECT("'Monthly Resource Report'!"&amp;'Coleman Validation'!S$665666&amp;":"&amp;'Coleman Validation'!S$665667),'Coleman Validation'!S$665668,FALSE))</f>
        <v>0.3266385136647646</v>
      </c>
      <c r="T167" s="318">
        <f ca="1">+IF(ISERROR(HLOOKUP($B167,INDIRECT("'Monthly Resource Report'!"&amp;'Coleman Validation'!T$665666&amp;":"&amp;'Coleman Validation'!T$665667),'Coleman Validation'!T$665668,FALSE)),0,HLOOKUP($B167,INDIRECT("'Monthly Resource Report'!"&amp;'Coleman Validation'!T$665666&amp;":"&amp;'Coleman Validation'!T$665667),'Coleman Validation'!T$665668,FALSE))</f>
        <v>0.20041906663655693</v>
      </c>
      <c r="V167" s="301">
        <v>46266</v>
      </c>
      <c r="W167" s="294">
        <v>151</v>
      </c>
      <c r="X167" s="297">
        <v>2.5596469204879893</v>
      </c>
      <c r="Y167" s="299">
        <v>0.33</v>
      </c>
      <c r="Z167" s="295">
        <v>0.2</v>
      </c>
      <c r="AA167" s="294">
        <f ca="1">+IF(ISERROR(HLOOKUP($B167,INDIRECT("'Monthly Resource Report'!"&amp;'Coleman Validation'!AA$665666&amp;":"&amp;'Coleman Validation'!AA$665667),'Coleman Validation'!AA$665668,FALSE)),0,HLOOKUP($B167,INDIRECT("'Monthly Resource Report'!"&amp;'Coleman Validation'!AA$665666&amp;":"&amp;'Coleman Validation'!AA$665667),'Coleman Validation'!AA$665668,FALSE))</f>
        <v>151</v>
      </c>
      <c r="AB167" s="297">
        <f ca="1">+IF(ISERROR(HLOOKUP($B167,INDIRECT("'Monthly Resource Report'!"&amp;'Coleman Validation'!AB$665666&amp;":"&amp;'Coleman Validation'!AB$665667),'Coleman Validation'!AB$665668,FALSE)),0,HLOOKUP($B167,INDIRECT("'Monthly Resource Report'!"&amp;'Coleman Validation'!AB$665666&amp;":"&amp;'Coleman Validation'!AB$665667),'Coleman Validation'!AB$665668,FALSE))</f>
        <v>2.5599984630922585</v>
      </c>
      <c r="AC167" s="317">
        <f ca="1">+IF(ISERROR(HLOOKUP($B167,INDIRECT("'Monthly Resource Report'!"&amp;'Coleman Validation'!AC$665666&amp;":"&amp;'Coleman Validation'!AC$665667),'Coleman Validation'!AC$665668,FALSE)),0,HLOOKUP($B167,INDIRECT("'Monthly Resource Report'!"&amp;'Coleman Validation'!AC$665666&amp;":"&amp;'Coleman Validation'!AC$665667),'Coleman Validation'!AC$665668,FALSE))</f>
        <v>0.32713202414466636</v>
      </c>
      <c r="AD167" s="318">
        <f ca="1">+IF(ISERROR(HLOOKUP($B167,INDIRECT("'Monthly Resource Report'!"&amp;'Coleman Validation'!AD$665666&amp;":"&amp;'Coleman Validation'!AD$665667),'Coleman Validation'!AD$665668,FALSE)),0,HLOOKUP($B167,INDIRECT("'Monthly Resource Report'!"&amp;'Coleman Validation'!AD$665666&amp;":"&amp;'Coleman Validation'!AD$665667),'Coleman Validation'!AD$665668,FALSE))</f>
        <v>0.20086528934944284</v>
      </c>
    </row>
    <row r="168" spans="2:30" s="29" customFormat="1">
      <c r="B168" s="301">
        <v>46296</v>
      </c>
      <c r="C168" s="294">
        <v>146</v>
      </c>
      <c r="D168" s="297">
        <v>2.5596469204879893</v>
      </c>
      <c r="E168" s="299">
        <v>0.33</v>
      </c>
      <c r="F168" s="295">
        <v>0.2</v>
      </c>
      <c r="G168" s="294">
        <f ca="1">+IF(ISERROR(HLOOKUP($B168,INDIRECT("'Monthly Resource Report'!"&amp;'Coleman Validation'!G$665666&amp;":"&amp;'Coleman Validation'!G$665667),'Coleman Validation'!G$665668,FALSE)),0,HLOOKUP($B168,INDIRECT("'Monthly Resource Report'!"&amp;'Coleman Validation'!G$665666&amp;":"&amp;'Coleman Validation'!G$665667),'Coleman Validation'!G$665668,FALSE))</f>
        <v>146</v>
      </c>
      <c r="H168" s="297">
        <f ca="1">+IF(ISERROR(HLOOKUP($B168,INDIRECT("'Monthly Resource Report'!"&amp;'Coleman Validation'!H$665666&amp;":"&amp;'Coleman Validation'!H$665667),'Coleman Validation'!H$665668,FALSE)),0,HLOOKUP($B168,INDIRECT("'Monthly Resource Report'!"&amp;'Coleman Validation'!H$665666&amp;":"&amp;'Coleman Validation'!H$665667),'Coleman Validation'!H$665668,FALSE))</f>
        <v>2.5600028360450828</v>
      </c>
      <c r="I168" s="317">
        <f ca="1">+IF(ISERROR(HLOOKUP($B168,INDIRECT("'Monthly Resource Report'!"&amp;'Coleman Validation'!I$665666&amp;":"&amp;'Coleman Validation'!I$665667),'Coleman Validation'!I$665668,FALSE)),0,HLOOKUP($B168,INDIRECT("'Monthly Resource Report'!"&amp;'Coleman Validation'!I$665666&amp;":"&amp;'Coleman Validation'!I$665667),'Coleman Validation'!I$665668,FALSE))</f>
        <v>0.32784265513710559</v>
      </c>
      <c r="J168" s="318">
        <f ca="1">+IF(ISERROR(HLOOKUP($B168,INDIRECT("'Monthly Resource Report'!"&amp;'Coleman Validation'!J$665666&amp;":"&amp;'Coleman Validation'!J$665667),'Coleman Validation'!J$665668,FALSE)),0,HLOOKUP($B168,INDIRECT("'Monthly Resource Report'!"&amp;'Coleman Validation'!J$665666&amp;":"&amp;'Coleman Validation'!J$665667),'Coleman Validation'!J$665668,FALSE))</f>
        <v>0.20034828925045342</v>
      </c>
      <c r="L168" s="301">
        <v>46296</v>
      </c>
      <c r="M168" s="294">
        <v>146</v>
      </c>
      <c r="N168" s="297">
        <v>2.5596469204879893</v>
      </c>
      <c r="O168" s="299">
        <v>0.33</v>
      </c>
      <c r="P168" s="295">
        <v>0.2</v>
      </c>
      <c r="Q168" s="294">
        <f ca="1">+IF(ISERROR(HLOOKUP($B168,INDIRECT("'Monthly Resource Report'!"&amp;'Coleman Validation'!Q$665666&amp;":"&amp;'Coleman Validation'!Q$665667),'Coleman Validation'!Q$665668,FALSE)),0,HLOOKUP($B168,INDIRECT("'Monthly Resource Report'!"&amp;'Coleman Validation'!Q$665666&amp;":"&amp;'Coleman Validation'!Q$665667),'Coleman Validation'!Q$665668,FALSE))</f>
        <v>146</v>
      </c>
      <c r="R168" s="297">
        <f ca="1">+IF(ISERROR(HLOOKUP($B168,INDIRECT("'Monthly Resource Report'!"&amp;'Coleman Validation'!R$665666&amp;":"&amp;'Coleman Validation'!R$665667),'Coleman Validation'!R$665668,FALSE)),0,HLOOKUP($B168,INDIRECT("'Monthly Resource Report'!"&amp;'Coleman Validation'!R$665666&amp;":"&amp;'Coleman Validation'!R$665667),'Coleman Validation'!R$665668,FALSE))</f>
        <v>2.5600030337266717</v>
      </c>
      <c r="S168" s="317">
        <f ca="1">+IF(ISERROR(HLOOKUP($B168,INDIRECT("'Monthly Resource Report'!"&amp;'Coleman Validation'!S$665666&amp;":"&amp;'Coleman Validation'!S$665667),'Coleman Validation'!S$665668,FALSE)),0,HLOOKUP($B168,INDIRECT("'Monthly Resource Report'!"&amp;'Coleman Validation'!S$665666&amp;":"&amp;'Coleman Validation'!S$665667),'Coleman Validation'!S$665668,FALSE))</f>
        <v>0.32794877458077387</v>
      </c>
      <c r="T168" s="318">
        <f ca="1">+IF(ISERROR(HLOOKUP($B168,INDIRECT("'Monthly Resource Report'!"&amp;'Coleman Validation'!T$665666&amp;":"&amp;'Coleman Validation'!T$665667),'Coleman Validation'!T$665668,FALSE)),0,HLOOKUP($B168,INDIRECT("'Monthly Resource Report'!"&amp;'Coleman Validation'!T$665666&amp;":"&amp;'Coleman Validation'!T$665667),'Coleman Validation'!T$665668,FALSE))</f>
        <v>0.20058169071932827</v>
      </c>
      <c r="V168" s="301">
        <v>46296</v>
      </c>
      <c r="W168" s="294">
        <v>151</v>
      </c>
      <c r="X168" s="297">
        <v>2.5596469204879893</v>
      </c>
      <c r="Y168" s="299">
        <v>0.33</v>
      </c>
      <c r="Z168" s="295">
        <v>0.2</v>
      </c>
      <c r="AA168" s="294">
        <f ca="1">+IF(ISERROR(HLOOKUP($B168,INDIRECT("'Monthly Resource Report'!"&amp;'Coleman Validation'!AA$665666&amp;":"&amp;'Coleman Validation'!AA$665667),'Coleman Validation'!AA$665668,FALSE)),0,HLOOKUP($B168,INDIRECT("'Monthly Resource Report'!"&amp;'Coleman Validation'!AA$665666&amp;":"&amp;'Coleman Validation'!AA$665667),'Coleman Validation'!AA$665668,FALSE))</f>
        <v>151</v>
      </c>
      <c r="AB168" s="297">
        <f ca="1">+IF(ISERROR(HLOOKUP($B168,INDIRECT("'Monthly Resource Report'!"&amp;'Coleman Validation'!AB$665666&amp;":"&amp;'Coleman Validation'!AB$665667),'Coleman Validation'!AB$665668,FALSE)),0,HLOOKUP($B168,INDIRECT("'Monthly Resource Report'!"&amp;'Coleman Validation'!AB$665666&amp;":"&amp;'Coleman Validation'!AB$665667),'Coleman Validation'!AB$665668,FALSE))</f>
        <v>2.5599982798129912</v>
      </c>
      <c r="AC168" s="317">
        <f ca="1">+IF(ISERROR(HLOOKUP($B168,INDIRECT("'Monthly Resource Report'!"&amp;'Coleman Validation'!AC$665666&amp;":"&amp;'Coleman Validation'!AC$665667),'Coleman Validation'!AC$665668,FALSE)),0,HLOOKUP($B168,INDIRECT("'Monthly Resource Report'!"&amp;'Coleman Validation'!AC$665666&amp;":"&amp;'Coleman Validation'!AC$665667),'Coleman Validation'!AC$665668,FALSE))</f>
        <v>0.32829323977813463</v>
      </c>
      <c r="AD168" s="318">
        <f ca="1">+IF(ISERROR(HLOOKUP($B168,INDIRECT("'Monthly Resource Report'!"&amp;'Coleman Validation'!AD$665666&amp;":"&amp;'Coleman Validation'!AD$665667),'Coleman Validation'!AD$665668,FALSE)),0,HLOOKUP($B168,INDIRECT("'Monthly Resource Report'!"&amp;'Coleman Validation'!AD$665666&amp;":"&amp;'Coleman Validation'!AD$665667),'Coleman Validation'!AD$665668,FALSE))</f>
        <v>0.20059977820639474</v>
      </c>
    </row>
    <row r="169" spans="2:30" s="29" customFormat="1">
      <c r="B169" s="301">
        <v>46327</v>
      </c>
      <c r="C169" s="294">
        <v>146</v>
      </c>
      <c r="D169" s="297">
        <v>2.5596469204879893</v>
      </c>
      <c r="E169" s="299">
        <v>0.33</v>
      </c>
      <c r="F169" s="295">
        <v>0.2</v>
      </c>
      <c r="G169" s="294">
        <f ca="1">+IF(ISERROR(HLOOKUP($B169,INDIRECT("'Monthly Resource Report'!"&amp;'Coleman Validation'!G$665666&amp;":"&amp;'Coleman Validation'!G$665667),'Coleman Validation'!G$665668,FALSE)),0,HLOOKUP($B169,INDIRECT("'Monthly Resource Report'!"&amp;'Coleman Validation'!G$665666&amp;":"&amp;'Coleman Validation'!G$665667),'Coleman Validation'!G$665668,FALSE))</f>
        <v>146</v>
      </c>
      <c r="H169" s="297">
        <f ca="1">+IF(ISERROR(HLOOKUP($B169,INDIRECT("'Monthly Resource Report'!"&amp;'Coleman Validation'!H$665666&amp;":"&amp;'Coleman Validation'!H$665667),'Coleman Validation'!H$665668,FALSE)),0,HLOOKUP($B169,INDIRECT("'Monthly Resource Report'!"&amp;'Coleman Validation'!H$665666&amp;":"&amp;'Coleman Validation'!H$665667),'Coleman Validation'!H$665668,FALSE))</f>
        <v>2.5600038496909554</v>
      </c>
      <c r="I169" s="317">
        <f ca="1">+IF(ISERROR(HLOOKUP($B169,INDIRECT("'Monthly Resource Report'!"&amp;'Coleman Validation'!I$665666&amp;":"&amp;'Coleman Validation'!I$665667),'Coleman Validation'!I$665668,FALSE)),0,HLOOKUP($B169,INDIRECT("'Monthly Resource Report'!"&amp;'Coleman Validation'!I$665666&amp;":"&amp;'Coleman Validation'!I$665667),'Coleman Validation'!I$665668,FALSE))</f>
        <v>0.32822851513628509</v>
      </c>
      <c r="J169" s="318">
        <f ca="1">+IF(ISERROR(HLOOKUP($B169,INDIRECT("'Monthly Resource Report'!"&amp;'Coleman Validation'!J$665666&amp;":"&amp;'Coleman Validation'!J$665667),'Coleman Validation'!J$665668,FALSE)),0,HLOOKUP($B169,INDIRECT("'Monthly Resource Report'!"&amp;'Coleman Validation'!J$665666&amp;":"&amp;'Coleman Validation'!J$665667),'Coleman Validation'!J$665668,FALSE))</f>
        <v>0.20052119111930061</v>
      </c>
      <c r="L169" s="301">
        <v>46327</v>
      </c>
      <c r="M169" s="294">
        <v>146</v>
      </c>
      <c r="N169" s="297">
        <v>2.5596469204879893</v>
      </c>
      <c r="O169" s="299">
        <v>0.33</v>
      </c>
      <c r="P169" s="295">
        <v>0.2</v>
      </c>
      <c r="Q169" s="294">
        <f ca="1">+IF(ISERROR(HLOOKUP($B169,INDIRECT("'Monthly Resource Report'!"&amp;'Coleman Validation'!Q$665666&amp;":"&amp;'Coleman Validation'!Q$665667),'Coleman Validation'!Q$665668,FALSE)),0,HLOOKUP($B169,INDIRECT("'Monthly Resource Report'!"&amp;'Coleman Validation'!Q$665666&amp;":"&amp;'Coleman Validation'!Q$665667),'Coleman Validation'!Q$665668,FALSE))</f>
        <v>146</v>
      </c>
      <c r="R169" s="297">
        <f ca="1">+IF(ISERROR(HLOOKUP($B169,INDIRECT("'Monthly Resource Report'!"&amp;'Coleman Validation'!R$665666&amp;":"&amp;'Coleman Validation'!R$665667),'Coleman Validation'!R$665668,FALSE)),0,HLOOKUP($B169,INDIRECT("'Monthly Resource Report'!"&amp;'Coleman Validation'!R$665666&amp;":"&amp;'Coleman Validation'!R$665667),'Coleman Validation'!R$665668,FALSE))</f>
        <v>2.5600036657516494</v>
      </c>
      <c r="S169" s="317">
        <f ca="1">+IF(ISERROR(HLOOKUP($B169,INDIRECT("'Monthly Resource Report'!"&amp;'Coleman Validation'!S$665666&amp;":"&amp;'Coleman Validation'!S$665667),'Coleman Validation'!S$665668,FALSE)),0,HLOOKUP($B169,INDIRECT("'Monthly Resource Report'!"&amp;'Coleman Validation'!S$665666&amp;":"&amp;'Coleman Validation'!S$665667),'Coleman Validation'!S$665668,FALSE))</f>
        <v>0.32833655163996645</v>
      </c>
      <c r="T169" s="318">
        <f ca="1">+IF(ISERROR(HLOOKUP($B169,INDIRECT("'Monthly Resource Report'!"&amp;'Coleman Validation'!T$665666&amp;":"&amp;'Coleman Validation'!T$665667),'Coleman Validation'!T$665668,FALSE)),0,HLOOKUP($B169,INDIRECT("'Monthly Resource Report'!"&amp;'Coleman Validation'!T$665666&amp;":"&amp;'Coleman Validation'!T$665667),'Coleman Validation'!T$665668,FALSE))</f>
        <v>0.20097551741466091</v>
      </c>
      <c r="V169" s="301">
        <v>46327</v>
      </c>
      <c r="W169" s="294">
        <v>151</v>
      </c>
      <c r="X169" s="297">
        <v>2.5596469204879893</v>
      </c>
      <c r="Y169" s="299">
        <v>0.33</v>
      </c>
      <c r="Z169" s="295">
        <v>0.2</v>
      </c>
      <c r="AA169" s="294">
        <f ca="1">+IF(ISERROR(HLOOKUP($B169,INDIRECT("'Monthly Resource Report'!"&amp;'Coleman Validation'!AA$665666&amp;":"&amp;'Coleman Validation'!AA$665667),'Coleman Validation'!AA$665668,FALSE)),0,HLOOKUP($B169,INDIRECT("'Monthly Resource Report'!"&amp;'Coleman Validation'!AA$665666&amp;":"&amp;'Coleman Validation'!AA$665667),'Coleman Validation'!AA$665668,FALSE))</f>
        <v>151</v>
      </c>
      <c r="AB169" s="297">
        <f ca="1">+IF(ISERROR(HLOOKUP($B169,INDIRECT("'Monthly Resource Report'!"&amp;'Coleman Validation'!AB$665666&amp;":"&amp;'Coleman Validation'!AB$665667),'Coleman Validation'!AB$665668,FALSE)),0,HLOOKUP($B169,INDIRECT("'Monthly Resource Report'!"&amp;'Coleman Validation'!AB$665666&amp;":"&amp;'Coleman Validation'!AB$665667),'Coleman Validation'!AB$665668,FALSE))</f>
        <v>2.5599972371126825</v>
      </c>
      <c r="AC169" s="317">
        <f ca="1">+IF(ISERROR(HLOOKUP($B169,INDIRECT("'Monthly Resource Report'!"&amp;'Coleman Validation'!AC$665666&amp;":"&amp;'Coleman Validation'!AC$665667),'Coleman Validation'!AC$665668,FALSE)),0,HLOOKUP($B169,INDIRECT("'Monthly Resource Report'!"&amp;'Coleman Validation'!AC$665666&amp;":"&amp;'Coleman Validation'!AC$665667),'Coleman Validation'!AC$665668,FALSE))</f>
        <v>0.32853941023961247</v>
      </c>
      <c r="AD169" s="318">
        <f ca="1">+IF(ISERROR(HLOOKUP($B169,INDIRECT("'Monthly Resource Report'!"&amp;'Coleman Validation'!AD$665666&amp;":"&amp;'Coleman Validation'!AD$665667),'Coleman Validation'!AD$665668,FALSE)),0,HLOOKUP($B169,INDIRECT("'Monthly Resource Report'!"&amp;'Coleman Validation'!AD$665666&amp;":"&amp;'Coleman Validation'!AD$665667),'Coleman Validation'!AD$665668,FALSE))</f>
        <v>0.20083237742247259</v>
      </c>
    </row>
    <row r="170" spans="2:30" s="29" customFormat="1">
      <c r="B170" s="301">
        <v>46357</v>
      </c>
      <c r="C170" s="294">
        <v>146</v>
      </c>
      <c r="D170" s="297">
        <v>2.5596469204879893</v>
      </c>
      <c r="E170" s="299">
        <v>0.33</v>
      </c>
      <c r="F170" s="295">
        <v>0.2</v>
      </c>
      <c r="G170" s="294">
        <f ca="1">+IF(ISERROR(HLOOKUP($B170,INDIRECT("'Monthly Resource Report'!"&amp;'Coleman Validation'!G$665666&amp;":"&amp;'Coleman Validation'!G$665667),'Coleman Validation'!G$665668,FALSE)),0,HLOOKUP($B170,INDIRECT("'Monthly Resource Report'!"&amp;'Coleman Validation'!G$665666&amp;":"&amp;'Coleman Validation'!G$665667),'Coleman Validation'!G$665668,FALSE))</f>
        <v>146</v>
      </c>
      <c r="H170" s="297">
        <f ca="1">+IF(ISERROR(HLOOKUP($B170,INDIRECT("'Monthly Resource Report'!"&amp;'Coleman Validation'!H$665666&amp;":"&amp;'Coleman Validation'!H$665667),'Coleman Validation'!H$665668,FALSE)),0,HLOOKUP($B170,INDIRECT("'Monthly Resource Report'!"&amp;'Coleman Validation'!H$665666&amp;":"&amp;'Coleman Validation'!H$665667),'Coleman Validation'!H$665668,FALSE))</f>
        <v>2.5600025518883975</v>
      </c>
      <c r="I170" s="317">
        <f ca="1">+IF(ISERROR(HLOOKUP($B170,INDIRECT("'Monthly Resource Report'!"&amp;'Coleman Validation'!I$665666&amp;":"&amp;'Coleman Validation'!I$665667),'Coleman Validation'!I$665668,FALSE)),0,HLOOKUP($B170,INDIRECT("'Monthly Resource Report'!"&amp;'Coleman Validation'!I$665666&amp;":"&amp;'Coleman Validation'!I$665667),'Coleman Validation'!I$665668,FALSE))</f>
        <v>0.32743298196217979</v>
      </c>
      <c r="J170" s="318">
        <f ca="1">+IF(ISERROR(HLOOKUP($B170,INDIRECT("'Monthly Resource Report'!"&amp;'Coleman Validation'!J$665666&amp;":"&amp;'Coleman Validation'!J$665667),'Coleman Validation'!J$665668,FALSE)),0,HLOOKUP($B170,INDIRECT("'Monthly Resource Report'!"&amp;'Coleman Validation'!J$665666&amp;":"&amp;'Coleman Validation'!J$665667),'Coleman Validation'!J$665668,FALSE))</f>
        <v>0.20062289332407718</v>
      </c>
      <c r="L170" s="301">
        <v>46357</v>
      </c>
      <c r="M170" s="294">
        <v>146</v>
      </c>
      <c r="N170" s="297">
        <v>2.5596469204879893</v>
      </c>
      <c r="O170" s="299">
        <v>0.33</v>
      </c>
      <c r="P170" s="295">
        <v>0.2</v>
      </c>
      <c r="Q170" s="294">
        <f ca="1">+IF(ISERROR(HLOOKUP($B170,INDIRECT("'Monthly Resource Report'!"&amp;'Coleman Validation'!Q$665666&amp;":"&amp;'Coleman Validation'!Q$665667),'Coleman Validation'!Q$665668,FALSE)),0,HLOOKUP($B170,INDIRECT("'Monthly Resource Report'!"&amp;'Coleman Validation'!Q$665666&amp;":"&amp;'Coleman Validation'!Q$665667),'Coleman Validation'!Q$665668,FALSE))</f>
        <v>146</v>
      </c>
      <c r="R170" s="297">
        <f ca="1">+IF(ISERROR(HLOOKUP($B170,INDIRECT("'Monthly Resource Report'!"&amp;'Coleman Validation'!R$665666&amp;":"&amp;'Coleman Validation'!R$665667),'Coleman Validation'!R$665668,FALSE)),0,HLOOKUP($B170,INDIRECT("'Monthly Resource Report'!"&amp;'Coleman Validation'!R$665666&amp;":"&amp;'Coleman Validation'!R$665667),'Coleman Validation'!R$665668,FALSE))</f>
        <v>2.5600026664960107</v>
      </c>
      <c r="S170" s="317">
        <f ca="1">+IF(ISERROR(HLOOKUP($B170,INDIRECT("'Monthly Resource Report'!"&amp;'Coleman Validation'!S$665666&amp;":"&amp;'Coleman Validation'!S$665667),'Coleman Validation'!S$665668,FALSE)),0,HLOOKUP($B170,INDIRECT("'Monthly Resource Report'!"&amp;'Coleman Validation'!S$665666&amp;":"&amp;'Coleman Validation'!S$665667),'Coleman Validation'!S$665668,FALSE))</f>
        <v>0.32732551115265995</v>
      </c>
      <c r="T170" s="318">
        <f ca="1">+IF(ISERROR(HLOOKUP($B170,INDIRECT("'Monthly Resource Report'!"&amp;'Coleman Validation'!T$665666&amp;":"&amp;'Coleman Validation'!T$665667),'Coleman Validation'!T$665668,FALSE)),0,HLOOKUP($B170,INDIRECT("'Monthly Resource Report'!"&amp;'Coleman Validation'!T$665666&amp;":"&amp;'Coleman Validation'!T$665667),'Coleman Validation'!T$665668,FALSE))</f>
        <v>0.20039148573859233</v>
      </c>
      <c r="V170" s="301">
        <v>46357</v>
      </c>
      <c r="W170" s="294">
        <v>151</v>
      </c>
      <c r="X170" s="297">
        <v>2.5596469204879893</v>
      </c>
      <c r="Y170" s="299">
        <v>0.33</v>
      </c>
      <c r="Z170" s="295">
        <v>0.2</v>
      </c>
      <c r="AA170" s="294">
        <f ca="1">+IF(ISERROR(HLOOKUP($B170,INDIRECT("'Monthly Resource Report'!"&amp;'Coleman Validation'!AA$665666&amp;":"&amp;'Coleman Validation'!AA$665667),'Coleman Validation'!AA$665668,FALSE)),0,HLOOKUP($B170,INDIRECT("'Monthly Resource Report'!"&amp;'Coleman Validation'!AA$665666&amp;":"&amp;'Coleman Validation'!AA$665667),'Coleman Validation'!AA$665668,FALSE))</f>
        <v>151</v>
      </c>
      <c r="AB170" s="297">
        <f ca="1">+IF(ISERROR(HLOOKUP($B170,INDIRECT("'Monthly Resource Report'!"&amp;'Coleman Validation'!AB$665666&amp;":"&amp;'Coleman Validation'!AB$665667),'Coleman Validation'!AB$665668,FALSE)),0,HLOOKUP($B170,INDIRECT("'Monthly Resource Report'!"&amp;'Coleman Validation'!AB$665666&amp;":"&amp;'Coleman Validation'!AB$665667),'Coleman Validation'!AB$665668,FALSE))</f>
        <v>2.5599981265417</v>
      </c>
      <c r="AC170" s="317">
        <f ca="1">+IF(ISERROR(HLOOKUP($B170,INDIRECT("'Monthly Resource Report'!"&amp;'Coleman Validation'!AC$665666&amp;":"&amp;'Coleman Validation'!AC$665667),'Coleman Validation'!AC$665668,FALSE)),0,HLOOKUP($B170,INDIRECT("'Monthly Resource Report'!"&amp;'Coleman Validation'!AC$665666&amp;":"&amp;'Coleman Validation'!AC$665667),'Coleman Validation'!AC$665668,FALSE))</f>
        <v>0.32760745089512211</v>
      </c>
      <c r="AD170" s="318">
        <f ca="1">+IF(ISERROR(HLOOKUP($B170,INDIRECT("'Monthly Resource Report'!"&amp;'Coleman Validation'!AD$665666&amp;":"&amp;'Coleman Validation'!AD$665667),'Coleman Validation'!AD$665668,FALSE)),0,HLOOKUP($B170,INDIRECT("'Monthly Resource Report'!"&amp;'Coleman Validation'!AD$665666&amp;":"&amp;'Coleman Validation'!AD$665667),'Coleman Validation'!AD$665668,FALSE))</f>
        <v>0.20061195457381328</v>
      </c>
    </row>
    <row r="171" spans="2:30" s="29" customFormat="1">
      <c r="B171" s="301">
        <v>46388</v>
      </c>
      <c r="C171" s="294">
        <v>146</v>
      </c>
      <c r="D171" s="297">
        <v>2.6315729989537018</v>
      </c>
      <c r="E171" s="299">
        <v>0.33</v>
      </c>
      <c r="F171" s="295">
        <v>0.2</v>
      </c>
      <c r="G171" s="294">
        <f ca="1">+IF(ISERROR(HLOOKUP($B171,INDIRECT("'Monthly Resource Report'!"&amp;'Coleman Validation'!G$665666&amp;":"&amp;'Coleman Validation'!G$665667),'Coleman Validation'!G$665668,FALSE)),0,HLOOKUP($B171,INDIRECT("'Monthly Resource Report'!"&amp;'Coleman Validation'!G$665666&amp;":"&amp;'Coleman Validation'!G$665667),'Coleman Validation'!G$665668,FALSE))</f>
        <v>146</v>
      </c>
      <c r="H171" s="297">
        <f ca="1">+IF(ISERROR(HLOOKUP($B171,INDIRECT("'Monthly Resource Report'!"&amp;'Coleman Validation'!H$665666&amp;":"&amp;'Coleman Validation'!H$665667),'Coleman Validation'!H$665668,FALSE)),0,HLOOKUP($B171,INDIRECT("'Monthly Resource Report'!"&amp;'Coleman Validation'!H$665666&amp;":"&amp;'Coleman Validation'!H$665667),'Coleman Validation'!H$665668,FALSE))</f>
        <v>2.6320029233703766</v>
      </c>
      <c r="I171" s="317">
        <f ca="1">+IF(ISERROR(HLOOKUP($B171,INDIRECT("'Monthly Resource Report'!"&amp;'Coleman Validation'!I$665666&amp;":"&amp;'Coleman Validation'!I$665667),'Coleman Validation'!I$665668,FALSE)),0,HLOOKUP($B171,INDIRECT("'Monthly Resource Report'!"&amp;'Coleman Validation'!I$665666&amp;":"&amp;'Coleman Validation'!I$665667),'Coleman Validation'!I$665668,FALSE))</f>
        <v>0.32825276507626772</v>
      </c>
      <c r="J171" s="318">
        <f ca="1">+IF(ISERROR(HLOOKUP($B171,INDIRECT("'Monthly Resource Report'!"&amp;'Coleman Validation'!J$665666&amp;":"&amp;'Coleman Validation'!J$665667),'Coleman Validation'!J$665668,FALSE)),0,HLOOKUP($B171,INDIRECT("'Monthly Resource Report'!"&amp;'Coleman Validation'!J$665666&amp;":"&amp;'Coleman Validation'!J$665667),'Coleman Validation'!J$665668,FALSE))</f>
        <v>0.20016151080757655</v>
      </c>
      <c r="L171" s="301">
        <v>46388</v>
      </c>
      <c r="M171" s="294">
        <v>146</v>
      </c>
      <c r="N171" s="297">
        <v>2.6315729989537018</v>
      </c>
      <c r="O171" s="299">
        <v>0.33</v>
      </c>
      <c r="P171" s="295">
        <v>0.2</v>
      </c>
      <c r="Q171" s="294">
        <f ca="1">+IF(ISERROR(HLOOKUP($B171,INDIRECT("'Monthly Resource Report'!"&amp;'Coleman Validation'!Q$665666&amp;":"&amp;'Coleman Validation'!Q$665667),'Coleman Validation'!Q$665668,FALSE)),0,HLOOKUP($B171,INDIRECT("'Monthly Resource Report'!"&amp;'Coleman Validation'!Q$665666&amp;":"&amp;'Coleman Validation'!Q$665667),'Coleman Validation'!Q$665668,FALSE))</f>
        <v>146</v>
      </c>
      <c r="R171" s="297">
        <f ca="1">+IF(ISERROR(HLOOKUP($B171,INDIRECT("'Monthly Resource Report'!"&amp;'Coleman Validation'!R$665666&amp;":"&amp;'Coleman Validation'!R$665667),'Coleman Validation'!R$665668,FALSE)),0,HLOOKUP($B171,INDIRECT("'Monthly Resource Report'!"&amp;'Coleman Validation'!R$665666&amp;":"&amp;'Coleman Validation'!R$665667),'Coleman Validation'!R$665668,FALSE))</f>
        <v>2.6320029664357136</v>
      </c>
      <c r="S171" s="317">
        <f ca="1">+IF(ISERROR(HLOOKUP($B171,INDIRECT("'Monthly Resource Report'!"&amp;'Coleman Validation'!S$665666&amp;":"&amp;'Coleman Validation'!S$665667),'Coleman Validation'!S$665668,FALSE)),0,HLOOKUP($B171,INDIRECT("'Monthly Resource Report'!"&amp;'Coleman Validation'!S$665666&amp;":"&amp;'Coleman Validation'!S$665667),'Coleman Validation'!S$665668,FALSE))</f>
        <v>0.32824546550002404</v>
      </c>
      <c r="T171" s="318">
        <f ca="1">+IF(ISERROR(HLOOKUP($B171,INDIRECT("'Monthly Resource Report'!"&amp;'Coleman Validation'!T$665666&amp;":"&amp;'Coleman Validation'!T$665667),'Coleman Validation'!T$665668,FALSE)),0,HLOOKUP($B171,INDIRECT("'Monthly Resource Report'!"&amp;'Coleman Validation'!T$665666&amp;":"&amp;'Coleman Validation'!T$665667),'Coleman Validation'!T$665668,FALSE))</f>
        <v>0.20075329825389412</v>
      </c>
      <c r="V171" s="301">
        <v>46388</v>
      </c>
      <c r="W171" s="294">
        <v>151</v>
      </c>
      <c r="X171" s="297">
        <v>2.6315729989537018</v>
      </c>
      <c r="Y171" s="299">
        <v>0.33</v>
      </c>
      <c r="Z171" s="295">
        <v>0.2</v>
      </c>
      <c r="AA171" s="294">
        <f ca="1">+IF(ISERROR(HLOOKUP($B171,INDIRECT("'Monthly Resource Report'!"&amp;'Coleman Validation'!AA$665666&amp;":"&amp;'Coleman Validation'!AA$665667),'Coleman Validation'!AA$665668,FALSE)),0,HLOOKUP($B171,INDIRECT("'Monthly Resource Report'!"&amp;'Coleman Validation'!AA$665666&amp;":"&amp;'Coleman Validation'!AA$665667),'Coleman Validation'!AA$665668,FALSE))</f>
        <v>151</v>
      </c>
      <c r="AB171" s="297">
        <f ca="1">+IF(ISERROR(HLOOKUP($B171,INDIRECT("'Monthly Resource Report'!"&amp;'Coleman Validation'!AB$665666&amp;":"&amp;'Coleman Validation'!AB$665667),'Coleman Validation'!AB$665668,FALSE)),0,HLOOKUP($B171,INDIRECT("'Monthly Resource Report'!"&amp;'Coleman Validation'!AB$665666&amp;":"&amp;'Coleman Validation'!AB$665667),'Coleman Validation'!AB$665668,FALSE))</f>
        <v>2.6320031238978183</v>
      </c>
      <c r="AC171" s="317">
        <f ca="1">+IF(ISERROR(HLOOKUP($B171,INDIRECT("'Monthly Resource Report'!"&amp;'Coleman Validation'!AC$665666&amp;":"&amp;'Coleman Validation'!AC$665667),'Coleman Validation'!AC$665668,FALSE)),0,HLOOKUP($B171,INDIRECT("'Monthly Resource Report'!"&amp;'Coleman Validation'!AC$665666&amp;":"&amp;'Coleman Validation'!AC$665667),'Coleman Validation'!AC$665668,FALSE))</f>
        <v>0.32877130997609288</v>
      </c>
      <c r="AD171" s="318">
        <f ca="1">+IF(ISERROR(HLOOKUP($B171,INDIRECT("'Monthly Resource Report'!"&amp;'Coleman Validation'!AD$665666&amp;":"&amp;'Coleman Validation'!AD$665667),'Coleman Validation'!AD$665668,FALSE)),0,HLOOKUP($B171,INDIRECT("'Monthly Resource Report'!"&amp;'Coleman Validation'!AD$665666&amp;":"&amp;'Coleman Validation'!AD$665667),'Coleman Validation'!AD$665668,FALSE))</f>
        <v>0.20079408112220803</v>
      </c>
    </row>
    <row r="172" spans="2:30" s="29" customFormat="1">
      <c r="B172" s="301">
        <v>46419</v>
      </c>
      <c r="C172" s="294">
        <v>146</v>
      </c>
      <c r="D172" s="297">
        <v>2.6315729989537018</v>
      </c>
      <c r="E172" s="299">
        <v>0.33</v>
      </c>
      <c r="F172" s="295">
        <v>0.2</v>
      </c>
      <c r="G172" s="294">
        <f ca="1">+IF(ISERROR(HLOOKUP($B172,INDIRECT("'Monthly Resource Report'!"&amp;'Coleman Validation'!G$665666&amp;":"&amp;'Coleman Validation'!G$665667),'Coleman Validation'!G$665668,FALSE)),0,HLOOKUP($B172,INDIRECT("'Monthly Resource Report'!"&amp;'Coleman Validation'!G$665666&amp;":"&amp;'Coleman Validation'!G$665667),'Coleman Validation'!G$665668,FALSE))</f>
        <v>146</v>
      </c>
      <c r="H172" s="297">
        <f ca="1">+IF(ISERROR(HLOOKUP($B172,INDIRECT("'Monthly Resource Report'!"&amp;'Coleman Validation'!H$665666&amp;":"&amp;'Coleman Validation'!H$665667),'Coleman Validation'!H$665668,FALSE)),0,HLOOKUP($B172,INDIRECT("'Monthly Resource Report'!"&amp;'Coleman Validation'!H$665666&amp;":"&amp;'Coleman Validation'!H$665667),'Coleman Validation'!H$665668,FALSE))</f>
        <v>2.632003171850398</v>
      </c>
      <c r="I172" s="317">
        <f ca="1">+IF(ISERROR(HLOOKUP($B172,INDIRECT("'Monthly Resource Report'!"&amp;'Coleman Validation'!I$665666&amp;":"&amp;'Coleman Validation'!I$665667),'Coleman Validation'!I$665668,FALSE)),0,HLOOKUP($B172,INDIRECT("'Monthly Resource Report'!"&amp;'Coleman Validation'!I$665666&amp;":"&amp;'Coleman Validation'!I$665667),'Coleman Validation'!I$665668,FALSE))</f>
        <v>0.3284428712922236</v>
      </c>
      <c r="J172" s="318">
        <f ca="1">+IF(ISERROR(HLOOKUP($B172,INDIRECT("'Monthly Resource Report'!"&amp;'Coleman Validation'!J$665666&amp;":"&amp;'Coleman Validation'!J$665667),'Coleman Validation'!J$665668,FALSE)),0,HLOOKUP($B172,INDIRECT("'Monthly Resource Report'!"&amp;'Coleman Validation'!J$665666&amp;":"&amp;'Coleman Validation'!J$665667),'Coleman Validation'!J$665668,FALSE))</f>
        <v>0.20037120151046625</v>
      </c>
      <c r="L172" s="301">
        <v>46419</v>
      </c>
      <c r="M172" s="294">
        <v>146</v>
      </c>
      <c r="N172" s="297">
        <v>2.6315729989537018</v>
      </c>
      <c r="O172" s="299">
        <v>0.33</v>
      </c>
      <c r="P172" s="295">
        <v>0.2</v>
      </c>
      <c r="Q172" s="294">
        <f ca="1">+IF(ISERROR(HLOOKUP($B172,INDIRECT("'Monthly Resource Report'!"&amp;'Coleman Validation'!Q$665666&amp;":"&amp;'Coleman Validation'!Q$665667),'Coleman Validation'!Q$665668,FALSE)),0,HLOOKUP($B172,INDIRECT("'Monthly Resource Report'!"&amp;'Coleman Validation'!Q$665666&amp;":"&amp;'Coleman Validation'!Q$665667),'Coleman Validation'!Q$665668,FALSE))</f>
        <v>146</v>
      </c>
      <c r="R172" s="297">
        <f ca="1">+IF(ISERROR(HLOOKUP($B172,INDIRECT("'Monthly Resource Report'!"&amp;'Coleman Validation'!R$665666&amp;":"&amp;'Coleman Validation'!R$665667),'Coleman Validation'!R$665668,FALSE)),0,HLOOKUP($B172,INDIRECT("'Monthly Resource Report'!"&amp;'Coleman Validation'!R$665666&amp;":"&amp;'Coleman Validation'!R$665667),'Coleman Validation'!R$665668,FALSE))</f>
        <v>2.6320029231419211</v>
      </c>
      <c r="S172" s="317">
        <f ca="1">+IF(ISERROR(HLOOKUP($B172,INDIRECT("'Monthly Resource Report'!"&amp;'Coleman Validation'!S$665666&amp;":"&amp;'Coleman Validation'!S$665667),'Coleman Validation'!S$665668,FALSE)),0,HLOOKUP($B172,INDIRECT("'Monthly Resource Report'!"&amp;'Coleman Validation'!S$665666&amp;":"&amp;'Coleman Validation'!S$665667),'Coleman Validation'!S$665668,FALSE))</f>
        <v>0.32841412591624092</v>
      </c>
      <c r="T172" s="318">
        <f ca="1">+IF(ISERROR(HLOOKUP($B172,INDIRECT("'Monthly Resource Report'!"&amp;'Coleman Validation'!T$665666&amp;":"&amp;'Coleman Validation'!T$665667),'Coleman Validation'!T$665668,FALSE)),0,HLOOKUP($B172,INDIRECT("'Monthly Resource Report'!"&amp;'Coleman Validation'!T$665666&amp;":"&amp;'Coleman Validation'!T$665667),'Coleman Validation'!T$665668,FALSE))</f>
        <v>0.20041479333984244</v>
      </c>
      <c r="V172" s="301">
        <v>46419</v>
      </c>
      <c r="W172" s="294">
        <v>151</v>
      </c>
      <c r="X172" s="297">
        <v>2.6315729989537018</v>
      </c>
      <c r="Y172" s="299">
        <v>0.33</v>
      </c>
      <c r="Z172" s="295">
        <v>0.2</v>
      </c>
      <c r="AA172" s="294">
        <f ca="1">+IF(ISERROR(HLOOKUP($B172,INDIRECT("'Monthly Resource Report'!"&amp;'Coleman Validation'!AA$665666&amp;":"&amp;'Coleman Validation'!AA$665667),'Coleman Validation'!AA$665668,FALSE)),0,HLOOKUP($B172,INDIRECT("'Monthly Resource Report'!"&amp;'Coleman Validation'!AA$665666&amp;":"&amp;'Coleman Validation'!AA$665667),'Coleman Validation'!AA$665668,FALSE))</f>
        <v>151</v>
      </c>
      <c r="AB172" s="297">
        <f ca="1">+IF(ISERROR(HLOOKUP($B172,INDIRECT("'Monthly Resource Report'!"&amp;'Coleman Validation'!AB$665666&amp;":"&amp;'Coleman Validation'!AB$665667),'Coleman Validation'!AB$665668,FALSE)),0,HLOOKUP($B172,INDIRECT("'Monthly Resource Report'!"&amp;'Coleman Validation'!AB$665666&amp;":"&amp;'Coleman Validation'!AB$665667),'Coleman Validation'!AB$665668,FALSE))</f>
        <v>2.6320032718487285</v>
      </c>
      <c r="AC172" s="317">
        <f ca="1">+IF(ISERROR(HLOOKUP($B172,INDIRECT("'Monthly Resource Report'!"&amp;'Coleman Validation'!AC$665666&amp;":"&amp;'Coleman Validation'!AC$665667),'Coleman Validation'!AC$665668,FALSE)),0,HLOOKUP($B172,INDIRECT("'Monthly Resource Report'!"&amp;'Coleman Validation'!AC$665666&amp;":"&amp;'Coleman Validation'!AC$665667),'Coleman Validation'!AC$665668,FALSE))</f>
        <v>0.32882048530446006</v>
      </c>
      <c r="AD172" s="318">
        <f ca="1">+IF(ISERROR(HLOOKUP($B172,INDIRECT("'Monthly Resource Report'!"&amp;'Coleman Validation'!AD$665666&amp;":"&amp;'Coleman Validation'!AD$665667),'Coleman Validation'!AD$665668,FALSE)),0,HLOOKUP($B172,INDIRECT("'Monthly Resource Report'!"&amp;'Coleman Validation'!AD$665666&amp;":"&amp;'Coleman Validation'!AD$665667),'Coleman Validation'!AD$665668,FALSE))</f>
        <v>0.20088023826656543</v>
      </c>
    </row>
    <row r="173" spans="2:30" s="29" customFormat="1">
      <c r="B173" s="301">
        <v>46447</v>
      </c>
      <c r="C173" s="294">
        <v>146</v>
      </c>
      <c r="D173" s="297">
        <v>2.6315729989537018</v>
      </c>
      <c r="E173" s="299">
        <v>0.33</v>
      </c>
      <c r="F173" s="295">
        <v>0.2</v>
      </c>
      <c r="G173" s="294">
        <f ca="1">+IF(ISERROR(HLOOKUP($B173,INDIRECT("'Monthly Resource Report'!"&amp;'Coleman Validation'!G$665666&amp;":"&amp;'Coleman Validation'!G$665667),'Coleman Validation'!G$665668,FALSE)),0,HLOOKUP($B173,INDIRECT("'Monthly Resource Report'!"&amp;'Coleman Validation'!G$665666&amp;":"&amp;'Coleman Validation'!G$665667),'Coleman Validation'!G$665668,FALSE))</f>
        <v>146</v>
      </c>
      <c r="H173" s="297">
        <f ca="1">+IF(ISERROR(HLOOKUP($B173,INDIRECT("'Monthly Resource Report'!"&amp;'Coleman Validation'!H$665666&amp;":"&amp;'Coleman Validation'!H$665667),'Coleman Validation'!H$665668,FALSE)),0,HLOOKUP($B173,INDIRECT("'Monthly Resource Report'!"&amp;'Coleman Validation'!H$665666&amp;":"&amp;'Coleman Validation'!H$665667),'Coleman Validation'!H$665668,FALSE))</f>
        <v>2.63200245434202</v>
      </c>
      <c r="I173" s="317">
        <f ca="1">+IF(ISERROR(HLOOKUP($B173,INDIRECT("'Monthly Resource Report'!"&amp;'Coleman Validation'!I$665666&amp;":"&amp;'Coleman Validation'!I$665667),'Coleman Validation'!I$665668,FALSE)),0,HLOOKUP($B173,INDIRECT("'Monthly Resource Report'!"&amp;'Coleman Validation'!I$665666&amp;":"&amp;'Coleman Validation'!I$665667),'Coleman Validation'!I$665668,FALSE))</f>
        <v>0.32845579151770221</v>
      </c>
      <c r="J173" s="318">
        <f ca="1">+IF(ISERROR(HLOOKUP($B173,INDIRECT("'Monthly Resource Report'!"&amp;'Coleman Validation'!J$665666&amp;":"&amp;'Coleman Validation'!J$665667),'Coleman Validation'!J$665668,FALSE)),0,HLOOKUP($B173,INDIRECT("'Monthly Resource Report'!"&amp;'Coleman Validation'!J$665666&amp;":"&amp;'Coleman Validation'!J$665667),'Coleman Validation'!J$665668,FALSE))</f>
        <v>0.20033260034409206</v>
      </c>
      <c r="L173" s="301">
        <v>46447</v>
      </c>
      <c r="M173" s="294">
        <v>146</v>
      </c>
      <c r="N173" s="297">
        <v>2.6315729989537018</v>
      </c>
      <c r="O173" s="299">
        <v>0.33</v>
      </c>
      <c r="P173" s="295">
        <v>0.2</v>
      </c>
      <c r="Q173" s="294">
        <f ca="1">+IF(ISERROR(HLOOKUP($B173,INDIRECT("'Monthly Resource Report'!"&amp;'Coleman Validation'!Q$665666&amp;":"&amp;'Coleman Validation'!Q$665667),'Coleman Validation'!Q$665668,FALSE)),0,HLOOKUP($B173,INDIRECT("'Monthly Resource Report'!"&amp;'Coleman Validation'!Q$665666&amp;":"&amp;'Coleman Validation'!Q$665667),'Coleman Validation'!Q$665668,FALSE))</f>
        <v>146</v>
      </c>
      <c r="R173" s="297">
        <f ca="1">+IF(ISERROR(HLOOKUP($B173,INDIRECT("'Monthly Resource Report'!"&amp;'Coleman Validation'!R$665666&amp;":"&amp;'Coleman Validation'!R$665667),'Coleman Validation'!R$665668,FALSE)),0,HLOOKUP($B173,INDIRECT("'Monthly Resource Report'!"&amp;'Coleman Validation'!R$665666&amp;":"&amp;'Coleman Validation'!R$665667),'Coleman Validation'!R$665668,FALSE))</f>
        <v>2.6320028895768832</v>
      </c>
      <c r="S173" s="317">
        <f ca="1">+IF(ISERROR(HLOOKUP($B173,INDIRECT("'Monthly Resource Report'!"&amp;'Coleman Validation'!S$665666&amp;":"&amp;'Coleman Validation'!S$665667),'Coleman Validation'!S$665668,FALSE)),0,HLOOKUP($B173,INDIRECT("'Monthly Resource Report'!"&amp;'Coleman Validation'!S$665666&amp;":"&amp;'Coleman Validation'!S$665667),'Coleman Validation'!S$665668,FALSE))</f>
        <v>0.32845101076260047</v>
      </c>
      <c r="T173" s="318">
        <f ca="1">+IF(ISERROR(HLOOKUP($B173,INDIRECT("'Monthly Resource Report'!"&amp;'Coleman Validation'!T$665666&amp;":"&amp;'Coleman Validation'!T$665667),'Coleman Validation'!T$665668,FALSE)),0,HLOOKUP($B173,INDIRECT("'Monthly Resource Report'!"&amp;'Coleman Validation'!T$665666&amp;":"&amp;'Coleman Validation'!T$665667),'Coleman Validation'!T$665668,FALSE))</f>
        <v>0.20056191835523768</v>
      </c>
      <c r="V173" s="301">
        <v>46447</v>
      </c>
      <c r="W173" s="294">
        <v>151</v>
      </c>
      <c r="X173" s="297">
        <v>2.6315729989537018</v>
      </c>
      <c r="Y173" s="299">
        <v>0.33</v>
      </c>
      <c r="Z173" s="295">
        <v>0.2</v>
      </c>
      <c r="AA173" s="294">
        <f ca="1">+IF(ISERROR(HLOOKUP($B173,INDIRECT("'Monthly Resource Report'!"&amp;'Coleman Validation'!AA$665666&amp;":"&amp;'Coleman Validation'!AA$665667),'Coleman Validation'!AA$665668,FALSE)),0,HLOOKUP($B173,INDIRECT("'Monthly Resource Report'!"&amp;'Coleman Validation'!AA$665666&amp;":"&amp;'Coleman Validation'!AA$665667),'Coleman Validation'!AA$665668,FALSE))</f>
        <v>151</v>
      </c>
      <c r="AB173" s="297">
        <f ca="1">+IF(ISERROR(HLOOKUP($B173,INDIRECT("'Monthly Resource Report'!"&amp;'Coleman Validation'!AB$665666&amp;":"&amp;'Coleman Validation'!AB$665667),'Coleman Validation'!AB$665668,FALSE)),0,HLOOKUP($B173,INDIRECT("'Monthly Resource Report'!"&amp;'Coleman Validation'!AB$665666&amp;":"&amp;'Coleman Validation'!AB$665667),'Coleman Validation'!AB$665668,FALSE))</f>
        <v>2.6320029933079314</v>
      </c>
      <c r="AC173" s="317">
        <f ca="1">+IF(ISERROR(HLOOKUP($B173,INDIRECT("'Monthly Resource Report'!"&amp;'Coleman Validation'!AC$665666&amp;":"&amp;'Coleman Validation'!AC$665667),'Coleman Validation'!AC$665668,FALSE)),0,HLOOKUP($B173,INDIRECT("'Monthly Resource Report'!"&amp;'Coleman Validation'!AC$665666&amp;":"&amp;'Coleman Validation'!AC$665667),'Coleman Validation'!AC$665668,FALSE))</f>
        <v>0.32892667839318485</v>
      </c>
      <c r="AD173" s="318">
        <f ca="1">+IF(ISERROR(HLOOKUP($B173,INDIRECT("'Monthly Resource Report'!"&amp;'Coleman Validation'!AD$665666&amp;":"&amp;'Coleman Validation'!AD$665667),'Coleman Validation'!AD$665668,FALSE)),0,HLOOKUP($B173,INDIRECT("'Monthly Resource Report'!"&amp;'Coleman Validation'!AD$665666&amp;":"&amp;'Coleman Validation'!AD$665667),'Coleman Validation'!AD$665668,FALSE))</f>
        <v>0.20078947197126301</v>
      </c>
    </row>
    <row r="174" spans="2:30" s="29" customFormat="1">
      <c r="B174" s="301">
        <v>46478</v>
      </c>
      <c r="C174" s="294">
        <v>146</v>
      </c>
      <c r="D174" s="297">
        <v>2.6315729989537018</v>
      </c>
      <c r="E174" s="299">
        <v>0.33</v>
      </c>
      <c r="F174" s="295">
        <v>2.6</v>
      </c>
      <c r="G174" s="294">
        <f ca="1">+IF(ISERROR(HLOOKUP($B174,INDIRECT("'Monthly Resource Report'!"&amp;'Coleman Validation'!G$665666&amp;":"&amp;'Coleman Validation'!G$665667),'Coleman Validation'!G$665668,FALSE)),0,HLOOKUP($B174,INDIRECT("'Monthly Resource Report'!"&amp;'Coleman Validation'!G$665666&amp;":"&amp;'Coleman Validation'!G$665667),'Coleman Validation'!G$665668,FALSE))</f>
        <v>146</v>
      </c>
      <c r="H174" s="297">
        <f ca="1">+IF(ISERROR(HLOOKUP($B174,INDIRECT("'Monthly Resource Report'!"&amp;'Coleman Validation'!H$665666&amp;":"&amp;'Coleman Validation'!H$665667),'Coleman Validation'!H$665668,FALSE)),0,HLOOKUP($B174,INDIRECT("'Monthly Resource Report'!"&amp;'Coleman Validation'!H$665666&amp;":"&amp;'Coleman Validation'!H$665667),'Coleman Validation'!H$665668,FALSE))</f>
        <v>2.6320025725194127</v>
      </c>
      <c r="I174" s="317">
        <f ca="1">+IF(ISERROR(HLOOKUP($B174,INDIRECT("'Monthly Resource Report'!"&amp;'Coleman Validation'!I$665666&amp;":"&amp;'Coleman Validation'!I$665667),'Coleman Validation'!I$665668,FALSE)),0,HLOOKUP($B174,INDIRECT("'Monthly Resource Report'!"&amp;'Coleman Validation'!I$665666&amp;":"&amp;'Coleman Validation'!I$665667),'Coleman Validation'!I$665668,FALSE))</f>
        <v>0.32658708094687017</v>
      </c>
      <c r="J174" s="318">
        <f ca="1">+IF(ISERROR(HLOOKUP($B174,INDIRECT("'Monthly Resource Report'!"&amp;'Coleman Validation'!J$665666&amp;":"&amp;'Coleman Validation'!J$665667),'Coleman Validation'!J$665668,FALSE)),0,HLOOKUP($B174,INDIRECT("'Monthly Resource Report'!"&amp;'Coleman Validation'!J$665666&amp;":"&amp;'Coleman Validation'!J$665667),'Coleman Validation'!J$665668,FALSE))</f>
        <v>2.4295013205638858</v>
      </c>
      <c r="L174" s="301">
        <v>46478</v>
      </c>
      <c r="M174" s="294">
        <v>146</v>
      </c>
      <c r="N174" s="297">
        <v>2.6315729989537018</v>
      </c>
      <c r="O174" s="299">
        <v>0.33</v>
      </c>
      <c r="P174" s="295">
        <v>0.2</v>
      </c>
      <c r="Q174" s="294">
        <f ca="1">+IF(ISERROR(HLOOKUP($B174,INDIRECT("'Monthly Resource Report'!"&amp;'Coleman Validation'!Q$665666&amp;":"&amp;'Coleman Validation'!Q$665667),'Coleman Validation'!Q$665668,FALSE)),0,HLOOKUP($B174,INDIRECT("'Monthly Resource Report'!"&amp;'Coleman Validation'!Q$665666&amp;":"&amp;'Coleman Validation'!Q$665667),'Coleman Validation'!Q$665668,FALSE))</f>
        <v>146</v>
      </c>
      <c r="R174" s="297">
        <f ca="1">+IF(ISERROR(HLOOKUP($B174,INDIRECT("'Monthly Resource Report'!"&amp;'Coleman Validation'!R$665666&amp;":"&amp;'Coleman Validation'!R$665667),'Coleman Validation'!R$665668,FALSE)),0,HLOOKUP($B174,INDIRECT("'Monthly Resource Report'!"&amp;'Coleman Validation'!R$665666&amp;":"&amp;'Coleman Validation'!R$665667),'Coleman Validation'!R$665668,FALSE))</f>
        <v>2.6320008845246639</v>
      </c>
      <c r="S174" s="317">
        <f ca="1">+IF(ISERROR(HLOOKUP($B174,INDIRECT("'Monthly Resource Report'!"&amp;'Coleman Validation'!S$665666&amp;":"&amp;'Coleman Validation'!S$665667),'Coleman Validation'!S$665668,FALSE)),0,HLOOKUP($B174,INDIRECT("'Monthly Resource Report'!"&amp;'Coleman Validation'!S$665666&amp;":"&amp;'Coleman Validation'!S$665667),'Coleman Validation'!S$665668,FALSE))</f>
        <v>0.3281644987433523</v>
      </c>
      <c r="T174" s="318">
        <f ca="1">+IF(ISERROR(HLOOKUP($B174,INDIRECT("'Monthly Resource Report'!"&amp;'Coleman Validation'!T$665666&amp;":"&amp;'Coleman Validation'!T$665667),'Coleman Validation'!T$665668,FALSE)),0,HLOOKUP($B174,INDIRECT("'Monthly Resource Report'!"&amp;'Coleman Validation'!T$665666&amp;":"&amp;'Coleman Validation'!T$665667),'Coleman Validation'!T$665668,FALSE))</f>
        <v>0.20298231918706461</v>
      </c>
      <c r="V174" s="301">
        <v>46478</v>
      </c>
      <c r="W174" s="294">
        <v>151</v>
      </c>
      <c r="X174" s="297">
        <v>2.6315729989537018</v>
      </c>
      <c r="Y174" s="299">
        <v>0.33</v>
      </c>
      <c r="Z174" s="295">
        <v>2.6</v>
      </c>
      <c r="AA174" s="294">
        <f ca="1">+IF(ISERROR(HLOOKUP($B174,INDIRECT("'Monthly Resource Report'!"&amp;'Coleman Validation'!AA$665666&amp;":"&amp;'Coleman Validation'!AA$665667),'Coleman Validation'!AA$665668,FALSE)),0,HLOOKUP($B174,INDIRECT("'Monthly Resource Report'!"&amp;'Coleman Validation'!AA$665666&amp;":"&amp;'Coleman Validation'!AA$665667),'Coleman Validation'!AA$665668,FALSE))</f>
        <v>151</v>
      </c>
      <c r="AB174" s="297">
        <f ca="1">+IF(ISERROR(HLOOKUP($B174,INDIRECT("'Monthly Resource Report'!"&amp;'Coleman Validation'!AB$665666&amp;":"&amp;'Coleman Validation'!AB$665667),'Coleman Validation'!AB$665668,FALSE)),0,HLOOKUP($B174,INDIRECT("'Monthly Resource Report'!"&amp;'Coleman Validation'!AB$665666&amp;":"&amp;'Coleman Validation'!AB$665667),'Coleman Validation'!AB$665668,FALSE))</f>
        <v>2.6320025896024197</v>
      </c>
      <c r="AC174" s="317">
        <f ca="1">+IF(ISERROR(HLOOKUP($B174,INDIRECT("'Monthly Resource Report'!"&amp;'Coleman Validation'!AC$665666&amp;":"&amp;'Coleman Validation'!AC$665667),'Coleman Validation'!AC$665668,FALSE)),0,HLOOKUP($B174,INDIRECT("'Monthly Resource Report'!"&amp;'Coleman Validation'!AC$665666&amp;":"&amp;'Coleman Validation'!AC$665667),'Coleman Validation'!AC$665668,FALSE))</f>
        <v>0.32753361051757995</v>
      </c>
      <c r="AD174" s="318">
        <f ca="1">+IF(ISERROR(HLOOKUP($B174,INDIRECT("'Monthly Resource Report'!"&amp;'Coleman Validation'!AD$665666&amp;":"&amp;'Coleman Validation'!AD$665667),'Coleman Validation'!AD$665668,FALSE)),0,HLOOKUP($B174,INDIRECT("'Monthly Resource Report'!"&amp;'Coleman Validation'!AD$665666&amp;":"&amp;'Coleman Validation'!AD$665667),'Coleman Validation'!AD$665668,FALSE))</f>
        <v>2.3069155895700053</v>
      </c>
    </row>
    <row r="175" spans="2:30" s="29" customFormat="1">
      <c r="B175" s="301">
        <v>46508</v>
      </c>
      <c r="C175" s="294">
        <v>146</v>
      </c>
      <c r="D175" s="297">
        <v>2.6315729989537018</v>
      </c>
      <c r="E175" s="299">
        <v>0.33</v>
      </c>
      <c r="F175" s="295">
        <v>0.2</v>
      </c>
      <c r="G175" s="294">
        <f ca="1">+IF(ISERROR(HLOOKUP($B175,INDIRECT("'Monthly Resource Report'!"&amp;'Coleman Validation'!G$665666&amp;":"&amp;'Coleman Validation'!G$665667),'Coleman Validation'!G$665668,FALSE)),0,HLOOKUP($B175,INDIRECT("'Monthly Resource Report'!"&amp;'Coleman Validation'!G$665666&amp;":"&amp;'Coleman Validation'!G$665667),'Coleman Validation'!G$665668,FALSE))</f>
        <v>146</v>
      </c>
      <c r="H175" s="297">
        <f ca="1">+IF(ISERROR(HLOOKUP($B175,INDIRECT("'Monthly Resource Report'!"&amp;'Coleman Validation'!H$665666&amp;":"&amp;'Coleman Validation'!H$665667),'Coleman Validation'!H$665668,FALSE)),0,HLOOKUP($B175,INDIRECT("'Monthly Resource Report'!"&amp;'Coleman Validation'!H$665666&amp;":"&amp;'Coleman Validation'!H$665667),'Coleman Validation'!H$665668,FALSE))</f>
        <v>2.632002379850598</v>
      </c>
      <c r="I175" s="317">
        <f ca="1">+IF(ISERROR(HLOOKUP($B175,INDIRECT("'Monthly Resource Report'!"&amp;'Coleman Validation'!I$665666&amp;":"&amp;'Coleman Validation'!I$665667),'Coleman Validation'!I$665668,FALSE)),0,HLOOKUP($B175,INDIRECT("'Monthly Resource Report'!"&amp;'Coleman Validation'!I$665666&amp;":"&amp;'Coleman Validation'!I$665667),'Coleman Validation'!I$665668,FALSE))</f>
        <v>0.32644918764082859</v>
      </c>
      <c r="J175" s="318">
        <f ca="1">+IF(ISERROR(HLOOKUP($B175,INDIRECT("'Monthly Resource Report'!"&amp;'Coleman Validation'!J$665666&amp;":"&amp;'Coleman Validation'!J$665667),'Coleman Validation'!J$665668,FALSE)),0,HLOOKUP($B175,INDIRECT("'Monthly Resource Report'!"&amp;'Coleman Validation'!J$665666&amp;":"&amp;'Coleman Validation'!J$665667),'Coleman Validation'!J$665668,FALSE))</f>
        <v>0.36951831571183197</v>
      </c>
      <c r="L175" s="301">
        <v>46508</v>
      </c>
      <c r="M175" s="294">
        <v>146</v>
      </c>
      <c r="N175" s="297">
        <v>2.6315729989537018</v>
      </c>
      <c r="O175" s="299">
        <v>0.33</v>
      </c>
      <c r="P175" s="295">
        <v>0.2</v>
      </c>
      <c r="Q175" s="294">
        <f ca="1">+IF(ISERROR(HLOOKUP($B175,INDIRECT("'Monthly Resource Report'!"&amp;'Coleman Validation'!Q$665666&amp;":"&amp;'Coleman Validation'!Q$665667),'Coleman Validation'!Q$665668,FALSE)),0,HLOOKUP($B175,INDIRECT("'Monthly Resource Report'!"&amp;'Coleman Validation'!Q$665666&amp;":"&amp;'Coleman Validation'!Q$665667),'Coleman Validation'!Q$665668,FALSE))</f>
        <v>146</v>
      </c>
      <c r="R175" s="297">
        <f ca="1">+IF(ISERROR(HLOOKUP($B175,INDIRECT("'Monthly Resource Report'!"&amp;'Coleman Validation'!R$665666&amp;":"&amp;'Coleman Validation'!R$665667),'Coleman Validation'!R$665668,FALSE)),0,HLOOKUP($B175,INDIRECT("'Monthly Resource Report'!"&amp;'Coleman Validation'!R$665666&amp;":"&amp;'Coleman Validation'!R$665667),'Coleman Validation'!R$665668,FALSE))</f>
        <v>2.6320017149456127</v>
      </c>
      <c r="S175" s="317">
        <f ca="1">+IF(ISERROR(HLOOKUP($B175,INDIRECT("'Monthly Resource Report'!"&amp;'Coleman Validation'!S$665666&amp;":"&amp;'Coleman Validation'!S$665667),'Coleman Validation'!S$665668,FALSE)),0,HLOOKUP($B175,INDIRECT("'Monthly Resource Report'!"&amp;'Coleman Validation'!S$665666&amp;":"&amp;'Coleman Validation'!S$665667),'Coleman Validation'!S$665668,FALSE))</f>
        <v>0.32595514023577399</v>
      </c>
      <c r="T175" s="318">
        <f ca="1">+IF(ISERROR(HLOOKUP($B175,INDIRECT("'Monthly Resource Report'!"&amp;'Coleman Validation'!T$665666&amp;":"&amp;'Coleman Validation'!T$665667),'Coleman Validation'!T$665668,FALSE)),0,HLOOKUP($B175,INDIRECT("'Monthly Resource Report'!"&amp;'Coleman Validation'!T$665666&amp;":"&amp;'Coleman Validation'!T$665667),'Coleman Validation'!T$665668,FALSE))</f>
        <v>0.20152803381884873</v>
      </c>
      <c r="V175" s="301">
        <v>46508</v>
      </c>
      <c r="W175" s="294">
        <v>151</v>
      </c>
      <c r="X175" s="297">
        <v>2.6315729989537018</v>
      </c>
      <c r="Y175" s="299">
        <v>0.33</v>
      </c>
      <c r="Z175" s="295">
        <v>0.2</v>
      </c>
      <c r="AA175" s="294">
        <f ca="1">+IF(ISERROR(HLOOKUP($B175,INDIRECT("'Monthly Resource Report'!"&amp;'Coleman Validation'!AA$665666&amp;":"&amp;'Coleman Validation'!AA$665667),'Coleman Validation'!AA$665668,FALSE)),0,HLOOKUP($B175,INDIRECT("'Monthly Resource Report'!"&amp;'Coleman Validation'!AA$665666&amp;":"&amp;'Coleman Validation'!AA$665667),'Coleman Validation'!AA$665668,FALSE))</f>
        <v>151</v>
      </c>
      <c r="AB175" s="297">
        <f ca="1">+IF(ISERROR(HLOOKUP($B175,INDIRECT("'Monthly Resource Report'!"&amp;'Coleman Validation'!AB$665666&amp;":"&amp;'Coleman Validation'!AB$665667),'Coleman Validation'!AB$665668,FALSE)),0,HLOOKUP($B175,INDIRECT("'Monthly Resource Report'!"&amp;'Coleman Validation'!AB$665666&amp;":"&amp;'Coleman Validation'!AB$665667),'Coleman Validation'!AB$665668,FALSE))</f>
        <v>2.6320027708863614</v>
      </c>
      <c r="AC175" s="317">
        <f ca="1">+IF(ISERROR(HLOOKUP($B175,INDIRECT("'Monthly Resource Report'!"&amp;'Coleman Validation'!AC$665666&amp;":"&amp;'Coleman Validation'!AC$665667),'Coleman Validation'!AC$665668,FALSE)),0,HLOOKUP($B175,INDIRECT("'Monthly Resource Report'!"&amp;'Coleman Validation'!AC$665666&amp;":"&amp;'Coleman Validation'!AC$665667),'Coleman Validation'!AC$665668,FALSE))</f>
        <v>0.32679416040387582</v>
      </c>
      <c r="AD175" s="318">
        <f ca="1">+IF(ISERROR(HLOOKUP($B175,INDIRECT("'Monthly Resource Report'!"&amp;'Coleman Validation'!AD$665666&amp;":"&amp;'Coleman Validation'!AD$665667),'Coleman Validation'!AD$665668,FALSE)),0,HLOOKUP($B175,INDIRECT("'Monthly Resource Report'!"&amp;'Coleman Validation'!AD$665666&amp;":"&amp;'Coleman Validation'!AD$665667),'Coleman Validation'!AD$665668,FALSE))</f>
        <v>0.29125736778938094</v>
      </c>
    </row>
    <row r="176" spans="2:30" s="29" customFormat="1">
      <c r="B176" s="301">
        <v>46539</v>
      </c>
      <c r="C176" s="294">
        <v>146</v>
      </c>
      <c r="D176" s="297">
        <v>2.6315729989537018</v>
      </c>
      <c r="E176" s="299">
        <v>0.33</v>
      </c>
      <c r="F176" s="295">
        <v>0.2</v>
      </c>
      <c r="G176" s="294">
        <f ca="1">+IF(ISERROR(HLOOKUP($B176,INDIRECT("'Monthly Resource Report'!"&amp;'Coleman Validation'!G$665666&amp;":"&amp;'Coleman Validation'!G$665667),'Coleman Validation'!G$665668,FALSE)),0,HLOOKUP($B176,INDIRECT("'Monthly Resource Report'!"&amp;'Coleman Validation'!G$665666&amp;":"&amp;'Coleman Validation'!G$665667),'Coleman Validation'!G$665668,FALSE))</f>
        <v>146</v>
      </c>
      <c r="H176" s="297">
        <f ca="1">+IF(ISERROR(HLOOKUP($B176,INDIRECT("'Monthly Resource Report'!"&amp;'Coleman Validation'!H$665666&amp;":"&amp;'Coleman Validation'!H$665667),'Coleman Validation'!H$665668,FALSE)),0,HLOOKUP($B176,INDIRECT("'Monthly Resource Report'!"&amp;'Coleman Validation'!H$665666&amp;":"&amp;'Coleman Validation'!H$665667),'Coleman Validation'!H$665668,FALSE))</f>
        <v>2.6320017236901134</v>
      </c>
      <c r="I176" s="317">
        <f ca="1">+IF(ISERROR(HLOOKUP($B176,INDIRECT("'Monthly Resource Report'!"&amp;'Coleman Validation'!I$665666&amp;":"&amp;'Coleman Validation'!I$665667),'Coleman Validation'!I$665668,FALSE)),0,HLOOKUP($B176,INDIRECT("'Monthly Resource Report'!"&amp;'Coleman Validation'!I$665666&amp;":"&amp;'Coleman Validation'!I$665667),'Coleman Validation'!I$665668,FALSE))</f>
        <v>0.325198738197292</v>
      </c>
      <c r="J176" s="318">
        <f ca="1">+IF(ISERROR(HLOOKUP($B176,INDIRECT("'Monthly Resource Report'!"&amp;'Coleman Validation'!J$665666&amp;":"&amp;'Coleman Validation'!J$665667),'Coleman Validation'!J$665668,FALSE)),0,HLOOKUP($B176,INDIRECT("'Monthly Resource Report'!"&amp;'Coleman Validation'!J$665666&amp;":"&amp;'Coleman Validation'!J$665667),'Coleman Validation'!J$665668,FALSE))</f>
        <v>0.20057730303284285</v>
      </c>
      <c r="L176" s="301">
        <v>46539</v>
      </c>
      <c r="M176" s="294">
        <v>146</v>
      </c>
      <c r="N176" s="297">
        <v>2.6315729989537018</v>
      </c>
      <c r="O176" s="299">
        <v>0.33</v>
      </c>
      <c r="P176" s="295">
        <v>0.2</v>
      </c>
      <c r="Q176" s="294">
        <f ca="1">+IF(ISERROR(HLOOKUP($B176,INDIRECT("'Monthly Resource Report'!"&amp;'Coleman Validation'!Q$665666&amp;":"&amp;'Coleman Validation'!Q$665667),'Coleman Validation'!Q$665668,FALSE)),0,HLOOKUP($B176,INDIRECT("'Monthly Resource Report'!"&amp;'Coleman Validation'!Q$665666&amp;":"&amp;'Coleman Validation'!Q$665667),'Coleman Validation'!Q$665668,FALSE))</f>
        <v>146</v>
      </c>
      <c r="R176" s="297">
        <f ca="1">+IF(ISERROR(HLOOKUP($B176,INDIRECT("'Monthly Resource Report'!"&amp;'Coleman Validation'!R$665666&amp;":"&amp;'Coleman Validation'!R$665667),'Coleman Validation'!R$665668,FALSE)),0,HLOOKUP($B176,INDIRECT("'Monthly Resource Report'!"&amp;'Coleman Validation'!R$665666&amp;":"&amp;'Coleman Validation'!R$665667),'Coleman Validation'!R$665668,FALSE))</f>
        <v>2.6320017375786606</v>
      </c>
      <c r="S176" s="317">
        <f ca="1">+IF(ISERROR(HLOOKUP($B176,INDIRECT("'Monthly Resource Report'!"&amp;'Coleman Validation'!S$665666&amp;":"&amp;'Coleman Validation'!S$665667),'Coleman Validation'!S$665668,FALSE)),0,HLOOKUP($B176,INDIRECT("'Monthly Resource Report'!"&amp;'Coleman Validation'!S$665666&amp;":"&amp;'Coleman Validation'!S$665667),'Coleman Validation'!S$665668,FALSE))</f>
        <v>0.32539110273642446</v>
      </c>
      <c r="T176" s="318">
        <f ca="1">+IF(ISERROR(HLOOKUP($B176,INDIRECT("'Monthly Resource Report'!"&amp;'Coleman Validation'!T$665666&amp;":"&amp;'Coleman Validation'!T$665667),'Coleman Validation'!T$665668,FALSE)),0,HLOOKUP($B176,INDIRECT("'Monthly Resource Report'!"&amp;'Coleman Validation'!T$665666&amp;":"&amp;'Coleman Validation'!T$665667),'Coleman Validation'!T$665668,FALSE))</f>
        <v>0.20063128848449599</v>
      </c>
      <c r="V176" s="301">
        <v>46539</v>
      </c>
      <c r="W176" s="294">
        <v>151</v>
      </c>
      <c r="X176" s="297">
        <v>2.6315729989537018</v>
      </c>
      <c r="Y176" s="299">
        <v>0.33</v>
      </c>
      <c r="Z176" s="295">
        <v>0.2</v>
      </c>
      <c r="AA176" s="294">
        <f ca="1">+IF(ISERROR(HLOOKUP($B176,INDIRECT("'Monthly Resource Report'!"&amp;'Coleman Validation'!AA$665666&amp;":"&amp;'Coleman Validation'!AA$665667),'Coleman Validation'!AA$665668,FALSE)),0,HLOOKUP($B176,INDIRECT("'Monthly Resource Report'!"&amp;'Coleman Validation'!AA$665666&amp;":"&amp;'Coleman Validation'!AA$665667),'Coleman Validation'!AA$665668,FALSE))</f>
        <v>151</v>
      </c>
      <c r="AB176" s="297">
        <f ca="1">+IF(ISERROR(HLOOKUP($B176,INDIRECT("'Monthly Resource Report'!"&amp;'Coleman Validation'!AB$665666&amp;":"&amp;'Coleman Validation'!AB$665667),'Coleman Validation'!AB$665668,FALSE)),0,HLOOKUP($B176,INDIRECT("'Monthly Resource Report'!"&amp;'Coleman Validation'!AB$665666&amp;":"&amp;'Coleman Validation'!AB$665667),'Coleman Validation'!AB$665668,FALSE))</f>
        <v>2.632001526230666</v>
      </c>
      <c r="AC176" s="317">
        <f ca="1">+IF(ISERROR(HLOOKUP($B176,INDIRECT("'Monthly Resource Report'!"&amp;'Coleman Validation'!AC$665666&amp;":"&amp;'Coleman Validation'!AC$665667),'Coleman Validation'!AC$665668,FALSE)),0,HLOOKUP($B176,INDIRECT("'Monthly Resource Report'!"&amp;'Coleman Validation'!AC$665666&amp;":"&amp;'Coleman Validation'!AC$665667),'Coleman Validation'!AC$665668,FALSE))</f>
        <v>0.3259176562924877</v>
      </c>
      <c r="AD176" s="318">
        <f ca="1">+IF(ISERROR(HLOOKUP($B176,INDIRECT("'Monthly Resource Report'!"&amp;'Coleman Validation'!AD$665666&amp;":"&amp;'Coleman Validation'!AD$665667),'Coleman Validation'!AD$665668,FALSE)),0,HLOOKUP($B176,INDIRECT("'Monthly Resource Report'!"&amp;'Coleman Validation'!AD$665666&amp;":"&amp;'Coleman Validation'!AD$665667),'Coleman Validation'!AD$665668,FALSE))</f>
        <v>0.20088525457157069</v>
      </c>
    </row>
    <row r="177" spans="2:30" s="29" customFormat="1">
      <c r="B177" s="301">
        <v>46569</v>
      </c>
      <c r="C177" s="294">
        <v>146</v>
      </c>
      <c r="D177" s="297">
        <v>2.6315729989537018</v>
      </c>
      <c r="E177" s="299">
        <v>0.33</v>
      </c>
      <c r="F177" s="295">
        <v>0.2</v>
      </c>
      <c r="G177" s="294">
        <f ca="1">+IF(ISERROR(HLOOKUP($B177,INDIRECT("'Monthly Resource Report'!"&amp;'Coleman Validation'!G$665666&amp;":"&amp;'Coleman Validation'!G$665667),'Coleman Validation'!G$665668,FALSE)),0,HLOOKUP($B177,INDIRECT("'Monthly Resource Report'!"&amp;'Coleman Validation'!G$665666&amp;":"&amp;'Coleman Validation'!G$665667),'Coleman Validation'!G$665668,FALSE))</f>
        <v>146</v>
      </c>
      <c r="H177" s="297">
        <f ca="1">+IF(ISERROR(HLOOKUP($B177,INDIRECT("'Monthly Resource Report'!"&amp;'Coleman Validation'!H$665666&amp;":"&amp;'Coleman Validation'!H$665667),'Coleman Validation'!H$665668,FALSE)),0,HLOOKUP($B177,INDIRECT("'Monthly Resource Report'!"&amp;'Coleman Validation'!H$665666&amp;":"&amp;'Coleman Validation'!H$665667),'Coleman Validation'!H$665668,FALSE))</f>
        <v>2.6320027247956403</v>
      </c>
      <c r="I177" s="317">
        <f ca="1">+IF(ISERROR(HLOOKUP($B177,INDIRECT("'Monthly Resource Report'!"&amp;'Coleman Validation'!I$665666&amp;":"&amp;'Coleman Validation'!I$665667),'Coleman Validation'!I$665668,FALSE)),0,HLOOKUP($B177,INDIRECT("'Monthly Resource Report'!"&amp;'Coleman Validation'!I$665666&amp;":"&amp;'Coleman Validation'!I$665667),'Coleman Validation'!I$665668,FALSE))</f>
        <v>0.32726063198985467</v>
      </c>
      <c r="J177" s="318">
        <f ca="1">+IF(ISERROR(HLOOKUP($B177,INDIRECT("'Monthly Resource Report'!"&amp;'Coleman Validation'!J$665666&amp;":"&amp;'Coleman Validation'!J$665667),'Coleman Validation'!J$665668,FALSE)),0,HLOOKUP($B177,INDIRECT("'Monthly Resource Report'!"&amp;'Coleman Validation'!J$665666&amp;":"&amp;'Coleman Validation'!J$665667),'Coleman Validation'!J$665668,FALSE))</f>
        <v>0.2005230410199754</v>
      </c>
      <c r="L177" s="301">
        <v>46569</v>
      </c>
      <c r="M177" s="294">
        <v>146</v>
      </c>
      <c r="N177" s="297">
        <v>2.6315729989537018</v>
      </c>
      <c r="O177" s="299">
        <v>0.33</v>
      </c>
      <c r="P177" s="295">
        <v>0.2</v>
      </c>
      <c r="Q177" s="294">
        <f ca="1">+IF(ISERROR(HLOOKUP($B177,INDIRECT("'Monthly Resource Report'!"&amp;'Coleman Validation'!Q$665666&amp;":"&amp;'Coleman Validation'!Q$665667),'Coleman Validation'!Q$665668,FALSE)),0,HLOOKUP($B177,INDIRECT("'Monthly Resource Report'!"&amp;'Coleman Validation'!Q$665666&amp;":"&amp;'Coleman Validation'!Q$665667),'Coleman Validation'!Q$665668,FALSE))</f>
        <v>146</v>
      </c>
      <c r="R177" s="297">
        <f ca="1">+IF(ISERROR(HLOOKUP($B177,INDIRECT("'Monthly Resource Report'!"&amp;'Coleman Validation'!R$665666&amp;":"&amp;'Coleman Validation'!R$665667),'Coleman Validation'!R$665668,FALSE)),0,HLOOKUP($B177,INDIRECT("'Monthly Resource Report'!"&amp;'Coleman Validation'!R$665666&amp;":"&amp;'Coleman Validation'!R$665667),'Coleman Validation'!R$665668,FALSE))</f>
        <v>2.6320022806475336</v>
      </c>
      <c r="S177" s="317">
        <f ca="1">+IF(ISERROR(HLOOKUP($B177,INDIRECT("'Monthly Resource Report'!"&amp;'Coleman Validation'!S$665666&amp;":"&amp;'Coleman Validation'!S$665667),'Coleman Validation'!S$665668,FALSE)),0,HLOOKUP($B177,INDIRECT("'Monthly Resource Report'!"&amp;'Coleman Validation'!S$665666&amp;":"&amp;'Coleman Validation'!S$665667),'Coleman Validation'!S$665668,FALSE))</f>
        <v>0.32745429527220127</v>
      </c>
      <c r="T177" s="318">
        <f ca="1">+IF(ISERROR(HLOOKUP($B177,INDIRECT("'Monthly Resource Report'!"&amp;'Coleman Validation'!T$665666&amp;":"&amp;'Coleman Validation'!T$665667),'Coleman Validation'!T$665668,FALSE)),0,HLOOKUP($B177,INDIRECT("'Monthly Resource Report'!"&amp;'Coleman Validation'!T$665666&amp;":"&amp;'Coleman Validation'!T$665667),'Coleman Validation'!T$665668,FALSE))</f>
        <v>0.20038161012330069</v>
      </c>
      <c r="V177" s="301">
        <v>46569</v>
      </c>
      <c r="W177" s="294">
        <v>151</v>
      </c>
      <c r="X177" s="297">
        <v>2.6315729989537018</v>
      </c>
      <c r="Y177" s="299">
        <v>0.33</v>
      </c>
      <c r="Z177" s="295">
        <v>0.2</v>
      </c>
      <c r="AA177" s="294">
        <f ca="1">+IF(ISERROR(HLOOKUP($B177,INDIRECT("'Monthly Resource Report'!"&amp;'Coleman Validation'!AA$665666&amp;":"&amp;'Coleman Validation'!AA$665667),'Coleman Validation'!AA$665668,FALSE)),0,HLOOKUP($B177,INDIRECT("'Monthly Resource Report'!"&amp;'Coleman Validation'!AA$665666&amp;":"&amp;'Coleman Validation'!AA$665667),'Coleman Validation'!AA$665668,FALSE))</f>
        <v>151</v>
      </c>
      <c r="AB177" s="297">
        <f ca="1">+IF(ISERROR(HLOOKUP($B177,INDIRECT("'Monthly Resource Report'!"&amp;'Coleman Validation'!AB$665666&amp;":"&amp;'Coleman Validation'!AB$665667),'Coleman Validation'!AB$665668,FALSE)),0,HLOOKUP($B177,INDIRECT("'Monthly Resource Report'!"&amp;'Coleman Validation'!AB$665666&amp;":"&amp;'Coleman Validation'!AB$665667),'Coleman Validation'!AB$665668,FALSE))</f>
        <v>2.6320026358378628</v>
      </c>
      <c r="AC177" s="317">
        <f ca="1">+IF(ISERROR(HLOOKUP($B177,INDIRECT("'Monthly Resource Report'!"&amp;'Coleman Validation'!AC$665666&amp;":"&amp;'Coleman Validation'!AC$665667),'Coleman Validation'!AC$665668,FALSE)),0,HLOOKUP($B177,INDIRECT("'Monthly Resource Report'!"&amp;'Coleman Validation'!AC$665666&amp;":"&amp;'Coleman Validation'!AC$665667),'Coleman Validation'!AC$665668,FALSE))</f>
        <v>0.32797511294326648</v>
      </c>
      <c r="AD177" s="318">
        <f ca="1">+IF(ISERROR(HLOOKUP($B177,INDIRECT("'Monthly Resource Report'!"&amp;'Coleman Validation'!AD$665666&amp;":"&amp;'Coleman Validation'!AD$665667),'Coleman Validation'!AD$665668,FALSE)),0,HLOOKUP($B177,INDIRECT("'Monthly Resource Report'!"&amp;'Coleman Validation'!AD$665666&amp;":"&amp;'Coleman Validation'!AD$665667),'Coleman Validation'!AD$665668,FALSE))</f>
        <v>0.20062227083770515</v>
      </c>
    </row>
    <row r="178" spans="2:30" s="29" customFormat="1">
      <c r="B178" s="301">
        <v>46600</v>
      </c>
      <c r="C178" s="294">
        <v>146</v>
      </c>
      <c r="D178" s="297">
        <v>2.6315729989537018</v>
      </c>
      <c r="E178" s="299">
        <v>0.33</v>
      </c>
      <c r="F178" s="295">
        <v>0.2</v>
      </c>
      <c r="G178" s="294">
        <f ca="1">+IF(ISERROR(HLOOKUP($B178,INDIRECT("'Monthly Resource Report'!"&amp;'Coleman Validation'!G$665666&amp;":"&amp;'Coleman Validation'!G$665667),'Coleman Validation'!G$665668,FALSE)),0,HLOOKUP($B178,INDIRECT("'Monthly Resource Report'!"&amp;'Coleman Validation'!G$665666&amp;":"&amp;'Coleman Validation'!G$665667),'Coleman Validation'!G$665668,FALSE))</f>
        <v>146</v>
      </c>
      <c r="H178" s="297">
        <f ca="1">+IF(ISERROR(HLOOKUP($B178,INDIRECT("'Monthly Resource Report'!"&amp;'Coleman Validation'!H$665666&amp;":"&amp;'Coleman Validation'!H$665667),'Coleman Validation'!H$665668,FALSE)),0,HLOOKUP($B178,INDIRECT("'Monthly Resource Report'!"&amp;'Coleman Validation'!H$665666&amp;":"&amp;'Coleman Validation'!H$665667),'Coleman Validation'!H$665668,FALSE))</f>
        <v>2.6320025358075365</v>
      </c>
      <c r="I178" s="317">
        <f ca="1">+IF(ISERROR(HLOOKUP($B178,INDIRECT("'Monthly Resource Report'!"&amp;'Coleman Validation'!I$665666&amp;":"&amp;'Coleman Validation'!I$665667),'Coleman Validation'!I$665668,FALSE)),0,HLOOKUP($B178,INDIRECT("'Monthly Resource Report'!"&amp;'Coleman Validation'!I$665666&amp;":"&amp;'Coleman Validation'!I$665667),'Coleman Validation'!I$665668,FALSE))</f>
        <v>0.3272246989507836</v>
      </c>
      <c r="J178" s="318">
        <f ca="1">+IF(ISERROR(HLOOKUP($B178,INDIRECT("'Monthly Resource Report'!"&amp;'Coleman Validation'!J$665666&amp;":"&amp;'Coleman Validation'!J$665667),'Coleman Validation'!J$665668,FALSE)),0,HLOOKUP($B178,INDIRECT("'Monthly Resource Report'!"&amp;'Coleman Validation'!J$665666&amp;":"&amp;'Coleman Validation'!J$665667),'Coleman Validation'!J$665668,FALSE))</f>
        <v>0.20034763884245371</v>
      </c>
      <c r="L178" s="301">
        <v>46600</v>
      </c>
      <c r="M178" s="294">
        <v>146</v>
      </c>
      <c r="N178" s="297">
        <v>2.6315729989537018</v>
      </c>
      <c r="O178" s="299">
        <v>0.33</v>
      </c>
      <c r="P178" s="295">
        <v>0.2</v>
      </c>
      <c r="Q178" s="294">
        <f ca="1">+IF(ISERROR(HLOOKUP($B178,INDIRECT("'Monthly Resource Report'!"&amp;'Coleman Validation'!Q$665666&amp;":"&amp;'Coleman Validation'!Q$665667),'Coleman Validation'!Q$665668,FALSE)),0,HLOOKUP($B178,INDIRECT("'Monthly Resource Report'!"&amp;'Coleman Validation'!Q$665666&amp;":"&amp;'Coleman Validation'!Q$665667),'Coleman Validation'!Q$665668,FALSE))</f>
        <v>146</v>
      </c>
      <c r="R178" s="297">
        <f ca="1">+IF(ISERROR(HLOOKUP($B178,INDIRECT("'Monthly Resource Report'!"&amp;'Coleman Validation'!R$665666&amp;":"&amp;'Coleman Validation'!R$665667),'Coleman Validation'!R$665668,FALSE)),0,HLOOKUP($B178,INDIRECT("'Monthly Resource Report'!"&amp;'Coleman Validation'!R$665666&amp;":"&amp;'Coleman Validation'!R$665667),'Coleman Validation'!R$665668,FALSE))</f>
        <v>2.6320028606149246</v>
      </c>
      <c r="S178" s="317">
        <f ca="1">+IF(ISERROR(HLOOKUP($B178,INDIRECT("'Monthly Resource Report'!"&amp;'Coleman Validation'!S$665666&amp;":"&amp;'Coleman Validation'!S$665667),'Coleman Validation'!S$665668,FALSE)),0,HLOOKUP($B178,INDIRECT("'Monthly Resource Report'!"&amp;'Coleman Validation'!S$665666&amp;":"&amp;'Coleman Validation'!S$665667),'Coleman Validation'!S$665668,FALSE))</f>
        <v>0.32720152572707373</v>
      </c>
      <c r="T178" s="318">
        <f ca="1">+IF(ISERROR(HLOOKUP($B178,INDIRECT("'Monthly Resource Report'!"&amp;'Coleman Validation'!T$665666&amp;":"&amp;'Coleman Validation'!T$665667),'Coleman Validation'!T$665668,FALSE)),0,HLOOKUP($B178,INDIRECT("'Monthly Resource Report'!"&amp;'Coleman Validation'!T$665666&amp;":"&amp;'Coleman Validation'!T$665667),'Coleman Validation'!T$665668,FALSE))</f>
        <v>0.20038378024520054</v>
      </c>
      <c r="V178" s="301">
        <v>46600</v>
      </c>
      <c r="W178" s="294">
        <v>151</v>
      </c>
      <c r="X178" s="297">
        <v>2.6315729989537018</v>
      </c>
      <c r="Y178" s="299">
        <v>0.33</v>
      </c>
      <c r="Z178" s="295">
        <v>0.2</v>
      </c>
      <c r="AA178" s="294">
        <f ca="1">+IF(ISERROR(HLOOKUP($B178,INDIRECT("'Monthly Resource Report'!"&amp;'Coleman Validation'!AA$665666&amp;":"&amp;'Coleman Validation'!AA$665667),'Coleman Validation'!AA$665668,FALSE)),0,HLOOKUP($B178,INDIRECT("'Monthly Resource Report'!"&amp;'Coleman Validation'!AA$665666&amp;":"&amp;'Coleman Validation'!AA$665667),'Coleman Validation'!AA$665668,FALSE))</f>
        <v>151</v>
      </c>
      <c r="AB178" s="297">
        <f ca="1">+IF(ISERROR(HLOOKUP($B178,INDIRECT("'Monthly Resource Report'!"&amp;'Coleman Validation'!AB$665666&amp;":"&amp;'Coleman Validation'!AB$665667),'Coleman Validation'!AB$665668,FALSE)),0,HLOOKUP($B178,INDIRECT("'Monthly Resource Report'!"&amp;'Coleman Validation'!AB$665666&amp;":"&amp;'Coleman Validation'!AB$665667),'Coleman Validation'!AB$665668,FALSE))</f>
        <v>2.6320029485601668</v>
      </c>
      <c r="AC178" s="317">
        <f ca="1">+IF(ISERROR(HLOOKUP($B178,INDIRECT("'Monthly Resource Report'!"&amp;'Coleman Validation'!AC$665666&amp;":"&amp;'Coleman Validation'!AC$665667),'Coleman Validation'!AC$665668,FALSE)),0,HLOOKUP($B178,INDIRECT("'Monthly Resource Report'!"&amp;'Coleman Validation'!AC$665666&amp;":"&amp;'Coleman Validation'!AC$665667),'Coleman Validation'!AC$665668,FALSE))</f>
        <v>0.32751900122075001</v>
      </c>
      <c r="AD178" s="318">
        <f ca="1">+IF(ISERROR(HLOOKUP($B178,INDIRECT("'Monthly Resource Report'!"&amp;'Coleman Validation'!AD$665666&amp;":"&amp;'Coleman Validation'!AD$665667),'Coleman Validation'!AD$665668,FALSE)),0,HLOOKUP($B178,INDIRECT("'Monthly Resource Report'!"&amp;'Coleman Validation'!AD$665666&amp;":"&amp;'Coleman Validation'!AD$665667),'Coleman Validation'!AD$665668,FALSE))</f>
        <v>0.20040752333627845</v>
      </c>
    </row>
    <row r="179" spans="2:30" s="29" customFormat="1">
      <c r="B179" s="301">
        <v>46631</v>
      </c>
      <c r="C179" s="294">
        <v>146</v>
      </c>
      <c r="D179" s="297">
        <v>2.6315729989537018</v>
      </c>
      <c r="E179" s="299">
        <v>0.33</v>
      </c>
      <c r="F179" s="295">
        <v>0.2</v>
      </c>
      <c r="G179" s="294">
        <f ca="1">+IF(ISERROR(HLOOKUP($B179,INDIRECT("'Monthly Resource Report'!"&amp;'Coleman Validation'!G$665666&amp;":"&amp;'Coleman Validation'!G$665667),'Coleman Validation'!G$665668,FALSE)),0,HLOOKUP($B179,INDIRECT("'Monthly Resource Report'!"&amp;'Coleman Validation'!G$665666&amp;":"&amp;'Coleman Validation'!G$665667),'Coleman Validation'!G$665668,FALSE))</f>
        <v>146</v>
      </c>
      <c r="H179" s="297">
        <f ca="1">+IF(ISERROR(HLOOKUP($B179,INDIRECT("'Monthly Resource Report'!"&amp;'Coleman Validation'!H$665666&amp;":"&amp;'Coleman Validation'!H$665667),'Coleman Validation'!H$665668,FALSE)),0,HLOOKUP($B179,INDIRECT("'Monthly Resource Report'!"&amp;'Coleman Validation'!H$665666&amp;":"&amp;'Coleman Validation'!H$665667),'Coleman Validation'!H$665668,FALSE))</f>
        <v>2.632002143864598</v>
      </c>
      <c r="I179" s="317">
        <f ca="1">+IF(ISERROR(HLOOKUP($B179,INDIRECT("'Monthly Resource Report'!"&amp;'Coleman Validation'!I$665666&amp;":"&amp;'Coleman Validation'!I$665667),'Coleman Validation'!I$665668,FALSE)),0,HLOOKUP($B179,INDIRECT("'Monthly Resource Report'!"&amp;'Coleman Validation'!I$665666&amp;":"&amp;'Coleman Validation'!I$665667),'Coleman Validation'!I$665668,FALSE))</f>
        <v>0.32672096037058257</v>
      </c>
      <c r="J179" s="318">
        <f ca="1">+IF(ISERROR(HLOOKUP($B179,INDIRECT("'Monthly Resource Report'!"&amp;'Coleman Validation'!J$665666&amp;":"&amp;'Coleman Validation'!J$665667),'Coleman Validation'!J$665668,FALSE)),0,HLOOKUP($B179,INDIRECT("'Monthly Resource Report'!"&amp;'Coleman Validation'!J$665666&amp;":"&amp;'Coleman Validation'!J$665667),'Coleman Validation'!J$665668,FALSE))</f>
        <v>0.20054331430088912</v>
      </c>
      <c r="L179" s="301">
        <v>46631</v>
      </c>
      <c r="M179" s="294">
        <v>146</v>
      </c>
      <c r="N179" s="297">
        <v>2.6315729989537018</v>
      </c>
      <c r="O179" s="299">
        <v>0.33</v>
      </c>
      <c r="P179" s="295">
        <v>0.2</v>
      </c>
      <c r="Q179" s="294">
        <f ca="1">+IF(ISERROR(HLOOKUP($B179,INDIRECT("'Monthly Resource Report'!"&amp;'Coleman Validation'!Q$665666&amp;":"&amp;'Coleman Validation'!Q$665667),'Coleman Validation'!Q$665668,FALSE)),0,HLOOKUP($B179,INDIRECT("'Monthly Resource Report'!"&amp;'Coleman Validation'!Q$665666&amp;":"&amp;'Coleman Validation'!Q$665667),'Coleman Validation'!Q$665668,FALSE))</f>
        <v>146</v>
      </c>
      <c r="R179" s="297">
        <f ca="1">+IF(ISERROR(HLOOKUP($B179,INDIRECT("'Monthly Resource Report'!"&amp;'Coleman Validation'!R$665666&amp;":"&amp;'Coleman Validation'!R$665667),'Coleman Validation'!R$665668,FALSE)),0,HLOOKUP($B179,INDIRECT("'Monthly Resource Report'!"&amp;'Coleman Validation'!R$665666&amp;":"&amp;'Coleman Validation'!R$665667),'Coleman Validation'!R$665668,FALSE))</f>
        <v>2.6320022419493636</v>
      </c>
      <c r="S179" s="317">
        <f ca="1">+IF(ISERROR(HLOOKUP($B179,INDIRECT("'Monthly Resource Report'!"&amp;'Coleman Validation'!S$665666&amp;":"&amp;'Coleman Validation'!S$665667),'Coleman Validation'!S$665668,FALSE)),0,HLOOKUP($B179,INDIRECT("'Monthly Resource Report'!"&amp;'Coleman Validation'!S$665666&amp;":"&amp;'Coleman Validation'!S$665667),'Coleman Validation'!S$665668,FALSE))</f>
        <v>0.32659418232490961</v>
      </c>
      <c r="T179" s="318">
        <f ca="1">+IF(ISERROR(HLOOKUP($B179,INDIRECT("'Monthly Resource Report'!"&amp;'Coleman Validation'!T$665666&amp;":"&amp;'Coleman Validation'!T$665667),'Coleman Validation'!T$665668,FALSE)),0,HLOOKUP($B179,INDIRECT("'Monthly Resource Report'!"&amp;'Coleman Validation'!T$665666&amp;":"&amp;'Coleman Validation'!T$665667),'Coleman Validation'!T$665668,FALSE))</f>
        <v>0.20041146876843122</v>
      </c>
      <c r="V179" s="301">
        <v>46631</v>
      </c>
      <c r="W179" s="294">
        <v>151</v>
      </c>
      <c r="X179" s="297">
        <v>2.6315729989537018</v>
      </c>
      <c r="Y179" s="299">
        <v>0.33</v>
      </c>
      <c r="Z179" s="295">
        <v>0.2</v>
      </c>
      <c r="AA179" s="294">
        <f ca="1">+IF(ISERROR(HLOOKUP($B179,INDIRECT("'Monthly Resource Report'!"&amp;'Coleman Validation'!AA$665666&amp;":"&amp;'Coleman Validation'!AA$665667),'Coleman Validation'!AA$665668,FALSE)),0,HLOOKUP($B179,INDIRECT("'Monthly Resource Report'!"&amp;'Coleman Validation'!AA$665666&amp;":"&amp;'Coleman Validation'!AA$665667),'Coleman Validation'!AA$665668,FALSE))</f>
        <v>151</v>
      </c>
      <c r="AB179" s="297">
        <f ca="1">+IF(ISERROR(HLOOKUP($B179,INDIRECT("'Monthly Resource Report'!"&amp;'Coleman Validation'!AB$665666&amp;":"&amp;'Coleman Validation'!AB$665667),'Coleman Validation'!AB$665668,FALSE)),0,HLOOKUP($B179,INDIRECT("'Monthly Resource Report'!"&amp;'Coleman Validation'!AB$665666&amp;":"&amp;'Coleman Validation'!AB$665667),'Coleman Validation'!AB$665668,FALSE))</f>
        <v>2.6320021395564281</v>
      </c>
      <c r="AC179" s="317">
        <f ca="1">+IF(ISERROR(HLOOKUP($B179,INDIRECT("'Monthly Resource Report'!"&amp;'Coleman Validation'!AC$665666&amp;":"&amp;'Coleman Validation'!AC$665667),'Coleman Validation'!AC$665668,FALSE)),0,HLOOKUP($B179,INDIRECT("'Monthly Resource Report'!"&amp;'Coleman Validation'!AC$665666&amp;":"&amp;'Coleman Validation'!AC$665667),'Coleman Validation'!AC$665668,FALSE))</f>
        <v>0.32705015015504368</v>
      </c>
      <c r="AD179" s="318">
        <f ca="1">+IF(ISERROR(HLOOKUP($B179,INDIRECT("'Monthly Resource Report'!"&amp;'Coleman Validation'!AD$665666&amp;":"&amp;'Coleman Validation'!AD$665667),'Coleman Validation'!AD$665668,FALSE)),0,HLOOKUP($B179,INDIRECT("'Monthly Resource Report'!"&amp;'Coleman Validation'!AD$665666&amp;":"&amp;'Coleman Validation'!AD$665667),'Coleman Validation'!AD$665668,FALSE))</f>
        <v>0.20065569977337391</v>
      </c>
    </row>
    <row r="180" spans="2:30" s="29" customFormat="1">
      <c r="B180" s="301">
        <v>46661</v>
      </c>
      <c r="C180" s="294">
        <v>146</v>
      </c>
      <c r="D180" s="297">
        <v>2.6315729989537018</v>
      </c>
      <c r="E180" s="299">
        <v>0.33</v>
      </c>
      <c r="F180" s="295">
        <v>0.2</v>
      </c>
      <c r="G180" s="294">
        <f ca="1">+IF(ISERROR(HLOOKUP($B180,INDIRECT("'Monthly Resource Report'!"&amp;'Coleman Validation'!G$665666&amp;":"&amp;'Coleman Validation'!G$665667),'Coleman Validation'!G$665668,FALSE)),0,HLOOKUP($B180,INDIRECT("'Monthly Resource Report'!"&amp;'Coleman Validation'!G$665666&amp;":"&amp;'Coleman Validation'!G$665667),'Coleman Validation'!G$665668,FALSE))</f>
        <v>146</v>
      </c>
      <c r="H180" s="297">
        <f ca="1">+IF(ISERROR(HLOOKUP($B180,INDIRECT("'Monthly Resource Report'!"&amp;'Coleman Validation'!H$665666&amp;":"&amp;'Coleman Validation'!H$665667),'Coleman Validation'!H$665668,FALSE)),0,HLOOKUP($B180,INDIRECT("'Monthly Resource Report'!"&amp;'Coleman Validation'!H$665666&amp;":"&amp;'Coleman Validation'!H$665667),'Coleman Validation'!H$665668,FALSE))</f>
        <v>2.6320027954848682</v>
      </c>
      <c r="I180" s="317">
        <f ca="1">+IF(ISERROR(HLOOKUP($B180,INDIRECT("'Monthly Resource Report'!"&amp;'Coleman Validation'!I$665666&amp;":"&amp;'Coleman Validation'!I$665667),'Coleman Validation'!I$665668,FALSE)),0,HLOOKUP($B180,INDIRECT("'Monthly Resource Report'!"&amp;'Coleman Validation'!I$665666&amp;":"&amp;'Coleman Validation'!I$665667),'Coleman Validation'!I$665668,FALSE))</f>
        <v>0.32766884027084781</v>
      </c>
      <c r="J180" s="318">
        <f ca="1">+IF(ISERROR(HLOOKUP($B180,INDIRECT("'Monthly Resource Report'!"&amp;'Coleman Validation'!J$665666&amp;":"&amp;'Coleman Validation'!J$665667),'Coleman Validation'!J$665668,FALSE)),0,HLOOKUP($B180,INDIRECT("'Monthly Resource Report'!"&amp;'Coleman Validation'!J$665666&amp;":"&amp;'Coleman Validation'!J$665667),'Coleman Validation'!J$665668,FALSE))</f>
        <v>0.20017131213954678</v>
      </c>
      <c r="L180" s="301">
        <v>46661</v>
      </c>
      <c r="M180" s="294">
        <v>146</v>
      </c>
      <c r="N180" s="297">
        <v>2.6315729989537018</v>
      </c>
      <c r="O180" s="299">
        <v>0.33</v>
      </c>
      <c r="P180" s="295">
        <v>0.2</v>
      </c>
      <c r="Q180" s="294">
        <f ca="1">+IF(ISERROR(HLOOKUP($B180,INDIRECT("'Monthly Resource Report'!"&amp;'Coleman Validation'!Q$665666&amp;":"&amp;'Coleman Validation'!Q$665667),'Coleman Validation'!Q$665668,FALSE)),0,HLOOKUP($B180,INDIRECT("'Monthly Resource Report'!"&amp;'Coleman Validation'!Q$665666&amp;":"&amp;'Coleman Validation'!Q$665667),'Coleman Validation'!Q$665668,FALSE))</f>
        <v>146</v>
      </c>
      <c r="R180" s="297">
        <f ca="1">+IF(ISERROR(HLOOKUP($B180,INDIRECT("'Monthly Resource Report'!"&amp;'Coleman Validation'!R$665666&amp;":"&amp;'Coleman Validation'!R$665667),'Coleman Validation'!R$665668,FALSE)),0,HLOOKUP($B180,INDIRECT("'Monthly Resource Report'!"&amp;'Coleman Validation'!R$665666&amp;":"&amp;'Coleman Validation'!R$665667),'Coleman Validation'!R$665668,FALSE))</f>
        <v>2.6320027925278722</v>
      </c>
      <c r="S180" s="317">
        <f ca="1">+IF(ISERROR(HLOOKUP($B180,INDIRECT("'Monthly Resource Report'!"&amp;'Coleman Validation'!S$665666&amp;":"&amp;'Coleman Validation'!S$665667),'Coleman Validation'!S$665668,FALSE)),0,HLOOKUP($B180,INDIRECT("'Monthly Resource Report'!"&amp;'Coleman Validation'!S$665666&amp;":"&amp;'Coleman Validation'!S$665667),'Coleman Validation'!S$665668,FALSE))</f>
        <v>0.3277012279387988</v>
      </c>
      <c r="T180" s="318">
        <f ca="1">+IF(ISERROR(HLOOKUP($B180,INDIRECT("'Monthly Resource Report'!"&amp;'Coleman Validation'!T$665666&amp;":"&amp;'Coleman Validation'!T$665667),'Coleman Validation'!T$665668,FALSE)),0,HLOOKUP($B180,INDIRECT("'Monthly Resource Report'!"&amp;'Coleman Validation'!T$665666&amp;":"&amp;'Coleman Validation'!T$665667),'Coleman Validation'!T$665668,FALSE))</f>
        <v>0.20057674876310522</v>
      </c>
      <c r="V180" s="301">
        <v>46661</v>
      </c>
      <c r="W180" s="294">
        <v>151</v>
      </c>
      <c r="X180" s="297">
        <v>2.6315729989537018</v>
      </c>
      <c r="Y180" s="299">
        <v>0.33</v>
      </c>
      <c r="Z180" s="295">
        <v>0.2</v>
      </c>
      <c r="AA180" s="294">
        <f ca="1">+IF(ISERROR(HLOOKUP($B180,INDIRECT("'Monthly Resource Report'!"&amp;'Coleman Validation'!AA$665666&amp;":"&amp;'Coleman Validation'!AA$665667),'Coleman Validation'!AA$665668,FALSE)),0,HLOOKUP($B180,INDIRECT("'Monthly Resource Report'!"&amp;'Coleman Validation'!AA$665666&amp;":"&amp;'Coleman Validation'!AA$665667),'Coleman Validation'!AA$665668,FALSE))</f>
        <v>151</v>
      </c>
      <c r="AB180" s="297">
        <f ca="1">+IF(ISERROR(HLOOKUP($B180,INDIRECT("'Monthly Resource Report'!"&amp;'Coleman Validation'!AB$665666&amp;":"&amp;'Coleman Validation'!AB$665667),'Coleman Validation'!AB$665668,FALSE)),0,HLOOKUP($B180,INDIRECT("'Monthly Resource Report'!"&amp;'Coleman Validation'!AB$665666&amp;":"&amp;'Coleman Validation'!AB$665667),'Coleman Validation'!AB$665668,FALSE))</f>
        <v>2.632003370493607</v>
      </c>
      <c r="AC180" s="317">
        <f ca="1">+IF(ISERROR(HLOOKUP($B180,INDIRECT("'Monthly Resource Report'!"&amp;'Coleman Validation'!AC$665666&amp;":"&amp;'Coleman Validation'!AC$665667),'Coleman Validation'!AC$665668,FALSE)),0,HLOOKUP($B180,INDIRECT("'Monthly Resource Report'!"&amp;'Coleman Validation'!AC$665666&amp;":"&amp;'Coleman Validation'!AC$665667),'Coleman Validation'!AC$665668,FALSE))</f>
        <v>0.32820038759205983</v>
      </c>
      <c r="AD180" s="318">
        <f ca="1">+IF(ISERROR(HLOOKUP($B180,INDIRECT("'Monthly Resource Report'!"&amp;'Coleman Validation'!AD$665666&amp;":"&amp;'Coleman Validation'!AD$665667),'Coleman Validation'!AD$665668,FALSE)),0,HLOOKUP($B180,INDIRECT("'Monthly Resource Report'!"&amp;'Coleman Validation'!AD$665666&amp;":"&amp;'Coleman Validation'!AD$665667),'Coleman Validation'!AD$665668,FALSE))</f>
        <v>0.20040571206071936</v>
      </c>
    </row>
    <row r="181" spans="2:30" s="29" customFormat="1">
      <c r="B181" s="301">
        <v>46692</v>
      </c>
      <c r="C181" s="294">
        <v>146</v>
      </c>
      <c r="D181" s="297">
        <v>2.6315729989537018</v>
      </c>
      <c r="E181" s="299">
        <v>0.33</v>
      </c>
      <c r="F181" s="295">
        <v>0.2</v>
      </c>
      <c r="G181" s="294">
        <f ca="1">+IF(ISERROR(HLOOKUP($B181,INDIRECT("'Monthly Resource Report'!"&amp;'Coleman Validation'!G$665666&amp;":"&amp;'Coleman Validation'!G$665667),'Coleman Validation'!G$665668,FALSE)),0,HLOOKUP($B181,INDIRECT("'Monthly Resource Report'!"&amp;'Coleman Validation'!G$665666&amp;":"&amp;'Coleman Validation'!G$665667),'Coleman Validation'!G$665668,FALSE))</f>
        <v>146</v>
      </c>
      <c r="H181" s="297">
        <f ca="1">+IF(ISERROR(HLOOKUP($B181,INDIRECT("'Monthly Resource Report'!"&amp;'Coleman Validation'!H$665666&amp;":"&amp;'Coleman Validation'!H$665667),'Coleman Validation'!H$665668,FALSE)),0,HLOOKUP($B181,INDIRECT("'Monthly Resource Report'!"&amp;'Coleman Validation'!H$665666&amp;":"&amp;'Coleman Validation'!H$665667),'Coleman Validation'!H$665668,FALSE))</f>
        <v>2.6320033023245775</v>
      </c>
      <c r="I181" s="317">
        <f ca="1">+IF(ISERROR(HLOOKUP($B181,INDIRECT("'Monthly Resource Report'!"&amp;'Coleman Validation'!I$665666&amp;":"&amp;'Coleman Validation'!I$665667),'Coleman Validation'!I$665668,FALSE)),0,HLOOKUP($B181,INDIRECT("'Monthly Resource Report'!"&amp;'Coleman Validation'!I$665666&amp;":"&amp;'Coleman Validation'!I$665667),'Coleman Validation'!I$665668,FALSE))</f>
        <v>0.3279408895453218</v>
      </c>
      <c r="J181" s="318">
        <f ca="1">+IF(ISERROR(HLOOKUP($B181,INDIRECT("'Monthly Resource Report'!"&amp;'Coleman Validation'!J$665666&amp;":"&amp;'Coleman Validation'!J$665667),'Coleman Validation'!J$665668,FALSE)),0,HLOOKUP($B181,INDIRECT("'Monthly Resource Report'!"&amp;'Coleman Validation'!J$665666&amp;":"&amp;'Coleman Validation'!J$665667),'Coleman Validation'!J$665668,FALSE))</f>
        <v>0.20035473949233723</v>
      </c>
      <c r="L181" s="301">
        <v>46692</v>
      </c>
      <c r="M181" s="294">
        <v>146</v>
      </c>
      <c r="N181" s="297">
        <v>2.6315729989537018</v>
      </c>
      <c r="O181" s="299">
        <v>0.33</v>
      </c>
      <c r="P181" s="295">
        <v>0.2</v>
      </c>
      <c r="Q181" s="294">
        <f ca="1">+IF(ISERROR(HLOOKUP($B181,INDIRECT("'Monthly Resource Report'!"&amp;'Coleman Validation'!Q$665666&amp;":"&amp;'Coleman Validation'!Q$665667),'Coleman Validation'!Q$665668,FALSE)),0,HLOOKUP($B181,INDIRECT("'Monthly Resource Report'!"&amp;'Coleman Validation'!Q$665666&amp;":"&amp;'Coleman Validation'!Q$665667),'Coleman Validation'!Q$665668,FALSE))</f>
        <v>146</v>
      </c>
      <c r="R181" s="297">
        <f ca="1">+IF(ISERROR(HLOOKUP($B181,INDIRECT("'Monthly Resource Report'!"&amp;'Coleman Validation'!R$665666&amp;":"&amp;'Coleman Validation'!R$665667),'Coleman Validation'!R$665668,FALSE)),0,HLOOKUP($B181,INDIRECT("'Monthly Resource Report'!"&amp;'Coleman Validation'!R$665666&amp;":"&amp;'Coleman Validation'!R$665667),'Coleman Validation'!R$665668,FALSE))</f>
        <v>2.6320035485869329</v>
      </c>
      <c r="S181" s="317">
        <f ca="1">+IF(ISERROR(HLOOKUP($B181,INDIRECT("'Monthly Resource Report'!"&amp;'Coleman Validation'!S$665666&amp;":"&amp;'Coleman Validation'!S$665667),'Coleman Validation'!S$665668,FALSE)),0,HLOOKUP($B181,INDIRECT("'Monthly Resource Report'!"&amp;'Coleman Validation'!S$665666&amp;":"&amp;'Coleman Validation'!S$665667),'Coleman Validation'!S$665668,FALSE))</f>
        <v>0.32793455811969802</v>
      </c>
      <c r="T181" s="318">
        <f ca="1">+IF(ISERROR(HLOOKUP($B181,INDIRECT("'Monthly Resource Report'!"&amp;'Coleman Validation'!T$665666&amp;":"&amp;'Coleman Validation'!T$665667),'Coleman Validation'!T$665668,FALSE)),0,HLOOKUP($B181,INDIRECT("'Monthly Resource Report'!"&amp;'Coleman Validation'!T$665666&amp;":"&amp;'Coleman Validation'!T$665667),'Coleman Validation'!T$665668,FALSE))</f>
        <v>0.20059910454969043</v>
      </c>
      <c r="V181" s="301">
        <v>46692</v>
      </c>
      <c r="W181" s="294">
        <v>151</v>
      </c>
      <c r="X181" s="297">
        <v>2.6315729989537018</v>
      </c>
      <c r="Y181" s="299">
        <v>0.33</v>
      </c>
      <c r="Z181" s="295">
        <v>0.2</v>
      </c>
      <c r="AA181" s="294">
        <f ca="1">+IF(ISERROR(HLOOKUP($B181,INDIRECT("'Monthly Resource Report'!"&amp;'Coleman Validation'!AA$665666&amp;":"&amp;'Coleman Validation'!AA$665667),'Coleman Validation'!AA$665668,FALSE)),0,HLOOKUP($B181,INDIRECT("'Monthly Resource Report'!"&amp;'Coleman Validation'!AA$665666&amp;":"&amp;'Coleman Validation'!AA$665667),'Coleman Validation'!AA$665668,FALSE))</f>
        <v>151</v>
      </c>
      <c r="AB181" s="297">
        <f ca="1">+IF(ISERROR(HLOOKUP($B181,INDIRECT("'Monthly Resource Report'!"&amp;'Coleman Validation'!AB$665666&amp;":"&amp;'Coleman Validation'!AB$665667),'Coleman Validation'!AB$665668,FALSE)),0,HLOOKUP($B181,INDIRECT("'Monthly Resource Report'!"&amp;'Coleman Validation'!AB$665666&amp;":"&amp;'Coleman Validation'!AB$665667),'Coleman Validation'!AB$665668,FALSE))</f>
        <v>2.6320029707976906</v>
      </c>
      <c r="AC181" s="317">
        <f ca="1">+IF(ISERROR(HLOOKUP($B181,INDIRECT("'Monthly Resource Report'!"&amp;'Coleman Validation'!AC$665666&amp;":"&amp;'Coleman Validation'!AC$665667),'Coleman Validation'!AC$665668,FALSE)),0,HLOOKUP($B181,INDIRECT("'Monthly Resource Report'!"&amp;'Coleman Validation'!AC$665666&amp;":"&amp;'Coleman Validation'!AC$665667),'Coleman Validation'!AC$665668,FALSE))</f>
        <v>0.32832843576429643</v>
      </c>
      <c r="AD181" s="318">
        <f ca="1">+IF(ISERROR(HLOOKUP($B181,INDIRECT("'Monthly Resource Report'!"&amp;'Coleman Validation'!AD$665666&amp;":"&amp;'Coleman Validation'!AD$665667),'Coleman Validation'!AD$665668,FALSE)),0,HLOOKUP($B181,INDIRECT("'Monthly Resource Report'!"&amp;'Coleman Validation'!AD$665666&amp;":"&amp;'Coleman Validation'!AD$665667),'Coleman Validation'!AD$665668,FALSE))</f>
        <v>0.201068011153864</v>
      </c>
    </row>
    <row r="182" spans="2:30" s="29" customFormat="1">
      <c r="B182" s="301">
        <v>46722</v>
      </c>
      <c r="C182" s="294">
        <v>146</v>
      </c>
      <c r="D182" s="297">
        <v>2.6315729989537018</v>
      </c>
      <c r="E182" s="299">
        <v>0.33</v>
      </c>
      <c r="F182" s="295">
        <v>0.2</v>
      </c>
      <c r="G182" s="294">
        <f ca="1">+IF(ISERROR(HLOOKUP($B182,INDIRECT("'Monthly Resource Report'!"&amp;'Coleman Validation'!G$665666&amp;":"&amp;'Coleman Validation'!G$665667),'Coleman Validation'!G$665668,FALSE)),0,HLOOKUP($B182,INDIRECT("'Monthly Resource Report'!"&amp;'Coleman Validation'!G$665666&amp;":"&amp;'Coleman Validation'!G$665667),'Coleman Validation'!G$665668,FALSE))</f>
        <v>146</v>
      </c>
      <c r="H182" s="297">
        <f ca="1">+IF(ISERROR(HLOOKUP($B182,INDIRECT("'Monthly Resource Report'!"&amp;'Coleman Validation'!H$665666&amp;":"&amp;'Coleman Validation'!H$665667),'Coleman Validation'!H$665668,FALSE)),0,HLOOKUP($B182,INDIRECT("'Monthly Resource Report'!"&amp;'Coleman Validation'!H$665666&amp;":"&amp;'Coleman Validation'!H$665667),'Coleman Validation'!H$665668,FALSE))</f>
        <v>2.6320023378141437</v>
      </c>
      <c r="I182" s="317">
        <f ca="1">+IF(ISERROR(HLOOKUP($B182,INDIRECT("'Monthly Resource Report'!"&amp;'Coleman Validation'!I$665666&amp;":"&amp;'Coleman Validation'!I$665667),'Coleman Validation'!I$665668,FALSE)),0,HLOOKUP($B182,INDIRECT("'Monthly Resource Report'!"&amp;'Coleman Validation'!I$665666&amp;":"&amp;'Coleman Validation'!I$665667),'Coleman Validation'!I$665668,FALSE))</f>
        <v>0.32744097936822841</v>
      </c>
      <c r="J182" s="318">
        <f ca="1">+IF(ISERROR(HLOOKUP($B182,INDIRECT("'Monthly Resource Report'!"&amp;'Coleman Validation'!J$665666&amp;":"&amp;'Coleman Validation'!J$665667),'Coleman Validation'!J$665668,FALSE)),0,HLOOKUP($B182,INDIRECT("'Monthly Resource Report'!"&amp;'Coleman Validation'!J$665666&amp;":"&amp;'Coleman Validation'!J$665667),'Coleman Validation'!J$665668,FALSE))</f>
        <v>0.20050921910367697</v>
      </c>
      <c r="L182" s="301">
        <v>46722</v>
      </c>
      <c r="M182" s="294">
        <v>146</v>
      </c>
      <c r="N182" s="297">
        <v>2.6315729989537018</v>
      </c>
      <c r="O182" s="299">
        <v>0.33</v>
      </c>
      <c r="P182" s="295">
        <v>0.2</v>
      </c>
      <c r="Q182" s="294">
        <f ca="1">+IF(ISERROR(HLOOKUP($B182,INDIRECT("'Monthly Resource Report'!"&amp;'Coleman Validation'!Q$665666&amp;":"&amp;'Coleman Validation'!Q$665667),'Coleman Validation'!Q$665668,FALSE)),0,HLOOKUP($B182,INDIRECT("'Monthly Resource Report'!"&amp;'Coleman Validation'!Q$665666&amp;":"&amp;'Coleman Validation'!Q$665667),'Coleman Validation'!Q$665668,FALSE))</f>
        <v>146</v>
      </c>
      <c r="R182" s="297">
        <f ca="1">+IF(ISERROR(HLOOKUP($B182,INDIRECT("'Monthly Resource Report'!"&amp;'Coleman Validation'!R$665666&amp;":"&amp;'Coleman Validation'!R$665667),'Coleman Validation'!R$665668,FALSE)),0,HLOOKUP($B182,INDIRECT("'Monthly Resource Report'!"&amp;'Coleman Validation'!R$665666&amp;":"&amp;'Coleman Validation'!R$665667),'Coleman Validation'!R$665668,FALSE))</f>
        <v>2.6320022768718312</v>
      </c>
      <c r="S182" s="317">
        <f ca="1">+IF(ISERROR(HLOOKUP($B182,INDIRECT("'Monthly Resource Report'!"&amp;'Coleman Validation'!S$665666&amp;":"&amp;'Coleman Validation'!S$665667),'Coleman Validation'!S$665668,FALSE)),0,HLOOKUP($B182,INDIRECT("'Monthly Resource Report'!"&amp;'Coleman Validation'!S$665666&amp;":"&amp;'Coleman Validation'!S$665667),'Coleman Validation'!S$665668,FALSE))</f>
        <v>0.32769325160540297</v>
      </c>
      <c r="T182" s="318">
        <f ca="1">+IF(ISERROR(HLOOKUP($B182,INDIRECT("'Monthly Resource Report'!"&amp;'Coleman Validation'!T$665666&amp;":"&amp;'Coleman Validation'!T$665667),'Coleman Validation'!T$665668,FALSE)),0,HLOOKUP($B182,INDIRECT("'Monthly Resource Report'!"&amp;'Coleman Validation'!T$665666&amp;":"&amp;'Coleman Validation'!T$665667),'Coleman Validation'!T$665668,FALSE))</f>
        <v>0.20076182677355109</v>
      </c>
      <c r="V182" s="301">
        <v>46722</v>
      </c>
      <c r="W182" s="294">
        <v>151</v>
      </c>
      <c r="X182" s="297">
        <v>2.6315729989537018</v>
      </c>
      <c r="Y182" s="299">
        <v>0.33</v>
      </c>
      <c r="Z182" s="295">
        <v>0.2</v>
      </c>
      <c r="AA182" s="294">
        <f ca="1">+IF(ISERROR(HLOOKUP($B182,INDIRECT("'Monthly Resource Report'!"&amp;'Coleman Validation'!AA$665666&amp;":"&amp;'Coleman Validation'!AA$665667),'Coleman Validation'!AA$665668,FALSE)),0,HLOOKUP($B182,INDIRECT("'Monthly Resource Report'!"&amp;'Coleman Validation'!AA$665666&amp;":"&amp;'Coleman Validation'!AA$665667),'Coleman Validation'!AA$665668,FALSE))</f>
        <v>151</v>
      </c>
      <c r="AB182" s="297">
        <f ca="1">+IF(ISERROR(HLOOKUP($B182,INDIRECT("'Monthly Resource Report'!"&amp;'Coleman Validation'!AB$665666&amp;":"&amp;'Coleman Validation'!AB$665667),'Coleman Validation'!AB$665668,FALSE)),0,HLOOKUP($B182,INDIRECT("'Monthly Resource Report'!"&amp;'Coleman Validation'!AB$665666&amp;":"&amp;'Coleman Validation'!AB$665667),'Coleman Validation'!AB$665668,FALSE))</f>
        <v>2.6320023264750785</v>
      </c>
      <c r="AC182" s="317">
        <f ca="1">+IF(ISERROR(HLOOKUP($B182,INDIRECT("'Monthly Resource Report'!"&amp;'Coleman Validation'!AC$665666&amp;":"&amp;'Coleman Validation'!AC$665667),'Coleman Validation'!AC$665668,FALSE)),0,HLOOKUP($B182,INDIRECT("'Monthly Resource Report'!"&amp;'Coleman Validation'!AC$665666&amp;":"&amp;'Coleman Validation'!AC$665667),'Coleman Validation'!AC$665668,FALSE))</f>
        <v>0.32776871870391405</v>
      </c>
      <c r="AD182" s="318">
        <f ca="1">+IF(ISERROR(HLOOKUP($B182,INDIRECT("'Monthly Resource Report'!"&amp;'Coleman Validation'!AD$665666&amp;":"&amp;'Coleman Validation'!AD$665667),'Coleman Validation'!AD$665668,FALSE)),0,HLOOKUP($B182,INDIRECT("'Monthly Resource Report'!"&amp;'Coleman Validation'!AD$665666&amp;":"&amp;'Coleman Validation'!AD$665667),'Coleman Validation'!AD$665668,FALSE))</f>
        <v>0.20081178281438578</v>
      </c>
    </row>
    <row r="183" spans="2:30" s="29" customFormat="1">
      <c r="B183" s="633"/>
      <c r="C183" s="634"/>
      <c r="D183" s="635"/>
      <c r="E183" s="636"/>
      <c r="F183" s="636"/>
      <c r="G183" s="634"/>
      <c r="H183" s="635"/>
      <c r="I183" s="637"/>
      <c r="J183" s="637"/>
      <c r="L183" s="633"/>
      <c r="M183" s="634"/>
      <c r="N183" s="635"/>
      <c r="O183" s="636"/>
      <c r="P183" s="636"/>
      <c r="Q183" s="634"/>
      <c r="R183" s="635"/>
      <c r="S183" s="637"/>
      <c r="T183" s="637"/>
      <c r="V183" s="633"/>
      <c r="W183" s="634"/>
      <c r="X183" s="635"/>
      <c r="Y183" s="636"/>
      <c r="Z183" s="636"/>
      <c r="AA183" s="634"/>
      <c r="AB183" s="635"/>
      <c r="AC183" s="637"/>
      <c r="AD183" s="637"/>
    </row>
    <row r="184" spans="2:30" s="29" customFormat="1">
      <c r="B184" s="633"/>
      <c r="C184" s="634"/>
      <c r="D184" s="635"/>
      <c r="E184" s="636"/>
      <c r="F184" s="636"/>
      <c r="G184" s="634"/>
      <c r="H184" s="635"/>
      <c r="I184" s="637"/>
      <c r="J184" s="637"/>
      <c r="L184" s="633"/>
      <c r="M184" s="634"/>
      <c r="N184" s="635"/>
      <c r="O184" s="636"/>
      <c r="P184" s="636"/>
      <c r="Q184" s="634"/>
      <c r="R184" s="635"/>
      <c r="S184" s="637"/>
      <c r="T184" s="637"/>
      <c r="V184" s="633"/>
      <c r="W184" s="634"/>
      <c r="X184" s="635"/>
      <c r="Y184" s="636"/>
      <c r="Z184" s="636"/>
      <c r="AA184" s="634"/>
      <c r="AB184" s="635"/>
      <c r="AC184" s="637"/>
      <c r="AD184" s="637"/>
    </row>
    <row r="185" spans="2:30" s="29" customFormat="1">
      <c r="B185" s="633"/>
      <c r="C185" s="634"/>
      <c r="D185" s="635"/>
      <c r="E185" s="636"/>
      <c r="F185" s="636"/>
      <c r="G185" s="634"/>
      <c r="H185" s="635"/>
      <c r="I185" s="637"/>
      <c r="J185" s="637"/>
      <c r="L185" s="633"/>
      <c r="M185" s="634"/>
      <c r="N185" s="635"/>
      <c r="O185" s="636"/>
      <c r="P185" s="636"/>
      <c r="Q185" s="634"/>
      <c r="R185" s="635"/>
      <c r="S185" s="637"/>
      <c r="T185" s="637"/>
      <c r="V185" s="633"/>
      <c r="W185" s="634"/>
      <c r="X185" s="635"/>
      <c r="Y185" s="636"/>
      <c r="Z185" s="636"/>
      <c r="AA185" s="634"/>
      <c r="AB185" s="635"/>
      <c r="AC185" s="637"/>
      <c r="AD185" s="637"/>
    </row>
    <row r="186" spans="2:30" s="29" customFormat="1">
      <c r="B186" s="633"/>
      <c r="C186" s="634"/>
      <c r="D186" s="635"/>
      <c r="E186" s="636"/>
      <c r="F186" s="636"/>
      <c r="G186" s="634"/>
      <c r="H186" s="635"/>
      <c r="I186" s="637"/>
      <c r="J186" s="637"/>
      <c r="L186" s="633"/>
      <c r="M186" s="634"/>
      <c r="N186" s="635"/>
      <c r="O186" s="636"/>
      <c r="P186" s="636"/>
      <c r="Q186" s="634"/>
      <c r="R186" s="635"/>
      <c r="S186" s="637"/>
      <c r="T186" s="637"/>
      <c r="V186" s="633"/>
      <c r="W186" s="634"/>
      <c r="X186" s="635"/>
      <c r="Y186" s="636"/>
      <c r="Z186" s="636"/>
      <c r="AA186" s="634"/>
      <c r="AB186" s="635"/>
      <c r="AC186" s="637"/>
      <c r="AD186" s="637"/>
    </row>
    <row r="187" spans="2:30" s="29" customFormat="1">
      <c r="B187" s="633"/>
      <c r="C187" s="634"/>
      <c r="D187" s="635"/>
      <c r="E187" s="636"/>
      <c r="F187" s="636"/>
      <c r="G187" s="634"/>
      <c r="H187" s="635"/>
      <c r="I187" s="637"/>
      <c r="J187" s="637"/>
      <c r="L187" s="633"/>
      <c r="M187" s="634"/>
      <c r="N187" s="635"/>
      <c r="O187" s="636"/>
      <c r="P187" s="636"/>
      <c r="Q187" s="634"/>
      <c r="R187" s="635"/>
      <c r="S187" s="637"/>
      <c r="T187" s="637"/>
      <c r="V187" s="633"/>
      <c r="W187" s="634"/>
      <c r="X187" s="635"/>
      <c r="Y187" s="636"/>
      <c r="Z187" s="636"/>
      <c r="AA187" s="634"/>
      <c r="AB187" s="635"/>
      <c r="AC187" s="637"/>
      <c r="AD187" s="637"/>
    </row>
    <row r="188" spans="2:30" s="29" customFormat="1">
      <c r="B188" s="633"/>
      <c r="C188" s="634"/>
      <c r="D188" s="635"/>
      <c r="E188" s="636"/>
      <c r="F188" s="636"/>
      <c r="G188" s="634"/>
      <c r="H188" s="635"/>
      <c r="I188" s="637"/>
      <c r="J188" s="637"/>
      <c r="L188" s="633"/>
      <c r="M188" s="634"/>
      <c r="N188" s="635"/>
      <c r="O188" s="636"/>
      <c r="P188" s="636"/>
      <c r="Q188" s="634"/>
      <c r="R188" s="635"/>
      <c r="S188" s="637"/>
      <c r="T188" s="637"/>
      <c r="V188" s="633"/>
      <c r="W188" s="634"/>
      <c r="X188" s="635"/>
      <c r="Y188" s="636"/>
      <c r="Z188" s="636"/>
      <c r="AA188" s="634"/>
      <c r="AB188" s="635"/>
      <c r="AC188" s="637"/>
      <c r="AD188" s="637"/>
    </row>
    <row r="189" spans="2:30" s="29" customFormat="1">
      <c r="B189" s="633"/>
      <c r="C189" s="634"/>
      <c r="D189" s="635"/>
      <c r="E189" s="636"/>
      <c r="F189" s="636"/>
      <c r="G189" s="634"/>
      <c r="H189" s="635"/>
      <c r="I189" s="637"/>
      <c r="J189" s="637"/>
      <c r="L189" s="633"/>
      <c r="M189" s="634"/>
      <c r="N189" s="635"/>
      <c r="O189" s="636"/>
      <c r="P189" s="636"/>
      <c r="Q189" s="634"/>
      <c r="R189" s="635"/>
      <c r="S189" s="637"/>
      <c r="T189" s="637"/>
      <c r="V189" s="633"/>
      <c r="W189" s="634"/>
      <c r="X189" s="635"/>
      <c r="Y189" s="636"/>
      <c r="Z189" s="636"/>
      <c r="AA189" s="634"/>
      <c r="AB189" s="635"/>
      <c r="AC189" s="637"/>
      <c r="AD189" s="637"/>
    </row>
    <row r="190" spans="2:30" s="29" customFormat="1">
      <c r="B190" s="633"/>
      <c r="C190" s="634"/>
      <c r="D190" s="635"/>
      <c r="E190" s="636"/>
      <c r="F190" s="636"/>
      <c r="G190" s="634"/>
      <c r="H190" s="635"/>
      <c r="I190" s="637"/>
      <c r="J190" s="637"/>
      <c r="L190" s="633"/>
      <c r="M190" s="634"/>
      <c r="N190" s="635"/>
      <c r="O190" s="636"/>
      <c r="P190" s="636"/>
      <c r="Q190" s="634"/>
      <c r="R190" s="635"/>
      <c r="S190" s="637"/>
      <c r="T190" s="637"/>
      <c r="V190" s="633"/>
      <c r="W190" s="634"/>
      <c r="X190" s="635"/>
      <c r="Y190" s="636"/>
      <c r="Z190" s="636"/>
      <c r="AA190" s="634"/>
      <c r="AB190" s="635"/>
      <c r="AC190" s="637"/>
      <c r="AD190" s="637"/>
    </row>
    <row r="191" spans="2:30" s="29" customFormat="1">
      <c r="B191" s="633"/>
      <c r="C191" s="634"/>
      <c r="D191" s="635"/>
      <c r="E191" s="636"/>
      <c r="F191" s="636"/>
      <c r="G191" s="634"/>
      <c r="H191" s="635"/>
      <c r="I191" s="637"/>
      <c r="J191" s="637"/>
      <c r="L191" s="633"/>
      <c r="M191" s="634"/>
      <c r="N191" s="635"/>
      <c r="O191" s="636"/>
      <c r="P191" s="636"/>
      <c r="Q191" s="634"/>
      <c r="R191" s="635"/>
      <c r="S191" s="637"/>
      <c r="T191" s="637"/>
      <c r="V191" s="633"/>
      <c r="W191" s="634"/>
      <c r="X191" s="635"/>
      <c r="Y191" s="636"/>
      <c r="Z191" s="636"/>
      <c r="AA191" s="634"/>
      <c r="AB191" s="635"/>
      <c r="AC191" s="637"/>
      <c r="AD191" s="637"/>
    </row>
    <row r="192" spans="2:30" s="29" customFormat="1">
      <c r="B192" s="633"/>
      <c r="C192" s="634"/>
      <c r="D192" s="635"/>
      <c r="E192" s="636"/>
      <c r="F192" s="636"/>
      <c r="G192" s="634"/>
      <c r="H192" s="635"/>
      <c r="I192" s="637"/>
      <c r="J192" s="637"/>
      <c r="L192" s="633"/>
      <c r="M192" s="634"/>
      <c r="N192" s="635"/>
      <c r="O192" s="636"/>
      <c r="P192" s="636"/>
      <c r="Q192" s="634"/>
      <c r="R192" s="635"/>
      <c r="S192" s="637"/>
      <c r="T192" s="637"/>
      <c r="V192" s="633"/>
      <c r="W192" s="634"/>
      <c r="X192" s="635"/>
      <c r="Y192" s="636"/>
      <c r="Z192" s="636"/>
      <c r="AA192" s="634"/>
      <c r="AB192" s="635"/>
      <c r="AC192" s="637"/>
      <c r="AD192" s="637"/>
    </row>
    <row r="193" spans="2:30" s="29" customFormat="1">
      <c r="B193" s="633"/>
      <c r="C193" s="634"/>
      <c r="D193" s="635"/>
      <c r="E193" s="636"/>
      <c r="F193" s="636"/>
      <c r="G193" s="634"/>
      <c r="H193" s="635"/>
      <c r="I193" s="637"/>
      <c r="J193" s="637"/>
      <c r="L193" s="633"/>
      <c r="M193" s="634"/>
      <c r="N193" s="635"/>
      <c r="O193" s="636"/>
      <c r="P193" s="636"/>
      <c r="Q193" s="634"/>
      <c r="R193" s="635"/>
      <c r="S193" s="637"/>
      <c r="T193" s="637"/>
      <c r="V193" s="633"/>
      <c r="W193" s="634"/>
      <c r="X193" s="635"/>
      <c r="Y193" s="636"/>
      <c r="Z193" s="636"/>
      <c r="AA193" s="634"/>
      <c r="AB193" s="635"/>
      <c r="AC193" s="637"/>
      <c r="AD193" s="637"/>
    </row>
    <row r="194" spans="2:30" s="29" customFormat="1">
      <c r="B194" s="633"/>
      <c r="C194" s="634"/>
      <c r="D194" s="635"/>
      <c r="E194" s="636"/>
      <c r="F194" s="636"/>
      <c r="G194" s="634"/>
      <c r="H194" s="635"/>
      <c r="I194" s="637"/>
      <c r="J194" s="637"/>
      <c r="L194" s="633"/>
      <c r="M194" s="634"/>
      <c r="N194" s="635"/>
      <c r="O194" s="636"/>
      <c r="P194" s="636"/>
      <c r="Q194" s="634"/>
      <c r="R194" s="635"/>
      <c r="S194" s="637"/>
      <c r="T194" s="637"/>
      <c r="V194" s="633"/>
      <c r="W194" s="634"/>
      <c r="X194" s="635"/>
      <c r="Y194" s="636"/>
      <c r="Z194" s="636"/>
      <c r="AA194" s="634"/>
      <c r="AB194" s="635"/>
      <c r="AC194" s="637"/>
      <c r="AD194" s="637"/>
    </row>
    <row r="195" spans="2:30" s="29" customFormat="1">
      <c r="B195" s="633"/>
      <c r="C195" s="634"/>
      <c r="D195" s="635"/>
      <c r="E195" s="636"/>
      <c r="F195" s="636"/>
      <c r="G195" s="634"/>
      <c r="H195" s="635"/>
      <c r="I195" s="637"/>
      <c r="J195" s="637"/>
      <c r="L195" s="633"/>
      <c r="M195" s="634"/>
      <c r="N195" s="635"/>
      <c r="O195" s="636"/>
      <c r="P195" s="636"/>
      <c r="Q195" s="634"/>
      <c r="R195" s="635"/>
      <c r="S195" s="637"/>
      <c r="T195" s="637"/>
      <c r="V195" s="633"/>
      <c r="W195" s="634"/>
      <c r="X195" s="635"/>
      <c r="Y195" s="636"/>
      <c r="Z195" s="636"/>
      <c r="AA195" s="634"/>
      <c r="AB195" s="635"/>
      <c r="AC195" s="637"/>
      <c r="AD195" s="637"/>
    </row>
    <row r="196" spans="2:30" s="29" customFormat="1">
      <c r="B196" s="633"/>
      <c r="C196" s="634"/>
      <c r="D196" s="635"/>
      <c r="E196" s="636"/>
      <c r="F196" s="636"/>
      <c r="G196" s="634"/>
      <c r="H196" s="635"/>
      <c r="I196" s="637"/>
      <c r="J196" s="637"/>
      <c r="L196" s="633"/>
      <c r="M196" s="634"/>
      <c r="N196" s="635"/>
      <c r="O196" s="636"/>
      <c r="P196" s="636"/>
      <c r="Q196" s="634"/>
      <c r="R196" s="635"/>
      <c r="S196" s="637"/>
      <c r="T196" s="637"/>
      <c r="V196" s="633"/>
      <c r="W196" s="634"/>
      <c r="X196" s="635"/>
      <c r="Y196" s="636"/>
      <c r="Z196" s="636"/>
      <c r="AA196" s="634"/>
      <c r="AB196" s="635"/>
      <c r="AC196" s="637"/>
      <c r="AD196" s="637"/>
    </row>
    <row r="197" spans="2:30" s="29" customFormat="1">
      <c r="B197" s="633"/>
      <c r="C197" s="634"/>
      <c r="D197" s="635"/>
      <c r="E197" s="636"/>
      <c r="F197" s="636"/>
      <c r="G197" s="634"/>
      <c r="H197" s="635"/>
      <c r="I197" s="637"/>
      <c r="J197" s="637"/>
      <c r="L197" s="633"/>
      <c r="M197" s="634"/>
      <c r="N197" s="635"/>
      <c r="O197" s="636"/>
      <c r="P197" s="636"/>
      <c r="Q197" s="634"/>
      <c r="R197" s="635"/>
      <c r="S197" s="637"/>
      <c r="T197" s="637"/>
      <c r="V197" s="633"/>
      <c r="W197" s="634"/>
      <c r="X197" s="635"/>
      <c r="Y197" s="636"/>
      <c r="Z197" s="636"/>
      <c r="AA197" s="634"/>
      <c r="AB197" s="635"/>
      <c r="AC197" s="637"/>
      <c r="AD197" s="637"/>
    </row>
    <row r="198" spans="2:30" s="29" customFormat="1">
      <c r="B198" s="633"/>
      <c r="C198" s="634"/>
      <c r="D198" s="635"/>
      <c r="E198" s="636"/>
      <c r="F198" s="636"/>
      <c r="G198" s="634"/>
      <c r="H198" s="635"/>
      <c r="I198" s="637"/>
      <c r="J198" s="637"/>
      <c r="L198" s="633"/>
      <c r="M198" s="634"/>
      <c r="N198" s="635"/>
      <c r="O198" s="636"/>
      <c r="P198" s="636"/>
      <c r="Q198" s="634"/>
      <c r="R198" s="635"/>
      <c r="S198" s="637"/>
      <c r="T198" s="637"/>
      <c r="V198" s="633"/>
      <c r="W198" s="634"/>
      <c r="X198" s="635"/>
      <c r="Y198" s="636"/>
      <c r="Z198" s="636"/>
      <c r="AA198" s="634"/>
      <c r="AB198" s="635"/>
      <c r="AC198" s="637"/>
      <c r="AD198" s="637"/>
    </row>
    <row r="199" spans="2:30" s="29" customFormat="1">
      <c r="B199" s="633"/>
      <c r="C199" s="634"/>
      <c r="D199" s="635"/>
      <c r="E199" s="636"/>
      <c r="F199" s="636"/>
      <c r="G199" s="634"/>
      <c r="H199" s="635"/>
      <c r="I199" s="637"/>
      <c r="J199" s="637"/>
      <c r="L199" s="633"/>
      <c r="M199" s="634"/>
      <c r="N199" s="635"/>
      <c r="O199" s="636"/>
      <c r="P199" s="636"/>
      <c r="Q199" s="634"/>
      <c r="R199" s="635"/>
      <c r="S199" s="637"/>
      <c r="T199" s="637"/>
      <c r="V199" s="633"/>
      <c r="W199" s="634"/>
      <c r="X199" s="635"/>
      <c r="Y199" s="636"/>
      <c r="Z199" s="636"/>
      <c r="AA199" s="634"/>
      <c r="AB199" s="635"/>
      <c r="AC199" s="637"/>
      <c r="AD199" s="637"/>
    </row>
    <row r="200" spans="2:30" s="29" customFormat="1">
      <c r="B200" s="633"/>
      <c r="C200" s="634"/>
      <c r="D200" s="635"/>
      <c r="E200" s="636"/>
      <c r="F200" s="636"/>
      <c r="G200" s="634"/>
      <c r="H200" s="635"/>
      <c r="I200" s="637"/>
      <c r="J200" s="637"/>
      <c r="L200" s="633"/>
      <c r="M200" s="634"/>
      <c r="N200" s="635"/>
      <c r="O200" s="636"/>
      <c r="P200" s="636"/>
      <c r="Q200" s="634"/>
      <c r="R200" s="635"/>
      <c r="S200" s="637"/>
      <c r="T200" s="637"/>
      <c r="V200" s="633"/>
      <c r="W200" s="634"/>
      <c r="X200" s="635"/>
      <c r="Y200" s="636"/>
      <c r="Z200" s="636"/>
      <c r="AA200" s="634"/>
      <c r="AB200" s="635"/>
      <c r="AC200" s="637"/>
      <c r="AD200" s="637"/>
    </row>
    <row r="243" spans="6:30">
      <c r="G243" s="893" t="s">
        <v>221</v>
      </c>
      <c r="H243" s="894"/>
      <c r="I243" s="894"/>
      <c r="J243" s="895"/>
      <c r="P243" s="460"/>
      <c r="Q243" s="893" t="s">
        <v>221</v>
      </c>
      <c r="R243" s="894"/>
      <c r="S243" s="894"/>
      <c r="T243" s="895"/>
      <c r="Z243" s="460"/>
      <c r="AA243" s="893" t="s">
        <v>221</v>
      </c>
      <c r="AB243" s="894"/>
      <c r="AC243" s="894"/>
      <c r="AD243" s="895"/>
    </row>
    <row r="244" spans="6:30" ht="30">
      <c r="F244" s="293" t="s">
        <v>199</v>
      </c>
      <c r="G244" s="304" t="s">
        <v>34</v>
      </c>
      <c r="H244" s="305" t="s">
        <v>39</v>
      </c>
      <c r="I244" s="306" t="s">
        <v>48</v>
      </c>
      <c r="J244" s="307" t="s">
        <v>45</v>
      </c>
      <c r="P244" s="293" t="s">
        <v>199</v>
      </c>
      <c r="Q244" s="304" t="s">
        <v>34</v>
      </c>
      <c r="R244" s="305" t="s">
        <v>39</v>
      </c>
      <c r="S244" s="306" t="s">
        <v>48</v>
      </c>
      <c r="T244" s="307" t="s">
        <v>45</v>
      </c>
      <c r="Z244" s="293" t="s">
        <v>199</v>
      </c>
      <c r="AA244" s="304" t="s">
        <v>34</v>
      </c>
      <c r="AB244" s="305" t="s">
        <v>39</v>
      </c>
      <c r="AC244" s="306" t="s">
        <v>48</v>
      </c>
      <c r="AD244" s="307" t="s">
        <v>45</v>
      </c>
    </row>
    <row r="245" spans="6:30">
      <c r="F245" s="300">
        <f>+B3</f>
        <v>41275</v>
      </c>
      <c r="G245" s="308">
        <f t="shared" ref="G245:G276" ca="1" si="0">+IF(ISERROR(G3/C3-1),0,G3/C3-1)</f>
        <v>0</v>
      </c>
      <c r="H245" s="309">
        <f t="shared" ref="H245:H276" ca="1" si="1">+IF(ISERROR(H3/D3-1),0,H3/D3-1)</f>
        <v>1.1261412757868072E-6</v>
      </c>
      <c r="I245" s="309">
        <f t="shared" ref="I245:I276" ca="1" si="2">+IF(ISERROR(I3/E3-1),0,I3/E3-1)</f>
        <v>-6.7113889010411709E-3</v>
      </c>
      <c r="J245" s="310">
        <f t="shared" ref="J245:J276" ca="1" si="3">+IF(ISERROR(J3/F3-1),0,J3/F3-1)</f>
        <v>3.4755847438325826E-3</v>
      </c>
      <c r="P245" s="300">
        <f>+L3</f>
        <v>41275</v>
      </c>
      <c r="Q245" s="308">
        <f t="shared" ref="Q245:Q308" ca="1" si="4">+IF(ISERROR(Q3/M3-1),0,Q3/M3-1)</f>
        <v>0</v>
      </c>
      <c r="R245" s="309">
        <f t="shared" ref="R245:R308" ca="1" si="5">+IF(ISERROR(R3/N3-1),0,R3/N3-1)</f>
        <v>1.0471586215921036E-6</v>
      </c>
      <c r="S245" s="309">
        <f t="shared" ref="S245:S308" ca="1" si="6">+IF(ISERROR(S3/O3-1),0,S3/O3-1)</f>
        <v>-6.5235699401757774E-3</v>
      </c>
      <c r="T245" s="310">
        <f t="shared" ref="T245:T308" ca="1" si="7">+IF(ISERROR(T3/P3-1),0,T3/P3-1)</f>
        <v>1.9109998808117812E-3</v>
      </c>
      <c r="Z245" s="300">
        <f>+V3</f>
        <v>41275</v>
      </c>
      <c r="AA245" s="308">
        <f t="shared" ref="AA245:AA308" ca="1" si="8">+IF(ISERROR(AA3/W3-1),0,AA3/W3-1)</f>
        <v>0</v>
      </c>
      <c r="AB245" s="309">
        <f t="shared" ref="AB245:AB308" ca="1" si="9">+IF(ISERROR(AB3/X3-1),0,AB3/X3-1)</f>
        <v>1.0442055753401291E-6</v>
      </c>
      <c r="AC245" s="309">
        <f t="shared" ref="AC245:AC308" ca="1" si="10">+IF(ISERROR(AC3/Y3-1),0,AC3/Y3-1)</f>
        <v>-4.1732732539463413E-3</v>
      </c>
      <c r="AD245" s="310">
        <f t="shared" ref="AD245:AD308" ca="1" si="11">+IF(ISERROR(AD3/Z3-1),0,AD3/Z3-1)</f>
        <v>3.0785540989621829E-3</v>
      </c>
    </row>
    <row r="246" spans="6:30">
      <c r="F246" s="301">
        <f t="shared" ref="F246:F309" si="12">+B4</f>
        <v>41306</v>
      </c>
      <c r="G246" s="308">
        <f t="shared" ca="1" si="0"/>
        <v>0</v>
      </c>
      <c r="H246" s="311">
        <f t="shared" ca="1" si="1"/>
        <v>9.6246582659276214E-7</v>
      </c>
      <c r="I246" s="311">
        <f t="shared" ca="1" si="2"/>
        <v>-8.6105940205296605E-3</v>
      </c>
      <c r="J246" s="310">
        <f t="shared" ca="1" si="3"/>
        <v>1.9065473959858359E-3</v>
      </c>
      <c r="P246" s="301">
        <f t="shared" ref="P246:P309" si="13">+L4</f>
        <v>41306</v>
      </c>
      <c r="Q246" s="308">
        <f t="shared" ca="1" si="4"/>
        <v>0</v>
      </c>
      <c r="R246" s="311">
        <f t="shared" ca="1" si="5"/>
        <v>9.4844200293486836E-7</v>
      </c>
      <c r="S246" s="311">
        <f t="shared" ca="1" si="6"/>
        <v>-8.9110175169395678E-3</v>
      </c>
      <c r="T246" s="310">
        <f t="shared" ca="1" si="7"/>
        <v>3.3133863538934438E-3</v>
      </c>
      <c r="Z246" s="301">
        <f t="shared" ref="Z246:Z309" si="14">+V4</f>
        <v>41306</v>
      </c>
      <c r="AA246" s="308">
        <f t="shared" ca="1" si="8"/>
        <v>0</v>
      </c>
      <c r="AB246" s="311">
        <f t="shared" ca="1" si="9"/>
        <v>8.6746697802730921E-7</v>
      </c>
      <c r="AC246" s="311">
        <f t="shared" ca="1" si="10"/>
        <v>-5.4557762868429061E-3</v>
      </c>
      <c r="AD246" s="310">
        <f t="shared" ca="1" si="11"/>
        <v>4.5356475749640524E-3</v>
      </c>
    </row>
    <row r="247" spans="6:30">
      <c r="F247" s="301">
        <f t="shared" si="12"/>
        <v>41334</v>
      </c>
      <c r="G247" s="308">
        <f t="shared" ca="1" si="0"/>
        <v>0</v>
      </c>
      <c r="H247" s="311">
        <f t="shared" ca="1" si="1"/>
        <v>8.0158046023015572E-7</v>
      </c>
      <c r="I247" s="311">
        <f t="shared" ca="1" si="2"/>
        <v>-1.1495989732802414E-2</v>
      </c>
      <c r="J247" s="310">
        <f t="shared" ca="1" si="3"/>
        <v>8.6953840160797213E-4</v>
      </c>
      <c r="P247" s="301">
        <f t="shared" si="13"/>
        <v>41334</v>
      </c>
      <c r="Q247" s="308">
        <f t="shared" ca="1" si="4"/>
        <v>0</v>
      </c>
      <c r="R247" s="311">
        <f t="shared" ca="1" si="5"/>
        <v>7.227568838974463E-7</v>
      </c>
      <c r="S247" s="311">
        <f t="shared" ca="1" si="6"/>
        <v>-1.1692119441399917E-2</v>
      </c>
      <c r="T247" s="310">
        <f t="shared" ca="1" si="7"/>
        <v>2.0343788996917134E-3</v>
      </c>
      <c r="Z247" s="301">
        <f t="shared" si="14"/>
        <v>41334</v>
      </c>
      <c r="AA247" s="308">
        <f t="shared" ca="1" si="8"/>
        <v>0</v>
      </c>
      <c r="AB247" s="311">
        <f t="shared" ca="1" si="9"/>
        <v>9.3541152845766362E-7</v>
      </c>
      <c r="AC247" s="311">
        <f t="shared" ca="1" si="10"/>
        <v>-6.4335016681236201E-3</v>
      </c>
      <c r="AD247" s="310">
        <f t="shared" ca="1" si="11"/>
        <v>3.1551348468767948E-3</v>
      </c>
    </row>
    <row r="248" spans="6:30">
      <c r="F248" s="301">
        <f t="shared" si="12"/>
        <v>41365</v>
      </c>
      <c r="G248" s="308">
        <f t="shared" ca="1" si="0"/>
        <v>0</v>
      </c>
      <c r="H248" s="311">
        <f t="shared" ca="1" si="1"/>
        <v>8.5102872393605367E-7</v>
      </c>
      <c r="I248" s="311">
        <f t="shared" ca="1" si="2"/>
        <v>-1.0180279932932912E-2</v>
      </c>
      <c r="J248" s="310">
        <f t="shared" ca="1" si="3"/>
        <v>3.8011222124767485E-3</v>
      </c>
      <c r="P248" s="301">
        <f t="shared" si="13"/>
        <v>41365</v>
      </c>
      <c r="Q248" s="308">
        <f t="shared" ca="1" si="4"/>
        <v>0</v>
      </c>
      <c r="R248" s="311">
        <f t="shared" ca="1" si="5"/>
        <v>9.0243921291310869E-7</v>
      </c>
      <c r="S248" s="311">
        <f t="shared" ca="1" si="6"/>
        <v>-1.0523487767475026E-2</v>
      </c>
      <c r="T248" s="310">
        <f t="shared" ca="1" si="7"/>
        <v>4.1811279560108883E-3</v>
      </c>
      <c r="Z248" s="301">
        <f t="shared" si="14"/>
        <v>41365</v>
      </c>
      <c r="AA248" s="308">
        <f t="shared" ca="1" si="8"/>
        <v>0</v>
      </c>
      <c r="AB248" s="311">
        <f t="shared" ca="1" si="9"/>
        <v>8.0105332167512699E-7</v>
      </c>
      <c r="AC248" s="311">
        <f t="shared" ca="1" si="10"/>
        <v>-4.6655959566097582E-3</v>
      </c>
      <c r="AD248" s="310">
        <f t="shared" ca="1" si="11"/>
        <v>4.2887843296315342E-3</v>
      </c>
    </row>
    <row r="249" spans="6:30">
      <c r="F249" s="301">
        <f t="shared" si="12"/>
        <v>41395</v>
      </c>
      <c r="G249" s="308">
        <f t="shared" ca="1" si="0"/>
        <v>0</v>
      </c>
      <c r="H249" s="311">
        <f t="shared" ca="1" si="1"/>
        <v>7.3746989803780139E-7</v>
      </c>
      <c r="I249" s="311">
        <f t="shared" ca="1" si="2"/>
        <v>-1.1343201602660002E-2</v>
      </c>
      <c r="J249" s="310">
        <f t="shared" ca="1" si="3"/>
        <v>1.0139357346399924E-2</v>
      </c>
      <c r="P249" s="301">
        <f t="shared" si="13"/>
        <v>41395</v>
      </c>
      <c r="Q249" s="308">
        <f t="shared" ca="1" si="4"/>
        <v>0</v>
      </c>
      <c r="R249" s="311">
        <f t="shared" ca="1" si="5"/>
        <v>9.2574743049134156E-7</v>
      </c>
      <c r="S249" s="311">
        <f t="shared" ca="1" si="6"/>
        <v>-9.8793594601086498E-3</v>
      </c>
      <c r="T249" s="310">
        <f t="shared" ca="1" si="7"/>
        <v>-0.15666097152239666</v>
      </c>
      <c r="Z249" s="301">
        <f t="shared" si="14"/>
        <v>41395</v>
      </c>
      <c r="AA249" s="308">
        <f t="shared" ca="1" si="8"/>
        <v>0</v>
      </c>
      <c r="AB249" s="311">
        <f t="shared" ca="1" si="9"/>
        <v>9.9515023377350076E-7</v>
      </c>
      <c r="AC249" s="311">
        <f t="shared" ca="1" si="10"/>
        <v>-4.7847781007163137E-3</v>
      </c>
      <c r="AD249" s="310">
        <f t="shared" ca="1" si="11"/>
        <v>-0.13290561085373143</v>
      </c>
    </row>
    <row r="250" spans="6:30">
      <c r="F250" s="301">
        <f t="shared" si="12"/>
        <v>41426</v>
      </c>
      <c r="G250" s="308">
        <f t="shared" ca="1" si="0"/>
        <v>0</v>
      </c>
      <c r="H250" s="311">
        <f t="shared" ca="1" si="1"/>
        <v>9.1856387562927466E-7</v>
      </c>
      <c r="I250" s="311">
        <f t="shared" ca="1" si="2"/>
        <v>-1.4122153664068771E-2</v>
      </c>
      <c r="J250" s="310">
        <f t="shared" ca="1" si="3"/>
        <v>1.8767127612722145E-3</v>
      </c>
      <c r="P250" s="301">
        <f t="shared" si="13"/>
        <v>41426</v>
      </c>
      <c r="Q250" s="308">
        <f t="shared" ca="1" si="4"/>
        <v>0</v>
      </c>
      <c r="R250" s="311">
        <f t="shared" ca="1" si="5"/>
        <v>8.4380590026356117E-7</v>
      </c>
      <c r="S250" s="311">
        <f t="shared" ca="1" si="6"/>
        <v>-1.3331293269430722E-2</v>
      </c>
      <c r="T250" s="310">
        <f t="shared" ca="1" si="7"/>
        <v>0.1673819895682005</v>
      </c>
      <c r="Z250" s="301">
        <f t="shared" si="14"/>
        <v>41426</v>
      </c>
      <c r="AA250" s="308">
        <f t="shared" ca="1" si="8"/>
        <v>0</v>
      </c>
      <c r="AB250" s="311">
        <f t="shared" ca="1" si="9"/>
        <v>9.4852287335633889E-7</v>
      </c>
      <c r="AC250" s="311">
        <f t="shared" ca="1" si="10"/>
        <v>-6.9911277123344551E-3</v>
      </c>
      <c r="AD250" s="310">
        <f t="shared" ca="1" si="11"/>
        <v>0.58712447305749449</v>
      </c>
    </row>
    <row r="251" spans="6:30">
      <c r="F251" s="301">
        <f t="shared" si="12"/>
        <v>41456</v>
      </c>
      <c r="G251" s="308">
        <f t="shared" ca="1" si="0"/>
        <v>0</v>
      </c>
      <c r="H251" s="311">
        <f t="shared" ca="1" si="1"/>
        <v>8.2496954423305624E-7</v>
      </c>
      <c r="I251" s="311">
        <f t="shared" ca="1" si="2"/>
        <v>-1.2687323756279012E-2</v>
      </c>
      <c r="J251" s="310">
        <f t="shared" ca="1" si="3"/>
        <v>2.7066942978068997E-3</v>
      </c>
      <c r="P251" s="301">
        <f t="shared" si="13"/>
        <v>41456</v>
      </c>
      <c r="Q251" s="308">
        <f t="shared" ca="1" si="4"/>
        <v>0</v>
      </c>
      <c r="R251" s="311">
        <f t="shared" ca="1" si="5"/>
        <v>8.6884725036817656E-7</v>
      </c>
      <c r="S251" s="311">
        <f t="shared" ca="1" si="6"/>
        <v>-1.2191461411867777E-2</v>
      </c>
      <c r="T251" s="310">
        <f t="shared" ca="1" si="7"/>
        <v>2.0580315292271223E-3</v>
      </c>
      <c r="Z251" s="301">
        <f t="shared" si="14"/>
        <v>41456</v>
      </c>
      <c r="AA251" s="308">
        <f t="shared" ca="1" si="8"/>
        <v>0</v>
      </c>
      <c r="AB251" s="311">
        <f t="shared" ca="1" si="9"/>
        <v>9.5592920534848247E-7</v>
      </c>
      <c r="AC251" s="311">
        <f t="shared" ca="1" si="10"/>
        <v>-6.5604674602678381E-3</v>
      </c>
      <c r="AD251" s="310">
        <f t="shared" ca="1" si="11"/>
        <v>4.1889797798846384E-3</v>
      </c>
    </row>
    <row r="252" spans="6:30">
      <c r="F252" s="301">
        <f t="shared" si="12"/>
        <v>41487</v>
      </c>
      <c r="G252" s="308">
        <f t="shared" ca="1" si="0"/>
        <v>0</v>
      </c>
      <c r="H252" s="311">
        <f t="shared" ca="1" si="1"/>
        <v>8.1498558435200152E-7</v>
      </c>
      <c r="I252" s="311">
        <f t="shared" ca="1" si="2"/>
        <v>-1.1466437415185937E-2</v>
      </c>
      <c r="J252" s="310">
        <f t="shared" ca="1" si="3"/>
        <v>1.8192819603723986E-3</v>
      </c>
      <c r="P252" s="301">
        <f t="shared" si="13"/>
        <v>41487</v>
      </c>
      <c r="Q252" s="308">
        <f t="shared" ca="1" si="4"/>
        <v>0</v>
      </c>
      <c r="R252" s="311">
        <f t="shared" ca="1" si="5"/>
        <v>8.2895002107008509E-7</v>
      </c>
      <c r="S252" s="311">
        <f t="shared" ca="1" si="6"/>
        <v>-1.1225910991256582E-2</v>
      </c>
      <c r="T252" s="310">
        <f t="shared" ca="1" si="7"/>
        <v>3.0773220866437967E-3</v>
      </c>
      <c r="Z252" s="301">
        <f t="shared" si="14"/>
        <v>41487</v>
      </c>
      <c r="AA252" s="308">
        <f t="shared" ca="1" si="8"/>
        <v>0</v>
      </c>
      <c r="AB252" s="311">
        <f t="shared" ca="1" si="9"/>
        <v>9.65618274673119E-7</v>
      </c>
      <c r="AC252" s="311">
        <f t="shared" ca="1" si="10"/>
        <v>-6.7063414711912017E-3</v>
      </c>
      <c r="AD252" s="310">
        <f t="shared" ca="1" si="11"/>
        <v>4.2093591578711287E-3</v>
      </c>
    </row>
    <row r="253" spans="6:30">
      <c r="F253" s="301">
        <f t="shared" si="12"/>
        <v>41518</v>
      </c>
      <c r="G253" s="308">
        <f t="shared" ca="1" si="0"/>
        <v>0</v>
      </c>
      <c r="H253" s="311">
        <f t="shared" ca="1" si="1"/>
        <v>8.6005755117746219E-7</v>
      </c>
      <c r="I253" s="311">
        <f t="shared" ca="1" si="2"/>
        <v>-1.1313727556174547E-2</v>
      </c>
      <c r="J253" s="310">
        <f t="shared" ca="1" si="3"/>
        <v>3.2787860274516856E-3</v>
      </c>
      <c r="P253" s="301">
        <f t="shared" si="13"/>
        <v>41518</v>
      </c>
      <c r="Q253" s="308">
        <f t="shared" ca="1" si="4"/>
        <v>0</v>
      </c>
      <c r="R253" s="311">
        <f t="shared" ca="1" si="5"/>
        <v>8.9500677491471947E-7</v>
      </c>
      <c r="S253" s="311">
        <f t="shared" ca="1" si="6"/>
        <v>-1.156716456307838E-2</v>
      </c>
      <c r="T253" s="310">
        <f t="shared" ca="1" si="7"/>
        <v>3.5992819502768114E-3</v>
      </c>
      <c r="Z253" s="301">
        <f t="shared" si="14"/>
        <v>41518</v>
      </c>
      <c r="AA253" s="308">
        <f t="shared" ca="1" si="8"/>
        <v>0</v>
      </c>
      <c r="AB253" s="311">
        <f t="shared" ca="1" si="9"/>
        <v>8.9349524179382911E-7</v>
      </c>
      <c r="AC253" s="311">
        <f t="shared" ca="1" si="10"/>
        <v>-6.5461523249188414E-3</v>
      </c>
      <c r="AD253" s="310">
        <f t="shared" ca="1" si="11"/>
        <v>4.3294702976808264E-3</v>
      </c>
    </row>
    <row r="254" spans="6:30">
      <c r="F254" s="301">
        <f t="shared" si="12"/>
        <v>41548</v>
      </c>
      <c r="G254" s="308">
        <f t="shared" ca="1" si="0"/>
        <v>0</v>
      </c>
      <c r="H254" s="311">
        <f t="shared" ca="1" si="1"/>
        <v>1.0176287745800039E-6</v>
      </c>
      <c r="I254" s="311">
        <f t="shared" ca="1" si="2"/>
        <v>-9.8276969094387434E-3</v>
      </c>
      <c r="J254" s="310">
        <f t="shared" ca="1" si="3"/>
        <v>1.7776713080777107E-3</v>
      </c>
      <c r="P254" s="301">
        <f t="shared" si="13"/>
        <v>41548</v>
      </c>
      <c r="Q254" s="308">
        <f t="shared" ca="1" si="4"/>
        <v>0</v>
      </c>
      <c r="R254" s="311">
        <f t="shared" ca="1" si="5"/>
        <v>9.711282324964543E-7</v>
      </c>
      <c r="S254" s="311">
        <f t="shared" ca="1" si="6"/>
        <v>-9.8593311287855645E-3</v>
      </c>
      <c r="T254" s="310">
        <f t="shared" ca="1" si="7"/>
        <v>3.0276693681061673E-3</v>
      </c>
      <c r="Z254" s="301">
        <f t="shared" si="14"/>
        <v>41548</v>
      </c>
      <c r="AA254" s="308">
        <f t="shared" ca="1" si="8"/>
        <v>0</v>
      </c>
      <c r="AB254" s="311">
        <f t="shared" ca="1" si="9"/>
        <v>9.3619765451080639E-7</v>
      </c>
      <c r="AC254" s="311">
        <f t="shared" ca="1" si="10"/>
        <v>-4.8496860039196621E-3</v>
      </c>
      <c r="AD254" s="310">
        <f t="shared" ca="1" si="11"/>
        <v>4.0899748662335256E-3</v>
      </c>
    </row>
    <row r="255" spans="6:30">
      <c r="F255" s="301">
        <f t="shared" si="12"/>
        <v>41579</v>
      </c>
      <c r="G255" s="308">
        <f t="shared" ca="1" si="0"/>
        <v>0</v>
      </c>
      <c r="H255" s="311">
        <f t="shared" ca="1" si="1"/>
        <v>7.5955116130010936E-7</v>
      </c>
      <c r="I255" s="311">
        <f t="shared" ca="1" si="2"/>
        <v>-9.0817726725661574E-3</v>
      </c>
      <c r="J255" s="310">
        <f t="shared" ca="1" si="3"/>
        <v>2.7452359693347361E-3</v>
      </c>
      <c r="P255" s="301">
        <f t="shared" si="13"/>
        <v>41579</v>
      </c>
      <c r="Q255" s="308">
        <f t="shared" ca="1" si="4"/>
        <v>0</v>
      </c>
      <c r="R255" s="311">
        <f t="shared" ca="1" si="5"/>
        <v>8.0377402578157842E-7</v>
      </c>
      <c r="S255" s="311">
        <f t="shared" ca="1" si="6"/>
        <v>-8.5887274832555649E-3</v>
      </c>
      <c r="T255" s="310">
        <f t="shared" ca="1" si="7"/>
        <v>3.0736658113610371E-3</v>
      </c>
      <c r="Z255" s="301">
        <f t="shared" si="14"/>
        <v>41579</v>
      </c>
      <c r="AA255" s="308">
        <f t="shared" ca="1" si="8"/>
        <v>0</v>
      </c>
      <c r="AB255" s="311">
        <f t="shared" ca="1" si="9"/>
        <v>1.039447776962632E-6</v>
      </c>
      <c r="AC255" s="311">
        <f t="shared" ca="1" si="10"/>
        <v>-4.272723834971015E-3</v>
      </c>
      <c r="AD255" s="310">
        <f t="shared" ca="1" si="11"/>
        <v>3.1482958860027388E-3</v>
      </c>
    </row>
    <row r="256" spans="6:30">
      <c r="F256" s="301">
        <f t="shared" si="12"/>
        <v>41609</v>
      </c>
      <c r="G256" s="308">
        <f t="shared" ca="1" si="0"/>
        <v>0</v>
      </c>
      <c r="H256" s="311">
        <f t="shared" ca="1" si="1"/>
        <v>8.362102121850512E-7</v>
      </c>
      <c r="I256" s="311">
        <f t="shared" ca="1" si="2"/>
        <v>-1.0332687135495622E-2</v>
      </c>
      <c r="J256" s="310">
        <f t="shared" ca="1" si="3"/>
        <v>2.6541580768042472E-3</v>
      </c>
      <c r="P256" s="301">
        <f t="shared" si="13"/>
        <v>41609</v>
      </c>
      <c r="Q256" s="308">
        <f t="shared" ca="1" si="4"/>
        <v>0</v>
      </c>
      <c r="R256" s="311">
        <f t="shared" ca="1" si="5"/>
        <v>8.8594300184929864E-7</v>
      </c>
      <c r="S256" s="311">
        <f t="shared" ca="1" si="6"/>
        <v>-1.061765399236192E-2</v>
      </c>
      <c r="T256" s="310">
        <f t="shared" ca="1" si="7"/>
        <v>4.0328854759124066E-3</v>
      </c>
      <c r="Z256" s="301">
        <f t="shared" si="14"/>
        <v>41609</v>
      </c>
      <c r="AA256" s="308">
        <f t="shared" ca="1" si="8"/>
        <v>0</v>
      </c>
      <c r="AB256" s="311">
        <f t="shared" ca="1" si="9"/>
        <v>8.264991473438954E-7</v>
      </c>
      <c r="AC256" s="311">
        <f t="shared" ca="1" si="10"/>
        <v>-6.2183460267144497E-3</v>
      </c>
      <c r="AD256" s="310">
        <f t="shared" ca="1" si="11"/>
        <v>2.0578364137606719E-3</v>
      </c>
    </row>
    <row r="257" spans="6:30">
      <c r="F257" s="301">
        <f t="shared" si="12"/>
        <v>41640</v>
      </c>
      <c r="G257" s="308">
        <f t="shared" ca="1" si="0"/>
        <v>0</v>
      </c>
      <c r="H257" s="311">
        <f t="shared" ca="1" si="1"/>
        <v>-1.0970948708388661E-6</v>
      </c>
      <c r="I257" s="311">
        <f t="shared" ca="1" si="2"/>
        <v>-5.8329958077493194E-3</v>
      </c>
      <c r="J257" s="310">
        <f t="shared" ca="1" si="3"/>
        <v>1.6596470751555348E-3</v>
      </c>
      <c r="P257" s="301">
        <f t="shared" si="13"/>
        <v>41640</v>
      </c>
      <c r="Q257" s="308">
        <f t="shared" ca="1" si="4"/>
        <v>0</v>
      </c>
      <c r="R257" s="311">
        <f t="shared" ca="1" si="5"/>
        <v>-9.6389672243901714E-7</v>
      </c>
      <c r="S257" s="311">
        <f t="shared" ca="1" si="6"/>
        <v>-5.6663007187420789E-3</v>
      </c>
      <c r="T257" s="310">
        <f t="shared" ca="1" si="7"/>
        <v>2.8692992622756375E-3</v>
      </c>
      <c r="Z257" s="301">
        <f t="shared" si="14"/>
        <v>41640</v>
      </c>
      <c r="AA257" s="308">
        <f t="shared" ca="1" si="8"/>
        <v>0</v>
      </c>
      <c r="AB257" s="311">
        <f t="shared" ca="1" si="9"/>
        <v>-9.4137225115087375E-7</v>
      </c>
      <c r="AC257" s="311">
        <f t="shared" ca="1" si="10"/>
        <v>-3.0211450689962005E-3</v>
      </c>
      <c r="AD257" s="310">
        <f t="shared" ca="1" si="11"/>
        <v>2.9924939934815598E-3</v>
      </c>
    </row>
    <row r="258" spans="6:30">
      <c r="F258" s="301">
        <f t="shared" si="12"/>
        <v>41671</v>
      </c>
      <c r="G258" s="308">
        <f t="shared" ca="1" si="0"/>
        <v>0</v>
      </c>
      <c r="H258" s="311">
        <f t="shared" ca="1" si="1"/>
        <v>-1.030276591040824E-6</v>
      </c>
      <c r="I258" s="311">
        <f t="shared" ca="1" si="2"/>
        <v>-6.6648406829178386E-3</v>
      </c>
      <c r="J258" s="310">
        <f t="shared" ca="1" si="3"/>
        <v>1.8504786526911676E-3</v>
      </c>
      <c r="P258" s="301">
        <f t="shared" si="13"/>
        <v>41671</v>
      </c>
      <c r="Q258" s="308">
        <f t="shared" ca="1" si="4"/>
        <v>0</v>
      </c>
      <c r="R258" s="311">
        <f t="shared" ca="1" si="5"/>
        <v>-9.8455213082271342E-7</v>
      </c>
      <c r="S258" s="311">
        <f t="shared" ca="1" si="6"/>
        <v>-6.9831212102231532E-3</v>
      </c>
      <c r="T258" s="310">
        <f t="shared" ca="1" si="7"/>
        <v>3.2219109069038243E-3</v>
      </c>
      <c r="Z258" s="301">
        <f t="shared" si="14"/>
        <v>41671</v>
      </c>
      <c r="AA258" s="308">
        <f t="shared" ca="1" si="8"/>
        <v>0</v>
      </c>
      <c r="AB258" s="311">
        <f t="shared" ca="1" si="9"/>
        <v>-9.4439313980121398E-7</v>
      </c>
      <c r="AC258" s="311">
        <f t="shared" ca="1" si="10"/>
        <v>-4.6070670412596826E-3</v>
      </c>
      <c r="AD258" s="310">
        <f t="shared" ca="1" si="11"/>
        <v>3.375749714889853E-3</v>
      </c>
    </row>
    <row r="259" spans="6:30">
      <c r="F259" s="301">
        <f t="shared" si="12"/>
        <v>41699</v>
      </c>
      <c r="G259" s="308">
        <f t="shared" ca="1" si="0"/>
        <v>0</v>
      </c>
      <c r="H259" s="311">
        <f t="shared" ca="1" si="1"/>
        <v>-9.5836243574343172E-7</v>
      </c>
      <c r="I259" s="311">
        <f t="shared" ca="1" si="2"/>
        <v>-1.2495212498865205E-2</v>
      </c>
      <c r="J259" s="310">
        <f t="shared" ca="1" si="3"/>
        <v>9.4601393335214112E-4</v>
      </c>
      <c r="P259" s="301">
        <f t="shared" si="13"/>
        <v>41699</v>
      </c>
      <c r="Q259" s="308">
        <f t="shared" ca="1" si="4"/>
        <v>0</v>
      </c>
      <c r="R259" s="311">
        <f t="shared" ca="1" si="5"/>
        <v>-7.4013624362656572E-7</v>
      </c>
      <c r="S259" s="311">
        <f t="shared" ca="1" si="6"/>
        <v>-1.2691308241138399E-2</v>
      </c>
      <c r="T259" s="310">
        <f t="shared" ca="1" si="7"/>
        <v>3.072522133120037E-3</v>
      </c>
      <c r="Z259" s="301">
        <f t="shared" si="14"/>
        <v>41699</v>
      </c>
      <c r="AA259" s="308">
        <f t="shared" ca="1" si="8"/>
        <v>0</v>
      </c>
      <c r="AB259" s="311">
        <f t="shared" ca="1" si="9"/>
        <v>-4.2680905254499635E-7</v>
      </c>
      <c r="AC259" s="311">
        <f t="shared" ca="1" si="10"/>
        <v>-8.4107806966653431E-3</v>
      </c>
      <c r="AD259" s="310">
        <f t="shared" ca="1" si="11"/>
        <v>4.202058607369441E-3</v>
      </c>
    </row>
    <row r="260" spans="6:30">
      <c r="F260" s="301">
        <f t="shared" si="12"/>
        <v>41730</v>
      </c>
      <c r="G260" s="308">
        <f t="shared" ca="1" si="0"/>
        <v>0</v>
      </c>
      <c r="H260" s="311">
        <f t="shared" ca="1" si="1"/>
        <v>-3.8490896525633644E-7</v>
      </c>
      <c r="I260" s="311">
        <f t="shared" ca="1" si="2"/>
        <v>-1.0550500452979006E-2</v>
      </c>
      <c r="J260" s="310">
        <f t="shared" ca="1" si="3"/>
        <v>2.7919430078668928E-3</v>
      </c>
      <c r="P260" s="301">
        <f t="shared" si="13"/>
        <v>41730</v>
      </c>
      <c r="Q260" s="308">
        <f t="shared" ca="1" si="4"/>
        <v>0</v>
      </c>
      <c r="R260" s="311">
        <f t="shared" ca="1" si="5"/>
        <v>-3.3703539048524078E-7</v>
      </c>
      <c r="S260" s="311">
        <f t="shared" ca="1" si="6"/>
        <v>-1.0470024150845414E-2</v>
      </c>
      <c r="T260" s="310">
        <f t="shared" ca="1" si="7"/>
        <v>1.0192883302482247E-3</v>
      </c>
      <c r="Z260" s="301">
        <f t="shared" si="14"/>
        <v>41730</v>
      </c>
      <c r="AA260" s="308">
        <f t="shared" ca="1" si="8"/>
        <v>0</v>
      </c>
      <c r="AB260" s="311">
        <f t="shared" ca="1" si="9"/>
        <v>3.0648901150343022E-7</v>
      </c>
      <c r="AC260" s="311">
        <f t="shared" ca="1" si="10"/>
        <v>-3.438478418577029E-3</v>
      </c>
      <c r="AD260" s="310">
        <f t="shared" ca="1" si="11"/>
        <v>7.5354327981396185E-3</v>
      </c>
    </row>
    <row r="261" spans="6:30">
      <c r="F261" s="301">
        <f t="shared" si="12"/>
        <v>41760</v>
      </c>
      <c r="G261" s="308">
        <f t="shared" ca="1" si="0"/>
        <v>0</v>
      </c>
      <c r="H261" s="311">
        <f t="shared" ca="1" si="1"/>
        <v>-6.8809896136556858E-7</v>
      </c>
      <c r="I261" s="311">
        <f t="shared" ca="1" si="2"/>
        <v>-1.0027367002668264E-2</v>
      </c>
      <c r="J261" s="310">
        <f t="shared" ca="1" si="3"/>
        <v>2.682312136208953E-3</v>
      </c>
      <c r="P261" s="301">
        <f t="shared" si="13"/>
        <v>41760</v>
      </c>
      <c r="Q261" s="308">
        <f t="shared" ca="1" si="4"/>
        <v>0</v>
      </c>
      <c r="R261" s="311">
        <f t="shared" ca="1" si="5"/>
        <v>-6.2698272762506946E-7</v>
      </c>
      <c r="S261" s="311">
        <f t="shared" ca="1" si="6"/>
        <v>-1.0092329644636577E-2</v>
      </c>
      <c r="T261" s="310">
        <f t="shared" ca="1" si="7"/>
        <v>4.033685409830623E-3</v>
      </c>
      <c r="Z261" s="301">
        <f t="shared" si="14"/>
        <v>41760</v>
      </c>
      <c r="AA261" s="308">
        <f t="shared" ca="1" si="8"/>
        <v>0</v>
      </c>
      <c r="AB261" s="311">
        <f t="shared" ca="1" si="9"/>
        <v>-7.239789192592383E-7</v>
      </c>
      <c r="AC261" s="311">
        <f t="shared" ca="1" si="10"/>
        <v>-5.7149342531090941E-3</v>
      </c>
      <c r="AD261" s="310">
        <f t="shared" ca="1" si="11"/>
        <v>1.1553598439249635E-2</v>
      </c>
    </row>
    <row r="262" spans="6:30">
      <c r="F262" s="301">
        <f t="shared" si="12"/>
        <v>41791</v>
      </c>
      <c r="G262" s="308">
        <f t="shared" ca="1" si="0"/>
        <v>0</v>
      </c>
      <c r="H262" s="311">
        <f t="shared" ca="1" si="1"/>
        <v>-6.8724014823384749E-7</v>
      </c>
      <c r="I262" s="311">
        <f t="shared" ca="1" si="2"/>
        <v>-1.2834214311161052E-2</v>
      </c>
      <c r="J262" s="310">
        <f t="shared" ca="1" si="3"/>
        <v>1.8565922734989915E-3</v>
      </c>
      <c r="P262" s="301">
        <f t="shared" si="13"/>
        <v>41791</v>
      </c>
      <c r="Q262" s="308">
        <f t="shared" ca="1" si="4"/>
        <v>0</v>
      </c>
      <c r="R262" s="311">
        <f t="shared" ca="1" si="5"/>
        <v>-6.9933637925068126E-7</v>
      </c>
      <c r="S262" s="311">
        <f t="shared" ca="1" si="6"/>
        <v>-1.2233422429929752E-2</v>
      </c>
      <c r="T262" s="310">
        <f t="shared" ca="1" si="7"/>
        <v>3.1815004367388156E-3</v>
      </c>
      <c r="Z262" s="301">
        <f t="shared" si="14"/>
        <v>41791</v>
      </c>
      <c r="AA262" s="308">
        <f t="shared" ca="1" si="8"/>
        <v>0</v>
      </c>
      <c r="AB262" s="311">
        <f t="shared" ca="1" si="9"/>
        <v>-8.9150081494793199E-7</v>
      </c>
      <c r="AC262" s="311">
        <f t="shared" ca="1" si="10"/>
        <v>-5.610189263464016E-3</v>
      </c>
      <c r="AD262" s="310">
        <f t="shared" ca="1" si="11"/>
        <v>3.2141971364496591E-3</v>
      </c>
    </row>
    <row r="263" spans="6:30">
      <c r="F263" s="301">
        <f t="shared" si="12"/>
        <v>41821</v>
      </c>
      <c r="G263" s="308">
        <f t="shared" ca="1" si="0"/>
        <v>0</v>
      </c>
      <c r="H263" s="311">
        <f t="shared" ca="1" si="1"/>
        <v>-6.3700545538392106E-7</v>
      </c>
      <c r="I263" s="311">
        <f t="shared" ca="1" si="2"/>
        <v>-1.1384392008374711E-2</v>
      </c>
      <c r="J263" s="310">
        <f t="shared" ca="1" si="3"/>
        <v>2.6822482874913067E-3</v>
      </c>
      <c r="P263" s="301">
        <f t="shared" si="13"/>
        <v>41821</v>
      </c>
      <c r="Q263" s="308">
        <f t="shared" ca="1" si="4"/>
        <v>0</v>
      </c>
      <c r="R263" s="311">
        <f t="shared" ca="1" si="5"/>
        <v>-6.3899858870897219E-7</v>
      </c>
      <c r="S263" s="311">
        <f t="shared" ca="1" si="6"/>
        <v>-1.1670214082637131E-2</v>
      </c>
      <c r="T263" s="310">
        <f t="shared" ca="1" si="7"/>
        <v>2.0613660069730422E-3</v>
      </c>
      <c r="Z263" s="301">
        <f t="shared" si="14"/>
        <v>41821</v>
      </c>
      <c r="AA263" s="308">
        <f t="shared" ca="1" si="8"/>
        <v>0</v>
      </c>
      <c r="AB263" s="311">
        <f t="shared" ca="1" si="9"/>
        <v>-6.7956338134500527E-7</v>
      </c>
      <c r="AC263" s="311">
        <f t="shared" ca="1" si="10"/>
        <v>-6.6916233143843318E-3</v>
      </c>
      <c r="AD263" s="310">
        <f t="shared" ca="1" si="11"/>
        <v>3.1841249471618038E-3</v>
      </c>
    </row>
    <row r="264" spans="6:30">
      <c r="F264" s="301">
        <f t="shared" si="12"/>
        <v>41852</v>
      </c>
      <c r="G264" s="308">
        <f t="shared" ca="1" si="0"/>
        <v>0</v>
      </c>
      <c r="H264" s="311">
        <f t="shared" ca="1" si="1"/>
        <v>-6.5489128464601976E-7</v>
      </c>
      <c r="I264" s="311">
        <f t="shared" ca="1" si="2"/>
        <v>-1.190312054781939E-2</v>
      </c>
      <c r="J264" s="310">
        <f t="shared" ca="1" si="3"/>
        <v>1.8166924842457632E-3</v>
      </c>
      <c r="P264" s="301">
        <f t="shared" si="13"/>
        <v>41852</v>
      </c>
      <c r="Q264" s="308">
        <f t="shared" ca="1" si="4"/>
        <v>0</v>
      </c>
      <c r="R264" s="311">
        <f t="shared" ca="1" si="5"/>
        <v>-6.36155056410459E-7</v>
      </c>
      <c r="S264" s="311">
        <f t="shared" ca="1" si="6"/>
        <v>-1.1403103091397582E-2</v>
      </c>
      <c r="T264" s="310">
        <f t="shared" ca="1" si="7"/>
        <v>2.0049181808683425E-3</v>
      </c>
      <c r="Z264" s="301">
        <f t="shared" si="14"/>
        <v>41852</v>
      </c>
      <c r="AA264" s="308">
        <f t="shared" ca="1" si="8"/>
        <v>0</v>
      </c>
      <c r="AB264" s="311">
        <f t="shared" ca="1" si="9"/>
        <v>-4.5357644640198203E-7</v>
      </c>
      <c r="AC264" s="311">
        <f t="shared" ca="1" si="10"/>
        <v>-6.97731449527772E-3</v>
      </c>
      <c r="AD264" s="310">
        <f t="shared" ca="1" si="11"/>
        <v>2.1365365162644423E-3</v>
      </c>
    </row>
    <row r="265" spans="6:30">
      <c r="F265" s="301">
        <f t="shared" si="12"/>
        <v>41883</v>
      </c>
      <c r="G265" s="308">
        <f t="shared" ca="1" si="0"/>
        <v>0</v>
      </c>
      <c r="H265" s="311">
        <f t="shared" ca="1" si="1"/>
        <v>-6.0142448177202823E-7</v>
      </c>
      <c r="I265" s="311">
        <f t="shared" ca="1" si="2"/>
        <v>-1.2360088093264943E-2</v>
      </c>
      <c r="J265" s="310">
        <f t="shared" ca="1" si="3"/>
        <v>1.8645754564714512E-3</v>
      </c>
      <c r="P265" s="301">
        <f t="shared" si="13"/>
        <v>41883</v>
      </c>
      <c r="Q265" s="308">
        <f t="shared" ca="1" si="4"/>
        <v>0</v>
      </c>
      <c r="R265" s="311">
        <f t="shared" ca="1" si="5"/>
        <v>-6.3415609163897102E-7</v>
      </c>
      <c r="S265" s="311">
        <f t="shared" ca="1" si="6"/>
        <v>-1.2416106544900773E-2</v>
      </c>
      <c r="T265" s="310">
        <f t="shared" ca="1" si="7"/>
        <v>3.1898978871893746E-3</v>
      </c>
      <c r="Z265" s="301">
        <f t="shared" si="14"/>
        <v>41883</v>
      </c>
      <c r="AA265" s="308">
        <f t="shared" ca="1" si="8"/>
        <v>0</v>
      </c>
      <c r="AB265" s="311">
        <f t="shared" ca="1" si="9"/>
        <v>-6.240745811236792E-7</v>
      </c>
      <c r="AC265" s="311">
        <f t="shared" ca="1" si="10"/>
        <v>-6.4610456451916765E-3</v>
      </c>
      <c r="AD265" s="310">
        <f t="shared" ca="1" si="11"/>
        <v>4.304100776174602E-3</v>
      </c>
    </row>
    <row r="266" spans="6:30">
      <c r="F266" s="301">
        <f t="shared" si="12"/>
        <v>41913</v>
      </c>
      <c r="G266" s="308">
        <f t="shared" ca="1" si="0"/>
        <v>0</v>
      </c>
      <c r="H266" s="311">
        <f t="shared" ca="1" si="1"/>
        <v>-4.8976586775051345E-7</v>
      </c>
      <c r="I266" s="311">
        <f t="shared" ca="1" si="2"/>
        <v>-1.0158449789356316E-2</v>
      </c>
      <c r="J266" s="310">
        <f t="shared" ca="1" si="3"/>
        <v>8.371045403763322E-4</v>
      </c>
      <c r="P266" s="301">
        <f t="shared" si="13"/>
        <v>41913</v>
      </c>
      <c r="Q266" s="308">
        <f t="shared" ca="1" si="4"/>
        <v>0</v>
      </c>
      <c r="R266" s="311">
        <f t="shared" ca="1" si="5"/>
        <v>-5.0522074457326482E-7</v>
      </c>
      <c r="S266" s="311">
        <f t="shared" ca="1" si="6"/>
        <v>-1.0133629159068014E-2</v>
      </c>
      <c r="T266" s="310">
        <f t="shared" ca="1" si="7"/>
        <v>3.0011361463213593E-3</v>
      </c>
      <c r="Z266" s="301">
        <f t="shared" si="14"/>
        <v>41913</v>
      </c>
      <c r="AA266" s="308">
        <f t="shared" ca="1" si="8"/>
        <v>0</v>
      </c>
      <c r="AB266" s="311">
        <f t="shared" ca="1" si="9"/>
        <v>-6.9815731407185666E-7</v>
      </c>
      <c r="AC266" s="311">
        <f t="shared" ca="1" si="10"/>
        <v>-5.0408118146200165E-3</v>
      </c>
      <c r="AD266" s="310">
        <f t="shared" ca="1" si="11"/>
        <v>4.1332250929599912E-3</v>
      </c>
    </row>
    <row r="267" spans="6:30">
      <c r="F267" s="301">
        <f t="shared" si="12"/>
        <v>41944</v>
      </c>
      <c r="G267" s="308">
        <f t="shared" ca="1" si="0"/>
        <v>0</v>
      </c>
      <c r="H267" s="311">
        <f t="shared" ca="1" si="1"/>
        <v>-8.2392518119256408E-7</v>
      </c>
      <c r="I267" s="311">
        <f t="shared" ca="1" si="2"/>
        <v>-9.800338937609121E-3</v>
      </c>
      <c r="J267" s="310">
        <f t="shared" ca="1" si="3"/>
        <v>2.6963584906660731E-3</v>
      </c>
      <c r="P267" s="301">
        <f t="shared" si="13"/>
        <v>41944</v>
      </c>
      <c r="Q267" s="308">
        <f t="shared" ca="1" si="4"/>
        <v>0</v>
      </c>
      <c r="R267" s="311">
        <f t="shared" ca="1" si="5"/>
        <v>-8.2244936272513058E-7</v>
      </c>
      <c r="S267" s="311">
        <f t="shared" ca="1" si="6"/>
        <v>-9.9437113566256397E-3</v>
      </c>
      <c r="T267" s="310">
        <f t="shared" ca="1" si="7"/>
        <v>3.1321503174155385E-3</v>
      </c>
      <c r="Z267" s="301">
        <f t="shared" si="14"/>
        <v>41944</v>
      </c>
      <c r="AA267" s="308">
        <f t="shared" ca="1" si="8"/>
        <v>0</v>
      </c>
      <c r="AB267" s="311">
        <f t="shared" ca="1" si="9"/>
        <v>-6.9964998306026871E-7</v>
      </c>
      <c r="AC267" s="311">
        <f t="shared" ca="1" si="10"/>
        <v>-4.2533336570750313E-3</v>
      </c>
      <c r="AD267" s="310">
        <f t="shared" ca="1" si="11"/>
        <v>4.2069694243971334E-3</v>
      </c>
    </row>
    <row r="268" spans="6:30">
      <c r="F268" s="301">
        <f t="shared" si="12"/>
        <v>41974</v>
      </c>
      <c r="G268" s="308">
        <f t="shared" ca="1" si="0"/>
        <v>0</v>
      </c>
      <c r="H268" s="311">
        <f t="shared" ca="1" si="1"/>
        <v>-6.8961540600209759E-7</v>
      </c>
      <c r="I268" s="311">
        <f t="shared" ca="1" si="2"/>
        <v>-1.2361711673892883E-2</v>
      </c>
      <c r="J268" s="310">
        <f t="shared" ca="1" si="3"/>
        <v>2.7152040713354086E-3</v>
      </c>
      <c r="P268" s="301">
        <f t="shared" si="13"/>
        <v>41974</v>
      </c>
      <c r="Q268" s="308">
        <f t="shared" ca="1" si="4"/>
        <v>0</v>
      </c>
      <c r="R268" s="311">
        <f t="shared" ca="1" si="5"/>
        <v>-6.0807254664840826E-7</v>
      </c>
      <c r="S268" s="311">
        <f t="shared" ca="1" si="6"/>
        <v>-1.1915805126426315E-2</v>
      </c>
      <c r="T268" s="310">
        <f t="shared" ca="1" si="7"/>
        <v>2.0456531391348509E-3</v>
      </c>
      <c r="Z268" s="301">
        <f t="shared" si="14"/>
        <v>41974</v>
      </c>
      <c r="AA268" s="308">
        <f t="shared" ca="1" si="8"/>
        <v>0</v>
      </c>
      <c r="AB268" s="311">
        <f t="shared" ca="1" si="9"/>
        <v>-2.4582662749850215E-7</v>
      </c>
      <c r="AC268" s="311">
        <f t="shared" ca="1" si="10"/>
        <v>-8.0791301414565586E-3</v>
      </c>
      <c r="AD268" s="310">
        <f t="shared" ca="1" si="11"/>
        <v>2.1599958044125067E-3</v>
      </c>
    </row>
    <row r="269" spans="6:30">
      <c r="F269" s="301">
        <f t="shared" si="12"/>
        <v>42005</v>
      </c>
      <c r="G269" s="308">
        <f t="shared" ca="1" si="0"/>
        <v>0</v>
      </c>
      <c r="H269" s="311">
        <f t="shared" ca="1" si="1"/>
        <v>-1.0882228275166383E-6</v>
      </c>
      <c r="I269" s="311">
        <f t="shared" ca="1" si="2"/>
        <v>-8.7360815107321299E-3</v>
      </c>
      <c r="J269" s="310">
        <f t="shared" ca="1" si="3"/>
        <v>1.7591268848458075E-3</v>
      </c>
      <c r="P269" s="301">
        <f t="shared" si="13"/>
        <v>42005</v>
      </c>
      <c r="Q269" s="308">
        <f t="shared" ca="1" si="4"/>
        <v>0</v>
      </c>
      <c r="R269" s="311">
        <f t="shared" ca="1" si="5"/>
        <v>-1.0035560861210158E-6</v>
      </c>
      <c r="S269" s="311">
        <f t="shared" ca="1" si="6"/>
        <v>-9.0455533978214264E-3</v>
      </c>
      <c r="T269" s="310">
        <f t="shared" ca="1" si="7"/>
        <v>2.9434907810204081E-3</v>
      </c>
      <c r="Z269" s="301">
        <f t="shared" si="14"/>
        <v>42005</v>
      </c>
      <c r="AA269" s="308">
        <f t="shared" ca="1" si="8"/>
        <v>0</v>
      </c>
      <c r="AB269" s="311">
        <f t="shared" ca="1" si="9"/>
        <v>4.3454254994301778E-7</v>
      </c>
      <c r="AC269" s="311">
        <f t="shared" ca="1" si="10"/>
        <v>-4.540589200814904E-3</v>
      </c>
      <c r="AD269" s="310">
        <f t="shared" ca="1" si="11"/>
        <v>5.1665675775327546E-3</v>
      </c>
    </row>
    <row r="270" spans="6:30">
      <c r="F270" s="301">
        <f t="shared" si="12"/>
        <v>42036</v>
      </c>
      <c r="G270" s="308">
        <f t="shared" ca="1" si="0"/>
        <v>0</v>
      </c>
      <c r="H270" s="311">
        <f t="shared" ca="1" si="1"/>
        <v>-1.1417929824952822E-6</v>
      </c>
      <c r="I270" s="311">
        <f t="shared" ca="1" si="2"/>
        <v>-7.4268695615041791E-3</v>
      </c>
      <c r="J270" s="310">
        <f t="shared" ca="1" si="3"/>
        <v>1.8641907234175914E-3</v>
      </c>
      <c r="P270" s="301">
        <f t="shared" si="13"/>
        <v>42036</v>
      </c>
      <c r="Q270" s="308">
        <f t="shared" ca="1" si="4"/>
        <v>0</v>
      </c>
      <c r="R270" s="311">
        <f t="shared" ca="1" si="5"/>
        <v>-1.0959382223951764E-6</v>
      </c>
      <c r="S270" s="311">
        <f t="shared" ca="1" si="6"/>
        <v>-7.6073560406839658E-3</v>
      </c>
      <c r="T270" s="310">
        <f t="shared" ca="1" si="7"/>
        <v>2.1349671998758257E-3</v>
      </c>
      <c r="Z270" s="301">
        <f t="shared" si="14"/>
        <v>42036</v>
      </c>
      <c r="AA270" s="308">
        <f t="shared" ca="1" si="8"/>
        <v>0</v>
      </c>
      <c r="AB270" s="311">
        <f t="shared" ca="1" si="9"/>
        <v>5.40620857636398E-7</v>
      </c>
      <c r="AC270" s="311">
        <f t="shared" ca="1" si="10"/>
        <v>-5.4719430859091478E-3</v>
      </c>
      <c r="AD270" s="310">
        <f t="shared" ca="1" si="11"/>
        <v>4.635206029599992E-3</v>
      </c>
    </row>
    <row r="271" spans="6:30">
      <c r="F271" s="301">
        <f t="shared" si="12"/>
        <v>42064</v>
      </c>
      <c r="G271" s="308">
        <f t="shared" ca="1" si="0"/>
        <v>0</v>
      </c>
      <c r="H271" s="311">
        <f t="shared" ca="1" si="1"/>
        <v>-1.0258188342104901E-6</v>
      </c>
      <c r="I271" s="311">
        <f t="shared" ca="1" si="2"/>
        <v>-1.2659853016449563E-2</v>
      </c>
      <c r="J271" s="310">
        <f t="shared" ca="1" si="3"/>
        <v>1.7592540629449704E-3</v>
      </c>
      <c r="P271" s="301">
        <f t="shared" si="13"/>
        <v>42064</v>
      </c>
      <c r="Q271" s="308">
        <f t="shared" ca="1" si="4"/>
        <v>0</v>
      </c>
      <c r="R271" s="311">
        <f t="shared" ca="1" si="5"/>
        <v>-1.1023724785230726E-6</v>
      </c>
      <c r="S271" s="311">
        <f t="shared" ca="1" si="6"/>
        <v>-1.2659792448342366E-2</v>
      </c>
      <c r="T271" s="310">
        <f t="shared" ca="1" si="7"/>
        <v>4.1108632045920857E-3</v>
      </c>
      <c r="Z271" s="301">
        <f t="shared" si="14"/>
        <v>42064</v>
      </c>
      <c r="AA271" s="308">
        <f t="shared" ca="1" si="8"/>
        <v>0</v>
      </c>
      <c r="AB271" s="311">
        <f t="shared" ca="1" si="9"/>
        <v>5.6420423555358923E-7</v>
      </c>
      <c r="AC271" s="311">
        <f t="shared" ca="1" si="10"/>
        <v>-8.0262890887008442E-3</v>
      </c>
      <c r="AD271" s="310">
        <f t="shared" ca="1" si="11"/>
        <v>3.182942239179809E-3</v>
      </c>
    </row>
    <row r="272" spans="6:30">
      <c r="F272" s="301">
        <f t="shared" si="12"/>
        <v>42095</v>
      </c>
      <c r="G272" s="308">
        <f t="shared" ca="1" si="0"/>
        <v>0</v>
      </c>
      <c r="H272" s="311">
        <f t="shared" ca="1" si="1"/>
        <v>3.7419013199091467E-7</v>
      </c>
      <c r="I272" s="311">
        <f t="shared" ca="1" si="2"/>
        <v>-1.224864265217851E-2</v>
      </c>
      <c r="J272" s="310">
        <f t="shared" ca="1" si="3"/>
        <v>9.6077475607914131E-4</v>
      </c>
      <c r="P272" s="301">
        <f t="shared" si="13"/>
        <v>42095</v>
      </c>
      <c r="Q272" s="308">
        <f t="shared" ca="1" si="4"/>
        <v>0</v>
      </c>
      <c r="R272" s="311">
        <f t="shared" ca="1" si="5"/>
        <v>2.5260230285262253E-7</v>
      </c>
      <c r="S272" s="311">
        <f t="shared" ca="1" si="6"/>
        <v>-1.1935698303770947E-2</v>
      </c>
      <c r="T272" s="310">
        <f t="shared" ca="1" si="7"/>
        <v>2.1012600624690236E-3</v>
      </c>
      <c r="Z272" s="301">
        <f t="shared" si="14"/>
        <v>42095</v>
      </c>
      <c r="AA272" s="308">
        <f t="shared" ca="1" si="8"/>
        <v>0</v>
      </c>
      <c r="AB272" s="311">
        <f t="shared" ca="1" si="9"/>
        <v>-5.2140101236552994E-7</v>
      </c>
      <c r="AC272" s="311">
        <f t="shared" ca="1" si="10"/>
        <v>-6.0666716961179645E-3</v>
      </c>
      <c r="AD272" s="310">
        <f t="shared" ca="1" si="11"/>
        <v>3.2206325567767369E-3</v>
      </c>
    </row>
    <row r="273" spans="6:30">
      <c r="F273" s="301">
        <f t="shared" si="12"/>
        <v>42125</v>
      </c>
      <c r="G273" s="308">
        <f t="shared" ca="1" si="0"/>
        <v>0</v>
      </c>
      <c r="H273" s="311">
        <f t="shared" ca="1" si="1"/>
        <v>8.6231532003822053E-7</v>
      </c>
      <c r="I273" s="311">
        <f t="shared" ca="1" si="2"/>
        <v>-1.0776983225574188E-2</v>
      </c>
      <c r="J273" s="310">
        <f t="shared" ca="1" si="3"/>
        <v>-9.2151608848004107E-2</v>
      </c>
      <c r="P273" s="301">
        <f t="shared" si="13"/>
        <v>42125</v>
      </c>
      <c r="Q273" s="308">
        <f t="shared" ca="1" si="4"/>
        <v>0</v>
      </c>
      <c r="R273" s="311">
        <f t="shared" ca="1" si="5"/>
        <v>-8.9221392496341423E-8</v>
      </c>
      <c r="S273" s="311">
        <f t="shared" ca="1" si="6"/>
        <v>-1.1057483861582118E-2</v>
      </c>
      <c r="T273" s="310">
        <f t="shared" ca="1" si="7"/>
        <v>1.2759732298525339E-2</v>
      </c>
      <c r="Z273" s="301">
        <f t="shared" si="14"/>
        <v>42125</v>
      </c>
      <c r="AA273" s="308">
        <f t="shared" ca="1" si="8"/>
        <v>0</v>
      </c>
      <c r="AB273" s="311">
        <f t="shared" ca="1" si="9"/>
        <v>-7.6560044892648449E-7</v>
      </c>
      <c r="AC273" s="311">
        <f t="shared" ca="1" si="10"/>
        <v>-5.2980167724261396E-3</v>
      </c>
      <c r="AD273" s="310">
        <f t="shared" ca="1" si="11"/>
        <v>-9.2034109749557502E-2</v>
      </c>
    </row>
    <row r="274" spans="6:30">
      <c r="F274" s="301">
        <f t="shared" si="12"/>
        <v>42156</v>
      </c>
      <c r="G274" s="308">
        <f t="shared" ca="1" si="0"/>
        <v>0</v>
      </c>
      <c r="H274" s="311">
        <f t="shared" ca="1" si="1"/>
        <v>8.6811594512958834E-7</v>
      </c>
      <c r="I274" s="311">
        <f t="shared" ca="1" si="2"/>
        <v>-1.2431599962171802E-2</v>
      </c>
      <c r="J274" s="310">
        <f t="shared" ca="1" si="3"/>
        <v>9.2894302747037472E-4</v>
      </c>
      <c r="P274" s="301">
        <f t="shared" si="13"/>
        <v>42156</v>
      </c>
      <c r="Q274" s="308">
        <f t="shared" ca="1" si="4"/>
        <v>0</v>
      </c>
      <c r="R274" s="311">
        <f t="shared" ca="1" si="5"/>
        <v>7.3078520990144114E-7</v>
      </c>
      <c r="S274" s="311">
        <f t="shared" ca="1" si="6"/>
        <v>-1.1682413832712402E-2</v>
      </c>
      <c r="T274" s="310">
        <f t="shared" ca="1" si="7"/>
        <v>2.0729468067601786E-3</v>
      </c>
      <c r="Z274" s="301">
        <f t="shared" si="14"/>
        <v>42156</v>
      </c>
      <c r="AA274" s="308">
        <f t="shared" ca="1" si="8"/>
        <v>0</v>
      </c>
      <c r="AB274" s="311">
        <f t="shared" ca="1" si="9"/>
        <v>-5.2536614625342537E-7</v>
      </c>
      <c r="AC274" s="311">
        <f t="shared" ca="1" si="10"/>
        <v>-6.0771054727707385E-3</v>
      </c>
      <c r="AD274" s="310">
        <f t="shared" ca="1" si="11"/>
        <v>4.3477654452133141E-3</v>
      </c>
    </row>
    <row r="275" spans="6:30">
      <c r="F275" s="301">
        <f t="shared" si="12"/>
        <v>42186</v>
      </c>
      <c r="G275" s="308">
        <f t="shared" ca="1" si="0"/>
        <v>0</v>
      </c>
      <c r="H275" s="311">
        <f t="shared" ca="1" si="1"/>
        <v>4.4492739803558834E-7</v>
      </c>
      <c r="I275" s="311">
        <f t="shared" ca="1" si="2"/>
        <v>-1.1307057525273723E-2</v>
      </c>
      <c r="J275" s="310">
        <f t="shared" ca="1" si="3"/>
        <v>2.6679959872264458E-3</v>
      </c>
      <c r="P275" s="301">
        <f t="shared" si="13"/>
        <v>42186</v>
      </c>
      <c r="Q275" s="308">
        <f t="shared" ca="1" si="4"/>
        <v>0</v>
      </c>
      <c r="R275" s="311">
        <f t="shared" ca="1" si="5"/>
        <v>3.7297016231008229E-7</v>
      </c>
      <c r="S275" s="311">
        <f t="shared" ca="1" si="6"/>
        <v>-1.2113419163944039E-2</v>
      </c>
      <c r="T275" s="310">
        <f t="shared" ca="1" si="7"/>
        <v>2.0746090206322787E-3</v>
      </c>
      <c r="Z275" s="301">
        <f t="shared" si="14"/>
        <v>42186</v>
      </c>
      <c r="AA275" s="308">
        <f t="shared" ca="1" si="8"/>
        <v>0</v>
      </c>
      <c r="AB275" s="311">
        <f t="shared" ca="1" si="9"/>
        <v>-6.8279017917394214E-7</v>
      </c>
      <c r="AC275" s="311">
        <f t="shared" ca="1" si="10"/>
        <v>-6.3963992375132284E-3</v>
      </c>
      <c r="AD275" s="310">
        <f t="shared" ca="1" si="11"/>
        <v>4.2516654090944961E-3</v>
      </c>
    </row>
    <row r="276" spans="6:30">
      <c r="F276" s="301">
        <f t="shared" si="12"/>
        <v>42217</v>
      </c>
      <c r="G276" s="308">
        <f t="shared" ca="1" si="0"/>
        <v>0</v>
      </c>
      <c r="H276" s="311">
        <f t="shared" ca="1" si="1"/>
        <v>6.2609664008839161E-7</v>
      </c>
      <c r="I276" s="311">
        <f t="shared" ca="1" si="2"/>
        <v>-1.1651459485907845E-2</v>
      </c>
      <c r="J276" s="310">
        <f t="shared" ca="1" si="3"/>
        <v>1.7690794099824991E-3</v>
      </c>
      <c r="P276" s="301">
        <f t="shared" si="13"/>
        <v>42217</v>
      </c>
      <c r="Q276" s="308">
        <f t="shared" ca="1" si="4"/>
        <v>0</v>
      </c>
      <c r="R276" s="311">
        <f t="shared" ca="1" si="5"/>
        <v>6.4160446844319097E-7</v>
      </c>
      <c r="S276" s="311">
        <f t="shared" ca="1" si="6"/>
        <v>-1.2234145737096469E-2</v>
      </c>
      <c r="T276" s="310">
        <f t="shared" ca="1" si="7"/>
        <v>3.0327860292660436E-3</v>
      </c>
      <c r="Z276" s="301">
        <f t="shared" si="14"/>
        <v>42217</v>
      </c>
      <c r="AA276" s="308">
        <f t="shared" ca="1" si="8"/>
        <v>0</v>
      </c>
      <c r="AB276" s="311">
        <f t="shared" ca="1" si="9"/>
        <v>-6.8170232980779844E-7</v>
      </c>
      <c r="AC276" s="311">
        <f t="shared" ca="1" si="10"/>
        <v>-7.0807313290823792E-3</v>
      </c>
      <c r="AD276" s="310">
        <f t="shared" ca="1" si="11"/>
        <v>3.196667077182358E-3</v>
      </c>
    </row>
    <row r="277" spans="6:30">
      <c r="F277" s="301">
        <f t="shared" si="12"/>
        <v>42248</v>
      </c>
      <c r="G277" s="308">
        <f t="shared" ref="G277:G308" ca="1" si="15">+IF(ISERROR(G35/C35-1),0,G35/C35-1)</f>
        <v>0</v>
      </c>
      <c r="H277" s="311">
        <f t="shared" ref="H277:H308" ca="1" si="16">+IF(ISERROR(H35/D35-1),0,H35/D35-1)</f>
        <v>6.6687766153705752E-7</v>
      </c>
      <c r="I277" s="311">
        <f t="shared" ref="I277:I308" ca="1" si="17">+IF(ISERROR(I35/E35-1),0,I35/E35-1)</f>
        <v>-1.2976042199339233E-2</v>
      </c>
      <c r="J277" s="310">
        <f t="shared" ref="J277:J308" ca="1" si="18">+IF(ISERROR(J35/F35-1),0,J35/F35-1)</f>
        <v>1.8746111786223096E-3</v>
      </c>
      <c r="P277" s="301">
        <f t="shared" si="13"/>
        <v>42248</v>
      </c>
      <c r="Q277" s="308">
        <f t="shared" ca="1" si="4"/>
        <v>0</v>
      </c>
      <c r="R277" s="311">
        <f t="shared" ca="1" si="5"/>
        <v>7.0635748650182961E-7</v>
      </c>
      <c r="S277" s="311">
        <f t="shared" ca="1" si="6"/>
        <v>-1.3230950767067484E-2</v>
      </c>
      <c r="T277" s="310">
        <f t="shared" ca="1" si="7"/>
        <v>2.1054095458492572E-3</v>
      </c>
      <c r="Z277" s="301">
        <f t="shared" si="14"/>
        <v>42248</v>
      </c>
      <c r="AA277" s="308">
        <f t="shared" ca="1" si="8"/>
        <v>0</v>
      </c>
      <c r="AB277" s="311">
        <f t="shared" ca="1" si="9"/>
        <v>-7.5170927582579594E-7</v>
      </c>
      <c r="AC277" s="311">
        <f t="shared" ca="1" si="10"/>
        <v>-6.7789491511304201E-3</v>
      </c>
      <c r="AD277" s="310">
        <f t="shared" ca="1" si="11"/>
        <v>3.2797980126546555E-3</v>
      </c>
    </row>
    <row r="278" spans="6:30">
      <c r="F278" s="301">
        <f t="shared" si="12"/>
        <v>42278</v>
      </c>
      <c r="G278" s="308">
        <f t="shared" ca="1" si="15"/>
        <v>0</v>
      </c>
      <c r="H278" s="311">
        <f t="shared" ca="1" si="16"/>
        <v>5.5199187309895592E-7</v>
      </c>
      <c r="I278" s="311">
        <f t="shared" ca="1" si="17"/>
        <v>-1.0844337184135799E-2</v>
      </c>
      <c r="J278" s="310">
        <f t="shared" ca="1" si="18"/>
        <v>1.7738437613799007E-3</v>
      </c>
      <c r="P278" s="301">
        <f t="shared" si="13"/>
        <v>42278</v>
      </c>
      <c r="Q278" s="308">
        <f t="shared" ca="1" si="4"/>
        <v>0</v>
      </c>
      <c r="R278" s="311">
        <f t="shared" ca="1" si="5"/>
        <v>5.688571369510953E-7</v>
      </c>
      <c r="S278" s="311">
        <f t="shared" ca="1" si="6"/>
        <v>-1.0763067792307623E-2</v>
      </c>
      <c r="T278" s="310">
        <f t="shared" ca="1" si="7"/>
        <v>2.9868260123036006E-3</v>
      </c>
      <c r="Z278" s="301">
        <f t="shared" si="14"/>
        <v>42278</v>
      </c>
      <c r="AA278" s="308">
        <f t="shared" ca="1" si="8"/>
        <v>0</v>
      </c>
      <c r="AB278" s="311">
        <f t="shared" ca="1" si="9"/>
        <v>-7.4176525211022692E-7</v>
      </c>
      <c r="AC278" s="311">
        <f t="shared" ca="1" si="10"/>
        <v>-5.4258322751857824E-3</v>
      </c>
      <c r="AD278" s="310">
        <f t="shared" ca="1" si="11"/>
        <v>2.1185489196278162E-3</v>
      </c>
    </row>
    <row r="279" spans="6:30">
      <c r="F279" s="301">
        <f t="shared" si="12"/>
        <v>42309</v>
      </c>
      <c r="G279" s="308">
        <f t="shared" ca="1" si="15"/>
        <v>0</v>
      </c>
      <c r="H279" s="311">
        <f t="shared" ca="1" si="16"/>
        <v>3.4942355542355585E-7</v>
      </c>
      <c r="I279" s="311">
        <f t="shared" ca="1" si="17"/>
        <v>-1.0677135306339514E-2</v>
      </c>
      <c r="J279" s="310">
        <f t="shared" ca="1" si="18"/>
        <v>2.7419885391086751E-3</v>
      </c>
      <c r="P279" s="301">
        <f t="shared" si="13"/>
        <v>42309</v>
      </c>
      <c r="Q279" s="308">
        <f t="shared" ca="1" si="4"/>
        <v>0</v>
      </c>
      <c r="R279" s="311">
        <f t="shared" ca="1" si="5"/>
        <v>4.1980365828031552E-7</v>
      </c>
      <c r="S279" s="311">
        <f t="shared" ca="1" si="6"/>
        <v>-1.0809448894989027E-2</v>
      </c>
      <c r="T279" s="310">
        <f t="shared" ca="1" si="7"/>
        <v>3.0923997563119254E-3</v>
      </c>
      <c r="Z279" s="301">
        <f t="shared" si="14"/>
        <v>42309</v>
      </c>
      <c r="AA279" s="308">
        <f t="shared" ca="1" si="8"/>
        <v>0</v>
      </c>
      <c r="AB279" s="311">
        <f t="shared" ca="1" si="9"/>
        <v>-6.7285751648160641E-7</v>
      </c>
      <c r="AC279" s="311">
        <f t="shared" ca="1" si="10"/>
        <v>-5.3901696014837519E-3</v>
      </c>
      <c r="AD279" s="310">
        <f t="shared" ca="1" si="11"/>
        <v>4.33473017640984E-3</v>
      </c>
    </row>
    <row r="280" spans="6:30">
      <c r="F280" s="301">
        <f t="shared" si="12"/>
        <v>42339</v>
      </c>
      <c r="G280" s="308">
        <f t="shared" ca="1" si="15"/>
        <v>0</v>
      </c>
      <c r="H280" s="311">
        <f t="shared" ca="1" si="16"/>
        <v>4.451884696443642E-7</v>
      </c>
      <c r="I280" s="311">
        <f t="shared" ca="1" si="17"/>
        <v>-1.3759354508051103E-2</v>
      </c>
      <c r="J280" s="310">
        <f t="shared" ca="1" si="18"/>
        <v>1.803785139145031E-3</v>
      </c>
      <c r="P280" s="301">
        <f t="shared" si="13"/>
        <v>42339</v>
      </c>
      <c r="Q280" s="308">
        <f t="shared" ca="1" si="4"/>
        <v>0</v>
      </c>
      <c r="R280" s="311">
        <f t="shared" ca="1" si="5"/>
        <v>5.9662147577910218E-7</v>
      </c>
      <c r="S280" s="311">
        <f t="shared" ca="1" si="6"/>
        <v>-1.4273230961521E-2</v>
      </c>
      <c r="T280" s="310">
        <f t="shared" ca="1" si="7"/>
        <v>3.1797866448959322E-3</v>
      </c>
      <c r="Z280" s="301">
        <f t="shared" si="14"/>
        <v>42339</v>
      </c>
      <c r="AA280" s="308">
        <f t="shared" ca="1" si="8"/>
        <v>0</v>
      </c>
      <c r="AB280" s="311">
        <f t="shared" ca="1" si="9"/>
        <v>-6.0817581692962364E-7</v>
      </c>
      <c r="AC280" s="311">
        <f t="shared" ca="1" si="10"/>
        <v>-7.8038141652407855E-3</v>
      </c>
      <c r="AD280" s="310">
        <f t="shared" ca="1" si="11"/>
        <v>3.2232471052979772E-3</v>
      </c>
    </row>
    <row r="281" spans="6:30">
      <c r="F281" s="301">
        <f t="shared" si="12"/>
        <v>42370</v>
      </c>
      <c r="G281" s="308">
        <f t="shared" ca="1" si="15"/>
        <v>0</v>
      </c>
      <c r="H281" s="311">
        <f t="shared" ca="1" si="16"/>
        <v>-2.1408384842658279E-7</v>
      </c>
      <c r="I281" s="311">
        <f t="shared" ca="1" si="17"/>
        <v>-6.1660922081723246E-3</v>
      </c>
      <c r="J281" s="310">
        <f t="shared" ca="1" si="18"/>
        <v>1.7045035372851292E-3</v>
      </c>
      <c r="P281" s="301">
        <f t="shared" si="13"/>
        <v>42370</v>
      </c>
      <c r="Q281" s="308">
        <f t="shared" ca="1" si="4"/>
        <v>0</v>
      </c>
      <c r="R281" s="311">
        <f t="shared" ca="1" si="5"/>
        <v>-2.1323624543878594E-7</v>
      </c>
      <c r="S281" s="311">
        <f t="shared" ca="1" si="6"/>
        <v>-5.8333256575896497E-3</v>
      </c>
      <c r="T281" s="310">
        <f t="shared" ca="1" si="7"/>
        <v>2.8506078829690917E-3</v>
      </c>
      <c r="Z281" s="301">
        <f t="shared" si="14"/>
        <v>42370</v>
      </c>
      <c r="AA281" s="308">
        <f t="shared" ca="1" si="8"/>
        <v>0</v>
      </c>
      <c r="AB281" s="311">
        <f t="shared" ca="1" si="9"/>
        <v>8.80048878215689E-9</v>
      </c>
      <c r="AC281" s="311">
        <f t="shared" ca="1" si="10"/>
        <v>-3.1846782706457244E-3</v>
      </c>
      <c r="AD281" s="310">
        <f t="shared" ca="1" si="11"/>
        <v>4.0558087250088803E-3</v>
      </c>
    </row>
    <row r="282" spans="6:30">
      <c r="F282" s="301">
        <f t="shared" si="12"/>
        <v>42401</v>
      </c>
      <c r="G282" s="308">
        <f t="shared" ca="1" si="15"/>
        <v>0</v>
      </c>
      <c r="H282" s="311">
        <f t="shared" ca="1" si="16"/>
        <v>-2.8443826327606558E-7</v>
      </c>
      <c r="I282" s="311">
        <f t="shared" ca="1" si="17"/>
        <v>-5.9642063974398862E-3</v>
      </c>
      <c r="J282" s="310">
        <f t="shared" ca="1" si="18"/>
        <v>1.8423574266639431E-3</v>
      </c>
      <c r="P282" s="301">
        <f t="shared" si="13"/>
        <v>42401</v>
      </c>
      <c r="Q282" s="308">
        <f t="shared" ca="1" si="4"/>
        <v>0</v>
      </c>
      <c r="R282" s="311">
        <f t="shared" ca="1" si="5"/>
        <v>-4.0012831548086325E-7</v>
      </c>
      <c r="S282" s="311">
        <f t="shared" ca="1" si="6"/>
        <v>-6.394896460859778E-3</v>
      </c>
      <c r="T282" s="310">
        <f t="shared" ca="1" si="7"/>
        <v>3.0545264095866997E-3</v>
      </c>
      <c r="Z282" s="301">
        <f t="shared" si="14"/>
        <v>42401</v>
      </c>
      <c r="AA282" s="308">
        <f t="shared" ca="1" si="8"/>
        <v>0</v>
      </c>
      <c r="AB282" s="311">
        <f t="shared" ca="1" si="9"/>
        <v>9.8216133004314088E-8</v>
      </c>
      <c r="AC282" s="311">
        <f t="shared" ca="1" si="10"/>
        <v>-4.0551527019722089E-3</v>
      </c>
      <c r="AD282" s="310">
        <f t="shared" ca="1" si="11"/>
        <v>3.2918319852162092E-3</v>
      </c>
    </row>
    <row r="283" spans="6:30">
      <c r="F283" s="301">
        <f t="shared" si="12"/>
        <v>42430</v>
      </c>
      <c r="G283" s="308">
        <f t="shared" ca="1" si="15"/>
        <v>0</v>
      </c>
      <c r="H283" s="311">
        <f t="shared" ca="1" si="16"/>
        <v>-5.012978601115492E-7</v>
      </c>
      <c r="I283" s="311">
        <f t="shared" ca="1" si="17"/>
        <v>-9.9243070274970258E-3</v>
      </c>
      <c r="J283" s="310">
        <f t="shared" ca="1" si="18"/>
        <v>1.7492328164117055E-3</v>
      </c>
      <c r="P283" s="301">
        <f t="shared" si="13"/>
        <v>42430</v>
      </c>
      <c r="Q283" s="308">
        <f t="shared" ca="1" si="4"/>
        <v>0</v>
      </c>
      <c r="R283" s="311">
        <f t="shared" ca="1" si="5"/>
        <v>-3.9509640203938545E-7</v>
      </c>
      <c r="S283" s="311">
        <f t="shared" ca="1" si="6"/>
        <v>-1.1206660834804039E-2</v>
      </c>
      <c r="T283" s="310">
        <f t="shared" ca="1" si="7"/>
        <v>3.0198555756340006E-3</v>
      </c>
      <c r="Z283" s="301">
        <f t="shared" si="14"/>
        <v>42430</v>
      </c>
      <c r="AA283" s="308">
        <f t="shared" ca="1" si="8"/>
        <v>0</v>
      </c>
      <c r="AB283" s="311">
        <f t="shared" ca="1" si="9"/>
        <v>3.3365226181913954E-7</v>
      </c>
      <c r="AC283" s="311">
        <f t="shared" ca="1" si="10"/>
        <v>-6.5011283751199578E-3</v>
      </c>
      <c r="AD283" s="310">
        <f t="shared" ca="1" si="11"/>
        <v>3.1617890953659078E-3</v>
      </c>
    </row>
    <row r="284" spans="6:30">
      <c r="F284" s="301">
        <f t="shared" si="12"/>
        <v>42461</v>
      </c>
      <c r="G284" s="308">
        <f t="shared" ca="1" si="15"/>
        <v>0</v>
      </c>
      <c r="H284" s="311">
        <f t="shared" ca="1" si="16"/>
        <v>-3.574244565873741E-7</v>
      </c>
      <c r="I284" s="311">
        <f t="shared" ca="1" si="17"/>
        <v>-9.8566166134808064E-3</v>
      </c>
      <c r="J284" s="310">
        <f t="shared" ca="1" si="18"/>
        <v>1.9312662355304155E-3</v>
      </c>
      <c r="P284" s="301">
        <f t="shared" si="13"/>
        <v>42461</v>
      </c>
      <c r="Q284" s="308">
        <f t="shared" ca="1" si="4"/>
        <v>0</v>
      </c>
      <c r="R284" s="311">
        <f t="shared" ca="1" si="5"/>
        <v>-2.9962834791064097E-7</v>
      </c>
      <c r="S284" s="311">
        <f t="shared" ca="1" si="6"/>
        <v>-9.8471832179082286E-3</v>
      </c>
      <c r="T284" s="310">
        <f t="shared" ca="1" si="7"/>
        <v>2.1171633182086591E-3</v>
      </c>
      <c r="Z284" s="301">
        <f t="shared" si="14"/>
        <v>42461</v>
      </c>
      <c r="AA284" s="308">
        <f t="shared" ca="1" si="8"/>
        <v>0</v>
      </c>
      <c r="AB284" s="311">
        <f t="shared" ca="1" si="9"/>
        <v>3.8111218869651964E-7</v>
      </c>
      <c r="AC284" s="311">
        <f t="shared" ca="1" si="10"/>
        <v>-4.2563753659231596E-3</v>
      </c>
      <c r="AD284" s="310">
        <f t="shared" ca="1" si="11"/>
        <v>2.1343159207183326E-3</v>
      </c>
    </row>
    <row r="285" spans="6:30">
      <c r="F285" s="301">
        <f t="shared" si="12"/>
        <v>42491</v>
      </c>
      <c r="G285" s="308">
        <f t="shared" ca="1" si="15"/>
        <v>0</v>
      </c>
      <c r="H285" s="311">
        <f t="shared" ca="1" si="16"/>
        <v>-5.6975667406256036E-7</v>
      </c>
      <c r="I285" s="311">
        <f t="shared" ca="1" si="17"/>
        <v>-1.1628988743138891E-2</v>
      </c>
      <c r="J285" s="310">
        <f t="shared" ca="1" si="18"/>
        <v>1.0103265420039031E-2</v>
      </c>
      <c r="P285" s="301">
        <f t="shared" si="13"/>
        <v>42491</v>
      </c>
      <c r="Q285" s="308">
        <f t="shared" ca="1" si="4"/>
        <v>0</v>
      </c>
      <c r="R285" s="311">
        <f t="shared" ca="1" si="5"/>
        <v>-1.1102230246251565E-16</v>
      </c>
      <c r="S285" s="311">
        <f t="shared" ca="1" si="6"/>
        <v>-9.4110236269704384E-3</v>
      </c>
      <c r="T285" s="310">
        <f t="shared" ca="1" si="7"/>
        <v>9.986675339805906E-4</v>
      </c>
      <c r="Z285" s="301">
        <f t="shared" si="14"/>
        <v>42491</v>
      </c>
      <c r="AA285" s="308">
        <f t="shared" ca="1" si="8"/>
        <v>0</v>
      </c>
      <c r="AB285" s="311">
        <f t="shared" ca="1" si="9"/>
        <v>6.1617478452902219E-8</v>
      </c>
      <c r="AC285" s="311">
        <f t="shared" ca="1" si="10"/>
        <v>-4.5928416589483545E-3</v>
      </c>
      <c r="AD285" s="310">
        <f t="shared" ca="1" si="11"/>
        <v>3.0681272629609069E-3</v>
      </c>
    </row>
    <row r="286" spans="6:30">
      <c r="F286" s="301">
        <f t="shared" si="12"/>
        <v>42522</v>
      </c>
      <c r="G286" s="308">
        <f t="shared" ca="1" si="15"/>
        <v>0</v>
      </c>
      <c r="H286" s="311">
        <f t="shared" ca="1" si="16"/>
        <v>-7.0664799134423362E-7</v>
      </c>
      <c r="I286" s="311">
        <f t="shared" ca="1" si="17"/>
        <v>-1.0818982965662083E-2</v>
      </c>
      <c r="J286" s="310">
        <f t="shared" ca="1" si="18"/>
        <v>2.3673769142682488E-3</v>
      </c>
      <c r="P286" s="301">
        <f t="shared" si="13"/>
        <v>42522</v>
      </c>
      <c r="Q286" s="308">
        <f t="shared" ca="1" si="4"/>
        <v>0</v>
      </c>
      <c r="R286" s="311">
        <f t="shared" ca="1" si="5"/>
        <v>-3.6109808343454119E-7</v>
      </c>
      <c r="S286" s="311">
        <f t="shared" ca="1" si="6"/>
        <v>-1.1277482849483045E-2</v>
      </c>
      <c r="T286" s="310">
        <f t="shared" ca="1" si="7"/>
        <v>4.5902800924706444E-3</v>
      </c>
      <c r="Z286" s="301">
        <f t="shared" si="14"/>
        <v>42522</v>
      </c>
      <c r="AA286" s="308">
        <f t="shared" ca="1" si="8"/>
        <v>0</v>
      </c>
      <c r="AB286" s="311">
        <f t="shared" ca="1" si="9"/>
        <v>4.3873311428299644E-7</v>
      </c>
      <c r="AC286" s="311">
        <f t="shared" ca="1" si="10"/>
        <v>-5.4998437551612156E-3</v>
      </c>
      <c r="AD286" s="310">
        <f t="shared" ca="1" si="11"/>
        <v>2.1499267748730233E-3</v>
      </c>
    </row>
    <row r="287" spans="6:30">
      <c r="F287" s="301">
        <f t="shared" si="12"/>
        <v>42552</v>
      </c>
      <c r="G287" s="308">
        <f t="shared" ca="1" si="15"/>
        <v>0</v>
      </c>
      <c r="H287" s="311">
        <f t="shared" ca="1" si="16"/>
        <v>-2.8248183792101145E-7</v>
      </c>
      <c r="I287" s="311">
        <f t="shared" ca="1" si="17"/>
        <v>-1.151065281477559E-2</v>
      </c>
      <c r="J287" s="310">
        <f t="shared" ca="1" si="18"/>
        <v>9.1659487407125262E-4</v>
      </c>
      <c r="P287" s="301">
        <f t="shared" si="13"/>
        <v>42552</v>
      </c>
      <c r="Q287" s="308">
        <f t="shared" ca="1" si="4"/>
        <v>0</v>
      </c>
      <c r="R287" s="311">
        <f t="shared" ca="1" si="5"/>
        <v>-2.8067934720876764E-7</v>
      </c>
      <c r="S287" s="311">
        <f t="shared" ca="1" si="6"/>
        <v>-1.0902940561345997E-2</v>
      </c>
      <c r="T287" s="310">
        <f t="shared" ca="1" si="7"/>
        <v>3.0553791562379917E-3</v>
      </c>
      <c r="Z287" s="301">
        <f t="shared" si="14"/>
        <v>42552</v>
      </c>
      <c r="AA287" s="308">
        <f t="shared" ca="1" si="8"/>
        <v>0</v>
      </c>
      <c r="AB287" s="311">
        <f t="shared" ca="1" si="9"/>
        <v>1.2284898875947192E-8</v>
      </c>
      <c r="AC287" s="311">
        <f t="shared" ca="1" si="10"/>
        <v>-6.130690366670577E-3</v>
      </c>
      <c r="AD287" s="310">
        <f t="shared" ca="1" si="11"/>
        <v>3.1361223259342985E-3</v>
      </c>
    </row>
    <row r="288" spans="6:30">
      <c r="F288" s="301">
        <f t="shared" si="12"/>
        <v>42583</v>
      </c>
      <c r="G288" s="308">
        <f t="shared" ca="1" si="15"/>
        <v>0</v>
      </c>
      <c r="H288" s="311">
        <f t="shared" ca="1" si="16"/>
        <v>-3.9108703697721126E-7</v>
      </c>
      <c r="I288" s="311">
        <f t="shared" ca="1" si="17"/>
        <v>-1.0529059251823347E-2</v>
      </c>
      <c r="J288" s="310">
        <f t="shared" ca="1" si="18"/>
        <v>1.8029855288039798E-3</v>
      </c>
      <c r="P288" s="301">
        <f t="shared" si="13"/>
        <v>42583</v>
      </c>
      <c r="Q288" s="308">
        <f t="shared" ca="1" si="4"/>
        <v>0</v>
      </c>
      <c r="R288" s="311">
        <f t="shared" ca="1" si="5"/>
        <v>-2.7994563012168072E-7</v>
      </c>
      <c r="S288" s="311">
        <f t="shared" ca="1" si="6"/>
        <v>-1.0727185018749252E-2</v>
      </c>
      <c r="T288" s="310">
        <f t="shared" ca="1" si="7"/>
        <v>2.0506440220644517E-3</v>
      </c>
      <c r="Z288" s="301">
        <f t="shared" si="14"/>
        <v>42583</v>
      </c>
      <c r="AA288" s="308">
        <f t="shared" ca="1" si="8"/>
        <v>0</v>
      </c>
      <c r="AB288" s="311">
        <f t="shared" ca="1" si="9"/>
        <v>2.3038915597517473E-7</v>
      </c>
      <c r="AC288" s="311">
        <f t="shared" ca="1" si="10"/>
        <v>-5.0911009366154669E-3</v>
      </c>
      <c r="AD288" s="310">
        <f t="shared" ca="1" si="11"/>
        <v>5.1931043334292326E-3</v>
      </c>
    </row>
    <row r="289" spans="6:30">
      <c r="F289" s="301">
        <f t="shared" si="12"/>
        <v>42614</v>
      </c>
      <c r="G289" s="308">
        <f t="shared" ca="1" si="15"/>
        <v>0</v>
      </c>
      <c r="H289" s="311">
        <f t="shared" ca="1" si="16"/>
        <v>-1.7508969696322652E-7</v>
      </c>
      <c r="I289" s="311">
        <f t="shared" ca="1" si="17"/>
        <v>-1.1117521383583684E-2</v>
      </c>
      <c r="J289" s="310">
        <f t="shared" ca="1" si="18"/>
        <v>1.8648019864091481E-3</v>
      </c>
      <c r="P289" s="301">
        <f t="shared" si="13"/>
        <v>42614</v>
      </c>
      <c r="Q289" s="308">
        <f t="shared" ca="1" si="4"/>
        <v>0</v>
      </c>
      <c r="R289" s="311">
        <f t="shared" ca="1" si="5"/>
        <v>-4.184275443908092E-7</v>
      </c>
      <c r="S289" s="311">
        <f t="shared" ca="1" si="6"/>
        <v>-1.0683507850762664E-2</v>
      </c>
      <c r="T289" s="310">
        <f t="shared" ca="1" si="7"/>
        <v>1.4585331464844753E-3</v>
      </c>
      <c r="Z289" s="301">
        <f t="shared" si="14"/>
        <v>42614</v>
      </c>
      <c r="AA289" s="308">
        <f t="shared" ca="1" si="8"/>
        <v>0</v>
      </c>
      <c r="AB289" s="311">
        <f t="shared" ca="1" si="9"/>
        <v>2.7750613007526681E-7</v>
      </c>
      <c r="AC289" s="311">
        <f t="shared" ca="1" si="10"/>
        <v>-6.2643334562275665E-3</v>
      </c>
      <c r="AD289" s="310">
        <f t="shared" ca="1" si="11"/>
        <v>5.4136526647978744E-3</v>
      </c>
    </row>
    <row r="290" spans="6:30">
      <c r="F290" s="301">
        <f t="shared" si="12"/>
        <v>42644</v>
      </c>
      <c r="G290" s="308">
        <f t="shared" ca="1" si="15"/>
        <v>0</v>
      </c>
      <c r="H290" s="311">
        <f t="shared" ca="1" si="16"/>
        <v>-1.6787109513582976E-7</v>
      </c>
      <c r="I290" s="311">
        <f t="shared" ca="1" si="17"/>
        <v>-1.0621300607704387E-2</v>
      </c>
      <c r="J290" s="310">
        <f t="shared" ca="1" si="18"/>
        <v>1.7436584917449593E-3</v>
      </c>
      <c r="P290" s="301">
        <f t="shared" si="13"/>
        <v>42644</v>
      </c>
      <c r="Q290" s="308">
        <f t="shared" ca="1" si="4"/>
        <v>0</v>
      </c>
      <c r="R290" s="311">
        <f t="shared" ca="1" si="5"/>
        <v>-2.2461302839893449E-7</v>
      </c>
      <c r="S290" s="311">
        <f t="shared" ca="1" si="6"/>
        <v>-1.093676569431079E-2</v>
      </c>
      <c r="T290" s="310">
        <f t="shared" ca="1" si="7"/>
        <v>3.0284128631616891E-3</v>
      </c>
      <c r="Z290" s="301">
        <f t="shared" si="14"/>
        <v>42644</v>
      </c>
      <c r="AA290" s="308">
        <f t="shared" ca="1" si="8"/>
        <v>0</v>
      </c>
      <c r="AB290" s="311">
        <f t="shared" ca="1" si="9"/>
        <v>7.2492285729808259E-8</v>
      </c>
      <c r="AC290" s="311">
        <f t="shared" ca="1" si="10"/>
        <v>-5.1112666285180186E-3</v>
      </c>
      <c r="AD290" s="310">
        <f t="shared" ca="1" si="11"/>
        <v>3.126407452638702E-3</v>
      </c>
    </row>
    <row r="291" spans="6:30">
      <c r="F291" s="301">
        <f t="shared" si="12"/>
        <v>42675</v>
      </c>
      <c r="G291" s="308">
        <f t="shared" ca="1" si="15"/>
        <v>0</v>
      </c>
      <c r="H291" s="311">
        <f t="shared" ca="1" si="16"/>
        <v>-3.4850255936635932E-7</v>
      </c>
      <c r="I291" s="311">
        <f t="shared" ca="1" si="17"/>
        <v>-7.7768103362335639E-3</v>
      </c>
      <c r="J291" s="310">
        <f t="shared" ca="1" si="18"/>
        <v>1.7408814658315119E-3</v>
      </c>
      <c r="P291" s="301">
        <f t="shared" si="13"/>
        <v>42675</v>
      </c>
      <c r="Q291" s="308">
        <f t="shared" ca="1" si="4"/>
        <v>0</v>
      </c>
      <c r="R291" s="311">
        <f t="shared" ca="1" si="5"/>
        <v>-2.9229246911732787E-7</v>
      </c>
      <c r="S291" s="311">
        <f t="shared" ca="1" si="6"/>
        <v>-7.7768703634387704E-3</v>
      </c>
      <c r="T291" s="310">
        <f t="shared" ca="1" si="7"/>
        <v>2.0433092838232358E-3</v>
      </c>
      <c r="Z291" s="301">
        <f t="shared" si="14"/>
        <v>42675</v>
      </c>
      <c r="AA291" s="308">
        <f t="shared" ca="1" si="8"/>
        <v>0</v>
      </c>
      <c r="AB291" s="311">
        <f t="shared" ca="1" si="9"/>
        <v>2.1469957856012911E-7</v>
      </c>
      <c r="AC291" s="311">
        <f t="shared" ca="1" si="10"/>
        <v>-3.4853609726299695E-3</v>
      </c>
      <c r="AD291" s="310">
        <f t="shared" ca="1" si="11"/>
        <v>3.1637554732204531E-3</v>
      </c>
    </row>
    <row r="292" spans="6:30">
      <c r="F292" s="301">
        <f t="shared" si="12"/>
        <v>42705</v>
      </c>
      <c r="G292" s="308">
        <f t="shared" ca="1" si="15"/>
        <v>0</v>
      </c>
      <c r="H292" s="311">
        <f t="shared" ca="1" si="16"/>
        <v>-3.4211572919051747E-7</v>
      </c>
      <c r="I292" s="311">
        <f t="shared" ca="1" si="17"/>
        <v>-1.2028735616083197E-2</v>
      </c>
      <c r="J292" s="310">
        <f t="shared" ca="1" si="18"/>
        <v>3.2256592107102744E-3</v>
      </c>
      <c r="P292" s="301">
        <f t="shared" si="13"/>
        <v>42705</v>
      </c>
      <c r="Q292" s="308">
        <f t="shared" ca="1" si="4"/>
        <v>0</v>
      </c>
      <c r="R292" s="311">
        <f t="shared" ca="1" si="5"/>
        <v>-6.326485775254298E-7</v>
      </c>
      <c r="S292" s="311">
        <f t="shared" ca="1" si="6"/>
        <v>-1.2882071535689765E-2</v>
      </c>
      <c r="T292" s="310">
        <f t="shared" ca="1" si="7"/>
        <v>5.1229246451656163E-3</v>
      </c>
      <c r="Z292" s="301">
        <f t="shared" si="14"/>
        <v>42705</v>
      </c>
      <c r="AA292" s="308">
        <f t="shared" ca="1" si="8"/>
        <v>0</v>
      </c>
      <c r="AB292" s="311">
        <f t="shared" ca="1" si="9"/>
        <v>3.4583115615660631E-7</v>
      </c>
      <c r="AC292" s="311">
        <f t="shared" ca="1" si="10"/>
        <v>-6.7146148109911152E-3</v>
      </c>
      <c r="AD292" s="310">
        <f t="shared" ca="1" si="11"/>
        <v>3.1804648031830141E-3</v>
      </c>
    </row>
    <row r="293" spans="6:30">
      <c r="F293" s="301">
        <f t="shared" si="12"/>
        <v>42736</v>
      </c>
      <c r="G293" s="308">
        <f t="shared" ca="1" si="15"/>
        <v>0</v>
      </c>
      <c r="H293" s="311">
        <f t="shared" ca="1" si="16"/>
        <v>-4.144816220730263E-5</v>
      </c>
      <c r="I293" s="311">
        <f t="shared" ca="1" si="17"/>
        <v>-6.8624204909271125E-3</v>
      </c>
      <c r="J293" s="310">
        <f t="shared" ca="1" si="18"/>
        <v>1.7412187394723055E-3</v>
      </c>
      <c r="P293" s="301">
        <f t="shared" si="13"/>
        <v>42736</v>
      </c>
      <c r="Q293" s="308">
        <f t="shared" ca="1" si="4"/>
        <v>0</v>
      </c>
      <c r="R293" s="311">
        <f t="shared" ca="1" si="5"/>
        <v>-4.1436567629671295E-5</v>
      </c>
      <c r="S293" s="311">
        <f t="shared" ca="1" si="6"/>
        <v>-6.4863083201643912E-3</v>
      </c>
      <c r="T293" s="310">
        <f t="shared" ca="1" si="7"/>
        <v>2.8791385883621956E-3</v>
      </c>
      <c r="Z293" s="301">
        <f t="shared" si="14"/>
        <v>42736</v>
      </c>
      <c r="AA293" s="308">
        <f t="shared" ca="1" si="8"/>
        <v>0</v>
      </c>
      <c r="AB293" s="311">
        <f t="shared" ca="1" si="9"/>
        <v>-4.1965158358414634E-5</v>
      </c>
      <c r="AC293" s="311">
        <f t="shared" ca="1" si="10"/>
        <v>-5.0781823396996995E-3</v>
      </c>
      <c r="AD293" s="310">
        <f t="shared" ca="1" si="11"/>
        <v>4.063413636039348E-3</v>
      </c>
    </row>
    <row r="294" spans="6:30">
      <c r="F294" s="301">
        <f t="shared" si="12"/>
        <v>42767</v>
      </c>
      <c r="G294" s="308">
        <f t="shared" ca="1" si="15"/>
        <v>0</v>
      </c>
      <c r="H294" s="311">
        <f t="shared" ca="1" si="16"/>
        <v>-4.120642606253444E-5</v>
      </c>
      <c r="I294" s="311">
        <f t="shared" ca="1" si="17"/>
        <v>-6.5708783866321729E-3</v>
      </c>
      <c r="J294" s="310">
        <f t="shared" ca="1" si="18"/>
        <v>2.8078513370950464E-3</v>
      </c>
      <c r="P294" s="301">
        <f t="shared" si="13"/>
        <v>42767</v>
      </c>
      <c r="Q294" s="308">
        <f t="shared" ca="1" si="4"/>
        <v>0</v>
      </c>
      <c r="R294" s="311">
        <f t="shared" ca="1" si="5"/>
        <v>-4.1321431048291224E-5</v>
      </c>
      <c r="S294" s="311">
        <f t="shared" ca="1" si="6"/>
        <v>-6.1741887971036302E-3</v>
      </c>
      <c r="T294" s="310">
        <f t="shared" ca="1" si="7"/>
        <v>3.2268661737346882E-3</v>
      </c>
      <c r="Z294" s="301">
        <f t="shared" si="14"/>
        <v>42767</v>
      </c>
      <c r="AA294" s="308">
        <f t="shared" ca="1" si="8"/>
        <v>0</v>
      </c>
      <c r="AB294" s="311">
        <f t="shared" ca="1" si="9"/>
        <v>-4.1803925847960777E-5</v>
      </c>
      <c r="AC294" s="311">
        <f t="shared" ca="1" si="10"/>
        <v>-4.4674397972278568E-3</v>
      </c>
      <c r="AD294" s="310">
        <f t="shared" ca="1" si="11"/>
        <v>2.2274601200660271E-3</v>
      </c>
    </row>
    <row r="295" spans="6:30">
      <c r="F295" s="301">
        <f t="shared" si="12"/>
        <v>42795</v>
      </c>
      <c r="G295" s="308">
        <f t="shared" ca="1" si="15"/>
        <v>0</v>
      </c>
      <c r="H295" s="311">
        <f t="shared" ca="1" si="16"/>
        <v>-4.0948081733382935E-5</v>
      </c>
      <c r="I295" s="311">
        <f t="shared" ca="1" si="17"/>
        <v>-1.5364394995193376E-2</v>
      </c>
      <c r="J295" s="310">
        <f t="shared" ca="1" si="18"/>
        <v>2.7226854128556965E-3</v>
      </c>
      <c r="P295" s="301">
        <f t="shared" si="13"/>
        <v>42795</v>
      </c>
      <c r="Q295" s="308">
        <f t="shared" ca="1" si="4"/>
        <v>0</v>
      </c>
      <c r="R295" s="311">
        <f t="shared" ca="1" si="5"/>
        <v>-4.1039372160489584E-5</v>
      </c>
      <c r="S295" s="311">
        <f t="shared" ca="1" si="6"/>
        <v>-1.5674745247353461E-2</v>
      </c>
      <c r="T295" s="310">
        <f t="shared" ca="1" si="7"/>
        <v>3.1647896800586217E-3</v>
      </c>
      <c r="Z295" s="301">
        <f t="shared" si="14"/>
        <v>42795</v>
      </c>
      <c r="AA295" s="308">
        <f t="shared" ca="1" si="8"/>
        <v>0</v>
      </c>
      <c r="AB295" s="311">
        <f t="shared" ca="1" si="9"/>
        <v>-4.1527610304181728E-5</v>
      </c>
      <c r="AC295" s="311">
        <f t="shared" ca="1" si="10"/>
        <v>-1.2854574528069374E-2</v>
      </c>
      <c r="AD295" s="310">
        <f t="shared" ca="1" si="11"/>
        <v>4.3733877877578653E-3</v>
      </c>
    </row>
    <row r="296" spans="6:30">
      <c r="F296" s="301">
        <f t="shared" si="12"/>
        <v>42826</v>
      </c>
      <c r="G296" s="308">
        <f t="shared" ca="1" si="15"/>
        <v>0</v>
      </c>
      <c r="H296" s="311">
        <f t="shared" ca="1" si="16"/>
        <v>-4.1046347279194428E-5</v>
      </c>
      <c r="I296" s="311">
        <f t="shared" ca="1" si="17"/>
        <v>-1.8055014409560366E-2</v>
      </c>
      <c r="J296" s="310">
        <f t="shared" ca="1" si="18"/>
        <v>1.9758592473664294E-3</v>
      </c>
      <c r="P296" s="301">
        <f t="shared" si="13"/>
        <v>42826</v>
      </c>
      <c r="Q296" s="308">
        <f t="shared" ca="1" si="4"/>
        <v>0</v>
      </c>
      <c r="R296" s="311">
        <f t="shared" ca="1" si="5"/>
        <v>-4.1245113783117127E-5</v>
      </c>
      <c r="S296" s="311">
        <f t="shared" ca="1" si="6"/>
        <v>-1.7279299788894753E-2</v>
      </c>
      <c r="T296" s="310">
        <f t="shared" ca="1" si="7"/>
        <v>2.1894440891276901E-3</v>
      </c>
      <c r="Z296" s="301">
        <f t="shared" si="14"/>
        <v>42826</v>
      </c>
      <c r="AA296" s="308">
        <f t="shared" ca="1" si="8"/>
        <v>0</v>
      </c>
      <c r="AB296" s="311">
        <f t="shared" ca="1" si="9"/>
        <v>-4.1421508322980749E-5</v>
      </c>
      <c r="AC296" s="311">
        <f t="shared" ca="1" si="10"/>
        <v>-1.6027661735055099E-2</v>
      </c>
      <c r="AD296" s="310">
        <f t="shared" ca="1" si="11"/>
        <v>3.7329502611920251E-3</v>
      </c>
    </row>
    <row r="297" spans="6:30">
      <c r="F297" s="301">
        <f t="shared" si="12"/>
        <v>42856</v>
      </c>
      <c r="G297" s="308">
        <f t="shared" ca="1" si="15"/>
        <v>0</v>
      </c>
      <c r="H297" s="311">
        <f t="shared" ca="1" si="16"/>
        <v>-4.1479915918185561E-5</v>
      </c>
      <c r="I297" s="311">
        <f t="shared" ca="1" si="17"/>
        <v>-1.8680686444684125E-2</v>
      </c>
      <c r="J297" s="310">
        <f t="shared" ca="1" si="18"/>
        <v>1.9069787152234952E-3</v>
      </c>
      <c r="P297" s="301">
        <f t="shared" si="13"/>
        <v>42856</v>
      </c>
      <c r="Q297" s="308">
        <f t="shared" ca="1" si="4"/>
        <v>0</v>
      </c>
      <c r="R297" s="311">
        <f t="shared" ca="1" si="5"/>
        <v>-4.1570063726847906E-5</v>
      </c>
      <c r="S297" s="311">
        <f t="shared" ca="1" si="6"/>
        <v>-1.8972805236815549E-2</v>
      </c>
      <c r="T297" s="310">
        <f t="shared" ca="1" si="7"/>
        <v>4.3302472120811952E-3</v>
      </c>
      <c r="Z297" s="301">
        <f t="shared" si="14"/>
        <v>42856</v>
      </c>
      <c r="AA297" s="308">
        <f t="shared" ca="1" si="8"/>
        <v>0</v>
      </c>
      <c r="AB297" s="311">
        <f t="shared" ca="1" si="9"/>
        <v>-4.1294429014016032E-5</v>
      </c>
      <c r="AC297" s="311">
        <f t="shared" ca="1" si="10"/>
        <v>-2.0764200702111713E-2</v>
      </c>
      <c r="AD297" s="310">
        <f t="shared" ca="1" si="11"/>
        <v>1.4626005617566662E-2</v>
      </c>
    </row>
    <row r="298" spans="6:30">
      <c r="F298" s="301">
        <f t="shared" si="12"/>
        <v>42887</v>
      </c>
      <c r="G298" s="308">
        <f t="shared" ca="1" si="15"/>
        <v>0</v>
      </c>
      <c r="H298" s="311">
        <f t="shared" ca="1" si="16"/>
        <v>-4.1057491314999695E-5</v>
      </c>
      <c r="I298" s="311">
        <f t="shared" ca="1" si="17"/>
        <v>-1.8223306552812124E-2</v>
      </c>
      <c r="J298" s="310">
        <f t="shared" ca="1" si="18"/>
        <v>1.6737087603089749</v>
      </c>
      <c r="P298" s="301">
        <f t="shared" si="13"/>
        <v>42887</v>
      </c>
      <c r="Q298" s="308">
        <f t="shared" ca="1" si="4"/>
        <v>0</v>
      </c>
      <c r="R298" s="311">
        <f t="shared" ca="1" si="5"/>
        <v>-4.1172936144584504E-5</v>
      </c>
      <c r="S298" s="311">
        <f t="shared" ca="1" si="6"/>
        <v>-1.8785434462775141E-2</v>
      </c>
      <c r="T298" s="310">
        <f t="shared" ca="1" si="7"/>
        <v>1.3713771169178686</v>
      </c>
      <c r="Z298" s="301">
        <f t="shared" si="14"/>
        <v>42887</v>
      </c>
      <c r="AA298" s="308">
        <f t="shared" ca="1" si="8"/>
        <v>0</v>
      </c>
      <c r="AB298" s="311">
        <f t="shared" ca="1" si="9"/>
        <v>-4.1348620336889574E-5</v>
      </c>
      <c r="AC298" s="311">
        <f t="shared" ca="1" si="10"/>
        <v>-1.6771923213790507E-2</v>
      </c>
      <c r="AD298" s="310">
        <f t="shared" ca="1" si="11"/>
        <v>3.4257958383385745E-3</v>
      </c>
    </row>
    <row r="299" spans="6:30">
      <c r="F299" s="301">
        <f t="shared" si="12"/>
        <v>42917</v>
      </c>
      <c r="G299" s="308">
        <f t="shared" ca="1" si="15"/>
        <v>0</v>
      </c>
      <c r="H299" s="311">
        <f t="shared" ca="1" si="16"/>
        <v>-4.1496055106726715E-5</v>
      </c>
      <c r="I299" s="311">
        <f t="shared" ca="1" si="17"/>
        <v>-1.8449769265694083E-2</v>
      </c>
      <c r="J299" s="310">
        <f t="shared" ca="1" si="18"/>
        <v>1.936224094498451E-3</v>
      </c>
      <c r="P299" s="301">
        <f t="shared" si="13"/>
        <v>42917</v>
      </c>
      <c r="Q299" s="308">
        <f t="shared" ca="1" si="4"/>
        <v>0</v>
      </c>
      <c r="R299" s="311">
        <f t="shared" ca="1" si="5"/>
        <v>-4.1313639518536505E-5</v>
      </c>
      <c r="S299" s="311">
        <f t="shared" ca="1" si="6"/>
        <v>-1.8493401629545381E-2</v>
      </c>
      <c r="T299" s="310">
        <f t="shared" ca="1" si="7"/>
        <v>3.2734890963721508E-3</v>
      </c>
      <c r="Z299" s="301">
        <f t="shared" si="14"/>
        <v>42917</v>
      </c>
      <c r="AA299" s="308">
        <f t="shared" ca="1" si="8"/>
        <v>0</v>
      </c>
      <c r="AB299" s="311">
        <f t="shared" ca="1" si="9"/>
        <v>-4.1584648890813369E-5</v>
      </c>
      <c r="AC299" s="311">
        <f t="shared" ca="1" si="10"/>
        <v>-1.605224339173339E-2</v>
      </c>
      <c r="AD299" s="310">
        <f t="shared" ca="1" si="11"/>
        <v>4.4531753821008824E-3</v>
      </c>
    </row>
    <row r="300" spans="6:30">
      <c r="F300" s="301">
        <f t="shared" si="12"/>
        <v>42948</v>
      </c>
      <c r="G300" s="308">
        <f t="shared" ca="1" si="15"/>
        <v>0</v>
      </c>
      <c r="H300" s="311">
        <f t="shared" ca="1" si="16"/>
        <v>-4.0957385216255915E-5</v>
      </c>
      <c r="I300" s="311">
        <f t="shared" ca="1" si="17"/>
        <v>-1.6765981384885054E-2</v>
      </c>
      <c r="J300" s="310">
        <f t="shared" ca="1" si="18"/>
        <v>1.823396593935378E-3</v>
      </c>
      <c r="P300" s="301">
        <f t="shared" si="13"/>
        <v>42948</v>
      </c>
      <c r="Q300" s="308">
        <f t="shared" ca="1" si="4"/>
        <v>0</v>
      </c>
      <c r="R300" s="311">
        <f t="shared" ca="1" si="5"/>
        <v>-4.1021549609943087E-5</v>
      </c>
      <c r="S300" s="311">
        <f t="shared" ca="1" si="6"/>
        <v>-1.6367601082416083E-2</v>
      </c>
      <c r="T300" s="310">
        <f t="shared" ca="1" si="7"/>
        <v>3.1789401781256998E-3</v>
      </c>
      <c r="Z300" s="301">
        <f t="shared" si="14"/>
        <v>42948</v>
      </c>
      <c r="AA300" s="308">
        <f t="shared" ca="1" si="8"/>
        <v>0</v>
      </c>
      <c r="AB300" s="311">
        <f t="shared" ca="1" si="9"/>
        <v>-4.1474129082730293E-5</v>
      </c>
      <c r="AC300" s="311">
        <f t="shared" ca="1" si="10"/>
        <v>-1.4054710888869892E-2</v>
      </c>
      <c r="AD300" s="310">
        <f t="shared" ca="1" si="11"/>
        <v>3.2803884581698028E-3</v>
      </c>
    </row>
    <row r="301" spans="6:30">
      <c r="F301" s="301">
        <f t="shared" si="12"/>
        <v>42979</v>
      </c>
      <c r="G301" s="308">
        <f t="shared" ca="1" si="15"/>
        <v>0</v>
      </c>
      <c r="H301" s="311">
        <f t="shared" ca="1" si="16"/>
        <v>-4.1123694374034514E-5</v>
      </c>
      <c r="I301" s="311">
        <f t="shared" ca="1" si="17"/>
        <v>-2.0275543323728384E-2</v>
      </c>
      <c r="J301" s="310">
        <f t="shared" ca="1" si="18"/>
        <v>1.9946437930997707E-3</v>
      </c>
      <c r="P301" s="301">
        <f t="shared" si="13"/>
        <v>42979</v>
      </c>
      <c r="Q301" s="308">
        <f t="shared" ca="1" si="4"/>
        <v>0</v>
      </c>
      <c r="R301" s="311">
        <f t="shared" ca="1" si="5"/>
        <v>-4.107513341666813E-5</v>
      </c>
      <c r="S301" s="311">
        <f t="shared" ca="1" si="6"/>
        <v>-2.0485262017639672E-2</v>
      </c>
      <c r="T301" s="310">
        <f t="shared" ca="1" si="7"/>
        <v>3.3720835474111421E-3</v>
      </c>
      <c r="Z301" s="301">
        <f t="shared" si="14"/>
        <v>42979</v>
      </c>
      <c r="AA301" s="308">
        <f t="shared" ca="1" si="8"/>
        <v>0</v>
      </c>
      <c r="AB301" s="311">
        <f t="shared" ca="1" si="9"/>
        <v>-4.1315325849833329E-5</v>
      </c>
      <c r="AC301" s="311">
        <f t="shared" ca="1" si="10"/>
        <v>-1.7531336543579967E-2</v>
      </c>
      <c r="AD301" s="310">
        <f t="shared" ca="1" si="11"/>
        <v>3.5370269225678541E-3</v>
      </c>
    </row>
    <row r="302" spans="6:30">
      <c r="F302" s="301">
        <f t="shared" si="12"/>
        <v>43009</v>
      </c>
      <c r="G302" s="308">
        <f t="shared" ca="1" si="15"/>
        <v>0</v>
      </c>
      <c r="H302" s="311">
        <f t="shared" ca="1" si="16"/>
        <v>-4.1313150008659427E-5</v>
      </c>
      <c r="I302" s="311">
        <f t="shared" ca="1" si="17"/>
        <v>-1.8402397620611577E-2</v>
      </c>
      <c r="J302" s="310">
        <f t="shared" ca="1" si="18"/>
        <v>1.8433361874508059E-3</v>
      </c>
      <c r="P302" s="301">
        <f t="shared" si="13"/>
        <v>43009</v>
      </c>
      <c r="Q302" s="308">
        <f t="shared" ca="1" si="4"/>
        <v>0</v>
      </c>
      <c r="R302" s="311">
        <f t="shared" ca="1" si="5"/>
        <v>-4.12890031395996E-5</v>
      </c>
      <c r="S302" s="311">
        <f t="shared" ca="1" si="6"/>
        <v>-1.794071924287044E-2</v>
      </c>
      <c r="T302" s="310">
        <f t="shared" ca="1" si="7"/>
        <v>2.0951214906799187E-3</v>
      </c>
      <c r="Z302" s="301">
        <f t="shared" si="14"/>
        <v>43009</v>
      </c>
      <c r="AA302" s="308">
        <f t="shared" ca="1" si="8"/>
        <v>0</v>
      </c>
      <c r="AB302" s="311">
        <f t="shared" ca="1" si="9"/>
        <v>-4.1301927871995048E-5</v>
      </c>
      <c r="AC302" s="311">
        <f t="shared" ca="1" si="10"/>
        <v>-1.659428321820422E-2</v>
      </c>
      <c r="AD302" s="310">
        <f t="shared" ca="1" si="11"/>
        <v>3.3518876278124665E-3</v>
      </c>
    </row>
    <row r="303" spans="6:30">
      <c r="F303" s="301">
        <f t="shared" si="12"/>
        <v>43040</v>
      </c>
      <c r="G303" s="308">
        <f t="shared" ca="1" si="15"/>
        <v>0</v>
      </c>
      <c r="H303" s="311">
        <f t="shared" ca="1" si="16"/>
        <v>-4.1055046511861981E-5</v>
      </c>
      <c r="I303" s="311">
        <f t="shared" ca="1" si="17"/>
        <v>-1.4251729900581656E-2</v>
      </c>
      <c r="J303" s="310">
        <f t="shared" ca="1" si="18"/>
        <v>2.7998542944389637E-3</v>
      </c>
      <c r="P303" s="301">
        <f t="shared" si="13"/>
        <v>43040</v>
      </c>
      <c r="Q303" s="308">
        <f t="shared" ca="1" si="4"/>
        <v>0</v>
      </c>
      <c r="R303" s="311">
        <f t="shared" ca="1" si="5"/>
        <v>-4.0854717554328346E-5</v>
      </c>
      <c r="S303" s="311">
        <f t="shared" ca="1" si="6"/>
        <v>-1.3271392847131858E-2</v>
      </c>
      <c r="T303" s="310">
        <f t="shared" ca="1" si="7"/>
        <v>3.1442063531015307E-3</v>
      </c>
      <c r="Z303" s="301">
        <f t="shared" si="14"/>
        <v>43040</v>
      </c>
      <c r="AA303" s="308">
        <f t="shared" ca="1" si="8"/>
        <v>0</v>
      </c>
      <c r="AB303" s="311">
        <f t="shared" ca="1" si="9"/>
        <v>-4.1340616899088189E-5</v>
      </c>
      <c r="AC303" s="311">
        <f t="shared" ca="1" si="10"/>
        <v>-1.2541274849222739E-2</v>
      </c>
      <c r="AD303" s="310">
        <f t="shared" ca="1" si="11"/>
        <v>3.317095912491963E-3</v>
      </c>
    </row>
    <row r="304" spans="6:30">
      <c r="F304" s="301">
        <f t="shared" si="12"/>
        <v>43070</v>
      </c>
      <c r="G304" s="308">
        <f t="shared" ca="1" si="15"/>
        <v>0</v>
      </c>
      <c r="H304" s="311">
        <f t="shared" ca="1" si="16"/>
        <v>-4.1273990153412043E-5</v>
      </c>
      <c r="I304" s="311">
        <f t="shared" ca="1" si="17"/>
        <v>-1.9462310762313195E-2</v>
      </c>
      <c r="J304" s="310">
        <f t="shared" ca="1" si="18"/>
        <v>2.8298061404630204E-3</v>
      </c>
      <c r="P304" s="301">
        <f t="shared" si="13"/>
        <v>43070</v>
      </c>
      <c r="Q304" s="308">
        <f t="shared" ca="1" si="4"/>
        <v>0</v>
      </c>
      <c r="R304" s="311">
        <f t="shared" ca="1" si="5"/>
        <v>-4.104686380346223E-5</v>
      </c>
      <c r="S304" s="311">
        <f t="shared" ca="1" si="6"/>
        <v>-1.9538016877940434E-2</v>
      </c>
      <c r="T304" s="310">
        <f t="shared" ca="1" si="7"/>
        <v>2.133449095864437E-3</v>
      </c>
      <c r="Z304" s="301">
        <f t="shared" si="14"/>
        <v>43070</v>
      </c>
      <c r="AA304" s="308">
        <f t="shared" ca="1" si="8"/>
        <v>0</v>
      </c>
      <c r="AB304" s="311">
        <f t="shared" ca="1" si="9"/>
        <v>-4.1367845284190352E-5</v>
      </c>
      <c r="AC304" s="311">
        <f t="shared" ca="1" si="10"/>
        <v>-1.56488438097937E-2</v>
      </c>
      <c r="AD304" s="310">
        <f t="shared" ca="1" si="11"/>
        <v>3.3460867930361626E-3</v>
      </c>
    </row>
    <row r="305" spans="6:30">
      <c r="F305" s="301">
        <f t="shared" si="12"/>
        <v>43101</v>
      </c>
      <c r="G305" s="308">
        <f t="shared" ca="1" si="15"/>
        <v>0</v>
      </c>
      <c r="H305" s="311">
        <f t="shared" ca="1" si="16"/>
        <v>4.1874210642722787E-5</v>
      </c>
      <c r="I305" s="311">
        <f t="shared" ca="1" si="17"/>
        <v>-5.8673601198185876E-3</v>
      </c>
      <c r="J305" s="310">
        <f t="shared" ca="1" si="18"/>
        <v>2.5498806812653818E-3</v>
      </c>
      <c r="P305" s="301">
        <f t="shared" si="13"/>
        <v>43101</v>
      </c>
      <c r="Q305" s="308">
        <f t="shared" ca="1" si="4"/>
        <v>0</v>
      </c>
      <c r="R305" s="311">
        <f t="shared" ca="1" si="5"/>
        <v>4.1813485893715807E-5</v>
      </c>
      <c r="S305" s="311">
        <f t="shared" ca="1" si="6"/>
        <v>-5.4665306821173321E-3</v>
      </c>
      <c r="T305" s="310">
        <f t="shared" ca="1" si="7"/>
        <v>2.8688542696069241E-3</v>
      </c>
      <c r="Z305" s="301">
        <f t="shared" si="14"/>
        <v>43101</v>
      </c>
      <c r="AA305" s="308">
        <f t="shared" ca="1" si="8"/>
        <v>0</v>
      </c>
      <c r="AB305" s="311">
        <f t="shared" ca="1" si="9"/>
        <v>4.211194667314011E-5</v>
      </c>
      <c r="AC305" s="311">
        <f t="shared" ca="1" si="10"/>
        <v>-4.5610086847250875E-3</v>
      </c>
      <c r="AD305" s="310">
        <f t="shared" ca="1" si="11"/>
        <v>4.0938703300512636E-3</v>
      </c>
    </row>
    <row r="306" spans="6:30">
      <c r="F306" s="301">
        <f t="shared" si="12"/>
        <v>43132</v>
      </c>
      <c r="G306" s="308">
        <f t="shared" ca="1" si="15"/>
        <v>0</v>
      </c>
      <c r="H306" s="311">
        <f t="shared" ca="1" si="16"/>
        <v>4.2078143755341912E-5</v>
      </c>
      <c r="I306" s="311">
        <f t="shared" ca="1" si="17"/>
        <v>-5.1941614536368252E-3</v>
      </c>
      <c r="J306" s="310">
        <f t="shared" ca="1" si="18"/>
        <v>1.8720878404856478E-3</v>
      </c>
      <c r="P306" s="301">
        <f t="shared" si="13"/>
        <v>43132</v>
      </c>
      <c r="Q306" s="308">
        <f t="shared" ca="1" si="4"/>
        <v>0</v>
      </c>
      <c r="R306" s="311">
        <f t="shared" ca="1" si="5"/>
        <v>4.2011735728486599E-5</v>
      </c>
      <c r="S306" s="311">
        <f t="shared" ca="1" si="6"/>
        <v>-5.2671508621280339E-3</v>
      </c>
      <c r="T306" s="310">
        <f t="shared" ca="1" si="7"/>
        <v>2.1177458098715629E-3</v>
      </c>
      <c r="Z306" s="301">
        <f t="shared" si="14"/>
        <v>43132</v>
      </c>
      <c r="AA306" s="308">
        <f t="shared" ca="1" si="8"/>
        <v>0</v>
      </c>
      <c r="AB306" s="311">
        <f t="shared" ca="1" si="9"/>
        <v>4.2009072461546282E-5</v>
      </c>
      <c r="AC306" s="311">
        <f t="shared" ca="1" si="10"/>
        <v>-3.5644070758822366E-3</v>
      </c>
      <c r="AD306" s="310">
        <f t="shared" ca="1" si="11"/>
        <v>2.1821139807349788E-3</v>
      </c>
    </row>
    <row r="307" spans="6:30">
      <c r="F307" s="301">
        <f t="shared" si="12"/>
        <v>43160</v>
      </c>
      <c r="G307" s="308">
        <f t="shared" ca="1" si="15"/>
        <v>0</v>
      </c>
      <c r="H307" s="311">
        <f t="shared" ca="1" si="16"/>
        <v>4.1767706514761471E-5</v>
      </c>
      <c r="I307" s="311">
        <f t="shared" ca="1" si="17"/>
        <v>-1.3692492071625151E-2</v>
      </c>
      <c r="J307" s="310">
        <f t="shared" ca="1" si="18"/>
        <v>2.7397314389963068E-3</v>
      </c>
      <c r="P307" s="301">
        <f t="shared" si="13"/>
        <v>43160</v>
      </c>
      <c r="Q307" s="308">
        <f t="shared" ca="1" si="4"/>
        <v>0</v>
      </c>
      <c r="R307" s="311">
        <f t="shared" ca="1" si="5"/>
        <v>4.184469341139696E-5</v>
      </c>
      <c r="S307" s="311">
        <f t="shared" ca="1" si="6"/>
        <v>-1.4045790923073231E-2</v>
      </c>
      <c r="T307" s="310">
        <f t="shared" ca="1" si="7"/>
        <v>5.2099548078525793E-3</v>
      </c>
      <c r="Z307" s="301">
        <f t="shared" si="14"/>
        <v>43160</v>
      </c>
      <c r="AA307" s="308">
        <f t="shared" ca="1" si="8"/>
        <v>0</v>
      </c>
      <c r="AB307" s="311">
        <f t="shared" ca="1" si="9"/>
        <v>4.2194992444288815E-5</v>
      </c>
      <c r="AC307" s="311">
        <f t="shared" ca="1" si="10"/>
        <v>-1.1947035741300516E-2</v>
      </c>
      <c r="AD307" s="310">
        <f t="shared" ca="1" si="11"/>
        <v>5.4106514686496077E-3</v>
      </c>
    </row>
    <row r="308" spans="6:30">
      <c r="F308" s="301">
        <f t="shared" si="12"/>
        <v>43191</v>
      </c>
      <c r="G308" s="308">
        <f t="shared" ca="1" si="15"/>
        <v>0</v>
      </c>
      <c r="H308" s="311">
        <f t="shared" ca="1" si="16"/>
        <v>4.1898341061941125E-5</v>
      </c>
      <c r="I308" s="311">
        <f t="shared" ca="1" si="17"/>
        <v>-1.5572973585136762E-2</v>
      </c>
      <c r="J308" s="310">
        <f t="shared" ca="1" si="18"/>
        <v>1.9619489415594327E-3</v>
      </c>
      <c r="P308" s="301">
        <f t="shared" si="13"/>
        <v>43191</v>
      </c>
      <c r="Q308" s="308">
        <f t="shared" ca="1" si="4"/>
        <v>0</v>
      </c>
      <c r="R308" s="311">
        <f t="shared" ca="1" si="5"/>
        <v>4.1921197198035998E-5</v>
      </c>
      <c r="S308" s="311">
        <f t="shared" ca="1" si="6"/>
        <v>-1.5331477378605407E-2</v>
      </c>
      <c r="T308" s="310">
        <f t="shared" ca="1" si="7"/>
        <v>3.2525268286383024E-3</v>
      </c>
      <c r="Z308" s="301">
        <f t="shared" si="14"/>
        <v>43191</v>
      </c>
      <c r="AA308" s="308">
        <f t="shared" ca="1" si="8"/>
        <v>0</v>
      </c>
      <c r="AB308" s="311">
        <f t="shared" ca="1" si="9"/>
        <v>4.2377279544369983E-5</v>
      </c>
      <c r="AC308" s="311">
        <f t="shared" ca="1" si="10"/>
        <v>-1.5294131537179179E-2</v>
      </c>
      <c r="AD308" s="310">
        <f t="shared" ca="1" si="11"/>
        <v>3.3849704773267764E-3</v>
      </c>
    </row>
    <row r="309" spans="6:30">
      <c r="F309" s="301">
        <f t="shared" si="12"/>
        <v>43221</v>
      </c>
      <c r="G309" s="308">
        <f t="shared" ref="G309:G316" ca="1" si="19">+IF(ISERROR(G67/C67-1),0,G67/C67-1)</f>
        <v>0</v>
      </c>
      <c r="H309" s="311">
        <f t="shared" ref="H309:H316" ca="1" si="20">+IF(ISERROR(H67/D67-1),0,H67/D67-1)</f>
        <v>4.1922631709434555E-5</v>
      </c>
      <c r="I309" s="311">
        <f t="shared" ref="I309:I316" ca="1" si="21">+IF(ISERROR(I67/E67-1),0,I67/E67-1)</f>
        <v>-1.511896501281329E-2</v>
      </c>
      <c r="J309" s="310">
        <f t="shared" ref="J309:J316" ca="1" si="22">+IF(ISERROR(J67/F67-1),0,J67/F67-1)</f>
        <v>1.8237348919991625E-3</v>
      </c>
      <c r="P309" s="301">
        <f t="shared" si="13"/>
        <v>43221</v>
      </c>
      <c r="Q309" s="308">
        <f t="shared" ref="Q309:Q372" ca="1" si="23">+IF(ISERROR(Q67/M67-1),0,Q67/M67-1)</f>
        <v>0</v>
      </c>
      <c r="R309" s="311">
        <f t="shared" ref="R309:R372" ca="1" si="24">+IF(ISERROR(R67/N67-1),0,R67/N67-1)</f>
        <v>4.190042608098743E-5</v>
      </c>
      <c r="S309" s="311">
        <f t="shared" ref="S309:S372" ca="1" si="25">+IF(ISERROR(S67/O67-1),0,S67/O67-1)</f>
        <v>-1.5189068630169666E-2</v>
      </c>
      <c r="T309" s="310">
        <f t="shared" ref="T309:T372" ca="1" si="26">+IF(ISERROR(T67/P67-1),0,T67/P67-1)</f>
        <v>3.161132496967145E-3</v>
      </c>
      <c r="Z309" s="301">
        <f t="shared" si="14"/>
        <v>43221</v>
      </c>
      <c r="AA309" s="308">
        <f t="shared" ref="AA309:AA372" ca="1" si="27">+IF(ISERROR(AA67/W67-1),0,AA67/W67-1)</f>
        <v>0</v>
      </c>
      <c r="AB309" s="311">
        <f t="shared" ref="AB309:AB372" ca="1" si="28">+IF(ISERROR(AB67/X67-1),0,AB67/X67-1)</f>
        <v>4.2187138766136556E-5</v>
      </c>
      <c r="AC309" s="311">
        <f t="shared" ref="AC309:AC372" ca="1" si="29">+IF(ISERROR(AC67/Y67-1),0,AC67/Y67-1)</f>
        <v>-1.3616415234620427E-2</v>
      </c>
      <c r="AD309" s="310">
        <f t="shared" ref="AD309:AD372" ca="1" si="30">+IF(ISERROR(AD67/Z67-1),0,AD67/Z67-1)</f>
        <v>3.2253973659404078E-3</v>
      </c>
    </row>
    <row r="310" spans="6:30">
      <c r="F310" s="301">
        <f t="shared" ref="F310:F316" si="31">+B68</f>
        <v>43252</v>
      </c>
      <c r="G310" s="308">
        <f t="shared" ca="1" si="19"/>
        <v>0</v>
      </c>
      <c r="H310" s="311">
        <f t="shared" ca="1" si="20"/>
        <v>4.1868031144698392E-5</v>
      </c>
      <c r="I310" s="311">
        <f t="shared" ca="1" si="21"/>
        <v>-1.4861932096681629E-2</v>
      </c>
      <c r="J310" s="310">
        <f t="shared" ca="1" si="22"/>
        <v>9.8594116958916622E-4</v>
      </c>
      <c r="P310" s="301">
        <f t="shared" ref="P310:P373" si="32">+L68</f>
        <v>43252</v>
      </c>
      <c r="Q310" s="308">
        <f t="shared" ca="1" si="23"/>
        <v>0</v>
      </c>
      <c r="R310" s="311">
        <f t="shared" ca="1" si="24"/>
        <v>4.1748628440752E-5</v>
      </c>
      <c r="S310" s="311">
        <f t="shared" ca="1" si="25"/>
        <v>-1.5124242006908428E-2</v>
      </c>
      <c r="T310" s="310">
        <f t="shared" ca="1" si="26"/>
        <v>3.1831359567111583E-3</v>
      </c>
      <c r="Z310" s="301">
        <f t="shared" ref="Z310:Z373" si="33">+V68</f>
        <v>43252</v>
      </c>
      <c r="AA310" s="308">
        <f t="shared" ca="1" si="27"/>
        <v>0</v>
      </c>
      <c r="AB310" s="311">
        <f t="shared" ca="1" si="28"/>
        <v>4.2123714239394872E-5</v>
      </c>
      <c r="AC310" s="311">
        <f t="shared" ca="1" si="29"/>
        <v>-1.3613746664504212E-2</v>
      </c>
      <c r="AD310" s="310">
        <f t="shared" ca="1" si="30"/>
        <v>5.6701330398305494E-3</v>
      </c>
    </row>
    <row r="311" spans="6:30">
      <c r="F311" s="301">
        <f t="shared" si="31"/>
        <v>43282</v>
      </c>
      <c r="G311" s="308">
        <f t="shared" ca="1" si="19"/>
        <v>0</v>
      </c>
      <c r="H311" s="311">
        <f t="shared" ca="1" si="20"/>
        <v>4.1964668819449713E-5</v>
      </c>
      <c r="I311" s="311">
        <f t="shared" ca="1" si="21"/>
        <v>-1.326154615022368E-2</v>
      </c>
      <c r="J311" s="310">
        <f t="shared" ca="1" si="22"/>
        <v>9.5197247843037403E-4</v>
      </c>
      <c r="P311" s="301">
        <f t="shared" si="32"/>
        <v>43282</v>
      </c>
      <c r="Q311" s="308">
        <f t="shared" ca="1" si="23"/>
        <v>0</v>
      </c>
      <c r="R311" s="311">
        <f t="shared" ca="1" si="24"/>
        <v>4.2042544891485178E-5</v>
      </c>
      <c r="S311" s="311">
        <f t="shared" ca="1" si="25"/>
        <v>-1.3950116723826289E-2</v>
      </c>
      <c r="T311" s="310">
        <f t="shared" ca="1" si="26"/>
        <v>3.0554723618823054E-3</v>
      </c>
      <c r="Z311" s="301">
        <f t="shared" si="33"/>
        <v>43282</v>
      </c>
      <c r="AA311" s="308">
        <f t="shared" ca="1" si="27"/>
        <v>0</v>
      </c>
      <c r="AB311" s="311">
        <f t="shared" ca="1" si="28"/>
        <v>4.2329229585247319E-5</v>
      </c>
      <c r="AC311" s="311">
        <f t="shared" ca="1" si="29"/>
        <v>-1.0902684975968691E-2</v>
      </c>
      <c r="AD311" s="310">
        <f t="shared" ca="1" si="30"/>
        <v>2.1757446379704337E-3</v>
      </c>
    </row>
    <row r="312" spans="6:30">
      <c r="F312" s="301">
        <f t="shared" si="31"/>
        <v>43313</v>
      </c>
      <c r="G312" s="308">
        <f t="shared" ca="1" si="19"/>
        <v>0</v>
      </c>
      <c r="H312" s="311">
        <f t="shared" ca="1" si="20"/>
        <v>4.1996340102601337E-5</v>
      </c>
      <c r="I312" s="311">
        <f t="shared" ca="1" si="21"/>
        <v>-1.260428822244497E-2</v>
      </c>
      <c r="J312" s="310">
        <f t="shared" ca="1" si="22"/>
        <v>8.9042772617053956E-4</v>
      </c>
      <c r="P312" s="301">
        <f t="shared" si="32"/>
        <v>43313</v>
      </c>
      <c r="Q312" s="308">
        <f t="shared" ca="1" si="23"/>
        <v>0</v>
      </c>
      <c r="R312" s="311">
        <f t="shared" ca="1" si="24"/>
        <v>4.1833664876200771E-5</v>
      </c>
      <c r="S312" s="311">
        <f t="shared" ca="1" si="25"/>
        <v>-1.2539013364027074E-2</v>
      </c>
      <c r="T312" s="310">
        <f t="shared" ca="1" si="26"/>
        <v>2.0199430301850452E-3</v>
      </c>
      <c r="Z312" s="301">
        <f t="shared" si="33"/>
        <v>43313</v>
      </c>
      <c r="AA312" s="308">
        <f t="shared" ca="1" si="27"/>
        <v>0</v>
      </c>
      <c r="AB312" s="311">
        <f t="shared" ca="1" si="28"/>
        <v>4.1968173709605594E-5</v>
      </c>
      <c r="AC312" s="311">
        <f t="shared" ca="1" si="29"/>
        <v>-1.0703836839958236E-2</v>
      </c>
      <c r="AD312" s="310">
        <f t="shared" ca="1" si="30"/>
        <v>2.1506815945329105E-3</v>
      </c>
    </row>
    <row r="313" spans="6:30">
      <c r="F313" s="301">
        <f t="shared" si="31"/>
        <v>43344</v>
      </c>
      <c r="G313" s="308">
        <f t="shared" ca="1" si="19"/>
        <v>0</v>
      </c>
      <c r="H313" s="311">
        <f t="shared" ca="1" si="20"/>
        <v>4.1944091313084186E-5</v>
      </c>
      <c r="I313" s="311">
        <f t="shared" ca="1" si="21"/>
        <v>-1.4860230017416431E-2</v>
      </c>
      <c r="J313" s="310">
        <f t="shared" ca="1" si="22"/>
        <v>4.7702340457700387E-3</v>
      </c>
      <c r="P313" s="301">
        <f t="shared" si="32"/>
        <v>43344</v>
      </c>
      <c r="Q313" s="308">
        <f t="shared" ca="1" si="23"/>
        <v>0</v>
      </c>
      <c r="R313" s="311">
        <f t="shared" ca="1" si="24"/>
        <v>4.194011515967766E-5</v>
      </c>
      <c r="S313" s="311">
        <f t="shared" ca="1" si="25"/>
        <v>-1.4089917574345634E-2</v>
      </c>
      <c r="T313" s="310">
        <f t="shared" ca="1" si="26"/>
        <v>4.5568232432247058E-3</v>
      </c>
      <c r="Z313" s="301">
        <f t="shared" si="33"/>
        <v>43344</v>
      </c>
      <c r="AA313" s="308">
        <f t="shared" ca="1" si="27"/>
        <v>0</v>
      </c>
      <c r="AB313" s="311">
        <f t="shared" ca="1" si="28"/>
        <v>4.248770270964819E-5</v>
      </c>
      <c r="AC313" s="311">
        <f t="shared" ca="1" si="29"/>
        <v>-1.093511034061434E-2</v>
      </c>
      <c r="AD313" s="310">
        <f t="shared" ca="1" si="30"/>
        <v>2.2133941583335481E-3</v>
      </c>
    </row>
    <row r="314" spans="6:30">
      <c r="F314" s="301">
        <f t="shared" si="31"/>
        <v>43374</v>
      </c>
      <c r="G314" s="308">
        <f t="shared" ca="1" si="19"/>
        <v>0</v>
      </c>
      <c r="H314" s="311">
        <f t="shared" ca="1" si="20"/>
        <v>4.1855081850616926E-5</v>
      </c>
      <c r="I314" s="311">
        <f t="shared" ca="1" si="21"/>
        <v>-1.1202534577437251E-2</v>
      </c>
      <c r="J314" s="310">
        <f t="shared" ca="1" si="22"/>
        <v>1.7762313413274278E-3</v>
      </c>
      <c r="P314" s="301">
        <f t="shared" si="32"/>
        <v>43374</v>
      </c>
      <c r="Q314" s="308">
        <f t="shared" ca="1" si="23"/>
        <v>0</v>
      </c>
      <c r="R314" s="311">
        <f t="shared" ca="1" si="24"/>
        <v>-1</v>
      </c>
      <c r="S314" s="311">
        <f t="shared" ca="1" si="25"/>
        <v>-1</v>
      </c>
      <c r="T314" s="310">
        <f t="shared" ca="1" si="26"/>
        <v>-1</v>
      </c>
      <c r="Z314" s="301">
        <f t="shared" si="33"/>
        <v>43374</v>
      </c>
      <c r="AA314" s="308">
        <f t="shared" ca="1" si="27"/>
        <v>0</v>
      </c>
      <c r="AB314" s="311">
        <f t="shared" ca="1" si="28"/>
        <v>4.2401420022875058E-5</v>
      </c>
      <c r="AC314" s="311">
        <f t="shared" ca="1" si="29"/>
        <v>-9.2904274304685952E-3</v>
      </c>
      <c r="AD314" s="310">
        <f t="shared" ca="1" si="30"/>
        <v>4.1827504277176519E-3</v>
      </c>
    </row>
    <row r="315" spans="6:30">
      <c r="F315" s="301">
        <f t="shared" si="31"/>
        <v>43405</v>
      </c>
      <c r="G315" s="308">
        <f t="shared" ca="1" si="19"/>
        <v>0</v>
      </c>
      <c r="H315" s="311">
        <f t="shared" ca="1" si="20"/>
        <v>4.2154490233814457E-5</v>
      </c>
      <c r="I315" s="311">
        <f t="shared" ca="1" si="21"/>
        <v>-6.6559168222896092E-3</v>
      </c>
      <c r="J315" s="310">
        <f t="shared" ca="1" si="22"/>
        <v>8.4237566618550197E-4</v>
      </c>
      <c r="P315" s="301">
        <f t="shared" si="32"/>
        <v>43405</v>
      </c>
      <c r="Q315" s="308">
        <f t="shared" ca="1" si="23"/>
        <v>0</v>
      </c>
      <c r="R315" s="311">
        <f t="shared" ca="1" si="24"/>
        <v>4.2003014980585007E-5</v>
      </c>
      <c r="S315" s="311">
        <f t="shared" ca="1" si="25"/>
        <v>-7.034114121433177E-3</v>
      </c>
      <c r="T315" s="310">
        <f t="shared" ca="1" si="26"/>
        <v>2.5229327253821765E-3</v>
      </c>
      <c r="Z315" s="301">
        <f t="shared" si="33"/>
        <v>43405</v>
      </c>
      <c r="AA315" s="308">
        <f t="shared" ca="1" si="27"/>
        <v>0</v>
      </c>
      <c r="AB315" s="311">
        <f t="shared" ca="1" si="28"/>
        <v>4.2132475867928676E-5</v>
      </c>
      <c r="AC315" s="311">
        <f t="shared" ca="1" si="29"/>
        <v>-6.2067656220792244E-3</v>
      </c>
      <c r="AD315" s="310">
        <f t="shared" ca="1" si="30"/>
        <v>3.1157456553574381E-3</v>
      </c>
    </row>
    <row r="316" spans="6:30">
      <c r="F316" s="301">
        <f t="shared" si="31"/>
        <v>43435</v>
      </c>
      <c r="G316" s="308">
        <f t="shared" ca="1" si="19"/>
        <v>0</v>
      </c>
      <c r="H316" s="311">
        <f t="shared" ca="1" si="20"/>
        <v>4.2361115587974396E-5</v>
      </c>
      <c r="I316" s="311">
        <f t="shared" ca="1" si="21"/>
        <v>-8.1432202586932956E-3</v>
      </c>
      <c r="J316" s="310">
        <f t="shared" ca="1" si="22"/>
        <v>4.2859592043429373E-3</v>
      </c>
      <c r="P316" s="301">
        <f t="shared" si="32"/>
        <v>43435</v>
      </c>
      <c r="Q316" s="308">
        <f t="shared" ca="1" si="23"/>
        <v>0</v>
      </c>
      <c r="R316" s="311">
        <f t="shared" ca="1" si="24"/>
        <v>4.2196206866407238E-5</v>
      </c>
      <c r="S316" s="311">
        <f t="shared" ca="1" si="25"/>
        <v>-8.2816562892924495E-3</v>
      </c>
      <c r="T316" s="310">
        <f t="shared" ca="1" si="26"/>
        <v>2.9717595122855656E-3</v>
      </c>
      <c r="Z316" s="301">
        <f t="shared" si="33"/>
        <v>43435</v>
      </c>
      <c r="AA316" s="308">
        <f t="shared" ca="1" si="27"/>
        <v>0</v>
      </c>
      <c r="AB316" s="311">
        <f t="shared" ca="1" si="28"/>
        <v>4.254425098193515E-5</v>
      </c>
      <c r="AC316" s="311">
        <f t="shared" ca="1" si="29"/>
        <v>-7.3722015005355246E-3</v>
      </c>
      <c r="AD316" s="310">
        <f t="shared" ca="1" si="30"/>
        <v>4.0999010525508695E-3</v>
      </c>
    </row>
    <row r="317" spans="6:30">
      <c r="F317" s="301">
        <f t="shared" ref="F317:F380" si="34">+B75</f>
        <v>43466</v>
      </c>
      <c r="G317" s="308">
        <f t="shared" ref="G317:G380" ca="1" si="35">+IF(ISERROR(G75/C75-1),0,G75/C75-1)</f>
        <v>0</v>
      </c>
      <c r="H317" s="311">
        <f t="shared" ref="H317:H380" ca="1" si="36">+IF(ISERROR(H75/D75-1),0,H75/D75-1)</f>
        <v>5.5035409722625772E-5</v>
      </c>
      <c r="I317" s="311">
        <f t="shared" ref="I317:I380" ca="1" si="37">+IF(ISERROR(I75/E75-1),0,I75/E75-1)</f>
        <v>-3.0526883456708509E-3</v>
      </c>
      <c r="J317" s="310">
        <f t="shared" ref="J317:J380" ca="1" si="38">+IF(ISERROR(J75/F75-1),0,J75/F75-1)</f>
        <v>1.6762480921221901E-3</v>
      </c>
      <c r="P317" s="301">
        <f t="shared" si="32"/>
        <v>43466</v>
      </c>
      <c r="Q317" s="308">
        <f t="shared" ca="1" si="23"/>
        <v>0</v>
      </c>
      <c r="R317" s="311">
        <f t="shared" ca="1" si="24"/>
        <v>5.5004470051800425E-5</v>
      </c>
      <c r="S317" s="311">
        <f t="shared" ca="1" si="25"/>
        <v>-2.9785380320767052E-3</v>
      </c>
      <c r="T317" s="310">
        <f t="shared" ca="1" si="26"/>
        <v>2.8119862751008196E-3</v>
      </c>
      <c r="Z317" s="301">
        <f t="shared" si="33"/>
        <v>43466</v>
      </c>
      <c r="AA317" s="308">
        <f t="shared" ca="1" si="27"/>
        <v>0</v>
      </c>
      <c r="AB317" s="311">
        <f t="shared" ca="1" si="28"/>
        <v>5.3364622297547015E-5</v>
      </c>
      <c r="AC317" s="311">
        <f t="shared" ca="1" si="29"/>
        <v>-2.193386282658194E-3</v>
      </c>
      <c r="AD317" s="310">
        <f t="shared" ca="1" si="30"/>
        <v>2.9010488930112377E-3</v>
      </c>
    </row>
    <row r="318" spans="6:30">
      <c r="F318" s="301">
        <f t="shared" si="34"/>
        <v>43497</v>
      </c>
      <c r="G318" s="308">
        <f t="shared" ca="1" si="35"/>
        <v>0</v>
      </c>
      <c r="H318" s="311">
        <f t="shared" ca="1" si="36"/>
        <v>5.4844675603460402E-5</v>
      </c>
      <c r="I318" s="311">
        <f t="shared" ca="1" si="37"/>
        <v>-1.9399869677938497E-3</v>
      </c>
      <c r="J318" s="310">
        <f t="shared" ca="1" si="38"/>
        <v>1.7572128593250635E-3</v>
      </c>
      <c r="P318" s="301">
        <f t="shared" si="32"/>
        <v>43497</v>
      </c>
      <c r="Q318" s="308">
        <f t="shared" ca="1" si="23"/>
        <v>0</v>
      </c>
      <c r="R318" s="311">
        <f t="shared" ca="1" si="24"/>
        <v>5.4989283019057922E-5</v>
      </c>
      <c r="S318" s="311">
        <f t="shared" ca="1" si="25"/>
        <v>-1.8733970095565766E-3</v>
      </c>
      <c r="T318" s="310">
        <f t="shared" ca="1" si="26"/>
        <v>2.0404612552822332E-3</v>
      </c>
      <c r="Z318" s="301">
        <f t="shared" si="33"/>
        <v>43497</v>
      </c>
      <c r="AA318" s="308">
        <f t="shared" ca="1" si="27"/>
        <v>0</v>
      </c>
      <c r="AB318" s="311">
        <f t="shared" ca="1" si="28"/>
        <v>5.3360861351769984E-5</v>
      </c>
      <c r="AC318" s="311">
        <f t="shared" ca="1" si="29"/>
        <v>-9.6462906162475548E-4</v>
      </c>
      <c r="AD318" s="310">
        <f t="shared" ca="1" si="30"/>
        <v>3.2280735330174615E-3</v>
      </c>
    </row>
    <row r="319" spans="6:30">
      <c r="F319" s="301">
        <f t="shared" si="34"/>
        <v>43525</v>
      </c>
      <c r="G319" s="308">
        <f t="shared" ca="1" si="35"/>
        <v>0</v>
      </c>
      <c r="H319" s="311">
        <f t="shared" ca="1" si="36"/>
        <v>5.508250265795489E-5</v>
      </c>
      <c r="I319" s="311">
        <f t="shared" ca="1" si="37"/>
        <v>-2.3723538616968742E-3</v>
      </c>
      <c r="J319" s="310">
        <f t="shared" ca="1" si="38"/>
        <v>1.6453500586837144E-3</v>
      </c>
      <c r="P319" s="301">
        <f t="shared" si="32"/>
        <v>43525</v>
      </c>
      <c r="Q319" s="308">
        <f t="shared" ca="1" si="23"/>
        <v>0</v>
      </c>
      <c r="R319" s="311">
        <f t="shared" ca="1" si="24"/>
        <v>5.5200817677292235E-5</v>
      </c>
      <c r="S319" s="311">
        <f t="shared" ca="1" si="25"/>
        <v>-2.1781886606322409E-3</v>
      </c>
      <c r="T319" s="310">
        <f t="shared" ca="1" si="26"/>
        <v>2.7394271221417021E-3</v>
      </c>
      <c r="Z319" s="301">
        <f t="shared" si="33"/>
        <v>43525</v>
      </c>
      <c r="AA319" s="308">
        <f t="shared" ca="1" si="27"/>
        <v>0</v>
      </c>
      <c r="AB319" s="311">
        <f t="shared" ca="1" si="28"/>
        <v>5.3459524748111775E-5</v>
      </c>
      <c r="AC319" s="311">
        <f t="shared" ca="1" si="29"/>
        <v>-1.5860894757848687E-3</v>
      </c>
      <c r="AD319" s="310">
        <f t="shared" ca="1" si="30"/>
        <v>4.8576676800504703E-3</v>
      </c>
    </row>
    <row r="320" spans="6:30">
      <c r="F320" s="301">
        <f t="shared" si="34"/>
        <v>43556</v>
      </c>
      <c r="G320" s="308">
        <f t="shared" ca="1" si="35"/>
        <v>0</v>
      </c>
      <c r="H320" s="311">
        <f t="shared" ca="1" si="36"/>
        <v>5.4728771780032659E-5</v>
      </c>
      <c r="I320" s="311">
        <f t="shared" ca="1" si="37"/>
        <v>-2.385487961610866E-3</v>
      </c>
      <c r="J320" s="310">
        <f t="shared" ca="1" si="38"/>
        <v>5.0431895554683415E-3</v>
      </c>
      <c r="P320" s="301">
        <f t="shared" si="32"/>
        <v>43556</v>
      </c>
      <c r="Q320" s="308">
        <f t="shared" ca="1" si="23"/>
        <v>0</v>
      </c>
      <c r="R320" s="311">
        <f t="shared" ca="1" si="24"/>
        <v>5.4923706248599657E-5</v>
      </c>
      <c r="S320" s="311">
        <f t="shared" ca="1" si="25"/>
        <v>-6.6851357855416405E-3</v>
      </c>
      <c r="T320" s="310">
        <f t="shared" ca="1" si="26"/>
        <v>2.0077163092009354E-3</v>
      </c>
      <c r="Z320" s="301">
        <f t="shared" si="33"/>
        <v>43556</v>
      </c>
      <c r="AA320" s="308">
        <f t="shared" ca="1" si="27"/>
        <v>0</v>
      </c>
      <c r="AB320" s="311">
        <f t="shared" ca="1" si="28"/>
        <v>5.3247029023983927E-5</v>
      </c>
      <c r="AC320" s="311">
        <f t="shared" ca="1" si="29"/>
        <v>-5.0487454927612418E-3</v>
      </c>
      <c r="AD320" s="310">
        <f t="shared" ca="1" si="30"/>
        <v>3.1339718503593517E-3</v>
      </c>
    </row>
    <row r="321" spans="6:30">
      <c r="F321" s="301">
        <f t="shared" si="34"/>
        <v>43586</v>
      </c>
      <c r="G321" s="308">
        <f t="shared" ca="1" si="35"/>
        <v>0</v>
      </c>
      <c r="H321" s="311">
        <f t="shared" ca="1" si="36"/>
        <v>5.4563539881646861E-5</v>
      </c>
      <c r="I321" s="311">
        <f t="shared" ca="1" si="37"/>
        <v>-1.254794338788634E-2</v>
      </c>
      <c r="J321" s="310">
        <f t="shared" ca="1" si="38"/>
        <v>1.0208153390006025E-2</v>
      </c>
      <c r="P321" s="301">
        <f t="shared" si="32"/>
        <v>43586</v>
      </c>
      <c r="Q321" s="308">
        <f t="shared" ca="1" si="23"/>
        <v>0</v>
      </c>
      <c r="R321" s="311">
        <f t="shared" ca="1" si="24"/>
        <v>5.4893107446662981E-5</v>
      </c>
      <c r="S321" s="311">
        <f t="shared" ca="1" si="25"/>
        <v>-8.4170776738763387E-3</v>
      </c>
      <c r="T321" s="310">
        <f t="shared" ca="1" si="26"/>
        <v>2.0571169159556235</v>
      </c>
      <c r="Z321" s="301">
        <f t="shared" si="33"/>
        <v>43586</v>
      </c>
      <c r="AA321" s="308">
        <f t="shared" ca="1" si="27"/>
        <v>0</v>
      </c>
      <c r="AB321" s="311">
        <f t="shared" ca="1" si="28"/>
        <v>5.3545122340681317E-5</v>
      </c>
      <c r="AC321" s="311">
        <f t="shared" ca="1" si="29"/>
        <v>-6.6558754824772581E-3</v>
      </c>
      <c r="AD321" s="310">
        <f t="shared" ca="1" si="30"/>
        <v>1.7672049198359741</v>
      </c>
    </row>
    <row r="322" spans="6:30">
      <c r="F322" s="301">
        <f t="shared" si="34"/>
        <v>43617</v>
      </c>
      <c r="G322" s="308">
        <f t="shared" ca="1" si="35"/>
        <v>0</v>
      </c>
      <c r="H322" s="311">
        <f t="shared" ca="1" si="36"/>
        <v>5.4637075814545355E-5</v>
      </c>
      <c r="I322" s="311">
        <f t="shared" ca="1" si="37"/>
        <v>-1.0822527958446404E-2</v>
      </c>
      <c r="J322" s="310">
        <f t="shared" ca="1" si="38"/>
        <v>1.7958738743024671E-3</v>
      </c>
      <c r="P322" s="301">
        <f t="shared" si="32"/>
        <v>43617</v>
      </c>
      <c r="Q322" s="308">
        <f t="shared" ca="1" si="23"/>
        <v>0</v>
      </c>
      <c r="R322" s="311">
        <f t="shared" ca="1" si="24"/>
        <v>5.4644094723554915E-5</v>
      </c>
      <c r="S322" s="311">
        <f t="shared" ca="1" si="25"/>
        <v>-9.8308112487088817E-3</v>
      </c>
      <c r="T322" s="310">
        <f t="shared" ca="1" si="26"/>
        <v>2.0415783730070025E-3</v>
      </c>
      <c r="Z322" s="301">
        <f t="shared" si="33"/>
        <v>43617</v>
      </c>
      <c r="AA322" s="308">
        <f t="shared" ca="1" si="27"/>
        <v>0</v>
      </c>
      <c r="AB322" s="311">
        <f t="shared" ca="1" si="28"/>
        <v>5.3306355323412546E-5</v>
      </c>
      <c r="AC322" s="311">
        <f t="shared" ca="1" si="29"/>
        <v>-8.4116238693325851E-3</v>
      </c>
      <c r="AD322" s="310">
        <f t="shared" ca="1" si="30"/>
        <v>3.2119551005007629E-3</v>
      </c>
    </row>
    <row r="323" spans="6:30">
      <c r="F323" s="301">
        <f t="shared" si="34"/>
        <v>43647</v>
      </c>
      <c r="G323" s="308">
        <f t="shared" ca="1" si="35"/>
        <v>0</v>
      </c>
      <c r="H323" s="311">
        <f t="shared" ca="1" si="36"/>
        <v>5.4717132259796131E-5</v>
      </c>
      <c r="I323" s="311">
        <f t="shared" ca="1" si="37"/>
        <v>-7.1995340895023574E-3</v>
      </c>
      <c r="J323" s="310">
        <f t="shared" ca="1" si="38"/>
        <v>8.5959408940494697E-4</v>
      </c>
      <c r="P323" s="301">
        <f t="shared" si="32"/>
        <v>43647</v>
      </c>
      <c r="Q323" s="308">
        <f t="shared" ca="1" si="23"/>
        <v>0</v>
      </c>
      <c r="R323" s="311">
        <f t="shared" ca="1" si="24"/>
        <v>5.4723683228008468E-5</v>
      </c>
      <c r="S323" s="311">
        <f t="shared" ca="1" si="25"/>
        <v>-6.9516683579773364E-3</v>
      </c>
      <c r="T323" s="310">
        <f t="shared" ca="1" si="26"/>
        <v>1.932572857038295E-3</v>
      </c>
      <c r="Z323" s="301">
        <f t="shared" si="33"/>
        <v>43647</v>
      </c>
      <c r="AA323" s="308">
        <f t="shared" ca="1" si="27"/>
        <v>0</v>
      </c>
      <c r="AB323" s="311">
        <f t="shared" ca="1" si="28"/>
        <v>5.3411129104175004E-5</v>
      </c>
      <c r="AC323" s="311">
        <f t="shared" ca="1" si="29"/>
        <v>-5.1335130511959148E-3</v>
      </c>
      <c r="AD323" s="310">
        <f t="shared" ca="1" si="30"/>
        <v>3.068948864610066E-3</v>
      </c>
    </row>
    <row r="324" spans="6:30">
      <c r="F324" s="301">
        <f t="shared" si="34"/>
        <v>43678</v>
      </c>
      <c r="G324" s="308">
        <f t="shared" ca="1" si="35"/>
        <v>0</v>
      </c>
      <c r="H324" s="311">
        <f t="shared" ca="1" si="36"/>
        <v>5.4786581274335333E-5</v>
      </c>
      <c r="I324" s="311">
        <f t="shared" ca="1" si="37"/>
        <v>-6.4288302421591226E-3</v>
      </c>
      <c r="J324" s="310">
        <f t="shared" ca="1" si="38"/>
        <v>1.6757501161559496E-3</v>
      </c>
      <c r="P324" s="301">
        <f t="shared" si="32"/>
        <v>43678</v>
      </c>
      <c r="Q324" s="308">
        <f t="shared" ca="1" si="23"/>
        <v>0</v>
      </c>
      <c r="R324" s="311">
        <f t="shared" ca="1" si="24"/>
        <v>5.4720500456628685E-5</v>
      </c>
      <c r="S324" s="311">
        <f t="shared" ca="1" si="25"/>
        <v>-7.6782456775991159E-3</v>
      </c>
      <c r="T324" s="310">
        <f t="shared" ca="1" si="26"/>
        <v>1.9895297265071221E-3</v>
      </c>
      <c r="Z324" s="301">
        <f t="shared" si="33"/>
        <v>43678</v>
      </c>
      <c r="AA324" s="308">
        <f t="shared" ca="1" si="27"/>
        <v>0</v>
      </c>
      <c r="AB324" s="311">
        <f t="shared" ca="1" si="28"/>
        <v>5.33917609308876E-5</v>
      </c>
      <c r="AC324" s="311">
        <f t="shared" ca="1" si="29"/>
        <v>-5.9798949020632985E-3</v>
      </c>
      <c r="AD324" s="310">
        <f t="shared" ca="1" si="30"/>
        <v>2.0118266656843353E-3</v>
      </c>
    </row>
    <row r="325" spans="6:30">
      <c r="F325" s="301">
        <f t="shared" si="34"/>
        <v>43709</v>
      </c>
      <c r="G325" s="308">
        <f t="shared" ca="1" si="35"/>
        <v>0</v>
      </c>
      <c r="H325" s="311">
        <f t="shared" ca="1" si="36"/>
        <v>5.4868863774704124E-5</v>
      </c>
      <c r="I325" s="311">
        <f t="shared" ca="1" si="37"/>
        <v>-7.4284124644167226E-3</v>
      </c>
      <c r="J325" s="310">
        <f t="shared" ca="1" si="38"/>
        <v>2.6144601936002321E-3</v>
      </c>
      <c r="P325" s="301">
        <f t="shared" si="32"/>
        <v>43709</v>
      </c>
      <c r="Q325" s="308">
        <f t="shared" ca="1" si="23"/>
        <v>0</v>
      </c>
      <c r="R325" s="311">
        <f t="shared" ca="1" si="24"/>
        <v>5.4858876970209636E-5</v>
      </c>
      <c r="S325" s="311">
        <f t="shared" ca="1" si="25"/>
        <v>-7.0900576123983372E-3</v>
      </c>
      <c r="T325" s="310">
        <f t="shared" ca="1" si="26"/>
        <v>2.0182896413587503E-3</v>
      </c>
      <c r="Z325" s="301">
        <f t="shared" si="33"/>
        <v>43709</v>
      </c>
      <c r="AA325" s="308">
        <f t="shared" ca="1" si="27"/>
        <v>0</v>
      </c>
      <c r="AB325" s="311">
        <f t="shared" ca="1" si="28"/>
        <v>5.3251837816903347E-5</v>
      </c>
      <c r="AC325" s="311">
        <f t="shared" ca="1" si="29"/>
        <v>-6.8413131667652838E-3</v>
      </c>
      <c r="AD325" s="310">
        <f t="shared" ca="1" si="30"/>
        <v>4.2082271972170293E-3</v>
      </c>
    </row>
    <row r="326" spans="6:30">
      <c r="F326" s="301">
        <f t="shared" si="34"/>
        <v>43739</v>
      </c>
      <c r="G326" s="308">
        <f t="shared" ca="1" si="35"/>
        <v>0</v>
      </c>
      <c r="H326" s="311">
        <f t="shared" ca="1" si="36"/>
        <v>5.5023934101505745E-5</v>
      </c>
      <c r="I326" s="311">
        <f t="shared" ca="1" si="37"/>
        <v>-5.2248276249199366E-3</v>
      </c>
      <c r="J326" s="310">
        <f t="shared" ca="1" si="38"/>
        <v>1.6456401528128772E-3</v>
      </c>
      <c r="P326" s="301">
        <f t="shared" si="32"/>
        <v>43739</v>
      </c>
      <c r="Q326" s="308">
        <f t="shared" ca="1" si="23"/>
        <v>0</v>
      </c>
      <c r="R326" s="311">
        <f t="shared" ca="1" si="24"/>
        <v>5.4986126958977977E-5</v>
      </c>
      <c r="S326" s="311">
        <f t="shared" ca="1" si="25"/>
        <v>-4.6413818239247062E-3</v>
      </c>
      <c r="T326" s="310">
        <f t="shared" ca="1" si="26"/>
        <v>2.8809777451206386E-3</v>
      </c>
      <c r="Z326" s="301">
        <f t="shared" si="33"/>
        <v>43739</v>
      </c>
      <c r="AA326" s="308">
        <f t="shared" ca="1" si="27"/>
        <v>0</v>
      </c>
      <c r="AB326" s="311">
        <f t="shared" ca="1" si="28"/>
        <v>5.349447118563333E-5</v>
      </c>
      <c r="AC326" s="311">
        <f t="shared" ca="1" si="29"/>
        <v>-3.7552566560870027E-3</v>
      </c>
      <c r="AD326" s="310">
        <f t="shared" ca="1" si="30"/>
        <v>3.93633878884736E-3</v>
      </c>
    </row>
    <row r="327" spans="6:30">
      <c r="F327" s="301">
        <f t="shared" si="34"/>
        <v>43770</v>
      </c>
      <c r="G327" s="308">
        <f t="shared" ca="1" si="35"/>
        <v>0</v>
      </c>
      <c r="H327" s="311">
        <f t="shared" ca="1" si="36"/>
        <v>5.4876898615496827E-5</v>
      </c>
      <c r="I327" s="311">
        <f t="shared" ca="1" si="37"/>
        <v>-1.8056151195113834E-3</v>
      </c>
      <c r="J327" s="310">
        <f t="shared" ca="1" si="38"/>
        <v>1.6455888707669342E-3</v>
      </c>
      <c r="P327" s="301">
        <f t="shared" si="32"/>
        <v>43770</v>
      </c>
      <c r="Q327" s="308">
        <f t="shared" ca="1" si="23"/>
        <v>0</v>
      </c>
      <c r="R327" s="311">
        <f t="shared" ca="1" si="24"/>
        <v>5.4887693543559379E-5</v>
      </c>
      <c r="S327" s="311">
        <f t="shared" ca="1" si="25"/>
        <v>-1.8421473759966389E-3</v>
      </c>
      <c r="T327" s="310">
        <f t="shared" ca="1" si="26"/>
        <v>1.8977727038891334E-3</v>
      </c>
      <c r="Z327" s="301">
        <f t="shared" si="33"/>
        <v>43770</v>
      </c>
      <c r="AA327" s="308">
        <f t="shared" ca="1" si="27"/>
        <v>0</v>
      </c>
      <c r="AB327" s="311">
        <f t="shared" ca="1" si="28"/>
        <v>5.3376933370374857E-5</v>
      </c>
      <c r="AC327" s="311">
        <f t="shared" ca="1" si="29"/>
        <v>-1.1490651403166519E-3</v>
      </c>
      <c r="AD327" s="310">
        <f t="shared" ca="1" si="30"/>
        <v>2.9686948973852711E-3</v>
      </c>
    </row>
    <row r="328" spans="6:30">
      <c r="F328" s="301">
        <f t="shared" si="34"/>
        <v>43800</v>
      </c>
      <c r="G328" s="308">
        <f t="shared" ca="1" si="35"/>
        <v>0</v>
      </c>
      <c r="H328" s="311">
        <f t="shared" ca="1" si="36"/>
        <v>5.4959458369197023E-5</v>
      </c>
      <c r="I328" s="311">
        <f t="shared" ca="1" si="37"/>
        <v>-3.9798706924877303E-3</v>
      </c>
      <c r="J328" s="310">
        <f t="shared" ca="1" si="38"/>
        <v>2.968712819781727E-3</v>
      </c>
      <c r="P328" s="301">
        <f t="shared" si="32"/>
        <v>43800</v>
      </c>
      <c r="Q328" s="308">
        <f t="shared" ca="1" si="23"/>
        <v>0</v>
      </c>
      <c r="R328" s="311">
        <f t="shared" ca="1" si="24"/>
        <v>5.4798139889733477E-5</v>
      </c>
      <c r="S328" s="311">
        <f t="shared" ca="1" si="25"/>
        <v>-4.2017580033251178E-3</v>
      </c>
      <c r="T328" s="310">
        <f t="shared" ca="1" si="26"/>
        <v>2.8401049949653423E-3</v>
      </c>
      <c r="Z328" s="301">
        <f t="shared" si="33"/>
        <v>43800</v>
      </c>
      <c r="AA328" s="308">
        <f t="shared" ca="1" si="27"/>
        <v>0</v>
      </c>
      <c r="AB328" s="311">
        <f t="shared" ca="1" si="28"/>
        <v>5.3436703715048495E-5</v>
      </c>
      <c r="AC328" s="311">
        <f t="shared" ca="1" si="29"/>
        <v>-2.6534832502924655E-3</v>
      </c>
      <c r="AD328" s="310">
        <f t="shared" ca="1" si="30"/>
        <v>2.9185155810769192E-3</v>
      </c>
    </row>
    <row r="329" spans="6:30">
      <c r="F329" s="301">
        <f t="shared" si="34"/>
        <v>43831</v>
      </c>
      <c r="G329" s="308">
        <f t="shared" ca="1" si="35"/>
        <v>0</v>
      </c>
      <c r="H329" s="311">
        <f t="shared" ca="1" si="36"/>
        <v>-5.2643532842178153E-5</v>
      </c>
      <c r="I329" s="311">
        <f t="shared" ca="1" si="37"/>
        <v>-1.6564487500240199E-3</v>
      </c>
      <c r="J329" s="310">
        <f t="shared" ca="1" si="38"/>
        <v>2.4208067829949442E-3</v>
      </c>
      <c r="P329" s="301">
        <f t="shared" si="32"/>
        <v>43831</v>
      </c>
      <c r="Q329" s="308">
        <f t="shared" ca="1" si="23"/>
        <v>0</v>
      </c>
      <c r="R329" s="311">
        <f t="shared" ca="1" si="24"/>
        <v>-5.2689160199514973E-5</v>
      </c>
      <c r="S329" s="311">
        <f t="shared" ca="1" si="25"/>
        <v>-1.4736501668515256E-3</v>
      </c>
      <c r="T329" s="310">
        <f t="shared" ca="1" si="26"/>
        <v>2.7367029549498767E-3</v>
      </c>
      <c r="Z329" s="301">
        <f t="shared" si="33"/>
        <v>43831</v>
      </c>
      <c r="AA329" s="308">
        <f t="shared" ca="1" si="27"/>
        <v>0</v>
      </c>
      <c r="AB329" s="311">
        <f t="shared" ca="1" si="28"/>
        <v>-5.1738132962886318E-5</v>
      </c>
      <c r="AC329" s="311">
        <f t="shared" ca="1" si="29"/>
        <v>-7.523551052990296E-4</v>
      </c>
      <c r="AD329" s="310">
        <f t="shared" ca="1" si="30"/>
        <v>2.9073098361942495E-3</v>
      </c>
    </row>
    <row r="330" spans="6:30">
      <c r="F330" s="301">
        <f t="shared" si="34"/>
        <v>43862</v>
      </c>
      <c r="G330" s="308">
        <f t="shared" ca="1" si="35"/>
        <v>0</v>
      </c>
      <c r="H330" s="311">
        <f t="shared" ca="1" si="36"/>
        <v>-5.2669857497189554E-5</v>
      </c>
      <c r="I330" s="311">
        <f t="shared" ca="1" si="37"/>
        <v>-1.6289052289532036E-3</v>
      </c>
      <c r="J330" s="310">
        <f t="shared" ca="1" si="38"/>
        <v>2.5925746900608004E-3</v>
      </c>
      <c r="P330" s="301">
        <f t="shared" si="32"/>
        <v>43862</v>
      </c>
      <c r="Q330" s="308">
        <f t="shared" ca="1" si="23"/>
        <v>0</v>
      </c>
      <c r="R330" s="311">
        <f t="shared" ca="1" si="24"/>
        <v>-5.2611770110067013E-5</v>
      </c>
      <c r="S330" s="311">
        <f t="shared" ca="1" si="25"/>
        <v>-1.4801152058002698E-3</v>
      </c>
      <c r="T330" s="310">
        <f t="shared" ca="1" si="26"/>
        <v>1.9670292314106774E-3</v>
      </c>
      <c r="Z330" s="301">
        <f t="shared" si="33"/>
        <v>43862</v>
      </c>
      <c r="AA330" s="308">
        <f t="shared" ca="1" si="27"/>
        <v>0</v>
      </c>
      <c r="AB330" s="311">
        <f t="shared" ca="1" si="28"/>
        <v>-5.1582901485769383E-5</v>
      </c>
      <c r="AC330" s="311">
        <f t="shared" ca="1" si="29"/>
        <v>-7.3503490933735094E-4</v>
      </c>
      <c r="AD330" s="310">
        <f t="shared" ca="1" si="30"/>
        <v>4.0843397423380168E-3</v>
      </c>
    </row>
    <row r="331" spans="6:30">
      <c r="F331" s="301">
        <f t="shared" si="34"/>
        <v>43891</v>
      </c>
      <c r="G331" s="308">
        <f t="shared" ca="1" si="35"/>
        <v>0</v>
      </c>
      <c r="H331" s="311">
        <f t="shared" ca="1" si="36"/>
        <v>-5.2752790255183868E-5</v>
      </c>
      <c r="I331" s="311">
        <f t="shared" ca="1" si="37"/>
        <v>-1.7174521049052593E-3</v>
      </c>
      <c r="J331" s="310">
        <f t="shared" ca="1" si="38"/>
        <v>3.2255597308323836E-3</v>
      </c>
      <c r="P331" s="301">
        <f t="shared" si="32"/>
        <v>43891</v>
      </c>
      <c r="Q331" s="308">
        <f t="shared" ca="1" si="23"/>
        <v>0</v>
      </c>
      <c r="R331" s="311">
        <f t="shared" ca="1" si="24"/>
        <v>-5.2726417456017138E-5</v>
      </c>
      <c r="S331" s="311">
        <f t="shared" ca="1" si="25"/>
        <v>-1.3831117564001572E-3</v>
      </c>
      <c r="T331" s="310">
        <f t="shared" ca="1" si="26"/>
        <v>2.7881579229431797E-3</v>
      </c>
      <c r="Z331" s="301">
        <f t="shared" si="33"/>
        <v>43891</v>
      </c>
      <c r="AA331" s="308">
        <f t="shared" ca="1" si="27"/>
        <v>0</v>
      </c>
      <c r="AB331" s="311">
        <f t="shared" ca="1" si="28"/>
        <v>-5.1651134821639744E-5</v>
      </c>
      <c r="AC331" s="311">
        <f t="shared" ca="1" si="29"/>
        <v>-7.1079703339960165E-4</v>
      </c>
      <c r="AD331" s="310">
        <f t="shared" ca="1" si="30"/>
        <v>2.9306212254835984E-3</v>
      </c>
    </row>
    <row r="332" spans="6:30">
      <c r="F332" s="301">
        <f t="shared" si="34"/>
        <v>43922</v>
      </c>
      <c r="G332" s="308">
        <f t="shared" ca="1" si="35"/>
        <v>0</v>
      </c>
      <c r="H332" s="311">
        <f t="shared" ca="1" si="36"/>
        <v>-5.2620517316137594E-5</v>
      </c>
      <c r="I332" s="311">
        <f t="shared" ca="1" si="37"/>
        <v>-3.7877621521681393E-3</v>
      </c>
      <c r="J332" s="310">
        <f t="shared" ca="1" si="38"/>
        <v>8.5562487892376637E-4</v>
      </c>
      <c r="P332" s="301">
        <f t="shared" si="32"/>
        <v>43922</v>
      </c>
      <c r="Q332" s="308">
        <f t="shared" ca="1" si="23"/>
        <v>0</v>
      </c>
      <c r="R332" s="311">
        <f t="shared" ca="1" si="24"/>
        <v>-5.2774829335189288E-5</v>
      </c>
      <c r="S332" s="311">
        <f t="shared" ca="1" si="25"/>
        <v>-3.6617819997601941E-3</v>
      </c>
      <c r="T332" s="310">
        <f t="shared" ca="1" si="26"/>
        <v>1.958932544990466E-3</v>
      </c>
      <c r="Z332" s="301">
        <f t="shared" si="33"/>
        <v>43922</v>
      </c>
      <c r="AA332" s="308">
        <f t="shared" ca="1" si="27"/>
        <v>0</v>
      </c>
      <c r="AB332" s="311">
        <f t="shared" ca="1" si="28"/>
        <v>-5.173193368235296E-5</v>
      </c>
      <c r="AC332" s="311">
        <f t="shared" ca="1" si="29"/>
        <v>-2.7352454704451246E-3</v>
      </c>
      <c r="AD332" s="310">
        <f t="shared" ca="1" si="30"/>
        <v>3.8091489584737293E-3</v>
      </c>
    </row>
    <row r="333" spans="6:30">
      <c r="F333" s="301">
        <f t="shared" si="34"/>
        <v>43952</v>
      </c>
      <c r="G333" s="308">
        <f t="shared" ca="1" si="35"/>
        <v>0</v>
      </c>
      <c r="H333" s="311">
        <f t="shared" ca="1" si="36"/>
        <v>-5.2855888399760964E-5</v>
      </c>
      <c r="I333" s="311">
        <f t="shared" ca="1" si="37"/>
        <v>-7.3959706700319483E-3</v>
      </c>
      <c r="J333" s="310">
        <f t="shared" ca="1" si="38"/>
        <v>8.9731133498416327E-4</v>
      </c>
      <c r="P333" s="301">
        <f t="shared" si="32"/>
        <v>43952</v>
      </c>
      <c r="Q333" s="308">
        <f t="shared" ca="1" si="23"/>
        <v>0</v>
      </c>
      <c r="R333" s="311">
        <f t="shared" ca="1" si="24"/>
        <v>-5.2757472044029363E-5</v>
      </c>
      <c r="S333" s="311">
        <f t="shared" ca="1" si="25"/>
        <v>-7.4793383669186086E-3</v>
      </c>
      <c r="T333" s="310">
        <f t="shared" ca="1" si="26"/>
        <v>1.9600929122691735E-3</v>
      </c>
      <c r="Z333" s="301">
        <f t="shared" si="33"/>
        <v>43952</v>
      </c>
      <c r="AA333" s="308">
        <f t="shared" ca="1" si="27"/>
        <v>0</v>
      </c>
      <c r="AB333" s="311">
        <f t="shared" ca="1" si="28"/>
        <v>-5.1935905023836604E-5</v>
      </c>
      <c r="AC333" s="311">
        <f t="shared" ca="1" si="29"/>
        <v>-8.5916748204856175E-3</v>
      </c>
      <c r="AD333" s="310">
        <f t="shared" ca="1" si="30"/>
        <v>5.5927668128799013E-3</v>
      </c>
    </row>
    <row r="334" spans="6:30">
      <c r="F334" s="301">
        <f t="shared" si="34"/>
        <v>43983</v>
      </c>
      <c r="G334" s="308">
        <f t="shared" ca="1" si="35"/>
        <v>0</v>
      </c>
      <c r="H334" s="311">
        <f t="shared" ca="1" si="36"/>
        <v>-5.2669495863244542E-5</v>
      </c>
      <c r="I334" s="311">
        <f t="shared" ca="1" si="37"/>
        <v>-6.7753600076365661E-3</v>
      </c>
      <c r="J334" s="310">
        <f t="shared" ca="1" si="38"/>
        <v>1.7177723058372507E-3</v>
      </c>
      <c r="P334" s="301">
        <f t="shared" si="32"/>
        <v>43983</v>
      </c>
      <c r="Q334" s="308">
        <f t="shared" ca="1" si="23"/>
        <v>0</v>
      </c>
      <c r="R334" s="311">
        <f t="shared" ca="1" si="24"/>
        <v>-5.2589850424222817E-5</v>
      </c>
      <c r="S334" s="311">
        <f t="shared" ca="1" si="25"/>
        <v>-6.5886201948336387E-3</v>
      </c>
      <c r="T334" s="310">
        <f t="shared" ca="1" si="26"/>
        <v>3.4063061066182954E-3</v>
      </c>
      <c r="Z334" s="301">
        <f t="shared" si="33"/>
        <v>43983</v>
      </c>
      <c r="AA334" s="308">
        <f t="shared" ca="1" si="27"/>
        <v>0</v>
      </c>
      <c r="AB334" s="311">
        <f t="shared" ca="1" si="28"/>
        <v>-5.2027599829806981E-5</v>
      </c>
      <c r="AC334" s="311">
        <f t="shared" ca="1" si="29"/>
        <v>-5.7005272573903421E-3</v>
      </c>
      <c r="AD334" s="310">
        <f t="shared" ca="1" si="30"/>
        <v>3.1756828514177826E-3</v>
      </c>
    </row>
    <row r="335" spans="6:30">
      <c r="F335" s="301">
        <f t="shared" si="34"/>
        <v>44013</v>
      </c>
      <c r="G335" s="308">
        <f t="shared" ca="1" si="35"/>
        <v>0</v>
      </c>
      <c r="H335" s="311">
        <f t="shared" ca="1" si="36"/>
        <v>-5.2610008978160039E-5</v>
      </c>
      <c r="I335" s="311">
        <f t="shared" ca="1" si="37"/>
        <v>-6.4147934236761239E-3</v>
      </c>
      <c r="J335" s="310">
        <f t="shared" ca="1" si="38"/>
        <v>1.7313565051459978E-3</v>
      </c>
      <c r="P335" s="301">
        <f t="shared" si="32"/>
        <v>44013</v>
      </c>
      <c r="Q335" s="308">
        <f t="shared" ca="1" si="23"/>
        <v>0</v>
      </c>
      <c r="R335" s="311">
        <f t="shared" ca="1" si="24"/>
        <v>-5.2636716203480205E-5</v>
      </c>
      <c r="S335" s="311">
        <f t="shared" ca="1" si="25"/>
        <v>-5.1510986802867365E-3</v>
      </c>
      <c r="T335" s="310">
        <f t="shared" ca="1" si="26"/>
        <v>2.8390670754174785E-3</v>
      </c>
      <c r="Z335" s="301">
        <f t="shared" si="33"/>
        <v>44013</v>
      </c>
      <c r="AA335" s="308">
        <f t="shared" ca="1" si="27"/>
        <v>0</v>
      </c>
      <c r="AB335" s="311">
        <f t="shared" ca="1" si="28"/>
        <v>-5.189742696076749E-5</v>
      </c>
      <c r="AC335" s="311">
        <f t="shared" ca="1" si="29"/>
        <v>-5.1604345314688604E-3</v>
      </c>
      <c r="AD335" s="310">
        <f t="shared" ca="1" si="30"/>
        <v>2.9956502312897815E-3</v>
      </c>
    </row>
    <row r="336" spans="6:30">
      <c r="F336" s="301">
        <f t="shared" si="34"/>
        <v>44044</v>
      </c>
      <c r="G336" s="308">
        <f t="shared" ca="1" si="35"/>
        <v>0</v>
      </c>
      <c r="H336" s="311">
        <f t="shared" ca="1" si="36"/>
        <v>-5.2648636624685885E-5</v>
      </c>
      <c r="I336" s="311">
        <f t="shared" ca="1" si="37"/>
        <v>-6.2865305195962673E-3</v>
      </c>
      <c r="J336" s="310">
        <f t="shared" ca="1" si="38"/>
        <v>2.5666379764792691E-3</v>
      </c>
      <c r="P336" s="301">
        <f t="shared" si="32"/>
        <v>44044</v>
      </c>
      <c r="Q336" s="308">
        <f t="shared" ca="1" si="23"/>
        <v>0</v>
      </c>
      <c r="R336" s="311">
        <f t="shared" ca="1" si="24"/>
        <v>-5.2755628832334978E-5</v>
      </c>
      <c r="S336" s="311">
        <f t="shared" ca="1" si="25"/>
        <v>-5.933599377515808E-3</v>
      </c>
      <c r="T336" s="310">
        <f t="shared" ca="1" si="26"/>
        <v>1.0067325063103372E-3</v>
      </c>
      <c r="Z336" s="301">
        <f t="shared" si="33"/>
        <v>44044</v>
      </c>
      <c r="AA336" s="308">
        <f t="shared" ca="1" si="27"/>
        <v>0</v>
      </c>
      <c r="AB336" s="311">
        <f t="shared" ca="1" si="28"/>
        <v>-5.1763677638261285E-5</v>
      </c>
      <c r="AC336" s="311">
        <f t="shared" ca="1" si="29"/>
        <v>-4.9055861602633755E-3</v>
      </c>
      <c r="AD336" s="310">
        <f t="shared" ca="1" si="30"/>
        <v>2.9850303371441456E-3</v>
      </c>
    </row>
    <row r="337" spans="6:30">
      <c r="F337" s="301">
        <f t="shared" si="34"/>
        <v>44075</v>
      </c>
      <c r="G337" s="308">
        <f t="shared" ca="1" si="35"/>
        <v>0</v>
      </c>
      <c r="H337" s="311">
        <f t="shared" ca="1" si="36"/>
        <v>-5.2638183180020448E-5</v>
      </c>
      <c r="I337" s="311">
        <f t="shared" ca="1" si="37"/>
        <v>-5.6419566491242579E-3</v>
      </c>
      <c r="J337" s="310">
        <f t="shared" ca="1" si="38"/>
        <v>1.784511222564289E-3</v>
      </c>
      <c r="P337" s="301">
        <f t="shared" si="32"/>
        <v>44075</v>
      </c>
      <c r="Q337" s="308">
        <f t="shared" ca="1" si="23"/>
        <v>0</v>
      </c>
      <c r="R337" s="311">
        <f t="shared" ca="1" si="24"/>
        <v>-5.2790273206926308E-5</v>
      </c>
      <c r="S337" s="311">
        <f t="shared" ca="1" si="25"/>
        <v>-6.4757478267258861E-3</v>
      </c>
      <c r="T337" s="310">
        <f t="shared" ca="1" si="26"/>
        <v>2.0238701710080242E-3</v>
      </c>
      <c r="Z337" s="301">
        <f t="shared" si="33"/>
        <v>44075</v>
      </c>
      <c r="AA337" s="308">
        <f t="shared" ca="1" si="27"/>
        <v>0</v>
      </c>
      <c r="AB337" s="311">
        <f t="shared" ca="1" si="28"/>
        <v>-5.1775331788572743E-5</v>
      </c>
      <c r="AC337" s="311">
        <f t="shared" ca="1" si="29"/>
        <v>-5.3717761416761656E-3</v>
      </c>
      <c r="AD337" s="310">
        <f t="shared" ca="1" si="30"/>
        <v>4.2016877286870091E-3</v>
      </c>
    </row>
    <row r="338" spans="6:30">
      <c r="F338" s="301">
        <f t="shared" si="34"/>
        <v>44105</v>
      </c>
      <c r="G338" s="308">
        <f t="shared" ca="1" si="35"/>
        <v>0</v>
      </c>
      <c r="H338" s="311">
        <f t="shared" ca="1" si="36"/>
        <v>-5.2598459251762542E-5</v>
      </c>
      <c r="I338" s="311">
        <f t="shared" ca="1" si="37"/>
        <v>-3.9780574758289111E-3</v>
      </c>
      <c r="J338" s="310">
        <f t="shared" ca="1" si="38"/>
        <v>2.5243067225042548E-3</v>
      </c>
      <c r="P338" s="301">
        <f t="shared" si="32"/>
        <v>44105</v>
      </c>
      <c r="Q338" s="308">
        <f t="shared" ca="1" si="23"/>
        <v>0</v>
      </c>
      <c r="R338" s="311">
        <f t="shared" ca="1" si="24"/>
        <v>-5.2686747086916341E-5</v>
      </c>
      <c r="S338" s="311">
        <f t="shared" ca="1" si="25"/>
        <v>-4.671049004454364E-3</v>
      </c>
      <c r="T338" s="310">
        <f t="shared" ca="1" si="26"/>
        <v>2.8468611573204683E-3</v>
      </c>
      <c r="Z338" s="301">
        <f t="shared" si="33"/>
        <v>44105</v>
      </c>
      <c r="AA338" s="308">
        <f t="shared" ca="1" si="27"/>
        <v>0</v>
      </c>
      <c r="AB338" s="311">
        <f t="shared" ca="1" si="28"/>
        <v>-5.1761877246647714E-5</v>
      </c>
      <c r="AC338" s="311">
        <f t="shared" ca="1" si="29"/>
        <v>-3.3104184435508444E-3</v>
      </c>
      <c r="AD338" s="310">
        <f t="shared" ca="1" si="30"/>
        <v>2.9427346975172686E-3</v>
      </c>
    </row>
    <row r="339" spans="6:30">
      <c r="F339" s="301">
        <f t="shared" si="34"/>
        <v>44136</v>
      </c>
      <c r="G339" s="308">
        <f t="shared" ca="1" si="35"/>
        <v>0</v>
      </c>
      <c r="H339" s="311">
        <f t="shared" ca="1" si="36"/>
        <v>-5.2648333331295483E-5</v>
      </c>
      <c r="I339" s="311">
        <f t="shared" ca="1" si="37"/>
        <v>-1.9561561209635592E-3</v>
      </c>
      <c r="J339" s="310">
        <f t="shared" ca="1" si="38"/>
        <v>2.5405249338761315E-3</v>
      </c>
      <c r="P339" s="301">
        <f t="shared" si="32"/>
        <v>44136</v>
      </c>
      <c r="Q339" s="308">
        <f t="shared" ca="1" si="23"/>
        <v>0</v>
      </c>
      <c r="R339" s="311">
        <f t="shared" ca="1" si="24"/>
        <v>-5.2633102438970347E-5</v>
      </c>
      <c r="S339" s="311">
        <f t="shared" ca="1" si="25"/>
        <v>-1.8209655998672192E-3</v>
      </c>
      <c r="T339" s="310">
        <f t="shared" ca="1" si="26"/>
        <v>2.8940942603821185E-3</v>
      </c>
      <c r="Z339" s="301">
        <f t="shared" si="33"/>
        <v>44136</v>
      </c>
      <c r="AA339" s="308">
        <f t="shared" ca="1" si="27"/>
        <v>0</v>
      </c>
      <c r="AB339" s="311">
        <f t="shared" ca="1" si="28"/>
        <v>-5.1911407063398585E-5</v>
      </c>
      <c r="AC339" s="311">
        <f t="shared" ca="1" si="29"/>
        <v>-1.0371412095719901E-3</v>
      </c>
      <c r="AD339" s="310">
        <f t="shared" ca="1" si="30"/>
        <v>3.0130108124784005E-3</v>
      </c>
    </row>
    <row r="340" spans="6:30">
      <c r="F340" s="301">
        <f t="shared" si="34"/>
        <v>44166</v>
      </c>
      <c r="G340" s="308">
        <f t="shared" ca="1" si="35"/>
        <v>0</v>
      </c>
      <c r="H340" s="311">
        <f t="shared" ca="1" si="36"/>
        <v>-5.2758919621531675E-5</v>
      </c>
      <c r="I340" s="311">
        <f t="shared" ca="1" si="37"/>
        <v>-3.8028435729435817E-3</v>
      </c>
      <c r="J340" s="310">
        <f t="shared" ca="1" si="38"/>
        <v>8.3856832407880333E-4</v>
      </c>
      <c r="P340" s="301">
        <f t="shared" si="32"/>
        <v>44166</v>
      </c>
      <c r="Q340" s="308">
        <f t="shared" ca="1" si="23"/>
        <v>0</v>
      </c>
      <c r="R340" s="311">
        <f t="shared" ca="1" si="24"/>
        <v>-5.2805922973409025E-5</v>
      </c>
      <c r="S340" s="311">
        <f t="shared" ca="1" si="25"/>
        <v>-3.5589858070006475E-3</v>
      </c>
      <c r="T340" s="310">
        <f t="shared" ca="1" si="26"/>
        <v>2.7787615715906266E-3</v>
      </c>
      <c r="Z340" s="301">
        <f t="shared" si="33"/>
        <v>44166</v>
      </c>
      <c r="AA340" s="308">
        <f t="shared" ca="1" si="27"/>
        <v>0</v>
      </c>
      <c r="AB340" s="311">
        <f t="shared" ca="1" si="28"/>
        <v>-5.1792488273916248E-5</v>
      </c>
      <c r="AC340" s="311">
        <f t="shared" ca="1" si="29"/>
        <v>-3.0637360729357521E-3</v>
      </c>
      <c r="AD340" s="310">
        <f t="shared" ca="1" si="30"/>
        <v>2.99293455900429E-3</v>
      </c>
    </row>
    <row r="341" spans="6:30">
      <c r="F341" s="301">
        <f t="shared" si="34"/>
        <v>44197</v>
      </c>
      <c r="G341" s="308">
        <f t="shared" ca="1" si="35"/>
        <v>0</v>
      </c>
      <c r="H341" s="311">
        <f t="shared" ca="1" si="36"/>
        <v>-2.1865726514225248E-4</v>
      </c>
      <c r="I341" s="311">
        <f t="shared" ca="1" si="37"/>
        <v>-1.7617909928607789E-3</v>
      </c>
      <c r="J341" s="310">
        <f t="shared" ca="1" si="38"/>
        <v>3.2160665053049264E-3</v>
      </c>
      <c r="P341" s="301">
        <f t="shared" si="32"/>
        <v>44197</v>
      </c>
      <c r="Q341" s="308">
        <f t="shared" ca="1" si="23"/>
        <v>0</v>
      </c>
      <c r="R341" s="311">
        <f t="shared" ca="1" si="24"/>
        <v>-2.1883539093336957E-4</v>
      </c>
      <c r="S341" s="311">
        <f t="shared" ca="1" si="25"/>
        <v>-1.9480403188877338E-3</v>
      </c>
      <c r="T341" s="310">
        <f t="shared" ca="1" si="26"/>
        <v>2.7407943910233712E-3</v>
      </c>
      <c r="Z341" s="301">
        <f t="shared" si="33"/>
        <v>44197</v>
      </c>
      <c r="AA341" s="308">
        <f t="shared" ca="1" si="27"/>
        <v>0</v>
      </c>
      <c r="AB341" s="311">
        <f t="shared" ca="1" si="28"/>
        <v>-2.1774563581677953E-4</v>
      </c>
      <c r="AC341" s="311">
        <f t="shared" ca="1" si="29"/>
        <v>-1.022174456832281E-3</v>
      </c>
      <c r="AD341" s="310">
        <f t="shared" ca="1" si="30"/>
        <v>3.8963369063234055E-3</v>
      </c>
    </row>
    <row r="342" spans="6:30">
      <c r="F342" s="301">
        <f t="shared" si="34"/>
        <v>44228</v>
      </c>
      <c r="G342" s="308">
        <f t="shared" ca="1" si="35"/>
        <v>0</v>
      </c>
      <c r="H342" s="311">
        <f t="shared" ca="1" si="36"/>
        <v>-2.1865296166523329E-4</v>
      </c>
      <c r="I342" s="311">
        <f t="shared" ca="1" si="37"/>
        <v>-1.8573546916608175E-3</v>
      </c>
      <c r="J342" s="310">
        <f t="shared" ca="1" si="38"/>
        <v>1.7494257865453555E-3</v>
      </c>
      <c r="P342" s="301">
        <f t="shared" si="32"/>
        <v>44228</v>
      </c>
      <c r="Q342" s="308">
        <f t="shared" ca="1" si="23"/>
        <v>0</v>
      </c>
      <c r="R342" s="311">
        <f t="shared" ca="1" si="24"/>
        <v>-2.1873209064049437E-4</v>
      </c>
      <c r="S342" s="311">
        <f t="shared" ca="1" si="25"/>
        <v>-1.8721782197989034E-3</v>
      </c>
      <c r="T342" s="310">
        <f t="shared" ca="1" si="26"/>
        <v>3.0119645431432307E-3</v>
      </c>
      <c r="Z342" s="301">
        <f t="shared" si="33"/>
        <v>44228</v>
      </c>
      <c r="AA342" s="308">
        <f t="shared" ca="1" si="27"/>
        <v>0</v>
      </c>
      <c r="AB342" s="311">
        <f t="shared" ca="1" si="28"/>
        <v>-2.1754481124636182E-4</v>
      </c>
      <c r="AC342" s="311">
        <f t="shared" ca="1" si="29"/>
        <v>-9.8322900011749148E-4</v>
      </c>
      <c r="AD342" s="310">
        <f t="shared" ca="1" si="30"/>
        <v>5.3710470866330517E-3</v>
      </c>
    </row>
    <row r="343" spans="6:30">
      <c r="F343" s="301">
        <f t="shared" si="34"/>
        <v>44256</v>
      </c>
      <c r="G343" s="308">
        <f t="shared" ca="1" si="35"/>
        <v>0</v>
      </c>
      <c r="H343" s="311">
        <f t="shared" ca="1" si="36"/>
        <v>-2.1895104731362025E-4</v>
      </c>
      <c r="I343" s="311">
        <f t="shared" ca="1" si="37"/>
        <v>-1.508695426632789E-3</v>
      </c>
      <c r="J343" s="310">
        <f t="shared" ca="1" si="38"/>
        <v>8.4900740408855313E-4</v>
      </c>
      <c r="P343" s="301">
        <f t="shared" si="32"/>
        <v>44256</v>
      </c>
      <c r="Q343" s="308">
        <f t="shared" ca="1" si="23"/>
        <v>0</v>
      </c>
      <c r="R343" s="311">
        <f t="shared" ca="1" si="24"/>
        <v>-2.1894223358787102E-4</v>
      </c>
      <c r="S343" s="311">
        <f t="shared" ca="1" si="25"/>
        <v>-1.702278160703119E-3</v>
      </c>
      <c r="T343" s="310">
        <f t="shared" ca="1" si="26"/>
        <v>1.8340842685764525E-3</v>
      </c>
      <c r="Z343" s="301">
        <f t="shared" si="33"/>
        <v>44256</v>
      </c>
      <c r="AA343" s="308">
        <f t="shared" ca="1" si="27"/>
        <v>0</v>
      </c>
      <c r="AB343" s="311">
        <f t="shared" ca="1" si="28"/>
        <v>-2.1772598128799725E-4</v>
      </c>
      <c r="AC343" s="311">
        <f t="shared" ca="1" si="29"/>
        <v>-8.1097658551254614E-4</v>
      </c>
      <c r="AD343" s="310">
        <f t="shared" ca="1" si="30"/>
        <v>2.8558463860264283E-3</v>
      </c>
    </row>
    <row r="344" spans="6:30">
      <c r="F344" s="301">
        <f t="shared" si="34"/>
        <v>44287</v>
      </c>
      <c r="G344" s="308">
        <f t="shared" ca="1" si="35"/>
        <v>0</v>
      </c>
      <c r="H344" s="311">
        <f t="shared" ca="1" si="36"/>
        <v>-2.1874903467888895E-4</v>
      </c>
      <c r="I344" s="311">
        <f t="shared" ca="1" si="37"/>
        <v>-3.0567207747613789E-3</v>
      </c>
      <c r="J344" s="310">
        <f t="shared" ca="1" si="38"/>
        <v>1.737508036751878E-3</v>
      </c>
      <c r="P344" s="301">
        <f t="shared" si="32"/>
        <v>44287</v>
      </c>
      <c r="Q344" s="308">
        <f t="shared" ca="1" si="23"/>
        <v>0</v>
      </c>
      <c r="R344" s="311">
        <f t="shared" ca="1" si="24"/>
        <v>-2.1899215253895488E-4</v>
      </c>
      <c r="S344" s="311">
        <f t="shared" ca="1" si="25"/>
        <v>-3.146852004506373E-3</v>
      </c>
      <c r="T344" s="310">
        <f t="shared" ca="1" si="26"/>
        <v>1.935644424724714E-3</v>
      </c>
      <c r="Z344" s="301">
        <f t="shared" si="33"/>
        <v>44287</v>
      </c>
      <c r="AA344" s="308">
        <f t="shared" ca="1" si="27"/>
        <v>0</v>
      </c>
      <c r="AB344" s="311">
        <f t="shared" ca="1" si="28"/>
        <v>-2.1777288805391315E-4</v>
      </c>
      <c r="AC344" s="311">
        <f t="shared" ca="1" si="29"/>
        <v>-2.1221145828401733E-3</v>
      </c>
      <c r="AD344" s="310">
        <f t="shared" ca="1" si="30"/>
        <v>4.0195889136578344E-3</v>
      </c>
    </row>
    <row r="345" spans="6:30">
      <c r="F345" s="301">
        <f t="shared" si="34"/>
        <v>44317</v>
      </c>
      <c r="G345" s="308">
        <f t="shared" ca="1" si="35"/>
        <v>0</v>
      </c>
      <c r="H345" s="311">
        <f t="shared" ca="1" si="36"/>
        <v>-2.1865422471989415E-4</v>
      </c>
      <c r="I345" s="311">
        <f t="shared" ca="1" si="37"/>
        <v>-6.7247527225380299E-3</v>
      </c>
      <c r="J345" s="310">
        <f t="shared" ca="1" si="38"/>
        <v>-6.4364943530313079E-2</v>
      </c>
      <c r="P345" s="301">
        <f t="shared" si="32"/>
        <v>44317</v>
      </c>
      <c r="Q345" s="308">
        <f t="shared" ca="1" si="23"/>
        <v>0</v>
      </c>
      <c r="R345" s="311">
        <f t="shared" ca="1" si="24"/>
        <v>-2.1974528008150696E-4</v>
      </c>
      <c r="S345" s="311">
        <f t="shared" ca="1" si="25"/>
        <v>-1.1160346707278501E-2</v>
      </c>
      <c r="T345" s="310">
        <f t="shared" ca="1" si="26"/>
        <v>1.2316378204704437E-2</v>
      </c>
      <c r="Z345" s="301">
        <f t="shared" si="33"/>
        <v>44317</v>
      </c>
      <c r="AA345" s="308">
        <f t="shared" ca="1" si="27"/>
        <v>0</v>
      </c>
      <c r="AB345" s="311">
        <f t="shared" ca="1" si="28"/>
        <v>-2.1786819716351769E-4</v>
      </c>
      <c r="AC345" s="311">
        <f t="shared" ca="1" si="29"/>
        <v>-4.3593569435651514E-3</v>
      </c>
      <c r="AD345" s="310">
        <f t="shared" ca="1" si="30"/>
        <v>-6.2363004339258676E-2</v>
      </c>
    </row>
    <row r="346" spans="6:30">
      <c r="F346" s="301">
        <f t="shared" si="34"/>
        <v>44348</v>
      </c>
      <c r="G346" s="308">
        <f t="shared" ca="1" si="35"/>
        <v>0</v>
      </c>
      <c r="H346" s="311">
        <f t="shared" ca="1" si="36"/>
        <v>-2.1890900024812421E-4</v>
      </c>
      <c r="I346" s="311">
        <f t="shared" ca="1" si="37"/>
        <v>-6.1606044391165904E-3</v>
      </c>
      <c r="J346" s="310">
        <f t="shared" ca="1" si="38"/>
        <v>2.1753348840326523</v>
      </c>
      <c r="P346" s="301">
        <f t="shared" si="32"/>
        <v>44348</v>
      </c>
      <c r="Q346" s="308">
        <f t="shared" ca="1" si="23"/>
        <v>0</v>
      </c>
      <c r="R346" s="311">
        <f t="shared" ca="1" si="24"/>
        <v>-2.1881970287784824E-4</v>
      </c>
      <c r="S346" s="311">
        <f t="shared" ca="1" si="25"/>
        <v>-6.8092087399743706E-3</v>
      </c>
      <c r="T346" s="310">
        <f t="shared" ca="1" si="26"/>
        <v>1.9683708780127152E-3</v>
      </c>
      <c r="Z346" s="301">
        <f t="shared" si="33"/>
        <v>44348</v>
      </c>
      <c r="AA346" s="308">
        <f t="shared" ca="1" si="27"/>
        <v>0</v>
      </c>
      <c r="AB346" s="311">
        <f t="shared" ca="1" si="28"/>
        <v>-2.1795596778251269E-4</v>
      </c>
      <c r="AC346" s="311">
        <f t="shared" ca="1" si="29"/>
        <v>-5.2397583759022925E-3</v>
      </c>
      <c r="AD346" s="310">
        <f t="shared" ca="1" si="30"/>
        <v>2.5727612299146383</v>
      </c>
    </row>
    <row r="347" spans="6:30">
      <c r="F347" s="301">
        <f t="shared" si="34"/>
        <v>44378</v>
      </c>
      <c r="G347" s="308">
        <f t="shared" ca="1" si="35"/>
        <v>0</v>
      </c>
      <c r="H347" s="311">
        <f t="shared" ca="1" si="36"/>
        <v>-2.1884207187283788E-4</v>
      </c>
      <c r="I347" s="311">
        <f t="shared" ca="1" si="37"/>
        <v>-7.3946413326650973E-3</v>
      </c>
      <c r="J347" s="310">
        <f t="shared" ca="1" si="38"/>
        <v>1.7444511697193299E-3</v>
      </c>
      <c r="P347" s="301">
        <f t="shared" si="32"/>
        <v>44378</v>
      </c>
      <c r="Q347" s="308">
        <f t="shared" ca="1" si="23"/>
        <v>0</v>
      </c>
      <c r="R347" s="311">
        <f t="shared" ca="1" si="24"/>
        <v>-2.1876623542982365E-4</v>
      </c>
      <c r="S347" s="311">
        <f t="shared" ca="1" si="25"/>
        <v>-7.4786649353345558E-3</v>
      </c>
      <c r="T347" s="310">
        <f t="shared" ca="1" si="26"/>
        <v>1.924045584319467E-3</v>
      </c>
      <c r="Z347" s="301">
        <f t="shared" si="33"/>
        <v>44378</v>
      </c>
      <c r="AA347" s="308">
        <f t="shared" ca="1" si="27"/>
        <v>0</v>
      </c>
      <c r="AB347" s="311">
        <f t="shared" ca="1" si="28"/>
        <v>-2.1771336447984346E-4</v>
      </c>
      <c r="AC347" s="311">
        <f t="shared" ca="1" si="29"/>
        <v>-6.254188177233222E-3</v>
      </c>
      <c r="AD347" s="310">
        <f t="shared" ca="1" si="30"/>
        <v>4.1083561927448553E-3</v>
      </c>
    </row>
    <row r="348" spans="6:30">
      <c r="F348" s="301">
        <f t="shared" si="34"/>
        <v>44409</v>
      </c>
      <c r="G348" s="308">
        <f t="shared" ca="1" si="35"/>
        <v>0</v>
      </c>
      <c r="H348" s="311">
        <f t="shared" ca="1" si="36"/>
        <v>-2.1855417228200391E-4</v>
      </c>
      <c r="I348" s="311">
        <f t="shared" ca="1" si="37"/>
        <v>-5.6431468813792351E-3</v>
      </c>
      <c r="J348" s="310">
        <f t="shared" ca="1" si="38"/>
        <v>2.5795528460845762E-3</v>
      </c>
      <c r="P348" s="301">
        <f t="shared" si="32"/>
        <v>44409</v>
      </c>
      <c r="Q348" s="308">
        <f t="shared" ca="1" si="23"/>
        <v>0</v>
      </c>
      <c r="R348" s="311">
        <f t="shared" ca="1" si="24"/>
        <v>-2.1856370176187578E-4</v>
      </c>
      <c r="S348" s="311">
        <f t="shared" ca="1" si="25"/>
        <v>-5.7364076786169393E-3</v>
      </c>
      <c r="T348" s="310">
        <f t="shared" ca="1" si="26"/>
        <v>2.8285821331650585E-3</v>
      </c>
      <c r="Z348" s="301">
        <f t="shared" si="33"/>
        <v>44409</v>
      </c>
      <c r="AA348" s="308">
        <f t="shared" ca="1" si="27"/>
        <v>0</v>
      </c>
      <c r="AB348" s="311">
        <f t="shared" ca="1" si="28"/>
        <v>-2.1790244392072555E-4</v>
      </c>
      <c r="AC348" s="311">
        <f t="shared" ca="1" si="29"/>
        <v>-4.512979014087759E-3</v>
      </c>
      <c r="AD348" s="310">
        <f t="shared" ca="1" si="30"/>
        <v>2.956393200295615E-3</v>
      </c>
    </row>
    <row r="349" spans="6:30">
      <c r="F349" s="301">
        <f t="shared" si="34"/>
        <v>44440</v>
      </c>
      <c r="G349" s="308">
        <f t="shared" ca="1" si="35"/>
        <v>0</v>
      </c>
      <c r="H349" s="311">
        <f t="shared" ca="1" si="36"/>
        <v>-2.1879034383220919E-4</v>
      </c>
      <c r="I349" s="311">
        <f t="shared" ca="1" si="37"/>
        <v>-6.8988081293538395E-3</v>
      </c>
      <c r="J349" s="310">
        <f t="shared" ca="1" si="38"/>
        <v>8.8387970638459379E-4</v>
      </c>
      <c r="P349" s="301">
        <f t="shared" si="32"/>
        <v>44440</v>
      </c>
      <c r="Q349" s="308">
        <f t="shared" ca="1" si="23"/>
        <v>0</v>
      </c>
      <c r="R349" s="311">
        <f t="shared" ca="1" si="24"/>
        <v>-2.1901729312689966E-4</v>
      </c>
      <c r="S349" s="311">
        <f t="shared" ca="1" si="25"/>
        <v>-7.6007317567448052E-3</v>
      </c>
      <c r="T349" s="310">
        <f t="shared" ca="1" si="26"/>
        <v>4.0097464455886023E-3</v>
      </c>
      <c r="Z349" s="301">
        <f t="shared" si="33"/>
        <v>44440</v>
      </c>
      <c r="AA349" s="308">
        <f t="shared" ca="1" si="27"/>
        <v>0</v>
      </c>
      <c r="AB349" s="311">
        <f t="shared" ca="1" si="28"/>
        <v>-2.1777293500646611E-4</v>
      </c>
      <c r="AC349" s="311">
        <f t="shared" ca="1" si="29"/>
        <v>-5.6499691406827202E-3</v>
      </c>
      <c r="AD349" s="310">
        <f t="shared" ca="1" si="30"/>
        <v>3.1025562676574303E-3</v>
      </c>
    </row>
    <row r="350" spans="6:30">
      <c r="F350" s="301">
        <f t="shared" si="34"/>
        <v>44470</v>
      </c>
      <c r="G350" s="308">
        <f t="shared" ca="1" si="35"/>
        <v>0</v>
      </c>
      <c r="H350" s="311">
        <f t="shared" ca="1" si="36"/>
        <v>-2.1869549563968693E-4</v>
      </c>
      <c r="I350" s="311">
        <f t="shared" ca="1" si="37"/>
        <v>-4.8440590339430267E-3</v>
      </c>
      <c r="J350" s="310">
        <f t="shared" ca="1" si="38"/>
        <v>1.6878525476873296E-3</v>
      </c>
      <c r="P350" s="301">
        <f t="shared" si="32"/>
        <v>44470</v>
      </c>
      <c r="Q350" s="308">
        <f t="shared" ca="1" si="23"/>
        <v>0</v>
      </c>
      <c r="R350" s="311">
        <f t="shared" ca="1" si="24"/>
        <v>-2.1869571422716838E-4</v>
      </c>
      <c r="S350" s="311">
        <f t="shared" ca="1" si="25"/>
        <v>-4.8684650550787634E-3</v>
      </c>
      <c r="T350" s="310">
        <f t="shared" ca="1" si="26"/>
        <v>2.8127118263081563E-3</v>
      </c>
      <c r="Z350" s="301">
        <f t="shared" si="33"/>
        <v>44470</v>
      </c>
      <c r="AA350" s="308">
        <f t="shared" ca="1" si="27"/>
        <v>0</v>
      </c>
      <c r="AB350" s="311">
        <f t="shared" ca="1" si="28"/>
        <v>-2.1772250357143808E-4</v>
      </c>
      <c r="AC350" s="311">
        <f t="shared" ca="1" si="29"/>
        <v>-3.2838238304159217E-3</v>
      </c>
      <c r="AD350" s="310">
        <f t="shared" ca="1" si="30"/>
        <v>2.0100899257962102E-3</v>
      </c>
    </row>
    <row r="351" spans="6:30">
      <c r="F351" s="301">
        <f t="shared" si="34"/>
        <v>44501</v>
      </c>
      <c r="G351" s="308">
        <f t="shared" ca="1" si="35"/>
        <v>0</v>
      </c>
      <c r="H351" s="311">
        <f t="shared" ca="1" si="36"/>
        <v>-2.1854941594234845E-4</v>
      </c>
      <c r="I351" s="311">
        <f t="shared" ca="1" si="37"/>
        <v>-1.5762388890937507E-3</v>
      </c>
      <c r="J351" s="310">
        <f t="shared" ca="1" si="38"/>
        <v>8.0068780239894721E-4</v>
      </c>
      <c r="P351" s="301">
        <f t="shared" si="32"/>
        <v>44501</v>
      </c>
      <c r="Q351" s="308">
        <f t="shared" ca="1" si="23"/>
        <v>0</v>
      </c>
      <c r="R351" s="311">
        <f t="shared" ca="1" si="24"/>
        <v>-2.1862078499801374E-4</v>
      </c>
      <c r="S351" s="311">
        <f t="shared" ca="1" si="25"/>
        <v>-1.767850134878346E-3</v>
      </c>
      <c r="T351" s="310">
        <f t="shared" ca="1" si="26"/>
        <v>1.921380328094191E-3</v>
      </c>
      <c r="Z351" s="301">
        <f t="shared" si="33"/>
        <v>44501</v>
      </c>
      <c r="AA351" s="308">
        <f t="shared" ca="1" si="27"/>
        <v>0</v>
      </c>
      <c r="AB351" s="311">
        <f t="shared" ca="1" si="28"/>
        <v>-2.1765365901837974E-4</v>
      </c>
      <c r="AC351" s="311">
        <f t="shared" ca="1" si="29"/>
        <v>-9.9293447780590682E-4</v>
      </c>
      <c r="AD351" s="310">
        <f t="shared" ca="1" si="30"/>
        <v>3.9601727412912346E-3</v>
      </c>
    </row>
    <row r="352" spans="6:30">
      <c r="F352" s="301">
        <f t="shared" si="34"/>
        <v>44531</v>
      </c>
      <c r="G352" s="308">
        <f t="shared" ca="1" si="35"/>
        <v>0</v>
      </c>
      <c r="H352" s="311">
        <f t="shared" ca="1" si="36"/>
        <v>-2.189714302991419E-4</v>
      </c>
      <c r="I352" s="311">
        <f t="shared" ca="1" si="37"/>
        <v>-4.0787300161264639E-3</v>
      </c>
      <c r="J352" s="310">
        <f t="shared" ca="1" si="38"/>
        <v>1.696293344440436E-3</v>
      </c>
      <c r="P352" s="301">
        <f t="shared" si="32"/>
        <v>44531</v>
      </c>
      <c r="Q352" s="308">
        <f t="shared" ca="1" si="23"/>
        <v>0</v>
      </c>
      <c r="R352" s="311">
        <f t="shared" ca="1" si="24"/>
        <v>-2.1892569519532667E-4</v>
      </c>
      <c r="S352" s="311">
        <f t="shared" ca="1" si="25"/>
        <v>-4.1062696857017134E-3</v>
      </c>
      <c r="T352" s="310">
        <f t="shared" ca="1" si="26"/>
        <v>3.7620099428403719E-3</v>
      </c>
      <c r="Z352" s="301">
        <f t="shared" si="33"/>
        <v>44531</v>
      </c>
      <c r="AA352" s="308">
        <f t="shared" ca="1" si="27"/>
        <v>0</v>
      </c>
      <c r="AB352" s="311">
        <f t="shared" ca="1" si="28"/>
        <v>-2.1782961469396511E-4</v>
      </c>
      <c r="AC352" s="311">
        <f t="shared" ca="1" si="29"/>
        <v>-3.0057448322984293E-3</v>
      </c>
      <c r="AD352" s="310">
        <f t="shared" ca="1" si="30"/>
        <v>3.9887644563287861E-3</v>
      </c>
    </row>
    <row r="353" spans="6:30">
      <c r="F353" s="301">
        <f t="shared" si="34"/>
        <v>44562</v>
      </c>
      <c r="G353" s="308">
        <f t="shared" ca="1" si="35"/>
        <v>0</v>
      </c>
      <c r="H353" s="311">
        <f t="shared" ca="1" si="36"/>
        <v>-4.2179258451846557E-5</v>
      </c>
      <c r="I353" s="311">
        <f t="shared" ca="1" si="37"/>
        <v>-2.057018774777486E-3</v>
      </c>
      <c r="J353" s="310">
        <f t="shared" ca="1" si="38"/>
        <v>1.6173947474908967E-3</v>
      </c>
      <c r="P353" s="301">
        <f t="shared" si="32"/>
        <v>44562</v>
      </c>
      <c r="Q353" s="308">
        <f t="shared" ca="1" si="23"/>
        <v>0</v>
      </c>
      <c r="R353" s="311">
        <f t="shared" ca="1" si="24"/>
        <v>-4.2148526595453539E-5</v>
      </c>
      <c r="S353" s="311">
        <f t="shared" ca="1" si="25"/>
        <v>-2.1250616519635779E-3</v>
      </c>
      <c r="T353" s="310">
        <f t="shared" ca="1" si="26"/>
        <v>2.7269908005542742E-3</v>
      </c>
      <c r="Z353" s="301">
        <f t="shared" si="33"/>
        <v>44562</v>
      </c>
      <c r="AA353" s="308">
        <f t="shared" ca="1" si="27"/>
        <v>0</v>
      </c>
      <c r="AB353" s="311">
        <f t="shared" ca="1" si="28"/>
        <v>-4.1892970870094359E-5</v>
      </c>
      <c r="AC353" s="311">
        <f t="shared" ca="1" si="29"/>
        <v>-9.7779278216214571E-4</v>
      </c>
      <c r="AD353" s="310">
        <f t="shared" ca="1" si="30"/>
        <v>2.9227331610992557E-3</v>
      </c>
    </row>
    <row r="354" spans="6:30">
      <c r="F354" s="301">
        <f t="shared" si="34"/>
        <v>44593</v>
      </c>
      <c r="G354" s="308">
        <f t="shared" ca="1" si="35"/>
        <v>0</v>
      </c>
      <c r="H354" s="311">
        <f t="shared" ca="1" si="36"/>
        <v>-4.226929928574652E-5</v>
      </c>
      <c r="I354" s="311">
        <f t="shared" ca="1" si="37"/>
        <v>-1.965182416117095E-3</v>
      </c>
      <c r="J354" s="310">
        <f t="shared" ca="1" si="38"/>
        <v>1.7496330095680968E-3</v>
      </c>
      <c r="P354" s="301">
        <f t="shared" si="32"/>
        <v>44593</v>
      </c>
      <c r="Q354" s="308">
        <f t="shared" ca="1" si="23"/>
        <v>0</v>
      </c>
      <c r="R354" s="311">
        <f t="shared" ca="1" si="24"/>
        <v>-4.2317262569313563E-5</v>
      </c>
      <c r="S354" s="311">
        <f t="shared" ca="1" si="25"/>
        <v>-2.0016840634505817E-3</v>
      </c>
      <c r="T354" s="310">
        <f t="shared" ca="1" si="26"/>
        <v>2.0603291104019927E-3</v>
      </c>
      <c r="Z354" s="301">
        <f t="shared" si="33"/>
        <v>44593</v>
      </c>
      <c r="AA354" s="308">
        <f t="shared" ca="1" si="27"/>
        <v>0</v>
      </c>
      <c r="AB354" s="311">
        <f t="shared" ca="1" si="28"/>
        <v>-4.1734441084240181E-5</v>
      </c>
      <c r="AC354" s="311">
        <f t="shared" ca="1" si="29"/>
        <v>-9.5596191144609044E-4</v>
      </c>
      <c r="AD354" s="310">
        <f t="shared" ca="1" si="30"/>
        <v>3.2286882480936363E-3</v>
      </c>
    </row>
    <row r="355" spans="6:30">
      <c r="F355" s="301">
        <f t="shared" si="34"/>
        <v>44621</v>
      </c>
      <c r="G355" s="308">
        <f t="shared" ca="1" si="35"/>
        <v>0</v>
      </c>
      <c r="H355" s="311">
        <f t="shared" ca="1" si="36"/>
        <v>-4.2411666011377136E-5</v>
      </c>
      <c r="I355" s="311">
        <f t="shared" ca="1" si="37"/>
        <v>-1.7082058577905235E-3</v>
      </c>
      <c r="J355" s="310">
        <f t="shared" ca="1" si="38"/>
        <v>2.4181994666019335E-3</v>
      </c>
      <c r="P355" s="301">
        <f t="shared" si="32"/>
        <v>44621</v>
      </c>
      <c r="Q355" s="308">
        <f t="shared" ca="1" si="23"/>
        <v>0</v>
      </c>
      <c r="R355" s="311">
        <f t="shared" ca="1" si="24"/>
        <v>-4.2411958411814332E-5</v>
      </c>
      <c r="S355" s="311">
        <f t="shared" ca="1" si="25"/>
        <v>-1.716937566320853E-3</v>
      </c>
      <c r="T355" s="310">
        <f t="shared" ca="1" si="26"/>
        <v>2.1996839377529387E-3</v>
      </c>
      <c r="Z355" s="301">
        <f t="shared" si="33"/>
        <v>44621</v>
      </c>
      <c r="AA355" s="308">
        <f t="shared" ca="1" si="27"/>
        <v>0</v>
      </c>
      <c r="AB355" s="311">
        <f t="shared" ca="1" si="28"/>
        <v>-4.1774726417198593E-5</v>
      </c>
      <c r="AC355" s="311">
        <f t="shared" ca="1" si="29"/>
        <v>-7.9003433618574093E-4</v>
      </c>
      <c r="AD355" s="310">
        <f t="shared" ca="1" si="30"/>
        <v>2.8834124617829193E-3</v>
      </c>
    </row>
    <row r="356" spans="6:30">
      <c r="F356" s="301">
        <f t="shared" si="34"/>
        <v>44652</v>
      </c>
      <c r="G356" s="308">
        <f t="shared" ca="1" si="35"/>
        <v>0</v>
      </c>
      <c r="H356" s="311">
        <f t="shared" ca="1" si="36"/>
        <v>-4.2344989856668569E-5</v>
      </c>
      <c r="I356" s="311">
        <f t="shared" ca="1" si="37"/>
        <v>-4.4140263304734972E-3</v>
      </c>
      <c r="J356" s="310">
        <f t="shared" ca="1" si="38"/>
        <v>1.7567855124231979E-3</v>
      </c>
      <c r="P356" s="301">
        <f t="shared" si="32"/>
        <v>44652</v>
      </c>
      <c r="Q356" s="308">
        <f t="shared" ca="1" si="23"/>
        <v>0</v>
      </c>
      <c r="R356" s="311">
        <f t="shared" ca="1" si="24"/>
        <v>-4.2240520535141712E-5</v>
      </c>
      <c r="S356" s="311">
        <f t="shared" ca="1" si="25"/>
        <v>-3.9392595734289992E-3</v>
      </c>
      <c r="T356" s="310">
        <f t="shared" ca="1" si="26"/>
        <v>1.9085809026238021E-3</v>
      </c>
      <c r="Z356" s="301">
        <f t="shared" si="33"/>
        <v>44652</v>
      </c>
      <c r="AA356" s="308">
        <f t="shared" ca="1" si="27"/>
        <v>0</v>
      </c>
      <c r="AB356" s="311">
        <f t="shared" ca="1" si="28"/>
        <v>-4.182765097182628E-5</v>
      </c>
      <c r="AC356" s="311">
        <f t="shared" ca="1" si="29"/>
        <v>-2.414277649410268E-3</v>
      </c>
      <c r="AD356" s="310">
        <f t="shared" ca="1" si="30"/>
        <v>5.0705989889747727E-3</v>
      </c>
    </row>
    <row r="357" spans="6:30">
      <c r="F357" s="301">
        <f t="shared" si="34"/>
        <v>44682</v>
      </c>
      <c r="G357" s="308">
        <f t="shared" ca="1" si="35"/>
        <v>0</v>
      </c>
      <c r="H357" s="311">
        <f t="shared" ca="1" si="36"/>
        <v>-4.2476716346051546E-5</v>
      </c>
      <c r="I357" s="311">
        <f t="shared" ca="1" si="37"/>
        <v>-7.7094939339129587E-3</v>
      </c>
      <c r="J357" s="310">
        <f t="shared" ca="1" si="38"/>
        <v>1.6985213079573791E-2</v>
      </c>
      <c r="P357" s="301">
        <f t="shared" si="32"/>
        <v>44682</v>
      </c>
      <c r="Q357" s="308">
        <f t="shared" ca="1" si="23"/>
        <v>0</v>
      </c>
      <c r="R357" s="311">
        <f t="shared" ca="1" si="24"/>
        <v>-4.2059667151650437E-5</v>
      </c>
      <c r="S357" s="311">
        <f t="shared" ca="1" si="25"/>
        <v>-6.6483091482159029E-3</v>
      </c>
      <c r="T357" s="310">
        <f t="shared" ca="1" si="26"/>
        <v>1.9591539913443867E-3</v>
      </c>
      <c r="Z357" s="301">
        <f t="shared" si="33"/>
        <v>44682</v>
      </c>
      <c r="AA357" s="308">
        <f t="shared" ca="1" si="27"/>
        <v>0</v>
      </c>
      <c r="AB357" s="311">
        <f t="shared" ca="1" si="28"/>
        <v>-4.1806057648585693E-5</v>
      </c>
      <c r="AC357" s="311">
        <f t="shared" ca="1" si="29"/>
        <v>-6.2033667902852141E-3</v>
      </c>
      <c r="AD357" s="310">
        <f t="shared" ca="1" si="30"/>
        <v>4.11010093581754E-3</v>
      </c>
    </row>
    <row r="358" spans="6:30">
      <c r="F358" s="301">
        <f t="shared" si="34"/>
        <v>44713</v>
      </c>
      <c r="G358" s="308">
        <f t="shared" ca="1" si="35"/>
        <v>0</v>
      </c>
      <c r="H358" s="311">
        <f t="shared" ca="1" si="36"/>
        <v>-4.2377357083456246E-5</v>
      </c>
      <c r="I358" s="311">
        <f t="shared" ca="1" si="37"/>
        <v>-7.7424047617207226E-3</v>
      </c>
      <c r="J358" s="310">
        <f t="shared" ca="1" si="38"/>
        <v>1.7659977887505285E-3</v>
      </c>
      <c r="P358" s="301">
        <f t="shared" si="32"/>
        <v>44713</v>
      </c>
      <c r="Q358" s="308">
        <f t="shared" ca="1" si="23"/>
        <v>0</v>
      </c>
      <c r="R358" s="311">
        <f t="shared" ca="1" si="24"/>
        <v>-4.2482680709721166E-5</v>
      </c>
      <c r="S358" s="311">
        <f t="shared" ca="1" si="25"/>
        <v>-7.9594521410673025E-3</v>
      </c>
      <c r="T358" s="310">
        <f t="shared" ca="1" si="26"/>
        <v>3.0598439823750212E-3</v>
      </c>
      <c r="Z358" s="301">
        <f t="shared" si="33"/>
        <v>44713</v>
      </c>
      <c r="AA358" s="308">
        <f t="shared" ca="1" si="27"/>
        <v>0</v>
      </c>
      <c r="AB358" s="311">
        <f t="shared" ca="1" si="28"/>
        <v>-4.1995694759489055E-5</v>
      </c>
      <c r="AC358" s="311">
        <f t="shared" ca="1" si="29"/>
        <v>-6.1641608675278015E-3</v>
      </c>
      <c r="AD358" s="310">
        <f t="shared" ca="1" si="30"/>
        <v>4.2191106922195853E-3</v>
      </c>
    </row>
    <row r="359" spans="6:30">
      <c r="F359" s="301">
        <f t="shared" si="34"/>
        <v>44743</v>
      </c>
      <c r="G359" s="308">
        <f t="shared" ca="1" si="35"/>
        <v>0</v>
      </c>
      <c r="H359" s="311">
        <f t="shared" ca="1" si="36"/>
        <v>-4.2280804586014575E-5</v>
      </c>
      <c r="I359" s="311">
        <f t="shared" ca="1" si="37"/>
        <v>-7.0007186208289607E-3</v>
      </c>
      <c r="J359" s="310">
        <f t="shared" ca="1" si="38"/>
        <v>1.6961073725956233E-3</v>
      </c>
      <c r="P359" s="301">
        <f t="shared" si="32"/>
        <v>44743</v>
      </c>
      <c r="Q359" s="308">
        <f t="shared" ca="1" si="23"/>
        <v>0</v>
      </c>
      <c r="R359" s="311">
        <f t="shared" ca="1" si="24"/>
        <v>-4.2213657980294528E-5</v>
      </c>
      <c r="S359" s="311">
        <f t="shared" ca="1" si="25"/>
        <v>-6.7917611804331202E-3</v>
      </c>
      <c r="T359" s="310">
        <f t="shared" ca="1" si="26"/>
        <v>2.8910604528464834E-3</v>
      </c>
      <c r="Z359" s="301">
        <f t="shared" si="33"/>
        <v>44743</v>
      </c>
      <c r="AA359" s="308">
        <f t="shared" ca="1" si="27"/>
        <v>0</v>
      </c>
      <c r="AB359" s="311">
        <f t="shared" ca="1" si="28"/>
        <v>-4.1853831387439477E-5</v>
      </c>
      <c r="AC359" s="311">
        <f t="shared" ca="1" si="29"/>
        <v>-4.6655495601879426E-3</v>
      </c>
      <c r="AD359" s="310">
        <f t="shared" ca="1" si="30"/>
        <v>2.9755435002789543E-3</v>
      </c>
    </row>
    <row r="360" spans="6:30">
      <c r="F360" s="301">
        <f t="shared" si="34"/>
        <v>44774</v>
      </c>
      <c r="G360" s="308">
        <f t="shared" ca="1" si="35"/>
        <v>0</v>
      </c>
      <c r="H360" s="311">
        <f t="shared" ca="1" si="36"/>
        <v>-4.2257446934090837E-5</v>
      </c>
      <c r="I360" s="311">
        <f t="shared" ca="1" si="37"/>
        <v>-6.4174706307174034E-3</v>
      </c>
      <c r="J360" s="310">
        <f t="shared" ca="1" si="38"/>
        <v>1.7297788093382227E-3</v>
      </c>
      <c r="P360" s="301">
        <f t="shared" si="32"/>
        <v>44774</v>
      </c>
      <c r="Q360" s="308">
        <f t="shared" ca="1" si="23"/>
        <v>0</v>
      </c>
      <c r="R360" s="311">
        <f t="shared" ca="1" si="24"/>
        <v>-4.2206765160979209E-5</v>
      </c>
      <c r="S360" s="311">
        <f t="shared" ca="1" si="25"/>
        <v>-5.8194549767638382E-3</v>
      </c>
      <c r="T360" s="310">
        <f t="shared" ca="1" si="26"/>
        <v>1.8747730001402729E-3</v>
      </c>
      <c r="Z360" s="301">
        <f t="shared" si="33"/>
        <v>44774</v>
      </c>
      <c r="AA360" s="308">
        <f t="shared" ca="1" si="27"/>
        <v>0</v>
      </c>
      <c r="AB360" s="311">
        <f t="shared" ca="1" si="28"/>
        <v>-4.1794757215884992E-5</v>
      </c>
      <c r="AC360" s="311">
        <f t="shared" ca="1" si="29"/>
        <v>-5.0804790001197642E-3</v>
      </c>
      <c r="AD360" s="310">
        <f t="shared" ca="1" si="30"/>
        <v>3.1228683987063466E-3</v>
      </c>
    </row>
    <row r="361" spans="6:30">
      <c r="F361" s="301">
        <f t="shared" si="34"/>
        <v>44805</v>
      </c>
      <c r="G361" s="308">
        <f t="shared" ca="1" si="35"/>
        <v>0</v>
      </c>
      <c r="H361" s="311">
        <f t="shared" ca="1" si="36"/>
        <v>-4.223168332884164E-5</v>
      </c>
      <c r="I361" s="311">
        <f t="shared" ca="1" si="37"/>
        <v>-7.4001507834912106E-3</v>
      </c>
      <c r="J361" s="310">
        <f t="shared" ca="1" si="38"/>
        <v>8.7151462664625257E-4</v>
      </c>
      <c r="P361" s="301">
        <f t="shared" si="32"/>
        <v>44805</v>
      </c>
      <c r="Q361" s="308">
        <f t="shared" ca="1" si="23"/>
        <v>0</v>
      </c>
      <c r="R361" s="311">
        <f t="shared" ca="1" si="24"/>
        <v>-4.2596718207166262E-5</v>
      </c>
      <c r="S361" s="311">
        <f t="shared" ca="1" si="25"/>
        <v>-8.511020303441641E-3</v>
      </c>
      <c r="T361" s="310">
        <f t="shared" ca="1" si="26"/>
        <v>2.0336187716176735E-3</v>
      </c>
      <c r="Z361" s="301">
        <f t="shared" si="33"/>
        <v>44805</v>
      </c>
      <c r="AA361" s="308">
        <f t="shared" ca="1" si="27"/>
        <v>0</v>
      </c>
      <c r="AB361" s="311">
        <f t="shared" ca="1" si="28"/>
        <v>-4.2049811329492037E-5</v>
      </c>
      <c r="AC361" s="311">
        <f t="shared" ca="1" si="29"/>
        <v>-7.7445812880122533E-3</v>
      </c>
      <c r="AD361" s="310">
        <f t="shared" ca="1" si="30"/>
        <v>3.2042382750454568E-3</v>
      </c>
    </row>
    <row r="362" spans="6:30">
      <c r="F362" s="301">
        <f t="shared" si="34"/>
        <v>44835</v>
      </c>
      <c r="G362" s="308">
        <f t="shared" ca="1" si="35"/>
        <v>0</v>
      </c>
      <c r="H362" s="311">
        <f t="shared" ca="1" si="36"/>
        <v>-4.2066308015398235E-5</v>
      </c>
      <c r="I362" s="311">
        <f t="shared" ca="1" si="37"/>
        <v>-4.6842810936955637E-3</v>
      </c>
      <c r="J362" s="310">
        <f t="shared" ca="1" si="38"/>
        <v>2.4568316850746008E-3</v>
      </c>
      <c r="P362" s="301">
        <f t="shared" si="32"/>
        <v>44835</v>
      </c>
      <c r="Q362" s="308">
        <f t="shared" ca="1" si="23"/>
        <v>0</v>
      </c>
      <c r="R362" s="311">
        <f t="shared" ca="1" si="24"/>
        <v>-4.2085610755693281E-5</v>
      </c>
      <c r="S362" s="311">
        <f t="shared" ca="1" si="25"/>
        <v>-4.5089117456988959E-3</v>
      </c>
      <c r="T362" s="310">
        <f t="shared" ca="1" si="26"/>
        <v>1.869891465657636E-3</v>
      </c>
      <c r="Z362" s="301">
        <f t="shared" si="33"/>
        <v>44835</v>
      </c>
      <c r="AA362" s="308">
        <f t="shared" ca="1" si="27"/>
        <v>0</v>
      </c>
      <c r="AB362" s="311">
        <f t="shared" ca="1" si="28"/>
        <v>-4.1895430420657576E-5</v>
      </c>
      <c r="AC362" s="311">
        <f t="shared" ca="1" si="29"/>
        <v>-3.6845478625624484E-3</v>
      </c>
      <c r="AD362" s="310">
        <f t="shared" ca="1" si="30"/>
        <v>2.9427414287670484E-3</v>
      </c>
    </row>
    <row r="363" spans="6:30">
      <c r="F363" s="301">
        <f t="shared" si="34"/>
        <v>44866</v>
      </c>
      <c r="G363" s="308">
        <f t="shared" ca="1" si="35"/>
        <v>0</v>
      </c>
      <c r="H363" s="311">
        <f t="shared" ca="1" si="36"/>
        <v>-4.2168921205232301E-5</v>
      </c>
      <c r="I363" s="311">
        <f t="shared" ca="1" si="37"/>
        <v>-1.8251121768143586E-3</v>
      </c>
      <c r="J363" s="310">
        <f t="shared" ca="1" si="38"/>
        <v>1.7075678879523437E-3</v>
      </c>
      <c r="P363" s="301">
        <f t="shared" si="32"/>
        <v>44866</v>
      </c>
      <c r="Q363" s="308">
        <f t="shared" ca="1" si="23"/>
        <v>0</v>
      </c>
      <c r="R363" s="311">
        <f t="shared" ca="1" si="24"/>
        <v>-4.2080907885377883E-5</v>
      </c>
      <c r="S363" s="311">
        <f t="shared" ca="1" si="25"/>
        <v>-1.7862239679027336E-3</v>
      </c>
      <c r="T363" s="310">
        <f t="shared" ca="1" si="26"/>
        <v>2.8649922430981078E-3</v>
      </c>
      <c r="Z363" s="301">
        <f t="shared" si="33"/>
        <v>44866</v>
      </c>
      <c r="AA363" s="308">
        <f t="shared" ca="1" si="27"/>
        <v>0</v>
      </c>
      <c r="AB363" s="311">
        <f t="shared" ca="1" si="28"/>
        <v>-4.1833512695599318E-5</v>
      </c>
      <c r="AC363" s="311">
        <f t="shared" ca="1" si="29"/>
        <v>-8.8935589400651605E-4</v>
      </c>
      <c r="AD363" s="310">
        <f t="shared" ca="1" si="30"/>
        <v>3.0139435707268181E-3</v>
      </c>
    </row>
    <row r="364" spans="6:30">
      <c r="F364" s="301">
        <f t="shared" si="34"/>
        <v>44896</v>
      </c>
      <c r="G364" s="308">
        <f t="shared" ca="1" si="35"/>
        <v>0</v>
      </c>
      <c r="H364" s="311">
        <f t="shared" ca="1" si="36"/>
        <v>-4.232654066527175E-5</v>
      </c>
      <c r="I364" s="311">
        <f t="shared" ca="1" si="37"/>
        <v>-4.4660058174279538E-3</v>
      </c>
      <c r="J364" s="310">
        <f t="shared" ca="1" si="38"/>
        <v>3.3505226585457404E-3</v>
      </c>
      <c r="P364" s="301">
        <f t="shared" si="32"/>
        <v>44896</v>
      </c>
      <c r="Q364" s="308">
        <f t="shared" ca="1" si="23"/>
        <v>0</v>
      </c>
      <c r="R364" s="311">
        <f t="shared" ca="1" si="24"/>
        <v>-4.2352719034965958E-5</v>
      </c>
      <c r="S364" s="311">
        <f t="shared" ca="1" si="25"/>
        <v>-4.6133781382576844E-3</v>
      </c>
      <c r="T364" s="310">
        <f t="shared" ca="1" si="26"/>
        <v>3.7337033607087733E-3</v>
      </c>
      <c r="Z364" s="301">
        <f t="shared" si="33"/>
        <v>44896</v>
      </c>
      <c r="AA364" s="308">
        <f t="shared" ca="1" si="27"/>
        <v>0</v>
      </c>
      <c r="AB364" s="311">
        <f t="shared" ca="1" si="28"/>
        <v>-4.1861892067340811E-5</v>
      </c>
      <c r="AC364" s="311">
        <f t="shared" ca="1" si="29"/>
        <v>-3.0489719360295986E-3</v>
      </c>
      <c r="AD364" s="310">
        <f t="shared" ca="1" si="30"/>
        <v>4.9189976653143397E-3</v>
      </c>
    </row>
    <row r="365" spans="6:30">
      <c r="F365" s="301">
        <f t="shared" si="34"/>
        <v>44927</v>
      </c>
      <c r="G365" s="308">
        <f t="shared" ca="1" si="35"/>
        <v>0</v>
      </c>
      <c r="H365" s="311">
        <f t="shared" ca="1" si="36"/>
        <v>1.7725038467863996E-4</v>
      </c>
      <c r="I365" s="311">
        <f t="shared" ca="1" si="37"/>
        <v>-2.0483070822866489E-3</v>
      </c>
      <c r="J365" s="310">
        <f t="shared" ca="1" si="38"/>
        <v>2.469683323368832E-3</v>
      </c>
      <c r="P365" s="301">
        <f t="shared" si="32"/>
        <v>44927</v>
      </c>
      <c r="Q365" s="308">
        <f t="shared" ca="1" si="23"/>
        <v>0</v>
      </c>
      <c r="R365" s="311">
        <f t="shared" ca="1" si="24"/>
        <v>1.7716480703322546E-4</v>
      </c>
      <c r="S365" s="311">
        <f t="shared" ca="1" si="25"/>
        <v>-2.1288237616409189E-3</v>
      </c>
      <c r="T365" s="310">
        <f t="shared" ca="1" si="26"/>
        <v>3.6832096246606216E-3</v>
      </c>
      <c r="Z365" s="301">
        <f t="shared" si="33"/>
        <v>44927</v>
      </c>
      <c r="AA365" s="308">
        <f t="shared" ca="1" si="27"/>
        <v>0</v>
      </c>
      <c r="AB365" s="311">
        <f t="shared" ca="1" si="28"/>
        <v>1.7731356958172739E-4</v>
      </c>
      <c r="AC365" s="311">
        <f t="shared" ca="1" si="29"/>
        <v>-1.0078999333056338E-3</v>
      </c>
      <c r="AD365" s="310">
        <f t="shared" ca="1" si="30"/>
        <v>3.876410991387802E-3</v>
      </c>
    </row>
    <row r="366" spans="6:30">
      <c r="F366" s="301">
        <f t="shared" si="34"/>
        <v>44958</v>
      </c>
      <c r="G366" s="308">
        <f t="shared" ca="1" si="35"/>
        <v>0</v>
      </c>
      <c r="H366" s="311">
        <f t="shared" ca="1" si="36"/>
        <v>1.7742690147626305E-4</v>
      </c>
      <c r="I366" s="311">
        <f t="shared" ca="1" si="37"/>
        <v>-2.1804345157488969E-3</v>
      </c>
      <c r="J366" s="310">
        <f t="shared" ca="1" si="38"/>
        <v>1.8317340572879814E-3</v>
      </c>
      <c r="P366" s="301">
        <f t="shared" si="32"/>
        <v>44958</v>
      </c>
      <c r="Q366" s="308">
        <f t="shared" ca="1" si="23"/>
        <v>0</v>
      </c>
      <c r="R366" s="311">
        <f t="shared" ca="1" si="24"/>
        <v>1.7737701649567228E-4</v>
      </c>
      <c r="S366" s="311">
        <f t="shared" ca="1" si="25"/>
        <v>-2.4185832577896527E-3</v>
      </c>
      <c r="T366" s="310">
        <f t="shared" ca="1" si="26"/>
        <v>4.5498163444537276E-3</v>
      </c>
      <c r="Z366" s="301">
        <f t="shared" si="33"/>
        <v>44958</v>
      </c>
      <c r="AA366" s="308">
        <f t="shared" ca="1" si="27"/>
        <v>0</v>
      </c>
      <c r="AB366" s="311">
        <f t="shared" ca="1" si="28"/>
        <v>1.7739097593083564E-4</v>
      </c>
      <c r="AC366" s="311">
        <f t="shared" ca="1" si="29"/>
        <v>-1.0889414346940685E-3</v>
      </c>
      <c r="AD366" s="310">
        <f t="shared" ca="1" si="30"/>
        <v>2.1265791189721828E-3</v>
      </c>
    </row>
    <row r="367" spans="6:30">
      <c r="F367" s="301">
        <f t="shared" si="34"/>
        <v>44986</v>
      </c>
      <c r="G367" s="308">
        <f t="shared" ca="1" si="35"/>
        <v>0</v>
      </c>
      <c r="H367" s="311">
        <f t="shared" ca="1" si="36"/>
        <v>1.7763184852315206E-4</v>
      </c>
      <c r="I367" s="311">
        <f t="shared" ca="1" si="37"/>
        <v>-2.0233426424114409E-3</v>
      </c>
      <c r="J367" s="310">
        <f t="shared" ca="1" si="38"/>
        <v>2.4151279071453757E-3</v>
      </c>
      <c r="P367" s="301">
        <f t="shared" si="32"/>
        <v>44986</v>
      </c>
      <c r="Q367" s="308">
        <f t="shared" ca="1" si="23"/>
        <v>0</v>
      </c>
      <c r="R367" s="311">
        <f t="shared" ca="1" si="24"/>
        <v>1.7759015343443707E-4</v>
      </c>
      <c r="S367" s="311">
        <f t="shared" ca="1" si="25"/>
        <v>-1.9451323255705866E-3</v>
      </c>
      <c r="T367" s="310">
        <f t="shared" ca="1" si="26"/>
        <v>3.6857872114837154E-3</v>
      </c>
      <c r="Z367" s="301">
        <f t="shared" si="33"/>
        <v>44986</v>
      </c>
      <c r="AA367" s="308">
        <f t="shared" ca="1" si="27"/>
        <v>0</v>
      </c>
      <c r="AB367" s="311">
        <f t="shared" ca="1" si="28"/>
        <v>1.7731387210262461E-4</v>
      </c>
      <c r="AC367" s="311">
        <f t="shared" ca="1" si="29"/>
        <v>-1.0452193348171601E-3</v>
      </c>
      <c r="AD367" s="310">
        <f t="shared" ca="1" si="30"/>
        <v>3.8698507296257567E-3</v>
      </c>
    </row>
    <row r="368" spans="6:30">
      <c r="F368" s="301">
        <f t="shared" si="34"/>
        <v>45017</v>
      </c>
      <c r="G368" s="308">
        <f t="shared" ca="1" si="35"/>
        <v>0</v>
      </c>
      <c r="H368" s="311">
        <f t="shared" ca="1" si="36"/>
        <v>1.7721127226577593E-4</v>
      </c>
      <c r="I368" s="311">
        <f t="shared" ca="1" si="37"/>
        <v>-4.1379153604100827E-3</v>
      </c>
      <c r="J368" s="310">
        <f t="shared" ca="1" si="38"/>
        <v>3.4412068241116422E-3</v>
      </c>
      <c r="P368" s="301">
        <f t="shared" si="32"/>
        <v>45017</v>
      </c>
      <c r="Q368" s="308">
        <f t="shared" ca="1" si="23"/>
        <v>0</v>
      </c>
      <c r="R368" s="311">
        <f t="shared" ca="1" si="24"/>
        <v>1.7730381545510987E-4</v>
      </c>
      <c r="S368" s="311">
        <f t="shared" ca="1" si="25"/>
        <v>-3.8875562367195471E-3</v>
      </c>
      <c r="T368" s="310">
        <f t="shared" ca="1" si="26"/>
        <v>9.58917293115924E-4</v>
      </c>
      <c r="Z368" s="301">
        <f t="shared" si="33"/>
        <v>45017</v>
      </c>
      <c r="AA368" s="308">
        <f t="shared" ca="1" si="27"/>
        <v>0</v>
      </c>
      <c r="AB368" s="311">
        <f t="shared" ca="1" si="28"/>
        <v>1.7761145669847878E-4</v>
      </c>
      <c r="AC368" s="311">
        <f t="shared" ca="1" si="29"/>
        <v>-2.3771335788719261E-3</v>
      </c>
      <c r="AD368" s="310">
        <f t="shared" ca="1" si="30"/>
        <v>6.4933255257253464E-3</v>
      </c>
    </row>
    <row r="369" spans="6:30">
      <c r="F369" s="301">
        <f t="shared" si="34"/>
        <v>45047</v>
      </c>
      <c r="G369" s="308">
        <f t="shared" ca="1" si="35"/>
        <v>0</v>
      </c>
      <c r="H369" s="311">
        <f t="shared" ca="1" si="36"/>
        <v>1.7738671228428871E-4</v>
      </c>
      <c r="I369" s="311">
        <f t="shared" ca="1" si="37"/>
        <v>-5.7378506149602382E-3</v>
      </c>
      <c r="J369" s="310">
        <f t="shared" ca="1" si="38"/>
        <v>8.387792273261141E-4</v>
      </c>
      <c r="P369" s="301">
        <f t="shared" si="32"/>
        <v>45047</v>
      </c>
      <c r="Q369" s="308">
        <f t="shared" ca="1" si="23"/>
        <v>0</v>
      </c>
      <c r="R369" s="311">
        <f t="shared" ca="1" si="24"/>
        <v>1.7750647139358477E-4</v>
      </c>
      <c r="S369" s="311">
        <f t="shared" ca="1" si="25"/>
        <v>-7.3252962006788991E-3</v>
      </c>
      <c r="T369" s="310">
        <f t="shared" ca="1" si="26"/>
        <v>4.2734556277499447E-3</v>
      </c>
      <c r="Z369" s="301">
        <f t="shared" si="33"/>
        <v>45047</v>
      </c>
      <c r="AA369" s="308">
        <f t="shared" ca="1" si="27"/>
        <v>0</v>
      </c>
      <c r="AB369" s="311">
        <f t="shared" ca="1" si="28"/>
        <v>-1</v>
      </c>
      <c r="AC369" s="311">
        <f t="shared" ca="1" si="29"/>
        <v>-1</v>
      </c>
      <c r="AD369" s="310">
        <f t="shared" ca="1" si="30"/>
        <v>-1</v>
      </c>
    </row>
    <row r="370" spans="6:30">
      <c r="F370" s="301">
        <f t="shared" si="34"/>
        <v>45078</v>
      </c>
      <c r="G370" s="308">
        <f t="shared" ca="1" si="35"/>
        <v>0</v>
      </c>
      <c r="H370" s="311">
        <f t="shared" ca="1" si="36"/>
        <v>1.7777119596273927E-4</v>
      </c>
      <c r="I370" s="311">
        <f t="shared" ca="1" si="37"/>
        <v>-8.9877271236947776E-3</v>
      </c>
      <c r="J370" s="310">
        <f t="shared" ca="1" si="38"/>
        <v>1.6548209107549696</v>
      </c>
      <c r="P370" s="301">
        <f t="shared" si="32"/>
        <v>45078</v>
      </c>
      <c r="Q370" s="308">
        <f t="shared" ca="1" si="23"/>
        <v>0</v>
      </c>
      <c r="R370" s="311">
        <f t="shared" ca="1" si="24"/>
        <v>1.7772861987297439E-4</v>
      </c>
      <c r="S370" s="311">
        <f t="shared" ca="1" si="25"/>
        <v>-8.1338106524485587E-3</v>
      </c>
      <c r="T370" s="310">
        <f t="shared" ca="1" si="26"/>
        <v>1.5701739482634771</v>
      </c>
      <c r="Z370" s="301">
        <f t="shared" si="33"/>
        <v>45078</v>
      </c>
      <c r="AA370" s="308">
        <f t="shared" ca="1" si="27"/>
        <v>0</v>
      </c>
      <c r="AB370" s="311">
        <f t="shared" ca="1" si="28"/>
        <v>1.7758160970648973E-4</v>
      </c>
      <c r="AC370" s="311">
        <f t="shared" ca="1" si="29"/>
        <v>-6.3824772187879297E-3</v>
      </c>
      <c r="AD370" s="310">
        <f t="shared" ca="1" si="30"/>
        <v>4.6432632706254751E-3</v>
      </c>
    </row>
    <row r="371" spans="6:30">
      <c r="F371" s="301">
        <f t="shared" si="34"/>
        <v>45108</v>
      </c>
      <c r="G371" s="308">
        <f t="shared" ca="1" si="35"/>
        <v>0</v>
      </c>
      <c r="H371" s="311">
        <f t="shared" ca="1" si="36"/>
        <v>1.7706020588326155E-4</v>
      </c>
      <c r="I371" s="311">
        <f t="shared" ca="1" si="37"/>
        <v>-7.18710678775214E-3</v>
      </c>
      <c r="J371" s="310">
        <f t="shared" ca="1" si="38"/>
        <v>1.6960480660068722E-3</v>
      </c>
      <c r="P371" s="301">
        <f t="shared" si="32"/>
        <v>45108</v>
      </c>
      <c r="Q371" s="308">
        <f t="shared" ca="1" si="23"/>
        <v>0</v>
      </c>
      <c r="R371" s="311">
        <f t="shared" ca="1" si="24"/>
        <v>1.7724612672909146E-4</v>
      </c>
      <c r="S371" s="311">
        <f t="shared" ca="1" si="25"/>
        <v>-6.556343142503418E-3</v>
      </c>
      <c r="T371" s="310">
        <f t="shared" ca="1" si="26"/>
        <v>1.9349503993886241E-3</v>
      </c>
      <c r="Z371" s="301">
        <f t="shared" si="33"/>
        <v>45108</v>
      </c>
      <c r="AA371" s="308">
        <f t="shared" ca="1" si="27"/>
        <v>0</v>
      </c>
      <c r="AB371" s="311">
        <f t="shared" ca="1" si="28"/>
        <v>1.7746997047574098E-4</v>
      </c>
      <c r="AC371" s="311">
        <f t="shared" ca="1" si="29"/>
        <v>-5.2544687066489182E-3</v>
      </c>
      <c r="AD371" s="310">
        <f t="shared" ca="1" si="30"/>
        <v>4.0180089281802722E-3</v>
      </c>
    </row>
    <row r="372" spans="6:30">
      <c r="F372" s="301">
        <f t="shared" si="34"/>
        <v>45139</v>
      </c>
      <c r="G372" s="308">
        <f t="shared" ca="1" si="35"/>
        <v>0</v>
      </c>
      <c r="H372" s="311">
        <f t="shared" ca="1" si="36"/>
        <v>1.7738225146279873E-4</v>
      </c>
      <c r="I372" s="311">
        <f t="shared" ca="1" si="37"/>
        <v>-6.3036606356797753E-3</v>
      </c>
      <c r="J372" s="310">
        <f t="shared" ca="1" si="38"/>
        <v>2.5123665766688674E-3</v>
      </c>
      <c r="P372" s="301">
        <f t="shared" si="32"/>
        <v>45139</v>
      </c>
      <c r="Q372" s="308">
        <f t="shared" ca="1" si="23"/>
        <v>0</v>
      </c>
      <c r="R372" s="311">
        <f t="shared" ca="1" si="24"/>
        <v>1.7742544567256324E-4</v>
      </c>
      <c r="S372" s="311">
        <f t="shared" ca="1" si="25"/>
        <v>-6.4615244206809308E-3</v>
      </c>
      <c r="T372" s="310">
        <f t="shared" ca="1" si="26"/>
        <v>1.9028609044886569E-3</v>
      </c>
      <c r="Z372" s="301">
        <f t="shared" si="33"/>
        <v>45139</v>
      </c>
      <c r="AA372" s="308">
        <f t="shared" ca="1" si="27"/>
        <v>0</v>
      </c>
      <c r="AB372" s="311">
        <f t="shared" ca="1" si="28"/>
        <v>1.7745488173592783E-4</v>
      </c>
      <c r="AC372" s="311">
        <f t="shared" ca="1" si="29"/>
        <v>-5.3286520145373606E-3</v>
      </c>
      <c r="AD372" s="310">
        <f t="shared" ca="1" si="30"/>
        <v>2.9809535601115211E-3</v>
      </c>
    </row>
    <row r="373" spans="6:30">
      <c r="F373" s="301">
        <f t="shared" si="34"/>
        <v>45170</v>
      </c>
      <c r="G373" s="308">
        <f t="shared" ca="1" si="35"/>
        <v>0</v>
      </c>
      <c r="H373" s="311">
        <f t="shared" ca="1" si="36"/>
        <v>1.7733757865068256E-4</v>
      </c>
      <c r="I373" s="311">
        <f t="shared" ca="1" si="37"/>
        <v>-8.003995696458488E-3</v>
      </c>
      <c r="J373" s="310">
        <f t="shared" ca="1" si="38"/>
        <v>2.6525318630969963E-3</v>
      </c>
      <c r="P373" s="301">
        <f t="shared" si="32"/>
        <v>45170</v>
      </c>
      <c r="Q373" s="308">
        <f t="shared" ref="Q373:Q424" ca="1" si="39">+IF(ISERROR(Q131/M131-1),0,Q131/M131-1)</f>
        <v>0</v>
      </c>
      <c r="R373" s="311">
        <f t="shared" ref="R373:R424" ca="1" si="40">+IF(ISERROR(R131/N131-1),0,R131/N131-1)</f>
        <v>1.7735544355734767E-4</v>
      </c>
      <c r="S373" s="311">
        <f t="shared" ref="S373:S424" ca="1" si="41">+IF(ISERROR(S131/O131-1),0,S131/O131-1)</f>
        <v>-8.0854981836163686E-3</v>
      </c>
      <c r="T373" s="310">
        <f t="shared" ref="T373:T424" ca="1" si="42">+IF(ISERROR(T131/P131-1),0,T131/P131-1)</f>
        <v>1.9869228061306643E-3</v>
      </c>
      <c r="Z373" s="301">
        <f t="shared" si="33"/>
        <v>45170</v>
      </c>
      <c r="AA373" s="308">
        <f t="shared" ref="AA373:AA424" ca="1" si="43">+IF(ISERROR(AA131/W131-1),0,AA131/W131-1)</f>
        <v>0</v>
      </c>
      <c r="AB373" s="311">
        <f t="shared" ref="AB373:AB424" ca="1" si="44">+IF(ISERROR(AB131/X131-1),0,AB131/X131-1)</f>
        <v>1.7754021977145484E-4</v>
      </c>
      <c r="AC373" s="311">
        <f t="shared" ref="AC373:AC424" ca="1" si="45">+IF(ISERROR(AC131/Y131-1),0,AC131/Y131-1)</f>
        <v>-7.1795805367046439E-3</v>
      </c>
      <c r="AD373" s="310">
        <f t="shared" ref="AD373:AD424" ca="1" si="46">+IF(ISERROR(AD131/Z131-1),0,AD131/Z131-1)</f>
        <v>3.1572259481662535E-3</v>
      </c>
    </row>
    <row r="374" spans="6:30">
      <c r="F374" s="301">
        <f t="shared" si="34"/>
        <v>45200</v>
      </c>
      <c r="G374" s="308">
        <f t="shared" ca="1" si="35"/>
        <v>0</v>
      </c>
      <c r="H374" s="311">
        <f t="shared" ca="1" si="36"/>
        <v>1.7708312181818897E-4</v>
      </c>
      <c r="I374" s="311">
        <f t="shared" ca="1" si="37"/>
        <v>-5.5038192939123043E-3</v>
      </c>
      <c r="J374" s="310">
        <f t="shared" ca="1" si="38"/>
        <v>1.6439250480295708E-3</v>
      </c>
      <c r="P374" s="301">
        <f t="shared" ref="P374:P424" si="47">+L132</f>
        <v>45200</v>
      </c>
      <c r="Q374" s="308">
        <f t="shared" ca="1" si="39"/>
        <v>0</v>
      </c>
      <c r="R374" s="311">
        <f t="shared" ca="1" si="40"/>
        <v>1.7716920693877647E-4</v>
      </c>
      <c r="S374" s="311">
        <f t="shared" ca="1" si="41"/>
        <v>-5.6369225798481581E-3</v>
      </c>
      <c r="T374" s="310">
        <f t="shared" ca="1" si="42"/>
        <v>1.8972612775738362E-3</v>
      </c>
      <c r="Z374" s="301">
        <f t="shared" ref="Z374:Z424" si="48">+V132</f>
        <v>45200</v>
      </c>
      <c r="AA374" s="308">
        <f t="shared" ca="1" si="43"/>
        <v>0</v>
      </c>
      <c r="AB374" s="311">
        <f t="shared" ca="1" si="44"/>
        <v>1.7752045394447968E-4</v>
      </c>
      <c r="AC374" s="311">
        <f t="shared" ca="1" si="45"/>
        <v>-4.4425778558108142E-3</v>
      </c>
      <c r="AD374" s="310">
        <f t="shared" ca="1" si="46"/>
        <v>3.0183722191676754E-3</v>
      </c>
    </row>
    <row r="375" spans="6:30">
      <c r="F375" s="301">
        <f t="shared" si="34"/>
        <v>45231</v>
      </c>
      <c r="G375" s="308">
        <f t="shared" ca="1" si="35"/>
        <v>0</v>
      </c>
      <c r="H375" s="311">
        <f t="shared" ca="1" si="36"/>
        <v>1.7744767585448074E-4</v>
      </c>
      <c r="I375" s="311">
        <f t="shared" ca="1" si="37"/>
        <v>-2.9104796469189287E-3</v>
      </c>
      <c r="J375" s="310">
        <f t="shared" ca="1" si="38"/>
        <v>1.7188851828500162E-3</v>
      </c>
      <c r="P375" s="301">
        <f t="shared" si="47"/>
        <v>45231</v>
      </c>
      <c r="Q375" s="308">
        <f t="shared" ca="1" si="39"/>
        <v>0</v>
      </c>
      <c r="R375" s="311">
        <f t="shared" ca="1" si="40"/>
        <v>1.7753543916465553E-4</v>
      </c>
      <c r="S375" s="311">
        <f t="shared" ca="1" si="41"/>
        <v>-2.9781631809131515E-3</v>
      </c>
      <c r="T375" s="310">
        <f t="shared" ca="1" si="42"/>
        <v>3.8362643298677224E-3</v>
      </c>
      <c r="Z375" s="301">
        <f t="shared" si="48"/>
        <v>45231</v>
      </c>
      <c r="AA375" s="308">
        <f t="shared" ca="1" si="43"/>
        <v>0</v>
      </c>
      <c r="AB375" s="311">
        <f t="shared" ca="1" si="44"/>
        <v>1.7745138646785286E-4</v>
      </c>
      <c r="AC375" s="311">
        <f t="shared" ca="1" si="45"/>
        <v>-1.2888253803081673E-3</v>
      </c>
      <c r="AD375" s="310">
        <f t="shared" ca="1" si="46"/>
        <v>4.038009214819116E-3</v>
      </c>
    </row>
    <row r="376" spans="6:30">
      <c r="F376" s="301">
        <f t="shared" si="34"/>
        <v>45261</v>
      </c>
      <c r="G376" s="308">
        <f t="shared" ca="1" si="35"/>
        <v>0</v>
      </c>
      <c r="H376" s="311">
        <f t="shared" ca="1" si="36"/>
        <v>1.7722185564617021E-4</v>
      </c>
      <c r="I376" s="311">
        <f t="shared" ca="1" si="37"/>
        <v>-4.6169237223101511E-3</v>
      </c>
      <c r="J376" s="310">
        <f t="shared" ca="1" si="38"/>
        <v>2.4929553939589955E-3</v>
      </c>
      <c r="P376" s="301">
        <f t="shared" si="47"/>
        <v>45261</v>
      </c>
      <c r="Q376" s="308">
        <f t="shared" ca="1" si="39"/>
        <v>0</v>
      </c>
      <c r="R376" s="311">
        <f t="shared" ca="1" si="40"/>
        <v>1.7739235778124751E-4</v>
      </c>
      <c r="S376" s="311">
        <f t="shared" ca="1" si="41"/>
        <v>-4.984285242929265E-3</v>
      </c>
      <c r="T376" s="310">
        <f t="shared" ca="1" si="42"/>
        <v>1.8815405161571874E-3</v>
      </c>
      <c r="Z376" s="301">
        <f t="shared" si="48"/>
        <v>45261</v>
      </c>
      <c r="AA376" s="308">
        <f t="shared" ca="1" si="43"/>
        <v>0</v>
      </c>
      <c r="AB376" s="311">
        <f t="shared" ca="1" si="44"/>
        <v>1.7754960975957523E-4</v>
      </c>
      <c r="AC376" s="311">
        <f t="shared" ca="1" si="45"/>
        <v>-3.794346619463651E-3</v>
      </c>
      <c r="AD376" s="310">
        <f t="shared" ca="1" si="46"/>
        <v>4.0316682176291252E-3</v>
      </c>
    </row>
    <row r="377" spans="6:30">
      <c r="F377" s="301">
        <f t="shared" si="34"/>
        <v>45292</v>
      </c>
      <c r="G377" s="308">
        <f t="shared" ca="1" si="35"/>
        <v>0</v>
      </c>
      <c r="H377" s="311">
        <f t="shared" ca="1" si="36"/>
        <v>9.7917169974426344E-5</v>
      </c>
      <c r="I377" s="311">
        <f t="shared" ca="1" si="37"/>
        <v>-2.2659299278393608E-3</v>
      </c>
      <c r="J377" s="310">
        <f t="shared" ca="1" si="38"/>
        <v>2.4749891666173696E-3</v>
      </c>
      <c r="P377" s="301">
        <f t="shared" si="47"/>
        <v>45292</v>
      </c>
      <c r="Q377" s="308">
        <f t="shared" ca="1" si="39"/>
        <v>0</v>
      </c>
      <c r="R377" s="311">
        <f t="shared" ca="1" si="40"/>
        <v>9.7891565755015009E-5</v>
      </c>
      <c r="S377" s="311">
        <f t="shared" ca="1" si="41"/>
        <v>-2.3394921880302011E-3</v>
      </c>
      <c r="T377" s="310">
        <f t="shared" ca="1" si="42"/>
        <v>2.7606631857408637E-3</v>
      </c>
      <c r="Z377" s="301">
        <f t="shared" si="48"/>
        <v>45292</v>
      </c>
      <c r="AA377" s="308">
        <f t="shared" ca="1" si="43"/>
        <v>0</v>
      </c>
      <c r="AB377" s="311">
        <f t="shared" ca="1" si="44"/>
        <v>9.8217980522008475E-5</v>
      </c>
      <c r="AC377" s="311">
        <f t="shared" ca="1" si="45"/>
        <v>-1.096121829680774E-3</v>
      </c>
      <c r="AD377" s="310">
        <f t="shared" ca="1" si="46"/>
        <v>2.9443082155702349E-3</v>
      </c>
    </row>
    <row r="378" spans="6:30">
      <c r="F378" s="301">
        <f t="shared" si="34"/>
        <v>45323</v>
      </c>
      <c r="G378" s="308">
        <f t="shared" ca="1" si="35"/>
        <v>0</v>
      </c>
      <c r="H378" s="311">
        <f t="shared" ca="1" si="36"/>
        <v>9.8284801942849498E-5</v>
      </c>
      <c r="I378" s="311">
        <f t="shared" ca="1" si="37"/>
        <v>-2.3259999859301939E-3</v>
      </c>
      <c r="J378" s="310">
        <f t="shared" ca="1" si="38"/>
        <v>1.7646771505235304E-3</v>
      </c>
      <c r="P378" s="301">
        <f t="shared" si="47"/>
        <v>45323</v>
      </c>
      <c r="Q378" s="308">
        <f t="shared" ca="1" si="39"/>
        <v>0</v>
      </c>
      <c r="R378" s="311">
        <f t="shared" ca="1" si="40"/>
        <v>9.8152000731266398E-5</v>
      </c>
      <c r="S378" s="311">
        <f t="shared" ca="1" si="41"/>
        <v>-2.3452921752353806E-3</v>
      </c>
      <c r="T378" s="310">
        <f t="shared" ca="1" si="42"/>
        <v>2.9467858426954763E-3</v>
      </c>
      <c r="Z378" s="301">
        <f t="shared" si="48"/>
        <v>45323</v>
      </c>
      <c r="AA378" s="308">
        <f t="shared" ca="1" si="43"/>
        <v>0</v>
      </c>
      <c r="AB378" s="311">
        <f t="shared" ca="1" si="44"/>
        <v>9.8267675726182446E-5</v>
      </c>
      <c r="AC378" s="311">
        <f t="shared" ca="1" si="45"/>
        <v>-9.3713707839615523E-4</v>
      </c>
      <c r="AD378" s="310">
        <f t="shared" ca="1" si="46"/>
        <v>3.1553251836740071E-3</v>
      </c>
    </row>
    <row r="379" spans="6:30">
      <c r="F379" s="301">
        <f t="shared" si="34"/>
        <v>45352</v>
      </c>
      <c r="G379" s="308">
        <f t="shared" ca="1" si="35"/>
        <v>0</v>
      </c>
      <c r="H379" s="311">
        <f t="shared" ca="1" si="36"/>
        <v>9.7956555084932617E-5</v>
      </c>
      <c r="I379" s="311">
        <f t="shared" ca="1" si="37"/>
        <v>-1.8201724535675812E-3</v>
      </c>
      <c r="J379" s="310">
        <f t="shared" ca="1" si="38"/>
        <v>1.6309812055024242E-3</v>
      </c>
      <c r="P379" s="301">
        <f t="shared" si="47"/>
        <v>45352</v>
      </c>
      <c r="Q379" s="308">
        <f t="shared" ca="1" si="39"/>
        <v>0</v>
      </c>
      <c r="R379" s="311">
        <f t="shared" ca="1" si="40"/>
        <v>9.7859294870827895E-5</v>
      </c>
      <c r="S379" s="311">
        <f t="shared" ca="1" si="41"/>
        <v>-1.7217824274479154E-3</v>
      </c>
      <c r="T379" s="310">
        <f t="shared" ca="1" si="42"/>
        <v>1.7862788241211902E-3</v>
      </c>
      <c r="Z379" s="301">
        <f t="shared" si="48"/>
        <v>45352</v>
      </c>
      <c r="AA379" s="308">
        <f t="shared" ca="1" si="43"/>
        <v>0</v>
      </c>
      <c r="AB379" s="311">
        <f t="shared" ca="1" si="44"/>
        <v>9.8239714502179609E-5</v>
      </c>
      <c r="AC379" s="311">
        <f t="shared" ca="1" si="45"/>
        <v>-9.0689564112844678E-4</v>
      </c>
      <c r="AD379" s="310">
        <f t="shared" ca="1" si="46"/>
        <v>2.9471159785618983E-3</v>
      </c>
    </row>
    <row r="380" spans="6:30">
      <c r="F380" s="301">
        <f t="shared" si="34"/>
        <v>45383</v>
      </c>
      <c r="G380" s="308">
        <f t="shared" ca="1" si="35"/>
        <v>0</v>
      </c>
      <c r="H380" s="311">
        <f t="shared" ca="1" si="36"/>
        <v>9.800720409547381E-5</v>
      </c>
      <c r="I380" s="311">
        <f t="shared" ca="1" si="37"/>
        <v>-3.815614737125439E-3</v>
      </c>
      <c r="J380" s="310">
        <f t="shared" ca="1" si="38"/>
        <v>2.5969756362191898E-3</v>
      </c>
      <c r="P380" s="301">
        <f t="shared" si="47"/>
        <v>45383</v>
      </c>
      <c r="Q380" s="308">
        <f t="shared" ca="1" si="39"/>
        <v>0</v>
      </c>
      <c r="R380" s="311">
        <f t="shared" ca="1" si="40"/>
        <v>9.8181026567223384E-5</v>
      </c>
      <c r="S380" s="311">
        <f t="shared" ca="1" si="41"/>
        <v>-3.7301475416153806E-3</v>
      </c>
      <c r="T380" s="310">
        <f t="shared" ca="1" si="42"/>
        <v>2.236445980598134E-3</v>
      </c>
      <c r="Z380" s="301">
        <f t="shared" si="48"/>
        <v>45383</v>
      </c>
      <c r="AA380" s="308">
        <f t="shared" ca="1" si="43"/>
        <v>0</v>
      </c>
      <c r="AB380" s="311">
        <f t="shared" ca="1" si="44"/>
        <v>9.8273878934795889E-5</v>
      </c>
      <c r="AC380" s="311">
        <f t="shared" ca="1" si="45"/>
        <v>-2.3238773633964538E-3</v>
      </c>
      <c r="AD380" s="310">
        <f t="shared" ca="1" si="46"/>
        <v>4.1260469294714941E-3</v>
      </c>
    </row>
    <row r="381" spans="6:30">
      <c r="F381" s="301">
        <f t="shared" ref="F381" si="49">+B139</f>
        <v>45413</v>
      </c>
      <c r="G381" s="308">
        <f t="shared" ref="G381" ca="1" si="50">+IF(ISERROR(G139/C139-1),0,G139/C139-1)</f>
        <v>0</v>
      </c>
      <c r="H381" s="311">
        <f t="shared" ref="H381" ca="1" si="51">+IF(ISERROR(H139/D139-1),0,H139/D139-1)</f>
        <v>9.8169694747518577E-5</v>
      </c>
      <c r="I381" s="311">
        <f t="shared" ref="I381" ca="1" si="52">+IF(ISERROR(I139/E139-1),0,I139/E139-1)</f>
        <v>-6.5730984970027162E-3</v>
      </c>
      <c r="J381" s="310">
        <f t="shared" ref="J381" ca="1" si="53">+IF(ISERROR(J139/F139-1),0,J139/F139-1)</f>
        <v>8.2938287505029962E-4</v>
      </c>
      <c r="P381" s="301">
        <f t="shared" si="47"/>
        <v>45413</v>
      </c>
      <c r="Q381" s="308">
        <f t="shared" ca="1" si="39"/>
        <v>0</v>
      </c>
      <c r="R381" s="311">
        <f t="shared" ca="1" si="40"/>
        <v>9.9211580333102845E-5</v>
      </c>
      <c r="S381" s="311">
        <f t="shared" ca="1" si="41"/>
        <v>-9.9709091078236112E-3</v>
      </c>
      <c r="T381" s="310">
        <f t="shared" ca="1" si="42"/>
        <v>1.0392609699769073E-2</v>
      </c>
      <c r="Z381" s="301">
        <f t="shared" si="48"/>
        <v>45413</v>
      </c>
      <c r="AA381" s="308">
        <f t="shared" ca="1" si="43"/>
        <v>0</v>
      </c>
      <c r="AB381" s="311">
        <f t="shared" ca="1" si="44"/>
        <v>9.8291599825550691E-5</v>
      </c>
      <c r="AC381" s="311">
        <f t="shared" ca="1" si="45"/>
        <v>-7.1821824498594644E-3</v>
      </c>
      <c r="AD381" s="310">
        <f t="shared" ca="1" si="46"/>
        <v>2.0889413682545488E-3</v>
      </c>
    </row>
    <row r="382" spans="6:30">
      <c r="F382" s="301">
        <f t="shared" ref="F382:F403" si="54">+B140</f>
        <v>45444</v>
      </c>
      <c r="G382" s="308">
        <f t="shared" ref="G382:G403" ca="1" si="55">+IF(ISERROR(G140/C140-1),0,G140/C140-1)</f>
        <v>0</v>
      </c>
      <c r="H382" s="311">
        <f t="shared" ref="H382:H403" ca="1" si="56">+IF(ISERROR(H140/D140-1),0,H140/D140-1)</f>
        <v>9.800868851073119E-5</v>
      </c>
      <c r="I382" s="311">
        <f t="shared" ref="I382:I403" ca="1" si="57">+IF(ISERROR(I140/E140-1),0,I140/E140-1)</f>
        <v>-7.7840686562060668E-3</v>
      </c>
      <c r="J382" s="310">
        <f t="shared" ref="J382:J403" ca="1" si="58">+IF(ISERROR(J140/F140-1),0,J140/F140-1)</f>
        <v>1.8164519369177068E-3</v>
      </c>
      <c r="P382" s="301">
        <f t="shared" si="47"/>
        <v>45444</v>
      </c>
      <c r="Q382" s="308">
        <f t="shared" ca="1" si="39"/>
        <v>0</v>
      </c>
      <c r="R382" s="311">
        <f t="shared" ca="1" si="40"/>
        <v>9.8038620444773628E-5</v>
      </c>
      <c r="S382" s="311">
        <f t="shared" ca="1" si="41"/>
        <v>-8.4791686914168496E-3</v>
      </c>
      <c r="T382" s="310">
        <f t="shared" ca="1" si="42"/>
        <v>3.0019207617986154E-3</v>
      </c>
      <c r="Z382" s="301">
        <f t="shared" si="48"/>
        <v>45444</v>
      </c>
      <c r="AA382" s="308">
        <f t="shared" ca="1" si="43"/>
        <v>0</v>
      </c>
      <c r="AB382" s="311">
        <f t="shared" ca="1" si="44"/>
        <v>9.8399780527280711E-5</v>
      </c>
      <c r="AC382" s="311">
        <f t="shared" ca="1" si="45"/>
        <v>-6.1423325207489166E-3</v>
      </c>
      <c r="AD382" s="310">
        <f t="shared" ca="1" si="46"/>
        <v>3.2000487926282517E-3</v>
      </c>
    </row>
    <row r="383" spans="6:30">
      <c r="F383" s="301">
        <f t="shared" si="54"/>
        <v>45474</v>
      </c>
      <c r="G383" s="308">
        <f t="shared" ca="1" si="55"/>
        <v>0</v>
      </c>
      <c r="H383" s="311">
        <f t="shared" ca="1" si="56"/>
        <v>9.7992747077890741E-5</v>
      </c>
      <c r="I383" s="311">
        <f t="shared" ca="1" si="57"/>
        <v>-6.8201546622557174E-3</v>
      </c>
      <c r="J383" s="310">
        <f t="shared" ca="1" si="58"/>
        <v>3.3906758811199644E-3</v>
      </c>
      <c r="P383" s="301">
        <f t="shared" si="47"/>
        <v>45474</v>
      </c>
      <c r="Q383" s="308">
        <f t="shared" ca="1" si="39"/>
        <v>0</v>
      </c>
      <c r="R383" s="311">
        <f t="shared" ca="1" si="40"/>
        <v>9.7980958650323302E-5</v>
      </c>
      <c r="S383" s="311">
        <f t="shared" ca="1" si="41"/>
        <v>-7.1379767127650595E-3</v>
      </c>
      <c r="T383" s="310">
        <f t="shared" ca="1" si="42"/>
        <v>2.8617579255798553E-3</v>
      </c>
      <c r="Z383" s="301">
        <f t="shared" si="48"/>
        <v>45474</v>
      </c>
      <c r="AA383" s="308">
        <f t="shared" ca="1" si="43"/>
        <v>0</v>
      </c>
      <c r="AB383" s="311">
        <f t="shared" ca="1" si="44"/>
        <v>9.8276465259283796E-5</v>
      </c>
      <c r="AC383" s="311">
        <f t="shared" ca="1" si="45"/>
        <v>-5.2521621601742119E-3</v>
      </c>
      <c r="AD383" s="310">
        <f t="shared" ca="1" si="46"/>
        <v>3.167824258293761E-3</v>
      </c>
    </row>
    <row r="384" spans="6:30">
      <c r="F384" s="301">
        <f t="shared" si="54"/>
        <v>45505</v>
      </c>
      <c r="G384" s="308">
        <f t="shared" ca="1" si="55"/>
        <v>0</v>
      </c>
      <c r="H384" s="311">
        <f t="shared" ca="1" si="56"/>
        <v>9.8229180155229301E-5</v>
      </c>
      <c r="I384" s="311">
        <f t="shared" ca="1" si="57"/>
        <v>-7.6308076133025926E-3</v>
      </c>
      <c r="J384" s="310">
        <f t="shared" ca="1" si="58"/>
        <v>8.3227715705147531E-4</v>
      </c>
      <c r="P384" s="301">
        <f t="shared" si="47"/>
        <v>45505</v>
      </c>
      <c r="Q384" s="308">
        <f t="shared" ca="1" si="39"/>
        <v>0</v>
      </c>
      <c r="R384" s="311">
        <f t="shared" ca="1" si="40"/>
        <v>9.8050568920760028E-5</v>
      </c>
      <c r="S384" s="311">
        <f t="shared" ca="1" si="41"/>
        <v>-6.3031118108051176E-3</v>
      </c>
      <c r="T384" s="310">
        <f t="shared" ca="1" si="42"/>
        <v>1.9617959780262595E-3</v>
      </c>
      <c r="Z384" s="301">
        <f t="shared" si="48"/>
        <v>45505</v>
      </c>
      <c r="AA384" s="308">
        <f t="shared" ca="1" si="43"/>
        <v>0</v>
      </c>
      <c r="AB384" s="311">
        <f t="shared" ca="1" si="44"/>
        <v>9.8372311722494388E-5</v>
      </c>
      <c r="AC384" s="311">
        <f t="shared" ca="1" si="45"/>
        <v>-5.2823174531402284E-3</v>
      </c>
      <c r="AD384" s="310">
        <f t="shared" ca="1" si="46"/>
        <v>3.0278668940695308E-3</v>
      </c>
    </row>
    <row r="385" spans="6:30">
      <c r="F385" s="301">
        <f t="shared" si="54"/>
        <v>45536</v>
      </c>
      <c r="G385" s="308">
        <f t="shared" ca="1" si="55"/>
        <v>0</v>
      </c>
      <c r="H385" s="311">
        <f t="shared" ca="1" si="56"/>
        <v>9.7944439729102939E-5</v>
      </c>
      <c r="I385" s="311">
        <f t="shared" ca="1" si="57"/>
        <v>-7.1148246282106697E-3</v>
      </c>
      <c r="J385" s="310">
        <f t="shared" ca="1" si="58"/>
        <v>4.4126945833340425E-3</v>
      </c>
      <c r="P385" s="301">
        <f t="shared" si="47"/>
        <v>45536</v>
      </c>
      <c r="Q385" s="308">
        <f t="shared" ca="1" si="39"/>
        <v>0</v>
      </c>
      <c r="R385" s="311">
        <f t="shared" ca="1" si="40"/>
        <v>9.7998775700824936E-5</v>
      </c>
      <c r="S385" s="311">
        <f t="shared" ca="1" si="41"/>
        <v>-6.2720752353616627E-3</v>
      </c>
      <c r="T385" s="310">
        <f t="shared" ca="1" si="42"/>
        <v>2.9785762021008466E-3</v>
      </c>
      <c r="Z385" s="301">
        <f t="shared" si="48"/>
        <v>45536</v>
      </c>
      <c r="AA385" s="308">
        <f t="shared" ca="1" si="43"/>
        <v>0</v>
      </c>
      <c r="AB385" s="311">
        <f t="shared" ca="1" si="44"/>
        <v>9.8142871847395341E-5</v>
      </c>
      <c r="AC385" s="311">
        <f t="shared" ca="1" si="45"/>
        <v>-5.8353916355798896E-3</v>
      </c>
      <c r="AD385" s="310">
        <f t="shared" ca="1" si="46"/>
        <v>2.107995996794898E-3</v>
      </c>
    </row>
    <row r="386" spans="6:30">
      <c r="F386" s="301">
        <f t="shared" si="54"/>
        <v>45566</v>
      </c>
      <c r="G386" s="308">
        <f t="shared" ca="1" si="55"/>
        <v>0</v>
      </c>
      <c r="H386" s="311">
        <f t="shared" ca="1" si="56"/>
        <v>9.7866528182777301E-5</v>
      </c>
      <c r="I386" s="311">
        <f t="shared" ca="1" si="57"/>
        <v>-5.1890991273549902E-3</v>
      </c>
      <c r="J386" s="310">
        <f t="shared" ca="1" si="58"/>
        <v>1.649689972869739E-3</v>
      </c>
      <c r="P386" s="301">
        <f t="shared" si="47"/>
        <v>45566</v>
      </c>
      <c r="Q386" s="308">
        <f t="shared" ca="1" si="39"/>
        <v>0</v>
      </c>
      <c r="R386" s="311">
        <f t="shared" ca="1" si="40"/>
        <v>9.7933567001273758E-5</v>
      </c>
      <c r="S386" s="311">
        <f t="shared" ca="1" si="41"/>
        <v>-5.2867882957595702E-3</v>
      </c>
      <c r="T386" s="310">
        <f t="shared" ca="1" si="42"/>
        <v>3.7786844061002967E-3</v>
      </c>
      <c r="Z386" s="301">
        <f t="shared" si="48"/>
        <v>45566</v>
      </c>
      <c r="AA386" s="308">
        <f t="shared" ca="1" si="43"/>
        <v>0</v>
      </c>
      <c r="AB386" s="311">
        <f t="shared" ca="1" si="44"/>
        <v>9.8317873277631307E-5</v>
      </c>
      <c r="AC386" s="311">
        <f t="shared" ca="1" si="45"/>
        <v>-4.2530507073923474E-3</v>
      </c>
      <c r="AD386" s="310">
        <f t="shared" ca="1" si="46"/>
        <v>2.9861845392329389E-3</v>
      </c>
    </row>
    <row r="387" spans="6:30">
      <c r="F387" s="301">
        <f t="shared" si="54"/>
        <v>45597</v>
      </c>
      <c r="G387" s="308">
        <f t="shared" ca="1" si="55"/>
        <v>0</v>
      </c>
      <c r="H387" s="311">
        <f t="shared" ca="1" si="56"/>
        <v>9.7964763976943203E-5</v>
      </c>
      <c r="I387" s="311">
        <f t="shared" ca="1" si="57"/>
        <v>-2.577593901343711E-3</v>
      </c>
      <c r="J387" s="310">
        <f t="shared" ca="1" si="58"/>
        <v>1.6682256504865212E-3</v>
      </c>
      <c r="P387" s="301">
        <f t="shared" si="47"/>
        <v>45597</v>
      </c>
      <c r="Q387" s="308">
        <f t="shared" ca="1" si="39"/>
        <v>0</v>
      </c>
      <c r="R387" s="311">
        <f t="shared" ca="1" si="40"/>
        <v>9.7888493483910821E-5</v>
      </c>
      <c r="S387" s="311">
        <f t="shared" ca="1" si="41"/>
        <v>-2.3455072445793812E-3</v>
      </c>
      <c r="T387" s="310">
        <f t="shared" ca="1" si="42"/>
        <v>4.7313800205777135E-3</v>
      </c>
      <c r="Z387" s="301">
        <f t="shared" si="48"/>
        <v>45597</v>
      </c>
      <c r="AA387" s="308">
        <f t="shared" ca="1" si="43"/>
        <v>0</v>
      </c>
      <c r="AB387" s="311">
        <f t="shared" ca="1" si="44"/>
        <v>9.8350558977111646E-5</v>
      </c>
      <c r="AC387" s="311">
        <f t="shared" ca="1" si="45"/>
        <v>-1.0626437969243341E-3</v>
      </c>
      <c r="AD387" s="310">
        <f t="shared" ca="1" si="46"/>
        <v>4.0881799816627762E-3</v>
      </c>
    </row>
    <row r="388" spans="6:30">
      <c r="F388" s="301">
        <f t="shared" si="54"/>
        <v>45627</v>
      </c>
      <c r="G388" s="308">
        <f t="shared" ca="1" si="55"/>
        <v>0</v>
      </c>
      <c r="H388" s="311">
        <f t="shared" ca="1" si="56"/>
        <v>9.7918274308161912E-5</v>
      </c>
      <c r="I388" s="311">
        <f t="shared" ca="1" si="57"/>
        <v>-4.2320774982725906E-3</v>
      </c>
      <c r="J388" s="310">
        <f t="shared" ca="1" si="58"/>
        <v>2.5109580888353911E-3</v>
      </c>
      <c r="P388" s="301">
        <f t="shared" si="47"/>
        <v>45627</v>
      </c>
      <c r="Q388" s="308">
        <f t="shared" ca="1" si="39"/>
        <v>0</v>
      </c>
      <c r="R388" s="311">
        <f t="shared" ca="1" si="40"/>
        <v>9.781273967135462E-5</v>
      </c>
      <c r="S388" s="311">
        <f t="shared" ca="1" si="41"/>
        <v>-4.5182838307270545E-3</v>
      </c>
      <c r="T388" s="310">
        <f t="shared" ca="1" si="42"/>
        <v>2.8435342463695168E-3</v>
      </c>
      <c r="Z388" s="301">
        <f t="shared" si="48"/>
        <v>45627</v>
      </c>
      <c r="AA388" s="308">
        <f t="shared" ca="1" si="43"/>
        <v>0</v>
      </c>
      <c r="AB388" s="311">
        <f t="shared" ca="1" si="44"/>
        <v>9.8322700573083566E-5</v>
      </c>
      <c r="AC388" s="311">
        <f t="shared" ca="1" si="45"/>
        <v>-2.8258801633651576E-3</v>
      </c>
      <c r="AD388" s="310">
        <f t="shared" ca="1" si="46"/>
        <v>2.9921757419490991E-3</v>
      </c>
    </row>
    <row r="389" spans="6:30">
      <c r="F389" s="301">
        <f t="shared" si="54"/>
        <v>45658</v>
      </c>
      <c r="G389" s="308">
        <f t="shared" ca="1" si="55"/>
        <v>0</v>
      </c>
      <c r="H389" s="311">
        <f t="shared" ca="1" si="56"/>
        <v>-1.675858730112445E-4</v>
      </c>
      <c r="I389" s="311">
        <f t="shared" ca="1" si="57"/>
        <v>-2.7982897615580482E-3</v>
      </c>
      <c r="J389" s="310">
        <f t="shared" ca="1" si="58"/>
        <v>2.4115986511457077E-3</v>
      </c>
      <c r="P389" s="301">
        <f t="shared" si="47"/>
        <v>45658</v>
      </c>
      <c r="Q389" s="308">
        <f t="shared" ca="1" si="39"/>
        <v>0</v>
      </c>
      <c r="R389" s="311">
        <f t="shared" ca="1" si="40"/>
        <v>-1.676673190857958E-4</v>
      </c>
      <c r="S389" s="311">
        <f t="shared" ca="1" si="41"/>
        <v>-2.8481158379840554E-3</v>
      </c>
      <c r="T389" s="310">
        <f t="shared" ca="1" si="42"/>
        <v>3.7136389764840239E-3</v>
      </c>
      <c r="Z389" s="301">
        <f t="shared" si="48"/>
        <v>45658</v>
      </c>
      <c r="AA389" s="308">
        <f t="shared" ca="1" si="43"/>
        <v>0</v>
      </c>
      <c r="AB389" s="311">
        <f t="shared" ca="1" si="44"/>
        <v>-1.6718035872964609E-4</v>
      </c>
      <c r="AC389" s="311">
        <f t="shared" ca="1" si="45"/>
        <v>-1.2878725020817328E-3</v>
      </c>
      <c r="AD389" s="310">
        <f t="shared" ca="1" si="46"/>
        <v>4.8944745499304165E-3</v>
      </c>
    </row>
    <row r="390" spans="6:30">
      <c r="F390" s="301">
        <f t="shared" si="54"/>
        <v>45689</v>
      </c>
      <c r="G390" s="308">
        <f t="shared" ca="1" si="55"/>
        <v>0</v>
      </c>
      <c r="H390" s="311">
        <f t="shared" ca="1" si="56"/>
        <v>-1.6748203510097426E-4</v>
      </c>
      <c r="I390" s="311">
        <f t="shared" ca="1" si="57"/>
        <v>-2.5723564475013116E-3</v>
      </c>
      <c r="J390" s="310">
        <f t="shared" ca="1" si="58"/>
        <v>1.7952864182126937E-3</v>
      </c>
      <c r="P390" s="301">
        <f t="shared" si="47"/>
        <v>45689</v>
      </c>
      <c r="Q390" s="308">
        <f t="shared" ca="1" si="39"/>
        <v>0</v>
      </c>
      <c r="R390" s="311">
        <f t="shared" ca="1" si="40"/>
        <v>-1.6757175134263225E-4</v>
      </c>
      <c r="S390" s="311">
        <f t="shared" ca="1" si="41"/>
        <v>-2.547497334848603E-3</v>
      </c>
      <c r="T390" s="310">
        <f t="shared" ca="1" si="42"/>
        <v>2.0063049476544137E-3</v>
      </c>
      <c r="Z390" s="301">
        <f t="shared" si="48"/>
        <v>45689</v>
      </c>
      <c r="AA390" s="308">
        <f t="shared" ca="1" si="43"/>
        <v>0</v>
      </c>
      <c r="AB390" s="311">
        <f t="shared" ca="1" si="44"/>
        <v>-1.6726114159260064E-4</v>
      </c>
      <c r="AC390" s="311">
        <f t="shared" ca="1" si="45"/>
        <v>-1.1093736720875214E-3</v>
      </c>
      <c r="AD390" s="310">
        <f t="shared" ca="1" si="46"/>
        <v>3.2639840776749196E-3</v>
      </c>
    </row>
    <row r="391" spans="6:30">
      <c r="F391" s="301">
        <f t="shared" si="54"/>
        <v>45717</v>
      </c>
      <c r="G391" s="308">
        <f t="shared" ca="1" si="55"/>
        <v>0</v>
      </c>
      <c r="H391" s="311">
        <f t="shared" ca="1" si="56"/>
        <v>-1.6754192103962673E-4</v>
      </c>
      <c r="I391" s="311">
        <f t="shared" ca="1" si="57"/>
        <v>-2.5478700967954682E-3</v>
      </c>
      <c r="J391" s="310">
        <f t="shared" ca="1" si="58"/>
        <v>1.6167812537986048E-3</v>
      </c>
      <c r="P391" s="301">
        <f t="shared" si="47"/>
        <v>45717</v>
      </c>
      <c r="Q391" s="308">
        <f t="shared" ca="1" si="39"/>
        <v>0</v>
      </c>
      <c r="R391" s="311">
        <f t="shared" ca="1" si="40"/>
        <v>-1.6754082620884514E-4</v>
      </c>
      <c r="S391" s="311">
        <f t="shared" ca="1" si="41"/>
        <v>-2.4739949536625172E-3</v>
      </c>
      <c r="T391" s="310">
        <f t="shared" ca="1" si="42"/>
        <v>1.8830728584531276E-3</v>
      </c>
      <c r="Z391" s="301">
        <f t="shared" si="48"/>
        <v>45717</v>
      </c>
      <c r="AA391" s="308">
        <f t="shared" ca="1" si="43"/>
        <v>0</v>
      </c>
      <c r="AB391" s="311">
        <f t="shared" ca="1" si="44"/>
        <v>-1.6729411281612983E-4</v>
      </c>
      <c r="AC391" s="311">
        <f t="shared" ca="1" si="45"/>
        <v>-9.800916276281324E-4</v>
      </c>
      <c r="AD391" s="310">
        <f t="shared" ca="1" si="46"/>
        <v>4.9114381797843443E-3</v>
      </c>
    </row>
    <row r="392" spans="6:30">
      <c r="F392" s="301">
        <f t="shared" si="54"/>
        <v>45748</v>
      </c>
      <c r="G392" s="308">
        <f t="shared" ca="1" si="55"/>
        <v>0</v>
      </c>
      <c r="H392" s="311">
        <f t="shared" ca="1" si="56"/>
        <v>-1.6756253144711852E-4</v>
      </c>
      <c r="I392" s="311">
        <f t="shared" ca="1" si="57"/>
        <v>-5.666214787365953E-3</v>
      </c>
      <c r="J392" s="310">
        <f t="shared" ca="1" si="58"/>
        <v>2.0832777732910923E-3</v>
      </c>
      <c r="P392" s="301">
        <f t="shared" si="47"/>
        <v>45748</v>
      </c>
      <c r="Q392" s="308">
        <f t="shared" ca="1" si="39"/>
        <v>0</v>
      </c>
      <c r="R392" s="311">
        <f t="shared" ca="1" si="40"/>
        <v>-1.6749337247623508E-4</v>
      </c>
      <c r="S392" s="311">
        <f t="shared" ca="1" si="41"/>
        <v>-5.7255851954087778E-3</v>
      </c>
      <c r="T392" s="310">
        <f t="shared" ca="1" si="42"/>
        <v>1.960202431296354E-3</v>
      </c>
      <c r="Z392" s="301">
        <f t="shared" si="48"/>
        <v>45748</v>
      </c>
      <c r="AA392" s="308">
        <f t="shared" ca="1" si="43"/>
        <v>0</v>
      </c>
      <c r="AB392" s="311">
        <f t="shared" ca="1" si="44"/>
        <v>-1.670685234942404E-4</v>
      </c>
      <c r="AC392" s="311">
        <f t="shared" ca="1" si="45"/>
        <v>-5.1487774000739117E-3</v>
      </c>
      <c r="AD392" s="310">
        <f t="shared" ca="1" si="46"/>
        <v>3.1685521321940247E-3</v>
      </c>
    </row>
    <row r="393" spans="6:30">
      <c r="F393" s="301">
        <f t="shared" si="54"/>
        <v>45778</v>
      </c>
      <c r="G393" s="308">
        <f t="shared" ca="1" si="55"/>
        <v>0</v>
      </c>
      <c r="H393" s="311">
        <f t="shared" ca="1" si="56"/>
        <v>-1.6722632398480375E-4</v>
      </c>
      <c r="I393" s="311">
        <f t="shared" ca="1" si="57"/>
        <v>-9.2482045402849655E-3</v>
      </c>
      <c r="J393" s="310">
        <f t="shared" ca="1" si="58"/>
        <v>8.8288176260264972E-3</v>
      </c>
      <c r="P393" s="301">
        <f t="shared" si="47"/>
        <v>45778</v>
      </c>
      <c r="Q393" s="308">
        <f t="shared" ca="1" si="39"/>
        <v>0</v>
      </c>
      <c r="R393" s="311">
        <f t="shared" ca="1" si="40"/>
        <v>-1.674896738541598E-4</v>
      </c>
      <c r="S393" s="311">
        <f t="shared" ca="1" si="41"/>
        <v>-6.8193937134931604E-3</v>
      </c>
      <c r="T393" s="310">
        <f t="shared" ca="1" si="42"/>
        <v>-0.13140972950680174</v>
      </c>
      <c r="Z393" s="301">
        <f t="shared" si="48"/>
        <v>45778</v>
      </c>
      <c r="AA393" s="308">
        <f t="shared" ca="1" si="43"/>
        <v>0</v>
      </c>
      <c r="AB393" s="311">
        <f t="shared" ca="1" si="44"/>
        <v>-1.6712636080973287E-4</v>
      </c>
      <c r="AC393" s="311">
        <f t="shared" ca="1" si="45"/>
        <v>-5.8064306437730639E-3</v>
      </c>
      <c r="AD393" s="310">
        <f t="shared" ca="1" si="46"/>
        <v>-9.1691191142620809E-2</v>
      </c>
    </row>
    <row r="394" spans="6:30">
      <c r="F394" s="301">
        <f t="shared" si="54"/>
        <v>45809</v>
      </c>
      <c r="G394" s="308">
        <f t="shared" ca="1" si="55"/>
        <v>0</v>
      </c>
      <c r="H394" s="311">
        <f t="shared" ca="1" si="56"/>
        <v>-1.6726196536154259E-4</v>
      </c>
      <c r="I394" s="311">
        <f t="shared" ca="1" si="57"/>
        <v>-8.9545961585968392E-3</v>
      </c>
      <c r="J394" s="310">
        <f t="shared" ca="1" si="58"/>
        <v>1.7959770442996792E-3</v>
      </c>
      <c r="P394" s="301">
        <f t="shared" si="47"/>
        <v>45809</v>
      </c>
      <c r="Q394" s="308">
        <f t="shared" ca="1" si="39"/>
        <v>0</v>
      </c>
      <c r="R394" s="311">
        <f t="shared" ca="1" si="40"/>
        <v>-1.6735323956285075E-4</v>
      </c>
      <c r="S394" s="311">
        <f t="shared" ca="1" si="41"/>
        <v>-9.0681299722003006E-3</v>
      </c>
      <c r="T394" s="310">
        <f t="shared" ca="1" si="42"/>
        <v>0.23364368095460986</v>
      </c>
      <c r="Z394" s="301">
        <f t="shared" si="48"/>
        <v>45809</v>
      </c>
      <c r="AA394" s="308">
        <f t="shared" ca="1" si="43"/>
        <v>0</v>
      </c>
      <c r="AB394" s="311">
        <f t="shared" ca="1" si="44"/>
        <v>-1.6713582117311443E-4</v>
      </c>
      <c r="AC394" s="311">
        <f t="shared" ca="1" si="45"/>
        <v>-6.8509073270149878E-3</v>
      </c>
      <c r="AD394" s="310">
        <f t="shared" ca="1" si="46"/>
        <v>0.45007196975688446</v>
      </c>
    </row>
    <row r="395" spans="6:30">
      <c r="F395" s="301">
        <f t="shared" si="54"/>
        <v>45839</v>
      </c>
      <c r="G395" s="308">
        <f t="shared" ca="1" si="55"/>
        <v>0</v>
      </c>
      <c r="H395" s="311">
        <f t="shared" ca="1" si="56"/>
        <v>-1.6750665534503995E-4</v>
      </c>
      <c r="I395" s="311">
        <f t="shared" ca="1" si="57"/>
        <v>-8.0726718246075801E-3</v>
      </c>
      <c r="J395" s="310">
        <f t="shared" ca="1" si="58"/>
        <v>3.4679362474892006E-3</v>
      </c>
      <c r="P395" s="301">
        <f t="shared" si="47"/>
        <v>45839</v>
      </c>
      <c r="Q395" s="308">
        <f t="shared" ca="1" si="39"/>
        <v>0</v>
      </c>
      <c r="R395" s="311">
        <f t="shared" ca="1" si="40"/>
        <v>-1.6750540895982269E-4</v>
      </c>
      <c r="S395" s="311">
        <f t="shared" ca="1" si="41"/>
        <v>-8.0101023136229799E-3</v>
      </c>
      <c r="T395" s="310">
        <f t="shared" ca="1" si="42"/>
        <v>2.8924364871982799E-3</v>
      </c>
      <c r="Z395" s="301">
        <f t="shared" si="48"/>
        <v>45839</v>
      </c>
      <c r="AA395" s="308">
        <f t="shared" ca="1" si="43"/>
        <v>0</v>
      </c>
      <c r="AB395" s="311">
        <f t="shared" ca="1" si="44"/>
        <v>-1.6708645682883549E-4</v>
      </c>
      <c r="AC395" s="311">
        <f t="shared" ca="1" si="45"/>
        <v>-6.34207758094818E-3</v>
      </c>
      <c r="AD395" s="310">
        <f t="shared" ca="1" si="46"/>
        <v>4.113859020484556E-3</v>
      </c>
    </row>
    <row r="396" spans="6:30">
      <c r="F396" s="301">
        <f t="shared" si="54"/>
        <v>45870</v>
      </c>
      <c r="G396" s="308">
        <f t="shared" ca="1" si="55"/>
        <v>0</v>
      </c>
      <c r="H396" s="311">
        <f t="shared" ca="1" si="56"/>
        <v>-1.6764964770932256E-4</v>
      </c>
      <c r="I396" s="311">
        <f t="shared" ca="1" si="57"/>
        <v>-6.5042065099200075E-3</v>
      </c>
      <c r="J396" s="310">
        <f t="shared" ca="1" si="58"/>
        <v>8.0823774171001617E-4</v>
      </c>
      <c r="P396" s="301">
        <f t="shared" si="47"/>
        <v>45870</v>
      </c>
      <c r="Q396" s="308">
        <f t="shared" ca="1" si="39"/>
        <v>0</v>
      </c>
      <c r="R396" s="311">
        <f t="shared" ca="1" si="40"/>
        <v>-1.6756559643293922E-4</v>
      </c>
      <c r="S396" s="311">
        <f t="shared" ca="1" si="41"/>
        <v>-6.533184734248132E-3</v>
      </c>
      <c r="T396" s="310">
        <f t="shared" ca="1" si="42"/>
        <v>1.947558873669708E-3</v>
      </c>
      <c r="Z396" s="301">
        <f t="shared" si="48"/>
        <v>45870</v>
      </c>
      <c r="AA396" s="308">
        <f t="shared" ca="1" si="43"/>
        <v>0</v>
      </c>
      <c r="AB396" s="311">
        <f t="shared" ca="1" si="44"/>
        <v>-1.6720176816253929E-4</v>
      </c>
      <c r="AC396" s="311">
        <f t="shared" ca="1" si="45"/>
        <v>-4.9104821843233282E-3</v>
      </c>
      <c r="AD396" s="310">
        <f t="shared" ca="1" si="46"/>
        <v>2.9877721190123552E-3</v>
      </c>
    </row>
    <row r="397" spans="6:30">
      <c r="F397" s="301">
        <f t="shared" si="54"/>
        <v>45901</v>
      </c>
      <c r="G397" s="308">
        <f t="shared" ca="1" si="55"/>
        <v>0</v>
      </c>
      <c r="H397" s="311">
        <f t="shared" ca="1" si="56"/>
        <v>-1.6738316011621901E-4</v>
      </c>
      <c r="I397" s="311">
        <f t="shared" ca="1" si="57"/>
        <v>-8.2186586157357855E-3</v>
      </c>
      <c r="J397" s="310">
        <f t="shared" ca="1" si="58"/>
        <v>4.4552205946513102E-3</v>
      </c>
      <c r="P397" s="301">
        <f t="shared" si="47"/>
        <v>45901</v>
      </c>
      <c r="Q397" s="308">
        <f t="shared" ca="1" si="39"/>
        <v>0</v>
      </c>
      <c r="R397" s="311">
        <f t="shared" ca="1" si="40"/>
        <v>-1.673170105257471E-4</v>
      </c>
      <c r="S397" s="311">
        <f t="shared" ca="1" si="41"/>
        <v>-8.5564759825306203E-3</v>
      </c>
      <c r="T397" s="310">
        <f t="shared" ca="1" si="42"/>
        <v>3.0865170951870358E-3</v>
      </c>
      <c r="Z397" s="301">
        <f t="shared" si="48"/>
        <v>45901</v>
      </c>
      <c r="AA397" s="308">
        <f t="shared" ca="1" si="43"/>
        <v>0</v>
      </c>
      <c r="AB397" s="311">
        <f t="shared" ca="1" si="44"/>
        <v>-1.6729709344553978E-4</v>
      </c>
      <c r="AC397" s="311">
        <f t="shared" ca="1" si="45"/>
        <v>-6.3710196967421417E-3</v>
      </c>
      <c r="AD397" s="310">
        <f t="shared" ca="1" si="46"/>
        <v>3.1502189187486707E-3</v>
      </c>
    </row>
    <row r="398" spans="6:30">
      <c r="F398" s="301">
        <f t="shared" si="54"/>
        <v>45931</v>
      </c>
      <c r="G398" s="308">
        <f t="shared" ca="1" si="55"/>
        <v>0</v>
      </c>
      <c r="H398" s="311">
        <f t="shared" ca="1" si="56"/>
        <v>-1.6760984242847332E-4</v>
      </c>
      <c r="I398" s="311">
        <f t="shared" ca="1" si="57"/>
        <v>-6.6875997464619363E-3</v>
      </c>
      <c r="J398" s="310">
        <f t="shared" ca="1" si="58"/>
        <v>2.5632420396735078E-3</v>
      </c>
      <c r="P398" s="301">
        <f t="shared" si="47"/>
        <v>45931</v>
      </c>
      <c r="Q398" s="308">
        <f t="shared" ca="1" si="39"/>
        <v>0</v>
      </c>
      <c r="R398" s="311">
        <f t="shared" ca="1" si="40"/>
        <v>-1.6756939680162564E-4</v>
      </c>
      <c r="S398" s="311">
        <f t="shared" ca="1" si="41"/>
        <v>-6.8028450250396943E-3</v>
      </c>
      <c r="T398" s="310">
        <f t="shared" ca="1" si="42"/>
        <v>1.9316218272720231E-3</v>
      </c>
      <c r="Z398" s="301">
        <f t="shared" si="48"/>
        <v>45931</v>
      </c>
      <c r="AA398" s="308">
        <f t="shared" ca="1" si="43"/>
        <v>0</v>
      </c>
      <c r="AB398" s="311">
        <f t="shared" ca="1" si="44"/>
        <v>-1.6723780653282727E-4</v>
      </c>
      <c r="AC398" s="311">
        <f t="shared" ca="1" si="45"/>
        <v>-4.7057556404240808E-3</v>
      </c>
      <c r="AD398" s="310">
        <f t="shared" ca="1" si="46"/>
        <v>2.9941477281842932E-3</v>
      </c>
    </row>
    <row r="399" spans="6:30">
      <c r="F399" s="301">
        <f t="shared" si="54"/>
        <v>45962</v>
      </c>
      <c r="G399" s="308">
        <f t="shared" ca="1" si="55"/>
        <v>0</v>
      </c>
      <c r="H399" s="311">
        <f t="shared" ca="1" si="56"/>
        <v>-1.6757605912331996E-4</v>
      </c>
      <c r="I399" s="311">
        <f t="shared" ca="1" si="57"/>
        <v>-4.095060235270731E-3</v>
      </c>
      <c r="J399" s="310">
        <f t="shared" ca="1" si="58"/>
        <v>1.6739369642471136E-3</v>
      </c>
      <c r="P399" s="301">
        <f t="shared" si="47"/>
        <v>45962</v>
      </c>
      <c r="Q399" s="308">
        <f t="shared" ca="1" si="39"/>
        <v>0</v>
      </c>
      <c r="R399" s="311">
        <f t="shared" ca="1" si="40"/>
        <v>-1.6753051284656983E-4</v>
      </c>
      <c r="S399" s="311">
        <f t="shared" ca="1" si="41"/>
        <v>-3.9308693562201125E-3</v>
      </c>
      <c r="T399" s="310">
        <f t="shared" ca="1" si="42"/>
        <v>2.8662153354568343E-3</v>
      </c>
      <c r="Z399" s="301">
        <f t="shared" si="48"/>
        <v>45962</v>
      </c>
      <c r="AA399" s="308">
        <f t="shared" ca="1" si="43"/>
        <v>0</v>
      </c>
      <c r="AB399" s="311">
        <f t="shared" ca="1" si="44"/>
        <v>-1.6744323168971231E-4</v>
      </c>
      <c r="AC399" s="311">
        <f t="shared" ca="1" si="45"/>
        <v>-1.9583281034819544E-3</v>
      </c>
      <c r="AD399" s="310">
        <f t="shared" ca="1" si="46"/>
        <v>3.0301728398189898E-3</v>
      </c>
    </row>
    <row r="400" spans="6:30">
      <c r="F400" s="301">
        <f t="shared" si="54"/>
        <v>45992</v>
      </c>
      <c r="G400" s="308">
        <f t="shared" ca="1" si="55"/>
        <v>0</v>
      </c>
      <c r="H400" s="311">
        <f t="shared" ca="1" si="56"/>
        <v>-1.6745068881607317E-4</v>
      </c>
      <c r="I400" s="311">
        <f t="shared" ca="1" si="57"/>
        <v>-7.0969525860884453E-3</v>
      </c>
      <c r="J400" s="310">
        <f t="shared" ca="1" si="58"/>
        <v>1.6802683204661939E-3</v>
      </c>
      <c r="P400" s="301">
        <f t="shared" si="47"/>
        <v>45992</v>
      </c>
      <c r="Q400" s="308">
        <f t="shared" ca="1" si="39"/>
        <v>0</v>
      </c>
      <c r="R400" s="311">
        <f t="shared" ca="1" si="40"/>
        <v>-1.6753551991754989E-4</v>
      </c>
      <c r="S400" s="311">
        <f t="shared" ca="1" si="41"/>
        <v>-7.0761234649078242E-3</v>
      </c>
      <c r="T400" s="310">
        <f t="shared" ca="1" si="42"/>
        <v>3.8577728297022329E-3</v>
      </c>
      <c r="Z400" s="301">
        <f t="shared" si="48"/>
        <v>45992</v>
      </c>
      <c r="AA400" s="308">
        <f t="shared" ca="1" si="43"/>
        <v>0</v>
      </c>
      <c r="AB400" s="311">
        <f t="shared" ca="1" si="44"/>
        <v>-1.6738769354096572E-4</v>
      </c>
      <c r="AC400" s="311">
        <f t="shared" ca="1" si="45"/>
        <v>-4.9333376359813608E-3</v>
      </c>
      <c r="AD400" s="310">
        <f t="shared" ca="1" si="46"/>
        <v>4.049391753906173E-3</v>
      </c>
    </row>
    <row r="401" spans="6:30">
      <c r="F401" s="301">
        <f t="shared" si="54"/>
        <v>46023</v>
      </c>
      <c r="G401" s="308">
        <f t="shared" ca="1" si="55"/>
        <v>0</v>
      </c>
      <c r="H401" s="311">
        <f t="shared" ca="1" si="56"/>
        <v>1.3907017720815595E-4</v>
      </c>
      <c r="I401" s="311">
        <f t="shared" ca="1" si="57"/>
        <v>-4.9216220007044509E-3</v>
      </c>
      <c r="J401" s="310">
        <f t="shared" ca="1" si="58"/>
        <v>8.3547841180431348E-4</v>
      </c>
      <c r="P401" s="301">
        <f t="shared" si="47"/>
        <v>46023</v>
      </c>
      <c r="Q401" s="308">
        <f t="shared" ca="1" si="39"/>
        <v>0</v>
      </c>
      <c r="R401" s="311">
        <f t="shared" ca="1" si="40"/>
        <v>1.3914791185087871E-4</v>
      </c>
      <c r="S401" s="311">
        <f t="shared" ca="1" si="41"/>
        <v>-4.7376318919126748E-3</v>
      </c>
      <c r="T401" s="310">
        <f t="shared" ca="1" si="42"/>
        <v>2.8454280850795932E-3</v>
      </c>
      <c r="Z401" s="301">
        <f t="shared" si="48"/>
        <v>46023</v>
      </c>
      <c r="AA401" s="308">
        <f t="shared" ca="1" si="43"/>
        <v>0</v>
      </c>
      <c r="AB401" s="311">
        <f t="shared" ca="1" si="44"/>
        <v>1.371064675277367E-4</v>
      </c>
      <c r="AC401" s="311">
        <f t="shared" ca="1" si="45"/>
        <v>-3.6235892657991986E-3</v>
      </c>
      <c r="AD401" s="310">
        <f t="shared" ca="1" si="46"/>
        <v>4.0110844440279791E-3</v>
      </c>
    </row>
    <row r="402" spans="6:30">
      <c r="F402" s="301">
        <f t="shared" si="54"/>
        <v>46054</v>
      </c>
      <c r="G402" s="308">
        <f t="shared" ca="1" si="55"/>
        <v>0</v>
      </c>
      <c r="H402" s="311">
        <f t="shared" ca="1" si="56"/>
        <v>1.3922291394252717E-4</v>
      </c>
      <c r="I402" s="311">
        <f t="shared" ca="1" si="57"/>
        <v>-4.0605505156832145E-3</v>
      </c>
      <c r="J402" s="310">
        <f t="shared" ca="1" si="58"/>
        <v>1.7851946636717742E-3</v>
      </c>
      <c r="P402" s="301">
        <f t="shared" si="47"/>
        <v>46054</v>
      </c>
      <c r="Q402" s="308">
        <f t="shared" ca="1" si="39"/>
        <v>0</v>
      </c>
      <c r="R402" s="311">
        <f t="shared" ca="1" si="40"/>
        <v>1.3922602683091867E-4</v>
      </c>
      <c r="S402" s="311">
        <f t="shared" ca="1" si="41"/>
        <v>-4.227727136253967E-3</v>
      </c>
      <c r="T402" s="310">
        <f t="shared" ca="1" si="42"/>
        <v>4.1222088258630052E-3</v>
      </c>
      <c r="Z402" s="301">
        <f t="shared" si="48"/>
        <v>46054</v>
      </c>
      <c r="AA402" s="308">
        <f t="shared" ca="1" si="43"/>
        <v>0</v>
      </c>
      <c r="AB402" s="311">
        <f t="shared" ca="1" si="44"/>
        <v>1.3711095994906053E-4</v>
      </c>
      <c r="AC402" s="311">
        <f t="shared" ca="1" si="45"/>
        <v>-2.8379863482413947E-3</v>
      </c>
      <c r="AD402" s="310">
        <f t="shared" ca="1" si="46"/>
        <v>3.2916055724110382E-3</v>
      </c>
    </row>
    <row r="403" spans="6:30">
      <c r="F403" s="301">
        <f t="shared" si="54"/>
        <v>46082</v>
      </c>
      <c r="G403" s="308">
        <f t="shared" ca="1" si="55"/>
        <v>0</v>
      </c>
      <c r="H403" s="311">
        <f t="shared" ca="1" si="56"/>
        <v>1.3922058779769486E-4</v>
      </c>
      <c r="I403" s="311">
        <f t="shared" ca="1" si="57"/>
        <v>-4.1440450711648369E-3</v>
      </c>
      <c r="J403" s="310">
        <f t="shared" ca="1" si="58"/>
        <v>1.6338813541183494E-3</v>
      </c>
      <c r="P403" s="301">
        <f t="shared" si="47"/>
        <v>46082</v>
      </c>
      <c r="Q403" s="308">
        <f t="shared" ca="1" si="39"/>
        <v>0</v>
      </c>
      <c r="R403" s="311">
        <f t="shared" ca="1" si="40"/>
        <v>1.3922391144083335E-4</v>
      </c>
      <c r="S403" s="311">
        <f t="shared" ca="1" si="41"/>
        <v>-4.3947828506503139E-3</v>
      </c>
      <c r="T403" s="310">
        <f t="shared" ca="1" si="42"/>
        <v>2.7921943548376849E-3</v>
      </c>
      <c r="Z403" s="301">
        <f t="shared" si="48"/>
        <v>46082</v>
      </c>
      <c r="AA403" s="308">
        <f t="shared" ca="1" si="43"/>
        <v>0</v>
      </c>
      <c r="AB403" s="311">
        <f t="shared" ca="1" si="44"/>
        <v>1.3712073472582631E-4</v>
      </c>
      <c r="AC403" s="311">
        <f t="shared" ca="1" si="45"/>
        <v>-2.6767657085244867E-3</v>
      </c>
      <c r="AD403" s="310">
        <f t="shared" ca="1" si="46"/>
        <v>3.9840573363825182E-3</v>
      </c>
    </row>
    <row r="404" spans="6:30">
      <c r="F404" s="301">
        <f t="shared" ref="F404:F424" si="59">+B162</f>
        <v>46113</v>
      </c>
      <c r="G404" s="308">
        <f t="shared" ref="G404:G424" ca="1" si="60">+IF(ISERROR(G162/C162-1),0,G162/C162-1)</f>
        <v>0</v>
      </c>
      <c r="H404" s="311">
        <f t="shared" ref="H404:H424" ca="1" si="61">+IF(ISERROR(H162/D162-1),0,H162/D162-1)</f>
        <v>1.386071635411934E-4</v>
      </c>
      <c r="I404" s="311">
        <f t="shared" ref="I404:I424" ca="1" si="62">+IF(ISERROR(I162/E162-1),0,I162/E162-1)</f>
        <v>-7.9705053447810537E-3</v>
      </c>
      <c r="J404" s="310">
        <f t="shared" ref="J404:J424" ca="1" si="63">+IF(ISERROR(J162/F162-1),0,J162/F162-1)</f>
        <v>2.6605648003195093E-3</v>
      </c>
      <c r="P404" s="301">
        <f t="shared" si="47"/>
        <v>46113</v>
      </c>
      <c r="Q404" s="308">
        <f t="shared" ca="1" si="39"/>
        <v>0</v>
      </c>
      <c r="R404" s="311">
        <f t="shared" ca="1" si="40"/>
        <v>1.3856710686588336E-4</v>
      </c>
      <c r="S404" s="311">
        <f t="shared" ca="1" si="41"/>
        <v>-8.5240188838623387E-3</v>
      </c>
      <c r="T404" s="310">
        <f t="shared" ca="1" si="42"/>
        <v>2.0458715142761541E-3</v>
      </c>
      <c r="Z404" s="301">
        <f t="shared" si="48"/>
        <v>46113</v>
      </c>
      <c r="AA404" s="308">
        <f t="shared" ca="1" si="43"/>
        <v>0</v>
      </c>
      <c r="AB404" s="311">
        <f t="shared" ca="1" si="44"/>
        <v>1.3828001709192961E-4</v>
      </c>
      <c r="AC404" s="311">
        <f t="shared" ca="1" si="45"/>
        <v>-8.1844671607887998E-3</v>
      </c>
      <c r="AD404" s="310">
        <f t="shared" ca="1" si="46"/>
        <v>1.0718651559186387E-2</v>
      </c>
    </row>
    <row r="405" spans="6:30">
      <c r="F405" s="301">
        <f t="shared" si="59"/>
        <v>46143</v>
      </c>
      <c r="G405" s="308">
        <f t="shared" ca="1" si="60"/>
        <v>0</v>
      </c>
      <c r="H405" s="311">
        <f t="shared" ca="1" si="61"/>
        <v>1.3888282661755902E-4</v>
      </c>
      <c r="I405" s="311">
        <f t="shared" ca="1" si="62"/>
        <v>-1.0459253250601375E-2</v>
      </c>
      <c r="J405" s="310">
        <f t="shared" ca="1" si="63"/>
        <v>8.6710626913300004E-4</v>
      </c>
      <c r="P405" s="301">
        <f t="shared" si="47"/>
        <v>46143</v>
      </c>
      <c r="Q405" s="308">
        <f t="shared" ca="1" si="39"/>
        <v>0</v>
      </c>
      <c r="R405" s="311">
        <f t="shared" ca="1" si="40"/>
        <v>1.3897099203119545E-4</v>
      </c>
      <c r="S405" s="311">
        <f t="shared" ca="1" si="41"/>
        <v>-1.0659263986734224E-2</v>
      </c>
      <c r="T405" s="310">
        <f t="shared" ca="1" si="42"/>
        <v>3.0112084457414312E-3</v>
      </c>
      <c r="Z405" s="301">
        <f t="shared" si="48"/>
        <v>46143</v>
      </c>
      <c r="AA405" s="308">
        <f t="shared" ca="1" si="43"/>
        <v>0</v>
      </c>
      <c r="AB405" s="311">
        <f t="shared" ca="1" si="44"/>
        <v>1.3721851231363047E-4</v>
      </c>
      <c r="AC405" s="311">
        <f t="shared" ca="1" si="45"/>
        <v>-7.334665534719842E-3</v>
      </c>
      <c r="AD405" s="310">
        <f t="shared" ca="1" si="46"/>
        <v>4.3740947098640515E-3</v>
      </c>
    </row>
    <row r="406" spans="6:30">
      <c r="F406" s="301">
        <f t="shared" si="59"/>
        <v>46174</v>
      </c>
      <c r="G406" s="308">
        <f t="shared" ca="1" si="60"/>
        <v>0</v>
      </c>
      <c r="H406" s="311">
        <f t="shared" ca="1" si="61"/>
        <v>1.3894295240990395E-4</v>
      </c>
      <c r="I406" s="311">
        <f t="shared" ca="1" si="62"/>
        <v>-1.3157804629187142E-2</v>
      </c>
      <c r="J406" s="310">
        <f t="shared" ca="1" si="63"/>
        <v>1.8537938482903193E-3</v>
      </c>
      <c r="P406" s="301">
        <f t="shared" si="47"/>
        <v>46174</v>
      </c>
      <c r="Q406" s="308">
        <f t="shared" ca="1" si="39"/>
        <v>0</v>
      </c>
      <c r="R406" s="311">
        <f t="shared" ca="1" si="40"/>
        <v>1.3896092993914699E-4</v>
      </c>
      <c r="S406" s="311">
        <f t="shared" ca="1" si="41"/>
        <v>-1.3127364062421654E-2</v>
      </c>
      <c r="T406" s="310">
        <f t="shared" ca="1" si="42"/>
        <v>3.208535824426928E-3</v>
      </c>
      <c r="Z406" s="301">
        <f t="shared" si="48"/>
        <v>46174</v>
      </c>
      <c r="AA406" s="308">
        <f t="shared" ca="1" si="43"/>
        <v>0</v>
      </c>
      <c r="AB406" s="311">
        <f t="shared" ca="1" si="44"/>
        <v>1.3722607667610021E-4</v>
      </c>
      <c r="AC406" s="311">
        <f t="shared" ca="1" si="45"/>
        <v>-9.912474940464211E-3</v>
      </c>
      <c r="AD406" s="310">
        <f t="shared" ca="1" si="46"/>
        <v>3.2372684826971199E-3</v>
      </c>
    </row>
    <row r="407" spans="6:30">
      <c r="F407" s="301">
        <f t="shared" si="59"/>
        <v>46204</v>
      </c>
      <c r="G407" s="308">
        <f t="shared" ca="1" si="60"/>
        <v>0</v>
      </c>
      <c r="H407" s="311">
        <f t="shared" ca="1" si="61"/>
        <v>1.3898420046554172E-4</v>
      </c>
      <c r="I407" s="311">
        <f t="shared" ca="1" si="62"/>
        <v>-8.2496807644177883E-3</v>
      </c>
      <c r="J407" s="310">
        <f t="shared" ca="1" si="63"/>
        <v>3.4775943872773496E-3</v>
      </c>
      <c r="P407" s="301">
        <f t="shared" si="47"/>
        <v>46204</v>
      </c>
      <c r="Q407" s="308">
        <f t="shared" ca="1" si="39"/>
        <v>0</v>
      </c>
      <c r="R407" s="311">
        <f t="shared" ca="1" si="40"/>
        <v>1.3901393498838566E-4</v>
      </c>
      <c r="S407" s="311">
        <f t="shared" ca="1" si="41"/>
        <v>-7.2310256668803863E-3</v>
      </c>
      <c r="T407" s="310">
        <f t="shared" ca="1" si="42"/>
        <v>1.9779173077030254E-3</v>
      </c>
      <c r="Z407" s="301">
        <f t="shared" si="48"/>
        <v>46204</v>
      </c>
      <c r="AA407" s="308">
        <f t="shared" ca="1" si="43"/>
        <v>0</v>
      </c>
      <c r="AB407" s="311">
        <f t="shared" ca="1" si="44"/>
        <v>1.373344805297716E-4</v>
      </c>
      <c r="AC407" s="311">
        <f t="shared" ca="1" si="45"/>
        <v>-6.3630803874398234E-3</v>
      </c>
      <c r="AD407" s="310">
        <f t="shared" ca="1" si="46"/>
        <v>3.035491202186158E-3</v>
      </c>
    </row>
    <row r="408" spans="6:30">
      <c r="F408" s="301">
        <f t="shared" si="59"/>
        <v>46235</v>
      </c>
      <c r="G408" s="308">
        <f t="shared" ca="1" si="60"/>
        <v>0</v>
      </c>
      <c r="H408" s="311">
        <f t="shared" ca="1" si="61"/>
        <v>1.3914140965676225E-4</v>
      </c>
      <c r="I408" s="311">
        <f t="shared" ca="1" si="62"/>
        <v>-7.1549252156212217E-3</v>
      </c>
      <c r="J408" s="310">
        <f t="shared" ca="1" si="63"/>
        <v>8.18382661271988E-4</v>
      </c>
      <c r="P408" s="301">
        <f t="shared" si="47"/>
        <v>46235</v>
      </c>
      <c r="Q408" s="308">
        <f t="shared" ca="1" si="39"/>
        <v>0</v>
      </c>
      <c r="R408" s="311">
        <f t="shared" ca="1" si="40"/>
        <v>1.3901670894500562E-4</v>
      </c>
      <c r="S408" s="311">
        <f t="shared" ca="1" si="41"/>
        <v>-7.1328368463441372E-3</v>
      </c>
      <c r="T408" s="310">
        <f t="shared" ca="1" si="42"/>
        <v>2.9373971804573795E-3</v>
      </c>
      <c r="Z408" s="301">
        <f t="shared" si="48"/>
        <v>46235</v>
      </c>
      <c r="AA408" s="308">
        <f t="shared" ca="1" si="43"/>
        <v>0</v>
      </c>
      <c r="AB408" s="311">
        <f t="shared" ca="1" si="44"/>
        <v>1.3693161000505327E-4</v>
      </c>
      <c r="AC408" s="311">
        <f t="shared" ca="1" si="45"/>
        <v>-5.8214769289127721E-3</v>
      </c>
      <c r="AD408" s="310">
        <f t="shared" ca="1" si="46"/>
        <v>3.0546073759361025E-3</v>
      </c>
    </row>
    <row r="409" spans="6:30">
      <c r="F409" s="301">
        <f t="shared" si="59"/>
        <v>46266</v>
      </c>
      <c r="G409" s="308">
        <f t="shared" ca="1" si="60"/>
        <v>0</v>
      </c>
      <c r="H409" s="311">
        <f t="shared" ca="1" si="61"/>
        <v>1.3877238809922865E-4</v>
      </c>
      <c r="I409" s="311">
        <f t="shared" ca="1" si="62"/>
        <v>-9.2683149774315243E-3</v>
      </c>
      <c r="J409" s="310">
        <f t="shared" ca="1" si="63"/>
        <v>2.7454179428945125E-3</v>
      </c>
      <c r="P409" s="301">
        <f t="shared" si="47"/>
        <v>46266</v>
      </c>
      <c r="Q409" s="308">
        <f t="shared" ca="1" si="39"/>
        <v>0</v>
      </c>
      <c r="R409" s="311">
        <f t="shared" ca="1" si="40"/>
        <v>1.3870917461056287E-4</v>
      </c>
      <c r="S409" s="311">
        <f t="shared" ca="1" si="41"/>
        <v>-1.01863222279861E-2</v>
      </c>
      <c r="T409" s="310">
        <f t="shared" ca="1" si="42"/>
        <v>2.0953331827846533E-3</v>
      </c>
      <c r="Z409" s="301">
        <f t="shared" si="48"/>
        <v>46266</v>
      </c>
      <c r="AA409" s="308">
        <f t="shared" ca="1" si="43"/>
        <v>0</v>
      </c>
      <c r="AB409" s="311">
        <f t="shared" ca="1" si="44"/>
        <v>1.3734027199441279E-4</v>
      </c>
      <c r="AC409" s="311">
        <f t="shared" ca="1" si="45"/>
        <v>-8.6908359252535483E-3</v>
      </c>
      <c r="AD409" s="310">
        <f t="shared" ca="1" si="46"/>
        <v>4.3264467472141632E-3</v>
      </c>
    </row>
    <row r="410" spans="6:30">
      <c r="F410" s="301">
        <f t="shared" si="59"/>
        <v>46296</v>
      </c>
      <c r="G410" s="308">
        <f t="shared" ca="1" si="60"/>
        <v>0</v>
      </c>
      <c r="H410" s="311">
        <f t="shared" ca="1" si="61"/>
        <v>1.3904869231962103E-4</v>
      </c>
      <c r="I410" s="311">
        <f t="shared" ca="1" si="62"/>
        <v>-6.5374086754376171E-3</v>
      </c>
      <c r="J410" s="310">
        <f t="shared" ca="1" si="63"/>
        <v>1.7414462522671315E-3</v>
      </c>
      <c r="P410" s="301">
        <f t="shared" si="47"/>
        <v>46296</v>
      </c>
      <c r="Q410" s="308">
        <f t="shared" ca="1" si="39"/>
        <v>0</v>
      </c>
      <c r="R410" s="311">
        <f t="shared" ca="1" si="40"/>
        <v>1.3912592234177623E-4</v>
      </c>
      <c r="S410" s="311">
        <f t="shared" ca="1" si="41"/>
        <v>-6.2158346037155532E-3</v>
      </c>
      <c r="T410" s="310">
        <f t="shared" ca="1" si="42"/>
        <v>2.9084535966412695E-3</v>
      </c>
      <c r="Z410" s="301">
        <f t="shared" si="48"/>
        <v>46296</v>
      </c>
      <c r="AA410" s="308">
        <f t="shared" ca="1" si="43"/>
        <v>0</v>
      </c>
      <c r="AB410" s="311">
        <f t="shared" ca="1" si="44"/>
        <v>1.3726866865493292E-4</v>
      </c>
      <c r="AC410" s="311">
        <f t="shared" ca="1" si="45"/>
        <v>-5.1720006723193768E-3</v>
      </c>
      <c r="AD410" s="310">
        <f t="shared" ca="1" si="46"/>
        <v>2.998891031973594E-3</v>
      </c>
    </row>
    <row r="411" spans="6:30">
      <c r="F411" s="301">
        <f t="shared" si="59"/>
        <v>46327</v>
      </c>
      <c r="G411" s="308">
        <f t="shared" ca="1" si="60"/>
        <v>0</v>
      </c>
      <c r="H411" s="311">
        <f t="shared" ca="1" si="61"/>
        <v>1.3944470235682793E-4</v>
      </c>
      <c r="I411" s="311">
        <f t="shared" ca="1" si="62"/>
        <v>-5.3681359506513315E-3</v>
      </c>
      <c r="J411" s="310">
        <f t="shared" ca="1" si="63"/>
        <v>2.6059555965030068E-3</v>
      </c>
      <c r="P411" s="301">
        <f t="shared" si="47"/>
        <v>46327</v>
      </c>
      <c r="Q411" s="308">
        <f t="shared" ca="1" si="39"/>
        <v>0</v>
      </c>
      <c r="R411" s="311">
        <f t="shared" ca="1" si="40"/>
        <v>1.3937284115428383E-4</v>
      </c>
      <c r="S411" s="311">
        <f t="shared" ca="1" si="41"/>
        <v>-5.0407526061623242E-3</v>
      </c>
      <c r="T411" s="310">
        <f t="shared" ca="1" si="42"/>
        <v>4.8775870733044346E-3</v>
      </c>
      <c r="Z411" s="301">
        <f t="shared" si="48"/>
        <v>46327</v>
      </c>
      <c r="AA411" s="308">
        <f t="shared" ca="1" si="43"/>
        <v>0</v>
      </c>
      <c r="AB411" s="311">
        <f t="shared" ca="1" si="44"/>
        <v>1.3686130766288329E-4</v>
      </c>
      <c r="AC411" s="311">
        <f t="shared" ca="1" si="45"/>
        <v>-4.4260295769319447E-3</v>
      </c>
      <c r="AD411" s="310">
        <f t="shared" ca="1" si="46"/>
        <v>4.161887112362983E-3</v>
      </c>
    </row>
    <row r="412" spans="6:30">
      <c r="F412" s="301">
        <f t="shared" si="59"/>
        <v>46357</v>
      </c>
      <c r="G412" s="308">
        <f t="shared" ca="1" si="60"/>
        <v>0</v>
      </c>
      <c r="H412" s="311">
        <f t="shared" ca="1" si="61"/>
        <v>1.3893767830319703E-4</v>
      </c>
      <c r="I412" s="311">
        <f t="shared" ca="1" si="62"/>
        <v>-7.7788425388491955E-3</v>
      </c>
      <c r="J412" s="310">
        <f t="shared" ca="1" si="63"/>
        <v>3.1144666203857252E-3</v>
      </c>
      <c r="P412" s="301">
        <f t="shared" si="47"/>
        <v>46357</v>
      </c>
      <c r="Q412" s="308">
        <f t="shared" ca="1" si="39"/>
        <v>0</v>
      </c>
      <c r="R412" s="311">
        <f t="shared" ca="1" si="40"/>
        <v>1.3898245307730761E-4</v>
      </c>
      <c r="S412" s="311">
        <f t="shared" ca="1" si="41"/>
        <v>-8.1045116586062615E-3</v>
      </c>
      <c r="T412" s="310">
        <f t="shared" ca="1" si="42"/>
        <v>1.9574286929615603E-3</v>
      </c>
      <c r="Z412" s="301">
        <f t="shared" si="48"/>
        <v>46357</v>
      </c>
      <c r="AA412" s="308">
        <f t="shared" ca="1" si="43"/>
        <v>0</v>
      </c>
      <c r="AB412" s="311">
        <f t="shared" ca="1" si="44"/>
        <v>1.3720878879808218E-4</v>
      </c>
      <c r="AC412" s="311">
        <f t="shared" ca="1" si="45"/>
        <v>-7.2501488026602834E-3</v>
      </c>
      <c r="AD412" s="310">
        <f t="shared" ca="1" si="46"/>
        <v>3.0597728690664461E-3</v>
      </c>
    </row>
    <row r="413" spans="6:30">
      <c r="F413" s="301">
        <f t="shared" si="59"/>
        <v>46388</v>
      </c>
      <c r="G413" s="308">
        <f t="shared" ca="1" si="60"/>
        <v>0</v>
      </c>
      <c r="H413" s="311">
        <f t="shared" ca="1" si="61"/>
        <v>1.6337164762125767E-4</v>
      </c>
      <c r="I413" s="311">
        <f t="shared" ca="1" si="62"/>
        <v>-5.2946512840372773E-3</v>
      </c>
      <c r="J413" s="310">
        <f t="shared" ca="1" si="63"/>
        <v>8.0755403788268509E-4</v>
      </c>
      <c r="P413" s="301">
        <f t="shared" si="47"/>
        <v>46388</v>
      </c>
      <c r="Q413" s="308">
        <f t="shared" ca="1" si="39"/>
        <v>0</v>
      </c>
      <c r="R413" s="311">
        <f t="shared" ca="1" si="40"/>
        <v>1.6338801248627632E-4</v>
      </c>
      <c r="S413" s="311">
        <f t="shared" ca="1" si="41"/>
        <v>-5.3167712120484323E-3</v>
      </c>
      <c r="T413" s="310">
        <f t="shared" ca="1" si="42"/>
        <v>3.7664912694705954E-3</v>
      </c>
      <c r="Z413" s="301">
        <f t="shared" si="48"/>
        <v>46388</v>
      </c>
      <c r="AA413" s="308">
        <f t="shared" ca="1" si="43"/>
        <v>0</v>
      </c>
      <c r="AB413" s="311">
        <f t="shared" ca="1" si="44"/>
        <v>1.6344784822130975E-4</v>
      </c>
      <c r="AC413" s="311">
        <f t="shared" ca="1" si="45"/>
        <v>-3.7233031027489316E-3</v>
      </c>
      <c r="AD413" s="310">
        <f t="shared" ca="1" si="46"/>
        <v>3.9704056110401176E-3</v>
      </c>
    </row>
    <row r="414" spans="6:30">
      <c r="F414" s="301">
        <f t="shared" si="59"/>
        <v>46419</v>
      </c>
      <c r="G414" s="308">
        <f t="shared" ca="1" si="60"/>
        <v>0</v>
      </c>
      <c r="H414" s="311">
        <f t="shared" ca="1" si="61"/>
        <v>1.634660702429791E-4</v>
      </c>
      <c r="I414" s="311">
        <f t="shared" ca="1" si="62"/>
        <v>-4.7185718417467326E-3</v>
      </c>
      <c r="J414" s="310">
        <f t="shared" ca="1" si="63"/>
        <v>1.8560075523312847E-3</v>
      </c>
      <c r="P414" s="301">
        <f t="shared" si="47"/>
        <v>46419</v>
      </c>
      <c r="Q414" s="308">
        <f t="shared" ca="1" si="39"/>
        <v>0</v>
      </c>
      <c r="R414" s="311">
        <f t="shared" ca="1" si="40"/>
        <v>1.6337156080803439E-4</v>
      </c>
      <c r="S414" s="311">
        <f t="shared" ca="1" si="41"/>
        <v>-4.8056790416942663E-3</v>
      </c>
      <c r="T414" s="310">
        <f t="shared" ca="1" si="42"/>
        <v>2.0739666992122263E-3</v>
      </c>
      <c r="Z414" s="301">
        <f t="shared" si="48"/>
        <v>46419</v>
      </c>
      <c r="AA414" s="308">
        <f t="shared" ca="1" si="43"/>
        <v>0</v>
      </c>
      <c r="AB414" s="311">
        <f t="shared" ca="1" si="44"/>
        <v>1.6350406969434239E-4</v>
      </c>
      <c r="AC414" s="311">
        <f t="shared" ca="1" si="45"/>
        <v>-3.5742869561816715E-3</v>
      </c>
      <c r="AD414" s="310">
        <f t="shared" ca="1" si="46"/>
        <v>4.4011913328270147E-3</v>
      </c>
    </row>
    <row r="415" spans="6:30">
      <c r="F415" s="301">
        <f t="shared" si="59"/>
        <v>46447</v>
      </c>
      <c r="G415" s="308">
        <f t="shared" ca="1" si="60"/>
        <v>0</v>
      </c>
      <c r="H415" s="311">
        <f t="shared" ca="1" si="61"/>
        <v>1.6319341644299712E-4</v>
      </c>
      <c r="I415" s="311">
        <f t="shared" ca="1" si="62"/>
        <v>-4.6794196433266322E-3</v>
      </c>
      <c r="J415" s="310">
        <f t="shared" ca="1" si="63"/>
        <v>1.6630017204601888E-3</v>
      </c>
      <c r="P415" s="301">
        <f t="shared" si="47"/>
        <v>46447</v>
      </c>
      <c r="Q415" s="308">
        <f t="shared" ca="1" si="39"/>
        <v>0</v>
      </c>
      <c r="R415" s="311">
        <f t="shared" ca="1" si="40"/>
        <v>1.6335880606477282E-4</v>
      </c>
      <c r="S415" s="311">
        <f t="shared" ca="1" si="41"/>
        <v>-4.6939067799985912E-3</v>
      </c>
      <c r="T415" s="310">
        <f t="shared" ca="1" si="42"/>
        <v>2.809591776188336E-3</v>
      </c>
      <c r="Z415" s="301">
        <f t="shared" si="48"/>
        <v>46447</v>
      </c>
      <c r="AA415" s="308">
        <f t="shared" ca="1" si="43"/>
        <v>0</v>
      </c>
      <c r="AB415" s="311">
        <f t="shared" ca="1" si="44"/>
        <v>1.6339822395217141E-4</v>
      </c>
      <c r="AC415" s="311">
        <f t="shared" ca="1" si="45"/>
        <v>-3.2524897176217094E-3</v>
      </c>
      <c r="AD415" s="310">
        <f t="shared" ca="1" si="46"/>
        <v>3.9473598563148915E-3</v>
      </c>
    </row>
    <row r="416" spans="6:30">
      <c r="F416" s="301">
        <f t="shared" si="59"/>
        <v>46478</v>
      </c>
      <c r="G416" s="308">
        <f t="shared" ca="1" si="60"/>
        <v>0</v>
      </c>
      <c r="H416" s="311">
        <f t="shared" ca="1" si="61"/>
        <v>1.6323832395359616E-4</v>
      </c>
      <c r="I416" s="311">
        <f t="shared" ca="1" si="62"/>
        <v>-1.0342178948878344E-2</v>
      </c>
      <c r="J416" s="310">
        <f t="shared" ca="1" si="63"/>
        <v>-6.5576415167736268E-2</v>
      </c>
      <c r="P416" s="301">
        <f t="shared" si="47"/>
        <v>46478</v>
      </c>
      <c r="Q416" s="308">
        <f t="shared" ca="1" si="39"/>
        <v>0</v>
      </c>
      <c r="R416" s="311">
        <f t="shared" ca="1" si="40"/>
        <v>1.6259688449915544E-4</v>
      </c>
      <c r="S416" s="311">
        <f t="shared" ca="1" si="41"/>
        <v>-5.5621250201446371E-3</v>
      </c>
      <c r="T416" s="310">
        <f t="shared" ca="1" si="42"/>
        <v>1.4911595935322985E-2</v>
      </c>
      <c r="Z416" s="301">
        <f t="shared" si="48"/>
        <v>46478</v>
      </c>
      <c r="AA416" s="308">
        <f t="shared" ca="1" si="43"/>
        <v>0</v>
      </c>
      <c r="AB416" s="311">
        <f t="shared" ca="1" si="44"/>
        <v>1.6324481551110992E-4</v>
      </c>
      <c r="AC416" s="311">
        <f t="shared" ca="1" si="45"/>
        <v>-7.4739075224850016E-3</v>
      </c>
      <c r="AD416" s="310">
        <f t="shared" ca="1" si="46"/>
        <v>-0.11272477324230568</v>
      </c>
    </row>
    <row r="417" spans="6:30">
      <c r="F417" s="301">
        <f t="shared" si="59"/>
        <v>46508</v>
      </c>
      <c r="G417" s="308">
        <f t="shared" ca="1" si="60"/>
        <v>0</v>
      </c>
      <c r="H417" s="311">
        <f t="shared" ca="1" si="61"/>
        <v>1.6316510963854114E-4</v>
      </c>
      <c r="I417" s="311">
        <f t="shared" ca="1" si="62"/>
        <v>-1.0760037452034688E-2</v>
      </c>
      <c r="J417" s="310">
        <f t="shared" ca="1" si="63"/>
        <v>0.84759157855915968</v>
      </c>
      <c r="P417" s="301">
        <f t="shared" si="47"/>
        <v>46508</v>
      </c>
      <c r="Q417" s="308">
        <f t="shared" ca="1" si="39"/>
        <v>0</v>
      </c>
      <c r="R417" s="311">
        <f t="shared" ca="1" si="40"/>
        <v>1.629124451729691E-4</v>
      </c>
      <c r="S417" s="311">
        <f t="shared" ca="1" si="41"/>
        <v>-1.2257150800684902E-2</v>
      </c>
      <c r="T417" s="310">
        <f t="shared" ca="1" si="42"/>
        <v>7.6401690942435874E-3</v>
      </c>
      <c r="Z417" s="301">
        <f t="shared" si="48"/>
        <v>46508</v>
      </c>
      <c r="AA417" s="308">
        <f t="shared" ca="1" si="43"/>
        <v>0</v>
      </c>
      <c r="AB417" s="311">
        <f t="shared" ca="1" si="44"/>
        <v>1.6331370356459374E-4</v>
      </c>
      <c r="AC417" s="311">
        <f t="shared" ca="1" si="45"/>
        <v>-9.7146654428006407E-3</v>
      </c>
      <c r="AD417" s="310">
        <f t="shared" ca="1" si="46"/>
        <v>0.45628683894690458</v>
      </c>
    </row>
    <row r="418" spans="6:30">
      <c r="F418" s="301">
        <f t="shared" si="59"/>
        <v>46539</v>
      </c>
      <c r="G418" s="308">
        <f t="shared" ca="1" si="60"/>
        <v>0</v>
      </c>
      <c r="H418" s="311">
        <f t="shared" ca="1" si="61"/>
        <v>1.6291576809090991E-4</v>
      </c>
      <c r="I418" s="311">
        <f t="shared" ca="1" si="62"/>
        <v>-1.4549278190024273E-2</v>
      </c>
      <c r="J418" s="310">
        <f t="shared" ca="1" si="63"/>
        <v>2.8865151642141207E-3</v>
      </c>
      <c r="P418" s="301">
        <f t="shared" si="47"/>
        <v>46539</v>
      </c>
      <c r="Q418" s="308">
        <f t="shared" ca="1" si="39"/>
        <v>0</v>
      </c>
      <c r="R418" s="311">
        <f t="shared" ca="1" si="40"/>
        <v>1.629210457507746E-4</v>
      </c>
      <c r="S418" s="311">
        <f t="shared" ca="1" si="41"/>
        <v>-1.3966355344168346E-2</v>
      </c>
      <c r="T418" s="310">
        <f t="shared" ca="1" si="42"/>
        <v>3.1564424224799215E-3</v>
      </c>
      <c r="Z418" s="301">
        <f t="shared" si="48"/>
        <v>46539</v>
      </c>
      <c r="AA418" s="308">
        <f t="shared" ca="1" si="43"/>
        <v>0</v>
      </c>
      <c r="AB418" s="311">
        <f t="shared" ca="1" si="44"/>
        <v>1.6284073333117099E-4</v>
      </c>
      <c r="AC418" s="311">
        <f t="shared" ca="1" si="45"/>
        <v>-1.2370738507613055E-2</v>
      </c>
      <c r="AD418" s="310">
        <f t="shared" ca="1" si="46"/>
        <v>4.4262728578534638E-3</v>
      </c>
    </row>
    <row r="419" spans="6:30">
      <c r="F419" s="301">
        <f t="shared" si="59"/>
        <v>46569</v>
      </c>
      <c r="G419" s="308">
        <f t="shared" ca="1" si="60"/>
        <v>0</v>
      </c>
      <c r="H419" s="311">
        <f t="shared" ca="1" si="61"/>
        <v>1.6329618905097654E-4</v>
      </c>
      <c r="I419" s="311">
        <f t="shared" ca="1" si="62"/>
        <v>-8.3011151822586227E-3</v>
      </c>
      <c r="J419" s="310">
        <f t="shared" ca="1" si="63"/>
        <v>2.6152050998768939E-3</v>
      </c>
      <c r="P419" s="301">
        <f t="shared" si="47"/>
        <v>46569</v>
      </c>
      <c r="Q419" s="308">
        <f t="shared" ca="1" si="39"/>
        <v>0</v>
      </c>
      <c r="R419" s="311">
        <f t="shared" ca="1" si="40"/>
        <v>1.6312741238899697E-4</v>
      </c>
      <c r="S419" s="311">
        <f t="shared" ca="1" si="41"/>
        <v>-7.7142567509053128E-3</v>
      </c>
      <c r="T419" s="310">
        <f t="shared" ca="1" si="42"/>
        <v>1.9080506165034539E-3</v>
      </c>
      <c r="Z419" s="301">
        <f t="shared" si="48"/>
        <v>46569</v>
      </c>
      <c r="AA419" s="308">
        <f t="shared" ca="1" si="43"/>
        <v>0</v>
      </c>
      <c r="AB419" s="311">
        <f t="shared" ca="1" si="44"/>
        <v>1.6326238501918056E-4</v>
      </c>
      <c r="AC419" s="311">
        <f t="shared" ca="1" si="45"/>
        <v>-6.1360213840410127E-3</v>
      </c>
      <c r="AD419" s="310">
        <f t="shared" ca="1" si="46"/>
        <v>3.1113541885257057E-3</v>
      </c>
    </row>
    <row r="420" spans="6:30">
      <c r="F420" s="301">
        <f t="shared" si="59"/>
        <v>46600</v>
      </c>
      <c r="G420" s="308">
        <f t="shared" ca="1" si="60"/>
        <v>0</v>
      </c>
      <c r="H420" s="311">
        <f t="shared" ca="1" si="61"/>
        <v>1.6322437340909879E-4</v>
      </c>
      <c r="I420" s="311">
        <f t="shared" ca="1" si="62"/>
        <v>-8.4100031794437369E-3</v>
      </c>
      <c r="J420" s="310">
        <f t="shared" ca="1" si="63"/>
        <v>1.7381942122685068E-3</v>
      </c>
      <c r="P420" s="301">
        <f t="shared" si="47"/>
        <v>46600</v>
      </c>
      <c r="Q420" s="308">
        <f t="shared" ca="1" si="39"/>
        <v>0</v>
      </c>
      <c r="R420" s="311">
        <f t="shared" ca="1" si="40"/>
        <v>1.6334780049565012E-4</v>
      </c>
      <c r="S420" s="311">
        <f t="shared" ca="1" si="41"/>
        <v>-8.4802250694735459E-3</v>
      </c>
      <c r="T420" s="310">
        <f t="shared" ca="1" si="42"/>
        <v>1.9189012260025784E-3</v>
      </c>
      <c r="Z420" s="301">
        <f t="shared" si="48"/>
        <v>46600</v>
      </c>
      <c r="AA420" s="308">
        <f t="shared" ca="1" si="43"/>
        <v>0</v>
      </c>
      <c r="AB420" s="311">
        <f t="shared" ca="1" si="44"/>
        <v>1.6338121976322562E-4</v>
      </c>
      <c r="AC420" s="311">
        <f t="shared" ca="1" si="45"/>
        <v>-7.5181781189394004E-3</v>
      </c>
      <c r="AD420" s="310">
        <f t="shared" ca="1" si="46"/>
        <v>2.0376166813922403E-3</v>
      </c>
    </row>
    <row r="421" spans="6:30">
      <c r="F421" s="301">
        <f t="shared" si="59"/>
        <v>46631</v>
      </c>
      <c r="G421" s="308">
        <f t="shared" ca="1" si="60"/>
        <v>0</v>
      </c>
      <c r="H421" s="311">
        <f t="shared" ca="1" si="61"/>
        <v>1.6307543475591046E-4</v>
      </c>
      <c r="I421" s="311">
        <f t="shared" ca="1" si="62"/>
        <v>-9.9364837255073724E-3</v>
      </c>
      <c r="J421" s="310">
        <f t="shared" ca="1" si="63"/>
        <v>2.7165715044454863E-3</v>
      </c>
      <c r="P421" s="301">
        <f t="shared" si="47"/>
        <v>46631</v>
      </c>
      <c r="Q421" s="308">
        <f t="shared" ca="1" si="39"/>
        <v>0</v>
      </c>
      <c r="R421" s="311">
        <f t="shared" ca="1" si="40"/>
        <v>1.6311270705116065E-4</v>
      </c>
      <c r="S421" s="311">
        <f t="shared" ca="1" si="41"/>
        <v>-1.0320659621486095E-2</v>
      </c>
      <c r="T421" s="310">
        <f t="shared" ca="1" si="42"/>
        <v>2.0573438421560564E-3</v>
      </c>
      <c r="Z421" s="301">
        <f t="shared" si="48"/>
        <v>46631</v>
      </c>
      <c r="AA421" s="308">
        <f t="shared" ca="1" si="43"/>
        <v>0</v>
      </c>
      <c r="AB421" s="311">
        <f t="shared" ca="1" si="44"/>
        <v>1.630737976476837E-4</v>
      </c>
      <c r="AC421" s="311">
        <f t="shared" ca="1" si="45"/>
        <v>-8.9389389241101291E-3</v>
      </c>
      <c r="AD421" s="310">
        <f t="shared" ca="1" si="46"/>
        <v>3.2784988668694837E-3</v>
      </c>
    </row>
    <row r="422" spans="6:30">
      <c r="F422" s="301">
        <f t="shared" si="59"/>
        <v>46661</v>
      </c>
      <c r="G422" s="308">
        <f t="shared" ca="1" si="60"/>
        <v>0</v>
      </c>
      <c r="H422" s="311">
        <f t="shared" ca="1" si="61"/>
        <v>1.633230510182937E-4</v>
      </c>
      <c r="I422" s="311">
        <f t="shared" ca="1" si="62"/>
        <v>-7.0641203913703876E-3</v>
      </c>
      <c r="J422" s="310">
        <f t="shared" ca="1" si="63"/>
        <v>8.5656069773376586E-4</v>
      </c>
      <c r="P422" s="301">
        <f t="shared" si="47"/>
        <v>46661</v>
      </c>
      <c r="Q422" s="308">
        <f t="shared" ca="1" si="39"/>
        <v>0</v>
      </c>
      <c r="R422" s="311">
        <f t="shared" ca="1" si="40"/>
        <v>1.6332192735712958E-4</v>
      </c>
      <c r="S422" s="311">
        <f t="shared" ca="1" si="41"/>
        <v>-6.9659759430339419E-3</v>
      </c>
      <c r="T422" s="310">
        <f t="shared" ca="1" si="42"/>
        <v>2.8837438155260298E-3</v>
      </c>
      <c r="Z422" s="301">
        <f t="shared" si="48"/>
        <v>46661</v>
      </c>
      <c r="AA422" s="308">
        <f t="shared" ca="1" si="43"/>
        <v>0</v>
      </c>
      <c r="AB422" s="311">
        <f t="shared" ca="1" si="44"/>
        <v>1.6354155483289112E-4</v>
      </c>
      <c r="AC422" s="311">
        <f t="shared" ca="1" si="45"/>
        <v>-5.4533709331521241E-3</v>
      </c>
      <c r="AD422" s="310">
        <f t="shared" ca="1" si="46"/>
        <v>2.0285603035967714E-3</v>
      </c>
    </row>
    <row r="423" spans="6:30">
      <c r="F423" s="301">
        <f t="shared" si="59"/>
        <v>46692</v>
      </c>
      <c r="G423" s="308">
        <f t="shared" ca="1" si="60"/>
        <v>0</v>
      </c>
      <c r="H423" s="311">
        <f t="shared" ca="1" si="61"/>
        <v>1.6351565054306683E-4</v>
      </c>
      <c r="I423" s="311">
        <f t="shared" ca="1" si="62"/>
        <v>-6.2397286505400107E-3</v>
      </c>
      <c r="J423" s="310">
        <f t="shared" ca="1" si="63"/>
        <v>1.7736974616859857E-3</v>
      </c>
      <c r="P423" s="301">
        <f t="shared" si="47"/>
        <v>46692</v>
      </c>
      <c r="Q423" s="308">
        <f t="shared" ca="1" si="39"/>
        <v>0</v>
      </c>
      <c r="R423" s="311">
        <f t="shared" ca="1" si="40"/>
        <v>1.6360923044977937E-4</v>
      </c>
      <c r="S423" s="311">
        <f t="shared" ca="1" si="41"/>
        <v>-6.2589147887939234E-3</v>
      </c>
      <c r="T423" s="310">
        <f t="shared" ca="1" si="42"/>
        <v>2.9955227484521618E-3</v>
      </c>
      <c r="Z423" s="301">
        <f t="shared" si="48"/>
        <v>46692</v>
      </c>
      <c r="AA423" s="308">
        <f t="shared" ca="1" si="43"/>
        <v>0</v>
      </c>
      <c r="AB423" s="311">
        <f t="shared" ca="1" si="44"/>
        <v>1.6338967004148053E-4</v>
      </c>
      <c r="AC423" s="311">
        <f t="shared" ca="1" si="45"/>
        <v>-5.0653461687987233E-3</v>
      </c>
      <c r="AD423" s="310">
        <f t="shared" ca="1" si="46"/>
        <v>5.3400557693199513E-3</v>
      </c>
    </row>
    <row r="424" spans="6:30">
      <c r="F424" s="302">
        <f t="shared" si="59"/>
        <v>46722</v>
      </c>
      <c r="G424" s="312">
        <f t="shared" ca="1" si="60"/>
        <v>0</v>
      </c>
      <c r="H424" s="313">
        <f t="shared" ca="1" si="61"/>
        <v>1.6314913574988488E-4</v>
      </c>
      <c r="I424" s="313">
        <f t="shared" ca="1" si="62"/>
        <v>-7.7546079750654417E-3</v>
      </c>
      <c r="J424" s="314">
        <f t="shared" ca="1" si="63"/>
        <v>2.5460955183846945E-3</v>
      </c>
      <c r="P424" s="302">
        <f t="shared" si="47"/>
        <v>46722</v>
      </c>
      <c r="Q424" s="312">
        <f t="shared" ca="1" si="39"/>
        <v>0</v>
      </c>
      <c r="R424" s="313">
        <f t="shared" ca="1" si="40"/>
        <v>1.6312597761869441E-4</v>
      </c>
      <c r="S424" s="313">
        <f t="shared" ca="1" si="41"/>
        <v>-6.9901466502940712E-3</v>
      </c>
      <c r="T424" s="314">
        <f t="shared" ca="1" si="42"/>
        <v>3.8091338677552766E-3</v>
      </c>
      <c r="Z424" s="302">
        <f t="shared" si="48"/>
        <v>46722</v>
      </c>
      <c r="AA424" s="312">
        <f t="shared" ca="1" si="43"/>
        <v>0</v>
      </c>
      <c r="AB424" s="313">
        <f t="shared" ca="1" si="44"/>
        <v>1.6314482689527843E-4</v>
      </c>
      <c r="AC424" s="313">
        <f t="shared" ca="1" si="45"/>
        <v>-6.7614584729878136E-3</v>
      </c>
      <c r="AD424" s="314">
        <f t="shared" ca="1" si="46"/>
        <v>4.0589140719287098E-3</v>
      </c>
    </row>
    <row r="425" spans="6:30">
      <c r="F425" s="640"/>
      <c r="G425" s="641"/>
      <c r="H425" s="641"/>
      <c r="I425" s="641"/>
      <c r="J425" s="641"/>
    </row>
    <row r="665666" spans="7:30">
      <c r="G665666" s="461" t="s">
        <v>303</v>
      </c>
      <c r="H665666" s="45" t="str">
        <f>+$G665666</f>
        <v>d98</v>
      </c>
      <c r="I665666" s="45" t="str">
        <f t="shared" ref="I665666:J665667" si="64">+$G665666</f>
        <v>d98</v>
      </c>
      <c r="J665666" s="45" t="str">
        <f t="shared" si="64"/>
        <v>d98</v>
      </c>
      <c r="Q665666" s="461" t="s">
        <v>302</v>
      </c>
      <c r="R665666" s="45" t="str">
        <f>+Q665666</f>
        <v>d130</v>
      </c>
      <c r="S665666" s="45" t="str">
        <f>+Q665666</f>
        <v>d130</v>
      </c>
      <c r="T665666" s="45" t="str">
        <f>+Q665666</f>
        <v>d130</v>
      </c>
      <c r="AA665666" s="461" t="s">
        <v>304</v>
      </c>
      <c r="AB665666" s="45" t="str">
        <f>+AA665666</f>
        <v>d162</v>
      </c>
      <c r="AC665666" s="45" t="str">
        <f>+AA665666</f>
        <v>d162</v>
      </c>
      <c r="AD665666" s="45" t="str">
        <f>+AA665666</f>
        <v>d162</v>
      </c>
    </row>
    <row r="665667" spans="7:30">
      <c r="G665667" s="461" t="s">
        <v>300</v>
      </c>
      <c r="H665667" s="45" t="str">
        <f>+$G665667</f>
        <v>aaa128</v>
      </c>
      <c r="I665667" s="45" t="str">
        <f t="shared" si="64"/>
        <v>aaa128</v>
      </c>
      <c r="J665667" s="45" t="str">
        <f t="shared" si="64"/>
        <v>aaa128</v>
      </c>
      <c r="Q665667" s="461" t="s">
        <v>301</v>
      </c>
      <c r="R665667" s="45" t="str">
        <f>+Q665667</f>
        <v>aaa160</v>
      </c>
      <c r="S665667" s="45" t="str">
        <f>+Q665667</f>
        <v>aaa160</v>
      </c>
      <c r="T665667" s="45" t="str">
        <f>+Q665667</f>
        <v>aaa160</v>
      </c>
      <c r="AA665667" s="461" t="s">
        <v>305</v>
      </c>
      <c r="AB665667" s="45" t="str">
        <f>+AA665667</f>
        <v>aaa192</v>
      </c>
      <c r="AC665667" s="45" t="str">
        <f>+AA665667</f>
        <v>aaa192</v>
      </c>
      <c r="AD665667" s="45" t="str">
        <f>+AA665667</f>
        <v>aaa192</v>
      </c>
    </row>
    <row r="665668" spans="7:30">
      <c r="G665668" s="45">
        <v>2</v>
      </c>
      <c r="H665668" s="45">
        <v>11</v>
      </c>
      <c r="I665668" s="45">
        <v>23</v>
      </c>
      <c r="J665668" s="45">
        <v>20</v>
      </c>
      <c r="Q665668" s="45">
        <v>2</v>
      </c>
      <c r="R665668" s="45">
        <v>11</v>
      </c>
      <c r="S665668" s="45">
        <v>23</v>
      </c>
      <c r="T665668" s="45">
        <v>20</v>
      </c>
      <c r="AA665668" s="45">
        <v>2</v>
      </c>
      <c r="AB665668" s="45">
        <v>11</v>
      </c>
      <c r="AC665668" s="45">
        <v>23</v>
      </c>
      <c r="AD665668" s="45">
        <v>20</v>
      </c>
    </row>
  </sheetData>
  <mergeCells count="9">
    <mergeCell ref="AA243:AD243"/>
    <mergeCell ref="AA1:AD1"/>
    <mergeCell ref="W1:Z1"/>
    <mergeCell ref="G1:J1"/>
    <mergeCell ref="C1:F1"/>
    <mergeCell ref="Q1:T1"/>
    <mergeCell ref="M1:P1"/>
    <mergeCell ref="G243:J243"/>
    <mergeCell ref="Q243:T243"/>
  </mergeCells>
  <conditionalFormatting sqref="G3:J182 Q3:T182 AA3:AD182">
    <cfRule type="expression" dxfId="7" priority="65">
      <formula>AND(G245&lt;0.05,G245&gt;-0.05)</formula>
    </cfRule>
    <cfRule type="expression" dxfId="6" priority="66">
      <formula>OR(G245&lt;-0.05,G245&gt;0.05)</formula>
    </cfRule>
  </conditionalFormatting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T450678"/>
  <sheetViews>
    <sheetView showGridLines="0" topLeftCell="H1" zoomScale="80" zoomScaleNormal="80" workbookViewId="0">
      <selection activeCell="I87" sqref="I87"/>
    </sheetView>
  </sheetViews>
  <sheetFormatPr defaultColWidth="9.140625" defaultRowHeight="15"/>
  <cols>
    <col min="1" max="1" width="9.140625" style="41"/>
    <col min="2" max="2" width="15" style="41" bestFit="1" customWidth="1"/>
    <col min="3" max="3" width="20.85546875" style="41" bestFit="1" customWidth="1"/>
    <col min="4" max="4" width="12.28515625" style="41" bestFit="1" customWidth="1"/>
    <col min="5" max="6" width="18" style="41" bestFit="1" customWidth="1"/>
    <col min="7" max="7" width="20.85546875" style="41" bestFit="1" customWidth="1"/>
    <col min="8" max="8" width="12.28515625" style="41" bestFit="1" customWidth="1"/>
    <col min="9" max="10" width="18" style="41" bestFit="1" customWidth="1"/>
    <col min="11" max="11" width="9.140625" style="41"/>
    <col min="12" max="12" width="15" style="41" bestFit="1" customWidth="1"/>
    <col min="13" max="13" width="20.85546875" style="41" bestFit="1" customWidth="1"/>
    <col min="14" max="14" width="12.28515625" style="41" bestFit="1" customWidth="1"/>
    <col min="15" max="16" width="18" style="41" bestFit="1" customWidth="1"/>
    <col min="17" max="17" width="20.85546875" style="41" bestFit="1" customWidth="1"/>
    <col min="18" max="18" width="12.28515625" style="41" bestFit="1" customWidth="1"/>
    <col min="19" max="20" width="18" style="41" bestFit="1" customWidth="1"/>
    <col min="21" max="16384" width="9.140625" style="41"/>
  </cols>
  <sheetData>
    <row r="1" spans="2:20">
      <c r="C1" s="896" t="s">
        <v>209</v>
      </c>
      <c r="D1" s="897"/>
      <c r="E1" s="897"/>
      <c r="F1" s="898"/>
      <c r="G1" s="890" t="s">
        <v>210</v>
      </c>
      <c r="H1" s="891"/>
      <c r="I1" s="891"/>
      <c r="J1" s="892"/>
      <c r="M1" s="896" t="s">
        <v>211</v>
      </c>
      <c r="N1" s="897"/>
      <c r="O1" s="897"/>
      <c r="P1" s="898"/>
      <c r="Q1" s="890" t="s">
        <v>212</v>
      </c>
      <c r="R1" s="891"/>
      <c r="S1" s="891"/>
      <c r="T1" s="892"/>
    </row>
    <row r="2" spans="2:20" ht="30">
      <c r="B2" s="293" t="s">
        <v>199</v>
      </c>
      <c r="C2" s="304" t="s">
        <v>34</v>
      </c>
      <c r="D2" s="305" t="s">
        <v>39</v>
      </c>
      <c r="E2" s="306" t="s">
        <v>48</v>
      </c>
      <c r="F2" s="307" t="s">
        <v>45</v>
      </c>
      <c r="G2" s="304" t="s">
        <v>34</v>
      </c>
      <c r="H2" s="305" t="s">
        <v>39</v>
      </c>
      <c r="I2" s="306" t="s">
        <v>48</v>
      </c>
      <c r="J2" s="307" t="s">
        <v>45</v>
      </c>
      <c r="L2" s="293" t="s">
        <v>199</v>
      </c>
      <c r="M2" s="304" t="s">
        <v>34</v>
      </c>
      <c r="N2" s="305" t="s">
        <v>39</v>
      </c>
      <c r="O2" s="306" t="s">
        <v>48</v>
      </c>
      <c r="P2" s="307" t="s">
        <v>45</v>
      </c>
      <c r="Q2" s="304" t="s">
        <v>34</v>
      </c>
      <c r="R2" s="305" t="s">
        <v>39</v>
      </c>
      <c r="S2" s="306" t="s">
        <v>48</v>
      </c>
      <c r="T2" s="307" t="s">
        <v>45</v>
      </c>
    </row>
    <row r="3" spans="2:20">
      <c r="B3" s="300">
        <v>41275</v>
      </c>
      <c r="C3" s="294">
        <v>231</v>
      </c>
      <c r="D3" s="296">
        <v>3.4870000000000001</v>
      </c>
      <c r="E3" s="298">
        <v>0.22500000000000001</v>
      </c>
      <c r="F3" s="295">
        <v>0.17</v>
      </c>
      <c r="G3" s="294">
        <f ca="1">+IF(ISERROR(HLOOKUP($B3,INDIRECT("'Monthly Resource Report'!"&amp;'Green Validation'!G$450676&amp;":"&amp;'Green Validation'!G$450677),'Green Validation'!G$450678,FALSE)),0,HLOOKUP($B3,INDIRECT("'Monthly Resource Report'!"&amp;'Green Validation'!G$450676&amp;":"&amp;'Green Validation'!G$450677),'Green Validation'!G$450678,FALSE))</f>
        <v>231</v>
      </c>
      <c r="H3" s="296">
        <f ca="1">+IF(ISERROR(HLOOKUP($B3,INDIRECT("'Monthly Resource Report'!"&amp;'Green Validation'!H$450676&amp;":"&amp;'Green Validation'!H$450677),'Green Validation'!H$450678,FALSE)),0,HLOOKUP($B3,INDIRECT("'Monthly Resource Report'!"&amp;'Green Validation'!H$450676&amp;":"&amp;'Green Validation'!H$450677),'Green Validation'!H$450678,FALSE))</f>
        <v>3.4870002428634255</v>
      </c>
      <c r="I3" s="315">
        <f ca="1">+IF(ISERROR(HLOOKUP($B3,INDIRECT("'Monthly Resource Report'!"&amp;'Green Validation'!I$450676&amp;":"&amp;'Green Validation'!I$450677),'Green Validation'!I$450678,FALSE)),0,HLOOKUP($B3,INDIRECT("'Monthly Resource Report'!"&amp;'Green Validation'!I$450676&amp;":"&amp;'Green Validation'!I$450677),'Green Validation'!I$450678,FALSE))</f>
        <v>0.22331029791088772</v>
      </c>
      <c r="J3" s="316">
        <f ca="1">+IF(ISERROR(HLOOKUP($B3,INDIRECT("'Monthly Resource Report'!"&amp;'Green Validation'!J$450676&amp;":"&amp;'Green Validation'!J$450677),'Green Validation'!J$450678,FALSE)),0,HLOOKUP($B3,INDIRECT("'Monthly Resource Report'!"&amp;'Green Validation'!J$450676&amp;":"&amp;'Green Validation'!J$450677),'Green Validation'!J$450678,FALSE))</f>
        <v>0.17022540315972837</v>
      </c>
      <c r="L3" s="300">
        <v>41275</v>
      </c>
      <c r="M3" s="294">
        <v>223</v>
      </c>
      <c r="N3" s="296">
        <v>3.4870000000000001</v>
      </c>
      <c r="O3" s="298">
        <v>0.22500000000000001</v>
      </c>
      <c r="P3" s="295">
        <v>0.17</v>
      </c>
      <c r="Q3" s="294">
        <f ca="1">+IF(ISERROR(HLOOKUP($B3,INDIRECT("'Monthly Resource Report'!"&amp;'Green Validation'!Q$450676&amp;":"&amp;'Green Validation'!Q$450677),'Green Validation'!Q$450678,FALSE)),0,HLOOKUP($B3,INDIRECT("'Monthly Resource Report'!"&amp;'Green Validation'!Q$450676&amp;":"&amp;'Green Validation'!Q$450677),'Green Validation'!Q$450678,FALSE))</f>
        <v>223</v>
      </c>
      <c r="R3" s="296">
        <f ca="1">+IF(ISERROR(HLOOKUP($B3,INDIRECT("'Monthly Resource Report'!"&amp;'Green Validation'!R$450676&amp;":"&amp;'Green Validation'!R$450677),'Green Validation'!R$450678,FALSE)),0,HLOOKUP($B3,INDIRECT("'Monthly Resource Report'!"&amp;'Green Validation'!R$450676&amp;":"&amp;'Green Validation'!R$450677),'Green Validation'!R$450678,FALSE))</f>
        <v>3.4870016718414139</v>
      </c>
      <c r="S3" s="315">
        <f ca="1">+IF(ISERROR(HLOOKUP($B3,INDIRECT("'Monthly Resource Report'!"&amp;'Green Validation'!S$450676&amp;":"&amp;'Green Validation'!S$450677),'Green Validation'!S$450678,FALSE)),0,HLOOKUP($B3,INDIRECT("'Monthly Resource Report'!"&amp;'Green Validation'!S$450676&amp;":"&amp;'Green Validation'!S$450677),'Green Validation'!S$450678,FALSE))</f>
        <v>0.22348927739274366</v>
      </c>
      <c r="T3" s="316">
        <f ca="1">+IF(ISERROR(HLOOKUP($B3,INDIRECT("'Monthly Resource Report'!"&amp;'Green Validation'!T$450676&amp;":"&amp;'Green Validation'!T$450677),'Green Validation'!T$450678,FALSE)),0,HLOOKUP($B3,INDIRECT("'Monthly Resource Report'!"&amp;'Green Validation'!T$450676&amp;":"&amp;'Green Validation'!T$450677),'Green Validation'!T$450678,FALSE))</f>
        <v>0.17023841625905037</v>
      </c>
    </row>
    <row r="4" spans="2:20">
      <c r="B4" s="301">
        <v>41306</v>
      </c>
      <c r="C4" s="294">
        <v>231</v>
      </c>
      <c r="D4" s="297">
        <v>3.4870000000000001</v>
      </c>
      <c r="E4" s="299">
        <v>0.22500000000000001</v>
      </c>
      <c r="F4" s="295">
        <v>0.17</v>
      </c>
      <c r="G4" s="294">
        <f ca="1">+IF(ISERROR(HLOOKUP($B4,INDIRECT("'Monthly Resource Report'!"&amp;'Green Validation'!G$450676&amp;":"&amp;'Green Validation'!G$450677),'Green Validation'!G$450678,FALSE)),0,HLOOKUP($B4,INDIRECT("'Monthly Resource Report'!"&amp;'Green Validation'!G$450676&amp;":"&amp;'Green Validation'!G$450677),'Green Validation'!G$450678,FALSE))</f>
        <v>231</v>
      </c>
      <c r="H4" s="297">
        <f ca="1">+IF(ISERROR(HLOOKUP($B4,INDIRECT("'Monthly Resource Report'!"&amp;'Green Validation'!H$450676&amp;":"&amp;'Green Validation'!H$450677),'Green Validation'!H$450678,FALSE)),0,HLOOKUP($B4,INDIRECT("'Monthly Resource Report'!"&amp;'Green Validation'!H$450676&amp;":"&amp;'Green Validation'!H$450677),'Green Validation'!H$450678,FALSE))</f>
        <v>3.4870003545241972</v>
      </c>
      <c r="I4" s="317">
        <f ca="1">+IF(ISERROR(HLOOKUP($B4,INDIRECT("'Monthly Resource Report'!"&amp;'Green Validation'!I$450676&amp;":"&amp;'Green Validation'!I$450677),'Green Validation'!I$450678,FALSE)),0,HLOOKUP($B4,INDIRECT("'Monthly Resource Report'!"&amp;'Green Validation'!I$450676&amp;":"&amp;'Green Validation'!I$450677),'Green Validation'!I$450678,FALSE))</f>
        <v>0.22320963269269486</v>
      </c>
      <c r="J4" s="318">
        <f ca="1">+IF(ISERROR(HLOOKUP($B4,INDIRECT("'Monthly Resource Report'!"&amp;'Green Validation'!J$450676&amp;":"&amp;'Green Validation'!J$450677),'Green Validation'!J$450678,FALSE)),0,HLOOKUP($B4,INDIRECT("'Monthly Resource Report'!"&amp;'Green Validation'!J$450676&amp;":"&amp;'Green Validation'!J$450677),'Green Validation'!J$450678,FALSE))</f>
        <v>0.17023744524525403</v>
      </c>
      <c r="L4" s="301">
        <v>41306</v>
      </c>
      <c r="M4" s="294">
        <v>223</v>
      </c>
      <c r="N4" s="297">
        <v>3.4870000000000001</v>
      </c>
      <c r="O4" s="299">
        <v>0.22500000000000001</v>
      </c>
      <c r="P4" s="295">
        <v>0.17</v>
      </c>
      <c r="Q4" s="294">
        <f ca="1">+IF(ISERROR(HLOOKUP($B4,INDIRECT("'Monthly Resource Report'!"&amp;'Green Validation'!Q$450676&amp;":"&amp;'Green Validation'!Q$450677),'Green Validation'!Q$450678,FALSE)),0,HLOOKUP($B4,INDIRECT("'Monthly Resource Report'!"&amp;'Green Validation'!Q$450676&amp;":"&amp;'Green Validation'!Q$450677),'Green Validation'!Q$450678,FALSE))</f>
        <v>223</v>
      </c>
      <c r="R4" s="297">
        <f ca="1">+IF(ISERROR(HLOOKUP($B4,INDIRECT("'Monthly Resource Report'!"&amp;'Green Validation'!R$450676&amp;":"&amp;'Green Validation'!R$450677),'Green Validation'!R$450678,FALSE)),0,HLOOKUP($B4,INDIRECT("'Monthly Resource Report'!"&amp;'Green Validation'!R$450676&amp;":"&amp;'Green Validation'!R$450677),'Green Validation'!R$450678,FALSE))</f>
        <v>3.4870011099449556</v>
      </c>
      <c r="S4" s="317">
        <f ca="1">+IF(ISERROR(HLOOKUP($B4,INDIRECT("'Monthly Resource Report'!"&amp;'Green Validation'!S$450676&amp;":"&amp;'Green Validation'!S$450677),'Green Validation'!S$450678,FALSE)),0,HLOOKUP($B4,INDIRECT("'Monthly Resource Report'!"&amp;'Green Validation'!S$450676&amp;":"&amp;'Green Validation'!S$450677),'Green Validation'!S$450678,FALSE))</f>
        <v>0.22334178657155643</v>
      </c>
      <c r="T4" s="318">
        <f ca="1">+IF(ISERROR(HLOOKUP($B4,INDIRECT("'Monthly Resource Report'!"&amp;'Green Validation'!T$450676&amp;":"&amp;'Green Validation'!T$450677),'Green Validation'!T$450678,FALSE)),0,HLOOKUP($B4,INDIRECT("'Monthly Resource Report'!"&amp;'Green Validation'!T$450676&amp;":"&amp;'Green Validation'!T$450677),'Green Validation'!T$450678,FALSE))</f>
        <v>0.17018131517921317</v>
      </c>
    </row>
    <row r="5" spans="2:20">
      <c r="B5" s="301">
        <v>41334</v>
      </c>
      <c r="C5" s="294">
        <v>231</v>
      </c>
      <c r="D5" s="297">
        <v>3.4870000000000001</v>
      </c>
      <c r="E5" s="299">
        <v>0.22500000000000001</v>
      </c>
      <c r="F5" s="295">
        <v>0.17</v>
      </c>
      <c r="G5" s="294">
        <f ca="1">+IF(ISERROR(HLOOKUP($B5,INDIRECT("'Monthly Resource Report'!"&amp;'Green Validation'!G$450676&amp;":"&amp;'Green Validation'!G$450677),'Green Validation'!G$450678,FALSE)),0,HLOOKUP($B5,INDIRECT("'Monthly Resource Report'!"&amp;'Green Validation'!G$450676&amp;":"&amp;'Green Validation'!G$450677),'Green Validation'!G$450678,FALSE))</f>
        <v>231</v>
      </c>
      <c r="H5" s="297">
        <f ca="1">+IF(ISERROR(HLOOKUP($B5,INDIRECT("'Monthly Resource Report'!"&amp;'Green Validation'!H$450676&amp;":"&amp;'Green Validation'!H$450677),'Green Validation'!H$450678,FALSE)),0,HLOOKUP($B5,INDIRECT("'Monthly Resource Report'!"&amp;'Green Validation'!H$450676&amp;":"&amp;'Green Validation'!H$450677),'Green Validation'!H$450678,FALSE))</f>
        <v>3.4869991684020261</v>
      </c>
      <c r="I5" s="317">
        <f ca="1">+IF(ISERROR(HLOOKUP($B5,INDIRECT("'Monthly Resource Report'!"&amp;'Green Validation'!I$450676&amp;":"&amp;'Green Validation'!I$450677),'Green Validation'!I$450678,FALSE)),0,HLOOKUP($B5,INDIRECT("'Monthly Resource Report'!"&amp;'Green Validation'!I$450676&amp;":"&amp;'Green Validation'!I$450677),'Green Validation'!I$450678,FALSE))</f>
        <v>0.22223791035294296</v>
      </c>
      <c r="J5" s="318">
        <f ca="1">+IF(ISERROR(HLOOKUP($B5,INDIRECT("'Monthly Resource Report'!"&amp;'Green Validation'!J$450676&amp;":"&amp;'Green Validation'!J$450677),'Green Validation'!J$450678,FALSE)),0,HLOOKUP($B5,INDIRECT("'Monthly Resource Report'!"&amp;'Green Validation'!J$450676&amp;":"&amp;'Green Validation'!J$450677),'Green Validation'!J$450678,FALSE))</f>
        <v>0.17034586886237288</v>
      </c>
      <c r="L5" s="301">
        <v>41334</v>
      </c>
      <c r="M5" s="294">
        <v>223</v>
      </c>
      <c r="N5" s="297">
        <v>3.4870000000000001</v>
      </c>
      <c r="O5" s="299">
        <v>0.22500000000000001</v>
      </c>
      <c r="P5" s="295">
        <v>0.17</v>
      </c>
      <c r="Q5" s="294">
        <f ca="1">+IF(ISERROR(HLOOKUP($B5,INDIRECT("'Monthly Resource Report'!"&amp;'Green Validation'!Q$450676&amp;":"&amp;'Green Validation'!Q$450677),'Green Validation'!Q$450678,FALSE)),0,HLOOKUP($B5,INDIRECT("'Monthly Resource Report'!"&amp;'Green Validation'!Q$450676&amp;":"&amp;'Green Validation'!Q$450677),'Green Validation'!Q$450678,FALSE))</f>
        <v>223</v>
      </c>
      <c r="R5" s="297">
        <f ca="1">+IF(ISERROR(HLOOKUP($B5,INDIRECT("'Monthly Resource Report'!"&amp;'Green Validation'!R$450676&amp;":"&amp;'Green Validation'!R$450677),'Green Validation'!R$450678,FALSE)),0,HLOOKUP($B5,INDIRECT("'Monthly Resource Report'!"&amp;'Green Validation'!R$450676&amp;":"&amp;'Green Validation'!R$450677),'Green Validation'!R$450678,FALSE))</f>
        <v>3.4870001064093921</v>
      </c>
      <c r="S5" s="317">
        <f ca="1">+IF(ISERROR(HLOOKUP($B5,INDIRECT("'Monthly Resource Report'!"&amp;'Green Validation'!S$450676&amp;":"&amp;'Green Validation'!S$450677),'Green Validation'!S$450678,FALSE)),0,HLOOKUP($B5,INDIRECT("'Monthly Resource Report'!"&amp;'Green Validation'!S$450676&amp;":"&amp;'Green Validation'!S$450677),'Green Validation'!S$450678,FALSE))</f>
        <v>0.22254006909863433</v>
      </c>
      <c r="T5" s="318">
        <f ca="1">+IF(ISERROR(HLOOKUP($B5,INDIRECT("'Monthly Resource Report'!"&amp;'Green Validation'!T$450676&amp;":"&amp;'Green Validation'!T$450677),'Green Validation'!T$450678,FALSE)),0,HLOOKUP($B5,INDIRECT("'Monthly Resource Report'!"&amp;'Green Validation'!T$450676&amp;":"&amp;'Green Validation'!T$450677),'Green Validation'!T$450678,FALSE))</f>
        <v>0.17024715195462869</v>
      </c>
    </row>
    <row r="6" spans="2:20">
      <c r="B6" s="301">
        <v>41365</v>
      </c>
      <c r="C6" s="294">
        <v>231</v>
      </c>
      <c r="D6" s="297">
        <v>3.4870000000000001</v>
      </c>
      <c r="E6" s="299">
        <v>0.22500000000000001</v>
      </c>
      <c r="F6" s="295">
        <v>0.17</v>
      </c>
      <c r="G6" s="294">
        <f ca="1">+IF(ISERROR(HLOOKUP($B6,INDIRECT("'Monthly Resource Report'!"&amp;'Green Validation'!G$450676&amp;":"&amp;'Green Validation'!G$450677),'Green Validation'!G$450678,FALSE)),0,HLOOKUP($B6,INDIRECT("'Monthly Resource Report'!"&amp;'Green Validation'!G$450676&amp;":"&amp;'Green Validation'!G$450677),'Green Validation'!G$450678,FALSE))</f>
        <v>231</v>
      </c>
      <c r="H6" s="297">
        <f ca="1">+IF(ISERROR(HLOOKUP($B6,INDIRECT("'Monthly Resource Report'!"&amp;'Green Validation'!H$450676&amp;":"&amp;'Green Validation'!H$450677),'Green Validation'!H$450678,FALSE)),0,HLOOKUP($B6,INDIRECT("'Monthly Resource Report'!"&amp;'Green Validation'!H$450676&amp;":"&amp;'Green Validation'!H$450677),'Green Validation'!H$450678,FALSE))</f>
        <v>3.4869988599745296</v>
      </c>
      <c r="I6" s="317">
        <f ca="1">+IF(ISERROR(HLOOKUP($B6,INDIRECT("'Monthly Resource Report'!"&amp;'Green Validation'!I$450676&amp;":"&amp;'Green Validation'!I$450677),'Green Validation'!I$450678,FALSE)),0,HLOOKUP($B6,INDIRECT("'Monthly Resource Report'!"&amp;'Green Validation'!I$450676&amp;":"&amp;'Green Validation'!I$450677),'Green Validation'!I$450678,FALSE))</f>
        <v>0.22232311987832037</v>
      </c>
      <c r="J6" s="318">
        <f ca="1">+IF(ISERROR(HLOOKUP($B6,INDIRECT("'Monthly Resource Report'!"&amp;'Green Validation'!J$450676&amp;":"&amp;'Green Validation'!J$450677),'Green Validation'!J$450678,FALSE)),0,HLOOKUP($B6,INDIRECT("'Monthly Resource Report'!"&amp;'Green Validation'!J$450676&amp;":"&amp;'Green Validation'!J$450677),'Green Validation'!J$450678,FALSE))</f>
        <v>0.17023115594348998</v>
      </c>
      <c r="L6" s="301">
        <v>41365</v>
      </c>
      <c r="M6" s="294">
        <v>223</v>
      </c>
      <c r="N6" s="297">
        <v>3.4870000000000001</v>
      </c>
      <c r="O6" s="299">
        <v>0.22500000000000001</v>
      </c>
      <c r="P6" s="295">
        <v>0.17</v>
      </c>
      <c r="Q6" s="294">
        <f ca="1">+IF(ISERROR(HLOOKUP($B6,INDIRECT("'Monthly Resource Report'!"&amp;'Green Validation'!Q$450676&amp;":"&amp;'Green Validation'!Q$450677),'Green Validation'!Q$450678,FALSE)),0,HLOOKUP($B6,INDIRECT("'Monthly Resource Report'!"&amp;'Green Validation'!Q$450676&amp;":"&amp;'Green Validation'!Q$450677),'Green Validation'!Q$450678,FALSE))</f>
        <v>223</v>
      </c>
      <c r="R6" s="297">
        <f ca="1">+IF(ISERROR(HLOOKUP($B6,INDIRECT("'Monthly Resource Report'!"&amp;'Green Validation'!R$450676&amp;":"&amp;'Green Validation'!R$450677),'Green Validation'!R$450678,FALSE)),0,HLOOKUP($B6,INDIRECT("'Monthly Resource Report'!"&amp;'Green Validation'!R$450676&amp;":"&amp;'Green Validation'!R$450677),'Green Validation'!R$450678,FALSE))</f>
        <v>3.4870006698600506</v>
      </c>
      <c r="S6" s="317">
        <f ca="1">+IF(ISERROR(HLOOKUP($B6,INDIRECT("'Monthly Resource Report'!"&amp;'Green Validation'!S$450676&amp;":"&amp;'Green Validation'!S$450677),'Green Validation'!S$450678,FALSE)),0,HLOOKUP($B6,INDIRECT("'Monthly Resource Report'!"&amp;'Green Validation'!S$450676&amp;":"&amp;'Green Validation'!S$450677),'Green Validation'!S$450678,FALSE))</f>
        <v>0.22262743843960781</v>
      </c>
      <c r="T6" s="318">
        <f ca="1">+IF(ISERROR(HLOOKUP($B6,INDIRECT("'Monthly Resource Report'!"&amp;'Green Validation'!T$450676&amp;":"&amp;'Green Validation'!T$450677),'Green Validation'!T$450678,FALSE)),0,HLOOKUP($B6,INDIRECT("'Monthly Resource Report'!"&amp;'Green Validation'!T$450676&amp;":"&amp;'Green Validation'!T$450677),'Green Validation'!T$450678,FALSE))</f>
        <v>0.17016684475445534</v>
      </c>
    </row>
    <row r="7" spans="2:20">
      <c r="B7" s="301">
        <v>41395</v>
      </c>
      <c r="C7" s="294">
        <v>231</v>
      </c>
      <c r="D7" s="297">
        <v>3.4870000000000001</v>
      </c>
      <c r="E7" s="299">
        <v>0.21</v>
      </c>
      <c r="F7" s="295">
        <v>0.17</v>
      </c>
      <c r="G7" s="294">
        <f ca="1">+IF(ISERROR(HLOOKUP($B7,INDIRECT("'Monthly Resource Report'!"&amp;'Green Validation'!G$450676&amp;":"&amp;'Green Validation'!G$450677),'Green Validation'!G$450678,FALSE)),0,HLOOKUP($B7,INDIRECT("'Monthly Resource Report'!"&amp;'Green Validation'!G$450676&amp;":"&amp;'Green Validation'!G$450677),'Green Validation'!G$450678,FALSE))</f>
        <v>231</v>
      </c>
      <c r="H7" s="297">
        <f ca="1">+IF(ISERROR(HLOOKUP($B7,INDIRECT("'Monthly Resource Report'!"&amp;'Green Validation'!H$450676&amp;":"&amp;'Green Validation'!H$450677),'Green Validation'!H$450678,FALSE)),0,HLOOKUP($B7,INDIRECT("'Monthly Resource Report'!"&amp;'Green Validation'!H$450676&amp;":"&amp;'Green Validation'!H$450677),'Green Validation'!H$450678,FALSE))</f>
        <v>3.4870003573089914</v>
      </c>
      <c r="I7" s="317">
        <f ca="1">+IF(ISERROR(HLOOKUP($B7,INDIRECT("'Monthly Resource Report'!"&amp;'Green Validation'!I$450676&amp;":"&amp;'Green Validation'!I$450677),'Green Validation'!I$450678,FALSE)),0,HLOOKUP($B7,INDIRECT("'Monthly Resource Report'!"&amp;'Green Validation'!I$450676&amp;":"&amp;'Green Validation'!I$450677),'Green Validation'!I$450678,FALSE))</f>
        <v>0.20776034071227259</v>
      </c>
      <c r="J7" s="318">
        <f ca="1">+IF(ISERROR(HLOOKUP($B7,INDIRECT("'Monthly Resource Report'!"&amp;'Green Validation'!J$450676&amp;":"&amp;'Green Validation'!J$450677),'Green Validation'!J$450678,FALSE)),0,HLOOKUP($B7,INDIRECT("'Monthly Resource Report'!"&amp;'Green Validation'!J$450676&amp;":"&amp;'Green Validation'!J$450677),'Green Validation'!J$450678,FALSE))</f>
        <v>0.17044523239277923</v>
      </c>
      <c r="L7" s="301">
        <v>41395</v>
      </c>
      <c r="M7" s="294">
        <v>223</v>
      </c>
      <c r="N7" s="297">
        <v>3.4870000000000001</v>
      </c>
      <c r="O7" s="299">
        <v>0.21</v>
      </c>
      <c r="P7" s="295">
        <v>0.17</v>
      </c>
      <c r="Q7" s="294">
        <f ca="1">+IF(ISERROR(HLOOKUP($B7,INDIRECT("'Monthly Resource Report'!"&amp;'Green Validation'!Q$450676&amp;":"&amp;'Green Validation'!Q$450677),'Green Validation'!Q$450678,FALSE)),0,HLOOKUP($B7,INDIRECT("'Monthly Resource Report'!"&amp;'Green Validation'!Q$450676&amp;":"&amp;'Green Validation'!Q$450677),'Green Validation'!Q$450678,FALSE))</f>
        <v>223</v>
      </c>
      <c r="R7" s="297">
        <f ca="1">+IF(ISERROR(HLOOKUP($B7,INDIRECT("'Monthly Resource Report'!"&amp;'Green Validation'!R$450676&amp;":"&amp;'Green Validation'!R$450677),'Green Validation'!R$450678,FALSE)),0,HLOOKUP($B7,INDIRECT("'Monthly Resource Report'!"&amp;'Green Validation'!R$450676&amp;":"&amp;'Green Validation'!R$450677),'Green Validation'!R$450678,FALSE))</f>
        <v>3.4870006994963627</v>
      </c>
      <c r="S7" s="317">
        <f ca="1">+IF(ISERROR(HLOOKUP($B7,INDIRECT("'Monthly Resource Report'!"&amp;'Green Validation'!S$450676&amp;":"&amp;'Green Validation'!S$450677),'Green Validation'!S$450678,FALSE)),0,HLOOKUP($B7,INDIRECT("'Monthly Resource Report'!"&amp;'Green Validation'!S$450676&amp;":"&amp;'Green Validation'!S$450677),'Green Validation'!S$450678,FALSE))</f>
        <v>0.20795560164200441</v>
      </c>
      <c r="T7" s="318">
        <f ca="1">+IF(ISERROR(HLOOKUP($B7,INDIRECT("'Monthly Resource Report'!"&amp;'Green Validation'!T$450676&amp;":"&amp;'Green Validation'!T$450677),'Green Validation'!T$450678,FALSE)),0,HLOOKUP($B7,INDIRECT("'Monthly Resource Report'!"&amp;'Green Validation'!T$450676&amp;":"&amp;'Green Validation'!T$450677),'Green Validation'!T$450678,FALSE))</f>
        <v>0.17025033040998819</v>
      </c>
    </row>
    <row r="8" spans="2:20">
      <c r="B8" s="301">
        <v>41426</v>
      </c>
      <c r="C8" s="294">
        <v>231</v>
      </c>
      <c r="D8" s="297">
        <v>3.4870000000000001</v>
      </c>
      <c r="E8" s="299">
        <v>0.21</v>
      </c>
      <c r="F8" s="295">
        <v>0.17</v>
      </c>
      <c r="G8" s="294">
        <f ca="1">+IF(ISERROR(HLOOKUP($B8,INDIRECT("'Monthly Resource Report'!"&amp;'Green Validation'!G$450676&amp;":"&amp;'Green Validation'!G$450677),'Green Validation'!G$450678,FALSE)),0,HLOOKUP($B8,INDIRECT("'Monthly Resource Report'!"&amp;'Green Validation'!G$450676&amp;":"&amp;'Green Validation'!G$450677),'Green Validation'!G$450678,FALSE))</f>
        <v>231</v>
      </c>
      <c r="H8" s="297">
        <f ca="1">+IF(ISERROR(HLOOKUP($B8,INDIRECT("'Monthly Resource Report'!"&amp;'Green Validation'!H$450676&amp;":"&amp;'Green Validation'!H$450677),'Green Validation'!H$450678,FALSE)),0,HLOOKUP($B8,INDIRECT("'Monthly Resource Report'!"&amp;'Green Validation'!H$450676&amp;":"&amp;'Green Validation'!H$450677),'Green Validation'!H$450678,FALSE))</f>
        <v>3.4869997663038474</v>
      </c>
      <c r="I8" s="317">
        <f ca="1">+IF(ISERROR(HLOOKUP($B8,INDIRECT("'Monthly Resource Report'!"&amp;'Green Validation'!I$450676&amp;":"&amp;'Green Validation'!I$450677),'Green Validation'!I$450678,FALSE)),0,HLOOKUP($B8,INDIRECT("'Monthly Resource Report'!"&amp;'Green Validation'!I$450676&amp;":"&amp;'Green Validation'!I$450677),'Green Validation'!I$450678,FALSE))</f>
        <v>0.2073931533374388</v>
      </c>
      <c r="J8" s="318">
        <f ca="1">+IF(ISERROR(HLOOKUP($B8,INDIRECT("'Monthly Resource Report'!"&amp;'Green Validation'!J$450676&amp;":"&amp;'Green Validation'!J$450677),'Green Validation'!J$450678,FALSE)),0,HLOOKUP($B8,INDIRECT("'Monthly Resource Report'!"&amp;'Green Validation'!J$450676&amp;":"&amp;'Green Validation'!J$450677),'Green Validation'!J$450678,FALSE))</f>
        <v>0.17024179024654806</v>
      </c>
      <c r="L8" s="301">
        <v>41426</v>
      </c>
      <c r="M8" s="294">
        <v>223</v>
      </c>
      <c r="N8" s="297">
        <v>3.4870000000000001</v>
      </c>
      <c r="O8" s="299">
        <v>0.21</v>
      </c>
      <c r="P8" s="295">
        <v>0.17</v>
      </c>
      <c r="Q8" s="294">
        <f ca="1">+IF(ISERROR(HLOOKUP($B8,INDIRECT("'Monthly Resource Report'!"&amp;'Green Validation'!Q$450676&amp;":"&amp;'Green Validation'!Q$450677),'Green Validation'!Q$450678,FALSE)),0,HLOOKUP($B8,INDIRECT("'Monthly Resource Report'!"&amp;'Green Validation'!Q$450676&amp;":"&amp;'Green Validation'!Q$450677),'Green Validation'!Q$450678,FALSE))</f>
        <v>223</v>
      </c>
      <c r="R8" s="297">
        <f ca="1">+IF(ISERROR(HLOOKUP($B8,INDIRECT("'Monthly Resource Report'!"&amp;'Green Validation'!R$450676&amp;":"&amp;'Green Validation'!R$450677),'Green Validation'!R$450678,FALSE)),0,HLOOKUP($B8,INDIRECT("'Monthly Resource Report'!"&amp;'Green Validation'!R$450676&amp;":"&amp;'Green Validation'!R$450677),'Green Validation'!R$450678,FALSE))</f>
        <v>3.4870001757881166</v>
      </c>
      <c r="S8" s="317">
        <f ca="1">+IF(ISERROR(HLOOKUP($B8,INDIRECT("'Monthly Resource Report'!"&amp;'Green Validation'!S$450676&amp;":"&amp;'Green Validation'!S$450677),'Green Validation'!S$450678,FALSE)),0,HLOOKUP($B8,INDIRECT("'Monthly Resource Report'!"&amp;'Green Validation'!S$450676&amp;":"&amp;'Green Validation'!S$450677),'Green Validation'!S$450678,FALSE))</f>
        <v>0.20770076680045085</v>
      </c>
      <c r="T8" s="318">
        <f ca="1">+IF(ISERROR(HLOOKUP($B8,INDIRECT("'Monthly Resource Report'!"&amp;'Green Validation'!T$450676&amp;":"&amp;'Green Validation'!T$450677),'Green Validation'!T$450678,FALSE)),0,HLOOKUP($B8,INDIRECT("'Monthly Resource Report'!"&amp;'Green Validation'!T$450676&amp;":"&amp;'Green Validation'!T$450677),'Green Validation'!T$450678,FALSE))</f>
        <v>0.17033979827095799</v>
      </c>
    </row>
    <row r="9" spans="2:20">
      <c r="B9" s="301">
        <v>41456</v>
      </c>
      <c r="C9" s="294">
        <v>231</v>
      </c>
      <c r="D9" s="297">
        <v>3.4870000000000001</v>
      </c>
      <c r="E9" s="299">
        <v>0.21</v>
      </c>
      <c r="F9" s="295">
        <v>0.17</v>
      </c>
      <c r="G9" s="294">
        <f ca="1">+IF(ISERROR(HLOOKUP($B9,INDIRECT("'Monthly Resource Report'!"&amp;'Green Validation'!G$450676&amp;":"&amp;'Green Validation'!G$450677),'Green Validation'!G$450678,FALSE)),0,HLOOKUP($B9,INDIRECT("'Monthly Resource Report'!"&amp;'Green Validation'!G$450676&amp;":"&amp;'Green Validation'!G$450677),'Green Validation'!G$450678,FALSE))</f>
        <v>231</v>
      </c>
      <c r="H9" s="297">
        <f ca="1">+IF(ISERROR(HLOOKUP($B9,INDIRECT("'Monthly Resource Report'!"&amp;'Green Validation'!H$450676&amp;":"&amp;'Green Validation'!H$450677),'Green Validation'!H$450678,FALSE)),0,HLOOKUP($B9,INDIRECT("'Monthly Resource Report'!"&amp;'Green Validation'!H$450676&amp;":"&amp;'Green Validation'!H$450677),'Green Validation'!H$450678,FALSE))</f>
        <v>3.4869997033081148</v>
      </c>
      <c r="I9" s="317">
        <f ca="1">+IF(ISERROR(HLOOKUP($B9,INDIRECT("'Monthly Resource Report'!"&amp;'Green Validation'!I$450676&amp;":"&amp;'Green Validation'!I$450677),'Green Validation'!I$450678,FALSE)),0,HLOOKUP($B9,INDIRECT("'Monthly Resource Report'!"&amp;'Green Validation'!I$450676&amp;":"&amp;'Green Validation'!I$450677),'Green Validation'!I$450678,FALSE))</f>
        <v>0.20769583872582709</v>
      </c>
      <c r="J9" s="318">
        <f ca="1">+IF(ISERROR(HLOOKUP($B9,INDIRECT("'Monthly Resource Report'!"&amp;'Green Validation'!J$450676&amp;":"&amp;'Green Validation'!J$450677),'Green Validation'!J$450678,FALSE)),0,HLOOKUP($B9,INDIRECT("'Monthly Resource Report'!"&amp;'Green Validation'!J$450676&amp;":"&amp;'Green Validation'!J$450677),'Green Validation'!J$450678,FALSE))</f>
        <v>0.17022664305161023</v>
      </c>
      <c r="L9" s="301">
        <v>41456</v>
      </c>
      <c r="M9" s="294">
        <v>223</v>
      </c>
      <c r="N9" s="297">
        <v>3.4870000000000001</v>
      </c>
      <c r="O9" s="299">
        <v>0.21</v>
      </c>
      <c r="P9" s="295">
        <v>0.17</v>
      </c>
      <c r="Q9" s="294">
        <f ca="1">+IF(ISERROR(HLOOKUP($B9,INDIRECT("'Monthly Resource Report'!"&amp;'Green Validation'!Q$450676&amp;":"&amp;'Green Validation'!Q$450677),'Green Validation'!Q$450678,FALSE)),0,HLOOKUP($B9,INDIRECT("'Monthly Resource Report'!"&amp;'Green Validation'!Q$450676&amp;":"&amp;'Green Validation'!Q$450677),'Green Validation'!Q$450678,FALSE))</f>
        <v>223</v>
      </c>
      <c r="R9" s="297">
        <f ca="1">+IF(ISERROR(HLOOKUP($B9,INDIRECT("'Monthly Resource Report'!"&amp;'Green Validation'!R$450676&amp;":"&amp;'Green Validation'!R$450677),'Green Validation'!R$450678,FALSE)),0,HLOOKUP($B9,INDIRECT("'Monthly Resource Report'!"&amp;'Green Validation'!R$450676&amp;":"&amp;'Green Validation'!R$450677),'Green Validation'!R$450678,FALSE))</f>
        <v>3.4870003052630119</v>
      </c>
      <c r="S9" s="317">
        <f ca="1">+IF(ISERROR(HLOOKUP($B9,INDIRECT("'Monthly Resource Report'!"&amp;'Green Validation'!S$450676&amp;":"&amp;'Green Validation'!S$450677),'Green Validation'!S$450678,FALSE)),0,HLOOKUP($B9,INDIRECT("'Monthly Resource Report'!"&amp;'Green Validation'!S$450676&amp;":"&amp;'Green Validation'!S$450677),'Green Validation'!S$450678,FALSE))</f>
        <v>0.20801754226969127</v>
      </c>
      <c r="T9" s="318">
        <f ca="1">+IF(ISERROR(HLOOKUP($B9,INDIRECT("'Monthly Resource Report'!"&amp;'Green Validation'!T$450676&amp;":"&amp;'Green Validation'!T$450677),'Green Validation'!T$450678,FALSE)),0,HLOOKUP($B9,INDIRECT("'Monthly Resource Report'!"&amp;'Green Validation'!T$450676&amp;":"&amp;'Green Validation'!T$450677),'Green Validation'!T$450678,FALSE))</f>
        <v>0.17024930672996194</v>
      </c>
    </row>
    <row r="10" spans="2:20">
      <c r="B10" s="301">
        <v>41487</v>
      </c>
      <c r="C10" s="294">
        <v>231</v>
      </c>
      <c r="D10" s="297">
        <v>3.4870000000000001</v>
      </c>
      <c r="E10" s="299">
        <v>0.21</v>
      </c>
      <c r="F10" s="295">
        <v>0.17</v>
      </c>
      <c r="G10" s="294">
        <f ca="1">+IF(ISERROR(HLOOKUP($B10,INDIRECT("'Monthly Resource Report'!"&amp;'Green Validation'!G$450676&amp;":"&amp;'Green Validation'!G$450677),'Green Validation'!G$450678,FALSE)),0,HLOOKUP($B10,INDIRECT("'Monthly Resource Report'!"&amp;'Green Validation'!G$450676&amp;":"&amp;'Green Validation'!G$450677),'Green Validation'!G$450678,FALSE))</f>
        <v>231</v>
      </c>
      <c r="H10" s="297">
        <f ca="1">+IF(ISERROR(HLOOKUP($B10,INDIRECT("'Monthly Resource Report'!"&amp;'Green Validation'!H$450676&amp;":"&amp;'Green Validation'!H$450677),'Green Validation'!H$450678,FALSE)),0,HLOOKUP($B10,INDIRECT("'Monthly Resource Report'!"&amp;'Green Validation'!H$450676&amp;":"&amp;'Green Validation'!H$450677),'Green Validation'!H$450678,FALSE))</f>
        <v>3.4870002018570849</v>
      </c>
      <c r="I10" s="317">
        <f ca="1">+IF(ISERROR(HLOOKUP($B10,INDIRECT("'Monthly Resource Report'!"&amp;'Green Validation'!I$450676&amp;":"&amp;'Green Validation'!I$450677),'Green Validation'!I$450678,FALSE)),0,HLOOKUP($B10,INDIRECT("'Monthly Resource Report'!"&amp;'Green Validation'!I$450676&amp;":"&amp;'Green Validation'!I$450677),'Green Validation'!I$450678,FALSE))</f>
        <v>0.20779974447350408</v>
      </c>
      <c r="J10" s="318">
        <f ca="1">+IF(ISERROR(HLOOKUP($B10,INDIRECT("'Monthly Resource Report'!"&amp;'Green Validation'!J$450676&amp;":"&amp;'Green Validation'!J$450677),'Green Validation'!J$450678,FALSE)),0,HLOOKUP($B10,INDIRECT("'Monthly Resource Report'!"&amp;'Green Validation'!J$450676&amp;":"&amp;'Green Validation'!J$450677),'Green Validation'!J$450678,FALSE))</f>
        <v>0.17033226556108569</v>
      </c>
      <c r="L10" s="301">
        <v>41487</v>
      </c>
      <c r="M10" s="294">
        <v>223</v>
      </c>
      <c r="N10" s="297">
        <v>3.4870000000000001</v>
      </c>
      <c r="O10" s="299">
        <v>0.21</v>
      </c>
      <c r="P10" s="295">
        <v>0.17</v>
      </c>
      <c r="Q10" s="294">
        <f ca="1">+IF(ISERROR(HLOOKUP($B10,INDIRECT("'Monthly Resource Report'!"&amp;'Green Validation'!Q$450676&amp;":"&amp;'Green Validation'!Q$450677),'Green Validation'!Q$450678,FALSE)),0,HLOOKUP($B10,INDIRECT("'Monthly Resource Report'!"&amp;'Green Validation'!Q$450676&amp;":"&amp;'Green Validation'!Q$450677),'Green Validation'!Q$450678,FALSE))</f>
        <v>223</v>
      </c>
      <c r="R10" s="297">
        <f ca="1">+IF(ISERROR(HLOOKUP($B10,INDIRECT("'Monthly Resource Report'!"&amp;'Green Validation'!R$450676&amp;":"&amp;'Green Validation'!R$450677),'Green Validation'!R$450678,FALSE)),0,HLOOKUP($B10,INDIRECT("'Monthly Resource Report'!"&amp;'Green Validation'!R$450676&amp;":"&amp;'Green Validation'!R$450677),'Green Validation'!R$450678,FALSE))</f>
        <v>3.4870002984846695</v>
      </c>
      <c r="S10" s="317">
        <f ca="1">+IF(ISERROR(HLOOKUP($B10,INDIRECT("'Monthly Resource Report'!"&amp;'Green Validation'!S$450676&amp;":"&amp;'Green Validation'!S$450677),'Green Validation'!S$450678,FALSE)),0,HLOOKUP($B10,INDIRECT("'Monthly Resource Report'!"&amp;'Green Validation'!S$450676&amp;":"&amp;'Green Validation'!S$450677),'Green Validation'!S$450678,FALSE))</f>
        <v>0.20808420452568832</v>
      </c>
      <c r="T10" s="318">
        <f ca="1">+IF(ISERROR(HLOOKUP($B10,INDIRECT("'Monthly Resource Report'!"&amp;'Green Validation'!T$450676&amp;":"&amp;'Green Validation'!T$450677),'Green Validation'!T$450678,FALSE)),0,HLOOKUP($B10,INDIRECT("'Monthly Resource Report'!"&amp;'Green Validation'!T$450676&amp;":"&amp;'Green Validation'!T$450677),'Green Validation'!T$450678,FALSE))</f>
        <v>0.17024618671505951</v>
      </c>
    </row>
    <row r="11" spans="2:20">
      <c r="B11" s="301">
        <v>41518</v>
      </c>
      <c r="C11" s="294">
        <v>231</v>
      </c>
      <c r="D11" s="297">
        <v>3.4870000000000001</v>
      </c>
      <c r="E11" s="299">
        <v>0.21</v>
      </c>
      <c r="F11" s="295">
        <v>0.17</v>
      </c>
      <c r="G11" s="294">
        <f ca="1">+IF(ISERROR(HLOOKUP($B11,INDIRECT("'Monthly Resource Report'!"&amp;'Green Validation'!G$450676&amp;":"&amp;'Green Validation'!G$450677),'Green Validation'!G$450678,FALSE)),0,HLOOKUP($B11,INDIRECT("'Monthly Resource Report'!"&amp;'Green Validation'!G$450676&amp;":"&amp;'Green Validation'!G$450677),'Green Validation'!G$450678,FALSE))</f>
        <v>231</v>
      </c>
      <c r="H11" s="297">
        <f ca="1">+IF(ISERROR(HLOOKUP($B11,INDIRECT("'Monthly Resource Report'!"&amp;'Green Validation'!H$450676&amp;":"&amp;'Green Validation'!H$450677),'Green Validation'!H$450678,FALSE)),0,HLOOKUP($B11,INDIRECT("'Monthly Resource Report'!"&amp;'Green Validation'!H$450676&amp;":"&amp;'Green Validation'!H$450677),'Green Validation'!H$450678,FALSE))</f>
        <v>3.4869993275883244</v>
      </c>
      <c r="I11" s="317">
        <f ca="1">+IF(ISERROR(HLOOKUP($B11,INDIRECT("'Monthly Resource Report'!"&amp;'Green Validation'!I$450676&amp;":"&amp;'Green Validation'!I$450677),'Green Validation'!I$450678,FALSE)),0,HLOOKUP($B11,INDIRECT("'Monthly Resource Report'!"&amp;'Green Validation'!I$450676&amp;":"&amp;'Green Validation'!I$450677),'Green Validation'!I$450678,FALSE))</f>
        <v>0.20726252057656031</v>
      </c>
      <c r="J11" s="318">
        <f ca="1">+IF(ISERROR(HLOOKUP($B11,INDIRECT("'Monthly Resource Report'!"&amp;'Green Validation'!J$450676&amp;":"&amp;'Green Validation'!J$450677),'Green Validation'!J$450678,FALSE)),0,HLOOKUP($B11,INDIRECT("'Monthly Resource Report'!"&amp;'Green Validation'!J$450676&amp;":"&amp;'Green Validation'!J$450677),'Green Validation'!J$450678,FALSE))</f>
        <v>0.17023843780590325</v>
      </c>
      <c r="L11" s="301">
        <v>41518</v>
      </c>
      <c r="M11" s="294">
        <v>223</v>
      </c>
      <c r="N11" s="297">
        <v>3.4870000000000001</v>
      </c>
      <c r="O11" s="299">
        <v>0.21</v>
      </c>
      <c r="P11" s="295">
        <v>0.17</v>
      </c>
      <c r="Q11" s="294">
        <f ca="1">+IF(ISERROR(HLOOKUP($B11,INDIRECT("'Monthly Resource Report'!"&amp;'Green Validation'!Q$450676&amp;":"&amp;'Green Validation'!Q$450677),'Green Validation'!Q$450678,FALSE)),0,HLOOKUP($B11,INDIRECT("'Monthly Resource Report'!"&amp;'Green Validation'!Q$450676&amp;":"&amp;'Green Validation'!Q$450677),'Green Validation'!Q$450678,FALSE))</f>
        <v>223</v>
      </c>
      <c r="R11" s="297">
        <f ca="1">+IF(ISERROR(HLOOKUP($B11,INDIRECT("'Monthly Resource Report'!"&amp;'Green Validation'!R$450676&amp;":"&amp;'Green Validation'!R$450677),'Green Validation'!R$450678,FALSE)),0,HLOOKUP($B11,INDIRECT("'Monthly Resource Report'!"&amp;'Green Validation'!R$450676&amp;":"&amp;'Green Validation'!R$450677),'Green Validation'!R$450678,FALSE))</f>
        <v>3.4870004096963525</v>
      </c>
      <c r="S11" s="317">
        <f ca="1">+IF(ISERROR(HLOOKUP($B11,INDIRECT("'Monthly Resource Report'!"&amp;'Green Validation'!S$450676&amp;":"&amp;'Green Validation'!S$450677),'Green Validation'!S$450678,FALSE)),0,HLOOKUP($B11,INDIRECT("'Monthly Resource Report'!"&amp;'Green Validation'!S$450676&amp;":"&amp;'Green Validation'!S$450677),'Green Validation'!S$450678,FALSE))</f>
        <v>0.20757184054302022</v>
      </c>
      <c r="T11" s="318">
        <f ca="1">+IF(ISERROR(HLOOKUP($B11,INDIRECT("'Monthly Resource Report'!"&amp;'Green Validation'!T$450676&amp;":"&amp;'Green Validation'!T$450677),'Green Validation'!T$450678,FALSE)),0,HLOOKUP($B11,INDIRECT("'Monthly Resource Report'!"&amp;'Green Validation'!T$450676&amp;":"&amp;'Green Validation'!T$450677),'Green Validation'!T$450678,FALSE))</f>
        <v>0.17016973234459776</v>
      </c>
    </row>
    <row r="12" spans="2:20">
      <c r="B12" s="301">
        <v>41548</v>
      </c>
      <c r="C12" s="294">
        <v>231</v>
      </c>
      <c r="D12" s="297">
        <v>3.4870000000000001</v>
      </c>
      <c r="E12" s="299">
        <v>0.22500000000000001</v>
      </c>
      <c r="F12" s="295">
        <v>0.17</v>
      </c>
      <c r="G12" s="294">
        <f ca="1">+IF(ISERROR(HLOOKUP($B12,INDIRECT("'Monthly Resource Report'!"&amp;'Green Validation'!G$450676&amp;":"&amp;'Green Validation'!G$450677),'Green Validation'!G$450678,FALSE)),0,HLOOKUP($B12,INDIRECT("'Monthly Resource Report'!"&amp;'Green Validation'!G$450676&amp;":"&amp;'Green Validation'!G$450677),'Green Validation'!G$450678,FALSE))</f>
        <v>231</v>
      </c>
      <c r="H12" s="297">
        <f ca="1">+IF(ISERROR(HLOOKUP($B12,INDIRECT("'Monthly Resource Report'!"&amp;'Green Validation'!H$450676&amp;":"&amp;'Green Validation'!H$450677),'Green Validation'!H$450678,FALSE)),0,HLOOKUP($B12,INDIRECT("'Monthly Resource Report'!"&amp;'Green Validation'!H$450676&amp;":"&amp;'Green Validation'!H$450677),'Green Validation'!H$450678,FALSE))</f>
        <v>3.4869998584743533</v>
      </c>
      <c r="I12" s="317">
        <f ca="1">+IF(ISERROR(HLOOKUP($B12,INDIRECT("'Monthly Resource Report'!"&amp;'Green Validation'!I$450676&amp;":"&amp;'Green Validation'!I$450677),'Green Validation'!I$450678,FALSE)),0,HLOOKUP($B12,INDIRECT("'Monthly Resource Report'!"&amp;'Green Validation'!I$450676&amp;":"&amp;'Green Validation'!I$450677),'Green Validation'!I$450678,FALSE))</f>
        <v>0.22266060087102396</v>
      </c>
      <c r="J12" s="318">
        <f ca="1">+IF(ISERROR(HLOOKUP($B12,INDIRECT("'Monthly Resource Report'!"&amp;'Green Validation'!J$450676&amp;":"&amp;'Green Validation'!J$450677),'Green Validation'!J$450678,FALSE)),0,HLOOKUP($B12,INDIRECT("'Monthly Resource Report'!"&amp;'Green Validation'!J$450676&amp;":"&amp;'Green Validation'!J$450677),'Green Validation'!J$450678,FALSE))</f>
        <v>0.17033248449510388</v>
      </c>
      <c r="L12" s="301">
        <v>41548</v>
      </c>
      <c r="M12" s="294">
        <v>223</v>
      </c>
      <c r="N12" s="297">
        <v>3.4870000000000001</v>
      </c>
      <c r="O12" s="299">
        <v>0.22500000000000001</v>
      </c>
      <c r="P12" s="295">
        <v>0.17</v>
      </c>
      <c r="Q12" s="294">
        <f ca="1">+IF(ISERROR(HLOOKUP($B12,INDIRECT("'Monthly Resource Report'!"&amp;'Green Validation'!Q$450676&amp;":"&amp;'Green Validation'!Q$450677),'Green Validation'!Q$450678,FALSE)),0,HLOOKUP($B12,INDIRECT("'Monthly Resource Report'!"&amp;'Green Validation'!Q$450676&amp;":"&amp;'Green Validation'!Q$450677),'Green Validation'!Q$450678,FALSE))</f>
        <v>223</v>
      </c>
      <c r="R12" s="297">
        <f ca="1">+IF(ISERROR(HLOOKUP($B12,INDIRECT("'Monthly Resource Report'!"&amp;'Green Validation'!R$450676&amp;":"&amp;'Green Validation'!R$450677),'Green Validation'!R$450678,FALSE)),0,HLOOKUP($B12,INDIRECT("'Monthly Resource Report'!"&amp;'Green Validation'!R$450676&amp;":"&amp;'Green Validation'!R$450677),'Green Validation'!R$450678,FALSE))</f>
        <v>3.4870008268884671</v>
      </c>
      <c r="S12" s="317">
        <f ca="1">+IF(ISERROR(HLOOKUP($B12,INDIRECT("'Monthly Resource Report'!"&amp;'Green Validation'!S$450676&amp;":"&amp;'Green Validation'!S$450677),'Green Validation'!S$450678,FALSE)),0,HLOOKUP($B12,INDIRECT("'Monthly Resource Report'!"&amp;'Green Validation'!S$450676&amp;":"&amp;'Green Validation'!S$450677),'Green Validation'!S$450678,FALSE))</f>
        <v>0.22295949577465843</v>
      </c>
      <c r="T12" s="318">
        <f ca="1">+IF(ISERROR(HLOOKUP($B12,INDIRECT("'Monthly Resource Report'!"&amp;'Green Validation'!T$450676&amp;":"&amp;'Green Validation'!T$450677),'Green Validation'!T$450678,FALSE)),0,HLOOKUP($B12,INDIRECT("'Monthly Resource Report'!"&amp;'Green Validation'!T$450676&amp;":"&amp;'Green Validation'!T$450677),'Green Validation'!T$450678,FALSE))</f>
        <v>0.1701598565763458</v>
      </c>
    </row>
    <row r="13" spans="2:20">
      <c r="B13" s="301">
        <v>41579</v>
      </c>
      <c r="C13" s="294">
        <v>231</v>
      </c>
      <c r="D13" s="297">
        <v>3.4870000000000001</v>
      </c>
      <c r="E13" s="299">
        <v>0.22500000000000001</v>
      </c>
      <c r="F13" s="295">
        <v>0.17</v>
      </c>
      <c r="G13" s="294">
        <f ca="1">+IF(ISERROR(HLOOKUP($B13,INDIRECT("'Monthly Resource Report'!"&amp;'Green Validation'!G$450676&amp;":"&amp;'Green Validation'!G$450677),'Green Validation'!G$450678,FALSE)),0,HLOOKUP($B13,INDIRECT("'Monthly Resource Report'!"&amp;'Green Validation'!G$450676&amp;":"&amp;'Green Validation'!G$450677),'Green Validation'!G$450678,FALSE))</f>
        <v>231</v>
      </c>
      <c r="H13" s="297">
        <f ca="1">+IF(ISERROR(HLOOKUP($B13,INDIRECT("'Monthly Resource Report'!"&amp;'Green Validation'!H$450676&amp;":"&amp;'Green Validation'!H$450677),'Green Validation'!H$450678,FALSE)),0,HLOOKUP($B13,INDIRECT("'Monthly Resource Report'!"&amp;'Green Validation'!H$450676&amp;":"&amp;'Green Validation'!H$450677),'Green Validation'!H$450678,FALSE))</f>
        <v>3.486999109715319</v>
      </c>
      <c r="I13" s="317">
        <f ca="1">+IF(ISERROR(HLOOKUP($B13,INDIRECT("'Monthly Resource Report'!"&amp;'Green Validation'!I$450676&amp;":"&amp;'Green Validation'!I$450677),'Green Validation'!I$450678,FALSE)),0,HLOOKUP($B13,INDIRECT("'Monthly Resource Report'!"&amp;'Green Validation'!I$450676&amp;":"&amp;'Green Validation'!I$450677),'Green Validation'!I$450678,FALSE))</f>
        <v>0.22251523226521741</v>
      </c>
      <c r="J13" s="318">
        <f ca="1">+IF(ISERROR(HLOOKUP($B13,INDIRECT("'Monthly Resource Report'!"&amp;'Green Validation'!J$450676&amp;":"&amp;'Green Validation'!J$450677),'Green Validation'!J$450678,FALSE)),0,HLOOKUP($B13,INDIRECT("'Monthly Resource Report'!"&amp;'Green Validation'!J$450676&amp;":"&amp;'Green Validation'!J$450677),'Green Validation'!J$450678,FALSE))</f>
        <v>0.17023127479823588</v>
      </c>
      <c r="L13" s="301">
        <v>41579</v>
      </c>
      <c r="M13" s="294">
        <v>223</v>
      </c>
      <c r="N13" s="297">
        <v>3.4870000000000001</v>
      </c>
      <c r="O13" s="299">
        <v>0.22500000000000001</v>
      </c>
      <c r="P13" s="295">
        <v>0.17</v>
      </c>
      <c r="Q13" s="294">
        <f ca="1">+IF(ISERROR(HLOOKUP($B13,INDIRECT("'Monthly Resource Report'!"&amp;'Green Validation'!Q$450676&amp;":"&amp;'Green Validation'!Q$450677),'Green Validation'!Q$450678,FALSE)),0,HLOOKUP($B13,INDIRECT("'Monthly Resource Report'!"&amp;'Green Validation'!Q$450676&amp;":"&amp;'Green Validation'!Q$450677),'Green Validation'!Q$450678,FALSE))</f>
        <v>223</v>
      </c>
      <c r="R13" s="297">
        <f ca="1">+IF(ISERROR(HLOOKUP($B13,INDIRECT("'Monthly Resource Report'!"&amp;'Green Validation'!R$450676&amp;":"&amp;'Green Validation'!R$450677),'Green Validation'!R$450678,FALSE)),0,HLOOKUP($B13,INDIRECT("'Monthly Resource Report'!"&amp;'Green Validation'!R$450676&amp;":"&amp;'Green Validation'!R$450677),'Green Validation'!R$450678,FALSE))</f>
        <v>3.4870007765538267</v>
      </c>
      <c r="S13" s="317">
        <f ca="1">+IF(ISERROR(HLOOKUP($B13,INDIRECT("'Monthly Resource Report'!"&amp;'Green Validation'!S$450676&amp;":"&amp;'Green Validation'!S$450677),'Green Validation'!S$450678,FALSE)),0,HLOOKUP($B13,INDIRECT("'Monthly Resource Report'!"&amp;'Green Validation'!S$450676&amp;":"&amp;'Green Validation'!S$450677),'Green Validation'!S$450678,FALSE))</f>
        <v>0.22291624930559409</v>
      </c>
      <c r="T13" s="318">
        <f ca="1">+IF(ISERROR(HLOOKUP($B13,INDIRECT("'Monthly Resource Report'!"&amp;'Green Validation'!T$450676&amp;":"&amp;'Green Validation'!T$450677),'Green Validation'!T$450678,FALSE)),0,HLOOKUP($B13,INDIRECT("'Monthly Resource Report'!"&amp;'Green Validation'!T$450676&amp;":"&amp;'Green Validation'!T$450677),'Green Validation'!T$450678,FALSE))</f>
        <v>0.17017117632314405</v>
      </c>
    </row>
    <row r="14" spans="2:20">
      <c r="B14" s="301">
        <v>41609</v>
      </c>
      <c r="C14" s="294">
        <v>231</v>
      </c>
      <c r="D14" s="297">
        <v>3.4870000000000001</v>
      </c>
      <c r="E14" s="299">
        <v>0.22500000000000001</v>
      </c>
      <c r="F14" s="295">
        <v>0.17</v>
      </c>
      <c r="G14" s="294">
        <f ca="1">+IF(ISERROR(HLOOKUP($B14,INDIRECT("'Monthly Resource Report'!"&amp;'Green Validation'!G$450676&amp;":"&amp;'Green Validation'!G$450677),'Green Validation'!G$450678,FALSE)),0,HLOOKUP($B14,INDIRECT("'Monthly Resource Report'!"&amp;'Green Validation'!G$450676&amp;":"&amp;'Green Validation'!G$450677),'Green Validation'!G$450678,FALSE))</f>
        <v>231</v>
      </c>
      <c r="H14" s="297">
        <f ca="1">+IF(ISERROR(HLOOKUP($B14,INDIRECT("'Monthly Resource Report'!"&amp;'Green Validation'!H$450676&amp;":"&amp;'Green Validation'!H$450677),'Green Validation'!H$450678,FALSE)),0,HLOOKUP($B14,INDIRECT("'Monthly Resource Report'!"&amp;'Green Validation'!H$450676&amp;":"&amp;'Green Validation'!H$450677),'Green Validation'!H$450678,FALSE))</f>
        <v>3.4869999263440539</v>
      </c>
      <c r="I14" s="317">
        <f ca="1">+IF(ISERROR(HLOOKUP($B14,INDIRECT("'Monthly Resource Report'!"&amp;'Green Validation'!I$450676&amp;":"&amp;'Green Validation'!I$450677),'Green Validation'!I$450678,FALSE)),0,HLOOKUP($B14,INDIRECT("'Monthly Resource Report'!"&amp;'Green Validation'!I$450676&amp;":"&amp;'Green Validation'!I$450677),'Green Validation'!I$450678,FALSE))</f>
        <v>0.22283417713261125</v>
      </c>
      <c r="J14" s="318">
        <f ca="1">+IF(ISERROR(HLOOKUP($B14,INDIRECT("'Monthly Resource Report'!"&amp;'Green Validation'!J$450676&amp;":"&amp;'Green Validation'!J$450677),'Green Validation'!J$450678,FALSE)),0,HLOOKUP($B14,INDIRECT("'Monthly Resource Report'!"&amp;'Green Validation'!J$450676&amp;":"&amp;'Green Validation'!J$450677),'Green Validation'!J$450678,FALSE))</f>
        <v>0.17034034766669337</v>
      </c>
      <c r="L14" s="301">
        <v>41609</v>
      </c>
      <c r="M14" s="294">
        <v>223</v>
      </c>
      <c r="N14" s="297">
        <v>3.4870000000000001</v>
      </c>
      <c r="O14" s="299">
        <v>0.22500000000000001</v>
      </c>
      <c r="P14" s="295">
        <v>0.17</v>
      </c>
      <c r="Q14" s="294">
        <f ca="1">+IF(ISERROR(HLOOKUP($B14,INDIRECT("'Monthly Resource Report'!"&amp;'Green Validation'!Q$450676&amp;":"&amp;'Green Validation'!Q$450677),'Green Validation'!Q$450678,FALSE)),0,HLOOKUP($B14,INDIRECT("'Monthly Resource Report'!"&amp;'Green Validation'!Q$450676&amp;":"&amp;'Green Validation'!Q$450677),'Green Validation'!Q$450678,FALSE))</f>
        <v>223</v>
      </c>
      <c r="R14" s="297">
        <f ca="1">+IF(ISERROR(HLOOKUP($B14,INDIRECT("'Monthly Resource Report'!"&amp;'Green Validation'!R$450676&amp;":"&amp;'Green Validation'!R$450677),'Green Validation'!R$450678,FALSE)),0,HLOOKUP($B14,INDIRECT("'Monthly Resource Report'!"&amp;'Green Validation'!R$450676&amp;":"&amp;'Green Validation'!R$450677),'Green Validation'!R$450678,FALSE))</f>
        <v>3.4870005203094108</v>
      </c>
      <c r="S14" s="317">
        <f ca="1">+IF(ISERROR(HLOOKUP($B14,INDIRECT("'Monthly Resource Report'!"&amp;'Green Validation'!S$450676&amp;":"&amp;'Green Validation'!S$450677),'Green Validation'!S$450678,FALSE)),0,HLOOKUP($B14,INDIRECT("'Monthly Resource Report'!"&amp;'Green Validation'!S$450676&amp;":"&amp;'Green Validation'!S$450677),'Green Validation'!S$450678,FALSE))</f>
        <v>0.22305505178874374</v>
      </c>
      <c r="T14" s="318">
        <f ca="1">+IF(ISERROR(HLOOKUP($B14,INDIRECT("'Monthly Resource Report'!"&amp;'Green Validation'!T$450676&amp;":"&amp;'Green Validation'!T$450677),'Green Validation'!T$450678,FALSE)),0,HLOOKUP($B14,INDIRECT("'Monthly Resource Report'!"&amp;'Green Validation'!T$450676&amp;":"&amp;'Green Validation'!T$450677),'Green Validation'!T$450678,FALSE))</f>
        <v>0.17032774457891853</v>
      </c>
    </row>
    <row r="15" spans="2:20">
      <c r="B15" s="301">
        <v>41640</v>
      </c>
      <c r="C15" s="294">
        <v>231</v>
      </c>
      <c r="D15" s="297">
        <v>3.9079999999999999</v>
      </c>
      <c r="E15" s="299">
        <v>0.22500000000000001</v>
      </c>
      <c r="F15" s="295">
        <v>0.18</v>
      </c>
      <c r="G15" s="294">
        <f ca="1">+IF(ISERROR(HLOOKUP($B15,INDIRECT("'Monthly Resource Report'!"&amp;'Green Validation'!G$450676&amp;":"&amp;'Green Validation'!G$450677),'Green Validation'!G$450678,FALSE)),0,HLOOKUP($B15,INDIRECT("'Monthly Resource Report'!"&amp;'Green Validation'!G$450676&amp;":"&amp;'Green Validation'!G$450677),'Green Validation'!G$450678,FALSE))</f>
        <v>231</v>
      </c>
      <c r="H15" s="297">
        <f ca="1">+IF(ISERROR(HLOOKUP($B15,INDIRECT("'Monthly Resource Report'!"&amp;'Green Validation'!H$450676&amp;":"&amp;'Green Validation'!H$450677),'Green Validation'!H$450678,FALSE)),0,HLOOKUP($B15,INDIRECT("'Monthly Resource Report'!"&amp;'Green Validation'!H$450676&amp;":"&amp;'Green Validation'!H$450677),'Green Validation'!H$450678,FALSE))</f>
        <v>3.9079998818634083</v>
      </c>
      <c r="I15" s="317">
        <f ca="1">+IF(ISERROR(HLOOKUP($B15,INDIRECT("'Monthly Resource Report'!"&amp;'Green Validation'!I$450676&amp;":"&amp;'Green Validation'!I$450677),'Green Validation'!I$450678,FALSE)),0,HLOOKUP($B15,INDIRECT("'Monthly Resource Report'!"&amp;'Green Validation'!I$450676&amp;":"&amp;'Green Validation'!I$450677),'Green Validation'!I$450678,FALSE))</f>
        <v>0.22325634115566387</v>
      </c>
      <c r="J15" s="318">
        <f ca="1">+IF(ISERROR(HLOOKUP($B15,INDIRECT("'Monthly Resource Report'!"&amp;'Green Validation'!J$450676&amp;":"&amp;'Green Validation'!J$450677),'Green Validation'!J$450678,FALSE)),0,HLOOKUP($B15,INDIRECT("'Monthly Resource Report'!"&amp;'Green Validation'!J$450676&amp;":"&amp;'Green Validation'!J$450677),'Green Validation'!J$450678,FALSE))</f>
        <v>0.18034448448661716</v>
      </c>
      <c r="L15" s="301">
        <v>41640</v>
      </c>
      <c r="M15" s="294">
        <v>223</v>
      </c>
      <c r="N15" s="297">
        <v>3.9079999999999999</v>
      </c>
      <c r="O15" s="299">
        <v>0.22500000000000001</v>
      </c>
      <c r="P15" s="295">
        <v>0.18</v>
      </c>
      <c r="Q15" s="294">
        <f ca="1">+IF(ISERROR(HLOOKUP($B15,INDIRECT("'Monthly Resource Report'!"&amp;'Green Validation'!Q$450676&amp;":"&amp;'Green Validation'!Q$450677),'Green Validation'!Q$450678,FALSE)),0,HLOOKUP($B15,INDIRECT("'Monthly Resource Report'!"&amp;'Green Validation'!Q$450676&amp;":"&amp;'Green Validation'!Q$450677),'Green Validation'!Q$450678,FALSE))</f>
        <v>223</v>
      </c>
      <c r="R15" s="297">
        <f ca="1">+IF(ISERROR(HLOOKUP($B15,INDIRECT("'Monthly Resource Report'!"&amp;'Green Validation'!R$450676&amp;":"&amp;'Green Validation'!R$450677),'Green Validation'!R$450678,FALSE)),0,HLOOKUP($B15,INDIRECT("'Monthly Resource Report'!"&amp;'Green Validation'!R$450676&amp;":"&amp;'Green Validation'!R$450677),'Green Validation'!R$450678,FALSE))</f>
        <v>3.9080006259099505</v>
      </c>
      <c r="S15" s="317">
        <f ca="1">+IF(ISERROR(HLOOKUP($B15,INDIRECT("'Monthly Resource Report'!"&amp;'Green Validation'!S$450676&amp;":"&amp;'Green Validation'!S$450677),'Green Validation'!S$450678,FALSE)),0,HLOOKUP($B15,INDIRECT("'Monthly Resource Report'!"&amp;'Green Validation'!S$450676&amp;":"&amp;'Green Validation'!S$450677),'Green Validation'!S$450678,FALSE))</f>
        <v>0.22346740960186692</v>
      </c>
      <c r="T15" s="318">
        <f ca="1">+IF(ISERROR(HLOOKUP($B15,INDIRECT("'Monthly Resource Report'!"&amp;'Green Validation'!T$450676&amp;":"&amp;'Green Validation'!T$450677),'Green Validation'!T$450678,FALSE)),0,HLOOKUP($B15,INDIRECT("'Monthly Resource Report'!"&amp;'Green Validation'!T$450676&amp;":"&amp;'Green Validation'!T$450677),'Green Validation'!T$450678,FALSE))</f>
        <v>0.18026061315077829</v>
      </c>
    </row>
    <row r="16" spans="2:20">
      <c r="B16" s="301">
        <v>41671</v>
      </c>
      <c r="C16" s="294">
        <v>231</v>
      </c>
      <c r="D16" s="297">
        <v>3.9079999999999999</v>
      </c>
      <c r="E16" s="299">
        <v>0.22500000000000001</v>
      </c>
      <c r="F16" s="295">
        <v>0.18</v>
      </c>
      <c r="G16" s="294">
        <f ca="1">+IF(ISERROR(HLOOKUP($B16,INDIRECT("'Monthly Resource Report'!"&amp;'Green Validation'!G$450676&amp;":"&amp;'Green Validation'!G$450677),'Green Validation'!G$450678,FALSE)),0,HLOOKUP($B16,INDIRECT("'Monthly Resource Report'!"&amp;'Green Validation'!G$450676&amp;":"&amp;'Green Validation'!G$450677),'Green Validation'!G$450678,FALSE))</f>
        <v>231</v>
      </c>
      <c r="H16" s="297">
        <f ca="1">+IF(ISERROR(HLOOKUP($B16,INDIRECT("'Monthly Resource Report'!"&amp;'Green Validation'!H$450676&amp;":"&amp;'Green Validation'!H$450677),'Green Validation'!H$450678,FALSE)),0,HLOOKUP($B16,INDIRECT("'Monthly Resource Report'!"&amp;'Green Validation'!H$450676&amp;":"&amp;'Green Validation'!H$450677),'Green Validation'!H$450678,FALSE))</f>
        <v>3.9079997684123673</v>
      </c>
      <c r="I16" s="317">
        <f ca="1">+IF(ISERROR(HLOOKUP($B16,INDIRECT("'Monthly Resource Report'!"&amp;'Green Validation'!I$450676&amp;":"&amp;'Green Validation'!I$450677),'Green Validation'!I$450678,FALSE)),0,HLOOKUP($B16,INDIRECT("'Monthly Resource Report'!"&amp;'Green Validation'!I$450676&amp;":"&amp;'Green Validation'!I$450677),'Green Validation'!I$450678,FALSE))</f>
        <v>0.22316545498655863</v>
      </c>
      <c r="J16" s="318">
        <f ca="1">+IF(ISERROR(HLOOKUP($B16,INDIRECT("'Monthly Resource Report'!"&amp;'Green Validation'!J$450676&amp;":"&amp;'Green Validation'!J$450677),'Green Validation'!J$450678,FALSE)),0,HLOOKUP($B16,INDIRECT("'Monthly Resource Report'!"&amp;'Green Validation'!J$450676&amp;":"&amp;'Green Validation'!J$450677),'Green Validation'!J$450678,FALSE))</f>
        <v>0.18025668544036039</v>
      </c>
      <c r="L16" s="301">
        <v>41671</v>
      </c>
      <c r="M16" s="294">
        <v>223</v>
      </c>
      <c r="N16" s="297">
        <v>3.9079999999999999</v>
      </c>
      <c r="O16" s="299">
        <v>0.22500000000000001</v>
      </c>
      <c r="P16" s="295">
        <v>0.18</v>
      </c>
      <c r="Q16" s="294">
        <f ca="1">+IF(ISERROR(HLOOKUP($B16,INDIRECT("'Monthly Resource Report'!"&amp;'Green Validation'!Q$450676&amp;":"&amp;'Green Validation'!Q$450677),'Green Validation'!Q$450678,FALSE)),0,HLOOKUP($B16,INDIRECT("'Monthly Resource Report'!"&amp;'Green Validation'!Q$450676&amp;":"&amp;'Green Validation'!Q$450677),'Green Validation'!Q$450678,FALSE))</f>
        <v>223</v>
      </c>
      <c r="R16" s="297">
        <f ca="1">+IF(ISERROR(HLOOKUP($B16,INDIRECT("'Monthly Resource Report'!"&amp;'Green Validation'!R$450676&amp;":"&amp;'Green Validation'!R$450677),'Green Validation'!R$450678,FALSE)),0,HLOOKUP($B16,INDIRECT("'Monthly Resource Report'!"&amp;'Green Validation'!R$450676&amp;":"&amp;'Green Validation'!R$450677),'Green Validation'!R$450678,FALSE))</f>
        <v>3.908000362389962</v>
      </c>
      <c r="S16" s="317">
        <f ca="1">+IF(ISERROR(HLOOKUP($B16,INDIRECT("'Monthly Resource Report'!"&amp;'Green Validation'!S$450676&amp;":"&amp;'Green Validation'!S$450677),'Green Validation'!S$450678,FALSE)),0,HLOOKUP($B16,INDIRECT("'Monthly Resource Report'!"&amp;'Green Validation'!S$450676&amp;":"&amp;'Green Validation'!S$450677),'Green Validation'!S$450678,FALSE))</f>
        <v>0.22337826225450183</v>
      </c>
      <c r="T16" s="318">
        <f ca="1">+IF(ISERROR(HLOOKUP($B16,INDIRECT("'Monthly Resource Report'!"&amp;'Green Validation'!T$450676&amp;":"&amp;'Green Validation'!T$450677),'Green Validation'!T$450678,FALSE)),0,HLOOKUP($B16,INDIRECT("'Monthly Resource Report'!"&amp;'Green Validation'!T$450676&amp;":"&amp;'Green Validation'!T$450677),'Green Validation'!T$450678,FALSE))</f>
        <v>0.18018357065832744</v>
      </c>
    </row>
    <row r="17" spans="2:20">
      <c r="B17" s="301">
        <v>41699</v>
      </c>
      <c r="C17" s="294">
        <v>231</v>
      </c>
      <c r="D17" s="297">
        <v>3.9079999999999999</v>
      </c>
      <c r="E17" s="299">
        <v>0.22500000000000001</v>
      </c>
      <c r="F17" s="295">
        <v>0.18</v>
      </c>
      <c r="G17" s="294">
        <f ca="1">+IF(ISERROR(HLOOKUP($B17,INDIRECT("'Monthly Resource Report'!"&amp;'Green Validation'!G$450676&amp;":"&amp;'Green Validation'!G$450677),'Green Validation'!G$450678,FALSE)),0,HLOOKUP($B17,INDIRECT("'Monthly Resource Report'!"&amp;'Green Validation'!G$450676&amp;":"&amp;'Green Validation'!G$450677),'Green Validation'!G$450678,FALSE))</f>
        <v>231</v>
      </c>
      <c r="H17" s="297">
        <f ca="1">+IF(ISERROR(HLOOKUP($B17,INDIRECT("'Monthly Resource Report'!"&amp;'Green Validation'!H$450676&amp;":"&amp;'Green Validation'!H$450677),'Green Validation'!H$450678,FALSE)),0,HLOOKUP($B17,INDIRECT("'Monthly Resource Report'!"&amp;'Green Validation'!H$450676&amp;":"&amp;'Green Validation'!H$450677),'Green Validation'!H$450678,FALSE))</f>
        <v>3.9079989004112825</v>
      </c>
      <c r="I17" s="317">
        <f ca="1">+IF(ISERROR(HLOOKUP($B17,INDIRECT("'Monthly Resource Report'!"&amp;'Green Validation'!I$450676&amp;":"&amp;'Green Validation'!I$450677),'Green Validation'!I$450678,FALSE)),0,HLOOKUP($B17,INDIRECT("'Monthly Resource Report'!"&amp;'Green Validation'!I$450676&amp;":"&amp;'Green Validation'!I$450677),'Green Validation'!I$450678,FALSE))</f>
        <v>0.2222317371796558</v>
      </c>
      <c r="J17" s="318">
        <f ca="1">+IF(ISERROR(HLOOKUP($B17,INDIRECT("'Monthly Resource Report'!"&amp;'Green Validation'!J$450676&amp;":"&amp;'Green Validation'!J$450677),'Green Validation'!J$450678,FALSE)),0,HLOOKUP($B17,INDIRECT("'Monthly Resource Report'!"&amp;'Green Validation'!J$450676&amp;":"&amp;'Green Validation'!J$450677),'Green Validation'!J$450678,FALSE))</f>
        <v>0.18026747279147168</v>
      </c>
      <c r="L17" s="301">
        <v>41699</v>
      </c>
      <c r="M17" s="294">
        <v>223</v>
      </c>
      <c r="N17" s="297">
        <v>3.9079999999999999</v>
      </c>
      <c r="O17" s="299">
        <v>0.22500000000000001</v>
      </c>
      <c r="P17" s="295">
        <v>0.18</v>
      </c>
      <c r="Q17" s="294">
        <f ca="1">+IF(ISERROR(HLOOKUP($B17,INDIRECT("'Monthly Resource Report'!"&amp;'Green Validation'!Q$450676&amp;":"&amp;'Green Validation'!Q$450677),'Green Validation'!Q$450678,FALSE)),0,HLOOKUP($B17,INDIRECT("'Monthly Resource Report'!"&amp;'Green Validation'!Q$450676&amp;":"&amp;'Green Validation'!Q$450677),'Green Validation'!Q$450678,FALSE))</f>
        <v>223</v>
      </c>
      <c r="R17" s="297">
        <f ca="1">+IF(ISERROR(HLOOKUP($B17,INDIRECT("'Monthly Resource Report'!"&amp;'Green Validation'!R$450676&amp;":"&amp;'Green Validation'!R$450677),'Green Validation'!R$450678,FALSE)),0,HLOOKUP($B17,INDIRECT("'Monthly Resource Report'!"&amp;'Green Validation'!R$450676&amp;":"&amp;'Green Validation'!R$450677),'Green Validation'!R$450678,FALSE))</f>
        <v>3.907999971549081</v>
      </c>
      <c r="S17" s="317">
        <f ca="1">+IF(ISERROR(HLOOKUP($B17,INDIRECT("'Monthly Resource Report'!"&amp;'Green Validation'!S$450676&amp;":"&amp;'Green Validation'!S$450677),'Green Validation'!S$450678,FALSE)),0,HLOOKUP($B17,INDIRECT("'Monthly Resource Report'!"&amp;'Green Validation'!S$450676&amp;":"&amp;'Green Validation'!S$450677),'Green Validation'!S$450678,FALSE))</f>
        <v>0.22249007087313483</v>
      </c>
      <c r="T17" s="318">
        <f ca="1">+IF(ISERROR(HLOOKUP($B17,INDIRECT("'Monthly Resource Report'!"&amp;'Green Validation'!T$450676&amp;":"&amp;'Green Validation'!T$450677),'Green Validation'!T$450678,FALSE)),0,HLOOKUP($B17,INDIRECT("'Monthly Resource Report'!"&amp;'Green Validation'!T$450676&amp;":"&amp;'Green Validation'!T$450677),'Green Validation'!T$450678,FALSE))</f>
        <v>0.18017585216620963</v>
      </c>
    </row>
    <row r="18" spans="2:20">
      <c r="B18" s="301">
        <v>41730</v>
      </c>
      <c r="C18" s="294">
        <v>231</v>
      </c>
      <c r="D18" s="297">
        <v>3.9079999999999999</v>
      </c>
      <c r="E18" s="299">
        <v>0.22500000000000001</v>
      </c>
      <c r="F18" s="295">
        <v>0.18</v>
      </c>
      <c r="G18" s="294">
        <f ca="1">+IF(ISERROR(HLOOKUP($B18,INDIRECT("'Monthly Resource Report'!"&amp;'Green Validation'!G$450676&amp;":"&amp;'Green Validation'!G$450677),'Green Validation'!G$450678,FALSE)),0,HLOOKUP($B18,INDIRECT("'Monthly Resource Report'!"&amp;'Green Validation'!G$450676&amp;":"&amp;'Green Validation'!G$450677),'Green Validation'!G$450678,FALSE))</f>
        <v>231</v>
      </c>
      <c r="H18" s="297">
        <f ca="1">+IF(ISERROR(HLOOKUP($B18,INDIRECT("'Monthly Resource Report'!"&amp;'Green Validation'!H$450676&amp;":"&amp;'Green Validation'!H$450677),'Green Validation'!H$450678,FALSE)),0,HLOOKUP($B18,INDIRECT("'Monthly Resource Report'!"&amp;'Green Validation'!H$450676&amp;":"&amp;'Green Validation'!H$450677),'Green Validation'!H$450678,FALSE))</f>
        <v>3.907997892128765</v>
      </c>
      <c r="I18" s="317">
        <f ca="1">+IF(ISERROR(HLOOKUP($B18,INDIRECT("'Monthly Resource Report'!"&amp;'Green Validation'!I$450676&amp;":"&amp;'Green Validation'!I$450677),'Green Validation'!I$450678,FALSE)),0,HLOOKUP($B18,INDIRECT("'Monthly Resource Report'!"&amp;'Green Validation'!I$450676&amp;":"&amp;'Green Validation'!I$450677),'Green Validation'!I$450678,FALSE))</f>
        <v>0.22229815915274759</v>
      </c>
      <c r="J18" s="318">
        <f ca="1">+IF(ISERROR(HLOOKUP($B18,INDIRECT("'Monthly Resource Report'!"&amp;'Green Validation'!J$450676&amp;":"&amp;'Green Validation'!J$450677),'Green Validation'!J$450678,FALSE)),0,HLOOKUP($B18,INDIRECT("'Monthly Resource Report'!"&amp;'Green Validation'!J$450676&amp;":"&amp;'Green Validation'!J$450677),'Green Validation'!J$450678,FALSE))</f>
        <v>0.18059316796173314</v>
      </c>
      <c r="L18" s="301">
        <v>41730</v>
      </c>
      <c r="M18" s="294">
        <v>223</v>
      </c>
      <c r="N18" s="297">
        <v>3.9079999999999999</v>
      </c>
      <c r="O18" s="299">
        <v>0.22500000000000001</v>
      </c>
      <c r="P18" s="295">
        <v>0.18</v>
      </c>
      <c r="Q18" s="294">
        <f ca="1">+IF(ISERROR(HLOOKUP($B18,INDIRECT("'Monthly Resource Report'!"&amp;'Green Validation'!Q$450676&amp;":"&amp;'Green Validation'!Q$450677),'Green Validation'!Q$450678,FALSE)),0,HLOOKUP($B18,INDIRECT("'Monthly Resource Report'!"&amp;'Green Validation'!Q$450676&amp;":"&amp;'Green Validation'!Q$450677),'Green Validation'!Q$450678,FALSE))</f>
        <v>223</v>
      </c>
      <c r="R18" s="297">
        <f ca="1">+IF(ISERROR(HLOOKUP($B18,INDIRECT("'Monthly Resource Report'!"&amp;'Green Validation'!R$450676&amp;":"&amp;'Green Validation'!R$450677),'Green Validation'!R$450678,FALSE)),0,HLOOKUP($B18,INDIRECT("'Monthly Resource Report'!"&amp;'Green Validation'!R$450676&amp;":"&amp;'Green Validation'!R$450677),'Green Validation'!R$450678,FALSE))</f>
        <v>3.9079990343747948</v>
      </c>
      <c r="S18" s="317">
        <f ca="1">+IF(ISERROR(HLOOKUP($B18,INDIRECT("'Monthly Resource Report'!"&amp;'Green Validation'!S$450676&amp;":"&amp;'Green Validation'!S$450677),'Green Validation'!S$450678,FALSE)),0,HLOOKUP($B18,INDIRECT("'Monthly Resource Report'!"&amp;'Green Validation'!S$450676&amp;":"&amp;'Green Validation'!S$450677),'Green Validation'!S$450678,FALSE))</f>
        <v>0.22266162202763307</v>
      </c>
      <c r="T18" s="318">
        <f ca="1">+IF(ISERROR(HLOOKUP($B18,INDIRECT("'Monthly Resource Report'!"&amp;'Green Validation'!T$450676&amp;":"&amp;'Green Validation'!T$450677),'Green Validation'!T$450678,FALSE)),0,HLOOKUP($B18,INDIRECT("'Monthly Resource Report'!"&amp;'Green Validation'!T$450676&amp;":"&amp;'Green Validation'!T$450677),'Green Validation'!T$450678,FALSE))</f>
        <v>0.18027483404708006</v>
      </c>
    </row>
    <row r="19" spans="2:20">
      <c r="B19" s="301">
        <v>41760</v>
      </c>
      <c r="C19" s="294">
        <v>231</v>
      </c>
      <c r="D19" s="297">
        <v>3.9079999999999999</v>
      </c>
      <c r="E19" s="299">
        <v>0.21</v>
      </c>
      <c r="F19" s="295">
        <v>0.18</v>
      </c>
      <c r="G19" s="294">
        <f ca="1">+IF(ISERROR(HLOOKUP($B19,INDIRECT("'Monthly Resource Report'!"&amp;'Green Validation'!G$450676&amp;":"&amp;'Green Validation'!G$450677),'Green Validation'!G$450678,FALSE)),0,HLOOKUP($B19,INDIRECT("'Monthly Resource Report'!"&amp;'Green Validation'!G$450676&amp;":"&amp;'Green Validation'!G$450677),'Green Validation'!G$450678,FALSE))</f>
        <v>231</v>
      </c>
      <c r="H19" s="297">
        <f ca="1">+IF(ISERROR(HLOOKUP($B19,INDIRECT("'Monthly Resource Report'!"&amp;'Green Validation'!H$450676&amp;":"&amp;'Green Validation'!H$450677),'Green Validation'!H$450678,FALSE)),0,HLOOKUP($B19,INDIRECT("'Monthly Resource Report'!"&amp;'Green Validation'!H$450676&amp;":"&amp;'Green Validation'!H$450677),'Green Validation'!H$450678,FALSE))</f>
        <v>3.907999403292739</v>
      </c>
      <c r="I19" s="317">
        <f ca="1">+IF(ISERROR(HLOOKUP($B19,INDIRECT("'Monthly Resource Report'!"&amp;'Green Validation'!I$450676&amp;":"&amp;'Green Validation'!I$450677),'Green Validation'!I$450678,FALSE)),0,HLOOKUP($B19,INDIRECT("'Monthly Resource Report'!"&amp;'Green Validation'!I$450676&amp;":"&amp;'Green Validation'!I$450677),'Green Validation'!I$450678,FALSE))</f>
        <v>0.20770437535560946</v>
      </c>
      <c r="J19" s="318">
        <f ca="1">+IF(ISERROR(HLOOKUP($B19,INDIRECT("'Monthly Resource Report'!"&amp;'Green Validation'!J$450676&amp;":"&amp;'Green Validation'!J$450677),'Green Validation'!J$450678,FALSE)),0,HLOOKUP($B19,INDIRECT("'Monthly Resource Report'!"&amp;'Green Validation'!J$450676&amp;":"&amp;'Green Validation'!J$450677),'Green Validation'!J$450678,FALSE))</f>
        <v>0.18023852040011917</v>
      </c>
      <c r="L19" s="301">
        <v>41760</v>
      </c>
      <c r="M19" s="294">
        <v>223</v>
      </c>
      <c r="N19" s="297">
        <v>3.9079999999999999</v>
      </c>
      <c r="O19" s="299">
        <v>0.21</v>
      </c>
      <c r="P19" s="295">
        <v>0.18</v>
      </c>
      <c r="Q19" s="294">
        <f ca="1">+IF(ISERROR(HLOOKUP($B19,INDIRECT("'Monthly Resource Report'!"&amp;'Green Validation'!Q$450676&amp;":"&amp;'Green Validation'!Q$450677),'Green Validation'!Q$450678,FALSE)),0,HLOOKUP($B19,INDIRECT("'Monthly Resource Report'!"&amp;'Green Validation'!Q$450676&amp;":"&amp;'Green Validation'!Q$450677),'Green Validation'!Q$450678,FALSE))</f>
        <v>223</v>
      </c>
      <c r="R19" s="297">
        <f ca="1">+IF(ISERROR(HLOOKUP($B19,INDIRECT("'Monthly Resource Report'!"&amp;'Green Validation'!R$450676&amp;":"&amp;'Green Validation'!R$450677),'Green Validation'!R$450678,FALSE)),0,HLOOKUP($B19,INDIRECT("'Monthly Resource Report'!"&amp;'Green Validation'!R$450676&amp;":"&amp;'Green Validation'!R$450677),'Green Validation'!R$450678,FALSE))</f>
        <v>3.907999678584654</v>
      </c>
      <c r="S19" s="317">
        <f ca="1">+IF(ISERROR(HLOOKUP($B19,INDIRECT("'Monthly Resource Report'!"&amp;'Green Validation'!S$450676&amp;":"&amp;'Green Validation'!S$450677),'Green Validation'!S$450678,FALSE)),0,HLOOKUP($B19,INDIRECT("'Monthly Resource Report'!"&amp;'Green Validation'!S$450676&amp;":"&amp;'Green Validation'!S$450677),'Green Validation'!S$450678,FALSE))</f>
        <v>0.20804441971950202</v>
      </c>
      <c r="T19" s="318">
        <f ca="1">+IF(ISERROR(HLOOKUP($B19,INDIRECT("'Monthly Resource Report'!"&amp;'Green Validation'!T$450676&amp;":"&amp;'Green Validation'!T$450677),'Green Validation'!T$450678,FALSE)),0,HLOOKUP($B19,INDIRECT("'Monthly Resource Report'!"&amp;'Green Validation'!T$450676&amp;":"&amp;'Green Validation'!T$450677),'Green Validation'!T$450678,FALSE))</f>
        <v>0.18017405823621635</v>
      </c>
    </row>
    <row r="20" spans="2:20">
      <c r="B20" s="301">
        <v>41791</v>
      </c>
      <c r="C20" s="294">
        <v>231</v>
      </c>
      <c r="D20" s="297">
        <v>3.9079999999999999</v>
      </c>
      <c r="E20" s="299">
        <v>0.21</v>
      </c>
      <c r="F20" s="295">
        <v>0.18</v>
      </c>
      <c r="G20" s="294">
        <f ca="1">+IF(ISERROR(HLOOKUP($B20,INDIRECT("'Monthly Resource Report'!"&amp;'Green Validation'!G$450676&amp;":"&amp;'Green Validation'!G$450677),'Green Validation'!G$450678,FALSE)),0,HLOOKUP($B20,INDIRECT("'Monthly Resource Report'!"&amp;'Green Validation'!G$450676&amp;":"&amp;'Green Validation'!G$450677),'Green Validation'!G$450678,FALSE))</f>
        <v>231</v>
      </c>
      <c r="H20" s="297">
        <f ca="1">+IF(ISERROR(HLOOKUP($B20,INDIRECT("'Monthly Resource Report'!"&amp;'Green Validation'!H$450676&amp;":"&amp;'Green Validation'!H$450677),'Green Validation'!H$450678,FALSE)),0,HLOOKUP($B20,INDIRECT("'Monthly Resource Report'!"&amp;'Green Validation'!H$450676&amp;":"&amp;'Green Validation'!H$450677),'Green Validation'!H$450678,FALSE))</f>
        <v>3.9080003954122602</v>
      </c>
      <c r="I20" s="317">
        <f ca="1">+IF(ISERROR(HLOOKUP($B20,INDIRECT("'Monthly Resource Report'!"&amp;'Green Validation'!I$450676&amp;":"&amp;'Green Validation'!I$450677),'Green Validation'!I$450678,FALSE)),0,HLOOKUP($B20,INDIRECT("'Monthly Resource Report'!"&amp;'Green Validation'!I$450676&amp;":"&amp;'Green Validation'!I$450677),'Green Validation'!I$450678,FALSE))</f>
        <v>0.20755898408464396</v>
      </c>
      <c r="J20" s="318">
        <f ca="1">+IF(ISERROR(HLOOKUP($B20,INDIRECT("'Monthly Resource Report'!"&amp;'Green Validation'!J$450676&amp;":"&amp;'Green Validation'!J$450677),'Green Validation'!J$450678,FALSE)),0,HLOOKUP($B20,INDIRECT("'Monthly Resource Report'!"&amp;'Green Validation'!J$450676&amp;":"&amp;'Green Validation'!J$450677),'Green Validation'!J$450678,FALSE))</f>
        <v>0.1803739285868767</v>
      </c>
      <c r="L20" s="301">
        <v>41791</v>
      </c>
      <c r="M20" s="294">
        <v>223</v>
      </c>
      <c r="N20" s="297">
        <v>3.9079999999999999</v>
      </c>
      <c r="O20" s="299">
        <v>0.21</v>
      </c>
      <c r="P20" s="295">
        <v>0.18</v>
      </c>
      <c r="Q20" s="294">
        <f ca="1">+IF(ISERROR(HLOOKUP($B20,INDIRECT("'Monthly Resource Report'!"&amp;'Green Validation'!Q$450676&amp;":"&amp;'Green Validation'!Q$450677),'Green Validation'!Q$450678,FALSE)),0,HLOOKUP($B20,INDIRECT("'Monthly Resource Report'!"&amp;'Green Validation'!Q$450676&amp;":"&amp;'Green Validation'!Q$450677),'Green Validation'!Q$450678,FALSE))</f>
        <v>223</v>
      </c>
      <c r="R20" s="297">
        <f ca="1">+IF(ISERROR(HLOOKUP($B20,INDIRECT("'Monthly Resource Report'!"&amp;'Green Validation'!R$450676&amp;":"&amp;'Green Validation'!R$450677),'Green Validation'!R$450678,FALSE)),0,HLOOKUP($B20,INDIRECT("'Monthly Resource Report'!"&amp;'Green Validation'!R$450676&amp;":"&amp;'Green Validation'!R$450677),'Green Validation'!R$450678,FALSE))</f>
        <v>3.9079998274514098</v>
      </c>
      <c r="S20" s="317">
        <f ca="1">+IF(ISERROR(HLOOKUP($B20,INDIRECT("'Monthly Resource Report'!"&amp;'Green Validation'!S$450676&amp;":"&amp;'Green Validation'!S$450677),'Green Validation'!S$450678,FALSE)),0,HLOOKUP($B20,INDIRECT("'Monthly Resource Report'!"&amp;'Green Validation'!S$450676&amp;":"&amp;'Green Validation'!S$450677),'Green Validation'!S$450678,FALSE))</f>
        <v>0.20792975403066846</v>
      </c>
      <c r="T20" s="318">
        <f ca="1">+IF(ISERROR(HLOOKUP($B20,INDIRECT("'Monthly Resource Report'!"&amp;'Green Validation'!T$450676&amp;":"&amp;'Green Validation'!T$450677),'Green Validation'!T$450678,FALSE)),0,HLOOKUP($B20,INDIRECT("'Monthly Resource Report'!"&amp;'Green Validation'!T$450676&amp;":"&amp;'Green Validation'!T$450677),'Green Validation'!T$450678,FALSE))</f>
        <v>0.18026889801548723</v>
      </c>
    </row>
    <row r="21" spans="2:20">
      <c r="B21" s="301">
        <v>41821</v>
      </c>
      <c r="C21" s="294">
        <v>231</v>
      </c>
      <c r="D21" s="297">
        <v>3.9079999999999999</v>
      </c>
      <c r="E21" s="299">
        <v>0.21</v>
      </c>
      <c r="F21" s="295">
        <v>0.18</v>
      </c>
      <c r="G21" s="294">
        <f ca="1">+IF(ISERROR(HLOOKUP($B21,INDIRECT("'Monthly Resource Report'!"&amp;'Green Validation'!G$450676&amp;":"&amp;'Green Validation'!G$450677),'Green Validation'!G$450678,FALSE)),0,HLOOKUP($B21,INDIRECT("'Monthly Resource Report'!"&amp;'Green Validation'!G$450676&amp;":"&amp;'Green Validation'!G$450677),'Green Validation'!G$450678,FALSE))</f>
        <v>231</v>
      </c>
      <c r="H21" s="297">
        <f ca="1">+IF(ISERROR(HLOOKUP($B21,INDIRECT("'Monthly Resource Report'!"&amp;'Green Validation'!H$450676&amp;":"&amp;'Green Validation'!H$450677),'Green Validation'!H$450678,FALSE)),0,HLOOKUP($B21,INDIRECT("'Monthly Resource Report'!"&amp;'Green Validation'!H$450676&amp;":"&amp;'Green Validation'!H$450677),'Green Validation'!H$450678,FALSE))</f>
        <v>3.907999662959218</v>
      </c>
      <c r="I21" s="317">
        <f ca="1">+IF(ISERROR(HLOOKUP($B21,INDIRECT("'Monthly Resource Report'!"&amp;'Green Validation'!I$450676&amp;":"&amp;'Green Validation'!I$450677),'Green Validation'!I$450678,FALSE)),0,HLOOKUP($B21,INDIRECT("'Monthly Resource Report'!"&amp;'Green Validation'!I$450676&amp;":"&amp;'Green Validation'!I$450677),'Green Validation'!I$450678,FALSE))</f>
        <v>0.20770762390289157</v>
      </c>
      <c r="J21" s="318">
        <f ca="1">+IF(ISERROR(HLOOKUP($B21,INDIRECT("'Monthly Resource Report'!"&amp;'Green Validation'!J$450676&amp;":"&amp;'Green Validation'!J$450677),'Green Validation'!J$450678,FALSE)),0,HLOOKUP($B21,INDIRECT("'Monthly Resource Report'!"&amp;'Green Validation'!J$450676&amp;":"&amp;'Green Validation'!J$450677),'Green Validation'!J$450678,FALSE))</f>
        <v>0.1804275719973937</v>
      </c>
      <c r="L21" s="301">
        <v>41821</v>
      </c>
      <c r="M21" s="294">
        <v>223</v>
      </c>
      <c r="N21" s="297">
        <v>3.9079999999999999</v>
      </c>
      <c r="O21" s="299">
        <v>0.21</v>
      </c>
      <c r="P21" s="295">
        <v>0.18</v>
      </c>
      <c r="Q21" s="294">
        <f ca="1">+IF(ISERROR(HLOOKUP($B21,INDIRECT("'Monthly Resource Report'!"&amp;'Green Validation'!Q$450676&amp;":"&amp;'Green Validation'!Q$450677),'Green Validation'!Q$450678,FALSE)),0,HLOOKUP($B21,INDIRECT("'Monthly Resource Report'!"&amp;'Green Validation'!Q$450676&amp;":"&amp;'Green Validation'!Q$450677),'Green Validation'!Q$450678,FALSE))</f>
        <v>223</v>
      </c>
      <c r="R21" s="297">
        <f ca="1">+IF(ISERROR(HLOOKUP($B21,INDIRECT("'Monthly Resource Report'!"&amp;'Green Validation'!R$450676&amp;":"&amp;'Green Validation'!R$450677),'Green Validation'!R$450678,FALSE)),0,HLOOKUP($B21,INDIRECT("'Monthly Resource Report'!"&amp;'Green Validation'!R$450676&amp;":"&amp;'Green Validation'!R$450677),'Green Validation'!R$450678,FALSE))</f>
        <v>3.9080004036214588</v>
      </c>
      <c r="S21" s="317">
        <f ca="1">+IF(ISERROR(HLOOKUP($B21,INDIRECT("'Monthly Resource Report'!"&amp;'Green Validation'!S$450676&amp;":"&amp;'Green Validation'!S$450677),'Green Validation'!S$450678,FALSE)),0,HLOOKUP($B21,INDIRECT("'Monthly Resource Report'!"&amp;'Green Validation'!S$450676&amp;":"&amp;'Green Validation'!S$450677),'Green Validation'!S$450678,FALSE))</f>
        <v>0.20798961239309771</v>
      </c>
      <c r="T21" s="318">
        <f ca="1">+IF(ISERROR(HLOOKUP($B21,INDIRECT("'Monthly Resource Report'!"&amp;'Green Validation'!T$450676&amp;":"&amp;'Green Validation'!T$450677),'Green Validation'!T$450678,FALSE)),0,HLOOKUP($B21,INDIRECT("'Monthly Resource Report'!"&amp;'Green Validation'!T$450676&amp;":"&amp;'Green Validation'!T$450677),'Green Validation'!T$450678,FALSE))</f>
        <v>0.18008887103285787</v>
      </c>
    </row>
    <row r="22" spans="2:20">
      <c r="B22" s="301">
        <v>41852</v>
      </c>
      <c r="C22" s="294">
        <v>231</v>
      </c>
      <c r="D22" s="297">
        <v>3.9079999999999999</v>
      </c>
      <c r="E22" s="299">
        <v>0.21</v>
      </c>
      <c r="F22" s="295">
        <v>0.18</v>
      </c>
      <c r="G22" s="294">
        <f ca="1">+IF(ISERROR(HLOOKUP($B22,INDIRECT("'Monthly Resource Report'!"&amp;'Green Validation'!G$450676&amp;":"&amp;'Green Validation'!G$450677),'Green Validation'!G$450678,FALSE)),0,HLOOKUP($B22,INDIRECT("'Monthly Resource Report'!"&amp;'Green Validation'!G$450676&amp;":"&amp;'Green Validation'!G$450677),'Green Validation'!G$450678,FALSE))</f>
        <v>231</v>
      </c>
      <c r="H22" s="297">
        <f ca="1">+IF(ISERROR(HLOOKUP($B22,INDIRECT("'Monthly Resource Report'!"&amp;'Green Validation'!H$450676&amp;":"&amp;'Green Validation'!H$450677),'Green Validation'!H$450678,FALSE)),0,HLOOKUP($B22,INDIRECT("'Monthly Resource Report'!"&amp;'Green Validation'!H$450676&amp;":"&amp;'Green Validation'!H$450677),'Green Validation'!H$450678,FALSE))</f>
        <v>3.9080006991032654</v>
      </c>
      <c r="I22" s="317">
        <f ca="1">+IF(ISERROR(HLOOKUP($B22,INDIRECT("'Monthly Resource Report'!"&amp;'Green Validation'!I$450676&amp;":"&amp;'Green Validation'!I$450677),'Green Validation'!I$450678,FALSE)),0,HLOOKUP($B22,INDIRECT("'Monthly Resource Report'!"&amp;'Green Validation'!I$450676&amp;":"&amp;'Green Validation'!I$450677),'Green Validation'!I$450678,FALSE))</f>
        <v>0.20779805592750547</v>
      </c>
      <c r="J22" s="318">
        <f ca="1">+IF(ISERROR(HLOOKUP($B22,INDIRECT("'Monthly Resource Report'!"&amp;'Green Validation'!J$450676&amp;":"&amp;'Green Validation'!J$450677),'Green Validation'!J$450678,FALSE)),0,HLOOKUP($B22,INDIRECT("'Monthly Resource Report'!"&amp;'Green Validation'!J$450676&amp;":"&amp;'Green Validation'!J$450677),'Green Validation'!J$450678,FALSE))</f>
        <v>0.18036178024766097</v>
      </c>
      <c r="L22" s="301">
        <v>41852</v>
      </c>
      <c r="M22" s="294">
        <v>223</v>
      </c>
      <c r="N22" s="297">
        <v>3.9079999999999999</v>
      </c>
      <c r="O22" s="299">
        <v>0.21</v>
      </c>
      <c r="P22" s="295">
        <v>0.18</v>
      </c>
      <c r="Q22" s="294">
        <f ca="1">+IF(ISERROR(HLOOKUP($B22,INDIRECT("'Monthly Resource Report'!"&amp;'Green Validation'!Q$450676&amp;":"&amp;'Green Validation'!Q$450677),'Green Validation'!Q$450678,FALSE)),0,HLOOKUP($B22,INDIRECT("'Monthly Resource Report'!"&amp;'Green Validation'!Q$450676&amp;":"&amp;'Green Validation'!Q$450677),'Green Validation'!Q$450678,FALSE))</f>
        <v>223</v>
      </c>
      <c r="R22" s="297">
        <f ca="1">+IF(ISERROR(HLOOKUP($B22,INDIRECT("'Monthly Resource Report'!"&amp;'Green Validation'!R$450676&amp;":"&amp;'Green Validation'!R$450677),'Green Validation'!R$450678,FALSE)),0,HLOOKUP($B22,INDIRECT("'Monthly Resource Report'!"&amp;'Green Validation'!R$450676&amp;":"&amp;'Green Validation'!R$450677),'Green Validation'!R$450678,FALSE))</f>
        <v>3.907999778414835</v>
      </c>
      <c r="S22" s="317">
        <f ca="1">+IF(ISERROR(HLOOKUP($B22,INDIRECT("'Monthly Resource Report'!"&amp;'Green Validation'!S$450676&amp;":"&amp;'Green Validation'!S$450677),'Green Validation'!S$450678,FALSE)),0,HLOOKUP($B22,INDIRECT("'Monthly Resource Report'!"&amp;'Green Validation'!S$450676&amp;":"&amp;'Green Validation'!S$450677),'Green Validation'!S$450678,FALSE))</f>
        <v>0.20812951992297754</v>
      </c>
      <c r="T22" s="318">
        <f ca="1">+IF(ISERROR(HLOOKUP($B22,INDIRECT("'Monthly Resource Report'!"&amp;'Green Validation'!T$450676&amp;":"&amp;'Green Validation'!T$450677),'Green Validation'!T$450678,FALSE)),0,HLOOKUP($B22,INDIRECT("'Monthly Resource Report'!"&amp;'Green Validation'!T$450676&amp;":"&amp;'Green Validation'!T$450677),'Green Validation'!T$450678,FALSE))</f>
        <v>0.18017441822558375</v>
      </c>
    </row>
    <row r="23" spans="2:20">
      <c r="B23" s="301">
        <v>41883</v>
      </c>
      <c r="C23" s="294">
        <v>231</v>
      </c>
      <c r="D23" s="297">
        <v>3.9079999999999999</v>
      </c>
      <c r="E23" s="299">
        <v>0.21</v>
      </c>
      <c r="F23" s="295">
        <v>0.18</v>
      </c>
      <c r="G23" s="294">
        <f ca="1">+IF(ISERROR(HLOOKUP($B23,INDIRECT("'Monthly Resource Report'!"&amp;'Green Validation'!G$450676&amp;":"&amp;'Green Validation'!G$450677),'Green Validation'!G$450678,FALSE)),0,HLOOKUP($B23,INDIRECT("'Monthly Resource Report'!"&amp;'Green Validation'!G$450676&amp;":"&amp;'Green Validation'!G$450677),'Green Validation'!G$450678,FALSE))</f>
        <v>231</v>
      </c>
      <c r="H23" s="297">
        <f ca="1">+IF(ISERROR(HLOOKUP($B23,INDIRECT("'Monthly Resource Report'!"&amp;'Green Validation'!H$450676&amp;":"&amp;'Green Validation'!H$450677),'Green Validation'!H$450678,FALSE)),0,HLOOKUP($B23,INDIRECT("'Monthly Resource Report'!"&amp;'Green Validation'!H$450676&amp;":"&amp;'Green Validation'!H$450677),'Green Validation'!H$450678,FALSE))</f>
        <v>3.9079996992956301</v>
      </c>
      <c r="I23" s="317">
        <f ca="1">+IF(ISERROR(HLOOKUP($B23,INDIRECT("'Monthly Resource Report'!"&amp;'Green Validation'!I$450676&amp;":"&amp;'Green Validation'!I$450677),'Green Validation'!I$450678,FALSE)),0,HLOOKUP($B23,INDIRECT("'Monthly Resource Report'!"&amp;'Green Validation'!I$450676&amp;":"&amp;'Green Validation'!I$450677),'Green Validation'!I$450678,FALSE))</f>
        <v>0.20708899505542999</v>
      </c>
      <c r="J23" s="318">
        <f ca="1">+IF(ISERROR(HLOOKUP($B23,INDIRECT("'Monthly Resource Report'!"&amp;'Green Validation'!J$450676&amp;":"&amp;'Green Validation'!J$450677),'Green Validation'!J$450678,FALSE)),0,HLOOKUP($B23,INDIRECT("'Monthly Resource Report'!"&amp;'Green Validation'!J$450676&amp;":"&amp;'Green Validation'!J$450677),'Green Validation'!J$450678,FALSE))</f>
        <v>0.18024870081402294</v>
      </c>
      <c r="L23" s="301">
        <v>41883</v>
      </c>
      <c r="M23" s="294">
        <v>223</v>
      </c>
      <c r="N23" s="297">
        <v>3.9079999999999999</v>
      </c>
      <c r="O23" s="299">
        <v>0.21</v>
      </c>
      <c r="P23" s="295">
        <v>0.18</v>
      </c>
      <c r="Q23" s="294">
        <f ca="1">+IF(ISERROR(HLOOKUP($B23,INDIRECT("'Monthly Resource Report'!"&amp;'Green Validation'!Q$450676&amp;":"&amp;'Green Validation'!Q$450677),'Green Validation'!Q$450678,FALSE)),0,HLOOKUP($B23,INDIRECT("'Monthly Resource Report'!"&amp;'Green Validation'!Q$450676&amp;":"&amp;'Green Validation'!Q$450677),'Green Validation'!Q$450678,FALSE))</f>
        <v>223</v>
      </c>
      <c r="R23" s="297">
        <f ca="1">+IF(ISERROR(HLOOKUP($B23,INDIRECT("'Monthly Resource Report'!"&amp;'Green Validation'!R$450676&amp;":"&amp;'Green Validation'!R$450677),'Green Validation'!R$450678,FALSE)),0,HLOOKUP($B23,INDIRECT("'Monthly Resource Report'!"&amp;'Green Validation'!R$450676&amp;":"&amp;'Green Validation'!R$450677),'Green Validation'!R$450678,FALSE))</f>
        <v>3.9080004892623332</v>
      </c>
      <c r="S23" s="317">
        <f ca="1">+IF(ISERROR(HLOOKUP($B23,INDIRECT("'Monthly Resource Report'!"&amp;'Green Validation'!S$450676&amp;":"&amp;'Green Validation'!S$450677),'Green Validation'!S$450678,FALSE)),0,HLOOKUP($B23,INDIRECT("'Monthly Resource Report'!"&amp;'Green Validation'!S$450676&amp;":"&amp;'Green Validation'!S$450677),'Green Validation'!S$450678,FALSE))</f>
        <v>0.2074633187157382</v>
      </c>
      <c r="T23" s="318">
        <f ca="1">+IF(ISERROR(HLOOKUP($B23,INDIRECT("'Monthly Resource Report'!"&amp;'Green Validation'!T$450676&amp;":"&amp;'Green Validation'!T$450677),'Green Validation'!T$450678,FALSE)),0,HLOOKUP($B23,INDIRECT("'Monthly Resource Report'!"&amp;'Green Validation'!T$450676&amp;":"&amp;'Green Validation'!T$450677),'Green Validation'!T$450678,FALSE))</f>
        <v>0.18019021436917809</v>
      </c>
    </row>
    <row r="24" spans="2:20">
      <c r="B24" s="301">
        <v>41913</v>
      </c>
      <c r="C24" s="294">
        <v>231</v>
      </c>
      <c r="D24" s="297">
        <v>3.9079999999999999</v>
      </c>
      <c r="E24" s="299">
        <v>0.22500000000000001</v>
      </c>
      <c r="F24" s="295">
        <v>0.18</v>
      </c>
      <c r="G24" s="294">
        <f ca="1">+IF(ISERROR(HLOOKUP($B24,INDIRECT("'Monthly Resource Report'!"&amp;'Green Validation'!G$450676&amp;":"&amp;'Green Validation'!G$450677),'Green Validation'!G$450678,FALSE)),0,HLOOKUP($B24,INDIRECT("'Monthly Resource Report'!"&amp;'Green Validation'!G$450676&amp;":"&amp;'Green Validation'!G$450677),'Green Validation'!G$450678,FALSE))</f>
        <v>231</v>
      </c>
      <c r="H24" s="297">
        <f ca="1">+IF(ISERROR(HLOOKUP($B24,INDIRECT("'Monthly Resource Report'!"&amp;'Green Validation'!H$450676&amp;":"&amp;'Green Validation'!H$450677),'Green Validation'!H$450678,FALSE)),0,HLOOKUP($B24,INDIRECT("'Monthly Resource Report'!"&amp;'Green Validation'!H$450676&amp;":"&amp;'Green Validation'!H$450677),'Green Validation'!H$450678,FALSE))</f>
        <v>3.9079987061341628</v>
      </c>
      <c r="I24" s="317">
        <f ca="1">+IF(ISERROR(HLOOKUP($B24,INDIRECT("'Monthly Resource Report'!"&amp;'Green Validation'!I$450676&amp;":"&amp;'Green Validation'!I$450677),'Green Validation'!I$450678,FALSE)),0,HLOOKUP($B24,INDIRECT("'Monthly Resource Report'!"&amp;'Green Validation'!I$450676&amp;":"&amp;'Green Validation'!I$450677),'Green Validation'!I$450678,FALSE))</f>
        <v>0.22216903097600535</v>
      </c>
      <c r="J24" s="318">
        <f ca="1">+IF(ISERROR(HLOOKUP($B24,INDIRECT("'Monthly Resource Report'!"&amp;'Green Validation'!J$450676&amp;":"&amp;'Green Validation'!J$450677),'Green Validation'!J$450678,FALSE)),0,HLOOKUP($B24,INDIRECT("'Monthly Resource Report'!"&amp;'Green Validation'!J$450676&amp;":"&amp;'Green Validation'!J$450677),'Green Validation'!J$450678,FALSE))</f>
        <v>0.18024352448521885</v>
      </c>
      <c r="L24" s="301">
        <v>41913</v>
      </c>
      <c r="M24" s="294">
        <v>223</v>
      </c>
      <c r="N24" s="297">
        <v>3.9079999999999999</v>
      </c>
      <c r="O24" s="299">
        <v>0.22500000000000001</v>
      </c>
      <c r="P24" s="295">
        <v>0.18</v>
      </c>
      <c r="Q24" s="294">
        <f ca="1">+IF(ISERROR(HLOOKUP($B24,INDIRECT("'Monthly Resource Report'!"&amp;'Green Validation'!Q$450676&amp;":"&amp;'Green Validation'!Q$450677),'Green Validation'!Q$450678,FALSE)),0,HLOOKUP($B24,INDIRECT("'Monthly Resource Report'!"&amp;'Green Validation'!Q$450676&amp;":"&amp;'Green Validation'!Q$450677),'Green Validation'!Q$450678,FALSE))</f>
        <v>223</v>
      </c>
      <c r="R24" s="297">
        <f ca="1">+IF(ISERROR(HLOOKUP($B24,INDIRECT("'Monthly Resource Report'!"&amp;'Green Validation'!R$450676&amp;":"&amp;'Green Validation'!R$450677),'Green Validation'!R$450678,FALSE)),0,HLOOKUP($B24,INDIRECT("'Monthly Resource Report'!"&amp;'Green Validation'!R$450676&amp;":"&amp;'Green Validation'!R$450677),'Green Validation'!R$450678,FALSE))</f>
        <v>3.90800019792322</v>
      </c>
      <c r="S24" s="317">
        <f ca="1">+IF(ISERROR(HLOOKUP($B24,INDIRECT("'Monthly Resource Report'!"&amp;'Green Validation'!S$450676&amp;":"&amp;'Green Validation'!S$450677),'Green Validation'!S$450678,FALSE)),0,HLOOKUP($B24,INDIRECT("'Monthly Resource Report'!"&amp;'Green Validation'!S$450676&amp;":"&amp;'Green Validation'!S$450677),'Green Validation'!S$450678,FALSE))</f>
        <v>0.22258977202275076</v>
      </c>
      <c r="T24" s="318">
        <f ca="1">+IF(ISERROR(HLOOKUP($B24,INDIRECT("'Monthly Resource Report'!"&amp;'Green Validation'!T$450676&amp;":"&amp;'Green Validation'!T$450677),'Green Validation'!T$450678,FALSE)),0,HLOOKUP($B24,INDIRECT("'Monthly Resource Report'!"&amp;'Green Validation'!T$450676&amp;":"&amp;'Green Validation'!T$450677),'Green Validation'!T$450678,FALSE))</f>
        <v>0.18034174742157041</v>
      </c>
    </row>
    <row r="25" spans="2:20">
      <c r="B25" s="301">
        <v>41944</v>
      </c>
      <c r="C25" s="294">
        <v>231</v>
      </c>
      <c r="D25" s="297">
        <v>3.9079999999999999</v>
      </c>
      <c r="E25" s="299">
        <v>0.22500000000000001</v>
      </c>
      <c r="F25" s="295">
        <v>0.18</v>
      </c>
      <c r="G25" s="294">
        <f ca="1">+IF(ISERROR(HLOOKUP($B25,INDIRECT("'Monthly Resource Report'!"&amp;'Green Validation'!G$450676&amp;":"&amp;'Green Validation'!G$450677),'Green Validation'!G$450678,FALSE)),0,HLOOKUP($B25,INDIRECT("'Monthly Resource Report'!"&amp;'Green Validation'!G$450676&amp;":"&amp;'Green Validation'!G$450677),'Green Validation'!G$450678,FALSE))</f>
        <v>231</v>
      </c>
      <c r="H25" s="297">
        <f ca="1">+IF(ISERROR(HLOOKUP($B25,INDIRECT("'Monthly Resource Report'!"&amp;'Green Validation'!H$450676&amp;":"&amp;'Green Validation'!H$450677),'Green Validation'!H$450678,FALSE)),0,HLOOKUP($B25,INDIRECT("'Monthly Resource Report'!"&amp;'Green Validation'!H$450676&amp;":"&amp;'Green Validation'!H$450677),'Green Validation'!H$450678,FALSE))</f>
        <v>3.9079984793360243</v>
      </c>
      <c r="I25" s="317">
        <f ca="1">+IF(ISERROR(HLOOKUP($B25,INDIRECT("'Monthly Resource Report'!"&amp;'Green Validation'!I$450676&amp;":"&amp;'Green Validation'!I$450677),'Green Validation'!I$450678,FALSE)),0,HLOOKUP($B25,INDIRECT("'Monthly Resource Report'!"&amp;'Green Validation'!I$450676&amp;":"&amp;'Green Validation'!I$450677),'Green Validation'!I$450678,FALSE))</f>
        <v>0.22218410450376577</v>
      </c>
      <c r="J25" s="318">
        <f ca="1">+IF(ISERROR(HLOOKUP($B25,INDIRECT("'Monthly Resource Report'!"&amp;'Green Validation'!J$450676&amp;":"&amp;'Green Validation'!J$450677),'Green Validation'!J$450678,FALSE)),0,HLOOKUP($B25,INDIRECT("'Monthly Resource Report'!"&amp;'Green Validation'!J$450676&amp;":"&amp;'Green Validation'!J$450677),'Green Validation'!J$450678,FALSE))</f>
        <v>0.18024460204297382</v>
      </c>
      <c r="L25" s="301">
        <v>41944</v>
      </c>
      <c r="M25" s="294">
        <v>223</v>
      </c>
      <c r="N25" s="297">
        <v>3.9079999999999999</v>
      </c>
      <c r="O25" s="299">
        <v>0.22500000000000001</v>
      </c>
      <c r="P25" s="295">
        <v>0.18</v>
      </c>
      <c r="Q25" s="294">
        <f ca="1">+IF(ISERROR(HLOOKUP($B25,INDIRECT("'Monthly Resource Report'!"&amp;'Green Validation'!Q$450676&amp;":"&amp;'Green Validation'!Q$450677),'Green Validation'!Q$450678,FALSE)),0,HLOOKUP($B25,INDIRECT("'Monthly Resource Report'!"&amp;'Green Validation'!Q$450676&amp;":"&amp;'Green Validation'!Q$450677),'Green Validation'!Q$450678,FALSE))</f>
        <v>223</v>
      </c>
      <c r="R25" s="297">
        <f ca="1">+IF(ISERROR(HLOOKUP($B25,INDIRECT("'Monthly Resource Report'!"&amp;'Green Validation'!R$450676&amp;":"&amp;'Green Validation'!R$450677),'Green Validation'!R$450678,FALSE)),0,HLOOKUP($B25,INDIRECT("'Monthly Resource Report'!"&amp;'Green Validation'!R$450676&amp;":"&amp;'Green Validation'!R$450677),'Green Validation'!R$450678,FALSE))</f>
        <v>3.9079996906624244</v>
      </c>
      <c r="S25" s="317">
        <f ca="1">+IF(ISERROR(HLOOKUP($B25,INDIRECT("'Monthly Resource Report'!"&amp;'Green Validation'!S$450676&amp;":"&amp;'Green Validation'!S$450677),'Green Validation'!S$450678,FALSE)),0,HLOOKUP($B25,INDIRECT("'Monthly Resource Report'!"&amp;'Green Validation'!S$450676&amp;":"&amp;'Green Validation'!S$450677),'Green Validation'!S$450678,FALSE))</f>
        <v>0.22245236504692673</v>
      </c>
      <c r="T25" s="318">
        <f ca="1">+IF(ISERROR(HLOOKUP($B25,INDIRECT("'Monthly Resource Report'!"&amp;'Green Validation'!T$450676&amp;":"&amp;'Green Validation'!T$450677),'Green Validation'!T$450678,FALSE)),0,HLOOKUP($B25,INDIRECT("'Monthly Resource Report'!"&amp;'Green Validation'!T$450676&amp;":"&amp;'Green Validation'!T$450677),'Green Validation'!T$450678,FALSE))</f>
        <v>0.18018338518134946</v>
      </c>
    </row>
    <row r="26" spans="2:20">
      <c r="B26" s="301">
        <v>41974</v>
      </c>
      <c r="C26" s="294">
        <v>231</v>
      </c>
      <c r="D26" s="297">
        <v>3.9079999999999999</v>
      </c>
      <c r="E26" s="299">
        <v>0.22500000000000001</v>
      </c>
      <c r="F26" s="295">
        <v>0.18</v>
      </c>
      <c r="G26" s="294">
        <f ca="1">+IF(ISERROR(HLOOKUP($B26,INDIRECT("'Monthly Resource Report'!"&amp;'Green Validation'!G$450676&amp;":"&amp;'Green Validation'!G$450677),'Green Validation'!G$450678,FALSE)),0,HLOOKUP($B26,INDIRECT("'Monthly Resource Report'!"&amp;'Green Validation'!G$450676&amp;":"&amp;'Green Validation'!G$450677),'Green Validation'!G$450678,FALSE))</f>
        <v>231</v>
      </c>
      <c r="H26" s="297">
        <f ca="1">+IF(ISERROR(HLOOKUP($B26,INDIRECT("'Monthly Resource Report'!"&amp;'Green Validation'!H$450676&amp;":"&amp;'Green Validation'!H$450677),'Green Validation'!H$450678,FALSE)),0,HLOOKUP($B26,INDIRECT("'Monthly Resource Report'!"&amp;'Green Validation'!H$450676&amp;":"&amp;'Green Validation'!H$450677),'Green Validation'!H$450678,FALSE))</f>
        <v>3.9079985031687507</v>
      </c>
      <c r="I26" s="317">
        <f ca="1">+IF(ISERROR(HLOOKUP($B26,INDIRECT("'Monthly Resource Report'!"&amp;'Green Validation'!I$450676&amp;":"&amp;'Green Validation'!I$450677),'Green Validation'!I$450678,FALSE)),0,HLOOKUP($B26,INDIRECT("'Monthly Resource Report'!"&amp;'Green Validation'!I$450676&amp;":"&amp;'Green Validation'!I$450677),'Green Validation'!I$450678,FALSE))</f>
        <v>0.22230316658745697</v>
      </c>
      <c r="J26" s="318">
        <f ca="1">+IF(ISERROR(HLOOKUP($B26,INDIRECT("'Monthly Resource Report'!"&amp;'Green Validation'!J$450676&amp;":"&amp;'Green Validation'!J$450677),'Green Validation'!J$450678,FALSE)),0,HLOOKUP($B26,INDIRECT("'Monthly Resource Report'!"&amp;'Green Validation'!J$450676&amp;":"&amp;'Green Validation'!J$450677),'Green Validation'!J$450678,FALSE))</f>
        <v>0.18023942012462293</v>
      </c>
      <c r="L26" s="301">
        <v>41974</v>
      </c>
      <c r="M26" s="294">
        <v>223</v>
      </c>
      <c r="N26" s="297">
        <v>3.9079999999999999</v>
      </c>
      <c r="O26" s="299">
        <v>0.22500000000000001</v>
      </c>
      <c r="P26" s="295">
        <v>0.18</v>
      </c>
      <c r="Q26" s="294">
        <f ca="1">+IF(ISERROR(HLOOKUP($B26,INDIRECT("'Monthly Resource Report'!"&amp;'Green Validation'!Q$450676&amp;":"&amp;'Green Validation'!Q$450677),'Green Validation'!Q$450678,FALSE)),0,HLOOKUP($B26,INDIRECT("'Monthly Resource Report'!"&amp;'Green Validation'!Q$450676&amp;":"&amp;'Green Validation'!Q$450677),'Green Validation'!Q$450678,FALSE))</f>
        <v>223</v>
      </c>
      <c r="R26" s="297">
        <f ca="1">+IF(ISERROR(HLOOKUP($B26,INDIRECT("'Monthly Resource Report'!"&amp;'Green Validation'!R$450676&amp;":"&amp;'Green Validation'!R$450677),'Green Validation'!R$450678,FALSE)),0,HLOOKUP($B26,INDIRECT("'Monthly Resource Report'!"&amp;'Green Validation'!R$450676&amp;":"&amp;'Green Validation'!R$450677),'Green Validation'!R$450678,FALSE))</f>
        <v>3.9079995615089747</v>
      </c>
      <c r="S26" s="317">
        <f ca="1">+IF(ISERROR(HLOOKUP($B26,INDIRECT("'Monthly Resource Report'!"&amp;'Green Validation'!S$450676&amp;":"&amp;'Green Validation'!S$450677),'Green Validation'!S$450678,FALSE)),0,HLOOKUP($B26,INDIRECT("'Monthly Resource Report'!"&amp;'Green Validation'!S$450676&amp;":"&amp;'Green Validation'!S$450677),'Green Validation'!S$450678,FALSE))</f>
        <v>0.22267506436958337</v>
      </c>
      <c r="T26" s="318">
        <f ca="1">+IF(ISERROR(HLOOKUP($B26,INDIRECT("'Monthly Resource Report'!"&amp;'Green Validation'!T$450676&amp;":"&amp;'Green Validation'!T$450677),'Green Validation'!T$450678,FALSE)),0,HLOOKUP($B26,INDIRECT("'Monthly Resource Report'!"&amp;'Green Validation'!T$450676&amp;":"&amp;'Green Validation'!T$450677),'Green Validation'!T$450678,FALSE))</f>
        <v>0.18026016330180183</v>
      </c>
    </row>
    <row r="27" spans="2:20">
      <c r="B27" s="301">
        <v>42005</v>
      </c>
      <c r="C27" s="294">
        <v>231</v>
      </c>
      <c r="D27" s="297">
        <v>4.55</v>
      </c>
      <c r="E27" s="299">
        <v>0.22500000000000001</v>
      </c>
      <c r="F27" s="295">
        <v>0.19</v>
      </c>
      <c r="G27" s="294">
        <f ca="1">+IF(ISERROR(HLOOKUP($B27,INDIRECT("'Monthly Resource Report'!"&amp;'Green Validation'!G$450676&amp;":"&amp;'Green Validation'!G$450677),'Green Validation'!G$450678,FALSE)),0,HLOOKUP($B27,INDIRECT("'Monthly Resource Report'!"&amp;'Green Validation'!G$450676&amp;":"&amp;'Green Validation'!G$450677),'Green Validation'!G$450678,FALSE))</f>
        <v>231</v>
      </c>
      <c r="H27" s="297">
        <f ca="1">+IF(ISERROR(HLOOKUP($B27,INDIRECT("'Monthly Resource Report'!"&amp;'Green Validation'!H$450676&amp;":"&amp;'Green Validation'!H$450677),'Green Validation'!H$450678,FALSE)),0,HLOOKUP($B27,INDIRECT("'Monthly Resource Report'!"&amp;'Green Validation'!H$450676&amp;":"&amp;'Green Validation'!H$450677),'Green Validation'!H$450678,FALSE))</f>
        <v>4.5499959032343966</v>
      </c>
      <c r="I27" s="317">
        <f ca="1">+IF(ISERROR(HLOOKUP($B27,INDIRECT("'Monthly Resource Report'!"&amp;'Green Validation'!I$450676&amp;":"&amp;'Green Validation'!I$450677),'Green Validation'!I$450678,FALSE)),0,HLOOKUP($B27,INDIRECT("'Monthly Resource Report'!"&amp;'Green Validation'!I$450676&amp;":"&amp;'Green Validation'!I$450677),'Green Validation'!I$450678,FALSE))</f>
        <v>0.22236561336075303</v>
      </c>
      <c r="J27" s="318">
        <f ca="1">+IF(ISERROR(HLOOKUP($B27,INDIRECT("'Monthly Resource Report'!"&amp;'Green Validation'!J$450676&amp;":"&amp;'Green Validation'!J$450677),'Green Validation'!J$450678,FALSE)),0,HLOOKUP($B27,INDIRECT("'Monthly Resource Report'!"&amp;'Green Validation'!J$450676&amp;":"&amp;'Green Validation'!J$450677),'Green Validation'!J$450678,FALSE))</f>
        <v>0.1905142119702716</v>
      </c>
      <c r="L27" s="301">
        <v>42005</v>
      </c>
      <c r="M27" s="294">
        <v>223</v>
      </c>
      <c r="N27" s="297">
        <v>4.55</v>
      </c>
      <c r="O27" s="299">
        <v>0.22500000000000001</v>
      </c>
      <c r="P27" s="295">
        <v>0.19</v>
      </c>
      <c r="Q27" s="294">
        <f ca="1">+IF(ISERROR(HLOOKUP($B27,INDIRECT("'Monthly Resource Report'!"&amp;'Green Validation'!Q$450676&amp;":"&amp;'Green Validation'!Q$450677),'Green Validation'!Q$450678,FALSE)),0,HLOOKUP($B27,INDIRECT("'Monthly Resource Report'!"&amp;'Green Validation'!Q$450676&amp;":"&amp;'Green Validation'!Q$450677),'Green Validation'!Q$450678,FALSE))</f>
        <v>223</v>
      </c>
      <c r="R27" s="297">
        <f ca="1">+IF(ISERROR(HLOOKUP($B27,INDIRECT("'Monthly Resource Report'!"&amp;'Green Validation'!R$450676&amp;":"&amp;'Green Validation'!R$450677),'Green Validation'!R$450678,FALSE)),0,HLOOKUP($B27,INDIRECT("'Monthly Resource Report'!"&amp;'Green Validation'!R$450676&amp;":"&amp;'Green Validation'!R$450677),'Green Validation'!R$450678,FALSE))</f>
        <v>4.5499953528326591</v>
      </c>
      <c r="S27" s="317">
        <f ca="1">+IF(ISERROR(HLOOKUP($B27,INDIRECT("'Monthly Resource Report'!"&amp;'Green Validation'!S$450676&amp;":"&amp;'Green Validation'!S$450677),'Green Validation'!S$450678,FALSE)),0,HLOOKUP($B27,INDIRECT("'Monthly Resource Report'!"&amp;'Green Validation'!S$450676&amp;":"&amp;'Green Validation'!S$450677),'Green Validation'!S$450678,FALSE))</f>
        <v>0.22269561082461575</v>
      </c>
      <c r="T27" s="318">
        <f ca="1">+IF(ISERROR(HLOOKUP($B27,INDIRECT("'Monthly Resource Report'!"&amp;'Green Validation'!T$450676&amp;":"&amp;'Green Validation'!T$450677),'Green Validation'!T$450678,FALSE)),0,HLOOKUP($B27,INDIRECT("'Monthly Resource Report'!"&amp;'Green Validation'!T$450676&amp;":"&amp;'Green Validation'!T$450677),'Green Validation'!T$450678,FALSE))</f>
        <v>0.19027486249901626</v>
      </c>
    </row>
    <row r="28" spans="2:20">
      <c r="B28" s="301">
        <v>42036</v>
      </c>
      <c r="C28" s="294">
        <v>231</v>
      </c>
      <c r="D28" s="297">
        <v>4.55</v>
      </c>
      <c r="E28" s="299">
        <v>0.22500000000000001</v>
      </c>
      <c r="F28" s="295">
        <v>0.19</v>
      </c>
      <c r="G28" s="294">
        <f ca="1">+IF(ISERROR(HLOOKUP($B28,INDIRECT("'Monthly Resource Report'!"&amp;'Green Validation'!G$450676&amp;":"&amp;'Green Validation'!G$450677),'Green Validation'!G$450678,FALSE)),0,HLOOKUP($B28,INDIRECT("'Monthly Resource Report'!"&amp;'Green Validation'!G$450676&amp;":"&amp;'Green Validation'!G$450677),'Green Validation'!G$450678,FALSE))</f>
        <v>231</v>
      </c>
      <c r="H28" s="297">
        <f ca="1">+IF(ISERROR(HLOOKUP($B28,INDIRECT("'Monthly Resource Report'!"&amp;'Green Validation'!H$450676&amp;":"&amp;'Green Validation'!H$450677),'Green Validation'!H$450678,FALSE)),0,HLOOKUP($B28,INDIRECT("'Monthly Resource Report'!"&amp;'Green Validation'!H$450676&amp;":"&amp;'Green Validation'!H$450677),'Green Validation'!H$450678,FALSE))</f>
        <v>4.5499955557246707</v>
      </c>
      <c r="I28" s="317">
        <f ca="1">+IF(ISERROR(HLOOKUP($B28,INDIRECT("'Monthly Resource Report'!"&amp;'Green Validation'!I$450676&amp;":"&amp;'Green Validation'!I$450677),'Green Validation'!I$450678,FALSE)),0,HLOOKUP($B28,INDIRECT("'Monthly Resource Report'!"&amp;'Green Validation'!I$450676&amp;":"&amp;'Green Validation'!I$450677),'Green Validation'!I$450678,FALSE))</f>
        <v>0.22262114107073075</v>
      </c>
      <c r="J28" s="318">
        <f ca="1">+IF(ISERROR(HLOOKUP($B28,INDIRECT("'Monthly Resource Report'!"&amp;'Green Validation'!J$450676&amp;":"&amp;'Green Validation'!J$450677),'Green Validation'!J$450678,FALSE)),0,HLOOKUP($B28,INDIRECT("'Monthly Resource Report'!"&amp;'Green Validation'!J$450676&amp;":"&amp;'Green Validation'!J$450677),'Green Validation'!J$450678,FALSE))</f>
        <v>0.19027343580391645</v>
      </c>
      <c r="L28" s="301">
        <v>42036</v>
      </c>
      <c r="M28" s="294">
        <v>223</v>
      </c>
      <c r="N28" s="297">
        <v>4.55</v>
      </c>
      <c r="O28" s="299">
        <v>0.22500000000000001</v>
      </c>
      <c r="P28" s="295">
        <v>0.19</v>
      </c>
      <c r="Q28" s="294">
        <f ca="1">+IF(ISERROR(HLOOKUP($B28,INDIRECT("'Monthly Resource Report'!"&amp;'Green Validation'!Q$450676&amp;":"&amp;'Green Validation'!Q$450677),'Green Validation'!Q$450678,FALSE)),0,HLOOKUP($B28,INDIRECT("'Monthly Resource Report'!"&amp;'Green Validation'!Q$450676&amp;":"&amp;'Green Validation'!Q$450677),'Green Validation'!Q$450678,FALSE))</f>
        <v>223</v>
      </c>
      <c r="R28" s="297">
        <f ca="1">+IF(ISERROR(HLOOKUP($B28,INDIRECT("'Monthly Resource Report'!"&amp;'Green Validation'!R$450676&amp;":"&amp;'Green Validation'!R$450677),'Green Validation'!R$450678,FALSE)),0,HLOOKUP($B28,INDIRECT("'Monthly Resource Report'!"&amp;'Green Validation'!R$450676&amp;":"&amp;'Green Validation'!R$450677),'Green Validation'!R$450678,FALSE))</f>
        <v>4.5499949786786971</v>
      </c>
      <c r="S28" s="317">
        <f ca="1">+IF(ISERROR(HLOOKUP($B28,INDIRECT("'Monthly Resource Report'!"&amp;'Green Validation'!S$450676&amp;":"&amp;'Green Validation'!S$450677),'Green Validation'!S$450678,FALSE)),0,HLOOKUP($B28,INDIRECT("'Monthly Resource Report'!"&amp;'Green Validation'!S$450676&amp;":"&amp;'Green Validation'!S$450677),'Green Validation'!S$450678,FALSE))</f>
        <v>0.22288590908276487</v>
      </c>
      <c r="T28" s="318">
        <f ca="1">+IF(ISERROR(HLOOKUP($B28,INDIRECT("'Monthly Resource Report'!"&amp;'Green Validation'!T$450676&amp;":"&amp;'Green Validation'!T$450677),'Green Validation'!T$450678,FALSE)),0,HLOOKUP($B28,INDIRECT("'Monthly Resource Report'!"&amp;'Green Validation'!T$450676&amp;":"&amp;'Green Validation'!T$450677),'Green Validation'!T$450678,FALSE))</f>
        <v>0.19020834522395111</v>
      </c>
    </row>
    <row r="29" spans="2:20">
      <c r="B29" s="301">
        <v>42064</v>
      </c>
      <c r="C29" s="294">
        <v>231</v>
      </c>
      <c r="D29" s="297">
        <v>4.55</v>
      </c>
      <c r="E29" s="299">
        <v>0.22500000000000001</v>
      </c>
      <c r="F29" s="295">
        <v>0.19</v>
      </c>
      <c r="G29" s="294">
        <f ca="1">+IF(ISERROR(HLOOKUP($B29,INDIRECT("'Monthly Resource Report'!"&amp;'Green Validation'!G$450676&amp;":"&amp;'Green Validation'!G$450677),'Green Validation'!G$450678,FALSE)),0,HLOOKUP($B29,INDIRECT("'Monthly Resource Report'!"&amp;'Green Validation'!G$450676&amp;":"&amp;'Green Validation'!G$450677),'Green Validation'!G$450678,FALSE))</f>
        <v>231</v>
      </c>
      <c r="H29" s="297">
        <f ca="1">+IF(ISERROR(HLOOKUP($B29,INDIRECT("'Monthly Resource Report'!"&amp;'Green Validation'!H$450676&amp;":"&amp;'Green Validation'!H$450677),'Green Validation'!H$450678,FALSE)),0,HLOOKUP($B29,INDIRECT("'Monthly Resource Report'!"&amp;'Green Validation'!H$450676&amp;":"&amp;'Green Validation'!H$450677),'Green Validation'!H$450678,FALSE))</f>
        <v>4.5499968343076631</v>
      </c>
      <c r="I29" s="317">
        <f ca="1">+IF(ISERROR(HLOOKUP($B29,INDIRECT("'Monthly Resource Report'!"&amp;'Green Validation'!I$450676&amp;":"&amp;'Green Validation'!I$450677),'Green Validation'!I$450678,FALSE)),0,HLOOKUP($B29,INDIRECT("'Monthly Resource Report'!"&amp;'Green Validation'!I$450676&amp;":"&amp;'Green Validation'!I$450677),'Green Validation'!I$450678,FALSE))</f>
        <v>0.22170585943472113</v>
      </c>
      <c r="J29" s="318">
        <f ca="1">+IF(ISERROR(HLOOKUP($B29,INDIRECT("'Monthly Resource Report'!"&amp;'Green Validation'!J$450676&amp;":"&amp;'Green Validation'!J$450677),'Green Validation'!J$450678,FALSE)),0,HLOOKUP($B29,INDIRECT("'Monthly Resource Report'!"&amp;'Green Validation'!J$450676&amp;":"&amp;'Green Validation'!J$450677),'Green Validation'!J$450678,FALSE))</f>
        <v>0.19038601247242012</v>
      </c>
      <c r="L29" s="301">
        <v>42064</v>
      </c>
      <c r="M29" s="294">
        <v>223</v>
      </c>
      <c r="N29" s="297">
        <v>4.55</v>
      </c>
      <c r="O29" s="299">
        <v>0.22500000000000001</v>
      </c>
      <c r="P29" s="295">
        <v>0.19</v>
      </c>
      <c r="Q29" s="294">
        <f ca="1">+IF(ISERROR(HLOOKUP($B29,INDIRECT("'Monthly Resource Report'!"&amp;'Green Validation'!Q$450676&amp;":"&amp;'Green Validation'!Q$450677),'Green Validation'!Q$450678,FALSE)),0,HLOOKUP($B29,INDIRECT("'Monthly Resource Report'!"&amp;'Green Validation'!Q$450676&amp;":"&amp;'Green Validation'!Q$450677),'Green Validation'!Q$450678,FALSE))</f>
        <v>223</v>
      </c>
      <c r="R29" s="297">
        <f ca="1">+IF(ISERROR(HLOOKUP($B29,INDIRECT("'Monthly Resource Report'!"&amp;'Green Validation'!R$450676&amp;":"&amp;'Green Validation'!R$450677),'Green Validation'!R$450678,FALSE)),0,HLOOKUP($B29,INDIRECT("'Monthly Resource Report'!"&amp;'Green Validation'!R$450676&amp;":"&amp;'Green Validation'!R$450677),'Green Validation'!R$450678,FALSE))</f>
        <v>4.5499948805952926</v>
      </c>
      <c r="S29" s="317">
        <f ca="1">+IF(ISERROR(HLOOKUP($B29,INDIRECT("'Monthly Resource Report'!"&amp;'Green Validation'!S$450676&amp;":"&amp;'Green Validation'!S$450677),'Green Validation'!S$450678,FALSE)),0,HLOOKUP($B29,INDIRECT("'Monthly Resource Report'!"&amp;'Green Validation'!S$450676&amp;":"&amp;'Green Validation'!S$450677),'Green Validation'!S$450678,FALSE))</f>
        <v>0.22217487833506686</v>
      </c>
      <c r="T29" s="318">
        <f ca="1">+IF(ISERROR(HLOOKUP($B29,INDIRECT("'Monthly Resource Report'!"&amp;'Green Validation'!T$450676&amp;":"&amp;'Green Validation'!T$450677),'Green Validation'!T$450678,FALSE)),0,HLOOKUP($B29,INDIRECT("'Monthly Resource Report'!"&amp;'Green Validation'!T$450676&amp;":"&amp;'Green Validation'!T$450677),'Green Validation'!T$450678,FALSE))</f>
        <v>0.19018715811553938</v>
      </c>
    </row>
    <row r="30" spans="2:20">
      <c r="B30" s="301">
        <v>42095</v>
      </c>
      <c r="C30" s="294">
        <v>231</v>
      </c>
      <c r="D30" s="297">
        <v>4.9930000000000003</v>
      </c>
      <c r="E30" s="299">
        <v>0.22500000000000001</v>
      </c>
      <c r="F30" s="295">
        <v>0.19</v>
      </c>
      <c r="G30" s="294">
        <f ca="1">+IF(ISERROR(HLOOKUP($B30,INDIRECT("'Monthly Resource Report'!"&amp;'Green Validation'!G$450676&amp;":"&amp;'Green Validation'!G$450677),'Green Validation'!G$450678,FALSE)),0,HLOOKUP($B30,INDIRECT("'Monthly Resource Report'!"&amp;'Green Validation'!G$450676&amp;":"&amp;'Green Validation'!G$450677),'Green Validation'!G$450678,FALSE))</f>
        <v>231</v>
      </c>
      <c r="H30" s="297">
        <f ca="1">+IF(ISERROR(HLOOKUP($B30,INDIRECT("'Monthly Resource Report'!"&amp;'Green Validation'!H$450676&amp;":"&amp;'Green Validation'!H$450677),'Green Validation'!H$450678,FALSE)),0,HLOOKUP($B30,INDIRECT("'Monthly Resource Report'!"&amp;'Green Validation'!H$450676&amp;":"&amp;'Green Validation'!H$450677),'Green Validation'!H$450678,FALSE))</f>
        <v>4.9929995136080842</v>
      </c>
      <c r="I30" s="317">
        <f ca="1">+IF(ISERROR(HLOOKUP($B30,INDIRECT("'Monthly Resource Report'!"&amp;'Green Validation'!I$450676&amp;":"&amp;'Green Validation'!I$450677),'Green Validation'!I$450678,FALSE)),0,HLOOKUP($B30,INDIRECT("'Monthly Resource Report'!"&amp;'Green Validation'!I$450676&amp;":"&amp;'Green Validation'!I$450677),'Green Validation'!I$450678,FALSE))</f>
        <v>0.22173423628711555</v>
      </c>
      <c r="J30" s="318">
        <f ca="1">+IF(ISERROR(HLOOKUP($B30,INDIRECT("'Monthly Resource Report'!"&amp;'Green Validation'!J$450676&amp;":"&amp;'Green Validation'!J$450677),'Green Validation'!J$450678,FALSE)),0,HLOOKUP($B30,INDIRECT("'Monthly Resource Report'!"&amp;'Green Validation'!J$450676&amp;":"&amp;'Green Validation'!J$450677),'Green Validation'!J$450678,FALSE))</f>
        <v>0.19027540442087015</v>
      </c>
      <c r="L30" s="301">
        <v>42095</v>
      </c>
      <c r="M30" s="294">
        <v>223</v>
      </c>
      <c r="N30" s="297">
        <v>4.9930000000000003</v>
      </c>
      <c r="O30" s="299">
        <v>0.22500000000000001</v>
      </c>
      <c r="P30" s="295">
        <v>0.19</v>
      </c>
      <c r="Q30" s="294">
        <f ca="1">+IF(ISERROR(HLOOKUP($B30,INDIRECT("'Monthly Resource Report'!"&amp;'Green Validation'!Q$450676&amp;":"&amp;'Green Validation'!Q$450677),'Green Validation'!Q$450678,FALSE)),0,HLOOKUP($B30,INDIRECT("'Monthly Resource Report'!"&amp;'Green Validation'!Q$450676&amp;":"&amp;'Green Validation'!Q$450677),'Green Validation'!Q$450678,FALSE))</f>
        <v>223</v>
      </c>
      <c r="R30" s="297">
        <f ca="1">+IF(ISERROR(HLOOKUP($B30,INDIRECT("'Monthly Resource Report'!"&amp;'Green Validation'!R$450676&amp;":"&amp;'Green Validation'!R$450677),'Green Validation'!R$450678,FALSE)),0,HLOOKUP($B30,INDIRECT("'Monthly Resource Report'!"&amp;'Green Validation'!R$450676&amp;":"&amp;'Green Validation'!R$450677),'Green Validation'!R$450678,FALSE))</f>
        <v>4.992998445480791</v>
      </c>
      <c r="S30" s="317">
        <f ca="1">+IF(ISERROR(HLOOKUP($B30,INDIRECT("'Monthly Resource Report'!"&amp;'Green Validation'!S$450676&amp;":"&amp;'Green Validation'!S$450677),'Green Validation'!S$450678,FALSE)),0,HLOOKUP($B30,INDIRECT("'Monthly Resource Report'!"&amp;'Green Validation'!S$450676&amp;":"&amp;'Green Validation'!S$450677),'Green Validation'!S$450678,FALSE))</f>
        <v>0.22223403271893041</v>
      </c>
      <c r="T30" s="318">
        <f ca="1">+IF(ISERROR(HLOOKUP($B30,INDIRECT("'Monthly Resource Report'!"&amp;'Green Validation'!T$450676&amp;":"&amp;'Green Validation'!T$450677),'Green Validation'!T$450678,FALSE)),0,HLOOKUP($B30,INDIRECT("'Monthly Resource Report'!"&amp;'Green Validation'!T$450676&amp;":"&amp;'Green Validation'!T$450677),'Green Validation'!T$450678,FALSE))</f>
        <v>0.19028218482846085</v>
      </c>
    </row>
    <row r="31" spans="2:20">
      <c r="B31" s="301">
        <v>42125</v>
      </c>
      <c r="C31" s="294">
        <v>231</v>
      </c>
      <c r="D31" s="297">
        <v>4.9930000000000003</v>
      </c>
      <c r="E31" s="299">
        <v>0.21</v>
      </c>
      <c r="F31" s="295">
        <v>0.19</v>
      </c>
      <c r="G31" s="294">
        <f ca="1">+IF(ISERROR(HLOOKUP($B31,INDIRECT("'Monthly Resource Report'!"&amp;'Green Validation'!G$450676&amp;":"&amp;'Green Validation'!G$450677),'Green Validation'!G$450678,FALSE)),0,HLOOKUP($B31,INDIRECT("'Monthly Resource Report'!"&amp;'Green Validation'!G$450676&amp;":"&amp;'Green Validation'!G$450677),'Green Validation'!G$450678,FALSE))</f>
        <v>231</v>
      </c>
      <c r="H31" s="297">
        <f ca="1">+IF(ISERROR(HLOOKUP($B31,INDIRECT("'Monthly Resource Report'!"&amp;'Green Validation'!H$450676&amp;":"&amp;'Green Validation'!H$450677),'Green Validation'!H$450678,FALSE)),0,HLOOKUP($B31,INDIRECT("'Monthly Resource Report'!"&amp;'Green Validation'!H$450676&amp;":"&amp;'Green Validation'!H$450677),'Green Validation'!H$450678,FALSE))</f>
        <v>4.9929991045569659</v>
      </c>
      <c r="I31" s="317">
        <f ca="1">+IF(ISERROR(HLOOKUP($B31,INDIRECT("'Monthly Resource Report'!"&amp;'Green Validation'!I$450676&amp;":"&amp;'Green Validation'!I$450677),'Green Validation'!I$450678,FALSE)),0,HLOOKUP($B31,INDIRECT("'Monthly Resource Report'!"&amp;'Green Validation'!I$450676&amp;":"&amp;'Green Validation'!I$450677),'Green Validation'!I$450678,FALSE))</f>
        <v>0.20707425656259898</v>
      </c>
      <c r="J31" s="318">
        <f ca="1">+IF(ISERROR(HLOOKUP($B31,INDIRECT("'Monthly Resource Report'!"&amp;'Green Validation'!J$450676&amp;":"&amp;'Green Validation'!J$450677),'Green Validation'!J$450678,FALSE)),0,HLOOKUP($B31,INDIRECT("'Monthly Resource Report'!"&amp;'Green Validation'!J$450676&amp;":"&amp;'Green Validation'!J$450677),'Green Validation'!J$450678,FALSE))</f>
        <v>0.19039186841165121</v>
      </c>
      <c r="L31" s="301">
        <v>42125</v>
      </c>
      <c r="M31" s="294">
        <v>223</v>
      </c>
      <c r="N31" s="297">
        <v>4.9930000000000003</v>
      </c>
      <c r="O31" s="299">
        <v>0.21</v>
      </c>
      <c r="P31" s="295">
        <v>0.19</v>
      </c>
      <c r="Q31" s="294">
        <f ca="1">+IF(ISERROR(HLOOKUP($B31,INDIRECT("'Monthly Resource Report'!"&amp;'Green Validation'!Q$450676&amp;":"&amp;'Green Validation'!Q$450677),'Green Validation'!Q$450678,FALSE)),0,HLOOKUP($B31,INDIRECT("'Monthly Resource Report'!"&amp;'Green Validation'!Q$450676&amp;":"&amp;'Green Validation'!Q$450677),'Green Validation'!Q$450678,FALSE))</f>
        <v>223</v>
      </c>
      <c r="R31" s="297">
        <f ca="1">+IF(ISERROR(HLOOKUP($B31,INDIRECT("'Monthly Resource Report'!"&amp;'Green Validation'!R$450676&amp;":"&amp;'Green Validation'!R$450677),'Green Validation'!R$450678,FALSE)),0,HLOOKUP($B31,INDIRECT("'Monthly Resource Report'!"&amp;'Green Validation'!R$450676&amp;":"&amp;'Green Validation'!R$450677),'Green Validation'!R$450678,FALSE))</f>
        <v>4.993001535027549</v>
      </c>
      <c r="S31" s="317">
        <f ca="1">+IF(ISERROR(HLOOKUP($B31,INDIRECT("'Monthly Resource Report'!"&amp;'Green Validation'!S$450676&amp;":"&amp;'Green Validation'!S$450677),'Green Validation'!S$450678,FALSE)),0,HLOOKUP($B31,INDIRECT("'Monthly Resource Report'!"&amp;'Green Validation'!S$450676&amp;":"&amp;'Green Validation'!S$450677),'Green Validation'!S$450678,FALSE))</f>
        <v>0.20753126436151756</v>
      </c>
      <c r="T31" s="318">
        <f ca="1">+IF(ISERROR(HLOOKUP($B31,INDIRECT("'Monthly Resource Report'!"&amp;'Green Validation'!T$450676&amp;":"&amp;'Green Validation'!T$450677),'Green Validation'!T$450678,FALSE)),0,HLOOKUP($B31,INDIRECT("'Monthly Resource Report'!"&amp;'Green Validation'!T$450676&amp;":"&amp;'Green Validation'!T$450677),'Green Validation'!T$450678,FALSE))</f>
        <v>0.19037071377785064</v>
      </c>
    </row>
    <row r="32" spans="2:20">
      <c r="B32" s="301">
        <v>42156</v>
      </c>
      <c r="C32" s="294">
        <v>231</v>
      </c>
      <c r="D32" s="297">
        <v>4.9930000000000003</v>
      </c>
      <c r="E32" s="299">
        <v>0.21</v>
      </c>
      <c r="F32" s="295">
        <v>0.19</v>
      </c>
      <c r="G32" s="294">
        <f ca="1">+IF(ISERROR(HLOOKUP($B32,INDIRECT("'Monthly Resource Report'!"&amp;'Green Validation'!G$450676&amp;":"&amp;'Green Validation'!G$450677),'Green Validation'!G$450678,FALSE)),0,HLOOKUP($B32,INDIRECT("'Monthly Resource Report'!"&amp;'Green Validation'!G$450676&amp;":"&amp;'Green Validation'!G$450677),'Green Validation'!G$450678,FALSE))</f>
        <v>231</v>
      </c>
      <c r="H32" s="297">
        <f ca="1">+IF(ISERROR(HLOOKUP($B32,INDIRECT("'Monthly Resource Report'!"&amp;'Green Validation'!H$450676&amp;":"&amp;'Green Validation'!H$450677),'Green Validation'!H$450678,FALSE)),0,HLOOKUP($B32,INDIRECT("'Monthly Resource Report'!"&amp;'Green Validation'!H$450676&amp;":"&amp;'Green Validation'!H$450677),'Green Validation'!H$450678,FALSE))</f>
        <v>4.9930021870228032</v>
      </c>
      <c r="I32" s="317">
        <f ca="1">+IF(ISERROR(HLOOKUP($B32,INDIRECT("'Monthly Resource Report'!"&amp;'Green Validation'!I$450676&amp;":"&amp;'Green Validation'!I$450677),'Green Validation'!I$450678,FALSE)),0,HLOOKUP($B32,INDIRECT("'Monthly Resource Report'!"&amp;'Green Validation'!I$450676&amp;":"&amp;'Green Validation'!I$450677),'Green Validation'!I$450678,FALSE))</f>
        <v>0.20712644674249553</v>
      </c>
      <c r="J32" s="318">
        <f ca="1">+IF(ISERROR(HLOOKUP($B32,INDIRECT("'Monthly Resource Report'!"&amp;'Green Validation'!J$450676&amp;":"&amp;'Green Validation'!J$450677),'Green Validation'!J$450678,FALSE)),0,HLOOKUP($B32,INDIRECT("'Monthly Resource Report'!"&amp;'Green Validation'!J$450676&amp;":"&amp;'Green Validation'!J$450677),'Green Validation'!J$450678,FALSE))</f>
        <v>0.19026188272604189</v>
      </c>
      <c r="L32" s="301">
        <v>42156</v>
      </c>
      <c r="M32" s="294">
        <v>223</v>
      </c>
      <c r="N32" s="297">
        <v>4.9930000000000003</v>
      </c>
      <c r="O32" s="299">
        <v>0.21</v>
      </c>
      <c r="P32" s="295">
        <v>0.19</v>
      </c>
      <c r="Q32" s="294">
        <f ca="1">+IF(ISERROR(HLOOKUP($B32,INDIRECT("'Monthly Resource Report'!"&amp;'Green Validation'!Q$450676&amp;":"&amp;'Green Validation'!Q$450677),'Green Validation'!Q$450678,FALSE)),0,HLOOKUP($B32,INDIRECT("'Monthly Resource Report'!"&amp;'Green Validation'!Q$450676&amp;":"&amp;'Green Validation'!Q$450677),'Green Validation'!Q$450678,FALSE))</f>
        <v>223</v>
      </c>
      <c r="R32" s="297">
        <f ca="1">+IF(ISERROR(HLOOKUP($B32,INDIRECT("'Monthly Resource Report'!"&amp;'Green Validation'!R$450676&amp;":"&amp;'Green Validation'!R$450677),'Green Validation'!R$450678,FALSE)),0,HLOOKUP($B32,INDIRECT("'Monthly Resource Report'!"&amp;'Green Validation'!R$450676&amp;":"&amp;'Green Validation'!R$450677),'Green Validation'!R$450678,FALSE))</f>
        <v>4.9929994592675575</v>
      </c>
      <c r="S32" s="317">
        <f ca="1">+IF(ISERROR(HLOOKUP($B32,INDIRECT("'Monthly Resource Report'!"&amp;'Green Validation'!S$450676&amp;":"&amp;'Green Validation'!S$450677),'Green Validation'!S$450678,FALSE)),0,HLOOKUP($B32,INDIRECT("'Monthly Resource Report'!"&amp;'Green Validation'!S$450676&amp;":"&amp;'Green Validation'!S$450677),'Green Validation'!S$450678,FALSE))</f>
        <v>0.20744650623713951</v>
      </c>
      <c r="T32" s="318">
        <f ca="1">+IF(ISERROR(HLOOKUP($B32,INDIRECT("'Monthly Resource Report'!"&amp;'Green Validation'!T$450676&amp;":"&amp;'Green Validation'!T$450677),'Green Validation'!T$450678,FALSE)),0,HLOOKUP($B32,INDIRECT("'Monthly Resource Report'!"&amp;'Green Validation'!T$450676&amp;":"&amp;'Green Validation'!T$450677),'Green Validation'!T$450678,FALSE))</f>
        <v>0.19029255547611465</v>
      </c>
    </row>
    <row r="33" spans="2:20">
      <c r="B33" s="301">
        <v>42186</v>
      </c>
      <c r="C33" s="294">
        <v>231</v>
      </c>
      <c r="D33" s="297">
        <v>4.9930000000000003</v>
      </c>
      <c r="E33" s="299">
        <v>0.21</v>
      </c>
      <c r="F33" s="295">
        <v>0.19</v>
      </c>
      <c r="G33" s="294">
        <f ca="1">+IF(ISERROR(HLOOKUP($B33,INDIRECT("'Monthly Resource Report'!"&amp;'Green Validation'!G$450676&amp;":"&amp;'Green Validation'!G$450677),'Green Validation'!G$450678,FALSE)),0,HLOOKUP($B33,INDIRECT("'Monthly Resource Report'!"&amp;'Green Validation'!G$450676&amp;":"&amp;'Green Validation'!G$450677),'Green Validation'!G$450678,FALSE))</f>
        <v>231</v>
      </c>
      <c r="H33" s="297">
        <f ca="1">+IF(ISERROR(HLOOKUP($B33,INDIRECT("'Monthly Resource Report'!"&amp;'Green Validation'!H$450676&amp;":"&amp;'Green Validation'!H$450677),'Green Validation'!H$450678,FALSE)),0,HLOOKUP($B33,INDIRECT("'Monthly Resource Report'!"&amp;'Green Validation'!H$450676&amp;":"&amp;'Green Validation'!H$450677),'Green Validation'!H$450678,FALSE))</f>
        <v>4.9930019266248671</v>
      </c>
      <c r="I33" s="317">
        <f ca="1">+IF(ISERROR(HLOOKUP($B33,INDIRECT("'Monthly Resource Report'!"&amp;'Green Validation'!I$450676&amp;":"&amp;'Green Validation'!I$450677),'Green Validation'!I$450678,FALSE)),0,HLOOKUP($B33,INDIRECT("'Monthly Resource Report'!"&amp;'Green Validation'!I$450676&amp;":"&amp;'Green Validation'!I$450677),'Green Validation'!I$450678,FALSE))</f>
        <v>0.20748826391035954</v>
      </c>
      <c r="J33" s="318">
        <f ca="1">+IF(ISERROR(HLOOKUP($B33,INDIRECT("'Monthly Resource Report'!"&amp;'Green Validation'!J$450676&amp;":"&amp;'Green Validation'!J$450677),'Green Validation'!J$450678,FALSE)),0,HLOOKUP($B33,INDIRECT("'Monthly Resource Report'!"&amp;'Green Validation'!J$450676&amp;":"&amp;'Green Validation'!J$450677),'Green Validation'!J$450678,FALSE))</f>
        <v>0.19050510698092912</v>
      </c>
      <c r="L33" s="301">
        <v>42186</v>
      </c>
      <c r="M33" s="294">
        <v>223</v>
      </c>
      <c r="N33" s="297">
        <v>4.9930000000000003</v>
      </c>
      <c r="O33" s="299">
        <v>0.21</v>
      </c>
      <c r="P33" s="295">
        <v>0.19</v>
      </c>
      <c r="Q33" s="294">
        <f ca="1">+IF(ISERROR(HLOOKUP($B33,INDIRECT("'Monthly Resource Report'!"&amp;'Green Validation'!Q$450676&amp;":"&amp;'Green Validation'!Q$450677),'Green Validation'!Q$450678,FALSE)),0,HLOOKUP($B33,INDIRECT("'Monthly Resource Report'!"&amp;'Green Validation'!Q$450676&amp;":"&amp;'Green Validation'!Q$450677),'Green Validation'!Q$450678,FALSE))</f>
        <v>223</v>
      </c>
      <c r="R33" s="297">
        <f ca="1">+IF(ISERROR(HLOOKUP($B33,INDIRECT("'Monthly Resource Report'!"&amp;'Green Validation'!R$450676&amp;":"&amp;'Green Validation'!R$450677),'Green Validation'!R$450678,FALSE)),0,HLOOKUP($B33,INDIRECT("'Monthly Resource Report'!"&amp;'Green Validation'!R$450676&amp;":"&amp;'Green Validation'!R$450677),'Green Validation'!R$450678,FALSE))</f>
        <v>4.9929980014255566</v>
      </c>
      <c r="S33" s="317">
        <f ca="1">+IF(ISERROR(HLOOKUP($B33,INDIRECT("'Monthly Resource Report'!"&amp;'Green Validation'!S$450676&amp;":"&amp;'Green Validation'!S$450677),'Green Validation'!S$450678,FALSE)),0,HLOOKUP($B33,INDIRECT("'Monthly Resource Report'!"&amp;'Green Validation'!S$450676&amp;":"&amp;'Green Validation'!S$450677),'Green Validation'!S$450678,FALSE))</f>
        <v>0.2078964367036471</v>
      </c>
      <c r="T33" s="318">
        <f ca="1">+IF(ISERROR(HLOOKUP($B33,INDIRECT("'Monthly Resource Report'!"&amp;'Green Validation'!T$450676&amp;":"&amp;'Green Validation'!T$450677),'Green Validation'!T$450678,FALSE)),0,HLOOKUP($B33,INDIRECT("'Monthly Resource Report'!"&amp;'Green Validation'!T$450676&amp;":"&amp;'Green Validation'!T$450677),'Green Validation'!T$450678,FALSE))</f>
        <v>0.19018261374130227</v>
      </c>
    </row>
    <row r="34" spans="2:20">
      <c r="B34" s="301">
        <v>42217</v>
      </c>
      <c r="C34" s="294">
        <v>231</v>
      </c>
      <c r="D34" s="297">
        <v>4.9930000000000003</v>
      </c>
      <c r="E34" s="299">
        <v>0.21</v>
      </c>
      <c r="F34" s="295">
        <v>0.19</v>
      </c>
      <c r="G34" s="294">
        <f ca="1">+IF(ISERROR(HLOOKUP($B34,INDIRECT("'Monthly Resource Report'!"&amp;'Green Validation'!G$450676&amp;":"&amp;'Green Validation'!G$450677),'Green Validation'!G$450678,FALSE)),0,HLOOKUP($B34,INDIRECT("'Monthly Resource Report'!"&amp;'Green Validation'!G$450676&amp;":"&amp;'Green Validation'!G$450677),'Green Validation'!G$450678,FALSE))</f>
        <v>231</v>
      </c>
      <c r="H34" s="297">
        <f ca="1">+IF(ISERROR(HLOOKUP($B34,INDIRECT("'Monthly Resource Report'!"&amp;'Green Validation'!H$450676&amp;":"&amp;'Green Validation'!H$450677),'Green Validation'!H$450678,FALSE)),0,HLOOKUP($B34,INDIRECT("'Monthly Resource Report'!"&amp;'Green Validation'!H$450676&amp;":"&amp;'Green Validation'!H$450677),'Green Validation'!H$450678,FALSE))</f>
        <v>4.9930014845686586</v>
      </c>
      <c r="I34" s="317">
        <f ca="1">+IF(ISERROR(HLOOKUP($B34,INDIRECT("'Monthly Resource Report'!"&amp;'Green Validation'!I$450676&amp;":"&amp;'Green Validation'!I$450677),'Green Validation'!I$450678,FALSE)),0,HLOOKUP($B34,INDIRECT("'Monthly Resource Report'!"&amp;'Green Validation'!I$450676&amp;":"&amp;'Green Validation'!I$450677),'Green Validation'!I$450678,FALSE))</f>
        <v>0.20750822058089274</v>
      </c>
      <c r="J34" s="318">
        <f ca="1">+IF(ISERROR(HLOOKUP($B34,INDIRECT("'Monthly Resource Report'!"&amp;'Green Validation'!J$450676&amp;":"&amp;'Green Validation'!J$450677),'Green Validation'!J$450678,FALSE)),0,HLOOKUP($B34,INDIRECT("'Monthly Resource Report'!"&amp;'Green Validation'!J$450676&amp;":"&amp;'Green Validation'!J$450677),'Green Validation'!J$450678,FALSE))</f>
        <v>0.19038255701159024</v>
      </c>
      <c r="L34" s="301">
        <v>42217</v>
      </c>
      <c r="M34" s="294">
        <v>223</v>
      </c>
      <c r="N34" s="297">
        <v>4.9930000000000003</v>
      </c>
      <c r="O34" s="299">
        <v>0.21</v>
      </c>
      <c r="P34" s="295">
        <v>0.19</v>
      </c>
      <c r="Q34" s="294">
        <f ca="1">+IF(ISERROR(HLOOKUP($B34,INDIRECT("'Monthly Resource Report'!"&amp;'Green Validation'!Q$450676&amp;":"&amp;'Green Validation'!Q$450677),'Green Validation'!Q$450678,FALSE)),0,HLOOKUP($B34,INDIRECT("'Monthly Resource Report'!"&amp;'Green Validation'!Q$450676&amp;":"&amp;'Green Validation'!Q$450677),'Green Validation'!Q$450678,FALSE))</f>
        <v>223</v>
      </c>
      <c r="R34" s="297">
        <f ca="1">+IF(ISERROR(HLOOKUP($B34,INDIRECT("'Monthly Resource Report'!"&amp;'Green Validation'!R$450676&amp;":"&amp;'Green Validation'!R$450677),'Green Validation'!R$450678,FALSE)),0,HLOOKUP($B34,INDIRECT("'Monthly Resource Report'!"&amp;'Green Validation'!R$450676&amp;":"&amp;'Green Validation'!R$450677),'Green Validation'!R$450678,FALSE))</f>
        <v>4.9929988454606891</v>
      </c>
      <c r="S34" s="317">
        <f ca="1">+IF(ISERROR(HLOOKUP($B34,INDIRECT("'Monthly Resource Report'!"&amp;'Green Validation'!S$450676&amp;":"&amp;'Green Validation'!S$450677),'Green Validation'!S$450678,FALSE)),0,HLOOKUP($B34,INDIRECT("'Monthly Resource Report'!"&amp;'Green Validation'!S$450676&amp;":"&amp;'Green Validation'!S$450677),'Green Validation'!S$450678,FALSE))</f>
        <v>0.20778970255241258</v>
      </c>
      <c r="T34" s="318">
        <f ca="1">+IF(ISERROR(HLOOKUP($B34,INDIRECT("'Monthly Resource Report'!"&amp;'Green Validation'!T$450676&amp;":"&amp;'Green Validation'!T$450677),'Green Validation'!T$450678,FALSE)),0,HLOOKUP($B34,INDIRECT("'Monthly Resource Report'!"&amp;'Green Validation'!T$450676&amp;":"&amp;'Green Validation'!T$450677),'Green Validation'!T$450678,FALSE))</f>
        <v>0.19018083300641803</v>
      </c>
    </row>
    <row r="35" spans="2:20">
      <c r="B35" s="301">
        <v>42248</v>
      </c>
      <c r="C35" s="294">
        <v>231</v>
      </c>
      <c r="D35" s="297">
        <v>4.9930000000000003</v>
      </c>
      <c r="E35" s="299">
        <v>0.21</v>
      </c>
      <c r="F35" s="295">
        <v>0.19</v>
      </c>
      <c r="G35" s="294">
        <f ca="1">+IF(ISERROR(HLOOKUP($B35,INDIRECT("'Monthly Resource Report'!"&amp;'Green Validation'!G$450676&amp;":"&amp;'Green Validation'!G$450677),'Green Validation'!G$450678,FALSE)),0,HLOOKUP($B35,INDIRECT("'Monthly Resource Report'!"&amp;'Green Validation'!G$450676&amp;":"&amp;'Green Validation'!G$450677),'Green Validation'!G$450678,FALSE))</f>
        <v>231</v>
      </c>
      <c r="H35" s="297">
        <f ca="1">+IF(ISERROR(HLOOKUP($B35,INDIRECT("'Monthly Resource Report'!"&amp;'Green Validation'!H$450676&amp;":"&amp;'Green Validation'!H$450677),'Green Validation'!H$450678,FALSE)),0,HLOOKUP($B35,INDIRECT("'Monthly Resource Report'!"&amp;'Green Validation'!H$450676&amp;":"&amp;'Green Validation'!H$450677),'Green Validation'!H$450678,FALSE))</f>
        <v>4.9930000585462953</v>
      </c>
      <c r="I35" s="317">
        <f ca="1">+IF(ISERROR(HLOOKUP($B35,INDIRECT("'Monthly Resource Report'!"&amp;'Green Validation'!I$450676&amp;":"&amp;'Green Validation'!I$450677),'Green Validation'!I$450678,FALSE)),0,HLOOKUP($B35,INDIRECT("'Monthly Resource Report'!"&amp;'Green Validation'!I$450676&amp;":"&amp;'Green Validation'!I$450677),'Green Validation'!I$450678,FALSE))</f>
        <v>0.20674721157646897</v>
      </c>
      <c r="J35" s="318">
        <f ca="1">+IF(ISERROR(HLOOKUP($B35,INDIRECT("'Monthly Resource Report'!"&amp;'Green Validation'!J$450676&amp;":"&amp;'Green Validation'!J$450677),'Green Validation'!J$450678,FALSE)),0,HLOOKUP($B35,INDIRECT("'Monthly Resource Report'!"&amp;'Green Validation'!J$450676&amp;":"&amp;'Green Validation'!J$450677),'Green Validation'!J$450678,FALSE))</f>
        <v>0.1902751209297345</v>
      </c>
      <c r="L35" s="301">
        <v>42248</v>
      </c>
      <c r="M35" s="294">
        <v>223</v>
      </c>
      <c r="N35" s="297">
        <v>4.9930000000000003</v>
      </c>
      <c r="O35" s="299">
        <v>0.21</v>
      </c>
      <c r="P35" s="295">
        <v>0.19</v>
      </c>
      <c r="Q35" s="294">
        <f ca="1">+IF(ISERROR(HLOOKUP($B35,INDIRECT("'Monthly Resource Report'!"&amp;'Green Validation'!Q$450676&amp;":"&amp;'Green Validation'!Q$450677),'Green Validation'!Q$450678,FALSE)),0,HLOOKUP($B35,INDIRECT("'Monthly Resource Report'!"&amp;'Green Validation'!Q$450676&amp;":"&amp;'Green Validation'!Q$450677),'Green Validation'!Q$450678,FALSE))</f>
        <v>223</v>
      </c>
      <c r="R35" s="297">
        <f ca="1">+IF(ISERROR(HLOOKUP($B35,INDIRECT("'Monthly Resource Report'!"&amp;'Green Validation'!R$450676&amp;":"&amp;'Green Validation'!R$450677),'Green Validation'!R$450678,FALSE)),0,HLOOKUP($B35,INDIRECT("'Monthly Resource Report'!"&amp;'Green Validation'!R$450676&amp;":"&amp;'Green Validation'!R$450677),'Green Validation'!R$450678,FALSE))</f>
        <v>4.993000780241875</v>
      </c>
      <c r="S35" s="317">
        <f ca="1">+IF(ISERROR(HLOOKUP($B35,INDIRECT("'Monthly Resource Report'!"&amp;'Green Validation'!S$450676&amp;":"&amp;'Green Validation'!S$450677),'Green Validation'!S$450678,FALSE)),0,HLOOKUP($B35,INDIRECT("'Monthly Resource Report'!"&amp;'Green Validation'!S$450676&amp;":"&amp;'Green Validation'!S$450677),'Green Validation'!S$450678,FALSE))</f>
        <v>0.20723153525692445</v>
      </c>
      <c r="T35" s="318">
        <f ca="1">+IF(ISERROR(HLOOKUP($B35,INDIRECT("'Monthly Resource Report'!"&amp;'Green Validation'!T$450676&amp;":"&amp;'Green Validation'!T$450677),'Green Validation'!T$450678,FALSE)),0,HLOOKUP($B35,INDIRECT("'Monthly Resource Report'!"&amp;'Green Validation'!T$450676&amp;":"&amp;'Green Validation'!T$450677),'Green Validation'!T$450678,FALSE))</f>
        <v>0.19019109871630721</v>
      </c>
    </row>
    <row r="36" spans="2:20">
      <c r="B36" s="301">
        <v>42278</v>
      </c>
      <c r="C36" s="294">
        <v>231</v>
      </c>
      <c r="D36" s="297">
        <v>4.9930000000000003</v>
      </c>
      <c r="E36" s="299">
        <v>0.22500000000000001</v>
      </c>
      <c r="F36" s="295">
        <v>0.19</v>
      </c>
      <c r="G36" s="294">
        <f ca="1">+IF(ISERROR(HLOOKUP($B36,INDIRECT("'Monthly Resource Report'!"&amp;'Green Validation'!G$450676&amp;":"&amp;'Green Validation'!G$450677),'Green Validation'!G$450678,FALSE)),0,HLOOKUP($B36,INDIRECT("'Monthly Resource Report'!"&amp;'Green Validation'!G$450676&amp;":"&amp;'Green Validation'!G$450677),'Green Validation'!G$450678,FALSE))</f>
        <v>231</v>
      </c>
      <c r="H36" s="297">
        <f ca="1">+IF(ISERROR(HLOOKUP($B36,INDIRECT("'Monthly Resource Report'!"&amp;'Green Validation'!H$450676&amp;":"&amp;'Green Validation'!H$450677),'Green Validation'!H$450678,FALSE)),0,HLOOKUP($B36,INDIRECT("'Monthly Resource Report'!"&amp;'Green Validation'!H$450676&amp;":"&amp;'Green Validation'!H$450677),'Green Validation'!H$450678,FALSE))</f>
        <v>4.9929980603463369</v>
      </c>
      <c r="I36" s="317">
        <f ca="1">+IF(ISERROR(HLOOKUP($B36,INDIRECT("'Monthly Resource Report'!"&amp;'Green Validation'!I$450676&amp;":"&amp;'Green Validation'!I$450677),'Green Validation'!I$450678,FALSE)),0,HLOOKUP($B36,INDIRECT("'Monthly Resource Report'!"&amp;'Green Validation'!I$450676&amp;":"&amp;'Green Validation'!I$450677),'Green Validation'!I$450678,FALSE))</f>
        <v>0.22179186350546828</v>
      </c>
      <c r="J36" s="318">
        <f ca="1">+IF(ISERROR(HLOOKUP($B36,INDIRECT("'Monthly Resource Report'!"&amp;'Green Validation'!J$450676&amp;":"&amp;'Green Validation'!J$450677),'Green Validation'!J$450678,FALSE)),0,HLOOKUP($B36,INDIRECT("'Monthly Resource Report'!"&amp;'Green Validation'!J$450676&amp;":"&amp;'Green Validation'!J$450677),'Green Validation'!J$450678,FALSE))</f>
        <v>0.19026287628643335</v>
      </c>
      <c r="L36" s="301">
        <v>42278</v>
      </c>
      <c r="M36" s="294">
        <v>223</v>
      </c>
      <c r="N36" s="297">
        <v>4.9930000000000003</v>
      </c>
      <c r="O36" s="299">
        <v>0.22500000000000001</v>
      </c>
      <c r="P36" s="295">
        <v>0.19</v>
      </c>
      <c r="Q36" s="294">
        <f ca="1">+IF(ISERROR(HLOOKUP($B36,INDIRECT("'Monthly Resource Report'!"&amp;'Green Validation'!Q$450676&amp;":"&amp;'Green Validation'!Q$450677),'Green Validation'!Q$450678,FALSE)),0,HLOOKUP($B36,INDIRECT("'Monthly Resource Report'!"&amp;'Green Validation'!Q$450676&amp;":"&amp;'Green Validation'!Q$450677),'Green Validation'!Q$450678,FALSE))</f>
        <v>223</v>
      </c>
      <c r="R36" s="297">
        <f ca="1">+IF(ISERROR(HLOOKUP($B36,INDIRECT("'Monthly Resource Report'!"&amp;'Green Validation'!R$450676&amp;":"&amp;'Green Validation'!R$450677),'Green Validation'!R$450678,FALSE)),0,HLOOKUP($B36,INDIRECT("'Monthly Resource Report'!"&amp;'Green Validation'!R$450676&amp;":"&amp;'Green Validation'!R$450677),'Green Validation'!R$450678,FALSE))</f>
        <v>4.9930005684802872</v>
      </c>
      <c r="S36" s="317">
        <f ca="1">+IF(ISERROR(HLOOKUP($B36,INDIRECT("'Monthly Resource Report'!"&amp;'Green Validation'!S$450676&amp;":"&amp;'Green Validation'!S$450677),'Green Validation'!S$450678,FALSE)),0,HLOOKUP($B36,INDIRECT("'Monthly Resource Report'!"&amp;'Green Validation'!S$450676&amp;":"&amp;'Green Validation'!S$450677),'Green Validation'!S$450678,FALSE))</f>
        <v>0.22218147273813979</v>
      </c>
      <c r="T36" s="318">
        <f ca="1">+IF(ISERROR(HLOOKUP($B36,INDIRECT("'Monthly Resource Report'!"&amp;'Green Validation'!T$450676&amp;":"&amp;'Green Validation'!T$450677),'Green Validation'!T$450678,FALSE)),0,HLOOKUP($B36,INDIRECT("'Monthly Resource Report'!"&amp;'Green Validation'!T$450676&amp;":"&amp;'Green Validation'!T$450677),'Green Validation'!T$450678,FALSE))</f>
        <v>0.19028330516315428</v>
      </c>
    </row>
    <row r="37" spans="2:20">
      <c r="B37" s="301">
        <v>42309</v>
      </c>
      <c r="C37" s="294">
        <v>231</v>
      </c>
      <c r="D37" s="297">
        <v>4.9930000000000003</v>
      </c>
      <c r="E37" s="299">
        <v>0.22500000000000001</v>
      </c>
      <c r="F37" s="295">
        <v>0.19</v>
      </c>
      <c r="G37" s="294">
        <f ca="1">+IF(ISERROR(HLOOKUP($B37,INDIRECT("'Monthly Resource Report'!"&amp;'Green Validation'!G$450676&amp;":"&amp;'Green Validation'!G$450677),'Green Validation'!G$450678,FALSE)),0,HLOOKUP($B37,INDIRECT("'Monthly Resource Report'!"&amp;'Green Validation'!G$450676&amp;":"&amp;'Green Validation'!G$450677),'Green Validation'!G$450678,FALSE))</f>
        <v>231</v>
      </c>
      <c r="H37" s="297">
        <f ca="1">+IF(ISERROR(HLOOKUP($B37,INDIRECT("'Monthly Resource Report'!"&amp;'Green Validation'!H$450676&amp;":"&amp;'Green Validation'!H$450677),'Green Validation'!H$450678,FALSE)),0,HLOOKUP($B37,INDIRECT("'Monthly Resource Report'!"&amp;'Green Validation'!H$450676&amp;":"&amp;'Green Validation'!H$450677),'Green Validation'!H$450678,FALSE))</f>
        <v>4.9929986121818688</v>
      </c>
      <c r="I37" s="317">
        <f ca="1">+IF(ISERROR(HLOOKUP($B37,INDIRECT("'Monthly Resource Report'!"&amp;'Green Validation'!I$450676&amp;":"&amp;'Green Validation'!I$450677),'Green Validation'!I$450678,FALSE)),0,HLOOKUP($B37,INDIRECT("'Monthly Resource Report'!"&amp;'Green Validation'!I$450676&amp;":"&amp;'Green Validation'!I$450677),'Green Validation'!I$450678,FALSE))</f>
        <v>0.22188234502133264</v>
      </c>
      <c r="J37" s="318">
        <f ca="1">+IF(ISERROR(HLOOKUP($B37,INDIRECT("'Monthly Resource Report'!"&amp;'Green Validation'!J$450676&amp;":"&amp;'Green Validation'!J$450677),'Green Validation'!J$450678,FALSE)),0,HLOOKUP($B37,INDIRECT("'Monthly Resource Report'!"&amp;'Green Validation'!J$450676&amp;":"&amp;'Green Validation'!J$450677),'Green Validation'!J$450678,FALSE))</f>
        <v>0.19026555574437623</v>
      </c>
      <c r="L37" s="301">
        <v>42309</v>
      </c>
      <c r="M37" s="294">
        <v>223</v>
      </c>
      <c r="N37" s="297">
        <v>4.9930000000000003</v>
      </c>
      <c r="O37" s="299">
        <v>0.22500000000000001</v>
      </c>
      <c r="P37" s="295">
        <v>0.19</v>
      </c>
      <c r="Q37" s="294">
        <f ca="1">+IF(ISERROR(HLOOKUP($B37,INDIRECT("'Monthly Resource Report'!"&amp;'Green Validation'!Q$450676&amp;":"&amp;'Green Validation'!Q$450677),'Green Validation'!Q$450678,FALSE)),0,HLOOKUP($B37,INDIRECT("'Monthly Resource Report'!"&amp;'Green Validation'!Q$450676&amp;":"&amp;'Green Validation'!Q$450677),'Green Validation'!Q$450678,FALSE))</f>
        <v>223</v>
      </c>
      <c r="R37" s="297">
        <f ca="1">+IF(ISERROR(HLOOKUP($B37,INDIRECT("'Monthly Resource Report'!"&amp;'Green Validation'!R$450676&amp;":"&amp;'Green Validation'!R$450677),'Green Validation'!R$450678,FALSE)),0,HLOOKUP($B37,INDIRECT("'Monthly Resource Report'!"&amp;'Green Validation'!R$450676&amp;":"&amp;'Green Validation'!R$450677),'Green Validation'!R$450678,FALSE))</f>
        <v>4.9930006081905267</v>
      </c>
      <c r="S37" s="317">
        <f ca="1">+IF(ISERROR(HLOOKUP($B37,INDIRECT("'Monthly Resource Report'!"&amp;'Green Validation'!S$450676&amp;":"&amp;'Green Validation'!S$450677),'Green Validation'!S$450678,FALSE)),0,HLOOKUP($B37,INDIRECT("'Monthly Resource Report'!"&amp;'Green Validation'!S$450676&amp;":"&amp;'Green Validation'!S$450677),'Green Validation'!S$450678,FALSE))</f>
        <v>0.22240116721745404</v>
      </c>
      <c r="T37" s="318">
        <f ca="1">+IF(ISERROR(HLOOKUP($B37,INDIRECT("'Monthly Resource Report'!"&amp;'Green Validation'!T$450676&amp;":"&amp;'Green Validation'!T$450677),'Green Validation'!T$450678,FALSE)),0,HLOOKUP($B37,INDIRECT("'Monthly Resource Report'!"&amp;'Green Validation'!T$450676&amp;":"&amp;'Green Validation'!T$450677),'Green Validation'!T$450678,FALSE))</f>
        <v>0.19029737203328909</v>
      </c>
    </row>
    <row r="38" spans="2:20">
      <c r="B38" s="301">
        <v>42339</v>
      </c>
      <c r="C38" s="294">
        <v>231</v>
      </c>
      <c r="D38" s="297">
        <v>4.9930000000000003</v>
      </c>
      <c r="E38" s="299">
        <v>0.22500000000000001</v>
      </c>
      <c r="F38" s="295">
        <v>0.19</v>
      </c>
      <c r="G38" s="294">
        <f ca="1">+IF(ISERROR(HLOOKUP($B38,INDIRECT("'Monthly Resource Report'!"&amp;'Green Validation'!G$450676&amp;":"&amp;'Green Validation'!G$450677),'Green Validation'!G$450678,FALSE)),0,HLOOKUP($B38,INDIRECT("'Monthly Resource Report'!"&amp;'Green Validation'!G$450676&amp;":"&amp;'Green Validation'!G$450677),'Green Validation'!G$450678,FALSE))</f>
        <v>231</v>
      </c>
      <c r="H38" s="297">
        <f ca="1">+IF(ISERROR(HLOOKUP($B38,INDIRECT("'Monthly Resource Report'!"&amp;'Green Validation'!H$450676&amp;":"&amp;'Green Validation'!H$450677),'Green Validation'!H$450678,FALSE)),0,HLOOKUP($B38,INDIRECT("'Monthly Resource Report'!"&amp;'Green Validation'!H$450676&amp;":"&amp;'Green Validation'!H$450677),'Green Validation'!H$450678,FALSE))</f>
        <v>4.9930002630998853</v>
      </c>
      <c r="I38" s="317">
        <f ca="1">+IF(ISERROR(HLOOKUP($B38,INDIRECT("'Monthly Resource Report'!"&amp;'Green Validation'!I$450676&amp;":"&amp;'Green Validation'!I$450677),'Green Validation'!I$450678,FALSE)),0,HLOOKUP($B38,INDIRECT("'Monthly Resource Report'!"&amp;'Green Validation'!I$450676&amp;":"&amp;'Green Validation'!I$450677),'Green Validation'!I$450678,FALSE))</f>
        <v>0.22150967033933758</v>
      </c>
      <c r="J38" s="318">
        <f ca="1">+IF(ISERROR(HLOOKUP($B38,INDIRECT("'Monthly Resource Report'!"&amp;'Green Validation'!J$450676&amp;":"&amp;'Green Validation'!J$450677),'Green Validation'!J$450678,FALSE)),0,HLOOKUP($B38,INDIRECT("'Monthly Resource Report'!"&amp;'Green Validation'!J$450676&amp;":"&amp;'Green Validation'!J$450677),'Green Validation'!J$450678,FALSE))</f>
        <v>0.19026355322804303</v>
      </c>
      <c r="L38" s="301">
        <v>42339</v>
      </c>
      <c r="M38" s="294">
        <v>223</v>
      </c>
      <c r="N38" s="297">
        <v>4.9930000000000003</v>
      </c>
      <c r="O38" s="299">
        <v>0.22500000000000001</v>
      </c>
      <c r="P38" s="295">
        <v>0.19</v>
      </c>
      <c r="Q38" s="294">
        <f ca="1">+IF(ISERROR(HLOOKUP($B38,INDIRECT("'Monthly Resource Report'!"&amp;'Green Validation'!Q$450676&amp;":"&amp;'Green Validation'!Q$450677),'Green Validation'!Q$450678,FALSE)),0,HLOOKUP($B38,INDIRECT("'Monthly Resource Report'!"&amp;'Green Validation'!Q$450676&amp;":"&amp;'Green Validation'!Q$450677),'Green Validation'!Q$450678,FALSE))</f>
        <v>223</v>
      </c>
      <c r="R38" s="297">
        <f ca="1">+IF(ISERROR(HLOOKUP($B38,INDIRECT("'Monthly Resource Report'!"&amp;'Green Validation'!R$450676&amp;":"&amp;'Green Validation'!R$450677),'Green Validation'!R$450678,FALSE)),0,HLOOKUP($B38,INDIRECT("'Monthly Resource Report'!"&amp;'Green Validation'!R$450676&amp;":"&amp;'Green Validation'!R$450677),'Green Validation'!R$450678,FALSE))</f>
        <v>4.9929998185315574</v>
      </c>
      <c r="S38" s="317">
        <f ca="1">+IF(ISERROR(HLOOKUP($B38,INDIRECT("'Monthly Resource Report'!"&amp;'Green Validation'!S$450676&amp;":"&amp;'Green Validation'!S$450677),'Green Validation'!S$450678,FALSE)),0,HLOOKUP($B38,INDIRECT("'Monthly Resource Report'!"&amp;'Green Validation'!S$450676&amp;":"&amp;'Green Validation'!S$450677),'Green Validation'!S$450678,FALSE))</f>
        <v>0.22206724368804551</v>
      </c>
      <c r="T38" s="318">
        <f ca="1">+IF(ISERROR(HLOOKUP($B38,INDIRECT("'Monthly Resource Report'!"&amp;'Green Validation'!T$450676&amp;":"&amp;'Green Validation'!T$450677),'Green Validation'!T$450678,FALSE)),0,HLOOKUP($B38,INDIRECT("'Monthly Resource Report'!"&amp;'Green Validation'!T$450676&amp;":"&amp;'Green Validation'!T$450677),'Green Validation'!T$450678,FALSE))</f>
        <v>0.19028224097232035</v>
      </c>
    </row>
    <row r="39" spans="2:20">
      <c r="B39" s="301">
        <v>42370</v>
      </c>
      <c r="C39" s="294">
        <v>231</v>
      </c>
      <c r="D39" s="297">
        <v>5.3289999999999997</v>
      </c>
      <c r="E39" s="299">
        <v>0.22500000000000001</v>
      </c>
      <c r="F39" s="295">
        <v>0.19</v>
      </c>
      <c r="G39" s="294">
        <f ca="1">+IF(ISERROR(HLOOKUP($B39,INDIRECT("'Monthly Resource Report'!"&amp;'Green Validation'!G$450676&amp;":"&amp;'Green Validation'!G$450677),'Green Validation'!G$450678,FALSE)),0,HLOOKUP($B39,INDIRECT("'Monthly Resource Report'!"&amp;'Green Validation'!G$450676&amp;":"&amp;'Green Validation'!G$450677),'Green Validation'!G$450678,FALSE))</f>
        <v>231</v>
      </c>
      <c r="H39" s="297">
        <f ca="1">+IF(ISERROR(HLOOKUP($B39,INDIRECT("'Monthly Resource Report'!"&amp;'Green Validation'!H$450676&amp;":"&amp;'Green Validation'!H$450677),'Green Validation'!H$450678,FALSE)),0,HLOOKUP($B39,INDIRECT("'Monthly Resource Report'!"&amp;'Green Validation'!H$450676&amp;":"&amp;'Green Validation'!H$450677),'Green Validation'!H$450678,FALSE))</f>
        <v>5.3290006511741481</v>
      </c>
      <c r="I39" s="317">
        <f ca="1">+IF(ISERROR(HLOOKUP($B39,INDIRECT("'Monthly Resource Report'!"&amp;'Green Validation'!I$450676&amp;":"&amp;'Green Validation'!I$450677),'Green Validation'!I$450678,FALSE)),0,HLOOKUP($B39,INDIRECT("'Monthly Resource Report'!"&amp;'Green Validation'!I$450676&amp;":"&amp;'Green Validation'!I$450677),'Green Validation'!I$450678,FALSE))</f>
        <v>0.22251785711341054</v>
      </c>
      <c r="J39" s="318">
        <f ca="1">+IF(ISERROR(HLOOKUP($B39,INDIRECT("'Monthly Resource Report'!"&amp;'Green Validation'!J$450676&amp;":"&amp;'Green Validation'!J$450677),'Green Validation'!J$450678,FALSE)),0,HLOOKUP($B39,INDIRECT("'Monthly Resource Report'!"&amp;'Green Validation'!J$450676&amp;":"&amp;'Green Validation'!J$450677),'Green Validation'!J$450678,FALSE))</f>
        <v>0.19037447459044693</v>
      </c>
      <c r="L39" s="301">
        <v>42370</v>
      </c>
      <c r="M39" s="294">
        <v>223</v>
      </c>
      <c r="N39" s="297">
        <v>5.3289999999999997</v>
      </c>
      <c r="O39" s="299">
        <v>0.22500000000000001</v>
      </c>
      <c r="P39" s="295">
        <v>0.19</v>
      </c>
      <c r="Q39" s="294">
        <f ca="1">+IF(ISERROR(HLOOKUP($B39,INDIRECT("'Monthly Resource Report'!"&amp;'Green Validation'!Q$450676&amp;":"&amp;'Green Validation'!Q$450677),'Green Validation'!Q$450678,FALSE)),0,HLOOKUP($B39,INDIRECT("'Monthly Resource Report'!"&amp;'Green Validation'!Q$450676&amp;":"&amp;'Green Validation'!Q$450677),'Green Validation'!Q$450678,FALSE))</f>
        <v>223</v>
      </c>
      <c r="R39" s="297">
        <f ca="1">+IF(ISERROR(HLOOKUP($B39,INDIRECT("'Monthly Resource Report'!"&amp;'Green Validation'!R$450676&amp;":"&amp;'Green Validation'!R$450677),'Green Validation'!R$450678,FALSE)),0,HLOOKUP($B39,INDIRECT("'Monthly Resource Report'!"&amp;'Green Validation'!R$450676&amp;":"&amp;'Green Validation'!R$450677),'Green Validation'!R$450678,FALSE))</f>
        <v>5.3289968418313158</v>
      </c>
      <c r="S39" s="317">
        <f ca="1">+IF(ISERROR(HLOOKUP($B39,INDIRECT("'Monthly Resource Report'!"&amp;'Green Validation'!S$450676&amp;":"&amp;'Green Validation'!S$450677),'Green Validation'!S$450678,FALSE)),0,HLOOKUP($B39,INDIRECT("'Monthly Resource Report'!"&amp;'Green Validation'!S$450676&amp;":"&amp;'Green Validation'!S$450677),'Green Validation'!S$450678,FALSE))</f>
        <v>0.2227113021822382</v>
      </c>
      <c r="T39" s="318">
        <f ca="1">+IF(ISERROR(HLOOKUP($B39,INDIRECT("'Monthly Resource Report'!"&amp;'Green Validation'!T$450676&amp;":"&amp;'Green Validation'!T$450677),'Green Validation'!T$450678,FALSE)),0,HLOOKUP($B39,INDIRECT("'Monthly Resource Report'!"&amp;'Green Validation'!T$450676&amp;":"&amp;'Green Validation'!T$450677),'Green Validation'!T$450678,FALSE))</f>
        <v>0.19018454262374854</v>
      </c>
    </row>
    <row r="40" spans="2:20">
      <c r="B40" s="301">
        <v>42401</v>
      </c>
      <c r="C40" s="294">
        <v>231</v>
      </c>
      <c r="D40" s="297">
        <v>5.3289999999999997</v>
      </c>
      <c r="E40" s="299">
        <v>0.22500000000000001</v>
      </c>
      <c r="F40" s="295">
        <v>0.19</v>
      </c>
      <c r="G40" s="294">
        <f ca="1">+IF(ISERROR(HLOOKUP($B40,INDIRECT("'Monthly Resource Report'!"&amp;'Green Validation'!G$450676&amp;":"&amp;'Green Validation'!G$450677),'Green Validation'!G$450678,FALSE)),0,HLOOKUP($B40,INDIRECT("'Monthly Resource Report'!"&amp;'Green Validation'!G$450676&amp;":"&amp;'Green Validation'!G$450677),'Green Validation'!G$450678,FALSE))</f>
        <v>231</v>
      </c>
      <c r="H40" s="297">
        <f ca="1">+IF(ISERROR(HLOOKUP($B40,INDIRECT("'Monthly Resource Report'!"&amp;'Green Validation'!H$450676&amp;":"&amp;'Green Validation'!H$450677),'Green Validation'!H$450678,FALSE)),0,HLOOKUP($B40,INDIRECT("'Monthly Resource Report'!"&amp;'Green Validation'!H$450676&amp;":"&amp;'Green Validation'!H$450677),'Green Validation'!H$450678,FALSE))</f>
        <v>5.3290021397845049</v>
      </c>
      <c r="I40" s="317">
        <f ca="1">+IF(ISERROR(HLOOKUP($B40,INDIRECT("'Monthly Resource Report'!"&amp;'Green Validation'!I$450676&amp;":"&amp;'Green Validation'!I$450677),'Green Validation'!I$450678,FALSE)),0,HLOOKUP($B40,INDIRECT("'Monthly Resource Report'!"&amp;'Green Validation'!I$450676&amp;":"&amp;'Green Validation'!I$450677),'Green Validation'!I$450678,FALSE))</f>
        <v>0.22266834574301167</v>
      </c>
      <c r="J40" s="318">
        <f ca="1">+IF(ISERROR(HLOOKUP($B40,INDIRECT("'Monthly Resource Report'!"&amp;'Green Validation'!J$450676&amp;":"&amp;'Green Validation'!J$450677),'Green Validation'!J$450678,FALSE)),0,HLOOKUP($B40,INDIRECT("'Monthly Resource Report'!"&amp;'Green Validation'!J$450676&amp;":"&amp;'Green Validation'!J$450677),'Green Validation'!J$450678,FALSE))</f>
        <v>0.1902735834831053</v>
      </c>
      <c r="L40" s="301">
        <v>42401</v>
      </c>
      <c r="M40" s="294">
        <v>223</v>
      </c>
      <c r="N40" s="297">
        <v>5.3289999999999997</v>
      </c>
      <c r="O40" s="299">
        <v>0.22500000000000001</v>
      </c>
      <c r="P40" s="295">
        <v>0.19</v>
      </c>
      <c r="Q40" s="294">
        <f ca="1">+IF(ISERROR(HLOOKUP($B40,INDIRECT("'Monthly Resource Report'!"&amp;'Green Validation'!Q$450676&amp;":"&amp;'Green Validation'!Q$450677),'Green Validation'!Q$450678,FALSE)),0,HLOOKUP($B40,INDIRECT("'Monthly Resource Report'!"&amp;'Green Validation'!Q$450676&amp;":"&amp;'Green Validation'!Q$450677),'Green Validation'!Q$450678,FALSE))</f>
        <v>223</v>
      </c>
      <c r="R40" s="297">
        <f ca="1">+IF(ISERROR(HLOOKUP($B40,INDIRECT("'Monthly Resource Report'!"&amp;'Green Validation'!R$450676&amp;":"&amp;'Green Validation'!R$450677),'Green Validation'!R$450678,FALSE)),0,HLOOKUP($B40,INDIRECT("'Monthly Resource Report'!"&amp;'Green Validation'!R$450676&amp;":"&amp;'Green Validation'!R$450677),'Green Validation'!R$450678,FALSE))</f>
        <v>5.328997403547179</v>
      </c>
      <c r="S40" s="317">
        <f ca="1">+IF(ISERROR(HLOOKUP($B40,INDIRECT("'Monthly Resource Report'!"&amp;'Green Validation'!S$450676&amp;":"&amp;'Green Validation'!S$450677),'Green Validation'!S$450678,FALSE)),0,HLOOKUP($B40,INDIRECT("'Monthly Resource Report'!"&amp;'Green Validation'!S$450676&amp;":"&amp;'Green Validation'!S$450677),'Green Validation'!S$450678,FALSE))</f>
        <v>0.22296104252049223</v>
      </c>
      <c r="T40" s="318">
        <f ca="1">+IF(ISERROR(HLOOKUP($B40,INDIRECT("'Monthly Resource Report'!"&amp;'Green Validation'!T$450676&amp;":"&amp;'Green Validation'!T$450677),'Green Validation'!T$450678,FALSE)),0,HLOOKUP($B40,INDIRECT("'Monthly Resource Report'!"&amp;'Green Validation'!T$450676&amp;":"&amp;'Green Validation'!T$450677),'Green Validation'!T$450678,FALSE))</f>
        <v>0.19019143709454805</v>
      </c>
    </row>
    <row r="41" spans="2:20">
      <c r="B41" s="301">
        <v>42430</v>
      </c>
      <c r="C41" s="294">
        <v>231</v>
      </c>
      <c r="D41" s="297">
        <v>5.3289999999999997</v>
      </c>
      <c r="E41" s="299">
        <v>0.22500000000000001</v>
      </c>
      <c r="F41" s="295">
        <v>0.19</v>
      </c>
      <c r="G41" s="294">
        <f ca="1">+IF(ISERROR(HLOOKUP($B41,INDIRECT("'Monthly Resource Report'!"&amp;'Green Validation'!G$450676&amp;":"&amp;'Green Validation'!G$450677),'Green Validation'!G$450678,FALSE)),0,HLOOKUP($B41,INDIRECT("'Monthly Resource Report'!"&amp;'Green Validation'!G$450676&amp;":"&amp;'Green Validation'!G$450677),'Green Validation'!G$450678,FALSE))</f>
        <v>231</v>
      </c>
      <c r="H41" s="297">
        <f ca="1">+IF(ISERROR(HLOOKUP($B41,INDIRECT("'Monthly Resource Report'!"&amp;'Green Validation'!H$450676&amp;":"&amp;'Green Validation'!H$450677),'Green Validation'!H$450678,FALSE)),0,HLOOKUP($B41,INDIRECT("'Monthly Resource Report'!"&amp;'Green Validation'!H$450676&amp;":"&amp;'Green Validation'!H$450677),'Green Validation'!H$450678,FALSE))</f>
        <v>5.3290015873015877</v>
      </c>
      <c r="I41" s="317">
        <f ca="1">+IF(ISERROR(HLOOKUP($B41,INDIRECT("'Monthly Resource Report'!"&amp;'Green Validation'!I$450676&amp;":"&amp;'Green Validation'!I$450677),'Green Validation'!I$450678,FALSE)),0,HLOOKUP($B41,INDIRECT("'Monthly Resource Report'!"&amp;'Green Validation'!I$450676&amp;":"&amp;'Green Validation'!I$450677),'Green Validation'!I$450678,FALSE))</f>
        <v>0.22233954144723664</v>
      </c>
      <c r="J41" s="318">
        <f ca="1">+IF(ISERROR(HLOOKUP($B41,INDIRECT("'Monthly Resource Report'!"&amp;'Green Validation'!J$450676&amp;":"&amp;'Green Validation'!J$450677),'Green Validation'!J$450678,FALSE)),0,HLOOKUP($B41,INDIRECT("'Monthly Resource Report'!"&amp;'Green Validation'!J$450676&amp;":"&amp;'Green Validation'!J$450677),'Green Validation'!J$450678,FALSE))</f>
        <v>0.1909741272741364</v>
      </c>
      <c r="L41" s="301">
        <v>42430</v>
      </c>
      <c r="M41" s="294">
        <v>223</v>
      </c>
      <c r="N41" s="297">
        <v>5.3289999999999997</v>
      </c>
      <c r="O41" s="299">
        <v>0.22500000000000001</v>
      </c>
      <c r="P41" s="295">
        <v>0.19</v>
      </c>
      <c r="Q41" s="294">
        <f ca="1">+IF(ISERROR(HLOOKUP($B41,INDIRECT("'Monthly Resource Report'!"&amp;'Green Validation'!Q$450676&amp;":"&amp;'Green Validation'!Q$450677),'Green Validation'!Q$450678,FALSE)),0,HLOOKUP($B41,INDIRECT("'Monthly Resource Report'!"&amp;'Green Validation'!Q$450676&amp;":"&amp;'Green Validation'!Q$450677),'Green Validation'!Q$450678,FALSE))</f>
        <v>223</v>
      </c>
      <c r="R41" s="297">
        <f ca="1">+IF(ISERROR(HLOOKUP($B41,INDIRECT("'Monthly Resource Report'!"&amp;'Green Validation'!R$450676&amp;":"&amp;'Green Validation'!R$450677),'Green Validation'!R$450678,FALSE)),0,HLOOKUP($B41,INDIRECT("'Monthly Resource Report'!"&amp;'Green Validation'!R$450676&amp;":"&amp;'Green Validation'!R$450677),'Green Validation'!R$450678,FALSE))</f>
        <v>5.3289975595617234</v>
      </c>
      <c r="S41" s="317">
        <f ca="1">+IF(ISERROR(HLOOKUP($B41,INDIRECT("'Monthly Resource Report'!"&amp;'Green Validation'!S$450676&amp;":"&amp;'Green Validation'!S$450677),'Green Validation'!S$450678,FALSE)),0,HLOOKUP($B41,INDIRECT("'Monthly Resource Report'!"&amp;'Green Validation'!S$450676&amp;":"&amp;'Green Validation'!S$450677),'Green Validation'!S$450678,FALSE))</f>
        <v>0.22229687132410536</v>
      </c>
      <c r="T41" s="318">
        <f ca="1">+IF(ISERROR(HLOOKUP($B41,INDIRECT("'Monthly Resource Report'!"&amp;'Green Validation'!T$450676&amp;":"&amp;'Green Validation'!T$450677),'Green Validation'!T$450678,FALSE)),0,HLOOKUP($B41,INDIRECT("'Monthly Resource Report'!"&amp;'Green Validation'!T$450676&amp;":"&amp;'Green Validation'!T$450677),'Green Validation'!T$450678,FALSE))</f>
        <v>0.19028612185343419</v>
      </c>
    </row>
    <row r="42" spans="2:20">
      <c r="B42" s="301">
        <v>42461</v>
      </c>
      <c r="C42" s="294">
        <v>231</v>
      </c>
      <c r="D42" s="297">
        <v>5.3289999999999997</v>
      </c>
      <c r="E42" s="299">
        <v>0.22500000000000001</v>
      </c>
      <c r="F42" s="295">
        <v>0.19</v>
      </c>
      <c r="G42" s="294">
        <f ca="1">+IF(ISERROR(HLOOKUP($B42,INDIRECT("'Monthly Resource Report'!"&amp;'Green Validation'!G$450676&amp;":"&amp;'Green Validation'!G$450677),'Green Validation'!G$450678,FALSE)),0,HLOOKUP($B42,INDIRECT("'Monthly Resource Report'!"&amp;'Green Validation'!G$450676&amp;":"&amp;'Green Validation'!G$450677),'Green Validation'!G$450678,FALSE))</f>
        <v>231</v>
      </c>
      <c r="H42" s="297">
        <f ca="1">+IF(ISERROR(HLOOKUP($B42,INDIRECT("'Monthly Resource Report'!"&amp;'Green Validation'!H$450676&amp;":"&amp;'Green Validation'!H$450677),'Green Validation'!H$450678,FALSE)),0,HLOOKUP($B42,INDIRECT("'Monthly Resource Report'!"&amp;'Green Validation'!H$450676&amp;":"&amp;'Green Validation'!H$450677),'Green Validation'!H$450678,FALSE))</f>
        <v>5.329000299333436</v>
      </c>
      <c r="I42" s="317">
        <f ca="1">+IF(ISERROR(HLOOKUP($B42,INDIRECT("'Monthly Resource Report'!"&amp;'Green Validation'!I$450676&amp;":"&amp;'Green Validation'!I$450677),'Green Validation'!I$450678,FALSE)),0,HLOOKUP($B42,INDIRECT("'Monthly Resource Report'!"&amp;'Green Validation'!I$450676&amp;":"&amp;'Green Validation'!I$450677),'Green Validation'!I$450678,FALSE))</f>
        <v>0.22148835162435995</v>
      </c>
      <c r="J42" s="318">
        <f ca="1">+IF(ISERROR(HLOOKUP($B42,INDIRECT("'Monthly Resource Report'!"&amp;'Green Validation'!J$450676&amp;":"&amp;'Green Validation'!J$450677),'Green Validation'!J$450678,FALSE)),0,HLOOKUP($B42,INDIRECT("'Monthly Resource Report'!"&amp;'Green Validation'!J$450676&amp;":"&amp;'Green Validation'!J$450677),'Green Validation'!J$450678,FALSE))</f>
        <v>0.19353863106223834</v>
      </c>
      <c r="L42" s="301">
        <v>42461</v>
      </c>
      <c r="M42" s="294">
        <v>223</v>
      </c>
      <c r="N42" s="297">
        <v>5.3289999999999997</v>
      </c>
      <c r="O42" s="299">
        <v>0.22500000000000001</v>
      </c>
      <c r="P42" s="295">
        <v>0.19</v>
      </c>
      <c r="Q42" s="294">
        <f ca="1">+IF(ISERROR(HLOOKUP($B42,INDIRECT("'Monthly Resource Report'!"&amp;'Green Validation'!Q$450676&amp;":"&amp;'Green Validation'!Q$450677),'Green Validation'!Q$450678,FALSE)),0,HLOOKUP($B42,INDIRECT("'Monthly Resource Report'!"&amp;'Green Validation'!Q$450676&amp;":"&amp;'Green Validation'!Q$450677),'Green Validation'!Q$450678,FALSE))</f>
        <v>223</v>
      </c>
      <c r="R42" s="297">
        <f ca="1">+IF(ISERROR(HLOOKUP($B42,INDIRECT("'Monthly Resource Report'!"&amp;'Green Validation'!R$450676&amp;":"&amp;'Green Validation'!R$450677),'Green Validation'!R$450678,FALSE)),0,HLOOKUP($B42,INDIRECT("'Monthly Resource Report'!"&amp;'Green Validation'!R$450676&amp;":"&amp;'Green Validation'!R$450677),'Green Validation'!R$450678,FALSE))</f>
        <v>5.3289986035709749</v>
      </c>
      <c r="S42" s="317">
        <f ca="1">+IF(ISERROR(HLOOKUP($B42,INDIRECT("'Monthly Resource Report'!"&amp;'Green Validation'!S$450676&amp;":"&amp;'Green Validation'!S$450677),'Green Validation'!S$450678,FALSE)),0,HLOOKUP($B42,INDIRECT("'Monthly Resource Report'!"&amp;'Green Validation'!S$450676&amp;":"&amp;'Green Validation'!S$450677),'Green Validation'!S$450678,FALSE))</f>
        <v>0.22213190091428517</v>
      </c>
      <c r="T42" s="318">
        <f ca="1">+IF(ISERROR(HLOOKUP($B42,INDIRECT("'Monthly Resource Report'!"&amp;'Green Validation'!T$450676&amp;":"&amp;'Green Validation'!T$450677),'Green Validation'!T$450678,FALSE)),0,HLOOKUP($B42,INDIRECT("'Monthly Resource Report'!"&amp;'Green Validation'!T$450676&amp;":"&amp;'Green Validation'!T$450677),'Green Validation'!T$450678,FALSE))</f>
        <v>0.19019677175329558</v>
      </c>
    </row>
    <row r="43" spans="2:20">
      <c r="B43" s="301">
        <v>42491</v>
      </c>
      <c r="C43" s="294">
        <v>231</v>
      </c>
      <c r="D43" s="297">
        <v>5.3289999999999997</v>
      </c>
      <c r="E43" s="299">
        <v>0.21</v>
      </c>
      <c r="F43" s="295">
        <v>0.19</v>
      </c>
      <c r="G43" s="294">
        <f ca="1">+IF(ISERROR(HLOOKUP($B43,INDIRECT("'Monthly Resource Report'!"&amp;'Green Validation'!G$450676&amp;":"&amp;'Green Validation'!G$450677),'Green Validation'!G$450678,FALSE)),0,HLOOKUP($B43,INDIRECT("'Monthly Resource Report'!"&amp;'Green Validation'!G$450676&amp;":"&amp;'Green Validation'!G$450677),'Green Validation'!G$450678,FALSE))</f>
        <v>231</v>
      </c>
      <c r="H43" s="297">
        <f ca="1">+IF(ISERROR(HLOOKUP($B43,INDIRECT("'Monthly Resource Report'!"&amp;'Green Validation'!H$450676&amp;":"&amp;'Green Validation'!H$450677),'Green Validation'!H$450678,FALSE)),0,HLOOKUP($B43,INDIRECT("'Monthly Resource Report'!"&amp;'Green Validation'!H$450676&amp;":"&amp;'Green Validation'!H$450677),'Green Validation'!H$450678,FALSE))</f>
        <v>5.3290003854201071</v>
      </c>
      <c r="I43" s="317">
        <f ca="1">+IF(ISERROR(HLOOKUP($B43,INDIRECT("'Monthly Resource Report'!"&amp;'Green Validation'!I$450676&amp;":"&amp;'Green Validation'!I$450677),'Green Validation'!I$450678,FALSE)),0,HLOOKUP($B43,INDIRECT("'Monthly Resource Report'!"&amp;'Green Validation'!I$450676&amp;":"&amp;'Green Validation'!I$450677),'Green Validation'!I$450678,FALSE))</f>
        <v>0.20736802446541147</v>
      </c>
      <c r="J43" s="318">
        <f ca="1">+IF(ISERROR(HLOOKUP($B43,INDIRECT("'Monthly Resource Report'!"&amp;'Green Validation'!J$450676&amp;":"&amp;'Green Validation'!J$450677),'Green Validation'!J$450678,FALSE)),0,HLOOKUP($B43,INDIRECT("'Monthly Resource Report'!"&amp;'Green Validation'!J$450676&amp;":"&amp;'Green Validation'!J$450677),'Green Validation'!J$450678,FALSE))</f>
        <v>0.19025882189360652</v>
      </c>
      <c r="L43" s="301">
        <v>42491</v>
      </c>
      <c r="M43" s="294">
        <v>223</v>
      </c>
      <c r="N43" s="297">
        <v>5.3289999999999997</v>
      </c>
      <c r="O43" s="299">
        <v>0.21</v>
      </c>
      <c r="P43" s="295">
        <v>0.19</v>
      </c>
      <c r="Q43" s="294">
        <f ca="1">+IF(ISERROR(HLOOKUP($B43,INDIRECT("'Monthly Resource Report'!"&amp;'Green Validation'!Q$450676&amp;":"&amp;'Green Validation'!Q$450677),'Green Validation'!Q$450678,FALSE)),0,HLOOKUP($B43,INDIRECT("'Monthly Resource Report'!"&amp;'Green Validation'!Q$450676&amp;":"&amp;'Green Validation'!Q$450677),'Green Validation'!Q$450678,FALSE))</f>
        <v>223</v>
      </c>
      <c r="R43" s="297">
        <f ca="1">+IF(ISERROR(HLOOKUP($B43,INDIRECT("'Monthly Resource Report'!"&amp;'Green Validation'!R$450676&amp;":"&amp;'Green Validation'!R$450677),'Green Validation'!R$450678,FALSE)),0,HLOOKUP($B43,INDIRECT("'Monthly Resource Report'!"&amp;'Green Validation'!R$450676&amp;":"&amp;'Green Validation'!R$450677),'Green Validation'!R$450678,FALSE))</f>
        <v>5.3289984013641689</v>
      </c>
      <c r="S43" s="317">
        <f ca="1">+IF(ISERROR(HLOOKUP($B43,INDIRECT("'Monthly Resource Report'!"&amp;'Green Validation'!S$450676&amp;":"&amp;'Green Validation'!S$450677),'Green Validation'!S$450678,FALSE)),0,HLOOKUP($B43,INDIRECT("'Monthly Resource Report'!"&amp;'Green Validation'!S$450676&amp;":"&amp;'Green Validation'!S$450677),'Green Validation'!S$450678,FALSE))</f>
        <v>0.20769033055086616</v>
      </c>
      <c r="T43" s="318">
        <f ca="1">+IF(ISERROR(HLOOKUP($B43,INDIRECT("'Monthly Resource Report'!"&amp;'Green Validation'!T$450676&amp;":"&amp;'Green Validation'!T$450677),'Green Validation'!T$450678,FALSE)),0,HLOOKUP($B43,INDIRECT("'Monthly Resource Report'!"&amp;'Green Validation'!T$450676&amp;":"&amp;'Green Validation'!T$450677),'Green Validation'!T$450678,FALSE))</f>
        <v>0.19028213471886127</v>
      </c>
    </row>
    <row r="44" spans="2:20">
      <c r="B44" s="301">
        <v>42522</v>
      </c>
      <c r="C44" s="294">
        <v>231</v>
      </c>
      <c r="D44" s="297">
        <v>5.3289999999999997</v>
      </c>
      <c r="E44" s="299">
        <v>0.21</v>
      </c>
      <c r="F44" s="295">
        <v>0.19</v>
      </c>
      <c r="G44" s="294">
        <f ca="1">+IF(ISERROR(HLOOKUP($B44,INDIRECT("'Monthly Resource Report'!"&amp;'Green Validation'!G$450676&amp;":"&amp;'Green Validation'!G$450677),'Green Validation'!G$450678,FALSE)),0,HLOOKUP($B44,INDIRECT("'Monthly Resource Report'!"&amp;'Green Validation'!G$450676&amp;":"&amp;'Green Validation'!G$450677),'Green Validation'!G$450678,FALSE))</f>
        <v>231</v>
      </c>
      <c r="H44" s="297">
        <f ca="1">+IF(ISERROR(HLOOKUP($B44,INDIRECT("'Monthly Resource Report'!"&amp;'Green Validation'!H$450676&amp;":"&amp;'Green Validation'!H$450677),'Green Validation'!H$450678,FALSE)),0,HLOOKUP($B44,INDIRECT("'Monthly Resource Report'!"&amp;'Green Validation'!H$450676&amp;":"&amp;'Green Validation'!H$450677),'Green Validation'!H$450678,FALSE))</f>
        <v>5.3290011754189628</v>
      </c>
      <c r="I44" s="317">
        <f ca="1">+IF(ISERROR(HLOOKUP($B44,INDIRECT("'Monthly Resource Report'!"&amp;'Green Validation'!I$450676&amp;":"&amp;'Green Validation'!I$450677),'Green Validation'!I$450678,FALSE)),0,HLOOKUP($B44,INDIRECT("'Monthly Resource Report'!"&amp;'Green Validation'!I$450676&amp;":"&amp;'Green Validation'!I$450677),'Green Validation'!I$450678,FALSE))</f>
        <v>0.20757798136444769</v>
      </c>
      <c r="J44" s="318">
        <f ca="1">+IF(ISERROR(HLOOKUP($B44,INDIRECT("'Monthly Resource Report'!"&amp;'Green Validation'!J$450676&amp;":"&amp;'Green Validation'!J$450677),'Green Validation'!J$450678,FALSE)),0,HLOOKUP($B44,INDIRECT("'Monthly Resource Report'!"&amp;'Green Validation'!J$450676&amp;":"&amp;'Green Validation'!J$450677),'Green Validation'!J$450678,FALSE))</f>
        <v>0.19026811464467702</v>
      </c>
      <c r="L44" s="301">
        <v>42522</v>
      </c>
      <c r="M44" s="294">
        <v>223</v>
      </c>
      <c r="N44" s="297">
        <v>5.3289999999999997</v>
      </c>
      <c r="O44" s="299">
        <v>0.21</v>
      </c>
      <c r="P44" s="295">
        <v>0.19</v>
      </c>
      <c r="Q44" s="294">
        <f ca="1">+IF(ISERROR(HLOOKUP($B44,INDIRECT("'Monthly Resource Report'!"&amp;'Green Validation'!Q$450676&amp;":"&amp;'Green Validation'!Q$450677),'Green Validation'!Q$450678,FALSE)),0,HLOOKUP($B44,INDIRECT("'Monthly Resource Report'!"&amp;'Green Validation'!Q$450676&amp;":"&amp;'Green Validation'!Q$450677),'Green Validation'!Q$450678,FALSE))</f>
        <v>223</v>
      </c>
      <c r="R44" s="297">
        <f ca="1">+IF(ISERROR(HLOOKUP($B44,INDIRECT("'Monthly Resource Report'!"&amp;'Green Validation'!R$450676&amp;":"&amp;'Green Validation'!R$450677),'Green Validation'!R$450678,FALSE)),0,HLOOKUP($B44,INDIRECT("'Monthly Resource Report'!"&amp;'Green Validation'!R$450676&amp;":"&amp;'Green Validation'!R$450677),'Green Validation'!R$450678,FALSE))</f>
        <v>5.3289972842661708</v>
      </c>
      <c r="S44" s="317">
        <f ca="1">+IF(ISERROR(HLOOKUP($B44,INDIRECT("'Monthly Resource Report'!"&amp;'Green Validation'!S$450676&amp;":"&amp;'Green Validation'!S$450677),'Green Validation'!S$450678,FALSE)),0,HLOOKUP($B44,INDIRECT("'Monthly Resource Report'!"&amp;'Green Validation'!S$450676&amp;":"&amp;'Green Validation'!S$450677),'Green Validation'!S$450678,FALSE))</f>
        <v>0.20784794405194248</v>
      </c>
      <c r="T44" s="318">
        <f ca="1">+IF(ISERROR(HLOOKUP($B44,INDIRECT("'Monthly Resource Report'!"&amp;'Green Validation'!T$450676&amp;":"&amp;'Green Validation'!T$450677),'Green Validation'!T$450678,FALSE)),0,HLOOKUP($B44,INDIRECT("'Monthly Resource Report'!"&amp;'Green Validation'!T$450676&amp;":"&amp;'Green Validation'!T$450677),'Green Validation'!T$450678,FALSE))</f>
        <v>0.19018698121734492</v>
      </c>
    </row>
    <row r="45" spans="2:20">
      <c r="B45" s="301">
        <v>42552</v>
      </c>
      <c r="C45" s="294">
        <v>231</v>
      </c>
      <c r="D45" s="297">
        <v>5.3289999999999997</v>
      </c>
      <c r="E45" s="299">
        <v>0.21</v>
      </c>
      <c r="F45" s="295">
        <v>0.19</v>
      </c>
      <c r="G45" s="294">
        <f ca="1">+IF(ISERROR(HLOOKUP($B45,INDIRECT("'Monthly Resource Report'!"&amp;'Green Validation'!G$450676&amp;":"&amp;'Green Validation'!G$450677),'Green Validation'!G$450678,FALSE)),0,HLOOKUP($B45,INDIRECT("'Monthly Resource Report'!"&amp;'Green Validation'!G$450676&amp;":"&amp;'Green Validation'!G$450677),'Green Validation'!G$450678,FALSE))</f>
        <v>231</v>
      </c>
      <c r="H45" s="297">
        <f ca="1">+IF(ISERROR(HLOOKUP($B45,INDIRECT("'Monthly Resource Report'!"&amp;'Green Validation'!H$450676&amp;":"&amp;'Green Validation'!H$450677),'Green Validation'!H$450678,FALSE)),0,HLOOKUP($B45,INDIRECT("'Monthly Resource Report'!"&amp;'Green Validation'!H$450676&amp;":"&amp;'Green Validation'!H$450677),'Green Validation'!H$450678,FALSE))</f>
        <v>5.3290015620755229</v>
      </c>
      <c r="I45" s="317">
        <f ca="1">+IF(ISERROR(HLOOKUP($B45,INDIRECT("'Monthly Resource Report'!"&amp;'Green Validation'!I$450676&amp;":"&amp;'Green Validation'!I$450677),'Green Validation'!I$450678,FALSE)),0,HLOOKUP($B45,INDIRECT("'Monthly Resource Report'!"&amp;'Green Validation'!I$450676&amp;":"&amp;'Green Validation'!I$450677),'Green Validation'!I$450678,FALSE))</f>
        <v>0.2075907609053825</v>
      </c>
      <c r="J45" s="318">
        <f ca="1">+IF(ISERROR(HLOOKUP($B45,INDIRECT("'Monthly Resource Report'!"&amp;'Green Validation'!J$450676&amp;":"&amp;'Green Validation'!J$450677),'Green Validation'!J$450678,FALSE)),0,HLOOKUP($B45,INDIRECT("'Monthly Resource Report'!"&amp;'Green Validation'!J$450676&amp;":"&amp;'Green Validation'!J$450677),'Green Validation'!J$450678,FALSE))</f>
        <v>0.19038186623502767</v>
      </c>
      <c r="L45" s="301">
        <v>42552</v>
      </c>
      <c r="M45" s="294">
        <v>223</v>
      </c>
      <c r="N45" s="297">
        <v>5.3289999999999997</v>
      </c>
      <c r="O45" s="299">
        <v>0.21</v>
      </c>
      <c r="P45" s="295">
        <v>0.19</v>
      </c>
      <c r="Q45" s="294">
        <f ca="1">+IF(ISERROR(HLOOKUP($B45,INDIRECT("'Monthly Resource Report'!"&amp;'Green Validation'!Q$450676&amp;":"&amp;'Green Validation'!Q$450677),'Green Validation'!Q$450678,FALSE)),0,HLOOKUP($B45,INDIRECT("'Monthly Resource Report'!"&amp;'Green Validation'!Q$450676&amp;":"&amp;'Green Validation'!Q$450677),'Green Validation'!Q$450678,FALSE))</f>
        <v>223</v>
      </c>
      <c r="R45" s="297">
        <f ca="1">+IF(ISERROR(HLOOKUP($B45,INDIRECT("'Monthly Resource Report'!"&amp;'Green Validation'!R$450676&amp;":"&amp;'Green Validation'!R$450677),'Green Validation'!R$450678,FALSE)),0,HLOOKUP($B45,INDIRECT("'Monthly Resource Report'!"&amp;'Green Validation'!R$450676&amp;":"&amp;'Green Validation'!R$450677),'Green Validation'!R$450678,FALSE))</f>
        <v>5.3289952586807976</v>
      </c>
      <c r="S45" s="317">
        <f ca="1">+IF(ISERROR(HLOOKUP($B45,INDIRECT("'Monthly Resource Report'!"&amp;'Green Validation'!S$450676&amp;":"&amp;'Green Validation'!S$450677),'Green Validation'!S$450678,FALSE)),0,HLOOKUP($B45,INDIRECT("'Monthly Resource Report'!"&amp;'Green Validation'!S$450676&amp;":"&amp;'Green Validation'!S$450677),'Green Validation'!S$450678,FALSE))</f>
        <v>0.20797266016700039</v>
      </c>
      <c r="T45" s="318">
        <f ca="1">+IF(ISERROR(HLOOKUP($B45,INDIRECT("'Monthly Resource Report'!"&amp;'Green Validation'!T$450676&amp;":"&amp;'Green Validation'!T$450677),'Green Validation'!T$450678,FALSE)),0,HLOOKUP($B45,INDIRECT("'Monthly Resource Report'!"&amp;'Green Validation'!T$450676&amp;":"&amp;'Green Validation'!T$450677),'Green Validation'!T$450678,FALSE))</f>
        <v>0.19027923990765933</v>
      </c>
    </row>
    <row r="46" spans="2:20">
      <c r="B46" s="301">
        <v>42583</v>
      </c>
      <c r="C46" s="294">
        <v>231</v>
      </c>
      <c r="D46" s="297">
        <v>5.3289999999999997</v>
      </c>
      <c r="E46" s="299">
        <v>0.21</v>
      </c>
      <c r="F46" s="295">
        <v>0.19</v>
      </c>
      <c r="G46" s="294">
        <f ca="1">+IF(ISERROR(HLOOKUP($B46,INDIRECT("'Monthly Resource Report'!"&amp;'Green Validation'!G$450676&amp;":"&amp;'Green Validation'!G$450677),'Green Validation'!G$450678,FALSE)),0,HLOOKUP($B46,INDIRECT("'Monthly Resource Report'!"&amp;'Green Validation'!G$450676&amp;":"&amp;'Green Validation'!G$450677),'Green Validation'!G$450678,FALSE))</f>
        <v>231</v>
      </c>
      <c r="H46" s="297">
        <f ca="1">+IF(ISERROR(HLOOKUP($B46,INDIRECT("'Monthly Resource Report'!"&amp;'Green Validation'!H$450676&amp;":"&amp;'Green Validation'!H$450677),'Green Validation'!H$450678,FALSE)),0,HLOOKUP($B46,INDIRECT("'Monthly Resource Report'!"&amp;'Green Validation'!H$450676&amp;":"&amp;'Green Validation'!H$450677),'Green Validation'!H$450678,FALSE))</f>
        <v>5.3290022827534953</v>
      </c>
      <c r="I46" s="317">
        <f ca="1">+IF(ISERROR(HLOOKUP($B46,INDIRECT("'Monthly Resource Report'!"&amp;'Green Validation'!I$450676&amp;":"&amp;'Green Validation'!I$450677),'Green Validation'!I$450678,FALSE)),0,HLOOKUP($B46,INDIRECT("'Monthly Resource Report'!"&amp;'Green Validation'!I$450676&amp;":"&amp;'Green Validation'!I$450677),'Green Validation'!I$450678,FALSE))</f>
        <v>0.20788439599442263</v>
      </c>
      <c r="J46" s="318">
        <f ca="1">+IF(ISERROR(HLOOKUP($B46,INDIRECT("'Monthly Resource Report'!"&amp;'Green Validation'!J$450676&amp;":"&amp;'Green Validation'!J$450677),'Green Validation'!J$450678,FALSE)),0,HLOOKUP($B46,INDIRECT("'Monthly Resource Report'!"&amp;'Green Validation'!J$450676&amp;":"&amp;'Green Validation'!J$450677),'Green Validation'!J$450678,FALSE))</f>
        <v>0.19025367866436982</v>
      </c>
      <c r="L46" s="301">
        <v>42583</v>
      </c>
      <c r="M46" s="294">
        <v>223</v>
      </c>
      <c r="N46" s="297">
        <v>5.3289999999999997</v>
      </c>
      <c r="O46" s="299">
        <v>0.21</v>
      </c>
      <c r="P46" s="295">
        <v>0.19</v>
      </c>
      <c r="Q46" s="294">
        <f ca="1">+IF(ISERROR(HLOOKUP($B46,INDIRECT("'Monthly Resource Report'!"&amp;'Green Validation'!Q$450676&amp;":"&amp;'Green Validation'!Q$450677),'Green Validation'!Q$450678,FALSE)),0,HLOOKUP($B46,INDIRECT("'Monthly Resource Report'!"&amp;'Green Validation'!Q$450676&amp;":"&amp;'Green Validation'!Q$450677),'Green Validation'!Q$450678,FALSE))</f>
        <v>223</v>
      </c>
      <c r="R46" s="297">
        <f ca="1">+IF(ISERROR(HLOOKUP($B46,INDIRECT("'Monthly Resource Report'!"&amp;'Green Validation'!R$450676&amp;":"&amp;'Green Validation'!R$450677),'Green Validation'!R$450678,FALSE)),0,HLOOKUP($B46,INDIRECT("'Monthly Resource Report'!"&amp;'Green Validation'!R$450676&amp;":"&amp;'Green Validation'!R$450677),'Green Validation'!R$450678,FALSE))</f>
        <v>5.3289965635738836</v>
      </c>
      <c r="S46" s="317">
        <f ca="1">+IF(ISERROR(HLOOKUP($B46,INDIRECT("'Monthly Resource Report'!"&amp;'Green Validation'!S$450676&amp;":"&amp;'Green Validation'!S$450677),'Green Validation'!S$450678,FALSE)),0,HLOOKUP($B46,INDIRECT("'Monthly Resource Report'!"&amp;'Green Validation'!S$450676&amp;":"&amp;'Green Validation'!S$450677),'Green Validation'!S$450678,FALSE))</f>
        <v>0.20811416149888012</v>
      </c>
      <c r="T46" s="318">
        <f ca="1">+IF(ISERROR(HLOOKUP($B46,INDIRECT("'Monthly Resource Report'!"&amp;'Green Validation'!T$450676&amp;":"&amp;'Green Validation'!T$450677),'Green Validation'!T$450678,FALSE)),0,HLOOKUP($B46,INDIRECT("'Monthly Resource Report'!"&amp;'Green Validation'!T$450676&amp;":"&amp;'Green Validation'!T$450677),'Green Validation'!T$450678,FALSE))</f>
        <v>0.19027331479943677</v>
      </c>
    </row>
    <row r="47" spans="2:20">
      <c r="B47" s="301">
        <v>42614</v>
      </c>
      <c r="C47" s="294">
        <v>231</v>
      </c>
      <c r="D47" s="297">
        <v>5.3289999999999997</v>
      </c>
      <c r="E47" s="299">
        <v>0.21</v>
      </c>
      <c r="F47" s="295">
        <v>0.19</v>
      </c>
      <c r="G47" s="294">
        <f ca="1">+IF(ISERROR(HLOOKUP($B47,INDIRECT("'Monthly Resource Report'!"&amp;'Green Validation'!G$450676&amp;":"&amp;'Green Validation'!G$450677),'Green Validation'!G$450678,FALSE)),0,HLOOKUP($B47,INDIRECT("'Monthly Resource Report'!"&amp;'Green Validation'!G$450676&amp;":"&amp;'Green Validation'!G$450677),'Green Validation'!G$450678,FALSE))</f>
        <v>231</v>
      </c>
      <c r="H47" s="297">
        <f ca="1">+IF(ISERROR(HLOOKUP($B47,INDIRECT("'Monthly Resource Report'!"&amp;'Green Validation'!H$450676&amp;":"&amp;'Green Validation'!H$450677),'Green Validation'!H$450678,FALSE)),0,HLOOKUP($B47,INDIRECT("'Monthly Resource Report'!"&amp;'Green Validation'!H$450676&amp;":"&amp;'Green Validation'!H$450677),'Green Validation'!H$450678,FALSE))</f>
        <v>5.3290014579363705</v>
      </c>
      <c r="I47" s="317">
        <f ca="1">+IF(ISERROR(HLOOKUP($B47,INDIRECT("'Monthly Resource Report'!"&amp;'Green Validation'!I$450676&amp;":"&amp;'Green Validation'!I$450677),'Green Validation'!I$450678,FALSE)),0,HLOOKUP($B47,INDIRECT("'Monthly Resource Report'!"&amp;'Green Validation'!I$450676&amp;":"&amp;'Green Validation'!I$450677),'Green Validation'!I$450678,FALSE))</f>
        <v>0.20701765705126199</v>
      </c>
      <c r="J47" s="318">
        <f ca="1">+IF(ISERROR(HLOOKUP($B47,INDIRECT("'Monthly Resource Report'!"&amp;'Green Validation'!J$450676&amp;":"&amp;'Green Validation'!J$450677),'Green Validation'!J$450678,FALSE)),0,HLOOKUP($B47,INDIRECT("'Monthly Resource Report'!"&amp;'Green Validation'!J$450676&amp;":"&amp;'Green Validation'!J$450677),'Green Validation'!J$450678,FALSE))</f>
        <v>0.19026772616920554</v>
      </c>
      <c r="L47" s="301">
        <v>42614</v>
      </c>
      <c r="M47" s="294">
        <v>223</v>
      </c>
      <c r="N47" s="297">
        <v>5.3289999999999997</v>
      </c>
      <c r="O47" s="299">
        <v>0.21</v>
      </c>
      <c r="P47" s="295">
        <v>0.19</v>
      </c>
      <c r="Q47" s="294">
        <f ca="1">+IF(ISERROR(HLOOKUP($B47,INDIRECT("'Monthly Resource Report'!"&amp;'Green Validation'!Q$450676&amp;":"&amp;'Green Validation'!Q$450677),'Green Validation'!Q$450678,FALSE)),0,HLOOKUP($B47,INDIRECT("'Monthly Resource Report'!"&amp;'Green Validation'!Q$450676&amp;":"&amp;'Green Validation'!Q$450677),'Green Validation'!Q$450678,FALSE))</f>
        <v>223</v>
      </c>
      <c r="R47" s="297">
        <f ca="1">+IF(ISERROR(HLOOKUP($B47,INDIRECT("'Monthly Resource Report'!"&amp;'Green Validation'!R$450676&amp;":"&amp;'Green Validation'!R$450677),'Green Validation'!R$450678,FALSE)),0,HLOOKUP($B47,INDIRECT("'Monthly Resource Report'!"&amp;'Green Validation'!R$450676&amp;":"&amp;'Green Validation'!R$450677),'Green Validation'!R$450678,FALSE))</f>
        <v>5.3289978981023713</v>
      </c>
      <c r="S47" s="317">
        <f ca="1">+IF(ISERROR(HLOOKUP($B47,INDIRECT("'Monthly Resource Report'!"&amp;'Green Validation'!S$450676&amp;":"&amp;'Green Validation'!S$450677),'Green Validation'!S$450678,FALSE)),0,HLOOKUP($B47,INDIRECT("'Monthly Resource Report'!"&amp;'Green Validation'!S$450676&amp;":"&amp;'Green Validation'!S$450677),'Green Validation'!S$450678,FALSE))</f>
        <v>0.20746671791588567</v>
      </c>
      <c r="T47" s="318">
        <f ca="1">+IF(ISERROR(HLOOKUP($B47,INDIRECT("'Monthly Resource Report'!"&amp;'Green Validation'!T$450676&amp;":"&amp;'Green Validation'!T$450677),'Green Validation'!T$450678,FALSE)),0,HLOOKUP($B47,INDIRECT("'Monthly Resource Report'!"&amp;'Green Validation'!T$450676&amp;":"&amp;'Green Validation'!T$450677),'Green Validation'!T$450678,FALSE))</f>
        <v>0.19019987691587095</v>
      </c>
    </row>
    <row r="48" spans="2:20">
      <c r="B48" s="301">
        <v>42644</v>
      </c>
      <c r="C48" s="294">
        <v>231</v>
      </c>
      <c r="D48" s="297">
        <v>5.3289999999999997</v>
      </c>
      <c r="E48" s="299">
        <v>0.22500000000000001</v>
      </c>
      <c r="F48" s="295">
        <v>0.19</v>
      </c>
      <c r="G48" s="294">
        <f ca="1">+IF(ISERROR(HLOOKUP($B48,INDIRECT("'Monthly Resource Report'!"&amp;'Green Validation'!G$450676&amp;":"&amp;'Green Validation'!G$450677),'Green Validation'!G$450678,FALSE)),0,HLOOKUP($B48,INDIRECT("'Monthly Resource Report'!"&amp;'Green Validation'!G$450676&amp;":"&amp;'Green Validation'!G$450677),'Green Validation'!G$450678,FALSE))</f>
        <v>231</v>
      </c>
      <c r="H48" s="297">
        <f ca="1">+IF(ISERROR(HLOOKUP($B48,INDIRECT("'Monthly Resource Report'!"&amp;'Green Validation'!H$450676&amp;":"&amp;'Green Validation'!H$450677),'Green Validation'!H$450678,FALSE)),0,HLOOKUP($B48,INDIRECT("'Monthly Resource Report'!"&amp;'Green Validation'!H$450676&amp;":"&amp;'Green Validation'!H$450677),'Green Validation'!H$450678,FALSE))</f>
        <v>5.3290003953748082</v>
      </c>
      <c r="I48" s="317">
        <f ca="1">+IF(ISERROR(HLOOKUP($B48,INDIRECT("'Monthly Resource Report'!"&amp;'Green Validation'!I$450676&amp;":"&amp;'Green Validation'!I$450677),'Green Validation'!I$450678,FALSE)),0,HLOOKUP($B48,INDIRECT("'Monthly Resource Report'!"&amp;'Green Validation'!I$450676&amp;":"&amp;'Green Validation'!I$450677),'Green Validation'!I$450678,FALSE))</f>
        <v>0.22201743458389764</v>
      </c>
      <c r="J48" s="318">
        <f ca="1">+IF(ISERROR(HLOOKUP($B48,INDIRECT("'Monthly Resource Report'!"&amp;'Green Validation'!J$450676&amp;":"&amp;'Green Validation'!J$450677),'Green Validation'!J$450678,FALSE)),0,HLOOKUP($B48,INDIRECT("'Monthly Resource Report'!"&amp;'Green Validation'!J$450676&amp;":"&amp;'Green Validation'!J$450677),'Green Validation'!J$450678,FALSE))</f>
        <v>0.19038855110256983</v>
      </c>
      <c r="L48" s="301">
        <v>42644</v>
      </c>
      <c r="M48" s="294">
        <v>223</v>
      </c>
      <c r="N48" s="297">
        <v>5.3289999999999997</v>
      </c>
      <c r="O48" s="299">
        <v>0.22500000000000001</v>
      </c>
      <c r="P48" s="295">
        <v>0.19</v>
      </c>
      <c r="Q48" s="294">
        <f ca="1">+IF(ISERROR(HLOOKUP($B48,INDIRECT("'Monthly Resource Report'!"&amp;'Green Validation'!Q$450676&amp;":"&amp;'Green Validation'!Q$450677),'Green Validation'!Q$450678,FALSE)),0,HLOOKUP($B48,INDIRECT("'Monthly Resource Report'!"&amp;'Green Validation'!Q$450676&amp;":"&amp;'Green Validation'!Q$450677),'Green Validation'!Q$450678,FALSE))</f>
        <v>223</v>
      </c>
      <c r="R48" s="297">
        <f ca="1">+IF(ISERROR(HLOOKUP($B48,INDIRECT("'Monthly Resource Report'!"&amp;'Green Validation'!R$450676&amp;":"&amp;'Green Validation'!R$450677),'Green Validation'!R$450678,FALSE)),0,HLOOKUP($B48,INDIRECT("'Monthly Resource Report'!"&amp;'Green Validation'!R$450676&amp;":"&amp;'Green Validation'!R$450677),'Green Validation'!R$450678,FALSE))</f>
        <v>5.3289995126915191</v>
      </c>
      <c r="S48" s="317">
        <f ca="1">+IF(ISERROR(HLOOKUP($B48,INDIRECT("'Monthly Resource Report'!"&amp;'Green Validation'!S$450676&amp;":"&amp;'Green Validation'!S$450677),'Green Validation'!S$450678,FALSE)),0,HLOOKUP($B48,INDIRECT("'Monthly Resource Report'!"&amp;'Green Validation'!S$450676&amp;":"&amp;'Green Validation'!S$450677),'Green Validation'!S$450678,FALSE))</f>
        <v>0.22233675908168204</v>
      </c>
      <c r="T48" s="318">
        <f ca="1">+IF(ISERROR(HLOOKUP($B48,INDIRECT("'Monthly Resource Report'!"&amp;'Green Validation'!T$450676&amp;":"&amp;'Green Validation'!T$450677),'Green Validation'!T$450678,FALSE)),0,HLOOKUP($B48,INDIRECT("'Monthly Resource Report'!"&amp;'Green Validation'!T$450676&amp;":"&amp;'Green Validation'!T$450677),'Green Validation'!T$450678,FALSE))</f>
        <v>0.19018813479998886</v>
      </c>
    </row>
    <row r="49" spans="2:20">
      <c r="B49" s="301">
        <v>42675</v>
      </c>
      <c r="C49" s="294">
        <v>231</v>
      </c>
      <c r="D49" s="297">
        <v>5.3289999999999997</v>
      </c>
      <c r="E49" s="299">
        <v>0.22500000000000001</v>
      </c>
      <c r="F49" s="295">
        <v>0.19</v>
      </c>
      <c r="G49" s="294">
        <f ca="1">+IF(ISERROR(HLOOKUP($B49,INDIRECT("'Monthly Resource Report'!"&amp;'Green Validation'!G$450676&amp;":"&amp;'Green Validation'!G$450677),'Green Validation'!G$450678,FALSE)),0,HLOOKUP($B49,INDIRECT("'Monthly Resource Report'!"&amp;'Green Validation'!G$450676&amp;":"&amp;'Green Validation'!G$450677),'Green Validation'!G$450678,FALSE))</f>
        <v>231</v>
      </c>
      <c r="H49" s="297">
        <f ca="1">+IF(ISERROR(HLOOKUP($B49,INDIRECT("'Monthly Resource Report'!"&amp;'Green Validation'!H$450676&amp;":"&amp;'Green Validation'!H$450677),'Green Validation'!H$450678,FALSE)),0,HLOOKUP($B49,INDIRECT("'Monthly Resource Report'!"&amp;'Green Validation'!H$450676&amp;":"&amp;'Green Validation'!H$450677),'Green Validation'!H$450678,FALSE))</f>
        <v>5.3290014095040847</v>
      </c>
      <c r="I49" s="317">
        <f ca="1">+IF(ISERROR(HLOOKUP($B49,INDIRECT("'Monthly Resource Report'!"&amp;'Green Validation'!I$450676&amp;":"&amp;'Green Validation'!I$450677),'Green Validation'!I$450678,FALSE)),0,HLOOKUP($B49,INDIRECT("'Monthly Resource Report'!"&amp;'Green Validation'!I$450676&amp;":"&amp;'Green Validation'!I$450677),'Green Validation'!I$450678,FALSE))</f>
        <v>0.22202449103928421</v>
      </c>
      <c r="J49" s="318">
        <f ca="1">+IF(ISERROR(HLOOKUP($B49,INDIRECT("'Monthly Resource Report'!"&amp;'Green Validation'!J$450676&amp;":"&amp;'Green Validation'!J$450677),'Green Validation'!J$450678,FALSE)),0,HLOOKUP($B49,INDIRECT("'Monthly Resource Report'!"&amp;'Green Validation'!J$450676&amp;":"&amp;'Green Validation'!J$450677),'Green Validation'!J$450678,FALSE))</f>
        <v>0.19040341283732459</v>
      </c>
      <c r="L49" s="301">
        <v>42675</v>
      </c>
      <c r="M49" s="294">
        <v>223</v>
      </c>
      <c r="N49" s="297">
        <v>5.3289999999999997</v>
      </c>
      <c r="O49" s="299">
        <v>0.22500000000000001</v>
      </c>
      <c r="P49" s="295">
        <v>0.19</v>
      </c>
      <c r="Q49" s="294">
        <f ca="1">+IF(ISERROR(HLOOKUP($B49,INDIRECT("'Monthly Resource Report'!"&amp;'Green Validation'!Q$450676&amp;":"&amp;'Green Validation'!Q$450677),'Green Validation'!Q$450678,FALSE)),0,HLOOKUP($B49,INDIRECT("'Monthly Resource Report'!"&amp;'Green Validation'!Q$450676&amp;":"&amp;'Green Validation'!Q$450677),'Green Validation'!Q$450678,FALSE))</f>
        <v>223</v>
      </c>
      <c r="R49" s="297">
        <f ca="1">+IF(ISERROR(HLOOKUP($B49,INDIRECT("'Monthly Resource Report'!"&amp;'Green Validation'!R$450676&amp;":"&amp;'Green Validation'!R$450677),'Green Validation'!R$450678,FALSE)),0,HLOOKUP($B49,INDIRECT("'Monthly Resource Report'!"&amp;'Green Validation'!R$450676&amp;":"&amp;'Green Validation'!R$450677),'Green Validation'!R$450678,FALSE))</f>
        <v>5.3289982068495378</v>
      </c>
      <c r="S49" s="317">
        <f ca="1">+IF(ISERROR(HLOOKUP($B49,INDIRECT("'Monthly Resource Report'!"&amp;'Green Validation'!S$450676&amp;":"&amp;'Green Validation'!S$450677),'Green Validation'!S$450678,FALSE)),0,HLOOKUP($B49,INDIRECT("'Monthly Resource Report'!"&amp;'Green Validation'!S$450676&amp;":"&amp;'Green Validation'!S$450677),'Green Validation'!S$450678,FALSE))</f>
        <v>0.22239114543465877</v>
      </c>
      <c r="T49" s="318">
        <f ca="1">+IF(ISERROR(HLOOKUP($B49,INDIRECT("'Monthly Resource Report'!"&amp;'Green Validation'!T$450676&amp;":"&amp;'Green Validation'!T$450677),'Green Validation'!T$450678,FALSE)),0,HLOOKUP($B49,INDIRECT("'Monthly Resource Report'!"&amp;'Green Validation'!T$450676&amp;":"&amp;'Green Validation'!T$450677),'Green Validation'!T$450678,FALSE))</f>
        <v>0.19018935283507465</v>
      </c>
    </row>
    <row r="50" spans="2:20">
      <c r="B50" s="301">
        <v>42705</v>
      </c>
      <c r="C50" s="294">
        <v>231</v>
      </c>
      <c r="D50" s="297">
        <v>5.3289999999999997</v>
      </c>
      <c r="E50" s="299">
        <v>0.22500000000000001</v>
      </c>
      <c r="F50" s="295">
        <v>0.19</v>
      </c>
      <c r="G50" s="294">
        <f ca="1">+IF(ISERROR(HLOOKUP($B50,INDIRECT("'Monthly Resource Report'!"&amp;'Green Validation'!G$450676&amp;":"&amp;'Green Validation'!G$450677),'Green Validation'!G$450678,FALSE)),0,HLOOKUP($B50,INDIRECT("'Monthly Resource Report'!"&amp;'Green Validation'!G$450676&amp;":"&amp;'Green Validation'!G$450677),'Green Validation'!G$450678,FALSE))</f>
        <v>231</v>
      </c>
      <c r="H50" s="297">
        <f ca="1">+IF(ISERROR(HLOOKUP($B50,INDIRECT("'Monthly Resource Report'!"&amp;'Green Validation'!H$450676&amp;":"&amp;'Green Validation'!H$450677),'Green Validation'!H$450678,FALSE)),0,HLOOKUP($B50,INDIRECT("'Monthly Resource Report'!"&amp;'Green Validation'!H$450676&amp;":"&amp;'Green Validation'!H$450677),'Green Validation'!H$450678,FALSE))</f>
        <v>5.3290006193780881</v>
      </c>
      <c r="I50" s="317">
        <f ca="1">+IF(ISERROR(HLOOKUP($B50,INDIRECT("'Monthly Resource Report'!"&amp;'Green Validation'!I$450676&amp;":"&amp;'Green Validation'!I$450677),'Green Validation'!I$450678,FALSE)),0,HLOOKUP($B50,INDIRECT("'Monthly Resource Report'!"&amp;'Green Validation'!I$450676&amp;":"&amp;'Green Validation'!I$450677),'Green Validation'!I$450678,FALSE))</f>
        <v>0.22176634231886197</v>
      </c>
      <c r="J50" s="318">
        <f ca="1">+IF(ISERROR(HLOOKUP($B50,INDIRECT("'Monthly Resource Report'!"&amp;'Green Validation'!J$450676&amp;":"&amp;'Green Validation'!J$450677),'Green Validation'!J$450678,FALSE)),0,HLOOKUP($B50,INDIRECT("'Monthly Resource Report'!"&amp;'Green Validation'!J$450676&amp;":"&amp;'Green Validation'!J$450677),'Green Validation'!J$450678,FALSE))</f>
        <v>0.19025633063623243</v>
      </c>
      <c r="L50" s="301">
        <v>42705</v>
      </c>
      <c r="M50" s="294">
        <v>223</v>
      </c>
      <c r="N50" s="297">
        <v>5.3289999999999997</v>
      </c>
      <c r="O50" s="299">
        <v>0.22500000000000001</v>
      </c>
      <c r="P50" s="295">
        <v>0.19</v>
      </c>
      <c r="Q50" s="294">
        <f ca="1">+IF(ISERROR(HLOOKUP($B50,INDIRECT("'Monthly Resource Report'!"&amp;'Green Validation'!Q$450676&amp;":"&amp;'Green Validation'!Q$450677),'Green Validation'!Q$450678,FALSE)),0,HLOOKUP($B50,INDIRECT("'Monthly Resource Report'!"&amp;'Green Validation'!Q$450676&amp;":"&amp;'Green Validation'!Q$450677),'Green Validation'!Q$450678,FALSE))</f>
        <v>223</v>
      </c>
      <c r="R50" s="297">
        <f ca="1">+IF(ISERROR(HLOOKUP($B50,INDIRECT("'Monthly Resource Report'!"&amp;'Green Validation'!R$450676&amp;":"&amp;'Green Validation'!R$450677),'Green Validation'!R$450678,FALSE)),0,HLOOKUP($B50,INDIRECT("'Monthly Resource Report'!"&amp;'Green Validation'!R$450676&amp;":"&amp;'Green Validation'!R$450677),'Green Validation'!R$450678,FALSE))</f>
        <v>5.3289990176533468</v>
      </c>
      <c r="S50" s="317">
        <f ca="1">+IF(ISERROR(HLOOKUP($B50,INDIRECT("'Monthly Resource Report'!"&amp;'Green Validation'!S$450676&amp;":"&amp;'Green Validation'!S$450677),'Green Validation'!S$450678,FALSE)),0,HLOOKUP($B50,INDIRECT("'Monthly Resource Report'!"&amp;'Green Validation'!S$450676&amp;":"&amp;'Green Validation'!S$450677),'Green Validation'!S$450678,FALSE))</f>
        <v>0.22222539473986194</v>
      </c>
      <c r="T50" s="318">
        <f ca="1">+IF(ISERROR(HLOOKUP($B50,INDIRECT("'Monthly Resource Report'!"&amp;'Green Validation'!T$450676&amp;":"&amp;'Green Validation'!T$450677),'Green Validation'!T$450678,FALSE)),0,HLOOKUP($B50,INDIRECT("'Monthly Resource Report'!"&amp;'Green Validation'!T$450676&amp;":"&amp;'Green Validation'!T$450677),'Green Validation'!T$450678,FALSE))</f>
        <v>0.19018755611623639</v>
      </c>
    </row>
    <row r="51" spans="2:20">
      <c r="B51" s="301">
        <v>42736</v>
      </c>
      <c r="C51" s="294">
        <v>231</v>
      </c>
      <c r="D51" s="297">
        <v>5.4563630999999999</v>
      </c>
      <c r="E51" s="299">
        <v>0.22500000000000001</v>
      </c>
      <c r="F51" s="295">
        <v>0.19</v>
      </c>
      <c r="G51" s="294">
        <f ca="1">+IF(ISERROR(HLOOKUP($B51,INDIRECT("'Monthly Resource Report'!"&amp;'Green Validation'!G$450676&amp;":"&amp;'Green Validation'!G$450677),'Green Validation'!G$450678,FALSE)),0,HLOOKUP($B51,INDIRECT("'Monthly Resource Report'!"&amp;'Green Validation'!G$450676&amp;":"&amp;'Green Validation'!G$450677),'Green Validation'!G$450678,FALSE))</f>
        <v>231</v>
      </c>
      <c r="H51" s="297">
        <f ca="1">+IF(ISERROR(HLOOKUP($B51,INDIRECT("'Monthly Resource Report'!"&amp;'Green Validation'!H$450676&amp;":"&amp;'Green Validation'!H$450677),'Green Validation'!H$450678,FALSE)),0,HLOOKUP($B51,INDIRECT("'Monthly Resource Report'!"&amp;'Green Validation'!H$450676&amp;":"&amp;'Green Validation'!H$450677),'Green Validation'!H$450678,FALSE))</f>
        <v>5.4560064724919091</v>
      </c>
      <c r="I51" s="317">
        <f ca="1">+IF(ISERROR(HLOOKUP($B51,INDIRECT("'Monthly Resource Report'!"&amp;'Green Validation'!I$450676&amp;":"&amp;'Green Validation'!I$450677),'Green Validation'!I$450678,FALSE)),0,HLOOKUP($B51,INDIRECT("'Monthly Resource Report'!"&amp;'Green Validation'!I$450676&amp;":"&amp;'Green Validation'!I$450677),'Green Validation'!I$450678,FALSE))</f>
        <v>0.222613125539671</v>
      </c>
      <c r="J51" s="318">
        <f ca="1">+IF(ISERROR(HLOOKUP($B51,INDIRECT("'Monthly Resource Report'!"&amp;'Green Validation'!J$450676&amp;":"&amp;'Green Validation'!J$450677),'Green Validation'!J$450678,FALSE)),0,HLOOKUP($B51,INDIRECT("'Monthly Resource Report'!"&amp;'Green Validation'!J$450676&amp;":"&amp;'Green Validation'!J$450677),'Green Validation'!J$450678,FALSE))</f>
        <v>0.19024830733236076</v>
      </c>
      <c r="L51" s="301">
        <v>42736</v>
      </c>
      <c r="M51" s="294">
        <v>223</v>
      </c>
      <c r="N51" s="297">
        <v>5.4563630999999999</v>
      </c>
      <c r="O51" s="299">
        <v>0.22500000000000001</v>
      </c>
      <c r="P51" s="295">
        <v>0.19</v>
      </c>
      <c r="Q51" s="294">
        <f ca="1">+IF(ISERROR(HLOOKUP($B51,INDIRECT("'Monthly Resource Report'!"&amp;'Green Validation'!Q$450676&amp;":"&amp;'Green Validation'!Q$450677),'Green Validation'!Q$450678,FALSE)),0,HLOOKUP($B51,INDIRECT("'Monthly Resource Report'!"&amp;'Green Validation'!Q$450676&amp;":"&amp;'Green Validation'!Q$450677),'Green Validation'!Q$450678,FALSE))</f>
        <v>223</v>
      </c>
      <c r="R51" s="297">
        <f ca="1">+IF(ISERROR(HLOOKUP($B51,INDIRECT("'Monthly Resource Report'!"&amp;'Green Validation'!R$450676&amp;":"&amp;'Green Validation'!R$450677),'Green Validation'!R$450678,FALSE)),0,HLOOKUP($B51,INDIRECT("'Monthly Resource Report'!"&amp;'Green Validation'!R$450676&amp;":"&amp;'Green Validation'!R$450677),'Green Validation'!R$450678,FALSE))</f>
        <v>5.4560026062648443</v>
      </c>
      <c r="S51" s="317">
        <f ca="1">+IF(ISERROR(HLOOKUP($B51,INDIRECT("'Monthly Resource Report'!"&amp;'Green Validation'!S$450676&amp;":"&amp;'Green Validation'!S$450677),'Green Validation'!S$450678,FALSE)),0,HLOOKUP($B51,INDIRECT("'Monthly Resource Report'!"&amp;'Green Validation'!S$450676&amp;":"&amp;'Green Validation'!S$450677),'Green Validation'!S$450678,FALSE))</f>
        <v>0.22279299214678863</v>
      </c>
      <c r="T51" s="318">
        <f ca="1">+IF(ISERROR(HLOOKUP($B51,INDIRECT("'Monthly Resource Report'!"&amp;'Green Validation'!T$450676&amp;":"&amp;'Green Validation'!T$450677),'Green Validation'!T$450678,FALSE)),0,HLOOKUP($B51,INDIRECT("'Monthly Resource Report'!"&amp;'Green Validation'!T$450676&amp;":"&amp;'Green Validation'!T$450677),'Green Validation'!T$450678,FALSE))</f>
        <v>0.19037007825219429</v>
      </c>
    </row>
    <row r="52" spans="2:20">
      <c r="B52" s="301">
        <v>42767</v>
      </c>
      <c r="C52" s="294">
        <v>231</v>
      </c>
      <c r="D52" s="297">
        <v>5.4563630999999999</v>
      </c>
      <c r="E52" s="299">
        <v>0.22500000000000001</v>
      </c>
      <c r="F52" s="295">
        <v>0.19</v>
      </c>
      <c r="G52" s="294">
        <f ca="1">+IF(ISERROR(HLOOKUP($B52,INDIRECT("'Monthly Resource Report'!"&amp;'Green Validation'!G$450676&amp;":"&amp;'Green Validation'!G$450677),'Green Validation'!G$450678,FALSE)),0,HLOOKUP($B52,INDIRECT("'Monthly Resource Report'!"&amp;'Green Validation'!G$450676&amp;":"&amp;'Green Validation'!G$450677),'Green Validation'!G$450678,FALSE))</f>
        <v>231</v>
      </c>
      <c r="H52" s="297">
        <f ca="1">+IF(ISERROR(HLOOKUP($B52,INDIRECT("'Monthly Resource Report'!"&amp;'Green Validation'!H$450676&amp;":"&amp;'Green Validation'!H$450677),'Green Validation'!H$450678,FALSE)),0,HLOOKUP($B52,INDIRECT("'Monthly Resource Report'!"&amp;'Green Validation'!H$450676&amp;":"&amp;'Green Validation'!H$450677),'Green Validation'!H$450678,FALSE))</f>
        <v>5.456006775503587</v>
      </c>
      <c r="I52" s="317">
        <f ca="1">+IF(ISERROR(HLOOKUP($B52,INDIRECT("'Monthly Resource Report'!"&amp;'Green Validation'!I$450676&amp;":"&amp;'Green Validation'!I$450677),'Green Validation'!I$450678,FALSE)),0,HLOOKUP($B52,INDIRECT("'Monthly Resource Report'!"&amp;'Green Validation'!I$450676&amp;":"&amp;'Green Validation'!I$450677),'Green Validation'!I$450678,FALSE))</f>
        <v>0.22278467045279118</v>
      </c>
      <c r="J52" s="318">
        <f ca="1">+IF(ISERROR(HLOOKUP($B52,INDIRECT("'Monthly Resource Report'!"&amp;'Green Validation'!J$450676&amp;":"&amp;'Green Validation'!J$450677),'Green Validation'!J$450678,FALSE)),0,HLOOKUP($B52,INDIRECT("'Monthly Resource Report'!"&amp;'Green Validation'!J$450676&amp;":"&amp;'Green Validation'!J$450677),'Green Validation'!J$450678,FALSE))</f>
        <v>0.1904163326974109</v>
      </c>
      <c r="L52" s="301">
        <v>42767</v>
      </c>
      <c r="M52" s="294">
        <v>223</v>
      </c>
      <c r="N52" s="297">
        <v>5.4563630999999999</v>
      </c>
      <c r="O52" s="299">
        <v>0.22500000000000001</v>
      </c>
      <c r="P52" s="295">
        <v>0.19</v>
      </c>
      <c r="Q52" s="294">
        <f ca="1">+IF(ISERROR(HLOOKUP($B52,INDIRECT("'Monthly Resource Report'!"&amp;'Green Validation'!Q$450676&amp;":"&amp;'Green Validation'!Q$450677),'Green Validation'!Q$450678,FALSE)),0,HLOOKUP($B52,INDIRECT("'Monthly Resource Report'!"&amp;'Green Validation'!Q$450676&amp;":"&amp;'Green Validation'!Q$450677),'Green Validation'!Q$450678,FALSE))</f>
        <v>223</v>
      </c>
      <c r="R52" s="297">
        <f ca="1">+IF(ISERROR(HLOOKUP($B52,INDIRECT("'Monthly Resource Report'!"&amp;'Green Validation'!R$450676&amp;":"&amp;'Green Validation'!R$450677),'Green Validation'!R$450678,FALSE)),0,HLOOKUP($B52,INDIRECT("'Monthly Resource Report'!"&amp;'Green Validation'!R$450676&amp;":"&amp;'Green Validation'!R$450677),'Green Validation'!R$450678,FALSE))</f>
        <v>5.4560012903523125</v>
      </c>
      <c r="S52" s="317">
        <f ca="1">+IF(ISERROR(HLOOKUP($B52,INDIRECT("'Monthly Resource Report'!"&amp;'Green Validation'!S$450676&amp;":"&amp;'Green Validation'!S$450677),'Green Validation'!S$450678,FALSE)),0,HLOOKUP($B52,INDIRECT("'Monthly Resource Report'!"&amp;'Green Validation'!S$450676&amp;":"&amp;'Green Validation'!S$450677),'Green Validation'!S$450678,FALSE))</f>
        <v>0.22298234855752322</v>
      </c>
      <c r="T52" s="318">
        <f ca="1">+IF(ISERROR(HLOOKUP($B52,INDIRECT("'Monthly Resource Report'!"&amp;'Green Validation'!T$450676&amp;":"&amp;'Green Validation'!T$450677),'Green Validation'!T$450678,FALSE)),0,HLOOKUP($B52,INDIRECT("'Monthly Resource Report'!"&amp;'Green Validation'!T$450676&amp;":"&amp;'Green Validation'!T$450677),'Green Validation'!T$450678,FALSE))</f>
        <v>0.19020297922046914</v>
      </c>
    </row>
    <row r="53" spans="2:20">
      <c r="B53" s="301">
        <v>42795</v>
      </c>
      <c r="C53" s="294">
        <v>231</v>
      </c>
      <c r="D53" s="297">
        <v>5.4563630999999999</v>
      </c>
      <c r="E53" s="299">
        <v>0.22500000000000001</v>
      </c>
      <c r="F53" s="295">
        <v>0.19</v>
      </c>
      <c r="G53" s="294">
        <f ca="1">+IF(ISERROR(HLOOKUP($B53,INDIRECT("'Monthly Resource Report'!"&amp;'Green Validation'!G$450676&amp;":"&amp;'Green Validation'!G$450677),'Green Validation'!G$450678,FALSE)),0,HLOOKUP($B53,INDIRECT("'Monthly Resource Report'!"&amp;'Green Validation'!G$450676&amp;":"&amp;'Green Validation'!G$450677),'Green Validation'!G$450678,FALSE))</f>
        <v>231</v>
      </c>
      <c r="H53" s="297">
        <f ca="1">+IF(ISERROR(HLOOKUP($B53,INDIRECT("'Monthly Resource Report'!"&amp;'Green Validation'!H$450676&amp;":"&amp;'Green Validation'!H$450677),'Green Validation'!H$450678,FALSE)),0,HLOOKUP($B53,INDIRECT("'Monthly Resource Report'!"&amp;'Green Validation'!H$450676&amp;":"&amp;'Green Validation'!H$450677),'Green Validation'!H$450678,FALSE))</f>
        <v>5.4560053349961892</v>
      </c>
      <c r="I53" s="317">
        <f ca="1">+IF(ISERROR(HLOOKUP($B53,INDIRECT("'Monthly Resource Report'!"&amp;'Green Validation'!I$450676&amp;":"&amp;'Green Validation'!I$450677),'Green Validation'!I$450678,FALSE)),0,HLOOKUP($B53,INDIRECT("'Monthly Resource Report'!"&amp;'Green Validation'!I$450676&amp;":"&amp;'Green Validation'!I$450677),'Green Validation'!I$450678,FALSE))</f>
        <v>0.22196151335957123</v>
      </c>
      <c r="J53" s="318">
        <f ca="1">+IF(ISERROR(HLOOKUP($B53,INDIRECT("'Monthly Resource Report'!"&amp;'Green Validation'!J$450676&amp;":"&amp;'Green Validation'!J$450677),'Green Validation'!J$450678,FALSE)),0,HLOOKUP($B53,INDIRECT("'Monthly Resource Report'!"&amp;'Green Validation'!J$450676&amp;":"&amp;'Green Validation'!J$450677),'Green Validation'!J$450678,FALSE))</f>
        <v>0.19025453394774836</v>
      </c>
      <c r="L53" s="301">
        <v>42795</v>
      </c>
      <c r="M53" s="294">
        <v>223</v>
      </c>
      <c r="N53" s="297">
        <v>5.4563630999999999</v>
      </c>
      <c r="O53" s="299">
        <v>0.22500000000000001</v>
      </c>
      <c r="P53" s="295">
        <v>0.19</v>
      </c>
      <c r="Q53" s="294">
        <f ca="1">+IF(ISERROR(HLOOKUP($B53,INDIRECT("'Monthly Resource Report'!"&amp;'Green Validation'!Q$450676&amp;":"&amp;'Green Validation'!Q$450677),'Green Validation'!Q$450678,FALSE)),0,HLOOKUP($B53,INDIRECT("'Monthly Resource Report'!"&amp;'Green Validation'!Q$450676&amp;":"&amp;'Green Validation'!Q$450677),'Green Validation'!Q$450678,FALSE))</f>
        <v>223</v>
      </c>
      <c r="R53" s="297">
        <f ca="1">+IF(ISERROR(HLOOKUP($B53,INDIRECT("'Monthly Resource Report'!"&amp;'Green Validation'!R$450676&amp;":"&amp;'Green Validation'!R$450677),'Green Validation'!R$450678,FALSE)),0,HLOOKUP($B53,INDIRECT("'Monthly Resource Report'!"&amp;'Green Validation'!R$450676&amp;":"&amp;'Green Validation'!R$450677),'Green Validation'!R$450678,FALSE))</f>
        <v>5.4559974182780699</v>
      </c>
      <c r="S53" s="317">
        <f ca="1">+IF(ISERROR(HLOOKUP($B53,INDIRECT("'Monthly Resource Report'!"&amp;'Green Validation'!S$450676&amp;":"&amp;'Green Validation'!S$450677),'Green Validation'!S$450678,FALSE)),0,HLOOKUP($B53,INDIRECT("'Monthly Resource Report'!"&amp;'Green Validation'!S$450676&amp;":"&amp;'Green Validation'!S$450677),'Green Validation'!S$450678,FALSE))</f>
        <v>0.22231752299163438</v>
      </c>
      <c r="T53" s="318">
        <f ca="1">+IF(ISERROR(HLOOKUP($B53,INDIRECT("'Monthly Resource Report'!"&amp;'Green Validation'!T$450676&amp;":"&amp;'Green Validation'!T$450677),'Green Validation'!T$450678,FALSE)),0,HLOOKUP($B53,INDIRECT("'Monthly Resource Report'!"&amp;'Green Validation'!T$450676&amp;":"&amp;'Green Validation'!T$450677),'Green Validation'!T$450678,FALSE))</f>
        <v>0.19017157938196008</v>
      </c>
    </row>
    <row r="54" spans="2:20">
      <c r="B54" s="301">
        <v>42826</v>
      </c>
      <c r="C54" s="294">
        <v>231</v>
      </c>
      <c r="D54" s="297">
        <v>5.4563630999999999</v>
      </c>
      <c r="E54" s="299">
        <v>0.22500000000000001</v>
      </c>
      <c r="F54" s="295">
        <v>0.19</v>
      </c>
      <c r="G54" s="294">
        <f ca="1">+IF(ISERROR(HLOOKUP($B54,INDIRECT("'Monthly Resource Report'!"&amp;'Green Validation'!G$450676&amp;":"&amp;'Green Validation'!G$450677),'Green Validation'!G$450678,FALSE)),0,HLOOKUP($B54,INDIRECT("'Monthly Resource Report'!"&amp;'Green Validation'!G$450676&amp;":"&amp;'Green Validation'!G$450677),'Green Validation'!G$450678,FALSE))</f>
        <v>231</v>
      </c>
      <c r="H54" s="297">
        <f ca="1">+IF(ISERROR(HLOOKUP($B54,INDIRECT("'Monthly Resource Report'!"&amp;'Green Validation'!H$450676&amp;":"&amp;'Green Validation'!H$450677),'Green Validation'!H$450678,FALSE)),0,HLOOKUP($B54,INDIRECT("'Monthly Resource Report'!"&amp;'Green Validation'!H$450676&amp;":"&amp;'Green Validation'!H$450677),'Green Validation'!H$450678,FALSE))</f>
        <v>5.4560057715407382</v>
      </c>
      <c r="I54" s="317">
        <f ca="1">+IF(ISERROR(HLOOKUP($B54,INDIRECT("'Monthly Resource Report'!"&amp;'Green Validation'!I$450676&amp;":"&amp;'Green Validation'!I$450677),'Green Validation'!I$450678,FALSE)),0,HLOOKUP($B54,INDIRECT("'Monthly Resource Report'!"&amp;'Green Validation'!I$450676&amp;":"&amp;'Green Validation'!I$450677),'Green Validation'!I$450678,FALSE))</f>
        <v>0.22146209168802936</v>
      </c>
      <c r="J54" s="318">
        <f ca="1">+IF(ISERROR(HLOOKUP($B54,INDIRECT("'Monthly Resource Report'!"&amp;'Green Validation'!J$450676&amp;":"&amp;'Green Validation'!J$450677),'Green Validation'!J$450678,FALSE)),0,HLOOKUP($B54,INDIRECT("'Monthly Resource Report'!"&amp;'Green Validation'!J$450676&amp;":"&amp;'Green Validation'!J$450677),'Green Validation'!J$450678,FALSE))</f>
        <v>0.19041014007754312</v>
      </c>
      <c r="L54" s="301">
        <v>42826</v>
      </c>
      <c r="M54" s="294">
        <v>223</v>
      </c>
      <c r="N54" s="297">
        <v>5.4563630999999999</v>
      </c>
      <c r="O54" s="299">
        <v>0.22500000000000001</v>
      </c>
      <c r="P54" s="295">
        <v>0.19</v>
      </c>
      <c r="Q54" s="294">
        <f ca="1">+IF(ISERROR(HLOOKUP($B54,INDIRECT("'Monthly Resource Report'!"&amp;'Green Validation'!Q$450676&amp;":"&amp;'Green Validation'!Q$450677),'Green Validation'!Q$450678,FALSE)),0,HLOOKUP($B54,INDIRECT("'Monthly Resource Report'!"&amp;'Green Validation'!Q$450676&amp;":"&amp;'Green Validation'!Q$450677),'Green Validation'!Q$450678,FALSE))</f>
        <v>223</v>
      </c>
      <c r="R54" s="297">
        <f ca="1">+IF(ISERROR(HLOOKUP($B54,INDIRECT("'Monthly Resource Report'!"&amp;'Green Validation'!R$450676&amp;":"&amp;'Green Validation'!R$450677),'Green Validation'!R$450678,FALSE)),0,HLOOKUP($B54,INDIRECT("'Monthly Resource Report'!"&amp;'Green Validation'!R$450676&amp;":"&amp;'Green Validation'!R$450677),'Green Validation'!R$450678,FALSE))</f>
        <v>5.4560016117777712</v>
      </c>
      <c r="S54" s="317">
        <f ca="1">+IF(ISERROR(HLOOKUP($B54,INDIRECT("'Monthly Resource Report'!"&amp;'Green Validation'!S$450676&amp;":"&amp;'Green Validation'!S$450677),'Green Validation'!S$450678,FALSE)),0,HLOOKUP($B54,INDIRECT("'Monthly Resource Report'!"&amp;'Green Validation'!S$450676&amp;":"&amp;'Green Validation'!S$450677),'Green Validation'!S$450678,FALSE))</f>
        <v>0.22192522279341995</v>
      </c>
      <c r="T54" s="318">
        <f ca="1">+IF(ISERROR(HLOOKUP($B54,INDIRECT("'Monthly Resource Report'!"&amp;'Green Validation'!T$450676&amp;":"&amp;'Green Validation'!T$450677),'Green Validation'!T$450678,FALSE)),0,HLOOKUP($B54,INDIRECT("'Monthly Resource Report'!"&amp;'Green Validation'!T$450676&amp;":"&amp;'Green Validation'!T$450677),'Green Validation'!T$450678,FALSE))</f>
        <v>0.1904947320603283</v>
      </c>
    </row>
    <row r="55" spans="2:20">
      <c r="B55" s="301">
        <v>42856</v>
      </c>
      <c r="C55" s="294">
        <v>231</v>
      </c>
      <c r="D55" s="297">
        <v>5.4563630999999999</v>
      </c>
      <c r="E55" s="299">
        <v>0.21</v>
      </c>
      <c r="F55" s="295">
        <v>0.19</v>
      </c>
      <c r="G55" s="294">
        <f ca="1">+IF(ISERROR(HLOOKUP($B55,INDIRECT("'Monthly Resource Report'!"&amp;'Green Validation'!G$450676&amp;":"&amp;'Green Validation'!G$450677),'Green Validation'!G$450678,FALSE)),0,HLOOKUP($B55,INDIRECT("'Monthly Resource Report'!"&amp;'Green Validation'!G$450676&amp;":"&amp;'Green Validation'!G$450677),'Green Validation'!G$450678,FALSE))</f>
        <v>231</v>
      </c>
      <c r="H55" s="297">
        <f ca="1">+IF(ISERROR(HLOOKUP($B55,INDIRECT("'Monthly Resource Report'!"&amp;'Green Validation'!H$450676&amp;":"&amp;'Green Validation'!H$450677),'Green Validation'!H$450678,FALSE)),0,HLOOKUP($B55,INDIRECT("'Monthly Resource Report'!"&amp;'Green Validation'!H$450676&amp;":"&amp;'Green Validation'!H$450677),'Green Validation'!H$450678,FALSE))</f>
        <v>5.4560041443500529</v>
      </c>
      <c r="I55" s="317">
        <f ca="1">+IF(ISERROR(HLOOKUP($B55,INDIRECT("'Monthly Resource Report'!"&amp;'Green Validation'!I$450676&amp;":"&amp;'Green Validation'!I$450677),'Green Validation'!I$450678,FALSE)),0,HLOOKUP($B55,INDIRECT("'Monthly Resource Report'!"&amp;'Green Validation'!I$450676&amp;":"&amp;'Green Validation'!I$450677),'Green Validation'!I$450678,FALSE))</f>
        <v>0.20733229294613048</v>
      </c>
      <c r="J55" s="318">
        <f ca="1">+IF(ISERROR(HLOOKUP($B55,INDIRECT("'Monthly Resource Report'!"&amp;'Green Validation'!J$450676&amp;":"&amp;'Green Validation'!J$450677),'Green Validation'!J$450678,FALSE)),0,HLOOKUP($B55,INDIRECT("'Monthly Resource Report'!"&amp;'Green Validation'!J$450676&amp;":"&amp;'Green Validation'!J$450677),'Green Validation'!J$450678,FALSE))</f>
        <v>0.1902643844204534</v>
      </c>
      <c r="L55" s="301">
        <v>42856</v>
      </c>
      <c r="M55" s="294">
        <v>223</v>
      </c>
      <c r="N55" s="297">
        <v>5.4563630999999999</v>
      </c>
      <c r="O55" s="299">
        <v>0.21</v>
      </c>
      <c r="P55" s="295">
        <v>0.19</v>
      </c>
      <c r="Q55" s="294">
        <f ca="1">+IF(ISERROR(HLOOKUP($B55,INDIRECT("'Monthly Resource Report'!"&amp;'Green Validation'!Q$450676&amp;":"&amp;'Green Validation'!Q$450677),'Green Validation'!Q$450678,FALSE)),0,HLOOKUP($B55,INDIRECT("'Monthly Resource Report'!"&amp;'Green Validation'!Q$450676&amp;":"&amp;'Green Validation'!Q$450677),'Green Validation'!Q$450678,FALSE))</f>
        <v>223</v>
      </c>
      <c r="R55" s="297">
        <f ca="1">+IF(ISERROR(HLOOKUP($B55,INDIRECT("'Monthly Resource Report'!"&amp;'Green Validation'!R$450676&amp;":"&amp;'Green Validation'!R$450677),'Green Validation'!R$450678,FALSE)),0,HLOOKUP($B55,INDIRECT("'Monthly Resource Report'!"&amp;'Green Validation'!R$450676&amp;":"&amp;'Green Validation'!R$450677),'Green Validation'!R$450678,FALSE))</f>
        <v>5.4560027596605902</v>
      </c>
      <c r="S55" s="317">
        <f ca="1">+IF(ISERROR(HLOOKUP($B55,INDIRECT("'Monthly Resource Report'!"&amp;'Green Validation'!S$450676&amp;":"&amp;'Green Validation'!S$450677),'Green Validation'!S$450678,FALSE)),0,HLOOKUP($B55,INDIRECT("'Monthly Resource Report'!"&amp;'Green Validation'!S$450676&amp;":"&amp;'Green Validation'!S$450677),'Green Validation'!S$450678,FALSE))</f>
        <v>0.20766668199305158</v>
      </c>
      <c r="T55" s="318">
        <f ca="1">+IF(ISERROR(HLOOKUP($B55,INDIRECT("'Monthly Resource Report'!"&amp;'Green Validation'!T$450676&amp;":"&amp;'Green Validation'!T$450677),'Green Validation'!T$450678,FALSE)),0,HLOOKUP($B55,INDIRECT("'Monthly Resource Report'!"&amp;'Green Validation'!T$450676&amp;":"&amp;'Green Validation'!T$450677),'Green Validation'!T$450678,FALSE))</f>
        <v>0.19028051580020355</v>
      </c>
    </row>
    <row r="56" spans="2:20">
      <c r="B56" s="301">
        <v>42887</v>
      </c>
      <c r="C56" s="294">
        <v>231</v>
      </c>
      <c r="D56" s="297">
        <v>5.4563630999999999</v>
      </c>
      <c r="E56" s="299">
        <v>0.21</v>
      </c>
      <c r="F56" s="295">
        <v>0.19</v>
      </c>
      <c r="G56" s="294">
        <f ca="1">+IF(ISERROR(HLOOKUP($B56,INDIRECT("'Monthly Resource Report'!"&amp;'Green Validation'!G$450676&amp;":"&amp;'Green Validation'!G$450677),'Green Validation'!G$450678,FALSE)),0,HLOOKUP($B56,INDIRECT("'Monthly Resource Report'!"&amp;'Green Validation'!G$450676&amp;":"&amp;'Green Validation'!G$450677),'Green Validation'!G$450678,FALSE))</f>
        <v>231</v>
      </c>
      <c r="H56" s="297">
        <f ca="1">+IF(ISERROR(HLOOKUP($B56,INDIRECT("'Monthly Resource Report'!"&amp;'Green Validation'!H$450676&amp;":"&amp;'Green Validation'!H$450677),'Green Validation'!H$450678,FALSE)),0,HLOOKUP($B56,INDIRECT("'Monthly Resource Report'!"&amp;'Green Validation'!H$450676&amp;":"&amp;'Green Validation'!H$450677),'Green Validation'!H$450678,FALSE))</f>
        <v>5.4560061443932408</v>
      </c>
      <c r="I56" s="317">
        <f ca="1">+IF(ISERROR(HLOOKUP($B56,INDIRECT("'Monthly Resource Report'!"&amp;'Green Validation'!I$450676&amp;":"&amp;'Green Validation'!I$450677),'Green Validation'!I$450678,FALSE)),0,HLOOKUP($B56,INDIRECT("'Monthly Resource Report'!"&amp;'Green Validation'!I$450676&amp;":"&amp;'Green Validation'!I$450677),'Green Validation'!I$450678,FALSE))</f>
        <v>0.20741242013796449</v>
      </c>
      <c r="J56" s="318">
        <f ca="1">+IF(ISERROR(HLOOKUP($B56,INDIRECT("'Monthly Resource Report'!"&amp;'Green Validation'!J$450676&amp;":"&amp;'Green Validation'!J$450677),'Green Validation'!J$450678,FALSE)),0,HLOOKUP($B56,INDIRECT("'Monthly Resource Report'!"&amp;'Green Validation'!J$450676&amp;":"&amp;'Green Validation'!J$450677),'Green Validation'!J$450678,FALSE))</f>
        <v>0.19052941165732118</v>
      </c>
      <c r="L56" s="301">
        <v>42887</v>
      </c>
      <c r="M56" s="294">
        <v>223</v>
      </c>
      <c r="N56" s="297">
        <v>5.4563630999999999</v>
      </c>
      <c r="O56" s="299">
        <v>0.21</v>
      </c>
      <c r="P56" s="295">
        <v>0.19</v>
      </c>
      <c r="Q56" s="294">
        <f ca="1">+IF(ISERROR(HLOOKUP($B56,INDIRECT("'Monthly Resource Report'!"&amp;'Green Validation'!Q$450676&amp;":"&amp;'Green Validation'!Q$450677),'Green Validation'!Q$450678,FALSE)),0,HLOOKUP($B56,INDIRECT("'Monthly Resource Report'!"&amp;'Green Validation'!Q$450676&amp;":"&amp;'Green Validation'!Q$450677),'Green Validation'!Q$450678,FALSE))</f>
        <v>223</v>
      </c>
      <c r="R56" s="297">
        <f ca="1">+IF(ISERROR(HLOOKUP($B56,INDIRECT("'Monthly Resource Report'!"&amp;'Green Validation'!R$450676&amp;":"&amp;'Green Validation'!R$450677),'Green Validation'!R$450678,FALSE)),0,HLOOKUP($B56,INDIRECT("'Monthly Resource Report'!"&amp;'Green Validation'!R$450676&amp;":"&amp;'Green Validation'!R$450677),'Green Validation'!R$450678,FALSE))</f>
        <v>5.4559998250524844</v>
      </c>
      <c r="S56" s="317">
        <f ca="1">+IF(ISERROR(HLOOKUP($B56,INDIRECT("'Monthly Resource Report'!"&amp;'Green Validation'!S$450676&amp;":"&amp;'Green Validation'!S$450677),'Green Validation'!S$450678,FALSE)),0,HLOOKUP($B56,INDIRECT("'Monthly Resource Report'!"&amp;'Green Validation'!S$450676&amp;":"&amp;'Green Validation'!S$450677),'Green Validation'!S$450678,FALSE))</f>
        <v>0.20780182013509832</v>
      </c>
      <c r="T56" s="318">
        <f ca="1">+IF(ISERROR(HLOOKUP($B56,INDIRECT("'Monthly Resource Report'!"&amp;'Green Validation'!T$450676&amp;":"&amp;'Green Validation'!T$450677),'Green Validation'!T$450678,FALSE)),0,HLOOKUP($B56,INDIRECT("'Monthly Resource Report'!"&amp;'Green Validation'!T$450676&amp;":"&amp;'Green Validation'!T$450677),'Green Validation'!T$450678,FALSE))</f>
        <v>0.19019348751184156</v>
      </c>
    </row>
    <row r="57" spans="2:20">
      <c r="B57" s="301">
        <v>42917</v>
      </c>
      <c r="C57" s="294">
        <v>231</v>
      </c>
      <c r="D57" s="297">
        <v>5.4563630999999999</v>
      </c>
      <c r="E57" s="299">
        <v>0.21</v>
      </c>
      <c r="F57" s="295">
        <v>0.19</v>
      </c>
      <c r="G57" s="294">
        <f ca="1">+IF(ISERROR(HLOOKUP($B57,INDIRECT("'Monthly Resource Report'!"&amp;'Green Validation'!G$450676&amp;":"&amp;'Green Validation'!G$450677),'Green Validation'!G$450678,FALSE)),0,HLOOKUP($B57,INDIRECT("'Monthly Resource Report'!"&amp;'Green Validation'!G$450676&amp;":"&amp;'Green Validation'!G$450677),'Green Validation'!G$450678,FALSE))</f>
        <v>231</v>
      </c>
      <c r="H57" s="297">
        <f ca="1">+IF(ISERROR(HLOOKUP($B57,INDIRECT("'Monthly Resource Report'!"&amp;'Green Validation'!H$450676&amp;":"&amp;'Green Validation'!H$450677),'Green Validation'!H$450678,FALSE)),0,HLOOKUP($B57,INDIRECT("'Monthly Resource Report'!"&amp;'Green Validation'!H$450676&amp;":"&amp;'Green Validation'!H$450677),'Green Validation'!H$450678,FALSE))</f>
        <v>5.4560068913491149</v>
      </c>
      <c r="I57" s="317">
        <f ca="1">+IF(ISERROR(HLOOKUP($B57,INDIRECT("'Monthly Resource Report'!"&amp;'Green Validation'!I$450676&amp;":"&amp;'Green Validation'!I$450677),'Green Validation'!I$450678,FALSE)),0,HLOOKUP($B57,INDIRECT("'Monthly Resource Report'!"&amp;'Green Validation'!I$450676&amp;":"&amp;'Green Validation'!I$450677),'Green Validation'!I$450678,FALSE))</f>
        <v>0.20755483555281487</v>
      </c>
      <c r="J57" s="318">
        <f ca="1">+IF(ISERROR(HLOOKUP($B57,INDIRECT("'Monthly Resource Report'!"&amp;'Green Validation'!J$450676&amp;":"&amp;'Green Validation'!J$450677),'Green Validation'!J$450678,FALSE)),0,HLOOKUP($B57,INDIRECT("'Monthly Resource Report'!"&amp;'Green Validation'!J$450676&amp;":"&amp;'Green Validation'!J$450677),'Green Validation'!J$450678,FALSE))</f>
        <v>0.19025237982621979</v>
      </c>
      <c r="L57" s="301">
        <v>42917</v>
      </c>
      <c r="M57" s="294">
        <v>223</v>
      </c>
      <c r="N57" s="297">
        <v>5.4563630999999999</v>
      </c>
      <c r="O57" s="299">
        <v>0.21</v>
      </c>
      <c r="P57" s="295">
        <v>0.19</v>
      </c>
      <c r="Q57" s="294">
        <f ca="1">+IF(ISERROR(HLOOKUP($B57,INDIRECT("'Monthly Resource Report'!"&amp;'Green Validation'!Q$450676&amp;":"&amp;'Green Validation'!Q$450677),'Green Validation'!Q$450678,FALSE)),0,HLOOKUP($B57,INDIRECT("'Monthly Resource Report'!"&amp;'Green Validation'!Q$450676&amp;":"&amp;'Green Validation'!Q$450677),'Green Validation'!Q$450678,FALSE))</f>
        <v>223</v>
      </c>
      <c r="R57" s="297">
        <f ca="1">+IF(ISERROR(HLOOKUP($B57,INDIRECT("'Monthly Resource Report'!"&amp;'Green Validation'!R$450676&amp;":"&amp;'Green Validation'!R$450677),'Green Validation'!R$450678,FALSE)),0,HLOOKUP($B57,INDIRECT("'Monthly Resource Report'!"&amp;'Green Validation'!R$450676&amp;":"&amp;'Green Validation'!R$450677),'Green Validation'!R$450678,FALSE))</f>
        <v>5.4560007157492914</v>
      </c>
      <c r="S57" s="317">
        <f ca="1">+IF(ISERROR(HLOOKUP($B57,INDIRECT("'Monthly Resource Report'!"&amp;'Green Validation'!S$450676&amp;":"&amp;'Green Validation'!S$450677),'Green Validation'!S$450678,FALSE)),0,HLOOKUP($B57,INDIRECT("'Monthly Resource Report'!"&amp;'Green Validation'!S$450676&amp;":"&amp;'Green Validation'!S$450677),'Green Validation'!S$450678,FALSE))</f>
        <v>0.20781590360900754</v>
      </c>
      <c r="T57" s="318">
        <f ca="1">+IF(ISERROR(HLOOKUP($B57,INDIRECT("'Monthly Resource Report'!"&amp;'Green Validation'!T$450676&amp;":"&amp;'Green Validation'!T$450677),'Green Validation'!T$450678,FALSE)),0,HLOOKUP($B57,INDIRECT("'Monthly Resource Report'!"&amp;'Green Validation'!T$450676&amp;":"&amp;'Green Validation'!T$450677),'Green Validation'!T$450678,FALSE))</f>
        <v>0.19018585688247241</v>
      </c>
    </row>
    <row r="58" spans="2:20">
      <c r="B58" s="301">
        <v>42948</v>
      </c>
      <c r="C58" s="294">
        <v>231</v>
      </c>
      <c r="D58" s="297">
        <v>5.4563630999999999</v>
      </c>
      <c r="E58" s="299">
        <v>0.21</v>
      </c>
      <c r="F58" s="295">
        <v>0.19</v>
      </c>
      <c r="G58" s="294">
        <f ca="1">+IF(ISERROR(HLOOKUP($B58,INDIRECT("'Monthly Resource Report'!"&amp;'Green Validation'!G$450676&amp;":"&amp;'Green Validation'!G$450677),'Green Validation'!G$450678,FALSE)),0,HLOOKUP($B58,INDIRECT("'Monthly Resource Report'!"&amp;'Green Validation'!G$450676&amp;":"&amp;'Green Validation'!G$450677),'Green Validation'!G$450678,FALSE))</f>
        <v>231</v>
      </c>
      <c r="H58" s="297">
        <f ca="1">+IF(ISERROR(HLOOKUP($B58,INDIRECT("'Monthly Resource Report'!"&amp;'Green Validation'!H$450676&amp;":"&amp;'Green Validation'!H$450677),'Green Validation'!H$450678,FALSE)),0,HLOOKUP($B58,INDIRECT("'Monthly Resource Report'!"&amp;'Green Validation'!H$450676&amp;":"&amp;'Green Validation'!H$450677),'Green Validation'!H$450678,FALSE))</f>
        <v>5.4560060604838982</v>
      </c>
      <c r="I58" s="317">
        <f ca="1">+IF(ISERROR(HLOOKUP($B58,INDIRECT("'Monthly Resource Report'!"&amp;'Green Validation'!I$450676&amp;":"&amp;'Green Validation'!I$450677),'Green Validation'!I$450678,FALSE)),0,HLOOKUP($B58,INDIRECT("'Monthly Resource Report'!"&amp;'Green Validation'!I$450676&amp;":"&amp;'Green Validation'!I$450677),'Green Validation'!I$450678,FALSE))</f>
        <v>0.2078098763472136</v>
      </c>
      <c r="J58" s="318">
        <f ca="1">+IF(ISERROR(HLOOKUP($B58,INDIRECT("'Monthly Resource Report'!"&amp;'Green Validation'!J$450676&amp;":"&amp;'Green Validation'!J$450677),'Green Validation'!J$450678,FALSE)),0,HLOOKUP($B58,INDIRECT("'Monthly Resource Report'!"&amp;'Green Validation'!J$450676&amp;":"&amp;'Green Validation'!J$450677),'Green Validation'!J$450678,FALSE))</f>
        <v>0.19037541818228562</v>
      </c>
      <c r="L58" s="301">
        <v>42948</v>
      </c>
      <c r="M58" s="294">
        <v>223</v>
      </c>
      <c r="N58" s="297">
        <v>5.4563630999999999</v>
      </c>
      <c r="O58" s="299">
        <v>0.21</v>
      </c>
      <c r="P58" s="295">
        <v>0.19</v>
      </c>
      <c r="Q58" s="294">
        <f ca="1">+IF(ISERROR(HLOOKUP($B58,INDIRECT("'Monthly Resource Report'!"&amp;'Green Validation'!Q$450676&amp;":"&amp;'Green Validation'!Q$450677),'Green Validation'!Q$450678,FALSE)),0,HLOOKUP($B58,INDIRECT("'Monthly Resource Report'!"&amp;'Green Validation'!Q$450676&amp;":"&amp;'Green Validation'!Q$450677),'Green Validation'!Q$450678,FALSE))</f>
        <v>223</v>
      </c>
      <c r="R58" s="297">
        <f ca="1">+IF(ISERROR(HLOOKUP($B58,INDIRECT("'Monthly Resource Report'!"&amp;'Green Validation'!R$450676&amp;":"&amp;'Green Validation'!R$450677),'Green Validation'!R$450678,FALSE)),0,HLOOKUP($B58,INDIRECT("'Monthly Resource Report'!"&amp;'Green Validation'!R$450676&amp;":"&amp;'Green Validation'!R$450677),'Green Validation'!R$450678,FALSE))</f>
        <v>5.4560009027150889</v>
      </c>
      <c r="S58" s="317">
        <f ca="1">+IF(ISERROR(HLOOKUP($B58,INDIRECT("'Monthly Resource Report'!"&amp;'Green Validation'!S$450676&amp;":"&amp;'Green Validation'!S$450677),'Green Validation'!S$450678,FALSE)),0,HLOOKUP($B58,INDIRECT("'Monthly Resource Report'!"&amp;'Green Validation'!S$450676&amp;":"&amp;'Green Validation'!S$450677),'Green Validation'!S$450678,FALSE))</f>
        <v>0.20810950903676814</v>
      </c>
      <c r="T58" s="318">
        <f ca="1">+IF(ISERROR(HLOOKUP($B58,INDIRECT("'Monthly Resource Report'!"&amp;'Green Validation'!T$450676&amp;":"&amp;'Green Validation'!T$450677),'Green Validation'!T$450678,FALSE)),0,HLOOKUP($B58,INDIRECT("'Monthly Resource Report'!"&amp;'Green Validation'!T$450676&amp;":"&amp;'Green Validation'!T$450677),'Green Validation'!T$450678,FALSE))</f>
        <v>0.19017762218821943</v>
      </c>
    </row>
    <row r="59" spans="2:20">
      <c r="B59" s="301">
        <v>42979</v>
      </c>
      <c r="C59" s="294">
        <v>231</v>
      </c>
      <c r="D59" s="297">
        <v>5.4563630999999999</v>
      </c>
      <c r="E59" s="299">
        <v>0.21</v>
      </c>
      <c r="F59" s="295">
        <v>0.19</v>
      </c>
      <c r="G59" s="294">
        <f ca="1">+IF(ISERROR(HLOOKUP($B59,INDIRECT("'Monthly Resource Report'!"&amp;'Green Validation'!G$450676&amp;":"&amp;'Green Validation'!G$450677),'Green Validation'!G$450678,FALSE)),0,HLOOKUP($B59,INDIRECT("'Monthly Resource Report'!"&amp;'Green Validation'!G$450676&amp;":"&amp;'Green Validation'!G$450677),'Green Validation'!G$450678,FALSE))</f>
        <v>231</v>
      </c>
      <c r="H59" s="297">
        <f ca="1">+IF(ISERROR(HLOOKUP($B59,INDIRECT("'Monthly Resource Report'!"&amp;'Green Validation'!H$450676&amp;":"&amp;'Green Validation'!H$450677),'Green Validation'!H$450678,FALSE)),0,HLOOKUP($B59,INDIRECT("'Monthly Resource Report'!"&amp;'Green Validation'!H$450676&amp;":"&amp;'Green Validation'!H$450677),'Green Validation'!H$450678,FALSE))</f>
        <v>5.4560063167066</v>
      </c>
      <c r="I59" s="317">
        <f ca="1">+IF(ISERROR(HLOOKUP($B59,INDIRECT("'Monthly Resource Report'!"&amp;'Green Validation'!I$450676&amp;":"&amp;'Green Validation'!I$450677),'Green Validation'!I$450678,FALSE)),0,HLOOKUP($B59,INDIRECT("'Monthly Resource Report'!"&amp;'Green Validation'!I$450676&amp;":"&amp;'Green Validation'!I$450677),'Green Validation'!I$450678,FALSE))</f>
        <v>0.20687084992178106</v>
      </c>
      <c r="J59" s="318">
        <f ca="1">+IF(ISERROR(HLOOKUP($B59,INDIRECT("'Monthly Resource Report'!"&amp;'Green Validation'!J$450676&amp;":"&amp;'Green Validation'!J$450677),'Green Validation'!J$450678,FALSE)),0,HLOOKUP($B59,INDIRECT("'Monthly Resource Report'!"&amp;'Green Validation'!J$450676&amp;":"&amp;'Green Validation'!J$450677),'Green Validation'!J$450678,FALSE))</f>
        <v>0.19027508995302558</v>
      </c>
      <c r="L59" s="301">
        <v>42979</v>
      </c>
      <c r="M59" s="294">
        <v>223</v>
      </c>
      <c r="N59" s="297">
        <v>5.4563630999999999</v>
      </c>
      <c r="O59" s="299">
        <v>0.21</v>
      </c>
      <c r="P59" s="295">
        <v>0.19</v>
      </c>
      <c r="Q59" s="294">
        <f ca="1">+IF(ISERROR(HLOOKUP($B59,INDIRECT("'Monthly Resource Report'!"&amp;'Green Validation'!Q$450676&amp;":"&amp;'Green Validation'!Q$450677),'Green Validation'!Q$450678,FALSE)),0,HLOOKUP($B59,INDIRECT("'Monthly Resource Report'!"&amp;'Green Validation'!Q$450676&amp;":"&amp;'Green Validation'!Q$450677),'Green Validation'!Q$450678,FALSE))</f>
        <v>223</v>
      </c>
      <c r="R59" s="297">
        <f ca="1">+IF(ISERROR(HLOOKUP($B59,INDIRECT("'Monthly Resource Report'!"&amp;'Green Validation'!R$450676&amp;":"&amp;'Green Validation'!R$450677),'Green Validation'!R$450678,FALSE)),0,HLOOKUP($B59,INDIRECT("'Monthly Resource Report'!"&amp;'Green Validation'!R$450676&amp;":"&amp;'Green Validation'!R$450677),'Green Validation'!R$450678,FALSE))</f>
        <v>5.4560001648705763</v>
      </c>
      <c r="S59" s="317">
        <f ca="1">+IF(ISERROR(HLOOKUP($B59,INDIRECT("'Monthly Resource Report'!"&amp;'Green Validation'!S$450676&amp;":"&amp;'Green Validation'!S$450677),'Green Validation'!S$450678,FALSE)),0,HLOOKUP($B59,INDIRECT("'Monthly Resource Report'!"&amp;'Green Validation'!S$450676&amp;":"&amp;'Green Validation'!S$450677),'Green Validation'!S$450678,FALSE))</f>
        <v>0.20720935749697303</v>
      </c>
      <c r="T59" s="318">
        <f ca="1">+IF(ISERROR(HLOOKUP($B59,INDIRECT("'Monthly Resource Report'!"&amp;'Green Validation'!T$450676&amp;":"&amp;'Green Validation'!T$450677),'Green Validation'!T$450678,FALSE)),0,HLOOKUP($B59,INDIRECT("'Monthly Resource Report'!"&amp;'Green Validation'!T$450676&amp;":"&amp;'Green Validation'!T$450677),'Green Validation'!T$450678,FALSE))</f>
        <v>0.19020173118902001</v>
      </c>
    </row>
    <row r="60" spans="2:20">
      <c r="B60" s="301">
        <v>43009</v>
      </c>
      <c r="C60" s="294">
        <v>231</v>
      </c>
      <c r="D60" s="297">
        <v>5.4563630999999999</v>
      </c>
      <c r="E60" s="299">
        <v>0.22500000000000001</v>
      </c>
      <c r="F60" s="295">
        <v>0.19</v>
      </c>
      <c r="G60" s="294">
        <f ca="1">+IF(ISERROR(HLOOKUP($B60,INDIRECT("'Monthly Resource Report'!"&amp;'Green Validation'!G$450676&amp;":"&amp;'Green Validation'!G$450677),'Green Validation'!G$450678,FALSE)),0,HLOOKUP($B60,INDIRECT("'Monthly Resource Report'!"&amp;'Green Validation'!G$450676&amp;":"&amp;'Green Validation'!G$450677),'Green Validation'!G$450678,FALSE))</f>
        <v>231</v>
      </c>
      <c r="H60" s="297">
        <f ca="1">+IF(ISERROR(HLOOKUP($B60,INDIRECT("'Monthly Resource Report'!"&amp;'Green Validation'!H$450676&amp;":"&amp;'Green Validation'!H$450677),'Green Validation'!H$450678,FALSE)),0,HLOOKUP($B60,INDIRECT("'Monthly Resource Report'!"&amp;'Green Validation'!H$450676&amp;":"&amp;'Green Validation'!H$450677),'Green Validation'!H$450678,FALSE))</f>
        <v>5.4560036044310838</v>
      </c>
      <c r="I60" s="317">
        <f ca="1">+IF(ISERROR(HLOOKUP($B60,INDIRECT("'Monthly Resource Report'!"&amp;'Green Validation'!I$450676&amp;":"&amp;'Green Validation'!I$450677),'Green Validation'!I$450678,FALSE)),0,HLOOKUP($B60,INDIRECT("'Monthly Resource Report'!"&amp;'Green Validation'!I$450676&amp;":"&amp;'Green Validation'!I$450677),'Green Validation'!I$450678,FALSE))</f>
        <v>0.22186861096132587</v>
      </c>
      <c r="J60" s="318">
        <f ca="1">+IF(ISERROR(HLOOKUP($B60,INDIRECT("'Monthly Resource Report'!"&amp;'Green Validation'!J$450676&amp;":"&amp;'Green Validation'!J$450677),'Green Validation'!J$450678,FALSE)),0,HLOOKUP($B60,INDIRECT("'Monthly Resource Report'!"&amp;'Green Validation'!J$450676&amp;":"&amp;'Green Validation'!J$450677),'Green Validation'!J$450678,FALSE))</f>
        <v>0.19047079080867504</v>
      </c>
      <c r="L60" s="301">
        <v>43009</v>
      </c>
      <c r="M60" s="294">
        <v>223</v>
      </c>
      <c r="N60" s="297">
        <v>5.4563630999999999</v>
      </c>
      <c r="O60" s="299">
        <v>0.22500000000000001</v>
      </c>
      <c r="P60" s="295">
        <v>0.19</v>
      </c>
      <c r="Q60" s="294">
        <f ca="1">+IF(ISERROR(HLOOKUP($B60,INDIRECT("'Monthly Resource Report'!"&amp;'Green Validation'!Q$450676&amp;":"&amp;'Green Validation'!Q$450677),'Green Validation'!Q$450678,FALSE)),0,HLOOKUP($B60,INDIRECT("'Monthly Resource Report'!"&amp;'Green Validation'!Q$450676&amp;":"&amp;'Green Validation'!Q$450677),'Green Validation'!Q$450678,FALSE))</f>
        <v>223</v>
      </c>
      <c r="R60" s="297">
        <f ca="1">+IF(ISERROR(HLOOKUP($B60,INDIRECT("'Monthly Resource Report'!"&amp;'Green Validation'!R$450676&amp;":"&amp;'Green Validation'!R$450677),'Green Validation'!R$450678,FALSE)),0,HLOOKUP($B60,INDIRECT("'Monthly Resource Report'!"&amp;'Green Validation'!R$450676&amp;":"&amp;'Green Validation'!R$450677),'Green Validation'!R$450678,FALSE))</f>
        <v>5.4560024149381166</v>
      </c>
      <c r="S60" s="317">
        <f ca="1">+IF(ISERROR(HLOOKUP($B60,INDIRECT("'Monthly Resource Report'!"&amp;'Green Validation'!S$450676&amp;":"&amp;'Green Validation'!S$450677),'Green Validation'!S$450678,FALSE)),0,HLOOKUP($B60,INDIRECT("'Monthly Resource Report'!"&amp;'Green Validation'!S$450676&amp;":"&amp;'Green Validation'!S$450677),'Green Validation'!S$450678,FALSE))</f>
        <v>0.22227270104653174</v>
      </c>
      <c r="T60" s="318">
        <f ca="1">+IF(ISERROR(HLOOKUP($B60,INDIRECT("'Monthly Resource Report'!"&amp;'Green Validation'!T$450676&amp;":"&amp;'Green Validation'!T$450677),'Green Validation'!T$450678,FALSE)),0,HLOOKUP($B60,INDIRECT("'Monthly Resource Report'!"&amp;'Green Validation'!T$450676&amp;":"&amp;'Green Validation'!T$450677),'Green Validation'!T$450678,FALSE))</f>
        <v>0.19019276725581502</v>
      </c>
    </row>
    <row r="61" spans="2:20">
      <c r="B61" s="301">
        <v>43040</v>
      </c>
      <c r="C61" s="294">
        <v>231</v>
      </c>
      <c r="D61" s="297">
        <v>5.4563630999999999</v>
      </c>
      <c r="E61" s="299">
        <v>0.22500000000000001</v>
      </c>
      <c r="F61" s="295">
        <v>0.19</v>
      </c>
      <c r="G61" s="294">
        <f ca="1">+IF(ISERROR(HLOOKUP($B61,INDIRECT("'Monthly Resource Report'!"&amp;'Green Validation'!G$450676&amp;":"&amp;'Green Validation'!G$450677),'Green Validation'!G$450678,FALSE)),0,HLOOKUP($B61,INDIRECT("'Monthly Resource Report'!"&amp;'Green Validation'!G$450676&amp;":"&amp;'Green Validation'!G$450677),'Green Validation'!G$450678,FALSE))</f>
        <v>231</v>
      </c>
      <c r="H61" s="297">
        <f ca="1">+IF(ISERROR(HLOOKUP($B61,INDIRECT("'Monthly Resource Report'!"&amp;'Green Validation'!H$450676&amp;":"&amp;'Green Validation'!H$450677),'Green Validation'!H$450678,FALSE)),0,HLOOKUP($B61,INDIRECT("'Monthly Resource Report'!"&amp;'Green Validation'!H$450676&amp;":"&amp;'Green Validation'!H$450677),'Green Validation'!H$450678,FALSE))</f>
        <v>5.4560042933604196</v>
      </c>
      <c r="I61" s="317">
        <f ca="1">+IF(ISERROR(HLOOKUP($B61,INDIRECT("'Monthly Resource Report'!"&amp;'Green Validation'!I$450676&amp;":"&amp;'Green Validation'!I$450677),'Green Validation'!I$450678,FALSE)),0,HLOOKUP($B61,INDIRECT("'Monthly Resource Report'!"&amp;'Green Validation'!I$450676&amp;":"&amp;'Green Validation'!I$450677),'Green Validation'!I$450678,FALSE))</f>
        <v>0.22193574363507115</v>
      </c>
      <c r="J61" s="318">
        <f ca="1">+IF(ISERROR(HLOOKUP($B61,INDIRECT("'Monthly Resource Report'!"&amp;'Green Validation'!J$450676&amp;":"&amp;'Green Validation'!J$450677),'Green Validation'!J$450678,FALSE)),0,HLOOKUP($B61,INDIRECT("'Monthly Resource Report'!"&amp;'Green Validation'!J$450676&amp;":"&amp;'Green Validation'!J$450677),'Green Validation'!J$450678,FALSE))</f>
        <v>0.19040921006362216</v>
      </c>
      <c r="L61" s="301">
        <v>43040</v>
      </c>
      <c r="M61" s="294">
        <v>223</v>
      </c>
      <c r="N61" s="297">
        <v>5.4563630999999999</v>
      </c>
      <c r="O61" s="299">
        <v>0.22500000000000001</v>
      </c>
      <c r="P61" s="295">
        <v>0.19</v>
      </c>
      <c r="Q61" s="294">
        <f ca="1">+IF(ISERROR(HLOOKUP($B61,INDIRECT("'Monthly Resource Report'!"&amp;'Green Validation'!Q$450676&amp;":"&amp;'Green Validation'!Q$450677),'Green Validation'!Q$450678,FALSE)),0,HLOOKUP($B61,INDIRECT("'Monthly Resource Report'!"&amp;'Green Validation'!Q$450676&amp;":"&amp;'Green Validation'!Q$450677),'Green Validation'!Q$450678,FALSE))</f>
        <v>223</v>
      </c>
      <c r="R61" s="297">
        <f ca="1">+IF(ISERROR(HLOOKUP($B61,INDIRECT("'Monthly Resource Report'!"&amp;'Green Validation'!R$450676&amp;":"&amp;'Green Validation'!R$450677),'Green Validation'!R$450678,FALSE)),0,HLOOKUP($B61,INDIRECT("'Monthly Resource Report'!"&amp;'Green Validation'!R$450676&amp;":"&amp;'Green Validation'!R$450677),'Green Validation'!R$450678,FALSE))</f>
        <v>5.4560015814640481</v>
      </c>
      <c r="S61" s="317">
        <f ca="1">+IF(ISERROR(HLOOKUP($B61,INDIRECT("'Monthly Resource Report'!"&amp;'Green Validation'!S$450676&amp;":"&amp;'Green Validation'!S$450677),'Green Validation'!S$450678,FALSE)),0,HLOOKUP($B61,INDIRECT("'Monthly Resource Report'!"&amp;'Green Validation'!S$450676&amp;":"&amp;'Green Validation'!S$450677),'Green Validation'!S$450678,FALSE))</f>
        <v>0.22227698656839739</v>
      </c>
      <c r="T61" s="318">
        <f ca="1">+IF(ISERROR(HLOOKUP($B61,INDIRECT("'Monthly Resource Report'!"&amp;'Green Validation'!T$450676&amp;":"&amp;'Green Validation'!T$450677),'Green Validation'!T$450678,FALSE)),0,HLOOKUP($B61,INDIRECT("'Monthly Resource Report'!"&amp;'Green Validation'!T$450676&amp;":"&amp;'Green Validation'!T$450677),'Green Validation'!T$450678,FALSE))</f>
        <v>0.19030025048398819</v>
      </c>
    </row>
    <row r="62" spans="2:20">
      <c r="B62" s="301">
        <v>43070</v>
      </c>
      <c r="C62" s="294">
        <v>231</v>
      </c>
      <c r="D62" s="297">
        <v>5.4563630999999999</v>
      </c>
      <c r="E62" s="299">
        <v>0.22500000000000001</v>
      </c>
      <c r="F62" s="295">
        <v>0.19</v>
      </c>
      <c r="G62" s="294">
        <f ca="1">+IF(ISERROR(HLOOKUP($B62,INDIRECT("'Monthly Resource Report'!"&amp;'Green Validation'!G$450676&amp;":"&amp;'Green Validation'!G$450677),'Green Validation'!G$450678,FALSE)),0,HLOOKUP($B62,INDIRECT("'Monthly Resource Report'!"&amp;'Green Validation'!G$450676&amp;":"&amp;'Green Validation'!G$450677),'Green Validation'!G$450678,FALSE))</f>
        <v>231</v>
      </c>
      <c r="H62" s="297">
        <f ca="1">+IF(ISERROR(HLOOKUP($B62,INDIRECT("'Monthly Resource Report'!"&amp;'Green Validation'!H$450676&amp;":"&amp;'Green Validation'!H$450677),'Green Validation'!H$450678,FALSE)),0,HLOOKUP($B62,INDIRECT("'Monthly Resource Report'!"&amp;'Green Validation'!H$450676&amp;":"&amp;'Green Validation'!H$450677),'Green Validation'!H$450678,FALSE))</f>
        <v>5.456005993180657</v>
      </c>
      <c r="I62" s="317">
        <f ca="1">+IF(ISERROR(HLOOKUP($B62,INDIRECT("'Monthly Resource Report'!"&amp;'Green Validation'!I$450676&amp;":"&amp;'Green Validation'!I$450677),'Green Validation'!I$450678,FALSE)),0,HLOOKUP($B62,INDIRECT("'Monthly Resource Report'!"&amp;'Green Validation'!I$450676&amp;":"&amp;'Green Validation'!I$450677),'Green Validation'!I$450678,FALSE))</f>
        <v>0.22177423219585754</v>
      </c>
      <c r="J62" s="318">
        <f ca="1">+IF(ISERROR(HLOOKUP($B62,INDIRECT("'Monthly Resource Report'!"&amp;'Green Validation'!J$450676&amp;":"&amp;'Green Validation'!J$450677),'Green Validation'!J$450678,FALSE)),0,HLOOKUP($B62,INDIRECT("'Monthly Resource Report'!"&amp;'Green Validation'!J$450676&amp;":"&amp;'Green Validation'!J$450677),'Green Validation'!J$450678,FALSE))</f>
        <v>0.19026015725088896</v>
      </c>
      <c r="L62" s="301">
        <v>43070</v>
      </c>
      <c r="M62" s="294">
        <v>223</v>
      </c>
      <c r="N62" s="297">
        <v>5.4563630999999999</v>
      </c>
      <c r="O62" s="299">
        <v>0.22500000000000001</v>
      </c>
      <c r="P62" s="295">
        <v>0.19</v>
      </c>
      <c r="Q62" s="294">
        <f ca="1">+IF(ISERROR(HLOOKUP($B62,INDIRECT("'Monthly Resource Report'!"&amp;'Green Validation'!Q$450676&amp;":"&amp;'Green Validation'!Q$450677),'Green Validation'!Q$450678,FALSE)),0,HLOOKUP($B62,INDIRECT("'Monthly Resource Report'!"&amp;'Green Validation'!Q$450676&amp;":"&amp;'Green Validation'!Q$450677),'Green Validation'!Q$450678,FALSE))</f>
        <v>223</v>
      </c>
      <c r="R62" s="297">
        <f ca="1">+IF(ISERROR(HLOOKUP($B62,INDIRECT("'Monthly Resource Report'!"&amp;'Green Validation'!R$450676&amp;":"&amp;'Green Validation'!R$450677),'Green Validation'!R$450678,FALSE)),0,HLOOKUP($B62,INDIRECT("'Monthly Resource Report'!"&amp;'Green Validation'!R$450676&amp;":"&amp;'Green Validation'!R$450677),'Green Validation'!R$450678,FALSE))</f>
        <v>5.4560018689286975</v>
      </c>
      <c r="S62" s="317">
        <f ca="1">+IF(ISERROR(HLOOKUP($B62,INDIRECT("'Monthly Resource Report'!"&amp;'Green Validation'!S$450676&amp;":"&amp;'Green Validation'!S$450677),'Green Validation'!S$450678,FALSE)),0,HLOOKUP($B62,INDIRECT("'Monthly Resource Report'!"&amp;'Green Validation'!S$450676&amp;":"&amp;'Green Validation'!S$450677),'Green Validation'!S$450678,FALSE))</f>
        <v>0.22213961758365902</v>
      </c>
      <c r="T62" s="318">
        <f ca="1">+IF(ISERROR(HLOOKUP($B62,INDIRECT("'Monthly Resource Report'!"&amp;'Green Validation'!T$450676&amp;":"&amp;'Green Validation'!T$450677),'Green Validation'!T$450678,FALSE)),0,HLOOKUP($B62,INDIRECT("'Monthly Resource Report'!"&amp;'Green Validation'!T$450676&amp;":"&amp;'Green Validation'!T$450677),'Green Validation'!T$450678,FALSE))</f>
        <v>0.1901890923702107</v>
      </c>
    </row>
    <row r="63" spans="2:20">
      <c r="B63" s="301">
        <v>43101</v>
      </c>
      <c r="C63" s="294">
        <v>231</v>
      </c>
      <c r="D63" s="297">
        <v>5.5938634501199997</v>
      </c>
      <c r="E63" s="299">
        <v>0.22500000000000001</v>
      </c>
      <c r="F63" s="295">
        <v>0.19</v>
      </c>
      <c r="G63" s="294">
        <f ca="1">+IF(ISERROR(HLOOKUP($B63,INDIRECT("'Monthly Resource Report'!"&amp;'Green Validation'!G$450676&amp;":"&amp;'Green Validation'!G$450677),'Green Validation'!G$450678,FALSE)),0,HLOOKUP($B63,INDIRECT("'Monthly Resource Report'!"&amp;'Green Validation'!G$450676&amp;":"&amp;'Green Validation'!G$450677),'Green Validation'!G$450678,FALSE))</f>
        <v>231</v>
      </c>
      <c r="H63" s="297">
        <f ca="1">+IF(ISERROR(HLOOKUP($B63,INDIRECT("'Monthly Resource Report'!"&amp;'Green Validation'!H$450676&amp;":"&amp;'Green Validation'!H$450677),'Green Validation'!H$450678,FALSE)),0,HLOOKUP($B63,INDIRECT("'Monthly Resource Report'!"&amp;'Green Validation'!H$450676&amp;":"&amp;'Green Validation'!H$450677),'Green Validation'!H$450678,FALSE))</f>
        <v>5.5940031872188491</v>
      </c>
      <c r="I63" s="317">
        <f ca="1">+IF(ISERROR(HLOOKUP($B63,INDIRECT("'Monthly Resource Report'!"&amp;'Green Validation'!I$450676&amp;":"&amp;'Green Validation'!I$450677),'Green Validation'!I$450678,FALSE)),0,HLOOKUP($B63,INDIRECT("'Monthly Resource Report'!"&amp;'Green Validation'!I$450676&amp;":"&amp;'Green Validation'!I$450677),'Green Validation'!I$450678,FALSE))</f>
        <v>0.22274412010077396</v>
      </c>
      <c r="J63" s="318">
        <f ca="1">+IF(ISERROR(HLOOKUP($B63,INDIRECT("'Monthly Resource Report'!"&amp;'Green Validation'!J$450676&amp;":"&amp;'Green Validation'!J$450677),'Green Validation'!J$450678,FALSE)),0,HLOOKUP($B63,INDIRECT("'Monthly Resource Report'!"&amp;'Green Validation'!J$450676&amp;":"&amp;'Green Validation'!J$450677),'Green Validation'!J$450678,FALSE))</f>
        <v>0.19025063620039673</v>
      </c>
      <c r="L63" s="301">
        <v>43101</v>
      </c>
      <c r="M63" s="294">
        <v>223</v>
      </c>
      <c r="N63" s="297">
        <v>5.5938634501199997</v>
      </c>
      <c r="O63" s="299">
        <v>0.22500000000000001</v>
      </c>
      <c r="P63" s="295">
        <v>0.19</v>
      </c>
      <c r="Q63" s="294">
        <f ca="1">+IF(ISERROR(HLOOKUP($B63,INDIRECT("'Monthly Resource Report'!"&amp;'Green Validation'!Q$450676&amp;":"&amp;'Green Validation'!Q$450677),'Green Validation'!Q$450678,FALSE)),0,HLOOKUP($B63,INDIRECT("'Monthly Resource Report'!"&amp;'Green Validation'!Q$450676&amp;":"&amp;'Green Validation'!Q$450677),'Green Validation'!Q$450678,FALSE))</f>
        <v>223</v>
      </c>
      <c r="R63" s="297">
        <f ca="1">+IF(ISERROR(HLOOKUP($B63,INDIRECT("'Monthly Resource Report'!"&amp;'Green Validation'!R$450676&amp;":"&amp;'Green Validation'!R$450677),'Green Validation'!R$450678,FALSE)),0,HLOOKUP($B63,INDIRECT("'Monthly Resource Report'!"&amp;'Green Validation'!R$450676&amp;":"&amp;'Green Validation'!R$450677),'Green Validation'!R$450678,FALSE))</f>
        <v>5.5940041062852961</v>
      </c>
      <c r="S63" s="317">
        <f ca="1">+IF(ISERROR(HLOOKUP($B63,INDIRECT("'Monthly Resource Report'!"&amp;'Green Validation'!S$450676&amp;":"&amp;'Green Validation'!S$450677),'Green Validation'!S$450678,FALSE)),0,HLOOKUP($B63,INDIRECT("'Monthly Resource Report'!"&amp;'Green Validation'!S$450676&amp;":"&amp;'Green Validation'!S$450677),'Green Validation'!S$450678,FALSE))</f>
        <v>0.22298691117051461</v>
      </c>
      <c r="T63" s="318">
        <f ca="1">+IF(ISERROR(HLOOKUP($B63,INDIRECT("'Monthly Resource Report'!"&amp;'Green Validation'!T$450676&amp;":"&amp;'Green Validation'!T$450677),'Green Validation'!T$450678,FALSE)),0,HLOOKUP($B63,INDIRECT("'Monthly Resource Report'!"&amp;'Green Validation'!T$450676&amp;":"&amp;'Green Validation'!T$450677),'Green Validation'!T$450678,FALSE))</f>
        <v>0.19018812106205399</v>
      </c>
    </row>
    <row r="64" spans="2:20">
      <c r="B64" s="301">
        <v>43132</v>
      </c>
      <c r="C64" s="294">
        <v>231</v>
      </c>
      <c r="D64" s="297">
        <v>5.5938634501199997</v>
      </c>
      <c r="E64" s="299">
        <v>0.22500000000000001</v>
      </c>
      <c r="F64" s="295">
        <v>0.19</v>
      </c>
      <c r="G64" s="294">
        <f ca="1">+IF(ISERROR(HLOOKUP($B64,INDIRECT("'Monthly Resource Report'!"&amp;'Green Validation'!G$450676&amp;":"&amp;'Green Validation'!G$450677),'Green Validation'!G$450678,FALSE)),0,HLOOKUP($B64,INDIRECT("'Monthly Resource Report'!"&amp;'Green Validation'!G$450676&amp;":"&amp;'Green Validation'!G$450677),'Green Validation'!G$450678,FALSE))</f>
        <v>231</v>
      </c>
      <c r="H64" s="297">
        <f ca="1">+IF(ISERROR(HLOOKUP($B64,INDIRECT("'Monthly Resource Report'!"&amp;'Green Validation'!H$450676&amp;":"&amp;'Green Validation'!H$450677),'Green Validation'!H$450678,FALSE)),0,HLOOKUP($B64,INDIRECT("'Monthly Resource Report'!"&amp;'Green Validation'!H$450676&amp;":"&amp;'Green Validation'!H$450677),'Green Validation'!H$450678,FALSE))</f>
        <v>5.5940025692857818</v>
      </c>
      <c r="I64" s="317">
        <f ca="1">+IF(ISERROR(HLOOKUP($B64,INDIRECT("'Monthly Resource Report'!"&amp;'Green Validation'!I$450676&amp;":"&amp;'Green Validation'!I$450677),'Green Validation'!I$450678,FALSE)),0,HLOOKUP($B64,INDIRECT("'Monthly Resource Report'!"&amp;'Green Validation'!I$450676&amp;":"&amp;'Green Validation'!I$450677),'Green Validation'!I$450678,FALSE))</f>
        <v>0.2229937933662669</v>
      </c>
      <c r="J64" s="318">
        <f ca="1">+IF(ISERROR(HLOOKUP($B64,INDIRECT("'Monthly Resource Report'!"&amp;'Green Validation'!J$450676&amp;":"&amp;'Green Validation'!J$450677),'Green Validation'!J$450678,FALSE)),0,HLOOKUP($B64,INDIRECT("'Monthly Resource Report'!"&amp;'Green Validation'!J$450676&amp;":"&amp;'Green Validation'!J$450677),'Green Validation'!J$450678,FALSE))</f>
        <v>0.1904126160440148</v>
      </c>
      <c r="L64" s="301">
        <v>43132</v>
      </c>
      <c r="M64" s="294">
        <v>223</v>
      </c>
      <c r="N64" s="297">
        <v>5.5938634501199997</v>
      </c>
      <c r="O64" s="299">
        <v>0.22500000000000001</v>
      </c>
      <c r="P64" s="295">
        <v>0.19</v>
      </c>
      <c r="Q64" s="294">
        <f ca="1">+IF(ISERROR(HLOOKUP($B64,INDIRECT("'Monthly Resource Report'!"&amp;'Green Validation'!Q$450676&amp;":"&amp;'Green Validation'!Q$450677),'Green Validation'!Q$450678,FALSE)),0,HLOOKUP($B64,INDIRECT("'Monthly Resource Report'!"&amp;'Green Validation'!Q$450676&amp;":"&amp;'Green Validation'!Q$450677),'Green Validation'!Q$450678,FALSE))</f>
        <v>223</v>
      </c>
      <c r="R64" s="297">
        <f ca="1">+IF(ISERROR(HLOOKUP($B64,INDIRECT("'Monthly Resource Report'!"&amp;'Green Validation'!R$450676&amp;":"&amp;'Green Validation'!R$450677),'Green Validation'!R$450678,FALSE)),0,HLOOKUP($B64,INDIRECT("'Monthly Resource Report'!"&amp;'Green Validation'!R$450676&amp;":"&amp;'Green Validation'!R$450677),'Green Validation'!R$450678,FALSE))</f>
        <v>5.5940022517896395</v>
      </c>
      <c r="S64" s="317">
        <f ca="1">+IF(ISERROR(HLOOKUP($B64,INDIRECT("'Monthly Resource Report'!"&amp;'Green Validation'!S$450676&amp;":"&amp;'Green Validation'!S$450677),'Green Validation'!S$450678,FALSE)),0,HLOOKUP($B64,INDIRECT("'Monthly Resource Report'!"&amp;'Green Validation'!S$450676&amp;":"&amp;'Green Validation'!S$450677),'Green Validation'!S$450678,FALSE))</f>
        <v>0.22317633998748621</v>
      </c>
      <c r="T64" s="318">
        <f ca="1">+IF(ISERROR(HLOOKUP($B64,INDIRECT("'Monthly Resource Report'!"&amp;'Green Validation'!T$450676&amp;":"&amp;'Green Validation'!T$450677),'Green Validation'!T$450678,FALSE)),0,HLOOKUP($B64,INDIRECT("'Monthly Resource Report'!"&amp;'Green Validation'!T$450676&amp;":"&amp;'Green Validation'!T$450677),'Green Validation'!T$450678,FALSE))</f>
        <v>0.19028561424235871</v>
      </c>
    </row>
    <row r="65" spans="2:20">
      <c r="B65" s="301">
        <v>43160</v>
      </c>
      <c r="C65" s="294">
        <v>231</v>
      </c>
      <c r="D65" s="297">
        <v>5.5938634501199997</v>
      </c>
      <c r="E65" s="299">
        <v>0.22500000000000001</v>
      </c>
      <c r="F65" s="295">
        <v>0.19</v>
      </c>
      <c r="G65" s="294">
        <f ca="1">+IF(ISERROR(HLOOKUP($B65,INDIRECT("'Monthly Resource Report'!"&amp;'Green Validation'!G$450676&amp;":"&amp;'Green Validation'!G$450677),'Green Validation'!G$450678,FALSE)),0,HLOOKUP($B65,INDIRECT("'Monthly Resource Report'!"&amp;'Green Validation'!G$450676&amp;":"&amp;'Green Validation'!G$450677),'Green Validation'!G$450678,FALSE))</f>
        <v>231</v>
      </c>
      <c r="H65" s="297">
        <f ca="1">+IF(ISERROR(HLOOKUP($B65,INDIRECT("'Monthly Resource Report'!"&amp;'Green Validation'!H$450676&amp;":"&amp;'Green Validation'!H$450677),'Green Validation'!H$450678,FALSE)),0,HLOOKUP($B65,INDIRECT("'Monthly Resource Report'!"&amp;'Green Validation'!H$450676&amp;":"&amp;'Green Validation'!H$450677),'Green Validation'!H$450678,FALSE))</f>
        <v>5.5939993735124265</v>
      </c>
      <c r="I65" s="317">
        <f ca="1">+IF(ISERROR(HLOOKUP($B65,INDIRECT("'Monthly Resource Report'!"&amp;'Green Validation'!I$450676&amp;":"&amp;'Green Validation'!I$450677),'Green Validation'!I$450678,FALSE)),0,HLOOKUP($B65,INDIRECT("'Monthly Resource Report'!"&amp;'Green Validation'!I$450676&amp;":"&amp;'Green Validation'!I$450677),'Green Validation'!I$450678,FALSE))</f>
        <v>0.22209727643992164</v>
      </c>
      <c r="J65" s="318">
        <f ca="1">+IF(ISERROR(HLOOKUP($B65,INDIRECT("'Monthly Resource Report'!"&amp;'Green Validation'!J$450676&amp;":"&amp;'Green Validation'!J$450677),'Green Validation'!J$450678,FALSE)),0,HLOOKUP($B65,INDIRECT("'Monthly Resource Report'!"&amp;'Green Validation'!J$450676&amp;":"&amp;'Green Validation'!J$450677),'Green Validation'!J$450678,FALSE))</f>
        <v>0.19024734358350046</v>
      </c>
      <c r="L65" s="301">
        <v>43160</v>
      </c>
      <c r="M65" s="294">
        <v>223</v>
      </c>
      <c r="N65" s="297">
        <v>5.5938634501199997</v>
      </c>
      <c r="O65" s="299">
        <v>0.22500000000000001</v>
      </c>
      <c r="P65" s="295">
        <v>0.19</v>
      </c>
      <c r="Q65" s="294">
        <f ca="1">+IF(ISERROR(HLOOKUP($B65,INDIRECT("'Monthly Resource Report'!"&amp;'Green Validation'!Q$450676&amp;":"&amp;'Green Validation'!Q$450677),'Green Validation'!Q$450678,FALSE)),0,HLOOKUP($B65,INDIRECT("'Monthly Resource Report'!"&amp;'Green Validation'!Q$450676&amp;":"&amp;'Green Validation'!Q$450677),'Green Validation'!Q$450678,FALSE))</f>
        <v>223</v>
      </c>
      <c r="R65" s="297">
        <f ca="1">+IF(ISERROR(HLOOKUP($B65,INDIRECT("'Monthly Resource Report'!"&amp;'Green Validation'!R$450676&amp;":"&amp;'Green Validation'!R$450677),'Green Validation'!R$450678,FALSE)),0,HLOOKUP($B65,INDIRECT("'Monthly Resource Report'!"&amp;'Green Validation'!R$450676&amp;":"&amp;'Green Validation'!R$450677),'Green Validation'!R$450678,FALSE))</f>
        <v>5.5940036772828012</v>
      </c>
      <c r="S65" s="317">
        <f ca="1">+IF(ISERROR(HLOOKUP($B65,INDIRECT("'Monthly Resource Report'!"&amp;'Green Validation'!S$450676&amp;":"&amp;'Green Validation'!S$450677),'Green Validation'!S$450678,FALSE)),0,HLOOKUP($B65,INDIRECT("'Monthly Resource Report'!"&amp;'Green Validation'!S$450676&amp;":"&amp;'Green Validation'!S$450677),'Green Validation'!S$450678,FALSE))</f>
        <v>0.22241744242222472</v>
      </c>
      <c r="T65" s="318">
        <f ca="1">+IF(ISERROR(HLOOKUP($B65,INDIRECT("'Monthly Resource Report'!"&amp;'Green Validation'!T$450676&amp;":"&amp;'Green Validation'!T$450677),'Green Validation'!T$450678,FALSE)),0,HLOOKUP($B65,INDIRECT("'Monthly Resource Report'!"&amp;'Green Validation'!T$450676&amp;":"&amp;'Green Validation'!T$450677),'Green Validation'!T$450678,FALSE))</f>
        <v>0.1901937451075715</v>
      </c>
    </row>
    <row r="66" spans="2:20">
      <c r="B66" s="301">
        <v>43191</v>
      </c>
      <c r="C66" s="294">
        <v>231</v>
      </c>
      <c r="D66" s="297">
        <v>5.5938634501199997</v>
      </c>
      <c r="E66" s="299">
        <v>0.22500000000000001</v>
      </c>
      <c r="F66" s="295">
        <v>0.19</v>
      </c>
      <c r="G66" s="294">
        <f ca="1">+IF(ISERROR(HLOOKUP($B66,INDIRECT("'Monthly Resource Report'!"&amp;'Green Validation'!G$450676&amp;":"&amp;'Green Validation'!G$450677),'Green Validation'!G$450678,FALSE)),0,HLOOKUP($B66,INDIRECT("'Monthly Resource Report'!"&amp;'Green Validation'!G$450676&amp;":"&amp;'Green Validation'!G$450677),'Green Validation'!G$450678,FALSE))</f>
        <v>231</v>
      </c>
      <c r="H66" s="297">
        <f ca="1">+IF(ISERROR(HLOOKUP($B66,INDIRECT("'Monthly Resource Report'!"&amp;'Green Validation'!H$450676&amp;":"&amp;'Green Validation'!H$450677),'Green Validation'!H$450678,FALSE)),0,HLOOKUP($B66,INDIRECT("'Monthly Resource Report'!"&amp;'Green Validation'!H$450676&amp;":"&amp;'Green Validation'!H$450677),'Green Validation'!H$450678,FALSE))</f>
        <v>5.5940035728177335</v>
      </c>
      <c r="I66" s="317">
        <f ca="1">+IF(ISERROR(HLOOKUP($B66,INDIRECT("'Monthly Resource Report'!"&amp;'Green Validation'!I$450676&amp;":"&amp;'Green Validation'!I$450677),'Green Validation'!I$450678,FALSE)),0,HLOOKUP($B66,INDIRECT("'Monthly Resource Report'!"&amp;'Green Validation'!I$450676&amp;":"&amp;'Green Validation'!I$450677),'Green Validation'!I$450678,FALSE))</f>
        <v>0.22195528155679797</v>
      </c>
      <c r="J66" s="318">
        <f ca="1">+IF(ISERROR(HLOOKUP($B66,INDIRECT("'Monthly Resource Report'!"&amp;'Green Validation'!J$450676&amp;":"&amp;'Green Validation'!J$450677),'Green Validation'!J$450678,FALSE)),0,HLOOKUP($B66,INDIRECT("'Monthly Resource Report'!"&amp;'Green Validation'!J$450676&amp;":"&amp;'Green Validation'!J$450677),'Green Validation'!J$450678,FALSE))</f>
        <v>0.1907639434646817</v>
      </c>
      <c r="L66" s="301">
        <v>43191</v>
      </c>
      <c r="M66" s="294">
        <v>223</v>
      </c>
      <c r="N66" s="297">
        <v>5.5938634501199997</v>
      </c>
      <c r="O66" s="299">
        <v>0.22500000000000001</v>
      </c>
      <c r="P66" s="295">
        <v>0.19</v>
      </c>
      <c r="Q66" s="294">
        <f ca="1">+IF(ISERROR(HLOOKUP($B66,INDIRECT("'Monthly Resource Report'!"&amp;'Green Validation'!Q$450676&amp;":"&amp;'Green Validation'!Q$450677),'Green Validation'!Q$450678,FALSE)),0,HLOOKUP($B66,INDIRECT("'Monthly Resource Report'!"&amp;'Green Validation'!Q$450676&amp;":"&amp;'Green Validation'!Q$450677),'Green Validation'!Q$450678,FALSE))</f>
        <v>223</v>
      </c>
      <c r="R66" s="297">
        <f ca="1">+IF(ISERROR(HLOOKUP($B66,INDIRECT("'Monthly Resource Report'!"&amp;'Green Validation'!R$450676&amp;":"&amp;'Green Validation'!R$450677),'Green Validation'!R$450678,FALSE)),0,HLOOKUP($B66,INDIRECT("'Monthly Resource Report'!"&amp;'Green Validation'!R$450676&amp;":"&amp;'Green Validation'!R$450677),'Green Validation'!R$450678,FALSE))</f>
        <v>5.5940052893375816</v>
      </c>
      <c r="S66" s="317">
        <f ca="1">+IF(ISERROR(HLOOKUP($B66,INDIRECT("'Monthly Resource Report'!"&amp;'Green Validation'!S$450676&amp;":"&amp;'Green Validation'!S$450677),'Green Validation'!S$450678,FALSE)),0,HLOOKUP($B66,INDIRECT("'Monthly Resource Report'!"&amp;'Green Validation'!S$450676&amp;":"&amp;'Green Validation'!S$450677),'Green Validation'!S$450678,FALSE))</f>
        <v>0.22229921609212799</v>
      </c>
      <c r="T66" s="318">
        <f ca="1">+IF(ISERROR(HLOOKUP($B66,INDIRECT("'Monthly Resource Report'!"&amp;'Green Validation'!T$450676&amp;":"&amp;'Green Validation'!T$450677),'Green Validation'!T$450678,FALSE)),0,HLOOKUP($B66,INDIRECT("'Monthly Resource Report'!"&amp;'Green Validation'!T$450676&amp;":"&amp;'Green Validation'!T$450677),'Green Validation'!T$450678,FALSE))</f>
        <v>0.19018932932326507</v>
      </c>
    </row>
    <row r="67" spans="2:20">
      <c r="B67" s="301">
        <v>43221</v>
      </c>
      <c r="C67" s="294">
        <v>231</v>
      </c>
      <c r="D67" s="297">
        <v>5.5938634501199997</v>
      </c>
      <c r="E67" s="299">
        <v>0.21</v>
      </c>
      <c r="F67" s="295">
        <v>0.19</v>
      </c>
      <c r="G67" s="294">
        <f ca="1">+IF(ISERROR(HLOOKUP($B67,INDIRECT("'Monthly Resource Report'!"&amp;'Green Validation'!G$450676&amp;":"&amp;'Green Validation'!G$450677),'Green Validation'!G$450678,FALSE)),0,HLOOKUP($B67,INDIRECT("'Monthly Resource Report'!"&amp;'Green Validation'!G$450676&amp;":"&amp;'Green Validation'!G$450677),'Green Validation'!G$450678,FALSE))</f>
        <v>231</v>
      </c>
      <c r="H67" s="297">
        <f ca="1">+IF(ISERROR(HLOOKUP($B67,INDIRECT("'Monthly Resource Report'!"&amp;'Green Validation'!H$450676&amp;":"&amp;'Green Validation'!H$450677),'Green Validation'!H$450678,FALSE)),0,HLOOKUP($B67,INDIRECT("'Monthly Resource Report'!"&amp;'Green Validation'!H$450676&amp;":"&amp;'Green Validation'!H$450677),'Green Validation'!H$450678,FALSE))</f>
        <v>5.5940010586606581</v>
      </c>
      <c r="I67" s="317">
        <f ca="1">+IF(ISERROR(HLOOKUP($B67,INDIRECT("'Monthly Resource Report'!"&amp;'Green Validation'!I$450676&amp;":"&amp;'Green Validation'!I$450677),'Green Validation'!I$450678,FALSE)),0,HLOOKUP($B67,INDIRECT("'Monthly Resource Report'!"&amp;'Green Validation'!I$450676&amp;":"&amp;'Green Validation'!I$450677),'Green Validation'!I$450678,FALSE))</f>
        <v>0.20763001027113795</v>
      </c>
      <c r="J67" s="318">
        <f ca="1">+IF(ISERROR(HLOOKUP($B67,INDIRECT("'Monthly Resource Report'!"&amp;'Green Validation'!J$450676&amp;":"&amp;'Green Validation'!J$450677),'Green Validation'!J$450678,FALSE)),0,HLOOKUP($B67,INDIRECT("'Monthly Resource Report'!"&amp;'Green Validation'!J$450676&amp;":"&amp;'Green Validation'!J$450677),'Green Validation'!J$450678,FALSE))</f>
        <v>0.19025640748208733</v>
      </c>
      <c r="L67" s="301">
        <v>43221</v>
      </c>
      <c r="M67" s="294">
        <v>223</v>
      </c>
      <c r="N67" s="297">
        <v>5.5938634501199997</v>
      </c>
      <c r="O67" s="299">
        <v>0.21</v>
      </c>
      <c r="P67" s="295">
        <v>0.19</v>
      </c>
      <c r="Q67" s="294">
        <f ca="1">+IF(ISERROR(HLOOKUP($B67,INDIRECT("'Monthly Resource Report'!"&amp;'Green Validation'!Q$450676&amp;":"&amp;'Green Validation'!Q$450677),'Green Validation'!Q$450678,FALSE)),0,HLOOKUP($B67,INDIRECT("'Monthly Resource Report'!"&amp;'Green Validation'!Q$450676&amp;":"&amp;'Green Validation'!Q$450677),'Green Validation'!Q$450678,FALSE))</f>
        <v>223</v>
      </c>
      <c r="R67" s="297">
        <f ca="1">+IF(ISERROR(HLOOKUP($B67,INDIRECT("'Monthly Resource Report'!"&amp;'Green Validation'!R$450676&amp;":"&amp;'Green Validation'!R$450677),'Green Validation'!R$450678,FALSE)),0,HLOOKUP($B67,INDIRECT("'Monthly Resource Report'!"&amp;'Green Validation'!R$450676&amp;":"&amp;'Green Validation'!R$450677),'Green Validation'!R$450678,FALSE))</f>
        <v>5.5940040256917403</v>
      </c>
      <c r="S67" s="317">
        <f ca="1">+IF(ISERROR(HLOOKUP($B67,INDIRECT("'Monthly Resource Report'!"&amp;'Green Validation'!S$450676&amp;":"&amp;'Green Validation'!S$450677),'Green Validation'!S$450678,FALSE)),0,HLOOKUP($B67,INDIRECT("'Monthly Resource Report'!"&amp;'Green Validation'!S$450676&amp;":"&amp;'Green Validation'!S$450677),'Green Validation'!S$450678,FALSE))</f>
        <v>0.20793647635192491</v>
      </c>
      <c r="T67" s="318">
        <f ca="1">+IF(ISERROR(HLOOKUP($B67,INDIRECT("'Monthly Resource Report'!"&amp;'Green Validation'!T$450676&amp;":"&amp;'Green Validation'!T$450677),'Green Validation'!T$450678,FALSE)),0,HLOOKUP($B67,INDIRECT("'Monthly Resource Report'!"&amp;'Green Validation'!T$450676&amp;":"&amp;'Green Validation'!T$450677),'Green Validation'!T$450678,FALSE))</f>
        <v>0.19017954028043862</v>
      </c>
    </row>
    <row r="68" spans="2:20">
      <c r="B68" s="301">
        <v>43252</v>
      </c>
      <c r="C68" s="294">
        <v>231</v>
      </c>
      <c r="D68" s="297">
        <v>5.5938634501199997</v>
      </c>
      <c r="E68" s="299">
        <v>0.21</v>
      </c>
      <c r="F68" s="295">
        <v>0.19</v>
      </c>
      <c r="G68" s="294">
        <f ca="1">+IF(ISERROR(HLOOKUP($B68,INDIRECT("'Monthly Resource Report'!"&amp;'Green Validation'!G$450676&amp;":"&amp;'Green Validation'!G$450677),'Green Validation'!G$450678,FALSE)),0,HLOOKUP($B68,INDIRECT("'Monthly Resource Report'!"&amp;'Green Validation'!G$450676&amp;":"&amp;'Green Validation'!G$450677),'Green Validation'!G$450678,FALSE))</f>
        <v>231</v>
      </c>
      <c r="H68" s="297">
        <f ca="1">+IF(ISERROR(HLOOKUP($B68,INDIRECT("'Monthly Resource Report'!"&amp;'Green Validation'!H$450676&amp;":"&amp;'Green Validation'!H$450677),'Green Validation'!H$450678,FALSE)),0,HLOOKUP($B68,INDIRECT("'Monthly Resource Report'!"&amp;'Green Validation'!H$450676&amp;":"&amp;'Green Validation'!H$450677),'Green Validation'!H$450678,FALSE))</f>
        <v>5.5940020688305516</v>
      </c>
      <c r="I68" s="317">
        <f ca="1">+IF(ISERROR(HLOOKUP($B68,INDIRECT("'Monthly Resource Report'!"&amp;'Green Validation'!I$450676&amp;":"&amp;'Green Validation'!I$450677),'Green Validation'!I$450678,FALSE)),0,HLOOKUP($B68,INDIRECT("'Monthly Resource Report'!"&amp;'Green Validation'!I$450676&amp;":"&amp;'Green Validation'!I$450677),'Green Validation'!I$450678,FALSE))</f>
        <v>0.20772400380245515</v>
      </c>
      <c r="J68" s="318">
        <f ca="1">+IF(ISERROR(HLOOKUP($B68,INDIRECT("'Monthly Resource Report'!"&amp;'Green Validation'!J$450676&amp;":"&amp;'Green Validation'!J$450677),'Green Validation'!J$450678,FALSE)),0,HLOOKUP($B68,INDIRECT("'Monthly Resource Report'!"&amp;'Green Validation'!J$450676&amp;":"&amp;'Green Validation'!J$450677),'Green Validation'!J$450678,FALSE))</f>
        <v>0.19039668258242701</v>
      </c>
      <c r="L68" s="301">
        <v>43252</v>
      </c>
      <c r="M68" s="294">
        <v>223</v>
      </c>
      <c r="N68" s="297">
        <v>5.5938634501199997</v>
      </c>
      <c r="O68" s="299">
        <v>0.21</v>
      </c>
      <c r="P68" s="295">
        <v>0.19</v>
      </c>
      <c r="Q68" s="294">
        <f ca="1">+IF(ISERROR(HLOOKUP($B68,INDIRECT("'Monthly Resource Report'!"&amp;'Green Validation'!Q$450676&amp;":"&amp;'Green Validation'!Q$450677),'Green Validation'!Q$450678,FALSE)),0,HLOOKUP($B68,INDIRECT("'Monthly Resource Report'!"&amp;'Green Validation'!Q$450676&amp;":"&amp;'Green Validation'!Q$450677),'Green Validation'!Q$450678,FALSE))</f>
        <v>223</v>
      </c>
      <c r="R68" s="297">
        <f ca="1">+IF(ISERROR(HLOOKUP($B68,INDIRECT("'Monthly Resource Report'!"&amp;'Green Validation'!R$450676&amp;":"&amp;'Green Validation'!R$450677),'Green Validation'!R$450678,FALSE)),0,HLOOKUP($B68,INDIRECT("'Monthly Resource Report'!"&amp;'Green Validation'!R$450676&amp;":"&amp;'Green Validation'!R$450677),'Green Validation'!R$450678,FALSE))</f>
        <v>5.5940036333751459</v>
      </c>
      <c r="S68" s="317">
        <f ca="1">+IF(ISERROR(HLOOKUP($B68,INDIRECT("'Monthly Resource Report'!"&amp;'Green Validation'!S$450676&amp;":"&amp;'Green Validation'!S$450677),'Green Validation'!S$450678,FALSE)),0,HLOOKUP($B68,INDIRECT("'Monthly Resource Report'!"&amp;'Green Validation'!S$450676&amp;":"&amp;'Green Validation'!S$450677),'Green Validation'!S$450678,FALSE))</f>
        <v>0.20800369481131437</v>
      </c>
      <c r="T68" s="318">
        <f ca="1">+IF(ISERROR(HLOOKUP($B68,INDIRECT("'Monthly Resource Report'!"&amp;'Green Validation'!T$450676&amp;":"&amp;'Green Validation'!T$450677),'Green Validation'!T$450678,FALSE)),0,HLOOKUP($B68,INDIRECT("'Monthly Resource Report'!"&amp;'Green Validation'!T$450676&amp;":"&amp;'Green Validation'!T$450677),'Green Validation'!T$450678,FALSE))</f>
        <v>0.19018551273001216</v>
      </c>
    </row>
    <row r="69" spans="2:20">
      <c r="B69" s="301">
        <v>43282</v>
      </c>
      <c r="C69" s="294">
        <v>231</v>
      </c>
      <c r="D69" s="297">
        <v>5.5938634501199997</v>
      </c>
      <c r="E69" s="299">
        <v>0.21</v>
      </c>
      <c r="F69" s="295">
        <v>0.19</v>
      </c>
      <c r="G69" s="294">
        <f ca="1">+IF(ISERROR(HLOOKUP($B69,INDIRECT("'Monthly Resource Report'!"&amp;'Green Validation'!G$450676&amp;":"&amp;'Green Validation'!G$450677),'Green Validation'!G$450678,FALSE)),0,HLOOKUP($B69,INDIRECT("'Monthly Resource Report'!"&amp;'Green Validation'!G$450676&amp;":"&amp;'Green Validation'!G$450677),'Green Validation'!G$450678,FALSE))</f>
        <v>231</v>
      </c>
      <c r="H69" s="297">
        <f ca="1">+IF(ISERROR(HLOOKUP($B69,INDIRECT("'Monthly Resource Report'!"&amp;'Green Validation'!H$450676&amp;":"&amp;'Green Validation'!H$450677),'Green Validation'!H$450678,FALSE)),0,HLOOKUP($B69,INDIRECT("'Monthly Resource Report'!"&amp;'Green Validation'!H$450676&amp;":"&amp;'Green Validation'!H$450677),'Green Validation'!H$450678,FALSE))</f>
        <v>5.5940037173487331</v>
      </c>
      <c r="I69" s="317">
        <f ca="1">+IF(ISERROR(HLOOKUP($B69,INDIRECT("'Monthly Resource Report'!"&amp;'Green Validation'!I$450676&amp;":"&amp;'Green Validation'!I$450677),'Green Validation'!I$450678,FALSE)),0,HLOOKUP($B69,INDIRECT("'Monthly Resource Report'!"&amp;'Green Validation'!I$450676&amp;":"&amp;'Green Validation'!I$450677),'Green Validation'!I$450678,FALSE))</f>
        <v>0.20809959103811582</v>
      </c>
      <c r="J69" s="318">
        <f ca="1">+IF(ISERROR(HLOOKUP($B69,INDIRECT("'Monthly Resource Report'!"&amp;'Green Validation'!J$450676&amp;":"&amp;'Green Validation'!J$450677),'Green Validation'!J$450678,FALSE)),0,HLOOKUP($B69,INDIRECT("'Monthly Resource Report'!"&amp;'Green Validation'!J$450676&amp;":"&amp;'Green Validation'!J$450677),'Green Validation'!J$450678,FALSE))</f>
        <v>0.19037609097416819</v>
      </c>
      <c r="L69" s="301">
        <v>43282</v>
      </c>
      <c r="M69" s="294">
        <v>223</v>
      </c>
      <c r="N69" s="297">
        <v>5.5938634501199997</v>
      </c>
      <c r="O69" s="299">
        <v>0.21</v>
      </c>
      <c r="P69" s="295">
        <v>0.19</v>
      </c>
      <c r="Q69" s="294">
        <f ca="1">+IF(ISERROR(HLOOKUP($B69,INDIRECT("'Monthly Resource Report'!"&amp;'Green Validation'!Q$450676&amp;":"&amp;'Green Validation'!Q$450677),'Green Validation'!Q$450678,FALSE)),0,HLOOKUP($B69,INDIRECT("'Monthly Resource Report'!"&amp;'Green Validation'!Q$450676&amp;":"&amp;'Green Validation'!Q$450677),'Green Validation'!Q$450678,FALSE))</f>
        <v>223</v>
      </c>
      <c r="R69" s="297">
        <f ca="1">+IF(ISERROR(HLOOKUP($B69,INDIRECT("'Monthly Resource Report'!"&amp;'Green Validation'!R$450676&amp;":"&amp;'Green Validation'!R$450677),'Green Validation'!R$450678,FALSE)),0,HLOOKUP($B69,INDIRECT("'Monthly Resource Report'!"&amp;'Green Validation'!R$450676&amp;":"&amp;'Green Validation'!R$450677),'Green Validation'!R$450678,FALSE))</f>
        <v>5.5940055197666396</v>
      </c>
      <c r="S69" s="317">
        <f ca="1">+IF(ISERROR(HLOOKUP($B69,INDIRECT("'Monthly Resource Report'!"&amp;'Green Validation'!S$450676&amp;":"&amp;'Green Validation'!S$450677),'Green Validation'!S$450678,FALSE)),0,HLOOKUP($B69,INDIRECT("'Monthly Resource Report'!"&amp;'Green Validation'!S$450676&amp;":"&amp;'Green Validation'!S$450677),'Green Validation'!S$450678,FALSE))</f>
        <v>0.20837052921453439</v>
      </c>
      <c r="T69" s="318">
        <f ca="1">+IF(ISERROR(HLOOKUP($B69,INDIRECT("'Monthly Resource Report'!"&amp;'Green Validation'!T$450676&amp;":"&amp;'Green Validation'!T$450677),'Green Validation'!T$450678,FALSE)),0,HLOOKUP($B69,INDIRECT("'Monthly Resource Report'!"&amp;'Green Validation'!T$450676&amp;":"&amp;'Green Validation'!T$450677),'Green Validation'!T$450678,FALSE))</f>
        <v>0.19026628497621009</v>
      </c>
    </row>
    <row r="70" spans="2:20">
      <c r="B70" s="301">
        <v>43313</v>
      </c>
      <c r="C70" s="294">
        <v>231</v>
      </c>
      <c r="D70" s="297">
        <v>5.5938634501199997</v>
      </c>
      <c r="E70" s="299">
        <v>0.21</v>
      </c>
      <c r="F70" s="295">
        <v>0.19</v>
      </c>
      <c r="G70" s="294">
        <f ca="1">+IF(ISERROR(HLOOKUP($B70,INDIRECT("'Monthly Resource Report'!"&amp;'Green Validation'!G$450676&amp;":"&amp;'Green Validation'!G$450677),'Green Validation'!G$450678,FALSE)),0,HLOOKUP($B70,INDIRECT("'Monthly Resource Report'!"&amp;'Green Validation'!G$450676&amp;":"&amp;'Green Validation'!G$450677),'Green Validation'!G$450678,FALSE))</f>
        <v>231</v>
      </c>
      <c r="H70" s="297">
        <f ca="1">+IF(ISERROR(HLOOKUP($B70,INDIRECT("'Monthly Resource Report'!"&amp;'Green Validation'!H$450676&amp;":"&amp;'Green Validation'!H$450677),'Green Validation'!H$450678,FALSE)),0,HLOOKUP($B70,INDIRECT("'Monthly Resource Report'!"&amp;'Green Validation'!H$450676&amp;":"&amp;'Green Validation'!H$450677),'Green Validation'!H$450678,FALSE))</f>
        <v>5.594001013231221</v>
      </c>
      <c r="I70" s="317">
        <f ca="1">+IF(ISERROR(HLOOKUP($B70,INDIRECT("'Monthly Resource Report'!"&amp;'Green Validation'!I$450676&amp;":"&amp;'Green Validation'!I$450677),'Green Validation'!I$450678,FALSE)),0,HLOOKUP($B70,INDIRECT("'Monthly Resource Report'!"&amp;'Green Validation'!I$450676&amp;":"&amp;'Green Validation'!I$450677),'Green Validation'!I$450678,FALSE))</f>
        <v>0.20823859903890415</v>
      </c>
      <c r="J70" s="318">
        <f ca="1">+IF(ISERROR(HLOOKUP($B70,INDIRECT("'Monthly Resource Report'!"&amp;'Green Validation'!J$450676&amp;":"&amp;'Green Validation'!J$450677),'Green Validation'!J$450678,FALSE)),0,HLOOKUP($B70,INDIRECT("'Monthly Resource Report'!"&amp;'Green Validation'!J$450676&amp;":"&amp;'Green Validation'!J$450677),'Green Validation'!J$450678,FALSE))</f>
        <v>0.19049160601497536</v>
      </c>
      <c r="L70" s="301">
        <v>43313</v>
      </c>
      <c r="M70" s="294">
        <v>223</v>
      </c>
      <c r="N70" s="297">
        <v>5.5938634501199997</v>
      </c>
      <c r="O70" s="299">
        <v>0.21</v>
      </c>
      <c r="P70" s="295">
        <v>0.19</v>
      </c>
      <c r="Q70" s="294">
        <f ca="1">+IF(ISERROR(HLOOKUP($B70,INDIRECT("'Monthly Resource Report'!"&amp;'Green Validation'!Q$450676&amp;":"&amp;'Green Validation'!Q$450677),'Green Validation'!Q$450678,FALSE)),0,HLOOKUP($B70,INDIRECT("'Monthly Resource Report'!"&amp;'Green Validation'!Q$450676&amp;":"&amp;'Green Validation'!Q$450677),'Green Validation'!Q$450678,FALSE))</f>
        <v>223</v>
      </c>
      <c r="R70" s="297">
        <f ca="1">+IF(ISERROR(HLOOKUP($B70,INDIRECT("'Monthly Resource Report'!"&amp;'Green Validation'!R$450676&amp;":"&amp;'Green Validation'!R$450677),'Green Validation'!R$450678,FALSE)),0,HLOOKUP($B70,INDIRECT("'Monthly Resource Report'!"&amp;'Green Validation'!R$450676&amp;":"&amp;'Green Validation'!R$450677),'Green Validation'!R$450678,FALSE))</f>
        <v>5.5940038966046775</v>
      </c>
      <c r="S70" s="317">
        <f ca="1">+IF(ISERROR(HLOOKUP($B70,INDIRECT("'Monthly Resource Report'!"&amp;'Green Validation'!S$450676&amp;":"&amp;'Green Validation'!S$450677),'Green Validation'!S$450678,FALSE)),0,HLOOKUP($B70,INDIRECT("'Monthly Resource Report'!"&amp;'Green Validation'!S$450676&amp;":"&amp;'Green Validation'!S$450677),'Green Validation'!S$450678,FALSE))</f>
        <v>0.20851508513353079</v>
      </c>
      <c r="T70" s="318">
        <f ca="1">+IF(ISERROR(HLOOKUP($B70,INDIRECT("'Monthly Resource Report'!"&amp;'Green Validation'!T$450676&amp;":"&amp;'Green Validation'!T$450677),'Green Validation'!T$450678,FALSE)),0,HLOOKUP($B70,INDIRECT("'Monthly Resource Report'!"&amp;'Green Validation'!T$450676&amp;":"&amp;'Green Validation'!T$450677),'Green Validation'!T$450678,FALSE))</f>
        <v>0.19017353669479584</v>
      </c>
    </row>
    <row r="71" spans="2:20">
      <c r="B71" s="301">
        <v>43344</v>
      </c>
      <c r="C71" s="294">
        <v>231</v>
      </c>
      <c r="D71" s="297">
        <v>5.5938634501199997</v>
      </c>
      <c r="E71" s="299">
        <v>0.21</v>
      </c>
      <c r="F71" s="295">
        <v>0.19</v>
      </c>
      <c r="G71" s="294">
        <f ca="1">+IF(ISERROR(HLOOKUP($B71,INDIRECT("'Monthly Resource Report'!"&amp;'Green Validation'!G$450676&amp;":"&amp;'Green Validation'!G$450677),'Green Validation'!G$450678,FALSE)),0,HLOOKUP($B71,INDIRECT("'Monthly Resource Report'!"&amp;'Green Validation'!G$450676&amp;":"&amp;'Green Validation'!G$450677),'Green Validation'!G$450678,FALSE))</f>
        <v>231</v>
      </c>
      <c r="H71" s="297">
        <f ca="1">+IF(ISERROR(HLOOKUP($B71,INDIRECT("'Monthly Resource Report'!"&amp;'Green Validation'!H$450676&amp;":"&amp;'Green Validation'!H$450677),'Green Validation'!H$450678,FALSE)),0,HLOOKUP($B71,INDIRECT("'Monthly Resource Report'!"&amp;'Green Validation'!H$450676&amp;":"&amp;'Green Validation'!H$450677),'Green Validation'!H$450678,FALSE))</f>
        <v>5.5940033646471718</v>
      </c>
      <c r="I71" s="317">
        <f ca="1">+IF(ISERROR(HLOOKUP($B71,INDIRECT("'Monthly Resource Report'!"&amp;'Green Validation'!I$450676&amp;":"&amp;'Green Validation'!I$450677),'Green Validation'!I$450678,FALSE)),0,HLOOKUP($B71,INDIRECT("'Monthly Resource Report'!"&amp;'Green Validation'!I$450676&amp;":"&amp;'Green Validation'!I$450677),'Green Validation'!I$450678,FALSE))</f>
        <v>0.20751119470827789</v>
      </c>
      <c r="J71" s="318">
        <f ca="1">+IF(ISERROR(HLOOKUP($B71,INDIRECT("'Monthly Resource Report'!"&amp;'Green Validation'!J$450676&amp;":"&amp;'Green Validation'!J$450677),'Green Validation'!J$450678,FALSE)),0,HLOOKUP($B71,INDIRECT("'Monthly Resource Report'!"&amp;'Green Validation'!J$450676&amp;":"&amp;'Green Validation'!J$450677),'Green Validation'!J$450678,FALSE))</f>
        <v>0.19026257483921938</v>
      </c>
      <c r="L71" s="301">
        <v>43344</v>
      </c>
      <c r="M71" s="294">
        <v>223</v>
      </c>
      <c r="N71" s="297">
        <v>5.5938634501199997</v>
      </c>
      <c r="O71" s="299">
        <v>0.21</v>
      </c>
      <c r="P71" s="295">
        <v>0.19</v>
      </c>
      <c r="Q71" s="294">
        <f ca="1">+IF(ISERROR(HLOOKUP($B71,INDIRECT("'Monthly Resource Report'!"&amp;'Green Validation'!Q$450676&amp;":"&amp;'Green Validation'!Q$450677),'Green Validation'!Q$450678,FALSE)),0,HLOOKUP($B71,INDIRECT("'Monthly Resource Report'!"&amp;'Green Validation'!Q$450676&amp;":"&amp;'Green Validation'!Q$450677),'Green Validation'!Q$450678,FALSE))</f>
        <v>223</v>
      </c>
      <c r="R71" s="297">
        <f ca="1">+IF(ISERROR(HLOOKUP($B71,INDIRECT("'Monthly Resource Report'!"&amp;'Green Validation'!R$450676&amp;":"&amp;'Green Validation'!R$450677),'Green Validation'!R$450678,FALSE)),0,HLOOKUP($B71,INDIRECT("'Monthly Resource Report'!"&amp;'Green Validation'!R$450676&amp;":"&amp;'Green Validation'!R$450677),'Green Validation'!R$450678,FALSE))</f>
        <v>5.5940049343900791</v>
      </c>
      <c r="S71" s="317">
        <f ca="1">+IF(ISERROR(HLOOKUP($B71,INDIRECT("'Monthly Resource Report'!"&amp;'Green Validation'!S$450676&amp;":"&amp;'Green Validation'!S$450677),'Green Validation'!S$450678,FALSE)),0,HLOOKUP($B71,INDIRECT("'Monthly Resource Report'!"&amp;'Green Validation'!S$450676&amp;":"&amp;'Green Validation'!S$450677),'Green Validation'!S$450678,FALSE))</f>
        <v>0.20781913703552973</v>
      </c>
      <c r="T71" s="318">
        <f ca="1">+IF(ISERROR(HLOOKUP($B71,INDIRECT("'Monthly Resource Report'!"&amp;'Green Validation'!T$450676&amp;":"&amp;'Green Validation'!T$450677),'Green Validation'!T$450678,FALSE)),0,HLOOKUP($B71,INDIRECT("'Monthly Resource Report'!"&amp;'Green Validation'!T$450676&amp;":"&amp;'Green Validation'!T$450677),'Green Validation'!T$450678,FALSE))</f>
        <v>0.19029018060051231</v>
      </c>
    </row>
    <row r="72" spans="2:20">
      <c r="B72" s="301">
        <v>43374</v>
      </c>
      <c r="C72" s="294">
        <v>231</v>
      </c>
      <c r="D72" s="297">
        <v>5.5938634501199997</v>
      </c>
      <c r="E72" s="299">
        <v>0.22500000000000001</v>
      </c>
      <c r="F72" s="295">
        <v>0.19</v>
      </c>
      <c r="G72" s="294">
        <f ca="1">+IF(ISERROR(HLOOKUP($B72,INDIRECT("'Monthly Resource Report'!"&amp;'Green Validation'!G$450676&amp;":"&amp;'Green Validation'!G$450677),'Green Validation'!G$450678,FALSE)),0,HLOOKUP($B72,INDIRECT("'Monthly Resource Report'!"&amp;'Green Validation'!G$450676&amp;":"&amp;'Green Validation'!G$450677),'Green Validation'!G$450678,FALSE))</f>
        <v>231</v>
      </c>
      <c r="H72" s="297">
        <f ca="1">+IF(ISERROR(HLOOKUP($B72,INDIRECT("'Monthly Resource Report'!"&amp;'Green Validation'!H$450676&amp;":"&amp;'Green Validation'!H$450677),'Green Validation'!H$450678,FALSE)),0,HLOOKUP($B72,INDIRECT("'Monthly Resource Report'!"&amp;'Green Validation'!H$450676&amp;":"&amp;'Green Validation'!H$450677),'Green Validation'!H$450678,FALSE))</f>
        <v>5.5940038310340459</v>
      </c>
      <c r="I72" s="317">
        <f ca="1">+IF(ISERROR(HLOOKUP($B72,INDIRECT("'Monthly Resource Report'!"&amp;'Green Validation'!I$450676&amp;":"&amp;'Green Validation'!I$450677),'Green Validation'!I$450678,FALSE)),0,HLOOKUP($B72,INDIRECT("'Monthly Resource Report'!"&amp;'Green Validation'!I$450676&amp;":"&amp;'Green Validation'!I$450677),'Green Validation'!I$450678,FALSE))</f>
        <v>0.22283812033524045</v>
      </c>
      <c r="J72" s="318">
        <f ca="1">+IF(ISERROR(HLOOKUP($B72,INDIRECT("'Monthly Resource Report'!"&amp;'Green Validation'!J$450676&amp;":"&amp;'Green Validation'!J$450677),'Green Validation'!J$450678,FALSE)),0,HLOOKUP($B72,INDIRECT("'Monthly Resource Report'!"&amp;'Green Validation'!J$450676&amp;":"&amp;'Green Validation'!J$450677),'Green Validation'!J$450678,FALSE))</f>
        <v>0.19025410525396963</v>
      </c>
      <c r="L72" s="301">
        <v>43374</v>
      </c>
      <c r="M72" s="294">
        <v>223</v>
      </c>
      <c r="N72" s="297">
        <v>5.5938634501199997</v>
      </c>
      <c r="O72" s="299">
        <v>0.22500000000000001</v>
      </c>
      <c r="P72" s="295">
        <v>0.19</v>
      </c>
      <c r="Q72" s="294">
        <f ca="1">+IF(ISERROR(HLOOKUP($B72,INDIRECT("'Monthly Resource Report'!"&amp;'Green Validation'!Q$450676&amp;":"&amp;'Green Validation'!Q$450677),'Green Validation'!Q$450678,FALSE)),0,HLOOKUP($B72,INDIRECT("'Monthly Resource Report'!"&amp;'Green Validation'!Q$450676&amp;":"&amp;'Green Validation'!Q$450677),'Green Validation'!Q$450678,FALSE))</f>
        <v>223</v>
      </c>
      <c r="R72" s="297">
        <f ca="1">+IF(ISERROR(HLOOKUP($B72,INDIRECT("'Monthly Resource Report'!"&amp;'Green Validation'!R$450676&amp;":"&amp;'Green Validation'!R$450677),'Green Validation'!R$450678,FALSE)),0,HLOOKUP($B72,INDIRECT("'Monthly Resource Report'!"&amp;'Green Validation'!R$450676&amp;":"&amp;'Green Validation'!R$450677),'Green Validation'!R$450678,FALSE))</f>
        <v>5.5940041666954103</v>
      </c>
      <c r="S72" s="317">
        <f ca="1">+IF(ISERROR(HLOOKUP($B72,INDIRECT("'Monthly Resource Report'!"&amp;'Green Validation'!S$450676&amp;":"&amp;'Green Validation'!S$450677),'Green Validation'!S$450678,FALSE)),0,HLOOKUP($B72,INDIRECT("'Monthly Resource Report'!"&amp;'Green Validation'!S$450676&amp;":"&amp;'Green Validation'!S$450677),'Green Validation'!S$450678,FALSE))</f>
        <v>0.22311050552191694</v>
      </c>
      <c r="T72" s="318">
        <f ca="1">+IF(ISERROR(HLOOKUP($B72,INDIRECT("'Monthly Resource Report'!"&amp;'Green Validation'!T$450676&amp;":"&amp;'Green Validation'!T$450677),'Green Validation'!T$450678,FALSE)),0,HLOOKUP($B72,INDIRECT("'Monthly Resource Report'!"&amp;'Green Validation'!T$450676&amp;":"&amp;'Green Validation'!T$450677),'Green Validation'!T$450678,FALSE))</f>
        <v>0.19027392662756182</v>
      </c>
    </row>
    <row r="73" spans="2:20">
      <c r="B73" s="301">
        <v>43405</v>
      </c>
      <c r="C73" s="294">
        <v>231</v>
      </c>
      <c r="D73" s="297">
        <v>5.5938634501199997</v>
      </c>
      <c r="E73" s="299">
        <v>0.22500000000000001</v>
      </c>
      <c r="F73" s="295">
        <v>0.19</v>
      </c>
      <c r="G73" s="294">
        <f ca="1">+IF(ISERROR(HLOOKUP($B73,INDIRECT("'Monthly Resource Report'!"&amp;'Green Validation'!G$450676&amp;":"&amp;'Green Validation'!G$450677),'Green Validation'!G$450678,FALSE)),0,HLOOKUP($B73,INDIRECT("'Monthly Resource Report'!"&amp;'Green Validation'!G$450676&amp;":"&amp;'Green Validation'!G$450677),'Green Validation'!G$450678,FALSE))</f>
        <v>231</v>
      </c>
      <c r="H73" s="297">
        <f ca="1">+IF(ISERROR(HLOOKUP($B73,INDIRECT("'Monthly Resource Report'!"&amp;'Green Validation'!H$450676&amp;":"&amp;'Green Validation'!H$450677),'Green Validation'!H$450678,FALSE)),0,HLOOKUP($B73,INDIRECT("'Monthly Resource Report'!"&amp;'Green Validation'!H$450676&amp;":"&amp;'Green Validation'!H$450677),'Green Validation'!H$450678,FALSE))</f>
        <v>5.5940001494951144</v>
      </c>
      <c r="I73" s="317">
        <f ca="1">+IF(ISERROR(HLOOKUP($B73,INDIRECT("'Monthly Resource Report'!"&amp;'Green Validation'!I$450676&amp;":"&amp;'Green Validation'!I$450677),'Green Validation'!I$450678,FALSE)),0,HLOOKUP($B73,INDIRECT("'Monthly Resource Report'!"&amp;'Green Validation'!I$450676&amp;":"&amp;'Green Validation'!I$450677),'Green Validation'!I$450678,FALSE))</f>
        <v>0.22336690995381589</v>
      </c>
      <c r="J73" s="318">
        <f ca="1">+IF(ISERROR(HLOOKUP($B73,INDIRECT("'Monthly Resource Report'!"&amp;'Green Validation'!J$450676&amp;":"&amp;'Green Validation'!J$450677),'Green Validation'!J$450678,FALSE)),0,HLOOKUP($B73,INDIRECT("'Monthly Resource Report'!"&amp;'Green Validation'!J$450676&amp;":"&amp;'Green Validation'!J$450677),'Green Validation'!J$450678,FALSE))</f>
        <v>0.19024973229815217</v>
      </c>
      <c r="L73" s="301">
        <v>43405</v>
      </c>
      <c r="M73" s="294">
        <v>223</v>
      </c>
      <c r="N73" s="297">
        <v>5.5938634501199997</v>
      </c>
      <c r="O73" s="299">
        <v>0.22500000000000001</v>
      </c>
      <c r="P73" s="295">
        <v>0.19</v>
      </c>
      <c r="Q73" s="294">
        <f ca="1">+IF(ISERROR(HLOOKUP($B73,INDIRECT("'Monthly Resource Report'!"&amp;'Green Validation'!Q$450676&amp;":"&amp;'Green Validation'!Q$450677),'Green Validation'!Q$450678,FALSE)),0,HLOOKUP($B73,INDIRECT("'Monthly Resource Report'!"&amp;'Green Validation'!Q$450676&amp;":"&amp;'Green Validation'!Q$450677),'Green Validation'!Q$450678,FALSE))</f>
        <v>223</v>
      </c>
      <c r="R73" s="297">
        <f ca="1">+IF(ISERROR(HLOOKUP($B73,INDIRECT("'Monthly Resource Report'!"&amp;'Green Validation'!R$450676&amp;":"&amp;'Green Validation'!R$450677),'Green Validation'!R$450678,FALSE)),0,HLOOKUP($B73,INDIRECT("'Monthly Resource Report'!"&amp;'Green Validation'!R$450676&amp;":"&amp;'Green Validation'!R$450677),'Green Validation'!R$450678,FALSE))</f>
        <v>5.5940012435877504</v>
      </c>
      <c r="S73" s="317">
        <f ca="1">+IF(ISERROR(HLOOKUP($B73,INDIRECT("'Monthly Resource Report'!"&amp;'Green Validation'!S$450676&amp;":"&amp;'Green Validation'!S$450677),'Green Validation'!S$450678,FALSE)),0,HLOOKUP($B73,INDIRECT("'Monthly Resource Report'!"&amp;'Green Validation'!S$450676&amp;":"&amp;'Green Validation'!S$450677),'Green Validation'!S$450678,FALSE))</f>
        <v>0.22351725657619417</v>
      </c>
      <c r="T73" s="318">
        <f ca="1">+IF(ISERROR(HLOOKUP($B73,INDIRECT("'Monthly Resource Report'!"&amp;'Green Validation'!T$450676&amp;":"&amp;'Green Validation'!T$450677),'Green Validation'!T$450678,FALSE)),0,HLOOKUP($B73,INDIRECT("'Monthly Resource Report'!"&amp;'Green Validation'!T$450676&amp;":"&amp;'Green Validation'!T$450677),'Green Validation'!T$450678,FALSE))</f>
        <v>0.19019097205685026</v>
      </c>
    </row>
    <row r="74" spans="2:20" s="29" customFormat="1">
      <c r="B74" s="301">
        <v>43435</v>
      </c>
      <c r="C74" s="294">
        <v>231</v>
      </c>
      <c r="D74" s="297">
        <v>5.5938634501199997</v>
      </c>
      <c r="E74" s="299">
        <v>0.22500000000000001</v>
      </c>
      <c r="F74" s="295">
        <v>0.19</v>
      </c>
      <c r="G74" s="294">
        <f ca="1">+IF(ISERROR(HLOOKUP($B74,INDIRECT("'Monthly Resource Report'!"&amp;'Green Validation'!G$450676&amp;":"&amp;'Green Validation'!G$450677),'Green Validation'!G$450678,FALSE)),0,HLOOKUP($B74,INDIRECT("'Monthly Resource Report'!"&amp;'Green Validation'!G$450676&amp;":"&amp;'Green Validation'!G$450677),'Green Validation'!G$450678,FALSE))</f>
        <v>231</v>
      </c>
      <c r="H74" s="297">
        <f ca="1">+IF(ISERROR(HLOOKUP($B74,INDIRECT("'Monthly Resource Report'!"&amp;'Green Validation'!H$450676&amp;":"&amp;'Green Validation'!H$450677),'Green Validation'!H$450678,FALSE)),0,HLOOKUP($B74,INDIRECT("'Monthly Resource Report'!"&amp;'Green Validation'!H$450676&amp;":"&amp;'Green Validation'!H$450677),'Green Validation'!H$450678,FALSE))</f>
        <v>5.594002422758126</v>
      </c>
      <c r="I74" s="317">
        <f ca="1">+IF(ISERROR(HLOOKUP($B74,INDIRECT("'Monthly Resource Report'!"&amp;'Green Validation'!I$450676&amp;":"&amp;'Green Validation'!I$450677),'Green Validation'!I$450678,FALSE)),0,HLOOKUP($B74,INDIRECT("'Monthly Resource Report'!"&amp;'Green Validation'!I$450676&amp;":"&amp;'Green Validation'!I$450677),'Green Validation'!I$450678,FALSE))</f>
        <v>0.22328188615766079</v>
      </c>
      <c r="J74" s="318">
        <f ca="1">+IF(ISERROR(HLOOKUP($B74,INDIRECT("'Monthly Resource Report'!"&amp;'Green Validation'!J$450676&amp;":"&amp;'Green Validation'!J$450677),'Green Validation'!J$450678,FALSE)),0,HLOOKUP($B74,INDIRECT("'Monthly Resource Report'!"&amp;'Green Validation'!J$450676&amp;":"&amp;'Green Validation'!J$450677),'Green Validation'!J$450678,FALSE))</f>
        <v>0.19036628836002006</v>
      </c>
      <c r="L74" s="301">
        <v>43435</v>
      </c>
      <c r="M74" s="294">
        <v>223</v>
      </c>
      <c r="N74" s="297">
        <v>5.5938634501199997</v>
      </c>
      <c r="O74" s="299">
        <v>0.22500000000000001</v>
      </c>
      <c r="P74" s="295">
        <v>0.19</v>
      </c>
      <c r="Q74" s="294">
        <f ca="1">+IF(ISERROR(HLOOKUP($B74,INDIRECT("'Monthly Resource Report'!"&amp;'Green Validation'!Q$450676&amp;":"&amp;'Green Validation'!Q$450677),'Green Validation'!Q$450678,FALSE)),0,HLOOKUP($B74,INDIRECT("'Monthly Resource Report'!"&amp;'Green Validation'!Q$450676&amp;":"&amp;'Green Validation'!Q$450677),'Green Validation'!Q$450678,FALSE))</f>
        <v>223</v>
      </c>
      <c r="R74" s="297">
        <f ca="1">+IF(ISERROR(HLOOKUP($B74,INDIRECT("'Monthly Resource Report'!"&amp;'Green Validation'!R$450676&amp;":"&amp;'Green Validation'!R$450677),'Green Validation'!R$450678,FALSE)),0,HLOOKUP($B74,INDIRECT("'Monthly Resource Report'!"&amp;'Green Validation'!R$450676&amp;":"&amp;'Green Validation'!R$450677),'Green Validation'!R$450678,FALSE))</f>
        <v>5.5940039923707436</v>
      </c>
      <c r="S74" s="317">
        <f ca="1">+IF(ISERROR(HLOOKUP($B74,INDIRECT("'Monthly Resource Report'!"&amp;'Green Validation'!S$450676&amp;":"&amp;'Green Validation'!S$450677),'Green Validation'!S$450678,FALSE)),0,HLOOKUP($B74,INDIRECT("'Monthly Resource Report'!"&amp;'Green Validation'!S$450676&amp;":"&amp;'Green Validation'!S$450677),'Green Validation'!S$450678,FALSE))</f>
        <v>0.22342550044655929</v>
      </c>
      <c r="T74" s="318">
        <f ca="1">+IF(ISERROR(HLOOKUP($B74,INDIRECT("'Monthly Resource Report'!"&amp;'Green Validation'!T$450676&amp;":"&amp;'Green Validation'!T$450677),'Green Validation'!T$450678,FALSE)),0,HLOOKUP($B74,INDIRECT("'Monthly Resource Report'!"&amp;'Green Validation'!T$450676&amp;":"&amp;'Green Validation'!T$450677),'Green Validation'!T$450678,FALSE))</f>
        <v>0.19017575719703558</v>
      </c>
    </row>
    <row r="75" spans="2:20" s="29" customFormat="1">
      <c r="B75" s="301">
        <v>43466</v>
      </c>
      <c r="C75" s="294">
        <v>231</v>
      </c>
      <c r="D75" s="297">
        <v>5.7398632861681316</v>
      </c>
      <c r="E75" s="299">
        <v>0.22500000000000001</v>
      </c>
      <c r="F75" s="295">
        <v>0.19</v>
      </c>
      <c r="G75" s="294">
        <f ca="1">+IF(ISERROR(HLOOKUP($B75,INDIRECT("'Monthly Resource Report'!"&amp;'Green Validation'!G$450676&amp;":"&amp;'Green Validation'!G$450677),'Green Validation'!G$450678,FALSE)),0,HLOOKUP($B75,INDIRECT("'Monthly Resource Report'!"&amp;'Green Validation'!G$450676&amp;":"&amp;'Green Validation'!G$450677),'Green Validation'!G$450678,FALSE))</f>
        <v>231</v>
      </c>
      <c r="H75" s="297">
        <f ca="1">+IF(ISERROR(HLOOKUP($B75,INDIRECT("'Monthly Resource Report'!"&amp;'Green Validation'!H$450676&amp;":"&amp;'Green Validation'!H$450677),'Green Validation'!H$450678,FALSE)),0,HLOOKUP($B75,INDIRECT("'Monthly Resource Report'!"&amp;'Green Validation'!H$450676&amp;":"&amp;'Green Validation'!H$450677),'Green Validation'!H$450678,FALSE))</f>
        <v>5.7399934065794733</v>
      </c>
      <c r="I75" s="317">
        <f ca="1">+IF(ISERROR(HLOOKUP($B75,INDIRECT("'Monthly Resource Report'!"&amp;'Green Validation'!I$450676&amp;":"&amp;'Green Validation'!I$450677),'Green Validation'!I$450678,FALSE)),0,HLOOKUP($B75,INDIRECT("'Monthly Resource Report'!"&amp;'Green Validation'!I$450676&amp;":"&amp;'Green Validation'!I$450677),'Green Validation'!I$450678,FALSE))</f>
        <v>0.22406377930424234</v>
      </c>
      <c r="J75" s="318">
        <f ca="1">+IF(ISERROR(HLOOKUP($B75,INDIRECT("'Monthly Resource Report'!"&amp;'Green Validation'!J$450676&amp;":"&amp;'Green Validation'!J$450677),'Green Validation'!J$450678,FALSE)),0,HLOOKUP($B75,INDIRECT("'Monthly Resource Report'!"&amp;'Green Validation'!J$450676&amp;":"&amp;'Green Validation'!J$450677),'Green Validation'!J$450678,FALSE))</f>
        <v>0.1903603988754537</v>
      </c>
      <c r="L75" s="301">
        <v>43466</v>
      </c>
      <c r="M75" s="294">
        <v>223</v>
      </c>
      <c r="N75" s="297">
        <v>5.7398632861681316</v>
      </c>
      <c r="O75" s="299">
        <v>0.22500000000000001</v>
      </c>
      <c r="P75" s="295">
        <v>0.19</v>
      </c>
      <c r="Q75" s="294">
        <f ca="1">+IF(ISERROR(HLOOKUP($B75,INDIRECT("'Monthly Resource Report'!"&amp;'Green Validation'!Q$450676&amp;":"&amp;'Green Validation'!Q$450677),'Green Validation'!Q$450678,FALSE)),0,HLOOKUP($B75,INDIRECT("'Monthly Resource Report'!"&amp;'Green Validation'!Q$450676&amp;":"&amp;'Green Validation'!Q$450677),'Green Validation'!Q$450678,FALSE))</f>
        <v>223</v>
      </c>
      <c r="R75" s="297">
        <f ca="1">+IF(ISERROR(HLOOKUP($B75,INDIRECT("'Monthly Resource Report'!"&amp;'Green Validation'!R$450676&amp;":"&amp;'Green Validation'!R$450677),'Green Validation'!R$450678,FALSE)),0,HLOOKUP($B75,INDIRECT("'Monthly Resource Report'!"&amp;'Green Validation'!R$450676&amp;":"&amp;'Green Validation'!R$450677),'Green Validation'!R$450678,FALSE))</f>
        <v>5.73999848086551</v>
      </c>
      <c r="S75" s="317">
        <f ca="1">+IF(ISERROR(HLOOKUP($B75,INDIRECT("'Monthly Resource Report'!"&amp;'Green Validation'!S$450676&amp;":"&amp;'Green Validation'!S$450677),'Green Validation'!S$450678,FALSE)),0,HLOOKUP($B75,INDIRECT("'Monthly Resource Report'!"&amp;'Green Validation'!S$450676&amp;":"&amp;'Green Validation'!S$450677),'Green Validation'!S$450678,FALSE))</f>
        <v>0.22418671615770711</v>
      </c>
      <c r="T75" s="318">
        <f ca="1">+IF(ISERROR(HLOOKUP($B75,INDIRECT("'Monthly Resource Report'!"&amp;'Green Validation'!T$450676&amp;":"&amp;'Green Validation'!T$450677),'Green Validation'!T$450678,FALSE)),0,HLOOKUP($B75,INDIRECT("'Monthly Resource Report'!"&amp;'Green Validation'!T$450676&amp;":"&amp;'Green Validation'!T$450677),'Green Validation'!T$450678,FALSE))</f>
        <v>0.19017825695834389</v>
      </c>
    </row>
    <row r="76" spans="2:20" s="29" customFormat="1">
      <c r="B76" s="301">
        <v>43497</v>
      </c>
      <c r="C76" s="294">
        <v>231</v>
      </c>
      <c r="D76" s="297">
        <v>5.7398632861681316</v>
      </c>
      <c r="E76" s="299">
        <v>0.22500000000000001</v>
      </c>
      <c r="F76" s="295">
        <v>0.19</v>
      </c>
      <c r="G76" s="294">
        <f ca="1">+IF(ISERROR(HLOOKUP($B76,INDIRECT("'Monthly Resource Report'!"&amp;'Green Validation'!G$450676&amp;":"&amp;'Green Validation'!G$450677),'Green Validation'!G$450678,FALSE)),0,HLOOKUP($B76,INDIRECT("'Monthly Resource Report'!"&amp;'Green Validation'!G$450676&amp;":"&amp;'Green Validation'!G$450677),'Green Validation'!G$450678,FALSE))</f>
        <v>231</v>
      </c>
      <c r="H76" s="297">
        <f ca="1">+IF(ISERROR(HLOOKUP($B76,INDIRECT("'Monthly Resource Report'!"&amp;'Green Validation'!H$450676&amp;":"&amp;'Green Validation'!H$450677),'Green Validation'!H$450678,FALSE)),0,HLOOKUP($B76,INDIRECT("'Monthly Resource Report'!"&amp;'Green Validation'!H$450676&amp;":"&amp;'Green Validation'!H$450677),'Green Validation'!H$450678,FALSE))</f>
        <v>5.739994881935365</v>
      </c>
      <c r="I76" s="317">
        <f ca="1">+IF(ISERROR(HLOOKUP($B76,INDIRECT("'Monthly Resource Report'!"&amp;'Green Validation'!I$450676&amp;":"&amp;'Green Validation'!I$450677),'Green Validation'!I$450678,FALSE)),0,HLOOKUP($B76,INDIRECT("'Monthly Resource Report'!"&amp;'Green Validation'!I$450676&amp;":"&amp;'Green Validation'!I$450677),'Green Validation'!I$450678,FALSE))</f>
        <v>0.22411645117211368</v>
      </c>
      <c r="J76" s="318">
        <f ca="1">+IF(ISERROR(HLOOKUP($B76,INDIRECT("'Monthly Resource Report'!"&amp;'Green Validation'!J$450676&amp;":"&amp;'Green Validation'!J$450677),'Green Validation'!J$450678,FALSE)),0,HLOOKUP($B76,INDIRECT("'Monthly Resource Report'!"&amp;'Green Validation'!J$450676&amp;":"&amp;'Green Validation'!J$450677),'Green Validation'!J$450678,FALSE))</f>
        <v>0.19039487320286747</v>
      </c>
      <c r="L76" s="301">
        <v>43497</v>
      </c>
      <c r="M76" s="294">
        <v>223</v>
      </c>
      <c r="N76" s="297">
        <v>5.7398632861681316</v>
      </c>
      <c r="O76" s="299">
        <v>0.22500000000000001</v>
      </c>
      <c r="P76" s="295">
        <v>0.19</v>
      </c>
      <c r="Q76" s="294">
        <f ca="1">+IF(ISERROR(HLOOKUP($B76,INDIRECT("'Monthly Resource Report'!"&amp;'Green Validation'!Q$450676&amp;":"&amp;'Green Validation'!Q$450677),'Green Validation'!Q$450678,FALSE)),0,HLOOKUP($B76,INDIRECT("'Monthly Resource Report'!"&amp;'Green Validation'!Q$450676&amp;":"&amp;'Green Validation'!Q$450677),'Green Validation'!Q$450678,FALSE))</f>
        <v>223</v>
      </c>
      <c r="R76" s="297">
        <f ca="1">+IF(ISERROR(HLOOKUP($B76,INDIRECT("'Monthly Resource Report'!"&amp;'Green Validation'!R$450676&amp;":"&amp;'Green Validation'!R$450677),'Green Validation'!R$450678,FALSE)),0,HLOOKUP($B76,INDIRECT("'Monthly Resource Report'!"&amp;'Green Validation'!R$450676&amp;":"&amp;'Green Validation'!R$450677),'Green Validation'!R$450678,FALSE))</f>
        <v>5.7399998160259775</v>
      </c>
      <c r="S76" s="317">
        <f ca="1">+IF(ISERROR(HLOOKUP($B76,INDIRECT("'Monthly Resource Report'!"&amp;'Green Validation'!S$450676&amp;":"&amp;'Green Validation'!S$450677),'Green Validation'!S$450678,FALSE)),0,HLOOKUP($B76,INDIRECT("'Monthly Resource Report'!"&amp;'Green Validation'!S$450676&amp;":"&amp;'Green Validation'!S$450677),'Green Validation'!S$450678,FALSE))</f>
        <v>0.22424574227953409</v>
      </c>
      <c r="T76" s="318">
        <f ca="1">+IF(ISERROR(HLOOKUP($B76,INDIRECT("'Monthly Resource Report'!"&amp;'Green Validation'!T$450676&amp;":"&amp;'Green Validation'!T$450677),'Green Validation'!T$450678,FALSE)),0,HLOOKUP($B76,INDIRECT("'Monthly Resource Report'!"&amp;'Green Validation'!T$450676&amp;":"&amp;'Green Validation'!T$450677),'Green Validation'!T$450678,FALSE))</f>
        <v>0.19035507417204126</v>
      </c>
    </row>
    <row r="77" spans="2:20" s="29" customFormat="1">
      <c r="B77" s="301">
        <v>43525</v>
      </c>
      <c r="C77" s="294">
        <v>231</v>
      </c>
      <c r="D77" s="297">
        <v>5.7398632861681316</v>
      </c>
      <c r="E77" s="299">
        <v>0.22500000000000001</v>
      </c>
      <c r="F77" s="295">
        <v>0.19</v>
      </c>
      <c r="G77" s="294">
        <f ca="1">+IF(ISERROR(HLOOKUP($B77,INDIRECT("'Monthly Resource Report'!"&amp;'Green Validation'!G$450676&amp;":"&amp;'Green Validation'!G$450677),'Green Validation'!G$450678,FALSE)),0,HLOOKUP($B77,INDIRECT("'Monthly Resource Report'!"&amp;'Green Validation'!G$450676&amp;":"&amp;'Green Validation'!G$450677),'Green Validation'!G$450678,FALSE))</f>
        <v>231</v>
      </c>
      <c r="H77" s="297">
        <f ca="1">+IF(ISERROR(HLOOKUP($B77,INDIRECT("'Monthly Resource Report'!"&amp;'Green Validation'!H$450676&amp;":"&amp;'Green Validation'!H$450677),'Green Validation'!H$450678,FALSE)),0,HLOOKUP($B77,INDIRECT("'Monthly Resource Report'!"&amp;'Green Validation'!H$450676&amp;":"&amp;'Green Validation'!H$450677),'Green Validation'!H$450678,FALSE))</f>
        <v>5.7399941687561951</v>
      </c>
      <c r="I77" s="317">
        <f ca="1">+IF(ISERROR(HLOOKUP($B77,INDIRECT("'Monthly Resource Report'!"&amp;'Green Validation'!I$450676&amp;":"&amp;'Green Validation'!I$450677),'Green Validation'!I$450678,FALSE)),0,HLOOKUP($B77,INDIRECT("'Monthly Resource Report'!"&amp;'Green Validation'!I$450676&amp;":"&amp;'Green Validation'!I$450677),'Green Validation'!I$450678,FALSE))</f>
        <v>0.22362488195975963</v>
      </c>
      <c r="J77" s="318">
        <f ca="1">+IF(ISERROR(HLOOKUP($B77,INDIRECT("'Monthly Resource Report'!"&amp;'Green Validation'!J$450676&amp;":"&amp;'Green Validation'!J$450677),'Green Validation'!J$450678,FALSE)),0,HLOOKUP($B77,INDIRECT("'Monthly Resource Report'!"&amp;'Green Validation'!J$450676&amp;":"&amp;'Green Validation'!J$450677),'Green Validation'!J$450678,FALSE))</f>
        <v>0.19024062858319962</v>
      </c>
      <c r="L77" s="301">
        <v>43525</v>
      </c>
      <c r="M77" s="294">
        <v>223</v>
      </c>
      <c r="N77" s="297">
        <v>5.7398632861681316</v>
      </c>
      <c r="O77" s="299">
        <v>0.22500000000000001</v>
      </c>
      <c r="P77" s="295">
        <v>0.19</v>
      </c>
      <c r="Q77" s="294">
        <f ca="1">+IF(ISERROR(HLOOKUP($B77,INDIRECT("'Monthly Resource Report'!"&amp;'Green Validation'!Q$450676&amp;":"&amp;'Green Validation'!Q$450677),'Green Validation'!Q$450678,FALSE)),0,HLOOKUP($B77,INDIRECT("'Monthly Resource Report'!"&amp;'Green Validation'!Q$450676&amp;":"&amp;'Green Validation'!Q$450677),'Green Validation'!Q$450678,FALSE))</f>
        <v>223</v>
      </c>
      <c r="R77" s="297">
        <f ca="1">+IF(ISERROR(HLOOKUP($B77,INDIRECT("'Monthly Resource Report'!"&amp;'Green Validation'!R$450676&amp;":"&amp;'Green Validation'!R$450677),'Green Validation'!R$450678,FALSE)),0,HLOOKUP($B77,INDIRECT("'Monthly Resource Report'!"&amp;'Green Validation'!R$450676&amp;":"&amp;'Green Validation'!R$450677),'Green Validation'!R$450678,FALSE))</f>
        <v>0</v>
      </c>
      <c r="S77" s="317">
        <f ca="1">+IF(ISERROR(HLOOKUP($B77,INDIRECT("'Monthly Resource Report'!"&amp;'Green Validation'!S$450676&amp;":"&amp;'Green Validation'!S$450677),'Green Validation'!S$450678,FALSE)),0,HLOOKUP($B77,INDIRECT("'Monthly Resource Report'!"&amp;'Green Validation'!S$450676&amp;":"&amp;'Green Validation'!S$450677),'Green Validation'!S$450678,FALSE))</f>
        <v>0</v>
      </c>
      <c r="T77" s="318">
        <f ca="1">+IF(ISERROR(HLOOKUP($B77,INDIRECT("'Monthly Resource Report'!"&amp;'Green Validation'!T$450676&amp;":"&amp;'Green Validation'!T$450677),'Green Validation'!T$450678,FALSE)),0,HLOOKUP($B77,INDIRECT("'Monthly Resource Report'!"&amp;'Green Validation'!T$450676&amp;":"&amp;'Green Validation'!T$450677),'Green Validation'!T$450678,FALSE))</f>
        <v>0</v>
      </c>
    </row>
    <row r="78" spans="2:20" s="29" customFormat="1">
      <c r="B78" s="301">
        <v>43556</v>
      </c>
      <c r="C78" s="294">
        <v>231</v>
      </c>
      <c r="D78" s="297">
        <v>5.7398632861681316</v>
      </c>
      <c r="E78" s="299">
        <v>0.22500000000000001</v>
      </c>
      <c r="F78" s="295">
        <v>0.19</v>
      </c>
      <c r="G78" s="294">
        <f ca="1">+IF(ISERROR(HLOOKUP($B78,INDIRECT("'Monthly Resource Report'!"&amp;'Green Validation'!G$450676&amp;":"&amp;'Green Validation'!G$450677),'Green Validation'!G$450678,FALSE)),0,HLOOKUP($B78,INDIRECT("'Monthly Resource Report'!"&amp;'Green Validation'!G$450676&amp;":"&amp;'Green Validation'!G$450677),'Green Validation'!G$450678,FALSE))</f>
        <v>231</v>
      </c>
      <c r="H78" s="297">
        <f ca="1">+IF(ISERROR(HLOOKUP($B78,INDIRECT("'Monthly Resource Report'!"&amp;'Green Validation'!H$450676&amp;":"&amp;'Green Validation'!H$450677),'Green Validation'!H$450678,FALSE)),0,HLOOKUP($B78,INDIRECT("'Monthly Resource Report'!"&amp;'Green Validation'!H$450676&amp;":"&amp;'Green Validation'!H$450677),'Green Validation'!H$450678,FALSE))</f>
        <v>5.7399939183824351</v>
      </c>
      <c r="I78" s="317">
        <f ca="1">+IF(ISERROR(HLOOKUP($B78,INDIRECT("'Monthly Resource Report'!"&amp;'Green Validation'!I$450676&amp;":"&amp;'Green Validation'!I$450677),'Green Validation'!I$450678,FALSE)),0,HLOOKUP($B78,INDIRECT("'Monthly Resource Report'!"&amp;'Green Validation'!I$450676&amp;":"&amp;'Green Validation'!I$450677),'Green Validation'!I$450678,FALSE))</f>
        <v>0.22335816424378019</v>
      </c>
      <c r="J78" s="318">
        <f ca="1">+IF(ISERROR(HLOOKUP($B78,INDIRECT("'Monthly Resource Report'!"&amp;'Green Validation'!J$450676&amp;":"&amp;'Green Validation'!J$450677),'Green Validation'!J$450678,FALSE)),0,HLOOKUP($B78,INDIRECT("'Monthly Resource Report'!"&amp;'Green Validation'!J$450676&amp;":"&amp;'Green Validation'!J$450677),'Green Validation'!J$450678,FALSE))</f>
        <v>0.19024903291298481</v>
      </c>
      <c r="L78" s="301">
        <v>43556</v>
      </c>
      <c r="M78" s="294">
        <v>223</v>
      </c>
      <c r="N78" s="297">
        <v>5.7398632861681316</v>
      </c>
      <c r="O78" s="299">
        <v>0.22500000000000001</v>
      </c>
      <c r="P78" s="295">
        <v>0.19</v>
      </c>
      <c r="Q78" s="294">
        <f ca="1">+IF(ISERROR(HLOOKUP($B78,INDIRECT("'Monthly Resource Report'!"&amp;'Green Validation'!Q$450676&amp;":"&amp;'Green Validation'!Q$450677),'Green Validation'!Q$450678,FALSE)),0,HLOOKUP($B78,INDIRECT("'Monthly Resource Report'!"&amp;'Green Validation'!Q$450676&amp;":"&amp;'Green Validation'!Q$450677),'Green Validation'!Q$450678,FALSE))</f>
        <v>223</v>
      </c>
      <c r="R78" s="297">
        <f ca="1">+IF(ISERROR(HLOOKUP($B78,INDIRECT("'Monthly Resource Report'!"&amp;'Green Validation'!R$450676&amp;":"&amp;'Green Validation'!R$450677),'Green Validation'!R$450678,FALSE)),0,HLOOKUP($B78,INDIRECT("'Monthly Resource Report'!"&amp;'Green Validation'!R$450676&amp;":"&amp;'Green Validation'!R$450677),'Green Validation'!R$450678,FALSE))</f>
        <v>5.7400004840661563</v>
      </c>
      <c r="S78" s="317">
        <f ca="1">+IF(ISERROR(HLOOKUP($B78,INDIRECT("'Monthly Resource Report'!"&amp;'Green Validation'!S$450676&amp;":"&amp;'Green Validation'!S$450677),'Green Validation'!S$450678,FALSE)),0,HLOOKUP($B78,INDIRECT("'Monthly Resource Report'!"&amp;'Green Validation'!S$450676&amp;":"&amp;'Green Validation'!S$450677),'Green Validation'!S$450678,FALSE))</f>
        <v>0.22351980880138175</v>
      </c>
      <c r="T78" s="318">
        <f ca="1">+IF(ISERROR(HLOOKUP($B78,INDIRECT("'Monthly Resource Report'!"&amp;'Green Validation'!T$450676&amp;":"&amp;'Green Validation'!T$450677),'Green Validation'!T$450678,FALSE)),0,HLOOKUP($B78,INDIRECT("'Monthly Resource Report'!"&amp;'Green Validation'!T$450676&amp;":"&amp;'Green Validation'!T$450677),'Green Validation'!T$450678,FALSE))</f>
        <v>0.19060233339077215</v>
      </c>
    </row>
    <row r="79" spans="2:20" s="29" customFormat="1">
      <c r="B79" s="301">
        <v>43586</v>
      </c>
      <c r="C79" s="294">
        <v>231</v>
      </c>
      <c r="D79" s="297">
        <v>5.7398632861681316</v>
      </c>
      <c r="E79" s="299">
        <v>0.21</v>
      </c>
      <c r="F79" s="295">
        <v>0.19</v>
      </c>
      <c r="G79" s="294">
        <f ca="1">+IF(ISERROR(HLOOKUP($B79,INDIRECT("'Monthly Resource Report'!"&amp;'Green Validation'!G$450676&amp;":"&amp;'Green Validation'!G$450677),'Green Validation'!G$450678,FALSE)),0,HLOOKUP($B79,INDIRECT("'Monthly Resource Report'!"&amp;'Green Validation'!G$450676&amp;":"&amp;'Green Validation'!G$450677),'Green Validation'!G$450678,FALSE))</f>
        <v>231</v>
      </c>
      <c r="H79" s="297">
        <f ca="1">+IF(ISERROR(HLOOKUP($B79,INDIRECT("'Monthly Resource Report'!"&amp;'Green Validation'!H$450676&amp;":"&amp;'Green Validation'!H$450677),'Green Validation'!H$450678,FALSE)),0,HLOOKUP($B79,INDIRECT("'Monthly Resource Report'!"&amp;'Green Validation'!H$450676&amp;":"&amp;'Green Validation'!H$450677),'Green Validation'!H$450678,FALSE))</f>
        <v>5.7399941519327866</v>
      </c>
      <c r="I79" s="317">
        <f ca="1">+IF(ISERROR(HLOOKUP($B79,INDIRECT("'Monthly Resource Report'!"&amp;'Green Validation'!I$450676&amp;":"&amp;'Green Validation'!I$450677),'Green Validation'!I$450678,FALSE)),0,HLOOKUP($B79,INDIRECT("'Monthly Resource Report'!"&amp;'Green Validation'!I$450676&amp;":"&amp;'Green Validation'!I$450677),'Green Validation'!I$450678,FALSE))</f>
        <v>0.20841822559048404</v>
      </c>
      <c r="J79" s="318">
        <f ca="1">+IF(ISERROR(HLOOKUP($B79,INDIRECT("'Monthly Resource Report'!"&amp;'Green Validation'!J$450676&amp;":"&amp;'Green Validation'!J$450677),'Green Validation'!J$450678,FALSE)),0,HLOOKUP($B79,INDIRECT("'Monthly Resource Report'!"&amp;'Green Validation'!J$450676&amp;":"&amp;'Green Validation'!J$450677),'Green Validation'!J$450678,FALSE))</f>
        <v>0.19036178115701755</v>
      </c>
      <c r="L79" s="301">
        <v>43586</v>
      </c>
      <c r="M79" s="294">
        <v>223</v>
      </c>
      <c r="N79" s="297">
        <v>5.7398632861681316</v>
      </c>
      <c r="O79" s="299">
        <v>0.21</v>
      </c>
      <c r="P79" s="295">
        <v>0.19</v>
      </c>
      <c r="Q79" s="294">
        <f ca="1">+IF(ISERROR(HLOOKUP($B79,INDIRECT("'Monthly Resource Report'!"&amp;'Green Validation'!Q$450676&amp;":"&amp;'Green Validation'!Q$450677),'Green Validation'!Q$450678,FALSE)),0,HLOOKUP($B79,INDIRECT("'Monthly Resource Report'!"&amp;'Green Validation'!Q$450676&amp;":"&amp;'Green Validation'!Q$450677),'Green Validation'!Q$450678,FALSE))</f>
        <v>223</v>
      </c>
      <c r="R79" s="297">
        <f ca="1">+IF(ISERROR(HLOOKUP($B79,INDIRECT("'Monthly Resource Report'!"&amp;'Green Validation'!R$450676&amp;":"&amp;'Green Validation'!R$450677),'Green Validation'!R$450678,FALSE)),0,HLOOKUP($B79,INDIRECT("'Monthly Resource Report'!"&amp;'Green Validation'!R$450676&amp;":"&amp;'Green Validation'!R$450677),'Green Validation'!R$450678,FALSE))</f>
        <v>5.7400006757715625</v>
      </c>
      <c r="S79" s="317">
        <f ca="1">+IF(ISERROR(HLOOKUP($B79,INDIRECT("'Monthly Resource Report'!"&amp;'Green Validation'!S$450676&amp;":"&amp;'Green Validation'!S$450677),'Green Validation'!S$450678,FALSE)),0,HLOOKUP($B79,INDIRECT("'Monthly Resource Report'!"&amp;'Green Validation'!S$450676&amp;":"&amp;'Green Validation'!S$450677),'Green Validation'!S$450678,FALSE))</f>
        <v>0.20861661069036647</v>
      </c>
      <c r="T79" s="318">
        <f ca="1">+IF(ISERROR(HLOOKUP($B79,INDIRECT("'Monthly Resource Report'!"&amp;'Green Validation'!T$450676&amp;":"&amp;'Green Validation'!T$450677),'Green Validation'!T$450678,FALSE)),0,HLOOKUP($B79,INDIRECT("'Monthly Resource Report'!"&amp;'Green Validation'!T$450676&amp;":"&amp;'Green Validation'!T$450677),'Green Validation'!T$450678,FALSE))</f>
        <v>0.19017603449354725</v>
      </c>
    </row>
    <row r="80" spans="2:20" s="29" customFormat="1">
      <c r="B80" s="301">
        <v>43617</v>
      </c>
      <c r="C80" s="294">
        <v>231</v>
      </c>
      <c r="D80" s="297">
        <v>5.7398632861681316</v>
      </c>
      <c r="E80" s="299">
        <v>0.21</v>
      </c>
      <c r="F80" s="295">
        <v>0.19</v>
      </c>
      <c r="G80" s="294">
        <f ca="1">+IF(ISERROR(HLOOKUP($B80,INDIRECT("'Monthly Resource Report'!"&amp;'Green Validation'!G$450676&amp;":"&amp;'Green Validation'!G$450677),'Green Validation'!G$450678,FALSE)),0,HLOOKUP($B80,INDIRECT("'Monthly Resource Report'!"&amp;'Green Validation'!G$450676&amp;":"&amp;'Green Validation'!G$450677),'Green Validation'!G$450678,FALSE))</f>
        <v>231</v>
      </c>
      <c r="H80" s="297">
        <f ca="1">+IF(ISERROR(HLOOKUP($B80,INDIRECT("'Monthly Resource Report'!"&amp;'Green Validation'!H$450676&amp;":"&amp;'Green Validation'!H$450677),'Green Validation'!H$450678,FALSE)),0,HLOOKUP($B80,INDIRECT("'Monthly Resource Report'!"&amp;'Green Validation'!H$450676&amp;":"&amp;'Green Validation'!H$450677),'Green Validation'!H$450678,FALSE))</f>
        <v>5.7399926589041375</v>
      </c>
      <c r="I80" s="317">
        <f ca="1">+IF(ISERROR(HLOOKUP($B80,INDIRECT("'Monthly Resource Report'!"&amp;'Green Validation'!I$450676&amp;":"&amp;'Green Validation'!I$450677),'Green Validation'!I$450678,FALSE)),0,HLOOKUP($B80,INDIRECT("'Monthly Resource Report'!"&amp;'Green Validation'!I$450676&amp;":"&amp;'Green Validation'!I$450677),'Green Validation'!I$450678,FALSE))</f>
        <v>0.20814501172963523</v>
      </c>
      <c r="J80" s="318">
        <f ca="1">+IF(ISERROR(HLOOKUP($B80,INDIRECT("'Monthly Resource Report'!"&amp;'Green Validation'!J$450676&amp;":"&amp;'Green Validation'!J$450677),'Green Validation'!J$450678,FALSE)),0,HLOOKUP($B80,INDIRECT("'Monthly Resource Report'!"&amp;'Green Validation'!J$450676&amp;":"&amp;'Green Validation'!J$450677),'Green Validation'!J$450678,FALSE))</f>
        <v>0.19038135916665352</v>
      </c>
      <c r="L80" s="301">
        <v>43617</v>
      </c>
      <c r="M80" s="294">
        <v>223</v>
      </c>
      <c r="N80" s="297">
        <v>5.7398632861681316</v>
      </c>
      <c r="O80" s="299">
        <v>0.21</v>
      </c>
      <c r="P80" s="295">
        <v>0.19</v>
      </c>
      <c r="Q80" s="294">
        <f ca="1">+IF(ISERROR(HLOOKUP($B80,INDIRECT("'Monthly Resource Report'!"&amp;'Green Validation'!Q$450676&amp;":"&amp;'Green Validation'!Q$450677),'Green Validation'!Q$450678,FALSE)),0,HLOOKUP($B80,INDIRECT("'Monthly Resource Report'!"&amp;'Green Validation'!Q$450676&amp;":"&amp;'Green Validation'!Q$450677),'Green Validation'!Q$450678,FALSE))</f>
        <v>223</v>
      </c>
      <c r="R80" s="297">
        <f ca="1">+IF(ISERROR(HLOOKUP($B80,INDIRECT("'Monthly Resource Report'!"&amp;'Green Validation'!R$450676&amp;":"&amp;'Green Validation'!R$450677),'Green Validation'!R$450678,FALSE)),0,HLOOKUP($B80,INDIRECT("'Monthly Resource Report'!"&amp;'Green Validation'!R$450676&amp;":"&amp;'Green Validation'!R$450677),'Green Validation'!R$450678,FALSE))</f>
        <v>5.7399995805310482</v>
      </c>
      <c r="S80" s="317">
        <f ca="1">+IF(ISERROR(HLOOKUP($B80,INDIRECT("'Monthly Resource Report'!"&amp;'Green Validation'!S$450676&amp;":"&amp;'Green Validation'!S$450677),'Green Validation'!S$450678,FALSE)),0,HLOOKUP($B80,INDIRECT("'Monthly Resource Report'!"&amp;'Green Validation'!S$450676&amp;":"&amp;'Green Validation'!S$450677),'Green Validation'!S$450678,FALSE))</f>
        <v>0.20844781874583163</v>
      </c>
      <c r="T80" s="318">
        <f ca="1">+IF(ISERROR(HLOOKUP($B80,INDIRECT("'Monthly Resource Report'!"&amp;'Green Validation'!T$450676&amp;":"&amp;'Green Validation'!T$450677),'Green Validation'!T$450678,FALSE)),0,HLOOKUP($B80,INDIRECT("'Monthly Resource Report'!"&amp;'Green Validation'!T$450676&amp;":"&amp;'Green Validation'!T$450677),'Green Validation'!T$450678,FALSE))</f>
        <v>0.1902776986419028</v>
      </c>
    </row>
    <row r="81" spans="2:20" s="29" customFormat="1">
      <c r="B81" s="301">
        <v>43647</v>
      </c>
      <c r="C81" s="294">
        <v>231</v>
      </c>
      <c r="D81" s="297">
        <v>5.7398632861681316</v>
      </c>
      <c r="E81" s="299">
        <v>0.21</v>
      </c>
      <c r="F81" s="295">
        <v>0.19</v>
      </c>
      <c r="G81" s="294">
        <f ca="1">+IF(ISERROR(HLOOKUP($B81,INDIRECT("'Monthly Resource Report'!"&amp;'Green Validation'!G$450676&amp;":"&amp;'Green Validation'!G$450677),'Green Validation'!G$450678,FALSE)),0,HLOOKUP($B81,INDIRECT("'Monthly Resource Report'!"&amp;'Green Validation'!G$450676&amp;":"&amp;'Green Validation'!G$450677),'Green Validation'!G$450678,FALSE))</f>
        <v>231</v>
      </c>
      <c r="H81" s="297">
        <f ca="1">+IF(ISERROR(HLOOKUP($B81,INDIRECT("'Monthly Resource Report'!"&amp;'Green Validation'!H$450676&amp;":"&amp;'Green Validation'!H$450677),'Green Validation'!H$450678,FALSE)),0,HLOOKUP($B81,INDIRECT("'Monthly Resource Report'!"&amp;'Green Validation'!H$450676&amp;":"&amp;'Green Validation'!H$450677),'Green Validation'!H$450678,FALSE))</f>
        <v>5.7399932796977131</v>
      </c>
      <c r="I81" s="317">
        <f ca="1">+IF(ISERROR(HLOOKUP($B81,INDIRECT("'Monthly Resource Report'!"&amp;'Green Validation'!I$450676&amp;":"&amp;'Green Validation'!I$450677),'Green Validation'!I$450678,FALSE)),0,HLOOKUP($B81,INDIRECT("'Monthly Resource Report'!"&amp;'Green Validation'!I$450676&amp;":"&amp;'Green Validation'!I$450677),'Green Validation'!I$450678,FALSE))</f>
        <v>0.2088402063996497</v>
      </c>
      <c r="J81" s="318">
        <f ca="1">+IF(ISERROR(HLOOKUP($B81,INDIRECT("'Monthly Resource Report'!"&amp;'Green Validation'!J$450676&amp;":"&amp;'Green Validation'!J$450677),'Green Validation'!J$450678,FALSE)),0,HLOOKUP($B81,INDIRECT("'Monthly Resource Report'!"&amp;'Green Validation'!J$450676&amp;":"&amp;'Green Validation'!J$450677),'Green Validation'!J$450678,FALSE))</f>
        <v>0.19023755561909148</v>
      </c>
      <c r="L81" s="301">
        <v>43647</v>
      </c>
      <c r="M81" s="294">
        <v>223</v>
      </c>
      <c r="N81" s="297">
        <v>5.7398632861681316</v>
      </c>
      <c r="O81" s="299">
        <v>0.21</v>
      </c>
      <c r="P81" s="295">
        <v>0.19</v>
      </c>
      <c r="Q81" s="294">
        <f ca="1">+IF(ISERROR(HLOOKUP($B81,INDIRECT("'Monthly Resource Report'!"&amp;'Green Validation'!Q$450676&amp;":"&amp;'Green Validation'!Q$450677),'Green Validation'!Q$450678,FALSE)),0,HLOOKUP($B81,INDIRECT("'Monthly Resource Report'!"&amp;'Green Validation'!Q$450676&amp;":"&amp;'Green Validation'!Q$450677),'Green Validation'!Q$450678,FALSE))</f>
        <v>223</v>
      </c>
      <c r="R81" s="297">
        <f ca="1">+IF(ISERROR(HLOOKUP($B81,INDIRECT("'Monthly Resource Report'!"&amp;'Green Validation'!R$450676&amp;":"&amp;'Green Validation'!R$450677),'Green Validation'!R$450678,FALSE)),0,HLOOKUP($B81,INDIRECT("'Monthly Resource Report'!"&amp;'Green Validation'!R$450676&amp;":"&amp;'Green Validation'!R$450677),'Green Validation'!R$450678,FALSE))</f>
        <v>5.7400000655840921</v>
      </c>
      <c r="S81" s="317">
        <f ca="1">+IF(ISERROR(HLOOKUP($B81,INDIRECT("'Monthly Resource Report'!"&amp;'Green Validation'!S$450676&amp;":"&amp;'Green Validation'!S$450677),'Green Validation'!S$450678,FALSE)),0,HLOOKUP($B81,INDIRECT("'Monthly Resource Report'!"&amp;'Green Validation'!S$450676&amp;":"&amp;'Green Validation'!S$450677),'Green Validation'!S$450678,FALSE))</f>
        <v>0.20901648571315917</v>
      </c>
      <c r="T81" s="318">
        <f ca="1">+IF(ISERROR(HLOOKUP($B81,INDIRECT("'Monthly Resource Report'!"&amp;'Green Validation'!T$450676&amp;":"&amp;'Green Validation'!T$450677),'Green Validation'!T$450678,FALSE)),0,HLOOKUP($B81,INDIRECT("'Monthly Resource Report'!"&amp;'Green Validation'!T$450676&amp;":"&amp;'Green Validation'!T$450677),'Green Validation'!T$450678,FALSE))</f>
        <v>0.19017606216342825</v>
      </c>
    </row>
    <row r="82" spans="2:20" s="29" customFormat="1">
      <c r="B82" s="301">
        <v>43678</v>
      </c>
      <c r="C82" s="294">
        <v>231</v>
      </c>
      <c r="D82" s="297">
        <v>5.7398632861681316</v>
      </c>
      <c r="E82" s="299">
        <v>0.21</v>
      </c>
      <c r="F82" s="295">
        <v>0.19</v>
      </c>
      <c r="G82" s="294">
        <f ca="1">+IF(ISERROR(HLOOKUP($B82,INDIRECT("'Monthly Resource Report'!"&amp;'Green Validation'!G$450676&amp;":"&amp;'Green Validation'!G$450677),'Green Validation'!G$450678,FALSE)),0,HLOOKUP($B82,INDIRECT("'Monthly Resource Report'!"&amp;'Green Validation'!G$450676&amp;":"&amp;'Green Validation'!G$450677),'Green Validation'!G$450678,FALSE))</f>
        <v>231</v>
      </c>
      <c r="H82" s="297">
        <f ca="1">+IF(ISERROR(HLOOKUP($B82,INDIRECT("'Monthly Resource Report'!"&amp;'Green Validation'!H$450676&amp;":"&amp;'Green Validation'!H$450677),'Green Validation'!H$450678,FALSE)),0,HLOOKUP($B82,INDIRECT("'Monthly Resource Report'!"&amp;'Green Validation'!H$450676&amp;":"&amp;'Green Validation'!H$450677),'Green Validation'!H$450678,FALSE))</f>
        <v>5.7399929941491674</v>
      </c>
      <c r="I82" s="317">
        <f ca="1">+IF(ISERROR(HLOOKUP($B82,INDIRECT("'Monthly Resource Report'!"&amp;'Green Validation'!I$450676&amp;":"&amp;'Green Validation'!I$450677),'Green Validation'!I$450678,FALSE)),0,HLOOKUP($B82,INDIRECT("'Monthly Resource Report'!"&amp;'Green Validation'!I$450676&amp;":"&amp;'Green Validation'!I$450677),'Green Validation'!I$450678,FALSE))</f>
        <v>0.20893769504550744</v>
      </c>
      <c r="J82" s="318">
        <f ca="1">+IF(ISERROR(HLOOKUP($B82,INDIRECT("'Monthly Resource Report'!"&amp;'Green Validation'!J$450676&amp;":"&amp;'Green Validation'!J$450677),'Green Validation'!J$450678,FALSE)),0,HLOOKUP($B82,INDIRECT("'Monthly Resource Report'!"&amp;'Green Validation'!J$450676&amp;":"&amp;'Green Validation'!J$450677),'Green Validation'!J$450678,FALSE))</f>
        <v>0.19023665941660661</v>
      </c>
      <c r="L82" s="301">
        <v>43678</v>
      </c>
      <c r="M82" s="294">
        <v>223</v>
      </c>
      <c r="N82" s="297">
        <v>5.7398632861681316</v>
      </c>
      <c r="O82" s="299">
        <v>0.21</v>
      </c>
      <c r="P82" s="295">
        <v>0.19</v>
      </c>
      <c r="Q82" s="294">
        <f ca="1">+IF(ISERROR(HLOOKUP($B82,INDIRECT("'Monthly Resource Report'!"&amp;'Green Validation'!Q$450676&amp;":"&amp;'Green Validation'!Q$450677),'Green Validation'!Q$450678,FALSE)),0,HLOOKUP($B82,INDIRECT("'Monthly Resource Report'!"&amp;'Green Validation'!Q$450676&amp;":"&amp;'Green Validation'!Q$450677),'Green Validation'!Q$450678,FALSE))</f>
        <v>223</v>
      </c>
      <c r="R82" s="297">
        <f ca="1">+IF(ISERROR(HLOOKUP($B82,INDIRECT("'Monthly Resource Report'!"&amp;'Green Validation'!R$450676&amp;":"&amp;'Green Validation'!R$450677),'Green Validation'!R$450678,FALSE)),0,HLOOKUP($B82,INDIRECT("'Monthly Resource Report'!"&amp;'Green Validation'!R$450676&amp;":"&amp;'Green Validation'!R$450677),'Green Validation'!R$450678,FALSE))</f>
        <v>5.740000262094</v>
      </c>
      <c r="S82" s="317">
        <f ca="1">+IF(ISERROR(HLOOKUP($B82,INDIRECT("'Monthly Resource Report'!"&amp;'Green Validation'!S$450676&amp;":"&amp;'Green Validation'!S$450677),'Green Validation'!S$450678,FALSE)),0,HLOOKUP($B82,INDIRECT("'Monthly Resource Report'!"&amp;'Green Validation'!S$450676&amp;":"&amp;'Green Validation'!S$450677),'Green Validation'!S$450678,FALSE))</f>
        <v>0.20910414981713157</v>
      </c>
      <c r="T82" s="318">
        <f ca="1">+IF(ISERROR(HLOOKUP($B82,INDIRECT("'Monthly Resource Report'!"&amp;'Green Validation'!T$450676&amp;":"&amp;'Green Validation'!T$450677),'Green Validation'!T$450678,FALSE)),0,HLOOKUP($B82,INDIRECT("'Monthly Resource Report'!"&amp;'Green Validation'!T$450676&amp;":"&amp;'Green Validation'!T$450677),'Green Validation'!T$450678,FALSE))</f>
        <v>0.19017840016116286</v>
      </c>
    </row>
    <row r="83" spans="2:20" s="29" customFormat="1">
      <c r="B83" s="301">
        <v>43709</v>
      </c>
      <c r="C83" s="294">
        <v>231</v>
      </c>
      <c r="D83" s="297">
        <v>5.7398632861681316</v>
      </c>
      <c r="E83" s="299">
        <v>0.21</v>
      </c>
      <c r="F83" s="295">
        <v>0.19</v>
      </c>
      <c r="G83" s="294">
        <f ca="1">+IF(ISERROR(HLOOKUP($B83,INDIRECT("'Monthly Resource Report'!"&amp;'Green Validation'!G$450676&amp;":"&amp;'Green Validation'!G$450677),'Green Validation'!G$450678,FALSE)),0,HLOOKUP($B83,INDIRECT("'Monthly Resource Report'!"&amp;'Green Validation'!G$450676&amp;":"&amp;'Green Validation'!G$450677),'Green Validation'!G$450678,FALSE))</f>
        <v>231</v>
      </c>
      <c r="H83" s="297">
        <f ca="1">+IF(ISERROR(HLOOKUP($B83,INDIRECT("'Monthly Resource Report'!"&amp;'Green Validation'!H$450676&amp;":"&amp;'Green Validation'!H$450677),'Green Validation'!H$450678,FALSE)),0,HLOOKUP($B83,INDIRECT("'Monthly Resource Report'!"&amp;'Green Validation'!H$450676&amp;":"&amp;'Green Validation'!H$450677),'Green Validation'!H$450678,FALSE))</f>
        <v>5.7399922015172526</v>
      </c>
      <c r="I83" s="317">
        <f ca="1">+IF(ISERROR(HLOOKUP($B83,INDIRECT("'Monthly Resource Report'!"&amp;'Green Validation'!I$450676&amp;":"&amp;'Green Validation'!I$450677),'Green Validation'!I$450678,FALSE)),0,HLOOKUP($B83,INDIRECT("'Monthly Resource Report'!"&amp;'Green Validation'!I$450676&amp;":"&amp;'Green Validation'!I$450677),'Green Validation'!I$450678,FALSE))</f>
        <v>0.20865367748023494</v>
      </c>
      <c r="J83" s="318">
        <f ca="1">+IF(ISERROR(HLOOKUP($B83,INDIRECT("'Monthly Resource Report'!"&amp;'Green Validation'!J$450676&amp;":"&amp;'Green Validation'!J$450677),'Green Validation'!J$450678,FALSE)),0,HLOOKUP($B83,INDIRECT("'Monthly Resource Report'!"&amp;'Green Validation'!J$450676&amp;":"&amp;'Green Validation'!J$450677),'Green Validation'!J$450678,FALSE))</f>
        <v>0.1902526660899968</v>
      </c>
      <c r="L83" s="301">
        <v>43709</v>
      </c>
      <c r="M83" s="294">
        <v>223</v>
      </c>
      <c r="N83" s="297">
        <v>5.7398632861681316</v>
      </c>
      <c r="O83" s="299">
        <v>0.21</v>
      </c>
      <c r="P83" s="295">
        <v>0.19</v>
      </c>
      <c r="Q83" s="294">
        <f ca="1">+IF(ISERROR(HLOOKUP($B83,INDIRECT("'Monthly Resource Report'!"&amp;'Green Validation'!Q$450676&amp;":"&amp;'Green Validation'!Q$450677),'Green Validation'!Q$450678,FALSE)),0,HLOOKUP($B83,INDIRECT("'Monthly Resource Report'!"&amp;'Green Validation'!Q$450676&amp;":"&amp;'Green Validation'!Q$450677),'Green Validation'!Q$450678,FALSE))</f>
        <v>223</v>
      </c>
      <c r="R83" s="297">
        <f ca="1">+IF(ISERROR(HLOOKUP($B83,INDIRECT("'Monthly Resource Report'!"&amp;'Green Validation'!R$450676&amp;":"&amp;'Green Validation'!R$450677),'Green Validation'!R$450678,FALSE)),0,HLOOKUP($B83,INDIRECT("'Monthly Resource Report'!"&amp;'Green Validation'!R$450676&amp;":"&amp;'Green Validation'!R$450677),'Green Validation'!R$450678,FALSE))</f>
        <v>5.7399998951224918</v>
      </c>
      <c r="S83" s="317">
        <f ca="1">+IF(ISERROR(HLOOKUP($B83,INDIRECT("'Monthly Resource Report'!"&amp;'Green Validation'!S$450676&amp;":"&amp;'Green Validation'!S$450677),'Green Validation'!S$450678,FALSE)),0,HLOOKUP($B83,INDIRECT("'Monthly Resource Report'!"&amp;'Green Validation'!S$450676&amp;":"&amp;'Green Validation'!S$450677),'Green Validation'!S$450678,FALSE))</f>
        <v>0.20876084322301472</v>
      </c>
      <c r="T83" s="318">
        <f ca="1">+IF(ISERROR(HLOOKUP($B83,INDIRECT("'Monthly Resource Report'!"&amp;'Green Validation'!T$450676&amp;":"&amp;'Green Validation'!T$450677),'Green Validation'!T$450678,FALSE)),0,HLOOKUP($B83,INDIRECT("'Monthly Resource Report'!"&amp;'Green Validation'!T$450676&amp;":"&amp;'Green Validation'!T$450677),'Green Validation'!T$450678,FALSE))</f>
        <v>0.19027907287049262</v>
      </c>
    </row>
    <row r="84" spans="2:20" s="29" customFormat="1">
      <c r="B84" s="301">
        <v>43739</v>
      </c>
      <c r="C84" s="294">
        <v>231</v>
      </c>
      <c r="D84" s="297">
        <v>5.7398632861681316</v>
      </c>
      <c r="E84" s="299">
        <v>0.22500000000000001</v>
      </c>
      <c r="F84" s="295">
        <v>0.19</v>
      </c>
      <c r="G84" s="294">
        <f ca="1">+IF(ISERROR(HLOOKUP($B84,INDIRECT("'Monthly Resource Report'!"&amp;'Green Validation'!G$450676&amp;":"&amp;'Green Validation'!G$450677),'Green Validation'!G$450678,FALSE)),0,HLOOKUP($B84,INDIRECT("'Monthly Resource Report'!"&amp;'Green Validation'!G$450676&amp;":"&amp;'Green Validation'!G$450677),'Green Validation'!G$450678,FALSE))</f>
        <v>231</v>
      </c>
      <c r="H84" s="297">
        <f ca="1">+IF(ISERROR(HLOOKUP($B84,INDIRECT("'Monthly Resource Report'!"&amp;'Green Validation'!H$450676&amp;":"&amp;'Green Validation'!H$450677),'Green Validation'!H$450678,FALSE)),0,HLOOKUP($B84,INDIRECT("'Monthly Resource Report'!"&amp;'Green Validation'!H$450676&amp;":"&amp;'Green Validation'!H$450677),'Green Validation'!H$450678,FALSE))</f>
        <v>5.7399936862647563</v>
      </c>
      <c r="I84" s="317">
        <f ca="1">+IF(ISERROR(HLOOKUP($B84,INDIRECT("'Monthly Resource Report'!"&amp;'Green Validation'!I$450676&amp;":"&amp;'Green Validation'!I$450677),'Green Validation'!I$450678,FALSE)),0,HLOOKUP($B84,INDIRECT("'Monthly Resource Report'!"&amp;'Green Validation'!I$450676&amp;":"&amp;'Green Validation'!I$450677),'Green Validation'!I$450678,FALSE))</f>
        <v>0.22387455947104512</v>
      </c>
      <c r="J84" s="318">
        <f ca="1">+IF(ISERROR(HLOOKUP($B84,INDIRECT("'Monthly Resource Report'!"&amp;'Green Validation'!J$450676&amp;":"&amp;'Green Validation'!J$450677),'Green Validation'!J$450678,FALSE)),0,HLOOKUP($B84,INDIRECT("'Monthly Resource Report'!"&amp;'Green Validation'!J$450676&amp;":"&amp;'Green Validation'!J$450677),'Green Validation'!J$450678,FALSE))</f>
        <v>0.19036089179648508</v>
      </c>
      <c r="L84" s="301">
        <v>43739</v>
      </c>
      <c r="M84" s="294">
        <v>223</v>
      </c>
      <c r="N84" s="297">
        <v>5.7398632861681316</v>
      </c>
      <c r="O84" s="299">
        <v>0.22500000000000001</v>
      </c>
      <c r="P84" s="295">
        <v>0.19</v>
      </c>
      <c r="Q84" s="294">
        <f ca="1">+IF(ISERROR(HLOOKUP($B84,INDIRECT("'Monthly Resource Report'!"&amp;'Green Validation'!Q$450676&amp;":"&amp;'Green Validation'!Q$450677),'Green Validation'!Q$450678,FALSE)),0,HLOOKUP($B84,INDIRECT("'Monthly Resource Report'!"&amp;'Green Validation'!Q$450676&amp;":"&amp;'Green Validation'!Q$450677),'Green Validation'!Q$450678,FALSE))</f>
        <v>223</v>
      </c>
      <c r="R84" s="297">
        <f ca="1">+IF(ISERROR(HLOOKUP($B84,INDIRECT("'Monthly Resource Report'!"&amp;'Green Validation'!R$450676&amp;":"&amp;'Green Validation'!R$450677),'Green Validation'!R$450678,FALSE)),0,HLOOKUP($B84,INDIRECT("'Monthly Resource Report'!"&amp;'Green Validation'!R$450676&amp;":"&amp;'Green Validation'!R$450677),'Green Validation'!R$450678,FALSE))</f>
        <v>5.7400005957700326</v>
      </c>
      <c r="S84" s="317">
        <f ca="1">+IF(ISERROR(HLOOKUP($B84,INDIRECT("'Monthly Resource Report'!"&amp;'Green Validation'!S$450676&amp;":"&amp;'Green Validation'!S$450677),'Green Validation'!S$450678,FALSE)),0,HLOOKUP($B84,INDIRECT("'Monthly Resource Report'!"&amp;'Green Validation'!S$450676&amp;":"&amp;'Green Validation'!S$450677),'Green Validation'!S$450678,FALSE))</f>
        <v>0.22399726524201224</v>
      </c>
      <c r="T84" s="318">
        <f ca="1">+IF(ISERROR(HLOOKUP($B84,INDIRECT("'Monthly Resource Report'!"&amp;'Green Validation'!T$450676&amp;":"&amp;'Green Validation'!T$450677),'Green Validation'!T$450678,FALSE)),0,HLOOKUP($B84,INDIRECT("'Monthly Resource Report'!"&amp;'Green Validation'!T$450676&amp;":"&amp;'Green Validation'!T$450677),'Green Validation'!T$450678,FALSE))</f>
        <v>0.19018005767074012</v>
      </c>
    </row>
    <row r="85" spans="2:20" s="29" customFormat="1">
      <c r="B85" s="301">
        <v>43770</v>
      </c>
      <c r="C85" s="294">
        <v>231</v>
      </c>
      <c r="D85" s="297">
        <v>5.7398632861681316</v>
      </c>
      <c r="E85" s="299">
        <v>0.22500000000000001</v>
      </c>
      <c r="F85" s="295">
        <v>0.19</v>
      </c>
      <c r="G85" s="294">
        <f ca="1">+IF(ISERROR(HLOOKUP($B85,INDIRECT("'Monthly Resource Report'!"&amp;'Green Validation'!G$450676&amp;":"&amp;'Green Validation'!G$450677),'Green Validation'!G$450678,FALSE)),0,HLOOKUP($B85,INDIRECT("'Monthly Resource Report'!"&amp;'Green Validation'!G$450676&amp;":"&amp;'Green Validation'!G$450677),'Green Validation'!G$450678,FALSE))</f>
        <v>231</v>
      </c>
      <c r="H85" s="297">
        <f ca="1">+IF(ISERROR(HLOOKUP($B85,INDIRECT("'Monthly Resource Report'!"&amp;'Green Validation'!H$450676&amp;":"&amp;'Green Validation'!H$450677),'Green Validation'!H$450678,FALSE)),0,HLOOKUP($B85,INDIRECT("'Monthly Resource Report'!"&amp;'Green Validation'!H$450676&amp;":"&amp;'Green Validation'!H$450677),'Green Validation'!H$450678,FALSE))</f>
        <v>5.7399936617689429</v>
      </c>
      <c r="I85" s="317">
        <f ca="1">+IF(ISERROR(HLOOKUP($B85,INDIRECT("'Monthly Resource Report'!"&amp;'Green Validation'!I$450676&amp;":"&amp;'Green Validation'!I$450677),'Green Validation'!I$450678,FALSE)),0,HLOOKUP($B85,INDIRECT("'Monthly Resource Report'!"&amp;'Green Validation'!I$450676&amp;":"&amp;'Green Validation'!I$450677),'Green Validation'!I$450678,FALSE))</f>
        <v>0.22426362829272334</v>
      </c>
      <c r="J85" s="318">
        <f ca="1">+IF(ISERROR(HLOOKUP($B85,INDIRECT("'Monthly Resource Report'!"&amp;'Green Validation'!J$450676&amp;":"&amp;'Green Validation'!J$450677),'Green Validation'!J$450678,FALSE)),0,HLOOKUP($B85,INDIRECT("'Monthly Resource Report'!"&amp;'Green Validation'!J$450676&amp;":"&amp;'Green Validation'!J$450677),'Green Validation'!J$450678,FALSE))</f>
        <v>0.19024420438403961</v>
      </c>
      <c r="L85" s="301">
        <v>43770</v>
      </c>
      <c r="M85" s="294">
        <v>223</v>
      </c>
      <c r="N85" s="297">
        <v>5.7398632861681316</v>
      </c>
      <c r="O85" s="299">
        <v>0.22500000000000001</v>
      </c>
      <c r="P85" s="295">
        <v>0.19</v>
      </c>
      <c r="Q85" s="294">
        <f ca="1">+IF(ISERROR(HLOOKUP($B85,INDIRECT("'Monthly Resource Report'!"&amp;'Green Validation'!Q$450676&amp;":"&amp;'Green Validation'!Q$450677),'Green Validation'!Q$450678,FALSE)),0,HLOOKUP($B85,INDIRECT("'Monthly Resource Report'!"&amp;'Green Validation'!Q$450676&amp;":"&amp;'Green Validation'!Q$450677),'Green Validation'!Q$450678,FALSE))</f>
        <v>223</v>
      </c>
      <c r="R85" s="297">
        <f ca="1">+IF(ISERROR(HLOOKUP($B85,INDIRECT("'Monthly Resource Report'!"&amp;'Green Validation'!R$450676&amp;":"&amp;'Green Validation'!R$450677),'Green Validation'!R$450678,FALSE)),0,HLOOKUP($B85,INDIRECT("'Monthly Resource Report'!"&amp;'Green Validation'!R$450676&amp;":"&amp;'Green Validation'!R$450677),'Green Validation'!R$450678,FALSE))</f>
        <v>5.7400005310709705</v>
      </c>
      <c r="S85" s="317">
        <f ca="1">+IF(ISERROR(HLOOKUP($B85,INDIRECT("'Monthly Resource Report'!"&amp;'Green Validation'!S$450676&amp;":"&amp;'Green Validation'!S$450677),'Green Validation'!S$450678,FALSE)),0,HLOOKUP($B85,INDIRECT("'Monthly Resource Report'!"&amp;'Green Validation'!S$450676&amp;":"&amp;'Green Validation'!S$450677),'Green Validation'!S$450678,FALSE))</f>
        <v>0.22438722728535268</v>
      </c>
      <c r="T85" s="318">
        <f ca="1">+IF(ISERROR(HLOOKUP($B85,INDIRECT("'Monthly Resource Report'!"&amp;'Green Validation'!T$450676&amp;":"&amp;'Green Validation'!T$450677),'Green Validation'!T$450678,FALSE)),0,HLOOKUP($B85,INDIRECT("'Monthly Resource Report'!"&amp;'Green Validation'!T$450676&amp;":"&amp;'Green Validation'!T$450677),'Green Validation'!T$450678,FALSE))</f>
        <v>0.19025957350914247</v>
      </c>
    </row>
    <row r="86" spans="2:20" s="29" customFormat="1">
      <c r="B86" s="301">
        <v>43800</v>
      </c>
      <c r="C86" s="294">
        <v>231</v>
      </c>
      <c r="D86" s="297">
        <v>5.7398632861681316</v>
      </c>
      <c r="E86" s="299">
        <v>0.22500000000000001</v>
      </c>
      <c r="F86" s="295">
        <v>0.19</v>
      </c>
      <c r="G86" s="294">
        <f ca="1">+IF(ISERROR(HLOOKUP($B86,INDIRECT("'Monthly Resource Report'!"&amp;'Green Validation'!G$450676&amp;":"&amp;'Green Validation'!G$450677),'Green Validation'!G$450678,FALSE)),0,HLOOKUP($B86,INDIRECT("'Monthly Resource Report'!"&amp;'Green Validation'!G$450676&amp;":"&amp;'Green Validation'!G$450677),'Green Validation'!G$450678,FALSE))</f>
        <v>231</v>
      </c>
      <c r="H86" s="297">
        <f ca="1">+IF(ISERROR(HLOOKUP($B86,INDIRECT("'Monthly Resource Report'!"&amp;'Green Validation'!H$450676&amp;":"&amp;'Green Validation'!H$450677),'Green Validation'!H$450678,FALSE)),0,HLOOKUP($B86,INDIRECT("'Monthly Resource Report'!"&amp;'Green Validation'!H$450676&amp;":"&amp;'Green Validation'!H$450677),'Green Validation'!H$450678,FALSE))</f>
        <v>5.7399936965831779</v>
      </c>
      <c r="I86" s="317">
        <f ca="1">+IF(ISERROR(HLOOKUP($B86,INDIRECT("'Monthly Resource Report'!"&amp;'Green Validation'!I$450676&amp;":"&amp;'Green Validation'!I$450677),'Green Validation'!I$450678,FALSE)),0,HLOOKUP($B86,INDIRECT("'Monthly Resource Report'!"&amp;'Green Validation'!I$450676&amp;":"&amp;'Green Validation'!I$450677),'Green Validation'!I$450678,FALSE))</f>
        <v>0.2243485972295079</v>
      </c>
      <c r="J86" s="318">
        <f ca="1">+IF(ISERROR(HLOOKUP($B86,INDIRECT("'Monthly Resource Report'!"&amp;'Green Validation'!J$450676&amp;":"&amp;'Green Validation'!J$450677),'Green Validation'!J$450678,FALSE)),0,HLOOKUP($B86,INDIRECT("'Monthly Resource Report'!"&amp;'Green Validation'!J$450676&amp;":"&amp;'Green Validation'!J$450677),'Green Validation'!J$450678,FALSE))</f>
        <v>0.19034645179360524</v>
      </c>
      <c r="L86" s="301">
        <v>43800</v>
      </c>
      <c r="M86" s="294">
        <v>223</v>
      </c>
      <c r="N86" s="297">
        <v>5.7398632861681316</v>
      </c>
      <c r="O86" s="299">
        <v>0.22500000000000001</v>
      </c>
      <c r="P86" s="295">
        <v>0.19</v>
      </c>
      <c r="Q86" s="294">
        <f ca="1">+IF(ISERROR(HLOOKUP($B86,INDIRECT("'Monthly Resource Report'!"&amp;'Green Validation'!Q$450676&amp;":"&amp;'Green Validation'!Q$450677),'Green Validation'!Q$450678,FALSE)),0,HLOOKUP($B86,INDIRECT("'Monthly Resource Report'!"&amp;'Green Validation'!Q$450676&amp;":"&amp;'Green Validation'!Q$450677),'Green Validation'!Q$450678,FALSE))</f>
        <v>223</v>
      </c>
      <c r="R86" s="297">
        <f ca="1">+IF(ISERROR(HLOOKUP($B86,INDIRECT("'Monthly Resource Report'!"&amp;'Green Validation'!R$450676&amp;":"&amp;'Green Validation'!R$450677),'Green Validation'!R$450678,FALSE)),0,HLOOKUP($B86,INDIRECT("'Monthly Resource Report'!"&amp;'Green Validation'!R$450676&amp;":"&amp;'Green Validation'!R$450677),'Green Validation'!R$450678,FALSE))</f>
        <v>5.7399989789992913</v>
      </c>
      <c r="S86" s="317">
        <f ca="1">+IF(ISERROR(HLOOKUP($B86,INDIRECT("'Monthly Resource Report'!"&amp;'Green Validation'!S$450676&amp;":"&amp;'Green Validation'!S$450677),'Green Validation'!S$450678,FALSE)),0,HLOOKUP($B86,INDIRECT("'Monthly Resource Report'!"&amp;'Green Validation'!S$450676&amp;":"&amp;'Green Validation'!S$450677),'Green Validation'!S$450678,FALSE))</f>
        <v>0.22451400011906028</v>
      </c>
      <c r="T86" s="318">
        <f ca="1">+IF(ISERROR(HLOOKUP($B86,INDIRECT("'Monthly Resource Report'!"&amp;'Green Validation'!T$450676&amp;":"&amp;'Green Validation'!T$450677),'Green Validation'!T$450678,FALSE)),0,HLOOKUP($B86,INDIRECT("'Monthly Resource Report'!"&amp;'Green Validation'!T$450676&amp;":"&amp;'Green Validation'!T$450677),'Green Validation'!T$450678,FALSE))</f>
        <v>0.19024989397885989</v>
      </c>
    </row>
    <row r="87" spans="2:20" s="29" customFormat="1">
      <c r="B87" s="301">
        <v>43831</v>
      </c>
      <c r="C87" s="294">
        <v>231</v>
      </c>
      <c r="D87" s="297">
        <v>5.8919696632515866</v>
      </c>
      <c r="E87" s="299">
        <v>0.22500000000000001</v>
      </c>
      <c r="F87" s="295">
        <v>0.19</v>
      </c>
      <c r="G87" s="294">
        <f ca="1">+IF(ISERROR(HLOOKUP($B87,INDIRECT("'Monthly Resource Report'!"&amp;'Green Validation'!G$450676&amp;":"&amp;'Green Validation'!G$450677),'Green Validation'!G$450678,FALSE)),0,HLOOKUP($B87,INDIRECT("'Monthly Resource Report'!"&amp;'Green Validation'!G$450676&amp;":"&amp;'Green Validation'!G$450677),'Green Validation'!G$450678,FALSE))</f>
        <v>231</v>
      </c>
      <c r="H87" s="297">
        <f ca="1">+IF(ISERROR(HLOOKUP($B87,INDIRECT("'Monthly Resource Report'!"&amp;'Green Validation'!H$450676&amp;":"&amp;'Green Validation'!H$450677),'Green Validation'!H$450678,FALSE)),0,HLOOKUP($B87,INDIRECT("'Monthly Resource Report'!"&amp;'Green Validation'!H$450676&amp;":"&amp;'Green Validation'!H$450677),'Green Validation'!H$450678,FALSE))</f>
        <v>5.8919970093686107</v>
      </c>
      <c r="I87" s="317">
        <f ca="1">+IF(ISERROR(HLOOKUP($B87,INDIRECT("'Monthly Resource Report'!"&amp;'Green Validation'!I$450676&amp;":"&amp;'Green Validation'!I$450677),'Green Validation'!I$450678,FALSE)),0,HLOOKUP($B87,INDIRECT("'Monthly Resource Report'!"&amp;'Green Validation'!I$450676&amp;":"&amp;'Green Validation'!I$450677),'Green Validation'!I$450678,FALSE))</f>
        <v>0.22461164935309419</v>
      </c>
      <c r="J87" s="318">
        <f ca="1">+IF(ISERROR(HLOOKUP($B87,INDIRECT("'Monthly Resource Report'!"&amp;'Green Validation'!J$450676&amp;":"&amp;'Green Validation'!J$450677),'Green Validation'!J$450678,FALSE)),0,HLOOKUP($B87,INDIRECT("'Monthly Resource Report'!"&amp;'Green Validation'!J$450676&amp;":"&amp;'Green Validation'!J$450677),'Green Validation'!J$450678,FALSE))</f>
        <v>0.19034317219761115</v>
      </c>
      <c r="L87" s="301">
        <v>43831</v>
      </c>
      <c r="M87" s="294">
        <v>223</v>
      </c>
      <c r="N87" s="297">
        <v>5.8919696632515866</v>
      </c>
      <c r="O87" s="299">
        <v>0.22500000000000001</v>
      </c>
      <c r="P87" s="295">
        <v>0.19</v>
      </c>
      <c r="Q87" s="294">
        <f ca="1">+IF(ISERROR(HLOOKUP($B87,INDIRECT("'Monthly Resource Report'!"&amp;'Green Validation'!Q$450676&amp;":"&amp;'Green Validation'!Q$450677),'Green Validation'!Q$450678,FALSE)),0,HLOOKUP($B87,INDIRECT("'Monthly Resource Report'!"&amp;'Green Validation'!Q$450676&amp;":"&amp;'Green Validation'!Q$450677),'Green Validation'!Q$450678,FALSE))</f>
        <v>223</v>
      </c>
      <c r="R87" s="297">
        <f ca="1">+IF(ISERROR(HLOOKUP($B87,INDIRECT("'Monthly Resource Report'!"&amp;'Green Validation'!R$450676&amp;":"&amp;'Green Validation'!R$450677),'Green Validation'!R$450678,FALSE)),0,HLOOKUP($B87,INDIRECT("'Monthly Resource Report'!"&amp;'Green Validation'!R$450676&amp;":"&amp;'Green Validation'!R$450677),'Green Validation'!R$450678,FALSE))</f>
        <v>5.8920017562035687</v>
      </c>
      <c r="S87" s="317">
        <f ca="1">+IF(ISERROR(HLOOKUP($B87,INDIRECT("'Monthly Resource Report'!"&amp;'Green Validation'!S$450676&amp;":"&amp;'Green Validation'!S$450677),'Green Validation'!S$450678,FALSE)),0,HLOOKUP($B87,INDIRECT("'Monthly Resource Report'!"&amp;'Green Validation'!S$450676&amp;":"&amp;'Green Validation'!S$450677),'Green Validation'!S$450678,FALSE))</f>
        <v>0.22467190350430449</v>
      </c>
      <c r="T87" s="318">
        <f ca="1">+IF(ISERROR(HLOOKUP($B87,INDIRECT("'Monthly Resource Report'!"&amp;'Green Validation'!T$450676&amp;":"&amp;'Green Validation'!T$450677),'Green Validation'!T$450678,FALSE)),0,HLOOKUP($B87,INDIRECT("'Monthly Resource Report'!"&amp;'Green Validation'!T$450676&amp;":"&amp;'Green Validation'!T$450677),'Green Validation'!T$450678,FALSE))</f>
        <v>0.1901681423005617</v>
      </c>
    </row>
    <row r="88" spans="2:20" s="29" customFormat="1">
      <c r="B88" s="301">
        <v>43862</v>
      </c>
      <c r="C88" s="294">
        <v>231</v>
      </c>
      <c r="D88" s="297">
        <v>5.8919696632515866</v>
      </c>
      <c r="E88" s="299">
        <v>0.22500000000000001</v>
      </c>
      <c r="F88" s="295">
        <v>0.19</v>
      </c>
      <c r="G88" s="294">
        <f ca="1">+IF(ISERROR(HLOOKUP($B88,INDIRECT("'Monthly Resource Report'!"&amp;'Green Validation'!G$450676&amp;":"&amp;'Green Validation'!G$450677),'Green Validation'!G$450678,FALSE)),0,HLOOKUP($B88,INDIRECT("'Monthly Resource Report'!"&amp;'Green Validation'!G$450676&amp;":"&amp;'Green Validation'!G$450677),'Green Validation'!G$450678,FALSE))</f>
        <v>231</v>
      </c>
      <c r="H88" s="297">
        <f ca="1">+IF(ISERROR(HLOOKUP($B88,INDIRECT("'Monthly Resource Report'!"&amp;'Green Validation'!H$450676&amp;":"&amp;'Green Validation'!H$450677),'Green Validation'!H$450678,FALSE)),0,HLOOKUP($B88,INDIRECT("'Monthly Resource Report'!"&amp;'Green Validation'!H$450676&amp;":"&amp;'Green Validation'!H$450677),'Green Validation'!H$450678,FALSE))</f>
        <v>5.8919973272657398</v>
      </c>
      <c r="I88" s="317">
        <f ca="1">+IF(ISERROR(HLOOKUP($B88,INDIRECT("'Monthly Resource Report'!"&amp;'Green Validation'!I$450676&amp;":"&amp;'Green Validation'!I$450677),'Green Validation'!I$450678,FALSE)),0,HLOOKUP($B88,INDIRECT("'Monthly Resource Report'!"&amp;'Green Validation'!I$450676&amp;":"&amp;'Green Validation'!I$450677),'Green Validation'!I$450678,FALSE))</f>
        <v>0.2246356948270305</v>
      </c>
      <c r="J88" s="318">
        <f ca="1">+IF(ISERROR(HLOOKUP($B88,INDIRECT("'Monthly Resource Report'!"&amp;'Green Validation'!J$450676&amp;":"&amp;'Green Validation'!J$450677),'Green Validation'!J$450678,FALSE)),0,HLOOKUP($B88,INDIRECT("'Monthly Resource Report'!"&amp;'Green Validation'!J$450676&amp;":"&amp;'Green Validation'!J$450677),'Green Validation'!J$450678,FALSE))</f>
        <v>0.19023999735351518</v>
      </c>
      <c r="L88" s="301">
        <v>43862</v>
      </c>
      <c r="M88" s="294">
        <v>223</v>
      </c>
      <c r="N88" s="297">
        <v>5.8919696632515866</v>
      </c>
      <c r="O88" s="299">
        <v>0.22500000000000001</v>
      </c>
      <c r="P88" s="295">
        <v>0.19</v>
      </c>
      <c r="Q88" s="294">
        <f ca="1">+IF(ISERROR(HLOOKUP($B88,INDIRECT("'Monthly Resource Report'!"&amp;'Green Validation'!Q$450676&amp;":"&amp;'Green Validation'!Q$450677),'Green Validation'!Q$450678,FALSE)),0,HLOOKUP($B88,INDIRECT("'Monthly Resource Report'!"&amp;'Green Validation'!Q$450676&amp;":"&amp;'Green Validation'!Q$450677),'Green Validation'!Q$450678,FALSE))</f>
        <v>223</v>
      </c>
      <c r="R88" s="297">
        <f ca="1">+IF(ISERROR(HLOOKUP($B88,INDIRECT("'Monthly Resource Report'!"&amp;'Green Validation'!R$450676&amp;":"&amp;'Green Validation'!R$450677),'Green Validation'!R$450678,FALSE)),0,HLOOKUP($B88,INDIRECT("'Monthly Resource Report'!"&amp;'Green Validation'!R$450676&amp;":"&amp;'Green Validation'!R$450677),'Green Validation'!R$450678,FALSE))</f>
        <v>5.8920023170496236</v>
      </c>
      <c r="S88" s="317">
        <f ca="1">+IF(ISERROR(HLOOKUP($B88,INDIRECT("'Monthly Resource Report'!"&amp;'Green Validation'!S$450676&amp;":"&amp;'Green Validation'!S$450677),'Green Validation'!S$450678,FALSE)),0,HLOOKUP($B88,INDIRECT("'Monthly Resource Report'!"&amp;'Green Validation'!S$450676&amp;":"&amp;'Green Validation'!S$450677),'Green Validation'!S$450678,FALSE))</f>
        <v>0.22468137577033448</v>
      </c>
      <c r="T88" s="318">
        <f ca="1">+IF(ISERROR(HLOOKUP($B88,INDIRECT("'Monthly Resource Report'!"&amp;'Green Validation'!T$450676&amp;":"&amp;'Green Validation'!T$450677),'Green Validation'!T$450678,FALSE)),0,HLOOKUP($B88,INDIRECT("'Monthly Resource Report'!"&amp;'Green Validation'!T$450676&amp;":"&amp;'Green Validation'!T$450677),'Green Validation'!T$450678,FALSE))</f>
        <v>0.19018534051321193</v>
      </c>
    </row>
    <row r="89" spans="2:20" s="29" customFormat="1">
      <c r="B89" s="301">
        <v>43891</v>
      </c>
      <c r="C89" s="294">
        <v>231</v>
      </c>
      <c r="D89" s="297">
        <v>5.8919696632515866</v>
      </c>
      <c r="E89" s="299">
        <v>0.22500000000000001</v>
      </c>
      <c r="F89" s="295">
        <v>0.19</v>
      </c>
      <c r="G89" s="294">
        <f ca="1">+IF(ISERROR(HLOOKUP($B89,INDIRECT("'Monthly Resource Report'!"&amp;'Green Validation'!G$450676&amp;":"&amp;'Green Validation'!G$450677),'Green Validation'!G$450678,FALSE)),0,HLOOKUP($B89,INDIRECT("'Monthly Resource Report'!"&amp;'Green Validation'!G$450676&amp;":"&amp;'Green Validation'!G$450677),'Green Validation'!G$450678,FALSE))</f>
        <v>231</v>
      </c>
      <c r="H89" s="297">
        <f ca="1">+IF(ISERROR(HLOOKUP($B89,INDIRECT("'Monthly Resource Report'!"&amp;'Green Validation'!H$450676&amp;":"&amp;'Green Validation'!H$450677),'Green Validation'!H$450678,FALSE)),0,HLOOKUP($B89,INDIRECT("'Monthly Resource Report'!"&amp;'Green Validation'!H$450676&amp;":"&amp;'Green Validation'!H$450677),'Green Validation'!H$450678,FALSE))</f>
        <v>5.8919968541314098</v>
      </c>
      <c r="I89" s="317">
        <f ca="1">+IF(ISERROR(HLOOKUP($B89,INDIRECT("'Monthly Resource Report'!"&amp;'Green Validation'!I$450676&amp;":"&amp;'Green Validation'!I$450677),'Green Validation'!I$450678,FALSE)),0,HLOOKUP($B89,INDIRECT("'Monthly Resource Report'!"&amp;'Green Validation'!I$450676&amp;":"&amp;'Green Validation'!I$450677),'Green Validation'!I$450678,FALSE))</f>
        <v>0.22462210523422169</v>
      </c>
      <c r="J89" s="318">
        <f ca="1">+IF(ISERROR(HLOOKUP($B89,INDIRECT("'Monthly Resource Report'!"&amp;'Green Validation'!J$450676&amp;":"&amp;'Green Validation'!J$450677),'Green Validation'!J$450678,FALSE)),0,HLOOKUP($B89,INDIRECT("'Monthly Resource Report'!"&amp;'Green Validation'!J$450676&amp;":"&amp;'Green Validation'!J$450677),'Green Validation'!J$450678,FALSE))</f>
        <v>0.19025875557283153</v>
      </c>
      <c r="L89" s="301">
        <v>43891</v>
      </c>
      <c r="M89" s="294">
        <v>223</v>
      </c>
      <c r="N89" s="297">
        <v>5.8919696632515866</v>
      </c>
      <c r="O89" s="299">
        <v>0.22500000000000001</v>
      </c>
      <c r="P89" s="295">
        <v>0.19</v>
      </c>
      <c r="Q89" s="294">
        <f ca="1">+IF(ISERROR(HLOOKUP($B89,INDIRECT("'Monthly Resource Report'!"&amp;'Green Validation'!Q$450676&amp;":"&amp;'Green Validation'!Q$450677),'Green Validation'!Q$450678,FALSE)),0,HLOOKUP($B89,INDIRECT("'Monthly Resource Report'!"&amp;'Green Validation'!Q$450676&amp;":"&amp;'Green Validation'!Q$450677),'Green Validation'!Q$450678,FALSE))</f>
        <v>223</v>
      </c>
      <c r="R89" s="297">
        <f ca="1">+IF(ISERROR(HLOOKUP($B89,INDIRECT("'Monthly Resource Report'!"&amp;'Green Validation'!R$450676&amp;":"&amp;'Green Validation'!R$450677),'Green Validation'!R$450678,FALSE)),0,HLOOKUP($B89,INDIRECT("'Monthly Resource Report'!"&amp;'Green Validation'!R$450676&amp;":"&amp;'Green Validation'!R$450677),'Green Validation'!R$450678,FALSE))</f>
        <v>5.8920032501672877</v>
      </c>
      <c r="S89" s="317">
        <f ca="1">+IF(ISERROR(HLOOKUP($B89,INDIRECT("'Monthly Resource Report'!"&amp;'Green Validation'!S$450676&amp;":"&amp;'Green Validation'!S$450677),'Green Validation'!S$450678,FALSE)),0,HLOOKUP($B89,INDIRECT("'Monthly Resource Report'!"&amp;'Green Validation'!S$450676&amp;":"&amp;'Green Validation'!S$450677),'Green Validation'!S$450678,FALSE))</f>
        <v>0.2246512702145616</v>
      </c>
      <c r="T89" s="318">
        <f ca="1">+IF(ISERROR(HLOOKUP($B89,INDIRECT("'Monthly Resource Report'!"&amp;'Green Validation'!T$450676&amp;":"&amp;'Green Validation'!T$450677),'Green Validation'!T$450678,FALSE)),0,HLOOKUP($B89,INDIRECT("'Monthly Resource Report'!"&amp;'Green Validation'!T$450676&amp;":"&amp;'Green Validation'!T$450677),'Green Validation'!T$450678,FALSE))</f>
        <v>0.19017266899758434</v>
      </c>
    </row>
    <row r="90" spans="2:20" s="29" customFormat="1">
      <c r="B90" s="301">
        <v>43922</v>
      </c>
      <c r="C90" s="294">
        <v>231</v>
      </c>
      <c r="D90" s="297">
        <v>5.8919696632515866</v>
      </c>
      <c r="E90" s="299">
        <v>0.22500000000000001</v>
      </c>
      <c r="F90" s="295">
        <v>0.19</v>
      </c>
      <c r="G90" s="294">
        <f ca="1">+IF(ISERROR(HLOOKUP($B90,INDIRECT("'Monthly Resource Report'!"&amp;'Green Validation'!G$450676&amp;":"&amp;'Green Validation'!G$450677),'Green Validation'!G$450678,FALSE)),0,HLOOKUP($B90,INDIRECT("'Monthly Resource Report'!"&amp;'Green Validation'!G$450676&amp;":"&amp;'Green Validation'!G$450677),'Green Validation'!G$450678,FALSE))</f>
        <v>231</v>
      </c>
      <c r="H90" s="297">
        <f ca="1">+IF(ISERROR(HLOOKUP($B90,INDIRECT("'Monthly Resource Report'!"&amp;'Green Validation'!H$450676&amp;":"&amp;'Green Validation'!H$450677),'Green Validation'!H$450678,FALSE)),0,HLOOKUP($B90,INDIRECT("'Monthly Resource Report'!"&amp;'Green Validation'!H$450676&amp;":"&amp;'Green Validation'!H$450677),'Green Validation'!H$450678,FALSE))</f>
        <v>5.8919973107313899</v>
      </c>
      <c r="I90" s="317">
        <f ca="1">+IF(ISERROR(HLOOKUP($B90,INDIRECT("'Monthly Resource Report'!"&amp;'Green Validation'!I$450676&amp;":"&amp;'Green Validation'!I$450677),'Green Validation'!I$450678,FALSE)),0,HLOOKUP($B90,INDIRECT("'Monthly Resource Report'!"&amp;'Green Validation'!I$450676&amp;":"&amp;'Green Validation'!I$450677),'Green Validation'!I$450678,FALSE))</f>
        <v>0.2239866528456031</v>
      </c>
      <c r="J90" s="318">
        <f ca="1">+IF(ISERROR(HLOOKUP($B90,INDIRECT("'Monthly Resource Report'!"&amp;'Green Validation'!J$450676&amp;":"&amp;'Green Validation'!J$450677),'Green Validation'!J$450678,FALSE)),0,HLOOKUP($B90,INDIRECT("'Monthly Resource Report'!"&amp;'Green Validation'!J$450676&amp;":"&amp;'Green Validation'!J$450677),'Green Validation'!J$450678,FALSE))</f>
        <v>0.19073906517881919</v>
      </c>
      <c r="L90" s="301">
        <v>43922</v>
      </c>
      <c r="M90" s="294">
        <v>223</v>
      </c>
      <c r="N90" s="297">
        <v>5.8919696632515866</v>
      </c>
      <c r="O90" s="299">
        <v>0.22500000000000001</v>
      </c>
      <c r="P90" s="295">
        <v>0.19</v>
      </c>
      <c r="Q90" s="294">
        <f ca="1">+IF(ISERROR(HLOOKUP($B90,INDIRECT("'Monthly Resource Report'!"&amp;'Green Validation'!Q$450676&amp;":"&amp;'Green Validation'!Q$450677),'Green Validation'!Q$450678,FALSE)),0,HLOOKUP($B90,INDIRECT("'Monthly Resource Report'!"&amp;'Green Validation'!Q$450676&amp;":"&amp;'Green Validation'!Q$450677),'Green Validation'!Q$450678,FALSE))</f>
        <v>223</v>
      </c>
      <c r="R90" s="297">
        <f ca="1">+IF(ISERROR(HLOOKUP($B90,INDIRECT("'Monthly Resource Report'!"&amp;'Green Validation'!R$450676&amp;":"&amp;'Green Validation'!R$450677),'Green Validation'!R$450678,FALSE)),0,HLOOKUP($B90,INDIRECT("'Monthly Resource Report'!"&amp;'Green Validation'!R$450676&amp;":"&amp;'Green Validation'!R$450677),'Green Validation'!R$450678,FALSE))</f>
        <v>5.8920007659848945</v>
      </c>
      <c r="S90" s="317">
        <f ca="1">+IF(ISERROR(HLOOKUP($B90,INDIRECT("'Monthly Resource Report'!"&amp;'Green Validation'!S$450676&amp;":"&amp;'Green Validation'!S$450677),'Green Validation'!S$450678,FALSE)),0,HLOOKUP($B90,INDIRECT("'Monthly Resource Report'!"&amp;'Green Validation'!S$450676&amp;":"&amp;'Green Validation'!S$450677),'Green Validation'!S$450678,FALSE))</f>
        <v>0.22429014846867784</v>
      </c>
      <c r="T90" s="318">
        <f ca="1">+IF(ISERROR(HLOOKUP($B90,INDIRECT("'Monthly Resource Report'!"&amp;'Green Validation'!T$450676&amp;":"&amp;'Green Validation'!T$450677),'Green Validation'!T$450678,FALSE)),0,HLOOKUP($B90,INDIRECT("'Monthly Resource Report'!"&amp;'Green Validation'!T$450676&amp;":"&amp;'Green Validation'!T$450677),'Green Validation'!T$450678,FALSE))</f>
        <v>0.1901744621641871</v>
      </c>
    </row>
    <row r="91" spans="2:20" s="29" customFormat="1">
      <c r="B91" s="301">
        <v>43952</v>
      </c>
      <c r="C91" s="294">
        <v>231</v>
      </c>
      <c r="D91" s="297">
        <v>5.8919696632515866</v>
      </c>
      <c r="E91" s="299">
        <v>0.21</v>
      </c>
      <c r="F91" s="295">
        <v>0.19</v>
      </c>
      <c r="G91" s="294">
        <f ca="1">+IF(ISERROR(HLOOKUP($B91,INDIRECT("'Monthly Resource Report'!"&amp;'Green Validation'!G$450676&amp;":"&amp;'Green Validation'!G$450677),'Green Validation'!G$450678,FALSE)),0,HLOOKUP($B91,INDIRECT("'Monthly Resource Report'!"&amp;'Green Validation'!G$450676&amp;":"&amp;'Green Validation'!G$450677),'Green Validation'!G$450678,FALSE))</f>
        <v>231</v>
      </c>
      <c r="H91" s="297">
        <f ca="1">+IF(ISERROR(HLOOKUP($B91,INDIRECT("'Monthly Resource Report'!"&amp;'Green Validation'!H$450676&amp;":"&amp;'Green Validation'!H$450677),'Green Validation'!H$450678,FALSE)),0,HLOOKUP($B91,INDIRECT("'Monthly Resource Report'!"&amp;'Green Validation'!H$450676&amp;":"&amp;'Green Validation'!H$450677),'Green Validation'!H$450678,FALSE))</f>
        <v>5.8919949016191842</v>
      </c>
      <c r="I91" s="317">
        <f ca="1">+IF(ISERROR(HLOOKUP($B91,INDIRECT("'Monthly Resource Report'!"&amp;'Green Validation'!I$450676&amp;":"&amp;'Green Validation'!I$450677),'Green Validation'!I$450678,FALSE)),0,HLOOKUP($B91,INDIRECT("'Monthly Resource Report'!"&amp;'Green Validation'!I$450676&amp;":"&amp;'Green Validation'!I$450677),'Green Validation'!I$450678,FALSE))</f>
        <v>0.20874335484063153</v>
      </c>
      <c r="J91" s="318">
        <f ca="1">+IF(ISERROR(HLOOKUP($B91,INDIRECT("'Monthly Resource Report'!"&amp;'Green Validation'!J$450676&amp;":"&amp;'Green Validation'!J$450677),'Green Validation'!J$450678,FALSE)),0,HLOOKUP($B91,INDIRECT("'Monthly Resource Report'!"&amp;'Green Validation'!J$450676&amp;":"&amp;'Green Validation'!J$450677),'Green Validation'!J$450678,FALSE))</f>
        <v>0.19042618094225389</v>
      </c>
      <c r="L91" s="301">
        <v>43952</v>
      </c>
      <c r="M91" s="294">
        <v>223</v>
      </c>
      <c r="N91" s="297">
        <v>5.8919696632515866</v>
      </c>
      <c r="O91" s="299">
        <v>0.21</v>
      </c>
      <c r="P91" s="295">
        <v>0.19</v>
      </c>
      <c r="Q91" s="294">
        <f ca="1">+IF(ISERROR(HLOOKUP($B91,INDIRECT("'Monthly Resource Report'!"&amp;'Green Validation'!Q$450676&amp;":"&amp;'Green Validation'!Q$450677),'Green Validation'!Q$450678,FALSE)),0,HLOOKUP($B91,INDIRECT("'Monthly Resource Report'!"&amp;'Green Validation'!Q$450676&amp;":"&amp;'Green Validation'!Q$450677),'Green Validation'!Q$450678,FALSE))</f>
        <v>223</v>
      </c>
      <c r="R91" s="297">
        <f ca="1">+IF(ISERROR(HLOOKUP($B91,INDIRECT("'Monthly Resource Report'!"&amp;'Green Validation'!R$450676&amp;":"&amp;'Green Validation'!R$450677),'Green Validation'!R$450678,FALSE)),0,HLOOKUP($B91,INDIRECT("'Monthly Resource Report'!"&amp;'Green Validation'!R$450676&amp;":"&amp;'Green Validation'!R$450677),'Green Validation'!R$450678,FALSE))</f>
        <v>5.8920013594488294</v>
      </c>
      <c r="S91" s="317">
        <f ca="1">+IF(ISERROR(HLOOKUP($B91,INDIRECT("'Monthly Resource Report'!"&amp;'Green Validation'!S$450676&amp;":"&amp;'Green Validation'!S$450677),'Green Validation'!S$450678,FALSE)),0,HLOOKUP($B91,INDIRECT("'Monthly Resource Report'!"&amp;'Green Validation'!S$450676&amp;":"&amp;'Green Validation'!S$450677),'Green Validation'!S$450678,FALSE))</f>
        <v>0.20903493467256437</v>
      </c>
      <c r="T91" s="318">
        <f ca="1">+IF(ISERROR(HLOOKUP($B91,INDIRECT("'Monthly Resource Report'!"&amp;'Green Validation'!T$450676&amp;":"&amp;'Green Validation'!T$450677),'Green Validation'!T$450678,FALSE)),0,HLOOKUP($B91,INDIRECT("'Monthly Resource Report'!"&amp;'Green Validation'!T$450676&amp;":"&amp;'Green Validation'!T$450677),'Green Validation'!T$450678,FALSE))</f>
        <v>0.19017788673814046</v>
      </c>
    </row>
    <row r="92" spans="2:20" s="29" customFormat="1">
      <c r="B92" s="301">
        <v>43983</v>
      </c>
      <c r="C92" s="294">
        <v>231</v>
      </c>
      <c r="D92" s="297">
        <v>5.8919696632515866</v>
      </c>
      <c r="E92" s="299">
        <v>0.21</v>
      </c>
      <c r="F92" s="295">
        <v>0.19</v>
      </c>
      <c r="G92" s="294">
        <f ca="1">+IF(ISERROR(HLOOKUP($B92,INDIRECT("'Monthly Resource Report'!"&amp;'Green Validation'!G$450676&amp;":"&amp;'Green Validation'!G$450677),'Green Validation'!G$450678,FALSE)),0,HLOOKUP($B92,INDIRECT("'Monthly Resource Report'!"&amp;'Green Validation'!G$450676&amp;":"&amp;'Green Validation'!G$450677),'Green Validation'!G$450678,FALSE))</f>
        <v>231</v>
      </c>
      <c r="H92" s="297">
        <f ca="1">+IF(ISERROR(HLOOKUP($B92,INDIRECT("'Monthly Resource Report'!"&amp;'Green Validation'!H$450676&amp;":"&amp;'Green Validation'!H$450677),'Green Validation'!H$450678,FALSE)),0,HLOOKUP($B92,INDIRECT("'Monthly Resource Report'!"&amp;'Green Validation'!H$450676&amp;":"&amp;'Green Validation'!H$450677),'Green Validation'!H$450678,FALSE))</f>
        <v>5.8919951430653645</v>
      </c>
      <c r="I92" s="317">
        <f ca="1">+IF(ISERROR(HLOOKUP($B92,INDIRECT("'Monthly Resource Report'!"&amp;'Green Validation'!I$450676&amp;":"&amp;'Green Validation'!I$450677),'Green Validation'!I$450678,FALSE)),0,HLOOKUP($B92,INDIRECT("'Monthly Resource Report'!"&amp;'Green Validation'!I$450676&amp;":"&amp;'Green Validation'!I$450677),'Green Validation'!I$450678,FALSE))</f>
        <v>0.2090405944472698</v>
      </c>
      <c r="J92" s="318">
        <f ca="1">+IF(ISERROR(HLOOKUP($B92,INDIRECT("'Monthly Resource Report'!"&amp;'Green Validation'!J$450676&amp;":"&amp;'Green Validation'!J$450677),'Green Validation'!J$450678,FALSE)),0,HLOOKUP($B92,INDIRECT("'Monthly Resource Report'!"&amp;'Green Validation'!J$450676&amp;":"&amp;'Green Validation'!J$450677),'Green Validation'!J$450678,FALSE))</f>
        <v>0.19024172255839294</v>
      </c>
      <c r="L92" s="301">
        <v>43983</v>
      </c>
      <c r="M92" s="294">
        <v>223</v>
      </c>
      <c r="N92" s="297">
        <v>5.8919696632515866</v>
      </c>
      <c r="O92" s="299">
        <v>0.21</v>
      </c>
      <c r="P92" s="295">
        <v>0.19</v>
      </c>
      <c r="Q92" s="294">
        <f ca="1">+IF(ISERROR(HLOOKUP($B92,INDIRECT("'Monthly Resource Report'!"&amp;'Green Validation'!Q$450676&amp;":"&amp;'Green Validation'!Q$450677),'Green Validation'!Q$450678,FALSE)),0,HLOOKUP($B92,INDIRECT("'Monthly Resource Report'!"&amp;'Green Validation'!Q$450676&amp;":"&amp;'Green Validation'!Q$450677),'Green Validation'!Q$450678,FALSE))</f>
        <v>223</v>
      </c>
      <c r="R92" s="297">
        <f ca="1">+IF(ISERROR(HLOOKUP($B92,INDIRECT("'Monthly Resource Report'!"&amp;'Green Validation'!R$450676&amp;":"&amp;'Green Validation'!R$450677),'Green Validation'!R$450678,FALSE)),0,HLOOKUP($B92,INDIRECT("'Monthly Resource Report'!"&amp;'Green Validation'!R$450676&amp;":"&amp;'Green Validation'!R$450677),'Green Validation'!R$450678,FALSE))</f>
        <v>5.8920017428689659</v>
      </c>
      <c r="S92" s="317">
        <f ca="1">+IF(ISERROR(HLOOKUP($B92,INDIRECT("'Monthly Resource Report'!"&amp;'Green Validation'!S$450676&amp;":"&amp;'Green Validation'!S$450677),'Green Validation'!S$450678,FALSE)),0,HLOOKUP($B92,INDIRECT("'Monthly Resource Report'!"&amp;'Green Validation'!S$450676&amp;":"&amp;'Green Validation'!S$450677),'Green Validation'!S$450678,FALSE))</f>
        <v>0.2092249021660213</v>
      </c>
      <c r="T92" s="318">
        <f ca="1">+IF(ISERROR(HLOOKUP($B92,INDIRECT("'Monthly Resource Report'!"&amp;'Green Validation'!T$450676&amp;":"&amp;'Green Validation'!T$450677),'Green Validation'!T$450678,FALSE)),0,HLOOKUP($B92,INDIRECT("'Monthly Resource Report'!"&amp;'Green Validation'!T$450676&amp;":"&amp;'Green Validation'!T$450677),'Green Validation'!T$450678,FALSE))</f>
        <v>0.19027377219259869</v>
      </c>
    </row>
    <row r="93" spans="2:20" s="29" customFormat="1">
      <c r="B93" s="301">
        <v>44013</v>
      </c>
      <c r="C93" s="294">
        <v>231</v>
      </c>
      <c r="D93" s="297">
        <v>5.8919696632515866</v>
      </c>
      <c r="E93" s="299">
        <v>0.21</v>
      </c>
      <c r="F93" s="295">
        <v>0.19</v>
      </c>
      <c r="G93" s="294">
        <f ca="1">+IF(ISERROR(HLOOKUP($B93,INDIRECT("'Monthly Resource Report'!"&amp;'Green Validation'!G$450676&amp;":"&amp;'Green Validation'!G$450677),'Green Validation'!G$450678,FALSE)),0,HLOOKUP($B93,INDIRECT("'Monthly Resource Report'!"&amp;'Green Validation'!G$450676&amp;":"&amp;'Green Validation'!G$450677),'Green Validation'!G$450678,FALSE))</f>
        <v>231</v>
      </c>
      <c r="H93" s="297">
        <f ca="1">+IF(ISERROR(HLOOKUP($B93,INDIRECT("'Monthly Resource Report'!"&amp;'Green Validation'!H$450676&amp;":"&amp;'Green Validation'!H$450677),'Green Validation'!H$450678,FALSE)),0,HLOOKUP($B93,INDIRECT("'Monthly Resource Report'!"&amp;'Green Validation'!H$450676&amp;":"&amp;'Green Validation'!H$450677),'Green Validation'!H$450678,FALSE))</f>
        <v>5.8919970362184158</v>
      </c>
      <c r="I93" s="317">
        <f ca="1">+IF(ISERROR(HLOOKUP($B93,INDIRECT("'Monthly Resource Report'!"&amp;'Green Validation'!I$450676&amp;":"&amp;'Green Validation'!I$450677),'Green Validation'!I$450678,FALSE)),0,HLOOKUP($B93,INDIRECT("'Monthly Resource Report'!"&amp;'Green Validation'!I$450676&amp;":"&amp;'Green Validation'!I$450677),'Green Validation'!I$450678,FALSE))</f>
        <v>0.20905588649252893</v>
      </c>
      <c r="J93" s="318">
        <f ca="1">+IF(ISERROR(HLOOKUP($B93,INDIRECT("'Monthly Resource Report'!"&amp;'Green Validation'!J$450676&amp;":"&amp;'Green Validation'!J$450677),'Green Validation'!J$450678,FALSE)),0,HLOOKUP($B93,INDIRECT("'Monthly Resource Report'!"&amp;'Green Validation'!J$450676&amp;":"&amp;'Green Validation'!J$450677),'Green Validation'!J$450678,FALSE))</f>
        <v>0.19034901477094476</v>
      </c>
      <c r="L93" s="301">
        <v>44013</v>
      </c>
      <c r="M93" s="294">
        <v>223</v>
      </c>
      <c r="N93" s="297">
        <v>5.8919696632515866</v>
      </c>
      <c r="O93" s="299">
        <v>0.21</v>
      </c>
      <c r="P93" s="295">
        <v>0.19</v>
      </c>
      <c r="Q93" s="294">
        <f ca="1">+IF(ISERROR(HLOOKUP($B93,INDIRECT("'Monthly Resource Report'!"&amp;'Green Validation'!Q$450676&amp;":"&amp;'Green Validation'!Q$450677),'Green Validation'!Q$450678,FALSE)),0,HLOOKUP($B93,INDIRECT("'Monthly Resource Report'!"&amp;'Green Validation'!Q$450676&amp;":"&amp;'Green Validation'!Q$450677),'Green Validation'!Q$450678,FALSE))</f>
        <v>223</v>
      </c>
      <c r="R93" s="297">
        <f ca="1">+IF(ISERROR(HLOOKUP($B93,INDIRECT("'Monthly Resource Report'!"&amp;'Green Validation'!R$450676&amp;":"&amp;'Green Validation'!R$450677),'Green Validation'!R$450678,FALSE)),0,HLOOKUP($B93,INDIRECT("'Monthly Resource Report'!"&amp;'Green Validation'!R$450676&amp;":"&amp;'Green Validation'!R$450677),'Green Validation'!R$450678,FALSE))</f>
        <v>5.8920003240860774</v>
      </c>
      <c r="S93" s="317">
        <f ca="1">+IF(ISERROR(HLOOKUP($B93,INDIRECT("'Monthly Resource Report'!"&amp;'Green Validation'!S$450676&amp;":"&amp;'Green Validation'!S$450677),'Green Validation'!S$450678,FALSE)),0,HLOOKUP($B93,INDIRECT("'Monthly Resource Report'!"&amp;'Green Validation'!S$450676&amp;":"&amp;'Green Validation'!S$450677),'Green Validation'!S$450678,FALSE))</f>
        <v>0.20923972529991794</v>
      </c>
      <c r="T93" s="318">
        <f ca="1">+IF(ISERROR(HLOOKUP($B93,INDIRECT("'Monthly Resource Report'!"&amp;'Green Validation'!T$450676&amp;":"&amp;'Green Validation'!T$450677),'Green Validation'!T$450678,FALSE)),0,HLOOKUP($B93,INDIRECT("'Monthly Resource Report'!"&amp;'Green Validation'!T$450676&amp;":"&amp;'Green Validation'!T$450677),'Green Validation'!T$450678,FALSE))</f>
        <v>0.19016968608168058</v>
      </c>
    </row>
    <row r="94" spans="2:20" s="29" customFormat="1">
      <c r="B94" s="301">
        <v>44044</v>
      </c>
      <c r="C94" s="294">
        <v>231</v>
      </c>
      <c r="D94" s="297">
        <v>5.8919696632515866</v>
      </c>
      <c r="E94" s="299">
        <v>0.21</v>
      </c>
      <c r="F94" s="295">
        <v>0.19</v>
      </c>
      <c r="G94" s="294">
        <f ca="1">+IF(ISERROR(HLOOKUP($B94,INDIRECT("'Monthly Resource Report'!"&amp;'Green Validation'!G$450676&amp;":"&amp;'Green Validation'!G$450677),'Green Validation'!G$450678,FALSE)),0,HLOOKUP($B94,INDIRECT("'Monthly Resource Report'!"&amp;'Green Validation'!G$450676&amp;":"&amp;'Green Validation'!G$450677),'Green Validation'!G$450678,FALSE))</f>
        <v>231</v>
      </c>
      <c r="H94" s="297">
        <f ca="1">+IF(ISERROR(HLOOKUP($B94,INDIRECT("'Monthly Resource Report'!"&amp;'Green Validation'!H$450676&amp;":"&amp;'Green Validation'!H$450677),'Green Validation'!H$450678,FALSE)),0,HLOOKUP($B94,INDIRECT("'Monthly Resource Report'!"&amp;'Green Validation'!H$450676&amp;":"&amp;'Green Validation'!H$450677),'Green Validation'!H$450678,FALSE))</f>
        <v>5.8919952550415182</v>
      </c>
      <c r="I94" s="317">
        <f ca="1">+IF(ISERROR(HLOOKUP($B94,INDIRECT("'Monthly Resource Report'!"&amp;'Green Validation'!I$450676&amp;":"&amp;'Green Validation'!I$450677),'Green Validation'!I$450678,FALSE)),0,HLOOKUP($B94,INDIRECT("'Monthly Resource Report'!"&amp;'Green Validation'!I$450676&amp;":"&amp;'Green Validation'!I$450677),'Green Validation'!I$450678,FALSE))</f>
        <v>0.20914424123026057</v>
      </c>
      <c r="J94" s="318">
        <f ca="1">+IF(ISERROR(HLOOKUP($B94,INDIRECT("'Monthly Resource Report'!"&amp;'Green Validation'!J$450676&amp;":"&amp;'Green Validation'!J$450677),'Green Validation'!J$450678,FALSE)),0,HLOOKUP($B94,INDIRECT("'Monthly Resource Report'!"&amp;'Green Validation'!J$450676&amp;":"&amp;'Green Validation'!J$450677),'Green Validation'!J$450678,FALSE))</f>
        <v>0.19035309152177554</v>
      </c>
      <c r="L94" s="301">
        <v>44044</v>
      </c>
      <c r="M94" s="294">
        <v>223</v>
      </c>
      <c r="N94" s="297">
        <v>5.8919696632515866</v>
      </c>
      <c r="O94" s="299">
        <v>0.21</v>
      </c>
      <c r="P94" s="295">
        <v>0.19</v>
      </c>
      <c r="Q94" s="294">
        <f ca="1">+IF(ISERROR(HLOOKUP($B94,INDIRECT("'Monthly Resource Report'!"&amp;'Green Validation'!Q$450676&amp;":"&amp;'Green Validation'!Q$450677),'Green Validation'!Q$450678,FALSE)),0,HLOOKUP($B94,INDIRECT("'Monthly Resource Report'!"&amp;'Green Validation'!Q$450676&amp;":"&amp;'Green Validation'!Q$450677),'Green Validation'!Q$450678,FALSE))</f>
        <v>223</v>
      </c>
      <c r="R94" s="297">
        <f ca="1">+IF(ISERROR(HLOOKUP($B94,INDIRECT("'Monthly Resource Report'!"&amp;'Green Validation'!R$450676&amp;":"&amp;'Green Validation'!R$450677),'Green Validation'!R$450678,FALSE)),0,HLOOKUP($B94,INDIRECT("'Monthly Resource Report'!"&amp;'Green Validation'!R$450676&amp;":"&amp;'Green Validation'!R$450677),'Green Validation'!R$450678,FALSE))</f>
        <v>5.8920016264990256</v>
      </c>
      <c r="S94" s="317">
        <f ca="1">+IF(ISERROR(HLOOKUP($B94,INDIRECT("'Monthly Resource Report'!"&amp;'Green Validation'!S$450676&amp;":"&amp;'Green Validation'!S$450677),'Green Validation'!S$450678,FALSE)),0,HLOOKUP($B94,INDIRECT("'Monthly Resource Report'!"&amp;'Green Validation'!S$450676&amp;":"&amp;'Green Validation'!S$450677),'Green Validation'!S$450678,FALSE))</f>
        <v>0.20930917505012547</v>
      </c>
      <c r="T94" s="318">
        <f ca="1">+IF(ISERROR(HLOOKUP($B94,INDIRECT("'Monthly Resource Report'!"&amp;'Green Validation'!T$450676&amp;":"&amp;'Green Validation'!T$450677),'Green Validation'!T$450678,FALSE)),0,HLOOKUP($B94,INDIRECT("'Monthly Resource Report'!"&amp;'Green Validation'!T$450676&amp;":"&amp;'Green Validation'!T$450677),'Green Validation'!T$450678,FALSE))</f>
        <v>0.19025436885765179</v>
      </c>
    </row>
    <row r="95" spans="2:20" s="29" customFormat="1">
      <c r="B95" s="301">
        <v>44075</v>
      </c>
      <c r="C95" s="294">
        <v>231</v>
      </c>
      <c r="D95" s="297">
        <v>5.8919696632515866</v>
      </c>
      <c r="E95" s="299">
        <v>0.21</v>
      </c>
      <c r="F95" s="295">
        <v>0.19</v>
      </c>
      <c r="G95" s="294">
        <f ca="1">+IF(ISERROR(HLOOKUP($B95,INDIRECT("'Monthly Resource Report'!"&amp;'Green Validation'!G$450676&amp;":"&amp;'Green Validation'!G$450677),'Green Validation'!G$450678,FALSE)),0,HLOOKUP($B95,INDIRECT("'Monthly Resource Report'!"&amp;'Green Validation'!G$450676&amp;":"&amp;'Green Validation'!G$450677),'Green Validation'!G$450678,FALSE))</f>
        <v>231</v>
      </c>
      <c r="H95" s="297">
        <f ca="1">+IF(ISERROR(HLOOKUP($B95,INDIRECT("'Monthly Resource Report'!"&amp;'Green Validation'!H$450676&amp;":"&amp;'Green Validation'!H$450677),'Green Validation'!H$450678,FALSE)),0,HLOOKUP($B95,INDIRECT("'Monthly Resource Report'!"&amp;'Green Validation'!H$450676&amp;":"&amp;'Green Validation'!H$450677),'Green Validation'!H$450678,FALSE))</f>
        <v>5.8919951381360667</v>
      </c>
      <c r="I95" s="317">
        <f ca="1">+IF(ISERROR(HLOOKUP($B95,INDIRECT("'Monthly Resource Report'!"&amp;'Green Validation'!I$450676&amp;":"&amp;'Green Validation'!I$450677),'Green Validation'!I$450678,FALSE)),0,HLOOKUP($B95,INDIRECT("'Monthly Resource Report'!"&amp;'Green Validation'!I$450676&amp;":"&amp;'Green Validation'!I$450677),'Green Validation'!I$450678,FALSE))</f>
        <v>0.20886959833333094</v>
      </c>
      <c r="J95" s="318">
        <f ca="1">+IF(ISERROR(HLOOKUP($B95,INDIRECT("'Monthly Resource Report'!"&amp;'Green Validation'!J$450676&amp;":"&amp;'Green Validation'!J$450677),'Green Validation'!J$450678,FALSE)),0,HLOOKUP($B95,INDIRECT("'Monthly Resource Report'!"&amp;'Green Validation'!J$450676&amp;":"&amp;'Green Validation'!J$450677),'Green Validation'!J$450678,FALSE))</f>
        <v>0.19036869189083211</v>
      </c>
      <c r="L95" s="301">
        <v>44075</v>
      </c>
      <c r="M95" s="294">
        <v>223</v>
      </c>
      <c r="N95" s="297">
        <v>5.8919696632515866</v>
      </c>
      <c r="O95" s="299">
        <v>0.21</v>
      </c>
      <c r="P95" s="295">
        <v>0.19</v>
      </c>
      <c r="Q95" s="294">
        <f ca="1">+IF(ISERROR(HLOOKUP($B95,INDIRECT("'Monthly Resource Report'!"&amp;'Green Validation'!Q$450676&amp;":"&amp;'Green Validation'!Q$450677),'Green Validation'!Q$450678,FALSE)),0,HLOOKUP($B95,INDIRECT("'Monthly Resource Report'!"&amp;'Green Validation'!Q$450676&amp;":"&amp;'Green Validation'!Q$450677),'Green Validation'!Q$450678,FALSE))</f>
        <v>223</v>
      </c>
      <c r="R95" s="297">
        <f ca="1">+IF(ISERROR(HLOOKUP($B95,INDIRECT("'Monthly Resource Report'!"&amp;'Green Validation'!R$450676&amp;":"&amp;'Green Validation'!R$450677),'Green Validation'!R$450678,FALSE)),0,HLOOKUP($B95,INDIRECT("'Monthly Resource Report'!"&amp;'Green Validation'!R$450676&amp;":"&amp;'Green Validation'!R$450677),'Green Validation'!R$450678,FALSE))</f>
        <v>5.8920004481960113</v>
      </c>
      <c r="S95" s="317">
        <f ca="1">+IF(ISERROR(HLOOKUP($B95,INDIRECT("'Monthly Resource Report'!"&amp;'Green Validation'!S$450676&amp;":"&amp;'Green Validation'!S$450677),'Green Validation'!S$450678,FALSE)),0,HLOOKUP($B95,INDIRECT("'Monthly Resource Report'!"&amp;'Green Validation'!S$450676&amp;":"&amp;'Green Validation'!S$450677),'Green Validation'!S$450678,FALSE))</f>
        <v>0.20908039811080706</v>
      </c>
      <c r="T95" s="318">
        <f ca="1">+IF(ISERROR(HLOOKUP($B95,INDIRECT("'Monthly Resource Report'!"&amp;'Green Validation'!T$450676&amp;":"&amp;'Green Validation'!T$450677),'Green Validation'!T$450678,FALSE)),0,HLOOKUP($B95,INDIRECT("'Monthly Resource Report'!"&amp;'Green Validation'!T$450676&amp;":"&amp;'Green Validation'!T$450677),'Green Validation'!T$450678,FALSE))</f>
        <v>0.19027736024114308</v>
      </c>
    </row>
    <row r="96" spans="2:20" s="29" customFormat="1">
      <c r="B96" s="301">
        <v>44105</v>
      </c>
      <c r="C96" s="294">
        <v>231</v>
      </c>
      <c r="D96" s="297">
        <v>5.8919696632515866</v>
      </c>
      <c r="E96" s="299">
        <v>0.22500000000000001</v>
      </c>
      <c r="F96" s="295">
        <v>0.19</v>
      </c>
      <c r="G96" s="294">
        <f ca="1">+IF(ISERROR(HLOOKUP($B96,INDIRECT("'Monthly Resource Report'!"&amp;'Green Validation'!G$450676&amp;":"&amp;'Green Validation'!G$450677),'Green Validation'!G$450678,FALSE)),0,HLOOKUP($B96,INDIRECT("'Monthly Resource Report'!"&amp;'Green Validation'!G$450676&amp;":"&amp;'Green Validation'!G$450677),'Green Validation'!G$450678,FALSE))</f>
        <v>231</v>
      </c>
      <c r="H96" s="297">
        <f ca="1">+IF(ISERROR(HLOOKUP($B96,INDIRECT("'Monthly Resource Report'!"&amp;'Green Validation'!H$450676&amp;":"&amp;'Green Validation'!H$450677),'Green Validation'!H$450678,FALSE)),0,HLOOKUP($B96,INDIRECT("'Monthly Resource Report'!"&amp;'Green Validation'!H$450676&amp;":"&amp;'Green Validation'!H$450677),'Green Validation'!H$450678,FALSE))</f>
        <v>5.8919968482097831</v>
      </c>
      <c r="I96" s="317">
        <f ca="1">+IF(ISERROR(HLOOKUP($B96,INDIRECT("'Monthly Resource Report'!"&amp;'Green Validation'!I$450676&amp;":"&amp;'Green Validation'!I$450677),'Green Validation'!I$450678,FALSE)),0,HLOOKUP($B96,INDIRECT("'Monthly Resource Report'!"&amp;'Green Validation'!I$450676&amp;":"&amp;'Green Validation'!I$450677),'Green Validation'!I$450678,FALSE))</f>
        <v>0.22405825030854504</v>
      </c>
      <c r="J96" s="318">
        <f ca="1">+IF(ISERROR(HLOOKUP($B96,INDIRECT("'Monthly Resource Report'!"&amp;'Green Validation'!J$450676&amp;":"&amp;'Green Validation'!J$450677),'Green Validation'!J$450678,FALSE)),0,HLOOKUP($B96,INDIRECT("'Monthly Resource Report'!"&amp;'Green Validation'!J$450676&amp;":"&amp;'Green Validation'!J$450677),'Green Validation'!J$450678,FALSE))</f>
        <v>0.19023705068084309</v>
      </c>
      <c r="L96" s="301">
        <v>44105</v>
      </c>
      <c r="M96" s="294">
        <v>223</v>
      </c>
      <c r="N96" s="297">
        <v>5.8919696632515866</v>
      </c>
      <c r="O96" s="299">
        <v>0.22500000000000001</v>
      </c>
      <c r="P96" s="295">
        <v>0.19</v>
      </c>
      <c r="Q96" s="294">
        <f ca="1">+IF(ISERROR(HLOOKUP($B96,INDIRECT("'Monthly Resource Report'!"&amp;'Green Validation'!Q$450676&amp;":"&amp;'Green Validation'!Q$450677),'Green Validation'!Q$450678,FALSE)),0,HLOOKUP($B96,INDIRECT("'Monthly Resource Report'!"&amp;'Green Validation'!Q$450676&amp;":"&amp;'Green Validation'!Q$450677),'Green Validation'!Q$450678,FALSE))</f>
        <v>223</v>
      </c>
      <c r="R96" s="297">
        <f ca="1">+IF(ISERROR(HLOOKUP($B96,INDIRECT("'Monthly Resource Report'!"&amp;'Green Validation'!R$450676&amp;":"&amp;'Green Validation'!R$450677),'Green Validation'!R$450678,FALSE)),0,HLOOKUP($B96,INDIRECT("'Monthly Resource Report'!"&amp;'Green Validation'!R$450676&amp;":"&amp;'Green Validation'!R$450677),'Green Validation'!R$450678,FALSE))</f>
        <v>5.8920009390406136</v>
      </c>
      <c r="S96" s="317">
        <f ca="1">+IF(ISERROR(HLOOKUP($B96,INDIRECT("'Monthly Resource Report'!"&amp;'Green Validation'!S$450676&amp;":"&amp;'Green Validation'!S$450677),'Green Validation'!S$450678,FALSE)),0,HLOOKUP($B96,INDIRECT("'Monthly Resource Report'!"&amp;'Green Validation'!S$450676&amp;":"&amp;'Green Validation'!S$450677),'Green Validation'!S$450678,FALSE))</f>
        <v>0.22421102629760825</v>
      </c>
      <c r="T96" s="318">
        <f ca="1">+IF(ISERROR(HLOOKUP($B96,INDIRECT("'Monthly Resource Report'!"&amp;'Green Validation'!T$450676&amp;":"&amp;'Green Validation'!T$450677),'Green Validation'!T$450678,FALSE)),0,HLOOKUP($B96,INDIRECT("'Monthly Resource Report'!"&amp;'Green Validation'!T$450676&amp;":"&amp;'Green Validation'!T$450677),'Green Validation'!T$450678,FALSE))</f>
        <v>0.1901734853585049</v>
      </c>
    </row>
    <row r="97" spans="2:20" s="29" customFormat="1">
      <c r="B97" s="301">
        <v>44136</v>
      </c>
      <c r="C97" s="294">
        <v>231</v>
      </c>
      <c r="D97" s="297">
        <v>5.8919696632515866</v>
      </c>
      <c r="E97" s="299">
        <v>0.22500000000000001</v>
      </c>
      <c r="F97" s="295">
        <v>0.19</v>
      </c>
      <c r="G97" s="294">
        <f ca="1">+IF(ISERROR(HLOOKUP($B97,INDIRECT("'Monthly Resource Report'!"&amp;'Green Validation'!G$450676&amp;":"&amp;'Green Validation'!G$450677),'Green Validation'!G$450678,FALSE)),0,HLOOKUP($B97,INDIRECT("'Monthly Resource Report'!"&amp;'Green Validation'!G$450676&amp;":"&amp;'Green Validation'!G$450677),'Green Validation'!G$450678,FALSE))</f>
        <v>231</v>
      </c>
      <c r="H97" s="297">
        <f ca="1">+IF(ISERROR(HLOOKUP($B97,INDIRECT("'Monthly Resource Report'!"&amp;'Green Validation'!H$450676&amp;":"&amp;'Green Validation'!H$450677),'Green Validation'!H$450678,FALSE)),0,HLOOKUP($B97,INDIRECT("'Monthly Resource Report'!"&amp;'Green Validation'!H$450676&amp;":"&amp;'Green Validation'!H$450677),'Green Validation'!H$450678,FALSE))</f>
        <v>5.8919950414402518</v>
      </c>
      <c r="I97" s="317">
        <f ca="1">+IF(ISERROR(HLOOKUP($B97,INDIRECT("'Monthly Resource Report'!"&amp;'Green Validation'!I$450676&amp;":"&amp;'Green Validation'!I$450677),'Green Validation'!I$450678,FALSE)),0,HLOOKUP($B97,INDIRECT("'Monthly Resource Report'!"&amp;'Green Validation'!I$450676&amp;":"&amp;'Green Validation'!I$450677),'Green Validation'!I$450678,FALSE))</f>
        <v>0.22426026961310006</v>
      </c>
      <c r="J97" s="318">
        <f ca="1">+IF(ISERROR(HLOOKUP($B97,INDIRECT("'Monthly Resource Report'!"&amp;'Green Validation'!J$450676&amp;":"&amp;'Green Validation'!J$450677),'Green Validation'!J$450678,FALSE)),0,HLOOKUP($B97,INDIRECT("'Monthly Resource Report'!"&amp;'Green Validation'!J$450676&amp;":"&amp;'Green Validation'!J$450677),'Green Validation'!J$450678,FALSE))</f>
        <v>0.19023885422712397</v>
      </c>
      <c r="L97" s="301">
        <v>44136</v>
      </c>
      <c r="M97" s="294">
        <v>223</v>
      </c>
      <c r="N97" s="297">
        <v>5.8919696632515866</v>
      </c>
      <c r="O97" s="299">
        <v>0.22500000000000001</v>
      </c>
      <c r="P97" s="295">
        <v>0.19</v>
      </c>
      <c r="Q97" s="294">
        <f ca="1">+IF(ISERROR(HLOOKUP($B97,INDIRECT("'Monthly Resource Report'!"&amp;'Green Validation'!Q$450676&amp;":"&amp;'Green Validation'!Q$450677),'Green Validation'!Q$450678,FALSE)),0,HLOOKUP($B97,INDIRECT("'Monthly Resource Report'!"&amp;'Green Validation'!Q$450676&amp;":"&amp;'Green Validation'!Q$450677),'Green Validation'!Q$450678,FALSE))</f>
        <v>223</v>
      </c>
      <c r="R97" s="297">
        <f ca="1">+IF(ISERROR(HLOOKUP($B97,INDIRECT("'Monthly Resource Report'!"&amp;'Green Validation'!R$450676&amp;":"&amp;'Green Validation'!R$450677),'Green Validation'!R$450678,FALSE)),0,HLOOKUP($B97,INDIRECT("'Monthly Resource Report'!"&amp;'Green Validation'!R$450676&amp;":"&amp;'Green Validation'!R$450677),'Green Validation'!R$450678,FALSE))</f>
        <v>5.8920023827468562</v>
      </c>
      <c r="S97" s="317">
        <f ca="1">+IF(ISERROR(HLOOKUP($B97,INDIRECT("'Monthly Resource Report'!"&amp;'Green Validation'!S$450676&amp;":"&amp;'Green Validation'!S$450677),'Green Validation'!S$450678,FALSE)),0,HLOOKUP($B97,INDIRECT("'Monthly Resource Report'!"&amp;'Green Validation'!S$450676&amp;":"&amp;'Green Validation'!S$450677),'Green Validation'!S$450678,FALSE))</f>
        <v>0.22435971835053523</v>
      </c>
      <c r="T97" s="318">
        <f ca="1">+IF(ISERROR(HLOOKUP($B97,INDIRECT("'Monthly Resource Report'!"&amp;'Green Validation'!T$450676&amp;":"&amp;'Green Validation'!T$450677),'Green Validation'!T$450678,FALSE)),0,HLOOKUP($B97,INDIRECT("'Monthly Resource Report'!"&amp;'Green Validation'!T$450676&amp;":"&amp;'Green Validation'!T$450677),'Green Validation'!T$450678,FALSE))</f>
        <v>0.19027045016946659</v>
      </c>
    </row>
    <row r="98" spans="2:20" s="29" customFormat="1">
      <c r="B98" s="301">
        <v>44166</v>
      </c>
      <c r="C98" s="294">
        <v>231</v>
      </c>
      <c r="D98" s="297">
        <v>5.8919696632515866</v>
      </c>
      <c r="E98" s="299">
        <v>0.22500000000000001</v>
      </c>
      <c r="F98" s="295">
        <v>0.19</v>
      </c>
      <c r="G98" s="294">
        <f ca="1">+IF(ISERROR(HLOOKUP($B98,INDIRECT("'Monthly Resource Report'!"&amp;'Green Validation'!G$450676&amp;":"&amp;'Green Validation'!G$450677),'Green Validation'!G$450678,FALSE)),0,HLOOKUP($B98,INDIRECT("'Monthly Resource Report'!"&amp;'Green Validation'!G$450676&amp;":"&amp;'Green Validation'!G$450677),'Green Validation'!G$450678,FALSE))</f>
        <v>231</v>
      </c>
      <c r="H98" s="297">
        <f ca="1">+IF(ISERROR(HLOOKUP($B98,INDIRECT("'Monthly Resource Report'!"&amp;'Green Validation'!H$450676&amp;":"&amp;'Green Validation'!H$450677),'Green Validation'!H$450678,FALSE)),0,HLOOKUP($B98,INDIRECT("'Monthly Resource Report'!"&amp;'Green Validation'!H$450676&amp;":"&amp;'Green Validation'!H$450677),'Green Validation'!H$450678,FALSE))</f>
        <v>5.8919966449139105</v>
      </c>
      <c r="I98" s="317">
        <f ca="1">+IF(ISERROR(HLOOKUP($B98,INDIRECT("'Monthly Resource Report'!"&amp;'Green Validation'!I$450676&amp;":"&amp;'Green Validation'!I$450677),'Green Validation'!I$450678,FALSE)),0,HLOOKUP($B98,INDIRECT("'Monthly Resource Report'!"&amp;'Green Validation'!I$450676&amp;":"&amp;'Green Validation'!I$450677),'Green Validation'!I$450678,FALSE))</f>
        <v>0.22445543762555159</v>
      </c>
      <c r="J98" s="318">
        <f ca="1">+IF(ISERROR(HLOOKUP($B98,INDIRECT("'Monthly Resource Report'!"&amp;'Green Validation'!J$450676&amp;":"&amp;'Green Validation'!J$450677),'Green Validation'!J$450678,FALSE)),0,HLOOKUP($B98,INDIRECT("'Monthly Resource Report'!"&amp;'Green Validation'!J$450676&amp;":"&amp;'Green Validation'!J$450677),'Green Validation'!J$450678,FALSE))</f>
        <v>0.19023610412382047</v>
      </c>
      <c r="L98" s="301">
        <v>44166</v>
      </c>
      <c r="M98" s="294">
        <v>223</v>
      </c>
      <c r="N98" s="297">
        <v>5.8919696632515866</v>
      </c>
      <c r="O98" s="299">
        <v>0.22500000000000001</v>
      </c>
      <c r="P98" s="295">
        <v>0.19</v>
      </c>
      <c r="Q98" s="294">
        <f ca="1">+IF(ISERROR(HLOOKUP($B98,INDIRECT("'Monthly Resource Report'!"&amp;'Green Validation'!Q$450676&amp;":"&amp;'Green Validation'!Q$450677),'Green Validation'!Q$450678,FALSE)),0,HLOOKUP($B98,INDIRECT("'Monthly Resource Report'!"&amp;'Green Validation'!Q$450676&amp;":"&amp;'Green Validation'!Q$450677),'Green Validation'!Q$450678,FALSE))</f>
        <v>223</v>
      </c>
      <c r="R98" s="297">
        <f ca="1">+IF(ISERROR(HLOOKUP($B98,INDIRECT("'Monthly Resource Report'!"&amp;'Green Validation'!R$450676&amp;":"&amp;'Green Validation'!R$450677),'Green Validation'!R$450678,FALSE)),0,HLOOKUP($B98,INDIRECT("'Monthly Resource Report'!"&amp;'Green Validation'!R$450676&amp;":"&amp;'Green Validation'!R$450677),'Green Validation'!R$450678,FALSE))</f>
        <v>5.8920010036780353</v>
      </c>
      <c r="S98" s="317">
        <f ca="1">+IF(ISERROR(HLOOKUP($B98,INDIRECT("'Monthly Resource Report'!"&amp;'Green Validation'!S$450676&amp;":"&amp;'Green Validation'!S$450677),'Green Validation'!S$450678,FALSE)),0,HLOOKUP($B98,INDIRECT("'Monthly Resource Report'!"&amp;'Green Validation'!S$450676&amp;":"&amp;'Green Validation'!S$450677),'Green Validation'!S$450678,FALSE))</f>
        <v>0.22455888461599696</v>
      </c>
      <c r="T98" s="318">
        <f ca="1">+IF(ISERROR(HLOOKUP($B98,INDIRECT("'Monthly Resource Report'!"&amp;'Green Validation'!T$450676&amp;":"&amp;'Green Validation'!T$450677),'Green Validation'!T$450678,FALSE)),0,HLOOKUP($B98,INDIRECT("'Monthly Resource Report'!"&amp;'Green Validation'!T$450676&amp;":"&amp;'Green Validation'!T$450677),'Green Validation'!T$450678,FALSE))</f>
        <v>0.19016990414216428</v>
      </c>
    </row>
    <row r="99" spans="2:20" s="29" customFormat="1">
      <c r="B99" s="301">
        <v>44197</v>
      </c>
      <c r="C99" s="294">
        <v>231</v>
      </c>
      <c r="D99" s="297">
        <v>6.0498744502267288</v>
      </c>
      <c r="E99" s="299">
        <v>0.22500000000000001</v>
      </c>
      <c r="F99" s="295">
        <v>0.19</v>
      </c>
      <c r="G99" s="294">
        <f ca="1">+IF(ISERROR(HLOOKUP($B99,INDIRECT("'Monthly Resource Report'!"&amp;'Green Validation'!G$450676&amp;":"&amp;'Green Validation'!G$450677),'Green Validation'!G$450678,FALSE)),0,HLOOKUP($B99,INDIRECT("'Monthly Resource Report'!"&amp;'Green Validation'!G$450676&amp;":"&amp;'Green Validation'!G$450677),'Green Validation'!G$450678,FALSE))</f>
        <v>231</v>
      </c>
      <c r="H99" s="297">
        <f ca="1">+IF(ISERROR(HLOOKUP($B99,INDIRECT("'Monthly Resource Report'!"&amp;'Green Validation'!H$450676&amp;":"&amp;'Green Validation'!H$450677),'Green Validation'!H$450678,FALSE)),0,HLOOKUP($B99,INDIRECT("'Monthly Resource Report'!"&amp;'Green Validation'!H$450676&amp;":"&amp;'Green Validation'!H$450677),'Green Validation'!H$450678,FALSE))</f>
        <v>6.0499909747846532</v>
      </c>
      <c r="I99" s="317">
        <f ca="1">+IF(ISERROR(HLOOKUP($B99,INDIRECT("'Monthly Resource Report'!"&amp;'Green Validation'!I$450676&amp;":"&amp;'Green Validation'!I$450677),'Green Validation'!I$450678,FALSE)),0,HLOOKUP($B99,INDIRECT("'Monthly Resource Report'!"&amp;'Green Validation'!I$450676&amp;":"&amp;'Green Validation'!I$450677),'Green Validation'!I$450678,FALSE))</f>
        <v>0.22450368300893597</v>
      </c>
      <c r="J99" s="318">
        <f ca="1">+IF(ISERROR(HLOOKUP($B99,INDIRECT("'Monthly Resource Report'!"&amp;'Green Validation'!J$450676&amp;":"&amp;'Green Validation'!J$450677),'Green Validation'!J$450678,FALSE)),0,HLOOKUP($B99,INDIRECT("'Monthly Resource Report'!"&amp;'Green Validation'!J$450676&amp;":"&amp;'Green Validation'!J$450677),'Green Validation'!J$450678,FALSE))</f>
        <v>0.19035107287407307</v>
      </c>
      <c r="L99" s="301">
        <v>44197</v>
      </c>
      <c r="M99" s="294">
        <v>223</v>
      </c>
      <c r="N99" s="297">
        <v>6.0498744502267288</v>
      </c>
      <c r="O99" s="299">
        <v>0.22500000000000001</v>
      </c>
      <c r="P99" s="295">
        <v>0.19</v>
      </c>
      <c r="Q99" s="294">
        <f ca="1">+IF(ISERROR(HLOOKUP($B99,INDIRECT("'Monthly Resource Report'!"&amp;'Green Validation'!Q$450676&amp;":"&amp;'Green Validation'!Q$450677),'Green Validation'!Q$450678,FALSE)),0,HLOOKUP($B99,INDIRECT("'Monthly Resource Report'!"&amp;'Green Validation'!Q$450676&amp;":"&amp;'Green Validation'!Q$450677),'Green Validation'!Q$450678,FALSE))</f>
        <v>223</v>
      </c>
      <c r="R99" s="297">
        <f ca="1">+IF(ISERROR(HLOOKUP($B99,INDIRECT("'Monthly Resource Report'!"&amp;'Green Validation'!R$450676&amp;":"&amp;'Green Validation'!R$450677),'Green Validation'!R$450678,FALSE)),0,HLOOKUP($B99,INDIRECT("'Monthly Resource Report'!"&amp;'Green Validation'!R$450676&amp;":"&amp;'Green Validation'!R$450677),'Green Validation'!R$450678,FALSE))</f>
        <v>6.0500057813383483</v>
      </c>
      <c r="S99" s="317">
        <f ca="1">+IF(ISERROR(HLOOKUP($B99,INDIRECT("'Monthly Resource Report'!"&amp;'Green Validation'!S$450676&amp;":"&amp;'Green Validation'!S$450677),'Green Validation'!S$450678,FALSE)),0,HLOOKUP($B99,INDIRECT("'Monthly Resource Report'!"&amp;'Green Validation'!S$450676&amp;":"&amp;'Green Validation'!S$450677),'Green Validation'!S$450678,FALSE))</f>
        <v>0.22466145423499984</v>
      </c>
      <c r="T99" s="318">
        <f ca="1">+IF(ISERROR(HLOOKUP($B99,INDIRECT("'Monthly Resource Report'!"&amp;'Green Validation'!T$450676&amp;":"&amp;'Green Validation'!T$450677),'Green Validation'!T$450678,FALSE)),0,HLOOKUP($B99,INDIRECT("'Monthly Resource Report'!"&amp;'Green Validation'!T$450676&amp;":"&amp;'Green Validation'!T$450677),'Green Validation'!T$450678,FALSE))</f>
        <v>0.19025779112111094</v>
      </c>
    </row>
    <row r="100" spans="2:20" s="29" customFormat="1">
      <c r="B100" s="301">
        <v>44228</v>
      </c>
      <c r="C100" s="294">
        <v>231</v>
      </c>
      <c r="D100" s="297">
        <v>6.0498744502267288</v>
      </c>
      <c r="E100" s="299">
        <v>0.22500000000000001</v>
      </c>
      <c r="F100" s="295">
        <v>0.19</v>
      </c>
      <c r="G100" s="294">
        <f ca="1">+IF(ISERROR(HLOOKUP($B100,INDIRECT("'Monthly Resource Report'!"&amp;'Green Validation'!G$450676&amp;":"&amp;'Green Validation'!G$450677),'Green Validation'!G$450678,FALSE)),0,HLOOKUP($B100,INDIRECT("'Monthly Resource Report'!"&amp;'Green Validation'!G$450676&amp;":"&amp;'Green Validation'!G$450677),'Green Validation'!G$450678,FALSE))</f>
        <v>231</v>
      </c>
      <c r="H100" s="297">
        <f ca="1">+IF(ISERROR(HLOOKUP($B100,INDIRECT("'Monthly Resource Report'!"&amp;'Green Validation'!H$450676&amp;":"&amp;'Green Validation'!H$450677),'Green Validation'!H$450678,FALSE)),0,HLOOKUP($B100,INDIRECT("'Monthly Resource Report'!"&amp;'Green Validation'!H$450676&amp;":"&amp;'Green Validation'!H$450677),'Green Validation'!H$450678,FALSE))</f>
        <v>6.0499907298093794</v>
      </c>
      <c r="I100" s="317">
        <f ca="1">+IF(ISERROR(HLOOKUP($B100,INDIRECT("'Monthly Resource Report'!"&amp;'Green Validation'!I$450676&amp;":"&amp;'Green Validation'!I$450677),'Green Validation'!I$450678,FALSE)),0,HLOOKUP($B100,INDIRECT("'Monthly Resource Report'!"&amp;'Green Validation'!I$450676&amp;":"&amp;'Green Validation'!I$450677),'Green Validation'!I$450678,FALSE))</f>
        <v>0.22454694008227821</v>
      </c>
      <c r="J100" s="318">
        <f ca="1">+IF(ISERROR(HLOOKUP($B100,INDIRECT("'Monthly Resource Report'!"&amp;'Green Validation'!J$450676&amp;":"&amp;'Green Validation'!J$450677),'Green Validation'!J$450678,FALSE)),0,HLOOKUP($B100,INDIRECT("'Monthly Resource Report'!"&amp;'Green Validation'!J$450676&amp;":"&amp;'Green Validation'!J$450677),'Green Validation'!J$450678,FALSE))</f>
        <v>0.19025578807567389</v>
      </c>
      <c r="L100" s="301">
        <v>44228</v>
      </c>
      <c r="M100" s="294">
        <v>223</v>
      </c>
      <c r="N100" s="297">
        <v>6.0498744502267288</v>
      </c>
      <c r="O100" s="299">
        <v>0.22500000000000001</v>
      </c>
      <c r="P100" s="295">
        <v>0.19</v>
      </c>
      <c r="Q100" s="294">
        <f ca="1">+IF(ISERROR(HLOOKUP($B100,INDIRECT("'Monthly Resource Report'!"&amp;'Green Validation'!Q$450676&amp;":"&amp;'Green Validation'!Q$450677),'Green Validation'!Q$450678,FALSE)),0,HLOOKUP($B100,INDIRECT("'Monthly Resource Report'!"&amp;'Green Validation'!Q$450676&amp;":"&amp;'Green Validation'!Q$450677),'Green Validation'!Q$450678,FALSE))</f>
        <v>223</v>
      </c>
      <c r="R100" s="297">
        <f ca="1">+IF(ISERROR(HLOOKUP($B100,INDIRECT("'Monthly Resource Report'!"&amp;'Green Validation'!R$450676&amp;":"&amp;'Green Validation'!R$450677),'Green Validation'!R$450678,FALSE)),0,HLOOKUP($B100,INDIRECT("'Monthly Resource Report'!"&amp;'Green Validation'!R$450676&amp;":"&amp;'Green Validation'!R$450677),'Green Validation'!R$450678,FALSE))</f>
        <v>6.0500054107256043</v>
      </c>
      <c r="S100" s="317">
        <f ca="1">+IF(ISERROR(HLOOKUP($B100,INDIRECT("'Monthly Resource Report'!"&amp;'Green Validation'!S$450676&amp;":"&amp;'Green Validation'!S$450677),'Green Validation'!S$450678,FALSE)),0,HLOOKUP($B100,INDIRECT("'Monthly Resource Report'!"&amp;'Green Validation'!S$450676&amp;":"&amp;'Green Validation'!S$450677),'Green Validation'!S$450678,FALSE))</f>
        <v>0.22473284490172715</v>
      </c>
      <c r="T100" s="318">
        <f ca="1">+IF(ISERROR(HLOOKUP($B100,INDIRECT("'Monthly Resource Report'!"&amp;'Green Validation'!T$450676&amp;":"&amp;'Green Validation'!T$450677),'Green Validation'!T$450678,FALSE)),0,HLOOKUP($B100,INDIRECT("'Monthly Resource Report'!"&amp;'Green Validation'!T$450676&amp;":"&amp;'Green Validation'!T$450677),'Green Validation'!T$450678,FALSE))</f>
        <v>0.19013985204264511</v>
      </c>
    </row>
    <row r="101" spans="2:20" s="29" customFormat="1">
      <c r="B101" s="301">
        <v>44256</v>
      </c>
      <c r="C101" s="294">
        <v>231</v>
      </c>
      <c r="D101" s="297">
        <v>6.0498744502267288</v>
      </c>
      <c r="E101" s="299">
        <v>0.22500000000000001</v>
      </c>
      <c r="F101" s="295">
        <v>0.19</v>
      </c>
      <c r="G101" s="294">
        <f ca="1">+IF(ISERROR(HLOOKUP($B101,INDIRECT("'Monthly Resource Report'!"&amp;'Green Validation'!G$450676&amp;":"&amp;'Green Validation'!G$450677),'Green Validation'!G$450678,FALSE)),0,HLOOKUP($B101,INDIRECT("'Monthly Resource Report'!"&amp;'Green Validation'!G$450676&amp;":"&amp;'Green Validation'!G$450677),'Green Validation'!G$450678,FALSE))</f>
        <v>231</v>
      </c>
      <c r="H101" s="297">
        <f ca="1">+IF(ISERROR(HLOOKUP($B101,INDIRECT("'Monthly Resource Report'!"&amp;'Green Validation'!H$450676&amp;":"&amp;'Green Validation'!H$450677),'Green Validation'!H$450678,FALSE)),0,HLOOKUP($B101,INDIRECT("'Monthly Resource Report'!"&amp;'Green Validation'!H$450676&amp;":"&amp;'Green Validation'!H$450677),'Green Validation'!H$450678,FALSE))</f>
        <v>6.0499912178884854</v>
      </c>
      <c r="I101" s="317">
        <f ca="1">+IF(ISERROR(HLOOKUP($B101,INDIRECT("'Monthly Resource Report'!"&amp;'Green Validation'!I$450676&amp;":"&amp;'Green Validation'!I$450677),'Green Validation'!I$450678,FALSE)),0,HLOOKUP($B101,INDIRECT("'Monthly Resource Report'!"&amp;'Green Validation'!I$450676&amp;":"&amp;'Green Validation'!I$450677),'Green Validation'!I$450678,FALSE))</f>
        <v>0.22449795519245191</v>
      </c>
      <c r="J101" s="318">
        <f ca="1">+IF(ISERROR(HLOOKUP($B101,INDIRECT("'Monthly Resource Report'!"&amp;'Green Validation'!J$450676&amp;":"&amp;'Green Validation'!J$450677),'Green Validation'!J$450678,FALSE)),0,HLOOKUP($B101,INDIRECT("'Monthly Resource Report'!"&amp;'Green Validation'!J$450676&amp;":"&amp;'Green Validation'!J$450677),'Green Validation'!J$450678,FALSE))</f>
        <v>0.19034719719962886</v>
      </c>
      <c r="L101" s="301">
        <v>44256</v>
      </c>
      <c r="M101" s="294">
        <v>223</v>
      </c>
      <c r="N101" s="297">
        <v>6.0498744502267288</v>
      </c>
      <c r="O101" s="299">
        <v>0.22500000000000001</v>
      </c>
      <c r="P101" s="295">
        <v>0.19</v>
      </c>
      <c r="Q101" s="294">
        <f ca="1">+IF(ISERROR(HLOOKUP($B101,INDIRECT("'Monthly Resource Report'!"&amp;'Green Validation'!Q$450676&amp;":"&amp;'Green Validation'!Q$450677),'Green Validation'!Q$450678,FALSE)),0,HLOOKUP($B101,INDIRECT("'Monthly Resource Report'!"&amp;'Green Validation'!Q$450676&amp;":"&amp;'Green Validation'!Q$450677),'Green Validation'!Q$450678,FALSE))</f>
        <v>223</v>
      </c>
      <c r="R101" s="297">
        <f ca="1">+IF(ISERROR(HLOOKUP($B101,INDIRECT("'Monthly Resource Report'!"&amp;'Green Validation'!R$450676&amp;":"&amp;'Green Validation'!R$450677),'Green Validation'!R$450678,FALSE)),0,HLOOKUP($B101,INDIRECT("'Monthly Resource Report'!"&amp;'Green Validation'!R$450676&amp;":"&amp;'Green Validation'!R$450677),'Green Validation'!R$450678,FALSE))</f>
        <v>6.0500040065064411</v>
      </c>
      <c r="S101" s="317">
        <f ca="1">+IF(ISERROR(HLOOKUP($B101,INDIRECT("'Monthly Resource Report'!"&amp;'Green Validation'!S$450676&amp;":"&amp;'Green Validation'!S$450677),'Green Validation'!S$450678,FALSE)),0,HLOOKUP($B101,INDIRECT("'Monthly Resource Report'!"&amp;'Green Validation'!S$450676&amp;":"&amp;'Green Validation'!S$450677),'Green Validation'!S$450678,FALSE))</f>
        <v>0.22459334454427185</v>
      </c>
      <c r="T101" s="318">
        <f ca="1">+IF(ISERROR(HLOOKUP($B101,INDIRECT("'Monthly Resource Report'!"&amp;'Green Validation'!T$450676&amp;":"&amp;'Green Validation'!T$450677),'Green Validation'!T$450678,FALSE)),0,HLOOKUP($B101,INDIRECT("'Monthly Resource Report'!"&amp;'Green Validation'!T$450676&amp;":"&amp;'Green Validation'!T$450677),'Green Validation'!T$450678,FALSE))</f>
        <v>0.19039150379516934</v>
      </c>
    </row>
    <row r="102" spans="2:20" s="29" customFormat="1">
      <c r="B102" s="301">
        <v>44287</v>
      </c>
      <c r="C102" s="294">
        <v>231</v>
      </c>
      <c r="D102" s="297">
        <v>6.0498744502267288</v>
      </c>
      <c r="E102" s="299">
        <v>0.22500000000000001</v>
      </c>
      <c r="F102" s="295">
        <v>0.19</v>
      </c>
      <c r="G102" s="294">
        <f ca="1">+IF(ISERROR(HLOOKUP($B102,INDIRECT("'Monthly Resource Report'!"&amp;'Green Validation'!G$450676&amp;":"&amp;'Green Validation'!G$450677),'Green Validation'!G$450678,FALSE)),0,HLOOKUP($B102,INDIRECT("'Monthly Resource Report'!"&amp;'Green Validation'!G$450676&amp;":"&amp;'Green Validation'!G$450677),'Green Validation'!G$450678,FALSE))</f>
        <v>231</v>
      </c>
      <c r="H102" s="297">
        <f ca="1">+IF(ISERROR(HLOOKUP($B102,INDIRECT("'Monthly Resource Report'!"&amp;'Green Validation'!H$450676&amp;":"&amp;'Green Validation'!H$450677),'Green Validation'!H$450678,FALSE)),0,HLOOKUP($B102,INDIRECT("'Monthly Resource Report'!"&amp;'Green Validation'!H$450676&amp;":"&amp;'Green Validation'!H$450677),'Green Validation'!H$450678,FALSE))</f>
        <v>6.0499923883016065</v>
      </c>
      <c r="I102" s="317">
        <f ca="1">+IF(ISERROR(HLOOKUP($B102,INDIRECT("'Monthly Resource Report'!"&amp;'Green Validation'!I$450676&amp;":"&amp;'Green Validation'!I$450677),'Green Validation'!I$450678,FALSE)),0,HLOOKUP($B102,INDIRECT("'Monthly Resource Report'!"&amp;'Green Validation'!I$450676&amp;":"&amp;'Green Validation'!I$450677),'Green Validation'!I$450678,FALSE))</f>
        <v>0.2238951570289241</v>
      </c>
      <c r="J102" s="318">
        <f ca="1">+IF(ISERROR(HLOOKUP($B102,INDIRECT("'Monthly Resource Report'!"&amp;'Green Validation'!J$450676&amp;":"&amp;'Green Validation'!J$450677),'Green Validation'!J$450678,FALSE)),0,HLOOKUP($B102,INDIRECT("'Monthly Resource Report'!"&amp;'Green Validation'!J$450676&amp;":"&amp;'Green Validation'!J$450677),'Green Validation'!J$450678,FALSE))</f>
        <v>0.19036658474686541</v>
      </c>
      <c r="L102" s="301">
        <v>44287</v>
      </c>
      <c r="M102" s="294">
        <v>223</v>
      </c>
      <c r="N102" s="297">
        <v>6.0498744502267288</v>
      </c>
      <c r="O102" s="299">
        <v>0.22500000000000001</v>
      </c>
      <c r="P102" s="295">
        <v>0.19</v>
      </c>
      <c r="Q102" s="294">
        <f ca="1">+IF(ISERROR(HLOOKUP($B102,INDIRECT("'Monthly Resource Report'!"&amp;'Green Validation'!Q$450676&amp;":"&amp;'Green Validation'!Q$450677),'Green Validation'!Q$450678,FALSE)),0,HLOOKUP($B102,INDIRECT("'Monthly Resource Report'!"&amp;'Green Validation'!Q$450676&amp;":"&amp;'Green Validation'!Q$450677),'Green Validation'!Q$450678,FALSE))</f>
        <v>223</v>
      </c>
      <c r="R102" s="297">
        <f ca="1">+IF(ISERROR(HLOOKUP($B102,INDIRECT("'Monthly Resource Report'!"&amp;'Green Validation'!R$450676&amp;":"&amp;'Green Validation'!R$450677),'Green Validation'!R$450678,FALSE)),0,HLOOKUP($B102,INDIRECT("'Monthly Resource Report'!"&amp;'Green Validation'!R$450676&amp;":"&amp;'Green Validation'!R$450677),'Green Validation'!R$450678,FALSE))</f>
        <v>6.0500033332426328</v>
      </c>
      <c r="S102" s="317">
        <f ca="1">+IF(ISERROR(HLOOKUP($B102,INDIRECT("'Monthly Resource Report'!"&amp;'Green Validation'!S$450676&amp;":"&amp;'Green Validation'!S$450677),'Green Validation'!S$450678,FALSE)),0,HLOOKUP($B102,INDIRECT("'Monthly Resource Report'!"&amp;'Green Validation'!S$450676&amp;":"&amp;'Green Validation'!S$450677),'Green Validation'!S$450678,FALSE))</f>
        <v>0.22409594788867238</v>
      </c>
      <c r="T102" s="318">
        <f ca="1">+IF(ISERROR(HLOOKUP($B102,INDIRECT("'Monthly Resource Report'!"&amp;'Green Validation'!T$450676&amp;":"&amp;'Green Validation'!T$450677),'Green Validation'!T$450678,FALSE)),0,HLOOKUP($B102,INDIRECT("'Monthly Resource Report'!"&amp;'Green Validation'!T$450676&amp;":"&amp;'Green Validation'!T$450677),'Green Validation'!T$450678,FALSE))</f>
        <v>0.19018418128141903</v>
      </c>
    </row>
    <row r="103" spans="2:20" s="29" customFormat="1">
      <c r="B103" s="301">
        <v>44317</v>
      </c>
      <c r="C103" s="294">
        <v>231</v>
      </c>
      <c r="D103" s="297">
        <v>6.0498744502267288</v>
      </c>
      <c r="E103" s="299">
        <v>0.21</v>
      </c>
      <c r="F103" s="295">
        <v>0.19</v>
      </c>
      <c r="G103" s="294">
        <f ca="1">+IF(ISERROR(HLOOKUP($B103,INDIRECT("'Monthly Resource Report'!"&amp;'Green Validation'!G$450676&amp;":"&amp;'Green Validation'!G$450677),'Green Validation'!G$450678,FALSE)),0,HLOOKUP($B103,INDIRECT("'Monthly Resource Report'!"&amp;'Green Validation'!G$450676&amp;":"&amp;'Green Validation'!G$450677),'Green Validation'!G$450678,FALSE))</f>
        <v>231</v>
      </c>
      <c r="H103" s="297">
        <f ca="1">+IF(ISERROR(HLOOKUP($B103,INDIRECT("'Monthly Resource Report'!"&amp;'Green Validation'!H$450676&amp;":"&amp;'Green Validation'!H$450677),'Green Validation'!H$450678,FALSE)),0,HLOOKUP($B103,INDIRECT("'Monthly Resource Report'!"&amp;'Green Validation'!H$450676&amp;":"&amp;'Green Validation'!H$450677),'Green Validation'!H$450678,FALSE))</f>
        <v>6.0499929033124262</v>
      </c>
      <c r="I103" s="317">
        <f ca="1">+IF(ISERROR(HLOOKUP($B103,INDIRECT("'Monthly Resource Report'!"&amp;'Green Validation'!I$450676&amp;":"&amp;'Green Validation'!I$450677),'Green Validation'!I$450678,FALSE)),0,HLOOKUP($B103,INDIRECT("'Monthly Resource Report'!"&amp;'Green Validation'!I$450676&amp;":"&amp;'Green Validation'!I$450677),'Green Validation'!I$450678,FALSE))</f>
        <v>0.20876503151085463</v>
      </c>
      <c r="J103" s="318">
        <f ca="1">+IF(ISERROR(HLOOKUP($B103,INDIRECT("'Monthly Resource Report'!"&amp;'Green Validation'!J$450676&amp;":"&amp;'Green Validation'!J$450677),'Green Validation'!J$450678,FALSE)),0,HLOOKUP($B103,INDIRECT("'Monthly Resource Report'!"&amp;'Green Validation'!J$450676&amp;":"&amp;'Green Validation'!J$450677),'Green Validation'!J$450678,FALSE))</f>
        <v>0.19036208085311881</v>
      </c>
      <c r="L103" s="301">
        <v>44317</v>
      </c>
      <c r="M103" s="294">
        <v>223</v>
      </c>
      <c r="N103" s="297">
        <v>6.0498744502267288</v>
      </c>
      <c r="O103" s="299">
        <v>0.21</v>
      </c>
      <c r="P103" s="295">
        <v>0.19</v>
      </c>
      <c r="Q103" s="294">
        <f ca="1">+IF(ISERROR(HLOOKUP($B103,INDIRECT("'Monthly Resource Report'!"&amp;'Green Validation'!Q$450676&amp;":"&amp;'Green Validation'!Q$450677),'Green Validation'!Q$450678,FALSE)),0,HLOOKUP($B103,INDIRECT("'Monthly Resource Report'!"&amp;'Green Validation'!Q$450676&amp;":"&amp;'Green Validation'!Q$450677),'Green Validation'!Q$450678,FALSE))</f>
        <v>223</v>
      </c>
      <c r="R103" s="297">
        <f ca="1">+IF(ISERROR(HLOOKUP($B103,INDIRECT("'Monthly Resource Report'!"&amp;'Green Validation'!R$450676&amp;":"&amp;'Green Validation'!R$450677),'Green Validation'!R$450678,FALSE)),0,HLOOKUP($B103,INDIRECT("'Monthly Resource Report'!"&amp;'Green Validation'!R$450676&amp;":"&amp;'Green Validation'!R$450677),'Green Validation'!R$450678,FALSE))</f>
        <v>6.0500042941988674</v>
      </c>
      <c r="S103" s="317">
        <f ca="1">+IF(ISERROR(HLOOKUP($B103,INDIRECT("'Monthly Resource Report'!"&amp;'Green Validation'!S$450676&amp;":"&amp;'Green Validation'!S$450677),'Green Validation'!S$450678,FALSE)),0,HLOOKUP($B103,INDIRECT("'Monthly Resource Report'!"&amp;'Green Validation'!S$450676&amp;":"&amp;'Green Validation'!S$450677),'Green Validation'!S$450678,FALSE))</f>
        <v>0.20905514158062241</v>
      </c>
      <c r="T103" s="318">
        <f ca="1">+IF(ISERROR(HLOOKUP($B103,INDIRECT("'Monthly Resource Report'!"&amp;'Green Validation'!T$450676&amp;":"&amp;'Green Validation'!T$450677),'Green Validation'!T$450678,FALSE)),0,HLOOKUP($B103,INDIRECT("'Monthly Resource Report'!"&amp;'Green Validation'!T$450676&amp;":"&amp;'Green Validation'!T$450677),'Green Validation'!T$450678,FALSE))</f>
        <v>0.19018160993077662</v>
      </c>
    </row>
    <row r="104" spans="2:20" s="29" customFormat="1">
      <c r="B104" s="301">
        <v>44348</v>
      </c>
      <c r="C104" s="294">
        <v>231</v>
      </c>
      <c r="D104" s="297">
        <v>6.0498744502267288</v>
      </c>
      <c r="E104" s="299">
        <v>0.21</v>
      </c>
      <c r="F104" s="295">
        <v>0.19</v>
      </c>
      <c r="G104" s="294">
        <f ca="1">+IF(ISERROR(HLOOKUP($B104,INDIRECT("'Monthly Resource Report'!"&amp;'Green Validation'!G$450676&amp;":"&amp;'Green Validation'!G$450677),'Green Validation'!G$450678,FALSE)),0,HLOOKUP($B104,INDIRECT("'Monthly Resource Report'!"&amp;'Green Validation'!G$450676&amp;":"&amp;'Green Validation'!G$450677),'Green Validation'!G$450678,FALSE))</f>
        <v>231</v>
      </c>
      <c r="H104" s="297">
        <f ca="1">+IF(ISERROR(HLOOKUP($B104,INDIRECT("'Monthly Resource Report'!"&amp;'Green Validation'!H$450676&amp;":"&amp;'Green Validation'!H$450677),'Green Validation'!H$450678,FALSE)),0,HLOOKUP($B104,INDIRECT("'Monthly Resource Report'!"&amp;'Green Validation'!H$450676&amp;":"&amp;'Green Validation'!H$450677),'Green Validation'!H$450678,FALSE))</f>
        <v>6.0499911995932258</v>
      </c>
      <c r="I104" s="317">
        <f ca="1">+IF(ISERROR(HLOOKUP($B104,INDIRECT("'Monthly Resource Report'!"&amp;'Green Validation'!I$450676&amp;":"&amp;'Green Validation'!I$450677),'Green Validation'!I$450678,FALSE)),0,HLOOKUP($B104,INDIRECT("'Monthly Resource Report'!"&amp;'Green Validation'!I$450676&amp;":"&amp;'Green Validation'!I$450677),'Green Validation'!I$450678,FALSE))</f>
        <v>0.20900182788806015</v>
      </c>
      <c r="J104" s="318">
        <f ca="1">+IF(ISERROR(HLOOKUP($B104,INDIRECT("'Monthly Resource Report'!"&amp;'Green Validation'!J$450676&amp;":"&amp;'Green Validation'!J$450677),'Green Validation'!J$450678,FALSE)),0,HLOOKUP($B104,INDIRECT("'Monthly Resource Report'!"&amp;'Green Validation'!J$450676&amp;":"&amp;'Green Validation'!J$450677),'Green Validation'!J$450678,FALSE))</f>
        <v>0.19024082767438</v>
      </c>
      <c r="L104" s="301">
        <v>44348</v>
      </c>
      <c r="M104" s="294">
        <v>223</v>
      </c>
      <c r="N104" s="297">
        <v>6.0498744502267288</v>
      </c>
      <c r="O104" s="299">
        <v>0.21</v>
      </c>
      <c r="P104" s="295">
        <v>0.19</v>
      </c>
      <c r="Q104" s="294">
        <f ca="1">+IF(ISERROR(HLOOKUP($B104,INDIRECT("'Monthly Resource Report'!"&amp;'Green Validation'!Q$450676&amp;":"&amp;'Green Validation'!Q$450677),'Green Validation'!Q$450678,FALSE)),0,HLOOKUP($B104,INDIRECT("'Monthly Resource Report'!"&amp;'Green Validation'!Q$450676&amp;":"&amp;'Green Validation'!Q$450677),'Green Validation'!Q$450678,FALSE))</f>
        <v>223</v>
      </c>
      <c r="R104" s="297">
        <f ca="1">+IF(ISERROR(HLOOKUP($B104,INDIRECT("'Monthly Resource Report'!"&amp;'Green Validation'!R$450676&amp;":"&amp;'Green Validation'!R$450677),'Green Validation'!R$450678,FALSE)),0,HLOOKUP($B104,INDIRECT("'Monthly Resource Report'!"&amp;'Green Validation'!R$450676&amp;":"&amp;'Green Validation'!R$450677),'Green Validation'!R$450678,FALSE))</f>
        <v>6.0500037121028054</v>
      </c>
      <c r="S104" s="317">
        <f ca="1">+IF(ISERROR(HLOOKUP($B104,INDIRECT("'Monthly Resource Report'!"&amp;'Green Validation'!S$450676&amp;":"&amp;'Green Validation'!S$450677),'Green Validation'!S$450678,FALSE)),0,HLOOKUP($B104,INDIRECT("'Monthly Resource Report'!"&amp;'Green Validation'!S$450676&amp;":"&amp;'Green Validation'!S$450677),'Green Validation'!S$450678,FALSE))</f>
        <v>0.20919955661180423</v>
      </c>
      <c r="T104" s="318">
        <f ca="1">+IF(ISERROR(HLOOKUP($B104,INDIRECT("'Monthly Resource Report'!"&amp;'Green Validation'!T$450676&amp;":"&amp;'Green Validation'!T$450677),'Green Validation'!T$450678,FALSE)),0,HLOOKUP($B104,INDIRECT("'Monthly Resource Report'!"&amp;'Green Validation'!T$450676&amp;":"&amp;'Green Validation'!T$450677),'Green Validation'!T$450678,FALSE))</f>
        <v>0.19018585859264725</v>
      </c>
    </row>
    <row r="105" spans="2:20" s="29" customFormat="1">
      <c r="B105" s="301">
        <v>44378</v>
      </c>
      <c r="C105" s="294">
        <v>231</v>
      </c>
      <c r="D105" s="297">
        <v>6.0498744502267288</v>
      </c>
      <c r="E105" s="299">
        <v>0.21</v>
      </c>
      <c r="F105" s="295">
        <v>0.19</v>
      </c>
      <c r="G105" s="294">
        <f ca="1">+IF(ISERROR(HLOOKUP($B105,INDIRECT("'Monthly Resource Report'!"&amp;'Green Validation'!G$450676&amp;":"&amp;'Green Validation'!G$450677),'Green Validation'!G$450678,FALSE)),0,HLOOKUP($B105,INDIRECT("'Monthly Resource Report'!"&amp;'Green Validation'!G$450676&amp;":"&amp;'Green Validation'!G$450677),'Green Validation'!G$450678,FALSE))</f>
        <v>231</v>
      </c>
      <c r="H105" s="297">
        <f ca="1">+IF(ISERROR(HLOOKUP($B105,INDIRECT("'Monthly Resource Report'!"&amp;'Green Validation'!H$450676&amp;":"&amp;'Green Validation'!H$450677),'Green Validation'!H$450678,FALSE)),0,HLOOKUP($B105,INDIRECT("'Monthly Resource Report'!"&amp;'Green Validation'!H$450676&amp;":"&amp;'Green Validation'!H$450677),'Green Validation'!H$450678,FALSE))</f>
        <v>6.0499917981467561</v>
      </c>
      <c r="I105" s="317">
        <f ca="1">+IF(ISERROR(HLOOKUP($B105,INDIRECT("'Monthly Resource Report'!"&amp;'Green Validation'!I$450676&amp;":"&amp;'Green Validation'!I$450677),'Green Validation'!I$450678,FALSE)),0,HLOOKUP($B105,INDIRECT("'Monthly Resource Report'!"&amp;'Green Validation'!I$450676&amp;":"&amp;'Green Validation'!I$450677),'Green Validation'!I$450678,FALSE))</f>
        <v>0.20910071393652541</v>
      </c>
      <c r="J105" s="318">
        <f ca="1">+IF(ISERROR(HLOOKUP($B105,INDIRECT("'Monthly Resource Report'!"&amp;'Green Validation'!J$450676&amp;":"&amp;'Green Validation'!J$450677),'Green Validation'!J$450678,FALSE)),0,HLOOKUP($B105,INDIRECT("'Monthly Resource Report'!"&amp;'Green Validation'!J$450676&amp;":"&amp;'Green Validation'!J$450677),'Green Validation'!J$450678,FALSE))</f>
        <v>0.19023818235658391</v>
      </c>
      <c r="L105" s="301">
        <v>44378</v>
      </c>
      <c r="M105" s="294">
        <v>223</v>
      </c>
      <c r="N105" s="297">
        <v>6.0498744502267288</v>
      </c>
      <c r="O105" s="299">
        <v>0.21</v>
      </c>
      <c r="P105" s="295">
        <v>0.19</v>
      </c>
      <c r="Q105" s="294">
        <f ca="1">+IF(ISERROR(HLOOKUP($B105,INDIRECT("'Monthly Resource Report'!"&amp;'Green Validation'!Q$450676&amp;":"&amp;'Green Validation'!Q$450677),'Green Validation'!Q$450678,FALSE)),0,HLOOKUP($B105,INDIRECT("'Monthly Resource Report'!"&amp;'Green Validation'!Q$450676&amp;":"&amp;'Green Validation'!Q$450677),'Green Validation'!Q$450678,FALSE))</f>
        <v>223</v>
      </c>
      <c r="R105" s="297">
        <f ca="1">+IF(ISERROR(HLOOKUP($B105,INDIRECT("'Monthly Resource Report'!"&amp;'Green Validation'!R$450676&amp;":"&amp;'Green Validation'!R$450677),'Green Validation'!R$450678,FALSE)),0,HLOOKUP($B105,INDIRECT("'Monthly Resource Report'!"&amp;'Green Validation'!R$450676&amp;":"&amp;'Green Validation'!R$450677),'Green Validation'!R$450678,FALSE))</f>
        <v>6.0500043467260074</v>
      </c>
      <c r="S105" s="317">
        <f ca="1">+IF(ISERROR(HLOOKUP($B105,INDIRECT("'Monthly Resource Report'!"&amp;'Green Validation'!S$450676&amp;":"&amp;'Green Validation'!S$450677),'Green Validation'!S$450678,FALSE)),0,HLOOKUP($B105,INDIRECT("'Monthly Resource Report'!"&amp;'Green Validation'!S$450676&amp;":"&amp;'Green Validation'!S$450677),'Green Validation'!S$450678,FALSE))</f>
        <v>0.2092781163404438</v>
      </c>
      <c r="T105" s="318">
        <f ca="1">+IF(ISERROR(HLOOKUP($B105,INDIRECT("'Monthly Resource Report'!"&amp;'Green Validation'!T$450676&amp;":"&amp;'Green Validation'!T$450677),'Green Validation'!T$450678,FALSE)),0,HLOOKUP($B105,INDIRECT("'Monthly Resource Report'!"&amp;'Green Validation'!T$450676&amp;":"&amp;'Green Validation'!T$450677),'Green Validation'!T$450678,FALSE))</f>
        <v>0.19034896887963559</v>
      </c>
    </row>
    <row r="106" spans="2:20" s="29" customFormat="1">
      <c r="B106" s="301">
        <v>44409</v>
      </c>
      <c r="C106" s="294">
        <v>231</v>
      </c>
      <c r="D106" s="297">
        <v>6.0498744502267288</v>
      </c>
      <c r="E106" s="299">
        <v>0.21</v>
      </c>
      <c r="F106" s="295">
        <v>0.19</v>
      </c>
      <c r="G106" s="294">
        <f ca="1">+IF(ISERROR(HLOOKUP($B106,INDIRECT("'Monthly Resource Report'!"&amp;'Green Validation'!G$450676&amp;":"&amp;'Green Validation'!G$450677),'Green Validation'!G$450678,FALSE)),0,HLOOKUP($B106,INDIRECT("'Monthly Resource Report'!"&amp;'Green Validation'!G$450676&amp;":"&amp;'Green Validation'!G$450677),'Green Validation'!G$450678,FALSE))</f>
        <v>231</v>
      </c>
      <c r="H106" s="297">
        <f ca="1">+IF(ISERROR(HLOOKUP($B106,INDIRECT("'Monthly Resource Report'!"&amp;'Green Validation'!H$450676&amp;":"&amp;'Green Validation'!H$450677),'Green Validation'!H$450678,FALSE)),0,HLOOKUP($B106,INDIRECT("'Monthly Resource Report'!"&amp;'Green Validation'!H$450676&amp;":"&amp;'Green Validation'!H$450677),'Green Validation'!H$450678,FALSE))</f>
        <v>6.0499921719195564</v>
      </c>
      <c r="I106" s="317">
        <f ca="1">+IF(ISERROR(HLOOKUP($B106,INDIRECT("'Monthly Resource Report'!"&amp;'Green Validation'!I$450676&amp;":"&amp;'Green Validation'!I$450677),'Green Validation'!I$450678,FALSE)),0,HLOOKUP($B106,INDIRECT("'Monthly Resource Report'!"&amp;'Green Validation'!I$450676&amp;":"&amp;'Green Validation'!I$450677),'Green Validation'!I$450678,FALSE))</f>
        <v>0.20924206836886336</v>
      </c>
      <c r="J106" s="318">
        <f ca="1">+IF(ISERROR(HLOOKUP($B106,INDIRECT("'Monthly Resource Report'!"&amp;'Green Validation'!J$450676&amp;":"&amp;'Green Validation'!J$450677),'Green Validation'!J$450678,FALSE)),0,HLOOKUP($B106,INDIRECT("'Monthly Resource Report'!"&amp;'Green Validation'!J$450676&amp;":"&amp;'Green Validation'!J$450677),'Green Validation'!J$450678,FALSE))</f>
        <v>0.1903532636952438</v>
      </c>
      <c r="L106" s="301">
        <v>44409</v>
      </c>
      <c r="M106" s="294">
        <v>223</v>
      </c>
      <c r="N106" s="297">
        <v>6.0498744502267288</v>
      </c>
      <c r="O106" s="299">
        <v>0.21</v>
      </c>
      <c r="P106" s="295">
        <v>0.19</v>
      </c>
      <c r="Q106" s="294">
        <f ca="1">+IF(ISERROR(HLOOKUP($B106,INDIRECT("'Monthly Resource Report'!"&amp;'Green Validation'!Q$450676&amp;":"&amp;'Green Validation'!Q$450677),'Green Validation'!Q$450678,FALSE)),0,HLOOKUP($B106,INDIRECT("'Monthly Resource Report'!"&amp;'Green Validation'!Q$450676&amp;":"&amp;'Green Validation'!Q$450677),'Green Validation'!Q$450678,FALSE))</f>
        <v>223</v>
      </c>
      <c r="R106" s="297">
        <f ca="1">+IF(ISERROR(HLOOKUP($B106,INDIRECT("'Monthly Resource Report'!"&amp;'Green Validation'!R$450676&amp;":"&amp;'Green Validation'!R$450677),'Green Validation'!R$450678,FALSE)),0,HLOOKUP($B106,INDIRECT("'Monthly Resource Report'!"&amp;'Green Validation'!R$450676&amp;":"&amp;'Green Validation'!R$450677),'Green Validation'!R$450678,FALSE))</f>
        <v>6.0500048828752426</v>
      </c>
      <c r="S106" s="317">
        <f ca="1">+IF(ISERROR(HLOOKUP($B106,INDIRECT("'Monthly Resource Report'!"&amp;'Green Validation'!S$450676&amp;":"&amp;'Green Validation'!S$450677),'Green Validation'!S$450678,FALSE)),0,HLOOKUP($B106,INDIRECT("'Monthly Resource Report'!"&amp;'Green Validation'!S$450676&amp;":"&amp;'Green Validation'!S$450677),'Green Validation'!S$450678,FALSE))</f>
        <v>0.20944367009872467</v>
      </c>
      <c r="T106" s="318">
        <f ca="1">+IF(ISERROR(HLOOKUP($B106,INDIRECT("'Monthly Resource Report'!"&amp;'Green Validation'!T$450676&amp;":"&amp;'Green Validation'!T$450677),'Green Validation'!T$450678,FALSE)),0,HLOOKUP($B106,INDIRECT("'Monthly Resource Report'!"&amp;'Green Validation'!T$450676&amp;":"&amp;'Green Validation'!T$450677),'Green Validation'!T$450678,FALSE))</f>
        <v>0.19017042717332075</v>
      </c>
    </row>
    <row r="107" spans="2:20" s="29" customFormat="1">
      <c r="B107" s="301">
        <v>44440</v>
      </c>
      <c r="C107" s="294">
        <v>231</v>
      </c>
      <c r="D107" s="297">
        <v>6.0498744502267288</v>
      </c>
      <c r="E107" s="299">
        <v>0.21</v>
      </c>
      <c r="F107" s="295">
        <v>0.19</v>
      </c>
      <c r="G107" s="294">
        <f ca="1">+IF(ISERROR(HLOOKUP($B107,INDIRECT("'Monthly Resource Report'!"&amp;'Green Validation'!G$450676&amp;":"&amp;'Green Validation'!G$450677),'Green Validation'!G$450678,FALSE)),0,HLOOKUP($B107,INDIRECT("'Monthly Resource Report'!"&amp;'Green Validation'!G$450676&amp;":"&amp;'Green Validation'!G$450677),'Green Validation'!G$450678,FALSE))</f>
        <v>231</v>
      </c>
      <c r="H107" s="297">
        <f ca="1">+IF(ISERROR(HLOOKUP($B107,INDIRECT("'Monthly Resource Report'!"&amp;'Green Validation'!H$450676&amp;":"&amp;'Green Validation'!H$450677),'Green Validation'!H$450678,FALSE)),0,HLOOKUP($B107,INDIRECT("'Monthly Resource Report'!"&amp;'Green Validation'!H$450676&amp;":"&amp;'Green Validation'!H$450677),'Green Validation'!H$450678,FALSE))</f>
        <v>6.0499923062637624</v>
      </c>
      <c r="I107" s="317">
        <f ca="1">+IF(ISERROR(HLOOKUP($B107,INDIRECT("'Monthly Resource Report'!"&amp;'Green Validation'!I$450676&amp;":"&amp;'Green Validation'!I$450677),'Green Validation'!I$450678,FALSE)),0,HLOOKUP($B107,INDIRECT("'Monthly Resource Report'!"&amp;'Green Validation'!I$450676&amp;":"&amp;'Green Validation'!I$450677),'Green Validation'!I$450678,FALSE))</f>
        <v>0.20869106114724284</v>
      </c>
      <c r="J107" s="318">
        <f ca="1">+IF(ISERROR(HLOOKUP($B107,INDIRECT("'Monthly Resource Report'!"&amp;'Green Validation'!J$450676&amp;":"&amp;'Green Validation'!J$450677),'Green Validation'!J$450678,FALSE)),0,HLOOKUP($B107,INDIRECT("'Monthly Resource Report'!"&amp;'Green Validation'!J$450676&amp;":"&amp;'Green Validation'!J$450677),'Green Validation'!J$450678,FALSE))</f>
        <v>0.19024797652452927</v>
      </c>
      <c r="L107" s="301">
        <v>44440</v>
      </c>
      <c r="M107" s="294">
        <v>223</v>
      </c>
      <c r="N107" s="297">
        <v>6.0498744502267288</v>
      </c>
      <c r="O107" s="299">
        <v>0.21</v>
      </c>
      <c r="P107" s="295">
        <v>0.19</v>
      </c>
      <c r="Q107" s="294">
        <f ca="1">+IF(ISERROR(HLOOKUP($B107,INDIRECT("'Monthly Resource Report'!"&amp;'Green Validation'!Q$450676&amp;":"&amp;'Green Validation'!Q$450677),'Green Validation'!Q$450678,FALSE)),0,HLOOKUP($B107,INDIRECT("'Monthly Resource Report'!"&amp;'Green Validation'!Q$450676&amp;":"&amp;'Green Validation'!Q$450677),'Green Validation'!Q$450678,FALSE))</f>
        <v>223</v>
      </c>
      <c r="R107" s="297">
        <f ca="1">+IF(ISERROR(HLOOKUP($B107,INDIRECT("'Monthly Resource Report'!"&amp;'Green Validation'!R$450676&amp;":"&amp;'Green Validation'!R$450677),'Green Validation'!R$450678,FALSE)),0,HLOOKUP($B107,INDIRECT("'Monthly Resource Report'!"&amp;'Green Validation'!R$450676&amp;":"&amp;'Green Validation'!R$450677),'Green Validation'!R$450678,FALSE))</f>
        <v>6.0500017092264038</v>
      </c>
      <c r="S107" s="317">
        <f ca="1">+IF(ISERROR(HLOOKUP($B107,INDIRECT("'Monthly Resource Report'!"&amp;'Green Validation'!S$450676&amp;":"&amp;'Green Validation'!S$450677),'Green Validation'!S$450678,FALSE)),0,HLOOKUP($B107,INDIRECT("'Monthly Resource Report'!"&amp;'Green Validation'!S$450676&amp;":"&amp;'Green Validation'!S$450677),'Green Validation'!S$450678,FALSE))</f>
        <v>0.20897368308388575</v>
      </c>
      <c r="T107" s="318">
        <f ca="1">+IF(ISERROR(HLOOKUP($B107,INDIRECT("'Monthly Resource Report'!"&amp;'Green Validation'!T$450676&amp;":"&amp;'Green Validation'!T$450677),'Green Validation'!T$450678,FALSE)),0,HLOOKUP($B107,INDIRECT("'Monthly Resource Report'!"&amp;'Green Validation'!T$450676&amp;":"&amp;'Green Validation'!T$450677),'Green Validation'!T$450678,FALSE))</f>
        <v>0.19027844559362866</v>
      </c>
    </row>
    <row r="108" spans="2:20" s="29" customFormat="1">
      <c r="B108" s="301">
        <v>44470</v>
      </c>
      <c r="C108" s="294">
        <v>231</v>
      </c>
      <c r="D108" s="297">
        <v>6.0498744502267288</v>
      </c>
      <c r="E108" s="299">
        <v>0.22500000000000001</v>
      </c>
      <c r="F108" s="295">
        <v>0.19</v>
      </c>
      <c r="G108" s="294">
        <f ca="1">+IF(ISERROR(HLOOKUP($B108,INDIRECT("'Monthly Resource Report'!"&amp;'Green Validation'!G$450676&amp;":"&amp;'Green Validation'!G$450677),'Green Validation'!G$450678,FALSE)),0,HLOOKUP($B108,INDIRECT("'Monthly Resource Report'!"&amp;'Green Validation'!G$450676&amp;":"&amp;'Green Validation'!G$450677),'Green Validation'!G$450678,FALSE))</f>
        <v>231</v>
      </c>
      <c r="H108" s="297">
        <f ca="1">+IF(ISERROR(HLOOKUP($B108,INDIRECT("'Monthly Resource Report'!"&amp;'Green Validation'!H$450676&amp;":"&amp;'Green Validation'!H$450677),'Green Validation'!H$450678,FALSE)),0,HLOOKUP($B108,INDIRECT("'Monthly Resource Report'!"&amp;'Green Validation'!H$450676&amp;":"&amp;'Green Validation'!H$450677),'Green Validation'!H$450678,FALSE))</f>
        <v>6.0499925704859407</v>
      </c>
      <c r="I108" s="317">
        <f ca="1">+IF(ISERROR(HLOOKUP($B108,INDIRECT("'Monthly Resource Report'!"&amp;'Green Validation'!I$450676&amp;":"&amp;'Green Validation'!I$450677),'Green Validation'!I$450678,FALSE)),0,HLOOKUP($B108,INDIRECT("'Monthly Resource Report'!"&amp;'Green Validation'!I$450676&amp;":"&amp;'Green Validation'!I$450677),'Green Validation'!I$450678,FALSE))</f>
        <v>0.22406646998545954</v>
      </c>
      <c r="J108" s="318">
        <f ca="1">+IF(ISERROR(HLOOKUP($B108,INDIRECT("'Monthly Resource Report'!"&amp;'Green Validation'!J$450676&amp;":"&amp;'Green Validation'!J$450677),'Green Validation'!J$450678,FALSE)),0,HLOOKUP($B108,INDIRECT("'Monthly Resource Report'!"&amp;'Green Validation'!J$450676&amp;":"&amp;'Green Validation'!J$450677),'Green Validation'!J$450678,FALSE))</f>
        <v>0.1903529780179348</v>
      </c>
      <c r="L108" s="301">
        <v>44470</v>
      </c>
      <c r="M108" s="294">
        <v>223</v>
      </c>
      <c r="N108" s="297">
        <v>6.0498744502267288</v>
      </c>
      <c r="O108" s="299">
        <v>0.22500000000000001</v>
      </c>
      <c r="P108" s="295">
        <v>0.19</v>
      </c>
      <c r="Q108" s="294">
        <f ca="1">+IF(ISERROR(HLOOKUP($B108,INDIRECT("'Monthly Resource Report'!"&amp;'Green Validation'!Q$450676&amp;":"&amp;'Green Validation'!Q$450677),'Green Validation'!Q$450678,FALSE)),0,HLOOKUP($B108,INDIRECT("'Monthly Resource Report'!"&amp;'Green Validation'!Q$450676&amp;":"&amp;'Green Validation'!Q$450677),'Green Validation'!Q$450678,FALSE))</f>
        <v>223</v>
      </c>
      <c r="R108" s="297">
        <f ca="1">+IF(ISERROR(HLOOKUP($B108,INDIRECT("'Monthly Resource Report'!"&amp;'Green Validation'!R$450676&amp;":"&amp;'Green Validation'!R$450677),'Green Validation'!R$450678,FALSE)),0,HLOOKUP($B108,INDIRECT("'Monthly Resource Report'!"&amp;'Green Validation'!R$450676&amp;":"&amp;'Green Validation'!R$450677),'Green Validation'!R$450678,FALSE))</f>
        <v>6.0500046994934991</v>
      </c>
      <c r="S108" s="317">
        <f ca="1">+IF(ISERROR(HLOOKUP($B108,INDIRECT("'Monthly Resource Report'!"&amp;'Green Validation'!S$450676&amp;":"&amp;'Green Validation'!S$450677),'Green Validation'!S$450678,FALSE)),0,HLOOKUP($B108,INDIRECT("'Monthly Resource Report'!"&amp;'Green Validation'!S$450676&amp;":"&amp;'Green Validation'!S$450677),'Green Validation'!S$450678,FALSE))</f>
        <v>0.2242334731169992</v>
      </c>
      <c r="T108" s="318">
        <f ca="1">+IF(ISERROR(HLOOKUP($B108,INDIRECT("'Monthly Resource Report'!"&amp;'Green Validation'!T$450676&amp;":"&amp;'Green Validation'!T$450677),'Green Validation'!T$450678,FALSE)),0,HLOOKUP($B108,INDIRECT("'Monthly Resource Report'!"&amp;'Green Validation'!T$450676&amp;":"&amp;'Green Validation'!T$450677),'Green Validation'!T$450678,FALSE))</f>
        <v>0.19017344063689826</v>
      </c>
    </row>
    <row r="109" spans="2:20" s="29" customFormat="1">
      <c r="B109" s="301">
        <v>44501</v>
      </c>
      <c r="C109" s="294">
        <v>231</v>
      </c>
      <c r="D109" s="297">
        <v>6.0498744502267288</v>
      </c>
      <c r="E109" s="299">
        <v>0.22500000000000001</v>
      </c>
      <c r="F109" s="295">
        <v>0.19</v>
      </c>
      <c r="G109" s="294">
        <f ca="1">+IF(ISERROR(HLOOKUP($B109,INDIRECT("'Monthly Resource Report'!"&amp;'Green Validation'!G$450676&amp;":"&amp;'Green Validation'!G$450677),'Green Validation'!G$450678,FALSE)),0,HLOOKUP($B109,INDIRECT("'Monthly Resource Report'!"&amp;'Green Validation'!G$450676&amp;":"&amp;'Green Validation'!G$450677),'Green Validation'!G$450678,FALSE))</f>
        <v>231</v>
      </c>
      <c r="H109" s="297">
        <f ca="1">+IF(ISERROR(HLOOKUP($B109,INDIRECT("'Monthly Resource Report'!"&amp;'Green Validation'!H$450676&amp;":"&amp;'Green Validation'!H$450677),'Green Validation'!H$450678,FALSE)),0,HLOOKUP($B109,INDIRECT("'Monthly Resource Report'!"&amp;'Green Validation'!H$450676&amp;":"&amp;'Green Validation'!H$450677),'Green Validation'!H$450678,FALSE))</f>
        <v>6.0499921548340838</v>
      </c>
      <c r="I109" s="317">
        <f ca="1">+IF(ISERROR(HLOOKUP($B109,INDIRECT("'Monthly Resource Report'!"&amp;'Green Validation'!I$450676&amp;":"&amp;'Green Validation'!I$450677),'Green Validation'!I$450678,FALSE)),0,HLOOKUP($B109,INDIRECT("'Monthly Resource Report'!"&amp;'Green Validation'!I$450676&amp;":"&amp;'Green Validation'!I$450677),'Green Validation'!I$450678,FALSE))</f>
        <v>0.22434741337730824</v>
      </c>
      <c r="J109" s="318">
        <f ca="1">+IF(ISERROR(HLOOKUP($B109,INDIRECT("'Monthly Resource Report'!"&amp;'Green Validation'!J$450676&amp;":"&amp;'Green Validation'!J$450677),'Green Validation'!J$450678,FALSE)),0,HLOOKUP($B109,INDIRECT("'Monthly Resource Report'!"&amp;'Green Validation'!J$450676&amp;":"&amp;'Green Validation'!J$450677),'Green Validation'!J$450678,FALSE))</f>
        <v>0.19035785782711859</v>
      </c>
      <c r="L109" s="301">
        <v>44501</v>
      </c>
      <c r="M109" s="294">
        <v>223</v>
      </c>
      <c r="N109" s="297">
        <v>6.0498744502267288</v>
      </c>
      <c r="O109" s="299">
        <v>0.22500000000000001</v>
      </c>
      <c r="P109" s="295">
        <v>0.19</v>
      </c>
      <c r="Q109" s="294">
        <f ca="1">+IF(ISERROR(HLOOKUP($B109,INDIRECT("'Monthly Resource Report'!"&amp;'Green Validation'!Q$450676&amp;":"&amp;'Green Validation'!Q$450677),'Green Validation'!Q$450678,FALSE)),0,HLOOKUP($B109,INDIRECT("'Monthly Resource Report'!"&amp;'Green Validation'!Q$450676&amp;":"&amp;'Green Validation'!Q$450677),'Green Validation'!Q$450678,FALSE))</f>
        <v>223</v>
      </c>
      <c r="R109" s="297">
        <f ca="1">+IF(ISERROR(HLOOKUP($B109,INDIRECT("'Monthly Resource Report'!"&amp;'Green Validation'!R$450676&amp;":"&amp;'Green Validation'!R$450677),'Green Validation'!R$450678,FALSE)),0,HLOOKUP($B109,INDIRECT("'Monthly Resource Report'!"&amp;'Green Validation'!R$450676&amp;":"&amp;'Green Validation'!R$450677),'Green Validation'!R$450678,FALSE))</f>
        <v>6.0500074088770903</v>
      </c>
      <c r="S109" s="317">
        <f ca="1">+IF(ISERROR(HLOOKUP($B109,INDIRECT("'Monthly Resource Report'!"&amp;'Green Validation'!S$450676&amp;":"&amp;'Green Validation'!S$450677),'Green Validation'!S$450678,FALSE)),0,HLOOKUP($B109,INDIRECT("'Monthly Resource Report'!"&amp;'Green Validation'!S$450676&amp;":"&amp;'Green Validation'!S$450677),'Green Validation'!S$450678,FALSE))</f>
        <v>0.22451299036932518</v>
      </c>
      <c r="T109" s="318">
        <f ca="1">+IF(ISERROR(HLOOKUP($B109,INDIRECT("'Monthly Resource Report'!"&amp;'Green Validation'!T$450676&amp;":"&amp;'Green Validation'!T$450677),'Green Validation'!T$450678,FALSE)),0,HLOOKUP($B109,INDIRECT("'Monthly Resource Report'!"&amp;'Green Validation'!T$450676&amp;":"&amp;'Green Validation'!T$450677),'Green Validation'!T$450678,FALSE))</f>
        <v>0.1901744404329534</v>
      </c>
    </row>
    <row r="110" spans="2:20" s="29" customFormat="1">
      <c r="B110" s="301">
        <v>44531</v>
      </c>
      <c r="C110" s="294">
        <v>231</v>
      </c>
      <c r="D110" s="297">
        <v>6.0498744502267288</v>
      </c>
      <c r="E110" s="299">
        <v>0.22500000000000001</v>
      </c>
      <c r="F110" s="295">
        <v>0.19</v>
      </c>
      <c r="G110" s="294">
        <f ca="1">+IF(ISERROR(HLOOKUP($B110,INDIRECT("'Monthly Resource Report'!"&amp;'Green Validation'!G$450676&amp;":"&amp;'Green Validation'!G$450677),'Green Validation'!G$450678,FALSE)),0,HLOOKUP($B110,INDIRECT("'Monthly Resource Report'!"&amp;'Green Validation'!G$450676&amp;":"&amp;'Green Validation'!G$450677),'Green Validation'!G$450678,FALSE))</f>
        <v>231</v>
      </c>
      <c r="H110" s="297">
        <f ca="1">+IF(ISERROR(HLOOKUP($B110,INDIRECT("'Monthly Resource Report'!"&amp;'Green Validation'!H$450676&amp;":"&amp;'Green Validation'!H$450677),'Green Validation'!H$450678,FALSE)),0,HLOOKUP($B110,INDIRECT("'Monthly Resource Report'!"&amp;'Green Validation'!H$450676&amp;":"&amp;'Green Validation'!H$450677),'Green Validation'!H$450678,FALSE))</f>
        <v>6.0499922945950315</v>
      </c>
      <c r="I110" s="317">
        <f ca="1">+IF(ISERROR(HLOOKUP($B110,INDIRECT("'Monthly Resource Report'!"&amp;'Green Validation'!I$450676&amp;":"&amp;'Green Validation'!I$450677),'Green Validation'!I$450678,FALSE)),0,HLOOKUP($B110,INDIRECT("'Monthly Resource Report'!"&amp;'Green Validation'!I$450676&amp;":"&amp;'Green Validation'!I$450677),'Green Validation'!I$450678,FALSE))</f>
        <v>0.22427420583873658</v>
      </c>
      <c r="J110" s="318">
        <f ca="1">+IF(ISERROR(HLOOKUP($B110,INDIRECT("'Monthly Resource Report'!"&amp;'Green Validation'!J$450676&amp;":"&amp;'Green Validation'!J$450677),'Green Validation'!J$450678,FALSE)),0,HLOOKUP($B110,INDIRECT("'Monthly Resource Report'!"&amp;'Green Validation'!J$450676&amp;":"&amp;'Green Validation'!J$450677),'Green Validation'!J$450678,FALSE))</f>
        <v>0.19023197660108054</v>
      </c>
      <c r="L110" s="301">
        <v>44531</v>
      </c>
      <c r="M110" s="294">
        <v>223</v>
      </c>
      <c r="N110" s="297">
        <v>6.0498744502267288</v>
      </c>
      <c r="O110" s="299">
        <v>0.22500000000000001</v>
      </c>
      <c r="P110" s="295">
        <v>0.19</v>
      </c>
      <c r="Q110" s="294">
        <f ca="1">+IF(ISERROR(HLOOKUP($B110,INDIRECT("'Monthly Resource Report'!"&amp;'Green Validation'!Q$450676&amp;":"&amp;'Green Validation'!Q$450677),'Green Validation'!Q$450678,FALSE)),0,HLOOKUP($B110,INDIRECT("'Monthly Resource Report'!"&amp;'Green Validation'!Q$450676&amp;":"&amp;'Green Validation'!Q$450677),'Green Validation'!Q$450678,FALSE))</f>
        <v>223</v>
      </c>
      <c r="R110" s="297">
        <f ca="1">+IF(ISERROR(HLOOKUP($B110,INDIRECT("'Monthly Resource Report'!"&amp;'Green Validation'!R$450676&amp;":"&amp;'Green Validation'!R$450677),'Green Validation'!R$450678,FALSE)),0,HLOOKUP($B110,INDIRECT("'Monthly Resource Report'!"&amp;'Green Validation'!R$450676&amp;":"&amp;'Green Validation'!R$450677),'Green Validation'!R$450678,FALSE))</f>
        <v>6.0500046195896262</v>
      </c>
      <c r="S110" s="317">
        <f ca="1">+IF(ISERROR(HLOOKUP($B110,INDIRECT("'Monthly Resource Report'!"&amp;'Green Validation'!S$450676&amp;":"&amp;'Green Validation'!S$450677),'Green Validation'!S$450678,FALSE)),0,HLOOKUP($B110,INDIRECT("'Monthly Resource Report'!"&amp;'Green Validation'!S$450676&amp;":"&amp;'Green Validation'!S$450677),'Green Validation'!S$450678,FALSE))</f>
        <v>0.22446754396501353</v>
      </c>
      <c r="T110" s="318">
        <f ca="1">+IF(ISERROR(HLOOKUP($B110,INDIRECT("'Monthly Resource Report'!"&amp;'Green Validation'!T$450676&amp;":"&amp;'Green Validation'!T$450677),'Green Validation'!T$450678,FALSE)),0,HLOOKUP($B110,INDIRECT("'Monthly Resource Report'!"&amp;'Green Validation'!T$450676&amp;":"&amp;'Green Validation'!T$450677),'Green Validation'!T$450678,FALSE))</f>
        <v>0.19034661592928487</v>
      </c>
    </row>
    <row r="111" spans="2:20" s="29" customFormat="1">
      <c r="B111" s="301">
        <v>44562</v>
      </c>
      <c r="C111" s="294">
        <v>231</v>
      </c>
      <c r="D111" s="297">
        <v>6.2138260478278724</v>
      </c>
      <c r="E111" s="299">
        <v>0.22500000000000001</v>
      </c>
      <c r="F111" s="295">
        <v>0.19</v>
      </c>
      <c r="G111" s="294">
        <f ca="1">+IF(ISERROR(HLOOKUP($B111,INDIRECT("'Monthly Resource Report'!"&amp;'Green Validation'!G$450676&amp;":"&amp;'Green Validation'!G$450677),'Green Validation'!G$450678,FALSE)),0,HLOOKUP($B111,INDIRECT("'Monthly Resource Report'!"&amp;'Green Validation'!G$450676&amp;":"&amp;'Green Validation'!G$450677),'Green Validation'!G$450678,FALSE))</f>
        <v>231</v>
      </c>
      <c r="H111" s="297">
        <f ca="1">+IF(ISERROR(HLOOKUP($B111,INDIRECT("'Monthly Resource Report'!"&amp;'Green Validation'!H$450676&amp;":"&amp;'Green Validation'!H$450677),'Green Validation'!H$450678,FALSE)),0,HLOOKUP($B111,INDIRECT("'Monthly Resource Report'!"&amp;'Green Validation'!H$450676&amp;":"&amp;'Green Validation'!H$450677),'Green Validation'!H$450678,FALSE))</f>
        <v>6.2140093476935583</v>
      </c>
      <c r="I111" s="317">
        <f ca="1">+IF(ISERROR(HLOOKUP($B111,INDIRECT("'Monthly Resource Report'!"&amp;'Green Validation'!I$450676&amp;":"&amp;'Green Validation'!I$450677),'Green Validation'!I$450678,FALSE)),0,HLOOKUP($B111,INDIRECT("'Monthly Resource Report'!"&amp;'Green Validation'!I$450676&amp;":"&amp;'Green Validation'!I$450677),'Green Validation'!I$450678,FALSE))</f>
        <v>0.22443622975191363</v>
      </c>
      <c r="J111" s="318">
        <f ca="1">+IF(ISERROR(HLOOKUP($B111,INDIRECT("'Monthly Resource Report'!"&amp;'Green Validation'!J$450676&amp;":"&amp;'Green Validation'!J$450677),'Green Validation'!J$450678,FALSE)),0,HLOOKUP($B111,INDIRECT("'Monthly Resource Report'!"&amp;'Green Validation'!J$450676&amp;":"&amp;'Green Validation'!J$450677),'Green Validation'!J$450678,FALSE))</f>
        <v>0.19022655039019007</v>
      </c>
      <c r="L111" s="301">
        <v>44562</v>
      </c>
      <c r="M111" s="294">
        <v>223</v>
      </c>
      <c r="N111" s="297">
        <v>6.2138260478278724</v>
      </c>
      <c r="O111" s="299">
        <v>0.22500000000000001</v>
      </c>
      <c r="P111" s="295">
        <v>0.19</v>
      </c>
      <c r="Q111" s="294">
        <f ca="1">+IF(ISERROR(HLOOKUP($B111,INDIRECT("'Monthly Resource Report'!"&amp;'Green Validation'!Q$450676&amp;":"&amp;'Green Validation'!Q$450677),'Green Validation'!Q$450678,FALSE)),0,HLOOKUP($B111,INDIRECT("'Monthly Resource Report'!"&amp;'Green Validation'!Q$450676&amp;":"&amp;'Green Validation'!Q$450677),'Green Validation'!Q$450678,FALSE))</f>
        <v>223</v>
      </c>
      <c r="R111" s="297">
        <f ca="1">+IF(ISERROR(HLOOKUP($B111,INDIRECT("'Monthly Resource Report'!"&amp;'Green Validation'!R$450676&amp;":"&amp;'Green Validation'!R$450677),'Green Validation'!R$450678,FALSE)),0,HLOOKUP($B111,INDIRECT("'Monthly Resource Report'!"&amp;'Green Validation'!R$450676&amp;":"&amp;'Green Validation'!R$450677),'Green Validation'!R$450678,FALSE))</f>
        <v>6.2139915245042658</v>
      </c>
      <c r="S111" s="317">
        <f ca="1">+IF(ISERROR(HLOOKUP($B111,INDIRECT("'Monthly Resource Report'!"&amp;'Green Validation'!S$450676&amp;":"&amp;'Green Validation'!S$450677),'Green Validation'!S$450678,FALSE)),0,HLOOKUP($B111,INDIRECT("'Monthly Resource Report'!"&amp;'Green Validation'!S$450676&amp;":"&amp;'Green Validation'!S$450677),'Green Validation'!S$450678,FALSE))</f>
        <v>0.22453243661104402</v>
      </c>
      <c r="T111" s="318">
        <f ca="1">+IF(ISERROR(HLOOKUP($B111,INDIRECT("'Monthly Resource Report'!"&amp;'Green Validation'!T$450676&amp;":"&amp;'Green Validation'!T$450677),'Green Validation'!T$450678,FALSE)),0,HLOOKUP($B111,INDIRECT("'Monthly Resource Report'!"&amp;'Green Validation'!T$450676&amp;":"&amp;'Green Validation'!T$450677),'Green Validation'!T$450678,FALSE))</f>
        <v>0.19024871669121976</v>
      </c>
    </row>
    <row r="112" spans="2:20" s="29" customFormat="1">
      <c r="B112" s="301">
        <v>44593</v>
      </c>
      <c r="C112" s="294">
        <v>231</v>
      </c>
      <c r="D112" s="297">
        <v>6.2138260478278724</v>
      </c>
      <c r="E112" s="299">
        <v>0.22500000000000001</v>
      </c>
      <c r="F112" s="295">
        <v>0.19</v>
      </c>
      <c r="G112" s="294">
        <f ca="1">+IF(ISERROR(HLOOKUP($B112,INDIRECT("'Monthly Resource Report'!"&amp;'Green Validation'!G$450676&amp;":"&amp;'Green Validation'!G$450677),'Green Validation'!G$450678,FALSE)),0,HLOOKUP($B112,INDIRECT("'Monthly Resource Report'!"&amp;'Green Validation'!G$450676&amp;":"&amp;'Green Validation'!G$450677),'Green Validation'!G$450678,FALSE))</f>
        <v>231</v>
      </c>
      <c r="H112" s="297">
        <f ca="1">+IF(ISERROR(HLOOKUP($B112,INDIRECT("'Monthly Resource Report'!"&amp;'Green Validation'!H$450676&amp;":"&amp;'Green Validation'!H$450677),'Green Validation'!H$450678,FALSE)),0,HLOOKUP($B112,INDIRECT("'Monthly Resource Report'!"&amp;'Green Validation'!H$450676&amp;":"&amp;'Green Validation'!H$450677),'Green Validation'!H$450678,FALSE))</f>
        <v>6.2140100700275154</v>
      </c>
      <c r="I112" s="317">
        <f ca="1">+IF(ISERROR(HLOOKUP($B112,INDIRECT("'Monthly Resource Report'!"&amp;'Green Validation'!I$450676&amp;":"&amp;'Green Validation'!I$450677),'Green Validation'!I$450678,FALSE)),0,HLOOKUP($B112,INDIRECT("'Monthly Resource Report'!"&amp;'Green Validation'!I$450676&amp;":"&amp;'Green Validation'!I$450677),'Green Validation'!I$450678,FALSE))</f>
        <v>0.22447316609997464</v>
      </c>
      <c r="J112" s="318">
        <f ca="1">+IF(ISERROR(HLOOKUP($B112,INDIRECT("'Monthly Resource Report'!"&amp;'Green Validation'!J$450676&amp;":"&amp;'Green Validation'!J$450677),'Green Validation'!J$450678,FALSE)),0,HLOOKUP($B112,INDIRECT("'Monthly Resource Report'!"&amp;'Green Validation'!J$450676&amp;":"&amp;'Green Validation'!J$450677),'Green Validation'!J$450678,FALSE))</f>
        <v>0.19037991246889854</v>
      </c>
      <c r="L112" s="301">
        <v>44593</v>
      </c>
      <c r="M112" s="294">
        <v>223</v>
      </c>
      <c r="N112" s="297">
        <v>6.2138260478278724</v>
      </c>
      <c r="O112" s="299">
        <v>0.22500000000000001</v>
      </c>
      <c r="P112" s="295">
        <v>0.19</v>
      </c>
      <c r="Q112" s="294">
        <f ca="1">+IF(ISERROR(HLOOKUP($B112,INDIRECT("'Monthly Resource Report'!"&amp;'Green Validation'!Q$450676&amp;":"&amp;'Green Validation'!Q$450677),'Green Validation'!Q$450678,FALSE)),0,HLOOKUP($B112,INDIRECT("'Monthly Resource Report'!"&amp;'Green Validation'!Q$450676&amp;":"&amp;'Green Validation'!Q$450677),'Green Validation'!Q$450678,FALSE))</f>
        <v>223</v>
      </c>
      <c r="R112" s="297">
        <f ca="1">+IF(ISERROR(HLOOKUP($B112,INDIRECT("'Monthly Resource Report'!"&amp;'Green Validation'!R$450676&amp;":"&amp;'Green Validation'!R$450677),'Green Validation'!R$450678,FALSE)),0,HLOOKUP($B112,INDIRECT("'Monthly Resource Report'!"&amp;'Green Validation'!R$450676&amp;":"&amp;'Green Validation'!R$450677),'Green Validation'!R$450678,FALSE))</f>
        <v>6.2139914090437802</v>
      </c>
      <c r="S112" s="317">
        <f ca="1">+IF(ISERROR(HLOOKUP($B112,INDIRECT("'Monthly Resource Report'!"&amp;'Green Validation'!S$450676&amp;":"&amp;'Green Validation'!S$450677),'Green Validation'!S$450678,FALSE)),0,HLOOKUP($B112,INDIRECT("'Monthly Resource Report'!"&amp;'Green Validation'!S$450676&amp;":"&amp;'Green Validation'!S$450677),'Green Validation'!S$450678,FALSE))</f>
        <v>0.22455580810477063</v>
      </c>
      <c r="T112" s="318">
        <f ca="1">+IF(ISERROR(HLOOKUP($B112,INDIRECT("'Monthly Resource Report'!"&amp;'Green Validation'!T$450676&amp;":"&amp;'Green Validation'!T$450677),'Green Validation'!T$450678,FALSE)),0,HLOOKUP($B112,INDIRECT("'Monthly Resource Report'!"&amp;'Green Validation'!T$450676&amp;":"&amp;'Green Validation'!T$450677),'Green Validation'!T$450678,FALSE))</f>
        <v>0.190190999808306</v>
      </c>
    </row>
    <row r="113" spans="2:20" s="29" customFormat="1">
      <c r="B113" s="301">
        <v>44621</v>
      </c>
      <c r="C113" s="294">
        <v>231</v>
      </c>
      <c r="D113" s="297">
        <v>6.2138260478278724</v>
      </c>
      <c r="E113" s="299">
        <v>0.22500000000000001</v>
      </c>
      <c r="F113" s="295">
        <v>0.19</v>
      </c>
      <c r="G113" s="294">
        <f ca="1">+IF(ISERROR(HLOOKUP($B113,INDIRECT("'Monthly Resource Report'!"&amp;'Green Validation'!G$450676&amp;":"&amp;'Green Validation'!G$450677),'Green Validation'!G$450678,FALSE)),0,HLOOKUP($B113,INDIRECT("'Monthly Resource Report'!"&amp;'Green Validation'!G$450676&amp;":"&amp;'Green Validation'!G$450677),'Green Validation'!G$450678,FALSE))</f>
        <v>231</v>
      </c>
      <c r="H113" s="297">
        <f ca="1">+IF(ISERROR(HLOOKUP($B113,INDIRECT("'Monthly Resource Report'!"&amp;'Green Validation'!H$450676&amp;":"&amp;'Green Validation'!H$450677),'Green Validation'!H$450678,FALSE)),0,HLOOKUP($B113,INDIRECT("'Monthly Resource Report'!"&amp;'Green Validation'!H$450676&amp;":"&amp;'Green Validation'!H$450677),'Green Validation'!H$450678,FALSE))</f>
        <v>6.2140097615223029</v>
      </c>
      <c r="I113" s="317">
        <f ca="1">+IF(ISERROR(HLOOKUP($B113,INDIRECT("'Monthly Resource Report'!"&amp;'Green Validation'!I$450676&amp;":"&amp;'Green Validation'!I$450677),'Green Validation'!I$450678,FALSE)),0,HLOOKUP($B113,INDIRECT("'Monthly Resource Report'!"&amp;'Green Validation'!I$450676&amp;":"&amp;'Green Validation'!I$450677),'Green Validation'!I$450678,FALSE))</f>
        <v>0.22439295669256629</v>
      </c>
      <c r="J113" s="318">
        <f ca="1">+IF(ISERROR(HLOOKUP($B113,INDIRECT("'Monthly Resource Report'!"&amp;'Green Validation'!J$450676&amp;":"&amp;'Green Validation'!J$450677),'Green Validation'!J$450678,FALSE)),0,HLOOKUP($B113,INDIRECT("'Monthly Resource Report'!"&amp;'Green Validation'!J$450676&amp;":"&amp;'Green Validation'!J$450677),'Green Validation'!J$450678,FALSE))</f>
        <v>0.19023440767357902</v>
      </c>
      <c r="L113" s="301">
        <v>44621</v>
      </c>
      <c r="M113" s="294">
        <v>223</v>
      </c>
      <c r="N113" s="297">
        <v>6.2138260478278724</v>
      </c>
      <c r="O113" s="299">
        <v>0.22500000000000001</v>
      </c>
      <c r="P113" s="295">
        <v>0.19</v>
      </c>
      <c r="Q113" s="294">
        <f ca="1">+IF(ISERROR(HLOOKUP($B113,INDIRECT("'Monthly Resource Report'!"&amp;'Green Validation'!Q$450676&amp;":"&amp;'Green Validation'!Q$450677),'Green Validation'!Q$450678,FALSE)),0,HLOOKUP($B113,INDIRECT("'Monthly Resource Report'!"&amp;'Green Validation'!Q$450676&amp;":"&amp;'Green Validation'!Q$450677),'Green Validation'!Q$450678,FALSE))</f>
        <v>223</v>
      </c>
      <c r="R113" s="297">
        <f ca="1">+IF(ISERROR(HLOOKUP($B113,INDIRECT("'Monthly Resource Report'!"&amp;'Green Validation'!R$450676&amp;":"&amp;'Green Validation'!R$450677),'Green Validation'!R$450678,FALSE)),0,HLOOKUP($B113,INDIRECT("'Monthly Resource Report'!"&amp;'Green Validation'!R$450676&amp;":"&amp;'Green Validation'!R$450677),'Green Validation'!R$450678,FALSE))</f>
        <v>6.2139923292388337</v>
      </c>
      <c r="S113" s="317">
        <f ca="1">+IF(ISERROR(HLOOKUP($B113,INDIRECT("'Monthly Resource Report'!"&amp;'Green Validation'!S$450676&amp;":"&amp;'Green Validation'!S$450677),'Green Validation'!S$450678,FALSE)),0,HLOOKUP($B113,INDIRECT("'Monthly Resource Report'!"&amp;'Green Validation'!S$450676&amp;":"&amp;'Green Validation'!S$450677),'Green Validation'!S$450678,FALSE))</f>
        <v>0.22450763426286677</v>
      </c>
      <c r="T113" s="318">
        <f ca="1">+IF(ISERROR(HLOOKUP($B113,INDIRECT("'Monthly Resource Report'!"&amp;'Green Validation'!T$450676&amp;":"&amp;'Green Validation'!T$450677),'Green Validation'!T$450678,FALSE)),0,HLOOKUP($B113,INDIRECT("'Monthly Resource Report'!"&amp;'Green Validation'!T$450676&amp;":"&amp;'Green Validation'!T$450677),'Green Validation'!T$450678,FALSE))</f>
        <v>0.19017499335472016</v>
      </c>
    </row>
    <row r="114" spans="2:20" s="29" customFormat="1">
      <c r="B114" s="301">
        <v>44652</v>
      </c>
      <c r="C114" s="294">
        <v>231</v>
      </c>
      <c r="D114" s="297">
        <v>6.2138260478278724</v>
      </c>
      <c r="E114" s="299">
        <v>0.22500000000000001</v>
      </c>
      <c r="F114" s="295">
        <v>0.19</v>
      </c>
      <c r="G114" s="294">
        <f ca="1">+IF(ISERROR(HLOOKUP($B114,INDIRECT("'Monthly Resource Report'!"&amp;'Green Validation'!G$450676&amp;":"&amp;'Green Validation'!G$450677),'Green Validation'!G$450678,FALSE)),0,HLOOKUP($B114,INDIRECT("'Monthly Resource Report'!"&amp;'Green Validation'!G$450676&amp;":"&amp;'Green Validation'!G$450677),'Green Validation'!G$450678,FALSE))</f>
        <v>231</v>
      </c>
      <c r="H114" s="297">
        <f ca="1">+IF(ISERROR(HLOOKUP($B114,INDIRECT("'Monthly Resource Report'!"&amp;'Green Validation'!H$450676&amp;":"&amp;'Green Validation'!H$450677),'Green Validation'!H$450678,FALSE)),0,HLOOKUP($B114,INDIRECT("'Monthly Resource Report'!"&amp;'Green Validation'!H$450676&amp;":"&amp;'Green Validation'!H$450677),'Green Validation'!H$450678,FALSE))</f>
        <v>6.2140061249669518</v>
      </c>
      <c r="I114" s="317">
        <f ca="1">+IF(ISERROR(HLOOKUP($B114,INDIRECT("'Monthly Resource Report'!"&amp;'Green Validation'!I$450676&amp;":"&amp;'Green Validation'!I$450677),'Green Validation'!I$450678,FALSE)),0,HLOOKUP($B114,INDIRECT("'Monthly Resource Report'!"&amp;'Green Validation'!I$450676&amp;":"&amp;'Green Validation'!I$450677),'Green Validation'!I$450678,FALSE))</f>
        <v>0.22380862661848422</v>
      </c>
      <c r="J114" s="318">
        <f ca="1">+IF(ISERROR(HLOOKUP($B114,INDIRECT("'Monthly Resource Report'!"&amp;'Green Validation'!J$450676&amp;":"&amp;'Green Validation'!J$450677),'Green Validation'!J$450678,FALSE)),0,HLOOKUP($B114,INDIRECT("'Monthly Resource Report'!"&amp;'Green Validation'!J$450676&amp;":"&amp;'Green Validation'!J$450677),'Green Validation'!J$450678,FALSE))</f>
        <v>0.1910836002007644</v>
      </c>
      <c r="L114" s="301">
        <v>44652</v>
      </c>
      <c r="M114" s="294">
        <v>223</v>
      </c>
      <c r="N114" s="297">
        <v>6.2138260478278724</v>
      </c>
      <c r="O114" s="299">
        <v>0.22500000000000001</v>
      </c>
      <c r="P114" s="295">
        <v>0.19</v>
      </c>
      <c r="Q114" s="294">
        <f ca="1">+IF(ISERROR(HLOOKUP($B114,INDIRECT("'Monthly Resource Report'!"&amp;'Green Validation'!Q$450676&amp;":"&amp;'Green Validation'!Q$450677),'Green Validation'!Q$450678,FALSE)),0,HLOOKUP($B114,INDIRECT("'Monthly Resource Report'!"&amp;'Green Validation'!Q$450676&amp;":"&amp;'Green Validation'!Q$450677),'Green Validation'!Q$450678,FALSE))</f>
        <v>223</v>
      </c>
      <c r="R114" s="297">
        <f ca="1">+IF(ISERROR(HLOOKUP($B114,INDIRECT("'Monthly Resource Report'!"&amp;'Green Validation'!R$450676&amp;":"&amp;'Green Validation'!R$450677),'Green Validation'!R$450678,FALSE)),0,HLOOKUP($B114,INDIRECT("'Monthly Resource Report'!"&amp;'Green Validation'!R$450676&amp;":"&amp;'Green Validation'!R$450677),'Green Validation'!R$450678,FALSE))</f>
        <v>6.2139921933337856</v>
      </c>
      <c r="S114" s="317">
        <f ca="1">+IF(ISERROR(HLOOKUP($B114,INDIRECT("'Monthly Resource Report'!"&amp;'Green Validation'!S$450676&amp;":"&amp;'Green Validation'!S$450677),'Green Validation'!S$450678,FALSE)),0,HLOOKUP($B114,INDIRECT("'Monthly Resource Report'!"&amp;'Green Validation'!S$450676&amp;":"&amp;'Green Validation'!S$450677),'Green Validation'!S$450678,FALSE))</f>
        <v>0.22414228226106189</v>
      </c>
      <c r="T114" s="318">
        <f ca="1">+IF(ISERROR(HLOOKUP($B114,INDIRECT("'Monthly Resource Report'!"&amp;'Green Validation'!T$450676&amp;":"&amp;'Green Validation'!T$450677),'Green Validation'!T$450678,FALSE)),0,HLOOKUP($B114,INDIRECT("'Monthly Resource Report'!"&amp;'Green Validation'!T$450676&amp;":"&amp;'Green Validation'!T$450677),'Green Validation'!T$450678,FALSE))</f>
        <v>0.19017465612520057</v>
      </c>
    </row>
    <row r="115" spans="2:20" s="29" customFormat="1">
      <c r="B115" s="301">
        <v>44682</v>
      </c>
      <c r="C115" s="294">
        <v>231</v>
      </c>
      <c r="D115" s="297">
        <v>6.2138260478278724</v>
      </c>
      <c r="E115" s="299">
        <v>0.21</v>
      </c>
      <c r="F115" s="295">
        <v>0.19</v>
      </c>
      <c r="G115" s="294">
        <f ca="1">+IF(ISERROR(HLOOKUP($B115,INDIRECT("'Monthly Resource Report'!"&amp;'Green Validation'!G$450676&amp;":"&amp;'Green Validation'!G$450677),'Green Validation'!G$450678,FALSE)),0,HLOOKUP($B115,INDIRECT("'Monthly Resource Report'!"&amp;'Green Validation'!G$450676&amp;":"&amp;'Green Validation'!G$450677),'Green Validation'!G$450678,FALSE))</f>
        <v>231</v>
      </c>
      <c r="H115" s="297">
        <f ca="1">+IF(ISERROR(HLOOKUP($B115,INDIRECT("'Monthly Resource Report'!"&amp;'Green Validation'!H$450676&amp;":"&amp;'Green Validation'!H$450677),'Green Validation'!H$450678,FALSE)),0,HLOOKUP($B115,INDIRECT("'Monthly Resource Report'!"&amp;'Green Validation'!H$450676&amp;":"&amp;'Green Validation'!H$450677),'Green Validation'!H$450678,FALSE))</f>
        <v>6.214009232931649</v>
      </c>
      <c r="I115" s="317">
        <f ca="1">+IF(ISERROR(HLOOKUP($B115,INDIRECT("'Monthly Resource Report'!"&amp;'Green Validation'!I$450676&amp;":"&amp;'Green Validation'!I$450677),'Green Validation'!I$450678,FALSE)),0,HLOOKUP($B115,INDIRECT("'Monthly Resource Report'!"&amp;'Green Validation'!I$450676&amp;":"&amp;'Green Validation'!I$450677),'Green Validation'!I$450678,FALSE))</f>
        <v>0.20862997767491168</v>
      </c>
      <c r="J115" s="318">
        <f ca="1">+IF(ISERROR(HLOOKUP($B115,INDIRECT("'Monthly Resource Report'!"&amp;'Green Validation'!J$450676&amp;":"&amp;'Green Validation'!J$450677),'Green Validation'!J$450678,FALSE)),0,HLOOKUP($B115,INDIRECT("'Monthly Resource Report'!"&amp;'Green Validation'!J$450676&amp;":"&amp;'Green Validation'!J$450677),'Green Validation'!J$450678,FALSE))</f>
        <v>0.1903655990310712</v>
      </c>
      <c r="L115" s="301">
        <v>44682</v>
      </c>
      <c r="M115" s="294">
        <v>223</v>
      </c>
      <c r="N115" s="297">
        <v>6.2138260478278724</v>
      </c>
      <c r="O115" s="299">
        <v>0.21</v>
      </c>
      <c r="P115" s="295">
        <v>0.19</v>
      </c>
      <c r="Q115" s="294">
        <f ca="1">+IF(ISERROR(HLOOKUP($B115,INDIRECT("'Monthly Resource Report'!"&amp;'Green Validation'!Q$450676&amp;":"&amp;'Green Validation'!Q$450677),'Green Validation'!Q$450678,FALSE)),0,HLOOKUP($B115,INDIRECT("'Monthly Resource Report'!"&amp;'Green Validation'!Q$450676&amp;":"&amp;'Green Validation'!Q$450677),'Green Validation'!Q$450678,FALSE))</f>
        <v>223</v>
      </c>
      <c r="R115" s="297">
        <f ca="1">+IF(ISERROR(HLOOKUP($B115,INDIRECT("'Monthly Resource Report'!"&amp;'Green Validation'!R$450676&amp;":"&amp;'Green Validation'!R$450677),'Green Validation'!R$450678,FALSE)),0,HLOOKUP($B115,INDIRECT("'Monthly Resource Report'!"&amp;'Green Validation'!R$450676&amp;":"&amp;'Green Validation'!R$450677),'Green Validation'!R$450678,FALSE))</f>
        <v>6.2139924717857644</v>
      </c>
      <c r="S115" s="317">
        <f ca="1">+IF(ISERROR(HLOOKUP($B115,INDIRECT("'Monthly Resource Report'!"&amp;'Green Validation'!S$450676&amp;":"&amp;'Green Validation'!S$450677),'Green Validation'!S$450678,FALSE)),0,HLOOKUP($B115,INDIRECT("'Monthly Resource Report'!"&amp;'Green Validation'!S$450676&amp;":"&amp;'Green Validation'!S$450677),'Green Validation'!S$450678,FALSE))</f>
        <v>0.20894091237619236</v>
      </c>
      <c r="T115" s="318">
        <f ca="1">+IF(ISERROR(HLOOKUP($B115,INDIRECT("'Monthly Resource Report'!"&amp;'Green Validation'!T$450676&amp;":"&amp;'Green Validation'!T$450677),'Green Validation'!T$450678,FALSE)),0,HLOOKUP($B115,INDIRECT("'Monthly Resource Report'!"&amp;'Green Validation'!T$450676&amp;":"&amp;'Green Validation'!T$450677),'Green Validation'!T$450678,FALSE))</f>
        <v>0.19017297866400926</v>
      </c>
    </row>
    <row r="116" spans="2:20" s="29" customFormat="1">
      <c r="B116" s="301">
        <v>44713</v>
      </c>
      <c r="C116" s="294">
        <v>231</v>
      </c>
      <c r="D116" s="297">
        <v>6.2138260478278724</v>
      </c>
      <c r="E116" s="299">
        <v>0.21</v>
      </c>
      <c r="F116" s="295">
        <v>0.19</v>
      </c>
      <c r="G116" s="294">
        <f ca="1">+IF(ISERROR(HLOOKUP($B116,INDIRECT("'Monthly Resource Report'!"&amp;'Green Validation'!G$450676&amp;":"&amp;'Green Validation'!G$450677),'Green Validation'!G$450678,FALSE)),0,HLOOKUP($B116,INDIRECT("'Monthly Resource Report'!"&amp;'Green Validation'!G$450676&amp;":"&amp;'Green Validation'!G$450677),'Green Validation'!G$450678,FALSE))</f>
        <v>231</v>
      </c>
      <c r="H116" s="297">
        <f ca="1">+IF(ISERROR(HLOOKUP($B116,INDIRECT("'Monthly Resource Report'!"&amp;'Green Validation'!H$450676&amp;":"&amp;'Green Validation'!H$450677),'Green Validation'!H$450678,FALSE)),0,HLOOKUP($B116,INDIRECT("'Monthly Resource Report'!"&amp;'Green Validation'!H$450676&amp;":"&amp;'Green Validation'!H$450677),'Green Validation'!H$450678,FALSE))</f>
        <v>6.2140099752911642</v>
      </c>
      <c r="I116" s="317">
        <f ca="1">+IF(ISERROR(HLOOKUP($B116,INDIRECT("'Monthly Resource Report'!"&amp;'Green Validation'!I$450676&amp;":"&amp;'Green Validation'!I$450677),'Green Validation'!I$450678,FALSE)),0,HLOOKUP($B116,INDIRECT("'Monthly Resource Report'!"&amp;'Green Validation'!I$450676&amp;":"&amp;'Green Validation'!I$450677),'Green Validation'!I$450678,FALSE))</f>
        <v>0.20889576052502004</v>
      </c>
      <c r="J116" s="318">
        <f ca="1">+IF(ISERROR(HLOOKUP($B116,INDIRECT("'Monthly Resource Report'!"&amp;'Green Validation'!J$450676&amp;":"&amp;'Green Validation'!J$450677),'Green Validation'!J$450678,FALSE)),0,HLOOKUP($B116,INDIRECT("'Monthly Resource Report'!"&amp;'Green Validation'!J$450676&amp;":"&amp;'Green Validation'!J$450677),'Green Validation'!J$450678,FALSE))</f>
        <v>0.19036526384346833</v>
      </c>
      <c r="L116" s="301">
        <v>44713</v>
      </c>
      <c r="M116" s="294">
        <v>223</v>
      </c>
      <c r="N116" s="297">
        <v>6.2138260478278724</v>
      </c>
      <c r="O116" s="299">
        <v>0.21</v>
      </c>
      <c r="P116" s="295">
        <v>0.19</v>
      </c>
      <c r="Q116" s="294">
        <f ca="1">+IF(ISERROR(HLOOKUP($B116,INDIRECT("'Monthly Resource Report'!"&amp;'Green Validation'!Q$450676&amp;":"&amp;'Green Validation'!Q$450677),'Green Validation'!Q$450678,FALSE)),0,HLOOKUP($B116,INDIRECT("'Monthly Resource Report'!"&amp;'Green Validation'!Q$450676&amp;":"&amp;'Green Validation'!Q$450677),'Green Validation'!Q$450678,FALSE))</f>
        <v>223</v>
      </c>
      <c r="R116" s="297">
        <f ca="1">+IF(ISERROR(HLOOKUP($B116,INDIRECT("'Monthly Resource Report'!"&amp;'Green Validation'!R$450676&amp;":"&amp;'Green Validation'!R$450677),'Green Validation'!R$450678,FALSE)),0,HLOOKUP($B116,INDIRECT("'Monthly Resource Report'!"&amp;'Green Validation'!R$450676&amp;":"&amp;'Green Validation'!R$450677),'Green Validation'!R$450678,FALSE))</f>
        <v>6.2139922803453533</v>
      </c>
      <c r="S116" s="317">
        <f ca="1">+IF(ISERROR(HLOOKUP($B116,INDIRECT("'Monthly Resource Report'!"&amp;'Green Validation'!S$450676&amp;":"&amp;'Green Validation'!S$450677),'Green Validation'!S$450678,FALSE)),0,HLOOKUP($B116,INDIRECT("'Monthly Resource Report'!"&amp;'Green Validation'!S$450676&amp;":"&amp;'Green Validation'!S$450677),'Green Validation'!S$450678,FALSE))</f>
        <v>0.20913978188885612</v>
      </c>
      <c r="T116" s="318">
        <f ca="1">+IF(ISERROR(HLOOKUP($B116,INDIRECT("'Monthly Resource Report'!"&amp;'Green Validation'!T$450676&amp;":"&amp;'Green Validation'!T$450677),'Green Validation'!T$450678,FALSE)),0,HLOOKUP($B116,INDIRECT("'Monthly Resource Report'!"&amp;'Green Validation'!T$450676&amp;":"&amp;'Green Validation'!T$450677),'Green Validation'!T$450678,FALSE))</f>
        <v>0.19017588755723736</v>
      </c>
    </row>
    <row r="117" spans="2:20" s="29" customFormat="1">
      <c r="B117" s="301">
        <v>44743</v>
      </c>
      <c r="C117" s="294">
        <v>231</v>
      </c>
      <c r="D117" s="297">
        <v>6.2138260478278724</v>
      </c>
      <c r="E117" s="299">
        <v>0.21</v>
      </c>
      <c r="F117" s="295">
        <v>0.19</v>
      </c>
      <c r="G117" s="294">
        <f ca="1">+IF(ISERROR(HLOOKUP($B117,INDIRECT("'Monthly Resource Report'!"&amp;'Green Validation'!G$450676&amp;":"&amp;'Green Validation'!G$450677),'Green Validation'!G$450678,FALSE)),0,HLOOKUP($B117,INDIRECT("'Monthly Resource Report'!"&amp;'Green Validation'!G$450676&amp;":"&amp;'Green Validation'!G$450677),'Green Validation'!G$450678,FALSE))</f>
        <v>231</v>
      </c>
      <c r="H117" s="297">
        <f ca="1">+IF(ISERROR(HLOOKUP($B117,INDIRECT("'Monthly Resource Report'!"&amp;'Green Validation'!H$450676&amp;":"&amp;'Green Validation'!H$450677),'Green Validation'!H$450678,FALSE)),0,HLOOKUP($B117,INDIRECT("'Monthly Resource Report'!"&amp;'Green Validation'!H$450676&amp;":"&amp;'Green Validation'!H$450677),'Green Validation'!H$450678,FALSE))</f>
        <v>6.214009901610579</v>
      </c>
      <c r="I117" s="317">
        <f ca="1">+IF(ISERROR(HLOOKUP($B117,INDIRECT("'Monthly Resource Report'!"&amp;'Green Validation'!I$450676&amp;":"&amp;'Green Validation'!I$450677),'Green Validation'!I$450678,FALSE)),0,HLOOKUP($B117,INDIRECT("'Monthly Resource Report'!"&amp;'Green Validation'!I$450676&amp;":"&amp;'Green Validation'!I$450677),'Green Validation'!I$450678,FALSE))</f>
        <v>0.20908229541197793</v>
      </c>
      <c r="J117" s="318">
        <f ca="1">+IF(ISERROR(HLOOKUP($B117,INDIRECT("'Monthly Resource Report'!"&amp;'Green Validation'!J$450676&amp;":"&amp;'Green Validation'!J$450677),'Green Validation'!J$450678,FALSE)),0,HLOOKUP($B117,INDIRECT("'Monthly Resource Report'!"&amp;'Green Validation'!J$450676&amp;":"&amp;'Green Validation'!J$450677),'Green Validation'!J$450678,FALSE))</f>
        <v>0.19030690448630067</v>
      </c>
      <c r="L117" s="301">
        <v>44743</v>
      </c>
      <c r="M117" s="294">
        <v>223</v>
      </c>
      <c r="N117" s="297">
        <v>6.2138260478278724</v>
      </c>
      <c r="O117" s="299">
        <v>0.21</v>
      </c>
      <c r="P117" s="295">
        <v>0.19</v>
      </c>
      <c r="Q117" s="294">
        <f ca="1">+IF(ISERROR(HLOOKUP($B117,INDIRECT("'Monthly Resource Report'!"&amp;'Green Validation'!Q$450676&amp;":"&amp;'Green Validation'!Q$450677),'Green Validation'!Q$450678,FALSE)),0,HLOOKUP($B117,INDIRECT("'Monthly Resource Report'!"&amp;'Green Validation'!Q$450676&amp;":"&amp;'Green Validation'!Q$450677),'Green Validation'!Q$450678,FALSE))</f>
        <v>223</v>
      </c>
      <c r="R117" s="297">
        <f ca="1">+IF(ISERROR(HLOOKUP($B117,INDIRECT("'Monthly Resource Report'!"&amp;'Green Validation'!R$450676&amp;":"&amp;'Green Validation'!R$450677),'Green Validation'!R$450678,FALSE)),0,HLOOKUP($B117,INDIRECT("'Monthly Resource Report'!"&amp;'Green Validation'!R$450676&amp;":"&amp;'Green Validation'!R$450677),'Green Validation'!R$450678,FALSE))</f>
        <v>6.2139918850424225</v>
      </c>
      <c r="S117" s="317">
        <f ca="1">+IF(ISERROR(HLOOKUP($B117,INDIRECT("'Monthly Resource Report'!"&amp;'Green Validation'!S$450676&amp;":"&amp;'Green Validation'!S$450677),'Green Validation'!S$450678,FALSE)),0,HLOOKUP($B117,INDIRECT("'Monthly Resource Report'!"&amp;'Green Validation'!S$450676&amp;":"&amp;'Green Validation'!S$450677),'Green Validation'!S$450678,FALSE))</f>
        <v>0.20926692865725163</v>
      </c>
      <c r="T117" s="318">
        <f ca="1">+IF(ISERROR(HLOOKUP($B117,INDIRECT("'Monthly Resource Report'!"&amp;'Green Validation'!T$450676&amp;":"&amp;'Green Validation'!T$450677),'Green Validation'!T$450678,FALSE)),0,HLOOKUP($B117,INDIRECT("'Monthly Resource Report'!"&amp;'Green Validation'!T$450676&amp;":"&amp;'Green Validation'!T$450677),'Green Validation'!T$450678,FALSE))</f>
        <v>0.19016934913053007</v>
      </c>
    </row>
    <row r="118" spans="2:20" s="29" customFormat="1">
      <c r="B118" s="301">
        <v>44774</v>
      </c>
      <c r="C118" s="294">
        <v>231</v>
      </c>
      <c r="D118" s="297">
        <v>6.2138260478278724</v>
      </c>
      <c r="E118" s="299">
        <v>0.21</v>
      </c>
      <c r="F118" s="295">
        <v>0.19</v>
      </c>
      <c r="G118" s="294">
        <f ca="1">+IF(ISERROR(HLOOKUP($B118,INDIRECT("'Monthly Resource Report'!"&amp;'Green Validation'!G$450676&amp;":"&amp;'Green Validation'!G$450677),'Green Validation'!G$450678,FALSE)),0,HLOOKUP($B118,INDIRECT("'Monthly Resource Report'!"&amp;'Green Validation'!G$450676&amp;":"&amp;'Green Validation'!G$450677),'Green Validation'!G$450678,FALSE))</f>
        <v>231</v>
      </c>
      <c r="H118" s="297">
        <f ca="1">+IF(ISERROR(HLOOKUP($B118,INDIRECT("'Monthly Resource Report'!"&amp;'Green Validation'!H$450676&amp;":"&amp;'Green Validation'!H$450677),'Green Validation'!H$450678,FALSE)),0,HLOOKUP($B118,INDIRECT("'Monthly Resource Report'!"&amp;'Green Validation'!H$450676&amp;":"&amp;'Green Validation'!H$450677),'Green Validation'!H$450678,FALSE))</f>
        <v>6.2140103201740757</v>
      </c>
      <c r="I118" s="317">
        <f ca="1">+IF(ISERROR(HLOOKUP($B118,INDIRECT("'Monthly Resource Report'!"&amp;'Green Validation'!I$450676&amp;":"&amp;'Green Validation'!I$450677),'Green Validation'!I$450678,FALSE)),0,HLOOKUP($B118,INDIRECT("'Monthly Resource Report'!"&amp;'Green Validation'!I$450676&amp;":"&amp;'Green Validation'!I$450677),'Green Validation'!I$450678,FALSE))</f>
        <v>0.20923266497311982</v>
      </c>
      <c r="J118" s="318">
        <f ca="1">+IF(ISERROR(HLOOKUP($B118,INDIRECT("'Monthly Resource Report'!"&amp;'Green Validation'!J$450676&amp;":"&amp;'Green Validation'!J$450677),'Green Validation'!J$450678,FALSE)),0,HLOOKUP($B118,INDIRECT("'Monthly Resource Report'!"&amp;'Green Validation'!J$450676&amp;":"&amp;'Green Validation'!J$450677),'Green Validation'!J$450678,FALSE))</f>
        <v>0.19022907891004978</v>
      </c>
      <c r="L118" s="301">
        <v>44774</v>
      </c>
      <c r="M118" s="294">
        <v>223</v>
      </c>
      <c r="N118" s="297">
        <v>6.2138260478278724</v>
      </c>
      <c r="O118" s="299">
        <v>0.21</v>
      </c>
      <c r="P118" s="295">
        <v>0.19</v>
      </c>
      <c r="Q118" s="294">
        <f ca="1">+IF(ISERROR(HLOOKUP($B118,INDIRECT("'Monthly Resource Report'!"&amp;'Green Validation'!Q$450676&amp;":"&amp;'Green Validation'!Q$450677),'Green Validation'!Q$450678,FALSE)),0,HLOOKUP($B118,INDIRECT("'Monthly Resource Report'!"&amp;'Green Validation'!Q$450676&amp;":"&amp;'Green Validation'!Q$450677),'Green Validation'!Q$450678,FALSE))</f>
        <v>223</v>
      </c>
      <c r="R118" s="297">
        <f ca="1">+IF(ISERROR(HLOOKUP($B118,INDIRECT("'Monthly Resource Report'!"&amp;'Green Validation'!R$450676&amp;":"&amp;'Green Validation'!R$450677),'Green Validation'!R$450678,FALSE)),0,HLOOKUP($B118,INDIRECT("'Monthly Resource Report'!"&amp;'Green Validation'!R$450676&amp;":"&amp;'Green Validation'!R$450677),'Green Validation'!R$450678,FALSE))</f>
        <v>6.2139918378907257</v>
      </c>
      <c r="S118" s="317">
        <f ca="1">+IF(ISERROR(HLOOKUP($B118,INDIRECT("'Monthly Resource Report'!"&amp;'Green Validation'!S$450676&amp;":"&amp;'Green Validation'!S$450677),'Green Validation'!S$450678,FALSE)),0,HLOOKUP($B118,INDIRECT("'Monthly Resource Report'!"&amp;'Green Validation'!S$450676&amp;":"&amp;'Green Validation'!S$450677),'Green Validation'!S$450678,FALSE))</f>
        <v>0.2094019184916186</v>
      </c>
      <c r="T118" s="318">
        <f ca="1">+IF(ISERROR(HLOOKUP($B118,INDIRECT("'Monthly Resource Report'!"&amp;'Green Validation'!T$450676&amp;":"&amp;'Green Validation'!T$450677),'Green Validation'!T$450678,FALSE)),0,HLOOKUP($B118,INDIRECT("'Monthly Resource Report'!"&amp;'Green Validation'!T$450676&amp;":"&amp;'Green Validation'!T$450677),'Green Validation'!T$450678,FALSE))</f>
        <v>0.19016793008282606</v>
      </c>
    </row>
    <row r="119" spans="2:20" s="29" customFormat="1">
      <c r="B119" s="301">
        <v>44805</v>
      </c>
      <c r="C119" s="294">
        <v>231</v>
      </c>
      <c r="D119" s="297">
        <v>6.2138260478278724</v>
      </c>
      <c r="E119" s="299">
        <v>0.21</v>
      </c>
      <c r="F119" s="295">
        <v>0.19</v>
      </c>
      <c r="G119" s="294">
        <f ca="1">+IF(ISERROR(HLOOKUP($B119,INDIRECT("'Monthly Resource Report'!"&amp;'Green Validation'!G$450676&amp;":"&amp;'Green Validation'!G$450677),'Green Validation'!G$450678,FALSE)),0,HLOOKUP($B119,INDIRECT("'Monthly Resource Report'!"&amp;'Green Validation'!G$450676&amp;":"&amp;'Green Validation'!G$450677),'Green Validation'!G$450678,FALSE))</f>
        <v>231</v>
      </c>
      <c r="H119" s="297">
        <f ca="1">+IF(ISERROR(HLOOKUP($B119,INDIRECT("'Monthly Resource Report'!"&amp;'Green Validation'!H$450676&amp;":"&amp;'Green Validation'!H$450677),'Green Validation'!H$450678,FALSE)),0,HLOOKUP($B119,INDIRECT("'Monthly Resource Report'!"&amp;'Green Validation'!H$450676&amp;":"&amp;'Green Validation'!H$450677),'Green Validation'!H$450678,FALSE))</f>
        <v>6.2140105018278495</v>
      </c>
      <c r="I119" s="317">
        <f ca="1">+IF(ISERROR(HLOOKUP($B119,INDIRECT("'Monthly Resource Report'!"&amp;'Green Validation'!I$450676&amp;":"&amp;'Green Validation'!I$450677),'Green Validation'!I$450678,FALSE)),0,HLOOKUP($B119,INDIRECT("'Monthly Resource Report'!"&amp;'Green Validation'!I$450676&amp;":"&amp;'Green Validation'!I$450677),'Green Validation'!I$450678,FALSE))</f>
        <v>0.20863122486333149</v>
      </c>
      <c r="J119" s="318">
        <f ca="1">+IF(ISERROR(HLOOKUP($B119,INDIRECT("'Monthly Resource Report'!"&amp;'Green Validation'!J$450676&amp;":"&amp;'Green Validation'!J$450677),'Green Validation'!J$450678,FALSE)),0,HLOOKUP($B119,INDIRECT("'Monthly Resource Report'!"&amp;'Green Validation'!J$450676&amp;":"&amp;'Green Validation'!J$450677),'Green Validation'!J$450678,FALSE))</f>
        <v>0.19025074004320988</v>
      </c>
      <c r="L119" s="301">
        <v>44805</v>
      </c>
      <c r="M119" s="294">
        <v>223</v>
      </c>
      <c r="N119" s="297">
        <v>6.2138260478278724</v>
      </c>
      <c r="O119" s="299">
        <v>0.21</v>
      </c>
      <c r="P119" s="295">
        <v>0.19</v>
      </c>
      <c r="Q119" s="294">
        <f ca="1">+IF(ISERROR(HLOOKUP($B119,INDIRECT("'Monthly Resource Report'!"&amp;'Green Validation'!Q$450676&amp;":"&amp;'Green Validation'!Q$450677),'Green Validation'!Q$450678,FALSE)),0,HLOOKUP($B119,INDIRECT("'Monthly Resource Report'!"&amp;'Green Validation'!Q$450676&amp;":"&amp;'Green Validation'!Q$450677),'Green Validation'!Q$450678,FALSE))</f>
        <v>223</v>
      </c>
      <c r="R119" s="297">
        <f ca="1">+IF(ISERROR(HLOOKUP($B119,INDIRECT("'Monthly Resource Report'!"&amp;'Green Validation'!R$450676&amp;":"&amp;'Green Validation'!R$450677),'Green Validation'!R$450678,FALSE)),0,HLOOKUP($B119,INDIRECT("'Monthly Resource Report'!"&amp;'Green Validation'!R$450676&amp;":"&amp;'Green Validation'!R$450677),'Green Validation'!R$450678,FALSE))</f>
        <v>6.2139918729321968</v>
      </c>
      <c r="S119" s="317">
        <f ca="1">+IF(ISERROR(HLOOKUP($B119,INDIRECT("'Monthly Resource Report'!"&amp;'Green Validation'!S$450676&amp;":"&amp;'Green Validation'!S$450677),'Green Validation'!S$450678,FALSE)),0,HLOOKUP($B119,INDIRECT("'Monthly Resource Report'!"&amp;'Green Validation'!S$450676&amp;":"&amp;'Green Validation'!S$450677),'Green Validation'!S$450678,FALSE))</f>
        <v>0.20885628730679529</v>
      </c>
      <c r="T119" s="318">
        <f ca="1">+IF(ISERROR(HLOOKUP($B119,INDIRECT("'Monthly Resource Report'!"&amp;'Green Validation'!T$450676&amp;":"&amp;'Green Validation'!T$450677),'Green Validation'!T$450678,FALSE)),0,HLOOKUP($B119,INDIRECT("'Monthly Resource Report'!"&amp;'Green Validation'!T$450676&amp;":"&amp;'Green Validation'!T$450677),'Green Validation'!T$450678,FALSE))</f>
        <v>0.19027700913151757</v>
      </c>
    </row>
    <row r="120" spans="2:20" s="29" customFormat="1">
      <c r="B120" s="301">
        <v>44835</v>
      </c>
      <c r="C120" s="294">
        <v>231</v>
      </c>
      <c r="D120" s="297">
        <v>6.2138260478278724</v>
      </c>
      <c r="E120" s="299">
        <v>0.22500000000000001</v>
      </c>
      <c r="F120" s="295">
        <v>0.19</v>
      </c>
      <c r="G120" s="294">
        <f ca="1">+IF(ISERROR(HLOOKUP($B120,INDIRECT("'Monthly Resource Report'!"&amp;'Green Validation'!G$450676&amp;":"&amp;'Green Validation'!G$450677),'Green Validation'!G$450678,FALSE)),0,HLOOKUP($B120,INDIRECT("'Monthly Resource Report'!"&amp;'Green Validation'!G$450676&amp;":"&amp;'Green Validation'!G$450677),'Green Validation'!G$450678,FALSE))</f>
        <v>231</v>
      </c>
      <c r="H120" s="297">
        <f ca="1">+IF(ISERROR(HLOOKUP($B120,INDIRECT("'Monthly Resource Report'!"&amp;'Green Validation'!H$450676&amp;":"&amp;'Green Validation'!H$450677),'Green Validation'!H$450678,FALSE)),0,HLOOKUP($B120,INDIRECT("'Monthly Resource Report'!"&amp;'Green Validation'!H$450676&amp;":"&amp;'Green Validation'!H$450677),'Green Validation'!H$450678,FALSE))</f>
        <v>6.2140093388916018</v>
      </c>
      <c r="I120" s="317">
        <f ca="1">+IF(ISERROR(HLOOKUP($B120,INDIRECT("'Monthly Resource Report'!"&amp;'Green Validation'!I$450676&amp;":"&amp;'Green Validation'!I$450677),'Green Validation'!I$450678,FALSE)),0,HLOOKUP($B120,INDIRECT("'Monthly Resource Report'!"&amp;'Green Validation'!I$450676&amp;":"&amp;'Green Validation'!I$450677),'Green Validation'!I$450678,FALSE))</f>
        <v>0.22419490089378308</v>
      </c>
      <c r="J120" s="318">
        <f ca="1">+IF(ISERROR(HLOOKUP($B120,INDIRECT("'Monthly Resource Report'!"&amp;'Green Validation'!J$450676&amp;":"&amp;'Green Validation'!J$450677),'Green Validation'!J$450678,FALSE)),0,HLOOKUP($B120,INDIRECT("'Monthly Resource Report'!"&amp;'Green Validation'!J$450676&amp;":"&amp;'Green Validation'!J$450677),'Green Validation'!J$450678,FALSE))</f>
        <v>0.1902367245297745</v>
      </c>
      <c r="L120" s="301">
        <v>44835</v>
      </c>
      <c r="M120" s="294">
        <v>223</v>
      </c>
      <c r="N120" s="297">
        <v>6.2138260478278724</v>
      </c>
      <c r="O120" s="299">
        <v>0.22500000000000001</v>
      </c>
      <c r="P120" s="295">
        <v>0.19</v>
      </c>
      <c r="Q120" s="294">
        <f ca="1">+IF(ISERROR(HLOOKUP($B120,INDIRECT("'Monthly Resource Report'!"&amp;'Green Validation'!Q$450676&amp;":"&amp;'Green Validation'!Q$450677),'Green Validation'!Q$450678,FALSE)),0,HLOOKUP($B120,INDIRECT("'Monthly Resource Report'!"&amp;'Green Validation'!Q$450676&amp;":"&amp;'Green Validation'!Q$450677),'Green Validation'!Q$450678,FALSE))</f>
        <v>223</v>
      </c>
      <c r="R120" s="297">
        <f ca="1">+IF(ISERROR(HLOOKUP($B120,INDIRECT("'Monthly Resource Report'!"&amp;'Green Validation'!R$450676&amp;":"&amp;'Green Validation'!R$450677),'Green Validation'!R$450678,FALSE)),0,HLOOKUP($B120,INDIRECT("'Monthly Resource Report'!"&amp;'Green Validation'!R$450676&amp;":"&amp;'Green Validation'!R$450677),'Green Validation'!R$450678,FALSE))</f>
        <v>6.2139921319945977</v>
      </c>
      <c r="S120" s="317">
        <f ca="1">+IF(ISERROR(HLOOKUP($B120,INDIRECT("'Monthly Resource Report'!"&amp;'Green Validation'!S$450676&amp;":"&amp;'Green Validation'!S$450677),'Green Validation'!S$450678,FALSE)),0,HLOOKUP($B120,INDIRECT("'Monthly Resource Report'!"&amp;'Green Validation'!S$450676&amp;":"&amp;'Green Validation'!S$450677),'Green Validation'!S$450678,FALSE))</f>
        <v>0.2242473797323124</v>
      </c>
      <c r="T120" s="318">
        <f ca="1">+IF(ISERROR(HLOOKUP($B120,INDIRECT("'Monthly Resource Report'!"&amp;'Green Validation'!T$450676&amp;":"&amp;'Green Validation'!T$450677),'Green Validation'!T$450678,FALSE)),0,HLOOKUP($B120,INDIRECT("'Monthly Resource Report'!"&amp;'Green Validation'!T$450676&amp;":"&amp;'Green Validation'!T$450677),'Green Validation'!T$450678,FALSE))</f>
        <v>0.19025731257351647</v>
      </c>
    </row>
    <row r="121" spans="2:20" s="29" customFormat="1">
      <c r="B121" s="301">
        <v>44866</v>
      </c>
      <c r="C121" s="294">
        <v>231</v>
      </c>
      <c r="D121" s="297">
        <v>6.2138260478278724</v>
      </c>
      <c r="E121" s="299">
        <v>0.22500000000000001</v>
      </c>
      <c r="F121" s="295">
        <v>0.19</v>
      </c>
      <c r="G121" s="294">
        <f ca="1">+IF(ISERROR(HLOOKUP($B121,INDIRECT("'Monthly Resource Report'!"&amp;'Green Validation'!G$450676&amp;":"&amp;'Green Validation'!G$450677),'Green Validation'!G$450678,FALSE)),0,HLOOKUP($B121,INDIRECT("'Monthly Resource Report'!"&amp;'Green Validation'!G$450676&amp;":"&amp;'Green Validation'!G$450677),'Green Validation'!G$450678,FALSE))</f>
        <v>231</v>
      </c>
      <c r="H121" s="297">
        <f ca="1">+IF(ISERROR(HLOOKUP($B121,INDIRECT("'Monthly Resource Report'!"&amp;'Green Validation'!H$450676&amp;":"&amp;'Green Validation'!H$450677),'Green Validation'!H$450678,FALSE)),0,HLOOKUP($B121,INDIRECT("'Monthly Resource Report'!"&amp;'Green Validation'!H$450676&amp;":"&amp;'Green Validation'!H$450677),'Green Validation'!H$450678,FALSE))</f>
        <v>6.2140096886963079</v>
      </c>
      <c r="I121" s="317">
        <f ca="1">+IF(ISERROR(HLOOKUP($B121,INDIRECT("'Monthly Resource Report'!"&amp;'Green Validation'!I$450676&amp;":"&amp;'Green Validation'!I$450677),'Green Validation'!I$450678,FALSE)),0,HLOOKUP($B121,INDIRECT("'Monthly Resource Report'!"&amp;'Green Validation'!I$450676&amp;":"&amp;'Green Validation'!I$450677),'Green Validation'!I$450678,FALSE))</f>
        <v>0.22431933441668045</v>
      </c>
      <c r="J121" s="318">
        <f ca="1">+IF(ISERROR(HLOOKUP($B121,INDIRECT("'Monthly Resource Report'!"&amp;'Green Validation'!J$450676&amp;":"&amp;'Green Validation'!J$450677),'Green Validation'!J$450678,FALSE)),0,HLOOKUP($B121,INDIRECT("'Monthly Resource Report'!"&amp;'Green Validation'!J$450676&amp;":"&amp;'Green Validation'!J$450677),'Green Validation'!J$450678,FALSE))</f>
        <v>0.19023485840401616</v>
      </c>
      <c r="L121" s="301">
        <v>44866</v>
      </c>
      <c r="M121" s="294">
        <v>223</v>
      </c>
      <c r="N121" s="297">
        <v>6.2138260478278724</v>
      </c>
      <c r="O121" s="299">
        <v>0.22500000000000001</v>
      </c>
      <c r="P121" s="295">
        <v>0.19</v>
      </c>
      <c r="Q121" s="294">
        <f ca="1">+IF(ISERROR(HLOOKUP($B121,INDIRECT("'Monthly Resource Report'!"&amp;'Green Validation'!Q$450676&amp;":"&amp;'Green Validation'!Q$450677),'Green Validation'!Q$450678,FALSE)),0,HLOOKUP($B121,INDIRECT("'Monthly Resource Report'!"&amp;'Green Validation'!Q$450676&amp;":"&amp;'Green Validation'!Q$450677),'Green Validation'!Q$450678,FALSE))</f>
        <v>223</v>
      </c>
      <c r="R121" s="297">
        <f ca="1">+IF(ISERROR(HLOOKUP($B121,INDIRECT("'Monthly Resource Report'!"&amp;'Green Validation'!R$450676&amp;":"&amp;'Green Validation'!R$450677),'Green Validation'!R$450678,FALSE)),0,HLOOKUP($B121,INDIRECT("'Monthly Resource Report'!"&amp;'Green Validation'!R$450676&amp;":"&amp;'Green Validation'!R$450677),'Green Validation'!R$450678,FALSE))</f>
        <v>6.2139913219171277</v>
      </c>
      <c r="S121" s="317">
        <f ca="1">+IF(ISERROR(HLOOKUP($B121,INDIRECT("'Monthly Resource Report'!"&amp;'Green Validation'!S$450676&amp;":"&amp;'Green Validation'!S$450677),'Green Validation'!S$450678,FALSE)),0,HLOOKUP($B121,INDIRECT("'Monthly Resource Report'!"&amp;'Green Validation'!S$450676&amp;":"&amp;'Green Validation'!S$450677),'Green Validation'!S$450678,FALSE))</f>
        <v>0.22442772186314106</v>
      </c>
      <c r="T121" s="318">
        <f ca="1">+IF(ISERROR(HLOOKUP($B121,INDIRECT("'Monthly Resource Report'!"&amp;'Green Validation'!T$450676&amp;":"&amp;'Green Validation'!T$450677),'Green Validation'!T$450678,FALSE)),0,HLOOKUP($B121,INDIRECT("'Monthly Resource Report'!"&amp;'Green Validation'!T$450676&amp;":"&amp;'Green Validation'!T$450677),'Green Validation'!T$450678,FALSE))</f>
        <v>0.19026917935805374</v>
      </c>
    </row>
    <row r="122" spans="2:20" s="29" customFormat="1">
      <c r="B122" s="301">
        <v>44896</v>
      </c>
      <c r="C122" s="294">
        <v>231</v>
      </c>
      <c r="D122" s="297">
        <v>6.2138260478278724</v>
      </c>
      <c r="E122" s="299">
        <v>0.22500000000000001</v>
      </c>
      <c r="F122" s="295">
        <v>0.19</v>
      </c>
      <c r="G122" s="294">
        <f ca="1">+IF(ISERROR(HLOOKUP($B122,INDIRECT("'Monthly Resource Report'!"&amp;'Green Validation'!G$450676&amp;":"&amp;'Green Validation'!G$450677),'Green Validation'!G$450678,FALSE)),0,HLOOKUP($B122,INDIRECT("'Monthly Resource Report'!"&amp;'Green Validation'!G$450676&amp;":"&amp;'Green Validation'!G$450677),'Green Validation'!G$450678,FALSE))</f>
        <v>231</v>
      </c>
      <c r="H122" s="297">
        <f ca="1">+IF(ISERROR(HLOOKUP($B122,INDIRECT("'Monthly Resource Report'!"&amp;'Green Validation'!H$450676&amp;":"&amp;'Green Validation'!H$450677),'Green Validation'!H$450678,FALSE)),0,HLOOKUP($B122,INDIRECT("'Monthly Resource Report'!"&amp;'Green Validation'!H$450676&amp;":"&amp;'Green Validation'!H$450677),'Green Validation'!H$450678,FALSE))</f>
        <v>6.2140100691004481</v>
      </c>
      <c r="I122" s="317">
        <f ca="1">+IF(ISERROR(HLOOKUP($B122,INDIRECT("'Monthly Resource Report'!"&amp;'Green Validation'!I$450676&amp;":"&amp;'Green Validation'!I$450677),'Green Validation'!I$450678,FALSE)),0,HLOOKUP($B122,INDIRECT("'Monthly Resource Report'!"&amp;'Green Validation'!I$450676&amp;":"&amp;'Green Validation'!I$450677),'Green Validation'!I$450678,FALSE))</f>
        <v>0.22421534879588476</v>
      </c>
      <c r="J122" s="318">
        <f ca="1">+IF(ISERROR(HLOOKUP($B122,INDIRECT("'Monthly Resource Report'!"&amp;'Green Validation'!J$450676&amp;":"&amp;'Green Validation'!J$450677),'Green Validation'!J$450678,FALSE)),0,HLOOKUP($B122,INDIRECT("'Monthly Resource Report'!"&amp;'Green Validation'!J$450676&amp;":"&amp;'Green Validation'!J$450677),'Green Validation'!J$450678,FALSE))</f>
        <v>0.19023676794554314</v>
      </c>
      <c r="L122" s="301">
        <v>44896</v>
      </c>
      <c r="M122" s="294">
        <v>223</v>
      </c>
      <c r="N122" s="297">
        <v>6.2138260478278724</v>
      </c>
      <c r="O122" s="299">
        <v>0.22500000000000001</v>
      </c>
      <c r="P122" s="295">
        <v>0.19</v>
      </c>
      <c r="Q122" s="294">
        <f ca="1">+IF(ISERROR(HLOOKUP($B122,INDIRECT("'Monthly Resource Report'!"&amp;'Green Validation'!Q$450676&amp;":"&amp;'Green Validation'!Q$450677),'Green Validation'!Q$450678,FALSE)),0,HLOOKUP($B122,INDIRECT("'Monthly Resource Report'!"&amp;'Green Validation'!Q$450676&amp;":"&amp;'Green Validation'!Q$450677),'Green Validation'!Q$450678,FALSE))</f>
        <v>223</v>
      </c>
      <c r="R122" s="297">
        <f ca="1">+IF(ISERROR(HLOOKUP($B122,INDIRECT("'Monthly Resource Report'!"&amp;'Green Validation'!R$450676&amp;":"&amp;'Green Validation'!R$450677),'Green Validation'!R$450678,FALSE)),0,HLOOKUP($B122,INDIRECT("'Monthly Resource Report'!"&amp;'Green Validation'!R$450676&amp;":"&amp;'Green Validation'!R$450677),'Green Validation'!R$450678,FALSE))</f>
        <v>6.2139916169595359</v>
      </c>
      <c r="S122" s="317">
        <f ca="1">+IF(ISERROR(HLOOKUP($B122,INDIRECT("'Monthly Resource Report'!"&amp;'Green Validation'!S$450676&amp;":"&amp;'Green Validation'!S$450677),'Green Validation'!S$450678,FALSE)),0,HLOOKUP($B122,INDIRECT("'Monthly Resource Report'!"&amp;'Green Validation'!S$450676&amp;":"&amp;'Green Validation'!S$450677),'Green Validation'!S$450678,FALSE))</f>
        <v>0.22436081556506066</v>
      </c>
      <c r="T122" s="318">
        <f ca="1">+IF(ISERROR(HLOOKUP($B122,INDIRECT("'Monthly Resource Report'!"&amp;'Green Validation'!T$450676&amp;":"&amp;'Green Validation'!T$450677),'Green Validation'!T$450678,FALSE)),0,HLOOKUP($B122,INDIRECT("'Monthly Resource Report'!"&amp;'Green Validation'!T$450676&amp;":"&amp;'Green Validation'!T$450677),'Green Validation'!T$450678,FALSE))</f>
        <v>0.19025992620490753</v>
      </c>
    </row>
    <row r="123" spans="2:20" s="29" customFormat="1">
      <c r="B123" s="301">
        <v>44927</v>
      </c>
      <c r="C123" s="294">
        <v>231</v>
      </c>
      <c r="D123" s="297">
        <v>6.3828421163287903</v>
      </c>
      <c r="E123" s="299">
        <v>0.22500000000000001</v>
      </c>
      <c r="F123" s="295">
        <v>0.19</v>
      </c>
      <c r="G123" s="294">
        <f ca="1">+IF(ISERROR(HLOOKUP($B123,INDIRECT("'Monthly Resource Report'!"&amp;'Green Validation'!G$450676&amp;":"&amp;'Green Validation'!G$450677),'Green Validation'!G$450678,FALSE)),0,HLOOKUP($B123,INDIRECT("'Monthly Resource Report'!"&amp;'Green Validation'!G$450676&amp;":"&amp;'Green Validation'!G$450677),'Green Validation'!G$450678,FALSE))</f>
        <v>231</v>
      </c>
      <c r="H123" s="297">
        <f ca="1">+IF(ISERROR(HLOOKUP($B123,INDIRECT("'Monthly Resource Report'!"&amp;'Green Validation'!H$450676&amp;":"&amp;'Green Validation'!H$450677),'Green Validation'!H$450678,FALSE)),0,HLOOKUP($B123,INDIRECT("'Monthly Resource Report'!"&amp;'Green Validation'!H$450676&amp;":"&amp;'Green Validation'!H$450677),'Green Validation'!H$450678,FALSE))</f>
        <v>6.3829969594012361</v>
      </c>
      <c r="I123" s="317">
        <f ca="1">+IF(ISERROR(HLOOKUP($B123,INDIRECT("'Monthly Resource Report'!"&amp;'Green Validation'!I$450676&amp;":"&amp;'Green Validation'!I$450677),'Green Validation'!I$450678,FALSE)),0,HLOOKUP($B123,INDIRECT("'Monthly Resource Report'!"&amp;'Green Validation'!I$450676&amp;":"&amp;'Green Validation'!I$450677),'Green Validation'!I$450678,FALSE))</f>
        <v>0.22444051188295205</v>
      </c>
      <c r="J123" s="318">
        <f ca="1">+IF(ISERROR(HLOOKUP($B123,INDIRECT("'Monthly Resource Report'!"&amp;'Green Validation'!J$450676&amp;":"&amp;'Green Validation'!J$450677),'Green Validation'!J$450678,FALSE)),0,HLOOKUP($B123,INDIRECT("'Monthly Resource Report'!"&amp;'Green Validation'!J$450676&amp;":"&amp;'Green Validation'!J$450677),'Green Validation'!J$450678,FALSE))</f>
        <v>0.19023436772735788</v>
      </c>
      <c r="L123" s="301">
        <v>44927</v>
      </c>
      <c r="M123" s="294">
        <v>223</v>
      </c>
      <c r="N123" s="297">
        <v>6.3828421163287903</v>
      </c>
      <c r="O123" s="299">
        <v>0.22500000000000001</v>
      </c>
      <c r="P123" s="295">
        <v>0.19</v>
      </c>
      <c r="Q123" s="294">
        <f ca="1">+IF(ISERROR(HLOOKUP($B123,INDIRECT("'Monthly Resource Report'!"&amp;'Green Validation'!Q$450676&amp;":"&amp;'Green Validation'!Q$450677),'Green Validation'!Q$450678,FALSE)),0,HLOOKUP($B123,INDIRECT("'Monthly Resource Report'!"&amp;'Green Validation'!Q$450676&amp;":"&amp;'Green Validation'!Q$450677),'Green Validation'!Q$450678,FALSE))</f>
        <v>223</v>
      </c>
      <c r="R123" s="297">
        <f ca="1">+IF(ISERROR(HLOOKUP($B123,INDIRECT("'Monthly Resource Report'!"&amp;'Green Validation'!R$450676&amp;":"&amp;'Green Validation'!R$450677),'Green Validation'!R$450678,FALSE)),0,HLOOKUP($B123,INDIRECT("'Monthly Resource Report'!"&amp;'Green Validation'!R$450676&amp;":"&amp;'Green Validation'!R$450677),'Green Validation'!R$450678,FALSE))</f>
        <v>6.3829927362013406</v>
      </c>
      <c r="S123" s="317">
        <f ca="1">+IF(ISERROR(HLOOKUP($B123,INDIRECT("'Monthly Resource Report'!"&amp;'Green Validation'!S$450676&amp;":"&amp;'Green Validation'!S$450677),'Green Validation'!S$450678,FALSE)),0,HLOOKUP($B123,INDIRECT("'Monthly Resource Report'!"&amp;'Green Validation'!S$450676&amp;":"&amp;'Green Validation'!S$450677),'Green Validation'!S$450678,FALSE))</f>
        <v>0.22450530143692571</v>
      </c>
      <c r="T123" s="318">
        <f ca="1">+IF(ISERROR(HLOOKUP($B123,INDIRECT("'Monthly Resource Report'!"&amp;'Green Validation'!T$450676&amp;":"&amp;'Green Validation'!T$450677),'Green Validation'!T$450678,FALSE)),0,HLOOKUP($B123,INDIRECT("'Monthly Resource Report'!"&amp;'Green Validation'!T$450676&amp;":"&amp;'Green Validation'!T$450677),'Green Validation'!T$450678,FALSE))</f>
        <v>0.19017204867437021</v>
      </c>
    </row>
    <row r="124" spans="2:20" s="29" customFormat="1">
      <c r="B124" s="301">
        <v>44958</v>
      </c>
      <c r="C124" s="294">
        <v>231</v>
      </c>
      <c r="D124" s="297">
        <v>6.3828421163287903</v>
      </c>
      <c r="E124" s="299">
        <v>0.22500000000000001</v>
      </c>
      <c r="F124" s="295">
        <v>0.19</v>
      </c>
      <c r="G124" s="294">
        <f ca="1">+IF(ISERROR(HLOOKUP($B124,INDIRECT("'Monthly Resource Report'!"&amp;'Green Validation'!G$450676&amp;":"&amp;'Green Validation'!G$450677),'Green Validation'!G$450678,FALSE)),0,HLOOKUP($B124,INDIRECT("'Monthly Resource Report'!"&amp;'Green Validation'!G$450676&amp;":"&amp;'Green Validation'!G$450677),'Green Validation'!G$450678,FALSE))</f>
        <v>231</v>
      </c>
      <c r="H124" s="297">
        <f ca="1">+IF(ISERROR(HLOOKUP($B124,INDIRECT("'Monthly Resource Report'!"&amp;'Green Validation'!H$450676&amp;":"&amp;'Green Validation'!H$450677),'Green Validation'!H$450678,FALSE)),0,HLOOKUP($B124,INDIRECT("'Monthly Resource Report'!"&amp;'Green Validation'!H$450676&amp;":"&amp;'Green Validation'!H$450677),'Green Validation'!H$450678,FALSE))</f>
        <v>6.3829986155748752</v>
      </c>
      <c r="I124" s="317">
        <f ca="1">+IF(ISERROR(HLOOKUP($B124,INDIRECT("'Monthly Resource Report'!"&amp;'Green Validation'!I$450676&amp;":"&amp;'Green Validation'!I$450677),'Green Validation'!I$450678,FALSE)),0,HLOOKUP($B124,INDIRECT("'Monthly Resource Report'!"&amp;'Green Validation'!I$450676&amp;":"&amp;'Green Validation'!I$450677),'Green Validation'!I$450678,FALSE))</f>
        <v>0.22441560121984144</v>
      </c>
      <c r="J124" s="318">
        <f ca="1">+IF(ISERROR(HLOOKUP($B124,INDIRECT("'Monthly Resource Report'!"&amp;'Green Validation'!J$450676&amp;":"&amp;'Green Validation'!J$450677),'Green Validation'!J$450678,FALSE)),0,HLOOKUP($B124,INDIRECT("'Monthly Resource Report'!"&amp;'Green Validation'!J$450676&amp;":"&amp;'Green Validation'!J$450677),'Green Validation'!J$450678,FALSE))</f>
        <v>0.19038260463845408</v>
      </c>
      <c r="L124" s="301">
        <v>44958</v>
      </c>
      <c r="M124" s="294">
        <v>223</v>
      </c>
      <c r="N124" s="297">
        <v>6.3828421163287903</v>
      </c>
      <c r="O124" s="299">
        <v>0.22500000000000001</v>
      </c>
      <c r="P124" s="295">
        <v>0.19</v>
      </c>
      <c r="Q124" s="294">
        <f ca="1">+IF(ISERROR(HLOOKUP($B124,INDIRECT("'Monthly Resource Report'!"&amp;'Green Validation'!Q$450676&amp;":"&amp;'Green Validation'!Q$450677),'Green Validation'!Q$450678,FALSE)),0,HLOOKUP($B124,INDIRECT("'Monthly Resource Report'!"&amp;'Green Validation'!Q$450676&amp;":"&amp;'Green Validation'!Q$450677),'Green Validation'!Q$450678,FALSE))</f>
        <v>223</v>
      </c>
      <c r="R124" s="297">
        <f ca="1">+IF(ISERROR(HLOOKUP($B124,INDIRECT("'Monthly Resource Report'!"&amp;'Green Validation'!R$450676&amp;":"&amp;'Green Validation'!R$450677),'Green Validation'!R$450678,FALSE)),0,HLOOKUP($B124,INDIRECT("'Monthly Resource Report'!"&amp;'Green Validation'!R$450676&amp;":"&amp;'Green Validation'!R$450677),'Green Validation'!R$450678,FALSE))</f>
        <v>6.3829933812338515</v>
      </c>
      <c r="S124" s="317">
        <f ca="1">+IF(ISERROR(HLOOKUP($B124,INDIRECT("'Monthly Resource Report'!"&amp;'Green Validation'!S$450676&amp;":"&amp;'Green Validation'!S$450677),'Green Validation'!S$450678,FALSE)),0,HLOOKUP($B124,INDIRECT("'Monthly Resource Report'!"&amp;'Green Validation'!S$450676&amp;":"&amp;'Green Validation'!S$450677),'Green Validation'!S$450678,FALSE))</f>
        <v>0.22449514504008161</v>
      </c>
      <c r="T124" s="318">
        <f ca="1">+IF(ISERROR(HLOOKUP($B124,INDIRECT("'Monthly Resource Report'!"&amp;'Green Validation'!T$450676&amp;":"&amp;'Green Validation'!T$450677),'Green Validation'!T$450678,FALSE)),0,HLOOKUP($B124,INDIRECT("'Monthly Resource Report'!"&amp;'Green Validation'!T$450676&amp;":"&amp;'Green Validation'!T$450677),'Green Validation'!T$450678,FALSE))</f>
        <v>0.19019337062999514</v>
      </c>
    </row>
    <row r="125" spans="2:20" s="29" customFormat="1">
      <c r="B125" s="301">
        <v>44986</v>
      </c>
      <c r="C125" s="294">
        <v>231</v>
      </c>
      <c r="D125" s="297">
        <v>6.3828421163287903</v>
      </c>
      <c r="E125" s="299">
        <v>0.22500000000000001</v>
      </c>
      <c r="F125" s="295">
        <v>0.19</v>
      </c>
      <c r="G125" s="294">
        <f ca="1">+IF(ISERROR(HLOOKUP($B125,INDIRECT("'Monthly Resource Report'!"&amp;'Green Validation'!G$450676&amp;":"&amp;'Green Validation'!G$450677),'Green Validation'!G$450678,FALSE)),0,HLOOKUP($B125,INDIRECT("'Monthly Resource Report'!"&amp;'Green Validation'!G$450676&amp;":"&amp;'Green Validation'!G$450677),'Green Validation'!G$450678,FALSE))</f>
        <v>231</v>
      </c>
      <c r="H125" s="297">
        <f ca="1">+IF(ISERROR(HLOOKUP($B125,INDIRECT("'Monthly Resource Report'!"&amp;'Green Validation'!H$450676&amp;":"&amp;'Green Validation'!H$450677),'Green Validation'!H$450678,FALSE)),0,HLOOKUP($B125,INDIRECT("'Monthly Resource Report'!"&amp;'Green Validation'!H$450676&amp;":"&amp;'Green Validation'!H$450677),'Green Validation'!H$450678,FALSE))</f>
        <v>6.3829991094836878</v>
      </c>
      <c r="I125" s="317">
        <f ca="1">+IF(ISERROR(HLOOKUP($B125,INDIRECT("'Monthly Resource Report'!"&amp;'Green Validation'!I$450676&amp;":"&amp;'Green Validation'!I$450677),'Green Validation'!I$450678,FALSE)),0,HLOOKUP($B125,INDIRECT("'Monthly Resource Report'!"&amp;'Green Validation'!I$450676&amp;":"&amp;'Green Validation'!I$450677),'Green Validation'!I$450678,FALSE))</f>
        <v>0.22430347194896882</v>
      </c>
      <c r="J125" s="318">
        <f ca="1">+IF(ISERROR(HLOOKUP($B125,INDIRECT("'Monthly Resource Report'!"&amp;'Green Validation'!J$450676&amp;":"&amp;'Green Validation'!J$450677),'Green Validation'!J$450678,FALSE)),0,HLOOKUP($B125,INDIRECT("'Monthly Resource Report'!"&amp;'Green Validation'!J$450676&amp;":"&amp;'Green Validation'!J$450677),'Green Validation'!J$450678,FALSE))</f>
        <v>0.19035329932242015</v>
      </c>
      <c r="L125" s="301">
        <v>44986</v>
      </c>
      <c r="M125" s="294">
        <v>223</v>
      </c>
      <c r="N125" s="297">
        <v>6.3828421163287903</v>
      </c>
      <c r="O125" s="299">
        <v>0.22500000000000001</v>
      </c>
      <c r="P125" s="295">
        <v>0.19</v>
      </c>
      <c r="Q125" s="294">
        <f ca="1">+IF(ISERROR(HLOOKUP($B125,INDIRECT("'Monthly Resource Report'!"&amp;'Green Validation'!Q$450676&amp;":"&amp;'Green Validation'!Q$450677),'Green Validation'!Q$450678,FALSE)),0,HLOOKUP($B125,INDIRECT("'Monthly Resource Report'!"&amp;'Green Validation'!Q$450676&amp;":"&amp;'Green Validation'!Q$450677),'Green Validation'!Q$450678,FALSE))</f>
        <v>223</v>
      </c>
      <c r="R125" s="297">
        <f ca="1">+IF(ISERROR(HLOOKUP($B125,INDIRECT("'Monthly Resource Report'!"&amp;'Green Validation'!R$450676&amp;":"&amp;'Green Validation'!R$450677),'Green Validation'!R$450678,FALSE)),0,HLOOKUP($B125,INDIRECT("'Monthly Resource Report'!"&amp;'Green Validation'!R$450676&amp;":"&amp;'Green Validation'!R$450677),'Green Validation'!R$450678,FALSE))</f>
        <v>6.3829934873103262</v>
      </c>
      <c r="S125" s="317">
        <f ca="1">+IF(ISERROR(HLOOKUP($B125,INDIRECT("'Monthly Resource Report'!"&amp;'Green Validation'!S$450676&amp;":"&amp;'Green Validation'!S$450677),'Green Validation'!S$450678,FALSE)),0,HLOOKUP($B125,INDIRECT("'Monthly Resource Report'!"&amp;'Green Validation'!S$450676&amp;":"&amp;'Green Validation'!S$450677),'Green Validation'!S$450678,FALSE))</f>
        <v>0.22436478622163689</v>
      </c>
      <c r="T125" s="318">
        <f ca="1">+IF(ISERROR(HLOOKUP($B125,INDIRECT("'Monthly Resource Report'!"&amp;'Green Validation'!T$450676&amp;":"&amp;'Green Validation'!T$450677),'Green Validation'!T$450678,FALSE)),0,HLOOKUP($B125,INDIRECT("'Monthly Resource Report'!"&amp;'Green Validation'!T$450676&amp;":"&amp;'Green Validation'!T$450677),'Green Validation'!T$450678,FALSE))</f>
        <v>0.19033983686346601</v>
      </c>
    </row>
    <row r="126" spans="2:20" s="29" customFormat="1">
      <c r="B126" s="301">
        <v>45017</v>
      </c>
      <c r="C126" s="294">
        <v>231</v>
      </c>
      <c r="D126" s="297">
        <v>6.3828421163287903</v>
      </c>
      <c r="E126" s="299">
        <v>0.22500000000000001</v>
      </c>
      <c r="F126" s="295">
        <v>0.19</v>
      </c>
      <c r="G126" s="294">
        <f ca="1">+IF(ISERROR(HLOOKUP($B126,INDIRECT("'Monthly Resource Report'!"&amp;'Green Validation'!G$450676&amp;":"&amp;'Green Validation'!G$450677),'Green Validation'!G$450678,FALSE)),0,HLOOKUP($B126,INDIRECT("'Monthly Resource Report'!"&amp;'Green Validation'!G$450676&amp;":"&amp;'Green Validation'!G$450677),'Green Validation'!G$450678,FALSE))</f>
        <v>231</v>
      </c>
      <c r="H126" s="297">
        <f ca="1">+IF(ISERROR(HLOOKUP($B126,INDIRECT("'Monthly Resource Report'!"&amp;'Green Validation'!H$450676&amp;":"&amp;'Green Validation'!H$450677),'Green Validation'!H$450678,FALSE)),0,HLOOKUP($B126,INDIRECT("'Monthly Resource Report'!"&amp;'Green Validation'!H$450676&amp;":"&amp;'Green Validation'!H$450677),'Green Validation'!H$450678,FALSE))</f>
        <v>6.3829983761644611</v>
      </c>
      <c r="I126" s="317">
        <f ca="1">+IF(ISERROR(HLOOKUP($B126,INDIRECT("'Monthly Resource Report'!"&amp;'Green Validation'!I$450676&amp;":"&amp;'Green Validation'!I$450677),'Green Validation'!I$450678,FALSE)),0,HLOOKUP($B126,INDIRECT("'Monthly Resource Report'!"&amp;'Green Validation'!I$450676&amp;":"&amp;'Green Validation'!I$450677),'Green Validation'!I$450678,FALSE))</f>
        <v>0.22391830630574402</v>
      </c>
      <c r="J126" s="318">
        <f ca="1">+IF(ISERROR(HLOOKUP($B126,INDIRECT("'Monthly Resource Report'!"&amp;'Green Validation'!J$450676&amp;":"&amp;'Green Validation'!J$450677),'Green Validation'!J$450678,FALSE)),0,HLOOKUP($B126,INDIRECT("'Monthly Resource Report'!"&amp;'Green Validation'!J$450676&amp;":"&amp;'Green Validation'!J$450677),'Green Validation'!J$450678,FALSE))</f>
        <v>0.19037136879906766</v>
      </c>
      <c r="L126" s="301">
        <v>45017</v>
      </c>
      <c r="M126" s="294">
        <v>223</v>
      </c>
      <c r="N126" s="297">
        <v>6.3828421163287903</v>
      </c>
      <c r="O126" s="299">
        <v>0.22500000000000001</v>
      </c>
      <c r="P126" s="295">
        <v>0.19</v>
      </c>
      <c r="Q126" s="294">
        <f ca="1">+IF(ISERROR(HLOOKUP($B126,INDIRECT("'Monthly Resource Report'!"&amp;'Green Validation'!Q$450676&amp;":"&amp;'Green Validation'!Q$450677),'Green Validation'!Q$450678,FALSE)),0,HLOOKUP($B126,INDIRECT("'Monthly Resource Report'!"&amp;'Green Validation'!Q$450676&amp;":"&amp;'Green Validation'!Q$450677),'Green Validation'!Q$450678,FALSE))</f>
        <v>223</v>
      </c>
      <c r="R126" s="297">
        <f ca="1">+IF(ISERROR(HLOOKUP($B126,INDIRECT("'Monthly Resource Report'!"&amp;'Green Validation'!R$450676&amp;":"&amp;'Green Validation'!R$450677),'Green Validation'!R$450678,FALSE)),0,HLOOKUP($B126,INDIRECT("'Monthly Resource Report'!"&amp;'Green Validation'!R$450676&amp;":"&amp;'Green Validation'!R$450677),'Green Validation'!R$450678,FALSE))</f>
        <v>6.3829941344101826</v>
      </c>
      <c r="S126" s="317">
        <f ca="1">+IF(ISERROR(HLOOKUP($B126,INDIRECT("'Monthly Resource Report'!"&amp;'Green Validation'!S$450676&amp;":"&amp;'Green Validation'!S$450677),'Green Validation'!S$450678,FALSE)),0,HLOOKUP($B126,INDIRECT("'Monthly Resource Report'!"&amp;'Green Validation'!S$450676&amp;":"&amp;'Green Validation'!S$450677),'Green Validation'!S$450678,FALSE))</f>
        <v>0.22403644700711506</v>
      </c>
      <c r="T126" s="318">
        <f ca="1">+IF(ISERROR(HLOOKUP($B126,INDIRECT("'Monthly Resource Report'!"&amp;'Green Validation'!T$450676&amp;":"&amp;'Green Validation'!T$450677),'Green Validation'!T$450678,FALSE)),0,HLOOKUP($B126,INDIRECT("'Monthly Resource Report'!"&amp;'Green Validation'!T$450676&amp;":"&amp;'Green Validation'!T$450677),'Green Validation'!T$450678,FALSE))</f>
        <v>0.19049199080637857</v>
      </c>
    </row>
    <row r="127" spans="2:20" s="29" customFormat="1">
      <c r="B127" s="301">
        <v>45047</v>
      </c>
      <c r="C127" s="294">
        <v>231</v>
      </c>
      <c r="D127" s="297">
        <v>6.3828421163287903</v>
      </c>
      <c r="E127" s="299">
        <v>0.21</v>
      </c>
      <c r="F127" s="295">
        <v>0.19</v>
      </c>
      <c r="G127" s="294">
        <f ca="1">+IF(ISERROR(HLOOKUP($B127,INDIRECT("'Monthly Resource Report'!"&amp;'Green Validation'!G$450676&amp;":"&amp;'Green Validation'!G$450677),'Green Validation'!G$450678,FALSE)),0,HLOOKUP($B127,INDIRECT("'Monthly Resource Report'!"&amp;'Green Validation'!G$450676&amp;":"&amp;'Green Validation'!G$450677),'Green Validation'!G$450678,FALSE))</f>
        <v>231</v>
      </c>
      <c r="H127" s="297">
        <f ca="1">+IF(ISERROR(HLOOKUP($B127,INDIRECT("'Monthly Resource Report'!"&amp;'Green Validation'!H$450676&amp;":"&amp;'Green Validation'!H$450677),'Green Validation'!H$450678,FALSE)),0,HLOOKUP($B127,INDIRECT("'Monthly Resource Report'!"&amp;'Green Validation'!H$450676&amp;":"&amp;'Green Validation'!H$450677),'Green Validation'!H$450678,FALSE))</f>
        <v>6.3829997090862074</v>
      </c>
      <c r="I127" s="317">
        <f ca="1">+IF(ISERROR(HLOOKUP($B127,INDIRECT("'Monthly Resource Report'!"&amp;'Green Validation'!I$450676&amp;":"&amp;'Green Validation'!I$450677),'Green Validation'!I$450678,FALSE)),0,HLOOKUP($B127,INDIRECT("'Monthly Resource Report'!"&amp;'Green Validation'!I$450676&amp;":"&amp;'Green Validation'!I$450677),'Green Validation'!I$450678,FALSE))</f>
        <v>0.20855371813206361</v>
      </c>
      <c r="J127" s="318">
        <f ca="1">+IF(ISERROR(HLOOKUP($B127,INDIRECT("'Monthly Resource Report'!"&amp;'Green Validation'!J$450676&amp;":"&amp;'Green Validation'!J$450677),'Green Validation'!J$450678,FALSE)),0,HLOOKUP($B127,INDIRECT("'Monthly Resource Report'!"&amp;'Green Validation'!J$450676&amp;":"&amp;'Green Validation'!J$450677),'Green Validation'!J$450678,FALSE))</f>
        <v>0.19036534596781224</v>
      </c>
      <c r="L127" s="301">
        <v>45047</v>
      </c>
      <c r="M127" s="294">
        <v>223</v>
      </c>
      <c r="N127" s="297">
        <v>6.3828421163287903</v>
      </c>
      <c r="O127" s="299">
        <v>0.21</v>
      </c>
      <c r="P127" s="295">
        <v>0.19</v>
      </c>
      <c r="Q127" s="294">
        <f ca="1">+IF(ISERROR(HLOOKUP($B127,INDIRECT("'Monthly Resource Report'!"&amp;'Green Validation'!Q$450676&amp;":"&amp;'Green Validation'!Q$450677),'Green Validation'!Q$450678,FALSE)),0,HLOOKUP($B127,INDIRECT("'Monthly Resource Report'!"&amp;'Green Validation'!Q$450676&amp;":"&amp;'Green Validation'!Q$450677),'Green Validation'!Q$450678,FALSE))</f>
        <v>223</v>
      </c>
      <c r="R127" s="297">
        <f ca="1">+IF(ISERROR(HLOOKUP($B127,INDIRECT("'Monthly Resource Report'!"&amp;'Green Validation'!R$450676&amp;":"&amp;'Green Validation'!R$450677),'Green Validation'!R$450678,FALSE)),0,HLOOKUP($B127,INDIRECT("'Monthly Resource Report'!"&amp;'Green Validation'!R$450676&amp;":"&amp;'Green Validation'!R$450677),'Green Validation'!R$450678,FALSE))</f>
        <v>6.3829925083612045</v>
      </c>
      <c r="S127" s="317">
        <f ca="1">+IF(ISERROR(HLOOKUP($B127,INDIRECT("'Monthly Resource Report'!"&amp;'Green Validation'!S$450676&amp;":"&amp;'Green Validation'!S$450677),'Green Validation'!S$450678,FALSE)),0,HLOOKUP($B127,INDIRECT("'Monthly Resource Report'!"&amp;'Green Validation'!S$450676&amp;":"&amp;'Green Validation'!S$450677),'Green Validation'!S$450678,FALSE))</f>
        <v>0.20874052113011388</v>
      </c>
      <c r="T127" s="318">
        <f ca="1">+IF(ISERROR(HLOOKUP($B127,INDIRECT("'Monthly Resource Report'!"&amp;'Green Validation'!T$450676&amp;":"&amp;'Green Validation'!T$450677),'Green Validation'!T$450678,FALSE)),0,HLOOKUP($B127,INDIRECT("'Monthly Resource Report'!"&amp;'Green Validation'!T$450676&amp;":"&amp;'Green Validation'!T$450677),'Green Validation'!T$450678,FALSE))</f>
        <v>0.19025960347169812</v>
      </c>
    </row>
    <row r="128" spans="2:20" s="29" customFormat="1">
      <c r="B128" s="301">
        <v>45078</v>
      </c>
      <c r="C128" s="294">
        <v>231</v>
      </c>
      <c r="D128" s="297">
        <v>6.3828421163287903</v>
      </c>
      <c r="E128" s="299">
        <v>0.21</v>
      </c>
      <c r="F128" s="295">
        <v>0.19</v>
      </c>
      <c r="G128" s="294">
        <f ca="1">+IF(ISERROR(HLOOKUP($B128,INDIRECT("'Monthly Resource Report'!"&amp;'Green Validation'!G$450676&amp;":"&amp;'Green Validation'!G$450677),'Green Validation'!G$450678,FALSE)),0,HLOOKUP($B128,INDIRECT("'Monthly Resource Report'!"&amp;'Green Validation'!G$450676&amp;":"&amp;'Green Validation'!G$450677),'Green Validation'!G$450678,FALSE))</f>
        <v>231</v>
      </c>
      <c r="H128" s="297">
        <f ca="1">+IF(ISERROR(HLOOKUP($B128,INDIRECT("'Monthly Resource Report'!"&amp;'Green Validation'!H$450676&amp;":"&amp;'Green Validation'!H$450677),'Green Validation'!H$450678,FALSE)),0,HLOOKUP($B128,INDIRECT("'Monthly Resource Report'!"&amp;'Green Validation'!H$450676&amp;":"&amp;'Green Validation'!H$450677),'Green Validation'!H$450678,FALSE))</f>
        <v>6.3830003837653999</v>
      </c>
      <c r="I128" s="317">
        <f ca="1">+IF(ISERROR(HLOOKUP($B128,INDIRECT("'Monthly Resource Report'!"&amp;'Green Validation'!I$450676&amp;":"&amp;'Green Validation'!I$450677),'Green Validation'!I$450678,FALSE)),0,HLOOKUP($B128,INDIRECT("'Monthly Resource Report'!"&amp;'Green Validation'!I$450676&amp;":"&amp;'Green Validation'!I$450677),'Green Validation'!I$450678,FALSE))</f>
        <v>0.2087249641513034</v>
      </c>
      <c r="J128" s="318">
        <f ca="1">+IF(ISERROR(HLOOKUP($B128,INDIRECT("'Monthly Resource Report'!"&amp;'Green Validation'!J$450676&amp;":"&amp;'Green Validation'!J$450677),'Green Validation'!J$450678,FALSE)),0,HLOOKUP($B128,INDIRECT("'Monthly Resource Report'!"&amp;'Green Validation'!J$450676&amp;":"&amp;'Green Validation'!J$450677),'Green Validation'!J$450678,FALSE))</f>
        <v>0.19025020435968373</v>
      </c>
      <c r="L128" s="301">
        <v>45078</v>
      </c>
      <c r="M128" s="294">
        <v>223</v>
      </c>
      <c r="N128" s="297">
        <v>6.3828421163287903</v>
      </c>
      <c r="O128" s="299">
        <v>0.21</v>
      </c>
      <c r="P128" s="295">
        <v>0.19</v>
      </c>
      <c r="Q128" s="294">
        <f ca="1">+IF(ISERROR(HLOOKUP($B128,INDIRECT("'Monthly Resource Report'!"&amp;'Green Validation'!Q$450676&amp;":"&amp;'Green Validation'!Q$450677),'Green Validation'!Q$450678,FALSE)),0,HLOOKUP($B128,INDIRECT("'Monthly Resource Report'!"&amp;'Green Validation'!Q$450676&amp;":"&amp;'Green Validation'!Q$450677),'Green Validation'!Q$450678,FALSE))</f>
        <v>223</v>
      </c>
      <c r="R128" s="297">
        <f ca="1">+IF(ISERROR(HLOOKUP($B128,INDIRECT("'Monthly Resource Report'!"&amp;'Green Validation'!R$450676&amp;":"&amp;'Green Validation'!R$450677),'Green Validation'!R$450678,FALSE)),0,HLOOKUP($B128,INDIRECT("'Monthly Resource Report'!"&amp;'Green Validation'!R$450676&amp;":"&amp;'Green Validation'!R$450677),'Green Validation'!R$450678,FALSE))</f>
        <v>6.3829927251842635</v>
      </c>
      <c r="S128" s="317">
        <f ca="1">+IF(ISERROR(HLOOKUP($B128,INDIRECT("'Monthly Resource Report'!"&amp;'Green Validation'!S$450676&amp;":"&amp;'Green Validation'!S$450677),'Green Validation'!S$450678,FALSE)),0,HLOOKUP($B128,INDIRECT("'Monthly Resource Report'!"&amp;'Green Validation'!S$450676&amp;":"&amp;'Green Validation'!S$450677),'Green Validation'!S$450678,FALSE))</f>
        <v>0.20891908088750322</v>
      </c>
      <c r="T128" s="318">
        <f ca="1">+IF(ISERROR(HLOOKUP($B128,INDIRECT("'Monthly Resource Report'!"&amp;'Green Validation'!T$450676&amp;":"&amp;'Green Validation'!T$450677),'Green Validation'!T$450678,FALSE)),0,HLOOKUP($B128,INDIRECT("'Monthly Resource Report'!"&amp;'Green Validation'!T$450676&amp;":"&amp;'Green Validation'!T$450677),'Green Validation'!T$450678,FALSE))</f>
        <v>0.19018492422039782</v>
      </c>
    </row>
    <row r="129" spans="2:20" s="29" customFormat="1">
      <c r="B129" s="301">
        <v>45108</v>
      </c>
      <c r="C129" s="294">
        <v>231</v>
      </c>
      <c r="D129" s="297">
        <v>6.3828421163287903</v>
      </c>
      <c r="E129" s="299">
        <v>0.21</v>
      </c>
      <c r="F129" s="295">
        <v>0.19</v>
      </c>
      <c r="G129" s="294">
        <f ca="1">+IF(ISERROR(HLOOKUP($B129,INDIRECT("'Monthly Resource Report'!"&amp;'Green Validation'!G$450676&amp;":"&amp;'Green Validation'!G$450677),'Green Validation'!G$450678,FALSE)),0,HLOOKUP($B129,INDIRECT("'Monthly Resource Report'!"&amp;'Green Validation'!G$450676&amp;":"&amp;'Green Validation'!G$450677),'Green Validation'!G$450678,FALSE))</f>
        <v>231</v>
      </c>
      <c r="H129" s="297">
        <f ca="1">+IF(ISERROR(HLOOKUP($B129,INDIRECT("'Monthly Resource Report'!"&amp;'Green Validation'!H$450676&amp;":"&amp;'Green Validation'!H$450677),'Green Validation'!H$450678,FALSE)),0,HLOOKUP($B129,INDIRECT("'Monthly Resource Report'!"&amp;'Green Validation'!H$450676&amp;":"&amp;'Green Validation'!H$450677),'Green Validation'!H$450678,FALSE))</f>
        <v>6.382997763704358</v>
      </c>
      <c r="I129" s="317">
        <f ca="1">+IF(ISERROR(HLOOKUP($B129,INDIRECT("'Monthly Resource Report'!"&amp;'Green Validation'!I$450676&amp;":"&amp;'Green Validation'!I$450677),'Green Validation'!I$450678,FALSE)),0,HLOOKUP($B129,INDIRECT("'Monthly Resource Report'!"&amp;'Green Validation'!I$450676&amp;":"&amp;'Green Validation'!I$450677),'Green Validation'!I$450678,FALSE))</f>
        <v>0.20909476751416442</v>
      </c>
      <c r="J129" s="318">
        <f ca="1">+IF(ISERROR(HLOOKUP($B129,INDIRECT("'Monthly Resource Report'!"&amp;'Green Validation'!J$450676&amp;":"&amp;'Green Validation'!J$450677),'Green Validation'!J$450678,FALSE)),0,HLOOKUP($B129,INDIRECT("'Monthly Resource Report'!"&amp;'Green Validation'!J$450676&amp;":"&amp;'Green Validation'!J$450677),'Green Validation'!J$450678,FALSE))</f>
        <v>0.19023492531267883</v>
      </c>
      <c r="L129" s="301">
        <v>45108</v>
      </c>
      <c r="M129" s="294">
        <v>223</v>
      </c>
      <c r="N129" s="297">
        <v>6.3828421163287903</v>
      </c>
      <c r="O129" s="299">
        <v>0.21</v>
      </c>
      <c r="P129" s="295">
        <v>0.19</v>
      </c>
      <c r="Q129" s="294">
        <f ca="1">+IF(ISERROR(HLOOKUP($B129,INDIRECT("'Monthly Resource Report'!"&amp;'Green Validation'!Q$450676&amp;":"&amp;'Green Validation'!Q$450677),'Green Validation'!Q$450678,FALSE)),0,HLOOKUP($B129,INDIRECT("'Monthly Resource Report'!"&amp;'Green Validation'!Q$450676&amp;":"&amp;'Green Validation'!Q$450677),'Green Validation'!Q$450678,FALSE))</f>
        <v>223</v>
      </c>
      <c r="R129" s="297">
        <f ca="1">+IF(ISERROR(HLOOKUP($B129,INDIRECT("'Monthly Resource Report'!"&amp;'Green Validation'!R$450676&amp;":"&amp;'Green Validation'!R$450677),'Green Validation'!R$450678,FALSE)),0,HLOOKUP($B129,INDIRECT("'Monthly Resource Report'!"&amp;'Green Validation'!R$450676&amp;":"&amp;'Green Validation'!R$450677),'Green Validation'!R$450678,FALSE))</f>
        <v>6.3829926141116502</v>
      </c>
      <c r="S129" s="317">
        <f ca="1">+IF(ISERROR(HLOOKUP($B129,INDIRECT("'Monthly Resource Report'!"&amp;'Green Validation'!S$450676&amp;":"&amp;'Green Validation'!S$450677),'Green Validation'!S$450678,FALSE)),0,HLOOKUP($B129,INDIRECT("'Monthly Resource Report'!"&amp;'Green Validation'!S$450676&amp;":"&amp;'Green Validation'!S$450677),'Green Validation'!S$450678,FALSE))</f>
        <v>0.20923693863021894</v>
      </c>
      <c r="T129" s="318">
        <f ca="1">+IF(ISERROR(HLOOKUP($B129,INDIRECT("'Monthly Resource Report'!"&amp;'Green Validation'!T$450676&amp;":"&amp;'Green Validation'!T$450677),'Green Validation'!T$450678,FALSE)),0,HLOOKUP($B129,INDIRECT("'Monthly Resource Report'!"&amp;'Green Validation'!T$450676&amp;":"&amp;'Green Validation'!T$450677),'Green Validation'!T$450678,FALSE))</f>
        <v>0.19026110316995715</v>
      </c>
    </row>
    <row r="130" spans="2:20" s="29" customFormat="1">
      <c r="B130" s="301">
        <v>45139</v>
      </c>
      <c r="C130" s="294">
        <v>231</v>
      </c>
      <c r="D130" s="297">
        <v>6.3828421163287903</v>
      </c>
      <c r="E130" s="299">
        <v>0.21</v>
      </c>
      <c r="F130" s="295">
        <v>0.19</v>
      </c>
      <c r="G130" s="294">
        <f ca="1">+IF(ISERROR(HLOOKUP($B130,INDIRECT("'Monthly Resource Report'!"&amp;'Green Validation'!G$450676&amp;":"&amp;'Green Validation'!G$450677),'Green Validation'!G$450678,FALSE)),0,HLOOKUP($B130,INDIRECT("'Monthly Resource Report'!"&amp;'Green Validation'!G$450676&amp;":"&amp;'Green Validation'!G$450677),'Green Validation'!G$450678,FALSE))</f>
        <v>231</v>
      </c>
      <c r="H130" s="297">
        <f ca="1">+IF(ISERROR(HLOOKUP($B130,INDIRECT("'Monthly Resource Report'!"&amp;'Green Validation'!H$450676&amp;":"&amp;'Green Validation'!H$450677),'Green Validation'!H$450678,FALSE)),0,HLOOKUP($B130,INDIRECT("'Monthly Resource Report'!"&amp;'Green Validation'!H$450676&amp;":"&amp;'Green Validation'!H$450677),'Green Validation'!H$450678,FALSE))</f>
        <v>6.3829998426930938</v>
      </c>
      <c r="I130" s="317">
        <f ca="1">+IF(ISERROR(HLOOKUP($B130,INDIRECT("'Monthly Resource Report'!"&amp;'Green Validation'!I$450676&amp;":"&amp;'Green Validation'!I$450677),'Green Validation'!I$450678,FALSE)),0,HLOOKUP($B130,INDIRECT("'Monthly Resource Report'!"&amp;'Green Validation'!I$450676&amp;":"&amp;'Green Validation'!I$450677),'Green Validation'!I$450678,FALSE))</f>
        <v>0.20906671264318272</v>
      </c>
      <c r="J130" s="318">
        <f ca="1">+IF(ISERROR(HLOOKUP($B130,INDIRECT("'Monthly Resource Report'!"&amp;'Green Validation'!J$450676&amp;":"&amp;'Green Validation'!J$450677),'Green Validation'!J$450678,FALSE)),0,HLOOKUP($B130,INDIRECT("'Monthly Resource Report'!"&amp;'Green Validation'!J$450676&amp;":"&amp;'Green Validation'!J$450677),'Green Validation'!J$450678,FALSE))</f>
        <v>0.19023932931757201</v>
      </c>
      <c r="L130" s="301">
        <v>45139</v>
      </c>
      <c r="M130" s="294">
        <v>223</v>
      </c>
      <c r="N130" s="297">
        <v>6.3828421163287903</v>
      </c>
      <c r="O130" s="299">
        <v>0.21</v>
      </c>
      <c r="P130" s="295">
        <v>0.19</v>
      </c>
      <c r="Q130" s="294">
        <f ca="1">+IF(ISERROR(HLOOKUP($B130,INDIRECT("'Monthly Resource Report'!"&amp;'Green Validation'!Q$450676&amp;":"&amp;'Green Validation'!Q$450677),'Green Validation'!Q$450678,FALSE)),0,HLOOKUP($B130,INDIRECT("'Monthly Resource Report'!"&amp;'Green Validation'!Q$450676&amp;":"&amp;'Green Validation'!Q$450677),'Green Validation'!Q$450678,FALSE))</f>
        <v>223</v>
      </c>
      <c r="R130" s="297">
        <f ca="1">+IF(ISERROR(HLOOKUP($B130,INDIRECT("'Monthly Resource Report'!"&amp;'Green Validation'!R$450676&amp;":"&amp;'Green Validation'!R$450677),'Green Validation'!R$450678,FALSE)),0,HLOOKUP($B130,INDIRECT("'Monthly Resource Report'!"&amp;'Green Validation'!R$450676&amp;":"&amp;'Green Validation'!R$450677),'Green Validation'!R$450678,FALSE))</f>
        <v>6.3829931653668481</v>
      </c>
      <c r="S130" s="317">
        <f ca="1">+IF(ISERROR(HLOOKUP($B130,INDIRECT("'Monthly Resource Report'!"&amp;'Green Validation'!S$450676&amp;":"&amp;'Green Validation'!S$450677),'Green Validation'!S$450678,FALSE)),0,HLOOKUP($B130,INDIRECT("'Monthly Resource Report'!"&amp;'Green Validation'!S$450676&amp;":"&amp;'Green Validation'!S$450677),'Green Validation'!S$450678,FALSE))</f>
        <v>0.20925257141917317</v>
      </c>
      <c r="T130" s="318">
        <f ca="1">+IF(ISERROR(HLOOKUP($B130,INDIRECT("'Monthly Resource Report'!"&amp;'Green Validation'!T$450676&amp;":"&amp;'Green Validation'!T$450677),'Green Validation'!T$450678,FALSE)),0,HLOOKUP($B130,INDIRECT("'Monthly Resource Report'!"&amp;'Green Validation'!T$450676&amp;":"&amp;'Green Validation'!T$450677),'Green Validation'!T$450678,FALSE))</f>
        <v>0.19025631002321519</v>
      </c>
    </row>
    <row r="131" spans="2:20" s="29" customFormat="1">
      <c r="B131" s="301">
        <v>45170</v>
      </c>
      <c r="C131" s="294">
        <v>231</v>
      </c>
      <c r="D131" s="297">
        <v>6.3828421163287903</v>
      </c>
      <c r="E131" s="299">
        <v>0.21</v>
      </c>
      <c r="F131" s="295">
        <v>0.19</v>
      </c>
      <c r="G131" s="294">
        <f ca="1">+IF(ISERROR(HLOOKUP($B131,INDIRECT("'Monthly Resource Report'!"&amp;'Green Validation'!G$450676&amp;":"&amp;'Green Validation'!G$450677),'Green Validation'!G$450678,FALSE)),0,HLOOKUP($B131,INDIRECT("'Monthly Resource Report'!"&amp;'Green Validation'!G$450676&amp;":"&amp;'Green Validation'!G$450677),'Green Validation'!G$450678,FALSE))</f>
        <v>231</v>
      </c>
      <c r="H131" s="297">
        <f ca="1">+IF(ISERROR(HLOOKUP($B131,INDIRECT("'Monthly Resource Report'!"&amp;'Green Validation'!H$450676&amp;":"&amp;'Green Validation'!H$450677),'Green Validation'!H$450678,FALSE)),0,HLOOKUP($B131,INDIRECT("'Monthly Resource Report'!"&amp;'Green Validation'!H$450676&amp;":"&amp;'Green Validation'!H$450677),'Green Validation'!H$450678,FALSE))</f>
        <v>6.3829995550508372</v>
      </c>
      <c r="I131" s="317">
        <f ca="1">+IF(ISERROR(HLOOKUP($B131,INDIRECT("'Monthly Resource Report'!"&amp;'Green Validation'!I$450676&amp;":"&amp;'Green Validation'!I$450677),'Green Validation'!I$450678,FALSE)),0,HLOOKUP($B131,INDIRECT("'Monthly Resource Report'!"&amp;'Green Validation'!I$450676&amp;":"&amp;'Green Validation'!I$450677),'Green Validation'!I$450678,FALSE))</f>
        <v>0.20862850274639014</v>
      </c>
      <c r="J131" s="318">
        <f ca="1">+IF(ISERROR(HLOOKUP($B131,INDIRECT("'Monthly Resource Report'!"&amp;'Green Validation'!J$450676&amp;":"&amp;'Green Validation'!J$450677),'Green Validation'!J$450678,FALSE)),0,HLOOKUP($B131,INDIRECT("'Monthly Resource Report'!"&amp;'Green Validation'!J$450676&amp;":"&amp;'Green Validation'!J$450677),'Green Validation'!J$450678,FALSE))</f>
        <v>0.19025214977151372</v>
      </c>
      <c r="L131" s="301">
        <v>45170</v>
      </c>
      <c r="M131" s="294">
        <v>223</v>
      </c>
      <c r="N131" s="297">
        <v>6.3828421163287903</v>
      </c>
      <c r="O131" s="299">
        <v>0.21</v>
      </c>
      <c r="P131" s="295">
        <v>0.19</v>
      </c>
      <c r="Q131" s="294">
        <f ca="1">+IF(ISERROR(HLOOKUP($B131,INDIRECT("'Monthly Resource Report'!"&amp;'Green Validation'!Q$450676&amp;":"&amp;'Green Validation'!Q$450677),'Green Validation'!Q$450678,FALSE)),0,HLOOKUP($B131,INDIRECT("'Monthly Resource Report'!"&amp;'Green Validation'!Q$450676&amp;":"&amp;'Green Validation'!Q$450677),'Green Validation'!Q$450678,FALSE))</f>
        <v>223</v>
      </c>
      <c r="R131" s="297">
        <f ca="1">+IF(ISERROR(HLOOKUP($B131,INDIRECT("'Monthly Resource Report'!"&amp;'Green Validation'!R$450676&amp;":"&amp;'Green Validation'!R$450677),'Green Validation'!R$450678,FALSE)),0,HLOOKUP($B131,INDIRECT("'Monthly Resource Report'!"&amp;'Green Validation'!R$450676&amp;":"&amp;'Green Validation'!R$450677),'Green Validation'!R$450678,FALSE))</f>
        <v>6.3829925710929132</v>
      </c>
      <c r="S131" s="317">
        <f ca="1">+IF(ISERROR(HLOOKUP($B131,INDIRECT("'Monthly Resource Report'!"&amp;'Green Validation'!S$450676&amp;":"&amp;'Green Validation'!S$450677),'Green Validation'!S$450678,FALSE)),0,HLOOKUP($B131,INDIRECT("'Monthly Resource Report'!"&amp;'Green Validation'!S$450676&amp;":"&amp;'Green Validation'!S$450677),'Green Validation'!S$450678,FALSE))</f>
        <v>0.20872381785730265</v>
      </c>
      <c r="T131" s="318">
        <f ca="1">+IF(ISERROR(HLOOKUP($B131,INDIRECT("'Monthly Resource Report'!"&amp;'Green Validation'!T$450676&amp;":"&amp;'Green Validation'!T$450677),'Green Validation'!T$450678,FALSE)),0,HLOOKUP($B131,INDIRECT("'Monthly Resource Report'!"&amp;'Green Validation'!T$450676&amp;":"&amp;'Green Validation'!T$450677),'Green Validation'!T$450678,FALSE))</f>
        <v>0.19027886188158438</v>
      </c>
    </row>
    <row r="132" spans="2:20" s="29" customFormat="1">
      <c r="B132" s="301">
        <v>45200</v>
      </c>
      <c r="C132" s="294">
        <v>231</v>
      </c>
      <c r="D132" s="297">
        <v>6.3828421163287903</v>
      </c>
      <c r="E132" s="299">
        <v>0.22500000000000001</v>
      </c>
      <c r="F132" s="295">
        <v>0.19</v>
      </c>
      <c r="G132" s="294">
        <f ca="1">+IF(ISERROR(HLOOKUP($B132,INDIRECT("'Monthly Resource Report'!"&amp;'Green Validation'!G$450676&amp;":"&amp;'Green Validation'!G$450677),'Green Validation'!G$450678,FALSE)),0,HLOOKUP($B132,INDIRECT("'Monthly Resource Report'!"&amp;'Green Validation'!G$450676&amp;":"&amp;'Green Validation'!G$450677),'Green Validation'!G$450678,FALSE))</f>
        <v>231</v>
      </c>
      <c r="H132" s="297">
        <f ca="1">+IF(ISERROR(HLOOKUP($B132,INDIRECT("'Monthly Resource Report'!"&amp;'Green Validation'!H$450676&amp;":"&amp;'Green Validation'!H$450677),'Green Validation'!H$450678,FALSE)),0,HLOOKUP($B132,INDIRECT("'Monthly Resource Report'!"&amp;'Green Validation'!H$450676&amp;":"&amp;'Green Validation'!H$450677),'Green Validation'!H$450678,FALSE))</f>
        <v>6.3829986315210583</v>
      </c>
      <c r="I132" s="317">
        <f ca="1">+IF(ISERROR(HLOOKUP($B132,INDIRECT("'Monthly Resource Report'!"&amp;'Green Validation'!I$450676&amp;":"&amp;'Green Validation'!I$450677),'Green Validation'!I$450678,FALSE)),0,HLOOKUP($B132,INDIRECT("'Monthly Resource Report'!"&amp;'Green Validation'!I$450676&amp;":"&amp;'Green Validation'!I$450677),'Green Validation'!I$450678,FALSE))</f>
        <v>0.22379032316874498</v>
      </c>
      <c r="J132" s="318">
        <f ca="1">+IF(ISERROR(HLOOKUP($B132,INDIRECT("'Monthly Resource Report'!"&amp;'Green Validation'!J$450676&amp;":"&amp;'Green Validation'!J$450677),'Green Validation'!J$450678,FALSE)),0,HLOOKUP($B132,INDIRECT("'Monthly Resource Report'!"&amp;'Green Validation'!J$450676&amp;":"&amp;'Green Validation'!J$450677),'Green Validation'!J$450678,FALSE))</f>
        <v>0.19036178949416444</v>
      </c>
      <c r="L132" s="301">
        <v>45200</v>
      </c>
      <c r="M132" s="294">
        <v>223</v>
      </c>
      <c r="N132" s="297">
        <v>6.3828421163287903</v>
      </c>
      <c r="O132" s="299">
        <v>0.22500000000000001</v>
      </c>
      <c r="P132" s="295">
        <v>0.19</v>
      </c>
      <c r="Q132" s="294">
        <f ca="1">+IF(ISERROR(HLOOKUP($B132,INDIRECT("'Monthly Resource Report'!"&amp;'Green Validation'!Q$450676&amp;":"&amp;'Green Validation'!Q$450677),'Green Validation'!Q$450678,FALSE)),0,HLOOKUP($B132,INDIRECT("'Monthly Resource Report'!"&amp;'Green Validation'!Q$450676&amp;":"&amp;'Green Validation'!Q$450677),'Green Validation'!Q$450678,FALSE))</f>
        <v>223</v>
      </c>
      <c r="R132" s="297">
        <f ca="1">+IF(ISERROR(HLOOKUP($B132,INDIRECT("'Monthly Resource Report'!"&amp;'Green Validation'!R$450676&amp;":"&amp;'Green Validation'!R$450677),'Green Validation'!R$450678,FALSE)),0,HLOOKUP($B132,INDIRECT("'Monthly Resource Report'!"&amp;'Green Validation'!R$450676&amp;":"&amp;'Green Validation'!R$450677),'Green Validation'!R$450678,FALSE))</f>
        <v>6.3829938648677356</v>
      </c>
      <c r="S132" s="317">
        <f ca="1">+IF(ISERROR(HLOOKUP($B132,INDIRECT("'Monthly Resource Report'!"&amp;'Green Validation'!S$450676&amp;":"&amp;'Green Validation'!S$450677),'Green Validation'!S$450678,FALSE)),0,HLOOKUP($B132,INDIRECT("'Monthly Resource Report'!"&amp;'Green Validation'!S$450676&amp;":"&amp;'Green Validation'!S$450677),'Green Validation'!S$450678,FALSE))</f>
        <v>0.22392632718616029</v>
      </c>
      <c r="T132" s="318">
        <f ca="1">+IF(ISERROR(HLOOKUP($B132,INDIRECT("'Monthly Resource Report'!"&amp;'Green Validation'!T$450676&amp;":"&amp;'Green Validation'!T$450677),'Green Validation'!T$450678,FALSE)),0,HLOOKUP($B132,INDIRECT("'Monthly Resource Report'!"&amp;'Green Validation'!T$450676&amp;":"&amp;'Green Validation'!T$450677),'Green Validation'!T$450678,FALSE))</f>
        <v>0.19017237472746046</v>
      </c>
    </row>
    <row r="133" spans="2:20" s="29" customFormat="1">
      <c r="B133" s="301">
        <v>45231</v>
      </c>
      <c r="C133" s="294">
        <v>231</v>
      </c>
      <c r="D133" s="297">
        <v>6.3828421163287903</v>
      </c>
      <c r="E133" s="299">
        <v>0.22500000000000001</v>
      </c>
      <c r="F133" s="295">
        <v>0.19</v>
      </c>
      <c r="G133" s="294">
        <f ca="1">+IF(ISERROR(HLOOKUP($B133,INDIRECT("'Monthly Resource Report'!"&amp;'Green Validation'!G$450676&amp;":"&amp;'Green Validation'!G$450677),'Green Validation'!G$450678,FALSE)),0,HLOOKUP($B133,INDIRECT("'Monthly Resource Report'!"&amp;'Green Validation'!G$450676&amp;":"&amp;'Green Validation'!G$450677),'Green Validation'!G$450678,FALSE))</f>
        <v>231</v>
      </c>
      <c r="H133" s="297">
        <f ca="1">+IF(ISERROR(HLOOKUP($B133,INDIRECT("'Monthly Resource Report'!"&amp;'Green Validation'!H$450676&amp;":"&amp;'Green Validation'!H$450677),'Green Validation'!H$450678,FALSE)),0,HLOOKUP($B133,INDIRECT("'Monthly Resource Report'!"&amp;'Green Validation'!H$450676&amp;":"&amp;'Green Validation'!H$450677),'Green Validation'!H$450678,FALSE))</f>
        <v>6.3829990980543743</v>
      </c>
      <c r="I133" s="317">
        <f ca="1">+IF(ISERROR(HLOOKUP($B133,INDIRECT("'Monthly Resource Report'!"&amp;'Green Validation'!I$450676&amp;":"&amp;'Green Validation'!I$450677),'Green Validation'!I$450678,FALSE)),0,HLOOKUP($B133,INDIRECT("'Monthly Resource Report'!"&amp;'Green Validation'!I$450676&amp;":"&amp;'Green Validation'!I$450677),'Green Validation'!I$450678,FALSE))</f>
        <v>0.22421753741412273</v>
      </c>
      <c r="J133" s="318">
        <f ca="1">+IF(ISERROR(HLOOKUP($B133,INDIRECT("'Monthly Resource Report'!"&amp;'Green Validation'!J$450676&amp;":"&amp;'Green Validation'!J$450677),'Green Validation'!J$450678,FALSE)),0,HLOOKUP($B133,INDIRECT("'Monthly Resource Report'!"&amp;'Green Validation'!J$450676&amp;":"&amp;'Green Validation'!J$450677),'Green Validation'!J$450678,FALSE))</f>
        <v>0.19035760359409948</v>
      </c>
      <c r="L133" s="301">
        <v>45231</v>
      </c>
      <c r="M133" s="294">
        <v>223</v>
      </c>
      <c r="N133" s="297">
        <v>6.3828421163287903</v>
      </c>
      <c r="O133" s="299">
        <v>0.22500000000000001</v>
      </c>
      <c r="P133" s="295">
        <v>0.19</v>
      </c>
      <c r="Q133" s="294">
        <f ca="1">+IF(ISERROR(HLOOKUP($B133,INDIRECT("'Monthly Resource Report'!"&amp;'Green Validation'!Q$450676&amp;":"&amp;'Green Validation'!Q$450677),'Green Validation'!Q$450678,FALSE)),0,HLOOKUP($B133,INDIRECT("'Monthly Resource Report'!"&amp;'Green Validation'!Q$450676&amp;":"&amp;'Green Validation'!Q$450677),'Green Validation'!Q$450678,FALSE))</f>
        <v>223</v>
      </c>
      <c r="R133" s="297">
        <f ca="1">+IF(ISERROR(HLOOKUP($B133,INDIRECT("'Monthly Resource Report'!"&amp;'Green Validation'!R$450676&amp;":"&amp;'Green Validation'!R$450677),'Green Validation'!R$450678,FALSE)),0,HLOOKUP($B133,INDIRECT("'Monthly Resource Report'!"&amp;'Green Validation'!R$450676&amp;":"&amp;'Green Validation'!R$450677),'Green Validation'!R$450678,FALSE))</f>
        <v>6.3829943521750492</v>
      </c>
      <c r="S133" s="317">
        <f ca="1">+IF(ISERROR(HLOOKUP($B133,INDIRECT("'Monthly Resource Report'!"&amp;'Green Validation'!S$450676&amp;":"&amp;'Green Validation'!S$450677),'Green Validation'!S$450678,FALSE)),0,HLOOKUP($B133,INDIRECT("'Monthly Resource Report'!"&amp;'Green Validation'!S$450676&amp;":"&amp;'Green Validation'!S$450677),'Green Validation'!S$450678,FALSE))</f>
        <v>0.22433764554903404</v>
      </c>
      <c r="T133" s="318">
        <f ca="1">+IF(ISERROR(HLOOKUP($B133,INDIRECT("'Monthly Resource Report'!"&amp;'Green Validation'!T$450676&amp;":"&amp;'Green Validation'!T$450677),'Green Validation'!T$450678,FALSE)),0,HLOOKUP($B133,INDIRECT("'Monthly Resource Report'!"&amp;'Green Validation'!T$450676&amp;":"&amp;'Green Validation'!T$450677),'Green Validation'!T$450678,FALSE))</f>
        <v>0.19026578396815333</v>
      </c>
    </row>
    <row r="134" spans="2:20" s="29" customFormat="1">
      <c r="B134" s="301">
        <v>45261</v>
      </c>
      <c r="C134" s="294">
        <v>231</v>
      </c>
      <c r="D134" s="297">
        <v>6.3828421163287903</v>
      </c>
      <c r="E134" s="299">
        <v>0.22500000000000001</v>
      </c>
      <c r="F134" s="295">
        <v>0.19</v>
      </c>
      <c r="G134" s="294">
        <f ca="1">+IF(ISERROR(HLOOKUP($B134,INDIRECT("'Monthly Resource Report'!"&amp;'Green Validation'!G$450676&amp;":"&amp;'Green Validation'!G$450677),'Green Validation'!G$450678,FALSE)),0,HLOOKUP($B134,INDIRECT("'Monthly Resource Report'!"&amp;'Green Validation'!G$450676&amp;":"&amp;'Green Validation'!G$450677),'Green Validation'!G$450678,FALSE))</f>
        <v>231</v>
      </c>
      <c r="H134" s="297">
        <f ca="1">+IF(ISERROR(HLOOKUP($B134,INDIRECT("'Monthly Resource Report'!"&amp;'Green Validation'!H$450676&amp;":"&amp;'Green Validation'!H$450677),'Green Validation'!H$450678,FALSE)),0,HLOOKUP($B134,INDIRECT("'Monthly Resource Report'!"&amp;'Green Validation'!H$450676&amp;":"&amp;'Green Validation'!H$450677),'Green Validation'!H$450678,FALSE))</f>
        <v>6.3829983464655697</v>
      </c>
      <c r="I134" s="317">
        <f ca="1">+IF(ISERROR(HLOOKUP($B134,INDIRECT("'Monthly Resource Report'!"&amp;'Green Validation'!I$450676&amp;":"&amp;'Green Validation'!I$450677),'Green Validation'!I$450678,FALSE)),0,HLOOKUP($B134,INDIRECT("'Monthly Resource Report'!"&amp;'Green Validation'!I$450676&amp;":"&amp;'Green Validation'!I$450677),'Green Validation'!I$450678,FALSE))</f>
        <v>0.22408992435019628</v>
      </c>
      <c r="J134" s="318">
        <f ca="1">+IF(ISERROR(HLOOKUP($B134,INDIRECT("'Monthly Resource Report'!"&amp;'Green Validation'!J$450676&amp;":"&amp;'Green Validation'!J$450677),'Green Validation'!J$450678,FALSE)),0,HLOOKUP($B134,INDIRECT("'Monthly Resource Report'!"&amp;'Green Validation'!J$450676&amp;":"&amp;'Green Validation'!J$450677),'Green Validation'!J$450678,FALSE))</f>
        <v>0.19023955175148929</v>
      </c>
      <c r="L134" s="301">
        <v>45261</v>
      </c>
      <c r="M134" s="294">
        <v>223</v>
      </c>
      <c r="N134" s="297">
        <v>6.3828421163287903</v>
      </c>
      <c r="O134" s="299">
        <v>0.22500000000000001</v>
      </c>
      <c r="P134" s="295">
        <v>0.19</v>
      </c>
      <c r="Q134" s="294">
        <f ca="1">+IF(ISERROR(HLOOKUP($B134,INDIRECT("'Monthly Resource Report'!"&amp;'Green Validation'!Q$450676&amp;":"&amp;'Green Validation'!Q$450677),'Green Validation'!Q$450678,FALSE)),0,HLOOKUP($B134,INDIRECT("'Monthly Resource Report'!"&amp;'Green Validation'!Q$450676&amp;":"&amp;'Green Validation'!Q$450677),'Green Validation'!Q$450678,FALSE))</f>
        <v>223</v>
      </c>
      <c r="R134" s="297">
        <f ca="1">+IF(ISERROR(HLOOKUP($B134,INDIRECT("'Monthly Resource Report'!"&amp;'Green Validation'!R$450676&amp;":"&amp;'Green Validation'!R$450677),'Green Validation'!R$450678,FALSE)),0,HLOOKUP($B134,INDIRECT("'Monthly Resource Report'!"&amp;'Green Validation'!R$450676&amp;":"&amp;'Green Validation'!R$450677),'Green Validation'!R$450678,FALSE))</f>
        <v>6.3829930880944374</v>
      </c>
      <c r="S134" s="317">
        <f ca="1">+IF(ISERROR(HLOOKUP($B134,INDIRECT("'Monthly Resource Report'!"&amp;'Green Validation'!S$450676&amp;":"&amp;'Green Validation'!S$450677),'Green Validation'!S$450678,FALSE)),0,HLOOKUP($B134,INDIRECT("'Monthly Resource Report'!"&amp;'Green Validation'!S$450676&amp;":"&amp;'Green Validation'!S$450677),'Green Validation'!S$450678,FALSE))</f>
        <v>0.22426144304255105</v>
      </c>
      <c r="T134" s="318">
        <f ca="1">+IF(ISERROR(HLOOKUP($B134,INDIRECT("'Monthly Resource Report'!"&amp;'Green Validation'!T$450676&amp;":"&amp;'Green Validation'!T$450677),'Green Validation'!T$450678,FALSE)),0,HLOOKUP($B134,INDIRECT("'Monthly Resource Report'!"&amp;'Green Validation'!T$450676&amp;":"&amp;'Green Validation'!T$450677),'Green Validation'!T$450678,FALSE))</f>
        <v>0.19026156880590323</v>
      </c>
    </row>
    <row r="135" spans="2:20" s="29" customFormat="1">
      <c r="B135" s="301">
        <v>45292</v>
      </c>
      <c r="C135" s="294">
        <v>231</v>
      </c>
      <c r="D135" s="297">
        <v>6.5564554218929327</v>
      </c>
      <c r="E135" s="299">
        <v>0.22500000000000001</v>
      </c>
      <c r="F135" s="295">
        <v>0.19</v>
      </c>
      <c r="G135" s="294">
        <f ca="1">+IF(ISERROR(HLOOKUP($B135,INDIRECT("'Monthly Resource Report'!"&amp;'Green Validation'!G$450676&amp;":"&amp;'Green Validation'!G$450677),'Green Validation'!G$450678,FALSE)),0,HLOOKUP($B135,INDIRECT("'Monthly Resource Report'!"&amp;'Green Validation'!G$450676&amp;":"&amp;'Green Validation'!G$450677),'Green Validation'!G$450678,FALSE))</f>
        <v>231</v>
      </c>
      <c r="H135" s="297">
        <f ca="1">+IF(ISERROR(HLOOKUP($B135,INDIRECT("'Monthly Resource Report'!"&amp;'Green Validation'!H$450676&amp;":"&amp;'Green Validation'!H$450677),'Green Validation'!H$450678,FALSE)),0,HLOOKUP($B135,INDIRECT("'Monthly Resource Report'!"&amp;'Green Validation'!H$450676&amp;":"&amp;'Green Validation'!H$450677),'Green Validation'!H$450678,FALSE))</f>
        <v>6.5560060187840321</v>
      </c>
      <c r="I135" s="317">
        <f ca="1">+IF(ISERROR(HLOOKUP($B135,INDIRECT("'Monthly Resource Report'!"&amp;'Green Validation'!I$450676&amp;":"&amp;'Green Validation'!I$450677),'Green Validation'!I$450678,FALSE)),0,HLOOKUP($B135,INDIRECT("'Monthly Resource Report'!"&amp;'Green Validation'!I$450676&amp;":"&amp;'Green Validation'!I$450677),'Green Validation'!I$450678,FALSE))</f>
        <v>0.22439826143416272</v>
      </c>
      <c r="J135" s="318">
        <f ca="1">+IF(ISERROR(HLOOKUP($B135,INDIRECT("'Monthly Resource Report'!"&amp;'Green Validation'!J$450676&amp;":"&amp;'Green Validation'!J$450677),'Green Validation'!J$450678,FALSE)),0,HLOOKUP($B135,INDIRECT("'Monthly Resource Report'!"&amp;'Green Validation'!J$450676&amp;":"&amp;'Green Validation'!J$450677),'Green Validation'!J$450678,FALSE))</f>
        <v>0.19023475720455615</v>
      </c>
      <c r="L135" s="301">
        <v>45292</v>
      </c>
      <c r="M135" s="294">
        <v>223</v>
      </c>
      <c r="N135" s="297">
        <v>6.5564554218929327</v>
      </c>
      <c r="O135" s="299">
        <v>0.22500000000000001</v>
      </c>
      <c r="P135" s="295">
        <v>0.19</v>
      </c>
      <c r="Q135" s="294">
        <f ca="1">+IF(ISERROR(HLOOKUP($B135,INDIRECT("'Monthly Resource Report'!"&amp;'Green Validation'!Q$450676&amp;":"&amp;'Green Validation'!Q$450677),'Green Validation'!Q$450678,FALSE)),0,HLOOKUP($B135,INDIRECT("'Monthly Resource Report'!"&amp;'Green Validation'!Q$450676&amp;":"&amp;'Green Validation'!Q$450677),'Green Validation'!Q$450678,FALSE))</f>
        <v>223</v>
      </c>
      <c r="R135" s="297">
        <f ca="1">+IF(ISERROR(HLOOKUP($B135,INDIRECT("'Monthly Resource Report'!"&amp;'Green Validation'!R$450676&amp;":"&amp;'Green Validation'!R$450677),'Green Validation'!R$450678,FALSE)),0,HLOOKUP($B135,INDIRECT("'Monthly Resource Report'!"&amp;'Green Validation'!R$450676&amp;":"&amp;'Green Validation'!R$450677),'Green Validation'!R$450678,FALSE))</f>
        <v>6.5559902575609383</v>
      </c>
      <c r="S135" s="317">
        <f ca="1">+IF(ISERROR(HLOOKUP($B135,INDIRECT("'Monthly Resource Report'!"&amp;'Green Validation'!S$450676&amp;":"&amp;'Green Validation'!S$450677),'Green Validation'!S$450678,FALSE)),0,HLOOKUP($B135,INDIRECT("'Monthly Resource Report'!"&amp;'Green Validation'!S$450676&amp;":"&amp;'Green Validation'!S$450677),'Green Validation'!S$450678,FALSE))</f>
        <v>0.22451517067313867</v>
      </c>
      <c r="T135" s="318">
        <f ca="1">+IF(ISERROR(HLOOKUP($B135,INDIRECT("'Monthly Resource Report'!"&amp;'Green Validation'!T$450676&amp;":"&amp;'Green Validation'!T$450677),'Green Validation'!T$450678,FALSE)),0,HLOOKUP($B135,INDIRECT("'Monthly Resource Report'!"&amp;'Green Validation'!T$450676&amp;":"&amp;'Green Validation'!T$450677),'Green Validation'!T$450678,FALSE))</f>
        <v>0.19025848619041835</v>
      </c>
    </row>
    <row r="136" spans="2:20" s="29" customFormat="1">
      <c r="B136" s="301">
        <v>45323</v>
      </c>
      <c r="C136" s="294">
        <v>231</v>
      </c>
      <c r="D136" s="297">
        <v>6.5564554218929327</v>
      </c>
      <c r="E136" s="299">
        <v>0.22500000000000001</v>
      </c>
      <c r="F136" s="295">
        <v>0.19</v>
      </c>
      <c r="G136" s="294">
        <f ca="1">+IF(ISERROR(HLOOKUP($B136,INDIRECT("'Monthly Resource Report'!"&amp;'Green Validation'!G$450676&amp;":"&amp;'Green Validation'!G$450677),'Green Validation'!G$450678,FALSE)),0,HLOOKUP($B136,INDIRECT("'Monthly Resource Report'!"&amp;'Green Validation'!G$450676&amp;":"&amp;'Green Validation'!G$450677),'Green Validation'!G$450678,FALSE))</f>
        <v>231</v>
      </c>
      <c r="H136" s="297">
        <f ca="1">+IF(ISERROR(HLOOKUP($B136,INDIRECT("'Monthly Resource Report'!"&amp;'Green Validation'!H$450676&amp;":"&amp;'Green Validation'!H$450677),'Green Validation'!H$450678,FALSE)),0,HLOOKUP($B136,INDIRECT("'Monthly Resource Report'!"&amp;'Green Validation'!H$450676&amp;":"&amp;'Green Validation'!H$450677),'Green Validation'!H$450678,FALSE))</f>
        <v>6.5560050958839469</v>
      </c>
      <c r="I136" s="317">
        <f ca="1">+IF(ISERROR(HLOOKUP($B136,INDIRECT("'Monthly Resource Report'!"&amp;'Green Validation'!I$450676&amp;":"&amp;'Green Validation'!I$450677),'Green Validation'!I$450678,FALSE)),0,HLOOKUP($B136,INDIRECT("'Monthly Resource Report'!"&amp;'Green Validation'!I$450676&amp;":"&amp;'Green Validation'!I$450677),'Green Validation'!I$450678,FALSE))</f>
        <v>0.22439212312507931</v>
      </c>
      <c r="J136" s="318">
        <f ca="1">+IF(ISERROR(HLOOKUP($B136,INDIRECT("'Monthly Resource Report'!"&amp;'Green Validation'!J$450676&amp;":"&amp;'Green Validation'!J$450677),'Green Validation'!J$450678,FALSE)),0,HLOOKUP($B136,INDIRECT("'Monthly Resource Report'!"&amp;'Green Validation'!J$450676&amp;":"&amp;'Green Validation'!J$450677),'Green Validation'!J$450678,FALSE))</f>
        <v>0.19036554754963741</v>
      </c>
      <c r="L136" s="301">
        <v>45323</v>
      </c>
      <c r="M136" s="294">
        <v>223</v>
      </c>
      <c r="N136" s="297">
        <v>6.5564554218929327</v>
      </c>
      <c r="O136" s="299">
        <v>0.22500000000000001</v>
      </c>
      <c r="P136" s="295">
        <v>0.19</v>
      </c>
      <c r="Q136" s="294">
        <f ca="1">+IF(ISERROR(HLOOKUP($B136,INDIRECT("'Monthly Resource Report'!"&amp;'Green Validation'!Q$450676&amp;":"&amp;'Green Validation'!Q$450677),'Green Validation'!Q$450678,FALSE)),0,HLOOKUP($B136,INDIRECT("'Monthly Resource Report'!"&amp;'Green Validation'!Q$450676&amp;":"&amp;'Green Validation'!Q$450677),'Green Validation'!Q$450678,FALSE))</f>
        <v>223</v>
      </c>
      <c r="R136" s="297">
        <f ca="1">+IF(ISERROR(HLOOKUP($B136,INDIRECT("'Monthly Resource Report'!"&amp;'Green Validation'!R$450676&amp;":"&amp;'Green Validation'!R$450677),'Green Validation'!R$450678,FALSE)),0,HLOOKUP($B136,INDIRECT("'Monthly Resource Report'!"&amp;'Green Validation'!R$450676&amp;":"&amp;'Green Validation'!R$450677),'Green Validation'!R$450678,FALSE))</f>
        <v>6.5559911103513118</v>
      </c>
      <c r="S136" s="317">
        <f ca="1">+IF(ISERROR(HLOOKUP($B136,INDIRECT("'Monthly Resource Report'!"&amp;'Green Validation'!S$450676&amp;":"&amp;'Green Validation'!S$450677),'Green Validation'!S$450678,FALSE)),0,HLOOKUP($B136,INDIRECT("'Monthly Resource Report'!"&amp;'Green Validation'!S$450676&amp;":"&amp;'Green Validation'!S$450677),'Green Validation'!S$450678,FALSE))</f>
        <v>0.22449952100184686</v>
      </c>
      <c r="T136" s="318">
        <f ca="1">+IF(ISERROR(HLOOKUP($B136,INDIRECT("'Monthly Resource Report'!"&amp;'Green Validation'!T$450676&amp;":"&amp;'Green Validation'!T$450677),'Green Validation'!T$450678,FALSE)),0,HLOOKUP($B136,INDIRECT("'Monthly Resource Report'!"&amp;'Green Validation'!T$450676&amp;":"&amp;'Green Validation'!T$450677),'Green Validation'!T$450678,FALSE))</f>
        <v>0.19027831274135087</v>
      </c>
    </row>
    <row r="137" spans="2:20" s="29" customFormat="1">
      <c r="B137" s="301">
        <v>45352</v>
      </c>
      <c r="C137" s="294">
        <v>231</v>
      </c>
      <c r="D137" s="297">
        <v>6.5564554218929327</v>
      </c>
      <c r="E137" s="299">
        <v>0.22500000000000001</v>
      </c>
      <c r="F137" s="295">
        <v>0.19</v>
      </c>
      <c r="G137" s="294">
        <f ca="1">+IF(ISERROR(HLOOKUP($B137,INDIRECT("'Monthly Resource Report'!"&amp;'Green Validation'!G$450676&amp;":"&amp;'Green Validation'!G$450677),'Green Validation'!G$450678,FALSE)),0,HLOOKUP($B137,INDIRECT("'Monthly Resource Report'!"&amp;'Green Validation'!G$450676&amp;":"&amp;'Green Validation'!G$450677),'Green Validation'!G$450678,FALSE))</f>
        <v>231</v>
      </c>
      <c r="H137" s="297">
        <f ca="1">+IF(ISERROR(HLOOKUP($B137,INDIRECT("'Monthly Resource Report'!"&amp;'Green Validation'!H$450676&amp;":"&amp;'Green Validation'!H$450677),'Green Validation'!H$450678,FALSE)),0,HLOOKUP($B137,INDIRECT("'Monthly Resource Report'!"&amp;'Green Validation'!H$450676&amp;":"&amp;'Green Validation'!H$450677),'Green Validation'!H$450678,FALSE))</f>
        <v>6.5559988734509949</v>
      </c>
      <c r="I137" s="317">
        <f ca="1">+IF(ISERROR(HLOOKUP($B137,INDIRECT("'Monthly Resource Report'!"&amp;'Green Validation'!I$450676&amp;":"&amp;'Green Validation'!I$450677),'Green Validation'!I$450678,FALSE)),0,HLOOKUP($B137,INDIRECT("'Monthly Resource Report'!"&amp;'Green Validation'!I$450676&amp;":"&amp;'Green Validation'!I$450677),'Green Validation'!I$450678,FALSE))</f>
        <v>0.22413886312169146</v>
      </c>
      <c r="J137" s="318">
        <f ca="1">+IF(ISERROR(HLOOKUP($B137,INDIRECT("'Monthly Resource Report'!"&amp;'Green Validation'!J$450676&amp;":"&amp;'Green Validation'!J$450677),'Green Validation'!J$450678,FALSE)),0,HLOOKUP($B137,INDIRECT("'Monthly Resource Report'!"&amp;'Green Validation'!J$450676&amp;":"&amp;'Green Validation'!J$450677),'Green Validation'!J$450678,FALSE))</f>
        <v>0.19015762659941357</v>
      </c>
      <c r="L137" s="301">
        <v>45352</v>
      </c>
      <c r="M137" s="294">
        <v>223</v>
      </c>
      <c r="N137" s="297">
        <v>6.5564554218929327</v>
      </c>
      <c r="O137" s="299">
        <v>0.22500000000000001</v>
      </c>
      <c r="P137" s="295">
        <v>0.19</v>
      </c>
      <c r="Q137" s="294">
        <f ca="1">+IF(ISERROR(HLOOKUP($B137,INDIRECT("'Monthly Resource Report'!"&amp;'Green Validation'!Q$450676&amp;":"&amp;'Green Validation'!Q$450677),'Green Validation'!Q$450678,FALSE)),0,HLOOKUP($B137,INDIRECT("'Monthly Resource Report'!"&amp;'Green Validation'!Q$450676&amp;":"&amp;'Green Validation'!Q$450677),'Green Validation'!Q$450678,FALSE))</f>
        <v>223</v>
      </c>
      <c r="R137" s="297">
        <f ca="1">+IF(ISERROR(HLOOKUP($B137,INDIRECT("'Monthly Resource Report'!"&amp;'Green Validation'!R$450676&amp;":"&amp;'Green Validation'!R$450677),'Green Validation'!R$450678,FALSE)),0,HLOOKUP($B137,INDIRECT("'Monthly Resource Report'!"&amp;'Green Validation'!R$450676&amp;":"&amp;'Green Validation'!R$450677),'Green Validation'!R$450678,FALSE))</f>
        <v>6.5559925113110404</v>
      </c>
      <c r="S137" s="317">
        <f ca="1">+IF(ISERROR(HLOOKUP($B137,INDIRECT("'Monthly Resource Report'!"&amp;'Green Validation'!S$450676&amp;":"&amp;'Green Validation'!S$450677),'Green Validation'!S$450678,FALSE)),0,HLOOKUP($B137,INDIRECT("'Monthly Resource Report'!"&amp;'Green Validation'!S$450676&amp;":"&amp;'Green Validation'!S$450677),'Green Validation'!S$450678,FALSE))</f>
        <v>0.22436530241560931</v>
      </c>
      <c r="T137" s="318">
        <f ca="1">+IF(ISERROR(HLOOKUP($B137,INDIRECT("'Monthly Resource Report'!"&amp;'Green Validation'!T$450676&amp;":"&amp;'Green Validation'!T$450677),'Green Validation'!T$450678,FALSE)),0,HLOOKUP($B137,INDIRECT("'Monthly Resource Report'!"&amp;'Green Validation'!T$450676&amp;":"&amp;'Green Validation'!T$450677),'Green Validation'!T$450678,FALSE))</f>
        <v>0.19017507519298915</v>
      </c>
    </row>
    <row r="138" spans="2:20" s="29" customFormat="1">
      <c r="B138" s="301">
        <v>45383</v>
      </c>
      <c r="C138" s="294">
        <v>231</v>
      </c>
      <c r="D138" s="297">
        <v>6.5564554218929327</v>
      </c>
      <c r="E138" s="299">
        <v>0.22500000000000001</v>
      </c>
      <c r="F138" s="295">
        <v>0.19</v>
      </c>
      <c r="G138" s="294">
        <f ca="1">+IF(ISERROR(HLOOKUP($B138,INDIRECT("'Monthly Resource Report'!"&amp;'Green Validation'!G$450676&amp;":"&amp;'Green Validation'!G$450677),'Green Validation'!G$450678,FALSE)),0,HLOOKUP($B138,INDIRECT("'Monthly Resource Report'!"&amp;'Green Validation'!G$450676&amp;":"&amp;'Green Validation'!G$450677),'Green Validation'!G$450678,FALSE))</f>
        <v>231</v>
      </c>
      <c r="H138" s="297">
        <f ca="1">+IF(ISERROR(HLOOKUP($B138,INDIRECT("'Monthly Resource Report'!"&amp;'Green Validation'!H$450676&amp;":"&amp;'Green Validation'!H$450677),'Green Validation'!H$450678,FALSE)),0,HLOOKUP($B138,INDIRECT("'Monthly Resource Report'!"&amp;'Green Validation'!H$450676&amp;":"&amp;'Green Validation'!H$450677),'Green Validation'!H$450678,FALSE))</f>
        <v>6.5560024863549637</v>
      </c>
      <c r="I138" s="317">
        <f ca="1">+IF(ISERROR(HLOOKUP($B138,INDIRECT("'Monthly Resource Report'!"&amp;'Green Validation'!I$450676&amp;":"&amp;'Green Validation'!I$450677),'Green Validation'!I$450678,FALSE)),0,HLOOKUP($B138,INDIRECT("'Monthly Resource Report'!"&amp;'Green Validation'!I$450676&amp;":"&amp;'Green Validation'!I$450677),'Green Validation'!I$450678,FALSE))</f>
        <v>0.22358577904768578</v>
      </c>
      <c r="J138" s="318">
        <f ca="1">+IF(ISERROR(HLOOKUP($B138,INDIRECT("'Monthly Resource Report'!"&amp;'Green Validation'!J$450676&amp;":"&amp;'Green Validation'!J$450677),'Green Validation'!J$450678,FALSE)),0,HLOOKUP($B138,INDIRECT("'Monthly Resource Report'!"&amp;'Green Validation'!J$450676&amp;":"&amp;'Green Validation'!J$450677),'Green Validation'!J$450678,FALSE))</f>
        <v>0.19159301716769173</v>
      </c>
      <c r="L138" s="301">
        <v>45383</v>
      </c>
      <c r="M138" s="294">
        <v>223</v>
      </c>
      <c r="N138" s="297">
        <v>6.5564554218929327</v>
      </c>
      <c r="O138" s="299">
        <v>0.22500000000000001</v>
      </c>
      <c r="P138" s="295">
        <v>0.19</v>
      </c>
      <c r="Q138" s="294">
        <f ca="1">+IF(ISERROR(HLOOKUP($B138,INDIRECT("'Monthly Resource Report'!"&amp;'Green Validation'!Q$450676&amp;":"&amp;'Green Validation'!Q$450677),'Green Validation'!Q$450678,FALSE)),0,HLOOKUP($B138,INDIRECT("'Monthly Resource Report'!"&amp;'Green Validation'!Q$450676&amp;":"&amp;'Green Validation'!Q$450677),'Green Validation'!Q$450678,FALSE))</f>
        <v>223</v>
      </c>
      <c r="R138" s="297">
        <f ca="1">+IF(ISERROR(HLOOKUP($B138,INDIRECT("'Monthly Resource Report'!"&amp;'Green Validation'!R$450676&amp;":"&amp;'Green Validation'!R$450677),'Green Validation'!R$450678,FALSE)),0,HLOOKUP($B138,INDIRECT("'Monthly Resource Report'!"&amp;'Green Validation'!R$450676&amp;":"&amp;'Green Validation'!R$450677),'Green Validation'!R$450678,FALSE))</f>
        <v>6.5559929246057242</v>
      </c>
      <c r="S138" s="317">
        <f ca="1">+IF(ISERROR(HLOOKUP($B138,INDIRECT("'Monthly Resource Report'!"&amp;'Green Validation'!S$450676&amp;":"&amp;'Green Validation'!S$450677),'Green Validation'!S$450678,FALSE)),0,HLOOKUP($B138,INDIRECT("'Monthly Resource Report'!"&amp;'Green Validation'!S$450676&amp;":"&amp;'Green Validation'!S$450677),'Green Validation'!S$450678,FALSE))</f>
        <v>0.22402732303882916</v>
      </c>
      <c r="T138" s="318">
        <f ca="1">+IF(ISERROR(HLOOKUP($B138,INDIRECT("'Monthly Resource Report'!"&amp;'Green Validation'!T$450676&amp;":"&amp;'Green Validation'!T$450677),'Green Validation'!T$450678,FALSE)),0,HLOOKUP($B138,INDIRECT("'Monthly Resource Report'!"&amp;'Green Validation'!T$450676&amp;":"&amp;'Green Validation'!T$450677),'Green Validation'!T$450678,FALSE))</f>
        <v>0.19018641182505489</v>
      </c>
    </row>
    <row r="139" spans="2:20" s="29" customFormat="1">
      <c r="B139" s="301">
        <v>45413</v>
      </c>
      <c r="C139" s="294">
        <v>231</v>
      </c>
      <c r="D139" s="297">
        <v>6.5564554218929327</v>
      </c>
      <c r="E139" s="299">
        <v>0.21</v>
      </c>
      <c r="F139" s="295">
        <v>0.19</v>
      </c>
      <c r="G139" s="294">
        <f ca="1">+IF(ISERROR(HLOOKUP($B139,INDIRECT("'Monthly Resource Report'!"&amp;'Green Validation'!G$450676&amp;":"&amp;'Green Validation'!G$450677),'Green Validation'!G$450678,FALSE)),0,HLOOKUP($B139,INDIRECT("'Monthly Resource Report'!"&amp;'Green Validation'!G$450676&amp;":"&amp;'Green Validation'!G$450677),'Green Validation'!G$450678,FALSE))</f>
        <v>231</v>
      </c>
      <c r="H139" s="297">
        <f ca="1">+IF(ISERROR(HLOOKUP($B139,INDIRECT("'Monthly Resource Report'!"&amp;'Green Validation'!H$450676&amp;":"&amp;'Green Validation'!H$450677),'Green Validation'!H$450678,FALSE)),0,HLOOKUP($B139,INDIRECT("'Monthly Resource Report'!"&amp;'Green Validation'!H$450676&amp;":"&amp;'Green Validation'!H$450677),'Green Validation'!H$450678,FALSE))</f>
        <v>6.5560053422112112</v>
      </c>
      <c r="I139" s="317">
        <f ca="1">+IF(ISERROR(HLOOKUP($B139,INDIRECT("'Monthly Resource Report'!"&amp;'Green Validation'!I$450676&amp;":"&amp;'Green Validation'!I$450677),'Green Validation'!I$450678,FALSE)),0,HLOOKUP($B139,INDIRECT("'Monthly Resource Report'!"&amp;'Green Validation'!I$450676&amp;":"&amp;'Green Validation'!I$450677),'Green Validation'!I$450678,FALSE))</f>
        <v>0.20860875739775234</v>
      </c>
      <c r="J139" s="318">
        <f ca="1">+IF(ISERROR(HLOOKUP($B139,INDIRECT("'Monthly Resource Report'!"&amp;'Green Validation'!J$450676&amp;":"&amp;'Green Validation'!J$450677),'Green Validation'!J$450678,FALSE)),0,HLOOKUP($B139,INDIRECT("'Monthly Resource Report'!"&amp;'Green Validation'!J$450676&amp;":"&amp;'Green Validation'!J$450677),'Green Validation'!J$450678,FALSE))</f>
        <v>0.19035740210820321</v>
      </c>
      <c r="L139" s="301">
        <v>45413</v>
      </c>
      <c r="M139" s="294">
        <v>223</v>
      </c>
      <c r="N139" s="297">
        <v>6.5564554218929327</v>
      </c>
      <c r="O139" s="299">
        <v>0.21</v>
      </c>
      <c r="P139" s="295">
        <v>0.19</v>
      </c>
      <c r="Q139" s="294">
        <f ca="1">+IF(ISERROR(HLOOKUP($B139,INDIRECT("'Monthly Resource Report'!"&amp;'Green Validation'!Q$450676&amp;":"&amp;'Green Validation'!Q$450677),'Green Validation'!Q$450678,FALSE)),0,HLOOKUP($B139,INDIRECT("'Monthly Resource Report'!"&amp;'Green Validation'!Q$450676&amp;":"&amp;'Green Validation'!Q$450677),'Green Validation'!Q$450678,FALSE))</f>
        <v>223</v>
      </c>
      <c r="R139" s="297">
        <f ca="1">+IF(ISERROR(HLOOKUP($B139,INDIRECT("'Monthly Resource Report'!"&amp;'Green Validation'!R$450676&amp;":"&amp;'Green Validation'!R$450677),'Green Validation'!R$450678,FALSE)),0,HLOOKUP($B139,INDIRECT("'Monthly Resource Report'!"&amp;'Green Validation'!R$450676&amp;":"&amp;'Green Validation'!R$450677),'Green Validation'!R$450678,FALSE))</f>
        <v>6.5559915146655978</v>
      </c>
      <c r="S139" s="317">
        <f ca="1">+IF(ISERROR(HLOOKUP($B139,INDIRECT("'Monthly Resource Report'!"&amp;'Green Validation'!S$450676&amp;":"&amp;'Green Validation'!S$450677),'Green Validation'!S$450678,FALSE)),0,HLOOKUP($B139,INDIRECT("'Monthly Resource Report'!"&amp;'Green Validation'!S$450676&amp;":"&amp;'Green Validation'!S$450677),'Green Validation'!S$450678,FALSE))</f>
        <v>0.20875447697166133</v>
      </c>
      <c r="T139" s="318">
        <f ca="1">+IF(ISERROR(HLOOKUP($B139,INDIRECT("'Monthly Resource Report'!"&amp;'Green Validation'!T$450676&amp;":"&amp;'Green Validation'!T$450677),'Green Validation'!T$450678,FALSE)),0,HLOOKUP($B139,INDIRECT("'Monthly Resource Report'!"&amp;'Green Validation'!T$450676&amp;":"&amp;'Green Validation'!T$450677),'Green Validation'!T$450678,FALSE))</f>
        <v>0.19026956790479418</v>
      </c>
    </row>
    <row r="140" spans="2:20" s="29" customFormat="1">
      <c r="B140" s="301">
        <v>45444</v>
      </c>
      <c r="C140" s="294">
        <v>231</v>
      </c>
      <c r="D140" s="297">
        <v>6.5564554218929327</v>
      </c>
      <c r="E140" s="299">
        <v>0.21</v>
      </c>
      <c r="F140" s="295">
        <v>0.19</v>
      </c>
      <c r="G140" s="294">
        <f ca="1">+IF(ISERROR(HLOOKUP($B140,INDIRECT("'Monthly Resource Report'!"&amp;'Green Validation'!G$450676&amp;":"&amp;'Green Validation'!G$450677),'Green Validation'!G$450678,FALSE)),0,HLOOKUP($B140,INDIRECT("'Monthly Resource Report'!"&amp;'Green Validation'!G$450676&amp;":"&amp;'Green Validation'!G$450677),'Green Validation'!G$450678,FALSE))</f>
        <v>231</v>
      </c>
      <c r="H140" s="297">
        <f ca="1">+IF(ISERROR(HLOOKUP($B140,INDIRECT("'Monthly Resource Report'!"&amp;'Green Validation'!H$450676&amp;":"&amp;'Green Validation'!H$450677),'Green Validation'!H$450678,FALSE)),0,HLOOKUP($B140,INDIRECT("'Monthly Resource Report'!"&amp;'Green Validation'!H$450676&amp;":"&amp;'Green Validation'!H$450677),'Green Validation'!H$450678,FALSE))</f>
        <v>6.5560055320641348</v>
      </c>
      <c r="I140" s="317">
        <f ca="1">+IF(ISERROR(HLOOKUP($B140,INDIRECT("'Monthly Resource Report'!"&amp;'Green Validation'!I$450676&amp;":"&amp;'Green Validation'!I$450677),'Green Validation'!I$450678,FALSE)),0,HLOOKUP($B140,INDIRECT("'Monthly Resource Report'!"&amp;'Green Validation'!I$450676&amp;":"&amp;'Green Validation'!I$450677),'Green Validation'!I$450678,FALSE))</f>
        <v>0.20872667196448172</v>
      </c>
      <c r="J140" s="318">
        <f ca="1">+IF(ISERROR(HLOOKUP($B140,INDIRECT("'Monthly Resource Report'!"&amp;'Green Validation'!J$450676&amp;":"&amp;'Green Validation'!J$450677),'Green Validation'!J$450678,FALSE)),0,HLOOKUP($B140,INDIRECT("'Monthly Resource Report'!"&amp;'Green Validation'!J$450676&amp;":"&amp;'Green Validation'!J$450677),'Green Validation'!J$450678,FALSE))</f>
        <v>0.19037137200738316</v>
      </c>
      <c r="L140" s="301">
        <v>45444</v>
      </c>
      <c r="M140" s="294">
        <v>223</v>
      </c>
      <c r="N140" s="297">
        <v>6.5564554218929327</v>
      </c>
      <c r="O140" s="299">
        <v>0.21</v>
      </c>
      <c r="P140" s="295">
        <v>0.19</v>
      </c>
      <c r="Q140" s="294">
        <f ca="1">+IF(ISERROR(HLOOKUP($B140,INDIRECT("'Monthly Resource Report'!"&amp;'Green Validation'!Q$450676&amp;":"&amp;'Green Validation'!Q$450677),'Green Validation'!Q$450678,FALSE)),0,HLOOKUP($B140,INDIRECT("'Monthly Resource Report'!"&amp;'Green Validation'!Q$450676&amp;":"&amp;'Green Validation'!Q$450677),'Green Validation'!Q$450678,FALSE))</f>
        <v>223</v>
      </c>
      <c r="R140" s="297">
        <f ca="1">+IF(ISERROR(HLOOKUP($B140,INDIRECT("'Monthly Resource Report'!"&amp;'Green Validation'!R$450676&amp;":"&amp;'Green Validation'!R$450677),'Green Validation'!R$450678,FALSE)),0,HLOOKUP($B140,INDIRECT("'Monthly Resource Report'!"&amp;'Green Validation'!R$450676&amp;":"&amp;'Green Validation'!R$450677),'Green Validation'!R$450678,FALSE))</f>
        <v>6.5559924499398177</v>
      </c>
      <c r="S140" s="317">
        <f ca="1">+IF(ISERROR(HLOOKUP($B140,INDIRECT("'Monthly Resource Report'!"&amp;'Green Validation'!S$450676&amp;":"&amp;'Green Validation'!S$450677),'Green Validation'!S$450678,FALSE)),0,HLOOKUP($B140,INDIRECT("'Monthly Resource Report'!"&amp;'Green Validation'!S$450676&amp;":"&amp;'Green Validation'!S$450677),'Green Validation'!S$450678,FALSE))</f>
        <v>0.20895967463713988</v>
      </c>
      <c r="T140" s="318">
        <f ca="1">+IF(ISERROR(HLOOKUP($B140,INDIRECT("'Monthly Resource Report'!"&amp;'Green Validation'!T$450676&amp;":"&amp;'Green Validation'!T$450677),'Green Validation'!T$450678,FALSE)),0,HLOOKUP($B140,INDIRECT("'Monthly Resource Report'!"&amp;'Green Validation'!T$450676&amp;":"&amp;'Green Validation'!T$450677),'Green Validation'!T$450678,FALSE))</f>
        <v>0.19018051830372965</v>
      </c>
    </row>
    <row r="141" spans="2:20" s="29" customFormat="1">
      <c r="B141" s="301">
        <v>45474</v>
      </c>
      <c r="C141" s="294">
        <v>231</v>
      </c>
      <c r="D141" s="297">
        <v>6.5564554218929327</v>
      </c>
      <c r="E141" s="299">
        <v>0.21</v>
      </c>
      <c r="F141" s="295">
        <v>0.19</v>
      </c>
      <c r="G141" s="294">
        <f ca="1">+IF(ISERROR(HLOOKUP($B141,INDIRECT("'Monthly Resource Report'!"&amp;'Green Validation'!G$450676&amp;":"&amp;'Green Validation'!G$450677),'Green Validation'!G$450678,FALSE)),0,HLOOKUP($B141,INDIRECT("'Monthly Resource Report'!"&amp;'Green Validation'!G$450676&amp;":"&amp;'Green Validation'!G$450677),'Green Validation'!G$450678,FALSE))</f>
        <v>231</v>
      </c>
      <c r="H141" s="297">
        <f ca="1">+IF(ISERROR(HLOOKUP($B141,INDIRECT("'Monthly Resource Report'!"&amp;'Green Validation'!H$450676&amp;":"&amp;'Green Validation'!H$450677),'Green Validation'!H$450678,FALSE)),0,HLOOKUP($B141,INDIRECT("'Monthly Resource Report'!"&amp;'Green Validation'!H$450676&amp;":"&amp;'Green Validation'!H$450677),'Green Validation'!H$450678,FALSE))</f>
        <v>6.5560059007007077</v>
      </c>
      <c r="I141" s="317">
        <f ca="1">+IF(ISERROR(HLOOKUP($B141,INDIRECT("'Monthly Resource Report'!"&amp;'Green Validation'!I$450676&amp;":"&amp;'Green Validation'!I$450677),'Green Validation'!I$450678,FALSE)),0,HLOOKUP($B141,INDIRECT("'Monthly Resource Report'!"&amp;'Green Validation'!I$450676&amp;":"&amp;'Green Validation'!I$450677),'Green Validation'!I$450678,FALSE))</f>
        <v>0.20913627643013949</v>
      </c>
      <c r="J141" s="318">
        <f ca="1">+IF(ISERROR(HLOOKUP($B141,INDIRECT("'Monthly Resource Report'!"&amp;'Green Validation'!J$450676&amp;":"&amp;'Green Validation'!J$450677),'Green Validation'!J$450678,FALSE)),0,HLOOKUP($B141,INDIRECT("'Monthly Resource Report'!"&amp;'Green Validation'!J$450676&amp;":"&amp;'Green Validation'!J$450677),'Green Validation'!J$450678,FALSE))</f>
        <v>0.19034713526533451</v>
      </c>
      <c r="L141" s="301">
        <v>45474</v>
      </c>
      <c r="M141" s="294">
        <v>223</v>
      </c>
      <c r="N141" s="297">
        <v>6.5564554218929327</v>
      </c>
      <c r="O141" s="299">
        <v>0.21</v>
      </c>
      <c r="P141" s="295">
        <v>0.19</v>
      </c>
      <c r="Q141" s="294">
        <f ca="1">+IF(ISERROR(HLOOKUP($B141,INDIRECT("'Monthly Resource Report'!"&amp;'Green Validation'!Q$450676&amp;":"&amp;'Green Validation'!Q$450677),'Green Validation'!Q$450678,FALSE)),0,HLOOKUP($B141,INDIRECT("'Monthly Resource Report'!"&amp;'Green Validation'!Q$450676&amp;":"&amp;'Green Validation'!Q$450677),'Green Validation'!Q$450678,FALSE))</f>
        <v>223</v>
      </c>
      <c r="R141" s="297">
        <f ca="1">+IF(ISERROR(HLOOKUP($B141,INDIRECT("'Monthly Resource Report'!"&amp;'Green Validation'!R$450676&amp;":"&amp;'Green Validation'!R$450677),'Green Validation'!R$450678,FALSE)),0,HLOOKUP($B141,INDIRECT("'Monthly Resource Report'!"&amp;'Green Validation'!R$450676&amp;":"&amp;'Green Validation'!R$450677),'Green Validation'!R$450678,FALSE))</f>
        <v>6.5559907780533173</v>
      </c>
      <c r="S141" s="317">
        <f ca="1">+IF(ISERROR(HLOOKUP($B141,INDIRECT("'Monthly Resource Report'!"&amp;'Green Validation'!S$450676&amp;":"&amp;'Green Validation'!S$450677),'Green Validation'!S$450678,FALSE)),0,HLOOKUP($B141,INDIRECT("'Monthly Resource Report'!"&amp;'Green Validation'!S$450676&amp;":"&amp;'Green Validation'!S$450677),'Green Validation'!S$450678,FALSE))</f>
        <v>0.20931870082626722</v>
      </c>
      <c r="T141" s="318">
        <f ca="1">+IF(ISERROR(HLOOKUP($B141,INDIRECT("'Monthly Resource Report'!"&amp;'Green Validation'!T$450676&amp;":"&amp;'Green Validation'!T$450677),'Green Validation'!T$450678,FALSE)),0,HLOOKUP($B141,INDIRECT("'Monthly Resource Report'!"&amp;'Green Validation'!T$450676&amp;":"&amp;'Green Validation'!T$450677),'Green Validation'!T$450678,FALSE))</f>
        <v>0.19016900999942341</v>
      </c>
    </row>
    <row r="142" spans="2:20" s="29" customFormat="1">
      <c r="B142" s="301">
        <v>45505</v>
      </c>
      <c r="C142" s="294">
        <v>231</v>
      </c>
      <c r="D142" s="297">
        <v>6.5564554218929327</v>
      </c>
      <c r="E142" s="299">
        <v>0.21</v>
      </c>
      <c r="F142" s="295">
        <v>0.19</v>
      </c>
      <c r="G142" s="294">
        <f ca="1">+IF(ISERROR(HLOOKUP($B142,INDIRECT("'Monthly Resource Report'!"&amp;'Green Validation'!G$450676&amp;":"&amp;'Green Validation'!G$450677),'Green Validation'!G$450678,FALSE)),0,HLOOKUP($B142,INDIRECT("'Monthly Resource Report'!"&amp;'Green Validation'!G$450676&amp;":"&amp;'Green Validation'!G$450677),'Green Validation'!G$450678,FALSE))</f>
        <v>231</v>
      </c>
      <c r="H142" s="297">
        <f ca="1">+IF(ISERROR(HLOOKUP($B142,INDIRECT("'Monthly Resource Report'!"&amp;'Green Validation'!H$450676&amp;":"&amp;'Green Validation'!H$450677),'Green Validation'!H$450678,FALSE)),0,HLOOKUP($B142,INDIRECT("'Monthly Resource Report'!"&amp;'Green Validation'!H$450676&amp;":"&amp;'Green Validation'!H$450677),'Green Validation'!H$450678,FALSE))</f>
        <v>6.5560052470485344</v>
      </c>
      <c r="I142" s="317">
        <f ca="1">+IF(ISERROR(HLOOKUP($B142,INDIRECT("'Monthly Resource Report'!"&amp;'Green Validation'!I$450676&amp;":"&amp;'Green Validation'!I$450677),'Green Validation'!I$450678,FALSE)),0,HLOOKUP($B142,INDIRECT("'Monthly Resource Report'!"&amp;'Green Validation'!I$450676&amp;":"&amp;'Green Validation'!I$450677),'Green Validation'!I$450678,FALSE))</f>
        <v>0.20914832728140278</v>
      </c>
      <c r="J142" s="318">
        <f ca="1">+IF(ISERROR(HLOOKUP($B142,INDIRECT("'Monthly Resource Report'!"&amp;'Green Validation'!J$450676&amp;":"&amp;'Green Validation'!J$450677),'Green Validation'!J$450678,FALSE)),0,HLOOKUP($B142,INDIRECT("'Monthly Resource Report'!"&amp;'Green Validation'!J$450676&amp;":"&amp;'Green Validation'!J$450677),'Green Validation'!J$450678,FALSE))</f>
        <v>0.19023342834540866</v>
      </c>
      <c r="L142" s="301">
        <v>45505</v>
      </c>
      <c r="M142" s="294">
        <v>223</v>
      </c>
      <c r="N142" s="297">
        <v>6.5564554218929327</v>
      </c>
      <c r="O142" s="299">
        <v>0.21</v>
      </c>
      <c r="P142" s="295">
        <v>0.19</v>
      </c>
      <c r="Q142" s="294">
        <f ca="1">+IF(ISERROR(HLOOKUP($B142,INDIRECT("'Monthly Resource Report'!"&amp;'Green Validation'!Q$450676&amp;":"&amp;'Green Validation'!Q$450677),'Green Validation'!Q$450678,FALSE)),0,HLOOKUP($B142,INDIRECT("'Monthly Resource Report'!"&amp;'Green Validation'!Q$450676&amp;":"&amp;'Green Validation'!Q$450677),'Green Validation'!Q$450678,FALSE))</f>
        <v>223</v>
      </c>
      <c r="R142" s="297">
        <f ca="1">+IF(ISERROR(HLOOKUP($B142,INDIRECT("'Monthly Resource Report'!"&amp;'Green Validation'!R$450676&amp;":"&amp;'Green Validation'!R$450677),'Green Validation'!R$450678,FALSE)),0,HLOOKUP($B142,INDIRECT("'Monthly Resource Report'!"&amp;'Green Validation'!R$450676&amp;":"&amp;'Green Validation'!R$450677),'Green Validation'!R$450678,FALSE))</f>
        <v>6.555991263941725</v>
      </c>
      <c r="S142" s="317">
        <f ca="1">+IF(ISERROR(HLOOKUP($B142,INDIRECT("'Monthly Resource Report'!"&amp;'Green Validation'!S$450676&amp;":"&amp;'Green Validation'!S$450677),'Green Validation'!S$450678,FALSE)),0,HLOOKUP($B142,INDIRECT("'Monthly Resource Report'!"&amp;'Green Validation'!S$450676&amp;":"&amp;'Green Validation'!S$450677),'Green Validation'!S$450678,FALSE))</f>
        <v>0.20927516849444205</v>
      </c>
      <c r="T142" s="318">
        <f ca="1">+IF(ISERROR(HLOOKUP($B142,INDIRECT("'Monthly Resource Report'!"&amp;'Green Validation'!T$450676&amp;":"&amp;'Green Validation'!T$450677),'Green Validation'!T$450678,FALSE)),0,HLOOKUP($B142,INDIRECT("'Monthly Resource Report'!"&amp;'Green Validation'!T$450676&amp;":"&amp;'Green Validation'!T$450677),'Green Validation'!T$450678,FALSE))</f>
        <v>0.1903425849817936</v>
      </c>
    </row>
    <row r="143" spans="2:20" s="29" customFormat="1">
      <c r="B143" s="301">
        <v>45536</v>
      </c>
      <c r="C143" s="294">
        <v>231</v>
      </c>
      <c r="D143" s="297">
        <v>6.5564554218929327</v>
      </c>
      <c r="E143" s="299">
        <v>0.21</v>
      </c>
      <c r="F143" s="295">
        <v>0.19</v>
      </c>
      <c r="G143" s="294">
        <f ca="1">+IF(ISERROR(HLOOKUP($B143,INDIRECT("'Monthly Resource Report'!"&amp;'Green Validation'!G$450676&amp;":"&amp;'Green Validation'!G$450677),'Green Validation'!G$450678,FALSE)),0,HLOOKUP($B143,INDIRECT("'Monthly Resource Report'!"&amp;'Green Validation'!G$450676&amp;":"&amp;'Green Validation'!G$450677),'Green Validation'!G$450678,FALSE))</f>
        <v>231</v>
      </c>
      <c r="H143" s="297">
        <f ca="1">+IF(ISERROR(HLOOKUP($B143,INDIRECT("'Monthly Resource Report'!"&amp;'Green Validation'!H$450676&amp;":"&amp;'Green Validation'!H$450677),'Green Validation'!H$450678,FALSE)),0,HLOOKUP($B143,INDIRECT("'Monthly Resource Report'!"&amp;'Green Validation'!H$450676&amp;":"&amp;'Green Validation'!H$450677),'Green Validation'!H$450678,FALSE))</f>
        <v>6.5560066578091547</v>
      </c>
      <c r="I143" s="317">
        <f ca="1">+IF(ISERROR(HLOOKUP($B143,INDIRECT("'Monthly Resource Report'!"&amp;'Green Validation'!I$450676&amp;":"&amp;'Green Validation'!I$450677),'Green Validation'!I$450678,FALSE)),0,HLOOKUP($B143,INDIRECT("'Monthly Resource Report'!"&amp;'Green Validation'!I$450676&amp;":"&amp;'Green Validation'!I$450677),'Green Validation'!I$450678,FALSE))</f>
        <v>0.20874069246858204</v>
      </c>
      <c r="J143" s="318">
        <f ca="1">+IF(ISERROR(HLOOKUP($B143,INDIRECT("'Monthly Resource Report'!"&amp;'Green Validation'!J$450676&amp;":"&amp;'Green Validation'!J$450677),'Green Validation'!J$450678,FALSE)),0,HLOOKUP($B143,INDIRECT("'Monthly Resource Report'!"&amp;'Green Validation'!J$450676&amp;":"&amp;'Green Validation'!J$450677),'Green Validation'!J$450678,FALSE))</f>
        <v>0.19024544483692923</v>
      </c>
      <c r="L143" s="301">
        <v>45536</v>
      </c>
      <c r="M143" s="294">
        <v>223</v>
      </c>
      <c r="N143" s="297">
        <v>6.5564554218929327</v>
      </c>
      <c r="O143" s="299">
        <v>0.21</v>
      </c>
      <c r="P143" s="295">
        <v>0.19</v>
      </c>
      <c r="Q143" s="294">
        <f ca="1">+IF(ISERROR(HLOOKUP($B143,INDIRECT("'Monthly Resource Report'!"&amp;'Green Validation'!Q$450676&amp;":"&amp;'Green Validation'!Q$450677),'Green Validation'!Q$450678,FALSE)),0,HLOOKUP($B143,INDIRECT("'Monthly Resource Report'!"&amp;'Green Validation'!Q$450676&amp;":"&amp;'Green Validation'!Q$450677),'Green Validation'!Q$450678,FALSE))</f>
        <v>223</v>
      </c>
      <c r="R143" s="297">
        <f ca="1">+IF(ISERROR(HLOOKUP($B143,INDIRECT("'Monthly Resource Report'!"&amp;'Green Validation'!R$450676&amp;":"&amp;'Green Validation'!R$450677),'Green Validation'!R$450678,FALSE)),0,HLOOKUP($B143,INDIRECT("'Monthly Resource Report'!"&amp;'Green Validation'!R$450676&amp;":"&amp;'Green Validation'!R$450677),'Green Validation'!R$450678,FALSE))</f>
        <v>6.5559920130312541</v>
      </c>
      <c r="S143" s="317">
        <f ca="1">+IF(ISERROR(HLOOKUP($B143,INDIRECT("'Monthly Resource Report'!"&amp;'Green Validation'!S$450676&amp;":"&amp;'Green Validation'!S$450677),'Green Validation'!S$450678,FALSE)),0,HLOOKUP($B143,INDIRECT("'Monthly Resource Report'!"&amp;'Green Validation'!S$450676&amp;":"&amp;'Green Validation'!S$450677),'Green Validation'!S$450678,FALSE))</f>
        <v>0.20891685605083377</v>
      </c>
      <c r="T143" s="318">
        <f ca="1">+IF(ISERROR(HLOOKUP($B143,INDIRECT("'Monthly Resource Report'!"&amp;'Green Validation'!T$450676&amp;":"&amp;'Green Validation'!T$450677),'Green Validation'!T$450678,FALSE)),0,HLOOKUP($B143,INDIRECT("'Monthly Resource Report'!"&amp;'Green Validation'!T$450676&amp;":"&amp;'Green Validation'!T$450677),'Green Validation'!T$450678,FALSE))</f>
        <v>0.19017533213144019</v>
      </c>
    </row>
    <row r="144" spans="2:20" s="29" customFormat="1">
      <c r="B144" s="301">
        <v>45566</v>
      </c>
      <c r="C144" s="294">
        <v>231</v>
      </c>
      <c r="D144" s="297">
        <v>6.5564554218929327</v>
      </c>
      <c r="E144" s="299">
        <v>0.22500000000000001</v>
      </c>
      <c r="F144" s="295">
        <v>0.19</v>
      </c>
      <c r="G144" s="294">
        <f ca="1">+IF(ISERROR(HLOOKUP($B144,INDIRECT("'Monthly Resource Report'!"&amp;'Green Validation'!G$450676&amp;":"&amp;'Green Validation'!G$450677),'Green Validation'!G$450678,FALSE)),0,HLOOKUP($B144,INDIRECT("'Monthly Resource Report'!"&amp;'Green Validation'!G$450676&amp;":"&amp;'Green Validation'!G$450677),'Green Validation'!G$450678,FALSE))</f>
        <v>231</v>
      </c>
      <c r="H144" s="297">
        <f ca="1">+IF(ISERROR(HLOOKUP($B144,INDIRECT("'Monthly Resource Report'!"&amp;'Green Validation'!H$450676&amp;":"&amp;'Green Validation'!H$450677),'Green Validation'!H$450678,FALSE)),0,HLOOKUP($B144,INDIRECT("'Monthly Resource Report'!"&amp;'Green Validation'!H$450676&amp;":"&amp;'Green Validation'!H$450677),'Green Validation'!H$450678,FALSE))</f>
        <v>6.5560037474427526</v>
      </c>
      <c r="I144" s="317">
        <f ca="1">+IF(ISERROR(HLOOKUP($B144,INDIRECT("'Monthly Resource Report'!"&amp;'Green Validation'!I$450676&amp;":"&amp;'Green Validation'!I$450677),'Green Validation'!I$450678,FALSE)),0,HLOOKUP($B144,INDIRECT("'Monthly Resource Report'!"&amp;'Green Validation'!I$450676&amp;":"&amp;'Green Validation'!I$450677),'Green Validation'!I$450678,FALSE))</f>
        <v>0.22387636487368784</v>
      </c>
      <c r="J144" s="318">
        <f ca="1">+IF(ISERROR(HLOOKUP($B144,INDIRECT("'Monthly Resource Report'!"&amp;'Green Validation'!J$450676&amp;":"&amp;'Green Validation'!J$450677),'Green Validation'!J$450678,FALSE)),0,HLOOKUP($B144,INDIRECT("'Monthly Resource Report'!"&amp;'Green Validation'!J$450676&amp;":"&amp;'Green Validation'!J$450677),'Green Validation'!J$450678,FALSE))</f>
        <v>0.1903617996774761</v>
      </c>
      <c r="L144" s="301">
        <v>45566</v>
      </c>
      <c r="M144" s="294">
        <v>223</v>
      </c>
      <c r="N144" s="297">
        <v>6.5564554218929327</v>
      </c>
      <c r="O144" s="299">
        <v>0.22500000000000001</v>
      </c>
      <c r="P144" s="295">
        <v>0.19</v>
      </c>
      <c r="Q144" s="294">
        <f ca="1">+IF(ISERROR(HLOOKUP($B144,INDIRECT("'Monthly Resource Report'!"&amp;'Green Validation'!Q$450676&amp;":"&amp;'Green Validation'!Q$450677),'Green Validation'!Q$450678,FALSE)),0,HLOOKUP($B144,INDIRECT("'Monthly Resource Report'!"&amp;'Green Validation'!Q$450676&amp;":"&amp;'Green Validation'!Q$450677),'Green Validation'!Q$450678,FALSE))</f>
        <v>223</v>
      </c>
      <c r="R144" s="297">
        <f ca="1">+IF(ISERROR(HLOOKUP($B144,INDIRECT("'Monthly Resource Report'!"&amp;'Green Validation'!R$450676&amp;":"&amp;'Green Validation'!R$450677),'Green Validation'!R$450678,FALSE)),0,HLOOKUP($B144,INDIRECT("'Monthly Resource Report'!"&amp;'Green Validation'!R$450676&amp;":"&amp;'Green Validation'!R$450677),'Green Validation'!R$450678,FALSE))</f>
        <v>6.555993436184024</v>
      </c>
      <c r="S144" s="317">
        <f ca="1">+IF(ISERROR(HLOOKUP($B144,INDIRECT("'Monthly Resource Report'!"&amp;'Green Validation'!S$450676&amp;":"&amp;'Green Validation'!S$450677),'Green Validation'!S$450678,FALSE)),0,HLOOKUP($B144,INDIRECT("'Monthly Resource Report'!"&amp;'Green Validation'!S$450676&amp;":"&amp;'Green Validation'!S$450677),'Green Validation'!S$450678,FALSE))</f>
        <v>0.22408379843379092</v>
      </c>
      <c r="T144" s="318">
        <f ca="1">+IF(ISERROR(HLOOKUP($B144,INDIRECT("'Monthly Resource Report'!"&amp;'Green Validation'!T$450676&amp;":"&amp;'Green Validation'!T$450677),'Green Validation'!T$450678,FALSE)),0,HLOOKUP($B144,INDIRECT("'Monthly Resource Report'!"&amp;'Green Validation'!T$450676&amp;":"&amp;'Green Validation'!T$450677),'Green Validation'!T$450678,FALSE))</f>
        <v>0.19017849107630122</v>
      </c>
    </row>
    <row r="145" spans="2:20" s="29" customFormat="1">
      <c r="B145" s="301">
        <v>45597</v>
      </c>
      <c r="C145" s="294">
        <v>231</v>
      </c>
      <c r="D145" s="297">
        <v>6.5564554218929327</v>
      </c>
      <c r="E145" s="299">
        <v>0.22500000000000001</v>
      </c>
      <c r="F145" s="295">
        <v>0.19</v>
      </c>
      <c r="G145" s="294">
        <f ca="1">+IF(ISERROR(HLOOKUP($B145,INDIRECT("'Monthly Resource Report'!"&amp;'Green Validation'!G$450676&amp;":"&amp;'Green Validation'!G$450677),'Green Validation'!G$450678,FALSE)),0,HLOOKUP($B145,INDIRECT("'Monthly Resource Report'!"&amp;'Green Validation'!G$450676&amp;":"&amp;'Green Validation'!G$450677),'Green Validation'!G$450678,FALSE))</f>
        <v>231</v>
      </c>
      <c r="H145" s="297">
        <f ca="1">+IF(ISERROR(HLOOKUP($B145,INDIRECT("'Monthly Resource Report'!"&amp;'Green Validation'!H$450676&amp;":"&amp;'Green Validation'!H$450677),'Green Validation'!H$450678,FALSE)),0,HLOOKUP($B145,INDIRECT("'Monthly Resource Report'!"&amp;'Green Validation'!H$450676&amp;":"&amp;'Green Validation'!H$450677),'Green Validation'!H$450678,FALSE))</f>
        <v>6.5560037232392183</v>
      </c>
      <c r="I145" s="317">
        <f ca="1">+IF(ISERROR(HLOOKUP($B145,INDIRECT("'Monthly Resource Report'!"&amp;'Green Validation'!I$450676&amp;":"&amp;'Green Validation'!I$450677),'Green Validation'!I$450678,FALSE)),0,HLOOKUP($B145,INDIRECT("'Monthly Resource Report'!"&amp;'Green Validation'!I$450676&amp;":"&amp;'Green Validation'!I$450677),'Green Validation'!I$450678,FALSE))</f>
        <v>0.22415135118851517</v>
      </c>
      <c r="J145" s="318">
        <f ca="1">+IF(ISERROR(HLOOKUP($B145,INDIRECT("'Monthly Resource Report'!"&amp;'Green Validation'!J$450676&amp;":"&amp;'Green Validation'!J$450677),'Green Validation'!J$450678,FALSE)),0,HLOOKUP($B145,INDIRECT("'Monthly Resource Report'!"&amp;'Green Validation'!J$450676&amp;":"&amp;'Green Validation'!J$450677),'Green Validation'!J$450678,FALSE))</f>
        <v>0.19036443939347178</v>
      </c>
      <c r="L145" s="301">
        <v>45597</v>
      </c>
      <c r="M145" s="294">
        <v>223</v>
      </c>
      <c r="N145" s="297">
        <v>6.5564554218929327</v>
      </c>
      <c r="O145" s="299">
        <v>0.22500000000000001</v>
      </c>
      <c r="P145" s="295">
        <v>0.19</v>
      </c>
      <c r="Q145" s="294">
        <f ca="1">+IF(ISERROR(HLOOKUP($B145,INDIRECT("'Monthly Resource Report'!"&amp;'Green Validation'!Q$450676&amp;":"&amp;'Green Validation'!Q$450677),'Green Validation'!Q$450678,FALSE)),0,HLOOKUP($B145,INDIRECT("'Monthly Resource Report'!"&amp;'Green Validation'!Q$450676&amp;":"&amp;'Green Validation'!Q$450677),'Green Validation'!Q$450678,FALSE))</f>
        <v>223</v>
      </c>
      <c r="R145" s="297">
        <f ca="1">+IF(ISERROR(HLOOKUP($B145,INDIRECT("'Monthly Resource Report'!"&amp;'Green Validation'!R$450676&amp;":"&amp;'Green Validation'!R$450677),'Green Validation'!R$450678,FALSE)),0,HLOOKUP($B145,INDIRECT("'Monthly Resource Report'!"&amp;'Green Validation'!R$450676&amp;":"&amp;'Green Validation'!R$450677),'Green Validation'!R$450678,FALSE))</f>
        <v>6.5559932305630024</v>
      </c>
      <c r="S145" s="317">
        <f ca="1">+IF(ISERROR(HLOOKUP($B145,INDIRECT("'Monthly Resource Report'!"&amp;'Green Validation'!S$450676&amp;":"&amp;'Green Validation'!S$450677),'Green Validation'!S$450678,FALSE)),0,HLOOKUP($B145,INDIRECT("'Monthly Resource Report'!"&amp;'Green Validation'!S$450676&amp;":"&amp;'Green Validation'!S$450677),'Green Validation'!S$450678,FALSE))</f>
        <v>0.2243218170383961</v>
      </c>
      <c r="T145" s="318">
        <f ca="1">+IF(ISERROR(HLOOKUP($B145,INDIRECT("'Monthly Resource Report'!"&amp;'Green Validation'!T$450676&amp;":"&amp;'Green Validation'!T$450677),'Green Validation'!T$450678,FALSE)),0,HLOOKUP($B145,INDIRECT("'Monthly Resource Report'!"&amp;'Green Validation'!T$450676&amp;":"&amp;'Green Validation'!T$450677),'Green Validation'!T$450678,FALSE))</f>
        <v>0.19017721447727765</v>
      </c>
    </row>
    <row r="146" spans="2:20" s="29" customFormat="1">
      <c r="B146" s="301">
        <v>45627</v>
      </c>
      <c r="C146" s="294">
        <v>231</v>
      </c>
      <c r="D146" s="297">
        <v>6.5564554218929327</v>
      </c>
      <c r="E146" s="299">
        <v>0.22500000000000001</v>
      </c>
      <c r="F146" s="295">
        <v>0.19</v>
      </c>
      <c r="G146" s="294">
        <f ca="1">+IF(ISERROR(HLOOKUP($B146,INDIRECT("'Monthly Resource Report'!"&amp;'Green Validation'!G$450676&amp;":"&amp;'Green Validation'!G$450677),'Green Validation'!G$450678,FALSE)),0,HLOOKUP($B146,INDIRECT("'Monthly Resource Report'!"&amp;'Green Validation'!G$450676&amp;":"&amp;'Green Validation'!G$450677),'Green Validation'!G$450678,FALSE))</f>
        <v>231</v>
      </c>
      <c r="H146" s="297">
        <f ca="1">+IF(ISERROR(HLOOKUP($B146,INDIRECT("'Monthly Resource Report'!"&amp;'Green Validation'!H$450676&amp;":"&amp;'Green Validation'!H$450677),'Green Validation'!H$450678,FALSE)),0,HLOOKUP($B146,INDIRECT("'Monthly Resource Report'!"&amp;'Green Validation'!H$450676&amp;":"&amp;'Green Validation'!H$450677),'Green Validation'!H$450678,FALSE))</f>
        <v>6.5560048813593088</v>
      </c>
      <c r="I146" s="317">
        <f ca="1">+IF(ISERROR(HLOOKUP($B146,INDIRECT("'Monthly Resource Report'!"&amp;'Green Validation'!I$450676&amp;":"&amp;'Green Validation'!I$450677),'Green Validation'!I$450678,FALSE)),0,HLOOKUP($B146,INDIRECT("'Monthly Resource Report'!"&amp;'Green Validation'!I$450676&amp;":"&amp;'Green Validation'!I$450677),'Green Validation'!I$450678,FALSE))</f>
        <v>0.22422399406743765</v>
      </c>
      <c r="J146" s="318">
        <f ca="1">+IF(ISERROR(HLOOKUP($B146,INDIRECT("'Monthly Resource Report'!"&amp;'Green Validation'!J$450676&amp;":"&amp;'Green Validation'!J$450677),'Green Validation'!J$450678,FALSE)),0,HLOOKUP($B146,INDIRECT("'Monthly Resource Report'!"&amp;'Green Validation'!J$450676&amp;":"&amp;'Green Validation'!J$450677),'Green Validation'!J$450678,FALSE))</f>
        <v>0.1902358298821811</v>
      </c>
      <c r="L146" s="301">
        <v>45627</v>
      </c>
      <c r="M146" s="294">
        <v>223</v>
      </c>
      <c r="N146" s="297">
        <v>6.5564554218929327</v>
      </c>
      <c r="O146" s="299">
        <v>0.22500000000000001</v>
      </c>
      <c r="P146" s="295">
        <v>0.19</v>
      </c>
      <c r="Q146" s="294">
        <f ca="1">+IF(ISERROR(HLOOKUP($B146,INDIRECT("'Monthly Resource Report'!"&amp;'Green Validation'!Q$450676&amp;":"&amp;'Green Validation'!Q$450677),'Green Validation'!Q$450678,FALSE)),0,HLOOKUP($B146,INDIRECT("'Monthly Resource Report'!"&amp;'Green Validation'!Q$450676&amp;":"&amp;'Green Validation'!Q$450677),'Green Validation'!Q$450678,FALSE))</f>
        <v>223</v>
      </c>
      <c r="R146" s="297">
        <f ca="1">+IF(ISERROR(HLOOKUP($B146,INDIRECT("'Monthly Resource Report'!"&amp;'Green Validation'!R$450676&amp;":"&amp;'Green Validation'!R$450677),'Green Validation'!R$450678,FALSE)),0,HLOOKUP($B146,INDIRECT("'Monthly Resource Report'!"&amp;'Green Validation'!R$450676&amp;":"&amp;'Green Validation'!R$450677),'Green Validation'!R$450678,FALSE))</f>
        <v>6.5559910918874387</v>
      </c>
      <c r="S146" s="317">
        <f ca="1">+IF(ISERROR(HLOOKUP($B146,INDIRECT("'Monthly Resource Report'!"&amp;'Green Validation'!S$450676&amp;":"&amp;'Green Validation'!S$450677),'Green Validation'!S$450678,FALSE)),0,HLOOKUP($B146,INDIRECT("'Monthly Resource Report'!"&amp;'Green Validation'!S$450676&amp;":"&amp;'Green Validation'!S$450677),'Green Validation'!S$450678,FALSE))</f>
        <v>0.22437991747476196</v>
      </c>
      <c r="T146" s="318">
        <f ca="1">+IF(ISERROR(HLOOKUP($B146,INDIRECT("'Monthly Resource Report'!"&amp;'Green Validation'!T$450676&amp;":"&amp;'Green Validation'!T$450677),'Green Validation'!T$450678,FALSE)),0,HLOOKUP($B146,INDIRECT("'Monthly Resource Report'!"&amp;'Green Validation'!T$450676&amp;":"&amp;'Green Validation'!T$450677),'Green Validation'!T$450678,FALSE))</f>
        <v>0.19025837515898295</v>
      </c>
    </row>
    <row r="147" spans="2:20" s="29" customFormat="1">
      <c r="B147" s="301">
        <v>45658</v>
      </c>
      <c r="C147" s="294">
        <v>231</v>
      </c>
      <c r="D147" s="297">
        <v>6.7367579459949889</v>
      </c>
      <c r="E147" s="299">
        <v>0.22500000000000001</v>
      </c>
      <c r="F147" s="295">
        <v>0.19</v>
      </c>
      <c r="G147" s="294">
        <f ca="1">+IF(ISERROR(HLOOKUP($B147,INDIRECT("'Monthly Resource Report'!"&amp;'Green Validation'!G$450676&amp;":"&amp;'Green Validation'!G$450677),'Green Validation'!G$450678,FALSE)),0,HLOOKUP($B147,INDIRECT("'Monthly Resource Report'!"&amp;'Green Validation'!G$450676&amp;":"&amp;'Green Validation'!G$450677),'Green Validation'!G$450678,FALSE))</f>
        <v>231</v>
      </c>
      <c r="H147" s="297">
        <f ca="1">+IF(ISERROR(HLOOKUP($B147,INDIRECT("'Monthly Resource Report'!"&amp;'Green Validation'!H$450676&amp;":"&amp;'Green Validation'!H$450677),'Green Validation'!H$450678,FALSE)),0,HLOOKUP($B147,INDIRECT("'Monthly Resource Report'!"&amp;'Green Validation'!H$450676&amp;":"&amp;'Green Validation'!H$450677),'Green Validation'!H$450678,FALSE))</f>
        <v>6.7370075785719603</v>
      </c>
      <c r="I147" s="317">
        <f ca="1">+IF(ISERROR(HLOOKUP($B147,INDIRECT("'Monthly Resource Report'!"&amp;'Green Validation'!I$450676&amp;":"&amp;'Green Validation'!I$450677),'Green Validation'!I$450678,FALSE)),0,HLOOKUP($B147,INDIRECT("'Monthly Resource Report'!"&amp;'Green Validation'!I$450676&amp;":"&amp;'Green Validation'!I$450677),'Green Validation'!I$450678,FALSE))</f>
        <v>0.22426900852137657</v>
      </c>
      <c r="J147" s="318">
        <f ca="1">+IF(ISERROR(HLOOKUP($B147,INDIRECT("'Monthly Resource Report'!"&amp;'Green Validation'!J$450676&amp;":"&amp;'Green Validation'!J$450677),'Green Validation'!J$450678,FALSE)),0,HLOOKUP($B147,INDIRECT("'Monthly Resource Report'!"&amp;'Green Validation'!J$450676&amp;":"&amp;'Green Validation'!J$450677),'Green Validation'!J$450678,FALSE))</f>
        <v>0.19034807811871413</v>
      </c>
      <c r="L147" s="301">
        <v>45658</v>
      </c>
      <c r="M147" s="294">
        <v>223</v>
      </c>
      <c r="N147" s="297">
        <v>6.7367579459949889</v>
      </c>
      <c r="O147" s="299">
        <v>0.22500000000000001</v>
      </c>
      <c r="P147" s="295">
        <v>0.19</v>
      </c>
      <c r="Q147" s="294">
        <f ca="1">+IF(ISERROR(HLOOKUP($B147,INDIRECT("'Monthly Resource Report'!"&amp;'Green Validation'!Q$450676&amp;":"&amp;'Green Validation'!Q$450677),'Green Validation'!Q$450678,FALSE)),0,HLOOKUP($B147,INDIRECT("'Monthly Resource Report'!"&amp;'Green Validation'!Q$450676&amp;":"&amp;'Green Validation'!Q$450677),'Green Validation'!Q$450678,FALSE))</f>
        <v>223</v>
      </c>
      <c r="R147" s="297">
        <f ca="1">+IF(ISERROR(HLOOKUP($B147,INDIRECT("'Monthly Resource Report'!"&amp;'Green Validation'!R$450676&amp;":"&amp;'Green Validation'!R$450677),'Green Validation'!R$450678,FALSE)),0,HLOOKUP($B147,INDIRECT("'Monthly Resource Report'!"&amp;'Green Validation'!R$450676&amp;":"&amp;'Green Validation'!R$450677),'Green Validation'!R$450678,FALSE))</f>
        <v>6.736990308778803</v>
      </c>
      <c r="S147" s="317">
        <f ca="1">+IF(ISERROR(HLOOKUP($B147,INDIRECT("'Monthly Resource Report'!"&amp;'Green Validation'!S$450676&amp;":"&amp;'Green Validation'!S$450677),'Green Validation'!S$450678,FALSE)),0,HLOOKUP($B147,INDIRECT("'Monthly Resource Report'!"&amp;'Green Validation'!S$450676&amp;":"&amp;'Green Validation'!S$450677),'Green Validation'!S$450678,FALSE))</f>
        <v>0.22441346892009512</v>
      </c>
      <c r="T147" s="318">
        <f ca="1">+IF(ISERROR(HLOOKUP($B147,INDIRECT("'Monthly Resource Report'!"&amp;'Green Validation'!T$450676&amp;":"&amp;'Green Validation'!T$450677),'Green Validation'!T$450678,FALSE)),0,HLOOKUP($B147,INDIRECT("'Monthly Resource Report'!"&amp;'Green Validation'!T$450676&amp;":"&amp;'Green Validation'!T$450677),'Green Validation'!T$450678,FALSE))</f>
        <v>0.1901665176313771</v>
      </c>
    </row>
    <row r="148" spans="2:20" s="29" customFormat="1">
      <c r="B148" s="301">
        <v>45689</v>
      </c>
      <c r="C148" s="294">
        <v>231</v>
      </c>
      <c r="D148" s="297">
        <v>6.7367579459949889</v>
      </c>
      <c r="E148" s="299">
        <v>0.22500000000000001</v>
      </c>
      <c r="F148" s="295">
        <v>0.19</v>
      </c>
      <c r="G148" s="294">
        <f ca="1">+IF(ISERROR(HLOOKUP($B148,INDIRECT("'Monthly Resource Report'!"&amp;'Green Validation'!G$450676&amp;":"&amp;'Green Validation'!G$450677),'Green Validation'!G$450678,FALSE)),0,HLOOKUP($B148,INDIRECT("'Monthly Resource Report'!"&amp;'Green Validation'!G$450676&amp;":"&amp;'Green Validation'!G$450677),'Green Validation'!G$450678,FALSE))</f>
        <v>231</v>
      </c>
      <c r="H148" s="297">
        <f ca="1">+IF(ISERROR(HLOOKUP($B148,INDIRECT("'Monthly Resource Report'!"&amp;'Green Validation'!H$450676&amp;":"&amp;'Green Validation'!H$450677),'Green Validation'!H$450678,FALSE)),0,HLOOKUP($B148,INDIRECT("'Monthly Resource Report'!"&amp;'Green Validation'!H$450676&amp;":"&amp;'Green Validation'!H$450677),'Green Validation'!H$450678,FALSE))</f>
        <v>6.7370065636039147</v>
      </c>
      <c r="I148" s="317">
        <f ca="1">+IF(ISERROR(HLOOKUP($B148,INDIRECT("'Monthly Resource Report'!"&amp;'Green Validation'!I$450676&amp;":"&amp;'Green Validation'!I$450677),'Green Validation'!I$450678,FALSE)),0,HLOOKUP($B148,INDIRECT("'Monthly Resource Report'!"&amp;'Green Validation'!I$450676&amp;":"&amp;'Green Validation'!I$450677),'Green Validation'!I$450678,FALSE))</f>
        <v>0.22426158783856018</v>
      </c>
      <c r="J148" s="318">
        <f ca="1">+IF(ISERROR(HLOOKUP($B148,INDIRECT("'Monthly Resource Report'!"&amp;'Green Validation'!J$450676&amp;":"&amp;'Green Validation'!J$450677),'Green Validation'!J$450678,FALSE)),0,HLOOKUP($B148,INDIRECT("'Monthly Resource Report'!"&amp;'Green Validation'!J$450676&amp;":"&amp;'Green Validation'!J$450677),'Green Validation'!J$450678,FALSE))</f>
        <v>0.19039428703107592</v>
      </c>
      <c r="L148" s="301">
        <v>45689</v>
      </c>
      <c r="M148" s="294">
        <v>223</v>
      </c>
      <c r="N148" s="297">
        <v>6.7367579459949889</v>
      </c>
      <c r="O148" s="299">
        <v>0.22500000000000001</v>
      </c>
      <c r="P148" s="295">
        <v>0.19</v>
      </c>
      <c r="Q148" s="294">
        <f ca="1">+IF(ISERROR(HLOOKUP($B148,INDIRECT("'Monthly Resource Report'!"&amp;'Green Validation'!Q$450676&amp;":"&amp;'Green Validation'!Q$450677),'Green Validation'!Q$450678,FALSE)),0,HLOOKUP($B148,INDIRECT("'Monthly Resource Report'!"&amp;'Green Validation'!Q$450676&amp;":"&amp;'Green Validation'!Q$450677),'Green Validation'!Q$450678,FALSE))</f>
        <v>223</v>
      </c>
      <c r="R148" s="297">
        <f ca="1">+IF(ISERROR(HLOOKUP($B148,INDIRECT("'Monthly Resource Report'!"&amp;'Green Validation'!R$450676&amp;":"&amp;'Green Validation'!R$450677),'Green Validation'!R$450678,FALSE)),0,HLOOKUP($B148,INDIRECT("'Monthly Resource Report'!"&amp;'Green Validation'!R$450676&amp;":"&amp;'Green Validation'!R$450677),'Green Validation'!R$450678,FALSE))</f>
        <v>6.7369890946268312</v>
      </c>
      <c r="S148" s="317">
        <f ca="1">+IF(ISERROR(HLOOKUP($B148,INDIRECT("'Monthly Resource Report'!"&amp;'Green Validation'!S$450676&amp;":"&amp;'Green Validation'!S$450677),'Green Validation'!S$450678,FALSE)),0,HLOOKUP($B148,INDIRECT("'Monthly Resource Report'!"&amp;'Green Validation'!S$450676&amp;":"&amp;'Green Validation'!S$450677),'Green Validation'!S$450678,FALSE))</f>
        <v>0.22444918543617748</v>
      </c>
      <c r="T148" s="318">
        <f ca="1">+IF(ISERROR(HLOOKUP($B148,INDIRECT("'Monthly Resource Report'!"&amp;'Green Validation'!T$450676&amp;":"&amp;'Green Validation'!T$450677),'Green Validation'!T$450678,FALSE)),0,HLOOKUP($B148,INDIRECT("'Monthly Resource Report'!"&amp;'Green Validation'!T$450676&amp;":"&amp;'Green Validation'!T$450677),'Green Validation'!T$450678,FALSE))</f>
        <v>0.19028328796142305</v>
      </c>
    </row>
    <row r="149" spans="2:20" s="29" customFormat="1">
      <c r="B149" s="301">
        <v>45717</v>
      </c>
      <c r="C149" s="294">
        <v>231</v>
      </c>
      <c r="D149" s="297">
        <v>6.7367579459949889</v>
      </c>
      <c r="E149" s="299">
        <v>0.22500000000000001</v>
      </c>
      <c r="F149" s="295">
        <v>0.19</v>
      </c>
      <c r="G149" s="294">
        <f ca="1">+IF(ISERROR(HLOOKUP($B149,INDIRECT("'Monthly Resource Report'!"&amp;'Green Validation'!G$450676&amp;":"&amp;'Green Validation'!G$450677),'Green Validation'!G$450678,FALSE)),0,HLOOKUP($B149,INDIRECT("'Monthly Resource Report'!"&amp;'Green Validation'!G$450676&amp;":"&amp;'Green Validation'!G$450677),'Green Validation'!G$450678,FALSE))</f>
        <v>231</v>
      </c>
      <c r="H149" s="297">
        <f ca="1">+IF(ISERROR(HLOOKUP($B149,INDIRECT("'Monthly Resource Report'!"&amp;'Green Validation'!H$450676&amp;":"&amp;'Green Validation'!H$450677),'Green Validation'!H$450678,FALSE)),0,HLOOKUP($B149,INDIRECT("'Monthly Resource Report'!"&amp;'Green Validation'!H$450676&amp;":"&amp;'Green Validation'!H$450677),'Green Validation'!H$450678,FALSE))</f>
        <v>6.7370066948555323</v>
      </c>
      <c r="I149" s="317">
        <f ca="1">+IF(ISERROR(HLOOKUP($B149,INDIRECT("'Monthly Resource Report'!"&amp;'Green Validation'!I$450676&amp;":"&amp;'Green Validation'!I$450677),'Green Validation'!I$450678,FALSE)),0,HLOOKUP($B149,INDIRECT("'Monthly Resource Report'!"&amp;'Green Validation'!I$450676&amp;":"&amp;'Green Validation'!I$450677),'Green Validation'!I$450678,FALSE))</f>
        <v>0.22408797803102273</v>
      </c>
      <c r="J149" s="318">
        <f ca="1">+IF(ISERROR(HLOOKUP($B149,INDIRECT("'Monthly Resource Report'!"&amp;'Green Validation'!J$450676&amp;":"&amp;'Green Validation'!J$450677),'Green Validation'!J$450678,FALSE)),0,HLOOKUP($B149,INDIRECT("'Monthly Resource Report'!"&amp;'Green Validation'!J$450676&amp;":"&amp;'Green Validation'!J$450677),'Green Validation'!J$450678,FALSE))</f>
        <v>0.19035293131242184</v>
      </c>
      <c r="L149" s="301">
        <v>45717</v>
      </c>
      <c r="M149" s="294">
        <v>223</v>
      </c>
      <c r="N149" s="297">
        <v>6.7367579459949889</v>
      </c>
      <c r="O149" s="299">
        <v>0.22500000000000001</v>
      </c>
      <c r="P149" s="295">
        <v>0.19</v>
      </c>
      <c r="Q149" s="294">
        <f ca="1">+IF(ISERROR(HLOOKUP($B149,INDIRECT("'Monthly Resource Report'!"&amp;'Green Validation'!Q$450676&amp;":"&amp;'Green Validation'!Q$450677),'Green Validation'!Q$450678,FALSE)),0,HLOOKUP($B149,INDIRECT("'Monthly Resource Report'!"&amp;'Green Validation'!Q$450676&amp;":"&amp;'Green Validation'!Q$450677),'Green Validation'!Q$450678,FALSE))</f>
        <v>223</v>
      </c>
      <c r="R149" s="297">
        <f ca="1">+IF(ISERROR(HLOOKUP($B149,INDIRECT("'Monthly Resource Report'!"&amp;'Green Validation'!R$450676&amp;":"&amp;'Green Validation'!R$450677),'Green Validation'!R$450678,FALSE)),0,HLOOKUP($B149,INDIRECT("'Monthly Resource Report'!"&amp;'Green Validation'!R$450676&amp;":"&amp;'Green Validation'!R$450677),'Green Validation'!R$450678,FALSE))</f>
        <v>6.7369905398940233</v>
      </c>
      <c r="S149" s="317">
        <f ca="1">+IF(ISERROR(HLOOKUP($B149,INDIRECT("'Monthly Resource Report'!"&amp;'Green Validation'!S$450676&amp;":"&amp;'Green Validation'!S$450677),'Green Validation'!S$450678,FALSE)),0,HLOOKUP($B149,INDIRECT("'Monthly Resource Report'!"&amp;'Green Validation'!S$450676&amp;":"&amp;'Green Validation'!S$450677),'Green Validation'!S$450678,FALSE))</f>
        <v>0.22429019461561012</v>
      </c>
      <c r="T149" s="318">
        <f ca="1">+IF(ISERROR(HLOOKUP($B149,INDIRECT("'Monthly Resource Report'!"&amp;'Green Validation'!T$450676&amp;":"&amp;'Green Validation'!T$450677),'Green Validation'!T$450678,FALSE)),0,HLOOKUP($B149,INDIRECT("'Monthly Resource Report'!"&amp;'Green Validation'!T$450676&amp;":"&amp;'Green Validation'!T$450677),'Green Validation'!T$450678,FALSE))</f>
        <v>0.19025481644380715</v>
      </c>
    </row>
    <row r="150" spans="2:20" s="29" customFormat="1">
      <c r="B150" s="301">
        <v>45748</v>
      </c>
      <c r="C150" s="294">
        <v>231</v>
      </c>
      <c r="D150" s="297">
        <v>6.7367579459949889</v>
      </c>
      <c r="E150" s="299">
        <v>0.22500000000000001</v>
      </c>
      <c r="F150" s="295">
        <v>0.19</v>
      </c>
      <c r="G150" s="294">
        <f ca="1">+IF(ISERROR(HLOOKUP($B150,INDIRECT("'Monthly Resource Report'!"&amp;'Green Validation'!G$450676&amp;":"&amp;'Green Validation'!G$450677),'Green Validation'!G$450678,FALSE)),0,HLOOKUP($B150,INDIRECT("'Monthly Resource Report'!"&amp;'Green Validation'!G$450676&amp;":"&amp;'Green Validation'!G$450677),'Green Validation'!G$450678,FALSE))</f>
        <v>231</v>
      </c>
      <c r="H150" s="297">
        <f ca="1">+IF(ISERROR(HLOOKUP($B150,INDIRECT("'Monthly Resource Report'!"&amp;'Green Validation'!H$450676&amp;":"&amp;'Green Validation'!H$450677),'Green Validation'!H$450678,FALSE)),0,HLOOKUP($B150,INDIRECT("'Monthly Resource Report'!"&amp;'Green Validation'!H$450676&amp;":"&amp;'Green Validation'!H$450677),'Green Validation'!H$450678,FALSE))</f>
        <v>6.7370042072348335</v>
      </c>
      <c r="I150" s="317">
        <f ca="1">+IF(ISERROR(HLOOKUP($B150,INDIRECT("'Monthly Resource Report'!"&amp;'Green Validation'!I$450676&amp;":"&amp;'Green Validation'!I$450677),'Green Validation'!I$450678,FALSE)),0,HLOOKUP($B150,INDIRECT("'Monthly Resource Report'!"&amp;'Green Validation'!I$450676&amp;":"&amp;'Green Validation'!I$450677),'Green Validation'!I$450678,FALSE))</f>
        <v>0.22334616203574717</v>
      </c>
      <c r="J150" s="318">
        <f ca="1">+IF(ISERROR(HLOOKUP($B150,INDIRECT("'Monthly Resource Report'!"&amp;'Green Validation'!J$450676&amp;":"&amp;'Green Validation'!J$450677),'Green Validation'!J$450678,FALSE)),0,HLOOKUP($B150,INDIRECT("'Monthly Resource Report'!"&amp;'Green Validation'!J$450676&amp;":"&amp;'Green Validation'!J$450677),'Green Validation'!J$450678,FALSE))</f>
        <v>0.19037525072401401</v>
      </c>
      <c r="L150" s="301">
        <v>45748</v>
      </c>
      <c r="M150" s="294">
        <v>223</v>
      </c>
      <c r="N150" s="297">
        <v>6.7367579459949889</v>
      </c>
      <c r="O150" s="299">
        <v>0.22500000000000001</v>
      </c>
      <c r="P150" s="295">
        <v>0.19</v>
      </c>
      <c r="Q150" s="294">
        <f ca="1">+IF(ISERROR(HLOOKUP($B150,INDIRECT("'Monthly Resource Report'!"&amp;'Green Validation'!Q$450676&amp;":"&amp;'Green Validation'!Q$450677),'Green Validation'!Q$450678,FALSE)),0,HLOOKUP($B150,INDIRECT("'Monthly Resource Report'!"&amp;'Green Validation'!Q$450676&amp;":"&amp;'Green Validation'!Q$450677),'Green Validation'!Q$450678,FALSE))</f>
        <v>223</v>
      </c>
      <c r="R150" s="297">
        <f ca="1">+IF(ISERROR(HLOOKUP($B150,INDIRECT("'Monthly Resource Report'!"&amp;'Green Validation'!R$450676&amp;":"&amp;'Green Validation'!R$450677),'Green Validation'!R$450678,FALSE)),0,HLOOKUP($B150,INDIRECT("'Monthly Resource Report'!"&amp;'Green Validation'!R$450676&amp;":"&amp;'Green Validation'!R$450677),'Green Validation'!R$450678,FALSE))</f>
        <v>6.7369907552534469</v>
      </c>
      <c r="S150" s="317">
        <f ca="1">+IF(ISERROR(HLOOKUP($B150,INDIRECT("'Monthly Resource Report'!"&amp;'Green Validation'!S$450676&amp;":"&amp;'Green Validation'!S$450677),'Green Validation'!S$450678,FALSE)),0,HLOOKUP($B150,INDIRECT("'Monthly Resource Report'!"&amp;'Green Validation'!S$450676&amp;":"&amp;'Green Validation'!S$450677),'Green Validation'!S$450678,FALSE))</f>
        <v>0.22350835137818106</v>
      </c>
      <c r="T150" s="318">
        <f ca="1">+IF(ISERROR(HLOOKUP($B150,INDIRECT("'Monthly Resource Report'!"&amp;'Green Validation'!T$450676&amp;":"&amp;'Green Validation'!T$450677),'Green Validation'!T$450678,FALSE)),0,HLOOKUP($B150,INDIRECT("'Monthly Resource Report'!"&amp;'Green Validation'!T$450676&amp;":"&amp;'Green Validation'!T$450677),'Green Validation'!T$450678,FALSE))</f>
        <v>0.19041211252748888</v>
      </c>
    </row>
    <row r="151" spans="2:20" s="29" customFormat="1">
      <c r="B151" s="301">
        <v>45778</v>
      </c>
      <c r="C151" s="294">
        <v>231</v>
      </c>
      <c r="D151" s="297">
        <v>6.7367579459949889</v>
      </c>
      <c r="E151" s="299">
        <v>0.21</v>
      </c>
      <c r="F151" s="295">
        <v>0.19</v>
      </c>
      <c r="G151" s="294">
        <f ca="1">+IF(ISERROR(HLOOKUP($B151,INDIRECT("'Monthly Resource Report'!"&amp;'Green Validation'!G$450676&amp;":"&amp;'Green Validation'!G$450677),'Green Validation'!G$450678,FALSE)),0,HLOOKUP($B151,INDIRECT("'Monthly Resource Report'!"&amp;'Green Validation'!G$450676&amp;":"&amp;'Green Validation'!G$450677),'Green Validation'!G$450678,FALSE))</f>
        <v>231</v>
      </c>
      <c r="H151" s="297">
        <f ca="1">+IF(ISERROR(HLOOKUP($B151,INDIRECT("'Monthly Resource Report'!"&amp;'Green Validation'!H$450676&amp;":"&amp;'Green Validation'!H$450677),'Green Validation'!H$450678,FALSE)),0,HLOOKUP($B151,INDIRECT("'Monthly Resource Report'!"&amp;'Green Validation'!H$450676&amp;":"&amp;'Green Validation'!H$450677),'Green Validation'!H$450678,FALSE))</f>
        <v>6.7370045167821822</v>
      </c>
      <c r="I151" s="317">
        <f ca="1">+IF(ISERROR(HLOOKUP($B151,INDIRECT("'Monthly Resource Report'!"&amp;'Green Validation'!I$450676&amp;":"&amp;'Green Validation'!I$450677),'Green Validation'!I$450678,FALSE)),0,HLOOKUP($B151,INDIRECT("'Monthly Resource Report'!"&amp;'Green Validation'!I$450676&amp;":"&amp;'Green Validation'!I$450677),'Green Validation'!I$450678,FALSE))</f>
        <v>0.20845214393757727</v>
      </c>
      <c r="J151" s="318">
        <f ca="1">+IF(ISERROR(HLOOKUP($B151,INDIRECT("'Monthly Resource Report'!"&amp;'Green Validation'!J$450676&amp;":"&amp;'Green Validation'!J$450677),'Green Validation'!J$450678,FALSE)),0,HLOOKUP($B151,INDIRECT("'Monthly Resource Report'!"&amp;'Green Validation'!J$450676&amp;":"&amp;'Green Validation'!J$450677),'Green Validation'!J$450678,FALSE))</f>
        <v>0.19024807093490226</v>
      </c>
      <c r="L151" s="301">
        <v>45778</v>
      </c>
      <c r="M151" s="294">
        <v>223</v>
      </c>
      <c r="N151" s="297">
        <v>6.7367579459949889</v>
      </c>
      <c r="O151" s="299">
        <v>0.21</v>
      </c>
      <c r="P151" s="295">
        <v>0.19</v>
      </c>
      <c r="Q151" s="294">
        <f ca="1">+IF(ISERROR(HLOOKUP($B151,INDIRECT("'Monthly Resource Report'!"&amp;'Green Validation'!Q$450676&amp;":"&amp;'Green Validation'!Q$450677),'Green Validation'!Q$450678,FALSE)),0,HLOOKUP($B151,INDIRECT("'Monthly Resource Report'!"&amp;'Green Validation'!Q$450676&amp;":"&amp;'Green Validation'!Q$450677),'Green Validation'!Q$450678,FALSE))</f>
        <v>223</v>
      </c>
      <c r="R151" s="297">
        <f ca="1">+IF(ISERROR(HLOOKUP($B151,INDIRECT("'Monthly Resource Report'!"&amp;'Green Validation'!R$450676&amp;":"&amp;'Green Validation'!R$450677),'Green Validation'!R$450678,FALSE)),0,HLOOKUP($B151,INDIRECT("'Monthly Resource Report'!"&amp;'Green Validation'!R$450676&amp;":"&amp;'Green Validation'!R$450677),'Green Validation'!R$450678,FALSE))</f>
        <v>6.7369897017879303</v>
      </c>
      <c r="S151" s="317">
        <f ca="1">+IF(ISERROR(HLOOKUP($B151,INDIRECT("'Monthly Resource Report'!"&amp;'Green Validation'!S$450676&amp;":"&amp;'Green Validation'!S$450677),'Green Validation'!S$450678,FALSE)),0,HLOOKUP($B151,INDIRECT("'Monthly Resource Report'!"&amp;'Green Validation'!S$450676&amp;":"&amp;'Green Validation'!S$450677),'Green Validation'!S$450678,FALSE))</f>
        <v>0.20871258613028973</v>
      </c>
      <c r="T151" s="318">
        <f ca="1">+IF(ISERROR(HLOOKUP($B151,INDIRECT("'Monthly Resource Report'!"&amp;'Green Validation'!T$450676&amp;":"&amp;'Green Validation'!T$450677),'Green Validation'!T$450678,FALSE)),0,HLOOKUP($B151,INDIRECT("'Monthly Resource Report'!"&amp;'Green Validation'!T$450676&amp;":"&amp;'Green Validation'!T$450677),'Green Validation'!T$450678,FALSE))</f>
        <v>0.1902641213255023</v>
      </c>
    </row>
    <row r="152" spans="2:20" s="29" customFormat="1">
      <c r="B152" s="301">
        <v>45809</v>
      </c>
      <c r="C152" s="294">
        <v>231</v>
      </c>
      <c r="D152" s="297">
        <v>6.7367579459949889</v>
      </c>
      <c r="E152" s="299">
        <v>0.21</v>
      </c>
      <c r="F152" s="295">
        <v>0.19</v>
      </c>
      <c r="G152" s="294">
        <f ca="1">+IF(ISERROR(HLOOKUP($B152,INDIRECT("'Monthly Resource Report'!"&amp;'Green Validation'!G$450676&amp;":"&amp;'Green Validation'!G$450677),'Green Validation'!G$450678,FALSE)),0,HLOOKUP($B152,INDIRECT("'Monthly Resource Report'!"&amp;'Green Validation'!G$450676&amp;":"&amp;'Green Validation'!G$450677),'Green Validation'!G$450678,FALSE))</f>
        <v>231</v>
      </c>
      <c r="H152" s="297">
        <f ca="1">+IF(ISERROR(HLOOKUP($B152,INDIRECT("'Monthly Resource Report'!"&amp;'Green Validation'!H$450676&amp;":"&amp;'Green Validation'!H$450677),'Green Validation'!H$450678,FALSE)),0,HLOOKUP($B152,INDIRECT("'Monthly Resource Report'!"&amp;'Green Validation'!H$450676&amp;":"&amp;'Green Validation'!H$450677),'Green Validation'!H$450678,FALSE))</f>
        <v>6.7370052086833834</v>
      </c>
      <c r="I152" s="317">
        <f ca="1">+IF(ISERROR(HLOOKUP($B152,INDIRECT("'Monthly Resource Report'!"&amp;'Green Validation'!I$450676&amp;":"&amp;'Green Validation'!I$450677),'Green Validation'!I$450678,FALSE)),0,HLOOKUP($B152,INDIRECT("'Monthly Resource Report'!"&amp;'Green Validation'!I$450676&amp;":"&amp;'Green Validation'!I$450677),'Green Validation'!I$450678,FALSE))</f>
        <v>0.2086087369675009</v>
      </c>
      <c r="J152" s="318">
        <f ca="1">+IF(ISERROR(HLOOKUP($B152,INDIRECT("'Monthly Resource Report'!"&amp;'Green Validation'!J$450676&amp;":"&amp;'Green Validation'!J$450677),'Green Validation'!J$450678,FALSE)),0,HLOOKUP($B152,INDIRECT("'Monthly Resource Report'!"&amp;'Green Validation'!J$450676&amp;":"&amp;'Green Validation'!J$450677),'Green Validation'!J$450678,FALSE))</f>
        <v>0.1902463694156406</v>
      </c>
      <c r="L152" s="301">
        <v>45809</v>
      </c>
      <c r="M152" s="294">
        <v>223</v>
      </c>
      <c r="N152" s="297">
        <v>6.7367579459949889</v>
      </c>
      <c r="O152" s="299">
        <v>0.21</v>
      </c>
      <c r="P152" s="295">
        <v>0.19</v>
      </c>
      <c r="Q152" s="294">
        <f ca="1">+IF(ISERROR(HLOOKUP($B152,INDIRECT("'Monthly Resource Report'!"&amp;'Green Validation'!Q$450676&amp;":"&amp;'Green Validation'!Q$450677),'Green Validation'!Q$450678,FALSE)),0,HLOOKUP($B152,INDIRECT("'Monthly Resource Report'!"&amp;'Green Validation'!Q$450676&amp;":"&amp;'Green Validation'!Q$450677),'Green Validation'!Q$450678,FALSE))</f>
        <v>223</v>
      </c>
      <c r="R152" s="297">
        <f ca="1">+IF(ISERROR(HLOOKUP($B152,INDIRECT("'Monthly Resource Report'!"&amp;'Green Validation'!R$450676&amp;":"&amp;'Green Validation'!R$450677),'Green Validation'!R$450678,FALSE)),0,HLOOKUP($B152,INDIRECT("'Monthly Resource Report'!"&amp;'Green Validation'!R$450676&amp;":"&amp;'Green Validation'!R$450677),'Green Validation'!R$450678,FALSE))</f>
        <v>6.7369896212861038</v>
      </c>
      <c r="S152" s="317">
        <f ca="1">+IF(ISERROR(HLOOKUP($B152,INDIRECT("'Monthly Resource Report'!"&amp;'Green Validation'!S$450676&amp;":"&amp;'Green Validation'!S$450677),'Green Validation'!S$450678,FALSE)),0,HLOOKUP($B152,INDIRECT("'Monthly Resource Report'!"&amp;'Green Validation'!S$450676&amp;":"&amp;'Green Validation'!S$450677),'Green Validation'!S$450678,FALSE))</f>
        <v>0.20868902996015354</v>
      </c>
      <c r="T152" s="318">
        <f ca="1">+IF(ISERROR(HLOOKUP($B152,INDIRECT("'Monthly Resource Report'!"&amp;'Green Validation'!T$450676&amp;":"&amp;'Green Validation'!T$450677),'Green Validation'!T$450678,FALSE)),0,HLOOKUP($B152,INDIRECT("'Monthly Resource Report'!"&amp;'Green Validation'!T$450676&amp;":"&amp;'Green Validation'!T$450677),'Green Validation'!T$450678,FALSE))</f>
        <v>0.19017729603839323</v>
      </c>
    </row>
    <row r="153" spans="2:20" s="29" customFormat="1">
      <c r="B153" s="301">
        <v>45839</v>
      </c>
      <c r="C153" s="294">
        <v>231</v>
      </c>
      <c r="D153" s="297">
        <v>6.7367579459949889</v>
      </c>
      <c r="E153" s="299">
        <v>0.21</v>
      </c>
      <c r="F153" s="295">
        <v>0.19</v>
      </c>
      <c r="G153" s="294">
        <f ca="1">+IF(ISERROR(HLOOKUP($B153,INDIRECT("'Monthly Resource Report'!"&amp;'Green Validation'!G$450676&amp;":"&amp;'Green Validation'!G$450677),'Green Validation'!G$450678,FALSE)),0,HLOOKUP($B153,INDIRECT("'Monthly Resource Report'!"&amp;'Green Validation'!G$450676&amp;":"&amp;'Green Validation'!G$450677),'Green Validation'!G$450678,FALSE))</f>
        <v>231</v>
      </c>
      <c r="H153" s="297">
        <f ca="1">+IF(ISERROR(HLOOKUP($B153,INDIRECT("'Monthly Resource Report'!"&amp;'Green Validation'!H$450676&amp;":"&amp;'Green Validation'!H$450677),'Green Validation'!H$450678,FALSE)),0,HLOOKUP($B153,INDIRECT("'Monthly Resource Report'!"&amp;'Green Validation'!H$450676&amp;":"&amp;'Green Validation'!H$450677),'Green Validation'!H$450678,FALSE))</f>
        <v>6.7370065322351609</v>
      </c>
      <c r="I153" s="317">
        <f ca="1">+IF(ISERROR(HLOOKUP($B153,INDIRECT("'Monthly Resource Report'!"&amp;'Green Validation'!I$450676&amp;":"&amp;'Green Validation'!I$450677),'Green Validation'!I$450678,FALSE)),0,HLOOKUP($B153,INDIRECT("'Monthly Resource Report'!"&amp;'Green Validation'!I$450676&amp;":"&amp;'Green Validation'!I$450677),'Green Validation'!I$450678,FALSE))</f>
        <v>0.20894906227014642</v>
      </c>
      <c r="J153" s="318">
        <f ca="1">+IF(ISERROR(HLOOKUP($B153,INDIRECT("'Monthly Resource Report'!"&amp;'Green Validation'!J$450676&amp;":"&amp;'Green Validation'!J$450677),'Green Validation'!J$450678,FALSE)),0,HLOOKUP($B153,INDIRECT("'Monthly Resource Report'!"&amp;'Green Validation'!J$450676&amp;":"&amp;'Green Validation'!J$450677),'Green Validation'!J$450678,FALSE))</f>
        <v>0.19035436332925351</v>
      </c>
      <c r="L153" s="301">
        <v>45839</v>
      </c>
      <c r="M153" s="294">
        <v>223</v>
      </c>
      <c r="N153" s="297">
        <v>6.7367579459949889</v>
      </c>
      <c r="O153" s="299">
        <v>0.21</v>
      </c>
      <c r="P153" s="295">
        <v>0.19</v>
      </c>
      <c r="Q153" s="294">
        <f ca="1">+IF(ISERROR(HLOOKUP($B153,INDIRECT("'Monthly Resource Report'!"&amp;'Green Validation'!Q$450676&amp;":"&amp;'Green Validation'!Q$450677),'Green Validation'!Q$450678,FALSE)),0,HLOOKUP($B153,INDIRECT("'Monthly Resource Report'!"&amp;'Green Validation'!Q$450676&amp;":"&amp;'Green Validation'!Q$450677),'Green Validation'!Q$450678,FALSE))</f>
        <v>223</v>
      </c>
      <c r="R153" s="297">
        <f ca="1">+IF(ISERROR(HLOOKUP($B153,INDIRECT("'Monthly Resource Report'!"&amp;'Green Validation'!R$450676&amp;":"&amp;'Green Validation'!R$450677),'Green Validation'!R$450678,FALSE)),0,HLOOKUP($B153,INDIRECT("'Monthly Resource Report'!"&amp;'Green Validation'!R$450676&amp;":"&amp;'Green Validation'!R$450677),'Green Validation'!R$450678,FALSE))</f>
        <v>6.7369894490494993</v>
      </c>
      <c r="S153" s="317">
        <f ca="1">+IF(ISERROR(HLOOKUP($B153,INDIRECT("'Monthly Resource Report'!"&amp;'Green Validation'!S$450676&amp;":"&amp;'Green Validation'!S$450677),'Green Validation'!S$450678,FALSE)),0,HLOOKUP($B153,INDIRECT("'Monthly Resource Report'!"&amp;'Green Validation'!S$450676&amp;":"&amp;'Green Validation'!S$450677),'Green Validation'!S$450678,FALSE))</f>
        <v>0.20910685810419946</v>
      </c>
      <c r="T153" s="318">
        <f ca="1">+IF(ISERROR(HLOOKUP($B153,INDIRECT("'Monthly Resource Report'!"&amp;'Green Validation'!T$450676&amp;":"&amp;'Green Validation'!T$450677),'Green Validation'!T$450678,FALSE)),0,HLOOKUP($B153,INDIRECT("'Monthly Resource Report'!"&amp;'Green Validation'!T$450676&amp;":"&amp;'Green Validation'!T$450677),'Green Validation'!T$450678,FALSE))</f>
        <v>0.19017745741844863</v>
      </c>
    </row>
    <row r="154" spans="2:20" s="29" customFormat="1">
      <c r="B154" s="301">
        <v>45870</v>
      </c>
      <c r="C154" s="294">
        <v>231</v>
      </c>
      <c r="D154" s="297">
        <v>6.7367579459949889</v>
      </c>
      <c r="E154" s="299">
        <v>0.21</v>
      </c>
      <c r="F154" s="295">
        <v>0.19</v>
      </c>
      <c r="G154" s="294">
        <f ca="1">+IF(ISERROR(HLOOKUP($B154,INDIRECT("'Monthly Resource Report'!"&amp;'Green Validation'!G$450676&amp;":"&amp;'Green Validation'!G$450677),'Green Validation'!G$450678,FALSE)),0,HLOOKUP($B154,INDIRECT("'Monthly Resource Report'!"&amp;'Green Validation'!G$450676&amp;":"&amp;'Green Validation'!G$450677),'Green Validation'!G$450678,FALSE))</f>
        <v>231</v>
      </c>
      <c r="H154" s="297">
        <f ca="1">+IF(ISERROR(HLOOKUP($B154,INDIRECT("'Monthly Resource Report'!"&amp;'Green Validation'!H$450676&amp;":"&amp;'Green Validation'!H$450677),'Green Validation'!H$450678,FALSE)),0,HLOOKUP($B154,INDIRECT("'Monthly Resource Report'!"&amp;'Green Validation'!H$450676&amp;":"&amp;'Green Validation'!H$450677),'Green Validation'!H$450678,FALSE))</f>
        <v>6.7370055132877136</v>
      </c>
      <c r="I154" s="317">
        <f ca="1">+IF(ISERROR(HLOOKUP($B154,INDIRECT("'Monthly Resource Report'!"&amp;'Green Validation'!I$450676&amp;":"&amp;'Green Validation'!I$450677),'Green Validation'!I$450678,FALSE)),0,HLOOKUP($B154,INDIRECT("'Monthly Resource Report'!"&amp;'Green Validation'!I$450676&amp;":"&amp;'Green Validation'!I$450677),'Green Validation'!I$450678,FALSE))</f>
        <v>0.20909761034970259</v>
      </c>
      <c r="J154" s="318">
        <f ca="1">+IF(ISERROR(HLOOKUP($B154,INDIRECT("'Monthly Resource Report'!"&amp;'Green Validation'!J$450676&amp;":"&amp;'Green Validation'!J$450677),'Green Validation'!J$450678,FALSE)),0,HLOOKUP($B154,INDIRECT("'Monthly Resource Report'!"&amp;'Green Validation'!J$450676&amp;":"&amp;'Green Validation'!J$450677),'Green Validation'!J$450678,FALSE))</f>
        <v>0.1902348779116293</v>
      </c>
      <c r="L154" s="301">
        <v>45870</v>
      </c>
      <c r="M154" s="294">
        <v>223</v>
      </c>
      <c r="N154" s="297">
        <v>6.7367579459949889</v>
      </c>
      <c r="O154" s="299">
        <v>0.21</v>
      </c>
      <c r="P154" s="295">
        <v>0.19</v>
      </c>
      <c r="Q154" s="294">
        <f ca="1">+IF(ISERROR(HLOOKUP($B154,INDIRECT("'Monthly Resource Report'!"&amp;'Green Validation'!Q$450676&amp;":"&amp;'Green Validation'!Q$450677),'Green Validation'!Q$450678,FALSE)),0,HLOOKUP($B154,INDIRECT("'Monthly Resource Report'!"&amp;'Green Validation'!Q$450676&amp;":"&amp;'Green Validation'!Q$450677),'Green Validation'!Q$450678,FALSE))</f>
        <v>223</v>
      </c>
      <c r="R154" s="297">
        <f ca="1">+IF(ISERROR(HLOOKUP($B154,INDIRECT("'Monthly Resource Report'!"&amp;'Green Validation'!R$450676&amp;":"&amp;'Green Validation'!R$450677),'Green Validation'!R$450678,FALSE)),0,HLOOKUP($B154,INDIRECT("'Monthly Resource Report'!"&amp;'Green Validation'!R$450676&amp;":"&amp;'Green Validation'!R$450677),'Green Validation'!R$450678,FALSE))</f>
        <v>6.7369884265601963</v>
      </c>
      <c r="S154" s="317">
        <f ca="1">+IF(ISERROR(HLOOKUP($B154,INDIRECT("'Monthly Resource Report'!"&amp;'Green Validation'!S$450676&amp;":"&amp;'Green Validation'!S$450677),'Green Validation'!S$450678,FALSE)),0,HLOOKUP($B154,INDIRECT("'Monthly Resource Report'!"&amp;'Green Validation'!S$450676&amp;":"&amp;'Green Validation'!S$450677),'Green Validation'!S$450678,FALSE))</f>
        <v>0.20922783437346787</v>
      </c>
      <c r="T154" s="318">
        <f ca="1">+IF(ISERROR(HLOOKUP($B154,INDIRECT("'Monthly Resource Report'!"&amp;'Green Validation'!T$450676&amp;":"&amp;'Green Validation'!T$450677),'Green Validation'!T$450678,FALSE)),0,HLOOKUP($B154,INDIRECT("'Monthly Resource Report'!"&amp;'Green Validation'!T$450676&amp;":"&amp;'Green Validation'!T$450677),'Green Validation'!T$450678,FALSE))</f>
        <v>0.19017290455083363</v>
      </c>
    </row>
    <row r="155" spans="2:20" s="29" customFormat="1">
      <c r="B155" s="301">
        <v>45901</v>
      </c>
      <c r="C155" s="294">
        <v>231</v>
      </c>
      <c r="D155" s="297">
        <v>6.7367579459949889</v>
      </c>
      <c r="E155" s="299">
        <v>0.21</v>
      </c>
      <c r="F155" s="295">
        <v>0.19</v>
      </c>
      <c r="G155" s="294">
        <f ca="1">+IF(ISERROR(HLOOKUP($B155,INDIRECT("'Monthly Resource Report'!"&amp;'Green Validation'!G$450676&amp;":"&amp;'Green Validation'!G$450677),'Green Validation'!G$450678,FALSE)),0,HLOOKUP($B155,INDIRECT("'Monthly Resource Report'!"&amp;'Green Validation'!G$450676&amp;":"&amp;'Green Validation'!G$450677),'Green Validation'!G$450678,FALSE))</f>
        <v>231</v>
      </c>
      <c r="H155" s="297">
        <f ca="1">+IF(ISERROR(HLOOKUP($B155,INDIRECT("'Monthly Resource Report'!"&amp;'Green Validation'!H$450676&amp;":"&amp;'Green Validation'!H$450677),'Green Validation'!H$450678,FALSE)),0,HLOOKUP($B155,INDIRECT("'Monthly Resource Report'!"&amp;'Green Validation'!H$450676&amp;":"&amp;'Green Validation'!H$450677),'Green Validation'!H$450678,FALSE))</f>
        <v>6.7370050994710722</v>
      </c>
      <c r="I155" s="317">
        <f ca="1">+IF(ISERROR(HLOOKUP($B155,INDIRECT("'Monthly Resource Report'!"&amp;'Green Validation'!I$450676&amp;":"&amp;'Green Validation'!I$450677),'Green Validation'!I$450678,FALSE)),0,HLOOKUP($B155,INDIRECT("'Monthly Resource Report'!"&amp;'Green Validation'!I$450676&amp;":"&amp;'Green Validation'!I$450677),'Green Validation'!I$450678,FALSE))</f>
        <v>0.20838286229107528</v>
      </c>
      <c r="J155" s="318">
        <f ca="1">+IF(ISERROR(HLOOKUP($B155,INDIRECT("'Monthly Resource Report'!"&amp;'Green Validation'!J$450676&amp;":"&amp;'Green Validation'!J$450677),'Green Validation'!J$450678,FALSE)),0,HLOOKUP($B155,INDIRECT("'Monthly Resource Report'!"&amp;'Green Validation'!J$450676&amp;":"&amp;'Green Validation'!J$450677),'Green Validation'!J$450678,FALSE))</f>
        <v>0.19025294811794077</v>
      </c>
      <c r="L155" s="301">
        <v>45901</v>
      </c>
      <c r="M155" s="294">
        <v>223</v>
      </c>
      <c r="N155" s="297">
        <v>6.7367579459949889</v>
      </c>
      <c r="O155" s="299">
        <v>0.21</v>
      </c>
      <c r="P155" s="295">
        <v>0.19</v>
      </c>
      <c r="Q155" s="294">
        <f ca="1">+IF(ISERROR(HLOOKUP($B155,INDIRECT("'Monthly Resource Report'!"&amp;'Green Validation'!Q$450676&amp;":"&amp;'Green Validation'!Q$450677),'Green Validation'!Q$450678,FALSE)),0,HLOOKUP($B155,INDIRECT("'Monthly Resource Report'!"&amp;'Green Validation'!Q$450676&amp;":"&amp;'Green Validation'!Q$450677),'Green Validation'!Q$450678,FALSE))</f>
        <v>223</v>
      </c>
      <c r="R155" s="297">
        <f ca="1">+IF(ISERROR(HLOOKUP($B155,INDIRECT("'Monthly Resource Report'!"&amp;'Green Validation'!R$450676&amp;":"&amp;'Green Validation'!R$450677),'Green Validation'!R$450678,FALSE)),0,HLOOKUP($B155,INDIRECT("'Monthly Resource Report'!"&amp;'Green Validation'!R$450676&amp;":"&amp;'Green Validation'!R$450677),'Green Validation'!R$450678,FALSE))</f>
        <v>6.736989727004965</v>
      </c>
      <c r="S155" s="317">
        <f ca="1">+IF(ISERROR(HLOOKUP($B155,INDIRECT("'Monthly Resource Report'!"&amp;'Green Validation'!S$450676&amp;":"&amp;'Green Validation'!S$450677),'Green Validation'!S$450678,FALSE)),0,HLOOKUP($B155,INDIRECT("'Monthly Resource Report'!"&amp;'Green Validation'!S$450676&amp;":"&amp;'Green Validation'!S$450677),'Green Validation'!S$450678,FALSE))</f>
        <v>0.20860580175551596</v>
      </c>
      <c r="T155" s="318">
        <f ca="1">+IF(ISERROR(HLOOKUP($B155,INDIRECT("'Monthly Resource Report'!"&amp;'Green Validation'!T$450676&amp;":"&amp;'Green Validation'!T$450677),'Green Validation'!T$450678,FALSE)),0,HLOOKUP($B155,INDIRECT("'Monthly Resource Report'!"&amp;'Green Validation'!T$450676&amp;":"&amp;'Green Validation'!T$450677),'Green Validation'!T$450678,FALSE))</f>
        <v>0.19018064459380374</v>
      </c>
    </row>
    <row r="156" spans="2:20" s="29" customFormat="1">
      <c r="B156" s="301">
        <v>45931</v>
      </c>
      <c r="C156" s="294">
        <v>231</v>
      </c>
      <c r="D156" s="297">
        <v>6.7367579459949889</v>
      </c>
      <c r="E156" s="299">
        <v>0.22500000000000001</v>
      </c>
      <c r="F156" s="295">
        <v>0.19</v>
      </c>
      <c r="G156" s="294">
        <f ca="1">+IF(ISERROR(HLOOKUP($B156,INDIRECT("'Monthly Resource Report'!"&amp;'Green Validation'!G$450676&amp;":"&amp;'Green Validation'!G$450677),'Green Validation'!G$450678,FALSE)),0,HLOOKUP($B156,INDIRECT("'Monthly Resource Report'!"&amp;'Green Validation'!G$450676&amp;":"&amp;'Green Validation'!G$450677),'Green Validation'!G$450678,FALSE))</f>
        <v>231</v>
      </c>
      <c r="H156" s="297">
        <f ca="1">+IF(ISERROR(HLOOKUP($B156,INDIRECT("'Monthly Resource Report'!"&amp;'Green Validation'!H$450676&amp;":"&amp;'Green Validation'!H$450677),'Green Validation'!H$450678,FALSE)),0,HLOOKUP($B156,INDIRECT("'Monthly Resource Report'!"&amp;'Green Validation'!H$450676&amp;":"&amp;'Green Validation'!H$450677),'Green Validation'!H$450678,FALSE))</f>
        <v>6.7370058468988256</v>
      </c>
      <c r="I156" s="317">
        <f ca="1">+IF(ISERROR(HLOOKUP($B156,INDIRECT("'Monthly Resource Report'!"&amp;'Green Validation'!I$450676&amp;":"&amp;'Green Validation'!I$450677),'Green Validation'!I$450678,FALSE)),0,HLOOKUP($B156,INDIRECT("'Monthly Resource Report'!"&amp;'Green Validation'!I$450676&amp;":"&amp;'Green Validation'!I$450677),'Green Validation'!I$450678,FALSE))</f>
        <v>0.223552531717019</v>
      </c>
      <c r="J156" s="318">
        <f ca="1">+IF(ISERROR(HLOOKUP($B156,INDIRECT("'Monthly Resource Report'!"&amp;'Green Validation'!J$450676&amp;":"&amp;'Green Validation'!J$450677),'Green Validation'!J$450678,FALSE)),0,HLOOKUP($B156,INDIRECT("'Monthly Resource Report'!"&amp;'Green Validation'!J$450676&amp;":"&amp;'Green Validation'!J$450677),'Green Validation'!J$450678,FALSE))</f>
        <v>0.19043670989440567</v>
      </c>
      <c r="L156" s="301">
        <v>45931</v>
      </c>
      <c r="M156" s="294">
        <v>223</v>
      </c>
      <c r="N156" s="297">
        <v>6.7367579459949889</v>
      </c>
      <c r="O156" s="299">
        <v>0.22500000000000001</v>
      </c>
      <c r="P156" s="295">
        <v>0.19</v>
      </c>
      <c r="Q156" s="294">
        <f ca="1">+IF(ISERROR(HLOOKUP($B156,INDIRECT("'Monthly Resource Report'!"&amp;'Green Validation'!Q$450676&amp;":"&amp;'Green Validation'!Q$450677),'Green Validation'!Q$450678,FALSE)),0,HLOOKUP($B156,INDIRECT("'Monthly Resource Report'!"&amp;'Green Validation'!Q$450676&amp;":"&amp;'Green Validation'!Q$450677),'Green Validation'!Q$450678,FALSE))</f>
        <v>223</v>
      </c>
      <c r="R156" s="297">
        <f ca="1">+IF(ISERROR(HLOOKUP($B156,INDIRECT("'Monthly Resource Report'!"&amp;'Green Validation'!R$450676&amp;":"&amp;'Green Validation'!R$450677),'Green Validation'!R$450678,FALSE)),0,HLOOKUP($B156,INDIRECT("'Monthly Resource Report'!"&amp;'Green Validation'!R$450676&amp;":"&amp;'Green Validation'!R$450677),'Green Validation'!R$450678,FALSE))</f>
        <v>6.736989744955717</v>
      </c>
      <c r="S156" s="317">
        <f ca="1">+IF(ISERROR(HLOOKUP($B156,INDIRECT("'Monthly Resource Report'!"&amp;'Green Validation'!S$450676&amp;":"&amp;'Green Validation'!S$450677),'Green Validation'!S$450678,FALSE)),0,HLOOKUP($B156,INDIRECT("'Monthly Resource Report'!"&amp;'Green Validation'!S$450676&amp;":"&amp;'Green Validation'!S$450677),'Green Validation'!S$450678,FALSE))</f>
        <v>0.22383451368062307</v>
      </c>
      <c r="T156" s="318">
        <f ca="1">+IF(ISERROR(HLOOKUP($B156,INDIRECT("'Monthly Resource Report'!"&amp;'Green Validation'!T$450676&amp;":"&amp;'Green Validation'!T$450677),'Green Validation'!T$450678,FALSE)),0,HLOOKUP($B156,INDIRECT("'Monthly Resource Report'!"&amp;'Green Validation'!T$450676&amp;":"&amp;'Green Validation'!T$450677),'Green Validation'!T$450678,FALSE))</f>
        <v>0.19017663029114093</v>
      </c>
    </row>
    <row r="157" spans="2:20" s="29" customFormat="1">
      <c r="B157" s="301">
        <v>45962</v>
      </c>
      <c r="C157" s="294">
        <v>231</v>
      </c>
      <c r="D157" s="297">
        <v>6.7367579459949889</v>
      </c>
      <c r="E157" s="299">
        <v>0.22500000000000001</v>
      </c>
      <c r="F157" s="295">
        <v>0.19</v>
      </c>
      <c r="G157" s="294">
        <f ca="1">+IF(ISERROR(HLOOKUP($B157,INDIRECT("'Monthly Resource Report'!"&amp;'Green Validation'!G$450676&amp;":"&amp;'Green Validation'!G$450677),'Green Validation'!G$450678,FALSE)),0,HLOOKUP($B157,INDIRECT("'Monthly Resource Report'!"&amp;'Green Validation'!G$450676&amp;":"&amp;'Green Validation'!G$450677),'Green Validation'!G$450678,FALSE))</f>
        <v>231</v>
      </c>
      <c r="H157" s="297">
        <f ca="1">+IF(ISERROR(HLOOKUP($B157,INDIRECT("'Monthly Resource Report'!"&amp;'Green Validation'!H$450676&amp;":"&amp;'Green Validation'!H$450677),'Green Validation'!H$450678,FALSE)),0,HLOOKUP($B157,INDIRECT("'Monthly Resource Report'!"&amp;'Green Validation'!H$450676&amp;":"&amp;'Green Validation'!H$450677),'Green Validation'!H$450678,FALSE))</f>
        <v>6.7370054318234853</v>
      </c>
      <c r="I157" s="317">
        <f ca="1">+IF(ISERROR(HLOOKUP($B157,INDIRECT("'Monthly Resource Report'!"&amp;'Green Validation'!I$450676&amp;":"&amp;'Green Validation'!I$450677),'Green Validation'!I$450678,FALSE)),0,HLOOKUP($B157,INDIRECT("'Monthly Resource Report'!"&amp;'Green Validation'!I$450676&amp;":"&amp;'Green Validation'!I$450677),'Green Validation'!I$450678,FALSE))</f>
        <v>0.22410257975484432</v>
      </c>
      <c r="J157" s="318">
        <f ca="1">+IF(ISERROR(HLOOKUP($B157,INDIRECT("'Monthly Resource Report'!"&amp;'Green Validation'!J$450676&amp;":"&amp;'Green Validation'!J$450677),'Green Validation'!J$450678,FALSE)),0,HLOOKUP($B157,INDIRECT("'Monthly Resource Report'!"&amp;'Green Validation'!J$450676&amp;":"&amp;'Green Validation'!J$450677),'Green Validation'!J$450678,FALSE))</f>
        <v>0.1902450974467238</v>
      </c>
      <c r="L157" s="301">
        <v>45962</v>
      </c>
      <c r="M157" s="294">
        <v>223</v>
      </c>
      <c r="N157" s="297">
        <v>6.7367579459949889</v>
      </c>
      <c r="O157" s="299">
        <v>0.22500000000000001</v>
      </c>
      <c r="P157" s="295">
        <v>0.19</v>
      </c>
      <c r="Q157" s="294">
        <f ca="1">+IF(ISERROR(HLOOKUP($B157,INDIRECT("'Monthly Resource Report'!"&amp;'Green Validation'!Q$450676&amp;":"&amp;'Green Validation'!Q$450677),'Green Validation'!Q$450678,FALSE)),0,HLOOKUP($B157,INDIRECT("'Monthly Resource Report'!"&amp;'Green Validation'!Q$450676&amp;":"&amp;'Green Validation'!Q$450677),'Green Validation'!Q$450678,FALSE))</f>
        <v>223</v>
      </c>
      <c r="R157" s="297">
        <f ca="1">+IF(ISERROR(HLOOKUP($B157,INDIRECT("'Monthly Resource Report'!"&amp;'Green Validation'!R$450676&amp;":"&amp;'Green Validation'!R$450677),'Green Validation'!R$450678,FALSE)),0,HLOOKUP($B157,INDIRECT("'Monthly Resource Report'!"&amp;'Green Validation'!R$450676&amp;":"&amp;'Green Validation'!R$450677),'Green Validation'!R$450678,FALSE))</f>
        <v>6.7369877281563886</v>
      </c>
      <c r="S157" s="317">
        <f ca="1">+IF(ISERROR(HLOOKUP($B157,INDIRECT("'Monthly Resource Report'!"&amp;'Green Validation'!S$450676&amp;":"&amp;'Green Validation'!S$450677),'Green Validation'!S$450678,FALSE)),0,HLOOKUP($B157,INDIRECT("'Monthly Resource Report'!"&amp;'Green Validation'!S$450676&amp;":"&amp;'Green Validation'!S$450677),'Green Validation'!S$450678,FALSE))</f>
        <v>0.22423578649783116</v>
      </c>
      <c r="T157" s="318">
        <f ca="1">+IF(ISERROR(HLOOKUP($B157,INDIRECT("'Monthly Resource Report'!"&amp;'Green Validation'!T$450676&amp;":"&amp;'Green Validation'!T$450677),'Green Validation'!T$450678,FALSE)),0,HLOOKUP($B157,INDIRECT("'Monthly Resource Report'!"&amp;'Green Validation'!T$450676&amp;":"&amp;'Green Validation'!T$450677),'Green Validation'!T$450678,FALSE))</f>
        <v>0.1901780440908758</v>
      </c>
    </row>
    <row r="158" spans="2:20" s="29" customFormat="1">
      <c r="B158" s="301">
        <v>45992</v>
      </c>
      <c r="C158" s="294">
        <v>231</v>
      </c>
      <c r="D158" s="297">
        <v>6.7367579459949889</v>
      </c>
      <c r="E158" s="299">
        <v>0.22500000000000001</v>
      </c>
      <c r="F158" s="295">
        <v>0.19</v>
      </c>
      <c r="G158" s="294">
        <f ca="1">+IF(ISERROR(HLOOKUP($B158,INDIRECT("'Monthly Resource Report'!"&amp;'Green Validation'!G$450676&amp;":"&amp;'Green Validation'!G$450677),'Green Validation'!G$450678,FALSE)),0,HLOOKUP($B158,INDIRECT("'Monthly Resource Report'!"&amp;'Green Validation'!G$450676&amp;":"&amp;'Green Validation'!G$450677),'Green Validation'!G$450678,FALSE))</f>
        <v>231</v>
      </c>
      <c r="H158" s="297">
        <f ca="1">+IF(ISERROR(HLOOKUP($B158,INDIRECT("'Monthly Resource Report'!"&amp;'Green Validation'!H$450676&amp;":"&amp;'Green Validation'!H$450677),'Green Validation'!H$450678,FALSE)),0,HLOOKUP($B158,INDIRECT("'Monthly Resource Report'!"&amp;'Green Validation'!H$450676&amp;":"&amp;'Green Validation'!H$450677),'Green Validation'!H$450678,FALSE))</f>
        <v>6.7370064877210165</v>
      </c>
      <c r="I158" s="317">
        <f ca="1">+IF(ISERROR(HLOOKUP($B158,INDIRECT("'Monthly Resource Report'!"&amp;'Green Validation'!I$450676&amp;":"&amp;'Green Validation'!I$450677),'Green Validation'!I$450678,FALSE)),0,HLOOKUP($B158,INDIRECT("'Monthly Resource Report'!"&amp;'Green Validation'!I$450676&amp;":"&amp;'Green Validation'!I$450677),'Green Validation'!I$450678,FALSE))</f>
        <v>0.22397481266514874</v>
      </c>
      <c r="J158" s="318">
        <f ca="1">+IF(ISERROR(HLOOKUP($B158,INDIRECT("'Monthly Resource Report'!"&amp;'Green Validation'!J$450676&amp;":"&amp;'Green Validation'!J$450677),'Green Validation'!J$450678,FALSE)),0,HLOOKUP($B158,INDIRECT("'Monthly Resource Report'!"&amp;'Green Validation'!J$450676&amp;":"&amp;'Green Validation'!J$450677),'Green Validation'!J$450678,FALSE))</f>
        <v>0.1902351654567084</v>
      </c>
      <c r="L158" s="301">
        <v>45992</v>
      </c>
      <c r="M158" s="294">
        <v>223</v>
      </c>
      <c r="N158" s="297">
        <v>6.7367579459949889</v>
      </c>
      <c r="O158" s="299">
        <v>0.22500000000000001</v>
      </c>
      <c r="P158" s="295">
        <v>0.19</v>
      </c>
      <c r="Q158" s="294">
        <f ca="1">+IF(ISERROR(HLOOKUP($B158,INDIRECT("'Monthly Resource Report'!"&amp;'Green Validation'!Q$450676&amp;":"&amp;'Green Validation'!Q$450677),'Green Validation'!Q$450678,FALSE)),0,HLOOKUP($B158,INDIRECT("'Monthly Resource Report'!"&amp;'Green Validation'!Q$450676&amp;":"&amp;'Green Validation'!Q$450677),'Green Validation'!Q$450678,FALSE))</f>
        <v>223</v>
      </c>
      <c r="R158" s="297">
        <f ca="1">+IF(ISERROR(HLOOKUP($B158,INDIRECT("'Monthly Resource Report'!"&amp;'Green Validation'!R$450676&amp;":"&amp;'Green Validation'!R$450677),'Green Validation'!R$450678,FALSE)),0,HLOOKUP($B158,INDIRECT("'Monthly Resource Report'!"&amp;'Green Validation'!R$450676&amp;":"&amp;'Green Validation'!R$450677),'Green Validation'!R$450678,FALSE))</f>
        <v>6.7369883853868933</v>
      </c>
      <c r="S158" s="317">
        <f ca="1">+IF(ISERROR(HLOOKUP($B158,INDIRECT("'Monthly Resource Report'!"&amp;'Green Validation'!S$450676&amp;":"&amp;'Green Validation'!S$450677),'Green Validation'!S$450678,FALSE)),0,HLOOKUP($B158,INDIRECT("'Monthly Resource Report'!"&amp;'Green Validation'!S$450676&amp;":"&amp;'Green Validation'!S$450677),'Green Validation'!S$450678,FALSE))</f>
        <v>0.22417238023429858</v>
      </c>
      <c r="T158" s="318">
        <f ca="1">+IF(ISERROR(HLOOKUP($B158,INDIRECT("'Monthly Resource Report'!"&amp;'Green Validation'!T$450676&amp;":"&amp;'Green Validation'!T$450677),'Green Validation'!T$450678,FALSE)),0,HLOOKUP($B158,INDIRECT("'Monthly Resource Report'!"&amp;'Green Validation'!T$450676&amp;":"&amp;'Green Validation'!T$450677),'Green Validation'!T$450678,FALSE))</f>
        <v>0.19042297837276964</v>
      </c>
    </row>
    <row r="159" spans="2:20" s="29" customFormat="1">
      <c r="B159" s="301">
        <v>46023</v>
      </c>
      <c r="C159" s="294">
        <v>231</v>
      </c>
      <c r="D159" s="297">
        <v>6.9240398168936501</v>
      </c>
      <c r="E159" s="299">
        <v>0.22500000000000001</v>
      </c>
      <c r="F159" s="295">
        <v>0.19</v>
      </c>
      <c r="G159" s="294">
        <f ca="1">+IF(ISERROR(HLOOKUP($B159,INDIRECT("'Monthly Resource Report'!"&amp;'Green Validation'!G$450676&amp;":"&amp;'Green Validation'!G$450677),'Green Validation'!G$450678,FALSE)),0,HLOOKUP($B159,INDIRECT("'Monthly Resource Report'!"&amp;'Green Validation'!G$450676&amp;":"&amp;'Green Validation'!G$450677),'Green Validation'!G$450678,FALSE))</f>
        <v>231</v>
      </c>
      <c r="H159" s="297">
        <f ca="1">+IF(ISERROR(HLOOKUP($B159,INDIRECT("'Monthly Resource Report'!"&amp;'Green Validation'!H$450676&amp;":"&amp;'Green Validation'!H$450677),'Green Validation'!H$450678,FALSE)),0,HLOOKUP($B159,INDIRECT("'Monthly Resource Report'!"&amp;'Green Validation'!H$450676&amp;":"&amp;'Green Validation'!H$450677),'Green Validation'!H$450678,FALSE))</f>
        <v>6.9239919326796011</v>
      </c>
      <c r="I159" s="317">
        <f ca="1">+IF(ISERROR(HLOOKUP($B159,INDIRECT("'Monthly Resource Report'!"&amp;'Green Validation'!I$450676&amp;":"&amp;'Green Validation'!I$450677),'Green Validation'!I$450678,FALSE)),0,HLOOKUP($B159,INDIRECT("'Monthly Resource Report'!"&amp;'Green Validation'!I$450676&amp;":"&amp;'Green Validation'!I$450677),'Green Validation'!I$450678,FALSE))</f>
        <v>0.22405318877911654</v>
      </c>
      <c r="J159" s="318">
        <f ca="1">+IF(ISERROR(HLOOKUP($B159,INDIRECT("'Monthly Resource Report'!"&amp;'Green Validation'!J$450676&amp;":"&amp;'Green Validation'!J$450677),'Green Validation'!J$450678,FALSE)),0,HLOOKUP($B159,INDIRECT("'Monthly Resource Report'!"&amp;'Green Validation'!J$450676&amp;":"&amp;'Green Validation'!J$450677),'Green Validation'!J$450678,FALSE))</f>
        <v>0.19036167779037613</v>
      </c>
      <c r="L159" s="301">
        <v>46023</v>
      </c>
      <c r="M159" s="294">
        <v>223</v>
      </c>
      <c r="N159" s="297">
        <v>6.9240398168936501</v>
      </c>
      <c r="O159" s="299">
        <v>0.22500000000000001</v>
      </c>
      <c r="P159" s="295">
        <v>0.19</v>
      </c>
      <c r="Q159" s="294">
        <f ca="1">+IF(ISERROR(HLOOKUP($B159,INDIRECT("'Monthly Resource Report'!"&amp;'Green Validation'!Q$450676&amp;":"&amp;'Green Validation'!Q$450677),'Green Validation'!Q$450678,FALSE)),0,HLOOKUP($B159,INDIRECT("'Monthly Resource Report'!"&amp;'Green Validation'!Q$450676&amp;":"&amp;'Green Validation'!Q$450677),'Green Validation'!Q$450678,FALSE))</f>
        <v>223</v>
      </c>
      <c r="R159" s="297">
        <f ca="1">+IF(ISERROR(HLOOKUP($B159,INDIRECT("'Monthly Resource Report'!"&amp;'Green Validation'!R$450676&amp;":"&amp;'Green Validation'!R$450677),'Green Validation'!R$450678,FALSE)),0,HLOOKUP($B159,INDIRECT("'Monthly Resource Report'!"&amp;'Green Validation'!R$450676&amp;":"&amp;'Green Validation'!R$450677),'Green Validation'!R$450678,FALSE))</f>
        <v>6.9239930947567414</v>
      </c>
      <c r="S159" s="317">
        <f ca="1">+IF(ISERROR(HLOOKUP($B159,INDIRECT("'Monthly Resource Report'!"&amp;'Green Validation'!S$450676&amp;":"&amp;'Green Validation'!S$450677),'Green Validation'!S$450678,FALSE)),0,HLOOKUP($B159,INDIRECT("'Monthly Resource Report'!"&amp;'Green Validation'!S$450676&amp;":"&amp;'Green Validation'!S$450677),'Green Validation'!S$450678,FALSE))</f>
        <v>0.22415652145617729</v>
      </c>
      <c r="T159" s="318">
        <f ca="1">+IF(ISERROR(HLOOKUP($B159,INDIRECT("'Monthly Resource Report'!"&amp;'Green Validation'!T$450676&amp;":"&amp;'Green Validation'!T$450677),'Green Validation'!T$450678,FALSE)),0,HLOOKUP($B159,INDIRECT("'Monthly Resource Report'!"&amp;'Green Validation'!T$450676&amp;":"&amp;'Green Validation'!T$450677),'Green Validation'!T$450678,FALSE))</f>
        <v>0.19017333260365715</v>
      </c>
    </row>
    <row r="160" spans="2:20" s="29" customFormat="1">
      <c r="B160" s="301">
        <v>46054</v>
      </c>
      <c r="C160" s="294">
        <v>231</v>
      </c>
      <c r="D160" s="297">
        <v>6.9240398168936501</v>
      </c>
      <c r="E160" s="299">
        <v>0.22500000000000001</v>
      </c>
      <c r="F160" s="295">
        <v>0.19</v>
      </c>
      <c r="G160" s="294">
        <f ca="1">+IF(ISERROR(HLOOKUP($B160,INDIRECT("'Monthly Resource Report'!"&amp;'Green Validation'!G$450676&amp;":"&amp;'Green Validation'!G$450677),'Green Validation'!G$450678,FALSE)),0,HLOOKUP($B160,INDIRECT("'Monthly Resource Report'!"&amp;'Green Validation'!G$450676&amp;":"&amp;'Green Validation'!G$450677),'Green Validation'!G$450678,FALSE))</f>
        <v>231</v>
      </c>
      <c r="H160" s="297">
        <f ca="1">+IF(ISERROR(HLOOKUP($B160,INDIRECT("'Monthly Resource Report'!"&amp;'Green Validation'!H$450676&amp;":"&amp;'Green Validation'!H$450677),'Green Validation'!H$450678,FALSE)),0,HLOOKUP($B160,INDIRECT("'Monthly Resource Report'!"&amp;'Green Validation'!H$450676&amp;":"&amp;'Green Validation'!H$450677),'Green Validation'!H$450678,FALSE))</f>
        <v>6.9239908757495119</v>
      </c>
      <c r="I160" s="317">
        <f ca="1">+IF(ISERROR(HLOOKUP($B160,INDIRECT("'Monthly Resource Report'!"&amp;'Green Validation'!I$450676&amp;":"&amp;'Green Validation'!I$450677),'Green Validation'!I$450678,FALSE)),0,HLOOKUP($B160,INDIRECT("'Monthly Resource Report'!"&amp;'Green Validation'!I$450676&amp;":"&amp;'Green Validation'!I$450677),'Green Validation'!I$450678,FALSE))</f>
        <v>0.22398602137870163</v>
      </c>
      <c r="J160" s="318">
        <f ca="1">+IF(ISERROR(HLOOKUP($B160,INDIRECT("'Monthly Resource Report'!"&amp;'Green Validation'!J$450676&amp;":"&amp;'Green Validation'!J$450677),'Green Validation'!J$450678,FALSE)),0,HLOOKUP($B160,INDIRECT("'Monthly Resource Report'!"&amp;'Green Validation'!J$450676&amp;":"&amp;'Green Validation'!J$450677),'Green Validation'!J$450678,FALSE))</f>
        <v>0.19026977040043511</v>
      </c>
      <c r="L160" s="301">
        <v>46054</v>
      </c>
      <c r="M160" s="294">
        <v>223</v>
      </c>
      <c r="N160" s="297">
        <v>6.9240398168936501</v>
      </c>
      <c r="O160" s="299">
        <v>0.22500000000000001</v>
      </c>
      <c r="P160" s="295">
        <v>0.19</v>
      </c>
      <c r="Q160" s="294">
        <f ca="1">+IF(ISERROR(HLOOKUP($B160,INDIRECT("'Monthly Resource Report'!"&amp;'Green Validation'!Q$450676&amp;":"&amp;'Green Validation'!Q$450677),'Green Validation'!Q$450678,FALSE)),0,HLOOKUP($B160,INDIRECT("'Monthly Resource Report'!"&amp;'Green Validation'!Q$450676&amp;":"&amp;'Green Validation'!Q$450677),'Green Validation'!Q$450678,FALSE))</f>
        <v>223</v>
      </c>
      <c r="R160" s="297">
        <f ca="1">+IF(ISERROR(HLOOKUP($B160,INDIRECT("'Monthly Resource Report'!"&amp;'Green Validation'!R$450676&amp;":"&amp;'Green Validation'!R$450677),'Green Validation'!R$450678,FALSE)),0,HLOOKUP($B160,INDIRECT("'Monthly Resource Report'!"&amp;'Green Validation'!R$450676&amp;":"&amp;'Green Validation'!R$450677),'Green Validation'!R$450678,FALSE))</f>
        <v>6.9239938384183333</v>
      </c>
      <c r="S160" s="317">
        <f ca="1">+IF(ISERROR(HLOOKUP($B160,INDIRECT("'Monthly Resource Report'!"&amp;'Green Validation'!S$450676&amp;":"&amp;'Green Validation'!S$450677),'Green Validation'!S$450678,FALSE)),0,HLOOKUP($B160,INDIRECT("'Monthly Resource Report'!"&amp;'Green Validation'!S$450676&amp;":"&amp;'Green Validation'!S$450677),'Green Validation'!S$450678,FALSE))</f>
        <v>0.22409790771330226</v>
      </c>
      <c r="T160" s="318">
        <f ca="1">+IF(ISERROR(HLOOKUP($B160,INDIRECT("'Monthly Resource Report'!"&amp;'Green Validation'!T$450676&amp;":"&amp;'Green Validation'!T$450677),'Green Validation'!T$450678,FALSE)),0,HLOOKUP($B160,INDIRECT("'Monthly Resource Report'!"&amp;'Green Validation'!T$450676&amp;":"&amp;'Green Validation'!T$450677),'Green Validation'!T$450678,FALSE))</f>
        <v>0.19019645375340163</v>
      </c>
    </row>
    <row r="161" spans="2:20" s="29" customFormat="1">
      <c r="B161" s="301">
        <v>46082</v>
      </c>
      <c r="C161" s="294">
        <v>231</v>
      </c>
      <c r="D161" s="297">
        <v>6.9240398168936501</v>
      </c>
      <c r="E161" s="299">
        <v>0.22500000000000001</v>
      </c>
      <c r="F161" s="295">
        <v>0.19</v>
      </c>
      <c r="G161" s="294">
        <f ca="1">+IF(ISERROR(HLOOKUP($B161,INDIRECT("'Monthly Resource Report'!"&amp;'Green Validation'!G$450676&amp;":"&amp;'Green Validation'!G$450677),'Green Validation'!G$450678,FALSE)),0,HLOOKUP($B161,INDIRECT("'Monthly Resource Report'!"&amp;'Green Validation'!G$450676&amp;":"&amp;'Green Validation'!G$450677),'Green Validation'!G$450678,FALSE))</f>
        <v>231</v>
      </c>
      <c r="H161" s="297">
        <f ca="1">+IF(ISERROR(HLOOKUP($B161,INDIRECT("'Monthly Resource Report'!"&amp;'Green Validation'!H$450676&amp;":"&amp;'Green Validation'!H$450677),'Green Validation'!H$450678,FALSE)),0,HLOOKUP($B161,INDIRECT("'Monthly Resource Report'!"&amp;'Green Validation'!H$450676&amp;":"&amp;'Green Validation'!H$450677),'Green Validation'!H$450678,FALSE))</f>
        <v>6.923992544724018</v>
      </c>
      <c r="I161" s="317">
        <f ca="1">+IF(ISERROR(HLOOKUP($B161,INDIRECT("'Monthly Resource Report'!"&amp;'Green Validation'!I$450676&amp;":"&amp;'Green Validation'!I$450677),'Green Validation'!I$450678,FALSE)),0,HLOOKUP($B161,INDIRECT("'Monthly Resource Report'!"&amp;'Green Validation'!I$450676&amp;":"&amp;'Green Validation'!I$450677),'Green Validation'!I$450678,FALSE))</f>
        <v>0.22372560178113796</v>
      </c>
      <c r="J161" s="318">
        <f ca="1">+IF(ISERROR(HLOOKUP($B161,INDIRECT("'Monthly Resource Report'!"&amp;'Green Validation'!J$450676&amp;":"&amp;'Green Validation'!J$450677),'Green Validation'!J$450678,FALSE)),0,HLOOKUP($B161,INDIRECT("'Monthly Resource Report'!"&amp;'Green Validation'!J$450676&amp;":"&amp;'Green Validation'!J$450677),'Green Validation'!J$450678,FALSE))</f>
        <v>0.19030113124476675</v>
      </c>
      <c r="L161" s="301">
        <v>46082</v>
      </c>
      <c r="M161" s="294">
        <v>223</v>
      </c>
      <c r="N161" s="297">
        <v>6.9240398168936501</v>
      </c>
      <c r="O161" s="299">
        <v>0.22500000000000001</v>
      </c>
      <c r="P161" s="295">
        <v>0.19</v>
      </c>
      <c r="Q161" s="294">
        <f ca="1">+IF(ISERROR(HLOOKUP($B161,INDIRECT("'Monthly Resource Report'!"&amp;'Green Validation'!Q$450676&amp;":"&amp;'Green Validation'!Q$450677),'Green Validation'!Q$450678,FALSE)),0,HLOOKUP($B161,INDIRECT("'Monthly Resource Report'!"&amp;'Green Validation'!Q$450676&amp;":"&amp;'Green Validation'!Q$450677),'Green Validation'!Q$450678,FALSE))</f>
        <v>223</v>
      </c>
      <c r="R161" s="297">
        <f ca="1">+IF(ISERROR(HLOOKUP($B161,INDIRECT("'Monthly Resource Report'!"&amp;'Green Validation'!R$450676&amp;":"&amp;'Green Validation'!R$450677),'Green Validation'!R$450678,FALSE)),0,HLOOKUP($B161,INDIRECT("'Monthly Resource Report'!"&amp;'Green Validation'!R$450676&amp;":"&amp;'Green Validation'!R$450677),'Green Validation'!R$450678,FALSE))</f>
        <v>6.9239955569235709</v>
      </c>
      <c r="S161" s="317">
        <f ca="1">+IF(ISERROR(HLOOKUP($B161,INDIRECT("'Monthly Resource Report'!"&amp;'Green Validation'!S$450676&amp;":"&amp;'Green Validation'!S$450677),'Green Validation'!S$450678,FALSE)),0,HLOOKUP($B161,INDIRECT("'Monthly Resource Report'!"&amp;'Green Validation'!S$450676&amp;":"&amp;'Green Validation'!S$450677),'Green Validation'!S$450678,FALSE))</f>
        <v>0.22375076303296423</v>
      </c>
      <c r="T161" s="318">
        <f ca="1">+IF(ISERROR(HLOOKUP($B161,INDIRECT("'Monthly Resource Report'!"&amp;'Green Validation'!T$450676&amp;":"&amp;'Green Validation'!T$450677),'Green Validation'!T$450678,FALSE)),0,HLOOKUP($B161,INDIRECT("'Monthly Resource Report'!"&amp;'Green Validation'!T$450676&amp;":"&amp;'Green Validation'!T$450677),'Green Validation'!T$450678,FALSE))</f>
        <v>0.19017129262299129</v>
      </c>
    </row>
    <row r="162" spans="2:20" s="29" customFormat="1">
      <c r="B162" s="301">
        <v>46113</v>
      </c>
      <c r="C162" s="294">
        <v>231</v>
      </c>
      <c r="D162" s="297">
        <v>6.9240398168936501</v>
      </c>
      <c r="E162" s="299">
        <v>0.22500000000000001</v>
      </c>
      <c r="F162" s="295">
        <v>0.19</v>
      </c>
      <c r="G162" s="294">
        <f ca="1">+IF(ISERROR(HLOOKUP($B162,INDIRECT("'Monthly Resource Report'!"&amp;'Green Validation'!G$450676&amp;":"&amp;'Green Validation'!G$450677),'Green Validation'!G$450678,FALSE)),0,HLOOKUP($B162,INDIRECT("'Monthly Resource Report'!"&amp;'Green Validation'!G$450676&amp;":"&amp;'Green Validation'!G$450677),'Green Validation'!G$450678,FALSE))</f>
        <v>231</v>
      </c>
      <c r="H162" s="297">
        <f ca="1">+IF(ISERROR(HLOOKUP($B162,INDIRECT("'Monthly Resource Report'!"&amp;'Green Validation'!H$450676&amp;":"&amp;'Green Validation'!H$450677),'Green Validation'!H$450678,FALSE)),0,HLOOKUP($B162,INDIRECT("'Monthly Resource Report'!"&amp;'Green Validation'!H$450676&amp;":"&amp;'Green Validation'!H$450677),'Green Validation'!H$450678,FALSE))</f>
        <v>6.9239927601809947</v>
      </c>
      <c r="I162" s="317">
        <f ca="1">+IF(ISERROR(HLOOKUP($B162,INDIRECT("'Monthly Resource Report'!"&amp;'Green Validation'!I$450676&amp;":"&amp;'Green Validation'!I$450677),'Green Validation'!I$450678,FALSE)),0,HLOOKUP($B162,INDIRECT("'Monthly Resource Report'!"&amp;'Green Validation'!I$450676&amp;":"&amp;'Green Validation'!I$450677),'Green Validation'!I$450678,FALSE))</f>
        <v>0.22316057791615049</v>
      </c>
      <c r="J162" s="318">
        <f ca="1">+IF(ISERROR(HLOOKUP($B162,INDIRECT("'Monthly Resource Report'!"&amp;'Green Validation'!J$450676&amp;":"&amp;'Green Validation'!J$450677),'Green Validation'!J$450678,FALSE)),0,HLOOKUP($B162,INDIRECT("'Monthly Resource Report'!"&amp;'Green Validation'!J$450676&amp;":"&amp;'Green Validation'!J$450677),'Green Validation'!J$450678,FALSE))</f>
        <v>0.19050663047431229</v>
      </c>
      <c r="L162" s="301">
        <v>46113</v>
      </c>
      <c r="M162" s="294">
        <v>223</v>
      </c>
      <c r="N162" s="297">
        <v>6.9240398168936501</v>
      </c>
      <c r="O162" s="299">
        <v>0.22500000000000001</v>
      </c>
      <c r="P162" s="295">
        <v>0.19</v>
      </c>
      <c r="Q162" s="294">
        <f ca="1">+IF(ISERROR(HLOOKUP($B162,INDIRECT("'Monthly Resource Report'!"&amp;'Green Validation'!Q$450676&amp;":"&amp;'Green Validation'!Q$450677),'Green Validation'!Q$450678,FALSE)),0,HLOOKUP($B162,INDIRECT("'Monthly Resource Report'!"&amp;'Green Validation'!Q$450676&amp;":"&amp;'Green Validation'!Q$450677),'Green Validation'!Q$450678,FALSE))</f>
        <v>223</v>
      </c>
      <c r="R162" s="297">
        <f ca="1">+IF(ISERROR(HLOOKUP($B162,INDIRECT("'Monthly Resource Report'!"&amp;'Green Validation'!R$450676&amp;":"&amp;'Green Validation'!R$450677),'Green Validation'!R$450678,FALSE)),0,HLOOKUP($B162,INDIRECT("'Monthly Resource Report'!"&amp;'Green Validation'!R$450676&amp;":"&amp;'Green Validation'!R$450677),'Green Validation'!R$450678,FALSE))</f>
        <v>6.9239976324231938</v>
      </c>
      <c r="S162" s="317">
        <f ca="1">+IF(ISERROR(HLOOKUP($B162,INDIRECT("'Monthly Resource Report'!"&amp;'Green Validation'!S$450676&amp;":"&amp;'Green Validation'!S$450677),'Green Validation'!S$450678,FALSE)),0,HLOOKUP($B162,INDIRECT("'Monthly Resource Report'!"&amp;'Green Validation'!S$450676&amp;":"&amp;'Green Validation'!S$450677),'Green Validation'!S$450678,FALSE))</f>
        <v>0.2233853562493085</v>
      </c>
      <c r="T162" s="318">
        <f ca="1">+IF(ISERROR(HLOOKUP($B162,INDIRECT("'Monthly Resource Report'!"&amp;'Green Validation'!T$450676&amp;":"&amp;'Green Validation'!T$450677),'Green Validation'!T$450678,FALSE)),0,HLOOKUP($B162,INDIRECT("'Monthly Resource Report'!"&amp;'Green Validation'!T$450676&amp;":"&amp;'Green Validation'!T$450677),'Green Validation'!T$450678,FALSE))</f>
        <v>0.19018962789274724</v>
      </c>
    </row>
    <row r="163" spans="2:20" s="29" customFormat="1">
      <c r="B163" s="301">
        <v>46143</v>
      </c>
      <c r="C163" s="294">
        <v>231</v>
      </c>
      <c r="D163" s="297">
        <v>6.9240398168936501</v>
      </c>
      <c r="E163" s="299">
        <v>0.21</v>
      </c>
      <c r="F163" s="295">
        <v>0.19</v>
      </c>
      <c r="G163" s="294">
        <f ca="1">+IF(ISERROR(HLOOKUP($B163,INDIRECT("'Monthly Resource Report'!"&amp;'Green Validation'!G$450676&amp;":"&amp;'Green Validation'!G$450677),'Green Validation'!G$450678,FALSE)),0,HLOOKUP($B163,INDIRECT("'Monthly Resource Report'!"&amp;'Green Validation'!G$450676&amp;":"&amp;'Green Validation'!G$450677),'Green Validation'!G$450678,FALSE))</f>
        <v>231</v>
      </c>
      <c r="H163" s="297">
        <f ca="1">+IF(ISERROR(HLOOKUP($B163,INDIRECT("'Monthly Resource Report'!"&amp;'Green Validation'!H$450676&amp;":"&amp;'Green Validation'!H$450677),'Green Validation'!H$450678,FALSE)),0,HLOOKUP($B163,INDIRECT("'Monthly Resource Report'!"&amp;'Green Validation'!H$450676&amp;":"&amp;'Green Validation'!H$450677),'Green Validation'!H$450678,FALSE))</f>
        <v>6.9239923363575313</v>
      </c>
      <c r="I163" s="317">
        <f ca="1">+IF(ISERROR(HLOOKUP($B163,INDIRECT("'Monthly Resource Report'!"&amp;'Green Validation'!I$450676&amp;":"&amp;'Green Validation'!I$450677),'Green Validation'!I$450678,FALSE)),0,HLOOKUP($B163,INDIRECT("'Monthly Resource Report'!"&amp;'Green Validation'!I$450676&amp;":"&amp;'Green Validation'!I$450677),'Green Validation'!I$450678,FALSE))</f>
        <v>0.208221592337301</v>
      </c>
      <c r="J163" s="318">
        <f ca="1">+IF(ISERROR(HLOOKUP($B163,INDIRECT("'Monthly Resource Report'!"&amp;'Green Validation'!J$450676&amp;":"&amp;'Green Validation'!J$450677),'Green Validation'!J$450678,FALSE)),0,HLOOKUP($B163,INDIRECT("'Monthly Resource Report'!"&amp;'Green Validation'!J$450676&amp;":"&amp;'Green Validation'!J$450677),'Green Validation'!J$450678,FALSE))</f>
        <v>0.19036749613180295</v>
      </c>
      <c r="L163" s="301">
        <v>46143</v>
      </c>
      <c r="M163" s="294">
        <v>223</v>
      </c>
      <c r="N163" s="297">
        <v>6.9240398168936501</v>
      </c>
      <c r="O163" s="299">
        <v>0.21</v>
      </c>
      <c r="P163" s="295">
        <v>0.19</v>
      </c>
      <c r="Q163" s="294">
        <f ca="1">+IF(ISERROR(HLOOKUP($B163,INDIRECT("'Monthly Resource Report'!"&amp;'Green Validation'!Q$450676&amp;":"&amp;'Green Validation'!Q$450677),'Green Validation'!Q$450678,FALSE)),0,HLOOKUP($B163,INDIRECT("'Monthly Resource Report'!"&amp;'Green Validation'!Q$450676&amp;":"&amp;'Green Validation'!Q$450677),'Green Validation'!Q$450678,FALSE))</f>
        <v>223</v>
      </c>
      <c r="R163" s="297">
        <f ca="1">+IF(ISERROR(HLOOKUP($B163,INDIRECT("'Monthly Resource Report'!"&amp;'Green Validation'!R$450676&amp;":"&amp;'Green Validation'!R$450677),'Green Validation'!R$450678,FALSE)),0,HLOOKUP($B163,INDIRECT("'Monthly Resource Report'!"&amp;'Green Validation'!R$450676&amp;":"&amp;'Green Validation'!R$450677),'Green Validation'!R$450678,FALSE))</f>
        <v>6.9239973719864656</v>
      </c>
      <c r="S163" s="317">
        <f ca="1">+IF(ISERROR(HLOOKUP($B163,INDIRECT("'Monthly Resource Report'!"&amp;'Green Validation'!S$450676&amp;":"&amp;'Green Validation'!S$450677),'Green Validation'!S$450678,FALSE)),0,HLOOKUP($B163,INDIRECT("'Monthly Resource Report'!"&amp;'Green Validation'!S$450676&amp;":"&amp;'Green Validation'!S$450677),'Green Validation'!S$450678,FALSE))</f>
        <v>0.20842493065912268</v>
      </c>
      <c r="T163" s="318">
        <f ca="1">+IF(ISERROR(HLOOKUP($B163,INDIRECT("'Monthly Resource Report'!"&amp;'Green Validation'!T$450676&amp;":"&amp;'Green Validation'!T$450677),'Green Validation'!T$450678,FALSE)),0,HLOOKUP($B163,INDIRECT("'Monthly Resource Report'!"&amp;'Green Validation'!T$450676&amp;":"&amp;'Green Validation'!T$450677),'Green Validation'!T$450678,FALSE))</f>
        <v>0.1902664664743883</v>
      </c>
    </row>
    <row r="164" spans="2:20" s="29" customFormat="1">
      <c r="B164" s="301">
        <v>46174</v>
      </c>
      <c r="C164" s="294">
        <v>231</v>
      </c>
      <c r="D164" s="297">
        <v>6.9240398168936501</v>
      </c>
      <c r="E164" s="299">
        <v>0.21</v>
      </c>
      <c r="F164" s="295">
        <v>0.19</v>
      </c>
      <c r="G164" s="294">
        <f ca="1">+IF(ISERROR(HLOOKUP($B164,INDIRECT("'Monthly Resource Report'!"&amp;'Green Validation'!G$450676&amp;":"&amp;'Green Validation'!G$450677),'Green Validation'!G$450678,FALSE)),0,HLOOKUP($B164,INDIRECT("'Monthly Resource Report'!"&amp;'Green Validation'!G$450676&amp;":"&amp;'Green Validation'!G$450677),'Green Validation'!G$450678,FALSE))</f>
        <v>231</v>
      </c>
      <c r="H164" s="297">
        <f ca="1">+IF(ISERROR(HLOOKUP($B164,INDIRECT("'Monthly Resource Report'!"&amp;'Green Validation'!H$450676&amp;":"&amp;'Green Validation'!H$450677),'Green Validation'!H$450678,FALSE)),0,HLOOKUP($B164,INDIRECT("'Monthly Resource Report'!"&amp;'Green Validation'!H$450676&amp;":"&amp;'Green Validation'!H$450677),'Green Validation'!H$450678,FALSE))</f>
        <v>6.9239912923397098</v>
      </c>
      <c r="I164" s="317">
        <f ca="1">+IF(ISERROR(HLOOKUP($B164,INDIRECT("'Monthly Resource Report'!"&amp;'Green Validation'!I$450676&amp;":"&amp;'Green Validation'!I$450677),'Green Validation'!I$450678,FALSE)),0,HLOOKUP($B164,INDIRECT("'Monthly Resource Report'!"&amp;'Green Validation'!I$450676&amp;":"&amp;'Green Validation'!I$450677),'Green Validation'!I$450678,FALSE))</f>
        <v>0.20834871072601069</v>
      </c>
      <c r="J164" s="318">
        <f ca="1">+IF(ISERROR(HLOOKUP($B164,INDIRECT("'Monthly Resource Report'!"&amp;'Green Validation'!J$450676&amp;":"&amp;'Green Validation'!J$450677),'Green Validation'!J$450678,FALSE)),0,HLOOKUP($B164,INDIRECT("'Monthly Resource Report'!"&amp;'Green Validation'!J$450676&amp;":"&amp;'Green Validation'!J$450677),'Green Validation'!J$450678,FALSE))</f>
        <v>0.19037507483236396</v>
      </c>
      <c r="L164" s="301">
        <v>46174</v>
      </c>
      <c r="M164" s="294">
        <v>223</v>
      </c>
      <c r="N164" s="297">
        <v>6.9240398168936501</v>
      </c>
      <c r="O164" s="299">
        <v>0.21</v>
      </c>
      <c r="P164" s="295">
        <v>0.19</v>
      </c>
      <c r="Q164" s="294">
        <f ca="1">+IF(ISERROR(HLOOKUP($B164,INDIRECT("'Monthly Resource Report'!"&amp;'Green Validation'!Q$450676&amp;":"&amp;'Green Validation'!Q$450677),'Green Validation'!Q$450678,FALSE)),0,HLOOKUP($B164,INDIRECT("'Monthly Resource Report'!"&amp;'Green Validation'!Q$450676&amp;":"&amp;'Green Validation'!Q$450677),'Green Validation'!Q$450678,FALSE))</f>
        <v>223</v>
      </c>
      <c r="R164" s="297">
        <f ca="1">+IF(ISERROR(HLOOKUP($B164,INDIRECT("'Monthly Resource Report'!"&amp;'Green Validation'!R$450676&amp;":"&amp;'Green Validation'!R$450677),'Green Validation'!R$450678,FALSE)),0,HLOOKUP($B164,INDIRECT("'Monthly Resource Report'!"&amp;'Green Validation'!R$450676&amp;":"&amp;'Green Validation'!R$450677),'Green Validation'!R$450678,FALSE))</f>
        <v>6.923997797970185</v>
      </c>
      <c r="S164" s="317">
        <f ca="1">+IF(ISERROR(HLOOKUP($B164,INDIRECT("'Monthly Resource Report'!"&amp;'Green Validation'!S$450676&amp;":"&amp;'Green Validation'!S$450677),'Green Validation'!S$450678,FALSE)),0,HLOOKUP($B164,INDIRECT("'Monthly Resource Report'!"&amp;'Green Validation'!S$450676&amp;":"&amp;'Green Validation'!S$450677),'Green Validation'!S$450678,FALSE))</f>
        <v>0.20853789875316961</v>
      </c>
      <c r="T164" s="318">
        <f ca="1">+IF(ISERROR(HLOOKUP($B164,INDIRECT("'Monthly Resource Report'!"&amp;'Green Validation'!T$450676&amp;":"&amp;'Green Validation'!T$450677),'Green Validation'!T$450678,FALSE)),0,HLOOKUP($B164,INDIRECT("'Monthly Resource Report'!"&amp;'Green Validation'!T$450676&amp;":"&amp;'Green Validation'!T$450677),'Green Validation'!T$450678,FALSE))</f>
        <v>0.19018987458454517</v>
      </c>
    </row>
    <row r="165" spans="2:20" s="29" customFormat="1">
      <c r="B165" s="301">
        <v>46204</v>
      </c>
      <c r="C165" s="294">
        <v>231</v>
      </c>
      <c r="D165" s="297">
        <v>6.9240398168936501</v>
      </c>
      <c r="E165" s="299">
        <v>0.21</v>
      </c>
      <c r="F165" s="295">
        <v>0.19</v>
      </c>
      <c r="G165" s="294">
        <f ca="1">+IF(ISERROR(HLOOKUP($B165,INDIRECT("'Monthly Resource Report'!"&amp;'Green Validation'!G$450676&amp;":"&amp;'Green Validation'!G$450677),'Green Validation'!G$450678,FALSE)),0,HLOOKUP($B165,INDIRECT("'Monthly Resource Report'!"&amp;'Green Validation'!G$450676&amp;":"&amp;'Green Validation'!G$450677),'Green Validation'!G$450678,FALSE))</f>
        <v>231</v>
      </c>
      <c r="H165" s="297">
        <f ca="1">+IF(ISERROR(HLOOKUP($B165,INDIRECT("'Monthly Resource Report'!"&amp;'Green Validation'!H$450676&amp;":"&amp;'Green Validation'!H$450677),'Green Validation'!H$450678,FALSE)),0,HLOOKUP($B165,INDIRECT("'Monthly Resource Report'!"&amp;'Green Validation'!H$450676&amp;":"&amp;'Green Validation'!H$450677),'Green Validation'!H$450678,FALSE))</f>
        <v>6.923991542317073</v>
      </c>
      <c r="I165" s="317">
        <f ca="1">+IF(ISERROR(HLOOKUP($B165,INDIRECT("'Monthly Resource Report'!"&amp;'Green Validation'!I$450676&amp;":"&amp;'Green Validation'!I$450677),'Green Validation'!I$450678,FALSE)),0,HLOOKUP($B165,INDIRECT("'Monthly Resource Report'!"&amp;'Green Validation'!I$450676&amp;":"&amp;'Green Validation'!I$450677),'Green Validation'!I$450678,FALSE))</f>
        <v>0.20889676396530821</v>
      </c>
      <c r="J165" s="318">
        <f ca="1">+IF(ISERROR(HLOOKUP($B165,INDIRECT("'Monthly Resource Report'!"&amp;'Green Validation'!J$450676&amp;":"&amp;'Green Validation'!J$450677),'Green Validation'!J$450678,FALSE)),0,HLOOKUP($B165,INDIRECT("'Monthly Resource Report'!"&amp;'Green Validation'!J$450676&amp;":"&amp;'Green Validation'!J$450677),'Green Validation'!J$450678,FALSE))</f>
        <v>0.19023942946851846</v>
      </c>
      <c r="L165" s="301">
        <v>46204</v>
      </c>
      <c r="M165" s="294">
        <v>223</v>
      </c>
      <c r="N165" s="297">
        <v>6.9240398168936501</v>
      </c>
      <c r="O165" s="299">
        <v>0.21</v>
      </c>
      <c r="P165" s="295">
        <v>0.19</v>
      </c>
      <c r="Q165" s="294">
        <f ca="1">+IF(ISERROR(HLOOKUP($B165,INDIRECT("'Monthly Resource Report'!"&amp;'Green Validation'!Q$450676&amp;":"&amp;'Green Validation'!Q$450677),'Green Validation'!Q$450678,FALSE)),0,HLOOKUP($B165,INDIRECT("'Monthly Resource Report'!"&amp;'Green Validation'!Q$450676&amp;":"&amp;'Green Validation'!Q$450677),'Green Validation'!Q$450678,FALSE))</f>
        <v>223</v>
      </c>
      <c r="R165" s="297">
        <f ca="1">+IF(ISERROR(HLOOKUP($B165,INDIRECT("'Monthly Resource Report'!"&amp;'Green Validation'!R$450676&amp;":"&amp;'Green Validation'!R$450677),'Green Validation'!R$450678,FALSE)),0,HLOOKUP($B165,INDIRECT("'Monthly Resource Report'!"&amp;'Green Validation'!R$450676&amp;":"&amp;'Green Validation'!R$450677),'Green Validation'!R$450678,FALSE))</f>
        <v>6.9239948630136983</v>
      </c>
      <c r="S165" s="317">
        <f ca="1">+IF(ISERROR(HLOOKUP($B165,INDIRECT("'Monthly Resource Report'!"&amp;'Green Validation'!S$450676&amp;":"&amp;'Green Validation'!S$450677),'Green Validation'!S$450678,FALSE)),0,HLOOKUP($B165,INDIRECT("'Monthly Resource Report'!"&amp;'Green Validation'!S$450676&amp;":"&amp;'Green Validation'!S$450677),'Green Validation'!S$450678,FALSE))</f>
        <v>0.20905773947922354</v>
      </c>
      <c r="T165" s="318">
        <f ca="1">+IF(ISERROR(HLOOKUP($B165,INDIRECT("'Monthly Resource Report'!"&amp;'Green Validation'!T$450676&amp;":"&amp;'Green Validation'!T$450677),'Green Validation'!T$450678,FALSE)),0,HLOOKUP($B165,INDIRECT("'Monthly Resource Report'!"&amp;'Green Validation'!T$450676&amp;":"&amp;'Green Validation'!T$450677),'Green Validation'!T$450678,FALSE))</f>
        <v>0.19026496612157698</v>
      </c>
    </row>
    <row r="166" spans="2:20" s="29" customFormat="1">
      <c r="B166" s="301">
        <v>46235</v>
      </c>
      <c r="C166" s="294">
        <v>231</v>
      </c>
      <c r="D166" s="297">
        <v>6.9240398168936501</v>
      </c>
      <c r="E166" s="299">
        <v>0.21</v>
      </c>
      <c r="F166" s="295">
        <v>0.19</v>
      </c>
      <c r="G166" s="294">
        <f ca="1">+IF(ISERROR(HLOOKUP($B166,INDIRECT("'Monthly Resource Report'!"&amp;'Green Validation'!G$450676&amp;":"&amp;'Green Validation'!G$450677),'Green Validation'!G$450678,FALSE)),0,HLOOKUP($B166,INDIRECT("'Monthly Resource Report'!"&amp;'Green Validation'!G$450676&amp;":"&amp;'Green Validation'!G$450677),'Green Validation'!G$450678,FALSE))</f>
        <v>231</v>
      </c>
      <c r="H166" s="297">
        <f ca="1">+IF(ISERROR(HLOOKUP($B166,INDIRECT("'Monthly Resource Report'!"&amp;'Green Validation'!H$450676&amp;":"&amp;'Green Validation'!H$450677),'Green Validation'!H$450678,FALSE)),0,HLOOKUP($B166,INDIRECT("'Monthly Resource Report'!"&amp;'Green Validation'!H$450676&amp;":"&amp;'Green Validation'!H$450677),'Green Validation'!H$450678,FALSE))</f>
        <v>6.9239901677563225</v>
      </c>
      <c r="I166" s="317">
        <f ca="1">+IF(ISERROR(HLOOKUP($B166,INDIRECT("'Monthly Resource Report'!"&amp;'Green Validation'!I$450676&amp;":"&amp;'Green Validation'!I$450677),'Green Validation'!I$450678,FALSE)),0,HLOOKUP($B166,INDIRECT("'Monthly Resource Report'!"&amp;'Green Validation'!I$450676&amp;":"&amp;'Green Validation'!I$450677),'Green Validation'!I$450678,FALSE))</f>
        <v>0.20900598261759745</v>
      </c>
      <c r="J166" s="318">
        <f ca="1">+IF(ISERROR(HLOOKUP($B166,INDIRECT("'Monthly Resource Report'!"&amp;'Green Validation'!J$450676&amp;":"&amp;'Green Validation'!J$450677),'Green Validation'!J$450678,FALSE)),0,HLOOKUP($B166,INDIRECT("'Monthly Resource Report'!"&amp;'Green Validation'!J$450676&amp;":"&amp;'Green Validation'!J$450677),'Green Validation'!J$450678,FALSE))</f>
        <v>0.19023994815229364</v>
      </c>
      <c r="L166" s="301">
        <v>46235</v>
      </c>
      <c r="M166" s="294">
        <v>223</v>
      </c>
      <c r="N166" s="297">
        <v>6.9240398168936501</v>
      </c>
      <c r="O166" s="299">
        <v>0.21</v>
      </c>
      <c r="P166" s="295">
        <v>0.19</v>
      </c>
      <c r="Q166" s="294">
        <f ca="1">+IF(ISERROR(HLOOKUP($B166,INDIRECT("'Monthly Resource Report'!"&amp;'Green Validation'!Q$450676&amp;":"&amp;'Green Validation'!Q$450677),'Green Validation'!Q$450678,FALSE)),0,HLOOKUP($B166,INDIRECT("'Monthly Resource Report'!"&amp;'Green Validation'!Q$450676&amp;":"&amp;'Green Validation'!Q$450677),'Green Validation'!Q$450678,FALSE))</f>
        <v>223</v>
      </c>
      <c r="R166" s="297">
        <f ca="1">+IF(ISERROR(HLOOKUP($B166,INDIRECT("'Monthly Resource Report'!"&amp;'Green Validation'!R$450676&amp;":"&amp;'Green Validation'!R$450677),'Green Validation'!R$450678,FALSE)),0,HLOOKUP($B166,INDIRECT("'Monthly Resource Report'!"&amp;'Green Validation'!R$450676&amp;":"&amp;'Green Validation'!R$450677),'Green Validation'!R$450678,FALSE))</f>
        <v>6.9239933776574771</v>
      </c>
      <c r="S166" s="317">
        <f ca="1">+IF(ISERROR(HLOOKUP($B166,INDIRECT("'Monthly Resource Report'!"&amp;'Green Validation'!S$450676&amp;":"&amp;'Green Validation'!S$450677),'Green Validation'!S$450678,FALSE)),0,HLOOKUP($B166,INDIRECT("'Monthly Resource Report'!"&amp;'Green Validation'!S$450676&amp;":"&amp;'Green Validation'!S$450677),'Green Validation'!S$450678,FALSE))</f>
        <v>0.20911617234440041</v>
      </c>
      <c r="T166" s="318">
        <f ca="1">+IF(ISERROR(HLOOKUP($B166,INDIRECT("'Monthly Resource Report'!"&amp;'Green Validation'!T$450676&amp;":"&amp;'Green Validation'!T$450677),'Green Validation'!T$450678,FALSE)),0,HLOOKUP($B166,INDIRECT("'Monthly Resource Report'!"&amp;'Green Validation'!T$450676&amp;":"&amp;'Green Validation'!T$450677),'Green Validation'!T$450678,FALSE))</f>
        <v>0.19035206833818016</v>
      </c>
    </row>
    <row r="167" spans="2:20" s="29" customFormat="1">
      <c r="B167" s="301">
        <v>46266</v>
      </c>
      <c r="C167" s="294">
        <v>231</v>
      </c>
      <c r="D167" s="297">
        <v>6.9240398168936501</v>
      </c>
      <c r="E167" s="299">
        <v>0.21</v>
      </c>
      <c r="F167" s="295">
        <v>0.19</v>
      </c>
      <c r="G167" s="294">
        <f ca="1">+IF(ISERROR(HLOOKUP($B167,INDIRECT("'Monthly Resource Report'!"&amp;'Green Validation'!G$450676&amp;":"&amp;'Green Validation'!G$450677),'Green Validation'!G$450678,FALSE)),0,HLOOKUP($B167,INDIRECT("'Monthly Resource Report'!"&amp;'Green Validation'!G$450676&amp;":"&amp;'Green Validation'!G$450677),'Green Validation'!G$450678,FALSE))</f>
        <v>231</v>
      </c>
      <c r="H167" s="297">
        <f ca="1">+IF(ISERROR(HLOOKUP($B167,INDIRECT("'Monthly Resource Report'!"&amp;'Green Validation'!H$450676&amp;":"&amp;'Green Validation'!H$450677),'Green Validation'!H$450678,FALSE)),0,HLOOKUP($B167,INDIRECT("'Monthly Resource Report'!"&amp;'Green Validation'!H$450676&amp;":"&amp;'Green Validation'!H$450677),'Green Validation'!H$450678,FALSE))</f>
        <v>6.9239926151761519</v>
      </c>
      <c r="I167" s="317">
        <f ca="1">+IF(ISERROR(HLOOKUP($B167,INDIRECT("'Monthly Resource Report'!"&amp;'Green Validation'!I$450676&amp;":"&amp;'Green Validation'!I$450677),'Green Validation'!I$450678,FALSE)),0,HLOOKUP($B167,INDIRECT("'Monthly Resource Report'!"&amp;'Green Validation'!I$450676&amp;":"&amp;'Green Validation'!I$450677),'Green Validation'!I$450678,FALSE))</f>
        <v>0.2083059827747214</v>
      </c>
      <c r="J167" s="318">
        <f ca="1">+IF(ISERROR(HLOOKUP($B167,INDIRECT("'Monthly Resource Report'!"&amp;'Green Validation'!J$450676&amp;":"&amp;'Green Validation'!J$450677),'Green Validation'!J$450678,FALSE)),0,HLOOKUP($B167,INDIRECT("'Monthly Resource Report'!"&amp;'Green Validation'!J$450676&amp;":"&amp;'Green Validation'!J$450677),'Green Validation'!J$450678,FALSE))</f>
        <v>0.19024842151153429</v>
      </c>
      <c r="L167" s="301">
        <v>46266</v>
      </c>
      <c r="M167" s="294">
        <v>223</v>
      </c>
      <c r="N167" s="297">
        <v>6.9240398168936501</v>
      </c>
      <c r="O167" s="299">
        <v>0.21</v>
      </c>
      <c r="P167" s="295">
        <v>0.19</v>
      </c>
      <c r="Q167" s="294">
        <f ca="1">+IF(ISERROR(HLOOKUP($B167,INDIRECT("'Monthly Resource Report'!"&amp;'Green Validation'!Q$450676&amp;":"&amp;'Green Validation'!Q$450677),'Green Validation'!Q$450678,FALSE)),0,HLOOKUP($B167,INDIRECT("'Monthly Resource Report'!"&amp;'Green Validation'!Q$450676&amp;":"&amp;'Green Validation'!Q$450677),'Green Validation'!Q$450678,FALSE))</f>
        <v>223</v>
      </c>
      <c r="R167" s="297">
        <f ca="1">+IF(ISERROR(HLOOKUP($B167,INDIRECT("'Monthly Resource Report'!"&amp;'Green Validation'!R$450676&amp;":"&amp;'Green Validation'!R$450677),'Green Validation'!R$450678,FALSE)),0,HLOOKUP($B167,INDIRECT("'Monthly Resource Report'!"&amp;'Green Validation'!R$450676&amp;":"&amp;'Green Validation'!R$450677),'Green Validation'!R$450678,FALSE))</f>
        <v>6.9239975811638379</v>
      </c>
      <c r="S167" s="317">
        <f ca="1">+IF(ISERROR(HLOOKUP($B167,INDIRECT("'Monthly Resource Report'!"&amp;'Green Validation'!S$450676&amp;":"&amp;'Green Validation'!S$450677),'Green Validation'!S$450678,FALSE)),0,HLOOKUP($B167,INDIRECT("'Monthly Resource Report'!"&amp;'Green Validation'!S$450676&amp;":"&amp;'Green Validation'!S$450677),'Green Validation'!S$450678,FALSE))</f>
        <v>0.20853951997895914</v>
      </c>
      <c r="T167" s="318">
        <f ca="1">+IF(ISERROR(HLOOKUP($B167,INDIRECT("'Monthly Resource Report'!"&amp;'Green Validation'!T$450676&amp;":"&amp;'Green Validation'!T$450677),'Green Validation'!T$450678,FALSE)),0,HLOOKUP($B167,INDIRECT("'Monthly Resource Report'!"&amp;'Green Validation'!T$450676&amp;":"&amp;'Green Validation'!T$450677),'Green Validation'!T$450678,FALSE))</f>
        <v>0.19018552969647362</v>
      </c>
    </row>
    <row r="168" spans="2:20" s="29" customFormat="1">
      <c r="B168" s="301">
        <v>46296</v>
      </c>
      <c r="C168" s="294">
        <v>231</v>
      </c>
      <c r="D168" s="297">
        <v>6.9240398168936501</v>
      </c>
      <c r="E168" s="299">
        <v>0.22500000000000001</v>
      </c>
      <c r="F168" s="295">
        <v>0.19</v>
      </c>
      <c r="G168" s="294">
        <f ca="1">+IF(ISERROR(HLOOKUP($B168,INDIRECT("'Monthly Resource Report'!"&amp;'Green Validation'!G$450676&amp;":"&amp;'Green Validation'!G$450677),'Green Validation'!G$450678,FALSE)),0,HLOOKUP($B168,INDIRECT("'Monthly Resource Report'!"&amp;'Green Validation'!G$450676&amp;":"&amp;'Green Validation'!G$450677),'Green Validation'!G$450678,FALSE))</f>
        <v>231</v>
      </c>
      <c r="H168" s="297">
        <f ca="1">+IF(ISERROR(HLOOKUP($B168,INDIRECT("'Monthly Resource Report'!"&amp;'Green Validation'!H$450676&amp;":"&amp;'Green Validation'!H$450677),'Green Validation'!H$450678,FALSE)),0,HLOOKUP($B168,INDIRECT("'Monthly Resource Report'!"&amp;'Green Validation'!H$450676&amp;":"&amp;'Green Validation'!H$450677),'Green Validation'!H$450678,FALSE))</f>
        <v>6.9239926978321282</v>
      </c>
      <c r="I168" s="317">
        <f ca="1">+IF(ISERROR(HLOOKUP($B168,INDIRECT("'Monthly Resource Report'!"&amp;'Green Validation'!I$450676&amp;":"&amp;'Green Validation'!I$450677),'Green Validation'!I$450678,FALSE)),0,HLOOKUP($B168,INDIRECT("'Monthly Resource Report'!"&amp;'Green Validation'!I$450676&amp;":"&amp;'Green Validation'!I$450677),'Green Validation'!I$450678,FALSE))</f>
        <v>0.22342198886798542</v>
      </c>
      <c r="J168" s="318">
        <f ca="1">+IF(ISERROR(HLOOKUP($B168,INDIRECT("'Monthly Resource Report'!"&amp;'Green Validation'!J$450676&amp;":"&amp;'Green Validation'!J$450677),'Green Validation'!J$450678,FALSE)),0,HLOOKUP($B168,INDIRECT("'Monthly Resource Report'!"&amp;'Green Validation'!J$450676&amp;":"&amp;'Green Validation'!J$450677),'Green Validation'!J$450678,FALSE))</f>
        <v>0.19036301327513178</v>
      </c>
      <c r="L168" s="301">
        <v>46296</v>
      </c>
      <c r="M168" s="294">
        <v>223</v>
      </c>
      <c r="N168" s="297">
        <v>6.9240398168936501</v>
      </c>
      <c r="O168" s="299">
        <v>0.22500000000000001</v>
      </c>
      <c r="P168" s="295">
        <v>0.19</v>
      </c>
      <c r="Q168" s="294">
        <f ca="1">+IF(ISERROR(HLOOKUP($B168,INDIRECT("'Monthly Resource Report'!"&amp;'Green Validation'!Q$450676&amp;":"&amp;'Green Validation'!Q$450677),'Green Validation'!Q$450678,FALSE)),0,HLOOKUP($B168,INDIRECT("'Monthly Resource Report'!"&amp;'Green Validation'!Q$450676&amp;":"&amp;'Green Validation'!Q$450677),'Green Validation'!Q$450678,FALSE))</f>
        <v>223</v>
      </c>
      <c r="R168" s="297">
        <f ca="1">+IF(ISERROR(HLOOKUP($B168,INDIRECT("'Monthly Resource Report'!"&amp;'Green Validation'!R$450676&amp;":"&amp;'Green Validation'!R$450677),'Green Validation'!R$450678,FALSE)),0,HLOOKUP($B168,INDIRECT("'Monthly Resource Report'!"&amp;'Green Validation'!R$450676&amp;":"&amp;'Green Validation'!R$450677),'Green Validation'!R$450678,FALSE))</f>
        <v>6.9239964234813245</v>
      </c>
      <c r="S168" s="317">
        <f ca="1">+IF(ISERROR(HLOOKUP($B168,INDIRECT("'Monthly Resource Report'!"&amp;'Green Validation'!S$450676&amp;":"&amp;'Green Validation'!S$450677),'Green Validation'!S$450678,FALSE)),0,HLOOKUP($B168,INDIRECT("'Monthly Resource Report'!"&amp;'Green Validation'!S$450676&amp;":"&amp;'Green Validation'!S$450677),'Green Validation'!S$450678,FALSE))</f>
        <v>0.22364167035433005</v>
      </c>
      <c r="T168" s="318">
        <f ca="1">+IF(ISERROR(HLOOKUP($B168,INDIRECT("'Monthly Resource Report'!"&amp;'Green Validation'!T$450676&amp;":"&amp;'Green Validation'!T$450677),'Green Validation'!T$450678,FALSE)),0,HLOOKUP($B168,INDIRECT("'Monthly Resource Report'!"&amp;'Green Validation'!T$450676&amp;":"&amp;'Green Validation'!T$450677),'Green Validation'!T$450678,FALSE))</f>
        <v>0.19017461388350854</v>
      </c>
    </row>
    <row r="169" spans="2:20" s="29" customFormat="1">
      <c r="B169" s="301">
        <v>46327</v>
      </c>
      <c r="C169" s="294">
        <v>231</v>
      </c>
      <c r="D169" s="297">
        <v>6.9240398168936501</v>
      </c>
      <c r="E169" s="299">
        <v>0.22500000000000001</v>
      </c>
      <c r="F169" s="295">
        <v>0.19</v>
      </c>
      <c r="G169" s="294">
        <f ca="1">+IF(ISERROR(HLOOKUP($B169,INDIRECT("'Monthly Resource Report'!"&amp;'Green Validation'!G$450676&amp;":"&amp;'Green Validation'!G$450677),'Green Validation'!G$450678,FALSE)),0,HLOOKUP($B169,INDIRECT("'Monthly Resource Report'!"&amp;'Green Validation'!G$450676&amp;":"&amp;'Green Validation'!G$450677),'Green Validation'!G$450678,FALSE))</f>
        <v>231</v>
      </c>
      <c r="H169" s="297">
        <f ca="1">+IF(ISERROR(HLOOKUP($B169,INDIRECT("'Monthly Resource Report'!"&amp;'Green Validation'!H$450676&amp;":"&amp;'Green Validation'!H$450677),'Green Validation'!H$450678,FALSE)),0,HLOOKUP($B169,INDIRECT("'Monthly Resource Report'!"&amp;'Green Validation'!H$450676&amp;":"&amp;'Green Validation'!H$450677),'Green Validation'!H$450678,FALSE))</f>
        <v>6.9239899395908537</v>
      </c>
      <c r="I169" s="317">
        <f ca="1">+IF(ISERROR(HLOOKUP($B169,INDIRECT("'Monthly Resource Report'!"&amp;'Green Validation'!I$450676&amp;":"&amp;'Green Validation'!I$450677),'Green Validation'!I$450678,FALSE)),0,HLOOKUP($B169,INDIRECT("'Monthly Resource Report'!"&amp;'Green Validation'!I$450676&amp;":"&amp;'Green Validation'!I$450677),'Green Validation'!I$450678,FALSE))</f>
        <v>0.22383963028729248</v>
      </c>
      <c r="J169" s="318">
        <f ca="1">+IF(ISERROR(HLOOKUP($B169,INDIRECT("'Monthly Resource Report'!"&amp;'Green Validation'!J$450676&amp;":"&amp;'Green Validation'!J$450677),'Green Validation'!J$450678,FALSE)),0,HLOOKUP($B169,INDIRECT("'Monthly Resource Report'!"&amp;'Green Validation'!J$450676&amp;":"&amp;'Green Validation'!J$450677),'Green Validation'!J$450678,FALSE))</f>
        <v>0.19024252887933213</v>
      </c>
      <c r="L169" s="301">
        <v>46327</v>
      </c>
      <c r="M169" s="294">
        <v>223</v>
      </c>
      <c r="N169" s="297">
        <v>6.9240398168936501</v>
      </c>
      <c r="O169" s="299">
        <v>0.22500000000000001</v>
      </c>
      <c r="P169" s="295">
        <v>0.19</v>
      </c>
      <c r="Q169" s="294">
        <f ca="1">+IF(ISERROR(HLOOKUP($B169,INDIRECT("'Monthly Resource Report'!"&amp;'Green Validation'!Q$450676&amp;":"&amp;'Green Validation'!Q$450677),'Green Validation'!Q$450678,FALSE)),0,HLOOKUP($B169,INDIRECT("'Monthly Resource Report'!"&amp;'Green Validation'!Q$450676&amp;":"&amp;'Green Validation'!Q$450677),'Green Validation'!Q$450678,FALSE))</f>
        <v>223</v>
      </c>
      <c r="R169" s="297">
        <f ca="1">+IF(ISERROR(HLOOKUP($B169,INDIRECT("'Monthly Resource Report'!"&amp;'Green Validation'!R$450676&amp;":"&amp;'Green Validation'!R$450677),'Green Validation'!R$450678,FALSE)),0,HLOOKUP($B169,INDIRECT("'Monthly Resource Report'!"&amp;'Green Validation'!R$450676&amp;":"&amp;'Green Validation'!R$450677),'Green Validation'!R$450678,FALSE))</f>
        <v>6.9239939128998316</v>
      </c>
      <c r="S169" s="317">
        <f ca="1">+IF(ISERROR(HLOOKUP($B169,INDIRECT("'Monthly Resource Report'!"&amp;'Green Validation'!S$450676&amp;":"&amp;'Green Validation'!S$450677),'Green Validation'!S$450678,FALSE)),0,HLOOKUP($B169,INDIRECT("'Monthly Resource Report'!"&amp;'Green Validation'!S$450676&amp;":"&amp;'Green Validation'!S$450677),'Green Validation'!S$450678,FALSE))</f>
        <v>0.22399580585973375</v>
      </c>
      <c r="T169" s="318">
        <f ca="1">+IF(ISERROR(HLOOKUP($B169,INDIRECT("'Monthly Resource Report'!"&amp;'Green Validation'!T$450676&amp;":"&amp;'Green Validation'!T$450677),'Green Validation'!T$450678,FALSE)),0,HLOOKUP($B169,INDIRECT("'Monthly Resource Report'!"&amp;'Green Validation'!T$450676&amp;":"&amp;'Green Validation'!T$450677),'Green Validation'!T$450678,FALSE))</f>
        <v>0.19018442046058948</v>
      </c>
    </row>
    <row r="170" spans="2:20" s="29" customFormat="1">
      <c r="B170" s="301">
        <v>46357</v>
      </c>
      <c r="C170" s="294">
        <v>231</v>
      </c>
      <c r="D170" s="297">
        <v>6.9240398168936501</v>
      </c>
      <c r="E170" s="299">
        <v>0.22500000000000001</v>
      </c>
      <c r="F170" s="295">
        <v>0.19</v>
      </c>
      <c r="G170" s="294">
        <f ca="1">+IF(ISERROR(HLOOKUP($B170,INDIRECT("'Monthly Resource Report'!"&amp;'Green Validation'!G$450676&amp;":"&amp;'Green Validation'!G$450677),'Green Validation'!G$450678,FALSE)),0,HLOOKUP($B170,INDIRECT("'Monthly Resource Report'!"&amp;'Green Validation'!G$450676&amp;":"&amp;'Green Validation'!G$450677),'Green Validation'!G$450678,FALSE))</f>
        <v>231</v>
      </c>
      <c r="H170" s="297">
        <f ca="1">+IF(ISERROR(HLOOKUP($B170,INDIRECT("'Monthly Resource Report'!"&amp;'Green Validation'!H$450676&amp;":"&amp;'Green Validation'!H$450677),'Green Validation'!H$450678,FALSE)),0,HLOOKUP($B170,INDIRECT("'Monthly Resource Report'!"&amp;'Green Validation'!H$450676&amp;":"&amp;'Green Validation'!H$450677),'Green Validation'!H$450678,FALSE))</f>
        <v>6.923992383873073</v>
      </c>
      <c r="I170" s="317">
        <f ca="1">+IF(ISERROR(HLOOKUP($B170,INDIRECT("'Monthly Resource Report'!"&amp;'Green Validation'!I$450676&amp;":"&amp;'Green Validation'!I$450677),'Green Validation'!I$450678,FALSE)),0,HLOOKUP($B170,INDIRECT("'Monthly Resource Report'!"&amp;'Green Validation'!I$450676&amp;":"&amp;'Green Validation'!I$450677),'Green Validation'!I$450678,FALSE))</f>
        <v>0.22392268799025755</v>
      </c>
      <c r="J170" s="318">
        <f ca="1">+IF(ISERROR(HLOOKUP($B170,INDIRECT("'Monthly Resource Report'!"&amp;'Green Validation'!J$450676&amp;":"&amp;'Green Validation'!J$450677),'Green Validation'!J$450678,FALSE)),0,HLOOKUP($B170,INDIRECT("'Monthly Resource Report'!"&amp;'Green Validation'!J$450676&amp;":"&amp;'Green Validation'!J$450677),'Green Validation'!J$450678,FALSE))</f>
        <v>0.19036333547775813</v>
      </c>
      <c r="L170" s="301">
        <v>46357</v>
      </c>
      <c r="M170" s="294">
        <v>223</v>
      </c>
      <c r="N170" s="297">
        <v>6.9240398168936501</v>
      </c>
      <c r="O170" s="299">
        <v>0.22500000000000001</v>
      </c>
      <c r="P170" s="295">
        <v>0.19</v>
      </c>
      <c r="Q170" s="294">
        <f ca="1">+IF(ISERROR(HLOOKUP($B170,INDIRECT("'Monthly Resource Report'!"&amp;'Green Validation'!Q$450676&amp;":"&amp;'Green Validation'!Q$450677),'Green Validation'!Q$450678,FALSE)),0,HLOOKUP($B170,INDIRECT("'Monthly Resource Report'!"&amp;'Green Validation'!Q$450676&amp;":"&amp;'Green Validation'!Q$450677),'Green Validation'!Q$450678,FALSE))</f>
        <v>223</v>
      </c>
      <c r="R170" s="297">
        <f ca="1">+IF(ISERROR(HLOOKUP($B170,INDIRECT("'Monthly Resource Report'!"&amp;'Green Validation'!R$450676&amp;":"&amp;'Green Validation'!R$450677),'Green Validation'!R$450678,FALSE)),0,HLOOKUP($B170,INDIRECT("'Monthly Resource Report'!"&amp;'Green Validation'!R$450676&amp;":"&amp;'Green Validation'!R$450677),'Green Validation'!R$450678,FALSE))</f>
        <v>6.9239950822474396</v>
      </c>
      <c r="S170" s="317">
        <f ca="1">+IF(ISERROR(HLOOKUP($B170,INDIRECT("'Monthly Resource Report'!"&amp;'Green Validation'!S$450676&amp;":"&amp;'Green Validation'!S$450677),'Green Validation'!S$450678,FALSE)),0,HLOOKUP($B170,INDIRECT("'Monthly Resource Report'!"&amp;'Green Validation'!S$450676&amp;":"&amp;'Green Validation'!S$450677),'Green Validation'!S$450678,FALSE))</f>
        <v>0.22403613498886646</v>
      </c>
      <c r="T170" s="318">
        <f ca="1">+IF(ISERROR(HLOOKUP($B170,INDIRECT("'Monthly Resource Report'!"&amp;'Green Validation'!T$450676&amp;":"&amp;'Green Validation'!T$450677),'Green Validation'!T$450678,FALSE)),0,HLOOKUP($B170,INDIRECT("'Monthly Resource Report'!"&amp;'Green Validation'!T$450676&amp;":"&amp;'Green Validation'!T$450677),'Green Validation'!T$450678,FALSE))</f>
        <v>0.19017130946633451</v>
      </c>
    </row>
    <row r="171" spans="2:20" s="29" customFormat="1">
      <c r="B171" s="301">
        <v>46388</v>
      </c>
      <c r="C171" s="294">
        <v>231</v>
      </c>
      <c r="D171" s="297">
        <v>7.1186053357483621</v>
      </c>
      <c r="E171" s="299">
        <v>0.22500000000000001</v>
      </c>
      <c r="F171" s="295">
        <v>0.19</v>
      </c>
      <c r="G171" s="294">
        <f ca="1">+IF(ISERROR(HLOOKUP($B171,INDIRECT("'Monthly Resource Report'!"&amp;'Green Validation'!G$450676&amp;":"&amp;'Green Validation'!G$450677),'Green Validation'!G$450678,FALSE)),0,HLOOKUP($B171,INDIRECT("'Monthly Resource Report'!"&amp;'Green Validation'!G$450676&amp;":"&amp;'Green Validation'!G$450677),'Green Validation'!G$450678,FALSE))</f>
        <v>231</v>
      </c>
      <c r="H171" s="297">
        <f ca="1">+IF(ISERROR(HLOOKUP($B171,INDIRECT("'Monthly Resource Report'!"&amp;'Green Validation'!H$450676&amp;":"&amp;'Green Validation'!H$450677),'Green Validation'!H$450678,FALSE)),0,HLOOKUP($B171,INDIRECT("'Monthly Resource Report'!"&amp;'Green Validation'!H$450676&amp;":"&amp;'Green Validation'!H$450677),'Green Validation'!H$450678,FALSE))</f>
        <v>7.1189981788555556</v>
      </c>
      <c r="I171" s="317">
        <f ca="1">+IF(ISERROR(HLOOKUP($B171,INDIRECT("'Monthly Resource Report'!"&amp;'Green Validation'!I$450676&amp;":"&amp;'Green Validation'!I$450677),'Green Validation'!I$450678,FALSE)),0,HLOOKUP($B171,INDIRECT("'Monthly Resource Report'!"&amp;'Green Validation'!I$450676&amp;":"&amp;'Green Validation'!I$450677),'Green Validation'!I$450678,FALSE))</f>
        <v>0.22382843150739795</v>
      </c>
      <c r="J171" s="318">
        <f ca="1">+IF(ISERROR(HLOOKUP($B171,INDIRECT("'Monthly Resource Report'!"&amp;'Green Validation'!J$450676&amp;":"&amp;'Green Validation'!J$450677),'Green Validation'!J$450678,FALSE)),0,HLOOKUP($B171,INDIRECT("'Monthly Resource Report'!"&amp;'Green Validation'!J$450676&amp;":"&amp;'Green Validation'!J$450677),'Green Validation'!J$450678,FALSE))</f>
        <v>0.19024367154379962</v>
      </c>
      <c r="L171" s="301">
        <v>46388</v>
      </c>
      <c r="M171" s="294">
        <v>223</v>
      </c>
      <c r="N171" s="297">
        <v>7.1186053357483621</v>
      </c>
      <c r="O171" s="299">
        <v>0.22500000000000001</v>
      </c>
      <c r="P171" s="295">
        <v>0.19</v>
      </c>
      <c r="Q171" s="294">
        <f ca="1">+IF(ISERROR(HLOOKUP($B171,INDIRECT("'Monthly Resource Report'!"&amp;'Green Validation'!Q$450676&amp;":"&amp;'Green Validation'!Q$450677),'Green Validation'!Q$450678,FALSE)),0,HLOOKUP($B171,INDIRECT("'Monthly Resource Report'!"&amp;'Green Validation'!Q$450676&amp;":"&amp;'Green Validation'!Q$450677),'Green Validation'!Q$450678,FALSE))</f>
        <v>223</v>
      </c>
      <c r="R171" s="297">
        <f ca="1">+IF(ISERROR(HLOOKUP($B171,INDIRECT("'Monthly Resource Report'!"&amp;'Green Validation'!R$450676&amp;":"&amp;'Green Validation'!R$450677),'Green Validation'!R$450678,FALSE)),0,HLOOKUP($B171,INDIRECT("'Monthly Resource Report'!"&amp;'Green Validation'!R$450676&amp;":"&amp;'Green Validation'!R$450677),'Green Validation'!R$450678,FALSE))</f>
        <v>7.1189937424102672</v>
      </c>
      <c r="S171" s="317">
        <f ca="1">+IF(ISERROR(HLOOKUP($B171,INDIRECT("'Monthly Resource Report'!"&amp;'Green Validation'!S$450676&amp;":"&amp;'Green Validation'!S$450677),'Green Validation'!S$450678,FALSE)),0,HLOOKUP($B171,INDIRECT("'Monthly Resource Report'!"&amp;'Green Validation'!S$450676&amp;":"&amp;'Green Validation'!S$450677),'Green Validation'!S$450678,FALSE))</f>
        <v>0.22398045504882352</v>
      </c>
      <c r="T171" s="318">
        <f ca="1">+IF(ISERROR(HLOOKUP($B171,INDIRECT("'Monthly Resource Report'!"&amp;'Green Validation'!T$450676&amp;":"&amp;'Green Validation'!T$450677),'Green Validation'!T$450678,FALSE)),0,HLOOKUP($B171,INDIRECT("'Monthly Resource Report'!"&amp;'Green Validation'!T$450676&amp;":"&amp;'Green Validation'!T$450677),'Green Validation'!T$450678,FALSE))</f>
        <v>0.19026206753120087</v>
      </c>
    </row>
    <row r="172" spans="2:20" s="29" customFormat="1">
      <c r="B172" s="301">
        <v>46419</v>
      </c>
      <c r="C172" s="294">
        <v>231</v>
      </c>
      <c r="D172" s="297">
        <v>7.1186053357483621</v>
      </c>
      <c r="E172" s="299">
        <v>0.22500000000000001</v>
      </c>
      <c r="F172" s="295">
        <v>0.19</v>
      </c>
      <c r="G172" s="294">
        <f ca="1">+IF(ISERROR(HLOOKUP($B172,INDIRECT("'Monthly Resource Report'!"&amp;'Green Validation'!G$450676&amp;":"&amp;'Green Validation'!G$450677),'Green Validation'!G$450678,FALSE)),0,HLOOKUP($B172,INDIRECT("'Monthly Resource Report'!"&amp;'Green Validation'!G$450676&amp;":"&amp;'Green Validation'!G$450677),'Green Validation'!G$450678,FALSE))</f>
        <v>231</v>
      </c>
      <c r="H172" s="297">
        <f ca="1">+IF(ISERROR(HLOOKUP($B172,INDIRECT("'Monthly Resource Report'!"&amp;'Green Validation'!H$450676&amp;":"&amp;'Green Validation'!H$450677),'Green Validation'!H$450678,FALSE)),0,HLOOKUP($B172,INDIRECT("'Monthly Resource Report'!"&amp;'Green Validation'!H$450676&amp;":"&amp;'Green Validation'!H$450677),'Green Validation'!H$450678,FALSE))</f>
        <v>7.1189976644172299</v>
      </c>
      <c r="I172" s="317">
        <f ca="1">+IF(ISERROR(HLOOKUP($B172,INDIRECT("'Monthly Resource Report'!"&amp;'Green Validation'!I$450676&amp;":"&amp;'Green Validation'!I$450677),'Green Validation'!I$450678,FALSE)),0,HLOOKUP($B172,INDIRECT("'Monthly Resource Report'!"&amp;'Green Validation'!I$450676&amp;":"&amp;'Green Validation'!I$450677),'Green Validation'!I$450678,FALSE))</f>
        <v>0.22390722340155192</v>
      </c>
      <c r="J172" s="318">
        <f ca="1">+IF(ISERROR(HLOOKUP($B172,INDIRECT("'Monthly Resource Report'!"&amp;'Green Validation'!J$450676&amp;":"&amp;'Green Validation'!J$450677),'Green Validation'!J$450678,FALSE)),0,HLOOKUP($B172,INDIRECT("'Monthly Resource Report'!"&amp;'Green Validation'!J$450676&amp;":"&amp;'Green Validation'!J$450677),'Green Validation'!J$450678,FALSE))</f>
        <v>0.19039686226997724</v>
      </c>
      <c r="L172" s="301">
        <v>46419</v>
      </c>
      <c r="M172" s="294">
        <v>223</v>
      </c>
      <c r="N172" s="297">
        <v>7.1186053357483621</v>
      </c>
      <c r="O172" s="299">
        <v>0.22500000000000001</v>
      </c>
      <c r="P172" s="295">
        <v>0.19</v>
      </c>
      <c r="Q172" s="294">
        <f ca="1">+IF(ISERROR(HLOOKUP($B172,INDIRECT("'Monthly Resource Report'!"&amp;'Green Validation'!Q$450676&amp;":"&amp;'Green Validation'!Q$450677),'Green Validation'!Q$450678,FALSE)),0,HLOOKUP($B172,INDIRECT("'Monthly Resource Report'!"&amp;'Green Validation'!Q$450676&amp;":"&amp;'Green Validation'!Q$450677),'Green Validation'!Q$450678,FALSE))</f>
        <v>223</v>
      </c>
      <c r="R172" s="297">
        <f ca="1">+IF(ISERROR(HLOOKUP($B172,INDIRECT("'Monthly Resource Report'!"&amp;'Green Validation'!R$450676&amp;":"&amp;'Green Validation'!R$450677),'Green Validation'!R$450678,FALSE)),0,HLOOKUP($B172,INDIRECT("'Monthly Resource Report'!"&amp;'Green Validation'!R$450676&amp;":"&amp;'Green Validation'!R$450677),'Green Validation'!R$450678,FALSE))</f>
        <v>7.11899200023357</v>
      </c>
      <c r="S172" s="317">
        <f ca="1">+IF(ISERROR(HLOOKUP($B172,INDIRECT("'Monthly Resource Report'!"&amp;'Green Validation'!S$450676&amp;":"&amp;'Green Validation'!S$450677),'Green Validation'!S$450678,FALSE)),0,HLOOKUP($B172,INDIRECT("'Monthly Resource Report'!"&amp;'Green Validation'!S$450676&amp;":"&amp;'Green Validation'!S$450677),'Green Validation'!S$450678,FALSE))</f>
        <v>0.22403524723031229</v>
      </c>
      <c r="T172" s="318">
        <f ca="1">+IF(ISERROR(HLOOKUP($B172,INDIRECT("'Monthly Resource Report'!"&amp;'Green Validation'!T$450676&amp;":"&amp;'Green Validation'!T$450677),'Green Validation'!T$450678,FALSE)),0,HLOOKUP($B172,INDIRECT("'Monthly Resource Report'!"&amp;'Green Validation'!T$450676&amp;":"&amp;'Green Validation'!T$450677),'Green Validation'!T$450678,FALSE))</f>
        <v>0.19029056277427911</v>
      </c>
    </row>
    <row r="173" spans="2:20" s="29" customFormat="1">
      <c r="B173" s="301">
        <v>46447</v>
      </c>
      <c r="C173" s="294">
        <v>231</v>
      </c>
      <c r="D173" s="297">
        <v>7.1186053357483621</v>
      </c>
      <c r="E173" s="299">
        <v>0.22500000000000001</v>
      </c>
      <c r="F173" s="295">
        <v>0.19</v>
      </c>
      <c r="G173" s="294">
        <f ca="1">+IF(ISERROR(HLOOKUP($B173,INDIRECT("'Monthly Resource Report'!"&amp;'Green Validation'!G$450676&amp;":"&amp;'Green Validation'!G$450677),'Green Validation'!G$450678,FALSE)),0,HLOOKUP($B173,INDIRECT("'Monthly Resource Report'!"&amp;'Green Validation'!G$450676&amp;":"&amp;'Green Validation'!G$450677),'Green Validation'!G$450678,FALSE))</f>
        <v>231</v>
      </c>
      <c r="H173" s="297">
        <f ca="1">+IF(ISERROR(HLOOKUP($B173,INDIRECT("'Monthly Resource Report'!"&amp;'Green Validation'!H$450676&amp;":"&amp;'Green Validation'!H$450677),'Green Validation'!H$450678,FALSE)),0,HLOOKUP($B173,INDIRECT("'Monthly Resource Report'!"&amp;'Green Validation'!H$450676&amp;":"&amp;'Green Validation'!H$450677),'Green Validation'!H$450678,FALSE))</f>
        <v>7.1189980887496258</v>
      </c>
      <c r="I173" s="317">
        <f ca="1">+IF(ISERROR(HLOOKUP($B173,INDIRECT("'Monthly Resource Report'!"&amp;'Green Validation'!I$450676&amp;":"&amp;'Green Validation'!I$450677),'Green Validation'!I$450678,FALSE)),0,HLOOKUP($B173,INDIRECT("'Monthly Resource Report'!"&amp;'Green Validation'!I$450676&amp;":"&amp;'Green Validation'!I$450677),'Green Validation'!I$450678,FALSE))</f>
        <v>0.22339927351602976</v>
      </c>
      <c r="J173" s="318">
        <f ca="1">+IF(ISERROR(HLOOKUP($B173,INDIRECT("'Monthly Resource Report'!"&amp;'Green Validation'!J$450676&amp;":"&amp;'Green Validation'!J$450677),'Green Validation'!J$450678,FALSE)),0,HLOOKUP($B173,INDIRECT("'Monthly Resource Report'!"&amp;'Green Validation'!J$450676&amp;":"&amp;'Green Validation'!J$450677),'Green Validation'!J$450678,FALSE))</f>
        <v>0.19048201161034456</v>
      </c>
      <c r="L173" s="301">
        <v>46447</v>
      </c>
      <c r="M173" s="294">
        <v>223</v>
      </c>
      <c r="N173" s="297">
        <v>7.1186053357483621</v>
      </c>
      <c r="O173" s="299">
        <v>0.22500000000000001</v>
      </c>
      <c r="P173" s="295">
        <v>0.19</v>
      </c>
      <c r="Q173" s="294">
        <f ca="1">+IF(ISERROR(HLOOKUP($B173,INDIRECT("'Monthly Resource Report'!"&amp;'Green Validation'!Q$450676&amp;":"&amp;'Green Validation'!Q$450677),'Green Validation'!Q$450678,FALSE)),0,HLOOKUP($B173,INDIRECT("'Monthly Resource Report'!"&amp;'Green Validation'!Q$450676&amp;":"&amp;'Green Validation'!Q$450677),'Green Validation'!Q$450678,FALSE))</f>
        <v>223</v>
      </c>
      <c r="R173" s="297">
        <f ca="1">+IF(ISERROR(HLOOKUP($B173,INDIRECT("'Monthly Resource Report'!"&amp;'Green Validation'!R$450676&amp;":"&amp;'Green Validation'!R$450677),'Green Validation'!R$450678,FALSE)),0,HLOOKUP($B173,INDIRECT("'Monthly Resource Report'!"&amp;'Green Validation'!R$450676&amp;":"&amp;'Green Validation'!R$450677),'Green Validation'!R$450678,FALSE))</f>
        <v>7.1189922532794006</v>
      </c>
      <c r="S173" s="317">
        <f ca="1">+IF(ISERROR(HLOOKUP($B173,INDIRECT("'Monthly Resource Report'!"&amp;'Green Validation'!S$450676&amp;":"&amp;'Green Validation'!S$450677),'Green Validation'!S$450678,FALSE)),0,HLOOKUP($B173,INDIRECT("'Monthly Resource Report'!"&amp;'Green Validation'!S$450676&amp;":"&amp;'Green Validation'!S$450677),'Green Validation'!S$450678,FALSE))</f>
        <v>0.223610339981271</v>
      </c>
      <c r="T173" s="318">
        <f ca="1">+IF(ISERROR(HLOOKUP($B173,INDIRECT("'Monthly Resource Report'!"&amp;'Green Validation'!T$450676&amp;":"&amp;'Green Validation'!T$450677),'Green Validation'!T$450678,FALSE)),0,HLOOKUP($B173,INDIRECT("'Monthly Resource Report'!"&amp;'Green Validation'!T$450676&amp;":"&amp;'Green Validation'!T$450677),'Green Validation'!T$450678,FALSE))</f>
        <v>0.19018255479896581</v>
      </c>
    </row>
    <row r="174" spans="2:20" s="29" customFormat="1">
      <c r="B174" s="301">
        <v>46478</v>
      </c>
      <c r="C174" s="294">
        <v>231</v>
      </c>
      <c r="D174" s="297">
        <v>7.1186053357483621</v>
      </c>
      <c r="E174" s="299">
        <v>0.22500000000000001</v>
      </c>
      <c r="F174" s="295">
        <v>0.19</v>
      </c>
      <c r="G174" s="294">
        <f ca="1">+IF(ISERROR(HLOOKUP($B174,INDIRECT("'Monthly Resource Report'!"&amp;'Green Validation'!G$450676&amp;":"&amp;'Green Validation'!G$450677),'Green Validation'!G$450678,FALSE)),0,HLOOKUP($B174,INDIRECT("'Monthly Resource Report'!"&amp;'Green Validation'!G$450676&amp;":"&amp;'Green Validation'!G$450677),'Green Validation'!G$450678,FALSE))</f>
        <v>231</v>
      </c>
      <c r="H174" s="297">
        <f ca="1">+IF(ISERROR(HLOOKUP($B174,INDIRECT("'Monthly Resource Report'!"&amp;'Green Validation'!H$450676&amp;":"&amp;'Green Validation'!H$450677),'Green Validation'!H$450678,FALSE)),0,HLOOKUP($B174,INDIRECT("'Monthly Resource Report'!"&amp;'Green Validation'!H$450676&amp;":"&amp;'Green Validation'!H$450677),'Green Validation'!H$450678,FALSE))</f>
        <v>7.1189992551966954</v>
      </c>
      <c r="I174" s="317">
        <f ca="1">+IF(ISERROR(HLOOKUP($B174,INDIRECT("'Monthly Resource Report'!"&amp;'Green Validation'!I$450676&amp;":"&amp;'Green Validation'!I$450677),'Green Validation'!I$450678,FALSE)),0,HLOOKUP($B174,INDIRECT("'Monthly Resource Report'!"&amp;'Green Validation'!I$450676&amp;":"&amp;'Green Validation'!I$450677),'Green Validation'!I$450678,FALSE))</f>
        <v>0.2231783478561791</v>
      </c>
      <c r="J174" s="318">
        <f ca="1">+IF(ISERROR(HLOOKUP($B174,INDIRECT("'Monthly Resource Report'!"&amp;'Green Validation'!J$450676&amp;":"&amp;'Green Validation'!J$450677),'Green Validation'!J$450678,FALSE)),0,HLOOKUP($B174,INDIRECT("'Monthly Resource Report'!"&amp;'Green Validation'!J$450676&amp;":"&amp;'Green Validation'!J$450677),'Green Validation'!J$450678,FALSE))</f>
        <v>0.19025726220575895</v>
      </c>
      <c r="L174" s="301">
        <v>46478</v>
      </c>
      <c r="M174" s="294">
        <v>223</v>
      </c>
      <c r="N174" s="297">
        <v>7.1186053357483621</v>
      </c>
      <c r="O174" s="299">
        <v>0.22500000000000001</v>
      </c>
      <c r="P174" s="295">
        <v>0.19</v>
      </c>
      <c r="Q174" s="294">
        <f ca="1">+IF(ISERROR(HLOOKUP($B174,INDIRECT("'Monthly Resource Report'!"&amp;'Green Validation'!Q$450676&amp;":"&amp;'Green Validation'!Q$450677),'Green Validation'!Q$450678,FALSE)),0,HLOOKUP($B174,INDIRECT("'Monthly Resource Report'!"&amp;'Green Validation'!Q$450676&amp;":"&amp;'Green Validation'!Q$450677),'Green Validation'!Q$450678,FALSE))</f>
        <v>223</v>
      </c>
      <c r="R174" s="297">
        <f ca="1">+IF(ISERROR(HLOOKUP($B174,INDIRECT("'Monthly Resource Report'!"&amp;'Green Validation'!R$450676&amp;":"&amp;'Green Validation'!R$450677),'Green Validation'!R$450678,FALSE)),0,HLOOKUP($B174,INDIRECT("'Monthly Resource Report'!"&amp;'Green Validation'!R$450676&amp;":"&amp;'Green Validation'!R$450677),'Green Validation'!R$450678,FALSE))</f>
        <v>7.1189922888187871</v>
      </c>
      <c r="S174" s="317">
        <f ca="1">+IF(ISERROR(HLOOKUP($B174,INDIRECT("'Monthly Resource Report'!"&amp;'Green Validation'!S$450676&amp;":"&amp;'Green Validation'!S$450677),'Green Validation'!S$450678,FALSE)),0,HLOOKUP($B174,INDIRECT("'Monthly Resource Report'!"&amp;'Green Validation'!S$450676&amp;":"&amp;'Green Validation'!S$450677),'Green Validation'!S$450678,FALSE))</f>
        <v>0.22339692024821881</v>
      </c>
      <c r="T174" s="318">
        <f ca="1">+IF(ISERROR(HLOOKUP($B174,INDIRECT("'Monthly Resource Report'!"&amp;'Green Validation'!T$450676&amp;":"&amp;'Green Validation'!T$450677),'Green Validation'!T$450678,FALSE)),0,HLOOKUP($B174,INDIRECT("'Monthly Resource Report'!"&amp;'Green Validation'!T$450676&amp;":"&amp;'Green Validation'!T$450677),'Green Validation'!T$450678,FALSE))</f>
        <v>0.19018773829351149</v>
      </c>
    </row>
    <row r="175" spans="2:20" s="29" customFormat="1">
      <c r="B175" s="301">
        <v>46508</v>
      </c>
      <c r="C175" s="294">
        <v>231</v>
      </c>
      <c r="D175" s="297">
        <v>7.1186053357483621</v>
      </c>
      <c r="E175" s="299">
        <v>0.21</v>
      </c>
      <c r="F175" s="295">
        <v>0.19</v>
      </c>
      <c r="G175" s="294">
        <f ca="1">+IF(ISERROR(HLOOKUP($B175,INDIRECT("'Monthly Resource Report'!"&amp;'Green Validation'!G$450676&amp;":"&amp;'Green Validation'!G$450677),'Green Validation'!G$450678,FALSE)),0,HLOOKUP($B175,INDIRECT("'Monthly Resource Report'!"&amp;'Green Validation'!G$450676&amp;":"&amp;'Green Validation'!G$450677),'Green Validation'!G$450678,FALSE))</f>
        <v>231</v>
      </c>
      <c r="H175" s="297">
        <f ca="1">+IF(ISERROR(HLOOKUP($B175,INDIRECT("'Monthly Resource Report'!"&amp;'Green Validation'!H$450676&amp;":"&amp;'Green Validation'!H$450677),'Green Validation'!H$450678,FALSE)),0,HLOOKUP($B175,INDIRECT("'Monthly Resource Report'!"&amp;'Green Validation'!H$450676&amp;":"&amp;'Green Validation'!H$450677),'Green Validation'!H$450678,FALSE))</f>
        <v>7.1189992834014548</v>
      </c>
      <c r="I175" s="317">
        <f ca="1">+IF(ISERROR(HLOOKUP($B175,INDIRECT("'Monthly Resource Report'!"&amp;'Green Validation'!I$450676&amp;":"&amp;'Green Validation'!I$450677),'Green Validation'!I$450678,FALSE)),0,HLOOKUP($B175,INDIRECT("'Monthly Resource Report'!"&amp;'Green Validation'!I$450676&amp;":"&amp;'Green Validation'!I$450677),'Green Validation'!I$450678,FALSE))</f>
        <v>0.20805504608933711</v>
      </c>
      <c r="J175" s="318">
        <f ca="1">+IF(ISERROR(HLOOKUP($B175,INDIRECT("'Monthly Resource Report'!"&amp;'Green Validation'!J$450676&amp;":"&amp;'Green Validation'!J$450677),'Green Validation'!J$450678,FALSE)),0,HLOOKUP($B175,INDIRECT("'Monthly Resource Report'!"&amp;'Green Validation'!J$450676&amp;":"&amp;'Green Validation'!J$450677),'Green Validation'!J$450678,FALSE))</f>
        <v>0.19025173876555826</v>
      </c>
      <c r="L175" s="301">
        <v>46508</v>
      </c>
      <c r="M175" s="294">
        <v>223</v>
      </c>
      <c r="N175" s="297">
        <v>7.1186053357483621</v>
      </c>
      <c r="O175" s="299">
        <v>0.21</v>
      </c>
      <c r="P175" s="295">
        <v>0.19</v>
      </c>
      <c r="Q175" s="294">
        <f ca="1">+IF(ISERROR(HLOOKUP($B175,INDIRECT("'Monthly Resource Report'!"&amp;'Green Validation'!Q$450676&amp;":"&amp;'Green Validation'!Q$450677),'Green Validation'!Q$450678,FALSE)),0,HLOOKUP($B175,INDIRECT("'Monthly Resource Report'!"&amp;'Green Validation'!Q$450676&amp;":"&amp;'Green Validation'!Q$450677),'Green Validation'!Q$450678,FALSE))</f>
        <v>223</v>
      </c>
      <c r="R175" s="297">
        <f ca="1">+IF(ISERROR(HLOOKUP($B175,INDIRECT("'Monthly Resource Report'!"&amp;'Green Validation'!R$450676&amp;":"&amp;'Green Validation'!R$450677),'Green Validation'!R$450678,FALSE)),0,HLOOKUP($B175,INDIRECT("'Monthly Resource Report'!"&amp;'Green Validation'!R$450676&amp;":"&amp;'Green Validation'!R$450677),'Green Validation'!R$450678,FALSE))</f>
        <v>7.118992673240208</v>
      </c>
      <c r="S175" s="317">
        <f ca="1">+IF(ISERROR(HLOOKUP($B175,INDIRECT("'Monthly Resource Report'!"&amp;'Green Validation'!S$450676&amp;":"&amp;'Green Validation'!S$450677),'Green Validation'!S$450678,FALSE)),0,HLOOKUP($B175,INDIRECT("'Monthly Resource Report'!"&amp;'Green Validation'!S$450676&amp;":"&amp;'Green Validation'!S$450677),'Green Validation'!S$450678,FALSE))</f>
        <v>0.20834895622680386</v>
      </c>
      <c r="T175" s="318">
        <f ca="1">+IF(ISERROR(HLOOKUP($B175,INDIRECT("'Monthly Resource Report'!"&amp;'Green Validation'!T$450676&amp;":"&amp;'Green Validation'!T$450677),'Green Validation'!T$450678,FALSE)),0,HLOOKUP($B175,INDIRECT("'Monthly Resource Report'!"&amp;'Green Validation'!T$450676&amp;":"&amp;'Green Validation'!T$450677),'Green Validation'!T$450678,FALSE))</f>
        <v>0.19017927500759119</v>
      </c>
    </row>
    <row r="176" spans="2:20" s="29" customFormat="1">
      <c r="B176" s="301">
        <v>46539</v>
      </c>
      <c r="C176" s="294">
        <v>231</v>
      </c>
      <c r="D176" s="297">
        <v>7.1186053357483621</v>
      </c>
      <c r="E176" s="299">
        <v>0.21</v>
      </c>
      <c r="F176" s="295">
        <v>0.19</v>
      </c>
      <c r="G176" s="294">
        <f ca="1">+IF(ISERROR(HLOOKUP($B176,INDIRECT("'Monthly Resource Report'!"&amp;'Green Validation'!G$450676&amp;":"&amp;'Green Validation'!G$450677),'Green Validation'!G$450678,FALSE)),0,HLOOKUP($B176,INDIRECT("'Monthly Resource Report'!"&amp;'Green Validation'!G$450676&amp;":"&amp;'Green Validation'!G$450677),'Green Validation'!G$450678,FALSE))</f>
        <v>231</v>
      </c>
      <c r="H176" s="297">
        <f ca="1">+IF(ISERROR(HLOOKUP($B176,INDIRECT("'Monthly Resource Report'!"&amp;'Green Validation'!H$450676&amp;":"&amp;'Green Validation'!H$450677),'Green Validation'!H$450678,FALSE)),0,HLOOKUP($B176,INDIRECT("'Monthly Resource Report'!"&amp;'Green Validation'!H$450676&amp;":"&amp;'Green Validation'!H$450677),'Green Validation'!H$450678,FALSE))</f>
        <v>7.118998350192026</v>
      </c>
      <c r="I176" s="317">
        <f ca="1">+IF(ISERROR(HLOOKUP($B176,INDIRECT("'Monthly Resource Report'!"&amp;'Green Validation'!I$450676&amp;":"&amp;'Green Validation'!I$450677),'Green Validation'!I$450678,FALSE)),0,HLOOKUP($B176,INDIRECT("'Monthly Resource Report'!"&amp;'Green Validation'!I$450676&amp;":"&amp;'Green Validation'!I$450677),'Green Validation'!I$450678,FALSE))</f>
        <v>0.20828084630166763</v>
      </c>
      <c r="J176" s="318">
        <f ca="1">+IF(ISERROR(HLOOKUP($B176,INDIRECT("'Monthly Resource Report'!"&amp;'Green Validation'!J$450676&amp;":"&amp;'Green Validation'!J$450677),'Green Validation'!J$450678,FALSE)),0,HLOOKUP($B176,INDIRECT("'Monthly Resource Report'!"&amp;'Green Validation'!J$450676&amp;":"&amp;'Green Validation'!J$450677),'Green Validation'!J$450678,FALSE))</f>
        <v>0.19037757747854914</v>
      </c>
      <c r="L176" s="301">
        <v>46539</v>
      </c>
      <c r="M176" s="294">
        <v>223</v>
      </c>
      <c r="N176" s="297">
        <v>7.1186053357483621</v>
      </c>
      <c r="O176" s="299">
        <v>0.21</v>
      </c>
      <c r="P176" s="295">
        <v>0.19</v>
      </c>
      <c r="Q176" s="294">
        <f ca="1">+IF(ISERROR(HLOOKUP($B176,INDIRECT("'Monthly Resource Report'!"&amp;'Green Validation'!Q$450676&amp;":"&amp;'Green Validation'!Q$450677),'Green Validation'!Q$450678,FALSE)),0,HLOOKUP($B176,INDIRECT("'Monthly Resource Report'!"&amp;'Green Validation'!Q$450676&amp;":"&amp;'Green Validation'!Q$450677),'Green Validation'!Q$450678,FALSE))</f>
        <v>223</v>
      </c>
      <c r="R176" s="297">
        <f ca="1">+IF(ISERROR(HLOOKUP($B176,INDIRECT("'Monthly Resource Report'!"&amp;'Green Validation'!R$450676&amp;":"&amp;'Green Validation'!R$450677),'Green Validation'!R$450678,FALSE)),0,HLOOKUP($B176,INDIRECT("'Monthly Resource Report'!"&amp;'Green Validation'!R$450676&amp;":"&amp;'Green Validation'!R$450677),'Green Validation'!R$450678,FALSE))</f>
        <v>7.1189922311206368</v>
      </c>
      <c r="S176" s="317">
        <f ca="1">+IF(ISERROR(HLOOKUP($B176,INDIRECT("'Monthly Resource Report'!"&amp;'Green Validation'!S$450676&amp;":"&amp;'Green Validation'!S$450677),'Green Validation'!S$450678,FALSE)),0,HLOOKUP($B176,INDIRECT("'Monthly Resource Report'!"&amp;'Green Validation'!S$450676&amp;":"&amp;'Green Validation'!S$450677),'Green Validation'!S$450678,FALSE))</f>
        <v>0.20839979946219406</v>
      </c>
      <c r="T176" s="318">
        <f ca="1">+IF(ISERROR(HLOOKUP($B176,INDIRECT("'Monthly Resource Report'!"&amp;'Green Validation'!T$450676&amp;":"&amp;'Green Validation'!T$450677),'Green Validation'!T$450678,FALSE)),0,HLOOKUP($B176,INDIRECT("'Monthly Resource Report'!"&amp;'Green Validation'!T$450676&amp;":"&amp;'Green Validation'!T$450677),'Green Validation'!T$450678,FALSE))</f>
        <v>0.19028303176701153</v>
      </c>
    </row>
    <row r="177" spans="2:20" s="29" customFormat="1">
      <c r="B177" s="301">
        <v>46569</v>
      </c>
      <c r="C177" s="294">
        <v>231</v>
      </c>
      <c r="D177" s="297">
        <v>7.1186053357483621</v>
      </c>
      <c r="E177" s="299">
        <v>0.21</v>
      </c>
      <c r="F177" s="295">
        <v>0.19</v>
      </c>
      <c r="G177" s="294">
        <f ca="1">+IF(ISERROR(HLOOKUP($B177,INDIRECT("'Monthly Resource Report'!"&amp;'Green Validation'!G$450676&amp;":"&amp;'Green Validation'!G$450677),'Green Validation'!G$450678,FALSE)),0,HLOOKUP($B177,INDIRECT("'Monthly Resource Report'!"&amp;'Green Validation'!G$450676&amp;":"&amp;'Green Validation'!G$450677),'Green Validation'!G$450678,FALSE))</f>
        <v>231</v>
      </c>
      <c r="H177" s="297">
        <f ca="1">+IF(ISERROR(HLOOKUP($B177,INDIRECT("'Monthly Resource Report'!"&amp;'Green Validation'!H$450676&amp;":"&amp;'Green Validation'!H$450677),'Green Validation'!H$450678,FALSE)),0,HLOOKUP($B177,INDIRECT("'Monthly Resource Report'!"&amp;'Green Validation'!H$450676&amp;":"&amp;'Green Validation'!H$450677),'Green Validation'!H$450678,FALSE))</f>
        <v>7.1189974524489052</v>
      </c>
      <c r="I177" s="317">
        <f ca="1">+IF(ISERROR(HLOOKUP($B177,INDIRECT("'Monthly Resource Report'!"&amp;'Green Validation'!I$450676&amp;":"&amp;'Green Validation'!I$450677),'Green Validation'!I$450678,FALSE)),0,HLOOKUP($B177,INDIRECT("'Monthly Resource Report'!"&amp;'Green Validation'!I$450676&amp;":"&amp;'Green Validation'!I$450677),'Green Validation'!I$450678,FALSE))</f>
        <v>0.20881306217092355</v>
      </c>
      <c r="J177" s="318">
        <f ca="1">+IF(ISERROR(HLOOKUP($B177,INDIRECT("'Monthly Resource Report'!"&amp;'Green Validation'!J$450676&amp;":"&amp;'Green Validation'!J$450677),'Green Validation'!J$450678,FALSE)),0,HLOOKUP($B177,INDIRECT("'Monthly Resource Report'!"&amp;'Green Validation'!J$450676&amp;":"&amp;'Green Validation'!J$450677),'Green Validation'!J$450678,FALSE))</f>
        <v>0.190360627555652</v>
      </c>
      <c r="L177" s="301">
        <v>46569</v>
      </c>
      <c r="M177" s="294">
        <v>223</v>
      </c>
      <c r="N177" s="297">
        <v>7.1186053357483621</v>
      </c>
      <c r="O177" s="299">
        <v>0.21</v>
      </c>
      <c r="P177" s="295">
        <v>0.19</v>
      </c>
      <c r="Q177" s="294">
        <f ca="1">+IF(ISERROR(HLOOKUP($B177,INDIRECT("'Monthly Resource Report'!"&amp;'Green Validation'!Q$450676&amp;":"&amp;'Green Validation'!Q$450677),'Green Validation'!Q$450678,FALSE)),0,HLOOKUP($B177,INDIRECT("'Monthly Resource Report'!"&amp;'Green Validation'!Q$450676&amp;":"&amp;'Green Validation'!Q$450677),'Green Validation'!Q$450678,FALSE))</f>
        <v>223</v>
      </c>
      <c r="R177" s="297">
        <f ca="1">+IF(ISERROR(HLOOKUP($B177,INDIRECT("'Monthly Resource Report'!"&amp;'Green Validation'!R$450676&amp;":"&amp;'Green Validation'!R$450677),'Green Validation'!R$450678,FALSE)),0,HLOOKUP($B177,INDIRECT("'Monthly Resource Report'!"&amp;'Green Validation'!R$450676&amp;":"&amp;'Green Validation'!R$450677),'Green Validation'!R$450678,FALSE))</f>
        <v>7.1189920487361054</v>
      </c>
      <c r="S177" s="317">
        <f ca="1">+IF(ISERROR(HLOOKUP($B177,INDIRECT("'Monthly Resource Report'!"&amp;'Green Validation'!S$450676&amp;":"&amp;'Green Validation'!S$450677),'Green Validation'!S$450678,FALSE)),0,HLOOKUP($B177,INDIRECT("'Monthly Resource Report'!"&amp;'Green Validation'!S$450676&amp;":"&amp;'Green Validation'!S$450677),'Green Validation'!S$450678,FALSE))</f>
        <v>0.20905304682464015</v>
      </c>
      <c r="T177" s="318">
        <f ca="1">+IF(ISERROR(HLOOKUP($B177,INDIRECT("'Monthly Resource Report'!"&amp;'Green Validation'!T$450676&amp;":"&amp;'Green Validation'!T$450677),'Green Validation'!T$450678,FALSE)),0,HLOOKUP($B177,INDIRECT("'Monthly Resource Report'!"&amp;'Green Validation'!T$450676&amp;":"&amp;'Green Validation'!T$450677),'Green Validation'!T$450678,FALSE))</f>
        <v>0.1902522870744183</v>
      </c>
    </row>
    <row r="178" spans="2:20" s="29" customFormat="1">
      <c r="B178" s="301">
        <v>46600</v>
      </c>
      <c r="C178" s="294">
        <v>231</v>
      </c>
      <c r="D178" s="297">
        <v>7.1186053357483621</v>
      </c>
      <c r="E178" s="299">
        <v>0.21</v>
      </c>
      <c r="F178" s="295">
        <v>0.19</v>
      </c>
      <c r="G178" s="294">
        <f ca="1">+IF(ISERROR(HLOOKUP($B178,INDIRECT("'Monthly Resource Report'!"&amp;'Green Validation'!G$450676&amp;":"&amp;'Green Validation'!G$450677),'Green Validation'!G$450678,FALSE)),0,HLOOKUP($B178,INDIRECT("'Monthly Resource Report'!"&amp;'Green Validation'!G$450676&amp;":"&amp;'Green Validation'!G$450677),'Green Validation'!G$450678,FALSE))</f>
        <v>231</v>
      </c>
      <c r="H178" s="297">
        <f ca="1">+IF(ISERROR(HLOOKUP($B178,INDIRECT("'Monthly Resource Report'!"&amp;'Green Validation'!H$450676&amp;":"&amp;'Green Validation'!H$450677),'Green Validation'!H$450678,FALSE)),0,HLOOKUP($B178,INDIRECT("'Monthly Resource Report'!"&amp;'Green Validation'!H$450676&amp;":"&amp;'Green Validation'!H$450677),'Green Validation'!H$450678,FALSE))</f>
        <v>7.1189968741119634</v>
      </c>
      <c r="I178" s="317">
        <f ca="1">+IF(ISERROR(HLOOKUP($B178,INDIRECT("'Monthly Resource Report'!"&amp;'Green Validation'!I$450676&amp;":"&amp;'Green Validation'!I$450677),'Green Validation'!I$450678,FALSE)),0,HLOOKUP($B178,INDIRECT("'Monthly Resource Report'!"&amp;'Green Validation'!I$450676&amp;":"&amp;'Green Validation'!I$450677),'Green Validation'!I$450678,FALSE))</f>
        <v>0.20852591277773275</v>
      </c>
      <c r="J178" s="318">
        <f ca="1">+IF(ISERROR(HLOOKUP($B178,INDIRECT("'Monthly Resource Report'!"&amp;'Green Validation'!J$450676&amp;":"&amp;'Green Validation'!J$450677),'Green Validation'!J$450678,FALSE)),0,HLOOKUP($B178,INDIRECT("'Monthly Resource Report'!"&amp;'Green Validation'!J$450676&amp;":"&amp;'Green Validation'!J$450677),'Green Validation'!J$450678,FALSE))</f>
        <v>0.19023973996262092</v>
      </c>
      <c r="L178" s="301">
        <v>46600</v>
      </c>
      <c r="M178" s="294">
        <v>223</v>
      </c>
      <c r="N178" s="297">
        <v>7.1186053357483621</v>
      </c>
      <c r="O178" s="299">
        <v>0.21</v>
      </c>
      <c r="P178" s="295">
        <v>0.19</v>
      </c>
      <c r="Q178" s="294">
        <f ca="1">+IF(ISERROR(HLOOKUP($B178,INDIRECT("'Monthly Resource Report'!"&amp;'Green Validation'!Q$450676&amp;":"&amp;'Green Validation'!Q$450677),'Green Validation'!Q$450678,FALSE)),0,HLOOKUP($B178,INDIRECT("'Monthly Resource Report'!"&amp;'Green Validation'!Q$450676&amp;":"&amp;'Green Validation'!Q$450677),'Green Validation'!Q$450678,FALSE))</f>
        <v>223</v>
      </c>
      <c r="R178" s="297">
        <f ca="1">+IF(ISERROR(HLOOKUP($B178,INDIRECT("'Monthly Resource Report'!"&amp;'Green Validation'!R$450676&amp;":"&amp;'Green Validation'!R$450677),'Green Validation'!R$450678,FALSE)),0,HLOOKUP($B178,INDIRECT("'Monthly Resource Report'!"&amp;'Green Validation'!R$450676&amp;":"&amp;'Green Validation'!R$450677),'Green Validation'!R$450678,FALSE))</f>
        <v>7.1189904903199066</v>
      </c>
      <c r="S178" s="317">
        <f ca="1">+IF(ISERROR(HLOOKUP($B178,INDIRECT("'Monthly Resource Report'!"&amp;'Green Validation'!S$450676&amp;":"&amp;'Green Validation'!S$450677),'Green Validation'!S$450678,FALSE)),0,HLOOKUP($B178,INDIRECT("'Monthly Resource Report'!"&amp;'Green Validation'!S$450676&amp;":"&amp;'Green Validation'!S$450677),'Green Validation'!S$450678,FALSE))</f>
        <v>0.2087446920065533</v>
      </c>
      <c r="T178" s="318">
        <f ca="1">+IF(ISERROR(HLOOKUP($B178,INDIRECT("'Monthly Resource Report'!"&amp;'Green Validation'!T$450676&amp;":"&amp;'Green Validation'!T$450677),'Green Validation'!T$450678,FALSE)),0,HLOOKUP($B178,INDIRECT("'Monthly Resource Report'!"&amp;'Green Validation'!T$450676&amp;":"&amp;'Green Validation'!T$450677),'Green Validation'!T$450678,FALSE))</f>
        <v>0.19017224460372434</v>
      </c>
    </row>
    <row r="179" spans="2:20" s="29" customFormat="1">
      <c r="B179" s="301">
        <v>46631</v>
      </c>
      <c r="C179" s="294">
        <v>231</v>
      </c>
      <c r="D179" s="297">
        <v>7.1186053357483621</v>
      </c>
      <c r="E179" s="299">
        <v>0.21</v>
      </c>
      <c r="F179" s="295">
        <v>0.19</v>
      </c>
      <c r="G179" s="294">
        <f ca="1">+IF(ISERROR(HLOOKUP($B179,INDIRECT("'Monthly Resource Report'!"&amp;'Green Validation'!G$450676&amp;":"&amp;'Green Validation'!G$450677),'Green Validation'!G$450678,FALSE)),0,HLOOKUP($B179,INDIRECT("'Monthly Resource Report'!"&amp;'Green Validation'!G$450676&amp;":"&amp;'Green Validation'!G$450677),'Green Validation'!G$450678,FALSE))</f>
        <v>231</v>
      </c>
      <c r="H179" s="297">
        <f ca="1">+IF(ISERROR(HLOOKUP($B179,INDIRECT("'Monthly Resource Report'!"&amp;'Green Validation'!H$450676&amp;":"&amp;'Green Validation'!H$450677),'Green Validation'!H$450678,FALSE)),0,HLOOKUP($B179,INDIRECT("'Monthly Resource Report'!"&amp;'Green Validation'!H$450676&amp;":"&amp;'Green Validation'!H$450677),'Green Validation'!H$450678,FALSE))</f>
        <v>7.1190009493303466</v>
      </c>
      <c r="I179" s="317">
        <f ca="1">+IF(ISERROR(HLOOKUP($B179,INDIRECT("'Monthly Resource Report'!"&amp;'Green Validation'!I$450676&amp;":"&amp;'Green Validation'!I$450677),'Green Validation'!I$450678,FALSE)),0,HLOOKUP($B179,INDIRECT("'Monthly Resource Report'!"&amp;'Green Validation'!I$450676&amp;":"&amp;'Green Validation'!I$450677),'Green Validation'!I$450678,FALSE))</f>
        <v>0.20813797369149922</v>
      </c>
      <c r="J179" s="318">
        <f ca="1">+IF(ISERROR(HLOOKUP($B179,INDIRECT("'Monthly Resource Report'!"&amp;'Green Validation'!J$450676&amp;":"&amp;'Green Validation'!J$450677),'Green Validation'!J$450678,FALSE)),0,HLOOKUP($B179,INDIRECT("'Monthly Resource Report'!"&amp;'Green Validation'!J$450676&amp;":"&amp;'Green Validation'!J$450677),'Green Validation'!J$450678,FALSE))</f>
        <v>0.19025286317021037</v>
      </c>
      <c r="L179" s="301">
        <v>46631</v>
      </c>
      <c r="M179" s="294">
        <v>223</v>
      </c>
      <c r="N179" s="297">
        <v>7.1186053357483621</v>
      </c>
      <c r="O179" s="299">
        <v>0.21</v>
      </c>
      <c r="P179" s="295">
        <v>0.19</v>
      </c>
      <c r="Q179" s="294">
        <f ca="1">+IF(ISERROR(HLOOKUP($B179,INDIRECT("'Monthly Resource Report'!"&amp;'Green Validation'!Q$450676&amp;":"&amp;'Green Validation'!Q$450677),'Green Validation'!Q$450678,FALSE)),0,HLOOKUP($B179,INDIRECT("'Monthly Resource Report'!"&amp;'Green Validation'!Q$450676&amp;":"&amp;'Green Validation'!Q$450677),'Green Validation'!Q$450678,FALSE))</f>
        <v>223</v>
      </c>
      <c r="R179" s="297">
        <f ca="1">+IF(ISERROR(HLOOKUP($B179,INDIRECT("'Monthly Resource Report'!"&amp;'Green Validation'!R$450676&amp;":"&amp;'Green Validation'!R$450677),'Green Validation'!R$450678,FALSE)),0,HLOOKUP($B179,INDIRECT("'Monthly Resource Report'!"&amp;'Green Validation'!R$450676&amp;":"&amp;'Green Validation'!R$450677),'Green Validation'!R$450678,FALSE))</f>
        <v>7.118994156079534</v>
      </c>
      <c r="S179" s="317">
        <f ca="1">+IF(ISERROR(HLOOKUP($B179,INDIRECT("'Monthly Resource Report'!"&amp;'Green Validation'!S$450676&amp;":"&amp;'Green Validation'!S$450677),'Green Validation'!S$450678,FALSE)),0,HLOOKUP($B179,INDIRECT("'Monthly Resource Report'!"&amp;'Green Validation'!S$450676&amp;":"&amp;'Green Validation'!S$450677),'Green Validation'!S$450678,FALSE))</f>
        <v>0.20835743316055536</v>
      </c>
      <c r="T179" s="318">
        <f ca="1">+IF(ISERROR(HLOOKUP($B179,INDIRECT("'Monthly Resource Report'!"&amp;'Green Validation'!T$450676&amp;":"&amp;'Green Validation'!T$450677),'Green Validation'!T$450678,FALSE)),0,HLOOKUP($B179,INDIRECT("'Monthly Resource Report'!"&amp;'Green Validation'!T$450676&amp;":"&amp;'Green Validation'!T$450677),'Green Validation'!T$450678,FALSE))</f>
        <v>0.19022973327716711</v>
      </c>
    </row>
    <row r="180" spans="2:20" s="29" customFormat="1">
      <c r="B180" s="301">
        <v>46661</v>
      </c>
      <c r="C180" s="294">
        <v>231</v>
      </c>
      <c r="D180" s="297">
        <v>7.1186053357483621</v>
      </c>
      <c r="E180" s="299">
        <v>0.22500000000000001</v>
      </c>
      <c r="F180" s="295">
        <v>0.19</v>
      </c>
      <c r="G180" s="294">
        <f ca="1">+IF(ISERROR(HLOOKUP($B180,INDIRECT("'Monthly Resource Report'!"&amp;'Green Validation'!G$450676&amp;":"&amp;'Green Validation'!G$450677),'Green Validation'!G$450678,FALSE)),0,HLOOKUP($B180,INDIRECT("'Monthly Resource Report'!"&amp;'Green Validation'!G$450676&amp;":"&amp;'Green Validation'!G$450677),'Green Validation'!G$450678,FALSE))</f>
        <v>231</v>
      </c>
      <c r="H180" s="297">
        <f ca="1">+IF(ISERROR(HLOOKUP($B180,INDIRECT("'Monthly Resource Report'!"&amp;'Green Validation'!H$450676&amp;":"&amp;'Green Validation'!H$450677),'Green Validation'!H$450678,FALSE)),0,HLOOKUP($B180,INDIRECT("'Monthly Resource Report'!"&amp;'Green Validation'!H$450676&amp;":"&amp;'Green Validation'!H$450677),'Green Validation'!H$450678,FALSE))</f>
        <v>7.1189986305266846</v>
      </c>
      <c r="I180" s="317">
        <f ca="1">+IF(ISERROR(HLOOKUP($B180,INDIRECT("'Monthly Resource Report'!"&amp;'Green Validation'!I$450676&amp;":"&amp;'Green Validation'!I$450677),'Green Validation'!I$450678,FALSE)),0,HLOOKUP($B180,INDIRECT("'Monthly Resource Report'!"&amp;'Green Validation'!I$450676&amp;":"&amp;'Green Validation'!I$450677),'Green Validation'!I$450678,FALSE))</f>
        <v>0.22306291504017375</v>
      </c>
      <c r="J180" s="318">
        <f ca="1">+IF(ISERROR(HLOOKUP($B180,INDIRECT("'Monthly Resource Report'!"&amp;'Green Validation'!J$450676&amp;":"&amp;'Green Validation'!J$450677),'Green Validation'!J$450678,FALSE)),0,HLOOKUP($B180,INDIRECT("'Monthly Resource Report'!"&amp;'Green Validation'!J$450676&amp;":"&amp;'Green Validation'!J$450677),'Green Validation'!J$450678,FALSE))</f>
        <v>0.19025140582637831</v>
      </c>
      <c r="L180" s="301">
        <v>46661</v>
      </c>
      <c r="M180" s="294">
        <v>223</v>
      </c>
      <c r="N180" s="297">
        <v>7.1186053357483621</v>
      </c>
      <c r="O180" s="299">
        <v>0.22500000000000001</v>
      </c>
      <c r="P180" s="295">
        <v>0.19</v>
      </c>
      <c r="Q180" s="294">
        <f ca="1">+IF(ISERROR(HLOOKUP($B180,INDIRECT("'Monthly Resource Report'!"&amp;'Green Validation'!Q$450676&amp;":"&amp;'Green Validation'!Q$450677),'Green Validation'!Q$450678,FALSE)),0,HLOOKUP($B180,INDIRECT("'Monthly Resource Report'!"&amp;'Green Validation'!Q$450676&amp;":"&amp;'Green Validation'!Q$450677),'Green Validation'!Q$450678,FALSE))</f>
        <v>223</v>
      </c>
      <c r="R180" s="297">
        <f ca="1">+IF(ISERROR(HLOOKUP($B180,INDIRECT("'Monthly Resource Report'!"&amp;'Green Validation'!R$450676&amp;":"&amp;'Green Validation'!R$450677),'Green Validation'!R$450678,FALSE)),0,HLOOKUP($B180,INDIRECT("'Monthly Resource Report'!"&amp;'Green Validation'!R$450676&amp;":"&amp;'Green Validation'!R$450677),'Green Validation'!R$450678,FALSE))</f>
        <v>0</v>
      </c>
      <c r="S180" s="317">
        <f ca="1">+IF(ISERROR(HLOOKUP($B180,INDIRECT("'Monthly Resource Report'!"&amp;'Green Validation'!S$450676&amp;":"&amp;'Green Validation'!S$450677),'Green Validation'!S$450678,FALSE)),0,HLOOKUP($B180,INDIRECT("'Monthly Resource Report'!"&amp;'Green Validation'!S$450676&amp;":"&amp;'Green Validation'!S$450677),'Green Validation'!S$450678,FALSE))</f>
        <v>0</v>
      </c>
      <c r="T180" s="318">
        <f ca="1">+IF(ISERROR(HLOOKUP($B180,INDIRECT("'Monthly Resource Report'!"&amp;'Green Validation'!T$450676&amp;":"&amp;'Green Validation'!T$450677),'Green Validation'!T$450678,FALSE)),0,HLOOKUP($B180,INDIRECT("'Monthly Resource Report'!"&amp;'Green Validation'!T$450676&amp;":"&amp;'Green Validation'!T$450677),'Green Validation'!T$450678,FALSE))</f>
        <v>0</v>
      </c>
    </row>
    <row r="181" spans="2:20" s="29" customFormat="1">
      <c r="B181" s="301">
        <v>46692</v>
      </c>
      <c r="C181" s="294">
        <v>231</v>
      </c>
      <c r="D181" s="297">
        <v>7.1186053357483621</v>
      </c>
      <c r="E181" s="299">
        <v>0.22500000000000001</v>
      </c>
      <c r="F181" s="295">
        <v>0.19</v>
      </c>
      <c r="G181" s="294">
        <f ca="1">+IF(ISERROR(HLOOKUP($B181,INDIRECT("'Monthly Resource Report'!"&amp;'Green Validation'!G$450676&amp;":"&amp;'Green Validation'!G$450677),'Green Validation'!G$450678,FALSE)),0,HLOOKUP($B181,INDIRECT("'Monthly Resource Report'!"&amp;'Green Validation'!G$450676&amp;":"&amp;'Green Validation'!G$450677),'Green Validation'!G$450678,FALSE))</f>
        <v>231</v>
      </c>
      <c r="H181" s="297">
        <f ca="1">+IF(ISERROR(HLOOKUP($B181,INDIRECT("'Monthly Resource Report'!"&amp;'Green Validation'!H$450676&amp;":"&amp;'Green Validation'!H$450677),'Green Validation'!H$450678,FALSE)),0,HLOOKUP($B181,INDIRECT("'Monthly Resource Report'!"&amp;'Green Validation'!H$450676&amp;":"&amp;'Green Validation'!H$450677),'Green Validation'!H$450678,FALSE))</f>
        <v>7.1189971002711578</v>
      </c>
      <c r="I181" s="317">
        <f ca="1">+IF(ISERROR(HLOOKUP($B181,INDIRECT("'Monthly Resource Report'!"&amp;'Green Validation'!I$450676&amp;":"&amp;'Green Validation'!I$450677),'Green Validation'!I$450678,FALSE)),0,HLOOKUP($B181,INDIRECT("'Monthly Resource Report'!"&amp;'Green Validation'!I$450676&amp;":"&amp;'Green Validation'!I$450677),'Green Validation'!I$450678,FALSE))</f>
        <v>0.22354218540971663</v>
      </c>
      <c r="J181" s="318">
        <f ca="1">+IF(ISERROR(HLOOKUP($B181,INDIRECT("'Monthly Resource Report'!"&amp;'Green Validation'!J$450676&amp;":"&amp;'Green Validation'!J$450677),'Green Validation'!J$450678,FALSE)),0,HLOOKUP($B181,INDIRECT("'Monthly Resource Report'!"&amp;'Green Validation'!J$450676&amp;":"&amp;'Green Validation'!J$450677),'Green Validation'!J$450678,FALSE))</f>
        <v>0.19024737478839235</v>
      </c>
      <c r="L181" s="301">
        <v>46692</v>
      </c>
      <c r="M181" s="294">
        <v>223</v>
      </c>
      <c r="N181" s="297">
        <v>7.1186053357483621</v>
      </c>
      <c r="O181" s="299">
        <v>0.22500000000000001</v>
      </c>
      <c r="P181" s="295">
        <v>0.19</v>
      </c>
      <c r="Q181" s="294">
        <f ca="1">+IF(ISERROR(HLOOKUP($B181,INDIRECT("'Monthly Resource Report'!"&amp;'Green Validation'!Q$450676&amp;":"&amp;'Green Validation'!Q$450677),'Green Validation'!Q$450678,FALSE)),0,HLOOKUP($B181,INDIRECT("'Monthly Resource Report'!"&amp;'Green Validation'!Q$450676&amp;":"&amp;'Green Validation'!Q$450677),'Green Validation'!Q$450678,FALSE))</f>
        <v>223</v>
      </c>
      <c r="R181" s="297">
        <f ca="1">+IF(ISERROR(HLOOKUP($B181,INDIRECT("'Monthly Resource Report'!"&amp;'Green Validation'!R$450676&amp;":"&amp;'Green Validation'!R$450677),'Green Validation'!R$450678,FALSE)),0,HLOOKUP($B181,INDIRECT("'Monthly Resource Report'!"&amp;'Green Validation'!R$450676&amp;":"&amp;'Green Validation'!R$450677),'Green Validation'!R$450678,FALSE))</f>
        <v>7.1189957478336501</v>
      </c>
      <c r="S181" s="317">
        <f ca="1">+IF(ISERROR(HLOOKUP($B181,INDIRECT("'Monthly Resource Report'!"&amp;'Green Validation'!S$450676&amp;":"&amp;'Green Validation'!S$450677),'Green Validation'!S$450678,FALSE)),0,HLOOKUP($B181,INDIRECT("'Monthly Resource Report'!"&amp;'Green Validation'!S$450676&amp;":"&amp;'Green Validation'!S$450677),'Green Validation'!S$450678,FALSE))</f>
        <v>0.22358892076350403</v>
      </c>
      <c r="T181" s="318">
        <f ca="1">+IF(ISERROR(HLOOKUP($B181,INDIRECT("'Monthly Resource Report'!"&amp;'Green Validation'!T$450676&amp;":"&amp;'Green Validation'!T$450677),'Green Validation'!T$450678,FALSE)),0,HLOOKUP($B181,INDIRECT("'Monthly Resource Report'!"&amp;'Green Validation'!T$450676&amp;":"&amp;'Green Validation'!T$450677),'Green Validation'!T$450678,FALSE))</f>
        <v>0.19060086626225647</v>
      </c>
    </row>
    <row r="182" spans="2:20" s="29" customFormat="1">
      <c r="B182" s="301">
        <v>46722</v>
      </c>
      <c r="C182" s="294">
        <v>231</v>
      </c>
      <c r="D182" s="297">
        <v>7.1186053357483621</v>
      </c>
      <c r="E182" s="299">
        <v>0.22500000000000001</v>
      </c>
      <c r="F182" s="295">
        <v>0.19</v>
      </c>
      <c r="G182" s="294">
        <f ca="1">+IF(ISERROR(HLOOKUP($B182,INDIRECT("'Monthly Resource Report'!"&amp;'Green Validation'!G$450676&amp;":"&amp;'Green Validation'!G$450677),'Green Validation'!G$450678,FALSE)),0,HLOOKUP($B182,INDIRECT("'Monthly Resource Report'!"&amp;'Green Validation'!G$450676&amp;":"&amp;'Green Validation'!G$450677),'Green Validation'!G$450678,FALSE))</f>
        <v>231</v>
      </c>
      <c r="H182" s="297">
        <f ca="1">+IF(ISERROR(HLOOKUP($B182,INDIRECT("'Monthly Resource Report'!"&amp;'Green Validation'!H$450676&amp;":"&amp;'Green Validation'!H$450677),'Green Validation'!H$450678,FALSE)),0,HLOOKUP($B182,INDIRECT("'Monthly Resource Report'!"&amp;'Green Validation'!H$450676&amp;":"&amp;'Green Validation'!H$450677),'Green Validation'!H$450678,FALSE))</f>
        <v>7.1189976085333599</v>
      </c>
      <c r="I182" s="317">
        <f ca="1">+IF(ISERROR(HLOOKUP($B182,INDIRECT("'Monthly Resource Report'!"&amp;'Green Validation'!I$450676&amp;":"&amp;'Green Validation'!I$450677),'Green Validation'!I$450678,FALSE)),0,HLOOKUP($B182,INDIRECT("'Monthly Resource Report'!"&amp;'Green Validation'!I$450676&amp;":"&amp;'Green Validation'!I$450677),'Green Validation'!I$450678,FALSE))</f>
        <v>0.22395228746536874</v>
      </c>
      <c r="J182" s="318">
        <f ca="1">+IF(ISERROR(HLOOKUP($B182,INDIRECT("'Monthly Resource Report'!"&amp;'Green Validation'!J$450676&amp;":"&amp;'Green Validation'!J$450677),'Green Validation'!J$450678,FALSE)),0,HLOOKUP($B182,INDIRECT("'Monthly Resource Report'!"&amp;'Green Validation'!J$450676&amp;":"&amp;'Green Validation'!J$450677),'Green Validation'!J$450678,FALSE))</f>
        <v>0.19024276642833449</v>
      </c>
      <c r="L182" s="301">
        <v>46722</v>
      </c>
      <c r="M182" s="294">
        <v>223</v>
      </c>
      <c r="N182" s="297">
        <v>7.1186053357483621</v>
      </c>
      <c r="O182" s="299">
        <v>0.22500000000000001</v>
      </c>
      <c r="P182" s="295">
        <v>0.19</v>
      </c>
      <c r="Q182" s="294">
        <f ca="1">+IF(ISERROR(HLOOKUP($B182,INDIRECT("'Monthly Resource Report'!"&amp;'Green Validation'!Q$450676&amp;":"&amp;'Green Validation'!Q$450677),'Green Validation'!Q$450678,FALSE)),0,HLOOKUP($B182,INDIRECT("'Monthly Resource Report'!"&amp;'Green Validation'!Q$450676&amp;":"&amp;'Green Validation'!Q$450677),'Green Validation'!Q$450678,FALSE))</f>
        <v>223</v>
      </c>
      <c r="R182" s="297">
        <f ca="1">+IF(ISERROR(HLOOKUP($B182,INDIRECT("'Monthly Resource Report'!"&amp;'Green Validation'!R$450676&amp;":"&amp;'Green Validation'!R$450677),'Green Validation'!R$450678,FALSE)),0,HLOOKUP($B182,INDIRECT("'Monthly Resource Report'!"&amp;'Green Validation'!R$450676&amp;":"&amp;'Green Validation'!R$450677),'Green Validation'!R$450678,FALSE))</f>
        <v>7.1189932479566185</v>
      </c>
      <c r="S182" s="317">
        <f ca="1">+IF(ISERROR(HLOOKUP($B182,INDIRECT("'Monthly Resource Report'!"&amp;'Green Validation'!S$450676&amp;":"&amp;'Green Validation'!S$450677),'Green Validation'!S$450678,FALSE)),0,HLOOKUP($B182,INDIRECT("'Monthly Resource Report'!"&amp;'Green Validation'!S$450676&amp;":"&amp;'Green Validation'!S$450677),'Green Validation'!S$450678,FALSE))</f>
        <v>0.22407689716670623</v>
      </c>
      <c r="T182" s="318">
        <f ca="1">+IF(ISERROR(HLOOKUP($B182,INDIRECT("'Monthly Resource Report'!"&amp;'Green Validation'!T$450676&amp;":"&amp;'Green Validation'!T$450677),'Green Validation'!T$450678,FALSE)),0,HLOOKUP($B182,INDIRECT("'Monthly Resource Report'!"&amp;'Green Validation'!T$450676&amp;":"&amp;'Green Validation'!T$450677),'Green Validation'!T$450678,FALSE))</f>
        <v>0.19017185091110353</v>
      </c>
    </row>
    <row r="183" spans="2:20" s="29" customFormat="1">
      <c r="B183" s="633"/>
      <c r="C183" s="634"/>
      <c r="D183" s="635"/>
      <c r="E183" s="636"/>
      <c r="F183" s="636"/>
      <c r="G183" s="634"/>
      <c r="H183" s="635"/>
      <c r="I183" s="637"/>
      <c r="J183" s="637"/>
      <c r="L183" s="633"/>
      <c r="M183" s="634"/>
      <c r="N183" s="635"/>
      <c r="O183" s="636"/>
      <c r="P183" s="636"/>
      <c r="Q183" s="634"/>
      <c r="R183" s="635"/>
      <c r="S183" s="637"/>
      <c r="T183" s="637"/>
    </row>
    <row r="184" spans="2:20" s="29" customFormat="1">
      <c r="B184" s="633"/>
      <c r="C184" s="634"/>
      <c r="D184" s="635"/>
      <c r="E184" s="636"/>
      <c r="F184" s="636"/>
      <c r="G184" s="634"/>
      <c r="H184" s="635"/>
      <c r="I184" s="637"/>
      <c r="J184" s="637"/>
      <c r="L184" s="633"/>
      <c r="M184" s="634"/>
      <c r="N184" s="635"/>
      <c r="O184" s="636"/>
      <c r="P184" s="636"/>
      <c r="Q184" s="634"/>
      <c r="R184" s="635"/>
      <c r="S184" s="637"/>
      <c r="T184" s="637"/>
    </row>
    <row r="185" spans="2:20" s="29" customFormat="1">
      <c r="B185" s="633"/>
      <c r="C185" s="634"/>
      <c r="D185" s="635"/>
      <c r="E185" s="636"/>
      <c r="F185" s="636"/>
      <c r="G185" s="634"/>
      <c r="H185" s="635"/>
      <c r="I185" s="637"/>
      <c r="J185" s="637"/>
      <c r="L185" s="633"/>
      <c r="M185" s="634"/>
      <c r="N185" s="635"/>
      <c r="O185" s="636"/>
      <c r="P185" s="636"/>
      <c r="Q185" s="634"/>
      <c r="R185" s="635"/>
      <c r="S185" s="637"/>
      <c r="T185" s="637"/>
    </row>
    <row r="186" spans="2:20" s="29" customFormat="1">
      <c r="B186" s="633"/>
      <c r="C186" s="634"/>
      <c r="D186" s="635"/>
      <c r="E186" s="636"/>
      <c r="F186" s="636"/>
      <c r="G186" s="634"/>
      <c r="H186" s="635"/>
      <c r="I186" s="637"/>
      <c r="J186" s="637"/>
      <c r="L186" s="633"/>
      <c r="M186" s="634"/>
      <c r="N186" s="635"/>
      <c r="O186" s="636"/>
      <c r="P186" s="636"/>
      <c r="Q186" s="634"/>
      <c r="R186" s="635"/>
      <c r="S186" s="637"/>
      <c r="T186" s="637"/>
    </row>
    <row r="187" spans="2:20" s="29" customFormat="1">
      <c r="B187" s="633"/>
      <c r="C187" s="634"/>
      <c r="D187" s="635"/>
      <c r="E187" s="636"/>
      <c r="F187" s="636"/>
      <c r="G187" s="634"/>
      <c r="H187" s="635"/>
      <c r="I187" s="637"/>
      <c r="J187" s="637"/>
      <c r="L187" s="633"/>
      <c r="M187" s="634"/>
      <c r="N187" s="635"/>
      <c r="O187" s="636"/>
      <c r="P187" s="636"/>
      <c r="Q187" s="634"/>
      <c r="R187" s="635"/>
      <c r="S187" s="637"/>
      <c r="T187" s="637"/>
    </row>
    <row r="188" spans="2:20" s="29" customFormat="1">
      <c r="B188" s="633"/>
      <c r="C188" s="634"/>
      <c r="D188" s="635"/>
      <c r="E188" s="636"/>
      <c r="F188" s="636"/>
      <c r="G188" s="634"/>
      <c r="H188" s="635"/>
      <c r="I188" s="637"/>
      <c r="J188" s="637"/>
      <c r="L188" s="633"/>
      <c r="M188" s="634"/>
      <c r="N188" s="635"/>
      <c r="O188" s="636"/>
      <c r="P188" s="636"/>
      <c r="Q188" s="634"/>
      <c r="R188" s="635"/>
      <c r="S188" s="637"/>
      <c r="T188" s="637"/>
    </row>
    <row r="189" spans="2:20" s="29" customFormat="1">
      <c r="B189" s="633"/>
      <c r="C189" s="634"/>
      <c r="D189" s="635"/>
      <c r="E189" s="636"/>
      <c r="F189" s="636"/>
      <c r="G189" s="634"/>
      <c r="H189" s="635"/>
      <c r="I189" s="637"/>
      <c r="J189" s="637"/>
      <c r="L189" s="633"/>
      <c r="M189" s="634"/>
      <c r="N189" s="635"/>
      <c r="O189" s="636"/>
      <c r="P189" s="636"/>
      <c r="Q189" s="634"/>
      <c r="R189" s="635"/>
      <c r="S189" s="637"/>
      <c r="T189" s="637"/>
    </row>
    <row r="190" spans="2:20" s="29" customFormat="1">
      <c r="B190" s="633"/>
      <c r="C190" s="634"/>
      <c r="D190" s="635"/>
      <c r="E190" s="636"/>
      <c r="F190" s="636"/>
      <c r="G190" s="634"/>
      <c r="H190" s="635"/>
      <c r="I190" s="637"/>
      <c r="J190" s="637"/>
      <c r="L190" s="633"/>
      <c r="M190" s="634"/>
      <c r="N190" s="635"/>
      <c r="O190" s="636"/>
      <c r="P190" s="636"/>
      <c r="Q190" s="634"/>
      <c r="R190" s="635"/>
      <c r="S190" s="637"/>
      <c r="T190" s="637"/>
    </row>
    <row r="191" spans="2:20" s="29" customFormat="1">
      <c r="B191" s="633"/>
      <c r="C191" s="634"/>
      <c r="D191" s="635"/>
      <c r="E191" s="636"/>
      <c r="F191" s="636"/>
      <c r="G191" s="634"/>
      <c r="H191" s="635"/>
      <c r="I191" s="637"/>
      <c r="J191" s="637"/>
      <c r="L191" s="633"/>
      <c r="M191" s="634"/>
      <c r="N191" s="635"/>
      <c r="O191" s="636"/>
      <c r="P191" s="636"/>
      <c r="Q191" s="634"/>
      <c r="R191" s="635"/>
      <c r="S191" s="637"/>
      <c r="T191" s="637"/>
    </row>
    <row r="192" spans="2:20" s="29" customFormat="1">
      <c r="B192" s="633"/>
      <c r="C192" s="634"/>
      <c r="D192" s="635"/>
      <c r="E192" s="636"/>
      <c r="F192" s="636"/>
      <c r="G192" s="634"/>
      <c r="H192" s="635"/>
      <c r="I192" s="637"/>
      <c r="J192" s="637"/>
      <c r="L192" s="633"/>
      <c r="M192" s="634"/>
      <c r="N192" s="635"/>
      <c r="O192" s="636"/>
      <c r="P192" s="636"/>
      <c r="Q192" s="634"/>
      <c r="R192" s="635"/>
      <c r="S192" s="637"/>
      <c r="T192" s="637"/>
    </row>
    <row r="193" spans="2:20" s="29" customFormat="1">
      <c r="B193" s="633"/>
      <c r="C193" s="634"/>
      <c r="D193" s="635"/>
      <c r="E193" s="636"/>
      <c r="F193" s="636"/>
      <c r="G193" s="634"/>
      <c r="H193" s="635"/>
      <c r="I193" s="637"/>
      <c r="J193" s="637"/>
      <c r="L193" s="633"/>
      <c r="M193" s="634"/>
      <c r="N193" s="635"/>
      <c r="O193" s="636"/>
      <c r="P193" s="636"/>
      <c r="Q193" s="634"/>
      <c r="R193" s="635"/>
      <c r="S193" s="637"/>
      <c r="T193" s="637"/>
    </row>
    <row r="194" spans="2:20" s="29" customFormat="1">
      <c r="B194" s="633"/>
      <c r="C194" s="634"/>
      <c r="D194" s="635"/>
      <c r="E194" s="636"/>
      <c r="F194" s="636"/>
      <c r="G194" s="634"/>
      <c r="H194" s="635"/>
      <c r="I194" s="637"/>
      <c r="J194" s="637"/>
      <c r="L194" s="633"/>
      <c r="M194" s="634"/>
      <c r="N194" s="635"/>
      <c r="O194" s="636"/>
      <c r="P194" s="636"/>
      <c r="Q194" s="634"/>
      <c r="R194" s="635"/>
      <c r="S194" s="637"/>
      <c r="T194" s="637"/>
    </row>
    <row r="195" spans="2:20" s="29" customFormat="1">
      <c r="B195" s="633"/>
      <c r="C195" s="634"/>
      <c r="D195" s="635"/>
      <c r="E195" s="636"/>
      <c r="F195" s="636"/>
      <c r="G195" s="634"/>
      <c r="H195" s="635"/>
      <c r="I195" s="637"/>
      <c r="J195" s="637"/>
      <c r="L195" s="633"/>
      <c r="M195" s="634"/>
      <c r="N195" s="635"/>
      <c r="O195" s="636"/>
      <c r="P195" s="636"/>
      <c r="Q195" s="634"/>
      <c r="R195" s="635"/>
      <c r="S195" s="637"/>
      <c r="T195" s="637"/>
    </row>
    <row r="196" spans="2:20" s="29" customFormat="1">
      <c r="B196" s="633"/>
      <c r="C196" s="634"/>
      <c r="D196" s="635"/>
      <c r="E196" s="636"/>
      <c r="F196" s="636"/>
      <c r="G196" s="634"/>
      <c r="H196" s="635"/>
      <c r="I196" s="637"/>
      <c r="J196" s="637"/>
      <c r="L196" s="633"/>
      <c r="M196" s="634"/>
      <c r="N196" s="635"/>
      <c r="O196" s="636"/>
      <c r="P196" s="636"/>
      <c r="Q196" s="634"/>
      <c r="R196" s="635"/>
      <c r="S196" s="637"/>
      <c r="T196" s="637"/>
    </row>
    <row r="197" spans="2:20" s="29" customFormat="1">
      <c r="B197" s="633"/>
      <c r="C197" s="634"/>
      <c r="D197" s="635"/>
      <c r="E197" s="636"/>
      <c r="F197" s="636"/>
      <c r="G197" s="634"/>
      <c r="H197" s="635"/>
      <c r="I197" s="637"/>
      <c r="J197" s="637"/>
      <c r="L197" s="633"/>
      <c r="M197" s="634"/>
      <c r="N197" s="635"/>
      <c r="O197" s="636"/>
      <c r="P197" s="636"/>
      <c r="Q197" s="634"/>
      <c r="R197" s="635"/>
      <c r="S197" s="637"/>
      <c r="T197" s="637"/>
    </row>
    <row r="240" spans="7:20">
      <c r="G240" s="893" t="s">
        <v>221</v>
      </c>
      <c r="H240" s="894"/>
      <c r="I240" s="894"/>
      <c r="J240" s="895"/>
      <c r="Q240" s="893" t="s">
        <v>221</v>
      </c>
      <c r="R240" s="894"/>
      <c r="S240" s="894"/>
      <c r="T240" s="895"/>
    </row>
    <row r="241" spans="6:20" ht="30">
      <c r="F241" s="293" t="s">
        <v>199</v>
      </c>
      <c r="G241" s="304" t="s">
        <v>34</v>
      </c>
      <c r="H241" s="305" t="s">
        <v>39</v>
      </c>
      <c r="I241" s="306" t="s">
        <v>48</v>
      </c>
      <c r="J241" s="307" t="s">
        <v>45</v>
      </c>
      <c r="P241" s="293" t="s">
        <v>199</v>
      </c>
      <c r="Q241" s="304" t="s">
        <v>34</v>
      </c>
      <c r="R241" s="305" t="s">
        <v>39</v>
      </c>
      <c r="S241" s="306" t="s">
        <v>48</v>
      </c>
      <c r="T241" s="307" t="s">
        <v>45</v>
      </c>
    </row>
    <row r="242" spans="6:20">
      <c r="F242" s="300">
        <f>+B3</f>
        <v>41275</v>
      </c>
      <c r="G242" s="308">
        <f t="shared" ref="G242:G273" ca="1" si="0">+IF(ISERROR(G3/C3-1),0,G3/C3-1)</f>
        <v>0</v>
      </c>
      <c r="H242" s="309">
        <f t="shared" ref="H242:H273" ca="1" si="1">+IF(ISERROR(H3/D3-1),0,H3/D3-1)</f>
        <v>6.9648243616882155E-8</v>
      </c>
      <c r="I242" s="309">
        <f t="shared" ref="I242:I273" ca="1" si="2">+IF(ISERROR(I3/E3-1),0,I3/E3-1)</f>
        <v>-7.5097870627213181E-3</v>
      </c>
      <c r="J242" s="310">
        <f t="shared" ref="J242:J273" ca="1" si="3">+IF(ISERROR(J3/F3-1),0,J3/F3-1)</f>
        <v>1.3259009395785171E-3</v>
      </c>
      <c r="P242" s="300">
        <f>+L3</f>
        <v>41275</v>
      </c>
      <c r="Q242" s="642">
        <f t="shared" ref="Q242:Q273" ca="1" si="4">+IF(ISERROR(Q3/M3-1),0,Q3/M3-1)</f>
        <v>0</v>
      </c>
      <c r="R242" s="643">
        <f t="shared" ref="R242:R273" ca="1" si="5">+IF(ISERROR(R3/N3-1),0,R3/N3-1)</f>
        <v>4.7944978875946731E-7</v>
      </c>
      <c r="S242" s="643">
        <f t="shared" ref="S242:S273" ca="1" si="6">+IF(ISERROR(S3/O3-1),0,S3/O3-1)</f>
        <v>-6.7143226989171412E-3</v>
      </c>
      <c r="T242" s="310">
        <f t="shared" ref="T242:T273" ca="1" si="7">+IF(ISERROR(T3/P3-1),0,T3/P3-1)</f>
        <v>1.4024485826491517E-3</v>
      </c>
    </row>
    <row r="243" spans="6:20">
      <c r="F243" s="301">
        <f t="shared" ref="F243:F306" si="8">+B4</f>
        <v>41306</v>
      </c>
      <c r="G243" s="308">
        <f t="shared" ca="1" si="0"/>
        <v>0</v>
      </c>
      <c r="H243" s="311">
        <f t="shared" ca="1" si="1"/>
        <v>1.016702602107955E-7</v>
      </c>
      <c r="I243" s="311">
        <f t="shared" ca="1" si="2"/>
        <v>-7.957188032467255E-3</v>
      </c>
      <c r="J243" s="310">
        <f t="shared" ca="1" si="3"/>
        <v>1.3967367367884176E-3</v>
      </c>
      <c r="P243" s="301">
        <f t="shared" ref="P243:P306" si="9">+L4</f>
        <v>41306</v>
      </c>
      <c r="Q243" s="642">
        <f t="shared" ca="1" si="4"/>
        <v>0</v>
      </c>
      <c r="R243" s="642">
        <f t="shared" ca="1" si="5"/>
        <v>3.183094223757621E-7</v>
      </c>
      <c r="S243" s="642">
        <f t="shared" ca="1" si="6"/>
        <v>-7.3698374597492844E-3</v>
      </c>
      <c r="T243" s="642">
        <f t="shared" ca="1" si="7"/>
        <v>1.0665598777244156E-3</v>
      </c>
    </row>
    <row r="244" spans="6:20">
      <c r="F244" s="301">
        <f t="shared" si="8"/>
        <v>41334</v>
      </c>
      <c r="G244" s="308">
        <f t="shared" ca="1" si="0"/>
        <v>0</v>
      </c>
      <c r="H244" s="311">
        <f t="shared" ca="1" si="1"/>
        <v>-2.384852234582624E-7</v>
      </c>
      <c r="I244" s="311">
        <f t="shared" ca="1" si="2"/>
        <v>-1.2275953986920163E-2</v>
      </c>
      <c r="J244" s="310">
        <f t="shared" ca="1" si="3"/>
        <v>2.0345227198403926E-3</v>
      </c>
      <c r="P244" s="301">
        <f t="shared" si="9"/>
        <v>41334</v>
      </c>
      <c r="Q244" s="642">
        <f t="shared" ca="1" si="4"/>
        <v>0</v>
      </c>
      <c r="R244" s="642">
        <f t="shared" ca="1" si="5"/>
        <v>3.051602859294178E-8</v>
      </c>
      <c r="S244" s="642">
        <f t="shared" ca="1" si="6"/>
        <v>-1.0933026228291842E-2</v>
      </c>
      <c r="T244" s="642">
        <f t="shared" ca="1" si="7"/>
        <v>1.4538350272275125E-3</v>
      </c>
    </row>
    <row r="245" spans="6:20">
      <c r="F245" s="301">
        <f t="shared" si="8"/>
        <v>41365</v>
      </c>
      <c r="G245" s="308">
        <f t="shared" ca="1" si="0"/>
        <v>0</v>
      </c>
      <c r="H245" s="311">
        <f t="shared" ca="1" si="1"/>
        <v>-3.2693589635535147E-7</v>
      </c>
      <c r="I245" s="311">
        <f t="shared" ca="1" si="2"/>
        <v>-1.1897244985242805E-2</v>
      </c>
      <c r="J245" s="310">
        <f t="shared" ca="1" si="3"/>
        <v>1.3597408440586545E-3</v>
      </c>
      <c r="P245" s="301">
        <f t="shared" si="9"/>
        <v>41365</v>
      </c>
      <c r="Q245" s="642">
        <f t="shared" ca="1" si="4"/>
        <v>0</v>
      </c>
      <c r="R245" s="642">
        <f t="shared" ca="1" si="5"/>
        <v>1.9210210799869287E-7</v>
      </c>
      <c r="S245" s="642">
        <f t="shared" ca="1" si="6"/>
        <v>-1.0544718046187507E-2</v>
      </c>
      <c r="T245" s="642">
        <f t="shared" ca="1" si="7"/>
        <v>9.8143973209019464E-4</v>
      </c>
    </row>
    <row r="246" spans="6:20">
      <c r="F246" s="301">
        <f t="shared" si="8"/>
        <v>41395</v>
      </c>
      <c r="G246" s="308">
        <f t="shared" ca="1" si="0"/>
        <v>0</v>
      </c>
      <c r="H246" s="311">
        <f t="shared" ca="1" si="1"/>
        <v>1.0246888182408043E-7</v>
      </c>
      <c r="I246" s="311">
        <f t="shared" ca="1" si="2"/>
        <v>-1.0665044227273324E-2</v>
      </c>
      <c r="J246" s="310">
        <f t="shared" ca="1" si="3"/>
        <v>2.6190140751718438E-3</v>
      </c>
      <c r="P246" s="301">
        <f t="shared" si="9"/>
        <v>41395</v>
      </c>
      <c r="Q246" s="642">
        <f t="shared" ca="1" si="4"/>
        <v>0</v>
      </c>
      <c r="R246" s="642">
        <f t="shared" ca="1" si="5"/>
        <v>2.0060119365616913E-7</v>
      </c>
      <c r="S246" s="642">
        <f t="shared" ca="1" si="6"/>
        <v>-9.7352302761694043E-3</v>
      </c>
      <c r="T246" s="642">
        <f t="shared" ca="1" si="7"/>
        <v>1.472531823459855E-3</v>
      </c>
    </row>
    <row r="247" spans="6:20">
      <c r="F247" s="301">
        <f t="shared" si="8"/>
        <v>41426</v>
      </c>
      <c r="G247" s="308">
        <f t="shared" ca="1" si="0"/>
        <v>0</v>
      </c>
      <c r="H247" s="311">
        <f t="shared" ca="1" si="1"/>
        <v>-6.7019258032097184E-8</v>
      </c>
      <c r="I247" s="311">
        <f t="shared" ca="1" si="2"/>
        <v>-1.2413555536005649E-2</v>
      </c>
      <c r="J247" s="310">
        <f t="shared" ca="1" si="3"/>
        <v>1.4222955679297211E-3</v>
      </c>
      <c r="P247" s="301">
        <f t="shared" si="9"/>
        <v>41426</v>
      </c>
      <c r="Q247" s="642">
        <f t="shared" ca="1" si="4"/>
        <v>0</v>
      </c>
      <c r="R247" s="642">
        <f t="shared" ca="1" si="5"/>
        <v>5.0412422236689736E-8</v>
      </c>
      <c r="S247" s="642">
        <f t="shared" ca="1" si="6"/>
        <v>-1.0948729521662592E-2</v>
      </c>
      <c r="T247" s="642">
        <f t="shared" ca="1" si="7"/>
        <v>1.9988133585764345E-3</v>
      </c>
    </row>
    <row r="248" spans="6:20">
      <c r="F248" s="301">
        <f t="shared" si="8"/>
        <v>41456</v>
      </c>
      <c r="G248" s="308">
        <f t="shared" ca="1" si="0"/>
        <v>0</v>
      </c>
      <c r="H248" s="311">
        <f t="shared" ca="1" si="1"/>
        <v>-8.5085140599794329E-8</v>
      </c>
      <c r="I248" s="311">
        <f t="shared" ca="1" si="2"/>
        <v>-1.0972196543680535E-2</v>
      </c>
      <c r="J248" s="310">
        <f t="shared" ca="1" si="3"/>
        <v>1.3331944212364721E-3</v>
      </c>
      <c r="P248" s="301">
        <f t="shared" si="9"/>
        <v>41456</v>
      </c>
      <c r="Q248" s="642">
        <f t="shared" ca="1" si="4"/>
        <v>0</v>
      </c>
      <c r="R248" s="642">
        <f t="shared" ca="1" si="5"/>
        <v>8.7543163607151087E-8</v>
      </c>
      <c r="S248" s="642">
        <f t="shared" ca="1" si="6"/>
        <v>-9.4402749062320046E-3</v>
      </c>
      <c r="T248" s="642">
        <f t="shared" ca="1" si="7"/>
        <v>1.4665101762465493E-3</v>
      </c>
    </row>
    <row r="249" spans="6:20">
      <c r="F249" s="301">
        <f t="shared" si="8"/>
        <v>41487</v>
      </c>
      <c r="G249" s="308">
        <f t="shared" ca="1" si="0"/>
        <v>0</v>
      </c>
      <c r="H249" s="311">
        <f t="shared" ca="1" si="1"/>
        <v>5.7888467130950971E-8</v>
      </c>
      <c r="I249" s="311">
        <f t="shared" ca="1" si="2"/>
        <v>-1.0477407269028127E-2</v>
      </c>
      <c r="J249" s="310">
        <f t="shared" ca="1" si="3"/>
        <v>1.9545033005039514E-3</v>
      </c>
      <c r="P249" s="301">
        <f t="shared" si="9"/>
        <v>41487</v>
      </c>
      <c r="Q249" s="642">
        <f t="shared" ca="1" si="4"/>
        <v>0</v>
      </c>
      <c r="R249" s="642">
        <f t="shared" ca="1" si="5"/>
        <v>8.5599274335379505E-8</v>
      </c>
      <c r="S249" s="642">
        <f t="shared" ca="1" si="6"/>
        <v>-9.1228355919603654E-3</v>
      </c>
      <c r="T249" s="642">
        <f t="shared" ca="1" si="7"/>
        <v>1.4481571474087573E-3</v>
      </c>
    </row>
    <row r="250" spans="6:20">
      <c r="F250" s="301">
        <f t="shared" si="8"/>
        <v>41518</v>
      </c>
      <c r="G250" s="308">
        <f t="shared" ca="1" si="0"/>
        <v>0</v>
      </c>
      <c r="H250" s="311">
        <f t="shared" ca="1" si="1"/>
        <v>-1.9283386165636074E-7</v>
      </c>
      <c r="I250" s="311">
        <f t="shared" ca="1" si="2"/>
        <v>-1.3035616302093711E-2</v>
      </c>
      <c r="J250" s="310">
        <f t="shared" ca="1" si="3"/>
        <v>1.4025753288426923E-3</v>
      </c>
      <c r="P250" s="301">
        <f t="shared" si="9"/>
        <v>41518</v>
      </c>
      <c r="Q250" s="642">
        <f t="shared" ca="1" si="4"/>
        <v>0</v>
      </c>
      <c r="R250" s="642">
        <f t="shared" ca="1" si="5"/>
        <v>1.1749250150572266E-7</v>
      </c>
      <c r="S250" s="642">
        <f t="shared" ca="1" si="6"/>
        <v>-1.1562664080856044E-2</v>
      </c>
      <c r="T250" s="642">
        <f t="shared" ca="1" si="7"/>
        <v>9.9842555645723863E-4</v>
      </c>
    </row>
    <row r="251" spans="6:20">
      <c r="F251" s="301">
        <f t="shared" si="8"/>
        <v>41548</v>
      </c>
      <c r="G251" s="308">
        <f t="shared" ca="1" si="0"/>
        <v>0</v>
      </c>
      <c r="H251" s="311">
        <f t="shared" ca="1" si="1"/>
        <v>-4.0586649485696569E-8</v>
      </c>
      <c r="I251" s="311">
        <f t="shared" ca="1" si="2"/>
        <v>-1.0397329462115801E-2</v>
      </c>
      <c r="J251" s="310">
        <f t="shared" ca="1" si="3"/>
        <v>1.9557911476697498E-3</v>
      </c>
      <c r="P251" s="301">
        <f t="shared" si="9"/>
        <v>41548</v>
      </c>
      <c r="Q251" s="642">
        <f t="shared" ca="1" si="4"/>
        <v>0</v>
      </c>
      <c r="R251" s="642">
        <f t="shared" ca="1" si="5"/>
        <v>2.3713463348506991E-7</v>
      </c>
      <c r="S251" s="642">
        <f t="shared" ca="1" si="6"/>
        <v>-9.0689076681848002E-3</v>
      </c>
      <c r="T251" s="642">
        <f t="shared" ca="1" si="7"/>
        <v>9.4033280203409397E-4</v>
      </c>
    </row>
    <row r="252" spans="6:20">
      <c r="F252" s="301">
        <f t="shared" si="8"/>
        <v>41579</v>
      </c>
      <c r="G252" s="308">
        <f t="shared" ca="1" si="0"/>
        <v>0</v>
      </c>
      <c r="H252" s="311">
        <f t="shared" ca="1" si="1"/>
        <v>-2.5531536596012927E-7</v>
      </c>
      <c r="I252" s="311">
        <f t="shared" ca="1" si="2"/>
        <v>-1.1043412154589261E-2</v>
      </c>
      <c r="J252" s="310">
        <f t="shared" ca="1" si="3"/>
        <v>1.3604399896227637E-3</v>
      </c>
      <c r="P252" s="301">
        <f t="shared" si="9"/>
        <v>41579</v>
      </c>
      <c r="Q252" s="642">
        <f t="shared" ca="1" si="4"/>
        <v>0</v>
      </c>
      <c r="R252" s="642">
        <f t="shared" ca="1" si="5"/>
        <v>2.2269969224275599E-7</v>
      </c>
      <c r="S252" s="642">
        <f t="shared" ca="1" si="6"/>
        <v>-9.2611141973596434E-3</v>
      </c>
      <c r="T252" s="642">
        <f t="shared" ca="1" si="7"/>
        <v>1.0069195479061044E-3</v>
      </c>
    </row>
    <row r="253" spans="6:20">
      <c r="F253" s="301">
        <f t="shared" si="8"/>
        <v>41609</v>
      </c>
      <c r="G253" s="308">
        <f t="shared" ca="1" si="0"/>
        <v>0</v>
      </c>
      <c r="H253" s="311">
        <f t="shared" ca="1" si="1"/>
        <v>-2.1123013005386326E-8</v>
      </c>
      <c r="I253" s="311">
        <f t="shared" ca="1" si="2"/>
        <v>-9.6258794106166556E-3</v>
      </c>
      <c r="J253" s="310">
        <f t="shared" ca="1" si="3"/>
        <v>2.0020450981961257E-3</v>
      </c>
      <c r="P253" s="301">
        <f t="shared" si="9"/>
        <v>41609</v>
      </c>
      <c r="Q253" s="642">
        <f t="shared" ca="1" si="4"/>
        <v>0</v>
      </c>
      <c r="R253" s="642">
        <f t="shared" ca="1" si="5"/>
        <v>1.4921405533385723E-7</v>
      </c>
      <c r="S253" s="642">
        <f t="shared" ca="1" si="6"/>
        <v>-8.6442142722500392E-3</v>
      </c>
      <c r="T253" s="642">
        <f t="shared" ca="1" si="7"/>
        <v>1.9279092877559911E-3</v>
      </c>
    </row>
    <row r="254" spans="6:20">
      <c r="F254" s="301">
        <f t="shared" si="8"/>
        <v>41640</v>
      </c>
      <c r="G254" s="308">
        <f t="shared" ca="1" si="0"/>
        <v>0</v>
      </c>
      <c r="H254" s="311">
        <f t="shared" ca="1" si="1"/>
        <v>-3.0229424630157098E-8</v>
      </c>
      <c r="I254" s="311">
        <f t="shared" ca="1" si="2"/>
        <v>-7.7495948637161804E-3</v>
      </c>
      <c r="J254" s="310">
        <f t="shared" ca="1" si="3"/>
        <v>1.9138027034286687E-3</v>
      </c>
      <c r="P254" s="301">
        <f t="shared" si="9"/>
        <v>41640</v>
      </c>
      <c r="Q254" s="642">
        <f t="shared" ca="1" si="4"/>
        <v>0</v>
      </c>
      <c r="R254" s="642">
        <f t="shared" ca="1" si="5"/>
        <v>1.6016119519512984E-7</v>
      </c>
      <c r="S254" s="642">
        <f t="shared" ca="1" si="6"/>
        <v>-6.8115128805914527E-3</v>
      </c>
      <c r="T254" s="642">
        <f t="shared" ca="1" si="7"/>
        <v>1.4478508376571941E-3</v>
      </c>
    </row>
    <row r="255" spans="6:20">
      <c r="F255" s="301">
        <f t="shared" si="8"/>
        <v>41671</v>
      </c>
      <c r="G255" s="308">
        <f t="shared" ca="1" si="0"/>
        <v>0</v>
      </c>
      <c r="H255" s="311">
        <f t="shared" ca="1" si="1"/>
        <v>-5.9259885554219238E-8</v>
      </c>
      <c r="I255" s="311">
        <f t="shared" ca="1" si="2"/>
        <v>-8.1535333930727871E-3</v>
      </c>
      <c r="J255" s="310">
        <f t="shared" ca="1" si="3"/>
        <v>1.4260302242243839E-3</v>
      </c>
      <c r="P255" s="301">
        <f t="shared" si="9"/>
        <v>41671</v>
      </c>
      <c r="Q255" s="642">
        <f t="shared" ca="1" si="4"/>
        <v>0</v>
      </c>
      <c r="R255" s="642">
        <f t="shared" ca="1" si="5"/>
        <v>9.2730287004627598E-8</v>
      </c>
      <c r="S255" s="642">
        <f t="shared" ca="1" si="6"/>
        <v>-7.2077233133251983E-3</v>
      </c>
      <c r="T255" s="642">
        <f t="shared" ca="1" si="7"/>
        <v>1.0198369907079563E-3</v>
      </c>
    </row>
    <row r="256" spans="6:20">
      <c r="F256" s="301">
        <f t="shared" si="8"/>
        <v>41699</v>
      </c>
      <c r="G256" s="308">
        <f t="shared" ca="1" si="0"/>
        <v>0</v>
      </c>
      <c r="H256" s="311">
        <f t="shared" ca="1" si="1"/>
        <v>-2.8136865848349402E-7</v>
      </c>
      <c r="I256" s="311">
        <f t="shared" ca="1" si="2"/>
        <v>-1.2303390312640938E-2</v>
      </c>
      <c r="J256" s="310">
        <f t="shared" ca="1" si="3"/>
        <v>1.4859599526204637E-3</v>
      </c>
      <c r="P256" s="301">
        <f t="shared" si="9"/>
        <v>41699</v>
      </c>
      <c r="Q256" s="642">
        <f t="shared" ca="1" si="4"/>
        <v>0</v>
      </c>
      <c r="R256" s="642">
        <f t="shared" ca="1" si="5"/>
        <v>-7.2801736861194399E-9</v>
      </c>
      <c r="S256" s="642">
        <f t="shared" ca="1" si="6"/>
        <v>-1.1155240563845203E-2</v>
      </c>
      <c r="T256" s="642">
        <f t="shared" ca="1" si="7"/>
        <v>9.7695647894235904E-4</v>
      </c>
    </row>
    <row r="257" spans="6:20">
      <c r="F257" s="301">
        <f t="shared" si="8"/>
        <v>41730</v>
      </c>
      <c r="G257" s="308">
        <f t="shared" ca="1" si="0"/>
        <v>0</v>
      </c>
      <c r="H257" s="311">
        <f t="shared" ca="1" si="1"/>
        <v>-5.3937339683507446E-7</v>
      </c>
      <c r="I257" s="311">
        <f t="shared" ca="1" si="2"/>
        <v>-1.2008181543344043E-2</v>
      </c>
      <c r="J257" s="310">
        <f t="shared" ca="1" si="3"/>
        <v>3.2953775651840544E-3</v>
      </c>
      <c r="P257" s="301">
        <f t="shared" si="9"/>
        <v>41730</v>
      </c>
      <c r="Q257" s="642">
        <f t="shared" ca="1" si="4"/>
        <v>0</v>
      </c>
      <c r="R257" s="642">
        <f t="shared" ca="1" si="5"/>
        <v>-2.4708935653094954E-7</v>
      </c>
      <c r="S257" s="642">
        <f t="shared" ca="1" si="6"/>
        <v>-1.0392790988297484E-2</v>
      </c>
      <c r="T257" s="642">
        <f t="shared" ca="1" si="7"/>
        <v>1.5268558171115387E-3</v>
      </c>
    </row>
    <row r="258" spans="6:20">
      <c r="F258" s="301">
        <f t="shared" si="8"/>
        <v>41760</v>
      </c>
      <c r="G258" s="308">
        <f t="shared" ca="1" si="0"/>
        <v>0</v>
      </c>
      <c r="H258" s="311">
        <f t="shared" ca="1" si="1"/>
        <v>-1.5268865427575662E-7</v>
      </c>
      <c r="I258" s="311">
        <f t="shared" ca="1" si="2"/>
        <v>-1.093154592566925E-2</v>
      </c>
      <c r="J258" s="310">
        <f t="shared" ca="1" si="3"/>
        <v>1.3251133339955423E-3</v>
      </c>
      <c r="P258" s="301">
        <f t="shared" si="9"/>
        <v>41760</v>
      </c>
      <c r="Q258" s="642">
        <f t="shared" ca="1" si="4"/>
        <v>0</v>
      </c>
      <c r="R258" s="642">
        <f t="shared" ca="1" si="5"/>
        <v>-8.2245482535547865E-8</v>
      </c>
      <c r="S258" s="642">
        <f t="shared" ca="1" si="6"/>
        <v>-9.3122870499903199E-3</v>
      </c>
      <c r="T258" s="642">
        <f t="shared" ca="1" si="7"/>
        <v>9.669902012019449E-4</v>
      </c>
    </row>
    <row r="259" spans="6:20">
      <c r="F259" s="301">
        <f t="shared" si="8"/>
        <v>41791</v>
      </c>
      <c r="G259" s="308">
        <f t="shared" ca="1" si="0"/>
        <v>0</v>
      </c>
      <c r="H259" s="311">
        <f t="shared" ca="1" si="1"/>
        <v>1.0118020998817201E-7</v>
      </c>
      <c r="I259" s="311">
        <f t="shared" ca="1" si="2"/>
        <v>-1.1623885311219162E-2</v>
      </c>
      <c r="J259" s="310">
        <f t="shared" ca="1" si="3"/>
        <v>2.0773810382039848E-3</v>
      </c>
      <c r="P259" s="301">
        <f t="shared" si="9"/>
        <v>41791</v>
      </c>
      <c r="Q259" s="642">
        <f t="shared" ca="1" si="4"/>
        <v>0</v>
      </c>
      <c r="R259" s="642">
        <f t="shared" ca="1" si="5"/>
        <v>-4.4152658640328468E-8</v>
      </c>
      <c r="S259" s="642">
        <f t="shared" ca="1" si="6"/>
        <v>-9.8583141396739737E-3</v>
      </c>
      <c r="T259" s="642">
        <f t="shared" ca="1" si="7"/>
        <v>1.4938778638180494E-3</v>
      </c>
    </row>
    <row r="260" spans="6:20">
      <c r="F260" s="301">
        <f t="shared" si="8"/>
        <v>41821</v>
      </c>
      <c r="G260" s="308">
        <f t="shared" ca="1" si="0"/>
        <v>0</v>
      </c>
      <c r="H260" s="311">
        <f t="shared" ca="1" si="1"/>
        <v>-8.6243802988050788E-8</v>
      </c>
      <c r="I260" s="311">
        <f t="shared" ca="1" si="2"/>
        <v>-1.0916076652897178E-2</v>
      </c>
      <c r="J260" s="310">
        <f t="shared" ca="1" si="3"/>
        <v>2.3753999855207208E-3</v>
      </c>
      <c r="P260" s="301">
        <f t="shared" si="9"/>
        <v>41821</v>
      </c>
      <c r="Q260" s="642">
        <f t="shared" ca="1" si="4"/>
        <v>0</v>
      </c>
      <c r="R260" s="642">
        <f t="shared" ca="1" si="5"/>
        <v>1.032808236711702E-7</v>
      </c>
      <c r="S260" s="642">
        <f t="shared" ca="1" si="6"/>
        <v>-9.5732743185822367E-3</v>
      </c>
      <c r="T260" s="642">
        <f t="shared" ca="1" si="7"/>
        <v>4.9372796032143285E-4</v>
      </c>
    </row>
    <row r="261" spans="6:20">
      <c r="F261" s="301">
        <f t="shared" si="8"/>
        <v>41852</v>
      </c>
      <c r="G261" s="308">
        <f t="shared" ca="1" si="0"/>
        <v>0</v>
      </c>
      <c r="H261" s="311">
        <f t="shared" ca="1" si="1"/>
        <v>1.7889029302331494E-7</v>
      </c>
      <c r="I261" s="311">
        <f t="shared" ca="1" si="2"/>
        <v>-1.0485447964259653E-2</v>
      </c>
      <c r="J261" s="310">
        <f t="shared" ca="1" si="3"/>
        <v>2.009890264783154E-3</v>
      </c>
      <c r="P261" s="301">
        <f t="shared" si="9"/>
        <v>41852</v>
      </c>
      <c r="Q261" s="642">
        <f t="shared" ca="1" si="4"/>
        <v>0</v>
      </c>
      <c r="R261" s="642">
        <f t="shared" ca="1" si="5"/>
        <v>-5.6700400485887315E-8</v>
      </c>
      <c r="S261" s="642">
        <f t="shared" ca="1" si="6"/>
        <v>-8.9070479858212037E-3</v>
      </c>
      <c r="T261" s="642">
        <f t="shared" ca="1" si="7"/>
        <v>9.6899014213192025E-4</v>
      </c>
    </row>
    <row r="262" spans="6:20">
      <c r="F262" s="301">
        <f t="shared" si="8"/>
        <v>41883</v>
      </c>
      <c r="G262" s="308">
        <f t="shared" ca="1" si="0"/>
        <v>0</v>
      </c>
      <c r="H262" s="311">
        <f t="shared" ca="1" si="1"/>
        <v>-7.694584691630979E-8</v>
      </c>
      <c r="I262" s="311">
        <f t="shared" ca="1" si="2"/>
        <v>-1.3861928307476235E-2</v>
      </c>
      <c r="J262" s="310">
        <f t="shared" ca="1" si="3"/>
        <v>1.3816711890164424E-3</v>
      </c>
      <c r="P262" s="301">
        <f t="shared" si="9"/>
        <v>41883</v>
      </c>
      <c r="Q262" s="642">
        <f t="shared" ca="1" si="4"/>
        <v>0</v>
      </c>
      <c r="R262" s="642">
        <f t="shared" ca="1" si="5"/>
        <v>1.2519506986663487E-7</v>
      </c>
      <c r="S262" s="642">
        <f t="shared" ca="1" si="6"/>
        <v>-1.2079434686960933E-2</v>
      </c>
      <c r="T262" s="642">
        <f t="shared" ca="1" si="7"/>
        <v>1.0567464954338579E-3</v>
      </c>
    </row>
    <row r="263" spans="6:20">
      <c r="F263" s="301">
        <f t="shared" si="8"/>
        <v>41913</v>
      </c>
      <c r="G263" s="308">
        <f t="shared" ca="1" si="0"/>
        <v>0</v>
      </c>
      <c r="H263" s="311">
        <f t="shared" ca="1" si="1"/>
        <v>-3.3108132990733452E-7</v>
      </c>
      <c r="I263" s="311">
        <f t="shared" ca="1" si="2"/>
        <v>-1.2582084551087336E-2</v>
      </c>
      <c r="J263" s="310">
        <f t="shared" ca="1" si="3"/>
        <v>1.3529138067713831E-3</v>
      </c>
      <c r="P263" s="301">
        <f t="shared" si="9"/>
        <v>41913</v>
      </c>
      <c r="Q263" s="642">
        <f t="shared" ca="1" si="4"/>
        <v>0</v>
      </c>
      <c r="R263" s="642">
        <f t="shared" ca="1" si="5"/>
        <v>5.0645655003123125E-8</v>
      </c>
      <c r="S263" s="642">
        <f t="shared" ca="1" si="6"/>
        <v>-1.071212434332991E-2</v>
      </c>
      <c r="T263" s="642">
        <f t="shared" ca="1" si="7"/>
        <v>1.8985967865023934E-3</v>
      </c>
    </row>
    <row r="264" spans="6:20">
      <c r="F264" s="301">
        <f t="shared" si="8"/>
        <v>41944</v>
      </c>
      <c r="G264" s="308">
        <f t="shared" ca="1" si="0"/>
        <v>0</v>
      </c>
      <c r="H264" s="311">
        <f t="shared" ca="1" si="1"/>
        <v>-3.8911565392041325E-7</v>
      </c>
      <c r="I264" s="311">
        <f t="shared" ca="1" si="2"/>
        <v>-1.251509109437432E-2</v>
      </c>
      <c r="J264" s="310">
        <f t="shared" ca="1" si="3"/>
        <v>1.3589002387435212E-3</v>
      </c>
      <c r="P264" s="301">
        <f t="shared" si="9"/>
        <v>41944</v>
      </c>
      <c r="Q264" s="642">
        <f t="shared" ca="1" si="4"/>
        <v>0</v>
      </c>
      <c r="R264" s="642">
        <f t="shared" ca="1" si="5"/>
        <v>-7.9154957921545588E-8</v>
      </c>
      <c r="S264" s="642">
        <f t="shared" ca="1" si="6"/>
        <v>-1.1322822013658973E-2</v>
      </c>
      <c r="T264" s="642">
        <f t="shared" ca="1" si="7"/>
        <v>1.0188065630525323E-3</v>
      </c>
    </row>
    <row r="265" spans="6:20">
      <c r="F265" s="301">
        <f t="shared" si="8"/>
        <v>41974</v>
      </c>
      <c r="G265" s="308">
        <f t="shared" ca="1" si="0"/>
        <v>0</v>
      </c>
      <c r="H265" s="311">
        <f t="shared" ca="1" si="1"/>
        <v>-3.8301720806099837E-7</v>
      </c>
      <c r="I265" s="311">
        <f t="shared" ca="1" si="2"/>
        <v>-1.1985926277969017E-2</v>
      </c>
      <c r="J265" s="310">
        <f t="shared" ca="1" si="3"/>
        <v>1.3301118034607651E-3</v>
      </c>
      <c r="P265" s="301">
        <f t="shared" si="9"/>
        <v>41974</v>
      </c>
      <c r="Q265" s="642">
        <f t="shared" ca="1" si="4"/>
        <v>0</v>
      </c>
      <c r="R265" s="642">
        <f t="shared" ca="1" si="5"/>
        <v>-1.1220343532070132E-7</v>
      </c>
      <c r="S265" s="642">
        <f t="shared" ca="1" si="6"/>
        <v>-1.0333047246296134E-2</v>
      </c>
      <c r="T265" s="642">
        <f t="shared" ca="1" si="7"/>
        <v>1.4453516766768093E-3</v>
      </c>
    </row>
    <row r="266" spans="6:20">
      <c r="F266" s="301">
        <f t="shared" si="8"/>
        <v>42005</v>
      </c>
      <c r="G266" s="308">
        <f t="shared" ca="1" si="0"/>
        <v>0</v>
      </c>
      <c r="H266" s="311">
        <f t="shared" ca="1" si="1"/>
        <v>-9.0038804467784672E-7</v>
      </c>
      <c r="I266" s="311">
        <f t="shared" ca="1" si="2"/>
        <v>-1.1708385063319948E-2</v>
      </c>
      <c r="J266" s="310">
        <f t="shared" ca="1" si="3"/>
        <v>2.7063787909031856E-3</v>
      </c>
      <c r="P266" s="301">
        <f t="shared" si="9"/>
        <v>42005</v>
      </c>
      <c r="Q266" s="642">
        <f t="shared" ca="1" si="4"/>
        <v>0</v>
      </c>
      <c r="R266" s="642">
        <f t="shared" ca="1" si="5"/>
        <v>-1.0213554595406293E-6</v>
      </c>
      <c r="S266" s="642">
        <f t="shared" ca="1" si="6"/>
        <v>-1.0241729668374444E-2</v>
      </c>
      <c r="T266" s="642">
        <f t="shared" ca="1" si="7"/>
        <v>1.4466447316645592E-3</v>
      </c>
    </row>
    <row r="267" spans="6:20">
      <c r="F267" s="301">
        <f t="shared" si="8"/>
        <v>42036</v>
      </c>
      <c r="G267" s="308">
        <f t="shared" ca="1" si="0"/>
        <v>0</v>
      </c>
      <c r="H267" s="311">
        <f t="shared" ca="1" si="1"/>
        <v>-9.7676380861333456E-7</v>
      </c>
      <c r="I267" s="311">
        <f t="shared" ca="1" si="2"/>
        <v>-1.0572706352307781E-2</v>
      </c>
      <c r="J267" s="310">
        <f t="shared" ca="1" si="3"/>
        <v>1.4391358100864782E-3</v>
      </c>
      <c r="P267" s="301">
        <f t="shared" si="9"/>
        <v>42036</v>
      </c>
      <c r="Q267" s="642">
        <f t="shared" ca="1" si="4"/>
        <v>0</v>
      </c>
      <c r="R267" s="642">
        <f t="shared" ca="1" si="5"/>
        <v>-1.1035870994824393E-6</v>
      </c>
      <c r="S267" s="642">
        <f t="shared" ca="1" si="6"/>
        <v>-9.3959596321561145E-3</v>
      </c>
      <c r="T267" s="642">
        <f t="shared" ca="1" si="7"/>
        <v>1.0965538102689631E-3</v>
      </c>
    </row>
    <row r="268" spans="6:20">
      <c r="F268" s="301">
        <f t="shared" si="8"/>
        <v>42064</v>
      </c>
      <c r="G268" s="308">
        <f t="shared" ca="1" si="0"/>
        <v>0</v>
      </c>
      <c r="H268" s="311">
        <f t="shared" ca="1" si="1"/>
        <v>-6.9575655747833309E-7</v>
      </c>
      <c r="I268" s="311">
        <f t="shared" ca="1" si="2"/>
        <v>-1.4640624734572838E-2</v>
      </c>
      <c r="J268" s="310">
        <f t="shared" ca="1" si="3"/>
        <v>2.0316445916848114E-3</v>
      </c>
      <c r="P268" s="301">
        <f t="shared" si="9"/>
        <v>42064</v>
      </c>
      <c r="Q268" s="642">
        <f t="shared" ca="1" si="4"/>
        <v>0</v>
      </c>
      <c r="R268" s="642">
        <f t="shared" ca="1" si="5"/>
        <v>-1.1251438917225798E-6</v>
      </c>
      <c r="S268" s="310">
        <f t="shared" ca="1" si="6"/>
        <v>-1.2556096288591778E-2</v>
      </c>
      <c r="T268" s="642">
        <f t="shared" ca="1" si="7"/>
        <v>9.8504271336508076E-4</v>
      </c>
    </row>
    <row r="269" spans="6:20">
      <c r="F269" s="301">
        <f t="shared" si="8"/>
        <v>42095</v>
      </c>
      <c r="G269" s="308">
        <f t="shared" ca="1" si="0"/>
        <v>0</v>
      </c>
      <c r="H269" s="311">
        <f t="shared" ca="1" si="1"/>
        <v>-9.7414763922110126E-8</v>
      </c>
      <c r="I269" s="311">
        <f t="shared" ca="1" si="2"/>
        <v>-1.451450539059751E-2</v>
      </c>
      <c r="J269" s="310">
        <f t="shared" ca="1" si="3"/>
        <v>1.4494969519480705E-3</v>
      </c>
      <c r="P269" s="301">
        <f t="shared" si="9"/>
        <v>42095</v>
      </c>
      <c r="Q269" s="642">
        <f t="shared" ca="1" si="4"/>
        <v>0</v>
      </c>
      <c r="R269" s="642">
        <f t="shared" ca="1" si="5"/>
        <v>-3.1133971745145317E-7</v>
      </c>
      <c r="S269" s="310">
        <f t="shared" ca="1" si="6"/>
        <v>-1.2293187915864867E-2</v>
      </c>
      <c r="T269" s="642">
        <f t="shared" ca="1" si="7"/>
        <v>1.4851833076887644E-3</v>
      </c>
    </row>
    <row r="270" spans="6:20">
      <c r="F270" s="301">
        <f t="shared" si="8"/>
        <v>42125</v>
      </c>
      <c r="G270" s="308">
        <f t="shared" ca="1" si="0"/>
        <v>0</v>
      </c>
      <c r="H270" s="311">
        <f t="shared" ca="1" si="1"/>
        <v>-1.7933968243788456E-7</v>
      </c>
      <c r="I270" s="311">
        <f t="shared" ca="1" si="2"/>
        <v>-1.3932111606671516E-2</v>
      </c>
      <c r="J270" s="310">
        <f t="shared" ca="1" si="3"/>
        <v>2.0624653244800673E-3</v>
      </c>
      <c r="P270" s="301">
        <f t="shared" si="9"/>
        <v>42125</v>
      </c>
      <c r="Q270" s="642">
        <f t="shared" ca="1" si="4"/>
        <v>0</v>
      </c>
      <c r="R270" s="642">
        <f t="shared" ca="1" si="5"/>
        <v>3.074359200549992E-7</v>
      </c>
      <c r="S270" s="642">
        <f t="shared" ca="1" si="6"/>
        <v>-1.1755883992773497E-2</v>
      </c>
      <c r="T270" s="642">
        <f t="shared" ca="1" si="7"/>
        <v>1.9511251465822443E-3</v>
      </c>
    </row>
    <row r="271" spans="6:20">
      <c r="F271" s="301">
        <f t="shared" si="8"/>
        <v>42156</v>
      </c>
      <c r="G271" s="308">
        <f t="shared" ca="1" si="0"/>
        <v>0</v>
      </c>
      <c r="H271" s="311">
        <f t="shared" ca="1" si="1"/>
        <v>4.3801778537577718E-7</v>
      </c>
      <c r="I271" s="311">
        <f t="shared" ca="1" si="2"/>
        <v>-1.3683586940497428E-2</v>
      </c>
      <c r="J271" s="310">
        <f t="shared" ca="1" si="3"/>
        <v>1.3783301370624557E-3</v>
      </c>
      <c r="P271" s="301">
        <f t="shared" si="9"/>
        <v>42156</v>
      </c>
      <c r="Q271" s="642">
        <f t="shared" ca="1" si="4"/>
        <v>0</v>
      </c>
      <c r="R271" s="642">
        <f t="shared" ca="1" si="5"/>
        <v>-1.0829810592749567E-7</v>
      </c>
      <c r="S271" s="642">
        <f t="shared" ca="1" si="6"/>
        <v>-1.2159494108859414E-2</v>
      </c>
      <c r="T271" s="642">
        <f t="shared" ca="1" si="7"/>
        <v>1.5397656637612389E-3</v>
      </c>
    </row>
    <row r="272" spans="6:20">
      <c r="F272" s="301">
        <f t="shared" si="8"/>
        <v>42186</v>
      </c>
      <c r="G272" s="308">
        <f t="shared" ca="1" si="0"/>
        <v>0</v>
      </c>
      <c r="H272" s="311">
        <f t="shared" ca="1" si="1"/>
        <v>3.8586518469330144E-7</v>
      </c>
      <c r="I272" s="311">
        <f t="shared" ca="1" si="2"/>
        <v>-1.1960648045906908E-2</v>
      </c>
      <c r="J272" s="310">
        <f t="shared" ca="1" si="3"/>
        <v>2.6584577943637999E-3</v>
      </c>
      <c r="P272" s="301">
        <f t="shared" si="9"/>
        <v>42186</v>
      </c>
      <c r="Q272" s="642">
        <f t="shared" ca="1" si="4"/>
        <v>0</v>
      </c>
      <c r="R272" s="642">
        <f t="shared" ca="1" si="5"/>
        <v>-4.0027527414832065E-7</v>
      </c>
      <c r="S272" s="642">
        <f t="shared" ca="1" si="6"/>
        <v>-1.0016968077870891E-2</v>
      </c>
      <c r="T272" s="642">
        <f t="shared" ca="1" si="7"/>
        <v>9.6112495422251421E-4</v>
      </c>
    </row>
    <row r="273" spans="6:20">
      <c r="F273" s="301">
        <f t="shared" si="8"/>
        <v>42217</v>
      </c>
      <c r="G273" s="308">
        <f t="shared" ca="1" si="0"/>
        <v>0</v>
      </c>
      <c r="H273" s="311">
        <f t="shared" ca="1" si="1"/>
        <v>2.9732999373699442E-7</v>
      </c>
      <c r="I273" s="311">
        <f t="shared" ca="1" si="2"/>
        <v>-1.1865616281463098E-2</v>
      </c>
      <c r="J273" s="310">
        <f t="shared" ca="1" si="3"/>
        <v>2.0134579557380405E-3</v>
      </c>
      <c r="P273" s="301">
        <f t="shared" si="9"/>
        <v>42217</v>
      </c>
      <c r="Q273" s="642">
        <f t="shared" ca="1" si="4"/>
        <v>0</v>
      </c>
      <c r="R273" s="642">
        <f t="shared" ca="1" si="5"/>
        <v>-2.3123158643389985E-7</v>
      </c>
      <c r="S273" s="642">
        <f t="shared" ca="1" si="6"/>
        <v>-1.0525225940892446E-2</v>
      </c>
      <c r="T273" s="642">
        <f t="shared" ca="1" si="7"/>
        <v>9.5175266535796332E-4</v>
      </c>
    </row>
    <row r="274" spans="6:20">
      <c r="F274" s="301">
        <f t="shared" si="8"/>
        <v>42248</v>
      </c>
      <c r="G274" s="308">
        <f t="shared" ref="G274:G337" ca="1" si="10">+IF(ISERROR(G35/C35-1),0,G35/C35-1)</f>
        <v>0</v>
      </c>
      <c r="H274" s="311">
        <f t="shared" ref="H274:H337" ca="1" si="11">+IF(ISERROR(H35/D35-1),0,H35/D35-1)</f>
        <v>1.1725674875506797E-8</v>
      </c>
      <c r="I274" s="311">
        <f t="shared" ref="I274:I337" ca="1" si="12">+IF(ISERROR(I35/E35-1),0,I35/E35-1)</f>
        <v>-1.5489468683481111E-2</v>
      </c>
      <c r="J274" s="310">
        <f t="shared" ref="J274:J337" ca="1" si="13">+IF(ISERROR(J35/F35-1),0,J35/F35-1)</f>
        <v>1.4480048933394052E-3</v>
      </c>
      <c r="P274" s="301">
        <f t="shared" si="9"/>
        <v>42248</v>
      </c>
      <c r="Q274" s="642">
        <f t="shared" ref="Q274:Q305" ca="1" si="14">+IF(ISERROR(Q35/M35-1),0,Q35/M35-1)</f>
        <v>0</v>
      </c>
      <c r="R274" s="642">
        <f t="shared" ref="R274:R305" ca="1" si="15">+IF(ISERROR(R35/N35-1),0,R35/N35-1)</f>
        <v>1.5626714899852345E-7</v>
      </c>
      <c r="S274" s="642">
        <f t="shared" ref="S274:S305" ca="1" si="16">+IF(ISERROR(S35/O35-1),0,S35/O35-1)</f>
        <v>-1.3183165443216849E-2</v>
      </c>
      <c r="T274" s="642">
        <f t="shared" ref="T274:T305" ca="1" si="17">+IF(ISERROR(T35/P35-1),0,T35/P35-1)</f>
        <v>1.0057827174063672E-3</v>
      </c>
    </row>
    <row r="275" spans="6:20">
      <c r="F275" s="301">
        <f t="shared" si="8"/>
        <v>42278</v>
      </c>
      <c r="G275" s="308">
        <f t="shared" ca="1" si="10"/>
        <v>0</v>
      </c>
      <c r="H275" s="311">
        <f t="shared" ca="1" si="11"/>
        <v>-3.8847459715718458E-7</v>
      </c>
      <c r="I275" s="311">
        <f t="shared" ca="1" si="12"/>
        <v>-1.4258384420140935E-2</v>
      </c>
      <c r="J275" s="310">
        <f t="shared" ca="1" si="13"/>
        <v>1.3835594022808539E-3</v>
      </c>
      <c r="P275" s="301">
        <f t="shared" si="9"/>
        <v>42278</v>
      </c>
      <c r="Q275" s="642">
        <f t="shared" ca="1" si="14"/>
        <v>0</v>
      </c>
      <c r="R275" s="642">
        <f t="shared" ca="1" si="15"/>
        <v>1.1385545506392702E-7</v>
      </c>
      <c r="S275" s="642">
        <f t="shared" ca="1" si="16"/>
        <v>-1.2526787830489883E-2</v>
      </c>
      <c r="T275" s="642">
        <f t="shared" ca="1" si="17"/>
        <v>1.4910798060752128E-3</v>
      </c>
    </row>
    <row r="276" spans="6:20">
      <c r="F276" s="301">
        <f t="shared" si="8"/>
        <v>42309</v>
      </c>
      <c r="G276" s="308">
        <f t="shared" ca="1" si="10"/>
        <v>0</v>
      </c>
      <c r="H276" s="311">
        <f t="shared" ca="1" si="11"/>
        <v>-2.7795276014153103E-7</v>
      </c>
      <c r="I276" s="311">
        <f t="shared" ca="1" si="12"/>
        <v>-1.3856244349632729E-2</v>
      </c>
      <c r="J276" s="310">
        <f t="shared" ca="1" si="13"/>
        <v>1.3976618125064455E-3</v>
      </c>
      <c r="P276" s="301">
        <f t="shared" si="9"/>
        <v>42309</v>
      </c>
      <c r="Q276" s="642">
        <f t="shared" ca="1" si="14"/>
        <v>0</v>
      </c>
      <c r="R276" s="642">
        <f t="shared" ca="1" si="15"/>
        <v>1.2180863739885694E-7</v>
      </c>
      <c r="S276" s="642">
        <f t="shared" ca="1" si="16"/>
        <v>-1.1550367922426474E-2</v>
      </c>
      <c r="T276" s="642">
        <f t="shared" ca="1" si="17"/>
        <v>1.5651159646794532E-3</v>
      </c>
    </row>
    <row r="277" spans="6:20">
      <c r="F277" s="301">
        <f t="shared" si="8"/>
        <v>42339</v>
      </c>
      <c r="G277" s="308">
        <f t="shared" ca="1" si="10"/>
        <v>0</v>
      </c>
      <c r="H277" s="311">
        <f t="shared" ca="1" si="11"/>
        <v>5.2693748253673789E-8</v>
      </c>
      <c r="I277" s="311">
        <f t="shared" ca="1" si="12"/>
        <v>-1.5512576269610778E-2</v>
      </c>
      <c r="J277" s="310">
        <f t="shared" ca="1" si="13"/>
        <v>1.3871222528580862E-3</v>
      </c>
      <c r="P277" s="301">
        <f t="shared" si="9"/>
        <v>42339</v>
      </c>
      <c r="Q277" s="642">
        <f t="shared" ca="1" si="14"/>
        <v>0</v>
      </c>
      <c r="R277" s="642">
        <f t="shared" ca="1" si="15"/>
        <v>-3.6344571019419902E-8</v>
      </c>
      <c r="S277" s="642">
        <f t="shared" ca="1" si="16"/>
        <v>-1.30344724975755E-2</v>
      </c>
      <c r="T277" s="642">
        <f t="shared" ca="1" si="17"/>
        <v>1.4854788016860354E-3</v>
      </c>
    </row>
    <row r="278" spans="6:20">
      <c r="F278" s="301">
        <f t="shared" si="8"/>
        <v>42370</v>
      </c>
      <c r="G278" s="308">
        <f t="shared" ca="1" si="10"/>
        <v>0</v>
      </c>
      <c r="H278" s="311">
        <f t="shared" ca="1" si="11"/>
        <v>1.221944359031113E-7</v>
      </c>
      <c r="I278" s="311">
        <f t="shared" ca="1" si="12"/>
        <v>-1.1031746162619815E-2</v>
      </c>
      <c r="J278" s="310">
        <f t="shared" ca="1" si="13"/>
        <v>1.9709188970891134E-3</v>
      </c>
      <c r="P278" s="301">
        <f t="shared" si="9"/>
        <v>42370</v>
      </c>
      <c r="Q278" s="642">
        <f t="shared" ca="1" si="14"/>
        <v>0</v>
      </c>
      <c r="R278" s="642">
        <f t="shared" ca="1" si="15"/>
        <v>-5.9263814677912308E-7</v>
      </c>
      <c r="S278" s="642">
        <f t="shared" ca="1" si="16"/>
        <v>-1.0171990301163558E-2</v>
      </c>
      <c r="T278" s="642">
        <f t="shared" ca="1" si="17"/>
        <v>9.7127696709753408E-4</v>
      </c>
    </row>
    <row r="279" spans="6:20">
      <c r="F279" s="301">
        <f t="shared" si="8"/>
        <v>42401</v>
      </c>
      <c r="G279" s="308">
        <f t="shared" ca="1" si="10"/>
        <v>0</v>
      </c>
      <c r="H279" s="311">
        <f t="shared" ca="1" si="11"/>
        <v>4.0153584257573982E-7</v>
      </c>
      <c r="I279" s="311">
        <f t="shared" ca="1" si="12"/>
        <v>-1.0362907808837085E-2</v>
      </c>
      <c r="J279" s="310">
        <f t="shared" ca="1" si="13"/>
        <v>1.4399130689752848E-3</v>
      </c>
      <c r="P279" s="301">
        <f t="shared" si="9"/>
        <v>42401</v>
      </c>
      <c r="Q279" s="642">
        <f t="shared" ca="1" si="14"/>
        <v>0</v>
      </c>
      <c r="R279" s="642">
        <f t="shared" ca="1" si="15"/>
        <v>-4.8723077894496925E-7</v>
      </c>
      <c r="S279" s="642">
        <f t="shared" ca="1" si="16"/>
        <v>-9.0620332422567396E-3</v>
      </c>
      <c r="T279" s="642">
        <f t="shared" ca="1" si="17"/>
        <v>1.0075636555160195E-3</v>
      </c>
    </row>
    <row r="280" spans="6:20">
      <c r="F280" s="301">
        <f t="shared" si="8"/>
        <v>42430</v>
      </c>
      <c r="G280" s="308">
        <f t="shared" ca="1" si="10"/>
        <v>0</v>
      </c>
      <c r="H280" s="311">
        <f t="shared" ca="1" si="11"/>
        <v>2.9786105981699507E-7</v>
      </c>
      <c r="I280" s="311">
        <f t="shared" ca="1" si="12"/>
        <v>-1.1824260234503892E-2</v>
      </c>
      <c r="J280" s="310">
        <f t="shared" ca="1" si="13"/>
        <v>5.1269856533495695E-3</v>
      </c>
      <c r="P280" s="301">
        <f t="shared" si="9"/>
        <v>42430</v>
      </c>
      <c r="Q280" s="642">
        <f t="shared" ca="1" si="14"/>
        <v>0</v>
      </c>
      <c r="R280" s="642">
        <f t="shared" ca="1" si="15"/>
        <v>-4.5795426462102995E-7</v>
      </c>
      <c r="S280" s="642">
        <f t="shared" ca="1" si="16"/>
        <v>-1.2013905226198385E-2</v>
      </c>
      <c r="T280" s="642">
        <f t="shared" ca="1" si="17"/>
        <v>1.5059044917589137E-3</v>
      </c>
    </row>
    <row r="281" spans="6:20">
      <c r="F281" s="301">
        <f t="shared" si="8"/>
        <v>42461</v>
      </c>
      <c r="G281" s="308">
        <f t="shared" ca="1" si="10"/>
        <v>0</v>
      </c>
      <c r="H281" s="311">
        <f t="shared" ca="1" si="11"/>
        <v>5.6170657902754328E-8</v>
      </c>
      <c r="I281" s="311">
        <f t="shared" ca="1" si="12"/>
        <v>-1.5607326113955766E-2</v>
      </c>
      <c r="J281" s="310">
        <f t="shared" ca="1" si="13"/>
        <v>1.8624374011780631E-2</v>
      </c>
      <c r="P281" s="301">
        <f t="shared" si="9"/>
        <v>42461</v>
      </c>
      <c r="Q281" s="642">
        <f t="shared" ca="1" si="14"/>
        <v>0</v>
      </c>
      <c r="R281" s="642">
        <f t="shared" ca="1" si="15"/>
        <v>-2.6204335235036069E-7</v>
      </c>
      <c r="S281" s="642">
        <f t="shared" ca="1" si="16"/>
        <v>-1.2747107047621498E-2</v>
      </c>
      <c r="T281" s="642">
        <f t="shared" ca="1" si="17"/>
        <v>1.0356408068188383E-3</v>
      </c>
    </row>
    <row r="282" spans="6:20">
      <c r="F282" s="301">
        <f t="shared" si="8"/>
        <v>42491</v>
      </c>
      <c r="G282" s="308">
        <f t="shared" ca="1" si="10"/>
        <v>0</v>
      </c>
      <c r="H282" s="311">
        <f t="shared" ca="1" si="11"/>
        <v>7.2325034183862158E-8</v>
      </c>
      <c r="I282" s="311">
        <f t="shared" ca="1" si="12"/>
        <v>-1.2533216831373872E-2</v>
      </c>
      <c r="J282" s="310">
        <f t="shared" ca="1" si="13"/>
        <v>1.3622204926657666E-3</v>
      </c>
      <c r="P282" s="301">
        <f t="shared" si="9"/>
        <v>42491</v>
      </c>
      <c r="Q282" s="642">
        <f t="shared" ca="1" si="14"/>
        <v>0</v>
      </c>
      <c r="R282" s="642">
        <f t="shared" ca="1" si="15"/>
        <v>-2.9998795847419046E-7</v>
      </c>
      <c r="S282" s="642">
        <f t="shared" ca="1" si="16"/>
        <v>-1.0998425948256285E-2</v>
      </c>
      <c r="T282" s="642">
        <f t="shared" ca="1" si="17"/>
        <v>1.4849195729540465E-3</v>
      </c>
    </row>
    <row r="283" spans="6:20">
      <c r="F283" s="301">
        <f t="shared" si="8"/>
        <v>42522</v>
      </c>
      <c r="G283" s="308">
        <f t="shared" ca="1" si="10"/>
        <v>0</v>
      </c>
      <c r="H283" s="311">
        <f t="shared" ca="1" si="11"/>
        <v>2.2057026893840259E-7</v>
      </c>
      <c r="I283" s="311">
        <f t="shared" ca="1" si="12"/>
        <v>-1.1533422074058608E-2</v>
      </c>
      <c r="J283" s="310">
        <f t="shared" ca="1" si="13"/>
        <v>1.4111297088263974E-3</v>
      </c>
      <c r="P283" s="301">
        <f t="shared" si="9"/>
        <v>42522</v>
      </c>
      <c r="Q283" s="642">
        <f t="shared" ca="1" si="14"/>
        <v>0</v>
      </c>
      <c r="R283" s="642">
        <f t="shared" ca="1" si="15"/>
        <v>-5.0961415443140368E-7</v>
      </c>
      <c r="S283" s="642">
        <f t="shared" ca="1" si="16"/>
        <v>-1.0247885466940554E-2</v>
      </c>
      <c r="T283" s="642">
        <f t="shared" ca="1" si="17"/>
        <v>9.8411167023648716E-4</v>
      </c>
    </row>
    <row r="284" spans="6:20">
      <c r="F284" s="301">
        <f t="shared" si="8"/>
        <v>42552</v>
      </c>
      <c r="G284" s="308">
        <f t="shared" ca="1" si="10"/>
        <v>0</v>
      </c>
      <c r="H284" s="311">
        <f t="shared" ca="1" si="11"/>
        <v>2.9312732663377972E-7</v>
      </c>
      <c r="I284" s="311">
        <f t="shared" ca="1" si="12"/>
        <v>-1.1472567117226107E-2</v>
      </c>
      <c r="J284" s="310">
        <f t="shared" ca="1" si="13"/>
        <v>2.009822289619434E-3</v>
      </c>
      <c r="P284" s="301">
        <f t="shared" si="9"/>
        <v>42552</v>
      </c>
      <c r="Q284" s="642">
        <f t="shared" ca="1" si="14"/>
        <v>0</v>
      </c>
      <c r="R284" s="642">
        <f t="shared" ca="1" si="15"/>
        <v>-8.8972024814282236E-7</v>
      </c>
      <c r="S284" s="642">
        <f t="shared" ca="1" si="16"/>
        <v>-9.6539992047600665E-3</v>
      </c>
      <c r="T284" s="642">
        <f t="shared" ca="1" si="17"/>
        <v>1.469683724522719E-3</v>
      </c>
    </row>
    <row r="285" spans="6:20">
      <c r="F285" s="301">
        <f t="shared" si="8"/>
        <v>42583</v>
      </c>
      <c r="G285" s="308">
        <f t="shared" ca="1" si="10"/>
        <v>0</v>
      </c>
      <c r="H285" s="311">
        <f t="shared" ca="1" si="11"/>
        <v>4.283643264546555E-7</v>
      </c>
      <c r="I285" s="311">
        <f t="shared" ca="1" si="12"/>
        <v>-1.0074304788463606E-2</v>
      </c>
      <c r="J285" s="310">
        <f t="shared" ca="1" si="13"/>
        <v>1.3351508651042732E-3</v>
      </c>
      <c r="P285" s="301">
        <f t="shared" si="9"/>
        <v>42583</v>
      </c>
      <c r="Q285" s="642">
        <f t="shared" ca="1" si="14"/>
        <v>0</v>
      </c>
      <c r="R285" s="642">
        <f t="shared" ca="1" si="15"/>
        <v>-6.4485384054790984E-7</v>
      </c>
      <c r="S285" s="642">
        <f t="shared" ca="1" si="16"/>
        <v>-8.9801833386660146E-3</v>
      </c>
      <c r="T285" s="642">
        <f t="shared" ca="1" si="17"/>
        <v>1.4384989444040652E-3</v>
      </c>
    </row>
    <row r="286" spans="6:20">
      <c r="F286" s="301">
        <f t="shared" si="8"/>
        <v>42614</v>
      </c>
      <c r="G286" s="308">
        <f t="shared" ca="1" si="10"/>
        <v>0</v>
      </c>
      <c r="H286" s="311">
        <f t="shared" ca="1" si="11"/>
        <v>2.7358535770183323E-7</v>
      </c>
      <c r="I286" s="311">
        <f t="shared" ca="1" si="12"/>
        <v>-1.4201633089228616E-2</v>
      </c>
      <c r="J286" s="310">
        <f t="shared" ca="1" si="13"/>
        <v>1.4090851010817307E-3</v>
      </c>
      <c r="P286" s="301">
        <f t="shared" si="9"/>
        <v>42614</v>
      </c>
      <c r="Q286" s="642">
        <f t="shared" ca="1" si="14"/>
        <v>0</v>
      </c>
      <c r="R286" s="642">
        <f t="shared" ca="1" si="15"/>
        <v>-3.9442627663976992E-7</v>
      </c>
      <c r="S286" s="642">
        <f t="shared" ca="1" si="16"/>
        <v>-1.2063248019592021E-2</v>
      </c>
      <c r="T286" s="642">
        <f t="shared" ca="1" si="17"/>
        <v>1.0519837677418487E-3</v>
      </c>
    </row>
    <row r="287" spans="6:20">
      <c r="F287" s="301">
        <f t="shared" si="8"/>
        <v>42644</v>
      </c>
      <c r="G287" s="308">
        <f t="shared" ca="1" si="10"/>
        <v>0</v>
      </c>
      <c r="H287" s="311">
        <f t="shared" ca="1" si="11"/>
        <v>7.4193058363647424E-8</v>
      </c>
      <c r="I287" s="311">
        <f t="shared" ca="1" si="12"/>
        <v>-1.3255846293788287E-2</v>
      </c>
      <c r="J287" s="310">
        <f t="shared" ca="1" si="13"/>
        <v>2.0450058029990448E-3</v>
      </c>
      <c r="P287" s="301">
        <f t="shared" si="9"/>
        <v>42644</v>
      </c>
      <c r="Q287" s="642">
        <f t="shared" ca="1" si="14"/>
        <v>0</v>
      </c>
      <c r="R287" s="642">
        <f t="shared" ca="1" si="15"/>
        <v>-9.1444638861126748E-8</v>
      </c>
      <c r="S287" s="642">
        <f t="shared" ca="1" si="16"/>
        <v>-1.1836626303635356E-2</v>
      </c>
      <c r="T287" s="642">
        <f t="shared" ca="1" si="17"/>
        <v>9.9018315783605537E-4</v>
      </c>
    </row>
    <row r="288" spans="6:20">
      <c r="F288" s="301">
        <f t="shared" si="8"/>
        <v>42675</v>
      </c>
      <c r="G288" s="308">
        <f t="shared" ca="1" si="10"/>
        <v>0</v>
      </c>
      <c r="H288" s="311">
        <f t="shared" ca="1" si="11"/>
        <v>2.6449691969965272E-7</v>
      </c>
      <c r="I288" s="311">
        <f t="shared" ca="1" si="12"/>
        <v>-1.3224484269848014E-2</v>
      </c>
      <c r="J288" s="310">
        <f t="shared" ca="1" si="13"/>
        <v>2.1232254596030842E-3</v>
      </c>
      <c r="P288" s="301">
        <f t="shared" si="9"/>
        <v>42675</v>
      </c>
      <c r="Q288" s="642">
        <f t="shared" ca="1" si="14"/>
        <v>0</v>
      </c>
      <c r="R288" s="642">
        <f t="shared" ca="1" si="15"/>
        <v>-3.3648910902073226E-7</v>
      </c>
      <c r="S288" s="642">
        <f t="shared" ca="1" si="16"/>
        <v>-1.1594909179294399E-2</v>
      </c>
      <c r="T288" s="642">
        <f t="shared" ca="1" si="17"/>
        <v>9.9659386881389977E-4</v>
      </c>
    </row>
    <row r="289" spans="6:20">
      <c r="F289" s="301">
        <f t="shared" si="8"/>
        <v>42705</v>
      </c>
      <c r="G289" s="308">
        <f t="shared" ca="1" si="10"/>
        <v>0</v>
      </c>
      <c r="H289" s="311">
        <f t="shared" ca="1" si="11"/>
        <v>1.162278266964023E-7</v>
      </c>
      <c r="I289" s="311">
        <f t="shared" ca="1" si="12"/>
        <v>-1.4371811916169097E-2</v>
      </c>
      <c r="J289" s="310">
        <f t="shared" ca="1" si="13"/>
        <v>1.3491086117496387E-3</v>
      </c>
      <c r="P289" s="301">
        <f t="shared" si="9"/>
        <v>42705</v>
      </c>
      <c r="Q289" s="642">
        <f t="shared" ca="1" si="14"/>
        <v>0</v>
      </c>
      <c r="R289" s="642">
        <f t="shared" ca="1" si="15"/>
        <v>-1.8433977344578523E-7</v>
      </c>
      <c r="S289" s="642">
        <f t="shared" ca="1" si="16"/>
        <v>-1.2331578933946985E-2</v>
      </c>
      <c r="T289" s="642">
        <f t="shared" ca="1" si="17"/>
        <v>9.8713745387568608E-4</v>
      </c>
    </row>
    <row r="290" spans="6:20">
      <c r="F290" s="301">
        <f t="shared" si="8"/>
        <v>42736</v>
      </c>
      <c r="G290" s="642">
        <f t="shared" ca="1" si="10"/>
        <v>0</v>
      </c>
      <c r="H290" s="642">
        <f t="shared" ca="1" si="11"/>
        <v>-6.5359929600550259E-5</v>
      </c>
      <c r="I290" s="642">
        <f t="shared" ca="1" si="12"/>
        <v>-1.0608330934795629E-2</v>
      </c>
      <c r="J290" s="642">
        <f t="shared" ca="1" si="13"/>
        <v>1.3068806966356483E-3</v>
      </c>
      <c r="P290" s="301">
        <f t="shared" si="9"/>
        <v>42736</v>
      </c>
      <c r="Q290" s="642">
        <f t="shared" ca="1" si="14"/>
        <v>0</v>
      </c>
      <c r="R290" s="642">
        <f t="shared" ca="1" si="15"/>
        <v>-6.6068501774707578E-5</v>
      </c>
      <c r="S290" s="642">
        <f t="shared" ca="1" si="16"/>
        <v>-9.8089237920505612E-3</v>
      </c>
      <c r="T290" s="642">
        <f t="shared" ca="1" si="17"/>
        <v>1.9477802747067674E-3</v>
      </c>
    </row>
    <row r="291" spans="6:20">
      <c r="F291" s="301">
        <f t="shared" si="8"/>
        <v>42767</v>
      </c>
      <c r="G291" s="642">
        <f t="shared" ca="1" si="10"/>
        <v>0</v>
      </c>
      <c r="H291" s="642">
        <f t="shared" ca="1" si="11"/>
        <v>-6.5304395965304352E-5</v>
      </c>
      <c r="I291" s="642">
        <f t="shared" ca="1" si="12"/>
        <v>-9.8459090987058628E-3</v>
      </c>
      <c r="J291" s="642">
        <f t="shared" ca="1" si="13"/>
        <v>2.1912247232152016E-3</v>
      </c>
      <c r="P291" s="301">
        <f t="shared" si="9"/>
        <v>42767</v>
      </c>
      <c r="Q291" s="642">
        <f t="shared" ca="1" si="14"/>
        <v>0</v>
      </c>
      <c r="R291" s="642">
        <f t="shared" ca="1" si="15"/>
        <v>-6.6309672039133183E-5</v>
      </c>
      <c r="S291" s="642">
        <f t="shared" ca="1" si="16"/>
        <v>-8.9673397443412739E-3</v>
      </c>
      <c r="T291" s="642">
        <f t="shared" ca="1" si="17"/>
        <v>1.068311686679646E-3</v>
      </c>
    </row>
    <row r="292" spans="6:20">
      <c r="F292" s="301">
        <f t="shared" si="8"/>
        <v>42795</v>
      </c>
      <c r="G292" s="642">
        <f t="shared" ca="1" si="10"/>
        <v>0</v>
      </c>
      <c r="H292" s="642">
        <f t="shared" ca="1" si="11"/>
        <v>-6.5568401012461308E-5</v>
      </c>
      <c r="I292" s="642">
        <f t="shared" ca="1" si="12"/>
        <v>-1.3504385068572322E-2</v>
      </c>
      <c r="J292" s="642">
        <f t="shared" ca="1" si="13"/>
        <v>1.3396523565702978E-3</v>
      </c>
      <c r="P292" s="301">
        <f t="shared" si="9"/>
        <v>42795</v>
      </c>
      <c r="Q292" s="642">
        <f t="shared" ca="1" si="14"/>
        <v>0</v>
      </c>
      <c r="R292" s="642">
        <f t="shared" ca="1" si="15"/>
        <v>-6.7019315838745541E-5</v>
      </c>
      <c r="S292" s="642">
        <f t="shared" ca="1" si="16"/>
        <v>-1.1922120037180628E-2</v>
      </c>
      <c r="T292" s="642">
        <f t="shared" ca="1" si="17"/>
        <v>9.0304937873719737E-4</v>
      </c>
    </row>
    <row r="293" spans="6:20">
      <c r="F293" s="301">
        <f t="shared" si="8"/>
        <v>42826</v>
      </c>
      <c r="G293" s="642">
        <f t="shared" ca="1" si="10"/>
        <v>0</v>
      </c>
      <c r="H293" s="642">
        <f t="shared" ca="1" si="11"/>
        <v>-6.5488394506152403E-5</v>
      </c>
      <c r="I293" s="642">
        <f t="shared" ca="1" si="12"/>
        <v>-1.572403694209179E-2</v>
      </c>
      <c r="J293" s="642">
        <f t="shared" ca="1" si="13"/>
        <v>2.1586319870690041E-3</v>
      </c>
      <c r="P293" s="301">
        <f t="shared" si="9"/>
        <v>42826</v>
      </c>
      <c r="Q293" s="642">
        <f t="shared" ca="1" si="14"/>
        <v>0</v>
      </c>
      <c r="R293" s="642">
        <f t="shared" ca="1" si="15"/>
        <v>-6.6250763668729284E-5</v>
      </c>
      <c r="S293" s="642">
        <f t="shared" ca="1" si="16"/>
        <v>-1.3665676473689103E-2</v>
      </c>
      <c r="T293" s="642">
        <f t="shared" ca="1" si="17"/>
        <v>2.6038529490963747E-3</v>
      </c>
    </row>
    <row r="294" spans="6:20">
      <c r="F294" s="301">
        <f t="shared" si="8"/>
        <v>42856</v>
      </c>
      <c r="G294" s="642">
        <f t="shared" ca="1" si="10"/>
        <v>0</v>
      </c>
      <c r="H294" s="642">
        <f t="shared" ca="1" si="11"/>
        <v>-6.578661342149239E-5</v>
      </c>
      <c r="I294" s="642">
        <f t="shared" ca="1" si="12"/>
        <v>-1.2703366923188186E-2</v>
      </c>
      <c r="J294" s="642">
        <f t="shared" ca="1" si="13"/>
        <v>1.3914969497548224E-3</v>
      </c>
      <c r="P294" s="301">
        <f t="shared" si="9"/>
        <v>42856</v>
      </c>
      <c r="Q294" s="642">
        <f t="shared" ca="1" si="14"/>
        <v>0</v>
      </c>
      <c r="R294" s="642">
        <f t="shared" ca="1" si="15"/>
        <v>-6.6040388589594379E-5</v>
      </c>
      <c r="S294" s="642">
        <f t="shared" ca="1" si="16"/>
        <v>-1.1111038128325812E-2</v>
      </c>
      <c r="T294" s="642">
        <f t="shared" ca="1" si="17"/>
        <v>1.47639894843965E-3</v>
      </c>
    </row>
    <row r="295" spans="6:20">
      <c r="F295" s="301">
        <f t="shared" si="8"/>
        <v>42887</v>
      </c>
      <c r="G295" s="642">
        <f t="shared" ca="1" si="10"/>
        <v>0</v>
      </c>
      <c r="H295" s="642">
        <f t="shared" ca="1" si="11"/>
        <v>-6.5420060985088568E-5</v>
      </c>
      <c r="I295" s="642">
        <f t="shared" ca="1" si="12"/>
        <v>-1.2321808866835759E-2</v>
      </c>
      <c r="J295" s="642">
        <f t="shared" ca="1" si="13"/>
        <v>2.7863771437957041E-3</v>
      </c>
      <c r="P295" s="301">
        <f t="shared" si="9"/>
        <v>42887</v>
      </c>
      <c r="Q295" s="642">
        <f t="shared" ca="1" si="14"/>
        <v>0</v>
      </c>
      <c r="R295" s="642">
        <f t="shared" ca="1" si="15"/>
        <v>-6.657822085109899E-5</v>
      </c>
      <c r="S295" s="642">
        <f t="shared" ca="1" si="16"/>
        <v>-1.0467523166198478E-2</v>
      </c>
      <c r="T295" s="642">
        <f t="shared" ca="1" si="17"/>
        <v>1.01835532548189E-3</v>
      </c>
    </row>
    <row r="296" spans="6:20">
      <c r="F296" s="301">
        <f t="shared" si="8"/>
        <v>42917</v>
      </c>
      <c r="G296" s="642">
        <f t="shared" ca="1" si="10"/>
        <v>0</v>
      </c>
      <c r="H296" s="642">
        <f t="shared" ca="1" si="11"/>
        <v>-6.5283164693563656E-5</v>
      </c>
      <c r="I296" s="642">
        <f t="shared" ca="1" si="12"/>
        <v>-1.164364022469111E-2</v>
      </c>
      <c r="J296" s="642">
        <f t="shared" ca="1" si="13"/>
        <v>1.3283148748408635E-3</v>
      </c>
      <c r="P296" s="301">
        <f t="shared" si="9"/>
        <v>42917</v>
      </c>
      <c r="Q296" s="642">
        <f t="shared" ca="1" si="14"/>
        <v>0</v>
      </c>
      <c r="R296" s="642">
        <f t="shared" ca="1" si="15"/>
        <v>-6.6414980833817694E-5</v>
      </c>
      <c r="S296" s="642">
        <f t="shared" ca="1" si="16"/>
        <v>-1.040045900472597E-2</v>
      </c>
      <c r="T296" s="642">
        <f t="shared" ca="1" si="17"/>
        <v>9.7819411827582137E-4</v>
      </c>
    </row>
    <row r="297" spans="6:20">
      <c r="F297" s="301">
        <f t="shared" si="8"/>
        <v>42948</v>
      </c>
      <c r="G297" s="642">
        <f t="shared" ca="1" si="10"/>
        <v>0</v>
      </c>
      <c r="H297" s="642">
        <f t="shared" ca="1" si="11"/>
        <v>-6.543543924009132E-5</v>
      </c>
      <c r="I297" s="642">
        <f t="shared" ca="1" si="12"/>
        <v>-1.0429160251363756E-2</v>
      </c>
      <c r="J297" s="642">
        <f t="shared" ca="1" si="13"/>
        <v>1.9758851699243074E-3</v>
      </c>
      <c r="P297" s="301">
        <f t="shared" si="9"/>
        <v>42948</v>
      </c>
      <c r="Q297" s="642">
        <f t="shared" ca="1" si="14"/>
        <v>0</v>
      </c>
      <c r="R297" s="642">
        <f t="shared" ca="1" si="15"/>
        <v>-6.6380715189384709E-5</v>
      </c>
      <c r="S297" s="642">
        <f t="shared" ca="1" si="16"/>
        <v>-9.002337920151704E-3</v>
      </c>
      <c r="T297" s="642">
        <f t="shared" ca="1" si="17"/>
        <v>9.3485362220757651E-4</v>
      </c>
    </row>
    <row r="298" spans="6:20">
      <c r="F298" s="301">
        <f t="shared" si="8"/>
        <v>42979</v>
      </c>
      <c r="G298" s="642">
        <f t="shared" ca="1" si="10"/>
        <v>0</v>
      </c>
      <c r="H298" s="642">
        <f t="shared" ca="1" si="11"/>
        <v>-6.5388480726236153E-5</v>
      </c>
      <c r="I298" s="642">
        <f t="shared" ca="1" si="12"/>
        <v>-1.4900714658185321E-2</v>
      </c>
      <c r="J298" s="642">
        <f t="shared" ca="1" si="13"/>
        <v>1.447841858029264E-3</v>
      </c>
      <c r="P298" s="301">
        <f t="shared" si="9"/>
        <v>42979</v>
      </c>
      <c r="Q298" s="642">
        <f t="shared" ca="1" si="14"/>
        <v>0</v>
      </c>
      <c r="R298" s="642">
        <f t="shared" ca="1" si="15"/>
        <v>-6.6515941621214658E-5</v>
      </c>
      <c r="S298" s="642">
        <f t="shared" ca="1" si="16"/>
        <v>-1.3288773823937894E-2</v>
      </c>
      <c r="T298" s="642">
        <f t="shared" ca="1" si="17"/>
        <v>1.0617431001052058E-3</v>
      </c>
    </row>
    <row r="299" spans="6:20">
      <c r="F299" s="301">
        <f t="shared" si="8"/>
        <v>43009</v>
      </c>
      <c r="G299" s="642">
        <f t="shared" ca="1" si="10"/>
        <v>0</v>
      </c>
      <c r="H299" s="642">
        <f t="shared" ca="1" si="11"/>
        <v>-6.5885565591505824E-5</v>
      </c>
      <c r="I299" s="642">
        <f t="shared" ca="1" si="12"/>
        <v>-1.3917284616329462E-2</v>
      </c>
      <c r="J299" s="642">
        <f t="shared" ca="1" si="13"/>
        <v>2.4778463614476554E-3</v>
      </c>
      <c r="P299" s="301">
        <f t="shared" si="9"/>
        <v>43009</v>
      </c>
      <c r="Q299" s="642">
        <f t="shared" ca="1" si="14"/>
        <v>0</v>
      </c>
      <c r="R299" s="642">
        <f t="shared" ca="1" si="15"/>
        <v>-6.6103566656594559E-5</v>
      </c>
      <c r="S299" s="642">
        <f t="shared" ca="1" si="16"/>
        <v>-1.2121328682081156E-2</v>
      </c>
      <c r="T299" s="642">
        <f t="shared" ca="1" si="17"/>
        <v>1.0145645042896057E-3</v>
      </c>
    </row>
    <row r="300" spans="6:20">
      <c r="F300" s="301">
        <f t="shared" si="8"/>
        <v>43040</v>
      </c>
      <c r="G300" s="642">
        <f t="shared" ca="1" si="10"/>
        <v>0</v>
      </c>
      <c r="H300" s="642">
        <f t="shared" ca="1" si="11"/>
        <v>-6.5759303954693316E-5</v>
      </c>
      <c r="I300" s="642">
        <f t="shared" ca="1" si="12"/>
        <v>-1.3618917177461554E-2</v>
      </c>
      <c r="J300" s="642">
        <f t="shared" ca="1" si="13"/>
        <v>2.1537371769586588E-3</v>
      </c>
      <c r="P300" s="301">
        <f t="shared" si="9"/>
        <v>43040</v>
      </c>
      <c r="Q300" s="642">
        <f t="shared" ca="1" si="14"/>
        <v>0</v>
      </c>
      <c r="R300" s="642">
        <f t="shared" ca="1" si="15"/>
        <v>-6.6256319333213298E-5</v>
      </c>
      <c r="S300" s="642">
        <f t="shared" ca="1" si="16"/>
        <v>-1.2102281918233815E-2</v>
      </c>
      <c r="T300" s="642">
        <f t="shared" ca="1" si="17"/>
        <v>1.5802657052008673E-3</v>
      </c>
    </row>
    <row r="301" spans="6:20">
      <c r="F301" s="301">
        <f t="shared" si="8"/>
        <v>43070</v>
      </c>
      <c r="G301" s="642">
        <f t="shared" ca="1" si="10"/>
        <v>0</v>
      </c>
      <c r="H301" s="642">
        <f t="shared" ca="1" si="11"/>
        <v>-6.5447774057258989E-5</v>
      </c>
      <c r="I301" s="642">
        <f t="shared" ca="1" si="12"/>
        <v>-1.433674579618871E-2</v>
      </c>
      <c r="J301" s="642">
        <f t="shared" ca="1" si="13"/>
        <v>1.369248688889213E-3</v>
      </c>
      <c r="P301" s="301">
        <f t="shared" si="9"/>
        <v>43070</v>
      </c>
      <c r="Q301" s="642">
        <f t="shared" ca="1" si="14"/>
        <v>0</v>
      </c>
      <c r="R301" s="642">
        <f t="shared" ca="1" si="15"/>
        <v>-6.6203635037065389E-5</v>
      </c>
      <c r="S301" s="642">
        <f t="shared" ca="1" si="16"/>
        <v>-1.2712810739293312E-2</v>
      </c>
      <c r="T301" s="642">
        <f t="shared" ca="1" si="17"/>
        <v>9.9522300110899131E-4</v>
      </c>
    </row>
    <row r="302" spans="6:20">
      <c r="F302" s="301">
        <f t="shared" si="8"/>
        <v>43101</v>
      </c>
      <c r="G302" s="642">
        <f t="shared" ca="1" si="10"/>
        <v>0</v>
      </c>
      <c r="H302" s="642">
        <f t="shared" ca="1" si="11"/>
        <v>2.4980427229870372E-5</v>
      </c>
      <c r="I302" s="642">
        <f t="shared" ca="1" si="12"/>
        <v>-1.0026132885449068E-2</v>
      </c>
      <c r="J302" s="642">
        <f t="shared" ca="1" si="13"/>
        <v>1.3191378968249179E-3</v>
      </c>
      <c r="P302" s="301">
        <f t="shared" si="9"/>
        <v>43101</v>
      </c>
      <c r="Q302" s="642">
        <f t="shared" ca="1" si="14"/>
        <v>0</v>
      </c>
      <c r="R302" s="642">
        <f t="shared" ca="1" si="15"/>
        <v>2.5144726279124896E-5</v>
      </c>
      <c r="S302" s="642">
        <f t="shared" ca="1" si="16"/>
        <v>-8.9470614643795132E-3</v>
      </c>
      <c r="T302" s="642">
        <f t="shared" ca="1" si="17"/>
        <v>9.9011085291578205E-4</v>
      </c>
    </row>
    <row r="303" spans="6:20">
      <c r="F303" s="301">
        <f t="shared" si="8"/>
        <v>43132</v>
      </c>
      <c r="G303" s="642">
        <f t="shared" ca="1" si="10"/>
        <v>0</v>
      </c>
      <c r="H303" s="642">
        <f t="shared" ca="1" si="11"/>
        <v>2.4869960989049034E-5</v>
      </c>
      <c r="I303" s="642">
        <f t="shared" ca="1" si="12"/>
        <v>-8.9164739277026728E-3</v>
      </c>
      <c r="J303" s="642">
        <f t="shared" ca="1" si="13"/>
        <v>2.1716633895516591E-3</v>
      </c>
      <c r="P303" s="301">
        <f t="shared" si="9"/>
        <v>43132</v>
      </c>
      <c r="Q303" s="642">
        <f t="shared" ca="1" si="14"/>
        <v>0</v>
      </c>
      <c r="R303" s="642">
        <f t="shared" ca="1" si="15"/>
        <v>2.4813203053142274E-5</v>
      </c>
      <c r="S303" s="642">
        <f t="shared" ca="1" si="16"/>
        <v>-8.105155611172421E-3</v>
      </c>
      <c r="T303" s="642">
        <f t="shared" ca="1" si="17"/>
        <v>1.5032328545194762E-3</v>
      </c>
    </row>
    <row r="304" spans="6:20">
      <c r="F304" s="301">
        <f t="shared" si="8"/>
        <v>43160</v>
      </c>
      <c r="G304" s="642">
        <f t="shared" ca="1" si="10"/>
        <v>0</v>
      </c>
      <c r="H304" s="642">
        <f t="shared" ca="1" si="11"/>
        <v>2.429866113806689E-5</v>
      </c>
      <c r="I304" s="642">
        <f t="shared" ca="1" si="12"/>
        <v>-1.2900993600348354E-2</v>
      </c>
      <c r="J304" s="642">
        <f t="shared" ca="1" si="13"/>
        <v>1.301808334212895E-3</v>
      </c>
      <c r="P304" s="301">
        <f t="shared" si="9"/>
        <v>43160</v>
      </c>
      <c r="Q304" s="642">
        <f t="shared" ca="1" si="14"/>
        <v>0</v>
      </c>
      <c r="R304" s="642">
        <f t="shared" ca="1" si="15"/>
        <v>2.5068034651187787E-5</v>
      </c>
      <c r="S304" s="642">
        <f t="shared" ca="1" si="16"/>
        <v>-1.1478033679001243E-2</v>
      </c>
      <c r="T304" s="642">
        <f t="shared" ca="1" si="17"/>
        <v>1.0197110924816677E-3</v>
      </c>
    </row>
    <row r="305" spans="6:20">
      <c r="F305" s="301">
        <f t="shared" si="8"/>
        <v>43191</v>
      </c>
      <c r="G305" s="642">
        <f t="shared" ca="1" si="10"/>
        <v>0</v>
      </c>
      <c r="H305" s="642">
        <f t="shared" ca="1" si="11"/>
        <v>2.5049359710482832E-5</v>
      </c>
      <c r="I305" s="642">
        <f t="shared" ca="1" si="12"/>
        <v>-1.3532081969786836E-2</v>
      </c>
      <c r="J305" s="642">
        <f t="shared" ca="1" si="13"/>
        <v>4.0207550772721756E-3</v>
      </c>
      <c r="P305" s="301">
        <f t="shared" si="9"/>
        <v>43191</v>
      </c>
      <c r="Q305" s="642">
        <f t="shared" ca="1" si="14"/>
        <v>0</v>
      </c>
      <c r="R305" s="642">
        <f t="shared" ca="1" si="15"/>
        <v>2.5356217370431366E-5</v>
      </c>
      <c r="S305" s="642">
        <f t="shared" ca="1" si="16"/>
        <v>-1.2003484034986744E-2</v>
      </c>
      <c r="T305" s="642">
        <f t="shared" ca="1" si="17"/>
        <v>9.9647012244763467E-4</v>
      </c>
    </row>
    <row r="306" spans="6:20">
      <c r="F306" s="301">
        <f t="shared" si="8"/>
        <v>43221</v>
      </c>
      <c r="G306" s="642">
        <f t="shared" ca="1" si="10"/>
        <v>0</v>
      </c>
      <c r="H306" s="642">
        <f t="shared" ca="1" si="11"/>
        <v>2.4599910577904893E-5</v>
      </c>
      <c r="I306" s="642">
        <f t="shared" ca="1" si="12"/>
        <v>-1.1285665375533549E-2</v>
      </c>
      <c r="J306" s="642">
        <f t="shared" ca="1" si="13"/>
        <v>1.3495130636174135E-3</v>
      </c>
      <c r="P306" s="301">
        <f t="shared" si="9"/>
        <v>43221</v>
      </c>
      <c r="Q306" s="642">
        <f t="shared" ref="Q306:Q313" ca="1" si="18">+IF(ISERROR(Q67/M67-1),0,Q67/M67-1)</f>
        <v>0</v>
      </c>
      <c r="R306" s="642">
        <f t="shared" ref="R306:R313" ca="1" si="19">+IF(ISERROR(R67/N67-1),0,R67/N67-1)</f>
        <v>2.5130318784816197E-5</v>
      </c>
      <c r="S306" s="642">
        <f t="shared" ref="S306:S313" ca="1" si="20">+IF(ISERROR(S67/O67-1),0,S67/O67-1)</f>
        <v>-9.826303086071797E-3</v>
      </c>
      <c r="T306" s="642">
        <f t="shared" ref="T306:T313" ca="1" si="21">+IF(ISERROR(T67/P67-1),0,T67/P67-1)</f>
        <v>9.4494884441376215E-4</v>
      </c>
    </row>
    <row r="307" spans="6:20">
      <c r="F307" s="301">
        <f t="shared" ref="F307:F370" si="22">+B68</f>
        <v>43252</v>
      </c>
      <c r="G307" s="642">
        <f t="shared" ca="1" si="10"/>
        <v>0</v>
      </c>
      <c r="H307" s="642">
        <f t="shared" ca="1" si="11"/>
        <v>2.4780495946563619E-5</v>
      </c>
      <c r="I307" s="642">
        <f t="shared" ca="1" si="12"/>
        <v>-1.0838077131165913E-2</v>
      </c>
      <c r="J307" s="642">
        <f t="shared" ca="1" si="13"/>
        <v>2.087803065405236E-3</v>
      </c>
      <c r="P307" s="301">
        <f t="shared" ref="P307:P313" si="23">+L68</f>
        <v>43252</v>
      </c>
      <c r="Q307" s="642">
        <f t="shared" ca="1" si="18"/>
        <v>0</v>
      </c>
      <c r="R307" s="642">
        <f t="shared" ca="1" si="19"/>
        <v>2.5060185397052237E-5</v>
      </c>
      <c r="S307" s="642">
        <f t="shared" ca="1" si="20"/>
        <v>-9.5062151842172371E-3</v>
      </c>
      <c r="T307" s="642">
        <f t="shared" ca="1" si="21"/>
        <v>9.7638278953771085E-4</v>
      </c>
    </row>
    <row r="308" spans="6:20">
      <c r="F308" s="301">
        <f t="shared" si="22"/>
        <v>43282</v>
      </c>
      <c r="G308" s="642">
        <f t="shared" ca="1" si="10"/>
        <v>0</v>
      </c>
      <c r="H308" s="642">
        <f t="shared" ca="1" si="11"/>
        <v>2.5075197130686178E-5</v>
      </c>
      <c r="I308" s="642">
        <f t="shared" ca="1" si="12"/>
        <v>-9.0495664851627522E-3</v>
      </c>
      <c r="J308" s="642">
        <f t="shared" ca="1" si="13"/>
        <v>1.9794261798324886E-3</v>
      </c>
      <c r="P308" s="301">
        <f t="shared" si="23"/>
        <v>43282</v>
      </c>
      <c r="Q308" s="642">
        <f t="shared" ca="1" si="18"/>
        <v>0</v>
      </c>
      <c r="R308" s="642">
        <f t="shared" ca="1" si="19"/>
        <v>2.5397410556626809E-5</v>
      </c>
      <c r="S308" s="642">
        <f t="shared" ca="1" si="20"/>
        <v>-7.7593846926933274E-3</v>
      </c>
      <c r="T308" s="642">
        <f t="shared" ca="1" si="21"/>
        <v>1.4014998747899909E-3</v>
      </c>
    </row>
    <row r="309" spans="6:20">
      <c r="F309" s="301">
        <f t="shared" si="22"/>
        <v>43313</v>
      </c>
      <c r="G309" s="642">
        <f t="shared" ca="1" si="10"/>
        <v>0</v>
      </c>
      <c r="H309" s="642">
        <f t="shared" ca="1" si="11"/>
        <v>2.4591789279160281E-5</v>
      </c>
      <c r="I309" s="642">
        <f t="shared" ca="1" si="12"/>
        <v>-8.3876236242659274E-3</v>
      </c>
      <c r="J309" s="642">
        <f t="shared" ca="1" si="13"/>
        <v>2.5874000788177476E-3</v>
      </c>
      <c r="P309" s="301">
        <f t="shared" si="23"/>
        <v>43313</v>
      </c>
      <c r="Q309" s="642">
        <f t="shared" ca="1" si="18"/>
        <v>0</v>
      </c>
      <c r="R309" s="642">
        <f t="shared" ca="1" si="19"/>
        <v>2.5107242236144245E-5</v>
      </c>
      <c r="S309" s="642">
        <f t="shared" ca="1" si="20"/>
        <v>-7.071023173662927E-3</v>
      </c>
      <c r="T309" s="642">
        <f t="shared" ca="1" si="21"/>
        <v>9.1335102524126022E-4</v>
      </c>
    </row>
    <row r="310" spans="6:20">
      <c r="F310" s="301">
        <f t="shared" si="22"/>
        <v>43344</v>
      </c>
      <c r="G310" s="642">
        <f t="shared" ca="1" si="10"/>
        <v>0</v>
      </c>
      <c r="H310" s="642">
        <f t="shared" ca="1" si="11"/>
        <v>2.5012145616232218E-5</v>
      </c>
      <c r="I310" s="642">
        <f t="shared" ca="1" si="12"/>
        <v>-1.1851453770105214E-2</v>
      </c>
      <c r="J310" s="642">
        <f t="shared" ca="1" si="13"/>
        <v>1.3819728379966811E-3</v>
      </c>
      <c r="P310" s="301">
        <f t="shared" si="23"/>
        <v>43344</v>
      </c>
      <c r="Q310" s="642">
        <f t="shared" ca="1" si="18"/>
        <v>0</v>
      </c>
      <c r="R310" s="642">
        <f t="shared" ca="1" si="19"/>
        <v>2.5292764355144826E-5</v>
      </c>
      <c r="S310" s="642">
        <f t="shared" ca="1" si="20"/>
        <v>-1.0385061735572632E-2</v>
      </c>
      <c r="T310" s="642">
        <f t="shared" ca="1" si="21"/>
        <v>1.5272663184857649E-3</v>
      </c>
    </row>
    <row r="311" spans="6:20">
      <c r="F311" s="301">
        <f t="shared" si="22"/>
        <v>43374</v>
      </c>
      <c r="G311" s="642">
        <f t="shared" ca="1" si="10"/>
        <v>0</v>
      </c>
      <c r="H311" s="642">
        <f t="shared" ca="1" si="11"/>
        <v>2.5095520349793787E-5</v>
      </c>
      <c r="I311" s="642">
        <f t="shared" ca="1" si="12"/>
        <v>-9.6083540655980126E-3</v>
      </c>
      <c r="J311" s="642">
        <f t="shared" ca="1" si="13"/>
        <v>1.337396073524344E-3</v>
      </c>
      <c r="P311" s="301">
        <f t="shared" si="23"/>
        <v>43374</v>
      </c>
      <c r="Q311" s="642">
        <f t="shared" ca="1" si="18"/>
        <v>0</v>
      </c>
      <c r="R311" s="642">
        <f t="shared" ca="1" si="19"/>
        <v>2.5155525633646647E-5</v>
      </c>
      <c r="S311" s="642">
        <f t="shared" ca="1" si="20"/>
        <v>-8.397753235924732E-3</v>
      </c>
      <c r="T311" s="642">
        <f t="shared" ca="1" si="21"/>
        <v>1.4417190924305157E-3</v>
      </c>
    </row>
    <row r="312" spans="6:20">
      <c r="F312" s="301">
        <f t="shared" si="22"/>
        <v>43405</v>
      </c>
      <c r="G312" s="642">
        <f t="shared" ca="1" si="10"/>
        <v>0</v>
      </c>
      <c r="H312" s="642">
        <f t="shared" ca="1" si="11"/>
        <v>2.4437381486608345E-5</v>
      </c>
      <c r="I312" s="642">
        <f t="shared" ca="1" si="12"/>
        <v>-7.2581779830405146E-3</v>
      </c>
      <c r="J312" s="642">
        <f t="shared" ca="1" si="13"/>
        <v>1.3143805165902744E-3</v>
      </c>
      <c r="P312" s="301">
        <f t="shared" si="23"/>
        <v>43405</v>
      </c>
      <c r="Q312" s="642">
        <f t="shared" ca="1" si="18"/>
        <v>0</v>
      </c>
      <c r="R312" s="642">
        <f t="shared" ca="1" si="19"/>
        <v>2.4632969499505109E-5</v>
      </c>
      <c r="S312" s="642">
        <f t="shared" ca="1" si="20"/>
        <v>-6.589970772470366E-3</v>
      </c>
      <c r="T312" s="642">
        <f t="shared" ca="1" si="21"/>
        <v>1.005116088685476E-3</v>
      </c>
    </row>
    <row r="313" spans="6:20">
      <c r="F313" s="301">
        <f t="shared" si="22"/>
        <v>43435</v>
      </c>
      <c r="G313" s="642">
        <f t="shared" ca="1" si="10"/>
        <v>0</v>
      </c>
      <c r="H313" s="642">
        <f t="shared" ca="1" si="11"/>
        <v>2.4843766631921227E-5</v>
      </c>
      <c r="I313" s="642">
        <f t="shared" ca="1" si="12"/>
        <v>-7.6360615215076422E-3</v>
      </c>
      <c r="J313" s="642">
        <f t="shared" ca="1" si="13"/>
        <v>1.9278334737897751E-3</v>
      </c>
      <c r="P313" s="301">
        <f t="shared" si="23"/>
        <v>43435</v>
      </c>
      <c r="Q313" s="642">
        <f t="shared" ca="1" si="18"/>
        <v>0</v>
      </c>
      <c r="R313" s="642">
        <f t="shared" ca="1" si="19"/>
        <v>2.5124362079465001E-5</v>
      </c>
      <c r="S313" s="642">
        <f t="shared" ca="1" si="20"/>
        <v>-6.9977757930698159E-3</v>
      </c>
      <c r="T313" s="642">
        <f t="shared" ca="1" si="21"/>
        <v>9.2503787913456037E-4</v>
      </c>
    </row>
    <row r="314" spans="6:20">
      <c r="F314" s="301">
        <f t="shared" si="22"/>
        <v>43466</v>
      </c>
      <c r="G314" s="642">
        <f t="shared" ca="1" si="10"/>
        <v>0</v>
      </c>
      <c r="H314" s="642">
        <f t="shared" ca="1" si="11"/>
        <v>2.2669601148050944E-5</v>
      </c>
      <c r="I314" s="642">
        <f t="shared" ca="1" si="12"/>
        <v>-4.1609808700340256E-3</v>
      </c>
      <c r="J314" s="642">
        <f t="shared" ca="1" si="13"/>
        <v>1.8968361865983052E-3</v>
      </c>
      <c r="P314" s="301">
        <f t="shared" ref="P314:P347" si="24">+L75</f>
        <v>43466</v>
      </c>
      <c r="Q314" s="642">
        <f t="shared" ref="Q314:Q347" ca="1" si="25">+IF(ISERROR(Q75/M75-1),0,Q75/M75-1)</f>
        <v>0</v>
      </c>
      <c r="R314" s="642">
        <f t="shared" ref="R314:R347" ca="1" si="26">+IF(ISERROR(R75/N75-1),0,R75/N75-1)</f>
        <v>2.35536441615114E-5</v>
      </c>
      <c r="S314" s="642">
        <f t="shared" ref="S314:S347" ca="1" si="27">+IF(ISERROR(S75/O75-1),0,S75/O75-1)</f>
        <v>-3.6145948546351114E-3</v>
      </c>
      <c r="T314" s="642">
        <f t="shared" ref="T314:T347" ca="1" si="28">+IF(ISERROR(T75/P75-1),0,T75/P75-1)</f>
        <v>9.3819451759946659E-4</v>
      </c>
    </row>
    <row r="315" spans="6:20">
      <c r="F315" s="301">
        <f t="shared" si="22"/>
        <v>43497</v>
      </c>
      <c r="G315" s="642">
        <f t="shared" ca="1" si="10"/>
        <v>0</v>
      </c>
      <c r="H315" s="642">
        <f t="shared" ca="1" si="11"/>
        <v>2.2926637913256442E-5</v>
      </c>
      <c r="I315" s="642">
        <f t="shared" ca="1" si="12"/>
        <v>-3.9268836794947859E-3</v>
      </c>
      <c r="J315" s="642">
        <f t="shared" ca="1" si="13"/>
        <v>2.0782800150918046E-3</v>
      </c>
      <c r="P315" s="301">
        <f t="shared" si="24"/>
        <v>43497</v>
      </c>
      <c r="Q315" s="642">
        <f t="shared" ca="1" si="25"/>
        <v>0</v>
      </c>
      <c r="R315" s="642">
        <f t="shared" ca="1" si="26"/>
        <v>2.3786256055036148E-5</v>
      </c>
      <c r="S315" s="642">
        <f t="shared" ca="1" si="27"/>
        <v>-3.3522565354040523E-3</v>
      </c>
      <c r="T315" s="642">
        <f t="shared" ca="1" si="28"/>
        <v>1.8688114317959581E-3</v>
      </c>
    </row>
    <row r="316" spans="6:20">
      <c r="F316" s="301">
        <f t="shared" si="22"/>
        <v>43525</v>
      </c>
      <c r="G316" s="642">
        <f t="shared" ca="1" si="10"/>
        <v>0</v>
      </c>
      <c r="H316" s="642">
        <f t="shared" ca="1" si="11"/>
        <v>2.2802387711795546E-5</v>
      </c>
      <c r="I316" s="642">
        <f t="shared" ca="1" si="12"/>
        <v>-6.1116357344016548E-3</v>
      </c>
      <c r="J316" s="642">
        <f t="shared" ca="1" si="13"/>
        <v>1.2664662273664806E-3</v>
      </c>
      <c r="P316" s="301">
        <f t="shared" si="24"/>
        <v>43525</v>
      </c>
      <c r="Q316" s="642">
        <f t="shared" ca="1" si="25"/>
        <v>0</v>
      </c>
      <c r="R316" s="642">
        <f t="shared" ca="1" si="26"/>
        <v>-1</v>
      </c>
      <c r="S316" s="642">
        <f t="shared" ca="1" si="27"/>
        <v>-1</v>
      </c>
      <c r="T316" s="642">
        <f t="shared" ca="1" si="28"/>
        <v>-1</v>
      </c>
    </row>
    <row r="317" spans="6:20">
      <c r="F317" s="301">
        <f t="shared" si="22"/>
        <v>43556</v>
      </c>
      <c r="G317" s="642">
        <f t="shared" ca="1" si="10"/>
        <v>0</v>
      </c>
      <c r="H317" s="642">
        <f t="shared" ca="1" si="11"/>
        <v>2.2758767550756787E-5</v>
      </c>
      <c r="I317" s="642">
        <f t="shared" ca="1" si="12"/>
        <v>-7.2970478054213972E-3</v>
      </c>
      <c r="J317" s="642">
        <f t="shared" ca="1" si="13"/>
        <v>1.3106995420253398E-3</v>
      </c>
      <c r="P317" s="301">
        <f t="shared" si="24"/>
        <v>43556</v>
      </c>
      <c r="Q317" s="642">
        <f t="shared" ca="1" si="25"/>
        <v>0</v>
      </c>
      <c r="R317" s="642">
        <f t="shared" ca="1" si="26"/>
        <v>2.3902642133588614E-5</v>
      </c>
      <c r="S317" s="642">
        <f t="shared" ca="1" si="27"/>
        <v>-6.5786275494144064E-3</v>
      </c>
      <c r="T317" s="642">
        <f t="shared" ca="1" si="28"/>
        <v>3.170175740905945E-3</v>
      </c>
    </row>
    <row r="318" spans="6:20">
      <c r="F318" s="301">
        <f t="shared" si="22"/>
        <v>43586</v>
      </c>
      <c r="G318" s="642">
        <f t="shared" ca="1" si="10"/>
        <v>0</v>
      </c>
      <c r="H318" s="642">
        <f t="shared" ca="1" si="11"/>
        <v>2.2799456734556856E-5</v>
      </c>
      <c r="I318" s="642">
        <f t="shared" ca="1" si="12"/>
        <v>-7.5322590929330913E-3</v>
      </c>
      <c r="J318" s="642">
        <f t="shared" ca="1" si="13"/>
        <v>1.9041113527238362E-3</v>
      </c>
      <c r="P318" s="301">
        <f t="shared" si="24"/>
        <v>43586</v>
      </c>
      <c r="Q318" s="642">
        <f t="shared" ca="1" si="25"/>
        <v>0</v>
      </c>
      <c r="R318" s="642">
        <f t="shared" ca="1" si="26"/>
        <v>2.3936041083416626E-5</v>
      </c>
      <c r="S318" s="642">
        <f t="shared" ca="1" si="27"/>
        <v>-6.5875681411120546E-3</v>
      </c>
      <c r="T318" s="642">
        <f t="shared" ca="1" si="28"/>
        <v>9.2649733445915317E-4</v>
      </c>
    </row>
    <row r="319" spans="6:20">
      <c r="F319" s="301">
        <f t="shared" si="22"/>
        <v>43617</v>
      </c>
      <c r="G319" s="642">
        <f t="shared" ca="1" si="10"/>
        <v>0</v>
      </c>
      <c r="H319" s="642">
        <f t="shared" ca="1" si="11"/>
        <v>2.253934101847932E-5</v>
      </c>
      <c r="I319" s="642">
        <f t="shared" ca="1" si="12"/>
        <v>-8.8332774779273926E-3</v>
      </c>
      <c r="J319" s="642">
        <f t="shared" ca="1" si="13"/>
        <v>2.0071535087027303E-3</v>
      </c>
      <c r="P319" s="301">
        <f t="shared" si="24"/>
        <v>43617</v>
      </c>
      <c r="Q319" s="642">
        <f t="shared" ca="1" si="25"/>
        <v>0</v>
      </c>
      <c r="R319" s="642">
        <f t="shared" ca="1" si="26"/>
        <v>2.3745228086680115E-5</v>
      </c>
      <c r="S319" s="642">
        <f t="shared" ca="1" si="27"/>
        <v>-7.3913393055636822E-3</v>
      </c>
      <c r="T319" s="642">
        <f t="shared" ca="1" si="28"/>
        <v>1.4615717994883592E-3</v>
      </c>
    </row>
    <row r="320" spans="6:20">
      <c r="F320" s="301">
        <f t="shared" si="22"/>
        <v>43647</v>
      </c>
      <c r="G320" s="642">
        <f t="shared" ca="1" si="10"/>
        <v>0</v>
      </c>
      <c r="H320" s="642">
        <f t="shared" ca="1" si="11"/>
        <v>2.2647495785177441E-5</v>
      </c>
      <c r="I320" s="642">
        <f t="shared" ca="1" si="12"/>
        <v>-5.5228266683347016E-3</v>
      </c>
      <c r="J320" s="642">
        <f t="shared" ca="1" si="13"/>
        <v>1.250292732060343E-3</v>
      </c>
      <c r="P320" s="301">
        <f t="shared" si="24"/>
        <v>43647</v>
      </c>
      <c r="Q320" s="642">
        <f t="shared" ca="1" si="25"/>
        <v>0</v>
      </c>
      <c r="R320" s="642">
        <f t="shared" ca="1" si="26"/>
        <v>2.3829734114189094E-5</v>
      </c>
      <c r="S320" s="642">
        <f t="shared" ca="1" si="27"/>
        <v>-4.6834013659086127E-3</v>
      </c>
      <c r="T320" s="642">
        <f t="shared" ca="1" si="28"/>
        <v>9.2664296541178359E-4</v>
      </c>
    </row>
    <row r="321" spans="6:20">
      <c r="F321" s="301">
        <f t="shared" si="22"/>
        <v>43678</v>
      </c>
      <c r="G321" s="642">
        <f t="shared" ca="1" si="10"/>
        <v>0</v>
      </c>
      <c r="H321" s="642">
        <f t="shared" ca="1" si="11"/>
        <v>2.2597747467045792E-5</v>
      </c>
      <c r="I321" s="642">
        <f t="shared" ca="1" si="12"/>
        <v>-5.0585950213931641E-3</v>
      </c>
      <c r="J321" s="642">
        <f t="shared" ca="1" si="13"/>
        <v>1.2455758768767922E-3</v>
      </c>
      <c r="P321" s="301">
        <f t="shared" si="24"/>
        <v>43678</v>
      </c>
      <c r="Q321" s="642">
        <f t="shared" ca="1" si="25"/>
        <v>0</v>
      </c>
      <c r="R321" s="642">
        <f t="shared" ca="1" si="26"/>
        <v>2.3863970105120202E-5</v>
      </c>
      <c r="S321" s="642">
        <f t="shared" ca="1" si="27"/>
        <v>-4.2659532517543841E-3</v>
      </c>
      <c r="T321" s="642">
        <f t="shared" ca="1" si="28"/>
        <v>9.3894821664664008E-4</v>
      </c>
    </row>
    <row r="322" spans="6:20">
      <c r="F322" s="301">
        <f t="shared" si="22"/>
        <v>43709</v>
      </c>
      <c r="G322" s="642">
        <f t="shared" ca="1" si="10"/>
        <v>0</v>
      </c>
      <c r="H322" s="642">
        <f t="shared" ca="1" si="11"/>
        <v>2.2459654994255729E-5</v>
      </c>
      <c r="I322" s="642">
        <f t="shared" ca="1" si="12"/>
        <v>-6.4110596179287604E-3</v>
      </c>
      <c r="J322" s="642">
        <f t="shared" ca="1" si="13"/>
        <v>1.3298215262989022E-3</v>
      </c>
      <c r="P322" s="301">
        <f t="shared" si="24"/>
        <v>43709</v>
      </c>
      <c r="Q322" s="642">
        <f t="shared" ca="1" si="25"/>
        <v>0</v>
      </c>
      <c r="R322" s="642">
        <f t="shared" ca="1" si="26"/>
        <v>2.3800036263788016E-5</v>
      </c>
      <c r="S322" s="642">
        <f t="shared" ca="1" si="27"/>
        <v>-5.9007465570727335E-3</v>
      </c>
      <c r="T322" s="642">
        <f t="shared" ca="1" si="28"/>
        <v>1.4688045815400841E-3</v>
      </c>
    </row>
    <row r="323" spans="6:20">
      <c r="F323" s="301">
        <f t="shared" si="22"/>
        <v>43739</v>
      </c>
      <c r="G323" s="642">
        <f t="shared" ca="1" si="10"/>
        <v>0</v>
      </c>
      <c r="H323" s="642">
        <f t="shared" ca="1" si="11"/>
        <v>2.2718327967741203E-5</v>
      </c>
      <c r="I323" s="642">
        <f t="shared" ca="1" si="12"/>
        <v>-5.0019579064661812E-3</v>
      </c>
      <c r="J323" s="642">
        <f t="shared" ca="1" si="13"/>
        <v>1.8994305078161577E-3</v>
      </c>
      <c r="P323" s="301">
        <f t="shared" si="24"/>
        <v>43739</v>
      </c>
      <c r="Q323" s="642">
        <f t="shared" ca="1" si="25"/>
        <v>0</v>
      </c>
      <c r="R323" s="642">
        <f t="shared" ca="1" si="26"/>
        <v>2.3922103202789202E-5</v>
      </c>
      <c r="S323" s="642">
        <f t="shared" ca="1" si="27"/>
        <v>-4.4565989243900983E-3</v>
      </c>
      <c r="T323" s="642">
        <f t="shared" ca="1" si="28"/>
        <v>9.4767195126377324E-4</v>
      </c>
    </row>
    <row r="324" spans="6:20">
      <c r="F324" s="301">
        <f t="shared" si="22"/>
        <v>43770</v>
      </c>
      <c r="G324" s="642">
        <f t="shared" ca="1" si="10"/>
        <v>0</v>
      </c>
      <c r="H324" s="642">
        <f t="shared" ca="1" si="11"/>
        <v>2.2714060302631012E-5</v>
      </c>
      <c r="I324" s="642">
        <f t="shared" ca="1" si="12"/>
        <v>-3.2727631434518178E-3</v>
      </c>
      <c r="J324" s="642">
        <f t="shared" ca="1" si="13"/>
        <v>1.2852862317873637E-3</v>
      </c>
      <c r="P324" s="301">
        <f t="shared" si="24"/>
        <v>43770</v>
      </c>
      <c r="Q324" s="642">
        <f t="shared" ca="1" si="25"/>
        <v>0</v>
      </c>
      <c r="R324" s="642">
        <f t="shared" ca="1" si="26"/>
        <v>2.3910831320694825E-5</v>
      </c>
      <c r="S324" s="642">
        <f t="shared" ca="1" si="27"/>
        <v>-2.723434287321469E-3</v>
      </c>
      <c r="T324" s="642">
        <f t="shared" ca="1" si="28"/>
        <v>1.3661763639076785E-3</v>
      </c>
    </row>
    <row r="325" spans="6:20">
      <c r="F325" s="301">
        <f t="shared" si="22"/>
        <v>43800</v>
      </c>
      <c r="G325" s="642">
        <f t="shared" ca="1" si="10"/>
        <v>0</v>
      </c>
      <c r="H325" s="642">
        <f t="shared" ca="1" si="11"/>
        <v>2.2720125644859479E-5</v>
      </c>
      <c r="I325" s="642">
        <f t="shared" ca="1" si="12"/>
        <v>-2.8951234244093405E-3</v>
      </c>
      <c r="J325" s="642">
        <f t="shared" ca="1" si="13"/>
        <v>1.823430492659206E-3</v>
      </c>
      <c r="P325" s="301">
        <f t="shared" si="24"/>
        <v>43800</v>
      </c>
      <c r="Q325" s="642">
        <f t="shared" ca="1" si="25"/>
        <v>0</v>
      </c>
      <c r="R325" s="642">
        <f t="shared" ca="1" si="26"/>
        <v>2.3640429117399719E-5</v>
      </c>
      <c r="S325" s="642">
        <f t="shared" ca="1" si="27"/>
        <v>-2.1599994708432213E-3</v>
      </c>
      <c r="T325" s="642">
        <f t="shared" ca="1" si="28"/>
        <v>1.3152314676836419E-3</v>
      </c>
    </row>
    <row r="326" spans="6:20">
      <c r="F326" s="301">
        <f t="shared" si="22"/>
        <v>43831</v>
      </c>
      <c r="G326" s="642">
        <f t="shared" ca="1" si="10"/>
        <v>0</v>
      </c>
      <c r="H326" s="642">
        <f t="shared" ca="1" si="11"/>
        <v>4.6412521765848425E-6</v>
      </c>
      <c r="I326" s="642">
        <f t="shared" ca="1" si="12"/>
        <v>-1.7260028751369116E-3</v>
      </c>
      <c r="J326" s="642">
        <f t="shared" ca="1" si="13"/>
        <v>1.8061694611113399E-3</v>
      </c>
      <c r="P326" s="301">
        <f t="shared" si="24"/>
        <v>43831</v>
      </c>
      <c r="Q326" s="642">
        <f t="shared" ca="1" si="25"/>
        <v>0</v>
      </c>
      <c r="R326" s="642">
        <f t="shared" ca="1" si="26"/>
        <v>5.4468970167587116E-6</v>
      </c>
      <c r="S326" s="642">
        <f t="shared" ca="1" si="27"/>
        <v>-1.4582066475355981E-3</v>
      </c>
      <c r="T326" s="642">
        <f t="shared" ca="1" si="28"/>
        <v>8.8495947664046781E-4</v>
      </c>
    </row>
    <row r="327" spans="6:20">
      <c r="F327" s="301">
        <f t="shared" si="22"/>
        <v>43862</v>
      </c>
      <c r="G327" s="642">
        <f t="shared" ca="1" si="10"/>
        <v>0</v>
      </c>
      <c r="H327" s="642">
        <f t="shared" ca="1" si="11"/>
        <v>4.6952064818306383E-6</v>
      </c>
      <c r="I327" s="642">
        <f t="shared" ca="1" si="12"/>
        <v>-1.6191341020866945E-3</v>
      </c>
      <c r="J327" s="642">
        <f t="shared" ca="1" si="13"/>
        <v>1.2631439658694621E-3</v>
      </c>
      <c r="P327" s="301">
        <f t="shared" si="24"/>
        <v>43862</v>
      </c>
      <c r="Q327" s="642">
        <f t="shared" ca="1" si="25"/>
        <v>0</v>
      </c>
      <c r="R327" s="642">
        <f t="shared" ca="1" si="26"/>
        <v>5.5420852285159583E-6</v>
      </c>
      <c r="S327" s="642">
        <f t="shared" ca="1" si="27"/>
        <v>-1.4161076874023015E-3</v>
      </c>
      <c r="T327" s="642">
        <f t="shared" ca="1" si="28"/>
        <v>9.7547638532580194E-4</v>
      </c>
    </row>
    <row r="328" spans="6:20">
      <c r="F328" s="301">
        <f t="shared" si="22"/>
        <v>43891</v>
      </c>
      <c r="G328" s="642">
        <f t="shared" ca="1" si="10"/>
        <v>0</v>
      </c>
      <c r="H328" s="642">
        <f t="shared" ca="1" si="11"/>
        <v>4.6149049259813779E-6</v>
      </c>
      <c r="I328" s="642">
        <f t="shared" ca="1" si="12"/>
        <v>-1.6795322923480738E-3</v>
      </c>
      <c r="J328" s="642">
        <f t="shared" ca="1" si="13"/>
        <v>1.3618714359553419E-3</v>
      </c>
      <c r="P328" s="301">
        <f t="shared" si="24"/>
        <v>43891</v>
      </c>
      <c r="Q328" s="642">
        <f t="shared" ca="1" si="25"/>
        <v>0</v>
      </c>
      <c r="R328" s="642">
        <f t="shared" ca="1" si="26"/>
        <v>5.7004563194240632E-6</v>
      </c>
      <c r="S328" s="642">
        <f t="shared" ca="1" si="27"/>
        <v>-1.549910157504053E-3</v>
      </c>
      <c r="T328" s="642">
        <f t="shared" ca="1" si="28"/>
        <v>9.0878419781237341E-4</v>
      </c>
    </row>
    <row r="329" spans="6:20">
      <c r="F329" s="301">
        <f t="shared" si="22"/>
        <v>43922</v>
      </c>
      <c r="G329" s="642">
        <f t="shared" ca="1" si="10"/>
        <v>0</v>
      </c>
      <c r="H329" s="642">
        <f t="shared" ca="1" si="11"/>
        <v>4.6924002301551582E-6</v>
      </c>
      <c r="I329" s="642">
        <f t="shared" ca="1" si="12"/>
        <v>-4.5037651306529813E-3</v>
      </c>
      <c r="J329" s="642">
        <f t="shared" ca="1" si="13"/>
        <v>3.8898167306273823E-3</v>
      </c>
      <c r="P329" s="301">
        <f t="shared" si="24"/>
        <v>43922</v>
      </c>
      <c r="Q329" s="642">
        <f t="shared" ca="1" si="25"/>
        <v>0</v>
      </c>
      <c r="R329" s="642">
        <f t="shared" ca="1" si="26"/>
        <v>5.2788345978882489E-6</v>
      </c>
      <c r="S329" s="642">
        <f t="shared" ca="1" si="27"/>
        <v>-3.1548956947651252E-3</v>
      </c>
      <c r="T329" s="642">
        <f t="shared" ca="1" si="28"/>
        <v>9.1822191677426446E-4</v>
      </c>
    </row>
    <row r="330" spans="6:20">
      <c r="F330" s="301">
        <f t="shared" si="22"/>
        <v>43952</v>
      </c>
      <c r="G330" s="642">
        <f t="shared" ca="1" si="10"/>
        <v>0</v>
      </c>
      <c r="H330" s="642">
        <f t="shared" ca="1" si="11"/>
        <v>4.2835196105706075E-6</v>
      </c>
      <c r="I330" s="642">
        <f t="shared" ca="1" si="12"/>
        <v>-5.9840245684212867E-3</v>
      </c>
      <c r="J330" s="642">
        <f t="shared" ca="1" si="13"/>
        <v>2.2430575908098938E-3</v>
      </c>
      <c r="P330" s="301">
        <f t="shared" si="24"/>
        <v>43952</v>
      </c>
      <c r="Q330" s="642">
        <f t="shared" ca="1" si="25"/>
        <v>0</v>
      </c>
      <c r="R330" s="642">
        <f t="shared" ca="1" si="26"/>
        <v>5.3795587986460447E-6</v>
      </c>
      <c r="S330" s="642">
        <f t="shared" ca="1" si="27"/>
        <v>-4.5955491782648794E-3</v>
      </c>
      <c r="T330" s="642">
        <f t="shared" ca="1" si="28"/>
        <v>9.3624599021291388E-4</v>
      </c>
    </row>
    <row r="331" spans="6:20">
      <c r="F331" s="301">
        <f t="shared" si="22"/>
        <v>43983</v>
      </c>
      <c r="G331" s="642">
        <f t="shared" ca="1" si="10"/>
        <v>0</v>
      </c>
      <c r="H331" s="642">
        <f t="shared" ca="1" si="11"/>
        <v>4.3244984673229681E-6</v>
      </c>
      <c r="I331" s="642">
        <f t="shared" ca="1" si="12"/>
        <v>-4.5685978701437424E-3</v>
      </c>
      <c r="J331" s="642">
        <f t="shared" ca="1" si="13"/>
        <v>1.2722239915416989E-3</v>
      </c>
      <c r="P331" s="301">
        <f t="shared" si="24"/>
        <v>43983</v>
      </c>
      <c r="Q331" s="642">
        <f t="shared" ca="1" si="25"/>
        <v>0</v>
      </c>
      <c r="R331" s="642">
        <f t="shared" ca="1" si="26"/>
        <v>5.4446338342284406E-6</v>
      </c>
      <c r="S331" s="642">
        <f t="shared" ca="1" si="27"/>
        <v>-3.6909420665651727E-3</v>
      </c>
      <c r="T331" s="642">
        <f t="shared" ca="1" si="28"/>
        <v>1.440906276835241E-3</v>
      </c>
    </row>
    <row r="332" spans="6:20">
      <c r="F332" s="301">
        <f t="shared" si="22"/>
        <v>44013</v>
      </c>
      <c r="G332" s="642">
        <f t="shared" ca="1" si="10"/>
        <v>0</v>
      </c>
      <c r="H332" s="642">
        <f t="shared" ca="1" si="11"/>
        <v>4.6458091935708268E-6</v>
      </c>
      <c r="I332" s="642">
        <f t="shared" ca="1" si="12"/>
        <v>-4.4957786070050076E-3</v>
      </c>
      <c r="J332" s="642">
        <f t="shared" ca="1" si="13"/>
        <v>1.8369198470777892E-3</v>
      </c>
      <c r="P332" s="301">
        <f t="shared" si="24"/>
        <v>44013</v>
      </c>
      <c r="Q332" s="642">
        <f t="shared" ca="1" si="25"/>
        <v>0</v>
      </c>
      <c r="R332" s="642">
        <f t="shared" ca="1" si="26"/>
        <v>5.2038344124927249E-6</v>
      </c>
      <c r="S332" s="642">
        <f t="shared" ca="1" si="27"/>
        <v>-3.6203557146764487E-3</v>
      </c>
      <c r="T332" s="642">
        <f t="shared" ca="1" si="28"/>
        <v>8.9308464042403557E-4</v>
      </c>
    </row>
    <row r="333" spans="6:20">
      <c r="F333" s="301">
        <f t="shared" si="22"/>
        <v>44044</v>
      </c>
      <c r="G333" s="642">
        <f t="shared" ca="1" si="10"/>
        <v>0</v>
      </c>
      <c r="H333" s="642">
        <f t="shared" ca="1" si="11"/>
        <v>4.343503343440247E-6</v>
      </c>
      <c r="I333" s="642">
        <f t="shared" ca="1" si="12"/>
        <v>-4.0750417606638667E-3</v>
      </c>
      <c r="J333" s="642">
        <f t="shared" ca="1" si="13"/>
        <v>1.8583764303976569E-3</v>
      </c>
      <c r="P333" s="301">
        <f t="shared" si="24"/>
        <v>44044</v>
      </c>
      <c r="Q333" s="642">
        <f t="shared" ca="1" si="25"/>
        <v>0</v>
      </c>
      <c r="R333" s="642">
        <f t="shared" ca="1" si="26"/>
        <v>5.4248832335179742E-6</v>
      </c>
      <c r="S333" s="642">
        <f t="shared" ca="1" si="27"/>
        <v>-3.289642618450106E-3</v>
      </c>
      <c r="T333" s="642">
        <f t="shared" ca="1" si="28"/>
        <v>1.3387834613252103E-3</v>
      </c>
    </row>
    <row r="334" spans="6:20">
      <c r="F334" s="301">
        <f t="shared" si="22"/>
        <v>44075</v>
      </c>
      <c r="G334" s="642">
        <f t="shared" ca="1" si="10"/>
        <v>0</v>
      </c>
      <c r="H334" s="642">
        <f t="shared" ca="1" si="11"/>
        <v>4.3236618543218697E-6</v>
      </c>
      <c r="I334" s="642">
        <f t="shared" ca="1" si="12"/>
        <v>-5.3828650793764643E-3</v>
      </c>
      <c r="J334" s="642">
        <f t="shared" ca="1" si="13"/>
        <v>1.9404836359584454E-3</v>
      </c>
      <c r="P334" s="301">
        <f t="shared" si="24"/>
        <v>44075</v>
      </c>
      <c r="Q334" s="642">
        <f t="shared" ca="1" si="25"/>
        <v>0</v>
      </c>
      <c r="R334" s="642">
        <f t="shared" ca="1" si="26"/>
        <v>5.22489866439102E-6</v>
      </c>
      <c r="S334" s="642">
        <f t="shared" ca="1" si="27"/>
        <v>-4.3790566152044352E-3</v>
      </c>
      <c r="T334" s="642">
        <f t="shared" ca="1" si="28"/>
        <v>1.4597907428584023E-3</v>
      </c>
    </row>
    <row r="335" spans="6:20">
      <c r="F335" s="301">
        <f t="shared" si="22"/>
        <v>44105</v>
      </c>
      <c r="G335" s="642">
        <f t="shared" ca="1" si="10"/>
        <v>0</v>
      </c>
      <c r="H335" s="642">
        <f t="shared" ca="1" si="11"/>
        <v>4.6138998925915331E-6</v>
      </c>
      <c r="I335" s="642">
        <f t="shared" ca="1" si="12"/>
        <v>-4.1855541842442667E-3</v>
      </c>
      <c r="J335" s="642">
        <f t="shared" ca="1" si="13"/>
        <v>1.2476351623320614E-3</v>
      </c>
      <c r="P335" s="301">
        <f t="shared" si="24"/>
        <v>44105</v>
      </c>
      <c r="Q335" s="642">
        <f t="shared" ca="1" si="25"/>
        <v>0</v>
      </c>
      <c r="R335" s="642">
        <f t="shared" ca="1" si="26"/>
        <v>5.3082060524900498E-6</v>
      </c>
      <c r="S335" s="642">
        <f t="shared" ca="1" si="27"/>
        <v>-3.506549788407809E-3</v>
      </c>
      <c r="T335" s="642">
        <f t="shared" ca="1" si="28"/>
        <v>9.1308083423635722E-4</v>
      </c>
    </row>
    <row r="336" spans="6:20">
      <c r="F336" s="301">
        <f t="shared" si="22"/>
        <v>44136</v>
      </c>
      <c r="G336" s="642">
        <f t="shared" ca="1" si="10"/>
        <v>0</v>
      </c>
      <c r="H336" s="642">
        <f t="shared" ca="1" si="11"/>
        <v>4.3072503959074027E-6</v>
      </c>
      <c r="I336" s="642">
        <f t="shared" ca="1" si="12"/>
        <v>-3.2876906084442492E-3</v>
      </c>
      <c r="J336" s="642">
        <f t="shared" ca="1" si="13"/>
        <v>1.2571275111787905E-3</v>
      </c>
      <c r="P336" s="301">
        <f t="shared" si="24"/>
        <v>44136</v>
      </c>
      <c r="Q336" s="642">
        <f t="shared" ca="1" si="25"/>
        <v>0</v>
      </c>
      <c r="R336" s="642">
        <f t="shared" ca="1" si="26"/>
        <v>5.5532355289766855E-6</v>
      </c>
      <c r="S336" s="642">
        <f t="shared" ca="1" si="27"/>
        <v>-2.8456962198434299E-3</v>
      </c>
      <c r="T336" s="642">
        <f t="shared" ca="1" si="28"/>
        <v>1.4234219445610208E-3</v>
      </c>
    </row>
    <row r="337" spans="6:20">
      <c r="F337" s="301">
        <f t="shared" si="22"/>
        <v>44166</v>
      </c>
      <c r="G337" s="642">
        <f t="shared" ca="1" si="10"/>
        <v>0</v>
      </c>
      <c r="H337" s="642">
        <f t="shared" ca="1" si="11"/>
        <v>4.5793960026241365E-6</v>
      </c>
      <c r="I337" s="642">
        <f t="shared" ca="1" si="12"/>
        <v>-2.4202772197707834E-3</v>
      </c>
      <c r="J337" s="642">
        <f t="shared" ca="1" si="13"/>
        <v>1.2426532832656711E-3</v>
      </c>
      <c r="P337" s="301">
        <f t="shared" si="24"/>
        <v>44166</v>
      </c>
      <c r="Q337" s="642">
        <f t="shared" ca="1" si="25"/>
        <v>0</v>
      </c>
      <c r="R337" s="642">
        <f t="shared" ca="1" si="26"/>
        <v>5.3191764790572194E-6</v>
      </c>
      <c r="S337" s="642">
        <f t="shared" ca="1" si="27"/>
        <v>-1.9605128177913045E-3</v>
      </c>
      <c r="T337" s="642">
        <f t="shared" ca="1" si="28"/>
        <v>8.9423232718033319E-4</v>
      </c>
    </row>
    <row r="338" spans="6:20">
      <c r="F338" s="301">
        <f t="shared" si="22"/>
        <v>44197</v>
      </c>
      <c r="G338" s="642">
        <f t="shared" ref="G338:G401" ca="1" si="29">+IF(ISERROR(G99/C99-1),0,G99/C99-1)</f>
        <v>0</v>
      </c>
      <c r="H338" s="642">
        <f t="shared" ref="H338:H401" ca="1" si="30">+IF(ISERROR(H99/D99-1),0,H99/D99-1)</f>
        <v>1.9260657205810716E-5</v>
      </c>
      <c r="I338" s="642">
        <f t="shared" ref="I338:I401" ca="1" si="31">+IF(ISERROR(I99/E99-1),0,I99/E99-1)</f>
        <v>-2.2058532936178876E-3</v>
      </c>
      <c r="J338" s="642">
        <f t="shared" ref="J338:J401" ca="1" si="32">+IF(ISERROR(J99/F99-1),0,J99/F99-1)</f>
        <v>1.8477519688055999E-3</v>
      </c>
      <c r="P338" s="301">
        <f t="shared" si="24"/>
        <v>44197</v>
      </c>
      <c r="Q338" s="642">
        <f t="shared" ca="1" si="25"/>
        <v>0</v>
      </c>
      <c r="R338" s="642">
        <f t="shared" ca="1" si="26"/>
        <v>2.1708072241777288E-5</v>
      </c>
      <c r="S338" s="642">
        <f t="shared" ca="1" si="27"/>
        <v>-1.5046478444451505E-3</v>
      </c>
      <c r="T338" s="642">
        <f t="shared" ca="1" si="28"/>
        <v>1.3567953742681382E-3</v>
      </c>
    </row>
    <row r="339" spans="6:20">
      <c r="F339" s="301">
        <f t="shared" si="22"/>
        <v>44228</v>
      </c>
      <c r="G339" s="642">
        <f t="shared" ca="1" si="29"/>
        <v>0</v>
      </c>
      <c r="H339" s="642">
        <f t="shared" ca="1" si="30"/>
        <v>1.9220164584776711E-5</v>
      </c>
      <c r="I339" s="642">
        <f t="shared" ca="1" si="31"/>
        <v>-2.0135996343191298E-3</v>
      </c>
      <c r="J339" s="642">
        <f t="shared" ca="1" si="32"/>
        <v>1.3462530298626874E-3</v>
      </c>
      <c r="P339" s="301">
        <f t="shared" si="24"/>
        <v>44228</v>
      </c>
      <c r="Q339" s="642">
        <f t="shared" ca="1" si="25"/>
        <v>0</v>
      </c>
      <c r="R339" s="642">
        <f t="shared" ca="1" si="26"/>
        <v>2.1646812665698789E-5</v>
      </c>
      <c r="S339" s="642">
        <f t="shared" ca="1" si="27"/>
        <v>-1.1873559923237798E-3</v>
      </c>
      <c r="T339" s="642">
        <f t="shared" ca="1" si="28"/>
        <v>7.3606338234255553E-4</v>
      </c>
    </row>
    <row r="340" spans="6:20">
      <c r="F340" s="301">
        <f t="shared" si="22"/>
        <v>44256</v>
      </c>
      <c r="G340" s="642">
        <f t="shared" ca="1" si="29"/>
        <v>0</v>
      </c>
      <c r="H340" s="642">
        <f t="shared" ca="1" si="30"/>
        <v>1.9300840491398574E-5</v>
      </c>
      <c r="I340" s="642">
        <f t="shared" ca="1" si="31"/>
        <v>-2.231310255769281E-3</v>
      </c>
      <c r="J340" s="642">
        <f t="shared" ca="1" si="32"/>
        <v>1.8273536822572822E-3</v>
      </c>
      <c r="P340" s="301">
        <f t="shared" si="24"/>
        <v>44256</v>
      </c>
      <c r="Q340" s="642">
        <f t="shared" ca="1" si="25"/>
        <v>0</v>
      </c>
      <c r="R340" s="642">
        <f t="shared" ca="1" si="26"/>
        <v>2.1414705507982745E-5</v>
      </c>
      <c r="S340" s="642">
        <f t="shared" ca="1" si="27"/>
        <v>-1.8073575810140241E-3</v>
      </c>
      <c r="T340" s="642">
        <f t="shared" ca="1" si="28"/>
        <v>2.0605462903648952E-3</v>
      </c>
    </row>
    <row r="341" spans="6:20">
      <c r="F341" s="301">
        <f t="shared" si="22"/>
        <v>44287</v>
      </c>
      <c r="G341" s="642">
        <f t="shared" ca="1" si="29"/>
        <v>0</v>
      </c>
      <c r="H341" s="642">
        <f t="shared" ca="1" si="30"/>
        <v>1.9494301220390753E-5</v>
      </c>
      <c r="I341" s="642">
        <f t="shared" ca="1" si="31"/>
        <v>-4.910413204781805E-3</v>
      </c>
      <c r="J341" s="642">
        <f t="shared" ca="1" si="32"/>
        <v>1.92939340455478E-3</v>
      </c>
      <c r="P341" s="301">
        <f t="shared" si="24"/>
        <v>44287</v>
      </c>
      <c r="Q341" s="642">
        <f t="shared" ca="1" si="25"/>
        <v>0</v>
      </c>
      <c r="R341" s="642">
        <f t="shared" ca="1" si="26"/>
        <v>2.1303419924567635E-5</v>
      </c>
      <c r="S341" s="642">
        <f t="shared" ca="1" si="27"/>
        <v>-4.0180093836783559E-3</v>
      </c>
      <c r="T341" s="642">
        <f t="shared" ca="1" si="28"/>
        <v>9.6937516536321766E-4</v>
      </c>
    </row>
    <row r="342" spans="6:20">
      <c r="F342" s="301">
        <f t="shared" si="22"/>
        <v>44317</v>
      </c>
      <c r="G342" s="642">
        <f t="shared" ca="1" si="29"/>
        <v>0</v>
      </c>
      <c r="H342" s="642">
        <f t="shared" ca="1" si="30"/>
        <v>1.9579428742089178E-5</v>
      </c>
      <c r="I342" s="642">
        <f t="shared" ca="1" si="31"/>
        <v>-5.8808023292636902E-3</v>
      </c>
      <c r="J342" s="642">
        <f t="shared" ca="1" si="32"/>
        <v>1.905688700625241E-3</v>
      </c>
      <c r="P342" s="301">
        <f t="shared" si="24"/>
        <v>44317</v>
      </c>
      <c r="Q342" s="642">
        <f t="shared" ca="1" si="25"/>
        <v>0</v>
      </c>
      <c r="R342" s="642">
        <f t="shared" ca="1" si="26"/>
        <v>2.1462258962046121E-5</v>
      </c>
      <c r="S342" s="642">
        <f t="shared" ca="1" si="27"/>
        <v>-4.4993258065598729E-3</v>
      </c>
      <c r="T342" s="642">
        <f t="shared" ca="1" si="28"/>
        <v>9.5584174092966379E-4</v>
      </c>
    </row>
    <row r="343" spans="6:20">
      <c r="F343" s="301">
        <f t="shared" si="22"/>
        <v>44348</v>
      </c>
      <c r="G343" s="642">
        <f t="shared" ca="1" si="29"/>
        <v>0</v>
      </c>
      <c r="H343" s="642">
        <f t="shared" ca="1" si="30"/>
        <v>1.9297816418850644E-5</v>
      </c>
      <c r="I343" s="642">
        <f t="shared" ca="1" si="31"/>
        <v>-4.7532005330468419E-3</v>
      </c>
      <c r="J343" s="642">
        <f t="shared" ca="1" si="32"/>
        <v>1.2675140756841508E-3</v>
      </c>
      <c r="P343" s="301">
        <f t="shared" si="24"/>
        <v>44348</v>
      </c>
      <c r="Q343" s="642">
        <f t="shared" ca="1" si="25"/>
        <v>0</v>
      </c>
      <c r="R343" s="642">
        <f t="shared" ca="1" si="26"/>
        <v>2.1366042740167401E-5</v>
      </c>
      <c r="S343" s="642">
        <f t="shared" ca="1" si="27"/>
        <v>-3.8116351818845429E-3</v>
      </c>
      <c r="T343" s="642">
        <f t="shared" ca="1" si="28"/>
        <v>9.7820311919605274E-4</v>
      </c>
    </row>
    <row r="344" spans="6:20">
      <c r="F344" s="301">
        <f t="shared" si="22"/>
        <v>44378</v>
      </c>
      <c r="G344" s="642">
        <f t="shared" ca="1" si="29"/>
        <v>0</v>
      </c>
      <c r="H344" s="642">
        <f t="shared" ca="1" si="30"/>
        <v>1.9396752939826456E-5</v>
      </c>
      <c r="I344" s="642">
        <f t="shared" ca="1" si="31"/>
        <v>-4.2823145879742341E-3</v>
      </c>
      <c r="J344" s="642">
        <f t="shared" ca="1" si="32"/>
        <v>1.253591350441674E-3</v>
      </c>
      <c r="P344" s="301">
        <f t="shared" si="24"/>
        <v>44378</v>
      </c>
      <c r="Q344" s="642">
        <f t="shared" ca="1" si="25"/>
        <v>0</v>
      </c>
      <c r="R344" s="642">
        <f t="shared" ca="1" si="26"/>
        <v>2.1470941314216674E-5</v>
      </c>
      <c r="S344" s="642">
        <f t="shared" ca="1" si="27"/>
        <v>-3.4375412359818336E-3</v>
      </c>
      <c r="T344" s="642">
        <f t="shared" ca="1" si="28"/>
        <v>1.8366783138714649E-3</v>
      </c>
    </row>
    <row r="345" spans="6:20">
      <c r="F345" s="301">
        <f t="shared" si="22"/>
        <v>44409</v>
      </c>
      <c r="G345" s="642">
        <f t="shared" ca="1" si="29"/>
        <v>0</v>
      </c>
      <c r="H345" s="642">
        <f t="shared" ca="1" si="30"/>
        <v>1.9458534849858822E-5</v>
      </c>
      <c r="I345" s="642">
        <f t="shared" ca="1" si="31"/>
        <v>-3.6091982435078052E-3</v>
      </c>
      <c r="J345" s="642">
        <f t="shared" ca="1" si="32"/>
        <v>1.8592826065462198E-3</v>
      </c>
      <c r="P345" s="301">
        <f t="shared" si="24"/>
        <v>44409</v>
      </c>
      <c r="Q345" s="642">
        <f t="shared" ca="1" si="25"/>
        <v>0</v>
      </c>
      <c r="R345" s="642">
        <f t="shared" ca="1" si="26"/>
        <v>2.1559562861428461E-5</v>
      </c>
      <c r="S345" s="642">
        <f t="shared" ca="1" si="27"/>
        <v>-2.6491900060729989E-3</v>
      </c>
      <c r="T345" s="642">
        <f t="shared" ca="1" si="28"/>
        <v>8.9698512274072328E-4</v>
      </c>
    </row>
    <row r="346" spans="6:20">
      <c r="F346" s="301">
        <f t="shared" si="22"/>
        <v>44440</v>
      </c>
      <c r="G346" s="642">
        <f t="shared" ca="1" si="29"/>
        <v>0</v>
      </c>
      <c r="H346" s="642">
        <f t="shared" ca="1" si="30"/>
        <v>1.9480740964583632E-5</v>
      </c>
      <c r="I346" s="642">
        <f t="shared" ca="1" si="31"/>
        <v>-6.2330421559864124E-3</v>
      </c>
      <c r="J346" s="642">
        <f t="shared" ca="1" si="32"/>
        <v>1.3051396027856654E-3</v>
      </c>
      <c r="P346" s="301">
        <f t="shared" si="24"/>
        <v>44440</v>
      </c>
      <c r="Q346" s="642">
        <f t="shared" ca="1" si="25"/>
        <v>0</v>
      </c>
      <c r="R346" s="642">
        <f t="shared" ca="1" si="26"/>
        <v>2.1034981919410001E-5</v>
      </c>
      <c r="S346" s="642">
        <f t="shared" ca="1" si="27"/>
        <v>-4.8872234100677536E-3</v>
      </c>
      <c r="T346" s="642">
        <f t="shared" ca="1" si="28"/>
        <v>1.4655031243613337E-3</v>
      </c>
    </row>
    <row r="347" spans="6:20">
      <c r="F347" s="301">
        <f t="shared" si="22"/>
        <v>44470</v>
      </c>
      <c r="G347" s="642">
        <f t="shared" ca="1" si="29"/>
        <v>0</v>
      </c>
      <c r="H347" s="642">
        <f t="shared" ca="1" si="30"/>
        <v>1.9524414958338454E-5</v>
      </c>
      <c r="I347" s="642">
        <f t="shared" ca="1" si="31"/>
        <v>-4.1490222868465487E-3</v>
      </c>
      <c r="J347" s="642">
        <f t="shared" ca="1" si="32"/>
        <v>1.8577790417619866E-3</v>
      </c>
      <c r="P347" s="301">
        <f t="shared" si="24"/>
        <v>44470</v>
      </c>
      <c r="Q347" s="642">
        <f t="shared" ca="1" si="25"/>
        <v>0</v>
      </c>
      <c r="R347" s="642">
        <f t="shared" ca="1" si="26"/>
        <v>2.1529251200469446E-5</v>
      </c>
      <c r="S347" s="642">
        <f t="shared" ca="1" si="27"/>
        <v>-3.4067861466702265E-3</v>
      </c>
      <c r="T347" s="642">
        <f t="shared" ca="1" si="28"/>
        <v>9.1284545735925704E-4</v>
      </c>
    </row>
    <row r="348" spans="6:20">
      <c r="F348" s="301">
        <f t="shared" si="22"/>
        <v>44501</v>
      </c>
      <c r="G348" s="642">
        <f t="shared" ca="1" si="29"/>
        <v>0</v>
      </c>
      <c r="H348" s="642">
        <f t="shared" ca="1" si="30"/>
        <v>1.9455710746241195E-5</v>
      </c>
      <c r="I348" s="642">
        <f t="shared" ca="1" si="31"/>
        <v>-2.9003849897412115E-3</v>
      </c>
      <c r="J348" s="642">
        <f t="shared" ca="1" si="32"/>
        <v>1.8834622479926288E-3</v>
      </c>
      <c r="P348" s="301">
        <f t="shared" ref="P348:P402" si="33">+L109</f>
        <v>44501</v>
      </c>
      <c r="Q348" s="642">
        <f t="shared" ref="Q348:Q402" ca="1" si="34">+IF(ISERROR(Q109/M109-1),0,Q109/M109-1)</f>
        <v>0</v>
      </c>
      <c r="R348" s="642">
        <f t="shared" ref="R348:R402" ca="1" si="35">+IF(ISERROR(R109/N109-1),0,R109/N109-1)</f>
        <v>2.1977092492742045E-5</v>
      </c>
      <c r="S348" s="642">
        <f t="shared" ref="S348:S402" ca="1" si="36">+IF(ISERROR(S109/O109-1),0,S109/O109-1)</f>
        <v>-2.1644872474436694E-3</v>
      </c>
      <c r="T348" s="642">
        <f t="shared" ref="T348:T402" ca="1" si="37">+IF(ISERROR(T109/P109-1),0,T109/P109-1)</f>
        <v>9.1810754186005816E-4</v>
      </c>
    </row>
    <row r="349" spans="6:20">
      <c r="F349" s="301">
        <f t="shared" si="22"/>
        <v>44531</v>
      </c>
      <c r="G349" s="642">
        <f t="shared" ca="1" si="29"/>
        <v>0</v>
      </c>
      <c r="H349" s="642">
        <f t="shared" ca="1" si="30"/>
        <v>1.9478812208761909E-5</v>
      </c>
      <c r="I349" s="642">
        <f t="shared" ca="1" si="31"/>
        <v>-3.2257518278374642E-3</v>
      </c>
      <c r="J349" s="642">
        <f t="shared" ca="1" si="32"/>
        <v>1.2209294793712466E-3</v>
      </c>
      <c r="P349" s="301">
        <f t="shared" si="33"/>
        <v>44531</v>
      </c>
      <c r="Q349" s="642">
        <f t="shared" ca="1" si="34"/>
        <v>0</v>
      </c>
      <c r="R349" s="642">
        <f t="shared" ca="1" si="35"/>
        <v>2.1516043674729701E-5</v>
      </c>
      <c r="S349" s="642">
        <f t="shared" ca="1" si="36"/>
        <v>-2.3664712666064958E-3</v>
      </c>
      <c r="T349" s="642">
        <f t="shared" ca="1" si="37"/>
        <v>1.8242943646571419E-3</v>
      </c>
    </row>
    <row r="350" spans="6:20">
      <c r="F350" s="301">
        <f t="shared" si="22"/>
        <v>44562</v>
      </c>
      <c r="G350" s="642">
        <f t="shared" ca="1" si="29"/>
        <v>0</v>
      </c>
      <c r="H350" s="642">
        <f t="shared" ca="1" si="30"/>
        <v>2.9498712109887748E-5</v>
      </c>
      <c r="I350" s="642">
        <f t="shared" ca="1" si="31"/>
        <v>-2.5056455470505723E-3</v>
      </c>
      <c r="J350" s="642">
        <f t="shared" ca="1" si="32"/>
        <v>1.1923704746845676E-3</v>
      </c>
      <c r="P350" s="301">
        <f t="shared" si="33"/>
        <v>44562</v>
      </c>
      <c r="Q350" s="642">
        <f t="shared" ca="1" si="34"/>
        <v>0</v>
      </c>
      <c r="R350" s="642">
        <f t="shared" ca="1" si="35"/>
        <v>2.6630400516536312E-5</v>
      </c>
      <c r="S350" s="642">
        <f t="shared" ca="1" si="36"/>
        <v>-2.0780595064709972E-3</v>
      </c>
      <c r="T350" s="642">
        <f t="shared" ca="1" si="37"/>
        <v>1.3090352169460306E-3</v>
      </c>
    </row>
    <row r="351" spans="6:20">
      <c r="F351" s="301">
        <f t="shared" si="22"/>
        <v>44593</v>
      </c>
      <c r="G351" s="642">
        <f t="shared" ca="1" si="29"/>
        <v>0</v>
      </c>
      <c r="H351" s="642">
        <f t="shared" ca="1" si="30"/>
        <v>2.9614958356738441E-5</v>
      </c>
      <c r="I351" s="642">
        <f t="shared" ca="1" si="31"/>
        <v>-2.3414840001126924E-3</v>
      </c>
      <c r="J351" s="642">
        <f t="shared" ca="1" si="32"/>
        <v>1.9995393099923042E-3</v>
      </c>
      <c r="P351" s="301">
        <f t="shared" si="33"/>
        <v>44593</v>
      </c>
      <c r="Q351" s="642">
        <f t="shared" ca="1" si="34"/>
        <v>0</v>
      </c>
      <c r="R351" s="642">
        <f t="shared" ca="1" si="35"/>
        <v>2.6611819293753669E-5</v>
      </c>
      <c r="S351" s="642">
        <f t="shared" ca="1" si="36"/>
        <v>-1.9741862010194122E-3</v>
      </c>
      <c r="T351" s="642">
        <f t="shared" ca="1" si="37"/>
        <v>1.0052621489788915E-3</v>
      </c>
    </row>
    <row r="352" spans="6:20">
      <c r="F352" s="301">
        <f t="shared" si="22"/>
        <v>44621</v>
      </c>
      <c r="G352" s="642">
        <f t="shared" ca="1" si="29"/>
        <v>0</v>
      </c>
      <c r="H352" s="642">
        <f t="shared" ca="1" si="30"/>
        <v>2.9565310167400938E-5</v>
      </c>
      <c r="I352" s="642">
        <f t="shared" ca="1" si="31"/>
        <v>-2.697970255260973E-3</v>
      </c>
      <c r="J352" s="642">
        <f t="shared" ca="1" si="32"/>
        <v>1.2337245977842581E-3</v>
      </c>
      <c r="P352" s="301">
        <f t="shared" si="33"/>
        <v>44621</v>
      </c>
      <c r="Q352" s="642">
        <f t="shared" ca="1" si="34"/>
        <v>0</v>
      </c>
      <c r="R352" s="642">
        <f t="shared" ca="1" si="35"/>
        <v>2.6759907612694533E-5</v>
      </c>
      <c r="S352" s="642">
        <f t="shared" ca="1" si="36"/>
        <v>-2.1882921650365761E-3</v>
      </c>
      <c r="T352" s="642">
        <f t="shared" ca="1" si="37"/>
        <v>9.2101765642182976E-4</v>
      </c>
    </row>
    <row r="353" spans="6:20">
      <c r="F353" s="301">
        <f t="shared" si="22"/>
        <v>44652</v>
      </c>
      <c r="G353" s="642">
        <f t="shared" ca="1" si="29"/>
        <v>0</v>
      </c>
      <c r="H353" s="642">
        <f t="shared" ca="1" si="30"/>
        <v>2.8980074062712191E-5</v>
      </c>
      <c r="I353" s="642">
        <f t="shared" ca="1" si="31"/>
        <v>-5.2949928067368424E-3</v>
      </c>
      <c r="J353" s="642">
        <f t="shared" ca="1" si="32"/>
        <v>5.7031589513916181E-3</v>
      </c>
      <c r="P353" s="301">
        <f t="shared" si="33"/>
        <v>44652</v>
      </c>
      <c r="Q353" s="642">
        <f t="shared" ca="1" si="34"/>
        <v>0</v>
      </c>
      <c r="R353" s="642">
        <f t="shared" ca="1" si="35"/>
        <v>2.6738036217111016E-5</v>
      </c>
      <c r="S353" s="642">
        <f t="shared" ca="1" si="36"/>
        <v>-3.8120788397248973E-3</v>
      </c>
      <c r="T353" s="642">
        <f t="shared" ca="1" si="37"/>
        <v>9.1924276421351259E-4</v>
      </c>
    </row>
    <row r="354" spans="6:20">
      <c r="F354" s="301">
        <f t="shared" si="22"/>
        <v>44682</v>
      </c>
      <c r="G354" s="642">
        <f t="shared" ca="1" si="29"/>
        <v>0</v>
      </c>
      <c r="H354" s="642">
        <f t="shared" ca="1" si="30"/>
        <v>2.9480243310064935E-5</v>
      </c>
      <c r="I354" s="642">
        <f t="shared" ca="1" si="31"/>
        <v>-6.5239158337538905E-3</v>
      </c>
      <c r="J354" s="642">
        <f t="shared" ca="1" si="32"/>
        <v>1.9242054266905839E-3</v>
      </c>
      <c r="P354" s="301">
        <f t="shared" si="33"/>
        <v>44682</v>
      </c>
      <c r="Q354" s="642">
        <f t="shared" ca="1" si="34"/>
        <v>0</v>
      </c>
      <c r="R354" s="642">
        <f t="shared" ca="1" si="35"/>
        <v>2.6782847896145157E-5</v>
      </c>
      <c r="S354" s="642">
        <f t="shared" ca="1" si="36"/>
        <v>-5.0432743990839191E-3</v>
      </c>
      <c r="T354" s="642">
        <f t="shared" ca="1" si="37"/>
        <v>9.1041402110136893E-4</v>
      </c>
    </row>
    <row r="355" spans="6:20">
      <c r="F355" s="301">
        <f t="shared" si="22"/>
        <v>44713</v>
      </c>
      <c r="G355" s="642">
        <f t="shared" ca="1" si="29"/>
        <v>0</v>
      </c>
      <c r="H355" s="642">
        <f t="shared" ca="1" si="30"/>
        <v>2.9599712298988834E-5</v>
      </c>
      <c r="I355" s="642">
        <f t="shared" ca="1" si="31"/>
        <v>-5.2582832141901958E-3</v>
      </c>
      <c r="J355" s="642">
        <f t="shared" ca="1" si="32"/>
        <v>1.9224412814122793E-3</v>
      </c>
      <c r="P355" s="301">
        <f t="shared" si="33"/>
        <v>44713</v>
      </c>
      <c r="Q355" s="642">
        <f t="shared" ca="1" si="34"/>
        <v>0</v>
      </c>
      <c r="R355" s="642">
        <f t="shared" ca="1" si="35"/>
        <v>2.6752039114397164E-5</v>
      </c>
      <c r="S355" s="642">
        <f t="shared" ca="1" si="36"/>
        <v>-4.0962767197326722E-3</v>
      </c>
      <c r="T355" s="642">
        <f t="shared" ca="1" si="37"/>
        <v>9.2572398545964774E-4</v>
      </c>
    </row>
    <row r="356" spans="6:20">
      <c r="F356" s="301">
        <f t="shared" si="22"/>
        <v>44743</v>
      </c>
      <c r="G356" s="642">
        <f t="shared" ca="1" si="29"/>
        <v>0</v>
      </c>
      <c r="H356" s="642">
        <f t="shared" ca="1" si="30"/>
        <v>2.9587854776025324E-5</v>
      </c>
      <c r="I356" s="642">
        <f t="shared" ca="1" si="31"/>
        <v>-4.3700218477241703E-3</v>
      </c>
      <c r="J356" s="642">
        <f t="shared" ca="1" si="32"/>
        <v>1.6152867700034435E-3</v>
      </c>
      <c r="P356" s="301">
        <f t="shared" si="33"/>
        <v>44743</v>
      </c>
      <c r="Q356" s="642">
        <f t="shared" ca="1" si="34"/>
        <v>0</v>
      </c>
      <c r="R356" s="642">
        <f t="shared" ca="1" si="35"/>
        <v>2.6688422442688875E-5</v>
      </c>
      <c r="S356" s="642">
        <f t="shared" ca="1" si="36"/>
        <v>-3.490815917849277E-3</v>
      </c>
      <c r="T356" s="642">
        <f t="shared" ca="1" si="37"/>
        <v>8.9131121331620378E-4</v>
      </c>
    </row>
    <row r="357" spans="6:20">
      <c r="F357" s="301">
        <f t="shared" si="22"/>
        <v>44774</v>
      </c>
      <c r="G357" s="642">
        <f t="shared" ca="1" si="29"/>
        <v>0</v>
      </c>
      <c r="H357" s="642">
        <f t="shared" ca="1" si="30"/>
        <v>2.9655214804025221E-5</v>
      </c>
      <c r="I357" s="642">
        <f t="shared" ca="1" si="31"/>
        <v>-3.6539763184769702E-3</v>
      </c>
      <c r="J357" s="642">
        <f t="shared" ca="1" si="32"/>
        <v>1.2056784739462589E-3</v>
      </c>
      <c r="P357" s="301">
        <f t="shared" si="33"/>
        <v>44774</v>
      </c>
      <c r="Q357" s="642">
        <f t="shared" ca="1" si="34"/>
        <v>0</v>
      </c>
      <c r="R357" s="642">
        <f t="shared" ca="1" si="35"/>
        <v>2.6680834252168495E-5</v>
      </c>
      <c r="S357" s="642">
        <f t="shared" ca="1" si="36"/>
        <v>-2.8480071827685638E-3</v>
      </c>
      <c r="T357" s="642">
        <f t="shared" ca="1" si="37"/>
        <v>8.8384254118989425E-4</v>
      </c>
    </row>
    <row r="358" spans="6:20">
      <c r="F358" s="301">
        <f t="shared" si="22"/>
        <v>44805</v>
      </c>
      <c r="G358" s="642">
        <f t="shared" ca="1" si="29"/>
        <v>0</v>
      </c>
      <c r="H358" s="642">
        <f t="shared" ca="1" si="30"/>
        <v>2.9684448608291447E-5</v>
      </c>
      <c r="I358" s="642">
        <f t="shared" ca="1" si="31"/>
        <v>-6.5179768412785277E-3</v>
      </c>
      <c r="J358" s="642">
        <f t="shared" ca="1" si="32"/>
        <v>1.3196844379468331E-3</v>
      </c>
      <c r="P358" s="301">
        <f t="shared" si="33"/>
        <v>44805</v>
      </c>
      <c r="Q358" s="642">
        <f t="shared" ca="1" si="34"/>
        <v>0</v>
      </c>
      <c r="R358" s="642">
        <f t="shared" ca="1" si="35"/>
        <v>2.6686473526549293E-5</v>
      </c>
      <c r="S358" s="642">
        <f t="shared" ca="1" si="36"/>
        <v>-5.4462509200223774E-3</v>
      </c>
      <c r="T358" s="642">
        <f t="shared" ca="1" si="37"/>
        <v>1.4579427974608095E-3</v>
      </c>
    </row>
    <row r="359" spans="6:20">
      <c r="F359" s="301">
        <f t="shared" si="22"/>
        <v>44835</v>
      </c>
      <c r="G359" s="642">
        <f t="shared" ca="1" si="29"/>
        <v>0</v>
      </c>
      <c r="H359" s="642">
        <f t="shared" ca="1" si="30"/>
        <v>2.9497295598313045E-5</v>
      </c>
      <c r="I359" s="642">
        <f t="shared" ca="1" si="31"/>
        <v>-3.578218249853049E-3</v>
      </c>
      <c r="J359" s="642">
        <f t="shared" ca="1" si="32"/>
        <v>1.2459185777604631E-3</v>
      </c>
      <c r="P359" s="301">
        <f t="shared" si="33"/>
        <v>44835</v>
      </c>
      <c r="Q359" s="642">
        <f t="shared" ca="1" si="34"/>
        <v>0</v>
      </c>
      <c r="R359" s="642">
        <f t="shared" ca="1" si="35"/>
        <v>2.6728164812972466E-5</v>
      </c>
      <c r="S359" s="642">
        <f t="shared" ca="1" si="36"/>
        <v>-3.3449789675004116E-3</v>
      </c>
      <c r="T359" s="642">
        <f t="shared" ca="1" si="37"/>
        <v>1.354276702718149E-3</v>
      </c>
    </row>
    <row r="360" spans="6:20">
      <c r="F360" s="301">
        <f t="shared" si="22"/>
        <v>44866</v>
      </c>
      <c r="G360" s="642">
        <f t="shared" ca="1" si="29"/>
        <v>0</v>
      </c>
      <c r="H360" s="642">
        <f t="shared" ca="1" si="30"/>
        <v>2.9553590174868916E-5</v>
      </c>
      <c r="I360" s="642">
        <f t="shared" ca="1" si="31"/>
        <v>-3.0251803703091884E-3</v>
      </c>
      <c r="J360" s="642">
        <f t="shared" ca="1" si="32"/>
        <v>1.2360968632429969E-3</v>
      </c>
      <c r="P360" s="301">
        <f t="shared" si="33"/>
        <v>44866</v>
      </c>
      <c r="Q360" s="642">
        <f t="shared" ca="1" si="34"/>
        <v>0</v>
      </c>
      <c r="R360" s="642">
        <f t="shared" ca="1" si="35"/>
        <v>2.6597797875727025E-5</v>
      </c>
      <c r="S360" s="642">
        <f t="shared" ca="1" si="36"/>
        <v>-2.5434583860397542E-3</v>
      </c>
      <c r="T360" s="642">
        <f t="shared" ca="1" si="37"/>
        <v>1.4167334634407336E-3</v>
      </c>
    </row>
    <row r="361" spans="6:20">
      <c r="F361" s="301">
        <f t="shared" si="22"/>
        <v>44896</v>
      </c>
      <c r="G361" s="642">
        <f t="shared" ca="1" si="29"/>
        <v>0</v>
      </c>
      <c r="H361" s="642">
        <f t="shared" ca="1" si="30"/>
        <v>2.9614809162525901E-5</v>
      </c>
      <c r="I361" s="642">
        <f t="shared" ca="1" si="31"/>
        <v>-3.4873386849566534E-3</v>
      </c>
      <c r="J361" s="642">
        <f t="shared" ca="1" si="32"/>
        <v>1.2461470818059261E-3</v>
      </c>
      <c r="P361" s="301">
        <f t="shared" si="33"/>
        <v>44896</v>
      </c>
      <c r="Q361" s="642">
        <f t="shared" ca="1" si="34"/>
        <v>0</v>
      </c>
      <c r="R361" s="642">
        <f t="shared" ca="1" si="35"/>
        <v>2.6645279476600336E-5</v>
      </c>
      <c r="S361" s="642">
        <f t="shared" ca="1" si="36"/>
        <v>-2.8408197108416022E-3</v>
      </c>
      <c r="T361" s="642">
        <f t="shared" ca="1" si="37"/>
        <v>1.3680326574081469E-3</v>
      </c>
    </row>
    <row r="362" spans="6:20">
      <c r="F362" s="301">
        <f t="shared" si="22"/>
        <v>44927</v>
      </c>
      <c r="G362" s="642">
        <f t="shared" ca="1" si="29"/>
        <v>0</v>
      </c>
      <c r="H362" s="642">
        <f t="shared" ca="1" si="30"/>
        <v>2.4259267207948909E-5</v>
      </c>
      <c r="I362" s="642">
        <f t="shared" ca="1" si="31"/>
        <v>-2.4866138535464266E-3</v>
      </c>
      <c r="J362" s="642">
        <f t="shared" ca="1" si="32"/>
        <v>1.2335143545152416E-3</v>
      </c>
      <c r="P362" s="301">
        <f t="shared" si="33"/>
        <v>44927</v>
      </c>
      <c r="Q362" s="642">
        <f t="shared" ca="1" si="34"/>
        <v>0</v>
      </c>
      <c r="R362" s="642">
        <f t="shared" ca="1" si="35"/>
        <v>2.3597618397097619E-5</v>
      </c>
      <c r="S362" s="642">
        <f t="shared" ca="1" si="36"/>
        <v>-2.1986602803302224E-3</v>
      </c>
      <c r="T362" s="642">
        <f t="shared" ca="1" si="37"/>
        <v>9.0551933879057245E-4</v>
      </c>
    </row>
    <row r="363" spans="6:20">
      <c r="F363" s="301">
        <f t="shared" si="22"/>
        <v>44958</v>
      </c>
      <c r="G363" s="642">
        <f t="shared" ca="1" si="29"/>
        <v>0</v>
      </c>
      <c r="H363" s="642">
        <f t="shared" ca="1" si="30"/>
        <v>2.4518739964562997E-5</v>
      </c>
      <c r="I363" s="642">
        <f t="shared" ca="1" si="31"/>
        <v>-2.5973279118158832E-3</v>
      </c>
      <c r="J363" s="642">
        <f t="shared" ca="1" si="32"/>
        <v>2.0137086234424117E-3</v>
      </c>
      <c r="P363" s="301">
        <f t="shared" si="33"/>
        <v>44958</v>
      </c>
      <c r="Q363" s="642">
        <f t="shared" ca="1" si="34"/>
        <v>0</v>
      </c>
      <c r="R363" s="642">
        <f t="shared" ca="1" si="35"/>
        <v>2.3698675653216483E-5</v>
      </c>
      <c r="S363" s="642">
        <f t="shared" ca="1" si="36"/>
        <v>-2.2437998218595157E-3</v>
      </c>
      <c r="T363" s="642">
        <f t="shared" ca="1" si="37"/>
        <v>1.0177401578690404E-3</v>
      </c>
    </row>
    <row r="364" spans="6:20">
      <c r="F364" s="301">
        <f t="shared" si="22"/>
        <v>44986</v>
      </c>
      <c r="G364" s="642">
        <f t="shared" ca="1" si="29"/>
        <v>0</v>
      </c>
      <c r="H364" s="642">
        <f t="shared" ca="1" si="30"/>
        <v>2.4596120667963461E-5</v>
      </c>
      <c r="I364" s="642">
        <f t="shared" ca="1" si="31"/>
        <v>-3.0956802268052863E-3</v>
      </c>
      <c r="J364" s="642">
        <f t="shared" ca="1" si="32"/>
        <v>1.8594701180008055E-3</v>
      </c>
      <c r="P364" s="301">
        <f t="shared" si="33"/>
        <v>44986</v>
      </c>
      <c r="Q364" s="642">
        <f t="shared" ca="1" si="34"/>
        <v>0</v>
      </c>
      <c r="R364" s="642">
        <f t="shared" ca="1" si="35"/>
        <v>2.3715294656723174E-5</v>
      </c>
      <c r="S364" s="642">
        <f t="shared" ca="1" si="36"/>
        <v>-2.823172348280556E-3</v>
      </c>
      <c r="T364" s="642">
        <f t="shared" ca="1" si="37"/>
        <v>1.7886150708736892E-3</v>
      </c>
    </row>
    <row r="365" spans="6:20">
      <c r="F365" s="301">
        <f t="shared" si="22"/>
        <v>45017</v>
      </c>
      <c r="G365" s="642">
        <f t="shared" ca="1" si="29"/>
        <v>0</v>
      </c>
      <c r="H365" s="642">
        <f t="shared" ca="1" si="30"/>
        <v>2.4481231530204539E-5</v>
      </c>
      <c r="I365" s="642">
        <f t="shared" ca="1" si="31"/>
        <v>-4.8075275300265563E-3</v>
      </c>
      <c r="J365" s="642">
        <f t="shared" ca="1" si="32"/>
        <v>1.9545726266718688E-3</v>
      </c>
      <c r="P365" s="301">
        <f t="shared" si="33"/>
        <v>45017</v>
      </c>
      <c r="Q365" s="642">
        <f t="shared" ca="1" si="34"/>
        <v>0</v>
      </c>
      <c r="R365" s="642">
        <f t="shared" ca="1" si="35"/>
        <v>2.3816675803978171E-5</v>
      </c>
      <c r="S365" s="642">
        <f t="shared" ca="1" si="36"/>
        <v>-4.2824577461553215E-3</v>
      </c>
      <c r="T365" s="642">
        <f t="shared" ca="1" si="37"/>
        <v>2.5894252967293419E-3</v>
      </c>
    </row>
    <row r="366" spans="6:20">
      <c r="F366" s="301">
        <f t="shared" si="22"/>
        <v>45047</v>
      </c>
      <c r="G366" s="642">
        <f t="shared" ca="1" si="29"/>
        <v>0</v>
      </c>
      <c r="H366" s="642">
        <f t="shared" ca="1" si="30"/>
        <v>2.4690060406395986E-5</v>
      </c>
      <c r="I366" s="642">
        <f t="shared" ca="1" si="31"/>
        <v>-6.8870565139828033E-3</v>
      </c>
      <c r="J366" s="642">
        <f t="shared" ca="1" si="32"/>
        <v>1.9228735148011378E-3</v>
      </c>
      <c r="P366" s="301">
        <f t="shared" si="33"/>
        <v>45047</v>
      </c>
      <c r="Q366" s="642">
        <f t="shared" ca="1" si="34"/>
        <v>0</v>
      </c>
      <c r="R366" s="642">
        <f t="shared" ca="1" si="35"/>
        <v>2.356192267849444E-5</v>
      </c>
      <c r="S366" s="642">
        <f t="shared" ca="1" si="36"/>
        <v>-5.9975184280290916E-3</v>
      </c>
      <c r="T366" s="642">
        <f t="shared" ca="1" si="37"/>
        <v>1.3663340615690522E-3</v>
      </c>
    </row>
    <row r="367" spans="6:20">
      <c r="F367" s="301">
        <f t="shared" si="22"/>
        <v>45078</v>
      </c>
      <c r="G367" s="642">
        <f t="shared" ca="1" si="29"/>
        <v>0</v>
      </c>
      <c r="H367" s="642">
        <f t="shared" ca="1" si="30"/>
        <v>2.4795762408880151E-5</v>
      </c>
      <c r="I367" s="642">
        <f t="shared" ca="1" si="31"/>
        <v>-6.0715992795076223E-3</v>
      </c>
      <c r="J367" s="642">
        <f t="shared" ca="1" si="32"/>
        <v>1.3168650509669533E-3</v>
      </c>
      <c r="P367" s="301">
        <f t="shared" si="33"/>
        <v>45078</v>
      </c>
      <c r="Q367" s="642">
        <f t="shared" ca="1" si="34"/>
        <v>0</v>
      </c>
      <c r="R367" s="642">
        <f t="shared" ca="1" si="35"/>
        <v>2.3595892351346848E-5</v>
      </c>
      <c r="S367" s="642">
        <f t="shared" ca="1" si="36"/>
        <v>-5.1472338690322639E-3</v>
      </c>
      <c r="T367" s="642">
        <f t="shared" ca="1" si="37"/>
        <v>9.7328537051488695E-4</v>
      </c>
    </row>
    <row r="368" spans="6:20">
      <c r="F368" s="301">
        <f t="shared" si="22"/>
        <v>45108</v>
      </c>
      <c r="G368" s="642">
        <f t="shared" ca="1" si="29"/>
        <v>0</v>
      </c>
      <c r="H368" s="642">
        <f t="shared" ca="1" si="30"/>
        <v>2.4385277393790261E-5</v>
      </c>
      <c r="I368" s="642">
        <f t="shared" ca="1" si="31"/>
        <v>-4.3106308849313324E-3</v>
      </c>
      <c r="J368" s="642">
        <f t="shared" ca="1" si="32"/>
        <v>1.2364490140990281E-3</v>
      </c>
      <c r="P368" s="301">
        <f t="shared" si="33"/>
        <v>45108</v>
      </c>
      <c r="Q368" s="642">
        <f t="shared" ca="1" si="34"/>
        <v>0</v>
      </c>
      <c r="R368" s="642">
        <f t="shared" ca="1" si="35"/>
        <v>2.3578490602860214E-5</v>
      </c>
      <c r="S368" s="642">
        <f t="shared" ca="1" si="36"/>
        <v>-3.6336255703859344E-3</v>
      </c>
      <c r="T368" s="642">
        <f t="shared" ca="1" si="37"/>
        <v>1.3742272103007824E-3</v>
      </c>
    </row>
    <row r="369" spans="6:20">
      <c r="F369" s="301">
        <f t="shared" si="22"/>
        <v>45139</v>
      </c>
      <c r="G369" s="642">
        <f t="shared" ca="1" si="29"/>
        <v>0</v>
      </c>
      <c r="H369" s="642">
        <f t="shared" ca="1" si="30"/>
        <v>2.4710992599930037E-5</v>
      </c>
      <c r="I369" s="642">
        <f t="shared" ca="1" si="31"/>
        <v>-4.4442255086536431E-3</v>
      </c>
      <c r="J369" s="642">
        <f t="shared" ca="1" si="32"/>
        <v>1.2596279872210125E-3</v>
      </c>
      <c r="P369" s="301">
        <f t="shared" si="33"/>
        <v>45139</v>
      </c>
      <c r="Q369" s="642">
        <f t="shared" ca="1" si="34"/>
        <v>0</v>
      </c>
      <c r="R369" s="642">
        <f t="shared" ca="1" si="35"/>
        <v>2.3664855765659354E-5</v>
      </c>
      <c r="S369" s="642">
        <f t="shared" ca="1" si="36"/>
        <v>-3.5591837182229469E-3</v>
      </c>
      <c r="T369" s="642">
        <f t="shared" ca="1" si="37"/>
        <v>1.3490001221851955E-3</v>
      </c>
    </row>
    <row r="370" spans="6:20">
      <c r="F370" s="301">
        <f t="shared" si="22"/>
        <v>45170</v>
      </c>
      <c r="G370" s="642">
        <f t="shared" ca="1" si="29"/>
        <v>0</v>
      </c>
      <c r="H370" s="642">
        <f t="shared" ca="1" si="30"/>
        <v>2.466592768191056E-5</v>
      </c>
      <c r="I370" s="642">
        <f t="shared" ca="1" si="31"/>
        <v>-6.5309393029040486E-3</v>
      </c>
      <c r="J370" s="642">
        <f t="shared" ca="1" si="32"/>
        <v>1.3271040605984386E-3</v>
      </c>
      <c r="P370" s="301">
        <f t="shared" si="33"/>
        <v>45170</v>
      </c>
      <c r="Q370" s="642">
        <f t="shared" ca="1" si="34"/>
        <v>0</v>
      </c>
      <c r="R370" s="642">
        <f t="shared" ca="1" si="35"/>
        <v>2.3571750856543616E-5</v>
      </c>
      <c r="S370" s="642">
        <f t="shared" ca="1" si="36"/>
        <v>-6.0770578223683369E-3</v>
      </c>
      <c r="T370" s="642">
        <f t="shared" ca="1" si="37"/>
        <v>1.4676941136020361E-3</v>
      </c>
    </row>
    <row r="371" spans="6:20">
      <c r="F371" s="301">
        <f t="shared" ref="F371:F421" si="38">+B132</f>
        <v>45200</v>
      </c>
      <c r="G371" s="642">
        <f t="shared" ca="1" si="29"/>
        <v>0</v>
      </c>
      <c r="H371" s="642">
        <f t="shared" ca="1" si="30"/>
        <v>2.4521238253250033E-5</v>
      </c>
      <c r="I371" s="642">
        <f t="shared" ca="1" si="31"/>
        <v>-5.376341472244528E-3</v>
      </c>
      <c r="J371" s="642">
        <f t="shared" ca="1" si="32"/>
        <v>1.90415523244436E-3</v>
      </c>
      <c r="P371" s="301">
        <f t="shared" si="33"/>
        <v>45200</v>
      </c>
      <c r="Q371" s="642">
        <f t="shared" ca="1" si="34"/>
        <v>0</v>
      </c>
      <c r="R371" s="642">
        <f t="shared" ca="1" si="35"/>
        <v>2.3774446583413322E-5</v>
      </c>
      <c r="S371" s="642">
        <f t="shared" ca="1" si="36"/>
        <v>-4.7718791726210075E-3</v>
      </c>
      <c r="T371" s="642">
        <f t="shared" ca="1" si="37"/>
        <v>9.0723540768666844E-4</v>
      </c>
    </row>
    <row r="372" spans="6:20">
      <c r="F372" s="301">
        <f t="shared" si="38"/>
        <v>45231</v>
      </c>
      <c r="G372" s="642">
        <f t="shared" ca="1" si="29"/>
        <v>0</v>
      </c>
      <c r="H372" s="642">
        <f t="shared" ca="1" si="30"/>
        <v>2.4594330037208678E-5</v>
      </c>
      <c r="I372" s="642">
        <f t="shared" ca="1" si="31"/>
        <v>-3.4776114927879131E-3</v>
      </c>
      <c r="J372" s="642">
        <f t="shared" ca="1" si="32"/>
        <v>1.8821241794708676E-3</v>
      </c>
      <c r="P372" s="301">
        <f t="shared" si="33"/>
        <v>45231</v>
      </c>
      <c r="Q372" s="642">
        <f t="shared" ca="1" si="34"/>
        <v>0</v>
      </c>
      <c r="R372" s="642">
        <f t="shared" ca="1" si="35"/>
        <v>2.3850793029911443E-5</v>
      </c>
      <c r="S372" s="642">
        <f t="shared" ca="1" si="36"/>
        <v>-2.9437975598487487E-3</v>
      </c>
      <c r="T372" s="642">
        <f t="shared" ca="1" si="37"/>
        <v>1.3988629902805805E-3</v>
      </c>
    </row>
    <row r="373" spans="6:20">
      <c r="F373" s="301">
        <f t="shared" si="38"/>
        <v>45261</v>
      </c>
      <c r="G373" s="642">
        <f t="shared" ca="1" si="29"/>
        <v>0</v>
      </c>
      <c r="H373" s="642">
        <f t="shared" ca="1" si="30"/>
        <v>2.4476578604382127E-5</v>
      </c>
      <c r="I373" s="642">
        <f t="shared" ca="1" si="31"/>
        <v>-4.0447806657942786E-3</v>
      </c>
      <c r="J373" s="642">
        <f t="shared" ca="1" si="32"/>
        <v>1.2607986920489811E-3</v>
      </c>
      <c r="P373" s="301">
        <f t="shared" si="33"/>
        <v>45261</v>
      </c>
      <c r="Q373" s="642">
        <f t="shared" ca="1" si="34"/>
        <v>0</v>
      </c>
      <c r="R373" s="642">
        <f t="shared" ca="1" si="35"/>
        <v>2.365274949545082E-5</v>
      </c>
      <c r="S373" s="642">
        <f t="shared" ca="1" si="36"/>
        <v>-3.2824753664397743E-3</v>
      </c>
      <c r="T373" s="642">
        <f t="shared" ca="1" si="37"/>
        <v>1.3766779258064243E-3</v>
      </c>
    </row>
    <row r="374" spans="6:20">
      <c r="F374" s="301">
        <f t="shared" si="38"/>
        <v>45292</v>
      </c>
      <c r="G374" s="642">
        <f t="shared" ca="1" si="29"/>
        <v>0</v>
      </c>
      <c r="H374" s="642">
        <f t="shared" ca="1" si="30"/>
        <v>-6.8543607785409577E-5</v>
      </c>
      <c r="I374" s="642">
        <f t="shared" ca="1" si="31"/>
        <v>-2.6743936259434609E-3</v>
      </c>
      <c r="J374" s="642">
        <f t="shared" ca="1" si="32"/>
        <v>1.2355642345061035E-3</v>
      </c>
      <c r="P374" s="301">
        <f t="shared" si="33"/>
        <v>45292</v>
      </c>
      <c r="Q374" s="642">
        <f t="shared" ca="1" si="34"/>
        <v>0</v>
      </c>
      <c r="R374" s="642">
        <f t="shared" ca="1" si="35"/>
        <v>-7.0947532174292505E-5</v>
      </c>
      <c r="S374" s="642">
        <f t="shared" ca="1" si="36"/>
        <v>-2.1547970082725909E-3</v>
      </c>
      <c r="T374" s="642">
        <f t="shared" ca="1" si="37"/>
        <v>1.3604536337807893E-3</v>
      </c>
    </row>
    <row r="375" spans="6:20">
      <c r="F375" s="301">
        <f t="shared" si="38"/>
        <v>45323</v>
      </c>
      <c r="G375" s="642">
        <f t="shared" ca="1" si="29"/>
        <v>0</v>
      </c>
      <c r="H375" s="642">
        <f t="shared" ca="1" si="30"/>
        <v>-6.8684369832205938E-5</v>
      </c>
      <c r="I375" s="642">
        <f t="shared" ca="1" si="31"/>
        <v>-2.7016749996475742E-3</v>
      </c>
      <c r="J375" s="642">
        <f t="shared" ca="1" si="32"/>
        <v>1.9239344717758566E-3</v>
      </c>
      <c r="P375" s="301">
        <f t="shared" si="33"/>
        <v>45323</v>
      </c>
      <c r="Q375" s="642">
        <f t="shared" ca="1" si="34"/>
        <v>0</v>
      </c>
      <c r="R375" s="642">
        <f t="shared" ca="1" si="35"/>
        <v>-7.0817463361461108E-5</v>
      </c>
      <c r="S375" s="642">
        <f t="shared" ca="1" si="36"/>
        <v>-2.2243511029028662E-3</v>
      </c>
      <c r="T375" s="642">
        <f t="shared" ca="1" si="37"/>
        <v>1.4648039018467784E-3</v>
      </c>
    </row>
    <row r="376" spans="6:20">
      <c r="F376" s="301">
        <f t="shared" si="38"/>
        <v>45352</v>
      </c>
      <c r="G376" s="642">
        <f t="shared" ca="1" si="29"/>
        <v>0</v>
      </c>
      <c r="H376" s="642">
        <f t="shared" ca="1" si="30"/>
        <v>-6.963342424526342E-5</v>
      </c>
      <c r="I376" s="642">
        <f t="shared" ca="1" si="31"/>
        <v>-3.8272750147047008E-3</v>
      </c>
      <c r="J376" s="642">
        <f t="shared" ca="1" si="32"/>
        <v>8.2961368112410838E-4</v>
      </c>
      <c r="P376" s="301">
        <f t="shared" si="33"/>
        <v>45352</v>
      </c>
      <c r="Q376" s="642">
        <f t="shared" ca="1" si="34"/>
        <v>0</v>
      </c>
      <c r="R376" s="642">
        <f t="shared" ca="1" si="35"/>
        <v>-7.0603786970990789E-5</v>
      </c>
      <c r="S376" s="642">
        <f t="shared" ca="1" si="36"/>
        <v>-2.8208781528474836E-3</v>
      </c>
      <c r="T376" s="642">
        <f t="shared" ca="1" si="37"/>
        <v>9.2144838415331165E-4</v>
      </c>
    </row>
    <row r="377" spans="6:20">
      <c r="F377" s="301">
        <f t="shared" si="38"/>
        <v>45383</v>
      </c>
      <c r="G377" s="642">
        <f t="shared" ca="1" si="29"/>
        <v>0</v>
      </c>
      <c r="H377" s="642">
        <f t="shared" ca="1" si="30"/>
        <v>-6.9082378941653921E-5</v>
      </c>
      <c r="I377" s="642">
        <f t="shared" ca="1" si="31"/>
        <v>-6.2854264547298477E-3</v>
      </c>
      <c r="J377" s="642">
        <f t="shared" ca="1" si="32"/>
        <v>8.3843008825881249E-3</v>
      </c>
      <c r="P377" s="301">
        <f t="shared" si="33"/>
        <v>45383</v>
      </c>
      <c r="Q377" s="642">
        <f t="shared" ca="1" si="34"/>
        <v>0</v>
      </c>
      <c r="R377" s="642">
        <f t="shared" ca="1" si="35"/>
        <v>-7.0540750672143382E-5</v>
      </c>
      <c r="S377" s="642">
        <f t="shared" ca="1" si="36"/>
        <v>-4.3230087163148578E-3</v>
      </c>
      <c r="T377" s="642">
        <f t="shared" ca="1" si="37"/>
        <v>9.8111486870999798E-4</v>
      </c>
    </row>
    <row r="378" spans="6:20">
      <c r="F378" s="301">
        <f t="shared" si="38"/>
        <v>45413</v>
      </c>
      <c r="G378" s="642">
        <f t="shared" ca="1" si="29"/>
        <v>0</v>
      </c>
      <c r="H378" s="642">
        <f t="shared" ca="1" si="30"/>
        <v>-6.8646799644023204E-5</v>
      </c>
      <c r="I378" s="642">
        <f t="shared" ca="1" si="31"/>
        <v>-6.6249647726078775E-3</v>
      </c>
      <c r="J378" s="642">
        <f t="shared" ca="1" si="32"/>
        <v>1.8810637273851682E-3</v>
      </c>
      <c r="P378" s="301">
        <f t="shared" si="33"/>
        <v>45413</v>
      </c>
      <c r="Q378" s="642">
        <f t="shared" ca="1" si="34"/>
        <v>0</v>
      </c>
      <c r="R378" s="642">
        <f t="shared" ca="1" si="35"/>
        <v>-7.0755796765742396E-5</v>
      </c>
      <c r="S378" s="642">
        <f t="shared" ca="1" si="36"/>
        <v>-5.9310620397079461E-3</v>
      </c>
      <c r="T378" s="642">
        <f t="shared" ca="1" si="37"/>
        <v>1.4187784462851294E-3</v>
      </c>
    </row>
    <row r="379" spans="6:20">
      <c r="F379" s="301">
        <f t="shared" si="38"/>
        <v>45444</v>
      </c>
      <c r="G379" s="642">
        <f t="shared" ca="1" si="29"/>
        <v>0</v>
      </c>
      <c r="H379" s="642">
        <f t="shared" ca="1" si="30"/>
        <v>-6.8617843003382362E-5</v>
      </c>
      <c r="I379" s="642">
        <f t="shared" ca="1" si="31"/>
        <v>-6.0634668358012789E-3</v>
      </c>
      <c r="J379" s="642">
        <f t="shared" ca="1" si="32"/>
        <v>1.9545895125430146E-3</v>
      </c>
      <c r="P379" s="301">
        <f t="shared" si="33"/>
        <v>45444</v>
      </c>
      <c r="Q379" s="642">
        <f t="shared" ca="1" si="34"/>
        <v>0</v>
      </c>
      <c r="R379" s="642">
        <f t="shared" ca="1" si="35"/>
        <v>-7.0613147398090881E-5</v>
      </c>
      <c r="S379" s="642">
        <f t="shared" ca="1" si="36"/>
        <v>-4.9539302993338863E-3</v>
      </c>
      <c r="T379" s="642">
        <f t="shared" ca="1" si="37"/>
        <v>9.500963354192038E-4</v>
      </c>
    </row>
    <row r="380" spans="6:20">
      <c r="F380" s="301">
        <f t="shared" si="38"/>
        <v>45474</v>
      </c>
      <c r="G380" s="642">
        <f t="shared" ca="1" si="29"/>
        <v>0</v>
      </c>
      <c r="H380" s="642">
        <f t="shared" ca="1" si="30"/>
        <v>-6.8561618023710302E-5</v>
      </c>
      <c r="I380" s="642">
        <f t="shared" ca="1" si="31"/>
        <v>-4.1129693802881562E-3</v>
      </c>
      <c r="J380" s="642">
        <f t="shared" ca="1" si="32"/>
        <v>1.8270277122869327E-3</v>
      </c>
      <c r="P380" s="301">
        <f t="shared" si="33"/>
        <v>45474</v>
      </c>
      <c r="Q380" s="642">
        <f t="shared" ca="1" si="34"/>
        <v>0</v>
      </c>
      <c r="R380" s="642">
        <f t="shared" ca="1" si="35"/>
        <v>-7.0868145928937309E-5</v>
      </c>
      <c r="S380" s="642">
        <f t="shared" ca="1" si="36"/>
        <v>-3.2442817796798362E-3</v>
      </c>
      <c r="T380" s="642">
        <f t="shared" ca="1" si="37"/>
        <v>8.8952631275485139E-4</v>
      </c>
    </row>
    <row r="381" spans="6:20">
      <c r="F381" s="301">
        <f t="shared" si="38"/>
        <v>45505</v>
      </c>
      <c r="G381" s="642">
        <f t="shared" ca="1" si="29"/>
        <v>0</v>
      </c>
      <c r="H381" s="642">
        <f t="shared" ca="1" si="30"/>
        <v>-6.8661313992190998E-5</v>
      </c>
      <c r="I381" s="642">
        <f t="shared" ca="1" si="31"/>
        <v>-4.0555843742724473E-3</v>
      </c>
      <c r="J381" s="642">
        <f t="shared" ca="1" si="32"/>
        <v>1.2285702389929209E-3</v>
      </c>
      <c r="P381" s="301">
        <f t="shared" si="33"/>
        <v>45505</v>
      </c>
      <c r="Q381" s="642">
        <f t="shared" ca="1" si="34"/>
        <v>0</v>
      </c>
      <c r="R381" s="642">
        <f t="shared" ca="1" si="35"/>
        <v>-7.0794037530963472E-5</v>
      </c>
      <c r="S381" s="642">
        <f t="shared" ca="1" si="36"/>
        <v>-3.4515785978949109E-3</v>
      </c>
      <c r="T381" s="642">
        <f t="shared" ca="1" si="37"/>
        <v>1.8030788515452922E-3</v>
      </c>
    </row>
    <row r="382" spans="6:20">
      <c r="F382" s="301">
        <f t="shared" si="38"/>
        <v>45536</v>
      </c>
      <c r="G382" s="642">
        <f t="shared" ca="1" si="29"/>
        <v>0</v>
      </c>
      <c r="H382" s="642">
        <f t="shared" ca="1" si="30"/>
        <v>-6.8446142755695938E-5</v>
      </c>
      <c r="I382" s="642">
        <f t="shared" ca="1" si="31"/>
        <v>-5.9967025305617261E-3</v>
      </c>
      <c r="J382" s="642">
        <f t="shared" ca="1" si="32"/>
        <v>1.2918149312064475E-3</v>
      </c>
      <c r="P382" s="301">
        <f t="shared" si="33"/>
        <v>45536</v>
      </c>
      <c r="Q382" s="642">
        <f t="shared" ca="1" si="34"/>
        <v>0</v>
      </c>
      <c r="R382" s="642">
        <f t="shared" ca="1" si="35"/>
        <v>-7.0679785319827104E-5</v>
      </c>
      <c r="S382" s="642">
        <f t="shared" ca="1" si="36"/>
        <v>-5.1578283293629568E-3</v>
      </c>
      <c r="T382" s="642">
        <f t="shared" ca="1" si="37"/>
        <v>9.2280069179051516E-4</v>
      </c>
    </row>
    <row r="383" spans="6:20">
      <c r="F383" s="301">
        <f t="shared" si="38"/>
        <v>45566</v>
      </c>
      <c r="G383" s="642">
        <f t="shared" ca="1" si="29"/>
        <v>0</v>
      </c>
      <c r="H383" s="642">
        <f t="shared" ca="1" si="30"/>
        <v>-6.8890036020397005E-5</v>
      </c>
      <c r="I383" s="642">
        <f t="shared" ca="1" si="31"/>
        <v>-4.9939338947206924E-3</v>
      </c>
      <c r="J383" s="642">
        <f t="shared" ca="1" si="32"/>
        <v>1.9042088288214742E-3</v>
      </c>
      <c r="P383" s="301">
        <f t="shared" si="33"/>
        <v>45566</v>
      </c>
      <c r="Q383" s="642">
        <f t="shared" ca="1" si="34"/>
        <v>0</v>
      </c>
      <c r="R383" s="642">
        <f t="shared" ca="1" si="35"/>
        <v>-7.0462724014896949E-5</v>
      </c>
      <c r="S383" s="642">
        <f t="shared" ca="1" si="36"/>
        <v>-4.072006960929242E-3</v>
      </c>
      <c r="T383" s="642">
        <f t="shared" ca="1" si="37"/>
        <v>9.3942671737479166E-4</v>
      </c>
    </row>
    <row r="384" spans="6:20">
      <c r="F384" s="301">
        <f t="shared" si="38"/>
        <v>45597</v>
      </c>
      <c r="G384" s="642">
        <f t="shared" ca="1" si="29"/>
        <v>0</v>
      </c>
      <c r="H384" s="642">
        <f t="shared" ca="1" si="30"/>
        <v>-6.8893727578234198E-5</v>
      </c>
      <c r="I384" s="642">
        <f t="shared" ca="1" si="31"/>
        <v>-3.7717724954881016E-3</v>
      </c>
      <c r="J384" s="642">
        <f t="shared" ca="1" si="32"/>
        <v>1.9181020709040375E-3</v>
      </c>
      <c r="P384" s="301">
        <f t="shared" si="33"/>
        <v>45597</v>
      </c>
      <c r="Q384" s="642">
        <f t="shared" ca="1" si="34"/>
        <v>0</v>
      </c>
      <c r="R384" s="642">
        <f t="shared" ca="1" si="35"/>
        <v>-7.0494085628536318E-5</v>
      </c>
      <c r="S384" s="642">
        <f t="shared" ca="1" si="36"/>
        <v>-3.0141464960173892E-3</v>
      </c>
      <c r="T384" s="642">
        <f t="shared" ca="1" si="37"/>
        <v>9.3270777514553593E-4</v>
      </c>
    </row>
    <row r="385" spans="6:20">
      <c r="F385" s="301">
        <f t="shared" si="38"/>
        <v>45627</v>
      </c>
      <c r="G385" s="642">
        <f t="shared" ca="1" si="29"/>
        <v>0</v>
      </c>
      <c r="H385" s="642">
        <f t="shared" ca="1" si="30"/>
        <v>-6.8717089438230516E-5</v>
      </c>
      <c r="I385" s="642">
        <f t="shared" ca="1" si="31"/>
        <v>-3.4489152558326852E-3</v>
      </c>
      <c r="J385" s="642">
        <f t="shared" ca="1" si="32"/>
        <v>1.2412099062162341E-3</v>
      </c>
      <c r="P385" s="301">
        <f t="shared" si="33"/>
        <v>45627</v>
      </c>
      <c r="Q385" s="642">
        <f t="shared" ca="1" si="34"/>
        <v>0</v>
      </c>
      <c r="R385" s="642">
        <f t="shared" ca="1" si="35"/>
        <v>-7.0820279497896266E-5</v>
      </c>
      <c r="S385" s="642">
        <f t="shared" ca="1" si="36"/>
        <v>-2.7559223343912587E-3</v>
      </c>
      <c r="T385" s="642">
        <f t="shared" ca="1" si="37"/>
        <v>1.3598692578049576E-3</v>
      </c>
    </row>
    <row r="386" spans="6:20">
      <c r="F386" s="301">
        <f t="shared" si="38"/>
        <v>45658</v>
      </c>
      <c r="G386" s="642">
        <f t="shared" ca="1" si="29"/>
        <v>0</v>
      </c>
      <c r="H386" s="642">
        <f t="shared" ca="1" si="30"/>
        <v>3.7055298553578808E-5</v>
      </c>
      <c r="I386" s="642">
        <f t="shared" ca="1" si="31"/>
        <v>-3.2488510161041706E-3</v>
      </c>
      <c r="J386" s="642">
        <f t="shared" ca="1" si="32"/>
        <v>1.8319900984953286E-3</v>
      </c>
      <c r="P386" s="301">
        <f t="shared" si="33"/>
        <v>45658</v>
      </c>
      <c r="Q386" s="642">
        <f t="shared" ca="1" si="34"/>
        <v>0</v>
      </c>
      <c r="R386" s="642">
        <f t="shared" ca="1" si="35"/>
        <v>3.4491781607304262E-5</v>
      </c>
      <c r="S386" s="642">
        <f t="shared" ca="1" si="36"/>
        <v>-2.6068047995773114E-3</v>
      </c>
      <c r="T386" s="642">
        <f t="shared" ca="1" si="37"/>
        <v>8.7640858619519868E-4</v>
      </c>
    </row>
    <row r="387" spans="6:20">
      <c r="F387" s="301">
        <f t="shared" si="38"/>
        <v>45689</v>
      </c>
      <c r="G387" s="642">
        <f t="shared" ca="1" si="29"/>
        <v>0</v>
      </c>
      <c r="H387" s="642">
        <f t="shared" ca="1" si="30"/>
        <v>3.6904637352064285E-5</v>
      </c>
      <c r="I387" s="642">
        <f t="shared" ca="1" si="31"/>
        <v>-3.2818318286214065E-3</v>
      </c>
      <c r="J387" s="642">
        <f t="shared" ca="1" si="32"/>
        <v>2.0751949003996462E-3</v>
      </c>
      <c r="P387" s="301">
        <f t="shared" si="33"/>
        <v>45689</v>
      </c>
      <c r="Q387" s="642">
        <f t="shared" ca="1" si="34"/>
        <v>0</v>
      </c>
      <c r="R387" s="642">
        <f t="shared" ca="1" si="35"/>
        <v>3.4311553672505823E-5</v>
      </c>
      <c r="S387" s="642">
        <f t="shared" ca="1" si="36"/>
        <v>-2.4480647281001078E-3</v>
      </c>
      <c r="T387" s="642">
        <f t="shared" ca="1" si="37"/>
        <v>1.4909892706476136E-3</v>
      </c>
    </row>
    <row r="388" spans="6:20">
      <c r="F388" s="301">
        <f t="shared" si="38"/>
        <v>45717</v>
      </c>
      <c r="G388" s="642">
        <f t="shared" ca="1" si="29"/>
        <v>0</v>
      </c>
      <c r="H388" s="642">
        <f t="shared" ca="1" si="30"/>
        <v>3.692412025757541E-5</v>
      </c>
      <c r="I388" s="642">
        <f t="shared" ca="1" si="31"/>
        <v>-4.0534309732322971E-3</v>
      </c>
      <c r="J388" s="642">
        <f t="shared" ca="1" si="32"/>
        <v>1.857533223272867E-3</v>
      </c>
      <c r="P388" s="301">
        <f t="shared" si="33"/>
        <v>45717</v>
      </c>
      <c r="Q388" s="642">
        <f t="shared" ca="1" si="34"/>
        <v>0</v>
      </c>
      <c r="R388" s="642">
        <f t="shared" ca="1" si="35"/>
        <v>3.4526088201314309E-5</v>
      </c>
      <c r="S388" s="642">
        <f t="shared" ca="1" si="36"/>
        <v>-3.1546905972883454E-3</v>
      </c>
      <c r="T388" s="642">
        <f t="shared" ca="1" si="37"/>
        <v>1.3411391779323267E-3</v>
      </c>
    </row>
    <row r="389" spans="6:20">
      <c r="F389" s="301">
        <f t="shared" si="38"/>
        <v>45748</v>
      </c>
      <c r="G389" s="642">
        <f t="shared" ca="1" si="29"/>
        <v>0</v>
      </c>
      <c r="H389" s="642">
        <f t="shared" ca="1" si="30"/>
        <v>3.6554859446980004E-5</v>
      </c>
      <c r="I389" s="642">
        <f t="shared" ca="1" si="31"/>
        <v>-7.3503909522347755E-3</v>
      </c>
      <c r="J389" s="642">
        <f t="shared" ca="1" si="32"/>
        <v>1.9750038106001178E-3</v>
      </c>
      <c r="P389" s="301">
        <f t="shared" si="33"/>
        <v>45748</v>
      </c>
      <c r="Q389" s="642">
        <f t="shared" ca="1" si="34"/>
        <v>0</v>
      </c>
      <c r="R389" s="642">
        <f t="shared" ca="1" si="35"/>
        <v>3.4558056015043803E-5</v>
      </c>
      <c r="S389" s="642">
        <f t="shared" ca="1" si="36"/>
        <v>-6.6295494303063585E-3</v>
      </c>
      <c r="T389" s="642">
        <f t="shared" ca="1" si="37"/>
        <v>2.1690133025731306E-3</v>
      </c>
    </row>
    <row r="390" spans="6:20">
      <c r="F390" s="301">
        <f t="shared" si="38"/>
        <v>45778</v>
      </c>
      <c r="G390" s="642">
        <f t="shared" ca="1" si="29"/>
        <v>0</v>
      </c>
      <c r="H390" s="642">
        <f t="shared" ca="1" si="30"/>
        <v>3.6600808455578004E-5</v>
      </c>
      <c r="I390" s="642">
        <f t="shared" ca="1" si="31"/>
        <v>-7.3707431543938995E-3</v>
      </c>
      <c r="J390" s="642">
        <f t="shared" ca="1" si="32"/>
        <v>1.3056364994854519E-3</v>
      </c>
      <c r="P390" s="301">
        <f t="shared" si="33"/>
        <v>45778</v>
      </c>
      <c r="Q390" s="642">
        <f t="shared" ca="1" si="34"/>
        <v>0</v>
      </c>
      <c r="R390" s="642">
        <f t="shared" ca="1" si="35"/>
        <v>3.4401680274021018E-5</v>
      </c>
      <c r="S390" s="642">
        <f t="shared" ca="1" si="36"/>
        <v>-6.1305422367154971E-3</v>
      </c>
      <c r="T390" s="642">
        <f t="shared" ca="1" si="37"/>
        <v>1.3901122394857079E-3</v>
      </c>
    </row>
    <row r="391" spans="6:20">
      <c r="F391" s="301">
        <f t="shared" si="38"/>
        <v>45809</v>
      </c>
      <c r="G391" s="642">
        <f t="shared" ca="1" si="29"/>
        <v>0</v>
      </c>
      <c r="H391" s="642">
        <f t="shared" ca="1" si="30"/>
        <v>3.670351382312198E-5</v>
      </c>
      <c r="I391" s="642">
        <f t="shared" ca="1" si="31"/>
        <v>-6.6250620595195153E-3</v>
      </c>
      <c r="J391" s="642">
        <f t="shared" ca="1" si="32"/>
        <v>1.296681134950628E-3</v>
      </c>
      <c r="P391" s="301">
        <f t="shared" si="33"/>
        <v>45809</v>
      </c>
      <c r="Q391" s="642">
        <f t="shared" ca="1" si="34"/>
        <v>0</v>
      </c>
      <c r="R391" s="642">
        <f t="shared" ca="1" si="35"/>
        <v>3.4389730634742932E-5</v>
      </c>
      <c r="S391" s="642">
        <f t="shared" ca="1" si="36"/>
        <v>-6.2427144754593211E-3</v>
      </c>
      <c r="T391" s="642">
        <f t="shared" ca="1" si="37"/>
        <v>9.3313704417496979E-4</v>
      </c>
    </row>
    <row r="392" spans="6:20">
      <c r="F392" s="301">
        <f t="shared" si="38"/>
        <v>45839</v>
      </c>
      <c r="G392" s="642">
        <f t="shared" ca="1" si="29"/>
        <v>0</v>
      </c>
      <c r="H392" s="642">
        <f t="shared" ca="1" si="30"/>
        <v>3.6899980994542503E-5</v>
      </c>
      <c r="I392" s="642">
        <f t="shared" ca="1" si="31"/>
        <v>-5.0044653802551187E-3</v>
      </c>
      <c r="J392" s="642">
        <f t="shared" ca="1" si="32"/>
        <v>1.8650701539657533E-3</v>
      </c>
      <c r="P392" s="301">
        <f t="shared" si="33"/>
        <v>45839</v>
      </c>
      <c r="Q392" s="642">
        <f t="shared" ca="1" si="34"/>
        <v>0</v>
      </c>
      <c r="R392" s="642">
        <f t="shared" ca="1" si="35"/>
        <v>3.4364163944422543E-5</v>
      </c>
      <c r="S392" s="642">
        <f t="shared" ca="1" si="36"/>
        <v>-4.2530566466691955E-3</v>
      </c>
      <c r="T392" s="642">
        <f t="shared" ca="1" si="37"/>
        <v>9.3398641288744422E-4</v>
      </c>
    </row>
    <row r="393" spans="6:20">
      <c r="F393" s="301">
        <f t="shared" si="38"/>
        <v>45870</v>
      </c>
      <c r="G393" s="642">
        <f t="shared" ca="1" si="29"/>
        <v>0</v>
      </c>
      <c r="H393" s="642">
        <f t="shared" ca="1" si="30"/>
        <v>3.6748729093316612E-5</v>
      </c>
      <c r="I393" s="642">
        <f t="shared" ca="1" si="31"/>
        <v>-4.2970935728448012E-3</v>
      </c>
      <c r="J393" s="642">
        <f t="shared" ca="1" si="32"/>
        <v>1.2361995348910693E-3</v>
      </c>
      <c r="P393" s="301">
        <f t="shared" si="33"/>
        <v>45870</v>
      </c>
      <c r="Q393" s="642">
        <f t="shared" ca="1" si="34"/>
        <v>0</v>
      </c>
      <c r="R393" s="642">
        <f t="shared" ca="1" si="35"/>
        <v>3.4212386292420405E-5</v>
      </c>
      <c r="S393" s="642">
        <f t="shared" ca="1" si="36"/>
        <v>-3.6769791739624802E-3</v>
      </c>
      <c r="T393" s="642">
        <f t="shared" ca="1" si="37"/>
        <v>9.1002395175587836E-4</v>
      </c>
    </row>
    <row r="394" spans="6:20">
      <c r="F394" s="301">
        <f t="shared" si="38"/>
        <v>45901</v>
      </c>
      <c r="G394" s="642">
        <f t="shared" ca="1" si="29"/>
        <v>0</v>
      </c>
      <c r="H394" s="642">
        <f t="shared" ca="1" si="30"/>
        <v>3.6687302418236811E-5</v>
      </c>
      <c r="I394" s="642">
        <f t="shared" ca="1" si="31"/>
        <v>-7.7006557567843581E-3</v>
      </c>
      <c r="J394" s="642">
        <f t="shared" ca="1" si="32"/>
        <v>1.3313058838988479E-3</v>
      </c>
      <c r="P394" s="301">
        <f t="shared" si="33"/>
        <v>45901</v>
      </c>
      <c r="Q394" s="642">
        <f t="shared" ca="1" si="34"/>
        <v>0</v>
      </c>
      <c r="R394" s="642">
        <f t="shared" ca="1" si="35"/>
        <v>3.4405423474437313E-5</v>
      </c>
      <c r="S394" s="642">
        <f t="shared" ca="1" si="36"/>
        <v>-6.6390392594477543E-3</v>
      </c>
      <c r="T394" s="642">
        <f t="shared" ca="1" si="37"/>
        <v>9.5076102001967477E-4</v>
      </c>
    </row>
    <row r="395" spans="6:20">
      <c r="F395" s="301">
        <f t="shared" si="38"/>
        <v>45931</v>
      </c>
      <c r="G395" s="642">
        <f t="shared" ca="1" si="29"/>
        <v>0</v>
      </c>
      <c r="H395" s="642">
        <f t="shared" ca="1" si="30"/>
        <v>3.6798250111491626E-5</v>
      </c>
      <c r="I395" s="642">
        <f t="shared" ca="1" si="31"/>
        <v>-6.4331923688044634E-3</v>
      </c>
      <c r="J395" s="642">
        <f t="shared" ca="1" si="32"/>
        <v>2.2984731284507731E-3</v>
      </c>
      <c r="P395" s="301">
        <f t="shared" si="33"/>
        <v>45931</v>
      </c>
      <c r="Q395" s="642">
        <f t="shared" ca="1" si="34"/>
        <v>0</v>
      </c>
      <c r="R395" s="642">
        <f t="shared" ca="1" si="35"/>
        <v>3.4408088072312992E-5</v>
      </c>
      <c r="S395" s="642">
        <f t="shared" ca="1" si="36"/>
        <v>-5.1799391972308095E-3</v>
      </c>
      <c r="T395" s="642">
        <f t="shared" ca="1" si="37"/>
        <v>9.2963311126803561E-4</v>
      </c>
    </row>
    <row r="396" spans="6:20">
      <c r="F396" s="301">
        <f t="shared" si="38"/>
        <v>45962</v>
      </c>
      <c r="G396" s="642">
        <f t="shared" ca="1" si="29"/>
        <v>0</v>
      </c>
      <c r="H396" s="642">
        <f t="shared" ca="1" si="30"/>
        <v>3.6736636595868788E-5</v>
      </c>
      <c r="I396" s="642">
        <f t="shared" ca="1" si="31"/>
        <v>-3.9885344229141362E-3</v>
      </c>
      <c r="J396" s="642">
        <f t="shared" ca="1" si="32"/>
        <v>1.2899865617042039E-3</v>
      </c>
      <c r="P396" s="301">
        <f t="shared" si="33"/>
        <v>45962</v>
      </c>
      <c r="Q396" s="642">
        <f t="shared" ca="1" si="34"/>
        <v>0</v>
      </c>
      <c r="R396" s="642">
        <f t="shared" ca="1" si="35"/>
        <v>3.4108715682101831E-5</v>
      </c>
      <c r="S396" s="642">
        <f t="shared" ca="1" si="36"/>
        <v>-3.396504454083793E-3</v>
      </c>
      <c r="T396" s="642">
        <f t="shared" ca="1" si="37"/>
        <v>9.3707416250410347E-4</v>
      </c>
    </row>
    <row r="397" spans="6:20">
      <c r="F397" s="301">
        <f t="shared" si="38"/>
        <v>45992</v>
      </c>
      <c r="G397" s="642">
        <f t="shared" ca="1" si="29"/>
        <v>0</v>
      </c>
      <c r="H397" s="642">
        <f t="shared" ca="1" si="30"/>
        <v>3.6893373343671598E-5</v>
      </c>
      <c r="I397" s="642">
        <f t="shared" ca="1" si="31"/>
        <v>-4.5563881548945639E-3</v>
      </c>
      <c r="J397" s="642">
        <f t="shared" ca="1" si="32"/>
        <v>1.2377129300442657E-3</v>
      </c>
      <c r="P397" s="301">
        <f t="shared" si="33"/>
        <v>45992</v>
      </c>
      <c r="Q397" s="642">
        <f t="shared" ca="1" si="34"/>
        <v>0</v>
      </c>
      <c r="R397" s="642">
        <f t="shared" ca="1" si="35"/>
        <v>3.4206274553971738E-5</v>
      </c>
      <c r="S397" s="642">
        <f t="shared" ca="1" si="36"/>
        <v>-3.6783100697841409E-3</v>
      </c>
      <c r="T397" s="642">
        <f t="shared" ca="1" si="37"/>
        <v>2.2262019619454509E-3</v>
      </c>
    </row>
    <row r="398" spans="6:20">
      <c r="F398" s="301">
        <f t="shared" si="38"/>
        <v>46023</v>
      </c>
      <c r="G398" s="642">
        <f t="shared" ca="1" si="29"/>
        <v>0</v>
      </c>
      <c r="H398" s="642">
        <f t="shared" ca="1" si="30"/>
        <v>-6.9156468355258127E-6</v>
      </c>
      <c r="I398" s="642">
        <f t="shared" ca="1" si="31"/>
        <v>-4.2080498705932001E-3</v>
      </c>
      <c r="J398" s="642">
        <f t="shared" ca="1" si="32"/>
        <v>1.9035673177691947E-3</v>
      </c>
      <c r="P398" s="301">
        <f t="shared" si="33"/>
        <v>46023</v>
      </c>
      <c r="Q398" s="642">
        <f t="shared" ca="1" si="34"/>
        <v>0</v>
      </c>
      <c r="R398" s="642">
        <f t="shared" ca="1" si="35"/>
        <v>-6.7478145915345067E-6</v>
      </c>
      <c r="S398" s="642">
        <f t="shared" ca="1" si="36"/>
        <v>-3.7487935281009799E-3</v>
      </c>
      <c r="T398" s="642">
        <f t="shared" ca="1" si="37"/>
        <v>9.1227686135342267E-4</v>
      </c>
    </row>
    <row r="399" spans="6:20">
      <c r="F399" s="301">
        <f t="shared" si="38"/>
        <v>46054</v>
      </c>
      <c r="G399" s="642">
        <f t="shared" ca="1" si="29"/>
        <v>0</v>
      </c>
      <c r="H399" s="642">
        <f t="shared" ca="1" si="30"/>
        <v>-7.0682932843402213E-6</v>
      </c>
      <c r="I399" s="642">
        <f t="shared" ca="1" si="31"/>
        <v>-4.5065716502149522E-3</v>
      </c>
      <c r="J399" s="642">
        <f t="shared" ca="1" si="32"/>
        <v>1.4198442128163791E-3</v>
      </c>
      <c r="P399" s="301">
        <f t="shared" si="33"/>
        <v>46054</v>
      </c>
      <c r="Q399" s="642">
        <f t="shared" ca="1" si="34"/>
        <v>0</v>
      </c>
      <c r="R399" s="642">
        <f t="shared" ca="1" si="35"/>
        <v>-6.6404117441409838E-6</v>
      </c>
      <c r="S399" s="642">
        <f t="shared" ca="1" si="36"/>
        <v>-4.0092990519899896E-3</v>
      </c>
      <c r="T399" s="642">
        <f t="shared" ca="1" si="37"/>
        <v>1.0339671231665015E-3</v>
      </c>
    </row>
    <row r="400" spans="6:20">
      <c r="F400" s="301">
        <f t="shared" si="38"/>
        <v>46082</v>
      </c>
      <c r="G400" s="642">
        <f t="shared" ca="1" si="29"/>
        <v>0</v>
      </c>
      <c r="H400" s="642">
        <f t="shared" ca="1" si="30"/>
        <v>-6.827252714058929E-6</v>
      </c>
      <c r="I400" s="642">
        <f t="shared" ca="1" si="31"/>
        <v>-5.6639920838312818E-3</v>
      </c>
      <c r="J400" s="642">
        <f t="shared" ca="1" si="32"/>
        <v>1.5849012882460656E-3</v>
      </c>
      <c r="P400" s="301">
        <f t="shared" si="33"/>
        <v>46082</v>
      </c>
      <c r="Q400" s="642">
        <f t="shared" ca="1" si="34"/>
        <v>0</v>
      </c>
      <c r="R400" s="642">
        <f t="shared" ca="1" si="35"/>
        <v>-6.3922177298003646E-6</v>
      </c>
      <c r="S400" s="642">
        <f t="shared" ca="1" si="36"/>
        <v>-5.5521642979368124E-3</v>
      </c>
      <c r="T400" s="642">
        <f t="shared" ca="1" si="37"/>
        <v>9.0154012100684966E-4</v>
      </c>
    </row>
    <row r="401" spans="6:20">
      <c r="F401" s="301">
        <f t="shared" si="38"/>
        <v>46113</v>
      </c>
      <c r="G401" s="642">
        <f t="shared" ca="1" si="29"/>
        <v>0</v>
      </c>
      <c r="H401" s="642">
        <f t="shared" ca="1" si="30"/>
        <v>-6.7961354787149375E-6</v>
      </c>
      <c r="I401" s="642">
        <f t="shared" ca="1" si="31"/>
        <v>-8.1752092615534622E-3</v>
      </c>
      <c r="J401" s="642">
        <f t="shared" ca="1" si="32"/>
        <v>2.6664761805910153E-3</v>
      </c>
      <c r="P401" s="301">
        <f t="shared" si="33"/>
        <v>46113</v>
      </c>
      <c r="Q401" s="642">
        <f t="shared" ca="1" si="34"/>
        <v>0</v>
      </c>
      <c r="R401" s="642">
        <f t="shared" ca="1" si="35"/>
        <v>-6.092465030804739E-6</v>
      </c>
      <c r="S401" s="642">
        <f t="shared" ca="1" si="36"/>
        <v>-7.1761944475178252E-3</v>
      </c>
      <c r="T401" s="642">
        <f t="shared" ca="1" si="37"/>
        <v>9.9804154077487439E-4</v>
      </c>
    </row>
    <row r="402" spans="6:20">
      <c r="F402" s="301">
        <f t="shared" si="38"/>
        <v>46143</v>
      </c>
      <c r="G402" s="642">
        <f t="shared" ref="G402:G421" ca="1" si="39">+IF(ISERROR(G163/C163-1),0,G163/C163-1)</f>
        <v>0</v>
      </c>
      <c r="H402" s="642">
        <f t="shared" ref="H402:H421" ca="1" si="40">+IF(ISERROR(H163/D163-1),0,H163/D163-1)</f>
        <v>-6.8573459099940948E-6</v>
      </c>
      <c r="I402" s="642">
        <f t="shared" ref="I402:I421" ca="1" si="41">+IF(ISERROR(I163/E163-1),0,I163/E163-1)</f>
        <v>-8.4686079176142792E-3</v>
      </c>
      <c r="J402" s="642">
        <f t="shared" ref="J402:J421" ca="1" si="42">+IF(ISERROR(J163/F163-1),0,J163/F163-1)</f>
        <v>1.9341901673839423E-3</v>
      </c>
      <c r="P402" s="301">
        <f t="shared" si="33"/>
        <v>46143</v>
      </c>
      <c r="Q402" s="642">
        <f t="shared" ca="1" si="34"/>
        <v>0</v>
      </c>
      <c r="R402" s="642">
        <f t="shared" ca="1" si="35"/>
        <v>-6.1300784378603979E-6</v>
      </c>
      <c r="S402" s="642">
        <f t="shared" ca="1" si="36"/>
        <v>-7.5003301946539036E-3</v>
      </c>
      <c r="T402" s="642">
        <f t="shared" ca="1" si="37"/>
        <v>1.4024551283595699E-3</v>
      </c>
    </row>
    <row r="403" spans="6:20">
      <c r="F403" s="301">
        <f t="shared" si="38"/>
        <v>46174</v>
      </c>
      <c r="G403" s="642">
        <f t="shared" ca="1" si="39"/>
        <v>0</v>
      </c>
      <c r="H403" s="642">
        <f t="shared" ca="1" si="40"/>
        <v>-7.0081275127531484E-6</v>
      </c>
      <c r="I403" s="642">
        <f t="shared" ca="1" si="41"/>
        <v>-7.8632822570918748E-3</v>
      </c>
      <c r="J403" s="642">
        <f t="shared" ca="1" si="42"/>
        <v>1.9740780650734369E-3</v>
      </c>
      <c r="P403" s="301">
        <f t="shared" ref="P403:P419" si="43">+L164</f>
        <v>46174</v>
      </c>
      <c r="Q403" s="642">
        <f t="shared" ref="Q403:Q419" ca="1" si="44">+IF(ISERROR(Q164/M164-1),0,Q164/M164-1)</f>
        <v>0</v>
      </c>
      <c r="R403" s="642">
        <f t="shared" ref="R403:R419" ca="1" si="45">+IF(ISERROR(R164/N164-1),0,R164/N164-1)</f>
        <v>-6.0685560130391281E-6</v>
      </c>
      <c r="S403" s="642">
        <f t="shared" ref="S403:S419" ca="1" si="46">+IF(ISERROR(S164/O164-1),0,S164/O164-1)</f>
        <v>-6.9623868896684371E-3</v>
      </c>
      <c r="T403" s="642">
        <f t="shared" ref="T403:T419" ca="1" si="47">+IF(ISERROR(T164/P164-1),0,T164/P164-1)</f>
        <v>9.9933991865874816E-4</v>
      </c>
    </row>
    <row r="404" spans="6:20">
      <c r="F404" s="301">
        <f t="shared" si="38"/>
        <v>46204</v>
      </c>
      <c r="G404" s="642">
        <f t="shared" ca="1" si="39"/>
        <v>0</v>
      </c>
      <c r="H404" s="642">
        <f t="shared" ca="1" si="40"/>
        <v>-6.9720246927973406E-6</v>
      </c>
      <c r="I404" s="642">
        <f t="shared" ca="1" si="41"/>
        <v>-5.2535049271037471E-3</v>
      </c>
      <c r="J404" s="642">
        <f t="shared" ca="1" si="42"/>
        <v>1.2601550974655762E-3</v>
      </c>
      <c r="P404" s="301">
        <f t="shared" si="43"/>
        <v>46204</v>
      </c>
      <c r="Q404" s="642">
        <f t="shared" ca="1" si="44"/>
        <v>0</v>
      </c>
      <c r="R404" s="642">
        <f t="shared" ca="1" si="45"/>
        <v>-6.4924352171091826E-6</v>
      </c>
      <c r="S404" s="642">
        <f t="shared" ca="1" si="46"/>
        <v>-4.4869548608402754E-3</v>
      </c>
      <c r="T404" s="642">
        <f t="shared" ca="1" si="47"/>
        <v>1.3945585346155642E-3</v>
      </c>
    </row>
    <row r="405" spans="6:20">
      <c r="F405" s="301">
        <f t="shared" si="38"/>
        <v>46235</v>
      </c>
      <c r="G405" s="642">
        <f t="shared" ca="1" si="39"/>
        <v>0</v>
      </c>
      <c r="H405" s="642">
        <f t="shared" ca="1" si="40"/>
        <v>-7.1705447456382743E-6</v>
      </c>
      <c r="I405" s="642">
        <f t="shared" ca="1" si="41"/>
        <v>-4.7334161066787672E-3</v>
      </c>
      <c r="J405" s="642">
        <f t="shared" ca="1" si="42"/>
        <v>1.2628850120717239E-3</v>
      </c>
      <c r="P405" s="301">
        <f t="shared" si="43"/>
        <v>46235</v>
      </c>
      <c r="Q405" s="642">
        <f t="shared" ca="1" si="44"/>
        <v>0</v>
      </c>
      <c r="R405" s="642">
        <f t="shared" ca="1" si="45"/>
        <v>-6.7069568345790032E-6</v>
      </c>
      <c r="S405" s="642">
        <f t="shared" ca="1" si="46"/>
        <v>-4.2087031219028015E-3</v>
      </c>
      <c r="T405" s="642">
        <f t="shared" ca="1" si="47"/>
        <v>1.8529912535798498E-3</v>
      </c>
    </row>
    <row r="406" spans="6:20">
      <c r="F406" s="301">
        <f t="shared" si="38"/>
        <v>46266</v>
      </c>
      <c r="G406" s="642">
        <f t="shared" ca="1" si="39"/>
        <v>0</v>
      </c>
      <c r="H406" s="642">
        <f t="shared" ca="1" si="40"/>
        <v>-6.8170777098863766E-6</v>
      </c>
      <c r="I406" s="642">
        <f t="shared" ca="1" si="41"/>
        <v>-8.0667486918027942E-3</v>
      </c>
      <c r="J406" s="642">
        <f t="shared" ca="1" si="42"/>
        <v>1.3074816396541067E-3</v>
      </c>
      <c r="P406" s="301">
        <f t="shared" si="43"/>
        <v>46266</v>
      </c>
      <c r="Q406" s="642">
        <f t="shared" ca="1" si="44"/>
        <v>0</v>
      </c>
      <c r="R406" s="642">
        <f t="shared" ca="1" si="45"/>
        <v>-6.0998681303825464E-6</v>
      </c>
      <c r="S406" s="642">
        <f t="shared" ca="1" si="46"/>
        <v>-6.9546667668611839E-3</v>
      </c>
      <c r="T406" s="642">
        <f t="shared" ca="1" si="47"/>
        <v>9.7647208670315067E-4</v>
      </c>
    </row>
    <row r="407" spans="6:20">
      <c r="F407" s="301">
        <f t="shared" si="38"/>
        <v>46296</v>
      </c>
      <c r="G407" s="642">
        <f t="shared" ca="1" si="39"/>
        <v>0</v>
      </c>
      <c r="H407" s="642">
        <f t="shared" ca="1" si="40"/>
        <v>-6.8051401735935713E-6</v>
      </c>
      <c r="I407" s="642">
        <f t="shared" ca="1" si="41"/>
        <v>-7.0133828089536943E-3</v>
      </c>
      <c r="J407" s="642">
        <f t="shared" ca="1" si="42"/>
        <v>1.9105961849039677E-3</v>
      </c>
      <c r="P407" s="301">
        <f t="shared" si="43"/>
        <v>46296</v>
      </c>
      <c r="Q407" s="642">
        <f t="shared" ca="1" si="44"/>
        <v>0</v>
      </c>
      <c r="R407" s="642">
        <f t="shared" ca="1" si="45"/>
        <v>-6.2670656831853577E-6</v>
      </c>
      <c r="S407" s="642">
        <f t="shared" ca="1" si="46"/>
        <v>-6.0370206474220645E-3</v>
      </c>
      <c r="T407" s="642">
        <f t="shared" ca="1" si="47"/>
        <v>9.1902043951863632E-4</v>
      </c>
    </row>
    <row r="408" spans="6:20">
      <c r="F408" s="301">
        <f t="shared" si="38"/>
        <v>46327</v>
      </c>
      <c r="G408" s="642">
        <f t="shared" ca="1" si="39"/>
        <v>0</v>
      </c>
      <c r="H408" s="642">
        <f t="shared" ca="1" si="40"/>
        <v>-7.2034973968015947E-6</v>
      </c>
      <c r="I408" s="642">
        <f t="shared" ca="1" si="41"/>
        <v>-5.1571987231445737E-3</v>
      </c>
      <c r="J408" s="642">
        <f t="shared" ca="1" si="42"/>
        <v>1.2764677859584683E-3</v>
      </c>
      <c r="P408" s="301">
        <f t="shared" si="43"/>
        <v>46327</v>
      </c>
      <c r="Q408" s="642">
        <f t="shared" ca="1" si="44"/>
        <v>0</v>
      </c>
      <c r="R408" s="642">
        <f t="shared" ca="1" si="45"/>
        <v>-6.6296548015820633E-6</v>
      </c>
      <c r="S408" s="642">
        <f t="shared" ca="1" si="46"/>
        <v>-4.4630850678499812E-3</v>
      </c>
      <c r="T408" s="642">
        <f t="shared" ca="1" si="47"/>
        <v>9.7063400310259951E-4</v>
      </c>
    </row>
    <row r="409" spans="6:20">
      <c r="F409" s="301">
        <f t="shared" si="38"/>
        <v>46357</v>
      </c>
      <c r="G409" s="642">
        <f t="shared" ca="1" si="39"/>
        <v>0</v>
      </c>
      <c r="H409" s="642">
        <f t="shared" ca="1" si="40"/>
        <v>-6.8504835083471605E-6</v>
      </c>
      <c r="I409" s="642">
        <f t="shared" ca="1" si="41"/>
        <v>-4.7880533766331279E-3</v>
      </c>
      <c r="J409" s="642">
        <f t="shared" ca="1" si="42"/>
        <v>1.9122919882006428E-3</v>
      </c>
      <c r="P409" s="301">
        <f t="shared" si="43"/>
        <v>46357</v>
      </c>
      <c r="Q409" s="642">
        <f t="shared" ca="1" si="44"/>
        <v>0</v>
      </c>
      <c r="R409" s="642">
        <f t="shared" ca="1" si="45"/>
        <v>-6.4607725249743453E-6</v>
      </c>
      <c r="S409" s="642">
        <f t="shared" ca="1" si="46"/>
        <v>-4.283844493926825E-3</v>
      </c>
      <c r="T409" s="642">
        <f t="shared" ca="1" si="47"/>
        <v>9.0162877018151732E-4</v>
      </c>
    </row>
    <row r="410" spans="6:20">
      <c r="F410" s="301">
        <f t="shared" si="38"/>
        <v>46388</v>
      </c>
      <c r="G410" s="642">
        <f t="shared" ca="1" si="39"/>
        <v>0</v>
      </c>
      <c r="H410" s="642">
        <f t="shared" ca="1" si="40"/>
        <v>5.5185403413426926E-5</v>
      </c>
      <c r="I410" s="642">
        <f t="shared" ca="1" si="41"/>
        <v>-5.206971078231315E-3</v>
      </c>
      <c r="J410" s="642">
        <f t="shared" ca="1" si="42"/>
        <v>1.2824818094716584E-3</v>
      </c>
      <c r="P410" s="301">
        <f t="shared" si="43"/>
        <v>46388</v>
      </c>
      <c r="Q410" s="642">
        <f t="shared" ca="1" si="44"/>
        <v>0</v>
      </c>
      <c r="R410" s="642">
        <f t="shared" ca="1" si="45"/>
        <v>5.4562185089146453E-5</v>
      </c>
      <c r="S410" s="642">
        <f t="shared" ca="1" si="46"/>
        <v>-4.5313108941177349E-3</v>
      </c>
      <c r="T410" s="642">
        <f t="shared" ca="1" si="47"/>
        <v>1.3793027957940129E-3</v>
      </c>
    </row>
    <row r="411" spans="6:20">
      <c r="F411" s="301">
        <f t="shared" si="38"/>
        <v>46419</v>
      </c>
      <c r="G411" s="642">
        <f t="shared" ca="1" si="39"/>
        <v>0</v>
      </c>
      <c r="H411" s="642">
        <f t="shared" ca="1" si="40"/>
        <v>5.5113136683937469E-5</v>
      </c>
      <c r="I411" s="642">
        <f t="shared" ca="1" si="41"/>
        <v>-4.8567848819914827E-3</v>
      </c>
      <c r="J411" s="642">
        <f t="shared" ca="1" si="42"/>
        <v>2.0887487893539447E-3</v>
      </c>
      <c r="P411" s="301">
        <f t="shared" si="43"/>
        <v>46419</v>
      </c>
      <c r="Q411" s="642">
        <f t="shared" ca="1" si="44"/>
        <v>0</v>
      </c>
      <c r="R411" s="642">
        <f t="shared" ca="1" si="45"/>
        <v>5.4317449411867003E-5</v>
      </c>
      <c r="S411" s="642">
        <f t="shared" ca="1" si="46"/>
        <v>-4.287790087500909E-3</v>
      </c>
      <c r="T411" s="642">
        <f t="shared" ca="1" si="47"/>
        <v>1.5292777593636231E-3</v>
      </c>
    </row>
    <row r="412" spans="6:20">
      <c r="F412" s="301">
        <f t="shared" si="38"/>
        <v>46447</v>
      </c>
      <c r="G412" s="642">
        <f t="shared" ca="1" si="39"/>
        <v>0</v>
      </c>
      <c r="H412" s="642">
        <f t="shared" ca="1" si="40"/>
        <v>5.5172745606624218E-5</v>
      </c>
      <c r="I412" s="642">
        <f t="shared" ca="1" si="41"/>
        <v>-7.1143399287566522E-3</v>
      </c>
      <c r="J412" s="642">
        <f t="shared" ca="1" si="42"/>
        <v>2.5369032123396806E-3</v>
      </c>
      <c r="P412" s="301">
        <f t="shared" si="43"/>
        <v>46447</v>
      </c>
      <c r="Q412" s="642">
        <f t="shared" ca="1" si="44"/>
        <v>0</v>
      </c>
      <c r="R412" s="642">
        <f t="shared" ca="1" si="45"/>
        <v>5.4352996519568819E-5</v>
      </c>
      <c r="S412" s="642">
        <f t="shared" ca="1" si="46"/>
        <v>-6.1762667499066781E-3</v>
      </c>
      <c r="T412" s="642">
        <f t="shared" ca="1" si="47"/>
        <v>9.6081473139908447E-4</v>
      </c>
    </row>
    <row r="413" spans="6:20">
      <c r="F413" s="301">
        <f t="shared" si="38"/>
        <v>46478</v>
      </c>
      <c r="G413" s="642">
        <f t="shared" ca="1" si="39"/>
        <v>0</v>
      </c>
      <c r="H413" s="642">
        <f t="shared" ca="1" si="40"/>
        <v>5.5336604539046874E-5</v>
      </c>
      <c r="I413" s="642">
        <f t="shared" ca="1" si="41"/>
        <v>-8.0962317503151526E-3</v>
      </c>
      <c r="J413" s="642">
        <f t="shared" ca="1" si="42"/>
        <v>1.3540116092576326E-3</v>
      </c>
      <c r="P413" s="301">
        <f t="shared" si="43"/>
        <v>46478</v>
      </c>
      <c r="Q413" s="642">
        <f t="shared" ca="1" si="44"/>
        <v>0</v>
      </c>
      <c r="R413" s="642">
        <f t="shared" ca="1" si="45"/>
        <v>5.4357988984454764E-5</v>
      </c>
      <c r="S413" s="642">
        <f t="shared" ca="1" si="46"/>
        <v>-7.1247988968052844E-3</v>
      </c>
      <c r="T413" s="642">
        <f t="shared" ca="1" si="47"/>
        <v>9.8809628163931684E-4</v>
      </c>
    </row>
    <row r="414" spans="6:20">
      <c r="F414" s="301">
        <f t="shared" si="38"/>
        <v>46508</v>
      </c>
      <c r="G414" s="642">
        <f t="shared" ca="1" si="39"/>
        <v>0</v>
      </c>
      <c r="H414" s="642">
        <f t="shared" ca="1" si="40"/>
        <v>5.5340566657680057E-5</v>
      </c>
      <c r="I414" s="642">
        <f t="shared" ca="1" si="41"/>
        <v>-9.2616852888708356E-3</v>
      </c>
      <c r="J414" s="642">
        <f t="shared" ca="1" si="42"/>
        <v>1.3249408713591482E-3</v>
      </c>
      <c r="P414" s="301">
        <f t="shared" si="43"/>
        <v>46508</v>
      </c>
      <c r="Q414" s="642">
        <f t="shared" ca="1" si="44"/>
        <v>0</v>
      </c>
      <c r="R414" s="642">
        <f t="shared" ca="1" si="45"/>
        <v>5.4411991335046039E-5</v>
      </c>
      <c r="S414" s="642">
        <f t="shared" ca="1" si="46"/>
        <v>-7.8621132056958531E-3</v>
      </c>
      <c r="T414" s="642">
        <f t="shared" ca="1" si="47"/>
        <v>9.4355267153245492E-4</v>
      </c>
    </row>
    <row r="415" spans="6:20">
      <c r="F415" s="301">
        <f t="shared" si="38"/>
        <v>46539</v>
      </c>
      <c r="G415" s="642">
        <f t="shared" ca="1" si="39"/>
        <v>0</v>
      </c>
      <c r="H415" s="642">
        <f t="shared" ca="1" si="40"/>
        <v>5.5209472239026169E-5</v>
      </c>
      <c r="I415" s="642">
        <f t="shared" ca="1" si="41"/>
        <v>-8.1864461825350565E-3</v>
      </c>
      <c r="J415" s="642">
        <f t="shared" ca="1" si="42"/>
        <v>1.9872498871007505E-3</v>
      </c>
      <c r="P415" s="301">
        <f t="shared" si="43"/>
        <v>46539</v>
      </c>
      <c r="Q415" s="642">
        <f t="shared" ca="1" si="44"/>
        <v>0</v>
      </c>
      <c r="R415" s="642">
        <f t="shared" ca="1" si="45"/>
        <v>5.4349883723991965E-5</v>
      </c>
      <c r="S415" s="642">
        <f t="shared" ca="1" si="46"/>
        <v>-7.6200025609806099E-3</v>
      </c>
      <c r="T415" s="642">
        <f t="shared" ca="1" si="47"/>
        <v>1.4896408790079363E-3</v>
      </c>
    </row>
    <row r="416" spans="6:20">
      <c r="F416" s="301">
        <f t="shared" si="38"/>
        <v>46569</v>
      </c>
      <c r="G416" s="642">
        <f t="shared" ca="1" si="39"/>
        <v>0</v>
      </c>
      <c r="H416" s="642">
        <f t="shared" ca="1" si="40"/>
        <v>5.5083360019247962E-5</v>
      </c>
      <c r="I416" s="642">
        <f t="shared" ca="1" si="41"/>
        <v>-5.6520849003640627E-3</v>
      </c>
      <c r="J416" s="642">
        <f t="shared" ca="1" si="42"/>
        <v>1.8980397665895321E-3</v>
      </c>
      <c r="P416" s="301">
        <f t="shared" si="43"/>
        <v>46569</v>
      </c>
      <c r="Q416" s="642">
        <f t="shared" ca="1" si="44"/>
        <v>0</v>
      </c>
      <c r="R416" s="642">
        <f t="shared" ca="1" si="45"/>
        <v>5.4324262900307119E-5</v>
      </c>
      <c r="S416" s="642">
        <f t="shared" ca="1" si="46"/>
        <v>-4.5093008350468589E-3</v>
      </c>
      <c r="T416" s="642">
        <f t="shared" ca="1" si="47"/>
        <v>1.3278267074647854E-3</v>
      </c>
    </row>
    <row r="417" spans="6:20">
      <c r="F417" s="301">
        <f t="shared" si="38"/>
        <v>46600</v>
      </c>
      <c r="G417" s="642">
        <f t="shared" ca="1" si="39"/>
        <v>0</v>
      </c>
      <c r="H417" s="642">
        <f t="shared" ca="1" si="40"/>
        <v>5.5002117006708318E-5</v>
      </c>
      <c r="I417" s="642">
        <f t="shared" ca="1" si="41"/>
        <v>-7.0194629631773475E-3</v>
      </c>
      <c r="J417" s="642">
        <f t="shared" ca="1" si="42"/>
        <v>1.2617892769521966E-3</v>
      </c>
      <c r="P417" s="301">
        <f t="shared" si="43"/>
        <v>46600</v>
      </c>
      <c r="Q417" s="642">
        <f t="shared" ca="1" si="44"/>
        <v>0</v>
      </c>
      <c r="R417" s="642">
        <f t="shared" ca="1" si="45"/>
        <v>5.4105341338539503E-5</v>
      </c>
      <c r="S417" s="642">
        <f t="shared" ca="1" si="46"/>
        <v>-5.9776571116509913E-3</v>
      </c>
      <c r="T417" s="642">
        <f t="shared" ca="1" si="47"/>
        <v>9.0655054591759487E-4</v>
      </c>
    </row>
    <row r="418" spans="6:20">
      <c r="F418" s="301">
        <f t="shared" si="38"/>
        <v>46631</v>
      </c>
      <c r="G418" s="642">
        <f t="shared" ca="1" si="39"/>
        <v>0</v>
      </c>
      <c r="H418" s="642">
        <f t="shared" ca="1" si="40"/>
        <v>5.5574591275364682E-5</v>
      </c>
      <c r="I418" s="642">
        <f t="shared" ca="1" si="41"/>
        <v>-8.8667919452417587E-3</v>
      </c>
      <c r="J418" s="642">
        <f t="shared" ca="1" si="42"/>
        <v>1.3308587905809244E-3</v>
      </c>
      <c r="P418" s="301">
        <f t="shared" si="43"/>
        <v>46631</v>
      </c>
      <c r="Q418" s="642">
        <f t="shared" ca="1" si="44"/>
        <v>0</v>
      </c>
      <c r="R418" s="642">
        <f t="shared" ca="1" si="45"/>
        <v>5.4620296088048192E-5</v>
      </c>
      <c r="S418" s="642">
        <f t="shared" ca="1" si="46"/>
        <v>-7.8217468544983237E-3</v>
      </c>
      <c r="T418" s="642">
        <f t="shared" ca="1" si="47"/>
        <v>1.2091225114057025E-3</v>
      </c>
    </row>
    <row r="419" spans="6:20">
      <c r="F419" s="301">
        <f t="shared" si="38"/>
        <v>46661</v>
      </c>
      <c r="G419" s="642">
        <f t="shared" ca="1" si="39"/>
        <v>0</v>
      </c>
      <c r="H419" s="642">
        <f t="shared" ca="1" si="40"/>
        <v>5.5248852798062131E-5</v>
      </c>
      <c r="I419" s="642">
        <f t="shared" ca="1" si="41"/>
        <v>-8.6092664881166625E-3</v>
      </c>
      <c r="J419" s="642">
        <f t="shared" ca="1" si="42"/>
        <v>1.3231885598858906E-3</v>
      </c>
      <c r="P419" s="301">
        <f t="shared" si="43"/>
        <v>46661</v>
      </c>
      <c r="Q419" s="642">
        <f t="shared" ca="1" si="44"/>
        <v>0</v>
      </c>
      <c r="R419" s="642">
        <f t="shared" ca="1" si="45"/>
        <v>-1</v>
      </c>
      <c r="S419" s="642">
        <f t="shared" ca="1" si="46"/>
        <v>-1</v>
      </c>
      <c r="T419" s="642">
        <f t="shared" ca="1" si="47"/>
        <v>-1</v>
      </c>
    </row>
    <row r="420" spans="6:20">
      <c r="F420" s="301">
        <f t="shared" si="38"/>
        <v>46692</v>
      </c>
      <c r="G420" s="642">
        <f t="shared" ca="1" si="39"/>
        <v>0</v>
      </c>
      <c r="H420" s="642">
        <f t="shared" ca="1" si="40"/>
        <v>5.5033887161659578E-5</v>
      </c>
      <c r="I420" s="642">
        <f t="shared" ca="1" si="41"/>
        <v>-6.4791759568150198E-3</v>
      </c>
      <c r="J420" s="642">
        <f t="shared" ca="1" si="42"/>
        <v>1.3019725704861429E-3</v>
      </c>
      <c r="P420" s="301">
        <f t="shared" ref="P420:P421" si="48">+L181</f>
        <v>46692</v>
      </c>
      <c r="Q420" s="642">
        <f t="shared" ref="Q420:Q421" ca="1" si="49">+IF(ISERROR(Q181/M181-1),0,Q181/M181-1)</f>
        <v>0</v>
      </c>
      <c r="R420" s="642">
        <f t="shared" ref="R420:R421" ca="1" si="50">+IF(ISERROR(R181/N181-1),0,R181/N181-1)</f>
        <v>5.4843900858969619E-5</v>
      </c>
      <c r="S420" s="642">
        <f t="shared" ref="S420:S421" ca="1" si="51">+IF(ISERROR(S181/O181-1),0,S181/O181-1)</f>
        <v>-6.271463273315403E-3</v>
      </c>
      <c r="T420" s="642">
        <f t="shared" ref="T420:T421" ca="1" si="52">+IF(ISERROR(T181/P181-1),0,T181/P181-1)</f>
        <v>3.1624540118762035E-3</v>
      </c>
    </row>
    <row r="421" spans="6:20">
      <c r="F421" s="302">
        <f t="shared" si="38"/>
        <v>46722</v>
      </c>
      <c r="G421" s="312">
        <f t="shared" ca="1" si="39"/>
        <v>0</v>
      </c>
      <c r="H421" s="313">
        <f t="shared" ca="1" si="40"/>
        <v>5.5105286288048561E-5</v>
      </c>
      <c r="I421" s="313">
        <f t="shared" ca="1" si="41"/>
        <v>-4.6565001539167206E-3</v>
      </c>
      <c r="J421" s="314">
        <f t="shared" ca="1" si="42"/>
        <v>1.2777180438656721E-3</v>
      </c>
      <c r="P421" s="302">
        <f t="shared" si="48"/>
        <v>46722</v>
      </c>
      <c r="Q421" s="312">
        <f t="shared" ca="1" si="49"/>
        <v>0</v>
      </c>
      <c r="R421" s="313">
        <f t="shared" ca="1" si="50"/>
        <v>5.4492725746202453E-5</v>
      </c>
      <c r="S421" s="313">
        <f t="shared" ca="1" si="51"/>
        <v>-4.1026792590834749E-3</v>
      </c>
      <c r="T421" s="314">
        <f t="shared" ca="1" si="52"/>
        <v>9.0447847949226556E-4</v>
      </c>
    </row>
    <row r="450676" spans="7:20">
      <c r="G450676" s="461" t="s">
        <v>306</v>
      </c>
      <c r="H450676" s="45" t="str">
        <f>+G450676</f>
        <v>d194</v>
      </c>
      <c r="I450676" s="45" t="str">
        <f>+H450676</f>
        <v>d194</v>
      </c>
      <c r="J450676" s="45" t="str">
        <f>+I450676</f>
        <v>d194</v>
      </c>
      <c r="Q450676" s="461" t="s">
        <v>308</v>
      </c>
      <c r="R450676" s="45" t="str">
        <f>+Q450676</f>
        <v>d226</v>
      </c>
      <c r="S450676" s="45" t="str">
        <f t="shared" ref="S450676:T450677" si="53">+R450676</f>
        <v>d226</v>
      </c>
      <c r="T450676" s="45" t="str">
        <f t="shared" si="53"/>
        <v>d226</v>
      </c>
    </row>
    <row r="450677" spans="7:20">
      <c r="G450677" s="461" t="s">
        <v>307</v>
      </c>
      <c r="H450677" s="45" t="str">
        <f>+G450677</f>
        <v>aaa224</v>
      </c>
      <c r="I450677" s="45" t="str">
        <f t="shared" ref="I450677:J450677" si="54">+H450677</f>
        <v>aaa224</v>
      </c>
      <c r="J450677" s="45" t="str">
        <f t="shared" si="54"/>
        <v>aaa224</v>
      </c>
      <c r="Q450677" s="461" t="s">
        <v>309</v>
      </c>
      <c r="R450677" s="45" t="str">
        <f>+Q450677</f>
        <v>aaa256</v>
      </c>
      <c r="S450677" s="45" t="str">
        <f t="shared" si="53"/>
        <v>aaa256</v>
      </c>
      <c r="T450677" s="45" t="str">
        <f t="shared" si="53"/>
        <v>aaa256</v>
      </c>
    </row>
    <row r="450678" spans="7:20">
      <c r="G450678" s="45">
        <v>2</v>
      </c>
      <c r="H450678" s="45">
        <v>11</v>
      </c>
      <c r="I450678" s="45">
        <v>23</v>
      </c>
      <c r="J450678" s="45">
        <v>20</v>
      </c>
      <c r="Q450678" s="45">
        <v>2</v>
      </c>
      <c r="R450678" s="45">
        <v>11</v>
      </c>
      <c r="S450678" s="45">
        <v>23</v>
      </c>
      <c r="T450678" s="45">
        <v>20</v>
      </c>
    </row>
  </sheetData>
  <mergeCells count="6">
    <mergeCell ref="C1:F1"/>
    <mergeCell ref="G1:J1"/>
    <mergeCell ref="M1:P1"/>
    <mergeCell ref="Q1:T1"/>
    <mergeCell ref="G240:J240"/>
    <mergeCell ref="Q240:T240"/>
  </mergeCells>
  <conditionalFormatting sqref="G3:J182 Q3:T182">
    <cfRule type="expression" dxfId="5" priority="7">
      <formula>AND(G242&lt;0.05,G242&gt;-0.05)</formula>
    </cfRule>
    <cfRule type="expression" dxfId="4" priority="8">
      <formula>OR(G242&lt;-0.05,G242&gt;0.05)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T482023"/>
  <sheetViews>
    <sheetView showGridLines="0" topLeftCell="H160" zoomScale="80" zoomScaleNormal="80" workbookViewId="0">
      <selection activeCell="R125" sqref="R125"/>
    </sheetView>
  </sheetViews>
  <sheetFormatPr defaultColWidth="9.140625" defaultRowHeight="15"/>
  <cols>
    <col min="1" max="1" width="9.140625" style="41"/>
    <col min="2" max="2" width="15" style="41" bestFit="1" customWidth="1"/>
    <col min="3" max="3" width="20.85546875" style="41" bestFit="1" customWidth="1"/>
    <col min="4" max="4" width="12.28515625" style="41" bestFit="1" customWidth="1"/>
    <col min="5" max="6" width="18" style="41" bestFit="1" customWidth="1"/>
    <col min="7" max="7" width="20.85546875" style="41" bestFit="1" customWidth="1"/>
    <col min="8" max="8" width="12.28515625" style="41" bestFit="1" customWidth="1"/>
    <col min="9" max="10" width="18" style="41" bestFit="1" customWidth="1"/>
    <col min="11" max="11" width="9.140625" style="41"/>
    <col min="12" max="12" width="15" style="41" bestFit="1" customWidth="1"/>
    <col min="13" max="13" width="20.85546875" style="41" bestFit="1" customWidth="1"/>
    <col min="14" max="14" width="12.28515625" style="41" bestFit="1" customWidth="1"/>
    <col min="15" max="16" width="18" style="41" bestFit="1" customWidth="1"/>
    <col min="17" max="17" width="20.85546875" style="41" bestFit="1" customWidth="1"/>
    <col min="18" max="18" width="12.28515625" style="41" bestFit="1" customWidth="1"/>
    <col min="19" max="20" width="18" style="41" bestFit="1" customWidth="1"/>
    <col min="21" max="16384" width="9.140625" style="41"/>
  </cols>
  <sheetData>
    <row r="1" spans="2:20">
      <c r="C1" s="896" t="s">
        <v>213</v>
      </c>
      <c r="D1" s="897"/>
      <c r="E1" s="897"/>
      <c r="F1" s="898"/>
      <c r="G1" s="890" t="s">
        <v>214</v>
      </c>
      <c r="H1" s="891"/>
      <c r="I1" s="891"/>
      <c r="J1" s="892"/>
      <c r="M1" s="896" t="s">
        <v>215</v>
      </c>
      <c r="N1" s="897"/>
      <c r="O1" s="897"/>
      <c r="P1" s="898"/>
      <c r="Q1" s="890" t="s">
        <v>216</v>
      </c>
      <c r="R1" s="891"/>
      <c r="S1" s="891"/>
      <c r="T1" s="892"/>
    </row>
    <row r="2" spans="2:20" ht="30">
      <c r="B2" s="293" t="s">
        <v>199</v>
      </c>
      <c r="C2" s="304" t="s">
        <v>34</v>
      </c>
      <c r="D2" s="305" t="s">
        <v>39</v>
      </c>
      <c r="E2" s="306" t="s">
        <v>48</v>
      </c>
      <c r="F2" s="307" t="s">
        <v>45</v>
      </c>
      <c r="G2" s="304" t="s">
        <v>34</v>
      </c>
      <c r="H2" s="305" t="s">
        <v>39</v>
      </c>
      <c r="I2" s="306" t="s">
        <v>48</v>
      </c>
      <c r="J2" s="307" t="s">
        <v>45</v>
      </c>
      <c r="L2" s="293" t="s">
        <v>199</v>
      </c>
      <c r="M2" s="304" t="s">
        <v>34</v>
      </c>
      <c r="N2" s="305" t="s">
        <v>39</v>
      </c>
      <c r="O2" s="306" t="s">
        <v>48</v>
      </c>
      <c r="P2" s="307" t="s">
        <v>45</v>
      </c>
      <c r="Q2" s="304" t="s">
        <v>34</v>
      </c>
      <c r="R2" s="305" t="s">
        <v>39</v>
      </c>
      <c r="S2" s="306" t="s">
        <v>48</v>
      </c>
      <c r="T2" s="307" t="s">
        <v>45</v>
      </c>
    </row>
    <row r="3" spans="2:20">
      <c r="B3" s="300">
        <v>41275</v>
      </c>
      <c r="C3" s="294">
        <v>153</v>
      </c>
      <c r="D3" s="296">
        <v>3.9470000000000001</v>
      </c>
      <c r="E3" s="298">
        <v>7.0000000000000007E-2</v>
      </c>
      <c r="F3" s="295">
        <v>0.46</v>
      </c>
      <c r="G3" s="294">
        <f ca="1">+IF(ISERROR(HLOOKUP($B3,INDIRECT("'Monthly Resource Report'!"&amp;'HMPL Validation'!G$482021&amp;":"&amp;'HMPL Validation'!G$482022),'HMPL Validation'!G$482023,FALSE)),0,HLOOKUP($B3,INDIRECT("'Monthly Resource Report'!"&amp;'HMPL Validation'!G$482021&amp;":"&amp;'HMPL Validation'!G$482022),'HMPL Validation'!G$482023,FALSE))</f>
        <v>153</v>
      </c>
      <c r="H3" s="296">
        <f ca="1">+IF(ISERROR(HLOOKUP($B3,INDIRECT("'Monthly Resource Report'!"&amp;'HMPL Validation'!H$482021&amp;":"&amp;'HMPL Validation'!H$482022),'HMPL Validation'!H$482023,FALSE)),0,HLOOKUP($B3,INDIRECT("'Monthly Resource Report'!"&amp;'HMPL Validation'!H$482021&amp;":"&amp;'HMPL Validation'!H$482022),'HMPL Validation'!H$482023,FALSE))</f>
        <v>3.9469973367488005</v>
      </c>
      <c r="I3" s="315">
        <f ca="1">+IF(ISERROR(HLOOKUP($B3,INDIRECT("'Monthly Resource Report'!"&amp;'HMPL Validation'!I$482021&amp;":"&amp;'HMPL Validation'!I$482022),'HMPL Validation'!I$482023,FALSE)),0,HLOOKUP($B3,INDIRECT("'Monthly Resource Report'!"&amp;'HMPL Validation'!I$482021&amp;":"&amp;'HMPL Validation'!I$482022),'HMPL Validation'!I$482023,FALSE))</f>
        <v>6.9770629851687596E-2</v>
      </c>
      <c r="J3" s="316">
        <f ca="1">+IF(ISERROR(HLOOKUP($B3,INDIRECT("'Monthly Resource Report'!"&amp;'HMPL Validation'!J$482021&amp;":"&amp;'HMPL Validation'!J$482022),'HMPL Validation'!J$482023,FALSE)),0,HLOOKUP($B3,INDIRECT("'Monthly Resource Report'!"&amp;'HMPL Validation'!J$482021&amp;":"&amp;'HMPL Validation'!J$482022),'HMPL Validation'!J$482023,FALSE))</f>
        <v>0.46143544281583976</v>
      </c>
      <c r="L3" s="300">
        <v>41275</v>
      </c>
      <c r="M3" s="294">
        <v>152</v>
      </c>
      <c r="N3" s="296">
        <v>3.9470000000000001</v>
      </c>
      <c r="O3" s="298">
        <v>7.0000000000000007E-2</v>
      </c>
      <c r="P3" s="295">
        <v>0.46</v>
      </c>
      <c r="Q3" s="294">
        <f ca="1">+IF(ISERROR(HLOOKUP($B3,INDIRECT("'Monthly Resource Report'!"&amp;'HMPL Validation'!Q$482021&amp;":"&amp;'HMPL Validation'!Q$482022),'HMPL Validation'!Q$482023,FALSE)),0,HLOOKUP($B3,INDIRECT("'Monthly Resource Report'!"&amp;'HMPL Validation'!Q$482021&amp;":"&amp;'HMPL Validation'!Q$482022),'HMPL Validation'!Q$482023,FALSE))</f>
        <v>152</v>
      </c>
      <c r="R3" s="296">
        <f ca="1">+IF(ISERROR(HLOOKUP($B3,INDIRECT("'Monthly Resource Report'!"&amp;'HMPL Validation'!R$482021&amp;":"&amp;'HMPL Validation'!R$482022),'HMPL Validation'!R$482023,FALSE)),0,HLOOKUP($B3,INDIRECT("'Monthly Resource Report'!"&amp;'HMPL Validation'!R$482021&amp;":"&amp;'HMPL Validation'!R$482022),'HMPL Validation'!R$482023,FALSE))</f>
        <v>3.9470034353399153</v>
      </c>
      <c r="S3" s="315">
        <f ca="1">+IF(ISERROR(HLOOKUP($B3,INDIRECT("'Monthly Resource Report'!"&amp;'HMPL Validation'!S$482021&amp;":"&amp;'HMPL Validation'!S$482022),'HMPL Validation'!S$482023,FALSE)),0,HLOOKUP($B3,INDIRECT("'Monthly Resource Report'!"&amp;'HMPL Validation'!S$482021&amp;":"&amp;'HMPL Validation'!S$482022),'HMPL Validation'!S$482023,FALSE))</f>
        <v>6.9748912754963741E-2</v>
      </c>
      <c r="T3" s="316">
        <f ca="1">+IF(ISERROR(HLOOKUP($B3,INDIRECT("'Monthly Resource Report'!"&amp;'HMPL Validation'!T$482021&amp;":"&amp;'HMPL Validation'!T$482022),'HMPL Validation'!T$482023,FALSE)),0,HLOOKUP($B3,INDIRECT("'Monthly Resource Report'!"&amp;'HMPL Validation'!T$482021&amp;":"&amp;'HMPL Validation'!T$482022),'HMPL Validation'!T$482023,FALSE))</f>
        <v>0.46203952103564577</v>
      </c>
    </row>
    <row r="4" spans="2:20">
      <c r="B4" s="301">
        <v>41306</v>
      </c>
      <c r="C4" s="294">
        <v>153</v>
      </c>
      <c r="D4" s="297">
        <v>3.9470000000000001</v>
      </c>
      <c r="E4" s="299">
        <v>7.0000000000000007E-2</v>
      </c>
      <c r="F4" s="295">
        <v>0.46</v>
      </c>
      <c r="G4" s="294">
        <f ca="1">+IF(ISERROR(HLOOKUP($B4,INDIRECT("'Monthly Resource Report'!"&amp;'HMPL Validation'!G$482021&amp;":"&amp;'HMPL Validation'!G$482022),'HMPL Validation'!G$482023,FALSE)),0,HLOOKUP($B4,INDIRECT("'Monthly Resource Report'!"&amp;'HMPL Validation'!G$482021&amp;":"&amp;'HMPL Validation'!G$482022),'HMPL Validation'!G$482023,FALSE))</f>
        <v>153</v>
      </c>
      <c r="H4" s="297">
        <f ca="1">+IF(ISERROR(HLOOKUP($B4,INDIRECT("'Monthly Resource Report'!"&amp;'HMPL Validation'!H$482021&amp;":"&amp;'HMPL Validation'!H$482022),'HMPL Validation'!H$482023,FALSE)),0,HLOOKUP($B4,INDIRECT("'Monthly Resource Report'!"&amp;'HMPL Validation'!H$482021&amp;":"&amp;'HMPL Validation'!H$482022),'HMPL Validation'!H$482023,FALSE))</f>
        <v>3.9469978693020829</v>
      </c>
      <c r="I4" s="317">
        <f ca="1">+IF(ISERROR(HLOOKUP($B4,INDIRECT("'Monthly Resource Report'!"&amp;'HMPL Validation'!I$482021&amp;":"&amp;'HMPL Validation'!I$482022),'HMPL Validation'!I$482023,FALSE)),0,HLOOKUP($B4,INDIRECT("'Monthly Resource Report'!"&amp;'HMPL Validation'!I$482021&amp;":"&amp;'HMPL Validation'!I$482022),'HMPL Validation'!I$482023,FALSE))</f>
        <v>6.9740994701901052E-2</v>
      </c>
      <c r="J4" s="318">
        <f ca="1">+IF(ISERROR(HLOOKUP($B4,INDIRECT("'Monthly Resource Report'!"&amp;'HMPL Validation'!J$482021&amp;":"&amp;'HMPL Validation'!J$482022),'HMPL Validation'!J$482023,FALSE)),0,HLOOKUP($B4,INDIRECT("'Monthly Resource Report'!"&amp;'HMPL Validation'!J$482021&amp;":"&amp;'HMPL Validation'!J$482022),'HMPL Validation'!J$482023,FALSE))</f>
        <v>0.46095974399220541</v>
      </c>
      <c r="L4" s="301">
        <v>41306</v>
      </c>
      <c r="M4" s="294">
        <v>152</v>
      </c>
      <c r="N4" s="297">
        <v>3.9470000000000001</v>
      </c>
      <c r="O4" s="299">
        <v>7.0000000000000007E-2</v>
      </c>
      <c r="P4" s="295">
        <v>0.46</v>
      </c>
      <c r="Q4" s="294">
        <f ca="1">+IF(ISERROR(HLOOKUP($B4,INDIRECT("'Monthly Resource Report'!"&amp;'HMPL Validation'!Q$482021&amp;":"&amp;'HMPL Validation'!Q$482022),'HMPL Validation'!Q$482023,FALSE)),0,HLOOKUP($B4,INDIRECT("'Monthly Resource Report'!"&amp;'HMPL Validation'!Q$482021&amp;":"&amp;'HMPL Validation'!Q$482022),'HMPL Validation'!Q$482023,FALSE))</f>
        <v>152</v>
      </c>
      <c r="R4" s="297">
        <f ca="1">+IF(ISERROR(HLOOKUP($B4,INDIRECT("'Monthly Resource Report'!"&amp;'HMPL Validation'!R$482021&amp;":"&amp;'HMPL Validation'!R$482022),'HMPL Validation'!R$482023,FALSE)),0,HLOOKUP($B4,INDIRECT("'Monthly Resource Report'!"&amp;'HMPL Validation'!R$482021&amp;":"&amp;'HMPL Validation'!R$482022),'HMPL Validation'!R$482023,FALSE))</f>
        <v>3.9470028705331055</v>
      </c>
      <c r="S4" s="317">
        <f ca="1">+IF(ISERROR(HLOOKUP($B4,INDIRECT("'Monthly Resource Report'!"&amp;'HMPL Validation'!S$482021&amp;":"&amp;'HMPL Validation'!S$482022),'HMPL Validation'!S$482023,FALSE)),0,HLOOKUP($B4,INDIRECT("'Monthly Resource Report'!"&amp;'HMPL Validation'!S$482021&amp;":"&amp;'HMPL Validation'!S$482022),'HMPL Validation'!S$482023,FALSE))</f>
        <v>6.9720013610014633E-2</v>
      </c>
      <c r="T4" s="318">
        <f ca="1">+IF(ISERROR(HLOOKUP($B4,INDIRECT("'Monthly Resource Report'!"&amp;'HMPL Validation'!T$482021&amp;":"&amp;'HMPL Validation'!T$482022),'HMPL Validation'!T$482023,FALSE)),0,HLOOKUP($B4,INDIRECT("'Monthly Resource Report'!"&amp;'HMPL Validation'!T$482021&amp;":"&amp;'HMPL Validation'!T$482022),'HMPL Validation'!T$482023,FALSE))</f>
        <v>0.46188465303856102</v>
      </c>
    </row>
    <row r="5" spans="2:20">
      <c r="B5" s="301">
        <v>41334</v>
      </c>
      <c r="C5" s="294">
        <v>153</v>
      </c>
      <c r="D5" s="297">
        <v>3.9470000000000001</v>
      </c>
      <c r="E5" s="299">
        <v>7.0000000000000007E-2</v>
      </c>
      <c r="F5" s="295">
        <v>0.46</v>
      </c>
      <c r="G5" s="294">
        <f ca="1">+IF(ISERROR(HLOOKUP($B5,INDIRECT("'Monthly Resource Report'!"&amp;'HMPL Validation'!G$482021&amp;":"&amp;'HMPL Validation'!G$482022),'HMPL Validation'!G$482023,FALSE)),0,HLOOKUP($B5,INDIRECT("'Monthly Resource Report'!"&amp;'HMPL Validation'!G$482021&amp;":"&amp;'HMPL Validation'!G$482022),'HMPL Validation'!G$482023,FALSE))</f>
        <v>153</v>
      </c>
      <c r="H5" s="297">
        <f ca="1">+IF(ISERROR(HLOOKUP($B5,INDIRECT("'Monthly Resource Report'!"&amp;'HMPL Validation'!H$482021&amp;":"&amp;'HMPL Validation'!H$482022),'HMPL Validation'!H$482023,FALSE)),0,HLOOKUP($B5,INDIRECT("'Monthly Resource Report'!"&amp;'HMPL Validation'!H$482021&amp;":"&amp;'HMPL Validation'!H$482022),'HMPL Validation'!H$482023,FALSE))</f>
        <v>3.9469978875779277</v>
      </c>
      <c r="I5" s="317">
        <f ca="1">+IF(ISERROR(HLOOKUP($B5,INDIRECT("'Monthly Resource Report'!"&amp;'HMPL Validation'!I$482021&amp;":"&amp;'HMPL Validation'!I$482022),'HMPL Validation'!I$482023,FALSE)),0,HLOOKUP($B5,INDIRECT("'Monthly Resource Report'!"&amp;'HMPL Validation'!I$482021&amp;":"&amp;'HMPL Validation'!I$482022),'HMPL Validation'!I$482023,FALSE))</f>
        <v>6.9720486047586891E-2</v>
      </c>
      <c r="J5" s="318">
        <f ca="1">+IF(ISERROR(HLOOKUP($B5,INDIRECT("'Monthly Resource Report'!"&amp;'HMPL Validation'!J$482021&amp;":"&amp;'HMPL Validation'!J$482022),'HMPL Validation'!J$482023,FALSE)),0,HLOOKUP($B5,INDIRECT("'Monthly Resource Report'!"&amp;'HMPL Validation'!J$482021&amp;":"&amp;'HMPL Validation'!J$482022),'HMPL Validation'!J$482023,FALSE))</f>
        <v>0.46116642107048889</v>
      </c>
      <c r="L5" s="301">
        <v>41334</v>
      </c>
      <c r="M5" s="294">
        <v>152</v>
      </c>
      <c r="N5" s="297">
        <v>3.9470000000000001</v>
      </c>
      <c r="O5" s="299">
        <v>7.0000000000000007E-2</v>
      </c>
      <c r="P5" s="295">
        <v>0.46</v>
      </c>
      <c r="Q5" s="294">
        <f ca="1">+IF(ISERROR(HLOOKUP($B5,INDIRECT("'Monthly Resource Report'!"&amp;'HMPL Validation'!Q$482021&amp;":"&amp;'HMPL Validation'!Q$482022),'HMPL Validation'!Q$482023,FALSE)),0,HLOOKUP($B5,INDIRECT("'Monthly Resource Report'!"&amp;'HMPL Validation'!Q$482021&amp;":"&amp;'HMPL Validation'!Q$482022),'HMPL Validation'!Q$482023,FALSE))</f>
        <v>152</v>
      </c>
      <c r="R5" s="297">
        <f ca="1">+IF(ISERROR(HLOOKUP($B5,INDIRECT("'Monthly Resource Report'!"&amp;'HMPL Validation'!R$482021&amp;":"&amp;'HMPL Validation'!R$482022),'HMPL Validation'!R$482023,FALSE)),0,HLOOKUP($B5,INDIRECT("'Monthly Resource Report'!"&amp;'HMPL Validation'!R$482021&amp;":"&amp;'HMPL Validation'!R$482022),'HMPL Validation'!R$482023,FALSE))</f>
        <v>3.9470035191984842</v>
      </c>
      <c r="S5" s="317">
        <f ca="1">+IF(ISERROR(HLOOKUP($B5,INDIRECT("'Monthly Resource Report'!"&amp;'HMPL Validation'!S$482021&amp;":"&amp;'HMPL Validation'!S$482022),'HMPL Validation'!S$482023,FALSE)),0,HLOOKUP($B5,INDIRECT("'Monthly Resource Report'!"&amp;'HMPL Validation'!S$482021&amp;":"&amp;'HMPL Validation'!S$482022),'HMPL Validation'!S$482023,FALSE))</f>
        <v>6.9704896457485552E-2</v>
      </c>
      <c r="T5" s="318">
        <f ca="1">+IF(ISERROR(HLOOKUP($B5,INDIRECT("'Monthly Resource Report'!"&amp;'HMPL Validation'!T$482021&amp;":"&amp;'HMPL Validation'!T$482022),'HMPL Validation'!T$482023,FALSE)),0,HLOOKUP($B5,INDIRECT("'Monthly Resource Report'!"&amp;'HMPL Validation'!T$482021&amp;":"&amp;'HMPL Validation'!T$482022),'HMPL Validation'!T$482023,FALSE))</f>
        <v>0.46177718305285043</v>
      </c>
    </row>
    <row r="6" spans="2:20">
      <c r="B6" s="301">
        <v>41365</v>
      </c>
      <c r="C6" s="294">
        <v>153</v>
      </c>
      <c r="D6" s="297">
        <v>3.9470000000000001</v>
      </c>
      <c r="E6" s="299">
        <v>7.0000000000000007E-2</v>
      </c>
      <c r="F6" s="295">
        <v>0.46</v>
      </c>
      <c r="G6" s="294">
        <f ca="1">+IF(ISERROR(HLOOKUP($B6,INDIRECT("'Monthly Resource Report'!"&amp;'HMPL Validation'!G$482021&amp;":"&amp;'HMPL Validation'!G$482022),'HMPL Validation'!G$482023,FALSE)),0,HLOOKUP($B6,INDIRECT("'Monthly Resource Report'!"&amp;'HMPL Validation'!G$482021&amp;":"&amp;'HMPL Validation'!G$482022),'HMPL Validation'!G$482023,FALSE))</f>
        <v>153</v>
      </c>
      <c r="H6" s="297">
        <f ca="1">+IF(ISERROR(HLOOKUP($B6,INDIRECT("'Monthly Resource Report'!"&amp;'HMPL Validation'!H$482021&amp;":"&amp;'HMPL Validation'!H$482022),'HMPL Validation'!H$482023,FALSE)),0,HLOOKUP($B6,INDIRECT("'Monthly Resource Report'!"&amp;'HMPL Validation'!H$482021&amp;":"&amp;'HMPL Validation'!H$482022),'HMPL Validation'!H$482023,FALSE))</f>
        <v>3.9469977042768472</v>
      </c>
      <c r="I6" s="317">
        <f ca="1">+IF(ISERROR(HLOOKUP($B6,INDIRECT("'Monthly Resource Report'!"&amp;'HMPL Validation'!I$482021&amp;":"&amp;'HMPL Validation'!I$482022),'HMPL Validation'!I$482023,FALSE)),0,HLOOKUP($B6,INDIRECT("'Monthly Resource Report'!"&amp;'HMPL Validation'!I$482021&amp;":"&amp;'HMPL Validation'!I$482022),'HMPL Validation'!I$482023,FALSE))</f>
        <v>6.9735552472709572E-2</v>
      </c>
      <c r="J6" s="318">
        <f ca="1">+IF(ISERROR(HLOOKUP($B6,INDIRECT("'Monthly Resource Report'!"&amp;'HMPL Validation'!J$482021&amp;":"&amp;'HMPL Validation'!J$482022),'HMPL Validation'!J$482023,FALSE)),0,HLOOKUP($B6,INDIRECT("'Monthly Resource Report'!"&amp;'HMPL Validation'!J$482021&amp;":"&amp;'HMPL Validation'!J$482022),'HMPL Validation'!J$482023,FALSE))</f>
        <v>0.46060361815963974</v>
      </c>
      <c r="L6" s="301">
        <v>41365</v>
      </c>
      <c r="M6" s="294">
        <v>152</v>
      </c>
      <c r="N6" s="297">
        <v>3.9470000000000001</v>
      </c>
      <c r="O6" s="299">
        <v>7.0000000000000007E-2</v>
      </c>
      <c r="P6" s="295">
        <v>0.46</v>
      </c>
      <c r="Q6" s="294">
        <f ca="1">+IF(ISERROR(HLOOKUP($B6,INDIRECT("'Monthly Resource Report'!"&amp;'HMPL Validation'!Q$482021&amp;":"&amp;'HMPL Validation'!Q$482022),'HMPL Validation'!Q$482023,FALSE)),0,HLOOKUP($B6,INDIRECT("'Monthly Resource Report'!"&amp;'HMPL Validation'!Q$482021&amp;":"&amp;'HMPL Validation'!Q$482022),'HMPL Validation'!Q$482023,FALSE))</f>
        <v>152</v>
      </c>
      <c r="R6" s="297">
        <f ca="1">+IF(ISERROR(HLOOKUP($B6,INDIRECT("'Monthly Resource Report'!"&amp;'HMPL Validation'!R$482021&amp;":"&amp;'HMPL Validation'!R$482022),'HMPL Validation'!R$482023,FALSE)),0,HLOOKUP($B6,INDIRECT("'Monthly Resource Report'!"&amp;'HMPL Validation'!R$482021&amp;":"&amp;'HMPL Validation'!R$482022),'HMPL Validation'!R$482023,FALSE))</f>
        <v>0</v>
      </c>
      <c r="S6" s="317">
        <f ca="1">+IF(ISERROR(HLOOKUP($B6,INDIRECT("'Monthly Resource Report'!"&amp;'HMPL Validation'!S$482021&amp;":"&amp;'HMPL Validation'!S$482022),'HMPL Validation'!S$482023,FALSE)),0,HLOOKUP($B6,INDIRECT("'Monthly Resource Report'!"&amp;'HMPL Validation'!S$482021&amp;":"&amp;'HMPL Validation'!S$482022),'HMPL Validation'!S$482023,FALSE))</f>
        <v>0</v>
      </c>
      <c r="T6" s="318">
        <f ca="1">+IF(ISERROR(HLOOKUP($B6,INDIRECT("'Monthly Resource Report'!"&amp;'HMPL Validation'!T$482021&amp;":"&amp;'HMPL Validation'!T$482022),'HMPL Validation'!T$482023,FALSE)),0,HLOOKUP($B6,INDIRECT("'Monthly Resource Report'!"&amp;'HMPL Validation'!T$482021&amp;":"&amp;'HMPL Validation'!T$482022),'HMPL Validation'!T$482023,FALSE))</f>
        <v>0</v>
      </c>
    </row>
    <row r="7" spans="2:20">
      <c r="B7" s="301">
        <v>41395</v>
      </c>
      <c r="C7" s="294">
        <v>153</v>
      </c>
      <c r="D7" s="297">
        <v>3.9470000000000001</v>
      </c>
      <c r="E7" s="299">
        <v>7.0000000000000007E-2</v>
      </c>
      <c r="F7" s="295">
        <v>0.46</v>
      </c>
      <c r="G7" s="294">
        <f ca="1">+IF(ISERROR(HLOOKUP($B7,INDIRECT("'Monthly Resource Report'!"&amp;'HMPL Validation'!G$482021&amp;":"&amp;'HMPL Validation'!G$482022),'HMPL Validation'!G$482023,FALSE)),0,HLOOKUP($B7,INDIRECT("'Monthly Resource Report'!"&amp;'HMPL Validation'!G$482021&amp;":"&amp;'HMPL Validation'!G$482022),'HMPL Validation'!G$482023,FALSE))</f>
        <v>153</v>
      </c>
      <c r="H7" s="297">
        <f ca="1">+IF(ISERROR(HLOOKUP($B7,INDIRECT("'Monthly Resource Report'!"&amp;'HMPL Validation'!H$482021&amp;":"&amp;'HMPL Validation'!H$482022),'HMPL Validation'!H$482023,FALSE)),0,HLOOKUP($B7,INDIRECT("'Monthly Resource Report'!"&amp;'HMPL Validation'!H$482021&amp;":"&amp;'HMPL Validation'!H$482022),'HMPL Validation'!H$482023,FALSE))</f>
        <v>3.9469977126607318</v>
      </c>
      <c r="I7" s="317">
        <f ca="1">+IF(ISERROR(HLOOKUP($B7,INDIRECT("'Monthly Resource Report'!"&amp;'HMPL Validation'!I$482021&amp;":"&amp;'HMPL Validation'!I$482022),'HMPL Validation'!I$482023,FALSE)),0,HLOOKUP($B7,INDIRECT("'Monthly Resource Report'!"&amp;'HMPL Validation'!I$482021&amp;":"&amp;'HMPL Validation'!I$482022),'HMPL Validation'!I$482023,FALSE))</f>
        <v>6.9735335016845812E-2</v>
      </c>
      <c r="J7" s="318">
        <f ca="1">+IF(ISERROR(HLOOKUP($B7,INDIRECT("'Monthly Resource Report'!"&amp;'HMPL Validation'!J$482021&amp;":"&amp;'HMPL Validation'!J$482022),'HMPL Validation'!J$482023,FALSE)),0,HLOOKUP($B7,INDIRECT("'Monthly Resource Report'!"&amp;'HMPL Validation'!J$482021&amp;":"&amp;'HMPL Validation'!J$482022),'HMPL Validation'!J$482023,FALSE))</f>
        <v>0.46146203294467147</v>
      </c>
      <c r="L7" s="301">
        <v>41395</v>
      </c>
      <c r="M7" s="294">
        <v>152</v>
      </c>
      <c r="N7" s="297">
        <v>3.9470000000000001</v>
      </c>
      <c r="O7" s="299">
        <v>7.0000000000000007E-2</v>
      </c>
      <c r="P7" s="295">
        <v>0.46</v>
      </c>
      <c r="Q7" s="294">
        <f ca="1">+IF(ISERROR(HLOOKUP($B7,INDIRECT("'Monthly Resource Report'!"&amp;'HMPL Validation'!Q$482021&amp;":"&amp;'HMPL Validation'!Q$482022),'HMPL Validation'!Q$482023,FALSE)),0,HLOOKUP($B7,INDIRECT("'Monthly Resource Report'!"&amp;'HMPL Validation'!Q$482021&amp;":"&amp;'HMPL Validation'!Q$482022),'HMPL Validation'!Q$482023,FALSE))</f>
        <v>152</v>
      </c>
      <c r="R7" s="297">
        <f ca="1">+IF(ISERROR(HLOOKUP($B7,INDIRECT("'Monthly Resource Report'!"&amp;'HMPL Validation'!R$482021&amp;":"&amp;'HMPL Validation'!R$482022),'HMPL Validation'!R$482023,FALSE)),0,HLOOKUP($B7,INDIRECT("'Monthly Resource Report'!"&amp;'HMPL Validation'!R$482021&amp;":"&amp;'HMPL Validation'!R$482022),'HMPL Validation'!R$482023,FALSE))</f>
        <v>3.9470026684707036</v>
      </c>
      <c r="S7" s="317">
        <f ca="1">+IF(ISERROR(HLOOKUP($B7,INDIRECT("'Monthly Resource Report'!"&amp;'HMPL Validation'!S$482021&amp;":"&amp;'HMPL Validation'!S$482022),'HMPL Validation'!S$482023,FALSE)),0,HLOOKUP($B7,INDIRECT("'Monthly Resource Report'!"&amp;'HMPL Validation'!S$482021&amp;":"&amp;'HMPL Validation'!S$482022),'HMPL Validation'!S$482023,FALSE))</f>
        <v>6.9656226149189246E-2</v>
      </c>
      <c r="T7" s="318">
        <f ca="1">+IF(ISERROR(HLOOKUP($B7,INDIRECT("'Monthly Resource Report'!"&amp;'HMPL Validation'!T$482021&amp;":"&amp;'HMPL Validation'!T$482022),'HMPL Validation'!T$482023,FALSE)),0,HLOOKUP($B7,INDIRECT("'Monthly Resource Report'!"&amp;'HMPL Validation'!T$482021&amp;":"&amp;'HMPL Validation'!T$482022),'HMPL Validation'!T$482023,FALSE))</f>
        <v>0.46195533770970537</v>
      </c>
    </row>
    <row r="8" spans="2:20">
      <c r="B8" s="301">
        <v>41426</v>
      </c>
      <c r="C8" s="294">
        <v>153</v>
      </c>
      <c r="D8" s="297">
        <v>3.9470000000000001</v>
      </c>
      <c r="E8" s="299">
        <v>7.0000000000000007E-2</v>
      </c>
      <c r="F8" s="295">
        <v>0.46</v>
      </c>
      <c r="G8" s="294">
        <f ca="1">+IF(ISERROR(HLOOKUP($B8,INDIRECT("'Monthly Resource Report'!"&amp;'HMPL Validation'!G$482021&amp;":"&amp;'HMPL Validation'!G$482022),'HMPL Validation'!G$482023,FALSE)),0,HLOOKUP($B8,INDIRECT("'Monthly Resource Report'!"&amp;'HMPL Validation'!G$482021&amp;":"&amp;'HMPL Validation'!G$482022),'HMPL Validation'!G$482023,FALSE))</f>
        <v>153</v>
      </c>
      <c r="H8" s="297">
        <f ca="1">+IF(ISERROR(HLOOKUP($B8,INDIRECT("'Monthly Resource Report'!"&amp;'HMPL Validation'!H$482021&amp;":"&amp;'HMPL Validation'!H$482022),'HMPL Validation'!H$482023,FALSE)),0,HLOOKUP($B8,INDIRECT("'Monthly Resource Report'!"&amp;'HMPL Validation'!H$482021&amp;":"&amp;'HMPL Validation'!H$482022),'HMPL Validation'!H$482023,FALSE))</f>
        <v>3.946997448466433</v>
      </c>
      <c r="I8" s="317">
        <f ca="1">+IF(ISERROR(HLOOKUP($B8,INDIRECT("'Monthly Resource Report'!"&amp;'HMPL Validation'!I$482021&amp;":"&amp;'HMPL Validation'!I$482022),'HMPL Validation'!I$482023,FALSE)),0,HLOOKUP($B8,INDIRECT("'Monthly Resource Report'!"&amp;'HMPL Validation'!I$482021&amp;":"&amp;'HMPL Validation'!I$482022),'HMPL Validation'!I$482023,FALSE))</f>
        <v>6.9727566876573666E-2</v>
      </c>
      <c r="J8" s="318">
        <f ca="1">+IF(ISERROR(HLOOKUP($B8,INDIRECT("'Monthly Resource Report'!"&amp;'HMPL Validation'!J$482021&amp;":"&amp;'HMPL Validation'!J$482022),'HMPL Validation'!J$482023,FALSE)),0,HLOOKUP($B8,INDIRECT("'Monthly Resource Report'!"&amp;'HMPL Validation'!J$482021&amp;":"&amp;'HMPL Validation'!J$482022),'HMPL Validation'!J$482023,FALSE))</f>
        <v>0.46090507651355328</v>
      </c>
      <c r="L8" s="301">
        <v>41426</v>
      </c>
      <c r="M8" s="294">
        <v>152</v>
      </c>
      <c r="N8" s="297">
        <v>3.9470000000000001</v>
      </c>
      <c r="O8" s="299">
        <v>7.0000000000000007E-2</v>
      </c>
      <c r="P8" s="295">
        <v>0.46</v>
      </c>
      <c r="Q8" s="294">
        <f ca="1">+IF(ISERROR(HLOOKUP($B8,INDIRECT("'Monthly Resource Report'!"&amp;'HMPL Validation'!Q$482021&amp;":"&amp;'HMPL Validation'!Q$482022),'HMPL Validation'!Q$482023,FALSE)),0,HLOOKUP($B8,INDIRECT("'Monthly Resource Report'!"&amp;'HMPL Validation'!Q$482021&amp;":"&amp;'HMPL Validation'!Q$482022),'HMPL Validation'!Q$482023,FALSE))</f>
        <v>152</v>
      </c>
      <c r="R8" s="297">
        <f ca="1">+IF(ISERROR(HLOOKUP($B8,INDIRECT("'Monthly Resource Report'!"&amp;'HMPL Validation'!R$482021&amp;":"&amp;'HMPL Validation'!R$482022),'HMPL Validation'!R$482023,FALSE)),0,HLOOKUP($B8,INDIRECT("'Monthly Resource Report'!"&amp;'HMPL Validation'!R$482021&amp;":"&amp;'HMPL Validation'!R$482022),'HMPL Validation'!R$482023,FALSE))</f>
        <v>3.9470037509700782</v>
      </c>
      <c r="S8" s="317">
        <f ca="1">+IF(ISERROR(HLOOKUP($B8,INDIRECT("'Monthly Resource Report'!"&amp;'HMPL Validation'!S$482021&amp;":"&amp;'HMPL Validation'!S$482022),'HMPL Validation'!S$482023,FALSE)),0,HLOOKUP($B8,INDIRECT("'Monthly Resource Report'!"&amp;'HMPL Validation'!S$482021&amp;":"&amp;'HMPL Validation'!S$482022),'HMPL Validation'!S$482023,FALSE))</f>
        <v>6.9730446791745906E-2</v>
      </c>
      <c r="T8" s="318">
        <f ca="1">+IF(ISERROR(HLOOKUP($B8,INDIRECT("'Monthly Resource Report'!"&amp;'HMPL Validation'!T$482021&amp;":"&amp;'HMPL Validation'!T$482022),'HMPL Validation'!T$482023,FALSE)),0,HLOOKUP($B8,INDIRECT("'Monthly Resource Report'!"&amp;'HMPL Validation'!T$482021&amp;":"&amp;'HMPL Validation'!T$482022),'HMPL Validation'!T$482023,FALSE))</f>
        <v>0.46126973217397027</v>
      </c>
    </row>
    <row r="9" spans="2:20">
      <c r="B9" s="301">
        <v>41456</v>
      </c>
      <c r="C9" s="294">
        <v>153</v>
      </c>
      <c r="D9" s="297">
        <v>3.9470000000000001</v>
      </c>
      <c r="E9" s="299">
        <v>7.0000000000000007E-2</v>
      </c>
      <c r="F9" s="295">
        <v>0.46</v>
      </c>
      <c r="G9" s="294">
        <f ca="1">+IF(ISERROR(HLOOKUP($B9,INDIRECT("'Monthly Resource Report'!"&amp;'HMPL Validation'!G$482021&amp;":"&amp;'HMPL Validation'!G$482022),'HMPL Validation'!G$482023,FALSE)),0,HLOOKUP($B9,INDIRECT("'Monthly Resource Report'!"&amp;'HMPL Validation'!G$482021&amp;":"&amp;'HMPL Validation'!G$482022),'HMPL Validation'!G$482023,FALSE))</f>
        <v>153</v>
      </c>
      <c r="H9" s="297">
        <f ca="1">+IF(ISERROR(HLOOKUP($B9,INDIRECT("'Monthly Resource Report'!"&amp;'HMPL Validation'!H$482021&amp;":"&amp;'HMPL Validation'!H$482022),'HMPL Validation'!H$482023,FALSE)),0,HLOOKUP($B9,INDIRECT("'Monthly Resource Report'!"&amp;'HMPL Validation'!H$482021&amp;":"&amp;'HMPL Validation'!H$482022),'HMPL Validation'!H$482023,FALSE))</f>
        <v>3.9469978432345405</v>
      </c>
      <c r="I9" s="317">
        <f ca="1">+IF(ISERROR(HLOOKUP($B9,INDIRECT("'Monthly Resource Report'!"&amp;'HMPL Validation'!I$482021&amp;":"&amp;'HMPL Validation'!I$482022),'HMPL Validation'!I$482023,FALSE)),0,HLOOKUP($B9,INDIRECT("'Monthly Resource Report'!"&amp;'HMPL Validation'!I$482021&amp;":"&amp;'HMPL Validation'!I$482022),'HMPL Validation'!I$482023,FALSE))</f>
        <v>6.9774527157487068E-2</v>
      </c>
      <c r="J9" s="318">
        <f ca="1">+IF(ISERROR(HLOOKUP($B9,INDIRECT("'Monthly Resource Report'!"&amp;'HMPL Validation'!J$482021&amp;":"&amp;'HMPL Validation'!J$482022),'HMPL Validation'!J$482023,FALSE)),0,HLOOKUP($B9,INDIRECT("'Monthly Resource Report'!"&amp;'HMPL Validation'!J$482021&amp;":"&amp;'HMPL Validation'!J$482022),'HMPL Validation'!J$482023,FALSE))</f>
        <v>0.46057169131734232</v>
      </c>
      <c r="L9" s="301">
        <v>41456</v>
      </c>
      <c r="M9" s="294">
        <v>152</v>
      </c>
      <c r="N9" s="297">
        <v>3.9470000000000001</v>
      </c>
      <c r="O9" s="299">
        <v>7.0000000000000007E-2</v>
      </c>
      <c r="P9" s="295">
        <v>0.46</v>
      </c>
      <c r="Q9" s="294">
        <f ca="1">+IF(ISERROR(HLOOKUP($B9,INDIRECT("'Monthly Resource Report'!"&amp;'HMPL Validation'!Q$482021&amp;":"&amp;'HMPL Validation'!Q$482022),'HMPL Validation'!Q$482023,FALSE)),0,HLOOKUP($B9,INDIRECT("'Monthly Resource Report'!"&amp;'HMPL Validation'!Q$482021&amp;":"&amp;'HMPL Validation'!Q$482022),'HMPL Validation'!Q$482023,FALSE))</f>
        <v>152</v>
      </c>
      <c r="R9" s="297">
        <f ca="1">+IF(ISERROR(HLOOKUP($B9,INDIRECT("'Monthly Resource Report'!"&amp;'HMPL Validation'!R$482021&amp;":"&amp;'HMPL Validation'!R$482022),'HMPL Validation'!R$482023,FALSE)),0,HLOOKUP($B9,INDIRECT("'Monthly Resource Report'!"&amp;'HMPL Validation'!R$482021&amp;":"&amp;'HMPL Validation'!R$482022),'HMPL Validation'!R$482023,FALSE))</f>
        <v>3.9470037673287846</v>
      </c>
      <c r="S9" s="317">
        <f ca="1">+IF(ISERROR(HLOOKUP($B9,INDIRECT("'Monthly Resource Report'!"&amp;'HMPL Validation'!S$482021&amp;":"&amp;'HMPL Validation'!S$482022),'HMPL Validation'!S$482023,FALSE)),0,HLOOKUP($B9,INDIRECT("'Monthly Resource Report'!"&amp;'HMPL Validation'!S$482021&amp;":"&amp;'HMPL Validation'!S$482022),'HMPL Validation'!S$482023,FALSE))</f>
        <v>6.9766720444014149E-2</v>
      </c>
      <c r="T9" s="318">
        <f ca="1">+IF(ISERROR(HLOOKUP($B9,INDIRECT("'Monthly Resource Report'!"&amp;'HMPL Validation'!T$482021&amp;":"&amp;'HMPL Validation'!T$482022),'HMPL Validation'!T$482023,FALSE)),0,HLOOKUP($B9,INDIRECT("'Monthly Resource Report'!"&amp;'HMPL Validation'!T$482021&amp;":"&amp;'HMPL Validation'!T$482022),'HMPL Validation'!T$482023,FALSE))</f>
        <v>0.46121791814258933</v>
      </c>
    </row>
    <row r="10" spans="2:20">
      <c r="B10" s="301">
        <v>41487</v>
      </c>
      <c r="C10" s="294">
        <v>153</v>
      </c>
      <c r="D10" s="297">
        <v>3.9470000000000001</v>
      </c>
      <c r="E10" s="299">
        <v>7.0000000000000007E-2</v>
      </c>
      <c r="F10" s="295">
        <v>0.46</v>
      </c>
      <c r="G10" s="294">
        <f ca="1">+IF(ISERROR(HLOOKUP($B10,INDIRECT("'Monthly Resource Report'!"&amp;'HMPL Validation'!G$482021&amp;":"&amp;'HMPL Validation'!G$482022),'HMPL Validation'!G$482023,FALSE)),0,HLOOKUP($B10,INDIRECT("'Monthly Resource Report'!"&amp;'HMPL Validation'!G$482021&amp;":"&amp;'HMPL Validation'!G$482022),'HMPL Validation'!G$482023,FALSE))</f>
        <v>153</v>
      </c>
      <c r="H10" s="297">
        <f ca="1">+IF(ISERROR(HLOOKUP($B10,INDIRECT("'Monthly Resource Report'!"&amp;'HMPL Validation'!H$482021&amp;":"&amp;'HMPL Validation'!H$482022),'HMPL Validation'!H$482023,FALSE)),0,HLOOKUP($B10,INDIRECT("'Monthly Resource Report'!"&amp;'HMPL Validation'!H$482021&amp;":"&amp;'HMPL Validation'!H$482022),'HMPL Validation'!H$482023,FALSE))</f>
        <v>3.9469974070172591</v>
      </c>
      <c r="I10" s="317">
        <f ca="1">+IF(ISERROR(HLOOKUP($B10,INDIRECT("'Monthly Resource Report'!"&amp;'HMPL Validation'!I$482021&amp;":"&amp;'HMPL Validation'!I$482022),'HMPL Validation'!I$482023,FALSE)),0,HLOOKUP($B10,INDIRECT("'Monthly Resource Report'!"&amp;'HMPL Validation'!I$482021&amp;":"&amp;'HMPL Validation'!I$482022),'HMPL Validation'!I$482023,FALSE))</f>
        <v>6.9774844317683077E-2</v>
      </c>
      <c r="J10" s="318">
        <f ca="1">+IF(ISERROR(HLOOKUP($B10,INDIRECT("'Monthly Resource Report'!"&amp;'HMPL Validation'!J$482021&amp;":"&amp;'HMPL Validation'!J$482022),'HMPL Validation'!J$482023,FALSE)),0,HLOOKUP($B10,INDIRECT("'Monthly Resource Report'!"&amp;'HMPL Validation'!J$482021&amp;":"&amp;'HMPL Validation'!J$482022),'HMPL Validation'!J$482023,FALSE))</f>
        <v>0.46142635524126963</v>
      </c>
      <c r="L10" s="301">
        <v>41487</v>
      </c>
      <c r="M10" s="294">
        <v>152</v>
      </c>
      <c r="N10" s="297">
        <v>3.9470000000000001</v>
      </c>
      <c r="O10" s="299">
        <v>7.0000000000000007E-2</v>
      </c>
      <c r="P10" s="295">
        <v>0.46</v>
      </c>
      <c r="Q10" s="294">
        <f ca="1">+IF(ISERROR(HLOOKUP($B10,INDIRECT("'Monthly Resource Report'!"&amp;'HMPL Validation'!Q$482021&amp;":"&amp;'HMPL Validation'!Q$482022),'HMPL Validation'!Q$482023,FALSE)),0,HLOOKUP($B10,INDIRECT("'Monthly Resource Report'!"&amp;'HMPL Validation'!Q$482021&amp;":"&amp;'HMPL Validation'!Q$482022),'HMPL Validation'!Q$482023,FALSE))</f>
        <v>152</v>
      </c>
      <c r="R10" s="297">
        <f ca="1">+IF(ISERROR(HLOOKUP($B10,INDIRECT("'Monthly Resource Report'!"&amp;'HMPL Validation'!R$482021&amp;":"&amp;'HMPL Validation'!R$482022),'HMPL Validation'!R$482023,FALSE)),0,HLOOKUP($B10,INDIRECT("'Monthly Resource Report'!"&amp;'HMPL Validation'!R$482021&amp;":"&amp;'HMPL Validation'!R$482022),'HMPL Validation'!R$482023,FALSE))</f>
        <v>3.9470036319612594</v>
      </c>
      <c r="S10" s="317">
        <f ca="1">+IF(ISERROR(HLOOKUP($B10,INDIRECT("'Monthly Resource Report'!"&amp;'HMPL Validation'!S$482021&amp;":"&amp;'HMPL Validation'!S$482022),'HMPL Validation'!S$482023,FALSE)),0,HLOOKUP($B10,INDIRECT("'Monthly Resource Report'!"&amp;'HMPL Validation'!S$482021&amp;":"&amp;'HMPL Validation'!S$482022),'HMPL Validation'!S$482023,FALSE))</f>
        <v>6.9747133819928517E-2</v>
      </c>
      <c r="T10" s="318">
        <f ca="1">+IF(ISERROR(HLOOKUP($B10,INDIRECT("'Monthly Resource Report'!"&amp;'HMPL Validation'!T$482021&amp;":"&amp;'HMPL Validation'!T$482022),'HMPL Validation'!T$482023,FALSE)),0,HLOOKUP($B10,INDIRECT("'Monthly Resource Report'!"&amp;'HMPL Validation'!T$482021&amp;":"&amp;'HMPL Validation'!T$482022),'HMPL Validation'!T$482023,FALSE))</f>
        <v>0.46163638047258421</v>
      </c>
    </row>
    <row r="11" spans="2:20">
      <c r="B11" s="301">
        <v>41518</v>
      </c>
      <c r="C11" s="294">
        <v>153</v>
      </c>
      <c r="D11" s="297">
        <v>3.9470000000000001</v>
      </c>
      <c r="E11" s="299">
        <v>7.0000000000000007E-2</v>
      </c>
      <c r="F11" s="295">
        <v>0.46</v>
      </c>
      <c r="G11" s="294">
        <f ca="1">+IF(ISERROR(HLOOKUP($B11,INDIRECT("'Monthly Resource Report'!"&amp;'HMPL Validation'!G$482021&amp;":"&amp;'HMPL Validation'!G$482022),'HMPL Validation'!G$482023,FALSE)),0,HLOOKUP($B11,INDIRECT("'Monthly Resource Report'!"&amp;'HMPL Validation'!G$482021&amp;":"&amp;'HMPL Validation'!G$482022),'HMPL Validation'!G$482023,FALSE))</f>
        <v>153</v>
      </c>
      <c r="H11" s="297">
        <f ca="1">+IF(ISERROR(HLOOKUP($B11,INDIRECT("'Monthly Resource Report'!"&amp;'HMPL Validation'!H$482021&amp;":"&amp;'HMPL Validation'!H$482022),'HMPL Validation'!H$482023,FALSE)),0,HLOOKUP($B11,INDIRECT("'Monthly Resource Report'!"&amp;'HMPL Validation'!H$482021&amp;":"&amp;'HMPL Validation'!H$482022),'HMPL Validation'!H$482023,FALSE))</f>
        <v>3.9469978091632281</v>
      </c>
      <c r="I11" s="317">
        <f ca="1">+IF(ISERROR(HLOOKUP($B11,INDIRECT("'Monthly Resource Report'!"&amp;'HMPL Validation'!I$482021&amp;":"&amp;'HMPL Validation'!I$482022),'HMPL Validation'!I$482023,FALSE)),0,HLOOKUP($B11,INDIRECT("'Monthly Resource Report'!"&amp;'HMPL Validation'!I$482021&amp;":"&amp;'HMPL Validation'!I$482022),'HMPL Validation'!I$482023,FALSE))</f>
        <v>6.9719331042037799E-2</v>
      </c>
      <c r="J11" s="318">
        <f ca="1">+IF(ISERROR(HLOOKUP($B11,INDIRECT("'Monthly Resource Report'!"&amp;'HMPL Validation'!J$482021&amp;":"&amp;'HMPL Validation'!J$482022),'HMPL Validation'!J$482023,FALSE)),0,HLOOKUP($B11,INDIRECT("'Monthly Resource Report'!"&amp;'HMPL Validation'!J$482021&amp;":"&amp;'HMPL Validation'!J$482022),'HMPL Validation'!J$482023,FALSE))</f>
        <v>0.46061054948425645</v>
      </c>
      <c r="L11" s="301">
        <v>41518</v>
      </c>
      <c r="M11" s="294">
        <v>152</v>
      </c>
      <c r="N11" s="297">
        <v>3.9470000000000001</v>
      </c>
      <c r="O11" s="299">
        <v>7.0000000000000007E-2</v>
      </c>
      <c r="P11" s="295">
        <v>0.46</v>
      </c>
      <c r="Q11" s="294">
        <f ca="1">+IF(ISERROR(HLOOKUP($B11,INDIRECT("'Monthly Resource Report'!"&amp;'HMPL Validation'!Q$482021&amp;":"&amp;'HMPL Validation'!Q$482022),'HMPL Validation'!Q$482023,FALSE)),0,HLOOKUP($B11,INDIRECT("'Monthly Resource Report'!"&amp;'HMPL Validation'!Q$482021&amp;":"&amp;'HMPL Validation'!Q$482022),'HMPL Validation'!Q$482023,FALSE))</f>
        <v>152</v>
      </c>
      <c r="R11" s="297">
        <f ca="1">+IF(ISERROR(HLOOKUP($B11,INDIRECT("'Monthly Resource Report'!"&amp;'HMPL Validation'!R$482021&amp;":"&amp;'HMPL Validation'!R$482022),'HMPL Validation'!R$482023,FALSE)),0,HLOOKUP($B11,INDIRECT("'Monthly Resource Report'!"&amp;'HMPL Validation'!R$482021&amp;":"&amp;'HMPL Validation'!R$482022),'HMPL Validation'!R$482023,FALSE))</f>
        <v>3.9470039226734861</v>
      </c>
      <c r="S11" s="317">
        <f ca="1">+IF(ISERROR(HLOOKUP($B11,INDIRECT("'Monthly Resource Report'!"&amp;'HMPL Validation'!S$482021&amp;":"&amp;'HMPL Validation'!S$482022),'HMPL Validation'!S$482023,FALSE)),0,HLOOKUP($B11,INDIRECT("'Monthly Resource Report'!"&amp;'HMPL Validation'!S$482021&amp;":"&amp;'HMPL Validation'!S$482022),'HMPL Validation'!S$482023,FALSE))</f>
        <v>6.9717513960452102E-2</v>
      </c>
      <c r="T11" s="318">
        <f ca="1">+IF(ISERROR(HLOOKUP($B11,INDIRECT("'Monthly Resource Report'!"&amp;'HMPL Validation'!T$482021&amp;":"&amp;'HMPL Validation'!T$482022),'HMPL Validation'!T$482023,FALSE)),0,HLOOKUP($B11,INDIRECT("'Monthly Resource Report'!"&amp;'HMPL Validation'!T$482021&amp;":"&amp;'HMPL Validation'!T$482022),'HMPL Validation'!T$482023,FALSE))</f>
        <v>0.46127599666751068</v>
      </c>
    </row>
    <row r="12" spans="2:20">
      <c r="B12" s="301">
        <v>41548</v>
      </c>
      <c r="C12" s="294">
        <v>153</v>
      </c>
      <c r="D12" s="297">
        <v>3.9470000000000001</v>
      </c>
      <c r="E12" s="299">
        <v>7.0000000000000007E-2</v>
      </c>
      <c r="F12" s="295">
        <v>0.46</v>
      </c>
      <c r="G12" s="294">
        <f ca="1">+IF(ISERROR(HLOOKUP($B12,INDIRECT("'Monthly Resource Report'!"&amp;'HMPL Validation'!G$482021&amp;":"&amp;'HMPL Validation'!G$482022),'HMPL Validation'!G$482023,FALSE)),0,HLOOKUP($B12,INDIRECT("'Monthly Resource Report'!"&amp;'HMPL Validation'!G$482021&amp;":"&amp;'HMPL Validation'!G$482022),'HMPL Validation'!G$482023,FALSE))</f>
        <v>153</v>
      </c>
      <c r="H12" s="297">
        <f ca="1">+IF(ISERROR(HLOOKUP($B12,INDIRECT("'Monthly Resource Report'!"&amp;'HMPL Validation'!H$482021&amp;":"&amp;'HMPL Validation'!H$482022),'HMPL Validation'!H$482023,FALSE)),0,HLOOKUP($B12,INDIRECT("'Monthly Resource Report'!"&amp;'HMPL Validation'!H$482021&amp;":"&amp;'HMPL Validation'!H$482022),'HMPL Validation'!H$482023,FALSE))</f>
        <v>3.9469976824069857</v>
      </c>
      <c r="I12" s="317">
        <f ca="1">+IF(ISERROR(HLOOKUP($B12,INDIRECT("'Monthly Resource Report'!"&amp;'HMPL Validation'!I$482021&amp;":"&amp;'HMPL Validation'!I$482022),'HMPL Validation'!I$482023,FALSE)),0,HLOOKUP($B12,INDIRECT("'Monthly Resource Report'!"&amp;'HMPL Validation'!I$482021&amp;":"&amp;'HMPL Validation'!I$482022),'HMPL Validation'!I$482023,FALSE))</f>
        <v>6.9715590449017553E-2</v>
      </c>
      <c r="J12" s="318">
        <f ca="1">+IF(ISERROR(HLOOKUP($B12,INDIRECT("'Monthly Resource Report'!"&amp;'HMPL Validation'!J$482021&amp;":"&amp;'HMPL Validation'!J$482022),'HMPL Validation'!J$482023,FALSE)),0,HLOOKUP($B12,INDIRECT("'Monthly Resource Report'!"&amp;'HMPL Validation'!J$482021&amp;":"&amp;'HMPL Validation'!J$482022),'HMPL Validation'!J$482023,FALSE))</f>
        <v>0.46087100841864898</v>
      </c>
      <c r="L12" s="301">
        <v>41548</v>
      </c>
      <c r="M12" s="294">
        <v>152</v>
      </c>
      <c r="N12" s="297">
        <v>3.9470000000000001</v>
      </c>
      <c r="O12" s="299">
        <v>7.0000000000000007E-2</v>
      </c>
      <c r="P12" s="295">
        <v>0.46</v>
      </c>
      <c r="Q12" s="294">
        <f ca="1">+IF(ISERROR(HLOOKUP($B12,INDIRECT("'Monthly Resource Report'!"&amp;'HMPL Validation'!Q$482021&amp;":"&amp;'HMPL Validation'!Q$482022),'HMPL Validation'!Q$482023,FALSE)),0,HLOOKUP($B12,INDIRECT("'Monthly Resource Report'!"&amp;'HMPL Validation'!Q$482021&amp;":"&amp;'HMPL Validation'!Q$482022),'HMPL Validation'!Q$482023,FALSE))</f>
        <v>152</v>
      </c>
      <c r="R12" s="297">
        <f ca="1">+IF(ISERROR(HLOOKUP($B12,INDIRECT("'Monthly Resource Report'!"&amp;'HMPL Validation'!R$482021&amp;":"&amp;'HMPL Validation'!R$482022),'HMPL Validation'!R$482023,FALSE)),0,HLOOKUP($B12,INDIRECT("'Monthly Resource Report'!"&amp;'HMPL Validation'!R$482021&amp;":"&amp;'HMPL Validation'!R$482022),'HMPL Validation'!R$482023,FALSE))</f>
        <v>3.9470030460015701</v>
      </c>
      <c r="S12" s="317">
        <f ca="1">+IF(ISERROR(HLOOKUP($B12,INDIRECT("'Monthly Resource Report'!"&amp;'HMPL Validation'!S$482021&amp;":"&amp;'HMPL Validation'!S$482022),'HMPL Validation'!S$482023,FALSE)),0,HLOOKUP($B12,INDIRECT("'Monthly Resource Report'!"&amp;'HMPL Validation'!S$482021&amp;":"&amp;'HMPL Validation'!S$482022),'HMPL Validation'!S$482023,FALSE))</f>
        <v>6.9724207353968032E-2</v>
      </c>
      <c r="T12" s="318">
        <f ca="1">+IF(ISERROR(HLOOKUP($B12,INDIRECT("'Monthly Resource Report'!"&amp;'HMPL Validation'!T$482021&amp;":"&amp;'HMPL Validation'!T$482022),'HMPL Validation'!T$482023,FALSE)),0,HLOOKUP($B12,INDIRECT("'Monthly Resource Report'!"&amp;'HMPL Validation'!T$482021&amp;":"&amp;'HMPL Validation'!T$482022),'HMPL Validation'!T$482023,FALSE))</f>
        <v>0.46206801351831123</v>
      </c>
    </row>
    <row r="13" spans="2:20">
      <c r="B13" s="301">
        <v>41579</v>
      </c>
      <c r="C13" s="294">
        <v>153</v>
      </c>
      <c r="D13" s="297">
        <v>3.9470000000000001</v>
      </c>
      <c r="E13" s="299">
        <v>7.0000000000000007E-2</v>
      </c>
      <c r="F13" s="295">
        <v>0.46</v>
      </c>
      <c r="G13" s="294">
        <f ca="1">+IF(ISERROR(HLOOKUP($B13,INDIRECT("'Monthly Resource Report'!"&amp;'HMPL Validation'!G$482021&amp;":"&amp;'HMPL Validation'!G$482022),'HMPL Validation'!G$482023,FALSE)),0,HLOOKUP($B13,INDIRECT("'Monthly Resource Report'!"&amp;'HMPL Validation'!G$482021&amp;":"&amp;'HMPL Validation'!G$482022),'HMPL Validation'!G$482023,FALSE))</f>
        <v>153</v>
      </c>
      <c r="H13" s="297">
        <f ca="1">+IF(ISERROR(HLOOKUP($B13,INDIRECT("'Monthly Resource Report'!"&amp;'HMPL Validation'!H$482021&amp;":"&amp;'HMPL Validation'!H$482022),'HMPL Validation'!H$482023,FALSE)),0,HLOOKUP($B13,INDIRECT("'Monthly Resource Report'!"&amp;'HMPL Validation'!H$482021&amp;":"&amp;'HMPL Validation'!H$482022),'HMPL Validation'!H$482023,FALSE))</f>
        <v>3.9469976813585519</v>
      </c>
      <c r="I13" s="317">
        <f ca="1">+IF(ISERROR(HLOOKUP($B13,INDIRECT("'Monthly Resource Report'!"&amp;'HMPL Validation'!I$482021&amp;":"&amp;'HMPL Validation'!I$482022),'HMPL Validation'!I$482023,FALSE)),0,HLOOKUP($B13,INDIRECT("'Monthly Resource Report'!"&amp;'HMPL Validation'!I$482021&amp;":"&amp;'HMPL Validation'!I$482022),'HMPL Validation'!I$482023,FALSE))</f>
        <v>6.969491570245552E-2</v>
      </c>
      <c r="J13" s="318">
        <f ca="1">+IF(ISERROR(HLOOKUP($B13,INDIRECT("'Monthly Resource Report'!"&amp;'HMPL Validation'!J$482021&amp;":"&amp;'HMPL Validation'!J$482022),'HMPL Validation'!J$482023,FALSE)),0,HLOOKUP($B13,INDIRECT("'Monthly Resource Report'!"&amp;'HMPL Validation'!J$482021&amp;":"&amp;'HMPL Validation'!J$482022),'HMPL Validation'!J$482023,FALSE))</f>
        <v>0.46102365283325519</v>
      </c>
      <c r="L13" s="301">
        <v>41579</v>
      </c>
      <c r="M13" s="294">
        <v>152</v>
      </c>
      <c r="N13" s="297">
        <v>3.9470000000000001</v>
      </c>
      <c r="O13" s="299">
        <v>7.0000000000000007E-2</v>
      </c>
      <c r="P13" s="295">
        <v>0.46</v>
      </c>
      <c r="Q13" s="294">
        <f ca="1">+IF(ISERROR(HLOOKUP($B13,INDIRECT("'Monthly Resource Report'!"&amp;'HMPL Validation'!Q$482021&amp;":"&amp;'HMPL Validation'!Q$482022),'HMPL Validation'!Q$482023,FALSE)),0,HLOOKUP($B13,INDIRECT("'Monthly Resource Report'!"&amp;'HMPL Validation'!Q$482021&amp;":"&amp;'HMPL Validation'!Q$482022),'HMPL Validation'!Q$482023,FALSE))</f>
        <v>152</v>
      </c>
      <c r="R13" s="297">
        <f ca="1">+IF(ISERROR(HLOOKUP($B13,INDIRECT("'Monthly Resource Report'!"&amp;'HMPL Validation'!R$482021&amp;":"&amp;'HMPL Validation'!R$482022),'HMPL Validation'!R$482023,FALSE)),0,HLOOKUP($B13,INDIRECT("'Monthly Resource Report'!"&amp;'HMPL Validation'!R$482021&amp;":"&amp;'HMPL Validation'!R$482022),'HMPL Validation'!R$482023,FALSE))</f>
        <v>3.9470030731541934</v>
      </c>
      <c r="S13" s="317">
        <f ca="1">+IF(ISERROR(HLOOKUP($B13,INDIRECT("'Monthly Resource Report'!"&amp;'HMPL Validation'!S$482021&amp;":"&amp;'HMPL Validation'!S$482022),'HMPL Validation'!S$482023,FALSE)),0,HLOOKUP($B13,INDIRECT("'Monthly Resource Report'!"&amp;'HMPL Validation'!S$482021&amp;":"&amp;'HMPL Validation'!S$482022),'HMPL Validation'!S$482023,FALSE))</f>
        <v>6.9682084926726215E-2</v>
      </c>
      <c r="T13" s="318">
        <f ca="1">+IF(ISERROR(HLOOKUP($B13,INDIRECT("'Monthly Resource Report'!"&amp;'HMPL Validation'!T$482021&amp;":"&amp;'HMPL Validation'!T$482022),'HMPL Validation'!T$482023,FALSE)),0,HLOOKUP($B13,INDIRECT("'Monthly Resource Report'!"&amp;'HMPL Validation'!T$482021&amp;":"&amp;'HMPL Validation'!T$482022),'HMPL Validation'!T$482023,FALSE))</f>
        <v>0.46215530879487443</v>
      </c>
    </row>
    <row r="14" spans="2:20">
      <c r="B14" s="301">
        <v>41609</v>
      </c>
      <c r="C14" s="294">
        <v>153</v>
      </c>
      <c r="D14" s="297">
        <v>3.9470000000000001</v>
      </c>
      <c r="E14" s="299">
        <v>7.0000000000000007E-2</v>
      </c>
      <c r="F14" s="295">
        <v>0.46</v>
      </c>
      <c r="G14" s="294">
        <f ca="1">+IF(ISERROR(HLOOKUP($B14,INDIRECT("'Monthly Resource Report'!"&amp;'HMPL Validation'!G$482021&amp;":"&amp;'HMPL Validation'!G$482022),'HMPL Validation'!G$482023,FALSE)),0,HLOOKUP($B14,INDIRECT("'Monthly Resource Report'!"&amp;'HMPL Validation'!G$482021&amp;":"&amp;'HMPL Validation'!G$482022),'HMPL Validation'!G$482023,FALSE))</f>
        <v>153</v>
      </c>
      <c r="H14" s="297">
        <f ca="1">+IF(ISERROR(HLOOKUP($B14,INDIRECT("'Monthly Resource Report'!"&amp;'HMPL Validation'!H$482021&amp;":"&amp;'HMPL Validation'!H$482022),'HMPL Validation'!H$482023,FALSE)),0,HLOOKUP($B14,INDIRECT("'Monthly Resource Report'!"&amp;'HMPL Validation'!H$482021&amp;":"&amp;'HMPL Validation'!H$482022),'HMPL Validation'!H$482023,FALSE))</f>
        <v>3.9469978234632723</v>
      </c>
      <c r="I14" s="317">
        <f ca="1">+IF(ISERROR(HLOOKUP($B14,INDIRECT("'Monthly Resource Report'!"&amp;'HMPL Validation'!I$482021&amp;":"&amp;'HMPL Validation'!I$482022),'HMPL Validation'!I$482023,FALSE)),0,HLOOKUP($B14,INDIRECT("'Monthly Resource Report'!"&amp;'HMPL Validation'!I$482021&amp;":"&amp;'HMPL Validation'!I$482022),'HMPL Validation'!I$482023,FALSE))</f>
        <v>6.9717298258327162E-2</v>
      </c>
      <c r="J14" s="318">
        <f ca="1">+IF(ISERROR(HLOOKUP($B14,INDIRECT("'Monthly Resource Report'!"&amp;'HMPL Validation'!J$482021&amp;":"&amp;'HMPL Validation'!J$482022),'HMPL Validation'!J$482023,FALSE)),0,HLOOKUP($B14,INDIRECT("'Monthly Resource Report'!"&amp;'HMPL Validation'!J$482021&amp;":"&amp;'HMPL Validation'!J$482022),'HMPL Validation'!J$482023,FALSE))</f>
        <v>0.46086863567547554</v>
      </c>
      <c r="L14" s="301">
        <v>41609</v>
      </c>
      <c r="M14" s="294">
        <v>152</v>
      </c>
      <c r="N14" s="297">
        <v>3.9470000000000001</v>
      </c>
      <c r="O14" s="299">
        <v>7.0000000000000007E-2</v>
      </c>
      <c r="P14" s="295">
        <v>0.46</v>
      </c>
      <c r="Q14" s="294">
        <f ca="1">+IF(ISERROR(HLOOKUP($B14,INDIRECT("'Monthly Resource Report'!"&amp;'HMPL Validation'!Q$482021&amp;":"&amp;'HMPL Validation'!Q$482022),'HMPL Validation'!Q$482023,FALSE)),0,HLOOKUP($B14,INDIRECT("'Monthly Resource Report'!"&amp;'HMPL Validation'!Q$482021&amp;":"&amp;'HMPL Validation'!Q$482022),'HMPL Validation'!Q$482023,FALSE))</f>
        <v>152</v>
      </c>
      <c r="R14" s="297">
        <f ca="1">+IF(ISERROR(HLOOKUP($B14,INDIRECT("'Monthly Resource Report'!"&amp;'HMPL Validation'!R$482021&amp;":"&amp;'HMPL Validation'!R$482022),'HMPL Validation'!R$482023,FALSE)),0,HLOOKUP($B14,INDIRECT("'Monthly Resource Report'!"&amp;'HMPL Validation'!R$482021&amp;":"&amp;'HMPL Validation'!R$482022),'HMPL Validation'!R$482023,FALSE))</f>
        <v>3.9470041363589528</v>
      </c>
      <c r="S14" s="317">
        <f ca="1">+IF(ISERROR(HLOOKUP($B14,INDIRECT("'Monthly Resource Report'!"&amp;'HMPL Validation'!S$482021&amp;":"&amp;'HMPL Validation'!S$482022),'HMPL Validation'!S$482023,FALSE)),0,HLOOKUP($B14,INDIRECT("'Monthly Resource Report'!"&amp;'HMPL Validation'!S$482021&amp;":"&amp;'HMPL Validation'!S$482022),'HMPL Validation'!S$482023,FALSE))</f>
        <v>6.9691577698695134E-2</v>
      </c>
      <c r="T14" s="318">
        <f ca="1">+IF(ISERROR(HLOOKUP($B14,INDIRECT("'Monthly Resource Report'!"&amp;'HMPL Validation'!T$482021&amp;":"&amp;'HMPL Validation'!T$482022),'HMPL Validation'!T$482023,FALSE)),0,HLOOKUP($B14,INDIRECT("'Monthly Resource Report'!"&amp;'HMPL Validation'!T$482021&amp;":"&amp;'HMPL Validation'!T$482022),'HMPL Validation'!T$482023,FALSE))</f>
        <v>0.4616639291906196</v>
      </c>
    </row>
    <row r="15" spans="2:20">
      <c r="B15" s="301">
        <v>41640</v>
      </c>
      <c r="C15" s="294">
        <v>153</v>
      </c>
      <c r="D15" s="297">
        <v>4.3570000000000002</v>
      </c>
      <c r="E15" s="299">
        <v>7.0000000000000007E-2</v>
      </c>
      <c r="F15" s="295">
        <v>0.49</v>
      </c>
      <c r="G15" s="294">
        <f ca="1">+IF(ISERROR(HLOOKUP($B15,INDIRECT("'Monthly Resource Report'!"&amp;'HMPL Validation'!G$482021&amp;":"&amp;'HMPL Validation'!G$482022),'HMPL Validation'!G$482023,FALSE)),0,HLOOKUP($B15,INDIRECT("'Monthly Resource Report'!"&amp;'HMPL Validation'!G$482021&amp;":"&amp;'HMPL Validation'!G$482022),'HMPL Validation'!G$482023,FALSE))</f>
        <v>153</v>
      </c>
      <c r="H15" s="297">
        <f ca="1">+IF(ISERROR(HLOOKUP($B15,INDIRECT("'Monthly Resource Report'!"&amp;'HMPL Validation'!H$482021&amp;":"&amp;'HMPL Validation'!H$482022),'HMPL Validation'!H$482023,FALSE)),0,HLOOKUP($B15,INDIRECT("'Monthly Resource Report'!"&amp;'HMPL Validation'!H$482021&amp;":"&amp;'HMPL Validation'!H$482022),'HMPL Validation'!H$482023,FALSE))</f>
        <v>4.356994900953036</v>
      </c>
      <c r="I15" s="317">
        <f ca="1">+IF(ISERROR(HLOOKUP($B15,INDIRECT("'Monthly Resource Report'!"&amp;'HMPL Validation'!I$482021&amp;":"&amp;'HMPL Validation'!I$482022),'HMPL Validation'!I$482023,FALSE)),0,HLOOKUP($B15,INDIRECT("'Monthly Resource Report'!"&amp;'HMPL Validation'!I$482021&amp;":"&amp;'HMPL Validation'!I$482022),'HMPL Validation'!I$482023,FALSE))</f>
        <v>6.977699749729184E-2</v>
      </c>
      <c r="J15" s="318">
        <f ca="1">+IF(ISERROR(HLOOKUP($B15,INDIRECT("'Monthly Resource Report'!"&amp;'HMPL Validation'!J$482021&amp;":"&amp;'HMPL Validation'!J$482022),'HMPL Validation'!J$482023,FALSE)),0,HLOOKUP($B15,INDIRECT("'Monthly Resource Report'!"&amp;'HMPL Validation'!J$482021&amp;":"&amp;'HMPL Validation'!J$482022),'HMPL Validation'!J$482023,FALSE))</f>
        <v>0.49152067535766314</v>
      </c>
      <c r="L15" s="301">
        <v>41640</v>
      </c>
      <c r="M15" s="294">
        <v>152</v>
      </c>
      <c r="N15" s="297">
        <v>4.3570000000000002</v>
      </c>
      <c r="O15" s="299">
        <v>7.0000000000000007E-2</v>
      </c>
      <c r="P15" s="295">
        <v>0.49</v>
      </c>
      <c r="Q15" s="294">
        <f ca="1">+IF(ISERROR(HLOOKUP($B15,INDIRECT("'Monthly Resource Report'!"&amp;'HMPL Validation'!Q$482021&amp;":"&amp;'HMPL Validation'!Q$482022),'HMPL Validation'!Q$482023,FALSE)),0,HLOOKUP($B15,INDIRECT("'Monthly Resource Report'!"&amp;'HMPL Validation'!Q$482021&amp;":"&amp;'HMPL Validation'!Q$482022),'HMPL Validation'!Q$482023,FALSE))</f>
        <v>152</v>
      </c>
      <c r="R15" s="297">
        <f ca="1">+IF(ISERROR(HLOOKUP($B15,INDIRECT("'Monthly Resource Report'!"&amp;'HMPL Validation'!R$482021&amp;":"&amp;'HMPL Validation'!R$482022),'HMPL Validation'!R$482023,FALSE)),0,HLOOKUP($B15,INDIRECT("'Monthly Resource Report'!"&amp;'HMPL Validation'!R$482021&amp;":"&amp;'HMPL Validation'!R$482022),'HMPL Validation'!R$482023,FALSE))</f>
        <v>4.3570062174161714</v>
      </c>
      <c r="S15" s="317">
        <f ca="1">+IF(ISERROR(HLOOKUP($B15,INDIRECT("'Monthly Resource Report'!"&amp;'HMPL Validation'!S$482021&amp;":"&amp;'HMPL Validation'!S$482022),'HMPL Validation'!S$482023,FALSE)),0,HLOOKUP($B15,INDIRECT("'Monthly Resource Report'!"&amp;'HMPL Validation'!S$482021&amp;":"&amp;'HMPL Validation'!S$482022),'HMPL Validation'!S$482023,FALSE))</f>
        <v>6.9763244067132121E-2</v>
      </c>
      <c r="T15" s="318">
        <f ca="1">+IF(ISERROR(HLOOKUP($B15,INDIRECT("'Monthly Resource Report'!"&amp;'HMPL Validation'!T$482021&amp;":"&amp;'HMPL Validation'!T$482022),'HMPL Validation'!T$482023,FALSE)),0,HLOOKUP($B15,INDIRECT("'Monthly Resource Report'!"&amp;'HMPL Validation'!T$482021&amp;":"&amp;'HMPL Validation'!T$482022),'HMPL Validation'!T$482023,FALSE))</f>
        <v>0.4921756472767374</v>
      </c>
    </row>
    <row r="16" spans="2:20">
      <c r="B16" s="301">
        <v>41671</v>
      </c>
      <c r="C16" s="294">
        <v>153</v>
      </c>
      <c r="D16" s="297">
        <v>4.3570000000000002</v>
      </c>
      <c r="E16" s="299">
        <v>7.0000000000000007E-2</v>
      </c>
      <c r="F16" s="295">
        <v>0.49</v>
      </c>
      <c r="G16" s="294">
        <f ca="1">+IF(ISERROR(HLOOKUP($B16,INDIRECT("'Monthly Resource Report'!"&amp;'HMPL Validation'!G$482021&amp;":"&amp;'HMPL Validation'!G$482022),'HMPL Validation'!G$482023,FALSE)),0,HLOOKUP($B16,INDIRECT("'Monthly Resource Report'!"&amp;'HMPL Validation'!G$482021&amp;":"&amp;'HMPL Validation'!G$482022),'HMPL Validation'!G$482023,FALSE))</f>
        <v>153</v>
      </c>
      <c r="H16" s="297">
        <f ca="1">+IF(ISERROR(HLOOKUP($B16,INDIRECT("'Monthly Resource Report'!"&amp;'HMPL Validation'!H$482021&amp;":"&amp;'HMPL Validation'!H$482022),'HMPL Validation'!H$482023,FALSE)),0,HLOOKUP($B16,INDIRECT("'Monthly Resource Report'!"&amp;'HMPL Validation'!H$482021&amp;":"&amp;'HMPL Validation'!H$482022),'HMPL Validation'!H$482023,FALSE))</f>
        <v>4.3569948782039125</v>
      </c>
      <c r="I16" s="317">
        <f ca="1">+IF(ISERROR(HLOOKUP($B16,INDIRECT("'Monthly Resource Report'!"&amp;'HMPL Validation'!I$482021&amp;":"&amp;'HMPL Validation'!I$482022),'HMPL Validation'!I$482023,FALSE)),0,HLOOKUP($B16,INDIRECT("'Monthly Resource Report'!"&amp;'HMPL Validation'!I$482021&amp;":"&amp;'HMPL Validation'!I$482022),'HMPL Validation'!I$482023,FALSE))</f>
        <v>6.9798126944189701E-2</v>
      </c>
      <c r="J16" s="318">
        <f ca="1">+IF(ISERROR(HLOOKUP($B16,INDIRECT("'Monthly Resource Report'!"&amp;'HMPL Validation'!J$482021&amp;":"&amp;'HMPL Validation'!J$482022),'HMPL Validation'!J$482023,FALSE)),0,HLOOKUP($B16,INDIRECT("'Monthly Resource Report'!"&amp;'HMPL Validation'!J$482021&amp;":"&amp;'HMPL Validation'!J$482022),'HMPL Validation'!J$482023,FALSE))</f>
        <v>0.49134749929720312</v>
      </c>
      <c r="L16" s="301">
        <v>41671</v>
      </c>
      <c r="M16" s="294">
        <v>152</v>
      </c>
      <c r="N16" s="297">
        <v>4.3570000000000002</v>
      </c>
      <c r="O16" s="299">
        <v>7.0000000000000007E-2</v>
      </c>
      <c r="P16" s="295">
        <v>0.49</v>
      </c>
      <c r="Q16" s="294">
        <f ca="1">+IF(ISERROR(HLOOKUP($B16,INDIRECT("'Monthly Resource Report'!"&amp;'HMPL Validation'!Q$482021&amp;":"&amp;'HMPL Validation'!Q$482022),'HMPL Validation'!Q$482023,FALSE)),0,HLOOKUP($B16,INDIRECT("'Monthly Resource Report'!"&amp;'HMPL Validation'!Q$482021&amp;":"&amp;'HMPL Validation'!Q$482022),'HMPL Validation'!Q$482023,FALSE))</f>
        <v>152</v>
      </c>
      <c r="R16" s="297">
        <f ca="1">+IF(ISERROR(HLOOKUP($B16,INDIRECT("'Monthly Resource Report'!"&amp;'HMPL Validation'!R$482021&amp;":"&amp;'HMPL Validation'!R$482022),'HMPL Validation'!R$482023,FALSE)),0,HLOOKUP($B16,INDIRECT("'Monthly Resource Report'!"&amp;'HMPL Validation'!R$482021&amp;":"&amp;'HMPL Validation'!R$482022),'HMPL Validation'!R$482023,FALSE))</f>
        <v>4.3570056118039764</v>
      </c>
      <c r="S16" s="317">
        <f ca="1">+IF(ISERROR(HLOOKUP($B16,INDIRECT("'Monthly Resource Report'!"&amp;'HMPL Validation'!S$482021&amp;":"&amp;'HMPL Validation'!S$482022),'HMPL Validation'!S$482023,FALSE)),0,HLOOKUP($B16,INDIRECT("'Monthly Resource Report'!"&amp;'HMPL Validation'!S$482021&amp;":"&amp;'HMPL Validation'!S$482022),'HMPL Validation'!S$482023,FALSE))</f>
        <v>6.9779852279993088E-2</v>
      </c>
      <c r="T16" s="318">
        <f ca="1">+IF(ISERROR(HLOOKUP($B16,INDIRECT("'Monthly Resource Report'!"&amp;'HMPL Validation'!T$482021&amp;":"&amp;'HMPL Validation'!T$482022),'HMPL Validation'!T$482023,FALSE)),0,HLOOKUP($B16,INDIRECT("'Monthly Resource Report'!"&amp;'HMPL Validation'!T$482021&amp;":"&amp;'HMPL Validation'!T$482022),'HMPL Validation'!T$482023,FALSE))</f>
        <v>0.49194066160702626</v>
      </c>
    </row>
    <row r="17" spans="2:20">
      <c r="B17" s="301">
        <v>41699</v>
      </c>
      <c r="C17" s="294">
        <v>153</v>
      </c>
      <c r="D17" s="297">
        <v>4.3570000000000002</v>
      </c>
      <c r="E17" s="299">
        <v>7.0000000000000007E-2</v>
      </c>
      <c r="F17" s="295">
        <v>0.49</v>
      </c>
      <c r="G17" s="294">
        <f ca="1">+IF(ISERROR(HLOOKUP($B17,INDIRECT("'Monthly Resource Report'!"&amp;'HMPL Validation'!G$482021&amp;":"&amp;'HMPL Validation'!G$482022),'HMPL Validation'!G$482023,FALSE)),0,HLOOKUP($B17,INDIRECT("'Monthly Resource Report'!"&amp;'HMPL Validation'!G$482021&amp;":"&amp;'HMPL Validation'!G$482022),'HMPL Validation'!G$482023,FALSE))</f>
        <v>153</v>
      </c>
      <c r="H17" s="297">
        <f ca="1">+IF(ISERROR(HLOOKUP($B17,INDIRECT("'Monthly Resource Report'!"&amp;'HMPL Validation'!H$482021&amp;":"&amp;'HMPL Validation'!H$482022),'HMPL Validation'!H$482023,FALSE)),0,HLOOKUP($B17,INDIRECT("'Monthly Resource Report'!"&amp;'HMPL Validation'!H$482021&amp;":"&amp;'HMPL Validation'!H$482022),'HMPL Validation'!H$482023,FALSE))</f>
        <v>4.3569947122542221</v>
      </c>
      <c r="I17" s="317">
        <f ca="1">+IF(ISERROR(HLOOKUP($B17,INDIRECT("'Monthly Resource Report'!"&amp;'HMPL Validation'!I$482021&amp;":"&amp;'HMPL Validation'!I$482022),'HMPL Validation'!I$482023,FALSE)),0,HLOOKUP($B17,INDIRECT("'Monthly Resource Report'!"&amp;'HMPL Validation'!I$482021&amp;":"&amp;'HMPL Validation'!I$482022),'HMPL Validation'!I$482023,FALSE))</f>
        <v>6.9745366429549149E-2</v>
      </c>
      <c r="J17" s="318">
        <f ca="1">+IF(ISERROR(HLOOKUP($B17,INDIRECT("'Monthly Resource Report'!"&amp;'HMPL Validation'!J$482021&amp;":"&amp;'HMPL Validation'!J$482022),'HMPL Validation'!J$482023,FALSE)),0,HLOOKUP($B17,INDIRECT("'Monthly Resource Report'!"&amp;'HMPL Validation'!J$482021&amp;":"&amp;'HMPL Validation'!J$482022),'HMPL Validation'!J$482023,FALSE))</f>
        <v>0.49092630683178318</v>
      </c>
      <c r="L17" s="301">
        <v>41699</v>
      </c>
      <c r="M17" s="294">
        <v>152</v>
      </c>
      <c r="N17" s="297">
        <v>4.3570000000000002</v>
      </c>
      <c r="O17" s="299">
        <v>7.0000000000000007E-2</v>
      </c>
      <c r="P17" s="295">
        <v>0.49</v>
      </c>
      <c r="Q17" s="294">
        <f ca="1">+IF(ISERROR(HLOOKUP($B17,INDIRECT("'Monthly Resource Report'!"&amp;'HMPL Validation'!Q$482021&amp;":"&amp;'HMPL Validation'!Q$482022),'HMPL Validation'!Q$482023,FALSE)),0,HLOOKUP($B17,INDIRECT("'Monthly Resource Report'!"&amp;'HMPL Validation'!Q$482021&amp;":"&amp;'HMPL Validation'!Q$482022),'HMPL Validation'!Q$482023,FALSE))</f>
        <v>152</v>
      </c>
      <c r="R17" s="297">
        <f ca="1">+IF(ISERROR(HLOOKUP($B17,INDIRECT("'Monthly Resource Report'!"&amp;'HMPL Validation'!R$482021&amp;":"&amp;'HMPL Validation'!R$482022),'HMPL Validation'!R$482023,FALSE)),0,HLOOKUP($B17,INDIRECT("'Monthly Resource Report'!"&amp;'HMPL Validation'!R$482021&amp;":"&amp;'HMPL Validation'!R$482022),'HMPL Validation'!R$482023,FALSE))</f>
        <v>4.357006569509684</v>
      </c>
      <c r="S17" s="317">
        <f ca="1">+IF(ISERROR(HLOOKUP($B17,INDIRECT("'Monthly Resource Report'!"&amp;'HMPL Validation'!S$482021&amp;":"&amp;'HMPL Validation'!S$482022),'HMPL Validation'!S$482023,FALSE)),0,HLOOKUP($B17,INDIRECT("'Monthly Resource Report'!"&amp;'HMPL Validation'!S$482021&amp;":"&amp;'HMPL Validation'!S$482022),'HMPL Validation'!S$482023,FALSE))</f>
        <v>6.9710580701749361E-2</v>
      </c>
      <c r="T17" s="318">
        <f ca="1">+IF(ISERROR(HLOOKUP($B17,INDIRECT("'Monthly Resource Report'!"&amp;'HMPL Validation'!T$482021&amp;":"&amp;'HMPL Validation'!T$482022),'HMPL Validation'!T$482023,FALSE)),0,HLOOKUP($B17,INDIRECT("'Monthly Resource Report'!"&amp;'HMPL Validation'!T$482021&amp;":"&amp;'HMPL Validation'!T$482022),'HMPL Validation'!T$482023,FALSE))</f>
        <v>0.49133729468294396</v>
      </c>
    </row>
    <row r="18" spans="2:20">
      <c r="B18" s="301">
        <v>41730</v>
      </c>
      <c r="C18" s="294">
        <v>153</v>
      </c>
      <c r="D18" s="297">
        <v>4.3570000000000002</v>
      </c>
      <c r="E18" s="299">
        <v>7.0000000000000007E-2</v>
      </c>
      <c r="F18" s="295">
        <v>0.49</v>
      </c>
      <c r="G18" s="294">
        <f ca="1">+IF(ISERROR(HLOOKUP($B18,INDIRECT("'Monthly Resource Report'!"&amp;'HMPL Validation'!G$482021&amp;":"&amp;'HMPL Validation'!G$482022),'HMPL Validation'!G$482023,FALSE)),0,HLOOKUP($B18,INDIRECT("'Monthly Resource Report'!"&amp;'HMPL Validation'!G$482021&amp;":"&amp;'HMPL Validation'!G$482022),'HMPL Validation'!G$482023,FALSE))</f>
        <v>153</v>
      </c>
      <c r="H18" s="297">
        <f ca="1">+IF(ISERROR(HLOOKUP($B18,INDIRECT("'Monthly Resource Report'!"&amp;'HMPL Validation'!H$482021&amp;":"&amp;'HMPL Validation'!H$482022),'HMPL Validation'!H$482023,FALSE)),0,HLOOKUP($B18,INDIRECT("'Monthly Resource Report'!"&amp;'HMPL Validation'!H$482021&amp;":"&amp;'HMPL Validation'!H$482022),'HMPL Validation'!H$482023,FALSE))</f>
        <v>4.3569943777541411</v>
      </c>
      <c r="I18" s="317">
        <f ca="1">+IF(ISERROR(HLOOKUP($B18,INDIRECT("'Monthly Resource Report'!"&amp;'HMPL Validation'!I$482021&amp;":"&amp;'HMPL Validation'!I$482022),'HMPL Validation'!I$482023,FALSE)),0,HLOOKUP($B18,INDIRECT("'Monthly Resource Report'!"&amp;'HMPL Validation'!I$482021&amp;":"&amp;'HMPL Validation'!I$482022),'HMPL Validation'!I$482023,FALSE))</f>
        <v>6.9743230192870057E-2</v>
      </c>
      <c r="J18" s="318">
        <f ca="1">+IF(ISERROR(HLOOKUP($B18,INDIRECT("'Monthly Resource Report'!"&amp;'HMPL Validation'!J$482021&amp;":"&amp;'HMPL Validation'!J$482022),'HMPL Validation'!J$482023,FALSE)),0,HLOOKUP($B18,INDIRECT("'Monthly Resource Report'!"&amp;'HMPL Validation'!J$482021&amp;":"&amp;'HMPL Validation'!J$482022),'HMPL Validation'!J$482023,FALSE))</f>
        <v>0.4915203797545753</v>
      </c>
      <c r="L18" s="301">
        <v>41730</v>
      </c>
      <c r="M18" s="294">
        <v>152</v>
      </c>
      <c r="N18" s="297">
        <v>4.3570000000000002</v>
      </c>
      <c r="O18" s="299">
        <v>7.0000000000000007E-2</v>
      </c>
      <c r="P18" s="295">
        <v>0.49</v>
      </c>
      <c r="Q18" s="294">
        <f ca="1">+IF(ISERROR(HLOOKUP($B18,INDIRECT("'Monthly Resource Report'!"&amp;'HMPL Validation'!Q$482021&amp;":"&amp;'HMPL Validation'!Q$482022),'HMPL Validation'!Q$482023,FALSE)),0,HLOOKUP($B18,INDIRECT("'Monthly Resource Report'!"&amp;'HMPL Validation'!Q$482021&amp;":"&amp;'HMPL Validation'!Q$482022),'HMPL Validation'!Q$482023,FALSE))</f>
        <v>152</v>
      </c>
      <c r="R18" s="297">
        <f ca="1">+IF(ISERROR(HLOOKUP($B18,INDIRECT("'Monthly Resource Report'!"&amp;'HMPL Validation'!R$482021&amp;":"&amp;'HMPL Validation'!R$482022),'HMPL Validation'!R$482023,FALSE)),0,HLOOKUP($B18,INDIRECT("'Monthly Resource Report'!"&amp;'HMPL Validation'!R$482021&amp;":"&amp;'HMPL Validation'!R$482022),'HMPL Validation'!R$482023,FALSE))</f>
        <v>4.3570060060382714</v>
      </c>
      <c r="S18" s="317">
        <f ca="1">+IF(ISERROR(HLOOKUP($B18,INDIRECT("'Monthly Resource Report'!"&amp;'HMPL Validation'!S$482021&amp;":"&amp;'HMPL Validation'!S$482022),'HMPL Validation'!S$482023,FALSE)),0,HLOOKUP($B18,INDIRECT("'Monthly Resource Report'!"&amp;'HMPL Validation'!S$482021&amp;":"&amp;'HMPL Validation'!S$482022),'HMPL Validation'!S$482023,FALSE))</f>
        <v>6.9725201702456024E-2</v>
      </c>
      <c r="T18" s="318">
        <f ca="1">+IF(ISERROR(HLOOKUP($B18,INDIRECT("'Monthly Resource Report'!"&amp;'HMPL Validation'!T$482021&amp;":"&amp;'HMPL Validation'!T$482022),'HMPL Validation'!T$482023,FALSE)),0,HLOOKUP($B18,INDIRECT("'Monthly Resource Report'!"&amp;'HMPL Validation'!T$482021&amp;":"&amp;'HMPL Validation'!T$482022),'HMPL Validation'!T$482023,FALSE))</f>
        <v>0.49137144254616899</v>
      </c>
    </row>
    <row r="19" spans="2:20">
      <c r="B19" s="301">
        <v>41760</v>
      </c>
      <c r="C19" s="294">
        <v>153</v>
      </c>
      <c r="D19" s="297">
        <v>4.3570000000000002</v>
      </c>
      <c r="E19" s="299">
        <v>7.0000000000000007E-2</v>
      </c>
      <c r="F19" s="295">
        <v>0.49</v>
      </c>
      <c r="G19" s="294">
        <f ca="1">+IF(ISERROR(HLOOKUP($B19,INDIRECT("'Monthly Resource Report'!"&amp;'HMPL Validation'!G$482021&amp;":"&amp;'HMPL Validation'!G$482022),'HMPL Validation'!G$482023,FALSE)),0,HLOOKUP($B19,INDIRECT("'Monthly Resource Report'!"&amp;'HMPL Validation'!G$482021&amp;":"&amp;'HMPL Validation'!G$482022),'HMPL Validation'!G$482023,FALSE))</f>
        <v>153</v>
      </c>
      <c r="H19" s="297">
        <f ca="1">+IF(ISERROR(HLOOKUP($B19,INDIRECT("'Monthly Resource Report'!"&amp;'HMPL Validation'!H$482021&amp;":"&amp;'HMPL Validation'!H$482022),'HMPL Validation'!H$482023,FALSE)),0,HLOOKUP($B19,INDIRECT("'Monthly Resource Report'!"&amp;'HMPL Validation'!H$482021&amp;":"&amp;'HMPL Validation'!H$482022),'HMPL Validation'!H$482023,FALSE))</f>
        <v>4.3569963151504822</v>
      </c>
      <c r="I19" s="317">
        <f ca="1">+IF(ISERROR(HLOOKUP($B19,INDIRECT("'Monthly Resource Report'!"&amp;'HMPL Validation'!I$482021&amp;":"&amp;'HMPL Validation'!I$482022),'HMPL Validation'!I$482023,FALSE)),0,HLOOKUP($B19,INDIRECT("'Monthly Resource Report'!"&amp;'HMPL Validation'!I$482021&amp;":"&amp;'HMPL Validation'!I$482022),'HMPL Validation'!I$482023,FALSE))</f>
        <v>6.9741270494994859E-2</v>
      </c>
      <c r="J19" s="318">
        <f ca="1">+IF(ISERROR(HLOOKUP($B19,INDIRECT("'Monthly Resource Report'!"&amp;'HMPL Validation'!J$482021&amp;":"&amp;'HMPL Validation'!J$482022),'HMPL Validation'!J$482023,FALSE)),0,HLOOKUP($B19,INDIRECT("'Monthly Resource Report'!"&amp;'HMPL Validation'!J$482021&amp;":"&amp;'HMPL Validation'!J$482022),'HMPL Validation'!J$482023,FALSE))</f>
        <v>0.49282521454575801</v>
      </c>
      <c r="L19" s="301">
        <v>41760</v>
      </c>
      <c r="M19" s="294">
        <v>152</v>
      </c>
      <c r="N19" s="297">
        <v>4.3570000000000002</v>
      </c>
      <c r="O19" s="299">
        <v>7.0000000000000007E-2</v>
      </c>
      <c r="P19" s="295">
        <v>0.49</v>
      </c>
      <c r="Q19" s="294">
        <f ca="1">+IF(ISERROR(HLOOKUP($B19,INDIRECT("'Monthly Resource Report'!"&amp;'HMPL Validation'!Q$482021&amp;":"&amp;'HMPL Validation'!Q$482022),'HMPL Validation'!Q$482023,FALSE)),0,HLOOKUP($B19,INDIRECT("'Monthly Resource Report'!"&amp;'HMPL Validation'!Q$482021&amp;":"&amp;'HMPL Validation'!Q$482022),'HMPL Validation'!Q$482023,FALSE))</f>
        <v>152</v>
      </c>
      <c r="R19" s="297">
        <f ca="1">+IF(ISERROR(HLOOKUP($B19,INDIRECT("'Monthly Resource Report'!"&amp;'HMPL Validation'!R$482021&amp;":"&amp;'HMPL Validation'!R$482022),'HMPL Validation'!R$482023,FALSE)),0,HLOOKUP($B19,INDIRECT("'Monthly Resource Report'!"&amp;'HMPL Validation'!R$482021&amp;":"&amp;'HMPL Validation'!R$482022),'HMPL Validation'!R$482023,FALSE))</f>
        <v>4.3570066737195114</v>
      </c>
      <c r="S19" s="317">
        <f ca="1">+IF(ISERROR(HLOOKUP($B19,INDIRECT("'Monthly Resource Report'!"&amp;'HMPL Validation'!S$482021&amp;":"&amp;'HMPL Validation'!S$482022),'HMPL Validation'!S$482023,FALSE)),0,HLOOKUP($B19,INDIRECT("'Monthly Resource Report'!"&amp;'HMPL Validation'!S$482021&amp;":"&amp;'HMPL Validation'!S$482022),'HMPL Validation'!S$482023,FALSE))</f>
        <v>6.9726849076034811E-2</v>
      </c>
      <c r="T19" s="318">
        <f ca="1">+IF(ISERROR(HLOOKUP($B19,INDIRECT("'Monthly Resource Report'!"&amp;'HMPL Validation'!T$482021&amp;":"&amp;'HMPL Validation'!T$482022),'HMPL Validation'!T$482023,FALSE)),0,HLOOKUP($B19,INDIRECT("'Monthly Resource Report'!"&amp;'HMPL Validation'!T$482021&amp;":"&amp;'HMPL Validation'!T$482022),'HMPL Validation'!T$482023,FALSE))</f>
        <v>0.4917708340280495</v>
      </c>
    </row>
    <row r="20" spans="2:20">
      <c r="B20" s="301">
        <v>41791</v>
      </c>
      <c r="C20" s="294">
        <v>153</v>
      </c>
      <c r="D20" s="297">
        <v>4.3570000000000002</v>
      </c>
      <c r="E20" s="299">
        <v>7.0000000000000007E-2</v>
      </c>
      <c r="F20" s="295">
        <v>0.49</v>
      </c>
      <c r="G20" s="294">
        <f ca="1">+IF(ISERROR(HLOOKUP($B20,INDIRECT("'Monthly Resource Report'!"&amp;'HMPL Validation'!G$482021&amp;":"&amp;'HMPL Validation'!G$482022),'HMPL Validation'!G$482023,FALSE)),0,HLOOKUP($B20,INDIRECT("'Monthly Resource Report'!"&amp;'HMPL Validation'!G$482021&amp;":"&amp;'HMPL Validation'!G$482022),'HMPL Validation'!G$482023,FALSE))</f>
        <v>153</v>
      </c>
      <c r="H20" s="297">
        <f ca="1">+IF(ISERROR(HLOOKUP($B20,INDIRECT("'Monthly Resource Report'!"&amp;'HMPL Validation'!H$482021&amp;":"&amp;'HMPL Validation'!H$482022),'HMPL Validation'!H$482023,FALSE)),0,HLOOKUP($B20,INDIRECT("'Monthly Resource Report'!"&amp;'HMPL Validation'!H$482021&amp;":"&amp;'HMPL Validation'!H$482022),'HMPL Validation'!H$482023,FALSE))</f>
        <v>4.3569933554817277</v>
      </c>
      <c r="I20" s="317">
        <f ca="1">+IF(ISERROR(HLOOKUP($B20,INDIRECT("'Monthly Resource Report'!"&amp;'HMPL Validation'!I$482021&amp;":"&amp;'HMPL Validation'!I$482022),'HMPL Validation'!I$482023,FALSE)),0,HLOOKUP($B20,INDIRECT("'Monthly Resource Report'!"&amp;'HMPL Validation'!I$482021&amp;":"&amp;'HMPL Validation'!I$482022),'HMPL Validation'!I$482023,FALSE))</f>
        <v>6.974838034123565E-2</v>
      </c>
      <c r="J20" s="318">
        <f ca="1">+IF(ISERROR(HLOOKUP($B20,INDIRECT("'Monthly Resource Report'!"&amp;'HMPL Validation'!J$482021&amp;":"&amp;'HMPL Validation'!J$482022),'HMPL Validation'!J$482023,FALSE)),0,HLOOKUP($B20,INDIRECT("'Monthly Resource Report'!"&amp;'HMPL Validation'!J$482021&amp;":"&amp;'HMPL Validation'!J$482022),'HMPL Validation'!J$482023,FALSE))</f>
        <v>0.49126529586103701</v>
      </c>
      <c r="L20" s="301">
        <v>41791</v>
      </c>
      <c r="M20" s="294">
        <v>152</v>
      </c>
      <c r="N20" s="297">
        <v>4.3570000000000002</v>
      </c>
      <c r="O20" s="299">
        <v>7.0000000000000007E-2</v>
      </c>
      <c r="P20" s="295">
        <v>0.49</v>
      </c>
      <c r="Q20" s="294">
        <f ca="1">+IF(ISERROR(HLOOKUP($B20,INDIRECT("'Monthly Resource Report'!"&amp;'HMPL Validation'!Q$482021&amp;":"&amp;'HMPL Validation'!Q$482022),'HMPL Validation'!Q$482023,FALSE)),0,HLOOKUP($B20,INDIRECT("'Monthly Resource Report'!"&amp;'HMPL Validation'!Q$482021&amp;":"&amp;'HMPL Validation'!Q$482022),'HMPL Validation'!Q$482023,FALSE))</f>
        <v>152</v>
      </c>
      <c r="R20" s="297">
        <f ca="1">+IF(ISERROR(HLOOKUP($B20,INDIRECT("'Monthly Resource Report'!"&amp;'HMPL Validation'!R$482021&amp;":"&amp;'HMPL Validation'!R$482022),'HMPL Validation'!R$482023,FALSE)),0,HLOOKUP($B20,INDIRECT("'Monthly Resource Report'!"&amp;'HMPL Validation'!R$482021&amp;":"&amp;'HMPL Validation'!R$482022),'HMPL Validation'!R$482023,FALSE))</f>
        <v>4.357006269760463</v>
      </c>
      <c r="S20" s="317">
        <f ca="1">+IF(ISERROR(HLOOKUP($B20,INDIRECT("'Monthly Resource Report'!"&amp;'HMPL Validation'!S$482021&amp;":"&amp;'HMPL Validation'!S$482022),'HMPL Validation'!S$482023,FALSE)),0,HLOOKUP($B20,INDIRECT("'Monthly Resource Report'!"&amp;'HMPL Validation'!S$482021&amp;":"&amp;'HMPL Validation'!S$482022),'HMPL Validation'!S$482023,FALSE))</f>
        <v>6.9736457435314203E-2</v>
      </c>
      <c r="T20" s="318">
        <f ca="1">+IF(ISERROR(HLOOKUP($B20,INDIRECT("'Monthly Resource Report'!"&amp;'HMPL Validation'!T$482021&amp;":"&amp;'HMPL Validation'!T$482022),'HMPL Validation'!T$482023,FALSE)),0,HLOOKUP($B20,INDIRECT("'Monthly Resource Report'!"&amp;'HMPL Validation'!T$482021&amp;":"&amp;'HMPL Validation'!T$482022),'HMPL Validation'!T$482023,FALSE))</f>
        <v>0.49091413596930361</v>
      </c>
    </row>
    <row r="21" spans="2:20">
      <c r="B21" s="301">
        <v>41821</v>
      </c>
      <c r="C21" s="294">
        <v>153</v>
      </c>
      <c r="D21" s="297">
        <v>4.3570000000000002</v>
      </c>
      <c r="E21" s="299">
        <v>7.0000000000000007E-2</v>
      </c>
      <c r="F21" s="295">
        <v>0.49</v>
      </c>
      <c r="G21" s="294">
        <f ca="1">+IF(ISERROR(HLOOKUP($B21,INDIRECT("'Monthly Resource Report'!"&amp;'HMPL Validation'!G$482021&amp;":"&amp;'HMPL Validation'!G$482022),'HMPL Validation'!G$482023,FALSE)),0,HLOOKUP($B21,INDIRECT("'Monthly Resource Report'!"&amp;'HMPL Validation'!G$482021&amp;":"&amp;'HMPL Validation'!G$482022),'HMPL Validation'!G$482023,FALSE))</f>
        <v>153</v>
      </c>
      <c r="H21" s="297">
        <f ca="1">+IF(ISERROR(HLOOKUP($B21,INDIRECT("'Monthly Resource Report'!"&amp;'HMPL Validation'!H$482021&amp;":"&amp;'HMPL Validation'!H$482022),'HMPL Validation'!H$482023,FALSE)),0,HLOOKUP($B21,INDIRECT("'Monthly Resource Report'!"&amp;'HMPL Validation'!H$482021&amp;":"&amp;'HMPL Validation'!H$482022),'HMPL Validation'!H$482023,FALSE))</f>
        <v>4.35699428893746</v>
      </c>
      <c r="I21" s="317">
        <f ca="1">+IF(ISERROR(HLOOKUP($B21,INDIRECT("'Monthly Resource Report'!"&amp;'HMPL Validation'!I$482021&amp;":"&amp;'HMPL Validation'!I$482022),'HMPL Validation'!I$482023,FALSE)),0,HLOOKUP($B21,INDIRECT("'Monthly Resource Report'!"&amp;'HMPL Validation'!I$482021&amp;":"&amp;'HMPL Validation'!I$482022),'HMPL Validation'!I$482023,FALSE))</f>
        <v>6.9790640537680637E-2</v>
      </c>
      <c r="J21" s="318">
        <f ca="1">+IF(ISERROR(HLOOKUP($B21,INDIRECT("'Monthly Resource Report'!"&amp;'HMPL Validation'!J$482021&amp;":"&amp;'HMPL Validation'!J$482022),'HMPL Validation'!J$482023,FALSE)),0,HLOOKUP($B21,INDIRECT("'Monthly Resource Report'!"&amp;'HMPL Validation'!J$482021&amp;":"&amp;'HMPL Validation'!J$482022),'HMPL Validation'!J$482023,FALSE))</f>
        <v>0.49091476673440748</v>
      </c>
      <c r="L21" s="301">
        <v>41821</v>
      </c>
      <c r="M21" s="294">
        <v>152</v>
      </c>
      <c r="N21" s="297">
        <v>4.3570000000000002</v>
      </c>
      <c r="O21" s="299">
        <v>7.0000000000000007E-2</v>
      </c>
      <c r="P21" s="295">
        <v>0.49</v>
      </c>
      <c r="Q21" s="294">
        <f ca="1">+IF(ISERROR(HLOOKUP($B21,INDIRECT("'Monthly Resource Report'!"&amp;'HMPL Validation'!Q$482021&amp;":"&amp;'HMPL Validation'!Q$482022),'HMPL Validation'!Q$482023,FALSE)),0,HLOOKUP($B21,INDIRECT("'Monthly Resource Report'!"&amp;'HMPL Validation'!Q$482021&amp;":"&amp;'HMPL Validation'!Q$482022),'HMPL Validation'!Q$482023,FALSE))</f>
        <v>152</v>
      </c>
      <c r="R21" s="297">
        <f ca="1">+IF(ISERROR(HLOOKUP($B21,INDIRECT("'Monthly Resource Report'!"&amp;'HMPL Validation'!R$482021&amp;":"&amp;'HMPL Validation'!R$482022),'HMPL Validation'!R$482023,FALSE)),0,HLOOKUP($B21,INDIRECT("'Monthly Resource Report'!"&amp;'HMPL Validation'!R$482021&amp;":"&amp;'HMPL Validation'!R$482022),'HMPL Validation'!R$482023,FALSE))</f>
        <v>4.3570062934964469</v>
      </c>
      <c r="S21" s="317">
        <f ca="1">+IF(ISERROR(HLOOKUP($B21,INDIRECT("'Monthly Resource Report'!"&amp;'HMPL Validation'!S$482021&amp;":"&amp;'HMPL Validation'!S$482022),'HMPL Validation'!S$482023,FALSE)),0,HLOOKUP($B21,INDIRECT("'Monthly Resource Report'!"&amp;'HMPL Validation'!S$482021&amp;":"&amp;'HMPL Validation'!S$482022),'HMPL Validation'!S$482023,FALSE))</f>
        <v>6.9771632584872859E-2</v>
      </c>
      <c r="T21" s="318">
        <f ca="1">+IF(ISERROR(HLOOKUP($B21,INDIRECT("'Monthly Resource Report'!"&amp;'HMPL Validation'!T$482021&amp;":"&amp;'HMPL Validation'!T$482022),'HMPL Validation'!T$482023,FALSE)),0,HLOOKUP($B21,INDIRECT("'Monthly Resource Report'!"&amp;'HMPL Validation'!T$482021&amp;":"&amp;'HMPL Validation'!T$482022),'HMPL Validation'!T$482023,FALSE))</f>
        <v>0.49174265774170423</v>
      </c>
    </row>
    <row r="22" spans="2:20">
      <c r="B22" s="301">
        <v>41852</v>
      </c>
      <c r="C22" s="294">
        <v>153</v>
      </c>
      <c r="D22" s="297">
        <v>4.3570000000000002</v>
      </c>
      <c r="E22" s="299">
        <v>7.0000000000000007E-2</v>
      </c>
      <c r="F22" s="295">
        <v>0.49</v>
      </c>
      <c r="G22" s="294">
        <f ca="1">+IF(ISERROR(HLOOKUP($B22,INDIRECT("'Monthly Resource Report'!"&amp;'HMPL Validation'!G$482021&amp;":"&amp;'HMPL Validation'!G$482022),'HMPL Validation'!G$482023,FALSE)),0,HLOOKUP($B22,INDIRECT("'Monthly Resource Report'!"&amp;'HMPL Validation'!G$482021&amp;":"&amp;'HMPL Validation'!G$482022),'HMPL Validation'!G$482023,FALSE))</f>
        <v>153</v>
      </c>
      <c r="H22" s="297">
        <f ca="1">+IF(ISERROR(HLOOKUP($B22,INDIRECT("'Monthly Resource Report'!"&amp;'HMPL Validation'!H$482021&amp;":"&amp;'HMPL Validation'!H$482022),'HMPL Validation'!H$482023,FALSE)),0,HLOOKUP($B22,INDIRECT("'Monthly Resource Report'!"&amp;'HMPL Validation'!H$482021&amp;":"&amp;'HMPL Validation'!H$482022),'HMPL Validation'!H$482023,FALSE))</f>
        <v>4.3569932112568237</v>
      </c>
      <c r="I22" s="317">
        <f ca="1">+IF(ISERROR(HLOOKUP($B22,INDIRECT("'Monthly Resource Report'!"&amp;'HMPL Validation'!I$482021&amp;":"&amp;'HMPL Validation'!I$482022),'HMPL Validation'!I$482023,FALSE)),0,HLOOKUP($B22,INDIRECT("'Monthly Resource Report'!"&amp;'HMPL Validation'!I$482021&amp;":"&amp;'HMPL Validation'!I$482022),'HMPL Validation'!I$482023,FALSE))</f>
        <v>6.9787550555529723E-2</v>
      </c>
      <c r="J22" s="318">
        <f ca="1">+IF(ISERROR(HLOOKUP($B22,INDIRECT("'Monthly Resource Report'!"&amp;'HMPL Validation'!J$482021&amp;":"&amp;'HMPL Validation'!J$482022),'HMPL Validation'!J$482023,FALSE)),0,HLOOKUP($B22,INDIRECT("'Monthly Resource Report'!"&amp;'HMPL Validation'!J$482021&amp;":"&amp;'HMPL Validation'!J$482022),'HMPL Validation'!J$482023,FALSE))</f>
        <v>0.49120914880758682</v>
      </c>
      <c r="L22" s="301">
        <v>41852</v>
      </c>
      <c r="M22" s="294">
        <v>152</v>
      </c>
      <c r="N22" s="297">
        <v>4.3570000000000002</v>
      </c>
      <c r="O22" s="299">
        <v>7.0000000000000007E-2</v>
      </c>
      <c r="P22" s="295">
        <v>0.49</v>
      </c>
      <c r="Q22" s="294">
        <f ca="1">+IF(ISERROR(HLOOKUP($B22,INDIRECT("'Monthly Resource Report'!"&amp;'HMPL Validation'!Q$482021&amp;":"&amp;'HMPL Validation'!Q$482022),'HMPL Validation'!Q$482023,FALSE)),0,HLOOKUP($B22,INDIRECT("'Monthly Resource Report'!"&amp;'HMPL Validation'!Q$482021&amp;":"&amp;'HMPL Validation'!Q$482022),'HMPL Validation'!Q$482023,FALSE))</f>
        <v>152</v>
      </c>
      <c r="R22" s="297">
        <f ca="1">+IF(ISERROR(HLOOKUP($B22,INDIRECT("'Monthly Resource Report'!"&amp;'HMPL Validation'!R$482021&amp;":"&amp;'HMPL Validation'!R$482022),'HMPL Validation'!R$482023,FALSE)),0,HLOOKUP($B22,INDIRECT("'Monthly Resource Report'!"&amp;'HMPL Validation'!R$482021&amp;":"&amp;'HMPL Validation'!R$482022),'HMPL Validation'!R$482023,FALSE))</f>
        <v>4.3570064232415424</v>
      </c>
      <c r="S22" s="317">
        <f ca="1">+IF(ISERROR(HLOOKUP($B22,INDIRECT("'Monthly Resource Report'!"&amp;'HMPL Validation'!S$482021&amp;":"&amp;'HMPL Validation'!S$482022),'HMPL Validation'!S$482023,FALSE)),0,HLOOKUP($B22,INDIRECT("'Monthly Resource Report'!"&amp;'HMPL Validation'!S$482021&amp;":"&amp;'HMPL Validation'!S$482022),'HMPL Validation'!S$482023,FALSE))</f>
        <v>6.9762055685853128E-2</v>
      </c>
      <c r="T22" s="318">
        <f ca="1">+IF(ISERROR(HLOOKUP($B22,INDIRECT("'Monthly Resource Report'!"&amp;'HMPL Validation'!T$482021&amp;":"&amp;'HMPL Validation'!T$482022),'HMPL Validation'!T$482023,FALSE)),0,HLOOKUP($B22,INDIRECT("'Monthly Resource Report'!"&amp;'HMPL Validation'!T$482021&amp;":"&amp;'HMPL Validation'!T$482022),'HMPL Validation'!T$482023,FALSE))</f>
        <v>0.49130779276788988</v>
      </c>
    </row>
    <row r="23" spans="2:20">
      <c r="B23" s="301">
        <v>41883</v>
      </c>
      <c r="C23" s="294">
        <v>153</v>
      </c>
      <c r="D23" s="297">
        <v>4.3570000000000002</v>
      </c>
      <c r="E23" s="299">
        <v>7.0000000000000007E-2</v>
      </c>
      <c r="F23" s="295">
        <v>0.49</v>
      </c>
      <c r="G23" s="294">
        <f ca="1">+IF(ISERROR(HLOOKUP($B23,INDIRECT("'Monthly Resource Report'!"&amp;'HMPL Validation'!G$482021&amp;":"&amp;'HMPL Validation'!G$482022),'HMPL Validation'!G$482023,FALSE)),0,HLOOKUP($B23,INDIRECT("'Monthly Resource Report'!"&amp;'HMPL Validation'!G$482021&amp;":"&amp;'HMPL Validation'!G$482022),'HMPL Validation'!G$482023,FALSE))</f>
        <v>153</v>
      </c>
      <c r="H23" s="297">
        <f ca="1">+IF(ISERROR(HLOOKUP($B23,INDIRECT("'Monthly Resource Report'!"&amp;'HMPL Validation'!H$482021&amp;":"&amp;'HMPL Validation'!H$482022),'HMPL Validation'!H$482023,FALSE)),0,HLOOKUP($B23,INDIRECT("'Monthly Resource Report'!"&amp;'HMPL Validation'!H$482021&amp;":"&amp;'HMPL Validation'!H$482022),'HMPL Validation'!H$482023,FALSE))</f>
        <v>4.3569939223936425</v>
      </c>
      <c r="I23" s="317">
        <f ca="1">+IF(ISERROR(HLOOKUP($B23,INDIRECT("'Monthly Resource Report'!"&amp;'HMPL Validation'!I$482021&amp;":"&amp;'HMPL Validation'!I$482022),'HMPL Validation'!I$482023,FALSE)),0,HLOOKUP($B23,INDIRECT("'Monthly Resource Report'!"&amp;'HMPL Validation'!I$482021&amp;":"&amp;'HMPL Validation'!I$482022),'HMPL Validation'!I$482023,FALSE))</f>
        <v>6.9737541742441483E-2</v>
      </c>
      <c r="J23" s="318">
        <f ca="1">+IF(ISERROR(HLOOKUP($B23,INDIRECT("'Monthly Resource Report'!"&amp;'HMPL Validation'!J$482021&amp;":"&amp;'HMPL Validation'!J$482022),'HMPL Validation'!J$482023,FALSE)),0,HLOOKUP($B23,INDIRECT("'Monthly Resource Report'!"&amp;'HMPL Validation'!J$482021&amp;":"&amp;'HMPL Validation'!J$482022),'HMPL Validation'!J$482023,FALSE))</f>
        <v>0.49159282867964438</v>
      </c>
      <c r="L23" s="301">
        <v>41883</v>
      </c>
      <c r="M23" s="294">
        <v>152</v>
      </c>
      <c r="N23" s="297">
        <v>4.3570000000000002</v>
      </c>
      <c r="O23" s="299">
        <v>7.0000000000000007E-2</v>
      </c>
      <c r="P23" s="295">
        <v>0.49</v>
      </c>
      <c r="Q23" s="294">
        <f ca="1">+IF(ISERROR(HLOOKUP($B23,INDIRECT("'Monthly Resource Report'!"&amp;'HMPL Validation'!Q$482021&amp;":"&amp;'HMPL Validation'!Q$482022),'HMPL Validation'!Q$482023,FALSE)),0,HLOOKUP($B23,INDIRECT("'Monthly Resource Report'!"&amp;'HMPL Validation'!Q$482021&amp;":"&amp;'HMPL Validation'!Q$482022),'HMPL Validation'!Q$482023,FALSE))</f>
        <v>152</v>
      </c>
      <c r="R23" s="297">
        <f ca="1">+IF(ISERROR(HLOOKUP($B23,INDIRECT("'Monthly Resource Report'!"&amp;'HMPL Validation'!R$482021&amp;":"&amp;'HMPL Validation'!R$482022),'HMPL Validation'!R$482023,FALSE)),0,HLOOKUP($B23,INDIRECT("'Monthly Resource Report'!"&amp;'HMPL Validation'!R$482021&amp;":"&amp;'HMPL Validation'!R$482022),'HMPL Validation'!R$482023,FALSE))</f>
        <v>4.3570060300855884</v>
      </c>
      <c r="S23" s="317">
        <f ca="1">+IF(ISERROR(HLOOKUP($B23,INDIRECT("'Monthly Resource Report'!"&amp;'HMPL Validation'!S$482021&amp;":"&amp;'HMPL Validation'!S$482022),'HMPL Validation'!S$482023,FALSE)),0,HLOOKUP($B23,INDIRECT("'Monthly Resource Report'!"&amp;'HMPL Validation'!S$482021&amp;":"&amp;'HMPL Validation'!S$482022),'HMPL Validation'!S$482023,FALSE))</f>
        <v>6.9718529041199032E-2</v>
      </c>
      <c r="T23" s="318">
        <f ca="1">+IF(ISERROR(HLOOKUP($B23,INDIRECT("'Monthly Resource Report'!"&amp;'HMPL Validation'!T$482021&amp;":"&amp;'HMPL Validation'!T$482022),'HMPL Validation'!T$482023,FALSE)),0,HLOOKUP($B23,INDIRECT("'Monthly Resource Report'!"&amp;'HMPL Validation'!T$482021&amp;":"&amp;'HMPL Validation'!T$482022),'HMPL Validation'!T$482023,FALSE))</f>
        <v>0.49183611802812494</v>
      </c>
    </row>
    <row r="24" spans="2:20">
      <c r="B24" s="301">
        <v>41913</v>
      </c>
      <c r="C24" s="294">
        <v>153</v>
      </c>
      <c r="D24" s="297">
        <v>4.3570000000000002</v>
      </c>
      <c r="E24" s="299">
        <v>7.0000000000000007E-2</v>
      </c>
      <c r="F24" s="295">
        <v>0.49</v>
      </c>
      <c r="G24" s="294">
        <f ca="1">+IF(ISERROR(HLOOKUP($B24,INDIRECT("'Monthly Resource Report'!"&amp;'HMPL Validation'!G$482021&amp;":"&amp;'HMPL Validation'!G$482022),'HMPL Validation'!G$482023,FALSE)),0,HLOOKUP($B24,INDIRECT("'Monthly Resource Report'!"&amp;'HMPL Validation'!G$482021&amp;":"&amp;'HMPL Validation'!G$482022),'HMPL Validation'!G$482023,FALSE))</f>
        <v>153</v>
      </c>
      <c r="H24" s="297">
        <f ca="1">+IF(ISERROR(HLOOKUP($B24,INDIRECT("'Monthly Resource Report'!"&amp;'HMPL Validation'!H$482021&amp;":"&amp;'HMPL Validation'!H$482022),'HMPL Validation'!H$482023,FALSE)),0,HLOOKUP($B24,INDIRECT("'Monthly Resource Report'!"&amp;'HMPL Validation'!H$482021&amp;":"&amp;'HMPL Validation'!H$482022),'HMPL Validation'!H$482023,FALSE))</f>
        <v>4.3569944091978376</v>
      </c>
      <c r="I24" s="317">
        <f ca="1">+IF(ISERROR(HLOOKUP($B24,INDIRECT("'Monthly Resource Report'!"&amp;'HMPL Validation'!I$482021&amp;":"&amp;'HMPL Validation'!I$482022),'HMPL Validation'!I$482023,FALSE)),0,HLOOKUP($B24,INDIRECT("'Monthly Resource Report'!"&amp;'HMPL Validation'!I$482021&amp;":"&amp;'HMPL Validation'!I$482022),'HMPL Validation'!I$482023,FALSE))</f>
        <v>6.9759167749073869E-2</v>
      </c>
      <c r="J24" s="318">
        <f ca="1">+IF(ISERROR(HLOOKUP($B24,INDIRECT("'Monthly Resource Report'!"&amp;'HMPL Validation'!J$482021&amp;":"&amp;'HMPL Validation'!J$482022),'HMPL Validation'!J$482023,FALSE)),0,HLOOKUP($B24,INDIRECT("'Monthly Resource Report'!"&amp;'HMPL Validation'!J$482021&amp;":"&amp;'HMPL Validation'!J$482022),'HMPL Validation'!J$482023,FALSE))</f>
        <v>0.49122707052614278</v>
      </c>
      <c r="L24" s="301">
        <v>41913</v>
      </c>
      <c r="M24" s="294">
        <v>152</v>
      </c>
      <c r="N24" s="297">
        <v>4.3570000000000002</v>
      </c>
      <c r="O24" s="299">
        <v>7.0000000000000007E-2</v>
      </c>
      <c r="P24" s="295">
        <v>0.49</v>
      </c>
      <c r="Q24" s="294">
        <f ca="1">+IF(ISERROR(HLOOKUP($B24,INDIRECT("'Monthly Resource Report'!"&amp;'HMPL Validation'!Q$482021&amp;":"&amp;'HMPL Validation'!Q$482022),'HMPL Validation'!Q$482023,FALSE)),0,HLOOKUP($B24,INDIRECT("'Monthly Resource Report'!"&amp;'HMPL Validation'!Q$482021&amp;":"&amp;'HMPL Validation'!Q$482022),'HMPL Validation'!Q$482023,FALSE))</f>
        <v>152</v>
      </c>
      <c r="R24" s="297">
        <f ca="1">+IF(ISERROR(HLOOKUP($B24,INDIRECT("'Monthly Resource Report'!"&amp;'HMPL Validation'!R$482021&amp;":"&amp;'HMPL Validation'!R$482022),'HMPL Validation'!R$482023,FALSE)),0,HLOOKUP($B24,INDIRECT("'Monthly Resource Report'!"&amp;'HMPL Validation'!R$482021&amp;":"&amp;'HMPL Validation'!R$482022),'HMPL Validation'!R$482023,FALSE))</f>
        <v>4.3570065723047202</v>
      </c>
      <c r="S24" s="317">
        <f ca="1">+IF(ISERROR(HLOOKUP($B24,INDIRECT("'Monthly Resource Report'!"&amp;'HMPL Validation'!S$482021&amp;":"&amp;'HMPL Validation'!S$482022),'HMPL Validation'!S$482023,FALSE)),0,HLOOKUP($B24,INDIRECT("'Monthly Resource Report'!"&amp;'HMPL Validation'!S$482021&amp;":"&amp;'HMPL Validation'!S$482022),'HMPL Validation'!S$482023,FALSE))</f>
        <v>6.9741102783563144E-2</v>
      </c>
      <c r="T24" s="318">
        <f ca="1">+IF(ISERROR(HLOOKUP($B24,INDIRECT("'Monthly Resource Report'!"&amp;'HMPL Validation'!T$482021&amp;":"&amp;'HMPL Validation'!T$482022),'HMPL Validation'!T$482023,FALSE)),0,HLOOKUP($B24,INDIRECT("'Monthly Resource Report'!"&amp;'HMPL Validation'!T$482021&amp;":"&amp;'HMPL Validation'!T$482022),'HMPL Validation'!T$482023,FALSE))</f>
        <v>0.49219735781936486</v>
      </c>
    </row>
    <row r="25" spans="2:20">
      <c r="B25" s="301">
        <v>41944</v>
      </c>
      <c r="C25" s="294">
        <v>153</v>
      </c>
      <c r="D25" s="297">
        <v>4.3570000000000002</v>
      </c>
      <c r="E25" s="299">
        <v>7.0000000000000007E-2</v>
      </c>
      <c r="F25" s="295">
        <v>0.49</v>
      </c>
      <c r="G25" s="294">
        <f ca="1">+IF(ISERROR(HLOOKUP($B25,INDIRECT("'Monthly Resource Report'!"&amp;'HMPL Validation'!G$482021&amp;":"&amp;'HMPL Validation'!G$482022),'HMPL Validation'!G$482023,FALSE)),0,HLOOKUP($B25,INDIRECT("'Monthly Resource Report'!"&amp;'HMPL Validation'!G$482021&amp;":"&amp;'HMPL Validation'!G$482022),'HMPL Validation'!G$482023,FALSE))</f>
        <v>153</v>
      </c>
      <c r="H25" s="297">
        <f ca="1">+IF(ISERROR(HLOOKUP($B25,INDIRECT("'Monthly Resource Report'!"&amp;'HMPL Validation'!H$482021&amp;":"&amp;'HMPL Validation'!H$482022),'HMPL Validation'!H$482023,FALSE)),0,HLOOKUP($B25,INDIRECT("'Monthly Resource Report'!"&amp;'HMPL Validation'!H$482021&amp;":"&amp;'HMPL Validation'!H$482022),'HMPL Validation'!H$482023,FALSE))</f>
        <v>4.3569934696407771</v>
      </c>
      <c r="I25" s="317">
        <f ca="1">+IF(ISERROR(HLOOKUP($B25,INDIRECT("'Monthly Resource Report'!"&amp;'HMPL Validation'!I$482021&amp;":"&amp;'HMPL Validation'!I$482022),'HMPL Validation'!I$482023,FALSE)),0,HLOOKUP($B25,INDIRECT("'Monthly Resource Report'!"&amp;'HMPL Validation'!I$482021&amp;":"&amp;'HMPL Validation'!I$482022),'HMPL Validation'!I$482023,FALSE))</f>
        <v>6.9724252900293354E-2</v>
      </c>
      <c r="J25" s="318">
        <f ca="1">+IF(ISERROR(HLOOKUP($B25,INDIRECT("'Monthly Resource Report'!"&amp;'HMPL Validation'!J$482021&amp;":"&amp;'HMPL Validation'!J$482022),'HMPL Validation'!J$482023,FALSE)),0,HLOOKUP($B25,INDIRECT("'Monthly Resource Report'!"&amp;'HMPL Validation'!J$482021&amp;":"&amp;'HMPL Validation'!J$482022),'HMPL Validation'!J$482023,FALSE))</f>
        <v>0.49161807833769178</v>
      </c>
      <c r="L25" s="301">
        <v>41944</v>
      </c>
      <c r="M25" s="294">
        <v>152</v>
      </c>
      <c r="N25" s="297">
        <v>4.3570000000000002</v>
      </c>
      <c r="O25" s="299">
        <v>7.0000000000000007E-2</v>
      </c>
      <c r="P25" s="295">
        <v>0.49</v>
      </c>
      <c r="Q25" s="294">
        <f ca="1">+IF(ISERROR(HLOOKUP($B25,INDIRECT("'Monthly Resource Report'!"&amp;'HMPL Validation'!Q$482021&amp;":"&amp;'HMPL Validation'!Q$482022),'HMPL Validation'!Q$482023,FALSE)),0,HLOOKUP($B25,INDIRECT("'Monthly Resource Report'!"&amp;'HMPL Validation'!Q$482021&amp;":"&amp;'HMPL Validation'!Q$482022),'HMPL Validation'!Q$482023,FALSE))</f>
        <v>152</v>
      </c>
      <c r="R25" s="297">
        <f ca="1">+IF(ISERROR(HLOOKUP($B25,INDIRECT("'Monthly Resource Report'!"&amp;'HMPL Validation'!R$482021&amp;":"&amp;'HMPL Validation'!R$482022),'HMPL Validation'!R$482023,FALSE)),0,HLOOKUP($B25,INDIRECT("'Monthly Resource Report'!"&amp;'HMPL Validation'!R$482021&amp;":"&amp;'HMPL Validation'!R$482022),'HMPL Validation'!R$482023,FALSE))</f>
        <v>4.3570066606148767</v>
      </c>
      <c r="S25" s="317">
        <f ca="1">+IF(ISERROR(HLOOKUP($B25,INDIRECT("'Monthly Resource Report'!"&amp;'HMPL Validation'!S$482021&amp;":"&amp;'HMPL Validation'!S$482022),'HMPL Validation'!S$482023,FALSE)),0,HLOOKUP($B25,INDIRECT("'Monthly Resource Report'!"&amp;'HMPL Validation'!S$482021&amp;":"&amp;'HMPL Validation'!S$482022),'HMPL Validation'!S$482023,FALSE))</f>
        <v>6.968040711231685E-2</v>
      </c>
      <c r="T25" s="318">
        <f ca="1">+IF(ISERROR(HLOOKUP($B25,INDIRECT("'Monthly Resource Report'!"&amp;'HMPL Validation'!T$482021&amp;":"&amp;'HMPL Validation'!T$482022),'HMPL Validation'!T$482023,FALSE)),0,HLOOKUP($B25,INDIRECT("'Monthly Resource Report'!"&amp;'HMPL Validation'!T$482021&amp;":"&amp;'HMPL Validation'!T$482022),'HMPL Validation'!T$482023,FALSE))</f>
        <v>0.49139349224096796</v>
      </c>
    </row>
    <row r="26" spans="2:20">
      <c r="B26" s="301">
        <v>41974</v>
      </c>
      <c r="C26" s="294">
        <v>153</v>
      </c>
      <c r="D26" s="297">
        <v>4.3570000000000002</v>
      </c>
      <c r="E26" s="299">
        <v>7.0000000000000007E-2</v>
      </c>
      <c r="F26" s="295">
        <v>0.49</v>
      </c>
      <c r="G26" s="294">
        <f ca="1">+IF(ISERROR(HLOOKUP($B26,INDIRECT("'Monthly Resource Report'!"&amp;'HMPL Validation'!G$482021&amp;":"&amp;'HMPL Validation'!G$482022),'HMPL Validation'!G$482023,FALSE)),0,HLOOKUP($B26,INDIRECT("'Monthly Resource Report'!"&amp;'HMPL Validation'!G$482021&amp;":"&amp;'HMPL Validation'!G$482022),'HMPL Validation'!G$482023,FALSE))</f>
        <v>153</v>
      </c>
      <c r="H26" s="297">
        <f ca="1">+IF(ISERROR(HLOOKUP($B26,INDIRECT("'Monthly Resource Report'!"&amp;'HMPL Validation'!H$482021&amp;":"&amp;'HMPL Validation'!H$482022),'HMPL Validation'!H$482023,FALSE)),0,HLOOKUP($B26,INDIRECT("'Monthly Resource Report'!"&amp;'HMPL Validation'!H$482021&amp;":"&amp;'HMPL Validation'!H$482022),'HMPL Validation'!H$482023,FALSE))</f>
        <v>4.3569944394766322</v>
      </c>
      <c r="I26" s="317">
        <f ca="1">+IF(ISERROR(HLOOKUP($B26,INDIRECT("'Monthly Resource Report'!"&amp;'HMPL Validation'!I$482021&amp;":"&amp;'HMPL Validation'!I$482022),'HMPL Validation'!I$482023,FALSE)),0,HLOOKUP($B26,INDIRECT("'Monthly Resource Report'!"&amp;'HMPL Validation'!I$482021&amp;":"&amp;'HMPL Validation'!I$482022),'HMPL Validation'!I$482023,FALSE))</f>
        <v>6.9741074976945899E-2</v>
      </c>
      <c r="J26" s="318">
        <f ca="1">+IF(ISERROR(HLOOKUP($B26,INDIRECT("'Monthly Resource Report'!"&amp;'HMPL Validation'!J$482021&amp;":"&amp;'HMPL Validation'!J$482022),'HMPL Validation'!J$482023,FALSE)),0,HLOOKUP($B26,INDIRECT("'Monthly Resource Report'!"&amp;'HMPL Validation'!J$482021&amp;":"&amp;'HMPL Validation'!J$482022),'HMPL Validation'!J$482023,FALSE))</f>
        <v>0.49124035601624183</v>
      </c>
      <c r="L26" s="301">
        <v>41974</v>
      </c>
      <c r="M26" s="294">
        <v>152</v>
      </c>
      <c r="N26" s="297">
        <v>4.3570000000000002</v>
      </c>
      <c r="O26" s="299">
        <v>7.0000000000000007E-2</v>
      </c>
      <c r="P26" s="295">
        <v>0.49</v>
      </c>
      <c r="Q26" s="294">
        <f ca="1">+IF(ISERROR(HLOOKUP($B26,INDIRECT("'Monthly Resource Report'!"&amp;'HMPL Validation'!Q$482021&amp;":"&amp;'HMPL Validation'!Q$482022),'HMPL Validation'!Q$482023,FALSE)),0,HLOOKUP($B26,INDIRECT("'Monthly Resource Report'!"&amp;'HMPL Validation'!Q$482021&amp;":"&amp;'HMPL Validation'!Q$482022),'HMPL Validation'!Q$482023,FALSE))</f>
        <v>152</v>
      </c>
      <c r="R26" s="297">
        <f ca="1">+IF(ISERROR(HLOOKUP($B26,INDIRECT("'Monthly Resource Report'!"&amp;'HMPL Validation'!R$482021&amp;":"&amp;'HMPL Validation'!R$482022),'HMPL Validation'!R$482023,FALSE)),0,HLOOKUP($B26,INDIRECT("'Monthly Resource Report'!"&amp;'HMPL Validation'!R$482021&amp;":"&amp;'HMPL Validation'!R$482022),'HMPL Validation'!R$482023,FALSE))</f>
        <v>4.3570063207205241</v>
      </c>
      <c r="S26" s="317">
        <f ca="1">+IF(ISERROR(HLOOKUP($B26,INDIRECT("'Monthly Resource Report'!"&amp;'HMPL Validation'!S$482021&amp;":"&amp;'HMPL Validation'!S$482022),'HMPL Validation'!S$482023,FALSE)),0,HLOOKUP($B26,INDIRECT("'Monthly Resource Report'!"&amp;'HMPL Validation'!S$482021&amp;":"&amp;'HMPL Validation'!S$482022),'HMPL Validation'!S$482023,FALSE))</f>
        <v>6.9715797063412729E-2</v>
      </c>
      <c r="T26" s="318">
        <f ca="1">+IF(ISERROR(HLOOKUP($B26,INDIRECT("'Monthly Resource Report'!"&amp;'HMPL Validation'!T$482021&amp;":"&amp;'HMPL Validation'!T$482022),'HMPL Validation'!T$482023,FALSE)),0,HLOOKUP($B26,INDIRECT("'Monthly Resource Report'!"&amp;'HMPL Validation'!T$482021&amp;":"&amp;'HMPL Validation'!T$482022),'HMPL Validation'!T$482023,FALSE))</f>
        <v>0.49221608406520817</v>
      </c>
    </row>
    <row r="27" spans="2:20">
      <c r="B27" s="301">
        <v>42005</v>
      </c>
      <c r="C27" s="294">
        <v>153</v>
      </c>
      <c r="D27" s="297">
        <v>4.641</v>
      </c>
      <c r="E27" s="299">
        <v>7.0000000000000007E-2</v>
      </c>
      <c r="F27" s="295">
        <v>0.49</v>
      </c>
      <c r="G27" s="294">
        <f ca="1">+IF(ISERROR(HLOOKUP($B27,INDIRECT("'Monthly Resource Report'!"&amp;'HMPL Validation'!G$482021&amp;":"&amp;'HMPL Validation'!G$482022),'HMPL Validation'!G$482023,FALSE)),0,HLOOKUP($B27,INDIRECT("'Monthly Resource Report'!"&amp;'HMPL Validation'!G$482021&amp;":"&amp;'HMPL Validation'!G$482022),'HMPL Validation'!G$482023,FALSE))</f>
        <v>153</v>
      </c>
      <c r="H27" s="297">
        <f ca="1">+IF(ISERROR(HLOOKUP($B27,INDIRECT("'Monthly Resource Report'!"&amp;'HMPL Validation'!H$482021&amp;":"&amp;'HMPL Validation'!H$482022),'HMPL Validation'!H$482023,FALSE)),0,HLOOKUP($B27,INDIRECT("'Monthly Resource Report'!"&amp;'HMPL Validation'!H$482021&amp;":"&amp;'HMPL Validation'!H$482022),'HMPL Validation'!H$482023,FALSE))</f>
        <v>4.6409950715794412</v>
      </c>
      <c r="I27" s="317">
        <f ca="1">+IF(ISERROR(HLOOKUP($B27,INDIRECT("'Monthly Resource Report'!"&amp;'HMPL Validation'!I$482021&amp;":"&amp;'HMPL Validation'!I$482022),'HMPL Validation'!I$482023,FALSE)),0,HLOOKUP($B27,INDIRECT("'Monthly Resource Report'!"&amp;'HMPL Validation'!I$482021&amp;":"&amp;'HMPL Validation'!I$482022),'HMPL Validation'!I$482023,FALSE))</f>
        <v>6.9761481165223849E-2</v>
      </c>
      <c r="J27" s="318">
        <f ca="1">+IF(ISERROR(HLOOKUP($B27,INDIRECT("'Monthly Resource Report'!"&amp;'HMPL Validation'!J$482021&amp;":"&amp;'HMPL Validation'!J$482022),'HMPL Validation'!J$482023,FALSE)),0,HLOOKUP($B27,INDIRECT("'Monthly Resource Report'!"&amp;'HMPL Validation'!J$482021&amp;":"&amp;'HMPL Validation'!J$482022),'HMPL Validation'!J$482023,FALSE))</f>
        <v>0.49123003565979084</v>
      </c>
      <c r="L27" s="301">
        <v>42005</v>
      </c>
      <c r="M27" s="294">
        <v>152</v>
      </c>
      <c r="N27" s="297">
        <v>4.641</v>
      </c>
      <c r="O27" s="299">
        <v>7.0000000000000007E-2</v>
      </c>
      <c r="P27" s="295">
        <v>0.49</v>
      </c>
      <c r="Q27" s="294">
        <f ca="1">+IF(ISERROR(HLOOKUP($B27,INDIRECT("'Monthly Resource Report'!"&amp;'HMPL Validation'!Q$482021&amp;":"&amp;'HMPL Validation'!Q$482022),'HMPL Validation'!Q$482023,FALSE)),0,HLOOKUP($B27,INDIRECT("'Monthly Resource Report'!"&amp;'HMPL Validation'!Q$482021&amp;":"&amp;'HMPL Validation'!Q$482022),'HMPL Validation'!Q$482023,FALSE))</f>
        <v>152</v>
      </c>
      <c r="R27" s="297">
        <f ca="1">+IF(ISERROR(HLOOKUP($B27,INDIRECT("'Monthly Resource Report'!"&amp;'HMPL Validation'!R$482021&amp;":"&amp;'HMPL Validation'!R$482022),'HMPL Validation'!R$482023,FALSE)),0,HLOOKUP($B27,INDIRECT("'Monthly Resource Report'!"&amp;'HMPL Validation'!R$482021&amp;":"&amp;'HMPL Validation'!R$482022),'HMPL Validation'!R$482023,FALSE))</f>
        <v>4.6409966215165221</v>
      </c>
      <c r="S27" s="317">
        <f ca="1">+IF(ISERROR(HLOOKUP($B27,INDIRECT("'Monthly Resource Report'!"&amp;'HMPL Validation'!S$482021&amp;":"&amp;'HMPL Validation'!S$482022),'HMPL Validation'!S$482023,FALSE)),0,HLOOKUP($B27,INDIRECT("'Monthly Resource Report'!"&amp;'HMPL Validation'!S$482021&amp;":"&amp;'HMPL Validation'!S$482022),'HMPL Validation'!S$482023,FALSE))</f>
        <v>6.9696671998047438E-2</v>
      </c>
      <c r="T27" s="318">
        <f ca="1">+IF(ISERROR(HLOOKUP($B27,INDIRECT("'Monthly Resource Report'!"&amp;'HMPL Validation'!T$482021&amp;":"&amp;'HMPL Validation'!T$482022),'HMPL Validation'!T$482023,FALSE)),0,HLOOKUP($B27,INDIRECT("'Monthly Resource Report'!"&amp;'HMPL Validation'!T$482021&amp;":"&amp;'HMPL Validation'!T$482022),'HMPL Validation'!T$482023,FALSE))</f>
        <v>0.49219269584343123</v>
      </c>
    </row>
    <row r="28" spans="2:20">
      <c r="B28" s="301">
        <v>42036</v>
      </c>
      <c r="C28" s="294">
        <v>153</v>
      </c>
      <c r="D28" s="297">
        <v>4.641</v>
      </c>
      <c r="E28" s="299">
        <v>7.0000000000000007E-2</v>
      </c>
      <c r="F28" s="295">
        <v>0.49</v>
      </c>
      <c r="G28" s="294">
        <f ca="1">+IF(ISERROR(HLOOKUP($B28,INDIRECT("'Monthly Resource Report'!"&amp;'HMPL Validation'!G$482021&amp;":"&amp;'HMPL Validation'!G$482022),'HMPL Validation'!G$482023,FALSE)),0,HLOOKUP($B28,INDIRECT("'Monthly Resource Report'!"&amp;'HMPL Validation'!G$482021&amp;":"&amp;'HMPL Validation'!G$482022),'HMPL Validation'!G$482023,FALSE))</f>
        <v>153</v>
      </c>
      <c r="H28" s="297">
        <f ca="1">+IF(ISERROR(HLOOKUP($B28,INDIRECT("'Monthly Resource Report'!"&amp;'HMPL Validation'!H$482021&amp;":"&amp;'HMPL Validation'!H$482022),'HMPL Validation'!H$482023,FALSE)),0,HLOOKUP($B28,INDIRECT("'Monthly Resource Report'!"&amp;'HMPL Validation'!H$482021&amp;":"&amp;'HMPL Validation'!H$482022),'HMPL Validation'!H$482023,FALSE))</f>
        <v>4.6409946681997001</v>
      </c>
      <c r="I28" s="317">
        <f ca="1">+IF(ISERROR(HLOOKUP($B28,INDIRECT("'Monthly Resource Report'!"&amp;'HMPL Validation'!I$482021&amp;":"&amp;'HMPL Validation'!I$482022),'HMPL Validation'!I$482023,FALSE)),0,HLOOKUP($B28,INDIRECT("'Monthly Resource Report'!"&amp;'HMPL Validation'!I$482021&amp;":"&amp;'HMPL Validation'!I$482022),'HMPL Validation'!I$482023,FALSE))</f>
        <v>6.9753863517339712E-2</v>
      </c>
      <c r="J28" s="318">
        <f ca="1">+IF(ISERROR(HLOOKUP($B28,INDIRECT("'Monthly Resource Report'!"&amp;'HMPL Validation'!J$482021&amp;":"&amp;'HMPL Validation'!J$482022),'HMPL Validation'!J$482023,FALSE)),0,HLOOKUP($B28,INDIRECT("'Monthly Resource Report'!"&amp;'HMPL Validation'!J$482021&amp;":"&amp;'HMPL Validation'!J$482022),'HMPL Validation'!J$482023,FALSE))</f>
        <v>0.49135595061617859</v>
      </c>
      <c r="L28" s="301">
        <v>42036</v>
      </c>
      <c r="M28" s="294">
        <v>152</v>
      </c>
      <c r="N28" s="297">
        <v>4.641</v>
      </c>
      <c r="O28" s="299">
        <v>7.0000000000000007E-2</v>
      </c>
      <c r="P28" s="295">
        <v>0.49</v>
      </c>
      <c r="Q28" s="294">
        <f ca="1">+IF(ISERROR(HLOOKUP($B28,INDIRECT("'Monthly Resource Report'!"&amp;'HMPL Validation'!Q$482021&amp;":"&amp;'HMPL Validation'!Q$482022),'HMPL Validation'!Q$482023,FALSE)),0,HLOOKUP($B28,INDIRECT("'Monthly Resource Report'!"&amp;'HMPL Validation'!Q$482021&amp;":"&amp;'HMPL Validation'!Q$482022),'HMPL Validation'!Q$482023,FALSE))</f>
        <v>152</v>
      </c>
      <c r="R28" s="297">
        <f ca="1">+IF(ISERROR(HLOOKUP($B28,INDIRECT("'Monthly Resource Report'!"&amp;'HMPL Validation'!R$482021&amp;":"&amp;'HMPL Validation'!R$482022),'HMPL Validation'!R$482023,FALSE)),0,HLOOKUP($B28,INDIRECT("'Monthly Resource Report'!"&amp;'HMPL Validation'!R$482021&amp;":"&amp;'HMPL Validation'!R$482022),'HMPL Validation'!R$482023,FALSE))</f>
        <v>4.6409972838855333</v>
      </c>
      <c r="S28" s="317">
        <f ca="1">+IF(ISERROR(HLOOKUP($B28,INDIRECT("'Monthly Resource Report'!"&amp;'HMPL Validation'!S$482021&amp;":"&amp;'HMPL Validation'!S$482022),'HMPL Validation'!S$482023,FALSE)),0,HLOOKUP($B28,INDIRECT("'Monthly Resource Report'!"&amp;'HMPL Validation'!S$482021&amp;":"&amp;'HMPL Validation'!S$482022),'HMPL Validation'!S$482023,FALSE))</f>
        <v>6.9703218859649516E-2</v>
      </c>
      <c r="T28" s="318">
        <f ca="1">+IF(ISERROR(HLOOKUP($B28,INDIRECT("'Monthly Resource Report'!"&amp;'HMPL Validation'!T$482021&amp;":"&amp;'HMPL Validation'!T$482022),'HMPL Validation'!T$482023,FALSE)),0,HLOOKUP($B28,INDIRECT("'Monthly Resource Report'!"&amp;'HMPL Validation'!T$482021&amp;":"&amp;'HMPL Validation'!T$482022),'HMPL Validation'!T$482023,FALSE))</f>
        <v>0.49242220185427232</v>
      </c>
    </row>
    <row r="29" spans="2:20">
      <c r="B29" s="301">
        <v>42064</v>
      </c>
      <c r="C29" s="294">
        <v>153</v>
      </c>
      <c r="D29" s="297">
        <v>4.641</v>
      </c>
      <c r="E29" s="299">
        <v>7.0000000000000007E-2</v>
      </c>
      <c r="F29" s="295">
        <v>0.49</v>
      </c>
      <c r="G29" s="294">
        <f ca="1">+IF(ISERROR(HLOOKUP($B29,INDIRECT("'Monthly Resource Report'!"&amp;'HMPL Validation'!G$482021&amp;":"&amp;'HMPL Validation'!G$482022),'HMPL Validation'!G$482023,FALSE)),0,HLOOKUP($B29,INDIRECT("'Monthly Resource Report'!"&amp;'HMPL Validation'!G$482021&amp;":"&amp;'HMPL Validation'!G$482022),'HMPL Validation'!G$482023,FALSE))</f>
        <v>153</v>
      </c>
      <c r="H29" s="297">
        <f ca="1">+IF(ISERROR(HLOOKUP($B29,INDIRECT("'Monthly Resource Report'!"&amp;'HMPL Validation'!H$482021&amp;":"&amp;'HMPL Validation'!H$482022),'HMPL Validation'!H$482023,FALSE)),0,HLOOKUP($B29,INDIRECT("'Monthly Resource Report'!"&amp;'HMPL Validation'!H$482021&amp;":"&amp;'HMPL Validation'!H$482022),'HMPL Validation'!H$482023,FALSE))</f>
        <v>4.6409946805233222</v>
      </c>
      <c r="I29" s="317">
        <f ca="1">+IF(ISERROR(HLOOKUP($B29,INDIRECT("'Monthly Resource Report'!"&amp;'HMPL Validation'!I$482021&amp;":"&amp;'HMPL Validation'!I$482022),'HMPL Validation'!I$482023,FALSE)),0,HLOOKUP($B29,INDIRECT("'Monthly Resource Report'!"&amp;'HMPL Validation'!I$482021&amp;":"&amp;'HMPL Validation'!I$482022),'HMPL Validation'!I$482023,FALSE))</f>
        <v>6.9738667935363541E-2</v>
      </c>
      <c r="J29" s="318">
        <f ca="1">+IF(ISERROR(HLOOKUP($B29,INDIRECT("'Monthly Resource Report'!"&amp;'HMPL Validation'!J$482021&amp;":"&amp;'HMPL Validation'!J$482022),'HMPL Validation'!J$482023,FALSE)),0,HLOOKUP($B29,INDIRECT("'Monthly Resource Report'!"&amp;'HMPL Validation'!J$482021&amp;":"&amp;'HMPL Validation'!J$482022),'HMPL Validation'!J$482023,FALSE))</f>
        <v>0.49093672974981672</v>
      </c>
      <c r="L29" s="301">
        <v>42064</v>
      </c>
      <c r="M29" s="294">
        <v>152</v>
      </c>
      <c r="N29" s="297">
        <v>4.641</v>
      </c>
      <c r="O29" s="299">
        <v>7.0000000000000007E-2</v>
      </c>
      <c r="P29" s="295">
        <v>0.49</v>
      </c>
      <c r="Q29" s="294">
        <f ca="1">+IF(ISERROR(HLOOKUP($B29,INDIRECT("'Monthly Resource Report'!"&amp;'HMPL Validation'!Q$482021&amp;":"&amp;'HMPL Validation'!Q$482022),'HMPL Validation'!Q$482023,FALSE)),0,HLOOKUP($B29,INDIRECT("'Monthly Resource Report'!"&amp;'HMPL Validation'!Q$482021&amp;":"&amp;'HMPL Validation'!Q$482022),'HMPL Validation'!Q$482023,FALSE))</f>
        <v>152</v>
      </c>
      <c r="R29" s="297">
        <f ca="1">+IF(ISERROR(HLOOKUP($B29,INDIRECT("'Monthly Resource Report'!"&amp;'HMPL Validation'!R$482021&amp;":"&amp;'HMPL Validation'!R$482022),'HMPL Validation'!R$482023,FALSE)),0,HLOOKUP($B29,INDIRECT("'Monthly Resource Report'!"&amp;'HMPL Validation'!R$482021&amp;":"&amp;'HMPL Validation'!R$482022),'HMPL Validation'!R$482023,FALSE))</f>
        <v>4.6409968713820762</v>
      </c>
      <c r="S29" s="317">
        <f ca="1">+IF(ISERROR(HLOOKUP($B29,INDIRECT("'Monthly Resource Report'!"&amp;'HMPL Validation'!S$482021&amp;":"&amp;'HMPL Validation'!S$482022),'HMPL Validation'!S$482023,FALSE)),0,HLOOKUP($B29,INDIRECT("'Monthly Resource Report'!"&amp;'HMPL Validation'!S$482021&amp;":"&amp;'HMPL Validation'!S$482022),'HMPL Validation'!S$482023,FALSE))</f>
        <v>6.9655977428944249E-2</v>
      </c>
      <c r="T29" s="318">
        <f ca="1">+IF(ISERROR(HLOOKUP($B29,INDIRECT("'Monthly Resource Report'!"&amp;'HMPL Validation'!T$482021&amp;":"&amp;'HMPL Validation'!T$482022),'HMPL Validation'!T$482023,FALSE)),0,HLOOKUP($B29,INDIRECT("'Monthly Resource Report'!"&amp;'HMPL Validation'!T$482021&amp;":"&amp;'HMPL Validation'!T$482022),'HMPL Validation'!T$482023,FALSE))</f>
        <v>0.4917712006483464</v>
      </c>
    </row>
    <row r="30" spans="2:20">
      <c r="B30" s="301">
        <v>42095</v>
      </c>
      <c r="C30" s="294">
        <v>153</v>
      </c>
      <c r="D30" s="297">
        <v>4.641</v>
      </c>
      <c r="E30" s="299">
        <v>7.0000000000000007E-2</v>
      </c>
      <c r="F30" s="295">
        <v>0.49</v>
      </c>
      <c r="G30" s="294">
        <f ca="1">+IF(ISERROR(HLOOKUP($B30,INDIRECT("'Monthly Resource Report'!"&amp;'HMPL Validation'!G$482021&amp;":"&amp;'HMPL Validation'!G$482022),'HMPL Validation'!G$482023,FALSE)),0,HLOOKUP($B30,INDIRECT("'Monthly Resource Report'!"&amp;'HMPL Validation'!G$482021&amp;":"&amp;'HMPL Validation'!G$482022),'HMPL Validation'!G$482023,FALSE))</f>
        <v>153</v>
      </c>
      <c r="H30" s="297">
        <f ca="1">+IF(ISERROR(HLOOKUP($B30,INDIRECT("'Monthly Resource Report'!"&amp;'HMPL Validation'!H$482021&amp;":"&amp;'HMPL Validation'!H$482022),'HMPL Validation'!H$482023,FALSE)),0,HLOOKUP($B30,INDIRECT("'Monthly Resource Report'!"&amp;'HMPL Validation'!H$482021&amp;":"&amp;'HMPL Validation'!H$482022),'HMPL Validation'!H$482023,FALSE))</f>
        <v>4.6409952904573162</v>
      </c>
      <c r="I30" s="317">
        <f ca="1">+IF(ISERROR(HLOOKUP($B30,INDIRECT("'Monthly Resource Report'!"&amp;'HMPL Validation'!I$482021&amp;":"&amp;'HMPL Validation'!I$482022),'HMPL Validation'!I$482023,FALSE)),0,HLOOKUP($B30,INDIRECT("'Monthly Resource Report'!"&amp;'HMPL Validation'!I$482021&amp;":"&amp;'HMPL Validation'!I$482022),'HMPL Validation'!I$482023,FALSE))</f>
        <v>6.9727167204813464E-2</v>
      </c>
      <c r="J30" s="318">
        <f ca="1">+IF(ISERROR(HLOOKUP($B30,INDIRECT("'Monthly Resource Report'!"&amp;'HMPL Validation'!J$482021&amp;":"&amp;'HMPL Validation'!J$482022),'HMPL Validation'!J$482023,FALSE)),0,HLOOKUP($B30,INDIRECT("'Monthly Resource Report'!"&amp;'HMPL Validation'!J$482021&amp;":"&amp;'HMPL Validation'!J$482022),'HMPL Validation'!J$482023,FALSE))</f>
        <v>0.49129353239941703</v>
      </c>
      <c r="L30" s="301">
        <v>42095</v>
      </c>
      <c r="M30" s="294">
        <v>152</v>
      </c>
      <c r="N30" s="297">
        <v>4.641</v>
      </c>
      <c r="O30" s="299">
        <v>7.0000000000000007E-2</v>
      </c>
      <c r="P30" s="295">
        <v>0.49</v>
      </c>
      <c r="Q30" s="294">
        <f ca="1">+IF(ISERROR(HLOOKUP($B30,INDIRECT("'Monthly Resource Report'!"&amp;'HMPL Validation'!Q$482021&amp;":"&amp;'HMPL Validation'!Q$482022),'HMPL Validation'!Q$482023,FALSE)),0,HLOOKUP($B30,INDIRECT("'Monthly Resource Report'!"&amp;'HMPL Validation'!Q$482021&amp;":"&amp;'HMPL Validation'!Q$482022),'HMPL Validation'!Q$482023,FALSE))</f>
        <v>152</v>
      </c>
      <c r="R30" s="297">
        <f ca="1">+IF(ISERROR(HLOOKUP($B30,INDIRECT("'Monthly Resource Report'!"&amp;'HMPL Validation'!R$482021&amp;":"&amp;'HMPL Validation'!R$482022),'HMPL Validation'!R$482023,FALSE)),0,HLOOKUP($B30,INDIRECT("'Monthly Resource Report'!"&amp;'HMPL Validation'!R$482021&amp;":"&amp;'HMPL Validation'!R$482022),'HMPL Validation'!R$482023,FALSE))</f>
        <v>4.6409980797812906</v>
      </c>
      <c r="S30" s="317">
        <f ca="1">+IF(ISERROR(HLOOKUP($B30,INDIRECT("'Monthly Resource Report'!"&amp;'HMPL Validation'!S$482021&amp;":"&amp;'HMPL Validation'!S$482022),'HMPL Validation'!S$482023,FALSE)),0,HLOOKUP($B30,INDIRECT("'Monthly Resource Report'!"&amp;'HMPL Validation'!S$482021&amp;":"&amp;'HMPL Validation'!S$482022),'HMPL Validation'!S$482023,FALSE))</f>
        <v>6.9663013792439193E-2</v>
      </c>
      <c r="T30" s="318">
        <f ca="1">+IF(ISERROR(HLOOKUP($B30,INDIRECT("'Monthly Resource Report'!"&amp;'HMPL Validation'!T$482021&amp;":"&amp;'HMPL Validation'!T$482022),'HMPL Validation'!T$482023,FALSE)),0,HLOOKUP($B30,INDIRECT("'Monthly Resource Report'!"&amp;'HMPL Validation'!T$482021&amp;":"&amp;'HMPL Validation'!T$482022),'HMPL Validation'!T$482023,FALSE))</f>
        <v>0.49229186635047345</v>
      </c>
    </row>
    <row r="31" spans="2:20">
      <c r="B31" s="301">
        <v>42125</v>
      </c>
      <c r="C31" s="294">
        <v>153</v>
      </c>
      <c r="D31" s="297">
        <v>4.641</v>
      </c>
      <c r="E31" s="299">
        <v>7.0000000000000007E-2</v>
      </c>
      <c r="F31" s="295">
        <v>0.49</v>
      </c>
      <c r="G31" s="294">
        <f ca="1">+IF(ISERROR(HLOOKUP($B31,INDIRECT("'Monthly Resource Report'!"&amp;'HMPL Validation'!G$482021&amp;":"&amp;'HMPL Validation'!G$482022),'HMPL Validation'!G$482023,FALSE)),0,HLOOKUP($B31,INDIRECT("'Monthly Resource Report'!"&amp;'HMPL Validation'!G$482021&amp;":"&amp;'HMPL Validation'!G$482022),'HMPL Validation'!G$482023,FALSE))</f>
        <v>153</v>
      </c>
      <c r="H31" s="297">
        <f ca="1">+IF(ISERROR(HLOOKUP($B31,INDIRECT("'Monthly Resource Report'!"&amp;'HMPL Validation'!H$482021&amp;":"&amp;'HMPL Validation'!H$482022),'HMPL Validation'!H$482023,FALSE)),0,HLOOKUP($B31,INDIRECT("'Monthly Resource Report'!"&amp;'HMPL Validation'!H$482021&amp;":"&amp;'HMPL Validation'!H$482022),'HMPL Validation'!H$482023,FALSE))</f>
        <v>4.6409954405727136</v>
      </c>
      <c r="I31" s="317">
        <f ca="1">+IF(ISERROR(HLOOKUP($B31,INDIRECT("'Monthly Resource Report'!"&amp;'HMPL Validation'!I$482021&amp;":"&amp;'HMPL Validation'!I$482022),'HMPL Validation'!I$482023,FALSE)),0,HLOOKUP($B31,INDIRECT("'Monthly Resource Report'!"&amp;'HMPL Validation'!I$482021&amp;":"&amp;'HMPL Validation'!I$482022),'HMPL Validation'!I$482023,FALSE))</f>
        <v>6.9720896064221174E-2</v>
      </c>
      <c r="J31" s="318">
        <f ca="1">+IF(ISERROR(HLOOKUP($B31,INDIRECT("'Monthly Resource Report'!"&amp;'HMPL Validation'!J$482021&amp;":"&amp;'HMPL Validation'!J$482022),'HMPL Validation'!J$482023,FALSE)),0,HLOOKUP($B31,INDIRECT("'Monthly Resource Report'!"&amp;'HMPL Validation'!J$482021&amp;":"&amp;'HMPL Validation'!J$482022),'HMPL Validation'!J$482023,FALSE))</f>
        <v>0.49093862403299843</v>
      </c>
      <c r="L31" s="301">
        <v>42125</v>
      </c>
      <c r="M31" s="294">
        <v>152</v>
      </c>
      <c r="N31" s="297">
        <v>4.641</v>
      </c>
      <c r="O31" s="299">
        <v>7.0000000000000007E-2</v>
      </c>
      <c r="P31" s="295">
        <v>0.49</v>
      </c>
      <c r="Q31" s="294">
        <f ca="1">+IF(ISERROR(HLOOKUP($B31,INDIRECT("'Monthly Resource Report'!"&amp;'HMPL Validation'!Q$482021&amp;":"&amp;'HMPL Validation'!Q$482022),'HMPL Validation'!Q$482023,FALSE)),0,HLOOKUP($B31,INDIRECT("'Monthly Resource Report'!"&amp;'HMPL Validation'!Q$482021&amp;":"&amp;'HMPL Validation'!Q$482022),'HMPL Validation'!Q$482023,FALSE))</f>
        <v>152</v>
      </c>
      <c r="R31" s="297">
        <f ca="1">+IF(ISERROR(HLOOKUP($B31,INDIRECT("'Monthly Resource Report'!"&amp;'HMPL Validation'!R$482021&amp;":"&amp;'HMPL Validation'!R$482022),'HMPL Validation'!R$482023,FALSE)),0,HLOOKUP($B31,INDIRECT("'Monthly Resource Report'!"&amp;'HMPL Validation'!R$482021&amp;":"&amp;'HMPL Validation'!R$482022),'HMPL Validation'!R$482023,FALSE))</f>
        <v>4.6409993712564939</v>
      </c>
      <c r="S31" s="317">
        <f ca="1">+IF(ISERROR(HLOOKUP($B31,INDIRECT("'Monthly Resource Report'!"&amp;'HMPL Validation'!S$482021&amp;":"&amp;'HMPL Validation'!S$482022),'HMPL Validation'!S$482023,FALSE)),0,HLOOKUP($B31,INDIRECT("'Monthly Resource Report'!"&amp;'HMPL Validation'!S$482021&amp;":"&amp;'HMPL Validation'!S$482022),'HMPL Validation'!S$482023,FALSE))</f>
        <v>6.96189590385832E-2</v>
      </c>
      <c r="T31" s="318">
        <f ca="1">+IF(ISERROR(HLOOKUP($B31,INDIRECT("'Monthly Resource Report'!"&amp;'HMPL Validation'!T$482021&amp;":"&amp;'HMPL Validation'!T$482022),'HMPL Validation'!T$482023,FALSE)),0,HLOOKUP($B31,INDIRECT("'Monthly Resource Report'!"&amp;'HMPL Validation'!T$482021&amp;":"&amp;'HMPL Validation'!T$482022),'HMPL Validation'!T$482023,FALSE))</f>
        <v>0.49297911719555848</v>
      </c>
    </row>
    <row r="32" spans="2:20">
      <c r="B32" s="301">
        <v>42156</v>
      </c>
      <c r="C32" s="294">
        <v>153</v>
      </c>
      <c r="D32" s="297">
        <v>4.641</v>
      </c>
      <c r="E32" s="299">
        <v>7.0000000000000007E-2</v>
      </c>
      <c r="F32" s="295">
        <v>0.49</v>
      </c>
      <c r="G32" s="294">
        <f ca="1">+IF(ISERROR(HLOOKUP($B32,INDIRECT("'Monthly Resource Report'!"&amp;'HMPL Validation'!G$482021&amp;":"&amp;'HMPL Validation'!G$482022),'HMPL Validation'!G$482023,FALSE)),0,HLOOKUP($B32,INDIRECT("'Monthly Resource Report'!"&amp;'HMPL Validation'!G$482021&amp;":"&amp;'HMPL Validation'!G$482022),'HMPL Validation'!G$482023,FALSE))</f>
        <v>153</v>
      </c>
      <c r="H32" s="297">
        <f ca="1">+IF(ISERROR(HLOOKUP($B32,INDIRECT("'Monthly Resource Report'!"&amp;'HMPL Validation'!H$482021&amp;":"&amp;'HMPL Validation'!H$482022),'HMPL Validation'!H$482023,FALSE)),0,HLOOKUP($B32,INDIRECT("'Monthly Resource Report'!"&amp;'HMPL Validation'!H$482021&amp;":"&amp;'HMPL Validation'!H$482022),'HMPL Validation'!H$482023,FALSE))</f>
        <v>4.6409934263200032</v>
      </c>
      <c r="I32" s="317">
        <f ca="1">+IF(ISERROR(HLOOKUP($B32,INDIRECT("'Monthly Resource Report'!"&amp;'HMPL Validation'!I$482021&amp;":"&amp;'HMPL Validation'!I$482022),'HMPL Validation'!I$482023,FALSE)),0,HLOOKUP($B32,INDIRECT("'Monthly Resource Report'!"&amp;'HMPL Validation'!I$482021&amp;":"&amp;'HMPL Validation'!I$482022),'HMPL Validation'!I$482023,FALSE))</f>
        <v>6.9747904092977306E-2</v>
      </c>
      <c r="J32" s="318">
        <f ca="1">+IF(ISERROR(HLOOKUP($B32,INDIRECT("'Monthly Resource Report'!"&amp;'HMPL Validation'!J$482021&amp;":"&amp;'HMPL Validation'!J$482022),'HMPL Validation'!J$482023,FALSE)),0,HLOOKUP($B32,INDIRECT("'Monthly Resource Report'!"&amp;'HMPL Validation'!J$482021&amp;":"&amp;'HMPL Validation'!J$482022),'HMPL Validation'!J$482023,FALSE))</f>
        <v>0.491267846220101</v>
      </c>
      <c r="L32" s="301">
        <v>42156</v>
      </c>
      <c r="M32" s="294">
        <v>152</v>
      </c>
      <c r="N32" s="297">
        <v>4.641</v>
      </c>
      <c r="O32" s="299">
        <v>7.0000000000000007E-2</v>
      </c>
      <c r="P32" s="295">
        <v>0.49</v>
      </c>
      <c r="Q32" s="294">
        <f ca="1">+IF(ISERROR(HLOOKUP($B32,INDIRECT("'Monthly Resource Report'!"&amp;'HMPL Validation'!Q$482021&amp;":"&amp;'HMPL Validation'!Q$482022),'HMPL Validation'!Q$482023,FALSE)),0,HLOOKUP($B32,INDIRECT("'Monthly Resource Report'!"&amp;'HMPL Validation'!Q$482021&amp;":"&amp;'HMPL Validation'!Q$482022),'HMPL Validation'!Q$482023,FALSE))</f>
        <v>152</v>
      </c>
      <c r="R32" s="297">
        <f ca="1">+IF(ISERROR(HLOOKUP($B32,INDIRECT("'Monthly Resource Report'!"&amp;'HMPL Validation'!R$482021&amp;":"&amp;'HMPL Validation'!R$482022),'HMPL Validation'!R$482023,FALSE)),0,HLOOKUP($B32,INDIRECT("'Monthly Resource Report'!"&amp;'HMPL Validation'!R$482021&amp;":"&amp;'HMPL Validation'!R$482022),'HMPL Validation'!R$482023,FALSE))</f>
        <v>4.6409959701504224</v>
      </c>
      <c r="S32" s="317">
        <f ca="1">+IF(ISERROR(HLOOKUP($B32,INDIRECT("'Monthly Resource Report'!"&amp;'HMPL Validation'!S$482021&amp;":"&amp;'HMPL Validation'!S$482022),'HMPL Validation'!S$482023,FALSE)),0,HLOOKUP($B32,INDIRECT("'Monthly Resource Report'!"&amp;'HMPL Validation'!S$482021&amp;":"&amp;'HMPL Validation'!S$482022),'HMPL Validation'!S$482023,FALSE))</f>
        <v>6.9686092522872375E-2</v>
      </c>
      <c r="T32" s="318">
        <f ca="1">+IF(ISERROR(HLOOKUP($B32,INDIRECT("'Monthly Resource Report'!"&amp;'HMPL Validation'!T$482021&amp;":"&amp;'HMPL Validation'!T$482022),'HMPL Validation'!T$482023,FALSE)),0,HLOOKUP($B32,INDIRECT("'Monthly Resource Report'!"&amp;'HMPL Validation'!T$482021&amp;":"&amp;'HMPL Validation'!T$482022),'HMPL Validation'!T$482023,FALSE))</f>
        <v>0.49135129590833354</v>
      </c>
    </row>
    <row r="33" spans="2:20">
      <c r="B33" s="301">
        <v>42186</v>
      </c>
      <c r="C33" s="294">
        <v>153</v>
      </c>
      <c r="D33" s="297">
        <v>4.641</v>
      </c>
      <c r="E33" s="299">
        <v>7.0000000000000007E-2</v>
      </c>
      <c r="F33" s="295">
        <v>0.49</v>
      </c>
      <c r="G33" s="294">
        <f ca="1">+IF(ISERROR(HLOOKUP($B33,INDIRECT("'Monthly Resource Report'!"&amp;'HMPL Validation'!G$482021&amp;":"&amp;'HMPL Validation'!G$482022),'HMPL Validation'!G$482023,FALSE)),0,HLOOKUP($B33,INDIRECT("'Monthly Resource Report'!"&amp;'HMPL Validation'!G$482021&amp;":"&amp;'HMPL Validation'!G$482022),'HMPL Validation'!G$482023,FALSE))</f>
        <v>153</v>
      </c>
      <c r="H33" s="297">
        <f ca="1">+IF(ISERROR(HLOOKUP($B33,INDIRECT("'Monthly Resource Report'!"&amp;'HMPL Validation'!H$482021&amp;":"&amp;'HMPL Validation'!H$482022),'HMPL Validation'!H$482023,FALSE)),0,HLOOKUP($B33,INDIRECT("'Monthly Resource Report'!"&amp;'HMPL Validation'!H$482021&amp;":"&amp;'HMPL Validation'!H$482022),'HMPL Validation'!H$482023,FALSE))</f>
        <v>4.6409950017670525</v>
      </c>
      <c r="I33" s="317">
        <f ca="1">+IF(ISERROR(HLOOKUP($B33,INDIRECT("'Monthly Resource Report'!"&amp;'HMPL Validation'!I$482021&amp;":"&amp;'HMPL Validation'!I$482022),'HMPL Validation'!I$482023,FALSE)),0,HLOOKUP($B33,INDIRECT("'Monthly Resource Report'!"&amp;'HMPL Validation'!I$482021&amp;":"&amp;'HMPL Validation'!I$482022),'HMPL Validation'!I$482023,FALSE))</f>
        <v>6.9787688665116782E-2</v>
      </c>
      <c r="J33" s="318">
        <f ca="1">+IF(ISERROR(HLOOKUP($B33,INDIRECT("'Monthly Resource Report'!"&amp;'HMPL Validation'!J$482021&amp;":"&amp;'HMPL Validation'!J$482022),'HMPL Validation'!J$482023,FALSE)),0,HLOOKUP($B33,INDIRECT("'Monthly Resource Report'!"&amp;'HMPL Validation'!J$482021&amp;":"&amp;'HMPL Validation'!J$482022),'HMPL Validation'!J$482023,FALSE))</f>
        <v>0.49121660240166198</v>
      </c>
      <c r="L33" s="301">
        <v>42186</v>
      </c>
      <c r="M33" s="294">
        <v>152</v>
      </c>
      <c r="N33" s="297">
        <v>4.641</v>
      </c>
      <c r="O33" s="299">
        <v>7.0000000000000007E-2</v>
      </c>
      <c r="P33" s="295">
        <v>0.49</v>
      </c>
      <c r="Q33" s="294">
        <f ca="1">+IF(ISERROR(HLOOKUP($B33,INDIRECT("'Monthly Resource Report'!"&amp;'HMPL Validation'!Q$482021&amp;":"&amp;'HMPL Validation'!Q$482022),'HMPL Validation'!Q$482023,FALSE)),0,HLOOKUP($B33,INDIRECT("'Monthly Resource Report'!"&amp;'HMPL Validation'!Q$482021&amp;":"&amp;'HMPL Validation'!Q$482022),'HMPL Validation'!Q$482023,FALSE))</f>
        <v>152</v>
      </c>
      <c r="R33" s="297">
        <f ca="1">+IF(ISERROR(HLOOKUP($B33,INDIRECT("'Monthly Resource Report'!"&amp;'HMPL Validation'!R$482021&amp;":"&amp;'HMPL Validation'!R$482022),'HMPL Validation'!R$482023,FALSE)),0,HLOOKUP($B33,INDIRECT("'Monthly Resource Report'!"&amp;'HMPL Validation'!R$482021&amp;":"&amp;'HMPL Validation'!R$482022),'HMPL Validation'!R$482023,FALSE))</f>
        <v>4.6409973173912862</v>
      </c>
      <c r="S33" s="317">
        <f ca="1">+IF(ISERROR(HLOOKUP($B33,INDIRECT("'Monthly Resource Report'!"&amp;'HMPL Validation'!S$482021&amp;":"&amp;'HMPL Validation'!S$482022),'HMPL Validation'!S$482023,FALSE)),0,HLOOKUP($B33,INDIRECT("'Monthly Resource Report'!"&amp;'HMPL Validation'!S$482021&amp;":"&amp;'HMPL Validation'!S$482022),'HMPL Validation'!S$482023,FALSE))</f>
        <v>6.9724378670781406E-2</v>
      </c>
      <c r="T33" s="318">
        <f ca="1">+IF(ISERROR(HLOOKUP($B33,INDIRECT("'Monthly Resource Report'!"&amp;'HMPL Validation'!T$482021&amp;":"&amp;'HMPL Validation'!T$482022),'HMPL Validation'!T$482023,FALSE)),0,HLOOKUP($B33,INDIRECT("'Monthly Resource Report'!"&amp;'HMPL Validation'!T$482021&amp;":"&amp;'HMPL Validation'!T$482022),'HMPL Validation'!T$482023,FALSE))</f>
        <v>0.49216658388455281</v>
      </c>
    </row>
    <row r="34" spans="2:20">
      <c r="B34" s="301">
        <v>42217</v>
      </c>
      <c r="C34" s="294">
        <v>153</v>
      </c>
      <c r="D34" s="297">
        <v>4.641</v>
      </c>
      <c r="E34" s="299">
        <v>7.0000000000000007E-2</v>
      </c>
      <c r="F34" s="295">
        <v>0.49</v>
      </c>
      <c r="G34" s="294">
        <f ca="1">+IF(ISERROR(HLOOKUP($B34,INDIRECT("'Monthly Resource Report'!"&amp;'HMPL Validation'!G$482021&amp;":"&amp;'HMPL Validation'!G$482022),'HMPL Validation'!G$482023,FALSE)),0,HLOOKUP($B34,INDIRECT("'Monthly Resource Report'!"&amp;'HMPL Validation'!G$482021&amp;":"&amp;'HMPL Validation'!G$482022),'HMPL Validation'!G$482023,FALSE))</f>
        <v>153</v>
      </c>
      <c r="H34" s="297">
        <f ca="1">+IF(ISERROR(HLOOKUP($B34,INDIRECT("'Monthly Resource Report'!"&amp;'HMPL Validation'!H$482021&amp;":"&amp;'HMPL Validation'!H$482022),'HMPL Validation'!H$482023,FALSE)),0,HLOOKUP($B34,INDIRECT("'Monthly Resource Report'!"&amp;'HMPL Validation'!H$482021&amp;":"&amp;'HMPL Validation'!H$482022),'HMPL Validation'!H$482023,FALSE))</f>
        <v>4.6409945450313232</v>
      </c>
      <c r="I34" s="317">
        <f ca="1">+IF(ISERROR(HLOOKUP($B34,INDIRECT("'Monthly Resource Report'!"&amp;'HMPL Validation'!I$482021&amp;":"&amp;'HMPL Validation'!I$482022),'HMPL Validation'!I$482023,FALSE)),0,HLOOKUP($B34,INDIRECT("'Monthly Resource Report'!"&amp;'HMPL Validation'!I$482021&amp;":"&amp;'HMPL Validation'!I$482022),'HMPL Validation'!I$482023,FALSE))</f>
        <v>6.9773518614561325E-2</v>
      </c>
      <c r="J34" s="318">
        <f ca="1">+IF(ISERROR(HLOOKUP($B34,INDIRECT("'Monthly Resource Report'!"&amp;'HMPL Validation'!J$482021&amp;":"&amp;'HMPL Validation'!J$482022),'HMPL Validation'!J$482023,FALSE)),0,HLOOKUP($B34,INDIRECT("'Monthly Resource Report'!"&amp;'HMPL Validation'!J$482021&amp;":"&amp;'HMPL Validation'!J$482022),'HMPL Validation'!J$482023,FALSE))</f>
        <v>0.49102996968774948</v>
      </c>
      <c r="L34" s="301">
        <v>42217</v>
      </c>
      <c r="M34" s="294">
        <v>152</v>
      </c>
      <c r="N34" s="297">
        <v>4.641</v>
      </c>
      <c r="O34" s="299">
        <v>7.0000000000000007E-2</v>
      </c>
      <c r="P34" s="295">
        <v>0.49</v>
      </c>
      <c r="Q34" s="294">
        <f ca="1">+IF(ISERROR(HLOOKUP($B34,INDIRECT("'Monthly Resource Report'!"&amp;'HMPL Validation'!Q$482021&amp;":"&amp;'HMPL Validation'!Q$482022),'HMPL Validation'!Q$482023,FALSE)),0,HLOOKUP($B34,INDIRECT("'Monthly Resource Report'!"&amp;'HMPL Validation'!Q$482021&amp;":"&amp;'HMPL Validation'!Q$482022),'HMPL Validation'!Q$482023,FALSE))</f>
        <v>152</v>
      </c>
      <c r="R34" s="297">
        <f ca="1">+IF(ISERROR(HLOOKUP($B34,INDIRECT("'Monthly Resource Report'!"&amp;'HMPL Validation'!R$482021&amp;":"&amp;'HMPL Validation'!R$482022),'HMPL Validation'!R$482023,FALSE)),0,HLOOKUP($B34,INDIRECT("'Monthly Resource Report'!"&amp;'HMPL Validation'!R$482021&amp;":"&amp;'HMPL Validation'!R$482022),'HMPL Validation'!R$482023,FALSE))</f>
        <v>4.6409962394807236</v>
      </c>
      <c r="S34" s="317">
        <f ca="1">+IF(ISERROR(HLOOKUP($B34,INDIRECT("'Monthly Resource Report'!"&amp;'HMPL Validation'!S$482021&amp;":"&amp;'HMPL Validation'!S$482022),'HMPL Validation'!S$482023,FALSE)),0,HLOOKUP($B34,INDIRECT("'Monthly Resource Report'!"&amp;'HMPL Validation'!S$482021&amp;":"&amp;'HMPL Validation'!S$482022),'HMPL Validation'!S$482023,FALSE))</f>
        <v>6.9725678617785058E-2</v>
      </c>
      <c r="T34" s="318">
        <f ca="1">+IF(ISERROR(HLOOKUP($B34,INDIRECT("'Monthly Resource Report'!"&amp;'HMPL Validation'!T$482021&amp;":"&amp;'HMPL Validation'!T$482022),'HMPL Validation'!T$482023,FALSE)),0,HLOOKUP($B34,INDIRECT("'Monthly Resource Report'!"&amp;'HMPL Validation'!T$482021&amp;":"&amp;'HMPL Validation'!T$482022),'HMPL Validation'!T$482023,FALSE))</f>
        <v>0.49129498268971228</v>
      </c>
    </row>
    <row r="35" spans="2:20">
      <c r="B35" s="301">
        <v>42248</v>
      </c>
      <c r="C35" s="294">
        <v>153</v>
      </c>
      <c r="D35" s="297">
        <v>4.641</v>
      </c>
      <c r="E35" s="299">
        <v>7.0000000000000007E-2</v>
      </c>
      <c r="F35" s="295">
        <v>0.49</v>
      </c>
      <c r="G35" s="294">
        <f ca="1">+IF(ISERROR(HLOOKUP($B35,INDIRECT("'Monthly Resource Report'!"&amp;'HMPL Validation'!G$482021&amp;":"&amp;'HMPL Validation'!G$482022),'HMPL Validation'!G$482023,FALSE)),0,HLOOKUP($B35,INDIRECT("'Monthly Resource Report'!"&amp;'HMPL Validation'!G$482021&amp;":"&amp;'HMPL Validation'!G$482022),'HMPL Validation'!G$482023,FALSE))</f>
        <v>153</v>
      </c>
      <c r="H35" s="297">
        <f ca="1">+IF(ISERROR(HLOOKUP($B35,INDIRECT("'Monthly Resource Report'!"&amp;'HMPL Validation'!H$482021&amp;":"&amp;'HMPL Validation'!H$482022),'HMPL Validation'!H$482023,FALSE)),0,HLOOKUP($B35,INDIRECT("'Monthly Resource Report'!"&amp;'HMPL Validation'!H$482021&amp;":"&amp;'HMPL Validation'!H$482022),'HMPL Validation'!H$482023,FALSE))</f>
        <v>4.6409944927597859</v>
      </c>
      <c r="I35" s="317">
        <f ca="1">+IF(ISERROR(HLOOKUP($B35,INDIRECT("'Monthly Resource Report'!"&amp;'HMPL Validation'!I$482021&amp;":"&amp;'HMPL Validation'!I$482022),'HMPL Validation'!I$482023,FALSE)),0,HLOOKUP($B35,INDIRECT("'Monthly Resource Report'!"&amp;'HMPL Validation'!I$482021&amp;":"&amp;'HMPL Validation'!I$482022),'HMPL Validation'!I$482023,FALSE))</f>
        <v>6.9716301522553037E-2</v>
      </c>
      <c r="J35" s="318">
        <f ca="1">+IF(ISERROR(HLOOKUP($B35,INDIRECT("'Monthly Resource Report'!"&amp;'HMPL Validation'!J$482021&amp;":"&amp;'HMPL Validation'!J$482022),'HMPL Validation'!J$482023,FALSE)),0,HLOOKUP($B35,INDIRECT("'Monthly Resource Report'!"&amp;'HMPL Validation'!J$482021&amp;":"&amp;'HMPL Validation'!J$482022),'HMPL Validation'!J$482023,FALSE))</f>
        <v>0.4906419543720828</v>
      </c>
      <c r="L35" s="301">
        <v>42248</v>
      </c>
      <c r="M35" s="294">
        <v>152</v>
      </c>
      <c r="N35" s="297">
        <v>4.641</v>
      </c>
      <c r="O35" s="299">
        <v>7.0000000000000007E-2</v>
      </c>
      <c r="P35" s="295">
        <v>0.49</v>
      </c>
      <c r="Q35" s="294">
        <f ca="1">+IF(ISERROR(HLOOKUP($B35,INDIRECT("'Monthly Resource Report'!"&amp;'HMPL Validation'!Q$482021&amp;":"&amp;'HMPL Validation'!Q$482022),'HMPL Validation'!Q$482023,FALSE)),0,HLOOKUP($B35,INDIRECT("'Monthly Resource Report'!"&amp;'HMPL Validation'!Q$482021&amp;":"&amp;'HMPL Validation'!Q$482022),'HMPL Validation'!Q$482023,FALSE))</f>
        <v>152</v>
      </c>
      <c r="R35" s="297">
        <f ca="1">+IF(ISERROR(HLOOKUP($B35,INDIRECT("'Monthly Resource Report'!"&amp;'HMPL Validation'!R$482021&amp;":"&amp;'HMPL Validation'!R$482022),'HMPL Validation'!R$482023,FALSE)),0,HLOOKUP($B35,INDIRECT("'Monthly Resource Report'!"&amp;'HMPL Validation'!R$482021&amp;":"&amp;'HMPL Validation'!R$482022),'HMPL Validation'!R$482023,FALSE))</f>
        <v>4.6409970116816082</v>
      </c>
      <c r="S35" s="317">
        <f ca="1">+IF(ISERROR(HLOOKUP($B35,INDIRECT("'Monthly Resource Report'!"&amp;'HMPL Validation'!S$482021&amp;":"&amp;'HMPL Validation'!S$482022),'HMPL Validation'!S$482023,FALSE)),0,HLOOKUP($B35,INDIRECT("'Monthly Resource Report'!"&amp;'HMPL Validation'!S$482021&amp;":"&amp;'HMPL Validation'!S$482022),'HMPL Validation'!S$482023,FALSE))</f>
        <v>6.9648528931888401E-2</v>
      </c>
      <c r="T35" s="318">
        <f ca="1">+IF(ISERROR(HLOOKUP($B35,INDIRECT("'Monthly Resource Report'!"&amp;'HMPL Validation'!T$482021&amp;":"&amp;'HMPL Validation'!T$482022),'HMPL Validation'!T$482023,FALSE)),0,HLOOKUP($B35,INDIRECT("'Monthly Resource Report'!"&amp;'HMPL Validation'!T$482021&amp;":"&amp;'HMPL Validation'!T$482022),'HMPL Validation'!T$482023,FALSE))</f>
        <v>0.49136849668949428</v>
      </c>
    </row>
    <row r="36" spans="2:20">
      <c r="B36" s="301">
        <v>42278</v>
      </c>
      <c r="C36" s="294">
        <v>153</v>
      </c>
      <c r="D36" s="297">
        <v>4.641</v>
      </c>
      <c r="E36" s="299">
        <v>7.0000000000000007E-2</v>
      </c>
      <c r="F36" s="295">
        <v>0.49</v>
      </c>
      <c r="G36" s="294">
        <f ca="1">+IF(ISERROR(HLOOKUP($B36,INDIRECT("'Monthly Resource Report'!"&amp;'HMPL Validation'!G$482021&amp;":"&amp;'HMPL Validation'!G$482022),'HMPL Validation'!G$482023,FALSE)),0,HLOOKUP($B36,INDIRECT("'Monthly Resource Report'!"&amp;'HMPL Validation'!G$482021&amp;":"&amp;'HMPL Validation'!G$482022),'HMPL Validation'!G$482023,FALSE))</f>
        <v>153</v>
      </c>
      <c r="H36" s="297">
        <f ca="1">+IF(ISERROR(HLOOKUP($B36,INDIRECT("'Monthly Resource Report'!"&amp;'HMPL Validation'!H$482021&amp;":"&amp;'HMPL Validation'!H$482022),'HMPL Validation'!H$482023,FALSE)),0,HLOOKUP($B36,INDIRECT("'Monthly Resource Report'!"&amp;'HMPL Validation'!H$482021&amp;":"&amp;'HMPL Validation'!H$482022),'HMPL Validation'!H$482023,FALSE))</f>
        <v>4.6409946941451228</v>
      </c>
      <c r="I36" s="317">
        <f ca="1">+IF(ISERROR(HLOOKUP($B36,INDIRECT("'Monthly Resource Report'!"&amp;'HMPL Validation'!I$482021&amp;":"&amp;'HMPL Validation'!I$482022),'HMPL Validation'!I$482023,FALSE)),0,HLOOKUP($B36,INDIRECT("'Monthly Resource Report'!"&amp;'HMPL Validation'!I$482021&amp;":"&amp;'HMPL Validation'!I$482022),'HMPL Validation'!I$482023,FALSE))</f>
        <v>6.9735146668888123E-2</v>
      </c>
      <c r="J36" s="318">
        <f ca="1">+IF(ISERROR(HLOOKUP($B36,INDIRECT("'Monthly Resource Report'!"&amp;'HMPL Validation'!J$482021&amp;":"&amp;'HMPL Validation'!J$482022),'HMPL Validation'!J$482023,FALSE)),0,HLOOKUP($B36,INDIRECT("'Monthly Resource Report'!"&amp;'HMPL Validation'!J$482021&amp;":"&amp;'HMPL Validation'!J$482022),'HMPL Validation'!J$482023,FALSE))</f>
        <v>0.49122646812043602</v>
      </c>
      <c r="L36" s="301">
        <v>42278</v>
      </c>
      <c r="M36" s="294">
        <v>152</v>
      </c>
      <c r="N36" s="297">
        <v>4.641</v>
      </c>
      <c r="O36" s="299">
        <v>7.0000000000000007E-2</v>
      </c>
      <c r="P36" s="295">
        <v>0.49</v>
      </c>
      <c r="Q36" s="294">
        <f ca="1">+IF(ISERROR(HLOOKUP($B36,INDIRECT("'Monthly Resource Report'!"&amp;'HMPL Validation'!Q$482021&amp;":"&amp;'HMPL Validation'!Q$482022),'HMPL Validation'!Q$482023,FALSE)),0,HLOOKUP($B36,INDIRECT("'Monthly Resource Report'!"&amp;'HMPL Validation'!Q$482021&amp;":"&amp;'HMPL Validation'!Q$482022),'HMPL Validation'!Q$482023,FALSE))</f>
        <v>152</v>
      </c>
      <c r="R36" s="297">
        <f ca="1">+IF(ISERROR(HLOOKUP($B36,INDIRECT("'Monthly Resource Report'!"&amp;'HMPL Validation'!R$482021&amp;":"&amp;'HMPL Validation'!R$482022),'HMPL Validation'!R$482023,FALSE)),0,HLOOKUP($B36,INDIRECT("'Monthly Resource Report'!"&amp;'HMPL Validation'!R$482021&amp;":"&amp;'HMPL Validation'!R$482022),'HMPL Validation'!R$482023,FALSE))</f>
        <v>4.6409971259995952</v>
      </c>
      <c r="S36" s="317">
        <f ca="1">+IF(ISERROR(HLOOKUP($B36,INDIRECT("'Monthly Resource Report'!"&amp;'HMPL Validation'!S$482021&amp;":"&amp;'HMPL Validation'!S$482022),'HMPL Validation'!S$482023,FALSE)),0,HLOOKUP($B36,INDIRECT("'Monthly Resource Report'!"&amp;'HMPL Validation'!S$482021&amp;":"&amp;'HMPL Validation'!S$482022),'HMPL Validation'!S$482023,FALSE))</f>
        <v>6.9690857228033642E-2</v>
      </c>
      <c r="T36" s="318">
        <f ca="1">+IF(ISERROR(HLOOKUP($B36,INDIRECT("'Monthly Resource Report'!"&amp;'HMPL Validation'!T$482021&amp;":"&amp;'HMPL Validation'!T$482022),'HMPL Validation'!T$482023,FALSE)),0,HLOOKUP($B36,INDIRECT("'Monthly Resource Report'!"&amp;'HMPL Validation'!T$482021&amp;":"&amp;'HMPL Validation'!T$482022),'HMPL Validation'!T$482023,FALSE))</f>
        <v>0.49219167917298756</v>
      </c>
    </row>
    <row r="37" spans="2:20">
      <c r="B37" s="301">
        <v>42309</v>
      </c>
      <c r="C37" s="294">
        <v>153</v>
      </c>
      <c r="D37" s="297">
        <v>4.641</v>
      </c>
      <c r="E37" s="299">
        <v>7.0000000000000007E-2</v>
      </c>
      <c r="F37" s="295">
        <v>0.49</v>
      </c>
      <c r="G37" s="294">
        <f ca="1">+IF(ISERROR(HLOOKUP($B37,INDIRECT("'Monthly Resource Report'!"&amp;'HMPL Validation'!G$482021&amp;":"&amp;'HMPL Validation'!G$482022),'HMPL Validation'!G$482023,FALSE)),0,HLOOKUP($B37,INDIRECT("'Monthly Resource Report'!"&amp;'HMPL Validation'!G$482021&amp;":"&amp;'HMPL Validation'!G$482022),'HMPL Validation'!G$482023,FALSE))</f>
        <v>153</v>
      </c>
      <c r="H37" s="297">
        <f ca="1">+IF(ISERROR(HLOOKUP($B37,INDIRECT("'Monthly Resource Report'!"&amp;'HMPL Validation'!H$482021&amp;":"&amp;'HMPL Validation'!H$482022),'HMPL Validation'!H$482023,FALSE)),0,HLOOKUP($B37,INDIRECT("'Monthly Resource Report'!"&amp;'HMPL Validation'!H$482021&amp;":"&amp;'HMPL Validation'!H$482022),'HMPL Validation'!H$482023,FALSE))</f>
        <v>4.640994707297514</v>
      </c>
      <c r="I37" s="317">
        <f ca="1">+IF(ISERROR(HLOOKUP($B37,INDIRECT("'Monthly Resource Report'!"&amp;'HMPL Validation'!I$482021&amp;":"&amp;'HMPL Validation'!I$482022),'HMPL Validation'!I$482023,FALSE)),0,HLOOKUP($B37,INDIRECT("'Monthly Resource Report'!"&amp;'HMPL Validation'!I$482021&amp;":"&amp;'HMPL Validation'!I$482022),'HMPL Validation'!I$482023,FALSE))</f>
        <v>6.9712483630384764E-2</v>
      </c>
      <c r="J37" s="318">
        <f ca="1">+IF(ISERROR(HLOOKUP($B37,INDIRECT("'Monthly Resource Report'!"&amp;'HMPL Validation'!J$482021&amp;":"&amp;'HMPL Validation'!J$482022),'HMPL Validation'!J$482023,FALSE)),0,HLOOKUP($B37,INDIRECT("'Monthly Resource Report'!"&amp;'HMPL Validation'!J$482021&amp;":"&amp;'HMPL Validation'!J$482022),'HMPL Validation'!J$482023,FALSE))</f>
        <v>0.49108352683559869</v>
      </c>
      <c r="L37" s="301">
        <v>42309</v>
      </c>
      <c r="M37" s="294">
        <v>152</v>
      </c>
      <c r="N37" s="297">
        <v>4.641</v>
      </c>
      <c r="O37" s="299">
        <v>7.0000000000000007E-2</v>
      </c>
      <c r="P37" s="295">
        <v>0.49</v>
      </c>
      <c r="Q37" s="294">
        <f ca="1">+IF(ISERROR(HLOOKUP($B37,INDIRECT("'Monthly Resource Report'!"&amp;'HMPL Validation'!Q$482021&amp;":"&amp;'HMPL Validation'!Q$482022),'HMPL Validation'!Q$482023,FALSE)),0,HLOOKUP($B37,INDIRECT("'Monthly Resource Report'!"&amp;'HMPL Validation'!Q$482021&amp;":"&amp;'HMPL Validation'!Q$482022),'HMPL Validation'!Q$482023,FALSE))</f>
        <v>152</v>
      </c>
      <c r="R37" s="297">
        <f ca="1">+IF(ISERROR(HLOOKUP($B37,INDIRECT("'Monthly Resource Report'!"&amp;'HMPL Validation'!R$482021&amp;":"&amp;'HMPL Validation'!R$482022),'HMPL Validation'!R$482023,FALSE)),0,HLOOKUP($B37,INDIRECT("'Monthly Resource Report'!"&amp;'HMPL Validation'!R$482021&amp;":"&amp;'HMPL Validation'!R$482022),'HMPL Validation'!R$482023,FALSE))</f>
        <v>4.6409961301575189</v>
      </c>
      <c r="S37" s="317">
        <f ca="1">+IF(ISERROR(HLOOKUP($B37,INDIRECT("'Monthly Resource Report'!"&amp;'HMPL Validation'!S$482021&amp;":"&amp;'HMPL Validation'!S$482022),'HMPL Validation'!S$482023,FALSE)),0,HLOOKUP($B37,INDIRECT("'Monthly Resource Report'!"&amp;'HMPL Validation'!S$482021&amp;":"&amp;'HMPL Validation'!S$482022),'HMPL Validation'!S$482023,FALSE))</f>
        <v>6.9639599927030851E-2</v>
      </c>
      <c r="T37" s="318">
        <f ca="1">+IF(ISERROR(HLOOKUP($B37,INDIRECT("'Monthly Resource Report'!"&amp;'HMPL Validation'!T$482021&amp;":"&amp;'HMPL Validation'!T$482022),'HMPL Validation'!T$482023,FALSE)),0,HLOOKUP($B37,INDIRECT("'Monthly Resource Report'!"&amp;'HMPL Validation'!T$482021&amp;":"&amp;'HMPL Validation'!T$482022),'HMPL Validation'!T$482023,FALSE))</f>
        <v>0.49137685872333337</v>
      </c>
    </row>
    <row r="38" spans="2:20">
      <c r="B38" s="301">
        <v>42339</v>
      </c>
      <c r="C38" s="294">
        <v>153</v>
      </c>
      <c r="D38" s="297">
        <v>4.641</v>
      </c>
      <c r="E38" s="299">
        <v>7.0000000000000007E-2</v>
      </c>
      <c r="F38" s="295">
        <v>0.49</v>
      </c>
      <c r="G38" s="294">
        <f ca="1">+IF(ISERROR(HLOOKUP($B38,INDIRECT("'Monthly Resource Report'!"&amp;'HMPL Validation'!G$482021&amp;":"&amp;'HMPL Validation'!G$482022),'HMPL Validation'!G$482023,FALSE)),0,HLOOKUP($B38,INDIRECT("'Monthly Resource Report'!"&amp;'HMPL Validation'!G$482021&amp;":"&amp;'HMPL Validation'!G$482022),'HMPL Validation'!G$482023,FALSE))</f>
        <v>153</v>
      </c>
      <c r="H38" s="297">
        <f ca="1">+IF(ISERROR(HLOOKUP($B38,INDIRECT("'Monthly Resource Report'!"&amp;'HMPL Validation'!H$482021&amp;":"&amp;'HMPL Validation'!H$482022),'HMPL Validation'!H$482023,FALSE)),0,HLOOKUP($B38,INDIRECT("'Monthly Resource Report'!"&amp;'HMPL Validation'!H$482021&amp;":"&amp;'HMPL Validation'!H$482022),'HMPL Validation'!H$482023,FALSE))</f>
        <v>4.6409940061491319</v>
      </c>
      <c r="I38" s="317">
        <f ca="1">+IF(ISERROR(HLOOKUP($B38,INDIRECT("'Monthly Resource Report'!"&amp;'HMPL Validation'!I$482021&amp;":"&amp;'HMPL Validation'!I$482022),'HMPL Validation'!I$482023,FALSE)),0,HLOOKUP($B38,INDIRECT("'Monthly Resource Report'!"&amp;'HMPL Validation'!I$482021&amp;":"&amp;'HMPL Validation'!I$482022),'HMPL Validation'!I$482023,FALSE))</f>
        <v>6.9703536407296832E-2</v>
      </c>
      <c r="J38" s="318">
        <f ca="1">+IF(ISERROR(HLOOKUP($B38,INDIRECT("'Monthly Resource Report'!"&amp;'HMPL Validation'!J$482021&amp;":"&amp;'HMPL Validation'!J$482022),'HMPL Validation'!J$482023,FALSE)),0,HLOOKUP($B38,INDIRECT("'Monthly Resource Report'!"&amp;'HMPL Validation'!J$482021&amp;":"&amp;'HMPL Validation'!J$482022),'HMPL Validation'!J$482023,FALSE))</f>
        <v>0.49124669824600242</v>
      </c>
      <c r="L38" s="301">
        <v>42339</v>
      </c>
      <c r="M38" s="294">
        <v>152</v>
      </c>
      <c r="N38" s="297">
        <v>4.641</v>
      </c>
      <c r="O38" s="299">
        <v>7.0000000000000007E-2</v>
      </c>
      <c r="P38" s="295">
        <v>0.49</v>
      </c>
      <c r="Q38" s="294">
        <f ca="1">+IF(ISERROR(HLOOKUP($B38,INDIRECT("'Monthly Resource Report'!"&amp;'HMPL Validation'!Q$482021&amp;":"&amp;'HMPL Validation'!Q$482022),'HMPL Validation'!Q$482023,FALSE)),0,HLOOKUP($B38,INDIRECT("'Monthly Resource Report'!"&amp;'HMPL Validation'!Q$482021&amp;":"&amp;'HMPL Validation'!Q$482022),'HMPL Validation'!Q$482023,FALSE))</f>
        <v>152</v>
      </c>
      <c r="R38" s="297">
        <f ca="1">+IF(ISERROR(HLOOKUP($B38,INDIRECT("'Monthly Resource Report'!"&amp;'HMPL Validation'!R$482021&amp;":"&amp;'HMPL Validation'!R$482022),'HMPL Validation'!R$482023,FALSE)),0,HLOOKUP($B38,INDIRECT("'Monthly Resource Report'!"&amp;'HMPL Validation'!R$482021&amp;":"&amp;'HMPL Validation'!R$482022),'HMPL Validation'!R$482023,FALSE))</f>
        <v>4.6409967026156984</v>
      </c>
      <c r="S38" s="317">
        <f ca="1">+IF(ISERROR(HLOOKUP($B38,INDIRECT("'Monthly Resource Report'!"&amp;'HMPL Validation'!S$482021&amp;":"&amp;'HMPL Validation'!S$482022),'HMPL Validation'!S$482023,FALSE)),0,HLOOKUP($B38,INDIRECT("'Monthly Resource Report'!"&amp;'HMPL Validation'!S$482021&amp;":"&amp;'HMPL Validation'!S$482022),'HMPL Validation'!S$482023,FALSE))</f>
        <v>6.963065842114978E-2</v>
      </c>
      <c r="T38" s="318">
        <f ca="1">+IF(ISERROR(HLOOKUP($B38,INDIRECT("'Monthly Resource Report'!"&amp;'HMPL Validation'!T$482021&amp;":"&amp;'HMPL Validation'!T$482022),'HMPL Validation'!T$482023,FALSE)),0,HLOOKUP($B38,INDIRECT("'Monthly Resource Report'!"&amp;'HMPL Validation'!T$482021&amp;":"&amp;'HMPL Validation'!T$482022),'HMPL Validation'!T$482023,FALSE))</f>
        <v>0.49177372628439731</v>
      </c>
    </row>
    <row r="39" spans="2:20">
      <c r="B39" s="301">
        <v>42370</v>
      </c>
      <c r="C39" s="294">
        <v>153</v>
      </c>
      <c r="D39" s="297">
        <v>4.952</v>
      </c>
      <c r="E39" s="299">
        <v>7.0000000000000007E-2</v>
      </c>
      <c r="F39" s="295">
        <v>0.49</v>
      </c>
      <c r="G39" s="294">
        <f ca="1">+IF(ISERROR(HLOOKUP($B39,INDIRECT("'Monthly Resource Report'!"&amp;'HMPL Validation'!G$482021&amp;":"&amp;'HMPL Validation'!G$482022),'HMPL Validation'!G$482023,FALSE)),0,HLOOKUP($B39,INDIRECT("'Monthly Resource Report'!"&amp;'HMPL Validation'!G$482021&amp;":"&amp;'HMPL Validation'!G$482022),'HMPL Validation'!G$482023,FALSE))</f>
        <v>153</v>
      </c>
      <c r="H39" s="297">
        <f ca="1">+IF(ISERROR(HLOOKUP($B39,INDIRECT("'Monthly Resource Report'!"&amp;'HMPL Validation'!H$482021&amp;":"&amp;'HMPL Validation'!H$482022),'HMPL Validation'!H$482023,FALSE)),0,HLOOKUP($B39,INDIRECT("'Monthly Resource Report'!"&amp;'HMPL Validation'!H$482021&amp;":"&amp;'HMPL Validation'!H$482022),'HMPL Validation'!H$482023,FALSE))</f>
        <v>4.9519998377249035</v>
      </c>
      <c r="I39" s="317">
        <f ca="1">+IF(ISERROR(HLOOKUP($B39,INDIRECT("'Monthly Resource Report'!"&amp;'HMPL Validation'!I$482021&amp;":"&amp;'HMPL Validation'!I$482022),'HMPL Validation'!I$482023,FALSE)),0,HLOOKUP($B39,INDIRECT("'Monthly Resource Report'!"&amp;'HMPL Validation'!I$482021&amp;":"&amp;'HMPL Validation'!I$482022),'HMPL Validation'!I$482023,FALSE))</f>
        <v>6.9773044218699537E-2</v>
      </c>
      <c r="J39" s="318">
        <f ca="1">+IF(ISERROR(HLOOKUP($B39,INDIRECT("'Monthly Resource Report'!"&amp;'HMPL Validation'!J$482021&amp;":"&amp;'HMPL Validation'!J$482022),'HMPL Validation'!J$482023,FALSE)),0,HLOOKUP($B39,INDIRECT("'Monthly Resource Report'!"&amp;'HMPL Validation'!J$482021&amp;":"&amp;'HMPL Validation'!J$482022),'HMPL Validation'!J$482023,FALSE))</f>
        <v>0.49091991911643629</v>
      </c>
      <c r="L39" s="301">
        <v>42370</v>
      </c>
      <c r="M39" s="294">
        <v>152</v>
      </c>
      <c r="N39" s="297">
        <v>4.952</v>
      </c>
      <c r="O39" s="299">
        <v>7.0000000000000007E-2</v>
      </c>
      <c r="P39" s="295">
        <v>0.49</v>
      </c>
      <c r="Q39" s="294">
        <f ca="1">+IF(ISERROR(HLOOKUP($B39,INDIRECT("'Monthly Resource Report'!"&amp;'HMPL Validation'!Q$482021&amp;":"&amp;'HMPL Validation'!Q$482022),'HMPL Validation'!Q$482023,FALSE)),0,HLOOKUP($B39,INDIRECT("'Monthly Resource Report'!"&amp;'HMPL Validation'!Q$482021&amp;":"&amp;'HMPL Validation'!Q$482022),'HMPL Validation'!Q$482023,FALSE))</f>
        <v>152</v>
      </c>
      <c r="R39" s="297">
        <f ca="1">+IF(ISERROR(HLOOKUP($B39,INDIRECT("'Monthly Resource Report'!"&amp;'HMPL Validation'!R$482021&amp;":"&amp;'HMPL Validation'!R$482022),'HMPL Validation'!R$482023,FALSE)),0,HLOOKUP($B39,INDIRECT("'Monthly Resource Report'!"&amp;'HMPL Validation'!R$482021&amp;":"&amp;'HMPL Validation'!R$482022),'HMPL Validation'!R$482023,FALSE))</f>
        <v>4.951994058224428</v>
      </c>
      <c r="S39" s="317">
        <f ca="1">+IF(ISERROR(HLOOKUP($B39,INDIRECT("'Monthly Resource Report'!"&amp;'HMPL Validation'!S$482021&amp;":"&amp;'HMPL Validation'!S$482022),'HMPL Validation'!S$482023,FALSE)),0,HLOOKUP($B39,INDIRECT("'Monthly Resource Report'!"&amp;'HMPL Validation'!S$482021&amp;":"&amp;'HMPL Validation'!S$482022),'HMPL Validation'!S$482023,FALSE))</f>
        <v>6.9747469175311244E-2</v>
      </c>
      <c r="T39" s="318">
        <f ca="1">+IF(ISERROR(HLOOKUP($B39,INDIRECT("'Monthly Resource Report'!"&amp;'HMPL Validation'!T$482021&amp;":"&amp;'HMPL Validation'!T$482022),'HMPL Validation'!T$482023,FALSE)),0,HLOOKUP($B39,INDIRECT("'Monthly Resource Report'!"&amp;'HMPL Validation'!T$482021&amp;":"&amp;'HMPL Validation'!T$482022),'HMPL Validation'!T$482023,FALSE))</f>
        <v>0.49216858321315432</v>
      </c>
    </row>
    <row r="40" spans="2:20">
      <c r="B40" s="301">
        <v>42401</v>
      </c>
      <c r="C40" s="294">
        <v>153</v>
      </c>
      <c r="D40" s="297">
        <v>4.952</v>
      </c>
      <c r="E40" s="299">
        <v>7.0000000000000007E-2</v>
      </c>
      <c r="F40" s="295">
        <v>0.49</v>
      </c>
      <c r="G40" s="294">
        <f ca="1">+IF(ISERROR(HLOOKUP($B40,INDIRECT("'Monthly Resource Report'!"&amp;'HMPL Validation'!G$482021&amp;":"&amp;'HMPL Validation'!G$482022),'HMPL Validation'!G$482023,FALSE)),0,HLOOKUP($B40,INDIRECT("'Monthly Resource Report'!"&amp;'HMPL Validation'!G$482021&amp;":"&amp;'HMPL Validation'!G$482022),'HMPL Validation'!G$482023,FALSE))</f>
        <v>153</v>
      </c>
      <c r="H40" s="297">
        <f ca="1">+IF(ISERROR(HLOOKUP($B40,INDIRECT("'Monthly Resource Report'!"&amp;'HMPL Validation'!H$482021&amp;":"&amp;'HMPL Validation'!H$482022),'HMPL Validation'!H$482023,FALSE)),0,HLOOKUP($B40,INDIRECT("'Monthly Resource Report'!"&amp;'HMPL Validation'!H$482021&amp;":"&amp;'HMPL Validation'!H$482022),'HMPL Validation'!H$482023,FALSE))</f>
        <v>4.9519987674049331</v>
      </c>
      <c r="I40" s="317">
        <f ca="1">+IF(ISERROR(HLOOKUP($B40,INDIRECT("'Monthly Resource Report'!"&amp;'HMPL Validation'!I$482021&amp;":"&amp;'HMPL Validation'!I$482022),'HMPL Validation'!I$482023,FALSE)),0,HLOOKUP($B40,INDIRECT("'Monthly Resource Report'!"&amp;'HMPL Validation'!I$482021&amp;":"&amp;'HMPL Validation'!I$482022),'HMPL Validation'!I$482023,FALSE))</f>
        <v>6.9783642841503957E-2</v>
      </c>
      <c r="J40" s="318">
        <f ca="1">+IF(ISERROR(HLOOKUP($B40,INDIRECT("'Monthly Resource Report'!"&amp;'HMPL Validation'!J$482021&amp;":"&amp;'HMPL Validation'!J$482022),'HMPL Validation'!J$482023,FALSE)),0,HLOOKUP($B40,INDIRECT("'Monthly Resource Report'!"&amp;'HMPL Validation'!J$482021&amp;":"&amp;'HMPL Validation'!J$482022),'HMPL Validation'!J$482023,FALSE))</f>
        <v>0.49065504269421389</v>
      </c>
      <c r="L40" s="301">
        <v>42401</v>
      </c>
      <c r="M40" s="294">
        <v>152</v>
      </c>
      <c r="N40" s="297">
        <v>4.952</v>
      </c>
      <c r="O40" s="299">
        <v>7.0000000000000007E-2</v>
      </c>
      <c r="P40" s="295">
        <v>0.49</v>
      </c>
      <c r="Q40" s="294">
        <f ca="1">+IF(ISERROR(HLOOKUP($B40,INDIRECT("'Monthly Resource Report'!"&amp;'HMPL Validation'!Q$482021&amp;":"&amp;'HMPL Validation'!Q$482022),'HMPL Validation'!Q$482023,FALSE)),0,HLOOKUP($B40,INDIRECT("'Monthly Resource Report'!"&amp;'HMPL Validation'!Q$482021&amp;":"&amp;'HMPL Validation'!Q$482022),'HMPL Validation'!Q$482023,FALSE))</f>
        <v>152</v>
      </c>
      <c r="R40" s="297">
        <f ca="1">+IF(ISERROR(HLOOKUP($B40,INDIRECT("'Monthly Resource Report'!"&amp;'HMPL Validation'!R$482021&amp;":"&amp;'HMPL Validation'!R$482022),'HMPL Validation'!R$482023,FALSE)),0,HLOOKUP($B40,INDIRECT("'Monthly Resource Report'!"&amp;'HMPL Validation'!R$482021&amp;":"&amp;'HMPL Validation'!R$482022),'HMPL Validation'!R$482023,FALSE))</f>
        <v>4.9519939791972698</v>
      </c>
      <c r="S40" s="317">
        <f ca="1">+IF(ISERROR(HLOOKUP($B40,INDIRECT("'Monthly Resource Report'!"&amp;'HMPL Validation'!S$482021&amp;":"&amp;'HMPL Validation'!S$482022),'HMPL Validation'!S$482023,FALSE)),0,HLOOKUP($B40,INDIRECT("'Monthly Resource Report'!"&amp;'HMPL Validation'!S$482021&amp;":"&amp;'HMPL Validation'!S$482022),'HMPL Validation'!S$482023,FALSE))</f>
        <v>6.9781701135170002E-2</v>
      </c>
      <c r="T40" s="318">
        <f ca="1">+IF(ISERROR(HLOOKUP($B40,INDIRECT("'Monthly Resource Report'!"&amp;'HMPL Validation'!T$482021&amp;":"&amp;'HMPL Validation'!T$482022),'HMPL Validation'!T$482023,FALSE)),0,HLOOKUP($B40,INDIRECT("'Monthly Resource Report'!"&amp;'HMPL Validation'!T$482021&amp;":"&amp;'HMPL Validation'!T$482022),'HMPL Validation'!T$482023,FALSE))</f>
        <v>0.49230781461639445</v>
      </c>
    </row>
    <row r="41" spans="2:20">
      <c r="B41" s="301">
        <v>42430</v>
      </c>
      <c r="C41" s="294">
        <v>153</v>
      </c>
      <c r="D41" s="297">
        <v>4.952</v>
      </c>
      <c r="E41" s="299">
        <v>7.0000000000000007E-2</v>
      </c>
      <c r="F41" s="295">
        <v>0.49</v>
      </c>
      <c r="G41" s="294">
        <f ca="1">+IF(ISERROR(HLOOKUP($B41,INDIRECT("'Monthly Resource Report'!"&amp;'HMPL Validation'!G$482021&amp;":"&amp;'HMPL Validation'!G$482022),'HMPL Validation'!G$482023,FALSE)),0,HLOOKUP($B41,INDIRECT("'Monthly Resource Report'!"&amp;'HMPL Validation'!G$482021&amp;":"&amp;'HMPL Validation'!G$482022),'HMPL Validation'!G$482023,FALSE))</f>
        <v>153</v>
      </c>
      <c r="H41" s="297">
        <f ca="1">+IF(ISERROR(HLOOKUP($B41,INDIRECT("'Monthly Resource Report'!"&amp;'HMPL Validation'!H$482021&amp;":"&amp;'HMPL Validation'!H$482022),'HMPL Validation'!H$482023,FALSE)),0,HLOOKUP($B41,INDIRECT("'Monthly Resource Report'!"&amp;'HMPL Validation'!H$482021&amp;":"&amp;'HMPL Validation'!H$482022),'HMPL Validation'!H$482023,FALSE))</f>
        <v>4.9519990597949946</v>
      </c>
      <c r="I41" s="317">
        <f ca="1">+IF(ISERROR(HLOOKUP($B41,INDIRECT("'Monthly Resource Report'!"&amp;'HMPL Validation'!I$482021&amp;":"&amp;'HMPL Validation'!I$482022),'HMPL Validation'!I$482023,FALSE)),0,HLOOKUP($B41,INDIRECT("'Monthly Resource Report'!"&amp;'HMPL Validation'!I$482021&amp;":"&amp;'HMPL Validation'!I$482022),'HMPL Validation'!I$482023,FALSE))</f>
        <v>6.975276482309424E-2</v>
      </c>
      <c r="J41" s="318">
        <f ca="1">+IF(ISERROR(HLOOKUP($B41,INDIRECT("'Monthly Resource Report'!"&amp;'HMPL Validation'!J$482021&amp;":"&amp;'HMPL Validation'!J$482022),'HMPL Validation'!J$482023,FALSE)),0,HLOOKUP($B41,INDIRECT("'Monthly Resource Report'!"&amp;'HMPL Validation'!J$482021&amp;":"&amp;'HMPL Validation'!J$482022),'HMPL Validation'!J$482023,FALSE))</f>
        <v>0.49122993339864957</v>
      </c>
      <c r="L41" s="301">
        <v>42430</v>
      </c>
      <c r="M41" s="294">
        <v>152</v>
      </c>
      <c r="N41" s="297">
        <v>4.952</v>
      </c>
      <c r="O41" s="299">
        <v>7.0000000000000007E-2</v>
      </c>
      <c r="P41" s="295">
        <v>0.49</v>
      </c>
      <c r="Q41" s="294">
        <f ca="1">+IF(ISERROR(HLOOKUP($B41,INDIRECT("'Monthly Resource Report'!"&amp;'HMPL Validation'!Q$482021&amp;":"&amp;'HMPL Validation'!Q$482022),'HMPL Validation'!Q$482023,FALSE)),0,HLOOKUP($B41,INDIRECT("'Monthly Resource Report'!"&amp;'HMPL Validation'!Q$482021&amp;":"&amp;'HMPL Validation'!Q$482022),'HMPL Validation'!Q$482023,FALSE))</f>
        <v>152</v>
      </c>
      <c r="R41" s="297">
        <f ca="1">+IF(ISERROR(HLOOKUP($B41,INDIRECT("'Monthly Resource Report'!"&amp;'HMPL Validation'!R$482021&amp;":"&amp;'HMPL Validation'!R$482022),'HMPL Validation'!R$482023,FALSE)),0,HLOOKUP($B41,INDIRECT("'Monthly Resource Report'!"&amp;'HMPL Validation'!R$482021&amp;":"&amp;'HMPL Validation'!R$482022),'HMPL Validation'!R$482023,FALSE))</f>
        <v>4.9519949855767935</v>
      </c>
      <c r="S41" s="317">
        <f ca="1">+IF(ISERROR(HLOOKUP($B41,INDIRECT("'Monthly Resource Report'!"&amp;'HMPL Validation'!S$482021&amp;":"&amp;'HMPL Validation'!S$482022),'HMPL Validation'!S$482023,FALSE)),0,HLOOKUP($B41,INDIRECT("'Monthly Resource Report'!"&amp;'HMPL Validation'!S$482021&amp;":"&amp;'HMPL Validation'!S$482022),'HMPL Validation'!S$482023,FALSE))</f>
        <v>6.9750527987858968E-2</v>
      </c>
      <c r="T41" s="318">
        <f ca="1">+IF(ISERROR(HLOOKUP($B41,INDIRECT("'Monthly Resource Report'!"&amp;'HMPL Validation'!T$482021&amp;":"&amp;'HMPL Validation'!T$482022),'HMPL Validation'!T$482023,FALSE)),0,HLOOKUP($B41,INDIRECT("'Monthly Resource Report'!"&amp;'HMPL Validation'!T$482021&amp;":"&amp;'HMPL Validation'!T$482022),'HMPL Validation'!T$482023,FALSE))</f>
        <v>0.49131161309145743</v>
      </c>
    </row>
    <row r="42" spans="2:20">
      <c r="B42" s="301">
        <v>42461</v>
      </c>
      <c r="C42" s="294">
        <v>153</v>
      </c>
      <c r="D42" s="297">
        <v>4.952</v>
      </c>
      <c r="E42" s="299">
        <v>7.0000000000000007E-2</v>
      </c>
      <c r="F42" s="295">
        <v>0.49</v>
      </c>
      <c r="G42" s="294">
        <f ca="1">+IF(ISERROR(HLOOKUP($B42,INDIRECT("'Monthly Resource Report'!"&amp;'HMPL Validation'!G$482021&amp;":"&amp;'HMPL Validation'!G$482022),'HMPL Validation'!G$482023,FALSE)),0,HLOOKUP($B42,INDIRECT("'Monthly Resource Report'!"&amp;'HMPL Validation'!G$482021&amp;":"&amp;'HMPL Validation'!G$482022),'HMPL Validation'!G$482023,FALSE))</f>
        <v>153</v>
      </c>
      <c r="H42" s="297">
        <f ca="1">+IF(ISERROR(HLOOKUP($B42,INDIRECT("'Monthly Resource Report'!"&amp;'HMPL Validation'!H$482021&amp;":"&amp;'HMPL Validation'!H$482022),'HMPL Validation'!H$482023,FALSE)),0,HLOOKUP($B42,INDIRECT("'Monthly Resource Report'!"&amp;'HMPL Validation'!H$482021&amp;":"&amp;'HMPL Validation'!H$482022),'HMPL Validation'!H$482023,FALSE))</f>
        <v>4.9520007613891117</v>
      </c>
      <c r="I42" s="317">
        <f ca="1">+IF(ISERROR(HLOOKUP($B42,INDIRECT("'Monthly Resource Report'!"&amp;'HMPL Validation'!I$482021&amp;":"&amp;'HMPL Validation'!I$482022),'HMPL Validation'!I$482023,FALSE)),0,HLOOKUP($B42,INDIRECT("'Monthly Resource Report'!"&amp;'HMPL Validation'!I$482021&amp;":"&amp;'HMPL Validation'!I$482022),'HMPL Validation'!I$482023,FALSE))</f>
        <v>6.9734676336567797E-2</v>
      </c>
      <c r="J42" s="318">
        <f ca="1">+IF(ISERROR(HLOOKUP($B42,INDIRECT("'Monthly Resource Report'!"&amp;'HMPL Validation'!J$482021&amp;":"&amp;'HMPL Validation'!J$482022),'HMPL Validation'!J$482023,FALSE)),0,HLOOKUP($B42,INDIRECT("'Monthly Resource Report'!"&amp;'HMPL Validation'!J$482021&amp;":"&amp;'HMPL Validation'!J$482022),'HMPL Validation'!J$482023,FALSE))</f>
        <v>0.49192799658577147</v>
      </c>
      <c r="L42" s="301">
        <v>42461</v>
      </c>
      <c r="M42" s="294">
        <v>152</v>
      </c>
      <c r="N42" s="297">
        <v>4.952</v>
      </c>
      <c r="O42" s="299">
        <v>7.0000000000000007E-2</v>
      </c>
      <c r="P42" s="295">
        <v>0.49</v>
      </c>
      <c r="Q42" s="294">
        <f ca="1">+IF(ISERROR(HLOOKUP($B42,INDIRECT("'Monthly Resource Report'!"&amp;'HMPL Validation'!Q$482021&amp;":"&amp;'HMPL Validation'!Q$482022),'HMPL Validation'!Q$482023,FALSE)),0,HLOOKUP($B42,INDIRECT("'Monthly Resource Report'!"&amp;'HMPL Validation'!Q$482021&amp;":"&amp;'HMPL Validation'!Q$482022),'HMPL Validation'!Q$482023,FALSE))</f>
        <v>152</v>
      </c>
      <c r="R42" s="297">
        <f ca="1">+IF(ISERROR(HLOOKUP($B42,INDIRECT("'Monthly Resource Report'!"&amp;'HMPL Validation'!R$482021&amp;":"&amp;'HMPL Validation'!R$482022),'HMPL Validation'!R$482023,FALSE)),0,HLOOKUP($B42,INDIRECT("'Monthly Resource Report'!"&amp;'HMPL Validation'!R$482021&amp;":"&amp;'HMPL Validation'!R$482022),'HMPL Validation'!R$482023,FALSE))</f>
        <v>4.9519937195452082</v>
      </c>
      <c r="S42" s="317">
        <f ca="1">+IF(ISERROR(HLOOKUP($B42,INDIRECT("'Monthly Resource Report'!"&amp;'HMPL Validation'!S$482021&amp;":"&amp;'HMPL Validation'!S$482022),'HMPL Validation'!S$482023,FALSE)),0,HLOOKUP($B42,INDIRECT("'Monthly Resource Report'!"&amp;'HMPL Validation'!S$482021&amp;":"&amp;'HMPL Validation'!S$482022),'HMPL Validation'!S$482023,FALSE))</f>
        <v>6.9713025352022881E-2</v>
      </c>
      <c r="T42" s="318">
        <f ca="1">+IF(ISERROR(HLOOKUP($B42,INDIRECT("'Monthly Resource Report'!"&amp;'HMPL Validation'!T$482021&amp;":"&amp;'HMPL Validation'!T$482022),'HMPL Validation'!T$482023,FALSE)),0,HLOOKUP($B42,INDIRECT("'Monthly Resource Report'!"&amp;'HMPL Validation'!T$482021&amp;":"&amp;'HMPL Validation'!T$482022),'HMPL Validation'!T$482023,FALSE))</f>
        <v>0.49180972801012768</v>
      </c>
    </row>
    <row r="43" spans="2:20">
      <c r="B43" s="301">
        <v>42491</v>
      </c>
      <c r="C43" s="294">
        <v>153</v>
      </c>
      <c r="D43" s="297">
        <v>4.952</v>
      </c>
      <c r="E43" s="299">
        <v>7.0000000000000007E-2</v>
      </c>
      <c r="F43" s="295">
        <v>0.49</v>
      </c>
      <c r="G43" s="294">
        <f ca="1">+IF(ISERROR(HLOOKUP($B43,INDIRECT("'Monthly Resource Report'!"&amp;'HMPL Validation'!G$482021&amp;":"&amp;'HMPL Validation'!G$482022),'HMPL Validation'!G$482023,FALSE)),0,HLOOKUP($B43,INDIRECT("'Monthly Resource Report'!"&amp;'HMPL Validation'!G$482021&amp;":"&amp;'HMPL Validation'!G$482022),'HMPL Validation'!G$482023,FALSE))</f>
        <v>153</v>
      </c>
      <c r="H43" s="297">
        <f ca="1">+IF(ISERROR(HLOOKUP($B43,INDIRECT("'Monthly Resource Report'!"&amp;'HMPL Validation'!H$482021&amp;":"&amp;'HMPL Validation'!H$482022),'HMPL Validation'!H$482023,FALSE)),0,HLOOKUP($B43,INDIRECT("'Monthly Resource Report'!"&amp;'HMPL Validation'!H$482021&amp;":"&amp;'HMPL Validation'!H$482022),'HMPL Validation'!H$482023,FALSE))</f>
        <v>4.9520002834074006</v>
      </c>
      <c r="I43" s="317">
        <f ca="1">+IF(ISERROR(HLOOKUP($B43,INDIRECT("'Monthly Resource Report'!"&amp;'HMPL Validation'!I$482021&amp;":"&amp;'HMPL Validation'!I$482022),'HMPL Validation'!I$482023,FALSE)),0,HLOOKUP($B43,INDIRECT("'Monthly Resource Report'!"&amp;'HMPL Validation'!I$482021&amp;":"&amp;'HMPL Validation'!I$482022),'HMPL Validation'!I$482023,FALSE))</f>
        <v>6.9739538540678325E-2</v>
      </c>
      <c r="J43" s="318">
        <f ca="1">+IF(ISERROR(HLOOKUP($B43,INDIRECT("'Monthly Resource Report'!"&amp;'HMPL Validation'!J$482021&amp;":"&amp;'HMPL Validation'!J$482022),'HMPL Validation'!J$482023,FALSE)),0,HLOOKUP($B43,INDIRECT("'Monthly Resource Report'!"&amp;'HMPL Validation'!J$482021&amp;":"&amp;'HMPL Validation'!J$482022),'HMPL Validation'!J$482023,FALSE))</f>
        <v>0.49154273873705062</v>
      </c>
      <c r="L43" s="301">
        <v>42491</v>
      </c>
      <c r="M43" s="294">
        <v>152</v>
      </c>
      <c r="N43" s="297">
        <v>4.952</v>
      </c>
      <c r="O43" s="299">
        <v>7.0000000000000007E-2</v>
      </c>
      <c r="P43" s="295">
        <v>0.49</v>
      </c>
      <c r="Q43" s="294">
        <f ca="1">+IF(ISERROR(HLOOKUP($B43,INDIRECT("'Monthly Resource Report'!"&amp;'HMPL Validation'!Q$482021&amp;":"&amp;'HMPL Validation'!Q$482022),'HMPL Validation'!Q$482023,FALSE)),0,HLOOKUP($B43,INDIRECT("'Monthly Resource Report'!"&amp;'HMPL Validation'!Q$482021&amp;":"&amp;'HMPL Validation'!Q$482022),'HMPL Validation'!Q$482023,FALSE))</f>
        <v>152</v>
      </c>
      <c r="R43" s="297">
        <f ca="1">+IF(ISERROR(HLOOKUP($B43,INDIRECT("'Monthly Resource Report'!"&amp;'HMPL Validation'!R$482021&amp;":"&amp;'HMPL Validation'!R$482022),'HMPL Validation'!R$482023,FALSE)),0,HLOOKUP($B43,INDIRECT("'Monthly Resource Report'!"&amp;'HMPL Validation'!R$482021&amp;":"&amp;'HMPL Validation'!R$482022),'HMPL Validation'!R$482023,FALSE))</f>
        <v>4.9519931088052775</v>
      </c>
      <c r="S43" s="317">
        <f ca="1">+IF(ISERROR(HLOOKUP($B43,INDIRECT("'Monthly Resource Report'!"&amp;'HMPL Validation'!S$482021&amp;":"&amp;'HMPL Validation'!S$482022),'HMPL Validation'!S$482023,FALSE)),0,HLOOKUP($B43,INDIRECT("'Monthly Resource Report'!"&amp;'HMPL Validation'!S$482021&amp;":"&amp;'HMPL Validation'!S$482022),'HMPL Validation'!S$482023,FALSE))</f>
        <v>6.9738468999188619E-2</v>
      </c>
      <c r="T43" s="318">
        <f ca="1">+IF(ISERROR(HLOOKUP($B43,INDIRECT("'Monthly Resource Report'!"&amp;'HMPL Validation'!T$482021&amp;":"&amp;'HMPL Validation'!T$482022),'HMPL Validation'!T$482023,FALSE)),0,HLOOKUP($B43,INDIRECT("'Monthly Resource Report'!"&amp;'HMPL Validation'!T$482021&amp;":"&amp;'HMPL Validation'!T$482022),'HMPL Validation'!T$482023,FALSE))</f>
        <v>0.491306762607161</v>
      </c>
    </row>
    <row r="44" spans="2:20">
      <c r="B44" s="301">
        <v>42522</v>
      </c>
      <c r="C44" s="294">
        <v>153</v>
      </c>
      <c r="D44" s="297">
        <v>4.952</v>
      </c>
      <c r="E44" s="299">
        <v>7.0000000000000007E-2</v>
      </c>
      <c r="F44" s="295">
        <v>0.49</v>
      </c>
      <c r="G44" s="294">
        <f ca="1">+IF(ISERROR(HLOOKUP($B44,INDIRECT("'Monthly Resource Report'!"&amp;'HMPL Validation'!G$482021&amp;":"&amp;'HMPL Validation'!G$482022),'HMPL Validation'!G$482023,FALSE)),0,HLOOKUP($B44,INDIRECT("'Monthly Resource Report'!"&amp;'HMPL Validation'!G$482021&amp;":"&amp;'HMPL Validation'!G$482022),'HMPL Validation'!G$482023,FALSE))</f>
        <v>153</v>
      </c>
      <c r="H44" s="297">
        <f ca="1">+IF(ISERROR(HLOOKUP($B44,INDIRECT("'Monthly Resource Report'!"&amp;'HMPL Validation'!H$482021&amp;":"&amp;'HMPL Validation'!H$482022),'HMPL Validation'!H$482023,FALSE)),0,HLOOKUP($B44,INDIRECT("'Monthly Resource Report'!"&amp;'HMPL Validation'!H$482021&amp;":"&amp;'HMPL Validation'!H$482022),'HMPL Validation'!H$482023,FALSE))</f>
        <v>4.9520005246314458</v>
      </c>
      <c r="I44" s="317">
        <f ca="1">+IF(ISERROR(HLOOKUP($B44,INDIRECT("'Monthly Resource Report'!"&amp;'HMPL Validation'!I$482021&amp;":"&amp;'HMPL Validation'!I$482022),'HMPL Validation'!I$482023,FALSE)),0,HLOOKUP($B44,INDIRECT("'Monthly Resource Report'!"&amp;'HMPL Validation'!I$482021&amp;":"&amp;'HMPL Validation'!I$482022),'HMPL Validation'!I$482023,FALSE))</f>
        <v>6.9770574869064947E-2</v>
      </c>
      <c r="J44" s="318">
        <f ca="1">+IF(ISERROR(HLOOKUP($B44,INDIRECT("'Monthly Resource Report'!"&amp;'HMPL Validation'!J$482021&amp;":"&amp;'HMPL Validation'!J$482022),'HMPL Validation'!J$482023,FALSE)),0,HLOOKUP($B44,INDIRECT("'Monthly Resource Report'!"&amp;'HMPL Validation'!J$482021&amp;":"&amp;'HMPL Validation'!J$482022),'HMPL Validation'!J$482023,FALSE))</f>
        <v>0.49095014839173018</v>
      </c>
      <c r="L44" s="301">
        <v>42522</v>
      </c>
      <c r="M44" s="294">
        <v>152</v>
      </c>
      <c r="N44" s="297">
        <v>4.952</v>
      </c>
      <c r="O44" s="299">
        <v>7.0000000000000007E-2</v>
      </c>
      <c r="P44" s="295">
        <v>0.49</v>
      </c>
      <c r="Q44" s="294">
        <f ca="1">+IF(ISERROR(HLOOKUP($B44,INDIRECT("'Monthly Resource Report'!"&amp;'HMPL Validation'!Q$482021&amp;":"&amp;'HMPL Validation'!Q$482022),'HMPL Validation'!Q$482023,FALSE)),0,HLOOKUP($B44,INDIRECT("'Monthly Resource Report'!"&amp;'HMPL Validation'!Q$482021&amp;":"&amp;'HMPL Validation'!Q$482022),'HMPL Validation'!Q$482023,FALSE))</f>
        <v>152</v>
      </c>
      <c r="R44" s="297">
        <f ca="1">+IF(ISERROR(HLOOKUP($B44,INDIRECT("'Monthly Resource Report'!"&amp;'HMPL Validation'!R$482021&amp;":"&amp;'HMPL Validation'!R$482022),'HMPL Validation'!R$482023,FALSE)),0,HLOOKUP($B44,INDIRECT("'Monthly Resource Report'!"&amp;'HMPL Validation'!R$482021&amp;":"&amp;'HMPL Validation'!R$482022),'HMPL Validation'!R$482023,FALSE))</f>
        <v>4.9519957015001985</v>
      </c>
      <c r="S44" s="317">
        <f ca="1">+IF(ISERROR(HLOOKUP($B44,INDIRECT("'Monthly Resource Report'!"&amp;'HMPL Validation'!S$482021&amp;":"&amp;'HMPL Validation'!S$482022),'HMPL Validation'!S$482023,FALSE)),0,HLOOKUP($B44,INDIRECT("'Monthly Resource Report'!"&amp;'HMPL Validation'!S$482021&amp;":"&amp;'HMPL Validation'!S$482022),'HMPL Validation'!S$482023,FALSE))</f>
        <v>6.975078046141138E-2</v>
      </c>
      <c r="T44" s="318">
        <f ca="1">+IF(ISERROR(HLOOKUP($B44,INDIRECT("'Monthly Resource Report'!"&amp;'HMPL Validation'!T$482021&amp;":"&amp;'HMPL Validation'!T$482022),'HMPL Validation'!T$482023,FALSE)),0,HLOOKUP($B44,INDIRECT("'Monthly Resource Report'!"&amp;'HMPL Validation'!T$482021&amp;":"&amp;'HMPL Validation'!T$482022),'HMPL Validation'!T$482023,FALSE))</f>
        <v>0.49224122211338889</v>
      </c>
    </row>
    <row r="45" spans="2:20">
      <c r="B45" s="301">
        <v>42552</v>
      </c>
      <c r="C45" s="294">
        <v>153</v>
      </c>
      <c r="D45" s="297">
        <v>4.952</v>
      </c>
      <c r="E45" s="299">
        <v>7.0000000000000007E-2</v>
      </c>
      <c r="F45" s="295">
        <v>0.49</v>
      </c>
      <c r="G45" s="294">
        <f ca="1">+IF(ISERROR(HLOOKUP($B45,INDIRECT("'Monthly Resource Report'!"&amp;'HMPL Validation'!G$482021&amp;":"&amp;'HMPL Validation'!G$482022),'HMPL Validation'!G$482023,FALSE)),0,HLOOKUP($B45,INDIRECT("'Monthly Resource Report'!"&amp;'HMPL Validation'!G$482021&amp;":"&amp;'HMPL Validation'!G$482022),'HMPL Validation'!G$482023,FALSE))</f>
        <v>153</v>
      </c>
      <c r="H45" s="297">
        <f ca="1">+IF(ISERROR(HLOOKUP($B45,INDIRECT("'Monthly Resource Report'!"&amp;'HMPL Validation'!H$482021&amp;":"&amp;'HMPL Validation'!H$482022),'HMPL Validation'!H$482023,FALSE)),0,HLOOKUP($B45,INDIRECT("'Monthly Resource Report'!"&amp;'HMPL Validation'!H$482021&amp;":"&amp;'HMPL Validation'!H$482022),'HMPL Validation'!H$482023,FALSE))</f>
        <v>4.951999919211505</v>
      </c>
      <c r="I45" s="317">
        <f ca="1">+IF(ISERROR(HLOOKUP($B45,INDIRECT("'Monthly Resource Report'!"&amp;'HMPL Validation'!I$482021&amp;":"&amp;'HMPL Validation'!I$482022),'HMPL Validation'!I$482023,FALSE)),0,HLOOKUP($B45,INDIRECT("'Monthly Resource Report'!"&amp;'HMPL Validation'!I$482021&amp;":"&amp;'HMPL Validation'!I$482022),'HMPL Validation'!I$482023,FALSE))</f>
        <v>6.9776518933731643E-2</v>
      </c>
      <c r="J45" s="318">
        <f ca="1">+IF(ISERROR(HLOOKUP($B45,INDIRECT("'Monthly Resource Report'!"&amp;'HMPL Validation'!J$482021&amp;":"&amp;'HMPL Validation'!J$482022),'HMPL Validation'!J$482023,FALSE)),0,HLOOKUP($B45,INDIRECT("'Monthly Resource Report'!"&amp;'HMPL Validation'!J$482021&amp;":"&amp;'HMPL Validation'!J$482022),'HMPL Validation'!J$482023,FALSE))</f>
        <v>0.4912132711471624</v>
      </c>
      <c r="L45" s="301">
        <v>42552</v>
      </c>
      <c r="M45" s="294">
        <v>152</v>
      </c>
      <c r="N45" s="297">
        <v>4.952</v>
      </c>
      <c r="O45" s="299">
        <v>7.0000000000000007E-2</v>
      </c>
      <c r="P45" s="295">
        <v>0.49</v>
      </c>
      <c r="Q45" s="294">
        <f ca="1">+IF(ISERROR(HLOOKUP($B45,INDIRECT("'Monthly Resource Report'!"&amp;'HMPL Validation'!Q$482021&amp;":"&amp;'HMPL Validation'!Q$482022),'HMPL Validation'!Q$482023,FALSE)),0,HLOOKUP($B45,INDIRECT("'Monthly Resource Report'!"&amp;'HMPL Validation'!Q$482021&amp;":"&amp;'HMPL Validation'!Q$482022),'HMPL Validation'!Q$482023,FALSE))</f>
        <v>152</v>
      </c>
      <c r="R45" s="297">
        <f ca="1">+IF(ISERROR(HLOOKUP($B45,INDIRECT("'Monthly Resource Report'!"&amp;'HMPL Validation'!R$482021&amp;":"&amp;'HMPL Validation'!R$482022),'HMPL Validation'!R$482023,FALSE)),0,HLOOKUP($B45,INDIRECT("'Monthly Resource Report'!"&amp;'HMPL Validation'!R$482021&amp;":"&amp;'HMPL Validation'!R$482022),'HMPL Validation'!R$482023,FALSE))</f>
        <v>4.9519939097210539</v>
      </c>
      <c r="S45" s="317">
        <f ca="1">+IF(ISERROR(HLOOKUP($B45,INDIRECT("'Monthly Resource Report'!"&amp;'HMPL Validation'!S$482021&amp;":"&amp;'HMPL Validation'!S$482022),'HMPL Validation'!S$482023,FALSE)),0,HLOOKUP($B45,INDIRECT("'Monthly Resource Report'!"&amp;'HMPL Validation'!S$482021&amp;":"&amp;'HMPL Validation'!S$482022),'HMPL Validation'!S$482023,FALSE))</f>
        <v>6.9771299448760302E-2</v>
      </c>
      <c r="T45" s="318">
        <f ca="1">+IF(ISERROR(HLOOKUP($B45,INDIRECT("'Monthly Resource Report'!"&amp;'HMPL Validation'!T$482021&amp;":"&amp;'HMPL Validation'!T$482022),'HMPL Validation'!T$482023,FALSE)),0,HLOOKUP($B45,INDIRECT("'Monthly Resource Report'!"&amp;'HMPL Validation'!T$482021&amp;":"&amp;'HMPL Validation'!T$482022),'HMPL Validation'!T$482023,FALSE))</f>
        <v>0.49215044096129801</v>
      </c>
    </row>
    <row r="46" spans="2:20">
      <c r="B46" s="301">
        <v>42583</v>
      </c>
      <c r="C46" s="294">
        <v>153</v>
      </c>
      <c r="D46" s="297">
        <v>4.952</v>
      </c>
      <c r="E46" s="299">
        <v>7.0000000000000007E-2</v>
      </c>
      <c r="F46" s="295">
        <v>0.49</v>
      </c>
      <c r="G46" s="294">
        <f ca="1">+IF(ISERROR(HLOOKUP($B46,INDIRECT("'Monthly Resource Report'!"&amp;'HMPL Validation'!G$482021&amp;":"&amp;'HMPL Validation'!G$482022),'HMPL Validation'!G$482023,FALSE)),0,HLOOKUP($B46,INDIRECT("'Monthly Resource Report'!"&amp;'HMPL Validation'!G$482021&amp;":"&amp;'HMPL Validation'!G$482022),'HMPL Validation'!G$482023,FALSE))</f>
        <v>153</v>
      </c>
      <c r="H46" s="297">
        <f ca="1">+IF(ISERROR(HLOOKUP($B46,INDIRECT("'Monthly Resource Report'!"&amp;'HMPL Validation'!H$482021&amp;":"&amp;'HMPL Validation'!H$482022),'HMPL Validation'!H$482023,FALSE)),0,HLOOKUP($B46,INDIRECT("'Monthly Resource Report'!"&amp;'HMPL Validation'!H$482021&amp;":"&amp;'HMPL Validation'!H$482022),'HMPL Validation'!H$482023,FALSE))</f>
        <v>4.9519998793800131</v>
      </c>
      <c r="I46" s="317">
        <f ca="1">+IF(ISERROR(HLOOKUP($B46,INDIRECT("'Monthly Resource Report'!"&amp;'HMPL Validation'!I$482021&amp;":"&amp;'HMPL Validation'!I$482022),'HMPL Validation'!I$482023,FALSE)),0,HLOOKUP($B46,INDIRECT("'Monthly Resource Report'!"&amp;'HMPL Validation'!I$482021&amp;":"&amp;'HMPL Validation'!I$482022),'HMPL Validation'!I$482023,FALSE))</f>
        <v>6.9807113164791865E-2</v>
      </c>
      <c r="J46" s="318">
        <f ca="1">+IF(ISERROR(HLOOKUP($B46,INDIRECT("'Monthly Resource Report'!"&amp;'HMPL Validation'!J$482021&amp;":"&amp;'HMPL Validation'!J$482022),'HMPL Validation'!J$482023,FALSE)),0,HLOOKUP($B46,INDIRECT("'Monthly Resource Report'!"&amp;'HMPL Validation'!J$482021&amp;":"&amp;'HMPL Validation'!J$482022),'HMPL Validation'!J$482023,FALSE))</f>
        <v>0.49059867460031337</v>
      </c>
      <c r="L46" s="301">
        <v>42583</v>
      </c>
      <c r="M46" s="294">
        <v>152</v>
      </c>
      <c r="N46" s="297">
        <v>4.952</v>
      </c>
      <c r="O46" s="299">
        <v>7.0000000000000007E-2</v>
      </c>
      <c r="P46" s="295">
        <v>0.49</v>
      </c>
      <c r="Q46" s="294">
        <f ca="1">+IF(ISERROR(HLOOKUP($B46,INDIRECT("'Monthly Resource Report'!"&amp;'HMPL Validation'!Q$482021&amp;":"&amp;'HMPL Validation'!Q$482022),'HMPL Validation'!Q$482023,FALSE)),0,HLOOKUP($B46,INDIRECT("'Monthly Resource Report'!"&amp;'HMPL Validation'!Q$482021&amp;":"&amp;'HMPL Validation'!Q$482022),'HMPL Validation'!Q$482023,FALSE))</f>
        <v>152</v>
      </c>
      <c r="R46" s="297">
        <f ca="1">+IF(ISERROR(HLOOKUP($B46,INDIRECT("'Monthly Resource Report'!"&amp;'HMPL Validation'!R$482021&amp;":"&amp;'HMPL Validation'!R$482022),'HMPL Validation'!R$482023,FALSE)),0,HLOOKUP($B46,INDIRECT("'Monthly Resource Report'!"&amp;'HMPL Validation'!R$482021&amp;":"&amp;'HMPL Validation'!R$482022),'HMPL Validation'!R$482023,FALSE))</f>
        <v>4.9519950083841948</v>
      </c>
      <c r="S46" s="317">
        <f ca="1">+IF(ISERROR(HLOOKUP($B46,INDIRECT("'Monthly Resource Report'!"&amp;'HMPL Validation'!S$482021&amp;":"&amp;'HMPL Validation'!S$482022),'HMPL Validation'!S$482023,FALSE)),0,HLOOKUP($B46,INDIRECT("'Monthly Resource Report'!"&amp;'HMPL Validation'!S$482021&amp;":"&amp;'HMPL Validation'!S$482022),'HMPL Validation'!S$482023,FALSE))</f>
        <v>6.9798033293068801E-2</v>
      </c>
      <c r="T46" s="318">
        <f ca="1">+IF(ISERROR(HLOOKUP($B46,INDIRECT("'Monthly Resource Report'!"&amp;'HMPL Validation'!T$482021&amp;":"&amp;'HMPL Validation'!T$482022),'HMPL Validation'!T$482023,FALSE)),0,HLOOKUP($B46,INDIRECT("'Monthly Resource Report'!"&amp;'HMPL Validation'!T$482021&amp;":"&amp;'HMPL Validation'!T$482022),'HMPL Validation'!T$482023,FALSE))</f>
        <v>0.4908658820411384</v>
      </c>
    </row>
    <row r="47" spans="2:20">
      <c r="B47" s="301">
        <v>42614</v>
      </c>
      <c r="C47" s="294">
        <v>153</v>
      </c>
      <c r="D47" s="297">
        <v>4.952</v>
      </c>
      <c r="E47" s="299">
        <v>7.0000000000000007E-2</v>
      </c>
      <c r="F47" s="295">
        <v>0.49</v>
      </c>
      <c r="G47" s="294">
        <f ca="1">+IF(ISERROR(HLOOKUP($B47,INDIRECT("'Monthly Resource Report'!"&amp;'HMPL Validation'!G$482021&amp;":"&amp;'HMPL Validation'!G$482022),'HMPL Validation'!G$482023,FALSE)),0,HLOOKUP($B47,INDIRECT("'Monthly Resource Report'!"&amp;'HMPL Validation'!G$482021&amp;":"&amp;'HMPL Validation'!G$482022),'HMPL Validation'!G$482023,FALSE))</f>
        <v>153</v>
      </c>
      <c r="H47" s="297">
        <f ca="1">+IF(ISERROR(HLOOKUP($B47,INDIRECT("'Monthly Resource Report'!"&amp;'HMPL Validation'!H$482021&amp;":"&amp;'HMPL Validation'!H$482022),'HMPL Validation'!H$482023,FALSE)),0,HLOOKUP($B47,INDIRECT("'Monthly Resource Report'!"&amp;'HMPL Validation'!H$482021&amp;":"&amp;'HMPL Validation'!H$482022),'HMPL Validation'!H$482023,FALSE))</f>
        <v>4.9520002117298327</v>
      </c>
      <c r="I47" s="317">
        <f ca="1">+IF(ISERROR(HLOOKUP($B47,INDIRECT("'Monthly Resource Report'!"&amp;'HMPL Validation'!I$482021&amp;":"&amp;'HMPL Validation'!I$482022),'HMPL Validation'!I$482023,FALSE)),0,HLOOKUP($B47,INDIRECT("'Monthly Resource Report'!"&amp;'HMPL Validation'!I$482021&amp;":"&amp;'HMPL Validation'!I$482022),'HMPL Validation'!I$482023,FALSE))</f>
        <v>6.9745612886692399E-2</v>
      </c>
      <c r="J47" s="318">
        <f ca="1">+IF(ISERROR(HLOOKUP($B47,INDIRECT("'Monthly Resource Report'!"&amp;'HMPL Validation'!J$482021&amp;":"&amp;'HMPL Validation'!J$482022),'HMPL Validation'!J$482023,FALSE)),0,HLOOKUP($B47,INDIRECT("'Monthly Resource Report'!"&amp;'HMPL Validation'!J$482021&amp;":"&amp;'HMPL Validation'!J$482022),'HMPL Validation'!J$482023,FALSE))</f>
        <v>0.49128567531555883</v>
      </c>
      <c r="L47" s="301">
        <v>42614</v>
      </c>
      <c r="M47" s="294">
        <v>152</v>
      </c>
      <c r="N47" s="297">
        <v>4.952</v>
      </c>
      <c r="O47" s="299">
        <v>7.0000000000000007E-2</v>
      </c>
      <c r="P47" s="295">
        <v>0.49</v>
      </c>
      <c r="Q47" s="294">
        <f ca="1">+IF(ISERROR(HLOOKUP($B47,INDIRECT("'Monthly Resource Report'!"&amp;'HMPL Validation'!Q$482021&amp;":"&amp;'HMPL Validation'!Q$482022),'HMPL Validation'!Q$482023,FALSE)),0,HLOOKUP($B47,INDIRECT("'Monthly Resource Report'!"&amp;'HMPL Validation'!Q$482021&amp;":"&amp;'HMPL Validation'!Q$482022),'HMPL Validation'!Q$482023,FALSE))</f>
        <v>152</v>
      </c>
      <c r="R47" s="297">
        <f ca="1">+IF(ISERROR(HLOOKUP($B47,INDIRECT("'Monthly Resource Report'!"&amp;'HMPL Validation'!R$482021&amp;":"&amp;'HMPL Validation'!R$482022),'HMPL Validation'!R$482023,FALSE)),0,HLOOKUP($B47,INDIRECT("'Monthly Resource Report'!"&amp;'HMPL Validation'!R$482021&amp;":"&amp;'HMPL Validation'!R$482022),'HMPL Validation'!R$482023,FALSE))</f>
        <v>4.9519948890470333</v>
      </c>
      <c r="S47" s="317">
        <f ca="1">+IF(ISERROR(HLOOKUP($B47,INDIRECT("'Monthly Resource Report'!"&amp;'HMPL Validation'!S$482021&amp;":"&amp;'HMPL Validation'!S$482022),'HMPL Validation'!S$482023,FALSE)),0,HLOOKUP($B47,INDIRECT("'Monthly Resource Report'!"&amp;'HMPL Validation'!S$482021&amp;":"&amp;'HMPL Validation'!S$482022),'HMPL Validation'!S$482023,FALSE))</f>
        <v>6.9720145092789995E-2</v>
      </c>
      <c r="T47" s="318">
        <f ca="1">+IF(ISERROR(HLOOKUP($B47,INDIRECT("'Monthly Resource Report'!"&amp;'HMPL Validation'!T$482021&amp;":"&amp;'HMPL Validation'!T$482022),'HMPL Validation'!T$482023,FALSE)),0,HLOOKUP($B47,INDIRECT("'Monthly Resource Report'!"&amp;'HMPL Validation'!T$482021&amp;":"&amp;'HMPL Validation'!T$482022),'HMPL Validation'!T$482023,FALSE))</f>
        <v>0.49225347756282867</v>
      </c>
    </row>
    <row r="48" spans="2:20">
      <c r="B48" s="301">
        <v>42644</v>
      </c>
      <c r="C48" s="294">
        <v>153</v>
      </c>
      <c r="D48" s="297">
        <v>4.952</v>
      </c>
      <c r="E48" s="299">
        <v>7.0000000000000007E-2</v>
      </c>
      <c r="F48" s="295">
        <v>0.49</v>
      </c>
      <c r="G48" s="294">
        <f ca="1">+IF(ISERROR(HLOOKUP($B48,INDIRECT("'Monthly Resource Report'!"&amp;'HMPL Validation'!G$482021&amp;":"&amp;'HMPL Validation'!G$482022),'HMPL Validation'!G$482023,FALSE)),0,HLOOKUP($B48,INDIRECT("'Monthly Resource Report'!"&amp;'HMPL Validation'!G$482021&amp;":"&amp;'HMPL Validation'!G$482022),'HMPL Validation'!G$482023,FALSE))</f>
        <v>153</v>
      </c>
      <c r="H48" s="297">
        <f ca="1">+IF(ISERROR(HLOOKUP($B48,INDIRECT("'Monthly Resource Report'!"&amp;'HMPL Validation'!H$482021&amp;":"&amp;'HMPL Validation'!H$482022),'HMPL Validation'!H$482023,FALSE)),0,HLOOKUP($B48,INDIRECT("'Monthly Resource Report'!"&amp;'HMPL Validation'!H$482021&amp;":"&amp;'HMPL Validation'!H$482022),'HMPL Validation'!H$482023,FALSE))</f>
        <v>4.9519983616629117</v>
      </c>
      <c r="I48" s="317">
        <f ca="1">+IF(ISERROR(HLOOKUP($B48,INDIRECT("'Monthly Resource Report'!"&amp;'HMPL Validation'!I$482021&amp;":"&amp;'HMPL Validation'!I$482022),'HMPL Validation'!I$482023,FALSE)),0,HLOOKUP($B48,INDIRECT("'Monthly Resource Report'!"&amp;'HMPL Validation'!I$482021&amp;":"&amp;'HMPL Validation'!I$482022),'HMPL Validation'!I$482023,FALSE))</f>
        <v>6.9757585211573325E-2</v>
      </c>
      <c r="J48" s="318">
        <f ca="1">+IF(ISERROR(HLOOKUP($B48,INDIRECT("'Monthly Resource Report'!"&amp;'HMPL Validation'!J$482021&amp;":"&amp;'HMPL Validation'!J$482022),'HMPL Validation'!J$482023,FALSE)),0,HLOOKUP($B48,INDIRECT("'Monthly Resource Report'!"&amp;'HMPL Validation'!J$482021&amp;":"&amp;'HMPL Validation'!J$482022),'HMPL Validation'!J$482023,FALSE))</f>
        <v>0.49123170582765302</v>
      </c>
      <c r="L48" s="301">
        <v>42644</v>
      </c>
      <c r="M48" s="294">
        <v>152</v>
      </c>
      <c r="N48" s="297">
        <v>4.952</v>
      </c>
      <c r="O48" s="299">
        <v>7.0000000000000007E-2</v>
      </c>
      <c r="P48" s="295">
        <v>0.49</v>
      </c>
      <c r="Q48" s="294">
        <f ca="1">+IF(ISERROR(HLOOKUP($B48,INDIRECT("'Monthly Resource Report'!"&amp;'HMPL Validation'!Q$482021&amp;":"&amp;'HMPL Validation'!Q$482022),'HMPL Validation'!Q$482023,FALSE)),0,HLOOKUP($B48,INDIRECT("'Monthly Resource Report'!"&amp;'HMPL Validation'!Q$482021&amp;":"&amp;'HMPL Validation'!Q$482022),'HMPL Validation'!Q$482023,FALSE))</f>
        <v>152</v>
      </c>
      <c r="R48" s="297">
        <f ca="1">+IF(ISERROR(HLOOKUP($B48,INDIRECT("'Monthly Resource Report'!"&amp;'HMPL Validation'!R$482021&amp;":"&amp;'HMPL Validation'!R$482022),'HMPL Validation'!R$482023,FALSE)),0,HLOOKUP($B48,INDIRECT("'Monthly Resource Report'!"&amp;'HMPL Validation'!R$482021&amp;":"&amp;'HMPL Validation'!R$482022),'HMPL Validation'!R$482023,FALSE))</f>
        <v>4.9519939672333866</v>
      </c>
      <c r="S48" s="317">
        <f ca="1">+IF(ISERROR(HLOOKUP($B48,INDIRECT("'Monthly Resource Report'!"&amp;'HMPL Validation'!S$482021&amp;":"&amp;'HMPL Validation'!S$482022),'HMPL Validation'!S$482023,FALSE)),0,HLOOKUP($B48,INDIRECT("'Monthly Resource Report'!"&amp;'HMPL Validation'!S$482021&amp;":"&amp;'HMPL Validation'!S$482022),'HMPL Validation'!S$482023,FALSE))</f>
        <v>6.974005871617904E-2</v>
      </c>
      <c r="T48" s="318">
        <f ca="1">+IF(ISERROR(HLOOKUP($B48,INDIRECT("'Monthly Resource Report'!"&amp;'HMPL Validation'!T$482021&amp;":"&amp;'HMPL Validation'!T$482022),'HMPL Validation'!T$482023,FALSE)),0,HLOOKUP($B48,INDIRECT("'Monthly Resource Report'!"&amp;'HMPL Validation'!T$482021&amp;":"&amp;'HMPL Validation'!T$482022),'HMPL Validation'!T$482023,FALSE))</f>
        <v>0.49175149502770948</v>
      </c>
    </row>
    <row r="49" spans="2:20">
      <c r="B49" s="301">
        <v>42675</v>
      </c>
      <c r="C49" s="294">
        <v>153</v>
      </c>
      <c r="D49" s="297">
        <v>4.952</v>
      </c>
      <c r="E49" s="299">
        <v>7.0000000000000007E-2</v>
      </c>
      <c r="F49" s="295">
        <v>0.49</v>
      </c>
      <c r="G49" s="294">
        <f ca="1">+IF(ISERROR(HLOOKUP($B49,INDIRECT("'Monthly Resource Report'!"&amp;'HMPL Validation'!G$482021&amp;":"&amp;'HMPL Validation'!G$482022),'HMPL Validation'!G$482023,FALSE)),0,HLOOKUP($B49,INDIRECT("'Monthly Resource Report'!"&amp;'HMPL Validation'!G$482021&amp;":"&amp;'HMPL Validation'!G$482022),'HMPL Validation'!G$482023,FALSE))</f>
        <v>153</v>
      </c>
      <c r="H49" s="297">
        <f ca="1">+IF(ISERROR(HLOOKUP($B49,INDIRECT("'Monthly Resource Report'!"&amp;'HMPL Validation'!H$482021&amp;":"&amp;'HMPL Validation'!H$482022),'HMPL Validation'!H$482023,FALSE)),0,HLOOKUP($B49,INDIRECT("'Monthly Resource Report'!"&amp;'HMPL Validation'!H$482021&amp;":"&amp;'HMPL Validation'!H$482022),'HMPL Validation'!H$482023,FALSE))</f>
        <v>4.9519986411024055</v>
      </c>
      <c r="I49" s="317">
        <f ca="1">+IF(ISERROR(HLOOKUP($B49,INDIRECT("'Monthly Resource Report'!"&amp;'HMPL Validation'!I$482021&amp;":"&amp;'HMPL Validation'!I$482022),'HMPL Validation'!I$482023,FALSE)),0,HLOOKUP($B49,INDIRECT("'Monthly Resource Report'!"&amp;'HMPL Validation'!I$482021&amp;":"&amp;'HMPL Validation'!I$482022),'HMPL Validation'!I$482023,FALSE))</f>
        <v>6.9745219889139176E-2</v>
      </c>
      <c r="J49" s="318">
        <f ca="1">+IF(ISERROR(HLOOKUP($B49,INDIRECT("'Monthly Resource Report'!"&amp;'HMPL Validation'!J$482021&amp;":"&amp;'HMPL Validation'!J$482022),'HMPL Validation'!J$482023,FALSE)),0,HLOOKUP($B49,INDIRECT("'Monthly Resource Report'!"&amp;'HMPL Validation'!J$482021&amp;":"&amp;'HMPL Validation'!J$482022),'HMPL Validation'!J$482023,FALSE))</f>
        <v>0.49064518490391057</v>
      </c>
      <c r="L49" s="301">
        <v>42675</v>
      </c>
      <c r="M49" s="294">
        <v>152</v>
      </c>
      <c r="N49" s="297">
        <v>4.952</v>
      </c>
      <c r="O49" s="299">
        <v>7.0000000000000007E-2</v>
      </c>
      <c r="P49" s="295">
        <v>0.49</v>
      </c>
      <c r="Q49" s="294">
        <f ca="1">+IF(ISERROR(HLOOKUP($B49,INDIRECT("'Monthly Resource Report'!"&amp;'HMPL Validation'!Q$482021&amp;":"&amp;'HMPL Validation'!Q$482022),'HMPL Validation'!Q$482023,FALSE)),0,HLOOKUP($B49,INDIRECT("'Monthly Resource Report'!"&amp;'HMPL Validation'!Q$482021&amp;":"&amp;'HMPL Validation'!Q$482022),'HMPL Validation'!Q$482023,FALSE))</f>
        <v>152</v>
      </c>
      <c r="R49" s="297">
        <f ca="1">+IF(ISERROR(HLOOKUP($B49,INDIRECT("'Monthly Resource Report'!"&amp;'HMPL Validation'!R$482021&amp;":"&amp;'HMPL Validation'!R$482022),'HMPL Validation'!R$482023,FALSE)),0,HLOOKUP($B49,INDIRECT("'Monthly Resource Report'!"&amp;'HMPL Validation'!R$482021&amp;":"&amp;'HMPL Validation'!R$482022),'HMPL Validation'!R$482023,FALSE))</f>
        <v>4.9519944967446294</v>
      </c>
      <c r="S49" s="317">
        <f ca="1">+IF(ISERROR(HLOOKUP($B49,INDIRECT("'Monthly Resource Report'!"&amp;'HMPL Validation'!S$482021&amp;":"&amp;'HMPL Validation'!S$482022),'HMPL Validation'!S$482023,FALSE)),0,HLOOKUP($B49,INDIRECT("'Monthly Resource Report'!"&amp;'HMPL Validation'!S$482021&amp;":"&amp;'HMPL Validation'!S$482022),'HMPL Validation'!S$482023,FALSE))</f>
        <v>6.972804456074623E-2</v>
      </c>
      <c r="T49" s="318">
        <f ca="1">+IF(ISERROR(HLOOKUP($B49,INDIRECT("'Monthly Resource Report'!"&amp;'HMPL Validation'!T$482021&amp;":"&amp;'HMPL Validation'!T$482022),'HMPL Validation'!T$482023,FALSE)),0,HLOOKUP($B49,INDIRECT("'Monthly Resource Report'!"&amp;'HMPL Validation'!T$482021&amp;":"&amp;'HMPL Validation'!T$482022),'HMPL Validation'!T$482023,FALSE))</f>
        <v>0.4918187981479103</v>
      </c>
    </row>
    <row r="50" spans="2:20">
      <c r="B50" s="301">
        <v>42705</v>
      </c>
      <c r="C50" s="294">
        <v>153</v>
      </c>
      <c r="D50" s="297">
        <v>4.952</v>
      </c>
      <c r="E50" s="299">
        <v>7.0000000000000007E-2</v>
      </c>
      <c r="F50" s="295">
        <v>0.49</v>
      </c>
      <c r="G50" s="294">
        <f ca="1">+IF(ISERROR(HLOOKUP($B50,INDIRECT("'Monthly Resource Report'!"&amp;'HMPL Validation'!G$482021&amp;":"&amp;'HMPL Validation'!G$482022),'HMPL Validation'!G$482023,FALSE)),0,HLOOKUP($B50,INDIRECT("'Monthly Resource Report'!"&amp;'HMPL Validation'!G$482021&amp;":"&amp;'HMPL Validation'!G$482022),'HMPL Validation'!G$482023,FALSE))</f>
        <v>153</v>
      </c>
      <c r="H50" s="297">
        <f ca="1">+IF(ISERROR(HLOOKUP($B50,INDIRECT("'Monthly Resource Report'!"&amp;'HMPL Validation'!H$482021&amp;":"&amp;'HMPL Validation'!H$482022),'HMPL Validation'!H$482023,FALSE)),0,HLOOKUP($B50,INDIRECT("'Monthly Resource Report'!"&amp;'HMPL Validation'!H$482021&amp;":"&amp;'HMPL Validation'!H$482022),'HMPL Validation'!H$482023,FALSE))</f>
        <v>4.9519989876451387</v>
      </c>
      <c r="I50" s="317">
        <f ca="1">+IF(ISERROR(HLOOKUP($B50,INDIRECT("'Monthly Resource Report'!"&amp;'HMPL Validation'!I$482021&amp;":"&amp;'HMPL Validation'!I$482022),'HMPL Validation'!I$482023,FALSE)),0,HLOOKUP($B50,INDIRECT("'Monthly Resource Report'!"&amp;'HMPL Validation'!I$482021&amp;":"&amp;'HMPL Validation'!I$482022),'HMPL Validation'!I$482023,FALSE))</f>
        <v>6.9719282615829381E-2</v>
      </c>
      <c r="J50" s="318">
        <f ca="1">+IF(ISERROR(HLOOKUP($B50,INDIRECT("'Monthly Resource Report'!"&amp;'HMPL Validation'!J$482021&amp;":"&amp;'HMPL Validation'!J$482022),'HMPL Validation'!J$482023,FALSE)),0,HLOOKUP($B50,INDIRECT("'Monthly Resource Report'!"&amp;'HMPL Validation'!J$482021&amp;":"&amp;'HMPL Validation'!J$482022),'HMPL Validation'!J$482023,FALSE))</f>
        <v>0.4912360822953532</v>
      </c>
      <c r="L50" s="301">
        <v>42705</v>
      </c>
      <c r="M50" s="294">
        <v>152</v>
      </c>
      <c r="N50" s="297">
        <v>4.952</v>
      </c>
      <c r="O50" s="299">
        <v>7.0000000000000007E-2</v>
      </c>
      <c r="P50" s="295">
        <v>0.49</v>
      </c>
      <c r="Q50" s="294">
        <f ca="1">+IF(ISERROR(HLOOKUP($B50,INDIRECT("'Monthly Resource Report'!"&amp;'HMPL Validation'!Q$482021&amp;":"&amp;'HMPL Validation'!Q$482022),'HMPL Validation'!Q$482023,FALSE)),0,HLOOKUP($B50,INDIRECT("'Monthly Resource Report'!"&amp;'HMPL Validation'!Q$482021&amp;":"&amp;'HMPL Validation'!Q$482022),'HMPL Validation'!Q$482023,FALSE))</f>
        <v>152</v>
      </c>
      <c r="R50" s="297">
        <f ca="1">+IF(ISERROR(HLOOKUP($B50,INDIRECT("'Monthly Resource Report'!"&amp;'HMPL Validation'!R$482021&amp;":"&amp;'HMPL Validation'!R$482022),'HMPL Validation'!R$482023,FALSE)),0,HLOOKUP($B50,INDIRECT("'Monthly Resource Report'!"&amp;'HMPL Validation'!R$482021&amp;":"&amp;'HMPL Validation'!R$482022),'HMPL Validation'!R$482023,FALSE))</f>
        <v>4.951994227817786</v>
      </c>
      <c r="S50" s="317">
        <f ca="1">+IF(ISERROR(HLOOKUP($B50,INDIRECT("'Monthly Resource Report'!"&amp;'HMPL Validation'!S$482021&amp;":"&amp;'HMPL Validation'!S$482022),'HMPL Validation'!S$482023,FALSE)),0,HLOOKUP($B50,INDIRECT("'Monthly Resource Report'!"&amp;'HMPL Validation'!S$482021&amp;":"&amp;'HMPL Validation'!S$482022),'HMPL Validation'!S$482023,FALSE))</f>
        <v>6.969143236932443E-2</v>
      </c>
      <c r="T50" s="318">
        <f ca="1">+IF(ISERROR(HLOOKUP($B50,INDIRECT("'Monthly Resource Report'!"&amp;'HMPL Validation'!T$482021&amp;":"&amp;'HMPL Validation'!T$482022),'HMPL Validation'!T$482023,FALSE)),0,HLOOKUP($B50,INDIRECT("'Monthly Resource Report'!"&amp;'HMPL Validation'!T$482021&amp;":"&amp;'HMPL Validation'!T$482022),'HMPL Validation'!T$482023,FALSE))</f>
        <v>0.49176576764845964</v>
      </c>
    </row>
    <row r="51" spans="2:20">
      <c r="B51" s="301">
        <v>42736</v>
      </c>
      <c r="C51" s="294">
        <v>153</v>
      </c>
      <c r="D51" s="297">
        <v>5.0703528000000002</v>
      </c>
      <c r="E51" s="299">
        <v>7.0000000000000007E-2</v>
      </c>
      <c r="F51" s="295">
        <v>0.49</v>
      </c>
      <c r="G51" s="294">
        <f ca="1">+IF(ISERROR(HLOOKUP($B51,INDIRECT("'Monthly Resource Report'!"&amp;'HMPL Validation'!G$482021&amp;":"&amp;'HMPL Validation'!G$482022),'HMPL Validation'!G$482023,FALSE)),0,HLOOKUP($B51,INDIRECT("'Monthly Resource Report'!"&amp;'HMPL Validation'!G$482021&amp;":"&amp;'HMPL Validation'!G$482022),'HMPL Validation'!G$482023,FALSE))</f>
        <v>153</v>
      </c>
      <c r="H51" s="297">
        <f ca="1">+IF(ISERROR(HLOOKUP($B51,INDIRECT("'Monthly Resource Report'!"&amp;'HMPL Validation'!H$482021&amp;":"&amp;'HMPL Validation'!H$482022),'HMPL Validation'!H$482023,FALSE)),0,HLOOKUP($B51,INDIRECT("'Monthly Resource Report'!"&amp;'HMPL Validation'!H$482021&amp;":"&amp;'HMPL Validation'!H$482022),'HMPL Validation'!H$482023,FALSE))</f>
        <v>5.0700059523209005</v>
      </c>
      <c r="I51" s="317">
        <f ca="1">+IF(ISERROR(HLOOKUP($B51,INDIRECT("'Monthly Resource Report'!"&amp;'HMPL Validation'!I$482021&amp;":"&amp;'HMPL Validation'!I$482022),'HMPL Validation'!I$482023,FALSE)),0,HLOOKUP($B51,INDIRECT("'Monthly Resource Report'!"&amp;'HMPL Validation'!I$482021&amp;":"&amp;'HMPL Validation'!I$482022),'HMPL Validation'!I$482023,FALSE))</f>
        <v>6.9789191289575087E-2</v>
      </c>
      <c r="J51" s="318">
        <f ca="1">+IF(ISERROR(HLOOKUP($B51,INDIRECT("'Monthly Resource Report'!"&amp;'HMPL Validation'!J$482021&amp;":"&amp;'HMPL Validation'!J$482022),'HMPL Validation'!J$482023,FALSE)),0,HLOOKUP($B51,INDIRECT("'Monthly Resource Report'!"&amp;'HMPL Validation'!J$482021&amp;":"&amp;'HMPL Validation'!J$482022),'HMPL Validation'!J$482023,FALSE))</f>
        <v>0.49122501496430565</v>
      </c>
      <c r="L51" s="301">
        <v>42736</v>
      </c>
      <c r="M51" s="294">
        <v>152</v>
      </c>
      <c r="N51" s="297">
        <v>5.0703528000000002</v>
      </c>
      <c r="O51" s="299">
        <v>7.0000000000000007E-2</v>
      </c>
      <c r="P51" s="295">
        <v>0.49</v>
      </c>
      <c r="Q51" s="294">
        <f ca="1">+IF(ISERROR(HLOOKUP($B51,INDIRECT("'Monthly Resource Report'!"&amp;'HMPL Validation'!Q$482021&amp;":"&amp;'HMPL Validation'!Q$482022),'HMPL Validation'!Q$482023,FALSE)),0,HLOOKUP($B51,INDIRECT("'Monthly Resource Report'!"&amp;'HMPL Validation'!Q$482021&amp;":"&amp;'HMPL Validation'!Q$482022),'HMPL Validation'!Q$482023,FALSE))</f>
        <v>152</v>
      </c>
      <c r="R51" s="297">
        <f ca="1">+IF(ISERROR(HLOOKUP($B51,INDIRECT("'Monthly Resource Report'!"&amp;'HMPL Validation'!R$482021&amp;":"&amp;'HMPL Validation'!R$482022),'HMPL Validation'!R$482023,FALSE)),0,HLOOKUP($B51,INDIRECT("'Monthly Resource Report'!"&amp;'HMPL Validation'!R$482021&amp;":"&amp;'HMPL Validation'!R$482022),'HMPL Validation'!R$482023,FALSE))</f>
        <v>5.0700036543142586</v>
      </c>
      <c r="S51" s="317">
        <f ca="1">+IF(ISERROR(HLOOKUP($B51,INDIRECT("'Monthly Resource Report'!"&amp;'HMPL Validation'!S$482021&amp;":"&amp;'HMPL Validation'!S$482022),'HMPL Validation'!S$482023,FALSE)),0,HLOOKUP($B51,INDIRECT("'Monthly Resource Report'!"&amp;'HMPL Validation'!S$482021&amp;":"&amp;'HMPL Validation'!S$482022),'HMPL Validation'!S$482023,FALSE))</f>
        <v>6.9760995261847772E-2</v>
      </c>
      <c r="T51" s="318">
        <f ca="1">+IF(ISERROR(HLOOKUP($B51,INDIRECT("'Monthly Resource Report'!"&amp;'HMPL Validation'!T$482021&amp;":"&amp;'HMPL Validation'!T$482022),'HMPL Validation'!T$482023,FALSE)),0,HLOOKUP($B51,INDIRECT("'Monthly Resource Report'!"&amp;'HMPL Validation'!T$482021&amp;":"&amp;'HMPL Validation'!T$482022),'HMPL Validation'!T$482023,FALSE))</f>
        <v>0.49129750733819255</v>
      </c>
    </row>
    <row r="52" spans="2:20">
      <c r="B52" s="301">
        <v>42767</v>
      </c>
      <c r="C52" s="294">
        <v>153</v>
      </c>
      <c r="D52" s="297">
        <v>5.0703528000000002</v>
      </c>
      <c r="E52" s="299">
        <v>7.0000000000000007E-2</v>
      </c>
      <c r="F52" s="295">
        <v>0.49</v>
      </c>
      <c r="G52" s="294">
        <f ca="1">+IF(ISERROR(HLOOKUP($B52,INDIRECT("'Monthly Resource Report'!"&amp;'HMPL Validation'!G$482021&amp;":"&amp;'HMPL Validation'!G$482022),'HMPL Validation'!G$482023,FALSE)),0,HLOOKUP($B52,INDIRECT("'Monthly Resource Report'!"&amp;'HMPL Validation'!G$482021&amp;":"&amp;'HMPL Validation'!G$482022),'HMPL Validation'!G$482023,FALSE))</f>
        <v>153</v>
      </c>
      <c r="H52" s="297">
        <f ca="1">+IF(ISERROR(HLOOKUP($B52,INDIRECT("'Monthly Resource Report'!"&amp;'HMPL Validation'!H$482021&amp;":"&amp;'HMPL Validation'!H$482022),'HMPL Validation'!H$482023,FALSE)),0,HLOOKUP($B52,INDIRECT("'Monthly Resource Report'!"&amp;'HMPL Validation'!H$482021&amp;":"&amp;'HMPL Validation'!H$482022),'HMPL Validation'!H$482023,FALSE))</f>
        <v>5.0700062525819813</v>
      </c>
      <c r="I52" s="317">
        <f ca="1">+IF(ISERROR(HLOOKUP($B52,INDIRECT("'Monthly Resource Report'!"&amp;'HMPL Validation'!I$482021&amp;":"&amp;'HMPL Validation'!I$482022),'HMPL Validation'!I$482023,FALSE)),0,HLOOKUP($B52,INDIRECT("'Monthly Resource Report'!"&amp;'HMPL Validation'!I$482021&amp;":"&amp;'HMPL Validation'!I$482022),'HMPL Validation'!I$482023,FALSE))</f>
        <v>6.9775305274432819E-2</v>
      </c>
      <c r="J52" s="318">
        <f ca="1">+IF(ISERROR(HLOOKUP($B52,INDIRECT("'Monthly Resource Report'!"&amp;'HMPL Validation'!J$482021&amp;":"&amp;'HMPL Validation'!J$482022),'HMPL Validation'!J$482023,FALSE)),0,HLOOKUP($B52,INDIRECT("'Monthly Resource Report'!"&amp;'HMPL Validation'!J$482021&amp;":"&amp;'HMPL Validation'!J$482022),'HMPL Validation'!J$482023,FALSE))</f>
        <v>0.49100377300945042</v>
      </c>
      <c r="L52" s="301">
        <v>42767</v>
      </c>
      <c r="M52" s="294">
        <v>152</v>
      </c>
      <c r="N52" s="297">
        <v>5.0703528000000002</v>
      </c>
      <c r="O52" s="299">
        <v>7.0000000000000007E-2</v>
      </c>
      <c r="P52" s="295">
        <v>0.49</v>
      </c>
      <c r="Q52" s="294">
        <f ca="1">+IF(ISERROR(HLOOKUP($B52,INDIRECT("'Monthly Resource Report'!"&amp;'HMPL Validation'!Q$482021&amp;":"&amp;'HMPL Validation'!Q$482022),'HMPL Validation'!Q$482023,FALSE)),0,HLOOKUP($B52,INDIRECT("'Monthly Resource Report'!"&amp;'HMPL Validation'!Q$482021&amp;":"&amp;'HMPL Validation'!Q$482022),'HMPL Validation'!Q$482023,FALSE))</f>
        <v>152</v>
      </c>
      <c r="R52" s="297">
        <f ca="1">+IF(ISERROR(HLOOKUP($B52,INDIRECT("'Monthly Resource Report'!"&amp;'HMPL Validation'!R$482021&amp;":"&amp;'HMPL Validation'!R$482022),'HMPL Validation'!R$482023,FALSE)),0,HLOOKUP($B52,INDIRECT("'Monthly Resource Report'!"&amp;'HMPL Validation'!R$482021&amp;":"&amp;'HMPL Validation'!R$482022),'HMPL Validation'!R$482023,FALSE))</f>
        <v>5.0700034225642288</v>
      </c>
      <c r="S52" s="317">
        <f ca="1">+IF(ISERROR(HLOOKUP($B52,INDIRECT("'Monthly Resource Report'!"&amp;'HMPL Validation'!S$482021&amp;":"&amp;'HMPL Validation'!S$482022),'HMPL Validation'!S$482023,FALSE)),0,HLOOKUP($B52,INDIRECT("'Monthly Resource Report'!"&amp;'HMPL Validation'!S$482021&amp;":"&amp;'HMPL Validation'!S$482022),'HMPL Validation'!S$482023,FALSE))</f>
        <v>6.9797139672497802E-2</v>
      </c>
      <c r="T52" s="318">
        <f ca="1">+IF(ISERROR(HLOOKUP($B52,INDIRECT("'Monthly Resource Report'!"&amp;'HMPL Validation'!T$482021&amp;":"&amp;'HMPL Validation'!T$482022),'HMPL Validation'!T$482023,FALSE)),0,HLOOKUP($B52,INDIRECT("'Monthly Resource Report'!"&amp;'HMPL Validation'!T$482021&amp;":"&amp;'HMPL Validation'!T$482022),'HMPL Validation'!T$482023,FALSE))</f>
        <v>0.49143849344539775</v>
      </c>
    </row>
    <row r="53" spans="2:20">
      <c r="B53" s="301">
        <v>42795</v>
      </c>
      <c r="C53" s="294">
        <v>153</v>
      </c>
      <c r="D53" s="297">
        <v>5.0703528000000002</v>
      </c>
      <c r="E53" s="299">
        <v>7.0000000000000007E-2</v>
      </c>
      <c r="F53" s="295">
        <v>0.49</v>
      </c>
      <c r="G53" s="294">
        <f ca="1">+IF(ISERROR(HLOOKUP($B53,INDIRECT("'Monthly Resource Report'!"&amp;'HMPL Validation'!G$482021&amp;":"&amp;'HMPL Validation'!G$482022),'HMPL Validation'!G$482023,FALSE)),0,HLOOKUP($B53,INDIRECT("'Monthly Resource Report'!"&amp;'HMPL Validation'!G$482021&amp;":"&amp;'HMPL Validation'!G$482022),'HMPL Validation'!G$482023,FALSE))</f>
        <v>153</v>
      </c>
      <c r="H53" s="297">
        <f ca="1">+IF(ISERROR(HLOOKUP($B53,INDIRECT("'Monthly Resource Report'!"&amp;'HMPL Validation'!H$482021&amp;":"&amp;'HMPL Validation'!H$482022),'HMPL Validation'!H$482023,FALSE)),0,HLOOKUP($B53,INDIRECT("'Monthly Resource Report'!"&amp;'HMPL Validation'!H$482021&amp;":"&amp;'HMPL Validation'!H$482022),'HMPL Validation'!H$482023,FALSE))</f>
        <v>5.0700059253205296</v>
      </c>
      <c r="I53" s="317">
        <f ca="1">+IF(ISERROR(HLOOKUP($B53,INDIRECT("'Monthly Resource Report'!"&amp;'HMPL Validation'!I$482021&amp;":"&amp;'HMPL Validation'!I$482022),'HMPL Validation'!I$482023,FALSE)),0,HLOOKUP($B53,INDIRECT("'Monthly Resource Report'!"&amp;'HMPL Validation'!I$482021&amp;":"&amp;'HMPL Validation'!I$482022),'HMPL Validation'!I$482023,FALSE))</f>
        <v>6.9745325885035195E-2</v>
      </c>
      <c r="J53" s="318">
        <f ca="1">+IF(ISERROR(HLOOKUP($B53,INDIRECT("'Monthly Resource Report'!"&amp;'HMPL Validation'!J$482021&amp;":"&amp;'HMPL Validation'!J$482022),'HMPL Validation'!J$482023,FALSE)),0,HLOOKUP($B53,INDIRECT("'Monthly Resource Report'!"&amp;'HMPL Validation'!J$482021&amp;":"&amp;'HMPL Validation'!J$482022),'HMPL Validation'!J$482023,FALSE))</f>
        <v>0.49093169387833963</v>
      </c>
      <c r="L53" s="301">
        <v>42795</v>
      </c>
      <c r="M53" s="294">
        <v>152</v>
      </c>
      <c r="N53" s="297">
        <v>5.0703528000000002</v>
      </c>
      <c r="O53" s="299">
        <v>7.0000000000000007E-2</v>
      </c>
      <c r="P53" s="295">
        <v>0.49</v>
      </c>
      <c r="Q53" s="294">
        <f ca="1">+IF(ISERROR(HLOOKUP($B53,INDIRECT("'Monthly Resource Report'!"&amp;'HMPL Validation'!Q$482021&amp;":"&amp;'HMPL Validation'!Q$482022),'HMPL Validation'!Q$482023,FALSE)),0,HLOOKUP($B53,INDIRECT("'Monthly Resource Report'!"&amp;'HMPL Validation'!Q$482021&amp;":"&amp;'HMPL Validation'!Q$482022),'HMPL Validation'!Q$482023,FALSE))</f>
        <v>152</v>
      </c>
      <c r="R53" s="297">
        <f ca="1">+IF(ISERROR(HLOOKUP($B53,INDIRECT("'Monthly Resource Report'!"&amp;'HMPL Validation'!R$482021&amp;":"&amp;'HMPL Validation'!R$482022),'HMPL Validation'!R$482023,FALSE)),0,HLOOKUP($B53,INDIRECT("'Monthly Resource Report'!"&amp;'HMPL Validation'!R$482021&amp;":"&amp;'HMPL Validation'!R$482022),'HMPL Validation'!R$482023,FALSE))</f>
        <v>5.070004107041596</v>
      </c>
      <c r="S53" s="317">
        <f ca="1">+IF(ISERROR(HLOOKUP($B53,INDIRECT("'Monthly Resource Report'!"&amp;'HMPL Validation'!S$482021&amp;":"&amp;'HMPL Validation'!S$482022),'HMPL Validation'!S$482023,FALSE)),0,HLOOKUP($B53,INDIRECT("'Monthly Resource Report'!"&amp;'HMPL Validation'!S$482021&amp;":"&amp;'HMPL Validation'!S$482022),'HMPL Validation'!S$482023,FALSE))</f>
        <v>6.9730562464290893E-2</v>
      </c>
      <c r="T53" s="318">
        <f ca="1">+IF(ISERROR(HLOOKUP($B53,INDIRECT("'Monthly Resource Report'!"&amp;'HMPL Validation'!T$482021&amp;":"&amp;'HMPL Validation'!T$482022),'HMPL Validation'!T$482023,FALSE)),0,HLOOKUP($B53,INDIRECT("'Monthly Resource Report'!"&amp;'HMPL Validation'!T$482021&amp;":"&amp;'HMPL Validation'!T$482022),'HMPL Validation'!T$482023,FALSE))</f>
        <v>0.49175320132672867</v>
      </c>
    </row>
    <row r="54" spans="2:20">
      <c r="B54" s="301">
        <v>42826</v>
      </c>
      <c r="C54" s="294">
        <v>153</v>
      </c>
      <c r="D54" s="297">
        <v>5.0703528000000002</v>
      </c>
      <c r="E54" s="299">
        <v>7.0000000000000007E-2</v>
      </c>
      <c r="F54" s="295">
        <v>0.49</v>
      </c>
      <c r="G54" s="294">
        <f ca="1">+IF(ISERROR(HLOOKUP($B54,INDIRECT("'Monthly Resource Report'!"&amp;'HMPL Validation'!G$482021&amp;":"&amp;'HMPL Validation'!G$482022),'HMPL Validation'!G$482023,FALSE)),0,HLOOKUP($B54,INDIRECT("'Monthly Resource Report'!"&amp;'HMPL Validation'!G$482021&amp;":"&amp;'HMPL Validation'!G$482022),'HMPL Validation'!G$482023,FALSE))</f>
        <v>153</v>
      </c>
      <c r="H54" s="297">
        <f ca="1">+IF(ISERROR(HLOOKUP($B54,INDIRECT("'Monthly Resource Report'!"&amp;'HMPL Validation'!H$482021&amp;":"&amp;'HMPL Validation'!H$482022),'HMPL Validation'!H$482023,FALSE)),0,HLOOKUP($B54,INDIRECT("'Monthly Resource Report'!"&amp;'HMPL Validation'!H$482021&amp;":"&amp;'HMPL Validation'!H$482022),'HMPL Validation'!H$482023,FALSE))</f>
        <v>5.0700058514995794</v>
      </c>
      <c r="I54" s="317">
        <f ca="1">+IF(ISERROR(HLOOKUP($B54,INDIRECT("'Monthly Resource Report'!"&amp;'HMPL Validation'!I$482021&amp;":"&amp;'HMPL Validation'!I$482022),'HMPL Validation'!I$482023,FALSE)),0,HLOOKUP($B54,INDIRECT("'Monthly Resource Report'!"&amp;'HMPL Validation'!I$482021&amp;":"&amp;'HMPL Validation'!I$482022),'HMPL Validation'!I$482023,FALSE))</f>
        <v>6.9727670174814321E-2</v>
      </c>
      <c r="J54" s="318">
        <f ca="1">+IF(ISERROR(HLOOKUP($B54,INDIRECT("'Monthly Resource Report'!"&amp;'HMPL Validation'!J$482021&amp;":"&amp;'HMPL Validation'!J$482022),'HMPL Validation'!J$482023,FALSE)),0,HLOOKUP($B54,INDIRECT("'Monthly Resource Report'!"&amp;'HMPL Validation'!J$482021&amp;":"&amp;'HMPL Validation'!J$482022),'HMPL Validation'!J$482023,FALSE))</f>
        <v>0.49064494287659238</v>
      </c>
      <c r="L54" s="301">
        <v>42826</v>
      </c>
      <c r="M54" s="294">
        <v>152</v>
      </c>
      <c r="N54" s="297">
        <v>5.0703528000000002</v>
      </c>
      <c r="O54" s="299">
        <v>7.0000000000000007E-2</v>
      </c>
      <c r="P54" s="295">
        <v>0.49</v>
      </c>
      <c r="Q54" s="294">
        <f ca="1">+IF(ISERROR(HLOOKUP($B54,INDIRECT("'Monthly Resource Report'!"&amp;'HMPL Validation'!Q$482021&amp;":"&amp;'HMPL Validation'!Q$482022),'HMPL Validation'!Q$482023,FALSE)),0,HLOOKUP($B54,INDIRECT("'Monthly Resource Report'!"&amp;'HMPL Validation'!Q$482021&amp;":"&amp;'HMPL Validation'!Q$482022),'HMPL Validation'!Q$482023,FALSE))</f>
        <v>152</v>
      </c>
      <c r="R54" s="297">
        <f ca="1">+IF(ISERROR(HLOOKUP($B54,INDIRECT("'Monthly Resource Report'!"&amp;'HMPL Validation'!R$482021&amp;":"&amp;'HMPL Validation'!R$482022),'HMPL Validation'!R$482023,FALSE)),0,HLOOKUP($B54,INDIRECT("'Monthly Resource Report'!"&amp;'HMPL Validation'!R$482021&amp;":"&amp;'HMPL Validation'!R$482022),'HMPL Validation'!R$482023,FALSE))</f>
        <v>5.0700009449322554</v>
      </c>
      <c r="S54" s="317">
        <f ca="1">+IF(ISERROR(HLOOKUP($B54,INDIRECT("'Monthly Resource Report'!"&amp;'HMPL Validation'!S$482021&amp;":"&amp;'HMPL Validation'!S$482022),'HMPL Validation'!S$482023,FALSE)),0,HLOOKUP($B54,INDIRECT("'Monthly Resource Report'!"&amp;'HMPL Validation'!S$482021&amp;":"&amp;'HMPL Validation'!S$482022),'HMPL Validation'!S$482023,FALSE))</f>
        <v>6.9704309523136138E-2</v>
      </c>
      <c r="T54" s="318">
        <f ca="1">+IF(ISERROR(HLOOKUP($B54,INDIRECT("'Monthly Resource Report'!"&amp;'HMPL Validation'!T$482021&amp;":"&amp;'HMPL Validation'!T$482022),'HMPL Validation'!T$482023,FALSE)),0,HLOOKUP($B54,INDIRECT("'Monthly Resource Report'!"&amp;'HMPL Validation'!T$482021&amp;":"&amp;'HMPL Validation'!T$482022),'HMPL Validation'!T$482023,FALSE))</f>
        <v>0.49325160782253163</v>
      </c>
    </row>
    <row r="55" spans="2:20">
      <c r="B55" s="301">
        <v>42856</v>
      </c>
      <c r="C55" s="294">
        <v>153</v>
      </c>
      <c r="D55" s="297">
        <v>5.0703528000000002</v>
      </c>
      <c r="E55" s="299">
        <v>7.0000000000000007E-2</v>
      </c>
      <c r="F55" s="295">
        <v>0.49</v>
      </c>
      <c r="G55" s="294">
        <f ca="1">+IF(ISERROR(HLOOKUP($B55,INDIRECT("'Monthly Resource Report'!"&amp;'HMPL Validation'!G$482021&amp;":"&amp;'HMPL Validation'!G$482022),'HMPL Validation'!G$482023,FALSE)),0,HLOOKUP($B55,INDIRECT("'Monthly Resource Report'!"&amp;'HMPL Validation'!G$482021&amp;":"&amp;'HMPL Validation'!G$482022),'HMPL Validation'!G$482023,FALSE))</f>
        <v>153</v>
      </c>
      <c r="H55" s="297">
        <f ca="1">+IF(ISERROR(HLOOKUP($B55,INDIRECT("'Monthly Resource Report'!"&amp;'HMPL Validation'!H$482021&amp;":"&amp;'HMPL Validation'!H$482022),'HMPL Validation'!H$482023,FALSE)),0,HLOOKUP($B55,INDIRECT("'Monthly Resource Report'!"&amp;'HMPL Validation'!H$482021&amp;":"&amp;'HMPL Validation'!H$482022),'HMPL Validation'!H$482023,FALSE))</f>
        <v>5.0700065642372154</v>
      </c>
      <c r="I55" s="317">
        <f ca="1">+IF(ISERROR(HLOOKUP($B55,INDIRECT("'Monthly Resource Report'!"&amp;'HMPL Validation'!I$482021&amp;":"&amp;'HMPL Validation'!I$482022),'HMPL Validation'!I$482023,FALSE)),0,HLOOKUP($B55,INDIRECT("'Monthly Resource Report'!"&amp;'HMPL Validation'!I$482021&amp;":"&amp;'HMPL Validation'!I$482022),'HMPL Validation'!I$482023,FALSE))</f>
        <v>6.9733695249634714E-2</v>
      </c>
      <c r="J55" s="318">
        <f ca="1">+IF(ISERROR(HLOOKUP($B55,INDIRECT("'Monthly Resource Report'!"&amp;'HMPL Validation'!J$482021&amp;":"&amp;'HMPL Validation'!J$482022),'HMPL Validation'!J$482023,FALSE)),0,HLOOKUP($B55,INDIRECT("'Monthly Resource Report'!"&amp;'HMPL Validation'!J$482021&amp;":"&amp;'HMPL Validation'!J$482022),'HMPL Validation'!J$482023,FALSE))</f>
        <v>0.49093656875475533</v>
      </c>
      <c r="L55" s="301">
        <v>42856</v>
      </c>
      <c r="M55" s="294">
        <v>152</v>
      </c>
      <c r="N55" s="297">
        <v>5.0703528000000002</v>
      </c>
      <c r="O55" s="299">
        <v>7.0000000000000007E-2</v>
      </c>
      <c r="P55" s="295">
        <v>0.49</v>
      </c>
      <c r="Q55" s="294">
        <f ca="1">+IF(ISERROR(HLOOKUP($B55,INDIRECT("'Monthly Resource Report'!"&amp;'HMPL Validation'!Q$482021&amp;":"&amp;'HMPL Validation'!Q$482022),'HMPL Validation'!Q$482023,FALSE)),0,HLOOKUP($B55,INDIRECT("'Monthly Resource Report'!"&amp;'HMPL Validation'!Q$482021&amp;":"&amp;'HMPL Validation'!Q$482022),'HMPL Validation'!Q$482023,FALSE))</f>
        <v>152</v>
      </c>
      <c r="R55" s="297">
        <f ca="1">+IF(ISERROR(HLOOKUP($B55,INDIRECT("'Monthly Resource Report'!"&amp;'HMPL Validation'!R$482021&amp;":"&amp;'HMPL Validation'!R$482022),'HMPL Validation'!R$482023,FALSE)),0,HLOOKUP($B55,INDIRECT("'Monthly Resource Report'!"&amp;'HMPL Validation'!R$482021&amp;":"&amp;'HMPL Validation'!R$482022),'HMPL Validation'!R$482023,FALSE))</f>
        <v>5.0700032922052323</v>
      </c>
      <c r="S55" s="317">
        <f ca="1">+IF(ISERROR(HLOOKUP($B55,INDIRECT("'Monthly Resource Report'!"&amp;'HMPL Validation'!S$482021&amp;":"&amp;'HMPL Validation'!S$482022),'HMPL Validation'!S$482023,FALSE)),0,HLOOKUP($B55,INDIRECT("'Monthly Resource Report'!"&amp;'HMPL Validation'!S$482021&amp;":"&amp;'HMPL Validation'!S$482022),'HMPL Validation'!S$482023,FALSE))</f>
        <v>6.9727723857733251E-2</v>
      </c>
      <c r="T55" s="318">
        <f ca="1">+IF(ISERROR(HLOOKUP($B55,INDIRECT("'Monthly Resource Report'!"&amp;'HMPL Validation'!T$482021&amp;":"&amp;'HMPL Validation'!T$482022),'HMPL Validation'!T$482023,FALSE)),0,HLOOKUP($B55,INDIRECT("'Monthly Resource Report'!"&amp;'HMPL Validation'!T$482021&amp;":"&amp;'HMPL Validation'!T$482022),'HMPL Validation'!T$482023,FALSE))</f>
        <v>0.49175396657023085</v>
      </c>
    </row>
    <row r="56" spans="2:20">
      <c r="B56" s="301">
        <v>42887</v>
      </c>
      <c r="C56" s="294">
        <v>153</v>
      </c>
      <c r="D56" s="297">
        <v>5.0703528000000002</v>
      </c>
      <c r="E56" s="299">
        <v>7.0000000000000007E-2</v>
      </c>
      <c r="F56" s="295">
        <v>0.49</v>
      </c>
      <c r="G56" s="294">
        <f ca="1">+IF(ISERROR(HLOOKUP($B56,INDIRECT("'Monthly Resource Report'!"&amp;'HMPL Validation'!G$482021&amp;":"&amp;'HMPL Validation'!G$482022),'HMPL Validation'!G$482023,FALSE)),0,HLOOKUP($B56,INDIRECT("'Monthly Resource Report'!"&amp;'HMPL Validation'!G$482021&amp;":"&amp;'HMPL Validation'!G$482022),'HMPL Validation'!G$482023,FALSE))</f>
        <v>153</v>
      </c>
      <c r="H56" s="297">
        <f ca="1">+IF(ISERROR(HLOOKUP($B56,INDIRECT("'Monthly Resource Report'!"&amp;'HMPL Validation'!H$482021&amp;":"&amp;'HMPL Validation'!H$482022),'HMPL Validation'!H$482023,FALSE)),0,HLOOKUP($B56,INDIRECT("'Monthly Resource Report'!"&amp;'HMPL Validation'!H$482021&amp;":"&amp;'HMPL Validation'!H$482022),'HMPL Validation'!H$482023,FALSE))</f>
        <v>5.0700057817444053</v>
      </c>
      <c r="I56" s="317">
        <f ca="1">+IF(ISERROR(HLOOKUP($B56,INDIRECT("'Monthly Resource Report'!"&amp;'HMPL Validation'!I$482021&amp;":"&amp;'HMPL Validation'!I$482022),'HMPL Validation'!I$482023,FALSE)),0,HLOOKUP($B56,INDIRECT("'Monthly Resource Report'!"&amp;'HMPL Validation'!I$482021&amp;":"&amp;'HMPL Validation'!I$482022),'HMPL Validation'!I$482023,FALSE))</f>
        <v>6.9758984551285069E-2</v>
      </c>
      <c r="J56" s="318">
        <f ca="1">+IF(ISERROR(HLOOKUP($B56,INDIRECT("'Monthly Resource Report'!"&amp;'HMPL Validation'!J$482021&amp;":"&amp;'HMPL Validation'!J$482022),'HMPL Validation'!J$482023,FALSE)),0,HLOOKUP($B56,INDIRECT("'Monthly Resource Report'!"&amp;'HMPL Validation'!J$482021&amp;":"&amp;'HMPL Validation'!J$482022),'HMPL Validation'!J$482023,FALSE))</f>
        <v>0.49126154749075174</v>
      </c>
      <c r="L56" s="301">
        <v>42887</v>
      </c>
      <c r="M56" s="294">
        <v>152</v>
      </c>
      <c r="N56" s="297">
        <v>5.0703528000000002</v>
      </c>
      <c r="O56" s="299">
        <v>7.0000000000000007E-2</v>
      </c>
      <c r="P56" s="295">
        <v>0.49</v>
      </c>
      <c r="Q56" s="294">
        <f ca="1">+IF(ISERROR(HLOOKUP($B56,INDIRECT("'Monthly Resource Report'!"&amp;'HMPL Validation'!Q$482021&amp;":"&amp;'HMPL Validation'!Q$482022),'HMPL Validation'!Q$482023,FALSE)),0,HLOOKUP($B56,INDIRECT("'Monthly Resource Report'!"&amp;'HMPL Validation'!Q$482021&amp;":"&amp;'HMPL Validation'!Q$482022),'HMPL Validation'!Q$482023,FALSE))</f>
        <v>152</v>
      </c>
      <c r="R56" s="297">
        <f ca="1">+IF(ISERROR(HLOOKUP($B56,INDIRECT("'Monthly Resource Report'!"&amp;'HMPL Validation'!R$482021&amp;":"&amp;'HMPL Validation'!R$482022),'HMPL Validation'!R$482023,FALSE)),0,HLOOKUP($B56,INDIRECT("'Monthly Resource Report'!"&amp;'HMPL Validation'!R$482021&amp;":"&amp;'HMPL Validation'!R$482022),'HMPL Validation'!R$482023,FALSE))</f>
        <v>5.0700039477193917</v>
      </c>
      <c r="S56" s="317">
        <f ca="1">+IF(ISERROR(HLOOKUP($B56,INDIRECT("'Monthly Resource Report'!"&amp;'HMPL Validation'!S$482021&amp;":"&amp;'HMPL Validation'!S$482022),'HMPL Validation'!S$482023,FALSE)),0,HLOOKUP($B56,INDIRECT("'Monthly Resource Report'!"&amp;'HMPL Validation'!S$482021&amp;":"&amp;'HMPL Validation'!S$482022),'HMPL Validation'!S$482023,FALSE))</f>
        <v>6.9760267094743325E-2</v>
      </c>
      <c r="T56" s="318">
        <f ca="1">+IF(ISERROR(HLOOKUP($B56,INDIRECT("'Monthly Resource Report'!"&amp;'HMPL Validation'!T$482021&amp;":"&amp;'HMPL Validation'!T$482022),'HMPL Validation'!T$482023,FALSE)),0,HLOOKUP($B56,INDIRECT("'Monthly Resource Report'!"&amp;'HMPL Validation'!T$482021&amp;":"&amp;'HMPL Validation'!T$482022),'HMPL Validation'!T$482023,FALSE))</f>
        <v>0.49224141968264218</v>
      </c>
    </row>
    <row r="57" spans="2:20">
      <c r="B57" s="301">
        <v>42917</v>
      </c>
      <c r="C57" s="294">
        <v>153</v>
      </c>
      <c r="D57" s="297">
        <v>5.0703528000000002</v>
      </c>
      <c r="E57" s="299">
        <v>7.0000000000000007E-2</v>
      </c>
      <c r="F57" s="295">
        <v>0.49</v>
      </c>
      <c r="G57" s="294">
        <f ca="1">+IF(ISERROR(HLOOKUP($B57,INDIRECT("'Monthly Resource Report'!"&amp;'HMPL Validation'!G$482021&amp;":"&amp;'HMPL Validation'!G$482022),'HMPL Validation'!G$482023,FALSE)),0,HLOOKUP($B57,INDIRECT("'Monthly Resource Report'!"&amp;'HMPL Validation'!G$482021&amp;":"&amp;'HMPL Validation'!G$482022),'HMPL Validation'!G$482023,FALSE))</f>
        <v>153</v>
      </c>
      <c r="H57" s="297">
        <f ca="1">+IF(ISERROR(HLOOKUP($B57,INDIRECT("'Monthly Resource Report'!"&amp;'HMPL Validation'!H$482021&amp;":"&amp;'HMPL Validation'!H$482022),'HMPL Validation'!H$482023,FALSE)),0,HLOOKUP($B57,INDIRECT("'Monthly Resource Report'!"&amp;'HMPL Validation'!H$482021&amp;":"&amp;'HMPL Validation'!H$482022),'HMPL Validation'!H$482023,FALSE))</f>
        <v>5.070005746952603</v>
      </c>
      <c r="I57" s="317">
        <f ca="1">+IF(ISERROR(HLOOKUP($B57,INDIRECT("'Monthly Resource Report'!"&amp;'HMPL Validation'!I$482021&amp;":"&amp;'HMPL Validation'!I$482022),'HMPL Validation'!I$482023,FALSE)),0,HLOOKUP($B57,INDIRECT("'Monthly Resource Report'!"&amp;'HMPL Validation'!I$482021&amp;":"&amp;'HMPL Validation'!I$482022),'HMPL Validation'!I$482023,FALSE))</f>
        <v>6.9778712234703277E-2</v>
      </c>
      <c r="J57" s="318">
        <f ca="1">+IF(ISERROR(HLOOKUP($B57,INDIRECT("'Monthly Resource Report'!"&amp;'HMPL Validation'!J$482021&amp;":"&amp;'HMPL Validation'!J$482022),'HMPL Validation'!J$482023,FALSE)),0,HLOOKUP($B57,INDIRECT("'Monthly Resource Report'!"&amp;'HMPL Validation'!J$482021&amp;":"&amp;'HMPL Validation'!J$482022),'HMPL Validation'!J$482023,FALSE))</f>
        <v>0.49090785147780713</v>
      </c>
      <c r="L57" s="301">
        <v>42917</v>
      </c>
      <c r="M57" s="294">
        <v>152</v>
      </c>
      <c r="N57" s="297">
        <v>5.0703528000000002</v>
      </c>
      <c r="O57" s="299">
        <v>7.0000000000000007E-2</v>
      </c>
      <c r="P57" s="295">
        <v>0.49</v>
      </c>
      <c r="Q57" s="294">
        <f ca="1">+IF(ISERROR(HLOOKUP($B57,INDIRECT("'Monthly Resource Report'!"&amp;'HMPL Validation'!Q$482021&amp;":"&amp;'HMPL Validation'!Q$482022),'HMPL Validation'!Q$482023,FALSE)),0,HLOOKUP($B57,INDIRECT("'Monthly Resource Report'!"&amp;'HMPL Validation'!Q$482021&amp;":"&amp;'HMPL Validation'!Q$482022),'HMPL Validation'!Q$482023,FALSE))</f>
        <v>152</v>
      </c>
      <c r="R57" s="297">
        <f ca="1">+IF(ISERROR(HLOOKUP($B57,INDIRECT("'Monthly Resource Report'!"&amp;'HMPL Validation'!R$482021&amp;":"&amp;'HMPL Validation'!R$482022),'HMPL Validation'!R$482023,FALSE)),0,HLOOKUP($B57,INDIRECT("'Monthly Resource Report'!"&amp;'HMPL Validation'!R$482021&amp;":"&amp;'HMPL Validation'!R$482022),'HMPL Validation'!R$482023,FALSE))</f>
        <v>5.0700030170617918</v>
      </c>
      <c r="S57" s="317">
        <f ca="1">+IF(ISERROR(HLOOKUP($B57,INDIRECT("'Monthly Resource Report'!"&amp;'HMPL Validation'!S$482021&amp;":"&amp;'HMPL Validation'!S$482022),'HMPL Validation'!S$482023,FALSE)),0,HLOOKUP($B57,INDIRECT("'Monthly Resource Report'!"&amp;'HMPL Validation'!S$482021&amp;":"&amp;'HMPL Validation'!S$482022),'HMPL Validation'!S$482023,FALSE))</f>
        <v>6.9787742170384665E-2</v>
      </c>
      <c r="T57" s="318">
        <f ca="1">+IF(ISERROR(HLOOKUP($B57,INDIRECT("'Monthly Resource Report'!"&amp;'HMPL Validation'!T$482021&amp;":"&amp;'HMPL Validation'!T$482022),'HMPL Validation'!T$482023,FALSE)),0,HLOOKUP($B57,INDIRECT("'Monthly Resource Report'!"&amp;'HMPL Validation'!T$482021&amp;":"&amp;'HMPL Validation'!T$482022),'HMPL Validation'!T$482023,FALSE))</f>
        <v>0.49130050377016349</v>
      </c>
    </row>
    <row r="58" spans="2:20">
      <c r="B58" s="301">
        <v>42948</v>
      </c>
      <c r="C58" s="294">
        <v>153</v>
      </c>
      <c r="D58" s="297">
        <v>5.0703528000000002</v>
      </c>
      <c r="E58" s="299">
        <v>7.0000000000000007E-2</v>
      </c>
      <c r="F58" s="295">
        <v>0.49</v>
      </c>
      <c r="G58" s="294">
        <f ca="1">+IF(ISERROR(HLOOKUP($B58,INDIRECT("'Monthly Resource Report'!"&amp;'HMPL Validation'!G$482021&amp;":"&amp;'HMPL Validation'!G$482022),'HMPL Validation'!G$482023,FALSE)),0,HLOOKUP($B58,INDIRECT("'Monthly Resource Report'!"&amp;'HMPL Validation'!G$482021&amp;":"&amp;'HMPL Validation'!G$482022),'HMPL Validation'!G$482023,FALSE))</f>
        <v>153</v>
      </c>
      <c r="H58" s="297">
        <f ca="1">+IF(ISERROR(HLOOKUP($B58,INDIRECT("'Monthly Resource Report'!"&amp;'HMPL Validation'!H$482021&amp;":"&amp;'HMPL Validation'!H$482022),'HMPL Validation'!H$482023,FALSE)),0,HLOOKUP($B58,INDIRECT("'Monthly Resource Report'!"&amp;'HMPL Validation'!H$482021&amp;":"&amp;'HMPL Validation'!H$482022),'HMPL Validation'!H$482023,FALSE))</f>
        <v>5.0700064493374315</v>
      </c>
      <c r="I58" s="317">
        <f ca="1">+IF(ISERROR(HLOOKUP($B58,INDIRECT("'Monthly Resource Report'!"&amp;'HMPL Validation'!I$482021&amp;":"&amp;'HMPL Validation'!I$482022),'HMPL Validation'!I$482023,FALSE)),0,HLOOKUP($B58,INDIRECT("'Monthly Resource Report'!"&amp;'HMPL Validation'!I$482021&amp;":"&amp;'HMPL Validation'!I$482022),'HMPL Validation'!I$482023,FALSE))</f>
        <v>6.9785242845296358E-2</v>
      </c>
      <c r="J58" s="318">
        <f ca="1">+IF(ISERROR(HLOOKUP($B58,INDIRECT("'Monthly Resource Report'!"&amp;'HMPL Validation'!J$482021&amp;":"&amp;'HMPL Validation'!J$482022),'HMPL Validation'!J$482023,FALSE)),0,HLOOKUP($B58,INDIRECT("'Monthly Resource Report'!"&amp;'HMPL Validation'!J$482021&amp;":"&amp;'HMPL Validation'!J$482022),'HMPL Validation'!J$482023,FALSE))</f>
        <v>0.49121294770577439</v>
      </c>
      <c r="L58" s="301">
        <v>42948</v>
      </c>
      <c r="M58" s="294">
        <v>152</v>
      </c>
      <c r="N58" s="297">
        <v>5.0703528000000002</v>
      </c>
      <c r="O58" s="299">
        <v>7.0000000000000007E-2</v>
      </c>
      <c r="P58" s="295">
        <v>0.49</v>
      </c>
      <c r="Q58" s="294">
        <f ca="1">+IF(ISERROR(HLOOKUP($B58,INDIRECT("'Monthly Resource Report'!"&amp;'HMPL Validation'!Q$482021&amp;":"&amp;'HMPL Validation'!Q$482022),'HMPL Validation'!Q$482023,FALSE)),0,HLOOKUP($B58,INDIRECT("'Monthly Resource Report'!"&amp;'HMPL Validation'!Q$482021&amp;":"&amp;'HMPL Validation'!Q$482022),'HMPL Validation'!Q$482023,FALSE))</f>
        <v>152</v>
      </c>
      <c r="R58" s="297">
        <f ca="1">+IF(ISERROR(HLOOKUP($B58,INDIRECT("'Monthly Resource Report'!"&amp;'HMPL Validation'!R$482021&amp;":"&amp;'HMPL Validation'!R$482022),'HMPL Validation'!R$482023,FALSE)),0,HLOOKUP($B58,INDIRECT("'Monthly Resource Report'!"&amp;'HMPL Validation'!R$482021&amp;":"&amp;'HMPL Validation'!R$482022),'HMPL Validation'!R$482023,FALSE))</f>
        <v>5.0700039404499497</v>
      </c>
      <c r="S58" s="317">
        <f ca="1">+IF(ISERROR(HLOOKUP($B58,INDIRECT("'Monthly Resource Report'!"&amp;'HMPL Validation'!S$482021&amp;":"&amp;'HMPL Validation'!S$482022),'HMPL Validation'!S$482023,FALSE)),0,HLOOKUP($B58,INDIRECT("'Monthly Resource Report'!"&amp;'HMPL Validation'!S$482021&amp;":"&amp;'HMPL Validation'!S$482022),'HMPL Validation'!S$482023,FALSE))</f>
        <v>6.9786972804302752E-2</v>
      </c>
      <c r="T58" s="318">
        <f ca="1">+IF(ISERROR(HLOOKUP($B58,INDIRECT("'Monthly Resource Report'!"&amp;'HMPL Validation'!T$482021&amp;":"&amp;'HMPL Validation'!T$482022),'HMPL Validation'!T$482023,FALSE)),0,HLOOKUP($B58,INDIRECT("'Monthly Resource Report'!"&amp;'HMPL Validation'!T$482021&amp;":"&amp;'HMPL Validation'!T$482022),'HMPL Validation'!T$482023,FALSE))</f>
        <v>0.49172231676217792</v>
      </c>
    </row>
    <row r="59" spans="2:20">
      <c r="B59" s="301">
        <v>42979</v>
      </c>
      <c r="C59" s="294">
        <v>153</v>
      </c>
      <c r="D59" s="297">
        <v>5.0703528000000002</v>
      </c>
      <c r="E59" s="299">
        <v>7.0000000000000007E-2</v>
      </c>
      <c r="F59" s="295">
        <v>0.49</v>
      </c>
      <c r="G59" s="294">
        <f ca="1">+IF(ISERROR(HLOOKUP($B59,INDIRECT("'Monthly Resource Report'!"&amp;'HMPL Validation'!G$482021&amp;":"&amp;'HMPL Validation'!G$482022),'HMPL Validation'!G$482023,FALSE)),0,HLOOKUP($B59,INDIRECT("'Monthly Resource Report'!"&amp;'HMPL Validation'!G$482021&amp;":"&amp;'HMPL Validation'!G$482022),'HMPL Validation'!G$482023,FALSE))</f>
        <v>153</v>
      </c>
      <c r="H59" s="297">
        <f ca="1">+IF(ISERROR(HLOOKUP($B59,INDIRECT("'Monthly Resource Report'!"&amp;'HMPL Validation'!H$482021&amp;":"&amp;'HMPL Validation'!H$482022),'HMPL Validation'!H$482023,FALSE)),0,HLOOKUP($B59,INDIRECT("'Monthly Resource Report'!"&amp;'HMPL Validation'!H$482021&amp;":"&amp;'HMPL Validation'!H$482022),'HMPL Validation'!H$482023,FALSE))</f>
        <v>5.0700059621404083</v>
      </c>
      <c r="I59" s="317">
        <f ca="1">+IF(ISERROR(HLOOKUP($B59,INDIRECT("'Monthly Resource Report'!"&amp;'HMPL Validation'!I$482021&amp;":"&amp;'HMPL Validation'!I$482022),'HMPL Validation'!I$482023,FALSE)),0,HLOOKUP($B59,INDIRECT("'Monthly Resource Report'!"&amp;'HMPL Validation'!I$482021&amp;":"&amp;'HMPL Validation'!I$482022),'HMPL Validation'!I$482023,FALSE))</f>
        <v>6.9715188123391253E-2</v>
      </c>
      <c r="J59" s="318">
        <f ca="1">+IF(ISERROR(HLOOKUP($B59,INDIRECT("'Monthly Resource Report'!"&amp;'HMPL Validation'!J$482021&amp;":"&amp;'HMPL Validation'!J$482022),'HMPL Validation'!J$482023,FALSE)),0,HLOOKUP($B59,INDIRECT("'Monthly Resource Report'!"&amp;'HMPL Validation'!J$482021&amp;":"&amp;'HMPL Validation'!J$482022),'HMPL Validation'!J$482023,FALSE))</f>
        <v>0.4909716671191281</v>
      </c>
      <c r="L59" s="301">
        <v>42979</v>
      </c>
      <c r="M59" s="294">
        <v>152</v>
      </c>
      <c r="N59" s="297">
        <v>5.0703528000000002</v>
      </c>
      <c r="O59" s="299">
        <v>7.0000000000000007E-2</v>
      </c>
      <c r="P59" s="295">
        <v>0.49</v>
      </c>
      <c r="Q59" s="294">
        <f ca="1">+IF(ISERROR(HLOOKUP($B59,INDIRECT("'Monthly Resource Report'!"&amp;'HMPL Validation'!Q$482021&amp;":"&amp;'HMPL Validation'!Q$482022),'HMPL Validation'!Q$482023,FALSE)),0,HLOOKUP($B59,INDIRECT("'Monthly Resource Report'!"&amp;'HMPL Validation'!Q$482021&amp;":"&amp;'HMPL Validation'!Q$482022),'HMPL Validation'!Q$482023,FALSE))</f>
        <v>152</v>
      </c>
      <c r="R59" s="297">
        <f ca="1">+IF(ISERROR(HLOOKUP($B59,INDIRECT("'Monthly Resource Report'!"&amp;'HMPL Validation'!R$482021&amp;":"&amp;'HMPL Validation'!R$482022),'HMPL Validation'!R$482023,FALSE)),0,HLOOKUP($B59,INDIRECT("'Monthly Resource Report'!"&amp;'HMPL Validation'!R$482021&amp;":"&amp;'HMPL Validation'!R$482022),'HMPL Validation'!R$482023,FALSE))</f>
        <v>5.0700037901348205</v>
      </c>
      <c r="S59" s="317">
        <f ca="1">+IF(ISERROR(HLOOKUP($B59,INDIRECT("'Monthly Resource Report'!"&amp;'HMPL Validation'!S$482021&amp;":"&amp;'HMPL Validation'!S$482022),'HMPL Validation'!S$482023,FALSE)),0,HLOOKUP($B59,INDIRECT("'Monthly Resource Report'!"&amp;'HMPL Validation'!S$482021&amp;":"&amp;'HMPL Validation'!S$482022),'HMPL Validation'!S$482023,FALSE))</f>
        <v>6.9713844446911408E-2</v>
      </c>
      <c r="T59" s="318">
        <f ca="1">+IF(ISERROR(HLOOKUP($B59,INDIRECT("'Monthly Resource Report'!"&amp;'HMPL Validation'!T$482021&amp;":"&amp;'HMPL Validation'!T$482022),'HMPL Validation'!T$482023,FALSE)),0,HLOOKUP($B59,INDIRECT("'Monthly Resource Report'!"&amp;'HMPL Validation'!T$482021&amp;":"&amp;'HMPL Validation'!T$482022),'HMPL Validation'!T$482023,FALSE))</f>
        <v>0.49181550654050005</v>
      </c>
    </row>
    <row r="60" spans="2:20">
      <c r="B60" s="301">
        <v>43009</v>
      </c>
      <c r="C60" s="294">
        <v>153</v>
      </c>
      <c r="D60" s="297">
        <v>5.0703528000000002</v>
      </c>
      <c r="E60" s="299">
        <v>7.0000000000000007E-2</v>
      </c>
      <c r="F60" s="295">
        <v>0.49</v>
      </c>
      <c r="G60" s="294">
        <f ca="1">+IF(ISERROR(HLOOKUP($B60,INDIRECT("'Monthly Resource Report'!"&amp;'HMPL Validation'!G$482021&amp;":"&amp;'HMPL Validation'!G$482022),'HMPL Validation'!G$482023,FALSE)),0,HLOOKUP($B60,INDIRECT("'Monthly Resource Report'!"&amp;'HMPL Validation'!G$482021&amp;":"&amp;'HMPL Validation'!G$482022),'HMPL Validation'!G$482023,FALSE))</f>
        <v>153</v>
      </c>
      <c r="H60" s="297">
        <f ca="1">+IF(ISERROR(HLOOKUP($B60,INDIRECT("'Monthly Resource Report'!"&amp;'HMPL Validation'!H$482021&amp;":"&amp;'HMPL Validation'!H$482022),'HMPL Validation'!H$482023,FALSE)),0,HLOOKUP($B60,INDIRECT("'Monthly Resource Report'!"&amp;'HMPL Validation'!H$482021&amp;":"&amp;'HMPL Validation'!H$482022),'HMPL Validation'!H$482023,FALSE))</f>
        <v>5.0700055639702022</v>
      </c>
      <c r="I60" s="317">
        <f ca="1">+IF(ISERROR(HLOOKUP($B60,INDIRECT("'Monthly Resource Report'!"&amp;'HMPL Validation'!I$482021&amp;":"&amp;'HMPL Validation'!I$482022),'HMPL Validation'!I$482023,FALSE)),0,HLOOKUP($B60,INDIRECT("'Monthly Resource Report'!"&amp;'HMPL Validation'!I$482021&amp;":"&amp;'HMPL Validation'!I$482022),'HMPL Validation'!I$482023,FALSE))</f>
        <v>6.9740421740421735E-2</v>
      </c>
      <c r="J60" s="318">
        <f ca="1">+IF(ISERROR(HLOOKUP($B60,INDIRECT("'Monthly Resource Report'!"&amp;'HMPL Validation'!J$482021&amp;":"&amp;'HMPL Validation'!J$482022),'HMPL Validation'!J$482023,FALSE)),0,HLOOKUP($B60,INDIRECT("'Monthly Resource Report'!"&amp;'HMPL Validation'!J$482021&amp;":"&amp;'HMPL Validation'!J$482022),'HMPL Validation'!J$482023,FALSE))</f>
        <v>0.49124324324324325</v>
      </c>
      <c r="L60" s="301">
        <v>43009</v>
      </c>
      <c r="M60" s="294">
        <v>152</v>
      </c>
      <c r="N60" s="297">
        <v>5.0703528000000002</v>
      </c>
      <c r="O60" s="299">
        <v>7.0000000000000007E-2</v>
      </c>
      <c r="P60" s="295">
        <v>0.49</v>
      </c>
      <c r="Q60" s="294">
        <f ca="1">+IF(ISERROR(HLOOKUP($B60,INDIRECT("'Monthly Resource Report'!"&amp;'HMPL Validation'!Q$482021&amp;":"&amp;'HMPL Validation'!Q$482022),'HMPL Validation'!Q$482023,FALSE)),0,HLOOKUP($B60,INDIRECT("'Monthly Resource Report'!"&amp;'HMPL Validation'!Q$482021&amp;":"&amp;'HMPL Validation'!Q$482022),'HMPL Validation'!Q$482023,FALSE))</f>
        <v>152</v>
      </c>
      <c r="R60" s="297">
        <f ca="1">+IF(ISERROR(HLOOKUP($B60,INDIRECT("'Monthly Resource Report'!"&amp;'HMPL Validation'!R$482021&amp;":"&amp;'HMPL Validation'!R$482022),'HMPL Validation'!R$482023,FALSE)),0,HLOOKUP($B60,INDIRECT("'Monthly Resource Report'!"&amp;'HMPL Validation'!R$482021&amp;":"&amp;'HMPL Validation'!R$482022),'HMPL Validation'!R$482023,FALSE))</f>
        <v>5.0700039114056166</v>
      </c>
      <c r="S60" s="317">
        <f ca="1">+IF(ISERROR(HLOOKUP($B60,INDIRECT("'Monthly Resource Report'!"&amp;'HMPL Validation'!S$482021&amp;":"&amp;'HMPL Validation'!S$482022),'HMPL Validation'!S$482023,FALSE)),0,HLOOKUP($B60,INDIRECT("'Monthly Resource Report'!"&amp;'HMPL Validation'!S$482021&amp;":"&amp;'HMPL Validation'!S$482022),'HMPL Validation'!S$482023,FALSE))</f>
        <v>6.9734449570107271E-2</v>
      </c>
      <c r="T60" s="318">
        <f ca="1">+IF(ISERROR(HLOOKUP($B60,INDIRECT("'Monthly Resource Report'!"&amp;'HMPL Validation'!T$482021&amp;":"&amp;'HMPL Validation'!T$482022),'HMPL Validation'!T$482023,FALSE)),0,HLOOKUP($B60,INDIRECT("'Monthly Resource Report'!"&amp;'HMPL Validation'!T$482021&amp;":"&amp;'HMPL Validation'!T$482022),'HMPL Validation'!T$482023,FALSE))</f>
        <v>0.49218975583719776</v>
      </c>
    </row>
    <row r="61" spans="2:20">
      <c r="B61" s="301">
        <v>43040</v>
      </c>
      <c r="C61" s="294">
        <v>153</v>
      </c>
      <c r="D61" s="297">
        <v>5.0703528000000002</v>
      </c>
      <c r="E61" s="299">
        <v>7.0000000000000007E-2</v>
      </c>
      <c r="F61" s="295">
        <v>0.49</v>
      </c>
      <c r="G61" s="294">
        <f ca="1">+IF(ISERROR(HLOOKUP($B61,INDIRECT("'Monthly Resource Report'!"&amp;'HMPL Validation'!G$482021&amp;":"&amp;'HMPL Validation'!G$482022),'HMPL Validation'!G$482023,FALSE)),0,HLOOKUP($B61,INDIRECT("'Monthly Resource Report'!"&amp;'HMPL Validation'!G$482021&amp;":"&amp;'HMPL Validation'!G$482022),'HMPL Validation'!G$482023,FALSE))</f>
        <v>153</v>
      </c>
      <c r="H61" s="297">
        <f ca="1">+IF(ISERROR(HLOOKUP($B61,INDIRECT("'Monthly Resource Report'!"&amp;'HMPL Validation'!H$482021&amp;":"&amp;'HMPL Validation'!H$482022),'HMPL Validation'!H$482023,FALSE)),0,HLOOKUP($B61,INDIRECT("'Monthly Resource Report'!"&amp;'HMPL Validation'!H$482021&amp;":"&amp;'HMPL Validation'!H$482022),'HMPL Validation'!H$482023,FALSE))</f>
        <v>5.070005861852132</v>
      </c>
      <c r="I61" s="317">
        <f ca="1">+IF(ISERROR(HLOOKUP($B61,INDIRECT("'Monthly Resource Report'!"&amp;'HMPL Validation'!I$482021&amp;":"&amp;'HMPL Validation'!I$482022),'HMPL Validation'!I$482023,FALSE)),0,HLOOKUP($B61,INDIRECT("'Monthly Resource Report'!"&amp;'HMPL Validation'!I$482021&amp;":"&amp;'HMPL Validation'!I$482022),'HMPL Validation'!I$482023,FALSE))</f>
        <v>6.9732023784144406E-2</v>
      </c>
      <c r="J61" s="318">
        <f ca="1">+IF(ISERROR(HLOOKUP($B61,INDIRECT("'Monthly Resource Report'!"&amp;'HMPL Validation'!J$482021&amp;":"&amp;'HMPL Validation'!J$482022),'HMPL Validation'!J$482023,FALSE)),0,HLOOKUP($B61,INDIRECT("'Monthly Resource Report'!"&amp;'HMPL Validation'!J$482021&amp;":"&amp;'HMPL Validation'!J$482022),'HMPL Validation'!J$482023,FALSE))</f>
        <v>0.49095512544726205</v>
      </c>
      <c r="L61" s="301">
        <v>43040</v>
      </c>
      <c r="M61" s="294">
        <v>152</v>
      </c>
      <c r="N61" s="297">
        <v>5.0703528000000002</v>
      </c>
      <c r="O61" s="299">
        <v>7.0000000000000007E-2</v>
      </c>
      <c r="P61" s="295">
        <v>0.49</v>
      </c>
      <c r="Q61" s="294">
        <f ca="1">+IF(ISERROR(HLOOKUP($B61,INDIRECT("'Monthly Resource Report'!"&amp;'HMPL Validation'!Q$482021&amp;":"&amp;'HMPL Validation'!Q$482022),'HMPL Validation'!Q$482023,FALSE)),0,HLOOKUP($B61,INDIRECT("'Monthly Resource Report'!"&amp;'HMPL Validation'!Q$482021&amp;":"&amp;'HMPL Validation'!Q$482022),'HMPL Validation'!Q$482023,FALSE))</f>
        <v>152</v>
      </c>
      <c r="R61" s="297">
        <f ca="1">+IF(ISERROR(HLOOKUP($B61,INDIRECT("'Monthly Resource Report'!"&amp;'HMPL Validation'!R$482021&amp;":"&amp;'HMPL Validation'!R$482022),'HMPL Validation'!R$482023,FALSE)),0,HLOOKUP($B61,INDIRECT("'Monthly Resource Report'!"&amp;'HMPL Validation'!R$482021&amp;":"&amp;'HMPL Validation'!R$482022),'HMPL Validation'!R$482023,FALSE))</f>
        <v>5.070004457926955</v>
      </c>
      <c r="S61" s="317">
        <f ca="1">+IF(ISERROR(HLOOKUP($B61,INDIRECT("'Monthly Resource Report'!"&amp;'HMPL Validation'!S$482021&amp;":"&amp;'HMPL Validation'!S$482022),'HMPL Validation'!S$482023,FALSE)),0,HLOOKUP($B61,INDIRECT("'Monthly Resource Report'!"&amp;'HMPL Validation'!S$482021&amp;":"&amp;'HMPL Validation'!S$482022),'HMPL Validation'!S$482023,FALSE))</f>
        <v>6.9689643512507046E-2</v>
      </c>
      <c r="T61" s="318">
        <f ca="1">+IF(ISERROR(HLOOKUP($B61,INDIRECT("'Monthly Resource Report'!"&amp;'HMPL Validation'!T$482021&amp;":"&amp;'HMPL Validation'!T$482022),'HMPL Validation'!T$482023,FALSE)),0,HLOOKUP($B61,INDIRECT("'Monthly Resource Report'!"&amp;'HMPL Validation'!T$482021&amp;":"&amp;'HMPL Validation'!T$482022),'HMPL Validation'!T$482023,FALSE))</f>
        <v>0.49181819503410468</v>
      </c>
    </row>
    <row r="62" spans="2:20">
      <c r="B62" s="301">
        <v>43070</v>
      </c>
      <c r="C62" s="294">
        <v>153</v>
      </c>
      <c r="D62" s="297">
        <v>5.0703528000000002</v>
      </c>
      <c r="E62" s="299">
        <v>7.0000000000000007E-2</v>
      </c>
      <c r="F62" s="295">
        <v>0.49</v>
      </c>
      <c r="G62" s="294">
        <f ca="1">+IF(ISERROR(HLOOKUP($B62,INDIRECT("'Monthly Resource Report'!"&amp;'HMPL Validation'!G$482021&amp;":"&amp;'HMPL Validation'!G$482022),'HMPL Validation'!G$482023,FALSE)),0,HLOOKUP($B62,INDIRECT("'Monthly Resource Report'!"&amp;'HMPL Validation'!G$482021&amp;":"&amp;'HMPL Validation'!G$482022),'HMPL Validation'!G$482023,FALSE))</f>
        <v>153</v>
      </c>
      <c r="H62" s="297">
        <f ca="1">+IF(ISERROR(HLOOKUP($B62,INDIRECT("'Monthly Resource Report'!"&amp;'HMPL Validation'!H$482021&amp;":"&amp;'HMPL Validation'!H$482022),'HMPL Validation'!H$482023,FALSE)),0,HLOOKUP($B62,INDIRECT("'Monthly Resource Report'!"&amp;'HMPL Validation'!H$482021&amp;":"&amp;'HMPL Validation'!H$482022),'HMPL Validation'!H$482023,FALSE))</f>
        <v>5.070005963887632</v>
      </c>
      <c r="I62" s="317">
        <f ca="1">+IF(ISERROR(HLOOKUP($B62,INDIRECT("'Monthly Resource Report'!"&amp;'HMPL Validation'!I$482021&amp;":"&amp;'HMPL Validation'!I$482022),'HMPL Validation'!I$482023,FALSE)),0,HLOOKUP($B62,INDIRECT("'Monthly Resource Report'!"&amp;'HMPL Validation'!I$482021&amp;":"&amp;'HMPL Validation'!I$482022),'HMPL Validation'!I$482023,FALSE))</f>
        <v>6.9733778023384693E-2</v>
      </c>
      <c r="J62" s="318">
        <f ca="1">+IF(ISERROR(HLOOKUP($B62,INDIRECT("'Monthly Resource Report'!"&amp;'HMPL Validation'!J$482021&amp;":"&amp;'HMPL Validation'!J$482022),'HMPL Validation'!J$482023,FALSE)),0,HLOOKUP($B62,INDIRECT("'Monthly Resource Report'!"&amp;'HMPL Validation'!J$482021&amp;":"&amp;'HMPL Validation'!J$482022),'HMPL Validation'!J$482023,FALSE))</f>
        <v>0.49124752875233124</v>
      </c>
      <c r="L62" s="301">
        <v>43070</v>
      </c>
      <c r="M62" s="294">
        <v>152</v>
      </c>
      <c r="N62" s="297">
        <v>5.0703528000000002</v>
      </c>
      <c r="O62" s="299">
        <v>7.0000000000000007E-2</v>
      </c>
      <c r="P62" s="295">
        <v>0.49</v>
      </c>
      <c r="Q62" s="294">
        <f ca="1">+IF(ISERROR(HLOOKUP($B62,INDIRECT("'Monthly Resource Report'!"&amp;'HMPL Validation'!Q$482021&amp;":"&amp;'HMPL Validation'!Q$482022),'HMPL Validation'!Q$482023,FALSE)),0,HLOOKUP($B62,INDIRECT("'Monthly Resource Report'!"&amp;'HMPL Validation'!Q$482021&amp;":"&amp;'HMPL Validation'!Q$482022),'HMPL Validation'!Q$482023,FALSE))</f>
        <v>152</v>
      </c>
      <c r="R62" s="297">
        <f ca="1">+IF(ISERROR(HLOOKUP($B62,INDIRECT("'Monthly Resource Report'!"&amp;'HMPL Validation'!R$482021&amp;":"&amp;'HMPL Validation'!R$482022),'HMPL Validation'!R$482023,FALSE)),0,HLOOKUP($B62,INDIRECT("'Monthly Resource Report'!"&amp;'HMPL Validation'!R$482021&amp;":"&amp;'HMPL Validation'!R$482022),'HMPL Validation'!R$482023,FALSE))</f>
        <v>5.0700033034619016</v>
      </c>
      <c r="S62" s="317">
        <f ca="1">+IF(ISERROR(HLOOKUP($B62,INDIRECT("'Monthly Resource Report'!"&amp;'HMPL Validation'!S$482021&amp;":"&amp;'HMPL Validation'!S$482022),'HMPL Validation'!S$482023,FALSE)),0,HLOOKUP($B62,INDIRECT("'Monthly Resource Report'!"&amp;'HMPL Validation'!S$482021&amp;":"&amp;'HMPL Validation'!S$482022),'HMPL Validation'!S$482023,FALSE))</f>
        <v>6.9704722785087964E-2</v>
      </c>
      <c r="T62" s="318">
        <f ca="1">+IF(ISERROR(HLOOKUP($B62,INDIRECT("'Monthly Resource Report'!"&amp;'HMPL Validation'!T$482021&amp;":"&amp;'HMPL Validation'!T$482022),'HMPL Validation'!T$482023,FALSE)),0,HLOOKUP($B62,INDIRECT("'Monthly Resource Report'!"&amp;'HMPL Validation'!T$482021&amp;":"&amp;'HMPL Validation'!T$482022),'HMPL Validation'!T$482023,FALSE))</f>
        <v>0.49175692665713394</v>
      </c>
    </row>
    <row r="63" spans="2:20">
      <c r="B63" s="301">
        <v>43101</v>
      </c>
      <c r="C63" s="294">
        <v>153</v>
      </c>
      <c r="D63" s="297">
        <v>5.1981256905599995</v>
      </c>
      <c r="E63" s="299">
        <v>7.0000000000000007E-2</v>
      </c>
      <c r="F63" s="295">
        <v>0.49</v>
      </c>
      <c r="G63" s="294">
        <f ca="1">+IF(ISERROR(HLOOKUP($B63,INDIRECT("'Monthly Resource Report'!"&amp;'HMPL Validation'!G$482021&amp;":"&amp;'HMPL Validation'!G$482022),'HMPL Validation'!G$482023,FALSE)),0,HLOOKUP($B63,INDIRECT("'Monthly Resource Report'!"&amp;'HMPL Validation'!G$482021&amp;":"&amp;'HMPL Validation'!G$482022),'HMPL Validation'!G$482023,FALSE))</f>
        <v>153</v>
      </c>
      <c r="H63" s="297">
        <f ca="1">+IF(ISERROR(HLOOKUP($B63,INDIRECT("'Monthly Resource Report'!"&amp;'HMPL Validation'!H$482021&amp;":"&amp;'HMPL Validation'!H$482022),'HMPL Validation'!H$482023,FALSE)),0,HLOOKUP($B63,INDIRECT("'Monthly Resource Report'!"&amp;'HMPL Validation'!H$482021&amp;":"&amp;'HMPL Validation'!H$482022),'HMPL Validation'!H$482023,FALSE))</f>
        <v>5.1980047934100675</v>
      </c>
      <c r="I63" s="317">
        <f ca="1">+IF(ISERROR(HLOOKUP($B63,INDIRECT("'Monthly Resource Report'!"&amp;'HMPL Validation'!I$482021&amp;":"&amp;'HMPL Validation'!I$482022),'HMPL Validation'!I$482023,FALSE)),0,HLOOKUP($B63,INDIRECT("'Monthly Resource Report'!"&amp;'HMPL Validation'!I$482021&amp;":"&amp;'HMPL Validation'!I$482022),'HMPL Validation'!I$482023,FALSE))</f>
        <v>6.9796322098238828E-2</v>
      </c>
      <c r="J63" s="318">
        <f ca="1">+IF(ISERROR(HLOOKUP($B63,INDIRECT("'Monthly Resource Report'!"&amp;'HMPL Validation'!J$482021&amp;":"&amp;'HMPL Validation'!J$482022),'HMPL Validation'!J$482023,FALSE)),0,HLOOKUP($B63,INDIRECT("'Monthly Resource Report'!"&amp;'HMPL Validation'!J$482021&amp;":"&amp;'HMPL Validation'!J$482022),'HMPL Validation'!J$482023,FALSE))</f>
        <v>0.49121439260401439</v>
      </c>
      <c r="L63" s="301">
        <v>43101</v>
      </c>
      <c r="M63" s="294">
        <v>152</v>
      </c>
      <c r="N63" s="297">
        <v>5.1981256905599995</v>
      </c>
      <c r="O63" s="299">
        <v>7.0000000000000007E-2</v>
      </c>
      <c r="P63" s="295">
        <v>0.49</v>
      </c>
      <c r="Q63" s="294">
        <f ca="1">+IF(ISERROR(HLOOKUP($B63,INDIRECT("'Monthly Resource Report'!"&amp;'HMPL Validation'!Q$482021&amp;":"&amp;'HMPL Validation'!Q$482022),'HMPL Validation'!Q$482023,FALSE)),0,HLOOKUP($B63,INDIRECT("'Monthly Resource Report'!"&amp;'HMPL Validation'!Q$482021&amp;":"&amp;'HMPL Validation'!Q$482022),'HMPL Validation'!Q$482023,FALSE))</f>
        <v>152</v>
      </c>
      <c r="R63" s="297">
        <f ca="1">+IF(ISERROR(HLOOKUP($B63,INDIRECT("'Monthly Resource Report'!"&amp;'HMPL Validation'!R$482021&amp;":"&amp;'HMPL Validation'!R$482022),'HMPL Validation'!R$482023,FALSE)),0,HLOOKUP($B63,INDIRECT("'Monthly Resource Report'!"&amp;'HMPL Validation'!R$482021&amp;":"&amp;'HMPL Validation'!R$482022),'HMPL Validation'!R$482023,FALSE))</f>
        <v>5.1979952971143817</v>
      </c>
      <c r="S63" s="317">
        <f ca="1">+IF(ISERROR(HLOOKUP($B63,INDIRECT("'Monthly Resource Report'!"&amp;'HMPL Validation'!S$482021&amp;":"&amp;'HMPL Validation'!S$482022),'HMPL Validation'!S$482023,FALSE)),0,HLOOKUP($B63,INDIRECT("'Monthly Resource Report'!"&amp;'HMPL Validation'!S$482021&amp;":"&amp;'HMPL Validation'!S$482022),'HMPL Validation'!S$482023,FALSE))</f>
        <v>6.9768629154139297E-2</v>
      </c>
      <c r="T63" s="318">
        <f ca="1">+IF(ISERROR(HLOOKUP($B63,INDIRECT("'Monthly Resource Report'!"&amp;'HMPL Validation'!T$482021&amp;":"&amp;'HMPL Validation'!T$482022),'HMPL Validation'!T$482023,FALSE)),0,HLOOKUP($B63,INDIRECT("'Monthly Resource Report'!"&amp;'HMPL Validation'!T$482021&amp;":"&amp;'HMPL Validation'!T$482022),'HMPL Validation'!T$482023,FALSE))</f>
        <v>0.49173735496048937</v>
      </c>
    </row>
    <row r="64" spans="2:20">
      <c r="B64" s="301">
        <v>43132</v>
      </c>
      <c r="C64" s="294">
        <v>153</v>
      </c>
      <c r="D64" s="297">
        <v>5.1981256905599995</v>
      </c>
      <c r="E64" s="299">
        <v>7.0000000000000007E-2</v>
      </c>
      <c r="F64" s="295">
        <v>0.49</v>
      </c>
      <c r="G64" s="294">
        <f ca="1">+IF(ISERROR(HLOOKUP($B64,INDIRECT("'Monthly Resource Report'!"&amp;'HMPL Validation'!G$482021&amp;":"&amp;'HMPL Validation'!G$482022),'HMPL Validation'!G$482023,FALSE)),0,HLOOKUP($B64,INDIRECT("'Monthly Resource Report'!"&amp;'HMPL Validation'!G$482021&amp;":"&amp;'HMPL Validation'!G$482022),'HMPL Validation'!G$482023,FALSE))</f>
        <v>153</v>
      </c>
      <c r="H64" s="297">
        <f ca="1">+IF(ISERROR(HLOOKUP($B64,INDIRECT("'Monthly Resource Report'!"&amp;'HMPL Validation'!H$482021&amp;":"&amp;'HMPL Validation'!H$482022),'HMPL Validation'!H$482023,FALSE)),0,HLOOKUP($B64,INDIRECT("'Monthly Resource Report'!"&amp;'HMPL Validation'!H$482021&amp;":"&amp;'HMPL Validation'!H$482022),'HMPL Validation'!H$482023,FALSE))</f>
        <v>5.1980042469926397</v>
      </c>
      <c r="I64" s="317">
        <f ca="1">+IF(ISERROR(HLOOKUP($B64,INDIRECT("'Monthly Resource Report'!"&amp;'HMPL Validation'!I$482021&amp;":"&amp;'HMPL Validation'!I$482022),'HMPL Validation'!I$482023,FALSE)),0,HLOOKUP($B64,INDIRECT("'Monthly Resource Report'!"&amp;'HMPL Validation'!I$482021&amp;":"&amp;'HMPL Validation'!I$482022),'HMPL Validation'!I$482023,FALSE))</f>
        <v>6.9800289055314671E-2</v>
      </c>
      <c r="J64" s="318">
        <f ca="1">+IF(ISERROR(HLOOKUP($B64,INDIRECT("'Monthly Resource Report'!"&amp;'HMPL Validation'!J$482021&amp;":"&amp;'HMPL Validation'!J$482022),'HMPL Validation'!J$482023,FALSE)),0,HLOOKUP($B64,INDIRECT("'Monthly Resource Report'!"&amp;'HMPL Validation'!J$482021&amp;":"&amp;'HMPL Validation'!J$482022),'HMPL Validation'!J$482023,FALSE))</f>
        <v>0.49133244645907237</v>
      </c>
      <c r="L64" s="301">
        <v>43132</v>
      </c>
      <c r="M64" s="294">
        <v>152</v>
      </c>
      <c r="N64" s="297">
        <v>5.1981256905599995</v>
      </c>
      <c r="O64" s="299">
        <v>7.0000000000000007E-2</v>
      </c>
      <c r="P64" s="295">
        <v>0.49</v>
      </c>
      <c r="Q64" s="294">
        <f ca="1">+IF(ISERROR(HLOOKUP($B64,INDIRECT("'Monthly Resource Report'!"&amp;'HMPL Validation'!Q$482021&amp;":"&amp;'HMPL Validation'!Q$482022),'HMPL Validation'!Q$482023,FALSE)),0,HLOOKUP($B64,INDIRECT("'Monthly Resource Report'!"&amp;'HMPL Validation'!Q$482021&amp;":"&amp;'HMPL Validation'!Q$482022),'HMPL Validation'!Q$482023,FALSE))</f>
        <v>152</v>
      </c>
      <c r="R64" s="297">
        <f ca="1">+IF(ISERROR(HLOOKUP($B64,INDIRECT("'Monthly Resource Report'!"&amp;'HMPL Validation'!R$482021&amp;":"&amp;'HMPL Validation'!R$482022),'HMPL Validation'!R$482023,FALSE)),0,HLOOKUP($B64,INDIRECT("'Monthly Resource Report'!"&amp;'HMPL Validation'!R$482021&amp;":"&amp;'HMPL Validation'!R$482022),'HMPL Validation'!R$482023,FALSE))</f>
        <v>5.1979975566721368</v>
      </c>
      <c r="S64" s="317">
        <f ca="1">+IF(ISERROR(HLOOKUP($B64,INDIRECT("'Monthly Resource Report'!"&amp;'HMPL Validation'!S$482021&amp;":"&amp;'HMPL Validation'!S$482022),'HMPL Validation'!S$482023,FALSE)),0,HLOOKUP($B64,INDIRECT("'Monthly Resource Report'!"&amp;'HMPL Validation'!S$482021&amp;":"&amp;'HMPL Validation'!S$482022),'HMPL Validation'!S$482023,FALSE))</f>
        <v>6.9792166124350352E-2</v>
      </c>
      <c r="T64" s="318">
        <f ca="1">+IF(ISERROR(HLOOKUP($B64,INDIRECT("'Monthly Resource Report'!"&amp;'HMPL Validation'!T$482021&amp;":"&amp;'HMPL Validation'!T$482022),'HMPL Validation'!T$482023,FALSE)),0,HLOOKUP($B64,INDIRECT("'Monthly Resource Report'!"&amp;'HMPL Validation'!T$482021&amp;":"&amp;'HMPL Validation'!T$482022),'HMPL Validation'!T$482023,FALSE))</f>
        <v>0.4923893852755345</v>
      </c>
    </row>
    <row r="65" spans="1:20">
      <c r="B65" s="301">
        <v>43160</v>
      </c>
      <c r="C65" s="294">
        <v>153</v>
      </c>
      <c r="D65" s="297">
        <v>5.1981256905599995</v>
      </c>
      <c r="E65" s="299">
        <v>7.0000000000000007E-2</v>
      </c>
      <c r="F65" s="295">
        <v>0.49</v>
      </c>
      <c r="G65" s="294">
        <f ca="1">+IF(ISERROR(HLOOKUP($B65,INDIRECT("'Monthly Resource Report'!"&amp;'HMPL Validation'!G$482021&amp;":"&amp;'HMPL Validation'!G$482022),'HMPL Validation'!G$482023,FALSE)),0,HLOOKUP($B65,INDIRECT("'Monthly Resource Report'!"&amp;'HMPL Validation'!G$482021&amp;":"&amp;'HMPL Validation'!G$482022),'HMPL Validation'!G$482023,FALSE))</f>
        <v>153</v>
      </c>
      <c r="H65" s="297">
        <f ca="1">+IF(ISERROR(HLOOKUP($B65,INDIRECT("'Monthly Resource Report'!"&amp;'HMPL Validation'!H$482021&amp;":"&amp;'HMPL Validation'!H$482022),'HMPL Validation'!H$482023,FALSE)),0,HLOOKUP($B65,INDIRECT("'Monthly Resource Report'!"&amp;'HMPL Validation'!H$482021&amp;":"&amp;'HMPL Validation'!H$482022),'HMPL Validation'!H$482023,FALSE))</f>
        <v>5.1980051354160297</v>
      </c>
      <c r="I65" s="317">
        <f ca="1">+IF(ISERROR(HLOOKUP($B65,INDIRECT("'Monthly Resource Report'!"&amp;'HMPL Validation'!I$482021&amp;":"&amp;'HMPL Validation'!I$482022),'HMPL Validation'!I$482023,FALSE)),0,HLOOKUP($B65,INDIRECT("'Monthly Resource Report'!"&amp;'HMPL Validation'!I$482021&amp;":"&amp;'HMPL Validation'!I$482022),'HMPL Validation'!I$482023,FALSE))</f>
        <v>6.9758699393988682E-2</v>
      </c>
      <c r="J65" s="318">
        <f ca="1">+IF(ISERROR(HLOOKUP($B65,INDIRECT("'Monthly Resource Report'!"&amp;'HMPL Validation'!J$482021&amp;":"&amp;'HMPL Validation'!J$482022),'HMPL Validation'!J$482023,FALSE)),0,HLOOKUP($B65,INDIRECT("'Monthly Resource Report'!"&amp;'HMPL Validation'!J$482021&amp;":"&amp;'HMPL Validation'!J$482022),'HMPL Validation'!J$482023,FALSE))</f>
        <v>0.49092449662470361</v>
      </c>
      <c r="L65" s="301">
        <v>43160</v>
      </c>
      <c r="M65" s="294">
        <v>152</v>
      </c>
      <c r="N65" s="297">
        <v>5.1981256905599995</v>
      </c>
      <c r="O65" s="299">
        <v>7.0000000000000007E-2</v>
      </c>
      <c r="P65" s="295">
        <v>0.49</v>
      </c>
      <c r="Q65" s="294">
        <f ca="1">+IF(ISERROR(HLOOKUP($B65,INDIRECT("'Monthly Resource Report'!"&amp;'HMPL Validation'!Q$482021&amp;":"&amp;'HMPL Validation'!Q$482022),'HMPL Validation'!Q$482023,FALSE)),0,HLOOKUP($B65,INDIRECT("'Monthly Resource Report'!"&amp;'HMPL Validation'!Q$482021&amp;":"&amp;'HMPL Validation'!Q$482022),'HMPL Validation'!Q$482023,FALSE))</f>
        <v>152</v>
      </c>
      <c r="R65" s="297">
        <f ca="1">+IF(ISERROR(HLOOKUP($B65,INDIRECT("'Monthly Resource Report'!"&amp;'HMPL Validation'!R$482021&amp;":"&amp;'HMPL Validation'!R$482022),'HMPL Validation'!R$482023,FALSE)),0,HLOOKUP($B65,INDIRECT("'Monthly Resource Report'!"&amp;'HMPL Validation'!R$482021&amp;":"&amp;'HMPL Validation'!R$482022),'HMPL Validation'!R$482023,FALSE))</f>
        <v>5.1979967712004393</v>
      </c>
      <c r="S65" s="317">
        <f ca="1">+IF(ISERROR(HLOOKUP($B65,INDIRECT("'Monthly Resource Report'!"&amp;'HMPL Validation'!S$482021&amp;":"&amp;'HMPL Validation'!S$482022),'HMPL Validation'!S$482023,FALSE)),0,HLOOKUP($B65,INDIRECT("'Monthly Resource Report'!"&amp;'HMPL Validation'!S$482021&amp;":"&amp;'HMPL Validation'!S$482022),'HMPL Validation'!S$482023,FALSE))</f>
        <v>6.9733509798376628E-2</v>
      </c>
      <c r="T65" s="318">
        <f ca="1">+IF(ISERROR(HLOOKUP($B65,INDIRECT("'Monthly Resource Report'!"&amp;'HMPL Validation'!T$482021&amp;":"&amp;'HMPL Validation'!T$482022),'HMPL Validation'!T$482023,FALSE)),0,HLOOKUP($B65,INDIRECT("'Monthly Resource Report'!"&amp;'HMPL Validation'!T$482021&amp;":"&amp;'HMPL Validation'!T$482022),'HMPL Validation'!T$482023,FALSE))</f>
        <v>0.49218009060877971</v>
      </c>
    </row>
    <row r="66" spans="1:20">
      <c r="B66" s="301">
        <v>43191</v>
      </c>
      <c r="C66" s="294">
        <v>153</v>
      </c>
      <c r="D66" s="297">
        <v>5.1981256905599995</v>
      </c>
      <c r="E66" s="299">
        <v>7.0000000000000007E-2</v>
      </c>
      <c r="F66" s="295">
        <v>0.49</v>
      </c>
      <c r="G66" s="294">
        <f ca="1">+IF(ISERROR(HLOOKUP($B66,INDIRECT("'Monthly Resource Report'!"&amp;'HMPL Validation'!G$482021&amp;":"&amp;'HMPL Validation'!G$482022),'HMPL Validation'!G$482023,FALSE)),0,HLOOKUP($B66,INDIRECT("'Monthly Resource Report'!"&amp;'HMPL Validation'!G$482021&amp;":"&amp;'HMPL Validation'!G$482022),'HMPL Validation'!G$482023,FALSE))</f>
        <v>153</v>
      </c>
      <c r="H66" s="297">
        <f ca="1">+IF(ISERROR(HLOOKUP($B66,INDIRECT("'Monthly Resource Report'!"&amp;'HMPL Validation'!H$482021&amp;":"&amp;'HMPL Validation'!H$482022),'HMPL Validation'!H$482023,FALSE)),0,HLOOKUP($B66,INDIRECT("'Monthly Resource Report'!"&amp;'HMPL Validation'!H$482021&amp;":"&amp;'HMPL Validation'!H$482022),'HMPL Validation'!H$482023,FALSE))</f>
        <v>5.1980008399832007</v>
      </c>
      <c r="I66" s="317">
        <f ca="1">+IF(ISERROR(HLOOKUP($B66,INDIRECT("'Monthly Resource Report'!"&amp;'HMPL Validation'!I$482021&amp;":"&amp;'HMPL Validation'!I$482022),'HMPL Validation'!I$482023,FALSE)),0,HLOOKUP($B66,INDIRECT("'Monthly Resource Report'!"&amp;'HMPL Validation'!I$482021&amp;":"&amp;'HMPL Validation'!I$482022),'HMPL Validation'!I$482023,FALSE))</f>
        <v>6.9760577338538049E-2</v>
      </c>
      <c r="J66" s="318">
        <f ca="1">+IF(ISERROR(HLOOKUP($B66,INDIRECT("'Monthly Resource Report'!"&amp;'HMPL Validation'!J$482021&amp;":"&amp;'HMPL Validation'!J$482022),'HMPL Validation'!J$482023,FALSE)),0,HLOOKUP($B66,INDIRECT("'Monthly Resource Report'!"&amp;'HMPL Validation'!J$482021&amp;":"&amp;'HMPL Validation'!J$482022),'HMPL Validation'!J$482023,FALSE))</f>
        <v>0.49161829085519737</v>
      </c>
      <c r="L66" s="301">
        <v>43191</v>
      </c>
      <c r="M66" s="294">
        <v>152</v>
      </c>
      <c r="N66" s="297">
        <v>5.1981256905599995</v>
      </c>
      <c r="O66" s="299">
        <v>7.0000000000000007E-2</v>
      </c>
      <c r="P66" s="295">
        <v>0.49</v>
      </c>
      <c r="Q66" s="294">
        <f ca="1">+IF(ISERROR(HLOOKUP($B66,INDIRECT("'Monthly Resource Report'!"&amp;'HMPL Validation'!Q$482021&amp;":"&amp;'HMPL Validation'!Q$482022),'HMPL Validation'!Q$482023,FALSE)),0,HLOOKUP($B66,INDIRECT("'Monthly Resource Report'!"&amp;'HMPL Validation'!Q$482021&amp;":"&amp;'HMPL Validation'!Q$482022),'HMPL Validation'!Q$482023,FALSE))</f>
        <v>152</v>
      </c>
      <c r="R66" s="297">
        <f ca="1">+IF(ISERROR(HLOOKUP($B66,INDIRECT("'Monthly Resource Report'!"&amp;'HMPL Validation'!R$482021&amp;":"&amp;'HMPL Validation'!R$482022),'HMPL Validation'!R$482023,FALSE)),0,HLOOKUP($B66,INDIRECT("'Monthly Resource Report'!"&amp;'HMPL Validation'!R$482021&amp;":"&amp;'HMPL Validation'!R$482022),'HMPL Validation'!R$482023,FALSE))</f>
        <v>5.1979959520707961</v>
      </c>
      <c r="S66" s="317">
        <f ca="1">+IF(ISERROR(HLOOKUP($B66,INDIRECT("'Monthly Resource Report'!"&amp;'HMPL Validation'!S$482021&amp;":"&amp;'HMPL Validation'!S$482022),'HMPL Validation'!S$482023,FALSE)),0,HLOOKUP($B66,INDIRECT("'Monthly Resource Report'!"&amp;'HMPL Validation'!S$482021&amp;":"&amp;'HMPL Validation'!S$482022),'HMPL Validation'!S$482023,FALSE))</f>
        <v>6.9747565233450617E-2</v>
      </c>
      <c r="T66" s="318">
        <f ca="1">+IF(ISERROR(HLOOKUP($B66,INDIRECT("'Monthly Resource Report'!"&amp;'HMPL Validation'!T$482021&amp;":"&amp;'HMPL Validation'!T$482022),'HMPL Validation'!T$482023,FALSE)),0,HLOOKUP($B66,INDIRECT("'Monthly Resource Report'!"&amp;'HMPL Validation'!T$482021&amp;":"&amp;'HMPL Validation'!T$482022),'HMPL Validation'!T$482023,FALSE))</f>
        <v>0.49090132201728265</v>
      </c>
    </row>
    <row r="67" spans="1:20">
      <c r="B67" s="301">
        <v>43221</v>
      </c>
      <c r="C67" s="294">
        <v>153</v>
      </c>
      <c r="D67" s="297">
        <v>5.1981256905599995</v>
      </c>
      <c r="E67" s="299">
        <v>7.0000000000000007E-2</v>
      </c>
      <c r="F67" s="295">
        <v>0.49</v>
      </c>
      <c r="G67" s="294">
        <f ca="1">+IF(ISERROR(HLOOKUP($B67,INDIRECT("'Monthly Resource Report'!"&amp;'HMPL Validation'!G$482021&amp;":"&amp;'HMPL Validation'!G$482022),'HMPL Validation'!G$482023,FALSE)),0,HLOOKUP($B67,INDIRECT("'Monthly Resource Report'!"&amp;'HMPL Validation'!G$482021&amp;":"&amp;'HMPL Validation'!G$482022),'HMPL Validation'!G$482023,FALSE))</f>
        <v>153</v>
      </c>
      <c r="H67" s="297">
        <f ca="1">+IF(ISERROR(HLOOKUP($B67,INDIRECT("'Monthly Resource Report'!"&amp;'HMPL Validation'!H$482021&amp;":"&amp;'HMPL Validation'!H$482022),'HMPL Validation'!H$482023,FALSE)),0,HLOOKUP($B67,INDIRECT("'Monthly Resource Report'!"&amp;'HMPL Validation'!H$482021&amp;":"&amp;'HMPL Validation'!H$482022),'HMPL Validation'!H$482023,FALSE))</f>
        <v>5.1979985263933477</v>
      </c>
      <c r="I67" s="317">
        <f ca="1">+IF(ISERROR(HLOOKUP($B67,INDIRECT("'Monthly Resource Report'!"&amp;'HMPL Validation'!I$482021&amp;":"&amp;'HMPL Validation'!I$482022),'HMPL Validation'!I$482023,FALSE)),0,HLOOKUP($B67,INDIRECT("'Monthly Resource Report'!"&amp;'HMPL Validation'!I$482021&amp;":"&amp;'HMPL Validation'!I$482022),'HMPL Validation'!I$482023,FALSE))</f>
        <v>6.973528466516235E-2</v>
      </c>
      <c r="J67" s="318">
        <f ca="1">+IF(ISERROR(HLOOKUP($B67,INDIRECT("'Monthly Resource Report'!"&amp;'HMPL Validation'!J$482021&amp;":"&amp;'HMPL Validation'!J$482022),'HMPL Validation'!J$482023,FALSE)),0,HLOOKUP($B67,INDIRECT("'Monthly Resource Report'!"&amp;'HMPL Validation'!J$482021&amp;":"&amp;'HMPL Validation'!J$482022),'HMPL Validation'!J$482023,FALSE))</f>
        <v>0.49378020506641412</v>
      </c>
      <c r="L67" s="301">
        <v>43221</v>
      </c>
      <c r="M67" s="294">
        <v>152</v>
      </c>
      <c r="N67" s="297">
        <v>5.1981256905599995</v>
      </c>
      <c r="O67" s="299">
        <v>7.0000000000000007E-2</v>
      </c>
      <c r="P67" s="295">
        <v>0.49</v>
      </c>
      <c r="Q67" s="294">
        <f ca="1">+IF(ISERROR(HLOOKUP($B67,INDIRECT("'Monthly Resource Report'!"&amp;'HMPL Validation'!Q$482021&amp;":"&amp;'HMPL Validation'!Q$482022),'HMPL Validation'!Q$482023,FALSE)),0,HLOOKUP($B67,INDIRECT("'Monthly Resource Report'!"&amp;'HMPL Validation'!Q$482021&amp;":"&amp;'HMPL Validation'!Q$482022),'HMPL Validation'!Q$482023,FALSE))</f>
        <v>152</v>
      </c>
      <c r="R67" s="297">
        <f ca="1">+IF(ISERROR(HLOOKUP($B67,INDIRECT("'Monthly Resource Report'!"&amp;'HMPL Validation'!R$482021&amp;":"&amp;'HMPL Validation'!R$482022),'HMPL Validation'!R$482023,FALSE)),0,HLOOKUP($B67,INDIRECT("'Monthly Resource Report'!"&amp;'HMPL Validation'!R$482021&amp;":"&amp;'HMPL Validation'!R$482022),'HMPL Validation'!R$482023,FALSE))</f>
        <v>5.1979975427949467</v>
      </c>
      <c r="S67" s="317">
        <f ca="1">+IF(ISERROR(HLOOKUP($B67,INDIRECT("'Monthly Resource Report'!"&amp;'HMPL Validation'!S$482021&amp;":"&amp;'HMPL Validation'!S$482022),'HMPL Validation'!S$482023,FALSE)),0,HLOOKUP($B67,INDIRECT("'Monthly Resource Report'!"&amp;'HMPL Validation'!S$482021&amp;":"&amp;'HMPL Validation'!S$482022),'HMPL Validation'!S$482023,FALSE))</f>
        <v>6.9771718317544182E-2</v>
      </c>
      <c r="T67" s="318">
        <f ca="1">+IF(ISERROR(HLOOKUP($B67,INDIRECT("'Monthly Resource Report'!"&amp;'HMPL Validation'!T$482021&amp;":"&amp;'HMPL Validation'!T$482022),'HMPL Validation'!T$482023,FALSE)),0,HLOOKUP($B67,INDIRECT("'Monthly Resource Report'!"&amp;'HMPL Validation'!T$482021&amp;":"&amp;'HMPL Validation'!T$482022),'HMPL Validation'!T$482023,FALSE))</f>
        <v>0.49129363686965932</v>
      </c>
    </row>
    <row r="68" spans="1:20">
      <c r="B68" s="301">
        <v>43252</v>
      </c>
      <c r="C68" s="294">
        <v>153</v>
      </c>
      <c r="D68" s="297">
        <v>5.1981256905599995</v>
      </c>
      <c r="E68" s="299">
        <v>7.0000000000000007E-2</v>
      </c>
      <c r="F68" s="295">
        <v>0.49</v>
      </c>
      <c r="G68" s="294">
        <f ca="1">+IF(ISERROR(HLOOKUP($B68,INDIRECT("'Monthly Resource Report'!"&amp;'HMPL Validation'!G$482021&amp;":"&amp;'HMPL Validation'!G$482022),'HMPL Validation'!G$482023,FALSE)),0,HLOOKUP($B68,INDIRECT("'Monthly Resource Report'!"&amp;'HMPL Validation'!G$482021&amp;":"&amp;'HMPL Validation'!G$482022),'HMPL Validation'!G$482023,FALSE))</f>
        <v>153</v>
      </c>
      <c r="H68" s="297">
        <f ca="1">+IF(ISERROR(HLOOKUP($B68,INDIRECT("'Monthly Resource Report'!"&amp;'HMPL Validation'!H$482021&amp;":"&amp;'HMPL Validation'!H$482022),'HMPL Validation'!H$482023,FALSE)),0,HLOOKUP($B68,INDIRECT("'Monthly Resource Report'!"&amp;'HMPL Validation'!H$482021&amp;":"&amp;'HMPL Validation'!H$482022),'HMPL Validation'!H$482023,FALSE))</f>
        <v>5.1980050633966428</v>
      </c>
      <c r="I68" s="317">
        <f ca="1">+IF(ISERROR(HLOOKUP($B68,INDIRECT("'Monthly Resource Report'!"&amp;'HMPL Validation'!I$482021&amp;":"&amp;'HMPL Validation'!I$482022),'HMPL Validation'!I$482023,FALSE)),0,HLOOKUP($B68,INDIRECT("'Monthly Resource Report'!"&amp;'HMPL Validation'!I$482021&amp;":"&amp;'HMPL Validation'!I$482022),'HMPL Validation'!I$482023,FALSE))</f>
        <v>6.9781975373463881E-2</v>
      </c>
      <c r="J68" s="318">
        <f ca="1">+IF(ISERROR(HLOOKUP($B68,INDIRECT("'Monthly Resource Report'!"&amp;'HMPL Validation'!J$482021&amp;":"&amp;'HMPL Validation'!J$482022),'HMPL Validation'!J$482023,FALSE)),0,HLOOKUP($B68,INDIRECT("'Monthly Resource Report'!"&amp;'HMPL Validation'!J$482021&amp;":"&amp;'HMPL Validation'!J$482022),'HMPL Validation'!J$482023,FALSE))</f>
        <v>0.49093581572003636</v>
      </c>
      <c r="L68" s="301">
        <v>43252</v>
      </c>
      <c r="M68" s="294">
        <v>152</v>
      </c>
      <c r="N68" s="297">
        <v>5.1981256905599995</v>
      </c>
      <c r="O68" s="299">
        <v>7.0000000000000007E-2</v>
      </c>
      <c r="P68" s="295">
        <v>0.49</v>
      </c>
      <c r="Q68" s="294">
        <f ca="1">+IF(ISERROR(HLOOKUP($B68,INDIRECT("'Monthly Resource Report'!"&amp;'HMPL Validation'!Q$482021&amp;":"&amp;'HMPL Validation'!Q$482022),'HMPL Validation'!Q$482023,FALSE)),0,HLOOKUP($B68,INDIRECT("'Monthly Resource Report'!"&amp;'HMPL Validation'!Q$482021&amp;":"&amp;'HMPL Validation'!Q$482022),'HMPL Validation'!Q$482023,FALSE))</f>
        <v>152</v>
      </c>
      <c r="R68" s="297">
        <f ca="1">+IF(ISERROR(HLOOKUP($B68,INDIRECT("'Monthly Resource Report'!"&amp;'HMPL Validation'!R$482021&amp;":"&amp;'HMPL Validation'!R$482022),'HMPL Validation'!R$482023,FALSE)),0,HLOOKUP($B68,INDIRECT("'Monthly Resource Report'!"&amp;'HMPL Validation'!R$482021&amp;":"&amp;'HMPL Validation'!R$482022),'HMPL Validation'!R$482023,FALSE))</f>
        <v>5.1979967730978265</v>
      </c>
      <c r="S68" s="317">
        <f ca="1">+IF(ISERROR(HLOOKUP($B68,INDIRECT("'Monthly Resource Report'!"&amp;'HMPL Validation'!S$482021&amp;":"&amp;'HMPL Validation'!S$482022),'HMPL Validation'!S$482023,FALSE)),0,HLOOKUP($B68,INDIRECT("'Monthly Resource Report'!"&amp;'HMPL Validation'!S$482021&amp;":"&amp;'HMPL Validation'!S$482022),'HMPL Validation'!S$482023,FALSE))</f>
        <v>6.9784853220665119E-2</v>
      </c>
      <c r="T68" s="318">
        <f ca="1">+IF(ISERROR(HLOOKUP($B68,INDIRECT("'Monthly Resource Report'!"&amp;'HMPL Validation'!T$482021&amp;":"&amp;'HMPL Validation'!T$482022),'HMPL Validation'!T$482023,FALSE)),0,HLOOKUP($B68,INDIRECT("'Monthly Resource Report'!"&amp;'HMPL Validation'!T$482021&amp;":"&amp;'HMPL Validation'!T$482022),'HMPL Validation'!T$482023,FALSE))</f>
        <v>0.49133762845783274</v>
      </c>
    </row>
    <row r="69" spans="1:20">
      <c r="B69" s="301">
        <v>43282</v>
      </c>
      <c r="C69" s="294">
        <v>153</v>
      </c>
      <c r="D69" s="297">
        <v>5.1981256905599995</v>
      </c>
      <c r="E69" s="299">
        <v>7.0000000000000007E-2</v>
      </c>
      <c r="F69" s="295">
        <v>0.49</v>
      </c>
      <c r="G69" s="294">
        <f ca="1">+IF(ISERROR(HLOOKUP($B69,INDIRECT("'Monthly Resource Report'!"&amp;'HMPL Validation'!G$482021&amp;":"&amp;'HMPL Validation'!G$482022),'HMPL Validation'!G$482023,FALSE)),0,HLOOKUP($B69,INDIRECT("'Monthly Resource Report'!"&amp;'HMPL Validation'!G$482021&amp;":"&amp;'HMPL Validation'!G$482022),'HMPL Validation'!G$482023,FALSE))</f>
        <v>153</v>
      </c>
      <c r="H69" s="297">
        <f ca="1">+IF(ISERROR(HLOOKUP($B69,INDIRECT("'Monthly Resource Report'!"&amp;'HMPL Validation'!H$482021&amp;":"&amp;'HMPL Validation'!H$482022),'HMPL Validation'!H$482023,FALSE)),0,HLOOKUP($B69,INDIRECT("'Monthly Resource Report'!"&amp;'HMPL Validation'!H$482021&amp;":"&amp;'HMPL Validation'!H$482022),'HMPL Validation'!H$482023,FALSE))</f>
        <v>5.1980055070034723</v>
      </c>
      <c r="I69" s="317">
        <f ca="1">+IF(ISERROR(HLOOKUP($B69,INDIRECT("'Monthly Resource Report'!"&amp;'HMPL Validation'!I$482021&amp;":"&amp;'HMPL Validation'!I$482022),'HMPL Validation'!I$482023,FALSE)),0,HLOOKUP($B69,INDIRECT("'Monthly Resource Report'!"&amp;'HMPL Validation'!I$482021&amp;":"&amp;'HMPL Validation'!I$482022),'HMPL Validation'!I$482023,FALSE))</f>
        <v>6.9815102375675828E-2</v>
      </c>
      <c r="J69" s="318">
        <f ca="1">+IF(ISERROR(HLOOKUP($B69,INDIRECT("'Monthly Resource Report'!"&amp;'HMPL Validation'!J$482021&amp;":"&amp;'HMPL Validation'!J$482022),'HMPL Validation'!J$482023,FALSE)),0,HLOOKUP($B69,INDIRECT("'Monthly Resource Report'!"&amp;'HMPL Validation'!J$482021&amp;":"&amp;'HMPL Validation'!J$482022),'HMPL Validation'!J$482023,FALSE))</f>
        <v>0.49150642804728228</v>
      </c>
      <c r="L69" s="301">
        <v>43282</v>
      </c>
      <c r="M69" s="294">
        <v>152</v>
      </c>
      <c r="N69" s="297">
        <v>5.1981256905599995</v>
      </c>
      <c r="O69" s="299">
        <v>7.0000000000000007E-2</v>
      </c>
      <c r="P69" s="295">
        <v>0.49</v>
      </c>
      <c r="Q69" s="294">
        <f ca="1">+IF(ISERROR(HLOOKUP($B69,INDIRECT("'Monthly Resource Report'!"&amp;'HMPL Validation'!Q$482021&amp;":"&amp;'HMPL Validation'!Q$482022),'HMPL Validation'!Q$482023,FALSE)),0,HLOOKUP($B69,INDIRECT("'Monthly Resource Report'!"&amp;'HMPL Validation'!Q$482021&amp;":"&amp;'HMPL Validation'!Q$482022),'HMPL Validation'!Q$482023,FALSE))</f>
        <v>152</v>
      </c>
      <c r="R69" s="297">
        <f ca="1">+IF(ISERROR(HLOOKUP($B69,INDIRECT("'Monthly Resource Report'!"&amp;'HMPL Validation'!R$482021&amp;":"&amp;'HMPL Validation'!R$482022),'HMPL Validation'!R$482023,FALSE)),0,HLOOKUP($B69,INDIRECT("'Monthly Resource Report'!"&amp;'HMPL Validation'!R$482021&amp;":"&amp;'HMPL Validation'!R$482022),'HMPL Validation'!R$482023,FALSE))</f>
        <v>5.1979957033347981</v>
      </c>
      <c r="S69" s="317">
        <f ca="1">+IF(ISERROR(HLOOKUP($B69,INDIRECT("'Monthly Resource Report'!"&amp;'HMPL Validation'!S$482021&amp;":"&amp;'HMPL Validation'!S$482022),'HMPL Validation'!S$482023,FALSE)),0,HLOOKUP($B69,INDIRECT("'Monthly Resource Report'!"&amp;'HMPL Validation'!S$482021&amp;":"&amp;'HMPL Validation'!S$482022),'HMPL Validation'!S$482023,FALSE))</f>
        <v>6.9814063963976963E-2</v>
      </c>
      <c r="T69" s="318">
        <f ca="1">+IF(ISERROR(HLOOKUP($B69,INDIRECT("'Monthly Resource Report'!"&amp;'HMPL Validation'!T$482021&amp;":"&amp;'HMPL Validation'!T$482022),'HMPL Validation'!T$482023,FALSE)),0,HLOOKUP($B69,INDIRECT("'Monthly Resource Report'!"&amp;'HMPL Validation'!T$482021&amp;":"&amp;'HMPL Validation'!T$482022),'HMPL Validation'!T$482023,FALSE))</f>
        <v>0.49170100511621034</v>
      </c>
    </row>
    <row r="70" spans="1:20">
      <c r="B70" s="301">
        <v>43313</v>
      </c>
      <c r="C70" s="294">
        <v>153</v>
      </c>
      <c r="D70" s="297">
        <v>5.1981256905599995</v>
      </c>
      <c r="E70" s="299">
        <v>7.0000000000000007E-2</v>
      </c>
      <c r="F70" s="295">
        <v>0.49</v>
      </c>
      <c r="G70" s="294">
        <f ca="1">+IF(ISERROR(HLOOKUP($B70,INDIRECT("'Monthly Resource Report'!"&amp;'HMPL Validation'!G$482021&amp;":"&amp;'HMPL Validation'!G$482022),'HMPL Validation'!G$482023,FALSE)),0,HLOOKUP($B70,INDIRECT("'Monthly Resource Report'!"&amp;'HMPL Validation'!G$482021&amp;":"&amp;'HMPL Validation'!G$482022),'HMPL Validation'!G$482023,FALSE))</f>
        <v>153</v>
      </c>
      <c r="H70" s="297">
        <f ca="1">+IF(ISERROR(HLOOKUP($B70,INDIRECT("'Monthly Resource Report'!"&amp;'HMPL Validation'!H$482021&amp;":"&amp;'HMPL Validation'!H$482022),'HMPL Validation'!H$482023,FALSE)),0,HLOOKUP($B70,INDIRECT("'Monthly Resource Report'!"&amp;'HMPL Validation'!H$482021&amp;":"&amp;'HMPL Validation'!H$482022),'HMPL Validation'!H$482023,FALSE))</f>
        <v>5.1980049504950498</v>
      </c>
      <c r="I70" s="317">
        <f ca="1">+IF(ISERROR(HLOOKUP($B70,INDIRECT("'Monthly Resource Report'!"&amp;'HMPL Validation'!I$482021&amp;":"&amp;'HMPL Validation'!I$482022),'HMPL Validation'!I$482023,FALSE)),0,HLOOKUP($B70,INDIRECT("'Monthly Resource Report'!"&amp;'HMPL Validation'!I$482021&amp;":"&amp;'HMPL Validation'!I$482022),'HMPL Validation'!I$482023,FALSE))</f>
        <v>6.9834323280897712E-2</v>
      </c>
      <c r="J70" s="318">
        <f ca="1">+IF(ISERROR(HLOOKUP($B70,INDIRECT("'Monthly Resource Report'!"&amp;'HMPL Validation'!J$482021&amp;":"&amp;'HMPL Validation'!J$482022),'HMPL Validation'!J$482023,FALSE)),0,HLOOKUP($B70,INDIRECT("'Monthly Resource Report'!"&amp;'HMPL Validation'!J$482021&amp;":"&amp;'HMPL Validation'!J$482022),'HMPL Validation'!J$482023,FALSE))</f>
        <v>0.49088883400019195</v>
      </c>
      <c r="L70" s="301">
        <v>43313</v>
      </c>
      <c r="M70" s="294">
        <v>152</v>
      </c>
      <c r="N70" s="297">
        <v>5.1981256905599995</v>
      </c>
      <c r="O70" s="299">
        <v>7.0000000000000007E-2</v>
      </c>
      <c r="P70" s="295">
        <v>0.49</v>
      </c>
      <c r="Q70" s="294">
        <f ca="1">+IF(ISERROR(HLOOKUP($B70,INDIRECT("'Monthly Resource Report'!"&amp;'HMPL Validation'!Q$482021&amp;":"&amp;'HMPL Validation'!Q$482022),'HMPL Validation'!Q$482023,FALSE)),0,HLOOKUP($B70,INDIRECT("'Monthly Resource Report'!"&amp;'HMPL Validation'!Q$482021&amp;":"&amp;'HMPL Validation'!Q$482022),'HMPL Validation'!Q$482023,FALSE))</f>
        <v>152</v>
      </c>
      <c r="R70" s="297">
        <f ca="1">+IF(ISERROR(HLOOKUP($B70,INDIRECT("'Monthly Resource Report'!"&amp;'HMPL Validation'!R$482021&amp;":"&amp;'HMPL Validation'!R$482022),'HMPL Validation'!R$482023,FALSE)),0,HLOOKUP($B70,INDIRECT("'Monthly Resource Report'!"&amp;'HMPL Validation'!R$482021&amp;":"&amp;'HMPL Validation'!R$482022),'HMPL Validation'!R$482023,FALSE))</f>
        <v>5.1979965577845242</v>
      </c>
      <c r="S70" s="317">
        <f ca="1">+IF(ISERROR(HLOOKUP($B70,INDIRECT("'Monthly Resource Report'!"&amp;'HMPL Validation'!S$482021&amp;":"&amp;'HMPL Validation'!S$482022),'HMPL Validation'!S$482023,FALSE)),0,HLOOKUP($B70,INDIRECT("'Monthly Resource Report'!"&amp;'HMPL Validation'!S$482021&amp;":"&amp;'HMPL Validation'!S$482022),'HMPL Validation'!S$482023,FALSE))</f>
        <v>6.9827240775298519E-2</v>
      </c>
      <c r="T70" s="318">
        <f ca="1">+IF(ISERROR(HLOOKUP($B70,INDIRECT("'Monthly Resource Report'!"&amp;'HMPL Validation'!T$482021&amp;":"&amp;'HMPL Validation'!T$482022),'HMPL Validation'!T$482023,FALSE)),0,HLOOKUP($B70,INDIRECT("'Monthly Resource Report'!"&amp;'HMPL Validation'!T$482021&amp;":"&amp;'HMPL Validation'!T$482022),'HMPL Validation'!T$482023,FALSE))</f>
        <v>0.49212451486599423</v>
      </c>
    </row>
    <row r="71" spans="1:20">
      <c r="B71" s="301">
        <v>43344</v>
      </c>
      <c r="C71" s="294">
        <v>153</v>
      </c>
      <c r="D71" s="297">
        <v>5.1981256905599995</v>
      </c>
      <c r="E71" s="299">
        <v>7.0000000000000007E-2</v>
      </c>
      <c r="F71" s="295">
        <v>0.49</v>
      </c>
      <c r="G71" s="294">
        <f ca="1">+IF(ISERROR(HLOOKUP($B71,INDIRECT("'Monthly Resource Report'!"&amp;'HMPL Validation'!G$482021&amp;":"&amp;'HMPL Validation'!G$482022),'HMPL Validation'!G$482023,FALSE)),0,HLOOKUP($B71,INDIRECT("'Monthly Resource Report'!"&amp;'HMPL Validation'!G$482021&amp;":"&amp;'HMPL Validation'!G$482022),'HMPL Validation'!G$482023,FALSE))</f>
        <v>153</v>
      </c>
      <c r="H71" s="297">
        <f ca="1">+IF(ISERROR(HLOOKUP($B71,INDIRECT("'Monthly Resource Report'!"&amp;'HMPL Validation'!H$482021&amp;":"&amp;'HMPL Validation'!H$482022),'HMPL Validation'!H$482023,FALSE)),0,HLOOKUP($B71,INDIRECT("'Monthly Resource Report'!"&amp;'HMPL Validation'!H$482021&amp;":"&amp;'HMPL Validation'!H$482022),'HMPL Validation'!H$482023,FALSE))</f>
        <v>5.1980053880101051</v>
      </c>
      <c r="I71" s="317">
        <f ca="1">+IF(ISERROR(HLOOKUP($B71,INDIRECT("'Monthly Resource Report'!"&amp;'HMPL Validation'!I$482021&amp;":"&amp;'HMPL Validation'!I$482022),'HMPL Validation'!I$482023,FALSE)),0,HLOOKUP($B71,INDIRECT("'Monthly Resource Report'!"&amp;'HMPL Validation'!I$482021&amp;":"&amp;'HMPL Validation'!I$482022),'HMPL Validation'!I$482023,FALSE))</f>
        <v>6.9762624640959961E-2</v>
      </c>
      <c r="J71" s="318">
        <f ca="1">+IF(ISERROR(HLOOKUP($B71,INDIRECT("'Monthly Resource Report'!"&amp;'HMPL Validation'!J$482021&amp;":"&amp;'HMPL Validation'!J$482022),'HMPL Validation'!J$482023,FALSE)),0,HLOOKUP($B71,INDIRECT("'Monthly Resource Report'!"&amp;'HMPL Validation'!J$482021&amp;":"&amp;'HMPL Validation'!J$482022),'HMPL Validation'!J$482023,FALSE))</f>
        <v>0.4909501180015643</v>
      </c>
      <c r="L71" s="301">
        <v>43344</v>
      </c>
      <c r="M71" s="294">
        <v>152</v>
      </c>
      <c r="N71" s="297">
        <v>5.1981256905599995</v>
      </c>
      <c r="O71" s="299">
        <v>7.0000000000000007E-2</v>
      </c>
      <c r="P71" s="295">
        <v>0.49</v>
      </c>
      <c r="Q71" s="294">
        <f ca="1">+IF(ISERROR(HLOOKUP($B71,INDIRECT("'Monthly Resource Report'!"&amp;'HMPL Validation'!Q$482021&amp;":"&amp;'HMPL Validation'!Q$482022),'HMPL Validation'!Q$482023,FALSE)),0,HLOOKUP($B71,INDIRECT("'Monthly Resource Report'!"&amp;'HMPL Validation'!Q$482021&amp;":"&amp;'HMPL Validation'!Q$482022),'HMPL Validation'!Q$482023,FALSE))</f>
        <v>152</v>
      </c>
      <c r="R71" s="297">
        <f ca="1">+IF(ISERROR(HLOOKUP($B71,INDIRECT("'Monthly Resource Report'!"&amp;'HMPL Validation'!R$482021&amp;":"&amp;'HMPL Validation'!R$482022),'HMPL Validation'!R$482023,FALSE)),0,HLOOKUP($B71,INDIRECT("'Monthly Resource Report'!"&amp;'HMPL Validation'!R$482021&amp;":"&amp;'HMPL Validation'!R$482022),'HMPL Validation'!R$482023,FALSE))</f>
        <v>5.1979960862730836</v>
      </c>
      <c r="S71" s="317">
        <f ca="1">+IF(ISERROR(HLOOKUP($B71,INDIRECT("'Monthly Resource Report'!"&amp;'HMPL Validation'!S$482021&amp;":"&amp;'HMPL Validation'!S$482022),'HMPL Validation'!S$482023,FALSE)),0,HLOOKUP($B71,INDIRECT("'Monthly Resource Report'!"&amp;'HMPL Validation'!S$482021&amp;":"&amp;'HMPL Validation'!S$482022),'HMPL Validation'!S$482023,FALSE))</f>
        <v>6.9749152927494326E-2</v>
      </c>
      <c r="T71" s="318">
        <f ca="1">+IF(ISERROR(HLOOKUP($B71,INDIRECT("'Monthly Resource Report'!"&amp;'HMPL Validation'!T$482021&amp;":"&amp;'HMPL Validation'!T$482022),'HMPL Validation'!T$482023,FALSE)),0,HLOOKUP($B71,INDIRECT("'Monthly Resource Report'!"&amp;'HMPL Validation'!T$482021&amp;":"&amp;'HMPL Validation'!T$482022),'HMPL Validation'!T$482023,FALSE))</f>
        <v>0.49180408273619364</v>
      </c>
    </row>
    <row r="72" spans="1:20">
      <c r="B72" s="301">
        <v>43374</v>
      </c>
      <c r="C72" s="294">
        <v>153</v>
      </c>
      <c r="D72" s="297">
        <v>5.1981256905599995</v>
      </c>
      <c r="E72" s="299">
        <v>7.0000000000000007E-2</v>
      </c>
      <c r="F72" s="295">
        <v>0.49</v>
      </c>
      <c r="G72" s="294">
        <f ca="1">+IF(ISERROR(HLOOKUP($B72,INDIRECT("'Monthly Resource Report'!"&amp;'HMPL Validation'!G$482021&amp;":"&amp;'HMPL Validation'!G$482022),'HMPL Validation'!G$482023,FALSE)),0,HLOOKUP($B72,INDIRECT("'Monthly Resource Report'!"&amp;'HMPL Validation'!G$482021&amp;":"&amp;'HMPL Validation'!G$482022),'HMPL Validation'!G$482023,FALSE))</f>
        <v>153</v>
      </c>
      <c r="H72" s="297">
        <f ca="1">+IF(ISERROR(HLOOKUP($B72,INDIRECT("'Monthly Resource Report'!"&amp;'HMPL Validation'!H$482021&amp;":"&amp;'HMPL Validation'!H$482022),'HMPL Validation'!H$482023,FALSE)),0,HLOOKUP($B72,INDIRECT("'Monthly Resource Report'!"&amp;'HMPL Validation'!H$482021&amp;":"&amp;'HMPL Validation'!H$482022),'HMPL Validation'!H$482023,FALSE))</f>
        <v>5.1980056004978223</v>
      </c>
      <c r="I72" s="317">
        <f ca="1">+IF(ISERROR(HLOOKUP($B72,INDIRECT("'Monthly Resource Report'!"&amp;'HMPL Validation'!I$482021&amp;":"&amp;'HMPL Validation'!I$482022),'HMPL Validation'!I$482023,FALSE)),0,HLOOKUP($B72,INDIRECT("'Monthly Resource Report'!"&amp;'HMPL Validation'!I$482021&amp;":"&amp;'HMPL Validation'!I$482022),'HMPL Validation'!I$482023,FALSE))</f>
        <v>6.9798825643098833E-2</v>
      </c>
      <c r="J72" s="318">
        <f ca="1">+IF(ISERROR(HLOOKUP($B72,INDIRECT("'Monthly Resource Report'!"&amp;'HMPL Validation'!J$482021&amp;":"&amp;'HMPL Validation'!J$482022),'HMPL Validation'!J$482023,FALSE)),0,HLOOKUP($B72,INDIRECT("'Monthly Resource Report'!"&amp;'HMPL Validation'!J$482021&amp;":"&amp;'HMPL Validation'!J$482022),'HMPL Validation'!J$482023,FALSE))</f>
        <v>0.49120506532635377</v>
      </c>
      <c r="L72" s="301">
        <v>43374</v>
      </c>
      <c r="M72" s="294">
        <v>152</v>
      </c>
      <c r="N72" s="297">
        <v>5.1981256905599995</v>
      </c>
      <c r="O72" s="299">
        <v>7.0000000000000007E-2</v>
      </c>
      <c r="P72" s="295">
        <v>0.49</v>
      </c>
      <c r="Q72" s="294">
        <f ca="1">+IF(ISERROR(HLOOKUP($B72,INDIRECT("'Monthly Resource Report'!"&amp;'HMPL Validation'!Q$482021&amp;":"&amp;'HMPL Validation'!Q$482022),'HMPL Validation'!Q$482023,FALSE)),0,HLOOKUP($B72,INDIRECT("'Monthly Resource Report'!"&amp;'HMPL Validation'!Q$482021&amp;":"&amp;'HMPL Validation'!Q$482022),'HMPL Validation'!Q$482023,FALSE))</f>
        <v>152</v>
      </c>
      <c r="R72" s="297">
        <f ca="1">+IF(ISERROR(HLOOKUP($B72,INDIRECT("'Monthly Resource Report'!"&amp;'HMPL Validation'!R$482021&amp;":"&amp;'HMPL Validation'!R$482022),'HMPL Validation'!R$482023,FALSE)),0,HLOOKUP($B72,INDIRECT("'Monthly Resource Report'!"&amp;'HMPL Validation'!R$482021&amp;":"&amp;'HMPL Validation'!R$482022),'HMPL Validation'!R$482023,FALSE))</f>
        <v>5.1979971964867566</v>
      </c>
      <c r="S72" s="317">
        <f ca="1">+IF(ISERROR(HLOOKUP($B72,INDIRECT("'Monthly Resource Report'!"&amp;'HMPL Validation'!S$482021&amp;":"&amp;'HMPL Validation'!S$482022),'HMPL Validation'!S$482023,FALSE)),0,HLOOKUP($B72,INDIRECT("'Monthly Resource Report'!"&amp;'HMPL Validation'!S$482021&amp;":"&amp;'HMPL Validation'!S$482022),'HMPL Validation'!S$482023,FALSE))</f>
        <v>6.9796435602610285E-2</v>
      </c>
      <c r="T72" s="318">
        <f ca="1">+IF(ISERROR(HLOOKUP($B72,INDIRECT("'Monthly Resource Report'!"&amp;'HMPL Validation'!T$482021&amp;":"&amp;'HMPL Validation'!T$482022),'HMPL Validation'!T$482023,FALSE)),0,HLOOKUP($B72,INDIRECT("'Monthly Resource Report'!"&amp;'HMPL Validation'!T$482021&amp;":"&amp;'HMPL Validation'!T$482022),'HMPL Validation'!T$482023,FALSE))</f>
        <v>0.49215244260740737</v>
      </c>
    </row>
    <row r="73" spans="1:20">
      <c r="B73" s="301">
        <v>43405</v>
      </c>
      <c r="C73" s="294">
        <v>153</v>
      </c>
      <c r="D73" s="297">
        <v>5.1981256905599995</v>
      </c>
      <c r="E73" s="299">
        <v>7.0000000000000007E-2</v>
      </c>
      <c r="F73" s="295">
        <v>0.49</v>
      </c>
      <c r="G73" s="294">
        <f ca="1">+IF(ISERROR(HLOOKUP($B73,INDIRECT("'Monthly Resource Report'!"&amp;'HMPL Validation'!G$482021&amp;":"&amp;'HMPL Validation'!G$482022),'HMPL Validation'!G$482023,FALSE)),0,HLOOKUP($B73,INDIRECT("'Monthly Resource Report'!"&amp;'HMPL Validation'!G$482021&amp;":"&amp;'HMPL Validation'!G$482022),'HMPL Validation'!G$482023,FALSE))</f>
        <v>153</v>
      </c>
      <c r="H73" s="297">
        <f ca="1">+IF(ISERROR(HLOOKUP($B73,INDIRECT("'Monthly Resource Report'!"&amp;'HMPL Validation'!H$482021&amp;":"&amp;'HMPL Validation'!H$482022),'HMPL Validation'!H$482023,FALSE)),0,HLOOKUP($B73,INDIRECT("'Monthly Resource Report'!"&amp;'HMPL Validation'!H$482021&amp;":"&amp;'HMPL Validation'!H$482022),'HMPL Validation'!H$482023,FALSE))</f>
        <v>5.1980041489017923</v>
      </c>
      <c r="I73" s="317">
        <f ca="1">+IF(ISERROR(HLOOKUP($B73,INDIRECT("'Monthly Resource Report'!"&amp;'HMPL Validation'!I$482021&amp;":"&amp;'HMPL Validation'!I$482022),'HMPL Validation'!I$482023,FALSE)),0,HLOOKUP($B73,INDIRECT("'Monthly Resource Report'!"&amp;'HMPL Validation'!I$482021&amp;":"&amp;'HMPL Validation'!I$482022),'HMPL Validation'!I$482023,FALSE))</f>
        <v>6.9788327825184668E-2</v>
      </c>
      <c r="J73" s="318">
        <f ca="1">+IF(ISERROR(HLOOKUP($B73,INDIRECT("'Monthly Resource Report'!"&amp;'HMPL Validation'!J$482021&amp;":"&amp;'HMPL Validation'!J$482022),'HMPL Validation'!J$482023,FALSE)),0,HLOOKUP($B73,INDIRECT("'Monthly Resource Report'!"&amp;'HMPL Validation'!J$482021&amp;":"&amp;'HMPL Validation'!J$482022),'HMPL Validation'!J$482023,FALSE))</f>
        <v>0.49094337180496705</v>
      </c>
      <c r="L73" s="301">
        <v>43405</v>
      </c>
      <c r="M73" s="294">
        <v>152</v>
      </c>
      <c r="N73" s="297">
        <v>5.1981256905599995</v>
      </c>
      <c r="O73" s="299">
        <v>7.0000000000000007E-2</v>
      </c>
      <c r="P73" s="295">
        <v>0.49</v>
      </c>
      <c r="Q73" s="294">
        <f ca="1">+IF(ISERROR(HLOOKUP($B73,INDIRECT("'Monthly Resource Report'!"&amp;'HMPL Validation'!Q$482021&amp;":"&amp;'HMPL Validation'!Q$482022),'HMPL Validation'!Q$482023,FALSE)),0,HLOOKUP($B73,INDIRECT("'Monthly Resource Report'!"&amp;'HMPL Validation'!Q$482021&amp;":"&amp;'HMPL Validation'!Q$482022),'HMPL Validation'!Q$482023,FALSE))</f>
        <v>152</v>
      </c>
      <c r="R73" s="297">
        <f ca="1">+IF(ISERROR(HLOOKUP($B73,INDIRECT("'Monthly Resource Report'!"&amp;'HMPL Validation'!R$482021&amp;":"&amp;'HMPL Validation'!R$482022),'HMPL Validation'!R$482023,FALSE)),0,HLOOKUP($B73,INDIRECT("'Monthly Resource Report'!"&amp;'HMPL Validation'!R$482021&amp;":"&amp;'HMPL Validation'!R$482022),'HMPL Validation'!R$482023,FALSE))</f>
        <v>5.1979980188950545</v>
      </c>
      <c r="S73" s="317">
        <f ca="1">+IF(ISERROR(HLOOKUP($B73,INDIRECT("'Monthly Resource Report'!"&amp;'HMPL Validation'!S$482021&amp;":"&amp;'HMPL Validation'!S$482022),'HMPL Validation'!S$482023,FALSE)),0,HLOOKUP($B73,INDIRECT("'Monthly Resource Report'!"&amp;'HMPL Validation'!S$482021&amp;":"&amp;'HMPL Validation'!S$482022),'HMPL Validation'!S$482023,FALSE))</f>
        <v>6.9765313937020998E-2</v>
      </c>
      <c r="T73" s="318">
        <f ca="1">+IF(ISERROR(HLOOKUP($B73,INDIRECT("'Monthly Resource Report'!"&amp;'HMPL Validation'!T$482021&amp;":"&amp;'HMPL Validation'!T$482022),'HMPL Validation'!T$482023,FALSE)),0,HLOOKUP($B73,INDIRECT("'Monthly Resource Report'!"&amp;'HMPL Validation'!T$482021&amp;":"&amp;'HMPL Validation'!T$482022),'HMPL Validation'!T$482023,FALSE))</f>
        <v>0.49178859459722102</v>
      </c>
    </row>
    <row r="74" spans="1:20" s="29" customFormat="1">
      <c r="A74" s="41"/>
      <c r="B74" s="301">
        <v>43435</v>
      </c>
      <c r="C74" s="294">
        <v>153</v>
      </c>
      <c r="D74" s="297">
        <v>5.1981256905599995</v>
      </c>
      <c r="E74" s="299">
        <v>7.0000000000000007E-2</v>
      </c>
      <c r="F74" s="295">
        <v>0.49</v>
      </c>
      <c r="G74" s="294">
        <f ca="1">+IF(ISERROR(HLOOKUP($B74,INDIRECT("'Monthly Resource Report'!"&amp;'HMPL Validation'!G$482021&amp;":"&amp;'HMPL Validation'!G$482022),'HMPL Validation'!G$482023,FALSE)),0,HLOOKUP($B74,INDIRECT("'Monthly Resource Report'!"&amp;'HMPL Validation'!G$482021&amp;":"&amp;'HMPL Validation'!G$482022),'HMPL Validation'!G$482023,FALSE))</f>
        <v>153</v>
      </c>
      <c r="H74" s="297">
        <f ca="1">+IF(ISERROR(HLOOKUP($B74,INDIRECT("'Monthly Resource Report'!"&amp;'HMPL Validation'!H$482021&amp;":"&amp;'HMPL Validation'!H$482022),'HMPL Validation'!H$482023,FALSE)),0,HLOOKUP($B74,INDIRECT("'Monthly Resource Report'!"&amp;'HMPL Validation'!H$482021&amp;":"&amp;'HMPL Validation'!H$482022),'HMPL Validation'!H$482023,FALSE))</f>
        <v>5.1980058350100604</v>
      </c>
      <c r="I74" s="317">
        <f ca="1">+IF(ISERROR(HLOOKUP($B74,INDIRECT("'Monthly Resource Report'!"&amp;'HMPL Validation'!I$482021&amp;":"&amp;'HMPL Validation'!I$482022),'HMPL Validation'!I$482023,FALSE)),0,HLOOKUP($B74,INDIRECT("'Monthly Resource Report'!"&amp;'HMPL Validation'!I$482021&amp;":"&amp;'HMPL Validation'!I$482022),'HMPL Validation'!I$482023,FALSE))</f>
        <v>6.9793430950137514E-2</v>
      </c>
      <c r="J74" s="318">
        <f ca="1">+IF(ISERROR(HLOOKUP($B74,INDIRECT("'Monthly Resource Report'!"&amp;'HMPL Validation'!J$482021&amp;":"&amp;'HMPL Validation'!J$482022),'HMPL Validation'!J$482023,FALSE)),0,HLOOKUP($B74,INDIRECT("'Monthly Resource Report'!"&amp;'HMPL Validation'!J$482021&amp;":"&amp;'HMPL Validation'!J$482022),'HMPL Validation'!J$482023,FALSE))</f>
        <v>0.49121051402276716</v>
      </c>
      <c r="L74" s="301">
        <v>43435</v>
      </c>
      <c r="M74" s="294">
        <v>152</v>
      </c>
      <c r="N74" s="297">
        <v>5.1981256905599995</v>
      </c>
      <c r="O74" s="299">
        <v>7.0000000000000007E-2</v>
      </c>
      <c r="P74" s="295">
        <v>0.49</v>
      </c>
      <c r="Q74" s="294">
        <f ca="1">+IF(ISERROR(HLOOKUP($B74,INDIRECT("'Monthly Resource Report'!"&amp;'HMPL Validation'!Q$482021&amp;":"&amp;'HMPL Validation'!Q$482022),'HMPL Validation'!Q$482023,FALSE)),0,HLOOKUP($B74,INDIRECT("'Monthly Resource Report'!"&amp;'HMPL Validation'!Q$482021&amp;":"&amp;'HMPL Validation'!Q$482022),'HMPL Validation'!Q$482023,FALSE))</f>
        <v>152</v>
      </c>
      <c r="R74" s="297">
        <f ca="1">+IF(ISERROR(HLOOKUP($B74,INDIRECT("'Monthly Resource Report'!"&amp;'HMPL Validation'!R$482021&amp;":"&amp;'HMPL Validation'!R$482022),'HMPL Validation'!R$482023,FALSE)),0,HLOOKUP($B74,INDIRECT("'Monthly Resource Report'!"&amp;'HMPL Validation'!R$482021&amp;":"&amp;'HMPL Validation'!R$482022),'HMPL Validation'!R$482023,FALSE))</f>
        <v>5.1979964559686849</v>
      </c>
      <c r="S74" s="317">
        <f ca="1">+IF(ISERROR(HLOOKUP($B74,INDIRECT("'Monthly Resource Report'!"&amp;'HMPL Validation'!S$482021&amp;":"&amp;'HMPL Validation'!S$482022),'HMPL Validation'!S$482023,FALSE)),0,HLOOKUP($B74,INDIRECT("'Monthly Resource Report'!"&amp;'HMPL Validation'!S$482021&amp;":"&amp;'HMPL Validation'!S$482022),'HMPL Validation'!S$482023,FALSE))</f>
        <v>6.9795266662096386E-2</v>
      </c>
      <c r="T74" s="318">
        <f ca="1">+IF(ISERROR(HLOOKUP($B74,INDIRECT("'Monthly Resource Report'!"&amp;'HMPL Validation'!T$482021&amp;":"&amp;'HMPL Validation'!T$482022),'HMPL Validation'!T$482023,FALSE)),0,HLOOKUP($B74,INDIRECT("'Monthly Resource Report'!"&amp;'HMPL Validation'!T$482021&amp;":"&amp;'HMPL Validation'!T$482022),'HMPL Validation'!T$482023,FALSE))</f>
        <v>0.49214183650351356</v>
      </c>
    </row>
    <row r="75" spans="1:20" s="460" customFormat="1">
      <c r="B75" s="301">
        <v>43466</v>
      </c>
      <c r="C75" s="294">
        <v>153</v>
      </c>
      <c r="D75" s="297">
        <v>5.3337967710836152</v>
      </c>
      <c r="E75" s="299">
        <v>7.0000000000000007E-2</v>
      </c>
      <c r="F75" s="295">
        <v>0.49</v>
      </c>
      <c r="G75" s="294">
        <f ca="1">+IF(ISERROR(HLOOKUP($B75,INDIRECT("'Monthly Resource Report'!"&amp;'HMPL Validation'!G$482021&amp;":"&amp;'HMPL Validation'!G$482022),'HMPL Validation'!G$482023,FALSE)),0,HLOOKUP($B75,INDIRECT("'Monthly Resource Report'!"&amp;'HMPL Validation'!G$482021&amp;":"&amp;'HMPL Validation'!G$482022),'HMPL Validation'!G$482023,FALSE))</f>
        <v>153</v>
      </c>
      <c r="H75" s="297">
        <f ca="1">+IF(ISERROR(HLOOKUP($B75,INDIRECT("'Monthly Resource Report'!"&amp;'HMPL Validation'!H$482021&amp;":"&amp;'HMPL Validation'!H$482022),'HMPL Validation'!H$482023,FALSE)),0,HLOOKUP($B75,INDIRECT("'Monthly Resource Report'!"&amp;'HMPL Validation'!H$482021&amp;":"&amp;'HMPL Validation'!H$482022),'HMPL Validation'!H$482023,FALSE))</f>
        <v>5.3339998219883906</v>
      </c>
      <c r="I75" s="317">
        <f ca="1">+IF(ISERROR(HLOOKUP($B75,INDIRECT("'Monthly Resource Report'!"&amp;'HMPL Validation'!I$482021&amp;":"&amp;'HMPL Validation'!I$482022),'HMPL Validation'!I$482023,FALSE)),0,HLOOKUP($B75,INDIRECT("'Monthly Resource Report'!"&amp;'HMPL Validation'!I$482021&amp;":"&amp;'HMPL Validation'!I$482022),'HMPL Validation'!I$482023,FALSE))</f>
        <v>6.9852322377598197E-2</v>
      </c>
      <c r="J75" s="318">
        <f ca="1">+IF(ISERROR(HLOOKUP($B75,INDIRECT("'Monthly Resource Report'!"&amp;'HMPL Validation'!J$482021&amp;":"&amp;'HMPL Validation'!J$482022),'HMPL Validation'!J$482023,FALSE)),0,HLOOKUP($B75,INDIRECT("'Monthly Resource Report'!"&amp;'HMPL Validation'!J$482021&amp;":"&amp;'HMPL Validation'!J$482022),'HMPL Validation'!J$482023,FALSE))</f>
        <v>0.49060788766816921</v>
      </c>
      <c r="L75" s="301">
        <v>43466</v>
      </c>
      <c r="M75" s="294">
        <v>152</v>
      </c>
      <c r="N75" s="297">
        <v>5.3337967710836152</v>
      </c>
      <c r="O75" s="299">
        <v>7.0000000000000007E-2</v>
      </c>
      <c r="P75" s="295">
        <v>0.49</v>
      </c>
      <c r="Q75" s="294">
        <f ca="1">+IF(ISERROR(HLOOKUP($B75,INDIRECT("'Monthly Resource Report'!"&amp;'HMPL Validation'!Q$482021&amp;":"&amp;'HMPL Validation'!Q$482022),'HMPL Validation'!Q$482023,FALSE)),0,HLOOKUP($B75,INDIRECT("'Monthly Resource Report'!"&amp;'HMPL Validation'!Q$482021&amp;":"&amp;'HMPL Validation'!Q$482022),'HMPL Validation'!Q$482023,FALSE))</f>
        <v>152</v>
      </c>
      <c r="R75" s="297">
        <f ca="1">+IF(ISERROR(HLOOKUP($B75,INDIRECT("'Monthly Resource Report'!"&amp;'HMPL Validation'!R$482021&amp;":"&amp;'HMPL Validation'!R$482022),'HMPL Validation'!R$482023,FALSE)),0,HLOOKUP($B75,INDIRECT("'Monthly Resource Report'!"&amp;'HMPL Validation'!R$482021&amp;":"&amp;'HMPL Validation'!R$482022),'HMPL Validation'!R$482023,FALSE))</f>
        <v>5.3339979488173395</v>
      </c>
      <c r="S75" s="317">
        <f ca="1">+IF(ISERROR(HLOOKUP($B75,INDIRECT("'Monthly Resource Report'!"&amp;'HMPL Validation'!S$482021&amp;":"&amp;'HMPL Validation'!S$482022),'HMPL Validation'!S$482023,FALSE)),0,HLOOKUP($B75,INDIRECT("'Monthly Resource Report'!"&amp;'HMPL Validation'!S$482021&amp;":"&amp;'HMPL Validation'!S$482022),'HMPL Validation'!S$482023,FALSE))</f>
        <v>6.9846473555524313E-2</v>
      </c>
      <c r="T75" s="318">
        <f ca="1">+IF(ISERROR(HLOOKUP($B75,INDIRECT("'Monthly Resource Report'!"&amp;'HMPL Validation'!T$482021&amp;":"&amp;'HMPL Validation'!T$482022),'HMPL Validation'!T$482023,FALSE)),0,HLOOKUP($B75,INDIRECT("'Monthly Resource Report'!"&amp;'HMPL Validation'!T$482021&amp;":"&amp;'HMPL Validation'!T$482022),'HMPL Validation'!T$482023,FALSE))</f>
        <v>0.49170527403515873</v>
      </c>
    </row>
    <row r="76" spans="1:20" s="460" customFormat="1">
      <c r="B76" s="301">
        <v>43497</v>
      </c>
      <c r="C76" s="294">
        <v>153</v>
      </c>
      <c r="D76" s="297">
        <v>5.3337967710836152</v>
      </c>
      <c r="E76" s="299">
        <v>7.0000000000000007E-2</v>
      </c>
      <c r="F76" s="295">
        <v>0.49</v>
      </c>
      <c r="G76" s="294">
        <f ca="1">+IF(ISERROR(HLOOKUP($B76,INDIRECT("'Monthly Resource Report'!"&amp;'HMPL Validation'!G$482021&amp;":"&amp;'HMPL Validation'!G$482022),'HMPL Validation'!G$482023,FALSE)),0,HLOOKUP($B76,INDIRECT("'Monthly Resource Report'!"&amp;'HMPL Validation'!G$482021&amp;":"&amp;'HMPL Validation'!G$482022),'HMPL Validation'!G$482023,FALSE))</f>
        <v>153</v>
      </c>
      <c r="H76" s="297">
        <f ca="1">+IF(ISERROR(HLOOKUP($B76,INDIRECT("'Monthly Resource Report'!"&amp;'HMPL Validation'!H$482021&amp;":"&amp;'HMPL Validation'!H$482022),'HMPL Validation'!H$482023,FALSE)),0,HLOOKUP($B76,INDIRECT("'Monthly Resource Report'!"&amp;'HMPL Validation'!H$482021&amp;":"&amp;'HMPL Validation'!H$482022),'HMPL Validation'!H$482023,FALSE))</f>
        <v>5.3339998485520494</v>
      </c>
      <c r="I76" s="317">
        <f ca="1">+IF(ISERROR(HLOOKUP($B76,INDIRECT("'Monthly Resource Report'!"&amp;'HMPL Validation'!I$482021&amp;":"&amp;'HMPL Validation'!I$482022),'HMPL Validation'!I$482023,FALSE)),0,HLOOKUP($B76,INDIRECT("'Monthly Resource Report'!"&amp;'HMPL Validation'!I$482021&amp;":"&amp;'HMPL Validation'!I$482022),'HMPL Validation'!I$482023,FALSE))</f>
        <v>6.9878127056277925E-2</v>
      </c>
      <c r="J76" s="318">
        <f ca="1">+IF(ISERROR(HLOOKUP($B76,INDIRECT("'Monthly Resource Report'!"&amp;'HMPL Validation'!J$482021&amp;":"&amp;'HMPL Validation'!J$482022),'HMPL Validation'!J$482023,FALSE)),0,HLOOKUP($B76,INDIRECT("'Monthly Resource Report'!"&amp;'HMPL Validation'!J$482021&amp;":"&amp;'HMPL Validation'!J$482022),'HMPL Validation'!J$482023,FALSE))</f>
        <v>0.49132679630384674</v>
      </c>
      <c r="L76" s="301">
        <v>43497</v>
      </c>
      <c r="M76" s="294">
        <v>152</v>
      </c>
      <c r="N76" s="297">
        <v>5.3337967710836152</v>
      </c>
      <c r="O76" s="299">
        <v>7.0000000000000007E-2</v>
      </c>
      <c r="P76" s="295">
        <v>0.49</v>
      </c>
      <c r="Q76" s="294">
        <f ca="1">+IF(ISERROR(HLOOKUP($B76,INDIRECT("'Monthly Resource Report'!"&amp;'HMPL Validation'!Q$482021&amp;":"&amp;'HMPL Validation'!Q$482022),'HMPL Validation'!Q$482023,FALSE)),0,HLOOKUP($B76,INDIRECT("'Monthly Resource Report'!"&amp;'HMPL Validation'!Q$482021&amp;":"&amp;'HMPL Validation'!Q$482022),'HMPL Validation'!Q$482023,FALSE))</f>
        <v>152</v>
      </c>
      <c r="R76" s="297">
        <f ca="1">+IF(ISERROR(HLOOKUP($B76,INDIRECT("'Monthly Resource Report'!"&amp;'HMPL Validation'!R$482021&amp;":"&amp;'HMPL Validation'!R$482022),'HMPL Validation'!R$482023,FALSE)),0,HLOOKUP($B76,INDIRECT("'Monthly Resource Report'!"&amp;'HMPL Validation'!R$482021&amp;":"&amp;'HMPL Validation'!R$482022),'HMPL Validation'!R$482023,FALSE))</f>
        <v>5.3339991944284577</v>
      </c>
      <c r="S76" s="317">
        <f ca="1">+IF(ISERROR(HLOOKUP($B76,INDIRECT("'Monthly Resource Report'!"&amp;'HMPL Validation'!S$482021&amp;":"&amp;'HMPL Validation'!S$482022),'HMPL Validation'!S$482023,FALSE)),0,HLOOKUP($B76,INDIRECT("'Monthly Resource Report'!"&amp;'HMPL Validation'!S$482021&amp;":"&amp;'HMPL Validation'!S$482022),'HMPL Validation'!S$482023,FALSE))</f>
        <v>6.9883130176332561E-2</v>
      </c>
      <c r="T76" s="318">
        <f ca="1">+IF(ISERROR(HLOOKUP($B76,INDIRECT("'Monthly Resource Report'!"&amp;'HMPL Validation'!T$482021&amp;":"&amp;'HMPL Validation'!T$482022),'HMPL Validation'!T$482023,FALSE)),0,HLOOKUP($B76,INDIRECT("'Monthly Resource Report'!"&amp;'HMPL Validation'!T$482021&amp;":"&amp;'HMPL Validation'!T$482022),'HMPL Validation'!T$482023,FALSE))</f>
        <v>0.49138453138315219</v>
      </c>
    </row>
    <row r="77" spans="1:20" s="460" customFormat="1">
      <c r="B77" s="301">
        <v>43525</v>
      </c>
      <c r="C77" s="294">
        <v>153</v>
      </c>
      <c r="D77" s="297">
        <v>5.3337967710836152</v>
      </c>
      <c r="E77" s="299">
        <v>7.0000000000000007E-2</v>
      </c>
      <c r="F77" s="295">
        <v>0.49</v>
      </c>
      <c r="G77" s="294">
        <f ca="1">+IF(ISERROR(HLOOKUP($B77,INDIRECT("'Monthly Resource Report'!"&amp;'HMPL Validation'!G$482021&amp;":"&amp;'HMPL Validation'!G$482022),'HMPL Validation'!G$482023,FALSE)),0,HLOOKUP($B77,INDIRECT("'Monthly Resource Report'!"&amp;'HMPL Validation'!G$482021&amp;":"&amp;'HMPL Validation'!G$482022),'HMPL Validation'!G$482023,FALSE))</f>
        <v>153</v>
      </c>
      <c r="H77" s="297">
        <f ca="1">+IF(ISERROR(HLOOKUP($B77,INDIRECT("'Monthly Resource Report'!"&amp;'HMPL Validation'!H$482021&amp;":"&amp;'HMPL Validation'!H$482022),'HMPL Validation'!H$482023,FALSE)),0,HLOOKUP($B77,INDIRECT("'Monthly Resource Report'!"&amp;'HMPL Validation'!H$482021&amp;":"&amp;'HMPL Validation'!H$482022),'HMPL Validation'!H$482023,FALSE))</f>
        <v>5.3340008386665199</v>
      </c>
      <c r="I77" s="317">
        <f ca="1">+IF(ISERROR(HLOOKUP($B77,INDIRECT("'Monthly Resource Report'!"&amp;'HMPL Validation'!I$482021&amp;":"&amp;'HMPL Validation'!I$482022),'HMPL Validation'!I$482023,FALSE)),0,HLOOKUP($B77,INDIRECT("'Monthly Resource Report'!"&amp;'HMPL Validation'!I$482021&amp;":"&amp;'HMPL Validation'!I$482022),'HMPL Validation'!I$482023,FALSE))</f>
        <v>6.9822451613143405E-2</v>
      </c>
      <c r="J77" s="318">
        <f ca="1">+IF(ISERROR(HLOOKUP($B77,INDIRECT("'Monthly Resource Report'!"&amp;'HMPL Validation'!J$482021&amp;":"&amp;'HMPL Validation'!J$482022),'HMPL Validation'!J$482023,FALSE)),0,HLOOKUP($B77,INDIRECT("'Monthly Resource Report'!"&amp;'HMPL Validation'!J$482021&amp;":"&amp;'HMPL Validation'!J$482022),'HMPL Validation'!J$482023,FALSE))</f>
        <v>0.49121425636343413</v>
      </c>
      <c r="L77" s="301">
        <v>43525</v>
      </c>
      <c r="M77" s="294">
        <v>152</v>
      </c>
      <c r="N77" s="297">
        <v>5.3337967710836152</v>
      </c>
      <c r="O77" s="299">
        <v>7.0000000000000007E-2</v>
      </c>
      <c r="P77" s="295">
        <v>0.49</v>
      </c>
      <c r="Q77" s="294">
        <f ca="1">+IF(ISERROR(HLOOKUP($B77,INDIRECT("'Monthly Resource Report'!"&amp;'HMPL Validation'!Q$482021&amp;":"&amp;'HMPL Validation'!Q$482022),'HMPL Validation'!Q$482023,FALSE)),0,HLOOKUP($B77,INDIRECT("'Monthly Resource Report'!"&amp;'HMPL Validation'!Q$482021&amp;":"&amp;'HMPL Validation'!Q$482022),'HMPL Validation'!Q$482023,FALSE))</f>
        <v>152</v>
      </c>
      <c r="R77" s="297">
        <f ca="1">+IF(ISERROR(HLOOKUP($B77,INDIRECT("'Monthly Resource Report'!"&amp;'HMPL Validation'!R$482021&amp;":"&amp;'HMPL Validation'!R$482022),'HMPL Validation'!R$482023,FALSE)),0,HLOOKUP($B77,INDIRECT("'Monthly Resource Report'!"&amp;'HMPL Validation'!R$482021&amp;":"&amp;'HMPL Validation'!R$482022),'HMPL Validation'!R$482023,FALSE))</f>
        <v>5.3339992527547011</v>
      </c>
      <c r="S77" s="317">
        <f ca="1">+IF(ISERROR(HLOOKUP($B77,INDIRECT("'Monthly Resource Report'!"&amp;'HMPL Validation'!S$482021&amp;":"&amp;'HMPL Validation'!S$482022),'HMPL Validation'!S$482023,FALSE)),0,HLOOKUP($B77,INDIRECT("'Monthly Resource Report'!"&amp;'HMPL Validation'!S$482021&amp;":"&amp;'HMPL Validation'!S$482022),'HMPL Validation'!S$482023,FALSE))</f>
        <v>6.9802518950339454E-2</v>
      </c>
      <c r="T77" s="318">
        <f ca="1">+IF(ISERROR(HLOOKUP($B77,INDIRECT("'Monthly Resource Report'!"&amp;'HMPL Validation'!T$482021&amp;":"&amp;'HMPL Validation'!T$482022),'HMPL Validation'!T$482023,FALSE)),0,HLOOKUP($B77,INDIRECT("'Monthly Resource Report'!"&amp;'HMPL Validation'!T$482021&amp;":"&amp;'HMPL Validation'!T$482022),'HMPL Validation'!T$482023,FALSE))</f>
        <v>0.49172325319889548</v>
      </c>
    </row>
    <row r="78" spans="1:20" s="460" customFormat="1">
      <c r="B78" s="301">
        <v>43556</v>
      </c>
      <c r="C78" s="294">
        <v>153</v>
      </c>
      <c r="D78" s="297">
        <v>5.3337967710836152</v>
      </c>
      <c r="E78" s="299">
        <v>7.0000000000000007E-2</v>
      </c>
      <c r="F78" s="295">
        <v>0.49</v>
      </c>
      <c r="G78" s="294">
        <f ca="1">+IF(ISERROR(HLOOKUP($B78,INDIRECT("'Monthly Resource Report'!"&amp;'HMPL Validation'!G$482021&amp;":"&amp;'HMPL Validation'!G$482022),'HMPL Validation'!G$482023,FALSE)),0,HLOOKUP($B78,INDIRECT("'Monthly Resource Report'!"&amp;'HMPL Validation'!G$482021&amp;":"&amp;'HMPL Validation'!G$482022),'HMPL Validation'!G$482023,FALSE))</f>
        <v>153</v>
      </c>
      <c r="H78" s="297">
        <f ca="1">+IF(ISERROR(HLOOKUP($B78,INDIRECT("'Monthly Resource Report'!"&amp;'HMPL Validation'!H$482021&amp;":"&amp;'HMPL Validation'!H$482022),'HMPL Validation'!H$482023,FALSE)),0,HLOOKUP($B78,INDIRECT("'Monthly Resource Report'!"&amp;'HMPL Validation'!H$482021&amp;":"&amp;'HMPL Validation'!H$482022),'HMPL Validation'!H$482023,FALSE))</f>
        <v>5.3340013912901147</v>
      </c>
      <c r="I78" s="317">
        <f ca="1">+IF(ISERROR(HLOOKUP($B78,INDIRECT("'Monthly Resource Report'!"&amp;'HMPL Validation'!I$482021&amp;":"&amp;'HMPL Validation'!I$482022),'HMPL Validation'!I$482023,FALSE)),0,HLOOKUP($B78,INDIRECT("'Monthly Resource Report'!"&amp;'HMPL Validation'!I$482021&amp;":"&amp;'HMPL Validation'!I$482022),'HMPL Validation'!I$482023,FALSE))</f>
        <v>6.9840118208930796E-2</v>
      </c>
      <c r="J78" s="318">
        <f ca="1">+IF(ISERROR(HLOOKUP($B78,INDIRECT("'Monthly Resource Report'!"&amp;'HMPL Validation'!J$482021&amp;":"&amp;'HMPL Validation'!J$482022),'HMPL Validation'!J$482023,FALSE)),0,HLOOKUP($B78,INDIRECT("'Monthly Resource Report'!"&amp;'HMPL Validation'!J$482021&amp;":"&amp;'HMPL Validation'!J$482022),'HMPL Validation'!J$482023,FALSE))</f>
        <v>0.49124634908445153</v>
      </c>
      <c r="L78" s="301">
        <v>43556</v>
      </c>
      <c r="M78" s="294">
        <v>152</v>
      </c>
      <c r="N78" s="297">
        <v>5.3337967710836152</v>
      </c>
      <c r="O78" s="299">
        <v>7.0000000000000007E-2</v>
      </c>
      <c r="P78" s="295">
        <v>0.49</v>
      </c>
      <c r="Q78" s="294">
        <f ca="1">+IF(ISERROR(HLOOKUP($B78,INDIRECT("'Monthly Resource Report'!"&amp;'HMPL Validation'!Q$482021&amp;":"&amp;'HMPL Validation'!Q$482022),'HMPL Validation'!Q$482023,FALSE)),0,HLOOKUP($B78,INDIRECT("'Monthly Resource Report'!"&amp;'HMPL Validation'!Q$482021&amp;":"&amp;'HMPL Validation'!Q$482022),'HMPL Validation'!Q$482023,FALSE))</f>
        <v>152</v>
      </c>
      <c r="R78" s="297">
        <f ca="1">+IF(ISERROR(HLOOKUP($B78,INDIRECT("'Monthly Resource Report'!"&amp;'HMPL Validation'!R$482021&amp;":"&amp;'HMPL Validation'!R$482022),'HMPL Validation'!R$482023,FALSE)),0,HLOOKUP($B78,INDIRECT("'Monthly Resource Report'!"&amp;'HMPL Validation'!R$482021&amp;":"&amp;'HMPL Validation'!R$482022),'HMPL Validation'!R$482023,FALSE))</f>
        <v>5.333998898783717</v>
      </c>
      <c r="S78" s="317">
        <f ca="1">+IF(ISERROR(HLOOKUP($B78,INDIRECT("'Monthly Resource Report'!"&amp;'HMPL Validation'!S$482021&amp;":"&amp;'HMPL Validation'!S$482022),'HMPL Validation'!S$482023,FALSE)),0,HLOOKUP($B78,INDIRECT("'Monthly Resource Report'!"&amp;'HMPL Validation'!S$482021&amp;":"&amp;'HMPL Validation'!S$482022),'HMPL Validation'!S$482023,FALSE))</f>
        <v>6.9829073481092213E-2</v>
      </c>
      <c r="T78" s="318">
        <f ca="1">+IF(ISERROR(HLOOKUP($B78,INDIRECT("'Monthly Resource Report'!"&amp;'HMPL Validation'!T$482021&amp;":"&amp;'HMPL Validation'!T$482022),'HMPL Validation'!T$482023,FALSE)),0,HLOOKUP($B78,INDIRECT("'Monthly Resource Report'!"&amp;'HMPL Validation'!T$482021&amp;":"&amp;'HMPL Validation'!T$482022),'HMPL Validation'!T$482023,FALSE))</f>
        <v>0.49277582693094113</v>
      </c>
    </row>
    <row r="79" spans="1:20" s="460" customFormat="1">
      <c r="B79" s="301">
        <v>43586</v>
      </c>
      <c r="C79" s="294">
        <v>153</v>
      </c>
      <c r="D79" s="297">
        <v>5.3337967710836152</v>
      </c>
      <c r="E79" s="299">
        <v>7.0000000000000007E-2</v>
      </c>
      <c r="F79" s="295">
        <v>0.49</v>
      </c>
      <c r="G79" s="294">
        <f ca="1">+IF(ISERROR(HLOOKUP($B79,INDIRECT("'Monthly Resource Report'!"&amp;'HMPL Validation'!G$482021&amp;":"&amp;'HMPL Validation'!G$482022),'HMPL Validation'!G$482023,FALSE)),0,HLOOKUP($B79,INDIRECT("'Monthly Resource Report'!"&amp;'HMPL Validation'!G$482021&amp;":"&amp;'HMPL Validation'!G$482022),'HMPL Validation'!G$482023,FALSE))</f>
        <v>153</v>
      </c>
      <c r="H79" s="297">
        <f ca="1">+IF(ISERROR(HLOOKUP($B79,INDIRECT("'Monthly Resource Report'!"&amp;'HMPL Validation'!H$482021&amp;":"&amp;'HMPL Validation'!H$482022),'HMPL Validation'!H$482023,FALSE)),0,HLOOKUP($B79,INDIRECT("'Monthly Resource Report'!"&amp;'HMPL Validation'!H$482021&amp;":"&amp;'HMPL Validation'!H$482022),'HMPL Validation'!H$482023,FALSE))</f>
        <v>5.3340002376261149</v>
      </c>
      <c r="I79" s="317">
        <f ca="1">+IF(ISERROR(HLOOKUP($B79,INDIRECT("'Monthly Resource Report'!"&amp;'HMPL Validation'!I$482021&amp;":"&amp;'HMPL Validation'!I$482022),'HMPL Validation'!I$482023,FALSE)),0,HLOOKUP($B79,INDIRECT("'Monthly Resource Report'!"&amp;'HMPL Validation'!I$482021&amp;":"&amp;'HMPL Validation'!I$482022),'HMPL Validation'!I$482023,FALSE))</f>
        <v>6.9831285619818009E-2</v>
      </c>
      <c r="J79" s="318">
        <f ca="1">+IF(ISERROR(HLOOKUP($B79,INDIRECT("'Monthly Resource Report'!"&amp;'HMPL Validation'!J$482021&amp;":"&amp;'HMPL Validation'!J$482022),'HMPL Validation'!J$482023,FALSE)),0,HLOOKUP($B79,INDIRECT("'Monthly Resource Report'!"&amp;'HMPL Validation'!J$482021&amp;":"&amp;'HMPL Validation'!J$482022),'HMPL Validation'!J$482023,FALSE))</f>
        <v>0.49090544441409351</v>
      </c>
      <c r="L79" s="301">
        <v>43586</v>
      </c>
      <c r="M79" s="294">
        <v>152</v>
      </c>
      <c r="N79" s="297">
        <v>5.3337967710836152</v>
      </c>
      <c r="O79" s="299">
        <v>7.0000000000000007E-2</v>
      </c>
      <c r="P79" s="295">
        <v>0.49</v>
      </c>
      <c r="Q79" s="294">
        <f ca="1">+IF(ISERROR(HLOOKUP($B79,INDIRECT("'Monthly Resource Report'!"&amp;'HMPL Validation'!Q$482021&amp;":"&amp;'HMPL Validation'!Q$482022),'HMPL Validation'!Q$482023,FALSE)),0,HLOOKUP($B79,INDIRECT("'Monthly Resource Report'!"&amp;'HMPL Validation'!Q$482021&amp;":"&amp;'HMPL Validation'!Q$482022),'HMPL Validation'!Q$482023,FALSE))</f>
        <v>152</v>
      </c>
      <c r="R79" s="297">
        <f ca="1">+IF(ISERROR(HLOOKUP($B79,INDIRECT("'Monthly Resource Report'!"&amp;'HMPL Validation'!R$482021&amp;":"&amp;'HMPL Validation'!R$482022),'HMPL Validation'!R$482023,FALSE)),0,HLOOKUP($B79,INDIRECT("'Monthly Resource Report'!"&amp;'HMPL Validation'!R$482021&amp;":"&amp;'HMPL Validation'!R$482022),'HMPL Validation'!R$482023,FALSE))</f>
        <v>5.3339989534930528</v>
      </c>
      <c r="S79" s="317">
        <f ca="1">+IF(ISERROR(HLOOKUP($B79,INDIRECT("'Monthly Resource Report'!"&amp;'HMPL Validation'!S$482021&amp;":"&amp;'HMPL Validation'!S$482022),'HMPL Validation'!S$482023,FALSE)),0,HLOOKUP($B79,INDIRECT("'Monthly Resource Report'!"&amp;'HMPL Validation'!S$482021&amp;":"&amp;'HMPL Validation'!S$482022),'HMPL Validation'!S$482023,FALSE))</f>
        <v>6.983404288069478E-2</v>
      </c>
      <c r="T79" s="318">
        <f ca="1">+IF(ISERROR(HLOOKUP($B79,INDIRECT("'Monthly Resource Report'!"&amp;'HMPL Validation'!T$482021&amp;":"&amp;'HMPL Validation'!T$482022),'HMPL Validation'!T$482023,FALSE)),0,HLOOKUP($B79,INDIRECT("'Monthly Resource Report'!"&amp;'HMPL Validation'!T$482021&amp;":"&amp;'HMPL Validation'!T$482022),'HMPL Validation'!T$482023,FALSE))</f>
        <v>0.49292950569325678</v>
      </c>
    </row>
    <row r="80" spans="1:20" s="460" customFormat="1">
      <c r="B80" s="301">
        <v>43617</v>
      </c>
      <c r="C80" s="294">
        <v>153</v>
      </c>
      <c r="D80" s="297">
        <v>5.3337967710836152</v>
      </c>
      <c r="E80" s="299">
        <v>7.0000000000000007E-2</v>
      </c>
      <c r="F80" s="295">
        <v>0.49</v>
      </c>
      <c r="G80" s="294">
        <f ca="1">+IF(ISERROR(HLOOKUP($B80,INDIRECT("'Monthly Resource Report'!"&amp;'HMPL Validation'!G$482021&amp;":"&amp;'HMPL Validation'!G$482022),'HMPL Validation'!G$482023,FALSE)),0,HLOOKUP($B80,INDIRECT("'Monthly Resource Report'!"&amp;'HMPL Validation'!G$482021&amp;":"&amp;'HMPL Validation'!G$482022),'HMPL Validation'!G$482023,FALSE))</f>
        <v>153</v>
      </c>
      <c r="H80" s="297">
        <f ca="1">+IF(ISERROR(HLOOKUP($B80,INDIRECT("'Monthly Resource Report'!"&amp;'HMPL Validation'!H$482021&amp;":"&amp;'HMPL Validation'!H$482022),'HMPL Validation'!H$482023,FALSE)),0,HLOOKUP($B80,INDIRECT("'Monthly Resource Report'!"&amp;'HMPL Validation'!H$482021&amp;":"&amp;'HMPL Validation'!H$482022),'HMPL Validation'!H$482023,FALSE))</f>
        <v>5.3340003873479915</v>
      </c>
      <c r="I80" s="317">
        <f ca="1">+IF(ISERROR(HLOOKUP($B80,INDIRECT("'Monthly Resource Report'!"&amp;'HMPL Validation'!I$482021&amp;":"&amp;'HMPL Validation'!I$482022),'HMPL Validation'!I$482023,FALSE)),0,HLOOKUP($B80,INDIRECT("'Monthly Resource Report'!"&amp;'HMPL Validation'!I$482021&amp;":"&amp;'HMPL Validation'!I$482022),'HMPL Validation'!I$482023,FALSE))</f>
        <v>6.9836432203042531E-2</v>
      </c>
      <c r="J80" s="318">
        <f ca="1">+IF(ISERROR(HLOOKUP($B80,INDIRECT("'Monthly Resource Report'!"&amp;'HMPL Validation'!J$482021&amp;":"&amp;'HMPL Validation'!J$482022),'HMPL Validation'!J$482023,FALSE)),0,HLOOKUP($B80,INDIRECT("'Monthly Resource Report'!"&amp;'HMPL Validation'!J$482021&amp;":"&amp;'HMPL Validation'!J$482022),'HMPL Validation'!J$482023,FALSE))</f>
        <v>0.49092692828197587</v>
      </c>
      <c r="L80" s="301">
        <v>43617</v>
      </c>
      <c r="M80" s="294">
        <v>152</v>
      </c>
      <c r="N80" s="297">
        <v>5.3337967710836152</v>
      </c>
      <c r="O80" s="299">
        <v>7.0000000000000007E-2</v>
      </c>
      <c r="P80" s="295">
        <v>0.49</v>
      </c>
      <c r="Q80" s="294">
        <f ca="1">+IF(ISERROR(HLOOKUP($B80,INDIRECT("'Monthly Resource Report'!"&amp;'HMPL Validation'!Q$482021&amp;":"&amp;'HMPL Validation'!Q$482022),'HMPL Validation'!Q$482023,FALSE)),0,HLOOKUP($B80,INDIRECT("'Monthly Resource Report'!"&amp;'HMPL Validation'!Q$482021&amp;":"&amp;'HMPL Validation'!Q$482022),'HMPL Validation'!Q$482023,FALSE))</f>
        <v>152</v>
      </c>
      <c r="R80" s="297">
        <f ca="1">+IF(ISERROR(HLOOKUP($B80,INDIRECT("'Monthly Resource Report'!"&amp;'HMPL Validation'!R$482021&amp;":"&amp;'HMPL Validation'!R$482022),'HMPL Validation'!R$482023,FALSE)),0,HLOOKUP($B80,INDIRECT("'Monthly Resource Report'!"&amp;'HMPL Validation'!R$482021&amp;":"&amp;'HMPL Validation'!R$482022),'HMPL Validation'!R$482023,FALSE))</f>
        <v>5.3339972104255144</v>
      </c>
      <c r="S80" s="317">
        <f ca="1">+IF(ISERROR(HLOOKUP($B80,INDIRECT("'Monthly Resource Report'!"&amp;'HMPL Validation'!S$482021&amp;":"&amp;'HMPL Validation'!S$482022),'HMPL Validation'!S$482023,FALSE)),0,HLOOKUP($B80,INDIRECT("'Monthly Resource Report'!"&amp;'HMPL Validation'!S$482021&amp;":"&amp;'HMPL Validation'!S$482022),'HMPL Validation'!S$482023,FALSE))</f>
        <v>6.9850845626142397E-2</v>
      </c>
      <c r="T80" s="318">
        <f ca="1">+IF(ISERROR(HLOOKUP($B80,INDIRECT("'Monthly Resource Report'!"&amp;'HMPL Validation'!T$482021&amp;":"&amp;'HMPL Validation'!T$482022),'HMPL Validation'!T$482023,FALSE)),0,HLOOKUP($B80,INDIRECT("'Monthly Resource Report'!"&amp;'HMPL Validation'!T$482021&amp;":"&amp;'HMPL Validation'!T$482022),'HMPL Validation'!T$482023,FALSE))</f>
        <v>0.49174693589289664</v>
      </c>
    </row>
    <row r="81" spans="2:20" s="460" customFormat="1">
      <c r="B81" s="301">
        <v>43647</v>
      </c>
      <c r="C81" s="294">
        <v>153</v>
      </c>
      <c r="D81" s="297">
        <v>5.3337967710836152</v>
      </c>
      <c r="E81" s="299">
        <v>7.0000000000000007E-2</v>
      </c>
      <c r="F81" s="295">
        <v>0.49</v>
      </c>
      <c r="G81" s="294">
        <f ca="1">+IF(ISERROR(HLOOKUP($B81,INDIRECT("'Monthly Resource Report'!"&amp;'HMPL Validation'!G$482021&amp;":"&amp;'HMPL Validation'!G$482022),'HMPL Validation'!G$482023,FALSE)),0,HLOOKUP($B81,INDIRECT("'Monthly Resource Report'!"&amp;'HMPL Validation'!G$482021&amp;":"&amp;'HMPL Validation'!G$482022),'HMPL Validation'!G$482023,FALSE))</f>
        <v>153</v>
      </c>
      <c r="H81" s="297">
        <f ca="1">+IF(ISERROR(HLOOKUP($B81,INDIRECT("'Monthly Resource Report'!"&amp;'HMPL Validation'!H$482021&amp;":"&amp;'HMPL Validation'!H$482022),'HMPL Validation'!H$482023,FALSE)),0,HLOOKUP($B81,INDIRECT("'Monthly Resource Report'!"&amp;'HMPL Validation'!H$482021&amp;":"&amp;'HMPL Validation'!H$482022),'HMPL Validation'!H$482023,FALSE))</f>
        <v>5.3340001357391476</v>
      </c>
      <c r="I81" s="317">
        <f ca="1">+IF(ISERROR(HLOOKUP($B81,INDIRECT("'Monthly Resource Report'!"&amp;'HMPL Validation'!I$482021&amp;":"&amp;'HMPL Validation'!I$482022),'HMPL Validation'!I$482023,FALSE)),0,HLOOKUP($B81,INDIRECT("'Monthly Resource Report'!"&amp;'HMPL Validation'!I$482021&amp;":"&amp;'HMPL Validation'!I$482022),'HMPL Validation'!I$482023,FALSE))</f>
        <v>6.9894017654689694E-2</v>
      </c>
      <c r="J81" s="318">
        <f ca="1">+IF(ISERROR(HLOOKUP($B81,INDIRECT("'Monthly Resource Report'!"&amp;'HMPL Validation'!J$482021&amp;":"&amp;'HMPL Validation'!J$482022),'HMPL Validation'!J$482023,FALSE)),0,HLOOKUP($B81,INDIRECT("'Monthly Resource Report'!"&amp;'HMPL Validation'!J$482021&amp;":"&amp;'HMPL Validation'!J$482022),'HMPL Validation'!J$482023,FALSE))</f>
        <v>0.49059702011569012</v>
      </c>
      <c r="L81" s="301">
        <v>43647</v>
      </c>
      <c r="M81" s="294">
        <v>152</v>
      </c>
      <c r="N81" s="297">
        <v>5.3337967710836152</v>
      </c>
      <c r="O81" s="299">
        <v>7.0000000000000007E-2</v>
      </c>
      <c r="P81" s="295">
        <v>0.49</v>
      </c>
      <c r="Q81" s="294">
        <f ca="1">+IF(ISERROR(HLOOKUP($B81,INDIRECT("'Monthly Resource Report'!"&amp;'HMPL Validation'!Q$482021&amp;":"&amp;'HMPL Validation'!Q$482022),'HMPL Validation'!Q$482023,FALSE)),0,HLOOKUP($B81,INDIRECT("'Monthly Resource Report'!"&amp;'HMPL Validation'!Q$482021&amp;":"&amp;'HMPL Validation'!Q$482022),'HMPL Validation'!Q$482023,FALSE))</f>
        <v>152</v>
      </c>
      <c r="R81" s="297">
        <f ca="1">+IF(ISERROR(HLOOKUP($B81,INDIRECT("'Monthly Resource Report'!"&amp;'HMPL Validation'!R$482021&amp;":"&amp;'HMPL Validation'!R$482022),'HMPL Validation'!R$482023,FALSE)),0,HLOOKUP($B81,INDIRECT("'Monthly Resource Report'!"&amp;'HMPL Validation'!R$482021&amp;":"&amp;'HMPL Validation'!R$482022),'HMPL Validation'!R$482023,FALSE))</f>
        <v>5.3339964691076744</v>
      </c>
      <c r="S81" s="317">
        <f ca="1">+IF(ISERROR(HLOOKUP($B81,INDIRECT("'Monthly Resource Report'!"&amp;'HMPL Validation'!S$482021&amp;":"&amp;'HMPL Validation'!S$482022),'HMPL Validation'!S$482023,FALSE)),0,HLOOKUP($B81,INDIRECT("'Monthly Resource Report'!"&amp;'HMPL Validation'!S$482021&amp;":"&amp;'HMPL Validation'!S$482022),'HMPL Validation'!S$482023,FALSE))</f>
        <v>6.9892550926536789E-2</v>
      </c>
      <c r="T81" s="318">
        <f ca="1">+IF(ISERROR(HLOOKUP($B81,INDIRECT("'Monthly Resource Report'!"&amp;'HMPL Validation'!T$482021&amp;":"&amp;'HMPL Validation'!T$482022),'HMPL Validation'!T$482023,FALSE)),0,HLOOKUP($B81,INDIRECT("'Monthly Resource Report'!"&amp;'HMPL Validation'!T$482021&amp;":"&amp;'HMPL Validation'!T$482022),'HMPL Validation'!T$482023,FALSE))</f>
        <v>0.49168093909923932</v>
      </c>
    </row>
    <row r="82" spans="2:20" s="460" customFormat="1">
      <c r="B82" s="301">
        <v>43678</v>
      </c>
      <c r="C82" s="294">
        <v>153</v>
      </c>
      <c r="D82" s="297">
        <v>5.3337967710836152</v>
      </c>
      <c r="E82" s="299">
        <v>7.0000000000000007E-2</v>
      </c>
      <c r="F82" s="295">
        <v>0.49</v>
      </c>
      <c r="G82" s="294">
        <f ca="1">+IF(ISERROR(HLOOKUP($B82,INDIRECT("'Monthly Resource Report'!"&amp;'HMPL Validation'!G$482021&amp;":"&amp;'HMPL Validation'!G$482022),'HMPL Validation'!G$482023,FALSE)),0,HLOOKUP($B82,INDIRECT("'Monthly Resource Report'!"&amp;'HMPL Validation'!G$482021&amp;":"&amp;'HMPL Validation'!G$482022),'HMPL Validation'!G$482023,FALSE))</f>
        <v>153</v>
      </c>
      <c r="H82" s="297">
        <f ca="1">+IF(ISERROR(HLOOKUP($B82,INDIRECT("'Monthly Resource Report'!"&amp;'HMPL Validation'!H$482021&amp;":"&amp;'HMPL Validation'!H$482022),'HMPL Validation'!H$482023,FALSE)),0,HLOOKUP($B82,INDIRECT("'Monthly Resource Report'!"&amp;'HMPL Validation'!H$482021&amp;":"&amp;'HMPL Validation'!H$482022),'HMPL Validation'!H$482023,FALSE))</f>
        <v>5.3339998057120646</v>
      </c>
      <c r="I82" s="317">
        <f ca="1">+IF(ISERROR(HLOOKUP($B82,INDIRECT("'Monthly Resource Report'!"&amp;'HMPL Validation'!I$482021&amp;":"&amp;'HMPL Validation'!I$482022),'HMPL Validation'!I$482023,FALSE)),0,HLOOKUP($B82,INDIRECT("'Monthly Resource Report'!"&amp;'HMPL Validation'!I$482021&amp;":"&amp;'HMPL Validation'!I$482022),'HMPL Validation'!I$482023,FALSE))</f>
        <v>6.9885058204736061E-2</v>
      </c>
      <c r="J82" s="318">
        <f ca="1">+IF(ISERROR(HLOOKUP($B82,INDIRECT("'Monthly Resource Report'!"&amp;'HMPL Validation'!J$482021&amp;":"&amp;'HMPL Validation'!J$482022),'HMPL Validation'!J$482023,FALSE)),0,HLOOKUP($B82,INDIRECT("'Monthly Resource Report'!"&amp;'HMPL Validation'!J$482021&amp;":"&amp;'HMPL Validation'!J$482022),'HMPL Validation'!J$482023,FALSE))</f>
        <v>0.49118953360760659</v>
      </c>
      <c r="L82" s="301">
        <v>43678</v>
      </c>
      <c r="M82" s="294">
        <v>152</v>
      </c>
      <c r="N82" s="297">
        <v>5.3337967710836152</v>
      </c>
      <c r="O82" s="299">
        <v>7.0000000000000007E-2</v>
      </c>
      <c r="P82" s="295">
        <v>0.49</v>
      </c>
      <c r="Q82" s="294">
        <f ca="1">+IF(ISERROR(HLOOKUP($B82,INDIRECT("'Monthly Resource Report'!"&amp;'HMPL Validation'!Q$482021&amp;":"&amp;'HMPL Validation'!Q$482022),'HMPL Validation'!Q$482023,FALSE)),0,HLOOKUP($B82,INDIRECT("'Monthly Resource Report'!"&amp;'HMPL Validation'!Q$482021&amp;":"&amp;'HMPL Validation'!Q$482022),'HMPL Validation'!Q$482023,FALSE))</f>
        <v>152</v>
      </c>
      <c r="R82" s="297">
        <f ca="1">+IF(ISERROR(HLOOKUP($B82,INDIRECT("'Monthly Resource Report'!"&amp;'HMPL Validation'!R$482021&amp;":"&amp;'HMPL Validation'!R$482022),'HMPL Validation'!R$482023,FALSE)),0,HLOOKUP($B82,INDIRECT("'Monthly Resource Report'!"&amp;'HMPL Validation'!R$482021&amp;":"&amp;'HMPL Validation'!R$482022),'HMPL Validation'!R$482023,FALSE))</f>
        <v>5.3339974356640569</v>
      </c>
      <c r="S82" s="317">
        <f ca="1">+IF(ISERROR(HLOOKUP($B82,INDIRECT("'Monthly Resource Report'!"&amp;'HMPL Validation'!S$482021&amp;":"&amp;'HMPL Validation'!S$482022),'HMPL Validation'!S$482023,FALSE)),0,HLOOKUP($B82,INDIRECT("'Monthly Resource Report'!"&amp;'HMPL Validation'!S$482021&amp;":"&amp;'HMPL Validation'!S$482022),'HMPL Validation'!S$482023,FALSE))</f>
        <v>6.991416058846732E-2</v>
      </c>
      <c r="T82" s="318">
        <f ca="1">+IF(ISERROR(HLOOKUP($B82,INDIRECT("'Monthly Resource Report'!"&amp;'HMPL Validation'!T$482021&amp;":"&amp;'HMPL Validation'!T$482022),'HMPL Validation'!T$482023,FALSE)),0,HLOOKUP($B82,INDIRECT("'Monthly Resource Report'!"&amp;'HMPL Validation'!T$482021&amp;":"&amp;'HMPL Validation'!T$482022),'HMPL Validation'!T$482023,FALSE))</f>
        <v>0.49207225984615904</v>
      </c>
    </row>
    <row r="83" spans="2:20" s="460" customFormat="1">
      <c r="B83" s="301">
        <v>43709</v>
      </c>
      <c r="C83" s="294">
        <v>153</v>
      </c>
      <c r="D83" s="297">
        <v>5.3337967710836152</v>
      </c>
      <c r="E83" s="299">
        <v>7.0000000000000007E-2</v>
      </c>
      <c r="F83" s="295">
        <v>0.49</v>
      </c>
      <c r="G83" s="294">
        <f ca="1">+IF(ISERROR(HLOOKUP($B83,INDIRECT("'Monthly Resource Report'!"&amp;'HMPL Validation'!G$482021&amp;":"&amp;'HMPL Validation'!G$482022),'HMPL Validation'!G$482023,FALSE)),0,HLOOKUP($B83,INDIRECT("'Monthly Resource Report'!"&amp;'HMPL Validation'!G$482021&amp;":"&amp;'HMPL Validation'!G$482022),'HMPL Validation'!G$482023,FALSE))</f>
        <v>153</v>
      </c>
      <c r="H83" s="297">
        <f ca="1">+IF(ISERROR(HLOOKUP($B83,INDIRECT("'Monthly Resource Report'!"&amp;'HMPL Validation'!H$482021&amp;":"&amp;'HMPL Validation'!H$482022),'HMPL Validation'!H$482023,FALSE)),0,HLOOKUP($B83,INDIRECT("'Monthly Resource Report'!"&amp;'HMPL Validation'!H$482021&amp;":"&amp;'HMPL Validation'!H$482022),'HMPL Validation'!H$482023,FALSE))</f>
        <v>5.334000406483411</v>
      </c>
      <c r="I83" s="317">
        <f ca="1">+IF(ISERROR(HLOOKUP($B83,INDIRECT("'Monthly Resource Report'!"&amp;'HMPL Validation'!I$482021&amp;":"&amp;'HMPL Validation'!I$482022),'HMPL Validation'!I$482023,FALSE)),0,HLOOKUP($B83,INDIRECT("'Monthly Resource Report'!"&amp;'HMPL Validation'!I$482021&amp;":"&amp;'HMPL Validation'!I$482022),'HMPL Validation'!I$482023,FALSE))</f>
        <v>6.9843867682356342E-2</v>
      </c>
      <c r="J83" s="318">
        <f ca="1">+IF(ISERROR(HLOOKUP($B83,INDIRECT("'Monthly Resource Report'!"&amp;'HMPL Validation'!J$482021&amp;":"&amp;'HMPL Validation'!J$482022),'HMPL Validation'!J$482023,FALSE)),0,HLOOKUP($B83,INDIRECT("'Monthly Resource Report'!"&amp;'HMPL Validation'!J$482021&amp;":"&amp;'HMPL Validation'!J$482022),'HMPL Validation'!J$482023,FALSE))</f>
        <v>0.49123836162586476</v>
      </c>
      <c r="L83" s="301">
        <v>43709</v>
      </c>
      <c r="M83" s="294">
        <v>152</v>
      </c>
      <c r="N83" s="297">
        <v>5.3337967710836152</v>
      </c>
      <c r="O83" s="299">
        <v>7.0000000000000007E-2</v>
      </c>
      <c r="P83" s="295">
        <v>0.49</v>
      </c>
      <c r="Q83" s="294">
        <f ca="1">+IF(ISERROR(HLOOKUP($B83,INDIRECT("'Monthly Resource Report'!"&amp;'HMPL Validation'!Q$482021&amp;":"&amp;'HMPL Validation'!Q$482022),'HMPL Validation'!Q$482023,FALSE)),0,HLOOKUP($B83,INDIRECT("'Monthly Resource Report'!"&amp;'HMPL Validation'!Q$482021&amp;":"&amp;'HMPL Validation'!Q$482022),'HMPL Validation'!Q$482023,FALSE))</f>
        <v>152</v>
      </c>
      <c r="R83" s="297">
        <f ca="1">+IF(ISERROR(HLOOKUP($B83,INDIRECT("'Monthly Resource Report'!"&amp;'HMPL Validation'!R$482021&amp;":"&amp;'HMPL Validation'!R$482022),'HMPL Validation'!R$482023,FALSE)),0,HLOOKUP($B83,INDIRECT("'Monthly Resource Report'!"&amp;'HMPL Validation'!R$482021&amp;":"&amp;'HMPL Validation'!R$482022),'HMPL Validation'!R$482023,FALSE))</f>
        <v>5.3339973932742337</v>
      </c>
      <c r="S83" s="317">
        <f ca="1">+IF(ISERROR(HLOOKUP($B83,INDIRECT("'Monthly Resource Report'!"&amp;'HMPL Validation'!S$482021&amp;":"&amp;'HMPL Validation'!S$482022),'HMPL Validation'!S$482023,FALSE)),0,HLOOKUP($B83,INDIRECT("'Monthly Resource Report'!"&amp;'HMPL Validation'!S$482021&amp;":"&amp;'HMPL Validation'!S$482022),'HMPL Validation'!S$482023,FALSE))</f>
        <v>6.9874169781390119E-2</v>
      </c>
      <c r="T83" s="318">
        <f ca="1">+IF(ISERROR(HLOOKUP($B83,INDIRECT("'Monthly Resource Report'!"&amp;'HMPL Validation'!T$482021&amp;":"&amp;'HMPL Validation'!T$482022),'HMPL Validation'!T$482023,FALSE)),0,HLOOKUP($B83,INDIRECT("'Monthly Resource Report'!"&amp;'HMPL Validation'!T$482021&amp;":"&amp;'HMPL Validation'!T$482022),'HMPL Validation'!T$482023,FALSE))</f>
        <v>0.49131271620367845</v>
      </c>
    </row>
    <row r="84" spans="2:20" s="460" customFormat="1">
      <c r="B84" s="301">
        <v>43739</v>
      </c>
      <c r="C84" s="294">
        <v>153</v>
      </c>
      <c r="D84" s="297">
        <v>5.3337967710836152</v>
      </c>
      <c r="E84" s="299">
        <v>7.0000000000000007E-2</v>
      </c>
      <c r="F84" s="295">
        <v>0.49</v>
      </c>
      <c r="G84" s="294">
        <f ca="1">+IF(ISERROR(HLOOKUP($B84,INDIRECT("'Monthly Resource Report'!"&amp;'HMPL Validation'!G$482021&amp;":"&amp;'HMPL Validation'!G$482022),'HMPL Validation'!G$482023,FALSE)),0,HLOOKUP($B84,INDIRECT("'Monthly Resource Report'!"&amp;'HMPL Validation'!G$482021&amp;":"&amp;'HMPL Validation'!G$482022),'HMPL Validation'!G$482023,FALSE))</f>
        <v>153</v>
      </c>
      <c r="H84" s="297">
        <f ca="1">+IF(ISERROR(HLOOKUP($B84,INDIRECT("'Monthly Resource Report'!"&amp;'HMPL Validation'!H$482021&amp;":"&amp;'HMPL Validation'!H$482022),'HMPL Validation'!H$482023,FALSE)),0,HLOOKUP($B84,INDIRECT("'Monthly Resource Report'!"&amp;'HMPL Validation'!H$482021&amp;":"&amp;'HMPL Validation'!H$482022),'HMPL Validation'!H$482023,FALSE))</f>
        <v>5.3340000393762805</v>
      </c>
      <c r="I84" s="317">
        <f ca="1">+IF(ISERROR(HLOOKUP($B84,INDIRECT("'Monthly Resource Report'!"&amp;'HMPL Validation'!I$482021&amp;":"&amp;'HMPL Validation'!I$482022),'HMPL Validation'!I$482023,FALSE)),0,HLOOKUP($B84,INDIRECT("'Monthly Resource Report'!"&amp;'HMPL Validation'!I$482021&amp;":"&amp;'HMPL Validation'!I$482022),'HMPL Validation'!I$482023,FALSE))</f>
        <v>6.984787567849321E-2</v>
      </c>
      <c r="J84" s="318">
        <f ca="1">+IF(ISERROR(HLOOKUP($B84,INDIRECT("'Monthly Resource Report'!"&amp;'HMPL Validation'!J$482021&amp;":"&amp;'HMPL Validation'!J$482022),'HMPL Validation'!J$482023,FALSE)),0,HLOOKUP($B84,INDIRECT("'Monthly Resource Report'!"&amp;'HMPL Validation'!J$482021&amp;":"&amp;'HMPL Validation'!J$482022),'HMPL Validation'!J$482023,FALSE))</f>
        <v>0.49119361784315763</v>
      </c>
      <c r="L84" s="301">
        <v>43739</v>
      </c>
      <c r="M84" s="294">
        <v>152</v>
      </c>
      <c r="N84" s="297">
        <v>5.3337967710836152</v>
      </c>
      <c r="O84" s="299">
        <v>7.0000000000000007E-2</v>
      </c>
      <c r="P84" s="295">
        <v>0.49</v>
      </c>
      <c r="Q84" s="294">
        <f ca="1">+IF(ISERROR(HLOOKUP($B84,INDIRECT("'Monthly Resource Report'!"&amp;'HMPL Validation'!Q$482021&amp;":"&amp;'HMPL Validation'!Q$482022),'HMPL Validation'!Q$482023,FALSE)),0,HLOOKUP($B84,INDIRECT("'Monthly Resource Report'!"&amp;'HMPL Validation'!Q$482021&amp;":"&amp;'HMPL Validation'!Q$482022),'HMPL Validation'!Q$482023,FALSE))</f>
        <v>152</v>
      </c>
      <c r="R84" s="297">
        <f ca="1">+IF(ISERROR(HLOOKUP($B84,INDIRECT("'Monthly Resource Report'!"&amp;'HMPL Validation'!R$482021&amp;":"&amp;'HMPL Validation'!R$482022),'HMPL Validation'!R$482023,FALSE)),0,HLOOKUP($B84,INDIRECT("'Monthly Resource Report'!"&amp;'HMPL Validation'!R$482021&amp;":"&amp;'HMPL Validation'!R$482022),'HMPL Validation'!R$482023,FALSE))</f>
        <v>5.3339983793587402</v>
      </c>
      <c r="S84" s="317">
        <f ca="1">+IF(ISERROR(HLOOKUP($B84,INDIRECT("'Monthly Resource Report'!"&amp;'HMPL Validation'!S$482021&amp;":"&amp;'HMPL Validation'!S$482022),'HMPL Validation'!S$482023,FALSE)),0,HLOOKUP($B84,INDIRECT("'Monthly Resource Report'!"&amp;'HMPL Validation'!S$482021&amp;":"&amp;'HMPL Validation'!S$482022),'HMPL Validation'!S$482023,FALSE))</f>
        <v>6.9844119911168637E-2</v>
      </c>
      <c r="T84" s="318">
        <f ca="1">+IF(ISERROR(HLOOKUP($B84,INDIRECT("'Monthly Resource Report'!"&amp;'HMPL Validation'!T$482021&amp;":"&amp;'HMPL Validation'!T$482022),'HMPL Validation'!T$482023,FALSE)),0,HLOOKUP($B84,INDIRECT("'Monthly Resource Report'!"&amp;'HMPL Validation'!T$482021&amp;":"&amp;'HMPL Validation'!T$482022),'HMPL Validation'!T$482023,FALSE))</f>
        <v>0.49211503789262112</v>
      </c>
    </row>
    <row r="85" spans="2:20" s="460" customFormat="1">
      <c r="B85" s="301">
        <v>43770</v>
      </c>
      <c r="C85" s="294">
        <v>153</v>
      </c>
      <c r="D85" s="297">
        <v>5.3337967710836152</v>
      </c>
      <c r="E85" s="299">
        <v>7.0000000000000007E-2</v>
      </c>
      <c r="F85" s="295">
        <v>0.49</v>
      </c>
      <c r="G85" s="294">
        <f ca="1">+IF(ISERROR(HLOOKUP($B85,INDIRECT("'Monthly Resource Report'!"&amp;'HMPL Validation'!G$482021&amp;":"&amp;'HMPL Validation'!G$482022),'HMPL Validation'!G$482023,FALSE)),0,HLOOKUP($B85,INDIRECT("'Monthly Resource Report'!"&amp;'HMPL Validation'!G$482021&amp;":"&amp;'HMPL Validation'!G$482022),'HMPL Validation'!G$482023,FALSE))</f>
        <v>153</v>
      </c>
      <c r="H85" s="297">
        <f ca="1">+IF(ISERROR(HLOOKUP($B85,INDIRECT("'Monthly Resource Report'!"&amp;'HMPL Validation'!H$482021&amp;":"&amp;'HMPL Validation'!H$482022),'HMPL Validation'!H$482023,FALSE)),0,HLOOKUP($B85,INDIRECT("'Monthly Resource Report'!"&amp;'HMPL Validation'!H$482021&amp;":"&amp;'HMPL Validation'!H$482022),'HMPL Validation'!H$482023,FALSE))</f>
        <v>5.3339996233036269</v>
      </c>
      <c r="I85" s="317">
        <f ca="1">+IF(ISERROR(HLOOKUP($B85,INDIRECT("'Monthly Resource Report'!"&amp;'HMPL Validation'!I$482021&amp;":"&amp;'HMPL Validation'!I$482022),'HMPL Validation'!I$482023,FALSE)),0,HLOOKUP($B85,INDIRECT("'Monthly Resource Report'!"&amp;'HMPL Validation'!I$482021&amp;":"&amp;'HMPL Validation'!I$482022),'HMPL Validation'!I$482023,FALSE))</f>
        <v>6.9916004008344843E-2</v>
      </c>
      <c r="J85" s="318">
        <f ca="1">+IF(ISERROR(HLOOKUP($B85,INDIRECT("'Monthly Resource Report'!"&amp;'HMPL Validation'!J$482021&amp;":"&amp;'HMPL Validation'!J$482022),'HMPL Validation'!J$482023,FALSE)),0,HLOOKUP($B85,INDIRECT("'Monthly Resource Report'!"&amp;'HMPL Validation'!J$482021&amp;":"&amp;'HMPL Validation'!J$482022),'HMPL Validation'!J$482023,FALSE))</f>
        <v>0.49091102126240438</v>
      </c>
      <c r="L85" s="301">
        <v>43770</v>
      </c>
      <c r="M85" s="294">
        <v>152</v>
      </c>
      <c r="N85" s="297">
        <v>5.3337967710836152</v>
      </c>
      <c r="O85" s="299">
        <v>7.0000000000000007E-2</v>
      </c>
      <c r="P85" s="295">
        <v>0.49</v>
      </c>
      <c r="Q85" s="294">
        <f ca="1">+IF(ISERROR(HLOOKUP($B85,INDIRECT("'Monthly Resource Report'!"&amp;'HMPL Validation'!Q$482021&amp;":"&amp;'HMPL Validation'!Q$482022),'HMPL Validation'!Q$482023,FALSE)),0,HLOOKUP($B85,INDIRECT("'Monthly Resource Report'!"&amp;'HMPL Validation'!Q$482021&amp;":"&amp;'HMPL Validation'!Q$482022),'HMPL Validation'!Q$482023,FALSE))</f>
        <v>152</v>
      </c>
      <c r="R85" s="297">
        <f ca="1">+IF(ISERROR(HLOOKUP($B85,INDIRECT("'Monthly Resource Report'!"&amp;'HMPL Validation'!R$482021&amp;":"&amp;'HMPL Validation'!R$482022),'HMPL Validation'!R$482023,FALSE)),0,HLOOKUP($B85,INDIRECT("'Monthly Resource Report'!"&amp;'HMPL Validation'!R$482021&amp;":"&amp;'HMPL Validation'!R$482022),'HMPL Validation'!R$482023,FALSE))</f>
        <v>5.333997808752815</v>
      </c>
      <c r="S85" s="317">
        <f ca="1">+IF(ISERROR(HLOOKUP($B85,INDIRECT("'Monthly Resource Report'!"&amp;'HMPL Validation'!S$482021&amp;":"&amp;'HMPL Validation'!S$482022),'HMPL Validation'!S$482023,FALSE)),0,HLOOKUP($B85,INDIRECT("'Monthly Resource Report'!"&amp;'HMPL Validation'!S$482021&amp;":"&amp;'HMPL Validation'!S$482022),'HMPL Validation'!S$482023,FALSE))</f>
        <v>6.9934365217959427E-2</v>
      </c>
      <c r="T85" s="318">
        <f ca="1">+IF(ISERROR(HLOOKUP($B85,INDIRECT("'Monthly Resource Report'!"&amp;'HMPL Validation'!T$482021&amp;":"&amp;'HMPL Validation'!T$482022),'HMPL Validation'!T$482023,FALSE)),0,HLOOKUP($B85,INDIRECT("'Monthly Resource Report'!"&amp;'HMPL Validation'!T$482021&amp;":"&amp;'HMPL Validation'!T$482022),'HMPL Validation'!T$482023,FALSE))</f>
        <v>0.49213548955090863</v>
      </c>
    </row>
    <row r="86" spans="2:20" s="460" customFormat="1">
      <c r="B86" s="301">
        <v>43800</v>
      </c>
      <c r="C86" s="294">
        <v>153</v>
      </c>
      <c r="D86" s="297">
        <v>5.3337967710836152</v>
      </c>
      <c r="E86" s="299">
        <v>7.0000000000000007E-2</v>
      </c>
      <c r="F86" s="295">
        <v>0.49</v>
      </c>
      <c r="G86" s="294">
        <f ca="1">+IF(ISERROR(HLOOKUP($B86,INDIRECT("'Monthly Resource Report'!"&amp;'HMPL Validation'!G$482021&amp;":"&amp;'HMPL Validation'!G$482022),'HMPL Validation'!G$482023,FALSE)),0,HLOOKUP($B86,INDIRECT("'Monthly Resource Report'!"&amp;'HMPL Validation'!G$482021&amp;":"&amp;'HMPL Validation'!G$482022),'HMPL Validation'!G$482023,FALSE))</f>
        <v>153</v>
      </c>
      <c r="H86" s="297">
        <f ca="1">+IF(ISERROR(HLOOKUP($B86,INDIRECT("'Monthly Resource Report'!"&amp;'HMPL Validation'!H$482021&amp;":"&amp;'HMPL Validation'!H$482022),'HMPL Validation'!H$482023,FALSE)),0,HLOOKUP($B86,INDIRECT("'Monthly Resource Report'!"&amp;'HMPL Validation'!H$482021&amp;":"&amp;'HMPL Validation'!H$482022),'HMPL Validation'!H$482023,FALSE))</f>
        <v>5.3339988516746413</v>
      </c>
      <c r="I86" s="317">
        <f ca="1">+IF(ISERROR(HLOOKUP($B86,INDIRECT("'Monthly Resource Report'!"&amp;'HMPL Validation'!I$482021&amp;":"&amp;'HMPL Validation'!I$482022),'HMPL Validation'!I$482023,FALSE)),0,HLOOKUP($B86,INDIRECT("'Monthly Resource Report'!"&amp;'HMPL Validation'!I$482021&amp;":"&amp;'HMPL Validation'!I$482022),'HMPL Validation'!I$482023,FALSE))</f>
        <v>6.9930647789798905E-2</v>
      </c>
      <c r="J86" s="318">
        <f ca="1">+IF(ISERROR(HLOOKUP($B86,INDIRECT("'Monthly Resource Report'!"&amp;'HMPL Validation'!J$482021&amp;":"&amp;'HMPL Validation'!J$482022),'HMPL Validation'!J$482023,FALSE)),0,HLOOKUP($B86,INDIRECT("'Monthly Resource Report'!"&amp;'HMPL Validation'!J$482021&amp;":"&amp;'HMPL Validation'!J$482022),'HMPL Validation'!J$482023,FALSE))</f>
        <v>0.49115827995441286</v>
      </c>
      <c r="L86" s="301">
        <v>43800</v>
      </c>
      <c r="M86" s="294">
        <v>152</v>
      </c>
      <c r="N86" s="297">
        <v>5.3337967710836152</v>
      </c>
      <c r="O86" s="299">
        <v>7.0000000000000007E-2</v>
      </c>
      <c r="P86" s="295">
        <v>0.49</v>
      </c>
      <c r="Q86" s="294">
        <f ca="1">+IF(ISERROR(HLOOKUP($B86,INDIRECT("'Monthly Resource Report'!"&amp;'HMPL Validation'!Q$482021&amp;":"&amp;'HMPL Validation'!Q$482022),'HMPL Validation'!Q$482023,FALSE)),0,HLOOKUP($B86,INDIRECT("'Monthly Resource Report'!"&amp;'HMPL Validation'!Q$482021&amp;":"&amp;'HMPL Validation'!Q$482022),'HMPL Validation'!Q$482023,FALSE))</f>
        <v>152</v>
      </c>
      <c r="R86" s="297">
        <f ca="1">+IF(ISERROR(HLOOKUP($B86,INDIRECT("'Monthly Resource Report'!"&amp;'HMPL Validation'!R$482021&amp;":"&amp;'HMPL Validation'!R$482022),'HMPL Validation'!R$482023,FALSE)),0,HLOOKUP($B86,INDIRECT("'Monthly Resource Report'!"&amp;'HMPL Validation'!R$482021&amp;":"&amp;'HMPL Validation'!R$482022),'HMPL Validation'!R$482023,FALSE))</f>
        <v>5.3339958964086751</v>
      </c>
      <c r="S86" s="317">
        <f ca="1">+IF(ISERROR(HLOOKUP($B86,INDIRECT("'Monthly Resource Report'!"&amp;'HMPL Validation'!S$482021&amp;":"&amp;'HMPL Validation'!S$482022),'HMPL Validation'!S$482023,FALSE)),0,HLOOKUP($B86,INDIRECT("'Monthly Resource Report'!"&amp;'HMPL Validation'!S$482021&amp;":"&amp;'HMPL Validation'!S$482022),'HMPL Validation'!S$482023,FALSE))</f>
        <v>6.995000351340995E-2</v>
      </c>
      <c r="T86" s="318">
        <f ca="1">+IF(ISERROR(HLOOKUP($B86,INDIRECT("'Monthly Resource Report'!"&amp;'HMPL Validation'!T$482021&amp;":"&amp;'HMPL Validation'!T$482022),'HMPL Validation'!T$482023,FALSE)),0,HLOOKUP($B86,INDIRECT("'Monthly Resource Report'!"&amp;'HMPL Validation'!T$482021&amp;":"&amp;'HMPL Validation'!T$482022),'HMPL Validation'!T$482023,FALSE))</f>
        <v>0.49164758597800295</v>
      </c>
    </row>
    <row r="87" spans="2:20" s="460" customFormat="1">
      <c r="B87" s="301">
        <v>43831</v>
      </c>
      <c r="C87" s="294">
        <v>153</v>
      </c>
      <c r="D87" s="297">
        <v>5.4751423855173309</v>
      </c>
      <c r="E87" s="299">
        <v>7.0000000000000007E-2</v>
      </c>
      <c r="F87" s="295">
        <v>0.49</v>
      </c>
      <c r="G87" s="294">
        <f ca="1">+IF(ISERROR(HLOOKUP($B87,INDIRECT("'Monthly Resource Report'!"&amp;'HMPL Validation'!G$482021&amp;":"&amp;'HMPL Validation'!G$482022),'HMPL Validation'!G$482023,FALSE)),0,HLOOKUP($B87,INDIRECT("'Monthly Resource Report'!"&amp;'HMPL Validation'!G$482021&amp;":"&amp;'HMPL Validation'!G$482022),'HMPL Validation'!G$482023,FALSE))</f>
        <v>153</v>
      </c>
      <c r="H87" s="297">
        <f ca="1">+IF(ISERROR(HLOOKUP($B87,INDIRECT("'Monthly Resource Report'!"&amp;'HMPL Validation'!H$482021&amp;":"&amp;'HMPL Validation'!H$482022),'HMPL Validation'!H$482023,FALSE)),0,HLOOKUP($B87,INDIRECT("'Monthly Resource Report'!"&amp;'HMPL Validation'!H$482021&amp;":"&amp;'HMPL Validation'!H$482022),'HMPL Validation'!H$482023,FALSE))</f>
        <v>5.4749938406592884</v>
      </c>
      <c r="I87" s="317">
        <f ca="1">+IF(ISERROR(HLOOKUP($B87,INDIRECT("'Monthly Resource Report'!"&amp;'HMPL Validation'!I$482021&amp;":"&amp;'HMPL Validation'!I$482022),'HMPL Validation'!I$482023,FALSE)),0,HLOOKUP($B87,INDIRECT("'Monthly Resource Report'!"&amp;'HMPL Validation'!I$482021&amp;":"&amp;'HMPL Validation'!I$482022),'HMPL Validation'!I$482023,FALSE))</f>
        <v>6.9983385734791126E-2</v>
      </c>
      <c r="J87" s="318">
        <f ca="1">+IF(ISERROR(HLOOKUP($B87,INDIRECT("'Monthly Resource Report'!"&amp;'HMPL Validation'!J$482021&amp;":"&amp;'HMPL Validation'!J$482022),'HMPL Validation'!J$482023,FALSE)),0,HLOOKUP($B87,INDIRECT("'Monthly Resource Report'!"&amp;'HMPL Validation'!J$482021&amp;":"&amp;'HMPL Validation'!J$482022),'HMPL Validation'!J$482023,FALSE))</f>
        <v>0.49144559158271151</v>
      </c>
      <c r="L87" s="301">
        <v>43831</v>
      </c>
      <c r="M87" s="294">
        <v>152</v>
      </c>
      <c r="N87" s="297">
        <v>5.4751423855173309</v>
      </c>
      <c r="O87" s="299">
        <v>7.0000000000000007E-2</v>
      </c>
      <c r="P87" s="295">
        <v>0.49</v>
      </c>
      <c r="Q87" s="294">
        <f ca="1">+IF(ISERROR(HLOOKUP($B87,INDIRECT("'Monthly Resource Report'!"&amp;'HMPL Validation'!Q$482021&amp;":"&amp;'HMPL Validation'!Q$482022),'HMPL Validation'!Q$482023,FALSE)),0,HLOOKUP($B87,INDIRECT("'Monthly Resource Report'!"&amp;'HMPL Validation'!Q$482021&amp;":"&amp;'HMPL Validation'!Q$482022),'HMPL Validation'!Q$482023,FALSE))</f>
        <v>152</v>
      </c>
      <c r="R87" s="297">
        <f ca="1">+IF(ISERROR(HLOOKUP($B87,INDIRECT("'Monthly Resource Report'!"&amp;'HMPL Validation'!R$482021&amp;":"&amp;'HMPL Validation'!R$482022),'HMPL Validation'!R$482023,FALSE)),0,HLOOKUP($B87,INDIRECT("'Monthly Resource Report'!"&amp;'HMPL Validation'!R$482021&amp;":"&amp;'HMPL Validation'!R$482022),'HMPL Validation'!R$482023,FALSE))</f>
        <v>5.4750049683970969</v>
      </c>
      <c r="S87" s="317">
        <f ca="1">+IF(ISERROR(HLOOKUP($B87,INDIRECT("'Monthly Resource Report'!"&amp;'HMPL Validation'!S$482021&amp;":"&amp;'HMPL Validation'!S$482022),'HMPL Validation'!S$482023,FALSE)),0,HLOOKUP($B87,INDIRECT("'Monthly Resource Report'!"&amp;'HMPL Validation'!S$482021&amp;":"&amp;'HMPL Validation'!S$482022),'HMPL Validation'!S$482023,FALSE))</f>
        <v>6.9955228300310701E-2</v>
      </c>
      <c r="T87" s="318">
        <f ca="1">+IF(ISERROR(HLOOKUP($B87,INDIRECT("'Monthly Resource Report'!"&amp;'HMPL Validation'!T$482021&amp;":"&amp;'HMPL Validation'!T$482022),'HMPL Validation'!T$482023,FALSE)),0,HLOOKUP($B87,INDIRECT("'Monthly Resource Report'!"&amp;'HMPL Validation'!T$482021&amp;":"&amp;'HMPL Validation'!T$482022),'HMPL Validation'!T$482023,FALSE))</f>
        <v>0.49122465846662455</v>
      </c>
    </row>
    <row r="88" spans="2:20" s="460" customFormat="1">
      <c r="B88" s="301">
        <v>43862</v>
      </c>
      <c r="C88" s="294">
        <v>153</v>
      </c>
      <c r="D88" s="297">
        <v>5.4751423855173309</v>
      </c>
      <c r="E88" s="299">
        <v>7.0000000000000007E-2</v>
      </c>
      <c r="F88" s="295">
        <v>0.49</v>
      </c>
      <c r="G88" s="294">
        <f ca="1">+IF(ISERROR(HLOOKUP($B88,INDIRECT("'Monthly Resource Report'!"&amp;'HMPL Validation'!G$482021&amp;":"&amp;'HMPL Validation'!G$482022),'HMPL Validation'!G$482023,FALSE)),0,HLOOKUP($B88,INDIRECT("'Monthly Resource Report'!"&amp;'HMPL Validation'!G$482021&amp;":"&amp;'HMPL Validation'!G$482022),'HMPL Validation'!G$482023,FALSE))</f>
        <v>153</v>
      </c>
      <c r="H88" s="297">
        <f ca="1">+IF(ISERROR(HLOOKUP($B88,INDIRECT("'Monthly Resource Report'!"&amp;'HMPL Validation'!H$482021&amp;":"&amp;'HMPL Validation'!H$482022),'HMPL Validation'!H$482023,FALSE)),0,HLOOKUP($B88,INDIRECT("'Monthly Resource Report'!"&amp;'HMPL Validation'!H$482021&amp;":"&amp;'HMPL Validation'!H$482022),'HMPL Validation'!H$482023,FALSE))</f>
        <v>5.4749931237196776</v>
      </c>
      <c r="I88" s="317">
        <f ca="1">+IF(ISERROR(HLOOKUP($B88,INDIRECT("'Monthly Resource Report'!"&amp;'HMPL Validation'!I$482021&amp;":"&amp;'HMPL Validation'!I$482022),'HMPL Validation'!I$482023,FALSE)),0,HLOOKUP($B88,INDIRECT("'Monthly Resource Report'!"&amp;'HMPL Validation'!I$482021&amp;":"&amp;'HMPL Validation'!I$482022),'HMPL Validation'!I$482023,FALSE))</f>
        <v>6.9949681616434167E-2</v>
      </c>
      <c r="J88" s="318">
        <f ca="1">+IF(ISERROR(HLOOKUP($B88,INDIRECT("'Monthly Resource Report'!"&amp;'HMPL Validation'!J$482021&amp;":"&amp;'HMPL Validation'!J$482022),'HMPL Validation'!J$482023,FALSE)),0,HLOOKUP($B88,INDIRECT("'Monthly Resource Report'!"&amp;'HMPL Validation'!J$482021&amp;":"&amp;'HMPL Validation'!J$482022),'HMPL Validation'!J$482023,FALSE))</f>
        <v>0.49155479644089617</v>
      </c>
      <c r="L88" s="301">
        <v>43862</v>
      </c>
      <c r="M88" s="294">
        <v>152</v>
      </c>
      <c r="N88" s="297">
        <v>5.4751423855173309</v>
      </c>
      <c r="O88" s="299">
        <v>7.0000000000000007E-2</v>
      </c>
      <c r="P88" s="295">
        <v>0.49</v>
      </c>
      <c r="Q88" s="294">
        <f ca="1">+IF(ISERROR(HLOOKUP($B88,INDIRECT("'Monthly Resource Report'!"&amp;'HMPL Validation'!Q$482021&amp;":"&amp;'HMPL Validation'!Q$482022),'HMPL Validation'!Q$482023,FALSE)),0,HLOOKUP($B88,INDIRECT("'Monthly Resource Report'!"&amp;'HMPL Validation'!Q$482021&amp;":"&amp;'HMPL Validation'!Q$482022),'HMPL Validation'!Q$482023,FALSE))</f>
        <v>152</v>
      </c>
      <c r="R88" s="297">
        <f ca="1">+IF(ISERROR(HLOOKUP($B88,INDIRECT("'Monthly Resource Report'!"&amp;'HMPL Validation'!R$482021&amp;":"&amp;'HMPL Validation'!R$482022),'HMPL Validation'!R$482023,FALSE)),0,HLOOKUP($B88,INDIRECT("'Monthly Resource Report'!"&amp;'HMPL Validation'!R$482021&amp;":"&amp;'HMPL Validation'!R$482022),'HMPL Validation'!R$482023,FALSE))</f>
        <v>5.4750052772268329</v>
      </c>
      <c r="S88" s="317">
        <f ca="1">+IF(ISERROR(HLOOKUP($B88,INDIRECT("'Monthly Resource Report'!"&amp;'HMPL Validation'!S$482021&amp;":"&amp;'HMPL Validation'!S$482022),'HMPL Validation'!S$482023,FALSE)),0,HLOOKUP($B88,INDIRECT("'Monthly Resource Report'!"&amp;'HMPL Validation'!S$482021&amp;":"&amp;'HMPL Validation'!S$482022),'HMPL Validation'!S$482023,FALSE))</f>
        <v>6.9940477601130729E-2</v>
      </c>
      <c r="T88" s="318">
        <f ca="1">+IF(ISERROR(HLOOKUP($B88,INDIRECT("'Monthly Resource Report'!"&amp;'HMPL Validation'!T$482021&amp;":"&amp;'HMPL Validation'!T$482022),'HMPL Validation'!T$482023,FALSE)),0,HLOOKUP($B88,INDIRECT("'Monthly Resource Report'!"&amp;'HMPL Validation'!T$482021&amp;":"&amp;'HMPL Validation'!T$482022),'HMPL Validation'!T$482023,FALSE))</f>
        <v>0.49176365085880425</v>
      </c>
    </row>
    <row r="89" spans="2:20" s="460" customFormat="1">
      <c r="B89" s="301">
        <v>43891</v>
      </c>
      <c r="C89" s="294">
        <v>153</v>
      </c>
      <c r="D89" s="297">
        <v>5.4751423855173309</v>
      </c>
      <c r="E89" s="299">
        <v>7.0000000000000007E-2</v>
      </c>
      <c r="F89" s="295">
        <v>0.49</v>
      </c>
      <c r="G89" s="294">
        <f ca="1">+IF(ISERROR(HLOOKUP($B89,INDIRECT("'Monthly Resource Report'!"&amp;'HMPL Validation'!G$482021&amp;":"&amp;'HMPL Validation'!G$482022),'HMPL Validation'!G$482023,FALSE)),0,HLOOKUP($B89,INDIRECT("'Monthly Resource Report'!"&amp;'HMPL Validation'!G$482021&amp;":"&amp;'HMPL Validation'!G$482022),'HMPL Validation'!G$482023,FALSE))</f>
        <v>153</v>
      </c>
      <c r="H89" s="297">
        <f ca="1">+IF(ISERROR(HLOOKUP($B89,INDIRECT("'Monthly Resource Report'!"&amp;'HMPL Validation'!H$482021&amp;":"&amp;'HMPL Validation'!H$482022),'HMPL Validation'!H$482023,FALSE)),0,HLOOKUP($B89,INDIRECT("'Monthly Resource Report'!"&amp;'HMPL Validation'!H$482021&amp;":"&amp;'HMPL Validation'!H$482022),'HMPL Validation'!H$482023,FALSE))</f>
        <v>5.4749927710843371</v>
      </c>
      <c r="I89" s="317">
        <f ca="1">+IF(ISERROR(HLOOKUP($B89,INDIRECT("'Monthly Resource Report'!"&amp;'HMPL Validation'!I$482021&amp;":"&amp;'HMPL Validation'!I$482022),'HMPL Validation'!I$482023,FALSE)),0,HLOOKUP($B89,INDIRECT("'Monthly Resource Report'!"&amp;'HMPL Validation'!I$482021&amp;":"&amp;'HMPL Validation'!I$482022),'HMPL Validation'!I$482023,FALSE))</f>
        <v>6.9956207163576506E-2</v>
      </c>
      <c r="J89" s="318">
        <f ca="1">+IF(ISERROR(HLOOKUP($B89,INDIRECT("'Monthly Resource Report'!"&amp;'HMPL Validation'!J$482021&amp;":"&amp;'HMPL Validation'!J$482022),'HMPL Validation'!J$482023,FALSE)),0,HLOOKUP($B89,INDIRECT("'Monthly Resource Report'!"&amp;'HMPL Validation'!J$482021&amp;":"&amp;'HMPL Validation'!J$482022),'HMPL Validation'!J$482023,FALSE))</f>
        <v>0.49087550587283785</v>
      </c>
      <c r="L89" s="301">
        <v>43891</v>
      </c>
      <c r="M89" s="294">
        <v>152</v>
      </c>
      <c r="N89" s="297">
        <v>5.4751423855173309</v>
      </c>
      <c r="O89" s="299">
        <v>7.0000000000000007E-2</v>
      </c>
      <c r="P89" s="295">
        <v>0.49</v>
      </c>
      <c r="Q89" s="294">
        <f ca="1">+IF(ISERROR(HLOOKUP($B89,INDIRECT("'Monthly Resource Report'!"&amp;'HMPL Validation'!Q$482021&amp;":"&amp;'HMPL Validation'!Q$482022),'HMPL Validation'!Q$482023,FALSE)),0,HLOOKUP($B89,INDIRECT("'Monthly Resource Report'!"&amp;'HMPL Validation'!Q$482021&amp;":"&amp;'HMPL Validation'!Q$482022),'HMPL Validation'!Q$482023,FALSE))</f>
        <v>152</v>
      </c>
      <c r="R89" s="297">
        <f ca="1">+IF(ISERROR(HLOOKUP($B89,INDIRECT("'Monthly Resource Report'!"&amp;'HMPL Validation'!R$482021&amp;":"&amp;'HMPL Validation'!R$482022),'HMPL Validation'!R$482023,FALSE)),0,HLOOKUP($B89,INDIRECT("'Monthly Resource Report'!"&amp;'HMPL Validation'!R$482021&amp;":"&amp;'HMPL Validation'!R$482022),'HMPL Validation'!R$482023,FALSE))</f>
        <v>5.4750044379223421</v>
      </c>
      <c r="S89" s="317">
        <f ca="1">+IF(ISERROR(HLOOKUP($B89,INDIRECT("'Monthly Resource Report'!"&amp;'HMPL Validation'!S$482021&amp;":"&amp;'HMPL Validation'!S$482022),'HMPL Validation'!S$482023,FALSE)),0,HLOOKUP($B89,INDIRECT("'Monthly Resource Report'!"&amp;'HMPL Validation'!S$482021&amp;":"&amp;'HMPL Validation'!S$482022),'HMPL Validation'!S$482023,FALSE))</f>
        <v>6.9929678990304167E-2</v>
      </c>
      <c r="T89" s="318">
        <f ca="1">+IF(ISERROR(HLOOKUP($B89,INDIRECT("'Monthly Resource Report'!"&amp;'HMPL Validation'!T$482021&amp;":"&amp;'HMPL Validation'!T$482022),'HMPL Validation'!T$482023,FALSE)),0,HLOOKUP($B89,INDIRECT("'Monthly Resource Report'!"&amp;'HMPL Validation'!T$482021&amp;":"&amp;'HMPL Validation'!T$482022),'HMPL Validation'!T$482023,FALSE))</f>
        <v>0.49211960586960279</v>
      </c>
    </row>
    <row r="90" spans="2:20" s="460" customFormat="1">
      <c r="B90" s="301">
        <v>43922</v>
      </c>
      <c r="C90" s="294">
        <v>153</v>
      </c>
      <c r="D90" s="297">
        <v>5.4751423855173309</v>
      </c>
      <c r="E90" s="299">
        <v>7.0000000000000007E-2</v>
      </c>
      <c r="F90" s="295">
        <v>0.49</v>
      </c>
      <c r="G90" s="294">
        <f ca="1">+IF(ISERROR(HLOOKUP($B90,INDIRECT("'Monthly Resource Report'!"&amp;'HMPL Validation'!G$482021&amp;":"&amp;'HMPL Validation'!G$482022),'HMPL Validation'!G$482023,FALSE)),0,HLOOKUP($B90,INDIRECT("'Monthly Resource Report'!"&amp;'HMPL Validation'!G$482021&amp;":"&amp;'HMPL Validation'!G$482022),'HMPL Validation'!G$482023,FALSE))</f>
        <v>153</v>
      </c>
      <c r="H90" s="297">
        <f ca="1">+IF(ISERROR(HLOOKUP($B90,INDIRECT("'Monthly Resource Report'!"&amp;'HMPL Validation'!H$482021&amp;":"&amp;'HMPL Validation'!H$482022),'HMPL Validation'!H$482023,FALSE)),0,HLOOKUP($B90,INDIRECT("'Monthly Resource Report'!"&amp;'HMPL Validation'!H$482021&amp;":"&amp;'HMPL Validation'!H$482022),'HMPL Validation'!H$482023,FALSE))</f>
        <v>5.4749957435216396</v>
      </c>
      <c r="I90" s="317">
        <f ca="1">+IF(ISERROR(HLOOKUP($B90,INDIRECT("'Monthly Resource Report'!"&amp;'HMPL Validation'!I$482021&amp;":"&amp;'HMPL Validation'!I$482022),'HMPL Validation'!I$482023,FALSE)),0,HLOOKUP($B90,INDIRECT("'Monthly Resource Report'!"&amp;'HMPL Validation'!I$482021&amp;":"&amp;'HMPL Validation'!I$482022),'HMPL Validation'!I$482023,FALSE))</f>
        <v>6.989823045955891E-2</v>
      </c>
      <c r="J90" s="318">
        <f ca="1">+IF(ISERROR(HLOOKUP($B90,INDIRECT("'Monthly Resource Report'!"&amp;'HMPL Validation'!J$482021&amp;":"&amp;'HMPL Validation'!J$482022),'HMPL Validation'!J$482023,FALSE)),0,HLOOKUP($B90,INDIRECT("'Monthly Resource Report'!"&amp;'HMPL Validation'!J$482021&amp;":"&amp;'HMPL Validation'!J$482022),'HMPL Validation'!J$482023,FALSE))</f>
        <v>0.49058722855711523</v>
      </c>
      <c r="L90" s="301">
        <v>43922</v>
      </c>
      <c r="M90" s="294">
        <v>152</v>
      </c>
      <c r="N90" s="297">
        <v>5.4751423855173309</v>
      </c>
      <c r="O90" s="299">
        <v>7.0000000000000007E-2</v>
      </c>
      <c r="P90" s="295">
        <v>0.49</v>
      </c>
      <c r="Q90" s="294">
        <f ca="1">+IF(ISERROR(HLOOKUP($B90,INDIRECT("'Monthly Resource Report'!"&amp;'HMPL Validation'!Q$482021&amp;":"&amp;'HMPL Validation'!Q$482022),'HMPL Validation'!Q$482023,FALSE)),0,HLOOKUP($B90,INDIRECT("'Monthly Resource Report'!"&amp;'HMPL Validation'!Q$482021&amp;":"&amp;'HMPL Validation'!Q$482022),'HMPL Validation'!Q$482023,FALSE))</f>
        <v>152</v>
      </c>
      <c r="R90" s="297">
        <f ca="1">+IF(ISERROR(HLOOKUP($B90,INDIRECT("'Monthly Resource Report'!"&amp;'HMPL Validation'!R$482021&amp;":"&amp;'HMPL Validation'!R$482022),'HMPL Validation'!R$482023,FALSE)),0,HLOOKUP($B90,INDIRECT("'Monthly Resource Report'!"&amp;'HMPL Validation'!R$482021&amp;":"&amp;'HMPL Validation'!R$482022),'HMPL Validation'!R$482023,FALSE))</f>
        <v>5.4750025685811154</v>
      </c>
      <c r="S90" s="317">
        <f ca="1">+IF(ISERROR(HLOOKUP($B90,INDIRECT("'Monthly Resource Report'!"&amp;'HMPL Validation'!S$482021&amp;":"&amp;'HMPL Validation'!S$482022),'HMPL Validation'!S$482023,FALSE)),0,HLOOKUP($B90,INDIRECT("'Monthly Resource Report'!"&amp;'HMPL Validation'!S$482021&amp;":"&amp;'HMPL Validation'!S$482022),'HMPL Validation'!S$482023,FALSE))</f>
        <v>6.9879332993571769E-2</v>
      </c>
      <c r="T90" s="318">
        <f ca="1">+IF(ISERROR(HLOOKUP($B90,INDIRECT("'Monthly Resource Report'!"&amp;'HMPL Validation'!T$482021&amp;":"&amp;'HMPL Validation'!T$482022),'HMPL Validation'!T$482023,FALSE)),0,HLOOKUP($B90,INDIRECT("'Monthly Resource Report'!"&amp;'HMPL Validation'!T$482021&amp;":"&amp;'HMPL Validation'!T$482022),'HMPL Validation'!T$482023,FALSE))</f>
        <v>0.49172551964186612</v>
      </c>
    </row>
    <row r="91" spans="2:20" s="460" customFormat="1">
      <c r="B91" s="301">
        <v>43952</v>
      </c>
      <c r="C91" s="294">
        <v>153</v>
      </c>
      <c r="D91" s="297">
        <v>5.4751423855173309</v>
      </c>
      <c r="E91" s="299">
        <v>7.0000000000000007E-2</v>
      </c>
      <c r="F91" s="295">
        <v>0.49</v>
      </c>
      <c r="G91" s="294">
        <f ca="1">+IF(ISERROR(HLOOKUP($B91,INDIRECT("'Monthly Resource Report'!"&amp;'HMPL Validation'!G$482021&amp;":"&amp;'HMPL Validation'!G$482022),'HMPL Validation'!G$482023,FALSE)),0,HLOOKUP($B91,INDIRECT("'Monthly Resource Report'!"&amp;'HMPL Validation'!G$482021&amp;":"&amp;'HMPL Validation'!G$482022),'HMPL Validation'!G$482023,FALSE))</f>
        <v>153</v>
      </c>
      <c r="H91" s="297">
        <f ca="1">+IF(ISERROR(HLOOKUP($B91,INDIRECT("'Monthly Resource Report'!"&amp;'HMPL Validation'!H$482021&amp;":"&amp;'HMPL Validation'!H$482022),'HMPL Validation'!H$482023,FALSE)),0,HLOOKUP($B91,INDIRECT("'Monthly Resource Report'!"&amp;'HMPL Validation'!H$482021&amp;":"&amp;'HMPL Validation'!H$482022),'HMPL Validation'!H$482023,FALSE))</f>
        <v>5.4749947956598346</v>
      </c>
      <c r="I91" s="317">
        <f ca="1">+IF(ISERROR(HLOOKUP($B91,INDIRECT("'Monthly Resource Report'!"&amp;'HMPL Validation'!I$482021&amp;":"&amp;'HMPL Validation'!I$482022),'HMPL Validation'!I$482023,FALSE)),0,HLOOKUP($B91,INDIRECT("'Monthly Resource Report'!"&amp;'HMPL Validation'!I$482021&amp;":"&amp;'HMPL Validation'!I$482022),'HMPL Validation'!I$482023,FALSE))</f>
        <v>6.9895225972255323E-2</v>
      </c>
      <c r="J91" s="318">
        <f ca="1">+IF(ISERROR(HLOOKUP($B91,INDIRECT("'Monthly Resource Report'!"&amp;'HMPL Validation'!J$482021&amp;":"&amp;'HMPL Validation'!J$482022),'HMPL Validation'!J$482023,FALSE)),0,HLOOKUP($B91,INDIRECT("'Monthly Resource Report'!"&amp;'HMPL Validation'!J$482021&amp;":"&amp;'HMPL Validation'!J$482022),'HMPL Validation'!J$482023,FALSE))</f>
        <v>0.49129321344220461</v>
      </c>
      <c r="L91" s="301">
        <v>43952</v>
      </c>
      <c r="M91" s="294">
        <v>152</v>
      </c>
      <c r="N91" s="297">
        <v>5.4751423855173309</v>
      </c>
      <c r="O91" s="299">
        <v>7.0000000000000007E-2</v>
      </c>
      <c r="P91" s="295">
        <v>0.49</v>
      </c>
      <c r="Q91" s="294">
        <f ca="1">+IF(ISERROR(HLOOKUP($B91,INDIRECT("'Monthly Resource Report'!"&amp;'HMPL Validation'!Q$482021&amp;":"&amp;'HMPL Validation'!Q$482022),'HMPL Validation'!Q$482023,FALSE)),0,HLOOKUP($B91,INDIRECT("'Monthly Resource Report'!"&amp;'HMPL Validation'!Q$482021&amp;":"&amp;'HMPL Validation'!Q$482022),'HMPL Validation'!Q$482023,FALSE))</f>
        <v>152</v>
      </c>
      <c r="R91" s="297">
        <f ca="1">+IF(ISERROR(HLOOKUP($B91,INDIRECT("'Monthly Resource Report'!"&amp;'HMPL Validation'!R$482021&amp;":"&amp;'HMPL Validation'!R$482022),'HMPL Validation'!R$482023,FALSE)),0,HLOOKUP($B91,INDIRECT("'Monthly Resource Report'!"&amp;'HMPL Validation'!R$482021&amp;":"&amp;'HMPL Validation'!R$482022),'HMPL Validation'!R$482023,FALSE))</f>
        <v>5.4750036988607507</v>
      </c>
      <c r="S91" s="317">
        <f ca="1">+IF(ISERROR(HLOOKUP($B91,INDIRECT("'Monthly Resource Report'!"&amp;'HMPL Validation'!S$482021&amp;":"&amp;'HMPL Validation'!S$482022),'HMPL Validation'!S$482023,FALSE)),0,HLOOKUP($B91,INDIRECT("'Monthly Resource Report'!"&amp;'HMPL Validation'!S$482021&amp;":"&amp;'HMPL Validation'!S$482022),'HMPL Validation'!S$482023,FALSE))</f>
        <v>6.9861772612757458E-2</v>
      </c>
      <c r="T91" s="318">
        <f ca="1">+IF(ISERROR(HLOOKUP($B91,INDIRECT("'Monthly Resource Report'!"&amp;'HMPL Validation'!T$482021&amp;":"&amp;'HMPL Validation'!T$482022),'HMPL Validation'!T$482023,FALSE)),0,HLOOKUP($B91,INDIRECT("'Monthly Resource Report'!"&amp;'HMPL Validation'!T$482021&amp;":"&amp;'HMPL Validation'!T$482022),'HMPL Validation'!T$482023,FALSE))</f>
        <v>0.4916775895137479</v>
      </c>
    </row>
    <row r="92" spans="2:20" s="460" customFormat="1">
      <c r="B92" s="301">
        <v>43983</v>
      </c>
      <c r="C92" s="294">
        <v>153</v>
      </c>
      <c r="D92" s="297">
        <v>5.4751423855173309</v>
      </c>
      <c r="E92" s="299">
        <v>7.0000000000000007E-2</v>
      </c>
      <c r="F92" s="295">
        <v>0.49</v>
      </c>
      <c r="G92" s="294">
        <f ca="1">+IF(ISERROR(HLOOKUP($B92,INDIRECT("'Monthly Resource Report'!"&amp;'HMPL Validation'!G$482021&amp;":"&amp;'HMPL Validation'!G$482022),'HMPL Validation'!G$482023,FALSE)),0,HLOOKUP($B92,INDIRECT("'Monthly Resource Report'!"&amp;'HMPL Validation'!G$482021&amp;":"&amp;'HMPL Validation'!G$482022),'HMPL Validation'!G$482023,FALSE))</f>
        <v>153</v>
      </c>
      <c r="H92" s="297">
        <f ca="1">+IF(ISERROR(HLOOKUP($B92,INDIRECT("'Monthly Resource Report'!"&amp;'HMPL Validation'!H$482021&amp;":"&amp;'HMPL Validation'!H$482022),'HMPL Validation'!H$482023,FALSE)),0,HLOOKUP($B92,INDIRECT("'Monthly Resource Report'!"&amp;'HMPL Validation'!H$482021&amp;":"&amp;'HMPL Validation'!H$482022),'HMPL Validation'!H$482023,FALSE))</f>
        <v>5.4749953899307986</v>
      </c>
      <c r="I92" s="317">
        <f ca="1">+IF(ISERROR(HLOOKUP($B92,INDIRECT("'Monthly Resource Report'!"&amp;'HMPL Validation'!I$482021&amp;":"&amp;'HMPL Validation'!I$482022),'HMPL Validation'!I$482023,FALSE)),0,HLOOKUP($B92,INDIRECT("'Monthly Resource Report'!"&amp;'HMPL Validation'!I$482021&amp;":"&amp;'HMPL Validation'!I$482022),'HMPL Validation'!I$482023,FALSE))</f>
        <v>6.9908256324980531E-2</v>
      </c>
      <c r="J92" s="318">
        <f ca="1">+IF(ISERROR(HLOOKUP($B92,INDIRECT("'Monthly Resource Report'!"&amp;'HMPL Validation'!J$482021&amp;":"&amp;'HMPL Validation'!J$482022),'HMPL Validation'!J$482023,FALSE)),0,HLOOKUP($B92,INDIRECT("'Monthly Resource Report'!"&amp;'HMPL Validation'!J$482021&amp;":"&amp;'HMPL Validation'!J$482022),'HMPL Validation'!J$482023,FALSE))</f>
        <v>0.49122025858492102</v>
      </c>
      <c r="L92" s="301">
        <v>43983</v>
      </c>
      <c r="M92" s="294">
        <v>152</v>
      </c>
      <c r="N92" s="297">
        <v>5.4751423855173309</v>
      </c>
      <c r="O92" s="299">
        <v>7.0000000000000007E-2</v>
      </c>
      <c r="P92" s="295">
        <v>0.49</v>
      </c>
      <c r="Q92" s="294">
        <f ca="1">+IF(ISERROR(HLOOKUP($B92,INDIRECT("'Monthly Resource Report'!"&amp;'HMPL Validation'!Q$482021&amp;":"&amp;'HMPL Validation'!Q$482022),'HMPL Validation'!Q$482023,FALSE)),0,HLOOKUP($B92,INDIRECT("'Monthly Resource Report'!"&amp;'HMPL Validation'!Q$482021&amp;":"&amp;'HMPL Validation'!Q$482022),'HMPL Validation'!Q$482023,FALSE))</f>
        <v>152</v>
      </c>
      <c r="R92" s="297">
        <f ca="1">+IF(ISERROR(HLOOKUP($B92,INDIRECT("'Monthly Resource Report'!"&amp;'HMPL Validation'!R$482021&amp;":"&amp;'HMPL Validation'!R$482022),'HMPL Validation'!R$482023,FALSE)),0,HLOOKUP($B92,INDIRECT("'Monthly Resource Report'!"&amp;'HMPL Validation'!R$482021&amp;":"&amp;'HMPL Validation'!R$482022),'HMPL Validation'!R$482023,FALSE))</f>
        <v>5.4750032392410919</v>
      </c>
      <c r="S92" s="317">
        <f ca="1">+IF(ISERROR(HLOOKUP($B92,INDIRECT("'Monthly Resource Report'!"&amp;'HMPL Validation'!S$482021&amp;":"&amp;'HMPL Validation'!S$482022),'HMPL Validation'!S$482023,FALSE)),0,HLOOKUP($B92,INDIRECT("'Monthly Resource Report'!"&amp;'HMPL Validation'!S$482021&amp;":"&amp;'HMPL Validation'!S$482022),'HMPL Validation'!S$482023,FALSE))</f>
        <v>6.9886448502201895E-2</v>
      </c>
      <c r="T92" s="318">
        <f ca="1">+IF(ISERROR(HLOOKUP($B92,INDIRECT("'Monthly Resource Report'!"&amp;'HMPL Validation'!T$482021&amp;":"&amp;'HMPL Validation'!T$482022),'HMPL Validation'!T$482023,FALSE)),0,HLOOKUP($B92,INDIRECT("'Monthly Resource Report'!"&amp;'HMPL Validation'!T$482021&amp;":"&amp;'HMPL Validation'!T$482022),'HMPL Validation'!T$482023,FALSE))</f>
        <v>0.49129297153255025</v>
      </c>
    </row>
    <row r="93" spans="2:20" s="460" customFormat="1">
      <c r="B93" s="301">
        <v>44013</v>
      </c>
      <c r="C93" s="294">
        <v>153</v>
      </c>
      <c r="D93" s="297">
        <v>5.4751423855173309</v>
      </c>
      <c r="E93" s="299">
        <v>7.0000000000000007E-2</v>
      </c>
      <c r="F93" s="295">
        <v>0.49</v>
      </c>
      <c r="G93" s="294">
        <f ca="1">+IF(ISERROR(HLOOKUP($B93,INDIRECT("'Monthly Resource Report'!"&amp;'HMPL Validation'!G$482021&amp;":"&amp;'HMPL Validation'!G$482022),'HMPL Validation'!G$482023,FALSE)),0,HLOOKUP($B93,INDIRECT("'Monthly Resource Report'!"&amp;'HMPL Validation'!G$482021&amp;":"&amp;'HMPL Validation'!G$482022),'HMPL Validation'!G$482023,FALSE))</f>
        <v>153</v>
      </c>
      <c r="H93" s="297">
        <f ca="1">+IF(ISERROR(HLOOKUP($B93,INDIRECT("'Monthly Resource Report'!"&amp;'HMPL Validation'!H$482021&amp;":"&amp;'HMPL Validation'!H$482022),'HMPL Validation'!H$482023,FALSE)),0,HLOOKUP($B93,INDIRECT("'Monthly Resource Report'!"&amp;'HMPL Validation'!H$482021&amp;":"&amp;'HMPL Validation'!H$482022),'HMPL Validation'!H$482023,FALSE))</f>
        <v>5.4749953091601942</v>
      </c>
      <c r="I93" s="317">
        <f ca="1">+IF(ISERROR(HLOOKUP($B93,INDIRECT("'Monthly Resource Report'!"&amp;'HMPL Validation'!I$482021&amp;":"&amp;'HMPL Validation'!I$482022),'HMPL Validation'!I$482023,FALSE)),0,HLOOKUP($B93,INDIRECT("'Monthly Resource Report'!"&amp;'HMPL Validation'!I$482021&amp;":"&amp;'HMPL Validation'!I$482022),'HMPL Validation'!I$482023,FALSE))</f>
        <v>6.9945194176294495E-2</v>
      </c>
      <c r="J93" s="318">
        <f ca="1">+IF(ISERROR(HLOOKUP($B93,INDIRECT("'Monthly Resource Report'!"&amp;'HMPL Validation'!J$482021&amp;":"&amp;'HMPL Validation'!J$482022),'HMPL Validation'!J$482023,FALSE)),0,HLOOKUP($B93,INDIRECT("'Monthly Resource Report'!"&amp;'HMPL Validation'!J$482021&amp;":"&amp;'HMPL Validation'!J$482022),'HMPL Validation'!J$482023,FALSE))</f>
        <v>0.49146695132246587</v>
      </c>
      <c r="L93" s="301">
        <v>44013</v>
      </c>
      <c r="M93" s="294">
        <v>152</v>
      </c>
      <c r="N93" s="297">
        <v>5.4751423855173309</v>
      </c>
      <c r="O93" s="299">
        <v>7.0000000000000007E-2</v>
      </c>
      <c r="P93" s="295">
        <v>0.49</v>
      </c>
      <c r="Q93" s="294">
        <f ca="1">+IF(ISERROR(HLOOKUP($B93,INDIRECT("'Monthly Resource Report'!"&amp;'HMPL Validation'!Q$482021&amp;":"&amp;'HMPL Validation'!Q$482022),'HMPL Validation'!Q$482023,FALSE)),0,HLOOKUP($B93,INDIRECT("'Monthly Resource Report'!"&amp;'HMPL Validation'!Q$482021&amp;":"&amp;'HMPL Validation'!Q$482022),'HMPL Validation'!Q$482023,FALSE))</f>
        <v>152</v>
      </c>
      <c r="R93" s="297">
        <f ca="1">+IF(ISERROR(HLOOKUP($B93,INDIRECT("'Monthly Resource Report'!"&amp;'HMPL Validation'!R$482021&amp;":"&amp;'HMPL Validation'!R$482022),'HMPL Validation'!R$482023,FALSE)),0,HLOOKUP($B93,INDIRECT("'Monthly Resource Report'!"&amp;'HMPL Validation'!R$482021&amp;":"&amp;'HMPL Validation'!R$482022),'HMPL Validation'!R$482023,FALSE))</f>
        <v>5.475003052959992</v>
      </c>
      <c r="S93" s="317">
        <f ca="1">+IF(ISERROR(HLOOKUP($B93,INDIRECT("'Monthly Resource Report'!"&amp;'HMPL Validation'!S$482021&amp;":"&amp;'HMPL Validation'!S$482022),'HMPL Validation'!S$482023,FALSE)),0,HLOOKUP($B93,INDIRECT("'Monthly Resource Report'!"&amp;'HMPL Validation'!S$482021&amp;":"&amp;'HMPL Validation'!S$482022),'HMPL Validation'!S$482023,FALSE))</f>
        <v>6.990548881502355E-2</v>
      </c>
      <c r="T93" s="318">
        <f ca="1">+IF(ISERROR(HLOOKUP($B93,INDIRECT("'Monthly Resource Report'!"&amp;'HMPL Validation'!T$482021&amp;":"&amp;'HMPL Validation'!T$482022),'HMPL Validation'!T$482023,FALSE)),0,HLOOKUP($B93,INDIRECT("'Monthly Resource Report'!"&amp;'HMPL Validation'!T$482021&amp;":"&amp;'HMPL Validation'!T$482022),'HMPL Validation'!T$482023,FALSE))</f>
        <v>0.4916602698262566</v>
      </c>
    </row>
    <row r="94" spans="2:20" s="460" customFormat="1">
      <c r="B94" s="301">
        <v>44044</v>
      </c>
      <c r="C94" s="294">
        <v>153</v>
      </c>
      <c r="D94" s="297">
        <v>5.4751423855173309</v>
      </c>
      <c r="E94" s="299">
        <v>7.0000000000000007E-2</v>
      </c>
      <c r="F94" s="295">
        <v>0.49</v>
      </c>
      <c r="G94" s="294">
        <f ca="1">+IF(ISERROR(HLOOKUP($B94,INDIRECT("'Monthly Resource Report'!"&amp;'HMPL Validation'!G$482021&amp;":"&amp;'HMPL Validation'!G$482022),'HMPL Validation'!G$482023,FALSE)),0,HLOOKUP($B94,INDIRECT("'Monthly Resource Report'!"&amp;'HMPL Validation'!G$482021&amp;":"&amp;'HMPL Validation'!G$482022),'HMPL Validation'!G$482023,FALSE))</f>
        <v>153</v>
      </c>
      <c r="H94" s="297">
        <f ca="1">+IF(ISERROR(HLOOKUP($B94,INDIRECT("'Monthly Resource Report'!"&amp;'HMPL Validation'!H$482021&amp;":"&amp;'HMPL Validation'!H$482022),'HMPL Validation'!H$482023,FALSE)),0,HLOOKUP($B94,INDIRECT("'Monthly Resource Report'!"&amp;'HMPL Validation'!H$482021&amp;":"&amp;'HMPL Validation'!H$482022),'HMPL Validation'!H$482023,FALSE))</f>
        <v>5.474993840349561</v>
      </c>
      <c r="I94" s="317">
        <f ca="1">+IF(ISERROR(HLOOKUP($B94,INDIRECT("'Monthly Resource Report'!"&amp;'HMPL Validation'!I$482021&amp;":"&amp;'HMPL Validation'!I$482022),'HMPL Validation'!I$482023,FALSE)),0,HLOOKUP($B94,INDIRECT("'Monthly Resource Report'!"&amp;'HMPL Validation'!I$482021&amp;":"&amp;'HMPL Validation'!I$482022),'HMPL Validation'!I$482023,FALSE))</f>
        <v>6.995548652994768E-2</v>
      </c>
      <c r="J94" s="318">
        <f ca="1">+IF(ISERROR(HLOOKUP($B94,INDIRECT("'Monthly Resource Report'!"&amp;'HMPL Validation'!J$482021&amp;":"&amp;'HMPL Validation'!J$482022),'HMPL Validation'!J$482023,FALSE)),0,HLOOKUP($B94,INDIRECT("'Monthly Resource Report'!"&amp;'HMPL Validation'!J$482021&amp;":"&amp;'HMPL Validation'!J$482022),'HMPL Validation'!J$482023,FALSE))</f>
        <v>0.4911726351017569</v>
      </c>
      <c r="L94" s="301">
        <v>44044</v>
      </c>
      <c r="M94" s="294">
        <v>152</v>
      </c>
      <c r="N94" s="297">
        <v>5.4751423855173309</v>
      </c>
      <c r="O94" s="299">
        <v>7.0000000000000007E-2</v>
      </c>
      <c r="P94" s="295">
        <v>0.49</v>
      </c>
      <c r="Q94" s="294">
        <f ca="1">+IF(ISERROR(HLOOKUP($B94,INDIRECT("'Monthly Resource Report'!"&amp;'HMPL Validation'!Q$482021&amp;":"&amp;'HMPL Validation'!Q$482022),'HMPL Validation'!Q$482023,FALSE)),0,HLOOKUP($B94,INDIRECT("'Monthly Resource Report'!"&amp;'HMPL Validation'!Q$482021&amp;":"&amp;'HMPL Validation'!Q$482022),'HMPL Validation'!Q$482023,FALSE))</f>
        <v>152</v>
      </c>
      <c r="R94" s="297">
        <f ca="1">+IF(ISERROR(HLOOKUP($B94,INDIRECT("'Monthly Resource Report'!"&amp;'HMPL Validation'!R$482021&amp;":"&amp;'HMPL Validation'!R$482022),'HMPL Validation'!R$482023,FALSE)),0,HLOOKUP($B94,INDIRECT("'Monthly Resource Report'!"&amp;'HMPL Validation'!R$482021&amp;":"&amp;'HMPL Validation'!R$482022),'HMPL Validation'!R$482023,FALSE))</f>
        <v>5.4750037402016565</v>
      </c>
      <c r="S94" s="317">
        <f ca="1">+IF(ISERROR(HLOOKUP($B94,INDIRECT("'Monthly Resource Report'!"&amp;'HMPL Validation'!S$482021&amp;":"&amp;'HMPL Validation'!S$482022),'HMPL Validation'!S$482023,FALSE)),0,HLOOKUP($B94,INDIRECT("'Monthly Resource Report'!"&amp;'HMPL Validation'!S$482021&amp;":"&amp;'HMPL Validation'!S$482022),'HMPL Validation'!S$482023,FALSE))</f>
        <v>6.9923196589361747E-2</v>
      </c>
      <c r="T94" s="318">
        <f ca="1">+IF(ISERROR(HLOOKUP($B94,INDIRECT("'Monthly Resource Report'!"&amp;'HMPL Validation'!T$482021&amp;":"&amp;'HMPL Validation'!T$482022),'HMPL Validation'!T$482023,FALSE)),0,HLOOKUP($B94,INDIRECT("'Monthly Resource Report'!"&amp;'HMPL Validation'!T$482021&amp;":"&amp;'HMPL Validation'!T$482022),'HMPL Validation'!T$482023,FALSE))</f>
        <v>0.49124749730473471</v>
      </c>
    </row>
    <row r="95" spans="2:20" s="460" customFormat="1">
      <c r="B95" s="301">
        <v>44075</v>
      </c>
      <c r="C95" s="294">
        <v>153</v>
      </c>
      <c r="D95" s="297">
        <v>5.4751423855173309</v>
      </c>
      <c r="E95" s="299">
        <v>7.0000000000000007E-2</v>
      </c>
      <c r="F95" s="295">
        <v>0.49</v>
      </c>
      <c r="G95" s="294">
        <f ca="1">+IF(ISERROR(HLOOKUP($B95,INDIRECT("'Monthly Resource Report'!"&amp;'HMPL Validation'!G$482021&amp;":"&amp;'HMPL Validation'!G$482022),'HMPL Validation'!G$482023,FALSE)),0,HLOOKUP($B95,INDIRECT("'Monthly Resource Report'!"&amp;'HMPL Validation'!G$482021&amp;":"&amp;'HMPL Validation'!G$482022),'HMPL Validation'!G$482023,FALSE))</f>
        <v>153</v>
      </c>
      <c r="H95" s="297">
        <f ca="1">+IF(ISERROR(HLOOKUP($B95,INDIRECT("'Monthly Resource Report'!"&amp;'HMPL Validation'!H$482021&amp;":"&amp;'HMPL Validation'!H$482022),'HMPL Validation'!H$482023,FALSE)),0,HLOOKUP($B95,INDIRECT("'Monthly Resource Report'!"&amp;'HMPL Validation'!H$482021&amp;":"&amp;'HMPL Validation'!H$482022),'HMPL Validation'!H$482023,FALSE))</f>
        <v>5.4749961109932617</v>
      </c>
      <c r="I95" s="317">
        <f ca="1">+IF(ISERROR(HLOOKUP($B95,INDIRECT("'Monthly Resource Report'!"&amp;'HMPL Validation'!I$482021&amp;":"&amp;'HMPL Validation'!I$482022),'HMPL Validation'!I$482023,FALSE)),0,HLOOKUP($B95,INDIRECT("'Monthly Resource Report'!"&amp;'HMPL Validation'!I$482021&amp;":"&amp;'HMPL Validation'!I$482022),'HMPL Validation'!I$482023,FALSE))</f>
        <v>6.9908951422000973E-2</v>
      </c>
      <c r="J95" s="318">
        <f ca="1">+IF(ISERROR(HLOOKUP($B95,INDIRECT("'Monthly Resource Report'!"&amp;'HMPL Validation'!J$482021&amp;":"&amp;'HMPL Validation'!J$482022),'HMPL Validation'!J$482023,FALSE)),0,HLOOKUP($B95,INDIRECT("'Monthly Resource Report'!"&amp;'HMPL Validation'!J$482021&amp;":"&amp;'HMPL Validation'!J$482022),'HMPL Validation'!J$482023,FALSE))</f>
        <v>0.49121964578464217</v>
      </c>
      <c r="L95" s="301">
        <v>44075</v>
      </c>
      <c r="M95" s="294">
        <v>152</v>
      </c>
      <c r="N95" s="297">
        <v>5.4751423855173309</v>
      </c>
      <c r="O95" s="299">
        <v>7.0000000000000007E-2</v>
      </c>
      <c r="P95" s="295">
        <v>0.49</v>
      </c>
      <c r="Q95" s="294">
        <f ca="1">+IF(ISERROR(HLOOKUP($B95,INDIRECT("'Monthly Resource Report'!"&amp;'HMPL Validation'!Q$482021&amp;":"&amp;'HMPL Validation'!Q$482022),'HMPL Validation'!Q$482023,FALSE)),0,HLOOKUP($B95,INDIRECT("'Monthly Resource Report'!"&amp;'HMPL Validation'!Q$482021&amp;":"&amp;'HMPL Validation'!Q$482022),'HMPL Validation'!Q$482023,FALSE))</f>
        <v>152</v>
      </c>
      <c r="R95" s="297">
        <f ca="1">+IF(ISERROR(HLOOKUP($B95,INDIRECT("'Monthly Resource Report'!"&amp;'HMPL Validation'!R$482021&amp;":"&amp;'HMPL Validation'!R$482022),'HMPL Validation'!R$482023,FALSE)),0,HLOOKUP($B95,INDIRECT("'Monthly Resource Report'!"&amp;'HMPL Validation'!R$482021&amp;":"&amp;'HMPL Validation'!R$482022),'HMPL Validation'!R$482023,FALSE))</f>
        <v>5.4750027321559278</v>
      </c>
      <c r="S95" s="317">
        <f ca="1">+IF(ISERROR(HLOOKUP($B95,INDIRECT("'Monthly Resource Report'!"&amp;'HMPL Validation'!S$482021&amp;":"&amp;'HMPL Validation'!S$482022),'HMPL Validation'!S$482023,FALSE)),0,HLOOKUP($B95,INDIRECT("'Monthly Resource Report'!"&amp;'HMPL Validation'!S$482021&amp;":"&amp;'HMPL Validation'!S$482022),'HMPL Validation'!S$482023,FALSE))</f>
        <v>6.9876487374950239E-2</v>
      </c>
      <c r="T95" s="318">
        <f ca="1">+IF(ISERROR(HLOOKUP($B95,INDIRECT("'Monthly Resource Report'!"&amp;'HMPL Validation'!T$482021&amp;":"&amp;'HMPL Validation'!T$482022),'HMPL Validation'!T$482023,FALSE)),0,HLOOKUP($B95,INDIRECT("'Monthly Resource Report'!"&amp;'HMPL Validation'!T$482021&amp;":"&amp;'HMPL Validation'!T$482022),'HMPL Validation'!T$482023,FALSE))</f>
        <v>0.49130328339129897</v>
      </c>
    </row>
    <row r="96" spans="2:20" s="460" customFormat="1">
      <c r="B96" s="301">
        <v>44105</v>
      </c>
      <c r="C96" s="294">
        <v>153</v>
      </c>
      <c r="D96" s="297">
        <v>5.4751423855173309</v>
      </c>
      <c r="E96" s="299">
        <v>7.0000000000000007E-2</v>
      </c>
      <c r="F96" s="295">
        <v>0.49</v>
      </c>
      <c r="G96" s="294">
        <f ca="1">+IF(ISERROR(HLOOKUP($B96,INDIRECT("'Monthly Resource Report'!"&amp;'HMPL Validation'!G$482021&amp;":"&amp;'HMPL Validation'!G$482022),'HMPL Validation'!G$482023,FALSE)),0,HLOOKUP($B96,INDIRECT("'Monthly Resource Report'!"&amp;'HMPL Validation'!G$482021&amp;":"&amp;'HMPL Validation'!G$482022),'HMPL Validation'!G$482023,FALSE))</f>
        <v>153</v>
      </c>
      <c r="H96" s="297">
        <f ca="1">+IF(ISERROR(HLOOKUP($B96,INDIRECT("'Monthly Resource Report'!"&amp;'HMPL Validation'!H$482021&amp;":"&amp;'HMPL Validation'!H$482022),'HMPL Validation'!H$482023,FALSE)),0,HLOOKUP($B96,INDIRECT("'Monthly Resource Report'!"&amp;'HMPL Validation'!H$482021&amp;":"&amp;'HMPL Validation'!H$482022),'HMPL Validation'!H$482023,FALSE))</f>
        <v>5.4749944140647973</v>
      </c>
      <c r="I96" s="317">
        <f ca="1">+IF(ISERROR(HLOOKUP($B96,INDIRECT("'Monthly Resource Report'!"&amp;'HMPL Validation'!I$482021&amp;":"&amp;'HMPL Validation'!I$482022),'HMPL Validation'!I$482023,FALSE)),0,HLOOKUP($B96,INDIRECT("'Monthly Resource Report'!"&amp;'HMPL Validation'!I$482021&amp;":"&amp;'HMPL Validation'!I$482022),'HMPL Validation'!I$482023,FALSE))</f>
        <v>6.9917582511323281E-2</v>
      </c>
      <c r="J96" s="318">
        <f ca="1">+IF(ISERROR(HLOOKUP($B96,INDIRECT("'Monthly Resource Report'!"&amp;'HMPL Validation'!J$482021&amp;":"&amp;'HMPL Validation'!J$482022),'HMPL Validation'!J$482023,FALSE)),0,HLOOKUP($B96,INDIRECT("'Monthly Resource Report'!"&amp;'HMPL Validation'!J$482021&amp;":"&amp;'HMPL Validation'!J$482022),'HMPL Validation'!J$482023,FALSE))</f>
        <v>0.49118830545630571</v>
      </c>
      <c r="L96" s="301">
        <v>44105</v>
      </c>
      <c r="M96" s="294">
        <v>152</v>
      </c>
      <c r="N96" s="297">
        <v>5.4751423855173309</v>
      </c>
      <c r="O96" s="299">
        <v>7.0000000000000007E-2</v>
      </c>
      <c r="P96" s="295">
        <v>0.49</v>
      </c>
      <c r="Q96" s="294">
        <f ca="1">+IF(ISERROR(HLOOKUP($B96,INDIRECT("'Monthly Resource Report'!"&amp;'HMPL Validation'!Q$482021&amp;":"&amp;'HMPL Validation'!Q$482022),'HMPL Validation'!Q$482023,FALSE)),0,HLOOKUP($B96,INDIRECT("'Monthly Resource Report'!"&amp;'HMPL Validation'!Q$482021&amp;":"&amp;'HMPL Validation'!Q$482022),'HMPL Validation'!Q$482023,FALSE))</f>
        <v>152</v>
      </c>
      <c r="R96" s="297">
        <f ca="1">+IF(ISERROR(HLOOKUP($B96,INDIRECT("'Monthly Resource Report'!"&amp;'HMPL Validation'!R$482021&amp;":"&amp;'HMPL Validation'!R$482022),'HMPL Validation'!R$482023,FALSE)),0,HLOOKUP($B96,INDIRECT("'Monthly Resource Report'!"&amp;'HMPL Validation'!R$482021&amp;":"&amp;'HMPL Validation'!R$482022),'HMPL Validation'!R$482023,FALSE))</f>
        <v>5.4750033910205769</v>
      </c>
      <c r="S96" s="317">
        <f ca="1">+IF(ISERROR(HLOOKUP($B96,INDIRECT("'Monthly Resource Report'!"&amp;'HMPL Validation'!S$482021&amp;":"&amp;'HMPL Validation'!S$482022),'HMPL Validation'!S$482023,FALSE)),0,HLOOKUP($B96,INDIRECT("'Monthly Resource Report'!"&amp;'HMPL Validation'!S$482021&amp;":"&amp;'HMPL Validation'!S$482022),'HMPL Validation'!S$482023,FALSE))</f>
        <v>6.9877151447887115E-2</v>
      </c>
      <c r="T96" s="318">
        <f ca="1">+IF(ISERROR(HLOOKUP($B96,INDIRECT("'Monthly Resource Report'!"&amp;'HMPL Validation'!T$482021&amp;":"&amp;'HMPL Validation'!T$482022),'HMPL Validation'!T$482023,FALSE)),0,HLOOKUP($B96,INDIRECT("'Monthly Resource Report'!"&amp;'HMPL Validation'!T$482021&amp;":"&amp;'HMPL Validation'!T$482022),'HMPL Validation'!T$482023,FALSE))</f>
        <v>0.49125535812211868</v>
      </c>
    </row>
    <row r="97" spans="2:20" s="460" customFormat="1">
      <c r="B97" s="301">
        <v>44136</v>
      </c>
      <c r="C97" s="294">
        <v>153</v>
      </c>
      <c r="D97" s="297">
        <v>5.4751423855173309</v>
      </c>
      <c r="E97" s="299">
        <v>7.0000000000000007E-2</v>
      </c>
      <c r="F97" s="295">
        <v>0.49</v>
      </c>
      <c r="G97" s="294">
        <f ca="1">+IF(ISERROR(HLOOKUP($B97,INDIRECT("'Monthly Resource Report'!"&amp;'HMPL Validation'!G$482021&amp;":"&amp;'HMPL Validation'!G$482022),'HMPL Validation'!G$482023,FALSE)),0,HLOOKUP($B97,INDIRECT("'Monthly Resource Report'!"&amp;'HMPL Validation'!G$482021&amp;":"&amp;'HMPL Validation'!G$482022),'HMPL Validation'!G$482023,FALSE))</f>
        <v>153</v>
      </c>
      <c r="H97" s="297">
        <f ca="1">+IF(ISERROR(HLOOKUP($B97,INDIRECT("'Monthly Resource Report'!"&amp;'HMPL Validation'!H$482021&amp;":"&amp;'HMPL Validation'!H$482022),'HMPL Validation'!H$482023,FALSE)),0,HLOOKUP($B97,INDIRECT("'Monthly Resource Report'!"&amp;'HMPL Validation'!H$482021&amp;":"&amp;'HMPL Validation'!H$482022),'HMPL Validation'!H$482023,FALSE))</f>
        <v>5.4749934456184945</v>
      </c>
      <c r="I97" s="317">
        <f ca="1">+IF(ISERROR(HLOOKUP($B97,INDIRECT("'Monthly Resource Report'!"&amp;'HMPL Validation'!I$482021&amp;":"&amp;'HMPL Validation'!I$482022),'HMPL Validation'!I$482023,FALSE)),0,HLOOKUP($B97,INDIRECT("'Monthly Resource Report'!"&amp;'HMPL Validation'!I$482021&amp;":"&amp;'HMPL Validation'!I$482022),'HMPL Validation'!I$482023,FALSE))</f>
        <v>6.9951804664299969E-2</v>
      </c>
      <c r="J97" s="318">
        <f ca="1">+IF(ISERROR(HLOOKUP($B97,INDIRECT("'Monthly Resource Report'!"&amp;'HMPL Validation'!J$482021&amp;":"&amp;'HMPL Validation'!J$482022),'HMPL Validation'!J$482023,FALSE)),0,HLOOKUP($B97,INDIRECT("'Monthly Resource Report'!"&amp;'HMPL Validation'!J$482021&amp;":"&amp;'HMPL Validation'!J$482022),'HMPL Validation'!J$482023,FALSE))</f>
        <v>0.49089892146901515</v>
      </c>
      <c r="L97" s="301">
        <v>44136</v>
      </c>
      <c r="M97" s="294">
        <v>152</v>
      </c>
      <c r="N97" s="297">
        <v>5.4751423855173309</v>
      </c>
      <c r="O97" s="299">
        <v>7.0000000000000007E-2</v>
      </c>
      <c r="P97" s="295">
        <v>0.49</v>
      </c>
      <c r="Q97" s="294">
        <f ca="1">+IF(ISERROR(HLOOKUP($B97,INDIRECT("'Monthly Resource Report'!"&amp;'HMPL Validation'!Q$482021&amp;":"&amp;'HMPL Validation'!Q$482022),'HMPL Validation'!Q$482023,FALSE)),0,HLOOKUP($B97,INDIRECT("'Monthly Resource Report'!"&amp;'HMPL Validation'!Q$482021&amp;":"&amp;'HMPL Validation'!Q$482022),'HMPL Validation'!Q$482023,FALSE))</f>
        <v>152</v>
      </c>
      <c r="R97" s="297">
        <f ca="1">+IF(ISERROR(HLOOKUP($B97,INDIRECT("'Monthly Resource Report'!"&amp;'HMPL Validation'!R$482021&amp;":"&amp;'HMPL Validation'!R$482022),'HMPL Validation'!R$482023,FALSE)),0,HLOOKUP($B97,INDIRECT("'Monthly Resource Report'!"&amp;'HMPL Validation'!R$482021&amp;":"&amp;'HMPL Validation'!R$482022),'HMPL Validation'!R$482023,FALSE))</f>
        <v>5.4750051651846308</v>
      </c>
      <c r="S97" s="317">
        <f ca="1">+IF(ISERROR(HLOOKUP($B97,INDIRECT("'Monthly Resource Report'!"&amp;'HMPL Validation'!S$482021&amp;":"&amp;'HMPL Validation'!S$482022),'HMPL Validation'!S$482023,FALSE)),0,HLOOKUP($B97,INDIRECT("'Monthly Resource Report'!"&amp;'HMPL Validation'!S$482021&amp;":"&amp;'HMPL Validation'!S$482022),'HMPL Validation'!S$482023,FALSE))</f>
        <v>6.9934238296341683E-2</v>
      </c>
      <c r="T97" s="318">
        <f ca="1">+IF(ISERROR(HLOOKUP($B97,INDIRECT("'Monthly Resource Report'!"&amp;'HMPL Validation'!T$482021&amp;":"&amp;'HMPL Validation'!T$482022),'HMPL Validation'!T$482023,FALSE)),0,HLOOKUP($B97,INDIRECT("'Monthly Resource Report'!"&amp;'HMPL Validation'!T$482021&amp;":"&amp;'HMPL Validation'!T$482022),'HMPL Validation'!T$482023,FALSE))</f>
        <v>0.49170788670785687</v>
      </c>
    </row>
    <row r="98" spans="2:20" s="460" customFormat="1">
      <c r="B98" s="301">
        <v>44166</v>
      </c>
      <c r="C98" s="294">
        <v>153</v>
      </c>
      <c r="D98" s="297">
        <v>5.4751423855173309</v>
      </c>
      <c r="E98" s="299">
        <v>7.0000000000000007E-2</v>
      </c>
      <c r="F98" s="295">
        <v>0.49</v>
      </c>
      <c r="G98" s="294">
        <f ca="1">+IF(ISERROR(HLOOKUP($B98,INDIRECT("'Monthly Resource Report'!"&amp;'HMPL Validation'!G$482021&amp;":"&amp;'HMPL Validation'!G$482022),'HMPL Validation'!G$482023,FALSE)),0,HLOOKUP($B98,INDIRECT("'Monthly Resource Report'!"&amp;'HMPL Validation'!G$482021&amp;":"&amp;'HMPL Validation'!G$482022),'HMPL Validation'!G$482023,FALSE))</f>
        <v>153</v>
      </c>
      <c r="H98" s="297">
        <f ca="1">+IF(ISERROR(HLOOKUP($B98,INDIRECT("'Monthly Resource Report'!"&amp;'HMPL Validation'!H$482021&amp;":"&amp;'HMPL Validation'!H$482022),'HMPL Validation'!H$482023,FALSE)),0,HLOOKUP($B98,INDIRECT("'Monthly Resource Report'!"&amp;'HMPL Validation'!H$482021&amp;":"&amp;'HMPL Validation'!H$482022),'HMPL Validation'!H$482023,FALSE))</f>
        <v>5.4749948323380808</v>
      </c>
      <c r="I98" s="317">
        <f ca="1">+IF(ISERROR(HLOOKUP($B98,INDIRECT("'Monthly Resource Report'!"&amp;'HMPL Validation'!I$482021&amp;":"&amp;'HMPL Validation'!I$482022),'HMPL Validation'!I$482023,FALSE)),0,HLOOKUP($B98,INDIRECT("'Monthly Resource Report'!"&amp;'HMPL Validation'!I$482021&amp;":"&amp;'HMPL Validation'!I$482022),'HMPL Validation'!I$482023,FALSE))</f>
        <v>6.9963019191314993E-2</v>
      </c>
      <c r="J98" s="318">
        <f ca="1">+IF(ISERROR(HLOOKUP($B98,INDIRECT("'Monthly Resource Report'!"&amp;'HMPL Validation'!J$482021&amp;":"&amp;'HMPL Validation'!J$482022),'HMPL Validation'!J$482023,FALSE)),0,HLOOKUP($B98,INDIRECT("'Monthly Resource Report'!"&amp;'HMPL Validation'!J$482021&amp;":"&amp;'HMPL Validation'!J$482022),'HMPL Validation'!J$482023,FALSE))</f>
        <v>0.49087932275512869</v>
      </c>
      <c r="L98" s="301">
        <v>44166</v>
      </c>
      <c r="M98" s="294">
        <v>152</v>
      </c>
      <c r="N98" s="297">
        <v>5.4751423855173309</v>
      </c>
      <c r="O98" s="299">
        <v>7.0000000000000007E-2</v>
      </c>
      <c r="P98" s="295">
        <v>0.49</v>
      </c>
      <c r="Q98" s="294">
        <f ca="1">+IF(ISERROR(HLOOKUP($B98,INDIRECT("'Monthly Resource Report'!"&amp;'HMPL Validation'!Q$482021&amp;":"&amp;'HMPL Validation'!Q$482022),'HMPL Validation'!Q$482023,FALSE)),0,HLOOKUP($B98,INDIRECT("'Monthly Resource Report'!"&amp;'HMPL Validation'!Q$482021&amp;":"&amp;'HMPL Validation'!Q$482022),'HMPL Validation'!Q$482023,FALSE))</f>
        <v>152</v>
      </c>
      <c r="R98" s="297">
        <f ca="1">+IF(ISERROR(HLOOKUP($B98,INDIRECT("'Monthly Resource Report'!"&amp;'HMPL Validation'!R$482021&amp;":"&amp;'HMPL Validation'!R$482022),'HMPL Validation'!R$482023,FALSE)),0,HLOOKUP($B98,INDIRECT("'Monthly Resource Report'!"&amp;'HMPL Validation'!R$482021&amp;":"&amp;'HMPL Validation'!R$482022),'HMPL Validation'!R$482023,FALSE))</f>
        <v>5.4750049266466219</v>
      </c>
      <c r="S98" s="317">
        <f ca="1">+IF(ISERROR(HLOOKUP($B98,INDIRECT("'Monthly Resource Report'!"&amp;'HMPL Validation'!S$482021&amp;":"&amp;'HMPL Validation'!S$482022),'HMPL Validation'!S$482023,FALSE)),0,HLOOKUP($B98,INDIRECT("'Monthly Resource Report'!"&amp;'HMPL Validation'!S$482021&amp;":"&amp;'HMPL Validation'!S$482022),'HMPL Validation'!S$482023,FALSE))</f>
        <v>6.9951367161592656E-2</v>
      </c>
      <c r="T98" s="318">
        <f ca="1">+IF(ISERROR(HLOOKUP($B98,INDIRECT("'Monthly Resource Report'!"&amp;'HMPL Validation'!T$482021&amp;":"&amp;'HMPL Validation'!T$482022),'HMPL Validation'!T$482023,FALSE)),0,HLOOKUP($B98,INDIRECT("'Monthly Resource Report'!"&amp;'HMPL Validation'!T$482021&amp;":"&amp;'HMPL Validation'!T$482022),'HMPL Validation'!T$482023,FALSE))</f>
        <v>0.49204910316931028</v>
      </c>
    </row>
    <row r="99" spans="2:20" s="460" customFormat="1">
      <c r="B99" s="301">
        <v>44197</v>
      </c>
      <c r="C99" s="294">
        <v>153</v>
      </c>
      <c r="D99" s="297">
        <v>5.6218762014491954</v>
      </c>
      <c r="E99" s="299">
        <v>7.0000000000000007E-2</v>
      </c>
      <c r="F99" s="295">
        <v>0.49</v>
      </c>
      <c r="G99" s="294">
        <f ca="1">+IF(ISERROR(HLOOKUP($B99,INDIRECT("'Monthly Resource Report'!"&amp;'HMPL Validation'!G$482021&amp;":"&amp;'HMPL Validation'!G$482022),'HMPL Validation'!G$482023,FALSE)),0,HLOOKUP($B99,INDIRECT("'Monthly Resource Report'!"&amp;'HMPL Validation'!G$482021&amp;":"&amp;'HMPL Validation'!G$482022),'HMPL Validation'!G$482023,FALSE))</f>
        <v>153</v>
      </c>
      <c r="H99" s="297">
        <f ca="1">+IF(ISERROR(HLOOKUP($B99,INDIRECT("'Monthly Resource Report'!"&amp;'HMPL Validation'!H$482021&amp;":"&amp;'HMPL Validation'!H$482022),'HMPL Validation'!H$482023,FALSE)),0,HLOOKUP($B99,INDIRECT("'Monthly Resource Report'!"&amp;'HMPL Validation'!H$482021&amp;":"&amp;'HMPL Validation'!H$482022),'HMPL Validation'!H$482023,FALSE))</f>
        <v>5.6219927466707604</v>
      </c>
      <c r="I99" s="317">
        <f ca="1">+IF(ISERROR(HLOOKUP($B99,INDIRECT("'Monthly Resource Report'!"&amp;'HMPL Validation'!I$482021&amp;":"&amp;'HMPL Validation'!I$482022),'HMPL Validation'!I$482023,FALSE)),0,HLOOKUP($B99,INDIRECT("'Monthly Resource Report'!"&amp;'HMPL Validation'!I$482021&amp;":"&amp;'HMPL Validation'!I$482022),'HMPL Validation'!I$482023,FALSE))</f>
        <v>6.9920397579448124E-2</v>
      </c>
      <c r="J99" s="318">
        <f ca="1">+IF(ISERROR(HLOOKUP($B99,INDIRECT("'Monthly Resource Report'!"&amp;'HMPL Validation'!J$482021&amp;":"&amp;'HMPL Validation'!J$482022),'HMPL Validation'!J$482023,FALSE)),0,HLOOKUP($B99,INDIRECT("'Monthly Resource Report'!"&amp;'HMPL Validation'!J$482021&amp;":"&amp;'HMPL Validation'!J$482022),'HMPL Validation'!J$482023,FALSE))</f>
        <v>0.49116417355492026</v>
      </c>
      <c r="L99" s="301">
        <v>44197</v>
      </c>
      <c r="M99" s="294">
        <v>152</v>
      </c>
      <c r="N99" s="297">
        <v>5.6218762014491954</v>
      </c>
      <c r="O99" s="299">
        <v>7.0000000000000007E-2</v>
      </c>
      <c r="P99" s="295">
        <v>0.49</v>
      </c>
      <c r="Q99" s="294">
        <f ca="1">+IF(ISERROR(HLOOKUP($B99,INDIRECT("'Monthly Resource Report'!"&amp;'HMPL Validation'!Q$482021&amp;":"&amp;'HMPL Validation'!Q$482022),'HMPL Validation'!Q$482023,FALSE)),0,HLOOKUP($B99,INDIRECT("'Monthly Resource Report'!"&amp;'HMPL Validation'!Q$482021&amp;":"&amp;'HMPL Validation'!Q$482022),'HMPL Validation'!Q$482023,FALSE))</f>
        <v>152</v>
      </c>
      <c r="R99" s="297">
        <f ca="1">+IF(ISERROR(HLOOKUP($B99,INDIRECT("'Monthly Resource Report'!"&amp;'HMPL Validation'!R$482021&amp;":"&amp;'HMPL Validation'!R$482022),'HMPL Validation'!R$482023,FALSE)),0,HLOOKUP($B99,INDIRECT("'Monthly Resource Report'!"&amp;'HMPL Validation'!R$482021&amp;":"&amp;'HMPL Validation'!R$482022),'HMPL Validation'!R$482023,FALSE))</f>
        <v>5.6220045507411536</v>
      </c>
      <c r="S99" s="317">
        <f ca="1">+IF(ISERROR(HLOOKUP($B99,INDIRECT("'Monthly Resource Report'!"&amp;'HMPL Validation'!S$482021&amp;":"&amp;'HMPL Validation'!S$482022),'HMPL Validation'!S$482023,FALSE)),0,HLOOKUP($B99,INDIRECT("'Monthly Resource Report'!"&amp;'HMPL Validation'!S$482021&amp;":"&amp;'HMPL Validation'!S$482022),'HMPL Validation'!S$482023,FALSE))</f>
        <v>6.9948176208856655E-2</v>
      </c>
      <c r="T99" s="318">
        <f ca="1">+IF(ISERROR(HLOOKUP($B99,INDIRECT("'Monthly Resource Report'!"&amp;'HMPL Validation'!T$482021&amp;":"&amp;'HMPL Validation'!T$482022),'HMPL Validation'!T$482023,FALSE)),0,HLOOKUP($B99,INDIRECT("'Monthly Resource Report'!"&amp;'HMPL Validation'!T$482021&amp;":"&amp;'HMPL Validation'!T$482022),'HMPL Validation'!T$482023,FALSE))</f>
        <v>0.49163777608705372</v>
      </c>
    </row>
    <row r="100" spans="2:20" s="460" customFormat="1">
      <c r="B100" s="301">
        <v>44228</v>
      </c>
      <c r="C100" s="294">
        <v>153</v>
      </c>
      <c r="D100" s="297">
        <v>5.6218762014491954</v>
      </c>
      <c r="E100" s="299">
        <v>7.0000000000000007E-2</v>
      </c>
      <c r="F100" s="295">
        <v>0.49</v>
      </c>
      <c r="G100" s="294">
        <f ca="1">+IF(ISERROR(HLOOKUP($B100,INDIRECT("'Monthly Resource Report'!"&amp;'HMPL Validation'!G$482021&amp;":"&amp;'HMPL Validation'!G$482022),'HMPL Validation'!G$482023,FALSE)),0,HLOOKUP($B100,INDIRECT("'Monthly Resource Report'!"&amp;'HMPL Validation'!G$482021&amp;":"&amp;'HMPL Validation'!G$482022),'HMPL Validation'!G$482023,FALSE))</f>
        <v>153</v>
      </c>
      <c r="H100" s="297">
        <f ca="1">+IF(ISERROR(HLOOKUP($B100,INDIRECT("'Monthly Resource Report'!"&amp;'HMPL Validation'!H$482021&amp;":"&amp;'HMPL Validation'!H$482022),'HMPL Validation'!H$482023,FALSE)),0,HLOOKUP($B100,INDIRECT("'Monthly Resource Report'!"&amp;'HMPL Validation'!H$482021&amp;":"&amp;'HMPL Validation'!H$482022),'HMPL Validation'!H$482023,FALSE))</f>
        <v>5.6219921879146186</v>
      </c>
      <c r="I100" s="317">
        <f ca="1">+IF(ISERROR(HLOOKUP($B100,INDIRECT("'Monthly Resource Report'!"&amp;'HMPL Validation'!I$482021&amp;":"&amp;'HMPL Validation'!I$482022),'HMPL Validation'!I$482023,FALSE)),0,HLOOKUP($B100,INDIRECT("'Monthly Resource Report'!"&amp;'HMPL Validation'!I$482021&amp;":"&amp;'HMPL Validation'!I$482022),'HMPL Validation'!I$482023,FALSE))</f>
        <v>6.9915409226611491E-2</v>
      </c>
      <c r="J100" s="318">
        <f ca="1">+IF(ISERROR(HLOOKUP($B100,INDIRECT("'Monthly Resource Report'!"&amp;'HMPL Validation'!J$482021&amp;":"&amp;'HMPL Validation'!J$482022),'HMPL Validation'!J$482023,FALSE)),0,HLOOKUP($B100,INDIRECT("'Monthly Resource Report'!"&amp;'HMPL Validation'!J$482021&amp;":"&amp;'HMPL Validation'!J$482022),'HMPL Validation'!J$482023,FALSE))</f>
        <v>0.49172463467578903</v>
      </c>
      <c r="L100" s="301">
        <v>44228</v>
      </c>
      <c r="M100" s="294">
        <v>152</v>
      </c>
      <c r="N100" s="297">
        <v>5.6218762014491954</v>
      </c>
      <c r="O100" s="299">
        <v>7.0000000000000007E-2</v>
      </c>
      <c r="P100" s="295">
        <v>0.49</v>
      </c>
      <c r="Q100" s="294">
        <f ca="1">+IF(ISERROR(HLOOKUP($B100,INDIRECT("'Monthly Resource Report'!"&amp;'HMPL Validation'!Q$482021&amp;":"&amp;'HMPL Validation'!Q$482022),'HMPL Validation'!Q$482023,FALSE)),0,HLOOKUP($B100,INDIRECT("'Monthly Resource Report'!"&amp;'HMPL Validation'!Q$482021&amp;":"&amp;'HMPL Validation'!Q$482022),'HMPL Validation'!Q$482023,FALSE))</f>
        <v>152</v>
      </c>
      <c r="R100" s="297">
        <f ca="1">+IF(ISERROR(HLOOKUP($B100,INDIRECT("'Monthly Resource Report'!"&amp;'HMPL Validation'!R$482021&amp;":"&amp;'HMPL Validation'!R$482022),'HMPL Validation'!R$482023,FALSE)),0,HLOOKUP($B100,INDIRECT("'Monthly Resource Report'!"&amp;'HMPL Validation'!R$482021&amp;":"&amp;'HMPL Validation'!R$482022),'HMPL Validation'!R$482023,FALSE))</f>
        <v>5.622004458074314</v>
      </c>
      <c r="S100" s="317">
        <f ca="1">+IF(ISERROR(HLOOKUP($B100,INDIRECT("'Monthly Resource Report'!"&amp;'HMPL Validation'!S$482021&amp;":"&amp;'HMPL Validation'!S$482022),'HMPL Validation'!S$482023,FALSE)),0,HLOOKUP($B100,INDIRECT("'Monthly Resource Report'!"&amp;'HMPL Validation'!S$482021&amp;":"&amp;'HMPL Validation'!S$482022),'HMPL Validation'!S$482023,FALSE))</f>
        <v>6.9944023725341906E-2</v>
      </c>
      <c r="T100" s="318">
        <f ca="1">+IF(ISERROR(HLOOKUP($B100,INDIRECT("'Monthly Resource Report'!"&amp;'HMPL Validation'!T$482021&amp;":"&amp;'HMPL Validation'!T$482022),'HMPL Validation'!T$482023,FALSE)),0,HLOOKUP($B100,INDIRECT("'Monthly Resource Report'!"&amp;'HMPL Validation'!T$482021&amp;":"&amp;'HMPL Validation'!T$482022),'HMPL Validation'!T$482023,FALSE))</f>
        <v>0.49272244772744356</v>
      </c>
    </row>
    <row r="101" spans="2:20" s="460" customFormat="1">
      <c r="B101" s="301">
        <v>44256</v>
      </c>
      <c r="C101" s="294">
        <v>153</v>
      </c>
      <c r="D101" s="297">
        <v>5.6218762014491954</v>
      </c>
      <c r="E101" s="299">
        <v>7.0000000000000007E-2</v>
      </c>
      <c r="F101" s="295">
        <v>0.49</v>
      </c>
      <c r="G101" s="294">
        <f ca="1">+IF(ISERROR(HLOOKUP($B101,INDIRECT("'Monthly Resource Report'!"&amp;'HMPL Validation'!G$482021&amp;":"&amp;'HMPL Validation'!G$482022),'HMPL Validation'!G$482023,FALSE)),0,HLOOKUP($B101,INDIRECT("'Monthly Resource Report'!"&amp;'HMPL Validation'!G$482021&amp;":"&amp;'HMPL Validation'!G$482022),'HMPL Validation'!G$482023,FALSE))</f>
        <v>153</v>
      </c>
      <c r="H101" s="297">
        <f ca="1">+IF(ISERROR(HLOOKUP($B101,INDIRECT("'Monthly Resource Report'!"&amp;'HMPL Validation'!H$482021&amp;":"&amp;'HMPL Validation'!H$482022),'HMPL Validation'!H$482023,FALSE)),0,HLOOKUP($B101,INDIRECT("'Monthly Resource Report'!"&amp;'HMPL Validation'!H$482021&amp;":"&amp;'HMPL Validation'!H$482022),'HMPL Validation'!H$482023,FALSE))</f>
        <v>5.6219934423547109</v>
      </c>
      <c r="I101" s="317">
        <f ca="1">+IF(ISERROR(HLOOKUP($B101,INDIRECT("'Monthly Resource Report'!"&amp;'HMPL Validation'!I$482021&amp;":"&amp;'HMPL Validation'!I$482022),'HMPL Validation'!I$482023,FALSE)),0,HLOOKUP($B101,INDIRECT("'Monthly Resource Report'!"&amp;'HMPL Validation'!I$482021&amp;":"&amp;'HMPL Validation'!I$482022),'HMPL Validation'!I$482023,FALSE))</f>
        <v>6.9910882680607259E-2</v>
      </c>
      <c r="J101" s="318">
        <f ca="1">+IF(ISERROR(HLOOKUP($B101,INDIRECT("'Monthly Resource Report'!"&amp;'HMPL Validation'!J$482021&amp;":"&amp;'HMPL Validation'!J$482022),'HMPL Validation'!J$482023,FALSE)),0,HLOOKUP($B101,INDIRECT("'Monthly Resource Report'!"&amp;'HMPL Validation'!J$482021&amp;":"&amp;'HMPL Validation'!J$482022),'HMPL Validation'!J$482023,FALSE))</f>
        <v>0.49141270052356939</v>
      </c>
      <c r="L101" s="301">
        <v>44256</v>
      </c>
      <c r="M101" s="294">
        <v>152</v>
      </c>
      <c r="N101" s="297">
        <v>5.6218762014491954</v>
      </c>
      <c r="O101" s="299">
        <v>7.0000000000000007E-2</v>
      </c>
      <c r="P101" s="295">
        <v>0.49</v>
      </c>
      <c r="Q101" s="294">
        <f ca="1">+IF(ISERROR(HLOOKUP($B101,INDIRECT("'Monthly Resource Report'!"&amp;'HMPL Validation'!Q$482021&amp;":"&amp;'HMPL Validation'!Q$482022),'HMPL Validation'!Q$482023,FALSE)),0,HLOOKUP($B101,INDIRECT("'Monthly Resource Report'!"&amp;'HMPL Validation'!Q$482021&amp;":"&amp;'HMPL Validation'!Q$482022),'HMPL Validation'!Q$482023,FALSE))</f>
        <v>152</v>
      </c>
      <c r="R101" s="297">
        <f ca="1">+IF(ISERROR(HLOOKUP($B101,INDIRECT("'Monthly Resource Report'!"&amp;'HMPL Validation'!R$482021&amp;":"&amp;'HMPL Validation'!R$482022),'HMPL Validation'!R$482023,FALSE)),0,HLOOKUP($B101,INDIRECT("'Monthly Resource Report'!"&amp;'HMPL Validation'!R$482021&amp;":"&amp;'HMPL Validation'!R$482022),'HMPL Validation'!R$482023,FALSE))</f>
        <v>5.6220026864688135</v>
      </c>
      <c r="S101" s="317">
        <f ca="1">+IF(ISERROR(HLOOKUP($B101,INDIRECT("'Monthly Resource Report'!"&amp;'HMPL Validation'!S$482021&amp;":"&amp;'HMPL Validation'!S$482022),'HMPL Validation'!S$482023,FALSE)),0,HLOOKUP($B101,INDIRECT("'Monthly Resource Report'!"&amp;'HMPL Validation'!S$482021&amp;":"&amp;'HMPL Validation'!S$482022),'HMPL Validation'!S$482023,FALSE))</f>
        <v>6.9945978802919404E-2</v>
      </c>
      <c r="T101" s="318">
        <f ca="1">+IF(ISERROR(HLOOKUP($B101,INDIRECT("'Monthly Resource Report'!"&amp;'HMPL Validation'!T$482021&amp;":"&amp;'HMPL Validation'!T$482022),'HMPL Validation'!T$482023,FALSE)),0,HLOOKUP($B101,INDIRECT("'Monthly Resource Report'!"&amp;'HMPL Validation'!T$482021&amp;":"&amp;'HMPL Validation'!T$482022),'HMPL Validation'!T$482023,FALSE))</f>
        <v>0.49104744356184976</v>
      </c>
    </row>
    <row r="102" spans="2:20" s="460" customFormat="1">
      <c r="B102" s="301">
        <v>44287</v>
      </c>
      <c r="C102" s="294">
        <v>153</v>
      </c>
      <c r="D102" s="297">
        <v>5.6218762014491954</v>
      </c>
      <c r="E102" s="299">
        <v>7.0000000000000007E-2</v>
      </c>
      <c r="F102" s="295">
        <v>0.49</v>
      </c>
      <c r="G102" s="294">
        <f ca="1">+IF(ISERROR(HLOOKUP($B102,INDIRECT("'Monthly Resource Report'!"&amp;'HMPL Validation'!G$482021&amp;":"&amp;'HMPL Validation'!G$482022),'HMPL Validation'!G$482023,FALSE)),0,HLOOKUP($B102,INDIRECT("'Monthly Resource Report'!"&amp;'HMPL Validation'!G$482021&amp;":"&amp;'HMPL Validation'!G$482022),'HMPL Validation'!G$482023,FALSE))</f>
        <v>153</v>
      </c>
      <c r="H102" s="297">
        <f ca="1">+IF(ISERROR(HLOOKUP($B102,INDIRECT("'Monthly Resource Report'!"&amp;'HMPL Validation'!H$482021&amp;":"&amp;'HMPL Validation'!H$482022),'HMPL Validation'!H$482023,FALSE)),0,HLOOKUP($B102,INDIRECT("'Monthly Resource Report'!"&amp;'HMPL Validation'!H$482021&amp;":"&amp;'HMPL Validation'!H$482022),'HMPL Validation'!H$482023,FALSE))</f>
        <v>5.6219947391684935</v>
      </c>
      <c r="I102" s="317">
        <f ca="1">+IF(ISERROR(HLOOKUP($B102,INDIRECT("'Monthly Resource Report'!"&amp;'HMPL Validation'!I$482021&amp;":"&amp;'HMPL Validation'!I$482022),'HMPL Validation'!I$482023,FALSE)),0,HLOOKUP($B102,INDIRECT("'Monthly Resource Report'!"&amp;'HMPL Validation'!I$482021&amp;":"&amp;'HMPL Validation'!I$482022),'HMPL Validation'!I$482023,FALSE))</f>
        <v>6.9878267852691092E-2</v>
      </c>
      <c r="J102" s="318">
        <f ca="1">+IF(ISERROR(HLOOKUP($B102,INDIRECT("'Monthly Resource Report'!"&amp;'HMPL Validation'!J$482021&amp;":"&amp;'HMPL Validation'!J$482022),'HMPL Validation'!J$482023,FALSE)),0,HLOOKUP($B102,INDIRECT("'Monthly Resource Report'!"&amp;'HMPL Validation'!J$482021&amp;":"&amp;'HMPL Validation'!J$482022),'HMPL Validation'!J$482023,FALSE))</f>
        <v>0.4922313286219363</v>
      </c>
      <c r="L102" s="301">
        <v>44287</v>
      </c>
      <c r="M102" s="294">
        <v>152</v>
      </c>
      <c r="N102" s="297">
        <v>5.6218762014491954</v>
      </c>
      <c r="O102" s="299">
        <v>7.0000000000000007E-2</v>
      </c>
      <c r="P102" s="295">
        <v>0.49</v>
      </c>
      <c r="Q102" s="294">
        <f ca="1">+IF(ISERROR(HLOOKUP($B102,INDIRECT("'Monthly Resource Report'!"&amp;'HMPL Validation'!Q$482021&amp;":"&amp;'HMPL Validation'!Q$482022),'HMPL Validation'!Q$482023,FALSE)),0,HLOOKUP($B102,INDIRECT("'Monthly Resource Report'!"&amp;'HMPL Validation'!Q$482021&amp;":"&amp;'HMPL Validation'!Q$482022),'HMPL Validation'!Q$482023,FALSE))</f>
        <v>152</v>
      </c>
      <c r="R102" s="297">
        <f ca="1">+IF(ISERROR(HLOOKUP($B102,INDIRECT("'Monthly Resource Report'!"&amp;'HMPL Validation'!R$482021&amp;":"&amp;'HMPL Validation'!R$482022),'HMPL Validation'!R$482023,FALSE)),0,HLOOKUP($B102,INDIRECT("'Monthly Resource Report'!"&amp;'HMPL Validation'!R$482021&amp;":"&amp;'HMPL Validation'!R$482022),'HMPL Validation'!R$482023,FALSE))</f>
        <v>0</v>
      </c>
      <c r="S102" s="317">
        <f ca="1">+IF(ISERROR(HLOOKUP($B102,INDIRECT("'Monthly Resource Report'!"&amp;'HMPL Validation'!S$482021&amp;":"&amp;'HMPL Validation'!S$482022),'HMPL Validation'!S$482023,FALSE)),0,HLOOKUP($B102,INDIRECT("'Monthly Resource Report'!"&amp;'HMPL Validation'!S$482021&amp;":"&amp;'HMPL Validation'!S$482022),'HMPL Validation'!S$482023,FALSE))</f>
        <v>0</v>
      </c>
      <c r="T102" s="318">
        <f ca="1">+IF(ISERROR(HLOOKUP($B102,INDIRECT("'Monthly Resource Report'!"&amp;'HMPL Validation'!T$482021&amp;":"&amp;'HMPL Validation'!T$482022),'HMPL Validation'!T$482023,FALSE)),0,HLOOKUP($B102,INDIRECT("'Monthly Resource Report'!"&amp;'HMPL Validation'!T$482021&amp;":"&amp;'HMPL Validation'!T$482022),'HMPL Validation'!T$482023,FALSE))</f>
        <v>0</v>
      </c>
    </row>
    <row r="103" spans="2:20" s="460" customFormat="1">
      <c r="B103" s="301">
        <v>44317</v>
      </c>
      <c r="C103" s="294">
        <v>153</v>
      </c>
      <c r="D103" s="297">
        <v>5.6218762014491954</v>
      </c>
      <c r="E103" s="299">
        <v>7.0000000000000007E-2</v>
      </c>
      <c r="F103" s="295">
        <v>0.49</v>
      </c>
      <c r="G103" s="294">
        <f ca="1">+IF(ISERROR(HLOOKUP($B103,INDIRECT("'Monthly Resource Report'!"&amp;'HMPL Validation'!G$482021&amp;":"&amp;'HMPL Validation'!G$482022),'HMPL Validation'!G$482023,FALSE)),0,HLOOKUP($B103,INDIRECT("'Monthly Resource Report'!"&amp;'HMPL Validation'!G$482021&amp;":"&amp;'HMPL Validation'!G$482022),'HMPL Validation'!G$482023,FALSE))</f>
        <v>153</v>
      </c>
      <c r="H103" s="297">
        <f ca="1">+IF(ISERROR(HLOOKUP($B103,INDIRECT("'Monthly Resource Report'!"&amp;'HMPL Validation'!H$482021&amp;":"&amp;'HMPL Validation'!H$482022),'HMPL Validation'!H$482023,FALSE)),0,HLOOKUP($B103,INDIRECT("'Monthly Resource Report'!"&amp;'HMPL Validation'!H$482021&amp;":"&amp;'HMPL Validation'!H$482022),'HMPL Validation'!H$482023,FALSE))</f>
        <v>5.6219943922475277</v>
      </c>
      <c r="I103" s="317">
        <f ca="1">+IF(ISERROR(HLOOKUP($B103,INDIRECT("'Monthly Resource Report'!"&amp;'HMPL Validation'!I$482021&amp;":"&amp;'HMPL Validation'!I$482022),'HMPL Validation'!I$482023,FALSE)),0,HLOOKUP($B103,INDIRECT("'Monthly Resource Report'!"&amp;'HMPL Validation'!I$482021&amp;":"&amp;'HMPL Validation'!I$482022),'HMPL Validation'!I$482023,FALSE))</f>
        <v>6.9848537210371958E-2</v>
      </c>
      <c r="J103" s="318">
        <f ca="1">+IF(ISERROR(HLOOKUP($B103,INDIRECT("'Monthly Resource Report'!"&amp;'HMPL Validation'!J$482021&amp;":"&amp;'HMPL Validation'!J$482022),'HMPL Validation'!J$482023,FALSE)),0,HLOOKUP($B103,INDIRECT("'Monthly Resource Report'!"&amp;'HMPL Validation'!J$482021&amp;":"&amp;'HMPL Validation'!J$482022),'HMPL Validation'!J$482023,FALSE))</f>
        <v>0.49059416361839853</v>
      </c>
      <c r="L103" s="301">
        <v>44317</v>
      </c>
      <c r="M103" s="294">
        <v>152</v>
      </c>
      <c r="N103" s="297">
        <v>5.6218762014491954</v>
      </c>
      <c r="O103" s="299">
        <v>7.0000000000000007E-2</v>
      </c>
      <c r="P103" s="295">
        <v>0.49</v>
      </c>
      <c r="Q103" s="294">
        <f ca="1">+IF(ISERROR(HLOOKUP($B103,INDIRECT("'Monthly Resource Report'!"&amp;'HMPL Validation'!Q$482021&amp;":"&amp;'HMPL Validation'!Q$482022),'HMPL Validation'!Q$482023,FALSE)),0,HLOOKUP($B103,INDIRECT("'Monthly Resource Report'!"&amp;'HMPL Validation'!Q$482021&amp;":"&amp;'HMPL Validation'!Q$482022),'HMPL Validation'!Q$482023,FALSE))</f>
        <v>152</v>
      </c>
      <c r="R103" s="297">
        <f ca="1">+IF(ISERROR(HLOOKUP($B103,INDIRECT("'Monthly Resource Report'!"&amp;'HMPL Validation'!R$482021&amp;":"&amp;'HMPL Validation'!R$482022),'HMPL Validation'!R$482023,FALSE)),0,HLOOKUP($B103,INDIRECT("'Monthly Resource Report'!"&amp;'HMPL Validation'!R$482021&amp;":"&amp;'HMPL Validation'!R$482022),'HMPL Validation'!R$482023,FALSE))</f>
        <v>5.6220013644939462</v>
      </c>
      <c r="S103" s="317">
        <f ca="1">+IF(ISERROR(HLOOKUP($B103,INDIRECT("'Monthly Resource Report'!"&amp;'HMPL Validation'!S$482021&amp;":"&amp;'HMPL Validation'!S$482022),'HMPL Validation'!S$482023,FALSE)),0,HLOOKUP($B103,INDIRECT("'Monthly Resource Report'!"&amp;'HMPL Validation'!S$482021&amp;":"&amp;'HMPL Validation'!S$482022),'HMPL Validation'!S$482023,FALSE))</f>
        <v>6.9879700481896151E-2</v>
      </c>
      <c r="T103" s="318">
        <f ca="1">+IF(ISERROR(HLOOKUP($B103,INDIRECT("'Monthly Resource Report'!"&amp;'HMPL Validation'!T$482021&amp;":"&amp;'HMPL Validation'!T$482022),'HMPL Validation'!T$482023,FALSE)),0,HLOOKUP($B103,INDIRECT("'Monthly Resource Report'!"&amp;'HMPL Validation'!T$482021&amp;":"&amp;'HMPL Validation'!T$482022),'HMPL Validation'!T$482023,FALSE))</f>
        <v>0.49209524418232004</v>
      </c>
    </row>
    <row r="104" spans="2:20" s="460" customFormat="1">
      <c r="B104" s="301">
        <v>44348</v>
      </c>
      <c r="C104" s="294">
        <v>153</v>
      </c>
      <c r="D104" s="297">
        <v>5.6218762014491954</v>
      </c>
      <c r="E104" s="299">
        <v>7.0000000000000007E-2</v>
      </c>
      <c r="F104" s="295">
        <v>0.49</v>
      </c>
      <c r="G104" s="294">
        <f ca="1">+IF(ISERROR(HLOOKUP($B104,INDIRECT("'Monthly Resource Report'!"&amp;'HMPL Validation'!G$482021&amp;":"&amp;'HMPL Validation'!G$482022),'HMPL Validation'!G$482023,FALSE)),0,HLOOKUP($B104,INDIRECT("'Monthly Resource Report'!"&amp;'HMPL Validation'!G$482021&amp;":"&amp;'HMPL Validation'!G$482022),'HMPL Validation'!G$482023,FALSE))</f>
        <v>153</v>
      </c>
      <c r="H104" s="297">
        <f ca="1">+IF(ISERROR(HLOOKUP($B104,INDIRECT("'Monthly Resource Report'!"&amp;'HMPL Validation'!H$482021&amp;":"&amp;'HMPL Validation'!H$482022),'HMPL Validation'!H$482023,FALSE)),0,HLOOKUP($B104,INDIRECT("'Monthly Resource Report'!"&amp;'HMPL Validation'!H$482021&amp;":"&amp;'HMPL Validation'!H$482022),'HMPL Validation'!H$482023,FALSE))</f>
        <v>5.6219922609176338</v>
      </c>
      <c r="I104" s="317">
        <f ca="1">+IF(ISERROR(HLOOKUP($B104,INDIRECT("'Monthly Resource Report'!"&amp;'HMPL Validation'!I$482021&amp;":"&amp;'HMPL Validation'!I$482022),'HMPL Validation'!I$482023,FALSE)),0,HLOOKUP($B104,INDIRECT("'Monthly Resource Report'!"&amp;'HMPL Validation'!I$482021&amp;":"&amp;'HMPL Validation'!I$482022),'HMPL Validation'!I$482023,FALSE))</f>
        <v>6.9884485831817042E-2</v>
      </c>
      <c r="J104" s="318">
        <f ca="1">+IF(ISERROR(HLOOKUP($B104,INDIRECT("'Monthly Resource Report'!"&amp;'HMPL Validation'!J$482021&amp;":"&amp;'HMPL Validation'!J$482022),'HMPL Validation'!J$482023,FALSE)),0,HLOOKUP($B104,INDIRECT("'Monthly Resource Report'!"&amp;'HMPL Validation'!J$482021&amp;":"&amp;'HMPL Validation'!J$482022),'HMPL Validation'!J$482023,FALSE))</f>
        <v>0.49151407051933643</v>
      </c>
      <c r="L104" s="301">
        <v>44348</v>
      </c>
      <c r="M104" s="294">
        <v>152</v>
      </c>
      <c r="N104" s="297">
        <v>5.6218762014491954</v>
      </c>
      <c r="O104" s="299">
        <v>7.0000000000000007E-2</v>
      </c>
      <c r="P104" s="295">
        <v>0.49</v>
      </c>
      <c r="Q104" s="294">
        <f ca="1">+IF(ISERROR(HLOOKUP($B104,INDIRECT("'Monthly Resource Report'!"&amp;'HMPL Validation'!Q$482021&amp;":"&amp;'HMPL Validation'!Q$482022),'HMPL Validation'!Q$482023,FALSE)),0,HLOOKUP($B104,INDIRECT("'Monthly Resource Report'!"&amp;'HMPL Validation'!Q$482021&amp;":"&amp;'HMPL Validation'!Q$482022),'HMPL Validation'!Q$482023,FALSE))</f>
        <v>152</v>
      </c>
      <c r="R104" s="297">
        <f ca="1">+IF(ISERROR(HLOOKUP($B104,INDIRECT("'Monthly Resource Report'!"&amp;'HMPL Validation'!R$482021&amp;":"&amp;'HMPL Validation'!R$482022),'HMPL Validation'!R$482023,FALSE)),0,HLOOKUP($B104,INDIRECT("'Monthly Resource Report'!"&amp;'HMPL Validation'!R$482021&amp;":"&amp;'HMPL Validation'!R$482022),'HMPL Validation'!R$482023,FALSE))</f>
        <v>5.6220028094495937</v>
      </c>
      <c r="S104" s="317">
        <f ca="1">+IF(ISERROR(HLOOKUP($B104,INDIRECT("'Monthly Resource Report'!"&amp;'HMPL Validation'!S$482021&amp;":"&amp;'HMPL Validation'!S$482022),'HMPL Validation'!S$482023,FALSE)),0,HLOOKUP($B104,INDIRECT("'Monthly Resource Report'!"&amp;'HMPL Validation'!S$482021&amp;":"&amp;'HMPL Validation'!S$482022),'HMPL Validation'!S$482023,FALSE))</f>
        <v>6.9899389495757705E-2</v>
      </c>
      <c r="T104" s="318">
        <f ca="1">+IF(ISERROR(HLOOKUP($B104,INDIRECT("'Monthly Resource Report'!"&amp;'HMPL Validation'!T$482021&amp;":"&amp;'HMPL Validation'!T$482022),'HMPL Validation'!T$482023,FALSE)),0,HLOOKUP($B104,INDIRECT("'Monthly Resource Report'!"&amp;'HMPL Validation'!T$482021&amp;":"&amp;'HMPL Validation'!T$482022),'HMPL Validation'!T$482023,FALSE))</f>
        <v>0.49173105094475716</v>
      </c>
    </row>
    <row r="105" spans="2:20" s="460" customFormat="1">
      <c r="B105" s="301">
        <v>44378</v>
      </c>
      <c r="C105" s="294">
        <v>153</v>
      </c>
      <c r="D105" s="297">
        <v>5.6218762014491954</v>
      </c>
      <c r="E105" s="299">
        <v>7.0000000000000007E-2</v>
      </c>
      <c r="F105" s="295">
        <v>0.49</v>
      </c>
      <c r="G105" s="294">
        <f ca="1">+IF(ISERROR(HLOOKUP($B105,INDIRECT("'Monthly Resource Report'!"&amp;'HMPL Validation'!G$482021&amp;":"&amp;'HMPL Validation'!G$482022),'HMPL Validation'!G$482023,FALSE)),0,HLOOKUP($B105,INDIRECT("'Monthly Resource Report'!"&amp;'HMPL Validation'!G$482021&amp;":"&amp;'HMPL Validation'!G$482022),'HMPL Validation'!G$482023,FALSE))</f>
        <v>153</v>
      </c>
      <c r="H105" s="297">
        <f ca="1">+IF(ISERROR(HLOOKUP($B105,INDIRECT("'Monthly Resource Report'!"&amp;'HMPL Validation'!H$482021&amp;":"&amp;'HMPL Validation'!H$482022),'HMPL Validation'!H$482023,FALSE)),0,HLOOKUP($B105,INDIRECT("'Monthly Resource Report'!"&amp;'HMPL Validation'!H$482021&amp;":"&amp;'HMPL Validation'!H$482022),'HMPL Validation'!H$482023,FALSE))</f>
        <v>5.6219939577039266</v>
      </c>
      <c r="I105" s="317">
        <f ca="1">+IF(ISERROR(HLOOKUP($B105,INDIRECT("'Monthly Resource Report'!"&amp;'HMPL Validation'!I$482021&amp;":"&amp;'HMPL Validation'!I$482022),'HMPL Validation'!I$482023,FALSE)),0,HLOOKUP($B105,INDIRECT("'Monthly Resource Report'!"&amp;'HMPL Validation'!I$482021&amp;":"&amp;'HMPL Validation'!I$482022),'HMPL Validation'!I$482023,FALSE))</f>
        <v>6.9896688553349892E-2</v>
      </c>
      <c r="J105" s="318">
        <f ca="1">+IF(ISERROR(HLOOKUP($B105,INDIRECT("'Monthly Resource Report'!"&amp;'HMPL Validation'!J$482021&amp;":"&amp;'HMPL Validation'!J$482022),'HMPL Validation'!J$482023,FALSE)),0,HLOOKUP($B105,INDIRECT("'Monthly Resource Report'!"&amp;'HMPL Validation'!J$482021&amp;":"&amp;'HMPL Validation'!J$482022),'HMPL Validation'!J$482023,FALSE))</f>
        <v>0.49086538097693444</v>
      </c>
      <c r="L105" s="301">
        <v>44378</v>
      </c>
      <c r="M105" s="294">
        <v>152</v>
      </c>
      <c r="N105" s="297">
        <v>5.6218762014491954</v>
      </c>
      <c r="O105" s="299">
        <v>7.0000000000000007E-2</v>
      </c>
      <c r="P105" s="295">
        <v>0.49</v>
      </c>
      <c r="Q105" s="294">
        <f ca="1">+IF(ISERROR(HLOOKUP($B105,INDIRECT("'Monthly Resource Report'!"&amp;'HMPL Validation'!Q$482021&amp;":"&amp;'HMPL Validation'!Q$482022),'HMPL Validation'!Q$482023,FALSE)),0,HLOOKUP($B105,INDIRECT("'Monthly Resource Report'!"&amp;'HMPL Validation'!Q$482021&amp;":"&amp;'HMPL Validation'!Q$482022),'HMPL Validation'!Q$482023,FALSE))</f>
        <v>152</v>
      </c>
      <c r="R105" s="297">
        <f ca="1">+IF(ISERROR(HLOOKUP($B105,INDIRECT("'Monthly Resource Report'!"&amp;'HMPL Validation'!R$482021&amp;":"&amp;'HMPL Validation'!R$482022),'HMPL Validation'!R$482023,FALSE)),0,HLOOKUP($B105,INDIRECT("'Monthly Resource Report'!"&amp;'HMPL Validation'!R$482021&amp;":"&amp;'HMPL Validation'!R$482022),'HMPL Validation'!R$482023,FALSE))</f>
        <v>5.6220044824727848</v>
      </c>
      <c r="S105" s="317">
        <f ca="1">+IF(ISERROR(HLOOKUP($B105,INDIRECT("'Monthly Resource Report'!"&amp;'HMPL Validation'!S$482021&amp;":"&amp;'HMPL Validation'!S$482022),'HMPL Validation'!S$482023,FALSE)),0,HLOOKUP($B105,INDIRECT("'Monthly Resource Report'!"&amp;'HMPL Validation'!S$482021&amp;":"&amp;'HMPL Validation'!S$482022),'HMPL Validation'!S$482023,FALSE))</f>
        <v>6.9921824193945228E-2</v>
      </c>
      <c r="T105" s="318">
        <f ca="1">+IF(ISERROR(HLOOKUP($B105,INDIRECT("'Monthly Resource Report'!"&amp;'HMPL Validation'!T$482021&amp;":"&amp;'HMPL Validation'!T$482022),'HMPL Validation'!T$482023,FALSE)),0,HLOOKUP($B105,INDIRECT("'Monthly Resource Report'!"&amp;'HMPL Validation'!T$482021&amp;":"&amp;'HMPL Validation'!T$482022),'HMPL Validation'!T$482023,FALSE))</f>
        <v>0.49207149755035795</v>
      </c>
    </row>
    <row r="106" spans="2:20" s="460" customFormat="1">
      <c r="B106" s="301">
        <v>44409</v>
      </c>
      <c r="C106" s="294">
        <v>153</v>
      </c>
      <c r="D106" s="297">
        <v>5.6218762014491954</v>
      </c>
      <c r="E106" s="299">
        <v>7.0000000000000007E-2</v>
      </c>
      <c r="F106" s="295">
        <v>0.49</v>
      </c>
      <c r="G106" s="294">
        <f ca="1">+IF(ISERROR(HLOOKUP($B106,INDIRECT("'Monthly Resource Report'!"&amp;'HMPL Validation'!G$482021&amp;":"&amp;'HMPL Validation'!G$482022),'HMPL Validation'!G$482023,FALSE)),0,HLOOKUP($B106,INDIRECT("'Monthly Resource Report'!"&amp;'HMPL Validation'!G$482021&amp;":"&amp;'HMPL Validation'!G$482022),'HMPL Validation'!G$482023,FALSE))</f>
        <v>153</v>
      </c>
      <c r="H106" s="297">
        <f ca="1">+IF(ISERROR(HLOOKUP($B106,INDIRECT("'Monthly Resource Report'!"&amp;'HMPL Validation'!H$482021&amp;":"&amp;'HMPL Validation'!H$482022),'HMPL Validation'!H$482023,FALSE)),0,HLOOKUP($B106,INDIRECT("'Monthly Resource Report'!"&amp;'HMPL Validation'!H$482021&amp;":"&amp;'HMPL Validation'!H$482022),'HMPL Validation'!H$482023,FALSE))</f>
        <v>5.6219942663639522</v>
      </c>
      <c r="I106" s="317">
        <f ca="1">+IF(ISERROR(HLOOKUP($B106,INDIRECT("'Monthly Resource Report'!"&amp;'HMPL Validation'!I$482021&amp;":"&amp;'HMPL Validation'!I$482022),'HMPL Validation'!I$482023,FALSE)),0,HLOOKUP($B106,INDIRECT("'Monthly Resource Report'!"&amp;'HMPL Validation'!I$482021&amp;":"&amp;'HMPL Validation'!I$482022),'HMPL Validation'!I$482023,FALSE))</f>
        <v>6.9904781645413375E-2</v>
      </c>
      <c r="J106" s="318">
        <f ca="1">+IF(ISERROR(HLOOKUP($B106,INDIRECT("'Monthly Resource Report'!"&amp;'HMPL Validation'!J$482021&amp;":"&amp;'HMPL Validation'!J$482022),'HMPL Validation'!J$482023,FALSE)),0,HLOOKUP($B106,INDIRECT("'Monthly Resource Report'!"&amp;'HMPL Validation'!J$482021&amp;":"&amp;'HMPL Validation'!J$482022),'HMPL Validation'!J$482023,FALSE))</f>
        <v>0.4905789117610036</v>
      </c>
      <c r="L106" s="301">
        <v>44409</v>
      </c>
      <c r="M106" s="294">
        <v>152</v>
      </c>
      <c r="N106" s="297">
        <v>5.6218762014491954</v>
      </c>
      <c r="O106" s="299">
        <v>7.0000000000000007E-2</v>
      </c>
      <c r="P106" s="295">
        <v>0.49</v>
      </c>
      <c r="Q106" s="294">
        <f ca="1">+IF(ISERROR(HLOOKUP($B106,INDIRECT("'Monthly Resource Report'!"&amp;'HMPL Validation'!Q$482021&amp;":"&amp;'HMPL Validation'!Q$482022),'HMPL Validation'!Q$482023,FALSE)),0,HLOOKUP($B106,INDIRECT("'Monthly Resource Report'!"&amp;'HMPL Validation'!Q$482021&amp;":"&amp;'HMPL Validation'!Q$482022),'HMPL Validation'!Q$482023,FALSE))</f>
        <v>152</v>
      </c>
      <c r="R106" s="297">
        <f ca="1">+IF(ISERROR(HLOOKUP($B106,INDIRECT("'Monthly Resource Report'!"&amp;'HMPL Validation'!R$482021&amp;":"&amp;'HMPL Validation'!R$482022),'HMPL Validation'!R$482023,FALSE)),0,HLOOKUP($B106,INDIRECT("'Monthly Resource Report'!"&amp;'HMPL Validation'!R$482021&amp;":"&amp;'HMPL Validation'!R$482022),'HMPL Validation'!R$482023,FALSE))</f>
        <v>5.6220044324347622</v>
      </c>
      <c r="S106" s="317">
        <f ca="1">+IF(ISERROR(HLOOKUP($B106,INDIRECT("'Monthly Resource Report'!"&amp;'HMPL Validation'!S$482021&amp;":"&amp;'HMPL Validation'!S$482022),'HMPL Validation'!S$482023,FALSE)),0,HLOOKUP($B106,INDIRECT("'Monthly Resource Report'!"&amp;'HMPL Validation'!S$482021&amp;":"&amp;'HMPL Validation'!S$482022),'HMPL Validation'!S$482023,FALSE))</f>
        <v>6.9937200925712609E-2</v>
      </c>
      <c r="T106" s="318">
        <f ca="1">+IF(ISERROR(HLOOKUP($B106,INDIRECT("'Monthly Resource Report'!"&amp;'HMPL Validation'!T$482021&amp;":"&amp;'HMPL Validation'!T$482022),'HMPL Validation'!T$482023,FALSE)),0,HLOOKUP($B106,INDIRECT("'Monthly Resource Report'!"&amp;'HMPL Validation'!T$482021&amp;":"&amp;'HMPL Validation'!T$482022),'HMPL Validation'!T$482023,FALSE))</f>
        <v>0.49165763385209349</v>
      </c>
    </row>
    <row r="107" spans="2:20" s="460" customFormat="1">
      <c r="B107" s="301">
        <v>44440</v>
      </c>
      <c r="C107" s="294">
        <v>153</v>
      </c>
      <c r="D107" s="297">
        <v>5.6218762014491954</v>
      </c>
      <c r="E107" s="299">
        <v>7.0000000000000007E-2</v>
      </c>
      <c r="F107" s="295">
        <v>0.49</v>
      </c>
      <c r="G107" s="294">
        <f ca="1">+IF(ISERROR(HLOOKUP($B107,INDIRECT("'Monthly Resource Report'!"&amp;'HMPL Validation'!G$482021&amp;":"&amp;'HMPL Validation'!G$482022),'HMPL Validation'!G$482023,FALSE)),0,HLOOKUP($B107,INDIRECT("'Monthly Resource Report'!"&amp;'HMPL Validation'!G$482021&amp;":"&amp;'HMPL Validation'!G$482022),'HMPL Validation'!G$482023,FALSE))</f>
        <v>153</v>
      </c>
      <c r="H107" s="297">
        <f ca="1">+IF(ISERROR(HLOOKUP($B107,INDIRECT("'Monthly Resource Report'!"&amp;'HMPL Validation'!H$482021&amp;":"&amp;'HMPL Validation'!H$482022),'HMPL Validation'!H$482023,FALSE)),0,HLOOKUP($B107,INDIRECT("'Monthly Resource Report'!"&amp;'HMPL Validation'!H$482021&amp;":"&amp;'HMPL Validation'!H$482022),'HMPL Validation'!H$482023,FALSE))</f>
        <v>5.6219934835621848</v>
      </c>
      <c r="I107" s="317">
        <f ca="1">+IF(ISERROR(HLOOKUP($B107,INDIRECT("'Monthly Resource Report'!"&amp;'HMPL Validation'!I$482021&amp;":"&amp;'HMPL Validation'!I$482022),'HMPL Validation'!I$482023,FALSE)),0,HLOOKUP($B107,INDIRECT("'Monthly Resource Report'!"&amp;'HMPL Validation'!I$482021&amp;":"&amp;'HMPL Validation'!I$482022),'HMPL Validation'!I$482023,FALSE))</f>
        <v>6.9865884617576188E-2</v>
      </c>
      <c r="J107" s="318">
        <f ca="1">+IF(ISERROR(HLOOKUP($B107,INDIRECT("'Monthly Resource Report'!"&amp;'HMPL Validation'!J$482021&amp;":"&amp;'HMPL Validation'!J$482022),'HMPL Validation'!J$482023,FALSE)),0,HLOOKUP($B107,INDIRECT("'Monthly Resource Report'!"&amp;'HMPL Validation'!J$482021&amp;":"&amp;'HMPL Validation'!J$482022),'HMPL Validation'!J$482023,FALSE))</f>
        <v>0.49091256346252476</v>
      </c>
      <c r="L107" s="301">
        <v>44440</v>
      </c>
      <c r="M107" s="294">
        <v>152</v>
      </c>
      <c r="N107" s="297">
        <v>5.6218762014491954</v>
      </c>
      <c r="O107" s="299">
        <v>7.0000000000000007E-2</v>
      </c>
      <c r="P107" s="295">
        <v>0.49</v>
      </c>
      <c r="Q107" s="294">
        <f ca="1">+IF(ISERROR(HLOOKUP($B107,INDIRECT("'Monthly Resource Report'!"&amp;'HMPL Validation'!Q$482021&amp;":"&amp;'HMPL Validation'!Q$482022),'HMPL Validation'!Q$482023,FALSE)),0,HLOOKUP($B107,INDIRECT("'Monthly Resource Report'!"&amp;'HMPL Validation'!Q$482021&amp;":"&amp;'HMPL Validation'!Q$482022),'HMPL Validation'!Q$482023,FALSE))</f>
        <v>152</v>
      </c>
      <c r="R107" s="297">
        <f ca="1">+IF(ISERROR(HLOOKUP($B107,INDIRECT("'Monthly Resource Report'!"&amp;'HMPL Validation'!R$482021&amp;":"&amp;'HMPL Validation'!R$482022),'HMPL Validation'!R$482023,FALSE)),0,HLOOKUP($B107,INDIRECT("'Monthly Resource Report'!"&amp;'HMPL Validation'!R$482021&amp;":"&amp;'HMPL Validation'!R$482022),'HMPL Validation'!R$482023,FALSE))</f>
        <v>5.6220022953090911</v>
      </c>
      <c r="S107" s="317">
        <f ca="1">+IF(ISERROR(HLOOKUP($B107,INDIRECT("'Monthly Resource Report'!"&amp;'HMPL Validation'!S$482021&amp;":"&amp;'HMPL Validation'!S$482022),'HMPL Validation'!S$482023,FALSE)),0,HLOOKUP($B107,INDIRECT("'Monthly Resource Report'!"&amp;'HMPL Validation'!S$482021&amp;":"&amp;'HMPL Validation'!S$482022),'HMPL Validation'!S$482023,FALSE))</f>
        <v>6.9874011853772885E-2</v>
      </c>
      <c r="T107" s="318">
        <f ca="1">+IF(ISERROR(HLOOKUP($B107,INDIRECT("'Monthly Resource Report'!"&amp;'HMPL Validation'!T$482021&amp;":"&amp;'HMPL Validation'!T$482022),'HMPL Validation'!T$482023,FALSE)),0,HLOOKUP($B107,INDIRECT("'Monthly Resource Report'!"&amp;'HMPL Validation'!T$482021&amp;":"&amp;'HMPL Validation'!T$482022),'HMPL Validation'!T$482023,FALSE))</f>
        <v>0.49174140334635613</v>
      </c>
    </row>
    <row r="108" spans="2:20" s="460" customFormat="1">
      <c r="B108" s="301">
        <v>44470</v>
      </c>
      <c r="C108" s="294">
        <v>153</v>
      </c>
      <c r="D108" s="297">
        <v>5.6218762014491954</v>
      </c>
      <c r="E108" s="299">
        <v>7.0000000000000007E-2</v>
      </c>
      <c r="F108" s="295">
        <v>0.49</v>
      </c>
      <c r="G108" s="294">
        <f ca="1">+IF(ISERROR(HLOOKUP($B108,INDIRECT("'Monthly Resource Report'!"&amp;'HMPL Validation'!G$482021&amp;":"&amp;'HMPL Validation'!G$482022),'HMPL Validation'!G$482023,FALSE)),0,HLOOKUP($B108,INDIRECT("'Monthly Resource Report'!"&amp;'HMPL Validation'!G$482021&amp;":"&amp;'HMPL Validation'!G$482022),'HMPL Validation'!G$482023,FALSE))</f>
        <v>153</v>
      </c>
      <c r="H108" s="297">
        <f ca="1">+IF(ISERROR(HLOOKUP($B108,INDIRECT("'Monthly Resource Report'!"&amp;'HMPL Validation'!H$482021&amp;":"&amp;'HMPL Validation'!H$482022),'HMPL Validation'!H$482023,FALSE)),0,HLOOKUP($B108,INDIRECT("'Monthly Resource Report'!"&amp;'HMPL Validation'!H$482021&amp;":"&amp;'HMPL Validation'!H$482022),'HMPL Validation'!H$482023,FALSE))</f>
        <v>5.6219940345215393</v>
      </c>
      <c r="I108" s="317">
        <f ca="1">+IF(ISERROR(HLOOKUP($B108,INDIRECT("'Monthly Resource Report'!"&amp;'HMPL Validation'!I$482021&amp;":"&amp;'HMPL Validation'!I$482022),'HMPL Validation'!I$482023,FALSE)),0,HLOOKUP($B108,INDIRECT("'Monthly Resource Report'!"&amp;'HMPL Validation'!I$482021&amp;":"&amp;'HMPL Validation'!I$482022),'HMPL Validation'!I$482023,FALSE))</f>
        <v>6.9869564008949267E-2</v>
      </c>
      <c r="J108" s="318">
        <f ca="1">+IF(ISERROR(HLOOKUP($B108,INDIRECT("'Monthly Resource Report'!"&amp;'HMPL Validation'!J$482021&amp;":"&amp;'HMPL Validation'!J$482022),'HMPL Validation'!J$482023,FALSE)),0,HLOOKUP($B108,INDIRECT("'Monthly Resource Report'!"&amp;'HMPL Validation'!J$482021&amp;":"&amp;'HMPL Validation'!J$482022),'HMPL Validation'!J$482023,FALSE))</f>
        <v>0.49118393885825629</v>
      </c>
      <c r="L108" s="301">
        <v>44470</v>
      </c>
      <c r="M108" s="294">
        <v>152</v>
      </c>
      <c r="N108" s="297">
        <v>5.6218762014491954</v>
      </c>
      <c r="O108" s="299">
        <v>7.0000000000000007E-2</v>
      </c>
      <c r="P108" s="295">
        <v>0.49</v>
      </c>
      <c r="Q108" s="294">
        <f ca="1">+IF(ISERROR(HLOOKUP($B108,INDIRECT("'Monthly Resource Report'!"&amp;'HMPL Validation'!Q$482021&amp;":"&amp;'HMPL Validation'!Q$482022),'HMPL Validation'!Q$482023,FALSE)),0,HLOOKUP($B108,INDIRECT("'Monthly Resource Report'!"&amp;'HMPL Validation'!Q$482021&amp;":"&amp;'HMPL Validation'!Q$482022),'HMPL Validation'!Q$482023,FALSE))</f>
        <v>152</v>
      </c>
      <c r="R108" s="297">
        <f ca="1">+IF(ISERROR(HLOOKUP($B108,INDIRECT("'Monthly Resource Report'!"&amp;'HMPL Validation'!R$482021&amp;":"&amp;'HMPL Validation'!R$482022),'HMPL Validation'!R$482023,FALSE)),0,HLOOKUP($B108,INDIRECT("'Monthly Resource Report'!"&amp;'HMPL Validation'!R$482021&amp;":"&amp;'HMPL Validation'!R$482022),'HMPL Validation'!R$482023,FALSE))</f>
        <v>5.6220007217208057</v>
      </c>
      <c r="S108" s="317">
        <f ca="1">+IF(ISERROR(HLOOKUP($B108,INDIRECT("'Monthly Resource Report'!"&amp;'HMPL Validation'!S$482021&amp;":"&amp;'HMPL Validation'!S$482022),'HMPL Validation'!S$482023,FALSE)),0,HLOOKUP($B108,INDIRECT("'Monthly Resource Report'!"&amp;'HMPL Validation'!S$482021&amp;":"&amp;'HMPL Validation'!S$482022),'HMPL Validation'!S$482023,FALSE))</f>
        <v>6.9885497121998846E-2</v>
      </c>
      <c r="T108" s="318">
        <f ca="1">+IF(ISERROR(HLOOKUP($B108,INDIRECT("'Monthly Resource Report'!"&amp;'HMPL Validation'!T$482021&amp;":"&amp;'HMPL Validation'!T$482022),'HMPL Validation'!T$482023,FALSE)),0,HLOOKUP($B108,INDIRECT("'Monthly Resource Report'!"&amp;'HMPL Validation'!T$482021&amp;":"&amp;'HMPL Validation'!T$482022),'HMPL Validation'!T$482023,FALSE))</f>
        <v>0.49209004425521247</v>
      </c>
    </row>
    <row r="109" spans="2:20" s="460" customFormat="1">
      <c r="B109" s="301">
        <v>44501</v>
      </c>
      <c r="C109" s="294">
        <v>153</v>
      </c>
      <c r="D109" s="297">
        <v>5.6218762014491954</v>
      </c>
      <c r="E109" s="299">
        <v>7.0000000000000007E-2</v>
      </c>
      <c r="F109" s="295">
        <v>0.49</v>
      </c>
      <c r="G109" s="294">
        <f ca="1">+IF(ISERROR(HLOOKUP($B109,INDIRECT("'Monthly Resource Report'!"&amp;'HMPL Validation'!G$482021&amp;":"&amp;'HMPL Validation'!G$482022),'HMPL Validation'!G$482023,FALSE)),0,HLOOKUP($B109,INDIRECT("'Monthly Resource Report'!"&amp;'HMPL Validation'!G$482021&amp;":"&amp;'HMPL Validation'!G$482022),'HMPL Validation'!G$482023,FALSE))</f>
        <v>153</v>
      </c>
      <c r="H109" s="297">
        <f ca="1">+IF(ISERROR(HLOOKUP($B109,INDIRECT("'Monthly Resource Report'!"&amp;'HMPL Validation'!H$482021&amp;":"&amp;'HMPL Validation'!H$482022),'HMPL Validation'!H$482023,FALSE)),0,HLOOKUP($B109,INDIRECT("'Monthly Resource Report'!"&amp;'HMPL Validation'!H$482021&amp;":"&amp;'HMPL Validation'!H$482022),'HMPL Validation'!H$482023,FALSE))</f>
        <v>5.6219931939718037</v>
      </c>
      <c r="I109" s="317">
        <f ca="1">+IF(ISERROR(HLOOKUP($B109,INDIRECT("'Monthly Resource Report'!"&amp;'HMPL Validation'!I$482021&amp;":"&amp;'HMPL Validation'!I$482022),'HMPL Validation'!I$482023,FALSE)),0,HLOOKUP($B109,INDIRECT("'Monthly Resource Report'!"&amp;'HMPL Validation'!I$482021&amp;":"&amp;'HMPL Validation'!I$482022),'HMPL Validation'!I$482023,FALSE))</f>
        <v>6.9912025074746004E-2</v>
      </c>
      <c r="J109" s="318">
        <f ca="1">+IF(ISERROR(HLOOKUP($B109,INDIRECT("'Monthly Resource Report'!"&amp;'HMPL Validation'!J$482021&amp;":"&amp;'HMPL Validation'!J$482022),'HMPL Validation'!J$482023,FALSE)),0,HLOOKUP($B109,INDIRECT("'Monthly Resource Report'!"&amp;'HMPL Validation'!J$482021&amp;":"&amp;'HMPL Validation'!J$482022),'HMPL Validation'!J$482023,FALSE))</f>
        <v>0.49090719339230438</v>
      </c>
      <c r="L109" s="301">
        <v>44501</v>
      </c>
      <c r="M109" s="294">
        <v>152</v>
      </c>
      <c r="N109" s="297">
        <v>5.6218762014491954</v>
      </c>
      <c r="O109" s="299">
        <v>7.0000000000000007E-2</v>
      </c>
      <c r="P109" s="295">
        <v>0.49</v>
      </c>
      <c r="Q109" s="294">
        <f ca="1">+IF(ISERROR(HLOOKUP($B109,INDIRECT("'Monthly Resource Report'!"&amp;'HMPL Validation'!Q$482021&amp;":"&amp;'HMPL Validation'!Q$482022),'HMPL Validation'!Q$482023,FALSE)),0,HLOOKUP($B109,INDIRECT("'Monthly Resource Report'!"&amp;'HMPL Validation'!Q$482021&amp;":"&amp;'HMPL Validation'!Q$482022),'HMPL Validation'!Q$482023,FALSE))</f>
        <v>152</v>
      </c>
      <c r="R109" s="297">
        <f ca="1">+IF(ISERROR(HLOOKUP($B109,INDIRECT("'Monthly Resource Report'!"&amp;'HMPL Validation'!R$482021&amp;":"&amp;'HMPL Validation'!R$482022),'HMPL Validation'!R$482023,FALSE)),0,HLOOKUP($B109,INDIRECT("'Monthly Resource Report'!"&amp;'HMPL Validation'!R$482021&amp;":"&amp;'HMPL Validation'!R$482022),'HMPL Validation'!R$482023,FALSE))</f>
        <v>5.6220032990274955</v>
      </c>
      <c r="S109" s="317">
        <f ca="1">+IF(ISERROR(HLOOKUP($B109,INDIRECT("'Monthly Resource Report'!"&amp;'HMPL Validation'!S$482021&amp;":"&amp;'HMPL Validation'!S$482022),'HMPL Validation'!S$482023,FALSE)),0,HLOOKUP($B109,INDIRECT("'Monthly Resource Report'!"&amp;'HMPL Validation'!S$482021&amp;":"&amp;'HMPL Validation'!S$482022),'HMPL Validation'!S$482023,FALSE))</f>
        <v>6.9930302309119147E-2</v>
      </c>
      <c r="T109" s="318">
        <f ca="1">+IF(ISERROR(HLOOKUP($B109,INDIRECT("'Monthly Resource Report'!"&amp;'HMPL Validation'!T$482021&amp;":"&amp;'HMPL Validation'!T$482022),'HMPL Validation'!T$482023,FALSE)),0,HLOOKUP($B109,INDIRECT("'Monthly Resource Report'!"&amp;'HMPL Validation'!T$482021&amp;":"&amp;'HMPL Validation'!T$482022),'HMPL Validation'!T$482023,FALSE))</f>
        <v>0.49169686438509558</v>
      </c>
    </row>
    <row r="110" spans="2:20" s="460" customFormat="1">
      <c r="B110" s="301">
        <v>44531</v>
      </c>
      <c r="C110" s="294">
        <v>153</v>
      </c>
      <c r="D110" s="297">
        <v>5.6218762014491954</v>
      </c>
      <c r="E110" s="299">
        <v>7.0000000000000007E-2</v>
      </c>
      <c r="F110" s="295">
        <v>0.49</v>
      </c>
      <c r="G110" s="294">
        <f ca="1">+IF(ISERROR(HLOOKUP($B110,INDIRECT("'Monthly Resource Report'!"&amp;'HMPL Validation'!G$482021&amp;":"&amp;'HMPL Validation'!G$482022),'HMPL Validation'!G$482023,FALSE)),0,HLOOKUP($B110,INDIRECT("'Monthly Resource Report'!"&amp;'HMPL Validation'!G$482021&amp;":"&amp;'HMPL Validation'!G$482022),'HMPL Validation'!G$482023,FALSE))</f>
        <v>153</v>
      </c>
      <c r="H110" s="297">
        <f ca="1">+IF(ISERROR(HLOOKUP($B110,INDIRECT("'Monthly Resource Report'!"&amp;'HMPL Validation'!H$482021&amp;":"&amp;'HMPL Validation'!H$482022),'HMPL Validation'!H$482023,FALSE)),0,HLOOKUP($B110,INDIRECT("'Monthly Resource Report'!"&amp;'HMPL Validation'!H$482021&amp;":"&amp;'HMPL Validation'!H$482022),'HMPL Validation'!H$482023,FALSE))</f>
        <v>5.6219941787060153</v>
      </c>
      <c r="I110" s="317">
        <f ca="1">+IF(ISERROR(HLOOKUP($B110,INDIRECT("'Monthly Resource Report'!"&amp;'HMPL Validation'!I$482021&amp;":"&amp;'HMPL Validation'!I$482022),'HMPL Validation'!I$482023,FALSE)),0,HLOOKUP($B110,INDIRECT("'Monthly Resource Report'!"&amp;'HMPL Validation'!I$482021&amp;":"&amp;'HMPL Validation'!I$482022),'HMPL Validation'!I$482023,FALSE))</f>
        <v>6.9904425037440848E-2</v>
      </c>
      <c r="J110" s="318">
        <f ca="1">+IF(ISERROR(HLOOKUP($B110,INDIRECT("'Monthly Resource Report'!"&amp;'HMPL Validation'!J$482021&amp;":"&amp;'HMPL Validation'!J$482022),'HMPL Validation'!J$482023,FALSE)),0,HLOOKUP($B110,INDIRECT("'Monthly Resource Report'!"&amp;'HMPL Validation'!J$482021&amp;":"&amp;'HMPL Validation'!J$482022),'HMPL Validation'!J$482023,FALSE))</f>
        <v>0.49086381069125978</v>
      </c>
      <c r="L110" s="301">
        <v>44531</v>
      </c>
      <c r="M110" s="294">
        <v>152</v>
      </c>
      <c r="N110" s="297">
        <v>5.6218762014491954</v>
      </c>
      <c r="O110" s="299">
        <v>7.0000000000000007E-2</v>
      </c>
      <c r="P110" s="295">
        <v>0.49</v>
      </c>
      <c r="Q110" s="294">
        <f ca="1">+IF(ISERROR(HLOOKUP($B110,INDIRECT("'Monthly Resource Report'!"&amp;'HMPL Validation'!Q$482021&amp;":"&amp;'HMPL Validation'!Q$482022),'HMPL Validation'!Q$482023,FALSE)),0,HLOOKUP($B110,INDIRECT("'Monthly Resource Report'!"&amp;'HMPL Validation'!Q$482021&amp;":"&amp;'HMPL Validation'!Q$482022),'HMPL Validation'!Q$482023,FALSE))</f>
        <v>152</v>
      </c>
      <c r="R110" s="297">
        <f ca="1">+IF(ISERROR(HLOOKUP($B110,INDIRECT("'Monthly Resource Report'!"&amp;'HMPL Validation'!R$482021&amp;":"&amp;'HMPL Validation'!R$482022),'HMPL Validation'!R$482023,FALSE)),0,HLOOKUP($B110,INDIRECT("'Monthly Resource Report'!"&amp;'HMPL Validation'!R$482021&amp;":"&amp;'HMPL Validation'!R$482022),'HMPL Validation'!R$482023,FALSE))</f>
        <v>5.6220043442482899</v>
      </c>
      <c r="S110" s="317">
        <f ca="1">+IF(ISERROR(HLOOKUP($B110,INDIRECT("'Monthly Resource Report'!"&amp;'HMPL Validation'!S$482021&amp;":"&amp;'HMPL Validation'!S$482022),'HMPL Validation'!S$482023,FALSE)),0,HLOOKUP($B110,INDIRECT("'Monthly Resource Report'!"&amp;'HMPL Validation'!S$482021&amp;":"&amp;'HMPL Validation'!S$482022),'HMPL Validation'!S$482023,FALSE))</f>
        <v>6.9927578824375974E-2</v>
      </c>
      <c r="T110" s="318">
        <f ca="1">+IF(ISERROR(HLOOKUP($B110,INDIRECT("'Monthly Resource Report'!"&amp;'HMPL Validation'!T$482021&amp;":"&amp;'HMPL Validation'!T$482022),'HMPL Validation'!T$482023,FALSE)),0,HLOOKUP($B110,INDIRECT("'Monthly Resource Report'!"&amp;'HMPL Validation'!T$482021&amp;":"&amp;'HMPL Validation'!T$482022),'HMPL Validation'!T$482023,FALSE))</f>
        <v>0.49164823186175499</v>
      </c>
    </row>
    <row r="111" spans="2:20" s="460" customFormat="1">
      <c r="B111" s="301">
        <v>44562</v>
      </c>
      <c r="C111" s="294">
        <v>153</v>
      </c>
      <c r="D111" s="297">
        <v>5.7742290465084682</v>
      </c>
      <c r="E111" s="299">
        <v>7.0000000000000007E-2</v>
      </c>
      <c r="F111" s="295">
        <v>0.49</v>
      </c>
      <c r="G111" s="294">
        <f ca="1">+IF(ISERROR(HLOOKUP($B111,INDIRECT("'Monthly Resource Report'!"&amp;'HMPL Validation'!G$482021&amp;":"&amp;'HMPL Validation'!G$482022),'HMPL Validation'!G$482023,FALSE)),0,HLOOKUP($B111,INDIRECT("'Monthly Resource Report'!"&amp;'HMPL Validation'!G$482021&amp;":"&amp;'HMPL Validation'!G$482022),'HMPL Validation'!G$482023,FALSE))</f>
        <v>153</v>
      </c>
      <c r="H111" s="297">
        <f ca="1">+IF(ISERROR(HLOOKUP($B111,INDIRECT("'Monthly Resource Report'!"&amp;'HMPL Validation'!H$482021&amp;":"&amp;'HMPL Validation'!H$482022),'HMPL Validation'!H$482023,FALSE)),0,HLOOKUP($B111,INDIRECT("'Monthly Resource Report'!"&amp;'HMPL Validation'!H$482021&amp;":"&amp;'HMPL Validation'!H$482022),'HMPL Validation'!H$482023,FALSE))</f>
        <v>5.7739985435451269</v>
      </c>
      <c r="I111" s="317">
        <f ca="1">+IF(ISERROR(HLOOKUP($B111,INDIRECT("'Monthly Resource Report'!"&amp;'HMPL Validation'!I$482021&amp;":"&amp;'HMPL Validation'!I$482022),'HMPL Validation'!I$482023,FALSE)),0,HLOOKUP($B111,INDIRECT("'Monthly Resource Report'!"&amp;'HMPL Validation'!I$482021&amp;":"&amp;'HMPL Validation'!I$482022),'HMPL Validation'!I$482023,FALSE))</f>
        <v>6.9921858556676361E-2</v>
      </c>
      <c r="J111" s="318">
        <f ca="1">+IF(ISERROR(HLOOKUP($B111,INDIRECT("'Monthly Resource Report'!"&amp;'HMPL Validation'!J$482021&amp;":"&amp;'HMPL Validation'!J$482022),'HMPL Validation'!J$482023,FALSE)),0,HLOOKUP($B111,INDIRECT("'Monthly Resource Report'!"&amp;'HMPL Validation'!J$482021&amp;":"&amp;'HMPL Validation'!J$482022),'HMPL Validation'!J$482023,FALSE))</f>
        <v>0.49087094365707273</v>
      </c>
      <c r="L111" s="301">
        <v>44562</v>
      </c>
      <c r="M111" s="294">
        <v>152</v>
      </c>
      <c r="N111" s="297">
        <v>5.7742290465084682</v>
      </c>
      <c r="O111" s="299">
        <v>7.0000000000000007E-2</v>
      </c>
      <c r="P111" s="295">
        <v>0.49</v>
      </c>
      <c r="Q111" s="294">
        <f ca="1">+IF(ISERROR(HLOOKUP($B111,INDIRECT("'Monthly Resource Report'!"&amp;'HMPL Validation'!Q$482021&amp;":"&amp;'HMPL Validation'!Q$482022),'HMPL Validation'!Q$482023,FALSE)),0,HLOOKUP($B111,INDIRECT("'Monthly Resource Report'!"&amp;'HMPL Validation'!Q$482021&amp;":"&amp;'HMPL Validation'!Q$482022),'HMPL Validation'!Q$482023,FALSE))</f>
        <v>152</v>
      </c>
      <c r="R111" s="297">
        <f ca="1">+IF(ISERROR(HLOOKUP($B111,INDIRECT("'Monthly Resource Report'!"&amp;'HMPL Validation'!R$482021&amp;":"&amp;'HMPL Validation'!R$482022),'HMPL Validation'!R$482023,FALSE)),0,HLOOKUP($B111,INDIRECT("'Monthly Resource Report'!"&amp;'HMPL Validation'!R$482021&amp;":"&amp;'HMPL Validation'!R$482022),'HMPL Validation'!R$482023,FALSE))</f>
        <v>5.7739999491888785</v>
      </c>
      <c r="S111" s="317">
        <f ca="1">+IF(ISERROR(HLOOKUP($B111,INDIRECT("'Monthly Resource Report'!"&amp;'HMPL Validation'!S$482021&amp;":"&amp;'HMPL Validation'!S$482022),'HMPL Validation'!S$482023,FALSE)),0,HLOOKUP($B111,INDIRECT("'Monthly Resource Report'!"&amp;'HMPL Validation'!S$482021&amp;":"&amp;'HMPL Validation'!S$482022),'HMPL Validation'!S$482023,FALSE))</f>
        <v>6.9934808467586387E-2</v>
      </c>
      <c r="T111" s="318">
        <f ca="1">+IF(ISERROR(HLOOKUP($B111,INDIRECT("'Monthly Resource Report'!"&amp;'HMPL Validation'!T$482021&amp;":"&amp;'HMPL Validation'!T$482022),'HMPL Validation'!T$482023,FALSE)),0,HLOOKUP($B111,INDIRECT("'Monthly Resource Report'!"&amp;'HMPL Validation'!T$482021&amp;":"&amp;'HMPL Validation'!T$482022),'HMPL Validation'!T$482023,FALSE))</f>
        <v>0.49165476374974199</v>
      </c>
    </row>
    <row r="112" spans="2:20" s="460" customFormat="1">
      <c r="B112" s="301">
        <v>44593</v>
      </c>
      <c r="C112" s="294">
        <v>153</v>
      </c>
      <c r="D112" s="297">
        <v>5.7742290465084682</v>
      </c>
      <c r="E112" s="299">
        <v>7.0000000000000007E-2</v>
      </c>
      <c r="F112" s="295">
        <v>0.49</v>
      </c>
      <c r="G112" s="294">
        <f ca="1">+IF(ISERROR(HLOOKUP($B112,INDIRECT("'Monthly Resource Report'!"&amp;'HMPL Validation'!G$482021&amp;":"&amp;'HMPL Validation'!G$482022),'HMPL Validation'!G$482023,FALSE)),0,HLOOKUP($B112,INDIRECT("'Monthly Resource Report'!"&amp;'HMPL Validation'!G$482021&amp;":"&amp;'HMPL Validation'!G$482022),'HMPL Validation'!G$482023,FALSE))</f>
        <v>153</v>
      </c>
      <c r="H112" s="297">
        <f ca="1">+IF(ISERROR(HLOOKUP($B112,INDIRECT("'Monthly Resource Report'!"&amp;'HMPL Validation'!H$482021&amp;":"&amp;'HMPL Validation'!H$482022),'HMPL Validation'!H$482023,FALSE)),0,HLOOKUP($B112,INDIRECT("'Monthly Resource Report'!"&amp;'HMPL Validation'!H$482021&amp;":"&amp;'HMPL Validation'!H$482022),'HMPL Validation'!H$482023,FALSE))</f>
        <v>5.773999130508547</v>
      </c>
      <c r="I112" s="317">
        <f ca="1">+IF(ISERROR(HLOOKUP($B112,INDIRECT("'Monthly Resource Report'!"&amp;'HMPL Validation'!I$482021&amp;":"&amp;'HMPL Validation'!I$482022),'HMPL Validation'!I$482023,FALSE)),0,HLOOKUP($B112,INDIRECT("'Monthly Resource Report'!"&amp;'HMPL Validation'!I$482021&amp;":"&amp;'HMPL Validation'!I$482022),'HMPL Validation'!I$482023,FALSE))</f>
        <v>6.9925706731664428E-2</v>
      </c>
      <c r="J112" s="318">
        <f ca="1">+IF(ISERROR(HLOOKUP($B112,INDIRECT("'Monthly Resource Report'!"&amp;'HMPL Validation'!J$482021&amp;":"&amp;'HMPL Validation'!J$482022),'HMPL Validation'!J$482023,FALSE)),0,HLOOKUP($B112,INDIRECT("'Monthly Resource Report'!"&amp;'HMPL Validation'!J$482021&amp;":"&amp;'HMPL Validation'!J$482022),'HMPL Validation'!J$482023,FALSE))</f>
        <v>0.49128448148891973</v>
      </c>
      <c r="L112" s="301">
        <v>44593</v>
      </c>
      <c r="M112" s="294">
        <v>152</v>
      </c>
      <c r="N112" s="297">
        <v>5.7742290465084682</v>
      </c>
      <c r="O112" s="299">
        <v>7.0000000000000007E-2</v>
      </c>
      <c r="P112" s="295">
        <v>0.49</v>
      </c>
      <c r="Q112" s="294">
        <f ca="1">+IF(ISERROR(HLOOKUP($B112,INDIRECT("'Monthly Resource Report'!"&amp;'HMPL Validation'!Q$482021&amp;":"&amp;'HMPL Validation'!Q$482022),'HMPL Validation'!Q$482023,FALSE)),0,HLOOKUP($B112,INDIRECT("'Monthly Resource Report'!"&amp;'HMPL Validation'!Q$482021&amp;":"&amp;'HMPL Validation'!Q$482022),'HMPL Validation'!Q$482023,FALSE))</f>
        <v>152</v>
      </c>
      <c r="R112" s="297">
        <f ca="1">+IF(ISERROR(HLOOKUP($B112,INDIRECT("'Monthly Resource Report'!"&amp;'HMPL Validation'!R$482021&amp;":"&amp;'HMPL Validation'!R$482022),'HMPL Validation'!R$482023,FALSE)),0,HLOOKUP($B112,INDIRECT("'Monthly Resource Report'!"&amp;'HMPL Validation'!R$482021&amp;":"&amp;'HMPL Validation'!R$482022),'HMPL Validation'!R$482023,FALSE))</f>
        <v>5.7739995964133755</v>
      </c>
      <c r="S112" s="317">
        <f ca="1">+IF(ISERROR(HLOOKUP($B112,INDIRECT("'Monthly Resource Report'!"&amp;'HMPL Validation'!S$482021&amp;":"&amp;'HMPL Validation'!S$482022),'HMPL Validation'!S$482023,FALSE)),0,HLOOKUP($B112,INDIRECT("'Monthly Resource Report'!"&amp;'HMPL Validation'!S$482021&amp;":"&amp;'HMPL Validation'!S$482022),'HMPL Validation'!S$482023,FALSE))</f>
        <v>6.9939017787635518E-2</v>
      </c>
      <c r="T112" s="318">
        <f ca="1">+IF(ISERROR(HLOOKUP($B112,INDIRECT("'Monthly Resource Report'!"&amp;'HMPL Validation'!T$482021&amp;":"&amp;'HMPL Validation'!T$482022),'HMPL Validation'!T$482023,FALSE)),0,HLOOKUP($B112,INDIRECT("'Monthly Resource Report'!"&amp;'HMPL Validation'!T$482021&amp;":"&amp;'HMPL Validation'!T$482022),'HMPL Validation'!T$482023,FALSE))</f>
        <v>0.49137404432631643</v>
      </c>
    </row>
    <row r="113" spans="2:20" s="460" customFormat="1">
      <c r="B113" s="301">
        <v>44621</v>
      </c>
      <c r="C113" s="294">
        <v>153</v>
      </c>
      <c r="D113" s="297">
        <v>5.7742290465084682</v>
      </c>
      <c r="E113" s="299">
        <v>7.0000000000000007E-2</v>
      </c>
      <c r="F113" s="295">
        <v>0.49</v>
      </c>
      <c r="G113" s="294">
        <f ca="1">+IF(ISERROR(HLOOKUP($B113,INDIRECT("'Monthly Resource Report'!"&amp;'HMPL Validation'!G$482021&amp;":"&amp;'HMPL Validation'!G$482022),'HMPL Validation'!G$482023,FALSE)),0,HLOOKUP($B113,INDIRECT("'Monthly Resource Report'!"&amp;'HMPL Validation'!G$482021&amp;":"&amp;'HMPL Validation'!G$482022),'HMPL Validation'!G$482023,FALSE))</f>
        <v>153</v>
      </c>
      <c r="H113" s="297">
        <f ca="1">+IF(ISERROR(HLOOKUP($B113,INDIRECT("'Monthly Resource Report'!"&amp;'HMPL Validation'!H$482021&amp;":"&amp;'HMPL Validation'!H$482022),'HMPL Validation'!H$482023,FALSE)),0,HLOOKUP($B113,INDIRECT("'Monthly Resource Report'!"&amp;'HMPL Validation'!H$482021&amp;":"&amp;'HMPL Validation'!H$482022),'HMPL Validation'!H$482023,FALSE))</f>
        <v>5.7739989534072409</v>
      </c>
      <c r="I113" s="317">
        <f ca="1">+IF(ISERROR(HLOOKUP($B113,INDIRECT("'Monthly Resource Report'!"&amp;'HMPL Validation'!I$482021&amp;":"&amp;'HMPL Validation'!I$482022),'HMPL Validation'!I$482023,FALSE)),0,HLOOKUP($B113,INDIRECT("'Monthly Resource Report'!"&amp;'HMPL Validation'!I$482021&amp;":"&amp;'HMPL Validation'!I$482022),'HMPL Validation'!I$482023,FALSE))</f>
        <v>6.9904325868198836E-2</v>
      </c>
      <c r="J113" s="318">
        <f ca="1">+IF(ISERROR(HLOOKUP($B113,INDIRECT("'Monthly Resource Report'!"&amp;'HMPL Validation'!J$482021&amp;":"&amp;'HMPL Validation'!J$482022),'HMPL Validation'!J$482023,FALSE)),0,HLOOKUP($B113,INDIRECT("'Monthly Resource Report'!"&amp;'HMPL Validation'!J$482021&amp;":"&amp;'HMPL Validation'!J$482022),'HMPL Validation'!J$482023,FALSE))</f>
        <v>0.49146271244840328</v>
      </c>
      <c r="L113" s="301">
        <v>44621</v>
      </c>
      <c r="M113" s="294">
        <v>152</v>
      </c>
      <c r="N113" s="297">
        <v>5.7742290465084682</v>
      </c>
      <c r="O113" s="299">
        <v>7.0000000000000007E-2</v>
      </c>
      <c r="P113" s="295">
        <v>0.49</v>
      </c>
      <c r="Q113" s="294">
        <f ca="1">+IF(ISERROR(HLOOKUP($B113,INDIRECT("'Monthly Resource Report'!"&amp;'HMPL Validation'!Q$482021&amp;":"&amp;'HMPL Validation'!Q$482022),'HMPL Validation'!Q$482023,FALSE)),0,HLOOKUP($B113,INDIRECT("'Monthly Resource Report'!"&amp;'HMPL Validation'!Q$482021&amp;":"&amp;'HMPL Validation'!Q$482022),'HMPL Validation'!Q$482023,FALSE))</f>
        <v>152</v>
      </c>
      <c r="R113" s="297">
        <f ca="1">+IF(ISERROR(HLOOKUP($B113,INDIRECT("'Monthly Resource Report'!"&amp;'HMPL Validation'!R$482021&amp;":"&amp;'HMPL Validation'!R$482022),'HMPL Validation'!R$482023,FALSE)),0,HLOOKUP($B113,INDIRECT("'Monthly Resource Report'!"&amp;'HMPL Validation'!R$482021&amp;":"&amp;'HMPL Validation'!R$482022),'HMPL Validation'!R$482023,FALSE))</f>
        <v>5.7739989646667942</v>
      </c>
      <c r="S113" s="317">
        <f ca="1">+IF(ISERROR(HLOOKUP($B113,INDIRECT("'Monthly Resource Report'!"&amp;'HMPL Validation'!S$482021&amp;":"&amp;'HMPL Validation'!S$482022),'HMPL Validation'!S$482023,FALSE)),0,HLOOKUP($B113,INDIRECT("'Monthly Resource Report'!"&amp;'HMPL Validation'!S$482021&amp;":"&amp;'HMPL Validation'!S$482022),'HMPL Validation'!S$482023,FALSE))</f>
        <v>6.992679397991744E-2</v>
      </c>
      <c r="T113" s="318">
        <f ca="1">+IF(ISERROR(HLOOKUP($B113,INDIRECT("'Monthly Resource Report'!"&amp;'HMPL Validation'!T$482021&amp;":"&amp;'HMPL Validation'!T$482022),'HMPL Validation'!T$482023,FALSE)),0,HLOOKUP($B113,INDIRECT("'Monthly Resource Report'!"&amp;'HMPL Validation'!T$482021&amp;":"&amp;'HMPL Validation'!T$482022),'HMPL Validation'!T$482023,FALSE))</f>
        <v>0.49166770268590237</v>
      </c>
    </row>
    <row r="114" spans="2:20" s="460" customFormat="1">
      <c r="B114" s="301">
        <v>44652</v>
      </c>
      <c r="C114" s="294">
        <v>153</v>
      </c>
      <c r="D114" s="297">
        <v>5.7742290465084682</v>
      </c>
      <c r="E114" s="299">
        <v>7.0000000000000007E-2</v>
      </c>
      <c r="F114" s="295">
        <v>0.49</v>
      </c>
      <c r="G114" s="294">
        <f ca="1">+IF(ISERROR(HLOOKUP($B114,INDIRECT("'Monthly Resource Report'!"&amp;'HMPL Validation'!G$482021&amp;":"&amp;'HMPL Validation'!G$482022),'HMPL Validation'!G$482023,FALSE)),0,HLOOKUP($B114,INDIRECT("'Monthly Resource Report'!"&amp;'HMPL Validation'!G$482021&amp;":"&amp;'HMPL Validation'!G$482022),'HMPL Validation'!G$482023,FALSE))</f>
        <v>153</v>
      </c>
      <c r="H114" s="297">
        <f ca="1">+IF(ISERROR(HLOOKUP($B114,INDIRECT("'Monthly Resource Report'!"&amp;'HMPL Validation'!H$482021&amp;":"&amp;'HMPL Validation'!H$482022),'HMPL Validation'!H$482023,FALSE)),0,HLOOKUP($B114,INDIRECT("'Monthly Resource Report'!"&amp;'HMPL Validation'!H$482021&amp;":"&amp;'HMPL Validation'!H$482022),'HMPL Validation'!H$482023,FALSE))</f>
        <v>5.7739991217694042</v>
      </c>
      <c r="I114" s="317">
        <f ca="1">+IF(ISERROR(HLOOKUP($B114,INDIRECT("'Monthly Resource Report'!"&amp;'HMPL Validation'!I$482021&amp;":"&amp;'HMPL Validation'!I$482022),'HMPL Validation'!I$482023,FALSE)),0,HLOOKUP($B114,INDIRECT("'Monthly Resource Report'!"&amp;'HMPL Validation'!I$482021&amp;":"&amp;'HMPL Validation'!I$482022),'HMPL Validation'!I$482023,FALSE))</f>
        <v>6.9849374715599905E-2</v>
      </c>
      <c r="J114" s="318">
        <f ca="1">+IF(ISERROR(HLOOKUP($B114,INDIRECT("'Monthly Resource Report'!"&amp;'HMPL Validation'!J$482021&amp;":"&amp;'HMPL Validation'!J$482022),'HMPL Validation'!J$482023,FALSE)),0,HLOOKUP($B114,INDIRECT("'Monthly Resource Report'!"&amp;'HMPL Validation'!J$482021&amp;":"&amp;'HMPL Validation'!J$482022),'HMPL Validation'!J$482023,FALSE))</f>
        <v>0.49094520210750586</v>
      </c>
      <c r="L114" s="301">
        <v>44652</v>
      </c>
      <c r="M114" s="294">
        <v>152</v>
      </c>
      <c r="N114" s="297">
        <v>5.7742290465084682</v>
      </c>
      <c r="O114" s="299">
        <v>7.0000000000000007E-2</v>
      </c>
      <c r="P114" s="295">
        <v>0.49</v>
      </c>
      <c r="Q114" s="294">
        <f ca="1">+IF(ISERROR(HLOOKUP($B114,INDIRECT("'Monthly Resource Report'!"&amp;'HMPL Validation'!Q$482021&amp;":"&amp;'HMPL Validation'!Q$482022),'HMPL Validation'!Q$482023,FALSE)),0,HLOOKUP($B114,INDIRECT("'Monthly Resource Report'!"&amp;'HMPL Validation'!Q$482021&amp;":"&amp;'HMPL Validation'!Q$482022),'HMPL Validation'!Q$482023,FALSE))</f>
        <v>152</v>
      </c>
      <c r="R114" s="297">
        <f ca="1">+IF(ISERROR(HLOOKUP($B114,INDIRECT("'Monthly Resource Report'!"&amp;'HMPL Validation'!R$482021&amp;":"&amp;'HMPL Validation'!R$482022),'HMPL Validation'!R$482023,FALSE)),0,HLOOKUP($B114,INDIRECT("'Monthly Resource Report'!"&amp;'HMPL Validation'!R$482021&amp;":"&amp;'HMPL Validation'!R$482022),'HMPL Validation'!R$482023,FALSE))</f>
        <v>5.7739997108393917</v>
      </c>
      <c r="S114" s="317">
        <f ca="1">+IF(ISERROR(HLOOKUP($B114,INDIRECT("'Monthly Resource Report'!"&amp;'HMPL Validation'!S$482021&amp;":"&amp;'HMPL Validation'!S$482022),'HMPL Validation'!S$482023,FALSE)),0,HLOOKUP($B114,INDIRECT("'Monthly Resource Report'!"&amp;'HMPL Validation'!S$482021&amp;":"&amp;'HMPL Validation'!S$482022),'HMPL Validation'!S$482023,FALSE))</f>
        <v>6.9871692602935701E-2</v>
      </c>
      <c r="T114" s="318">
        <f ca="1">+IF(ISERROR(HLOOKUP($B114,INDIRECT("'Monthly Resource Report'!"&amp;'HMPL Validation'!T$482021&amp;":"&amp;'HMPL Validation'!T$482022),'HMPL Validation'!T$482023,FALSE)),0,HLOOKUP($B114,INDIRECT("'Monthly Resource Report'!"&amp;'HMPL Validation'!T$482021&amp;":"&amp;'HMPL Validation'!T$482022),'HMPL Validation'!T$482023,FALSE))</f>
        <v>0.49087744678899436</v>
      </c>
    </row>
    <row r="115" spans="2:20" s="460" customFormat="1">
      <c r="B115" s="301">
        <v>44682</v>
      </c>
      <c r="C115" s="294">
        <v>153</v>
      </c>
      <c r="D115" s="297">
        <v>5.7742290465084682</v>
      </c>
      <c r="E115" s="299">
        <v>7.0000000000000007E-2</v>
      </c>
      <c r="F115" s="295">
        <v>0.49</v>
      </c>
      <c r="G115" s="294">
        <f ca="1">+IF(ISERROR(HLOOKUP($B115,INDIRECT("'Monthly Resource Report'!"&amp;'HMPL Validation'!G$482021&amp;":"&amp;'HMPL Validation'!G$482022),'HMPL Validation'!G$482023,FALSE)),0,HLOOKUP($B115,INDIRECT("'Monthly Resource Report'!"&amp;'HMPL Validation'!G$482021&amp;":"&amp;'HMPL Validation'!G$482022),'HMPL Validation'!G$482023,FALSE))</f>
        <v>153</v>
      </c>
      <c r="H115" s="297">
        <f ca="1">+IF(ISERROR(HLOOKUP($B115,INDIRECT("'Monthly Resource Report'!"&amp;'HMPL Validation'!H$482021&amp;":"&amp;'HMPL Validation'!H$482022),'HMPL Validation'!H$482023,FALSE)),0,HLOOKUP($B115,INDIRECT("'Monthly Resource Report'!"&amp;'HMPL Validation'!H$482021&amp;":"&amp;'HMPL Validation'!H$482022),'HMPL Validation'!H$482023,FALSE))</f>
        <v>5.7739981557399815</v>
      </c>
      <c r="I115" s="317">
        <f ca="1">+IF(ISERROR(HLOOKUP($B115,INDIRECT("'Monthly Resource Report'!"&amp;'HMPL Validation'!I$482021&amp;":"&amp;'HMPL Validation'!I$482022),'HMPL Validation'!I$482023,FALSE)),0,HLOOKUP($B115,INDIRECT("'Monthly Resource Report'!"&amp;'HMPL Validation'!I$482021&amp;":"&amp;'HMPL Validation'!I$482022),'HMPL Validation'!I$482023,FALSE))</f>
        <v>6.9840431036050976E-2</v>
      </c>
      <c r="J115" s="318">
        <f ca="1">+IF(ISERROR(HLOOKUP($B115,INDIRECT("'Monthly Resource Report'!"&amp;'HMPL Validation'!J$482021&amp;":"&amp;'HMPL Validation'!J$482022),'HMPL Validation'!J$482023,FALSE)),0,HLOOKUP($B115,INDIRECT("'Monthly Resource Report'!"&amp;'HMPL Validation'!J$482021&amp;":"&amp;'HMPL Validation'!J$482022),'HMPL Validation'!J$482023,FALSE))</f>
        <v>0.49201326434508208</v>
      </c>
      <c r="L115" s="301">
        <v>44682</v>
      </c>
      <c r="M115" s="294">
        <v>152</v>
      </c>
      <c r="N115" s="297">
        <v>5.7742290465084682</v>
      </c>
      <c r="O115" s="299">
        <v>7.0000000000000007E-2</v>
      </c>
      <c r="P115" s="295">
        <v>0.49</v>
      </c>
      <c r="Q115" s="294">
        <f ca="1">+IF(ISERROR(HLOOKUP($B115,INDIRECT("'Monthly Resource Report'!"&amp;'HMPL Validation'!Q$482021&amp;":"&amp;'HMPL Validation'!Q$482022),'HMPL Validation'!Q$482023,FALSE)),0,HLOOKUP($B115,INDIRECT("'Monthly Resource Report'!"&amp;'HMPL Validation'!Q$482021&amp;":"&amp;'HMPL Validation'!Q$482022),'HMPL Validation'!Q$482023,FALSE))</f>
        <v>152</v>
      </c>
      <c r="R115" s="297">
        <f ca="1">+IF(ISERROR(HLOOKUP($B115,INDIRECT("'Monthly Resource Report'!"&amp;'HMPL Validation'!R$482021&amp;":"&amp;'HMPL Validation'!R$482022),'HMPL Validation'!R$482023,FALSE)),0,HLOOKUP($B115,INDIRECT("'Monthly Resource Report'!"&amp;'HMPL Validation'!R$482021&amp;":"&amp;'HMPL Validation'!R$482022),'HMPL Validation'!R$482023,FALSE))</f>
        <v>5.7739998476492893</v>
      </c>
      <c r="S115" s="317">
        <f ca="1">+IF(ISERROR(HLOOKUP($B115,INDIRECT("'Monthly Resource Report'!"&amp;'HMPL Validation'!S$482021&amp;":"&amp;'HMPL Validation'!S$482022),'HMPL Validation'!S$482023,FALSE)),0,HLOOKUP($B115,INDIRECT("'Monthly Resource Report'!"&amp;'HMPL Validation'!S$482021&amp;":"&amp;'HMPL Validation'!S$482022),'HMPL Validation'!S$482023,FALSE))</f>
        <v>6.9855283900598822E-2</v>
      </c>
      <c r="T115" s="318">
        <f ca="1">+IF(ISERROR(HLOOKUP($B115,INDIRECT("'Monthly Resource Report'!"&amp;'HMPL Validation'!T$482021&amp;":"&amp;'HMPL Validation'!T$482022),'HMPL Validation'!T$482023,FALSE)),0,HLOOKUP($B115,INDIRECT("'Monthly Resource Report'!"&amp;'HMPL Validation'!T$482021&amp;":"&amp;'HMPL Validation'!T$482022),'HMPL Validation'!T$482023,FALSE))</f>
        <v>0.491278225952204</v>
      </c>
    </row>
    <row r="116" spans="2:20" s="460" customFormat="1">
      <c r="B116" s="301">
        <v>44713</v>
      </c>
      <c r="C116" s="294">
        <v>153</v>
      </c>
      <c r="D116" s="297">
        <v>5.7742290465084682</v>
      </c>
      <c r="E116" s="299">
        <v>7.0000000000000007E-2</v>
      </c>
      <c r="F116" s="295">
        <v>0.49</v>
      </c>
      <c r="G116" s="294">
        <f ca="1">+IF(ISERROR(HLOOKUP($B116,INDIRECT("'Monthly Resource Report'!"&amp;'HMPL Validation'!G$482021&amp;":"&amp;'HMPL Validation'!G$482022),'HMPL Validation'!G$482023,FALSE)),0,HLOOKUP($B116,INDIRECT("'Monthly Resource Report'!"&amp;'HMPL Validation'!G$482021&amp;":"&amp;'HMPL Validation'!G$482022),'HMPL Validation'!G$482023,FALSE))</f>
        <v>153</v>
      </c>
      <c r="H116" s="297">
        <f ca="1">+IF(ISERROR(HLOOKUP($B116,INDIRECT("'Monthly Resource Report'!"&amp;'HMPL Validation'!H$482021&amp;":"&amp;'HMPL Validation'!H$482022),'HMPL Validation'!H$482023,FALSE)),0,HLOOKUP($B116,INDIRECT("'Monthly Resource Report'!"&amp;'HMPL Validation'!H$482021&amp;":"&amp;'HMPL Validation'!H$482022),'HMPL Validation'!H$482023,FALSE))</f>
        <v>5.773998204142579</v>
      </c>
      <c r="I116" s="317">
        <f ca="1">+IF(ISERROR(HLOOKUP($B116,INDIRECT("'Monthly Resource Report'!"&amp;'HMPL Validation'!I$482021&amp;":"&amp;'HMPL Validation'!I$482022),'HMPL Validation'!I$482023,FALSE)),0,HLOOKUP($B116,INDIRECT("'Monthly Resource Report'!"&amp;'HMPL Validation'!I$482021&amp;":"&amp;'HMPL Validation'!I$482022),'HMPL Validation'!I$482023,FALSE))</f>
        <v>6.9877041489609937E-2</v>
      </c>
      <c r="J116" s="318">
        <f ca="1">+IF(ISERROR(HLOOKUP($B116,INDIRECT("'Monthly Resource Report'!"&amp;'HMPL Validation'!J$482021&amp;":"&amp;'HMPL Validation'!J$482022),'HMPL Validation'!J$482023,FALSE)),0,HLOOKUP($B116,INDIRECT("'Monthly Resource Report'!"&amp;'HMPL Validation'!J$482021&amp;":"&amp;'HMPL Validation'!J$482022),'HMPL Validation'!J$482023,FALSE))</f>
        <v>0.49061254537193977</v>
      </c>
      <c r="L116" s="301">
        <v>44713</v>
      </c>
      <c r="M116" s="294">
        <v>152</v>
      </c>
      <c r="N116" s="297">
        <v>5.7742290465084682</v>
      </c>
      <c r="O116" s="299">
        <v>7.0000000000000007E-2</v>
      </c>
      <c r="P116" s="295">
        <v>0.49</v>
      </c>
      <c r="Q116" s="294">
        <f ca="1">+IF(ISERROR(HLOOKUP($B116,INDIRECT("'Monthly Resource Report'!"&amp;'HMPL Validation'!Q$482021&amp;":"&amp;'HMPL Validation'!Q$482022),'HMPL Validation'!Q$482023,FALSE)),0,HLOOKUP($B116,INDIRECT("'Monthly Resource Report'!"&amp;'HMPL Validation'!Q$482021&amp;":"&amp;'HMPL Validation'!Q$482022),'HMPL Validation'!Q$482023,FALSE))</f>
        <v>152</v>
      </c>
      <c r="R116" s="297">
        <f ca="1">+IF(ISERROR(HLOOKUP($B116,INDIRECT("'Monthly Resource Report'!"&amp;'HMPL Validation'!R$482021&amp;":"&amp;'HMPL Validation'!R$482022),'HMPL Validation'!R$482023,FALSE)),0,HLOOKUP($B116,INDIRECT("'Monthly Resource Report'!"&amp;'HMPL Validation'!R$482021&amp;":"&amp;'HMPL Validation'!R$482022),'HMPL Validation'!R$482023,FALSE))</f>
        <v>5.7740012729176513</v>
      </c>
      <c r="S116" s="317">
        <f ca="1">+IF(ISERROR(HLOOKUP($B116,INDIRECT("'Monthly Resource Report'!"&amp;'HMPL Validation'!S$482021&amp;":"&amp;'HMPL Validation'!S$482022),'HMPL Validation'!S$482023,FALSE)),0,HLOOKUP($B116,INDIRECT("'Monthly Resource Report'!"&amp;'HMPL Validation'!S$482021&amp;":"&amp;'HMPL Validation'!S$482022),'HMPL Validation'!S$482023,FALSE))</f>
        <v>6.9884143133918622E-2</v>
      </c>
      <c r="T116" s="318">
        <f ca="1">+IF(ISERROR(HLOOKUP($B116,INDIRECT("'Monthly Resource Report'!"&amp;'HMPL Validation'!T$482021&amp;":"&amp;'HMPL Validation'!T$482022),'HMPL Validation'!T$482023,FALSE)),0,HLOOKUP($B116,INDIRECT("'Monthly Resource Report'!"&amp;'HMPL Validation'!T$482021&amp;":"&amp;'HMPL Validation'!T$482022),'HMPL Validation'!T$482023,FALSE))</f>
        <v>0.49087929295652544</v>
      </c>
    </row>
    <row r="117" spans="2:20" s="460" customFormat="1">
      <c r="B117" s="301">
        <v>44743</v>
      </c>
      <c r="C117" s="294">
        <v>153</v>
      </c>
      <c r="D117" s="297">
        <v>5.7742290465084682</v>
      </c>
      <c r="E117" s="299">
        <v>7.0000000000000007E-2</v>
      </c>
      <c r="F117" s="295">
        <v>0.49</v>
      </c>
      <c r="G117" s="294">
        <f ca="1">+IF(ISERROR(HLOOKUP($B117,INDIRECT("'Monthly Resource Report'!"&amp;'HMPL Validation'!G$482021&amp;":"&amp;'HMPL Validation'!G$482022),'HMPL Validation'!G$482023,FALSE)),0,HLOOKUP($B117,INDIRECT("'Monthly Resource Report'!"&amp;'HMPL Validation'!G$482021&amp;":"&amp;'HMPL Validation'!G$482022),'HMPL Validation'!G$482023,FALSE))</f>
        <v>153</v>
      </c>
      <c r="H117" s="297">
        <f ca="1">+IF(ISERROR(HLOOKUP($B117,INDIRECT("'Monthly Resource Report'!"&amp;'HMPL Validation'!H$482021&amp;":"&amp;'HMPL Validation'!H$482022),'HMPL Validation'!H$482023,FALSE)),0,HLOOKUP($B117,INDIRECT("'Monthly Resource Report'!"&amp;'HMPL Validation'!H$482021&amp;":"&amp;'HMPL Validation'!H$482022),'HMPL Validation'!H$482023,FALSE))</f>
        <v>5.7739987047007757</v>
      </c>
      <c r="I117" s="317">
        <f ca="1">+IF(ISERROR(HLOOKUP($B117,INDIRECT("'Monthly Resource Report'!"&amp;'HMPL Validation'!I$482021&amp;":"&amp;'HMPL Validation'!I$482022),'HMPL Validation'!I$482023,FALSE)),0,HLOOKUP($B117,INDIRECT("'Monthly Resource Report'!"&amp;'HMPL Validation'!I$482021&amp;":"&amp;'HMPL Validation'!I$482022),'HMPL Validation'!I$482023,FALSE))</f>
        <v>6.9888610246038485E-2</v>
      </c>
      <c r="J117" s="318">
        <f ca="1">+IF(ISERROR(HLOOKUP($B117,INDIRECT("'Monthly Resource Report'!"&amp;'HMPL Validation'!J$482021&amp;":"&amp;'HMPL Validation'!J$482022),'HMPL Validation'!J$482023,FALSE)),0,HLOOKUP($B117,INDIRECT("'Monthly Resource Report'!"&amp;'HMPL Validation'!J$482021&amp;":"&amp;'HMPL Validation'!J$482022),'HMPL Validation'!J$482023,FALSE))</f>
        <v>0.49088258393528256</v>
      </c>
      <c r="L117" s="301">
        <v>44743</v>
      </c>
      <c r="M117" s="294">
        <v>152</v>
      </c>
      <c r="N117" s="297">
        <v>5.7742290465084682</v>
      </c>
      <c r="O117" s="299">
        <v>7.0000000000000007E-2</v>
      </c>
      <c r="P117" s="295">
        <v>0.49</v>
      </c>
      <c r="Q117" s="294">
        <f ca="1">+IF(ISERROR(HLOOKUP($B117,INDIRECT("'Monthly Resource Report'!"&amp;'HMPL Validation'!Q$482021&amp;":"&amp;'HMPL Validation'!Q$482022),'HMPL Validation'!Q$482023,FALSE)),0,HLOOKUP($B117,INDIRECT("'Monthly Resource Report'!"&amp;'HMPL Validation'!Q$482021&amp;":"&amp;'HMPL Validation'!Q$482022),'HMPL Validation'!Q$482023,FALSE))</f>
        <v>152</v>
      </c>
      <c r="R117" s="297">
        <f ca="1">+IF(ISERROR(HLOOKUP($B117,INDIRECT("'Monthly Resource Report'!"&amp;'HMPL Validation'!R$482021&amp;":"&amp;'HMPL Validation'!R$482022),'HMPL Validation'!R$482023,FALSE)),0,HLOOKUP($B117,INDIRECT("'Monthly Resource Report'!"&amp;'HMPL Validation'!R$482021&amp;":"&amp;'HMPL Validation'!R$482022),'HMPL Validation'!R$482023,FALSE))</f>
        <v>5.7739999882143573</v>
      </c>
      <c r="S117" s="317">
        <f ca="1">+IF(ISERROR(HLOOKUP($B117,INDIRECT("'Monthly Resource Report'!"&amp;'HMPL Validation'!S$482021&amp;":"&amp;'HMPL Validation'!S$482022),'HMPL Validation'!S$482023,FALSE)),0,HLOOKUP($B117,INDIRECT("'Monthly Resource Report'!"&amp;'HMPL Validation'!S$482021&amp;":"&amp;'HMPL Validation'!S$482022),'HMPL Validation'!S$482023,FALSE))</f>
        <v>6.9914551438377298E-2</v>
      </c>
      <c r="T117" s="318">
        <f ca="1">+IF(ISERROR(HLOOKUP($B117,INDIRECT("'Monthly Resource Report'!"&amp;'HMPL Validation'!T$482021&amp;":"&amp;'HMPL Validation'!T$482022),'HMPL Validation'!T$482023,FALSE)),0,HLOOKUP($B117,INDIRECT("'Monthly Resource Report'!"&amp;'HMPL Validation'!T$482021&amp;":"&amp;'HMPL Validation'!T$482022),'HMPL Validation'!T$482023,FALSE))</f>
        <v>0.49125354399719673</v>
      </c>
    </row>
    <row r="118" spans="2:20" s="460" customFormat="1">
      <c r="B118" s="301">
        <v>44774</v>
      </c>
      <c r="C118" s="294">
        <v>153</v>
      </c>
      <c r="D118" s="297">
        <v>5.7742290465084682</v>
      </c>
      <c r="E118" s="299">
        <v>7.0000000000000007E-2</v>
      </c>
      <c r="F118" s="295">
        <v>0.49</v>
      </c>
      <c r="G118" s="294">
        <f ca="1">+IF(ISERROR(HLOOKUP($B118,INDIRECT("'Monthly Resource Report'!"&amp;'HMPL Validation'!G$482021&amp;":"&amp;'HMPL Validation'!G$482022),'HMPL Validation'!G$482023,FALSE)),0,HLOOKUP($B118,INDIRECT("'Monthly Resource Report'!"&amp;'HMPL Validation'!G$482021&amp;":"&amp;'HMPL Validation'!G$482022),'HMPL Validation'!G$482023,FALSE))</f>
        <v>153</v>
      </c>
      <c r="H118" s="297">
        <f ca="1">+IF(ISERROR(HLOOKUP($B118,INDIRECT("'Monthly Resource Report'!"&amp;'HMPL Validation'!H$482021&amp;":"&amp;'HMPL Validation'!H$482022),'HMPL Validation'!H$482023,FALSE)),0,HLOOKUP($B118,INDIRECT("'Monthly Resource Report'!"&amp;'HMPL Validation'!H$482021&amp;":"&amp;'HMPL Validation'!H$482022),'HMPL Validation'!H$482023,FALSE))</f>
        <v>5.7739984965159659</v>
      </c>
      <c r="I118" s="317">
        <f ca="1">+IF(ISERROR(HLOOKUP($B118,INDIRECT("'Monthly Resource Report'!"&amp;'HMPL Validation'!I$482021&amp;":"&amp;'HMPL Validation'!I$482022),'HMPL Validation'!I$482023,FALSE)),0,HLOOKUP($B118,INDIRECT("'Monthly Resource Report'!"&amp;'HMPL Validation'!I$482021&amp;":"&amp;'HMPL Validation'!I$482022),'HMPL Validation'!I$482023,FALSE))</f>
        <v>6.9903272549687104E-2</v>
      </c>
      <c r="J118" s="318">
        <f ca="1">+IF(ISERROR(HLOOKUP($B118,INDIRECT("'Monthly Resource Report'!"&amp;'HMPL Validation'!J$482021&amp;":"&amp;'HMPL Validation'!J$482022),'HMPL Validation'!J$482023,FALSE)),0,HLOOKUP($B118,INDIRECT("'Monthly Resource Report'!"&amp;'HMPL Validation'!J$482021&amp;":"&amp;'HMPL Validation'!J$482022),'HMPL Validation'!J$482023,FALSE))</f>
        <v>0.49128347898000396</v>
      </c>
      <c r="L118" s="301">
        <v>44774</v>
      </c>
      <c r="M118" s="294">
        <v>152</v>
      </c>
      <c r="N118" s="297">
        <v>5.7742290465084682</v>
      </c>
      <c r="O118" s="299">
        <v>7.0000000000000007E-2</v>
      </c>
      <c r="P118" s="295">
        <v>0.49</v>
      </c>
      <c r="Q118" s="294">
        <f ca="1">+IF(ISERROR(HLOOKUP($B118,INDIRECT("'Monthly Resource Report'!"&amp;'HMPL Validation'!Q$482021&amp;":"&amp;'HMPL Validation'!Q$482022),'HMPL Validation'!Q$482023,FALSE)),0,HLOOKUP($B118,INDIRECT("'Monthly Resource Report'!"&amp;'HMPL Validation'!Q$482021&amp;":"&amp;'HMPL Validation'!Q$482022),'HMPL Validation'!Q$482023,FALSE))</f>
        <v>152</v>
      </c>
      <c r="R118" s="297">
        <f ca="1">+IF(ISERROR(HLOOKUP($B118,INDIRECT("'Monthly Resource Report'!"&amp;'HMPL Validation'!R$482021&amp;":"&amp;'HMPL Validation'!R$482022),'HMPL Validation'!R$482023,FALSE)),0,HLOOKUP($B118,INDIRECT("'Monthly Resource Report'!"&amp;'HMPL Validation'!R$482021&amp;":"&amp;'HMPL Validation'!R$482022),'HMPL Validation'!R$482023,FALSE))</f>
        <v>5.7739993190035408</v>
      </c>
      <c r="S118" s="317">
        <f ca="1">+IF(ISERROR(HLOOKUP($B118,INDIRECT("'Monthly Resource Report'!"&amp;'HMPL Validation'!S$482021&amp;":"&amp;'HMPL Validation'!S$482022),'HMPL Validation'!S$482023,FALSE)),0,HLOOKUP($B118,INDIRECT("'Monthly Resource Report'!"&amp;'HMPL Validation'!S$482021&amp;":"&amp;'HMPL Validation'!S$482022),'HMPL Validation'!S$482023,FALSE))</f>
        <v>6.9931133145923169E-2</v>
      </c>
      <c r="T118" s="318">
        <f ca="1">+IF(ISERROR(HLOOKUP($B118,INDIRECT("'Monthly Resource Report'!"&amp;'HMPL Validation'!T$482021&amp;":"&amp;'HMPL Validation'!T$482022),'HMPL Validation'!T$482023,FALSE)),0,HLOOKUP($B118,INDIRECT("'Monthly Resource Report'!"&amp;'HMPL Validation'!T$482021&amp;":"&amp;'HMPL Validation'!T$482022),'HMPL Validation'!T$482023,FALSE))</f>
        <v>0.49214800555039184</v>
      </c>
    </row>
    <row r="119" spans="2:20" s="460" customFormat="1">
      <c r="B119" s="301">
        <v>44805</v>
      </c>
      <c r="C119" s="294">
        <v>153</v>
      </c>
      <c r="D119" s="297">
        <v>5.7742290465084682</v>
      </c>
      <c r="E119" s="299">
        <v>7.0000000000000007E-2</v>
      </c>
      <c r="F119" s="295">
        <v>0.49</v>
      </c>
      <c r="G119" s="294">
        <f ca="1">+IF(ISERROR(HLOOKUP($B119,INDIRECT("'Monthly Resource Report'!"&amp;'HMPL Validation'!G$482021&amp;":"&amp;'HMPL Validation'!G$482022),'HMPL Validation'!G$482023,FALSE)),0,HLOOKUP($B119,INDIRECT("'Monthly Resource Report'!"&amp;'HMPL Validation'!G$482021&amp;":"&amp;'HMPL Validation'!G$482022),'HMPL Validation'!G$482023,FALSE))</f>
        <v>153</v>
      </c>
      <c r="H119" s="297">
        <f ca="1">+IF(ISERROR(HLOOKUP($B119,INDIRECT("'Monthly Resource Report'!"&amp;'HMPL Validation'!H$482021&amp;":"&amp;'HMPL Validation'!H$482022),'HMPL Validation'!H$482023,FALSE)),0,HLOOKUP($B119,INDIRECT("'Monthly Resource Report'!"&amp;'HMPL Validation'!H$482021&amp;":"&amp;'HMPL Validation'!H$482022),'HMPL Validation'!H$482023,FALSE))</f>
        <v>5.7739977628635337</v>
      </c>
      <c r="I119" s="317">
        <f ca="1">+IF(ISERROR(HLOOKUP($B119,INDIRECT("'Monthly Resource Report'!"&amp;'HMPL Validation'!I$482021&amp;":"&amp;'HMPL Validation'!I$482022),'HMPL Validation'!I$482023,FALSE)),0,HLOOKUP($B119,INDIRECT("'Monthly Resource Report'!"&amp;'HMPL Validation'!I$482021&amp;":"&amp;'HMPL Validation'!I$482022),'HMPL Validation'!I$482023,FALSE))</f>
        <v>6.9841426422353206E-2</v>
      </c>
      <c r="J119" s="318">
        <f ca="1">+IF(ISERROR(HLOOKUP($B119,INDIRECT("'Monthly Resource Report'!"&amp;'HMPL Validation'!J$482021&amp;":"&amp;'HMPL Validation'!J$482022),'HMPL Validation'!J$482023,FALSE)),0,HLOOKUP($B119,INDIRECT("'Monthly Resource Report'!"&amp;'HMPL Validation'!J$482021&amp;":"&amp;'HMPL Validation'!J$482022),'HMPL Validation'!J$482023,FALSE))</f>
        <v>0.49121991147688454</v>
      </c>
      <c r="L119" s="301">
        <v>44805</v>
      </c>
      <c r="M119" s="294">
        <v>152</v>
      </c>
      <c r="N119" s="297">
        <v>5.7742290465084682</v>
      </c>
      <c r="O119" s="299">
        <v>7.0000000000000007E-2</v>
      </c>
      <c r="P119" s="295">
        <v>0.49</v>
      </c>
      <c r="Q119" s="294">
        <f ca="1">+IF(ISERROR(HLOOKUP($B119,INDIRECT("'Monthly Resource Report'!"&amp;'HMPL Validation'!Q$482021&amp;":"&amp;'HMPL Validation'!Q$482022),'HMPL Validation'!Q$482023,FALSE)),0,HLOOKUP($B119,INDIRECT("'Monthly Resource Report'!"&amp;'HMPL Validation'!Q$482021&amp;":"&amp;'HMPL Validation'!Q$482022),'HMPL Validation'!Q$482023,FALSE))</f>
        <v>152</v>
      </c>
      <c r="R119" s="297">
        <f ca="1">+IF(ISERROR(HLOOKUP($B119,INDIRECT("'Monthly Resource Report'!"&amp;'HMPL Validation'!R$482021&amp;":"&amp;'HMPL Validation'!R$482022),'HMPL Validation'!R$482023,FALSE)),0,HLOOKUP($B119,INDIRECT("'Monthly Resource Report'!"&amp;'HMPL Validation'!R$482021&amp;":"&amp;'HMPL Validation'!R$482022),'HMPL Validation'!R$482023,FALSE))</f>
        <v>5.7740001861176884</v>
      </c>
      <c r="S119" s="317">
        <f ca="1">+IF(ISERROR(HLOOKUP($B119,INDIRECT("'Monthly Resource Report'!"&amp;'HMPL Validation'!S$482021&amp;":"&amp;'HMPL Validation'!S$482022),'HMPL Validation'!S$482023,FALSE)),0,HLOOKUP($B119,INDIRECT("'Monthly Resource Report'!"&amp;'HMPL Validation'!S$482021&amp;":"&amp;'HMPL Validation'!S$482022),'HMPL Validation'!S$482023,FALSE))</f>
        <v>6.9854668062776695E-2</v>
      </c>
      <c r="T119" s="318">
        <f ca="1">+IF(ISERROR(HLOOKUP($B119,INDIRECT("'Monthly Resource Report'!"&amp;'HMPL Validation'!T$482021&amp;":"&amp;'HMPL Validation'!T$482022),'HMPL Validation'!T$482023,FALSE)),0,HLOOKUP($B119,INDIRECT("'Monthly Resource Report'!"&amp;'HMPL Validation'!T$482021&amp;":"&amp;'HMPL Validation'!T$482022),'HMPL Validation'!T$482023,FALSE))</f>
        <v>0.49130864400081253</v>
      </c>
    </row>
    <row r="120" spans="2:20" s="460" customFormat="1">
      <c r="B120" s="301">
        <v>44835</v>
      </c>
      <c r="C120" s="294">
        <v>153</v>
      </c>
      <c r="D120" s="297">
        <v>5.7742290465084682</v>
      </c>
      <c r="E120" s="299">
        <v>7.0000000000000007E-2</v>
      </c>
      <c r="F120" s="295">
        <v>0.49</v>
      </c>
      <c r="G120" s="294">
        <f ca="1">+IF(ISERROR(HLOOKUP($B120,INDIRECT("'Monthly Resource Report'!"&amp;'HMPL Validation'!G$482021&amp;":"&amp;'HMPL Validation'!G$482022),'HMPL Validation'!G$482023,FALSE)),0,HLOOKUP($B120,INDIRECT("'Monthly Resource Report'!"&amp;'HMPL Validation'!G$482021&amp;":"&amp;'HMPL Validation'!G$482022),'HMPL Validation'!G$482023,FALSE))</f>
        <v>153</v>
      </c>
      <c r="H120" s="297">
        <f ca="1">+IF(ISERROR(HLOOKUP($B120,INDIRECT("'Monthly Resource Report'!"&amp;'HMPL Validation'!H$482021&amp;":"&amp;'HMPL Validation'!H$482022),'HMPL Validation'!H$482023,FALSE)),0,HLOOKUP($B120,INDIRECT("'Monthly Resource Report'!"&amp;'HMPL Validation'!H$482021&amp;":"&amp;'HMPL Validation'!H$482022),'HMPL Validation'!H$482023,FALSE))</f>
        <v>5.7739987082632016</v>
      </c>
      <c r="I120" s="317">
        <f ca="1">+IF(ISERROR(HLOOKUP($B120,INDIRECT("'Monthly Resource Report'!"&amp;'HMPL Validation'!I$482021&amp;":"&amp;'HMPL Validation'!I$482022),'HMPL Validation'!I$482023,FALSE)),0,HLOOKUP($B120,INDIRECT("'Monthly Resource Report'!"&amp;'HMPL Validation'!I$482021&amp;":"&amp;'HMPL Validation'!I$482022),'HMPL Validation'!I$482023,FALSE))</f>
        <v>6.9878174466609114E-2</v>
      </c>
      <c r="J120" s="318">
        <f ca="1">+IF(ISERROR(HLOOKUP($B120,INDIRECT("'Monthly Resource Report'!"&amp;'HMPL Validation'!J$482021&amp;":"&amp;'HMPL Validation'!J$482022),'HMPL Validation'!J$482023,FALSE)),0,HLOOKUP($B120,INDIRECT("'Monthly Resource Report'!"&amp;'HMPL Validation'!J$482021&amp;":"&amp;'HMPL Validation'!J$482022),'HMPL Validation'!J$482023,FALSE))</f>
        <v>0.49088377439823233</v>
      </c>
      <c r="L120" s="301">
        <v>44835</v>
      </c>
      <c r="M120" s="294">
        <v>152</v>
      </c>
      <c r="N120" s="297">
        <v>5.7742290465084682</v>
      </c>
      <c r="O120" s="299">
        <v>7.0000000000000007E-2</v>
      </c>
      <c r="P120" s="295">
        <v>0.49</v>
      </c>
      <c r="Q120" s="294">
        <f ca="1">+IF(ISERROR(HLOOKUP($B120,INDIRECT("'Monthly Resource Report'!"&amp;'HMPL Validation'!Q$482021&amp;":"&amp;'HMPL Validation'!Q$482022),'HMPL Validation'!Q$482023,FALSE)),0,HLOOKUP($B120,INDIRECT("'Monthly Resource Report'!"&amp;'HMPL Validation'!Q$482021&amp;":"&amp;'HMPL Validation'!Q$482022),'HMPL Validation'!Q$482023,FALSE))</f>
        <v>152</v>
      </c>
      <c r="R120" s="297">
        <f ca="1">+IF(ISERROR(HLOOKUP($B120,INDIRECT("'Monthly Resource Report'!"&amp;'HMPL Validation'!R$482021&amp;":"&amp;'HMPL Validation'!R$482022),'HMPL Validation'!R$482023,FALSE)),0,HLOOKUP($B120,INDIRECT("'Monthly Resource Report'!"&amp;'HMPL Validation'!R$482021&amp;":"&amp;'HMPL Validation'!R$482022),'HMPL Validation'!R$482023,FALSE))</f>
        <v>5.7739983758252738</v>
      </c>
      <c r="S120" s="317">
        <f ca="1">+IF(ISERROR(HLOOKUP($B120,INDIRECT("'Monthly Resource Report'!"&amp;'HMPL Validation'!S$482021&amp;":"&amp;'HMPL Validation'!S$482022),'HMPL Validation'!S$482023,FALSE)),0,HLOOKUP($B120,INDIRECT("'Monthly Resource Report'!"&amp;'HMPL Validation'!S$482021&amp;":"&amp;'HMPL Validation'!S$482022),'HMPL Validation'!S$482023,FALSE))</f>
        <v>6.9882854813307249E-2</v>
      </c>
      <c r="T120" s="318">
        <f ca="1">+IF(ISERROR(HLOOKUP($B120,INDIRECT("'Monthly Resource Report'!"&amp;'HMPL Validation'!T$482021&amp;":"&amp;'HMPL Validation'!T$482022),'HMPL Validation'!T$482023,FALSE)),0,HLOOKUP($B120,INDIRECT("'Monthly Resource Report'!"&amp;'HMPL Validation'!T$482021&amp;":"&amp;'HMPL Validation'!T$482022),'HMPL Validation'!T$482023,FALSE))</f>
        <v>0.49169270749831923</v>
      </c>
    </row>
    <row r="121" spans="2:20" s="460" customFormat="1">
      <c r="B121" s="301">
        <v>44866</v>
      </c>
      <c r="C121" s="294">
        <v>153</v>
      </c>
      <c r="D121" s="297">
        <v>5.7742290465084682</v>
      </c>
      <c r="E121" s="299">
        <v>7.0000000000000007E-2</v>
      </c>
      <c r="F121" s="295">
        <v>0.49</v>
      </c>
      <c r="G121" s="294">
        <f ca="1">+IF(ISERROR(HLOOKUP($B121,INDIRECT("'Monthly Resource Report'!"&amp;'HMPL Validation'!G$482021&amp;":"&amp;'HMPL Validation'!G$482022),'HMPL Validation'!G$482023,FALSE)),0,HLOOKUP($B121,INDIRECT("'Monthly Resource Report'!"&amp;'HMPL Validation'!G$482021&amp;":"&amp;'HMPL Validation'!G$482022),'HMPL Validation'!G$482023,FALSE))</f>
        <v>153</v>
      </c>
      <c r="H121" s="297">
        <f ca="1">+IF(ISERROR(HLOOKUP($B121,INDIRECT("'Monthly Resource Report'!"&amp;'HMPL Validation'!H$482021&amp;":"&amp;'HMPL Validation'!H$482022),'HMPL Validation'!H$482023,FALSE)),0,HLOOKUP($B121,INDIRECT("'Monthly Resource Report'!"&amp;'HMPL Validation'!H$482021&amp;":"&amp;'HMPL Validation'!H$482022),'HMPL Validation'!H$482023,FALSE))</f>
        <v>5.7739995623893545</v>
      </c>
      <c r="I121" s="317">
        <f ca="1">+IF(ISERROR(HLOOKUP($B121,INDIRECT("'Monthly Resource Report'!"&amp;'HMPL Validation'!I$482021&amp;":"&amp;'HMPL Validation'!I$482022),'HMPL Validation'!I$482023,FALSE)),0,HLOOKUP($B121,INDIRECT("'Monthly Resource Report'!"&amp;'HMPL Validation'!I$482021&amp;":"&amp;'HMPL Validation'!I$482022),'HMPL Validation'!I$482023,FALSE))</f>
        <v>6.9914963832939547E-2</v>
      </c>
      <c r="J121" s="318">
        <f ca="1">+IF(ISERROR(HLOOKUP($B121,INDIRECT("'Monthly Resource Report'!"&amp;'HMPL Validation'!J$482021&amp;":"&amp;'HMPL Validation'!J$482022),'HMPL Validation'!J$482023,FALSE)),0,HLOOKUP($B121,INDIRECT("'Monthly Resource Report'!"&amp;'HMPL Validation'!J$482021&amp;":"&amp;'HMPL Validation'!J$482022),'HMPL Validation'!J$482023,FALSE))</f>
        <v>0.49060034605423936</v>
      </c>
      <c r="L121" s="301">
        <v>44866</v>
      </c>
      <c r="M121" s="294">
        <v>152</v>
      </c>
      <c r="N121" s="297">
        <v>5.7742290465084682</v>
      </c>
      <c r="O121" s="299">
        <v>7.0000000000000007E-2</v>
      </c>
      <c r="P121" s="295">
        <v>0.49</v>
      </c>
      <c r="Q121" s="294">
        <f ca="1">+IF(ISERROR(HLOOKUP($B121,INDIRECT("'Monthly Resource Report'!"&amp;'HMPL Validation'!Q$482021&amp;":"&amp;'HMPL Validation'!Q$482022),'HMPL Validation'!Q$482023,FALSE)),0,HLOOKUP($B121,INDIRECT("'Monthly Resource Report'!"&amp;'HMPL Validation'!Q$482021&amp;":"&amp;'HMPL Validation'!Q$482022),'HMPL Validation'!Q$482023,FALSE))</f>
        <v>152</v>
      </c>
      <c r="R121" s="297">
        <f ca="1">+IF(ISERROR(HLOOKUP($B121,INDIRECT("'Monthly Resource Report'!"&amp;'HMPL Validation'!R$482021&amp;":"&amp;'HMPL Validation'!R$482022),'HMPL Validation'!R$482023,FALSE)),0,HLOOKUP($B121,INDIRECT("'Monthly Resource Report'!"&amp;'HMPL Validation'!R$482021&amp;":"&amp;'HMPL Validation'!R$482022),'HMPL Validation'!R$482023,FALSE))</f>
        <v>5.774001377549987</v>
      </c>
      <c r="S121" s="317">
        <f ca="1">+IF(ISERROR(HLOOKUP($B121,INDIRECT("'Monthly Resource Report'!"&amp;'HMPL Validation'!S$482021&amp;":"&amp;'HMPL Validation'!S$482022),'HMPL Validation'!S$482023,FALSE)),0,HLOOKUP($B121,INDIRECT("'Monthly Resource Report'!"&amp;'HMPL Validation'!S$482021&amp;":"&amp;'HMPL Validation'!S$482022),'HMPL Validation'!S$482023,FALSE))</f>
        <v>6.9928424335692491E-2</v>
      </c>
      <c r="T121" s="318">
        <f ca="1">+IF(ISERROR(HLOOKUP($B121,INDIRECT("'Monthly Resource Report'!"&amp;'HMPL Validation'!T$482021&amp;":"&amp;'HMPL Validation'!T$482022),'HMPL Validation'!T$482023,FALSE)),0,HLOOKUP($B121,INDIRECT("'Monthly Resource Report'!"&amp;'HMPL Validation'!T$482021&amp;":"&amp;'HMPL Validation'!T$482022),'HMPL Validation'!T$482023,FALSE))</f>
        <v>0.49129771263586236</v>
      </c>
    </row>
    <row r="122" spans="2:20" s="460" customFormat="1">
      <c r="B122" s="301">
        <v>44896</v>
      </c>
      <c r="C122" s="294">
        <v>153</v>
      </c>
      <c r="D122" s="297">
        <v>5.7742290465084682</v>
      </c>
      <c r="E122" s="299">
        <v>7.0000000000000007E-2</v>
      </c>
      <c r="F122" s="295">
        <v>0.49</v>
      </c>
      <c r="G122" s="294">
        <f ca="1">+IF(ISERROR(HLOOKUP($B122,INDIRECT("'Monthly Resource Report'!"&amp;'HMPL Validation'!G$482021&amp;":"&amp;'HMPL Validation'!G$482022),'HMPL Validation'!G$482023,FALSE)),0,HLOOKUP($B122,INDIRECT("'Monthly Resource Report'!"&amp;'HMPL Validation'!G$482021&amp;":"&amp;'HMPL Validation'!G$482022),'HMPL Validation'!G$482023,FALSE))</f>
        <v>153</v>
      </c>
      <c r="H122" s="297">
        <f ca="1">+IF(ISERROR(HLOOKUP($B122,INDIRECT("'Monthly Resource Report'!"&amp;'HMPL Validation'!H$482021&amp;":"&amp;'HMPL Validation'!H$482022),'HMPL Validation'!H$482023,FALSE)),0,HLOOKUP($B122,INDIRECT("'Monthly Resource Report'!"&amp;'HMPL Validation'!H$482021&amp;":"&amp;'HMPL Validation'!H$482022),'HMPL Validation'!H$482023,FALSE))</f>
        <v>5.7739986871192883</v>
      </c>
      <c r="I122" s="317">
        <f ca="1">+IF(ISERROR(HLOOKUP($B122,INDIRECT("'Monthly Resource Report'!"&amp;'HMPL Validation'!I$482021&amp;":"&amp;'HMPL Validation'!I$482022),'HMPL Validation'!I$482023,FALSE)),0,HLOOKUP($B122,INDIRECT("'Monthly Resource Report'!"&amp;'HMPL Validation'!I$482021&amp;":"&amp;'HMPL Validation'!I$482022),'HMPL Validation'!I$482023,FALSE))</f>
        <v>6.9906624493478203E-2</v>
      </c>
      <c r="J122" s="318">
        <f ca="1">+IF(ISERROR(HLOOKUP($B122,INDIRECT("'Monthly Resource Report'!"&amp;'HMPL Validation'!J$482021&amp;":"&amp;'HMPL Validation'!J$482022),'HMPL Validation'!J$482023,FALSE)),0,HLOOKUP($B122,INDIRECT("'Monthly Resource Report'!"&amp;'HMPL Validation'!J$482021&amp;":"&amp;'HMPL Validation'!J$482022),'HMPL Validation'!J$482023,FALSE))</f>
        <v>0.49057812760604563</v>
      </c>
      <c r="L122" s="301">
        <v>44896</v>
      </c>
      <c r="M122" s="294">
        <v>152</v>
      </c>
      <c r="N122" s="297">
        <v>5.7742290465084682</v>
      </c>
      <c r="O122" s="299">
        <v>7.0000000000000007E-2</v>
      </c>
      <c r="P122" s="295">
        <v>0.49</v>
      </c>
      <c r="Q122" s="294">
        <f ca="1">+IF(ISERROR(HLOOKUP($B122,INDIRECT("'Monthly Resource Report'!"&amp;'HMPL Validation'!Q$482021&amp;":"&amp;'HMPL Validation'!Q$482022),'HMPL Validation'!Q$482023,FALSE)),0,HLOOKUP($B122,INDIRECT("'Monthly Resource Report'!"&amp;'HMPL Validation'!Q$482021&amp;":"&amp;'HMPL Validation'!Q$482022),'HMPL Validation'!Q$482023,FALSE))</f>
        <v>152</v>
      </c>
      <c r="R122" s="297">
        <f ca="1">+IF(ISERROR(HLOOKUP($B122,INDIRECT("'Monthly Resource Report'!"&amp;'HMPL Validation'!R$482021&amp;":"&amp;'HMPL Validation'!R$482022),'HMPL Validation'!R$482023,FALSE)),0,HLOOKUP($B122,INDIRECT("'Monthly Resource Report'!"&amp;'HMPL Validation'!R$482021&amp;":"&amp;'HMPL Validation'!R$482022),'HMPL Validation'!R$482023,FALSE))</f>
        <v>5.7740002042704299</v>
      </c>
      <c r="S122" s="317">
        <f ca="1">+IF(ISERROR(HLOOKUP($B122,INDIRECT("'Monthly Resource Report'!"&amp;'HMPL Validation'!S$482021&amp;":"&amp;'HMPL Validation'!S$482022),'HMPL Validation'!S$482023,FALSE)),0,HLOOKUP($B122,INDIRECT("'Monthly Resource Report'!"&amp;'HMPL Validation'!S$482021&amp;":"&amp;'HMPL Validation'!S$482022),'HMPL Validation'!S$482023,FALSE))</f>
        <v>6.9927241514131502E-2</v>
      </c>
      <c r="T122" s="318">
        <f ca="1">+IF(ISERROR(HLOOKUP($B122,INDIRECT("'Monthly Resource Report'!"&amp;'HMPL Validation'!T$482021&amp;":"&amp;'HMPL Validation'!T$482022),'HMPL Validation'!T$482023,FALSE)),0,HLOOKUP($B122,INDIRECT("'Monthly Resource Report'!"&amp;'HMPL Validation'!T$482021&amp;":"&amp;'HMPL Validation'!T$482022),'HMPL Validation'!T$482023,FALSE))</f>
        <v>0.4916658053092573</v>
      </c>
    </row>
    <row r="123" spans="2:20" s="460" customFormat="1">
      <c r="B123" s="301">
        <v>44927</v>
      </c>
      <c r="C123" s="294">
        <v>153</v>
      </c>
      <c r="D123" s="297">
        <v>5.9312880765734981</v>
      </c>
      <c r="E123" s="299">
        <v>7.0000000000000007E-2</v>
      </c>
      <c r="F123" s="295">
        <v>0.49</v>
      </c>
      <c r="G123" s="294">
        <f ca="1">+IF(ISERROR(HLOOKUP($B123,INDIRECT("'Monthly Resource Report'!"&amp;'HMPL Validation'!G$482021&amp;":"&amp;'HMPL Validation'!G$482022),'HMPL Validation'!G$482023,FALSE)),0,HLOOKUP($B123,INDIRECT("'Monthly Resource Report'!"&amp;'HMPL Validation'!G$482021&amp;":"&amp;'HMPL Validation'!G$482022),'HMPL Validation'!G$482023,FALSE))</f>
        <v>153</v>
      </c>
      <c r="H123" s="297">
        <f ca="1">+IF(ISERROR(HLOOKUP($B123,INDIRECT("'Monthly Resource Report'!"&amp;'HMPL Validation'!H$482021&amp;":"&amp;'HMPL Validation'!H$482022),'HMPL Validation'!H$482023,FALSE)),0,HLOOKUP($B123,INDIRECT("'Monthly Resource Report'!"&amp;'HMPL Validation'!H$482021&amp;":"&amp;'HMPL Validation'!H$482022),'HMPL Validation'!H$482023,FALSE))</f>
        <v>5.9310026564882561</v>
      </c>
      <c r="I123" s="317">
        <f ca="1">+IF(ISERROR(HLOOKUP($B123,INDIRECT("'Monthly Resource Report'!"&amp;'HMPL Validation'!I$482021&amp;":"&amp;'HMPL Validation'!I$482022),'HMPL Validation'!I$482023,FALSE)),0,HLOOKUP($B123,INDIRECT("'Monthly Resource Report'!"&amp;'HMPL Validation'!I$482021&amp;":"&amp;'HMPL Validation'!I$482022),'HMPL Validation'!I$482023,FALSE))</f>
        <v>6.9927790509324697E-2</v>
      </c>
      <c r="J123" s="318">
        <f ca="1">+IF(ISERROR(HLOOKUP($B123,INDIRECT("'Monthly Resource Report'!"&amp;'HMPL Validation'!J$482021&amp;":"&amp;'HMPL Validation'!J$482022),'HMPL Validation'!J$482023,FALSE)),0,HLOOKUP($B123,INDIRECT("'Monthly Resource Report'!"&amp;'HMPL Validation'!J$482021&amp;":"&amp;'HMPL Validation'!J$482022),'HMPL Validation'!J$482023,FALSE))</f>
        <v>0.49086044931088885</v>
      </c>
      <c r="L123" s="301">
        <v>44927</v>
      </c>
      <c r="M123" s="294">
        <v>152</v>
      </c>
      <c r="N123" s="297">
        <v>5.9312880765734981</v>
      </c>
      <c r="O123" s="299">
        <v>7.0000000000000007E-2</v>
      </c>
      <c r="P123" s="295">
        <v>0.49</v>
      </c>
      <c r="Q123" s="294">
        <f ca="1">+IF(ISERROR(HLOOKUP($B123,INDIRECT("'Monthly Resource Report'!"&amp;'HMPL Validation'!Q$482021&amp;":"&amp;'HMPL Validation'!Q$482022),'HMPL Validation'!Q$482023,FALSE)),0,HLOOKUP($B123,INDIRECT("'Monthly Resource Report'!"&amp;'HMPL Validation'!Q$482021&amp;":"&amp;'HMPL Validation'!Q$482022),'HMPL Validation'!Q$482023,FALSE))</f>
        <v>152</v>
      </c>
      <c r="R123" s="297">
        <f ca="1">+IF(ISERROR(HLOOKUP($B123,INDIRECT("'Monthly Resource Report'!"&amp;'HMPL Validation'!R$482021&amp;":"&amp;'HMPL Validation'!R$482022),'HMPL Validation'!R$482023,FALSE)),0,HLOOKUP($B123,INDIRECT("'Monthly Resource Report'!"&amp;'HMPL Validation'!R$482021&amp;":"&amp;'HMPL Validation'!R$482022),'HMPL Validation'!R$482023,FALSE))</f>
        <v>5.9310093139450943</v>
      </c>
      <c r="S123" s="317">
        <f ca="1">+IF(ISERROR(HLOOKUP($B123,INDIRECT("'Monthly Resource Report'!"&amp;'HMPL Validation'!S$482021&amp;":"&amp;'HMPL Validation'!S$482022),'HMPL Validation'!S$482023,FALSE)),0,HLOOKUP($B123,INDIRECT("'Monthly Resource Report'!"&amp;'HMPL Validation'!S$482021&amp;":"&amp;'HMPL Validation'!S$482022),'HMPL Validation'!S$482023,FALSE))</f>
        <v>6.9900648733641269E-2</v>
      </c>
      <c r="T123" s="318">
        <f ca="1">+IF(ISERROR(HLOOKUP($B123,INDIRECT("'Monthly Resource Report'!"&amp;'HMPL Validation'!T$482021&amp;":"&amp;'HMPL Validation'!T$482022),'HMPL Validation'!T$482023,FALSE)),0,HLOOKUP($B123,INDIRECT("'Monthly Resource Report'!"&amp;'HMPL Validation'!T$482021&amp;":"&amp;'HMPL Validation'!T$482022),'HMPL Validation'!T$482023,FALSE))</f>
        <v>0.49124771142673268</v>
      </c>
    </row>
    <row r="124" spans="2:20" s="460" customFormat="1">
      <c r="B124" s="301">
        <v>44958</v>
      </c>
      <c r="C124" s="294">
        <v>153</v>
      </c>
      <c r="D124" s="297">
        <v>5.9312880765734981</v>
      </c>
      <c r="E124" s="299">
        <v>7.0000000000000007E-2</v>
      </c>
      <c r="F124" s="295">
        <v>0.49</v>
      </c>
      <c r="G124" s="294">
        <f ca="1">+IF(ISERROR(HLOOKUP($B124,INDIRECT("'Monthly Resource Report'!"&amp;'HMPL Validation'!G$482021&amp;":"&amp;'HMPL Validation'!G$482022),'HMPL Validation'!G$482023,FALSE)),0,HLOOKUP($B124,INDIRECT("'Monthly Resource Report'!"&amp;'HMPL Validation'!G$482021&amp;":"&amp;'HMPL Validation'!G$482022),'HMPL Validation'!G$482023,FALSE))</f>
        <v>153</v>
      </c>
      <c r="H124" s="297">
        <f ca="1">+IF(ISERROR(HLOOKUP($B124,INDIRECT("'Monthly Resource Report'!"&amp;'HMPL Validation'!H$482021&amp;":"&amp;'HMPL Validation'!H$482022),'HMPL Validation'!H$482023,FALSE)),0,HLOOKUP($B124,INDIRECT("'Monthly Resource Report'!"&amp;'HMPL Validation'!H$482021&amp;":"&amp;'HMPL Validation'!H$482022),'HMPL Validation'!H$482023,FALSE))</f>
        <v>5.9310015940488841</v>
      </c>
      <c r="I124" s="317">
        <f ca="1">+IF(ISERROR(HLOOKUP($B124,INDIRECT("'Monthly Resource Report'!"&amp;'HMPL Validation'!I$482021&amp;":"&amp;'HMPL Validation'!I$482022),'HMPL Validation'!I$482023,FALSE)),0,HLOOKUP($B124,INDIRECT("'Monthly Resource Report'!"&amp;'HMPL Validation'!I$482021&amp;":"&amp;'HMPL Validation'!I$482022),'HMPL Validation'!I$482023,FALSE))</f>
        <v>6.9919025728599454E-2</v>
      </c>
      <c r="J124" s="318">
        <f ca="1">+IF(ISERROR(HLOOKUP($B124,INDIRECT("'Monthly Resource Report'!"&amp;'HMPL Validation'!J$482021&amp;":"&amp;'HMPL Validation'!J$482022),'HMPL Validation'!J$482023,FALSE)),0,HLOOKUP($B124,INDIRECT("'Monthly Resource Report'!"&amp;'HMPL Validation'!J$482021&amp;":"&amp;'HMPL Validation'!J$482022),'HMPL Validation'!J$482023,FALSE))</f>
        <v>0.49096640585415474</v>
      </c>
      <c r="L124" s="301">
        <v>44958</v>
      </c>
      <c r="M124" s="294">
        <v>152</v>
      </c>
      <c r="N124" s="297">
        <v>5.9312880765734981</v>
      </c>
      <c r="O124" s="299">
        <v>7.0000000000000007E-2</v>
      </c>
      <c r="P124" s="295">
        <v>0.49</v>
      </c>
      <c r="Q124" s="294">
        <f ca="1">+IF(ISERROR(HLOOKUP($B124,INDIRECT("'Monthly Resource Report'!"&amp;'HMPL Validation'!Q$482021&amp;":"&amp;'HMPL Validation'!Q$482022),'HMPL Validation'!Q$482023,FALSE)),0,HLOOKUP($B124,INDIRECT("'Monthly Resource Report'!"&amp;'HMPL Validation'!Q$482021&amp;":"&amp;'HMPL Validation'!Q$482022),'HMPL Validation'!Q$482023,FALSE))</f>
        <v>152</v>
      </c>
      <c r="R124" s="297">
        <f ca="1">+IF(ISERROR(HLOOKUP($B124,INDIRECT("'Monthly Resource Report'!"&amp;'HMPL Validation'!R$482021&amp;":"&amp;'HMPL Validation'!R$482022),'HMPL Validation'!R$482023,FALSE)),0,HLOOKUP($B124,INDIRECT("'Monthly Resource Report'!"&amp;'HMPL Validation'!R$482021&amp;":"&amp;'HMPL Validation'!R$482022),'HMPL Validation'!R$482023,FALSE))</f>
        <v>5.9310075127894022</v>
      </c>
      <c r="S124" s="317">
        <f ca="1">+IF(ISERROR(HLOOKUP($B124,INDIRECT("'Monthly Resource Report'!"&amp;'HMPL Validation'!S$482021&amp;":"&amp;'HMPL Validation'!S$482022),'HMPL Validation'!S$482023,FALSE)),0,HLOOKUP($B124,INDIRECT("'Monthly Resource Report'!"&amp;'HMPL Validation'!S$482021&amp;":"&amp;'HMPL Validation'!S$482022),'HMPL Validation'!S$482023,FALSE))</f>
        <v>6.9892777793297445E-2</v>
      </c>
      <c r="T124" s="318">
        <f ca="1">+IF(ISERROR(HLOOKUP($B124,INDIRECT("'Monthly Resource Report'!"&amp;'HMPL Validation'!T$482021&amp;":"&amp;'HMPL Validation'!T$482022),'HMPL Validation'!T$482023,FALSE)),0,HLOOKUP($B124,INDIRECT("'Monthly Resource Report'!"&amp;'HMPL Validation'!T$482021&amp;":"&amp;'HMPL Validation'!T$482022),'HMPL Validation'!T$482023,FALSE))</f>
        <v>0.49228654607118821</v>
      </c>
    </row>
    <row r="125" spans="2:20" s="460" customFormat="1">
      <c r="B125" s="301">
        <v>44986</v>
      </c>
      <c r="C125" s="294">
        <v>153</v>
      </c>
      <c r="D125" s="297">
        <v>5.9312880765734981</v>
      </c>
      <c r="E125" s="299">
        <v>7.0000000000000007E-2</v>
      </c>
      <c r="F125" s="295">
        <v>0.49</v>
      </c>
      <c r="G125" s="294">
        <f ca="1">+IF(ISERROR(HLOOKUP($B125,INDIRECT("'Monthly Resource Report'!"&amp;'HMPL Validation'!G$482021&amp;":"&amp;'HMPL Validation'!G$482022),'HMPL Validation'!G$482023,FALSE)),0,HLOOKUP($B125,INDIRECT("'Monthly Resource Report'!"&amp;'HMPL Validation'!G$482021&amp;":"&amp;'HMPL Validation'!G$482022),'HMPL Validation'!G$482023,FALSE))</f>
        <v>153</v>
      </c>
      <c r="H125" s="297">
        <f ca="1">+IF(ISERROR(HLOOKUP($B125,INDIRECT("'Monthly Resource Report'!"&amp;'HMPL Validation'!H$482021&amp;":"&amp;'HMPL Validation'!H$482022),'HMPL Validation'!H$482023,FALSE)),0,HLOOKUP($B125,INDIRECT("'Monthly Resource Report'!"&amp;'HMPL Validation'!H$482021&amp;":"&amp;'HMPL Validation'!H$482022),'HMPL Validation'!H$482023,FALSE))</f>
        <v>5.9310016276327211</v>
      </c>
      <c r="I125" s="317">
        <f ca="1">+IF(ISERROR(HLOOKUP($B125,INDIRECT("'Monthly Resource Report'!"&amp;'HMPL Validation'!I$482021&amp;":"&amp;'HMPL Validation'!I$482022),'HMPL Validation'!I$482023,FALSE)),0,HLOOKUP($B125,INDIRECT("'Monthly Resource Report'!"&amp;'HMPL Validation'!I$482021&amp;":"&amp;'HMPL Validation'!I$482022),'HMPL Validation'!I$482023,FALSE))</f>
        <v>6.9877383481197361E-2</v>
      </c>
      <c r="J125" s="318">
        <f ca="1">+IF(ISERROR(HLOOKUP($B125,INDIRECT("'Monthly Resource Report'!"&amp;'HMPL Validation'!J$482021&amp;":"&amp;'HMPL Validation'!J$482022),'HMPL Validation'!J$482023,FALSE)),0,HLOOKUP($B125,INDIRECT("'Monthly Resource Report'!"&amp;'HMPL Validation'!J$482021&amp;":"&amp;'HMPL Validation'!J$482022),'HMPL Validation'!J$482023,FALSE))</f>
        <v>0.4908895199015626</v>
      </c>
      <c r="L125" s="301">
        <v>44986</v>
      </c>
      <c r="M125" s="294">
        <v>152</v>
      </c>
      <c r="N125" s="297">
        <v>5.9312880765734981</v>
      </c>
      <c r="O125" s="299">
        <v>7.0000000000000007E-2</v>
      </c>
      <c r="P125" s="295">
        <v>0.49</v>
      </c>
      <c r="Q125" s="294">
        <f ca="1">+IF(ISERROR(HLOOKUP($B125,INDIRECT("'Monthly Resource Report'!"&amp;'HMPL Validation'!Q$482021&amp;":"&amp;'HMPL Validation'!Q$482022),'HMPL Validation'!Q$482023,FALSE)),0,HLOOKUP($B125,INDIRECT("'Monthly Resource Report'!"&amp;'HMPL Validation'!Q$482021&amp;":"&amp;'HMPL Validation'!Q$482022),'HMPL Validation'!Q$482023,FALSE))</f>
        <v>152</v>
      </c>
      <c r="R125" s="297">
        <f ca="1">+IF(ISERROR(HLOOKUP($B125,INDIRECT("'Monthly Resource Report'!"&amp;'HMPL Validation'!R$482021&amp;":"&amp;'HMPL Validation'!R$482022),'HMPL Validation'!R$482023,FALSE)),0,HLOOKUP($B125,INDIRECT("'Monthly Resource Report'!"&amp;'HMPL Validation'!R$482021&amp;":"&amp;'HMPL Validation'!R$482022),'HMPL Validation'!R$482023,FALSE))</f>
        <v>5.9310085427503267</v>
      </c>
      <c r="S125" s="317">
        <f ca="1">+IF(ISERROR(HLOOKUP($B125,INDIRECT("'Monthly Resource Report'!"&amp;'HMPL Validation'!S$482021&amp;":"&amp;'HMPL Validation'!S$482022),'HMPL Validation'!S$482023,FALSE)),0,HLOOKUP($B125,INDIRECT("'Monthly Resource Report'!"&amp;'HMPL Validation'!S$482021&amp;":"&amp;'HMPL Validation'!S$482022),'HMPL Validation'!S$482023,FALSE))</f>
        <v>6.987507435257187E-2</v>
      </c>
      <c r="T125" s="318">
        <f ca="1">+IF(ISERROR(HLOOKUP($B125,INDIRECT("'Monthly Resource Report'!"&amp;'HMPL Validation'!T$482021&amp;":"&amp;'HMPL Validation'!T$482022),'HMPL Validation'!T$482023,FALSE)),0,HLOOKUP($B125,INDIRECT("'Monthly Resource Report'!"&amp;'HMPL Validation'!T$482021&amp;":"&amp;'HMPL Validation'!T$482022),'HMPL Validation'!T$482023,FALSE))</f>
        <v>0.4920970120319656</v>
      </c>
    </row>
    <row r="126" spans="2:20" s="460" customFormat="1">
      <c r="B126" s="301">
        <v>45017</v>
      </c>
      <c r="C126" s="294">
        <v>153</v>
      </c>
      <c r="D126" s="297">
        <v>5.9312880765734981</v>
      </c>
      <c r="E126" s="299">
        <v>7.0000000000000007E-2</v>
      </c>
      <c r="F126" s="295">
        <v>0.49</v>
      </c>
      <c r="G126" s="294">
        <f ca="1">+IF(ISERROR(HLOOKUP($B126,INDIRECT("'Monthly Resource Report'!"&amp;'HMPL Validation'!G$482021&amp;":"&amp;'HMPL Validation'!G$482022),'HMPL Validation'!G$482023,FALSE)),0,HLOOKUP($B126,INDIRECT("'Monthly Resource Report'!"&amp;'HMPL Validation'!G$482021&amp;":"&amp;'HMPL Validation'!G$482022),'HMPL Validation'!G$482023,FALSE))</f>
        <v>153</v>
      </c>
      <c r="H126" s="297">
        <f ca="1">+IF(ISERROR(HLOOKUP($B126,INDIRECT("'Monthly Resource Report'!"&amp;'HMPL Validation'!H$482021&amp;":"&amp;'HMPL Validation'!H$482022),'HMPL Validation'!H$482023,FALSE)),0,HLOOKUP($B126,INDIRECT("'Monthly Resource Report'!"&amp;'HMPL Validation'!H$482021&amp;":"&amp;'HMPL Validation'!H$482022),'HMPL Validation'!H$482023,FALSE))</f>
        <v>5.9310027733474202</v>
      </c>
      <c r="I126" s="317">
        <f ca="1">+IF(ISERROR(HLOOKUP($B126,INDIRECT("'Monthly Resource Report'!"&amp;'HMPL Validation'!I$482021&amp;":"&amp;'HMPL Validation'!I$482022),'HMPL Validation'!I$482023,FALSE)),0,HLOOKUP($B126,INDIRECT("'Monthly Resource Report'!"&amp;'HMPL Validation'!I$482021&amp;":"&amp;'HMPL Validation'!I$482022),'HMPL Validation'!I$482023,FALSE))</f>
        <v>6.9854444813355343E-2</v>
      </c>
      <c r="J126" s="318">
        <f ca="1">+IF(ISERROR(HLOOKUP($B126,INDIRECT("'Monthly Resource Report'!"&amp;'HMPL Validation'!J$482021&amp;":"&amp;'HMPL Validation'!J$482022),'HMPL Validation'!J$482023,FALSE)),0,HLOOKUP($B126,INDIRECT("'Monthly Resource Report'!"&amp;'HMPL Validation'!J$482021&amp;":"&amp;'HMPL Validation'!J$482022),'HMPL Validation'!J$482023,FALSE))</f>
        <v>0.49123387729940049</v>
      </c>
      <c r="L126" s="301">
        <v>45017</v>
      </c>
      <c r="M126" s="294">
        <v>152</v>
      </c>
      <c r="N126" s="297">
        <v>5.9312880765734981</v>
      </c>
      <c r="O126" s="299">
        <v>7.0000000000000007E-2</v>
      </c>
      <c r="P126" s="295">
        <v>0.49</v>
      </c>
      <c r="Q126" s="294">
        <f ca="1">+IF(ISERROR(HLOOKUP($B126,INDIRECT("'Monthly Resource Report'!"&amp;'HMPL Validation'!Q$482021&amp;":"&amp;'HMPL Validation'!Q$482022),'HMPL Validation'!Q$482023,FALSE)),0,HLOOKUP($B126,INDIRECT("'Monthly Resource Report'!"&amp;'HMPL Validation'!Q$482021&amp;":"&amp;'HMPL Validation'!Q$482022),'HMPL Validation'!Q$482023,FALSE))</f>
        <v>152</v>
      </c>
      <c r="R126" s="297">
        <f ca="1">+IF(ISERROR(HLOOKUP($B126,INDIRECT("'Monthly Resource Report'!"&amp;'HMPL Validation'!R$482021&amp;":"&amp;'HMPL Validation'!R$482022),'HMPL Validation'!R$482023,FALSE)),0,HLOOKUP($B126,INDIRECT("'Monthly Resource Report'!"&amp;'HMPL Validation'!R$482021&amp;":"&amp;'HMPL Validation'!R$482022),'HMPL Validation'!R$482023,FALSE))</f>
        <v>5.9310060539887974</v>
      </c>
      <c r="S126" s="317">
        <f ca="1">+IF(ISERROR(HLOOKUP($B126,INDIRECT("'Monthly Resource Report'!"&amp;'HMPL Validation'!S$482021&amp;":"&amp;'HMPL Validation'!S$482022),'HMPL Validation'!S$482023,FALSE)),0,HLOOKUP($B126,INDIRECT("'Monthly Resource Report'!"&amp;'HMPL Validation'!S$482021&amp;":"&amp;'HMPL Validation'!S$482022),'HMPL Validation'!S$482023,FALSE))</f>
        <v>6.9798687538278448E-2</v>
      </c>
      <c r="T126" s="318">
        <f ca="1">+IF(ISERROR(HLOOKUP($B126,INDIRECT("'Monthly Resource Report'!"&amp;'HMPL Validation'!T$482021&amp;":"&amp;'HMPL Validation'!T$482022),'HMPL Validation'!T$482023,FALSE)),0,HLOOKUP($B126,INDIRECT("'Monthly Resource Report'!"&amp;'HMPL Validation'!T$482021&amp;":"&amp;'HMPL Validation'!T$482022),'HMPL Validation'!T$482023,FALSE))</f>
        <v>0.49093359278948862</v>
      </c>
    </row>
    <row r="127" spans="2:20" s="460" customFormat="1">
      <c r="B127" s="301">
        <v>45047</v>
      </c>
      <c r="C127" s="294">
        <v>153</v>
      </c>
      <c r="D127" s="297">
        <v>5.9312880765734981</v>
      </c>
      <c r="E127" s="299">
        <v>7.0000000000000007E-2</v>
      </c>
      <c r="F127" s="295">
        <v>0.49</v>
      </c>
      <c r="G127" s="294">
        <f ca="1">+IF(ISERROR(HLOOKUP($B127,INDIRECT("'Monthly Resource Report'!"&amp;'HMPL Validation'!G$482021&amp;":"&amp;'HMPL Validation'!G$482022),'HMPL Validation'!G$482023,FALSE)),0,HLOOKUP($B127,INDIRECT("'Monthly Resource Report'!"&amp;'HMPL Validation'!G$482021&amp;":"&amp;'HMPL Validation'!G$482022),'HMPL Validation'!G$482023,FALSE))</f>
        <v>153</v>
      </c>
      <c r="H127" s="297">
        <f ca="1">+IF(ISERROR(HLOOKUP($B127,INDIRECT("'Monthly Resource Report'!"&amp;'HMPL Validation'!H$482021&amp;":"&amp;'HMPL Validation'!H$482022),'HMPL Validation'!H$482023,FALSE)),0,HLOOKUP($B127,INDIRECT("'Monthly Resource Report'!"&amp;'HMPL Validation'!H$482021&amp;":"&amp;'HMPL Validation'!H$482022),'HMPL Validation'!H$482023,FALSE))</f>
        <v>5.9310032308268168</v>
      </c>
      <c r="I127" s="317">
        <f ca="1">+IF(ISERROR(HLOOKUP($B127,INDIRECT("'Monthly Resource Report'!"&amp;'HMPL Validation'!I$482021&amp;":"&amp;'HMPL Validation'!I$482022),'HMPL Validation'!I$482023,FALSE)),0,HLOOKUP($B127,INDIRECT("'Monthly Resource Report'!"&amp;'HMPL Validation'!I$482021&amp;":"&amp;'HMPL Validation'!I$482022),'HMPL Validation'!I$482023,FALSE))</f>
        <v>6.9858543184720304E-2</v>
      </c>
      <c r="J127" s="318">
        <f ca="1">+IF(ISERROR(HLOOKUP($B127,INDIRECT("'Monthly Resource Report'!"&amp;'HMPL Validation'!J$482021&amp;":"&amp;'HMPL Validation'!J$482022),'HMPL Validation'!J$482023,FALSE)),0,HLOOKUP($B127,INDIRECT("'Monthly Resource Report'!"&amp;'HMPL Validation'!J$482021&amp;":"&amp;'HMPL Validation'!J$482022),'HMPL Validation'!J$482023,FALSE))</f>
        <v>0.49177647727065482</v>
      </c>
      <c r="L127" s="301">
        <v>45047</v>
      </c>
      <c r="M127" s="294">
        <v>152</v>
      </c>
      <c r="N127" s="297">
        <v>5.9312880765734981</v>
      </c>
      <c r="O127" s="299">
        <v>7.0000000000000007E-2</v>
      </c>
      <c r="P127" s="295">
        <v>0.49</v>
      </c>
      <c r="Q127" s="294">
        <f ca="1">+IF(ISERROR(HLOOKUP($B127,INDIRECT("'Monthly Resource Report'!"&amp;'HMPL Validation'!Q$482021&amp;":"&amp;'HMPL Validation'!Q$482022),'HMPL Validation'!Q$482023,FALSE)),0,HLOOKUP($B127,INDIRECT("'Monthly Resource Report'!"&amp;'HMPL Validation'!Q$482021&amp;":"&amp;'HMPL Validation'!Q$482022),'HMPL Validation'!Q$482023,FALSE))</f>
        <v>152</v>
      </c>
      <c r="R127" s="297">
        <f ca="1">+IF(ISERROR(HLOOKUP($B127,INDIRECT("'Monthly Resource Report'!"&amp;'HMPL Validation'!R$482021&amp;":"&amp;'HMPL Validation'!R$482022),'HMPL Validation'!R$482023,FALSE)),0,HLOOKUP($B127,INDIRECT("'Monthly Resource Report'!"&amp;'HMPL Validation'!R$482021&amp;":"&amp;'HMPL Validation'!R$482022),'HMPL Validation'!R$482023,FALSE))</f>
        <v>5.9310078474236958</v>
      </c>
      <c r="S127" s="317">
        <f ca="1">+IF(ISERROR(HLOOKUP($B127,INDIRECT("'Monthly Resource Report'!"&amp;'HMPL Validation'!S$482021&amp;":"&amp;'HMPL Validation'!S$482022),'HMPL Validation'!S$482023,FALSE)),0,HLOOKUP($B127,INDIRECT("'Monthly Resource Report'!"&amp;'HMPL Validation'!S$482021&amp;":"&amp;'HMPL Validation'!S$482022),'HMPL Validation'!S$482023,FALSE))</f>
        <v>6.9809941834735226E-2</v>
      </c>
      <c r="T127" s="318">
        <f ca="1">+IF(ISERROR(HLOOKUP($B127,INDIRECT("'Monthly Resource Report'!"&amp;'HMPL Validation'!T$482021&amp;":"&amp;'HMPL Validation'!T$482022),'HMPL Validation'!T$482023,FALSE)),0,HLOOKUP($B127,INDIRECT("'Monthly Resource Report'!"&amp;'HMPL Validation'!T$482021&amp;":"&amp;'HMPL Validation'!T$482022),'HMPL Validation'!T$482023,FALSE))</f>
        <v>0.49258783092554514</v>
      </c>
    </row>
    <row r="128" spans="2:20" s="460" customFormat="1">
      <c r="B128" s="301">
        <v>45078</v>
      </c>
      <c r="C128" s="294">
        <v>153</v>
      </c>
      <c r="D128" s="297">
        <v>5.9312880765734981</v>
      </c>
      <c r="E128" s="299">
        <v>7.0000000000000007E-2</v>
      </c>
      <c r="F128" s="295">
        <v>0.49</v>
      </c>
      <c r="G128" s="294">
        <f ca="1">+IF(ISERROR(HLOOKUP($B128,INDIRECT("'Monthly Resource Report'!"&amp;'HMPL Validation'!G$482021&amp;":"&amp;'HMPL Validation'!G$482022),'HMPL Validation'!G$482023,FALSE)),0,HLOOKUP($B128,INDIRECT("'Monthly Resource Report'!"&amp;'HMPL Validation'!G$482021&amp;":"&amp;'HMPL Validation'!G$482022),'HMPL Validation'!G$482023,FALSE))</f>
        <v>153</v>
      </c>
      <c r="H128" s="297">
        <f ca="1">+IF(ISERROR(HLOOKUP($B128,INDIRECT("'Monthly Resource Report'!"&amp;'HMPL Validation'!H$482021&amp;":"&amp;'HMPL Validation'!H$482022),'HMPL Validation'!H$482023,FALSE)),0,HLOOKUP($B128,INDIRECT("'Monthly Resource Report'!"&amp;'HMPL Validation'!H$482021&amp;":"&amp;'HMPL Validation'!H$482022),'HMPL Validation'!H$482023,FALSE))</f>
        <v>5.9310015406758705</v>
      </c>
      <c r="I128" s="317">
        <f ca="1">+IF(ISERROR(HLOOKUP($B128,INDIRECT("'Monthly Resource Report'!"&amp;'HMPL Validation'!I$482021&amp;":"&amp;'HMPL Validation'!I$482022),'HMPL Validation'!I$482023,FALSE)),0,HLOOKUP($B128,INDIRECT("'Monthly Resource Report'!"&amp;'HMPL Validation'!I$482021&amp;":"&amp;'HMPL Validation'!I$482022),'HMPL Validation'!I$482023,FALSE))</f>
        <v>6.9850967276207987E-2</v>
      </c>
      <c r="J128" s="318">
        <f ca="1">+IF(ISERROR(HLOOKUP($B128,INDIRECT("'Monthly Resource Report'!"&amp;'HMPL Validation'!J$482021&amp;":"&amp;'HMPL Validation'!J$482022),'HMPL Validation'!J$482023,FALSE)),0,HLOOKUP($B128,INDIRECT("'Monthly Resource Report'!"&amp;'HMPL Validation'!J$482021&amp;":"&amp;'HMPL Validation'!J$482022),'HMPL Validation'!J$482023,FALSE))</f>
        <v>0.49133571243092933</v>
      </c>
      <c r="L128" s="301">
        <v>45078</v>
      </c>
      <c r="M128" s="294">
        <v>152</v>
      </c>
      <c r="N128" s="297">
        <v>5.9312880765734981</v>
      </c>
      <c r="O128" s="299">
        <v>7.0000000000000007E-2</v>
      </c>
      <c r="P128" s="295">
        <v>0.49</v>
      </c>
      <c r="Q128" s="294">
        <f ca="1">+IF(ISERROR(HLOOKUP($B128,INDIRECT("'Monthly Resource Report'!"&amp;'HMPL Validation'!Q$482021&amp;":"&amp;'HMPL Validation'!Q$482022),'HMPL Validation'!Q$482023,FALSE)),0,HLOOKUP($B128,INDIRECT("'Monthly Resource Report'!"&amp;'HMPL Validation'!Q$482021&amp;":"&amp;'HMPL Validation'!Q$482022),'HMPL Validation'!Q$482023,FALSE))</f>
        <v>152</v>
      </c>
      <c r="R128" s="297">
        <f ca="1">+IF(ISERROR(HLOOKUP($B128,INDIRECT("'Monthly Resource Report'!"&amp;'HMPL Validation'!R$482021&amp;":"&amp;'HMPL Validation'!R$482022),'HMPL Validation'!R$482023,FALSE)),0,HLOOKUP($B128,INDIRECT("'Monthly Resource Report'!"&amp;'HMPL Validation'!R$482021&amp;":"&amp;'HMPL Validation'!R$482022),'HMPL Validation'!R$482023,FALSE))</f>
        <v>5.9310083444214081</v>
      </c>
      <c r="S128" s="317">
        <f ca="1">+IF(ISERROR(HLOOKUP($B128,INDIRECT("'Monthly Resource Report'!"&amp;'HMPL Validation'!S$482021&amp;":"&amp;'HMPL Validation'!S$482022),'HMPL Validation'!S$482023,FALSE)),0,HLOOKUP($B128,INDIRECT("'Monthly Resource Report'!"&amp;'HMPL Validation'!S$482021&amp;":"&amp;'HMPL Validation'!S$482022),'HMPL Validation'!S$482023,FALSE))</f>
        <v>6.9822333803995579E-2</v>
      </c>
      <c r="T128" s="318">
        <f ca="1">+IF(ISERROR(HLOOKUP($B128,INDIRECT("'Monthly Resource Report'!"&amp;'HMPL Validation'!T$482021&amp;":"&amp;'HMPL Validation'!T$482022),'HMPL Validation'!T$482023,FALSE)),0,HLOOKUP($B128,INDIRECT("'Monthly Resource Report'!"&amp;'HMPL Validation'!T$482021&amp;":"&amp;'HMPL Validation'!T$482022),'HMPL Validation'!T$482023,FALSE))</f>
        <v>0.4917422836626209</v>
      </c>
    </row>
    <row r="129" spans="2:20" s="460" customFormat="1">
      <c r="B129" s="301">
        <v>45108</v>
      </c>
      <c r="C129" s="294">
        <v>153</v>
      </c>
      <c r="D129" s="297">
        <v>5.9312880765734981</v>
      </c>
      <c r="E129" s="299">
        <v>7.0000000000000007E-2</v>
      </c>
      <c r="F129" s="295">
        <v>0.49</v>
      </c>
      <c r="G129" s="294">
        <f ca="1">+IF(ISERROR(HLOOKUP($B129,INDIRECT("'Monthly Resource Report'!"&amp;'HMPL Validation'!G$482021&amp;":"&amp;'HMPL Validation'!G$482022),'HMPL Validation'!G$482023,FALSE)),0,HLOOKUP($B129,INDIRECT("'Monthly Resource Report'!"&amp;'HMPL Validation'!G$482021&amp;":"&amp;'HMPL Validation'!G$482022),'HMPL Validation'!G$482023,FALSE))</f>
        <v>153</v>
      </c>
      <c r="H129" s="297">
        <f ca="1">+IF(ISERROR(HLOOKUP($B129,INDIRECT("'Monthly Resource Report'!"&amp;'HMPL Validation'!H$482021&amp;":"&amp;'HMPL Validation'!H$482022),'HMPL Validation'!H$482023,FALSE)),0,HLOOKUP($B129,INDIRECT("'Monthly Resource Report'!"&amp;'HMPL Validation'!H$482021&amp;":"&amp;'HMPL Validation'!H$482022),'HMPL Validation'!H$482023,FALSE))</f>
        <v>5.9310013611483843</v>
      </c>
      <c r="I129" s="317">
        <f ca="1">+IF(ISERROR(HLOOKUP($B129,INDIRECT("'Monthly Resource Report'!"&amp;'HMPL Validation'!I$482021&amp;":"&amp;'HMPL Validation'!I$482022),'HMPL Validation'!I$482023,FALSE)),0,HLOOKUP($B129,INDIRECT("'Monthly Resource Report'!"&amp;'HMPL Validation'!I$482021&amp;":"&amp;'HMPL Validation'!I$482022),'HMPL Validation'!I$482023,FALSE))</f>
        <v>6.990616400635867E-2</v>
      </c>
      <c r="J129" s="318">
        <f ca="1">+IF(ISERROR(HLOOKUP($B129,INDIRECT("'Monthly Resource Report'!"&amp;'HMPL Validation'!J$482021&amp;":"&amp;'HMPL Validation'!J$482022),'HMPL Validation'!J$482023,FALSE)),0,HLOOKUP($B129,INDIRECT("'Monthly Resource Report'!"&amp;'HMPL Validation'!J$482021&amp;":"&amp;'HMPL Validation'!J$482022),'HMPL Validation'!J$482023,FALSE))</f>
        <v>0.49057489608241645</v>
      </c>
      <c r="L129" s="301">
        <v>45108</v>
      </c>
      <c r="M129" s="294">
        <v>152</v>
      </c>
      <c r="N129" s="297">
        <v>5.9312880765734981</v>
      </c>
      <c r="O129" s="299">
        <v>7.0000000000000007E-2</v>
      </c>
      <c r="P129" s="295">
        <v>0.49</v>
      </c>
      <c r="Q129" s="294">
        <f ca="1">+IF(ISERROR(HLOOKUP($B129,INDIRECT("'Monthly Resource Report'!"&amp;'HMPL Validation'!Q$482021&amp;":"&amp;'HMPL Validation'!Q$482022),'HMPL Validation'!Q$482023,FALSE)),0,HLOOKUP($B129,INDIRECT("'Monthly Resource Report'!"&amp;'HMPL Validation'!Q$482021&amp;":"&amp;'HMPL Validation'!Q$482022),'HMPL Validation'!Q$482023,FALSE))</f>
        <v>152</v>
      </c>
      <c r="R129" s="297">
        <f ca="1">+IF(ISERROR(HLOOKUP($B129,INDIRECT("'Monthly Resource Report'!"&amp;'HMPL Validation'!R$482021&amp;":"&amp;'HMPL Validation'!R$482022),'HMPL Validation'!R$482023,FALSE)),0,HLOOKUP($B129,INDIRECT("'Monthly Resource Report'!"&amp;'HMPL Validation'!R$482021&amp;":"&amp;'HMPL Validation'!R$482022),'HMPL Validation'!R$482023,FALSE))</f>
        <v>5.9310099464121304</v>
      </c>
      <c r="S129" s="317">
        <f ca="1">+IF(ISERROR(HLOOKUP($B129,INDIRECT("'Monthly Resource Report'!"&amp;'HMPL Validation'!S$482021&amp;":"&amp;'HMPL Validation'!S$482022),'HMPL Validation'!S$482023,FALSE)),0,HLOOKUP($B129,INDIRECT("'Monthly Resource Report'!"&amp;'HMPL Validation'!S$482021&amp;":"&amp;'HMPL Validation'!S$482022),'HMPL Validation'!S$482023,FALSE))</f>
        <v>6.9875068520891842E-2</v>
      </c>
      <c r="T129" s="318">
        <f ca="1">+IF(ISERROR(HLOOKUP($B129,INDIRECT("'Monthly Resource Report'!"&amp;'HMPL Validation'!T$482021&amp;":"&amp;'HMPL Validation'!T$482022),'HMPL Validation'!T$482023,FALSE)),0,HLOOKUP($B129,INDIRECT("'Monthly Resource Report'!"&amp;'HMPL Validation'!T$482021&amp;":"&amp;'HMPL Validation'!T$482022),'HMPL Validation'!T$482023,FALSE))</f>
        <v>0.49124019061968871</v>
      </c>
    </row>
    <row r="130" spans="2:20" s="460" customFormat="1">
      <c r="B130" s="301">
        <v>45139</v>
      </c>
      <c r="C130" s="294">
        <v>153</v>
      </c>
      <c r="D130" s="297">
        <v>5.9312880765734981</v>
      </c>
      <c r="E130" s="299">
        <v>7.0000000000000007E-2</v>
      </c>
      <c r="F130" s="295">
        <v>0.49</v>
      </c>
      <c r="G130" s="294">
        <f ca="1">+IF(ISERROR(HLOOKUP($B130,INDIRECT("'Monthly Resource Report'!"&amp;'HMPL Validation'!G$482021&amp;":"&amp;'HMPL Validation'!G$482022),'HMPL Validation'!G$482023,FALSE)),0,HLOOKUP($B130,INDIRECT("'Monthly Resource Report'!"&amp;'HMPL Validation'!G$482021&amp;":"&amp;'HMPL Validation'!G$482022),'HMPL Validation'!G$482023,FALSE))</f>
        <v>153</v>
      </c>
      <c r="H130" s="297">
        <f ca="1">+IF(ISERROR(HLOOKUP($B130,INDIRECT("'Monthly Resource Report'!"&amp;'HMPL Validation'!H$482021&amp;":"&amp;'HMPL Validation'!H$482022),'HMPL Validation'!H$482023,FALSE)),0,HLOOKUP($B130,INDIRECT("'Monthly Resource Report'!"&amp;'HMPL Validation'!H$482021&amp;":"&amp;'HMPL Validation'!H$482022),'HMPL Validation'!H$482023,FALSE))</f>
        <v>5.9310027914757857</v>
      </c>
      <c r="I130" s="317">
        <f ca="1">+IF(ISERROR(HLOOKUP($B130,INDIRECT("'Monthly Resource Report'!"&amp;'HMPL Validation'!I$482021&amp;":"&amp;'HMPL Validation'!I$482022),'HMPL Validation'!I$482023,FALSE)),0,HLOOKUP($B130,INDIRECT("'Monthly Resource Report'!"&amp;'HMPL Validation'!I$482021&amp;":"&amp;'HMPL Validation'!I$482022),'HMPL Validation'!I$482023,FALSE))</f>
        <v>6.9880153917602633E-2</v>
      </c>
      <c r="J130" s="318">
        <f ca="1">+IF(ISERROR(HLOOKUP($B130,INDIRECT("'Monthly Resource Report'!"&amp;'HMPL Validation'!J$482021&amp;":"&amp;'HMPL Validation'!J$482022),'HMPL Validation'!J$482023,FALSE)),0,HLOOKUP($B130,INDIRECT("'Monthly Resource Report'!"&amp;'HMPL Validation'!J$482021&amp;":"&amp;'HMPL Validation'!J$482022),'HMPL Validation'!J$482023,FALSE))</f>
        <v>0.49117512200344787</v>
      </c>
      <c r="L130" s="301">
        <v>45139</v>
      </c>
      <c r="M130" s="294">
        <v>152</v>
      </c>
      <c r="N130" s="297">
        <v>5.9312880765734981</v>
      </c>
      <c r="O130" s="299">
        <v>7.0000000000000007E-2</v>
      </c>
      <c r="P130" s="295">
        <v>0.49</v>
      </c>
      <c r="Q130" s="294">
        <f ca="1">+IF(ISERROR(HLOOKUP($B130,INDIRECT("'Monthly Resource Report'!"&amp;'HMPL Validation'!Q$482021&amp;":"&amp;'HMPL Validation'!Q$482022),'HMPL Validation'!Q$482023,FALSE)),0,HLOOKUP($B130,INDIRECT("'Monthly Resource Report'!"&amp;'HMPL Validation'!Q$482021&amp;":"&amp;'HMPL Validation'!Q$482022),'HMPL Validation'!Q$482023,FALSE))</f>
        <v>152</v>
      </c>
      <c r="R130" s="297">
        <f ca="1">+IF(ISERROR(HLOOKUP($B130,INDIRECT("'Monthly Resource Report'!"&amp;'HMPL Validation'!R$482021&amp;":"&amp;'HMPL Validation'!R$482022),'HMPL Validation'!R$482023,FALSE)),0,HLOOKUP($B130,INDIRECT("'Monthly Resource Report'!"&amp;'HMPL Validation'!R$482021&amp;":"&amp;'HMPL Validation'!R$482022),'HMPL Validation'!R$482023,FALSE))</f>
        <v>5.9310088214844425</v>
      </c>
      <c r="S130" s="317">
        <f ca="1">+IF(ISERROR(HLOOKUP($B130,INDIRECT("'Monthly Resource Report'!"&amp;'HMPL Validation'!S$482021&amp;":"&amp;'HMPL Validation'!S$482022),'HMPL Validation'!S$482023,FALSE)),0,HLOOKUP($B130,INDIRECT("'Monthly Resource Report'!"&amp;'HMPL Validation'!S$482021&amp;":"&amp;'HMPL Validation'!S$482022),'HMPL Validation'!S$482023,FALSE))</f>
        <v>6.9862883071879781E-2</v>
      </c>
      <c r="T130" s="318">
        <f ca="1">+IF(ISERROR(HLOOKUP($B130,INDIRECT("'Monthly Resource Report'!"&amp;'HMPL Validation'!T$482021&amp;":"&amp;'HMPL Validation'!T$482022),'HMPL Validation'!T$482023,FALSE)),0,HLOOKUP($B130,INDIRECT("'Monthly Resource Report'!"&amp;'HMPL Validation'!T$482021&amp;":"&amp;'HMPL Validation'!T$482022),'HMPL Validation'!T$482023,FALSE))</f>
        <v>0.49130717178568667</v>
      </c>
    </row>
    <row r="131" spans="2:20" s="460" customFormat="1">
      <c r="B131" s="301">
        <v>45170</v>
      </c>
      <c r="C131" s="294">
        <v>153</v>
      </c>
      <c r="D131" s="297">
        <v>5.9312880765734981</v>
      </c>
      <c r="E131" s="299">
        <v>7.0000000000000007E-2</v>
      </c>
      <c r="F131" s="295">
        <v>0.49</v>
      </c>
      <c r="G131" s="294">
        <f ca="1">+IF(ISERROR(HLOOKUP($B131,INDIRECT("'Monthly Resource Report'!"&amp;'HMPL Validation'!G$482021&amp;":"&amp;'HMPL Validation'!G$482022),'HMPL Validation'!G$482023,FALSE)),0,HLOOKUP($B131,INDIRECT("'Monthly Resource Report'!"&amp;'HMPL Validation'!G$482021&amp;":"&amp;'HMPL Validation'!G$482022),'HMPL Validation'!G$482023,FALSE))</f>
        <v>153</v>
      </c>
      <c r="H131" s="297">
        <f ca="1">+IF(ISERROR(HLOOKUP($B131,INDIRECT("'Monthly Resource Report'!"&amp;'HMPL Validation'!H$482021&amp;":"&amp;'HMPL Validation'!H$482022),'HMPL Validation'!H$482023,FALSE)),0,HLOOKUP($B131,INDIRECT("'Monthly Resource Report'!"&amp;'HMPL Validation'!H$482021&amp;":"&amp;'HMPL Validation'!H$482022),'HMPL Validation'!H$482023,FALSE))</f>
        <v>5.9310017467603693</v>
      </c>
      <c r="I131" s="317">
        <f ca="1">+IF(ISERROR(HLOOKUP($B131,INDIRECT("'Monthly Resource Report'!"&amp;'HMPL Validation'!I$482021&amp;":"&amp;'HMPL Validation'!I$482022),'HMPL Validation'!I$482023,FALSE)),0,HLOOKUP($B131,INDIRECT("'Monthly Resource Report'!"&amp;'HMPL Validation'!I$482021&amp;":"&amp;'HMPL Validation'!I$482022),'HMPL Validation'!I$482023,FALSE))</f>
        <v>6.9848107202619705E-2</v>
      </c>
      <c r="J131" s="318">
        <f ca="1">+IF(ISERROR(HLOOKUP($B131,INDIRECT("'Monthly Resource Report'!"&amp;'HMPL Validation'!J$482021&amp;":"&amp;'HMPL Validation'!J$482022),'HMPL Validation'!J$482023,FALSE)),0,HLOOKUP($B131,INDIRECT("'Monthly Resource Report'!"&amp;'HMPL Validation'!J$482021&amp;":"&amp;'HMPL Validation'!J$482022),'HMPL Validation'!J$482023,FALSE))</f>
        <v>0.49092597646978281</v>
      </c>
      <c r="L131" s="301">
        <v>45170</v>
      </c>
      <c r="M131" s="294">
        <v>152</v>
      </c>
      <c r="N131" s="297">
        <v>5.9312880765734981</v>
      </c>
      <c r="O131" s="299">
        <v>7.0000000000000007E-2</v>
      </c>
      <c r="P131" s="295">
        <v>0.49</v>
      </c>
      <c r="Q131" s="294">
        <f ca="1">+IF(ISERROR(HLOOKUP($B131,INDIRECT("'Monthly Resource Report'!"&amp;'HMPL Validation'!Q$482021&amp;":"&amp;'HMPL Validation'!Q$482022),'HMPL Validation'!Q$482023,FALSE)),0,HLOOKUP($B131,INDIRECT("'Monthly Resource Report'!"&amp;'HMPL Validation'!Q$482021&amp;":"&amp;'HMPL Validation'!Q$482022),'HMPL Validation'!Q$482023,FALSE))</f>
        <v>152</v>
      </c>
      <c r="R131" s="297">
        <f ca="1">+IF(ISERROR(HLOOKUP($B131,INDIRECT("'Monthly Resource Report'!"&amp;'HMPL Validation'!R$482021&amp;":"&amp;'HMPL Validation'!R$482022),'HMPL Validation'!R$482023,FALSE)),0,HLOOKUP($B131,INDIRECT("'Monthly Resource Report'!"&amp;'HMPL Validation'!R$482021&amp;":"&amp;'HMPL Validation'!R$482022),'HMPL Validation'!R$482023,FALSE))</f>
        <v>5.9310086637511139</v>
      </c>
      <c r="S131" s="317">
        <f ca="1">+IF(ISERROR(HLOOKUP($B131,INDIRECT("'Monthly Resource Report'!"&amp;'HMPL Validation'!S$482021&amp;":"&amp;'HMPL Validation'!S$482022),'HMPL Validation'!S$482023,FALSE)),0,HLOOKUP($B131,INDIRECT("'Monthly Resource Report'!"&amp;'HMPL Validation'!S$482021&amp;":"&amp;'HMPL Validation'!S$482022),'HMPL Validation'!S$482023,FALSE))</f>
        <v>6.9822786146502697E-2</v>
      </c>
      <c r="T131" s="318">
        <f ca="1">+IF(ISERROR(HLOOKUP($B131,INDIRECT("'Monthly Resource Report'!"&amp;'HMPL Validation'!T$482021&amp;":"&amp;'HMPL Validation'!T$482022),'HMPL Validation'!T$482023,FALSE)),0,HLOOKUP($B131,INDIRECT("'Monthly Resource Report'!"&amp;'HMPL Validation'!T$482021&amp;":"&amp;'HMPL Validation'!T$482022),'HMPL Validation'!T$482023,FALSE))</f>
        <v>0.49219310126347177</v>
      </c>
    </row>
    <row r="132" spans="2:20" s="460" customFormat="1">
      <c r="B132" s="301">
        <v>45200</v>
      </c>
      <c r="C132" s="294">
        <v>153</v>
      </c>
      <c r="D132" s="297">
        <v>5.9312880765734981</v>
      </c>
      <c r="E132" s="299">
        <v>7.0000000000000007E-2</v>
      </c>
      <c r="F132" s="295">
        <v>0.49</v>
      </c>
      <c r="G132" s="294">
        <f ca="1">+IF(ISERROR(HLOOKUP($B132,INDIRECT("'Monthly Resource Report'!"&amp;'HMPL Validation'!G$482021&amp;":"&amp;'HMPL Validation'!G$482022),'HMPL Validation'!G$482023,FALSE)),0,HLOOKUP($B132,INDIRECT("'Monthly Resource Report'!"&amp;'HMPL Validation'!G$482021&amp;":"&amp;'HMPL Validation'!G$482022),'HMPL Validation'!G$482023,FALSE))</f>
        <v>153</v>
      </c>
      <c r="H132" s="297">
        <f ca="1">+IF(ISERROR(HLOOKUP($B132,INDIRECT("'Monthly Resource Report'!"&amp;'HMPL Validation'!H$482021&amp;":"&amp;'HMPL Validation'!H$482022),'HMPL Validation'!H$482023,FALSE)),0,HLOOKUP($B132,INDIRECT("'Monthly Resource Report'!"&amp;'HMPL Validation'!H$482021&amp;":"&amp;'HMPL Validation'!H$482022),'HMPL Validation'!H$482023,FALSE))</f>
        <v>5.9310027442696089</v>
      </c>
      <c r="I132" s="317">
        <f ca="1">+IF(ISERROR(HLOOKUP($B132,INDIRECT("'Monthly Resource Report'!"&amp;'HMPL Validation'!I$482021&amp;":"&amp;'HMPL Validation'!I$482022),'HMPL Validation'!I$482023,FALSE)),0,HLOOKUP($B132,INDIRECT("'Monthly Resource Report'!"&amp;'HMPL Validation'!I$482021&amp;":"&amp;'HMPL Validation'!I$482022),'HMPL Validation'!I$482023,FALSE))</f>
        <v>6.9844167065350585E-2</v>
      </c>
      <c r="J132" s="318">
        <f ca="1">+IF(ISERROR(HLOOKUP($B132,INDIRECT("'Monthly Resource Report'!"&amp;'HMPL Validation'!J$482021&amp;":"&amp;'HMPL Validation'!J$482022),'HMPL Validation'!J$482023,FALSE)),0,HLOOKUP($B132,INDIRECT("'Monthly Resource Report'!"&amp;'HMPL Validation'!J$482021&amp;":"&amp;'HMPL Validation'!J$482022),'HMPL Validation'!J$482023,FALSE))</f>
        <v>0.49118927415402464</v>
      </c>
      <c r="L132" s="301">
        <v>45200</v>
      </c>
      <c r="M132" s="294">
        <v>152</v>
      </c>
      <c r="N132" s="297">
        <v>5.9312880765734981</v>
      </c>
      <c r="O132" s="299">
        <v>7.0000000000000007E-2</v>
      </c>
      <c r="P132" s="295">
        <v>0.49</v>
      </c>
      <c r="Q132" s="294">
        <f ca="1">+IF(ISERROR(HLOOKUP($B132,INDIRECT("'Monthly Resource Report'!"&amp;'HMPL Validation'!Q$482021&amp;":"&amp;'HMPL Validation'!Q$482022),'HMPL Validation'!Q$482023,FALSE)),0,HLOOKUP($B132,INDIRECT("'Monthly Resource Report'!"&amp;'HMPL Validation'!Q$482021&amp;":"&amp;'HMPL Validation'!Q$482022),'HMPL Validation'!Q$482023,FALSE))</f>
        <v>152</v>
      </c>
      <c r="R132" s="297">
        <f ca="1">+IF(ISERROR(HLOOKUP($B132,INDIRECT("'Monthly Resource Report'!"&amp;'HMPL Validation'!R$482021&amp;":"&amp;'HMPL Validation'!R$482022),'HMPL Validation'!R$482023,FALSE)),0,HLOOKUP($B132,INDIRECT("'Monthly Resource Report'!"&amp;'HMPL Validation'!R$482021&amp;":"&amp;'HMPL Validation'!R$482022),'HMPL Validation'!R$482023,FALSE))</f>
        <v>5.9310071229557364</v>
      </c>
      <c r="S132" s="317">
        <f ca="1">+IF(ISERROR(HLOOKUP($B132,INDIRECT("'Monthly Resource Report'!"&amp;'HMPL Validation'!S$482021&amp;":"&amp;'HMPL Validation'!S$482022),'HMPL Validation'!S$482023,FALSE)),0,HLOOKUP($B132,INDIRECT("'Monthly Resource Report'!"&amp;'HMPL Validation'!S$482021&amp;":"&amp;'HMPL Validation'!S$482022),'HMPL Validation'!S$482023,FALSE))</f>
        <v>6.9823753907786168E-2</v>
      </c>
      <c r="T132" s="318">
        <f ca="1">+IF(ISERROR(HLOOKUP($B132,INDIRECT("'Monthly Resource Report'!"&amp;'HMPL Validation'!T$482021&amp;":"&amp;'HMPL Validation'!T$482022),'HMPL Validation'!T$482023,FALSE)),0,HLOOKUP($B132,INDIRECT("'Monthly Resource Report'!"&amp;'HMPL Validation'!T$482021&amp;":"&amp;'HMPL Validation'!T$482022),'HMPL Validation'!T$482023,FALSE))</f>
        <v>0.491267808286869</v>
      </c>
    </row>
    <row r="133" spans="2:20" s="460" customFormat="1">
      <c r="B133" s="301">
        <v>45231</v>
      </c>
      <c r="C133" s="294">
        <v>153</v>
      </c>
      <c r="D133" s="297">
        <v>5.9312880765734981</v>
      </c>
      <c r="E133" s="299">
        <v>7.0000000000000007E-2</v>
      </c>
      <c r="F133" s="295">
        <v>0.49</v>
      </c>
      <c r="G133" s="294">
        <f ca="1">+IF(ISERROR(HLOOKUP($B133,INDIRECT("'Monthly Resource Report'!"&amp;'HMPL Validation'!G$482021&amp;":"&amp;'HMPL Validation'!G$482022),'HMPL Validation'!G$482023,FALSE)),0,HLOOKUP($B133,INDIRECT("'Monthly Resource Report'!"&amp;'HMPL Validation'!G$482021&amp;":"&amp;'HMPL Validation'!G$482022),'HMPL Validation'!G$482023,FALSE))</f>
        <v>153</v>
      </c>
      <c r="H133" s="297">
        <f ca="1">+IF(ISERROR(HLOOKUP($B133,INDIRECT("'Monthly Resource Report'!"&amp;'HMPL Validation'!H$482021&amp;":"&amp;'HMPL Validation'!H$482022),'HMPL Validation'!H$482023,FALSE)),0,HLOOKUP($B133,INDIRECT("'Monthly Resource Report'!"&amp;'HMPL Validation'!H$482021&amp;":"&amp;'HMPL Validation'!H$482022),'HMPL Validation'!H$482023,FALSE))</f>
        <v>5.9310018761349612</v>
      </c>
      <c r="I133" s="317">
        <f ca="1">+IF(ISERROR(HLOOKUP($B133,INDIRECT("'Monthly Resource Report'!"&amp;'HMPL Validation'!I$482021&amp;":"&amp;'HMPL Validation'!I$482022),'HMPL Validation'!I$482023,FALSE)),0,HLOOKUP($B133,INDIRECT("'Monthly Resource Report'!"&amp;'HMPL Validation'!I$482021&amp;":"&amp;'HMPL Validation'!I$482022),'HMPL Validation'!I$482023,FALSE))</f>
        <v>6.9894884067333185E-2</v>
      </c>
      <c r="J133" s="318">
        <f ca="1">+IF(ISERROR(HLOOKUP($B133,INDIRECT("'Monthly Resource Report'!"&amp;'HMPL Validation'!J$482021&amp;":"&amp;'HMPL Validation'!J$482022),'HMPL Validation'!J$482023,FALSE)),0,HLOOKUP($B133,INDIRECT("'Monthly Resource Report'!"&amp;'HMPL Validation'!J$482021&amp;":"&amp;'HMPL Validation'!J$482022),'HMPL Validation'!J$482023,FALSE))</f>
        <v>0.49121189622798567</v>
      </c>
      <c r="L133" s="301">
        <v>45231</v>
      </c>
      <c r="M133" s="294">
        <v>152</v>
      </c>
      <c r="N133" s="297">
        <v>5.9312880765734981</v>
      </c>
      <c r="O133" s="299">
        <v>7.0000000000000007E-2</v>
      </c>
      <c r="P133" s="295">
        <v>0.49</v>
      </c>
      <c r="Q133" s="294">
        <f ca="1">+IF(ISERROR(HLOOKUP($B133,INDIRECT("'Monthly Resource Report'!"&amp;'HMPL Validation'!Q$482021&amp;":"&amp;'HMPL Validation'!Q$482022),'HMPL Validation'!Q$482023,FALSE)),0,HLOOKUP($B133,INDIRECT("'Monthly Resource Report'!"&amp;'HMPL Validation'!Q$482021&amp;":"&amp;'HMPL Validation'!Q$482022),'HMPL Validation'!Q$482023,FALSE))</f>
        <v>152</v>
      </c>
      <c r="R133" s="297">
        <f ca="1">+IF(ISERROR(HLOOKUP($B133,INDIRECT("'Monthly Resource Report'!"&amp;'HMPL Validation'!R$482021&amp;":"&amp;'HMPL Validation'!R$482022),'HMPL Validation'!R$482023,FALSE)),0,HLOOKUP($B133,INDIRECT("'Monthly Resource Report'!"&amp;'HMPL Validation'!R$482021&amp;":"&amp;'HMPL Validation'!R$482022),'HMPL Validation'!R$482023,FALSE))</f>
        <v>5.9310077471779605</v>
      </c>
      <c r="S133" s="317">
        <f ca="1">+IF(ISERROR(HLOOKUP($B133,INDIRECT("'Monthly Resource Report'!"&amp;'HMPL Validation'!S$482021&amp;":"&amp;'HMPL Validation'!S$482022),'HMPL Validation'!S$482023,FALSE)),0,HLOOKUP($B133,INDIRECT("'Monthly Resource Report'!"&amp;'HMPL Validation'!S$482021&amp;":"&amp;'HMPL Validation'!S$482022),'HMPL Validation'!S$482023,FALSE))</f>
        <v>6.9855342765737266E-2</v>
      </c>
      <c r="T133" s="318">
        <f ca="1">+IF(ISERROR(HLOOKUP($B133,INDIRECT("'Monthly Resource Report'!"&amp;'HMPL Validation'!T$482021&amp;":"&amp;'HMPL Validation'!T$482022),'HMPL Validation'!T$482023,FALSE)),0,HLOOKUP($B133,INDIRECT("'Monthly Resource Report'!"&amp;'HMPL Validation'!T$482021&amp;":"&amp;'HMPL Validation'!T$482022),'HMPL Validation'!T$482023,FALSE))</f>
        <v>0.49215671034766434</v>
      </c>
    </row>
    <row r="134" spans="2:20" s="460" customFormat="1">
      <c r="B134" s="301">
        <v>45261</v>
      </c>
      <c r="C134" s="294">
        <v>153</v>
      </c>
      <c r="D134" s="297">
        <v>5.9312880765734981</v>
      </c>
      <c r="E134" s="299">
        <v>7.0000000000000007E-2</v>
      </c>
      <c r="F134" s="295">
        <v>0.49</v>
      </c>
      <c r="G134" s="294">
        <f ca="1">+IF(ISERROR(HLOOKUP($B134,INDIRECT("'Monthly Resource Report'!"&amp;'HMPL Validation'!G$482021&amp;":"&amp;'HMPL Validation'!G$482022),'HMPL Validation'!G$482023,FALSE)),0,HLOOKUP($B134,INDIRECT("'Monthly Resource Report'!"&amp;'HMPL Validation'!G$482021&amp;":"&amp;'HMPL Validation'!G$482022),'HMPL Validation'!G$482023,FALSE))</f>
        <v>153</v>
      </c>
      <c r="H134" s="297">
        <f ca="1">+IF(ISERROR(HLOOKUP($B134,INDIRECT("'Monthly Resource Report'!"&amp;'HMPL Validation'!H$482021&amp;":"&amp;'HMPL Validation'!H$482022),'HMPL Validation'!H$482023,FALSE)),0,HLOOKUP($B134,INDIRECT("'Monthly Resource Report'!"&amp;'HMPL Validation'!H$482021&amp;":"&amp;'HMPL Validation'!H$482022),'HMPL Validation'!H$482023,FALSE))</f>
        <v>5.9310024936691734</v>
      </c>
      <c r="I134" s="317">
        <f ca="1">+IF(ISERROR(HLOOKUP($B134,INDIRECT("'Monthly Resource Report'!"&amp;'HMPL Validation'!I$482021&amp;":"&amp;'HMPL Validation'!I$482022),'HMPL Validation'!I$482023,FALSE)),0,HLOOKUP($B134,INDIRECT("'Monthly Resource Report'!"&amp;'HMPL Validation'!I$482021&amp;":"&amp;'HMPL Validation'!I$482022),'HMPL Validation'!I$482023,FALSE))</f>
        <v>6.9898848270368089E-2</v>
      </c>
      <c r="J134" s="318">
        <f ca="1">+IF(ISERROR(HLOOKUP($B134,INDIRECT("'Monthly Resource Report'!"&amp;'HMPL Validation'!J$482021&amp;":"&amp;'HMPL Validation'!J$482022),'HMPL Validation'!J$482023,FALSE)),0,HLOOKUP($B134,INDIRECT("'Monthly Resource Report'!"&amp;'HMPL Validation'!J$482021&amp;":"&amp;'HMPL Validation'!J$482022),'HMPL Validation'!J$482023,FALSE))</f>
        <v>0.49116853698958218</v>
      </c>
      <c r="L134" s="301">
        <v>45261</v>
      </c>
      <c r="M134" s="294">
        <v>152</v>
      </c>
      <c r="N134" s="297">
        <v>5.9312880765734981</v>
      </c>
      <c r="O134" s="299">
        <v>7.0000000000000007E-2</v>
      </c>
      <c r="P134" s="295">
        <v>0.49</v>
      </c>
      <c r="Q134" s="294">
        <f ca="1">+IF(ISERROR(HLOOKUP($B134,INDIRECT("'Monthly Resource Report'!"&amp;'HMPL Validation'!Q$482021&amp;":"&amp;'HMPL Validation'!Q$482022),'HMPL Validation'!Q$482023,FALSE)),0,HLOOKUP($B134,INDIRECT("'Monthly Resource Report'!"&amp;'HMPL Validation'!Q$482021&amp;":"&amp;'HMPL Validation'!Q$482022),'HMPL Validation'!Q$482023,FALSE))</f>
        <v>152</v>
      </c>
      <c r="R134" s="297">
        <f ca="1">+IF(ISERROR(HLOOKUP($B134,INDIRECT("'Monthly Resource Report'!"&amp;'HMPL Validation'!R$482021&amp;":"&amp;'HMPL Validation'!R$482022),'HMPL Validation'!R$482023,FALSE)),0,HLOOKUP($B134,INDIRECT("'Monthly Resource Report'!"&amp;'HMPL Validation'!R$482021&amp;":"&amp;'HMPL Validation'!R$482022),'HMPL Validation'!R$482023,FALSE))</f>
        <v>5.9310093980408114</v>
      </c>
      <c r="S134" s="317">
        <f ca="1">+IF(ISERROR(HLOOKUP($B134,INDIRECT("'Monthly Resource Report'!"&amp;'HMPL Validation'!S$482021&amp;":"&amp;'HMPL Validation'!S$482022),'HMPL Validation'!S$482023,FALSE)),0,HLOOKUP($B134,INDIRECT("'Monthly Resource Report'!"&amp;'HMPL Validation'!S$482021&amp;":"&amp;'HMPL Validation'!S$482022),'HMPL Validation'!S$482023,FALSE))</f>
        <v>6.9871675392775848E-2</v>
      </c>
      <c r="T134" s="318">
        <f ca="1">+IF(ISERROR(HLOOKUP($B134,INDIRECT("'Monthly Resource Report'!"&amp;'HMPL Validation'!T$482021&amp;":"&amp;'HMPL Validation'!T$482022),'HMPL Validation'!T$482023,FALSE)),0,HLOOKUP($B134,INDIRECT("'Monthly Resource Report'!"&amp;'HMPL Validation'!T$482021&amp;":"&amp;'HMPL Validation'!T$482022),'HMPL Validation'!T$482023,FALSE))</f>
        <v>0.4920803353804532</v>
      </c>
    </row>
    <row r="135" spans="2:20" s="460" customFormat="1">
      <c r="B135" s="301">
        <v>45292</v>
      </c>
      <c r="C135" s="294">
        <v>153</v>
      </c>
      <c r="D135" s="297">
        <v>6.0926191122562967</v>
      </c>
      <c r="E135" s="299">
        <v>7.0000000000000007E-2</v>
      </c>
      <c r="F135" s="295">
        <v>0.49</v>
      </c>
      <c r="G135" s="294">
        <f ca="1">+IF(ISERROR(HLOOKUP($B135,INDIRECT("'Monthly Resource Report'!"&amp;'HMPL Validation'!G$482021&amp;":"&amp;'HMPL Validation'!G$482022),'HMPL Validation'!G$482023,FALSE)),0,HLOOKUP($B135,INDIRECT("'Monthly Resource Report'!"&amp;'HMPL Validation'!G$482021&amp;":"&amp;'HMPL Validation'!G$482022),'HMPL Validation'!G$482023,FALSE))</f>
        <v>153</v>
      </c>
      <c r="H135" s="297">
        <f ca="1">+IF(ISERROR(HLOOKUP($B135,INDIRECT("'Monthly Resource Report'!"&amp;'HMPL Validation'!H$482021&amp;":"&amp;'HMPL Validation'!H$482022),'HMPL Validation'!H$482023,FALSE)),0,HLOOKUP($B135,INDIRECT("'Monthly Resource Report'!"&amp;'HMPL Validation'!H$482021&amp;":"&amp;'HMPL Validation'!H$482022),'HMPL Validation'!H$482023,FALSE))</f>
        <v>6.0930004518318412</v>
      </c>
      <c r="I135" s="317">
        <f ca="1">+IF(ISERROR(HLOOKUP($B135,INDIRECT("'Monthly Resource Report'!"&amp;'HMPL Validation'!I$482021&amp;":"&amp;'HMPL Validation'!I$482022),'HMPL Validation'!I$482023,FALSE)),0,HLOOKUP($B135,INDIRECT("'Monthly Resource Report'!"&amp;'HMPL Validation'!I$482021&amp;":"&amp;'HMPL Validation'!I$482022),'HMPL Validation'!I$482023,FALSE))</f>
        <v>6.9912040979977635E-2</v>
      </c>
      <c r="J135" s="318">
        <f ca="1">+IF(ISERROR(HLOOKUP($B135,INDIRECT("'Monthly Resource Report'!"&amp;'HMPL Validation'!J$482021&amp;":"&amp;'HMPL Validation'!J$482022),'HMPL Validation'!J$482023,FALSE)),0,HLOOKUP($B135,INDIRECT("'Monthly Resource Report'!"&amp;'HMPL Validation'!J$482021&amp;":"&amp;'HMPL Validation'!J$482022),'HMPL Validation'!J$482023,FALSE))</f>
        <v>0.49116231435170449</v>
      </c>
      <c r="L135" s="301">
        <v>45292</v>
      </c>
      <c r="M135" s="294">
        <v>152</v>
      </c>
      <c r="N135" s="297">
        <v>6.0926191122562967</v>
      </c>
      <c r="O135" s="299">
        <v>7.0000000000000007E-2</v>
      </c>
      <c r="P135" s="295">
        <v>0.49</v>
      </c>
      <c r="Q135" s="294">
        <f ca="1">+IF(ISERROR(HLOOKUP($B135,INDIRECT("'Monthly Resource Report'!"&amp;'HMPL Validation'!Q$482021&amp;":"&amp;'HMPL Validation'!Q$482022),'HMPL Validation'!Q$482023,FALSE)),0,HLOOKUP($B135,INDIRECT("'Monthly Resource Report'!"&amp;'HMPL Validation'!Q$482021&amp;":"&amp;'HMPL Validation'!Q$482022),'HMPL Validation'!Q$482023,FALSE))</f>
        <v>152</v>
      </c>
      <c r="R135" s="297">
        <f ca="1">+IF(ISERROR(HLOOKUP($B135,INDIRECT("'Monthly Resource Report'!"&amp;'HMPL Validation'!R$482021&amp;":"&amp;'HMPL Validation'!R$482022),'HMPL Validation'!R$482023,FALSE)),0,HLOOKUP($B135,INDIRECT("'Monthly Resource Report'!"&amp;'HMPL Validation'!R$482021&amp;":"&amp;'HMPL Validation'!R$482022),'HMPL Validation'!R$482023,FALSE))</f>
        <v>6.0929962090891827</v>
      </c>
      <c r="S135" s="317">
        <f ca="1">+IF(ISERROR(HLOOKUP($B135,INDIRECT("'Monthly Resource Report'!"&amp;'HMPL Validation'!S$482021&amp;":"&amp;'HMPL Validation'!S$482022),'HMPL Validation'!S$482023,FALSE)),0,HLOOKUP($B135,INDIRECT("'Monthly Resource Report'!"&amp;'HMPL Validation'!S$482021&amp;":"&amp;'HMPL Validation'!S$482022),'HMPL Validation'!S$482023,FALSE))</f>
        <v>6.9934625240157255E-2</v>
      </c>
      <c r="T135" s="318">
        <f ca="1">+IF(ISERROR(HLOOKUP($B135,INDIRECT("'Monthly Resource Report'!"&amp;'HMPL Validation'!T$482021&amp;":"&amp;'HMPL Validation'!T$482022),'HMPL Validation'!T$482023,FALSE)),0,HLOOKUP($B135,INDIRECT("'Monthly Resource Report'!"&amp;'HMPL Validation'!T$482021&amp;":"&amp;'HMPL Validation'!T$482022),'HMPL Validation'!T$482023,FALSE))</f>
        <v>0.49165515159950107</v>
      </c>
    </row>
    <row r="136" spans="2:20" s="460" customFormat="1">
      <c r="B136" s="301">
        <v>45323</v>
      </c>
      <c r="C136" s="294">
        <v>153</v>
      </c>
      <c r="D136" s="297">
        <v>6.0926191122562967</v>
      </c>
      <c r="E136" s="299">
        <v>7.0000000000000007E-2</v>
      </c>
      <c r="F136" s="295">
        <v>0.49</v>
      </c>
      <c r="G136" s="294">
        <f ca="1">+IF(ISERROR(HLOOKUP($B136,INDIRECT("'Monthly Resource Report'!"&amp;'HMPL Validation'!G$482021&amp;":"&amp;'HMPL Validation'!G$482022),'HMPL Validation'!G$482023,FALSE)),0,HLOOKUP($B136,INDIRECT("'Monthly Resource Report'!"&amp;'HMPL Validation'!G$482021&amp;":"&amp;'HMPL Validation'!G$482022),'HMPL Validation'!G$482023,FALSE))</f>
        <v>153</v>
      </c>
      <c r="H136" s="297">
        <f ca="1">+IF(ISERROR(HLOOKUP($B136,INDIRECT("'Monthly Resource Report'!"&amp;'HMPL Validation'!H$482021&amp;":"&amp;'HMPL Validation'!H$482022),'HMPL Validation'!H$482023,FALSE)),0,HLOOKUP($B136,INDIRECT("'Monthly Resource Report'!"&amp;'HMPL Validation'!H$482021&amp;":"&amp;'HMPL Validation'!H$482022),'HMPL Validation'!H$482023,FALSE))</f>
        <v>6.0929991843731965</v>
      </c>
      <c r="I136" s="317">
        <f ca="1">+IF(ISERROR(HLOOKUP($B136,INDIRECT("'Monthly Resource Report'!"&amp;'HMPL Validation'!I$482021&amp;":"&amp;'HMPL Validation'!I$482022),'HMPL Validation'!I$482023,FALSE)),0,HLOOKUP($B136,INDIRECT("'Monthly Resource Report'!"&amp;'HMPL Validation'!I$482021&amp;":"&amp;'HMPL Validation'!I$482022),'HMPL Validation'!I$482023,FALSE))</f>
        <v>6.9896238871377969E-2</v>
      </c>
      <c r="J136" s="318">
        <f ca="1">+IF(ISERROR(HLOOKUP($B136,INDIRECT("'Monthly Resource Report'!"&amp;'HMPL Validation'!J$482021&amp;":"&amp;'HMPL Validation'!J$482022),'HMPL Validation'!J$482023,FALSE)),0,HLOOKUP($B136,INDIRECT("'Monthly Resource Report'!"&amp;'HMPL Validation'!J$482021&amp;":"&amp;'HMPL Validation'!J$482022),'HMPL Validation'!J$482023,FALSE))</f>
        <v>0.49123694251244976</v>
      </c>
      <c r="L136" s="301">
        <v>45323</v>
      </c>
      <c r="M136" s="294">
        <v>152</v>
      </c>
      <c r="N136" s="297">
        <v>6.0926191122562967</v>
      </c>
      <c r="O136" s="299">
        <v>7.0000000000000007E-2</v>
      </c>
      <c r="P136" s="295">
        <v>0.49</v>
      </c>
      <c r="Q136" s="294">
        <f ca="1">+IF(ISERROR(HLOOKUP($B136,INDIRECT("'Monthly Resource Report'!"&amp;'HMPL Validation'!Q$482021&amp;":"&amp;'HMPL Validation'!Q$482022),'HMPL Validation'!Q$482023,FALSE)),0,HLOOKUP($B136,INDIRECT("'Monthly Resource Report'!"&amp;'HMPL Validation'!Q$482021&amp;":"&amp;'HMPL Validation'!Q$482022),'HMPL Validation'!Q$482023,FALSE))</f>
        <v>152</v>
      </c>
      <c r="R136" s="297">
        <f ca="1">+IF(ISERROR(HLOOKUP($B136,INDIRECT("'Monthly Resource Report'!"&amp;'HMPL Validation'!R$482021&amp;":"&amp;'HMPL Validation'!R$482022),'HMPL Validation'!R$482023,FALSE)),0,HLOOKUP($B136,INDIRECT("'Monthly Resource Report'!"&amp;'HMPL Validation'!R$482021&amp;":"&amp;'HMPL Validation'!R$482022),'HMPL Validation'!R$482023,FALSE))</f>
        <v>6.0929985267336022</v>
      </c>
      <c r="S136" s="317">
        <f ca="1">+IF(ISERROR(HLOOKUP($B136,INDIRECT("'Monthly Resource Report'!"&amp;'HMPL Validation'!S$482021&amp;":"&amp;'HMPL Validation'!S$482022),'HMPL Validation'!S$482023,FALSE)),0,HLOOKUP($B136,INDIRECT("'Monthly Resource Report'!"&amp;'HMPL Validation'!S$482021&amp;":"&amp;'HMPL Validation'!S$482022),'HMPL Validation'!S$482023,FALSE))</f>
        <v>6.9934714546797005E-2</v>
      </c>
      <c r="T136" s="318">
        <f ca="1">+IF(ISERROR(HLOOKUP($B136,INDIRECT("'Monthly Resource Report'!"&amp;'HMPL Validation'!T$482021&amp;":"&amp;'HMPL Validation'!T$482022),'HMPL Validation'!T$482023,FALSE)),0,HLOOKUP($B136,INDIRECT("'Monthly Resource Report'!"&amp;'HMPL Validation'!T$482021&amp;":"&amp;'HMPL Validation'!T$482022),'HMPL Validation'!T$482023,FALSE))</f>
        <v>0.49220428479483957</v>
      </c>
    </row>
    <row r="137" spans="2:20" s="460" customFormat="1">
      <c r="B137" s="301">
        <v>45352</v>
      </c>
      <c r="C137" s="294">
        <v>153</v>
      </c>
      <c r="D137" s="297">
        <v>6.0926191122562967</v>
      </c>
      <c r="E137" s="299">
        <v>7.0000000000000007E-2</v>
      </c>
      <c r="F137" s="295">
        <v>0.49</v>
      </c>
      <c r="G137" s="294">
        <f ca="1">+IF(ISERROR(HLOOKUP($B137,INDIRECT("'Monthly Resource Report'!"&amp;'HMPL Validation'!G$482021&amp;":"&amp;'HMPL Validation'!G$482022),'HMPL Validation'!G$482023,FALSE)),0,HLOOKUP($B137,INDIRECT("'Monthly Resource Report'!"&amp;'HMPL Validation'!G$482021&amp;":"&amp;'HMPL Validation'!G$482022),'HMPL Validation'!G$482023,FALSE))</f>
        <v>153</v>
      </c>
      <c r="H137" s="297">
        <f ca="1">+IF(ISERROR(HLOOKUP($B137,INDIRECT("'Monthly Resource Report'!"&amp;'HMPL Validation'!H$482021&amp;":"&amp;'HMPL Validation'!H$482022),'HMPL Validation'!H$482023,FALSE)),0,HLOOKUP($B137,INDIRECT("'Monthly Resource Report'!"&amp;'HMPL Validation'!H$482021&amp;":"&amp;'HMPL Validation'!H$482022),'HMPL Validation'!H$482023,FALSE))</f>
        <v>6.0929985177094705</v>
      </c>
      <c r="I137" s="317">
        <f ca="1">+IF(ISERROR(HLOOKUP($B137,INDIRECT("'Monthly Resource Report'!"&amp;'HMPL Validation'!I$482021&amp;":"&amp;'HMPL Validation'!I$482022),'HMPL Validation'!I$482023,FALSE)),0,HLOOKUP($B137,INDIRECT("'Monthly Resource Report'!"&amp;'HMPL Validation'!I$482021&amp;":"&amp;'HMPL Validation'!I$482022),'HMPL Validation'!I$482023,FALSE))</f>
        <v>6.988058460986496E-2</v>
      </c>
      <c r="J137" s="318">
        <f ca="1">+IF(ISERROR(HLOOKUP($B137,INDIRECT("'Monthly Resource Report'!"&amp;'HMPL Validation'!J$482021&amp;":"&amp;'HMPL Validation'!J$482022),'HMPL Validation'!J$482023,FALSE)),0,HLOOKUP($B137,INDIRECT("'Monthly Resource Report'!"&amp;'HMPL Validation'!J$482021&amp;":"&amp;'HMPL Validation'!J$482022),'HMPL Validation'!J$482023,FALSE))</f>
        <v>0.49087685169576706</v>
      </c>
      <c r="L137" s="301">
        <v>45352</v>
      </c>
      <c r="M137" s="294">
        <v>152</v>
      </c>
      <c r="N137" s="297">
        <v>6.0926191122562967</v>
      </c>
      <c r="O137" s="299">
        <v>7.0000000000000007E-2</v>
      </c>
      <c r="P137" s="295">
        <v>0.49</v>
      </c>
      <c r="Q137" s="294">
        <f ca="1">+IF(ISERROR(HLOOKUP($B137,INDIRECT("'Monthly Resource Report'!"&amp;'HMPL Validation'!Q$482021&amp;":"&amp;'HMPL Validation'!Q$482022),'HMPL Validation'!Q$482023,FALSE)),0,HLOOKUP($B137,INDIRECT("'Monthly Resource Report'!"&amp;'HMPL Validation'!Q$482021&amp;":"&amp;'HMPL Validation'!Q$482022),'HMPL Validation'!Q$482023,FALSE))</f>
        <v>152</v>
      </c>
      <c r="R137" s="297">
        <f ca="1">+IF(ISERROR(HLOOKUP($B137,INDIRECT("'Monthly Resource Report'!"&amp;'HMPL Validation'!R$482021&amp;":"&amp;'HMPL Validation'!R$482022),'HMPL Validation'!R$482023,FALSE)),0,HLOOKUP($B137,INDIRECT("'Monthly Resource Report'!"&amp;'HMPL Validation'!R$482021&amp;":"&amp;'HMPL Validation'!R$482022),'HMPL Validation'!R$482023,FALSE))</f>
        <v>6.0929964379092088</v>
      </c>
      <c r="S137" s="317">
        <f ca="1">+IF(ISERROR(HLOOKUP($B137,INDIRECT("'Monthly Resource Report'!"&amp;'HMPL Validation'!S$482021&amp;":"&amp;'HMPL Validation'!S$482022),'HMPL Validation'!S$482023,FALSE)),0,HLOOKUP($B137,INDIRECT("'Monthly Resource Report'!"&amp;'HMPL Validation'!S$482021&amp;":"&amp;'HMPL Validation'!S$482022),'HMPL Validation'!S$482023,FALSE))</f>
        <v>6.9912702039845967E-2</v>
      </c>
      <c r="T137" s="318">
        <f ca="1">+IF(ISERROR(HLOOKUP($B137,INDIRECT("'Monthly Resource Report'!"&amp;'HMPL Validation'!T$482021&amp;":"&amp;'HMPL Validation'!T$482022),'HMPL Validation'!T$482023,FALSE)),0,HLOOKUP($B137,INDIRECT("'Monthly Resource Report'!"&amp;'HMPL Validation'!T$482021&amp;":"&amp;'HMPL Validation'!T$482022),'HMPL Validation'!T$482023,FALSE))</f>
        <v>0.49208477682544544</v>
      </c>
    </row>
    <row r="138" spans="2:20" s="460" customFormat="1">
      <c r="B138" s="301">
        <v>45383</v>
      </c>
      <c r="C138" s="294">
        <v>153</v>
      </c>
      <c r="D138" s="297">
        <v>6.0926191122562967</v>
      </c>
      <c r="E138" s="299">
        <v>7.0000000000000007E-2</v>
      </c>
      <c r="F138" s="295">
        <v>0.49</v>
      </c>
      <c r="G138" s="294">
        <f ca="1">+IF(ISERROR(HLOOKUP($B138,INDIRECT("'Monthly Resource Report'!"&amp;'HMPL Validation'!G$482021&amp;":"&amp;'HMPL Validation'!G$482022),'HMPL Validation'!G$482023,FALSE)),0,HLOOKUP($B138,INDIRECT("'Monthly Resource Report'!"&amp;'HMPL Validation'!G$482021&amp;":"&amp;'HMPL Validation'!G$482022),'HMPL Validation'!G$482023,FALSE))</f>
        <v>153</v>
      </c>
      <c r="H138" s="297">
        <f ca="1">+IF(ISERROR(HLOOKUP($B138,INDIRECT("'Monthly Resource Report'!"&amp;'HMPL Validation'!H$482021&amp;":"&amp;'HMPL Validation'!H$482022),'HMPL Validation'!H$482023,FALSE)),0,HLOOKUP($B138,INDIRECT("'Monthly Resource Report'!"&amp;'HMPL Validation'!H$482021&amp;":"&amp;'HMPL Validation'!H$482022),'HMPL Validation'!H$482023,FALSE))</f>
        <v>6.0930022332758096</v>
      </c>
      <c r="I138" s="317">
        <f ca="1">+IF(ISERROR(HLOOKUP($B138,INDIRECT("'Monthly Resource Report'!"&amp;'HMPL Validation'!I$482021&amp;":"&amp;'HMPL Validation'!I$482022),'HMPL Validation'!I$482023,FALSE)),0,HLOOKUP($B138,INDIRECT("'Monthly Resource Report'!"&amp;'HMPL Validation'!I$482021&amp;":"&amp;'HMPL Validation'!I$482022),'HMPL Validation'!I$482023,FALSE))</f>
        <v>6.9832341646078683E-2</v>
      </c>
      <c r="J138" s="318">
        <f ca="1">+IF(ISERROR(HLOOKUP($B138,INDIRECT("'Monthly Resource Report'!"&amp;'HMPL Validation'!J$482021&amp;":"&amp;'HMPL Validation'!J$482022),'HMPL Validation'!J$482023,FALSE)),0,HLOOKUP($B138,INDIRECT("'Monthly Resource Report'!"&amp;'HMPL Validation'!J$482021&amp;":"&amp;'HMPL Validation'!J$482022),'HMPL Validation'!J$482023,FALSE))</f>
        <v>0.49154652303059143</v>
      </c>
      <c r="L138" s="301">
        <v>45383</v>
      </c>
      <c r="M138" s="294">
        <v>152</v>
      </c>
      <c r="N138" s="297">
        <v>6.0926191122562967</v>
      </c>
      <c r="O138" s="299">
        <v>7.0000000000000007E-2</v>
      </c>
      <c r="P138" s="295">
        <v>0.49</v>
      </c>
      <c r="Q138" s="294">
        <f ca="1">+IF(ISERROR(HLOOKUP($B138,INDIRECT("'Monthly Resource Report'!"&amp;'HMPL Validation'!Q$482021&amp;":"&amp;'HMPL Validation'!Q$482022),'HMPL Validation'!Q$482023,FALSE)),0,HLOOKUP($B138,INDIRECT("'Monthly Resource Report'!"&amp;'HMPL Validation'!Q$482021&amp;":"&amp;'HMPL Validation'!Q$482022),'HMPL Validation'!Q$482023,FALSE))</f>
        <v>152</v>
      </c>
      <c r="R138" s="297">
        <f ca="1">+IF(ISERROR(HLOOKUP($B138,INDIRECT("'Monthly Resource Report'!"&amp;'HMPL Validation'!R$482021&amp;":"&amp;'HMPL Validation'!R$482022),'HMPL Validation'!R$482023,FALSE)),0,HLOOKUP($B138,INDIRECT("'Monthly Resource Report'!"&amp;'HMPL Validation'!R$482021&amp;":"&amp;'HMPL Validation'!R$482022),'HMPL Validation'!R$482023,FALSE))</f>
        <v>6.0929994197994004</v>
      </c>
      <c r="S138" s="317">
        <f ca="1">+IF(ISERROR(HLOOKUP($B138,INDIRECT("'Monthly Resource Report'!"&amp;'HMPL Validation'!S$482021&amp;":"&amp;'HMPL Validation'!S$482022),'HMPL Validation'!S$482023,FALSE)),0,HLOOKUP($B138,INDIRECT("'Monthly Resource Report'!"&amp;'HMPL Validation'!S$482021&amp;":"&amp;'HMPL Validation'!S$482022),'HMPL Validation'!S$482023,FALSE))</f>
        <v>6.985092368986294E-2</v>
      </c>
      <c r="T138" s="318">
        <f ca="1">+IF(ISERROR(HLOOKUP($B138,INDIRECT("'Monthly Resource Report'!"&amp;'HMPL Validation'!T$482021&amp;":"&amp;'HMPL Validation'!T$482022),'HMPL Validation'!T$482023,FALSE)),0,HLOOKUP($B138,INDIRECT("'Monthly Resource Report'!"&amp;'HMPL Validation'!T$482021&amp;":"&amp;'HMPL Validation'!T$482022),'HMPL Validation'!T$482023,FALSE))</f>
        <v>0.49086916226296429</v>
      </c>
    </row>
    <row r="139" spans="2:20" s="460" customFormat="1">
      <c r="B139" s="301">
        <v>45413</v>
      </c>
      <c r="C139" s="294">
        <v>153</v>
      </c>
      <c r="D139" s="297">
        <v>6.0926191122562967</v>
      </c>
      <c r="E139" s="299">
        <v>7.0000000000000007E-2</v>
      </c>
      <c r="F139" s="295">
        <v>0.49</v>
      </c>
      <c r="G139" s="294">
        <f ca="1">+IF(ISERROR(HLOOKUP($B139,INDIRECT("'Monthly Resource Report'!"&amp;'HMPL Validation'!G$482021&amp;":"&amp;'HMPL Validation'!G$482022),'HMPL Validation'!G$482023,FALSE)),0,HLOOKUP($B139,INDIRECT("'Monthly Resource Report'!"&amp;'HMPL Validation'!G$482021&amp;":"&amp;'HMPL Validation'!G$482022),'HMPL Validation'!G$482023,FALSE))</f>
        <v>153</v>
      </c>
      <c r="H139" s="297">
        <f ca="1">+IF(ISERROR(HLOOKUP($B139,INDIRECT("'Monthly Resource Report'!"&amp;'HMPL Validation'!H$482021&amp;":"&amp;'HMPL Validation'!H$482022),'HMPL Validation'!H$482023,FALSE)),0,HLOOKUP($B139,INDIRECT("'Monthly Resource Report'!"&amp;'HMPL Validation'!H$482021&amp;":"&amp;'HMPL Validation'!H$482022),'HMPL Validation'!H$482023,FALSE))</f>
        <v>6.0930005242234939</v>
      </c>
      <c r="I139" s="317">
        <f ca="1">+IF(ISERROR(HLOOKUP($B139,INDIRECT("'Monthly Resource Report'!"&amp;'HMPL Validation'!I$482021&amp;":"&amp;'HMPL Validation'!I$482022),'HMPL Validation'!I$482023,FALSE)),0,HLOOKUP($B139,INDIRECT("'Monthly Resource Report'!"&amp;'HMPL Validation'!I$482021&amp;":"&amp;'HMPL Validation'!I$482022),'HMPL Validation'!I$482023,FALSE))</f>
        <v>6.9844254677902715E-2</v>
      </c>
      <c r="J139" s="318">
        <f ca="1">+IF(ISERROR(HLOOKUP($B139,INDIRECT("'Monthly Resource Report'!"&amp;'HMPL Validation'!J$482021&amp;":"&amp;'HMPL Validation'!J$482022),'HMPL Validation'!J$482023,FALSE)),0,HLOOKUP($B139,INDIRECT("'Monthly Resource Report'!"&amp;'HMPL Validation'!J$482021&amp;":"&amp;'HMPL Validation'!J$482022),'HMPL Validation'!J$482023,FALSE))</f>
        <v>0.49177539504357443</v>
      </c>
      <c r="L139" s="301">
        <v>45413</v>
      </c>
      <c r="M139" s="294">
        <v>152</v>
      </c>
      <c r="N139" s="297">
        <v>6.0926191122562967</v>
      </c>
      <c r="O139" s="299">
        <v>7.0000000000000007E-2</v>
      </c>
      <c r="P139" s="295">
        <v>0.49</v>
      </c>
      <c r="Q139" s="294">
        <f ca="1">+IF(ISERROR(HLOOKUP($B139,INDIRECT("'Monthly Resource Report'!"&amp;'HMPL Validation'!Q$482021&amp;":"&amp;'HMPL Validation'!Q$482022),'HMPL Validation'!Q$482023,FALSE)),0,HLOOKUP($B139,INDIRECT("'Monthly Resource Report'!"&amp;'HMPL Validation'!Q$482021&amp;":"&amp;'HMPL Validation'!Q$482022),'HMPL Validation'!Q$482023,FALSE))</f>
        <v>152</v>
      </c>
      <c r="R139" s="297">
        <f ca="1">+IF(ISERROR(HLOOKUP($B139,INDIRECT("'Monthly Resource Report'!"&amp;'HMPL Validation'!R$482021&amp;":"&amp;'HMPL Validation'!R$482022),'HMPL Validation'!R$482023,FALSE)),0,HLOOKUP($B139,INDIRECT("'Monthly Resource Report'!"&amp;'HMPL Validation'!R$482021&amp;":"&amp;'HMPL Validation'!R$482022),'HMPL Validation'!R$482023,FALSE))</f>
        <v>6.0929985011406984</v>
      </c>
      <c r="S139" s="317">
        <f ca="1">+IF(ISERROR(HLOOKUP($B139,INDIRECT("'Monthly Resource Report'!"&amp;'HMPL Validation'!S$482021&amp;":"&amp;'HMPL Validation'!S$482022),'HMPL Validation'!S$482023,FALSE)),0,HLOOKUP($B139,INDIRECT("'Monthly Resource Report'!"&amp;'HMPL Validation'!S$482021&amp;":"&amp;'HMPL Validation'!S$482022),'HMPL Validation'!S$482023,FALSE))</f>
        <v>6.9846711193429972E-2</v>
      </c>
      <c r="T139" s="318">
        <f ca="1">+IF(ISERROR(HLOOKUP($B139,INDIRECT("'Monthly Resource Report'!"&amp;'HMPL Validation'!T$482021&amp;":"&amp;'HMPL Validation'!T$482022),'HMPL Validation'!T$482023,FALSE)),0,HLOOKUP($B139,INDIRECT("'Monthly Resource Report'!"&amp;'HMPL Validation'!T$482021&amp;":"&amp;'HMPL Validation'!T$482022),'HMPL Validation'!T$482023,FALSE))</f>
        <v>0.4908358551565371</v>
      </c>
    </row>
    <row r="140" spans="2:20" s="460" customFormat="1">
      <c r="B140" s="301">
        <v>45444</v>
      </c>
      <c r="C140" s="294">
        <v>153</v>
      </c>
      <c r="D140" s="297">
        <v>6.0926191122562967</v>
      </c>
      <c r="E140" s="299">
        <v>7.0000000000000007E-2</v>
      </c>
      <c r="F140" s="295">
        <v>0.49</v>
      </c>
      <c r="G140" s="294">
        <f ca="1">+IF(ISERROR(HLOOKUP($B140,INDIRECT("'Monthly Resource Report'!"&amp;'HMPL Validation'!G$482021&amp;":"&amp;'HMPL Validation'!G$482022),'HMPL Validation'!G$482023,FALSE)),0,HLOOKUP($B140,INDIRECT("'Monthly Resource Report'!"&amp;'HMPL Validation'!G$482021&amp;":"&amp;'HMPL Validation'!G$482022),'HMPL Validation'!G$482023,FALSE))</f>
        <v>153</v>
      </c>
      <c r="H140" s="297">
        <f ca="1">+IF(ISERROR(HLOOKUP($B140,INDIRECT("'Monthly Resource Report'!"&amp;'HMPL Validation'!H$482021&amp;":"&amp;'HMPL Validation'!H$482022),'HMPL Validation'!H$482023,FALSE)),0,HLOOKUP($B140,INDIRECT("'Monthly Resource Report'!"&amp;'HMPL Validation'!H$482021&amp;":"&amp;'HMPL Validation'!H$482022),'HMPL Validation'!H$482023,FALSE))</f>
        <v>6.0930031939163491</v>
      </c>
      <c r="I140" s="317">
        <f ca="1">+IF(ISERROR(HLOOKUP($B140,INDIRECT("'Monthly Resource Report'!"&amp;'HMPL Validation'!I$482021&amp;":"&amp;'HMPL Validation'!I$482022),'HMPL Validation'!I$482023,FALSE)),0,HLOOKUP($B140,INDIRECT("'Monthly Resource Report'!"&amp;'HMPL Validation'!I$482021&amp;":"&amp;'HMPL Validation'!I$482022),'HMPL Validation'!I$482023,FALSE))</f>
        <v>6.9856517374157212E-2</v>
      </c>
      <c r="J140" s="318">
        <f ca="1">+IF(ISERROR(HLOOKUP($B140,INDIRECT("'Monthly Resource Report'!"&amp;'HMPL Validation'!J$482021&amp;":"&amp;'HMPL Validation'!J$482022),'HMPL Validation'!J$482023,FALSE)),0,HLOOKUP($B140,INDIRECT("'Monthly Resource Report'!"&amp;'HMPL Validation'!J$482021&amp;":"&amp;'HMPL Validation'!J$482022),'HMPL Validation'!J$482023,FALSE))</f>
        <v>0.4909256702482685</v>
      </c>
      <c r="L140" s="301">
        <v>45444</v>
      </c>
      <c r="M140" s="294">
        <v>152</v>
      </c>
      <c r="N140" s="297">
        <v>6.0926191122562967</v>
      </c>
      <c r="O140" s="299">
        <v>7.0000000000000007E-2</v>
      </c>
      <c r="P140" s="295">
        <v>0.49</v>
      </c>
      <c r="Q140" s="294">
        <f ca="1">+IF(ISERROR(HLOOKUP($B140,INDIRECT("'Monthly Resource Report'!"&amp;'HMPL Validation'!Q$482021&amp;":"&amp;'HMPL Validation'!Q$482022),'HMPL Validation'!Q$482023,FALSE)),0,HLOOKUP($B140,INDIRECT("'Monthly Resource Report'!"&amp;'HMPL Validation'!Q$482021&amp;":"&amp;'HMPL Validation'!Q$482022),'HMPL Validation'!Q$482023,FALSE))</f>
        <v>152</v>
      </c>
      <c r="R140" s="297">
        <f ca="1">+IF(ISERROR(HLOOKUP($B140,INDIRECT("'Monthly Resource Report'!"&amp;'HMPL Validation'!R$482021&amp;":"&amp;'HMPL Validation'!R$482022),'HMPL Validation'!R$482023,FALSE)),0,HLOOKUP($B140,INDIRECT("'Monthly Resource Report'!"&amp;'HMPL Validation'!R$482021&amp;":"&amp;'HMPL Validation'!R$482022),'HMPL Validation'!R$482023,FALSE))</f>
        <v>6.0929987084775536</v>
      </c>
      <c r="S140" s="317">
        <f ca="1">+IF(ISERROR(HLOOKUP($B140,INDIRECT("'Monthly Resource Report'!"&amp;'HMPL Validation'!S$482021&amp;":"&amp;'HMPL Validation'!S$482022),'HMPL Validation'!S$482023,FALSE)),0,HLOOKUP($B140,INDIRECT("'Monthly Resource Report'!"&amp;'HMPL Validation'!S$482021&amp;":"&amp;'HMPL Validation'!S$482022),'HMPL Validation'!S$482023,FALSE))</f>
        <v>6.9865970066804298E-2</v>
      </c>
      <c r="T140" s="318">
        <f ca="1">+IF(ISERROR(HLOOKUP($B140,INDIRECT("'Monthly Resource Report'!"&amp;'HMPL Validation'!T$482021&amp;":"&amp;'HMPL Validation'!T$482022),'HMPL Validation'!T$482023,FALSE)),0,HLOOKUP($B140,INDIRECT("'Monthly Resource Report'!"&amp;'HMPL Validation'!T$482021&amp;":"&amp;'HMPL Validation'!T$482022),'HMPL Validation'!T$482023,FALSE))</f>
        <v>0.4913088867978409</v>
      </c>
    </row>
    <row r="141" spans="2:20" s="460" customFormat="1">
      <c r="B141" s="301">
        <v>45474</v>
      </c>
      <c r="C141" s="294">
        <v>153</v>
      </c>
      <c r="D141" s="297">
        <v>6.0926191122562967</v>
      </c>
      <c r="E141" s="299">
        <v>7.0000000000000007E-2</v>
      </c>
      <c r="F141" s="295">
        <v>0.49</v>
      </c>
      <c r="G141" s="294">
        <f ca="1">+IF(ISERROR(HLOOKUP($B141,INDIRECT("'Monthly Resource Report'!"&amp;'HMPL Validation'!G$482021&amp;":"&amp;'HMPL Validation'!G$482022),'HMPL Validation'!G$482023,FALSE)),0,HLOOKUP($B141,INDIRECT("'Monthly Resource Report'!"&amp;'HMPL Validation'!G$482021&amp;":"&amp;'HMPL Validation'!G$482022),'HMPL Validation'!G$482023,FALSE))</f>
        <v>153</v>
      </c>
      <c r="H141" s="297">
        <f ca="1">+IF(ISERROR(HLOOKUP($B141,INDIRECT("'Monthly Resource Report'!"&amp;'HMPL Validation'!H$482021&amp;":"&amp;'HMPL Validation'!H$482022),'HMPL Validation'!H$482023,FALSE)),0,HLOOKUP($B141,INDIRECT("'Monthly Resource Report'!"&amp;'HMPL Validation'!H$482021&amp;":"&amp;'HMPL Validation'!H$482022),'HMPL Validation'!H$482023,FALSE))</f>
        <v>6.0930014180839462</v>
      </c>
      <c r="I141" s="317">
        <f ca="1">+IF(ISERROR(HLOOKUP($B141,INDIRECT("'Monthly Resource Report'!"&amp;'HMPL Validation'!I$482021&amp;":"&amp;'HMPL Validation'!I$482022),'HMPL Validation'!I$482023,FALSE)),0,HLOOKUP($B141,INDIRECT("'Monthly Resource Report'!"&amp;'HMPL Validation'!I$482021&amp;":"&amp;'HMPL Validation'!I$482022),'HMPL Validation'!I$482023,FALSE))</f>
        <v>6.9895248554719944E-2</v>
      </c>
      <c r="J141" s="318">
        <f ca="1">+IF(ISERROR(HLOOKUP($B141,INDIRECT("'Monthly Resource Report'!"&amp;'HMPL Validation'!J$482021&amp;":"&amp;'HMPL Validation'!J$482022),'HMPL Validation'!J$482023,FALSE)),0,HLOOKUP($B141,INDIRECT("'Monthly Resource Report'!"&amp;'HMPL Validation'!J$482021&amp;":"&amp;'HMPL Validation'!J$482022),'HMPL Validation'!J$482023,FALSE))</f>
        <v>0.49115772925179929</v>
      </c>
      <c r="L141" s="301">
        <v>45474</v>
      </c>
      <c r="M141" s="294">
        <v>152</v>
      </c>
      <c r="N141" s="297">
        <v>6.0926191122562967</v>
      </c>
      <c r="O141" s="299">
        <v>7.0000000000000007E-2</v>
      </c>
      <c r="P141" s="295">
        <v>0.49</v>
      </c>
      <c r="Q141" s="294">
        <f ca="1">+IF(ISERROR(HLOOKUP($B141,INDIRECT("'Monthly Resource Report'!"&amp;'HMPL Validation'!Q$482021&amp;":"&amp;'HMPL Validation'!Q$482022),'HMPL Validation'!Q$482023,FALSE)),0,HLOOKUP($B141,INDIRECT("'Monthly Resource Report'!"&amp;'HMPL Validation'!Q$482021&amp;":"&amp;'HMPL Validation'!Q$482022),'HMPL Validation'!Q$482023,FALSE))</f>
        <v>152</v>
      </c>
      <c r="R141" s="297">
        <f ca="1">+IF(ISERROR(HLOOKUP($B141,INDIRECT("'Monthly Resource Report'!"&amp;'HMPL Validation'!R$482021&amp;":"&amp;'HMPL Validation'!R$482022),'HMPL Validation'!R$482023,FALSE)),0,HLOOKUP($B141,INDIRECT("'Monthly Resource Report'!"&amp;'HMPL Validation'!R$482021&amp;":"&amp;'HMPL Validation'!R$482022),'HMPL Validation'!R$482023,FALSE))</f>
        <v>6.0929987566984831</v>
      </c>
      <c r="S141" s="317">
        <f ca="1">+IF(ISERROR(HLOOKUP($B141,INDIRECT("'Monthly Resource Report'!"&amp;'HMPL Validation'!S$482021&amp;":"&amp;'HMPL Validation'!S$482022),'HMPL Validation'!S$482023,FALSE)),0,HLOOKUP($B141,INDIRECT("'Monthly Resource Report'!"&amp;'HMPL Validation'!S$482021&amp;":"&amp;'HMPL Validation'!S$482022),'HMPL Validation'!S$482023,FALSE))</f>
        <v>6.9915122969355023E-2</v>
      </c>
      <c r="T141" s="318">
        <f ca="1">+IF(ISERROR(HLOOKUP($B141,INDIRECT("'Monthly Resource Report'!"&amp;'HMPL Validation'!T$482021&amp;":"&amp;'HMPL Validation'!T$482022),'HMPL Validation'!T$482023,FALSE)),0,HLOOKUP($B141,INDIRECT("'Monthly Resource Report'!"&amp;'HMPL Validation'!T$482021&amp;":"&amp;'HMPL Validation'!T$482022),'HMPL Validation'!T$482023,FALSE))</f>
        <v>0.49206402698156426</v>
      </c>
    </row>
    <row r="142" spans="2:20" s="460" customFormat="1">
      <c r="B142" s="301">
        <v>45505</v>
      </c>
      <c r="C142" s="294">
        <v>153</v>
      </c>
      <c r="D142" s="297">
        <v>6.0926191122562967</v>
      </c>
      <c r="E142" s="299">
        <v>7.0000000000000007E-2</v>
      </c>
      <c r="F142" s="295">
        <v>0.49</v>
      </c>
      <c r="G142" s="294">
        <f ca="1">+IF(ISERROR(HLOOKUP($B142,INDIRECT("'Monthly Resource Report'!"&amp;'HMPL Validation'!G$482021&amp;":"&amp;'HMPL Validation'!G$482022),'HMPL Validation'!G$482023,FALSE)),0,HLOOKUP($B142,INDIRECT("'Monthly Resource Report'!"&amp;'HMPL Validation'!G$482021&amp;":"&amp;'HMPL Validation'!G$482022),'HMPL Validation'!G$482023,FALSE))</f>
        <v>153</v>
      </c>
      <c r="H142" s="297">
        <f ca="1">+IF(ISERROR(HLOOKUP($B142,INDIRECT("'Monthly Resource Report'!"&amp;'HMPL Validation'!H$482021&amp;":"&amp;'HMPL Validation'!H$482022),'HMPL Validation'!H$482023,FALSE)),0,HLOOKUP($B142,INDIRECT("'Monthly Resource Report'!"&amp;'HMPL Validation'!H$482021&amp;":"&amp;'HMPL Validation'!H$482022),'HMPL Validation'!H$482023,FALSE))</f>
        <v>6.0930005024834273</v>
      </c>
      <c r="I142" s="317">
        <f ca="1">+IF(ISERROR(HLOOKUP($B142,INDIRECT("'Monthly Resource Report'!"&amp;'HMPL Validation'!I$482021&amp;":"&amp;'HMPL Validation'!I$482022),'HMPL Validation'!I$482023,FALSE)),0,HLOOKUP($B142,INDIRECT("'Monthly Resource Report'!"&amp;'HMPL Validation'!I$482021&amp;":"&amp;'HMPL Validation'!I$482022),'HMPL Validation'!I$482023,FALSE))</f>
        <v>6.9902103640554089E-2</v>
      </c>
      <c r="J142" s="318">
        <f ca="1">+IF(ISERROR(HLOOKUP($B142,INDIRECT("'Monthly Resource Report'!"&amp;'HMPL Validation'!J$482021&amp;":"&amp;'HMPL Validation'!J$482022),'HMPL Validation'!J$482023,FALSE)),0,HLOOKUP($B142,INDIRECT("'Monthly Resource Report'!"&amp;'HMPL Validation'!J$482021&amp;":"&amp;'HMPL Validation'!J$482022),'HMPL Validation'!J$482023,FALSE))</f>
        <v>0.49156617360727067</v>
      </c>
      <c r="L142" s="301">
        <v>45505</v>
      </c>
      <c r="M142" s="294">
        <v>152</v>
      </c>
      <c r="N142" s="297">
        <v>6.0926191122562967</v>
      </c>
      <c r="O142" s="299">
        <v>7.0000000000000007E-2</v>
      </c>
      <c r="P142" s="295">
        <v>0.49</v>
      </c>
      <c r="Q142" s="294">
        <f ca="1">+IF(ISERROR(HLOOKUP($B142,INDIRECT("'Monthly Resource Report'!"&amp;'HMPL Validation'!Q$482021&amp;":"&amp;'HMPL Validation'!Q$482022),'HMPL Validation'!Q$482023,FALSE)),0,HLOOKUP($B142,INDIRECT("'Monthly Resource Report'!"&amp;'HMPL Validation'!Q$482021&amp;":"&amp;'HMPL Validation'!Q$482022),'HMPL Validation'!Q$482023,FALSE))</f>
        <v>152</v>
      </c>
      <c r="R142" s="297">
        <f ca="1">+IF(ISERROR(HLOOKUP($B142,INDIRECT("'Monthly Resource Report'!"&amp;'HMPL Validation'!R$482021&amp;":"&amp;'HMPL Validation'!R$482022),'HMPL Validation'!R$482023,FALSE)),0,HLOOKUP($B142,INDIRECT("'Monthly Resource Report'!"&amp;'HMPL Validation'!R$482021&amp;":"&amp;'HMPL Validation'!R$482022),'HMPL Validation'!R$482023,FALSE))</f>
        <v>6.0929975051103726</v>
      </c>
      <c r="S142" s="317">
        <f ca="1">+IF(ISERROR(HLOOKUP($B142,INDIRECT("'Monthly Resource Report'!"&amp;'HMPL Validation'!S$482021&amp;":"&amp;'HMPL Validation'!S$482022),'HMPL Validation'!S$482023,FALSE)),0,HLOOKUP($B142,INDIRECT("'Monthly Resource Report'!"&amp;'HMPL Validation'!S$482021&amp;":"&amp;'HMPL Validation'!S$482022),'HMPL Validation'!S$482023,FALSE))</f>
        <v>6.9912495906757813E-2</v>
      </c>
      <c r="T142" s="318">
        <f ca="1">+IF(ISERROR(HLOOKUP($B142,INDIRECT("'Monthly Resource Report'!"&amp;'HMPL Validation'!T$482021&amp;":"&amp;'HMPL Validation'!T$482022),'HMPL Validation'!T$482023,FALSE)),0,HLOOKUP($B142,INDIRECT("'Monthly Resource Report'!"&amp;'HMPL Validation'!T$482021&amp;":"&amp;'HMPL Validation'!T$482022),'HMPL Validation'!T$482023,FALSE))</f>
        <v>0.49166410903452479</v>
      </c>
    </row>
    <row r="143" spans="2:20" s="460" customFormat="1">
      <c r="B143" s="301">
        <v>45536</v>
      </c>
      <c r="C143" s="294">
        <v>153</v>
      </c>
      <c r="D143" s="297">
        <v>6.0926191122562967</v>
      </c>
      <c r="E143" s="299">
        <v>7.0000000000000007E-2</v>
      </c>
      <c r="F143" s="295">
        <v>0.49</v>
      </c>
      <c r="G143" s="294">
        <f ca="1">+IF(ISERROR(HLOOKUP($B143,INDIRECT("'Monthly Resource Report'!"&amp;'HMPL Validation'!G$482021&amp;":"&amp;'HMPL Validation'!G$482022),'HMPL Validation'!G$482023,FALSE)),0,HLOOKUP($B143,INDIRECT("'Monthly Resource Report'!"&amp;'HMPL Validation'!G$482021&amp;":"&amp;'HMPL Validation'!G$482022),'HMPL Validation'!G$482023,FALSE))</f>
        <v>153</v>
      </c>
      <c r="H143" s="297">
        <f ca="1">+IF(ISERROR(HLOOKUP($B143,INDIRECT("'Monthly Resource Report'!"&amp;'HMPL Validation'!H$482021&amp;":"&amp;'HMPL Validation'!H$482022),'HMPL Validation'!H$482023,FALSE)),0,HLOOKUP($B143,INDIRECT("'Monthly Resource Report'!"&amp;'HMPL Validation'!H$482021&amp;":"&amp;'HMPL Validation'!H$482022),'HMPL Validation'!H$482023,FALSE))</f>
        <v>6.0930027654642318</v>
      </c>
      <c r="I143" s="317">
        <f ca="1">+IF(ISERROR(HLOOKUP($B143,INDIRECT("'Monthly Resource Report'!"&amp;'HMPL Validation'!I$482021&amp;":"&amp;'HMPL Validation'!I$482022),'HMPL Validation'!I$482023,FALSE)),0,HLOOKUP($B143,INDIRECT("'Monthly Resource Report'!"&amp;'HMPL Validation'!I$482021&amp;":"&amp;'HMPL Validation'!I$482022),'HMPL Validation'!I$482023,FALSE))</f>
        <v>6.9849675157679356E-2</v>
      </c>
      <c r="J143" s="318">
        <f ca="1">+IF(ISERROR(HLOOKUP($B143,INDIRECT("'Monthly Resource Report'!"&amp;'HMPL Validation'!J$482021&amp;":"&amp;'HMPL Validation'!J$482022),'HMPL Validation'!J$482023,FALSE)),0,HLOOKUP($B143,INDIRECT("'Monthly Resource Report'!"&amp;'HMPL Validation'!J$482021&amp;":"&amp;'HMPL Validation'!J$482022),'HMPL Validation'!J$482023,FALSE))</f>
        <v>0.49122094038403502</v>
      </c>
      <c r="L143" s="301">
        <v>45536</v>
      </c>
      <c r="M143" s="294">
        <v>152</v>
      </c>
      <c r="N143" s="297">
        <v>6.0926191122562967</v>
      </c>
      <c r="O143" s="299">
        <v>7.0000000000000007E-2</v>
      </c>
      <c r="P143" s="295">
        <v>0.49</v>
      </c>
      <c r="Q143" s="294">
        <f ca="1">+IF(ISERROR(HLOOKUP($B143,INDIRECT("'Monthly Resource Report'!"&amp;'HMPL Validation'!Q$482021&amp;":"&amp;'HMPL Validation'!Q$482022),'HMPL Validation'!Q$482023,FALSE)),0,HLOOKUP($B143,INDIRECT("'Monthly Resource Report'!"&amp;'HMPL Validation'!Q$482021&amp;":"&amp;'HMPL Validation'!Q$482022),'HMPL Validation'!Q$482023,FALSE))</f>
        <v>152</v>
      </c>
      <c r="R143" s="297">
        <f ca="1">+IF(ISERROR(HLOOKUP($B143,INDIRECT("'Monthly Resource Report'!"&amp;'HMPL Validation'!R$482021&amp;":"&amp;'HMPL Validation'!R$482022),'HMPL Validation'!R$482023,FALSE)),0,HLOOKUP($B143,INDIRECT("'Monthly Resource Report'!"&amp;'HMPL Validation'!R$482021&amp;":"&amp;'HMPL Validation'!R$482022),'HMPL Validation'!R$482023,FALSE))</f>
        <v>6.0929981412639398</v>
      </c>
      <c r="S143" s="317">
        <f ca="1">+IF(ISERROR(HLOOKUP($B143,INDIRECT("'Monthly Resource Report'!"&amp;'HMPL Validation'!S$482021&amp;":"&amp;'HMPL Validation'!S$482022),'HMPL Validation'!S$482023,FALSE)),0,HLOOKUP($B143,INDIRECT("'Monthly Resource Report'!"&amp;'HMPL Validation'!S$482021&amp;":"&amp;'HMPL Validation'!S$482022),'HMPL Validation'!S$482023,FALSE))</f>
        <v>6.9867025625589219E-2</v>
      </c>
      <c r="T143" s="318">
        <f ca="1">+IF(ISERROR(HLOOKUP($B143,INDIRECT("'Monthly Resource Report'!"&amp;'HMPL Validation'!T$482021&amp;":"&amp;'HMPL Validation'!T$482022),'HMPL Validation'!T$482023,FALSE)),0,HLOOKUP($B143,INDIRECT("'Monthly Resource Report'!"&amp;'HMPL Validation'!T$482021&amp;":"&amp;'HMPL Validation'!T$482022),'HMPL Validation'!T$482023,FALSE))</f>
        <v>0.49174557494956639</v>
      </c>
    </row>
    <row r="144" spans="2:20" s="460" customFormat="1">
      <c r="B144" s="301">
        <v>45566</v>
      </c>
      <c r="C144" s="294">
        <v>153</v>
      </c>
      <c r="D144" s="297">
        <v>6.0926191122562967</v>
      </c>
      <c r="E144" s="299">
        <v>7.0000000000000007E-2</v>
      </c>
      <c r="F144" s="295">
        <v>0.49</v>
      </c>
      <c r="G144" s="294">
        <f ca="1">+IF(ISERROR(HLOOKUP($B144,INDIRECT("'Monthly Resource Report'!"&amp;'HMPL Validation'!G$482021&amp;":"&amp;'HMPL Validation'!G$482022),'HMPL Validation'!G$482023,FALSE)),0,HLOOKUP($B144,INDIRECT("'Monthly Resource Report'!"&amp;'HMPL Validation'!G$482021&amp;":"&amp;'HMPL Validation'!G$482022),'HMPL Validation'!G$482023,FALSE))</f>
        <v>153</v>
      </c>
      <c r="H144" s="297">
        <f ca="1">+IF(ISERROR(HLOOKUP($B144,INDIRECT("'Monthly Resource Report'!"&amp;'HMPL Validation'!H$482021&amp;":"&amp;'HMPL Validation'!H$482022),'HMPL Validation'!H$482023,FALSE)),0,HLOOKUP($B144,INDIRECT("'Monthly Resource Report'!"&amp;'HMPL Validation'!H$482021&amp;":"&amp;'HMPL Validation'!H$482022),'HMPL Validation'!H$482023,FALSE))</f>
        <v>6.0930014970059876</v>
      </c>
      <c r="I144" s="317">
        <f ca="1">+IF(ISERROR(HLOOKUP($B144,INDIRECT("'Monthly Resource Report'!"&amp;'HMPL Validation'!I$482021&amp;":"&amp;'HMPL Validation'!I$482022),'HMPL Validation'!I$482023,FALSE)),0,HLOOKUP($B144,INDIRECT("'Monthly Resource Report'!"&amp;'HMPL Validation'!I$482021&amp;":"&amp;'HMPL Validation'!I$482022),'HMPL Validation'!I$482023,FALSE))</f>
        <v>6.9851931740794224E-2</v>
      </c>
      <c r="J144" s="318">
        <f ca="1">+IF(ISERROR(HLOOKUP($B144,INDIRECT("'Monthly Resource Report'!"&amp;'HMPL Validation'!J$482021&amp;":"&amp;'HMPL Validation'!J$482022),'HMPL Validation'!J$482023,FALSE)),0,HLOOKUP($B144,INDIRECT("'Monthly Resource Report'!"&amp;'HMPL Validation'!J$482021&amp;":"&amp;'HMPL Validation'!J$482022),'HMPL Validation'!J$482023,FALSE))</f>
        <v>0.49089273134775979</v>
      </c>
      <c r="L144" s="301">
        <v>45566</v>
      </c>
      <c r="M144" s="294">
        <v>152</v>
      </c>
      <c r="N144" s="297">
        <v>6.0926191122562967</v>
      </c>
      <c r="O144" s="299">
        <v>7.0000000000000007E-2</v>
      </c>
      <c r="P144" s="295">
        <v>0.49</v>
      </c>
      <c r="Q144" s="294">
        <f ca="1">+IF(ISERROR(HLOOKUP($B144,INDIRECT("'Monthly Resource Report'!"&amp;'HMPL Validation'!Q$482021&amp;":"&amp;'HMPL Validation'!Q$482022),'HMPL Validation'!Q$482023,FALSE)),0,HLOOKUP($B144,INDIRECT("'Monthly Resource Report'!"&amp;'HMPL Validation'!Q$482021&amp;":"&amp;'HMPL Validation'!Q$482022),'HMPL Validation'!Q$482023,FALSE))</f>
        <v>152</v>
      </c>
      <c r="R144" s="297">
        <f ca="1">+IF(ISERROR(HLOOKUP($B144,INDIRECT("'Monthly Resource Report'!"&amp;'HMPL Validation'!R$482021&amp;":"&amp;'HMPL Validation'!R$482022),'HMPL Validation'!R$482023,FALSE)),0,HLOOKUP($B144,INDIRECT("'Monthly Resource Report'!"&amp;'HMPL Validation'!R$482021&amp;":"&amp;'HMPL Validation'!R$482022),'HMPL Validation'!R$482023,FALSE))</f>
        <v>6.0929979117985384</v>
      </c>
      <c r="S144" s="317">
        <f ca="1">+IF(ISERROR(HLOOKUP($B144,INDIRECT("'Monthly Resource Report'!"&amp;'HMPL Validation'!S$482021&amp;":"&amp;'HMPL Validation'!S$482022),'HMPL Validation'!S$482023,FALSE)),0,HLOOKUP($B144,INDIRECT("'Monthly Resource Report'!"&amp;'HMPL Validation'!S$482021&amp;":"&amp;'HMPL Validation'!S$482022),'HMPL Validation'!S$482023,FALSE))</f>
        <v>6.9860581560013485E-2</v>
      </c>
      <c r="T144" s="318">
        <f ca="1">+IF(ISERROR(HLOOKUP($B144,INDIRECT("'Monthly Resource Report'!"&amp;'HMPL Validation'!T$482021&amp;":"&amp;'HMPL Validation'!T$482022),'HMPL Validation'!T$482023,FALSE)),0,HLOOKUP($B144,INDIRECT("'Monthly Resource Report'!"&amp;'HMPL Validation'!T$482021&amp;":"&amp;'HMPL Validation'!T$482022),'HMPL Validation'!T$482023,FALSE))</f>
        <v>0.49084004652602148</v>
      </c>
    </row>
    <row r="145" spans="2:20" s="460" customFormat="1">
      <c r="B145" s="301">
        <v>45597</v>
      </c>
      <c r="C145" s="294">
        <v>153</v>
      </c>
      <c r="D145" s="297">
        <v>6.0926191122562967</v>
      </c>
      <c r="E145" s="299">
        <v>7.0000000000000007E-2</v>
      </c>
      <c r="F145" s="295">
        <v>0.49</v>
      </c>
      <c r="G145" s="294">
        <f ca="1">+IF(ISERROR(HLOOKUP($B145,INDIRECT("'Monthly Resource Report'!"&amp;'HMPL Validation'!G$482021&amp;":"&amp;'HMPL Validation'!G$482022),'HMPL Validation'!G$482023,FALSE)),0,HLOOKUP($B145,INDIRECT("'Monthly Resource Report'!"&amp;'HMPL Validation'!G$482021&amp;":"&amp;'HMPL Validation'!G$482022),'HMPL Validation'!G$482023,FALSE))</f>
        <v>153</v>
      </c>
      <c r="H145" s="297">
        <f ca="1">+IF(ISERROR(HLOOKUP($B145,INDIRECT("'Monthly Resource Report'!"&amp;'HMPL Validation'!H$482021&amp;":"&amp;'HMPL Validation'!H$482022),'HMPL Validation'!H$482023,FALSE)),0,HLOOKUP($B145,INDIRECT("'Monthly Resource Report'!"&amp;'HMPL Validation'!H$482021&amp;":"&amp;'HMPL Validation'!H$482022),'HMPL Validation'!H$482023,FALSE))</f>
        <v>6.0929996884641282</v>
      </c>
      <c r="I145" s="317">
        <f ca="1">+IF(ISERROR(HLOOKUP($B145,INDIRECT("'Monthly Resource Report'!"&amp;'HMPL Validation'!I$482021&amp;":"&amp;'HMPL Validation'!I$482022),'HMPL Validation'!I$482023,FALSE)),0,HLOOKUP($B145,INDIRECT("'Monthly Resource Report'!"&amp;'HMPL Validation'!I$482021&amp;":"&amp;'HMPL Validation'!I$482022),'HMPL Validation'!I$482023,FALSE))</f>
        <v>6.9877871651201476E-2</v>
      </c>
      <c r="J145" s="318">
        <f ca="1">+IF(ISERROR(HLOOKUP($B145,INDIRECT("'Monthly Resource Report'!"&amp;'HMPL Validation'!J$482021&amp;":"&amp;'HMPL Validation'!J$482022),'HMPL Validation'!J$482023,FALSE)),0,HLOOKUP($B145,INDIRECT("'Monthly Resource Report'!"&amp;'HMPL Validation'!J$482021&amp;":"&amp;'HMPL Validation'!J$482022),'HMPL Validation'!J$482023,FALSE))</f>
        <v>0.49120743704186776</v>
      </c>
      <c r="L145" s="301">
        <v>45597</v>
      </c>
      <c r="M145" s="294">
        <v>152</v>
      </c>
      <c r="N145" s="297">
        <v>6.0926191122562967</v>
      </c>
      <c r="O145" s="299">
        <v>7.0000000000000007E-2</v>
      </c>
      <c r="P145" s="295">
        <v>0.49</v>
      </c>
      <c r="Q145" s="294">
        <f ca="1">+IF(ISERROR(HLOOKUP($B145,INDIRECT("'Monthly Resource Report'!"&amp;'HMPL Validation'!Q$482021&amp;":"&amp;'HMPL Validation'!Q$482022),'HMPL Validation'!Q$482023,FALSE)),0,HLOOKUP($B145,INDIRECT("'Monthly Resource Report'!"&amp;'HMPL Validation'!Q$482021&amp;":"&amp;'HMPL Validation'!Q$482022),'HMPL Validation'!Q$482023,FALSE))</f>
        <v>152</v>
      </c>
      <c r="R145" s="297">
        <f ca="1">+IF(ISERROR(HLOOKUP($B145,INDIRECT("'Monthly Resource Report'!"&amp;'HMPL Validation'!R$482021&amp;":"&amp;'HMPL Validation'!R$482022),'HMPL Validation'!R$482023,FALSE)),0,HLOOKUP($B145,INDIRECT("'Monthly Resource Report'!"&amp;'HMPL Validation'!R$482021&amp;":"&amp;'HMPL Validation'!R$482022),'HMPL Validation'!R$482023,FALSE))</f>
        <v>6.0929979482970857</v>
      </c>
      <c r="S145" s="317">
        <f ca="1">+IF(ISERROR(HLOOKUP($B145,INDIRECT("'Monthly Resource Report'!"&amp;'HMPL Validation'!S$482021&amp;":"&amp;'HMPL Validation'!S$482022),'HMPL Validation'!S$482023,FALSE)),0,HLOOKUP($B145,INDIRECT("'Monthly Resource Report'!"&amp;'HMPL Validation'!S$482021&amp;":"&amp;'HMPL Validation'!S$482022),'HMPL Validation'!S$482023,FALSE))</f>
        <v>6.9901323437776108E-2</v>
      </c>
      <c r="T145" s="318">
        <f ca="1">+IF(ISERROR(HLOOKUP($B145,INDIRECT("'Monthly Resource Report'!"&amp;'HMPL Validation'!T$482021&amp;":"&amp;'HMPL Validation'!T$482022),'HMPL Validation'!T$482023,FALSE)),0,HLOOKUP($B145,INDIRECT("'Monthly Resource Report'!"&amp;'HMPL Validation'!T$482021&amp;":"&amp;'HMPL Validation'!T$482022),'HMPL Validation'!T$482023,FALSE))</f>
        <v>0.49172735135738399</v>
      </c>
    </row>
    <row r="146" spans="2:20" s="460" customFormat="1">
      <c r="B146" s="301">
        <v>45627</v>
      </c>
      <c r="C146" s="294">
        <v>153</v>
      </c>
      <c r="D146" s="297">
        <v>6.0926191122562967</v>
      </c>
      <c r="E146" s="299">
        <v>7.0000000000000007E-2</v>
      </c>
      <c r="F146" s="295">
        <v>0.49</v>
      </c>
      <c r="G146" s="294">
        <f ca="1">+IF(ISERROR(HLOOKUP($B146,INDIRECT("'Monthly Resource Report'!"&amp;'HMPL Validation'!G$482021&amp;":"&amp;'HMPL Validation'!G$482022),'HMPL Validation'!G$482023,FALSE)),0,HLOOKUP($B146,INDIRECT("'Monthly Resource Report'!"&amp;'HMPL Validation'!G$482021&amp;":"&amp;'HMPL Validation'!G$482022),'HMPL Validation'!G$482023,FALSE))</f>
        <v>153</v>
      </c>
      <c r="H146" s="297">
        <f ca="1">+IF(ISERROR(HLOOKUP($B146,INDIRECT("'Monthly Resource Report'!"&amp;'HMPL Validation'!H$482021&amp;":"&amp;'HMPL Validation'!H$482022),'HMPL Validation'!H$482023,FALSE)),0,HLOOKUP($B146,INDIRECT("'Monthly Resource Report'!"&amp;'HMPL Validation'!H$482021&amp;":"&amp;'HMPL Validation'!H$482022),'HMPL Validation'!H$482023,FALSE))</f>
        <v>6.0930005304016586</v>
      </c>
      <c r="I146" s="317">
        <f ca="1">+IF(ISERROR(HLOOKUP($B146,INDIRECT("'Monthly Resource Report'!"&amp;'HMPL Validation'!I$482021&amp;":"&amp;'HMPL Validation'!I$482022),'HMPL Validation'!I$482023,FALSE)),0,HLOOKUP($B146,INDIRECT("'Monthly Resource Report'!"&amp;'HMPL Validation'!I$482021&amp;":"&amp;'HMPL Validation'!I$482022),'HMPL Validation'!I$482023,FALSE))</f>
        <v>6.9908370100618122E-2</v>
      </c>
      <c r="J146" s="318">
        <f ca="1">+IF(ISERROR(HLOOKUP($B146,INDIRECT("'Monthly Resource Report'!"&amp;'HMPL Validation'!J$482021&amp;":"&amp;'HMPL Validation'!J$482022),'HMPL Validation'!J$482023,FALSE)),0,HLOOKUP($B146,INDIRECT("'Monthly Resource Report'!"&amp;'HMPL Validation'!J$482021&amp;":"&amp;'HMPL Validation'!J$482022),'HMPL Validation'!J$482023,FALSE))</f>
        <v>0.49115980126049069</v>
      </c>
      <c r="L146" s="301">
        <v>45627</v>
      </c>
      <c r="M146" s="294">
        <v>152</v>
      </c>
      <c r="N146" s="297">
        <v>6.0926191122562967</v>
      </c>
      <c r="O146" s="299">
        <v>7.0000000000000007E-2</v>
      </c>
      <c r="P146" s="295">
        <v>0.49</v>
      </c>
      <c r="Q146" s="294">
        <f ca="1">+IF(ISERROR(HLOOKUP($B146,INDIRECT("'Monthly Resource Report'!"&amp;'HMPL Validation'!Q$482021&amp;":"&amp;'HMPL Validation'!Q$482022),'HMPL Validation'!Q$482023,FALSE)),0,HLOOKUP($B146,INDIRECT("'Monthly Resource Report'!"&amp;'HMPL Validation'!Q$482021&amp;":"&amp;'HMPL Validation'!Q$482022),'HMPL Validation'!Q$482023,FALSE))</f>
        <v>152</v>
      </c>
      <c r="R146" s="297">
        <f ca="1">+IF(ISERROR(HLOOKUP($B146,INDIRECT("'Monthly Resource Report'!"&amp;'HMPL Validation'!R$482021&amp;":"&amp;'HMPL Validation'!R$482022),'HMPL Validation'!R$482023,FALSE)),0,HLOOKUP($B146,INDIRECT("'Monthly Resource Report'!"&amp;'HMPL Validation'!R$482021&amp;":"&amp;'HMPL Validation'!R$482022),'HMPL Validation'!R$482023,FALSE))</f>
        <v>6.0929974139403722</v>
      </c>
      <c r="S146" s="317">
        <f ca="1">+IF(ISERROR(HLOOKUP($B146,INDIRECT("'Monthly Resource Report'!"&amp;'HMPL Validation'!S$482021&amp;":"&amp;'HMPL Validation'!S$482022),'HMPL Validation'!S$482023,FALSE)),0,HLOOKUP($B146,INDIRECT("'Monthly Resource Report'!"&amp;'HMPL Validation'!S$482021&amp;":"&amp;'HMPL Validation'!S$482022),'HMPL Validation'!S$482023,FALSE))</f>
        <v>6.9915079267734825E-2</v>
      </c>
      <c r="T146" s="318">
        <f ca="1">+IF(ISERROR(HLOOKUP($B146,INDIRECT("'Monthly Resource Report'!"&amp;'HMPL Validation'!T$482021&amp;":"&amp;'HMPL Validation'!T$482022),'HMPL Validation'!T$482023,FALSE)),0,HLOOKUP($B146,INDIRECT("'Monthly Resource Report'!"&amp;'HMPL Validation'!T$482021&amp;":"&amp;'HMPL Validation'!T$482022),'HMPL Validation'!T$482023,FALSE))</f>
        <v>0.49248637726673622</v>
      </c>
    </row>
    <row r="147" spans="2:20" s="460" customFormat="1">
      <c r="B147" s="301">
        <v>45658</v>
      </c>
      <c r="C147" s="294">
        <v>153</v>
      </c>
      <c r="D147" s="297">
        <v>6.2601661378433455</v>
      </c>
      <c r="E147" s="299">
        <v>7.0000000000000007E-2</v>
      </c>
      <c r="F147" s="295">
        <v>0.49</v>
      </c>
      <c r="G147" s="294">
        <f ca="1">+IF(ISERROR(HLOOKUP($B147,INDIRECT("'Monthly Resource Report'!"&amp;'HMPL Validation'!G$482021&amp;":"&amp;'HMPL Validation'!G$482022),'HMPL Validation'!G$482023,FALSE)),0,HLOOKUP($B147,INDIRECT("'Monthly Resource Report'!"&amp;'HMPL Validation'!G$482021&amp;":"&amp;'HMPL Validation'!G$482022),'HMPL Validation'!G$482023,FALSE))</f>
        <v>153</v>
      </c>
      <c r="H147" s="297">
        <f ca="1">+IF(ISERROR(HLOOKUP($B147,INDIRECT("'Monthly Resource Report'!"&amp;'HMPL Validation'!H$482021&amp;":"&amp;'HMPL Validation'!H$482022),'HMPL Validation'!H$482023,FALSE)),0,HLOOKUP($B147,INDIRECT("'Monthly Resource Report'!"&amp;'HMPL Validation'!H$482021&amp;":"&amp;'HMPL Validation'!H$482022),'HMPL Validation'!H$482023,FALSE))</f>
        <v>6.2600038639129849</v>
      </c>
      <c r="I147" s="317">
        <f ca="1">+IF(ISERROR(HLOOKUP($B147,INDIRECT("'Monthly Resource Report'!"&amp;'HMPL Validation'!I$482021&amp;":"&amp;'HMPL Validation'!I$482022),'HMPL Validation'!I$482023,FALSE)),0,HLOOKUP($B147,INDIRECT("'Monthly Resource Report'!"&amp;'HMPL Validation'!I$482021&amp;":"&amp;'HMPL Validation'!I$482022),'HMPL Validation'!I$482023,FALSE))</f>
        <v>6.9900729085326269E-2</v>
      </c>
      <c r="J147" s="318">
        <f ca="1">+IF(ISERROR(HLOOKUP($B147,INDIRECT("'Monthly Resource Report'!"&amp;'HMPL Validation'!J$482021&amp;":"&amp;'HMPL Validation'!J$482022),'HMPL Validation'!J$482023,FALSE)),0,HLOOKUP($B147,INDIRECT("'Monthly Resource Report'!"&amp;'HMPL Validation'!J$482021&amp;":"&amp;'HMPL Validation'!J$482022),'HMPL Validation'!J$482023,FALSE))</f>
        <v>0.49087711079368279</v>
      </c>
      <c r="L147" s="301">
        <v>45658</v>
      </c>
      <c r="M147" s="294">
        <v>152</v>
      </c>
      <c r="N147" s="297">
        <v>6.2601661378433455</v>
      </c>
      <c r="O147" s="299">
        <v>7.0000000000000007E-2</v>
      </c>
      <c r="P147" s="295">
        <v>0.49</v>
      </c>
      <c r="Q147" s="294">
        <f ca="1">+IF(ISERROR(HLOOKUP($B147,INDIRECT("'Monthly Resource Report'!"&amp;'HMPL Validation'!Q$482021&amp;":"&amp;'HMPL Validation'!Q$482022),'HMPL Validation'!Q$482023,FALSE)),0,HLOOKUP($B147,INDIRECT("'Monthly Resource Report'!"&amp;'HMPL Validation'!Q$482021&amp;":"&amp;'HMPL Validation'!Q$482022),'HMPL Validation'!Q$482023,FALSE))</f>
        <v>152</v>
      </c>
      <c r="R147" s="297">
        <f ca="1">+IF(ISERROR(HLOOKUP($B147,INDIRECT("'Monthly Resource Report'!"&amp;'HMPL Validation'!R$482021&amp;":"&amp;'HMPL Validation'!R$482022),'HMPL Validation'!R$482023,FALSE)),0,HLOOKUP($B147,INDIRECT("'Monthly Resource Report'!"&amp;'HMPL Validation'!R$482021&amp;":"&amp;'HMPL Validation'!R$482022),'HMPL Validation'!R$482023,FALSE))</f>
        <v>6.260006240446784</v>
      </c>
      <c r="S147" s="317">
        <f ca="1">+IF(ISERROR(HLOOKUP($B147,INDIRECT("'Monthly Resource Report'!"&amp;'HMPL Validation'!S$482021&amp;":"&amp;'HMPL Validation'!S$482022),'HMPL Validation'!S$482023,FALSE)),0,HLOOKUP($B147,INDIRECT("'Monthly Resource Report'!"&amp;'HMPL Validation'!S$482021&amp;":"&amp;'HMPL Validation'!S$482022),'HMPL Validation'!S$482023,FALSE))</f>
        <v>6.9921967693006182E-2</v>
      </c>
      <c r="T147" s="318">
        <f ca="1">+IF(ISERROR(HLOOKUP($B147,INDIRECT("'Monthly Resource Report'!"&amp;'HMPL Validation'!T$482021&amp;":"&amp;'HMPL Validation'!T$482022),'HMPL Validation'!T$482023,FALSE)),0,HLOOKUP($B147,INDIRECT("'Monthly Resource Report'!"&amp;'HMPL Validation'!T$482021&amp;":"&amp;'HMPL Validation'!T$482022),'HMPL Validation'!T$482023,FALSE))</f>
        <v>0.49165674568153495</v>
      </c>
    </row>
    <row r="148" spans="2:20" s="460" customFormat="1">
      <c r="B148" s="301">
        <v>45689</v>
      </c>
      <c r="C148" s="294">
        <v>153</v>
      </c>
      <c r="D148" s="297">
        <v>6.2601661378433455</v>
      </c>
      <c r="E148" s="299">
        <v>7.0000000000000007E-2</v>
      </c>
      <c r="F148" s="295">
        <v>0.49</v>
      </c>
      <c r="G148" s="294">
        <f ca="1">+IF(ISERROR(HLOOKUP($B148,INDIRECT("'Monthly Resource Report'!"&amp;'HMPL Validation'!G$482021&amp;":"&amp;'HMPL Validation'!G$482022),'HMPL Validation'!G$482023,FALSE)),0,HLOOKUP($B148,INDIRECT("'Monthly Resource Report'!"&amp;'HMPL Validation'!G$482021&amp;":"&amp;'HMPL Validation'!G$482022),'HMPL Validation'!G$482023,FALSE))</f>
        <v>153</v>
      </c>
      <c r="H148" s="297">
        <f ca="1">+IF(ISERROR(HLOOKUP($B148,INDIRECT("'Monthly Resource Report'!"&amp;'HMPL Validation'!H$482021&amp;":"&amp;'HMPL Validation'!H$482022),'HMPL Validation'!H$482023,FALSE)),0,HLOOKUP($B148,INDIRECT("'Monthly Resource Report'!"&amp;'HMPL Validation'!H$482021&amp;":"&amp;'HMPL Validation'!H$482022),'HMPL Validation'!H$482023,FALSE))</f>
        <v>6.260003105257522</v>
      </c>
      <c r="I148" s="317">
        <f ca="1">+IF(ISERROR(HLOOKUP($B148,INDIRECT("'Monthly Resource Report'!"&amp;'HMPL Validation'!I$482021&amp;":"&amp;'HMPL Validation'!I$482022),'HMPL Validation'!I$482023,FALSE)),0,HLOOKUP($B148,INDIRECT("'Monthly Resource Report'!"&amp;'HMPL Validation'!I$482021&amp;":"&amp;'HMPL Validation'!I$482022),'HMPL Validation'!I$482023,FALSE))</f>
        <v>6.9897291771017583E-2</v>
      </c>
      <c r="J148" s="318">
        <f ca="1">+IF(ISERROR(HLOOKUP($B148,INDIRECT("'Monthly Resource Report'!"&amp;'HMPL Validation'!J$482021&amp;":"&amp;'HMPL Validation'!J$482022),'HMPL Validation'!J$482023,FALSE)),0,HLOOKUP($B148,INDIRECT("'Monthly Resource Report'!"&amp;'HMPL Validation'!J$482021&amp;":"&amp;'HMPL Validation'!J$482022),'HMPL Validation'!J$482023,FALSE))</f>
        <v>0.49096412166073117</v>
      </c>
      <c r="L148" s="301">
        <v>45689</v>
      </c>
      <c r="M148" s="294">
        <v>152</v>
      </c>
      <c r="N148" s="297">
        <v>6.2601661378433455</v>
      </c>
      <c r="O148" s="299">
        <v>7.0000000000000007E-2</v>
      </c>
      <c r="P148" s="295">
        <v>0.49</v>
      </c>
      <c r="Q148" s="294">
        <f ca="1">+IF(ISERROR(HLOOKUP($B148,INDIRECT("'Monthly Resource Report'!"&amp;'HMPL Validation'!Q$482021&amp;":"&amp;'HMPL Validation'!Q$482022),'HMPL Validation'!Q$482023,FALSE)),0,HLOOKUP($B148,INDIRECT("'Monthly Resource Report'!"&amp;'HMPL Validation'!Q$482021&amp;":"&amp;'HMPL Validation'!Q$482022),'HMPL Validation'!Q$482023,FALSE))</f>
        <v>152</v>
      </c>
      <c r="R148" s="297">
        <f ca="1">+IF(ISERROR(HLOOKUP($B148,INDIRECT("'Monthly Resource Report'!"&amp;'HMPL Validation'!R$482021&amp;":"&amp;'HMPL Validation'!R$482022),'HMPL Validation'!R$482023,FALSE)),0,HLOOKUP($B148,INDIRECT("'Monthly Resource Report'!"&amp;'HMPL Validation'!R$482021&amp;":"&amp;'HMPL Validation'!R$482022),'HMPL Validation'!R$482023,FALSE))</f>
        <v>6.2600069367015578</v>
      </c>
      <c r="S148" s="317">
        <f ca="1">+IF(ISERROR(HLOOKUP($B148,INDIRECT("'Monthly Resource Report'!"&amp;'HMPL Validation'!S$482021&amp;":"&amp;'HMPL Validation'!S$482022),'HMPL Validation'!S$482023,FALSE)),0,HLOOKUP($B148,INDIRECT("'Monthly Resource Report'!"&amp;'HMPL Validation'!S$482021&amp;":"&amp;'HMPL Validation'!S$482022),'HMPL Validation'!S$482023,FALSE))</f>
        <v>6.9910660332999169E-2</v>
      </c>
      <c r="T148" s="318">
        <f ca="1">+IF(ISERROR(HLOOKUP($B148,INDIRECT("'Monthly Resource Report'!"&amp;'HMPL Validation'!T$482021&amp;":"&amp;'HMPL Validation'!T$482022),'HMPL Validation'!T$482023,FALSE)),0,HLOOKUP($B148,INDIRECT("'Monthly Resource Report'!"&amp;'HMPL Validation'!T$482021&amp;":"&amp;'HMPL Validation'!T$482022),'HMPL Validation'!T$482023,FALSE))</f>
        <v>0.49183738422908851</v>
      </c>
    </row>
    <row r="149" spans="2:20" s="460" customFormat="1">
      <c r="B149" s="301">
        <v>45717</v>
      </c>
      <c r="C149" s="294">
        <v>153</v>
      </c>
      <c r="D149" s="297">
        <v>6.2601661378433455</v>
      </c>
      <c r="E149" s="299">
        <v>7.0000000000000007E-2</v>
      </c>
      <c r="F149" s="295">
        <v>0.49</v>
      </c>
      <c r="G149" s="294">
        <f ca="1">+IF(ISERROR(HLOOKUP($B149,INDIRECT("'Monthly Resource Report'!"&amp;'HMPL Validation'!G$482021&amp;":"&amp;'HMPL Validation'!G$482022),'HMPL Validation'!G$482023,FALSE)),0,HLOOKUP($B149,INDIRECT("'Monthly Resource Report'!"&amp;'HMPL Validation'!G$482021&amp;":"&amp;'HMPL Validation'!G$482022),'HMPL Validation'!G$482023,FALSE))</f>
        <v>153</v>
      </c>
      <c r="H149" s="297">
        <f ca="1">+IF(ISERROR(HLOOKUP($B149,INDIRECT("'Monthly Resource Report'!"&amp;'HMPL Validation'!H$482021&amp;":"&amp;'HMPL Validation'!H$482022),'HMPL Validation'!H$482023,FALSE)),0,HLOOKUP($B149,INDIRECT("'Monthly Resource Report'!"&amp;'HMPL Validation'!H$482021&amp;":"&amp;'HMPL Validation'!H$482022),'HMPL Validation'!H$482023,FALSE))</f>
        <v>6.2600017664203484</v>
      </c>
      <c r="I149" s="317">
        <f ca="1">+IF(ISERROR(HLOOKUP($B149,INDIRECT("'Monthly Resource Report'!"&amp;'HMPL Validation'!I$482021&amp;":"&amp;'HMPL Validation'!I$482022),'HMPL Validation'!I$482023,FALSE)),0,HLOOKUP($B149,INDIRECT("'Monthly Resource Report'!"&amp;'HMPL Validation'!I$482021&amp;":"&amp;'HMPL Validation'!I$482022),'HMPL Validation'!I$482023,FALSE))</f>
        <v>6.9865510705638026E-2</v>
      </c>
      <c r="J149" s="318">
        <f ca="1">+IF(ISERROR(HLOOKUP($B149,INDIRECT("'Monthly Resource Report'!"&amp;'HMPL Validation'!J$482021&amp;":"&amp;'HMPL Validation'!J$482022),'HMPL Validation'!J$482023,FALSE)),0,HLOOKUP($B149,INDIRECT("'Monthly Resource Report'!"&amp;'HMPL Validation'!J$482021&amp;":"&amp;'HMPL Validation'!J$482022),'HMPL Validation'!J$482023,FALSE))</f>
        <v>0.49148899509381605</v>
      </c>
      <c r="L149" s="301">
        <v>45717</v>
      </c>
      <c r="M149" s="294">
        <v>152</v>
      </c>
      <c r="N149" s="297">
        <v>6.2601661378433455</v>
      </c>
      <c r="O149" s="299">
        <v>7.0000000000000007E-2</v>
      </c>
      <c r="P149" s="295">
        <v>0.49</v>
      </c>
      <c r="Q149" s="294">
        <f ca="1">+IF(ISERROR(HLOOKUP($B149,INDIRECT("'Monthly Resource Report'!"&amp;'HMPL Validation'!Q$482021&amp;":"&amp;'HMPL Validation'!Q$482022),'HMPL Validation'!Q$482023,FALSE)),0,HLOOKUP($B149,INDIRECT("'Monthly Resource Report'!"&amp;'HMPL Validation'!Q$482021&amp;":"&amp;'HMPL Validation'!Q$482022),'HMPL Validation'!Q$482023,FALSE))</f>
        <v>152</v>
      </c>
      <c r="R149" s="297">
        <f ca="1">+IF(ISERROR(HLOOKUP($B149,INDIRECT("'Monthly Resource Report'!"&amp;'HMPL Validation'!R$482021&amp;":"&amp;'HMPL Validation'!R$482022),'HMPL Validation'!R$482023,FALSE)),0,HLOOKUP($B149,INDIRECT("'Monthly Resource Report'!"&amp;'HMPL Validation'!R$482021&amp;":"&amp;'HMPL Validation'!R$482022),'HMPL Validation'!R$482023,FALSE))</f>
        <v>6.2600044172701272</v>
      </c>
      <c r="S149" s="317">
        <f ca="1">+IF(ISERROR(HLOOKUP($B149,INDIRECT("'Monthly Resource Report'!"&amp;'HMPL Validation'!S$482021&amp;":"&amp;'HMPL Validation'!S$482022),'HMPL Validation'!S$482023,FALSE)),0,HLOOKUP($B149,INDIRECT("'Monthly Resource Report'!"&amp;'HMPL Validation'!S$482021&amp;":"&amp;'HMPL Validation'!S$482022),'HMPL Validation'!S$482023,FALSE))</f>
        <v>6.9864376255078339E-2</v>
      </c>
      <c r="T149" s="318">
        <f ca="1">+IF(ISERROR(HLOOKUP($B149,INDIRECT("'Monthly Resource Report'!"&amp;'HMPL Validation'!T$482021&amp;":"&amp;'HMPL Validation'!T$482022),'HMPL Validation'!T$482023,FALSE)),0,HLOOKUP($B149,INDIRECT("'Monthly Resource Report'!"&amp;'HMPL Validation'!T$482021&amp;":"&amp;'HMPL Validation'!T$482022),'HMPL Validation'!T$482023,FALSE))</f>
        <v>0.4916771140958896</v>
      </c>
    </row>
    <row r="150" spans="2:20" s="460" customFormat="1">
      <c r="B150" s="301">
        <v>45748</v>
      </c>
      <c r="C150" s="294">
        <v>153</v>
      </c>
      <c r="D150" s="297">
        <v>6.2601661378433455</v>
      </c>
      <c r="E150" s="299">
        <v>7.0000000000000007E-2</v>
      </c>
      <c r="F150" s="295">
        <v>0.49</v>
      </c>
      <c r="G150" s="294">
        <f ca="1">+IF(ISERROR(HLOOKUP($B150,INDIRECT("'Monthly Resource Report'!"&amp;'HMPL Validation'!G$482021&amp;":"&amp;'HMPL Validation'!G$482022),'HMPL Validation'!G$482023,FALSE)),0,HLOOKUP($B150,INDIRECT("'Monthly Resource Report'!"&amp;'HMPL Validation'!G$482021&amp;":"&amp;'HMPL Validation'!G$482022),'HMPL Validation'!G$482023,FALSE))</f>
        <v>153</v>
      </c>
      <c r="H150" s="297">
        <f ca="1">+IF(ISERROR(HLOOKUP($B150,INDIRECT("'Monthly Resource Report'!"&amp;'HMPL Validation'!H$482021&amp;":"&amp;'HMPL Validation'!H$482022),'HMPL Validation'!H$482023,FALSE)),0,HLOOKUP($B150,INDIRECT("'Monthly Resource Report'!"&amp;'HMPL Validation'!H$482021&amp;":"&amp;'HMPL Validation'!H$482022),'HMPL Validation'!H$482023,FALSE))</f>
        <v>6.2600026547949685</v>
      </c>
      <c r="I150" s="317">
        <f ca="1">+IF(ISERROR(HLOOKUP($B150,INDIRECT("'Monthly Resource Report'!"&amp;'HMPL Validation'!I$482021&amp;":"&amp;'HMPL Validation'!I$482022),'HMPL Validation'!I$482023,FALSE)),0,HLOOKUP($B150,INDIRECT("'Monthly Resource Report'!"&amp;'HMPL Validation'!I$482021&amp;":"&amp;'HMPL Validation'!I$482022),'HMPL Validation'!I$482023,FALSE))</f>
        <v>6.9837288361842262E-2</v>
      </c>
      <c r="J150" s="318">
        <f ca="1">+IF(ISERROR(HLOOKUP($B150,INDIRECT("'Monthly Resource Report'!"&amp;'HMPL Validation'!J$482021&amp;":"&amp;'HMPL Validation'!J$482022),'HMPL Validation'!J$482023,FALSE)),0,HLOOKUP($B150,INDIRECT("'Monthly Resource Report'!"&amp;'HMPL Validation'!J$482021&amp;":"&amp;'HMPL Validation'!J$482022),'HMPL Validation'!J$482023,FALSE))</f>
        <v>0.49091727580773137</v>
      </c>
      <c r="L150" s="301">
        <v>45748</v>
      </c>
      <c r="M150" s="294">
        <v>152</v>
      </c>
      <c r="N150" s="297">
        <v>6.2601661378433455</v>
      </c>
      <c r="O150" s="299">
        <v>7.0000000000000007E-2</v>
      </c>
      <c r="P150" s="295">
        <v>0.49</v>
      </c>
      <c r="Q150" s="294">
        <f ca="1">+IF(ISERROR(HLOOKUP($B150,INDIRECT("'Monthly Resource Report'!"&amp;'HMPL Validation'!Q$482021&amp;":"&amp;'HMPL Validation'!Q$482022),'HMPL Validation'!Q$482023,FALSE)),0,HLOOKUP($B150,INDIRECT("'Monthly Resource Report'!"&amp;'HMPL Validation'!Q$482021&amp;":"&amp;'HMPL Validation'!Q$482022),'HMPL Validation'!Q$482023,FALSE))</f>
        <v>152</v>
      </c>
      <c r="R150" s="297">
        <f ca="1">+IF(ISERROR(HLOOKUP($B150,INDIRECT("'Monthly Resource Report'!"&amp;'HMPL Validation'!R$482021&amp;":"&amp;'HMPL Validation'!R$482022),'HMPL Validation'!R$482023,FALSE)),0,HLOOKUP($B150,INDIRECT("'Monthly Resource Report'!"&amp;'HMPL Validation'!R$482021&amp;":"&amp;'HMPL Validation'!R$482022),'HMPL Validation'!R$482023,FALSE))</f>
        <v>6.2600050790067714</v>
      </c>
      <c r="S150" s="317">
        <f ca="1">+IF(ISERROR(HLOOKUP($B150,INDIRECT("'Monthly Resource Report'!"&amp;'HMPL Validation'!S$482021&amp;":"&amp;'HMPL Validation'!S$482022),'HMPL Validation'!S$482023,FALSE)),0,HLOOKUP($B150,INDIRECT("'Monthly Resource Report'!"&amp;'HMPL Validation'!S$482021&amp;":"&amp;'HMPL Validation'!S$482022),'HMPL Validation'!S$482023,FALSE))</f>
        <v>6.9855491438112594E-2</v>
      </c>
      <c r="T150" s="318">
        <f ca="1">+IF(ISERROR(HLOOKUP($B150,INDIRECT("'Monthly Resource Report'!"&amp;'HMPL Validation'!T$482021&amp;":"&amp;'HMPL Validation'!T$482022),'HMPL Validation'!T$482023,FALSE)),0,HLOOKUP($B150,INDIRECT("'Monthly Resource Report'!"&amp;'HMPL Validation'!T$482021&amp;":"&amp;'HMPL Validation'!T$482022),'HMPL Validation'!T$482023,FALSE))</f>
        <v>0.49236359558283166</v>
      </c>
    </row>
    <row r="151" spans="2:20" s="460" customFormat="1">
      <c r="B151" s="301">
        <v>45778</v>
      </c>
      <c r="C151" s="294">
        <v>153</v>
      </c>
      <c r="D151" s="297">
        <v>6.2601661378433455</v>
      </c>
      <c r="E151" s="299">
        <v>7.0000000000000007E-2</v>
      </c>
      <c r="F151" s="295">
        <v>0.49</v>
      </c>
      <c r="G151" s="294">
        <f ca="1">+IF(ISERROR(HLOOKUP($B151,INDIRECT("'Monthly Resource Report'!"&amp;'HMPL Validation'!G$482021&amp;":"&amp;'HMPL Validation'!G$482022),'HMPL Validation'!G$482023,FALSE)),0,HLOOKUP($B151,INDIRECT("'Monthly Resource Report'!"&amp;'HMPL Validation'!G$482021&amp;":"&amp;'HMPL Validation'!G$482022),'HMPL Validation'!G$482023,FALSE))</f>
        <v>153</v>
      </c>
      <c r="H151" s="297">
        <f ca="1">+IF(ISERROR(HLOOKUP($B151,INDIRECT("'Monthly Resource Report'!"&amp;'HMPL Validation'!H$482021&amp;":"&amp;'HMPL Validation'!H$482022),'HMPL Validation'!H$482023,FALSE)),0,HLOOKUP($B151,INDIRECT("'Monthly Resource Report'!"&amp;'HMPL Validation'!H$482021&amp;":"&amp;'HMPL Validation'!H$482022),'HMPL Validation'!H$482023,FALSE))</f>
        <v>6.2600022704388856</v>
      </c>
      <c r="I151" s="317">
        <f ca="1">+IF(ISERROR(HLOOKUP($B151,INDIRECT("'Monthly Resource Report'!"&amp;'HMPL Validation'!I$482021&amp;":"&amp;'HMPL Validation'!I$482022),'HMPL Validation'!I$482023,FALSE)),0,HLOOKUP($B151,INDIRECT("'Monthly Resource Report'!"&amp;'HMPL Validation'!I$482021&amp;":"&amp;'HMPL Validation'!I$482022),'HMPL Validation'!I$482023,FALSE))</f>
        <v>6.9840767518844715E-2</v>
      </c>
      <c r="J151" s="318">
        <f ca="1">+IF(ISERROR(HLOOKUP($B151,INDIRECT("'Monthly Resource Report'!"&amp;'HMPL Validation'!J$482021&amp;":"&amp;'HMPL Validation'!J$482022),'HMPL Validation'!J$482023,FALSE)),0,HLOOKUP($B151,INDIRECT("'Monthly Resource Report'!"&amp;'HMPL Validation'!J$482021&amp;":"&amp;'HMPL Validation'!J$482022),'HMPL Validation'!J$482023,FALSE))</f>
        <v>0.49089176710228988</v>
      </c>
      <c r="L151" s="301">
        <v>45778</v>
      </c>
      <c r="M151" s="294">
        <v>152</v>
      </c>
      <c r="N151" s="297">
        <v>6.2601661378433455</v>
      </c>
      <c r="O151" s="299">
        <v>7.0000000000000007E-2</v>
      </c>
      <c r="P151" s="295">
        <v>0.49</v>
      </c>
      <c r="Q151" s="294">
        <f ca="1">+IF(ISERROR(HLOOKUP($B151,INDIRECT("'Monthly Resource Report'!"&amp;'HMPL Validation'!Q$482021&amp;":"&amp;'HMPL Validation'!Q$482022),'HMPL Validation'!Q$482023,FALSE)),0,HLOOKUP($B151,INDIRECT("'Monthly Resource Report'!"&amp;'HMPL Validation'!Q$482021&amp;":"&amp;'HMPL Validation'!Q$482022),'HMPL Validation'!Q$482023,FALSE))</f>
        <v>152</v>
      </c>
      <c r="R151" s="297">
        <f ca="1">+IF(ISERROR(HLOOKUP($B151,INDIRECT("'Monthly Resource Report'!"&amp;'HMPL Validation'!R$482021&amp;":"&amp;'HMPL Validation'!R$482022),'HMPL Validation'!R$482023,FALSE)),0,HLOOKUP($B151,INDIRECT("'Monthly Resource Report'!"&amp;'HMPL Validation'!R$482021&amp;":"&amp;'HMPL Validation'!R$482022),'HMPL Validation'!R$482023,FALSE))</f>
        <v>6.2600035364567734</v>
      </c>
      <c r="S151" s="317">
        <f ca="1">+IF(ISERROR(HLOOKUP($B151,INDIRECT("'Monthly Resource Report'!"&amp;'HMPL Validation'!S$482021&amp;":"&amp;'HMPL Validation'!S$482022),'HMPL Validation'!S$482023,FALSE)),0,HLOOKUP($B151,INDIRECT("'Monthly Resource Report'!"&amp;'HMPL Validation'!S$482021&amp;":"&amp;'HMPL Validation'!S$482022),'HMPL Validation'!S$482023,FALSE))</f>
        <v>6.9828109757756621E-2</v>
      </c>
      <c r="T151" s="318">
        <f ca="1">+IF(ISERROR(HLOOKUP($B151,INDIRECT("'Monthly Resource Report'!"&amp;'HMPL Validation'!T$482021&amp;":"&amp;'HMPL Validation'!T$482022),'HMPL Validation'!T$482023,FALSE)),0,HLOOKUP($B151,INDIRECT("'Monthly Resource Report'!"&amp;'HMPL Validation'!T$482021&amp;":"&amp;'HMPL Validation'!T$482022),'HMPL Validation'!T$482023,FALSE))</f>
        <v>0.49096485786600574</v>
      </c>
    </row>
    <row r="152" spans="2:20" s="460" customFormat="1">
      <c r="B152" s="301">
        <v>45809</v>
      </c>
      <c r="C152" s="294">
        <v>153</v>
      </c>
      <c r="D152" s="297">
        <v>6.2601661378433455</v>
      </c>
      <c r="E152" s="299">
        <v>7.0000000000000007E-2</v>
      </c>
      <c r="F152" s="295">
        <v>0.49</v>
      </c>
      <c r="G152" s="294">
        <f ca="1">+IF(ISERROR(HLOOKUP($B152,INDIRECT("'Monthly Resource Report'!"&amp;'HMPL Validation'!G$482021&amp;":"&amp;'HMPL Validation'!G$482022),'HMPL Validation'!G$482023,FALSE)),0,HLOOKUP($B152,INDIRECT("'Monthly Resource Report'!"&amp;'HMPL Validation'!G$482021&amp;":"&amp;'HMPL Validation'!G$482022),'HMPL Validation'!G$482023,FALSE))</f>
        <v>153</v>
      </c>
      <c r="H152" s="297">
        <f ca="1">+IF(ISERROR(HLOOKUP($B152,INDIRECT("'Monthly Resource Report'!"&amp;'HMPL Validation'!H$482021&amp;":"&amp;'HMPL Validation'!H$482022),'HMPL Validation'!H$482023,FALSE)),0,HLOOKUP($B152,INDIRECT("'Monthly Resource Report'!"&amp;'HMPL Validation'!H$482021&amp;":"&amp;'HMPL Validation'!H$482022),'HMPL Validation'!H$482023,FALSE))</f>
        <v>6.2600018298447679</v>
      </c>
      <c r="I152" s="317">
        <f ca="1">+IF(ISERROR(HLOOKUP($B152,INDIRECT("'Monthly Resource Report'!"&amp;'HMPL Validation'!I$482021&amp;":"&amp;'HMPL Validation'!I$482022),'HMPL Validation'!I$482023,FALSE)),0,HLOOKUP($B152,INDIRECT("'Monthly Resource Report'!"&amp;'HMPL Validation'!I$482021&amp;":"&amp;'HMPL Validation'!I$482022),'HMPL Validation'!I$482023,FALSE))</f>
        <v>6.9841605700217149E-2</v>
      </c>
      <c r="J152" s="318">
        <f ca="1">+IF(ISERROR(HLOOKUP($B152,INDIRECT("'Monthly Resource Report'!"&amp;'HMPL Validation'!J$482021&amp;":"&amp;'HMPL Validation'!J$482022),'HMPL Validation'!J$482023,FALSE)),0,HLOOKUP($B152,INDIRECT("'Monthly Resource Report'!"&amp;'HMPL Validation'!J$482021&amp;":"&amp;'HMPL Validation'!J$482022),'HMPL Validation'!J$482023,FALSE))</f>
        <v>0.4909199901477877</v>
      </c>
      <c r="L152" s="301">
        <v>45809</v>
      </c>
      <c r="M152" s="294">
        <v>152</v>
      </c>
      <c r="N152" s="297">
        <v>6.2601661378433455</v>
      </c>
      <c r="O152" s="299">
        <v>7.0000000000000007E-2</v>
      </c>
      <c r="P152" s="295">
        <v>0.49</v>
      </c>
      <c r="Q152" s="294">
        <f ca="1">+IF(ISERROR(HLOOKUP($B152,INDIRECT("'Monthly Resource Report'!"&amp;'HMPL Validation'!Q$482021&amp;":"&amp;'HMPL Validation'!Q$482022),'HMPL Validation'!Q$482023,FALSE)),0,HLOOKUP($B152,INDIRECT("'Monthly Resource Report'!"&amp;'HMPL Validation'!Q$482021&amp;":"&amp;'HMPL Validation'!Q$482022),'HMPL Validation'!Q$482023,FALSE))</f>
        <v>152</v>
      </c>
      <c r="R152" s="297">
        <f ca="1">+IF(ISERROR(HLOOKUP($B152,INDIRECT("'Monthly Resource Report'!"&amp;'HMPL Validation'!R$482021&amp;":"&amp;'HMPL Validation'!R$482022),'HMPL Validation'!R$482023,FALSE)),0,HLOOKUP($B152,INDIRECT("'Monthly Resource Report'!"&amp;'HMPL Validation'!R$482021&amp;":"&amp;'HMPL Validation'!R$482022),'HMPL Validation'!R$482023,FALSE))</f>
        <v>6.260004145464344</v>
      </c>
      <c r="S152" s="317">
        <f ca="1">+IF(ISERROR(HLOOKUP($B152,INDIRECT("'Monthly Resource Report'!"&amp;'HMPL Validation'!S$482021&amp;":"&amp;'HMPL Validation'!S$482022),'HMPL Validation'!S$482023,FALSE)),0,HLOOKUP($B152,INDIRECT("'Monthly Resource Report'!"&amp;'HMPL Validation'!S$482021&amp;":"&amp;'HMPL Validation'!S$482022),'HMPL Validation'!S$482023,FALSE))</f>
        <v>6.9859376642904272E-2</v>
      </c>
      <c r="T152" s="318">
        <f ca="1">+IF(ISERROR(HLOOKUP($B152,INDIRECT("'Monthly Resource Report'!"&amp;'HMPL Validation'!T$482021&amp;":"&amp;'HMPL Validation'!T$482022),'HMPL Validation'!T$482023,FALSE)),0,HLOOKUP($B152,INDIRECT("'Monthly Resource Report'!"&amp;'HMPL Validation'!T$482021&amp;":"&amp;'HMPL Validation'!T$482022),'HMPL Validation'!T$482023,FALSE))</f>
        <v>0.49217057609065451</v>
      </c>
    </row>
    <row r="153" spans="2:20" s="460" customFormat="1">
      <c r="B153" s="301">
        <v>45839</v>
      </c>
      <c r="C153" s="294">
        <v>153</v>
      </c>
      <c r="D153" s="297">
        <v>6.2601661378433455</v>
      </c>
      <c r="E153" s="299">
        <v>7.0000000000000007E-2</v>
      </c>
      <c r="F153" s="295">
        <v>0.49</v>
      </c>
      <c r="G153" s="294">
        <f ca="1">+IF(ISERROR(HLOOKUP($B153,INDIRECT("'Monthly Resource Report'!"&amp;'HMPL Validation'!G$482021&amp;":"&amp;'HMPL Validation'!G$482022),'HMPL Validation'!G$482023,FALSE)),0,HLOOKUP($B153,INDIRECT("'Monthly Resource Report'!"&amp;'HMPL Validation'!G$482021&amp;":"&amp;'HMPL Validation'!G$482022),'HMPL Validation'!G$482023,FALSE))</f>
        <v>153</v>
      </c>
      <c r="H153" s="297">
        <f ca="1">+IF(ISERROR(HLOOKUP($B153,INDIRECT("'Monthly Resource Report'!"&amp;'HMPL Validation'!H$482021&amp;":"&amp;'HMPL Validation'!H$482022),'HMPL Validation'!H$482023,FALSE)),0,HLOOKUP($B153,INDIRECT("'Monthly Resource Report'!"&amp;'HMPL Validation'!H$482021&amp;":"&amp;'HMPL Validation'!H$482022),'HMPL Validation'!H$482023,FALSE))</f>
        <v>6.2600044641990644</v>
      </c>
      <c r="I153" s="317">
        <f ca="1">+IF(ISERROR(HLOOKUP($B153,INDIRECT("'Monthly Resource Report'!"&amp;'HMPL Validation'!I$482021&amp;":"&amp;'HMPL Validation'!I$482022),'HMPL Validation'!I$482023,FALSE)),0,HLOOKUP($B153,INDIRECT("'Monthly Resource Report'!"&amp;'HMPL Validation'!I$482021&amp;":"&amp;'HMPL Validation'!I$482022),'HMPL Validation'!I$482023,FALSE))</f>
        <v>6.9887972898897491E-2</v>
      </c>
      <c r="J153" s="318">
        <f ca="1">+IF(ISERROR(HLOOKUP($B153,INDIRECT("'Monthly Resource Report'!"&amp;'HMPL Validation'!J$482021&amp;":"&amp;'HMPL Validation'!J$482022),'HMPL Validation'!J$482023,FALSE)),0,HLOOKUP($B153,INDIRECT("'Monthly Resource Report'!"&amp;'HMPL Validation'!J$482021&amp;":"&amp;'HMPL Validation'!J$482022),'HMPL Validation'!J$482023,FALSE))</f>
        <v>0.49088450900334729</v>
      </c>
      <c r="L153" s="301">
        <v>45839</v>
      </c>
      <c r="M153" s="294">
        <v>152</v>
      </c>
      <c r="N153" s="297">
        <v>6.2601661378433455</v>
      </c>
      <c r="O153" s="299">
        <v>7.0000000000000007E-2</v>
      </c>
      <c r="P153" s="295">
        <v>0.49</v>
      </c>
      <c r="Q153" s="294">
        <f ca="1">+IF(ISERROR(HLOOKUP($B153,INDIRECT("'Monthly Resource Report'!"&amp;'HMPL Validation'!Q$482021&amp;":"&amp;'HMPL Validation'!Q$482022),'HMPL Validation'!Q$482023,FALSE)),0,HLOOKUP($B153,INDIRECT("'Monthly Resource Report'!"&amp;'HMPL Validation'!Q$482021&amp;":"&amp;'HMPL Validation'!Q$482022),'HMPL Validation'!Q$482023,FALSE))</f>
        <v>152</v>
      </c>
      <c r="R153" s="297">
        <f ca="1">+IF(ISERROR(HLOOKUP($B153,INDIRECT("'Monthly Resource Report'!"&amp;'HMPL Validation'!R$482021&amp;":"&amp;'HMPL Validation'!R$482022),'HMPL Validation'!R$482023,FALSE)),0,HLOOKUP($B153,INDIRECT("'Monthly Resource Report'!"&amp;'HMPL Validation'!R$482021&amp;":"&amp;'HMPL Validation'!R$482022),'HMPL Validation'!R$482023,FALSE))</f>
        <v>6.2600069674099892</v>
      </c>
      <c r="S153" s="317">
        <f ca="1">+IF(ISERROR(HLOOKUP($B153,INDIRECT("'Monthly Resource Report'!"&amp;'HMPL Validation'!S$482021&amp;":"&amp;'HMPL Validation'!S$482022),'HMPL Validation'!S$482023,FALSE)),0,HLOOKUP($B153,INDIRECT("'Monthly Resource Report'!"&amp;'HMPL Validation'!S$482021&amp;":"&amp;'HMPL Validation'!S$482022),'HMPL Validation'!S$482023,FALSE))</f>
        <v>6.9897828774398624E-2</v>
      </c>
      <c r="T153" s="318">
        <f ca="1">+IF(ISERROR(HLOOKUP($B153,INDIRECT("'Monthly Resource Report'!"&amp;'HMPL Validation'!T$482021&amp;":"&amp;'HMPL Validation'!T$482022),'HMPL Validation'!T$482023,FALSE)),0,HLOOKUP($B153,INDIRECT("'Monthly Resource Report'!"&amp;'HMPL Validation'!T$482021&amp;":"&amp;'HMPL Validation'!T$482022),'HMPL Validation'!T$482023,FALSE))</f>
        <v>0.49209223223665194</v>
      </c>
    </row>
    <row r="154" spans="2:20" s="460" customFormat="1">
      <c r="B154" s="301">
        <v>45870</v>
      </c>
      <c r="C154" s="294">
        <v>153</v>
      </c>
      <c r="D154" s="297">
        <v>6.2601661378433455</v>
      </c>
      <c r="E154" s="299">
        <v>7.0000000000000007E-2</v>
      </c>
      <c r="F154" s="295">
        <v>0.49</v>
      </c>
      <c r="G154" s="294">
        <f ca="1">+IF(ISERROR(HLOOKUP($B154,INDIRECT("'Monthly Resource Report'!"&amp;'HMPL Validation'!G$482021&amp;":"&amp;'HMPL Validation'!G$482022),'HMPL Validation'!G$482023,FALSE)),0,HLOOKUP($B154,INDIRECT("'Monthly Resource Report'!"&amp;'HMPL Validation'!G$482021&amp;":"&amp;'HMPL Validation'!G$482022),'HMPL Validation'!G$482023,FALSE))</f>
        <v>153</v>
      </c>
      <c r="H154" s="297">
        <f ca="1">+IF(ISERROR(HLOOKUP($B154,INDIRECT("'Monthly Resource Report'!"&amp;'HMPL Validation'!H$482021&amp;":"&amp;'HMPL Validation'!H$482022),'HMPL Validation'!H$482023,FALSE)),0,HLOOKUP($B154,INDIRECT("'Monthly Resource Report'!"&amp;'HMPL Validation'!H$482021&amp;":"&amp;'HMPL Validation'!H$482022),'HMPL Validation'!H$482023,FALSE))</f>
        <v>6.2600038925652006</v>
      </c>
      <c r="I154" s="317">
        <f ca="1">+IF(ISERROR(HLOOKUP($B154,INDIRECT("'Monthly Resource Report'!"&amp;'HMPL Validation'!I$482021&amp;":"&amp;'HMPL Validation'!I$482022),'HMPL Validation'!I$482023,FALSE)),0,HLOOKUP($B154,INDIRECT("'Monthly Resource Report'!"&amp;'HMPL Validation'!I$482021&amp;":"&amp;'HMPL Validation'!I$482022),'HMPL Validation'!I$482023,FALSE))</f>
        <v>6.9877574812768489E-2</v>
      </c>
      <c r="J154" s="318">
        <f ca="1">+IF(ISERROR(HLOOKUP($B154,INDIRECT("'Monthly Resource Report'!"&amp;'HMPL Validation'!J$482021&amp;":"&amp;'HMPL Validation'!J$482022),'HMPL Validation'!J$482023,FALSE)),0,HLOOKUP($B154,INDIRECT("'Monthly Resource Report'!"&amp;'HMPL Validation'!J$482021&amp;":"&amp;'HMPL Validation'!J$482022),'HMPL Validation'!J$482023,FALSE))</f>
        <v>0.49146388031936067</v>
      </c>
      <c r="L154" s="301">
        <v>45870</v>
      </c>
      <c r="M154" s="294">
        <v>152</v>
      </c>
      <c r="N154" s="297">
        <v>6.2601661378433455</v>
      </c>
      <c r="O154" s="299">
        <v>7.0000000000000007E-2</v>
      </c>
      <c r="P154" s="295">
        <v>0.49</v>
      </c>
      <c r="Q154" s="294">
        <f ca="1">+IF(ISERROR(HLOOKUP($B154,INDIRECT("'Monthly Resource Report'!"&amp;'HMPL Validation'!Q$482021&amp;":"&amp;'HMPL Validation'!Q$482022),'HMPL Validation'!Q$482023,FALSE)),0,HLOOKUP($B154,INDIRECT("'Monthly Resource Report'!"&amp;'HMPL Validation'!Q$482021&amp;":"&amp;'HMPL Validation'!Q$482022),'HMPL Validation'!Q$482023,FALSE))</f>
        <v>152</v>
      </c>
      <c r="R154" s="297">
        <f ca="1">+IF(ISERROR(HLOOKUP($B154,INDIRECT("'Monthly Resource Report'!"&amp;'HMPL Validation'!R$482021&amp;":"&amp;'HMPL Validation'!R$482022),'HMPL Validation'!R$482023,FALSE)),0,HLOOKUP($B154,INDIRECT("'Monthly Resource Report'!"&amp;'HMPL Validation'!R$482021&amp;":"&amp;'HMPL Validation'!R$482022),'HMPL Validation'!R$482023,FALSE))</f>
        <v>6.2600053825482291</v>
      </c>
      <c r="S154" s="317">
        <f ca="1">+IF(ISERROR(HLOOKUP($B154,INDIRECT("'Monthly Resource Report'!"&amp;'HMPL Validation'!S$482021&amp;":"&amp;'HMPL Validation'!S$482022),'HMPL Validation'!S$482023,FALSE)),0,HLOOKUP($B154,INDIRECT("'Monthly Resource Report'!"&amp;'HMPL Validation'!S$482021&amp;":"&amp;'HMPL Validation'!S$482022),'HMPL Validation'!S$482023,FALSE))</f>
        <v>6.9892841239239334E-2</v>
      </c>
      <c r="T154" s="318">
        <f ca="1">+IF(ISERROR(HLOOKUP($B154,INDIRECT("'Monthly Resource Report'!"&amp;'HMPL Validation'!T$482021&amp;":"&amp;'HMPL Validation'!T$482022),'HMPL Validation'!T$482023,FALSE)),0,HLOOKUP($B154,INDIRECT("'Monthly Resource Report'!"&amp;'HMPL Validation'!T$482021&amp;":"&amp;'HMPL Validation'!T$482022),'HMPL Validation'!T$482023,FALSE))</f>
        <v>0.49209457412439189</v>
      </c>
    </row>
    <row r="155" spans="2:20" s="460" customFormat="1">
      <c r="B155" s="301">
        <v>45901</v>
      </c>
      <c r="C155" s="294">
        <v>153</v>
      </c>
      <c r="D155" s="297">
        <v>6.2601661378433455</v>
      </c>
      <c r="E155" s="299">
        <v>7.0000000000000007E-2</v>
      </c>
      <c r="F155" s="295">
        <v>0.49</v>
      </c>
      <c r="G155" s="294">
        <f ca="1">+IF(ISERROR(HLOOKUP($B155,INDIRECT("'Monthly Resource Report'!"&amp;'HMPL Validation'!G$482021&amp;":"&amp;'HMPL Validation'!G$482022),'HMPL Validation'!G$482023,FALSE)),0,HLOOKUP($B155,INDIRECT("'Monthly Resource Report'!"&amp;'HMPL Validation'!G$482021&amp;":"&amp;'HMPL Validation'!G$482022),'HMPL Validation'!G$482023,FALSE))</f>
        <v>153</v>
      </c>
      <c r="H155" s="297">
        <f ca="1">+IF(ISERROR(HLOOKUP($B155,INDIRECT("'Monthly Resource Report'!"&amp;'HMPL Validation'!H$482021&amp;":"&amp;'HMPL Validation'!H$482022),'HMPL Validation'!H$482023,FALSE)),0,HLOOKUP($B155,INDIRECT("'Monthly Resource Report'!"&amp;'HMPL Validation'!H$482021&amp;":"&amp;'HMPL Validation'!H$482022),'HMPL Validation'!H$482023,FALSE))</f>
        <v>6.2600014299576117</v>
      </c>
      <c r="I155" s="317">
        <f ca="1">+IF(ISERROR(HLOOKUP($B155,INDIRECT("'Monthly Resource Report'!"&amp;'HMPL Validation'!I$482021&amp;":"&amp;'HMPL Validation'!I$482022),'HMPL Validation'!I$482023,FALSE)),0,HLOOKUP($B155,INDIRECT("'Monthly Resource Report'!"&amp;'HMPL Validation'!I$482021&amp;":"&amp;'HMPL Validation'!I$482022),'HMPL Validation'!I$482023,FALSE))</f>
        <v>6.9840656871286516E-2</v>
      </c>
      <c r="J155" s="318">
        <f ca="1">+IF(ISERROR(HLOOKUP($B155,INDIRECT("'Monthly Resource Report'!"&amp;'HMPL Validation'!J$482021&amp;":"&amp;'HMPL Validation'!J$482022),'HMPL Validation'!J$482023,FALSE)),0,HLOOKUP($B155,INDIRECT("'Monthly Resource Report'!"&amp;'HMPL Validation'!J$482021&amp;":"&amp;'HMPL Validation'!J$482022),'HMPL Validation'!J$482023,FALSE))</f>
        <v>0.49122457147161824</v>
      </c>
      <c r="L155" s="301">
        <v>45901</v>
      </c>
      <c r="M155" s="294">
        <v>152</v>
      </c>
      <c r="N155" s="297">
        <v>6.2601661378433455</v>
      </c>
      <c r="O155" s="299">
        <v>7.0000000000000007E-2</v>
      </c>
      <c r="P155" s="295">
        <v>0.49</v>
      </c>
      <c r="Q155" s="294">
        <f ca="1">+IF(ISERROR(HLOOKUP($B155,INDIRECT("'Monthly Resource Report'!"&amp;'HMPL Validation'!Q$482021&amp;":"&amp;'HMPL Validation'!Q$482022),'HMPL Validation'!Q$482023,FALSE)),0,HLOOKUP($B155,INDIRECT("'Monthly Resource Report'!"&amp;'HMPL Validation'!Q$482021&amp;":"&amp;'HMPL Validation'!Q$482022),'HMPL Validation'!Q$482023,FALSE))</f>
        <v>152</v>
      </c>
      <c r="R155" s="297">
        <f ca="1">+IF(ISERROR(HLOOKUP($B155,INDIRECT("'Monthly Resource Report'!"&amp;'HMPL Validation'!R$482021&amp;":"&amp;'HMPL Validation'!R$482022),'HMPL Validation'!R$482023,FALSE)),0,HLOOKUP($B155,INDIRECT("'Monthly Resource Report'!"&amp;'HMPL Validation'!R$482021&amp;":"&amp;'HMPL Validation'!R$482022),'HMPL Validation'!R$482023,FALSE))</f>
        <v>6.2600040493816902</v>
      </c>
      <c r="S155" s="317">
        <f ca="1">+IF(ISERROR(HLOOKUP($B155,INDIRECT("'Monthly Resource Report'!"&amp;'HMPL Validation'!S$482021&amp;":"&amp;'HMPL Validation'!S$482022),'HMPL Validation'!S$482023,FALSE)),0,HLOOKUP($B155,INDIRECT("'Monthly Resource Report'!"&amp;'HMPL Validation'!S$482021&amp;":"&amp;'HMPL Validation'!S$482022),'HMPL Validation'!S$482023,FALSE))</f>
        <v>6.9856433458624009E-2</v>
      </c>
      <c r="T155" s="318">
        <f ca="1">+IF(ISERROR(HLOOKUP($B155,INDIRECT("'Monthly Resource Report'!"&amp;'HMPL Validation'!T$482021&amp;":"&amp;'HMPL Validation'!T$482022),'HMPL Validation'!T$482023,FALSE)),0,HLOOKUP($B155,INDIRECT("'Monthly Resource Report'!"&amp;'HMPL Validation'!T$482021&amp;":"&amp;'HMPL Validation'!T$482022),'HMPL Validation'!T$482023,FALSE))</f>
        <v>0.49130915791503027</v>
      </c>
    </row>
    <row r="156" spans="2:20" s="460" customFormat="1">
      <c r="B156" s="301">
        <v>45931</v>
      </c>
      <c r="C156" s="294">
        <v>153</v>
      </c>
      <c r="D156" s="297">
        <v>6.2601661378433455</v>
      </c>
      <c r="E156" s="299">
        <v>7.0000000000000007E-2</v>
      </c>
      <c r="F156" s="295">
        <v>0.49</v>
      </c>
      <c r="G156" s="294">
        <f ca="1">+IF(ISERROR(HLOOKUP($B156,INDIRECT("'Monthly Resource Report'!"&amp;'HMPL Validation'!G$482021&amp;":"&amp;'HMPL Validation'!G$482022),'HMPL Validation'!G$482023,FALSE)),0,HLOOKUP($B156,INDIRECT("'Monthly Resource Report'!"&amp;'HMPL Validation'!G$482021&amp;":"&amp;'HMPL Validation'!G$482022),'HMPL Validation'!G$482023,FALSE))</f>
        <v>153</v>
      </c>
      <c r="H156" s="297">
        <f ca="1">+IF(ISERROR(HLOOKUP($B156,INDIRECT("'Monthly Resource Report'!"&amp;'HMPL Validation'!H$482021&amp;":"&amp;'HMPL Validation'!H$482022),'HMPL Validation'!H$482023,FALSE)),0,HLOOKUP($B156,INDIRECT("'Monthly Resource Report'!"&amp;'HMPL Validation'!H$482021&amp;":"&amp;'HMPL Validation'!H$482022),'HMPL Validation'!H$482023,FALSE))</f>
        <v>6.2600018737672576</v>
      </c>
      <c r="I156" s="317">
        <f ca="1">+IF(ISERROR(HLOOKUP($B156,INDIRECT("'Monthly Resource Report'!"&amp;'HMPL Validation'!I$482021&amp;":"&amp;'HMPL Validation'!I$482022),'HMPL Validation'!I$482023,FALSE)),0,HLOOKUP($B156,INDIRECT("'Monthly Resource Report'!"&amp;'HMPL Validation'!I$482021&amp;":"&amp;'HMPL Validation'!I$482022),'HMPL Validation'!I$482023,FALSE))</f>
        <v>6.9849021876793829E-2</v>
      </c>
      <c r="J156" s="318">
        <f ca="1">+IF(ISERROR(HLOOKUP($B156,INDIRECT("'Monthly Resource Report'!"&amp;'HMPL Validation'!J$482021&amp;":"&amp;'HMPL Validation'!J$482022),'HMPL Validation'!J$482023,FALSE)),0,HLOOKUP($B156,INDIRECT("'Monthly Resource Report'!"&amp;'HMPL Validation'!J$482021&amp;":"&amp;'HMPL Validation'!J$482022),'HMPL Validation'!J$482023,FALSE))</f>
        <v>0.49118459057320663</v>
      </c>
      <c r="L156" s="301">
        <v>45931</v>
      </c>
      <c r="M156" s="294">
        <v>152</v>
      </c>
      <c r="N156" s="297">
        <v>6.2601661378433455</v>
      </c>
      <c r="O156" s="299">
        <v>7.0000000000000007E-2</v>
      </c>
      <c r="P156" s="295">
        <v>0.49</v>
      </c>
      <c r="Q156" s="294">
        <f ca="1">+IF(ISERROR(HLOOKUP($B156,INDIRECT("'Monthly Resource Report'!"&amp;'HMPL Validation'!Q$482021&amp;":"&amp;'HMPL Validation'!Q$482022),'HMPL Validation'!Q$482023,FALSE)),0,HLOOKUP($B156,INDIRECT("'Monthly Resource Report'!"&amp;'HMPL Validation'!Q$482021&amp;":"&amp;'HMPL Validation'!Q$482022),'HMPL Validation'!Q$482023,FALSE))</f>
        <v>152</v>
      </c>
      <c r="R156" s="297">
        <f ca="1">+IF(ISERROR(HLOOKUP($B156,INDIRECT("'Monthly Resource Report'!"&amp;'HMPL Validation'!R$482021&amp;":"&amp;'HMPL Validation'!R$482022),'HMPL Validation'!R$482023,FALSE)),0,HLOOKUP($B156,INDIRECT("'Monthly Resource Report'!"&amp;'HMPL Validation'!R$482021&amp;":"&amp;'HMPL Validation'!R$482022),'HMPL Validation'!R$482023,FALSE))</f>
        <v>6.2600048529613126</v>
      </c>
      <c r="S156" s="317">
        <f ca="1">+IF(ISERROR(HLOOKUP($B156,INDIRECT("'Monthly Resource Report'!"&amp;'HMPL Validation'!S$482021&amp;":"&amp;'HMPL Validation'!S$482022),'HMPL Validation'!S$482023,FALSE)),0,HLOOKUP($B156,INDIRECT("'Monthly Resource Report'!"&amp;'HMPL Validation'!S$482021&amp;":"&amp;'HMPL Validation'!S$482022),'HMPL Validation'!S$482023,FALSE))</f>
        <v>6.9849917173394754E-2</v>
      </c>
      <c r="T156" s="318">
        <f ca="1">+IF(ISERROR(HLOOKUP($B156,INDIRECT("'Monthly Resource Report'!"&amp;'HMPL Validation'!T$482021&amp;":"&amp;'HMPL Validation'!T$482022),'HMPL Validation'!T$482023,FALSE)),0,HLOOKUP($B156,INDIRECT("'Monthly Resource Report'!"&amp;'HMPL Validation'!T$482021&amp;":"&amp;'HMPL Validation'!T$482022),'HMPL Validation'!T$482023,FALSE))</f>
        <v>0.49212358725167676</v>
      </c>
    </row>
    <row r="157" spans="2:20" s="460" customFormat="1">
      <c r="B157" s="301">
        <v>45962</v>
      </c>
      <c r="C157" s="294">
        <v>153</v>
      </c>
      <c r="D157" s="297">
        <v>6.2601661378433455</v>
      </c>
      <c r="E157" s="299">
        <v>7.0000000000000007E-2</v>
      </c>
      <c r="F157" s="295">
        <v>0.49</v>
      </c>
      <c r="G157" s="294">
        <f ca="1">+IF(ISERROR(HLOOKUP($B157,INDIRECT("'Monthly Resource Report'!"&amp;'HMPL Validation'!G$482021&amp;":"&amp;'HMPL Validation'!G$482022),'HMPL Validation'!G$482023,FALSE)),0,HLOOKUP($B157,INDIRECT("'Monthly Resource Report'!"&amp;'HMPL Validation'!G$482021&amp;":"&amp;'HMPL Validation'!G$482022),'HMPL Validation'!G$482023,FALSE))</f>
        <v>153</v>
      </c>
      <c r="H157" s="297">
        <f ca="1">+IF(ISERROR(HLOOKUP($B157,INDIRECT("'Monthly Resource Report'!"&amp;'HMPL Validation'!H$482021&amp;":"&amp;'HMPL Validation'!H$482022),'HMPL Validation'!H$482023,FALSE)),0,HLOOKUP($B157,INDIRECT("'Monthly Resource Report'!"&amp;'HMPL Validation'!H$482021&amp;":"&amp;'HMPL Validation'!H$482022),'HMPL Validation'!H$482023,FALSE))</f>
        <v>6.2600032280517697</v>
      </c>
      <c r="I157" s="317">
        <f ca="1">+IF(ISERROR(HLOOKUP($B157,INDIRECT("'Monthly Resource Report'!"&amp;'HMPL Validation'!I$482021&amp;":"&amp;'HMPL Validation'!I$482022),'HMPL Validation'!I$482023,FALSE)),0,HLOOKUP($B157,INDIRECT("'Monthly Resource Report'!"&amp;'HMPL Validation'!I$482021&amp;":"&amp;'HMPL Validation'!I$482022),'HMPL Validation'!I$482023,FALSE))</f>
        <v>6.9872904319854545E-2</v>
      </c>
      <c r="J157" s="318">
        <f ca="1">+IF(ISERROR(HLOOKUP($B157,INDIRECT("'Monthly Resource Report'!"&amp;'HMPL Validation'!J$482021&amp;":"&amp;'HMPL Validation'!J$482022),'HMPL Validation'!J$482023,FALSE)),0,HLOOKUP($B157,INDIRECT("'Monthly Resource Report'!"&amp;'HMPL Validation'!J$482021&amp;":"&amp;'HMPL Validation'!J$482022),'HMPL Validation'!J$482023,FALSE))</f>
        <v>0.49121751950723475</v>
      </c>
      <c r="L157" s="301">
        <v>45962</v>
      </c>
      <c r="M157" s="294">
        <v>152</v>
      </c>
      <c r="N157" s="297">
        <v>6.2601661378433455</v>
      </c>
      <c r="O157" s="299">
        <v>7.0000000000000007E-2</v>
      </c>
      <c r="P157" s="295">
        <v>0.49</v>
      </c>
      <c r="Q157" s="294">
        <f ca="1">+IF(ISERROR(HLOOKUP($B157,INDIRECT("'Monthly Resource Report'!"&amp;'HMPL Validation'!Q$482021&amp;":"&amp;'HMPL Validation'!Q$482022),'HMPL Validation'!Q$482023,FALSE)),0,HLOOKUP($B157,INDIRECT("'Monthly Resource Report'!"&amp;'HMPL Validation'!Q$482021&amp;":"&amp;'HMPL Validation'!Q$482022),'HMPL Validation'!Q$482023,FALSE))</f>
        <v>152</v>
      </c>
      <c r="R157" s="297">
        <f ca="1">+IF(ISERROR(HLOOKUP($B157,INDIRECT("'Monthly Resource Report'!"&amp;'HMPL Validation'!R$482021&amp;":"&amp;'HMPL Validation'!R$482022),'HMPL Validation'!R$482023,FALSE)),0,HLOOKUP($B157,INDIRECT("'Monthly Resource Report'!"&amp;'HMPL Validation'!R$482021&amp;":"&amp;'HMPL Validation'!R$482022),'HMPL Validation'!R$482023,FALSE))</f>
        <v>6.2600058702973262</v>
      </c>
      <c r="S157" s="317">
        <f ca="1">+IF(ISERROR(HLOOKUP($B157,INDIRECT("'Monthly Resource Report'!"&amp;'HMPL Validation'!S$482021&amp;":"&amp;'HMPL Validation'!S$482022),'HMPL Validation'!S$482023,FALSE)),0,HLOOKUP($B157,INDIRECT("'Monthly Resource Report'!"&amp;'HMPL Validation'!S$482021&amp;":"&amp;'HMPL Validation'!S$482022),'HMPL Validation'!S$482023,FALSE))</f>
        <v>6.9876993342512864E-2</v>
      </c>
      <c r="T157" s="318">
        <f ca="1">+IF(ISERROR(HLOOKUP($B157,INDIRECT("'Monthly Resource Report'!"&amp;'HMPL Validation'!T$482021&amp;":"&amp;'HMPL Validation'!T$482022),'HMPL Validation'!T$482023,FALSE)),0,HLOOKUP($B157,INDIRECT("'Monthly Resource Report'!"&amp;'HMPL Validation'!T$482021&amp;":"&amp;'HMPL Validation'!T$482022),'HMPL Validation'!T$482023,FALSE))</f>
        <v>0.49173390452625931</v>
      </c>
    </row>
    <row r="158" spans="2:20" s="460" customFormat="1">
      <c r="B158" s="301">
        <v>45992</v>
      </c>
      <c r="C158" s="294">
        <v>153</v>
      </c>
      <c r="D158" s="297">
        <v>6.2601661378433455</v>
      </c>
      <c r="E158" s="299">
        <v>7.0000000000000007E-2</v>
      </c>
      <c r="F158" s="295">
        <v>0.49</v>
      </c>
      <c r="G158" s="294">
        <f ca="1">+IF(ISERROR(HLOOKUP($B158,INDIRECT("'Monthly Resource Report'!"&amp;'HMPL Validation'!G$482021&amp;":"&amp;'HMPL Validation'!G$482022),'HMPL Validation'!G$482023,FALSE)),0,HLOOKUP($B158,INDIRECT("'Monthly Resource Report'!"&amp;'HMPL Validation'!G$482021&amp;":"&amp;'HMPL Validation'!G$482022),'HMPL Validation'!G$482023,FALSE))</f>
        <v>153</v>
      </c>
      <c r="H158" s="297">
        <f ca="1">+IF(ISERROR(HLOOKUP($B158,INDIRECT("'Monthly Resource Report'!"&amp;'HMPL Validation'!H$482021&amp;":"&amp;'HMPL Validation'!H$482022),'HMPL Validation'!H$482023,FALSE)),0,HLOOKUP($B158,INDIRECT("'Monthly Resource Report'!"&amp;'HMPL Validation'!H$482021&amp;":"&amp;'HMPL Validation'!H$482022),'HMPL Validation'!H$482023,FALSE))</f>
        <v>6.2600041580845742</v>
      </c>
      <c r="I158" s="317">
        <f ca="1">+IF(ISERROR(HLOOKUP($B158,INDIRECT("'Monthly Resource Report'!"&amp;'HMPL Validation'!I$482021&amp;":"&amp;'HMPL Validation'!I$482022),'HMPL Validation'!I$482023,FALSE)),0,HLOOKUP($B158,INDIRECT("'Monthly Resource Report'!"&amp;'HMPL Validation'!I$482021&amp;":"&amp;'HMPL Validation'!I$482022),'HMPL Validation'!I$482023,FALSE))</f>
        <v>6.9897355581339152E-2</v>
      </c>
      <c r="J158" s="318">
        <f ca="1">+IF(ISERROR(HLOOKUP($B158,INDIRECT("'Monthly Resource Report'!"&amp;'HMPL Validation'!J$482021&amp;":"&amp;'HMPL Validation'!J$482022),'HMPL Validation'!J$482023,FALSE)),0,HLOOKUP($B158,INDIRECT("'Monthly Resource Report'!"&amp;'HMPL Validation'!J$482021&amp;":"&amp;'HMPL Validation'!J$482022),'HMPL Validation'!J$482023,FALSE))</f>
        <v>0.49087291005856293</v>
      </c>
      <c r="L158" s="301">
        <v>45992</v>
      </c>
      <c r="M158" s="294">
        <v>152</v>
      </c>
      <c r="N158" s="297">
        <v>6.2601661378433455</v>
      </c>
      <c r="O158" s="299">
        <v>7.0000000000000007E-2</v>
      </c>
      <c r="P158" s="295">
        <v>0.49</v>
      </c>
      <c r="Q158" s="294">
        <f ca="1">+IF(ISERROR(HLOOKUP($B158,INDIRECT("'Monthly Resource Report'!"&amp;'HMPL Validation'!Q$482021&amp;":"&amp;'HMPL Validation'!Q$482022),'HMPL Validation'!Q$482023,FALSE)),0,HLOOKUP($B158,INDIRECT("'Monthly Resource Report'!"&amp;'HMPL Validation'!Q$482021&amp;":"&amp;'HMPL Validation'!Q$482022),'HMPL Validation'!Q$482023,FALSE))</f>
        <v>152</v>
      </c>
      <c r="R158" s="297">
        <f ca="1">+IF(ISERROR(HLOOKUP($B158,INDIRECT("'Monthly Resource Report'!"&amp;'HMPL Validation'!R$482021&amp;":"&amp;'HMPL Validation'!R$482022),'HMPL Validation'!R$482023,FALSE)),0,HLOOKUP($B158,INDIRECT("'Monthly Resource Report'!"&amp;'HMPL Validation'!R$482021&amp;":"&amp;'HMPL Validation'!R$482022),'HMPL Validation'!R$482023,FALSE))</f>
        <v>6.2600049666187809</v>
      </c>
      <c r="S158" s="317">
        <f ca="1">+IF(ISERROR(HLOOKUP($B158,INDIRECT("'Monthly Resource Report'!"&amp;'HMPL Validation'!S$482021&amp;":"&amp;'HMPL Validation'!S$482022),'HMPL Validation'!S$482023,FALSE)),0,HLOOKUP($B158,INDIRECT("'Monthly Resource Report'!"&amp;'HMPL Validation'!S$482021&amp;":"&amp;'HMPL Validation'!S$482022),'HMPL Validation'!S$482023,FALSE))</f>
        <v>6.9899989728505099E-2</v>
      </c>
      <c r="T158" s="318">
        <f ca="1">+IF(ISERROR(HLOOKUP($B158,INDIRECT("'Monthly Resource Report'!"&amp;'HMPL Validation'!T$482021&amp;":"&amp;'HMPL Validation'!T$482022),'HMPL Validation'!T$482023,FALSE)),0,HLOOKUP($B158,INDIRECT("'Monthly Resource Report'!"&amp;'HMPL Validation'!T$482021&amp;":"&amp;'HMPL Validation'!T$482022),'HMPL Validation'!T$482023,FALSE))</f>
        <v>0.4924935107924705</v>
      </c>
    </row>
    <row r="159" spans="2:20" s="460" customFormat="1">
      <c r="B159" s="301">
        <v>46023</v>
      </c>
      <c r="C159" s="294">
        <v>153</v>
      </c>
      <c r="D159" s="297">
        <v>6.4341987564753911</v>
      </c>
      <c r="E159" s="299">
        <v>7.0000000000000007E-2</v>
      </c>
      <c r="F159" s="295">
        <v>0.49</v>
      </c>
      <c r="G159" s="294">
        <f ca="1">+IF(ISERROR(HLOOKUP($B159,INDIRECT("'Monthly Resource Report'!"&amp;'HMPL Validation'!G$482021&amp;":"&amp;'HMPL Validation'!G$482022),'HMPL Validation'!G$482023,FALSE)),0,HLOOKUP($B159,INDIRECT("'Monthly Resource Report'!"&amp;'HMPL Validation'!G$482021&amp;":"&amp;'HMPL Validation'!G$482022),'HMPL Validation'!G$482023,FALSE))</f>
        <v>153</v>
      </c>
      <c r="H159" s="297">
        <f ca="1">+IF(ISERROR(HLOOKUP($B159,INDIRECT("'Monthly Resource Report'!"&amp;'HMPL Validation'!H$482021&amp;":"&amp;'HMPL Validation'!H$482022),'HMPL Validation'!H$482023,FALSE)),0,HLOOKUP($B159,INDIRECT("'Monthly Resource Report'!"&amp;'HMPL Validation'!H$482021&amp;":"&amp;'HMPL Validation'!H$482022),'HMPL Validation'!H$482023,FALSE))</f>
        <v>6.4339940371350695</v>
      </c>
      <c r="I159" s="317">
        <f ca="1">+IF(ISERROR(HLOOKUP($B159,INDIRECT("'Monthly Resource Report'!"&amp;'HMPL Validation'!I$482021&amp;":"&amp;'HMPL Validation'!I$482022),'HMPL Validation'!I$482023,FALSE)),0,HLOOKUP($B159,INDIRECT("'Monthly Resource Report'!"&amp;'HMPL Validation'!I$482021&amp;":"&amp;'HMPL Validation'!I$482022),'HMPL Validation'!I$482023,FALSE))</f>
        <v>6.9869345052179233E-2</v>
      </c>
      <c r="J159" s="318">
        <f ca="1">+IF(ISERROR(HLOOKUP($B159,INDIRECT("'Monthly Resource Report'!"&amp;'HMPL Validation'!J$482021&amp;":"&amp;'HMPL Validation'!J$482022),'HMPL Validation'!J$482023,FALSE)),0,HLOOKUP($B159,INDIRECT("'Monthly Resource Report'!"&amp;'HMPL Validation'!J$482021&amp;":"&amp;'HMPL Validation'!J$482022),'HMPL Validation'!J$482023,FALSE))</f>
        <v>0.49119495311279571</v>
      </c>
      <c r="L159" s="301">
        <v>46023</v>
      </c>
      <c r="M159" s="294">
        <v>152</v>
      </c>
      <c r="N159" s="297">
        <v>6.4341987564753911</v>
      </c>
      <c r="O159" s="299">
        <v>7.0000000000000007E-2</v>
      </c>
      <c r="P159" s="295">
        <v>0.49</v>
      </c>
      <c r="Q159" s="294">
        <f ca="1">+IF(ISERROR(HLOOKUP($B159,INDIRECT("'Monthly Resource Report'!"&amp;'HMPL Validation'!Q$482021&amp;":"&amp;'HMPL Validation'!Q$482022),'HMPL Validation'!Q$482023,FALSE)),0,HLOOKUP($B159,INDIRECT("'Monthly Resource Report'!"&amp;'HMPL Validation'!Q$482021&amp;":"&amp;'HMPL Validation'!Q$482022),'HMPL Validation'!Q$482023,FALSE))</f>
        <v>152</v>
      </c>
      <c r="R159" s="297">
        <f ca="1">+IF(ISERROR(HLOOKUP($B159,INDIRECT("'Monthly Resource Report'!"&amp;'HMPL Validation'!R$482021&amp;":"&amp;'HMPL Validation'!R$482022),'HMPL Validation'!R$482023,FALSE)),0,HLOOKUP($B159,INDIRECT("'Monthly Resource Report'!"&amp;'HMPL Validation'!R$482021&amp;":"&amp;'HMPL Validation'!R$482022),'HMPL Validation'!R$482023,FALSE))</f>
        <v>6.4340004299960416</v>
      </c>
      <c r="S159" s="317">
        <f ca="1">+IF(ISERROR(HLOOKUP($B159,INDIRECT("'Monthly Resource Report'!"&amp;'HMPL Validation'!S$482021&amp;":"&amp;'HMPL Validation'!S$482022),'HMPL Validation'!S$482023,FALSE)),0,HLOOKUP($B159,INDIRECT("'Monthly Resource Report'!"&amp;'HMPL Validation'!S$482021&amp;":"&amp;'HMPL Validation'!S$482022),'HMPL Validation'!S$482023,FALSE))</f>
        <v>6.985219751973179E-2</v>
      </c>
      <c r="T159" s="318">
        <f ca="1">+IF(ISERROR(HLOOKUP($B159,INDIRECT("'Monthly Resource Report'!"&amp;'HMPL Validation'!T$482021&amp;":"&amp;'HMPL Validation'!T$482022),'HMPL Validation'!T$482023,FALSE)),0,HLOOKUP($B159,INDIRECT("'Monthly Resource Report'!"&amp;'HMPL Validation'!T$482021&amp;":"&amp;'HMPL Validation'!T$482022),'HMPL Validation'!T$482023,FALSE))</f>
        <v>0.49084048723664547</v>
      </c>
    </row>
    <row r="160" spans="2:20" s="460" customFormat="1">
      <c r="B160" s="301">
        <v>46054</v>
      </c>
      <c r="C160" s="294">
        <v>153</v>
      </c>
      <c r="D160" s="297">
        <v>6.4341987564753911</v>
      </c>
      <c r="E160" s="299">
        <v>7.0000000000000007E-2</v>
      </c>
      <c r="F160" s="295">
        <v>0.49</v>
      </c>
      <c r="G160" s="294">
        <f ca="1">+IF(ISERROR(HLOOKUP($B160,INDIRECT("'Monthly Resource Report'!"&amp;'HMPL Validation'!G$482021&amp;":"&amp;'HMPL Validation'!G$482022),'HMPL Validation'!G$482023,FALSE)),0,HLOOKUP($B160,INDIRECT("'Monthly Resource Report'!"&amp;'HMPL Validation'!G$482021&amp;":"&amp;'HMPL Validation'!G$482022),'HMPL Validation'!G$482023,FALSE))</f>
        <v>153</v>
      </c>
      <c r="H160" s="297">
        <f ca="1">+IF(ISERROR(HLOOKUP($B160,INDIRECT("'Monthly Resource Report'!"&amp;'HMPL Validation'!H$482021&amp;":"&amp;'HMPL Validation'!H$482022),'HMPL Validation'!H$482023,FALSE)),0,HLOOKUP($B160,INDIRECT("'Monthly Resource Report'!"&amp;'HMPL Validation'!H$482021&amp;":"&amp;'HMPL Validation'!H$482022),'HMPL Validation'!H$482023,FALSE))</f>
        <v>6.4339945758298978</v>
      </c>
      <c r="I160" s="317">
        <f ca="1">+IF(ISERROR(HLOOKUP($B160,INDIRECT("'Monthly Resource Report'!"&amp;'HMPL Validation'!I$482021&amp;":"&amp;'HMPL Validation'!I$482022),'HMPL Validation'!I$482023,FALSE)),0,HLOOKUP($B160,INDIRECT("'Monthly Resource Report'!"&amp;'HMPL Validation'!I$482021&amp;":"&amp;'HMPL Validation'!I$482022),'HMPL Validation'!I$482023,FALSE))</f>
        <v>6.9860786441761857E-2</v>
      </c>
      <c r="J160" s="318">
        <f ca="1">+IF(ISERROR(HLOOKUP($B160,INDIRECT("'Monthly Resource Report'!"&amp;'HMPL Validation'!J$482021&amp;":"&amp;'HMPL Validation'!J$482022),'HMPL Validation'!J$482023,FALSE)),0,HLOOKUP($B160,INDIRECT("'Monthly Resource Report'!"&amp;'HMPL Validation'!J$482021&amp;":"&amp;'HMPL Validation'!J$482022),'HMPL Validation'!J$482023,FALSE))</f>
        <v>0.4909905903596386</v>
      </c>
      <c r="L160" s="301">
        <v>46054</v>
      </c>
      <c r="M160" s="294">
        <v>152</v>
      </c>
      <c r="N160" s="297">
        <v>6.4341987564753911</v>
      </c>
      <c r="O160" s="299">
        <v>7.0000000000000007E-2</v>
      </c>
      <c r="P160" s="295">
        <v>0.49</v>
      </c>
      <c r="Q160" s="294">
        <f ca="1">+IF(ISERROR(HLOOKUP($B160,INDIRECT("'Monthly Resource Report'!"&amp;'HMPL Validation'!Q$482021&amp;":"&amp;'HMPL Validation'!Q$482022),'HMPL Validation'!Q$482023,FALSE)),0,HLOOKUP($B160,INDIRECT("'Monthly Resource Report'!"&amp;'HMPL Validation'!Q$482021&amp;":"&amp;'HMPL Validation'!Q$482022),'HMPL Validation'!Q$482023,FALSE))</f>
        <v>152</v>
      </c>
      <c r="R160" s="297">
        <f ca="1">+IF(ISERROR(HLOOKUP($B160,INDIRECT("'Monthly Resource Report'!"&amp;'HMPL Validation'!R$482021&amp;":"&amp;'HMPL Validation'!R$482022),'HMPL Validation'!R$482023,FALSE)),0,HLOOKUP($B160,INDIRECT("'Monthly Resource Report'!"&amp;'HMPL Validation'!R$482021&amp;":"&amp;'HMPL Validation'!R$482022),'HMPL Validation'!R$482023,FALSE))</f>
        <v>6.4340001336948633</v>
      </c>
      <c r="S160" s="317">
        <f ca="1">+IF(ISERROR(HLOOKUP($B160,INDIRECT("'Monthly Resource Report'!"&amp;'HMPL Validation'!S$482021&amp;":"&amp;'HMPL Validation'!S$482022),'HMPL Validation'!S$482023,FALSE)),0,HLOOKUP($B160,INDIRECT("'Monthly Resource Report'!"&amp;'HMPL Validation'!S$482021&amp;":"&amp;'HMPL Validation'!S$482022),'HMPL Validation'!S$482023,FALSE))</f>
        <v>6.9855463079941227E-2</v>
      </c>
      <c r="T160" s="318">
        <f ca="1">+IF(ISERROR(HLOOKUP($B160,INDIRECT("'Monthly Resource Report'!"&amp;'HMPL Validation'!T$482021&amp;":"&amp;'HMPL Validation'!T$482022),'HMPL Validation'!T$482023,FALSE)),0,HLOOKUP($B160,INDIRECT("'Monthly Resource Report'!"&amp;'HMPL Validation'!T$482021&amp;":"&amp;'HMPL Validation'!T$482022),'HMPL Validation'!T$482023,FALSE))</f>
        <v>0.49232330249466777</v>
      </c>
    </row>
    <row r="161" spans="2:20" s="460" customFormat="1">
      <c r="B161" s="301">
        <v>46082</v>
      </c>
      <c r="C161" s="294">
        <v>153</v>
      </c>
      <c r="D161" s="297">
        <v>6.4341987564753911</v>
      </c>
      <c r="E161" s="299">
        <v>7.0000000000000007E-2</v>
      </c>
      <c r="F161" s="295">
        <v>0.49</v>
      </c>
      <c r="G161" s="294">
        <f ca="1">+IF(ISERROR(HLOOKUP($B161,INDIRECT("'Monthly Resource Report'!"&amp;'HMPL Validation'!G$482021&amp;":"&amp;'HMPL Validation'!G$482022),'HMPL Validation'!G$482023,FALSE)),0,HLOOKUP($B161,INDIRECT("'Monthly Resource Report'!"&amp;'HMPL Validation'!G$482021&amp;":"&amp;'HMPL Validation'!G$482022),'HMPL Validation'!G$482023,FALSE))</f>
        <v>153</v>
      </c>
      <c r="H161" s="297">
        <f ca="1">+IF(ISERROR(HLOOKUP($B161,INDIRECT("'Monthly Resource Report'!"&amp;'HMPL Validation'!H$482021&amp;":"&amp;'HMPL Validation'!H$482022),'HMPL Validation'!H$482023,FALSE)),0,HLOOKUP($B161,INDIRECT("'Monthly Resource Report'!"&amp;'HMPL Validation'!H$482021&amp;":"&amp;'HMPL Validation'!H$482022),'HMPL Validation'!H$482023,FALSE))</f>
        <v>6.4339961760976392</v>
      </c>
      <c r="I161" s="317">
        <f ca="1">+IF(ISERROR(HLOOKUP($B161,INDIRECT("'Monthly Resource Report'!"&amp;'HMPL Validation'!I$482021&amp;":"&amp;'HMPL Validation'!I$482022),'HMPL Validation'!I$482023,FALSE)),0,HLOOKUP($B161,INDIRECT("'Monthly Resource Report'!"&amp;'HMPL Validation'!I$482021&amp;":"&amp;'HMPL Validation'!I$482022),'HMPL Validation'!I$482023,FALSE))</f>
        <v>6.9843387733755036E-2</v>
      </c>
      <c r="J161" s="318">
        <f ca="1">+IF(ISERROR(HLOOKUP($B161,INDIRECT("'Monthly Resource Report'!"&amp;'HMPL Validation'!J$482021&amp;":"&amp;'HMPL Validation'!J$482022),'HMPL Validation'!J$482023,FALSE)),0,HLOOKUP($B161,INDIRECT("'Monthly Resource Report'!"&amp;'HMPL Validation'!J$482021&amp;":"&amp;'HMPL Validation'!J$482022),'HMPL Validation'!J$482023,FALSE))</f>
        <v>0.49089871656369066</v>
      </c>
      <c r="L161" s="301">
        <v>46082</v>
      </c>
      <c r="M161" s="294">
        <v>152</v>
      </c>
      <c r="N161" s="297">
        <v>6.4341987564753911</v>
      </c>
      <c r="O161" s="299">
        <v>7.0000000000000007E-2</v>
      </c>
      <c r="P161" s="295">
        <v>0.49</v>
      </c>
      <c r="Q161" s="294">
        <f ca="1">+IF(ISERROR(HLOOKUP($B161,INDIRECT("'Monthly Resource Report'!"&amp;'HMPL Validation'!Q$482021&amp;":"&amp;'HMPL Validation'!Q$482022),'HMPL Validation'!Q$482023,FALSE)),0,HLOOKUP($B161,INDIRECT("'Monthly Resource Report'!"&amp;'HMPL Validation'!Q$482021&amp;":"&amp;'HMPL Validation'!Q$482022),'HMPL Validation'!Q$482023,FALSE))</f>
        <v>152</v>
      </c>
      <c r="R161" s="297">
        <f ca="1">+IF(ISERROR(HLOOKUP($B161,INDIRECT("'Monthly Resource Report'!"&amp;'HMPL Validation'!R$482021&amp;":"&amp;'HMPL Validation'!R$482022),'HMPL Validation'!R$482023,FALSE)),0,HLOOKUP($B161,INDIRECT("'Monthly Resource Report'!"&amp;'HMPL Validation'!R$482021&amp;":"&amp;'HMPL Validation'!R$482022),'HMPL Validation'!R$482023,FALSE))</f>
        <v>6.4339998065857547</v>
      </c>
      <c r="S161" s="317">
        <f ca="1">+IF(ISERROR(HLOOKUP($B161,INDIRECT("'Monthly Resource Report'!"&amp;'HMPL Validation'!S$482021&amp;":"&amp;'HMPL Validation'!S$482022),'HMPL Validation'!S$482023,FALSE)),0,HLOOKUP($B161,INDIRECT("'Monthly Resource Report'!"&amp;'HMPL Validation'!S$482021&amp;":"&amp;'HMPL Validation'!S$482022),'HMPL Validation'!S$482023,FALSE))</f>
        <v>6.9850512784350394E-2</v>
      </c>
      <c r="T161" s="318">
        <f ca="1">+IF(ISERROR(HLOOKUP($B161,INDIRECT("'Monthly Resource Report'!"&amp;'HMPL Validation'!T$482021&amp;":"&amp;'HMPL Validation'!T$482022),'HMPL Validation'!T$482023,FALSE)),0,HLOOKUP($B161,INDIRECT("'Monthly Resource Report'!"&amp;'HMPL Validation'!T$482021&amp;":"&amp;'HMPL Validation'!T$482022),'HMPL Validation'!T$482023,FALSE))</f>
        <v>0.49211119040806256</v>
      </c>
    </row>
    <row r="162" spans="2:20" s="460" customFormat="1">
      <c r="B162" s="301">
        <v>46113</v>
      </c>
      <c r="C162" s="294">
        <v>153</v>
      </c>
      <c r="D162" s="297">
        <v>6.4341987564753911</v>
      </c>
      <c r="E162" s="299">
        <v>7.0000000000000007E-2</v>
      </c>
      <c r="F162" s="295">
        <v>0.49</v>
      </c>
      <c r="G162" s="294">
        <f ca="1">+IF(ISERROR(HLOOKUP($B162,INDIRECT("'Monthly Resource Report'!"&amp;'HMPL Validation'!G$482021&amp;":"&amp;'HMPL Validation'!G$482022),'HMPL Validation'!G$482023,FALSE)),0,HLOOKUP($B162,INDIRECT("'Monthly Resource Report'!"&amp;'HMPL Validation'!G$482021&amp;":"&amp;'HMPL Validation'!G$482022),'HMPL Validation'!G$482023,FALSE))</f>
        <v>153</v>
      </c>
      <c r="H162" s="297">
        <f ca="1">+IF(ISERROR(HLOOKUP($B162,INDIRECT("'Monthly Resource Report'!"&amp;'HMPL Validation'!H$482021&amp;":"&amp;'HMPL Validation'!H$482022),'HMPL Validation'!H$482023,FALSE)),0,HLOOKUP($B162,INDIRECT("'Monthly Resource Report'!"&amp;'HMPL Validation'!H$482021&amp;":"&amp;'HMPL Validation'!H$482022),'HMPL Validation'!H$482023,FALSE))</f>
        <v>6.4340020366598782</v>
      </c>
      <c r="I162" s="317">
        <f ca="1">+IF(ISERROR(HLOOKUP($B162,INDIRECT("'Monthly Resource Report'!"&amp;'HMPL Validation'!I$482021&amp;":"&amp;'HMPL Validation'!I$482022),'HMPL Validation'!I$482023,FALSE)),0,HLOOKUP($B162,INDIRECT("'Monthly Resource Report'!"&amp;'HMPL Validation'!I$482021&amp;":"&amp;'HMPL Validation'!I$482022),'HMPL Validation'!I$482023,FALSE))</f>
        <v>6.9807738949914738E-2</v>
      </c>
      <c r="J162" s="318">
        <f ca="1">+IF(ISERROR(HLOOKUP($B162,INDIRECT("'Monthly Resource Report'!"&amp;'HMPL Validation'!J$482021&amp;":"&amp;'HMPL Validation'!J$482022),'HMPL Validation'!J$482023,FALSE)),0,HLOOKUP($B162,INDIRECT("'Monthly Resource Report'!"&amp;'HMPL Validation'!J$482021&amp;":"&amp;'HMPL Validation'!J$482022),'HMPL Validation'!J$482023,FALSE))</f>
        <v>0.49298187614225497</v>
      </c>
      <c r="L162" s="301">
        <v>46113</v>
      </c>
      <c r="M162" s="294">
        <v>152</v>
      </c>
      <c r="N162" s="297">
        <v>6.4341987564753911</v>
      </c>
      <c r="O162" s="299">
        <v>7.0000000000000007E-2</v>
      </c>
      <c r="P162" s="295">
        <v>0.49</v>
      </c>
      <c r="Q162" s="294">
        <f ca="1">+IF(ISERROR(HLOOKUP($B162,INDIRECT("'Monthly Resource Report'!"&amp;'HMPL Validation'!Q$482021&amp;":"&amp;'HMPL Validation'!Q$482022),'HMPL Validation'!Q$482023,FALSE)),0,HLOOKUP($B162,INDIRECT("'Monthly Resource Report'!"&amp;'HMPL Validation'!Q$482021&amp;":"&amp;'HMPL Validation'!Q$482022),'HMPL Validation'!Q$482023,FALSE))</f>
        <v>152</v>
      </c>
      <c r="R162" s="297">
        <f ca="1">+IF(ISERROR(HLOOKUP($B162,INDIRECT("'Monthly Resource Report'!"&amp;'HMPL Validation'!R$482021&amp;":"&amp;'HMPL Validation'!R$482022),'HMPL Validation'!R$482023,FALSE)),0,HLOOKUP($B162,INDIRECT("'Monthly Resource Report'!"&amp;'HMPL Validation'!R$482021&amp;":"&amp;'HMPL Validation'!R$482022),'HMPL Validation'!R$482023,FALSE))</f>
        <v>6.4340004177109442</v>
      </c>
      <c r="S162" s="317">
        <f ca="1">+IF(ISERROR(HLOOKUP($B162,INDIRECT("'Monthly Resource Report'!"&amp;'HMPL Validation'!S$482021&amp;":"&amp;'HMPL Validation'!S$482022),'HMPL Validation'!S$482023,FALSE)),0,HLOOKUP($B162,INDIRECT("'Monthly Resource Report'!"&amp;'HMPL Validation'!S$482021&amp;":"&amp;'HMPL Validation'!S$482022),'HMPL Validation'!S$482023,FALSE))</f>
        <v>6.9840422013209197E-2</v>
      </c>
      <c r="T162" s="318">
        <f ca="1">+IF(ISERROR(HLOOKUP($B162,INDIRECT("'Monthly Resource Report'!"&amp;'HMPL Validation'!T$482021&amp;":"&amp;'HMPL Validation'!T$482022),'HMPL Validation'!T$482023,FALSE)),0,HLOOKUP($B162,INDIRECT("'Monthly Resource Report'!"&amp;'HMPL Validation'!T$482021&amp;":"&amp;'HMPL Validation'!T$482022),'HMPL Validation'!T$482023,FALSE))</f>
        <v>0.49175829107675678</v>
      </c>
    </row>
    <row r="163" spans="2:20" s="460" customFormat="1">
      <c r="B163" s="301">
        <v>46143</v>
      </c>
      <c r="C163" s="294">
        <v>153</v>
      </c>
      <c r="D163" s="297">
        <v>6.4341987564753911</v>
      </c>
      <c r="E163" s="299">
        <v>7.0000000000000007E-2</v>
      </c>
      <c r="F163" s="295">
        <v>0.49</v>
      </c>
      <c r="G163" s="294">
        <f ca="1">+IF(ISERROR(HLOOKUP($B163,INDIRECT("'Monthly Resource Report'!"&amp;'HMPL Validation'!G$482021&amp;":"&amp;'HMPL Validation'!G$482022),'HMPL Validation'!G$482023,FALSE)),0,HLOOKUP($B163,INDIRECT("'Monthly Resource Report'!"&amp;'HMPL Validation'!G$482021&amp;":"&amp;'HMPL Validation'!G$482022),'HMPL Validation'!G$482023,FALSE))</f>
        <v>153</v>
      </c>
      <c r="H163" s="297">
        <f ca="1">+IF(ISERROR(HLOOKUP($B163,INDIRECT("'Monthly Resource Report'!"&amp;'HMPL Validation'!H$482021&amp;":"&amp;'HMPL Validation'!H$482022),'HMPL Validation'!H$482023,FALSE)),0,HLOOKUP($B163,INDIRECT("'Monthly Resource Report'!"&amp;'HMPL Validation'!H$482021&amp;":"&amp;'HMPL Validation'!H$482022),'HMPL Validation'!H$482023,FALSE))</f>
        <v>6.4339997229629109</v>
      </c>
      <c r="I163" s="317">
        <f ca="1">+IF(ISERROR(HLOOKUP($B163,INDIRECT("'Monthly Resource Report'!"&amp;'HMPL Validation'!I$482021&amp;":"&amp;'HMPL Validation'!I$482022),'HMPL Validation'!I$482023,FALSE)),0,HLOOKUP($B163,INDIRECT("'Monthly Resource Report'!"&amp;'HMPL Validation'!I$482021&amp;":"&amp;'HMPL Validation'!I$482022),'HMPL Validation'!I$482023,FALSE))</f>
        <v>6.9823538908879323E-2</v>
      </c>
      <c r="J163" s="318">
        <f ca="1">+IF(ISERROR(HLOOKUP($B163,INDIRECT("'Monthly Resource Report'!"&amp;'HMPL Validation'!J$482021&amp;":"&amp;'HMPL Validation'!J$482022),'HMPL Validation'!J$482023,FALSE)),0,HLOOKUP($B163,INDIRECT("'Monthly Resource Report'!"&amp;'HMPL Validation'!J$482021&amp;":"&amp;'HMPL Validation'!J$482022),'HMPL Validation'!J$482023,FALSE))</f>
        <v>0.49356034508941343</v>
      </c>
      <c r="L163" s="301">
        <v>46143</v>
      </c>
      <c r="M163" s="294">
        <v>152</v>
      </c>
      <c r="N163" s="297">
        <v>6.4341987564753911</v>
      </c>
      <c r="O163" s="299">
        <v>7.0000000000000007E-2</v>
      </c>
      <c r="P163" s="295">
        <v>0.49</v>
      </c>
      <c r="Q163" s="294">
        <f ca="1">+IF(ISERROR(HLOOKUP($B163,INDIRECT("'Monthly Resource Report'!"&amp;'HMPL Validation'!Q$482021&amp;":"&amp;'HMPL Validation'!Q$482022),'HMPL Validation'!Q$482023,FALSE)),0,HLOOKUP($B163,INDIRECT("'Monthly Resource Report'!"&amp;'HMPL Validation'!Q$482021&amp;":"&amp;'HMPL Validation'!Q$482022),'HMPL Validation'!Q$482023,FALSE))</f>
        <v>152</v>
      </c>
      <c r="R163" s="297">
        <f ca="1">+IF(ISERROR(HLOOKUP($B163,INDIRECT("'Monthly Resource Report'!"&amp;'HMPL Validation'!R$482021&amp;":"&amp;'HMPL Validation'!R$482022),'HMPL Validation'!R$482023,FALSE)),0,HLOOKUP($B163,INDIRECT("'Monthly Resource Report'!"&amp;'HMPL Validation'!R$482021&amp;":"&amp;'HMPL Validation'!R$482022),'HMPL Validation'!R$482023,FALSE))</f>
        <v>6.4339993798562727</v>
      </c>
      <c r="S163" s="317">
        <f ca="1">+IF(ISERROR(HLOOKUP($B163,INDIRECT("'Monthly Resource Report'!"&amp;'HMPL Validation'!S$482021&amp;":"&amp;'HMPL Validation'!S$482022),'HMPL Validation'!S$482023,FALSE)),0,HLOOKUP($B163,INDIRECT("'Monthly Resource Report'!"&amp;'HMPL Validation'!S$482021&amp;":"&amp;'HMPL Validation'!S$482022),'HMPL Validation'!S$482023,FALSE))</f>
        <v>6.9822538968878592E-2</v>
      </c>
      <c r="T163" s="318">
        <f ca="1">+IF(ISERROR(HLOOKUP($B163,INDIRECT("'Monthly Resource Report'!"&amp;'HMPL Validation'!T$482021&amp;":"&amp;'HMPL Validation'!T$482022),'HMPL Validation'!T$482023,FALSE)),0,HLOOKUP($B163,INDIRECT("'Monthly Resource Report'!"&amp;'HMPL Validation'!T$482021&amp;":"&amp;'HMPL Validation'!T$482022),'HMPL Validation'!T$482023,FALSE))</f>
        <v>0.49213509853669102</v>
      </c>
    </row>
    <row r="164" spans="2:20" s="460" customFormat="1">
      <c r="B164" s="301">
        <v>46174</v>
      </c>
      <c r="C164" s="294">
        <v>153</v>
      </c>
      <c r="D164" s="297">
        <v>6.4341987564753911</v>
      </c>
      <c r="E164" s="299">
        <v>7.0000000000000007E-2</v>
      </c>
      <c r="F164" s="295">
        <v>0.49</v>
      </c>
      <c r="G164" s="294">
        <f ca="1">+IF(ISERROR(HLOOKUP($B164,INDIRECT("'Monthly Resource Report'!"&amp;'HMPL Validation'!G$482021&amp;":"&amp;'HMPL Validation'!G$482022),'HMPL Validation'!G$482023,FALSE)),0,HLOOKUP($B164,INDIRECT("'Monthly Resource Report'!"&amp;'HMPL Validation'!G$482021&amp;":"&amp;'HMPL Validation'!G$482022),'HMPL Validation'!G$482023,FALSE))</f>
        <v>153</v>
      </c>
      <c r="H164" s="297">
        <f ca="1">+IF(ISERROR(HLOOKUP($B164,INDIRECT("'Monthly Resource Report'!"&amp;'HMPL Validation'!H$482021&amp;":"&amp;'HMPL Validation'!H$482022),'HMPL Validation'!H$482023,FALSE)),0,HLOOKUP($B164,INDIRECT("'Monthly Resource Report'!"&amp;'HMPL Validation'!H$482021&amp;":"&amp;'HMPL Validation'!H$482022),'HMPL Validation'!H$482023,FALSE))</f>
        <v>6.4339972306272122</v>
      </c>
      <c r="I164" s="317">
        <f ca="1">+IF(ISERROR(HLOOKUP($B164,INDIRECT("'Monthly Resource Report'!"&amp;'HMPL Validation'!I$482021&amp;":"&amp;'HMPL Validation'!I$482022),'HMPL Validation'!I$482023,FALSE)),0,HLOOKUP($B164,INDIRECT("'Monthly Resource Report'!"&amp;'HMPL Validation'!I$482021&amp;":"&amp;'HMPL Validation'!I$482022),'HMPL Validation'!I$482023,FALSE))</f>
        <v>6.9822809226463695E-2</v>
      </c>
      <c r="J164" s="318">
        <f ca="1">+IF(ISERROR(HLOOKUP($B164,INDIRECT("'Monthly Resource Report'!"&amp;'HMPL Validation'!J$482021&amp;":"&amp;'HMPL Validation'!J$482022),'HMPL Validation'!J$482023,FALSE)),0,HLOOKUP($B164,INDIRECT("'Monthly Resource Report'!"&amp;'HMPL Validation'!J$482021&amp;":"&amp;'HMPL Validation'!J$482022),'HMPL Validation'!J$482023,FALSE))</f>
        <v>0.49091971892766562</v>
      </c>
      <c r="L164" s="301">
        <v>46174</v>
      </c>
      <c r="M164" s="294">
        <v>152</v>
      </c>
      <c r="N164" s="297">
        <v>6.4341987564753911</v>
      </c>
      <c r="O164" s="299">
        <v>7.0000000000000007E-2</v>
      </c>
      <c r="P164" s="295">
        <v>0.49</v>
      </c>
      <c r="Q164" s="294">
        <f ca="1">+IF(ISERROR(HLOOKUP($B164,INDIRECT("'Monthly Resource Report'!"&amp;'HMPL Validation'!Q$482021&amp;":"&amp;'HMPL Validation'!Q$482022),'HMPL Validation'!Q$482023,FALSE)),0,HLOOKUP($B164,INDIRECT("'Monthly Resource Report'!"&amp;'HMPL Validation'!Q$482021&amp;":"&amp;'HMPL Validation'!Q$482022),'HMPL Validation'!Q$482023,FALSE))</f>
        <v>152</v>
      </c>
      <c r="R164" s="297">
        <f ca="1">+IF(ISERROR(HLOOKUP($B164,INDIRECT("'Monthly Resource Report'!"&amp;'HMPL Validation'!R$482021&amp;":"&amp;'HMPL Validation'!R$482022),'HMPL Validation'!R$482023,FALSE)),0,HLOOKUP($B164,INDIRECT("'Monthly Resource Report'!"&amp;'HMPL Validation'!R$482021&amp;":"&amp;'HMPL Validation'!R$482022),'HMPL Validation'!R$482023,FALSE))</f>
        <v>6.4339994375058591</v>
      </c>
      <c r="S164" s="317">
        <f ca="1">+IF(ISERROR(HLOOKUP($B164,INDIRECT("'Monthly Resource Report'!"&amp;'HMPL Validation'!S$482021&amp;":"&amp;'HMPL Validation'!S$482022),'HMPL Validation'!S$482023,FALSE)),0,HLOOKUP($B164,INDIRECT("'Monthly Resource Report'!"&amp;'HMPL Validation'!S$482021&amp;":"&amp;'HMPL Validation'!S$482022),'HMPL Validation'!S$482023,FALSE))</f>
        <v>6.9852437339523191E-2</v>
      </c>
      <c r="T164" s="318">
        <f ca="1">+IF(ISERROR(HLOOKUP($B164,INDIRECT("'Monthly Resource Report'!"&amp;'HMPL Validation'!T$482021&amp;":"&amp;'HMPL Validation'!T$482022),'HMPL Validation'!T$482023,FALSE)),0,HLOOKUP($B164,INDIRECT("'Monthly Resource Report'!"&amp;'HMPL Validation'!T$482021&amp;":"&amp;'HMPL Validation'!T$482022),'HMPL Validation'!T$482023,FALSE))</f>
        <v>0.49176040391280101</v>
      </c>
    </row>
    <row r="165" spans="2:20" s="460" customFormat="1">
      <c r="B165" s="301">
        <v>46204</v>
      </c>
      <c r="C165" s="294">
        <v>153</v>
      </c>
      <c r="D165" s="297">
        <v>6.4341987564753911</v>
      </c>
      <c r="E165" s="299">
        <v>7.0000000000000007E-2</v>
      </c>
      <c r="F165" s="295">
        <v>0.49</v>
      </c>
      <c r="G165" s="294">
        <f ca="1">+IF(ISERROR(HLOOKUP($B165,INDIRECT("'Monthly Resource Report'!"&amp;'HMPL Validation'!G$482021&amp;":"&amp;'HMPL Validation'!G$482022),'HMPL Validation'!G$482023,FALSE)),0,HLOOKUP($B165,INDIRECT("'Monthly Resource Report'!"&amp;'HMPL Validation'!G$482021&amp;":"&amp;'HMPL Validation'!G$482022),'HMPL Validation'!G$482023,FALSE))</f>
        <v>153</v>
      </c>
      <c r="H165" s="297">
        <f ca="1">+IF(ISERROR(HLOOKUP($B165,INDIRECT("'Monthly Resource Report'!"&amp;'HMPL Validation'!H$482021&amp;":"&amp;'HMPL Validation'!H$482022),'HMPL Validation'!H$482023,FALSE)),0,HLOOKUP($B165,INDIRECT("'Monthly Resource Report'!"&amp;'HMPL Validation'!H$482021&amp;":"&amp;'HMPL Validation'!H$482022),'HMPL Validation'!H$482023,FALSE))</f>
        <v>6.4339957714632501</v>
      </c>
      <c r="I165" s="317">
        <f ca="1">+IF(ISERROR(HLOOKUP($B165,INDIRECT("'Monthly Resource Report'!"&amp;'HMPL Validation'!I$482021&amp;":"&amp;'HMPL Validation'!I$482022),'HMPL Validation'!I$482023,FALSE)),0,HLOOKUP($B165,INDIRECT("'Monthly Resource Report'!"&amp;'HMPL Validation'!I$482021&amp;":"&amp;'HMPL Validation'!I$482022),'HMPL Validation'!I$482023,FALSE))</f>
        <v>6.9872053450999172E-2</v>
      </c>
      <c r="J165" s="318">
        <f ca="1">+IF(ISERROR(HLOOKUP($B165,INDIRECT("'Monthly Resource Report'!"&amp;'HMPL Validation'!J$482021&amp;":"&amp;'HMPL Validation'!J$482022),'HMPL Validation'!J$482023,FALSE)),0,HLOOKUP($B165,INDIRECT("'Monthly Resource Report'!"&amp;'HMPL Validation'!J$482021&amp;":"&amp;'HMPL Validation'!J$482022),'HMPL Validation'!J$482023,FALSE))</f>
        <v>0.490587934069729</v>
      </c>
      <c r="L165" s="301">
        <v>46204</v>
      </c>
      <c r="M165" s="294">
        <v>152</v>
      </c>
      <c r="N165" s="297">
        <v>6.4341987564753911</v>
      </c>
      <c r="O165" s="299">
        <v>7.0000000000000007E-2</v>
      </c>
      <c r="P165" s="295">
        <v>0.49</v>
      </c>
      <c r="Q165" s="294">
        <f ca="1">+IF(ISERROR(HLOOKUP($B165,INDIRECT("'Monthly Resource Report'!"&amp;'HMPL Validation'!Q$482021&amp;":"&amp;'HMPL Validation'!Q$482022),'HMPL Validation'!Q$482023,FALSE)),0,HLOOKUP($B165,INDIRECT("'Monthly Resource Report'!"&amp;'HMPL Validation'!Q$482021&amp;":"&amp;'HMPL Validation'!Q$482022),'HMPL Validation'!Q$482023,FALSE))</f>
        <v>152</v>
      </c>
      <c r="R165" s="297">
        <f ca="1">+IF(ISERROR(HLOOKUP($B165,INDIRECT("'Monthly Resource Report'!"&amp;'HMPL Validation'!R$482021&amp;":"&amp;'HMPL Validation'!R$482022),'HMPL Validation'!R$482023,FALSE)),0,HLOOKUP($B165,INDIRECT("'Monthly Resource Report'!"&amp;'HMPL Validation'!R$482021&amp;":"&amp;'HMPL Validation'!R$482022),'HMPL Validation'!R$482023,FALSE))</f>
        <v>6.4340011267515589</v>
      </c>
      <c r="S165" s="317">
        <f ca="1">+IF(ISERROR(HLOOKUP($B165,INDIRECT("'Monthly Resource Report'!"&amp;'HMPL Validation'!S$482021&amp;":"&amp;'HMPL Validation'!S$482022),'HMPL Validation'!S$482023,FALSE)),0,HLOOKUP($B165,INDIRECT("'Monthly Resource Report'!"&amp;'HMPL Validation'!S$482021&amp;":"&amp;'HMPL Validation'!S$482022),'HMPL Validation'!S$482023,FALSE))</f>
        <v>6.9863105607127052E-2</v>
      </c>
      <c r="T165" s="318">
        <f ca="1">+IF(ISERROR(HLOOKUP($B165,INDIRECT("'Monthly Resource Report'!"&amp;'HMPL Validation'!T$482021&amp;":"&amp;'HMPL Validation'!T$482022),'HMPL Validation'!T$482023,FALSE)),0,HLOOKUP($B165,INDIRECT("'Monthly Resource Report'!"&amp;'HMPL Validation'!T$482021&amp;":"&amp;'HMPL Validation'!T$482022),'HMPL Validation'!T$482023,FALSE))</f>
        <v>0.49210130516012635</v>
      </c>
    </row>
    <row r="166" spans="2:20" s="460" customFormat="1">
      <c r="B166" s="301">
        <v>46235</v>
      </c>
      <c r="C166" s="294">
        <v>153</v>
      </c>
      <c r="D166" s="297">
        <v>6.4341987564753911</v>
      </c>
      <c r="E166" s="299">
        <v>7.0000000000000007E-2</v>
      </c>
      <c r="F166" s="295">
        <v>0.49</v>
      </c>
      <c r="G166" s="294">
        <f ca="1">+IF(ISERROR(HLOOKUP($B166,INDIRECT("'Monthly Resource Report'!"&amp;'HMPL Validation'!G$482021&amp;":"&amp;'HMPL Validation'!G$482022),'HMPL Validation'!G$482023,FALSE)),0,HLOOKUP($B166,INDIRECT("'Monthly Resource Report'!"&amp;'HMPL Validation'!G$482021&amp;":"&amp;'HMPL Validation'!G$482022),'HMPL Validation'!G$482023,FALSE))</f>
        <v>153</v>
      </c>
      <c r="H166" s="297">
        <f ca="1">+IF(ISERROR(HLOOKUP($B166,INDIRECT("'Monthly Resource Report'!"&amp;'HMPL Validation'!H$482021&amp;":"&amp;'HMPL Validation'!H$482022),'HMPL Validation'!H$482023,FALSE)),0,HLOOKUP($B166,INDIRECT("'Monthly Resource Report'!"&amp;'HMPL Validation'!H$482021&amp;":"&amp;'HMPL Validation'!H$482022),'HMPL Validation'!H$482023,FALSE))</f>
        <v>6.4339973815851179</v>
      </c>
      <c r="I166" s="317">
        <f ca="1">+IF(ISERROR(HLOOKUP($B166,INDIRECT("'Monthly Resource Report'!"&amp;'HMPL Validation'!I$482021&amp;":"&amp;'HMPL Validation'!I$482022),'HMPL Validation'!I$482023,FALSE)),0,HLOOKUP($B166,INDIRECT("'Monthly Resource Report'!"&amp;'HMPL Validation'!I$482021&amp;":"&amp;'HMPL Validation'!I$482022),'HMPL Validation'!I$482023,FALSE))</f>
        <v>6.9869050518971382E-2</v>
      </c>
      <c r="J166" s="318">
        <f ca="1">+IF(ISERROR(HLOOKUP($B166,INDIRECT("'Monthly Resource Report'!"&amp;'HMPL Validation'!J$482021&amp;":"&amp;'HMPL Validation'!J$482022),'HMPL Validation'!J$482023,FALSE)),0,HLOOKUP($B166,INDIRECT("'Monthly Resource Report'!"&amp;'HMPL Validation'!J$482021&amp;":"&amp;'HMPL Validation'!J$482022),'HMPL Validation'!J$482023,FALSE))</f>
        <v>0.49117816104045042</v>
      </c>
      <c r="L166" s="301">
        <v>46235</v>
      </c>
      <c r="M166" s="294">
        <v>152</v>
      </c>
      <c r="N166" s="297">
        <v>6.4341987564753911</v>
      </c>
      <c r="O166" s="299">
        <v>7.0000000000000007E-2</v>
      </c>
      <c r="P166" s="295">
        <v>0.49</v>
      </c>
      <c r="Q166" s="294">
        <f ca="1">+IF(ISERROR(HLOOKUP($B166,INDIRECT("'Monthly Resource Report'!"&amp;'HMPL Validation'!Q$482021&amp;":"&amp;'HMPL Validation'!Q$482022),'HMPL Validation'!Q$482023,FALSE)),0,HLOOKUP($B166,INDIRECT("'Monthly Resource Report'!"&amp;'HMPL Validation'!Q$482021&amp;":"&amp;'HMPL Validation'!Q$482022),'HMPL Validation'!Q$482023,FALSE))</f>
        <v>152</v>
      </c>
      <c r="R166" s="297">
        <f ca="1">+IF(ISERROR(HLOOKUP($B166,INDIRECT("'Monthly Resource Report'!"&amp;'HMPL Validation'!R$482021&amp;":"&amp;'HMPL Validation'!R$482022),'HMPL Validation'!R$482023,FALSE)),0,HLOOKUP($B166,INDIRECT("'Monthly Resource Report'!"&amp;'HMPL Validation'!R$482021&amp;":"&amp;'HMPL Validation'!R$482022),'HMPL Validation'!R$482023,FALSE))</f>
        <v>6.4340010677885777</v>
      </c>
      <c r="S166" s="317">
        <f ca="1">+IF(ISERROR(HLOOKUP($B166,INDIRECT("'Monthly Resource Report'!"&amp;'HMPL Validation'!S$482021&amp;":"&amp;'HMPL Validation'!S$482022),'HMPL Validation'!S$482023,FALSE)),0,HLOOKUP($B166,INDIRECT("'Monthly Resource Report'!"&amp;'HMPL Validation'!S$482021&amp;":"&amp;'HMPL Validation'!S$482022),'HMPL Validation'!S$482023,FALSE))</f>
        <v>6.9875658566982704E-2</v>
      </c>
      <c r="T166" s="318">
        <f ca="1">+IF(ISERROR(HLOOKUP($B166,INDIRECT("'Monthly Resource Report'!"&amp;'HMPL Validation'!T$482021&amp;":"&amp;'HMPL Validation'!T$482022),'HMPL Validation'!T$482023,FALSE)),0,HLOOKUP($B166,INDIRECT("'Monthly Resource Report'!"&amp;'HMPL Validation'!T$482021&amp;":"&amp;'HMPL Validation'!T$482022),'HMPL Validation'!T$482023,FALSE))</f>
        <v>0.49168471055444551</v>
      </c>
    </row>
    <row r="167" spans="2:20" s="460" customFormat="1">
      <c r="B167" s="301">
        <v>46266</v>
      </c>
      <c r="C167" s="294">
        <v>153</v>
      </c>
      <c r="D167" s="297">
        <v>6.4341987564753911</v>
      </c>
      <c r="E167" s="299">
        <v>7.0000000000000007E-2</v>
      </c>
      <c r="F167" s="295">
        <v>0.49</v>
      </c>
      <c r="G167" s="294">
        <f ca="1">+IF(ISERROR(HLOOKUP($B167,INDIRECT("'Monthly Resource Report'!"&amp;'HMPL Validation'!G$482021&amp;":"&amp;'HMPL Validation'!G$482022),'HMPL Validation'!G$482023,FALSE)),0,HLOOKUP($B167,INDIRECT("'Monthly Resource Report'!"&amp;'HMPL Validation'!G$482021&amp;":"&amp;'HMPL Validation'!G$482022),'HMPL Validation'!G$482023,FALSE))</f>
        <v>153</v>
      </c>
      <c r="H167" s="297">
        <f ca="1">+IF(ISERROR(HLOOKUP($B167,INDIRECT("'Monthly Resource Report'!"&amp;'HMPL Validation'!H$482021&amp;":"&amp;'HMPL Validation'!H$482022),'HMPL Validation'!H$482023,FALSE)),0,HLOOKUP($B167,INDIRECT("'Monthly Resource Report'!"&amp;'HMPL Validation'!H$482021&amp;":"&amp;'HMPL Validation'!H$482022),'HMPL Validation'!H$482023,FALSE))</f>
        <v>6.4339968780808414</v>
      </c>
      <c r="I167" s="317">
        <f ca="1">+IF(ISERROR(HLOOKUP($B167,INDIRECT("'Monthly Resource Report'!"&amp;'HMPL Validation'!I$482021&amp;":"&amp;'HMPL Validation'!I$482022),'HMPL Validation'!I$482023,FALSE)),0,HLOOKUP($B167,INDIRECT("'Monthly Resource Report'!"&amp;'HMPL Validation'!I$482021&amp;":"&amp;'HMPL Validation'!I$482022),'HMPL Validation'!I$482023,FALSE))</f>
        <v>6.9826989548487414E-2</v>
      </c>
      <c r="J167" s="318">
        <f ca="1">+IF(ISERROR(HLOOKUP($B167,INDIRECT("'Monthly Resource Report'!"&amp;'HMPL Validation'!J$482021&amp;":"&amp;'HMPL Validation'!J$482022),'HMPL Validation'!J$482023,FALSE)),0,HLOOKUP($B167,INDIRECT("'Monthly Resource Report'!"&amp;'HMPL Validation'!J$482021&amp;":"&amp;'HMPL Validation'!J$482022),'HMPL Validation'!J$482023,FALSE))</f>
        <v>0.49093248832242709</v>
      </c>
      <c r="L167" s="301">
        <v>46266</v>
      </c>
      <c r="M167" s="294">
        <v>152</v>
      </c>
      <c r="N167" s="297">
        <v>6.4341987564753911</v>
      </c>
      <c r="O167" s="299">
        <v>7.0000000000000007E-2</v>
      </c>
      <c r="P167" s="295">
        <v>0.49</v>
      </c>
      <c r="Q167" s="294">
        <f ca="1">+IF(ISERROR(HLOOKUP($B167,INDIRECT("'Monthly Resource Report'!"&amp;'HMPL Validation'!Q$482021&amp;":"&amp;'HMPL Validation'!Q$482022),'HMPL Validation'!Q$482023,FALSE)),0,HLOOKUP($B167,INDIRECT("'Monthly Resource Report'!"&amp;'HMPL Validation'!Q$482021&amp;":"&amp;'HMPL Validation'!Q$482022),'HMPL Validation'!Q$482023,FALSE))</f>
        <v>152</v>
      </c>
      <c r="R167" s="297">
        <f ca="1">+IF(ISERROR(HLOOKUP($B167,INDIRECT("'Monthly Resource Report'!"&amp;'HMPL Validation'!R$482021&amp;":"&amp;'HMPL Validation'!R$482022),'HMPL Validation'!R$482023,FALSE)),0,HLOOKUP($B167,INDIRECT("'Monthly Resource Report'!"&amp;'HMPL Validation'!R$482021&amp;":"&amp;'HMPL Validation'!R$482022),'HMPL Validation'!R$482023,FALSE))</f>
        <v>6.4339987425337943</v>
      </c>
      <c r="S167" s="317">
        <f ca="1">+IF(ISERROR(HLOOKUP($B167,INDIRECT("'Monthly Resource Report'!"&amp;'HMPL Validation'!S$482021&amp;":"&amp;'HMPL Validation'!S$482022),'HMPL Validation'!S$482023,FALSE)),0,HLOOKUP($B167,INDIRECT("'Monthly Resource Report'!"&amp;'HMPL Validation'!S$482021&amp;":"&amp;'HMPL Validation'!S$482022),'HMPL Validation'!S$482023,FALSE))</f>
        <v>6.9831779248819614E-2</v>
      </c>
      <c r="T167" s="318">
        <f ca="1">+IF(ISERROR(HLOOKUP($B167,INDIRECT("'Monthly Resource Report'!"&amp;'HMPL Validation'!T$482021&amp;":"&amp;'HMPL Validation'!T$482022),'HMPL Validation'!T$482023,FALSE)),0,HLOOKUP($B167,INDIRECT("'Monthly Resource Report'!"&amp;'HMPL Validation'!T$482021&amp;":"&amp;'HMPL Validation'!T$482022),'HMPL Validation'!T$482023,FALSE))</f>
        <v>0.49220110565402048</v>
      </c>
    </row>
    <row r="168" spans="2:20" s="460" customFormat="1">
      <c r="B168" s="301">
        <v>46296</v>
      </c>
      <c r="C168" s="294">
        <v>153</v>
      </c>
      <c r="D168" s="297">
        <v>6.4341987564753911</v>
      </c>
      <c r="E168" s="299">
        <v>7.0000000000000007E-2</v>
      </c>
      <c r="F168" s="295">
        <v>0.49</v>
      </c>
      <c r="G168" s="294">
        <f ca="1">+IF(ISERROR(HLOOKUP($B168,INDIRECT("'Monthly Resource Report'!"&amp;'HMPL Validation'!G$482021&amp;":"&amp;'HMPL Validation'!G$482022),'HMPL Validation'!G$482023,FALSE)),0,HLOOKUP($B168,INDIRECT("'Monthly Resource Report'!"&amp;'HMPL Validation'!G$482021&amp;":"&amp;'HMPL Validation'!G$482022),'HMPL Validation'!G$482023,FALSE))</f>
        <v>153</v>
      </c>
      <c r="H168" s="297">
        <f ca="1">+IF(ISERROR(HLOOKUP($B168,INDIRECT("'Monthly Resource Report'!"&amp;'HMPL Validation'!H$482021&amp;":"&amp;'HMPL Validation'!H$482022),'HMPL Validation'!H$482023,FALSE)),0,HLOOKUP($B168,INDIRECT("'Monthly Resource Report'!"&amp;'HMPL Validation'!H$482021&amp;":"&amp;'HMPL Validation'!H$482022),'HMPL Validation'!H$482023,FALSE))</f>
        <v>6.4339967799962228</v>
      </c>
      <c r="I168" s="317">
        <f ca="1">+IF(ISERROR(HLOOKUP($B168,INDIRECT("'Monthly Resource Report'!"&amp;'HMPL Validation'!I$482021&amp;":"&amp;'HMPL Validation'!I$482022),'HMPL Validation'!I$482023,FALSE)),0,HLOOKUP($B168,INDIRECT("'Monthly Resource Report'!"&amp;'HMPL Validation'!I$482021&amp;":"&amp;'HMPL Validation'!I$482022),'HMPL Validation'!I$482023,FALSE))</f>
        <v>6.9817151395601337E-2</v>
      </c>
      <c r="J168" s="318">
        <f ca="1">+IF(ISERROR(HLOOKUP($B168,INDIRECT("'Monthly Resource Report'!"&amp;'HMPL Validation'!J$482021&amp;":"&amp;'HMPL Validation'!J$482022),'HMPL Validation'!J$482023,FALSE)),0,HLOOKUP($B168,INDIRECT("'Monthly Resource Report'!"&amp;'HMPL Validation'!J$482021&amp;":"&amp;'HMPL Validation'!J$482022),'HMPL Validation'!J$482023,FALSE))</f>
        <v>0.49149218437103315</v>
      </c>
      <c r="L168" s="301">
        <v>46296</v>
      </c>
      <c r="M168" s="294">
        <v>152</v>
      </c>
      <c r="N168" s="297">
        <v>6.4341987564753911</v>
      </c>
      <c r="O168" s="299">
        <v>7.0000000000000007E-2</v>
      </c>
      <c r="P168" s="295">
        <v>0.49</v>
      </c>
      <c r="Q168" s="294">
        <f ca="1">+IF(ISERROR(HLOOKUP($B168,INDIRECT("'Monthly Resource Report'!"&amp;'HMPL Validation'!Q$482021&amp;":"&amp;'HMPL Validation'!Q$482022),'HMPL Validation'!Q$482023,FALSE)),0,HLOOKUP($B168,INDIRECT("'Monthly Resource Report'!"&amp;'HMPL Validation'!Q$482021&amp;":"&amp;'HMPL Validation'!Q$482022),'HMPL Validation'!Q$482023,FALSE))</f>
        <v>152</v>
      </c>
      <c r="R168" s="297">
        <f ca="1">+IF(ISERROR(HLOOKUP($B168,INDIRECT("'Monthly Resource Report'!"&amp;'HMPL Validation'!R$482021&amp;":"&amp;'HMPL Validation'!R$482022),'HMPL Validation'!R$482023,FALSE)),0,HLOOKUP($B168,INDIRECT("'Monthly Resource Report'!"&amp;'HMPL Validation'!R$482021&amp;":"&amp;'HMPL Validation'!R$482022),'HMPL Validation'!R$482023,FALSE))</f>
        <v>6.4339994420737066</v>
      </c>
      <c r="S168" s="317">
        <f ca="1">+IF(ISERROR(HLOOKUP($B168,INDIRECT("'Monthly Resource Report'!"&amp;'HMPL Validation'!S$482021&amp;":"&amp;'HMPL Validation'!S$482022),'HMPL Validation'!S$482023,FALSE)),0,HLOOKUP($B168,INDIRECT("'Monthly Resource Report'!"&amp;'HMPL Validation'!S$482021&amp;":"&amp;'HMPL Validation'!S$482022),'HMPL Validation'!S$482023,FALSE))</f>
        <v>6.9830930601878352E-2</v>
      </c>
      <c r="T168" s="318">
        <f ca="1">+IF(ISERROR(HLOOKUP($B168,INDIRECT("'Monthly Resource Report'!"&amp;'HMPL Validation'!T$482021&amp;":"&amp;'HMPL Validation'!T$482022),'HMPL Validation'!T$482023,FALSE)),0,HLOOKUP($B168,INDIRECT("'Monthly Resource Report'!"&amp;'HMPL Validation'!T$482021&amp;":"&amp;'HMPL Validation'!T$482022),'HMPL Validation'!T$482023,FALSE))</f>
        <v>0.49169104386823365</v>
      </c>
    </row>
    <row r="169" spans="2:20" s="460" customFormat="1">
      <c r="B169" s="301">
        <v>46327</v>
      </c>
      <c r="C169" s="294">
        <v>153</v>
      </c>
      <c r="D169" s="297">
        <v>6.4341987564753911</v>
      </c>
      <c r="E169" s="299">
        <v>7.0000000000000007E-2</v>
      </c>
      <c r="F169" s="295">
        <v>0.49</v>
      </c>
      <c r="G169" s="294">
        <f ca="1">+IF(ISERROR(HLOOKUP($B169,INDIRECT("'Monthly Resource Report'!"&amp;'HMPL Validation'!G$482021&amp;":"&amp;'HMPL Validation'!G$482022),'HMPL Validation'!G$482023,FALSE)),0,HLOOKUP($B169,INDIRECT("'Monthly Resource Report'!"&amp;'HMPL Validation'!G$482021&amp;":"&amp;'HMPL Validation'!G$482022),'HMPL Validation'!G$482023,FALSE))</f>
        <v>153</v>
      </c>
      <c r="H169" s="297">
        <f ca="1">+IF(ISERROR(HLOOKUP($B169,INDIRECT("'Monthly Resource Report'!"&amp;'HMPL Validation'!H$482021&amp;":"&amp;'HMPL Validation'!H$482022),'HMPL Validation'!H$482023,FALSE)),0,HLOOKUP($B169,INDIRECT("'Monthly Resource Report'!"&amp;'HMPL Validation'!H$482021&amp;":"&amp;'HMPL Validation'!H$482022),'HMPL Validation'!H$482023,FALSE))</f>
        <v>6.4339966176395222</v>
      </c>
      <c r="I169" s="317">
        <f ca="1">+IF(ISERROR(HLOOKUP($B169,INDIRECT("'Monthly Resource Report'!"&amp;'HMPL Validation'!I$482021&amp;":"&amp;'HMPL Validation'!I$482022),'HMPL Validation'!I$482023,FALSE)),0,HLOOKUP($B169,INDIRECT("'Monthly Resource Report'!"&amp;'HMPL Validation'!I$482021&amp;":"&amp;'HMPL Validation'!I$482022),'HMPL Validation'!I$482023,FALSE))</f>
        <v>6.983515929488833E-2</v>
      </c>
      <c r="J169" s="318">
        <f ca="1">+IF(ISERROR(HLOOKUP($B169,INDIRECT("'Monthly Resource Report'!"&amp;'HMPL Validation'!J$482021&amp;":"&amp;'HMPL Validation'!J$482022),'HMPL Validation'!J$482023,FALSE)),0,HLOOKUP($B169,INDIRECT("'Monthly Resource Report'!"&amp;'HMPL Validation'!J$482021&amp;":"&amp;'HMPL Validation'!J$482022),'HMPL Validation'!J$482023,FALSE))</f>
        <v>0.49092905094340428</v>
      </c>
      <c r="L169" s="301">
        <v>46327</v>
      </c>
      <c r="M169" s="294">
        <v>152</v>
      </c>
      <c r="N169" s="297">
        <v>6.4341987564753911</v>
      </c>
      <c r="O169" s="299">
        <v>7.0000000000000007E-2</v>
      </c>
      <c r="P169" s="295">
        <v>0.49</v>
      </c>
      <c r="Q169" s="294">
        <f ca="1">+IF(ISERROR(HLOOKUP($B169,INDIRECT("'Monthly Resource Report'!"&amp;'HMPL Validation'!Q$482021&amp;":"&amp;'HMPL Validation'!Q$482022),'HMPL Validation'!Q$482023,FALSE)),0,HLOOKUP($B169,INDIRECT("'Monthly Resource Report'!"&amp;'HMPL Validation'!Q$482021&amp;":"&amp;'HMPL Validation'!Q$482022),'HMPL Validation'!Q$482023,FALSE))</f>
        <v>152</v>
      </c>
      <c r="R169" s="297">
        <f ca="1">+IF(ISERROR(HLOOKUP($B169,INDIRECT("'Monthly Resource Report'!"&amp;'HMPL Validation'!R$482021&amp;":"&amp;'HMPL Validation'!R$482022),'HMPL Validation'!R$482023,FALSE)),0,HLOOKUP($B169,INDIRECT("'Monthly Resource Report'!"&amp;'HMPL Validation'!R$482021&amp;":"&amp;'HMPL Validation'!R$482022),'HMPL Validation'!R$482023,FALSE))</f>
        <v>6.4339986896702337</v>
      </c>
      <c r="S169" s="317">
        <f ca="1">+IF(ISERROR(HLOOKUP($B169,INDIRECT("'Monthly Resource Report'!"&amp;'HMPL Validation'!S$482021&amp;":"&amp;'HMPL Validation'!S$482022),'HMPL Validation'!S$482023,FALSE)),0,HLOOKUP($B169,INDIRECT("'Monthly Resource Report'!"&amp;'HMPL Validation'!S$482021&amp;":"&amp;'HMPL Validation'!S$482022),'HMPL Validation'!S$482023,FALSE))</f>
        <v>6.9855220485839573E-2</v>
      </c>
      <c r="T169" s="318">
        <f ca="1">+IF(ISERROR(HLOOKUP($B169,INDIRECT("'Monthly Resource Report'!"&amp;'HMPL Validation'!T$482021&amp;":"&amp;'HMPL Validation'!T$482022),'HMPL Validation'!T$482023,FALSE)),0,HLOOKUP($B169,INDIRECT("'Monthly Resource Report'!"&amp;'HMPL Validation'!T$482021&amp;":"&amp;'HMPL Validation'!T$482022),'HMPL Validation'!T$482023,FALSE))</f>
        <v>0.49175663172335293</v>
      </c>
    </row>
    <row r="170" spans="2:20" s="460" customFormat="1">
      <c r="B170" s="301">
        <v>46357</v>
      </c>
      <c r="C170" s="294">
        <v>153</v>
      </c>
      <c r="D170" s="297">
        <v>6.4341987564753911</v>
      </c>
      <c r="E170" s="299">
        <v>7.0000000000000007E-2</v>
      </c>
      <c r="F170" s="295">
        <v>0.49</v>
      </c>
      <c r="G170" s="294">
        <f ca="1">+IF(ISERROR(HLOOKUP($B170,INDIRECT("'Monthly Resource Report'!"&amp;'HMPL Validation'!G$482021&amp;":"&amp;'HMPL Validation'!G$482022),'HMPL Validation'!G$482023,FALSE)),0,HLOOKUP($B170,INDIRECT("'Monthly Resource Report'!"&amp;'HMPL Validation'!G$482021&amp;":"&amp;'HMPL Validation'!G$482022),'HMPL Validation'!G$482023,FALSE))</f>
        <v>153</v>
      </c>
      <c r="H170" s="297">
        <f ca="1">+IF(ISERROR(HLOOKUP($B170,INDIRECT("'Monthly Resource Report'!"&amp;'HMPL Validation'!H$482021&amp;":"&amp;'HMPL Validation'!H$482022),'HMPL Validation'!H$482023,FALSE)),0,HLOOKUP($B170,INDIRECT("'Monthly Resource Report'!"&amp;'HMPL Validation'!H$482021&amp;":"&amp;'HMPL Validation'!H$482022),'HMPL Validation'!H$482023,FALSE))</f>
        <v>6.4339949283805078</v>
      </c>
      <c r="I170" s="317">
        <f ca="1">+IF(ISERROR(HLOOKUP($B170,INDIRECT("'Monthly Resource Report'!"&amp;'HMPL Validation'!I$482021&amp;":"&amp;'HMPL Validation'!I$482022),'HMPL Validation'!I$482023,FALSE)),0,HLOOKUP($B170,INDIRECT("'Monthly Resource Report'!"&amp;'HMPL Validation'!I$482021&amp;":"&amp;'HMPL Validation'!I$482022),'HMPL Validation'!I$482023,FALSE))</f>
        <v>6.9874662301874058E-2</v>
      </c>
      <c r="J170" s="318">
        <f ca="1">+IF(ISERROR(HLOOKUP($B170,INDIRECT("'Monthly Resource Report'!"&amp;'HMPL Validation'!J$482021&amp;":"&amp;'HMPL Validation'!J$482022),'HMPL Validation'!J$482023,FALSE)),0,HLOOKUP($B170,INDIRECT("'Monthly Resource Report'!"&amp;'HMPL Validation'!J$482021&amp;":"&amp;'HMPL Validation'!J$482022),'HMPL Validation'!J$482023,FALSE))</f>
        <v>0.49118575745536491</v>
      </c>
      <c r="L170" s="301">
        <v>46357</v>
      </c>
      <c r="M170" s="294">
        <v>152</v>
      </c>
      <c r="N170" s="297">
        <v>6.4341987564753911</v>
      </c>
      <c r="O170" s="299">
        <v>7.0000000000000007E-2</v>
      </c>
      <c r="P170" s="295">
        <v>0.49</v>
      </c>
      <c r="Q170" s="294">
        <f ca="1">+IF(ISERROR(HLOOKUP($B170,INDIRECT("'Monthly Resource Report'!"&amp;'HMPL Validation'!Q$482021&amp;":"&amp;'HMPL Validation'!Q$482022),'HMPL Validation'!Q$482023,FALSE)),0,HLOOKUP($B170,INDIRECT("'Monthly Resource Report'!"&amp;'HMPL Validation'!Q$482021&amp;":"&amp;'HMPL Validation'!Q$482022),'HMPL Validation'!Q$482023,FALSE))</f>
        <v>152</v>
      </c>
      <c r="R170" s="297">
        <f ca="1">+IF(ISERROR(HLOOKUP($B170,INDIRECT("'Monthly Resource Report'!"&amp;'HMPL Validation'!R$482021&amp;":"&amp;'HMPL Validation'!R$482022),'HMPL Validation'!R$482023,FALSE)),0,HLOOKUP($B170,INDIRECT("'Monthly Resource Report'!"&amp;'HMPL Validation'!R$482021&amp;":"&amp;'HMPL Validation'!R$482022),'HMPL Validation'!R$482023,FALSE))</f>
        <v>6.4340003478163528</v>
      </c>
      <c r="S170" s="317">
        <f ca="1">+IF(ISERROR(HLOOKUP($B170,INDIRECT("'Monthly Resource Report'!"&amp;'HMPL Validation'!S$482021&amp;":"&amp;'HMPL Validation'!S$482022),'HMPL Validation'!S$482023,FALSE)),0,HLOOKUP($B170,INDIRECT("'Monthly Resource Report'!"&amp;'HMPL Validation'!S$482021&amp;":"&amp;'HMPL Validation'!S$482022),'HMPL Validation'!S$482023,FALSE))</f>
        <v>6.9877983022838749E-2</v>
      </c>
      <c r="T170" s="318">
        <f ca="1">+IF(ISERROR(HLOOKUP($B170,INDIRECT("'Monthly Resource Report'!"&amp;'HMPL Validation'!T$482021&amp;":"&amp;'HMPL Validation'!T$482022),'HMPL Validation'!T$482023,FALSE)),0,HLOOKUP($B170,INDIRECT("'Monthly Resource Report'!"&amp;'HMPL Validation'!T$482021&amp;":"&amp;'HMPL Validation'!T$482022),'HMPL Validation'!T$482023,FALSE))</f>
        <v>0.49251567759291454</v>
      </c>
    </row>
    <row r="171" spans="2:20" s="460" customFormat="1">
      <c r="B171" s="301">
        <v>46388</v>
      </c>
      <c r="C171" s="294">
        <v>153</v>
      </c>
      <c r="D171" s="297">
        <v>6.6149997415323494</v>
      </c>
      <c r="E171" s="299">
        <v>7.0000000000000007E-2</v>
      </c>
      <c r="F171" s="295">
        <v>0.49</v>
      </c>
      <c r="G171" s="294">
        <f ca="1">+IF(ISERROR(HLOOKUP($B171,INDIRECT("'Monthly Resource Report'!"&amp;'HMPL Validation'!G$482021&amp;":"&amp;'HMPL Validation'!G$482022),'HMPL Validation'!G$482023,FALSE)),0,HLOOKUP($B171,INDIRECT("'Monthly Resource Report'!"&amp;'HMPL Validation'!G$482021&amp;":"&amp;'HMPL Validation'!G$482022),'HMPL Validation'!G$482023,FALSE))</f>
        <v>153</v>
      </c>
      <c r="H171" s="297">
        <f ca="1">+IF(ISERROR(HLOOKUP($B171,INDIRECT("'Monthly Resource Report'!"&amp;'HMPL Validation'!H$482021&amp;":"&amp;'HMPL Validation'!H$482022),'HMPL Validation'!H$482023,FALSE)),0,HLOOKUP($B171,INDIRECT("'Monthly Resource Report'!"&amp;'HMPL Validation'!H$482021&amp;":"&amp;'HMPL Validation'!H$482022),'HMPL Validation'!H$482023,FALSE))</f>
        <v>6.6149975832305792</v>
      </c>
      <c r="I171" s="317">
        <f ca="1">+IF(ISERROR(HLOOKUP($B171,INDIRECT("'Monthly Resource Report'!"&amp;'HMPL Validation'!I$482021&amp;":"&amp;'HMPL Validation'!I$482022),'HMPL Validation'!I$482023,FALSE)),0,HLOOKUP($B171,INDIRECT("'Monthly Resource Report'!"&amp;'HMPL Validation'!I$482021&amp;":"&amp;'HMPL Validation'!I$482022),'HMPL Validation'!I$482023,FALSE))</f>
        <v>6.9860358949037457E-2</v>
      </c>
      <c r="J171" s="318">
        <f ca="1">+IF(ISERROR(HLOOKUP($B171,INDIRECT("'Monthly Resource Report'!"&amp;'HMPL Validation'!J$482021&amp;":"&amp;'HMPL Validation'!J$482022),'HMPL Validation'!J$482023,FALSE)),0,HLOOKUP($B171,INDIRECT("'Monthly Resource Report'!"&amp;'HMPL Validation'!J$482021&amp;":"&amp;'HMPL Validation'!J$482022),'HMPL Validation'!J$482023,FALSE))</f>
        <v>0.49180073603049018</v>
      </c>
      <c r="L171" s="301">
        <v>46388</v>
      </c>
      <c r="M171" s="294">
        <v>152</v>
      </c>
      <c r="N171" s="297">
        <v>6.6149997415323494</v>
      </c>
      <c r="O171" s="299">
        <v>7.0000000000000007E-2</v>
      </c>
      <c r="P171" s="295">
        <v>0.49</v>
      </c>
      <c r="Q171" s="294">
        <f ca="1">+IF(ISERROR(HLOOKUP($B171,INDIRECT("'Monthly Resource Report'!"&amp;'HMPL Validation'!Q$482021&amp;":"&amp;'HMPL Validation'!Q$482022),'HMPL Validation'!Q$482023,FALSE)),0,HLOOKUP($B171,INDIRECT("'Monthly Resource Report'!"&amp;'HMPL Validation'!Q$482021&amp;":"&amp;'HMPL Validation'!Q$482022),'HMPL Validation'!Q$482023,FALSE))</f>
        <v>152</v>
      </c>
      <c r="R171" s="297">
        <f ca="1">+IF(ISERROR(HLOOKUP($B171,INDIRECT("'Monthly Resource Report'!"&amp;'HMPL Validation'!R$482021&amp;":"&amp;'HMPL Validation'!R$482022),'HMPL Validation'!R$482023,FALSE)),0,HLOOKUP($B171,INDIRECT("'Monthly Resource Report'!"&amp;'HMPL Validation'!R$482021&amp;":"&amp;'HMPL Validation'!R$482022),'HMPL Validation'!R$482023,FALSE))</f>
        <v>6.6149949527854179</v>
      </c>
      <c r="S171" s="317">
        <f ca="1">+IF(ISERROR(HLOOKUP($B171,INDIRECT("'Monthly Resource Report'!"&amp;'HMPL Validation'!S$482021&amp;":"&amp;'HMPL Validation'!S$482022),'HMPL Validation'!S$482023,FALSE)),0,HLOOKUP($B171,INDIRECT("'Monthly Resource Report'!"&amp;'HMPL Validation'!S$482021&amp;":"&amp;'HMPL Validation'!S$482022),'HMPL Validation'!S$482023,FALSE))</f>
        <v>6.9852574447239579E-2</v>
      </c>
      <c r="T171" s="318">
        <f ca="1">+IF(ISERROR(HLOOKUP($B171,INDIRECT("'Monthly Resource Report'!"&amp;'HMPL Validation'!T$482021&amp;":"&amp;'HMPL Validation'!T$482022),'HMPL Validation'!T$482023,FALSE)),0,HLOOKUP($B171,INDIRECT("'Monthly Resource Report'!"&amp;'HMPL Validation'!T$482021&amp;":"&amp;'HMPL Validation'!T$482022),'HMPL Validation'!T$482023,FALSE))</f>
        <v>0.49126364564302766</v>
      </c>
    </row>
    <row r="172" spans="2:20" s="460" customFormat="1">
      <c r="B172" s="301">
        <v>46419</v>
      </c>
      <c r="C172" s="294">
        <v>153</v>
      </c>
      <c r="D172" s="297">
        <v>6.6149997415323494</v>
      </c>
      <c r="E172" s="299">
        <v>7.0000000000000007E-2</v>
      </c>
      <c r="F172" s="295">
        <v>0.49</v>
      </c>
      <c r="G172" s="294">
        <f ca="1">+IF(ISERROR(HLOOKUP($B172,INDIRECT("'Monthly Resource Report'!"&amp;'HMPL Validation'!G$482021&amp;":"&amp;'HMPL Validation'!G$482022),'HMPL Validation'!G$482023,FALSE)),0,HLOOKUP($B172,INDIRECT("'Monthly Resource Report'!"&amp;'HMPL Validation'!G$482021&amp;":"&amp;'HMPL Validation'!G$482022),'HMPL Validation'!G$482023,FALSE))</f>
        <v>153</v>
      </c>
      <c r="H172" s="297">
        <f ca="1">+IF(ISERROR(HLOOKUP($B172,INDIRECT("'Monthly Resource Report'!"&amp;'HMPL Validation'!H$482021&amp;":"&amp;'HMPL Validation'!H$482022),'HMPL Validation'!H$482023,FALSE)),0,HLOOKUP($B172,INDIRECT("'Monthly Resource Report'!"&amp;'HMPL Validation'!H$482021&amp;":"&amp;'HMPL Validation'!H$482022),'HMPL Validation'!H$482023,FALSE))</f>
        <v>6.6149971750184715</v>
      </c>
      <c r="I172" s="317">
        <f ca="1">+IF(ISERROR(HLOOKUP($B172,INDIRECT("'Monthly Resource Report'!"&amp;'HMPL Validation'!I$482021&amp;":"&amp;'HMPL Validation'!I$482022),'HMPL Validation'!I$482023,FALSE)),0,HLOOKUP($B172,INDIRECT("'Monthly Resource Report'!"&amp;'HMPL Validation'!I$482021&amp;":"&amp;'HMPL Validation'!I$482022),'HMPL Validation'!I$482023,FALSE))</f>
        <v>6.9867512892577976E-2</v>
      </c>
      <c r="J172" s="318">
        <f ca="1">+IF(ISERROR(HLOOKUP($B172,INDIRECT("'Monthly Resource Report'!"&amp;'HMPL Validation'!J$482021&amp;":"&amp;'HMPL Validation'!J$482022),'HMPL Validation'!J$482023,FALSE)),0,HLOOKUP($B172,INDIRECT("'Monthly Resource Report'!"&amp;'HMPL Validation'!J$482021&amp;":"&amp;'HMPL Validation'!J$482022),'HMPL Validation'!J$482023,FALSE))</f>
        <v>0.49099815268633851</v>
      </c>
      <c r="L172" s="301">
        <v>46419</v>
      </c>
      <c r="M172" s="294">
        <v>152</v>
      </c>
      <c r="N172" s="297">
        <v>6.6149997415323494</v>
      </c>
      <c r="O172" s="299">
        <v>7.0000000000000007E-2</v>
      </c>
      <c r="P172" s="295">
        <v>0.49</v>
      </c>
      <c r="Q172" s="294">
        <f ca="1">+IF(ISERROR(HLOOKUP($B172,INDIRECT("'Monthly Resource Report'!"&amp;'HMPL Validation'!Q$482021&amp;":"&amp;'HMPL Validation'!Q$482022),'HMPL Validation'!Q$482023,FALSE)),0,HLOOKUP($B172,INDIRECT("'Monthly Resource Report'!"&amp;'HMPL Validation'!Q$482021&amp;":"&amp;'HMPL Validation'!Q$482022),'HMPL Validation'!Q$482023,FALSE))</f>
        <v>152</v>
      </c>
      <c r="R172" s="297">
        <f ca="1">+IF(ISERROR(HLOOKUP($B172,INDIRECT("'Monthly Resource Report'!"&amp;'HMPL Validation'!R$482021&amp;":"&amp;'HMPL Validation'!R$482022),'HMPL Validation'!R$482023,FALSE)),0,HLOOKUP($B172,INDIRECT("'Monthly Resource Report'!"&amp;'HMPL Validation'!R$482021&amp;":"&amp;'HMPL Validation'!R$482022),'HMPL Validation'!R$482023,FALSE))</f>
        <v>6.6149940697223295</v>
      </c>
      <c r="S172" s="317">
        <f ca="1">+IF(ISERROR(HLOOKUP($B172,INDIRECT("'Monthly Resource Report'!"&amp;'HMPL Validation'!S$482021&amp;":"&amp;'HMPL Validation'!S$482022),'HMPL Validation'!S$482023,FALSE)),0,HLOOKUP($B172,INDIRECT("'Monthly Resource Report'!"&amp;'HMPL Validation'!S$482021&amp;":"&amp;'HMPL Validation'!S$482022),'HMPL Validation'!S$482023,FALSE))</f>
        <v>6.9871333386014742E-2</v>
      </c>
      <c r="T172" s="318">
        <f ca="1">+IF(ISERROR(HLOOKUP($B172,INDIRECT("'Monthly Resource Report'!"&amp;'HMPL Validation'!T$482021&amp;":"&amp;'HMPL Validation'!T$482022),'HMPL Validation'!T$482023,FALSE)),0,HLOOKUP($B172,INDIRECT("'Monthly Resource Report'!"&amp;'HMPL Validation'!T$482021&amp;":"&amp;'HMPL Validation'!T$482022),'HMPL Validation'!T$482023,FALSE))</f>
        <v>0.49187168678067422</v>
      </c>
    </row>
    <row r="173" spans="2:20" s="460" customFormat="1">
      <c r="B173" s="301">
        <v>46447</v>
      </c>
      <c r="C173" s="294">
        <v>153</v>
      </c>
      <c r="D173" s="297">
        <v>6.6149997415323494</v>
      </c>
      <c r="E173" s="299">
        <v>7.0000000000000007E-2</v>
      </c>
      <c r="F173" s="295">
        <v>0.49</v>
      </c>
      <c r="G173" s="294">
        <f ca="1">+IF(ISERROR(HLOOKUP($B173,INDIRECT("'Monthly Resource Report'!"&amp;'HMPL Validation'!G$482021&amp;":"&amp;'HMPL Validation'!G$482022),'HMPL Validation'!G$482023,FALSE)),0,HLOOKUP($B173,INDIRECT("'Monthly Resource Report'!"&amp;'HMPL Validation'!G$482021&amp;":"&amp;'HMPL Validation'!G$482022),'HMPL Validation'!G$482023,FALSE))</f>
        <v>153</v>
      </c>
      <c r="H173" s="297">
        <f ca="1">+IF(ISERROR(HLOOKUP($B173,INDIRECT("'Monthly Resource Report'!"&amp;'HMPL Validation'!H$482021&amp;":"&amp;'HMPL Validation'!H$482022),'HMPL Validation'!H$482023,FALSE)),0,HLOOKUP($B173,INDIRECT("'Monthly Resource Report'!"&amp;'HMPL Validation'!H$482021&amp;":"&amp;'HMPL Validation'!H$482022),'HMPL Validation'!H$482023,FALSE))</f>
        <v>6.6149986621079231</v>
      </c>
      <c r="I173" s="317">
        <f ca="1">+IF(ISERROR(HLOOKUP($B173,INDIRECT("'Monthly Resource Report'!"&amp;'HMPL Validation'!I$482021&amp;":"&amp;'HMPL Validation'!I$482022),'HMPL Validation'!I$482023,FALSE)),0,HLOOKUP($B173,INDIRECT("'Monthly Resource Report'!"&amp;'HMPL Validation'!I$482021&amp;":"&amp;'HMPL Validation'!I$482022),'HMPL Validation'!I$482023,FALSE))</f>
        <v>6.983619955430681E-2</v>
      </c>
      <c r="J173" s="318">
        <f ca="1">+IF(ISERROR(HLOOKUP($B173,INDIRECT("'Monthly Resource Report'!"&amp;'HMPL Validation'!J$482021&amp;":"&amp;'HMPL Validation'!J$482022),'HMPL Validation'!J$482023,FALSE)),0,HLOOKUP($B173,INDIRECT("'Monthly Resource Report'!"&amp;'HMPL Validation'!J$482021&amp;":"&amp;'HMPL Validation'!J$482022),'HMPL Validation'!J$482023,FALSE))</f>
        <v>0.49151452753265373</v>
      </c>
      <c r="L173" s="301">
        <v>46447</v>
      </c>
      <c r="M173" s="294">
        <v>152</v>
      </c>
      <c r="N173" s="297">
        <v>6.6149997415323494</v>
      </c>
      <c r="O173" s="299">
        <v>7.0000000000000007E-2</v>
      </c>
      <c r="P173" s="295">
        <v>0.49</v>
      </c>
      <c r="Q173" s="294">
        <f ca="1">+IF(ISERROR(HLOOKUP($B173,INDIRECT("'Monthly Resource Report'!"&amp;'HMPL Validation'!Q$482021&amp;":"&amp;'HMPL Validation'!Q$482022),'HMPL Validation'!Q$482023,FALSE)),0,HLOOKUP($B173,INDIRECT("'Monthly Resource Report'!"&amp;'HMPL Validation'!Q$482021&amp;":"&amp;'HMPL Validation'!Q$482022),'HMPL Validation'!Q$482023,FALSE))</f>
        <v>152</v>
      </c>
      <c r="R173" s="297">
        <f ca="1">+IF(ISERROR(HLOOKUP($B173,INDIRECT("'Monthly Resource Report'!"&amp;'HMPL Validation'!R$482021&amp;":"&amp;'HMPL Validation'!R$482022),'HMPL Validation'!R$482023,FALSE)),0,HLOOKUP($B173,INDIRECT("'Monthly Resource Report'!"&amp;'HMPL Validation'!R$482021&amp;":"&amp;'HMPL Validation'!R$482022),'HMPL Validation'!R$482023,FALSE))</f>
        <v>6.6149945874465041</v>
      </c>
      <c r="S173" s="317">
        <f ca="1">+IF(ISERROR(HLOOKUP($B173,INDIRECT("'Monthly Resource Report'!"&amp;'HMPL Validation'!S$482021&amp;":"&amp;'HMPL Validation'!S$482022),'HMPL Validation'!S$482023,FALSE)),0,HLOOKUP($B173,INDIRECT("'Monthly Resource Report'!"&amp;'HMPL Validation'!S$482021&amp;":"&amp;'HMPL Validation'!S$482022),'HMPL Validation'!S$482023,FALSE))</f>
        <v>6.9847760733747336E-2</v>
      </c>
      <c r="T173" s="318">
        <f ca="1">+IF(ISERROR(HLOOKUP($B173,INDIRECT("'Monthly Resource Report'!"&amp;'HMPL Validation'!T$482021&amp;":"&amp;'HMPL Validation'!T$482022),'HMPL Validation'!T$482023,FALSE)),0,HLOOKUP($B173,INDIRECT("'Monthly Resource Report'!"&amp;'HMPL Validation'!T$482021&amp;":"&amp;'HMPL Validation'!T$482022),'HMPL Validation'!T$482023,FALSE))</f>
        <v>0.49085171464656957</v>
      </c>
    </row>
    <row r="174" spans="2:20" s="460" customFormat="1">
      <c r="B174" s="301">
        <v>46478</v>
      </c>
      <c r="C174" s="294">
        <v>153</v>
      </c>
      <c r="D174" s="297">
        <v>6.6149997415323494</v>
      </c>
      <c r="E174" s="299">
        <v>7.0000000000000007E-2</v>
      </c>
      <c r="F174" s="295">
        <v>0.49</v>
      </c>
      <c r="G174" s="294">
        <f ca="1">+IF(ISERROR(HLOOKUP($B174,INDIRECT("'Monthly Resource Report'!"&amp;'HMPL Validation'!G$482021&amp;":"&amp;'HMPL Validation'!G$482022),'HMPL Validation'!G$482023,FALSE)),0,HLOOKUP($B174,INDIRECT("'Monthly Resource Report'!"&amp;'HMPL Validation'!G$482021&amp;":"&amp;'HMPL Validation'!G$482022),'HMPL Validation'!G$482023,FALSE))</f>
        <v>153</v>
      </c>
      <c r="H174" s="297">
        <f ca="1">+IF(ISERROR(HLOOKUP($B174,INDIRECT("'Monthly Resource Report'!"&amp;'HMPL Validation'!H$482021&amp;":"&amp;'HMPL Validation'!H$482022),'HMPL Validation'!H$482023,FALSE)),0,HLOOKUP($B174,INDIRECT("'Monthly Resource Report'!"&amp;'HMPL Validation'!H$482021&amp;":"&amp;'HMPL Validation'!H$482022),'HMPL Validation'!H$482023,FALSE))</f>
        <v>6.6149991781553696</v>
      </c>
      <c r="I174" s="317">
        <f ca="1">+IF(ISERROR(HLOOKUP($B174,INDIRECT("'Monthly Resource Report'!"&amp;'HMPL Validation'!I$482021&amp;":"&amp;'HMPL Validation'!I$482022),'HMPL Validation'!I$482023,FALSE)),0,HLOOKUP($B174,INDIRECT("'Monthly Resource Report'!"&amp;'HMPL Validation'!I$482021&amp;":"&amp;'HMPL Validation'!I$482022),'HMPL Validation'!I$482023,FALSE))</f>
        <v>6.9809223171582974E-2</v>
      </c>
      <c r="J174" s="318">
        <f ca="1">+IF(ISERROR(HLOOKUP($B174,INDIRECT("'Monthly Resource Report'!"&amp;'HMPL Validation'!J$482021&amp;":"&amp;'HMPL Validation'!J$482022),'HMPL Validation'!J$482023,FALSE)),0,HLOOKUP($B174,INDIRECT("'Monthly Resource Report'!"&amp;'HMPL Validation'!J$482021&amp;":"&amp;'HMPL Validation'!J$482022),'HMPL Validation'!J$482023,FALSE))</f>
        <v>0.49094365618116809</v>
      </c>
      <c r="L174" s="301">
        <v>46478</v>
      </c>
      <c r="M174" s="294">
        <v>152</v>
      </c>
      <c r="N174" s="297">
        <v>6.6149997415323494</v>
      </c>
      <c r="O174" s="299">
        <v>7.0000000000000007E-2</v>
      </c>
      <c r="P174" s="295">
        <v>0.49</v>
      </c>
      <c r="Q174" s="294">
        <f ca="1">+IF(ISERROR(HLOOKUP($B174,INDIRECT("'Monthly Resource Report'!"&amp;'HMPL Validation'!Q$482021&amp;":"&amp;'HMPL Validation'!Q$482022),'HMPL Validation'!Q$482023,FALSE)),0,HLOOKUP($B174,INDIRECT("'Monthly Resource Report'!"&amp;'HMPL Validation'!Q$482021&amp;":"&amp;'HMPL Validation'!Q$482022),'HMPL Validation'!Q$482023,FALSE))</f>
        <v>152</v>
      </c>
      <c r="R174" s="297">
        <f ca="1">+IF(ISERROR(HLOOKUP($B174,INDIRECT("'Monthly Resource Report'!"&amp;'HMPL Validation'!R$482021&amp;":"&amp;'HMPL Validation'!R$482022),'HMPL Validation'!R$482023,FALSE)),0,HLOOKUP($B174,INDIRECT("'Monthly Resource Report'!"&amp;'HMPL Validation'!R$482021&amp;":"&amp;'HMPL Validation'!R$482022),'HMPL Validation'!R$482023,FALSE))</f>
        <v>6.614995657405955</v>
      </c>
      <c r="S174" s="317">
        <f ca="1">+IF(ISERROR(HLOOKUP($B174,INDIRECT("'Monthly Resource Report'!"&amp;'HMPL Validation'!S$482021&amp;":"&amp;'HMPL Validation'!S$482022),'HMPL Validation'!S$482023,FALSE)),0,HLOOKUP($B174,INDIRECT("'Monthly Resource Report'!"&amp;'HMPL Validation'!S$482021&amp;":"&amp;'HMPL Validation'!S$482022),'HMPL Validation'!S$482023,FALSE))</f>
        <v>6.9826493672855372E-2</v>
      </c>
      <c r="T174" s="318">
        <f ca="1">+IF(ISERROR(HLOOKUP($B174,INDIRECT("'Monthly Resource Report'!"&amp;'HMPL Validation'!T$482021&amp;":"&amp;'HMPL Validation'!T$482022),'HMPL Validation'!T$482023,FALSE)),0,HLOOKUP($B174,INDIRECT("'Monthly Resource Report'!"&amp;'HMPL Validation'!T$482021&amp;":"&amp;'HMPL Validation'!T$482022),'HMPL Validation'!T$482023,FALSE))</f>
        <v>0.491325290170401</v>
      </c>
    </row>
    <row r="175" spans="2:20" s="460" customFormat="1">
      <c r="B175" s="301">
        <v>46508</v>
      </c>
      <c r="C175" s="294">
        <v>153</v>
      </c>
      <c r="D175" s="297">
        <v>6.6149997415323494</v>
      </c>
      <c r="E175" s="299">
        <v>7.0000000000000007E-2</v>
      </c>
      <c r="F175" s="295">
        <v>0.49</v>
      </c>
      <c r="G175" s="294">
        <f ca="1">+IF(ISERROR(HLOOKUP($B175,INDIRECT("'Monthly Resource Report'!"&amp;'HMPL Validation'!G$482021&amp;":"&amp;'HMPL Validation'!G$482022),'HMPL Validation'!G$482023,FALSE)),0,HLOOKUP($B175,INDIRECT("'Monthly Resource Report'!"&amp;'HMPL Validation'!G$482021&amp;":"&amp;'HMPL Validation'!G$482022),'HMPL Validation'!G$482023,FALSE))</f>
        <v>153</v>
      </c>
      <c r="H175" s="297">
        <f ca="1">+IF(ISERROR(HLOOKUP($B175,INDIRECT("'Monthly Resource Report'!"&amp;'HMPL Validation'!H$482021&amp;":"&amp;'HMPL Validation'!H$482022),'HMPL Validation'!H$482023,FALSE)),0,HLOOKUP($B175,INDIRECT("'Monthly Resource Report'!"&amp;'HMPL Validation'!H$482021&amp;":"&amp;'HMPL Validation'!H$482022),'HMPL Validation'!H$482023,FALSE))</f>
        <v>6.6149990525108464</v>
      </c>
      <c r="I175" s="317">
        <f ca="1">+IF(ISERROR(HLOOKUP($B175,INDIRECT("'Monthly Resource Report'!"&amp;'HMPL Validation'!I$482021&amp;":"&amp;'HMPL Validation'!I$482022),'HMPL Validation'!I$482023,FALSE)),0,HLOOKUP($B175,INDIRECT("'Monthly Resource Report'!"&amp;'HMPL Validation'!I$482021&amp;":"&amp;'HMPL Validation'!I$482022),'HMPL Validation'!I$482023,FALSE))</f>
        <v>6.9817088895505558E-2</v>
      </c>
      <c r="J175" s="318">
        <f ca="1">+IF(ISERROR(HLOOKUP($B175,INDIRECT("'Monthly Resource Report'!"&amp;'HMPL Validation'!J$482021&amp;":"&amp;'HMPL Validation'!J$482022),'HMPL Validation'!J$482023,FALSE)),0,HLOOKUP($B175,INDIRECT("'Monthly Resource Report'!"&amp;'HMPL Validation'!J$482021&amp;":"&amp;'HMPL Validation'!J$482022),'HMPL Validation'!J$482023,FALSE))</f>
        <v>0.49091360801811806</v>
      </c>
      <c r="L175" s="301">
        <v>46508</v>
      </c>
      <c r="M175" s="294">
        <v>152</v>
      </c>
      <c r="N175" s="297">
        <v>6.6149997415323494</v>
      </c>
      <c r="O175" s="299">
        <v>7.0000000000000007E-2</v>
      </c>
      <c r="P175" s="295">
        <v>0.49</v>
      </c>
      <c r="Q175" s="294">
        <f ca="1">+IF(ISERROR(HLOOKUP($B175,INDIRECT("'Monthly Resource Report'!"&amp;'HMPL Validation'!Q$482021&amp;":"&amp;'HMPL Validation'!Q$482022),'HMPL Validation'!Q$482023,FALSE)),0,HLOOKUP($B175,INDIRECT("'Monthly Resource Report'!"&amp;'HMPL Validation'!Q$482021&amp;":"&amp;'HMPL Validation'!Q$482022),'HMPL Validation'!Q$482023,FALSE))</f>
        <v>152</v>
      </c>
      <c r="R175" s="297">
        <f ca="1">+IF(ISERROR(HLOOKUP($B175,INDIRECT("'Monthly Resource Report'!"&amp;'HMPL Validation'!R$482021&amp;":"&amp;'HMPL Validation'!R$482022),'HMPL Validation'!R$482023,FALSE)),0,HLOOKUP($B175,INDIRECT("'Monthly Resource Report'!"&amp;'HMPL Validation'!R$482021&amp;":"&amp;'HMPL Validation'!R$482022),'HMPL Validation'!R$482023,FALSE))</f>
        <v>6.6149952386998478</v>
      </c>
      <c r="S175" s="317">
        <f ca="1">+IF(ISERROR(HLOOKUP($B175,INDIRECT("'Monthly Resource Report'!"&amp;'HMPL Validation'!S$482021&amp;":"&amp;'HMPL Validation'!S$482022),'HMPL Validation'!S$482023,FALSE)),0,HLOOKUP($B175,INDIRECT("'Monthly Resource Report'!"&amp;'HMPL Validation'!S$482021&amp;":"&amp;'HMPL Validation'!S$482022),'HMPL Validation'!S$482023,FALSE))</f>
        <v>6.9770979060114216E-2</v>
      </c>
      <c r="T175" s="318">
        <f ca="1">+IF(ISERROR(HLOOKUP($B175,INDIRECT("'Monthly Resource Report'!"&amp;'HMPL Validation'!T$482021&amp;":"&amp;'HMPL Validation'!T$482022),'HMPL Validation'!T$482023,FALSE)),0,HLOOKUP($B175,INDIRECT("'Monthly Resource Report'!"&amp;'HMPL Validation'!T$482021&amp;":"&amp;'HMPL Validation'!T$482022),'HMPL Validation'!T$482023,FALSE))</f>
        <v>0.49282219558523843</v>
      </c>
    </row>
    <row r="176" spans="2:20" s="460" customFormat="1">
      <c r="B176" s="301">
        <v>46539</v>
      </c>
      <c r="C176" s="294">
        <v>153</v>
      </c>
      <c r="D176" s="297">
        <v>6.6149997415323494</v>
      </c>
      <c r="E176" s="299">
        <v>7.0000000000000007E-2</v>
      </c>
      <c r="F176" s="295">
        <v>0.49</v>
      </c>
      <c r="G176" s="294">
        <f ca="1">+IF(ISERROR(HLOOKUP($B176,INDIRECT("'Monthly Resource Report'!"&amp;'HMPL Validation'!G$482021&amp;":"&amp;'HMPL Validation'!G$482022),'HMPL Validation'!G$482023,FALSE)),0,HLOOKUP($B176,INDIRECT("'Monthly Resource Report'!"&amp;'HMPL Validation'!G$482021&amp;":"&amp;'HMPL Validation'!G$482022),'HMPL Validation'!G$482023,FALSE))</f>
        <v>153</v>
      </c>
      <c r="H176" s="297">
        <f ca="1">+IF(ISERROR(HLOOKUP($B176,INDIRECT("'Monthly Resource Report'!"&amp;'HMPL Validation'!H$482021&amp;":"&amp;'HMPL Validation'!H$482022),'HMPL Validation'!H$482023,FALSE)),0,HLOOKUP($B176,INDIRECT("'Monthly Resource Report'!"&amp;'HMPL Validation'!H$482021&amp;":"&amp;'HMPL Validation'!H$482022),'HMPL Validation'!H$482023,FALSE))</f>
        <v>6.6149993311449773</v>
      </c>
      <c r="I176" s="317">
        <f ca="1">+IF(ISERROR(HLOOKUP($B176,INDIRECT("'Monthly Resource Report'!"&amp;'HMPL Validation'!I$482021&amp;":"&amp;'HMPL Validation'!I$482022),'HMPL Validation'!I$482023,FALSE)),0,HLOOKUP($B176,INDIRECT("'Monthly Resource Report'!"&amp;'HMPL Validation'!I$482021&amp;":"&amp;'HMPL Validation'!I$482022),'HMPL Validation'!I$482023,FALSE))</f>
        <v>6.9809739396732212E-2</v>
      </c>
      <c r="J176" s="318">
        <f ca="1">+IF(ISERROR(HLOOKUP($B176,INDIRECT("'Monthly Resource Report'!"&amp;'HMPL Validation'!J$482021&amp;":"&amp;'HMPL Validation'!J$482022),'HMPL Validation'!J$482023,FALSE)),0,HLOOKUP($B176,INDIRECT("'Monthly Resource Report'!"&amp;'HMPL Validation'!J$482021&amp;":"&amp;'HMPL Validation'!J$482022),'HMPL Validation'!J$482023,FALSE))</f>
        <v>0.49125798474073046</v>
      </c>
      <c r="L176" s="301">
        <v>46539</v>
      </c>
      <c r="M176" s="294">
        <v>152</v>
      </c>
      <c r="N176" s="297">
        <v>6.6149997415323494</v>
      </c>
      <c r="O176" s="299">
        <v>7.0000000000000007E-2</v>
      </c>
      <c r="P176" s="295">
        <v>0.49</v>
      </c>
      <c r="Q176" s="294">
        <f ca="1">+IF(ISERROR(HLOOKUP($B176,INDIRECT("'Monthly Resource Report'!"&amp;'HMPL Validation'!Q$482021&amp;":"&amp;'HMPL Validation'!Q$482022),'HMPL Validation'!Q$482023,FALSE)),0,HLOOKUP($B176,INDIRECT("'Monthly Resource Report'!"&amp;'HMPL Validation'!Q$482021&amp;":"&amp;'HMPL Validation'!Q$482022),'HMPL Validation'!Q$482023,FALSE))</f>
        <v>152</v>
      </c>
      <c r="R176" s="297">
        <f ca="1">+IF(ISERROR(HLOOKUP($B176,INDIRECT("'Monthly Resource Report'!"&amp;'HMPL Validation'!R$482021&amp;":"&amp;'HMPL Validation'!R$482022),'HMPL Validation'!R$482023,FALSE)),0,HLOOKUP($B176,INDIRECT("'Monthly Resource Report'!"&amp;'HMPL Validation'!R$482021&amp;":"&amp;'HMPL Validation'!R$482022),'HMPL Validation'!R$482023,FALSE))</f>
        <v>6.6149970191090794</v>
      </c>
      <c r="S176" s="317">
        <f ca="1">+IF(ISERROR(HLOOKUP($B176,INDIRECT("'Monthly Resource Report'!"&amp;'HMPL Validation'!S$482021&amp;":"&amp;'HMPL Validation'!S$482022),'HMPL Validation'!S$482023,FALSE)),0,HLOOKUP($B176,INDIRECT("'Monthly Resource Report'!"&amp;'HMPL Validation'!S$482021&amp;":"&amp;'HMPL Validation'!S$482022),'HMPL Validation'!S$482023,FALSE))</f>
        <v>6.9834438385326991E-2</v>
      </c>
      <c r="T176" s="318">
        <f ca="1">+IF(ISERROR(HLOOKUP($B176,INDIRECT("'Monthly Resource Report'!"&amp;'HMPL Validation'!T$482021&amp;":"&amp;'HMPL Validation'!T$482022),'HMPL Validation'!T$482023,FALSE)),0,HLOOKUP($B176,INDIRECT("'Monthly Resource Report'!"&amp;'HMPL Validation'!T$482021&amp;":"&amp;'HMPL Validation'!T$482022),'HMPL Validation'!T$482023,FALSE))</f>
        <v>0.49088722153115094</v>
      </c>
    </row>
    <row r="177" spans="2:20" s="460" customFormat="1">
      <c r="B177" s="301">
        <v>46569</v>
      </c>
      <c r="C177" s="294">
        <v>153</v>
      </c>
      <c r="D177" s="297">
        <v>6.6149997415323494</v>
      </c>
      <c r="E177" s="299">
        <v>7.0000000000000007E-2</v>
      </c>
      <c r="F177" s="295">
        <v>0.49</v>
      </c>
      <c r="G177" s="294">
        <f ca="1">+IF(ISERROR(HLOOKUP($B177,INDIRECT("'Monthly Resource Report'!"&amp;'HMPL Validation'!G$482021&amp;":"&amp;'HMPL Validation'!G$482022),'HMPL Validation'!G$482023,FALSE)),0,HLOOKUP($B177,INDIRECT("'Monthly Resource Report'!"&amp;'HMPL Validation'!G$482021&amp;":"&amp;'HMPL Validation'!G$482022),'HMPL Validation'!G$482023,FALSE))</f>
        <v>153</v>
      </c>
      <c r="H177" s="297">
        <f ca="1">+IF(ISERROR(HLOOKUP($B177,INDIRECT("'Monthly Resource Report'!"&amp;'HMPL Validation'!H$482021&amp;":"&amp;'HMPL Validation'!H$482022),'HMPL Validation'!H$482023,FALSE)),0,HLOOKUP($B177,INDIRECT("'Monthly Resource Report'!"&amp;'HMPL Validation'!H$482021&amp;":"&amp;'HMPL Validation'!H$482022),'HMPL Validation'!H$482023,FALSE))</f>
        <v>6.6149978909369143</v>
      </c>
      <c r="I177" s="317">
        <f ca="1">+IF(ISERROR(HLOOKUP($B177,INDIRECT("'Monthly Resource Report'!"&amp;'HMPL Validation'!I$482021&amp;":"&amp;'HMPL Validation'!I$482022),'HMPL Validation'!I$482023,FALSE)),0,HLOOKUP($B177,INDIRECT("'Monthly Resource Report'!"&amp;'HMPL Validation'!I$482021&amp;":"&amp;'HMPL Validation'!I$482022),'HMPL Validation'!I$482023,FALSE))</f>
        <v>6.9863810035872262E-2</v>
      </c>
      <c r="J177" s="318">
        <f ca="1">+IF(ISERROR(HLOOKUP($B177,INDIRECT("'Monthly Resource Report'!"&amp;'HMPL Validation'!J$482021&amp;":"&amp;'HMPL Validation'!J$482022),'HMPL Validation'!J$482023,FALSE)),0,HLOOKUP($B177,INDIRECT("'Monthly Resource Report'!"&amp;'HMPL Validation'!J$482021&amp;":"&amp;'HMPL Validation'!J$482022),'HMPL Validation'!J$482023,FALSE))</f>
        <v>0.49089482237620352</v>
      </c>
      <c r="L177" s="301">
        <v>46569</v>
      </c>
      <c r="M177" s="294">
        <v>152</v>
      </c>
      <c r="N177" s="297">
        <v>6.6149997415323494</v>
      </c>
      <c r="O177" s="299">
        <v>7.0000000000000007E-2</v>
      </c>
      <c r="P177" s="295">
        <v>0.49</v>
      </c>
      <c r="Q177" s="294">
        <f ca="1">+IF(ISERROR(HLOOKUP($B177,INDIRECT("'Monthly Resource Report'!"&amp;'HMPL Validation'!Q$482021&amp;":"&amp;'HMPL Validation'!Q$482022),'HMPL Validation'!Q$482023,FALSE)),0,HLOOKUP($B177,INDIRECT("'Monthly Resource Report'!"&amp;'HMPL Validation'!Q$482021&amp;":"&amp;'HMPL Validation'!Q$482022),'HMPL Validation'!Q$482023,FALSE))</f>
        <v>152</v>
      </c>
      <c r="R177" s="297">
        <f ca="1">+IF(ISERROR(HLOOKUP($B177,INDIRECT("'Monthly Resource Report'!"&amp;'HMPL Validation'!R$482021&amp;":"&amp;'HMPL Validation'!R$482022),'HMPL Validation'!R$482023,FALSE)),0,HLOOKUP($B177,INDIRECT("'Monthly Resource Report'!"&amp;'HMPL Validation'!R$482021&amp;":"&amp;'HMPL Validation'!R$482022),'HMPL Validation'!R$482023,FALSE))</f>
        <v>6.6149960742212537</v>
      </c>
      <c r="S177" s="317">
        <f ca="1">+IF(ISERROR(HLOOKUP($B177,INDIRECT("'Monthly Resource Report'!"&amp;'HMPL Validation'!S$482021&amp;":"&amp;'HMPL Validation'!S$482022),'HMPL Validation'!S$482023,FALSE)),0,HLOOKUP($B177,INDIRECT("'Monthly Resource Report'!"&amp;'HMPL Validation'!S$482021&amp;":"&amp;'HMPL Validation'!S$482022),'HMPL Validation'!S$482023,FALSE))</f>
        <v>6.9861814637493136E-2</v>
      </c>
      <c r="T177" s="318">
        <f ca="1">+IF(ISERROR(HLOOKUP($B177,INDIRECT("'Monthly Resource Report'!"&amp;'HMPL Validation'!T$482021&amp;":"&amp;'HMPL Validation'!T$482022),'HMPL Validation'!T$482023,FALSE)),0,HLOOKUP($B177,INDIRECT("'Monthly Resource Report'!"&amp;'HMPL Validation'!T$482021&amp;":"&amp;'HMPL Validation'!T$482022),'HMPL Validation'!T$482023,FALSE))</f>
        <v>0.49126523122327603</v>
      </c>
    </row>
    <row r="178" spans="2:20" s="460" customFormat="1">
      <c r="B178" s="301">
        <v>46600</v>
      </c>
      <c r="C178" s="294">
        <v>153</v>
      </c>
      <c r="D178" s="297">
        <v>6.6149997415323494</v>
      </c>
      <c r="E178" s="299">
        <v>7.0000000000000007E-2</v>
      </c>
      <c r="F178" s="295">
        <v>0.49</v>
      </c>
      <c r="G178" s="294">
        <f ca="1">+IF(ISERROR(HLOOKUP($B178,INDIRECT("'Monthly Resource Report'!"&amp;'HMPL Validation'!G$482021&amp;":"&amp;'HMPL Validation'!G$482022),'HMPL Validation'!G$482023,FALSE)),0,HLOOKUP($B178,INDIRECT("'Monthly Resource Report'!"&amp;'HMPL Validation'!G$482021&amp;":"&amp;'HMPL Validation'!G$482022),'HMPL Validation'!G$482023,FALSE))</f>
        <v>153</v>
      </c>
      <c r="H178" s="297">
        <f ca="1">+IF(ISERROR(HLOOKUP($B178,INDIRECT("'Monthly Resource Report'!"&amp;'HMPL Validation'!H$482021&amp;":"&amp;'HMPL Validation'!H$482022),'HMPL Validation'!H$482023,FALSE)),0,HLOOKUP($B178,INDIRECT("'Monthly Resource Report'!"&amp;'HMPL Validation'!H$482021&amp;":"&amp;'HMPL Validation'!H$482022),'HMPL Validation'!H$482023,FALSE))</f>
        <v>6.6149973972912184</v>
      </c>
      <c r="I178" s="317">
        <f ca="1">+IF(ISERROR(HLOOKUP($B178,INDIRECT("'Monthly Resource Report'!"&amp;'HMPL Validation'!I$482021&amp;":"&amp;'HMPL Validation'!I$482022),'HMPL Validation'!I$482023,FALSE)),0,HLOOKUP($B178,INDIRECT("'Monthly Resource Report'!"&amp;'HMPL Validation'!I$482021&amp;":"&amp;'HMPL Validation'!I$482022),'HMPL Validation'!I$482023,FALSE))</f>
        <v>6.9854939156402965E-2</v>
      </c>
      <c r="J178" s="318">
        <f ca="1">+IF(ISERROR(HLOOKUP($B178,INDIRECT("'Monthly Resource Report'!"&amp;'HMPL Validation'!J$482021&amp;":"&amp;'HMPL Validation'!J$482022),'HMPL Validation'!J$482023,FALSE)),0,HLOOKUP($B178,INDIRECT("'Monthly Resource Report'!"&amp;'HMPL Validation'!J$482021&amp;":"&amp;'HMPL Validation'!J$482022),'HMPL Validation'!J$482023,FALSE))</f>
        <v>0.49120131882021406</v>
      </c>
      <c r="L178" s="301">
        <v>46600</v>
      </c>
      <c r="M178" s="294">
        <v>152</v>
      </c>
      <c r="N178" s="297">
        <v>6.6149997415323494</v>
      </c>
      <c r="O178" s="299">
        <v>7.0000000000000007E-2</v>
      </c>
      <c r="P178" s="295">
        <v>0.49</v>
      </c>
      <c r="Q178" s="294">
        <f ca="1">+IF(ISERROR(HLOOKUP($B178,INDIRECT("'Monthly Resource Report'!"&amp;'HMPL Validation'!Q$482021&amp;":"&amp;'HMPL Validation'!Q$482022),'HMPL Validation'!Q$482023,FALSE)),0,HLOOKUP($B178,INDIRECT("'Monthly Resource Report'!"&amp;'HMPL Validation'!Q$482021&amp;":"&amp;'HMPL Validation'!Q$482022),'HMPL Validation'!Q$482023,FALSE))</f>
        <v>152</v>
      </c>
      <c r="R178" s="297">
        <f ca="1">+IF(ISERROR(HLOOKUP($B178,INDIRECT("'Monthly Resource Report'!"&amp;'HMPL Validation'!R$482021&amp;":"&amp;'HMPL Validation'!R$482022),'HMPL Validation'!R$482023,FALSE)),0,HLOOKUP($B178,INDIRECT("'Monthly Resource Report'!"&amp;'HMPL Validation'!R$482021&amp;":"&amp;'HMPL Validation'!R$482022),'HMPL Validation'!R$482023,FALSE))</f>
        <v>6.6149965185041006</v>
      </c>
      <c r="S178" s="317">
        <f ca="1">+IF(ISERROR(HLOOKUP($B178,INDIRECT("'Monthly Resource Report'!"&amp;'HMPL Validation'!S$482021&amp;":"&amp;'HMPL Validation'!S$482022),'HMPL Validation'!S$482023,FALSE)),0,HLOOKUP($B178,INDIRECT("'Monthly Resource Report'!"&amp;'HMPL Validation'!S$482021&amp;":"&amp;'HMPL Validation'!S$482022),'HMPL Validation'!S$482023,FALSE))</f>
        <v>6.9856998070241344E-2</v>
      </c>
      <c r="T178" s="318">
        <f ca="1">+IF(ISERROR(HLOOKUP($B178,INDIRECT("'Monthly Resource Report'!"&amp;'HMPL Validation'!T$482021&amp;":"&amp;'HMPL Validation'!T$482022),'HMPL Validation'!T$482023,FALSE)),0,HLOOKUP($B178,INDIRECT("'Monthly Resource Report'!"&amp;'HMPL Validation'!T$482021&amp;":"&amp;'HMPL Validation'!T$482022),'HMPL Validation'!T$482023,FALSE))</f>
        <v>0.49210818656196825</v>
      </c>
    </row>
    <row r="179" spans="2:20" s="460" customFormat="1">
      <c r="B179" s="301">
        <v>46631</v>
      </c>
      <c r="C179" s="294">
        <v>153</v>
      </c>
      <c r="D179" s="297">
        <v>6.6149997415323494</v>
      </c>
      <c r="E179" s="299">
        <v>7.0000000000000007E-2</v>
      </c>
      <c r="F179" s="295">
        <v>0.49</v>
      </c>
      <c r="G179" s="294">
        <f ca="1">+IF(ISERROR(HLOOKUP($B179,INDIRECT("'Monthly Resource Report'!"&amp;'HMPL Validation'!G$482021&amp;":"&amp;'HMPL Validation'!G$482022),'HMPL Validation'!G$482023,FALSE)),0,HLOOKUP($B179,INDIRECT("'Monthly Resource Report'!"&amp;'HMPL Validation'!G$482021&amp;":"&amp;'HMPL Validation'!G$482022),'HMPL Validation'!G$482023,FALSE))</f>
        <v>153</v>
      </c>
      <c r="H179" s="297">
        <f ca="1">+IF(ISERROR(HLOOKUP($B179,INDIRECT("'Monthly Resource Report'!"&amp;'HMPL Validation'!H$482021&amp;":"&amp;'HMPL Validation'!H$482022),'HMPL Validation'!H$482023,FALSE)),0,HLOOKUP($B179,INDIRECT("'Monthly Resource Report'!"&amp;'HMPL Validation'!H$482021&amp;":"&amp;'HMPL Validation'!H$482022),'HMPL Validation'!H$482023,FALSE))</f>
        <v>6.6149990191320871</v>
      </c>
      <c r="I179" s="317">
        <f ca="1">+IF(ISERROR(HLOOKUP($B179,INDIRECT("'Monthly Resource Report'!"&amp;'HMPL Validation'!I$482021&amp;":"&amp;'HMPL Validation'!I$482022),'HMPL Validation'!I$482023,FALSE)),0,HLOOKUP($B179,INDIRECT("'Monthly Resource Report'!"&amp;'HMPL Validation'!I$482021&amp;":"&amp;'HMPL Validation'!I$482022),'HMPL Validation'!I$482023,FALSE))</f>
        <v>6.9806079788137493E-2</v>
      </c>
      <c r="J179" s="318">
        <f ca="1">+IF(ISERROR(HLOOKUP($B179,INDIRECT("'Monthly Resource Report'!"&amp;'HMPL Validation'!J$482021&amp;":"&amp;'HMPL Validation'!J$482022),'HMPL Validation'!J$482023,FALSE)),0,HLOOKUP($B179,INDIRECT("'Monthly Resource Report'!"&amp;'HMPL Validation'!J$482021&amp;":"&amp;'HMPL Validation'!J$482022),'HMPL Validation'!J$482023,FALSE))</f>
        <v>0.4909521062353458</v>
      </c>
      <c r="L179" s="301">
        <v>46631</v>
      </c>
      <c r="M179" s="294">
        <v>152</v>
      </c>
      <c r="N179" s="297">
        <v>6.6149997415323494</v>
      </c>
      <c r="O179" s="299">
        <v>7.0000000000000007E-2</v>
      </c>
      <c r="P179" s="295">
        <v>0.49</v>
      </c>
      <c r="Q179" s="294">
        <f ca="1">+IF(ISERROR(HLOOKUP($B179,INDIRECT("'Monthly Resource Report'!"&amp;'HMPL Validation'!Q$482021&amp;":"&amp;'HMPL Validation'!Q$482022),'HMPL Validation'!Q$482023,FALSE)),0,HLOOKUP($B179,INDIRECT("'Monthly Resource Report'!"&amp;'HMPL Validation'!Q$482021&amp;":"&amp;'HMPL Validation'!Q$482022),'HMPL Validation'!Q$482023,FALSE))</f>
        <v>152</v>
      </c>
      <c r="R179" s="297">
        <f ca="1">+IF(ISERROR(HLOOKUP($B179,INDIRECT("'Monthly Resource Report'!"&amp;'HMPL Validation'!R$482021&amp;":"&amp;'HMPL Validation'!R$482022),'HMPL Validation'!R$482023,FALSE)),0,HLOOKUP($B179,INDIRECT("'Monthly Resource Report'!"&amp;'HMPL Validation'!R$482021&amp;":"&amp;'HMPL Validation'!R$482022),'HMPL Validation'!R$482023,FALSE))</f>
        <v>6.6149965262426571</v>
      </c>
      <c r="S179" s="317">
        <f ca="1">+IF(ISERROR(HLOOKUP($B179,INDIRECT("'Monthly Resource Report'!"&amp;'HMPL Validation'!S$482021&amp;":"&amp;'HMPL Validation'!S$482022),'HMPL Validation'!S$482023,FALSE)),0,HLOOKUP($B179,INDIRECT("'Monthly Resource Report'!"&amp;'HMPL Validation'!S$482021&amp;":"&amp;'HMPL Validation'!S$482022),'HMPL Validation'!S$482023,FALSE))</f>
        <v>6.980501725944302E-2</v>
      </c>
      <c r="T179" s="318">
        <f ca="1">+IF(ISERROR(HLOOKUP($B179,INDIRECT("'Monthly Resource Report'!"&amp;'HMPL Validation'!T$482021&amp;":"&amp;'HMPL Validation'!T$482022),'HMPL Validation'!T$482023,FALSE)),0,HLOOKUP($B179,INDIRECT("'Monthly Resource Report'!"&amp;'HMPL Validation'!T$482021&amp;":"&amp;'HMPL Validation'!T$482022),'HMPL Validation'!T$482023,FALSE))</f>
        <v>0.4913228617864947</v>
      </c>
    </row>
    <row r="180" spans="2:20" s="460" customFormat="1">
      <c r="B180" s="301">
        <v>46661</v>
      </c>
      <c r="C180" s="294">
        <v>153</v>
      </c>
      <c r="D180" s="297">
        <v>6.6149997415323494</v>
      </c>
      <c r="E180" s="299">
        <v>7.0000000000000007E-2</v>
      </c>
      <c r="F180" s="295">
        <v>0.49</v>
      </c>
      <c r="G180" s="294">
        <f ca="1">+IF(ISERROR(HLOOKUP($B180,INDIRECT("'Monthly Resource Report'!"&amp;'HMPL Validation'!G$482021&amp;":"&amp;'HMPL Validation'!G$482022),'HMPL Validation'!G$482023,FALSE)),0,HLOOKUP($B180,INDIRECT("'Monthly Resource Report'!"&amp;'HMPL Validation'!G$482021&amp;":"&amp;'HMPL Validation'!G$482022),'HMPL Validation'!G$482023,FALSE))</f>
        <v>153</v>
      </c>
      <c r="H180" s="297">
        <f ca="1">+IF(ISERROR(HLOOKUP($B180,INDIRECT("'Monthly Resource Report'!"&amp;'HMPL Validation'!H$482021&amp;":"&amp;'HMPL Validation'!H$482022),'HMPL Validation'!H$482023,FALSE)),0,HLOOKUP($B180,INDIRECT("'Monthly Resource Report'!"&amp;'HMPL Validation'!H$482021&amp;":"&amp;'HMPL Validation'!H$482022),'HMPL Validation'!H$482023,FALSE))</f>
        <v>6.6149989050150317</v>
      </c>
      <c r="I180" s="317">
        <f ca="1">+IF(ISERROR(HLOOKUP($B180,INDIRECT("'Monthly Resource Report'!"&amp;'HMPL Validation'!I$482021&amp;":"&amp;'HMPL Validation'!I$482022),'HMPL Validation'!I$482023,FALSE)),0,HLOOKUP($B180,INDIRECT("'Monthly Resource Report'!"&amp;'HMPL Validation'!I$482021&amp;":"&amp;'HMPL Validation'!I$482022),'HMPL Validation'!I$482023,FALSE))</f>
        <v>6.9815768583553678E-2</v>
      </c>
      <c r="J180" s="318">
        <f ca="1">+IF(ISERROR(HLOOKUP($B180,INDIRECT("'Monthly Resource Report'!"&amp;'HMPL Validation'!J$482021&amp;":"&amp;'HMPL Validation'!J$482022),'HMPL Validation'!J$482023,FALSE)),0,HLOOKUP($B180,INDIRECT("'Monthly Resource Report'!"&amp;'HMPL Validation'!J$482021&amp;":"&amp;'HMPL Validation'!J$482022),'HMPL Validation'!J$482023,FALSE))</f>
        <v>0.49090024204470012</v>
      </c>
      <c r="L180" s="301">
        <v>46661</v>
      </c>
      <c r="M180" s="294">
        <v>152</v>
      </c>
      <c r="N180" s="297">
        <v>6.6149997415323494</v>
      </c>
      <c r="O180" s="299">
        <v>7.0000000000000007E-2</v>
      </c>
      <c r="P180" s="295">
        <v>0.49</v>
      </c>
      <c r="Q180" s="294">
        <f ca="1">+IF(ISERROR(HLOOKUP($B180,INDIRECT("'Monthly Resource Report'!"&amp;'HMPL Validation'!Q$482021&amp;":"&amp;'HMPL Validation'!Q$482022),'HMPL Validation'!Q$482023,FALSE)),0,HLOOKUP($B180,INDIRECT("'Monthly Resource Report'!"&amp;'HMPL Validation'!Q$482021&amp;":"&amp;'HMPL Validation'!Q$482022),'HMPL Validation'!Q$482023,FALSE))</f>
        <v>152</v>
      </c>
      <c r="R180" s="297">
        <f ca="1">+IF(ISERROR(HLOOKUP($B180,INDIRECT("'Monthly Resource Report'!"&amp;'HMPL Validation'!R$482021&amp;":"&amp;'HMPL Validation'!R$482022),'HMPL Validation'!R$482023,FALSE)),0,HLOOKUP($B180,INDIRECT("'Monthly Resource Report'!"&amp;'HMPL Validation'!R$482021&amp;":"&amp;'HMPL Validation'!R$482022),'HMPL Validation'!R$482023,FALSE))</f>
        <v>6.6149955017667263</v>
      </c>
      <c r="S180" s="317">
        <f ca="1">+IF(ISERROR(HLOOKUP($B180,INDIRECT("'Monthly Resource Report'!"&amp;'HMPL Validation'!S$482021&amp;":"&amp;'HMPL Validation'!S$482022),'HMPL Validation'!S$482023,FALSE)),0,HLOOKUP($B180,INDIRECT("'Monthly Resource Report'!"&amp;'HMPL Validation'!S$482021&amp;":"&amp;'HMPL Validation'!S$482022),'HMPL Validation'!S$482023,FALSE))</f>
        <v>6.9815257365154856E-2</v>
      </c>
      <c r="T180" s="318">
        <f ca="1">+IF(ISERROR(HLOOKUP($B180,INDIRECT("'Monthly Resource Report'!"&amp;'HMPL Validation'!T$482021&amp;":"&amp;'HMPL Validation'!T$482022),'HMPL Validation'!T$482023,FALSE)),0,HLOOKUP($B180,INDIRECT("'Monthly Resource Report'!"&amp;'HMPL Validation'!T$482021&amp;":"&amp;'HMPL Validation'!T$482022),'HMPL Validation'!T$482023,FALSE))</f>
        <v>0.49171099557681269</v>
      </c>
    </row>
    <row r="181" spans="2:20" s="460" customFormat="1">
      <c r="B181" s="301">
        <v>46692</v>
      </c>
      <c r="C181" s="294">
        <v>153</v>
      </c>
      <c r="D181" s="297">
        <v>6.6149997415323494</v>
      </c>
      <c r="E181" s="299">
        <v>7.0000000000000007E-2</v>
      </c>
      <c r="F181" s="295">
        <v>0.49</v>
      </c>
      <c r="G181" s="294">
        <f ca="1">+IF(ISERROR(HLOOKUP($B181,INDIRECT("'Monthly Resource Report'!"&amp;'HMPL Validation'!G$482021&amp;":"&amp;'HMPL Validation'!G$482022),'HMPL Validation'!G$482023,FALSE)),0,HLOOKUP($B181,INDIRECT("'Monthly Resource Report'!"&amp;'HMPL Validation'!G$482021&amp;":"&amp;'HMPL Validation'!G$482022),'HMPL Validation'!G$482023,FALSE))</f>
        <v>153</v>
      </c>
      <c r="H181" s="297">
        <f ca="1">+IF(ISERROR(HLOOKUP($B181,INDIRECT("'Monthly Resource Report'!"&amp;'HMPL Validation'!H$482021&amp;":"&amp;'HMPL Validation'!H$482022),'HMPL Validation'!H$482023,FALSE)),0,HLOOKUP($B181,INDIRECT("'Monthly Resource Report'!"&amp;'HMPL Validation'!H$482021&amp;":"&amp;'HMPL Validation'!H$482022),'HMPL Validation'!H$482023,FALSE))</f>
        <v>6.6149987690035088</v>
      </c>
      <c r="I181" s="317">
        <f ca="1">+IF(ISERROR(HLOOKUP($B181,INDIRECT("'Monthly Resource Report'!"&amp;'HMPL Validation'!I$482021&amp;":"&amp;'HMPL Validation'!I$482022),'HMPL Validation'!I$482023,FALSE)),0,HLOOKUP($B181,INDIRECT("'Monthly Resource Report'!"&amp;'HMPL Validation'!I$482021&amp;":"&amp;'HMPL Validation'!I$482022),'HMPL Validation'!I$482023,FALSE))</f>
        <v>6.9835125790544239E-2</v>
      </c>
      <c r="J181" s="318">
        <f ca="1">+IF(ISERROR(HLOOKUP($B181,INDIRECT("'Monthly Resource Report'!"&amp;'HMPL Validation'!J$482021&amp;":"&amp;'HMPL Validation'!J$482022),'HMPL Validation'!J$482023,FALSE)),0,HLOOKUP($B181,INDIRECT("'Monthly Resource Report'!"&amp;'HMPL Validation'!J$482021&amp;":"&amp;'HMPL Validation'!J$482022),'HMPL Validation'!J$482023,FALSE))</f>
        <v>0.49125596704424745</v>
      </c>
      <c r="L181" s="301">
        <v>46692</v>
      </c>
      <c r="M181" s="294">
        <v>152</v>
      </c>
      <c r="N181" s="297">
        <v>6.6149997415323494</v>
      </c>
      <c r="O181" s="299">
        <v>7.0000000000000007E-2</v>
      </c>
      <c r="P181" s="295">
        <v>0.49</v>
      </c>
      <c r="Q181" s="294">
        <f ca="1">+IF(ISERROR(HLOOKUP($B181,INDIRECT("'Monthly Resource Report'!"&amp;'HMPL Validation'!Q$482021&amp;":"&amp;'HMPL Validation'!Q$482022),'HMPL Validation'!Q$482023,FALSE)),0,HLOOKUP($B181,INDIRECT("'Monthly Resource Report'!"&amp;'HMPL Validation'!Q$482021&amp;":"&amp;'HMPL Validation'!Q$482022),'HMPL Validation'!Q$482023,FALSE))</f>
        <v>152</v>
      </c>
      <c r="R181" s="297">
        <f ca="1">+IF(ISERROR(HLOOKUP($B181,INDIRECT("'Monthly Resource Report'!"&amp;'HMPL Validation'!R$482021&amp;":"&amp;'HMPL Validation'!R$482022),'HMPL Validation'!R$482023,FALSE)),0,HLOOKUP($B181,INDIRECT("'Monthly Resource Report'!"&amp;'HMPL Validation'!R$482021&amp;":"&amp;'HMPL Validation'!R$482022),'HMPL Validation'!R$482023,FALSE))</f>
        <v>6.6149954100686399</v>
      </c>
      <c r="S181" s="317">
        <f ca="1">+IF(ISERROR(HLOOKUP($B181,INDIRECT("'Monthly Resource Report'!"&amp;'HMPL Validation'!S$482021&amp;":"&amp;'HMPL Validation'!S$482022),'HMPL Validation'!S$482023,FALSE)),0,HLOOKUP($B181,INDIRECT("'Monthly Resource Report'!"&amp;'HMPL Validation'!S$482021&amp;":"&amp;'HMPL Validation'!S$482022),'HMPL Validation'!S$482023,FALSE))</f>
        <v>6.983356497476477E-2</v>
      </c>
      <c r="T181" s="318">
        <f ca="1">+IF(ISERROR(HLOOKUP($B181,INDIRECT("'Monthly Resource Report'!"&amp;'HMPL Validation'!T$482021&amp;":"&amp;'HMPL Validation'!T$482022),'HMPL Validation'!T$482023,FALSE)),0,HLOOKUP($B181,INDIRECT("'Monthly Resource Report'!"&amp;'HMPL Validation'!T$482021&amp;":"&amp;'HMPL Validation'!T$482022),'HMPL Validation'!T$482023,FALSE))</f>
        <v>0.49219906160698207</v>
      </c>
    </row>
    <row r="182" spans="2:20" s="460" customFormat="1">
      <c r="B182" s="301">
        <v>46722</v>
      </c>
      <c r="C182" s="294">
        <v>153</v>
      </c>
      <c r="D182" s="297">
        <v>6.6149997415323494</v>
      </c>
      <c r="E182" s="299">
        <v>7.0000000000000007E-2</v>
      </c>
      <c r="F182" s="295">
        <v>0.49</v>
      </c>
      <c r="G182" s="294">
        <f ca="1">+IF(ISERROR(HLOOKUP($B182,INDIRECT("'Monthly Resource Report'!"&amp;'HMPL Validation'!G$482021&amp;":"&amp;'HMPL Validation'!G$482022),'HMPL Validation'!G$482023,FALSE)),0,HLOOKUP($B182,INDIRECT("'Monthly Resource Report'!"&amp;'HMPL Validation'!G$482021&amp;":"&amp;'HMPL Validation'!G$482022),'HMPL Validation'!G$482023,FALSE))</f>
        <v>153</v>
      </c>
      <c r="H182" s="297">
        <f ca="1">+IF(ISERROR(HLOOKUP($B182,INDIRECT("'Monthly Resource Report'!"&amp;'HMPL Validation'!H$482021&amp;":"&amp;'HMPL Validation'!H$482022),'HMPL Validation'!H$482023,FALSE)),0,HLOOKUP($B182,INDIRECT("'Monthly Resource Report'!"&amp;'HMPL Validation'!H$482021&amp;":"&amp;'HMPL Validation'!H$482022),'HMPL Validation'!H$482023,FALSE))</f>
        <v>6.6149966671894607</v>
      </c>
      <c r="I182" s="317">
        <f ca="1">+IF(ISERROR(HLOOKUP($B182,INDIRECT("'Monthly Resource Report'!"&amp;'HMPL Validation'!I$482021&amp;":"&amp;'HMPL Validation'!I$482022),'HMPL Validation'!I$482023,FALSE)),0,HLOOKUP($B182,INDIRECT("'Monthly Resource Report'!"&amp;'HMPL Validation'!I$482021&amp;":"&amp;'HMPL Validation'!I$482022),'HMPL Validation'!I$482023,FALSE))</f>
        <v>6.9859500657090776E-2</v>
      </c>
      <c r="J182" s="318">
        <f ca="1">+IF(ISERROR(HLOOKUP($B182,INDIRECT("'Monthly Resource Report'!"&amp;'HMPL Validation'!J$482021&amp;":"&amp;'HMPL Validation'!J$482022),'HMPL Validation'!J$482023,FALSE)),0,HLOOKUP($B182,INDIRECT("'Monthly Resource Report'!"&amp;'HMPL Validation'!J$482021&amp;":"&amp;'HMPL Validation'!J$482022),'HMPL Validation'!J$482023,FALSE))</f>
        <v>0.49148536129824988</v>
      </c>
      <c r="L182" s="301">
        <v>46722</v>
      </c>
      <c r="M182" s="294">
        <v>152</v>
      </c>
      <c r="N182" s="297">
        <v>6.6149997415323494</v>
      </c>
      <c r="O182" s="299">
        <v>7.0000000000000007E-2</v>
      </c>
      <c r="P182" s="295">
        <v>0.49</v>
      </c>
      <c r="Q182" s="294">
        <f ca="1">+IF(ISERROR(HLOOKUP($B182,INDIRECT("'Monthly Resource Report'!"&amp;'HMPL Validation'!Q$482021&amp;":"&amp;'HMPL Validation'!Q$482022),'HMPL Validation'!Q$482023,FALSE)),0,HLOOKUP($B182,INDIRECT("'Monthly Resource Report'!"&amp;'HMPL Validation'!Q$482021&amp;":"&amp;'HMPL Validation'!Q$482022),'HMPL Validation'!Q$482023,FALSE))</f>
        <v>152</v>
      </c>
      <c r="R182" s="297">
        <f ca="1">+IF(ISERROR(HLOOKUP($B182,INDIRECT("'Monthly Resource Report'!"&amp;'HMPL Validation'!R$482021&amp;":"&amp;'HMPL Validation'!R$482022),'HMPL Validation'!R$482023,FALSE)),0,HLOOKUP($B182,INDIRECT("'Monthly Resource Report'!"&amp;'HMPL Validation'!R$482021&amp;":"&amp;'HMPL Validation'!R$482022),'HMPL Validation'!R$482023,FALSE))</f>
        <v>6.6149937408783535</v>
      </c>
      <c r="S182" s="317">
        <f ca="1">+IF(ISERROR(HLOOKUP($B182,INDIRECT("'Monthly Resource Report'!"&amp;'HMPL Validation'!S$482021&amp;":"&amp;'HMPL Validation'!S$482022),'HMPL Validation'!S$482023,FALSE)),0,HLOOKUP($B182,INDIRECT("'Monthly Resource Report'!"&amp;'HMPL Validation'!S$482021&amp;":"&amp;'HMPL Validation'!S$482022),'HMPL Validation'!S$482023,FALSE))</f>
        <v>6.9887099941593048E-2</v>
      </c>
      <c r="T182" s="318">
        <f ca="1">+IF(ISERROR(HLOOKUP($B182,INDIRECT("'Monthly Resource Report'!"&amp;'HMPL Validation'!T$482021&amp;":"&amp;'HMPL Validation'!T$482022),'HMPL Validation'!T$482023,FALSE)),0,HLOOKUP($B182,INDIRECT("'Monthly Resource Report'!"&amp;'HMPL Validation'!T$482021&amp;":"&amp;'HMPL Validation'!T$482022),'HMPL Validation'!T$482023,FALSE))</f>
        <v>0.49252128407828538</v>
      </c>
    </row>
    <row r="183" spans="2:20" s="460" customFormat="1">
      <c r="B183" s="633"/>
      <c r="C183" s="634"/>
      <c r="D183" s="635"/>
      <c r="E183" s="636"/>
      <c r="F183" s="636"/>
      <c r="G183" s="634"/>
      <c r="H183" s="635"/>
      <c r="I183" s="637"/>
      <c r="J183" s="637"/>
      <c r="L183" s="633"/>
      <c r="M183" s="634"/>
      <c r="N183" s="635"/>
      <c r="O183" s="636"/>
      <c r="P183" s="636"/>
      <c r="Q183" s="634"/>
      <c r="R183" s="635"/>
      <c r="S183" s="637"/>
      <c r="T183" s="637"/>
    </row>
    <row r="184" spans="2:20" s="460" customFormat="1">
      <c r="B184" s="633"/>
      <c r="C184" s="634"/>
      <c r="D184" s="635"/>
      <c r="E184" s="636"/>
      <c r="F184" s="636"/>
      <c r="G184" s="634"/>
      <c r="H184" s="635"/>
      <c r="I184" s="637"/>
      <c r="J184" s="637"/>
      <c r="L184" s="633"/>
      <c r="M184" s="634"/>
      <c r="N184" s="635"/>
      <c r="O184" s="636"/>
      <c r="P184" s="636"/>
      <c r="Q184" s="634"/>
      <c r="R184" s="635"/>
      <c r="S184" s="637"/>
      <c r="T184" s="637"/>
    </row>
    <row r="185" spans="2:20" s="460" customFormat="1">
      <c r="B185" s="633"/>
      <c r="C185" s="634"/>
      <c r="D185" s="635"/>
      <c r="E185" s="636"/>
      <c r="F185" s="636"/>
      <c r="G185" s="634"/>
      <c r="H185" s="635"/>
      <c r="I185" s="637"/>
      <c r="J185" s="637"/>
      <c r="L185" s="633"/>
      <c r="M185" s="634"/>
      <c r="N185" s="635"/>
      <c r="O185" s="636"/>
      <c r="P185" s="636"/>
      <c r="Q185" s="634"/>
      <c r="R185" s="635"/>
      <c r="S185" s="637"/>
      <c r="T185" s="637"/>
    </row>
    <row r="186" spans="2:20" s="460" customFormat="1">
      <c r="B186" s="633"/>
      <c r="C186" s="634"/>
      <c r="D186" s="635"/>
      <c r="E186" s="636"/>
      <c r="F186" s="636"/>
      <c r="G186" s="634"/>
      <c r="H186" s="635"/>
      <c r="I186" s="637"/>
      <c r="J186" s="637"/>
      <c r="L186" s="633"/>
      <c r="M186" s="634"/>
      <c r="N186" s="635"/>
      <c r="O186" s="636"/>
      <c r="P186" s="636"/>
      <c r="Q186" s="634"/>
      <c r="R186" s="635"/>
      <c r="S186" s="637"/>
      <c r="T186" s="637"/>
    </row>
    <row r="187" spans="2:20" s="460" customFormat="1">
      <c r="B187" s="633"/>
      <c r="C187" s="634"/>
      <c r="D187" s="635"/>
      <c r="E187" s="636"/>
      <c r="F187" s="636"/>
      <c r="G187" s="634"/>
      <c r="H187" s="635"/>
      <c r="I187" s="637"/>
      <c r="J187" s="637"/>
      <c r="L187" s="633"/>
      <c r="M187" s="634"/>
      <c r="N187" s="635"/>
      <c r="O187" s="636"/>
      <c r="P187" s="636"/>
      <c r="Q187" s="634"/>
      <c r="R187" s="635"/>
      <c r="S187" s="637"/>
      <c r="T187" s="637"/>
    </row>
    <row r="188" spans="2:20" s="460" customFormat="1">
      <c r="B188" s="633"/>
      <c r="C188" s="634"/>
      <c r="D188" s="635"/>
      <c r="E188" s="636"/>
      <c r="F188" s="636"/>
      <c r="G188" s="634"/>
      <c r="H188" s="635"/>
      <c r="I188" s="637"/>
      <c r="J188" s="637"/>
      <c r="L188" s="633"/>
      <c r="M188" s="634"/>
      <c r="N188" s="635"/>
      <c r="O188" s="636"/>
      <c r="P188" s="636"/>
      <c r="Q188" s="634"/>
      <c r="R188" s="635"/>
      <c r="S188" s="637"/>
      <c r="T188" s="637"/>
    </row>
    <row r="189" spans="2:20" s="460" customFormat="1">
      <c r="B189" s="633"/>
      <c r="C189" s="634"/>
      <c r="D189" s="635"/>
      <c r="E189" s="636"/>
      <c r="F189" s="636"/>
      <c r="G189" s="634"/>
      <c r="H189" s="635"/>
      <c r="I189" s="637"/>
      <c r="J189" s="637"/>
      <c r="L189" s="633"/>
      <c r="M189" s="634"/>
      <c r="N189" s="635"/>
      <c r="O189" s="636"/>
      <c r="P189" s="636"/>
      <c r="Q189" s="634"/>
      <c r="R189" s="635"/>
      <c r="S189" s="637"/>
      <c r="T189" s="637"/>
    </row>
    <row r="190" spans="2:20" s="460" customFormat="1">
      <c r="B190" s="633"/>
      <c r="C190" s="634"/>
      <c r="D190" s="635"/>
      <c r="E190" s="636"/>
      <c r="F190" s="636"/>
      <c r="G190" s="634"/>
      <c r="H190" s="635"/>
      <c r="I190" s="637"/>
      <c r="J190" s="637"/>
      <c r="L190" s="633"/>
      <c r="M190" s="634"/>
      <c r="N190" s="635"/>
      <c r="O190" s="636"/>
      <c r="P190" s="636"/>
      <c r="Q190" s="634"/>
      <c r="R190" s="635"/>
      <c r="S190" s="637"/>
      <c r="T190" s="637"/>
    </row>
    <row r="191" spans="2:20" s="460" customFormat="1">
      <c r="B191" s="633"/>
      <c r="C191" s="634"/>
      <c r="D191" s="635"/>
      <c r="E191" s="636"/>
      <c r="F191" s="636"/>
      <c r="G191" s="634"/>
      <c r="H191" s="635"/>
      <c r="I191" s="637"/>
      <c r="J191" s="637"/>
      <c r="L191" s="633"/>
      <c r="M191" s="634"/>
      <c r="N191" s="635"/>
      <c r="O191" s="636"/>
      <c r="P191" s="636"/>
      <c r="Q191" s="634"/>
      <c r="R191" s="635"/>
      <c r="S191" s="637"/>
      <c r="T191" s="637"/>
    </row>
    <row r="192" spans="2:20" s="460" customFormat="1">
      <c r="B192" s="633"/>
      <c r="C192" s="634"/>
      <c r="D192" s="635"/>
      <c r="E192" s="636"/>
      <c r="F192" s="636"/>
      <c r="G192" s="634"/>
      <c r="H192" s="635"/>
      <c r="I192" s="637"/>
      <c r="J192" s="637"/>
      <c r="L192" s="633"/>
      <c r="M192" s="634"/>
      <c r="N192" s="635"/>
      <c r="O192" s="636"/>
      <c r="P192" s="636"/>
      <c r="Q192" s="634"/>
      <c r="R192" s="635"/>
      <c r="S192" s="637"/>
      <c r="T192" s="637"/>
    </row>
    <row r="193" spans="2:20" s="460" customFormat="1">
      <c r="B193" s="633"/>
      <c r="C193" s="634"/>
      <c r="D193" s="635"/>
      <c r="E193" s="636"/>
      <c r="F193" s="636"/>
      <c r="G193" s="634"/>
      <c r="H193" s="635"/>
      <c r="I193" s="637"/>
      <c r="J193" s="637"/>
      <c r="L193" s="633"/>
      <c r="M193" s="634"/>
      <c r="N193" s="635"/>
      <c r="O193" s="636"/>
      <c r="P193" s="636"/>
      <c r="Q193" s="634"/>
      <c r="R193" s="635"/>
      <c r="S193" s="637"/>
      <c r="T193" s="637"/>
    </row>
    <row r="194" spans="2:20" s="460" customFormat="1">
      <c r="B194" s="633"/>
      <c r="C194" s="634"/>
      <c r="D194" s="635"/>
      <c r="E194" s="636"/>
      <c r="F194" s="636"/>
      <c r="G194" s="634"/>
      <c r="H194" s="635"/>
      <c r="I194" s="637"/>
      <c r="J194" s="637"/>
      <c r="L194" s="633"/>
      <c r="M194" s="634"/>
      <c r="N194" s="635"/>
      <c r="O194" s="636"/>
      <c r="P194" s="636"/>
      <c r="Q194" s="634"/>
      <c r="R194" s="635"/>
      <c r="S194" s="637"/>
      <c r="T194" s="637"/>
    </row>
    <row r="195" spans="2:20" s="460" customFormat="1">
      <c r="B195" s="633"/>
      <c r="C195" s="634"/>
      <c r="D195" s="635"/>
      <c r="E195" s="636"/>
      <c r="F195" s="636"/>
      <c r="G195" s="634"/>
      <c r="H195" s="635"/>
      <c r="I195" s="637"/>
      <c r="J195" s="637"/>
      <c r="L195" s="633"/>
      <c r="M195" s="634"/>
      <c r="N195" s="635"/>
      <c r="O195" s="636"/>
      <c r="P195" s="636"/>
      <c r="Q195" s="634"/>
      <c r="R195" s="635"/>
      <c r="S195" s="637"/>
      <c r="T195" s="637"/>
    </row>
    <row r="196" spans="2:20" s="460" customFormat="1">
      <c r="B196" s="633"/>
      <c r="C196" s="634"/>
      <c r="D196" s="635"/>
      <c r="E196" s="636"/>
      <c r="F196" s="636"/>
      <c r="G196" s="634"/>
      <c r="H196" s="635"/>
      <c r="I196" s="637"/>
      <c r="J196" s="637"/>
      <c r="L196" s="633"/>
      <c r="M196" s="634"/>
      <c r="N196" s="635"/>
      <c r="O196" s="636"/>
      <c r="P196" s="636"/>
      <c r="Q196" s="634"/>
      <c r="R196" s="635"/>
      <c r="S196" s="637"/>
      <c r="T196" s="637"/>
    </row>
    <row r="197" spans="2:20" s="460" customFormat="1">
      <c r="B197" s="633"/>
      <c r="C197" s="634"/>
      <c r="D197" s="635"/>
      <c r="E197" s="636"/>
      <c r="F197" s="636"/>
      <c r="G197" s="634"/>
      <c r="H197" s="635"/>
      <c r="I197" s="637"/>
      <c r="J197" s="637"/>
      <c r="L197" s="633"/>
      <c r="M197" s="634"/>
      <c r="N197" s="635"/>
      <c r="O197" s="636"/>
      <c r="P197" s="636"/>
      <c r="Q197" s="634"/>
      <c r="R197" s="635"/>
      <c r="S197" s="637"/>
      <c r="T197" s="637"/>
    </row>
    <row r="240" spans="7:20">
      <c r="G240" s="893" t="s">
        <v>221</v>
      </c>
      <c r="H240" s="894"/>
      <c r="I240" s="894"/>
      <c r="J240" s="895"/>
      <c r="Q240" s="893" t="s">
        <v>221</v>
      </c>
      <c r="R240" s="894"/>
      <c r="S240" s="894"/>
      <c r="T240" s="895"/>
    </row>
    <row r="241" spans="6:20" ht="30">
      <c r="F241" s="293" t="s">
        <v>199</v>
      </c>
      <c r="G241" s="304" t="s">
        <v>34</v>
      </c>
      <c r="H241" s="305" t="s">
        <v>39</v>
      </c>
      <c r="I241" s="306" t="s">
        <v>48</v>
      </c>
      <c r="J241" s="307" t="s">
        <v>45</v>
      </c>
      <c r="P241" s="293" t="s">
        <v>199</v>
      </c>
      <c r="Q241" s="304" t="s">
        <v>34</v>
      </c>
      <c r="R241" s="305" t="s">
        <v>39</v>
      </c>
      <c r="S241" s="306" t="s">
        <v>48</v>
      </c>
      <c r="T241" s="307" t="s">
        <v>45</v>
      </c>
    </row>
    <row r="242" spans="6:20">
      <c r="F242" s="300">
        <f>+B3</f>
        <v>41275</v>
      </c>
      <c r="G242" s="308">
        <f t="shared" ref="G242:G273" ca="1" si="0">+IF(ISERROR(G3/C3-1),0,G3/C3-1)</f>
        <v>0</v>
      </c>
      <c r="H242" s="309">
        <f t="shared" ref="H242:H273" ca="1" si="1">+IF(ISERROR(H3/D3-1),0,H3/D3-1)</f>
        <v>-6.7475328091592957E-7</v>
      </c>
      <c r="I242" s="309">
        <f t="shared" ref="I242:I273" ca="1" si="2">+IF(ISERROR(I3/E3-1),0,I3/E3-1)</f>
        <v>-3.2767164044630315E-3</v>
      </c>
      <c r="J242" s="310">
        <f t="shared" ref="J242:J273" ca="1" si="3">+IF(ISERROR(J3/F3-1),0,J3/F3-1)</f>
        <v>3.1205278605210829E-3</v>
      </c>
      <c r="P242" s="300">
        <f>+L3</f>
        <v>41275</v>
      </c>
      <c r="Q242" s="308">
        <f t="shared" ref="Q242:Q305" ca="1" si="4">+IF(ISERROR(Q3/M3-1),0,Q3/M3-1)</f>
        <v>0</v>
      </c>
      <c r="R242" s="309">
        <f t="shared" ref="R242:R305" ca="1" si="5">+IF(ISERROR(R3/N3-1),0,R3/N3-1)</f>
        <v>8.7036734619516665E-7</v>
      </c>
      <c r="S242" s="309">
        <f t="shared" ref="S242:S305" ca="1" si="6">+IF(ISERROR(S3/O3-1),0,S3/O3-1)</f>
        <v>-3.5869606433752699E-3</v>
      </c>
      <c r="T242" s="310">
        <f t="shared" ref="T242:T305" ca="1" si="7">+IF(ISERROR(T3/P3-1),0,T3/P3-1)</f>
        <v>4.4337413818384963E-3</v>
      </c>
    </row>
    <row r="243" spans="6:20">
      <c r="F243" s="301">
        <f t="shared" ref="F243:F306" si="8">+B4</f>
        <v>41306</v>
      </c>
      <c r="G243" s="308">
        <f t="shared" ca="1" si="0"/>
        <v>0</v>
      </c>
      <c r="H243" s="311">
        <f t="shared" ca="1" si="1"/>
        <v>-5.3982718961620435E-7</v>
      </c>
      <c r="I243" s="311">
        <f t="shared" ca="1" si="2"/>
        <v>-3.700075687127935E-3</v>
      </c>
      <c r="J243" s="310">
        <f t="shared" ca="1" si="3"/>
        <v>2.0863999830551538E-3</v>
      </c>
      <c r="P243" s="301">
        <f t="shared" ref="P243:P306" si="9">+L4</f>
        <v>41306</v>
      </c>
      <c r="Q243" s="308">
        <f t="shared" ca="1" si="4"/>
        <v>0</v>
      </c>
      <c r="R243" s="311">
        <f t="shared" ca="1" si="5"/>
        <v>7.2726959854385598E-7</v>
      </c>
      <c r="S243" s="311">
        <f t="shared" ca="1" si="6"/>
        <v>-3.9998055712195946E-3</v>
      </c>
      <c r="T243" s="310">
        <f t="shared" ca="1" si="7"/>
        <v>4.0970718229587089E-3</v>
      </c>
    </row>
    <row r="244" spans="6:20">
      <c r="F244" s="301">
        <f t="shared" si="8"/>
        <v>41334</v>
      </c>
      <c r="G244" s="308">
        <f t="shared" ca="1" si="0"/>
        <v>0</v>
      </c>
      <c r="H244" s="311">
        <f t="shared" ca="1" si="1"/>
        <v>-5.35196876705335E-7</v>
      </c>
      <c r="I244" s="311">
        <f t="shared" ca="1" si="2"/>
        <v>-3.9930564630444865E-3</v>
      </c>
      <c r="J244" s="310">
        <f t="shared" ca="1" si="3"/>
        <v>2.5356979793236256E-3</v>
      </c>
      <c r="P244" s="301">
        <f t="shared" si="9"/>
        <v>41334</v>
      </c>
      <c r="Q244" s="308">
        <f t="shared" ca="1" si="4"/>
        <v>0</v>
      </c>
      <c r="R244" s="311">
        <f t="shared" ca="1" si="5"/>
        <v>8.9161349992039618E-7</v>
      </c>
      <c r="S244" s="311">
        <f t="shared" ca="1" si="6"/>
        <v>-4.2157648930636338E-3</v>
      </c>
      <c r="T244" s="310">
        <f t="shared" ca="1" si="7"/>
        <v>3.8634414192399991E-3</v>
      </c>
    </row>
    <row r="245" spans="6:20">
      <c r="F245" s="301">
        <f t="shared" si="8"/>
        <v>41365</v>
      </c>
      <c r="G245" s="308">
        <f t="shared" ca="1" si="0"/>
        <v>0</v>
      </c>
      <c r="H245" s="311">
        <f t="shared" ca="1" si="1"/>
        <v>-5.8163748495321244E-7</v>
      </c>
      <c r="I245" s="311">
        <f t="shared" ca="1" si="2"/>
        <v>-3.7778218184347789E-3</v>
      </c>
      <c r="J245" s="310">
        <f t="shared" ca="1" si="3"/>
        <v>1.312213390521233E-3</v>
      </c>
      <c r="P245" s="301">
        <f t="shared" si="9"/>
        <v>41365</v>
      </c>
      <c r="Q245" s="308">
        <f t="shared" ca="1" si="4"/>
        <v>0</v>
      </c>
      <c r="R245" s="311">
        <f t="shared" ca="1" si="5"/>
        <v>-1</v>
      </c>
      <c r="S245" s="311">
        <f t="shared" ca="1" si="6"/>
        <v>-1</v>
      </c>
      <c r="T245" s="310">
        <f t="shared" ca="1" si="7"/>
        <v>-1</v>
      </c>
    </row>
    <row r="246" spans="6:20">
      <c r="F246" s="301">
        <f t="shared" si="8"/>
        <v>41395</v>
      </c>
      <c r="G246" s="308">
        <f t="shared" ca="1" si="0"/>
        <v>0</v>
      </c>
      <c r="H246" s="311">
        <f t="shared" ca="1" si="1"/>
        <v>-5.7951336918105056E-7</v>
      </c>
      <c r="I246" s="311">
        <f t="shared" ca="1" si="2"/>
        <v>-3.7809283307742581E-3</v>
      </c>
      <c r="J246" s="310">
        <f t="shared" ca="1" si="3"/>
        <v>3.1783324884162578E-3</v>
      </c>
      <c r="P246" s="301">
        <f t="shared" si="9"/>
        <v>41395</v>
      </c>
      <c r="Q246" s="308">
        <f t="shared" ca="1" si="4"/>
        <v>0</v>
      </c>
      <c r="R246" s="311">
        <f t="shared" ca="1" si="5"/>
        <v>6.7607567855176853E-7</v>
      </c>
      <c r="S246" s="311">
        <f t="shared" ca="1" si="6"/>
        <v>-4.9110550115822882E-3</v>
      </c>
      <c r="T246" s="310">
        <f t="shared" ca="1" si="7"/>
        <v>4.2507341515334307E-3</v>
      </c>
    </row>
    <row r="247" spans="6:20">
      <c r="F247" s="301">
        <f t="shared" si="8"/>
        <v>41426</v>
      </c>
      <c r="G247" s="308">
        <f t="shared" ca="1" si="0"/>
        <v>0</v>
      </c>
      <c r="H247" s="311">
        <f t="shared" ca="1" si="1"/>
        <v>-6.4644883890352389E-7</v>
      </c>
      <c r="I247" s="311">
        <f t="shared" ca="1" si="2"/>
        <v>-3.8919017632333963E-3</v>
      </c>
      <c r="J247" s="310">
        <f t="shared" ca="1" si="3"/>
        <v>1.9675576381592563E-3</v>
      </c>
      <c r="P247" s="301">
        <f t="shared" si="9"/>
        <v>41426</v>
      </c>
      <c r="Q247" s="308">
        <f t="shared" ca="1" si="4"/>
        <v>0</v>
      </c>
      <c r="R247" s="311">
        <f t="shared" ca="1" si="5"/>
        <v>9.5033445091097235E-7</v>
      </c>
      <c r="S247" s="311">
        <f t="shared" ca="1" si="6"/>
        <v>-3.8507601179157414E-3</v>
      </c>
      <c r="T247" s="310">
        <f t="shared" ca="1" si="7"/>
        <v>2.7602873347178924E-3</v>
      </c>
    </row>
    <row r="248" spans="6:20">
      <c r="F248" s="301">
        <f t="shared" si="8"/>
        <v>41456</v>
      </c>
      <c r="G248" s="308">
        <f t="shared" ca="1" si="0"/>
        <v>0</v>
      </c>
      <c r="H248" s="311">
        <f t="shared" ca="1" si="1"/>
        <v>-5.4643158331479924E-7</v>
      </c>
      <c r="I248" s="311">
        <f t="shared" ca="1" si="2"/>
        <v>-3.221040607327641E-3</v>
      </c>
      <c r="J248" s="310">
        <f t="shared" ca="1" si="3"/>
        <v>1.242807211613739E-3</v>
      </c>
      <c r="P248" s="301">
        <f t="shared" si="9"/>
        <v>41456</v>
      </c>
      <c r="Q248" s="308">
        <f t="shared" ca="1" si="4"/>
        <v>0</v>
      </c>
      <c r="R248" s="311">
        <f t="shared" ca="1" si="5"/>
        <v>9.5447904335799194E-7</v>
      </c>
      <c r="S248" s="311">
        <f t="shared" ca="1" si="6"/>
        <v>-3.3325650855122735E-3</v>
      </c>
      <c r="T248" s="310">
        <f t="shared" ca="1" si="7"/>
        <v>2.6476481360637738E-3</v>
      </c>
    </row>
    <row r="249" spans="6:20">
      <c r="F249" s="301">
        <f t="shared" si="8"/>
        <v>41487</v>
      </c>
      <c r="G249" s="308">
        <f t="shared" ca="1" si="0"/>
        <v>0</v>
      </c>
      <c r="H249" s="311">
        <f t="shared" ca="1" si="1"/>
        <v>-6.5695027640089165E-7</v>
      </c>
      <c r="I249" s="311">
        <f t="shared" ca="1" si="2"/>
        <v>-3.2165097473847437E-3</v>
      </c>
      <c r="J249" s="310">
        <f t="shared" ca="1" si="3"/>
        <v>3.100772263629592E-3</v>
      </c>
      <c r="P249" s="301">
        <f t="shared" si="9"/>
        <v>41487</v>
      </c>
      <c r="Q249" s="308">
        <f t="shared" ca="1" si="4"/>
        <v>0</v>
      </c>
      <c r="R249" s="311">
        <f t="shared" ca="1" si="5"/>
        <v>9.2018273600835698E-7</v>
      </c>
      <c r="S249" s="311">
        <f t="shared" ca="1" si="6"/>
        <v>-3.6123740010213234E-3</v>
      </c>
      <c r="T249" s="310">
        <f t="shared" ca="1" si="7"/>
        <v>3.5573488534439424E-3</v>
      </c>
    </row>
    <row r="250" spans="6:20">
      <c r="F250" s="301">
        <f t="shared" si="8"/>
        <v>41518</v>
      </c>
      <c r="G250" s="308">
        <f t="shared" ca="1" si="0"/>
        <v>0</v>
      </c>
      <c r="H250" s="311">
        <f t="shared" ca="1" si="1"/>
        <v>-5.5506378815461943E-7</v>
      </c>
      <c r="I250" s="311">
        <f t="shared" ca="1" si="2"/>
        <v>-4.0095565423172719E-3</v>
      </c>
      <c r="J250" s="310">
        <f t="shared" ca="1" si="3"/>
        <v>1.3272814875140426E-3</v>
      </c>
      <c r="P250" s="301">
        <f t="shared" si="9"/>
        <v>41518</v>
      </c>
      <c r="Q250" s="308">
        <f t="shared" ca="1" si="4"/>
        <v>0</v>
      </c>
      <c r="R250" s="311">
        <f t="shared" ca="1" si="5"/>
        <v>9.9383670781882927E-7</v>
      </c>
      <c r="S250" s="311">
        <f t="shared" ca="1" si="6"/>
        <v>-4.0355148506843186E-3</v>
      </c>
      <c r="T250" s="310">
        <f t="shared" ca="1" si="7"/>
        <v>2.7739057989362159E-3</v>
      </c>
    </row>
    <row r="251" spans="6:20">
      <c r="F251" s="301">
        <f t="shared" si="8"/>
        <v>41548</v>
      </c>
      <c r="G251" s="308">
        <f t="shared" ca="1" si="0"/>
        <v>0</v>
      </c>
      <c r="H251" s="311">
        <f t="shared" ca="1" si="1"/>
        <v>-5.8717836692867564E-7</v>
      </c>
      <c r="I251" s="311">
        <f t="shared" ca="1" si="2"/>
        <v>-4.0629935854635812E-3</v>
      </c>
      <c r="J251" s="310">
        <f t="shared" ca="1" si="3"/>
        <v>1.8934965622803279E-3</v>
      </c>
      <c r="P251" s="301">
        <f t="shared" si="9"/>
        <v>41548</v>
      </c>
      <c r="Q251" s="308">
        <f t="shared" ca="1" si="4"/>
        <v>0</v>
      </c>
      <c r="R251" s="311">
        <f t="shared" ca="1" si="5"/>
        <v>7.7172575885242622E-7</v>
      </c>
      <c r="S251" s="311">
        <f t="shared" ca="1" si="6"/>
        <v>-3.9398949433139263E-3</v>
      </c>
      <c r="T251" s="310">
        <f t="shared" ca="1" si="7"/>
        <v>4.4956815615460055E-3</v>
      </c>
    </row>
    <row r="252" spans="6:20">
      <c r="F252" s="301">
        <f t="shared" si="8"/>
        <v>41579</v>
      </c>
      <c r="G252" s="308">
        <f t="shared" ca="1" si="0"/>
        <v>0</v>
      </c>
      <c r="H252" s="311">
        <f t="shared" ca="1" si="1"/>
        <v>-5.8744399500376687E-7</v>
      </c>
      <c r="I252" s="311">
        <f t="shared" ca="1" si="2"/>
        <v>-4.358347107778382E-3</v>
      </c>
      <c r="J252" s="310">
        <f t="shared" ca="1" si="3"/>
        <v>2.2253322462069125E-3</v>
      </c>
      <c r="P252" s="301">
        <f t="shared" si="9"/>
        <v>41579</v>
      </c>
      <c r="Q252" s="308">
        <f t="shared" ca="1" si="4"/>
        <v>0</v>
      </c>
      <c r="R252" s="311">
        <f t="shared" ca="1" si="5"/>
        <v>7.7860506553228959E-7</v>
      </c>
      <c r="S252" s="311">
        <f t="shared" ca="1" si="6"/>
        <v>-4.5416439039113188E-3</v>
      </c>
      <c r="T252" s="310">
        <f t="shared" ca="1" si="7"/>
        <v>4.6854539019007824E-3</v>
      </c>
    </row>
    <row r="253" spans="6:20">
      <c r="F253" s="301">
        <f t="shared" si="8"/>
        <v>41609</v>
      </c>
      <c r="G253" s="308">
        <f t="shared" ca="1" si="0"/>
        <v>0</v>
      </c>
      <c r="H253" s="311">
        <f t="shared" ca="1" si="1"/>
        <v>-5.514407721562975E-7</v>
      </c>
      <c r="I253" s="311">
        <f t="shared" ca="1" si="2"/>
        <v>-4.0385963096120081E-3</v>
      </c>
      <c r="J253" s="310">
        <f t="shared" ca="1" si="3"/>
        <v>1.8883384249468449E-3</v>
      </c>
      <c r="P253" s="301">
        <f t="shared" si="9"/>
        <v>41609</v>
      </c>
      <c r="Q253" s="308">
        <f t="shared" ca="1" si="4"/>
        <v>0</v>
      </c>
      <c r="R253" s="311">
        <f t="shared" ca="1" si="5"/>
        <v>1.0479754124492757E-6</v>
      </c>
      <c r="S253" s="311">
        <f t="shared" ca="1" si="6"/>
        <v>-4.406032875783894E-3</v>
      </c>
      <c r="T253" s="310">
        <f t="shared" ca="1" si="7"/>
        <v>3.6172373709122407E-3</v>
      </c>
    </row>
    <row r="254" spans="6:20">
      <c r="F254" s="301">
        <f t="shared" si="8"/>
        <v>41640</v>
      </c>
      <c r="G254" s="308">
        <f t="shared" ca="1" si="0"/>
        <v>0</v>
      </c>
      <c r="H254" s="311">
        <f t="shared" ca="1" si="1"/>
        <v>-1.1703114446426355E-6</v>
      </c>
      <c r="I254" s="311">
        <f t="shared" ca="1" si="2"/>
        <v>-3.18575003868804E-3</v>
      </c>
      <c r="J254" s="310">
        <f t="shared" ca="1" si="3"/>
        <v>3.1034190972716313E-3</v>
      </c>
      <c r="P254" s="301">
        <f t="shared" si="9"/>
        <v>41640</v>
      </c>
      <c r="Q254" s="308">
        <f t="shared" ca="1" si="4"/>
        <v>0</v>
      </c>
      <c r="R254" s="311">
        <f t="shared" ca="1" si="5"/>
        <v>1.4269947603562372E-6</v>
      </c>
      <c r="S254" s="311">
        <f t="shared" ca="1" si="6"/>
        <v>-3.3822276123983697E-3</v>
      </c>
      <c r="T254" s="310">
        <f t="shared" ca="1" si="7"/>
        <v>4.440096483137479E-3</v>
      </c>
    </row>
    <row r="255" spans="6:20">
      <c r="F255" s="301">
        <f t="shared" si="8"/>
        <v>41671</v>
      </c>
      <c r="G255" s="308">
        <f t="shared" ca="1" si="0"/>
        <v>0</v>
      </c>
      <c r="H255" s="311">
        <f t="shared" ca="1" si="1"/>
        <v>-1.1755327261608883E-6</v>
      </c>
      <c r="I255" s="311">
        <f t="shared" ca="1" si="2"/>
        <v>-2.8839007972900621E-3</v>
      </c>
      <c r="J255" s="310">
        <f t="shared" ca="1" si="3"/>
        <v>2.7499985657206683E-3</v>
      </c>
      <c r="P255" s="301">
        <f t="shared" si="9"/>
        <v>41671</v>
      </c>
      <c r="Q255" s="308">
        <f t="shared" ca="1" si="4"/>
        <v>0</v>
      </c>
      <c r="R255" s="311">
        <f t="shared" ca="1" si="5"/>
        <v>1.2879972404178375E-6</v>
      </c>
      <c r="S255" s="311">
        <f t="shared" ca="1" si="6"/>
        <v>-3.14496742867032E-3</v>
      </c>
      <c r="T255" s="310">
        <f t="shared" ca="1" si="7"/>
        <v>3.9605338918904387E-3</v>
      </c>
    </row>
    <row r="256" spans="6:20">
      <c r="F256" s="301">
        <f t="shared" si="8"/>
        <v>41699</v>
      </c>
      <c r="G256" s="308">
        <f t="shared" ca="1" si="0"/>
        <v>0</v>
      </c>
      <c r="H256" s="311">
        <f t="shared" ca="1" si="1"/>
        <v>-1.2136207890867112E-6</v>
      </c>
      <c r="I256" s="311">
        <f t="shared" ca="1" si="2"/>
        <v>-3.6376224350122E-3</v>
      </c>
      <c r="J256" s="310">
        <f t="shared" ca="1" si="3"/>
        <v>1.890422105679912E-3</v>
      </c>
      <c r="P256" s="301">
        <f t="shared" si="9"/>
        <v>41699</v>
      </c>
      <c r="Q256" s="308">
        <f t="shared" ca="1" si="4"/>
        <v>0</v>
      </c>
      <c r="R256" s="311">
        <f t="shared" ca="1" si="5"/>
        <v>1.5078057571393799E-6</v>
      </c>
      <c r="S256" s="311">
        <f t="shared" ca="1" si="6"/>
        <v>-4.1345614035805944E-3</v>
      </c>
      <c r="T256" s="310">
        <f t="shared" ca="1" si="7"/>
        <v>2.7291728223346468E-3</v>
      </c>
    </row>
    <row r="257" spans="6:20">
      <c r="F257" s="301">
        <f t="shared" si="8"/>
        <v>41730</v>
      </c>
      <c r="G257" s="308">
        <f t="shared" ca="1" si="0"/>
        <v>0</v>
      </c>
      <c r="H257" s="311">
        <f t="shared" ca="1" si="1"/>
        <v>-1.2903938166886064E-6</v>
      </c>
      <c r="I257" s="311">
        <f t="shared" ca="1" si="2"/>
        <v>-3.6681401018564541E-3</v>
      </c>
      <c r="J257" s="310">
        <f t="shared" ca="1" si="3"/>
        <v>3.1028158256638516E-3</v>
      </c>
      <c r="P257" s="301">
        <f t="shared" si="9"/>
        <v>41730</v>
      </c>
      <c r="Q257" s="308">
        <f t="shared" ca="1" si="4"/>
        <v>0</v>
      </c>
      <c r="R257" s="311">
        <f t="shared" ca="1" si="5"/>
        <v>1.3784802090910375E-6</v>
      </c>
      <c r="S257" s="311">
        <f t="shared" ca="1" si="6"/>
        <v>-3.9256899649140475E-3</v>
      </c>
      <c r="T257" s="310">
        <f t="shared" ca="1" si="7"/>
        <v>2.7988623391204115E-3</v>
      </c>
    </row>
    <row r="258" spans="6:20">
      <c r="F258" s="301">
        <f t="shared" si="8"/>
        <v>41760</v>
      </c>
      <c r="G258" s="308">
        <f t="shared" ca="1" si="0"/>
        <v>0</v>
      </c>
      <c r="H258" s="311">
        <f t="shared" ca="1" si="1"/>
        <v>-8.4573089698114501E-7</v>
      </c>
      <c r="I258" s="311">
        <f t="shared" ca="1" si="2"/>
        <v>-3.6961357857878685E-3</v>
      </c>
      <c r="J258" s="310">
        <f t="shared" ca="1" si="3"/>
        <v>5.7657439709346558E-3</v>
      </c>
      <c r="P258" s="301">
        <f t="shared" si="9"/>
        <v>41760</v>
      </c>
      <c r="Q258" s="308">
        <f t="shared" ca="1" si="4"/>
        <v>0</v>
      </c>
      <c r="R258" s="311">
        <f t="shared" ca="1" si="5"/>
        <v>1.5317235508849336E-6</v>
      </c>
      <c r="S258" s="311">
        <f t="shared" ca="1" si="6"/>
        <v>-3.9021560566456781E-3</v>
      </c>
      <c r="T258" s="310">
        <f t="shared" ca="1" si="7"/>
        <v>3.6139469960194681E-3</v>
      </c>
    </row>
    <row r="259" spans="6:20">
      <c r="F259" s="301">
        <f t="shared" si="8"/>
        <v>41791</v>
      </c>
      <c r="G259" s="308">
        <f t="shared" ca="1" si="0"/>
        <v>0</v>
      </c>
      <c r="H259" s="311">
        <f t="shared" ca="1" si="1"/>
        <v>-1.5250214074891133E-6</v>
      </c>
      <c r="I259" s="311">
        <f t="shared" ca="1" si="2"/>
        <v>-3.5945665537765459E-3</v>
      </c>
      <c r="J259" s="310">
        <f t="shared" ca="1" si="3"/>
        <v>2.5822364510958984E-3</v>
      </c>
      <c r="P259" s="301">
        <f t="shared" si="9"/>
        <v>41791</v>
      </c>
      <c r="Q259" s="308">
        <f t="shared" ca="1" si="4"/>
        <v>0</v>
      </c>
      <c r="R259" s="311">
        <f t="shared" ca="1" si="5"/>
        <v>1.4390085982807221E-6</v>
      </c>
      <c r="S259" s="311">
        <f t="shared" ca="1" si="6"/>
        <v>-3.7648937812257977E-3</v>
      </c>
      <c r="T259" s="310">
        <f t="shared" ca="1" si="7"/>
        <v>1.8655836108236734E-3</v>
      </c>
    </row>
    <row r="260" spans="6:20">
      <c r="F260" s="301">
        <f t="shared" si="8"/>
        <v>41821</v>
      </c>
      <c r="G260" s="308">
        <f t="shared" ca="1" si="0"/>
        <v>0</v>
      </c>
      <c r="H260" s="311">
        <f t="shared" ca="1" si="1"/>
        <v>-1.3107786412946965E-6</v>
      </c>
      <c r="I260" s="311">
        <f t="shared" ca="1" si="2"/>
        <v>-2.9908494617052472E-3</v>
      </c>
      <c r="J260" s="310">
        <f t="shared" ca="1" si="3"/>
        <v>1.8668708865459127E-3</v>
      </c>
      <c r="P260" s="301">
        <f t="shared" si="9"/>
        <v>41821</v>
      </c>
      <c r="Q260" s="308">
        <f t="shared" ca="1" si="4"/>
        <v>0</v>
      </c>
      <c r="R260" s="311">
        <f t="shared" ca="1" si="5"/>
        <v>1.4444563798399201E-6</v>
      </c>
      <c r="S260" s="311">
        <f t="shared" ca="1" si="6"/>
        <v>-3.2623916446735679E-3</v>
      </c>
      <c r="T260" s="310">
        <f t="shared" ca="1" si="7"/>
        <v>3.5564443708249183E-3</v>
      </c>
    </row>
    <row r="261" spans="6:20">
      <c r="F261" s="301">
        <f t="shared" si="8"/>
        <v>41852</v>
      </c>
      <c r="G261" s="308">
        <f t="shared" ca="1" si="0"/>
        <v>0</v>
      </c>
      <c r="H261" s="311">
        <f t="shared" ca="1" si="1"/>
        <v>-1.5581232905015341E-6</v>
      </c>
      <c r="I261" s="311">
        <f t="shared" ca="1" si="2"/>
        <v>-3.0349920638611527E-3</v>
      </c>
      <c r="J261" s="310">
        <f t="shared" ca="1" si="3"/>
        <v>2.4676506277281351E-3</v>
      </c>
      <c r="P261" s="301">
        <f t="shared" si="9"/>
        <v>41852</v>
      </c>
      <c r="Q261" s="308">
        <f t="shared" ca="1" si="4"/>
        <v>0</v>
      </c>
      <c r="R261" s="311">
        <f t="shared" ca="1" si="5"/>
        <v>1.4742349190299819E-6</v>
      </c>
      <c r="S261" s="311">
        <f t="shared" ca="1" si="6"/>
        <v>-3.3992044878125016E-3</v>
      </c>
      <c r="T261" s="310">
        <f t="shared" ca="1" si="7"/>
        <v>2.6689648324282889E-3</v>
      </c>
    </row>
    <row r="262" spans="6:20">
      <c r="F262" s="301">
        <f t="shared" si="8"/>
        <v>41883</v>
      </c>
      <c r="G262" s="308">
        <f t="shared" ca="1" si="0"/>
        <v>0</v>
      </c>
      <c r="H262" s="311">
        <f t="shared" ca="1" si="1"/>
        <v>-1.3949062102058818E-6</v>
      </c>
      <c r="I262" s="311">
        <f t="shared" ca="1" si="2"/>
        <v>-3.7494036794074592E-3</v>
      </c>
      <c r="J262" s="310">
        <f t="shared" ca="1" si="3"/>
        <v>3.2506707747843588E-3</v>
      </c>
      <c r="P262" s="301">
        <f t="shared" si="9"/>
        <v>41883</v>
      </c>
      <c r="Q262" s="308">
        <f t="shared" ca="1" si="4"/>
        <v>0</v>
      </c>
      <c r="R262" s="311">
        <f t="shared" ca="1" si="5"/>
        <v>1.3839994463804572E-6</v>
      </c>
      <c r="S262" s="311">
        <f t="shared" ca="1" si="6"/>
        <v>-4.0210136971567945E-3</v>
      </c>
      <c r="T262" s="310">
        <f t="shared" ca="1" si="7"/>
        <v>3.7471796492345444E-3</v>
      </c>
    </row>
    <row r="263" spans="6:20">
      <c r="F263" s="301">
        <f t="shared" si="8"/>
        <v>41913</v>
      </c>
      <c r="G263" s="308">
        <f t="shared" ca="1" si="0"/>
        <v>0</v>
      </c>
      <c r="H263" s="311">
        <f t="shared" ca="1" si="1"/>
        <v>-1.2831769938825843E-6</v>
      </c>
      <c r="I263" s="311">
        <f t="shared" ca="1" si="2"/>
        <v>-3.440460727516248E-3</v>
      </c>
      <c r="J263" s="310">
        <f t="shared" ca="1" si="3"/>
        <v>2.5042255635567834E-3</v>
      </c>
      <c r="P263" s="301">
        <f t="shared" si="9"/>
        <v>41913</v>
      </c>
      <c r="Q263" s="308">
        <f t="shared" ca="1" si="4"/>
        <v>0</v>
      </c>
      <c r="R263" s="311">
        <f t="shared" ca="1" si="5"/>
        <v>1.5084472619886213E-6</v>
      </c>
      <c r="S263" s="311">
        <f t="shared" ca="1" si="6"/>
        <v>-3.6985316633837417E-3</v>
      </c>
      <c r="T263" s="310">
        <f t="shared" ca="1" si="7"/>
        <v>4.4844037129894154E-3</v>
      </c>
    </row>
    <row r="264" spans="6:20">
      <c r="F264" s="301">
        <f t="shared" si="8"/>
        <v>41944</v>
      </c>
      <c r="G264" s="308">
        <f t="shared" ca="1" si="0"/>
        <v>0</v>
      </c>
      <c r="H264" s="311">
        <f t="shared" ca="1" si="1"/>
        <v>-1.4988201109122912E-6</v>
      </c>
      <c r="I264" s="311">
        <f t="shared" ca="1" si="2"/>
        <v>-3.9392442815235906E-3</v>
      </c>
      <c r="J264" s="310">
        <f t="shared" ca="1" si="3"/>
        <v>3.3022006891669786E-3</v>
      </c>
      <c r="P264" s="301">
        <f t="shared" si="9"/>
        <v>41944</v>
      </c>
      <c r="Q264" s="308">
        <f t="shared" ca="1" si="4"/>
        <v>0</v>
      </c>
      <c r="R264" s="311">
        <f t="shared" ca="1" si="5"/>
        <v>1.5287158312560223E-6</v>
      </c>
      <c r="S264" s="311">
        <f t="shared" ca="1" si="6"/>
        <v>-4.5656126811879361E-3</v>
      </c>
      <c r="T264" s="310">
        <f t="shared" ca="1" si="7"/>
        <v>2.8438617162611646E-3</v>
      </c>
    </row>
    <row r="265" spans="6:20">
      <c r="F265" s="301">
        <f t="shared" si="8"/>
        <v>41974</v>
      </c>
      <c r="G265" s="308">
        <f t="shared" ca="1" si="0"/>
        <v>0</v>
      </c>
      <c r="H265" s="311">
        <f t="shared" ca="1" si="1"/>
        <v>-1.2762275345412633E-6</v>
      </c>
      <c r="I265" s="311">
        <f t="shared" ca="1" si="2"/>
        <v>-3.6989289007729464E-3</v>
      </c>
      <c r="J265" s="310">
        <f t="shared" ca="1" si="3"/>
        <v>2.5313388086567468E-3</v>
      </c>
      <c r="P265" s="301">
        <f t="shared" si="9"/>
        <v>41974</v>
      </c>
      <c r="Q265" s="308">
        <f t="shared" ca="1" si="4"/>
        <v>0</v>
      </c>
      <c r="R265" s="311">
        <f t="shared" ca="1" si="5"/>
        <v>1.4507047334522127E-6</v>
      </c>
      <c r="S265" s="311">
        <f t="shared" ca="1" si="6"/>
        <v>-4.0600419512467623E-3</v>
      </c>
      <c r="T265" s="310">
        <f t="shared" ca="1" si="7"/>
        <v>4.5226205412411957E-3</v>
      </c>
    </row>
    <row r="266" spans="6:20">
      <c r="F266" s="301">
        <f t="shared" si="8"/>
        <v>42005</v>
      </c>
      <c r="G266" s="308">
        <f t="shared" ca="1" si="0"/>
        <v>0</v>
      </c>
      <c r="H266" s="311">
        <f t="shared" ca="1" si="1"/>
        <v>-1.0619307387882415E-6</v>
      </c>
      <c r="I266" s="311">
        <f t="shared" ca="1" si="2"/>
        <v>-3.4074119253736379E-3</v>
      </c>
      <c r="J266" s="310">
        <f t="shared" ca="1" si="3"/>
        <v>2.5102768567160094E-3</v>
      </c>
      <c r="P266" s="301">
        <f t="shared" si="9"/>
        <v>42005</v>
      </c>
      <c r="Q266" s="308">
        <f t="shared" ca="1" si="4"/>
        <v>0</v>
      </c>
      <c r="R266" s="311">
        <f t="shared" ca="1" si="5"/>
        <v>-7.2796455030665896E-7</v>
      </c>
      <c r="S266" s="311">
        <f t="shared" ca="1" si="6"/>
        <v>-4.3332571707509482E-3</v>
      </c>
      <c r="T266" s="310">
        <f t="shared" ca="1" si="7"/>
        <v>4.474889476390187E-3</v>
      </c>
    </row>
    <row r="267" spans="6:20">
      <c r="F267" s="301">
        <f t="shared" si="8"/>
        <v>42036</v>
      </c>
      <c r="G267" s="308">
        <f t="shared" ca="1" si="0"/>
        <v>0</v>
      </c>
      <c r="H267" s="311">
        <f t="shared" ca="1" si="1"/>
        <v>-1.1488472958509632E-6</v>
      </c>
      <c r="I267" s="311">
        <f t="shared" ca="1" si="2"/>
        <v>-3.5162354665756457E-3</v>
      </c>
      <c r="J267" s="310">
        <f t="shared" ca="1" si="3"/>
        <v>2.7672461554666405E-3</v>
      </c>
      <c r="P267" s="301">
        <f t="shared" si="9"/>
        <v>42036</v>
      </c>
      <c r="Q267" s="308">
        <f t="shared" ca="1" si="4"/>
        <v>0</v>
      </c>
      <c r="R267" s="311">
        <f t="shared" ca="1" si="5"/>
        <v>-5.8524336710163993E-7</v>
      </c>
      <c r="S267" s="311">
        <f t="shared" ca="1" si="6"/>
        <v>-4.2397305764355631E-3</v>
      </c>
      <c r="T267" s="310">
        <f t="shared" ca="1" si="7"/>
        <v>4.9432690903516985E-3</v>
      </c>
    </row>
    <row r="268" spans="6:20">
      <c r="F268" s="301">
        <f t="shared" si="8"/>
        <v>42064</v>
      </c>
      <c r="G268" s="308">
        <f t="shared" ca="1" si="0"/>
        <v>0</v>
      </c>
      <c r="H268" s="311">
        <f t="shared" ca="1" si="1"/>
        <v>-1.1461919150468347E-6</v>
      </c>
      <c r="I268" s="311">
        <f t="shared" ca="1" si="2"/>
        <v>-3.7333152090923694E-3</v>
      </c>
      <c r="J268" s="310">
        <f t="shared" ca="1" si="3"/>
        <v>1.9116933669729441E-3</v>
      </c>
      <c r="P268" s="301">
        <f t="shared" si="9"/>
        <v>42064</v>
      </c>
      <c r="Q268" s="308">
        <f t="shared" ca="1" si="4"/>
        <v>0</v>
      </c>
      <c r="R268" s="311">
        <f t="shared" ca="1" si="5"/>
        <v>-6.7412581850057052E-7</v>
      </c>
      <c r="S268" s="311">
        <f t="shared" ca="1" si="6"/>
        <v>-4.9146081579394263E-3</v>
      </c>
      <c r="T268" s="310">
        <f t="shared" ca="1" si="7"/>
        <v>3.6146952007070077E-3</v>
      </c>
    </row>
    <row r="269" spans="6:20">
      <c r="F269" s="301">
        <f t="shared" si="8"/>
        <v>42095</v>
      </c>
      <c r="G269" s="308">
        <f t="shared" ca="1" si="0"/>
        <v>0</v>
      </c>
      <c r="H269" s="311">
        <f t="shared" ca="1" si="1"/>
        <v>-1.0147689472050914E-6</v>
      </c>
      <c r="I269" s="311">
        <f t="shared" ca="1" si="2"/>
        <v>-3.8976113598077067E-3</v>
      </c>
      <c r="J269" s="310">
        <f t="shared" ca="1" si="3"/>
        <v>2.6398620396266281E-3</v>
      </c>
      <c r="P269" s="301">
        <f t="shared" si="9"/>
        <v>42095</v>
      </c>
      <c r="Q269" s="308">
        <f t="shared" ca="1" si="4"/>
        <v>0</v>
      </c>
      <c r="R269" s="311">
        <f t="shared" ca="1" si="5"/>
        <v>-4.1375106862862054E-7</v>
      </c>
      <c r="S269" s="311">
        <f t="shared" ca="1" si="6"/>
        <v>-4.8140886794402205E-3</v>
      </c>
      <c r="T269" s="310">
        <f t="shared" ca="1" si="7"/>
        <v>4.6772782662722889E-3</v>
      </c>
    </row>
    <row r="270" spans="6:20">
      <c r="F270" s="301">
        <f t="shared" si="8"/>
        <v>42125</v>
      </c>
      <c r="G270" s="308">
        <f t="shared" ca="1" si="0"/>
        <v>0</v>
      </c>
      <c r="H270" s="311">
        <f t="shared" ca="1" si="1"/>
        <v>-9.8242346180388296E-7</v>
      </c>
      <c r="I270" s="311">
        <f t="shared" ca="1" si="2"/>
        <v>-3.9871990825547377E-3</v>
      </c>
      <c r="J270" s="310">
        <f t="shared" ca="1" si="3"/>
        <v>1.9155592510171626E-3</v>
      </c>
      <c r="P270" s="301">
        <f t="shared" si="9"/>
        <v>42125</v>
      </c>
      <c r="Q270" s="308">
        <f t="shared" ca="1" si="4"/>
        <v>0</v>
      </c>
      <c r="R270" s="311">
        <f t="shared" ca="1" si="5"/>
        <v>-1.3547586863449368E-7</v>
      </c>
      <c r="S270" s="311">
        <f t="shared" ca="1" si="6"/>
        <v>-5.4434423059543935E-3</v>
      </c>
      <c r="T270" s="310">
        <f t="shared" ca="1" si="7"/>
        <v>6.0798310113439058E-3</v>
      </c>
    </row>
    <row r="271" spans="6:20">
      <c r="F271" s="301">
        <f t="shared" si="8"/>
        <v>42156</v>
      </c>
      <c r="G271" s="308">
        <f t="shared" ca="1" si="0"/>
        <v>0</v>
      </c>
      <c r="H271" s="311">
        <f t="shared" ca="1" si="1"/>
        <v>-1.4164361121782321E-6</v>
      </c>
      <c r="I271" s="311">
        <f t="shared" ca="1" si="2"/>
        <v>-3.6013701003242415E-3</v>
      </c>
      <c r="J271" s="310">
        <f t="shared" ca="1" si="3"/>
        <v>2.587441265512247E-3</v>
      </c>
      <c r="P271" s="301">
        <f t="shared" si="9"/>
        <v>42156</v>
      </c>
      <c r="Q271" s="308">
        <f t="shared" ca="1" si="4"/>
        <v>0</v>
      </c>
      <c r="R271" s="311">
        <f t="shared" ca="1" si="5"/>
        <v>-8.6831492729366744E-7</v>
      </c>
      <c r="S271" s="311">
        <f t="shared" ca="1" si="6"/>
        <v>-4.4843925303946763E-3</v>
      </c>
      <c r="T271" s="310">
        <f t="shared" ca="1" si="7"/>
        <v>2.7577467517010401E-3</v>
      </c>
    </row>
    <row r="272" spans="6:20">
      <c r="F272" s="301">
        <f t="shared" si="8"/>
        <v>42186</v>
      </c>
      <c r="G272" s="308">
        <f t="shared" ca="1" si="0"/>
        <v>0</v>
      </c>
      <c r="H272" s="311">
        <f t="shared" ca="1" si="1"/>
        <v>-1.0769732703419521E-6</v>
      </c>
      <c r="I272" s="311">
        <f t="shared" ca="1" si="2"/>
        <v>-3.0330190697603898E-3</v>
      </c>
      <c r="J272" s="310">
        <f t="shared" ca="1" si="3"/>
        <v>2.4828620442081117E-3</v>
      </c>
      <c r="P272" s="301">
        <f t="shared" si="9"/>
        <v>42186</v>
      </c>
      <c r="Q272" s="308">
        <f t="shared" ca="1" si="4"/>
        <v>0</v>
      </c>
      <c r="R272" s="311">
        <f t="shared" ca="1" si="5"/>
        <v>-5.780238555574968E-7</v>
      </c>
      <c r="S272" s="311">
        <f t="shared" ca="1" si="6"/>
        <v>-3.9374475602657055E-3</v>
      </c>
      <c r="T272" s="310">
        <f t="shared" ca="1" si="7"/>
        <v>4.4215997643934912E-3</v>
      </c>
    </row>
    <row r="273" spans="6:20">
      <c r="F273" s="301">
        <f t="shared" si="8"/>
        <v>42217</v>
      </c>
      <c r="G273" s="308">
        <f t="shared" ca="1" si="0"/>
        <v>0</v>
      </c>
      <c r="H273" s="311">
        <f t="shared" ca="1" si="1"/>
        <v>-1.1753864849195494E-6</v>
      </c>
      <c r="I273" s="311">
        <f t="shared" ca="1" si="2"/>
        <v>-3.2354483634097209E-3</v>
      </c>
      <c r="J273" s="310">
        <f t="shared" ca="1" si="3"/>
        <v>2.1019789545908552E-3</v>
      </c>
      <c r="P273" s="301">
        <f t="shared" si="9"/>
        <v>42217</v>
      </c>
      <c r="Q273" s="308">
        <f t="shared" ca="1" si="4"/>
        <v>0</v>
      </c>
      <c r="R273" s="311">
        <f t="shared" ca="1" si="5"/>
        <v>-8.1028211085243385E-7</v>
      </c>
      <c r="S273" s="311">
        <f t="shared" ca="1" si="6"/>
        <v>-3.9188768887850056E-3</v>
      </c>
      <c r="T273" s="310">
        <f t="shared" ca="1" si="7"/>
        <v>2.6428218157392713E-3</v>
      </c>
    </row>
    <row r="274" spans="6:20">
      <c r="F274" s="301">
        <f t="shared" si="8"/>
        <v>42248</v>
      </c>
      <c r="G274" s="308">
        <f t="shared" ref="G274:G305" ca="1" si="10">+IF(ISERROR(G35/C35-1),0,G35/C35-1)</f>
        <v>0</v>
      </c>
      <c r="H274" s="311">
        <f t="shared" ref="H274:H305" ca="1" si="11">+IF(ISERROR(H35/D35-1),0,H35/D35-1)</f>
        <v>-1.1866494751266998E-6</v>
      </c>
      <c r="I274" s="311">
        <f t="shared" ref="I274:I305" ca="1" si="12">+IF(ISERROR(I35/E35-1),0,I35/E35-1)</f>
        <v>-4.0528353920995519E-3</v>
      </c>
      <c r="J274" s="310">
        <f t="shared" ref="J274:J305" ca="1" si="13">+IF(ISERROR(J35/F35-1),0,J35/F35-1)</f>
        <v>1.3101109634343633E-3</v>
      </c>
      <c r="P274" s="301">
        <f t="shared" si="9"/>
        <v>42248</v>
      </c>
      <c r="Q274" s="308">
        <f t="shared" ca="1" si="4"/>
        <v>0</v>
      </c>
      <c r="R274" s="311">
        <f t="shared" ca="1" si="5"/>
        <v>-6.4389536558184801E-7</v>
      </c>
      <c r="S274" s="311">
        <f t="shared" ca="1" si="6"/>
        <v>-5.0210152587372159E-3</v>
      </c>
      <c r="T274" s="310">
        <f t="shared" ca="1" si="7"/>
        <v>2.7928503867229448E-3</v>
      </c>
    </row>
    <row r="275" spans="6:20">
      <c r="F275" s="301">
        <f t="shared" si="8"/>
        <v>42278</v>
      </c>
      <c r="G275" s="308">
        <f t="shared" ca="1" si="10"/>
        <v>0</v>
      </c>
      <c r="H275" s="311">
        <f t="shared" ca="1" si="11"/>
        <v>-1.1432568147728972E-6</v>
      </c>
      <c r="I275" s="311">
        <f t="shared" ca="1" si="12"/>
        <v>-3.7836190158840877E-3</v>
      </c>
      <c r="J275" s="310">
        <f t="shared" ca="1" si="13"/>
        <v>2.502996164155169E-3</v>
      </c>
      <c r="P275" s="301">
        <f t="shared" si="9"/>
        <v>42278</v>
      </c>
      <c r="Q275" s="308">
        <f t="shared" ca="1" si="4"/>
        <v>0</v>
      </c>
      <c r="R275" s="311">
        <f t="shared" ca="1" si="5"/>
        <v>-6.1926317707072798E-7</v>
      </c>
      <c r="S275" s="311">
        <f t="shared" ca="1" si="6"/>
        <v>-4.4163253138052028E-3</v>
      </c>
      <c r="T275" s="310">
        <f t="shared" ca="1" si="7"/>
        <v>4.4728146387500445E-3</v>
      </c>
    </row>
    <row r="276" spans="6:20">
      <c r="F276" s="301">
        <f t="shared" si="8"/>
        <v>42309</v>
      </c>
      <c r="G276" s="308">
        <f t="shared" ca="1" si="10"/>
        <v>0</v>
      </c>
      <c r="H276" s="311">
        <f t="shared" ca="1" si="11"/>
        <v>-1.1404228584810383E-6</v>
      </c>
      <c r="I276" s="311">
        <f t="shared" ca="1" si="12"/>
        <v>-4.1073767087891344E-3</v>
      </c>
      <c r="J276" s="310">
        <f t="shared" ca="1" si="13"/>
        <v>2.211279256323806E-3</v>
      </c>
      <c r="P276" s="301">
        <f t="shared" si="9"/>
        <v>42309</v>
      </c>
      <c r="Q276" s="308">
        <f t="shared" ca="1" si="4"/>
        <v>0</v>
      </c>
      <c r="R276" s="311">
        <f t="shared" ca="1" si="5"/>
        <v>-8.3383806959158591E-7</v>
      </c>
      <c r="S276" s="311">
        <f t="shared" ca="1" si="6"/>
        <v>-5.1485724709878777E-3</v>
      </c>
      <c r="T276" s="310">
        <f t="shared" ca="1" si="7"/>
        <v>2.8099157619048132E-3</v>
      </c>
    </row>
    <row r="277" spans="6:20">
      <c r="F277" s="301">
        <f t="shared" si="8"/>
        <v>42339</v>
      </c>
      <c r="G277" s="308">
        <f t="shared" ca="1" si="10"/>
        <v>0</v>
      </c>
      <c r="H277" s="311">
        <f t="shared" ca="1" si="11"/>
        <v>-1.2914998638313691E-6</v>
      </c>
      <c r="I277" s="311">
        <f t="shared" ca="1" si="12"/>
        <v>-4.2351941814738892E-3</v>
      </c>
      <c r="J277" s="310">
        <f t="shared" ca="1" si="13"/>
        <v>2.5442821346988165E-3</v>
      </c>
      <c r="P277" s="301">
        <f t="shared" si="9"/>
        <v>42339</v>
      </c>
      <c r="Q277" s="308">
        <f t="shared" ca="1" si="4"/>
        <v>0</v>
      </c>
      <c r="R277" s="311">
        <f t="shared" ca="1" si="5"/>
        <v>-7.104900455745522E-7</v>
      </c>
      <c r="S277" s="311">
        <f t="shared" ca="1" si="6"/>
        <v>-5.2763082692889318E-3</v>
      </c>
      <c r="T277" s="310">
        <f t="shared" ca="1" si="7"/>
        <v>3.6198495599946146E-3</v>
      </c>
    </row>
    <row r="278" spans="6:20">
      <c r="F278" s="301">
        <f t="shared" si="8"/>
        <v>42370</v>
      </c>
      <c r="G278" s="308">
        <f t="shared" ca="1" si="10"/>
        <v>0</v>
      </c>
      <c r="H278" s="311">
        <f t="shared" ca="1" si="11"/>
        <v>-3.2769607472005191E-8</v>
      </c>
      <c r="I278" s="311">
        <f t="shared" ca="1" si="12"/>
        <v>-3.2422254471495826E-3</v>
      </c>
      <c r="J278" s="310">
        <f t="shared" ca="1" si="13"/>
        <v>1.8773859519107816E-3</v>
      </c>
      <c r="P278" s="301">
        <f t="shared" si="9"/>
        <v>42370</v>
      </c>
      <c r="Q278" s="308">
        <f t="shared" ca="1" si="4"/>
        <v>0</v>
      </c>
      <c r="R278" s="311">
        <f t="shared" ca="1" si="5"/>
        <v>-1.199873903900972E-6</v>
      </c>
      <c r="S278" s="311">
        <f t="shared" ca="1" si="6"/>
        <v>-3.6075832098394489E-3</v>
      </c>
      <c r="T278" s="310">
        <f t="shared" ca="1" si="7"/>
        <v>4.4256800268456242E-3</v>
      </c>
    </row>
    <row r="279" spans="6:20">
      <c r="F279" s="301">
        <f t="shared" si="8"/>
        <v>42401</v>
      </c>
      <c r="G279" s="308">
        <f t="shared" ca="1" si="10"/>
        <v>0</v>
      </c>
      <c r="H279" s="311">
        <f t="shared" ca="1" si="11"/>
        <v>-2.489085353385434E-7</v>
      </c>
      <c r="I279" s="311">
        <f t="shared" ca="1" si="12"/>
        <v>-3.0908165499435869E-3</v>
      </c>
      <c r="J279" s="310">
        <f t="shared" ca="1" si="13"/>
        <v>1.3368218249263375E-3</v>
      </c>
      <c r="P279" s="301">
        <f t="shared" si="9"/>
        <v>42401</v>
      </c>
      <c r="Q279" s="308">
        <f t="shared" ca="1" si="4"/>
        <v>0</v>
      </c>
      <c r="R279" s="311">
        <f t="shared" ca="1" si="5"/>
        <v>-1.2158325384259427E-6</v>
      </c>
      <c r="S279" s="311">
        <f t="shared" ca="1" si="6"/>
        <v>-3.1185552118572213E-3</v>
      </c>
      <c r="T279" s="310">
        <f t="shared" ca="1" si="7"/>
        <v>4.7098257477438121E-3</v>
      </c>
    </row>
    <row r="280" spans="6:20">
      <c r="F280" s="301">
        <f t="shared" si="8"/>
        <v>42430</v>
      </c>
      <c r="G280" s="308">
        <f t="shared" ca="1" si="10"/>
        <v>0</v>
      </c>
      <c r="H280" s="311">
        <f t="shared" ca="1" si="11"/>
        <v>-1.8986369254569979E-7</v>
      </c>
      <c r="I280" s="311">
        <f t="shared" ca="1" si="12"/>
        <v>-3.5319310986537955E-3</v>
      </c>
      <c r="J280" s="310">
        <f t="shared" ca="1" si="13"/>
        <v>2.510068160509249E-3</v>
      </c>
      <c r="P280" s="301">
        <f t="shared" si="9"/>
        <v>42430</v>
      </c>
      <c r="Q280" s="308">
        <f t="shared" ca="1" si="4"/>
        <v>0</v>
      </c>
      <c r="R280" s="311">
        <f t="shared" ca="1" si="5"/>
        <v>-1.0126056555481711E-6</v>
      </c>
      <c r="S280" s="311">
        <f t="shared" ca="1" si="6"/>
        <v>-3.5638858877291568E-3</v>
      </c>
      <c r="T280" s="310">
        <f t="shared" ca="1" si="7"/>
        <v>2.6767614111375959E-3</v>
      </c>
    </row>
    <row r="281" spans="6:20">
      <c r="F281" s="301">
        <f t="shared" si="8"/>
        <v>42461</v>
      </c>
      <c r="G281" s="308">
        <f t="shared" ca="1" si="10"/>
        <v>0</v>
      </c>
      <c r="H281" s="311">
        <f t="shared" ca="1" si="11"/>
        <v>1.5375385942206776E-7</v>
      </c>
      <c r="I281" s="311">
        <f t="shared" ca="1" si="12"/>
        <v>-3.7903380490316163E-3</v>
      </c>
      <c r="J281" s="310">
        <f t="shared" ca="1" si="13"/>
        <v>3.9346869097376391E-3</v>
      </c>
      <c r="P281" s="301">
        <f t="shared" si="9"/>
        <v>42461</v>
      </c>
      <c r="Q281" s="308">
        <f t="shared" ca="1" si="4"/>
        <v>0</v>
      </c>
      <c r="R281" s="311">
        <f t="shared" ca="1" si="5"/>
        <v>-1.2682663149687912E-6</v>
      </c>
      <c r="S281" s="311">
        <f t="shared" ca="1" si="6"/>
        <v>-4.0996378282446289E-3</v>
      </c>
      <c r="T281" s="310">
        <f t="shared" ca="1" si="7"/>
        <v>3.6933224696482636E-3</v>
      </c>
    </row>
    <row r="282" spans="6:20">
      <c r="F282" s="301">
        <f t="shared" si="8"/>
        <v>42491</v>
      </c>
      <c r="G282" s="308">
        <f t="shared" ca="1" si="10"/>
        <v>0</v>
      </c>
      <c r="H282" s="311">
        <f t="shared" ca="1" si="11"/>
        <v>5.7230896688409416E-8</v>
      </c>
      <c r="I282" s="311">
        <f t="shared" ca="1" si="12"/>
        <v>-3.7208779903097344E-3</v>
      </c>
      <c r="J282" s="310">
        <f t="shared" ca="1" si="13"/>
        <v>3.1484464021440672E-3</v>
      </c>
      <c r="P282" s="301">
        <f t="shared" si="9"/>
        <v>42491</v>
      </c>
      <c r="Q282" s="308">
        <f t="shared" ca="1" si="4"/>
        <v>0</v>
      </c>
      <c r="R282" s="311">
        <f t="shared" ca="1" si="5"/>
        <v>-1.3915982880474687E-6</v>
      </c>
      <c r="S282" s="311">
        <f t="shared" ca="1" si="6"/>
        <v>-3.7361571544484162E-3</v>
      </c>
      <c r="T282" s="310">
        <f t="shared" ca="1" si="7"/>
        <v>2.6668624635939331E-3</v>
      </c>
    </row>
    <row r="283" spans="6:20">
      <c r="F283" s="301">
        <f t="shared" si="8"/>
        <v>42522</v>
      </c>
      <c r="G283" s="308">
        <f t="shared" ca="1" si="10"/>
        <v>0</v>
      </c>
      <c r="H283" s="311">
        <f t="shared" ca="1" si="11"/>
        <v>1.0594334520774851E-7</v>
      </c>
      <c r="I283" s="311">
        <f t="shared" ca="1" si="12"/>
        <v>-3.2775018705007986E-3</v>
      </c>
      <c r="J283" s="310">
        <f t="shared" ca="1" si="13"/>
        <v>1.9390783504698028E-3</v>
      </c>
      <c r="P283" s="301">
        <f t="shared" si="9"/>
        <v>42522</v>
      </c>
      <c r="Q283" s="308">
        <f t="shared" ca="1" si="4"/>
        <v>0</v>
      </c>
      <c r="R283" s="311">
        <f t="shared" ca="1" si="5"/>
        <v>-8.6803307786098571E-7</v>
      </c>
      <c r="S283" s="311">
        <f t="shared" ca="1" si="6"/>
        <v>-3.5602791226946318E-3</v>
      </c>
      <c r="T283" s="310">
        <f t="shared" ca="1" si="7"/>
        <v>4.5739226803855892E-3</v>
      </c>
    </row>
    <row r="284" spans="6:20">
      <c r="F284" s="301">
        <f t="shared" si="8"/>
        <v>42552</v>
      </c>
      <c r="G284" s="308">
        <f t="shared" ca="1" si="10"/>
        <v>0</v>
      </c>
      <c r="H284" s="311">
        <f t="shared" ca="1" si="11"/>
        <v>-1.6314316453325262E-8</v>
      </c>
      <c r="I284" s="311">
        <f t="shared" ca="1" si="12"/>
        <v>-3.1925866609766596E-3</v>
      </c>
      <c r="J284" s="310">
        <f t="shared" ca="1" si="13"/>
        <v>2.4760635656375651E-3</v>
      </c>
      <c r="P284" s="301">
        <f t="shared" si="9"/>
        <v>42552</v>
      </c>
      <c r="Q284" s="308">
        <f t="shared" ca="1" si="4"/>
        <v>0</v>
      </c>
      <c r="R284" s="311">
        <f t="shared" ca="1" si="5"/>
        <v>-1.2298624688655835E-6</v>
      </c>
      <c r="S284" s="311">
        <f t="shared" ca="1" si="6"/>
        <v>-3.2671507319957938E-3</v>
      </c>
      <c r="T284" s="310">
        <f t="shared" ca="1" si="7"/>
        <v>4.3886550230571864E-3</v>
      </c>
    </row>
    <row r="285" spans="6:20">
      <c r="F285" s="301">
        <f t="shared" si="8"/>
        <v>42583</v>
      </c>
      <c r="G285" s="308">
        <f t="shared" ca="1" si="10"/>
        <v>0</v>
      </c>
      <c r="H285" s="311">
        <f t="shared" ca="1" si="11"/>
        <v>-2.4357832528743018E-8</v>
      </c>
      <c r="I285" s="311">
        <f t="shared" ca="1" si="12"/>
        <v>-2.7555262172591632E-3</v>
      </c>
      <c r="J285" s="310">
        <f t="shared" ca="1" si="13"/>
        <v>1.221784898598699E-3</v>
      </c>
      <c r="P285" s="301">
        <f t="shared" si="9"/>
        <v>42583</v>
      </c>
      <c r="Q285" s="308">
        <f t="shared" ca="1" si="4"/>
        <v>0</v>
      </c>
      <c r="R285" s="311">
        <f t="shared" ca="1" si="5"/>
        <v>-1.0079999606116274E-6</v>
      </c>
      <c r="S285" s="311">
        <f t="shared" ca="1" si="6"/>
        <v>-2.8852386704457667E-3</v>
      </c>
      <c r="T285" s="310">
        <f t="shared" ca="1" si="7"/>
        <v>1.7671062064048559E-3</v>
      </c>
    </row>
    <row r="286" spans="6:20">
      <c r="F286" s="301">
        <f t="shared" si="8"/>
        <v>42614</v>
      </c>
      <c r="G286" s="308">
        <f t="shared" ca="1" si="10"/>
        <v>0</v>
      </c>
      <c r="H286" s="311">
        <f t="shared" ca="1" si="11"/>
        <v>4.2756428175749761E-8</v>
      </c>
      <c r="I286" s="311">
        <f t="shared" ca="1" si="12"/>
        <v>-3.6341016186801633E-3</v>
      </c>
      <c r="J286" s="310">
        <f t="shared" ca="1" si="13"/>
        <v>2.6238271746099606E-3</v>
      </c>
      <c r="P286" s="301">
        <f t="shared" si="9"/>
        <v>42614</v>
      </c>
      <c r="Q286" s="308">
        <f t="shared" ca="1" si="4"/>
        <v>0</v>
      </c>
      <c r="R286" s="311">
        <f t="shared" ca="1" si="5"/>
        <v>-1.032098741249321E-6</v>
      </c>
      <c r="S286" s="311">
        <f t="shared" ca="1" si="6"/>
        <v>-3.9979272458573467E-3</v>
      </c>
      <c r="T286" s="310">
        <f t="shared" ca="1" si="7"/>
        <v>4.5989338016911852E-3</v>
      </c>
    </row>
    <row r="287" spans="6:20">
      <c r="F287" s="301">
        <f t="shared" si="8"/>
        <v>42644</v>
      </c>
      <c r="G287" s="308">
        <f t="shared" ca="1" si="10"/>
        <v>0</v>
      </c>
      <c r="H287" s="311">
        <f t="shared" ca="1" si="11"/>
        <v>-3.3084351536150081E-7</v>
      </c>
      <c r="I287" s="311">
        <f t="shared" ca="1" si="12"/>
        <v>-3.4630684060954486E-3</v>
      </c>
      <c r="J287" s="310">
        <f t="shared" ca="1" si="13"/>
        <v>2.5136853625571387E-3</v>
      </c>
      <c r="P287" s="301">
        <f t="shared" si="9"/>
        <v>42644</v>
      </c>
      <c r="Q287" s="308">
        <f t="shared" ca="1" si="4"/>
        <v>0</v>
      </c>
      <c r="R287" s="311">
        <f t="shared" ca="1" si="5"/>
        <v>-1.2182485084055727E-6</v>
      </c>
      <c r="S287" s="311">
        <f t="shared" ca="1" si="6"/>
        <v>-3.7134469117280355E-3</v>
      </c>
      <c r="T287" s="310">
        <f t="shared" ca="1" si="7"/>
        <v>3.5744796483867525E-3</v>
      </c>
    </row>
    <row r="288" spans="6:20">
      <c r="F288" s="301">
        <f t="shared" si="8"/>
        <v>42675</v>
      </c>
      <c r="G288" s="308">
        <f t="shared" ca="1" si="10"/>
        <v>0</v>
      </c>
      <c r="H288" s="311">
        <f t="shared" ca="1" si="11"/>
        <v>-2.7441389227611523E-7</v>
      </c>
      <c r="I288" s="311">
        <f t="shared" ca="1" si="12"/>
        <v>-3.6397158694404519E-3</v>
      </c>
      <c r="J288" s="310">
        <f t="shared" ca="1" si="13"/>
        <v>1.3167038855317337E-3</v>
      </c>
      <c r="P288" s="301">
        <f t="shared" si="9"/>
        <v>42675</v>
      </c>
      <c r="Q288" s="308">
        <f t="shared" ca="1" si="4"/>
        <v>0</v>
      </c>
      <c r="R288" s="311">
        <f t="shared" ca="1" si="5"/>
        <v>-1.1113197436740663E-6</v>
      </c>
      <c r="S288" s="311">
        <f t="shared" ca="1" si="6"/>
        <v>-3.8850777036253392E-3</v>
      </c>
      <c r="T288" s="310">
        <f t="shared" ca="1" si="7"/>
        <v>3.7118329549190587E-3</v>
      </c>
    </row>
    <row r="289" spans="6:20">
      <c r="F289" s="301">
        <f t="shared" si="8"/>
        <v>42705</v>
      </c>
      <c r="G289" s="308">
        <f t="shared" ca="1" si="10"/>
        <v>0</v>
      </c>
      <c r="H289" s="311">
        <f t="shared" ca="1" si="11"/>
        <v>-2.0443353421217836E-7</v>
      </c>
      <c r="I289" s="311">
        <f t="shared" ca="1" si="12"/>
        <v>-4.0102483452946203E-3</v>
      </c>
      <c r="J289" s="310">
        <f t="shared" ca="1" si="13"/>
        <v>2.5226169292922318E-3</v>
      </c>
      <c r="P289" s="301">
        <f t="shared" si="9"/>
        <v>42705</v>
      </c>
      <c r="Q289" s="308">
        <f t="shared" ca="1" si="4"/>
        <v>0</v>
      </c>
      <c r="R289" s="311">
        <f t="shared" ca="1" si="5"/>
        <v>-1.165626456800517E-6</v>
      </c>
      <c r="S289" s="311">
        <f t="shared" ca="1" si="6"/>
        <v>-4.4081090096510511E-3</v>
      </c>
      <c r="T289" s="310">
        <f t="shared" ca="1" si="7"/>
        <v>3.6036074458360989E-3</v>
      </c>
    </row>
    <row r="290" spans="6:20">
      <c r="F290" s="301">
        <f t="shared" si="8"/>
        <v>42736</v>
      </c>
      <c r="G290" s="308">
        <f t="shared" ca="1" si="10"/>
        <v>0</v>
      </c>
      <c r="H290" s="311">
        <f t="shared" ca="1" si="11"/>
        <v>-6.8407010869075968E-5</v>
      </c>
      <c r="I290" s="311">
        <f t="shared" ca="1" si="12"/>
        <v>-3.0115530060702556E-3</v>
      </c>
      <c r="J290" s="310">
        <f t="shared" ca="1" si="13"/>
        <v>2.5000305393994005E-3</v>
      </c>
      <c r="P290" s="301">
        <f t="shared" si="9"/>
        <v>42736</v>
      </c>
      <c r="Q290" s="308">
        <f t="shared" ca="1" si="4"/>
        <v>0</v>
      </c>
      <c r="R290" s="311">
        <f t="shared" ca="1" si="5"/>
        <v>-6.886023507901573E-5</v>
      </c>
      <c r="S290" s="311">
        <f t="shared" ca="1" si="6"/>
        <v>-3.4143534021747746E-3</v>
      </c>
      <c r="T290" s="310">
        <f t="shared" ca="1" si="7"/>
        <v>2.6479741595766271E-3</v>
      </c>
    </row>
    <row r="291" spans="6:20">
      <c r="F291" s="301">
        <f t="shared" si="8"/>
        <v>42767</v>
      </c>
      <c r="G291" s="308">
        <f t="shared" ca="1" si="10"/>
        <v>0</v>
      </c>
      <c r="H291" s="311">
        <f t="shared" ca="1" si="11"/>
        <v>-6.8347791897016563E-5</v>
      </c>
      <c r="I291" s="311">
        <f t="shared" ca="1" si="12"/>
        <v>-3.2099246509598167E-3</v>
      </c>
      <c r="J291" s="310">
        <f t="shared" ca="1" si="13"/>
        <v>2.0485163458172639E-3</v>
      </c>
      <c r="P291" s="301">
        <f t="shared" si="9"/>
        <v>42767</v>
      </c>
      <c r="Q291" s="308">
        <f t="shared" ca="1" si="4"/>
        <v>0</v>
      </c>
      <c r="R291" s="311">
        <f t="shared" ca="1" si="5"/>
        <v>-6.8905941963515183E-5</v>
      </c>
      <c r="S291" s="311">
        <f t="shared" ca="1" si="6"/>
        <v>-2.8980046786029057E-3</v>
      </c>
      <c r="T291" s="310">
        <f t="shared" ca="1" si="7"/>
        <v>2.9357009089749919E-3</v>
      </c>
    </row>
    <row r="292" spans="6:20">
      <c r="F292" s="301">
        <f t="shared" si="8"/>
        <v>42795</v>
      </c>
      <c r="G292" s="308">
        <f t="shared" ca="1" si="10"/>
        <v>0</v>
      </c>
      <c r="H292" s="311">
        <f t="shared" ca="1" si="11"/>
        <v>-6.8412336015510888E-5</v>
      </c>
      <c r="I292" s="311">
        <f t="shared" ca="1" si="12"/>
        <v>-3.6382016423543995E-3</v>
      </c>
      <c r="J292" s="310">
        <f t="shared" ca="1" si="13"/>
        <v>1.9014160782442335E-3</v>
      </c>
      <c r="P292" s="301">
        <f t="shared" si="9"/>
        <v>42795</v>
      </c>
      <c r="Q292" s="308">
        <f t="shared" ca="1" si="4"/>
        <v>0</v>
      </c>
      <c r="R292" s="311">
        <f t="shared" ca="1" si="5"/>
        <v>-6.8770945959473195E-5</v>
      </c>
      <c r="S292" s="311">
        <f t="shared" ca="1" si="6"/>
        <v>-3.8491076529872936E-3</v>
      </c>
      <c r="T292" s="310">
        <f t="shared" ca="1" si="7"/>
        <v>3.5779618912830102E-3</v>
      </c>
    </row>
    <row r="293" spans="6:20">
      <c r="F293" s="301">
        <f t="shared" si="8"/>
        <v>42826</v>
      </c>
      <c r="G293" s="308">
        <f t="shared" ca="1" si="10"/>
        <v>0</v>
      </c>
      <c r="H293" s="311">
        <f t="shared" ca="1" si="11"/>
        <v>-6.8426895347584171E-5</v>
      </c>
      <c r="I293" s="311">
        <f t="shared" ca="1" si="12"/>
        <v>-3.890426074081188E-3</v>
      </c>
      <c r="J293" s="310">
        <f t="shared" ca="1" si="13"/>
        <v>1.3162099522294746E-3</v>
      </c>
      <c r="P293" s="301">
        <f t="shared" si="9"/>
        <v>42826</v>
      </c>
      <c r="Q293" s="308">
        <f t="shared" ca="1" si="4"/>
        <v>0</v>
      </c>
      <c r="R293" s="311">
        <f t="shared" ca="1" si="5"/>
        <v>-6.9394592767779706E-5</v>
      </c>
      <c r="S293" s="311">
        <f t="shared" ca="1" si="6"/>
        <v>-4.2241496694838121E-3</v>
      </c>
      <c r="T293" s="310">
        <f t="shared" ca="1" si="7"/>
        <v>6.6359343316972907E-3</v>
      </c>
    </row>
    <row r="294" spans="6:20">
      <c r="F294" s="301">
        <f t="shared" si="8"/>
        <v>42856</v>
      </c>
      <c r="G294" s="308">
        <f t="shared" ca="1" si="10"/>
        <v>0</v>
      </c>
      <c r="H294" s="311">
        <f t="shared" ca="1" si="11"/>
        <v>-6.8286325713873275E-5</v>
      </c>
      <c r="I294" s="311">
        <f t="shared" ca="1" si="12"/>
        <v>-3.8043535766469905E-3</v>
      </c>
      <c r="J294" s="310">
        <f t="shared" ca="1" si="13"/>
        <v>1.9113648056230392E-3</v>
      </c>
      <c r="P294" s="301">
        <f t="shared" si="9"/>
        <v>42856</v>
      </c>
      <c r="Q294" s="308">
        <f t="shared" ca="1" si="4"/>
        <v>0</v>
      </c>
      <c r="R294" s="311">
        <f t="shared" ca="1" si="5"/>
        <v>-6.8931652008163979E-5</v>
      </c>
      <c r="S294" s="311">
        <f t="shared" ca="1" si="6"/>
        <v>-3.8896591752393128E-3</v>
      </c>
      <c r="T294" s="310">
        <f t="shared" ca="1" si="7"/>
        <v>3.5795236127160734E-3</v>
      </c>
    </row>
    <row r="295" spans="6:20">
      <c r="F295" s="301">
        <f t="shared" si="8"/>
        <v>42887</v>
      </c>
      <c r="G295" s="308">
        <f t="shared" ca="1" si="10"/>
        <v>0</v>
      </c>
      <c r="H295" s="311">
        <f t="shared" ca="1" si="11"/>
        <v>-6.8440652807200131E-5</v>
      </c>
      <c r="I295" s="311">
        <f t="shared" ca="1" si="12"/>
        <v>-3.443077838784836E-3</v>
      </c>
      <c r="J295" s="310">
        <f t="shared" ca="1" si="13"/>
        <v>2.5745867158197822E-3</v>
      </c>
      <c r="P295" s="301">
        <f t="shared" si="9"/>
        <v>42887</v>
      </c>
      <c r="Q295" s="308">
        <f t="shared" ca="1" si="4"/>
        <v>0</v>
      </c>
      <c r="R295" s="311">
        <f t="shared" ca="1" si="5"/>
        <v>-6.8802368270781677E-5</v>
      </c>
      <c r="S295" s="311">
        <f t="shared" ca="1" si="6"/>
        <v>-3.4247557893811731E-3</v>
      </c>
      <c r="T295" s="310">
        <f t="shared" ca="1" si="7"/>
        <v>4.5743258829431532E-3</v>
      </c>
    </row>
    <row r="296" spans="6:20">
      <c r="F296" s="301">
        <f t="shared" si="8"/>
        <v>42917</v>
      </c>
      <c r="G296" s="308">
        <f t="shared" ca="1" si="10"/>
        <v>0</v>
      </c>
      <c r="H296" s="311">
        <f t="shared" ca="1" si="11"/>
        <v>-6.8447514618208416E-5</v>
      </c>
      <c r="I296" s="311">
        <f t="shared" ca="1" si="12"/>
        <v>-3.1612537899532445E-3</v>
      </c>
      <c r="J296" s="310">
        <f t="shared" ca="1" si="13"/>
        <v>1.8527581179736963E-3</v>
      </c>
      <c r="P296" s="301">
        <f t="shared" si="9"/>
        <v>42917</v>
      </c>
      <c r="Q296" s="308">
        <f t="shared" ca="1" si="4"/>
        <v>0</v>
      </c>
      <c r="R296" s="311">
        <f t="shared" ca="1" si="5"/>
        <v>-6.8985917155206522E-5</v>
      </c>
      <c r="S296" s="311">
        <f t="shared" ca="1" si="6"/>
        <v>-3.0322547087906493E-3</v>
      </c>
      <c r="T296" s="310">
        <f t="shared" ca="1" si="7"/>
        <v>2.654089326864284E-3</v>
      </c>
    </row>
    <row r="297" spans="6:20">
      <c r="F297" s="301">
        <f t="shared" si="8"/>
        <v>42948</v>
      </c>
      <c r="G297" s="308">
        <f t="shared" ca="1" si="10"/>
        <v>0</v>
      </c>
      <c r="H297" s="311">
        <f t="shared" ca="1" si="11"/>
        <v>-6.8308986816201234E-5</v>
      </c>
      <c r="I297" s="311">
        <f t="shared" ca="1" si="12"/>
        <v>-3.0679593529092664E-3</v>
      </c>
      <c r="J297" s="310">
        <f t="shared" ca="1" si="13"/>
        <v>2.4754034811722558E-3</v>
      </c>
      <c r="P297" s="301">
        <f t="shared" si="9"/>
        <v>42948</v>
      </c>
      <c r="Q297" s="308">
        <f t="shared" ca="1" si="4"/>
        <v>0</v>
      </c>
      <c r="R297" s="311">
        <f t="shared" ca="1" si="5"/>
        <v>-6.8803801986039304E-5</v>
      </c>
      <c r="S297" s="311">
        <f t="shared" ca="1" si="6"/>
        <v>-3.0432456528178831E-3</v>
      </c>
      <c r="T297" s="310">
        <f t="shared" ca="1" si="7"/>
        <v>3.5149321677101497E-3</v>
      </c>
    </row>
    <row r="298" spans="6:20">
      <c r="F298" s="301">
        <f t="shared" si="8"/>
        <v>42979</v>
      </c>
      <c r="G298" s="308">
        <f t="shared" ca="1" si="10"/>
        <v>0</v>
      </c>
      <c r="H298" s="311">
        <f t="shared" ca="1" si="11"/>
        <v>-6.8405074217348094E-5</v>
      </c>
      <c r="I298" s="311">
        <f t="shared" ca="1" si="12"/>
        <v>-4.0687410944107993E-3</v>
      </c>
      <c r="J298" s="310">
        <f t="shared" ca="1" si="13"/>
        <v>1.9829941206697121E-3</v>
      </c>
      <c r="P298" s="301">
        <f t="shared" si="9"/>
        <v>42979</v>
      </c>
      <c r="Q298" s="308">
        <f t="shared" ca="1" si="4"/>
        <v>0</v>
      </c>
      <c r="R298" s="311">
        <f t="shared" ca="1" si="5"/>
        <v>-6.883344787755874E-5</v>
      </c>
      <c r="S298" s="311">
        <f t="shared" ca="1" si="6"/>
        <v>-4.0879364726942313E-3</v>
      </c>
      <c r="T298" s="310">
        <f t="shared" ca="1" si="7"/>
        <v>3.7051153887757149E-3</v>
      </c>
    </row>
    <row r="299" spans="6:20">
      <c r="F299" s="301">
        <f t="shared" si="8"/>
        <v>43009</v>
      </c>
      <c r="G299" s="308">
        <f t="shared" ca="1" si="10"/>
        <v>0</v>
      </c>
      <c r="H299" s="311">
        <f t="shared" ca="1" si="11"/>
        <v>-6.8483603310243168E-5</v>
      </c>
      <c r="I299" s="311">
        <f t="shared" ca="1" si="12"/>
        <v>-3.7082608511181947E-3</v>
      </c>
      <c r="J299" s="310">
        <f t="shared" ca="1" si="13"/>
        <v>2.5372311086597765E-3</v>
      </c>
      <c r="P299" s="301">
        <f t="shared" si="9"/>
        <v>43009</v>
      </c>
      <c r="Q299" s="308">
        <f t="shared" ca="1" si="4"/>
        <v>0</v>
      </c>
      <c r="R299" s="311">
        <f t="shared" ca="1" si="5"/>
        <v>-6.8809530252789131E-5</v>
      </c>
      <c r="S299" s="311">
        <f t="shared" ca="1" si="6"/>
        <v>-3.7935775698961782E-3</v>
      </c>
      <c r="T299" s="310">
        <f t="shared" ca="1" si="7"/>
        <v>4.468889463668857E-3</v>
      </c>
    </row>
    <row r="300" spans="6:20">
      <c r="F300" s="301">
        <f t="shared" si="8"/>
        <v>43040</v>
      </c>
      <c r="G300" s="308">
        <f t="shared" ca="1" si="10"/>
        <v>0</v>
      </c>
      <c r="H300" s="311">
        <f t="shared" ca="1" si="11"/>
        <v>-6.8424853566062538E-5</v>
      </c>
      <c r="I300" s="311">
        <f t="shared" ca="1" si="12"/>
        <v>-3.82823165507995E-3</v>
      </c>
      <c r="J300" s="310">
        <f t="shared" ca="1" si="13"/>
        <v>1.9492356066572736E-3</v>
      </c>
      <c r="P300" s="301">
        <f t="shared" si="9"/>
        <v>43040</v>
      </c>
      <c r="Q300" s="308">
        <f t="shared" ca="1" si="4"/>
        <v>0</v>
      </c>
      <c r="R300" s="311">
        <f t="shared" ca="1" si="5"/>
        <v>-6.870174261741635E-5</v>
      </c>
      <c r="S300" s="311">
        <f t="shared" ca="1" si="6"/>
        <v>-4.4336641070422678E-3</v>
      </c>
      <c r="T300" s="310">
        <f t="shared" ca="1" si="7"/>
        <v>3.7106021104176268E-3</v>
      </c>
    </row>
    <row r="301" spans="6:20">
      <c r="F301" s="301">
        <f t="shared" si="8"/>
        <v>43070</v>
      </c>
      <c r="G301" s="308">
        <f t="shared" ca="1" si="10"/>
        <v>0</v>
      </c>
      <c r="H301" s="311">
        <f t="shared" ca="1" si="11"/>
        <v>-6.8404729621218685E-5</v>
      </c>
      <c r="I301" s="311">
        <f t="shared" ca="1" si="12"/>
        <v>-3.8031710945044539E-3</v>
      </c>
      <c r="J301" s="310">
        <f t="shared" ca="1" si="13"/>
        <v>2.5459770455740216E-3</v>
      </c>
      <c r="P301" s="301">
        <f t="shared" si="9"/>
        <v>43070</v>
      </c>
      <c r="Q301" s="308">
        <f t="shared" ca="1" si="4"/>
        <v>0</v>
      </c>
      <c r="R301" s="311">
        <f t="shared" ca="1" si="5"/>
        <v>-6.8929431912279071E-5</v>
      </c>
      <c r="S301" s="311">
        <f t="shared" ca="1" si="6"/>
        <v>-4.2182459273149009E-3</v>
      </c>
      <c r="T301" s="310">
        <f t="shared" ca="1" si="7"/>
        <v>3.585564606395808E-3</v>
      </c>
    </row>
    <row r="302" spans="6:20">
      <c r="F302" s="301">
        <f t="shared" si="8"/>
        <v>43101</v>
      </c>
      <c r="G302" s="308">
        <f t="shared" ca="1" si="10"/>
        <v>0</v>
      </c>
      <c r="H302" s="311">
        <f t="shared" ca="1" si="11"/>
        <v>-2.3257835059964371E-5</v>
      </c>
      <c r="I302" s="311">
        <f t="shared" ca="1" si="12"/>
        <v>-2.9096843108740167E-3</v>
      </c>
      <c r="J302" s="310">
        <f t="shared" ca="1" si="13"/>
        <v>2.4783522530906765E-3</v>
      </c>
      <c r="P302" s="301">
        <f t="shared" si="9"/>
        <v>43101</v>
      </c>
      <c r="Q302" s="308">
        <f t="shared" ca="1" si="4"/>
        <v>0</v>
      </c>
      <c r="R302" s="311">
        <f t="shared" ca="1" si="5"/>
        <v>-2.5084704252997803E-5</v>
      </c>
      <c r="S302" s="311">
        <f t="shared" ca="1" si="6"/>
        <v>-3.3052977980101428E-3</v>
      </c>
      <c r="T302" s="310">
        <f t="shared" ca="1" si="7"/>
        <v>3.5456223683456578E-3</v>
      </c>
    </row>
    <row r="303" spans="6:20">
      <c r="F303" s="301">
        <f t="shared" si="8"/>
        <v>43132</v>
      </c>
      <c r="G303" s="308">
        <f t="shared" ca="1" si="10"/>
        <v>0</v>
      </c>
      <c r="H303" s="311">
        <f t="shared" ca="1" si="11"/>
        <v>-2.3362953223804439E-5</v>
      </c>
      <c r="I303" s="311">
        <f t="shared" ca="1" si="12"/>
        <v>-2.8530134955048192E-3</v>
      </c>
      <c r="J303" s="310">
        <f t="shared" ca="1" si="13"/>
        <v>2.7192784879028764E-3</v>
      </c>
      <c r="P303" s="301">
        <f t="shared" si="9"/>
        <v>43132</v>
      </c>
      <c r="Q303" s="308">
        <f t="shared" ca="1" si="4"/>
        <v>0</v>
      </c>
      <c r="R303" s="311">
        <f t="shared" ca="1" si="5"/>
        <v>-2.4650017235172683E-5</v>
      </c>
      <c r="S303" s="311">
        <f t="shared" ca="1" si="6"/>
        <v>-2.9690553664236674E-3</v>
      </c>
      <c r="T303" s="310">
        <f t="shared" ca="1" si="7"/>
        <v>4.8762964806827735E-3</v>
      </c>
    </row>
    <row r="304" spans="6:20">
      <c r="F304" s="301">
        <f t="shared" si="8"/>
        <v>43160</v>
      </c>
      <c r="G304" s="308">
        <f t="shared" ca="1" si="10"/>
        <v>0</v>
      </c>
      <c r="H304" s="311">
        <f t="shared" ca="1" si="11"/>
        <v>-2.3192040967567884E-5</v>
      </c>
      <c r="I304" s="311">
        <f t="shared" ca="1" si="12"/>
        <v>-3.4471515144475218E-3</v>
      </c>
      <c r="J304" s="310">
        <f t="shared" ca="1" si="13"/>
        <v>1.886727805517685E-3</v>
      </c>
      <c r="P304" s="301">
        <f t="shared" si="9"/>
        <v>43160</v>
      </c>
      <c r="Q304" s="308">
        <f t="shared" ca="1" si="4"/>
        <v>0</v>
      </c>
      <c r="R304" s="311">
        <f t="shared" ca="1" si="5"/>
        <v>-2.4801123950202175E-5</v>
      </c>
      <c r="S304" s="311">
        <f t="shared" ca="1" si="6"/>
        <v>-3.8070028803339762E-3</v>
      </c>
      <c r="T304" s="310">
        <f t="shared" ca="1" si="7"/>
        <v>4.4491645077135988E-3</v>
      </c>
    </row>
    <row r="305" spans="6:20">
      <c r="F305" s="301">
        <f t="shared" si="8"/>
        <v>43191</v>
      </c>
      <c r="G305" s="308">
        <f t="shared" ca="1" si="10"/>
        <v>0</v>
      </c>
      <c r="H305" s="311">
        <f t="shared" ca="1" si="11"/>
        <v>-2.4018383592672166E-5</v>
      </c>
      <c r="I305" s="311">
        <f t="shared" ca="1" si="12"/>
        <v>-3.4203237351708715E-3</v>
      </c>
      <c r="J305" s="310">
        <f t="shared" ca="1" si="13"/>
        <v>3.302634398361981E-3</v>
      </c>
      <c r="P305" s="301">
        <f t="shared" si="9"/>
        <v>43191</v>
      </c>
      <c r="Q305" s="308">
        <f t="shared" ca="1" si="4"/>
        <v>0</v>
      </c>
      <c r="R305" s="311">
        <f t="shared" ca="1" si="5"/>
        <v>-2.4958705680977467E-5</v>
      </c>
      <c r="S305" s="311">
        <f t="shared" ca="1" si="6"/>
        <v>-3.6062109507055684E-3</v>
      </c>
      <c r="T305" s="310">
        <f t="shared" ca="1" si="7"/>
        <v>1.8394326883319767E-3</v>
      </c>
    </row>
    <row r="306" spans="6:20">
      <c r="F306" s="301">
        <f t="shared" si="8"/>
        <v>43221</v>
      </c>
      <c r="G306" s="308">
        <f t="shared" ref="G306:G313" ca="1" si="14">+IF(ISERROR(G67/C67-1),0,G67/C67-1)</f>
        <v>0</v>
      </c>
      <c r="H306" s="311">
        <f t="shared" ref="H306:H313" ca="1" si="15">+IF(ISERROR(H67/D67-1),0,H67/D67-1)</f>
        <v>-2.4463465145285745E-5</v>
      </c>
      <c r="I306" s="311">
        <f t="shared" ref="I306:I313" ca="1" si="16">+IF(ISERROR(I67/E67-1),0,I67/E67-1)</f>
        <v>-3.7816476405378996E-3</v>
      </c>
      <c r="J306" s="310">
        <f t="shared" ref="J306:J313" ca="1" si="17">+IF(ISERROR(J67/F67-1),0,J67/F67-1)</f>
        <v>7.7147042171716862E-3</v>
      </c>
      <c r="P306" s="301">
        <f t="shared" si="9"/>
        <v>43221</v>
      </c>
      <c r="Q306" s="308">
        <f t="shared" ref="Q306:Q369" ca="1" si="18">+IF(ISERROR(Q67/M67-1),0,Q67/M67-1)</f>
        <v>0</v>
      </c>
      <c r="R306" s="311">
        <f t="shared" ref="R306:R369" ca="1" si="19">+IF(ISERROR(R67/N67-1),0,R67/N67-1)</f>
        <v>-2.4652686887782771E-5</v>
      </c>
      <c r="S306" s="311">
        <f t="shared" ref="S306:S369" ca="1" si="20">+IF(ISERROR(S67/O67-1),0,S67/O67-1)</f>
        <v>-3.2611668922261083E-3</v>
      </c>
      <c r="T306" s="310">
        <f t="shared" ref="T306:T369" ca="1" si="21">+IF(ISERROR(T67/P67-1),0,T67/P67-1)</f>
        <v>2.6400752442026221E-3</v>
      </c>
    </row>
    <row r="307" spans="6:20">
      <c r="F307" s="301">
        <f t="shared" ref="F307:F313" si="22">+B68</f>
        <v>43252</v>
      </c>
      <c r="G307" s="308">
        <f t="shared" ca="1" si="14"/>
        <v>0</v>
      </c>
      <c r="H307" s="311">
        <f t="shared" ca="1" si="15"/>
        <v>-2.3205895843481095E-5</v>
      </c>
      <c r="I307" s="311">
        <f t="shared" ca="1" si="16"/>
        <v>-3.1146375219446298E-3</v>
      </c>
      <c r="J307" s="310">
        <f t="shared" ca="1" si="17"/>
        <v>1.9098280000742207E-3</v>
      </c>
      <c r="P307" s="301">
        <f t="shared" ref="P307:P370" si="23">+L68</f>
        <v>43252</v>
      </c>
      <c r="Q307" s="308">
        <f t="shared" ca="1" si="18"/>
        <v>0</v>
      </c>
      <c r="R307" s="311">
        <f t="shared" ca="1" si="19"/>
        <v>-2.4800758936516232E-5</v>
      </c>
      <c r="S307" s="311">
        <f t="shared" ca="1" si="20"/>
        <v>-3.0735254190698003E-3</v>
      </c>
      <c r="T307" s="310">
        <f t="shared" ca="1" si="21"/>
        <v>2.729853995577125E-3</v>
      </c>
    </row>
    <row r="308" spans="6:20">
      <c r="F308" s="301">
        <f t="shared" si="22"/>
        <v>43282</v>
      </c>
      <c r="G308" s="308">
        <f t="shared" ca="1" si="14"/>
        <v>0</v>
      </c>
      <c r="H308" s="311">
        <f t="shared" ca="1" si="15"/>
        <v>-2.3120556077671495E-5</v>
      </c>
      <c r="I308" s="311">
        <f t="shared" ca="1" si="16"/>
        <v>-2.6413946332025651E-3</v>
      </c>
      <c r="J308" s="310">
        <f t="shared" ca="1" si="17"/>
        <v>3.0743429536372879E-3</v>
      </c>
      <c r="P308" s="301">
        <f t="shared" si="23"/>
        <v>43282</v>
      </c>
      <c r="Q308" s="308">
        <f t="shared" ca="1" si="18"/>
        <v>0</v>
      </c>
      <c r="R308" s="311">
        <f t="shared" ca="1" si="19"/>
        <v>-2.5006556774398447E-5</v>
      </c>
      <c r="S308" s="311">
        <f t="shared" ca="1" si="20"/>
        <v>-2.6562290860434601E-3</v>
      </c>
      <c r="T308" s="310">
        <f t="shared" ca="1" si="21"/>
        <v>3.4714390126742156E-3</v>
      </c>
    </row>
    <row r="309" spans="6:20">
      <c r="F309" s="301">
        <f t="shared" si="22"/>
        <v>43313</v>
      </c>
      <c r="G309" s="308">
        <f t="shared" ca="1" si="14"/>
        <v>0</v>
      </c>
      <c r="H309" s="311">
        <f t="shared" ca="1" si="15"/>
        <v>-2.3227615517096289E-5</v>
      </c>
      <c r="I309" s="311">
        <f t="shared" ca="1" si="16"/>
        <v>-2.3668102728898743E-3</v>
      </c>
      <c r="J309" s="310">
        <f t="shared" ca="1" si="17"/>
        <v>1.8139469391673657E-3</v>
      </c>
      <c r="P309" s="301">
        <f t="shared" si="23"/>
        <v>43313</v>
      </c>
      <c r="Q309" s="308">
        <f t="shared" ca="1" si="18"/>
        <v>0</v>
      </c>
      <c r="R309" s="311">
        <f t="shared" ca="1" si="19"/>
        <v>-2.48421802708787E-5</v>
      </c>
      <c r="S309" s="311">
        <f t="shared" ca="1" si="20"/>
        <v>-2.4679889243069963E-3</v>
      </c>
      <c r="T309" s="310">
        <f t="shared" ca="1" si="21"/>
        <v>4.3357446244780551E-3</v>
      </c>
    </row>
    <row r="310" spans="6:20">
      <c r="F310" s="301">
        <f t="shared" si="22"/>
        <v>43344</v>
      </c>
      <c r="G310" s="308">
        <f t="shared" ca="1" si="14"/>
        <v>0</v>
      </c>
      <c r="H310" s="311">
        <f t="shared" ca="1" si="15"/>
        <v>-2.3143447668627637E-5</v>
      </c>
      <c r="I310" s="311">
        <f t="shared" ca="1" si="16"/>
        <v>-3.3910765577149782E-3</v>
      </c>
      <c r="J310" s="310">
        <f t="shared" ca="1" si="17"/>
        <v>1.9390163297230423E-3</v>
      </c>
      <c r="P310" s="301">
        <f t="shared" si="23"/>
        <v>43344</v>
      </c>
      <c r="Q310" s="308">
        <f t="shared" ca="1" si="18"/>
        <v>0</v>
      </c>
      <c r="R310" s="311">
        <f t="shared" ca="1" si="19"/>
        <v>-2.4932888243012208E-5</v>
      </c>
      <c r="S310" s="311">
        <f t="shared" ca="1" si="20"/>
        <v>-3.5835296072239675E-3</v>
      </c>
      <c r="T310" s="310">
        <f t="shared" ca="1" si="21"/>
        <v>3.6818015024360218E-3</v>
      </c>
    </row>
    <row r="311" spans="6:20">
      <c r="F311" s="301">
        <f t="shared" si="22"/>
        <v>43374</v>
      </c>
      <c r="G311" s="308">
        <f t="shared" ca="1" si="14"/>
        <v>0</v>
      </c>
      <c r="H311" s="311">
        <f t="shared" ca="1" si="15"/>
        <v>-2.3102569911892523E-5</v>
      </c>
      <c r="I311" s="311">
        <f t="shared" ca="1" si="16"/>
        <v>-2.8739193843024813E-3</v>
      </c>
      <c r="J311" s="310">
        <f t="shared" ca="1" si="17"/>
        <v>2.4593169925586356E-3</v>
      </c>
      <c r="P311" s="301">
        <f t="shared" si="23"/>
        <v>43374</v>
      </c>
      <c r="Q311" s="308">
        <f t="shared" ca="1" si="18"/>
        <v>0</v>
      </c>
      <c r="R311" s="311">
        <f t="shared" ca="1" si="19"/>
        <v>-2.4719308630127834E-5</v>
      </c>
      <c r="S311" s="311">
        <f t="shared" ca="1" si="20"/>
        <v>-2.9080628198531189E-3</v>
      </c>
      <c r="T311" s="310">
        <f t="shared" ca="1" si="21"/>
        <v>4.3927400151171359E-3</v>
      </c>
    </row>
    <row r="312" spans="6:20">
      <c r="F312" s="301">
        <f t="shared" si="22"/>
        <v>43405</v>
      </c>
      <c r="G312" s="308">
        <f t="shared" ca="1" si="14"/>
        <v>0</v>
      </c>
      <c r="H312" s="311">
        <f t="shared" ca="1" si="15"/>
        <v>-2.3381823650026057E-5</v>
      </c>
      <c r="I312" s="311">
        <f t="shared" ca="1" si="16"/>
        <v>-3.023888211647674E-3</v>
      </c>
      <c r="J312" s="310">
        <f t="shared" ca="1" si="17"/>
        <v>1.9252485815655085E-3</v>
      </c>
      <c r="P312" s="301">
        <f t="shared" si="23"/>
        <v>43405</v>
      </c>
      <c r="Q312" s="308">
        <f t="shared" ca="1" si="18"/>
        <v>0</v>
      </c>
      <c r="R312" s="311">
        <f t="shared" ca="1" si="19"/>
        <v>-2.4561096161446194E-5</v>
      </c>
      <c r="S312" s="311">
        <f t="shared" ca="1" si="20"/>
        <v>-3.3526580425572439E-3</v>
      </c>
      <c r="T312" s="310">
        <f t="shared" ca="1" si="21"/>
        <v>3.6501930555530304E-3</v>
      </c>
    </row>
    <row r="313" spans="6:20">
      <c r="F313" s="301">
        <f t="shared" si="22"/>
        <v>43435</v>
      </c>
      <c r="G313" s="308">
        <f t="shared" ca="1" si="14"/>
        <v>0</v>
      </c>
      <c r="H313" s="311">
        <f t="shared" ca="1" si="15"/>
        <v>-2.3057455143304928E-5</v>
      </c>
      <c r="I313" s="311">
        <f t="shared" ca="1" si="16"/>
        <v>-2.9509864266070718E-3</v>
      </c>
      <c r="J313" s="310">
        <f t="shared" ca="1" si="17"/>
        <v>2.4704367811574368E-3</v>
      </c>
      <c r="P313" s="301">
        <f t="shared" si="23"/>
        <v>43435</v>
      </c>
      <c r="Q313" s="308">
        <f t="shared" ca="1" si="18"/>
        <v>0</v>
      </c>
      <c r="R313" s="311">
        <f t="shared" ca="1" si="19"/>
        <v>-2.4861767299988458E-5</v>
      </c>
      <c r="S313" s="311">
        <f t="shared" ca="1" si="20"/>
        <v>-2.9247619700517591E-3</v>
      </c>
      <c r="T313" s="310">
        <f t="shared" ca="1" si="21"/>
        <v>4.3710949051296577E-3</v>
      </c>
    </row>
    <row r="314" spans="6:20">
      <c r="F314" s="301">
        <f t="shared" ref="F314:F341" si="24">+B75</f>
        <v>43466</v>
      </c>
      <c r="G314" s="308">
        <f t="shared" ref="G314:G341" ca="1" si="25">+IF(ISERROR(G75/C75-1),0,G75/C75-1)</f>
        <v>0</v>
      </c>
      <c r="H314" s="311">
        <f t="shared" ref="H314:H341" ca="1" si="26">+IF(ISERROR(H75/D75-1),0,H75/D75-1)</f>
        <v>3.8068736678553705E-5</v>
      </c>
      <c r="I314" s="311">
        <f t="shared" ref="I314:I341" ca="1" si="27">+IF(ISERROR(I75/E75-1),0,I75/E75-1)</f>
        <v>-2.1096803200258973E-3</v>
      </c>
      <c r="J314" s="310">
        <f t="shared" ref="J314:J341" ca="1" si="28">+IF(ISERROR(J75/F75-1),0,J75/F75-1)</f>
        <v>1.2405870778964267E-3</v>
      </c>
      <c r="P314" s="301">
        <f t="shared" si="23"/>
        <v>43466</v>
      </c>
      <c r="Q314" s="308">
        <f t="shared" ca="1" si="18"/>
        <v>0</v>
      </c>
      <c r="R314" s="311">
        <f t="shared" ca="1" si="19"/>
        <v>3.7717547622939662E-5</v>
      </c>
      <c r="S314" s="311">
        <f t="shared" ca="1" si="20"/>
        <v>-2.1932349210813662E-3</v>
      </c>
      <c r="T314" s="310">
        <f t="shared" ca="1" si="21"/>
        <v>3.4801510921607104E-3</v>
      </c>
    </row>
    <row r="315" spans="6:20">
      <c r="F315" s="301">
        <f t="shared" si="24"/>
        <v>43497</v>
      </c>
      <c r="G315" s="308">
        <f t="shared" ca="1" si="25"/>
        <v>0</v>
      </c>
      <c r="H315" s="311">
        <f t="shared" ca="1" si="26"/>
        <v>3.8073716931874557E-5</v>
      </c>
      <c r="I315" s="311">
        <f t="shared" ca="1" si="27"/>
        <v>-1.7410420531726034E-3</v>
      </c>
      <c r="J315" s="310">
        <f t="shared" ca="1" si="28"/>
        <v>2.7077475588708211E-3</v>
      </c>
      <c r="P315" s="301">
        <f t="shared" si="23"/>
        <v>43497</v>
      </c>
      <c r="Q315" s="308">
        <f t="shared" ca="1" si="18"/>
        <v>0</v>
      </c>
      <c r="R315" s="311">
        <f t="shared" ca="1" si="19"/>
        <v>3.7951079414844102E-5</v>
      </c>
      <c r="S315" s="311">
        <f t="shared" ca="1" si="20"/>
        <v>-1.6695689095349575E-3</v>
      </c>
      <c r="T315" s="310">
        <f t="shared" ca="1" si="21"/>
        <v>2.8255742513310089E-3</v>
      </c>
    </row>
    <row r="316" spans="6:20">
      <c r="F316" s="301">
        <f t="shared" si="24"/>
        <v>43525</v>
      </c>
      <c r="G316" s="308">
        <f t="shared" ca="1" si="25"/>
        <v>0</v>
      </c>
      <c r="H316" s="311">
        <f t="shared" ca="1" si="26"/>
        <v>3.8259347264757437E-5</v>
      </c>
      <c r="I316" s="311">
        <f t="shared" ca="1" si="27"/>
        <v>-2.5364055265229002E-3</v>
      </c>
      <c r="J316" s="310">
        <f t="shared" ca="1" si="28"/>
        <v>2.4780742110901421E-3</v>
      </c>
      <c r="P316" s="301">
        <f t="shared" si="23"/>
        <v>43525</v>
      </c>
      <c r="Q316" s="308">
        <f t="shared" ca="1" si="18"/>
        <v>0</v>
      </c>
      <c r="R316" s="311">
        <f t="shared" ca="1" si="19"/>
        <v>3.7962014635350982E-5</v>
      </c>
      <c r="S316" s="311">
        <f t="shared" ca="1" si="20"/>
        <v>-2.8211578522936431E-3</v>
      </c>
      <c r="T316" s="310">
        <f t="shared" ca="1" si="21"/>
        <v>3.5168432630521274E-3</v>
      </c>
    </row>
    <row r="317" spans="6:20">
      <c r="F317" s="301">
        <f t="shared" si="24"/>
        <v>43556</v>
      </c>
      <c r="G317" s="308">
        <f t="shared" ca="1" si="25"/>
        <v>0</v>
      </c>
      <c r="H317" s="311">
        <f t="shared" ca="1" si="26"/>
        <v>3.8362955185888836E-5</v>
      </c>
      <c r="I317" s="311">
        <f t="shared" ca="1" si="27"/>
        <v>-2.2840255867030423E-3</v>
      </c>
      <c r="J317" s="310">
        <f t="shared" ca="1" si="28"/>
        <v>2.5435695601052632E-3</v>
      </c>
      <c r="P317" s="301">
        <f t="shared" si="23"/>
        <v>43556</v>
      </c>
      <c r="Q317" s="308">
        <f t="shared" ca="1" si="18"/>
        <v>0</v>
      </c>
      <c r="R317" s="311">
        <f t="shared" ca="1" si="19"/>
        <v>3.7895650842445505E-5</v>
      </c>
      <c r="S317" s="311">
        <f t="shared" ca="1" si="20"/>
        <v>-2.4418074129685108E-3</v>
      </c>
      <c r="T317" s="310">
        <f t="shared" ca="1" si="21"/>
        <v>5.6649529202881244E-3</v>
      </c>
    </row>
    <row r="318" spans="6:20">
      <c r="F318" s="301">
        <f t="shared" si="24"/>
        <v>43586</v>
      </c>
      <c r="G318" s="308">
        <f t="shared" ca="1" si="25"/>
        <v>0</v>
      </c>
      <c r="H318" s="311">
        <f t="shared" ca="1" si="26"/>
        <v>3.8146661980542618E-5</v>
      </c>
      <c r="I318" s="311">
        <f t="shared" ca="1" si="27"/>
        <v>-2.4102054311714305E-3</v>
      </c>
      <c r="J318" s="310">
        <f t="shared" ca="1" si="28"/>
        <v>1.8478457430479711E-3</v>
      </c>
      <c r="P318" s="301">
        <f t="shared" si="23"/>
        <v>43586</v>
      </c>
      <c r="Q318" s="308">
        <f t="shared" ca="1" si="18"/>
        <v>0</v>
      </c>
      <c r="R318" s="311">
        <f t="shared" ca="1" si="19"/>
        <v>3.7905907951607531E-5</v>
      </c>
      <c r="S318" s="311">
        <f t="shared" ca="1" si="20"/>
        <v>-2.370815990074715E-3</v>
      </c>
      <c r="T318" s="310">
        <f t="shared" ca="1" si="21"/>
        <v>5.9785830474627932E-3</v>
      </c>
    </row>
    <row r="319" spans="6:20">
      <c r="F319" s="301">
        <f t="shared" si="24"/>
        <v>43617</v>
      </c>
      <c r="G319" s="308">
        <f t="shared" ca="1" si="25"/>
        <v>0</v>
      </c>
      <c r="H319" s="311">
        <f t="shared" ca="1" si="26"/>
        <v>3.817473239320357E-5</v>
      </c>
      <c r="I319" s="311">
        <f t="shared" ca="1" si="27"/>
        <v>-2.3366828136782702E-3</v>
      </c>
      <c r="J319" s="310">
        <f t="shared" ca="1" si="28"/>
        <v>1.8916903713792621E-3</v>
      </c>
      <c r="P319" s="301">
        <f t="shared" si="23"/>
        <v>43617</v>
      </c>
      <c r="Q319" s="308">
        <f t="shared" ca="1" si="18"/>
        <v>0</v>
      </c>
      <c r="R319" s="311">
        <f t="shared" ca="1" si="19"/>
        <v>3.7579111185070957E-5</v>
      </c>
      <c r="S319" s="311">
        <f t="shared" ca="1" si="20"/>
        <v>-2.1307767693944379E-3</v>
      </c>
      <c r="T319" s="310">
        <f t="shared" ca="1" si="21"/>
        <v>3.5651752916259216E-3</v>
      </c>
    </row>
    <row r="320" spans="6:20">
      <c r="F320" s="301">
        <f t="shared" si="24"/>
        <v>43647</v>
      </c>
      <c r="G320" s="308">
        <f t="shared" ca="1" si="25"/>
        <v>0</v>
      </c>
      <c r="H320" s="311">
        <f t="shared" ca="1" si="26"/>
        <v>3.8127559834011393E-5</v>
      </c>
      <c r="I320" s="311">
        <f t="shared" ca="1" si="27"/>
        <v>-1.5140335044330211E-3</v>
      </c>
      <c r="J320" s="310">
        <f t="shared" ca="1" si="28"/>
        <v>1.2184083993675987E-3</v>
      </c>
      <c r="P320" s="301">
        <f t="shared" si="23"/>
        <v>43647</v>
      </c>
      <c r="Q320" s="308">
        <f t="shared" ca="1" si="18"/>
        <v>0</v>
      </c>
      <c r="R320" s="311">
        <f t="shared" ca="1" si="19"/>
        <v>3.7440126167131993E-5</v>
      </c>
      <c r="S320" s="311">
        <f t="shared" ca="1" si="20"/>
        <v>-1.5349867637602932E-3</v>
      </c>
      <c r="T320" s="310">
        <f t="shared" ca="1" si="21"/>
        <v>3.4304879576312342E-3</v>
      </c>
    </row>
    <row r="321" spans="6:20">
      <c r="F321" s="301">
        <f t="shared" si="24"/>
        <v>43678</v>
      </c>
      <c r="G321" s="308">
        <f t="shared" ca="1" si="25"/>
        <v>0</v>
      </c>
      <c r="H321" s="311">
        <f t="shared" ca="1" si="26"/>
        <v>3.8065685132648852E-5</v>
      </c>
      <c r="I321" s="311">
        <f t="shared" ca="1" si="27"/>
        <v>-1.6420256466277428E-3</v>
      </c>
      <c r="J321" s="310">
        <f t="shared" ca="1" si="28"/>
        <v>2.4276196073604872E-3</v>
      </c>
      <c r="P321" s="301">
        <f t="shared" si="23"/>
        <v>43678</v>
      </c>
      <c r="Q321" s="308">
        <f t="shared" ca="1" si="18"/>
        <v>0</v>
      </c>
      <c r="R321" s="311">
        <f t="shared" ca="1" si="19"/>
        <v>3.7621339742388571E-5</v>
      </c>
      <c r="S321" s="311">
        <f t="shared" ca="1" si="20"/>
        <v>-1.2262773076098243E-3</v>
      </c>
      <c r="T321" s="310">
        <f t="shared" ca="1" si="21"/>
        <v>4.2291017268552E-3</v>
      </c>
    </row>
    <row r="322" spans="6:20">
      <c r="F322" s="301">
        <f t="shared" si="24"/>
        <v>43709</v>
      </c>
      <c r="G322" s="308">
        <f t="shared" ca="1" si="25"/>
        <v>0</v>
      </c>
      <c r="H322" s="311">
        <f t="shared" ca="1" si="26"/>
        <v>3.8178319972770325E-5</v>
      </c>
      <c r="I322" s="311">
        <f t="shared" ca="1" si="27"/>
        <v>-2.2304616806237965E-3</v>
      </c>
      <c r="J322" s="310">
        <f t="shared" ca="1" si="28"/>
        <v>2.5272686242137077E-3</v>
      </c>
      <c r="P322" s="301">
        <f t="shared" si="23"/>
        <v>43709</v>
      </c>
      <c r="Q322" s="308">
        <f t="shared" ca="1" si="18"/>
        <v>0</v>
      </c>
      <c r="R322" s="311">
        <f t="shared" ca="1" si="19"/>
        <v>3.7613392341206975E-5</v>
      </c>
      <c r="S322" s="311">
        <f t="shared" ca="1" si="20"/>
        <v>-1.7975745515698138E-3</v>
      </c>
      <c r="T322" s="310">
        <f t="shared" ca="1" si="21"/>
        <v>2.6790126605682474E-3</v>
      </c>
    </row>
    <row r="323" spans="6:20">
      <c r="F323" s="301">
        <f t="shared" si="24"/>
        <v>43739</v>
      </c>
      <c r="G323" s="308">
        <f t="shared" ca="1" si="25"/>
        <v>0</v>
      </c>
      <c r="H323" s="311">
        <f t="shared" ca="1" si="26"/>
        <v>3.8109493366356162E-5</v>
      </c>
      <c r="I323" s="311">
        <f t="shared" ca="1" si="27"/>
        <v>-2.1732045929542254E-3</v>
      </c>
      <c r="J323" s="310">
        <f t="shared" ca="1" si="28"/>
        <v>2.4359547819543526E-3</v>
      </c>
      <c r="P323" s="301">
        <f t="shared" si="23"/>
        <v>43739</v>
      </c>
      <c r="Q323" s="308">
        <f t="shared" ca="1" si="18"/>
        <v>0</v>
      </c>
      <c r="R323" s="311">
        <f t="shared" ca="1" si="19"/>
        <v>3.7798267121580409E-5</v>
      </c>
      <c r="S323" s="311">
        <f t="shared" ca="1" si="20"/>
        <v>-2.2268584118767532E-3</v>
      </c>
      <c r="T323" s="310">
        <f t="shared" ca="1" si="21"/>
        <v>4.316403862492102E-3</v>
      </c>
    </row>
    <row r="324" spans="6:20">
      <c r="F324" s="301">
        <f t="shared" si="24"/>
        <v>43770</v>
      </c>
      <c r="G324" s="308">
        <f t="shared" ca="1" si="25"/>
        <v>0</v>
      </c>
      <c r="H324" s="311">
        <f t="shared" ca="1" si="26"/>
        <v>3.8031486522260849E-5</v>
      </c>
      <c r="I324" s="311">
        <f t="shared" ca="1" si="27"/>
        <v>-1.1999427379308925E-3</v>
      </c>
      <c r="J324" s="310">
        <f t="shared" ca="1" si="28"/>
        <v>1.859227066131508E-3</v>
      </c>
      <c r="P324" s="301">
        <f t="shared" si="23"/>
        <v>43770</v>
      </c>
      <c r="Q324" s="308">
        <f t="shared" ca="1" si="18"/>
        <v>0</v>
      </c>
      <c r="R324" s="311">
        <f t="shared" ca="1" si="19"/>
        <v>3.769128780639619E-5</v>
      </c>
      <c r="S324" s="311">
        <f t="shared" ca="1" si="20"/>
        <v>-9.3763974343685774E-4</v>
      </c>
      <c r="T324" s="310">
        <f t="shared" ca="1" si="21"/>
        <v>4.3581419406297783E-3</v>
      </c>
    </row>
    <row r="325" spans="6:20">
      <c r="F325" s="301">
        <f t="shared" si="24"/>
        <v>43800</v>
      </c>
      <c r="G325" s="308">
        <f t="shared" ca="1" si="25"/>
        <v>0</v>
      </c>
      <c r="H325" s="311">
        <f t="shared" ca="1" si="26"/>
        <v>3.7886818658350307E-5</v>
      </c>
      <c r="I325" s="311">
        <f t="shared" ca="1" si="27"/>
        <v>-9.9074586001568488E-4</v>
      </c>
      <c r="J325" s="310">
        <f t="shared" ca="1" si="28"/>
        <v>2.3638366416589562E-3</v>
      </c>
      <c r="P325" s="301">
        <f t="shared" si="23"/>
        <v>43800</v>
      </c>
      <c r="Q325" s="308">
        <f t="shared" ca="1" si="18"/>
        <v>0</v>
      </c>
      <c r="R325" s="311">
        <f t="shared" ca="1" si="19"/>
        <v>3.7332754434737936E-5</v>
      </c>
      <c r="S325" s="311">
        <f t="shared" ca="1" si="20"/>
        <v>-7.1423552271510093E-4</v>
      </c>
      <c r="T325" s="310">
        <f t="shared" ca="1" si="21"/>
        <v>3.36242036327139E-3</v>
      </c>
    </row>
    <row r="326" spans="6:20">
      <c r="F326" s="301">
        <f t="shared" si="24"/>
        <v>43831</v>
      </c>
      <c r="G326" s="308">
        <f t="shared" ca="1" si="25"/>
        <v>0</v>
      </c>
      <c r="H326" s="311">
        <f t="shared" ca="1" si="26"/>
        <v>-2.7130775344885727E-5</v>
      </c>
      <c r="I326" s="311">
        <f t="shared" ca="1" si="27"/>
        <v>-2.3734664584118548E-4</v>
      </c>
      <c r="J326" s="310">
        <f t="shared" ca="1" si="28"/>
        <v>2.9501869034929129E-3</v>
      </c>
      <c r="P326" s="301">
        <f t="shared" si="23"/>
        <v>43831</v>
      </c>
      <c r="Q326" s="308">
        <f t="shared" ca="1" si="18"/>
        <v>0</v>
      </c>
      <c r="R326" s="311">
        <f t="shared" ca="1" si="19"/>
        <v>-2.5098364674014384E-5</v>
      </c>
      <c r="S326" s="311">
        <f t="shared" ca="1" si="20"/>
        <v>-6.3959570984717384E-4</v>
      </c>
      <c r="T326" s="310">
        <f t="shared" ca="1" si="21"/>
        <v>2.4993029931112964E-3</v>
      </c>
    </row>
    <row r="327" spans="6:20">
      <c r="F327" s="301">
        <f t="shared" si="24"/>
        <v>43862</v>
      </c>
      <c r="G327" s="308">
        <f t="shared" ca="1" si="25"/>
        <v>0</v>
      </c>
      <c r="H327" s="311">
        <f t="shared" ca="1" si="26"/>
        <v>-2.7261719813598262E-5</v>
      </c>
      <c r="I327" s="311">
        <f t="shared" ca="1" si="27"/>
        <v>-7.188340509405311E-4</v>
      </c>
      <c r="J327" s="310">
        <f t="shared" ca="1" si="28"/>
        <v>3.1730539610126396E-3</v>
      </c>
      <c r="P327" s="301">
        <f t="shared" si="23"/>
        <v>43862</v>
      </c>
      <c r="Q327" s="308">
        <f t="shared" ca="1" si="18"/>
        <v>0</v>
      </c>
      <c r="R327" s="311">
        <f t="shared" ca="1" si="19"/>
        <v>-2.504195888319849E-5</v>
      </c>
      <c r="S327" s="311">
        <f t="shared" ca="1" si="20"/>
        <v>-8.503199838467701E-4</v>
      </c>
      <c r="T327" s="310">
        <f t="shared" ca="1" si="21"/>
        <v>3.5992874669474872E-3</v>
      </c>
    </row>
    <row r="328" spans="6:20">
      <c r="F328" s="301">
        <f t="shared" si="24"/>
        <v>43891</v>
      </c>
      <c r="G328" s="308">
        <f t="shared" ca="1" si="25"/>
        <v>0</v>
      </c>
      <c r="H328" s="311">
        <f t="shared" ca="1" si="26"/>
        <v>-2.7326126419979779E-5</v>
      </c>
      <c r="I328" s="311">
        <f t="shared" ca="1" si="27"/>
        <v>-6.2561194890720095E-4</v>
      </c>
      <c r="J328" s="310">
        <f t="shared" ca="1" si="28"/>
        <v>1.786746679260931E-3</v>
      </c>
      <c r="P328" s="301">
        <f t="shared" si="23"/>
        <v>43891</v>
      </c>
      <c r="Q328" s="308">
        <f t="shared" ca="1" si="18"/>
        <v>0</v>
      </c>
      <c r="R328" s="311">
        <f t="shared" ca="1" si="19"/>
        <v>-2.5195252520537892E-5</v>
      </c>
      <c r="S328" s="311">
        <f t="shared" ca="1" si="20"/>
        <v>-1.0045858527977236E-3</v>
      </c>
      <c r="T328" s="310">
        <f t="shared" ca="1" si="21"/>
        <v>4.3257262644955663E-3</v>
      </c>
    </row>
    <row r="329" spans="6:20">
      <c r="F329" s="301">
        <f t="shared" si="24"/>
        <v>43922</v>
      </c>
      <c r="G329" s="308">
        <f t="shared" ca="1" si="25"/>
        <v>0</v>
      </c>
      <c r="H329" s="311">
        <f t="shared" ca="1" si="26"/>
        <v>-2.6783229615912063E-5</v>
      </c>
      <c r="I329" s="311">
        <f t="shared" ca="1" si="27"/>
        <v>-1.4538505777299537E-3</v>
      </c>
      <c r="J329" s="310">
        <f t="shared" ca="1" si="28"/>
        <v>1.1984256267658644E-3</v>
      </c>
      <c r="P329" s="301">
        <f t="shared" si="23"/>
        <v>43922</v>
      </c>
      <c r="Q329" s="308">
        <f t="shared" ca="1" si="18"/>
        <v>0</v>
      </c>
      <c r="R329" s="311">
        <f t="shared" ca="1" si="19"/>
        <v>-2.5536675828830013E-5</v>
      </c>
      <c r="S329" s="311">
        <f t="shared" ca="1" si="20"/>
        <v>-1.7238143775462067E-3</v>
      </c>
      <c r="T329" s="310">
        <f t="shared" ca="1" si="21"/>
        <v>3.5214686568696418E-3</v>
      </c>
    </row>
    <row r="330" spans="6:20">
      <c r="F330" s="301">
        <f t="shared" si="24"/>
        <v>43952</v>
      </c>
      <c r="G330" s="308">
        <f t="shared" ca="1" si="25"/>
        <v>0</v>
      </c>
      <c r="H330" s="311">
        <f t="shared" ca="1" si="26"/>
        <v>-2.6956350557494346E-5</v>
      </c>
      <c r="I330" s="311">
        <f t="shared" ca="1" si="27"/>
        <v>-1.4967718249240258E-3</v>
      </c>
      <c r="J330" s="310">
        <f t="shared" ca="1" si="28"/>
        <v>2.6392111065400847E-3</v>
      </c>
      <c r="P330" s="301">
        <f t="shared" si="23"/>
        <v>43952</v>
      </c>
      <c r="Q330" s="308">
        <f t="shared" ca="1" si="18"/>
        <v>0</v>
      </c>
      <c r="R330" s="311">
        <f t="shared" ca="1" si="19"/>
        <v>-2.5330237428566882E-5</v>
      </c>
      <c r="S330" s="311">
        <f t="shared" ca="1" si="20"/>
        <v>-1.974676960607824E-3</v>
      </c>
      <c r="T330" s="310">
        <f t="shared" ca="1" si="21"/>
        <v>3.4236520688732952E-3</v>
      </c>
    </row>
    <row r="331" spans="6:20">
      <c r="F331" s="301">
        <f t="shared" si="24"/>
        <v>43983</v>
      </c>
      <c r="G331" s="308">
        <f t="shared" ca="1" si="25"/>
        <v>0</v>
      </c>
      <c r="H331" s="311">
        <f t="shared" ca="1" si="26"/>
        <v>-2.6847810738472866E-5</v>
      </c>
      <c r="I331" s="311">
        <f t="shared" ca="1" si="27"/>
        <v>-1.3106239288496191E-3</v>
      </c>
      <c r="J331" s="310">
        <f t="shared" ca="1" si="28"/>
        <v>2.4903236426960795E-3</v>
      </c>
      <c r="P331" s="301">
        <f t="shared" si="23"/>
        <v>43983</v>
      </c>
      <c r="Q331" s="308">
        <f t="shared" ca="1" si="18"/>
        <v>0</v>
      </c>
      <c r="R331" s="311">
        <f t="shared" ca="1" si="19"/>
        <v>-2.541418404156115E-5</v>
      </c>
      <c r="S331" s="311">
        <f t="shared" ca="1" si="20"/>
        <v>-1.6221642542587622E-3</v>
      </c>
      <c r="T331" s="310">
        <f t="shared" ca="1" si="21"/>
        <v>2.6387174133679636E-3</v>
      </c>
    </row>
    <row r="332" spans="6:20">
      <c r="F332" s="301">
        <f t="shared" si="24"/>
        <v>44013</v>
      </c>
      <c r="G332" s="308">
        <f t="shared" ca="1" si="25"/>
        <v>0</v>
      </c>
      <c r="H332" s="311">
        <f t="shared" ca="1" si="26"/>
        <v>-2.6862562976570636E-5</v>
      </c>
      <c r="I332" s="311">
        <f t="shared" ca="1" si="27"/>
        <v>-7.829403386501177E-4</v>
      </c>
      <c r="J332" s="310">
        <f t="shared" ca="1" si="28"/>
        <v>2.9937782091140619E-3</v>
      </c>
      <c r="P332" s="301">
        <f t="shared" si="23"/>
        <v>44013</v>
      </c>
      <c r="Q332" s="308">
        <f t="shared" ca="1" si="18"/>
        <v>0</v>
      </c>
      <c r="R332" s="311">
        <f t="shared" ca="1" si="19"/>
        <v>-2.5448207101819165E-5</v>
      </c>
      <c r="S332" s="311">
        <f t="shared" ca="1" si="20"/>
        <v>-1.3501597853778913E-3</v>
      </c>
      <c r="T332" s="310">
        <f t="shared" ca="1" si="21"/>
        <v>3.3883057678705253E-3</v>
      </c>
    </row>
    <row r="333" spans="6:20">
      <c r="F333" s="301">
        <f t="shared" si="24"/>
        <v>44044</v>
      </c>
      <c r="G333" s="308">
        <f t="shared" ca="1" si="25"/>
        <v>0</v>
      </c>
      <c r="H333" s="311">
        <f t="shared" ca="1" si="26"/>
        <v>-2.713083191452359E-5</v>
      </c>
      <c r="I333" s="311">
        <f t="shared" ca="1" si="27"/>
        <v>-6.3590671503321872E-4</v>
      </c>
      <c r="J333" s="310">
        <f t="shared" ca="1" si="28"/>
        <v>2.3931328607282865E-3</v>
      </c>
      <c r="P333" s="301">
        <f t="shared" si="23"/>
        <v>44044</v>
      </c>
      <c r="Q333" s="308">
        <f t="shared" ca="1" si="18"/>
        <v>0</v>
      </c>
      <c r="R333" s="311">
        <f t="shared" ca="1" si="19"/>
        <v>-2.5322686774575942E-5</v>
      </c>
      <c r="S333" s="311">
        <f t="shared" ca="1" si="20"/>
        <v>-1.0971915805465526E-3</v>
      </c>
      <c r="T333" s="310">
        <f t="shared" ca="1" si="21"/>
        <v>2.5459128668054998E-3</v>
      </c>
    </row>
    <row r="334" spans="6:20">
      <c r="F334" s="301">
        <f t="shared" si="24"/>
        <v>44075</v>
      </c>
      <c r="G334" s="308">
        <f t="shared" ca="1" si="25"/>
        <v>0</v>
      </c>
      <c r="H334" s="311">
        <f t="shared" ca="1" si="26"/>
        <v>-2.6716113256886054E-5</v>
      </c>
      <c r="I334" s="311">
        <f t="shared" ca="1" si="27"/>
        <v>-1.3006939714147459E-3</v>
      </c>
      <c r="J334" s="310">
        <f t="shared" ca="1" si="28"/>
        <v>2.4890730298818831E-3</v>
      </c>
      <c r="P334" s="301">
        <f t="shared" si="23"/>
        <v>44075</v>
      </c>
      <c r="Q334" s="308">
        <f t="shared" ca="1" si="18"/>
        <v>0</v>
      </c>
      <c r="R334" s="311">
        <f t="shared" ca="1" si="19"/>
        <v>-2.5506799927743629E-5</v>
      </c>
      <c r="S334" s="311">
        <f t="shared" ca="1" si="20"/>
        <v>-1.7644660721395367E-3</v>
      </c>
      <c r="T334" s="310">
        <f t="shared" ca="1" si="21"/>
        <v>2.6597620230590646E-3</v>
      </c>
    </row>
    <row r="335" spans="6:20">
      <c r="F335" s="301">
        <f t="shared" si="24"/>
        <v>44105</v>
      </c>
      <c r="G335" s="308">
        <f t="shared" ca="1" si="25"/>
        <v>0</v>
      </c>
      <c r="H335" s="311">
        <f t="shared" ca="1" si="26"/>
        <v>-2.7026046468647813E-5</v>
      </c>
      <c r="I335" s="311">
        <f t="shared" ca="1" si="27"/>
        <v>-1.1773926953817515E-3</v>
      </c>
      <c r="J335" s="310">
        <f t="shared" ca="1" si="28"/>
        <v>2.4251131761341416E-3</v>
      </c>
      <c r="P335" s="301">
        <f t="shared" si="23"/>
        <v>44105</v>
      </c>
      <c r="Q335" s="308">
        <f t="shared" ca="1" si="18"/>
        <v>0</v>
      </c>
      <c r="R335" s="311">
        <f t="shared" ca="1" si="19"/>
        <v>-2.5386462482068772E-5</v>
      </c>
      <c r="S335" s="311">
        <f t="shared" ca="1" si="20"/>
        <v>-1.7549793158984084E-3</v>
      </c>
      <c r="T335" s="310">
        <f t="shared" ca="1" si="21"/>
        <v>2.5619553512625792E-3</v>
      </c>
    </row>
    <row r="336" spans="6:20">
      <c r="F336" s="301">
        <f t="shared" si="24"/>
        <v>44136</v>
      </c>
      <c r="G336" s="308">
        <f t="shared" ca="1" si="25"/>
        <v>0</v>
      </c>
      <c r="H336" s="311">
        <f t="shared" ca="1" si="26"/>
        <v>-2.7202927038061375E-5</v>
      </c>
      <c r="I336" s="311">
        <f t="shared" ca="1" si="27"/>
        <v>-6.8850479571480605E-4</v>
      </c>
      <c r="J336" s="310">
        <f t="shared" ca="1" si="28"/>
        <v>1.8345336102350007E-3</v>
      </c>
      <c r="P336" s="301">
        <f t="shared" si="23"/>
        <v>44136</v>
      </c>
      <c r="Q336" s="308">
        <f t="shared" ca="1" si="18"/>
        <v>0</v>
      </c>
      <c r="R336" s="311">
        <f t="shared" ca="1" si="19"/>
        <v>-2.5062422680188767E-5</v>
      </c>
      <c r="S336" s="311">
        <f t="shared" ca="1" si="20"/>
        <v>-9.3945290940466997E-4</v>
      </c>
      <c r="T336" s="310">
        <f t="shared" ca="1" si="21"/>
        <v>3.4854830772588219E-3</v>
      </c>
    </row>
    <row r="337" spans="6:20">
      <c r="F337" s="301">
        <f t="shared" si="24"/>
        <v>44166</v>
      </c>
      <c r="G337" s="308">
        <f t="shared" ca="1" si="25"/>
        <v>0</v>
      </c>
      <c r="H337" s="311">
        <f t="shared" ca="1" si="26"/>
        <v>-2.6949651508623162E-5</v>
      </c>
      <c r="I337" s="311">
        <f t="shared" ca="1" si="27"/>
        <v>-5.2829726692871226E-4</v>
      </c>
      <c r="J337" s="310">
        <f t="shared" ca="1" si="28"/>
        <v>1.7945362349565119E-3</v>
      </c>
      <c r="P337" s="301">
        <f t="shared" si="23"/>
        <v>44166</v>
      </c>
      <c r="Q337" s="308">
        <f t="shared" ca="1" si="18"/>
        <v>0</v>
      </c>
      <c r="R337" s="311">
        <f t="shared" ca="1" si="19"/>
        <v>-2.5105990133278411E-5</v>
      </c>
      <c r="S337" s="311">
        <f t="shared" ca="1" si="20"/>
        <v>-6.9475483439074281E-4</v>
      </c>
      <c r="T337" s="310">
        <f t="shared" ca="1" si="21"/>
        <v>4.1818432026741181E-3</v>
      </c>
    </row>
    <row r="338" spans="6:20">
      <c r="F338" s="301">
        <f t="shared" si="24"/>
        <v>44197</v>
      </c>
      <c r="G338" s="308">
        <f t="shared" ca="1" si="25"/>
        <v>0</v>
      </c>
      <c r="H338" s="311">
        <f t="shared" ca="1" si="26"/>
        <v>2.0730663107704217E-5</v>
      </c>
      <c r="I338" s="311">
        <f t="shared" ca="1" si="27"/>
        <v>-1.1371774364554721E-3</v>
      </c>
      <c r="J338" s="310">
        <f t="shared" ca="1" si="28"/>
        <v>2.3758643977964677E-3</v>
      </c>
      <c r="P338" s="301">
        <f t="shared" si="23"/>
        <v>44197</v>
      </c>
      <c r="Q338" s="308">
        <f t="shared" ca="1" si="18"/>
        <v>0</v>
      </c>
      <c r="R338" s="311">
        <f t="shared" ca="1" si="19"/>
        <v>2.2830330544287847E-5</v>
      </c>
      <c r="S338" s="311">
        <f t="shared" ca="1" si="20"/>
        <v>-7.4033987347643659E-4</v>
      </c>
      <c r="T338" s="310">
        <f t="shared" ca="1" si="21"/>
        <v>3.3424001776607426E-3</v>
      </c>
    </row>
    <row r="339" spans="6:20">
      <c r="F339" s="301">
        <f t="shared" si="24"/>
        <v>44228</v>
      </c>
      <c r="G339" s="308">
        <f t="shared" ca="1" si="25"/>
        <v>0</v>
      </c>
      <c r="H339" s="311">
        <f t="shared" ca="1" si="26"/>
        <v>2.0631273487170532E-5</v>
      </c>
      <c r="I339" s="311">
        <f t="shared" ca="1" si="27"/>
        <v>-1.2084396198359659E-3</v>
      </c>
      <c r="J339" s="310">
        <f t="shared" ca="1" si="28"/>
        <v>3.5196626036511081E-3</v>
      </c>
      <c r="P339" s="301">
        <f t="shared" si="23"/>
        <v>44228</v>
      </c>
      <c r="Q339" s="308">
        <f t="shared" ca="1" si="18"/>
        <v>0</v>
      </c>
      <c r="R339" s="311">
        <f t="shared" ca="1" si="19"/>
        <v>2.2813847285529931E-5</v>
      </c>
      <c r="S339" s="311">
        <f t="shared" ca="1" si="20"/>
        <v>-7.9966106654427715E-4</v>
      </c>
      <c r="T339" s="310">
        <f t="shared" ca="1" si="21"/>
        <v>5.5560157702929658E-3</v>
      </c>
    </row>
    <row r="340" spans="6:20">
      <c r="F340" s="301">
        <f t="shared" si="24"/>
        <v>44256</v>
      </c>
      <c r="G340" s="308">
        <f t="shared" ca="1" si="25"/>
        <v>0</v>
      </c>
      <c r="H340" s="311">
        <f t="shared" ca="1" si="26"/>
        <v>2.0854408975701233E-5</v>
      </c>
      <c r="I340" s="311">
        <f t="shared" ca="1" si="27"/>
        <v>-1.2731045627535353E-3</v>
      </c>
      <c r="J340" s="310">
        <f t="shared" ca="1" si="28"/>
        <v>2.8830622929987282E-3</v>
      </c>
      <c r="P340" s="301">
        <f t="shared" si="23"/>
        <v>44256</v>
      </c>
      <c r="Q340" s="308">
        <f t="shared" ca="1" si="18"/>
        <v>0</v>
      </c>
      <c r="R340" s="311">
        <f t="shared" ca="1" si="19"/>
        <v>2.2498720193331323E-5</v>
      </c>
      <c r="S340" s="311">
        <f t="shared" ca="1" si="20"/>
        <v>-7.7173138686570386E-4</v>
      </c>
      <c r="T340" s="310">
        <f t="shared" ca="1" si="21"/>
        <v>2.1376399221424425E-3</v>
      </c>
    </row>
    <row r="341" spans="6:20">
      <c r="F341" s="301">
        <f t="shared" si="24"/>
        <v>44287</v>
      </c>
      <c r="G341" s="308">
        <f t="shared" ca="1" si="25"/>
        <v>0</v>
      </c>
      <c r="H341" s="311">
        <f t="shared" ca="1" si="26"/>
        <v>2.1085081750360501E-5</v>
      </c>
      <c r="I341" s="311">
        <f t="shared" ca="1" si="27"/>
        <v>-1.7390306758415797E-3</v>
      </c>
      <c r="J341" s="310">
        <f t="shared" ca="1" si="28"/>
        <v>4.553731881502765E-3</v>
      </c>
      <c r="P341" s="301">
        <f t="shared" si="23"/>
        <v>44287</v>
      </c>
      <c r="Q341" s="308">
        <f t="shared" ca="1" si="18"/>
        <v>0</v>
      </c>
      <c r="R341" s="311">
        <f t="shared" ca="1" si="19"/>
        <v>-1</v>
      </c>
      <c r="S341" s="311">
        <f t="shared" ca="1" si="20"/>
        <v>-1</v>
      </c>
      <c r="T341" s="310">
        <f t="shared" ca="1" si="21"/>
        <v>-1</v>
      </c>
    </row>
    <row r="342" spans="6:20">
      <c r="F342" s="301">
        <f t="shared" ref="F342:F370" si="29">+B103</f>
        <v>44317</v>
      </c>
      <c r="G342" s="308">
        <f t="shared" ref="G342:G370" ca="1" si="30">+IF(ISERROR(G103/C103-1),0,G103/C103-1)</f>
        <v>0</v>
      </c>
      <c r="H342" s="311">
        <f t="shared" ref="H342:H370" ca="1" si="31">+IF(ISERROR(H103/D103-1),0,H103/D103-1)</f>
        <v>2.1023372642314797E-5</v>
      </c>
      <c r="I342" s="311">
        <f t="shared" ref="I342:I370" ca="1" si="32">+IF(ISERROR(I103/E103-1),0,I103/E103-1)</f>
        <v>-2.1637541375435498E-3</v>
      </c>
      <c r="J342" s="310">
        <f t="shared" ref="J342:J370" ca="1" si="33">+IF(ISERROR(J103/F103-1),0,J103/F103-1)</f>
        <v>1.2125788130581405E-3</v>
      </c>
      <c r="P342" s="301">
        <f t="shared" si="23"/>
        <v>44317</v>
      </c>
      <c r="Q342" s="308">
        <f t="shared" ca="1" si="18"/>
        <v>0</v>
      </c>
      <c r="R342" s="311">
        <f t="shared" ca="1" si="19"/>
        <v>2.2263571851421915E-5</v>
      </c>
      <c r="S342" s="311">
        <f t="shared" ca="1" si="20"/>
        <v>-1.7185645443408282E-3</v>
      </c>
      <c r="T342" s="310">
        <f t="shared" ca="1" si="21"/>
        <v>4.2760085353470423E-3</v>
      </c>
    </row>
    <row r="343" spans="6:20">
      <c r="F343" s="301">
        <f t="shared" si="29"/>
        <v>44348</v>
      </c>
      <c r="G343" s="308">
        <f t="shared" ca="1" si="30"/>
        <v>0</v>
      </c>
      <c r="H343" s="311">
        <f t="shared" ca="1" si="31"/>
        <v>2.0644259012492228E-5</v>
      </c>
      <c r="I343" s="311">
        <f t="shared" ca="1" si="32"/>
        <v>-1.6502024026138207E-3</v>
      </c>
      <c r="J343" s="310">
        <f t="shared" ca="1" si="33"/>
        <v>3.0899398353805285E-3</v>
      </c>
      <c r="P343" s="301">
        <f t="shared" si="23"/>
        <v>44348</v>
      </c>
      <c r="Q343" s="308">
        <f t="shared" ca="1" si="18"/>
        <v>0</v>
      </c>
      <c r="R343" s="311">
        <f t="shared" ca="1" si="19"/>
        <v>2.2520595591490888E-5</v>
      </c>
      <c r="S343" s="311">
        <f t="shared" ca="1" si="20"/>
        <v>-1.4372929177471905E-3</v>
      </c>
      <c r="T343" s="310">
        <f t="shared" ca="1" si="21"/>
        <v>3.5327570301166844E-3</v>
      </c>
    </row>
    <row r="344" spans="6:20">
      <c r="F344" s="301">
        <f t="shared" si="29"/>
        <v>44378</v>
      </c>
      <c r="G344" s="308">
        <f t="shared" ca="1" si="30"/>
        <v>0</v>
      </c>
      <c r="H344" s="311">
        <f t="shared" ca="1" si="31"/>
        <v>2.0946077521344364E-5</v>
      </c>
      <c r="I344" s="311">
        <f t="shared" ca="1" si="32"/>
        <v>-1.4758778092873737E-3</v>
      </c>
      <c r="J344" s="310">
        <f t="shared" ca="1" si="33"/>
        <v>1.7660836263968527E-3</v>
      </c>
      <c r="P344" s="301">
        <f t="shared" si="23"/>
        <v>44378</v>
      </c>
      <c r="Q344" s="308">
        <f t="shared" ca="1" si="18"/>
        <v>0</v>
      </c>
      <c r="R344" s="311">
        <f t="shared" ca="1" si="19"/>
        <v>2.2818187201734119E-5</v>
      </c>
      <c r="S344" s="311">
        <f t="shared" ca="1" si="20"/>
        <v>-1.116797229353983E-3</v>
      </c>
      <c r="T344" s="310">
        <f t="shared" ca="1" si="21"/>
        <v>4.2275460211387283E-3</v>
      </c>
    </row>
    <row r="345" spans="6:20">
      <c r="F345" s="301">
        <f t="shared" si="29"/>
        <v>44409</v>
      </c>
      <c r="G345" s="308">
        <f t="shared" ca="1" si="30"/>
        <v>0</v>
      </c>
      <c r="H345" s="311">
        <f t="shared" ca="1" si="31"/>
        <v>2.1000980904961608E-5</v>
      </c>
      <c r="I345" s="311">
        <f t="shared" ca="1" si="32"/>
        <v>-1.3602622083804805E-3</v>
      </c>
      <c r="J345" s="310">
        <f t="shared" ca="1" si="33"/>
        <v>1.1814525734767933E-3</v>
      </c>
      <c r="P345" s="301">
        <f t="shared" si="23"/>
        <v>44409</v>
      </c>
      <c r="Q345" s="308">
        <f t="shared" ca="1" si="18"/>
        <v>0</v>
      </c>
      <c r="R345" s="311">
        <f t="shared" ca="1" si="19"/>
        <v>2.2809286610359081E-5</v>
      </c>
      <c r="S345" s="311">
        <f t="shared" ca="1" si="20"/>
        <v>-8.9712963267707391E-4</v>
      </c>
      <c r="T345" s="310">
        <f t="shared" ca="1" si="21"/>
        <v>3.3829262287623507E-3</v>
      </c>
    </row>
    <row r="346" spans="6:20">
      <c r="F346" s="301">
        <f t="shared" si="29"/>
        <v>44440</v>
      </c>
      <c r="G346" s="308">
        <f t="shared" ca="1" si="30"/>
        <v>0</v>
      </c>
      <c r="H346" s="311">
        <f t="shared" ca="1" si="31"/>
        <v>2.0861738819322184E-5</v>
      </c>
      <c r="I346" s="311">
        <f t="shared" ca="1" si="32"/>
        <v>-1.9159340346259768E-3</v>
      </c>
      <c r="J346" s="310">
        <f t="shared" ca="1" si="33"/>
        <v>1.862374413315937E-3</v>
      </c>
      <c r="P346" s="301">
        <f t="shared" si="23"/>
        <v>44440</v>
      </c>
      <c r="Q346" s="308">
        <f t="shared" ca="1" si="18"/>
        <v>0</v>
      </c>
      <c r="R346" s="311">
        <f t="shared" ca="1" si="19"/>
        <v>2.2429142047419859E-5</v>
      </c>
      <c r="S346" s="311">
        <f t="shared" ca="1" si="20"/>
        <v>-1.7998306603874692E-3</v>
      </c>
      <c r="T346" s="310">
        <f t="shared" ca="1" si="21"/>
        <v>3.5538843803186726E-3</v>
      </c>
    </row>
    <row r="347" spans="6:20">
      <c r="F347" s="301">
        <f t="shared" si="29"/>
        <v>44470</v>
      </c>
      <c r="G347" s="308">
        <f t="shared" ca="1" si="30"/>
        <v>0</v>
      </c>
      <c r="H347" s="311">
        <f t="shared" ca="1" si="31"/>
        <v>2.0959741574122503E-5</v>
      </c>
      <c r="I347" s="311">
        <f t="shared" ca="1" si="32"/>
        <v>-1.863371300724892E-3</v>
      </c>
      <c r="J347" s="310">
        <f t="shared" ca="1" si="33"/>
        <v>2.4162017515434453E-3</v>
      </c>
      <c r="P347" s="301">
        <f t="shared" si="23"/>
        <v>44470</v>
      </c>
      <c r="Q347" s="308">
        <f t="shared" ca="1" si="18"/>
        <v>0</v>
      </c>
      <c r="R347" s="311">
        <f t="shared" ca="1" si="19"/>
        <v>2.2149237576263303E-5</v>
      </c>
      <c r="S347" s="311">
        <f t="shared" ca="1" si="20"/>
        <v>-1.6357554000165919E-3</v>
      </c>
      <c r="T347" s="310">
        <f t="shared" ca="1" si="21"/>
        <v>4.2653964392092014E-3</v>
      </c>
    </row>
    <row r="348" spans="6:20">
      <c r="F348" s="301">
        <f t="shared" si="29"/>
        <v>44501</v>
      </c>
      <c r="G348" s="308">
        <f t="shared" ca="1" si="30"/>
        <v>0</v>
      </c>
      <c r="H348" s="311">
        <f t="shared" ca="1" si="31"/>
        <v>2.0810227478573751E-5</v>
      </c>
      <c r="I348" s="311">
        <f t="shared" ca="1" si="32"/>
        <v>-1.2567846464857091E-3</v>
      </c>
      <c r="J348" s="310">
        <f t="shared" ca="1" si="33"/>
        <v>1.8514150863355727E-3</v>
      </c>
      <c r="P348" s="301">
        <f t="shared" si="23"/>
        <v>44501</v>
      </c>
      <c r="Q348" s="308">
        <f t="shared" ca="1" si="18"/>
        <v>0</v>
      </c>
      <c r="R348" s="311">
        <f t="shared" ca="1" si="19"/>
        <v>2.2607680024488985E-5</v>
      </c>
      <c r="S348" s="311">
        <f t="shared" ca="1" si="20"/>
        <v>-9.9568129829796792E-4</v>
      </c>
      <c r="T348" s="310">
        <f t="shared" ca="1" si="21"/>
        <v>3.462988541011347E-3</v>
      </c>
    </row>
    <row r="349" spans="6:20">
      <c r="F349" s="301">
        <f t="shared" si="29"/>
        <v>44531</v>
      </c>
      <c r="G349" s="308">
        <f t="shared" ca="1" si="30"/>
        <v>0</v>
      </c>
      <c r="H349" s="311">
        <f t="shared" ca="1" si="31"/>
        <v>2.0985388612615452E-5</v>
      </c>
      <c r="I349" s="311">
        <f t="shared" ca="1" si="32"/>
        <v>-1.3653566079879775E-3</v>
      </c>
      <c r="J349" s="310">
        <f t="shared" ca="1" si="33"/>
        <v>1.7628789617547547E-3</v>
      </c>
      <c r="P349" s="301">
        <f t="shared" si="23"/>
        <v>44531</v>
      </c>
      <c r="Q349" s="308">
        <f t="shared" ca="1" si="18"/>
        <v>0</v>
      </c>
      <c r="R349" s="311">
        <f t="shared" ca="1" si="19"/>
        <v>2.2793600304105155E-5</v>
      </c>
      <c r="S349" s="311">
        <f t="shared" ca="1" si="20"/>
        <v>-1.0345882232004611E-3</v>
      </c>
      <c r="T349" s="310">
        <f t="shared" ca="1" si="21"/>
        <v>3.363738493377566E-3</v>
      </c>
    </row>
    <row r="350" spans="6:20">
      <c r="F350" s="301">
        <f t="shared" si="29"/>
        <v>44562</v>
      </c>
      <c r="G350" s="308">
        <f t="shared" ca="1" si="30"/>
        <v>0</v>
      </c>
      <c r="H350" s="311">
        <f t="shared" ca="1" si="31"/>
        <v>-3.99192622053679E-5</v>
      </c>
      <c r="I350" s="311">
        <f t="shared" ca="1" si="32"/>
        <v>-1.1163063331949274E-3</v>
      </c>
      <c r="J350" s="310">
        <f t="shared" ca="1" si="33"/>
        <v>1.7774360348423723E-3</v>
      </c>
      <c r="P350" s="301">
        <f t="shared" si="23"/>
        <v>44562</v>
      </c>
      <c r="Q350" s="308">
        <f t="shared" ca="1" si="18"/>
        <v>0</v>
      </c>
      <c r="R350" s="311">
        <f t="shared" ca="1" si="19"/>
        <v>-3.9675828191865214E-5</v>
      </c>
      <c r="S350" s="311">
        <f t="shared" ca="1" si="20"/>
        <v>-9.3130760590887096E-4</v>
      </c>
      <c r="T350" s="310">
        <f t="shared" ca="1" si="21"/>
        <v>3.3770688770244917E-3</v>
      </c>
    </row>
    <row r="351" spans="6:20">
      <c r="F351" s="301">
        <f t="shared" si="29"/>
        <v>44593</v>
      </c>
      <c r="G351" s="308">
        <f t="shared" ca="1" si="30"/>
        <v>0</v>
      </c>
      <c r="H351" s="311">
        <f t="shared" ca="1" si="31"/>
        <v>-3.9817609947534471E-5</v>
      </c>
      <c r="I351" s="311">
        <f t="shared" ca="1" si="32"/>
        <v>-1.061332404794002E-3</v>
      </c>
      <c r="J351" s="310">
        <f t="shared" ca="1" si="33"/>
        <v>2.6213907937138181E-3</v>
      </c>
      <c r="P351" s="301">
        <f t="shared" si="23"/>
        <v>44593</v>
      </c>
      <c r="Q351" s="308">
        <f t="shared" ca="1" si="18"/>
        <v>0</v>
      </c>
      <c r="R351" s="311">
        <f t="shared" ca="1" si="19"/>
        <v>-3.9736923015176728E-5</v>
      </c>
      <c r="S351" s="311">
        <f t="shared" ca="1" si="20"/>
        <v>-8.7117446234985518E-4</v>
      </c>
      <c r="T351" s="310">
        <f t="shared" ca="1" si="21"/>
        <v>2.8041720945233273E-3</v>
      </c>
    </row>
    <row r="352" spans="6:20">
      <c r="F352" s="301">
        <f t="shared" si="29"/>
        <v>44621</v>
      </c>
      <c r="G352" s="308">
        <f t="shared" ca="1" si="30"/>
        <v>0</v>
      </c>
      <c r="H352" s="311">
        <f t="shared" ca="1" si="31"/>
        <v>-3.9848280934839941E-5</v>
      </c>
      <c r="I352" s="311">
        <f t="shared" ca="1" si="32"/>
        <v>-1.3667733114453018E-3</v>
      </c>
      <c r="J352" s="310">
        <f t="shared" ca="1" si="33"/>
        <v>2.985127445721103E-3</v>
      </c>
      <c r="P352" s="301">
        <f t="shared" si="23"/>
        <v>44621</v>
      </c>
      <c r="Q352" s="308">
        <f t="shared" ca="1" si="18"/>
        <v>0</v>
      </c>
      <c r="R352" s="311">
        <f t="shared" ca="1" si="19"/>
        <v>-3.9846330968318355E-5</v>
      </c>
      <c r="S352" s="311">
        <f t="shared" ca="1" si="20"/>
        <v>-1.0458002868938276E-3</v>
      </c>
      <c r="T352" s="310">
        <f t="shared" ca="1" si="21"/>
        <v>3.4034748691884609E-3</v>
      </c>
    </row>
    <row r="353" spans="6:20">
      <c r="F353" s="301">
        <f t="shared" si="29"/>
        <v>44652</v>
      </c>
      <c r="G353" s="308">
        <f t="shared" ca="1" si="30"/>
        <v>0</v>
      </c>
      <c r="H353" s="311">
        <f t="shared" ca="1" si="31"/>
        <v>-3.9819123420992142E-5</v>
      </c>
      <c r="I353" s="311">
        <f t="shared" ca="1" si="32"/>
        <v>-2.1517897771443639E-3</v>
      </c>
      <c r="J353" s="310">
        <f t="shared" ca="1" si="33"/>
        <v>1.9289838928691072E-3</v>
      </c>
      <c r="P353" s="301">
        <f t="shared" si="23"/>
        <v>44652</v>
      </c>
      <c r="Q353" s="308">
        <f t="shared" ca="1" si="18"/>
        <v>0</v>
      </c>
      <c r="R353" s="311">
        <f t="shared" ca="1" si="19"/>
        <v>-3.9717106340875219E-5</v>
      </c>
      <c r="S353" s="311">
        <f t="shared" ca="1" si="20"/>
        <v>-1.8329628152043975E-3</v>
      </c>
      <c r="T353" s="310">
        <f t="shared" ca="1" si="21"/>
        <v>1.790707732641561E-3</v>
      </c>
    </row>
    <row r="354" spans="6:20">
      <c r="F354" s="301">
        <f t="shared" si="29"/>
        <v>44682</v>
      </c>
      <c r="G354" s="308">
        <f t="shared" ca="1" si="30"/>
        <v>0</v>
      </c>
      <c r="H354" s="311">
        <f t="shared" ca="1" si="31"/>
        <v>-3.9986423577387242E-5</v>
      </c>
      <c r="I354" s="311">
        <f t="shared" ca="1" si="32"/>
        <v>-2.2795566278432933E-3</v>
      </c>
      <c r="J354" s="310">
        <f t="shared" ca="1" si="33"/>
        <v>4.1087027450654734E-3</v>
      </c>
      <c r="P354" s="301">
        <f t="shared" si="23"/>
        <v>44682</v>
      </c>
      <c r="Q354" s="308">
        <f t="shared" ca="1" si="18"/>
        <v>0</v>
      </c>
      <c r="R354" s="311">
        <f t="shared" ca="1" si="19"/>
        <v>-3.9693413152241952E-5</v>
      </c>
      <c r="S354" s="311">
        <f t="shared" ca="1" si="20"/>
        <v>-2.067372848588378E-3</v>
      </c>
      <c r="T354" s="310">
        <f t="shared" ca="1" si="21"/>
        <v>2.6086243922531782E-3</v>
      </c>
    </row>
    <row r="355" spans="6:20">
      <c r="F355" s="301">
        <f t="shared" si="29"/>
        <v>44713</v>
      </c>
      <c r="G355" s="308">
        <f t="shared" ca="1" si="30"/>
        <v>0</v>
      </c>
      <c r="H355" s="311">
        <f t="shared" ca="1" si="31"/>
        <v>-3.9978041056154545E-5</v>
      </c>
      <c r="I355" s="311">
        <f t="shared" ca="1" si="32"/>
        <v>-1.7565501484295698E-3</v>
      </c>
      <c r="J355" s="310">
        <f t="shared" ca="1" si="33"/>
        <v>1.250092595795449E-3</v>
      </c>
      <c r="P355" s="301">
        <f t="shared" si="23"/>
        <v>44713</v>
      </c>
      <c r="Q355" s="308">
        <f t="shared" ca="1" si="18"/>
        <v>0</v>
      </c>
      <c r="R355" s="311">
        <f t="shared" ca="1" si="19"/>
        <v>-3.9446580484159277E-5</v>
      </c>
      <c r="S355" s="311">
        <f t="shared" ca="1" si="20"/>
        <v>-1.6550980868769161E-3</v>
      </c>
      <c r="T355" s="310">
        <f t="shared" ca="1" si="21"/>
        <v>1.7944754214804792E-3</v>
      </c>
    </row>
    <row r="356" spans="6:20">
      <c r="F356" s="301">
        <f t="shared" si="29"/>
        <v>44743</v>
      </c>
      <c r="G356" s="308">
        <f t="shared" ca="1" si="30"/>
        <v>0</v>
      </c>
      <c r="H356" s="311">
        <f t="shared" ca="1" si="31"/>
        <v>-3.989135273940736E-5</v>
      </c>
      <c r="I356" s="311">
        <f t="shared" ca="1" si="32"/>
        <v>-1.5912821994502613E-3</v>
      </c>
      <c r="J356" s="310">
        <f t="shared" ca="1" si="33"/>
        <v>1.8011917046583115E-3</v>
      </c>
      <c r="P356" s="301">
        <f t="shared" si="23"/>
        <v>44743</v>
      </c>
      <c r="Q356" s="308">
        <f t="shared" ca="1" si="18"/>
        <v>0</v>
      </c>
      <c r="R356" s="311">
        <f t="shared" ca="1" si="19"/>
        <v>-3.9669069630932086E-5</v>
      </c>
      <c r="S356" s="311">
        <f t="shared" ca="1" si="20"/>
        <v>-1.2206937374672489E-3</v>
      </c>
      <c r="T356" s="310">
        <f t="shared" ca="1" si="21"/>
        <v>2.558253055503501E-3</v>
      </c>
    </row>
    <row r="357" spans="6:20">
      <c r="F357" s="301">
        <f t="shared" si="29"/>
        <v>44774</v>
      </c>
      <c r="G357" s="308">
        <f t="shared" ca="1" si="30"/>
        <v>0</v>
      </c>
      <c r="H357" s="311">
        <f t="shared" ca="1" si="31"/>
        <v>-3.9927406870310378E-5</v>
      </c>
      <c r="I357" s="311">
        <f t="shared" ca="1" si="32"/>
        <v>-1.3818207187556997E-3</v>
      </c>
      <c r="J357" s="310">
        <f t="shared" ca="1" si="33"/>
        <v>2.6193448571509848E-3</v>
      </c>
      <c r="P357" s="301">
        <f t="shared" si="23"/>
        <v>44774</v>
      </c>
      <c r="Q357" s="308">
        <f t="shared" ca="1" si="18"/>
        <v>0</v>
      </c>
      <c r="R357" s="311">
        <f t="shared" ca="1" si="19"/>
        <v>-3.9784965763733915E-5</v>
      </c>
      <c r="S357" s="311">
        <f t="shared" ca="1" si="20"/>
        <v>-9.8381220109766687E-4</v>
      </c>
      <c r="T357" s="310">
        <f t="shared" ca="1" si="21"/>
        <v>4.3836847967180237E-3</v>
      </c>
    </row>
    <row r="358" spans="6:20">
      <c r="F358" s="301">
        <f t="shared" si="29"/>
        <v>44805</v>
      </c>
      <c r="G358" s="308">
        <f t="shared" ca="1" si="30"/>
        <v>0</v>
      </c>
      <c r="H358" s="311">
        <f t="shared" ca="1" si="31"/>
        <v>-4.0054463214311831E-5</v>
      </c>
      <c r="I358" s="311">
        <f t="shared" ca="1" si="32"/>
        <v>-2.2653368235256988E-3</v>
      </c>
      <c r="J358" s="310">
        <f t="shared" ca="1" si="33"/>
        <v>2.4896152589479748E-3</v>
      </c>
      <c r="P358" s="301">
        <f t="shared" si="23"/>
        <v>44805</v>
      </c>
      <c r="Q358" s="308">
        <f t="shared" ca="1" si="18"/>
        <v>0</v>
      </c>
      <c r="R358" s="311">
        <f t="shared" ca="1" si="19"/>
        <v>-3.9634796080378898E-5</v>
      </c>
      <c r="S358" s="311">
        <f t="shared" ca="1" si="20"/>
        <v>-2.0761705317615675E-3</v>
      </c>
      <c r="T358" s="310">
        <f t="shared" ca="1" si="21"/>
        <v>2.6707020424745487E-3</v>
      </c>
    </row>
    <row r="359" spans="6:20">
      <c r="F359" s="301">
        <f t="shared" si="29"/>
        <v>44835</v>
      </c>
      <c r="G359" s="308">
        <f t="shared" ca="1" si="30"/>
        <v>0</v>
      </c>
      <c r="H359" s="311">
        <f t="shared" ca="1" si="31"/>
        <v>-3.9890735786807241E-5</v>
      </c>
      <c r="I359" s="311">
        <f t="shared" ca="1" si="32"/>
        <v>-1.7403647627269869E-3</v>
      </c>
      <c r="J359" s="310">
        <f t="shared" ca="1" si="33"/>
        <v>1.8036212208822899E-3</v>
      </c>
      <c r="P359" s="301">
        <f t="shared" si="23"/>
        <v>44835</v>
      </c>
      <c r="Q359" s="308">
        <f t="shared" ca="1" si="18"/>
        <v>0</v>
      </c>
      <c r="R359" s="311">
        <f t="shared" ca="1" si="19"/>
        <v>-3.9948308481752015E-5</v>
      </c>
      <c r="S359" s="311">
        <f t="shared" ca="1" si="20"/>
        <v>-1.6735026670393616E-3</v>
      </c>
      <c r="T359" s="310">
        <f t="shared" ca="1" si="21"/>
        <v>3.4545050986107828E-3</v>
      </c>
    </row>
    <row r="360" spans="6:20">
      <c r="F360" s="301">
        <f t="shared" si="29"/>
        <v>44866</v>
      </c>
      <c r="G360" s="308">
        <f t="shared" ca="1" si="30"/>
        <v>0</v>
      </c>
      <c r="H360" s="311">
        <f t="shared" ca="1" si="31"/>
        <v>-3.9742815407084464E-5</v>
      </c>
      <c r="I360" s="311">
        <f t="shared" ca="1" si="32"/>
        <v>-1.2148023865780067E-3</v>
      </c>
      <c r="J360" s="310">
        <f t="shared" ca="1" si="33"/>
        <v>1.2251960290599051E-3</v>
      </c>
      <c r="P360" s="301">
        <f t="shared" si="23"/>
        <v>44866</v>
      </c>
      <c r="Q360" s="308">
        <f t="shared" ca="1" si="18"/>
        <v>0</v>
      </c>
      <c r="R360" s="311">
        <f t="shared" ca="1" si="19"/>
        <v>-3.942845991167232E-5</v>
      </c>
      <c r="S360" s="311">
        <f t="shared" ca="1" si="20"/>
        <v>-1.0225094901074039E-3</v>
      </c>
      <c r="T360" s="310">
        <f t="shared" ca="1" si="21"/>
        <v>2.6483931344130074E-3</v>
      </c>
    </row>
    <row r="361" spans="6:20">
      <c r="F361" s="301">
        <f t="shared" si="29"/>
        <v>44896</v>
      </c>
      <c r="G361" s="308">
        <f t="shared" ca="1" si="30"/>
        <v>0</v>
      </c>
      <c r="H361" s="311">
        <f t="shared" ca="1" si="31"/>
        <v>-3.9894397559359085E-5</v>
      </c>
      <c r="I361" s="311">
        <f t="shared" ca="1" si="32"/>
        <v>-1.3339358074543339E-3</v>
      </c>
      <c r="J361" s="310">
        <f t="shared" ca="1" si="33"/>
        <v>1.179852257235936E-3</v>
      </c>
      <c r="P361" s="301">
        <f t="shared" si="23"/>
        <v>44896</v>
      </c>
      <c r="Q361" s="308">
        <f t="shared" ca="1" si="18"/>
        <v>0</v>
      </c>
      <c r="R361" s="311">
        <f t="shared" ca="1" si="19"/>
        <v>-3.9631652328786515E-5</v>
      </c>
      <c r="S361" s="311">
        <f t="shared" ca="1" si="20"/>
        <v>-1.0394069409785933E-3</v>
      </c>
      <c r="T361" s="310">
        <f t="shared" ca="1" si="21"/>
        <v>3.3996026719536054E-3</v>
      </c>
    </row>
    <row r="362" spans="6:20">
      <c r="F362" s="301">
        <f t="shared" si="29"/>
        <v>44927</v>
      </c>
      <c r="G362" s="308">
        <f t="shared" ca="1" si="30"/>
        <v>0</v>
      </c>
      <c r="H362" s="311">
        <f t="shared" ca="1" si="31"/>
        <v>-4.8121096388742401E-5</v>
      </c>
      <c r="I362" s="311">
        <f t="shared" ca="1" si="32"/>
        <v>-1.0315641525043828E-3</v>
      </c>
      <c r="J362" s="310">
        <f t="shared" ca="1" si="33"/>
        <v>1.756019001813991E-3</v>
      </c>
      <c r="P362" s="301">
        <f t="shared" si="23"/>
        <v>44927</v>
      </c>
      <c r="Q362" s="308">
        <f t="shared" ca="1" si="18"/>
        <v>0</v>
      </c>
      <c r="R362" s="311">
        <f t="shared" ca="1" si="19"/>
        <v>-4.6998666192732408E-5</v>
      </c>
      <c r="S362" s="311">
        <f t="shared" ca="1" si="20"/>
        <v>-1.419303805124783E-3</v>
      </c>
      <c r="T362" s="310">
        <f t="shared" ca="1" si="21"/>
        <v>2.5463498504749715E-3</v>
      </c>
    </row>
    <row r="363" spans="6:20">
      <c r="F363" s="301">
        <f t="shared" si="29"/>
        <v>44958</v>
      </c>
      <c r="G363" s="308">
        <f t="shared" ca="1" si="30"/>
        <v>0</v>
      </c>
      <c r="H363" s="311">
        <f t="shared" ca="1" si="31"/>
        <v>-4.8300220949593076E-5</v>
      </c>
      <c r="I363" s="311">
        <f t="shared" ca="1" si="32"/>
        <v>-1.1567753057222241E-3</v>
      </c>
      <c r="J363" s="310">
        <f t="shared" ca="1" si="33"/>
        <v>1.9722568452138489E-3</v>
      </c>
      <c r="P363" s="301">
        <f t="shared" si="23"/>
        <v>44958</v>
      </c>
      <c r="Q363" s="308">
        <f t="shared" ca="1" si="18"/>
        <v>0</v>
      </c>
      <c r="R363" s="311">
        <f t="shared" ca="1" si="19"/>
        <v>-4.7302336435794956E-5</v>
      </c>
      <c r="S363" s="311">
        <f t="shared" ca="1" si="20"/>
        <v>-1.5317458100365666E-3</v>
      </c>
      <c r="T363" s="310">
        <f t="shared" ca="1" si="21"/>
        <v>4.6664205534454606E-3</v>
      </c>
    </row>
    <row r="364" spans="6:20">
      <c r="F364" s="301">
        <f t="shared" si="29"/>
        <v>44986</v>
      </c>
      <c r="G364" s="308">
        <f t="shared" ca="1" si="30"/>
        <v>0</v>
      </c>
      <c r="H364" s="311">
        <f t="shared" ca="1" si="31"/>
        <v>-4.8294558800510146E-5</v>
      </c>
      <c r="I364" s="311">
        <f t="shared" ca="1" si="32"/>
        <v>-1.7516645543235176E-3</v>
      </c>
      <c r="J364" s="310">
        <f t="shared" ca="1" si="33"/>
        <v>1.8153467378829724E-3</v>
      </c>
      <c r="P364" s="301">
        <f t="shared" si="23"/>
        <v>44986</v>
      </c>
      <c r="Q364" s="308">
        <f t="shared" ca="1" si="18"/>
        <v>0</v>
      </c>
      <c r="R364" s="311">
        <f t="shared" ca="1" si="19"/>
        <v>-4.7128687658104518E-5</v>
      </c>
      <c r="S364" s="311">
        <f t="shared" ca="1" si="20"/>
        <v>-1.7846521061162246E-3</v>
      </c>
      <c r="T364" s="310">
        <f t="shared" ca="1" si="21"/>
        <v>4.2796163917664387E-3</v>
      </c>
    </row>
    <row r="365" spans="6:20">
      <c r="F365" s="301">
        <f t="shared" si="29"/>
        <v>45017</v>
      </c>
      <c r="G365" s="308">
        <f t="shared" ca="1" si="30"/>
        <v>0</v>
      </c>
      <c r="H365" s="311">
        <f t="shared" ca="1" si="31"/>
        <v>-4.8101394232502592E-5</v>
      </c>
      <c r="I365" s="311">
        <f t="shared" ca="1" si="32"/>
        <v>-2.07935980920948E-3</v>
      </c>
      <c r="J365" s="310">
        <f t="shared" ca="1" si="33"/>
        <v>2.5181169375521062E-3</v>
      </c>
      <c r="P365" s="301">
        <f t="shared" si="23"/>
        <v>45017</v>
      </c>
      <c r="Q365" s="308">
        <f t="shared" ca="1" si="18"/>
        <v>0</v>
      </c>
      <c r="R365" s="311">
        <f t="shared" ca="1" si="19"/>
        <v>-4.7548286486787106E-5</v>
      </c>
      <c r="S365" s="311">
        <f t="shared" ca="1" si="20"/>
        <v>-2.875892310307937E-3</v>
      </c>
      <c r="T365" s="310">
        <f t="shared" ca="1" si="21"/>
        <v>1.9052914071195914E-3</v>
      </c>
    </row>
    <row r="366" spans="6:20">
      <c r="F366" s="301">
        <f t="shared" si="29"/>
        <v>45047</v>
      </c>
      <c r="G366" s="308">
        <f t="shared" ca="1" si="30"/>
        <v>0</v>
      </c>
      <c r="H366" s="311">
        <f t="shared" ca="1" si="31"/>
        <v>-4.8024264376334003E-5</v>
      </c>
      <c r="I366" s="311">
        <f t="shared" ca="1" si="32"/>
        <v>-2.0208116468528603E-3</v>
      </c>
      <c r="J366" s="310">
        <f t="shared" ca="1" si="33"/>
        <v>3.6254638176629328E-3</v>
      </c>
      <c r="P366" s="301">
        <f t="shared" si="23"/>
        <v>45047</v>
      </c>
      <c r="Q366" s="308">
        <f t="shared" ca="1" si="18"/>
        <v>0</v>
      </c>
      <c r="R366" s="311">
        <f t="shared" ca="1" si="19"/>
        <v>-4.724591794980082E-5</v>
      </c>
      <c r="S366" s="311">
        <f t="shared" ca="1" si="20"/>
        <v>-2.7151166466397036E-3</v>
      </c>
      <c r="T366" s="310">
        <f t="shared" ca="1" si="21"/>
        <v>5.281287603153384E-3</v>
      </c>
    </row>
    <row r="367" spans="6:20">
      <c r="F367" s="301">
        <f t="shared" si="29"/>
        <v>45078</v>
      </c>
      <c r="G367" s="308">
        <f t="shared" ca="1" si="30"/>
        <v>0</v>
      </c>
      <c r="H367" s="311">
        <f t="shared" ca="1" si="31"/>
        <v>-4.8309219503162026E-5</v>
      </c>
      <c r="I367" s="311">
        <f t="shared" ca="1" si="32"/>
        <v>-2.1290389113145514E-3</v>
      </c>
      <c r="J367" s="310">
        <f t="shared" ca="1" si="33"/>
        <v>2.7259437365905193E-3</v>
      </c>
      <c r="P367" s="301">
        <f t="shared" si="23"/>
        <v>45078</v>
      </c>
      <c r="Q367" s="308">
        <f t="shared" ca="1" si="18"/>
        <v>0</v>
      </c>
      <c r="R367" s="311">
        <f t="shared" ca="1" si="19"/>
        <v>-4.7162125406563504E-5</v>
      </c>
      <c r="S367" s="311">
        <f t="shared" ca="1" si="20"/>
        <v>-2.5380885143490017E-3</v>
      </c>
      <c r="T367" s="310">
        <f t="shared" ca="1" si="21"/>
        <v>3.5556809441243953E-3</v>
      </c>
    </row>
    <row r="368" spans="6:20">
      <c r="F368" s="301">
        <f t="shared" si="29"/>
        <v>45108</v>
      </c>
      <c r="G368" s="308">
        <f t="shared" ca="1" si="30"/>
        <v>0</v>
      </c>
      <c r="H368" s="311">
        <f t="shared" ca="1" si="31"/>
        <v>-4.8339487378146195E-5</v>
      </c>
      <c r="I368" s="311">
        <f t="shared" ca="1" si="32"/>
        <v>-1.3405141948762411E-3</v>
      </c>
      <c r="J368" s="310">
        <f t="shared" ca="1" si="33"/>
        <v>1.173257311053888E-3</v>
      </c>
      <c r="P368" s="301">
        <f t="shared" si="23"/>
        <v>45108</v>
      </c>
      <c r="Q368" s="308">
        <f t="shared" ca="1" si="18"/>
        <v>0</v>
      </c>
      <c r="R368" s="311">
        <f t="shared" ca="1" si="19"/>
        <v>-4.6892033867984573E-5</v>
      </c>
      <c r="S368" s="311">
        <f t="shared" ca="1" si="20"/>
        <v>-1.784735415830907E-3</v>
      </c>
      <c r="T368" s="310">
        <f t="shared" ca="1" si="21"/>
        <v>2.5310012646708735E-3</v>
      </c>
    </row>
    <row r="369" spans="6:20">
      <c r="F369" s="301">
        <f t="shared" si="29"/>
        <v>45139</v>
      </c>
      <c r="G369" s="308">
        <f t="shared" ca="1" si="30"/>
        <v>0</v>
      </c>
      <c r="H369" s="311">
        <f t="shared" ca="1" si="31"/>
        <v>-4.8098337836477434E-5</v>
      </c>
      <c r="I369" s="311">
        <f t="shared" ca="1" si="32"/>
        <v>-1.7120868913910181E-3</v>
      </c>
      <c r="J369" s="310">
        <f t="shared" ca="1" si="33"/>
        <v>2.3982081703017855E-3</v>
      </c>
      <c r="P369" s="301">
        <f t="shared" si="23"/>
        <v>45139</v>
      </c>
      <c r="Q369" s="308">
        <f t="shared" ca="1" si="18"/>
        <v>0</v>
      </c>
      <c r="R369" s="311">
        <f t="shared" ca="1" si="19"/>
        <v>-4.7081693799078117E-5</v>
      </c>
      <c r="S369" s="311">
        <f t="shared" ca="1" si="20"/>
        <v>-1.9588132588603813E-3</v>
      </c>
      <c r="T369" s="310">
        <f t="shared" ca="1" si="21"/>
        <v>2.6676975218096199E-3</v>
      </c>
    </row>
    <row r="370" spans="6:20">
      <c r="F370" s="301">
        <f t="shared" si="29"/>
        <v>45170</v>
      </c>
      <c r="G370" s="308">
        <f t="shared" ca="1" si="30"/>
        <v>0</v>
      </c>
      <c r="H370" s="311">
        <f t="shared" ca="1" si="31"/>
        <v>-4.8274474183762628E-5</v>
      </c>
      <c r="I370" s="311">
        <f t="shared" ca="1" si="32"/>
        <v>-2.1698971054329164E-3</v>
      </c>
      <c r="J370" s="310">
        <f t="shared" ca="1" si="33"/>
        <v>1.8897478975159476E-3</v>
      </c>
      <c r="P370" s="301">
        <f t="shared" si="23"/>
        <v>45170</v>
      </c>
      <c r="Q370" s="308">
        <f t="shared" ref="Q370:Q421" ca="1" si="34">+IF(ISERROR(Q131/M131-1),0,Q131/M131-1)</f>
        <v>0</v>
      </c>
      <c r="R370" s="311">
        <f t="shared" ref="R370:R421" ca="1" si="35">+IF(ISERROR(R131/N131-1),0,R131/N131-1)</f>
        <v>-4.7108287234864932E-5</v>
      </c>
      <c r="S370" s="311">
        <f t="shared" ref="S370:S421" ca="1" si="36">+IF(ISERROR(S131/O131-1),0,S131/O131-1)</f>
        <v>-2.531626478533E-3</v>
      </c>
      <c r="T370" s="310">
        <f t="shared" ref="T370:T421" ca="1" si="37">+IF(ISERROR(T131/P131-1),0,T131/P131-1)</f>
        <v>4.4757168642282075E-3</v>
      </c>
    </row>
    <row r="371" spans="6:20">
      <c r="F371" s="301">
        <f t="shared" ref="F371:F413" si="38">+B132</f>
        <v>45200</v>
      </c>
      <c r="G371" s="308">
        <f t="shared" ref="G371:G413" ca="1" si="39">+IF(ISERROR(G132/C132-1),0,G132/C132-1)</f>
        <v>0</v>
      </c>
      <c r="H371" s="311">
        <f t="shared" ref="H371:H413" ca="1" si="40">+IF(ISERROR(H132/D132-1),0,H132/D132-1)</f>
        <v>-4.8106296677175031E-5</v>
      </c>
      <c r="I371" s="311">
        <f t="shared" ref="I371:I413" ca="1" si="41">+IF(ISERROR(I132/E132-1),0,I132/E132-1)</f>
        <v>-2.2261847807060198E-3</v>
      </c>
      <c r="J371" s="310">
        <f t="shared" ref="J371:J413" ca="1" si="42">+IF(ISERROR(J132/F132-1),0,J132/F132-1)</f>
        <v>2.4270901102543263E-3</v>
      </c>
      <c r="P371" s="301">
        <f t="shared" ref="P371:P421" si="43">+L132</f>
        <v>45200</v>
      </c>
      <c r="Q371" s="308">
        <f t="shared" ca="1" si="34"/>
        <v>0</v>
      </c>
      <c r="R371" s="311">
        <f t="shared" ca="1" si="35"/>
        <v>-4.7368061394825745E-5</v>
      </c>
      <c r="S371" s="311">
        <f t="shared" ca="1" si="36"/>
        <v>-2.5178013173405844E-3</v>
      </c>
      <c r="T371" s="310">
        <f t="shared" ca="1" si="37"/>
        <v>2.5873638507529773E-3</v>
      </c>
    </row>
    <row r="372" spans="6:20">
      <c r="F372" s="301">
        <f t="shared" si="38"/>
        <v>45231</v>
      </c>
      <c r="G372" s="308">
        <f t="shared" ca="1" si="39"/>
        <v>0</v>
      </c>
      <c r="H372" s="311">
        <f t="shared" ca="1" si="40"/>
        <v>-4.8252661958403387E-5</v>
      </c>
      <c r="I372" s="311">
        <f t="shared" ca="1" si="41"/>
        <v>-1.501656180954547E-3</v>
      </c>
      <c r="J372" s="310">
        <f t="shared" ca="1" si="42"/>
        <v>2.4732576081341051E-3</v>
      </c>
      <c r="P372" s="301">
        <f t="shared" si="43"/>
        <v>45231</v>
      </c>
      <c r="Q372" s="308">
        <f t="shared" ca="1" si="34"/>
        <v>0</v>
      </c>
      <c r="R372" s="311">
        <f t="shared" ca="1" si="35"/>
        <v>-4.7262819124371802E-5</v>
      </c>
      <c r="S372" s="311">
        <f t="shared" ca="1" si="36"/>
        <v>-2.0665319180391828E-3</v>
      </c>
      <c r="T372" s="310">
        <f t="shared" ca="1" si="37"/>
        <v>4.4014496891109367E-3</v>
      </c>
    </row>
    <row r="373" spans="6:20">
      <c r="F373" s="301">
        <f t="shared" si="38"/>
        <v>45261</v>
      </c>
      <c r="G373" s="308">
        <f t="shared" ca="1" si="39"/>
        <v>0</v>
      </c>
      <c r="H373" s="311">
        <f t="shared" ca="1" si="40"/>
        <v>-4.8148547269644126E-5</v>
      </c>
      <c r="I373" s="311">
        <f t="shared" ca="1" si="41"/>
        <v>-1.4450247090274093E-3</v>
      </c>
      <c r="J373" s="310">
        <f t="shared" ca="1" si="42"/>
        <v>2.3847693664942327E-3</v>
      </c>
      <c r="P373" s="301">
        <f t="shared" si="43"/>
        <v>45261</v>
      </c>
      <c r="Q373" s="308">
        <f t="shared" ca="1" si="34"/>
        <v>0</v>
      </c>
      <c r="R373" s="311">
        <f t="shared" ca="1" si="35"/>
        <v>-4.6984487869883296E-5</v>
      </c>
      <c r="S373" s="311">
        <f t="shared" ca="1" si="36"/>
        <v>-1.8332086746308818E-3</v>
      </c>
      <c r="T373" s="310">
        <f t="shared" ca="1" si="37"/>
        <v>4.2455824090881222E-3</v>
      </c>
    </row>
    <row r="374" spans="6:20">
      <c r="F374" s="301">
        <f t="shared" si="38"/>
        <v>45292</v>
      </c>
      <c r="G374" s="308">
        <f t="shared" ca="1" si="39"/>
        <v>0</v>
      </c>
      <c r="H374" s="311">
        <f t="shared" ca="1" si="40"/>
        <v>6.2590417769126105E-5</v>
      </c>
      <c r="I374" s="311">
        <f t="shared" ca="1" si="41"/>
        <v>-1.2565574288909698E-3</v>
      </c>
      <c r="J374" s="310">
        <f t="shared" ca="1" si="42"/>
        <v>2.3720701055194304E-3</v>
      </c>
      <c r="P374" s="301">
        <f t="shared" si="43"/>
        <v>45292</v>
      </c>
      <c r="Q374" s="308">
        <f t="shared" ca="1" si="34"/>
        <v>0</v>
      </c>
      <c r="R374" s="311">
        <f t="shared" ca="1" si="35"/>
        <v>6.1894043585919434E-5</v>
      </c>
      <c r="S374" s="311">
        <f t="shared" ca="1" si="36"/>
        <v>-9.3392514061074738E-4</v>
      </c>
      <c r="T374" s="310">
        <f t="shared" ca="1" si="37"/>
        <v>3.3778604071450502E-3</v>
      </c>
    </row>
    <row r="375" spans="6:20">
      <c r="F375" s="301">
        <f t="shared" si="38"/>
        <v>45323</v>
      </c>
      <c r="G375" s="308">
        <f t="shared" ca="1" si="39"/>
        <v>0</v>
      </c>
      <c r="H375" s="311">
        <f t="shared" ca="1" si="40"/>
        <v>6.2382385948911434E-5</v>
      </c>
      <c r="I375" s="311">
        <f t="shared" ca="1" si="41"/>
        <v>-1.482301837457678E-3</v>
      </c>
      <c r="J375" s="310">
        <f t="shared" ca="1" si="42"/>
        <v>2.5243724743873042E-3</v>
      </c>
      <c r="P375" s="301">
        <f t="shared" si="43"/>
        <v>45323</v>
      </c>
      <c r="Q375" s="308">
        <f t="shared" ca="1" si="34"/>
        <v>0</v>
      </c>
      <c r="R375" s="311">
        <f t="shared" ca="1" si="35"/>
        <v>6.2274445573384796E-5</v>
      </c>
      <c r="S375" s="311">
        <f t="shared" ca="1" si="36"/>
        <v>-9.3264933147141349E-4</v>
      </c>
      <c r="T375" s="310">
        <f t="shared" ca="1" si="37"/>
        <v>4.4985403976318672E-3</v>
      </c>
    </row>
    <row r="376" spans="6:20">
      <c r="F376" s="301">
        <f t="shared" si="38"/>
        <v>45352</v>
      </c>
      <c r="G376" s="308">
        <f t="shared" ca="1" si="39"/>
        <v>0</v>
      </c>
      <c r="H376" s="311">
        <f t="shared" ca="1" si="40"/>
        <v>6.2272964415299725E-5</v>
      </c>
      <c r="I376" s="311">
        <f t="shared" ca="1" si="41"/>
        <v>-1.7059341447863696E-3</v>
      </c>
      <c r="J376" s="310">
        <f t="shared" ca="1" si="42"/>
        <v>1.7894932566675514E-3</v>
      </c>
      <c r="P376" s="301">
        <f t="shared" si="43"/>
        <v>45352</v>
      </c>
      <c r="Q376" s="308">
        <f t="shared" ca="1" si="34"/>
        <v>0</v>
      </c>
      <c r="R376" s="311">
        <f t="shared" ca="1" si="35"/>
        <v>6.1931600508824403E-5</v>
      </c>
      <c r="S376" s="311">
        <f t="shared" ca="1" si="36"/>
        <v>-1.2471137164862256E-3</v>
      </c>
      <c r="T376" s="310">
        <f t="shared" ca="1" si="37"/>
        <v>4.2546465825417101E-3</v>
      </c>
    </row>
    <row r="377" spans="6:20">
      <c r="F377" s="301">
        <f t="shared" si="38"/>
        <v>45383</v>
      </c>
      <c r="G377" s="308">
        <f t="shared" ca="1" si="39"/>
        <v>0</v>
      </c>
      <c r="H377" s="311">
        <f t="shared" ca="1" si="40"/>
        <v>6.2882811554976215E-5</v>
      </c>
      <c r="I377" s="311">
        <f t="shared" ca="1" si="41"/>
        <v>-2.3951193417331984E-3</v>
      </c>
      <c r="J377" s="310">
        <f t="shared" ca="1" si="42"/>
        <v>3.1561694501867077E-3</v>
      </c>
      <c r="P377" s="301">
        <f t="shared" si="43"/>
        <v>45383</v>
      </c>
      <c r="Q377" s="308">
        <f t="shared" ca="1" si="34"/>
        <v>0</v>
      </c>
      <c r="R377" s="311">
        <f t="shared" ca="1" si="35"/>
        <v>6.2421027163583886E-5</v>
      </c>
      <c r="S377" s="311">
        <f t="shared" ca="1" si="36"/>
        <v>-2.1296615733866764E-3</v>
      </c>
      <c r="T377" s="310">
        <f t="shared" ca="1" si="37"/>
        <v>1.7738005366618737E-3</v>
      </c>
    </row>
    <row r="378" spans="6:20">
      <c r="F378" s="301">
        <f t="shared" si="38"/>
        <v>45413</v>
      </c>
      <c r="G378" s="308">
        <f t="shared" ca="1" si="39"/>
        <v>0</v>
      </c>
      <c r="H378" s="311">
        <f t="shared" ca="1" si="40"/>
        <v>6.2602299629954672E-5</v>
      </c>
      <c r="I378" s="311">
        <f t="shared" ca="1" si="41"/>
        <v>-2.2249331728184663E-3</v>
      </c>
      <c r="J378" s="310">
        <f t="shared" ca="1" si="42"/>
        <v>3.6232551909682886E-3</v>
      </c>
      <c r="P378" s="301">
        <f t="shared" si="43"/>
        <v>45413</v>
      </c>
      <c r="Q378" s="308">
        <f t="shared" ca="1" si="34"/>
        <v>0</v>
      </c>
      <c r="R378" s="311">
        <f t="shared" ca="1" si="35"/>
        <v>6.2270244932660646E-5</v>
      </c>
      <c r="S378" s="311">
        <f t="shared" ca="1" si="36"/>
        <v>-2.1898400938575868E-3</v>
      </c>
      <c r="T378" s="310">
        <f t="shared" ca="1" si="37"/>
        <v>1.7058268500758089E-3</v>
      </c>
    </row>
    <row r="379" spans="6:20">
      <c r="F379" s="301">
        <f t="shared" si="38"/>
        <v>45444</v>
      </c>
      <c r="G379" s="308">
        <f t="shared" ca="1" si="39"/>
        <v>0</v>
      </c>
      <c r="H379" s="311">
        <f t="shared" ca="1" si="40"/>
        <v>6.3040484391985174E-5</v>
      </c>
      <c r="I379" s="311">
        <f t="shared" ca="1" si="41"/>
        <v>-2.0497517977542401E-3</v>
      </c>
      <c r="J379" s="310">
        <f t="shared" ca="1" si="42"/>
        <v>1.8891229556499134E-3</v>
      </c>
      <c r="P379" s="301">
        <f t="shared" si="43"/>
        <v>45444</v>
      </c>
      <c r="Q379" s="308">
        <f t="shared" ca="1" si="34"/>
        <v>0</v>
      </c>
      <c r="R379" s="311">
        <f t="shared" ca="1" si="35"/>
        <v>6.2304275757707472E-5</v>
      </c>
      <c r="S379" s="311">
        <f t="shared" ca="1" si="36"/>
        <v>-1.9147133313672793E-3</v>
      </c>
      <c r="T379" s="310">
        <f t="shared" ca="1" si="37"/>
        <v>2.6711975466140458E-3</v>
      </c>
    </row>
    <row r="380" spans="6:20">
      <c r="F380" s="301">
        <f t="shared" si="38"/>
        <v>45474</v>
      </c>
      <c r="G380" s="308">
        <f t="shared" ca="1" si="39"/>
        <v>0</v>
      </c>
      <c r="H380" s="311">
        <f t="shared" ca="1" si="40"/>
        <v>6.274901164937674E-5</v>
      </c>
      <c r="I380" s="311">
        <f t="shared" ca="1" si="41"/>
        <v>-1.4964492182866218E-3</v>
      </c>
      <c r="J380" s="310">
        <f t="shared" ca="1" si="42"/>
        <v>2.3627127587739771E-3</v>
      </c>
      <c r="P380" s="301">
        <f t="shared" si="43"/>
        <v>45474</v>
      </c>
      <c r="Q380" s="308">
        <f t="shared" ca="1" si="34"/>
        <v>0</v>
      </c>
      <c r="R380" s="311">
        <f t="shared" ca="1" si="35"/>
        <v>6.2312190404645307E-5</v>
      </c>
      <c r="S380" s="311">
        <f t="shared" ca="1" si="36"/>
        <v>-1.2125290092140917E-3</v>
      </c>
      <c r="T380" s="310">
        <f t="shared" ca="1" si="37"/>
        <v>4.2122999623761537E-3</v>
      </c>
    </row>
    <row r="381" spans="6:20">
      <c r="F381" s="301">
        <f t="shared" si="38"/>
        <v>45505</v>
      </c>
      <c r="G381" s="308">
        <f t="shared" ca="1" si="39"/>
        <v>0</v>
      </c>
      <c r="H381" s="311">
        <f t="shared" ca="1" si="40"/>
        <v>6.2598731367158322E-5</v>
      </c>
      <c r="I381" s="311">
        <f t="shared" ca="1" si="41"/>
        <v>-1.3985194206559415E-3</v>
      </c>
      <c r="J381" s="310">
        <f t="shared" ca="1" si="42"/>
        <v>3.1962726678993469E-3</v>
      </c>
      <c r="P381" s="301">
        <f t="shared" si="43"/>
        <v>45505</v>
      </c>
      <c r="Q381" s="308">
        <f t="shared" ca="1" si="34"/>
        <v>0</v>
      </c>
      <c r="R381" s="311">
        <f t="shared" ca="1" si="35"/>
        <v>6.2106763463187775E-5</v>
      </c>
      <c r="S381" s="311">
        <f t="shared" ca="1" si="36"/>
        <v>-1.2500584748884602E-3</v>
      </c>
      <c r="T381" s="310">
        <f t="shared" ca="1" si="37"/>
        <v>3.3961408867853038E-3</v>
      </c>
    </row>
    <row r="382" spans="6:20">
      <c r="F382" s="301">
        <f t="shared" si="38"/>
        <v>45536</v>
      </c>
      <c r="G382" s="308">
        <f t="shared" ca="1" si="39"/>
        <v>0</v>
      </c>
      <c r="H382" s="311">
        <f t="shared" ca="1" si="40"/>
        <v>6.2970161250230916E-5</v>
      </c>
      <c r="I382" s="311">
        <f t="shared" ca="1" si="41"/>
        <v>-2.1474977474378321E-3</v>
      </c>
      <c r="J382" s="310">
        <f t="shared" ca="1" si="42"/>
        <v>2.4917150694592216E-3</v>
      </c>
      <c r="P382" s="301">
        <f t="shared" si="43"/>
        <v>45536</v>
      </c>
      <c r="Q382" s="308">
        <f t="shared" ca="1" si="34"/>
        <v>0</v>
      </c>
      <c r="R382" s="311">
        <f t="shared" ca="1" si="35"/>
        <v>6.2211177271898066E-5</v>
      </c>
      <c r="S382" s="311">
        <f t="shared" ca="1" si="36"/>
        <v>-1.8996339201541312E-3</v>
      </c>
      <c r="T382" s="310">
        <f t="shared" ca="1" si="37"/>
        <v>3.5623978562580039E-3</v>
      </c>
    </row>
    <row r="383" spans="6:20">
      <c r="F383" s="301">
        <f t="shared" si="38"/>
        <v>45566</v>
      </c>
      <c r="G383" s="308">
        <f t="shared" ca="1" si="39"/>
        <v>0</v>
      </c>
      <c r="H383" s="311">
        <f t="shared" ca="1" si="40"/>
        <v>6.2761965362589933E-5</v>
      </c>
      <c r="I383" s="311">
        <f t="shared" ca="1" si="41"/>
        <v>-2.1152608457969402E-3</v>
      </c>
      <c r="J383" s="310">
        <f t="shared" ca="1" si="42"/>
        <v>1.8219007097137752E-3</v>
      </c>
      <c r="P383" s="301">
        <f t="shared" si="43"/>
        <v>45566</v>
      </c>
      <c r="Q383" s="308">
        <f t="shared" ca="1" si="34"/>
        <v>0</v>
      </c>
      <c r="R383" s="311">
        <f t="shared" ca="1" si="35"/>
        <v>6.2173514421726139E-5</v>
      </c>
      <c r="S383" s="311">
        <f t="shared" ca="1" si="36"/>
        <v>-1.9916919998074212E-3</v>
      </c>
      <c r="T383" s="310">
        <f t="shared" ca="1" si="37"/>
        <v>1.7143806653499016E-3</v>
      </c>
    </row>
    <row r="384" spans="6:20">
      <c r="F384" s="301">
        <f t="shared" si="38"/>
        <v>45597</v>
      </c>
      <c r="G384" s="308">
        <f t="shared" ca="1" si="39"/>
        <v>0</v>
      </c>
      <c r="H384" s="311">
        <f t="shared" ca="1" si="40"/>
        <v>6.2465123917831988E-5</v>
      </c>
      <c r="I384" s="311">
        <f t="shared" ca="1" si="41"/>
        <v>-1.7446906971219089E-3</v>
      </c>
      <c r="J384" s="310">
        <f t="shared" ca="1" si="42"/>
        <v>2.4641572283015112E-3</v>
      </c>
      <c r="P384" s="301">
        <f t="shared" si="43"/>
        <v>45597</v>
      </c>
      <c r="Q384" s="308">
        <f t="shared" ca="1" si="34"/>
        <v>0</v>
      </c>
      <c r="R384" s="311">
        <f t="shared" ca="1" si="35"/>
        <v>6.2179505038617577E-5</v>
      </c>
      <c r="S384" s="311">
        <f t="shared" ca="1" si="36"/>
        <v>-1.4096651746271505E-3</v>
      </c>
      <c r="T384" s="310">
        <f t="shared" ca="1" si="37"/>
        <v>3.5252068518041302E-3</v>
      </c>
    </row>
    <row r="385" spans="6:20">
      <c r="F385" s="301">
        <f t="shared" si="38"/>
        <v>45627</v>
      </c>
      <c r="G385" s="308">
        <f t="shared" ca="1" si="39"/>
        <v>0</v>
      </c>
      <c r="H385" s="311">
        <f t="shared" ca="1" si="40"/>
        <v>6.260331367080596E-5</v>
      </c>
      <c r="I385" s="311">
        <f t="shared" ca="1" si="41"/>
        <v>-1.3089985625983624E-3</v>
      </c>
      <c r="J385" s="310">
        <f t="shared" ca="1" si="42"/>
        <v>2.3669413479401324E-3</v>
      </c>
      <c r="P385" s="301">
        <f t="shared" si="43"/>
        <v>45627</v>
      </c>
      <c r="Q385" s="308">
        <f t="shared" ca="1" si="34"/>
        <v>0</v>
      </c>
      <c r="R385" s="311">
        <f t="shared" ca="1" si="35"/>
        <v>6.2091799455155083E-5</v>
      </c>
      <c r="S385" s="311">
        <f t="shared" ca="1" si="36"/>
        <v>-1.2131533180740339E-3</v>
      </c>
      <c r="T385" s="310">
        <f t="shared" ca="1" si="37"/>
        <v>5.0742393198699443E-3</v>
      </c>
    </row>
    <row r="386" spans="6:20">
      <c r="F386" s="301">
        <f t="shared" si="38"/>
        <v>45658</v>
      </c>
      <c r="G386" s="308">
        <f t="shared" ca="1" si="39"/>
        <v>0</v>
      </c>
      <c r="H386" s="311">
        <f t="shared" ca="1" si="40"/>
        <v>-2.5921665142369932E-5</v>
      </c>
      <c r="I386" s="311">
        <f t="shared" ca="1" si="41"/>
        <v>-1.4181559239105912E-3</v>
      </c>
      <c r="J386" s="310">
        <f t="shared" ca="1" si="42"/>
        <v>1.7900220279241097E-3</v>
      </c>
      <c r="P386" s="301">
        <f t="shared" si="43"/>
        <v>45658</v>
      </c>
      <c r="Q386" s="308">
        <f t="shared" ca="1" si="34"/>
        <v>0</v>
      </c>
      <c r="R386" s="311">
        <f t="shared" ca="1" si="35"/>
        <v>-2.5542037230485981E-5</v>
      </c>
      <c r="S386" s="311">
        <f t="shared" ca="1" si="36"/>
        <v>-1.1147472427689431E-3</v>
      </c>
      <c r="T386" s="310">
        <f t="shared" ca="1" si="37"/>
        <v>3.3811136357855265E-3</v>
      </c>
    </row>
    <row r="387" spans="6:20">
      <c r="F387" s="301">
        <f t="shared" si="38"/>
        <v>45689</v>
      </c>
      <c r="G387" s="308">
        <f t="shared" ca="1" si="39"/>
        <v>0</v>
      </c>
      <c r="H387" s="311">
        <f t="shared" ca="1" si="40"/>
        <v>-2.6042852894536672E-5</v>
      </c>
      <c r="I387" s="311">
        <f t="shared" ca="1" si="41"/>
        <v>-1.4672604140346657E-3</v>
      </c>
      <c r="J387" s="310">
        <f t="shared" ca="1" si="42"/>
        <v>1.9675952259818885E-3</v>
      </c>
      <c r="P387" s="301">
        <f t="shared" si="43"/>
        <v>45689</v>
      </c>
      <c r="Q387" s="308">
        <f t="shared" ca="1" si="34"/>
        <v>0</v>
      </c>
      <c r="R387" s="311">
        <f t="shared" ca="1" si="35"/>
        <v>-2.5430817374827441E-5</v>
      </c>
      <c r="S387" s="311">
        <f t="shared" ca="1" si="36"/>
        <v>-1.2762809571548184E-3</v>
      </c>
      <c r="T387" s="310">
        <f t="shared" ca="1" si="37"/>
        <v>3.7497637328336442E-3</v>
      </c>
    </row>
    <row r="388" spans="6:20">
      <c r="F388" s="301">
        <f t="shared" si="38"/>
        <v>45717</v>
      </c>
      <c r="G388" s="308">
        <f t="shared" ca="1" si="39"/>
        <v>0</v>
      </c>
      <c r="H388" s="311">
        <f t="shared" ca="1" si="40"/>
        <v>-2.6256718971606752E-5</v>
      </c>
      <c r="I388" s="311">
        <f t="shared" ca="1" si="41"/>
        <v>-1.9212756337425585E-3</v>
      </c>
      <c r="J388" s="310">
        <f t="shared" ca="1" si="42"/>
        <v>3.0387654975838618E-3</v>
      </c>
      <c r="P388" s="301">
        <f t="shared" si="43"/>
        <v>45717</v>
      </c>
      <c r="Q388" s="308">
        <f t="shared" ca="1" si="34"/>
        <v>0</v>
      </c>
      <c r="R388" s="311">
        <f t="shared" ca="1" si="35"/>
        <v>-2.5833271778630262E-5</v>
      </c>
      <c r="S388" s="311">
        <f t="shared" ca="1" si="36"/>
        <v>-1.9374820703095263E-3</v>
      </c>
      <c r="T388" s="310">
        <f t="shared" ca="1" si="37"/>
        <v>3.4226818283460414E-3</v>
      </c>
    </row>
    <row r="389" spans="6:20">
      <c r="F389" s="301">
        <f t="shared" si="38"/>
        <v>45748</v>
      </c>
      <c r="G389" s="308">
        <f t="shared" ca="1" si="39"/>
        <v>0</v>
      </c>
      <c r="H389" s="311">
        <f t="shared" ca="1" si="40"/>
        <v>-2.6114809859256738E-5</v>
      </c>
      <c r="I389" s="311">
        <f t="shared" ca="1" si="41"/>
        <v>-2.324451973682029E-3</v>
      </c>
      <c r="J389" s="310">
        <f t="shared" ca="1" si="42"/>
        <v>1.8719914443496855E-3</v>
      </c>
      <c r="P389" s="301">
        <f t="shared" si="43"/>
        <v>45748</v>
      </c>
      <c r="Q389" s="308">
        <f t="shared" ca="1" si="34"/>
        <v>0</v>
      </c>
      <c r="R389" s="311">
        <f t="shared" ca="1" si="35"/>
        <v>-2.5727565854949397E-5</v>
      </c>
      <c r="S389" s="311">
        <f t="shared" ca="1" si="36"/>
        <v>-2.0644080269630605E-3</v>
      </c>
      <c r="T389" s="310">
        <f t="shared" ca="1" si="37"/>
        <v>4.8236644547585694E-3</v>
      </c>
    </row>
    <row r="390" spans="6:20">
      <c r="F390" s="301">
        <f t="shared" si="38"/>
        <v>45778</v>
      </c>
      <c r="G390" s="308">
        <f t="shared" ca="1" si="39"/>
        <v>0</v>
      </c>
      <c r="H390" s="311">
        <f t="shared" ca="1" si="40"/>
        <v>-2.617620696510059E-5</v>
      </c>
      <c r="I390" s="311">
        <f t="shared" ca="1" si="41"/>
        <v>-2.2747497307898934E-3</v>
      </c>
      <c r="J390" s="310">
        <f t="shared" ca="1" si="42"/>
        <v>1.8199328618160315E-3</v>
      </c>
      <c r="P390" s="301">
        <f t="shared" si="43"/>
        <v>45778</v>
      </c>
      <c r="Q390" s="308">
        <f t="shared" ca="1" si="34"/>
        <v>0</v>
      </c>
      <c r="R390" s="311">
        <f t="shared" ca="1" si="35"/>
        <v>-2.5973973053039501E-5</v>
      </c>
      <c r="S390" s="311">
        <f t="shared" ca="1" si="36"/>
        <v>-2.4555748891912366E-3</v>
      </c>
      <c r="T390" s="310">
        <f t="shared" ca="1" si="37"/>
        <v>1.9690976857260623E-3</v>
      </c>
    </row>
    <row r="391" spans="6:20">
      <c r="F391" s="301">
        <f t="shared" si="38"/>
        <v>45809</v>
      </c>
      <c r="G391" s="308">
        <f t="shared" ca="1" si="39"/>
        <v>0</v>
      </c>
      <c r="H391" s="311">
        <f t="shared" ca="1" si="40"/>
        <v>-2.6246587544132005E-5</v>
      </c>
      <c r="I391" s="311">
        <f t="shared" ca="1" si="41"/>
        <v>-2.2627757111837177E-3</v>
      </c>
      <c r="J391" s="310">
        <f t="shared" ca="1" si="42"/>
        <v>1.8775309138525653E-3</v>
      </c>
      <c r="P391" s="301">
        <f t="shared" si="43"/>
        <v>45809</v>
      </c>
      <c r="Q391" s="308">
        <f t="shared" ca="1" si="34"/>
        <v>0</v>
      </c>
      <c r="R391" s="311">
        <f t="shared" ca="1" si="35"/>
        <v>-2.5876690080472997E-5</v>
      </c>
      <c r="S391" s="311">
        <f t="shared" ca="1" si="36"/>
        <v>-2.0089051013676418E-3</v>
      </c>
      <c r="T391" s="310">
        <f t="shared" ca="1" si="37"/>
        <v>4.4297471237846331E-3</v>
      </c>
    </row>
    <row r="392" spans="6:20">
      <c r="F392" s="301">
        <f t="shared" si="38"/>
        <v>45839</v>
      </c>
      <c r="G392" s="308">
        <f t="shared" ca="1" si="39"/>
        <v>0</v>
      </c>
      <c r="H392" s="311">
        <f t="shared" ca="1" si="40"/>
        <v>-2.5825775342269708E-5</v>
      </c>
      <c r="I392" s="311">
        <f t="shared" ca="1" si="41"/>
        <v>-1.6003871586073304E-3</v>
      </c>
      <c r="J392" s="310">
        <f t="shared" ca="1" si="42"/>
        <v>1.8051204149944766E-3</v>
      </c>
      <c r="P392" s="301">
        <f t="shared" si="43"/>
        <v>45839</v>
      </c>
      <c r="Q392" s="308">
        <f t="shared" ca="1" si="34"/>
        <v>0</v>
      </c>
      <c r="R392" s="311">
        <f t="shared" ca="1" si="35"/>
        <v>-2.5425912004828355E-5</v>
      </c>
      <c r="S392" s="311">
        <f t="shared" ca="1" si="36"/>
        <v>-1.4595889371625814E-3</v>
      </c>
      <c r="T392" s="310">
        <f t="shared" ca="1" si="37"/>
        <v>4.2698617074530265E-3</v>
      </c>
    </row>
    <row r="393" spans="6:20">
      <c r="F393" s="301">
        <f t="shared" si="38"/>
        <v>45870</v>
      </c>
      <c r="G393" s="308">
        <f t="shared" ca="1" si="39"/>
        <v>0</v>
      </c>
      <c r="H393" s="311">
        <f t="shared" ca="1" si="40"/>
        <v>-2.5917088232518815E-5</v>
      </c>
      <c r="I393" s="311">
        <f t="shared" ca="1" si="41"/>
        <v>-1.7489312461644868E-3</v>
      </c>
      <c r="J393" s="310">
        <f t="shared" ca="1" si="42"/>
        <v>2.9875108558381491E-3</v>
      </c>
      <c r="P393" s="301">
        <f t="shared" si="43"/>
        <v>45870</v>
      </c>
      <c r="Q393" s="308">
        <f t="shared" ca="1" si="34"/>
        <v>0</v>
      </c>
      <c r="R393" s="311">
        <f t="shared" ca="1" si="35"/>
        <v>-2.5679078091034313E-5</v>
      </c>
      <c r="S393" s="311">
        <f t="shared" ca="1" si="36"/>
        <v>-1.5308394394382141E-3</v>
      </c>
      <c r="T393" s="310">
        <f t="shared" ca="1" si="37"/>
        <v>4.2746410701874904E-3</v>
      </c>
    </row>
    <row r="394" spans="6:20">
      <c r="F394" s="301">
        <f t="shared" si="38"/>
        <v>45901</v>
      </c>
      <c r="G394" s="308">
        <f t="shared" ca="1" si="39"/>
        <v>0</v>
      </c>
      <c r="H394" s="311">
        <f t="shared" ca="1" si="40"/>
        <v>-2.6310465586210086E-5</v>
      </c>
      <c r="I394" s="311">
        <f t="shared" ca="1" si="41"/>
        <v>-2.2763304101927062E-3</v>
      </c>
      <c r="J394" s="310">
        <f t="shared" ca="1" si="42"/>
        <v>2.4991254522821471E-3</v>
      </c>
      <c r="P394" s="301">
        <f t="shared" si="43"/>
        <v>45901</v>
      </c>
      <c r="Q394" s="308">
        <f t="shared" ca="1" si="34"/>
        <v>0</v>
      </c>
      <c r="R394" s="311">
        <f t="shared" ca="1" si="35"/>
        <v>-2.5892038339914158E-5</v>
      </c>
      <c r="S394" s="311">
        <f t="shared" ca="1" si="36"/>
        <v>-2.0509505910856207E-3</v>
      </c>
      <c r="T394" s="310">
        <f t="shared" ca="1" si="37"/>
        <v>2.6717508470006646E-3</v>
      </c>
    </row>
    <row r="395" spans="6:20">
      <c r="F395" s="301">
        <f t="shared" si="38"/>
        <v>45931</v>
      </c>
      <c r="G395" s="308">
        <f t="shared" ca="1" si="39"/>
        <v>0</v>
      </c>
      <c r="H395" s="311">
        <f t="shared" ca="1" si="40"/>
        <v>-2.6239571358166458E-5</v>
      </c>
      <c r="I395" s="311">
        <f t="shared" ca="1" si="41"/>
        <v>-2.1568303315168125E-3</v>
      </c>
      <c r="J395" s="310">
        <f t="shared" ca="1" si="42"/>
        <v>2.417531782054283E-3</v>
      </c>
      <c r="P395" s="301">
        <f t="shared" si="43"/>
        <v>45931</v>
      </c>
      <c r="Q395" s="308">
        <f t="shared" ca="1" si="34"/>
        <v>0</v>
      </c>
      <c r="R395" s="311">
        <f t="shared" ca="1" si="35"/>
        <v>-2.5763674394774227E-5</v>
      </c>
      <c r="S395" s="311">
        <f t="shared" ca="1" si="36"/>
        <v>-2.1440403800749852E-3</v>
      </c>
      <c r="T395" s="310">
        <f t="shared" ca="1" si="37"/>
        <v>4.3338515340343164E-3</v>
      </c>
    </row>
    <row r="396" spans="6:20">
      <c r="F396" s="301">
        <f t="shared" si="38"/>
        <v>45962</v>
      </c>
      <c r="G396" s="308">
        <f t="shared" ca="1" si="39"/>
        <v>0</v>
      </c>
      <c r="H396" s="311">
        <f t="shared" ca="1" si="40"/>
        <v>-2.6023237720607106E-5</v>
      </c>
      <c r="I396" s="311">
        <f t="shared" ca="1" si="41"/>
        <v>-1.8156525735065765E-3</v>
      </c>
      <c r="J396" s="310">
        <f t="shared" ca="1" si="42"/>
        <v>2.4847336882340976E-3</v>
      </c>
      <c r="P396" s="301">
        <f t="shared" si="43"/>
        <v>45962</v>
      </c>
      <c r="Q396" s="308">
        <f t="shared" ca="1" si="34"/>
        <v>0</v>
      </c>
      <c r="R396" s="311">
        <f t="shared" ca="1" si="35"/>
        <v>-2.5601164967525847E-5</v>
      </c>
      <c r="S396" s="311">
        <f t="shared" ca="1" si="36"/>
        <v>-1.7572379641019875E-3</v>
      </c>
      <c r="T396" s="310">
        <f t="shared" ca="1" si="37"/>
        <v>3.5385806658354557E-3</v>
      </c>
    </row>
    <row r="397" spans="6:20">
      <c r="F397" s="301">
        <f t="shared" si="38"/>
        <v>45992</v>
      </c>
      <c r="G397" s="308">
        <f t="shared" ca="1" si="39"/>
        <v>0</v>
      </c>
      <c r="H397" s="311">
        <f t="shared" ca="1" si="40"/>
        <v>-2.5874674122849939E-5</v>
      </c>
      <c r="I397" s="311">
        <f t="shared" ca="1" si="41"/>
        <v>-1.4663488380122214E-3</v>
      </c>
      <c r="J397" s="310">
        <f t="shared" ca="1" si="42"/>
        <v>1.7814490991079346E-3</v>
      </c>
      <c r="P397" s="301">
        <f t="shared" si="43"/>
        <v>45992</v>
      </c>
      <c r="Q397" s="308">
        <f t="shared" ca="1" si="34"/>
        <v>0</v>
      </c>
      <c r="R397" s="311">
        <f t="shared" ca="1" si="35"/>
        <v>-2.5745518731579153E-5</v>
      </c>
      <c r="S397" s="311">
        <f t="shared" ca="1" si="36"/>
        <v>-1.428718164212972E-3</v>
      </c>
      <c r="T397" s="310">
        <f t="shared" ca="1" si="37"/>
        <v>5.0887975356541659E-3</v>
      </c>
    </row>
    <row r="398" spans="6:20">
      <c r="F398" s="301">
        <f t="shared" si="38"/>
        <v>46023</v>
      </c>
      <c r="G398" s="308">
        <f t="shared" ca="1" si="39"/>
        <v>0</v>
      </c>
      <c r="H398" s="311">
        <f t="shared" ca="1" si="40"/>
        <v>-3.1817378988385769E-5</v>
      </c>
      <c r="I398" s="311">
        <f t="shared" ca="1" si="41"/>
        <v>-1.8664992545824877E-3</v>
      </c>
      <c r="J398" s="310">
        <f t="shared" ca="1" si="42"/>
        <v>2.4386798220321637E-3</v>
      </c>
      <c r="P398" s="301">
        <f t="shared" si="43"/>
        <v>46023</v>
      </c>
      <c r="Q398" s="308">
        <f t="shared" ca="1" si="34"/>
        <v>0</v>
      </c>
      <c r="R398" s="311">
        <f t="shared" ca="1" si="35"/>
        <v>-3.0823803686463869E-5</v>
      </c>
      <c r="S398" s="311">
        <f t="shared" ca="1" si="36"/>
        <v>-2.1114640038316645E-3</v>
      </c>
      <c r="T398" s="310">
        <f t="shared" ca="1" si="37"/>
        <v>1.715280074786607E-3</v>
      </c>
    </row>
    <row r="399" spans="6:20">
      <c r="F399" s="301">
        <f t="shared" si="38"/>
        <v>46054</v>
      </c>
      <c r="G399" s="308">
        <f t="shared" ca="1" si="39"/>
        <v>0</v>
      </c>
      <c r="H399" s="311">
        <f t="shared" ca="1" si="40"/>
        <v>-3.1733655303622932E-5</v>
      </c>
      <c r="I399" s="311">
        <f t="shared" ca="1" si="41"/>
        <v>-1.9887651176878629E-3</v>
      </c>
      <c r="J399" s="310">
        <f t="shared" ca="1" si="42"/>
        <v>2.0216129788543924E-3</v>
      </c>
      <c r="P399" s="301">
        <f t="shared" si="43"/>
        <v>46054</v>
      </c>
      <c r="Q399" s="308">
        <f t="shared" ca="1" si="34"/>
        <v>0</v>
      </c>
      <c r="R399" s="311">
        <f t="shared" ca="1" si="35"/>
        <v>-3.0869854669601793E-5</v>
      </c>
      <c r="S399" s="311">
        <f t="shared" ca="1" si="36"/>
        <v>-2.0648131436968864E-3</v>
      </c>
      <c r="T399" s="310">
        <f t="shared" ca="1" si="37"/>
        <v>4.7414336625872799E-3</v>
      </c>
    </row>
    <row r="400" spans="6:20">
      <c r="F400" s="301">
        <f t="shared" si="38"/>
        <v>46082</v>
      </c>
      <c r="G400" s="308">
        <f t="shared" ca="1" si="39"/>
        <v>0</v>
      </c>
      <c r="H400" s="311">
        <f t="shared" ca="1" si="40"/>
        <v>-3.1484942479953482E-5</v>
      </c>
      <c r="I400" s="311">
        <f t="shared" ca="1" si="41"/>
        <v>-2.2373180892139022E-3</v>
      </c>
      <c r="J400" s="310">
        <f t="shared" ca="1" si="42"/>
        <v>1.8341154361034562E-3</v>
      </c>
      <c r="P400" s="301">
        <f t="shared" si="43"/>
        <v>46082</v>
      </c>
      <c r="Q400" s="308">
        <f t="shared" ca="1" si="34"/>
        <v>0</v>
      </c>
      <c r="R400" s="311">
        <f t="shared" ca="1" si="35"/>
        <v>-3.0920693806057997E-5</v>
      </c>
      <c r="S400" s="311">
        <f t="shared" ca="1" si="36"/>
        <v>-2.1355316521373124E-3</v>
      </c>
      <c r="T400" s="310">
        <f t="shared" ca="1" si="37"/>
        <v>4.3085518531889022E-3</v>
      </c>
    </row>
    <row r="401" spans="6:20">
      <c r="F401" s="301">
        <f t="shared" si="38"/>
        <v>46113</v>
      </c>
      <c r="G401" s="308">
        <f t="shared" ca="1" si="39"/>
        <v>0</v>
      </c>
      <c r="H401" s="311">
        <f t="shared" ca="1" si="40"/>
        <v>-3.0574096784752314E-5</v>
      </c>
      <c r="I401" s="311">
        <f t="shared" ca="1" si="41"/>
        <v>-2.7465864297895326E-3</v>
      </c>
      <c r="J401" s="310">
        <f t="shared" ca="1" si="42"/>
        <v>6.0854615148060454E-3</v>
      </c>
      <c r="P401" s="301">
        <f t="shared" si="43"/>
        <v>46113</v>
      </c>
      <c r="Q401" s="308">
        <f t="shared" ca="1" si="34"/>
        <v>0</v>
      </c>
      <c r="R401" s="311">
        <f t="shared" ca="1" si="35"/>
        <v>-3.0825713030258051E-5</v>
      </c>
      <c r="S401" s="311">
        <f t="shared" ca="1" si="36"/>
        <v>-2.2796855255829973E-3</v>
      </c>
      <c r="T401" s="310">
        <f t="shared" ca="1" si="37"/>
        <v>3.5883491362382891E-3</v>
      </c>
    </row>
    <row r="402" spans="6:20">
      <c r="F402" s="301">
        <f t="shared" si="38"/>
        <v>46143</v>
      </c>
      <c r="G402" s="308">
        <f t="shared" ca="1" si="39"/>
        <v>0</v>
      </c>
      <c r="H402" s="311">
        <f t="shared" ca="1" si="40"/>
        <v>-3.0933690427281668E-5</v>
      </c>
      <c r="I402" s="311">
        <f t="shared" ca="1" si="41"/>
        <v>-2.5208727302954426E-3</v>
      </c>
      <c r="J402" s="310">
        <f t="shared" ca="1" si="42"/>
        <v>7.2660103865580528E-3</v>
      </c>
      <c r="P402" s="301">
        <f t="shared" si="43"/>
        <v>46143</v>
      </c>
      <c r="Q402" s="308">
        <f t="shared" ca="1" si="34"/>
        <v>0</v>
      </c>
      <c r="R402" s="311">
        <f t="shared" ca="1" si="35"/>
        <v>-3.0987015891881242E-5</v>
      </c>
      <c r="S402" s="311">
        <f t="shared" ca="1" si="36"/>
        <v>-2.5351575874488219E-3</v>
      </c>
      <c r="T402" s="310">
        <f t="shared" ca="1" si="37"/>
        <v>4.3573439524307034E-3</v>
      </c>
    </row>
    <row r="403" spans="6:20">
      <c r="F403" s="301">
        <f t="shared" si="38"/>
        <v>46174</v>
      </c>
      <c r="G403" s="308">
        <f t="shared" ca="1" si="39"/>
        <v>0</v>
      </c>
      <c r="H403" s="311">
        <f t="shared" ca="1" si="40"/>
        <v>-3.132104801328861E-5</v>
      </c>
      <c r="I403" s="311">
        <f t="shared" ca="1" si="41"/>
        <v>-2.5312967648044582E-3</v>
      </c>
      <c r="J403" s="310">
        <f t="shared" ca="1" si="42"/>
        <v>1.8769774033993158E-3</v>
      </c>
      <c r="P403" s="301">
        <f t="shared" si="43"/>
        <v>46174</v>
      </c>
      <c r="Q403" s="308">
        <f t="shared" ca="1" si="34"/>
        <v>0</v>
      </c>
      <c r="R403" s="311">
        <f t="shared" ca="1" si="35"/>
        <v>-3.0978056021591094E-5</v>
      </c>
      <c r="S403" s="311">
        <f t="shared" ca="1" si="36"/>
        <v>-2.1080380068116966E-3</v>
      </c>
      <c r="T403" s="310">
        <f t="shared" ca="1" si="37"/>
        <v>3.5926610465326636E-3</v>
      </c>
    </row>
    <row r="404" spans="6:20">
      <c r="F404" s="301">
        <f t="shared" si="38"/>
        <v>46204</v>
      </c>
      <c r="G404" s="308">
        <f t="shared" ca="1" si="39"/>
        <v>0</v>
      </c>
      <c r="H404" s="311">
        <f t="shared" ca="1" si="40"/>
        <v>-3.1547830557254741E-5</v>
      </c>
      <c r="I404" s="311">
        <f t="shared" ca="1" si="41"/>
        <v>-1.8278078428690669E-3</v>
      </c>
      <c r="J404" s="310">
        <f t="shared" ca="1" si="42"/>
        <v>1.1998654484266513E-3</v>
      </c>
      <c r="P404" s="301">
        <f t="shared" si="43"/>
        <v>46204</v>
      </c>
      <c r="Q404" s="308">
        <f t="shared" ca="1" si="34"/>
        <v>0</v>
      </c>
      <c r="R404" s="311">
        <f t="shared" ca="1" si="35"/>
        <v>-3.0715514287349421E-5</v>
      </c>
      <c r="S404" s="311">
        <f t="shared" ca="1" si="36"/>
        <v>-1.9556341838993241E-3</v>
      </c>
      <c r="T404" s="310">
        <f t="shared" ca="1" si="37"/>
        <v>4.288377877808891E-3</v>
      </c>
    </row>
    <row r="405" spans="6:20">
      <c r="F405" s="301">
        <f t="shared" si="38"/>
        <v>46235</v>
      </c>
      <c r="G405" s="308">
        <f t="shared" ca="1" si="39"/>
        <v>0</v>
      </c>
      <c r="H405" s="311">
        <f t="shared" ca="1" si="40"/>
        <v>-3.1297586210010664E-5</v>
      </c>
      <c r="I405" s="311">
        <f t="shared" ca="1" si="41"/>
        <v>-1.8707068718375464E-3</v>
      </c>
      <c r="J405" s="310">
        <f t="shared" ca="1" si="42"/>
        <v>2.4044102866336292E-3</v>
      </c>
      <c r="P405" s="301">
        <f t="shared" si="43"/>
        <v>46235</v>
      </c>
      <c r="Q405" s="308">
        <f t="shared" ca="1" si="34"/>
        <v>0</v>
      </c>
      <c r="R405" s="311">
        <f t="shared" ca="1" si="35"/>
        <v>-3.0724678284799189E-5</v>
      </c>
      <c r="S405" s="311">
        <f t="shared" ca="1" si="36"/>
        <v>-1.7763061859614737E-3</v>
      </c>
      <c r="T405" s="310">
        <f t="shared" ca="1" si="37"/>
        <v>3.4381848049909181E-3</v>
      </c>
    </row>
    <row r="406" spans="6:20">
      <c r="F406" s="301">
        <f t="shared" si="38"/>
        <v>46266</v>
      </c>
      <c r="G406" s="308">
        <f t="shared" ca="1" si="39"/>
        <v>0</v>
      </c>
      <c r="H406" s="311">
        <f t="shared" ca="1" si="40"/>
        <v>-3.1375840596536975E-5</v>
      </c>
      <c r="I406" s="311">
        <f t="shared" ca="1" si="41"/>
        <v>-2.4715778787512965E-3</v>
      </c>
      <c r="J406" s="310">
        <f t="shared" ca="1" si="42"/>
        <v>1.9030373927082511E-3</v>
      </c>
      <c r="P406" s="301">
        <f t="shared" si="43"/>
        <v>46266</v>
      </c>
      <c r="Q406" s="308">
        <f t="shared" ca="1" si="34"/>
        <v>0</v>
      </c>
      <c r="R406" s="311">
        <f t="shared" ca="1" si="35"/>
        <v>-3.108606823742921E-5</v>
      </c>
      <c r="S406" s="311">
        <f t="shared" ca="1" si="36"/>
        <v>-2.4031535882913513E-3</v>
      </c>
      <c r="T406" s="310">
        <f t="shared" ca="1" si="37"/>
        <v>4.4920523551439384E-3</v>
      </c>
    </row>
    <row r="407" spans="6:20">
      <c r="F407" s="301">
        <f t="shared" si="38"/>
        <v>46296</v>
      </c>
      <c r="G407" s="308">
        <f t="shared" ca="1" si="39"/>
        <v>0</v>
      </c>
      <c r="H407" s="311">
        <f t="shared" ca="1" si="40"/>
        <v>-3.1391084859611063E-5</v>
      </c>
      <c r="I407" s="311">
        <f t="shared" ca="1" si="41"/>
        <v>-2.6121229199810303E-3</v>
      </c>
      <c r="J407" s="310">
        <f t="shared" ca="1" si="42"/>
        <v>3.0452742265982824E-3</v>
      </c>
      <c r="P407" s="301">
        <f t="shared" si="43"/>
        <v>46296</v>
      </c>
      <c r="Q407" s="308">
        <f t="shared" ca="1" si="34"/>
        <v>0</v>
      </c>
      <c r="R407" s="311">
        <f t="shared" ca="1" si="35"/>
        <v>-3.0977346088922886E-5</v>
      </c>
      <c r="S407" s="311">
        <f t="shared" ca="1" si="36"/>
        <v>-2.4152771160236286E-3</v>
      </c>
      <c r="T407" s="310">
        <f t="shared" ca="1" si="37"/>
        <v>3.4511099351706154E-3</v>
      </c>
    </row>
    <row r="408" spans="6:20">
      <c r="F408" s="301">
        <f t="shared" si="38"/>
        <v>46327</v>
      </c>
      <c r="G408" s="308">
        <f t="shared" ca="1" si="39"/>
        <v>0</v>
      </c>
      <c r="H408" s="311">
        <f t="shared" ca="1" si="40"/>
        <v>-3.1416318257981857E-5</v>
      </c>
      <c r="I408" s="311">
        <f t="shared" ca="1" si="41"/>
        <v>-2.3548672158810735E-3</v>
      </c>
      <c r="J408" s="310">
        <f t="shared" ca="1" si="42"/>
        <v>1.8960223334780757E-3</v>
      </c>
      <c r="P408" s="301">
        <f t="shared" si="43"/>
        <v>46327</v>
      </c>
      <c r="Q408" s="308">
        <f t="shared" ca="1" si="34"/>
        <v>0</v>
      </c>
      <c r="R408" s="311">
        <f t="shared" ca="1" si="35"/>
        <v>-3.1094284265953398E-5</v>
      </c>
      <c r="S408" s="311">
        <f t="shared" ca="1" si="36"/>
        <v>-2.0682787737205111E-3</v>
      </c>
      <c r="T408" s="310">
        <f t="shared" ca="1" si="37"/>
        <v>3.5849627007202844E-3</v>
      </c>
    </row>
    <row r="409" spans="6:20">
      <c r="F409" s="301">
        <f t="shared" si="38"/>
        <v>46357</v>
      </c>
      <c r="G409" s="308">
        <f t="shared" ca="1" si="39"/>
        <v>0</v>
      </c>
      <c r="H409" s="311">
        <f t="shared" ca="1" si="40"/>
        <v>-3.1678862061568225E-5</v>
      </c>
      <c r="I409" s="311">
        <f t="shared" ca="1" si="41"/>
        <v>-1.7905385446563837E-3</v>
      </c>
      <c r="J409" s="310">
        <f t="shared" ca="1" si="42"/>
        <v>2.4199131742141944E-3</v>
      </c>
      <c r="P409" s="301">
        <f t="shared" si="43"/>
        <v>46357</v>
      </c>
      <c r="Q409" s="308">
        <f t="shared" ca="1" si="34"/>
        <v>0</v>
      </c>
      <c r="R409" s="311">
        <f t="shared" ca="1" si="35"/>
        <v>-3.0836576013215655E-5</v>
      </c>
      <c r="S409" s="311">
        <f t="shared" ca="1" si="36"/>
        <v>-1.7430996737322069E-3</v>
      </c>
      <c r="T409" s="310">
        <f t="shared" ca="1" si="37"/>
        <v>5.1340359039071526E-3</v>
      </c>
    </row>
    <row r="410" spans="6:20">
      <c r="F410" s="301">
        <f t="shared" si="38"/>
        <v>46388</v>
      </c>
      <c r="G410" s="308">
        <f t="shared" ca="1" si="39"/>
        <v>0</v>
      </c>
      <c r="H410" s="311">
        <f t="shared" ca="1" si="40"/>
        <v>-3.2627390089690067E-7</v>
      </c>
      <c r="I410" s="311">
        <f t="shared" ca="1" si="41"/>
        <v>-1.9948721566078742E-3</v>
      </c>
      <c r="J410" s="310">
        <f t="shared" ca="1" si="42"/>
        <v>3.6749714907962083E-3</v>
      </c>
      <c r="P410" s="301">
        <f t="shared" si="43"/>
        <v>46388</v>
      </c>
      <c r="Q410" s="308">
        <f t="shared" ca="1" si="34"/>
        <v>0</v>
      </c>
      <c r="R410" s="311">
        <f t="shared" ca="1" si="35"/>
        <v>-7.2392246686092676E-7</v>
      </c>
      <c r="S410" s="311">
        <f t="shared" ca="1" si="36"/>
        <v>-2.1060793251489462E-3</v>
      </c>
      <c r="T410" s="310">
        <f t="shared" ca="1" si="37"/>
        <v>2.5788686592400634E-3</v>
      </c>
    </row>
    <row r="411" spans="6:20">
      <c r="F411" s="301">
        <f t="shared" si="38"/>
        <v>46419</v>
      </c>
      <c r="G411" s="308">
        <f t="shared" ca="1" si="39"/>
        <v>0</v>
      </c>
      <c r="H411" s="311">
        <f t="shared" ca="1" si="40"/>
        <v>-3.8798397250516814E-7</v>
      </c>
      <c r="I411" s="311">
        <f t="shared" ca="1" si="41"/>
        <v>-1.8926729631718597E-3</v>
      </c>
      <c r="J411" s="310">
        <f t="shared" ca="1" si="42"/>
        <v>2.0370462986500915E-3</v>
      </c>
      <c r="P411" s="301">
        <f t="shared" si="43"/>
        <v>46419</v>
      </c>
      <c r="Q411" s="308">
        <f t="shared" ca="1" si="34"/>
        <v>0</v>
      </c>
      <c r="R411" s="311">
        <f t="shared" ca="1" si="35"/>
        <v>-8.5741651423276721E-7</v>
      </c>
      <c r="S411" s="311">
        <f t="shared" ca="1" si="36"/>
        <v>-1.8380944855037606E-3</v>
      </c>
      <c r="T411" s="310">
        <f t="shared" ca="1" si="37"/>
        <v>3.8197689401515689E-3</v>
      </c>
    </row>
    <row r="412" spans="6:20">
      <c r="F412" s="301">
        <f t="shared" si="38"/>
        <v>46447</v>
      </c>
      <c r="G412" s="308">
        <f t="shared" ca="1" si="39"/>
        <v>0</v>
      </c>
      <c r="H412" s="311">
        <f t="shared" ca="1" si="40"/>
        <v>-1.6317830209278128E-7</v>
      </c>
      <c r="I412" s="311">
        <f t="shared" ca="1" si="41"/>
        <v>-2.3400063670456772E-3</v>
      </c>
      <c r="J412" s="310">
        <f t="shared" ca="1" si="42"/>
        <v>3.0908725156197914E-3</v>
      </c>
      <c r="P412" s="301">
        <f t="shared" si="43"/>
        <v>46447</v>
      </c>
      <c r="Q412" s="308">
        <f t="shared" ca="1" si="34"/>
        <v>0</v>
      </c>
      <c r="R412" s="311">
        <f t="shared" ca="1" si="35"/>
        <v>-7.7915132978834123E-7</v>
      </c>
      <c r="S412" s="311">
        <f t="shared" ca="1" si="36"/>
        <v>-2.1748466607524053E-3</v>
      </c>
      <c r="T412" s="310">
        <f t="shared" ca="1" si="37"/>
        <v>1.7381931562645558E-3</v>
      </c>
    </row>
    <row r="413" spans="6:20">
      <c r="F413" s="301">
        <f t="shared" si="38"/>
        <v>46478</v>
      </c>
      <c r="G413" s="308">
        <f t="shared" ca="1" si="39"/>
        <v>0</v>
      </c>
      <c r="H413" s="311">
        <f t="shared" ca="1" si="40"/>
        <v>-8.5166591334839836E-8</v>
      </c>
      <c r="I413" s="311">
        <f t="shared" ca="1" si="41"/>
        <v>-2.725383263100456E-3</v>
      </c>
      <c r="J413" s="310">
        <f t="shared" ca="1" si="42"/>
        <v>1.9258289411594465E-3</v>
      </c>
      <c r="P413" s="301">
        <f t="shared" si="43"/>
        <v>46478</v>
      </c>
      <c r="Q413" s="308">
        <f t="shared" ca="1" si="34"/>
        <v>0</v>
      </c>
      <c r="R413" s="311">
        <f t="shared" ca="1" si="35"/>
        <v>-6.1740386303466011E-7</v>
      </c>
      <c r="S413" s="311">
        <f t="shared" ca="1" si="36"/>
        <v>-2.4786618163519236E-3</v>
      </c>
      <c r="T413" s="310">
        <f t="shared" ca="1" si="37"/>
        <v>2.7046738171450091E-3</v>
      </c>
    </row>
    <row r="414" spans="6:20">
      <c r="F414" s="301">
        <f t="shared" ref="F414:F421" si="44">+B175</f>
        <v>46508</v>
      </c>
      <c r="G414" s="308">
        <f t="shared" ref="G414:G421" ca="1" si="45">+IF(ISERROR(G175/C175-1),0,G175/C175-1)</f>
        <v>0</v>
      </c>
      <c r="H414" s="311">
        <f t="shared" ref="H414:H421" ca="1" si="46">+IF(ISERROR(H175/D175-1),0,H175/D175-1)</f>
        <v>-1.0416047313555055E-7</v>
      </c>
      <c r="I414" s="311">
        <f t="shared" ref="I414:I421" ca="1" si="47">+IF(ISERROR(I175/E175-1),0,I175/E175-1)</f>
        <v>-2.6130157784921559E-3</v>
      </c>
      <c r="J414" s="310">
        <f t="shared" ref="J414:J421" ca="1" si="48">+IF(ISERROR(J175/F175-1),0,J175/F175-1)</f>
        <v>1.8645061594246837E-3</v>
      </c>
      <c r="P414" s="301">
        <f t="shared" si="43"/>
        <v>46508</v>
      </c>
      <c r="Q414" s="308">
        <f t="shared" ca="1" si="34"/>
        <v>0</v>
      </c>
      <c r="R414" s="311">
        <f t="shared" ca="1" si="35"/>
        <v>-6.8070032921418999E-7</v>
      </c>
      <c r="S414" s="311">
        <f t="shared" ca="1" si="36"/>
        <v>-3.27172771265416E-3</v>
      </c>
      <c r="T414" s="310">
        <f t="shared" ca="1" si="37"/>
        <v>5.7595828270171623E-3</v>
      </c>
    </row>
    <row r="415" spans="6:20">
      <c r="F415" s="301">
        <f t="shared" si="44"/>
        <v>46539</v>
      </c>
      <c r="G415" s="308">
        <f t="shared" ca="1" si="45"/>
        <v>0</v>
      </c>
      <c r="H415" s="311">
        <f t="shared" ca="1" si="46"/>
        <v>-6.2038909787176522E-8</v>
      </c>
      <c r="I415" s="311">
        <f t="shared" ca="1" si="47"/>
        <v>-2.7180086181113339E-3</v>
      </c>
      <c r="J415" s="310">
        <f t="shared" ca="1" si="48"/>
        <v>2.5673157974090977E-3</v>
      </c>
      <c r="P415" s="301">
        <f t="shared" si="43"/>
        <v>46539</v>
      </c>
      <c r="Q415" s="308">
        <f t="shared" ca="1" si="34"/>
        <v>0</v>
      </c>
      <c r="R415" s="311">
        <f t="shared" ca="1" si="35"/>
        <v>-4.1155304253415181E-7</v>
      </c>
      <c r="S415" s="311">
        <f t="shared" ca="1" si="36"/>
        <v>-2.3651659239002365E-3</v>
      </c>
      <c r="T415" s="310">
        <f t="shared" ca="1" si="37"/>
        <v>1.8106561860222747E-3</v>
      </c>
    </row>
    <row r="416" spans="6:20">
      <c r="F416" s="301">
        <f t="shared" si="44"/>
        <v>46569</v>
      </c>
      <c r="G416" s="308">
        <f t="shared" ca="1" si="45"/>
        <v>0</v>
      </c>
      <c r="H416" s="311">
        <f t="shared" ca="1" si="46"/>
        <v>-2.7975744631980604E-7</v>
      </c>
      <c r="I416" s="311">
        <f t="shared" ca="1" si="47"/>
        <v>-1.9455709161105839E-3</v>
      </c>
      <c r="J416" s="310">
        <f t="shared" ca="1" si="48"/>
        <v>1.8261681147011544E-3</v>
      </c>
      <c r="P416" s="301">
        <f t="shared" si="43"/>
        <v>46569</v>
      </c>
      <c r="Q416" s="308">
        <f t="shared" ca="1" si="34"/>
        <v>0</v>
      </c>
      <c r="R416" s="311">
        <f t="shared" ca="1" si="35"/>
        <v>-5.5439323343176028E-7</v>
      </c>
      <c r="S416" s="311">
        <f t="shared" ca="1" si="36"/>
        <v>-1.9740766072410265E-3</v>
      </c>
      <c r="T416" s="310">
        <f t="shared" ca="1" si="37"/>
        <v>2.5821045372980134E-3</v>
      </c>
    </row>
    <row r="417" spans="6:20">
      <c r="F417" s="301">
        <f t="shared" si="44"/>
        <v>46600</v>
      </c>
      <c r="G417" s="308">
        <f t="shared" ca="1" si="45"/>
        <v>0</v>
      </c>
      <c r="H417" s="311">
        <f t="shared" ca="1" si="46"/>
        <v>-3.5438264889275928E-7</v>
      </c>
      <c r="I417" s="311">
        <f t="shared" ca="1" si="47"/>
        <v>-2.072297765671971E-3</v>
      </c>
      <c r="J417" s="310">
        <f t="shared" ca="1" si="48"/>
        <v>2.4516710616613313E-3</v>
      </c>
      <c r="P417" s="301">
        <f t="shared" si="43"/>
        <v>46600</v>
      </c>
      <c r="Q417" s="308">
        <f t="shared" ca="1" si="34"/>
        <v>0</v>
      </c>
      <c r="R417" s="311">
        <f t="shared" ca="1" si="35"/>
        <v>-4.8723029100194992E-7</v>
      </c>
      <c r="S417" s="311">
        <f t="shared" ca="1" si="36"/>
        <v>-2.0428847108380221E-3</v>
      </c>
      <c r="T417" s="310">
        <f t="shared" ca="1" si="37"/>
        <v>4.3024215550373501E-3</v>
      </c>
    </row>
    <row r="418" spans="6:20">
      <c r="F418" s="301">
        <f t="shared" si="44"/>
        <v>46631</v>
      </c>
      <c r="G418" s="308">
        <f t="shared" ca="1" si="45"/>
        <v>0</v>
      </c>
      <c r="H418" s="311">
        <f t="shared" ca="1" si="46"/>
        <v>-1.0920639315070702E-7</v>
      </c>
      <c r="I418" s="311">
        <f t="shared" ca="1" si="47"/>
        <v>-2.7702887408930232E-3</v>
      </c>
      <c r="J418" s="310">
        <f t="shared" ca="1" si="48"/>
        <v>1.9430739496852922E-3</v>
      </c>
      <c r="P418" s="301">
        <f t="shared" si="43"/>
        <v>46631</v>
      </c>
      <c r="Q418" s="308">
        <f t="shared" ca="1" si="34"/>
        <v>0</v>
      </c>
      <c r="R418" s="311">
        <f t="shared" ca="1" si="35"/>
        <v>-4.8606044111831892E-7</v>
      </c>
      <c r="S418" s="311">
        <f t="shared" ca="1" si="36"/>
        <v>-2.7854677222426405E-3</v>
      </c>
      <c r="T418" s="310">
        <f t="shared" ca="1" si="37"/>
        <v>2.6997179316219366E-3</v>
      </c>
    </row>
    <row r="419" spans="6:20">
      <c r="F419" s="301">
        <f t="shared" si="44"/>
        <v>46661</v>
      </c>
      <c r="G419" s="308">
        <f t="shared" ca="1" si="45"/>
        <v>0</v>
      </c>
      <c r="H419" s="311">
        <f t="shared" ca="1" si="46"/>
        <v>-1.2645764935204085E-7</v>
      </c>
      <c r="I419" s="311">
        <f t="shared" ca="1" si="47"/>
        <v>-2.6318773778046811E-3</v>
      </c>
      <c r="J419" s="310">
        <f t="shared" ca="1" si="48"/>
        <v>1.8372286626533452E-3</v>
      </c>
      <c r="P419" s="301">
        <f t="shared" si="43"/>
        <v>46661</v>
      </c>
      <c r="Q419" s="308">
        <f t="shared" ca="1" si="34"/>
        <v>0</v>
      </c>
      <c r="R419" s="311">
        <f t="shared" ca="1" si="35"/>
        <v>-6.4093209206639301E-7</v>
      </c>
      <c r="S419" s="311">
        <f t="shared" ca="1" si="36"/>
        <v>-2.6391804977878852E-3</v>
      </c>
      <c r="T419" s="310">
        <f t="shared" ca="1" si="37"/>
        <v>3.4918277077811144E-3</v>
      </c>
    </row>
    <row r="420" spans="6:20">
      <c r="F420" s="301">
        <f t="shared" si="44"/>
        <v>46692</v>
      </c>
      <c r="G420" s="308">
        <f t="shared" ca="1" si="45"/>
        <v>0</v>
      </c>
      <c r="H420" s="311">
        <f t="shared" ca="1" si="46"/>
        <v>-1.4701872697031604E-7</v>
      </c>
      <c r="I420" s="311">
        <f t="shared" ca="1" si="47"/>
        <v>-2.3553458493681401E-3</v>
      </c>
      <c r="J420" s="310">
        <f t="shared" ca="1" si="48"/>
        <v>2.5631980494846829E-3</v>
      </c>
      <c r="P420" s="301">
        <f t="shared" si="43"/>
        <v>46692</v>
      </c>
      <c r="Q420" s="308">
        <f t="shared" ca="1" si="34"/>
        <v>0</v>
      </c>
      <c r="R420" s="311">
        <f t="shared" ca="1" si="35"/>
        <v>-6.5479423716485741E-7</v>
      </c>
      <c r="S420" s="311">
        <f t="shared" ca="1" si="36"/>
        <v>-2.3776432176462192E-3</v>
      </c>
      <c r="T420" s="310">
        <f t="shared" ca="1" si="37"/>
        <v>4.487880830575719E-3</v>
      </c>
    </row>
    <row r="421" spans="6:20">
      <c r="F421" s="301">
        <f t="shared" si="44"/>
        <v>46722</v>
      </c>
      <c r="G421" s="308">
        <f t="shared" ca="1" si="45"/>
        <v>0</v>
      </c>
      <c r="H421" s="311">
        <f t="shared" ca="1" si="46"/>
        <v>-4.6475328929762583E-7</v>
      </c>
      <c r="I421" s="311">
        <f t="shared" ca="1" si="47"/>
        <v>-2.0071334701318166E-3</v>
      </c>
      <c r="J421" s="310">
        <f t="shared" ca="1" si="48"/>
        <v>3.0313495882650088E-3</v>
      </c>
      <c r="P421" s="301">
        <f t="shared" si="43"/>
        <v>46722</v>
      </c>
      <c r="Q421" s="308">
        <f t="shared" ca="1" si="34"/>
        <v>0</v>
      </c>
      <c r="R421" s="311">
        <f t="shared" ca="1" si="35"/>
        <v>-9.0712837952366954E-7</v>
      </c>
      <c r="S421" s="311">
        <f t="shared" ca="1" si="36"/>
        <v>-1.6128579772423102E-3</v>
      </c>
      <c r="T421" s="310">
        <f t="shared" ca="1" si="37"/>
        <v>5.1454777107864391E-3</v>
      </c>
    </row>
    <row r="422" spans="6:20">
      <c r="F422" s="633"/>
      <c r="G422" s="644"/>
      <c r="H422" s="644"/>
      <c r="I422" s="644"/>
      <c r="J422" s="644"/>
    </row>
    <row r="423" spans="6:20">
      <c r="F423" s="633"/>
      <c r="G423" s="644"/>
      <c r="H423" s="644"/>
      <c r="I423" s="644"/>
      <c r="J423" s="644"/>
    </row>
    <row r="424" spans="6:20">
      <c r="F424" s="633"/>
      <c r="G424" s="644"/>
      <c r="H424" s="644"/>
      <c r="I424" s="644"/>
      <c r="J424" s="644"/>
    </row>
    <row r="425" spans="6:20">
      <c r="F425" s="633"/>
      <c r="G425" s="644"/>
      <c r="H425" s="644"/>
      <c r="I425" s="644"/>
      <c r="J425" s="644"/>
    </row>
    <row r="426" spans="6:20">
      <c r="F426" s="633"/>
      <c r="G426" s="644"/>
      <c r="H426" s="644"/>
      <c r="I426" s="644"/>
      <c r="J426" s="644"/>
    </row>
    <row r="427" spans="6:20">
      <c r="F427" s="633"/>
      <c r="G427" s="644"/>
      <c r="H427" s="644"/>
      <c r="I427" s="644"/>
      <c r="J427" s="644"/>
    </row>
    <row r="428" spans="6:20">
      <c r="F428" s="29"/>
      <c r="G428" s="29"/>
      <c r="H428" s="29"/>
      <c r="I428" s="29"/>
      <c r="J428" s="29"/>
    </row>
    <row r="482021" spans="7:20">
      <c r="G482021" s="461" t="s">
        <v>310</v>
      </c>
      <c r="H482021" s="45" t="str">
        <f>+G482021</f>
        <v>d34</v>
      </c>
      <c r="I482021" s="45" t="str">
        <f t="shared" ref="I482021:J482022" si="49">+H482021</f>
        <v>d34</v>
      </c>
      <c r="J482021" s="45" t="str">
        <f t="shared" si="49"/>
        <v>d34</v>
      </c>
      <c r="Q482021" s="461" t="s">
        <v>312</v>
      </c>
      <c r="R482021" s="45" t="str">
        <f>+Q482021</f>
        <v>d66</v>
      </c>
      <c r="S482021" s="45" t="str">
        <f t="shared" ref="S482021:T482022" si="50">+R482021</f>
        <v>d66</v>
      </c>
      <c r="T482021" s="45" t="str">
        <f t="shared" si="50"/>
        <v>d66</v>
      </c>
    </row>
    <row r="482022" spans="7:20">
      <c r="G482022" s="461" t="s">
        <v>311</v>
      </c>
      <c r="H482022" s="45" t="str">
        <f>+G482022</f>
        <v>aaa64</v>
      </c>
      <c r="I482022" s="45" t="str">
        <f t="shared" si="49"/>
        <v>aaa64</v>
      </c>
      <c r="J482022" s="45" t="str">
        <f t="shared" si="49"/>
        <v>aaa64</v>
      </c>
      <c r="Q482022" s="461" t="s">
        <v>313</v>
      </c>
      <c r="R482022" s="45" t="str">
        <f>+Q482022</f>
        <v>aaa96</v>
      </c>
      <c r="S482022" s="45" t="str">
        <f t="shared" si="50"/>
        <v>aaa96</v>
      </c>
      <c r="T482022" s="45" t="str">
        <f t="shared" si="50"/>
        <v>aaa96</v>
      </c>
    </row>
    <row r="482023" spans="7:20">
      <c r="G482023" s="45">
        <v>2</v>
      </c>
      <c r="H482023" s="45">
        <v>11</v>
      </c>
      <c r="I482023" s="45">
        <v>23</v>
      </c>
      <c r="J482023" s="45">
        <v>20</v>
      </c>
      <c r="Q482023" s="45">
        <v>2</v>
      </c>
      <c r="R482023" s="45">
        <v>11</v>
      </c>
      <c r="S482023" s="45">
        <v>23</v>
      </c>
      <c r="T482023" s="45">
        <v>20</v>
      </c>
    </row>
  </sheetData>
  <mergeCells count="6">
    <mergeCell ref="C1:F1"/>
    <mergeCell ref="G1:J1"/>
    <mergeCell ref="M1:P1"/>
    <mergeCell ref="Q1:T1"/>
    <mergeCell ref="G240:J240"/>
    <mergeCell ref="Q240:T240"/>
  </mergeCells>
  <conditionalFormatting sqref="G3:J182 Q3:T182">
    <cfRule type="expression" dxfId="3" priority="47">
      <formula>AND(G242&lt;0.05,G242&gt;-0.05)</formula>
    </cfRule>
    <cfRule type="expression" dxfId="2" priority="48">
      <formula>OR(G242&lt;-0.05,G242&gt;0.05)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T482633"/>
  <sheetViews>
    <sheetView showGridLines="0" topLeftCell="H154" zoomScale="80" zoomScaleNormal="80" workbookViewId="0">
      <selection activeCell="R147" sqref="R147"/>
    </sheetView>
  </sheetViews>
  <sheetFormatPr defaultColWidth="9.140625" defaultRowHeight="15"/>
  <cols>
    <col min="1" max="1" width="9.140625" style="41"/>
    <col min="2" max="2" width="15" style="41" bestFit="1" customWidth="1"/>
    <col min="3" max="3" width="20.85546875" style="41" bestFit="1" customWidth="1"/>
    <col min="4" max="4" width="12.28515625" style="41" bestFit="1" customWidth="1"/>
    <col min="5" max="6" width="18" style="41" bestFit="1" customWidth="1"/>
    <col min="7" max="7" width="20.85546875" style="41" bestFit="1" customWidth="1"/>
    <col min="8" max="8" width="12.28515625" style="41" bestFit="1" customWidth="1"/>
    <col min="9" max="10" width="18" style="41" bestFit="1" customWidth="1"/>
    <col min="11" max="11" width="9.140625" style="41"/>
    <col min="12" max="12" width="15" style="41" bestFit="1" customWidth="1"/>
    <col min="13" max="13" width="20.85546875" style="41" bestFit="1" customWidth="1"/>
    <col min="14" max="14" width="12.28515625" style="41" bestFit="1" customWidth="1"/>
    <col min="15" max="16" width="18" style="41" bestFit="1" customWidth="1"/>
    <col min="17" max="17" width="20.85546875" style="41" bestFit="1" customWidth="1"/>
    <col min="18" max="18" width="12.28515625" style="41" bestFit="1" customWidth="1"/>
    <col min="19" max="20" width="18" style="41" bestFit="1" customWidth="1"/>
    <col min="21" max="16384" width="9.140625" style="41"/>
  </cols>
  <sheetData>
    <row r="1" spans="2:20">
      <c r="C1" s="896" t="s">
        <v>217</v>
      </c>
      <c r="D1" s="897"/>
      <c r="E1" s="897"/>
      <c r="F1" s="898"/>
      <c r="G1" s="890" t="s">
        <v>219</v>
      </c>
      <c r="H1" s="891"/>
      <c r="I1" s="891"/>
      <c r="J1" s="892"/>
      <c r="M1" s="896" t="s">
        <v>218</v>
      </c>
      <c r="N1" s="897"/>
      <c r="O1" s="897"/>
      <c r="P1" s="898"/>
      <c r="Q1" s="890" t="s">
        <v>220</v>
      </c>
      <c r="R1" s="891"/>
      <c r="S1" s="891"/>
      <c r="T1" s="892"/>
    </row>
    <row r="2" spans="2:20" ht="30">
      <c r="B2" s="293" t="s">
        <v>199</v>
      </c>
      <c r="C2" s="304" t="s">
        <v>34</v>
      </c>
      <c r="D2" s="305" t="s">
        <v>39</v>
      </c>
      <c r="E2" s="306" t="s">
        <v>48</v>
      </c>
      <c r="F2" s="307" t="s">
        <v>45</v>
      </c>
      <c r="G2" s="304" t="s">
        <v>34</v>
      </c>
      <c r="H2" s="305" t="s">
        <v>39</v>
      </c>
      <c r="I2" s="306" t="s">
        <v>48</v>
      </c>
      <c r="J2" s="307" t="s">
        <v>45</v>
      </c>
      <c r="L2" s="293" t="s">
        <v>199</v>
      </c>
      <c r="M2" s="304" t="s">
        <v>34</v>
      </c>
      <c r="N2" s="305" t="s">
        <v>39</v>
      </c>
      <c r="O2" s="306" t="s">
        <v>48</v>
      </c>
      <c r="P2" s="307" t="s">
        <v>45</v>
      </c>
      <c r="Q2" s="304" t="s">
        <v>34</v>
      </c>
      <c r="R2" s="305" t="s">
        <v>39</v>
      </c>
      <c r="S2" s="306" t="s">
        <v>48</v>
      </c>
      <c r="T2" s="307" t="s">
        <v>45</v>
      </c>
    </row>
    <row r="3" spans="2:20">
      <c r="B3" s="300">
        <v>41275</v>
      </c>
      <c r="C3" s="294">
        <v>45</v>
      </c>
      <c r="D3" s="296">
        <v>0.5</v>
      </c>
      <c r="E3" s="298">
        <v>0.5</v>
      </c>
      <c r="F3" s="295">
        <v>5.07</v>
      </c>
      <c r="G3" s="294">
        <f ca="1">+IF(ISERROR(HLOOKUP($B3,INDIRECT("'Monthly Resource Report'!"&amp;'Reid Validation'!G$482631&amp;":"&amp;'Reid Validation'!G$482632),'Reid Validation'!G$482633,FALSE)),0,HLOOKUP($B3,INDIRECT("'Monthly Resource Report'!"&amp;'Reid Validation'!G$482631&amp;":"&amp;'Reid Validation'!G$482632),'Reid Validation'!G$482633,FALSE))</f>
        <v>45</v>
      </c>
      <c r="H3" s="296">
        <f ca="1">+IF(ISERROR(HLOOKUP($B3,INDIRECT("'Monthly Resource Report'!"&amp;'Reid Validation'!H$482631&amp;":"&amp;'Reid Validation'!H$482632),'Reid Validation'!H$482633,FALSE)),0,HLOOKUP($B3,INDIRECT("'Monthly Resource Report'!"&amp;'Reid Validation'!H$482631&amp;":"&amp;'Reid Validation'!H$482632),'Reid Validation'!H$482633,FALSE))</f>
        <v>0</v>
      </c>
      <c r="I3" s="315">
        <f ca="1">+IF(ISERROR(HLOOKUP($B3,INDIRECT("'Monthly Resource Report'!"&amp;'Reid Validation'!I$482631&amp;":"&amp;'Reid Validation'!I$482632),'Reid Validation'!I$482633,FALSE)),0,HLOOKUP($B3,INDIRECT("'Monthly Resource Report'!"&amp;'Reid Validation'!I$482631&amp;":"&amp;'Reid Validation'!I$482632),'Reid Validation'!I$482633,FALSE))</f>
        <v>0</v>
      </c>
      <c r="J3" s="316">
        <f ca="1">+IF(ISERROR(HLOOKUP($B3,INDIRECT("'Monthly Resource Report'!"&amp;'Reid Validation'!J$482631&amp;":"&amp;'Reid Validation'!J$482632),'Reid Validation'!J$482633,FALSE)),0,HLOOKUP($B3,INDIRECT("'Monthly Resource Report'!"&amp;'Reid Validation'!J$482631&amp;":"&amp;'Reid Validation'!J$482632),'Reid Validation'!J$482633,FALSE))</f>
        <v>0</v>
      </c>
      <c r="L3" s="300">
        <v>41275</v>
      </c>
      <c r="M3" s="294">
        <v>65</v>
      </c>
      <c r="N3" s="296">
        <v>0</v>
      </c>
      <c r="O3" s="298">
        <v>0.7</v>
      </c>
      <c r="P3" s="295">
        <v>0.06</v>
      </c>
      <c r="Q3" s="294">
        <f ca="1">+IF(ISERROR(HLOOKUP($B3,INDIRECT("'Monthly Resource Report'!"&amp;'Reid Validation'!Q$482631&amp;":"&amp;'Reid Validation'!Q$482632),'Reid Validation'!Q$482633,FALSE)),0,HLOOKUP($B3,INDIRECT("'Monthly Resource Report'!"&amp;'Reid Validation'!Q$482631&amp;":"&amp;'Reid Validation'!Q$482632),'Reid Validation'!Q$482633,FALSE))</f>
        <v>65</v>
      </c>
      <c r="R3" s="296">
        <f ca="1">+IF(ISERROR(HLOOKUP($B3,INDIRECT("'Monthly Resource Report'!"&amp;'Reid Validation'!R$482631&amp;":"&amp;'Reid Validation'!R$482632),'Reid Validation'!R$482633,FALSE)),0,HLOOKUP($B3,INDIRECT("'Monthly Resource Report'!"&amp;'Reid Validation'!R$482631&amp;":"&amp;'Reid Validation'!R$482632),'Reid Validation'!R$482633,FALSE))</f>
        <v>0</v>
      </c>
      <c r="S3" s="315">
        <f ca="1">+IF(ISERROR(HLOOKUP($B3,INDIRECT("'Monthly Resource Report'!"&amp;'Reid Validation'!S$482631&amp;":"&amp;'Reid Validation'!S$482632),'Reid Validation'!S$482633,FALSE)),0,HLOOKUP($B3,INDIRECT("'Monthly Resource Report'!"&amp;'Reid Validation'!S$482631&amp;":"&amp;'Reid Validation'!S$482632),'Reid Validation'!S$482633,FALSE))</f>
        <v>0</v>
      </c>
      <c r="T3" s="316">
        <f ca="1">+IF(ISERROR(HLOOKUP($B3,INDIRECT("'Monthly Resource Report'!"&amp;'Reid Validation'!T$482631&amp;":"&amp;'Reid Validation'!T$482632),'Reid Validation'!T$482633,FALSE)),0,HLOOKUP($B3,INDIRECT("'Monthly Resource Report'!"&amp;'Reid Validation'!T$482631&amp;":"&amp;'Reid Validation'!T$482632),'Reid Validation'!T$482633,FALSE))</f>
        <v>0</v>
      </c>
    </row>
    <row r="4" spans="2:20">
      <c r="B4" s="301">
        <v>41306</v>
      </c>
      <c r="C4" s="294">
        <v>45</v>
      </c>
      <c r="D4" s="297">
        <v>0.5</v>
      </c>
      <c r="E4" s="299">
        <v>0.5</v>
      </c>
      <c r="F4" s="295">
        <v>5.07</v>
      </c>
      <c r="G4" s="294">
        <f ca="1">+IF(ISERROR(HLOOKUP($B4,INDIRECT("'Monthly Resource Report'!"&amp;'Reid Validation'!G$482631&amp;":"&amp;'Reid Validation'!G$482632),'Reid Validation'!G$482633,FALSE)),0,HLOOKUP($B4,INDIRECT("'Monthly Resource Report'!"&amp;'Reid Validation'!G$482631&amp;":"&amp;'Reid Validation'!G$482632),'Reid Validation'!G$482633,FALSE))</f>
        <v>45</v>
      </c>
      <c r="H4" s="297">
        <f ca="1">+IF(ISERROR(HLOOKUP($B4,INDIRECT("'Monthly Resource Report'!"&amp;'Reid Validation'!H$482631&amp;":"&amp;'Reid Validation'!H$482632),'Reid Validation'!H$482633,FALSE)),0,HLOOKUP($B4,INDIRECT("'Monthly Resource Report'!"&amp;'Reid Validation'!H$482631&amp;":"&amp;'Reid Validation'!H$482632),'Reid Validation'!H$482633,FALSE))</f>
        <v>0</v>
      </c>
      <c r="I4" s="317">
        <f ca="1">+IF(ISERROR(HLOOKUP($B4,INDIRECT("'Monthly Resource Report'!"&amp;'Reid Validation'!I$482631&amp;":"&amp;'Reid Validation'!I$482632),'Reid Validation'!I$482633,FALSE)),0,HLOOKUP($B4,INDIRECT("'Monthly Resource Report'!"&amp;'Reid Validation'!I$482631&amp;":"&amp;'Reid Validation'!I$482632),'Reid Validation'!I$482633,FALSE))</f>
        <v>0</v>
      </c>
      <c r="J4" s="318">
        <f ca="1">+IF(ISERROR(HLOOKUP($B4,INDIRECT("'Monthly Resource Report'!"&amp;'Reid Validation'!J$482631&amp;":"&amp;'Reid Validation'!J$482632),'Reid Validation'!J$482633,FALSE)),0,HLOOKUP($B4,INDIRECT("'Monthly Resource Report'!"&amp;'Reid Validation'!J$482631&amp;":"&amp;'Reid Validation'!J$482632),'Reid Validation'!J$482633,FALSE))</f>
        <v>0</v>
      </c>
      <c r="L4" s="301">
        <v>41306</v>
      </c>
      <c r="M4" s="294">
        <v>65</v>
      </c>
      <c r="N4" s="297">
        <v>0</v>
      </c>
      <c r="O4" s="299">
        <v>0.7</v>
      </c>
      <c r="P4" s="295">
        <v>0.06</v>
      </c>
      <c r="Q4" s="294">
        <f ca="1">+IF(ISERROR(HLOOKUP($B4,INDIRECT("'Monthly Resource Report'!"&amp;'Reid Validation'!Q$482631&amp;":"&amp;'Reid Validation'!Q$482632),'Reid Validation'!Q$482633,FALSE)),0,HLOOKUP($B4,INDIRECT("'Monthly Resource Report'!"&amp;'Reid Validation'!Q$482631&amp;":"&amp;'Reid Validation'!Q$482632),'Reid Validation'!Q$482633,FALSE))</f>
        <v>65</v>
      </c>
      <c r="R4" s="297">
        <f ca="1">+IF(ISERROR(HLOOKUP($B4,INDIRECT("'Monthly Resource Report'!"&amp;'Reid Validation'!R$482631&amp;":"&amp;'Reid Validation'!R$482632),'Reid Validation'!R$482633,FALSE)),0,HLOOKUP($B4,INDIRECT("'Monthly Resource Report'!"&amp;'Reid Validation'!R$482631&amp;":"&amp;'Reid Validation'!R$482632),'Reid Validation'!R$482633,FALSE))</f>
        <v>0</v>
      </c>
      <c r="S4" s="317">
        <f ca="1">+IF(ISERROR(HLOOKUP($B4,INDIRECT("'Monthly Resource Report'!"&amp;'Reid Validation'!S$482631&amp;":"&amp;'Reid Validation'!S$482632),'Reid Validation'!S$482633,FALSE)),0,HLOOKUP($B4,INDIRECT("'Monthly Resource Report'!"&amp;'Reid Validation'!S$482631&amp;":"&amp;'Reid Validation'!S$482632),'Reid Validation'!S$482633,FALSE))</f>
        <v>0</v>
      </c>
      <c r="T4" s="318">
        <f ca="1">+IF(ISERROR(HLOOKUP($B4,INDIRECT("'Monthly Resource Report'!"&amp;'Reid Validation'!T$482631&amp;":"&amp;'Reid Validation'!T$482632),'Reid Validation'!T$482633,FALSE)),0,HLOOKUP($B4,INDIRECT("'Monthly Resource Report'!"&amp;'Reid Validation'!T$482631&amp;":"&amp;'Reid Validation'!T$482632),'Reid Validation'!T$482633,FALSE))</f>
        <v>0</v>
      </c>
    </row>
    <row r="5" spans="2:20">
      <c r="B5" s="301">
        <v>41334</v>
      </c>
      <c r="C5" s="294">
        <v>45</v>
      </c>
      <c r="D5" s="297">
        <v>0.5</v>
      </c>
      <c r="E5" s="299">
        <v>0.5</v>
      </c>
      <c r="F5" s="295">
        <v>5.07</v>
      </c>
      <c r="G5" s="294">
        <f ca="1">+IF(ISERROR(HLOOKUP($B5,INDIRECT("'Monthly Resource Report'!"&amp;'Reid Validation'!G$482631&amp;":"&amp;'Reid Validation'!G$482632),'Reid Validation'!G$482633,FALSE)),0,HLOOKUP($B5,INDIRECT("'Monthly Resource Report'!"&amp;'Reid Validation'!G$482631&amp;":"&amp;'Reid Validation'!G$482632),'Reid Validation'!G$482633,FALSE))</f>
        <v>0</v>
      </c>
      <c r="H5" s="297">
        <f ca="1">+IF(ISERROR(HLOOKUP($B5,INDIRECT("'Monthly Resource Report'!"&amp;'Reid Validation'!H$482631&amp;":"&amp;'Reid Validation'!H$482632),'Reid Validation'!H$482633,FALSE)),0,HLOOKUP($B5,INDIRECT("'Monthly Resource Report'!"&amp;'Reid Validation'!H$482631&amp;":"&amp;'Reid Validation'!H$482632),'Reid Validation'!H$482633,FALSE))</f>
        <v>0</v>
      </c>
      <c r="I5" s="317">
        <f ca="1">+IF(ISERROR(HLOOKUP($B5,INDIRECT("'Monthly Resource Report'!"&amp;'Reid Validation'!I$482631&amp;":"&amp;'Reid Validation'!I$482632),'Reid Validation'!I$482633,FALSE)),0,HLOOKUP($B5,INDIRECT("'Monthly Resource Report'!"&amp;'Reid Validation'!I$482631&amp;":"&amp;'Reid Validation'!I$482632),'Reid Validation'!I$482633,FALSE))</f>
        <v>0</v>
      </c>
      <c r="J5" s="318">
        <f ca="1">+IF(ISERROR(HLOOKUP($B5,INDIRECT("'Monthly Resource Report'!"&amp;'Reid Validation'!J$482631&amp;":"&amp;'Reid Validation'!J$482632),'Reid Validation'!J$482633,FALSE)),0,HLOOKUP($B5,INDIRECT("'Monthly Resource Report'!"&amp;'Reid Validation'!J$482631&amp;":"&amp;'Reid Validation'!J$482632),'Reid Validation'!J$482633,FALSE))</f>
        <v>0</v>
      </c>
      <c r="L5" s="301">
        <v>41334</v>
      </c>
      <c r="M5" s="294">
        <v>65</v>
      </c>
      <c r="N5" s="297">
        <v>0</v>
      </c>
      <c r="O5" s="299">
        <v>0.7</v>
      </c>
      <c r="P5" s="295">
        <v>0.06</v>
      </c>
      <c r="Q5" s="294">
        <f ca="1">+IF(ISERROR(HLOOKUP($B5,INDIRECT("'Monthly Resource Report'!"&amp;'Reid Validation'!Q$482631&amp;":"&amp;'Reid Validation'!Q$482632),'Reid Validation'!Q$482633,FALSE)),0,HLOOKUP($B5,INDIRECT("'Monthly Resource Report'!"&amp;'Reid Validation'!Q$482631&amp;":"&amp;'Reid Validation'!Q$482632),'Reid Validation'!Q$482633,FALSE))</f>
        <v>65</v>
      </c>
      <c r="R5" s="297">
        <f ca="1">+IF(ISERROR(HLOOKUP($B5,INDIRECT("'Monthly Resource Report'!"&amp;'Reid Validation'!R$482631&amp;":"&amp;'Reid Validation'!R$482632),'Reid Validation'!R$482633,FALSE)),0,HLOOKUP($B5,INDIRECT("'Monthly Resource Report'!"&amp;'Reid Validation'!R$482631&amp;":"&amp;'Reid Validation'!R$482632),'Reid Validation'!R$482633,FALSE))</f>
        <v>0</v>
      </c>
      <c r="S5" s="317">
        <f ca="1">+IF(ISERROR(HLOOKUP($B5,INDIRECT("'Monthly Resource Report'!"&amp;'Reid Validation'!S$482631&amp;":"&amp;'Reid Validation'!S$482632),'Reid Validation'!S$482633,FALSE)),0,HLOOKUP($B5,INDIRECT("'Monthly Resource Report'!"&amp;'Reid Validation'!S$482631&amp;":"&amp;'Reid Validation'!S$482632),'Reid Validation'!S$482633,FALSE))</f>
        <v>0</v>
      </c>
      <c r="T5" s="318">
        <f ca="1">+IF(ISERROR(HLOOKUP($B5,INDIRECT("'Monthly Resource Report'!"&amp;'Reid Validation'!T$482631&amp;":"&amp;'Reid Validation'!T$482632),'Reid Validation'!T$482633,FALSE)),0,HLOOKUP($B5,INDIRECT("'Monthly Resource Report'!"&amp;'Reid Validation'!T$482631&amp;":"&amp;'Reid Validation'!T$482632),'Reid Validation'!T$482633,FALSE))</f>
        <v>0</v>
      </c>
    </row>
    <row r="6" spans="2:20">
      <c r="B6" s="301">
        <v>41365</v>
      </c>
      <c r="C6" s="294">
        <v>45</v>
      </c>
      <c r="D6" s="297">
        <v>0.5</v>
      </c>
      <c r="E6" s="299">
        <v>0.5</v>
      </c>
      <c r="F6" s="295">
        <v>5.07</v>
      </c>
      <c r="G6" s="294">
        <f ca="1">+IF(ISERROR(HLOOKUP($B6,INDIRECT("'Monthly Resource Report'!"&amp;'Reid Validation'!G$482631&amp;":"&amp;'Reid Validation'!G$482632),'Reid Validation'!G$482633,FALSE)),0,HLOOKUP($B6,INDIRECT("'Monthly Resource Report'!"&amp;'Reid Validation'!G$482631&amp;":"&amp;'Reid Validation'!G$482632),'Reid Validation'!G$482633,FALSE))</f>
        <v>0</v>
      </c>
      <c r="H6" s="297">
        <f ca="1">+IF(ISERROR(HLOOKUP($B6,INDIRECT("'Monthly Resource Report'!"&amp;'Reid Validation'!H$482631&amp;":"&amp;'Reid Validation'!H$482632),'Reid Validation'!H$482633,FALSE)),0,HLOOKUP($B6,INDIRECT("'Monthly Resource Report'!"&amp;'Reid Validation'!H$482631&amp;":"&amp;'Reid Validation'!H$482632),'Reid Validation'!H$482633,FALSE))</f>
        <v>0</v>
      </c>
      <c r="I6" s="317">
        <f ca="1">+IF(ISERROR(HLOOKUP($B6,INDIRECT("'Monthly Resource Report'!"&amp;'Reid Validation'!I$482631&amp;":"&amp;'Reid Validation'!I$482632),'Reid Validation'!I$482633,FALSE)),0,HLOOKUP($B6,INDIRECT("'Monthly Resource Report'!"&amp;'Reid Validation'!I$482631&amp;":"&amp;'Reid Validation'!I$482632),'Reid Validation'!I$482633,FALSE))</f>
        <v>0</v>
      </c>
      <c r="J6" s="318">
        <f ca="1">+IF(ISERROR(HLOOKUP($B6,INDIRECT("'Monthly Resource Report'!"&amp;'Reid Validation'!J$482631&amp;":"&amp;'Reid Validation'!J$482632),'Reid Validation'!J$482633,FALSE)),0,HLOOKUP($B6,INDIRECT("'Monthly Resource Report'!"&amp;'Reid Validation'!J$482631&amp;":"&amp;'Reid Validation'!J$482632),'Reid Validation'!J$482633,FALSE))</f>
        <v>0</v>
      </c>
      <c r="L6" s="301">
        <v>41365</v>
      </c>
      <c r="M6" s="294">
        <v>65</v>
      </c>
      <c r="N6" s="297">
        <v>0</v>
      </c>
      <c r="O6" s="299">
        <v>0.7</v>
      </c>
      <c r="P6" s="295">
        <v>0.06</v>
      </c>
      <c r="Q6" s="294">
        <f ca="1">+IF(ISERROR(HLOOKUP($B6,INDIRECT("'Monthly Resource Report'!"&amp;'Reid Validation'!Q$482631&amp;":"&amp;'Reid Validation'!Q$482632),'Reid Validation'!Q$482633,FALSE)),0,HLOOKUP($B6,INDIRECT("'Monthly Resource Report'!"&amp;'Reid Validation'!Q$482631&amp;":"&amp;'Reid Validation'!Q$482632),'Reid Validation'!Q$482633,FALSE))</f>
        <v>65</v>
      </c>
      <c r="R6" s="297">
        <f ca="1">+IF(ISERROR(HLOOKUP($B6,INDIRECT("'Monthly Resource Report'!"&amp;'Reid Validation'!R$482631&amp;":"&amp;'Reid Validation'!R$482632),'Reid Validation'!R$482633,FALSE)),0,HLOOKUP($B6,INDIRECT("'Monthly Resource Report'!"&amp;'Reid Validation'!R$482631&amp;":"&amp;'Reid Validation'!R$482632),'Reid Validation'!R$482633,FALSE))</f>
        <v>0</v>
      </c>
      <c r="S6" s="317">
        <f ca="1">+IF(ISERROR(HLOOKUP($B6,INDIRECT("'Monthly Resource Report'!"&amp;'Reid Validation'!S$482631&amp;":"&amp;'Reid Validation'!S$482632),'Reid Validation'!S$482633,FALSE)),0,HLOOKUP($B6,INDIRECT("'Monthly Resource Report'!"&amp;'Reid Validation'!S$482631&amp;":"&amp;'Reid Validation'!S$482632),'Reid Validation'!S$482633,FALSE))</f>
        <v>0</v>
      </c>
      <c r="T6" s="318">
        <f ca="1">+IF(ISERROR(HLOOKUP($B6,INDIRECT("'Monthly Resource Report'!"&amp;'Reid Validation'!T$482631&amp;":"&amp;'Reid Validation'!T$482632),'Reid Validation'!T$482633,FALSE)),0,HLOOKUP($B6,INDIRECT("'Monthly Resource Report'!"&amp;'Reid Validation'!T$482631&amp;":"&amp;'Reid Validation'!T$482632),'Reid Validation'!T$482633,FALSE))</f>
        <v>0</v>
      </c>
    </row>
    <row r="7" spans="2:20">
      <c r="B7" s="301">
        <v>41395</v>
      </c>
      <c r="C7" s="294">
        <v>45</v>
      </c>
      <c r="D7" s="297">
        <v>0.5</v>
      </c>
      <c r="E7" s="299">
        <v>0.5</v>
      </c>
      <c r="F7" s="295">
        <v>5.07</v>
      </c>
      <c r="G7" s="294">
        <f ca="1">+IF(ISERROR(HLOOKUP($B7,INDIRECT("'Monthly Resource Report'!"&amp;'Reid Validation'!G$482631&amp;":"&amp;'Reid Validation'!G$482632),'Reid Validation'!G$482633,FALSE)),0,HLOOKUP($B7,INDIRECT("'Monthly Resource Report'!"&amp;'Reid Validation'!G$482631&amp;":"&amp;'Reid Validation'!G$482632),'Reid Validation'!G$482633,FALSE))</f>
        <v>0</v>
      </c>
      <c r="H7" s="297">
        <f ca="1">+IF(ISERROR(HLOOKUP($B7,INDIRECT("'Monthly Resource Report'!"&amp;'Reid Validation'!H$482631&amp;":"&amp;'Reid Validation'!H$482632),'Reid Validation'!H$482633,FALSE)),0,HLOOKUP($B7,INDIRECT("'Monthly Resource Report'!"&amp;'Reid Validation'!H$482631&amp;":"&amp;'Reid Validation'!H$482632),'Reid Validation'!H$482633,FALSE))</f>
        <v>0</v>
      </c>
      <c r="I7" s="317">
        <f ca="1">+IF(ISERROR(HLOOKUP($B7,INDIRECT("'Monthly Resource Report'!"&amp;'Reid Validation'!I$482631&amp;":"&amp;'Reid Validation'!I$482632),'Reid Validation'!I$482633,FALSE)),0,HLOOKUP($B7,INDIRECT("'Monthly Resource Report'!"&amp;'Reid Validation'!I$482631&amp;":"&amp;'Reid Validation'!I$482632),'Reid Validation'!I$482633,FALSE))</f>
        <v>0</v>
      </c>
      <c r="J7" s="318">
        <f ca="1">+IF(ISERROR(HLOOKUP($B7,INDIRECT("'Monthly Resource Report'!"&amp;'Reid Validation'!J$482631&amp;":"&amp;'Reid Validation'!J$482632),'Reid Validation'!J$482633,FALSE)),0,HLOOKUP($B7,INDIRECT("'Monthly Resource Report'!"&amp;'Reid Validation'!J$482631&amp;":"&amp;'Reid Validation'!J$482632),'Reid Validation'!J$482633,FALSE))</f>
        <v>0</v>
      </c>
      <c r="L7" s="301">
        <v>41395</v>
      </c>
      <c r="M7" s="294">
        <v>60</v>
      </c>
      <c r="N7" s="297">
        <v>0</v>
      </c>
      <c r="O7" s="299">
        <v>0.7</v>
      </c>
      <c r="P7" s="295">
        <v>0.06</v>
      </c>
      <c r="Q7" s="294">
        <f ca="1">+IF(ISERROR(HLOOKUP($B7,INDIRECT("'Monthly Resource Report'!"&amp;'Reid Validation'!Q$482631&amp;":"&amp;'Reid Validation'!Q$482632),'Reid Validation'!Q$482633,FALSE)),0,HLOOKUP($B7,INDIRECT("'Monthly Resource Report'!"&amp;'Reid Validation'!Q$482631&amp;":"&amp;'Reid Validation'!Q$482632),'Reid Validation'!Q$482633,FALSE))</f>
        <v>60</v>
      </c>
      <c r="R7" s="297">
        <f ca="1">+IF(ISERROR(HLOOKUP($B7,INDIRECT("'Monthly Resource Report'!"&amp;'Reid Validation'!R$482631&amp;":"&amp;'Reid Validation'!R$482632),'Reid Validation'!R$482633,FALSE)),0,HLOOKUP($B7,INDIRECT("'Monthly Resource Report'!"&amp;'Reid Validation'!R$482631&amp;":"&amp;'Reid Validation'!R$482632),'Reid Validation'!R$482633,FALSE))</f>
        <v>0</v>
      </c>
      <c r="S7" s="317">
        <f ca="1">+IF(ISERROR(HLOOKUP($B7,INDIRECT("'Monthly Resource Report'!"&amp;'Reid Validation'!S$482631&amp;":"&amp;'Reid Validation'!S$482632),'Reid Validation'!S$482633,FALSE)),0,HLOOKUP($B7,INDIRECT("'Monthly Resource Report'!"&amp;'Reid Validation'!S$482631&amp;":"&amp;'Reid Validation'!S$482632),'Reid Validation'!S$482633,FALSE))</f>
        <v>0</v>
      </c>
      <c r="T7" s="318">
        <f ca="1">+IF(ISERROR(HLOOKUP($B7,INDIRECT("'Monthly Resource Report'!"&amp;'Reid Validation'!T$482631&amp;":"&amp;'Reid Validation'!T$482632),'Reid Validation'!T$482633,FALSE)),0,HLOOKUP($B7,INDIRECT("'Monthly Resource Report'!"&amp;'Reid Validation'!T$482631&amp;":"&amp;'Reid Validation'!T$482632),'Reid Validation'!T$482633,FALSE))</f>
        <v>0</v>
      </c>
    </row>
    <row r="8" spans="2:20">
      <c r="B8" s="301">
        <v>41426</v>
      </c>
      <c r="C8" s="294">
        <v>45</v>
      </c>
      <c r="D8" s="297">
        <v>0.5</v>
      </c>
      <c r="E8" s="299">
        <v>0.5</v>
      </c>
      <c r="F8" s="295">
        <v>5.07</v>
      </c>
      <c r="G8" s="294">
        <f ca="1">+IF(ISERROR(HLOOKUP($B8,INDIRECT("'Monthly Resource Report'!"&amp;'Reid Validation'!G$482631&amp;":"&amp;'Reid Validation'!G$482632),'Reid Validation'!G$482633,FALSE)),0,HLOOKUP($B8,INDIRECT("'Monthly Resource Report'!"&amp;'Reid Validation'!G$482631&amp;":"&amp;'Reid Validation'!G$482632),'Reid Validation'!G$482633,FALSE))</f>
        <v>0</v>
      </c>
      <c r="H8" s="297">
        <f ca="1">+IF(ISERROR(HLOOKUP($B8,INDIRECT("'Monthly Resource Report'!"&amp;'Reid Validation'!H$482631&amp;":"&amp;'Reid Validation'!H$482632),'Reid Validation'!H$482633,FALSE)),0,HLOOKUP($B8,INDIRECT("'Monthly Resource Report'!"&amp;'Reid Validation'!H$482631&amp;":"&amp;'Reid Validation'!H$482632),'Reid Validation'!H$482633,FALSE))</f>
        <v>0</v>
      </c>
      <c r="I8" s="317">
        <f ca="1">+IF(ISERROR(HLOOKUP($B8,INDIRECT("'Monthly Resource Report'!"&amp;'Reid Validation'!I$482631&amp;":"&amp;'Reid Validation'!I$482632),'Reid Validation'!I$482633,FALSE)),0,HLOOKUP($B8,INDIRECT("'Monthly Resource Report'!"&amp;'Reid Validation'!I$482631&amp;":"&amp;'Reid Validation'!I$482632),'Reid Validation'!I$482633,FALSE))</f>
        <v>0</v>
      </c>
      <c r="J8" s="318">
        <f ca="1">+IF(ISERROR(HLOOKUP($B8,INDIRECT("'Monthly Resource Report'!"&amp;'Reid Validation'!J$482631&amp;":"&amp;'Reid Validation'!J$482632),'Reid Validation'!J$482633,FALSE)),0,HLOOKUP($B8,INDIRECT("'Monthly Resource Report'!"&amp;'Reid Validation'!J$482631&amp;":"&amp;'Reid Validation'!J$482632),'Reid Validation'!J$482633,FALSE))</f>
        <v>0</v>
      </c>
      <c r="L8" s="301">
        <v>41426</v>
      </c>
      <c r="M8" s="294">
        <v>60</v>
      </c>
      <c r="N8" s="297">
        <v>0</v>
      </c>
      <c r="O8" s="299">
        <v>0.7</v>
      </c>
      <c r="P8" s="295">
        <v>0.06</v>
      </c>
      <c r="Q8" s="294">
        <f ca="1">+IF(ISERROR(HLOOKUP($B8,INDIRECT("'Monthly Resource Report'!"&amp;'Reid Validation'!Q$482631&amp;":"&amp;'Reid Validation'!Q$482632),'Reid Validation'!Q$482633,FALSE)),0,HLOOKUP($B8,INDIRECT("'Monthly Resource Report'!"&amp;'Reid Validation'!Q$482631&amp;":"&amp;'Reid Validation'!Q$482632),'Reid Validation'!Q$482633,FALSE))</f>
        <v>60</v>
      </c>
      <c r="R8" s="297">
        <f ca="1">+IF(ISERROR(HLOOKUP($B8,INDIRECT("'Monthly Resource Report'!"&amp;'Reid Validation'!R$482631&amp;":"&amp;'Reid Validation'!R$482632),'Reid Validation'!R$482633,FALSE)),0,HLOOKUP($B8,INDIRECT("'Monthly Resource Report'!"&amp;'Reid Validation'!R$482631&amp;":"&amp;'Reid Validation'!R$482632),'Reid Validation'!R$482633,FALSE))</f>
        <v>0</v>
      </c>
      <c r="S8" s="317">
        <f ca="1">+IF(ISERROR(HLOOKUP($B8,INDIRECT("'Monthly Resource Report'!"&amp;'Reid Validation'!S$482631&amp;":"&amp;'Reid Validation'!S$482632),'Reid Validation'!S$482633,FALSE)),0,HLOOKUP($B8,INDIRECT("'Monthly Resource Report'!"&amp;'Reid Validation'!S$482631&amp;":"&amp;'Reid Validation'!S$482632),'Reid Validation'!S$482633,FALSE))</f>
        <v>0</v>
      </c>
      <c r="T8" s="318">
        <f ca="1">+IF(ISERROR(HLOOKUP($B8,INDIRECT("'Monthly Resource Report'!"&amp;'Reid Validation'!T$482631&amp;":"&amp;'Reid Validation'!T$482632),'Reid Validation'!T$482633,FALSE)),0,HLOOKUP($B8,INDIRECT("'Monthly Resource Report'!"&amp;'Reid Validation'!T$482631&amp;":"&amp;'Reid Validation'!T$482632),'Reid Validation'!T$482633,FALSE))</f>
        <v>0</v>
      </c>
    </row>
    <row r="9" spans="2:20">
      <c r="B9" s="301">
        <v>41456</v>
      </c>
      <c r="C9" s="294">
        <v>45</v>
      </c>
      <c r="D9" s="297">
        <v>0.5</v>
      </c>
      <c r="E9" s="299">
        <v>0.5</v>
      </c>
      <c r="F9" s="295">
        <v>5.07</v>
      </c>
      <c r="G9" s="294">
        <f ca="1">+IF(ISERROR(HLOOKUP($B9,INDIRECT("'Monthly Resource Report'!"&amp;'Reid Validation'!G$482631&amp;":"&amp;'Reid Validation'!G$482632),'Reid Validation'!G$482633,FALSE)),0,HLOOKUP($B9,INDIRECT("'Monthly Resource Report'!"&amp;'Reid Validation'!G$482631&amp;":"&amp;'Reid Validation'!G$482632),'Reid Validation'!G$482633,FALSE))</f>
        <v>45</v>
      </c>
      <c r="H9" s="297">
        <f ca="1">+IF(ISERROR(HLOOKUP($B9,INDIRECT("'Monthly Resource Report'!"&amp;'Reid Validation'!H$482631&amp;":"&amp;'Reid Validation'!H$482632),'Reid Validation'!H$482633,FALSE)),0,HLOOKUP($B9,INDIRECT("'Monthly Resource Report'!"&amp;'Reid Validation'!H$482631&amp;":"&amp;'Reid Validation'!H$482632),'Reid Validation'!H$482633,FALSE))</f>
        <v>0.5</v>
      </c>
      <c r="I9" s="317">
        <f ca="1">+IF(ISERROR(HLOOKUP($B9,INDIRECT("'Monthly Resource Report'!"&amp;'Reid Validation'!I$482631&amp;":"&amp;'Reid Validation'!I$482632),'Reid Validation'!I$482633,FALSE)),0,HLOOKUP($B9,INDIRECT("'Monthly Resource Report'!"&amp;'Reid Validation'!I$482631&amp;":"&amp;'Reid Validation'!I$482632),'Reid Validation'!I$482633,FALSE))</f>
        <v>0.4906190409527203</v>
      </c>
      <c r="J9" s="318">
        <f ca="1">+IF(ISERROR(HLOOKUP($B9,INDIRECT("'Monthly Resource Report'!"&amp;'Reid Validation'!J$482631&amp;":"&amp;'Reid Validation'!J$482632),'Reid Validation'!J$482633,FALSE)),0,HLOOKUP($B9,INDIRECT("'Monthly Resource Report'!"&amp;'Reid Validation'!J$482631&amp;":"&amp;'Reid Validation'!J$482632),'Reid Validation'!J$482633,FALSE))</f>
        <v>5.1881576531765248</v>
      </c>
      <c r="L9" s="301">
        <v>41456</v>
      </c>
      <c r="M9" s="294">
        <v>58</v>
      </c>
      <c r="N9" s="297">
        <v>0</v>
      </c>
      <c r="O9" s="299">
        <v>0.7</v>
      </c>
      <c r="P9" s="295">
        <v>0.06</v>
      </c>
      <c r="Q9" s="294">
        <f ca="1">+IF(ISERROR(HLOOKUP($B9,INDIRECT("'Monthly Resource Report'!"&amp;'Reid Validation'!Q$482631&amp;":"&amp;'Reid Validation'!Q$482632),'Reid Validation'!Q$482633,FALSE)),0,HLOOKUP($B9,INDIRECT("'Monthly Resource Report'!"&amp;'Reid Validation'!Q$482631&amp;":"&amp;'Reid Validation'!Q$482632),'Reid Validation'!Q$482633,FALSE))</f>
        <v>58</v>
      </c>
      <c r="R9" s="297">
        <f ca="1">+IF(ISERROR(HLOOKUP($B9,INDIRECT("'Monthly Resource Report'!"&amp;'Reid Validation'!R$482631&amp;":"&amp;'Reid Validation'!R$482632),'Reid Validation'!R$482633,FALSE)),0,HLOOKUP($B9,INDIRECT("'Monthly Resource Report'!"&amp;'Reid Validation'!R$482631&amp;":"&amp;'Reid Validation'!R$482632),'Reid Validation'!R$482633,FALSE))</f>
        <v>0</v>
      </c>
      <c r="S9" s="317">
        <f ca="1">+IF(ISERROR(HLOOKUP($B9,INDIRECT("'Monthly Resource Report'!"&amp;'Reid Validation'!S$482631&amp;":"&amp;'Reid Validation'!S$482632),'Reid Validation'!S$482633,FALSE)),0,HLOOKUP($B9,INDIRECT("'Monthly Resource Report'!"&amp;'Reid Validation'!S$482631&amp;":"&amp;'Reid Validation'!S$482632),'Reid Validation'!S$482633,FALSE))</f>
        <v>0.71847455621901635</v>
      </c>
      <c r="T9" s="318">
        <f ca="1">+IF(ISERROR(HLOOKUP($B9,INDIRECT("'Monthly Resource Report'!"&amp;'Reid Validation'!T$482631&amp;":"&amp;'Reid Validation'!T$482632),'Reid Validation'!T$482633,FALSE)),0,HLOOKUP($B9,INDIRECT("'Monthly Resource Report'!"&amp;'Reid Validation'!T$482631&amp;":"&amp;'Reid Validation'!T$482632),'Reid Validation'!T$482633,FALSE))</f>
        <v>6.0609831971643227E-2</v>
      </c>
    </row>
    <row r="10" spans="2:20">
      <c r="B10" s="301">
        <v>41487</v>
      </c>
      <c r="C10" s="294">
        <v>45</v>
      </c>
      <c r="D10" s="297">
        <v>0.5</v>
      </c>
      <c r="E10" s="299">
        <v>0.5</v>
      </c>
      <c r="F10" s="295">
        <v>5.07</v>
      </c>
      <c r="G10" s="294">
        <f ca="1">+IF(ISERROR(HLOOKUP($B10,INDIRECT("'Monthly Resource Report'!"&amp;'Reid Validation'!G$482631&amp;":"&amp;'Reid Validation'!G$482632),'Reid Validation'!G$482633,FALSE)),0,HLOOKUP($B10,INDIRECT("'Monthly Resource Report'!"&amp;'Reid Validation'!G$482631&amp;":"&amp;'Reid Validation'!G$482632),'Reid Validation'!G$482633,FALSE))</f>
        <v>45</v>
      </c>
      <c r="H10" s="297">
        <f ca="1">+IF(ISERROR(HLOOKUP($B10,INDIRECT("'Monthly Resource Report'!"&amp;'Reid Validation'!H$482631&amp;":"&amp;'Reid Validation'!H$482632),'Reid Validation'!H$482633,FALSE)),0,HLOOKUP($B10,INDIRECT("'Monthly Resource Report'!"&amp;'Reid Validation'!H$482631&amp;":"&amp;'Reid Validation'!H$482632),'Reid Validation'!H$482633,FALSE))</f>
        <v>0</v>
      </c>
      <c r="I10" s="317">
        <f ca="1">+IF(ISERROR(HLOOKUP($B10,INDIRECT("'Monthly Resource Report'!"&amp;'Reid Validation'!I$482631&amp;":"&amp;'Reid Validation'!I$482632),'Reid Validation'!I$482633,FALSE)),0,HLOOKUP($B10,INDIRECT("'Monthly Resource Report'!"&amp;'Reid Validation'!I$482631&amp;":"&amp;'Reid Validation'!I$482632),'Reid Validation'!I$482633,FALSE))</f>
        <v>0</v>
      </c>
      <c r="J10" s="318">
        <f ca="1">+IF(ISERROR(HLOOKUP($B10,INDIRECT("'Monthly Resource Report'!"&amp;'Reid Validation'!J$482631&amp;":"&amp;'Reid Validation'!J$482632),'Reid Validation'!J$482633,FALSE)),0,HLOOKUP($B10,INDIRECT("'Monthly Resource Report'!"&amp;'Reid Validation'!J$482631&amp;":"&amp;'Reid Validation'!J$482632),'Reid Validation'!J$482633,FALSE))</f>
        <v>0</v>
      </c>
      <c r="L10" s="301">
        <v>41487</v>
      </c>
      <c r="M10" s="294">
        <v>58</v>
      </c>
      <c r="N10" s="297">
        <v>0</v>
      </c>
      <c r="O10" s="299">
        <v>0.7</v>
      </c>
      <c r="P10" s="295">
        <v>0.06</v>
      </c>
      <c r="Q10" s="294">
        <f ca="1">+IF(ISERROR(HLOOKUP($B10,INDIRECT("'Monthly Resource Report'!"&amp;'Reid Validation'!Q$482631&amp;":"&amp;'Reid Validation'!Q$482632),'Reid Validation'!Q$482633,FALSE)),0,HLOOKUP($B10,INDIRECT("'Monthly Resource Report'!"&amp;'Reid Validation'!Q$482631&amp;":"&amp;'Reid Validation'!Q$482632),'Reid Validation'!Q$482633,FALSE))</f>
        <v>58</v>
      </c>
      <c r="R10" s="297">
        <f ca="1">+IF(ISERROR(HLOOKUP($B10,INDIRECT("'Monthly Resource Report'!"&amp;'Reid Validation'!R$482631&amp;":"&amp;'Reid Validation'!R$482632),'Reid Validation'!R$482633,FALSE)),0,HLOOKUP($B10,INDIRECT("'Monthly Resource Report'!"&amp;'Reid Validation'!R$482631&amp;":"&amp;'Reid Validation'!R$482632),'Reid Validation'!R$482633,FALSE))</f>
        <v>0</v>
      </c>
      <c r="S10" s="317">
        <f ca="1">+IF(ISERROR(HLOOKUP($B10,INDIRECT("'Monthly Resource Report'!"&amp;'Reid Validation'!S$482631&amp;":"&amp;'Reid Validation'!S$482632),'Reid Validation'!S$482633,FALSE)),0,HLOOKUP($B10,INDIRECT("'Monthly Resource Report'!"&amp;'Reid Validation'!S$482631&amp;":"&amp;'Reid Validation'!S$482632),'Reid Validation'!S$482633,FALSE))</f>
        <v>0</v>
      </c>
      <c r="T10" s="318">
        <f ca="1">+IF(ISERROR(HLOOKUP($B10,INDIRECT("'Monthly Resource Report'!"&amp;'Reid Validation'!T$482631&amp;":"&amp;'Reid Validation'!T$482632),'Reid Validation'!T$482633,FALSE)),0,HLOOKUP($B10,INDIRECT("'Monthly Resource Report'!"&amp;'Reid Validation'!T$482631&amp;":"&amp;'Reid Validation'!T$482632),'Reid Validation'!T$482633,FALSE))</f>
        <v>0</v>
      </c>
    </row>
    <row r="11" spans="2:20">
      <c r="B11" s="301">
        <v>41518</v>
      </c>
      <c r="C11" s="294">
        <v>45</v>
      </c>
      <c r="D11" s="297">
        <v>0.5</v>
      </c>
      <c r="E11" s="299">
        <v>0.5</v>
      </c>
      <c r="F11" s="295">
        <v>5.07</v>
      </c>
      <c r="G11" s="294">
        <f ca="1">+IF(ISERROR(HLOOKUP($B11,INDIRECT("'Monthly Resource Report'!"&amp;'Reid Validation'!G$482631&amp;":"&amp;'Reid Validation'!G$482632),'Reid Validation'!G$482633,FALSE)),0,HLOOKUP($B11,INDIRECT("'Monthly Resource Report'!"&amp;'Reid Validation'!G$482631&amp;":"&amp;'Reid Validation'!G$482632),'Reid Validation'!G$482633,FALSE))</f>
        <v>0</v>
      </c>
      <c r="H11" s="297">
        <f ca="1">+IF(ISERROR(HLOOKUP($B11,INDIRECT("'Monthly Resource Report'!"&amp;'Reid Validation'!H$482631&amp;":"&amp;'Reid Validation'!H$482632),'Reid Validation'!H$482633,FALSE)),0,HLOOKUP($B11,INDIRECT("'Monthly Resource Report'!"&amp;'Reid Validation'!H$482631&amp;":"&amp;'Reid Validation'!H$482632),'Reid Validation'!H$482633,FALSE))</f>
        <v>0</v>
      </c>
      <c r="I11" s="317">
        <f ca="1">+IF(ISERROR(HLOOKUP($B11,INDIRECT("'Monthly Resource Report'!"&amp;'Reid Validation'!I$482631&amp;":"&amp;'Reid Validation'!I$482632),'Reid Validation'!I$482633,FALSE)),0,HLOOKUP($B11,INDIRECT("'Monthly Resource Report'!"&amp;'Reid Validation'!I$482631&amp;":"&amp;'Reid Validation'!I$482632),'Reid Validation'!I$482633,FALSE))</f>
        <v>0</v>
      </c>
      <c r="J11" s="318">
        <f ca="1">+IF(ISERROR(HLOOKUP($B11,INDIRECT("'Monthly Resource Report'!"&amp;'Reid Validation'!J$482631&amp;":"&amp;'Reid Validation'!J$482632),'Reid Validation'!J$482633,FALSE)),0,HLOOKUP($B11,INDIRECT("'Monthly Resource Report'!"&amp;'Reid Validation'!J$482631&amp;":"&amp;'Reid Validation'!J$482632),'Reid Validation'!J$482633,FALSE))</f>
        <v>0</v>
      </c>
      <c r="L11" s="301">
        <v>41518</v>
      </c>
      <c r="M11" s="294">
        <v>58</v>
      </c>
      <c r="N11" s="297">
        <v>0</v>
      </c>
      <c r="O11" s="299">
        <v>0.7</v>
      </c>
      <c r="P11" s="295">
        <v>0.06</v>
      </c>
      <c r="Q11" s="294">
        <f ca="1">+IF(ISERROR(HLOOKUP($B11,INDIRECT("'Monthly Resource Report'!"&amp;'Reid Validation'!Q$482631&amp;":"&amp;'Reid Validation'!Q$482632),'Reid Validation'!Q$482633,FALSE)),0,HLOOKUP($B11,INDIRECT("'Monthly Resource Report'!"&amp;'Reid Validation'!Q$482631&amp;":"&amp;'Reid Validation'!Q$482632),'Reid Validation'!Q$482633,FALSE))</f>
        <v>58</v>
      </c>
      <c r="R11" s="297">
        <f ca="1">+IF(ISERROR(HLOOKUP($B11,INDIRECT("'Monthly Resource Report'!"&amp;'Reid Validation'!R$482631&amp;":"&amp;'Reid Validation'!R$482632),'Reid Validation'!R$482633,FALSE)),0,HLOOKUP($B11,INDIRECT("'Monthly Resource Report'!"&amp;'Reid Validation'!R$482631&amp;":"&amp;'Reid Validation'!R$482632),'Reid Validation'!R$482633,FALSE))</f>
        <v>0</v>
      </c>
      <c r="S11" s="317">
        <f ca="1">+IF(ISERROR(HLOOKUP($B11,INDIRECT("'Monthly Resource Report'!"&amp;'Reid Validation'!S$482631&amp;":"&amp;'Reid Validation'!S$482632),'Reid Validation'!S$482633,FALSE)),0,HLOOKUP($B11,INDIRECT("'Monthly Resource Report'!"&amp;'Reid Validation'!S$482631&amp;":"&amp;'Reid Validation'!S$482632),'Reid Validation'!S$482633,FALSE))</f>
        <v>0</v>
      </c>
      <c r="T11" s="318">
        <f ca="1">+IF(ISERROR(HLOOKUP($B11,INDIRECT("'Monthly Resource Report'!"&amp;'Reid Validation'!T$482631&amp;":"&amp;'Reid Validation'!T$482632),'Reid Validation'!T$482633,FALSE)),0,HLOOKUP($B11,INDIRECT("'Monthly Resource Report'!"&amp;'Reid Validation'!T$482631&amp;":"&amp;'Reid Validation'!T$482632),'Reid Validation'!T$482633,FALSE))</f>
        <v>0</v>
      </c>
    </row>
    <row r="12" spans="2:20">
      <c r="B12" s="301">
        <v>41548</v>
      </c>
      <c r="C12" s="294">
        <v>45</v>
      </c>
      <c r="D12" s="297">
        <v>0.5</v>
      </c>
      <c r="E12" s="299">
        <v>0.5</v>
      </c>
      <c r="F12" s="295">
        <v>5.07</v>
      </c>
      <c r="G12" s="294">
        <f ca="1">+IF(ISERROR(HLOOKUP($B12,INDIRECT("'Monthly Resource Report'!"&amp;'Reid Validation'!G$482631&amp;":"&amp;'Reid Validation'!G$482632),'Reid Validation'!G$482633,FALSE)),0,HLOOKUP($B12,INDIRECT("'Monthly Resource Report'!"&amp;'Reid Validation'!G$482631&amp;":"&amp;'Reid Validation'!G$482632),'Reid Validation'!G$482633,FALSE))</f>
        <v>0</v>
      </c>
      <c r="H12" s="297">
        <f ca="1">+IF(ISERROR(HLOOKUP($B12,INDIRECT("'Monthly Resource Report'!"&amp;'Reid Validation'!H$482631&amp;":"&amp;'Reid Validation'!H$482632),'Reid Validation'!H$482633,FALSE)),0,HLOOKUP($B12,INDIRECT("'Monthly Resource Report'!"&amp;'Reid Validation'!H$482631&amp;":"&amp;'Reid Validation'!H$482632),'Reid Validation'!H$482633,FALSE))</f>
        <v>0</v>
      </c>
      <c r="I12" s="317">
        <f ca="1">+IF(ISERROR(HLOOKUP($B12,INDIRECT("'Monthly Resource Report'!"&amp;'Reid Validation'!I$482631&amp;":"&amp;'Reid Validation'!I$482632),'Reid Validation'!I$482633,FALSE)),0,HLOOKUP($B12,INDIRECT("'Monthly Resource Report'!"&amp;'Reid Validation'!I$482631&amp;":"&amp;'Reid Validation'!I$482632),'Reid Validation'!I$482633,FALSE))</f>
        <v>0</v>
      </c>
      <c r="J12" s="318">
        <f ca="1">+IF(ISERROR(HLOOKUP($B12,INDIRECT("'Monthly Resource Report'!"&amp;'Reid Validation'!J$482631&amp;":"&amp;'Reid Validation'!J$482632),'Reid Validation'!J$482633,FALSE)),0,HLOOKUP($B12,INDIRECT("'Monthly Resource Report'!"&amp;'Reid Validation'!J$482631&amp;":"&amp;'Reid Validation'!J$482632),'Reid Validation'!J$482633,FALSE))</f>
        <v>0</v>
      </c>
      <c r="L12" s="301">
        <v>41548</v>
      </c>
      <c r="M12" s="294">
        <v>60</v>
      </c>
      <c r="N12" s="297">
        <v>0</v>
      </c>
      <c r="O12" s="299">
        <v>0.7</v>
      </c>
      <c r="P12" s="295">
        <v>0.06</v>
      </c>
      <c r="Q12" s="294">
        <f ca="1">+IF(ISERROR(HLOOKUP($B12,INDIRECT("'Monthly Resource Report'!"&amp;'Reid Validation'!Q$482631&amp;":"&amp;'Reid Validation'!Q$482632),'Reid Validation'!Q$482633,FALSE)),0,HLOOKUP($B12,INDIRECT("'Monthly Resource Report'!"&amp;'Reid Validation'!Q$482631&amp;":"&amp;'Reid Validation'!Q$482632),'Reid Validation'!Q$482633,FALSE))</f>
        <v>60</v>
      </c>
      <c r="R12" s="297">
        <f ca="1">+IF(ISERROR(HLOOKUP($B12,INDIRECT("'Monthly Resource Report'!"&amp;'Reid Validation'!R$482631&amp;":"&amp;'Reid Validation'!R$482632),'Reid Validation'!R$482633,FALSE)),0,HLOOKUP($B12,INDIRECT("'Monthly Resource Report'!"&amp;'Reid Validation'!R$482631&amp;":"&amp;'Reid Validation'!R$482632),'Reid Validation'!R$482633,FALSE))</f>
        <v>0</v>
      </c>
      <c r="S12" s="317">
        <f ca="1">+IF(ISERROR(HLOOKUP($B12,INDIRECT("'Monthly Resource Report'!"&amp;'Reid Validation'!S$482631&amp;":"&amp;'Reid Validation'!S$482632),'Reid Validation'!S$482633,FALSE)),0,HLOOKUP($B12,INDIRECT("'Monthly Resource Report'!"&amp;'Reid Validation'!S$482631&amp;":"&amp;'Reid Validation'!S$482632),'Reid Validation'!S$482633,FALSE))</f>
        <v>0</v>
      </c>
      <c r="T12" s="318">
        <f ca="1">+IF(ISERROR(HLOOKUP($B12,INDIRECT("'Monthly Resource Report'!"&amp;'Reid Validation'!T$482631&amp;":"&amp;'Reid Validation'!T$482632),'Reid Validation'!T$482633,FALSE)),0,HLOOKUP($B12,INDIRECT("'Monthly Resource Report'!"&amp;'Reid Validation'!T$482631&amp;":"&amp;'Reid Validation'!T$482632),'Reid Validation'!T$482633,FALSE))</f>
        <v>0</v>
      </c>
    </row>
    <row r="13" spans="2:20">
      <c r="B13" s="301">
        <v>41579</v>
      </c>
      <c r="C13" s="294">
        <v>45</v>
      </c>
      <c r="D13" s="297">
        <v>0.5</v>
      </c>
      <c r="E13" s="299">
        <v>0.5</v>
      </c>
      <c r="F13" s="295">
        <v>5.07</v>
      </c>
      <c r="G13" s="294">
        <f ca="1">+IF(ISERROR(HLOOKUP($B13,INDIRECT("'Monthly Resource Report'!"&amp;'Reid Validation'!G$482631&amp;":"&amp;'Reid Validation'!G$482632),'Reid Validation'!G$482633,FALSE)),0,HLOOKUP($B13,INDIRECT("'Monthly Resource Report'!"&amp;'Reid Validation'!G$482631&amp;":"&amp;'Reid Validation'!G$482632),'Reid Validation'!G$482633,FALSE))</f>
        <v>0</v>
      </c>
      <c r="H13" s="297">
        <f ca="1">+IF(ISERROR(HLOOKUP($B13,INDIRECT("'Monthly Resource Report'!"&amp;'Reid Validation'!H$482631&amp;":"&amp;'Reid Validation'!H$482632),'Reid Validation'!H$482633,FALSE)),0,HLOOKUP($B13,INDIRECT("'Monthly Resource Report'!"&amp;'Reid Validation'!H$482631&amp;":"&amp;'Reid Validation'!H$482632),'Reid Validation'!H$482633,FALSE))</f>
        <v>0</v>
      </c>
      <c r="I13" s="317">
        <f ca="1">+IF(ISERROR(HLOOKUP($B13,INDIRECT("'Monthly Resource Report'!"&amp;'Reid Validation'!I$482631&amp;":"&amp;'Reid Validation'!I$482632),'Reid Validation'!I$482633,FALSE)),0,HLOOKUP($B13,INDIRECT("'Monthly Resource Report'!"&amp;'Reid Validation'!I$482631&amp;":"&amp;'Reid Validation'!I$482632),'Reid Validation'!I$482633,FALSE))</f>
        <v>0</v>
      </c>
      <c r="J13" s="318">
        <f ca="1">+IF(ISERROR(HLOOKUP($B13,INDIRECT("'Monthly Resource Report'!"&amp;'Reid Validation'!J$482631&amp;":"&amp;'Reid Validation'!J$482632),'Reid Validation'!J$482633,FALSE)),0,HLOOKUP($B13,INDIRECT("'Monthly Resource Report'!"&amp;'Reid Validation'!J$482631&amp;":"&amp;'Reid Validation'!J$482632),'Reid Validation'!J$482633,FALSE))</f>
        <v>0</v>
      </c>
      <c r="L13" s="301">
        <v>41579</v>
      </c>
      <c r="M13" s="294">
        <v>60</v>
      </c>
      <c r="N13" s="297">
        <v>0</v>
      </c>
      <c r="O13" s="299">
        <v>0.7</v>
      </c>
      <c r="P13" s="295">
        <v>0.06</v>
      </c>
      <c r="Q13" s="294">
        <f ca="1">+IF(ISERROR(HLOOKUP($B13,INDIRECT("'Monthly Resource Report'!"&amp;'Reid Validation'!Q$482631&amp;":"&amp;'Reid Validation'!Q$482632),'Reid Validation'!Q$482633,FALSE)),0,HLOOKUP($B13,INDIRECT("'Monthly Resource Report'!"&amp;'Reid Validation'!Q$482631&amp;":"&amp;'Reid Validation'!Q$482632),'Reid Validation'!Q$482633,FALSE))</f>
        <v>60</v>
      </c>
      <c r="R13" s="297">
        <f ca="1">+IF(ISERROR(HLOOKUP($B13,INDIRECT("'Monthly Resource Report'!"&amp;'Reid Validation'!R$482631&amp;":"&amp;'Reid Validation'!R$482632),'Reid Validation'!R$482633,FALSE)),0,HLOOKUP($B13,INDIRECT("'Monthly Resource Report'!"&amp;'Reid Validation'!R$482631&amp;":"&amp;'Reid Validation'!R$482632),'Reid Validation'!R$482633,FALSE))</f>
        <v>0</v>
      </c>
      <c r="S13" s="317">
        <f ca="1">+IF(ISERROR(HLOOKUP($B13,INDIRECT("'Monthly Resource Report'!"&amp;'Reid Validation'!S$482631&amp;":"&amp;'Reid Validation'!S$482632),'Reid Validation'!S$482633,FALSE)),0,HLOOKUP($B13,INDIRECT("'Monthly Resource Report'!"&amp;'Reid Validation'!S$482631&amp;":"&amp;'Reid Validation'!S$482632),'Reid Validation'!S$482633,FALSE))</f>
        <v>0</v>
      </c>
      <c r="T13" s="318">
        <f ca="1">+IF(ISERROR(HLOOKUP($B13,INDIRECT("'Monthly Resource Report'!"&amp;'Reid Validation'!T$482631&amp;":"&amp;'Reid Validation'!T$482632),'Reid Validation'!T$482633,FALSE)),0,HLOOKUP($B13,INDIRECT("'Monthly Resource Report'!"&amp;'Reid Validation'!T$482631&amp;":"&amp;'Reid Validation'!T$482632),'Reid Validation'!T$482633,FALSE))</f>
        <v>0</v>
      </c>
    </row>
    <row r="14" spans="2:20">
      <c r="B14" s="301">
        <v>41609</v>
      </c>
      <c r="C14" s="294">
        <v>45</v>
      </c>
      <c r="D14" s="297">
        <v>0.5</v>
      </c>
      <c r="E14" s="299">
        <v>0.5</v>
      </c>
      <c r="F14" s="295">
        <v>5.07</v>
      </c>
      <c r="G14" s="294">
        <f ca="1">+IF(ISERROR(HLOOKUP($B14,INDIRECT("'Monthly Resource Report'!"&amp;'Reid Validation'!G$482631&amp;":"&amp;'Reid Validation'!G$482632),'Reid Validation'!G$482633,FALSE)),0,HLOOKUP($B14,INDIRECT("'Monthly Resource Report'!"&amp;'Reid Validation'!G$482631&amp;":"&amp;'Reid Validation'!G$482632),'Reid Validation'!G$482633,FALSE))</f>
        <v>0</v>
      </c>
      <c r="H14" s="297">
        <f ca="1">+IF(ISERROR(HLOOKUP($B14,INDIRECT("'Monthly Resource Report'!"&amp;'Reid Validation'!H$482631&amp;":"&amp;'Reid Validation'!H$482632),'Reid Validation'!H$482633,FALSE)),0,HLOOKUP($B14,INDIRECT("'Monthly Resource Report'!"&amp;'Reid Validation'!H$482631&amp;":"&amp;'Reid Validation'!H$482632),'Reid Validation'!H$482633,FALSE))</f>
        <v>0</v>
      </c>
      <c r="I14" s="317">
        <f ca="1">+IF(ISERROR(HLOOKUP($B14,INDIRECT("'Monthly Resource Report'!"&amp;'Reid Validation'!I$482631&amp;":"&amp;'Reid Validation'!I$482632),'Reid Validation'!I$482633,FALSE)),0,HLOOKUP($B14,INDIRECT("'Monthly Resource Report'!"&amp;'Reid Validation'!I$482631&amp;":"&amp;'Reid Validation'!I$482632),'Reid Validation'!I$482633,FALSE))</f>
        <v>0</v>
      </c>
      <c r="J14" s="318">
        <f ca="1">+IF(ISERROR(HLOOKUP($B14,INDIRECT("'Monthly Resource Report'!"&amp;'Reid Validation'!J$482631&amp;":"&amp;'Reid Validation'!J$482632),'Reid Validation'!J$482633,FALSE)),0,HLOOKUP($B14,INDIRECT("'Monthly Resource Report'!"&amp;'Reid Validation'!J$482631&amp;":"&amp;'Reid Validation'!J$482632),'Reid Validation'!J$482633,FALSE))</f>
        <v>0</v>
      </c>
      <c r="L14" s="301">
        <v>41609</v>
      </c>
      <c r="M14" s="294">
        <v>65</v>
      </c>
      <c r="N14" s="297">
        <v>0</v>
      </c>
      <c r="O14" s="299">
        <v>0.7</v>
      </c>
      <c r="P14" s="295">
        <v>0.06</v>
      </c>
      <c r="Q14" s="294">
        <f ca="1">+IF(ISERROR(HLOOKUP($B14,INDIRECT("'Monthly Resource Report'!"&amp;'Reid Validation'!Q$482631&amp;":"&amp;'Reid Validation'!Q$482632),'Reid Validation'!Q$482633,FALSE)),0,HLOOKUP($B14,INDIRECT("'Monthly Resource Report'!"&amp;'Reid Validation'!Q$482631&amp;":"&amp;'Reid Validation'!Q$482632),'Reid Validation'!Q$482633,FALSE))</f>
        <v>65</v>
      </c>
      <c r="R14" s="297">
        <f ca="1">+IF(ISERROR(HLOOKUP($B14,INDIRECT("'Monthly Resource Report'!"&amp;'Reid Validation'!R$482631&amp;":"&amp;'Reid Validation'!R$482632),'Reid Validation'!R$482633,FALSE)),0,HLOOKUP($B14,INDIRECT("'Monthly Resource Report'!"&amp;'Reid Validation'!R$482631&amp;":"&amp;'Reid Validation'!R$482632),'Reid Validation'!R$482633,FALSE))</f>
        <v>0</v>
      </c>
      <c r="S14" s="317">
        <f ca="1">+IF(ISERROR(HLOOKUP($B14,INDIRECT("'Monthly Resource Report'!"&amp;'Reid Validation'!S$482631&amp;":"&amp;'Reid Validation'!S$482632),'Reid Validation'!S$482633,FALSE)),0,HLOOKUP($B14,INDIRECT("'Monthly Resource Report'!"&amp;'Reid Validation'!S$482631&amp;":"&amp;'Reid Validation'!S$482632),'Reid Validation'!S$482633,FALSE))</f>
        <v>0</v>
      </c>
      <c r="T14" s="318">
        <f ca="1">+IF(ISERROR(HLOOKUP($B14,INDIRECT("'Monthly Resource Report'!"&amp;'Reid Validation'!T$482631&amp;":"&amp;'Reid Validation'!T$482632),'Reid Validation'!T$482633,FALSE)),0,HLOOKUP($B14,INDIRECT("'Monthly Resource Report'!"&amp;'Reid Validation'!T$482631&amp;":"&amp;'Reid Validation'!T$482632),'Reid Validation'!T$482633,FALSE))</f>
        <v>0</v>
      </c>
    </row>
    <row r="15" spans="2:20">
      <c r="B15" s="301">
        <v>41640</v>
      </c>
      <c r="C15" s="294">
        <v>45</v>
      </c>
      <c r="D15" s="297">
        <v>0</v>
      </c>
      <c r="E15" s="299">
        <v>0.3</v>
      </c>
      <c r="F15" s="295">
        <v>0.06</v>
      </c>
      <c r="G15" s="294">
        <f ca="1">+IF(ISERROR(HLOOKUP($B15,INDIRECT("'Monthly Resource Report'!"&amp;'Reid Validation'!G$482631&amp;":"&amp;'Reid Validation'!G$482632),'Reid Validation'!G$482633,FALSE)),0,HLOOKUP($B15,INDIRECT("'Monthly Resource Report'!"&amp;'Reid Validation'!G$482631&amp;":"&amp;'Reid Validation'!G$482632),'Reid Validation'!G$482633,FALSE))</f>
        <v>45</v>
      </c>
      <c r="H15" s="297">
        <f ca="1">+IF(ISERROR(HLOOKUP($B15,INDIRECT("'Monthly Resource Report'!"&amp;'Reid Validation'!H$482631&amp;":"&amp;'Reid Validation'!H$482632),'Reid Validation'!H$482633,FALSE)),0,HLOOKUP($B15,INDIRECT("'Monthly Resource Report'!"&amp;'Reid Validation'!H$482631&amp;":"&amp;'Reid Validation'!H$482632),'Reid Validation'!H$482633,FALSE))</f>
        <v>0</v>
      </c>
      <c r="I15" s="317">
        <f ca="1">+IF(ISERROR(HLOOKUP($B15,INDIRECT("'Monthly Resource Report'!"&amp;'Reid Validation'!I$482631&amp;":"&amp;'Reid Validation'!I$482632),'Reid Validation'!I$482633,FALSE)),0,HLOOKUP($B15,INDIRECT("'Monthly Resource Report'!"&amp;'Reid Validation'!I$482631&amp;":"&amp;'Reid Validation'!I$482632),'Reid Validation'!I$482633,FALSE))</f>
        <v>0</v>
      </c>
      <c r="J15" s="318">
        <f ca="1">+IF(ISERROR(HLOOKUP($B15,INDIRECT("'Monthly Resource Report'!"&amp;'Reid Validation'!J$482631&amp;":"&amp;'Reid Validation'!J$482632),'Reid Validation'!J$482633,FALSE)),0,HLOOKUP($B15,INDIRECT("'Monthly Resource Report'!"&amp;'Reid Validation'!J$482631&amp;":"&amp;'Reid Validation'!J$482632),'Reid Validation'!J$482633,FALSE))</f>
        <v>0</v>
      </c>
      <c r="L15" s="301">
        <v>41640</v>
      </c>
      <c r="M15" s="294">
        <v>65</v>
      </c>
      <c r="N15" s="297">
        <v>0</v>
      </c>
      <c r="O15" s="299">
        <v>0.7</v>
      </c>
      <c r="P15" s="295">
        <v>0.06</v>
      </c>
      <c r="Q15" s="294">
        <f ca="1">+IF(ISERROR(HLOOKUP($B15,INDIRECT("'Monthly Resource Report'!"&amp;'Reid Validation'!Q$482631&amp;":"&amp;'Reid Validation'!Q$482632),'Reid Validation'!Q$482633,FALSE)),0,HLOOKUP($B15,INDIRECT("'Monthly Resource Report'!"&amp;'Reid Validation'!Q$482631&amp;":"&amp;'Reid Validation'!Q$482632),'Reid Validation'!Q$482633,FALSE))</f>
        <v>65</v>
      </c>
      <c r="R15" s="297">
        <f ca="1">+IF(ISERROR(HLOOKUP($B15,INDIRECT("'Monthly Resource Report'!"&amp;'Reid Validation'!R$482631&amp;":"&amp;'Reid Validation'!R$482632),'Reid Validation'!R$482633,FALSE)),0,HLOOKUP($B15,INDIRECT("'Monthly Resource Report'!"&amp;'Reid Validation'!R$482631&amp;":"&amp;'Reid Validation'!R$482632),'Reid Validation'!R$482633,FALSE))</f>
        <v>0</v>
      </c>
      <c r="S15" s="317">
        <f ca="1">+IF(ISERROR(HLOOKUP($B15,INDIRECT("'Monthly Resource Report'!"&amp;'Reid Validation'!S$482631&amp;":"&amp;'Reid Validation'!S$482632),'Reid Validation'!S$482633,FALSE)),0,HLOOKUP($B15,INDIRECT("'Monthly Resource Report'!"&amp;'Reid Validation'!S$482631&amp;":"&amp;'Reid Validation'!S$482632),'Reid Validation'!S$482633,FALSE))</f>
        <v>0</v>
      </c>
      <c r="T15" s="318">
        <f ca="1">+IF(ISERROR(HLOOKUP($B15,INDIRECT("'Monthly Resource Report'!"&amp;'Reid Validation'!T$482631&amp;":"&amp;'Reid Validation'!T$482632),'Reid Validation'!T$482633,FALSE)),0,HLOOKUP($B15,INDIRECT("'Monthly Resource Report'!"&amp;'Reid Validation'!T$482631&amp;":"&amp;'Reid Validation'!T$482632),'Reid Validation'!T$482633,FALSE))</f>
        <v>0</v>
      </c>
    </row>
    <row r="16" spans="2:20">
      <c r="B16" s="301">
        <v>41671</v>
      </c>
      <c r="C16" s="294">
        <v>45</v>
      </c>
      <c r="D16" s="297">
        <v>0</v>
      </c>
      <c r="E16" s="299">
        <v>0.3</v>
      </c>
      <c r="F16" s="295">
        <v>0.06</v>
      </c>
      <c r="G16" s="294">
        <f ca="1">+IF(ISERROR(HLOOKUP($B16,INDIRECT("'Monthly Resource Report'!"&amp;'Reid Validation'!G$482631&amp;":"&amp;'Reid Validation'!G$482632),'Reid Validation'!G$482633,FALSE)),0,HLOOKUP($B16,INDIRECT("'Monthly Resource Report'!"&amp;'Reid Validation'!G$482631&amp;":"&amp;'Reid Validation'!G$482632),'Reid Validation'!G$482633,FALSE))</f>
        <v>45</v>
      </c>
      <c r="H16" s="297">
        <f ca="1">+IF(ISERROR(HLOOKUP($B16,INDIRECT("'Monthly Resource Report'!"&amp;'Reid Validation'!H$482631&amp;":"&amp;'Reid Validation'!H$482632),'Reid Validation'!H$482633,FALSE)),0,HLOOKUP($B16,INDIRECT("'Monthly Resource Report'!"&amp;'Reid Validation'!H$482631&amp;":"&amp;'Reid Validation'!H$482632),'Reid Validation'!H$482633,FALSE))</f>
        <v>0</v>
      </c>
      <c r="I16" s="317">
        <f ca="1">+IF(ISERROR(HLOOKUP($B16,INDIRECT("'Monthly Resource Report'!"&amp;'Reid Validation'!I$482631&amp;":"&amp;'Reid Validation'!I$482632),'Reid Validation'!I$482633,FALSE)),0,HLOOKUP($B16,INDIRECT("'Monthly Resource Report'!"&amp;'Reid Validation'!I$482631&amp;":"&amp;'Reid Validation'!I$482632),'Reid Validation'!I$482633,FALSE))</f>
        <v>0</v>
      </c>
      <c r="J16" s="318">
        <f ca="1">+IF(ISERROR(HLOOKUP($B16,INDIRECT("'Monthly Resource Report'!"&amp;'Reid Validation'!J$482631&amp;":"&amp;'Reid Validation'!J$482632),'Reid Validation'!J$482633,FALSE)),0,HLOOKUP($B16,INDIRECT("'Monthly Resource Report'!"&amp;'Reid Validation'!J$482631&amp;":"&amp;'Reid Validation'!J$482632),'Reid Validation'!J$482633,FALSE))</f>
        <v>0</v>
      </c>
      <c r="L16" s="301">
        <v>41671</v>
      </c>
      <c r="M16" s="294">
        <v>65</v>
      </c>
      <c r="N16" s="297">
        <v>0</v>
      </c>
      <c r="O16" s="299">
        <v>0.7</v>
      </c>
      <c r="P16" s="295">
        <v>0.06</v>
      </c>
      <c r="Q16" s="294">
        <f ca="1">+IF(ISERROR(HLOOKUP($B16,INDIRECT("'Monthly Resource Report'!"&amp;'Reid Validation'!Q$482631&amp;":"&amp;'Reid Validation'!Q$482632),'Reid Validation'!Q$482633,FALSE)),0,HLOOKUP($B16,INDIRECT("'Monthly Resource Report'!"&amp;'Reid Validation'!Q$482631&amp;":"&amp;'Reid Validation'!Q$482632),'Reid Validation'!Q$482633,FALSE))</f>
        <v>65</v>
      </c>
      <c r="R16" s="297">
        <f ca="1">+IF(ISERROR(HLOOKUP($B16,INDIRECT("'Monthly Resource Report'!"&amp;'Reid Validation'!R$482631&amp;":"&amp;'Reid Validation'!R$482632),'Reid Validation'!R$482633,FALSE)),0,HLOOKUP($B16,INDIRECT("'Monthly Resource Report'!"&amp;'Reid Validation'!R$482631&amp;":"&amp;'Reid Validation'!R$482632),'Reid Validation'!R$482633,FALSE))</f>
        <v>0</v>
      </c>
      <c r="S16" s="317">
        <f ca="1">+IF(ISERROR(HLOOKUP($B16,INDIRECT("'Monthly Resource Report'!"&amp;'Reid Validation'!S$482631&amp;":"&amp;'Reid Validation'!S$482632),'Reid Validation'!S$482633,FALSE)),0,HLOOKUP($B16,INDIRECT("'Monthly Resource Report'!"&amp;'Reid Validation'!S$482631&amp;":"&amp;'Reid Validation'!S$482632),'Reid Validation'!S$482633,FALSE))</f>
        <v>0</v>
      </c>
      <c r="T16" s="318">
        <f ca="1">+IF(ISERROR(HLOOKUP($B16,INDIRECT("'Monthly Resource Report'!"&amp;'Reid Validation'!T$482631&amp;":"&amp;'Reid Validation'!T$482632),'Reid Validation'!T$482633,FALSE)),0,HLOOKUP($B16,INDIRECT("'Monthly Resource Report'!"&amp;'Reid Validation'!T$482631&amp;":"&amp;'Reid Validation'!T$482632),'Reid Validation'!T$482633,FALSE))</f>
        <v>0</v>
      </c>
    </row>
    <row r="17" spans="2:20">
      <c r="B17" s="301">
        <v>41699</v>
      </c>
      <c r="C17" s="294">
        <v>45</v>
      </c>
      <c r="D17" s="297">
        <v>0</v>
      </c>
      <c r="E17" s="299">
        <v>0.3</v>
      </c>
      <c r="F17" s="295">
        <v>0.06</v>
      </c>
      <c r="G17" s="294">
        <f ca="1">+IF(ISERROR(HLOOKUP($B17,INDIRECT("'Monthly Resource Report'!"&amp;'Reid Validation'!G$482631&amp;":"&amp;'Reid Validation'!G$482632),'Reid Validation'!G$482633,FALSE)),0,HLOOKUP($B17,INDIRECT("'Monthly Resource Report'!"&amp;'Reid Validation'!G$482631&amp;":"&amp;'Reid Validation'!G$482632),'Reid Validation'!G$482633,FALSE))</f>
        <v>0</v>
      </c>
      <c r="H17" s="297">
        <f ca="1">+IF(ISERROR(HLOOKUP($B17,INDIRECT("'Monthly Resource Report'!"&amp;'Reid Validation'!H$482631&amp;":"&amp;'Reid Validation'!H$482632),'Reid Validation'!H$482633,FALSE)),0,HLOOKUP($B17,INDIRECT("'Monthly Resource Report'!"&amp;'Reid Validation'!H$482631&amp;":"&amp;'Reid Validation'!H$482632),'Reid Validation'!H$482633,FALSE))</f>
        <v>0</v>
      </c>
      <c r="I17" s="317">
        <f ca="1">+IF(ISERROR(HLOOKUP($B17,INDIRECT("'Monthly Resource Report'!"&amp;'Reid Validation'!I$482631&amp;":"&amp;'Reid Validation'!I$482632),'Reid Validation'!I$482633,FALSE)),0,HLOOKUP($B17,INDIRECT("'Monthly Resource Report'!"&amp;'Reid Validation'!I$482631&amp;":"&amp;'Reid Validation'!I$482632),'Reid Validation'!I$482633,FALSE))</f>
        <v>0</v>
      </c>
      <c r="J17" s="318">
        <f ca="1">+IF(ISERROR(HLOOKUP($B17,INDIRECT("'Monthly Resource Report'!"&amp;'Reid Validation'!J$482631&amp;":"&amp;'Reid Validation'!J$482632),'Reid Validation'!J$482633,FALSE)),0,HLOOKUP($B17,INDIRECT("'Monthly Resource Report'!"&amp;'Reid Validation'!J$482631&amp;":"&amp;'Reid Validation'!J$482632),'Reid Validation'!J$482633,FALSE))</f>
        <v>0</v>
      </c>
      <c r="L17" s="301">
        <v>41699</v>
      </c>
      <c r="M17" s="294">
        <v>65</v>
      </c>
      <c r="N17" s="297">
        <v>0</v>
      </c>
      <c r="O17" s="299">
        <v>0.7</v>
      </c>
      <c r="P17" s="295">
        <v>0.06</v>
      </c>
      <c r="Q17" s="294">
        <f ca="1">+IF(ISERROR(HLOOKUP($B17,INDIRECT("'Monthly Resource Report'!"&amp;'Reid Validation'!Q$482631&amp;":"&amp;'Reid Validation'!Q$482632),'Reid Validation'!Q$482633,FALSE)),0,HLOOKUP($B17,INDIRECT("'Monthly Resource Report'!"&amp;'Reid Validation'!Q$482631&amp;":"&amp;'Reid Validation'!Q$482632),'Reid Validation'!Q$482633,FALSE))</f>
        <v>65</v>
      </c>
      <c r="R17" s="297">
        <f ca="1">+IF(ISERROR(HLOOKUP($B17,INDIRECT("'Monthly Resource Report'!"&amp;'Reid Validation'!R$482631&amp;":"&amp;'Reid Validation'!R$482632),'Reid Validation'!R$482633,FALSE)),0,HLOOKUP($B17,INDIRECT("'Monthly Resource Report'!"&amp;'Reid Validation'!R$482631&amp;":"&amp;'Reid Validation'!R$482632),'Reid Validation'!R$482633,FALSE))</f>
        <v>0</v>
      </c>
      <c r="S17" s="317">
        <f ca="1">+IF(ISERROR(HLOOKUP($B17,INDIRECT("'Monthly Resource Report'!"&amp;'Reid Validation'!S$482631&amp;":"&amp;'Reid Validation'!S$482632),'Reid Validation'!S$482633,FALSE)),0,HLOOKUP($B17,INDIRECT("'Monthly Resource Report'!"&amp;'Reid Validation'!S$482631&amp;":"&amp;'Reid Validation'!S$482632),'Reid Validation'!S$482633,FALSE))</f>
        <v>0</v>
      </c>
      <c r="T17" s="318">
        <f ca="1">+IF(ISERROR(HLOOKUP($B17,INDIRECT("'Monthly Resource Report'!"&amp;'Reid Validation'!T$482631&amp;":"&amp;'Reid Validation'!T$482632),'Reid Validation'!T$482633,FALSE)),0,HLOOKUP($B17,INDIRECT("'Monthly Resource Report'!"&amp;'Reid Validation'!T$482631&amp;":"&amp;'Reid Validation'!T$482632),'Reid Validation'!T$482633,FALSE))</f>
        <v>0</v>
      </c>
    </row>
    <row r="18" spans="2:20">
      <c r="B18" s="301">
        <v>41730</v>
      </c>
      <c r="C18" s="294">
        <v>45</v>
      </c>
      <c r="D18" s="297">
        <v>0</v>
      </c>
      <c r="E18" s="299">
        <v>0.3</v>
      </c>
      <c r="F18" s="295">
        <v>0.06</v>
      </c>
      <c r="G18" s="294">
        <f ca="1">+IF(ISERROR(HLOOKUP($B18,INDIRECT("'Monthly Resource Report'!"&amp;'Reid Validation'!G$482631&amp;":"&amp;'Reid Validation'!G$482632),'Reid Validation'!G$482633,FALSE)),0,HLOOKUP($B18,INDIRECT("'Monthly Resource Report'!"&amp;'Reid Validation'!G$482631&amp;":"&amp;'Reid Validation'!G$482632),'Reid Validation'!G$482633,FALSE))</f>
        <v>0</v>
      </c>
      <c r="H18" s="297">
        <f ca="1">+IF(ISERROR(HLOOKUP($B18,INDIRECT("'Monthly Resource Report'!"&amp;'Reid Validation'!H$482631&amp;":"&amp;'Reid Validation'!H$482632),'Reid Validation'!H$482633,FALSE)),0,HLOOKUP($B18,INDIRECT("'Monthly Resource Report'!"&amp;'Reid Validation'!H$482631&amp;":"&amp;'Reid Validation'!H$482632),'Reid Validation'!H$482633,FALSE))</f>
        <v>0</v>
      </c>
      <c r="I18" s="317">
        <f ca="1">+IF(ISERROR(HLOOKUP($B18,INDIRECT("'Monthly Resource Report'!"&amp;'Reid Validation'!I$482631&amp;":"&amp;'Reid Validation'!I$482632),'Reid Validation'!I$482633,FALSE)),0,HLOOKUP($B18,INDIRECT("'Monthly Resource Report'!"&amp;'Reid Validation'!I$482631&amp;":"&amp;'Reid Validation'!I$482632),'Reid Validation'!I$482633,FALSE))</f>
        <v>0</v>
      </c>
      <c r="J18" s="318">
        <f ca="1">+IF(ISERROR(HLOOKUP($B18,INDIRECT("'Monthly Resource Report'!"&amp;'Reid Validation'!J$482631&amp;":"&amp;'Reid Validation'!J$482632),'Reid Validation'!J$482633,FALSE)),0,HLOOKUP($B18,INDIRECT("'Monthly Resource Report'!"&amp;'Reid Validation'!J$482631&amp;":"&amp;'Reid Validation'!J$482632),'Reid Validation'!J$482633,FALSE))</f>
        <v>0</v>
      </c>
      <c r="L18" s="301">
        <v>41730</v>
      </c>
      <c r="M18" s="294">
        <v>65</v>
      </c>
      <c r="N18" s="297">
        <v>0</v>
      </c>
      <c r="O18" s="299">
        <v>0.7</v>
      </c>
      <c r="P18" s="295">
        <v>0.06</v>
      </c>
      <c r="Q18" s="294">
        <f ca="1">+IF(ISERROR(HLOOKUP($B18,INDIRECT("'Monthly Resource Report'!"&amp;'Reid Validation'!Q$482631&amp;":"&amp;'Reid Validation'!Q$482632),'Reid Validation'!Q$482633,FALSE)),0,HLOOKUP($B18,INDIRECT("'Monthly Resource Report'!"&amp;'Reid Validation'!Q$482631&amp;":"&amp;'Reid Validation'!Q$482632),'Reid Validation'!Q$482633,FALSE))</f>
        <v>65</v>
      </c>
      <c r="R18" s="297">
        <f ca="1">+IF(ISERROR(HLOOKUP($B18,INDIRECT("'Monthly Resource Report'!"&amp;'Reid Validation'!R$482631&amp;":"&amp;'Reid Validation'!R$482632),'Reid Validation'!R$482633,FALSE)),0,HLOOKUP($B18,INDIRECT("'Monthly Resource Report'!"&amp;'Reid Validation'!R$482631&amp;":"&amp;'Reid Validation'!R$482632),'Reid Validation'!R$482633,FALSE))</f>
        <v>0</v>
      </c>
      <c r="S18" s="317">
        <f ca="1">+IF(ISERROR(HLOOKUP($B18,INDIRECT("'Monthly Resource Report'!"&amp;'Reid Validation'!S$482631&amp;":"&amp;'Reid Validation'!S$482632),'Reid Validation'!S$482633,FALSE)),0,HLOOKUP($B18,INDIRECT("'Monthly Resource Report'!"&amp;'Reid Validation'!S$482631&amp;":"&amp;'Reid Validation'!S$482632),'Reid Validation'!S$482633,FALSE))</f>
        <v>0</v>
      </c>
      <c r="T18" s="318">
        <f ca="1">+IF(ISERROR(HLOOKUP($B18,INDIRECT("'Monthly Resource Report'!"&amp;'Reid Validation'!T$482631&amp;":"&amp;'Reid Validation'!T$482632),'Reid Validation'!T$482633,FALSE)),0,HLOOKUP($B18,INDIRECT("'Monthly Resource Report'!"&amp;'Reid Validation'!T$482631&amp;":"&amp;'Reid Validation'!T$482632),'Reid Validation'!T$482633,FALSE))</f>
        <v>0</v>
      </c>
    </row>
    <row r="19" spans="2:20">
      <c r="B19" s="301">
        <v>41760</v>
      </c>
      <c r="C19" s="294">
        <v>45</v>
      </c>
      <c r="D19" s="297">
        <v>0</v>
      </c>
      <c r="E19" s="299">
        <v>0.3</v>
      </c>
      <c r="F19" s="295">
        <v>0.06</v>
      </c>
      <c r="G19" s="294">
        <f ca="1">+IF(ISERROR(HLOOKUP($B19,INDIRECT("'Monthly Resource Report'!"&amp;'Reid Validation'!G$482631&amp;":"&amp;'Reid Validation'!G$482632),'Reid Validation'!G$482633,FALSE)),0,HLOOKUP($B19,INDIRECT("'Monthly Resource Report'!"&amp;'Reid Validation'!G$482631&amp;":"&amp;'Reid Validation'!G$482632),'Reid Validation'!G$482633,FALSE))</f>
        <v>0</v>
      </c>
      <c r="H19" s="297">
        <f ca="1">+IF(ISERROR(HLOOKUP($B19,INDIRECT("'Monthly Resource Report'!"&amp;'Reid Validation'!H$482631&amp;":"&amp;'Reid Validation'!H$482632),'Reid Validation'!H$482633,FALSE)),0,HLOOKUP($B19,INDIRECT("'Monthly Resource Report'!"&amp;'Reid Validation'!H$482631&amp;":"&amp;'Reid Validation'!H$482632),'Reid Validation'!H$482633,FALSE))</f>
        <v>0</v>
      </c>
      <c r="I19" s="317">
        <f ca="1">+IF(ISERROR(HLOOKUP($B19,INDIRECT("'Monthly Resource Report'!"&amp;'Reid Validation'!I$482631&amp;":"&amp;'Reid Validation'!I$482632),'Reid Validation'!I$482633,FALSE)),0,HLOOKUP($B19,INDIRECT("'Monthly Resource Report'!"&amp;'Reid Validation'!I$482631&amp;":"&amp;'Reid Validation'!I$482632),'Reid Validation'!I$482633,FALSE))</f>
        <v>0</v>
      </c>
      <c r="J19" s="318">
        <f ca="1">+IF(ISERROR(HLOOKUP($B19,INDIRECT("'Monthly Resource Report'!"&amp;'Reid Validation'!J$482631&amp;":"&amp;'Reid Validation'!J$482632),'Reid Validation'!J$482633,FALSE)),0,HLOOKUP($B19,INDIRECT("'Monthly Resource Report'!"&amp;'Reid Validation'!J$482631&amp;":"&amp;'Reid Validation'!J$482632),'Reid Validation'!J$482633,FALSE))</f>
        <v>0</v>
      </c>
      <c r="L19" s="301">
        <v>41760</v>
      </c>
      <c r="M19" s="294">
        <v>60</v>
      </c>
      <c r="N19" s="297">
        <v>0</v>
      </c>
      <c r="O19" s="299">
        <v>0.7</v>
      </c>
      <c r="P19" s="295">
        <v>0.06</v>
      </c>
      <c r="Q19" s="294">
        <f ca="1">+IF(ISERROR(HLOOKUP($B19,INDIRECT("'Monthly Resource Report'!"&amp;'Reid Validation'!Q$482631&amp;":"&amp;'Reid Validation'!Q$482632),'Reid Validation'!Q$482633,FALSE)),0,HLOOKUP($B19,INDIRECT("'Monthly Resource Report'!"&amp;'Reid Validation'!Q$482631&amp;":"&amp;'Reid Validation'!Q$482632),'Reid Validation'!Q$482633,FALSE))</f>
        <v>60</v>
      </c>
      <c r="R19" s="297">
        <f ca="1">+IF(ISERROR(HLOOKUP($B19,INDIRECT("'Monthly Resource Report'!"&amp;'Reid Validation'!R$482631&amp;":"&amp;'Reid Validation'!R$482632),'Reid Validation'!R$482633,FALSE)),0,HLOOKUP($B19,INDIRECT("'Monthly Resource Report'!"&amp;'Reid Validation'!R$482631&amp;":"&amp;'Reid Validation'!R$482632),'Reid Validation'!R$482633,FALSE))</f>
        <v>0</v>
      </c>
      <c r="S19" s="317">
        <f ca="1">+IF(ISERROR(HLOOKUP($B19,INDIRECT("'Monthly Resource Report'!"&amp;'Reid Validation'!S$482631&amp;":"&amp;'Reid Validation'!S$482632),'Reid Validation'!S$482633,FALSE)),0,HLOOKUP($B19,INDIRECT("'Monthly Resource Report'!"&amp;'Reid Validation'!S$482631&amp;":"&amp;'Reid Validation'!S$482632),'Reid Validation'!S$482633,FALSE))</f>
        <v>0</v>
      </c>
      <c r="T19" s="318">
        <f ca="1">+IF(ISERROR(HLOOKUP($B19,INDIRECT("'Monthly Resource Report'!"&amp;'Reid Validation'!T$482631&amp;":"&amp;'Reid Validation'!T$482632),'Reid Validation'!T$482633,FALSE)),0,HLOOKUP($B19,INDIRECT("'Monthly Resource Report'!"&amp;'Reid Validation'!T$482631&amp;":"&amp;'Reid Validation'!T$482632),'Reid Validation'!T$482633,FALSE))</f>
        <v>0</v>
      </c>
    </row>
    <row r="20" spans="2:20">
      <c r="B20" s="301">
        <v>41791</v>
      </c>
      <c r="C20" s="294">
        <v>45</v>
      </c>
      <c r="D20" s="297">
        <v>0</v>
      </c>
      <c r="E20" s="299">
        <v>0.3</v>
      </c>
      <c r="F20" s="295">
        <v>0.06</v>
      </c>
      <c r="G20" s="294">
        <f ca="1">+IF(ISERROR(HLOOKUP($B20,INDIRECT("'Monthly Resource Report'!"&amp;'Reid Validation'!G$482631&amp;":"&amp;'Reid Validation'!G$482632),'Reid Validation'!G$482633,FALSE)),0,HLOOKUP($B20,INDIRECT("'Monthly Resource Report'!"&amp;'Reid Validation'!G$482631&amp;":"&amp;'Reid Validation'!G$482632),'Reid Validation'!G$482633,FALSE))</f>
        <v>0</v>
      </c>
      <c r="H20" s="297">
        <f ca="1">+IF(ISERROR(HLOOKUP($B20,INDIRECT("'Monthly Resource Report'!"&amp;'Reid Validation'!H$482631&amp;":"&amp;'Reid Validation'!H$482632),'Reid Validation'!H$482633,FALSE)),0,HLOOKUP($B20,INDIRECT("'Monthly Resource Report'!"&amp;'Reid Validation'!H$482631&amp;":"&amp;'Reid Validation'!H$482632),'Reid Validation'!H$482633,FALSE))</f>
        <v>0</v>
      </c>
      <c r="I20" s="317">
        <f ca="1">+IF(ISERROR(HLOOKUP($B20,INDIRECT("'Monthly Resource Report'!"&amp;'Reid Validation'!I$482631&amp;":"&amp;'Reid Validation'!I$482632),'Reid Validation'!I$482633,FALSE)),0,HLOOKUP($B20,INDIRECT("'Monthly Resource Report'!"&amp;'Reid Validation'!I$482631&amp;":"&amp;'Reid Validation'!I$482632),'Reid Validation'!I$482633,FALSE))</f>
        <v>0</v>
      </c>
      <c r="J20" s="318">
        <f ca="1">+IF(ISERROR(HLOOKUP($B20,INDIRECT("'Monthly Resource Report'!"&amp;'Reid Validation'!J$482631&amp;":"&amp;'Reid Validation'!J$482632),'Reid Validation'!J$482633,FALSE)),0,HLOOKUP($B20,INDIRECT("'Monthly Resource Report'!"&amp;'Reid Validation'!J$482631&amp;":"&amp;'Reid Validation'!J$482632),'Reid Validation'!J$482633,FALSE))</f>
        <v>0</v>
      </c>
      <c r="L20" s="301">
        <v>41791</v>
      </c>
      <c r="M20" s="294">
        <v>60</v>
      </c>
      <c r="N20" s="297">
        <v>0</v>
      </c>
      <c r="O20" s="299">
        <v>0.7</v>
      </c>
      <c r="P20" s="295">
        <v>0.06</v>
      </c>
      <c r="Q20" s="294">
        <f ca="1">+IF(ISERROR(HLOOKUP($B20,INDIRECT("'Monthly Resource Report'!"&amp;'Reid Validation'!Q$482631&amp;":"&amp;'Reid Validation'!Q$482632),'Reid Validation'!Q$482633,FALSE)),0,HLOOKUP($B20,INDIRECT("'Monthly Resource Report'!"&amp;'Reid Validation'!Q$482631&amp;":"&amp;'Reid Validation'!Q$482632),'Reid Validation'!Q$482633,FALSE))</f>
        <v>60</v>
      </c>
      <c r="R20" s="297">
        <f ca="1">+IF(ISERROR(HLOOKUP($B20,INDIRECT("'Monthly Resource Report'!"&amp;'Reid Validation'!R$482631&amp;":"&amp;'Reid Validation'!R$482632),'Reid Validation'!R$482633,FALSE)),0,HLOOKUP($B20,INDIRECT("'Monthly Resource Report'!"&amp;'Reid Validation'!R$482631&amp;":"&amp;'Reid Validation'!R$482632),'Reid Validation'!R$482633,FALSE))</f>
        <v>0</v>
      </c>
      <c r="S20" s="317">
        <f ca="1">+IF(ISERROR(HLOOKUP($B20,INDIRECT("'Monthly Resource Report'!"&amp;'Reid Validation'!S$482631&amp;":"&amp;'Reid Validation'!S$482632),'Reid Validation'!S$482633,FALSE)),0,HLOOKUP($B20,INDIRECT("'Monthly Resource Report'!"&amp;'Reid Validation'!S$482631&amp;":"&amp;'Reid Validation'!S$482632),'Reid Validation'!S$482633,FALSE))</f>
        <v>0</v>
      </c>
      <c r="T20" s="318">
        <f ca="1">+IF(ISERROR(HLOOKUP($B20,INDIRECT("'Monthly Resource Report'!"&amp;'Reid Validation'!T$482631&amp;":"&amp;'Reid Validation'!T$482632),'Reid Validation'!T$482633,FALSE)),0,HLOOKUP($B20,INDIRECT("'Monthly Resource Report'!"&amp;'Reid Validation'!T$482631&amp;":"&amp;'Reid Validation'!T$482632),'Reid Validation'!T$482633,FALSE))</f>
        <v>0</v>
      </c>
    </row>
    <row r="21" spans="2:20">
      <c r="B21" s="301">
        <v>41821</v>
      </c>
      <c r="C21" s="294">
        <v>45</v>
      </c>
      <c r="D21" s="297">
        <v>0</v>
      </c>
      <c r="E21" s="299">
        <v>0.3</v>
      </c>
      <c r="F21" s="295">
        <v>0.06</v>
      </c>
      <c r="G21" s="294">
        <f ca="1">+IF(ISERROR(HLOOKUP($B21,INDIRECT("'Monthly Resource Report'!"&amp;'Reid Validation'!G$482631&amp;":"&amp;'Reid Validation'!G$482632),'Reid Validation'!G$482633,FALSE)),0,HLOOKUP($B21,INDIRECT("'Monthly Resource Report'!"&amp;'Reid Validation'!G$482631&amp;":"&amp;'Reid Validation'!G$482632),'Reid Validation'!G$482633,FALSE))</f>
        <v>45</v>
      </c>
      <c r="H21" s="297">
        <f ca="1">+IF(ISERROR(HLOOKUP($B21,INDIRECT("'Monthly Resource Report'!"&amp;'Reid Validation'!H$482631&amp;":"&amp;'Reid Validation'!H$482632),'Reid Validation'!H$482633,FALSE)),0,HLOOKUP($B21,INDIRECT("'Monthly Resource Report'!"&amp;'Reid Validation'!H$482631&amp;":"&amp;'Reid Validation'!H$482632),'Reid Validation'!H$482633,FALSE))</f>
        <v>0</v>
      </c>
      <c r="I21" s="317">
        <f ca="1">+IF(ISERROR(HLOOKUP($B21,INDIRECT("'Monthly Resource Report'!"&amp;'Reid Validation'!I$482631&amp;":"&amp;'Reid Validation'!I$482632),'Reid Validation'!I$482633,FALSE)),0,HLOOKUP($B21,INDIRECT("'Monthly Resource Report'!"&amp;'Reid Validation'!I$482631&amp;":"&amp;'Reid Validation'!I$482632),'Reid Validation'!I$482633,FALSE))</f>
        <v>0</v>
      </c>
      <c r="J21" s="318">
        <f ca="1">+IF(ISERROR(HLOOKUP($B21,INDIRECT("'Monthly Resource Report'!"&amp;'Reid Validation'!J$482631&amp;":"&amp;'Reid Validation'!J$482632),'Reid Validation'!J$482633,FALSE)),0,HLOOKUP($B21,INDIRECT("'Monthly Resource Report'!"&amp;'Reid Validation'!J$482631&amp;":"&amp;'Reid Validation'!J$482632),'Reid Validation'!J$482633,FALSE))</f>
        <v>0</v>
      </c>
      <c r="L21" s="301">
        <v>41821</v>
      </c>
      <c r="M21" s="294">
        <v>58</v>
      </c>
      <c r="N21" s="297">
        <v>0</v>
      </c>
      <c r="O21" s="299">
        <v>0.7</v>
      </c>
      <c r="P21" s="295">
        <v>0.06</v>
      </c>
      <c r="Q21" s="294">
        <f ca="1">+IF(ISERROR(HLOOKUP($B21,INDIRECT("'Monthly Resource Report'!"&amp;'Reid Validation'!Q$482631&amp;":"&amp;'Reid Validation'!Q$482632),'Reid Validation'!Q$482633,FALSE)),0,HLOOKUP($B21,INDIRECT("'Monthly Resource Report'!"&amp;'Reid Validation'!Q$482631&amp;":"&amp;'Reid Validation'!Q$482632),'Reid Validation'!Q$482633,FALSE))</f>
        <v>58</v>
      </c>
      <c r="R21" s="297">
        <f ca="1">+IF(ISERROR(HLOOKUP($B21,INDIRECT("'Monthly Resource Report'!"&amp;'Reid Validation'!R$482631&amp;":"&amp;'Reid Validation'!R$482632),'Reid Validation'!R$482633,FALSE)),0,HLOOKUP($B21,INDIRECT("'Monthly Resource Report'!"&amp;'Reid Validation'!R$482631&amp;":"&amp;'Reid Validation'!R$482632),'Reid Validation'!R$482633,FALSE))</f>
        <v>0</v>
      </c>
      <c r="S21" s="317">
        <f ca="1">+IF(ISERROR(HLOOKUP($B21,INDIRECT("'Monthly Resource Report'!"&amp;'Reid Validation'!S$482631&amp;":"&amp;'Reid Validation'!S$482632),'Reid Validation'!S$482633,FALSE)),0,HLOOKUP($B21,INDIRECT("'Monthly Resource Report'!"&amp;'Reid Validation'!S$482631&amp;":"&amp;'Reid Validation'!S$482632),'Reid Validation'!S$482633,FALSE))</f>
        <v>0</v>
      </c>
      <c r="T21" s="318">
        <f ca="1">+IF(ISERROR(HLOOKUP($B21,INDIRECT("'Monthly Resource Report'!"&amp;'Reid Validation'!T$482631&amp;":"&amp;'Reid Validation'!T$482632),'Reid Validation'!T$482633,FALSE)),0,HLOOKUP($B21,INDIRECT("'Monthly Resource Report'!"&amp;'Reid Validation'!T$482631&amp;":"&amp;'Reid Validation'!T$482632),'Reid Validation'!T$482633,FALSE))</f>
        <v>0</v>
      </c>
    </row>
    <row r="22" spans="2:20">
      <c r="B22" s="301">
        <v>41852</v>
      </c>
      <c r="C22" s="294">
        <v>45</v>
      </c>
      <c r="D22" s="297">
        <v>0</v>
      </c>
      <c r="E22" s="299">
        <v>0.3</v>
      </c>
      <c r="F22" s="295">
        <v>0.06</v>
      </c>
      <c r="G22" s="294">
        <f ca="1">+IF(ISERROR(HLOOKUP($B22,INDIRECT("'Monthly Resource Report'!"&amp;'Reid Validation'!G$482631&amp;":"&amp;'Reid Validation'!G$482632),'Reid Validation'!G$482633,FALSE)),0,HLOOKUP($B22,INDIRECT("'Monthly Resource Report'!"&amp;'Reid Validation'!G$482631&amp;":"&amp;'Reid Validation'!G$482632),'Reid Validation'!G$482633,FALSE))</f>
        <v>45</v>
      </c>
      <c r="H22" s="297">
        <f ca="1">+IF(ISERROR(HLOOKUP($B22,INDIRECT("'Monthly Resource Report'!"&amp;'Reid Validation'!H$482631&amp;":"&amp;'Reid Validation'!H$482632),'Reid Validation'!H$482633,FALSE)),0,HLOOKUP($B22,INDIRECT("'Monthly Resource Report'!"&amp;'Reid Validation'!H$482631&amp;":"&amp;'Reid Validation'!H$482632),'Reid Validation'!H$482633,FALSE))</f>
        <v>0</v>
      </c>
      <c r="I22" s="317">
        <f ca="1">+IF(ISERROR(HLOOKUP($B22,INDIRECT("'Monthly Resource Report'!"&amp;'Reid Validation'!I$482631&amp;":"&amp;'Reid Validation'!I$482632),'Reid Validation'!I$482633,FALSE)),0,HLOOKUP($B22,INDIRECT("'Monthly Resource Report'!"&amp;'Reid Validation'!I$482631&amp;":"&amp;'Reid Validation'!I$482632),'Reid Validation'!I$482633,FALSE))</f>
        <v>0</v>
      </c>
      <c r="J22" s="318">
        <f ca="1">+IF(ISERROR(HLOOKUP($B22,INDIRECT("'Monthly Resource Report'!"&amp;'Reid Validation'!J$482631&amp;":"&amp;'Reid Validation'!J$482632),'Reid Validation'!J$482633,FALSE)),0,HLOOKUP($B22,INDIRECT("'Monthly Resource Report'!"&amp;'Reid Validation'!J$482631&amp;":"&amp;'Reid Validation'!J$482632),'Reid Validation'!J$482633,FALSE))</f>
        <v>0</v>
      </c>
      <c r="L22" s="301">
        <v>41852</v>
      </c>
      <c r="M22" s="294">
        <v>58</v>
      </c>
      <c r="N22" s="297">
        <v>0</v>
      </c>
      <c r="O22" s="299">
        <v>0.7</v>
      </c>
      <c r="P22" s="295">
        <v>0.06</v>
      </c>
      <c r="Q22" s="294">
        <f ca="1">+IF(ISERROR(HLOOKUP($B22,INDIRECT("'Monthly Resource Report'!"&amp;'Reid Validation'!Q$482631&amp;":"&amp;'Reid Validation'!Q$482632),'Reid Validation'!Q$482633,FALSE)),0,HLOOKUP($B22,INDIRECT("'Monthly Resource Report'!"&amp;'Reid Validation'!Q$482631&amp;":"&amp;'Reid Validation'!Q$482632),'Reid Validation'!Q$482633,FALSE))</f>
        <v>58</v>
      </c>
      <c r="R22" s="297">
        <f ca="1">+IF(ISERROR(HLOOKUP($B22,INDIRECT("'Monthly Resource Report'!"&amp;'Reid Validation'!R$482631&amp;":"&amp;'Reid Validation'!R$482632),'Reid Validation'!R$482633,FALSE)),0,HLOOKUP($B22,INDIRECT("'Monthly Resource Report'!"&amp;'Reid Validation'!R$482631&amp;":"&amp;'Reid Validation'!R$482632),'Reid Validation'!R$482633,FALSE))</f>
        <v>0</v>
      </c>
      <c r="S22" s="317">
        <f ca="1">+IF(ISERROR(HLOOKUP($B22,INDIRECT("'Monthly Resource Report'!"&amp;'Reid Validation'!S$482631&amp;":"&amp;'Reid Validation'!S$482632),'Reid Validation'!S$482633,FALSE)),0,HLOOKUP($B22,INDIRECT("'Monthly Resource Report'!"&amp;'Reid Validation'!S$482631&amp;":"&amp;'Reid Validation'!S$482632),'Reid Validation'!S$482633,FALSE))</f>
        <v>0</v>
      </c>
      <c r="T22" s="318">
        <f ca="1">+IF(ISERROR(HLOOKUP($B22,INDIRECT("'Monthly Resource Report'!"&amp;'Reid Validation'!T$482631&amp;":"&amp;'Reid Validation'!T$482632),'Reid Validation'!T$482633,FALSE)),0,HLOOKUP($B22,INDIRECT("'Monthly Resource Report'!"&amp;'Reid Validation'!T$482631&amp;":"&amp;'Reid Validation'!T$482632),'Reid Validation'!T$482633,FALSE))</f>
        <v>0</v>
      </c>
    </row>
    <row r="23" spans="2:20">
      <c r="B23" s="301">
        <v>41883</v>
      </c>
      <c r="C23" s="294">
        <v>45</v>
      </c>
      <c r="D23" s="297">
        <v>0</v>
      </c>
      <c r="E23" s="299">
        <v>0.3</v>
      </c>
      <c r="F23" s="295">
        <v>0.06</v>
      </c>
      <c r="G23" s="294">
        <f ca="1">+IF(ISERROR(HLOOKUP($B23,INDIRECT("'Monthly Resource Report'!"&amp;'Reid Validation'!G$482631&amp;":"&amp;'Reid Validation'!G$482632),'Reid Validation'!G$482633,FALSE)),0,HLOOKUP($B23,INDIRECT("'Monthly Resource Report'!"&amp;'Reid Validation'!G$482631&amp;":"&amp;'Reid Validation'!G$482632),'Reid Validation'!G$482633,FALSE))</f>
        <v>0</v>
      </c>
      <c r="H23" s="297">
        <f ca="1">+IF(ISERROR(HLOOKUP($B23,INDIRECT("'Monthly Resource Report'!"&amp;'Reid Validation'!H$482631&amp;":"&amp;'Reid Validation'!H$482632),'Reid Validation'!H$482633,FALSE)),0,HLOOKUP($B23,INDIRECT("'Monthly Resource Report'!"&amp;'Reid Validation'!H$482631&amp;":"&amp;'Reid Validation'!H$482632),'Reid Validation'!H$482633,FALSE))</f>
        <v>0</v>
      </c>
      <c r="I23" s="317">
        <f ca="1">+IF(ISERROR(HLOOKUP($B23,INDIRECT("'Monthly Resource Report'!"&amp;'Reid Validation'!I$482631&amp;":"&amp;'Reid Validation'!I$482632),'Reid Validation'!I$482633,FALSE)),0,HLOOKUP($B23,INDIRECT("'Monthly Resource Report'!"&amp;'Reid Validation'!I$482631&amp;":"&amp;'Reid Validation'!I$482632),'Reid Validation'!I$482633,FALSE))</f>
        <v>0</v>
      </c>
      <c r="J23" s="318">
        <f ca="1">+IF(ISERROR(HLOOKUP($B23,INDIRECT("'Monthly Resource Report'!"&amp;'Reid Validation'!J$482631&amp;":"&amp;'Reid Validation'!J$482632),'Reid Validation'!J$482633,FALSE)),0,HLOOKUP($B23,INDIRECT("'Monthly Resource Report'!"&amp;'Reid Validation'!J$482631&amp;":"&amp;'Reid Validation'!J$482632),'Reid Validation'!J$482633,FALSE))</f>
        <v>0</v>
      </c>
      <c r="L23" s="301">
        <v>41883</v>
      </c>
      <c r="M23" s="294">
        <v>58</v>
      </c>
      <c r="N23" s="297">
        <v>0</v>
      </c>
      <c r="O23" s="299">
        <v>0.7</v>
      </c>
      <c r="P23" s="295">
        <v>0.06</v>
      </c>
      <c r="Q23" s="294">
        <f ca="1">+IF(ISERROR(HLOOKUP($B23,INDIRECT("'Monthly Resource Report'!"&amp;'Reid Validation'!Q$482631&amp;":"&amp;'Reid Validation'!Q$482632),'Reid Validation'!Q$482633,FALSE)),0,HLOOKUP($B23,INDIRECT("'Monthly Resource Report'!"&amp;'Reid Validation'!Q$482631&amp;":"&amp;'Reid Validation'!Q$482632),'Reid Validation'!Q$482633,FALSE))</f>
        <v>58</v>
      </c>
      <c r="R23" s="297">
        <f ca="1">+IF(ISERROR(HLOOKUP($B23,INDIRECT("'Monthly Resource Report'!"&amp;'Reid Validation'!R$482631&amp;":"&amp;'Reid Validation'!R$482632),'Reid Validation'!R$482633,FALSE)),0,HLOOKUP($B23,INDIRECT("'Monthly Resource Report'!"&amp;'Reid Validation'!R$482631&amp;":"&amp;'Reid Validation'!R$482632),'Reid Validation'!R$482633,FALSE))</f>
        <v>0</v>
      </c>
      <c r="S23" s="317">
        <f ca="1">+IF(ISERROR(HLOOKUP($B23,INDIRECT("'Monthly Resource Report'!"&amp;'Reid Validation'!S$482631&amp;":"&amp;'Reid Validation'!S$482632),'Reid Validation'!S$482633,FALSE)),0,HLOOKUP($B23,INDIRECT("'Monthly Resource Report'!"&amp;'Reid Validation'!S$482631&amp;":"&amp;'Reid Validation'!S$482632),'Reid Validation'!S$482633,FALSE))</f>
        <v>0</v>
      </c>
      <c r="T23" s="318">
        <f ca="1">+IF(ISERROR(HLOOKUP($B23,INDIRECT("'Monthly Resource Report'!"&amp;'Reid Validation'!T$482631&amp;":"&amp;'Reid Validation'!T$482632),'Reid Validation'!T$482633,FALSE)),0,HLOOKUP($B23,INDIRECT("'Monthly Resource Report'!"&amp;'Reid Validation'!T$482631&amp;":"&amp;'Reid Validation'!T$482632),'Reid Validation'!T$482633,FALSE))</f>
        <v>0</v>
      </c>
    </row>
    <row r="24" spans="2:20">
      <c r="B24" s="301">
        <v>41913</v>
      </c>
      <c r="C24" s="294">
        <v>45</v>
      </c>
      <c r="D24" s="297">
        <v>0</v>
      </c>
      <c r="E24" s="299">
        <v>0.3</v>
      </c>
      <c r="F24" s="295">
        <v>0.06</v>
      </c>
      <c r="G24" s="294">
        <f ca="1">+IF(ISERROR(HLOOKUP($B24,INDIRECT("'Monthly Resource Report'!"&amp;'Reid Validation'!G$482631&amp;":"&amp;'Reid Validation'!G$482632),'Reid Validation'!G$482633,FALSE)),0,HLOOKUP($B24,INDIRECT("'Monthly Resource Report'!"&amp;'Reid Validation'!G$482631&amp;":"&amp;'Reid Validation'!G$482632),'Reid Validation'!G$482633,FALSE))</f>
        <v>0</v>
      </c>
      <c r="H24" s="297">
        <f ca="1">+IF(ISERROR(HLOOKUP($B24,INDIRECT("'Monthly Resource Report'!"&amp;'Reid Validation'!H$482631&amp;":"&amp;'Reid Validation'!H$482632),'Reid Validation'!H$482633,FALSE)),0,HLOOKUP($B24,INDIRECT("'Monthly Resource Report'!"&amp;'Reid Validation'!H$482631&amp;":"&amp;'Reid Validation'!H$482632),'Reid Validation'!H$482633,FALSE))</f>
        <v>0</v>
      </c>
      <c r="I24" s="317">
        <f ca="1">+IF(ISERROR(HLOOKUP($B24,INDIRECT("'Monthly Resource Report'!"&amp;'Reid Validation'!I$482631&amp;":"&amp;'Reid Validation'!I$482632),'Reid Validation'!I$482633,FALSE)),0,HLOOKUP($B24,INDIRECT("'Monthly Resource Report'!"&amp;'Reid Validation'!I$482631&amp;":"&amp;'Reid Validation'!I$482632),'Reid Validation'!I$482633,FALSE))</f>
        <v>0</v>
      </c>
      <c r="J24" s="318">
        <f ca="1">+IF(ISERROR(HLOOKUP($B24,INDIRECT("'Monthly Resource Report'!"&amp;'Reid Validation'!J$482631&amp;":"&amp;'Reid Validation'!J$482632),'Reid Validation'!J$482633,FALSE)),0,HLOOKUP($B24,INDIRECT("'Monthly Resource Report'!"&amp;'Reid Validation'!J$482631&amp;":"&amp;'Reid Validation'!J$482632),'Reid Validation'!J$482633,FALSE))</f>
        <v>0</v>
      </c>
      <c r="L24" s="301">
        <v>41913</v>
      </c>
      <c r="M24" s="294">
        <v>60</v>
      </c>
      <c r="N24" s="297">
        <v>0</v>
      </c>
      <c r="O24" s="299">
        <v>0.7</v>
      </c>
      <c r="P24" s="295">
        <v>0.06</v>
      </c>
      <c r="Q24" s="294">
        <f ca="1">+IF(ISERROR(HLOOKUP($B24,INDIRECT("'Monthly Resource Report'!"&amp;'Reid Validation'!Q$482631&amp;":"&amp;'Reid Validation'!Q$482632),'Reid Validation'!Q$482633,FALSE)),0,HLOOKUP($B24,INDIRECT("'Monthly Resource Report'!"&amp;'Reid Validation'!Q$482631&amp;":"&amp;'Reid Validation'!Q$482632),'Reid Validation'!Q$482633,FALSE))</f>
        <v>60</v>
      </c>
      <c r="R24" s="297">
        <f ca="1">+IF(ISERROR(HLOOKUP($B24,INDIRECT("'Monthly Resource Report'!"&amp;'Reid Validation'!R$482631&amp;":"&amp;'Reid Validation'!R$482632),'Reid Validation'!R$482633,FALSE)),0,HLOOKUP($B24,INDIRECT("'Monthly Resource Report'!"&amp;'Reid Validation'!R$482631&amp;":"&amp;'Reid Validation'!R$482632),'Reid Validation'!R$482633,FALSE))</f>
        <v>0</v>
      </c>
      <c r="S24" s="317">
        <f ca="1">+IF(ISERROR(HLOOKUP($B24,INDIRECT("'Monthly Resource Report'!"&amp;'Reid Validation'!S$482631&amp;":"&amp;'Reid Validation'!S$482632),'Reid Validation'!S$482633,FALSE)),0,HLOOKUP($B24,INDIRECT("'Monthly Resource Report'!"&amp;'Reid Validation'!S$482631&amp;":"&amp;'Reid Validation'!S$482632),'Reid Validation'!S$482633,FALSE))</f>
        <v>0</v>
      </c>
      <c r="T24" s="318">
        <f ca="1">+IF(ISERROR(HLOOKUP($B24,INDIRECT("'Monthly Resource Report'!"&amp;'Reid Validation'!T$482631&amp;":"&amp;'Reid Validation'!T$482632),'Reid Validation'!T$482633,FALSE)),0,HLOOKUP($B24,INDIRECT("'Monthly Resource Report'!"&amp;'Reid Validation'!T$482631&amp;":"&amp;'Reid Validation'!T$482632),'Reid Validation'!T$482633,FALSE))</f>
        <v>0</v>
      </c>
    </row>
    <row r="25" spans="2:20">
      <c r="B25" s="301">
        <v>41944</v>
      </c>
      <c r="C25" s="294">
        <v>45</v>
      </c>
      <c r="D25" s="297">
        <v>0</v>
      </c>
      <c r="E25" s="299">
        <v>0.3</v>
      </c>
      <c r="F25" s="295">
        <v>0.06</v>
      </c>
      <c r="G25" s="294">
        <f ca="1">+IF(ISERROR(HLOOKUP($B25,INDIRECT("'Monthly Resource Report'!"&amp;'Reid Validation'!G$482631&amp;":"&amp;'Reid Validation'!G$482632),'Reid Validation'!G$482633,FALSE)),0,HLOOKUP($B25,INDIRECT("'Monthly Resource Report'!"&amp;'Reid Validation'!G$482631&amp;":"&amp;'Reid Validation'!G$482632),'Reid Validation'!G$482633,FALSE))</f>
        <v>0</v>
      </c>
      <c r="H25" s="297">
        <f ca="1">+IF(ISERROR(HLOOKUP($B25,INDIRECT("'Monthly Resource Report'!"&amp;'Reid Validation'!H$482631&amp;":"&amp;'Reid Validation'!H$482632),'Reid Validation'!H$482633,FALSE)),0,HLOOKUP($B25,INDIRECT("'Monthly Resource Report'!"&amp;'Reid Validation'!H$482631&amp;":"&amp;'Reid Validation'!H$482632),'Reid Validation'!H$482633,FALSE))</f>
        <v>0</v>
      </c>
      <c r="I25" s="317">
        <f ca="1">+IF(ISERROR(HLOOKUP($B25,INDIRECT("'Monthly Resource Report'!"&amp;'Reid Validation'!I$482631&amp;":"&amp;'Reid Validation'!I$482632),'Reid Validation'!I$482633,FALSE)),0,HLOOKUP($B25,INDIRECT("'Monthly Resource Report'!"&amp;'Reid Validation'!I$482631&amp;":"&amp;'Reid Validation'!I$482632),'Reid Validation'!I$482633,FALSE))</f>
        <v>0</v>
      </c>
      <c r="J25" s="318">
        <f ca="1">+IF(ISERROR(HLOOKUP($B25,INDIRECT("'Monthly Resource Report'!"&amp;'Reid Validation'!J$482631&amp;":"&amp;'Reid Validation'!J$482632),'Reid Validation'!J$482633,FALSE)),0,HLOOKUP($B25,INDIRECT("'Monthly Resource Report'!"&amp;'Reid Validation'!J$482631&amp;":"&amp;'Reid Validation'!J$482632),'Reid Validation'!J$482633,FALSE))</f>
        <v>0</v>
      </c>
      <c r="L25" s="301">
        <v>41944</v>
      </c>
      <c r="M25" s="294">
        <v>60</v>
      </c>
      <c r="N25" s="297">
        <v>0</v>
      </c>
      <c r="O25" s="299">
        <v>0.7</v>
      </c>
      <c r="P25" s="295">
        <v>0.06</v>
      </c>
      <c r="Q25" s="294">
        <f ca="1">+IF(ISERROR(HLOOKUP($B25,INDIRECT("'Monthly Resource Report'!"&amp;'Reid Validation'!Q$482631&amp;":"&amp;'Reid Validation'!Q$482632),'Reid Validation'!Q$482633,FALSE)),0,HLOOKUP($B25,INDIRECT("'Monthly Resource Report'!"&amp;'Reid Validation'!Q$482631&amp;":"&amp;'Reid Validation'!Q$482632),'Reid Validation'!Q$482633,FALSE))</f>
        <v>60</v>
      </c>
      <c r="R25" s="297">
        <f ca="1">+IF(ISERROR(HLOOKUP($B25,INDIRECT("'Monthly Resource Report'!"&amp;'Reid Validation'!R$482631&amp;":"&amp;'Reid Validation'!R$482632),'Reid Validation'!R$482633,FALSE)),0,HLOOKUP($B25,INDIRECT("'Monthly Resource Report'!"&amp;'Reid Validation'!R$482631&amp;":"&amp;'Reid Validation'!R$482632),'Reid Validation'!R$482633,FALSE))</f>
        <v>0</v>
      </c>
      <c r="S25" s="317">
        <f ca="1">+IF(ISERROR(HLOOKUP($B25,INDIRECT("'Monthly Resource Report'!"&amp;'Reid Validation'!S$482631&amp;":"&amp;'Reid Validation'!S$482632),'Reid Validation'!S$482633,FALSE)),0,HLOOKUP($B25,INDIRECT("'Monthly Resource Report'!"&amp;'Reid Validation'!S$482631&amp;":"&amp;'Reid Validation'!S$482632),'Reid Validation'!S$482633,FALSE))</f>
        <v>0</v>
      </c>
      <c r="T25" s="318">
        <f ca="1">+IF(ISERROR(HLOOKUP($B25,INDIRECT("'Monthly Resource Report'!"&amp;'Reid Validation'!T$482631&amp;":"&amp;'Reid Validation'!T$482632),'Reid Validation'!T$482633,FALSE)),0,HLOOKUP($B25,INDIRECT("'Monthly Resource Report'!"&amp;'Reid Validation'!T$482631&amp;":"&amp;'Reid Validation'!T$482632),'Reid Validation'!T$482633,FALSE))</f>
        <v>0</v>
      </c>
    </row>
    <row r="26" spans="2:20">
      <c r="B26" s="301">
        <v>41974</v>
      </c>
      <c r="C26" s="294">
        <v>45</v>
      </c>
      <c r="D26" s="297">
        <v>0</v>
      </c>
      <c r="E26" s="299">
        <v>0.3</v>
      </c>
      <c r="F26" s="295">
        <v>0.06</v>
      </c>
      <c r="G26" s="294">
        <f ca="1">+IF(ISERROR(HLOOKUP($B26,INDIRECT("'Monthly Resource Report'!"&amp;'Reid Validation'!G$482631&amp;":"&amp;'Reid Validation'!G$482632),'Reid Validation'!G$482633,FALSE)),0,HLOOKUP($B26,INDIRECT("'Monthly Resource Report'!"&amp;'Reid Validation'!G$482631&amp;":"&amp;'Reid Validation'!G$482632),'Reid Validation'!G$482633,FALSE))</f>
        <v>0</v>
      </c>
      <c r="H26" s="297">
        <f ca="1">+IF(ISERROR(HLOOKUP($B26,INDIRECT("'Monthly Resource Report'!"&amp;'Reid Validation'!H$482631&amp;":"&amp;'Reid Validation'!H$482632),'Reid Validation'!H$482633,FALSE)),0,HLOOKUP($B26,INDIRECT("'Monthly Resource Report'!"&amp;'Reid Validation'!H$482631&amp;":"&amp;'Reid Validation'!H$482632),'Reid Validation'!H$482633,FALSE))</f>
        <v>0</v>
      </c>
      <c r="I26" s="317">
        <f ca="1">+IF(ISERROR(HLOOKUP($B26,INDIRECT("'Monthly Resource Report'!"&amp;'Reid Validation'!I$482631&amp;":"&amp;'Reid Validation'!I$482632),'Reid Validation'!I$482633,FALSE)),0,HLOOKUP($B26,INDIRECT("'Monthly Resource Report'!"&amp;'Reid Validation'!I$482631&amp;":"&amp;'Reid Validation'!I$482632),'Reid Validation'!I$482633,FALSE))</f>
        <v>0</v>
      </c>
      <c r="J26" s="318">
        <f ca="1">+IF(ISERROR(HLOOKUP($B26,INDIRECT("'Monthly Resource Report'!"&amp;'Reid Validation'!J$482631&amp;":"&amp;'Reid Validation'!J$482632),'Reid Validation'!J$482633,FALSE)),0,HLOOKUP($B26,INDIRECT("'Monthly Resource Report'!"&amp;'Reid Validation'!J$482631&amp;":"&amp;'Reid Validation'!J$482632),'Reid Validation'!J$482633,FALSE))</f>
        <v>0</v>
      </c>
      <c r="L26" s="301">
        <v>41974</v>
      </c>
      <c r="M26" s="294">
        <v>65</v>
      </c>
      <c r="N26" s="297">
        <v>0</v>
      </c>
      <c r="O26" s="299">
        <v>0.7</v>
      </c>
      <c r="P26" s="295">
        <v>0.06</v>
      </c>
      <c r="Q26" s="294">
        <f ca="1">+IF(ISERROR(HLOOKUP($B26,INDIRECT("'Monthly Resource Report'!"&amp;'Reid Validation'!Q$482631&amp;":"&amp;'Reid Validation'!Q$482632),'Reid Validation'!Q$482633,FALSE)),0,HLOOKUP($B26,INDIRECT("'Monthly Resource Report'!"&amp;'Reid Validation'!Q$482631&amp;":"&amp;'Reid Validation'!Q$482632),'Reid Validation'!Q$482633,FALSE))</f>
        <v>65</v>
      </c>
      <c r="R26" s="297">
        <f ca="1">+IF(ISERROR(HLOOKUP($B26,INDIRECT("'Monthly Resource Report'!"&amp;'Reid Validation'!R$482631&amp;":"&amp;'Reid Validation'!R$482632),'Reid Validation'!R$482633,FALSE)),0,HLOOKUP($B26,INDIRECT("'Monthly Resource Report'!"&amp;'Reid Validation'!R$482631&amp;":"&amp;'Reid Validation'!R$482632),'Reid Validation'!R$482633,FALSE))</f>
        <v>0</v>
      </c>
      <c r="S26" s="317">
        <f ca="1">+IF(ISERROR(HLOOKUP($B26,INDIRECT("'Monthly Resource Report'!"&amp;'Reid Validation'!S$482631&amp;":"&amp;'Reid Validation'!S$482632),'Reid Validation'!S$482633,FALSE)),0,HLOOKUP($B26,INDIRECT("'Monthly Resource Report'!"&amp;'Reid Validation'!S$482631&amp;":"&amp;'Reid Validation'!S$482632),'Reid Validation'!S$482633,FALSE))</f>
        <v>0</v>
      </c>
      <c r="T26" s="318">
        <f ca="1">+IF(ISERROR(HLOOKUP($B26,INDIRECT("'Monthly Resource Report'!"&amp;'Reid Validation'!T$482631&amp;":"&amp;'Reid Validation'!T$482632),'Reid Validation'!T$482633,FALSE)),0,HLOOKUP($B26,INDIRECT("'Monthly Resource Report'!"&amp;'Reid Validation'!T$482631&amp;":"&amp;'Reid Validation'!T$482632),'Reid Validation'!T$482633,FALSE))</f>
        <v>0</v>
      </c>
    </row>
    <row r="27" spans="2:20">
      <c r="B27" s="301">
        <v>42005</v>
      </c>
      <c r="C27" s="294">
        <v>45</v>
      </c>
      <c r="D27" s="297">
        <v>0</v>
      </c>
      <c r="E27" s="299">
        <v>0.3</v>
      </c>
      <c r="F27" s="295">
        <v>0.06</v>
      </c>
      <c r="G27" s="294">
        <f ca="1">+IF(ISERROR(HLOOKUP($B27,INDIRECT("'Monthly Resource Report'!"&amp;'Reid Validation'!G$482631&amp;":"&amp;'Reid Validation'!G$482632),'Reid Validation'!G$482633,FALSE)),0,HLOOKUP($B27,INDIRECT("'Monthly Resource Report'!"&amp;'Reid Validation'!G$482631&amp;":"&amp;'Reid Validation'!G$482632),'Reid Validation'!G$482633,FALSE))</f>
        <v>45</v>
      </c>
      <c r="H27" s="297">
        <f ca="1">+IF(ISERROR(HLOOKUP($B27,INDIRECT("'Monthly Resource Report'!"&amp;'Reid Validation'!H$482631&amp;":"&amp;'Reid Validation'!H$482632),'Reid Validation'!H$482633,FALSE)),0,HLOOKUP($B27,INDIRECT("'Monthly Resource Report'!"&amp;'Reid Validation'!H$482631&amp;":"&amp;'Reid Validation'!H$482632),'Reid Validation'!H$482633,FALSE))</f>
        <v>0</v>
      </c>
      <c r="I27" s="317">
        <f ca="1">+IF(ISERROR(HLOOKUP($B27,INDIRECT("'Monthly Resource Report'!"&amp;'Reid Validation'!I$482631&amp;":"&amp;'Reid Validation'!I$482632),'Reid Validation'!I$482633,FALSE)),0,HLOOKUP($B27,INDIRECT("'Monthly Resource Report'!"&amp;'Reid Validation'!I$482631&amp;":"&amp;'Reid Validation'!I$482632),'Reid Validation'!I$482633,FALSE))</f>
        <v>0</v>
      </c>
      <c r="J27" s="318">
        <f ca="1">+IF(ISERROR(HLOOKUP($B27,INDIRECT("'Monthly Resource Report'!"&amp;'Reid Validation'!J$482631&amp;":"&amp;'Reid Validation'!J$482632),'Reid Validation'!J$482633,FALSE)),0,HLOOKUP($B27,INDIRECT("'Monthly Resource Report'!"&amp;'Reid Validation'!J$482631&amp;":"&amp;'Reid Validation'!J$482632),'Reid Validation'!J$482633,FALSE))</f>
        <v>0</v>
      </c>
      <c r="L27" s="301">
        <v>42005</v>
      </c>
      <c r="M27" s="294">
        <v>65</v>
      </c>
      <c r="N27" s="297">
        <v>0</v>
      </c>
      <c r="O27" s="299">
        <v>0.7</v>
      </c>
      <c r="P27" s="295">
        <v>0.06</v>
      </c>
      <c r="Q27" s="294">
        <f ca="1">+IF(ISERROR(HLOOKUP($B27,INDIRECT("'Monthly Resource Report'!"&amp;'Reid Validation'!Q$482631&amp;":"&amp;'Reid Validation'!Q$482632),'Reid Validation'!Q$482633,FALSE)),0,HLOOKUP($B27,INDIRECT("'Monthly Resource Report'!"&amp;'Reid Validation'!Q$482631&amp;":"&amp;'Reid Validation'!Q$482632),'Reid Validation'!Q$482633,FALSE))</f>
        <v>65</v>
      </c>
      <c r="R27" s="297">
        <f ca="1">+IF(ISERROR(HLOOKUP($B27,INDIRECT("'Monthly Resource Report'!"&amp;'Reid Validation'!R$482631&amp;":"&amp;'Reid Validation'!R$482632),'Reid Validation'!R$482633,FALSE)),0,HLOOKUP($B27,INDIRECT("'Monthly Resource Report'!"&amp;'Reid Validation'!R$482631&amp;":"&amp;'Reid Validation'!R$482632),'Reid Validation'!R$482633,FALSE))</f>
        <v>0</v>
      </c>
      <c r="S27" s="317">
        <f ca="1">+IF(ISERROR(HLOOKUP($B27,INDIRECT("'Monthly Resource Report'!"&amp;'Reid Validation'!S$482631&amp;":"&amp;'Reid Validation'!S$482632),'Reid Validation'!S$482633,FALSE)),0,HLOOKUP($B27,INDIRECT("'Monthly Resource Report'!"&amp;'Reid Validation'!S$482631&amp;":"&amp;'Reid Validation'!S$482632),'Reid Validation'!S$482633,FALSE))</f>
        <v>0</v>
      </c>
      <c r="T27" s="318">
        <f ca="1">+IF(ISERROR(HLOOKUP($B27,INDIRECT("'Monthly Resource Report'!"&amp;'Reid Validation'!T$482631&amp;":"&amp;'Reid Validation'!T$482632),'Reid Validation'!T$482633,FALSE)),0,HLOOKUP($B27,INDIRECT("'Monthly Resource Report'!"&amp;'Reid Validation'!T$482631&amp;":"&amp;'Reid Validation'!T$482632),'Reid Validation'!T$482633,FALSE))</f>
        <v>0</v>
      </c>
    </row>
    <row r="28" spans="2:20">
      <c r="B28" s="301">
        <v>42036</v>
      </c>
      <c r="C28" s="294">
        <v>45</v>
      </c>
      <c r="D28" s="297">
        <v>0</v>
      </c>
      <c r="E28" s="299">
        <v>0.3</v>
      </c>
      <c r="F28" s="295">
        <v>0.06</v>
      </c>
      <c r="G28" s="294">
        <f ca="1">+IF(ISERROR(HLOOKUP($B28,INDIRECT("'Monthly Resource Report'!"&amp;'Reid Validation'!G$482631&amp;":"&amp;'Reid Validation'!G$482632),'Reid Validation'!G$482633,FALSE)),0,HLOOKUP($B28,INDIRECT("'Monthly Resource Report'!"&amp;'Reid Validation'!G$482631&amp;":"&amp;'Reid Validation'!G$482632),'Reid Validation'!G$482633,FALSE))</f>
        <v>45</v>
      </c>
      <c r="H28" s="297">
        <f ca="1">+IF(ISERROR(HLOOKUP($B28,INDIRECT("'Monthly Resource Report'!"&amp;'Reid Validation'!H$482631&amp;":"&amp;'Reid Validation'!H$482632),'Reid Validation'!H$482633,FALSE)),0,HLOOKUP($B28,INDIRECT("'Monthly Resource Report'!"&amp;'Reid Validation'!H$482631&amp;":"&amp;'Reid Validation'!H$482632),'Reid Validation'!H$482633,FALSE))</f>
        <v>0</v>
      </c>
      <c r="I28" s="317">
        <f ca="1">+IF(ISERROR(HLOOKUP($B28,INDIRECT("'Monthly Resource Report'!"&amp;'Reid Validation'!I$482631&amp;":"&amp;'Reid Validation'!I$482632),'Reid Validation'!I$482633,FALSE)),0,HLOOKUP($B28,INDIRECT("'Monthly Resource Report'!"&amp;'Reid Validation'!I$482631&amp;":"&amp;'Reid Validation'!I$482632),'Reid Validation'!I$482633,FALSE))</f>
        <v>0</v>
      </c>
      <c r="J28" s="318">
        <f ca="1">+IF(ISERROR(HLOOKUP($B28,INDIRECT("'Monthly Resource Report'!"&amp;'Reid Validation'!J$482631&amp;":"&amp;'Reid Validation'!J$482632),'Reid Validation'!J$482633,FALSE)),0,HLOOKUP($B28,INDIRECT("'Monthly Resource Report'!"&amp;'Reid Validation'!J$482631&amp;":"&amp;'Reid Validation'!J$482632),'Reid Validation'!J$482633,FALSE))</f>
        <v>0</v>
      </c>
      <c r="L28" s="301">
        <v>42036</v>
      </c>
      <c r="M28" s="294">
        <v>65</v>
      </c>
      <c r="N28" s="297">
        <v>0</v>
      </c>
      <c r="O28" s="299">
        <v>0.7</v>
      </c>
      <c r="P28" s="295">
        <v>0.06</v>
      </c>
      <c r="Q28" s="294">
        <f ca="1">+IF(ISERROR(HLOOKUP($B28,INDIRECT("'Monthly Resource Report'!"&amp;'Reid Validation'!Q$482631&amp;":"&amp;'Reid Validation'!Q$482632),'Reid Validation'!Q$482633,FALSE)),0,HLOOKUP($B28,INDIRECT("'Monthly Resource Report'!"&amp;'Reid Validation'!Q$482631&amp;":"&amp;'Reid Validation'!Q$482632),'Reid Validation'!Q$482633,FALSE))</f>
        <v>65</v>
      </c>
      <c r="R28" s="297">
        <f ca="1">+IF(ISERROR(HLOOKUP($B28,INDIRECT("'Monthly Resource Report'!"&amp;'Reid Validation'!R$482631&amp;":"&amp;'Reid Validation'!R$482632),'Reid Validation'!R$482633,FALSE)),0,HLOOKUP($B28,INDIRECT("'Monthly Resource Report'!"&amp;'Reid Validation'!R$482631&amp;":"&amp;'Reid Validation'!R$482632),'Reid Validation'!R$482633,FALSE))</f>
        <v>0</v>
      </c>
      <c r="S28" s="317">
        <f ca="1">+IF(ISERROR(HLOOKUP($B28,INDIRECT("'Monthly Resource Report'!"&amp;'Reid Validation'!S$482631&amp;":"&amp;'Reid Validation'!S$482632),'Reid Validation'!S$482633,FALSE)),0,HLOOKUP($B28,INDIRECT("'Monthly Resource Report'!"&amp;'Reid Validation'!S$482631&amp;":"&amp;'Reid Validation'!S$482632),'Reid Validation'!S$482633,FALSE))</f>
        <v>0</v>
      </c>
      <c r="T28" s="318">
        <f ca="1">+IF(ISERROR(HLOOKUP($B28,INDIRECT("'Monthly Resource Report'!"&amp;'Reid Validation'!T$482631&amp;":"&amp;'Reid Validation'!T$482632),'Reid Validation'!T$482633,FALSE)),0,HLOOKUP($B28,INDIRECT("'Monthly Resource Report'!"&amp;'Reid Validation'!T$482631&amp;":"&amp;'Reid Validation'!T$482632),'Reid Validation'!T$482633,FALSE))</f>
        <v>0</v>
      </c>
    </row>
    <row r="29" spans="2:20">
      <c r="B29" s="301">
        <v>42064</v>
      </c>
      <c r="C29" s="294">
        <v>45</v>
      </c>
      <c r="D29" s="297">
        <v>0</v>
      </c>
      <c r="E29" s="299">
        <v>0.3</v>
      </c>
      <c r="F29" s="295">
        <v>0.06</v>
      </c>
      <c r="G29" s="294">
        <f ca="1">+IF(ISERROR(HLOOKUP($B29,INDIRECT("'Monthly Resource Report'!"&amp;'Reid Validation'!G$482631&amp;":"&amp;'Reid Validation'!G$482632),'Reid Validation'!G$482633,FALSE)),0,HLOOKUP($B29,INDIRECT("'Monthly Resource Report'!"&amp;'Reid Validation'!G$482631&amp;":"&amp;'Reid Validation'!G$482632),'Reid Validation'!G$482633,FALSE))</f>
        <v>0</v>
      </c>
      <c r="H29" s="297">
        <f ca="1">+IF(ISERROR(HLOOKUP($B29,INDIRECT("'Monthly Resource Report'!"&amp;'Reid Validation'!H$482631&amp;":"&amp;'Reid Validation'!H$482632),'Reid Validation'!H$482633,FALSE)),0,HLOOKUP($B29,INDIRECT("'Monthly Resource Report'!"&amp;'Reid Validation'!H$482631&amp;":"&amp;'Reid Validation'!H$482632),'Reid Validation'!H$482633,FALSE))</f>
        <v>0</v>
      </c>
      <c r="I29" s="317">
        <f ca="1">+IF(ISERROR(HLOOKUP($B29,INDIRECT("'Monthly Resource Report'!"&amp;'Reid Validation'!I$482631&amp;":"&amp;'Reid Validation'!I$482632),'Reid Validation'!I$482633,FALSE)),0,HLOOKUP($B29,INDIRECT("'Monthly Resource Report'!"&amp;'Reid Validation'!I$482631&amp;":"&amp;'Reid Validation'!I$482632),'Reid Validation'!I$482633,FALSE))</f>
        <v>0</v>
      </c>
      <c r="J29" s="318">
        <f ca="1">+IF(ISERROR(HLOOKUP($B29,INDIRECT("'Monthly Resource Report'!"&amp;'Reid Validation'!J$482631&amp;":"&amp;'Reid Validation'!J$482632),'Reid Validation'!J$482633,FALSE)),0,HLOOKUP($B29,INDIRECT("'Monthly Resource Report'!"&amp;'Reid Validation'!J$482631&amp;":"&amp;'Reid Validation'!J$482632),'Reid Validation'!J$482633,FALSE))</f>
        <v>0</v>
      </c>
      <c r="L29" s="301">
        <v>42064</v>
      </c>
      <c r="M29" s="294">
        <v>65</v>
      </c>
      <c r="N29" s="297">
        <v>0</v>
      </c>
      <c r="O29" s="299">
        <v>0.7</v>
      </c>
      <c r="P29" s="295">
        <v>0.06</v>
      </c>
      <c r="Q29" s="294">
        <f ca="1">+IF(ISERROR(HLOOKUP($B29,INDIRECT("'Monthly Resource Report'!"&amp;'Reid Validation'!Q$482631&amp;":"&amp;'Reid Validation'!Q$482632),'Reid Validation'!Q$482633,FALSE)),0,HLOOKUP($B29,INDIRECT("'Monthly Resource Report'!"&amp;'Reid Validation'!Q$482631&amp;":"&amp;'Reid Validation'!Q$482632),'Reid Validation'!Q$482633,FALSE))</f>
        <v>65</v>
      </c>
      <c r="R29" s="297">
        <f ca="1">+IF(ISERROR(HLOOKUP($B29,INDIRECT("'Monthly Resource Report'!"&amp;'Reid Validation'!R$482631&amp;":"&amp;'Reid Validation'!R$482632),'Reid Validation'!R$482633,FALSE)),0,HLOOKUP($B29,INDIRECT("'Monthly Resource Report'!"&amp;'Reid Validation'!R$482631&amp;":"&amp;'Reid Validation'!R$482632),'Reid Validation'!R$482633,FALSE))</f>
        <v>0</v>
      </c>
      <c r="S29" s="317">
        <f ca="1">+IF(ISERROR(HLOOKUP($B29,INDIRECT("'Monthly Resource Report'!"&amp;'Reid Validation'!S$482631&amp;":"&amp;'Reid Validation'!S$482632),'Reid Validation'!S$482633,FALSE)),0,HLOOKUP($B29,INDIRECT("'Monthly Resource Report'!"&amp;'Reid Validation'!S$482631&amp;":"&amp;'Reid Validation'!S$482632),'Reid Validation'!S$482633,FALSE))</f>
        <v>0</v>
      </c>
      <c r="T29" s="318">
        <f ca="1">+IF(ISERROR(HLOOKUP($B29,INDIRECT("'Monthly Resource Report'!"&amp;'Reid Validation'!T$482631&amp;":"&amp;'Reid Validation'!T$482632),'Reid Validation'!T$482633,FALSE)),0,HLOOKUP($B29,INDIRECT("'Monthly Resource Report'!"&amp;'Reid Validation'!T$482631&amp;":"&amp;'Reid Validation'!T$482632),'Reid Validation'!T$482633,FALSE))</f>
        <v>0</v>
      </c>
    </row>
    <row r="30" spans="2:20">
      <c r="B30" s="301">
        <v>42095</v>
      </c>
      <c r="C30" s="294">
        <v>45</v>
      </c>
      <c r="D30" s="297">
        <v>0</v>
      </c>
      <c r="E30" s="299">
        <v>0.3</v>
      </c>
      <c r="F30" s="295">
        <v>0.06</v>
      </c>
      <c r="G30" s="294">
        <f ca="1">+IF(ISERROR(HLOOKUP($B30,INDIRECT("'Monthly Resource Report'!"&amp;'Reid Validation'!G$482631&amp;":"&amp;'Reid Validation'!G$482632),'Reid Validation'!G$482633,FALSE)),0,HLOOKUP($B30,INDIRECT("'Monthly Resource Report'!"&amp;'Reid Validation'!G$482631&amp;":"&amp;'Reid Validation'!G$482632),'Reid Validation'!G$482633,FALSE))</f>
        <v>0</v>
      </c>
      <c r="H30" s="297">
        <f ca="1">+IF(ISERROR(HLOOKUP($B30,INDIRECT("'Monthly Resource Report'!"&amp;'Reid Validation'!H$482631&amp;":"&amp;'Reid Validation'!H$482632),'Reid Validation'!H$482633,FALSE)),0,HLOOKUP($B30,INDIRECT("'Monthly Resource Report'!"&amp;'Reid Validation'!H$482631&amp;":"&amp;'Reid Validation'!H$482632),'Reid Validation'!H$482633,FALSE))</f>
        <v>0</v>
      </c>
      <c r="I30" s="317">
        <f ca="1">+IF(ISERROR(HLOOKUP($B30,INDIRECT("'Monthly Resource Report'!"&amp;'Reid Validation'!I$482631&amp;":"&amp;'Reid Validation'!I$482632),'Reid Validation'!I$482633,FALSE)),0,HLOOKUP($B30,INDIRECT("'Monthly Resource Report'!"&amp;'Reid Validation'!I$482631&amp;":"&amp;'Reid Validation'!I$482632),'Reid Validation'!I$482633,FALSE))</f>
        <v>0</v>
      </c>
      <c r="J30" s="318">
        <f ca="1">+IF(ISERROR(HLOOKUP($B30,INDIRECT("'Monthly Resource Report'!"&amp;'Reid Validation'!J$482631&amp;":"&amp;'Reid Validation'!J$482632),'Reid Validation'!J$482633,FALSE)),0,HLOOKUP($B30,INDIRECT("'Monthly Resource Report'!"&amp;'Reid Validation'!J$482631&amp;":"&amp;'Reid Validation'!J$482632),'Reid Validation'!J$482633,FALSE))</f>
        <v>0</v>
      </c>
      <c r="L30" s="301">
        <v>42095</v>
      </c>
      <c r="M30" s="294">
        <v>65</v>
      </c>
      <c r="N30" s="297">
        <v>0</v>
      </c>
      <c r="O30" s="299">
        <v>0.7</v>
      </c>
      <c r="P30" s="295">
        <v>0.06</v>
      </c>
      <c r="Q30" s="294">
        <f ca="1">+IF(ISERROR(HLOOKUP($B30,INDIRECT("'Monthly Resource Report'!"&amp;'Reid Validation'!Q$482631&amp;":"&amp;'Reid Validation'!Q$482632),'Reid Validation'!Q$482633,FALSE)),0,HLOOKUP($B30,INDIRECT("'Monthly Resource Report'!"&amp;'Reid Validation'!Q$482631&amp;":"&amp;'Reid Validation'!Q$482632),'Reid Validation'!Q$482633,FALSE))</f>
        <v>65</v>
      </c>
      <c r="R30" s="297">
        <f ca="1">+IF(ISERROR(HLOOKUP($B30,INDIRECT("'Monthly Resource Report'!"&amp;'Reid Validation'!R$482631&amp;":"&amp;'Reid Validation'!R$482632),'Reid Validation'!R$482633,FALSE)),0,HLOOKUP($B30,INDIRECT("'Monthly Resource Report'!"&amp;'Reid Validation'!R$482631&amp;":"&amp;'Reid Validation'!R$482632),'Reid Validation'!R$482633,FALSE))</f>
        <v>0</v>
      </c>
      <c r="S30" s="317">
        <f ca="1">+IF(ISERROR(HLOOKUP($B30,INDIRECT("'Monthly Resource Report'!"&amp;'Reid Validation'!S$482631&amp;":"&amp;'Reid Validation'!S$482632),'Reid Validation'!S$482633,FALSE)),0,HLOOKUP($B30,INDIRECT("'Monthly Resource Report'!"&amp;'Reid Validation'!S$482631&amp;":"&amp;'Reid Validation'!S$482632),'Reid Validation'!S$482633,FALSE))</f>
        <v>0</v>
      </c>
      <c r="T30" s="318">
        <f ca="1">+IF(ISERROR(HLOOKUP($B30,INDIRECT("'Monthly Resource Report'!"&amp;'Reid Validation'!T$482631&amp;":"&amp;'Reid Validation'!T$482632),'Reid Validation'!T$482633,FALSE)),0,HLOOKUP($B30,INDIRECT("'Monthly Resource Report'!"&amp;'Reid Validation'!T$482631&amp;":"&amp;'Reid Validation'!T$482632),'Reid Validation'!T$482633,FALSE))</f>
        <v>0</v>
      </c>
    </row>
    <row r="31" spans="2:20">
      <c r="B31" s="301">
        <v>42125</v>
      </c>
      <c r="C31" s="294">
        <v>45</v>
      </c>
      <c r="D31" s="297">
        <v>0</v>
      </c>
      <c r="E31" s="299">
        <v>0.3</v>
      </c>
      <c r="F31" s="295">
        <v>0.06</v>
      </c>
      <c r="G31" s="294">
        <f ca="1">+IF(ISERROR(HLOOKUP($B31,INDIRECT("'Monthly Resource Report'!"&amp;'Reid Validation'!G$482631&amp;":"&amp;'Reid Validation'!G$482632),'Reid Validation'!G$482633,FALSE)),0,HLOOKUP($B31,INDIRECT("'Monthly Resource Report'!"&amp;'Reid Validation'!G$482631&amp;":"&amp;'Reid Validation'!G$482632),'Reid Validation'!G$482633,FALSE))</f>
        <v>0</v>
      </c>
      <c r="H31" s="297">
        <f ca="1">+IF(ISERROR(HLOOKUP($B31,INDIRECT("'Monthly Resource Report'!"&amp;'Reid Validation'!H$482631&amp;":"&amp;'Reid Validation'!H$482632),'Reid Validation'!H$482633,FALSE)),0,HLOOKUP($B31,INDIRECT("'Monthly Resource Report'!"&amp;'Reid Validation'!H$482631&amp;":"&amp;'Reid Validation'!H$482632),'Reid Validation'!H$482633,FALSE))</f>
        <v>0</v>
      </c>
      <c r="I31" s="317">
        <f ca="1">+IF(ISERROR(HLOOKUP($B31,INDIRECT("'Monthly Resource Report'!"&amp;'Reid Validation'!I$482631&amp;":"&amp;'Reid Validation'!I$482632),'Reid Validation'!I$482633,FALSE)),0,HLOOKUP($B31,INDIRECT("'Monthly Resource Report'!"&amp;'Reid Validation'!I$482631&amp;":"&amp;'Reid Validation'!I$482632),'Reid Validation'!I$482633,FALSE))</f>
        <v>0</v>
      </c>
      <c r="J31" s="318">
        <f ca="1">+IF(ISERROR(HLOOKUP($B31,INDIRECT("'Monthly Resource Report'!"&amp;'Reid Validation'!J$482631&amp;":"&amp;'Reid Validation'!J$482632),'Reid Validation'!J$482633,FALSE)),0,HLOOKUP($B31,INDIRECT("'Monthly Resource Report'!"&amp;'Reid Validation'!J$482631&amp;":"&amp;'Reid Validation'!J$482632),'Reid Validation'!J$482633,FALSE))</f>
        <v>0</v>
      </c>
      <c r="L31" s="301">
        <v>42125</v>
      </c>
      <c r="M31" s="294">
        <v>60</v>
      </c>
      <c r="N31" s="297">
        <v>0</v>
      </c>
      <c r="O31" s="299">
        <v>0.7</v>
      </c>
      <c r="P31" s="295">
        <v>0.06</v>
      </c>
      <c r="Q31" s="294">
        <f ca="1">+IF(ISERROR(HLOOKUP($B31,INDIRECT("'Monthly Resource Report'!"&amp;'Reid Validation'!Q$482631&amp;":"&amp;'Reid Validation'!Q$482632),'Reid Validation'!Q$482633,FALSE)),0,HLOOKUP($B31,INDIRECT("'Monthly Resource Report'!"&amp;'Reid Validation'!Q$482631&amp;":"&amp;'Reid Validation'!Q$482632),'Reid Validation'!Q$482633,FALSE))</f>
        <v>60</v>
      </c>
      <c r="R31" s="297">
        <f ca="1">+IF(ISERROR(HLOOKUP($B31,INDIRECT("'Monthly Resource Report'!"&amp;'Reid Validation'!R$482631&amp;":"&amp;'Reid Validation'!R$482632),'Reid Validation'!R$482633,FALSE)),0,HLOOKUP($B31,INDIRECT("'Monthly Resource Report'!"&amp;'Reid Validation'!R$482631&amp;":"&amp;'Reid Validation'!R$482632),'Reid Validation'!R$482633,FALSE))</f>
        <v>0</v>
      </c>
      <c r="S31" s="317">
        <f ca="1">+IF(ISERROR(HLOOKUP($B31,INDIRECT("'Monthly Resource Report'!"&amp;'Reid Validation'!S$482631&amp;":"&amp;'Reid Validation'!S$482632),'Reid Validation'!S$482633,FALSE)),0,HLOOKUP($B31,INDIRECT("'Monthly Resource Report'!"&amp;'Reid Validation'!S$482631&amp;":"&amp;'Reid Validation'!S$482632),'Reid Validation'!S$482633,FALSE))</f>
        <v>0</v>
      </c>
      <c r="T31" s="318">
        <f ca="1">+IF(ISERROR(HLOOKUP($B31,INDIRECT("'Monthly Resource Report'!"&amp;'Reid Validation'!T$482631&amp;":"&amp;'Reid Validation'!T$482632),'Reid Validation'!T$482633,FALSE)),0,HLOOKUP($B31,INDIRECT("'Monthly Resource Report'!"&amp;'Reid Validation'!T$482631&amp;":"&amp;'Reid Validation'!T$482632),'Reid Validation'!T$482633,FALSE))</f>
        <v>0</v>
      </c>
    </row>
    <row r="32" spans="2:20">
      <c r="B32" s="301">
        <v>42156</v>
      </c>
      <c r="C32" s="294">
        <v>45</v>
      </c>
      <c r="D32" s="297">
        <v>0</v>
      </c>
      <c r="E32" s="299">
        <v>0.3</v>
      </c>
      <c r="F32" s="295">
        <v>0.06</v>
      </c>
      <c r="G32" s="294">
        <f ca="1">+IF(ISERROR(HLOOKUP($B32,INDIRECT("'Monthly Resource Report'!"&amp;'Reid Validation'!G$482631&amp;":"&amp;'Reid Validation'!G$482632),'Reid Validation'!G$482633,FALSE)),0,HLOOKUP($B32,INDIRECT("'Monthly Resource Report'!"&amp;'Reid Validation'!G$482631&amp;":"&amp;'Reid Validation'!G$482632),'Reid Validation'!G$482633,FALSE))</f>
        <v>0</v>
      </c>
      <c r="H32" s="297">
        <f ca="1">+IF(ISERROR(HLOOKUP($B32,INDIRECT("'Monthly Resource Report'!"&amp;'Reid Validation'!H$482631&amp;":"&amp;'Reid Validation'!H$482632),'Reid Validation'!H$482633,FALSE)),0,HLOOKUP($B32,INDIRECT("'Monthly Resource Report'!"&amp;'Reid Validation'!H$482631&amp;":"&amp;'Reid Validation'!H$482632),'Reid Validation'!H$482633,FALSE))</f>
        <v>0</v>
      </c>
      <c r="I32" s="317">
        <f ca="1">+IF(ISERROR(HLOOKUP($B32,INDIRECT("'Monthly Resource Report'!"&amp;'Reid Validation'!I$482631&amp;":"&amp;'Reid Validation'!I$482632),'Reid Validation'!I$482633,FALSE)),0,HLOOKUP($B32,INDIRECT("'Monthly Resource Report'!"&amp;'Reid Validation'!I$482631&amp;":"&amp;'Reid Validation'!I$482632),'Reid Validation'!I$482633,FALSE))</f>
        <v>0</v>
      </c>
      <c r="J32" s="318">
        <f ca="1">+IF(ISERROR(HLOOKUP($B32,INDIRECT("'Monthly Resource Report'!"&amp;'Reid Validation'!J$482631&amp;":"&amp;'Reid Validation'!J$482632),'Reid Validation'!J$482633,FALSE)),0,HLOOKUP($B32,INDIRECT("'Monthly Resource Report'!"&amp;'Reid Validation'!J$482631&amp;":"&amp;'Reid Validation'!J$482632),'Reid Validation'!J$482633,FALSE))</f>
        <v>0</v>
      </c>
      <c r="L32" s="301">
        <v>42156</v>
      </c>
      <c r="M32" s="294">
        <v>60</v>
      </c>
      <c r="N32" s="297">
        <v>0</v>
      </c>
      <c r="O32" s="299">
        <v>0.7</v>
      </c>
      <c r="P32" s="295">
        <v>0.06</v>
      </c>
      <c r="Q32" s="294">
        <f ca="1">+IF(ISERROR(HLOOKUP($B32,INDIRECT("'Monthly Resource Report'!"&amp;'Reid Validation'!Q$482631&amp;":"&amp;'Reid Validation'!Q$482632),'Reid Validation'!Q$482633,FALSE)),0,HLOOKUP($B32,INDIRECT("'Monthly Resource Report'!"&amp;'Reid Validation'!Q$482631&amp;":"&amp;'Reid Validation'!Q$482632),'Reid Validation'!Q$482633,FALSE))</f>
        <v>60</v>
      </c>
      <c r="R32" s="297">
        <f ca="1">+IF(ISERROR(HLOOKUP($B32,INDIRECT("'Monthly Resource Report'!"&amp;'Reid Validation'!R$482631&amp;":"&amp;'Reid Validation'!R$482632),'Reid Validation'!R$482633,FALSE)),0,HLOOKUP($B32,INDIRECT("'Monthly Resource Report'!"&amp;'Reid Validation'!R$482631&amp;":"&amp;'Reid Validation'!R$482632),'Reid Validation'!R$482633,FALSE))</f>
        <v>0</v>
      </c>
      <c r="S32" s="317">
        <f ca="1">+IF(ISERROR(HLOOKUP($B32,INDIRECT("'Monthly Resource Report'!"&amp;'Reid Validation'!S$482631&amp;":"&amp;'Reid Validation'!S$482632),'Reid Validation'!S$482633,FALSE)),0,HLOOKUP($B32,INDIRECT("'Monthly Resource Report'!"&amp;'Reid Validation'!S$482631&amp;":"&amp;'Reid Validation'!S$482632),'Reid Validation'!S$482633,FALSE))</f>
        <v>0</v>
      </c>
      <c r="T32" s="318">
        <f ca="1">+IF(ISERROR(HLOOKUP($B32,INDIRECT("'Monthly Resource Report'!"&amp;'Reid Validation'!T$482631&amp;":"&amp;'Reid Validation'!T$482632),'Reid Validation'!T$482633,FALSE)),0,HLOOKUP($B32,INDIRECT("'Monthly Resource Report'!"&amp;'Reid Validation'!T$482631&amp;":"&amp;'Reid Validation'!T$482632),'Reid Validation'!T$482633,FALSE))</f>
        <v>0</v>
      </c>
    </row>
    <row r="33" spans="2:20">
      <c r="B33" s="301">
        <v>42186</v>
      </c>
      <c r="C33" s="294">
        <v>45</v>
      </c>
      <c r="D33" s="297">
        <v>0</v>
      </c>
      <c r="E33" s="299">
        <v>0.3</v>
      </c>
      <c r="F33" s="295">
        <v>0.06</v>
      </c>
      <c r="G33" s="294">
        <f ca="1">+IF(ISERROR(HLOOKUP($B33,INDIRECT("'Monthly Resource Report'!"&amp;'Reid Validation'!G$482631&amp;":"&amp;'Reid Validation'!G$482632),'Reid Validation'!G$482633,FALSE)),0,HLOOKUP($B33,INDIRECT("'Monthly Resource Report'!"&amp;'Reid Validation'!G$482631&amp;":"&amp;'Reid Validation'!G$482632),'Reid Validation'!G$482633,FALSE))</f>
        <v>45</v>
      </c>
      <c r="H33" s="297">
        <f ca="1">+IF(ISERROR(HLOOKUP($B33,INDIRECT("'Monthly Resource Report'!"&amp;'Reid Validation'!H$482631&amp;":"&amp;'Reid Validation'!H$482632),'Reid Validation'!H$482633,FALSE)),0,HLOOKUP($B33,INDIRECT("'Monthly Resource Report'!"&amp;'Reid Validation'!H$482631&amp;":"&amp;'Reid Validation'!H$482632),'Reid Validation'!H$482633,FALSE))</f>
        <v>0</v>
      </c>
      <c r="I33" s="317">
        <f ca="1">+IF(ISERROR(HLOOKUP($B33,INDIRECT("'Monthly Resource Report'!"&amp;'Reid Validation'!I$482631&amp;":"&amp;'Reid Validation'!I$482632),'Reid Validation'!I$482633,FALSE)),0,HLOOKUP($B33,INDIRECT("'Monthly Resource Report'!"&amp;'Reid Validation'!I$482631&amp;":"&amp;'Reid Validation'!I$482632),'Reid Validation'!I$482633,FALSE))</f>
        <v>0</v>
      </c>
      <c r="J33" s="318">
        <f ca="1">+IF(ISERROR(HLOOKUP($B33,INDIRECT("'Monthly Resource Report'!"&amp;'Reid Validation'!J$482631&amp;":"&amp;'Reid Validation'!J$482632),'Reid Validation'!J$482633,FALSE)),0,HLOOKUP($B33,INDIRECT("'Monthly Resource Report'!"&amp;'Reid Validation'!J$482631&amp;":"&amp;'Reid Validation'!J$482632),'Reid Validation'!J$482633,FALSE))</f>
        <v>0</v>
      </c>
      <c r="L33" s="301">
        <v>42186</v>
      </c>
      <c r="M33" s="294">
        <v>58</v>
      </c>
      <c r="N33" s="297">
        <v>0</v>
      </c>
      <c r="O33" s="299">
        <v>0.7</v>
      </c>
      <c r="P33" s="295">
        <v>0.06</v>
      </c>
      <c r="Q33" s="294">
        <f ca="1">+IF(ISERROR(HLOOKUP($B33,INDIRECT("'Monthly Resource Report'!"&amp;'Reid Validation'!Q$482631&amp;":"&amp;'Reid Validation'!Q$482632),'Reid Validation'!Q$482633,FALSE)),0,HLOOKUP($B33,INDIRECT("'Monthly Resource Report'!"&amp;'Reid Validation'!Q$482631&amp;":"&amp;'Reid Validation'!Q$482632),'Reid Validation'!Q$482633,FALSE))</f>
        <v>58</v>
      </c>
      <c r="R33" s="297">
        <f ca="1">+IF(ISERROR(HLOOKUP($B33,INDIRECT("'Monthly Resource Report'!"&amp;'Reid Validation'!R$482631&amp;":"&amp;'Reid Validation'!R$482632),'Reid Validation'!R$482633,FALSE)),0,HLOOKUP($B33,INDIRECT("'Monthly Resource Report'!"&amp;'Reid Validation'!R$482631&amp;":"&amp;'Reid Validation'!R$482632),'Reid Validation'!R$482633,FALSE))</f>
        <v>0</v>
      </c>
      <c r="S33" s="317">
        <f ca="1">+IF(ISERROR(HLOOKUP($B33,INDIRECT("'Monthly Resource Report'!"&amp;'Reid Validation'!S$482631&amp;":"&amp;'Reid Validation'!S$482632),'Reid Validation'!S$482633,FALSE)),0,HLOOKUP($B33,INDIRECT("'Monthly Resource Report'!"&amp;'Reid Validation'!S$482631&amp;":"&amp;'Reid Validation'!S$482632),'Reid Validation'!S$482633,FALSE))</f>
        <v>0</v>
      </c>
      <c r="T33" s="318">
        <f ca="1">+IF(ISERROR(HLOOKUP($B33,INDIRECT("'Monthly Resource Report'!"&amp;'Reid Validation'!T$482631&amp;":"&amp;'Reid Validation'!T$482632),'Reid Validation'!T$482633,FALSE)),0,HLOOKUP($B33,INDIRECT("'Monthly Resource Report'!"&amp;'Reid Validation'!T$482631&amp;":"&amp;'Reid Validation'!T$482632),'Reid Validation'!T$482633,FALSE))</f>
        <v>0</v>
      </c>
    </row>
    <row r="34" spans="2:20">
      <c r="B34" s="301">
        <v>42217</v>
      </c>
      <c r="C34" s="294">
        <v>45</v>
      </c>
      <c r="D34" s="297">
        <v>0</v>
      </c>
      <c r="E34" s="299">
        <v>0.3</v>
      </c>
      <c r="F34" s="295">
        <v>0.06</v>
      </c>
      <c r="G34" s="294">
        <f ca="1">+IF(ISERROR(HLOOKUP($B34,INDIRECT("'Monthly Resource Report'!"&amp;'Reid Validation'!G$482631&amp;":"&amp;'Reid Validation'!G$482632),'Reid Validation'!G$482633,FALSE)),0,HLOOKUP($B34,INDIRECT("'Monthly Resource Report'!"&amp;'Reid Validation'!G$482631&amp;":"&amp;'Reid Validation'!G$482632),'Reid Validation'!G$482633,FALSE))</f>
        <v>45</v>
      </c>
      <c r="H34" s="297">
        <f ca="1">+IF(ISERROR(HLOOKUP($B34,INDIRECT("'Monthly Resource Report'!"&amp;'Reid Validation'!H$482631&amp;":"&amp;'Reid Validation'!H$482632),'Reid Validation'!H$482633,FALSE)),0,HLOOKUP($B34,INDIRECT("'Monthly Resource Report'!"&amp;'Reid Validation'!H$482631&amp;":"&amp;'Reid Validation'!H$482632),'Reid Validation'!H$482633,FALSE))</f>
        <v>0</v>
      </c>
      <c r="I34" s="317">
        <f ca="1">+IF(ISERROR(HLOOKUP($B34,INDIRECT("'Monthly Resource Report'!"&amp;'Reid Validation'!I$482631&amp;":"&amp;'Reid Validation'!I$482632),'Reid Validation'!I$482633,FALSE)),0,HLOOKUP($B34,INDIRECT("'Monthly Resource Report'!"&amp;'Reid Validation'!I$482631&amp;":"&amp;'Reid Validation'!I$482632),'Reid Validation'!I$482633,FALSE))</f>
        <v>0</v>
      </c>
      <c r="J34" s="318">
        <f ca="1">+IF(ISERROR(HLOOKUP($B34,INDIRECT("'Monthly Resource Report'!"&amp;'Reid Validation'!J$482631&amp;":"&amp;'Reid Validation'!J$482632),'Reid Validation'!J$482633,FALSE)),0,HLOOKUP($B34,INDIRECT("'Monthly Resource Report'!"&amp;'Reid Validation'!J$482631&amp;":"&amp;'Reid Validation'!J$482632),'Reid Validation'!J$482633,FALSE))</f>
        <v>0</v>
      </c>
      <c r="L34" s="301">
        <v>42217</v>
      </c>
      <c r="M34" s="294">
        <v>58</v>
      </c>
      <c r="N34" s="297">
        <v>0</v>
      </c>
      <c r="O34" s="299">
        <v>0.7</v>
      </c>
      <c r="P34" s="295">
        <v>0.06</v>
      </c>
      <c r="Q34" s="294">
        <f ca="1">+IF(ISERROR(HLOOKUP($B34,INDIRECT("'Monthly Resource Report'!"&amp;'Reid Validation'!Q$482631&amp;":"&amp;'Reid Validation'!Q$482632),'Reid Validation'!Q$482633,FALSE)),0,HLOOKUP($B34,INDIRECT("'Monthly Resource Report'!"&amp;'Reid Validation'!Q$482631&amp;":"&amp;'Reid Validation'!Q$482632),'Reid Validation'!Q$482633,FALSE))</f>
        <v>58</v>
      </c>
      <c r="R34" s="297">
        <f ca="1">+IF(ISERROR(HLOOKUP($B34,INDIRECT("'Monthly Resource Report'!"&amp;'Reid Validation'!R$482631&amp;":"&amp;'Reid Validation'!R$482632),'Reid Validation'!R$482633,FALSE)),0,HLOOKUP($B34,INDIRECT("'Monthly Resource Report'!"&amp;'Reid Validation'!R$482631&amp;":"&amp;'Reid Validation'!R$482632),'Reid Validation'!R$482633,FALSE))</f>
        <v>0</v>
      </c>
      <c r="S34" s="317">
        <f ca="1">+IF(ISERROR(HLOOKUP($B34,INDIRECT("'Monthly Resource Report'!"&amp;'Reid Validation'!S$482631&amp;":"&amp;'Reid Validation'!S$482632),'Reid Validation'!S$482633,FALSE)),0,HLOOKUP($B34,INDIRECT("'Monthly Resource Report'!"&amp;'Reid Validation'!S$482631&amp;":"&amp;'Reid Validation'!S$482632),'Reid Validation'!S$482633,FALSE))</f>
        <v>0</v>
      </c>
      <c r="T34" s="318">
        <f ca="1">+IF(ISERROR(HLOOKUP($B34,INDIRECT("'Monthly Resource Report'!"&amp;'Reid Validation'!T$482631&amp;":"&amp;'Reid Validation'!T$482632),'Reid Validation'!T$482633,FALSE)),0,HLOOKUP($B34,INDIRECT("'Monthly Resource Report'!"&amp;'Reid Validation'!T$482631&amp;":"&amp;'Reid Validation'!T$482632),'Reid Validation'!T$482633,FALSE))</f>
        <v>0</v>
      </c>
    </row>
    <row r="35" spans="2:20">
      <c r="B35" s="301">
        <v>42248</v>
      </c>
      <c r="C35" s="294">
        <v>45</v>
      </c>
      <c r="D35" s="297">
        <v>0</v>
      </c>
      <c r="E35" s="299">
        <v>0.3</v>
      </c>
      <c r="F35" s="295">
        <v>0.06</v>
      </c>
      <c r="G35" s="294">
        <f ca="1">+IF(ISERROR(HLOOKUP($B35,INDIRECT("'Monthly Resource Report'!"&amp;'Reid Validation'!G$482631&amp;":"&amp;'Reid Validation'!G$482632),'Reid Validation'!G$482633,FALSE)),0,HLOOKUP($B35,INDIRECT("'Monthly Resource Report'!"&amp;'Reid Validation'!G$482631&amp;":"&amp;'Reid Validation'!G$482632),'Reid Validation'!G$482633,FALSE))</f>
        <v>0</v>
      </c>
      <c r="H35" s="297">
        <f ca="1">+IF(ISERROR(HLOOKUP($B35,INDIRECT("'Monthly Resource Report'!"&amp;'Reid Validation'!H$482631&amp;":"&amp;'Reid Validation'!H$482632),'Reid Validation'!H$482633,FALSE)),0,HLOOKUP($B35,INDIRECT("'Monthly Resource Report'!"&amp;'Reid Validation'!H$482631&amp;":"&amp;'Reid Validation'!H$482632),'Reid Validation'!H$482633,FALSE))</f>
        <v>0</v>
      </c>
      <c r="I35" s="317">
        <f ca="1">+IF(ISERROR(HLOOKUP($B35,INDIRECT("'Monthly Resource Report'!"&amp;'Reid Validation'!I$482631&amp;":"&amp;'Reid Validation'!I$482632),'Reid Validation'!I$482633,FALSE)),0,HLOOKUP($B35,INDIRECT("'Monthly Resource Report'!"&amp;'Reid Validation'!I$482631&amp;":"&amp;'Reid Validation'!I$482632),'Reid Validation'!I$482633,FALSE))</f>
        <v>0</v>
      </c>
      <c r="J35" s="318">
        <f ca="1">+IF(ISERROR(HLOOKUP($B35,INDIRECT("'Monthly Resource Report'!"&amp;'Reid Validation'!J$482631&amp;":"&amp;'Reid Validation'!J$482632),'Reid Validation'!J$482633,FALSE)),0,HLOOKUP($B35,INDIRECT("'Monthly Resource Report'!"&amp;'Reid Validation'!J$482631&amp;":"&amp;'Reid Validation'!J$482632),'Reid Validation'!J$482633,FALSE))</f>
        <v>0</v>
      </c>
      <c r="L35" s="301">
        <v>42248</v>
      </c>
      <c r="M35" s="294">
        <v>58</v>
      </c>
      <c r="N35" s="297">
        <v>0</v>
      </c>
      <c r="O35" s="299">
        <v>0.7</v>
      </c>
      <c r="P35" s="295">
        <v>0.06</v>
      </c>
      <c r="Q35" s="294">
        <f ca="1">+IF(ISERROR(HLOOKUP($B35,INDIRECT("'Monthly Resource Report'!"&amp;'Reid Validation'!Q$482631&amp;":"&amp;'Reid Validation'!Q$482632),'Reid Validation'!Q$482633,FALSE)),0,HLOOKUP($B35,INDIRECT("'Monthly Resource Report'!"&amp;'Reid Validation'!Q$482631&amp;":"&amp;'Reid Validation'!Q$482632),'Reid Validation'!Q$482633,FALSE))</f>
        <v>58</v>
      </c>
      <c r="R35" s="297">
        <f ca="1">+IF(ISERROR(HLOOKUP($B35,INDIRECT("'Monthly Resource Report'!"&amp;'Reid Validation'!R$482631&amp;":"&amp;'Reid Validation'!R$482632),'Reid Validation'!R$482633,FALSE)),0,HLOOKUP($B35,INDIRECT("'Monthly Resource Report'!"&amp;'Reid Validation'!R$482631&amp;":"&amp;'Reid Validation'!R$482632),'Reid Validation'!R$482633,FALSE))</f>
        <v>0</v>
      </c>
      <c r="S35" s="317">
        <f ca="1">+IF(ISERROR(HLOOKUP($B35,INDIRECT("'Monthly Resource Report'!"&amp;'Reid Validation'!S$482631&amp;":"&amp;'Reid Validation'!S$482632),'Reid Validation'!S$482633,FALSE)),0,HLOOKUP($B35,INDIRECT("'Monthly Resource Report'!"&amp;'Reid Validation'!S$482631&amp;":"&amp;'Reid Validation'!S$482632),'Reid Validation'!S$482633,FALSE))</f>
        <v>0</v>
      </c>
      <c r="T35" s="318">
        <f ca="1">+IF(ISERROR(HLOOKUP($B35,INDIRECT("'Monthly Resource Report'!"&amp;'Reid Validation'!T$482631&amp;":"&amp;'Reid Validation'!T$482632),'Reid Validation'!T$482633,FALSE)),0,HLOOKUP($B35,INDIRECT("'Monthly Resource Report'!"&amp;'Reid Validation'!T$482631&amp;":"&amp;'Reid Validation'!T$482632),'Reid Validation'!T$482633,FALSE))</f>
        <v>0</v>
      </c>
    </row>
    <row r="36" spans="2:20">
      <c r="B36" s="301">
        <v>42278</v>
      </c>
      <c r="C36" s="294">
        <v>45</v>
      </c>
      <c r="D36" s="297">
        <v>0</v>
      </c>
      <c r="E36" s="299">
        <v>0.3</v>
      </c>
      <c r="F36" s="295">
        <v>0.06</v>
      </c>
      <c r="G36" s="294">
        <f ca="1">+IF(ISERROR(HLOOKUP($B36,INDIRECT("'Monthly Resource Report'!"&amp;'Reid Validation'!G$482631&amp;":"&amp;'Reid Validation'!G$482632),'Reid Validation'!G$482633,FALSE)),0,HLOOKUP($B36,INDIRECT("'Monthly Resource Report'!"&amp;'Reid Validation'!G$482631&amp;":"&amp;'Reid Validation'!G$482632),'Reid Validation'!G$482633,FALSE))</f>
        <v>0</v>
      </c>
      <c r="H36" s="297">
        <f ca="1">+IF(ISERROR(HLOOKUP($B36,INDIRECT("'Monthly Resource Report'!"&amp;'Reid Validation'!H$482631&amp;":"&amp;'Reid Validation'!H$482632),'Reid Validation'!H$482633,FALSE)),0,HLOOKUP($B36,INDIRECT("'Monthly Resource Report'!"&amp;'Reid Validation'!H$482631&amp;":"&amp;'Reid Validation'!H$482632),'Reid Validation'!H$482633,FALSE))</f>
        <v>0</v>
      </c>
      <c r="I36" s="317">
        <f ca="1">+IF(ISERROR(HLOOKUP($B36,INDIRECT("'Monthly Resource Report'!"&amp;'Reid Validation'!I$482631&amp;":"&amp;'Reid Validation'!I$482632),'Reid Validation'!I$482633,FALSE)),0,HLOOKUP($B36,INDIRECT("'Monthly Resource Report'!"&amp;'Reid Validation'!I$482631&amp;":"&amp;'Reid Validation'!I$482632),'Reid Validation'!I$482633,FALSE))</f>
        <v>0</v>
      </c>
      <c r="J36" s="318">
        <f ca="1">+IF(ISERROR(HLOOKUP($B36,INDIRECT("'Monthly Resource Report'!"&amp;'Reid Validation'!J$482631&amp;":"&amp;'Reid Validation'!J$482632),'Reid Validation'!J$482633,FALSE)),0,HLOOKUP($B36,INDIRECT("'Monthly Resource Report'!"&amp;'Reid Validation'!J$482631&amp;":"&amp;'Reid Validation'!J$482632),'Reid Validation'!J$482633,FALSE))</f>
        <v>0</v>
      </c>
      <c r="L36" s="301">
        <v>42278</v>
      </c>
      <c r="M36" s="294">
        <v>60</v>
      </c>
      <c r="N36" s="297">
        <v>0</v>
      </c>
      <c r="O36" s="299">
        <v>0.7</v>
      </c>
      <c r="P36" s="295">
        <v>0.06</v>
      </c>
      <c r="Q36" s="294">
        <f ca="1">+IF(ISERROR(HLOOKUP($B36,INDIRECT("'Monthly Resource Report'!"&amp;'Reid Validation'!Q$482631&amp;":"&amp;'Reid Validation'!Q$482632),'Reid Validation'!Q$482633,FALSE)),0,HLOOKUP($B36,INDIRECT("'Monthly Resource Report'!"&amp;'Reid Validation'!Q$482631&amp;":"&amp;'Reid Validation'!Q$482632),'Reid Validation'!Q$482633,FALSE))</f>
        <v>60</v>
      </c>
      <c r="R36" s="297">
        <f ca="1">+IF(ISERROR(HLOOKUP($B36,INDIRECT("'Monthly Resource Report'!"&amp;'Reid Validation'!R$482631&amp;":"&amp;'Reid Validation'!R$482632),'Reid Validation'!R$482633,FALSE)),0,HLOOKUP($B36,INDIRECT("'Monthly Resource Report'!"&amp;'Reid Validation'!R$482631&amp;":"&amp;'Reid Validation'!R$482632),'Reid Validation'!R$482633,FALSE))</f>
        <v>0</v>
      </c>
      <c r="S36" s="317">
        <f ca="1">+IF(ISERROR(HLOOKUP($B36,INDIRECT("'Monthly Resource Report'!"&amp;'Reid Validation'!S$482631&amp;":"&amp;'Reid Validation'!S$482632),'Reid Validation'!S$482633,FALSE)),0,HLOOKUP($B36,INDIRECT("'Monthly Resource Report'!"&amp;'Reid Validation'!S$482631&amp;":"&amp;'Reid Validation'!S$482632),'Reid Validation'!S$482633,FALSE))</f>
        <v>0</v>
      </c>
      <c r="T36" s="318">
        <f ca="1">+IF(ISERROR(HLOOKUP($B36,INDIRECT("'Monthly Resource Report'!"&amp;'Reid Validation'!T$482631&amp;":"&amp;'Reid Validation'!T$482632),'Reid Validation'!T$482633,FALSE)),0,HLOOKUP($B36,INDIRECT("'Monthly Resource Report'!"&amp;'Reid Validation'!T$482631&amp;":"&amp;'Reid Validation'!T$482632),'Reid Validation'!T$482633,FALSE))</f>
        <v>0</v>
      </c>
    </row>
    <row r="37" spans="2:20">
      <c r="B37" s="301">
        <v>42309</v>
      </c>
      <c r="C37" s="294">
        <v>45</v>
      </c>
      <c r="D37" s="297">
        <v>0</v>
      </c>
      <c r="E37" s="299">
        <v>0.3</v>
      </c>
      <c r="F37" s="295">
        <v>0.06</v>
      </c>
      <c r="G37" s="294">
        <f ca="1">+IF(ISERROR(HLOOKUP($B37,INDIRECT("'Monthly Resource Report'!"&amp;'Reid Validation'!G$482631&amp;":"&amp;'Reid Validation'!G$482632),'Reid Validation'!G$482633,FALSE)),0,HLOOKUP($B37,INDIRECT("'Monthly Resource Report'!"&amp;'Reid Validation'!G$482631&amp;":"&amp;'Reid Validation'!G$482632),'Reid Validation'!G$482633,FALSE))</f>
        <v>0</v>
      </c>
      <c r="H37" s="297">
        <f ca="1">+IF(ISERROR(HLOOKUP($B37,INDIRECT("'Monthly Resource Report'!"&amp;'Reid Validation'!H$482631&amp;":"&amp;'Reid Validation'!H$482632),'Reid Validation'!H$482633,FALSE)),0,HLOOKUP($B37,INDIRECT("'Monthly Resource Report'!"&amp;'Reid Validation'!H$482631&amp;":"&amp;'Reid Validation'!H$482632),'Reid Validation'!H$482633,FALSE))</f>
        <v>0</v>
      </c>
      <c r="I37" s="317">
        <f ca="1">+IF(ISERROR(HLOOKUP($B37,INDIRECT("'Monthly Resource Report'!"&amp;'Reid Validation'!I$482631&amp;":"&amp;'Reid Validation'!I$482632),'Reid Validation'!I$482633,FALSE)),0,HLOOKUP($B37,INDIRECT("'Monthly Resource Report'!"&amp;'Reid Validation'!I$482631&amp;":"&amp;'Reid Validation'!I$482632),'Reid Validation'!I$482633,FALSE))</f>
        <v>0</v>
      </c>
      <c r="J37" s="318">
        <f ca="1">+IF(ISERROR(HLOOKUP($B37,INDIRECT("'Monthly Resource Report'!"&amp;'Reid Validation'!J$482631&amp;":"&amp;'Reid Validation'!J$482632),'Reid Validation'!J$482633,FALSE)),0,HLOOKUP($B37,INDIRECT("'Monthly Resource Report'!"&amp;'Reid Validation'!J$482631&amp;":"&amp;'Reid Validation'!J$482632),'Reid Validation'!J$482633,FALSE))</f>
        <v>0</v>
      </c>
      <c r="L37" s="301">
        <v>42309</v>
      </c>
      <c r="M37" s="294">
        <v>60</v>
      </c>
      <c r="N37" s="297">
        <v>0</v>
      </c>
      <c r="O37" s="299">
        <v>0.7</v>
      </c>
      <c r="P37" s="295">
        <v>0.06</v>
      </c>
      <c r="Q37" s="294">
        <f ca="1">+IF(ISERROR(HLOOKUP($B37,INDIRECT("'Monthly Resource Report'!"&amp;'Reid Validation'!Q$482631&amp;":"&amp;'Reid Validation'!Q$482632),'Reid Validation'!Q$482633,FALSE)),0,HLOOKUP($B37,INDIRECT("'Monthly Resource Report'!"&amp;'Reid Validation'!Q$482631&amp;":"&amp;'Reid Validation'!Q$482632),'Reid Validation'!Q$482633,FALSE))</f>
        <v>60</v>
      </c>
      <c r="R37" s="297">
        <f ca="1">+IF(ISERROR(HLOOKUP($B37,INDIRECT("'Monthly Resource Report'!"&amp;'Reid Validation'!R$482631&amp;":"&amp;'Reid Validation'!R$482632),'Reid Validation'!R$482633,FALSE)),0,HLOOKUP($B37,INDIRECT("'Monthly Resource Report'!"&amp;'Reid Validation'!R$482631&amp;":"&amp;'Reid Validation'!R$482632),'Reid Validation'!R$482633,FALSE))</f>
        <v>0</v>
      </c>
      <c r="S37" s="317">
        <f ca="1">+IF(ISERROR(HLOOKUP($B37,INDIRECT("'Monthly Resource Report'!"&amp;'Reid Validation'!S$482631&amp;":"&amp;'Reid Validation'!S$482632),'Reid Validation'!S$482633,FALSE)),0,HLOOKUP($B37,INDIRECT("'Monthly Resource Report'!"&amp;'Reid Validation'!S$482631&amp;":"&amp;'Reid Validation'!S$482632),'Reid Validation'!S$482633,FALSE))</f>
        <v>0</v>
      </c>
      <c r="T37" s="318">
        <f ca="1">+IF(ISERROR(HLOOKUP($B37,INDIRECT("'Monthly Resource Report'!"&amp;'Reid Validation'!T$482631&amp;":"&amp;'Reid Validation'!T$482632),'Reid Validation'!T$482633,FALSE)),0,HLOOKUP($B37,INDIRECT("'Monthly Resource Report'!"&amp;'Reid Validation'!T$482631&amp;":"&amp;'Reid Validation'!T$482632),'Reid Validation'!T$482633,FALSE))</f>
        <v>0</v>
      </c>
    </row>
    <row r="38" spans="2:20">
      <c r="B38" s="301">
        <v>42339</v>
      </c>
      <c r="C38" s="294">
        <v>45</v>
      </c>
      <c r="D38" s="297">
        <v>0</v>
      </c>
      <c r="E38" s="299">
        <v>0.3</v>
      </c>
      <c r="F38" s="295">
        <v>0.06</v>
      </c>
      <c r="G38" s="294">
        <f ca="1">+IF(ISERROR(HLOOKUP($B38,INDIRECT("'Monthly Resource Report'!"&amp;'Reid Validation'!G$482631&amp;":"&amp;'Reid Validation'!G$482632),'Reid Validation'!G$482633,FALSE)),0,HLOOKUP($B38,INDIRECT("'Monthly Resource Report'!"&amp;'Reid Validation'!G$482631&amp;":"&amp;'Reid Validation'!G$482632),'Reid Validation'!G$482633,FALSE))</f>
        <v>0</v>
      </c>
      <c r="H38" s="297">
        <f ca="1">+IF(ISERROR(HLOOKUP($B38,INDIRECT("'Monthly Resource Report'!"&amp;'Reid Validation'!H$482631&amp;":"&amp;'Reid Validation'!H$482632),'Reid Validation'!H$482633,FALSE)),0,HLOOKUP($B38,INDIRECT("'Monthly Resource Report'!"&amp;'Reid Validation'!H$482631&amp;":"&amp;'Reid Validation'!H$482632),'Reid Validation'!H$482633,FALSE))</f>
        <v>0</v>
      </c>
      <c r="I38" s="317">
        <f ca="1">+IF(ISERROR(HLOOKUP($B38,INDIRECT("'Monthly Resource Report'!"&amp;'Reid Validation'!I$482631&amp;":"&amp;'Reid Validation'!I$482632),'Reid Validation'!I$482633,FALSE)),0,HLOOKUP($B38,INDIRECT("'Monthly Resource Report'!"&amp;'Reid Validation'!I$482631&amp;":"&amp;'Reid Validation'!I$482632),'Reid Validation'!I$482633,FALSE))</f>
        <v>0</v>
      </c>
      <c r="J38" s="318">
        <f ca="1">+IF(ISERROR(HLOOKUP($B38,INDIRECT("'Monthly Resource Report'!"&amp;'Reid Validation'!J$482631&amp;":"&amp;'Reid Validation'!J$482632),'Reid Validation'!J$482633,FALSE)),0,HLOOKUP($B38,INDIRECT("'Monthly Resource Report'!"&amp;'Reid Validation'!J$482631&amp;":"&amp;'Reid Validation'!J$482632),'Reid Validation'!J$482633,FALSE))</f>
        <v>0</v>
      </c>
      <c r="L38" s="301">
        <v>42339</v>
      </c>
      <c r="M38" s="294">
        <v>65</v>
      </c>
      <c r="N38" s="297">
        <v>0</v>
      </c>
      <c r="O38" s="299">
        <v>0.7</v>
      </c>
      <c r="P38" s="295">
        <v>0.06</v>
      </c>
      <c r="Q38" s="294">
        <f ca="1">+IF(ISERROR(HLOOKUP($B38,INDIRECT("'Monthly Resource Report'!"&amp;'Reid Validation'!Q$482631&amp;":"&amp;'Reid Validation'!Q$482632),'Reid Validation'!Q$482633,FALSE)),0,HLOOKUP($B38,INDIRECT("'Monthly Resource Report'!"&amp;'Reid Validation'!Q$482631&amp;":"&amp;'Reid Validation'!Q$482632),'Reid Validation'!Q$482633,FALSE))</f>
        <v>65</v>
      </c>
      <c r="R38" s="297">
        <f ca="1">+IF(ISERROR(HLOOKUP($B38,INDIRECT("'Monthly Resource Report'!"&amp;'Reid Validation'!R$482631&amp;":"&amp;'Reid Validation'!R$482632),'Reid Validation'!R$482633,FALSE)),0,HLOOKUP($B38,INDIRECT("'Monthly Resource Report'!"&amp;'Reid Validation'!R$482631&amp;":"&amp;'Reid Validation'!R$482632),'Reid Validation'!R$482633,FALSE))</f>
        <v>0</v>
      </c>
      <c r="S38" s="317">
        <f ca="1">+IF(ISERROR(HLOOKUP($B38,INDIRECT("'Monthly Resource Report'!"&amp;'Reid Validation'!S$482631&amp;":"&amp;'Reid Validation'!S$482632),'Reid Validation'!S$482633,FALSE)),0,HLOOKUP($B38,INDIRECT("'Monthly Resource Report'!"&amp;'Reid Validation'!S$482631&amp;":"&amp;'Reid Validation'!S$482632),'Reid Validation'!S$482633,FALSE))</f>
        <v>0</v>
      </c>
      <c r="T38" s="318">
        <f ca="1">+IF(ISERROR(HLOOKUP($B38,INDIRECT("'Monthly Resource Report'!"&amp;'Reid Validation'!T$482631&amp;":"&amp;'Reid Validation'!T$482632),'Reid Validation'!T$482633,FALSE)),0,HLOOKUP($B38,INDIRECT("'Monthly Resource Report'!"&amp;'Reid Validation'!T$482631&amp;":"&amp;'Reid Validation'!T$482632),'Reid Validation'!T$482633,FALSE))</f>
        <v>0</v>
      </c>
    </row>
    <row r="39" spans="2:20">
      <c r="B39" s="301">
        <v>42370</v>
      </c>
      <c r="C39" s="294">
        <v>45</v>
      </c>
      <c r="D39" s="297">
        <v>0</v>
      </c>
      <c r="E39" s="299">
        <v>0.3</v>
      </c>
      <c r="F39" s="295">
        <v>0.06</v>
      </c>
      <c r="G39" s="294">
        <f ca="1">+IF(ISERROR(HLOOKUP($B39,INDIRECT("'Monthly Resource Report'!"&amp;'Reid Validation'!G$482631&amp;":"&amp;'Reid Validation'!G$482632),'Reid Validation'!G$482633,FALSE)),0,HLOOKUP($B39,INDIRECT("'Monthly Resource Report'!"&amp;'Reid Validation'!G$482631&amp;":"&amp;'Reid Validation'!G$482632),'Reid Validation'!G$482633,FALSE))</f>
        <v>45</v>
      </c>
      <c r="H39" s="297">
        <f ca="1">+IF(ISERROR(HLOOKUP($B39,INDIRECT("'Monthly Resource Report'!"&amp;'Reid Validation'!H$482631&amp;":"&amp;'Reid Validation'!H$482632),'Reid Validation'!H$482633,FALSE)),0,HLOOKUP($B39,INDIRECT("'Monthly Resource Report'!"&amp;'Reid Validation'!H$482631&amp;":"&amp;'Reid Validation'!H$482632),'Reid Validation'!H$482633,FALSE))</f>
        <v>0</v>
      </c>
      <c r="I39" s="317">
        <f ca="1">+IF(ISERROR(HLOOKUP($B39,INDIRECT("'Monthly Resource Report'!"&amp;'Reid Validation'!I$482631&amp;":"&amp;'Reid Validation'!I$482632),'Reid Validation'!I$482633,FALSE)),0,HLOOKUP($B39,INDIRECT("'Monthly Resource Report'!"&amp;'Reid Validation'!I$482631&amp;":"&amp;'Reid Validation'!I$482632),'Reid Validation'!I$482633,FALSE))</f>
        <v>0</v>
      </c>
      <c r="J39" s="318">
        <f ca="1">+IF(ISERROR(HLOOKUP($B39,INDIRECT("'Monthly Resource Report'!"&amp;'Reid Validation'!J$482631&amp;":"&amp;'Reid Validation'!J$482632),'Reid Validation'!J$482633,FALSE)),0,HLOOKUP($B39,INDIRECT("'Monthly Resource Report'!"&amp;'Reid Validation'!J$482631&amp;":"&amp;'Reid Validation'!J$482632),'Reid Validation'!J$482633,FALSE))</f>
        <v>0</v>
      </c>
      <c r="L39" s="301">
        <v>42370</v>
      </c>
      <c r="M39" s="294">
        <v>65</v>
      </c>
      <c r="N39" s="297">
        <v>0</v>
      </c>
      <c r="O39" s="299">
        <v>0.7</v>
      </c>
      <c r="P39" s="295">
        <v>0.06</v>
      </c>
      <c r="Q39" s="294">
        <f ca="1">+IF(ISERROR(HLOOKUP($B39,INDIRECT("'Monthly Resource Report'!"&amp;'Reid Validation'!Q$482631&amp;":"&amp;'Reid Validation'!Q$482632),'Reid Validation'!Q$482633,FALSE)),0,HLOOKUP($B39,INDIRECT("'Monthly Resource Report'!"&amp;'Reid Validation'!Q$482631&amp;":"&amp;'Reid Validation'!Q$482632),'Reid Validation'!Q$482633,FALSE))</f>
        <v>65</v>
      </c>
      <c r="R39" s="297">
        <f ca="1">+IF(ISERROR(HLOOKUP($B39,INDIRECT("'Monthly Resource Report'!"&amp;'Reid Validation'!R$482631&amp;":"&amp;'Reid Validation'!R$482632),'Reid Validation'!R$482633,FALSE)),0,HLOOKUP($B39,INDIRECT("'Monthly Resource Report'!"&amp;'Reid Validation'!R$482631&amp;":"&amp;'Reid Validation'!R$482632),'Reid Validation'!R$482633,FALSE))</f>
        <v>0</v>
      </c>
      <c r="S39" s="317">
        <f ca="1">+IF(ISERROR(HLOOKUP($B39,INDIRECT("'Monthly Resource Report'!"&amp;'Reid Validation'!S$482631&amp;":"&amp;'Reid Validation'!S$482632),'Reid Validation'!S$482633,FALSE)),0,HLOOKUP($B39,INDIRECT("'Monthly Resource Report'!"&amp;'Reid Validation'!S$482631&amp;":"&amp;'Reid Validation'!S$482632),'Reid Validation'!S$482633,FALSE))</f>
        <v>0</v>
      </c>
      <c r="T39" s="318">
        <f ca="1">+IF(ISERROR(HLOOKUP($B39,INDIRECT("'Monthly Resource Report'!"&amp;'Reid Validation'!T$482631&amp;":"&amp;'Reid Validation'!T$482632),'Reid Validation'!T$482633,FALSE)),0,HLOOKUP($B39,INDIRECT("'Monthly Resource Report'!"&amp;'Reid Validation'!T$482631&amp;":"&amp;'Reid Validation'!T$482632),'Reid Validation'!T$482633,FALSE))</f>
        <v>0</v>
      </c>
    </row>
    <row r="40" spans="2:20">
      <c r="B40" s="301">
        <v>42401</v>
      </c>
      <c r="C40" s="294">
        <v>45</v>
      </c>
      <c r="D40" s="297">
        <v>0</v>
      </c>
      <c r="E40" s="299">
        <v>0.3</v>
      </c>
      <c r="F40" s="295">
        <v>0.06</v>
      </c>
      <c r="G40" s="294">
        <f ca="1">+IF(ISERROR(HLOOKUP($B40,INDIRECT("'Monthly Resource Report'!"&amp;'Reid Validation'!G$482631&amp;":"&amp;'Reid Validation'!G$482632),'Reid Validation'!G$482633,FALSE)),0,HLOOKUP($B40,INDIRECT("'Monthly Resource Report'!"&amp;'Reid Validation'!G$482631&amp;":"&amp;'Reid Validation'!G$482632),'Reid Validation'!G$482633,FALSE))</f>
        <v>45</v>
      </c>
      <c r="H40" s="297">
        <f ca="1">+IF(ISERROR(HLOOKUP($B40,INDIRECT("'Monthly Resource Report'!"&amp;'Reid Validation'!H$482631&amp;":"&amp;'Reid Validation'!H$482632),'Reid Validation'!H$482633,FALSE)),0,HLOOKUP($B40,INDIRECT("'Monthly Resource Report'!"&amp;'Reid Validation'!H$482631&amp;":"&amp;'Reid Validation'!H$482632),'Reid Validation'!H$482633,FALSE))</f>
        <v>0</v>
      </c>
      <c r="I40" s="317">
        <f ca="1">+IF(ISERROR(HLOOKUP($B40,INDIRECT("'Monthly Resource Report'!"&amp;'Reid Validation'!I$482631&amp;":"&amp;'Reid Validation'!I$482632),'Reid Validation'!I$482633,FALSE)),0,HLOOKUP($B40,INDIRECT("'Monthly Resource Report'!"&amp;'Reid Validation'!I$482631&amp;":"&amp;'Reid Validation'!I$482632),'Reid Validation'!I$482633,FALSE))</f>
        <v>0</v>
      </c>
      <c r="J40" s="318">
        <f ca="1">+IF(ISERROR(HLOOKUP($B40,INDIRECT("'Monthly Resource Report'!"&amp;'Reid Validation'!J$482631&amp;":"&amp;'Reid Validation'!J$482632),'Reid Validation'!J$482633,FALSE)),0,HLOOKUP($B40,INDIRECT("'Monthly Resource Report'!"&amp;'Reid Validation'!J$482631&amp;":"&amp;'Reid Validation'!J$482632),'Reid Validation'!J$482633,FALSE))</f>
        <v>0</v>
      </c>
      <c r="L40" s="301">
        <v>42401</v>
      </c>
      <c r="M40" s="294">
        <v>65</v>
      </c>
      <c r="N40" s="297">
        <v>0</v>
      </c>
      <c r="O40" s="299">
        <v>0.7</v>
      </c>
      <c r="P40" s="295">
        <v>0.06</v>
      </c>
      <c r="Q40" s="294">
        <f ca="1">+IF(ISERROR(HLOOKUP($B40,INDIRECT("'Monthly Resource Report'!"&amp;'Reid Validation'!Q$482631&amp;":"&amp;'Reid Validation'!Q$482632),'Reid Validation'!Q$482633,FALSE)),0,HLOOKUP($B40,INDIRECT("'Monthly Resource Report'!"&amp;'Reid Validation'!Q$482631&amp;":"&amp;'Reid Validation'!Q$482632),'Reid Validation'!Q$482633,FALSE))</f>
        <v>65</v>
      </c>
      <c r="R40" s="297">
        <f ca="1">+IF(ISERROR(HLOOKUP($B40,INDIRECT("'Monthly Resource Report'!"&amp;'Reid Validation'!R$482631&amp;":"&amp;'Reid Validation'!R$482632),'Reid Validation'!R$482633,FALSE)),0,HLOOKUP($B40,INDIRECT("'Monthly Resource Report'!"&amp;'Reid Validation'!R$482631&amp;":"&amp;'Reid Validation'!R$482632),'Reid Validation'!R$482633,FALSE))</f>
        <v>0</v>
      </c>
      <c r="S40" s="317">
        <f ca="1">+IF(ISERROR(HLOOKUP($B40,INDIRECT("'Monthly Resource Report'!"&amp;'Reid Validation'!S$482631&amp;":"&amp;'Reid Validation'!S$482632),'Reid Validation'!S$482633,FALSE)),0,HLOOKUP($B40,INDIRECT("'Monthly Resource Report'!"&amp;'Reid Validation'!S$482631&amp;":"&amp;'Reid Validation'!S$482632),'Reid Validation'!S$482633,FALSE))</f>
        <v>0</v>
      </c>
      <c r="T40" s="318">
        <f ca="1">+IF(ISERROR(HLOOKUP($B40,INDIRECT("'Monthly Resource Report'!"&amp;'Reid Validation'!T$482631&amp;":"&amp;'Reid Validation'!T$482632),'Reid Validation'!T$482633,FALSE)),0,HLOOKUP($B40,INDIRECT("'Monthly Resource Report'!"&amp;'Reid Validation'!T$482631&amp;":"&amp;'Reid Validation'!T$482632),'Reid Validation'!T$482633,FALSE))</f>
        <v>0</v>
      </c>
    </row>
    <row r="41" spans="2:20">
      <c r="B41" s="301">
        <v>42430</v>
      </c>
      <c r="C41" s="294">
        <v>45</v>
      </c>
      <c r="D41" s="297">
        <v>0</v>
      </c>
      <c r="E41" s="299">
        <v>0.3</v>
      </c>
      <c r="F41" s="295">
        <v>0.06</v>
      </c>
      <c r="G41" s="294">
        <f ca="1">+IF(ISERROR(HLOOKUP($B41,INDIRECT("'Monthly Resource Report'!"&amp;'Reid Validation'!G$482631&amp;":"&amp;'Reid Validation'!G$482632),'Reid Validation'!G$482633,FALSE)),0,HLOOKUP($B41,INDIRECT("'Monthly Resource Report'!"&amp;'Reid Validation'!G$482631&amp;":"&amp;'Reid Validation'!G$482632),'Reid Validation'!G$482633,FALSE))</f>
        <v>0</v>
      </c>
      <c r="H41" s="297">
        <f ca="1">+IF(ISERROR(HLOOKUP($B41,INDIRECT("'Monthly Resource Report'!"&amp;'Reid Validation'!H$482631&amp;":"&amp;'Reid Validation'!H$482632),'Reid Validation'!H$482633,FALSE)),0,HLOOKUP($B41,INDIRECT("'Monthly Resource Report'!"&amp;'Reid Validation'!H$482631&amp;":"&amp;'Reid Validation'!H$482632),'Reid Validation'!H$482633,FALSE))</f>
        <v>0</v>
      </c>
      <c r="I41" s="317">
        <f ca="1">+IF(ISERROR(HLOOKUP($B41,INDIRECT("'Monthly Resource Report'!"&amp;'Reid Validation'!I$482631&amp;":"&amp;'Reid Validation'!I$482632),'Reid Validation'!I$482633,FALSE)),0,HLOOKUP($B41,INDIRECT("'Monthly Resource Report'!"&amp;'Reid Validation'!I$482631&amp;":"&amp;'Reid Validation'!I$482632),'Reid Validation'!I$482633,FALSE))</f>
        <v>0</v>
      </c>
      <c r="J41" s="318">
        <f ca="1">+IF(ISERROR(HLOOKUP($B41,INDIRECT("'Monthly Resource Report'!"&amp;'Reid Validation'!J$482631&amp;":"&amp;'Reid Validation'!J$482632),'Reid Validation'!J$482633,FALSE)),0,HLOOKUP($B41,INDIRECT("'Monthly Resource Report'!"&amp;'Reid Validation'!J$482631&amp;":"&amp;'Reid Validation'!J$482632),'Reid Validation'!J$482633,FALSE))</f>
        <v>0</v>
      </c>
      <c r="L41" s="301">
        <v>42430</v>
      </c>
      <c r="M41" s="294">
        <v>65</v>
      </c>
      <c r="N41" s="297">
        <v>0</v>
      </c>
      <c r="O41" s="299">
        <v>0.7</v>
      </c>
      <c r="P41" s="295">
        <v>0.06</v>
      </c>
      <c r="Q41" s="294">
        <f ca="1">+IF(ISERROR(HLOOKUP($B41,INDIRECT("'Monthly Resource Report'!"&amp;'Reid Validation'!Q$482631&amp;":"&amp;'Reid Validation'!Q$482632),'Reid Validation'!Q$482633,FALSE)),0,HLOOKUP($B41,INDIRECT("'Monthly Resource Report'!"&amp;'Reid Validation'!Q$482631&amp;":"&amp;'Reid Validation'!Q$482632),'Reid Validation'!Q$482633,FALSE))</f>
        <v>65</v>
      </c>
      <c r="R41" s="297">
        <f ca="1">+IF(ISERROR(HLOOKUP($B41,INDIRECT("'Monthly Resource Report'!"&amp;'Reid Validation'!R$482631&amp;":"&amp;'Reid Validation'!R$482632),'Reid Validation'!R$482633,FALSE)),0,HLOOKUP($B41,INDIRECT("'Monthly Resource Report'!"&amp;'Reid Validation'!R$482631&amp;":"&amp;'Reid Validation'!R$482632),'Reid Validation'!R$482633,FALSE))</f>
        <v>0</v>
      </c>
      <c r="S41" s="317">
        <f ca="1">+IF(ISERROR(HLOOKUP($B41,INDIRECT("'Monthly Resource Report'!"&amp;'Reid Validation'!S$482631&amp;":"&amp;'Reid Validation'!S$482632),'Reid Validation'!S$482633,FALSE)),0,HLOOKUP($B41,INDIRECT("'Monthly Resource Report'!"&amp;'Reid Validation'!S$482631&amp;":"&amp;'Reid Validation'!S$482632),'Reid Validation'!S$482633,FALSE))</f>
        <v>0</v>
      </c>
      <c r="T41" s="318">
        <f ca="1">+IF(ISERROR(HLOOKUP($B41,INDIRECT("'Monthly Resource Report'!"&amp;'Reid Validation'!T$482631&amp;":"&amp;'Reid Validation'!T$482632),'Reid Validation'!T$482633,FALSE)),0,HLOOKUP($B41,INDIRECT("'Monthly Resource Report'!"&amp;'Reid Validation'!T$482631&amp;":"&amp;'Reid Validation'!T$482632),'Reid Validation'!T$482633,FALSE))</f>
        <v>0</v>
      </c>
    </row>
    <row r="42" spans="2:20">
      <c r="B42" s="301">
        <v>42461</v>
      </c>
      <c r="C42" s="294">
        <v>45</v>
      </c>
      <c r="D42" s="297">
        <v>0</v>
      </c>
      <c r="E42" s="299">
        <v>0.3</v>
      </c>
      <c r="F42" s="295">
        <v>0.06</v>
      </c>
      <c r="G42" s="294">
        <f ca="1">+IF(ISERROR(HLOOKUP($B42,INDIRECT("'Monthly Resource Report'!"&amp;'Reid Validation'!G$482631&amp;":"&amp;'Reid Validation'!G$482632),'Reid Validation'!G$482633,FALSE)),0,HLOOKUP($B42,INDIRECT("'Monthly Resource Report'!"&amp;'Reid Validation'!G$482631&amp;":"&amp;'Reid Validation'!G$482632),'Reid Validation'!G$482633,FALSE))</f>
        <v>0</v>
      </c>
      <c r="H42" s="297">
        <f ca="1">+IF(ISERROR(HLOOKUP($B42,INDIRECT("'Monthly Resource Report'!"&amp;'Reid Validation'!H$482631&amp;":"&amp;'Reid Validation'!H$482632),'Reid Validation'!H$482633,FALSE)),0,HLOOKUP($B42,INDIRECT("'Monthly Resource Report'!"&amp;'Reid Validation'!H$482631&amp;":"&amp;'Reid Validation'!H$482632),'Reid Validation'!H$482633,FALSE))</f>
        <v>0</v>
      </c>
      <c r="I42" s="317">
        <f ca="1">+IF(ISERROR(HLOOKUP($B42,INDIRECT("'Monthly Resource Report'!"&amp;'Reid Validation'!I$482631&amp;":"&amp;'Reid Validation'!I$482632),'Reid Validation'!I$482633,FALSE)),0,HLOOKUP($B42,INDIRECT("'Monthly Resource Report'!"&amp;'Reid Validation'!I$482631&amp;":"&amp;'Reid Validation'!I$482632),'Reid Validation'!I$482633,FALSE))</f>
        <v>0</v>
      </c>
      <c r="J42" s="318">
        <f ca="1">+IF(ISERROR(HLOOKUP($B42,INDIRECT("'Monthly Resource Report'!"&amp;'Reid Validation'!J$482631&amp;":"&amp;'Reid Validation'!J$482632),'Reid Validation'!J$482633,FALSE)),0,HLOOKUP($B42,INDIRECT("'Monthly Resource Report'!"&amp;'Reid Validation'!J$482631&amp;":"&amp;'Reid Validation'!J$482632),'Reid Validation'!J$482633,FALSE))</f>
        <v>0</v>
      </c>
      <c r="L42" s="301">
        <v>42461</v>
      </c>
      <c r="M42" s="294">
        <v>65</v>
      </c>
      <c r="N42" s="297">
        <v>0</v>
      </c>
      <c r="O42" s="299">
        <v>0.7</v>
      </c>
      <c r="P42" s="295">
        <v>0.06</v>
      </c>
      <c r="Q42" s="294">
        <f ca="1">+IF(ISERROR(HLOOKUP($B42,INDIRECT("'Monthly Resource Report'!"&amp;'Reid Validation'!Q$482631&amp;":"&amp;'Reid Validation'!Q$482632),'Reid Validation'!Q$482633,FALSE)),0,HLOOKUP($B42,INDIRECT("'Monthly Resource Report'!"&amp;'Reid Validation'!Q$482631&amp;":"&amp;'Reid Validation'!Q$482632),'Reid Validation'!Q$482633,FALSE))</f>
        <v>65</v>
      </c>
      <c r="R42" s="297">
        <f ca="1">+IF(ISERROR(HLOOKUP($B42,INDIRECT("'Monthly Resource Report'!"&amp;'Reid Validation'!R$482631&amp;":"&amp;'Reid Validation'!R$482632),'Reid Validation'!R$482633,FALSE)),0,HLOOKUP($B42,INDIRECT("'Monthly Resource Report'!"&amp;'Reid Validation'!R$482631&amp;":"&amp;'Reid Validation'!R$482632),'Reid Validation'!R$482633,FALSE))</f>
        <v>0</v>
      </c>
      <c r="S42" s="317">
        <f ca="1">+IF(ISERROR(HLOOKUP($B42,INDIRECT("'Monthly Resource Report'!"&amp;'Reid Validation'!S$482631&amp;":"&amp;'Reid Validation'!S$482632),'Reid Validation'!S$482633,FALSE)),0,HLOOKUP($B42,INDIRECT("'Monthly Resource Report'!"&amp;'Reid Validation'!S$482631&amp;":"&amp;'Reid Validation'!S$482632),'Reid Validation'!S$482633,FALSE))</f>
        <v>0</v>
      </c>
      <c r="T42" s="318">
        <f ca="1">+IF(ISERROR(HLOOKUP($B42,INDIRECT("'Monthly Resource Report'!"&amp;'Reid Validation'!T$482631&amp;":"&amp;'Reid Validation'!T$482632),'Reid Validation'!T$482633,FALSE)),0,HLOOKUP($B42,INDIRECT("'Monthly Resource Report'!"&amp;'Reid Validation'!T$482631&amp;":"&amp;'Reid Validation'!T$482632),'Reid Validation'!T$482633,FALSE))</f>
        <v>0</v>
      </c>
    </row>
    <row r="43" spans="2:20">
      <c r="B43" s="301">
        <v>42491</v>
      </c>
      <c r="C43" s="294">
        <v>45</v>
      </c>
      <c r="D43" s="297">
        <v>0</v>
      </c>
      <c r="E43" s="299">
        <v>0.3</v>
      </c>
      <c r="F43" s="295">
        <v>0.06</v>
      </c>
      <c r="G43" s="294">
        <f ca="1">+IF(ISERROR(HLOOKUP($B43,INDIRECT("'Monthly Resource Report'!"&amp;'Reid Validation'!G$482631&amp;":"&amp;'Reid Validation'!G$482632),'Reid Validation'!G$482633,FALSE)),0,HLOOKUP($B43,INDIRECT("'Monthly Resource Report'!"&amp;'Reid Validation'!G$482631&amp;":"&amp;'Reid Validation'!G$482632),'Reid Validation'!G$482633,FALSE))</f>
        <v>0</v>
      </c>
      <c r="H43" s="297">
        <f ca="1">+IF(ISERROR(HLOOKUP($B43,INDIRECT("'Monthly Resource Report'!"&amp;'Reid Validation'!H$482631&amp;":"&amp;'Reid Validation'!H$482632),'Reid Validation'!H$482633,FALSE)),0,HLOOKUP($B43,INDIRECT("'Monthly Resource Report'!"&amp;'Reid Validation'!H$482631&amp;":"&amp;'Reid Validation'!H$482632),'Reid Validation'!H$482633,FALSE))</f>
        <v>0</v>
      </c>
      <c r="I43" s="317">
        <f ca="1">+IF(ISERROR(HLOOKUP($B43,INDIRECT("'Monthly Resource Report'!"&amp;'Reid Validation'!I$482631&amp;":"&amp;'Reid Validation'!I$482632),'Reid Validation'!I$482633,FALSE)),0,HLOOKUP($B43,INDIRECT("'Monthly Resource Report'!"&amp;'Reid Validation'!I$482631&amp;":"&amp;'Reid Validation'!I$482632),'Reid Validation'!I$482633,FALSE))</f>
        <v>0</v>
      </c>
      <c r="J43" s="318">
        <f ca="1">+IF(ISERROR(HLOOKUP($B43,INDIRECT("'Monthly Resource Report'!"&amp;'Reid Validation'!J$482631&amp;":"&amp;'Reid Validation'!J$482632),'Reid Validation'!J$482633,FALSE)),0,HLOOKUP($B43,INDIRECT("'Monthly Resource Report'!"&amp;'Reid Validation'!J$482631&amp;":"&amp;'Reid Validation'!J$482632),'Reid Validation'!J$482633,FALSE))</f>
        <v>0</v>
      </c>
      <c r="L43" s="301">
        <v>42491</v>
      </c>
      <c r="M43" s="294">
        <v>60</v>
      </c>
      <c r="N43" s="297">
        <v>0</v>
      </c>
      <c r="O43" s="299">
        <v>0.7</v>
      </c>
      <c r="P43" s="295">
        <v>0.06</v>
      </c>
      <c r="Q43" s="294">
        <f ca="1">+IF(ISERROR(HLOOKUP($B43,INDIRECT("'Monthly Resource Report'!"&amp;'Reid Validation'!Q$482631&amp;":"&amp;'Reid Validation'!Q$482632),'Reid Validation'!Q$482633,FALSE)),0,HLOOKUP($B43,INDIRECT("'Monthly Resource Report'!"&amp;'Reid Validation'!Q$482631&amp;":"&amp;'Reid Validation'!Q$482632),'Reid Validation'!Q$482633,FALSE))</f>
        <v>60</v>
      </c>
      <c r="R43" s="297">
        <f ca="1">+IF(ISERROR(HLOOKUP($B43,INDIRECT("'Monthly Resource Report'!"&amp;'Reid Validation'!R$482631&amp;":"&amp;'Reid Validation'!R$482632),'Reid Validation'!R$482633,FALSE)),0,HLOOKUP($B43,INDIRECT("'Monthly Resource Report'!"&amp;'Reid Validation'!R$482631&amp;":"&amp;'Reid Validation'!R$482632),'Reid Validation'!R$482633,FALSE))</f>
        <v>0</v>
      </c>
      <c r="S43" s="317">
        <f ca="1">+IF(ISERROR(HLOOKUP($B43,INDIRECT("'Monthly Resource Report'!"&amp;'Reid Validation'!S$482631&amp;":"&amp;'Reid Validation'!S$482632),'Reid Validation'!S$482633,FALSE)),0,HLOOKUP($B43,INDIRECT("'Monthly Resource Report'!"&amp;'Reid Validation'!S$482631&amp;":"&amp;'Reid Validation'!S$482632),'Reid Validation'!S$482633,FALSE))</f>
        <v>0</v>
      </c>
      <c r="T43" s="318">
        <f ca="1">+IF(ISERROR(HLOOKUP($B43,INDIRECT("'Monthly Resource Report'!"&amp;'Reid Validation'!T$482631&amp;":"&amp;'Reid Validation'!T$482632),'Reid Validation'!T$482633,FALSE)),0,HLOOKUP($B43,INDIRECT("'Monthly Resource Report'!"&amp;'Reid Validation'!T$482631&amp;":"&amp;'Reid Validation'!T$482632),'Reid Validation'!T$482633,FALSE))</f>
        <v>0</v>
      </c>
    </row>
    <row r="44" spans="2:20">
      <c r="B44" s="301">
        <v>42522</v>
      </c>
      <c r="C44" s="294">
        <v>45</v>
      </c>
      <c r="D44" s="297">
        <v>0</v>
      </c>
      <c r="E44" s="299">
        <v>0.3</v>
      </c>
      <c r="F44" s="295">
        <v>0.06</v>
      </c>
      <c r="G44" s="294">
        <f ca="1">+IF(ISERROR(HLOOKUP($B44,INDIRECT("'Monthly Resource Report'!"&amp;'Reid Validation'!G$482631&amp;":"&amp;'Reid Validation'!G$482632),'Reid Validation'!G$482633,FALSE)),0,HLOOKUP($B44,INDIRECT("'Monthly Resource Report'!"&amp;'Reid Validation'!G$482631&amp;":"&amp;'Reid Validation'!G$482632),'Reid Validation'!G$482633,FALSE))</f>
        <v>0</v>
      </c>
      <c r="H44" s="297">
        <f ca="1">+IF(ISERROR(HLOOKUP($B44,INDIRECT("'Monthly Resource Report'!"&amp;'Reid Validation'!H$482631&amp;":"&amp;'Reid Validation'!H$482632),'Reid Validation'!H$482633,FALSE)),0,HLOOKUP($B44,INDIRECT("'Monthly Resource Report'!"&amp;'Reid Validation'!H$482631&amp;":"&amp;'Reid Validation'!H$482632),'Reid Validation'!H$482633,FALSE))</f>
        <v>0</v>
      </c>
      <c r="I44" s="317">
        <f ca="1">+IF(ISERROR(HLOOKUP($B44,INDIRECT("'Monthly Resource Report'!"&amp;'Reid Validation'!I$482631&amp;":"&amp;'Reid Validation'!I$482632),'Reid Validation'!I$482633,FALSE)),0,HLOOKUP($B44,INDIRECT("'Monthly Resource Report'!"&amp;'Reid Validation'!I$482631&amp;":"&amp;'Reid Validation'!I$482632),'Reid Validation'!I$482633,FALSE))</f>
        <v>0</v>
      </c>
      <c r="J44" s="318">
        <f ca="1">+IF(ISERROR(HLOOKUP($B44,INDIRECT("'Monthly Resource Report'!"&amp;'Reid Validation'!J$482631&amp;":"&amp;'Reid Validation'!J$482632),'Reid Validation'!J$482633,FALSE)),0,HLOOKUP($B44,INDIRECT("'Monthly Resource Report'!"&amp;'Reid Validation'!J$482631&amp;":"&amp;'Reid Validation'!J$482632),'Reid Validation'!J$482633,FALSE))</f>
        <v>0</v>
      </c>
      <c r="L44" s="301">
        <v>42522</v>
      </c>
      <c r="M44" s="294">
        <v>60</v>
      </c>
      <c r="N44" s="297">
        <v>0</v>
      </c>
      <c r="O44" s="299">
        <v>0.7</v>
      </c>
      <c r="P44" s="295">
        <v>0.06</v>
      </c>
      <c r="Q44" s="294">
        <f ca="1">+IF(ISERROR(HLOOKUP($B44,INDIRECT("'Monthly Resource Report'!"&amp;'Reid Validation'!Q$482631&amp;":"&amp;'Reid Validation'!Q$482632),'Reid Validation'!Q$482633,FALSE)),0,HLOOKUP($B44,INDIRECT("'Monthly Resource Report'!"&amp;'Reid Validation'!Q$482631&amp;":"&amp;'Reid Validation'!Q$482632),'Reid Validation'!Q$482633,FALSE))</f>
        <v>60</v>
      </c>
      <c r="R44" s="297">
        <f ca="1">+IF(ISERROR(HLOOKUP($B44,INDIRECT("'Monthly Resource Report'!"&amp;'Reid Validation'!R$482631&amp;":"&amp;'Reid Validation'!R$482632),'Reid Validation'!R$482633,FALSE)),0,HLOOKUP($B44,INDIRECT("'Monthly Resource Report'!"&amp;'Reid Validation'!R$482631&amp;":"&amp;'Reid Validation'!R$482632),'Reid Validation'!R$482633,FALSE))</f>
        <v>0</v>
      </c>
      <c r="S44" s="317">
        <f ca="1">+IF(ISERROR(HLOOKUP($B44,INDIRECT("'Monthly Resource Report'!"&amp;'Reid Validation'!S$482631&amp;":"&amp;'Reid Validation'!S$482632),'Reid Validation'!S$482633,FALSE)),0,HLOOKUP($B44,INDIRECT("'Monthly Resource Report'!"&amp;'Reid Validation'!S$482631&amp;":"&amp;'Reid Validation'!S$482632),'Reid Validation'!S$482633,FALSE))</f>
        <v>0</v>
      </c>
      <c r="T44" s="318">
        <f ca="1">+IF(ISERROR(HLOOKUP($B44,INDIRECT("'Monthly Resource Report'!"&amp;'Reid Validation'!T$482631&amp;":"&amp;'Reid Validation'!T$482632),'Reid Validation'!T$482633,FALSE)),0,HLOOKUP($B44,INDIRECT("'Monthly Resource Report'!"&amp;'Reid Validation'!T$482631&amp;":"&amp;'Reid Validation'!T$482632),'Reid Validation'!T$482633,FALSE))</f>
        <v>0</v>
      </c>
    </row>
    <row r="45" spans="2:20">
      <c r="B45" s="301">
        <v>42552</v>
      </c>
      <c r="C45" s="294">
        <v>45</v>
      </c>
      <c r="D45" s="297">
        <v>0</v>
      </c>
      <c r="E45" s="299">
        <v>0.3</v>
      </c>
      <c r="F45" s="295">
        <v>0.06</v>
      </c>
      <c r="G45" s="294">
        <f ca="1">+IF(ISERROR(HLOOKUP($B45,INDIRECT("'Monthly Resource Report'!"&amp;'Reid Validation'!G$482631&amp;":"&amp;'Reid Validation'!G$482632),'Reid Validation'!G$482633,FALSE)),0,HLOOKUP($B45,INDIRECT("'Monthly Resource Report'!"&amp;'Reid Validation'!G$482631&amp;":"&amp;'Reid Validation'!G$482632),'Reid Validation'!G$482633,FALSE))</f>
        <v>45</v>
      </c>
      <c r="H45" s="297">
        <f ca="1">+IF(ISERROR(HLOOKUP($B45,INDIRECT("'Monthly Resource Report'!"&amp;'Reid Validation'!H$482631&amp;":"&amp;'Reid Validation'!H$482632),'Reid Validation'!H$482633,FALSE)),0,HLOOKUP($B45,INDIRECT("'Monthly Resource Report'!"&amp;'Reid Validation'!H$482631&amp;":"&amp;'Reid Validation'!H$482632),'Reid Validation'!H$482633,FALSE))</f>
        <v>0</v>
      </c>
      <c r="I45" s="317">
        <f ca="1">+IF(ISERROR(HLOOKUP($B45,INDIRECT("'Monthly Resource Report'!"&amp;'Reid Validation'!I$482631&amp;":"&amp;'Reid Validation'!I$482632),'Reid Validation'!I$482633,FALSE)),0,HLOOKUP($B45,INDIRECT("'Monthly Resource Report'!"&amp;'Reid Validation'!I$482631&amp;":"&amp;'Reid Validation'!I$482632),'Reid Validation'!I$482633,FALSE))</f>
        <v>0</v>
      </c>
      <c r="J45" s="318">
        <f ca="1">+IF(ISERROR(HLOOKUP($B45,INDIRECT("'Monthly Resource Report'!"&amp;'Reid Validation'!J$482631&amp;":"&amp;'Reid Validation'!J$482632),'Reid Validation'!J$482633,FALSE)),0,HLOOKUP($B45,INDIRECT("'Monthly Resource Report'!"&amp;'Reid Validation'!J$482631&amp;":"&amp;'Reid Validation'!J$482632),'Reid Validation'!J$482633,FALSE))</f>
        <v>0</v>
      </c>
      <c r="L45" s="301">
        <v>42552</v>
      </c>
      <c r="M45" s="294">
        <v>58</v>
      </c>
      <c r="N45" s="297">
        <v>0</v>
      </c>
      <c r="O45" s="299">
        <v>0.7</v>
      </c>
      <c r="P45" s="295">
        <v>0.06</v>
      </c>
      <c r="Q45" s="294">
        <f ca="1">+IF(ISERROR(HLOOKUP($B45,INDIRECT("'Monthly Resource Report'!"&amp;'Reid Validation'!Q$482631&amp;":"&amp;'Reid Validation'!Q$482632),'Reid Validation'!Q$482633,FALSE)),0,HLOOKUP($B45,INDIRECT("'Monthly Resource Report'!"&amp;'Reid Validation'!Q$482631&amp;":"&amp;'Reid Validation'!Q$482632),'Reid Validation'!Q$482633,FALSE))</f>
        <v>58</v>
      </c>
      <c r="R45" s="297">
        <f ca="1">+IF(ISERROR(HLOOKUP($B45,INDIRECT("'Monthly Resource Report'!"&amp;'Reid Validation'!R$482631&amp;":"&amp;'Reid Validation'!R$482632),'Reid Validation'!R$482633,FALSE)),0,HLOOKUP($B45,INDIRECT("'Monthly Resource Report'!"&amp;'Reid Validation'!R$482631&amp;":"&amp;'Reid Validation'!R$482632),'Reid Validation'!R$482633,FALSE))</f>
        <v>0</v>
      </c>
      <c r="S45" s="317">
        <f ca="1">+IF(ISERROR(HLOOKUP($B45,INDIRECT("'Monthly Resource Report'!"&amp;'Reid Validation'!S$482631&amp;":"&amp;'Reid Validation'!S$482632),'Reid Validation'!S$482633,FALSE)),0,HLOOKUP($B45,INDIRECT("'Monthly Resource Report'!"&amp;'Reid Validation'!S$482631&amp;":"&amp;'Reid Validation'!S$482632),'Reid Validation'!S$482633,FALSE))</f>
        <v>0</v>
      </c>
      <c r="T45" s="318">
        <f ca="1">+IF(ISERROR(HLOOKUP($B45,INDIRECT("'Monthly Resource Report'!"&amp;'Reid Validation'!T$482631&amp;":"&amp;'Reid Validation'!T$482632),'Reid Validation'!T$482633,FALSE)),0,HLOOKUP($B45,INDIRECT("'Monthly Resource Report'!"&amp;'Reid Validation'!T$482631&amp;":"&amp;'Reid Validation'!T$482632),'Reid Validation'!T$482633,FALSE))</f>
        <v>0</v>
      </c>
    </row>
    <row r="46" spans="2:20">
      <c r="B46" s="301">
        <v>42583</v>
      </c>
      <c r="C46" s="294">
        <v>45</v>
      </c>
      <c r="D46" s="297">
        <v>0</v>
      </c>
      <c r="E46" s="299">
        <v>0.3</v>
      </c>
      <c r="F46" s="295">
        <v>0.06</v>
      </c>
      <c r="G46" s="294">
        <f ca="1">+IF(ISERROR(HLOOKUP($B46,INDIRECT("'Monthly Resource Report'!"&amp;'Reid Validation'!G$482631&amp;":"&amp;'Reid Validation'!G$482632),'Reid Validation'!G$482633,FALSE)),0,HLOOKUP($B46,INDIRECT("'Monthly Resource Report'!"&amp;'Reid Validation'!G$482631&amp;":"&amp;'Reid Validation'!G$482632),'Reid Validation'!G$482633,FALSE))</f>
        <v>45</v>
      </c>
      <c r="H46" s="297">
        <f ca="1">+IF(ISERROR(HLOOKUP($B46,INDIRECT("'Monthly Resource Report'!"&amp;'Reid Validation'!H$482631&amp;":"&amp;'Reid Validation'!H$482632),'Reid Validation'!H$482633,FALSE)),0,HLOOKUP($B46,INDIRECT("'Monthly Resource Report'!"&amp;'Reid Validation'!H$482631&amp;":"&amp;'Reid Validation'!H$482632),'Reid Validation'!H$482633,FALSE))</f>
        <v>0</v>
      </c>
      <c r="I46" s="317">
        <f ca="1">+IF(ISERROR(HLOOKUP($B46,INDIRECT("'Monthly Resource Report'!"&amp;'Reid Validation'!I$482631&amp;":"&amp;'Reid Validation'!I$482632),'Reid Validation'!I$482633,FALSE)),0,HLOOKUP($B46,INDIRECT("'Monthly Resource Report'!"&amp;'Reid Validation'!I$482631&amp;":"&amp;'Reid Validation'!I$482632),'Reid Validation'!I$482633,FALSE))</f>
        <v>0</v>
      </c>
      <c r="J46" s="318">
        <f ca="1">+IF(ISERROR(HLOOKUP($B46,INDIRECT("'Monthly Resource Report'!"&amp;'Reid Validation'!J$482631&amp;":"&amp;'Reid Validation'!J$482632),'Reid Validation'!J$482633,FALSE)),0,HLOOKUP($B46,INDIRECT("'Monthly Resource Report'!"&amp;'Reid Validation'!J$482631&amp;":"&amp;'Reid Validation'!J$482632),'Reid Validation'!J$482633,FALSE))</f>
        <v>0</v>
      </c>
      <c r="L46" s="301">
        <v>42583</v>
      </c>
      <c r="M46" s="294">
        <v>58</v>
      </c>
      <c r="N46" s="297">
        <v>0</v>
      </c>
      <c r="O46" s="299">
        <v>0.7</v>
      </c>
      <c r="P46" s="295">
        <v>0.06</v>
      </c>
      <c r="Q46" s="294">
        <f ca="1">+IF(ISERROR(HLOOKUP($B46,INDIRECT("'Monthly Resource Report'!"&amp;'Reid Validation'!Q$482631&amp;":"&amp;'Reid Validation'!Q$482632),'Reid Validation'!Q$482633,FALSE)),0,HLOOKUP($B46,INDIRECT("'Monthly Resource Report'!"&amp;'Reid Validation'!Q$482631&amp;":"&amp;'Reid Validation'!Q$482632),'Reid Validation'!Q$482633,FALSE))</f>
        <v>58</v>
      </c>
      <c r="R46" s="297">
        <f ca="1">+IF(ISERROR(HLOOKUP($B46,INDIRECT("'Monthly Resource Report'!"&amp;'Reid Validation'!R$482631&amp;":"&amp;'Reid Validation'!R$482632),'Reid Validation'!R$482633,FALSE)),0,HLOOKUP($B46,INDIRECT("'Monthly Resource Report'!"&amp;'Reid Validation'!R$482631&amp;":"&amp;'Reid Validation'!R$482632),'Reid Validation'!R$482633,FALSE))</f>
        <v>0</v>
      </c>
      <c r="S46" s="317">
        <f ca="1">+IF(ISERROR(HLOOKUP($B46,INDIRECT("'Monthly Resource Report'!"&amp;'Reid Validation'!S$482631&amp;":"&amp;'Reid Validation'!S$482632),'Reid Validation'!S$482633,FALSE)),0,HLOOKUP($B46,INDIRECT("'Monthly Resource Report'!"&amp;'Reid Validation'!S$482631&amp;":"&amp;'Reid Validation'!S$482632),'Reid Validation'!S$482633,FALSE))</f>
        <v>0</v>
      </c>
      <c r="T46" s="318">
        <f ca="1">+IF(ISERROR(HLOOKUP($B46,INDIRECT("'Monthly Resource Report'!"&amp;'Reid Validation'!T$482631&amp;":"&amp;'Reid Validation'!T$482632),'Reid Validation'!T$482633,FALSE)),0,HLOOKUP($B46,INDIRECT("'Monthly Resource Report'!"&amp;'Reid Validation'!T$482631&amp;":"&amp;'Reid Validation'!T$482632),'Reid Validation'!T$482633,FALSE))</f>
        <v>0</v>
      </c>
    </row>
    <row r="47" spans="2:20">
      <c r="B47" s="301">
        <v>42614</v>
      </c>
      <c r="C47" s="294">
        <v>45</v>
      </c>
      <c r="D47" s="297">
        <v>0</v>
      </c>
      <c r="E47" s="299">
        <v>0.3</v>
      </c>
      <c r="F47" s="295">
        <v>0.06</v>
      </c>
      <c r="G47" s="294">
        <f ca="1">+IF(ISERROR(HLOOKUP($B47,INDIRECT("'Monthly Resource Report'!"&amp;'Reid Validation'!G$482631&amp;":"&amp;'Reid Validation'!G$482632),'Reid Validation'!G$482633,FALSE)),0,HLOOKUP($B47,INDIRECT("'Monthly Resource Report'!"&amp;'Reid Validation'!G$482631&amp;":"&amp;'Reid Validation'!G$482632),'Reid Validation'!G$482633,FALSE))</f>
        <v>0</v>
      </c>
      <c r="H47" s="297">
        <f ca="1">+IF(ISERROR(HLOOKUP($B47,INDIRECT("'Monthly Resource Report'!"&amp;'Reid Validation'!H$482631&amp;":"&amp;'Reid Validation'!H$482632),'Reid Validation'!H$482633,FALSE)),0,HLOOKUP($B47,INDIRECT("'Monthly Resource Report'!"&amp;'Reid Validation'!H$482631&amp;":"&amp;'Reid Validation'!H$482632),'Reid Validation'!H$482633,FALSE))</f>
        <v>0</v>
      </c>
      <c r="I47" s="317">
        <f ca="1">+IF(ISERROR(HLOOKUP($B47,INDIRECT("'Monthly Resource Report'!"&amp;'Reid Validation'!I$482631&amp;":"&amp;'Reid Validation'!I$482632),'Reid Validation'!I$482633,FALSE)),0,HLOOKUP($B47,INDIRECT("'Monthly Resource Report'!"&amp;'Reid Validation'!I$482631&amp;":"&amp;'Reid Validation'!I$482632),'Reid Validation'!I$482633,FALSE))</f>
        <v>0</v>
      </c>
      <c r="J47" s="318">
        <f ca="1">+IF(ISERROR(HLOOKUP($B47,INDIRECT("'Monthly Resource Report'!"&amp;'Reid Validation'!J$482631&amp;":"&amp;'Reid Validation'!J$482632),'Reid Validation'!J$482633,FALSE)),0,HLOOKUP($B47,INDIRECT("'Monthly Resource Report'!"&amp;'Reid Validation'!J$482631&amp;":"&amp;'Reid Validation'!J$482632),'Reid Validation'!J$482633,FALSE))</f>
        <v>0</v>
      </c>
      <c r="L47" s="301">
        <v>42614</v>
      </c>
      <c r="M47" s="294">
        <v>58</v>
      </c>
      <c r="N47" s="297">
        <v>0</v>
      </c>
      <c r="O47" s="299">
        <v>0.7</v>
      </c>
      <c r="P47" s="295">
        <v>0.06</v>
      </c>
      <c r="Q47" s="294">
        <f ca="1">+IF(ISERROR(HLOOKUP($B47,INDIRECT("'Monthly Resource Report'!"&amp;'Reid Validation'!Q$482631&amp;":"&amp;'Reid Validation'!Q$482632),'Reid Validation'!Q$482633,FALSE)),0,HLOOKUP($B47,INDIRECT("'Monthly Resource Report'!"&amp;'Reid Validation'!Q$482631&amp;":"&amp;'Reid Validation'!Q$482632),'Reid Validation'!Q$482633,FALSE))</f>
        <v>58</v>
      </c>
      <c r="R47" s="297">
        <f ca="1">+IF(ISERROR(HLOOKUP($B47,INDIRECT("'Monthly Resource Report'!"&amp;'Reid Validation'!R$482631&amp;":"&amp;'Reid Validation'!R$482632),'Reid Validation'!R$482633,FALSE)),0,HLOOKUP($B47,INDIRECT("'Monthly Resource Report'!"&amp;'Reid Validation'!R$482631&amp;":"&amp;'Reid Validation'!R$482632),'Reid Validation'!R$482633,FALSE))</f>
        <v>0</v>
      </c>
      <c r="S47" s="317">
        <f ca="1">+IF(ISERROR(HLOOKUP($B47,INDIRECT("'Monthly Resource Report'!"&amp;'Reid Validation'!S$482631&amp;":"&amp;'Reid Validation'!S$482632),'Reid Validation'!S$482633,FALSE)),0,HLOOKUP($B47,INDIRECT("'Monthly Resource Report'!"&amp;'Reid Validation'!S$482631&amp;":"&amp;'Reid Validation'!S$482632),'Reid Validation'!S$482633,FALSE))</f>
        <v>0</v>
      </c>
      <c r="T47" s="318">
        <f ca="1">+IF(ISERROR(HLOOKUP($B47,INDIRECT("'Monthly Resource Report'!"&amp;'Reid Validation'!T$482631&amp;":"&amp;'Reid Validation'!T$482632),'Reid Validation'!T$482633,FALSE)),0,HLOOKUP($B47,INDIRECT("'Monthly Resource Report'!"&amp;'Reid Validation'!T$482631&amp;":"&amp;'Reid Validation'!T$482632),'Reid Validation'!T$482633,FALSE))</f>
        <v>0</v>
      </c>
    </row>
    <row r="48" spans="2:20">
      <c r="B48" s="301">
        <v>42644</v>
      </c>
      <c r="C48" s="294">
        <v>45</v>
      </c>
      <c r="D48" s="297">
        <v>0</v>
      </c>
      <c r="E48" s="299">
        <v>0.3</v>
      </c>
      <c r="F48" s="295">
        <v>0.06</v>
      </c>
      <c r="G48" s="294">
        <f ca="1">+IF(ISERROR(HLOOKUP($B48,INDIRECT("'Monthly Resource Report'!"&amp;'Reid Validation'!G$482631&amp;":"&amp;'Reid Validation'!G$482632),'Reid Validation'!G$482633,FALSE)),0,HLOOKUP($B48,INDIRECT("'Monthly Resource Report'!"&amp;'Reid Validation'!G$482631&amp;":"&amp;'Reid Validation'!G$482632),'Reid Validation'!G$482633,FALSE))</f>
        <v>0</v>
      </c>
      <c r="H48" s="297">
        <f ca="1">+IF(ISERROR(HLOOKUP($B48,INDIRECT("'Monthly Resource Report'!"&amp;'Reid Validation'!H$482631&amp;":"&amp;'Reid Validation'!H$482632),'Reid Validation'!H$482633,FALSE)),0,HLOOKUP($B48,INDIRECT("'Monthly Resource Report'!"&amp;'Reid Validation'!H$482631&amp;":"&amp;'Reid Validation'!H$482632),'Reid Validation'!H$482633,FALSE))</f>
        <v>0</v>
      </c>
      <c r="I48" s="317">
        <f ca="1">+IF(ISERROR(HLOOKUP($B48,INDIRECT("'Monthly Resource Report'!"&amp;'Reid Validation'!I$482631&amp;":"&amp;'Reid Validation'!I$482632),'Reid Validation'!I$482633,FALSE)),0,HLOOKUP($B48,INDIRECT("'Monthly Resource Report'!"&amp;'Reid Validation'!I$482631&amp;":"&amp;'Reid Validation'!I$482632),'Reid Validation'!I$482633,FALSE))</f>
        <v>0</v>
      </c>
      <c r="J48" s="318">
        <f ca="1">+IF(ISERROR(HLOOKUP($B48,INDIRECT("'Monthly Resource Report'!"&amp;'Reid Validation'!J$482631&amp;":"&amp;'Reid Validation'!J$482632),'Reid Validation'!J$482633,FALSE)),0,HLOOKUP($B48,INDIRECT("'Monthly Resource Report'!"&amp;'Reid Validation'!J$482631&amp;":"&amp;'Reid Validation'!J$482632),'Reid Validation'!J$482633,FALSE))</f>
        <v>0</v>
      </c>
      <c r="L48" s="301">
        <v>42644</v>
      </c>
      <c r="M48" s="294">
        <v>60</v>
      </c>
      <c r="N48" s="297">
        <v>0</v>
      </c>
      <c r="O48" s="299">
        <v>0.7</v>
      </c>
      <c r="P48" s="295">
        <v>0.06</v>
      </c>
      <c r="Q48" s="294">
        <f ca="1">+IF(ISERROR(HLOOKUP($B48,INDIRECT("'Monthly Resource Report'!"&amp;'Reid Validation'!Q$482631&amp;":"&amp;'Reid Validation'!Q$482632),'Reid Validation'!Q$482633,FALSE)),0,HLOOKUP($B48,INDIRECT("'Monthly Resource Report'!"&amp;'Reid Validation'!Q$482631&amp;":"&amp;'Reid Validation'!Q$482632),'Reid Validation'!Q$482633,FALSE))</f>
        <v>60</v>
      </c>
      <c r="R48" s="297">
        <f ca="1">+IF(ISERROR(HLOOKUP($B48,INDIRECT("'Monthly Resource Report'!"&amp;'Reid Validation'!R$482631&amp;":"&amp;'Reid Validation'!R$482632),'Reid Validation'!R$482633,FALSE)),0,HLOOKUP($B48,INDIRECT("'Monthly Resource Report'!"&amp;'Reid Validation'!R$482631&amp;":"&amp;'Reid Validation'!R$482632),'Reid Validation'!R$482633,FALSE))</f>
        <v>0</v>
      </c>
      <c r="S48" s="317">
        <f ca="1">+IF(ISERROR(HLOOKUP($B48,INDIRECT("'Monthly Resource Report'!"&amp;'Reid Validation'!S$482631&amp;":"&amp;'Reid Validation'!S$482632),'Reid Validation'!S$482633,FALSE)),0,HLOOKUP($B48,INDIRECT("'Monthly Resource Report'!"&amp;'Reid Validation'!S$482631&amp;":"&amp;'Reid Validation'!S$482632),'Reid Validation'!S$482633,FALSE))</f>
        <v>0</v>
      </c>
      <c r="T48" s="318">
        <f ca="1">+IF(ISERROR(HLOOKUP($B48,INDIRECT("'Monthly Resource Report'!"&amp;'Reid Validation'!T$482631&amp;":"&amp;'Reid Validation'!T$482632),'Reid Validation'!T$482633,FALSE)),0,HLOOKUP($B48,INDIRECT("'Monthly Resource Report'!"&amp;'Reid Validation'!T$482631&amp;":"&amp;'Reid Validation'!T$482632),'Reid Validation'!T$482633,FALSE))</f>
        <v>0</v>
      </c>
    </row>
    <row r="49" spans="2:20">
      <c r="B49" s="301">
        <v>42675</v>
      </c>
      <c r="C49" s="294">
        <v>45</v>
      </c>
      <c r="D49" s="297">
        <v>0</v>
      </c>
      <c r="E49" s="299">
        <v>0.3</v>
      </c>
      <c r="F49" s="295">
        <v>0.06</v>
      </c>
      <c r="G49" s="294">
        <f ca="1">+IF(ISERROR(HLOOKUP($B49,INDIRECT("'Monthly Resource Report'!"&amp;'Reid Validation'!G$482631&amp;":"&amp;'Reid Validation'!G$482632),'Reid Validation'!G$482633,FALSE)),0,HLOOKUP($B49,INDIRECT("'Monthly Resource Report'!"&amp;'Reid Validation'!G$482631&amp;":"&amp;'Reid Validation'!G$482632),'Reid Validation'!G$482633,FALSE))</f>
        <v>0</v>
      </c>
      <c r="H49" s="297">
        <f ca="1">+IF(ISERROR(HLOOKUP($B49,INDIRECT("'Monthly Resource Report'!"&amp;'Reid Validation'!H$482631&amp;":"&amp;'Reid Validation'!H$482632),'Reid Validation'!H$482633,FALSE)),0,HLOOKUP($B49,INDIRECT("'Monthly Resource Report'!"&amp;'Reid Validation'!H$482631&amp;":"&amp;'Reid Validation'!H$482632),'Reid Validation'!H$482633,FALSE))</f>
        <v>0</v>
      </c>
      <c r="I49" s="317">
        <f ca="1">+IF(ISERROR(HLOOKUP($B49,INDIRECT("'Monthly Resource Report'!"&amp;'Reid Validation'!I$482631&amp;":"&amp;'Reid Validation'!I$482632),'Reid Validation'!I$482633,FALSE)),0,HLOOKUP($B49,INDIRECT("'Monthly Resource Report'!"&amp;'Reid Validation'!I$482631&amp;":"&amp;'Reid Validation'!I$482632),'Reid Validation'!I$482633,FALSE))</f>
        <v>0</v>
      </c>
      <c r="J49" s="318">
        <f ca="1">+IF(ISERROR(HLOOKUP($B49,INDIRECT("'Monthly Resource Report'!"&amp;'Reid Validation'!J$482631&amp;":"&amp;'Reid Validation'!J$482632),'Reid Validation'!J$482633,FALSE)),0,HLOOKUP($B49,INDIRECT("'Monthly Resource Report'!"&amp;'Reid Validation'!J$482631&amp;":"&amp;'Reid Validation'!J$482632),'Reid Validation'!J$482633,FALSE))</f>
        <v>0</v>
      </c>
      <c r="L49" s="301">
        <v>42675</v>
      </c>
      <c r="M49" s="294">
        <v>60</v>
      </c>
      <c r="N49" s="297">
        <v>0</v>
      </c>
      <c r="O49" s="299">
        <v>0.7</v>
      </c>
      <c r="P49" s="295">
        <v>0.06</v>
      </c>
      <c r="Q49" s="294">
        <f ca="1">+IF(ISERROR(HLOOKUP($B49,INDIRECT("'Monthly Resource Report'!"&amp;'Reid Validation'!Q$482631&amp;":"&amp;'Reid Validation'!Q$482632),'Reid Validation'!Q$482633,FALSE)),0,HLOOKUP($B49,INDIRECT("'Monthly Resource Report'!"&amp;'Reid Validation'!Q$482631&amp;":"&amp;'Reid Validation'!Q$482632),'Reid Validation'!Q$482633,FALSE))</f>
        <v>60</v>
      </c>
      <c r="R49" s="297">
        <f ca="1">+IF(ISERROR(HLOOKUP($B49,INDIRECT("'Monthly Resource Report'!"&amp;'Reid Validation'!R$482631&amp;":"&amp;'Reid Validation'!R$482632),'Reid Validation'!R$482633,FALSE)),0,HLOOKUP($B49,INDIRECT("'Monthly Resource Report'!"&amp;'Reid Validation'!R$482631&amp;":"&amp;'Reid Validation'!R$482632),'Reid Validation'!R$482633,FALSE))</f>
        <v>0</v>
      </c>
      <c r="S49" s="317">
        <f ca="1">+IF(ISERROR(HLOOKUP($B49,INDIRECT("'Monthly Resource Report'!"&amp;'Reid Validation'!S$482631&amp;":"&amp;'Reid Validation'!S$482632),'Reid Validation'!S$482633,FALSE)),0,HLOOKUP($B49,INDIRECT("'Monthly Resource Report'!"&amp;'Reid Validation'!S$482631&amp;":"&amp;'Reid Validation'!S$482632),'Reid Validation'!S$482633,FALSE))</f>
        <v>0</v>
      </c>
      <c r="T49" s="318">
        <f ca="1">+IF(ISERROR(HLOOKUP($B49,INDIRECT("'Monthly Resource Report'!"&amp;'Reid Validation'!T$482631&amp;":"&amp;'Reid Validation'!T$482632),'Reid Validation'!T$482633,FALSE)),0,HLOOKUP($B49,INDIRECT("'Monthly Resource Report'!"&amp;'Reid Validation'!T$482631&amp;":"&amp;'Reid Validation'!T$482632),'Reid Validation'!T$482633,FALSE))</f>
        <v>0</v>
      </c>
    </row>
    <row r="50" spans="2:20">
      <c r="B50" s="301">
        <v>42705</v>
      </c>
      <c r="C50" s="294">
        <v>45</v>
      </c>
      <c r="D50" s="297">
        <v>0</v>
      </c>
      <c r="E50" s="299">
        <v>0.3</v>
      </c>
      <c r="F50" s="295">
        <v>0.06</v>
      </c>
      <c r="G50" s="294">
        <f ca="1">+IF(ISERROR(HLOOKUP($B50,INDIRECT("'Monthly Resource Report'!"&amp;'Reid Validation'!G$482631&amp;":"&amp;'Reid Validation'!G$482632),'Reid Validation'!G$482633,FALSE)),0,HLOOKUP($B50,INDIRECT("'Monthly Resource Report'!"&amp;'Reid Validation'!G$482631&amp;":"&amp;'Reid Validation'!G$482632),'Reid Validation'!G$482633,FALSE))</f>
        <v>0</v>
      </c>
      <c r="H50" s="297">
        <f ca="1">+IF(ISERROR(HLOOKUP($B50,INDIRECT("'Monthly Resource Report'!"&amp;'Reid Validation'!H$482631&amp;":"&amp;'Reid Validation'!H$482632),'Reid Validation'!H$482633,FALSE)),0,HLOOKUP($B50,INDIRECT("'Monthly Resource Report'!"&amp;'Reid Validation'!H$482631&amp;":"&amp;'Reid Validation'!H$482632),'Reid Validation'!H$482633,FALSE))</f>
        <v>0</v>
      </c>
      <c r="I50" s="317">
        <f ca="1">+IF(ISERROR(HLOOKUP($B50,INDIRECT("'Monthly Resource Report'!"&amp;'Reid Validation'!I$482631&amp;":"&amp;'Reid Validation'!I$482632),'Reid Validation'!I$482633,FALSE)),0,HLOOKUP($B50,INDIRECT("'Monthly Resource Report'!"&amp;'Reid Validation'!I$482631&amp;":"&amp;'Reid Validation'!I$482632),'Reid Validation'!I$482633,FALSE))</f>
        <v>0</v>
      </c>
      <c r="J50" s="318">
        <f ca="1">+IF(ISERROR(HLOOKUP($B50,INDIRECT("'Monthly Resource Report'!"&amp;'Reid Validation'!J$482631&amp;":"&amp;'Reid Validation'!J$482632),'Reid Validation'!J$482633,FALSE)),0,HLOOKUP($B50,INDIRECT("'Monthly Resource Report'!"&amp;'Reid Validation'!J$482631&amp;":"&amp;'Reid Validation'!J$482632),'Reid Validation'!J$482633,FALSE))</f>
        <v>0</v>
      </c>
      <c r="L50" s="301">
        <v>42705</v>
      </c>
      <c r="M50" s="294">
        <v>65</v>
      </c>
      <c r="N50" s="297">
        <v>0</v>
      </c>
      <c r="O50" s="299">
        <v>0.7</v>
      </c>
      <c r="P50" s="295">
        <v>0.06</v>
      </c>
      <c r="Q50" s="294">
        <f ca="1">+IF(ISERROR(HLOOKUP($B50,INDIRECT("'Monthly Resource Report'!"&amp;'Reid Validation'!Q$482631&amp;":"&amp;'Reid Validation'!Q$482632),'Reid Validation'!Q$482633,FALSE)),0,HLOOKUP($B50,INDIRECT("'Monthly Resource Report'!"&amp;'Reid Validation'!Q$482631&amp;":"&amp;'Reid Validation'!Q$482632),'Reid Validation'!Q$482633,FALSE))</f>
        <v>65</v>
      </c>
      <c r="R50" s="297">
        <f ca="1">+IF(ISERROR(HLOOKUP($B50,INDIRECT("'Monthly Resource Report'!"&amp;'Reid Validation'!R$482631&amp;":"&amp;'Reid Validation'!R$482632),'Reid Validation'!R$482633,FALSE)),0,HLOOKUP($B50,INDIRECT("'Monthly Resource Report'!"&amp;'Reid Validation'!R$482631&amp;":"&amp;'Reid Validation'!R$482632),'Reid Validation'!R$482633,FALSE))</f>
        <v>0</v>
      </c>
      <c r="S50" s="317">
        <f ca="1">+IF(ISERROR(HLOOKUP($B50,INDIRECT("'Monthly Resource Report'!"&amp;'Reid Validation'!S$482631&amp;":"&amp;'Reid Validation'!S$482632),'Reid Validation'!S$482633,FALSE)),0,HLOOKUP($B50,INDIRECT("'Monthly Resource Report'!"&amp;'Reid Validation'!S$482631&amp;":"&amp;'Reid Validation'!S$482632),'Reid Validation'!S$482633,FALSE))</f>
        <v>0</v>
      </c>
      <c r="T50" s="318">
        <f ca="1">+IF(ISERROR(HLOOKUP($B50,INDIRECT("'Monthly Resource Report'!"&amp;'Reid Validation'!T$482631&amp;":"&amp;'Reid Validation'!T$482632),'Reid Validation'!T$482633,FALSE)),0,HLOOKUP($B50,INDIRECT("'Monthly Resource Report'!"&amp;'Reid Validation'!T$482631&amp;":"&amp;'Reid Validation'!T$482632),'Reid Validation'!T$482633,FALSE))</f>
        <v>0</v>
      </c>
    </row>
    <row r="51" spans="2:20">
      <c r="B51" s="301">
        <v>42736</v>
      </c>
      <c r="C51" s="294">
        <v>45</v>
      </c>
      <c r="D51" s="297">
        <v>0</v>
      </c>
      <c r="E51" s="299">
        <v>0.3</v>
      </c>
      <c r="F51" s="295">
        <v>0.06</v>
      </c>
      <c r="G51" s="294">
        <f ca="1">+IF(ISERROR(HLOOKUP($B51,INDIRECT("'Monthly Resource Report'!"&amp;'Reid Validation'!G$482631&amp;":"&amp;'Reid Validation'!G$482632),'Reid Validation'!G$482633,FALSE)),0,HLOOKUP($B51,INDIRECT("'Monthly Resource Report'!"&amp;'Reid Validation'!G$482631&amp;":"&amp;'Reid Validation'!G$482632),'Reid Validation'!G$482633,FALSE))</f>
        <v>45</v>
      </c>
      <c r="H51" s="297">
        <f ca="1">+IF(ISERROR(HLOOKUP($B51,INDIRECT("'Monthly Resource Report'!"&amp;'Reid Validation'!H$482631&amp;":"&amp;'Reid Validation'!H$482632),'Reid Validation'!H$482633,FALSE)),0,HLOOKUP($B51,INDIRECT("'Monthly Resource Report'!"&amp;'Reid Validation'!H$482631&amp;":"&amp;'Reid Validation'!H$482632),'Reid Validation'!H$482633,FALSE))</f>
        <v>0</v>
      </c>
      <c r="I51" s="317">
        <f ca="1">+IF(ISERROR(HLOOKUP($B51,INDIRECT("'Monthly Resource Report'!"&amp;'Reid Validation'!I$482631&amp;":"&amp;'Reid Validation'!I$482632),'Reid Validation'!I$482633,FALSE)),0,HLOOKUP($B51,INDIRECT("'Monthly Resource Report'!"&amp;'Reid Validation'!I$482631&amp;":"&amp;'Reid Validation'!I$482632),'Reid Validation'!I$482633,FALSE))</f>
        <v>0</v>
      </c>
      <c r="J51" s="318">
        <f ca="1">+IF(ISERROR(HLOOKUP($B51,INDIRECT("'Monthly Resource Report'!"&amp;'Reid Validation'!J$482631&amp;":"&amp;'Reid Validation'!J$482632),'Reid Validation'!J$482633,FALSE)),0,HLOOKUP($B51,INDIRECT("'Monthly Resource Report'!"&amp;'Reid Validation'!J$482631&amp;":"&amp;'Reid Validation'!J$482632),'Reid Validation'!J$482633,FALSE))</f>
        <v>0</v>
      </c>
      <c r="L51" s="301">
        <v>42736</v>
      </c>
      <c r="M51" s="294">
        <v>65</v>
      </c>
      <c r="N51" s="297">
        <v>0</v>
      </c>
      <c r="O51" s="299">
        <v>0.7</v>
      </c>
      <c r="P51" s="295">
        <v>0.06</v>
      </c>
      <c r="Q51" s="294">
        <f ca="1">+IF(ISERROR(HLOOKUP($B51,INDIRECT("'Monthly Resource Report'!"&amp;'Reid Validation'!Q$482631&amp;":"&amp;'Reid Validation'!Q$482632),'Reid Validation'!Q$482633,FALSE)),0,HLOOKUP($B51,INDIRECT("'Monthly Resource Report'!"&amp;'Reid Validation'!Q$482631&amp;":"&amp;'Reid Validation'!Q$482632),'Reid Validation'!Q$482633,FALSE))</f>
        <v>65</v>
      </c>
      <c r="R51" s="297">
        <f ca="1">+IF(ISERROR(HLOOKUP($B51,INDIRECT("'Monthly Resource Report'!"&amp;'Reid Validation'!R$482631&amp;":"&amp;'Reid Validation'!R$482632),'Reid Validation'!R$482633,FALSE)),0,HLOOKUP($B51,INDIRECT("'Monthly Resource Report'!"&amp;'Reid Validation'!R$482631&amp;":"&amp;'Reid Validation'!R$482632),'Reid Validation'!R$482633,FALSE))</f>
        <v>0</v>
      </c>
      <c r="S51" s="317">
        <f ca="1">+IF(ISERROR(HLOOKUP($B51,INDIRECT("'Monthly Resource Report'!"&amp;'Reid Validation'!S$482631&amp;":"&amp;'Reid Validation'!S$482632),'Reid Validation'!S$482633,FALSE)),0,HLOOKUP($B51,INDIRECT("'Monthly Resource Report'!"&amp;'Reid Validation'!S$482631&amp;":"&amp;'Reid Validation'!S$482632),'Reid Validation'!S$482633,FALSE))</f>
        <v>0</v>
      </c>
      <c r="T51" s="318">
        <f ca="1">+IF(ISERROR(HLOOKUP($B51,INDIRECT("'Monthly Resource Report'!"&amp;'Reid Validation'!T$482631&amp;":"&amp;'Reid Validation'!T$482632),'Reid Validation'!T$482633,FALSE)),0,HLOOKUP($B51,INDIRECT("'Monthly Resource Report'!"&amp;'Reid Validation'!T$482631&amp;":"&amp;'Reid Validation'!T$482632),'Reid Validation'!T$482633,FALSE))</f>
        <v>0</v>
      </c>
    </row>
    <row r="52" spans="2:20">
      <c r="B52" s="301">
        <v>42767</v>
      </c>
      <c r="C52" s="294">
        <v>45</v>
      </c>
      <c r="D52" s="297">
        <v>0</v>
      </c>
      <c r="E52" s="299">
        <v>0.3</v>
      </c>
      <c r="F52" s="295">
        <v>0.06</v>
      </c>
      <c r="G52" s="294">
        <f ca="1">+IF(ISERROR(HLOOKUP($B52,INDIRECT("'Monthly Resource Report'!"&amp;'Reid Validation'!G$482631&amp;":"&amp;'Reid Validation'!G$482632),'Reid Validation'!G$482633,FALSE)),0,HLOOKUP($B52,INDIRECT("'Monthly Resource Report'!"&amp;'Reid Validation'!G$482631&amp;":"&amp;'Reid Validation'!G$482632),'Reid Validation'!G$482633,FALSE))</f>
        <v>45</v>
      </c>
      <c r="H52" s="297">
        <f ca="1">+IF(ISERROR(HLOOKUP($B52,INDIRECT("'Monthly Resource Report'!"&amp;'Reid Validation'!H$482631&amp;":"&amp;'Reid Validation'!H$482632),'Reid Validation'!H$482633,FALSE)),0,HLOOKUP($B52,INDIRECT("'Monthly Resource Report'!"&amp;'Reid Validation'!H$482631&amp;":"&amp;'Reid Validation'!H$482632),'Reid Validation'!H$482633,FALSE))</f>
        <v>0</v>
      </c>
      <c r="I52" s="317">
        <f ca="1">+IF(ISERROR(HLOOKUP($B52,INDIRECT("'Monthly Resource Report'!"&amp;'Reid Validation'!I$482631&amp;":"&amp;'Reid Validation'!I$482632),'Reid Validation'!I$482633,FALSE)),0,HLOOKUP($B52,INDIRECT("'Monthly Resource Report'!"&amp;'Reid Validation'!I$482631&amp;":"&amp;'Reid Validation'!I$482632),'Reid Validation'!I$482633,FALSE))</f>
        <v>0</v>
      </c>
      <c r="J52" s="318">
        <f ca="1">+IF(ISERROR(HLOOKUP($B52,INDIRECT("'Monthly Resource Report'!"&amp;'Reid Validation'!J$482631&amp;":"&amp;'Reid Validation'!J$482632),'Reid Validation'!J$482633,FALSE)),0,HLOOKUP($B52,INDIRECT("'Monthly Resource Report'!"&amp;'Reid Validation'!J$482631&amp;":"&amp;'Reid Validation'!J$482632),'Reid Validation'!J$482633,FALSE))</f>
        <v>0</v>
      </c>
      <c r="L52" s="301">
        <v>42767</v>
      </c>
      <c r="M52" s="294">
        <v>65</v>
      </c>
      <c r="N52" s="297">
        <v>0</v>
      </c>
      <c r="O52" s="299">
        <v>0.7</v>
      </c>
      <c r="P52" s="295">
        <v>0.06</v>
      </c>
      <c r="Q52" s="294">
        <f ca="1">+IF(ISERROR(HLOOKUP($B52,INDIRECT("'Monthly Resource Report'!"&amp;'Reid Validation'!Q$482631&amp;":"&amp;'Reid Validation'!Q$482632),'Reid Validation'!Q$482633,FALSE)),0,HLOOKUP($B52,INDIRECT("'Monthly Resource Report'!"&amp;'Reid Validation'!Q$482631&amp;":"&amp;'Reid Validation'!Q$482632),'Reid Validation'!Q$482633,FALSE))</f>
        <v>65</v>
      </c>
      <c r="R52" s="297">
        <f ca="1">+IF(ISERROR(HLOOKUP($B52,INDIRECT("'Monthly Resource Report'!"&amp;'Reid Validation'!R$482631&amp;":"&amp;'Reid Validation'!R$482632),'Reid Validation'!R$482633,FALSE)),0,HLOOKUP($B52,INDIRECT("'Monthly Resource Report'!"&amp;'Reid Validation'!R$482631&amp;":"&amp;'Reid Validation'!R$482632),'Reid Validation'!R$482633,FALSE))</f>
        <v>0</v>
      </c>
      <c r="S52" s="317">
        <f ca="1">+IF(ISERROR(HLOOKUP($B52,INDIRECT("'Monthly Resource Report'!"&amp;'Reid Validation'!S$482631&amp;":"&amp;'Reid Validation'!S$482632),'Reid Validation'!S$482633,FALSE)),0,HLOOKUP($B52,INDIRECT("'Monthly Resource Report'!"&amp;'Reid Validation'!S$482631&amp;":"&amp;'Reid Validation'!S$482632),'Reid Validation'!S$482633,FALSE))</f>
        <v>0</v>
      </c>
      <c r="T52" s="318">
        <f ca="1">+IF(ISERROR(HLOOKUP($B52,INDIRECT("'Monthly Resource Report'!"&amp;'Reid Validation'!T$482631&amp;":"&amp;'Reid Validation'!T$482632),'Reid Validation'!T$482633,FALSE)),0,HLOOKUP($B52,INDIRECT("'Monthly Resource Report'!"&amp;'Reid Validation'!T$482631&amp;":"&amp;'Reid Validation'!T$482632),'Reid Validation'!T$482633,FALSE))</f>
        <v>0</v>
      </c>
    </row>
    <row r="53" spans="2:20">
      <c r="B53" s="301">
        <v>42795</v>
      </c>
      <c r="C53" s="294">
        <v>45</v>
      </c>
      <c r="D53" s="297">
        <v>0</v>
      </c>
      <c r="E53" s="299">
        <v>0.3</v>
      </c>
      <c r="F53" s="295">
        <v>0.06</v>
      </c>
      <c r="G53" s="294">
        <f ca="1">+IF(ISERROR(HLOOKUP($B53,INDIRECT("'Monthly Resource Report'!"&amp;'Reid Validation'!G$482631&amp;":"&amp;'Reid Validation'!G$482632),'Reid Validation'!G$482633,FALSE)),0,HLOOKUP($B53,INDIRECT("'Monthly Resource Report'!"&amp;'Reid Validation'!G$482631&amp;":"&amp;'Reid Validation'!G$482632),'Reid Validation'!G$482633,FALSE))</f>
        <v>0</v>
      </c>
      <c r="H53" s="297">
        <f ca="1">+IF(ISERROR(HLOOKUP($B53,INDIRECT("'Monthly Resource Report'!"&amp;'Reid Validation'!H$482631&amp;":"&amp;'Reid Validation'!H$482632),'Reid Validation'!H$482633,FALSE)),0,HLOOKUP($B53,INDIRECT("'Monthly Resource Report'!"&amp;'Reid Validation'!H$482631&amp;":"&amp;'Reid Validation'!H$482632),'Reid Validation'!H$482633,FALSE))</f>
        <v>0</v>
      </c>
      <c r="I53" s="317">
        <f ca="1">+IF(ISERROR(HLOOKUP($B53,INDIRECT("'Monthly Resource Report'!"&amp;'Reid Validation'!I$482631&amp;":"&amp;'Reid Validation'!I$482632),'Reid Validation'!I$482633,FALSE)),0,HLOOKUP($B53,INDIRECT("'Monthly Resource Report'!"&amp;'Reid Validation'!I$482631&amp;":"&amp;'Reid Validation'!I$482632),'Reid Validation'!I$482633,FALSE))</f>
        <v>0</v>
      </c>
      <c r="J53" s="318">
        <f ca="1">+IF(ISERROR(HLOOKUP($B53,INDIRECT("'Monthly Resource Report'!"&amp;'Reid Validation'!J$482631&amp;":"&amp;'Reid Validation'!J$482632),'Reid Validation'!J$482633,FALSE)),0,HLOOKUP($B53,INDIRECT("'Monthly Resource Report'!"&amp;'Reid Validation'!J$482631&amp;":"&amp;'Reid Validation'!J$482632),'Reid Validation'!J$482633,FALSE))</f>
        <v>0</v>
      </c>
      <c r="L53" s="301">
        <v>42795</v>
      </c>
      <c r="M53" s="294">
        <v>65</v>
      </c>
      <c r="N53" s="297">
        <v>0</v>
      </c>
      <c r="O53" s="299">
        <v>0.7</v>
      </c>
      <c r="P53" s="295">
        <v>0.06</v>
      </c>
      <c r="Q53" s="294">
        <f ca="1">+IF(ISERROR(HLOOKUP($B53,INDIRECT("'Monthly Resource Report'!"&amp;'Reid Validation'!Q$482631&amp;":"&amp;'Reid Validation'!Q$482632),'Reid Validation'!Q$482633,FALSE)),0,HLOOKUP($B53,INDIRECT("'Monthly Resource Report'!"&amp;'Reid Validation'!Q$482631&amp;":"&amp;'Reid Validation'!Q$482632),'Reid Validation'!Q$482633,FALSE))</f>
        <v>65</v>
      </c>
      <c r="R53" s="297">
        <f ca="1">+IF(ISERROR(HLOOKUP($B53,INDIRECT("'Monthly Resource Report'!"&amp;'Reid Validation'!R$482631&amp;":"&amp;'Reid Validation'!R$482632),'Reid Validation'!R$482633,FALSE)),0,HLOOKUP($B53,INDIRECT("'Monthly Resource Report'!"&amp;'Reid Validation'!R$482631&amp;":"&amp;'Reid Validation'!R$482632),'Reid Validation'!R$482633,FALSE))</f>
        <v>0</v>
      </c>
      <c r="S53" s="317">
        <f ca="1">+IF(ISERROR(HLOOKUP($B53,INDIRECT("'Monthly Resource Report'!"&amp;'Reid Validation'!S$482631&amp;":"&amp;'Reid Validation'!S$482632),'Reid Validation'!S$482633,FALSE)),0,HLOOKUP($B53,INDIRECT("'Monthly Resource Report'!"&amp;'Reid Validation'!S$482631&amp;":"&amp;'Reid Validation'!S$482632),'Reid Validation'!S$482633,FALSE))</f>
        <v>0</v>
      </c>
      <c r="T53" s="318">
        <f ca="1">+IF(ISERROR(HLOOKUP($B53,INDIRECT("'Monthly Resource Report'!"&amp;'Reid Validation'!T$482631&amp;":"&amp;'Reid Validation'!T$482632),'Reid Validation'!T$482633,FALSE)),0,HLOOKUP($B53,INDIRECT("'Monthly Resource Report'!"&amp;'Reid Validation'!T$482631&amp;":"&amp;'Reid Validation'!T$482632),'Reid Validation'!T$482633,FALSE))</f>
        <v>0</v>
      </c>
    </row>
    <row r="54" spans="2:20">
      <c r="B54" s="301">
        <v>42826</v>
      </c>
      <c r="C54" s="294">
        <v>45</v>
      </c>
      <c r="D54" s="297">
        <v>0</v>
      </c>
      <c r="E54" s="299">
        <v>0.3</v>
      </c>
      <c r="F54" s="295">
        <v>0.06</v>
      </c>
      <c r="G54" s="294">
        <f ca="1">+IF(ISERROR(HLOOKUP($B54,INDIRECT("'Monthly Resource Report'!"&amp;'Reid Validation'!G$482631&amp;":"&amp;'Reid Validation'!G$482632),'Reid Validation'!G$482633,FALSE)),0,HLOOKUP($B54,INDIRECT("'Monthly Resource Report'!"&amp;'Reid Validation'!G$482631&amp;":"&amp;'Reid Validation'!G$482632),'Reid Validation'!G$482633,FALSE))</f>
        <v>0</v>
      </c>
      <c r="H54" s="297">
        <f ca="1">+IF(ISERROR(HLOOKUP($B54,INDIRECT("'Monthly Resource Report'!"&amp;'Reid Validation'!H$482631&amp;":"&amp;'Reid Validation'!H$482632),'Reid Validation'!H$482633,FALSE)),0,HLOOKUP($B54,INDIRECT("'Monthly Resource Report'!"&amp;'Reid Validation'!H$482631&amp;":"&amp;'Reid Validation'!H$482632),'Reid Validation'!H$482633,FALSE))</f>
        <v>0</v>
      </c>
      <c r="I54" s="317">
        <f ca="1">+IF(ISERROR(HLOOKUP($B54,INDIRECT("'Monthly Resource Report'!"&amp;'Reid Validation'!I$482631&amp;":"&amp;'Reid Validation'!I$482632),'Reid Validation'!I$482633,FALSE)),0,HLOOKUP($B54,INDIRECT("'Monthly Resource Report'!"&amp;'Reid Validation'!I$482631&amp;":"&amp;'Reid Validation'!I$482632),'Reid Validation'!I$482633,FALSE))</f>
        <v>0</v>
      </c>
      <c r="J54" s="318">
        <f ca="1">+IF(ISERROR(HLOOKUP($B54,INDIRECT("'Monthly Resource Report'!"&amp;'Reid Validation'!J$482631&amp;":"&amp;'Reid Validation'!J$482632),'Reid Validation'!J$482633,FALSE)),0,HLOOKUP($B54,INDIRECT("'Monthly Resource Report'!"&amp;'Reid Validation'!J$482631&amp;":"&amp;'Reid Validation'!J$482632),'Reid Validation'!J$482633,FALSE))</f>
        <v>0</v>
      </c>
      <c r="L54" s="301">
        <v>42826</v>
      </c>
      <c r="M54" s="294">
        <v>65</v>
      </c>
      <c r="N54" s="297">
        <v>0</v>
      </c>
      <c r="O54" s="299">
        <v>0.7</v>
      </c>
      <c r="P54" s="295">
        <v>0.06</v>
      </c>
      <c r="Q54" s="294">
        <f ca="1">+IF(ISERROR(HLOOKUP($B54,INDIRECT("'Monthly Resource Report'!"&amp;'Reid Validation'!Q$482631&amp;":"&amp;'Reid Validation'!Q$482632),'Reid Validation'!Q$482633,FALSE)),0,HLOOKUP($B54,INDIRECT("'Monthly Resource Report'!"&amp;'Reid Validation'!Q$482631&amp;":"&amp;'Reid Validation'!Q$482632),'Reid Validation'!Q$482633,FALSE))</f>
        <v>65</v>
      </c>
      <c r="R54" s="297">
        <f ca="1">+IF(ISERROR(HLOOKUP($B54,INDIRECT("'Monthly Resource Report'!"&amp;'Reid Validation'!R$482631&amp;":"&amp;'Reid Validation'!R$482632),'Reid Validation'!R$482633,FALSE)),0,HLOOKUP($B54,INDIRECT("'Monthly Resource Report'!"&amp;'Reid Validation'!R$482631&amp;":"&amp;'Reid Validation'!R$482632),'Reid Validation'!R$482633,FALSE))</f>
        <v>0</v>
      </c>
      <c r="S54" s="317">
        <f ca="1">+IF(ISERROR(HLOOKUP($B54,INDIRECT("'Monthly Resource Report'!"&amp;'Reid Validation'!S$482631&amp;":"&amp;'Reid Validation'!S$482632),'Reid Validation'!S$482633,FALSE)),0,HLOOKUP($B54,INDIRECT("'Monthly Resource Report'!"&amp;'Reid Validation'!S$482631&amp;":"&amp;'Reid Validation'!S$482632),'Reid Validation'!S$482633,FALSE))</f>
        <v>0</v>
      </c>
      <c r="T54" s="318">
        <f ca="1">+IF(ISERROR(HLOOKUP($B54,INDIRECT("'Monthly Resource Report'!"&amp;'Reid Validation'!T$482631&amp;":"&amp;'Reid Validation'!T$482632),'Reid Validation'!T$482633,FALSE)),0,HLOOKUP($B54,INDIRECT("'Monthly Resource Report'!"&amp;'Reid Validation'!T$482631&amp;":"&amp;'Reid Validation'!T$482632),'Reid Validation'!T$482633,FALSE))</f>
        <v>0</v>
      </c>
    </row>
    <row r="55" spans="2:20">
      <c r="B55" s="301">
        <v>42856</v>
      </c>
      <c r="C55" s="294">
        <v>45</v>
      </c>
      <c r="D55" s="297">
        <v>0</v>
      </c>
      <c r="E55" s="299">
        <v>0.3</v>
      </c>
      <c r="F55" s="295">
        <v>0.06</v>
      </c>
      <c r="G55" s="294">
        <f ca="1">+IF(ISERROR(HLOOKUP($B55,INDIRECT("'Monthly Resource Report'!"&amp;'Reid Validation'!G$482631&amp;":"&amp;'Reid Validation'!G$482632),'Reid Validation'!G$482633,FALSE)),0,HLOOKUP($B55,INDIRECT("'Monthly Resource Report'!"&amp;'Reid Validation'!G$482631&amp;":"&amp;'Reid Validation'!G$482632),'Reid Validation'!G$482633,FALSE))</f>
        <v>0</v>
      </c>
      <c r="H55" s="297">
        <f ca="1">+IF(ISERROR(HLOOKUP($B55,INDIRECT("'Monthly Resource Report'!"&amp;'Reid Validation'!H$482631&amp;":"&amp;'Reid Validation'!H$482632),'Reid Validation'!H$482633,FALSE)),0,HLOOKUP($B55,INDIRECT("'Monthly Resource Report'!"&amp;'Reid Validation'!H$482631&amp;":"&amp;'Reid Validation'!H$482632),'Reid Validation'!H$482633,FALSE))</f>
        <v>0</v>
      </c>
      <c r="I55" s="317">
        <f ca="1">+IF(ISERROR(HLOOKUP($B55,INDIRECT("'Monthly Resource Report'!"&amp;'Reid Validation'!I$482631&amp;":"&amp;'Reid Validation'!I$482632),'Reid Validation'!I$482633,FALSE)),0,HLOOKUP($B55,INDIRECT("'Monthly Resource Report'!"&amp;'Reid Validation'!I$482631&amp;":"&amp;'Reid Validation'!I$482632),'Reid Validation'!I$482633,FALSE))</f>
        <v>0</v>
      </c>
      <c r="J55" s="318">
        <f ca="1">+IF(ISERROR(HLOOKUP($B55,INDIRECT("'Monthly Resource Report'!"&amp;'Reid Validation'!J$482631&amp;":"&amp;'Reid Validation'!J$482632),'Reid Validation'!J$482633,FALSE)),0,HLOOKUP($B55,INDIRECT("'Monthly Resource Report'!"&amp;'Reid Validation'!J$482631&amp;":"&amp;'Reid Validation'!J$482632),'Reid Validation'!J$482633,FALSE))</f>
        <v>0</v>
      </c>
      <c r="L55" s="301">
        <v>42856</v>
      </c>
      <c r="M55" s="294">
        <v>60</v>
      </c>
      <c r="N55" s="297">
        <v>0</v>
      </c>
      <c r="O55" s="299">
        <v>0.7</v>
      </c>
      <c r="P55" s="295">
        <v>0.06</v>
      </c>
      <c r="Q55" s="294">
        <f ca="1">+IF(ISERROR(HLOOKUP($B55,INDIRECT("'Monthly Resource Report'!"&amp;'Reid Validation'!Q$482631&amp;":"&amp;'Reid Validation'!Q$482632),'Reid Validation'!Q$482633,FALSE)),0,HLOOKUP($B55,INDIRECT("'Monthly Resource Report'!"&amp;'Reid Validation'!Q$482631&amp;":"&amp;'Reid Validation'!Q$482632),'Reid Validation'!Q$482633,FALSE))</f>
        <v>60</v>
      </c>
      <c r="R55" s="297">
        <f ca="1">+IF(ISERROR(HLOOKUP($B55,INDIRECT("'Monthly Resource Report'!"&amp;'Reid Validation'!R$482631&amp;":"&amp;'Reid Validation'!R$482632),'Reid Validation'!R$482633,FALSE)),0,HLOOKUP($B55,INDIRECT("'Monthly Resource Report'!"&amp;'Reid Validation'!R$482631&amp;":"&amp;'Reid Validation'!R$482632),'Reid Validation'!R$482633,FALSE))</f>
        <v>0</v>
      </c>
      <c r="S55" s="317">
        <f ca="1">+IF(ISERROR(HLOOKUP($B55,INDIRECT("'Monthly Resource Report'!"&amp;'Reid Validation'!S$482631&amp;":"&amp;'Reid Validation'!S$482632),'Reid Validation'!S$482633,FALSE)),0,HLOOKUP($B55,INDIRECT("'Monthly Resource Report'!"&amp;'Reid Validation'!S$482631&amp;":"&amp;'Reid Validation'!S$482632),'Reid Validation'!S$482633,FALSE))</f>
        <v>0</v>
      </c>
      <c r="T55" s="318">
        <f ca="1">+IF(ISERROR(HLOOKUP($B55,INDIRECT("'Monthly Resource Report'!"&amp;'Reid Validation'!T$482631&amp;":"&amp;'Reid Validation'!T$482632),'Reid Validation'!T$482633,FALSE)),0,HLOOKUP($B55,INDIRECT("'Monthly Resource Report'!"&amp;'Reid Validation'!T$482631&amp;":"&amp;'Reid Validation'!T$482632),'Reid Validation'!T$482633,FALSE))</f>
        <v>0</v>
      </c>
    </row>
    <row r="56" spans="2:20">
      <c r="B56" s="301">
        <v>42887</v>
      </c>
      <c r="C56" s="294">
        <v>45</v>
      </c>
      <c r="D56" s="297">
        <v>0</v>
      </c>
      <c r="E56" s="299">
        <v>0.3</v>
      </c>
      <c r="F56" s="295">
        <v>0.06</v>
      </c>
      <c r="G56" s="294">
        <f ca="1">+IF(ISERROR(HLOOKUP($B56,INDIRECT("'Monthly Resource Report'!"&amp;'Reid Validation'!G$482631&amp;":"&amp;'Reid Validation'!G$482632),'Reid Validation'!G$482633,FALSE)),0,HLOOKUP($B56,INDIRECT("'Monthly Resource Report'!"&amp;'Reid Validation'!G$482631&amp;":"&amp;'Reid Validation'!G$482632),'Reid Validation'!G$482633,FALSE))</f>
        <v>0</v>
      </c>
      <c r="H56" s="297">
        <f ca="1">+IF(ISERROR(HLOOKUP($B56,INDIRECT("'Monthly Resource Report'!"&amp;'Reid Validation'!H$482631&amp;":"&amp;'Reid Validation'!H$482632),'Reid Validation'!H$482633,FALSE)),0,HLOOKUP($B56,INDIRECT("'Monthly Resource Report'!"&amp;'Reid Validation'!H$482631&amp;":"&amp;'Reid Validation'!H$482632),'Reid Validation'!H$482633,FALSE))</f>
        <v>0</v>
      </c>
      <c r="I56" s="317">
        <f ca="1">+IF(ISERROR(HLOOKUP($B56,INDIRECT("'Monthly Resource Report'!"&amp;'Reid Validation'!I$482631&amp;":"&amp;'Reid Validation'!I$482632),'Reid Validation'!I$482633,FALSE)),0,HLOOKUP($B56,INDIRECT("'Monthly Resource Report'!"&amp;'Reid Validation'!I$482631&amp;":"&amp;'Reid Validation'!I$482632),'Reid Validation'!I$482633,FALSE))</f>
        <v>0</v>
      </c>
      <c r="J56" s="318">
        <f ca="1">+IF(ISERROR(HLOOKUP($B56,INDIRECT("'Monthly Resource Report'!"&amp;'Reid Validation'!J$482631&amp;":"&amp;'Reid Validation'!J$482632),'Reid Validation'!J$482633,FALSE)),0,HLOOKUP($B56,INDIRECT("'Monthly Resource Report'!"&amp;'Reid Validation'!J$482631&amp;":"&amp;'Reid Validation'!J$482632),'Reid Validation'!J$482633,FALSE))</f>
        <v>0</v>
      </c>
      <c r="L56" s="301">
        <v>42887</v>
      </c>
      <c r="M56" s="294">
        <v>60</v>
      </c>
      <c r="N56" s="297">
        <v>0</v>
      </c>
      <c r="O56" s="299">
        <v>0.7</v>
      </c>
      <c r="P56" s="295">
        <v>0.06</v>
      </c>
      <c r="Q56" s="294">
        <f ca="1">+IF(ISERROR(HLOOKUP($B56,INDIRECT("'Monthly Resource Report'!"&amp;'Reid Validation'!Q$482631&amp;":"&amp;'Reid Validation'!Q$482632),'Reid Validation'!Q$482633,FALSE)),0,HLOOKUP($B56,INDIRECT("'Monthly Resource Report'!"&amp;'Reid Validation'!Q$482631&amp;":"&amp;'Reid Validation'!Q$482632),'Reid Validation'!Q$482633,FALSE))</f>
        <v>60</v>
      </c>
      <c r="R56" s="297">
        <f ca="1">+IF(ISERROR(HLOOKUP($B56,INDIRECT("'Monthly Resource Report'!"&amp;'Reid Validation'!R$482631&amp;":"&amp;'Reid Validation'!R$482632),'Reid Validation'!R$482633,FALSE)),0,HLOOKUP($B56,INDIRECT("'Monthly Resource Report'!"&amp;'Reid Validation'!R$482631&amp;":"&amp;'Reid Validation'!R$482632),'Reid Validation'!R$482633,FALSE))</f>
        <v>0</v>
      </c>
      <c r="S56" s="317">
        <f ca="1">+IF(ISERROR(HLOOKUP($B56,INDIRECT("'Monthly Resource Report'!"&amp;'Reid Validation'!S$482631&amp;":"&amp;'Reid Validation'!S$482632),'Reid Validation'!S$482633,FALSE)),0,HLOOKUP($B56,INDIRECT("'Monthly Resource Report'!"&amp;'Reid Validation'!S$482631&amp;":"&amp;'Reid Validation'!S$482632),'Reid Validation'!S$482633,FALSE))</f>
        <v>0</v>
      </c>
      <c r="T56" s="318">
        <f ca="1">+IF(ISERROR(HLOOKUP($B56,INDIRECT("'Monthly Resource Report'!"&amp;'Reid Validation'!T$482631&amp;":"&amp;'Reid Validation'!T$482632),'Reid Validation'!T$482633,FALSE)),0,HLOOKUP($B56,INDIRECT("'Monthly Resource Report'!"&amp;'Reid Validation'!T$482631&amp;":"&amp;'Reid Validation'!T$482632),'Reid Validation'!T$482633,FALSE))</f>
        <v>0</v>
      </c>
    </row>
    <row r="57" spans="2:20">
      <c r="B57" s="301">
        <v>42917</v>
      </c>
      <c r="C57" s="294">
        <v>45</v>
      </c>
      <c r="D57" s="297">
        <v>0</v>
      </c>
      <c r="E57" s="299">
        <v>0.3</v>
      </c>
      <c r="F57" s="295">
        <v>0.06</v>
      </c>
      <c r="G57" s="294">
        <f ca="1">+IF(ISERROR(HLOOKUP($B57,INDIRECT("'Monthly Resource Report'!"&amp;'Reid Validation'!G$482631&amp;":"&amp;'Reid Validation'!G$482632),'Reid Validation'!G$482633,FALSE)),0,HLOOKUP($B57,INDIRECT("'Monthly Resource Report'!"&amp;'Reid Validation'!G$482631&amp;":"&amp;'Reid Validation'!G$482632),'Reid Validation'!G$482633,FALSE))</f>
        <v>45</v>
      </c>
      <c r="H57" s="297">
        <f ca="1">+IF(ISERROR(HLOOKUP($B57,INDIRECT("'Monthly Resource Report'!"&amp;'Reid Validation'!H$482631&amp;":"&amp;'Reid Validation'!H$482632),'Reid Validation'!H$482633,FALSE)),0,HLOOKUP($B57,INDIRECT("'Monthly Resource Report'!"&amp;'Reid Validation'!H$482631&amp;":"&amp;'Reid Validation'!H$482632),'Reid Validation'!H$482633,FALSE))</f>
        <v>0</v>
      </c>
      <c r="I57" s="317">
        <f ca="1">+IF(ISERROR(HLOOKUP($B57,INDIRECT("'Monthly Resource Report'!"&amp;'Reid Validation'!I$482631&amp;":"&amp;'Reid Validation'!I$482632),'Reid Validation'!I$482633,FALSE)),0,HLOOKUP($B57,INDIRECT("'Monthly Resource Report'!"&amp;'Reid Validation'!I$482631&amp;":"&amp;'Reid Validation'!I$482632),'Reid Validation'!I$482633,FALSE))</f>
        <v>0</v>
      </c>
      <c r="J57" s="318">
        <f ca="1">+IF(ISERROR(HLOOKUP($B57,INDIRECT("'Monthly Resource Report'!"&amp;'Reid Validation'!J$482631&amp;":"&amp;'Reid Validation'!J$482632),'Reid Validation'!J$482633,FALSE)),0,HLOOKUP($B57,INDIRECT("'Monthly Resource Report'!"&amp;'Reid Validation'!J$482631&amp;":"&amp;'Reid Validation'!J$482632),'Reid Validation'!J$482633,FALSE))</f>
        <v>0</v>
      </c>
      <c r="L57" s="301">
        <v>42917</v>
      </c>
      <c r="M57" s="294">
        <v>58</v>
      </c>
      <c r="N57" s="297">
        <v>0</v>
      </c>
      <c r="O57" s="299">
        <v>0.7</v>
      </c>
      <c r="P57" s="295">
        <v>0.06</v>
      </c>
      <c r="Q57" s="294">
        <f ca="1">+IF(ISERROR(HLOOKUP($B57,INDIRECT("'Monthly Resource Report'!"&amp;'Reid Validation'!Q$482631&amp;":"&amp;'Reid Validation'!Q$482632),'Reid Validation'!Q$482633,FALSE)),0,HLOOKUP($B57,INDIRECT("'Monthly Resource Report'!"&amp;'Reid Validation'!Q$482631&amp;":"&amp;'Reid Validation'!Q$482632),'Reid Validation'!Q$482633,FALSE))</f>
        <v>58</v>
      </c>
      <c r="R57" s="297">
        <f ca="1">+IF(ISERROR(HLOOKUP($B57,INDIRECT("'Monthly Resource Report'!"&amp;'Reid Validation'!R$482631&amp;":"&amp;'Reid Validation'!R$482632),'Reid Validation'!R$482633,FALSE)),0,HLOOKUP($B57,INDIRECT("'Monthly Resource Report'!"&amp;'Reid Validation'!R$482631&amp;":"&amp;'Reid Validation'!R$482632),'Reid Validation'!R$482633,FALSE))</f>
        <v>0</v>
      </c>
      <c r="S57" s="317">
        <f ca="1">+IF(ISERROR(HLOOKUP($B57,INDIRECT("'Monthly Resource Report'!"&amp;'Reid Validation'!S$482631&amp;":"&amp;'Reid Validation'!S$482632),'Reid Validation'!S$482633,FALSE)),0,HLOOKUP($B57,INDIRECT("'Monthly Resource Report'!"&amp;'Reid Validation'!S$482631&amp;":"&amp;'Reid Validation'!S$482632),'Reid Validation'!S$482633,FALSE))</f>
        <v>0</v>
      </c>
      <c r="T57" s="318">
        <f ca="1">+IF(ISERROR(HLOOKUP($B57,INDIRECT("'Monthly Resource Report'!"&amp;'Reid Validation'!T$482631&amp;":"&amp;'Reid Validation'!T$482632),'Reid Validation'!T$482633,FALSE)),0,HLOOKUP($B57,INDIRECT("'Monthly Resource Report'!"&amp;'Reid Validation'!T$482631&amp;":"&amp;'Reid Validation'!T$482632),'Reid Validation'!T$482633,FALSE))</f>
        <v>0</v>
      </c>
    </row>
    <row r="58" spans="2:20">
      <c r="B58" s="301">
        <v>42948</v>
      </c>
      <c r="C58" s="294">
        <v>45</v>
      </c>
      <c r="D58" s="297">
        <v>0</v>
      </c>
      <c r="E58" s="299">
        <v>0.3</v>
      </c>
      <c r="F58" s="295">
        <v>0.06</v>
      </c>
      <c r="G58" s="294">
        <f ca="1">+IF(ISERROR(HLOOKUP($B58,INDIRECT("'Monthly Resource Report'!"&amp;'Reid Validation'!G$482631&amp;":"&amp;'Reid Validation'!G$482632),'Reid Validation'!G$482633,FALSE)),0,HLOOKUP($B58,INDIRECT("'Monthly Resource Report'!"&amp;'Reid Validation'!G$482631&amp;":"&amp;'Reid Validation'!G$482632),'Reid Validation'!G$482633,FALSE))</f>
        <v>45</v>
      </c>
      <c r="H58" s="297">
        <f ca="1">+IF(ISERROR(HLOOKUP($B58,INDIRECT("'Monthly Resource Report'!"&amp;'Reid Validation'!H$482631&amp;":"&amp;'Reid Validation'!H$482632),'Reid Validation'!H$482633,FALSE)),0,HLOOKUP($B58,INDIRECT("'Monthly Resource Report'!"&amp;'Reid Validation'!H$482631&amp;":"&amp;'Reid Validation'!H$482632),'Reid Validation'!H$482633,FALSE))</f>
        <v>0</v>
      </c>
      <c r="I58" s="317">
        <f ca="1">+IF(ISERROR(HLOOKUP($B58,INDIRECT("'Monthly Resource Report'!"&amp;'Reid Validation'!I$482631&amp;":"&amp;'Reid Validation'!I$482632),'Reid Validation'!I$482633,FALSE)),0,HLOOKUP($B58,INDIRECT("'Monthly Resource Report'!"&amp;'Reid Validation'!I$482631&amp;":"&amp;'Reid Validation'!I$482632),'Reid Validation'!I$482633,FALSE))</f>
        <v>0</v>
      </c>
      <c r="J58" s="318">
        <f ca="1">+IF(ISERROR(HLOOKUP($B58,INDIRECT("'Monthly Resource Report'!"&amp;'Reid Validation'!J$482631&amp;":"&amp;'Reid Validation'!J$482632),'Reid Validation'!J$482633,FALSE)),0,HLOOKUP($B58,INDIRECT("'Monthly Resource Report'!"&amp;'Reid Validation'!J$482631&amp;":"&amp;'Reid Validation'!J$482632),'Reid Validation'!J$482633,FALSE))</f>
        <v>0</v>
      </c>
      <c r="L58" s="301">
        <v>42948</v>
      </c>
      <c r="M58" s="294">
        <v>58</v>
      </c>
      <c r="N58" s="297">
        <v>0</v>
      </c>
      <c r="O58" s="299">
        <v>0.7</v>
      </c>
      <c r="P58" s="295">
        <v>0.06</v>
      </c>
      <c r="Q58" s="294">
        <f ca="1">+IF(ISERROR(HLOOKUP($B58,INDIRECT("'Monthly Resource Report'!"&amp;'Reid Validation'!Q$482631&amp;":"&amp;'Reid Validation'!Q$482632),'Reid Validation'!Q$482633,FALSE)),0,HLOOKUP($B58,INDIRECT("'Monthly Resource Report'!"&amp;'Reid Validation'!Q$482631&amp;":"&amp;'Reid Validation'!Q$482632),'Reid Validation'!Q$482633,FALSE))</f>
        <v>58</v>
      </c>
      <c r="R58" s="297">
        <f ca="1">+IF(ISERROR(HLOOKUP($B58,INDIRECT("'Monthly Resource Report'!"&amp;'Reid Validation'!R$482631&amp;":"&amp;'Reid Validation'!R$482632),'Reid Validation'!R$482633,FALSE)),0,HLOOKUP($B58,INDIRECT("'Monthly Resource Report'!"&amp;'Reid Validation'!R$482631&amp;":"&amp;'Reid Validation'!R$482632),'Reid Validation'!R$482633,FALSE))</f>
        <v>0</v>
      </c>
      <c r="S58" s="317">
        <f ca="1">+IF(ISERROR(HLOOKUP($B58,INDIRECT("'Monthly Resource Report'!"&amp;'Reid Validation'!S$482631&amp;":"&amp;'Reid Validation'!S$482632),'Reid Validation'!S$482633,FALSE)),0,HLOOKUP($B58,INDIRECT("'Monthly Resource Report'!"&amp;'Reid Validation'!S$482631&amp;":"&amp;'Reid Validation'!S$482632),'Reid Validation'!S$482633,FALSE))</f>
        <v>0</v>
      </c>
      <c r="T58" s="318">
        <f ca="1">+IF(ISERROR(HLOOKUP($B58,INDIRECT("'Monthly Resource Report'!"&amp;'Reid Validation'!T$482631&amp;":"&amp;'Reid Validation'!T$482632),'Reid Validation'!T$482633,FALSE)),0,HLOOKUP($B58,INDIRECT("'Monthly Resource Report'!"&amp;'Reid Validation'!T$482631&amp;":"&amp;'Reid Validation'!T$482632),'Reid Validation'!T$482633,FALSE))</f>
        <v>0</v>
      </c>
    </row>
    <row r="59" spans="2:20">
      <c r="B59" s="301">
        <v>42979</v>
      </c>
      <c r="C59" s="294">
        <v>45</v>
      </c>
      <c r="D59" s="297">
        <v>0</v>
      </c>
      <c r="E59" s="299">
        <v>0.3</v>
      </c>
      <c r="F59" s="295">
        <v>0.06</v>
      </c>
      <c r="G59" s="294">
        <f ca="1">+IF(ISERROR(HLOOKUP($B59,INDIRECT("'Monthly Resource Report'!"&amp;'Reid Validation'!G$482631&amp;":"&amp;'Reid Validation'!G$482632),'Reid Validation'!G$482633,FALSE)),0,HLOOKUP($B59,INDIRECT("'Monthly Resource Report'!"&amp;'Reid Validation'!G$482631&amp;":"&amp;'Reid Validation'!G$482632),'Reid Validation'!G$482633,FALSE))</f>
        <v>0</v>
      </c>
      <c r="H59" s="297">
        <f ca="1">+IF(ISERROR(HLOOKUP($B59,INDIRECT("'Monthly Resource Report'!"&amp;'Reid Validation'!H$482631&amp;":"&amp;'Reid Validation'!H$482632),'Reid Validation'!H$482633,FALSE)),0,HLOOKUP($B59,INDIRECT("'Monthly Resource Report'!"&amp;'Reid Validation'!H$482631&amp;":"&amp;'Reid Validation'!H$482632),'Reid Validation'!H$482633,FALSE))</f>
        <v>0</v>
      </c>
      <c r="I59" s="317">
        <f ca="1">+IF(ISERROR(HLOOKUP($B59,INDIRECT("'Monthly Resource Report'!"&amp;'Reid Validation'!I$482631&amp;":"&amp;'Reid Validation'!I$482632),'Reid Validation'!I$482633,FALSE)),0,HLOOKUP($B59,INDIRECT("'Monthly Resource Report'!"&amp;'Reid Validation'!I$482631&amp;":"&amp;'Reid Validation'!I$482632),'Reid Validation'!I$482633,FALSE))</f>
        <v>0</v>
      </c>
      <c r="J59" s="318">
        <f ca="1">+IF(ISERROR(HLOOKUP($B59,INDIRECT("'Monthly Resource Report'!"&amp;'Reid Validation'!J$482631&amp;":"&amp;'Reid Validation'!J$482632),'Reid Validation'!J$482633,FALSE)),0,HLOOKUP($B59,INDIRECT("'Monthly Resource Report'!"&amp;'Reid Validation'!J$482631&amp;":"&amp;'Reid Validation'!J$482632),'Reid Validation'!J$482633,FALSE))</f>
        <v>0</v>
      </c>
      <c r="L59" s="301">
        <v>42979</v>
      </c>
      <c r="M59" s="294">
        <v>58</v>
      </c>
      <c r="N59" s="297">
        <v>0</v>
      </c>
      <c r="O59" s="299">
        <v>0.7</v>
      </c>
      <c r="P59" s="295">
        <v>0.06</v>
      </c>
      <c r="Q59" s="294">
        <f ca="1">+IF(ISERROR(HLOOKUP($B59,INDIRECT("'Monthly Resource Report'!"&amp;'Reid Validation'!Q$482631&amp;":"&amp;'Reid Validation'!Q$482632),'Reid Validation'!Q$482633,FALSE)),0,HLOOKUP($B59,INDIRECT("'Monthly Resource Report'!"&amp;'Reid Validation'!Q$482631&amp;":"&amp;'Reid Validation'!Q$482632),'Reid Validation'!Q$482633,FALSE))</f>
        <v>58</v>
      </c>
      <c r="R59" s="297">
        <f ca="1">+IF(ISERROR(HLOOKUP($B59,INDIRECT("'Monthly Resource Report'!"&amp;'Reid Validation'!R$482631&amp;":"&amp;'Reid Validation'!R$482632),'Reid Validation'!R$482633,FALSE)),0,HLOOKUP($B59,INDIRECT("'Monthly Resource Report'!"&amp;'Reid Validation'!R$482631&amp;":"&amp;'Reid Validation'!R$482632),'Reid Validation'!R$482633,FALSE))</f>
        <v>0</v>
      </c>
      <c r="S59" s="317">
        <f ca="1">+IF(ISERROR(HLOOKUP($B59,INDIRECT("'Monthly Resource Report'!"&amp;'Reid Validation'!S$482631&amp;":"&amp;'Reid Validation'!S$482632),'Reid Validation'!S$482633,FALSE)),0,HLOOKUP($B59,INDIRECT("'Monthly Resource Report'!"&amp;'Reid Validation'!S$482631&amp;":"&amp;'Reid Validation'!S$482632),'Reid Validation'!S$482633,FALSE))</f>
        <v>0</v>
      </c>
      <c r="T59" s="318">
        <f ca="1">+IF(ISERROR(HLOOKUP($B59,INDIRECT("'Monthly Resource Report'!"&amp;'Reid Validation'!T$482631&amp;":"&amp;'Reid Validation'!T$482632),'Reid Validation'!T$482633,FALSE)),0,HLOOKUP($B59,INDIRECT("'Monthly Resource Report'!"&amp;'Reid Validation'!T$482631&amp;":"&amp;'Reid Validation'!T$482632),'Reid Validation'!T$482633,FALSE))</f>
        <v>0</v>
      </c>
    </row>
    <row r="60" spans="2:20">
      <c r="B60" s="301">
        <v>43009</v>
      </c>
      <c r="C60" s="294">
        <v>45</v>
      </c>
      <c r="D60" s="297">
        <v>0</v>
      </c>
      <c r="E60" s="299">
        <v>0.3</v>
      </c>
      <c r="F60" s="295">
        <v>0.06</v>
      </c>
      <c r="G60" s="294">
        <f ca="1">+IF(ISERROR(HLOOKUP($B60,INDIRECT("'Monthly Resource Report'!"&amp;'Reid Validation'!G$482631&amp;":"&amp;'Reid Validation'!G$482632),'Reid Validation'!G$482633,FALSE)),0,HLOOKUP($B60,INDIRECT("'Monthly Resource Report'!"&amp;'Reid Validation'!G$482631&amp;":"&amp;'Reid Validation'!G$482632),'Reid Validation'!G$482633,FALSE))</f>
        <v>0</v>
      </c>
      <c r="H60" s="297">
        <f ca="1">+IF(ISERROR(HLOOKUP($B60,INDIRECT("'Monthly Resource Report'!"&amp;'Reid Validation'!H$482631&amp;":"&amp;'Reid Validation'!H$482632),'Reid Validation'!H$482633,FALSE)),0,HLOOKUP($B60,INDIRECT("'Monthly Resource Report'!"&amp;'Reid Validation'!H$482631&amp;":"&amp;'Reid Validation'!H$482632),'Reid Validation'!H$482633,FALSE))</f>
        <v>0</v>
      </c>
      <c r="I60" s="317">
        <f ca="1">+IF(ISERROR(HLOOKUP($B60,INDIRECT("'Monthly Resource Report'!"&amp;'Reid Validation'!I$482631&amp;":"&amp;'Reid Validation'!I$482632),'Reid Validation'!I$482633,FALSE)),0,HLOOKUP($B60,INDIRECT("'Monthly Resource Report'!"&amp;'Reid Validation'!I$482631&amp;":"&amp;'Reid Validation'!I$482632),'Reid Validation'!I$482633,FALSE))</f>
        <v>0</v>
      </c>
      <c r="J60" s="318">
        <f ca="1">+IF(ISERROR(HLOOKUP($B60,INDIRECT("'Monthly Resource Report'!"&amp;'Reid Validation'!J$482631&amp;":"&amp;'Reid Validation'!J$482632),'Reid Validation'!J$482633,FALSE)),0,HLOOKUP($B60,INDIRECT("'Monthly Resource Report'!"&amp;'Reid Validation'!J$482631&amp;":"&amp;'Reid Validation'!J$482632),'Reid Validation'!J$482633,FALSE))</f>
        <v>0</v>
      </c>
      <c r="L60" s="301">
        <v>43009</v>
      </c>
      <c r="M60" s="294">
        <v>60</v>
      </c>
      <c r="N60" s="297">
        <v>0</v>
      </c>
      <c r="O60" s="299">
        <v>0.7</v>
      </c>
      <c r="P60" s="295">
        <v>0.06</v>
      </c>
      <c r="Q60" s="294">
        <f ca="1">+IF(ISERROR(HLOOKUP($B60,INDIRECT("'Monthly Resource Report'!"&amp;'Reid Validation'!Q$482631&amp;":"&amp;'Reid Validation'!Q$482632),'Reid Validation'!Q$482633,FALSE)),0,HLOOKUP($B60,INDIRECT("'Monthly Resource Report'!"&amp;'Reid Validation'!Q$482631&amp;":"&amp;'Reid Validation'!Q$482632),'Reid Validation'!Q$482633,FALSE))</f>
        <v>60</v>
      </c>
      <c r="R60" s="297">
        <f ca="1">+IF(ISERROR(HLOOKUP($B60,INDIRECT("'Monthly Resource Report'!"&amp;'Reid Validation'!R$482631&amp;":"&amp;'Reid Validation'!R$482632),'Reid Validation'!R$482633,FALSE)),0,HLOOKUP($B60,INDIRECT("'Monthly Resource Report'!"&amp;'Reid Validation'!R$482631&amp;":"&amp;'Reid Validation'!R$482632),'Reid Validation'!R$482633,FALSE))</f>
        <v>0</v>
      </c>
      <c r="S60" s="317">
        <f ca="1">+IF(ISERROR(HLOOKUP($B60,INDIRECT("'Monthly Resource Report'!"&amp;'Reid Validation'!S$482631&amp;":"&amp;'Reid Validation'!S$482632),'Reid Validation'!S$482633,FALSE)),0,HLOOKUP($B60,INDIRECT("'Monthly Resource Report'!"&amp;'Reid Validation'!S$482631&amp;":"&amp;'Reid Validation'!S$482632),'Reid Validation'!S$482633,FALSE))</f>
        <v>0</v>
      </c>
      <c r="T60" s="318">
        <f ca="1">+IF(ISERROR(HLOOKUP($B60,INDIRECT("'Monthly Resource Report'!"&amp;'Reid Validation'!T$482631&amp;":"&amp;'Reid Validation'!T$482632),'Reid Validation'!T$482633,FALSE)),0,HLOOKUP($B60,INDIRECT("'Monthly Resource Report'!"&amp;'Reid Validation'!T$482631&amp;":"&amp;'Reid Validation'!T$482632),'Reid Validation'!T$482633,FALSE))</f>
        <v>0</v>
      </c>
    </row>
    <row r="61" spans="2:20">
      <c r="B61" s="301">
        <v>43040</v>
      </c>
      <c r="C61" s="294">
        <v>45</v>
      </c>
      <c r="D61" s="297">
        <v>0</v>
      </c>
      <c r="E61" s="299">
        <v>0.3</v>
      </c>
      <c r="F61" s="295">
        <v>0.06</v>
      </c>
      <c r="G61" s="294">
        <f ca="1">+IF(ISERROR(HLOOKUP($B61,INDIRECT("'Monthly Resource Report'!"&amp;'Reid Validation'!G$482631&amp;":"&amp;'Reid Validation'!G$482632),'Reid Validation'!G$482633,FALSE)),0,HLOOKUP($B61,INDIRECT("'Monthly Resource Report'!"&amp;'Reid Validation'!G$482631&amp;":"&amp;'Reid Validation'!G$482632),'Reid Validation'!G$482633,FALSE))</f>
        <v>0</v>
      </c>
      <c r="H61" s="297">
        <f ca="1">+IF(ISERROR(HLOOKUP($B61,INDIRECT("'Monthly Resource Report'!"&amp;'Reid Validation'!H$482631&amp;":"&amp;'Reid Validation'!H$482632),'Reid Validation'!H$482633,FALSE)),0,HLOOKUP($B61,INDIRECT("'Monthly Resource Report'!"&amp;'Reid Validation'!H$482631&amp;":"&amp;'Reid Validation'!H$482632),'Reid Validation'!H$482633,FALSE))</f>
        <v>0</v>
      </c>
      <c r="I61" s="317">
        <f ca="1">+IF(ISERROR(HLOOKUP($B61,INDIRECT("'Monthly Resource Report'!"&amp;'Reid Validation'!I$482631&amp;":"&amp;'Reid Validation'!I$482632),'Reid Validation'!I$482633,FALSE)),0,HLOOKUP($B61,INDIRECT("'Monthly Resource Report'!"&amp;'Reid Validation'!I$482631&amp;":"&amp;'Reid Validation'!I$482632),'Reid Validation'!I$482633,FALSE))</f>
        <v>0</v>
      </c>
      <c r="J61" s="318">
        <f ca="1">+IF(ISERROR(HLOOKUP($B61,INDIRECT("'Monthly Resource Report'!"&amp;'Reid Validation'!J$482631&amp;":"&amp;'Reid Validation'!J$482632),'Reid Validation'!J$482633,FALSE)),0,HLOOKUP($B61,INDIRECT("'Monthly Resource Report'!"&amp;'Reid Validation'!J$482631&amp;":"&amp;'Reid Validation'!J$482632),'Reid Validation'!J$482633,FALSE))</f>
        <v>0</v>
      </c>
      <c r="L61" s="301">
        <v>43040</v>
      </c>
      <c r="M61" s="294">
        <v>60</v>
      </c>
      <c r="N61" s="297">
        <v>0</v>
      </c>
      <c r="O61" s="299">
        <v>0.7</v>
      </c>
      <c r="P61" s="295">
        <v>0.06</v>
      </c>
      <c r="Q61" s="294">
        <f ca="1">+IF(ISERROR(HLOOKUP($B61,INDIRECT("'Monthly Resource Report'!"&amp;'Reid Validation'!Q$482631&amp;":"&amp;'Reid Validation'!Q$482632),'Reid Validation'!Q$482633,FALSE)),0,HLOOKUP($B61,INDIRECT("'Monthly Resource Report'!"&amp;'Reid Validation'!Q$482631&amp;":"&amp;'Reid Validation'!Q$482632),'Reid Validation'!Q$482633,FALSE))</f>
        <v>60</v>
      </c>
      <c r="R61" s="297">
        <f ca="1">+IF(ISERROR(HLOOKUP($B61,INDIRECT("'Monthly Resource Report'!"&amp;'Reid Validation'!R$482631&amp;":"&amp;'Reid Validation'!R$482632),'Reid Validation'!R$482633,FALSE)),0,HLOOKUP($B61,INDIRECT("'Monthly Resource Report'!"&amp;'Reid Validation'!R$482631&amp;":"&amp;'Reid Validation'!R$482632),'Reid Validation'!R$482633,FALSE))</f>
        <v>0</v>
      </c>
      <c r="S61" s="317">
        <f ca="1">+IF(ISERROR(HLOOKUP($B61,INDIRECT("'Monthly Resource Report'!"&amp;'Reid Validation'!S$482631&amp;":"&amp;'Reid Validation'!S$482632),'Reid Validation'!S$482633,FALSE)),0,HLOOKUP($B61,INDIRECT("'Monthly Resource Report'!"&amp;'Reid Validation'!S$482631&amp;":"&amp;'Reid Validation'!S$482632),'Reid Validation'!S$482633,FALSE))</f>
        <v>0</v>
      </c>
      <c r="T61" s="318">
        <f ca="1">+IF(ISERROR(HLOOKUP($B61,INDIRECT("'Monthly Resource Report'!"&amp;'Reid Validation'!T$482631&amp;":"&amp;'Reid Validation'!T$482632),'Reid Validation'!T$482633,FALSE)),0,HLOOKUP($B61,INDIRECT("'Monthly Resource Report'!"&amp;'Reid Validation'!T$482631&amp;":"&amp;'Reid Validation'!T$482632),'Reid Validation'!T$482633,FALSE))</f>
        <v>0</v>
      </c>
    </row>
    <row r="62" spans="2:20" s="29" customFormat="1">
      <c r="B62" s="301">
        <v>43070</v>
      </c>
      <c r="C62" s="294">
        <v>45</v>
      </c>
      <c r="D62" s="297">
        <v>0</v>
      </c>
      <c r="E62" s="299">
        <v>0.3</v>
      </c>
      <c r="F62" s="295">
        <v>0.06</v>
      </c>
      <c r="G62" s="294">
        <f ca="1">+IF(ISERROR(HLOOKUP($B62,INDIRECT("'Monthly Resource Report'!"&amp;'Reid Validation'!G$482631&amp;":"&amp;'Reid Validation'!G$482632),'Reid Validation'!G$482633,FALSE)),0,HLOOKUP($B62,INDIRECT("'Monthly Resource Report'!"&amp;'Reid Validation'!G$482631&amp;":"&amp;'Reid Validation'!G$482632),'Reid Validation'!G$482633,FALSE))</f>
        <v>0</v>
      </c>
      <c r="H62" s="297">
        <f ca="1">+IF(ISERROR(HLOOKUP($B62,INDIRECT("'Monthly Resource Report'!"&amp;'Reid Validation'!H$482631&amp;":"&amp;'Reid Validation'!H$482632),'Reid Validation'!H$482633,FALSE)),0,HLOOKUP($B62,INDIRECT("'Monthly Resource Report'!"&amp;'Reid Validation'!H$482631&amp;":"&amp;'Reid Validation'!H$482632),'Reid Validation'!H$482633,FALSE))</f>
        <v>0</v>
      </c>
      <c r="I62" s="317">
        <f ca="1">+IF(ISERROR(HLOOKUP($B62,INDIRECT("'Monthly Resource Report'!"&amp;'Reid Validation'!I$482631&amp;":"&amp;'Reid Validation'!I$482632),'Reid Validation'!I$482633,FALSE)),0,HLOOKUP($B62,INDIRECT("'Monthly Resource Report'!"&amp;'Reid Validation'!I$482631&amp;":"&amp;'Reid Validation'!I$482632),'Reid Validation'!I$482633,FALSE))</f>
        <v>0</v>
      </c>
      <c r="J62" s="318">
        <f ca="1">+IF(ISERROR(HLOOKUP($B62,INDIRECT("'Monthly Resource Report'!"&amp;'Reid Validation'!J$482631&amp;":"&amp;'Reid Validation'!J$482632),'Reid Validation'!J$482633,FALSE)),0,HLOOKUP($B62,INDIRECT("'Monthly Resource Report'!"&amp;'Reid Validation'!J$482631&amp;":"&amp;'Reid Validation'!J$482632),'Reid Validation'!J$482633,FALSE))</f>
        <v>0</v>
      </c>
      <c r="L62" s="301">
        <v>43070</v>
      </c>
      <c r="M62" s="294">
        <v>65</v>
      </c>
      <c r="N62" s="297">
        <v>0</v>
      </c>
      <c r="O62" s="299">
        <v>0.7</v>
      </c>
      <c r="P62" s="295">
        <v>0.06</v>
      </c>
      <c r="Q62" s="294">
        <f ca="1">+IF(ISERROR(HLOOKUP($B62,INDIRECT("'Monthly Resource Report'!"&amp;'Reid Validation'!Q$482631&amp;":"&amp;'Reid Validation'!Q$482632),'Reid Validation'!Q$482633,FALSE)),0,HLOOKUP($B62,INDIRECT("'Monthly Resource Report'!"&amp;'Reid Validation'!Q$482631&amp;":"&amp;'Reid Validation'!Q$482632),'Reid Validation'!Q$482633,FALSE))</f>
        <v>65</v>
      </c>
      <c r="R62" s="297">
        <f ca="1">+IF(ISERROR(HLOOKUP($B62,INDIRECT("'Monthly Resource Report'!"&amp;'Reid Validation'!R$482631&amp;":"&amp;'Reid Validation'!R$482632),'Reid Validation'!R$482633,FALSE)),0,HLOOKUP($B62,INDIRECT("'Monthly Resource Report'!"&amp;'Reid Validation'!R$482631&amp;":"&amp;'Reid Validation'!R$482632),'Reid Validation'!R$482633,FALSE))</f>
        <v>0</v>
      </c>
      <c r="S62" s="317">
        <f ca="1">+IF(ISERROR(HLOOKUP($B62,INDIRECT("'Monthly Resource Report'!"&amp;'Reid Validation'!S$482631&amp;":"&amp;'Reid Validation'!S$482632),'Reid Validation'!S$482633,FALSE)),0,HLOOKUP($B62,INDIRECT("'Monthly Resource Report'!"&amp;'Reid Validation'!S$482631&amp;":"&amp;'Reid Validation'!S$482632),'Reid Validation'!S$482633,FALSE))</f>
        <v>0</v>
      </c>
      <c r="T62" s="318">
        <f ca="1">+IF(ISERROR(HLOOKUP($B62,INDIRECT("'Monthly Resource Report'!"&amp;'Reid Validation'!T$482631&amp;":"&amp;'Reid Validation'!T$482632),'Reid Validation'!T$482633,FALSE)),0,HLOOKUP($B62,INDIRECT("'Monthly Resource Report'!"&amp;'Reid Validation'!T$482631&amp;":"&amp;'Reid Validation'!T$482632),'Reid Validation'!T$482633,FALSE))</f>
        <v>0</v>
      </c>
    </row>
    <row r="63" spans="2:20" s="29" customFormat="1">
      <c r="B63" s="301">
        <v>43101</v>
      </c>
      <c r="C63" s="294">
        <v>45</v>
      </c>
      <c r="D63" s="297">
        <v>0</v>
      </c>
      <c r="E63" s="299">
        <v>0.3</v>
      </c>
      <c r="F63" s="295">
        <v>0.06</v>
      </c>
      <c r="G63" s="294">
        <f ca="1">+IF(ISERROR(HLOOKUP($B63,INDIRECT("'Monthly Resource Report'!"&amp;'Reid Validation'!G$482631&amp;":"&amp;'Reid Validation'!G$482632),'Reid Validation'!G$482633,FALSE)),0,HLOOKUP($B63,INDIRECT("'Monthly Resource Report'!"&amp;'Reid Validation'!G$482631&amp;":"&amp;'Reid Validation'!G$482632),'Reid Validation'!G$482633,FALSE))</f>
        <v>45</v>
      </c>
      <c r="H63" s="297">
        <f ca="1">+IF(ISERROR(HLOOKUP($B63,INDIRECT("'Monthly Resource Report'!"&amp;'Reid Validation'!H$482631&amp;":"&amp;'Reid Validation'!H$482632),'Reid Validation'!H$482633,FALSE)),0,HLOOKUP($B63,INDIRECT("'Monthly Resource Report'!"&amp;'Reid Validation'!H$482631&amp;":"&amp;'Reid Validation'!H$482632),'Reid Validation'!H$482633,FALSE))</f>
        <v>0</v>
      </c>
      <c r="I63" s="317">
        <f ca="1">+IF(ISERROR(HLOOKUP($B63,INDIRECT("'Monthly Resource Report'!"&amp;'Reid Validation'!I$482631&amp;":"&amp;'Reid Validation'!I$482632),'Reid Validation'!I$482633,FALSE)),0,HLOOKUP($B63,INDIRECT("'Monthly Resource Report'!"&amp;'Reid Validation'!I$482631&amp;":"&amp;'Reid Validation'!I$482632),'Reid Validation'!I$482633,FALSE))</f>
        <v>0</v>
      </c>
      <c r="J63" s="318">
        <f ca="1">+IF(ISERROR(HLOOKUP($B63,INDIRECT("'Monthly Resource Report'!"&amp;'Reid Validation'!J$482631&amp;":"&amp;'Reid Validation'!J$482632),'Reid Validation'!J$482633,FALSE)),0,HLOOKUP($B63,INDIRECT("'Monthly Resource Report'!"&amp;'Reid Validation'!J$482631&amp;":"&amp;'Reid Validation'!J$482632),'Reid Validation'!J$482633,FALSE))</f>
        <v>0</v>
      </c>
      <c r="L63" s="301">
        <v>43101</v>
      </c>
      <c r="M63" s="294">
        <v>65</v>
      </c>
      <c r="N63" s="297">
        <v>0</v>
      </c>
      <c r="O63" s="299">
        <v>0.7</v>
      </c>
      <c r="P63" s="295">
        <v>0.06</v>
      </c>
      <c r="Q63" s="294">
        <f ca="1">+IF(ISERROR(HLOOKUP($B63,INDIRECT("'Monthly Resource Report'!"&amp;'Reid Validation'!Q$482631&amp;":"&amp;'Reid Validation'!Q$482632),'Reid Validation'!Q$482633,FALSE)),0,HLOOKUP($B63,INDIRECT("'Monthly Resource Report'!"&amp;'Reid Validation'!Q$482631&amp;":"&amp;'Reid Validation'!Q$482632),'Reid Validation'!Q$482633,FALSE))</f>
        <v>65</v>
      </c>
      <c r="R63" s="297">
        <f ca="1">+IF(ISERROR(HLOOKUP($B63,INDIRECT("'Monthly Resource Report'!"&amp;'Reid Validation'!R$482631&amp;":"&amp;'Reid Validation'!R$482632),'Reid Validation'!R$482633,FALSE)),0,HLOOKUP($B63,INDIRECT("'Monthly Resource Report'!"&amp;'Reid Validation'!R$482631&amp;":"&amp;'Reid Validation'!R$482632),'Reid Validation'!R$482633,FALSE))</f>
        <v>0</v>
      </c>
      <c r="S63" s="317">
        <f ca="1">+IF(ISERROR(HLOOKUP($B63,INDIRECT("'Monthly Resource Report'!"&amp;'Reid Validation'!S$482631&amp;":"&amp;'Reid Validation'!S$482632),'Reid Validation'!S$482633,FALSE)),0,HLOOKUP($B63,INDIRECT("'Monthly Resource Report'!"&amp;'Reid Validation'!S$482631&amp;":"&amp;'Reid Validation'!S$482632),'Reid Validation'!S$482633,FALSE))</f>
        <v>0</v>
      </c>
      <c r="T63" s="318">
        <f ca="1">+IF(ISERROR(HLOOKUP($B63,INDIRECT("'Monthly Resource Report'!"&amp;'Reid Validation'!T$482631&amp;":"&amp;'Reid Validation'!T$482632),'Reid Validation'!T$482633,FALSE)),0,HLOOKUP($B63,INDIRECT("'Monthly Resource Report'!"&amp;'Reid Validation'!T$482631&amp;":"&amp;'Reid Validation'!T$482632),'Reid Validation'!T$482633,FALSE))</f>
        <v>0</v>
      </c>
    </row>
    <row r="64" spans="2:20" s="29" customFormat="1">
      <c r="B64" s="301">
        <v>43132</v>
      </c>
      <c r="C64" s="294">
        <v>45</v>
      </c>
      <c r="D64" s="297">
        <v>0</v>
      </c>
      <c r="E64" s="299">
        <v>0.3</v>
      </c>
      <c r="F64" s="295">
        <v>0.06</v>
      </c>
      <c r="G64" s="294">
        <f ca="1">+IF(ISERROR(HLOOKUP($B64,INDIRECT("'Monthly Resource Report'!"&amp;'Reid Validation'!G$482631&amp;":"&amp;'Reid Validation'!G$482632),'Reid Validation'!G$482633,FALSE)),0,HLOOKUP($B64,INDIRECT("'Monthly Resource Report'!"&amp;'Reid Validation'!G$482631&amp;":"&amp;'Reid Validation'!G$482632),'Reid Validation'!G$482633,FALSE))</f>
        <v>45</v>
      </c>
      <c r="H64" s="297">
        <f ca="1">+IF(ISERROR(HLOOKUP($B64,INDIRECT("'Monthly Resource Report'!"&amp;'Reid Validation'!H$482631&amp;":"&amp;'Reid Validation'!H$482632),'Reid Validation'!H$482633,FALSE)),0,HLOOKUP($B64,INDIRECT("'Monthly Resource Report'!"&amp;'Reid Validation'!H$482631&amp;":"&amp;'Reid Validation'!H$482632),'Reid Validation'!H$482633,FALSE))</f>
        <v>0</v>
      </c>
      <c r="I64" s="317">
        <f ca="1">+IF(ISERROR(HLOOKUP($B64,INDIRECT("'Monthly Resource Report'!"&amp;'Reid Validation'!I$482631&amp;":"&amp;'Reid Validation'!I$482632),'Reid Validation'!I$482633,FALSE)),0,HLOOKUP($B64,INDIRECT("'Monthly Resource Report'!"&amp;'Reid Validation'!I$482631&amp;":"&amp;'Reid Validation'!I$482632),'Reid Validation'!I$482633,FALSE))</f>
        <v>0</v>
      </c>
      <c r="J64" s="318">
        <f ca="1">+IF(ISERROR(HLOOKUP($B64,INDIRECT("'Monthly Resource Report'!"&amp;'Reid Validation'!J$482631&amp;":"&amp;'Reid Validation'!J$482632),'Reid Validation'!J$482633,FALSE)),0,HLOOKUP($B64,INDIRECT("'Monthly Resource Report'!"&amp;'Reid Validation'!J$482631&amp;":"&amp;'Reid Validation'!J$482632),'Reid Validation'!J$482633,FALSE))</f>
        <v>0</v>
      </c>
      <c r="L64" s="301">
        <v>43132</v>
      </c>
      <c r="M64" s="294">
        <v>65</v>
      </c>
      <c r="N64" s="297">
        <v>0</v>
      </c>
      <c r="O64" s="299">
        <v>0.7</v>
      </c>
      <c r="P64" s="295">
        <v>0.06</v>
      </c>
      <c r="Q64" s="294">
        <f ca="1">+IF(ISERROR(HLOOKUP($B64,INDIRECT("'Monthly Resource Report'!"&amp;'Reid Validation'!Q$482631&amp;":"&amp;'Reid Validation'!Q$482632),'Reid Validation'!Q$482633,FALSE)),0,HLOOKUP($B64,INDIRECT("'Monthly Resource Report'!"&amp;'Reid Validation'!Q$482631&amp;":"&amp;'Reid Validation'!Q$482632),'Reid Validation'!Q$482633,FALSE))</f>
        <v>65</v>
      </c>
      <c r="R64" s="297">
        <f ca="1">+IF(ISERROR(HLOOKUP($B64,INDIRECT("'Monthly Resource Report'!"&amp;'Reid Validation'!R$482631&amp;":"&amp;'Reid Validation'!R$482632),'Reid Validation'!R$482633,FALSE)),0,HLOOKUP($B64,INDIRECT("'Monthly Resource Report'!"&amp;'Reid Validation'!R$482631&amp;":"&amp;'Reid Validation'!R$482632),'Reid Validation'!R$482633,FALSE))</f>
        <v>0</v>
      </c>
      <c r="S64" s="317">
        <f ca="1">+IF(ISERROR(HLOOKUP($B64,INDIRECT("'Monthly Resource Report'!"&amp;'Reid Validation'!S$482631&amp;":"&amp;'Reid Validation'!S$482632),'Reid Validation'!S$482633,FALSE)),0,HLOOKUP($B64,INDIRECT("'Monthly Resource Report'!"&amp;'Reid Validation'!S$482631&amp;":"&amp;'Reid Validation'!S$482632),'Reid Validation'!S$482633,FALSE))</f>
        <v>0</v>
      </c>
      <c r="T64" s="318">
        <f ca="1">+IF(ISERROR(HLOOKUP($B64,INDIRECT("'Monthly Resource Report'!"&amp;'Reid Validation'!T$482631&amp;":"&amp;'Reid Validation'!T$482632),'Reid Validation'!T$482633,FALSE)),0,HLOOKUP($B64,INDIRECT("'Monthly Resource Report'!"&amp;'Reid Validation'!T$482631&amp;":"&amp;'Reid Validation'!T$482632),'Reid Validation'!T$482633,FALSE))</f>
        <v>0</v>
      </c>
    </row>
    <row r="65" spans="2:20" s="29" customFormat="1">
      <c r="B65" s="301">
        <v>43160</v>
      </c>
      <c r="C65" s="294">
        <v>45</v>
      </c>
      <c r="D65" s="297">
        <v>0</v>
      </c>
      <c r="E65" s="299">
        <v>0.3</v>
      </c>
      <c r="F65" s="295">
        <v>0.06</v>
      </c>
      <c r="G65" s="294">
        <f ca="1">+IF(ISERROR(HLOOKUP($B65,INDIRECT("'Monthly Resource Report'!"&amp;'Reid Validation'!G$482631&amp;":"&amp;'Reid Validation'!G$482632),'Reid Validation'!G$482633,FALSE)),0,HLOOKUP($B65,INDIRECT("'Monthly Resource Report'!"&amp;'Reid Validation'!G$482631&amp;":"&amp;'Reid Validation'!G$482632),'Reid Validation'!G$482633,FALSE))</f>
        <v>0</v>
      </c>
      <c r="H65" s="297">
        <f ca="1">+IF(ISERROR(HLOOKUP($B65,INDIRECT("'Monthly Resource Report'!"&amp;'Reid Validation'!H$482631&amp;":"&amp;'Reid Validation'!H$482632),'Reid Validation'!H$482633,FALSE)),0,HLOOKUP($B65,INDIRECT("'Monthly Resource Report'!"&amp;'Reid Validation'!H$482631&amp;":"&amp;'Reid Validation'!H$482632),'Reid Validation'!H$482633,FALSE))</f>
        <v>0</v>
      </c>
      <c r="I65" s="317">
        <f ca="1">+IF(ISERROR(HLOOKUP($B65,INDIRECT("'Monthly Resource Report'!"&amp;'Reid Validation'!I$482631&amp;":"&amp;'Reid Validation'!I$482632),'Reid Validation'!I$482633,FALSE)),0,HLOOKUP($B65,INDIRECT("'Monthly Resource Report'!"&amp;'Reid Validation'!I$482631&amp;":"&amp;'Reid Validation'!I$482632),'Reid Validation'!I$482633,FALSE))</f>
        <v>0</v>
      </c>
      <c r="J65" s="318">
        <f ca="1">+IF(ISERROR(HLOOKUP($B65,INDIRECT("'Monthly Resource Report'!"&amp;'Reid Validation'!J$482631&amp;":"&amp;'Reid Validation'!J$482632),'Reid Validation'!J$482633,FALSE)),0,HLOOKUP($B65,INDIRECT("'Monthly Resource Report'!"&amp;'Reid Validation'!J$482631&amp;":"&amp;'Reid Validation'!J$482632),'Reid Validation'!J$482633,FALSE))</f>
        <v>0</v>
      </c>
      <c r="L65" s="301">
        <v>43160</v>
      </c>
      <c r="M65" s="294">
        <v>65</v>
      </c>
      <c r="N65" s="297">
        <v>0</v>
      </c>
      <c r="O65" s="299">
        <v>0.7</v>
      </c>
      <c r="P65" s="295">
        <v>0.06</v>
      </c>
      <c r="Q65" s="294">
        <f ca="1">+IF(ISERROR(HLOOKUP($B65,INDIRECT("'Monthly Resource Report'!"&amp;'Reid Validation'!Q$482631&amp;":"&amp;'Reid Validation'!Q$482632),'Reid Validation'!Q$482633,FALSE)),0,HLOOKUP($B65,INDIRECT("'Monthly Resource Report'!"&amp;'Reid Validation'!Q$482631&amp;":"&amp;'Reid Validation'!Q$482632),'Reid Validation'!Q$482633,FALSE))</f>
        <v>65</v>
      </c>
      <c r="R65" s="297">
        <f ca="1">+IF(ISERROR(HLOOKUP($B65,INDIRECT("'Monthly Resource Report'!"&amp;'Reid Validation'!R$482631&amp;":"&amp;'Reid Validation'!R$482632),'Reid Validation'!R$482633,FALSE)),0,HLOOKUP($B65,INDIRECT("'Monthly Resource Report'!"&amp;'Reid Validation'!R$482631&amp;":"&amp;'Reid Validation'!R$482632),'Reid Validation'!R$482633,FALSE))</f>
        <v>0</v>
      </c>
      <c r="S65" s="317">
        <f ca="1">+IF(ISERROR(HLOOKUP($B65,INDIRECT("'Monthly Resource Report'!"&amp;'Reid Validation'!S$482631&amp;":"&amp;'Reid Validation'!S$482632),'Reid Validation'!S$482633,FALSE)),0,HLOOKUP($B65,INDIRECT("'Monthly Resource Report'!"&amp;'Reid Validation'!S$482631&amp;":"&amp;'Reid Validation'!S$482632),'Reid Validation'!S$482633,FALSE))</f>
        <v>0</v>
      </c>
      <c r="T65" s="318">
        <f ca="1">+IF(ISERROR(HLOOKUP($B65,INDIRECT("'Monthly Resource Report'!"&amp;'Reid Validation'!T$482631&amp;":"&amp;'Reid Validation'!T$482632),'Reid Validation'!T$482633,FALSE)),0,HLOOKUP($B65,INDIRECT("'Monthly Resource Report'!"&amp;'Reid Validation'!T$482631&amp;":"&amp;'Reid Validation'!T$482632),'Reid Validation'!T$482633,FALSE))</f>
        <v>0</v>
      </c>
    </row>
    <row r="66" spans="2:20" s="29" customFormat="1">
      <c r="B66" s="301">
        <v>43191</v>
      </c>
      <c r="C66" s="294">
        <v>45</v>
      </c>
      <c r="D66" s="297">
        <v>0</v>
      </c>
      <c r="E66" s="299">
        <v>0.3</v>
      </c>
      <c r="F66" s="295">
        <v>0.06</v>
      </c>
      <c r="G66" s="294">
        <f ca="1">+IF(ISERROR(HLOOKUP($B66,INDIRECT("'Monthly Resource Report'!"&amp;'Reid Validation'!G$482631&amp;":"&amp;'Reid Validation'!G$482632),'Reid Validation'!G$482633,FALSE)),0,HLOOKUP($B66,INDIRECT("'Monthly Resource Report'!"&amp;'Reid Validation'!G$482631&amp;":"&amp;'Reid Validation'!G$482632),'Reid Validation'!G$482633,FALSE))</f>
        <v>0</v>
      </c>
      <c r="H66" s="297">
        <f ca="1">+IF(ISERROR(HLOOKUP($B66,INDIRECT("'Monthly Resource Report'!"&amp;'Reid Validation'!H$482631&amp;":"&amp;'Reid Validation'!H$482632),'Reid Validation'!H$482633,FALSE)),0,HLOOKUP($B66,INDIRECT("'Monthly Resource Report'!"&amp;'Reid Validation'!H$482631&amp;":"&amp;'Reid Validation'!H$482632),'Reid Validation'!H$482633,FALSE))</f>
        <v>0</v>
      </c>
      <c r="I66" s="317">
        <f ca="1">+IF(ISERROR(HLOOKUP($B66,INDIRECT("'Monthly Resource Report'!"&amp;'Reid Validation'!I$482631&amp;":"&amp;'Reid Validation'!I$482632),'Reid Validation'!I$482633,FALSE)),0,HLOOKUP($B66,INDIRECT("'Monthly Resource Report'!"&amp;'Reid Validation'!I$482631&amp;":"&amp;'Reid Validation'!I$482632),'Reid Validation'!I$482633,FALSE))</f>
        <v>0</v>
      </c>
      <c r="J66" s="318">
        <f ca="1">+IF(ISERROR(HLOOKUP($B66,INDIRECT("'Monthly Resource Report'!"&amp;'Reid Validation'!J$482631&amp;":"&amp;'Reid Validation'!J$482632),'Reid Validation'!J$482633,FALSE)),0,HLOOKUP($B66,INDIRECT("'Monthly Resource Report'!"&amp;'Reid Validation'!J$482631&amp;":"&amp;'Reid Validation'!J$482632),'Reid Validation'!J$482633,FALSE))</f>
        <v>0</v>
      </c>
      <c r="L66" s="301">
        <v>43191</v>
      </c>
      <c r="M66" s="294">
        <v>65</v>
      </c>
      <c r="N66" s="297">
        <v>0</v>
      </c>
      <c r="O66" s="299">
        <v>0.7</v>
      </c>
      <c r="P66" s="295">
        <v>0.06</v>
      </c>
      <c r="Q66" s="294">
        <f ca="1">+IF(ISERROR(HLOOKUP($B66,INDIRECT("'Monthly Resource Report'!"&amp;'Reid Validation'!Q$482631&amp;":"&amp;'Reid Validation'!Q$482632),'Reid Validation'!Q$482633,FALSE)),0,HLOOKUP($B66,INDIRECT("'Monthly Resource Report'!"&amp;'Reid Validation'!Q$482631&amp;":"&amp;'Reid Validation'!Q$482632),'Reid Validation'!Q$482633,FALSE))</f>
        <v>65</v>
      </c>
      <c r="R66" s="297">
        <f ca="1">+IF(ISERROR(HLOOKUP($B66,INDIRECT("'Monthly Resource Report'!"&amp;'Reid Validation'!R$482631&amp;":"&amp;'Reid Validation'!R$482632),'Reid Validation'!R$482633,FALSE)),0,HLOOKUP($B66,INDIRECT("'Monthly Resource Report'!"&amp;'Reid Validation'!R$482631&amp;":"&amp;'Reid Validation'!R$482632),'Reid Validation'!R$482633,FALSE))</f>
        <v>0</v>
      </c>
      <c r="S66" s="317">
        <f ca="1">+IF(ISERROR(HLOOKUP($B66,INDIRECT("'Monthly Resource Report'!"&amp;'Reid Validation'!S$482631&amp;":"&amp;'Reid Validation'!S$482632),'Reid Validation'!S$482633,FALSE)),0,HLOOKUP($B66,INDIRECT("'Monthly Resource Report'!"&amp;'Reid Validation'!S$482631&amp;":"&amp;'Reid Validation'!S$482632),'Reid Validation'!S$482633,FALSE))</f>
        <v>0</v>
      </c>
      <c r="T66" s="318">
        <f ca="1">+IF(ISERROR(HLOOKUP($B66,INDIRECT("'Monthly Resource Report'!"&amp;'Reid Validation'!T$482631&amp;":"&amp;'Reid Validation'!T$482632),'Reid Validation'!T$482633,FALSE)),0,HLOOKUP($B66,INDIRECT("'Monthly Resource Report'!"&amp;'Reid Validation'!T$482631&amp;":"&amp;'Reid Validation'!T$482632),'Reid Validation'!T$482633,FALSE))</f>
        <v>0</v>
      </c>
    </row>
    <row r="67" spans="2:20" s="29" customFormat="1">
      <c r="B67" s="301">
        <v>43221</v>
      </c>
      <c r="C67" s="294">
        <v>45</v>
      </c>
      <c r="D67" s="297">
        <v>0</v>
      </c>
      <c r="E67" s="299">
        <v>0.3</v>
      </c>
      <c r="F67" s="295">
        <v>0.06</v>
      </c>
      <c r="G67" s="294">
        <f ca="1">+IF(ISERROR(HLOOKUP($B67,INDIRECT("'Monthly Resource Report'!"&amp;'Reid Validation'!G$482631&amp;":"&amp;'Reid Validation'!G$482632),'Reid Validation'!G$482633,FALSE)),0,HLOOKUP($B67,INDIRECT("'Monthly Resource Report'!"&amp;'Reid Validation'!G$482631&amp;":"&amp;'Reid Validation'!G$482632),'Reid Validation'!G$482633,FALSE))</f>
        <v>0</v>
      </c>
      <c r="H67" s="297">
        <f ca="1">+IF(ISERROR(HLOOKUP($B67,INDIRECT("'Monthly Resource Report'!"&amp;'Reid Validation'!H$482631&amp;":"&amp;'Reid Validation'!H$482632),'Reid Validation'!H$482633,FALSE)),0,HLOOKUP($B67,INDIRECT("'Monthly Resource Report'!"&amp;'Reid Validation'!H$482631&amp;":"&amp;'Reid Validation'!H$482632),'Reid Validation'!H$482633,FALSE))</f>
        <v>0</v>
      </c>
      <c r="I67" s="317">
        <f ca="1">+IF(ISERROR(HLOOKUP($B67,INDIRECT("'Monthly Resource Report'!"&amp;'Reid Validation'!I$482631&amp;":"&amp;'Reid Validation'!I$482632),'Reid Validation'!I$482633,FALSE)),0,HLOOKUP($B67,INDIRECT("'Monthly Resource Report'!"&amp;'Reid Validation'!I$482631&amp;":"&amp;'Reid Validation'!I$482632),'Reid Validation'!I$482633,FALSE))</f>
        <v>0</v>
      </c>
      <c r="J67" s="318">
        <f ca="1">+IF(ISERROR(HLOOKUP($B67,INDIRECT("'Monthly Resource Report'!"&amp;'Reid Validation'!J$482631&amp;":"&amp;'Reid Validation'!J$482632),'Reid Validation'!J$482633,FALSE)),0,HLOOKUP($B67,INDIRECT("'Monthly Resource Report'!"&amp;'Reid Validation'!J$482631&amp;":"&amp;'Reid Validation'!J$482632),'Reid Validation'!J$482633,FALSE))</f>
        <v>0</v>
      </c>
      <c r="L67" s="301">
        <v>43221</v>
      </c>
      <c r="M67" s="294">
        <v>60</v>
      </c>
      <c r="N67" s="297">
        <v>0</v>
      </c>
      <c r="O67" s="299">
        <v>0.7</v>
      </c>
      <c r="P67" s="295">
        <v>0.06</v>
      </c>
      <c r="Q67" s="294">
        <f ca="1">+IF(ISERROR(HLOOKUP($B67,INDIRECT("'Monthly Resource Report'!"&amp;'Reid Validation'!Q$482631&amp;":"&amp;'Reid Validation'!Q$482632),'Reid Validation'!Q$482633,FALSE)),0,HLOOKUP($B67,INDIRECT("'Monthly Resource Report'!"&amp;'Reid Validation'!Q$482631&amp;":"&amp;'Reid Validation'!Q$482632),'Reid Validation'!Q$482633,FALSE))</f>
        <v>60</v>
      </c>
      <c r="R67" s="297">
        <f ca="1">+IF(ISERROR(HLOOKUP($B67,INDIRECT("'Monthly Resource Report'!"&amp;'Reid Validation'!R$482631&amp;":"&amp;'Reid Validation'!R$482632),'Reid Validation'!R$482633,FALSE)),0,HLOOKUP($B67,INDIRECT("'Monthly Resource Report'!"&amp;'Reid Validation'!R$482631&amp;":"&amp;'Reid Validation'!R$482632),'Reid Validation'!R$482633,FALSE))</f>
        <v>0</v>
      </c>
      <c r="S67" s="317">
        <f ca="1">+IF(ISERROR(HLOOKUP($B67,INDIRECT("'Monthly Resource Report'!"&amp;'Reid Validation'!S$482631&amp;":"&amp;'Reid Validation'!S$482632),'Reid Validation'!S$482633,FALSE)),0,HLOOKUP($B67,INDIRECT("'Monthly Resource Report'!"&amp;'Reid Validation'!S$482631&amp;":"&amp;'Reid Validation'!S$482632),'Reid Validation'!S$482633,FALSE))</f>
        <v>0</v>
      </c>
      <c r="T67" s="318">
        <f ca="1">+IF(ISERROR(HLOOKUP($B67,INDIRECT("'Monthly Resource Report'!"&amp;'Reid Validation'!T$482631&amp;":"&amp;'Reid Validation'!T$482632),'Reid Validation'!T$482633,FALSE)),0,HLOOKUP($B67,INDIRECT("'Monthly Resource Report'!"&amp;'Reid Validation'!T$482631&amp;":"&amp;'Reid Validation'!T$482632),'Reid Validation'!T$482633,FALSE))</f>
        <v>0</v>
      </c>
    </row>
    <row r="68" spans="2:20" s="29" customFormat="1">
      <c r="B68" s="301">
        <v>43252</v>
      </c>
      <c r="C68" s="294">
        <v>45</v>
      </c>
      <c r="D68" s="297">
        <v>0</v>
      </c>
      <c r="E68" s="299">
        <v>0.3</v>
      </c>
      <c r="F68" s="295">
        <v>0.06</v>
      </c>
      <c r="G68" s="294">
        <f ca="1">+IF(ISERROR(HLOOKUP($B68,INDIRECT("'Monthly Resource Report'!"&amp;'Reid Validation'!G$482631&amp;":"&amp;'Reid Validation'!G$482632),'Reid Validation'!G$482633,FALSE)),0,HLOOKUP($B68,INDIRECT("'Monthly Resource Report'!"&amp;'Reid Validation'!G$482631&amp;":"&amp;'Reid Validation'!G$482632),'Reid Validation'!G$482633,FALSE))</f>
        <v>0</v>
      </c>
      <c r="H68" s="297">
        <f ca="1">+IF(ISERROR(HLOOKUP($B68,INDIRECT("'Monthly Resource Report'!"&amp;'Reid Validation'!H$482631&amp;":"&amp;'Reid Validation'!H$482632),'Reid Validation'!H$482633,FALSE)),0,HLOOKUP($B68,INDIRECT("'Monthly Resource Report'!"&amp;'Reid Validation'!H$482631&amp;":"&amp;'Reid Validation'!H$482632),'Reid Validation'!H$482633,FALSE))</f>
        <v>0</v>
      </c>
      <c r="I68" s="317">
        <f ca="1">+IF(ISERROR(HLOOKUP($B68,INDIRECT("'Monthly Resource Report'!"&amp;'Reid Validation'!I$482631&amp;":"&amp;'Reid Validation'!I$482632),'Reid Validation'!I$482633,FALSE)),0,HLOOKUP($B68,INDIRECT("'Monthly Resource Report'!"&amp;'Reid Validation'!I$482631&amp;":"&amp;'Reid Validation'!I$482632),'Reid Validation'!I$482633,FALSE))</f>
        <v>0</v>
      </c>
      <c r="J68" s="318">
        <f ca="1">+IF(ISERROR(HLOOKUP($B68,INDIRECT("'Monthly Resource Report'!"&amp;'Reid Validation'!J$482631&amp;":"&amp;'Reid Validation'!J$482632),'Reid Validation'!J$482633,FALSE)),0,HLOOKUP($B68,INDIRECT("'Monthly Resource Report'!"&amp;'Reid Validation'!J$482631&amp;":"&amp;'Reid Validation'!J$482632),'Reid Validation'!J$482633,FALSE))</f>
        <v>0</v>
      </c>
      <c r="L68" s="301">
        <v>43252</v>
      </c>
      <c r="M68" s="294">
        <v>60</v>
      </c>
      <c r="N68" s="297">
        <v>0</v>
      </c>
      <c r="O68" s="299">
        <v>0.7</v>
      </c>
      <c r="P68" s="295">
        <v>0.06</v>
      </c>
      <c r="Q68" s="294">
        <f ca="1">+IF(ISERROR(HLOOKUP($B68,INDIRECT("'Monthly Resource Report'!"&amp;'Reid Validation'!Q$482631&amp;":"&amp;'Reid Validation'!Q$482632),'Reid Validation'!Q$482633,FALSE)),0,HLOOKUP($B68,INDIRECT("'Monthly Resource Report'!"&amp;'Reid Validation'!Q$482631&amp;":"&amp;'Reid Validation'!Q$482632),'Reid Validation'!Q$482633,FALSE))</f>
        <v>60</v>
      </c>
      <c r="R68" s="297">
        <f ca="1">+IF(ISERROR(HLOOKUP($B68,INDIRECT("'Monthly Resource Report'!"&amp;'Reid Validation'!R$482631&amp;":"&amp;'Reid Validation'!R$482632),'Reid Validation'!R$482633,FALSE)),0,HLOOKUP($B68,INDIRECT("'Monthly Resource Report'!"&amp;'Reid Validation'!R$482631&amp;":"&amp;'Reid Validation'!R$482632),'Reid Validation'!R$482633,FALSE))</f>
        <v>0</v>
      </c>
      <c r="S68" s="317">
        <f ca="1">+IF(ISERROR(HLOOKUP($B68,INDIRECT("'Monthly Resource Report'!"&amp;'Reid Validation'!S$482631&amp;":"&amp;'Reid Validation'!S$482632),'Reid Validation'!S$482633,FALSE)),0,HLOOKUP($B68,INDIRECT("'Monthly Resource Report'!"&amp;'Reid Validation'!S$482631&amp;":"&amp;'Reid Validation'!S$482632),'Reid Validation'!S$482633,FALSE))</f>
        <v>0</v>
      </c>
      <c r="T68" s="318">
        <f ca="1">+IF(ISERROR(HLOOKUP($B68,INDIRECT("'Monthly Resource Report'!"&amp;'Reid Validation'!T$482631&amp;":"&amp;'Reid Validation'!T$482632),'Reid Validation'!T$482633,FALSE)),0,HLOOKUP($B68,INDIRECT("'Monthly Resource Report'!"&amp;'Reid Validation'!T$482631&amp;":"&amp;'Reid Validation'!T$482632),'Reid Validation'!T$482633,FALSE))</f>
        <v>0</v>
      </c>
    </row>
    <row r="69" spans="2:20" s="29" customFormat="1">
      <c r="B69" s="301">
        <v>43282</v>
      </c>
      <c r="C69" s="294">
        <v>45</v>
      </c>
      <c r="D69" s="297">
        <v>0</v>
      </c>
      <c r="E69" s="299">
        <v>0.3</v>
      </c>
      <c r="F69" s="295">
        <v>0.06</v>
      </c>
      <c r="G69" s="294">
        <f ca="1">+IF(ISERROR(HLOOKUP($B69,INDIRECT("'Monthly Resource Report'!"&amp;'Reid Validation'!G$482631&amp;":"&amp;'Reid Validation'!G$482632),'Reid Validation'!G$482633,FALSE)),0,HLOOKUP($B69,INDIRECT("'Monthly Resource Report'!"&amp;'Reid Validation'!G$482631&amp;":"&amp;'Reid Validation'!G$482632),'Reid Validation'!G$482633,FALSE))</f>
        <v>45</v>
      </c>
      <c r="H69" s="297">
        <f ca="1">+IF(ISERROR(HLOOKUP($B69,INDIRECT("'Monthly Resource Report'!"&amp;'Reid Validation'!H$482631&amp;":"&amp;'Reid Validation'!H$482632),'Reid Validation'!H$482633,FALSE)),0,HLOOKUP($B69,INDIRECT("'Monthly Resource Report'!"&amp;'Reid Validation'!H$482631&amp;":"&amp;'Reid Validation'!H$482632),'Reid Validation'!H$482633,FALSE))</f>
        <v>0</v>
      </c>
      <c r="I69" s="317">
        <f ca="1">+IF(ISERROR(HLOOKUP($B69,INDIRECT("'Monthly Resource Report'!"&amp;'Reid Validation'!I$482631&amp;":"&amp;'Reid Validation'!I$482632),'Reid Validation'!I$482633,FALSE)),0,HLOOKUP($B69,INDIRECT("'Monthly Resource Report'!"&amp;'Reid Validation'!I$482631&amp;":"&amp;'Reid Validation'!I$482632),'Reid Validation'!I$482633,FALSE))</f>
        <v>0</v>
      </c>
      <c r="J69" s="318">
        <f ca="1">+IF(ISERROR(HLOOKUP($B69,INDIRECT("'Monthly Resource Report'!"&amp;'Reid Validation'!J$482631&amp;":"&amp;'Reid Validation'!J$482632),'Reid Validation'!J$482633,FALSE)),0,HLOOKUP($B69,INDIRECT("'Monthly Resource Report'!"&amp;'Reid Validation'!J$482631&amp;":"&amp;'Reid Validation'!J$482632),'Reid Validation'!J$482633,FALSE))</f>
        <v>0</v>
      </c>
      <c r="L69" s="301">
        <v>43282</v>
      </c>
      <c r="M69" s="294">
        <v>58</v>
      </c>
      <c r="N69" s="297">
        <v>0</v>
      </c>
      <c r="O69" s="299">
        <v>0.7</v>
      </c>
      <c r="P69" s="295">
        <v>0.06</v>
      </c>
      <c r="Q69" s="294">
        <f ca="1">+IF(ISERROR(HLOOKUP($B69,INDIRECT("'Monthly Resource Report'!"&amp;'Reid Validation'!Q$482631&amp;":"&amp;'Reid Validation'!Q$482632),'Reid Validation'!Q$482633,FALSE)),0,HLOOKUP($B69,INDIRECT("'Monthly Resource Report'!"&amp;'Reid Validation'!Q$482631&amp;":"&amp;'Reid Validation'!Q$482632),'Reid Validation'!Q$482633,FALSE))</f>
        <v>58</v>
      </c>
      <c r="R69" s="297">
        <f ca="1">+IF(ISERROR(HLOOKUP($B69,INDIRECT("'Monthly Resource Report'!"&amp;'Reid Validation'!R$482631&amp;":"&amp;'Reid Validation'!R$482632),'Reid Validation'!R$482633,FALSE)),0,HLOOKUP($B69,INDIRECT("'Monthly Resource Report'!"&amp;'Reid Validation'!R$482631&amp;":"&amp;'Reid Validation'!R$482632),'Reid Validation'!R$482633,FALSE))</f>
        <v>0</v>
      </c>
      <c r="S69" s="317">
        <f ca="1">+IF(ISERROR(HLOOKUP($B69,INDIRECT("'Monthly Resource Report'!"&amp;'Reid Validation'!S$482631&amp;":"&amp;'Reid Validation'!S$482632),'Reid Validation'!S$482633,FALSE)),0,HLOOKUP($B69,INDIRECT("'Monthly Resource Report'!"&amp;'Reid Validation'!S$482631&amp;":"&amp;'Reid Validation'!S$482632),'Reid Validation'!S$482633,FALSE))</f>
        <v>0</v>
      </c>
      <c r="T69" s="318">
        <f ca="1">+IF(ISERROR(HLOOKUP($B69,INDIRECT("'Monthly Resource Report'!"&amp;'Reid Validation'!T$482631&amp;":"&amp;'Reid Validation'!T$482632),'Reid Validation'!T$482633,FALSE)),0,HLOOKUP($B69,INDIRECT("'Monthly Resource Report'!"&amp;'Reid Validation'!T$482631&amp;":"&amp;'Reid Validation'!T$482632),'Reid Validation'!T$482633,FALSE))</f>
        <v>0</v>
      </c>
    </row>
    <row r="70" spans="2:20" s="29" customFormat="1">
      <c r="B70" s="301">
        <v>43313</v>
      </c>
      <c r="C70" s="294">
        <v>45</v>
      </c>
      <c r="D70" s="297">
        <v>0</v>
      </c>
      <c r="E70" s="299">
        <v>0.3</v>
      </c>
      <c r="F70" s="295">
        <v>0.06</v>
      </c>
      <c r="G70" s="294">
        <f ca="1">+IF(ISERROR(HLOOKUP($B70,INDIRECT("'Monthly Resource Report'!"&amp;'Reid Validation'!G$482631&amp;":"&amp;'Reid Validation'!G$482632),'Reid Validation'!G$482633,FALSE)),0,HLOOKUP($B70,INDIRECT("'Monthly Resource Report'!"&amp;'Reid Validation'!G$482631&amp;":"&amp;'Reid Validation'!G$482632),'Reid Validation'!G$482633,FALSE))</f>
        <v>45</v>
      </c>
      <c r="H70" s="297">
        <f ca="1">+IF(ISERROR(HLOOKUP($B70,INDIRECT("'Monthly Resource Report'!"&amp;'Reid Validation'!H$482631&amp;":"&amp;'Reid Validation'!H$482632),'Reid Validation'!H$482633,FALSE)),0,HLOOKUP($B70,INDIRECT("'Monthly Resource Report'!"&amp;'Reid Validation'!H$482631&amp;":"&amp;'Reid Validation'!H$482632),'Reid Validation'!H$482633,FALSE))</f>
        <v>0</v>
      </c>
      <c r="I70" s="317">
        <f ca="1">+IF(ISERROR(HLOOKUP($B70,INDIRECT("'Monthly Resource Report'!"&amp;'Reid Validation'!I$482631&amp;":"&amp;'Reid Validation'!I$482632),'Reid Validation'!I$482633,FALSE)),0,HLOOKUP($B70,INDIRECT("'Monthly Resource Report'!"&amp;'Reid Validation'!I$482631&amp;":"&amp;'Reid Validation'!I$482632),'Reid Validation'!I$482633,FALSE))</f>
        <v>0</v>
      </c>
      <c r="J70" s="318">
        <f ca="1">+IF(ISERROR(HLOOKUP($B70,INDIRECT("'Monthly Resource Report'!"&amp;'Reid Validation'!J$482631&amp;":"&amp;'Reid Validation'!J$482632),'Reid Validation'!J$482633,FALSE)),0,HLOOKUP($B70,INDIRECT("'Monthly Resource Report'!"&amp;'Reid Validation'!J$482631&amp;":"&amp;'Reid Validation'!J$482632),'Reid Validation'!J$482633,FALSE))</f>
        <v>0</v>
      </c>
      <c r="L70" s="301">
        <v>43313</v>
      </c>
      <c r="M70" s="294">
        <v>58</v>
      </c>
      <c r="N70" s="297">
        <v>0</v>
      </c>
      <c r="O70" s="299">
        <v>0.7</v>
      </c>
      <c r="P70" s="295">
        <v>0.06</v>
      </c>
      <c r="Q70" s="294">
        <f ca="1">+IF(ISERROR(HLOOKUP($B70,INDIRECT("'Monthly Resource Report'!"&amp;'Reid Validation'!Q$482631&amp;":"&amp;'Reid Validation'!Q$482632),'Reid Validation'!Q$482633,FALSE)),0,HLOOKUP($B70,INDIRECT("'Monthly Resource Report'!"&amp;'Reid Validation'!Q$482631&amp;":"&amp;'Reid Validation'!Q$482632),'Reid Validation'!Q$482633,FALSE))</f>
        <v>58</v>
      </c>
      <c r="R70" s="297">
        <f ca="1">+IF(ISERROR(HLOOKUP($B70,INDIRECT("'Monthly Resource Report'!"&amp;'Reid Validation'!R$482631&amp;":"&amp;'Reid Validation'!R$482632),'Reid Validation'!R$482633,FALSE)),0,HLOOKUP($B70,INDIRECT("'Monthly Resource Report'!"&amp;'Reid Validation'!R$482631&amp;":"&amp;'Reid Validation'!R$482632),'Reid Validation'!R$482633,FALSE))</f>
        <v>0</v>
      </c>
      <c r="S70" s="317">
        <f ca="1">+IF(ISERROR(HLOOKUP($B70,INDIRECT("'Monthly Resource Report'!"&amp;'Reid Validation'!S$482631&amp;":"&amp;'Reid Validation'!S$482632),'Reid Validation'!S$482633,FALSE)),0,HLOOKUP($B70,INDIRECT("'Monthly Resource Report'!"&amp;'Reid Validation'!S$482631&amp;":"&amp;'Reid Validation'!S$482632),'Reid Validation'!S$482633,FALSE))</f>
        <v>0</v>
      </c>
      <c r="T70" s="318">
        <f ca="1">+IF(ISERROR(HLOOKUP($B70,INDIRECT("'Monthly Resource Report'!"&amp;'Reid Validation'!T$482631&amp;":"&amp;'Reid Validation'!T$482632),'Reid Validation'!T$482633,FALSE)),0,HLOOKUP($B70,INDIRECT("'Monthly Resource Report'!"&amp;'Reid Validation'!T$482631&amp;":"&amp;'Reid Validation'!T$482632),'Reid Validation'!T$482633,FALSE))</f>
        <v>0</v>
      </c>
    </row>
    <row r="71" spans="2:20" s="29" customFormat="1">
      <c r="B71" s="301">
        <v>43344</v>
      </c>
      <c r="C71" s="294">
        <v>45</v>
      </c>
      <c r="D71" s="297">
        <v>0</v>
      </c>
      <c r="E71" s="299">
        <v>0.3</v>
      </c>
      <c r="F71" s="295">
        <v>0.06</v>
      </c>
      <c r="G71" s="294">
        <f ca="1">+IF(ISERROR(HLOOKUP($B71,INDIRECT("'Monthly Resource Report'!"&amp;'Reid Validation'!G$482631&amp;":"&amp;'Reid Validation'!G$482632),'Reid Validation'!G$482633,FALSE)),0,HLOOKUP($B71,INDIRECT("'Monthly Resource Report'!"&amp;'Reid Validation'!G$482631&amp;":"&amp;'Reid Validation'!G$482632),'Reid Validation'!G$482633,FALSE))</f>
        <v>0</v>
      </c>
      <c r="H71" s="297">
        <f ca="1">+IF(ISERROR(HLOOKUP($B71,INDIRECT("'Monthly Resource Report'!"&amp;'Reid Validation'!H$482631&amp;":"&amp;'Reid Validation'!H$482632),'Reid Validation'!H$482633,FALSE)),0,HLOOKUP($B71,INDIRECT("'Monthly Resource Report'!"&amp;'Reid Validation'!H$482631&amp;":"&amp;'Reid Validation'!H$482632),'Reid Validation'!H$482633,FALSE))</f>
        <v>0</v>
      </c>
      <c r="I71" s="317">
        <f ca="1">+IF(ISERROR(HLOOKUP($B71,INDIRECT("'Monthly Resource Report'!"&amp;'Reid Validation'!I$482631&amp;":"&amp;'Reid Validation'!I$482632),'Reid Validation'!I$482633,FALSE)),0,HLOOKUP($B71,INDIRECT("'Monthly Resource Report'!"&amp;'Reid Validation'!I$482631&amp;":"&amp;'Reid Validation'!I$482632),'Reid Validation'!I$482633,FALSE))</f>
        <v>0</v>
      </c>
      <c r="J71" s="318">
        <f ca="1">+IF(ISERROR(HLOOKUP($B71,INDIRECT("'Monthly Resource Report'!"&amp;'Reid Validation'!J$482631&amp;":"&amp;'Reid Validation'!J$482632),'Reid Validation'!J$482633,FALSE)),0,HLOOKUP($B71,INDIRECT("'Monthly Resource Report'!"&amp;'Reid Validation'!J$482631&amp;":"&amp;'Reid Validation'!J$482632),'Reid Validation'!J$482633,FALSE))</f>
        <v>0</v>
      </c>
      <c r="L71" s="301">
        <v>43344</v>
      </c>
      <c r="M71" s="294">
        <v>58</v>
      </c>
      <c r="N71" s="297">
        <v>0</v>
      </c>
      <c r="O71" s="299">
        <v>0.7</v>
      </c>
      <c r="P71" s="295">
        <v>0.06</v>
      </c>
      <c r="Q71" s="294">
        <f ca="1">+IF(ISERROR(HLOOKUP($B71,INDIRECT("'Monthly Resource Report'!"&amp;'Reid Validation'!Q$482631&amp;":"&amp;'Reid Validation'!Q$482632),'Reid Validation'!Q$482633,FALSE)),0,HLOOKUP($B71,INDIRECT("'Monthly Resource Report'!"&amp;'Reid Validation'!Q$482631&amp;":"&amp;'Reid Validation'!Q$482632),'Reid Validation'!Q$482633,FALSE))</f>
        <v>58</v>
      </c>
      <c r="R71" s="297">
        <f ca="1">+IF(ISERROR(HLOOKUP($B71,INDIRECT("'Monthly Resource Report'!"&amp;'Reid Validation'!R$482631&amp;":"&amp;'Reid Validation'!R$482632),'Reid Validation'!R$482633,FALSE)),0,HLOOKUP($B71,INDIRECT("'Monthly Resource Report'!"&amp;'Reid Validation'!R$482631&amp;":"&amp;'Reid Validation'!R$482632),'Reid Validation'!R$482633,FALSE))</f>
        <v>0</v>
      </c>
      <c r="S71" s="317">
        <f ca="1">+IF(ISERROR(HLOOKUP($B71,INDIRECT("'Monthly Resource Report'!"&amp;'Reid Validation'!S$482631&amp;":"&amp;'Reid Validation'!S$482632),'Reid Validation'!S$482633,FALSE)),0,HLOOKUP($B71,INDIRECT("'Monthly Resource Report'!"&amp;'Reid Validation'!S$482631&amp;":"&amp;'Reid Validation'!S$482632),'Reid Validation'!S$482633,FALSE))</f>
        <v>0</v>
      </c>
      <c r="T71" s="318">
        <f ca="1">+IF(ISERROR(HLOOKUP($B71,INDIRECT("'Monthly Resource Report'!"&amp;'Reid Validation'!T$482631&amp;":"&amp;'Reid Validation'!T$482632),'Reid Validation'!T$482633,FALSE)),0,HLOOKUP($B71,INDIRECT("'Monthly Resource Report'!"&amp;'Reid Validation'!T$482631&amp;":"&amp;'Reid Validation'!T$482632),'Reid Validation'!T$482633,FALSE))</f>
        <v>0</v>
      </c>
    </row>
    <row r="72" spans="2:20" s="29" customFormat="1">
      <c r="B72" s="301">
        <v>43374</v>
      </c>
      <c r="C72" s="294">
        <v>45</v>
      </c>
      <c r="D72" s="297">
        <v>0</v>
      </c>
      <c r="E72" s="299">
        <v>0.3</v>
      </c>
      <c r="F72" s="295">
        <v>0.06</v>
      </c>
      <c r="G72" s="294">
        <f ca="1">+IF(ISERROR(HLOOKUP($B72,INDIRECT("'Monthly Resource Report'!"&amp;'Reid Validation'!G$482631&amp;":"&amp;'Reid Validation'!G$482632),'Reid Validation'!G$482633,FALSE)),0,HLOOKUP($B72,INDIRECT("'Monthly Resource Report'!"&amp;'Reid Validation'!G$482631&amp;":"&amp;'Reid Validation'!G$482632),'Reid Validation'!G$482633,FALSE))</f>
        <v>0</v>
      </c>
      <c r="H72" s="297">
        <f ca="1">+IF(ISERROR(HLOOKUP($B72,INDIRECT("'Monthly Resource Report'!"&amp;'Reid Validation'!H$482631&amp;":"&amp;'Reid Validation'!H$482632),'Reid Validation'!H$482633,FALSE)),0,HLOOKUP($B72,INDIRECT("'Monthly Resource Report'!"&amp;'Reid Validation'!H$482631&amp;":"&amp;'Reid Validation'!H$482632),'Reid Validation'!H$482633,FALSE))</f>
        <v>0</v>
      </c>
      <c r="I72" s="317">
        <f ca="1">+IF(ISERROR(HLOOKUP($B72,INDIRECT("'Monthly Resource Report'!"&amp;'Reid Validation'!I$482631&amp;":"&amp;'Reid Validation'!I$482632),'Reid Validation'!I$482633,FALSE)),0,HLOOKUP($B72,INDIRECT("'Monthly Resource Report'!"&amp;'Reid Validation'!I$482631&amp;":"&amp;'Reid Validation'!I$482632),'Reid Validation'!I$482633,FALSE))</f>
        <v>0</v>
      </c>
      <c r="J72" s="318">
        <f ca="1">+IF(ISERROR(HLOOKUP($B72,INDIRECT("'Monthly Resource Report'!"&amp;'Reid Validation'!J$482631&amp;":"&amp;'Reid Validation'!J$482632),'Reid Validation'!J$482633,FALSE)),0,HLOOKUP($B72,INDIRECT("'Monthly Resource Report'!"&amp;'Reid Validation'!J$482631&amp;":"&amp;'Reid Validation'!J$482632),'Reid Validation'!J$482633,FALSE))</f>
        <v>0</v>
      </c>
      <c r="L72" s="301">
        <v>43374</v>
      </c>
      <c r="M72" s="294">
        <v>60</v>
      </c>
      <c r="N72" s="297">
        <v>0</v>
      </c>
      <c r="O72" s="299">
        <v>0.7</v>
      </c>
      <c r="P72" s="295">
        <v>0.06</v>
      </c>
      <c r="Q72" s="294">
        <f ca="1">+IF(ISERROR(HLOOKUP($B72,INDIRECT("'Monthly Resource Report'!"&amp;'Reid Validation'!Q$482631&amp;":"&amp;'Reid Validation'!Q$482632),'Reid Validation'!Q$482633,FALSE)),0,HLOOKUP($B72,INDIRECT("'Monthly Resource Report'!"&amp;'Reid Validation'!Q$482631&amp;":"&amp;'Reid Validation'!Q$482632),'Reid Validation'!Q$482633,FALSE))</f>
        <v>60</v>
      </c>
      <c r="R72" s="297">
        <f ca="1">+IF(ISERROR(HLOOKUP($B72,INDIRECT("'Monthly Resource Report'!"&amp;'Reid Validation'!R$482631&amp;":"&amp;'Reid Validation'!R$482632),'Reid Validation'!R$482633,FALSE)),0,HLOOKUP($B72,INDIRECT("'Monthly Resource Report'!"&amp;'Reid Validation'!R$482631&amp;":"&amp;'Reid Validation'!R$482632),'Reid Validation'!R$482633,FALSE))</f>
        <v>0</v>
      </c>
      <c r="S72" s="317">
        <f ca="1">+IF(ISERROR(HLOOKUP($B72,INDIRECT("'Monthly Resource Report'!"&amp;'Reid Validation'!S$482631&amp;":"&amp;'Reid Validation'!S$482632),'Reid Validation'!S$482633,FALSE)),0,HLOOKUP($B72,INDIRECT("'Monthly Resource Report'!"&amp;'Reid Validation'!S$482631&amp;":"&amp;'Reid Validation'!S$482632),'Reid Validation'!S$482633,FALSE))</f>
        <v>0</v>
      </c>
      <c r="T72" s="318">
        <f ca="1">+IF(ISERROR(HLOOKUP($B72,INDIRECT("'Monthly Resource Report'!"&amp;'Reid Validation'!T$482631&amp;":"&amp;'Reid Validation'!T$482632),'Reid Validation'!T$482633,FALSE)),0,HLOOKUP($B72,INDIRECT("'Monthly Resource Report'!"&amp;'Reid Validation'!T$482631&amp;":"&amp;'Reid Validation'!T$482632),'Reid Validation'!T$482633,FALSE))</f>
        <v>0</v>
      </c>
    </row>
    <row r="73" spans="2:20" s="29" customFormat="1">
      <c r="B73" s="301">
        <v>43405</v>
      </c>
      <c r="C73" s="294">
        <v>45</v>
      </c>
      <c r="D73" s="297">
        <v>0</v>
      </c>
      <c r="E73" s="299">
        <v>0.3</v>
      </c>
      <c r="F73" s="295">
        <v>0.06</v>
      </c>
      <c r="G73" s="294">
        <f ca="1">+IF(ISERROR(HLOOKUP($B73,INDIRECT("'Monthly Resource Report'!"&amp;'Reid Validation'!G$482631&amp;":"&amp;'Reid Validation'!G$482632),'Reid Validation'!G$482633,FALSE)),0,HLOOKUP($B73,INDIRECT("'Monthly Resource Report'!"&amp;'Reid Validation'!G$482631&amp;":"&amp;'Reid Validation'!G$482632),'Reid Validation'!G$482633,FALSE))</f>
        <v>0</v>
      </c>
      <c r="H73" s="297">
        <f ca="1">+IF(ISERROR(HLOOKUP($B73,INDIRECT("'Monthly Resource Report'!"&amp;'Reid Validation'!H$482631&amp;":"&amp;'Reid Validation'!H$482632),'Reid Validation'!H$482633,FALSE)),0,HLOOKUP($B73,INDIRECT("'Monthly Resource Report'!"&amp;'Reid Validation'!H$482631&amp;":"&amp;'Reid Validation'!H$482632),'Reid Validation'!H$482633,FALSE))</f>
        <v>0</v>
      </c>
      <c r="I73" s="317">
        <f ca="1">+IF(ISERROR(HLOOKUP($B73,INDIRECT("'Monthly Resource Report'!"&amp;'Reid Validation'!I$482631&amp;":"&amp;'Reid Validation'!I$482632),'Reid Validation'!I$482633,FALSE)),0,HLOOKUP($B73,INDIRECT("'Monthly Resource Report'!"&amp;'Reid Validation'!I$482631&amp;":"&amp;'Reid Validation'!I$482632),'Reid Validation'!I$482633,FALSE))</f>
        <v>0</v>
      </c>
      <c r="J73" s="318">
        <f ca="1">+IF(ISERROR(HLOOKUP($B73,INDIRECT("'Monthly Resource Report'!"&amp;'Reid Validation'!J$482631&amp;":"&amp;'Reid Validation'!J$482632),'Reid Validation'!J$482633,FALSE)),0,HLOOKUP($B73,INDIRECT("'Monthly Resource Report'!"&amp;'Reid Validation'!J$482631&amp;":"&amp;'Reid Validation'!J$482632),'Reid Validation'!J$482633,FALSE))</f>
        <v>0</v>
      </c>
      <c r="L73" s="301">
        <v>43405</v>
      </c>
      <c r="M73" s="294">
        <v>60</v>
      </c>
      <c r="N73" s="297">
        <v>0</v>
      </c>
      <c r="O73" s="299">
        <v>0.7</v>
      </c>
      <c r="P73" s="295">
        <v>0.06</v>
      </c>
      <c r="Q73" s="294">
        <f ca="1">+IF(ISERROR(HLOOKUP($B73,INDIRECT("'Monthly Resource Report'!"&amp;'Reid Validation'!Q$482631&amp;":"&amp;'Reid Validation'!Q$482632),'Reid Validation'!Q$482633,FALSE)),0,HLOOKUP($B73,INDIRECT("'Monthly Resource Report'!"&amp;'Reid Validation'!Q$482631&amp;":"&amp;'Reid Validation'!Q$482632),'Reid Validation'!Q$482633,FALSE))</f>
        <v>60</v>
      </c>
      <c r="R73" s="297">
        <f ca="1">+IF(ISERROR(HLOOKUP($B73,INDIRECT("'Monthly Resource Report'!"&amp;'Reid Validation'!R$482631&amp;":"&amp;'Reid Validation'!R$482632),'Reid Validation'!R$482633,FALSE)),0,HLOOKUP($B73,INDIRECT("'Monthly Resource Report'!"&amp;'Reid Validation'!R$482631&amp;":"&amp;'Reid Validation'!R$482632),'Reid Validation'!R$482633,FALSE))</f>
        <v>0</v>
      </c>
      <c r="S73" s="317">
        <f ca="1">+IF(ISERROR(HLOOKUP($B73,INDIRECT("'Monthly Resource Report'!"&amp;'Reid Validation'!S$482631&amp;":"&amp;'Reid Validation'!S$482632),'Reid Validation'!S$482633,FALSE)),0,HLOOKUP($B73,INDIRECT("'Monthly Resource Report'!"&amp;'Reid Validation'!S$482631&amp;":"&amp;'Reid Validation'!S$482632),'Reid Validation'!S$482633,FALSE))</f>
        <v>0</v>
      </c>
      <c r="T73" s="318">
        <f ca="1">+IF(ISERROR(HLOOKUP($B73,INDIRECT("'Monthly Resource Report'!"&amp;'Reid Validation'!T$482631&amp;":"&amp;'Reid Validation'!T$482632),'Reid Validation'!T$482633,FALSE)),0,HLOOKUP($B73,INDIRECT("'Monthly Resource Report'!"&amp;'Reid Validation'!T$482631&amp;":"&amp;'Reid Validation'!T$482632),'Reid Validation'!T$482633,FALSE))</f>
        <v>0</v>
      </c>
    </row>
    <row r="74" spans="2:20" s="29" customFormat="1">
      <c r="B74" s="301">
        <v>43435</v>
      </c>
      <c r="C74" s="294">
        <v>45</v>
      </c>
      <c r="D74" s="297">
        <v>0</v>
      </c>
      <c r="E74" s="299">
        <v>0.3</v>
      </c>
      <c r="F74" s="295">
        <v>0.06</v>
      </c>
      <c r="G74" s="294">
        <f ca="1">+IF(ISERROR(HLOOKUP($B74,INDIRECT("'Monthly Resource Report'!"&amp;'Reid Validation'!G$482631&amp;":"&amp;'Reid Validation'!G$482632),'Reid Validation'!G$482633,FALSE)),0,HLOOKUP($B74,INDIRECT("'Monthly Resource Report'!"&amp;'Reid Validation'!G$482631&amp;":"&amp;'Reid Validation'!G$482632),'Reid Validation'!G$482633,FALSE))</f>
        <v>0</v>
      </c>
      <c r="H74" s="297">
        <f ca="1">+IF(ISERROR(HLOOKUP($B74,INDIRECT("'Monthly Resource Report'!"&amp;'Reid Validation'!H$482631&amp;":"&amp;'Reid Validation'!H$482632),'Reid Validation'!H$482633,FALSE)),0,HLOOKUP($B74,INDIRECT("'Monthly Resource Report'!"&amp;'Reid Validation'!H$482631&amp;":"&amp;'Reid Validation'!H$482632),'Reid Validation'!H$482633,FALSE))</f>
        <v>0</v>
      </c>
      <c r="I74" s="317">
        <f ca="1">+IF(ISERROR(HLOOKUP($B74,INDIRECT("'Monthly Resource Report'!"&amp;'Reid Validation'!I$482631&amp;":"&amp;'Reid Validation'!I$482632),'Reid Validation'!I$482633,FALSE)),0,HLOOKUP($B74,INDIRECT("'Monthly Resource Report'!"&amp;'Reid Validation'!I$482631&amp;":"&amp;'Reid Validation'!I$482632),'Reid Validation'!I$482633,FALSE))</f>
        <v>0</v>
      </c>
      <c r="J74" s="318">
        <f ca="1">+IF(ISERROR(HLOOKUP($B74,INDIRECT("'Monthly Resource Report'!"&amp;'Reid Validation'!J$482631&amp;":"&amp;'Reid Validation'!J$482632),'Reid Validation'!J$482633,FALSE)),0,HLOOKUP($B74,INDIRECT("'Monthly Resource Report'!"&amp;'Reid Validation'!J$482631&amp;":"&amp;'Reid Validation'!J$482632),'Reid Validation'!J$482633,FALSE))</f>
        <v>0</v>
      </c>
      <c r="L74" s="301">
        <v>43435</v>
      </c>
      <c r="M74" s="294">
        <v>65</v>
      </c>
      <c r="N74" s="297">
        <v>0</v>
      </c>
      <c r="O74" s="299">
        <v>0.7</v>
      </c>
      <c r="P74" s="295">
        <v>0.06</v>
      </c>
      <c r="Q74" s="294">
        <f ca="1">+IF(ISERROR(HLOOKUP($B74,INDIRECT("'Monthly Resource Report'!"&amp;'Reid Validation'!Q$482631&amp;":"&amp;'Reid Validation'!Q$482632),'Reid Validation'!Q$482633,FALSE)),0,HLOOKUP($B74,INDIRECT("'Monthly Resource Report'!"&amp;'Reid Validation'!Q$482631&amp;":"&amp;'Reid Validation'!Q$482632),'Reid Validation'!Q$482633,FALSE))</f>
        <v>65</v>
      </c>
      <c r="R74" s="297">
        <f ca="1">+IF(ISERROR(HLOOKUP($B74,INDIRECT("'Monthly Resource Report'!"&amp;'Reid Validation'!R$482631&amp;":"&amp;'Reid Validation'!R$482632),'Reid Validation'!R$482633,FALSE)),0,HLOOKUP($B74,INDIRECT("'Monthly Resource Report'!"&amp;'Reid Validation'!R$482631&amp;":"&amp;'Reid Validation'!R$482632),'Reid Validation'!R$482633,FALSE))</f>
        <v>0</v>
      </c>
      <c r="S74" s="317">
        <f ca="1">+IF(ISERROR(HLOOKUP($B74,INDIRECT("'Monthly Resource Report'!"&amp;'Reid Validation'!S$482631&amp;":"&amp;'Reid Validation'!S$482632),'Reid Validation'!S$482633,FALSE)),0,HLOOKUP($B74,INDIRECT("'Monthly Resource Report'!"&amp;'Reid Validation'!S$482631&amp;":"&amp;'Reid Validation'!S$482632),'Reid Validation'!S$482633,FALSE))</f>
        <v>0</v>
      </c>
      <c r="T74" s="318">
        <f ca="1">+IF(ISERROR(HLOOKUP($B74,INDIRECT("'Monthly Resource Report'!"&amp;'Reid Validation'!T$482631&amp;":"&amp;'Reid Validation'!T$482632),'Reid Validation'!T$482633,FALSE)),0,HLOOKUP($B74,INDIRECT("'Monthly Resource Report'!"&amp;'Reid Validation'!T$482631&amp;":"&amp;'Reid Validation'!T$482632),'Reid Validation'!T$482633,FALSE))</f>
        <v>0</v>
      </c>
    </row>
    <row r="75" spans="2:20" s="29" customFormat="1">
      <c r="B75" s="301">
        <v>43466</v>
      </c>
      <c r="C75" s="294">
        <v>45</v>
      </c>
      <c r="D75" s="297">
        <v>0</v>
      </c>
      <c r="E75" s="299">
        <v>0.3</v>
      </c>
      <c r="F75" s="295">
        <v>0.06</v>
      </c>
      <c r="G75" s="294">
        <f ca="1">+IF(ISERROR(HLOOKUP($B75,INDIRECT("'Monthly Resource Report'!"&amp;'Reid Validation'!G$482631&amp;":"&amp;'Reid Validation'!G$482632),'Reid Validation'!G$482633,FALSE)),0,HLOOKUP($B75,INDIRECT("'Monthly Resource Report'!"&amp;'Reid Validation'!G$482631&amp;":"&amp;'Reid Validation'!G$482632),'Reid Validation'!G$482633,FALSE))</f>
        <v>45</v>
      </c>
      <c r="H75" s="297">
        <f ca="1">+IF(ISERROR(HLOOKUP($B75,INDIRECT("'Monthly Resource Report'!"&amp;'Reid Validation'!H$482631&amp;":"&amp;'Reid Validation'!H$482632),'Reid Validation'!H$482633,FALSE)),0,HLOOKUP($B75,INDIRECT("'Monthly Resource Report'!"&amp;'Reid Validation'!H$482631&amp;":"&amp;'Reid Validation'!H$482632),'Reid Validation'!H$482633,FALSE))</f>
        <v>0</v>
      </c>
      <c r="I75" s="317">
        <f ca="1">+IF(ISERROR(HLOOKUP($B75,INDIRECT("'Monthly Resource Report'!"&amp;'Reid Validation'!I$482631&amp;":"&amp;'Reid Validation'!I$482632),'Reid Validation'!I$482633,FALSE)),0,HLOOKUP($B75,INDIRECT("'Monthly Resource Report'!"&amp;'Reid Validation'!I$482631&amp;":"&amp;'Reid Validation'!I$482632),'Reid Validation'!I$482633,FALSE))</f>
        <v>0</v>
      </c>
      <c r="J75" s="318">
        <f ca="1">+IF(ISERROR(HLOOKUP($B75,INDIRECT("'Monthly Resource Report'!"&amp;'Reid Validation'!J$482631&amp;":"&amp;'Reid Validation'!J$482632),'Reid Validation'!J$482633,FALSE)),0,HLOOKUP($B75,INDIRECT("'Monthly Resource Report'!"&amp;'Reid Validation'!J$482631&amp;":"&amp;'Reid Validation'!J$482632),'Reid Validation'!J$482633,FALSE))</f>
        <v>0</v>
      </c>
      <c r="L75" s="301">
        <v>43466</v>
      </c>
      <c r="M75" s="294">
        <v>65</v>
      </c>
      <c r="N75" s="297">
        <v>0</v>
      </c>
      <c r="O75" s="299">
        <v>0.7</v>
      </c>
      <c r="P75" s="295">
        <v>0.06</v>
      </c>
      <c r="Q75" s="294">
        <f ca="1">+IF(ISERROR(HLOOKUP($B75,INDIRECT("'Monthly Resource Report'!"&amp;'Reid Validation'!Q$482631&amp;":"&amp;'Reid Validation'!Q$482632),'Reid Validation'!Q$482633,FALSE)),0,HLOOKUP($B75,INDIRECT("'Monthly Resource Report'!"&amp;'Reid Validation'!Q$482631&amp;":"&amp;'Reid Validation'!Q$482632),'Reid Validation'!Q$482633,FALSE))</f>
        <v>65</v>
      </c>
      <c r="R75" s="297">
        <f ca="1">+IF(ISERROR(HLOOKUP($B75,INDIRECT("'Monthly Resource Report'!"&amp;'Reid Validation'!R$482631&amp;":"&amp;'Reid Validation'!R$482632),'Reid Validation'!R$482633,FALSE)),0,HLOOKUP($B75,INDIRECT("'Monthly Resource Report'!"&amp;'Reid Validation'!R$482631&amp;":"&amp;'Reid Validation'!R$482632),'Reid Validation'!R$482633,FALSE))</f>
        <v>0</v>
      </c>
      <c r="S75" s="317">
        <f ca="1">+IF(ISERROR(HLOOKUP($B75,INDIRECT("'Monthly Resource Report'!"&amp;'Reid Validation'!S$482631&amp;":"&amp;'Reid Validation'!S$482632),'Reid Validation'!S$482633,FALSE)),0,HLOOKUP($B75,INDIRECT("'Monthly Resource Report'!"&amp;'Reid Validation'!S$482631&amp;":"&amp;'Reid Validation'!S$482632),'Reid Validation'!S$482633,FALSE))</f>
        <v>0</v>
      </c>
      <c r="T75" s="318">
        <f ca="1">+IF(ISERROR(HLOOKUP($B75,INDIRECT("'Monthly Resource Report'!"&amp;'Reid Validation'!T$482631&amp;":"&amp;'Reid Validation'!T$482632),'Reid Validation'!T$482633,FALSE)),0,HLOOKUP($B75,INDIRECT("'Monthly Resource Report'!"&amp;'Reid Validation'!T$482631&amp;":"&amp;'Reid Validation'!T$482632),'Reid Validation'!T$482633,FALSE))</f>
        <v>0</v>
      </c>
    </row>
    <row r="76" spans="2:20" s="29" customFormat="1">
      <c r="B76" s="301">
        <v>43497</v>
      </c>
      <c r="C76" s="294">
        <v>45</v>
      </c>
      <c r="D76" s="297">
        <v>0</v>
      </c>
      <c r="E76" s="299">
        <v>0.3</v>
      </c>
      <c r="F76" s="295">
        <v>0.06</v>
      </c>
      <c r="G76" s="294">
        <f ca="1">+IF(ISERROR(HLOOKUP($B76,INDIRECT("'Monthly Resource Report'!"&amp;'Reid Validation'!G$482631&amp;":"&amp;'Reid Validation'!G$482632),'Reid Validation'!G$482633,FALSE)),0,HLOOKUP($B76,INDIRECT("'Monthly Resource Report'!"&amp;'Reid Validation'!G$482631&amp;":"&amp;'Reid Validation'!G$482632),'Reid Validation'!G$482633,FALSE))</f>
        <v>45</v>
      </c>
      <c r="H76" s="297">
        <f ca="1">+IF(ISERROR(HLOOKUP($B76,INDIRECT("'Monthly Resource Report'!"&amp;'Reid Validation'!H$482631&amp;":"&amp;'Reid Validation'!H$482632),'Reid Validation'!H$482633,FALSE)),0,HLOOKUP($B76,INDIRECT("'Monthly Resource Report'!"&amp;'Reid Validation'!H$482631&amp;":"&amp;'Reid Validation'!H$482632),'Reid Validation'!H$482633,FALSE))</f>
        <v>0</v>
      </c>
      <c r="I76" s="317">
        <f ca="1">+IF(ISERROR(HLOOKUP($B76,INDIRECT("'Monthly Resource Report'!"&amp;'Reid Validation'!I$482631&amp;":"&amp;'Reid Validation'!I$482632),'Reid Validation'!I$482633,FALSE)),0,HLOOKUP($B76,INDIRECT("'Monthly Resource Report'!"&amp;'Reid Validation'!I$482631&amp;":"&amp;'Reid Validation'!I$482632),'Reid Validation'!I$482633,FALSE))</f>
        <v>0</v>
      </c>
      <c r="J76" s="318">
        <f ca="1">+IF(ISERROR(HLOOKUP($B76,INDIRECT("'Monthly Resource Report'!"&amp;'Reid Validation'!J$482631&amp;":"&amp;'Reid Validation'!J$482632),'Reid Validation'!J$482633,FALSE)),0,HLOOKUP($B76,INDIRECT("'Monthly Resource Report'!"&amp;'Reid Validation'!J$482631&amp;":"&amp;'Reid Validation'!J$482632),'Reid Validation'!J$482633,FALSE))</f>
        <v>0</v>
      </c>
      <c r="L76" s="301">
        <v>43497</v>
      </c>
      <c r="M76" s="294">
        <v>65</v>
      </c>
      <c r="N76" s="297">
        <v>0</v>
      </c>
      <c r="O76" s="299">
        <v>0.7</v>
      </c>
      <c r="P76" s="295">
        <v>0.06</v>
      </c>
      <c r="Q76" s="294">
        <f ca="1">+IF(ISERROR(HLOOKUP($B76,INDIRECT("'Monthly Resource Report'!"&amp;'Reid Validation'!Q$482631&amp;":"&amp;'Reid Validation'!Q$482632),'Reid Validation'!Q$482633,FALSE)),0,HLOOKUP($B76,INDIRECT("'Monthly Resource Report'!"&amp;'Reid Validation'!Q$482631&amp;":"&amp;'Reid Validation'!Q$482632),'Reid Validation'!Q$482633,FALSE))</f>
        <v>65</v>
      </c>
      <c r="R76" s="297">
        <f ca="1">+IF(ISERROR(HLOOKUP($B76,INDIRECT("'Monthly Resource Report'!"&amp;'Reid Validation'!R$482631&amp;":"&amp;'Reid Validation'!R$482632),'Reid Validation'!R$482633,FALSE)),0,HLOOKUP($B76,INDIRECT("'Monthly Resource Report'!"&amp;'Reid Validation'!R$482631&amp;":"&amp;'Reid Validation'!R$482632),'Reid Validation'!R$482633,FALSE))</f>
        <v>0</v>
      </c>
      <c r="S76" s="317">
        <f ca="1">+IF(ISERROR(HLOOKUP($B76,INDIRECT("'Monthly Resource Report'!"&amp;'Reid Validation'!S$482631&amp;":"&amp;'Reid Validation'!S$482632),'Reid Validation'!S$482633,FALSE)),0,HLOOKUP($B76,INDIRECT("'Monthly Resource Report'!"&amp;'Reid Validation'!S$482631&amp;":"&amp;'Reid Validation'!S$482632),'Reid Validation'!S$482633,FALSE))</f>
        <v>0</v>
      </c>
      <c r="T76" s="318">
        <f ca="1">+IF(ISERROR(HLOOKUP($B76,INDIRECT("'Monthly Resource Report'!"&amp;'Reid Validation'!T$482631&amp;":"&amp;'Reid Validation'!T$482632),'Reid Validation'!T$482633,FALSE)),0,HLOOKUP($B76,INDIRECT("'Monthly Resource Report'!"&amp;'Reid Validation'!T$482631&amp;":"&amp;'Reid Validation'!T$482632),'Reid Validation'!T$482633,FALSE))</f>
        <v>0</v>
      </c>
    </row>
    <row r="77" spans="2:20" s="29" customFormat="1">
      <c r="B77" s="301">
        <v>43525</v>
      </c>
      <c r="C77" s="294">
        <v>45</v>
      </c>
      <c r="D77" s="297">
        <v>0</v>
      </c>
      <c r="E77" s="299">
        <v>0.3</v>
      </c>
      <c r="F77" s="295">
        <v>0.06</v>
      </c>
      <c r="G77" s="294">
        <f ca="1">+IF(ISERROR(HLOOKUP($B77,INDIRECT("'Monthly Resource Report'!"&amp;'Reid Validation'!G$482631&amp;":"&amp;'Reid Validation'!G$482632),'Reid Validation'!G$482633,FALSE)),0,HLOOKUP($B77,INDIRECT("'Monthly Resource Report'!"&amp;'Reid Validation'!G$482631&amp;":"&amp;'Reid Validation'!G$482632),'Reid Validation'!G$482633,FALSE))</f>
        <v>0</v>
      </c>
      <c r="H77" s="297">
        <f ca="1">+IF(ISERROR(HLOOKUP($B77,INDIRECT("'Monthly Resource Report'!"&amp;'Reid Validation'!H$482631&amp;":"&amp;'Reid Validation'!H$482632),'Reid Validation'!H$482633,FALSE)),0,HLOOKUP($B77,INDIRECT("'Monthly Resource Report'!"&amp;'Reid Validation'!H$482631&amp;":"&amp;'Reid Validation'!H$482632),'Reid Validation'!H$482633,FALSE))</f>
        <v>0</v>
      </c>
      <c r="I77" s="317">
        <f ca="1">+IF(ISERROR(HLOOKUP($B77,INDIRECT("'Monthly Resource Report'!"&amp;'Reid Validation'!I$482631&amp;":"&amp;'Reid Validation'!I$482632),'Reid Validation'!I$482633,FALSE)),0,HLOOKUP($B77,INDIRECT("'Monthly Resource Report'!"&amp;'Reid Validation'!I$482631&amp;":"&amp;'Reid Validation'!I$482632),'Reid Validation'!I$482633,FALSE))</f>
        <v>0</v>
      </c>
      <c r="J77" s="318">
        <f ca="1">+IF(ISERROR(HLOOKUP($B77,INDIRECT("'Monthly Resource Report'!"&amp;'Reid Validation'!J$482631&amp;":"&amp;'Reid Validation'!J$482632),'Reid Validation'!J$482633,FALSE)),0,HLOOKUP($B77,INDIRECT("'Monthly Resource Report'!"&amp;'Reid Validation'!J$482631&amp;":"&amp;'Reid Validation'!J$482632),'Reid Validation'!J$482633,FALSE))</f>
        <v>0</v>
      </c>
      <c r="L77" s="301">
        <v>43525</v>
      </c>
      <c r="M77" s="294">
        <v>65</v>
      </c>
      <c r="N77" s="297">
        <v>0</v>
      </c>
      <c r="O77" s="299">
        <v>0.7</v>
      </c>
      <c r="P77" s="295">
        <v>0.06</v>
      </c>
      <c r="Q77" s="294">
        <f ca="1">+IF(ISERROR(HLOOKUP($B77,INDIRECT("'Monthly Resource Report'!"&amp;'Reid Validation'!Q$482631&amp;":"&amp;'Reid Validation'!Q$482632),'Reid Validation'!Q$482633,FALSE)),0,HLOOKUP($B77,INDIRECT("'Monthly Resource Report'!"&amp;'Reid Validation'!Q$482631&amp;":"&amp;'Reid Validation'!Q$482632),'Reid Validation'!Q$482633,FALSE))</f>
        <v>65</v>
      </c>
      <c r="R77" s="297">
        <f ca="1">+IF(ISERROR(HLOOKUP($B77,INDIRECT("'Monthly Resource Report'!"&amp;'Reid Validation'!R$482631&amp;":"&amp;'Reid Validation'!R$482632),'Reid Validation'!R$482633,FALSE)),0,HLOOKUP($B77,INDIRECT("'Monthly Resource Report'!"&amp;'Reid Validation'!R$482631&amp;":"&amp;'Reid Validation'!R$482632),'Reid Validation'!R$482633,FALSE))</f>
        <v>0</v>
      </c>
      <c r="S77" s="317">
        <f ca="1">+IF(ISERROR(HLOOKUP($B77,INDIRECT("'Monthly Resource Report'!"&amp;'Reid Validation'!S$482631&amp;":"&amp;'Reid Validation'!S$482632),'Reid Validation'!S$482633,FALSE)),0,HLOOKUP($B77,INDIRECT("'Monthly Resource Report'!"&amp;'Reid Validation'!S$482631&amp;":"&amp;'Reid Validation'!S$482632),'Reid Validation'!S$482633,FALSE))</f>
        <v>0</v>
      </c>
      <c r="T77" s="318">
        <f ca="1">+IF(ISERROR(HLOOKUP($B77,INDIRECT("'Monthly Resource Report'!"&amp;'Reid Validation'!T$482631&amp;":"&amp;'Reid Validation'!T$482632),'Reid Validation'!T$482633,FALSE)),0,HLOOKUP($B77,INDIRECT("'Monthly Resource Report'!"&amp;'Reid Validation'!T$482631&amp;":"&amp;'Reid Validation'!T$482632),'Reid Validation'!T$482633,FALSE))</f>
        <v>0</v>
      </c>
    </row>
    <row r="78" spans="2:20" s="29" customFormat="1">
      <c r="B78" s="301">
        <v>43556</v>
      </c>
      <c r="C78" s="294">
        <v>45</v>
      </c>
      <c r="D78" s="297">
        <v>0</v>
      </c>
      <c r="E78" s="299">
        <v>0.3</v>
      </c>
      <c r="F78" s="295">
        <v>0.06</v>
      </c>
      <c r="G78" s="294">
        <f ca="1">+IF(ISERROR(HLOOKUP($B78,INDIRECT("'Monthly Resource Report'!"&amp;'Reid Validation'!G$482631&amp;":"&amp;'Reid Validation'!G$482632),'Reid Validation'!G$482633,FALSE)),0,HLOOKUP($B78,INDIRECT("'Monthly Resource Report'!"&amp;'Reid Validation'!G$482631&amp;":"&amp;'Reid Validation'!G$482632),'Reid Validation'!G$482633,FALSE))</f>
        <v>0</v>
      </c>
      <c r="H78" s="297">
        <f ca="1">+IF(ISERROR(HLOOKUP($B78,INDIRECT("'Monthly Resource Report'!"&amp;'Reid Validation'!H$482631&amp;":"&amp;'Reid Validation'!H$482632),'Reid Validation'!H$482633,FALSE)),0,HLOOKUP($B78,INDIRECT("'Monthly Resource Report'!"&amp;'Reid Validation'!H$482631&amp;":"&amp;'Reid Validation'!H$482632),'Reid Validation'!H$482633,FALSE))</f>
        <v>0</v>
      </c>
      <c r="I78" s="317">
        <f ca="1">+IF(ISERROR(HLOOKUP($B78,INDIRECT("'Monthly Resource Report'!"&amp;'Reid Validation'!I$482631&amp;":"&amp;'Reid Validation'!I$482632),'Reid Validation'!I$482633,FALSE)),0,HLOOKUP($B78,INDIRECT("'Monthly Resource Report'!"&amp;'Reid Validation'!I$482631&amp;":"&amp;'Reid Validation'!I$482632),'Reid Validation'!I$482633,FALSE))</f>
        <v>0</v>
      </c>
      <c r="J78" s="318">
        <f ca="1">+IF(ISERROR(HLOOKUP($B78,INDIRECT("'Monthly Resource Report'!"&amp;'Reid Validation'!J$482631&amp;":"&amp;'Reid Validation'!J$482632),'Reid Validation'!J$482633,FALSE)),0,HLOOKUP($B78,INDIRECT("'Monthly Resource Report'!"&amp;'Reid Validation'!J$482631&amp;":"&amp;'Reid Validation'!J$482632),'Reid Validation'!J$482633,FALSE))</f>
        <v>0</v>
      </c>
      <c r="L78" s="301">
        <v>43556</v>
      </c>
      <c r="M78" s="294">
        <v>65</v>
      </c>
      <c r="N78" s="297">
        <v>0</v>
      </c>
      <c r="O78" s="299">
        <v>0.7</v>
      </c>
      <c r="P78" s="295">
        <v>0.06</v>
      </c>
      <c r="Q78" s="294">
        <f ca="1">+IF(ISERROR(HLOOKUP($B78,INDIRECT("'Monthly Resource Report'!"&amp;'Reid Validation'!Q$482631&amp;":"&amp;'Reid Validation'!Q$482632),'Reid Validation'!Q$482633,FALSE)),0,HLOOKUP($B78,INDIRECT("'Monthly Resource Report'!"&amp;'Reid Validation'!Q$482631&amp;":"&amp;'Reid Validation'!Q$482632),'Reid Validation'!Q$482633,FALSE))</f>
        <v>65</v>
      </c>
      <c r="R78" s="297">
        <f ca="1">+IF(ISERROR(HLOOKUP($B78,INDIRECT("'Monthly Resource Report'!"&amp;'Reid Validation'!R$482631&amp;":"&amp;'Reid Validation'!R$482632),'Reid Validation'!R$482633,FALSE)),0,HLOOKUP($B78,INDIRECT("'Monthly Resource Report'!"&amp;'Reid Validation'!R$482631&amp;":"&amp;'Reid Validation'!R$482632),'Reid Validation'!R$482633,FALSE))</f>
        <v>0</v>
      </c>
      <c r="S78" s="317">
        <f ca="1">+IF(ISERROR(HLOOKUP($B78,INDIRECT("'Monthly Resource Report'!"&amp;'Reid Validation'!S$482631&amp;":"&amp;'Reid Validation'!S$482632),'Reid Validation'!S$482633,FALSE)),0,HLOOKUP($B78,INDIRECT("'Monthly Resource Report'!"&amp;'Reid Validation'!S$482631&amp;":"&amp;'Reid Validation'!S$482632),'Reid Validation'!S$482633,FALSE))</f>
        <v>0</v>
      </c>
      <c r="T78" s="318">
        <f ca="1">+IF(ISERROR(HLOOKUP($B78,INDIRECT("'Monthly Resource Report'!"&amp;'Reid Validation'!T$482631&amp;":"&amp;'Reid Validation'!T$482632),'Reid Validation'!T$482633,FALSE)),0,HLOOKUP($B78,INDIRECT("'Monthly Resource Report'!"&amp;'Reid Validation'!T$482631&amp;":"&amp;'Reid Validation'!T$482632),'Reid Validation'!T$482633,FALSE))</f>
        <v>0</v>
      </c>
    </row>
    <row r="79" spans="2:20" s="29" customFormat="1">
      <c r="B79" s="301">
        <v>43586</v>
      </c>
      <c r="C79" s="294">
        <v>45</v>
      </c>
      <c r="D79" s="297">
        <v>0</v>
      </c>
      <c r="E79" s="299">
        <v>0.3</v>
      </c>
      <c r="F79" s="295">
        <v>0.06</v>
      </c>
      <c r="G79" s="294">
        <f ca="1">+IF(ISERROR(HLOOKUP($B79,INDIRECT("'Monthly Resource Report'!"&amp;'Reid Validation'!G$482631&amp;":"&amp;'Reid Validation'!G$482632),'Reid Validation'!G$482633,FALSE)),0,HLOOKUP($B79,INDIRECT("'Monthly Resource Report'!"&amp;'Reid Validation'!G$482631&amp;":"&amp;'Reid Validation'!G$482632),'Reid Validation'!G$482633,FALSE))</f>
        <v>0</v>
      </c>
      <c r="H79" s="297">
        <f ca="1">+IF(ISERROR(HLOOKUP($B79,INDIRECT("'Monthly Resource Report'!"&amp;'Reid Validation'!H$482631&amp;":"&amp;'Reid Validation'!H$482632),'Reid Validation'!H$482633,FALSE)),0,HLOOKUP($B79,INDIRECT("'Monthly Resource Report'!"&amp;'Reid Validation'!H$482631&amp;":"&amp;'Reid Validation'!H$482632),'Reid Validation'!H$482633,FALSE))</f>
        <v>0</v>
      </c>
      <c r="I79" s="317">
        <f ca="1">+IF(ISERROR(HLOOKUP($B79,INDIRECT("'Monthly Resource Report'!"&amp;'Reid Validation'!I$482631&amp;":"&amp;'Reid Validation'!I$482632),'Reid Validation'!I$482633,FALSE)),0,HLOOKUP($B79,INDIRECT("'Monthly Resource Report'!"&amp;'Reid Validation'!I$482631&amp;":"&amp;'Reid Validation'!I$482632),'Reid Validation'!I$482633,FALSE))</f>
        <v>0</v>
      </c>
      <c r="J79" s="318">
        <f ca="1">+IF(ISERROR(HLOOKUP($B79,INDIRECT("'Monthly Resource Report'!"&amp;'Reid Validation'!J$482631&amp;":"&amp;'Reid Validation'!J$482632),'Reid Validation'!J$482633,FALSE)),0,HLOOKUP($B79,INDIRECT("'Monthly Resource Report'!"&amp;'Reid Validation'!J$482631&amp;":"&amp;'Reid Validation'!J$482632),'Reid Validation'!J$482633,FALSE))</f>
        <v>0</v>
      </c>
      <c r="L79" s="301">
        <v>43586</v>
      </c>
      <c r="M79" s="294">
        <v>60</v>
      </c>
      <c r="N79" s="297">
        <v>0</v>
      </c>
      <c r="O79" s="299">
        <v>0.7</v>
      </c>
      <c r="P79" s="295">
        <v>0.06</v>
      </c>
      <c r="Q79" s="294">
        <f ca="1">+IF(ISERROR(HLOOKUP($B79,INDIRECT("'Monthly Resource Report'!"&amp;'Reid Validation'!Q$482631&amp;":"&amp;'Reid Validation'!Q$482632),'Reid Validation'!Q$482633,FALSE)),0,HLOOKUP($B79,INDIRECT("'Monthly Resource Report'!"&amp;'Reid Validation'!Q$482631&amp;":"&amp;'Reid Validation'!Q$482632),'Reid Validation'!Q$482633,FALSE))</f>
        <v>60</v>
      </c>
      <c r="R79" s="297">
        <f ca="1">+IF(ISERROR(HLOOKUP($B79,INDIRECT("'Monthly Resource Report'!"&amp;'Reid Validation'!R$482631&amp;":"&amp;'Reid Validation'!R$482632),'Reid Validation'!R$482633,FALSE)),0,HLOOKUP($B79,INDIRECT("'Monthly Resource Report'!"&amp;'Reid Validation'!R$482631&amp;":"&amp;'Reid Validation'!R$482632),'Reid Validation'!R$482633,FALSE))</f>
        <v>0</v>
      </c>
      <c r="S79" s="317">
        <f ca="1">+IF(ISERROR(HLOOKUP($B79,INDIRECT("'Monthly Resource Report'!"&amp;'Reid Validation'!S$482631&amp;":"&amp;'Reid Validation'!S$482632),'Reid Validation'!S$482633,FALSE)),0,HLOOKUP($B79,INDIRECT("'Monthly Resource Report'!"&amp;'Reid Validation'!S$482631&amp;":"&amp;'Reid Validation'!S$482632),'Reid Validation'!S$482633,FALSE))</f>
        <v>0</v>
      </c>
      <c r="T79" s="318">
        <f ca="1">+IF(ISERROR(HLOOKUP($B79,INDIRECT("'Monthly Resource Report'!"&amp;'Reid Validation'!T$482631&amp;":"&amp;'Reid Validation'!T$482632),'Reid Validation'!T$482633,FALSE)),0,HLOOKUP($B79,INDIRECT("'Monthly Resource Report'!"&amp;'Reid Validation'!T$482631&amp;":"&amp;'Reid Validation'!T$482632),'Reid Validation'!T$482633,FALSE))</f>
        <v>0</v>
      </c>
    </row>
    <row r="80" spans="2:20" s="29" customFormat="1">
      <c r="B80" s="301">
        <v>43617</v>
      </c>
      <c r="C80" s="294">
        <v>45</v>
      </c>
      <c r="D80" s="297">
        <v>0</v>
      </c>
      <c r="E80" s="299">
        <v>0.3</v>
      </c>
      <c r="F80" s="295">
        <v>0.06</v>
      </c>
      <c r="G80" s="294">
        <f ca="1">+IF(ISERROR(HLOOKUP($B80,INDIRECT("'Monthly Resource Report'!"&amp;'Reid Validation'!G$482631&amp;":"&amp;'Reid Validation'!G$482632),'Reid Validation'!G$482633,FALSE)),0,HLOOKUP($B80,INDIRECT("'Monthly Resource Report'!"&amp;'Reid Validation'!G$482631&amp;":"&amp;'Reid Validation'!G$482632),'Reid Validation'!G$482633,FALSE))</f>
        <v>0</v>
      </c>
      <c r="H80" s="297">
        <f ca="1">+IF(ISERROR(HLOOKUP($B80,INDIRECT("'Monthly Resource Report'!"&amp;'Reid Validation'!H$482631&amp;":"&amp;'Reid Validation'!H$482632),'Reid Validation'!H$482633,FALSE)),0,HLOOKUP($B80,INDIRECT("'Monthly Resource Report'!"&amp;'Reid Validation'!H$482631&amp;":"&amp;'Reid Validation'!H$482632),'Reid Validation'!H$482633,FALSE))</f>
        <v>0</v>
      </c>
      <c r="I80" s="317">
        <f ca="1">+IF(ISERROR(HLOOKUP($B80,INDIRECT("'Monthly Resource Report'!"&amp;'Reid Validation'!I$482631&amp;":"&amp;'Reid Validation'!I$482632),'Reid Validation'!I$482633,FALSE)),0,HLOOKUP($B80,INDIRECT("'Monthly Resource Report'!"&amp;'Reid Validation'!I$482631&amp;":"&amp;'Reid Validation'!I$482632),'Reid Validation'!I$482633,FALSE))</f>
        <v>0</v>
      </c>
      <c r="J80" s="318">
        <f ca="1">+IF(ISERROR(HLOOKUP($B80,INDIRECT("'Monthly Resource Report'!"&amp;'Reid Validation'!J$482631&amp;":"&amp;'Reid Validation'!J$482632),'Reid Validation'!J$482633,FALSE)),0,HLOOKUP($B80,INDIRECT("'Monthly Resource Report'!"&amp;'Reid Validation'!J$482631&amp;":"&amp;'Reid Validation'!J$482632),'Reid Validation'!J$482633,FALSE))</f>
        <v>0</v>
      </c>
      <c r="L80" s="301">
        <v>43617</v>
      </c>
      <c r="M80" s="294">
        <v>60</v>
      </c>
      <c r="N80" s="297">
        <v>0</v>
      </c>
      <c r="O80" s="299">
        <v>0.7</v>
      </c>
      <c r="P80" s="295">
        <v>0.06</v>
      </c>
      <c r="Q80" s="294">
        <f ca="1">+IF(ISERROR(HLOOKUP($B80,INDIRECT("'Monthly Resource Report'!"&amp;'Reid Validation'!Q$482631&amp;":"&amp;'Reid Validation'!Q$482632),'Reid Validation'!Q$482633,FALSE)),0,HLOOKUP($B80,INDIRECT("'Monthly Resource Report'!"&amp;'Reid Validation'!Q$482631&amp;":"&amp;'Reid Validation'!Q$482632),'Reid Validation'!Q$482633,FALSE))</f>
        <v>60</v>
      </c>
      <c r="R80" s="297">
        <f ca="1">+IF(ISERROR(HLOOKUP($B80,INDIRECT("'Monthly Resource Report'!"&amp;'Reid Validation'!R$482631&amp;":"&amp;'Reid Validation'!R$482632),'Reid Validation'!R$482633,FALSE)),0,HLOOKUP($B80,INDIRECT("'Monthly Resource Report'!"&amp;'Reid Validation'!R$482631&amp;":"&amp;'Reid Validation'!R$482632),'Reid Validation'!R$482633,FALSE))</f>
        <v>0</v>
      </c>
      <c r="S80" s="317">
        <f ca="1">+IF(ISERROR(HLOOKUP($B80,INDIRECT("'Monthly Resource Report'!"&amp;'Reid Validation'!S$482631&amp;":"&amp;'Reid Validation'!S$482632),'Reid Validation'!S$482633,FALSE)),0,HLOOKUP($B80,INDIRECT("'Monthly Resource Report'!"&amp;'Reid Validation'!S$482631&amp;":"&amp;'Reid Validation'!S$482632),'Reid Validation'!S$482633,FALSE))</f>
        <v>0</v>
      </c>
      <c r="T80" s="318">
        <f ca="1">+IF(ISERROR(HLOOKUP($B80,INDIRECT("'Monthly Resource Report'!"&amp;'Reid Validation'!T$482631&amp;":"&amp;'Reid Validation'!T$482632),'Reid Validation'!T$482633,FALSE)),0,HLOOKUP($B80,INDIRECT("'Monthly Resource Report'!"&amp;'Reid Validation'!T$482631&amp;":"&amp;'Reid Validation'!T$482632),'Reid Validation'!T$482633,FALSE))</f>
        <v>0</v>
      </c>
    </row>
    <row r="81" spans="2:20" s="29" customFormat="1">
      <c r="B81" s="301">
        <v>43647</v>
      </c>
      <c r="C81" s="294">
        <v>45</v>
      </c>
      <c r="D81" s="297">
        <v>0</v>
      </c>
      <c r="E81" s="299">
        <v>0.3</v>
      </c>
      <c r="F81" s="295">
        <v>0.06</v>
      </c>
      <c r="G81" s="294">
        <f ca="1">+IF(ISERROR(HLOOKUP($B81,INDIRECT("'Monthly Resource Report'!"&amp;'Reid Validation'!G$482631&amp;":"&amp;'Reid Validation'!G$482632),'Reid Validation'!G$482633,FALSE)),0,HLOOKUP($B81,INDIRECT("'Monthly Resource Report'!"&amp;'Reid Validation'!G$482631&amp;":"&amp;'Reid Validation'!G$482632),'Reid Validation'!G$482633,FALSE))</f>
        <v>45</v>
      </c>
      <c r="H81" s="297">
        <f ca="1">+IF(ISERROR(HLOOKUP($B81,INDIRECT("'Monthly Resource Report'!"&amp;'Reid Validation'!H$482631&amp;":"&amp;'Reid Validation'!H$482632),'Reid Validation'!H$482633,FALSE)),0,HLOOKUP($B81,INDIRECT("'Monthly Resource Report'!"&amp;'Reid Validation'!H$482631&amp;":"&amp;'Reid Validation'!H$482632),'Reid Validation'!H$482633,FALSE))</f>
        <v>0</v>
      </c>
      <c r="I81" s="317">
        <f ca="1">+IF(ISERROR(HLOOKUP($B81,INDIRECT("'Monthly Resource Report'!"&amp;'Reid Validation'!I$482631&amp;":"&amp;'Reid Validation'!I$482632),'Reid Validation'!I$482633,FALSE)),0,HLOOKUP($B81,INDIRECT("'Monthly Resource Report'!"&amp;'Reid Validation'!I$482631&amp;":"&amp;'Reid Validation'!I$482632),'Reid Validation'!I$482633,FALSE))</f>
        <v>0</v>
      </c>
      <c r="J81" s="318">
        <f ca="1">+IF(ISERROR(HLOOKUP($B81,INDIRECT("'Monthly Resource Report'!"&amp;'Reid Validation'!J$482631&amp;":"&amp;'Reid Validation'!J$482632),'Reid Validation'!J$482633,FALSE)),0,HLOOKUP($B81,INDIRECT("'Monthly Resource Report'!"&amp;'Reid Validation'!J$482631&amp;":"&amp;'Reid Validation'!J$482632),'Reid Validation'!J$482633,FALSE))</f>
        <v>0</v>
      </c>
      <c r="L81" s="301">
        <v>43647</v>
      </c>
      <c r="M81" s="294">
        <v>58</v>
      </c>
      <c r="N81" s="297">
        <v>0</v>
      </c>
      <c r="O81" s="299">
        <v>0.7</v>
      </c>
      <c r="P81" s="295">
        <v>0.06</v>
      </c>
      <c r="Q81" s="294">
        <f ca="1">+IF(ISERROR(HLOOKUP($B81,INDIRECT("'Monthly Resource Report'!"&amp;'Reid Validation'!Q$482631&amp;":"&amp;'Reid Validation'!Q$482632),'Reid Validation'!Q$482633,FALSE)),0,HLOOKUP($B81,INDIRECT("'Monthly Resource Report'!"&amp;'Reid Validation'!Q$482631&amp;":"&amp;'Reid Validation'!Q$482632),'Reid Validation'!Q$482633,FALSE))</f>
        <v>58</v>
      </c>
      <c r="R81" s="297">
        <f ca="1">+IF(ISERROR(HLOOKUP($B81,INDIRECT("'Monthly Resource Report'!"&amp;'Reid Validation'!R$482631&amp;":"&amp;'Reid Validation'!R$482632),'Reid Validation'!R$482633,FALSE)),0,HLOOKUP($B81,INDIRECT("'Monthly Resource Report'!"&amp;'Reid Validation'!R$482631&amp;":"&amp;'Reid Validation'!R$482632),'Reid Validation'!R$482633,FALSE))</f>
        <v>0</v>
      </c>
      <c r="S81" s="317">
        <f ca="1">+IF(ISERROR(HLOOKUP($B81,INDIRECT("'Monthly Resource Report'!"&amp;'Reid Validation'!S$482631&amp;":"&amp;'Reid Validation'!S$482632),'Reid Validation'!S$482633,FALSE)),0,HLOOKUP($B81,INDIRECT("'Monthly Resource Report'!"&amp;'Reid Validation'!S$482631&amp;":"&amp;'Reid Validation'!S$482632),'Reid Validation'!S$482633,FALSE))</f>
        <v>0.7182961766068291</v>
      </c>
      <c r="T81" s="318">
        <f ca="1">+IF(ISERROR(HLOOKUP($B81,INDIRECT("'Monthly Resource Report'!"&amp;'Reid Validation'!T$482631&amp;":"&amp;'Reid Validation'!T$482632),'Reid Validation'!T$482633,FALSE)),0,HLOOKUP($B81,INDIRECT("'Monthly Resource Report'!"&amp;'Reid Validation'!T$482631&amp;":"&amp;'Reid Validation'!T$482632),'Reid Validation'!T$482633,FALSE))</f>
        <v>6.0561914158108507E-2</v>
      </c>
    </row>
    <row r="82" spans="2:20" s="29" customFormat="1">
      <c r="B82" s="301">
        <v>43678</v>
      </c>
      <c r="C82" s="294">
        <v>45</v>
      </c>
      <c r="D82" s="297">
        <v>0</v>
      </c>
      <c r="E82" s="299">
        <v>0.3</v>
      </c>
      <c r="F82" s="295">
        <v>0.06</v>
      </c>
      <c r="G82" s="294">
        <f ca="1">+IF(ISERROR(HLOOKUP($B82,INDIRECT("'Monthly Resource Report'!"&amp;'Reid Validation'!G$482631&amp;":"&amp;'Reid Validation'!G$482632),'Reid Validation'!G$482633,FALSE)),0,HLOOKUP($B82,INDIRECT("'Monthly Resource Report'!"&amp;'Reid Validation'!G$482631&amp;":"&amp;'Reid Validation'!G$482632),'Reid Validation'!G$482633,FALSE))</f>
        <v>45</v>
      </c>
      <c r="H82" s="297">
        <f ca="1">+IF(ISERROR(HLOOKUP($B82,INDIRECT("'Monthly Resource Report'!"&amp;'Reid Validation'!H$482631&amp;":"&amp;'Reid Validation'!H$482632),'Reid Validation'!H$482633,FALSE)),0,HLOOKUP($B82,INDIRECT("'Monthly Resource Report'!"&amp;'Reid Validation'!H$482631&amp;":"&amp;'Reid Validation'!H$482632),'Reid Validation'!H$482633,FALSE))</f>
        <v>0</v>
      </c>
      <c r="I82" s="317">
        <f ca="1">+IF(ISERROR(HLOOKUP($B82,INDIRECT("'Monthly Resource Report'!"&amp;'Reid Validation'!I$482631&amp;":"&amp;'Reid Validation'!I$482632),'Reid Validation'!I$482633,FALSE)),0,HLOOKUP($B82,INDIRECT("'Monthly Resource Report'!"&amp;'Reid Validation'!I$482631&amp;":"&amp;'Reid Validation'!I$482632),'Reid Validation'!I$482633,FALSE))</f>
        <v>0</v>
      </c>
      <c r="J82" s="318">
        <f ca="1">+IF(ISERROR(HLOOKUP($B82,INDIRECT("'Monthly Resource Report'!"&amp;'Reid Validation'!J$482631&amp;":"&amp;'Reid Validation'!J$482632),'Reid Validation'!J$482633,FALSE)),0,HLOOKUP($B82,INDIRECT("'Monthly Resource Report'!"&amp;'Reid Validation'!J$482631&amp;":"&amp;'Reid Validation'!J$482632),'Reid Validation'!J$482633,FALSE))</f>
        <v>0</v>
      </c>
      <c r="L82" s="301">
        <v>43678</v>
      </c>
      <c r="M82" s="294">
        <v>58</v>
      </c>
      <c r="N82" s="297">
        <v>0</v>
      </c>
      <c r="O82" s="299">
        <v>0.7</v>
      </c>
      <c r="P82" s="295">
        <v>0.06</v>
      </c>
      <c r="Q82" s="294">
        <f ca="1">+IF(ISERROR(HLOOKUP($B82,INDIRECT("'Monthly Resource Report'!"&amp;'Reid Validation'!Q$482631&amp;":"&amp;'Reid Validation'!Q$482632),'Reid Validation'!Q$482633,FALSE)),0,HLOOKUP($B82,INDIRECT("'Monthly Resource Report'!"&amp;'Reid Validation'!Q$482631&amp;":"&amp;'Reid Validation'!Q$482632),'Reid Validation'!Q$482633,FALSE))</f>
        <v>58</v>
      </c>
      <c r="R82" s="297">
        <f ca="1">+IF(ISERROR(HLOOKUP($B82,INDIRECT("'Monthly Resource Report'!"&amp;'Reid Validation'!R$482631&amp;":"&amp;'Reid Validation'!R$482632),'Reid Validation'!R$482633,FALSE)),0,HLOOKUP($B82,INDIRECT("'Monthly Resource Report'!"&amp;'Reid Validation'!R$482631&amp;":"&amp;'Reid Validation'!R$482632),'Reid Validation'!R$482633,FALSE))</f>
        <v>0</v>
      </c>
      <c r="S82" s="317">
        <f ca="1">+IF(ISERROR(HLOOKUP($B82,INDIRECT("'Monthly Resource Report'!"&amp;'Reid Validation'!S$482631&amp;":"&amp;'Reid Validation'!S$482632),'Reid Validation'!S$482633,FALSE)),0,HLOOKUP($B82,INDIRECT("'Monthly Resource Report'!"&amp;'Reid Validation'!S$482631&amp;":"&amp;'Reid Validation'!S$482632),'Reid Validation'!S$482633,FALSE))</f>
        <v>0.71839024592984924</v>
      </c>
      <c r="T82" s="318">
        <f ca="1">+IF(ISERROR(HLOOKUP($B82,INDIRECT("'Monthly Resource Report'!"&amp;'Reid Validation'!T$482631&amp;":"&amp;'Reid Validation'!T$482632),'Reid Validation'!T$482633,FALSE)),0,HLOOKUP($B82,INDIRECT("'Monthly Resource Report'!"&amp;'Reid Validation'!T$482631&amp;":"&amp;'Reid Validation'!T$482632),'Reid Validation'!T$482633,FALSE))</f>
        <v>6.0657920693138578E-2</v>
      </c>
    </row>
    <row r="83" spans="2:20" s="29" customFormat="1">
      <c r="B83" s="301">
        <v>43709</v>
      </c>
      <c r="C83" s="294">
        <v>45</v>
      </c>
      <c r="D83" s="297">
        <v>0</v>
      </c>
      <c r="E83" s="299">
        <v>0.3</v>
      </c>
      <c r="F83" s="295">
        <v>0.06</v>
      </c>
      <c r="G83" s="294">
        <f ca="1">+IF(ISERROR(HLOOKUP($B83,INDIRECT("'Monthly Resource Report'!"&amp;'Reid Validation'!G$482631&amp;":"&amp;'Reid Validation'!G$482632),'Reid Validation'!G$482633,FALSE)),0,HLOOKUP($B83,INDIRECT("'Monthly Resource Report'!"&amp;'Reid Validation'!G$482631&amp;":"&amp;'Reid Validation'!G$482632),'Reid Validation'!G$482633,FALSE))</f>
        <v>0</v>
      </c>
      <c r="H83" s="297">
        <f ca="1">+IF(ISERROR(HLOOKUP($B83,INDIRECT("'Monthly Resource Report'!"&amp;'Reid Validation'!H$482631&amp;":"&amp;'Reid Validation'!H$482632),'Reid Validation'!H$482633,FALSE)),0,HLOOKUP($B83,INDIRECT("'Monthly Resource Report'!"&amp;'Reid Validation'!H$482631&amp;":"&amp;'Reid Validation'!H$482632),'Reid Validation'!H$482633,FALSE))</f>
        <v>0</v>
      </c>
      <c r="I83" s="317">
        <f ca="1">+IF(ISERROR(HLOOKUP($B83,INDIRECT("'Monthly Resource Report'!"&amp;'Reid Validation'!I$482631&amp;":"&amp;'Reid Validation'!I$482632),'Reid Validation'!I$482633,FALSE)),0,HLOOKUP($B83,INDIRECT("'Monthly Resource Report'!"&amp;'Reid Validation'!I$482631&amp;":"&amp;'Reid Validation'!I$482632),'Reid Validation'!I$482633,FALSE))</f>
        <v>0</v>
      </c>
      <c r="J83" s="318">
        <f ca="1">+IF(ISERROR(HLOOKUP($B83,INDIRECT("'Monthly Resource Report'!"&amp;'Reid Validation'!J$482631&amp;":"&amp;'Reid Validation'!J$482632),'Reid Validation'!J$482633,FALSE)),0,HLOOKUP($B83,INDIRECT("'Monthly Resource Report'!"&amp;'Reid Validation'!J$482631&amp;":"&amp;'Reid Validation'!J$482632),'Reid Validation'!J$482633,FALSE))</f>
        <v>0</v>
      </c>
      <c r="L83" s="301">
        <v>43709</v>
      </c>
      <c r="M83" s="294">
        <v>58</v>
      </c>
      <c r="N83" s="297">
        <v>0</v>
      </c>
      <c r="O83" s="299">
        <v>0.7</v>
      </c>
      <c r="P83" s="295">
        <v>0.06</v>
      </c>
      <c r="Q83" s="294">
        <f ca="1">+IF(ISERROR(HLOOKUP($B83,INDIRECT("'Monthly Resource Report'!"&amp;'Reid Validation'!Q$482631&amp;":"&amp;'Reid Validation'!Q$482632),'Reid Validation'!Q$482633,FALSE)),0,HLOOKUP($B83,INDIRECT("'Monthly Resource Report'!"&amp;'Reid Validation'!Q$482631&amp;":"&amp;'Reid Validation'!Q$482632),'Reid Validation'!Q$482633,FALSE))</f>
        <v>58</v>
      </c>
      <c r="R83" s="297">
        <f ca="1">+IF(ISERROR(HLOOKUP($B83,INDIRECT("'Monthly Resource Report'!"&amp;'Reid Validation'!R$482631&amp;":"&amp;'Reid Validation'!R$482632),'Reid Validation'!R$482633,FALSE)),0,HLOOKUP($B83,INDIRECT("'Monthly Resource Report'!"&amp;'Reid Validation'!R$482631&amp;":"&amp;'Reid Validation'!R$482632),'Reid Validation'!R$482633,FALSE))</f>
        <v>0</v>
      </c>
      <c r="S83" s="317">
        <f ca="1">+IF(ISERROR(HLOOKUP($B83,INDIRECT("'Monthly Resource Report'!"&amp;'Reid Validation'!S$482631&amp;":"&amp;'Reid Validation'!S$482632),'Reid Validation'!S$482633,FALSE)),0,HLOOKUP($B83,INDIRECT("'Monthly Resource Report'!"&amp;'Reid Validation'!S$482631&amp;":"&amp;'Reid Validation'!S$482632),'Reid Validation'!S$482633,FALSE))</f>
        <v>0</v>
      </c>
      <c r="T83" s="318">
        <f ca="1">+IF(ISERROR(HLOOKUP($B83,INDIRECT("'Monthly Resource Report'!"&amp;'Reid Validation'!T$482631&amp;":"&amp;'Reid Validation'!T$482632),'Reid Validation'!T$482633,FALSE)),0,HLOOKUP($B83,INDIRECT("'Monthly Resource Report'!"&amp;'Reid Validation'!T$482631&amp;":"&amp;'Reid Validation'!T$482632),'Reid Validation'!T$482633,FALSE))</f>
        <v>0</v>
      </c>
    </row>
    <row r="84" spans="2:20" s="29" customFormat="1">
      <c r="B84" s="301">
        <v>43739</v>
      </c>
      <c r="C84" s="294">
        <v>45</v>
      </c>
      <c r="D84" s="297">
        <v>0</v>
      </c>
      <c r="E84" s="299">
        <v>0.3</v>
      </c>
      <c r="F84" s="295">
        <v>0.06</v>
      </c>
      <c r="G84" s="294">
        <f ca="1">+IF(ISERROR(HLOOKUP($B84,INDIRECT("'Monthly Resource Report'!"&amp;'Reid Validation'!G$482631&amp;":"&amp;'Reid Validation'!G$482632),'Reid Validation'!G$482633,FALSE)),0,HLOOKUP($B84,INDIRECT("'Monthly Resource Report'!"&amp;'Reid Validation'!G$482631&amp;":"&amp;'Reid Validation'!G$482632),'Reid Validation'!G$482633,FALSE))</f>
        <v>0</v>
      </c>
      <c r="H84" s="297">
        <f ca="1">+IF(ISERROR(HLOOKUP($B84,INDIRECT("'Monthly Resource Report'!"&amp;'Reid Validation'!H$482631&amp;":"&amp;'Reid Validation'!H$482632),'Reid Validation'!H$482633,FALSE)),0,HLOOKUP($B84,INDIRECT("'Monthly Resource Report'!"&amp;'Reid Validation'!H$482631&amp;":"&amp;'Reid Validation'!H$482632),'Reid Validation'!H$482633,FALSE))</f>
        <v>0</v>
      </c>
      <c r="I84" s="317">
        <f ca="1">+IF(ISERROR(HLOOKUP($B84,INDIRECT("'Monthly Resource Report'!"&amp;'Reid Validation'!I$482631&amp;":"&amp;'Reid Validation'!I$482632),'Reid Validation'!I$482633,FALSE)),0,HLOOKUP($B84,INDIRECT("'Monthly Resource Report'!"&amp;'Reid Validation'!I$482631&amp;":"&amp;'Reid Validation'!I$482632),'Reid Validation'!I$482633,FALSE))</f>
        <v>0</v>
      </c>
      <c r="J84" s="318">
        <f ca="1">+IF(ISERROR(HLOOKUP($B84,INDIRECT("'Monthly Resource Report'!"&amp;'Reid Validation'!J$482631&amp;":"&amp;'Reid Validation'!J$482632),'Reid Validation'!J$482633,FALSE)),0,HLOOKUP($B84,INDIRECT("'Monthly Resource Report'!"&amp;'Reid Validation'!J$482631&amp;":"&amp;'Reid Validation'!J$482632),'Reid Validation'!J$482633,FALSE))</f>
        <v>0</v>
      </c>
      <c r="L84" s="301">
        <v>43739</v>
      </c>
      <c r="M84" s="294">
        <v>60</v>
      </c>
      <c r="N84" s="297">
        <v>0</v>
      </c>
      <c r="O84" s="299">
        <v>0.7</v>
      </c>
      <c r="P84" s="295">
        <v>0.06</v>
      </c>
      <c r="Q84" s="294">
        <f ca="1">+IF(ISERROR(HLOOKUP($B84,INDIRECT("'Monthly Resource Report'!"&amp;'Reid Validation'!Q$482631&amp;":"&amp;'Reid Validation'!Q$482632),'Reid Validation'!Q$482633,FALSE)),0,HLOOKUP($B84,INDIRECT("'Monthly Resource Report'!"&amp;'Reid Validation'!Q$482631&amp;":"&amp;'Reid Validation'!Q$482632),'Reid Validation'!Q$482633,FALSE))</f>
        <v>60</v>
      </c>
      <c r="R84" s="297">
        <f ca="1">+IF(ISERROR(HLOOKUP($B84,INDIRECT("'Monthly Resource Report'!"&amp;'Reid Validation'!R$482631&amp;":"&amp;'Reid Validation'!R$482632),'Reid Validation'!R$482633,FALSE)),0,HLOOKUP($B84,INDIRECT("'Monthly Resource Report'!"&amp;'Reid Validation'!R$482631&amp;":"&amp;'Reid Validation'!R$482632),'Reid Validation'!R$482633,FALSE))</f>
        <v>0</v>
      </c>
      <c r="S84" s="317">
        <f ca="1">+IF(ISERROR(HLOOKUP($B84,INDIRECT("'Monthly Resource Report'!"&amp;'Reid Validation'!S$482631&amp;":"&amp;'Reid Validation'!S$482632),'Reid Validation'!S$482633,FALSE)),0,HLOOKUP($B84,INDIRECT("'Monthly Resource Report'!"&amp;'Reid Validation'!S$482631&amp;":"&amp;'Reid Validation'!S$482632),'Reid Validation'!S$482633,FALSE))</f>
        <v>0</v>
      </c>
      <c r="T84" s="318">
        <f ca="1">+IF(ISERROR(HLOOKUP($B84,INDIRECT("'Monthly Resource Report'!"&amp;'Reid Validation'!T$482631&amp;":"&amp;'Reid Validation'!T$482632),'Reid Validation'!T$482633,FALSE)),0,HLOOKUP($B84,INDIRECT("'Monthly Resource Report'!"&amp;'Reid Validation'!T$482631&amp;":"&amp;'Reid Validation'!T$482632),'Reid Validation'!T$482633,FALSE))</f>
        <v>0</v>
      </c>
    </row>
    <row r="85" spans="2:20" s="29" customFormat="1">
      <c r="B85" s="301">
        <v>43770</v>
      </c>
      <c r="C85" s="294">
        <v>45</v>
      </c>
      <c r="D85" s="297">
        <v>0</v>
      </c>
      <c r="E85" s="299">
        <v>0.3</v>
      </c>
      <c r="F85" s="295">
        <v>0.06</v>
      </c>
      <c r="G85" s="294">
        <f ca="1">+IF(ISERROR(HLOOKUP($B85,INDIRECT("'Monthly Resource Report'!"&amp;'Reid Validation'!G$482631&amp;":"&amp;'Reid Validation'!G$482632),'Reid Validation'!G$482633,FALSE)),0,HLOOKUP($B85,INDIRECT("'Monthly Resource Report'!"&amp;'Reid Validation'!G$482631&amp;":"&amp;'Reid Validation'!G$482632),'Reid Validation'!G$482633,FALSE))</f>
        <v>0</v>
      </c>
      <c r="H85" s="297">
        <f ca="1">+IF(ISERROR(HLOOKUP($B85,INDIRECT("'Monthly Resource Report'!"&amp;'Reid Validation'!H$482631&amp;":"&amp;'Reid Validation'!H$482632),'Reid Validation'!H$482633,FALSE)),0,HLOOKUP($B85,INDIRECT("'Monthly Resource Report'!"&amp;'Reid Validation'!H$482631&amp;":"&amp;'Reid Validation'!H$482632),'Reid Validation'!H$482633,FALSE))</f>
        <v>0</v>
      </c>
      <c r="I85" s="317">
        <f ca="1">+IF(ISERROR(HLOOKUP($B85,INDIRECT("'Monthly Resource Report'!"&amp;'Reid Validation'!I$482631&amp;":"&amp;'Reid Validation'!I$482632),'Reid Validation'!I$482633,FALSE)),0,HLOOKUP($B85,INDIRECT("'Monthly Resource Report'!"&amp;'Reid Validation'!I$482631&amp;":"&amp;'Reid Validation'!I$482632),'Reid Validation'!I$482633,FALSE))</f>
        <v>0</v>
      </c>
      <c r="J85" s="318">
        <f ca="1">+IF(ISERROR(HLOOKUP($B85,INDIRECT("'Monthly Resource Report'!"&amp;'Reid Validation'!J$482631&amp;":"&amp;'Reid Validation'!J$482632),'Reid Validation'!J$482633,FALSE)),0,HLOOKUP($B85,INDIRECT("'Monthly Resource Report'!"&amp;'Reid Validation'!J$482631&amp;":"&amp;'Reid Validation'!J$482632),'Reid Validation'!J$482633,FALSE))</f>
        <v>0</v>
      </c>
      <c r="L85" s="301">
        <v>43770</v>
      </c>
      <c r="M85" s="294">
        <v>60</v>
      </c>
      <c r="N85" s="297">
        <v>0</v>
      </c>
      <c r="O85" s="299">
        <v>0.7</v>
      </c>
      <c r="P85" s="295">
        <v>0.06</v>
      </c>
      <c r="Q85" s="294">
        <f ca="1">+IF(ISERROR(HLOOKUP($B85,INDIRECT("'Monthly Resource Report'!"&amp;'Reid Validation'!Q$482631&amp;":"&amp;'Reid Validation'!Q$482632),'Reid Validation'!Q$482633,FALSE)),0,HLOOKUP($B85,INDIRECT("'Monthly Resource Report'!"&amp;'Reid Validation'!Q$482631&amp;":"&amp;'Reid Validation'!Q$482632),'Reid Validation'!Q$482633,FALSE))</f>
        <v>60</v>
      </c>
      <c r="R85" s="297">
        <f ca="1">+IF(ISERROR(HLOOKUP($B85,INDIRECT("'Monthly Resource Report'!"&amp;'Reid Validation'!R$482631&amp;":"&amp;'Reid Validation'!R$482632),'Reid Validation'!R$482633,FALSE)),0,HLOOKUP($B85,INDIRECT("'Monthly Resource Report'!"&amp;'Reid Validation'!R$482631&amp;":"&amp;'Reid Validation'!R$482632),'Reid Validation'!R$482633,FALSE))</f>
        <v>0</v>
      </c>
      <c r="S85" s="317">
        <f ca="1">+IF(ISERROR(HLOOKUP($B85,INDIRECT("'Monthly Resource Report'!"&amp;'Reid Validation'!S$482631&amp;":"&amp;'Reid Validation'!S$482632),'Reid Validation'!S$482633,FALSE)),0,HLOOKUP($B85,INDIRECT("'Monthly Resource Report'!"&amp;'Reid Validation'!S$482631&amp;":"&amp;'Reid Validation'!S$482632),'Reid Validation'!S$482633,FALSE))</f>
        <v>0</v>
      </c>
      <c r="T85" s="318">
        <f ca="1">+IF(ISERROR(HLOOKUP($B85,INDIRECT("'Monthly Resource Report'!"&amp;'Reid Validation'!T$482631&amp;":"&amp;'Reid Validation'!T$482632),'Reid Validation'!T$482633,FALSE)),0,HLOOKUP($B85,INDIRECT("'Monthly Resource Report'!"&amp;'Reid Validation'!T$482631&amp;":"&amp;'Reid Validation'!T$482632),'Reid Validation'!T$482633,FALSE))</f>
        <v>0</v>
      </c>
    </row>
    <row r="86" spans="2:20" s="29" customFormat="1">
      <c r="B86" s="301">
        <v>43800</v>
      </c>
      <c r="C86" s="294">
        <v>45</v>
      </c>
      <c r="D86" s="297">
        <v>0</v>
      </c>
      <c r="E86" s="299">
        <v>0.3</v>
      </c>
      <c r="F86" s="295">
        <v>0.06</v>
      </c>
      <c r="G86" s="294">
        <f ca="1">+IF(ISERROR(HLOOKUP($B86,INDIRECT("'Monthly Resource Report'!"&amp;'Reid Validation'!G$482631&amp;":"&amp;'Reid Validation'!G$482632),'Reid Validation'!G$482633,FALSE)),0,HLOOKUP($B86,INDIRECT("'Monthly Resource Report'!"&amp;'Reid Validation'!G$482631&amp;":"&amp;'Reid Validation'!G$482632),'Reid Validation'!G$482633,FALSE))</f>
        <v>0</v>
      </c>
      <c r="H86" s="297">
        <f ca="1">+IF(ISERROR(HLOOKUP($B86,INDIRECT("'Monthly Resource Report'!"&amp;'Reid Validation'!H$482631&amp;":"&amp;'Reid Validation'!H$482632),'Reid Validation'!H$482633,FALSE)),0,HLOOKUP($B86,INDIRECT("'Monthly Resource Report'!"&amp;'Reid Validation'!H$482631&amp;":"&amp;'Reid Validation'!H$482632),'Reid Validation'!H$482633,FALSE))</f>
        <v>0</v>
      </c>
      <c r="I86" s="317">
        <f ca="1">+IF(ISERROR(HLOOKUP($B86,INDIRECT("'Monthly Resource Report'!"&amp;'Reid Validation'!I$482631&amp;":"&amp;'Reid Validation'!I$482632),'Reid Validation'!I$482633,FALSE)),0,HLOOKUP($B86,INDIRECT("'Monthly Resource Report'!"&amp;'Reid Validation'!I$482631&amp;":"&amp;'Reid Validation'!I$482632),'Reid Validation'!I$482633,FALSE))</f>
        <v>0</v>
      </c>
      <c r="J86" s="318">
        <f ca="1">+IF(ISERROR(HLOOKUP($B86,INDIRECT("'Monthly Resource Report'!"&amp;'Reid Validation'!J$482631&amp;":"&amp;'Reid Validation'!J$482632),'Reid Validation'!J$482633,FALSE)),0,HLOOKUP($B86,INDIRECT("'Monthly Resource Report'!"&amp;'Reid Validation'!J$482631&amp;":"&amp;'Reid Validation'!J$482632),'Reid Validation'!J$482633,FALSE))</f>
        <v>0</v>
      </c>
      <c r="L86" s="301">
        <v>43800</v>
      </c>
      <c r="M86" s="294">
        <v>65</v>
      </c>
      <c r="N86" s="297">
        <v>0</v>
      </c>
      <c r="O86" s="299">
        <v>0.7</v>
      </c>
      <c r="P86" s="295">
        <v>0.06</v>
      </c>
      <c r="Q86" s="294">
        <f ca="1">+IF(ISERROR(HLOOKUP($B86,INDIRECT("'Monthly Resource Report'!"&amp;'Reid Validation'!Q$482631&amp;":"&amp;'Reid Validation'!Q$482632),'Reid Validation'!Q$482633,FALSE)),0,HLOOKUP($B86,INDIRECT("'Monthly Resource Report'!"&amp;'Reid Validation'!Q$482631&amp;":"&amp;'Reid Validation'!Q$482632),'Reid Validation'!Q$482633,FALSE))</f>
        <v>65</v>
      </c>
      <c r="R86" s="297">
        <f ca="1">+IF(ISERROR(HLOOKUP($B86,INDIRECT("'Monthly Resource Report'!"&amp;'Reid Validation'!R$482631&amp;":"&amp;'Reid Validation'!R$482632),'Reid Validation'!R$482633,FALSE)),0,HLOOKUP($B86,INDIRECT("'Monthly Resource Report'!"&amp;'Reid Validation'!R$482631&amp;":"&amp;'Reid Validation'!R$482632),'Reid Validation'!R$482633,FALSE))</f>
        <v>0</v>
      </c>
      <c r="S86" s="317">
        <f ca="1">+IF(ISERROR(HLOOKUP($B86,INDIRECT("'Monthly Resource Report'!"&amp;'Reid Validation'!S$482631&amp;":"&amp;'Reid Validation'!S$482632),'Reid Validation'!S$482633,FALSE)),0,HLOOKUP($B86,INDIRECT("'Monthly Resource Report'!"&amp;'Reid Validation'!S$482631&amp;":"&amp;'Reid Validation'!S$482632),'Reid Validation'!S$482633,FALSE))</f>
        <v>0</v>
      </c>
      <c r="T86" s="318">
        <f ca="1">+IF(ISERROR(HLOOKUP($B86,INDIRECT("'Monthly Resource Report'!"&amp;'Reid Validation'!T$482631&amp;":"&amp;'Reid Validation'!T$482632),'Reid Validation'!T$482633,FALSE)),0,HLOOKUP($B86,INDIRECT("'Monthly Resource Report'!"&amp;'Reid Validation'!T$482631&amp;":"&amp;'Reid Validation'!T$482632),'Reid Validation'!T$482633,FALSE))</f>
        <v>0</v>
      </c>
    </row>
    <row r="87" spans="2:20" s="29" customFormat="1">
      <c r="B87" s="301">
        <v>43831</v>
      </c>
      <c r="C87" s="294">
        <v>45</v>
      </c>
      <c r="D87" s="297">
        <v>0</v>
      </c>
      <c r="E87" s="299">
        <v>0.3</v>
      </c>
      <c r="F87" s="295">
        <v>0.06</v>
      </c>
      <c r="G87" s="294">
        <f ca="1">+IF(ISERROR(HLOOKUP($B87,INDIRECT("'Monthly Resource Report'!"&amp;'Reid Validation'!G$482631&amp;":"&amp;'Reid Validation'!G$482632),'Reid Validation'!G$482633,FALSE)),0,HLOOKUP($B87,INDIRECT("'Monthly Resource Report'!"&amp;'Reid Validation'!G$482631&amp;":"&amp;'Reid Validation'!G$482632),'Reid Validation'!G$482633,FALSE))</f>
        <v>45</v>
      </c>
      <c r="H87" s="297">
        <f ca="1">+IF(ISERROR(HLOOKUP($B87,INDIRECT("'Monthly Resource Report'!"&amp;'Reid Validation'!H$482631&amp;":"&amp;'Reid Validation'!H$482632),'Reid Validation'!H$482633,FALSE)),0,HLOOKUP($B87,INDIRECT("'Monthly Resource Report'!"&amp;'Reid Validation'!H$482631&amp;":"&amp;'Reid Validation'!H$482632),'Reid Validation'!H$482633,FALSE))</f>
        <v>0</v>
      </c>
      <c r="I87" s="317">
        <f ca="1">+IF(ISERROR(HLOOKUP($B87,INDIRECT("'Monthly Resource Report'!"&amp;'Reid Validation'!I$482631&amp;":"&amp;'Reid Validation'!I$482632),'Reid Validation'!I$482633,FALSE)),0,HLOOKUP($B87,INDIRECT("'Monthly Resource Report'!"&amp;'Reid Validation'!I$482631&amp;":"&amp;'Reid Validation'!I$482632),'Reid Validation'!I$482633,FALSE))</f>
        <v>0</v>
      </c>
      <c r="J87" s="318">
        <f ca="1">+IF(ISERROR(HLOOKUP($B87,INDIRECT("'Monthly Resource Report'!"&amp;'Reid Validation'!J$482631&amp;":"&amp;'Reid Validation'!J$482632),'Reid Validation'!J$482633,FALSE)),0,HLOOKUP($B87,INDIRECT("'Monthly Resource Report'!"&amp;'Reid Validation'!J$482631&amp;":"&amp;'Reid Validation'!J$482632),'Reid Validation'!J$482633,FALSE))</f>
        <v>0</v>
      </c>
      <c r="L87" s="301">
        <v>43831</v>
      </c>
      <c r="M87" s="294">
        <v>65</v>
      </c>
      <c r="N87" s="297">
        <v>0</v>
      </c>
      <c r="O87" s="299">
        <v>0.7</v>
      </c>
      <c r="P87" s="295">
        <v>0.06</v>
      </c>
      <c r="Q87" s="294">
        <f ca="1">+IF(ISERROR(HLOOKUP($B87,INDIRECT("'Monthly Resource Report'!"&amp;'Reid Validation'!Q$482631&amp;":"&amp;'Reid Validation'!Q$482632),'Reid Validation'!Q$482633,FALSE)),0,HLOOKUP($B87,INDIRECT("'Monthly Resource Report'!"&amp;'Reid Validation'!Q$482631&amp;":"&amp;'Reid Validation'!Q$482632),'Reid Validation'!Q$482633,FALSE))</f>
        <v>65</v>
      </c>
      <c r="R87" s="297">
        <f ca="1">+IF(ISERROR(HLOOKUP($B87,INDIRECT("'Monthly Resource Report'!"&amp;'Reid Validation'!R$482631&amp;":"&amp;'Reid Validation'!R$482632),'Reid Validation'!R$482633,FALSE)),0,HLOOKUP($B87,INDIRECT("'Monthly Resource Report'!"&amp;'Reid Validation'!R$482631&amp;":"&amp;'Reid Validation'!R$482632),'Reid Validation'!R$482633,FALSE))</f>
        <v>0</v>
      </c>
      <c r="S87" s="317">
        <f ca="1">+IF(ISERROR(HLOOKUP($B87,INDIRECT("'Monthly Resource Report'!"&amp;'Reid Validation'!S$482631&amp;":"&amp;'Reid Validation'!S$482632),'Reid Validation'!S$482633,FALSE)),0,HLOOKUP($B87,INDIRECT("'Monthly Resource Report'!"&amp;'Reid Validation'!S$482631&amp;":"&amp;'Reid Validation'!S$482632),'Reid Validation'!S$482633,FALSE))</f>
        <v>0.70690234075211045</v>
      </c>
      <c r="T87" s="318">
        <f ca="1">+IF(ISERROR(HLOOKUP($B87,INDIRECT("'Monthly Resource Report'!"&amp;'Reid Validation'!T$482631&amp;":"&amp;'Reid Validation'!T$482632),'Reid Validation'!T$482633,FALSE)),0,HLOOKUP($B87,INDIRECT("'Monthly Resource Report'!"&amp;'Reid Validation'!T$482631&amp;":"&amp;'Reid Validation'!T$482632),'Reid Validation'!T$482633,FALSE))</f>
        <v>6.1756523407521101E-2</v>
      </c>
    </row>
    <row r="88" spans="2:20" s="29" customFormat="1">
      <c r="B88" s="301">
        <v>43862</v>
      </c>
      <c r="C88" s="294">
        <v>45</v>
      </c>
      <c r="D88" s="297">
        <v>0</v>
      </c>
      <c r="E88" s="299">
        <v>0.3</v>
      </c>
      <c r="F88" s="295">
        <v>0.06</v>
      </c>
      <c r="G88" s="294">
        <f ca="1">+IF(ISERROR(HLOOKUP($B88,INDIRECT("'Monthly Resource Report'!"&amp;'Reid Validation'!G$482631&amp;":"&amp;'Reid Validation'!G$482632),'Reid Validation'!G$482633,FALSE)),0,HLOOKUP($B88,INDIRECT("'Monthly Resource Report'!"&amp;'Reid Validation'!G$482631&amp;":"&amp;'Reid Validation'!G$482632),'Reid Validation'!G$482633,FALSE))</f>
        <v>45</v>
      </c>
      <c r="H88" s="297">
        <f ca="1">+IF(ISERROR(HLOOKUP($B88,INDIRECT("'Monthly Resource Report'!"&amp;'Reid Validation'!H$482631&amp;":"&amp;'Reid Validation'!H$482632),'Reid Validation'!H$482633,FALSE)),0,HLOOKUP($B88,INDIRECT("'Monthly Resource Report'!"&amp;'Reid Validation'!H$482631&amp;":"&amp;'Reid Validation'!H$482632),'Reid Validation'!H$482633,FALSE))</f>
        <v>0</v>
      </c>
      <c r="I88" s="317">
        <f ca="1">+IF(ISERROR(HLOOKUP($B88,INDIRECT("'Monthly Resource Report'!"&amp;'Reid Validation'!I$482631&amp;":"&amp;'Reid Validation'!I$482632),'Reid Validation'!I$482633,FALSE)),0,HLOOKUP($B88,INDIRECT("'Monthly Resource Report'!"&amp;'Reid Validation'!I$482631&amp;":"&amp;'Reid Validation'!I$482632),'Reid Validation'!I$482633,FALSE))</f>
        <v>0</v>
      </c>
      <c r="J88" s="318">
        <f ca="1">+IF(ISERROR(HLOOKUP($B88,INDIRECT("'Monthly Resource Report'!"&amp;'Reid Validation'!J$482631&amp;":"&amp;'Reid Validation'!J$482632),'Reid Validation'!J$482633,FALSE)),0,HLOOKUP($B88,INDIRECT("'Monthly Resource Report'!"&amp;'Reid Validation'!J$482631&amp;":"&amp;'Reid Validation'!J$482632),'Reid Validation'!J$482633,FALSE))</f>
        <v>0</v>
      </c>
      <c r="L88" s="301">
        <v>43862</v>
      </c>
      <c r="M88" s="294">
        <v>65</v>
      </c>
      <c r="N88" s="297">
        <v>0</v>
      </c>
      <c r="O88" s="299">
        <v>0.7</v>
      </c>
      <c r="P88" s="295">
        <v>0.06</v>
      </c>
      <c r="Q88" s="294">
        <f ca="1">+IF(ISERROR(HLOOKUP($B88,INDIRECT("'Monthly Resource Report'!"&amp;'Reid Validation'!Q$482631&amp;":"&amp;'Reid Validation'!Q$482632),'Reid Validation'!Q$482633,FALSE)),0,HLOOKUP($B88,INDIRECT("'Monthly Resource Report'!"&amp;'Reid Validation'!Q$482631&amp;":"&amp;'Reid Validation'!Q$482632),'Reid Validation'!Q$482633,FALSE))</f>
        <v>65</v>
      </c>
      <c r="R88" s="297">
        <f ca="1">+IF(ISERROR(HLOOKUP($B88,INDIRECT("'Monthly Resource Report'!"&amp;'Reid Validation'!R$482631&amp;":"&amp;'Reid Validation'!R$482632),'Reid Validation'!R$482633,FALSE)),0,HLOOKUP($B88,INDIRECT("'Monthly Resource Report'!"&amp;'Reid Validation'!R$482631&amp;":"&amp;'Reid Validation'!R$482632),'Reid Validation'!R$482633,FALSE))</f>
        <v>0</v>
      </c>
      <c r="S88" s="317">
        <f ca="1">+IF(ISERROR(HLOOKUP($B88,INDIRECT("'Monthly Resource Report'!"&amp;'Reid Validation'!S$482631&amp;":"&amp;'Reid Validation'!S$482632),'Reid Validation'!S$482633,FALSE)),0,HLOOKUP($B88,INDIRECT("'Monthly Resource Report'!"&amp;'Reid Validation'!S$482631&amp;":"&amp;'Reid Validation'!S$482632),'Reid Validation'!S$482633,FALSE))</f>
        <v>0.70773234063188828</v>
      </c>
      <c r="T88" s="318">
        <f ca="1">+IF(ISERROR(HLOOKUP($B88,INDIRECT("'Monthly Resource Report'!"&amp;'Reid Validation'!T$482631&amp;":"&amp;'Reid Validation'!T$482632),'Reid Validation'!T$482633,FALSE)),0,HLOOKUP($B88,INDIRECT("'Monthly Resource Report'!"&amp;'Reid Validation'!T$482631&amp;":"&amp;'Reid Validation'!T$482632),'Reid Validation'!T$482633,FALSE))</f>
        <v>6.0975466755471969E-2</v>
      </c>
    </row>
    <row r="89" spans="2:20" s="29" customFormat="1">
      <c r="B89" s="301">
        <v>43891</v>
      </c>
      <c r="C89" s="294">
        <v>45</v>
      </c>
      <c r="D89" s="297">
        <v>0</v>
      </c>
      <c r="E89" s="299">
        <v>0.3</v>
      </c>
      <c r="F89" s="295">
        <v>0.06</v>
      </c>
      <c r="G89" s="294">
        <f ca="1">+IF(ISERROR(HLOOKUP($B89,INDIRECT("'Monthly Resource Report'!"&amp;'Reid Validation'!G$482631&amp;":"&amp;'Reid Validation'!G$482632),'Reid Validation'!G$482633,FALSE)),0,HLOOKUP($B89,INDIRECT("'Monthly Resource Report'!"&amp;'Reid Validation'!G$482631&amp;":"&amp;'Reid Validation'!G$482632),'Reid Validation'!G$482633,FALSE))</f>
        <v>0</v>
      </c>
      <c r="H89" s="297">
        <f ca="1">+IF(ISERROR(HLOOKUP($B89,INDIRECT("'Monthly Resource Report'!"&amp;'Reid Validation'!H$482631&amp;":"&amp;'Reid Validation'!H$482632),'Reid Validation'!H$482633,FALSE)),0,HLOOKUP($B89,INDIRECT("'Monthly Resource Report'!"&amp;'Reid Validation'!H$482631&amp;":"&amp;'Reid Validation'!H$482632),'Reid Validation'!H$482633,FALSE))</f>
        <v>0</v>
      </c>
      <c r="I89" s="317">
        <f ca="1">+IF(ISERROR(HLOOKUP($B89,INDIRECT("'Monthly Resource Report'!"&amp;'Reid Validation'!I$482631&amp;":"&amp;'Reid Validation'!I$482632),'Reid Validation'!I$482633,FALSE)),0,HLOOKUP($B89,INDIRECT("'Monthly Resource Report'!"&amp;'Reid Validation'!I$482631&amp;":"&amp;'Reid Validation'!I$482632),'Reid Validation'!I$482633,FALSE))</f>
        <v>0</v>
      </c>
      <c r="J89" s="318">
        <f ca="1">+IF(ISERROR(HLOOKUP($B89,INDIRECT("'Monthly Resource Report'!"&amp;'Reid Validation'!J$482631&amp;":"&amp;'Reid Validation'!J$482632),'Reid Validation'!J$482633,FALSE)),0,HLOOKUP($B89,INDIRECT("'Monthly Resource Report'!"&amp;'Reid Validation'!J$482631&amp;":"&amp;'Reid Validation'!J$482632),'Reid Validation'!J$482633,FALSE))</f>
        <v>0</v>
      </c>
      <c r="L89" s="301">
        <v>43891</v>
      </c>
      <c r="M89" s="294">
        <v>65</v>
      </c>
      <c r="N89" s="297">
        <v>0</v>
      </c>
      <c r="O89" s="299">
        <v>0.7</v>
      </c>
      <c r="P89" s="295">
        <v>0.06</v>
      </c>
      <c r="Q89" s="294">
        <f ca="1">+IF(ISERROR(HLOOKUP($B89,INDIRECT("'Monthly Resource Report'!"&amp;'Reid Validation'!Q$482631&amp;":"&amp;'Reid Validation'!Q$482632),'Reid Validation'!Q$482633,FALSE)),0,HLOOKUP($B89,INDIRECT("'Monthly Resource Report'!"&amp;'Reid Validation'!Q$482631&amp;":"&amp;'Reid Validation'!Q$482632),'Reid Validation'!Q$482633,FALSE))</f>
        <v>65</v>
      </c>
      <c r="R89" s="297">
        <f ca="1">+IF(ISERROR(HLOOKUP($B89,INDIRECT("'Monthly Resource Report'!"&amp;'Reid Validation'!R$482631&amp;":"&amp;'Reid Validation'!R$482632),'Reid Validation'!R$482633,FALSE)),0,HLOOKUP($B89,INDIRECT("'Monthly Resource Report'!"&amp;'Reid Validation'!R$482631&amp;":"&amp;'Reid Validation'!R$482632),'Reid Validation'!R$482633,FALSE))</f>
        <v>0</v>
      </c>
      <c r="S89" s="317">
        <f ca="1">+IF(ISERROR(HLOOKUP($B89,INDIRECT("'Monthly Resource Report'!"&amp;'Reid Validation'!S$482631&amp;":"&amp;'Reid Validation'!S$482632),'Reid Validation'!S$482633,FALSE)),0,HLOOKUP($B89,INDIRECT("'Monthly Resource Report'!"&amp;'Reid Validation'!S$482631&amp;":"&amp;'Reid Validation'!S$482632),'Reid Validation'!S$482633,FALSE))</f>
        <v>0</v>
      </c>
      <c r="T89" s="318">
        <f ca="1">+IF(ISERROR(HLOOKUP($B89,INDIRECT("'Monthly Resource Report'!"&amp;'Reid Validation'!T$482631&amp;":"&amp;'Reid Validation'!T$482632),'Reid Validation'!T$482633,FALSE)),0,HLOOKUP($B89,INDIRECT("'Monthly Resource Report'!"&amp;'Reid Validation'!T$482631&amp;":"&amp;'Reid Validation'!T$482632),'Reid Validation'!T$482633,FALSE))</f>
        <v>0</v>
      </c>
    </row>
    <row r="90" spans="2:20" s="29" customFormat="1">
      <c r="B90" s="301">
        <v>43922</v>
      </c>
      <c r="C90" s="294">
        <v>45</v>
      </c>
      <c r="D90" s="297">
        <v>0</v>
      </c>
      <c r="E90" s="299">
        <v>0.3</v>
      </c>
      <c r="F90" s="295">
        <v>0.06</v>
      </c>
      <c r="G90" s="294">
        <f ca="1">+IF(ISERROR(HLOOKUP($B90,INDIRECT("'Monthly Resource Report'!"&amp;'Reid Validation'!G$482631&amp;":"&amp;'Reid Validation'!G$482632),'Reid Validation'!G$482633,FALSE)),0,HLOOKUP($B90,INDIRECT("'Monthly Resource Report'!"&amp;'Reid Validation'!G$482631&amp;":"&amp;'Reid Validation'!G$482632),'Reid Validation'!G$482633,FALSE))</f>
        <v>0</v>
      </c>
      <c r="H90" s="297">
        <f ca="1">+IF(ISERROR(HLOOKUP($B90,INDIRECT("'Monthly Resource Report'!"&amp;'Reid Validation'!H$482631&amp;":"&amp;'Reid Validation'!H$482632),'Reid Validation'!H$482633,FALSE)),0,HLOOKUP($B90,INDIRECT("'Monthly Resource Report'!"&amp;'Reid Validation'!H$482631&amp;":"&amp;'Reid Validation'!H$482632),'Reid Validation'!H$482633,FALSE))</f>
        <v>0</v>
      </c>
      <c r="I90" s="317">
        <f ca="1">+IF(ISERROR(HLOOKUP($B90,INDIRECT("'Monthly Resource Report'!"&amp;'Reid Validation'!I$482631&amp;":"&amp;'Reid Validation'!I$482632),'Reid Validation'!I$482633,FALSE)),0,HLOOKUP($B90,INDIRECT("'Monthly Resource Report'!"&amp;'Reid Validation'!I$482631&amp;":"&amp;'Reid Validation'!I$482632),'Reid Validation'!I$482633,FALSE))</f>
        <v>0</v>
      </c>
      <c r="J90" s="318">
        <f ca="1">+IF(ISERROR(HLOOKUP($B90,INDIRECT("'Monthly Resource Report'!"&amp;'Reid Validation'!J$482631&amp;":"&amp;'Reid Validation'!J$482632),'Reid Validation'!J$482633,FALSE)),0,HLOOKUP($B90,INDIRECT("'Monthly Resource Report'!"&amp;'Reid Validation'!J$482631&amp;":"&amp;'Reid Validation'!J$482632),'Reid Validation'!J$482633,FALSE))</f>
        <v>0</v>
      </c>
      <c r="L90" s="301">
        <v>43922</v>
      </c>
      <c r="M90" s="294">
        <v>65</v>
      </c>
      <c r="N90" s="297">
        <v>0</v>
      </c>
      <c r="O90" s="299">
        <v>0.7</v>
      </c>
      <c r="P90" s="295">
        <v>0.06</v>
      </c>
      <c r="Q90" s="294">
        <f ca="1">+IF(ISERROR(HLOOKUP($B90,INDIRECT("'Monthly Resource Report'!"&amp;'Reid Validation'!Q$482631&amp;":"&amp;'Reid Validation'!Q$482632),'Reid Validation'!Q$482633,FALSE)),0,HLOOKUP($B90,INDIRECT("'Monthly Resource Report'!"&amp;'Reid Validation'!Q$482631&amp;":"&amp;'Reid Validation'!Q$482632),'Reid Validation'!Q$482633,FALSE))</f>
        <v>65</v>
      </c>
      <c r="R90" s="297">
        <f ca="1">+IF(ISERROR(HLOOKUP($B90,INDIRECT("'Monthly Resource Report'!"&amp;'Reid Validation'!R$482631&amp;":"&amp;'Reid Validation'!R$482632),'Reid Validation'!R$482633,FALSE)),0,HLOOKUP($B90,INDIRECT("'Monthly Resource Report'!"&amp;'Reid Validation'!R$482631&amp;":"&amp;'Reid Validation'!R$482632),'Reid Validation'!R$482633,FALSE))</f>
        <v>0</v>
      </c>
      <c r="S90" s="317">
        <f ca="1">+IF(ISERROR(HLOOKUP($B90,INDIRECT("'Monthly Resource Report'!"&amp;'Reid Validation'!S$482631&amp;":"&amp;'Reid Validation'!S$482632),'Reid Validation'!S$482633,FALSE)),0,HLOOKUP($B90,INDIRECT("'Monthly Resource Report'!"&amp;'Reid Validation'!S$482631&amp;":"&amp;'Reid Validation'!S$482632),'Reid Validation'!S$482633,FALSE))</f>
        <v>0</v>
      </c>
      <c r="T90" s="318">
        <f ca="1">+IF(ISERROR(HLOOKUP($B90,INDIRECT("'Monthly Resource Report'!"&amp;'Reid Validation'!T$482631&amp;":"&amp;'Reid Validation'!T$482632),'Reid Validation'!T$482633,FALSE)),0,HLOOKUP($B90,INDIRECT("'Monthly Resource Report'!"&amp;'Reid Validation'!T$482631&amp;":"&amp;'Reid Validation'!T$482632),'Reid Validation'!T$482633,FALSE))</f>
        <v>0</v>
      </c>
    </row>
    <row r="91" spans="2:20" s="29" customFormat="1">
      <c r="B91" s="301">
        <v>43952</v>
      </c>
      <c r="C91" s="294">
        <v>45</v>
      </c>
      <c r="D91" s="297">
        <v>0</v>
      </c>
      <c r="E91" s="299">
        <v>0.3</v>
      </c>
      <c r="F91" s="295">
        <v>0.06</v>
      </c>
      <c r="G91" s="294">
        <f ca="1">+IF(ISERROR(HLOOKUP($B91,INDIRECT("'Monthly Resource Report'!"&amp;'Reid Validation'!G$482631&amp;":"&amp;'Reid Validation'!G$482632),'Reid Validation'!G$482633,FALSE)),0,HLOOKUP($B91,INDIRECT("'Monthly Resource Report'!"&amp;'Reid Validation'!G$482631&amp;":"&amp;'Reid Validation'!G$482632),'Reid Validation'!G$482633,FALSE))</f>
        <v>0</v>
      </c>
      <c r="H91" s="297">
        <f ca="1">+IF(ISERROR(HLOOKUP($B91,INDIRECT("'Monthly Resource Report'!"&amp;'Reid Validation'!H$482631&amp;":"&amp;'Reid Validation'!H$482632),'Reid Validation'!H$482633,FALSE)),0,HLOOKUP($B91,INDIRECT("'Monthly Resource Report'!"&amp;'Reid Validation'!H$482631&amp;":"&amp;'Reid Validation'!H$482632),'Reid Validation'!H$482633,FALSE))</f>
        <v>0</v>
      </c>
      <c r="I91" s="317">
        <f ca="1">+IF(ISERROR(HLOOKUP($B91,INDIRECT("'Monthly Resource Report'!"&amp;'Reid Validation'!I$482631&amp;":"&amp;'Reid Validation'!I$482632),'Reid Validation'!I$482633,FALSE)),0,HLOOKUP($B91,INDIRECT("'Monthly Resource Report'!"&amp;'Reid Validation'!I$482631&amp;":"&amp;'Reid Validation'!I$482632),'Reid Validation'!I$482633,FALSE))</f>
        <v>0</v>
      </c>
      <c r="J91" s="318">
        <f ca="1">+IF(ISERROR(HLOOKUP($B91,INDIRECT("'Monthly Resource Report'!"&amp;'Reid Validation'!J$482631&amp;":"&amp;'Reid Validation'!J$482632),'Reid Validation'!J$482633,FALSE)),0,HLOOKUP($B91,INDIRECT("'Monthly Resource Report'!"&amp;'Reid Validation'!J$482631&amp;":"&amp;'Reid Validation'!J$482632),'Reid Validation'!J$482633,FALSE))</f>
        <v>0</v>
      </c>
      <c r="L91" s="301">
        <v>43952</v>
      </c>
      <c r="M91" s="294">
        <v>60</v>
      </c>
      <c r="N91" s="297">
        <v>0</v>
      </c>
      <c r="O91" s="299">
        <v>0.7</v>
      </c>
      <c r="P91" s="295">
        <v>0.06</v>
      </c>
      <c r="Q91" s="294">
        <f ca="1">+IF(ISERROR(HLOOKUP($B91,INDIRECT("'Monthly Resource Report'!"&amp;'Reid Validation'!Q$482631&amp;":"&amp;'Reid Validation'!Q$482632),'Reid Validation'!Q$482633,FALSE)),0,HLOOKUP($B91,INDIRECT("'Monthly Resource Report'!"&amp;'Reid Validation'!Q$482631&amp;":"&amp;'Reid Validation'!Q$482632),'Reid Validation'!Q$482633,FALSE))</f>
        <v>60</v>
      </c>
      <c r="R91" s="297">
        <f ca="1">+IF(ISERROR(HLOOKUP($B91,INDIRECT("'Monthly Resource Report'!"&amp;'Reid Validation'!R$482631&amp;":"&amp;'Reid Validation'!R$482632),'Reid Validation'!R$482633,FALSE)),0,HLOOKUP($B91,INDIRECT("'Monthly Resource Report'!"&amp;'Reid Validation'!R$482631&amp;":"&amp;'Reid Validation'!R$482632),'Reid Validation'!R$482633,FALSE))</f>
        <v>0</v>
      </c>
      <c r="S91" s="317">
        <f ca="1">+IF(ISERROR(HLOOKUP($B91,INDIRECT("'Monthly Resource Report'!"&amp;'Reid Validation'!S$482631&amp;":"&amp;'Reid Validation'!S$482632),'Reid Validation'!S$482633,FALSE)),0,HLOOKUP($B91,INDIRECT("'Monthly Resource Report'!"&amp;'Reid Validation'!S$482631&amp;":"&amp;'Reid Validation'!S$482632),'Reid Validation'!S$482633,FALSE))</f>
        <v>0</v>
      </c>
      <c r="T91" s="318">
        <f ca="1">+IF(ISERROR(HLOOKUP($B91,INDIRECT("'Monthly Resource Report'!"&amp;'Reid Validation'!T$482631&amp;":"&amp;'Reid Validation'!T$482632),'Reid Validation'!T$482633,FALSE)),0,HLOOKUP($B91,INDIRECT("'Monthly Resource Report'!"&amp;'Reid Validation'!T$482631&amp;":"&amp;'Reid Validation'!T$482632),'Reid Validation'!T$482633,FALSE))</f>
        <v>0</v>
      </c>
    </row>
    <row r="92" spans="2:20" s="29" customFormat="1">
      <c r="B92" s="301">
        <v>43983</v>
      </c>
      <c r="C92" s="294">
        <v>45</v>
      </c>
      <c r="D92" s="297">
        <v>0</v>
      </c>
      <c r="E92" s="299">
        <v>0.3</v>
      </c>
      <c r="F92" s="295">
        <v>0.06</v>
      </c>
      <c r="G92" s="294">
        <f ca="1">+IF(ISERROR(HLOOKUP($B92,INDIRECT("'Monthly Resource Report'!"&amp;'Reid Validation'!G$482631&amp;":"&amp;'Reid Validation'!G$482632),'Reid Validation'!G$482633,FALSE)),0,HLOOKUP($B92,INDIRECT("'Monthly Resource Report'!"&amp;'Reid Validation'!G$482631&amp;":"&amp;'Reid Validation'!G$482632),'Reid Validation'!G$482633,FALSE))</f>
        <v>0</v>
      </c>
      <c r="H92" s="297">
        <f ca="1">+IF(ISERROR(HLOOKUP($B92,INDIRECT("'Monthly Resource Report'!"&amp;'Reid Validation'!H$482631&amp;":"&amp;'Reid Validation'!H$482632),'Reid Validation'!H$482633,FALSE)),0,HLOOKUP($B92,INDIRECT("'Monthly Resource Report'!"&amp;'Reid Validation'!H$482631&amp;":"&amp;'Reid Validation'!H$482632),'Reid Validation'!H$482633,FALSE))</f>
        <v>0</v>
      </c>
      <c r="I92" s="317">
        <f ca="1">+IF(ISERROR(HLOOKUP($B92,INDIRECT("'Monthly Resource Report'!"&amp;'Reid Validation'!I$482631&amp;":"&amp;'Reid Validation'!I$482632),'Reid Validation'!I$482633,FALSE)),0,HLOOKUP($B92,INDIRECT("'Monthly Resource Report'!"&amp;'Reid Validation'!I$482631&amp;":"&amp;'Reid Validation'!I$482632),'Reid Validation'!I$482633,FALSE))</f>
        <v>0</v>
      </c>
      <c r="J92" s="318">
        <f ca="1">+IF(ISERROR(HLOOKUP($B92,INDIRECT("'Monthly Resource Report'!"&amp;'Reid Validation'!J$482631&amp;":"&amp;'Reid Validation'!J$482632),'Reid Validation'!J$482633,FALSE)),0,HLOOKUP($B92,INDIRECT("'Monthly Resource Report'!"&amp;'Reid Validation'!J$482631&amp;":"&amp;'Reid Validation'!J$482632),'Reid Validation'!J$482633,FALSE))</f>
        <v>0</v>
      </c>
      <c r="L92" s="301">
        <v>43983</v>
      </c>
      <c r="M92" s="294">
        <v>60</v>
      </c>
      <c r="N92" s="297">
        <v>0</v>
      </c>
      <c r="O92" s="299">
        <v>0.7</v>
      </c>
      <c r="P92" s="295">
        <v>0.06</v>
      </c>
      <c r="Q92" s="294">
        <f ca="1">+IF(ISERROR(HLOOKUP($B92,INDIRECT("'Monthly Resource Report'!"&amp;'Reid Validation'!Q$482631&amp;":"&amp;'Reid Validation'!Q$482632),'Reid Validation'!Q$482633,FALSE)),0,HLOOKUP($B92,INDIRECT("'Monthly Resource Report'!"&amp;'Reid Validation'!Q$482631&amp;":"&amp;'Reid Validation'!Q$482632),'Reid Validation'!Q$482633,FALSE))</f>
        <v>60</v>
      </c>
      <c r="R92" s="297">
        <f ca="1">+IF(ISERROR(HLOOKUP($B92,INDIRECT("'Monthly Resource Report'!"&amp;'Reid Validation'!R$482631&amp;":"&amp;'Reid Validation'!R$482632),'Reid Validation'!R$482633,FALSE)),0,HLOOKUP($B92,INDIRECT("'Monthly Resource Report'!"&amp;'Reid Validation'!R$482631&amp;":"&amp;'Reid Validation'!R$482632),'Reid Validation'!R$482633,FALSE))</f>
        <v>0</v>
      </c>
      <c r="S92" s="317">
        <f ca="1">+IF(ISERROR(HLOOKUP($B92,INDIRECT("'Monthly Resource Report'!"&amp;'Reid Validation'!S$482631&amp;":"&amp;'Reid Validation'!S$482632),'Reid Validation'!S$482633,FALSE)),0,HLOOKUP($B92,INDIRECT("'Monthly Resource Report'!"&amp;'Reid Validation'!S$482631&amp;":"&amp;'Reid Validation'!S$482632),'Reid Validation'!S$482633,FALSE))</f>
        <v>0.70664517635241764</v>
      </c>
      <c r="T92" s="318">
        <f ca="1">+IF(ISERROR(HLOOKUP($B92,INDIRECT("'Monthly Resource Report'!"&amp;'Reid Validation'!T$482631&amp;":"&amp;'Reid Validation'!T$482632),'Reid Validation'!T$482633,FALSE)),0,HLOOKUP($B92,INDIRECT("'Monthly Resource Report'!"&amp;'Reid Validation'!T$482631&amp;":"&amp;'Reid Validation'!T$482632),'Reid Validation'!T$482633,FALSE))</f>
        <v>6.049165110918743E-2</v>
      </c>
    </row>
    <row r="93" spans="2:20" s="29" customFormat="1">
      <c r="B93" s="301">
        <v>44013</v>
      </c>
      <c r="C93" s="294">
        <v>45</v>
      </c>
      <c r="D93" s="297">
        <v>0</v>
      </c>
      <c r="E93" s="299">
        <v>0.3</v>
      </c>
      <c r="F93" s="295">
        <v>0.06</v>
      </c>
      <c r="G93" s="294">
        <f ca="1">+IF(ISERROR(HLOOKUP($B93,INDIRECT("'Monthly Resource Report'!"&amp;'Reid Validation'!G$482631&amp;":"&amp;'Reid Validation'!G$482632),'Reid Validation'!G$482633,FALSE)),0,HLOOKUP($B93,INDIRECT("'Monthly Resource Report'!"&amp;'Reid Validation'!G$482631&amp;":"&amp;'Reid Validation'!G$482632),'Reid Validation'!G$482633,FALSE))</f>
        <v>45</v>
      </c>
      <c r="H93" s="297">
        <f ca="1">+IF(ISERROR(HLOOKUP($B93,INDIRECT("'Monthly Resource Report'!"&amp;'Reid Validation'!H$482631&amp;":"&amp;'Reid Validation'!H$482632),'Reid Validation'!H$482633,FALSE)),0,HLOOKUP($B93,INDIRECT("'Monthly Resource Report'!"&amp;'Reid Validation'!H$482631&amp;":"&amp;'Reid Validation'!H$482632),'Reid Validation'!H$482633,FALSE))</f>
        <v>0</v>
      </c>
      <c r="I93" s="317">
        <f ca="1">+IF(ISERROR(HLOOKUP($B93,INDIRECT("'Monthly Resource Report'!"&amp;'Reid Validation'!I$482631&amp;":"&amp;'Reid Validation'!I$482632),'Reid Validation'!I$482633,FALSE)),0,HLOOKUP($B93,INDIRECT("'Monthly Resource Report'!"&amp;'Reid Validation'!I$482631&amp;":"&amp;'Reid Validation'!I$482632),'Reid Validation'!I$482633,FALSE))</f>
        <v>0</v>
      </c>
      <c r="J93" s="318">
        <f ca="1">+IF(ISERROR(HLOOKUP($B93,INDIRECT("'Monthly Resource Report'!"&amp;'Reid Validation'!J$482631&amp;":"&amp;'Reid Validation'!J$482632),'Reid Validation'!J$482633,FALSE)),0,HLOOKUP($B93,INDIRECT("'Monthly Resource Report'!"&amp;'Reid Validation'!J$482631&amp;":"&amp;'Reid Validation'!J$482632),'Reid Validation'!J$482633,FALSE))</f>
        <v>0</v>
      </c>
      <c r="L93" s="301">
        <v>44013</v>
      </c>
      <c r="M93" s="294">
        <v>58</v>
      </c>
      <c r="N93" s="297">
        <v>0</v>
      </c>
      <c r="O93" s="299">
        <v>0.7</v>
      </c>
      <c r="P93" s="295">
        <v>0.06</v>
      </c>
      <c r="Q93" s="294">
        <f ca="1">+IF(ISERROR(HLOOKUP($B93,INDIRECT("'Monthly Resource Report'!"&amp;'Reid Validation'!Q$482631&amp;":"&amp;'Reid Validation'!Q$482632),'Reid Validation'!Q$482633,FALSE)),0,HLOOKUP($B93,INDIRECT("'Monthly Resource Report'!"&amp;'Reid Validation'!Q$482631&amp;":"&amp;'Reid Validation'!Q$482632),'Reid Validation'!Q$482633,FALSE))</f>
        <v>58</v>
      </c>
      <c r="R93" s="297">
        <f ca="1">+IF(ISERROR(HLOOKUP($B93,INDIRECT("'Monthly Resource Report'!"&amp;'Reid Validation'!R$482631&amp;":"&amp;'Reid Validation'!R$482632),'Reid Validation'!R$482633,FALSE)),0,HLOOKUP($B93,INDIRECT("'Monthly Resource Report'!"&amp;'Reid Validation'!R$482631&amp;":"&amp;'Reid Validation'!R$482632),'Reid Validation'!R$482633,FALSE))</f>
        <v>0</v>
      </c>
      <c r="S93" s="317">
        <f ca="1">+IF(ISERROR(HLOOKUP($B93,INDIRECT("'Monthly Resource Report'!"&amp;'Reid Validation'!S$482631&amp;":"&amp;'Reid Validation'!S$482632),'Reid Validation'!S$482633,FALSE)),0,HLOOKUP($B93,INDIRECT("'Monthly Resource Report'!"&amp;'Reid Validation'!S$482631&amp;":"&amp;'Reid Validation'!S$482632),'Reid Validation'!S$482633,FALSE))</f>
        <v>0.7183756854675647</v>
      </c>
      <c r="T93" s="318">
        <f ca="1">+IF(ISERROR(HLOOKUP($B93,INDIRECT("'Monthly Resource Report'!"&amp;'Reid Validation'!T$482631&amp;":"&amp;'Reid Validation'!T$482632),'Reid Validation'!T$482633,FALSE)),0,HLOOKUP($B93,INDIRECT("'Monthly Resource Report'!"&amp;'Reid Validation'!T$482631&amp;":"&amp;'Reid Validation'!T$482632),'Reid Validation'!T$482633,FALSE))</f>
        <v>6.0362682389537466E-2</v>
      </c>
    </row>
    <row r="94" spans="2:20" s="29" customFormat="1">
      <c r="B94" s="301">
        <v>44044</v>
      </c>
      <c r="C94" s="294">
        <v>45</v>
      </c>
      <c r="D94" s="297">
        <v>0</v>
      </c>
      <c r="E94" s="299">
        <v>0.3</v>
      </c>
      <c r="F94" s="295">
        <v>0.06</v>
      </c>
      <c r="G94" s="294">
        <f ca="1">+IF(ISERROR(HLOOKUP($B94,INDIRECT("'Monthly Resource Report'!"&amp;'Reid Validation'!G$482631&amp;":"&amp;'Reid Validation'!G$482632),'Reid Validation'!G$482633,FALSE)),0,HLOOKUP($B94,INDIRECT("'Monthly Resource Report'!"&amp;'Reid Validation'!G$482631&amp;":"&amp;'Reid Validation'!G$482632),'Reid Validation'!G$482633,FALSE))</f>
        <v>45</v>
      </c>
      <c r="H94" s="297">
        <f ca="1">+IF(ISERROR(HLOOKUP($B94,INDIRECT("'Monthly Resource Report'!"&amp;'Reid Validation'!H$482631&amp;":"&amp;'Reid Validation'!H$482632),'Reid Validation'!H$482633,FALSE)),0,HLOOKUP($B94,INDIRECT("'Monthly Resource Report'!"&amp;'Reid Validation'!H$482631&amp;":"&amp;'Reid Validation'!H$482632),'Reid Validation'!H$482633,FALSE))</f>
        <v>0</v>
      </c>
      <c r="I94" s="317">
        <f ca="1">+IF(ISERROR(HLOOKUP($B94,INDIRECT("'Monthly Resource Report'!"&amp;'Reid Validation'!I$482631&amp;":"&amp;'Reid Validation'!I$482632),'Reid Validation'!I$482633,FALSE)),0,HLOOKUP($B94,INDIRECT("'Monthly Resource Report'!"&amp;'Reid Validation'!I$482631&amp;":"&amp;'Reid Validation'!I$482632),'Reid Validation'!I$482633,FALSE))</f>
        <v>0.29630210908923632</v>
      </c>
      <c r="J94" s="318">
        <f ca="1">+IF(ISERROR(HLOOKUP($B94,INDIRECT("'Monthly Resource Report'!"&amp;'Reid Validation'!J$482631&amp;":"&amp;'Reid Validation'!J$482632),'Reid Validation'!J$482633,FALSE)),0,HLOOKUP($B94,INDIRECT("'Monthly Resource Report'!"&amp;'Reid Validation'!J$482631&amp;":"&amp;'Reid Validation'!J$482632),'Reid Validation'!J$482633,FALSE))</f>
        <v>6.9001861020781069E-2</v>
      </c>
      <c r="L94" s="301">
        <v>44044</v>
      </c>
      <c r="M94" s="294">
        <v>58</v>
      </c>
      <c r="N94" s="297">
        <v>0</v>
      </c>
      <c r="O94" s="299">
        <v>0.7</v>
      </c>
      <c r="P94" s="295">
        <v>0.06</v>
      </c>
      <c r="Q94" s="294">
        <f ca="1">+IF(ISERROR(HLOOKUP($B94,INDIRECT("'Monthly Resource Report'!"&amp;'Reid Validation'!Q$482631&amp;":"&amp;'Reid Validation'!Q$482632),'Reid Validation'!Q$482633,FALSE)),0,HLOOKUP($B94,INDIRECT("'Monthly Resource Report'!"&amp;'Reid Validation'!Q$482631&amp;":"&amp;'Reid Validation'!Q$482632),'Reid Validation'!Q$482633,FALSE))</f>
        <v>58</v>
      </c>
      <c r="R94" s="297">
        <f ca="1">+IF(ISERROR(HLOOKUP($B94,INDIRECT("'Monthly Resource Report'!"&amp;'Reid Validation'!R$482631&amp;":"&amp;'Reid Validation'!R$482632),'Reid Validation'!R$482633,FALSE)),0,HLOOKUP($B94,INDIRECT("'Monthly Resource Report'!"&amp;'Reid Validation'!R$482631&amp;":"&amp;'Reid Validation'!R$482632),'Reid Validation'!R$482633,FALSE))</f>
        <v>0</v>
      </c>
      <c r="S94" s="317">
        <f ca="1">+IF(ISERROR(HLOOKUP($B94,INDIRECT("'Monthly Resource Report'!"&amp;'Reid Validation'!S$482631&amp;":"&amp;'Reid Validation'!S$482632),'Reid Validation'!S$482633,FALSE)),0,HLOOKUP($B94,INDIRECT("'Monthly Resource Report'!"&amp;'Reid Validation'!S$482631&amp;":"&amp;'Reid Validation'!S$482632),'Reid Validation'!S$482633,FALSE))</f>
        <v>0.71840114545410616</v>
      </c>
      <c r="T94" s="318">
        <f ca="1">+IF(ISERROR(HLOOKUP($B94,INDIRECT("'Monthly Resource Report'!"&amp;'Reid Validation'!T$482631&amp;":"&amp;'Reid Validation'!T$482632),'Reid Validation'!T$482633,FALSE)),0,HLOOKUP($B94,INDIRECT("'Monthly Resource Report'!"&amp;'Reid Validation'!T$482631&amp;":"&amp;'Reid Validation'!T$482632),'Reid Validation'!T$482633,FALSE))</f>
        <v>6.0426264570906128E-2</v>
      </c>
    </row>
    <row r="95" spans="2:20" s="29" customFormat="1">
      <c r="B95" s="301">
        <v>44075</v>
      </c>
      <c r="C95" s="294">
        <v>45</v>
      </c>
      <c r="D95" s="297">
        <v>0</v>
      </c>
      <c r="E95" s="299">
        <v>0.3</v>
      </c>
      <c r="F95" s="295">
        <v>0.06</v>
      </c>
      <c r="G95" s="294">
        <f ca="1">+IF(ISERROR(HLOOKUP($B95,INDIRECT("'Monthly Resource Report'!"&amp;'Reid Validation'!G$482631&amp;":"&amp;'Reid Validation'!G$482632),'Reid Validation'!G$482633,FALSE)),0,HLOOKUP($B95,INDIRECT("'Monthly Resource Report'!"&amp;'Reid Validation'!G$482631&amp;":"&amp;'Reid Validation'!G$482632),'Reid Validation'!G$482633,FALSE))</f>
        <v>0</v>
      </c>
      <c r="H95" s="297">
        <f ca="1">+IF(ISERROR(HLOOKUP($B95,INDIRECT("'Monthly Resource Report'!"&amp;'Reid Validation'!H$482631&amp;":"&amp;'Reid Validation'!H$482632),'Reid Validation'!H$482633,FALSE)),0,HLOOKUP($B95,INDIRECT("'Monthly Resource Report'!"&amp;'Reid Validation'!H$482631&amp;":"&amp;'Reid Validation'!H$482632),'Reid Validation'!H$482633,FALSE))</f>
        <v>0</v>
      </c>
      <c r="I95" s="317">
        <f ca="1">+IF(ISERROR(HLOOKUP($B95,INDIRECT("'Monthly Resource Report'!"&amp;'Reid Validation'!I$482631&amp;":"&amp;'Reid Validation'!I$482632),'Reid Validation'!I$482633,FALSE)),0,HLOOKUP($B95,INDIRECT("'Monthly Resource Report'!"&amp;'Reid Validation'!I$482631&amp;":"&amp;'Reid Validation'!I$482632),'Reid Validation'!I$482633,FALSE))</f>
        <v>0</v>
      </c>
      <c r="J95" s="318">
        <f ca="1">+IF(ISERROR(HLOOKUP($B95,INDIRECT("'Monthly Resource Report'!"&amp;'Reid Validation'!J$482631&amp;":"&amp;'Reid Validation'!J$482632),'Reid Validation'!J$482633,FALSE)),0,HLOOKUP($B95,INDIRECT("'Monthly Resource Report'!"&amp;'Reid Validation'!J$482631&amp;":"&amp;'Reid Validation'!J$482632),'Reid Validation'!J$482633,FALSE))</f>
        <v>0</v>
      </c>
      <c r="L95" s="301">
        <v>44075</v>
      </c>
      <c r="M95" s="294">
        <v>58</v>
      </c>
      <c r="N95" s="297">
        <v>0</v>
      </c>
      <c r="O95" s="299">
        <v>0.7</v>
      </c>
      <c r="P95" s="295">
        <v>0.06</v>
      </c>
      <c r="Q95" s="294">
        <f ca="1">+IF(ISERROR(HLOOKUP($B95,INDIRECT("'Monthly Resource Report'!"&amp;'Reid Validation'!Q$482631&amp;":"&amp;'Reid Validation'!Q$482632),'Reid Validation'!Q$482633,FALSE)),0,HLOOKUP($B95,INDIRECT("'Monthly Resource Report'!"&amp;'Reid Validation'!Q$482631&amp;":"&amp;'Reid Validation'!Q$482632),'Reid Validation'!Q$482633,FALSE))</f>
        <v>58</v>
      </c>
      <c r="R95" s="297">
        <f ca="1">+IF(ISERROR(HLOOKUP($B95,INDIRECT("'Monthly Resource Report'!"&amp;'Reid Validation'!R$482631&amp;":"&amp;'Reid Validation'!R$482632),'Reid Validation'!R$482633,FALSE)),0,HLOOKUP($B95,INDIRECT("'Monthly Resource Report'!"&amp;'Reid Validation'!R$482631&amp;":"&amp;'Reid Validation'!R$482632),'Reid Validation'!R$482633,FALSE))</f>
        <v>0</v>
      </c>
      <c r="S95" s="317">
        <f ca="1">+IF(ISERROR(HLOOKUP($B95,INDIRECT("'Monthly Resource Report'!"&amp;'Reid Validation'!S$482631&amp;":"&amp;'Reid Validation'!S$482632),'Reid Validation'!S$482633,FALSE)),0,HLOOKUP($B95,INDIRECT("'Monthly Resource Report'!"&amp;'Reid Validation'!S$482631&amp;":"&amp;'Reid Validation'!S$482632),'Reid Validation'!S$482633,FALSE))</f>
        <v>0.7113196274740009</v>
      </c>
      <c r="T95" s="318">
        <f ca="1">+IF(ISERROR(HLOOKUP($B95,INDIRECT("'Monthly Resource Report'!"&amp;'Reid Validation'!T$482631&amp;":"&amp;'Reid Validation'!T$482632),'Reid Validation'!T$482633,FALSE)),0,HLOOKUP($B95,INDIRECT("'Monthly Resource Report'!"&amp;'Reid Validation'!T$482631&amp;":"&amp;'Reid Validation'!T$482632),'Reid Validation'!T$482633,FALSE))</f>
        <v>6.0463683715834333E-2</v>
      </c>
    </row>
    <row r="96" spans="2:20" s="29" customFormat="1">
      <c r="B96" s="301">
        <v>44105</v>
      </c>
      <c r="C96" s="294">
        <v>45</v>
      </c>
      <c r="D96" s="297">
        <v>0</v>
      </c>
      <c r="E96" s="299">
        <v>0.3</v>
      </c>
      <c r="F96" s="295">
        <v>0.06</v>
      </c>
      <c r="G96" s="294">
        <f ca="1">+IF(ISERROR(HLOOKUP($B96,INDIRECT("'Monthly Resource Report'!"&amp;'Reid Validation'!G$482631&amp;":"&amp;'Reid Validation'!G$482632),'Reid Validation'!G$482633,FALSE)),0,HLOOKUP($B96,INDIRECT("'Monthly Resource Report'!"&amp;'Reid Validation'!G$482631&amp;":"&amp;'Reid Validation'!G$482632),'Reid Validation'!G$482633,FALSE))</f>
        <v>0</v>
      </c>
      <c r="H96" s="297">
        <f ca="1">+IF(ISERROR(HLOOKUP($B96,INDIRECT("'Monthly Resource Report'!"&amp;'Reid Validation'!H$482631&amp;":"&amp;'Reid Validation'!H$482632),'Reid Validation'!H$482633,FALSE)),0,HLOOKUP($B96,INDIRECT("'Monthly Resource Report'!"&amp;'Reid Validation'!H$482631&amp;":"&amp;'Reid Validation'!H$482632),'Reid Validation'!H$482633,FALSE))</f>
        <v>0</v>
      </c>
      <c r="I96" s="317">
        <f ca="1">+IF(ISERROR(HLOOKUP($B96,INDIRECT("'Monthly Resource Report'!"&amp;'Reid Validation'!I$482631&amp;":"&amp;'Reid Validation'!I$482632),'Reid Validation'!I$482633,FALSE)),0,HLOOKUP($B96,INDIRECT("'Monthly Resource Report'!"&amp;'Reid Validation'!I$482631&amp;":"&amp;'Reid Validation'!I$482632),'Reid Validation'!I$482633,FALSE))</f>
        <v>0</v>
      </c>
      <c r="J96" s="318">
        <f ca="1">+IF(ISERROR(HLOOKUP($B96,INDIRECT("'Monthly Resource Report'!"&amp;'Reid Validation'!J$482631&amp;":"&amp;'Reid Validation'!J$482632),'Reid Validation'!J$482633,FALSE)),0,HLOOKUP($B96,INDIRECT("'Monthly Resource Report'!"&amp;'Reid Validation'!J$482631&amp;":"&amp;'Reid Validation'!J$482632),'Reid Validation'!J$482633,FALSE))</f>
        <v>0</v>
      </c>
      <c r="L96" s="301">
        <v>44105</v>
      </c>
      <c r="M96" s="294">
        <v>60</v>
      </c>
      <c r="N96" s="297">
        <v>0</v>
      </c>
      <c r="O96" s="299">
        <v>0.7</v>
      </c>
      <c r="P96" s="295">
        <v>0.06</v>
      </c>
      <c r="Q96" s="294">
        <f ca="1">+IF(ISERROR(HLOOKUP($B96,INDIRECT("'Monthly Resource Report'!"&amp;'Reid Validation'!Q$482631&amp;":"&amp;'Reid Validation'!Q$482632),'Reid Validation'!Q$482633,FALSE)),0,HLOOKUP($B96,INDIRECT("'Monthly Resource Report'!"&amp;'Reid Validation'!Q$482631&amp;":"&amp;'Reid Validation'!Q$482632),'Reid Validation'!Q$482633,FALSE))</f>
        <v>60</v>
      </c>
      <c r="R96" s="297">
        <f ca="1">+IF(ISERROR(HLOOKUP($B96,INDIRECT("'Monthly Resource Report'!"&amp;'Reid Validation'!R$482631&amp;":"&amp;'Reid Validation'!R$482632),'Reid Validation'!R$482633,FALSE)),0,HLOOKUP($B96,INDIRECT("'Monthly Resource Report'!"&amp;'Reid Validation'!R$482631&amp;":"&amp;'Reid Validation'!R$482632),'Reid Validation'!R$482633,FALSE))</f>
        <v>0</v>
      </c>
      <c r="S96" s="317">
        <f ca="1">+IF(ISERROR(HLOOKUP($B96,INDIRECT("'Monthly Resource Report'!"&amp;'Reid Validation'!S$482631&amp;":"&amp;'Reid Validation'!S$482632),'Reid Validation'!S$482633,FALSE)),0,HLOOKUP($B96,INDIRECT("'Monthly Resource Report'!"&amp;'Reid Validation'!S$482631&amp;":"&amp;'Reid Validation'!S$482632),'Reid Validation'!S$482633,FALSE))</f>
        <v>0.70200179469638424</v>
      </c>
      <c r="T96" s="318">
        <f ca="1">+IF(ISERROR(HLOOKUP($B96,INDIRECT("'Monthly Resource Report'!"&amp;'Reid Validation'!T$482631&amp;":"&amp;'Reid Validation'!T$482632),'Reid Validation'!T$482633,FALSE)),0,HLOOKUP($B96,INDIRECT("'Monthly Resource Report'!"&amp;'Reid Validation'!T$482631&amp;":"&amp;'Reid Validation'!T$482632),'Reid Validation'!T$482633,FALSE))</f>
        <v>6.2261799973071776E-2</v>
      </c>
    </row>
    <row r="97" spans="2:20" s="29" customFormat="1">
      <c r="B97" s="301">
        <v>44136</v>
      </c>
      <c r="C97" s="294">
        <v>45</v>
      </c>
      <c r="D97" s="297">
        <v>0</v>
      </c>
      <c r="E97" s="299">
        <v>0.3</v>
      </c>
      <c r="F97" s="295">
        <v>0.06</v>
      </c>
      <c r="G97" s="294">
        <f ca="1">+IF(ISERROR(HLOOKUP($B97,INDIRECT("'Monthly Resource Report'!"&amp;'Reid Validation'!G$482631&amp;":"&amp;'Reid Validation'!G$482632),'Reid Validation'!G$482633,FALSE)),0,HLOOKUP($B97,INDIRECT("'Monthly Resource Report'!"&amp;'Reid Validation'!G$482631&amp;":"&amp;'Reid Validation'!G$482632),'Reid Validation'!G$482633,FALSE))</f>
        <v>0</v>
      </c>
      <c r="H97" s="297">
        <f ca="1">+IF(ISERROR(HLOOKUP($B97,INDIRECT("'Monthly Resource Report'!"&amp;'Reid Validation'!H$482631&amp;":"&amp;'Reid Validation'!H$482632),'Reid Validation'!H$482633,FALSE)),0,HLOOKUP($B97,INDIRECT("'Monthly Resource Report'!"&amp;'Reid Validation'!H$482631&amp;":"&amp;'Reid Validation'!H$482632),'Reid Validation'!H$482633,FALSE))</f>
        <v>0</v>
      </c>
      <c r="I97" s="317">
        <f ca="1">+IF(ISERROR(HLOOKUP($B97,INDIRECT("'Monthly Resource Report'!"&amp;'Reid Validation'!I$482631&amp;":"&amp;'Reid Validation'!I$482632),'Reid Validation'!I$482633,FALSE)),0,HLOOKUP($B97,INDIRECT("'Monthly Resource Report'!"&amp;'Reid Validation'!I$482631&amp;":"&amp;'Reid Validation'!I$482632),'Reid Validation'!I$482633,FALSE))</f>
        <v>0</v>
      </c>
      <c r="J97" s="318">
        <f ca="1">+IF(ISERROR(HLOOKUP($B97,INDIRECT("'Monthly Resource Report'!"&amp;'Reid Validation'!J$482631&amp;":"&amp;'Reid Validation'!J$482632),'Reid Validation'!J$482633,FALSE)),0,HLOOKUP($B97,INDIRECT("'Monthly Resource Report'!"&amp;'Reid Validation'!J$482631&amp;":"&amp;'Reid Validation'!J$482632),'Reid Validation'!J$482633,FALSE))</f>
        <v>0</v>
      </c>
      <c r="L97" s="301">
        <v>44136</v>
      </c>
      <c r="M97" s="294">
        <v>60</v>
      </c>
      <c r="N97" s="297">
        <v>0</v>
      </c>
      <c r="O97" s="299">
        <v>0.7</v>
      </c>
      <c r="P97" s="295">
        <v>0.06</v>
      </c>
      <c r="Q97" s="294">
        <f ca="1">+IF(ISERROR(HLOOKUP($B97,INDIRECT("'Monthly Resource Report'!"&amp;'Reid Validation'!Q$482631&amp;":"&amp;'Reid Validation'!Q$482632),'Reid Validation'!Q$482633,FALSE)),0,HLOOKUP($B97,INDIRECT("'Monthly Resource Report'!"&amp;'Reid Validation'!Q$482631&amp;":"&amp;'Reid Validation'!Q$482632),'Reid Validation'!Q$482633,FALSE))</f>
        <v>60</v>
      </c>
      <c r="R97" s="297">
        <f ca="1">+IF(ISERROR(HLOOKUP($B97,INDIRECT("'Monthly Resource Report'!"&amp;'Reid Validation'!R$482631&amp;":"&amp;'Reid Validation'!R$482632),'Reid Validation'!R$482633,FALSE)),0,HLOOKUP($B97,INDIRECT("'Monthly Resource Report'!"&amp;'Reid Validation'!R$482631&amp;":"&amp;'Reid Validation'!R$482632),'Reid Validation'!R$482633,FALSE))</f>
        <v>0</v>
      </c>
      <c r="S97" s="317">
        <f ca="1">+IF(ISERROR(HLOOKUP($B97,INDIRECT("'Monthly Resource Report'!"&amp;'Reid Validation'!S$482631&amp;":"&amp;'Reid Validation'!S$482632),'Reid Validation'!S$482633,FALSE)),0,HLOOKUP($B97,INDIRECT("'Monthly Resource Report'!"&amp;'Reid Validation'!S$482631&amp;":"&amp;'Reid Validation'!S$482632),'Reid Validation'!S$482633,FALSE))</f>
        <v>0.69787752865146457</v>
      </c>
      <c r="T97" s="318">
        <f ca="1">+IF(ISERROR(HLOOKUP($B97,INDIRECT("'Monthly Resource Report'!"&amp;'Reid Validation'!T$482631&amp;":"&amp;'Reid Validation'!T$482632),'Reid Validation'!T$482633,FALSE)),0,HLOOKUP($B97,INDIRECT("'Monthly Resource Report'!"&amp;'Reid Validation'!T$482631&amp;":"&amp;'Reid Validation'!T$482632),'Reid Validation'!T$482633,FALSE))</f>
        <v>6.1577428998658638E-2</v>
      </c>
    </row>
    <row r="98" spans="2:20" s="29" customFormat="1">
      <c r="B98" s="301">
        <v>44166</v>
      </c>
      <c r="C98" s="294">
        <v>45</v>
      </c>
      <c r="D98" s="297">
        <v>0</v>
      </c>
      <c r="E98" s="299">
        <v>0.3</v>
      </c>
      <c r="F98" s="295">
        <v>0.06</v>
      </c>
      <c r="G98" s="294">
        <f ca="1">+IF(ISERROR(HLOOKUP($B98,INDIRECT("'Monthly Resource Report'!"&amp;'Reid Validation'!G$482631&amp;":"&amp;'Reid Validation'!G$482632),'Reid Validation'!G$482633,FALSE)),0,HLOOKUP($B98,INDIRECT("'Monthly Resource Report'!"&amp;'Reid Validation'!G$482631&amp;":"&amp;'Reid Validation'!G$482632),'Reid Validation'!G$482633,FALSE))</f>
        <v>0</v>
      </c>
      <c r="H98" s="297">
        <f ca="1">+IF(ISERROR(HLOOKUP($B98,INDIRECT("'Monthly Resource Report'!"&amp;'Reid Validation'!H$482631&amp;":"&amp;'Reid Validation'!H$482632),'Reid Validation'!H$482633,FALSE)),0,HLOOKUP($B98,INDIRECT("'Monthly Resource Report'!"&amp;'Reid Validation'!H$482631&amp;":"&amp;'Reid Validation'!H$482632),'Reid Validation'!H$482633,FALSE))</f>
        <v>0</v>
      </c>
      <c r="I98" s="317">
        <f ca="1">+IF(ISERROR(HLOOKUP($B98,INDIRECT("'Monthly Resource Report'!"&amp;'Reid Validation'!I$482631&amp;":"&amp;'Reid Validation'!I$482632),'Reid Validation'!I$482633,FALSE)),0,HLOOKUP($B98,INDIRECT("'Monthly Resource Report'!"&amp;'Reid Validation'!I$482631&amp;":"&amp;'Reid Validation'!I$482632),'Reid Validation'!I$482633,FALSE))</f>
        <v>0</v>
      </c>
      <c r="J98" s="318">
        <f ca="1">+IF(ISERROR(HLOOKUP($B98,INDIRECT("'Monthly Resource Report'!"&amp;'Reid Validation'!J$482631&amp;":"&amp;'Reid Validation'!J$482632),'Reid Validation'!J$482633,FALSE)),0,HLOOKUP($B98,INDIRECT("'Monthly Resource Report'!"&amp;'Reid Validation'!J$482631&amp;":"&amp;'Reid Validation'!J$482632),'Reid Validation'!J$482633,FALSE))</f>
        <v>0</v>
      </c>
      <c r="L98" s="301">
        <v>44166</v>
      </c>
      <c r="M98" s="294">
        <v>65</v>
      </c>
      <c r="N98" s="297">
        <v>0</v>
      </c>
      <c r="O98" s="299">
        <v>0.7</v>
      </c>
      <c r="P98" s="295">
        <v>0.06</v>
      </c>
      <c r="Q98" s="294">
        <f ca="1">+IF(ISERROR(HLOOKUP($B98,INDIRECT("'Monthly Resource Report'!"&amp;'Reid Validation'!Q$482631&amp;":"&amp;'Reid Validation'!Q$482632),'Reid Validation'!Q$482633,FALSE)),0,HLOOKUP($B98,INDIRECT("'Monthly Resource Report'!"&amp;'Reid Validation'!Q$482631&amp;":"&amp;'Reid Validation'!Q$482632),'Reid Validation'!Q$482633,FALSE))</f>
        <v>65</v>
      </c>
      <c r="R98" s="297">
        <f ca="1">+IF(ISERROR(HLOOKUP($B98,INDIRECT("'Monthly Resource Report'!"&amp;'Reid Validation'!R$482631&amp;":"&amp;'Reid Validation'!R$482632),'Reid Validation'!R$482633,FALSE)),0,HLOOKUP($B98,INDIRECT("'Monthly Resource Report'!"&amp;'Reid Validation'!R$482631&amp;":"&amp;'Reid Validation'!R$482632),'Reid Validation'!R$482633,FALSE))</f>
        <v>0</v>
      </c>
      <c r="S98" s="317">
        <f ca="1">+IF(ISERROR(HLOOKUP($B98,INDIRECT("'Monthly Resource Report'!"&amp;'Reid Validation'!S$482631&amp;":"&amp;'Reid Validation'!S$482632),'Reid Validation'!S$482633,FALSE)),0,HLOOKUP($B98,INDIRECT("'Monthly Resource Report'!"&amp;'Reid Validation'!S$482631&amp;":"&amp;'Reid Validation'!S$482632),'Reid Validation'!S$482633,FALSE))</f>
        <v>0.70987429817081693</v>
      </c>
      <c r="T98" s="318">
        <f ca="1">+IF(ISERROR(HLOOKUP($B98,INDIRECT("'Monthly Resource Report'!"&amp;'Reid Validation'!T$482631&amp;":"&amp;'Reid Validation'!T$482632),'Reid Validation'!T$482633,FALSE)),0,HLOOKUP($B98,INDIRECT("'Monthly Resource Report'!"&amp;'Reid Validation'!T$482631&amp;":"&amp;'Reid Validation'!T$482632),'Reid Validation'!T$482633,FALSE))</f>
        <v>6.0933416152001457E-2</v>
      </c>
    </row>
    <row r="99" spans="2:20" s="29" customFormat="1">
      <c r="B99" s="301">
        <v>44197</v>
      </c>
      <c r="C99" s="294">
        <v>45</v>
      </c>
      <c r="D99" s="297">
        <v>0</v>
      </c>
      <c r="E99" s="299">
        <v>0.3</v>
      </c>
      <c r="F99" s="295">
        <v>0.06</v>
      </c>
      <c r="G99" s="294">
        <f ca="1">+IF(ISERROR(HLOOKUP($B99,INDIRECT("'Monthly Resource Report'!"&amp;'Reid Validation'!G$482631&amp;":"&amp;'Reid Validation'!G$482632),'Reid Validation'!G$482633,FALSE)),0,HLOOKUP($B99,INDIRECT("'Monthly Resource Report'!"&amp;'Reid Validation'!G$482631&amp;":"&amp;'Reid Validation'!G$482632),'Reid Validation'!G$482633,FALSE))</f>
        <v>45</v>
      </c>
      <c r="H99" s="297">
        <f ca="1">+IF(ISERROR(HLOOKUP($B99,INDIRECT("'Monthly Resource Report'!"&amp;'Reid Validation'!H$482631&amp;":"&amp;'Reid Validation'!H$482632),'Reid Validation'!H$482633,FALSE)),0,HLOOKUP($B99,INDIRECT("'Monthly Resource Report'!"&amp;'Reid Validation'!H$482631&amp;":"&amp;'Reid Validation'!H$482632),'Reid Validation'!H$482633,FALSE))</f>
        <v>0</v>
      </c>
      <c r="I99" s="317">
        <f ca="1">+IF(ISERROR(HLOOKUP($B99,INDIRECT("'Monthly Resource Report'!"&amp;'Reid Validation'!I$482631&amp;":"&amp;'Reid Validation'!I$482632),'Reid Validation'!I$482633,FALSE)),0,HLOOKUP($B99,INDIRECT("'Monthly Resource Report'!"&amp;'Reid Validation'!I$482631&amp;":"&amp;'Reid Validation'!I$482632),'Reid Validation'!I$482633,FALSE))</f>
        <v>0</v>
      </c>
      <c r="J99" s="318">
        <f ca="1">+IF(ISERROR(HLOOKUP($B99,INDIRECT("'Monthly Resource Report'!"&amp;'Reid Validation'!J$482631&amp;":"&amp;'Reid Validation'!J$482632),'Reid Validation'!J$482633,FALSE)),0,HLOOKUP($B99,INDIRECT("'Monthly Resource Report'!"&amp;'Reid Validation'!J$482631&amp;":"&amp;'Reid Validation'!J$482632),'Reid Validation'!J$482633,FALSE))</f>
        <v>0</v>
      </c>
      <c r="L99" s="301">
        <v>44197</v>
      </c>
      <c r="M99" s="294">
        <v>65</v>
      </c>
      <c r="N99" s="297">
        <v>0</v>
      </c>
      <c r="O99" s="299">
        <v>0.7</v>
      </c>
      <c r="P99" s="295">
        <v>0.06</v>
      </c>
      <c r="Q99" s="294">
        <f ca="1">+IF(ISERROR(HLOOKUP($B99,INDIRECT("'Monthly Resource Report'!"&amp;'Reid Validation'!Q$482631&amp;":"&amp;'Reid Validation'!Q$482632),'Reid Validation'!Q$482633,FALSE)),0,HLOOKUP($B99,INDIRECT("'Monthly Resource Report'!"&amp;'Reid Validation'!Q$482631&amp;":"&amp;'Reid Validation'!Q$482632),'Reid Validation'!Q$482633,FALSE))</f>
        <v>65</v>
      </c>
      <c r="R99" s="297">
        <f ca="1">+IF(ISERROR(HLOOKUP($B99,INDIRECT("'Monthly Resource Report'!"&amp;'Reid Validation'!R$482631&amp;":"&amp;'Reid Validation'!R$482632),'Reid Validation'!R$482633,FALSE)),0,HLOOKUP($B99,INDIRECT("'Monthly Resource Report'!"&amp;'Reid Validation'!R$482631&amp;":"&amp;'Reid Validation'!R$482632),'Reid Validation'!R$482633,FALSE))</f>
        <v>0</v>
      </c>
      <c r="S99" s="317">
        <f ca="1">+IF(ISERROR(HLOOKUP($B99,INDIRECT("'Monthly Resource Report'!"&amp;'Reid Validation'!S$482631&amp;":"&amp;'Reid Validation'!S$482632),'Reid Validation'!S$482633,FALSE)),0,HLOOKUP($B99,INDIRECT("'Monthly Resource Report'!"&amp;'Reid Validation'!S$482631&amp;":"&amp;'Reid Validation'!S$482632),'Reid Validation'!S$482633,FALSE))</f>
        <v>0.70721084095768816</v>
      </c>
      <c r="T99" s="318">
        <f ca="1">+IF(ISERROR(HLOOKUP($B99,INDIRECT("'Monthly Resource Report'!"&amp;'Reid Validation'!T$482631&amp;":"&amp;'Reid Validation'!T$482632),'Reid Validation'!T$482633,FALSE)),0,HLOOKUP($B99,INDIRECT("'Monthly Resource Report'!"&amp;'Reid Validation'!T$482631&amp;":"&amp;'Reid Validation'!T$482632),'Reid Validation'!T$482633,FALSE))</f>
        <v>6.0514848459980973E-2</v>
      </c>
    </row>
    <row r="100" spans="2:20" s="29" customFormat="1">
      <c r="B100" s="301">
        <v>44228</v>
      </c>
      <c r="C100" s="294">
        <v>45</v>
      </c>
      <c r="D100" s="297">
        <v>0</v>
      </c>
      <c r="E100" s="299">
        <v>0.3</v>
      </c>
      <c r="F100" s="295">
        <v>0.06</v>
      </c>
      <c r="G100" s="294">
        <f ca="1">+IF(ISERROR(HLOOKUP($B100,INDIRECT("'Monthly Resource Report'!"&amp;'Reid Validation'!G$482631&amp;":"&amp;'Reid Validation'!G$482632),'Reid Validation'!G$482633,FALSE)),0,HLOOKUP($B100,INDIRECT("'Monthly Resource Report'!"&amp;'Reid Validation'!G$482631&amp;":"&amp;'Reid Validation'!G$482632),'Reid Validation'!G$482633,FALSE))</f>
        <v>45</v>
      </c>
      <c r="H100" s="297">
        <f ca="1">+IF(ISERROR(HLOOKUP($B100,INDIRECT("'Monthly Resource Report'!"&amp;'Reid Validation'!H$482631&amp;":"&amp;'Reid Validation'!H$482632),'Reid Validation'!H$482633,FALSE)),0,HLOOKUP($B100,INDIRECT("'Monthly Resource Report'!"&amp;'Reid Validation'!H$482631&amp;":"&amp;'Reid Validation'!H$482632),'Reid Validation'!H$482633,FALSE))</f>
        <v>0</v>
      </c>
      <c r="I100" s="317">
        <f ca="1">+IF(ISERROR(HLOOKUP($B100,INDIRECT("'Monthly Resource Report'!"&amp;'Reid Validation'!I$482631&amp;":"&amp;'Reid Validation'!I$482632),'Reid Validation'!I$482633,FALSE)),0,HLOOKUP($B100,INDIRECT("'Monthly Resource Report'!"&amp;'Reid Validation'!I$482631&amp;":"&amp;'Reid Validation'!I$482632),'Reid Validation'!I$482633,FALSE))</f>
        <v>0</v>
      </c>
      <c r="J100" s="318">
        <f ca="1">+IF(ISERROR(HLOOKUP($B100,INDIRECT("'Monthly Resource Report'!"&amp;'Reid Validation'!J$482631&amp;":"&amp;'Reid Validation'!J$482632),'Reid Validation'!J$482633,FALSE)),0,HLOOKUP($B100,INDIRECT("'Monthly Resource Report'!"&amp;'Reid Validation'!J$482631&amp;":"&amp;'Reid Validation'!J$482632),'Reid Validation'!J$482633,FALSE))</f>
        <v>0</v>
      </c>
      <c r="L100" s="301">
        <v>44228</v>
      </c>
      <c r="M100" s="294">
        <v>65</v>
      </c>
      <c r="N100" s="297">
        <v>0</v>
      </c>
      <c r="O100" s="299">
        <v>0.7</v>
      </c>
      <c r="P100" s="295">
        <v>0.06</v>
      </c>
      <c r="Q100" s="294">
        <f ca="1">+IF(ISERROR(HLOOKUP($B100,INDIRECT("'Monthly Resource Report'!"&amp;'Reid Validation'!Q$482631&amp;":"&amp;'Reid Validation'!Q$482632),'Reid Validation'!Q$482633,FALSE)),0,HLOOKUP($B100,INDIRECT("'Monthly Resource Report'!"&amp;'Reid Validation'!Q$482631&amp;":"&amp;'Reid Validation'!Q$482632),'Reid Validation'!Q$482633,FALSE))</f>
        <v>65</v>
      </c>
      <c r="R100" s="297">
        <f ca="1">+IF(ISERROR(HLOOKUP($B100,INDIRECT("'Monthly Resource Report'!"&amp;'Reid Validation'!R$482631&amp;":"&amp;'Reid Validation'!R$482632),'Reid Validation'!R$482633,FALSE)),0,HLOOKUP($B100,INDIRECT("'Monthly Resource Report'!"&amp;'Reid Validation'!R$482631&amp;":"&amp;'Reid Validation'!R$482632),'Reid Validation'!R$482633,FALSE))</f>
        <v>0</v>
      </c>
      <c r="S100" s="317">
        <f ca="1">+IF(ISERROR(HLOOKUP($B100,INDIRECT("'Monthly Resource Report'!"&amp;'Reid Validation'!S$482631&amp;":"&amp;'Reid Validation'!S$482632),'Reid Validation'!S$482633,FALSE)),0,HLOOKUP($B100,INDIRECT("'Monthly Resource Report'!"&amp;'Reid Validation'!S$482631&amp;":"&amp;'Reid Validation'!S$482632),'Reid Validation'!S$482633,FALSE))</f>
        <v>0.70684326671163389</v>
      </c>
      <c r="T100" s="318">
        <f ca="1">+IF(ISERROR(HLOOKUP($B100,INDIRECT("'Monthly Resource Report'!"&amp;'Reid Validation'!T$482631&amp;":"&amp;'Reid Validation'!T$482632),'Reid Validation'!T$482633,FALSE)),0,HLOOKUP($B100,INDIRECT("'Monthly Resource Report'!"&amp;'Reid Validation'!T$482631&amp;":"&amp;'Reid Validation'!T$482632),'Reid Validation'!T$482633,FALSE))</f>
        <v>6.0689211318679041E-2</v>
      </c>
    </row>
    <row r="101" spans="2:20" s="29" customFormat="1">
      <c r="B101" s="301">
        <v>44256</v>
      </c>
      <c r="C101" s="294">
        <v>45</v>
      </c>
      <c r="D101" s="297">
        <v>0</v>
      </c>
      <c r="E101" s="299">
        <v>0.3</v>
      </c>
      <c r="F101" s="295">
        <v>0.06</v>
      </c>
      <c r="G101" s="294">
        <f ca="1">+IF(ISERROR(HLOOKUP($B101,INDIRECT("'Monthly Resource Report'!"&amp;'Reid Validation'!G$482631&amp;":"&amp;'Reid Validation'!G$482632),'Reid Validation'!G$482633,FALSE)),0,HLOOKUP($B101,INDIRECT("'Monthly Resource Report'!"&amp;'Reid Validation'!G$482631&amp;":"&amp;'Reid Validation'!G$482632),'Reid Validation'!G$482633,FALSE))</f>
        <v>0</v>
      </c>
      <c r="H101" s="297">
        <f ca="1">+IF(ISERROR(HLOOKUP($B101,INDIRECT("'Monthly Resource Report'!"&amp;'Reid Validation'!H$482631&amp;":"&amp;'Reid Validation'!H$482632),'Reid Validation'!H$482633,FALSE)),0,HLOOKUP($B101,INDIRECT("'Monthly Resource Report'!"&amp;'Reid Validation'!H$482631&amp;":"&amp;'Reid Validation'!H$482632),'Reid Validation'!H$482633,FALSE))</f>
        <v>0</v>
      </c>
      <c r="I101" s="317">
        <f ca="1">+IF(ISERROR(HLOOKUP($B101,INDIRECT("'Monthly Resource Report'!"&amp;'Reid Validation'!I$482631&amp;":"&amp;'Reid Validation'!I$482632),'Reid Validation'!I$482633,FALSE)),0,HLOOKUP($B101,INDIRECT("'Monthly Resource Report'!"&amp;'Reid Validation'!I$482631&amp;":"&amp;'Reid Validation'!I$482632),'Reid Validation'!I$482633,FALSE))</f>
        <v>0</v>
      </c>
      <c r="J101" s="318">
        <f ca="1">+IF(ISERROR(HLOOKUP($B101,INDIRECT("'Monthly Resource Report'!"&amp;'Reid Validation'!J$482631&amp;":"&amp;'Reid Validation'!J$482632),'Reid Validation'!J$482633,FALSE)),0,HLOOKUP($B101,INDIRECT("'Monthly Resource Report'!"&amp;'Reid Validation'!J$482631&amp;":"&amp;'Reid Validation'!J$482632),'Reid Validation'!J$482633,FALSE))</f>
        <v>0</v>
      </c>
      <c r="L101" s="301">
        <v>44256</v>
      </c>
      <c r="M101" s="294">
        <v>65</v>
      </c>
      <c r="N101" s="297">
        <v>0</v>
      </c>
      <c r="O101" s="299">
        <v>0.7</v>
      </c>
      <c r="P101" s="295">
        <v>0.06</v>
      </c>
      <c r="Q101" s="294">
        <f ca="1">+IF(ISERROR(HLOOKUP($B101,INDIRECT("'Monthly Resource Report'!"&amp;'Reid Validation'!Q$482631&amp;":"&amp;'Reid Validation'!Q$482632),'Reid Validation'!Q$482633,FALSE)),0,HLOOKUP($B101,INDIRECT("'Monthly Resource Report'!"&amp;'Reid Validation'!Q$482631&amp;":"&amp;'Reid Validation'!Q$482632),'Reid Validation'!Q$482633,FALSE))</f>
        <v>65</v>
      </c>
      <c r="R101" s="297">
        <f ca="1">+IF(ISERROR(HLOOKUP($B101,INDIRECT("'Monthly Resource Report'!"&amp;'Reid Validation'!R$482631&amp;":"&amp;'Reid Validation'!R$482632),'Reid Validation'!R$482633,FALSE)),0,HLOOKUP($B101,INDIRECT("'Monthly Resource Report'!"&amp;'Reid Validation'!R$482631&amp;":"&amp;'Reid Validation'!R$482632),'Reid Validation'!R$482633,FALSE))</f>
        <v>0</v>
      </c>
      <c r="S101" s="317">
        <f ca="1">+IF(ISERROR(HLOOKUP($B101,INDIRECT("'Monthly Resource Report'!"&amp;'Reid Validation'!S$482631&amp;":"&amp;'Reid Validation'!S$482632),'Reid Validation'!S$482633,FALSE)),0,HLOOKUP($B101,INDIRECT("'Monthly Resource Report'!"&amp;'Reid Validation'!S$482631&amp;":"&amp;'Reid Validation'!S$482632),'Reid Validation'!S$482633,FALSE))</f>
        <v>0.70941002055655555</v>
      </c>
      <c r="T101" s="318">
        <f ca="1">+IF(ISERROR(HLOOKUP($B101,INDIRECT("'Monthly Resource Report'!"&amp;'Reid Validation'!T$482631&amp;":"&amp;'Reid Validation'!T$482632),'Reid Validation'!T$482633,FALSE)),0,HLOOKUP($B101,INDIRECT("'Monthly Resource Report'!"&amp;'Reid Validation'!T$482631&amp;":"&amp;'Reid Validation'!T$482632),'Reid Validation'!T$482633,FALSE))</f>
        <v>6.0984370188195122E-2</v>
      </c>
    </row>
    <row r="102" spans="2:20" s="29" customFormat="1">
      <c r="B102" s="301">
        <v>44287</v>
      </c>
      <c r="C102" s="294">
        <v>45</v>
      </c>
      <c r="D102" s="297">
        <v>0</v>
      </c>
      <c r="E102" s="299">
        <v>0.3</v>
      </c>
      <c r="F102" s="295">
        <v>0.06</v>
      </c>
      <c r="G102" s="294">
        <f ca="1">+IF(ISERROR(HLOOKUP($B102,INDIRECT("'Monthly Resource Report'!"&amp;'Reid Validation'!G$482631&amp;":"&amp;'Reid Validation'!G$482632),'Reid Validation'!G$482633,FALSE)),0,HLOOKUP($B102,INDIRECT("'Monthly Resource Report'!"&amp;'Reid Validation'!G$482631&amp;":"&amp;'Reid Validation'!G$482632),'Reid Validation'!G$482633,FALSE))</f>
        <v>0</v>
      </c>
      <c r="H102" s="297">
        <f ca="1">+IF(ISERROR(HLOOKUP($B102,INDIRECT("'Monthly Resource Report'!"&amp;'Reid Validation'!H$482631&amp;":"&amp;'Reid Validation'!H$482632),'Reid Validation'!H$482633,FALSE)),0,HLOOKUP($B102,INDIRECT("'Monthly Resource Report'!"&amp;'Reid Validation'!H$482631&amp;":"&amp;'Reid Validation'!H$482632),'Reid Validation'!H$482633,FALSE))</f>
        <v>0</v>
      </c>
      <c r="I102" s="317">
        <f ca="1">+IF(ISERROR(HLOOKUP($B102,INDIRECT("'Monthly Resource Report'!"&amp;'Reid Validation'!I$482631&amp;":"&amp;'Reid Validation'!I$482632),'Reid Validation'!I$482633,FALSE)),0,HLOOKUP($B102,INDIRECT("'Monthly Resource Report'!"&amp;'Reid Validation'!I$482631&amp;":"&amp;'Reid Validation'!I$482632),'Reid Validation'!I$482633,FALSE))</f>
        <v>0</v>
      </c>
      <c r="J102" s="318">
        <f ca="1">+IF(ISERROR(HLOOKUP($B102,INDIRECT("'Monthly Resource Report'!"&amp;'Reid Validation'!J$482631&amp;":"&amp;'Reid Validation'!J$482632),'Reid Validation'!J$482633,FALSE)),0,HLOOKUP($B102,INDIRECT("'Monthly Resource Report'!"&amp;'Reid Validation'!J$482631&amp;":"&amp;'Reid Validation'!J$482632),'Reid Validation'!J$482633,FALSE))</f>
        <v>0</v>
      </c>
      <c r="L102" s="301">
        <v>44287</v>
      </c>
      <c r="M102" s="294">
        <v>65</v>
      </c>
      <c r="N102" s="297">
        <v>0</v>
      </c>
      <c r="O102" s="299">
        <v>0.7</v>
      </c>
      <c r="P102" s="295">
        <v>0.06</v>
      </c>
      <c r="Q102" s="294">
        <f ca="1">+IF(ISERROR(HLOOKUP($B102,INDIRECT("'Monthly Resource Report'!"&amp;'Reid Validation'!Q$482631&amp;":"&amp;'Reid Validation'!Q$482632),'Reid Validation'!Q$482633,FALSE)),0,HLOOKUP($B102,INDIRECT("'Monthly Resource Report'!"&amp;'Reid Validation'!Q$482631&amp;":"&amp;'Reid Validation'!Q$482632),'Reid Validation'!Q$482633,FALSE))</f>
        <v>65</v>
      </c>
      <c r="R102" s="297">
        <f ca="1">+IF(ISERROR(HLOOKUP($B102,INDIRECT("'Monthly Resource Report'!"&amp;'Reid Validation'!R$482631&amp;":"&amp;'Reid Validation'!R$482632),'Reid Validation'!R$482633,FALSE)),0,HLOOKUP($B102,INDIRECT("'Monthly Resource Report'!"&amp;'Reid Validation'!R$482631&amp;":"&amp;'Reid Validation'!R$482632),'Reid Validation'!R$482633,FALSE))</f>
        <v>0</v>
      </c>
      <c r="S102" s="317">
        <f ca="1">+IF(ISERROR(HLOOKUP($B102,INDIRECT("'Monthly Resource Report'!"&amp;'Reid Validation'!S$482631&amp;":"&amp;'Reid Validation'!S$482632),'Reid Validation'!S$482633,FALSE)),0,HLOOKUP($B102,INDIRECT("'Monthly Resource Report'!"&amp;'Reid Validation'!S$482631&amp;":"&amp;'Reid Validation'!S$482632),'Reid Validation'!S$482633,FALSE))</f>
        <v>0.70668870033401354</v>
      </c>
      <c r="T102" s="318">
        <f ca="1">+IF(ISERROR(HLOOKUP($B102,INDIRECT("'Monthly Resource Report'!"&amp;'Reid Validation'!T$482631&amp;":"&amp;'Reid Validation'!T$482632),'Reid Validation'!T$482633,FALSE)),0,HLOOKUP($B102,INDIRECT("'Monthly Resource Report'!"&amp;'Reid Validation'!T$482631&amp;":"&amp;'Reid Validation'!T$482632),'Reid Validation'!T$482633,FALSE))</f>
        <v>6.0492660291098746E-2</v>
      </c>
    </row>
    <row r="103" spans="2:20" s="29" customFormat="1">
      <c r="B103" s="301">
        <v>44317</v>
      </c>
      <c r="C103" s="294">
        <v>45</v>
      </c>
      <c r="D103" s="297">
        <v>0</v>
      </c>
      <c r="E103" s="299">
        <v>0.3</v>
      </c>
      <c r="F103" s="295">
        <v>0.06</v>
      </c>
      <c r="G103" s="294">
        <f ca="1">+IF(ISERROR(HLOOKUP($B103,INDIRECT("'Monthly Resource Report'!"&amp;'Reid Validation'!G$482631&amp;":"&amp;'Reid Validation'!G$482632),'Reid Validation'!G$482633,FALSE)),0,HLOOKUP($B103,INDIRECT("'Monthly Resource Report'!"&amp;'Reid Validation'!G$482631&amp;":"&amp;'Reid Validation'!G$482632),'Reid Validation'!G$482633,FALSE))</f>
        <v>0</v>
      </c>
      <c r="H103" s="297">
        <f ca="1">+IF(ISERROR(HLOOKUP($B103,INDIRECT("'Monthly Resource Report'!"&amp;'Reid Validation'!H$482631&amp;":"&amp;'Reid Validation'!H$482632),'Reid Validation'!H$482633,FALSE)),0,HLOOKUP($B103,INDIRECT("'Monthly Resource Report'!"&amp;'Reid Validation'!H$482631&amp;":"&amp;'Reid Validation'!H$482632),'Reid Validation'!H$482633,FALSE))</f>
        <v>0</v>
      </c>
      <c r="I103" s="317">
        <f ca="1">+IF(ISERROR(HLOOKUP($B103,INDIRECT("'Monthly Resource Report'!"&amp;'Reid Validation'!I$482631&amp;":"&amp;'Reid Validation'!I$482632),'Reid Validation'!I$482633,FALSE)),0,HLOOKUP($B103,INDIRECT("'Monthly Resource Report'!"&amp;'Reid Validation'!I$482631&amp;":"&amp;'Reid Validation'!I$482632),'Reid Validation'!I$482633,FALSE))</f>
        <v>0</v>
      </c>
      <c r="J103" s="318">
        <f ca="1">+IF(ISERROR(HLOOKUP($B103,INDIRECT("'Monthly Resource Report'!"&amp;'Reid Validation'!J$482631&amp;":"&amp;'Reid Validation'!J$482632),'Reid Validation'!J$482633,FALSE)),0,HLOOKUP($B103,INDIRECT("'Monthly Resource Report'!"&amp;'Reid Validation'!J$482631&amp;":"&amp;'Reid Validation'!J$482632),'Reid Validation'!J$482633,FALSE))</f>
        <v>0</v>
      </c>
      <c r="L103" s="301">
        <v>44317</v>
      </c>
      <c r="M103" s="294">
        <v>60</v>
      </c>
      <c r="N103" s="297">
        <v>0</v>
      </c>
      <c r="O103" s="299">
        <v>0.7</v>
      </c>
      <c r="P103" s="295">
        <v>0.06</v>
      </c>
      <c r="Q103" s="294">
        <f ca="1">+IF(ISERROR(HLOOKUP($B103,INDIRECT("'Monthly Resource Report'!"&amp;'Reid Validation'!Q$482631&amp;":"&amp;'Reid Validation'!Q$482632),'Reid Validation'!Q$482633,FALSE)),0,HLOOKUP($B103,INDIRECT("'Monthly Resource Report'!"&amp;'Reid Validation'!Q$482631&amp;":"&amp;'Reid Validation'!Q$482632),'Reid Validation'!Q$482633,FALSE))</f>
        <v>60</v>
      </c>
      <c r="R103" s="297">
        <f ca="1">+IF(ISERROR(HLOOKUP($B103,INDIRECT("'Monthly Resource Report'!"&amp;'Reid Validation'!R$482631&amp;":"&amp;'Reid Validation'!R$482632),'Reid Validation'!R$482633,FALSE)),0,HLOOKUP($B103,INDIRECT("'Monthly Resource Report'!"&amp;'Reid Validation'!R$482631&amp;":"&amp;'Reid Validation'!R$482632),'Reid Validation'!R$482633,FALSE))</f>
        <v>0</v>
      </c>
      <c r="S103" s="317">
        <f ca="1">+IF(ISERROR(HLOOKUP($B103,INDIRECT("'Monthly Resource Report'!"&amp;'Reid Validation'!S$482631&amp;":"&amp;'Reid Validation'!S$482632),'Reid Validation'!S$482633,FALSE)),0,HLOOKUP($B103,INDIRECT("'Monthly Resource Report'!"&amp;'Reid Validation'!S$482631&amp;":"&amp;'Reid Validation'!S$482632),'Reid Validation'!S$482633,FALSE))</f>
        <v>0.70145444945882418</v>
      </c>
      <c r="T103" s="318">
        <f ca="1">+IF(ISERROR(HLOOKUP($B103,INDIRECT("'Monthly Resource Report'!"&amp;'Reid Validation'!T$482631&amp;":"&amp;'Reid Validation'!T$482632),'Reid Validation'!T$482633,FALSE)),0,HLOOKUP($B103,INDIRECT("'Monthly Resource Report'!"&amp;'Reid Validation'!T$482631&amp;":"&amp;'Reid Validation'!T$482632),'Reid Validation'!T$482633,FALSE))</f>
        <v>6.0340167695382724E-2</v>
      </c>
    </row>
    <row r="104" spans="2:20" s="29" customFormat="1">
      <c r="B104" s="301">
        <v>44348</v>
      </c>
      <c r="C104" s="294">
        <v>45</v>
      </c>
      <c r="D104" s="297">
        <v>0</v>
      </c>
      <c r="E104" s="299">
        <v>0.3</v>
      </c>
      <c r="F104" s="295">
        <v>0.06</v>
      </c>
      <c r="G104" s="294">
        <f ca="1">+IF(ISERROR(HLOOKUP($B104,INDIRECT("'Monthly Resource Report'!"&amp;'Reid Validation'!G$482631&amp;":"&amp;'Reid Validation'!G$482632),'Reid Validation'!G$482633,FALSE)),0,HLOOKUP($B104,INDIRECT("'Monthly Resource Report'!"&amp;'Reid Validation'!G$482631&amp;":"&amp;'Reid Validation'!G$482632),'Reid Validation'!G$482633,FALSE))</f>
        <v>0</v>
      </c>
      <c r="H104" s="297">
        <f ca="1">+IF(ISERROR(HLOOKUP($B104,INDIRECT("'Monthly Resource Report'!"&amp;'Reid Validation'!H$482631&amp;":"&amp;'Reid Validation'!H$482632),'Reid Validation'!H$482633,FALSE)),0,HLOOKUP($B104,INDIRECT("'Monthly Resource Report'!"&amp;'Reid Validation'!H$482631&amp;":"&amp;'Reid Validation'!H$482632),'Reid Validation'!H$482633,FALSE))</f>
        <v>0</v>
      </c>
      <c r="I104" s="317">
        <f ca="1">+IF(ISERROR(HLOOKUP($B104,INDIRECT("'Monthly Resource Report'!"&amp;'Reid Validation'!I$482631&amp;":"&amp;'Reid Validation'!I$482632),'Reid Validation'!I$482633,FALSE)),0,HLOOKUP($B104,INDIRECT("'Monthly Resource Report'!"&amp;'Reid Validation'!I$482631&amp;":"&amp;'Reid Validation'!I$482632),'Reid Validation'!I$482633,FALSE))</f>
        <v>0</v>
      </c>
      <c r="J104" s="318">
        <f ca="1">+IF(ISERROR(HLOOKUP($B104,INDIRECT("'Monthly Resource Report'!"&amp;'Reid Validation'!J$482631&amp;":"&amp;'Reid Validation'!J$482632),'Reid Validation'!J$482633,FALSE)),0,HLOOKUP($B104,INDIRECT("'Monthly Resource Report'!"&amp;'Reid Validation'!J$482631&amp;":"&amp;'Reid Validation'!J$482632),'Reid Validation'!J$482633,FALSE))</f>
        <v>0</v>
      </c>
      <c r="L104" s="301">
        <v>44348</v>
      </c>
      <c r="M104" s="294">
        <v>60</v>
      </c>
      <c r="N104" s="297">
        <v>0</v>
      </c>
      <c r="O104" s="299">
        <v>0.7</v>
      </c>
      <c r="P104" s="295">
        <v>0.06</v>
      </c>
      <c r="Q104" s="294">
        <f ca="1">+IF(ISERROR(HLOOKUP($B104,INDIRECT("'Monthly Resource Report'!"&amp;'Reid Validation'!Q$482631&amp;":"&amp;'Reid Validation'!Q$482632),'Reid Validation'!Q$482633,FALSE)),0,HLOOKUP($B104,INDIRECT("'Monthly Resource Report'!"&amp;'Reid Validation'!Q$482631&amp;":"&amp;'Reid Validation'!Q$482632),'Reid Validation'!Q$482633,FALSE))</f>
        <v>60</v>
      </c>
      <c r="R104" s="297">
        <f ca="1">+IF(ISERROR(HLOOKUP($B104,INDIRECT("'Monthly Resource Report'!"&amp;'Reid Validation'!R$482631&amp;":"&amp;'Reid Validation'!R$482632),'Reid Validation'!R$482633,FALSE)),0,HLOOKUP($B104,INDIRECT("'Monthly Resource Report'!"&amp;'Reid Validation'!R$482631&amp;":"&amp;'Reid Validation'!R$482632),'Reid Validation'!R$482633,FALSE))</f>
        <v>0</v>
      </c>
      <c r="S104" s="317">
        <f ca="1">+IF(ISERROR(HLOOKUP($B104,INDIRECT("'Monthly Resource Report'!"&amp;'Reid Validation'!S$482631&amp;":"&amp;'Reid Validation'!S$482632),'Reid Validation'!S$482633,FALSE)),0,HLOOKUP($B104,INDIRECT("'Monthly Resource Report'!"&amp;'Reid Validation'!S$482631&amp;":"&amp;'Reid Validation'!S$482632),'Reid Validation'!S$482633,FALSE))</f>
        <v>0.70929838096090081</v>
      </c>
      <c r="T104" s="318">
        <f ca="1">+IF(ISERROR(HLOOKUP($B104,INDIRECT("'Monthly Resource Report'!"&amp;'Reid Validation'!T$482631&amp;":"&amp;'Reid Validation'!T$482632),'Reid Validation'!T$482633,FALSE)),0,HLOOKUP($B104,INDIRECT("'Monthly Resource Report'!"&amp;'Reid Validation'!T$482631&amp;":"&amp;'Reid Validation'!T$482632),'Reid Validation'!T$482633,FALSE))</f>
        <v>6.0348230547955434E-2</v>
      </c>
    </row>
    <row r="105" spans="2:20" s="29" customFormat="1">
      <c r="B105" s="301">
        <v>44378</v>
      </c>
      <c r="C105" s="294">
        <v>45</v>
      </c>
      <c r="D105" s="297">
        <v>0</v>
      </c>
      <c r="E105" s="299">
        <v>0.3</v>
      </c>
      <c r="F105" s="295">
        <v>0.06</v>
      </c>
      <c r="G105" s="294">
        <f ca="1">+IF(ISERROR(HLOOKUP($B105,INDIRECT("'Monthly Resource Report'!"&amp;'Reid Validation'!G$482631&amp;":"&amp;'Reid Validation'!G$482632),'Reid Validation'!G$482633,FALSE)),0,HLOOKUP($B105,INDIRECT("'Monthly Resource Report'!"&amp;'Reid Validation'!G$482631&amp;":"&amp;'Reid Validation'!G$482632),'Reid Validation'!G$482633,FALSE))</f>
        <v>45</v>
      </c>
      <c r="H105" s="297">
        <f ca="1">+IF(ISERROR(HLOOKUP($B105,INDIRECT("'Monthly Resource Report'!"&amp;'Reid Validation'!H$482631&amp;":"&amp;'Reid Validation'!H$482632),'Reid Validation'!H$482633,FALSE)),0,HLOOKUP($B105,INDIRECT("'Monthly Resource Report'!"&amp;'Reid Validation'!H$482631&amp;":"&amp;'Reid Validation'!H$482632),'Reid Validation'!H$482633,FALSE))</f>
        <v>0</v>
      </c>
      <c r="I105" s="317">
        <f ca="1">+IF(ISERROR(HLOOKUP($B105,INDIRECT("'Monthly Resource Report'!"&amp;'Reid Validation'!I$482631&amp;":"&amp;'Reid Validation'!I$482632),'Reid Validation'!I$482633,FALSE)),0,HLOOKUP($B105,INDIRECT("'Monthly Resource Report'!"&amp;'Reid Validation'!I$482631&amp;":"&amp;'Reid Validation'!I$482632),'Reid Validation'!I$482633,FALSE))</f>
        <v>0.2941391659336442</v>
      </c>
      <c r="J105" s="318">
        <f ca="1">+IF(ISERROR(HLOOKUP($B105,INDIRECT("'Monthly Resource Report'!"&amp;'Reid Validation'!J$482631&amp;":"&amp;'Reid Validation'!J$482632),'Reid Validation'!J$482633,FALSE)),0,HLOOKUP($B105,INDIRECT("'Monthly Resource Report'!"&amp;'Reid Validation'!J$482631&amp;":"&amp;'Reid Validation'!J$482632),'Reid Validation'!J$482633,FALSE))</f>
        <v>6.1566039474993416E-2</v>
      </c>
      <c r="L105" s="301">
        <v>44378</v>
      </c>
      <c r="M105" s="294">
        <v>58</v>
      </c>
      <c r="N105" s="297">
        <v>0</v>
      </c>
      <c r="O105" s="299">
        <v>0.7</v>
      </c>
      <c r="P105" s="295">
        <v>0.06</v>
      </c>
      <c r="Q105" s="294">
        <f ca="1">+IF(ISERROR(HLOOKUP($B105,INDIRECT("'Monthly Resource Report'!"&amp;'Reid Validation'!Q$482631&amp;":"&amp;'Reid Validation'!Q$482632),'Reid Validation'!Q$482633,FALSE)),0,HLOOKUP($B105,INDIRECT("'Monthly Resource Report'!"&amp;'Reid Validation'!Q$482631&amp;":"&amp;'Reid Validation'!Q$482632),'Reid Validation'!Q$482633,FALSE))</f>
        <v>58</v>
      </c>
      <c r="R105" s="297">
        <f ca="1">+IF(ISERROR(HLOOKUP($B105,INDIRECT("'Monthly Resource Report'!"&amp;'Reid Validation'!R$482631&amp;":"&amp;'Reid Validation'!R$482632),'Reid Validation'!R$482633,FALSE)),0,HLOOKUP($B105,INDIRECT("'Monthly Resource Report'!"&amp;'Reid Validation'!R$482631&amp;":"&amp;'Reid Validation'!R$482632),'Reid Validation'!R$482633,FALSE))</f>
        <v>0</v>
      </c>
      <c r="S105" s="317">
        <f ca="1">+IF(ISERROR(HLOOKUP($B105,INDIRECT("'Monthly Resource Report'!"&amp;'Reid Validation'!S$482631&amp;":"&amp;'Reid Validation'!S$482632),'Reid Validation'!S$482633,FALSE)),0,HLOOKUP($B105,INDIRECT("'Monthly Resource Report'!"&amp;'Reid Validation'!S$482631&amp;":"&amp;'Reid Validation'!S$482632),'Reid Validation'!S$482633,FALSE))</f>
        <v>0.7184082858505938</v>
      </c>
      <c r="T105" s="318">
        <f ca="1">+IF(ISERROR(HLOOKUP($B105,INDIRECT("'Monthly Resource Report'!"&amp;'Reid Validation'!T$482631&amp;":"&amp;'Reid Validation'!T$482632),'Reid Validation'!T$482633,FALSE)),0,HLOOKUP($B105,INDIRECT("'Monthly Resource Report'!"&amp;'Reid Validation'!T$482631&amp;":"&amp;'Reid Validation'!T$482632),'Reid Validation'!T$482633,FALSE))</f>
        <v>6.0276643001758959E-2</v>
      </c>
    </row>
    <row r="106" spans="2:20" s="29" customFormat="1">
      <c r="B106" s="301">
        <v>44409</v>
      </c>
      <c r="C106" s="294">
        <v>45</v>
      </c>
      <c r="D106" s="297">
        <v>0</v>
      </c>
      <c r="E106" s="299">
        <v>0.3</v>
      </c>
      <c r="F106" s="295">
        <v>0.06</v>
      </c>
      <c r="G106" s="294">
        <f ca="1">+IF(ISERROR(HLOOKUP($B106,INDIRECT("'Monthly Resource Report'!"&amp;'Reid Validation'!G$482631&amp;":"&amp;'Reid Validation'!G$482632),'Reid Validation'!G$482633,FALSE)),0,HLOOKUP($B106,INDIRECT("'Monthly Resource Report'!"&amp;'Reid Validation'!G$482631&amp;":"&amp;'Reid Validation'!G$482632),'Reid Validation'!G$482633,FALSE))</f>
        <v>45</v>
      </c>
      <c r="H106" s="297">
        <f ca="1">+IF(ISERROR(HLOOKUP($B106,INDIRECT("'Monthly Resource Report'!"&amp;'Reid Validation'!H$482631&amp;":"&amp;'Reid Validation'!H$482632),'Reid Validation'!H$482633,FALSE)),0,HLOOKUP($B106,INDIRECT("'Monthly Resource Report'!"&amp;'Reid Validation'!H$482631&amp;":"&amp;'Reid Validation'!H$482632),'Reid Validation'!H$482633,FALSE))</f>
        <v>0</v>
      </c>
      <c r="I106" s="317">
        <f ca="1">+IF(ISERROR(HLOOKUP($B106,INDIRECT("'Monthly Resource Report'!"&amp;'Reid Validation'!I$482631&amp;":"&amp;'Reid Validation'!I$482632),'Reid Validation'!I$482633,FALSE)),0,HLOOKUP($B106,INDIRECT("'Monthly Resource Report'!"&amp;'Reid Validation'!I$482631&amp;":"&amp;'Reid Validation'!I$482632),'Reid Validation'!I$482633,FALSE))</f>
        <v>0.29420928750731118</v>
      </c>
      <c r="J106" s="318">
        <f ca="1">+IF(ISERROR(HLOOKUP($B106,INDIRECT("'Monthly Resource Report'!"&amp;'Reid Validation'!J$482631&amp;":"&amp;'Reid Validation'!J$482632),'Reid Validation'!J$482633,FALSE)),0,HLOOKUP($B106,INDIRECT("'Monthly Resource Report'!"&amp;'Reid Validation'!J$482631&amp;":"&amp;'Reid Validation'!J$482632),'Reid Validation'!J$482633,FALSE))</f>
        <v>6.267399527991882E-2</v>
      </c>
      <c r="L106" s="301">
        <v>44409</v>
      </c>
      <c r="M106" s="294">
        <v>58</v>
      </c>
      <c r="N106" s="297">
        <v>0</v>
      </c>
      <c r="O106" s="299">
        <v>0.7</v>
      </c>
      <c r="P106" s="295">
        <v>0.06</v>
      </c>
      <c r="Q106" s="294">
        <f ca="1">+IF(ISERROR(HLOOKUP($B106,INDIRECT("'Monthly Resource Report'!"&amp;'Reid Validation'!Q$482631&amp;":"&amp;'Reid Validation'!Q$482632),'Reid Validation'!Q$482633,FALSE)),0,HLOOKUP($B106,INDIRECT("'Monthly Resource Report'!"&amp;'Reid Validation'!Q$482631&amp;":"&amp;'Reid Validation'!Q$482632),'Reid Validation'!Q$482633,FALSE))</f>
        <v>58</v>
      </c>
      <c r="R106" s="297">
        <f ca="1">+IF(ISERROR(HLOOKUP($B106,INDIRECT("'Monthly Resource Report'!"&amp;'Reid Validation'!R$482631&amp;":"&amp;'Reid Validation'!R$482632),'Reid Validation'!R$482633,FALSE)),0,HLOOKUP($B106,INDIRECT("'Monthly Resource Report'!"&amp;'Reid Validation'!R$482631&amp;":"&amp;'Reid Validation'!R$482632),'Reid Validation'!R$482633,FALSE))</f>
        <v>0</v>
      </c>
      <c r="S106" s="317">
        <f ca="1">+IF(ISERROR(HLOOKUP($B106,INDIRECT("'Monthly Resource Report'!"&amp;'Reid Validation'!S$482631&amp;":"&amp;'Reid Validation'!S$482632),'Reid Validation'!S$482633,FALSE)),0,HLOOKUP($B106,INDIRECT("'Monthly Resource Report'!"&amp;'Reid Validation'!S$482631&amp;":"&amp;'Reid Validation'!S$482632),'Reid Validation'!S$482633,FALSE))</f>
        <v>0.71838591221119241</v>
      </c>
      <c r="T106" s="318">
        <f ca="1">+IF(ISERROR(HLOOKUP($B106,INDIRECT("'Monthly Resource Report'!"&amp;'Reid Validation'!T$482631&amp;":"&amp;'Reid Validation'!T$482632),'Reid Validation'!T$482633,FALSE)),0,HLOOKUP($B106,INDIRECT("'Monthly Resource Report'!"&amp;'Reid Validation'!T$482631&amp;":"&amp;'Reid Validation'!T$482632),'Reid Validation'!T$482633,FALSE))</f>
        <v>6.0387809063390509E-2</v>
      </c>
    </row>
    <row r="107" spans="2:20" s="29" customFormat="1">
      <c r="B107" s="301">
        <v>44440</v>
      </c>
      <c r="C107" s="294">
        <v>45</v>
      </c>
      <c r="D107" s="297">
        <v>0</v>
      </c>
      <c r="E107" s="299">
        <v>0.3</v>
      </c>
      <c r="F107" s="295">
        <v>0.06</v>
      </c>
      <c r="G107" s="294">
        <f ca="1">+IF(ISERROR(HLOOKUP($B107,INDIRECT("'Monthly Resource Report'!"&amp;'Reid Validation'!G$482631&amp;":"&amp;'Reid Validation'!G$482632),'Reid Validation'!G$482633,FALSE)),0,HLOOKUP($B107,INDIRECT("'Monthly Resource Report'!"&amp;'Reid Validation'!G$482631&amp;":"&amp;'Reid Validation'!G$482632),'Reid Validation'!G$482633,FALSE))</f>
        <v>0</v>
      </c>
      <c r="H107" s="297">
        <f ca="1">+IF(ISERROR(HLOOKUP($B107,INDIRECT("'Monthly Resource Report'!"&amp;'Reid Validation'!H$482631&amp;":"&amp;'Reid Validation'!H$482632),'Reid Validation'!H$482633,FALSE)),0,HLOOKUP($B107,INDIRECT("'Monthly Resource Report'!"&amp;'Reid Validation'!H$482631&amp;":"&amp;'Reid Validation'!H$482632),'Reid Validation'!H$482633,FALSE))</f>
        <v>0</v>
      </c>
      <c r="I107" s="317">
        <f ca="1">+IF(ISERROR(HLOOKUP($B107,INDIRECT("'Monthly Resource Report'!"&amp;'Reid Validation'!I$482631&amp;":"&amp;'Reid Validation'!I$482632),'Reid Validation'!I$482633,FALSE)),0,HLOOKUP($B107,INDIRECT("'Monthly Resource Report'!"&amp;'Reid Validation'!I$482631&amp;":"&amp;'Reid Validation'!I$482632),'Reid Validation'!I$482633,FALSE))</f>
        <v>0</v>
      </c>
      <c r="J107" s="318">
        <f ca="1">+IF(ISERROR(HLOOKUP($B107,INDIRECT("'Monthly Resource Report'!"&amp;'Reid Validation'!J$482631&amp;":"&amp;'Reid Validation'!J$482632),'Reid Validation'!J$482633,FALSE)),0,HLOOKUP($B107,INDIRECT("'Monthly Resource Report'!"&amp;'Reid Validation'!J$482631&amp;":"&amp;'Reid Validation'!J$482632),'Reid Validation'!J$482633,FALSE))</f>
        <v>0</v>
      </c>
      <c r="L107" s="301">
        <v>44440</v>
      </c>
      <c r="M107" s="294">
        <v>58</v>
      </c>
      <c r="N107" s="297">
        <v>0</v>
      </c>
      <c r="O107" s="299">
        <v>0.7</v>
      </c>
      <c r="P107" s="295">
        <v>0.06</v>
      </c>
      <c r="Q107" s="294">
        <f ca="1">+IF(ISERROR(HLOOKUP($B107,INDIRECT("'Monthly Resource Report'!"&amp;'Reid Validation'!Q$482631&amp;":"&amp;'Reid Validation'!Q$482632),'Reid Validation'!Q$482633,FALSE)),0,HLOOKUP($B107,INDIRECT("'Monthly Resource Report'!"&amp;'Reid Validation'!Q$482631&amp;":"&amp;'Reid Validation'!Q$482632),'Reid Validation'!Q$482633,FALSE))</f>
        <v>58</v>
      </c>
      <c r="R107" s="297">
        <f ca="1">+IF(ISERROR(HLOOKUP($B107,INDIRECT("'Monthly Resource Report'!"&amp;'Reid Validation'!R$482631&amp;":"&amp;'Reid Validation'!R$482632),'Reid Validation'!R$482633,FALSE)),0,HLOOKUP($B107,INDIRECT("'Monthly Resource Report'!"&amp;'Reid Validation'!R$482631&amp;":"&amp;'Reid Validation'!R$482632),'Reid Validation'!R$482633,FALSE))</f>
        <v>0</v>
      </c>
      <c r="S107" s="317">
        <f ca="1">+IF(ISERROR(HLOOKUP($B107,INDIRECT("'Monthly Resource Report'!"&amp;'Reid Validation'!S$482631&amp;":"&amp;'Reid Validation'!S$482632),'Reid Validation'!S$482633,FALSE)),0,HLOOKUP($B107,INDIRECT("'Monthly Resource Report'!"&amp;'Reid Validation'!S$482631&amp;":"&amp;'Reid Validation'!S$482632),'Reid Validation'!S$482633,FALSE))</f>
        <v>0.7143258597502441</v>
      </c>
      <c r="T107" s="318">
        <f ca="1">+IF(ISERROR(HLOOKUP($B107,INDIRECT("'Monthly Resource Report'!"&amp;'Reid Validation'!T$482631&amp;":"&amp;'Reid Validation'!T$482632),'Reid Validation'!T$482633,FALSE)),0,HLOOKUP($B107,INDIRECT("'Monthly Resource Report'!"&amp;'Reid Validation'!T$482631&amp;":"&amp;'Reid Validation'!T$482632),'Reid Validation'!T$482633,FALSE))</f>
        <v>6.0369413003749123E-2</v>
      </c>
    </row>
    <row r="108" spans="2:20" s="29" customFormat="1">
      <c r="B108" s="301">
        <v>44470</v>
      </c>
      <c r="C108" s="294">
        <v>45</v>
      </c>
      <c r="D108" s="297">
        <v>0</v>
      </c>
      <c r="E108" s="299">
        <v>0.3</v>
      </c>
      <c r="F108" s="295">
        <v>0.06</v>
      </c>
      <c r="G108" s="294">
        <f ca="1">+IF(ISERROR(HLOOKUP($B108,INDIRECT("'Monthly Resource Report'!"&amp;'Reid Validation'!G$482631&amp;":"&amp;'Reid Validation'!G$482632),'Reid Validation'!G$482633,FALSE)),0,HLOOKUP($B108,INDIRECT("'Monthly Resource Report'!"&amp;'Reid Validation'!G$482631&amp;":"&amp;'Reid Validation'!G$482632),'Reid Validation'!G$482633,FALSE))</f>
        <v>0</v>
      </c>
      <c r="H108" s="297">
        <f ca="1">+IF(ISERROR(HLOOKUP($B108,INDIRECT("'Monthly Resource Report'!"&amp;'Reid Validation'!H$482631&amp;":"&amp;'Reid Validation'!H$482632),'Reid Validation'!H$482633,FALSE)),0,HLOOKUP($B108,INDIRECT("'Monthly Resource Report'!"&amp;'Reid Validation'!H$482631&amp;":"&amp;'Reid Validation'!H$482632),'Reid Validation'!H$482633,FALSE))</f>
        <v>0</v>
      </c>
      <c r="I108" s="317">
        <f ca="1">+IF(ISERROR(HLOOKUP($B108,INDIRECT("'Monthly Resource Report'!"&amp;'Reid Validation'!I$482631&amp;":"&amp;'Reid Validation'!I$482632),'Reid Validation'!I$482633,FALSE)),0,HLOOKUP($B108,INDIRECT("'Monthly Resource Report'!"&amp;'Reid Validation'!I$482631&amp;":"&amp;'Reid Validation'!I$482632),'Reid Validation'!I$482633,FALSE))</f>
        <v>0</v>
      </c>
      <c r="J108" s="318">
        <f ca="1">+IF(ISERROR(HLOOKUP($B108,INDIRECT("'Monthly Resource Report'!"&amp;'Reid Validation'!J$482631&amp;":"&amp;'Reid Validation'!J$482632),'Reid Validation'!J$482633,FALSE)),0,HLOOKUP($B108,INDIRECT("'Monthly Resource Report'!"&amp;'Reid Validation'!J$482631&amp;":"&amp;'Reid Validation'!J$482632),'Reid Validation'!J$482633,FALSE))</f>
        <v>0</v>
      </c>
      <c r="L108" s="301">
        <v>44470</v>
      </c>
      <c r="M108" s="294">
        <v>60</v>
      </c>
      <c r="N108" s="297">
        <v>0</v>
      </c>
      <c r="O108" s="299">
        <v>0.7</v>
      </c>
      <c r="P108" s="295">
        <v>0.06</v>
      </c>
      <c r="Q108" s="294">
        <f ca="1">+IF(ISERROR(HLOOKUP($B108,INDIRECT("'Monthly Resource Report'!"&amp;'Reid Validation'!Q$482631&amp;":"&amp;'Reid Validation'!Q$482632),'Reid Validation'!Q$482633,FALSE)),0,HLOOKUP($B108,INDIRECT("'Monthly Resource Report'!"&amp;'Reid Validation'!Q$482631&amp;":"&amp;'Reid Validation'!Q$482632),'Reid Validation'!Q$482633,FALSE))</f>
        <v>60</v>
      </c>
      <c r="R108" s="297">
        <f ca="1">+IF(ISERROR(HLOOKUP($B108,INDIRECT("'Monthly Resource Report'!"&amp;'Reid Validation'!R$482631&amp;":"&amp;'Reid Validation'!R$482632),'Reid Validation'!R$482633,FALSE)),0,HLOOKUP($B108,INDIRECT("'Monthly Resource Report'!"&amp;'Reid Validation'!R$482631&amp;":"&amp;'Reid Validation'!R$482632),'Reid Validation'!R$482633,FALSE))</f>
        <v>0</v>
      </c>
      <c r="S108" s="317">
        <f ca="1">+IF(ISERROR(HLOOKUP($B108,INDIRECT("'Monthly Resource Report'!"&amp;'Reid Validation'!S$482631&amp;":"&amp;'Reid Validation'!S$482632),'Reid Validation'!S$482633,FALSE)),0,HLOOKUP($B108,INDIRECT("'Monthly Resource Report'!"&amp;'Reid Validation'!S$482631&amp;":"&amp;'Reid Validation'!S$482632),'Reid Validation'!S$482633,FALSE))</f>
        <v>0.69648062531953558</v>
      </c>
      <c r="T108" s="318">
        <f ca="1">+IF(ISERROR(HLOOKUP($B108,INDIRECT("'Monthly Resource Report'!"&amp;'Reid Validation'!T$482631&amp;":"&amp;'Reid Validation'!T$482632),'Reid Validation'!T$482633,FALSE)),0,HLOOKUP($B108,INDIRECT("'Monthly Resource Report'!"&amp;'Reid Validation'!T$482631&amp;":"&amp;'Reid Validation'!T$482632),'Reid Validation'!T$482633,FALSE))</f>
        <v>6.0521091478361884E-2</v>
      </c>
    </row>
    <row r="109" spans="2:20" s="29" customFormat="1">
      <c r="B109" s="301">
        <v>44501</v>
      </c>
      <c r="C109" s="294">
        <v>45</v>
      </c>
      <c r="D109" s="297">
        <v>0</v>
      </c>
      <c r="E109" s="299">
        <v>0.3</v>
      </c>
      <c r="F109" s="295">
        <v>0.06</v>
      </c>
      <c r="G109" s="294">
        <f ca="1">+IF(ISERROR(HLOOKUP($B109,INDIRECT("'Monthly Resource Report'!"&amp;'Reid Validation'!G$482631&amp;":"&amp;'Reid Validation'!G$482632),'Reid Validation'!G$482633,FALSE)),0,HLOOKUP($B109,INDIRECT("'Monthly Resource Report'!"&amp;'Reid Validation'!G$482631&amp;":"&amp;'Reid Validation'!G$482632),'Reid Validation'!G$482633,FALSE))</f>
        <v>0</v>
      </c>
      <c r="H109" s="297">
        <f ca="1">+IF(ISERROR(HLOOKUP($B109,INDIRECT("'Monthly Resource Report'!"&amp;'Reid Validation'!H$482631&amp;":"&amp;'Reid Validation'!H$482632),'Reid Validation'!H$482633,FALSE)),0,HLOOKUP($B109,INDIRECT("'Monthly Resource Report'!"&amp;'Reid Validation'!H$482631&amp;":"&amp;'Reid Validation'!H$482632),'Reid Validation'!H$482633,FALSE))</f>
        <v>0</v>
      </c>
      <c r="I109" s="317">
        <f ca="1">+IF(ISERROR(HLOOKUP($B109,INDIRECT("'Monthly Resource Report'!"&amp;'Reid Validation'!I$482631&amp;":"&amp;'Reid Validation'!I$482632),'Reid Validation'!I$482633,FALSE)),0,HLOOKUP($B109,INDIRECT("'Monthly Resource Report'!"&amp;'Reid Validation'!I$482631&amp;":"&amp;'Reid Validation'!I$482632),'Reid Validation'!I$482633,FALSE))</f>
        <v>0</v>
      </c>
      <c r="J109" s="318">
        <f ca="1">+IF(ISERROR(HLOOKUP($B109,INDIRECT("'Monthly Resource Report'!"&amp;'Reid Validation'!J$482631&amp;":"&amp;'Reid Validation'!J$482632),'Reid Validation'!J$482633,FALSE)),0,HLOOKUP($B109,INDIRECT("'Monthly Resource Report'!"&amp;'Reid Validation'!J$482631&amp;":"&amp;'Reid Validation'!J$482632),'Reid Validation'!J$482633,FALSE))</f>
        <v>0</v>
      </c>
      <c r="L109" s="301">
        <v>44501</v>
      </c>
      <c r="M109" s="294">
        <v>60</v>
      </c>
      <c r="N109" s="297">
        <v>0</v>
      </c>
      <c r="O109" s="299">
        <v>0.7</v>
      </c>
      <c r="P109" s="295">
        <v>0.06</v>
      </c>
      <c r="Q109" s="294">
        <f ca="1">+IF(ISERROR(HLOOKUP($B109,INDIRECT("'Monthly Resource Report'!"&amp;'Reid Validation'!Q$482631&amp;":"&amp;'Reid Validation'!Q$482632),'Reid Validation'!Q$482633,FALSE)),0,HLOOKUP($B109,INDIRECT("'Monthly Resource Report'!"&amp;'Reid Validation'!Q$482631&amp;":"&amp;'Reid Validation'!Q$482632),'Reid Validation'!Q$482633,FALSE))</f>
        <v>60</v>
      </c>
      <c r="R109" s="297">
        <f ca="1">+IF(ISERROR(HLOOKUP($B109,INDIRECT("'Monthly Resource Report'!"&amp;'Reid Validation'!R$482631&amp;":"&amp;'Reid Validation'!R$482632),'Reid Validation'!R$482633,FALSE)),0,HLOOKUP($B109,INDIRECT("'Monthly Resource Report'!"&amp;'Reid Validation'!R$482631&amp;":"&amp;'Reid Validation'!R$482632),'Reid Validation'!R$482633,FALSE))</f>
        <v>0</v>
      </c>
      <c r="S109" s="317">
        <f ca="1">+IF(ISERROR(HLOOKUP($B109,INDIRECT("'Monthly Resource Report'!"&amp;'Reid Validation'!S$482631&amp;":"&amp;'Reid Validation'!S$482632),'Reid Validation'!S$482633,FALSE)),0,HLOOKUP($B109,INDIRECT("'Monthly Resource Report'!"&amp;'Reid Validation'!S$482631&amp;":"&amp;'Reid Validation'!S$482632),'Reid Validation'!S$482633,FALSE))</f>
        <v>0.70581877473187793</v>
      </c>
      <c r="T109" s="318">
        <f ca="1">+IF(ISERROR(HLOOKUP($B109,INDIRECT("'Monthly Resource Report'!"&amp;'Reid Validation'!T$482631&amp;":"&amp;'Reid Validation'!T$482632),'Reid Validation'!T$482633,FALSE)),0,HLOOKUP($B109,INDIRECT("'Monthly Resource Report'!"&amp;'Reid Validation'!T$482631&amp;":"&amp;'Reid Validation'!T$482632),'Reid Validation'!T$482633,FALSE))</f>
        <v>6.1313550128223746E-2</v>
      </c>
    </row>
    <row r="110" spans="2:20" s="29" customFormat="1">
      <c r="B110" s="301">
        <v>44531</v>
      </c>
      <c r="C110" s="294">
        <v>45</v>
      </c>
      <c r="D110" s="297">
        <v>0</v>
      </c>
      <c r="E110" s="299">
        <v>0.3</v>
      </c>
      <c r="F110" s="295">
        <v>0.06</v>
      </c>
      <c r="G110" s="294">
        <f ca="1">+IF(ISERROR(HLOOKUP($B110,INDIRECT("'Monthly Resource Report'!"&amp;'Reid Validation'!G$482631&amp;":"&amp;'Reid Validation'!G$482632),'Reid Validation'!G$482633,FALSE)),0,HLOOKUP($B110,INDIRECT("'Monthly Resource Report'!"&amp;'Reid Validation'!G$482631&amp;":"&amp;'Reid Validation'!G$482632),'Reid Validation'!G$482633,FALSE))</f>
        <v>0</v>
      </c>
      <c r="H110" s="297">
        <f ca="1">+IF(ISERROR(HLOOKUP($B110,INDIRECT("'Monthly Resource Report'!"&amp;'Reid Validation'!H$482631&amp;":"&amp;'Reid Validation'!H$482632),'Reid Validation'!H$482633,FALSE)),0,HLOOKUP($B110,INDIRECT("'Monthly Resource Report'!"&amp;'Reid Validation'!H$482631&amp;":"&amp;'Reid Validation'!H$482632),'Reid Validation'!H$482633,FALSE))</f>
        <v>0</v>
      </c>
      <c r="I110" s="317">
        <f ca="1">+IF(ISERROR(HLOOKUP($B110,INDIRECT("'Monthly Resource Report'!"&amp;'Reid Validation'!I$482631&amp;":"&amp;'Reid Validation'!I$482632),'Reid Validation'!I$482633,FALSE)),0,HLOOKUP($B110,INDIRECT("'Monthly Resource Report'!"&amp;'Reid Validation'!I$482631&amp;":"&amp;'Reid Validation'!I$482632),'Reid Validation'!I$482633,FALSE))</f>
        <v>0</v>
      </c>
      <c r="J110" s="318">
        <f ca="1">+IF(ISERROR(HLOOKUP($B110,INDIRECT("'Monthly Resource Report'!"&amp;'Reid Validation'!J$482631&amp;":"&amp;'Reid Validation'!J$482632),'Reid Validation'!J$482633,FALSE)),0,HLOOKUP($B110,INDIRECT("'Monthly Resource Report'!"&amp;'Reid Validation'!J$482631&amp;":"&amp;'Reid Validation'!J$482632),'Reid Validation'!J$482633,FALSE))</f>
        <v>0</v>
      </c>
      <c r="L110" s="301">
        <v>44531</v>
      </c>
      <c r="M110" s="294">
        <v>65</v>
      </c>
      <c r="N110" s="297">
        <v>0</v>
      </c>
      <c r="O110" s="299">
        <v>0.7</v>
      </c>
      <c r="P110" s="295">
        <v>0.06</v>
      </c>
      <c r="Q110" s="294">
        <f ca="1">+IF(ISERROR(HLOOKUP($B110,INDIRECT("'Monthly Resource Report'!"&amp;'Reid Validation'!Q$482631&amp;":"&amp;'Reid Validation'!Q$482632),'Reid Validation'!Q$482633,FALSE)),0,HLOOKUP($B110,INDIRECT("'Monthly Resource Report'!"&amp;'Reid Validation'!Q$482631&amp;":"&amp;'Reid Validation'!Q$482632),'Reid Validation'!Q$482633,FALSE))</f>
        <v>65</v>
      </c>
      <c r="R110" s="297">
        <f ca="1">+IF(ISERROR(HLOOKUP($B110,INDIRECT("'Monthly Resource Report'!"&amp;'Reid Validation'!R$482631&amp;":"&amp;'Reid Validation'!R$482632),'Reid Validation'!R$482633,FALSE)),0,HLOOKUP($B110,INDIRECT("'Monthly Resource Report'!"&amp;'Reid Validation'!R$482631&amp;":"&amp;'Reid Validation'!R$482632),'Reid Validation'!R$482633,FALSE))</f>
        <v>0</v>
      </c>
      <c r="S110" s="317">
        <f ca="1">+IF(ISERROR(HLOOKUP($B110,INDIRECT("'Monthly Resource Report'!"&amp;'Reid Validation'!S$482631&amp;":"&amp;'Reid Validation'!S$482632),'Reid Validation'!S$482633,FALSE)),0,HLOOKUP($B110,INDIRECT("'Monthly Resource Report'!"&amp;'Reid Validation'!S$482631&amp;":"&amp;'Reid Validation'!S$482632),'Reid Validation'!S$482633,FALSE))</f>
        <v>0.708915472964046</v>
      </c>
      <c r="T110" s="318">
        <f ca="1">+IF(ISERROR(HLOOKUP($B110,INDIRECT("'Monthly Resource Report'!"&amp;'Reid Validation'!T$482631&amp;":"&amp;'Reid Validation'!T$482632),'Reid Validation'!T$482633,FALSE)),0,HLOOKUP($B110,INDIRECT("'Monthly Resource Report'!"&amp;'Reid Validation'!T$482631&amp;":"&amp;'Reid Validation'!T$482632),'Reid Validation'!T$482633,FALSE))</f>
        <v>6.083633430552856E-2</v>
      </c>
    </row>
    <row r="111" spans="2:20" s="29" customFormat="1">
      <c r="B111" s="301">
        <v>44562</v>
      </c>
      <c r="C111" s="294">
        <v>45</v>
      </c>
      <c r="D111" s="297">
        <v>0</v>
      </c>
      <c r="E111" s="299">
        <v>0.3</v>
      </c>
      <c r="F111" s="295">
        <v>0.06</v>
      </c>
      <c r="G111" s="294">
        <f ca="1">+IF(ISERROR(HLOOKUP($B111,INDIRECT("'Monthly Resource Report'!"&amp;'Reid Validation'!G$482631&amp;":"&amp;'Reid Validation'!G$482632),'Reid Validation'!G$482633,FALSE)),0,HLOOKUP($B111,INDIRECT("'Monthly Resource Report'!"&amp;'Reid Validation'!G$482631&amp;":"&amp;'Reid Validation'!G$482632),'Reid Validation'!G$482633,FALSE))</f>
        <v>45</v>
      </c>
      <c r="H111" s="297">
        <f ca="1">+IF(ISERROR(HLOOKUP($B111,INDIRECT("'Monthly Resource Report'!"&amp;'Reid Validation'!H$482631&amp;":"&amp;'Reid Validation'!H$482632),'Reid Validation'!H$482633,FALSE)),0,HLOOKUP($B111,INDIRECT("'Monthly Resource Report'!"&amp;'Reid Validation'!H$482631&amp;":"&amp;'Reid Validation'!H$482632),'Reid Validation'!H$482633,FALSE))</f>
        <v>0</v>
      </c>
      <c r="I111" s="317">
        <f ca="1">+IF(ISERROR(HLOOKUP($B111,INDIRECT("'Monthly Resource Report'!"&amp;'Reid Validation'!I$482631&amp;":"&amp;'Reid Validation'!I$482632),'Reid Validation'!I$482633,FALSE)),0,HLOOKUP($B111,INDIRECT("'Monthly Resource Report'!"&amp;'Reid Validation'!I$482631&amp;":"&amp;'Reid Validation'!I$482632),'Reid Validation'!I$482633,FALSE))</f>
        <v>0</v>
      </c>
      <c r="J111" s="318">
        <f ca="1">+IF(ISERROR(HLOOKUP($B111,INDIRECT("'Monthly Resource Report'!"&amp;'Reid Validation'!J$482631&amp;":"&amp;'Reid Validation'!J$482632),'Reid Validation'!J$482633,FALSE)),0,HLOOKUP($B111,INDIRECT("'Monthly Resource Report'!"&amp;'Reid Validation'!J$482631&amp;":"&amp;'Reid Validation'!J$482632),'Reid Validation'!J$482633,FALSE))</f>
        <v>0</v>
      </c>
      <c r="L111" s="301">
        <v>44562</v>
      </c>
      <c r="M111" s="294">
        <v>65</v>
      </c>
      <c r="N111" s="297">
        <v>0</v>
      </c>
      <c r="O111" s="299">
        <v>0.7</v>
      </c>
      <c r="P111" s="295">
        <v>0.06</v>
      </c>
      <c r="Q111" s="294">
        <f ca="1">+IF(ISERROR(HLOOKUP($B111,INDIRECT("'Monthly Resource Report'!"&amp;'Reid Validation'!Q$482631&amp;":"&amp;'Reid Validation'!Q$482632),'Reid Validation'!Q$482633,FALSE)),0,HLOOKUP($B111,INDIRECT("'Monthly Resource Report'!"&amp;'Reid Validation'!Q$482631&amp;":"&amp;'Reid Validation'!Q$482632),'Reid Validation'!Q$482633,FALSE))</f>
        <v>65</v>
      </c>
      <c r="R111" s="297">
        <f ca="1">+IF(ISERROR(HLOOKUP($B111,INDIRECT("'Monthly Resource Report'!"&amp;'Reid Validation'!R$482631&amp;":"&amp;'Reid Validation'!R$482632),'Reid Validation'!R$482633,FALSE)),0,HLOOKUP($B111,INDIRECT("'Monthly Resource Report'!"&amp;'Reid Validation'!R$482631&amp;":"&amp;'Reid Validation'!R$482632),'Reid Validation'!R$482633,FALSE))</f>
        <v>0</v>
      </c>
      <c r="S111" s="317">
        <f ca="1">+IF(ISERROR(HLOOKUP($B111,INDIRECT("'Monthly Resource Report'!"&amp;'Reid Validation'!S$482631&amp;":"&amp;'Reid Validation'!S$482632),'Reid Validation'!S$482633,FALSE)),0,HLOOKUP($B111,INDIRECT("'Monthly Resource Report'!"&amp;'Reid Validation'!S$482631&amp;":"&amp;'Reid Validation'!S$482632),'Reid Validation'!S$482633,FALSE))</f>
        <v>0.70676041323141248</v>
      </c>
      <c r="T111" s="318">
        <f ca="1">+IF(ISERROR(HLOOKUP($B111,INDIRECT("'Monthly Resource Report'!"&amp;'Reid Validation'!T$482631&amp;":"&amp;'Reid Validation'!T$482632),'Reid Validation'!T$482633,FALSE)),0,HLOOKUP($B111,INDIRECT("'Monthly Resource Report'!"&amp;'Reid Validation'!T$482631&amp;":"&amp;'Reid Validation'!T$482632),'Reid Validation'!T$482633,FALSE))</f>
        <v>6.0694807990722049E-2</v>
      </c>
    </row>
    <row r="112" spans="2:20" s="29" customFormat="1">
      <c r="B112" s="301">
        <v>44593</v>
      </c>
      <c r="C112" s="294">
        <v>45</v>
      </c>
      <c r="D112" s="297">
        <v>0</v>
      </c>
      <c r="E112" s="299">
        <v>0.3</v>
      </c>
      <c r="F112" s="295">
        <v>0.06</v>
      </c>
      <c r="G112" s="294">
        <f ca="1">+IF(ISERROR(HLOOKUP($B112,INDIRECT("'Monthly Resource Report'!"&amp;'Reid Validation'!G$482631&amp;":"&amp;'Reid Validation'!G$482632),'Reid Validation'!G$482633,FALSE)),0,HLOOKUP($B112,INDIRECT("'Monthly Resource Report'!"&amp;'Reid Validation'!G$482631&amp;":"&amp;'Reid Validation'!G$482632),'Reid Validation'!G$482633,FALSE))</f>
        <v>45</v>
      </c>
      <c r="H112" s="297">
        <f ca="1">+IF(ISERROR(HLOOKUP($B112,INDIRECT("'Monthly Resource Report'!"&amp;'Reid Validation'!H$482631&amp;":"&amp;'Reid Validation'!H$482632),'Reid Validation'!H$482633,FALSE)),0,HLOOKUP($B112,INDIRECT("'Monthly Resource Report'!"&amp;'Reid Validation'!H$482631&amp;":"&amp;'Reid Validation'!H$482632),'Reid Validation'!H$482633,FALSE))</f>
        <v>0</v>
      </c>
      <c r="I112" s="317">
        <f ca="1">+IF(ISERROR(HLOOKUP($B112,INDIRECT("'Monthly Resource Report'!"&amp;'Reid Validation'!I$482631&amp;":"&amp;'Reid Validation'!I$482632),'Reid Validation'!I$482633,FALSE)),0,HLOOKUP($B112,INDIRECT("'Monthly Resource Report'!"&amp;'Reid Validation'!I$482631&amp;":"&amp;'Reid Validation'!I$482632),'Reid Validation'!I$482633,FALSE))</f>
        <v>0</v>
      </c>
      <c r="J112" s="318">
        <f ca="1">+IF(ISERROR(HLOOKUP($B112,INDIRECT("'Monthly Resource Report'!"&amp;'Reid Validation'!J$482631&amp;":"&amp;'Reid Validation'!J$482632),'Reid Validation'!J$482633,FALSE)),0,HLOOKUP($B112,INDIRECT("'Monthly Resource Report'!"&amp;'Reid Validation'!J$482631&amp;":"&amp;'Reid Validation'!J$482632),'Reid Validation'!J$482633,FALSE))</f>
        <v>0</v>
      </c>
      <c r="L112" s="301">
        <v>44593</v>
      </c>
      <c r="M112" s="294">
        <v>65</v>
      </c>
      <c r="N112" s="297">
        <v>0</v>
      </c>
      <c r="O112" s="299">
        <v>0.7</v>
      </c>
      <c r="P112" s="295">
        <v>0.06</v>
      </c>
      <c r="Q112" s="294">
        <f ca="1">+IF(ISERROR(HLOOKUP($B112,INDIRECT("'Monthly Resource Report'!"&amp;'Reid Validation'!Q$482631&amp;":"&amp;'Reid Validation'!Q$482632),'Reid Validation'!Q$482633,FALSE)),0,HLOOKUP($B112,INDIRECT("'Monthly Resource Report'!"&amp;'Reid Validation'!Q$482631&amp;":"&amp;'Reid Validation'!Q$482632),'Reid Validation'!Q$482633,FALSE))</f>
        <v>65</v>
      </c>
      <c r="R112" s="297">
        <f ca="1">+IF(ISERROR(HLOOKUP($B112,INDIRECT("'Monthly Resource Report'!"&amp;'Reid Validation'!R$482631&amp;":"&amp;'Reid Validation'!R$482632),'Reid Validation'!R$482633,FALSE)),0,HLOOKUP($B112,INDIRECT("'Monthly Resource Report'!"&amp;'Reid Validation'!R$482631&amp;":"&amp;'Reid Validation'!R$482632),'Reid Validation'!R$482633,FALSE))</f>
        <v>0</v>
      </c>
      <c r="S112" s="317">
        <f ca="1">+IF(ISERROR(HLOOKUP($B112,INDIRECT("'Monthly Resource Report'!"&amp;'Reid Validation'!S$482631&amp;":"&amp;'Reid Validation'!S$482632),'Reid Validation'!S$482633,FALSE)),0,HLOOKUP($B112,INDIRECT("'Monthly Resource Report'!"&amp;'Reid Validation'!S$482631&amp;":"&amp;'Reid Validation'!S$482632),'Reid Validation'!S$482633,FALSE))</f>
        <v>0.70708352067543745</v>
      </c>
      <c r="T112" s="318">
        <f ca="1">+IF(ISERROR(HLOOKUP($B112,INDIRECT("'Monthly Resource Report'!"&amp;'Reid Validation'!T$482631&amp;":"&amp;'Reid Validation'!T$482632),'Reid Validation'!T$482633,FALSE)),0,HLOOKUP($B112,INDIRECT("'Monthly Resource Report'!"&amp;'Reid Validation'!T$482631&amp;":"&amp;'Reid Validation'!T$482632),'Reid Validation'!T$482633,FALSE))</f>
        <v>6.0800175344703222E-2</v>
      </c>
    </row>
    <row r="113" spans="2:20" s="29" customFormat="1">
      <c r="B113" s="301">
        <v>44621</v>
      </c>
      <c r="C113" s="294">
        <v>45</v>
      </c>
      <c r="D113" s="297">
        <v>0</v>
      </c>
      <c r="E113" s="299">
        <v>0.3</v>
      </c>
      <c r="F113" s="295">
        <v>0.06</v>
      </c>
      <c r="G113" s="294">
        <f ca="1">+IF(ISERROR(HLOOKUP($B113,INDIRECT("'Monthly Resource Report'!"&amp;'Reid Validation'!G$482631&amp;":"&amp;'Reid Validation'!G$482632),'Reid Validation'!G$482633,FALSE)),0,HLOOKUP($B113,INDIRECT("'Monthly Resource Report'!"&amp;'Reid Validation'!G$482631&amp;":"&amp;'Reid Validation'!G$482632),'Reid Validation'!G$482633,FALSE))</f>
        <v>0</v>
      </c>
      <c r="H113" s="297">
        <f ca="1">+IF(ISERROR(HLOOKUP($B113,INDIRECT("'Monthly Resource Report'!"&amp;'Reid Validation'!H$482631&amp;":"&amp;'Reid Validation'!H$482632),'Reid Validation'!H$482633,FALSE)),0,HLOOKUP($B113,INDIRECT("'Monthly Resource Report'!"&amp;'Reid Validation'!H$482631&amp;":"&amp;'Reid Validation'!H$482632),'Reid Validation'!H$482633,FALSE))</f>
        <v>0</v>
      </c>
      <c r="I113" s="317">
        <f ca="1">+IF(ISERROR(HLOOKUP($B113,INDIRECT("'Monthly Resource Report'!"&amp;'Reid Validation'!I$482631&amp;":"&amp;'Reid Validation'!I$482632),'Reid Validation'!I$482633,FALSE)),0,HLOOKUP($B113,INDIRECT("'Monthly Resource Report'!"&amp;'Reid Validation'!I$482631&amp;":"&amp;'Reid Validation'!I$482632),'Reid Validation'!I$482633,FALSE))</f>
        <v>0</v>
      </c>
      <c r="J113" s="318">
        <f ca="1">+IF(ISERROR(HLOOKUP($B113,INDIRECT("'Monthly Resource Report'!"&amp;'Reid Validation'!J$482631&amp;":"&amp;'Reid Validation'!J$482632),'Reid Validation'!J$482633,FALSE)),0,HLOOKUP($B113,INDIRECT("'Monthly Resource Report'!"&amp;'Reid Validation'!J$482631&amp;":"&amp;'Reid Validation'!J$482632),'Reid Validation'!J$482633,FALSE))</f>
        <v>0</v>
      </c>
      <c r="L113" s="301">
        <v>44621</v>
      </c>
      <c r="M113" s="294">
        <v>65</v>
      </c>
      <c r="N113" s="297">
        <v>0</v>
      </c>
      <c r="O113" s="299">
        <v>0.7</v>
      </c>
      <c r="P113" s="295">
        <v>0.06</v>
      </c>
      <c r="Q113" s="294">
        <f ca="1">+IF(ISERROR(HLOOKUP($B113,INDIRECT("'Monthly Resource Report'!"&amp;'Reid Validation'!Q$482631&amp;":"&amp;'Reid Validation'!Q$482632),'Reid Validation'!Q$482633,FALSE)),0,HLOOKUP($B113,INDIRECT("'Monthly Resource Report'!"&amp;'Reid Validation'!Q$482631&amp;":"&amp;'Reid Validation'!Q$482632),'Reid Validation'!Q$482633,FALSE))</f>
        <v>65</v>
      </c>
      <c r="R113" s="297">
        <f ca="1">+IF(ISERROR(HLOOKUP($B113,INDIRECT("'Monthly Resource Report'!"&amp;'Reid Validation'!R$482631&amp;":"&amp;'Reid Validation'!R$482632),'Reid Validation'!R$482633,FALSE)),0,HLOOKUP($B113,INDIRECT("'Monthly Resource Report'!"&amp;'Reid Validation'!R$482631&amp;":"&amp;'Reid Validation'!R$482632),'Reid Validation'!R$482633,FALSE))</f>
        <v>0</v>
      </c>
      <c r="S113" s="317">
        <f ca="1">+IF(ISERROR(HLOOKUP($B113,INDIRECT("'Monthly Resource Report'!"&amp;'Reid Validation'!S$482631&amp;":"&amp;'Reid Validation'!S$482632),'Reid Validation'!S$482633,FALSE)),0,HLOOKUP($B113,INDIRECT("'Monthly Resource Report'!"&amp;'Reid Validation'!S$482631&amp;":"&amp;'Reid Validation'!S$482632),'Reid Validation'!S$482633,FALSE))</f>
        <v>0.70976344636980571</v>
      </c>
      <c r="T113" s="318">
        <f ca="1">+IF(ISERROR(HLOOKUP($B113,INDIRECT("'Monthly Resource Report'!"&amp;'Reid Validation'!T$482631&amp;":"&amp;'Reid Validation'!T$482632),'Reid Validation'!T$482633,FALSE)),0,HLOOKUP($B113,INDIRECT("'Monthly Resource Report'!"&amp;'Reid Validation'!T$482631&amp;":"&amp;'Reid Validation'!T$482632),'Reid Validation'!T$482633,FALSE))</f>
        <v>6.0952967722597819E-2</v>
      </c>
    </row>
    <row r="114" spans="2:20" s="29" customFormat="1">
      <c r="B114" s="301">
        <v>44652</v>
      </c>
      <c r="C114" s="294">
        <v>45</v>
      </c>
      <c r="D114" s="297">
        <v>0</v>
      </c>
      <c r="E114" s="299">
        <v>0.3</v>
      </c>
      <c r="F114" s="295">
        <v>0.06</v>
      </c>
      <c r="G114" s="294">
        <f ca="1">+IF(ISERROR(HLOOKUP($B114,INDIRECT("'Monthly Resource Report'!"&amp;'Reid Validation'!G$482631&amp;":"&amp;'Reid Validation'!G$482632),'Reid Validation'!G$482633,FALSE)),0,HLOOKUP($B114,INDIRECT("'Monthly Resource Report'!"&amp;'Reid Validation'!G$482631&amp;":"&amp;'Reid Validation'!G$482632),'Reid Validation'!G$482633,FALSE))</f>
        <v>0</v>
      </c>
      <c r="H114" s="297">
        <f ca="1">+IF(ISERROR(HLOOKUP($B114,INDIRECT("'Monthly Resource Report'!"&amp;'Reid Validation'!H$482631&amp;":"&amp;'Reid Validation'!H$482632),'Reid Validation'!H$482633,FALSE)),0,HLOOKUP($B114,INDIRECT("'Monthly Resource Report'!"&amp;'Reid Validation'!H$482631&amp;":"&amp;'Reid Validation'!H$482632),'Reid Validation'!H$482633,FALSE))</f>
        <v>0</v>
      </c>
      <c r="I114" s="317">
        <f ca="1">+IF(ISERROR(HLOOKUP($B114,INDIRECT("'Monthly Resource Report'!"&amp;'Reid Validation'!I$482631&amp;":"&amp;'Reid Validation'!I$482632),'Reid Validation'!I$482633,FALSE)),0,HLOOKUP($B114,INDIRECT("'Monthly Resource Report'!"&amp;'Reid Validation'!I$482631&amp;":"&amp;'Reid Validation'!I$482632),'Reid Validation'!I$482633,FALSE))</f>
        <v>0</v>
      </c>
      <c r="J114" s="318">
        <f ca="1">+IF(ISERROR(HLOOKUP($B114,INDIRECT("'Monthly Resource Report'!"&amp;'Reid Validation'!J$482631&amp;":"&amp;'Reid Validation'!J$482632),'Reid Validation'!J$482633,FALSE)),0,HLOOKUP($B114,INDIRECT("'Monthly Resource Report'!"&amp;'Reid Validation'!J$482631&amp;":"&amp;'Reid Validation'!J$482632),'Reid Validation'!J$482633,FALSE))</f>
        <v>0</v>
      </c>
      <c r="L114" s="301">
        <v>44652</v>
      </c>
      <c r="M114" s="294">
        <v>65</v>
      </c>
      <c r="N114" s="297">
        <v>0</v>
      </c>
      <c r="O114" s="299">
        <v>0.7</v>
      </c>
      <c r="P114" s="295">
        <v>0.06</v>
      </c>
      <c r="Q114" s="294">
        <f ca="1">+IF(ISERROR(HLOOKUP($B114,INDIRECT("'Monthly Resource Report'!"&amp;'Reid Validation'!Q$482631&amp;":"&amp;'Reid Validation'!Q$482632),'Reid Validation'!Q$482633,FALSE)),0,HLOOKUP($B114,INDIRECT("'Monthly Resource Report'!"&amp;'Reid Validation'!Q$482631&amp;":"&amp;'Reid Validation'!Q$482632),'Reid Validation'!Q$482633,FALSE))</f>
        <v>65</v>
      </c>
      <c r="R114" s="297">
        <f ca="1">+IF(ISERROR(HLOOKUP($B114,INDIRECT("'Monthly Resource Report'!"&amp;'Reid Validation'!R$482631&amp;":"&amp;'Reid Validation'!R$482632),'Reid Validation'!R$482633,FALSE)),0,HLOOKUP($B114,INDIRECT("'Monthly Resource Report'!"&amp;'Reid Validation'!R$482631&amp;":"&amp;'Reid Validation'!R$482632),'Reid Validation'!R$482633,FALSE))</f>
        <v>0</v>
      </c>
      <c r="S114" s="317">
        <f ca="1">+IF(ISERROR(HLOOKUP($B114,INDIRECT("'Monthly Resource Report'!"&amp;'Reid Validation'!S$482631&amp;":"&amp;'Reid Validation'!S$482632),'Reid Validation'!S$482633,FALSE)),0,HLOOKUP($B114,INDIRECT("'Monthly Resource Report'!"&amp;'Reid Validation'!S$482631&amp;":"&amp;'Reid Validation'!S$482632),'Reid Validation'!S$482633,FALSE))</f>
        <v>0.70980360712199508</v>
      </c>
      <c r="T114" s="318">
        <f ca="1">+IF(ISERROR(HLOOKUP($B114,INDIRECT("'Monthly Resource Report'!"&amp;'Reid Validation'!T$482631&amp;":"&amp;'Reid Validation'!T$482632),'Reid Validation'!T$482633,FALSE)),0,HLOOKUP($B114,INDIRECT("'Monthly Resource Report'!"&amp;'Reid Validation'!T$482631&amp;":"&amp;'Reid Validation'!T$482632),'Reid Validation'!T$482633,FALSE))</f>
        <v>6.0645073532685501E-2</v>
      </c>
    </row>
    <row r="115" spans="2:20" s="29" customFormat="1">
      <c r="B115" s="301">
        <v>44682</v>
      </c>
      <c r="C115" s="294">
        <v>45</v>
      </c>
      <c r="D115" s="297">
        <v>0</v>
      </c>
      <c r="E115" s="299">
        <v>0.3</v>
      </c>
      <c r="F115" s="295">
        <v>0.06</v>
      </c>
      <c r="G115" s="294">
        <f ca="1">+IF(ISERROR(HLOOKUP($B115,INDIRECT("'Monthly Resource Report'!"&amp;'Reid Validation'!G$482631&amp;":"&amp;'Reid Validation'!G$482632),'Reid Validation'!G$482633,FALSE)),0,HLOOKUP($B115,INDIRECT("'Monthly Resource Report'!"&amp;'Reid Validation'!G$482631&amp;":"&amp;'Reid Validation'!G$482632),'Reid Validation'!G$482633,FALSE))</f>
        <v>0</v>
      </c>
      <c r="H115" s="297">
        <f ca="1">+IF(ISERROR(HLOOKUP($B115,INDIRECT("'Monthly Resource Report'!"&amp;'Reid Validation'!H$482631&amp;":"&amp;'Reid Validation'!H$482632),'Reid Validation'!H$482633,FALSE)),0,HLOOKUP($B115,INDIRECT("'Monthly Resource Report'!"&amp;'Reid Validation'!H$482631&amp;":"&amp;'Reid Validation'!H$482632),'Reid Validation'!H$482633,FALSE))</f>
        <v>0</v>
      </c>
      <c r="I115" s="317">
        <f ca="1">+IF(ISERROR(HLOOKUP($B115,INDIRECT("'Monthly Resource Report'!"&amp;'Reid Validation'!I$482631&amp;":"&amp;'Reid Validation'!I$482632),'Reid Validation'!I$482633,FALSE)),0,HLOOKUP($B115,INDIRECT("'Monthly Resource Report'!"&amp;'Reid Validation'!I$482631&amp;":"&amp;'Reid Validation'!I$482632),'Reid Validation'!I$482633,FALSE))</f>
        <v>0</v>
      </c>
      <c r="J115" s="318">
        <f ca="1">+IF(ISERROR(HLOOKUP($B115,INDIRECT("'Monthly Resource Report'!"&amp;'Reid Validation'!J$482631&amp;":"&amp;'Reid Validation'!J$482632),'Reid Validation'!J$482633,FALSE)),0,HLOOKUP($B115,INDIRECT("'Monthly Resource Report'!"&amp;'Reid Validation'!J$482631&amp;":"&amp;'Reid Validation'!J$482632),'Reid Validation'!J$482633,FALSE))</f>
        <v>0</v>
      </c>
      <c r="L115" s="301">
        <v>44682</v>
      </c>
      <c r="M115" s="294">
        <v>60</v>
      </c>
      <c r="N115" s="297">
        <v>0</v>
      </c>
      <c r="O115" s="299">
        <v>0.7</v>
      </c>
      <c r="P115" s="295">
        <v>0.06</v>
      </c>
      <c r="Q115" s="294">
        <f ca="1">+IF(ISERROR(HLOOKUP($B115,INDIRECT("'Monthly Resource Report'!"&amp;'Reid Validation'!Q$482631&amp;":"&amp;'Reid Validation'!Q$482632),'Reid Validation'!Q$482633,FALSE)),0,HLOOKUP($B115,INDIRECT("'Monthly Resource Report'!"&amp;'Reid Validation'!Q$482631&amp;":"&amp;'Reid Validation'!Q$482632),'Reid Validation'!Q$482633,FALSE))</f>
        <v>60</v>
      </c>
      <c r="R115" s="297">
        <f ca="1">+IF(ISERROR(HLOOKUP($B115,INDIRECT("'Monthly Resource Report'!"&amp;'Reid Validation'!R$482631&amp;":"&amp;'Reid Validation'!R$482632),'Reid Validation'!R$482633,FALSE)),0,HLOOKUP($B115,INDIRECT("'Monthly Resource Report'!"&amp;'Reid Validation'!R$482631&amp;":"&amp;'Reid Validation'!R$482632),'Reid Validation'!R$482633,FALSE))</f>
        <v>0</v>
      </c>
      <c r="S115" s="317">
        <f ca="1">+IF(ISERROR(HLOOKUP($B115,INDIRECT("'Monthly Resource Report'!"&amp;'Reid Validation'!S$482631&amp;":"&amp;'Reid Validation'!S$482632),'Reid Validation'!S$482633,FALSE)),0,HLOOKUP($B115,INDIRECT("'Monthly Resource Report'!"&amp;'Reid Validation'!S$482631&amp;":"&amp;'Reid Validation'!S$482632),'Reid Validation'!S$482633,FALSE))</f>
        <v>0.6938427404700408</v>
      </c>
      <c r="T115" s="318">
        <f ca="1">+IF(ISERROR(HLOOKUP($B115,INDIRECT("'Monthly Resource Report'!"&amp;'Reid Validation'!T$482631&amp;":"&amp;'Reid Validation'!T$482632),'Reid Validation'!T$482633,FALSE)),0,HLOOKUP($B115,INDIRECT("'Monthly Resource Report'!"&amp;'Reid Validation'!T$482631&amp;":"&amp;'Reid Validation'!T$482632),'Reid Validation'!T$482633,FALSE))</f>
        <v>6.0369335711529096E-2</v>
      </c>
    </row>
    <row r="116" spans="2:20" s="29" customFormat="1">
      <c r="B116" s="301">
        <v>44713</v>
      </c>
      <c r="C116" s="294">
        <v>45</v>
      </c>
      <c r="D116" s="297">
        <v>0</v>
      </c>
      <c r="E116" s="299">
        <v>0.3</v>
      </c>
      <c r="F116" s="295">
        <v>0.06</v>
      </c>
      <c r="G116" s="294">
        <f ca="1">+IF(ISERROR(HLOOKUP($B116,INDIRECT("'Monthly Resource Report'!"&amp;'Reid Validation'!G$482631&amp;":"&amp;'Reid Validation'!G$482632),'Reid Validation'!G$482633,FALSE)),0,HLOOKUP($B116,INDIRECT("'Monthly Resource Report'!"&amp;'Reid Validation'!G$482631&amp;":"&amp;'Reid Validation'!G$482632),'Reid Validation'!G$482633,FALSE))</f>
        <v>0</v>
      </c>
      <c r="H116" s="297">
        <f ca="1">+IF(ISERROR(HLOOKUP($B116,INDIRECT("'Monthly Resource Report'!"&amp;'Reid Validation'!H$482631&amp;":"&amp;'Reid Validation'!H$482632),'Reid Validation'!H$482633,FALSE)),0,HLOOKUP($B116,INDIRECT("'Monthly Resource Report'!"&amp;'Reid Validation'!H$482631&amp;":"&amp;'Reid Validation'!H$482632),'Reid Validation'!H$482633,FALSE))</f>
        <v>0</v>
      </c>
      <c r="I116" s="317">
        <f ca="1">+IF(ISERROR(HLOOKUP($B116,INDIRECT("'Monthly Resource Report'!"&amp;'Reid Validation'!I$482631&amp;":"&amp;'Reid Validation'!I$482632),'Reid Validation'!I$482633,FALSE)),0,HLOOKUP($B116,INDIRECT("'Monthly Resource Report'!"&amp;'Reid Validation'!I$482631&amp;":"&amp;'Reid Validation'!I$482632),'Reid Validation'!I$482633,FALSE))</f>
        <v>0</v>
      </c>
      <c r="J116" s="318">
        <f ca="1">+IF(ISERROR(HLOOKUP($B116,INDIRECT("'Monthly Resource Report'!"&amp;'Reid Validation'!J$482631&amp;":"&amp;'Reid Validation'!J$482632),'Reid Validation'!J$482633,FALSE)),0,HLOOKUP($B116,INDIRECT("'Monthly Resource Report'!"&amp;'Reid Validation'!J$482631&amp;":"&amp;'Reid Validation'!J$482632),'Reid Validation'!J$482633,FALSE))</f>
        <v>0</v>
      </c>
      <c r="L116" s="301">
        <v>44713</v>
      </c>
      <c r="M116" s="294">
        <v>60</v>
      </c>
      <c r="N116" s="297">
        <v>0</v>
      </c>
      <c r="O116" s="299">
        <v>0.7</v>
      </c>
      <c r="P116" s="295">
        <v>0.06</v>
      </c>
      <c r="Q116" s="294">
        <f ca="1">+IF(ISERROR(HLOOKUP($B116,INDIRECT("'Monthly Resource Report'!"&amp;'Reid Validation'!Q$482631&amp;":"&amp;'Reid Validation'!Q$482632),'Reid Validation'!Q$482633,FALSE)),0,HLOOKUP($B116,INDIRECT("'Monthly Resource Report'!"&amp;'Reid Validation'!Q$482631&amp;":"&amp;'Reid Validation'!Q$482632),'Reid Validation'!Q$482633,FALSE))</f>
        <v>60</v>
      </c>
      <c r="R116" s="297">
        <f ca="1">+IF(ISERROR(HLOOKUP($B116,INDIRECT("'Monthly Resource Report'!"&amp;'Reid Validation'!R$482631&amp;":"&amp;'Reid Validation'!R$482632),'Reid Validation'!R$482633,FALSE)),0,HLOOKUP($B116,INDIRECT("'Monthly Resource Report'!"&amp;'Reid Validation'!R$482631&amp;":"&amp;'Reid Validation'!R$482632),'Reid Validation'!R$482633,FALSE))</f>
        <v>0</v>
      </c>
      <c r="S116" s="317">
        <f ca="1">+IF(ISERROR(HLOOKUP($B116,INDIRECT("'Monthly Resource Report'!"&amp;'Reid Validation'!S$482631&amp;":"&amp;'Reid Validation'!S$482632),'Reid Validation'!S$482633,FALSE)),0,HLOOKUP($B116,INDIRECT("'Monthly Resource Report'!"&amp;'Reid Validation'!S$482631&amp;":"&amp;'Reid Validation'!S$482632),'Reid Validation'!S$482633,FALSE))</f>
        <v>0.70815618802619051</v>
      </c>
      <c r="T116" s="318">
        <f ca="1">+IF(ISERROR(HLOOKUP($B116,INDIRECT("'Monthly Resource Report'!"&amp;'Reid Validation'!T$482631&amp;":"&amp;'Reid Validation'!T$482632),'Reid Validation'!T$482633,FALSE)),0,HLOOKUP($B116,INDIRECT("'Monthly Resource Report'!"&amp;'Reid Validation'!T$482631&amp;":"&amp;'Reid Validation'!T$482632),'Reid Validation'!T$482633,FALSE))</f>
        <v>6.0278477291474723E-2</v>
      </c>
    </row>
    <row r="117" spans="2:20" s="29" customFormat="1">
      <c r="B117" s="301">
        <v>44743</v>
      </c>
      <c r="C117" s="294">
        <v>45</v>
      </c>
      <c r="D117" s="297">
        <v>0</v>
      </c>
      <c r="E117" s="299">
        <v>0.3</v>
      </c>
      <c r="F117" s="295">
        <v>0.06</v>
      </c>
      <c r="G117" s="294">
        <f ca="1">+IF(ISERROR(HLOOKUP($B117,INDIRECT("'Monthly Resource Report'!"&amp;'Reid Validation'!G$482631&amp;":"&amp;'Reid Validation'!G$482632),'Reid Validation'!G$482633,FALSE)),0,HLOOKUP($B117,INDIRECT("'Monthly Resource Report'!"&amp;'Reid Validation'!G$482631&amp;":"&amp;'Reid Validation'!G$482632),'Reid Validation'!G$482633,FALSE))</f>
        <v>45</v>
      </c>
      <c r="H117" s="297">
        <f ca="1">+IF(ISERROR(HLOOKUP($B117,INDIRECT("'Monthly Resource Report'!"&amp;'Reid Validation'!H$482631&amp;":"&amp;'Reid Validation'!H$482632),'Reid Validation'!H$482633,FALSE)),0,HLOOKUP($B117,INDIRECT("'Monthly Resource Report'!"&amp;'Reid Validation'!H$482631&amp;":"&amp;'Reid Validation'!H$482632),'Reid Validation'!H$482633,FALSE))</f>
        <v>0</v>
      </c>
      <c r="I117" s="317">
        <f ca="1">+IF(ISERROR(HLOOKUP($B117,INDIRECT("'Monthly Resource Report'!"&amp;'Reid Validation'!I$482631&amp;":"&amp;'Reid Validation'!I$482632),'Reid Validation'!I$482633,FALSE)),0,HLOOKUP($B117,INDIRECT("'Monthly Resource Report'!"&amp;'Reid Validation'!I$482631&amp;":"&amp;'Reid Validation'!I$482632),'Reid Validation'!I$482633,FALSE))</f>
        <v>0.29412908874616994</v>
      </c>
      <c r="J117" s="318">
        <f ca="1">+IF(ISERROR(HLOOKUP($B117,INDIRECT("'Monthly Resource Report'!"&amp;'Reid Validation'!J$482631&amp;":"&amp;'Reid Validation'!J$482632),'Reid Validation'!J$482633,FALSE)),0,HLOOKUP($B117,INDIRECT("'Monthly Resource Report'!"&amp;'Reid Validation'!J$482631&amp;":"&amp;'Reid Validation'!J$482632),'Reid Validation'!J$482633,FALSE))</f>
        <v>6.2562351095612409E-2</v>
      </c>
      <c r="L117" s="301">
        <v>44743</v>
      </c>
      <c r="M117" s="294">
        <v>58</v>
      </c>
      <c r="N117" s="297">
        <v>0</v>
      </c>
      <c r="O117" s="299">
        <v>0.7</v>
      </c>
      <c r="P117" s="295">
        <v>0.06</v>
      </c>
      <c r="Q117" s="294">
        <f ca="1">+IF(ISERROR(HLOOKUP($B117,INDIRECT("'Monthly Resource Report'!"&amp;'Reid Validation'!Q$482631&amp;":"&amp;'Reid Validation'!Q$482632),'Reid Validation'!Q$482633,FALSE)),0,HLOOKUP($B117,INDIRECT("'Monthly Resource Report'!"&amp;'Reid Validation'!Q$482631&amp;":"&amp;'Reid Validation'!Q$482632),'Reid Validation'!Q$482633,FALSE))</f>
        <v>58</v>
      </c>
      <c r="R117" s="297">
        <f ca="1">+IF(ISERROR(HLOOKUP($B117,INDIRECT("'Monthly Resource Report'!"&amp;'Reid Validation'!R$482631&amp;":"&amp;'Reid Validation'!R$482632),'Reid Validation'!R$482633,FALSE)),0,HLOOKUP($B117,INDIRECT("'Monthly Resource Report'!"&amp;'Reid Validation'!R$482631&amp;":"&amp;'Reid Validation'!R$482632),'Reid Validation'!R$482633,FALSE))</f>
        <v>0</v>
      </c>
      <c r="S117" s="317">
        <f ca="1">+IF(ISERROR(HLOOKUP($B117,INDIRECT("'Monthly Resource Report'!"&amp;'Reid Validation'!S$482631&amp;":"&amp;'Reid Validation'!S$482632),'Reid Validation'!S$482633,FALSE)),0,HLOOKUP($B117,INDIRECT("'Monthly Resource Report'!"&amp;'Reid Validation'!S$482631&amp;":"&amp;'Reid Validation'!S$482632),'Reid Validation'!S$482633,FALSE))</f>
        <v>0.71836095176392145</v>
      </c>
      <c r="T117" s="318">
        <f ca="1">+IF(ISERROR(HLOOKUP($B117,INDIRECT("'Monthly Resource Report'!"&amp;'Reid Validation'!T$482631&amp;":"&amp;'Reid Validation'!T$482632),'Reid Validation'!T$482633,FALSE)),0,HLOOKUP($B117,INDIRECT("'Monthly Resource Report'!"&amp;'Reid Validation'!T$482631&amp;":"&amp;'Reid Validation'!T$482632),'Reid Validation'!T$482633,FALSE))</f>
        <v>6.0325792333831361E-2</v>
      </c>
    </row>
    <row r="118" spans="2:20" s="29" customFormat="1">
      <c r="B118" s="301">
        <v>44774</v>
      </c>
      <c r="C118" s="294">
        <v>45</v>
      </c>
      <c r="D118" s="297">
        <v>0</v>
      </c>
      <c r="E118" s="299">
        <v>0.3</v>
      </c>
      <c r="F118" s="295">
        <v>0.06</v>
      </c>
      <c r="G118" s="294">
        <f ca="1">+IF(ISERROR(HLOOKUP($B118,INDIRECT("'Monthly Resource Report'!"&amp;'Reid Validation'!G$482631&amp;":"&amp;'Reid Validation'!G$482632),'Reid Validation'!G$482633,FALSE)),0,HLOOKUP($B118,INDIRECT("'Monthly Resource Report'!"&amp;'Reid Validation'!G$482631&amp;":"&amp;'Reid Validation'!G$482632),'Reid Validation'!G$482633,FALSE))</f>
        <v>45</v>
      </c>
      <c r="H118" s="297">
        <f ca="1">+IF(ISERROR(HLOOKUP($B118,INDIRECT("'Monthly Resource Report'!"&amp;'Reid Validation'!H$482631&amp;":"&amp;'Reid Validation'!H$482632),'Reid Validation'!H$482633,FALSE)),0,HLOOKUP($B118,INDIRECT("'Monthly Resource Report'!"&amp;'Reid Validation'!H$482631&amp;":"&amp;'Reid Validation'!H$482632),'Reid Validation'!H$482633,FALSE))</f>
        <v>0</v>
      </c>
      <c r="I118" s="317">
        <f ca="1">+IF(ISERROR(HLOOKUP($B118,INDIRECT("'Monthly Resource Report'!"&amp;'Reid Validation'!I$482631&amp;":"&amp;'Reid Validation'!I$482632),'Reid Validation'!I$482633,FALSE)),0,HLOOKUP($B118,INDIRECT("'Monthly Resource Report'!"&amp;'Reid Validation'!I$482631&amp;":"&amp;'Reid Validation'!I$482632),'Reid Validation'!I$482633,FALSE))</f>
        <v>0.29393597117130876</v>
      </c>
      <c r="J118" s="318">
        <f ca="1">+IF(ISERROR(HLOOKUP($B118,INDIRECT("'Monthly Resource Report'!"&amp;'Reid Validation'!J$482631&amp;":"&amp;'Reid Validation'!J$482632),'Reid Validation'!J$482633,FALSE)),0,HLOOKUP($B118,INDIRECT("'Monthly Resource Report'!"&amp;'Reid Validation'!J$482631&amp;":"&amp;'Reid Validation'!J$482632),'Reid Validation'!J$482633,FALSE))</f>
        <v>6.1590845303780069E-2</v>
      </c>
      <c r="L118" s="301">
        <v>44774</v>
      </c>
      <c r="M118" s="294">
        <v>58</v>
      </c>
      <c r="N118" s="297">
        <v>0</v>
      </c>
      <c r="O118" s="299">
        <v>0.7</v>
      </c>
      <c r="P118" s="295">
        <v>0.06</v>
      </c>
      <c r="Q118" s="294">
        <f ca="1">+IF(ISERROR(HLOOKUP($B118,INDIRECT("'Monthly Resource Report'!"&amp;'Reid Validation'!Q$482631&amp;":"&amp;'Reid Validation'!Q$482632),'Reid Validation'!Q$482633,FALSE)),0,HLOOKUP($B118,INDIRECT("'Monthly Resource Report'!"&amp;'Reid Validation'!Q$482631&amp;":"&amp;'Reid Validation'!Q$482632),'Reid Validation'!Q$482633,FALSE))</f>
        <v>58</v>
      </c>
      <c r="R118" s="297">
        <f ca="1">+IF(ISERROR(HLOOKUP($B118,INDIRECT("'Monthly Resource Report'!"&amp;'Reid Validation'!R$482631&amp;":"&amp;'Reid Validation'!R$482632),'Reid Validation'!R$482633,FALSE)),0,HLOOKUP($B118,INDIRECT("'Monthly Resource Report'!"&amp;'Reid Validation'!R$482631&amp;":"&amp;'Reid Validation'!R$482632),'Reid Validation'!R$482633,FALSE))</f>
        <v>0</v>
      </c>
      <c r="S118" s="317">
        <f ca="1">+IF(ISERROR(HLOOKUP($B118,INDIRECT("'Monthly Resource Report'!"&amp;'Reid Validation'!S$482631&amp;":"&amp;'Reid Validation'!S$482632),'Reid Validation'!S$482633,FALSE)),0,HLOOKUP($B118,INDIRECT("'Monthly Resource Report'!"&amp;'Reid Validation'!S$482631&amp;":"&amp;'Reid Validation'!S$482632),'Reid Validation'!S$482633,FALSE))</f>
        <v>0.71804972462509453</v>
      </c>
      <c r="T118" s="318">
        <f ca="1">+IF(ISERROR(HLOOKUP($B118,INDIRECT("'Monthly Resource Report'!"&amp;'Reid Validation'!T$482631&amp;":"&amp;'Reid Validation'!T$482632),'Reid Validation'!T$482633,FALSE)),0,HLOOKUP($B118,INDIRECT("'Monthly Resource Report'!"&amp;'Reid Validation'!T$482631&amp;":"&amp;'Reid Validation'!T$482632),'Reid Validation'!T$482633,FALSE))</f>
        <v>6.0310157428611039E-2</v>
      </c>
    </row>
    <row r="119" spans="2:20" s="29" customFormat="1">
      <c r="B119" s="301">
        <v>44805</v>
      </c>
      <c r="C119" s="294">
        <v>45</v>
      </c>
      <c r="D119" s="297">
        <v>0</v>
      </c>
      <c r="E119" s="299">
        <v>0.3</v>
      </c>
      <c r="F119" s="295">
        <v>0.06</v>
      </c>
      <c r="G119" s="294">
        <f ca="1">+IF(ISERROR(HLOOKUP($B119,INDIRECT("'Monthly Resource Report'!"&amp;'Reid Validation'!G$482631&amp;":"&amp;'Reid Validation'!G$482632),'Reid Validation'!G$482633,FALSE)),0,HLOOKUP($B119,INDIRECT("'Monthly Resource Report'!"&amp;'Reid Validation'!G$482631&amp;":"&amp;'Reid Validation'!G$482632),'Reid Validation'!G$482633,FALSE))</f>
        <v>0</v>
      </c>
      <c r="H119" s="297">
        <f ca="1">+IF(ISERROR(HLOOKUP($B119,INDIRECT("'Monthly Resource Report'!"&amp;'Reid Validation'!H$482631&amp;":"&amp;'Reid Validation'!H$482632),'Reid Validation'!H$482633,FALSE)),0,HLOOKUP($B119,INDIRECT("'Monthly Resource Report'!"&amp;'Reid Validation'!H$482631&amp;":"&amp;'Reid Validation'!H$482632),'Reid Validation'!H$482633,FALSE))</f>
        <v>0</v>
      </c>
      <c r="I119" s="317">
        <f ca="1">+IF(ISERROR(HLOOKUP($B119,INDIRECT("'Monthly Resource Report'!"&amp;'Reid Validation'!I$482631&amp;":"&amp;'Reid Validation'!I$482632),'Reid Validation'!I$482633,FALSE)),0,HLOOKUP($B119,INDIRECT("'Monthly Resource Report'!"&amp;'Reid Validation'!I$482631&amp;":"&amp;'Reid Validation'!I$482632),'Reid Validation'!I$482633,FALSE))</f>
        <v>0</v>
      </c>
      <c r="J119" s="318">
        <f ca="1">+IF(ISERROR(HLOOKUP($B119,INDIRECT("'Monthly Resource Report'!"&amp;'Reid Validation'!J$482631&amp;":"&amp;'Reid Validation'!J$482632),'Reid Validation'!J$482633,FALSE)),0,HLOOKUP($B119,INDIRECT("'Monthly Resource Report'!"&amp;'Reid Validation'!J$482631&amp;":"&amp;'Reid Validation'!J$482632),'Reid Validation'!J$482633,FALSE))</f>
        <v>0</v>
      </c>
      <c r="L119" s="301">
        <v>44805</v>
      </c>
      <c r="M119" s="294">
        <v>58</v>
      </c>
      <c r="N119" s="297">
        <v>0</v>
      </c>
      <c r="O119" s="299">
        <v>0.7</v>
      </c>
      <c r="P119" s="295">
        <v>0.06</v>
      </c>
      <c r="Q119" s="294">
        <f ca="1">+IF(ISERROR(HLOOKUP($B119,INDIRECT("'Monthly Resource Report'!"&amp;'Reid Validation'!Q$482631&amp;":"&amp;'Reid Validation'!Q$482632),'Reid Validation'!Q$482633,FALSE)),0,HLOOKUP($B119,INDIRECT("'Monthly Resource Report'!"&amp;'Reid Validation'!Q$482631&amp;":"&amp;'Reid Validation'!Q$482632),'Reid Validation'!Q$482633,FALSE))</f>
        <v>58</v>
      </c>
      <c r="R119" s="297">
        <f ca="1">+IF(ISERROR(HLOOKUP($B119,INDIRECT("'Monthly Resource Report'!"&amp;'Reid Validation'!R$482631&amp;":"&amp;'Reid Validation'!R$482632),'Reid Validation'!R$482633,FALSE)),0,HLOOKUP($B119,INDIRECT("'Monthly Resource Report'!"&amp;'Reid Validation'!R$482631&amp;":"&amp;'Reid Validation'!R$482632),'Reid Validation'!R$482633,FALSE))</f>
        <v>0</v>
      </c>
      <c r="S119" s="317">
        <f ca="1">+IF(ISERROR(HLOOKUP($B119,INDIRECT("'Monthly Resource Report'!"&amp;'Reid Validation'!S$482631&amp;":"&amp;'Reid Validation'!S$482632),'Reid Validation'!S$482633,FALSE)),0,HLOOKUP($B119,INDIRECT("'Monthly Resource Report'!"&amp;'Reid Validation'!S$482631&amp;":"&amp;'Reid Validation'!S$482632),'Reid Validation'!S$482633,FALSE))</f>
        <v>0.71451323109655596</v>
      </c>
      <c r="T119" s="318">
        <f ca="1">+IF(ISERROR(HLOOKUP($B119,INDIRECT("'Monthly Resource Report'!"&amp;'Reid Validation'!T$482631&amp;":"&amp;'Reid Validation'!T$482632),'Reid Validation'!T$482633,FALSE)),0,HLOOKUP($B119,INDIRECT("'Monthly Resource Report'!"&amp;'Reid Validation'!T$482631&amp;":"&amp;'Reid Validation'!T$482632),'Reid Validation'!T$482633,FALSE))</f>
        <v>6.0457622453744503E-2</v>
      </c>
    </row>
    <row r="120" spans="2:20" s="29" customFormat="1">
      <c r="B120" s="301">
        <v>44835</v>
      </c>
      <c r="C120" s="294">
        <v>45</v>
      </c>
      <c r="D120" s="297">
        <v>0</v>
      </c>
      <c r="E120" s="299">
        <v>0.3</v>
      </c>
      <c r="F120" s="295">
        <v>0.06</v>
      </c>
      <c r="G120" s="294">
        <f ca="1">+IF(ISERROR(HLOOKUP($B120,INDIRECT("'Monthly Resource Report'!"&amp;'Reid Validation'!G$482631&amp;":"&amp;'Reid Validation'!G$482632),'Reid Validation'!G$482633,FALSE)),0,HLOOKUP($B120,INDIRECT("'Monthly Resource Report'!"&amp;'Reid Validation'!G$482631&amp;":"&amp;'Reid Validation'!G$482632),'Reid Validation'!G$482633,FALSE))</f>
        <v>0</v>
      </c>
      <c r="H120" s="297">
        <f ca="1">+IF(ISERROR(HLOOKUP($B120,INDIRECT("'Monthly Resource Report'!"&amp;'Reid Validation'!H$482631&amp;":"&amp;'Reid Validation'!H$482632),'Reid Validation'!H$482633,FALSE)),0,HLOOKUP($B120,INDIRECT("'Monthly Resource Report'!"&amp;'Reid Validation'!H$482631&amp;":"&amp;'Reid Validation'!H$482632),'Reid Validation'!H$482633,FALSE))</f>
        <v>0</v>
      </c>
      <c r="I120" s="317">
        <f ca="1">+IF(ISERROR(HLOOKUP($B120,INDIRECT("'Monthly Resource Report'!"&amp;'Reid Validation'!I$482631&amp;":"&amp;'Reid Validation'!I$482632),'Reid Validation'!I$482633,FALSE)),0,HLOOKUP($B120,INDIRECT("'Monthly Resource Report'!"&amp;'Reid Validation'!I$482631&amp;":"&amp;'Reid Validation'!I$482632),'Reid Validation'!I$482633,FALSE))</f>
        <v>0</v>
      </c>
      <c r="J120" s="318">
        <f ca="1">+IF(ISERROR(HLOOKUP($B120,INDIRECT("'Monthly Resource Report'!"&amp;'Reid Validation'!J$482631&amp;":"&amp;'Reid Validation'!J$482632),'Reid Validation'!J$482633,FALSE)),0,HLOOKUP($B120,INDIRECT("'Monthly Resource Report'!"&amp;'Reid Validation'!J$482631&amp;":"&amp;'Reid Validation'!J$482632),'Reid Validation'!J$482633,FALSE))</f>
        <v>0</v>
      </c>
      <c r="L120" s="301">
        <v>44835</v>
      </c>
      <c r="M120" s="294">
        <v>60</v>
      </c>
      <c r="N120" s="297">
        <v>0</v>
      </c>
      <c r="O120" s="299">
        <v>0.7</v>
      </c>
      <c r="P120" s="295">
        <v>0.06</v>
      </c>
      <c r="Q120" s="294">
        <f ca="1">+IF(ISERROR(HLOOKUP($B120,INDIRECT("'Monthly Resource Report'!"&amp;'Reid Validation'!Q$482631&amp;":"&amp;'Reid Validation'!Q$482632),'Reid Validation'!Q$482633,FALSE)),0,HLOOKUP($B120,INDIRECT("'Monthly Resource Report'!"&amp;'Reid Validation'!Q$482631&amp;":"&amp;'Reid Validation'!Q$482632),'Reid Validation'!Q$482633,FALSE))</f>
        <v>60</v>
      </c>
      <c r="R120" s="297">
        <f ca="1">+IF(ISERROR(HLOOKUP($B120,INDIRECT("'Monthly Resource Report'!"&amp;'Reid Validation'!R$482631&amp;":"&amp;'Reid Validation'!R$482632),'Reid Validation'!R$482633,FALSE)),0,HLOOKUP($B120,INDIRECT("'Monthly Resource Report'!"&amp;'Reid Validation'!R$482631&amp;":"&amp;'Reid Validation'!R$482632),'Reid Validation'!R$482633,FALSE))</f>
        <v>0</v>
      </c>
      <c r="S120" s="317">
        <f ca="1">+IF(ISERROR(HLOOKUP($B120,INDIRECT("'Monthly Resource Report'!"&amp;'Reid Validation'!S$482631&amp;":"&amp;'Reid Validation'!S$482632),'Reid Validation'!S$482633,FALSE)),0,HLOOKUP($B120,INDIRECT("'Monthly Resource Report'!"&amp;'Reid Validation'!S$482631&amp;":"&amp;'Reid Validation'!S$482632),'Reid Validation'!S$482633,FALSE))</f>
        <v>0.69478446496790891</v>
      </c>
      <c r="T120" s="318">
        <f ca="1">+IF(ISERROR(HLOOKUP($B120,INDIRECT("'Monthly Resource Report'!"&amp;'Reid Validation'!T$482631&amp;":"&amp;'Reid Validation'!T$482632),'Reid Validation'!T$482633,FALSE)),0,HLOOKUP($B120,INDIRECT("'Monthly Resource Report'!"&amp;'Reid Validation'!T$482631&amp;":"&amp;'Reid Validation'!T$482632),'Reid Validation'!T$482633,FALSE))</f>
        <v>6.0739180449057323E-2</v>
      </c>
    </row>
    <row r="121" spans="2:20" s="29" customFormat="1">
      <c r="B121" s="301">
        <v>44866</v>
      </c>
      <c r="C121" s="294">
        <v>45</v>
      </c>
      <c r="D121" s="297">
        <v>0</v>
      </c>
      <c r="E121" s="299">
        <v>0.3</v>
      </c>
      <c r="F121" s="295">
        <v>0.06</v>
      </c>
      <c r="G121" s="294">
        <f ca="1">+IF(ISERROR(HLOOKUP($B121,INDIRECT("'Monthly Resource Report'!"&amp;'Reid Validation'!G$482631&amp;":"&amp;'Reid Validation'!G$482632),'Reid Validation'!G$482633,FALSE)),0,HLOOKUP($B121,INDIRECT("'Monthly Resource Report'!"&amp;'Reid Validation'!G$482631&amp;":"&amp;'Reid Validation'!G$482632),'Reid Validation'!G$482633,FALSE))</f>
        <v>0</v>
      </c>
      <c r="H121" s="297">
        <f ca="1">+IF(ISERROR(HLOOKUP($B121,INDIRECT("'Monthly Resource Report'!"&amp;'Reid Validation'!H$482631&amp;":"&amp;'Reid Validation'!H$482632),'Reid Validation'!H$482633,FALSE)),0,HLOOKUP($B121,INDIRECT("'Monthly Resource Report'!"&amp;'Reid Validation'!H$482631&amp;":"&amp;'Reid Validation'!H$482632),'Reid Validation'!H$482633,FALSE))</f>
        <v>0</v>
      </c>
      <c r="I121" s="317">
        <f ca="1">+IF(ISERROR(HLOOKUP($B121,INDIRECT("'Monthly Resource Report'!"&amp;'Reid Validation'!I$482631&amp;":"&amp;'Reid Validation'!I$482632),'Reid Validation'!I$482633,FALSE)),0,HLOOKUP($B121,INDIRECT("'Monthly Resource Report'!"&amp;'Reid Validation'!I$482631&amp;":"&amp;'Reid Validation'!I$482632),'Reid Validation'!I$482633,FALSE))</f>
        <v>0</v>
      </c>
      <c r="J121" s="318">
        <f ca="1">+IF(ISERROR(HLOOKUP($B121,INDIRECT("'Monthly Resource Report'!"&amp;'Reid Validation'!J$482631&amp;":"&amp;'Reid Validation'!J$482632),'Reid Validation'!J$482633,FALSE)),0,HLOOKUP($B121,INDIRECT("'Monthly Resource Report'!"&amp;'Reid Validation'!J$482631&amp;":"&amp;'Reid Validation'!J$482632),'Reid Validation'!J$482633,FALSE))</f>
        <v>0</v>
      </c>
      <c r="L121" s="301">
        <v>44866</v>
      </c>
      <c r="M121" s="294">
        <v>60</v>
      </c>
      <c r="N121" s="297">
        <v>0</v>
      </c>
      <c r="O121" s="299">
        <v>0.7</v>
      </c>
      <c r="P121" s="295">
        <v>0.06</v>
      </c>
      <c r="Q121" s="294">
        <f ca="1">+IF(ISERROR(HLOOKUP($B121,INDIRECT("'Monthly Resource Report'!"&amp;'Reid Validation'!Q$482631&amp;":"&amp;'Reid Validation'!Q$482632),'Reid Validation'!Q$482633,FALSE)),0,HLOOKUP($B121,INDIRECT("'Monthly Resource Report'!"&amp;'Reid Validation'!Q$482631&amp;":"&amp;'Reid Validation'!Q$482632),'Reid Validation'!Q$482633,FALSE))</f>
        <v>60</v>
      </c>
      <c r="R121" s="297">
        <f ca="1">+IF(ISERROR(HLOOKUP($B121,INDIRECT("'Monthly Resource Report'!"&amp;'Reid Validation'!R$482631&amp;":"&amp;'Reid Validation'!R$482632),'Reid Validation'!R$482633,FALSE)),0,HLOOKUP($B121,INDIRECT("'Monthly Resource Report'!"&amp;'Reid Validation'!R$482631&amp;":"&amp;'Reid Validation'!R$482632),'Reid Validation'!R$482633,FALSE))</f>
        <v>0</v>
      </c>
      <c r="S121" s="317">
        <f ca="1">+IF(ISERROR(HLOOKUP($B121,INDIRECT("'Monthly Resource Report'!"&amp;'Reid Validation'!S$482631&amp;":"&amp;'Reid Validation'!S$482632),'Reid Validation'!S$482633,FALSE)),0,HLOOKUP($B121,INDIRECT("'Monthly Resource Report'!"&amp;'Reid Validation'!S$482631&amp;":"&amp;'Reid Validation'!S$482632),'Reid Validation'!S$482633,FALSE))</f>
        <v>0.70622413982892629</v>
      </c>
      <c r="T121" s="318">
        <f ca="1">+IF(ISERROR(HLOOKUP($B121,INDIRECT("'Monthly Resource Report'!"&amp;'Reid Validation'!T$482631&amp;":"&amp;'Reid Validation'!T$482632),'Reid Validation'!T$482633,FALSE)),0,HLOOKUP($B121,INDIRECT("'Monthly Resource Report'!"&amp;'Reid Validation'!T$482631&amp;":"&amp;'Reid Validation'!T$482632),'Reid Validation'!T$482633,FALSE))</f>
        <v>6.1298183285884794E-2</v>
      </c>
    </row>
    <row r="122" spans="2:20" s="29" customFormat="1">
      <c r="B122" s="301">
        <v>44896</v>
      </c>
      <c r="C122" s="294">
        <v>45</v>
      </c>
      <c r="D122" s="297">
        <v>0</v>
      </c>
      <c r="E122" s="299">
        <v>0.3</v>
      </c>
      <c r="F122" s="295">
        <v>0.06</v>
      </c>
      <c r="G122" s="294">
        <f ca="1">+IF(ISERROR(HLOOKUP($B122,INDIRECT("'Monthly Resource Report'!"&amp;'Reid Validation'!G$482631&amp;":"&amp;'Reid Validation'!G$482632),'Reid Validation'!G$482633,FALSE)),0,HLOOKUP($B122,INDIRECT("'Monthly Resource Report'!"&amp;'Reid Validation'!G$482631&amp;":"&amp;'Reid Validation'!G$482632),'Reid Validation'!G$482633,FALSE))</f>
        <v>0</v>
      </c>
      <c r="H122" s="297">
        <f ca="1">+IF(ISERROR(HLOOKUP($B122,INDIRECT("'Monthly Resource Report'!"&amp;'Reid Validation'!H$482631&amp;":"&amp;'Reid Validation'!H$482632),'Reid Validation'!H$482633,FALSE)),0,HLOOKUP($B122,INDIRECT("'Monthly Resource Report'!"&amp;'Reid Validation'!H$482631&amp;":"&amp;'Reid Validation'!H$482632),'Reid Validation'!H$482633,FALSE))</f>
        <v>0</v>
      </c>
      <c r="I122" s="317">
        <f ca="1">+IF(ISERROR(HLOOKUP($B122,INDIRECT("'Monthly Resource Report'!"&amp;'Reid Validation'!I$482631&amp;":"&amp;'Reid Validation'!I$482632),'Reid Validation'!I$482633,FALSE)),0,HLOOKUP($B122,INDIRECT("'Monthly Resource Report'!"&amp;'Reid Validation'!I$482631&amp;":"&amp;'Reid Validation'!I$482632),'Reid Validation'!I$482633,FALSE))</f>
        <v>0</v>
      </c>
      <c r="J122" s="318">
        <f ca="1">+IF(ISERROR(HLOOKUP($B122,INDIRECT("'Monthly Resource Report'!"&amp;'Reid Validation'!J$482631&amp;":"&amp;'Reid Validation'!J$482632),'Reid Validation'!J$482633,FALSE)),0,HLOOKUP($B122,INDIRECT("'Monthly Resource Report'!"&amp;'Reid Validation'!J$482631&amp;":"&amp;'Reid Validation'!J$482632),'Reid Validation'!J$482633,FALSE))</f>
        <v>0</v>
      </c>
      <c r="L122" s="301">
        <v>44896</v>
      </c>
      <c r="M122" s="294">
        <v>65</v>
      </c>
      <c r="N122" s="297">
        <v>0</v>
      </c>
      <c r="O122" s="299">
        <v>0.7</v>
      </c>
      <c r="P122" s="295">
        <v>0.06</v>
      </c>
      <c r="Q122" s="294">
        <f ca="1">+IF(ISERROR(HLOOKUP($B122,INDIRECT("'Monthly Resource Report'!"&amp;'Reid Validation'!Q$482631&amp;":"&amp;'Reid Validation'!Q$482632),'Reid Validation'!Q$482633,FALSE)),0,HLOOKUP($B122,INDIRECT("'Monthly Resource Report'!"&amp;'Reid Validation'!Q$482631&amp;":"&amp;'Reid Validation'!Q$482632),'Reid Validation'!Q$482633,FALSE))</f>
        <v>65</v>
      </c>
      <c r="R122" s="297">
        <f ca="1">+IF(ISERROR(HLOOKUP($B122,INDIRECT("'Monthly Resource Report'!"&amp;'Reid Validation'!R$482631&amp;":"&amp;'Reid Validation'!R$482632),'Reid Validation'!R$482633,FALSE)),0,HLOOKUP($B122,INDIRECT("'Monthly Resource Report'!"&amp;'Reid Validation'!R$482631&amp;":"&amp;'Reid Validation'!R$482632),'Reid Validation'!R$482633,FALSE))</f>
        <v>0</v>
      </c>
      <c r="S122" s="317">
        <f ca="1">+IF(ISERROR(HLOOKUP($B122,INDIRECT("'Monthly Resource Report'!"&amp;'Reid Validation'!S$482631&amp;":"&amp;'Reid Validation'!S$482632),'Reid Validation'!S$482633,FALSE)),0,HLOOKUP($B122,INDIRECT("'Monthly Resource Report'!"&amp;'Reid Validation'!S$482631&amp;":"&amp;'Reid Validation'!S$482632),'Reid Validation'!S$482633,FALSE))</f>
        <v>0.70969529603965686</v>
      </c>
      <c r="T122" s="318">
        <f ca="1">+IF(ISERROR(HLOOKUP($B122,INDIRECT("'Monthly Resource Report'!"&amp;'Reid Validation'!T$482631&amp;":"&amp;'Reid Validation'!T$482632),'Reid Validation'!T$482633,FALSE)),0,HLOOKUP($B122,INDIRECT("'Monthly Resource Report'!"&amp;'Reid Validation'!T$482631&amp;":"&amp;'Reid Validation'!T$482632),'Reid Validation'!T$482633,FALSE))</f>
        <v>6.097742976802828E-2</v>
      </c>
    </row>
    <row r="123" spans="2:20" s="29" customFormat="1">
      <c r="B123" s="301">
        <v>44927</v>
      </c>
      <c r="C123" s="294">
        <v>45</v>
      </c>
      <c r="D123" s="297">
        <v>0</v>
      </c>
      <c r="E123" s="299">
        <v>0.3</v>
      </c>
      <c r="F123" s="295">
        <v>0.06</v>
      </c>
      <c r="G123" s="294">
        <f ca="1">+IF(ISERROR(HLOOKUP($B123,INDIRECT("'Monthly Resource Report'!"&amp;'Reid Validation'!G$482631&amp;":"&amp;'Reid Validation'!G$482632),'Reid Validation'!G$482633,FALSE)),0,HLOOKUP($B123,INDIRECT("'Monthly Resource Report'!"&amp;'Reid Validation'!G$482631&amp;":"&amp;'Reid Validation'!G$482632),'Reid Validation'!G$482633,FALSE))</f>
        <v>45</v>
      </c>
      <c r="H123" s="297">
        <f ca="1">+IF(ISERROR(HLOOKUP($B123,INDIRECT("'Monthly Resource Report'!"&amp;'Reid Validation'!H$482631&amp;":"&amp;'Reid Validation'!H$482632),'Reid Validation'!H$482633,FALSE)),0,HLOOKUP($B123,INDIRECT("'Monthly Resource Report'!"&amp;'Reid Validation'!H$482631&amp;":"&amp;'Reid Validation'!H$482632),'Reid Validation'!H$482633,FALSE))</f>
        <v>0</v>
      </c>
      <c r="I123" s="317">
        <f ca="1">+IF(ISERROR(HLOOKUP($B123,INDIRECT("'Monthly Resource Report'!"&amp;'Reid Validation'!I$482631&amp;":"&amp;'Reid Validation'!I$482632),'Reid Validation'!I$482633,FALSE)),0,HLOOKUP($B123,INDIRECT("'Monthly Resource Report'!"&amp;'Reid Validation'!I$482631&amp;":"&amp;'Reid Validation'!I$482632),'Reid Validation'!I$482633,FALSE))</f>
        <v>0</v>
      </c>
      <c r="J123" s="318">
        <f ca="1">+IF(ISERROR(HLOOKUP($B123,INDIRECT("'Monthly Resource Report'!"&amp;'Reid Validation'!J$482631&amp;":"&amp;'Reid Validation'!J$482632),'Reid Validation'!J$482633,FALSE)),0,HLOOKUP($B123,INDIRECT("'Monthly Resource Report'!"&amp;'Reid Validation'!J$482631&amp;":"&amp;'Reid Validation'!J$482632),'Reid Validation'!J$482633,FALSE))</f>
        <v>0</v>
      </c>
      <c r="L123" s="301">
        <v>44927</v>
      </c>
      <c r="M123" s="294">
        <v>65</v>
      </c>
      <c r="N123" s="297">
        <v>0</v>
      </c>
      <c r="O123" s="299">
        <v>0.7</v>
      </c>
      <c r="P123" s="295">
        <v>0.06</v>
      </c>
      <c r="Q123" s="294">
        <f ca="1">+IF(ISERROR(HLOOKUP($B123,INDIRECT("'Monthly Resource Report'!"&amp;'Reid Validation'!Q$482631&amp;":"&amp;'Reid Validation'!Q$482632),'Reid Validation'!Q$482633,FALSE)),0,HLOOKUP($B123,INDIRECT("'Monthly Resource Report'!"&amp;'Reid Validation'!Q$482631&amp;":"&amp;'Reid Validation'!Q$482632),'Reid Validation'!Q$482633,FALSE))</f>
        <v>65</v>
      </c>
      <c r="R123" s="297">
        <f ca="1">+IF(ISERROR(HLOOKUP($B123,INDIRECT("'Monthly Resource Report'!"&amp;'Reid Validation'!R$482631&amp;":"&amp;'Reid Validation'!R$482632),'Reid Validation'!R$482633,FALSE)),0,HLOOKUP($B123,INDIRECT("'Monthly Resource Report'!"&amp;'Reid Validation'!R$482631&amp;":"&amp;'Reid Validation'!R$482632),'Reid Validation'!R$482633,FALSE))</f>
        <v>0</v>
      </c>
      <c r="S123" s="317">
        <f ca="1">+IF(ISERROR(HLOOKUP($B123,INDIRECT("'Monthly Resource Report'!"&amp;'Reid Validation'!S$482631&amp;":"&amp;'Reid Validation'!S$482632),'Reid Validation'!S$482633,FALSE)),0,HLOOKUP($B123,INDIRECT("'Monthly Resource Report'!"&amp;'Reid Validation'!S$482631&amp;":"&amp;'Reid Validation'!S$482632),'Reid Validation'!S$482633,FALSE))</f>
        <v>0.70682492132508179</v>
      </c>
      <c r="T123" s="318">
        <f ca="1">+IF(ISERROR(HLOOKUP($B123,INDIRECT("'Monthly Resource Report'!"&amp;'Reid Validation'!T$482631&amp;":"&amp;'Reid Validation'!T$482632),'Reid Validation'!T$482633,FALSE)),0,HLOOKUP($B123,INDIRECT("'Monthly Resource Report'!"&amp;'Reid Validation'!T$482631&amp;":"&amp;'Reid Validation'!T$482632),'Reid Validation'!T$482633,FALSE))</f>
        <v>6.0687744993991544E-2</v>
      </c>
    </row>
    <row r="124" spans="2:20" s="29" customFormat="1">
      <c r="B124" s="301">
        <v>44958</v>
      </c>
      <c r="C124" s="294">
        <v>45</v>
      </c>
      <c r="D124" s="297">
        <v>0</v>
      </c>
      <c r="E124" s="299">
        <v>0.3</v>
      </c>
      <c r="F124" s="295">
        <v>0.06</v>
      </c>
      <c r="G124" s="294">
        <f ca="1">+IF(ISERROR(HLOOKUP($B124,INDIRECT("'Monthly Resource Report'!"&amp;'Reid Validation'!G$482631&amp;":"&amp;'Reid Validation'!G$482632),'Reid Validation'!G$482633,FALSE)),0,HLOOKUP($B124,INDIRECT("'Monthly Resource Report'!"&amp;'Reid Validation'!G$482631&amp;":"&amp;'Reid Validation'!G$482632),'Reid Validation'!G$482633,FALSE))</f>
        <v>45</v>
      </c>
      <c r="H124" s="297">
        <f ca="1">+IF(ISERROR(HLOOKUP($B124,INDIRECT("'Monthly Resource Report'!"&amp;'Reid Validation'!H$482631&amp;":"&amp;'Reid Validation'!H$482632),'Reid Validation'!H$482633,FALSE)),0,HLOOKUP($B124,INDIRECT("'Monthly Resource Report'!"&amp;'Reid Validation'!H$482631&amp;":"&amp;'Reid Validation'!H$482632),'Reid Validation'!H$482633,FALSE))</f>
        <v>0</v>
      </c>
      <c r="I124" s="317">
        <f ca="1">+IF(ISERROR(HLOOKUP($B124,INDIRECT("'Monthly Resource Report'!"&amp;'Reid Validation'!I$482631&amp;":"&amp;'Reid Validation'!I$482632),'Reid Validation'!I$482633,FALSE)),0,HLOOKUP($B124,INDIRECT("'Monthly Resource Report'!"&amp;'Reid Validation'!I$482631&amp;":"&amp;'Reid Validation'!I$482632),'Reid Validation'!I$482633,FALSE))</f>
        <v>0</v>
      </c>
      <c r="J124" s="318">
        <f ca="1">+IF(ISERROR(HLOOKUP($B124,INDIRECT("'Monthly Resource Report'!"&amp;'Reid Validation'!J$482631&amp;":"&amp;'Reid Validation'!J$482632),'Reid Validation'!J$482633,FALSE)),0,HLOOKUP($B124,INDIRECT("'Monthly Resource Report'!"&amp;'Reid Validation'!J$482631&amp;":"&amp;'Reid Validation'!J$482632),'Reid Validation'!J$482633,FALSE))</f>
        <v>0</v>
      </c>
      <c r="L124" s="301">
        <v>44958</v>
      </c>
      <c r="M124" s="294">
        <v>65</v>
      </c>
      <c r="N124" s="297">
        <v>0</v>
      </c>
      <c r="O124" s="299">
        <v>0.7</v>
      </c>
      <c r="P124" s="295">
        <v>0.06</v>
      </c>
      <c r="Q124" s="294">
        <f ca="1">+IF(ISERROR(HLOOKUP($B124,INDIRECT("'Monthly Resource Report'!"&amp;'Reid Validation'!Q$482631&amp;":"&amp;'Reid Validation'!Q$482632),'Reid Validation'!Q$482633,FALSE)),0,HLOOKUP($B124,INDIRECT("'Monthly Resource Report'!"&amp;'Reid Validation'!Q$482631&amp;":"&amp;'Reid Validation'!Q$482632),'Reid Validation'!Q$482633,FALSE))</f>
        <v>65</v>
      </c>
      <c r="R124" s="297">
        <f ca="1">+IF(ISERROR(HLOOKUP($B124,INDIRECT("'Monthly Resource Report'!"&amp;'Reid Validation'!R$482631&amp;":"&amp;'Reid Validation'!R$482632),'Reid Validation'!R$482633,FALSE)),0,HLOOKUP($B124,INDIRECT("'Monthly Resource Report'!"&amp;'Reid Validation'!R$482631&amp;":"&amp;'Reid Validation'!R$482632),'Reid Validation'!R$482633,FALSE))</f>
        <v>0</v>
      </c>
      <c r="S124" s="317">
        <f ca="1">+IF(ISERROR(HLOOKUP($B124,INDIRECT("'Monthly Resource Report'!"&amp;'Reid Validation'!S$482631&amp;":"&amp;'Reid Validation'!S$482632),'Reid Validation'!S$482633,FALSE)),0,HLOOKUP($B124,INDIRECT("'Monthly Resource Report'!"&amp;'Reid Validation'!S$482631&amp;":"&amp;'Reid Validation'!S$482632),'Reid Validation'!S$482633,FALSE))</f>
        <v>0.70673930845584532</v>
      </c>
      <c r="T124" s="318">
        <f ca="1">+IF(ISERROR(HLOOKUP($B124,INDIRECT("'Monthly Resource Report'!"&amp;'Reid Validation'!T$482631&amp;":"&amp;'Reid Validation'!T$482632),'Reid Validation'!T$482633,FALSE)),0,HLOOKUP($B124,INDIRECT("'Monthly Resource Report'!"&amp;'Reid Validation'!T$482631&amp;":"&amp;'Reid Validation'!T$482632),'Reid Validation'!T$482633,FALSE))</f>
        <v>6.0863375429351892E-2</v>
      </c>
    </row>
    <row r="125" spans="2:20" s="29" customFormat="1">
      <c r="B125" s="301">
        <v>44986</v>
      </c>
      <c r="C125" s="294">
        <v>45</v>
      </c>
      <c r="D125" s="297">
        <v>0</v>
      </c>
      <c r="E125" s="299">
        <v>0.3</v>
      </c>
      <c r="F125" s="295">
        <v>0.06</v>
      </c>
      <c r="G125" s="294">
        <f ca="1">+IF(ISERROR(HLOOKUP($B125,INDIRECT("'Monthly Resource Report'!"&amp;'Reid Validation'!G$482631&amp;":"&amp;'Reid Validation'!G$482632),'Reid Validation'!G$482633,FALSE)),0,HLOOKUP($B125,INDIRECT("'Monthly Resource Report'!"&amp;'Reid Validation'!G$482631&amp;":"&amp;'Reid Validation'!G$482632),'Reid Validation'!G$482633,FALSE))</f>
        <v>0</v>
      </c>
      <c r="H125" s="297">
        <f ca="1">+IF(ISERROR(HLOOKUP($B125,INDIRECT("'Monthly Resource Report'!"&amp;'Reid Validation'!H$482631&amp;":"&amp;'Reid Validation'!H$482632),'Reid Validation'!H$482633,FALSE)),0,HLOOKUP($B125,INDIRECT("'Monthly Resource Report'!"&amp;'Reid Validation'!H$482631&amp;":"&amp;'Reid Validation'!H$482632),'Reid Validation'!H$482633,FALSE))</f>
        <v>0</v>
      </c>
      <c r="I125" s="317">
        <f ca="1">+IF(ISERROR(HLOOKUP($B125,INDIRECT("'Monthly Resource Report'!"&amp;'Reid Validation'!I$482631&amp;":"&amp;'Reid Validation'!I$482632),'Reid Validation'!I$482633,FALSE)),0,HLOOKUP($B125,INDIRECT("'Monthly Resource Report'!"&amp;'Reid Validation'!I$482631&amp;":"&amp;'Reid Validation'!I$482632),'Reid Validation'!I$482633,FALSE))</f>
        <v>0</v>
      </c>
      <c r="J125" s="318">
        <f ca="1">+IF(ISERROR(HLOOKUP($B125,INDIRECT("'Monthly Resource Report'!"&amp;'Reid Validation'!J$482631&amp;":"&amp;'Reid Validation'!J$482632),'Reid Validation'!J$482633,FALSE)),0,HLOOKUP($B125,INDIRECT("'Monthly Resource Report'!"&amp;'Reid Validation'!J$482631&amp;":"&amp;'Reid Validation'!J$482632),'Reid Validation'!J$482633,FALSE))</f>
        <v>0</v>
      </c>
      <c r="L125" s="301">
        <v>44986</v>
      </c>
      <c r="M125" s="294">
        <v>65</v>
      </c>
      <c r="N125" s="297">
        <v>0</v>
      </c>
      <c r="O125" s="299">
        <v>0.7</v>
      </c>
      <c r="P125" s="295">
        <v>0.06</v>
      </c>
      <c r="Q125" s="294">
        <f ca="1">+IF(ISERROR(HLOOKUP($B125,INDIRECT("'Monthly Resource Report'!"&amp;'Reid Validation'!Q$482631&amp;":"&amp;'Reid Validation'!Q$482632),'Reid Validation'!Q$482633,FALSE)),0,HLOOKUP($B125,INDIRECT("'Monthly Resource Report'!"&amp;'Reid Validation'!Q$482631&amp;":"&amp;'Reid Validation'!Q$482632),'Reid Validation'!Q$482633,FALSE))</f>
        <v>65</v>
      </c>
      <c r="R125" s="297">
        <f ca="1">+IF(ISERROR(HLOOKUP($B125,INDIRECT("'Monthly Resource Report'!"&amp;'Reid Validation'!R$482631&amp;":"&amp;'Reid Validation'!R$482632),'Reid Validation'!R$482633,FALSE)),0,HLOOKUP($B125,INDIRECT("'Monthly Resource Report'!"&amp;'Reid Validation'!R$482631&amp;":"&amp;'Reid Validation'!R$482632),'Reid Validation'!R$482633,FALSE))</f>
        <v>0</v>
      </c>
      <c r="S125" s="317">
        <f ca="1">+IF(ISERROR(HLOOKUP($B125,INDIRECT("'Monthly Resource Report'!"&amp;'Reid Validation'!S$482631&amp;":"&amp;'Reid Validation'!S$482632),'Reid Validation'!S$482633,FALSE)),0,HLOOKUP($B125,INDIRECT("'Monthly Resource Report'!"&amp;'Reid Validation'!S$482631&amp;":"&amp;'Reid Validation'!S$482632),'Reid Validation'!S$482633,FALSE))</f>
        <v>0.70939244055333672</v>
      </c>
      <c r="T125" s="318">
        <f ca="1">+IF(ISERROR(HLOOKUP($B125,INDIRECT("'Monthly Resource Report'!"&amp;'Reid Validation'!T$482631&amp;":"&amp;'Reid Validation'!T$482632),'Reid Validation'!T$482633,FALSE)),0,HLOOKUP($B125,INDIRECT("'Monthly Resource Report'!"&amp;'Reid Validation'!T$482631&amp;":"&amp;'Reid Validation'!T$482632),'Reid Validation'!T$482633,FALSE))</f>
        <v>6.1011629239735146E-2</v>
      </c>
    </row>
    <row r="126" spans="2:20" s="29" customFormat="1">
      <c r="B126" s="301">
        <v>45017</v>
      </c>
      <c r="C126" s="294">
        <v>45</v>
      </c>
      <c r="D126" s="297">
        <v>0</v>
      </c>
      <c r="E126" s="299">
        <v>0.3</v>
      </c>
      <c r="F126" s="295">
        <v>0.06</v>
      </c>
      <c r="G126" s="294">
        <f ca="1">+IF(ISERROR(HLOOKUP($B126,INDIRECT("'Monthly Resource Report'!"&amp;'Reid Validation'!G$482631&amp;":"&amp;'Reid Validation'!G$482632),'Reid Validation'!G$482633,FALSE)),0,HLOOKUP($B126,INDIRECT("'Monthly Resource Report'!"&amp;'Reid Validation'!G$482631&amp;":"&amp;'Reid Validation'!G$482632),'Reid Validation'!G$482633,FALSE))</f>
        <v>0</v>
      </c>
      <c r="H126" s="297">
        <f ca="1">+IF(ISERROR(HLOOKUP($B126,INDIRECT("'Monthly Resource Report'!"&amp;'Reid Validation'!H$482631&amp;":"&amp;'Reid Validation'!H$482632),'Reid Validation'!H$482633,FALSE)),0,HLOOKUP($B126,INDIRECT("'Monthly Resource Report'!"&amp;'Reid Validation'!H$482631&amp;":"&amp;'Reid Validation'!H$482632),'Reid Validation'!H$482633,FALSE))</f>
        <v>0</v>
      </c>
      <c r="I126" s="317">
        <f ca="1">+IF(ISERROR(HLOOKUP($B126,INDIRECT("'Monthly Resource Report'!"&amp;'Reid Validation'!I$482631&amp;":"&amp;'Reid Validation'!I$482632),'Reid Validation'!I$482633,FALSE)),0,HLOOKUP($B126,INDIRECT("'Monthly Resource Report'!"&amp;'Reid Validation'!I$482631&amp;":"&amp;'Reid Validation'!I$482632),'Reid Validation'!I$482633,FALSE))</f>
        <v>0</v>
      </c>
      <c r="J126" s="318">
        <f ca="1">+IF(ISERROR(HLOOKUP($B126,INDIRECT("'Monthly Resource Report'!"&amp;'Reid Validation'!J$482631&amp;":"&amp;'Reid Validation'!J$482632),'Reid Validation'!J$482633,FALSE)),0,HLOOKUP($B126,INDIRECT("'Monthly Resource Report'!"&amp;'Reid Validation'!J$482631&amp;":"&amp;'Reid Validation'!J$482632),'Reid Validation'!J$482633,FALSE))</f>
        <v>0</v>
      </c>
      <c r="L126" s="301">
        <v>45017</v>
      </c>
      <c r="M126" s="294">
        <v>65</v>
      </c>
      <c r="N126" s="297">
        <v>0</v>
      </c>
      <c r="O126" s="299">
        <v>0.7</v>
      </c>
      <c r="P126" s="295">
        <v>0.06</v>
      </c>
      <c r="Q126" s="294">
        <f ca="1">+IF(ISERROR(HLOOKUP($B126,INDIRECT("'Monthly Resource Report'!"&amp;'Reid Validation'!Q$482631&amp;":"&amp;'Reid Validation'!Q$482632),'Reid Validation'!Q$482633,FALSE)),0,HLOOKUP($B126,INDIRECT("'Monthly Resource Report'!"&amp;'Reid Validation'!Q$482631&amp;":"&amp;'Reid Validation'!Q$482632),'Reid Validation'!Q$482633,FALSE))</f>
        <v>65</v>
      </c>
      <c r="R126" s="297">
        <f ca="1">+IF(ISERROR(HLOOKUP($B126,INDIRECT("'Monthly Resource Report'!"&amp;'Reid Validation'!R$482631&amp;":"&amp;'Reid Validation'!R$482632),'Reid Validation'!R$482633,FALSE)),0,HLOOKUP($B126,INDIRECT("'Monthly Resource Report'!"&amp;'Reid Validation'!R$482631&amp;":"&amp;'Reid Validation'!R$482632),'Reid Validation'!R$482633,FALSE))</f>
        <v>0</v>
      </c>
      <c r="S126" s="317">
        <f ca="1">+IF(ISERROR(HLOOKUP($B126,INDIRECT("'Monthly Resource Report'!"&amp;'Reid Validation'!S$482631&amp;":"&amp;'Reid Validation'!S$482632),'Reid Validation'!S$482633,FALSE)),0,HLOOKUP($B126,INDIRECT("'Monthly Resource Report'!"&amp;'Reid Validation'!S$482631&amp;":"&amp;'Reid Validation'!S$482632),'Reid Validation'!S$482633,FALSE))</f>
        <v>0.70989460013293681</v>
      </c>
      <c r="T126" s="318">
        <f ca="1">+IF(ISERROR(HLOOKUP($B126,INDIRECT("'Monthly Resource Report'!"&amp;'Reid Validation'!T$482631&amp;":"&amp;'Reid Validation'!T$482632),'Reid Validation'!T$482633,FALSE)),0,HLOOKUP($B126,INDIRECT("'Monthly Resource Report'!"&amp;'Reid Validation'!T$482631&amp;":"&amp;'Reid Validation'!T$482632),'Reid Validation'!T$482633,FALSE))</f>
        <v>6.0771094522943846E-2</v>
      </c>
    </row>
    <row r="127" spans="2:20" s="29" customFormat="1">
      <c r="B127" s="301">
        <v>45047</v>
      </c>
      <c r="C127" s="294">
        <v>45</v>
      </c>
      <c r="D127" s="297">
        <v>0</v>
      </c>
      <c r="E127" s="299">
        <v>0.3</v>
      </c>
      <c r="F127" s="295">
        <v>0.06</v>
      </c>
      <c r="G127" s="294">
        <f ca="1">+IF(ISERROR(HLOOKUP($B127,INDIRECT("'Monthly Resource Report'!"&amp;'Reid Validation'!G$482631&amp;":"&amp;'Reid Validation'!G$482632),'Reid Validation'!G$482633,FALSE)),0,HLOOKUP($B127,INDIRECT("'Monthly Resource Report'!"&amp;'Reid Validation'!G$482631&amp;":"&amp;'Reid Validation'!G$482632),'Reid Validation'!G$482633,FALSE))</f>
        <v>0</v>
      </c>
      <c r="H127" s="297">
        <f ca="1">+IF(ISERROR(HLOOKUP($B127,INDIRECT("'Monthly Resource Report'!"&amp;'Reid Validation'!H$482631&amp;":"&amp;'Reid Validation'!H$482632),'Reid Validation'!H$482633,FALSE)),0,HLOOKUP($B127,INDIRECT("'Monthly Resource Report'!"&amp;'Reid Validation'!H$482631&amp;":"&amp;'Reid Validation'!H$482632),'Reid Validation'!H$482633,FALSE))</f>
        <v>0</v>
      </c>
      <c r="I127" s="317">
        <f ca="1">+IF(ISERROR(HLOOKUP($B127,INDIRECT("'Monthly Resource Report'!"&amp;'Reid Validation'!I$482631&amp;":"&amp;'Reid Validation'!I$482632),'Reid Validation'!I$482633,FALSE)),0,HLOOKUP($B127,INDIRECT("'Monthly Resource Report'!"&amp;'Reid Validation'!I$482631&amp;":"&amp;'Reid Validation'!I$482632),'Reid Validation'!I$482633,FALSE))</f>
        <v>0</v>
      </c>
      <c r="J127" s="318">
        <f ca="1">+IF(ISERROR(HLOOKUP($B127,INDIRECT("'Monthly Resource Report'!"&amp;'Reid Validation'!J$482631&amp;":"&amp;'Reid Validation'!J$482632),'Reid Validation'!J$482633,FALSE)),0,HLOOKUP($B127,INDIRECT("'Monthly Resource Report'!"&amp;'Reid Validation'!J$482631&amp;":"&amp;'Reid Validation'!J$482632),'Reid Validation'!J$482633,FALSE))</f>
        <v>0</v>
      </c>
      <c r="L127" s="301">
        <v>45047</v>
      </c>
      <c r="M127" s="294">
        <v>60</v>
      </c>
      <c r="N127" s="297">
        <v>0</v>
      </c>
      <c r="O127" s="299">
        <v>0.7</v>
      </c>
      <c r="P127" s="295">
        <v>0.06</v>
      </c>
      <c r="Q127" s="294">
        <f ca="1">+IF(ISERROR(HLOOKUP($B127,INDIRECT("'Monthly Resource Report'!"&amp;'Reid Validation'!Q$482631&amp;":"&amp;'Reid Validation'!Q$482632),'Reid Validation'!Q$482633,FALSE)),0,HLOOKUP($B127,INDIRECT("'Monthly Resource Report'!"&amp;'Reid Validation'!Q$482631&amp;":"&amp;'Reid Validation'!Q$482632),'Reid Validation'!Q$482633,FALSE))</f>
        <v>60</v>
      </c>
      <c r="R127" s="297">
        <f ca="1">+IF(ISERROR(HLOOKUP($B127,INDIRECT("'Monthly Resource Report'!"&amp;'Reid Validation'!R$482631&amp;":"&amp;'Reid Validation'!R$482632),'Reid Validation'!R$482633,FALSE)),0,HLOOKUP($B127,INDIRECT("'Monthly Resource Report'!"&amp;'Reid Validation'!R$482631&amp;":"&amp;'Reid Validation'!R$482632),'Reid Validation'!R$482633,FALSE))</f>
        <v>0</v>
      </c>
      <c r="S127" s="317">
        <f ca="1">+IF(ISERROR(HLOOKUP($B127,INDIRECT("'Monthly Resource Report'!"&amp;'Reid Validation'!S$482631&amp;":"&amp;'Reid Validation'!S$482632),'Reid Validation'!S$482633,FALSE)),0,HLOOKUP($B127,INDIRECT("'Monthly Resource Report'!"&amp;'Reid Validation'!S$482631&amp;":"&amp;'Reid Validation'!S$482632),'Reid Validation'!S$482633,FALSE))</f>
        <v>0.69263139269662344</v>
      </c>
      <c r="T127" s="318">
        <f ca="1">+IF(ISERROR(HLOOKUP($B127,INDIRECT("'Monthly Resource Report'!"&amp;'Reid Validation'!T$482631&amp;":"&amp;'Reid Validation'!T$482632),'Reid Validation'!T$482633,FALSE)),0,HLOOKUP($B127,INDIRECT("'Monthly Resource Report'!"&amp;'Reid Validation'!T$482631&amp;":"&amp;'Reid Validation'!T$482632),'Reid Validation'!T$482633,FALSE))</f>
        <v>6.0485752737371383E-2</v>
      </c>
    </row>
    <row r="128" spans="2:20" s="29" customFormat="1">
      <c r="B128" s="301">
        <v>45078</v>
      </c>
      <c r="C128" s="294">
        <v>45</v>
      </c>
      <c r="D128" s="297">
        <v>0</v>
      </c>
      <c r="E128" s="299">
        <v>0.3</v>
      </c>
      <c r="F128" s="295">
        <v>0.06</v>
      </c>
      <c r="G128" s="294">
        <f ca="1">+IF(ISERROR(HLOOKUP($B128,INDIRECT("'Monthly Resource Report'!"&amp;'Reid Validation'!G$482631&amp;":"&amp;'Reid Validation'!G$482632),'Reid Validation'!G$482633,FALSE)),0,HLOOKUP($B128,INDIRECT("'Monthly Resource Report'!"&amp;'Reid Validation'!G$482631&amp;":"&amp;'Reid Validation'!G$482632),'Reid Validation'!G$482633,FALSE))</f>
        <v>0</v>
      </c>
      <c r="H128" s="297">
        <f ca="1">+IF(ISERROR(HLOOKUP($B128,INDIRECT("'Monthly Resource Report'!"&amp;'Reid Validation'!H$482631&amp;":"&amp;'Reid Validation'!H$482632),'Reid Validation'!H$482633,FALSE)),0,HLOOKUP($B128,INDIRECT("'Monthly Resource Report'!"&amp;'Reid Validation'!H$482631&amp;":"&amp;'Reid Validation'!H$482632),'Reid Validation'!H$482633,FALSE))</f>
        <v>0</v>
      </c>
      <c r="I128" s="317">
        <f ca="1">+IF(ISERROR(HLOOKUP($B128,INDIRECT("'Monthly Resource Report'!"&amp;'Reid Validation'!I$482631&amp;":"&amp;'Reid Validation'!I$482632),'Reid Validation'!I$482633,FALSE)),0,HLOOKUP($B128,INDIRECT("'Monthly Resource Report'!"&amp;'Reid Validation'!I$482631&amp;":"&amp;'Reid Validation'!I$482632),'Reid Validation'!I$482633,FALSE))</f>
        <v>0</v>
      </c>
      <c r="J128" s="318">
        <f ca="1">+IF(ISERROR(HLOOKUP($B128,INDIRECT("'Monthly Resource Report'!"&amp;'Reid Validation'!J$482631&amp;":"&amp;'Reid Validation'!J$482632),'Reid Validation'!J$482633,FALSE)),0,HLOOKUP($B128,INDIRECT("'Monthly Resource Report'!"&amp;'Reid Validation'!J$482631&amp;":"&amp;'Reid Validation'!J$482632),'Reid Validation'!J$482633,FALSE))</f>
        <v>0</v>
      </c>
      <c r="L128" s="301">
        <v>45078</v>
      </c>
      <c r="M128" s="294">
        <v>60</v>
      </c>
      <c r="N128" s="297">
        <v>0</v>
      </c>
      <c r="O128" s="299">
        <v>0.7</v>
      </c>
      <c r="P128" s="295">
        <v>0.06</v>
      </c>
      <c r="Q128" s="294">
        <f ca="1">+IF(ISERROR(HLOOKUP($B128,INDIRECT("'Monthly Resource Report'!"&amp;'Reid Validation'!Q$482631&amp;":"&amp;'Reid Validation'!Q$482632),'Reid Validation'!Q$482633,FALSE)),0,HLOOKUP($B128,INDIRECT("'Monthly Resource Report'!"&amp;'Reid Validation'!Q$482631&amp;":"&amp;'Reid Validation'!Q$482632),'Reid Validation'!Q$482633,FALSE))</f>
        <v>60</v>
      </c>
      <c r="R128" s="297">
        <f ca="1">+IF(ISERROR(HLOOKUP($B128,INDIRECT("'Monthly Resource Report'!"&amp;'Reid Validation'!R$482631&amp;":"&amp;'Reid Validation'!R$482632),'Reid Validation'!R$482633,FALSE)),0,HLOOKUP($B128,INDIRECT("'Monthly Resource Report'!"&amp;'Reid Validation'!R$482631&amp;":"&amp;'Reid Validation'!R$482632),'Reid Validation'!R$482633,FALSE))</f>
        <v>0</v>
      </c>
      <c r="S128" s="317">
        <f ca="1">+IF(ISERROR(HLOOKUP($B128,INDIRECT("'Monthly Resource Report'!"&amp;'Reid Validation'!S$482631&amp;":"&amp;'Reid Validation'!S$482632),'Reid Validation'!S$482633,FALSE)),0,HLOOKUP($B128,INDIRECT("'Monthly Resource Report'!"&amp;'Reid Validation'!S$482631&amp;":"&amp;'Reid Validation'!S$482632),'Reid Validation'!S$482633,FALSE))</f>
        <v>0.71034643033738287</v>
      </c>
      <c r="T128" s="318">
        <f ca="1">+IF(ISERROR(HLOOKUP($B128,INDIRECT("'Monthly Resource Report'!"&amp;'Reid Validation'!T$482631&amp;":"&amp;'Reid Validation'!T$482632),'Reid Validation'!T$482633,FALSE)),0,HLOOKUP($B128,INDIRECT("'Monthly Resource Report'!"&amp;'Reid Validation'!T$482631&amp;":"&amp;'Reid Validation'!T$482632),'Reid Validation'!T$482633,FALSE))</f>
        <v>6.0395966263103999E-2</v>
      </c>
    </row>
    <row r="129" spans="2:20" s="29" customFormat="1">
      <c r="B129" s="301">
        <v>45108</v>
      </c>
      <c r="C129" s="294">
        <v>45</v>
      </c>
      <c r="D129" s="297">
        <v>0</v>
      </c>
      <c r="E129" s="299">
        <v>0.3</v>
      </c>
      <c r="F129" s="295">
        <v>0.06</v>
      </c>
      <c r="G129" s="294">
        <f ca="1">+IF(ISERROR(HLOOKUP($B129,INDIRECT("'Monthly Resource Report'!"&amp;'Reid Validation'!G$482631&amp;":"&amp;'Reid Validation'!G$482632),'Reid Validation'!G$482633,FALSE)),0,HLOOKUP($B129,INDIRECT("'Monthly Resource Report'!"&amp;'Reid Validation'!G$482631&amp;":"&amp;'Reid Validation'!G$482632),'Reid Validation'!G$482633,FALSE))</f>
        <v>45</v>
      </c>
      <c r="H129" s="297">
        <f ca="1">+IF(ISERROR(HLOOKUP($B129,INDIRECT("'Monthly Resource Report'!"&amp;'Reid Validation'!H$482631&amp;":"&amp;'Reid Validation'!H$482632),'Reid Validation'!H$482633,FALSE)),0,HLOOKUP($B129,INDIRECT("'Monthly Resource Report'!"&amp;'Reid Validation'!H$482631&amp;":"&amp;'Reid Validation'!H$482632),'Reid Validation'!H$482633,FALSE))</f>
        <v>0</v>
      </c>
      <c r="I129" s="317">
        <f ca="1">+IF(ISERROR(HLOOKUP($B129,INDIRECT("'Monthly Resource Report'!"&amp;'Reid Validation'!I$482631&amp;":"&amp;'Reid Validation'!I$482632),'Reid Validation'!I$482633,FALSE)),0,HLOOKUP($B129,INDIRECT("'Monthly Resource Report'!"&amp;'Reid Validation'!I$482631&amp;":"&amp;'Reid Validation'!I$482632),'Reid Validation'!I$482633,FALSE))</f>
        <v>0.2940447613799021</v>
      </c>
      <c r="J129" s="318">
        <f ca="1">+IF(ISERROR(HLOOKUP($B129,INDIRECT("'Monthly Resource Report'!"&amp;'Reid Validation'!J$482631&amp;":"&amp;'Reid Validation'!J$482632),'Reid Validation'!J$482633,FALSE)),0,HLOOKUP($B129,INDIRECT("'Monthly Resource Report'!"&amp;'Reid Validation'!J$482631&amp;":"&amp;'Reid Validation'!J$482632),'Reid Validation'!J$482633,FALSE))</f>
        <v>6.2630917727878516E-2</v>
      </c>
      <c r="L129" s="301">
        <v>45108</v>
      </c>
      <c r="M129" s="294">
        <v>58</v>
      </c>
      <c r="N129" s="297">
        <v>0</v>
      </c>
      <c r="O129" s="299">
        <v>0.7</v>
      </c>
      <c r="P129" s="295">
        <v>0.06</v>
      </c>
      <c r="Q129" s="294">
        <f ca="1">+IF(ISERROR(HLOOKUP($B129,INDIRECT("'Monthly Resource Report'!"&amp;'Reid Validation'!Q$482631&amp;":"&amp;'Reid Validation'!Q$482632),'Reid Validation'!Q$482633,FALSE)),0,HLOOKUP($B129,INDIRECT("'Monthly Resource Report'!"&amp;'Reid Validation'!Q$482631&amp;":"&amp;'Reid Validation'!Q$482632),'Reid Validation'!Q$482633,FALSE))</f>
        <v>58</v>
      </c>
      <c r="R129" s="297">
        <f ca="1">+IF(ISERROR(HLOOKUP($B129,INDIRECT("'Monthly Resource Report'!"&amp;'Reid Validation'!R$482631&amp;":"&amp;'Reid Validation'!R$482632),'Reid Validation'!R$482633,FALSE)),0,HLOOKUP($B129,INDIRECT("'Monthly Resource Report'!"&amp;'Reid Validation'!R$482631&amp;":"&amp;'Reid Validation'!R$482632),'Reid Validation'!R$482633,FALSE))</f>
        <v>0</v>
      </c>
      <c r="S129" s="317">
        <f ca="1">+IF(ISERROR(HLOOKUP($B129,INDIRECT("'Monthly Resource Report'!"&amp;'Reid Validation'!S$482631&amp;":"&amp;'Reid Validation'!S$482632),'Reid Validation'!S$482633,FALSE)),0,HLOOKUP($B129,INDIRECT("'Monthly Resource Report'!"&amp;'Reid Validation'!S$482631&amp;":"&amp;'Reid Validation'!S$482632),'Reid Validation'!S$482633,FALSE))</f>
        <v>0.71842784040923779</v>
      </c>
      <c r="T129" s="318">
        <f ca="1">+IF(ISERROR(HLOOKUP($B129,INDIRECT("'Monthly Resource Report'!"&amp;'Reid Validation'!T$482631&amp;":"&amp;'Reid Validation'!T$482632),'Reid Validation'!T$482633,FALSE)),0,HLOOKUP($B129,INDIRECT("'Monthly Resource Report'!"&amp;'Reid Validation'!T$482631&amp;":"&amp;'Reid Validation'!T$482632),'Reid Validation'!T$482633,FALSE))</f>
        <v>6.042332917022139E-2</v>
      </c>
    </row>
    <row r="130" spans="2:20" s="29" customFormat="1">
      <c r="B130" s="301">
        <v>45139</v>
      </c>
      <c r="C130" s="294">
        <v>45</v>
      </c>
      <c r="D130" s="297">
        <v>0</v>
      </c>
      <c r="E130" s="299">
        <v>0.3</v>
      </c>
      <c r="F130" s="295">
        <v>0.06</v>
      </c>
      <c r="G130" s="294">
        <f ca="1">+IF(ISERROR(HLOOKUP($B130,INDIRECT("'Monthly Resource Report'!"&amp;'Reid Validation'!G$482631&amp;":"&amp;'Reid Validation'!G$482632),'Reid Validation'!G$482633,FALSE)),0,HLOOKUP($B130,INDIRECT("'Monthly Resource Report'!"&amp;'Reid Validation'!G$482631&amp;":"&amp;'Reid Validation'!G$482632),'Reid Validation'!G$482633,FALSE))</f>
        <v>45</v>
      </c>
      <c r="H130" s="297">
        <f ca="1">+IF(ISERROR(HLOOKUP($B130,INDIRECT("'Monthly Resource Report'!"&amp;'Reid Validation'!H$482631&amp;":"&amp;'Reid Validation'!H$482632),'Reid Validation'!H$482633,FALSE)),0,HLOOKUP($B130,INDIRECT("'Monthly Resource Report'!"&amp;'Reid Validation'!H$482631&amp;":"&amp;'Reid Validation'!H$482632),'Reid Validation'!H$482633,FALSE))</f>
        <v>0</v>
      </c>
      <c r="I130" s="317">
        <f ca="1">+IF(ISERROR(HLOOKUP($B130,INDIRECT("'Monthly Resource Report'!"&amp;'Reid Validation'!I$482631&amp;":"&amp;'Reid Validation'!I$482632),'Reid Validation'!I$482633,FALSE)),0,HLOOKUP($B130,INDIRECT("'Monthly Resource Report'!"&amp;'Reid Validation'!I$482631&amp;":"&amp;'Reid Validation'!I$482632),'Reid Validation'!I$482633,FALSE))</f>
        <v>0.29400560843610013</v>
      </c>
      <c r="J130" s="318">
        <f ca="1">+IF(ISERROR(HLOOKUP($B130,INDIRECT("'Monthly Resource Report'!"&amp;'Reid Validation'!J$482631&amp;":"&amp;'Reid Validation'!J$482632),'Reid Validation'!J$482633,FALSE)),0,HLOOKUP($B130,INDIRECT("'Monthly Resource Report'!"&amp;'Reid Validation'!J$482631&amp;":"&amp;'Reid Validation'!J$482632),'Reid Validation'!J$482633,FALSE))</f>
        <v>6.3798685374922282E-2</v>
      </c>
      <c r="L130" s="301">
        <v>45139</v>
      </c>
      <c r="M130" s="294">
        <v>58</v>
      </c>
      <c r="N130" s="297">
        <v>0</v>
      </c>
      <c r="O130" s="299">
        <v>0.7</v>
      </c>
      <c r="P130" s="295">
        <v>0.06</v>
      </c>
      <c r="Q130" s="294">
        <f ca="1">+IF(ISERROR(HLOOKUP($B130,INDIRECT("'Monthly Resource Report'!"&amp;'Reid Validation'!Q$482631&amp;":"&amp;'Reid Validation'!Q$482632),'Reid Validation'!Q$482633,FALSE)),0,HLOOKUP($B130,INDIRECT("'Monthly Resource Report'!"&amp;'Reid Validation'!Q$482631&amp;":"&amp;'Reid Validation'!Q$482632),'Reid Validation'!Q$482633,FALSE))</f>
        <v>58</v>
      </c>
      <c r="R130" s="297">
        <f ca="1">+IF(ISERROR(HLOOKUP($B130,INDIRECT("'Monthly Resource Report'!"&amp;'Reid Validation'!R$482631&amp;":"&amp;'Reid Validation'!R$482632),'Reid Validation'!R$482633,FALSE)),0,HLOOKUP($B130,INDIRECT("'Monthly Resource Report'!"&amp;'Reid Validation'!R$482631&amp;":"&amp;'Reid Validation'!R$482632),'Reid Validation'!R$482633,FALSE))</f>
        <v>0</v>
      </c>
      <c r="S130" s="317">
        <f ca="1">+IF(ISERROR(HLOOKUP($B130,INDIRECT("'Monthly Resource Report'!"&amp;'Reid Validation'!S$482631&amp;":"&amp;'Reid Validation'!S$482632),'Reid Validation'!S$482633,FALSE)),0,HLOOKUP($B130,INDIRECT("'Monthly Resource Report'!"&amp;'Reid Validation'!S$482631&amp;":"&amp;'Reid Validation'!S$482632),'Reid Validation'!S$482633,FALSE))</f>
        <v>0.71834207809801143</v>
      </c>
      <c r="T130" s="318">
        <f ca="1">+IF(ISERROR(HLOOKUP($B130,INDIRECT("'Monthly Resource Report'!"&amp;'Reid Validation'!T$482631&amp;":"&amp;'Reid Validation'!T$482632),'Reid Validation'!T$482633,FALSE)),0,HLOOKUP($B130,INDIRECT("'Monthly Resource Report'!"&amp;'Reid Validation'!T$482631&amp;":"&amp;'Reid Validation'!T$482632),'Reid Validation'!T$482633,FALSE))</f>
        <v>6.0394160163454474E-2</v>
      </c>
    </row>
    <row r="131" spans="2:20" s="29" customFormat="1">
      <c r="B131" s="301">
        <v>45170</v>
      </c>
      <c r="C131" s="294">
        <v>45</v>
      </c>
      <c r="D131" s="297">
        <v>0</v>
      </c>
      <c r="E131" s="299">
        <v>0.3</v>
      </c>
      <c r="F131" s="295">
        <v>0.06</v>
      </c>
      <c r="G131" s="294">
        <f ca="1">+IF(ISERROR(HLOOKUP($B131,INDIRECT("'Monthly Resource Report'!"&amp;'Reid Validation'!G$482631&amp;":"&amp;'Reid Validation'!G$482632),'Reid Validation'!G$482633,FALSE)),0,HLOOKUP($B131,INDIRECT("'Monthly Resource Report'!"&amp;'Reid Validation'!G$482631&amp;":"&amp;'Reid Validation'!G$482632),'Reid Validation'!G$482633,FALSE))</f>
        <v>0</v>
      </c>
      <c r="H131" s="297">
        <f ca="1">+IF(ISERROR(HLOOKUP($B131,INDIRECT("'Monthly Resource Report'!"&amp;'Reid Validation'!H$482631&amp;":"&amp;'Reid Validation'!H$482632),'Reid Validation'!H$482633,FALSE)),0,HLOOKUP($B131,INDIRECT("'Monthly Resource Report'!"&amp;'Reid Validation'!H$482631&amp;":"&amp;'Reid Validation'!H$482632),'Reid Validation'!H$482633,FALSE))</f>
        <v>0</v>
      </c>
      <c r="I131" s="317">
        <f ca="1">+IF(ISERROR(HLOOKUP($B131,INDIRECT("'Monthly Resource Report'!"&amp;'Reid Validation'!I$482631&amp;":"&amp;'Reid Validation'!I$482632),'Reid Validation'!I$482633,FALSE)),0,HLOOKUP($B131,INDIRECT("'Monthly Resource Report'!"&amp;'Reid Validation'!I$482631&amp;":"&amp;'Reid Validation'!I$482632),'Reid Validation'!I$482633,FALSE))</f>
        <v>0</v>
      </c>
      <c r="J131" s="318">
        <f ca="1">+IF(ISERROR(HLOOKUP($B131,INDIRECT("'Monthly Resource Report'!"&amp;'Reid Validation'!J$482631&amp;":"&amp;'Reid Validation'!J$482632),'Reid Validation'!J$482633,FALSE)),0,HLOOKUP($B131,INDIRECT("'Monthly Resource Report'!"&amp;'Reid Validation'!J$482631&amp;":"&amp;'Reid Validation'!J$482632),'Reid Validation'!J$482633,FALSE))</f>
        <v>0</v>
      </c>
      <c r="L131" s="301">
        <v>45170</v>
      </c>
      <c r="M131" s="294">
        <v>58</v>
      </c>
      <c r="N131" s="297">
        <v>0</v>
      </c>
      <c r="O131" s="299">
        <v>0.7</v>
      </c>
      <c r="P131" s="295">
        <v>0.06</v>
      </c>
      <c r="Q131" s="294">
        <f ca="1">+IF(ISERROR(HLOOKUP($B131,INDIRECT("'Monthly Resource Report'!"&amp;'Reid Validation'!Q$482631&amp;":"&amp;'Reid Validation'!Q$482632),'Reid Validation'!Q$482633,FALSE)),0,HLOOKUP($B131,INDIRECT("'Monthly Resource Report'!"&amp;'Reid Validation'!Q$482631&amp;":"&amp;'Reid Validation'!Q$482632),'Reid Validation'!Q$482633,FALSE))</f>
        <v>58</v>
      </c>
      <c r="R131" s="297">
        <f ca="1">+IF(ISERROR(HLOOKUP($B131,INDIRECT("'Monthly Resource Report'!"&amp;'Reid Validation'!R$482631&amp;":"&amp;'Reid Validation'!R$482632),'Reid Validation'!R$482633,FALSE)),0,HLOOKUP($B131,INDIRECT("'Monthly Resource Report'!"&amp;'Reid Validation'!R$482631&amp;":"&amp;'Reid Validation'!R$482632),'Reid Validation'!R$482633,FALSE))</f>
        <v>0</v>
      </c>
      <c r="S131" s="317">
        <f ca="1">+IF(ISERROR(HLOOKUP($B131,INDIRECT("'Monthly Resource Report'!"&amp;'Reid Validation'!S$482631&amp;":"&amp;'Reid Validation'!S$482632),'Reid Validation'!S$482633,FALSE)),0,HLOOKUP($B131,INDIRECT("'Monthly Resource Report'!"&amp;'Reid Validation'!S$482631&amp;":"&amp;'Reid Validation'!S$482632),'Reid Validation'!S$482633,FALSE))</f>
        <v>0.71196731581823758</v>
      </c>
      <c r="T131" s="318">
        <f ca="1">+IF(ISERROR(HLOOKUP($B131,INDIRECT("'Monthly Resource Report'!"&amp;'Reid Validation'!T$482631&amp;":"&amp;'Reid Validation'!T$482632),'Reid Validation'!T$482633,FALSE)),0,HLOOKUP($B131,INDIRECT("'Monthly Resource Report'!"&amp;'Reid Validation'!T$482631&amp;":"&amp;'Reid Validation'!T$482632),'Reid Validation'!T$482633,FALSE))</f>
        <v>6.0483064741872275E-2</v>
      </c>
    </row>
    <row r="132" spans="2:20" s="29" customFormat="1">
      <c r="B132" s="301">
        <v>45200</v>
      </c>
      <c r="C132" s="294">
        <v>45</v>
      </c>
      <c r="D132" s="297">
        <v>0</v>
      </c>
      <c r="E132" s="299">
        <v>0.3</v>
      </c>
      <c r="F132" s="295">
        <v>0.06</v>
      </c>
      <c r="G132" s="294">
        <f ca="1">+IF(ISERROR(HLOOKUP($B132,INDIRECT("'Monthly Resource Report'!"&amp;'Reid Validation'!G$482631&amp;":"&amp;'Reid Validation'!G$482632),'Reid Validation'!G$482633,FALSE)),0,HLOOKUP($B132,INDIRECT("'Monthly Resource Report'!"&amp;'Reid Validation'!G$482631&amp;":"&amp;'Reid Validation'!G$482632),'Reid Validation'!G$482633,FALSE))</f>
        <v>0</v>
      </c>
      <c r="H132" s="297">
        <f ca="1">+IF(ISERROR(HLOOKUP($B132,INDIRECT("'Monthly Resource Report'!"&amp;'Reid Validation'!H$482631&amp;":"&amp;'Reid Validation'!H$482632),'Reid Validation'!H$482633,FALSE)),0,HLOOKUP($B132,INDIRECT("'Monthly Resource Report'!"&amp;'Reid Validation'!H$482631&amp;":"&amp;'Reid Validation'!H$482632),'Reid Validation'!H$482633,FALSE))</f>
        <v>0</v>
      </c>
      <c r="I132" s="317">
        <f ca="1">+IF(ISERROR(HLOOKUP($B132,INDIRECT("'Monthly Resource Report'!"&amp;'Reid Validation'!I$482631&amp;":"&amp;'Reid Validation'!I$482632),'Reid Validation'!I$482633,FALSE)),0,HLOOKUP($B132,INDIRECT("'Monthly Resource Report'!"&amp;'Reid Validation'!I$482631&amp;":"&amp;'Reid Validation'!I$482632),'Reid Validation'!I$482633,FALSE))</f>
        <v>0</v>
      </c>
      <c r="J132" s="318">
        <f ca="1">+IF(ISERROR(HLOOKUP($B132,INDIRECT("'Monthly Resource Report'!"&amp;'Reid Validation'!J$482631&amp;":"&amp;'Reid Validation'!J$482632),'Reid Validation'!J$482633,FALSE)),0,HLOOKUP($B132,INDIRECT("'Monthly Resource Report'!"&amp;'Reid Validation'!J$482631&amp;":"&amp;'Reid Validation'!J$482632),'Reid Validation'!J$482633,FALSE))</f>
        <v>0</v>
      </c>
      <c r="L132" s="301">
        <v>45200</v>
      </c>
      <c r="M132" s="294">
        <v>60</v>
      </c>
      <c r="N132" s="297">
        <v>0</v>
      </c>
      <c r="O132" s="299">
        <v>0.7</v>
      </c>
      <c r="P132" s="295">
        <v>0.06</v>
      </c>
      <c r="Q132" s="294">
        <f ca="1">+IF(ISERROR(HLOOKUP($B132,INDIRECT("'Monthly Resource Report'!"&amp;'Reid Validation'!Q$482631&amp;":"&amp;'Reid Validation'!Q$482632),'Reid Validation'!Q$482633,FALSE)),0,HLOOKUP($B132,INDIRECT("'Monthly Resource Report'!"&amp;'Reid Validation'!Q$482631&amp;":"&amp;'Reid Validation'!Q$482632),'Reid Validation'!Q$482633,FALSE))</f>
        <v>60</v>
      </c>
      <c r="R132" s="297">
        <f ca="1">+IF(ISERROR(HLOOKUP($B132,INDIRECT("'Monthly Resource Report'!"&amp;'Reid Validation'!R$482631&amp;":"&amp;'Reid Validation'!R$482632),'Reid Validation'!R$482633,FALSE)),0,HLOOKUP($B132,INDIRECT("'Monthly Resource Report'!"&amp;'Reid Validation'!R$482631&amp;":"&amp;'Reid Validation'!R$482632),'Reid Validation'!R$482633,FALSE))</f>
        <v>0</v>
      </c>
      <c r="S132" s="317">
        <f ca="1">+IF(ISERROR(HLOOKUP($B132,INDIRECT("'Monthly Resource Report'!"&amp;'Reid Validation'!S$482631&amp;":"&amp;'Reid Validation'!S$482632),'Reid Validation'!S$482633,FALSE)),0,HLOOKUP($B132,INDIRECT("'Monthly Resource Report'!"&amp;'Reid Validation'!S$482631&amp;":"&amp;'Reid Validation'!S$482632),'Reid Validation'!S$482633,FALSE))</f>
        <v>0.69624400987943968</v>
      </c>
      <c r="T132" s="318">
        <f ca="1">+IF(ISERROR(HLOOKUP($B132,INDIRECT("'Monthly Resource Report'!"&amp;'Reid Validation'!T$482631&amp;":"&amp;'Reid Validation'!T$482632),'Reid Validation'!T$482633,FALSE)),0,HLOOKUP($B132,INDIRECT("'Monthly Resource Report'!"&amp;'Reid Validation'!T$482631&amp;":"&amp;'Reid Validation'!T$482632),'Reid Validation'!T$482633,FALSE))</f>
        <v>6.0757142371554884E-2</v>
      </c>
    </row>
    <row r="133" spans="2:20" s="29" customFormat="1">
      <c r="B133" s="301">
        <v>45231</v>
      </c>
      <c r="C133" s="294">
        <v>45</v>
      </c>
      <c r="D133" s="297">
        <v>0</v>
      </c>
      <c r="E133" s="299">
        <v>0.3</v>
      </c>
      <c r="F133" s="295">
        <v>0.06</v>
      </c>
      <c r="G133" s="294">
        <f ca="1">+IF(ISERROR(HLOOKUP($B133,INDIRECT("'Monthly Resource Report'!"&amp;'Reid Validation'!G$482631&amp;":"&amp;'Reid Validation'!G$482632),'Reid Validation'!G$482633,FALSE)),0,HLOOKUP($B133,INDIRECT("'Monthly Resource Report'!"&amp;'Reid Validation'!G$482631&amp;":"&amp;'Reid Validation'!G$482632),'Reid Validation'!G$482633,FALSE))</f>
        <v>0</v>
      </c>
      <c r="H133" s="297">
        <f ca="1">+IF(ISERROR(HLOOKUP($B133,INDIRECT("'Monthly Resource Report'!"&amp;'Reid Validation'!H$482631&amp;":"&amp;'Reid Validation'!H$482632),'Reid Validation'!H$482633,FALSE)),0,HLOOKUP($B133,INDIRECT("'Monthly Resource Report'!"&amp;'Reid Validation'!H$482631&amp;":"&amp;'Reid Validation'!H$482632),'Reid Validation'!H$482633,FALSE))</f>
        <v>0</v>
      </c>
      <c r="I133" s="317">
        <f ca="1">+IF(ISERROR(HLOOKUP($B133,INDIRECT("'Monthly Resource Report'!"&amp;'Reid Validation'!I$482631&amp;":"&amp;'Reid Validation'!I$482632),'Reid Validation'!I$482633,FALSE)),0,HLOOKUP($B133,INDIRECT("'Monthly Resource Report'!"&amp;'Reid Validation'!I$482631&amp;":"&amp;'Reid Validation'!I$482632),'Reid Validation'!I$482633,FALSE))</f>
        <v>0</v>
      </c>
      <c r="J133" s="318">
        <f ca="1">+IF(ISERROR(HLOOKUP($B133,INDIRECT("'Monthly Resource Report'!"&amp;'Reid Validation'!J$482631&amp;":"&amp;'Reid Validation'!J$482632),'Reid Validation'!J$482633,FALSE)),0,HLOOKUP($B133,INDIRECT("'Monthly Resource Report'!"&amp;'Reid Validation'!J$482631&amp;":"&amp;'Reid Validation'!J$482632),'Reid Validation'!J$482633,FALSE))</f>
        <v>0</v>
      </c>
      <c r="L133" s="301">
        <v>45231</v>
      </c>
      <c r="M133" s="294">
        <v>60</v>
      </c>
      <c r="N133" s="297">
        <v>0</v>
      </c>
      <c r="O133" s="299">
        <v>0.7</v>
      </c>
      <c r="P133" s="295">
        <v>0.06</v>
      </c>
      <c r="Q133" s="294">
        <f ca="1">+IF(ISERROR(HLOOKUP($B133,INDIRECT("'Monthly Resource Report'!"&amp;'Reid Validation'!Q$482631&amp;":"&amp;'Reid Validation'!Q$482632),'Reid Validation'!Q$482633,FALSE)),0,HLOOKUP($B133,INDIRECT("'Monthly Resource Report'!"&amp;'Reid Validation'!Q$482631&amp;":"&amp;'Reid Validation'!Q$482632),'Reid Validation'!Q$482633,FALSE))</f>
        <v>60</v>
      </c>
      <c r="R133" s="297">
        <f ca="1">+IF(ISERROR(HLOOKUP($B133,INDIRECT("'Monthly Resource Report'!"&amp;'Reid Validation'!R$482631&amp;":"&amp;'Reid Validation'!R$482632),'Reid Validation'!R$482633,FALSE)),0,HLOOKUP($B133,INDIRECT("'Monthly Resource Report'!"&amp;'Reid Validation'!R$482631&amp;":"&amp;'Reid Validation'!R$482632),'Reid Validation'!R$482633,FALSE))</f>
        <v>0</v>
      </c>
      <c r="S133" s="317">
        <f ca="1">+IF(ISERROR(HLOOKUP($B133,INDIRECT("'Monthly Resource Report'!"&amp;'Reid Validation'!S$482631&amp;":"&amp;'Reid Validation'!S$482632),'Reid Validation'!S$482633,FALSE)),0,HLOOKUP($B133,INDIRECT("'Monthly Resource Report'!"&amp;'Reid Validation'!S$482631&amp;":"&amp;'Reid Validation'!S$482632),'Reid Validation'!S$482633,FALSE))</f>
        <v>0.70316455724840943</v>
      </c>
      <c r="T133" s="318">
        <f ca="1">+IF(ISERROR(HLOOKUP($B133,INDIRECT("'Monthly Resource Report'!"&amp;'Reid Validation'!T$482631&amp;":"&amp;'Reid Validation'!T$482632),'Reid Validation'!T$482633,FALSE)),0,HLOOKUP($B133,INDIRECT("'Monthly Resource Report'!"&amp;'Reid Validation'!T$482631&amp;":"&amp;'Reid Validation'!T$482632),'Reid Validation'!T$482633,FALSE))</f>
        <v>6.1085724085286529E-2</v>
      </c>
    </row>
    <row r="134" spans="2:20" s="29" customFormat="1">
      <c r="B134" s="301">
        <v>45261</v>
      </c>
      <c r="C134" s="294">
        <v>45</v>
      </c>
      <c r="D134" s="297">
        <v>0</v>
      </c>
      <c r="E134" s="299">
        <v>0.3</v>
      </c>
      <c r="F134" s="295">
        <v>0.06</v>
      </c>
      <c r="G134" s="294">
        <f ca="1">+IF(ISERROR(HLOOKUP($B134,INDIRECT("'Monthly Resource Report'!"&amp;'Reid Validation'!G$482631&amp;":"&amp;'Reid Validation'!G$482632),'Reid Validation'!G$482633,FALSE)),0,HLOOKUP($B134,INDIRECT("'Monthly Resource Report'!"&amp;'Reid Validation'!G$482631&amp;":"&amp;'Reid Validation'!G$482632),'Reid Validation'!G$482633,FALSE))</f>
        <v>0</v>
      </c>
      <c r="H134" s="297">
        <f ca="1">+IF(ISERROR(HLOOKUP($B134,INDIRECT("'Monthly Resource Report'!"&amp;'Reid Validation'!H$482631&amp;":"&amp;'Reid Validation'!H$482632),'Reid Validation'!H$482633,FALSE)),0,HLOOKUP($B134,INDIRECT("'Monthly Resource Report'!"&amp;'Reid Validation'!H$482631&amp;":"&amp;'Reid Validation'!H$482632),'Reid Validation'!H$482633,FALSE))</f>
        <v>0</v>
      </c>
      <c r="I134" s="317">
        <f ca="1">+IF(ISERROR(HLOOKUP($B134,INDIRECT("'Monthly Resource Report'!"&amp;'Reid Validation'!I$482631&amp;":"&amp;'Reid Validation'!I$482632),'Reid Validation'!I$482633,FALSE)),0,HLOOKUP($B134,INDIRECT("'Monthly Resource Report'!"&amp;'Reid Validation'!I$482631&amp;":"&amp;'Reid Validation'!I$482632),'Reid Validation'!I$482633,FALSE))</f>
        <v>0</v>
      </c>
      <c r="J134" s="318">
        <f ca="1">+IF(ISERROR(HLOOKUP($B134,INDIRECT("'Monthly Resource Report'!"&amp;'Reid Validation'!J$482631&amp;":"&amp;'Reid Validation'!J$482632),'Reid Validation'!J$482633,FALSE)),0,HLOOKUP($B134,INDIRECT("'Monthly Resource Report'!"&amp;'Reid Validation'!J$482631&amp;":"&amp;'Reid Validation'!J$482632),'Reid Validation'!J$482633,FALSE))</f>
        <v>0</v>
      </c>
      <c r="L134" s="301">
        <v>45261</v>
      </c>
      <c r="M134" s="294">
        <v>65</v>
      </c>
      <c r="N134" s="297">
        <v>0</v>
      </c>
      <c r="O134" s="299">
        <v>0.7</v>
      </c>
      <c r="P134" s="295">
        <v>0.06</v>
      </c>
      <c r="Q134" s="294">
        <f ca="1">+IF(ISERROR(HLOOKUP($B134,INDIRECT("'Monthly Resource Report'!"&amp;'Reid Validation'!Q$482631&amp;":"&amp;'Reid Validation'!Q$482632),'Reid Validation'!Q$482633,FALSE)),0,HLOOKUP($B134,INDIRECT("'Monthly Resource Report'!"&amp;'Reid Validation'!Q$482631&amp;":"&amp;'Reid Validation'!Q$482632),'Reid Validation'!Q$482633,FALSE))</f>
        <v>65</v>
      </c>
      <c r="R134" s="297">
        <f ca="1">+IF(ISERROR(HLOOKUP($B134,INDIRECT("'Monthly Resource Report'!"&amp;'Reid Validation'!R$482631&amp;":"&amp;'Reid Validation'!R$482632),'Reid Validation'!R$482633,FALSE)),0,HLOOKUP($B134,INDIRECT("'Monthly Resource Report'!"&amp;'Reid Validation'!R$482631&amp;":"&amp;'Reid Validation'!R$482632),'Reid Validation'!R$482633,FALSE))</f>
        <v>0</v>
      </c>
      <c r="S134" s="317">
        <f ca="1">+IF(ISERROR(HLOOKUP($B134,INDIRECT("'Monthly Resource Report'!"&amp;'Reid Validation'!S$482631&amp;":"&amp;'Reid Validation'!S$482632),'Reid Validation'!S$482633,FALSE)),0,HLOOKUP($B134,INDIRECT("'Monthly Resource Report'!"&amp;'Reid Validation'!S$482631&amp;":"&amp;'Reid Validation'!S$482632),'Reid Validation'!S$482633,FALSE))</f>
        <v>0.70946121445935384</v>
      </c>
      <c r="T134" s="318">
        <f ca="1">+IF(ISERROR(HLOOKUP($B134,INDIRECT("'Monthly Resource Report'!"&amp;'Reid Validation'!T$482631&amp;":"&amp;'Reid Validation'!T$482632),'Reid Validation'!T$482633,FALSE)),0,HLOOKUP($B134,INDIRECT("'Monthly Resource Report'!"&amp;'Reid Validation'!T$482631&amp;":"&amp;'Reid Validation'!T$482632),'Reid Validation'!T$482633,FALSE))</f>
        <v>6.1065400407738765E-2</v>
      </c>
    </row>
    <row r="135" spans="2:20" s="29" customFormat="1">
      <c r="B135" s="301">
        <v>45292</v>
      </c>
      <c r="C135" s="294">
        <v>45</v>
      </c>
      <c r="D135" s="297">
        <v>0</v>
      </c>
      <c r="E135" s="299">
        <v>0.3</v>
      </c>
      <c r="F135" s="295">
        <v>0.06</v>
      </c>
      <c r="G135" s="294">
        <f ca="1">+IF(ISERROR(HLOOKUP($B135,INDIRECT("'Monthly Resource Report'!"&amp;'Reid Validation'!G$482631&amp;":"&amp;'Reid Validation'!G$482632),'Reid Validation'!G$482633,FALSE)),0,HLOOKUP($B135,INDIRECT("'Monthly Resource Report'!"&amp;'Reid Validation'!G$482631&amp;":"&amp;'Reid Validation'!G$482632),'Reid Validation'!G$482633,FALSE))</f>
        <v>45</v>
      </c>
      <c r="H135" s="297">
        <f ca="1">+IF(ISERROR(HLOOKUP($B135,INDIRECT("'Monthly Resource Report'!"&amp;'Reid Validation'!H$482631&amp;":"&amp;'Reid Validation'!H$482632),'Reid Validation'!H$482633,FALSE)),0,HLOOKUP($B135,INDIRECT("'Monthly Resource Report'!"&amp;'Reid Validation'!H$482631&amp;":"&amp;'Reid Validation'!H$482632),'Reid Validation'!H$482633,FALSE))</f>
        <v>0</v>
      </c>
      <c r="I135" s="317">
        <f ca="1">+IF(ISERROR(HLOOKUP($B135,INDIRECT("'Monthly Resource Report'!"&amp;'Reid Validation'!I$482631&amp;":"&amp;'Reid Validation'!I$482632),'Reid Validation'!I$482633,FALSE)),0,HLOOKUP($B135,INDIRECT("'Monthly Resource Report'!"&amp;'Reid Validation'!I$482631&amp;":"&amp;'Reid Validation'!I$482632),'Reid Validation'!I$482633,FALSE))</f>
        <v>0</v>
      </c>
      <c r="J135" s="318">
        <f ca="1">+IF(ISERROR(HLOOKUP($B135,INDIRECT("'Monthly Resource Report'!"&amp;'Reid Validation'!J$482631&amp;":"&amp;'Reid Validation'!J$482632),'Reid Validation'!J$482633,FALSE)),0,HLOOKUP($B135,INDIRECT("'Monthly Resource Report'!"&amp;'Reid Validation'!J$482631&amp;":"&amp;'Reid Validation'!J$482632),'Reid Validation'!J$482633,FALSE))</f>
        <v>0</v>
      </c>
      <c r="L135" s="301">
        <v>45292</v>
      </c>
      <c r="M135" s="294">
        <v>65</v>
      </c>
      <c r="N135" s="297">
        <v>0</v>
      </c>
      <c r="O135" s="299">
        <v>0.7</v>
      </c>
      <c r="P135" s="295">
        <v>0.06</v>
      </c>
      <c r="Q135" s="294">
        <f ca="1">+IF(ISERROR(HLOOKUP($B135,INDIRECT("'Monthly Resource Report'!"&amp;'Reid Validation'!Q$482631&amp;":"&amp;'Reid Validation'!Q$482632),'Reid Validation'!Q$482633,FALSE)),0,HLOOKUP($B135,INDIRECT("'Monthly Resource Report'!"&amp;'Reid Validation'!Q$482631&amp;":"&amp;'Reid Validation'!Q$482632),'Reid Validation'!Q$482633,FALSE))</f>
        <v>65</v>
      </c>
      <c r="R135" s="297">
        <f ca="1">+IF(ISERROR(HLOOKUP($B135,INDIRECT("'Monthly Resource Report'!"&amp;'Reid Validation'!R$482631&amp;":"&amp;'Reid Validation'!R$482632),'Reid Validation'!R$482633,FALSE)),0,HLOOKUP($B135,INDIRECT("'Monthly Resource Report'!"&amp;'Reid Validation'!R$482631&amp;":"&amp;'Reid Validation'!R$482632),'Reid Validation'!R$482633,FALSE))</f>
        <v>0</v>
      </c>
      <c r="S135" s="317">
        <f ca="1">+IF(ISERROR(HLOOKUP($B135,INDIRECT("'Monthly Resource Report'!"&amp;'Reid Validation'!S$482631&amp;":"&amp;'Reid Validation'!S$482632),'Reid Validation'!S$482633,FALSE)),0,HLOOKUP($B135,INDIRECT("'Monthly Resource Report'!"&amp;'Reid Validation'!S$482631&amp;":"&amp;'Reid Validation'!S$482632),'Reid Validation'!S$482633,FALSE))</f>
        <v>0.70686143368346233</v>
      </c>
      <c r="T135" s="318">
        <f ca="1">+IF(ISERROR(HLOOKUP($B135,INDIRECT("'Monthly Resource Report'!"&amp;'Reid Validation'!T$482631&amp;":"&amp;'Reid Validation'!T$482632),'Reid Validation'!T$482633,FALSE)),0,HLOOKUP($B135,INDIRECT("'Monthly Resource Report'!"&amp;'Reid Validation'!T$482631&amp;":"&amp;'Reid Validation'!T$482632),'Reid Validation'!T$482633,FALSE))</f>
        <v>6.076411288140926E-2</v>
      </c>
    </row>
    <row r="136" spans="2:20" s="29" customFormat="1">
      <c r="B136" s="301">
        <v>45323</v>
      </c>
      <c r="C136" s="294">
        <v>45</v>
      </c>
      <c r="D136" s="297">
        <v>0</v>
      </c>
      <c r="E136" s="299">
        <v>0.3</v>
      </c>
      <c r="F136" s="295">
        <v>0.06</v>
      </c>
      <c r="G136" s="294">
        <f ca="1">+IF(ISERROR(HLOOKUP($B136,INDIRECT("'Monthly Resource Report'!"&amp;'Reid Validation'!G$482631&amp;":"&amp;'Reid Validation'!G$482632),'Reid Validation'!G$482633,FALSE)),0,HLOOKUP($B136,INDIRECT("'Monthly Resource Report'!"&amp;'Reid Validation'!G$482631&amp;":"&amp;'Reid Validation'!G$482632),'Reid Validation'!G$482633,FALSE))</f>
        <v>45</v>
      </c>
      <c r="H136" s="297">
        <f ca="1">+IF(ISERROR(HLOOKUP($B136,INDIRECT("'Monthly Resource Report'!"&amp;'Reid Validation'!H$482631&amp;":"&amp;'Reid Validation'!H$482632),'Reid Validation'!H$482633,FALSE)),0,HLOOKUP($B136,INDIRECT("'Monthly Resource Report'!"&amp;'Reid Validation'!H$482631&amp;":"&amp;'Reid Validation'!H$482632),'Reid Validation'!H$482633,FALSE))</f>
        <v>0</v>
      </c>
      <c r="I136" s="317">
        <f ca="1">+IF(ISERROR(HLOOKUP($B136,INDIRECT("'Monthly Resource Report'!"&amp;'Reid Validation'!I$482631&amp;":"&amp;'Reid Validation'!I$482632),'Reid Validation'!I$482633,FALSE)),0,HLOOKUP($B136,INDIRECT("'Monthly Resource Report'!"&amp;'Reid Validation'!I$482631&amp;":"&amp;'Reid Validation'!I$482632),'Reid Validation'!I$482633,FALSE))</f>
        <v>0</v>
      </c>
      <c r="J136" s="318">
        <f ca="1">+IF(ISERROR(HLOOKUP($B136,INDIRECT("'Monthly Resource Report'!"&amp;'Reid Validation'!J$482631&amp;":"&amp;'Reid Validation'!J$482632),'Reid Validation'!J$482633,FALSE)),0,HLOOKUP($B136,INDIRECT("'Monthly Resource Report'!"&amp;'Reid Validation'!J$482631&amp;":"&amp;'Reid Validation'!J$482632),'Reid Validation'!J$482633,FALSE))</f>
        <v>0</v>
      </c>
      <c r="L136" s="301">
        <v>45323</v>
      </c>
      <c r="M136" s="294">
        <v>65</v>
      </c>
      <c r="N136" s="297">
        <v>0</v>
      </c>
      <c r="O136" s="299">
        <v>0.7</v>
      </c>
      <c r="P136" s="295">
        <v>0.06</v>
      </c>
      <c r="Q136" s="294">
        <f ca="1">+IF(ISERROR(HLOOKUP($B136,INDIRECT("'Monthly Resource Report'!"&amp;'Reid Validation'!Q$482631&amp;":"&amp;'Reid Validation'!Q$482632),'Reid Validation'!Q$482633,FALSE)),0,HLOOKUP($B136,INDIRECT("'Monthly Resource Report'!"&amp;'Reid Validation'!Q$482631&amp;":"&amp;'Reid Validation'!Q$482632),'Reid Validation'!Q$482633,FALSE))</f>
        <v>65</v>
      </c>
      <c r="R136" s="297">
        <f ca="1">+IF(ISERROR(HLOOKUP($B136,INDIRECT("'Monthly Resource Report'!"&amp;'Reid Validation'!R$482631&amp;":"&amp;'Reid Validation'!R$482632),'Reid Validation'!R$482633,FALSE)),0,HLOOKUP($B136,INDIRECT("'Monthly Resource Report'!"&amp;'Reid Validation'!R$482631&amp;":"&amp;'Reid Validation'!R$482632),'Reid Validation'!R$482633,FALSE))</f>
        <v>0</v>
      </c>
      <c r="S136" s="317">
        <f ca="1">+IF(ISERROR(HLOOKUP($B136,INDIRECT("'Monthly Resource Report'!"&amp;'Reid Validation'!S$482631&amp;":"&amp;'Reid Validation'!S$482632),'Reid Validation'!S$482633,FALSE)),0,HLOOKUP($B136,INDIRECT("'Monthly Resource Report'!"&amp;'Reid Validation'!S$482631&amp;":"&amp;'Reid Validation'!S$482632),'Reid Validation'!S$482633,FALSE))</f>
        <v>0.70702362737609803</v>
      </c>
      <c r="T136" s="318">
        <f ca="1">+IF(ISERROR(HLOOKUP($B136,INDIRECT("'Monthly Resource Report'!"&amp;'Reid Validation'!T$482631&amp;":"&amp;'Reid Validation'!T$482632),'Reid Validation'!T$482633,FALSE)),0,HLOOKUP($B136,INDIRECT("'Monthly Resource Report'!"&amp;'Reid Validation'!T$482631&amp;":"&amp;'Reid Validation'!T$482632),'Reid Validation'!T$482633,FALSE))</f>
        <v>6.0843726792144656E-2</v>
      </c>
    </row>
    <row r="137" spans="2:20" s="29" customFormat="1">
      <c r="B137" s="301">
        <v>45352</v>
      </c>
      <c r="C137" s="294">
        <v>45</v>
      </c>
      <c r="D137" s="297">
        <v>0</v>
      </c>
      <c r="E137" s="299">
        <v>0.3</v>
      </c>
      <c r="F137" s="295">
        <v>0.06</v>
      </c>
      <c r="G137" s="294">
        <f ca="1">+IF(ISERROR(HLOOKUP($B137,INDIRECT("'Monthly Resource Report'!"&amp;'Reid Validation'!G$482631&amp;":"&amp;'Reid Validation'!G$482632),'Reid Validation'!G$482633,FALSE)),0,HLOOKUP($B137,INDIRECT("'Monthly Resource Report'!"&amp;'Reid Validation'!G$482631&amp;":"&amp;'Reid Validation'!G$482632),'Reid Validation'!G$482633,FALSE))</f>
        <v>0</v>
      </c>
      <c r="H137" s="297">
        <f ca="1">+IF(ISERROR(HLOOKUP($B137,INDIRECT("'Monthly Resource Report'!"&amp;'Reid Validation'!H$482631&amp;":"&amp;'Reid Validation'!H$482632),'Reid Validation'!H$482633,FALSE)),0,HLOOKUP($B137,INDIRECT("'Monthly Resource Report'!"&amp;'Reid Validation'!H$482631&amp;":"&amp;'Reid Validation'!H$482632),'Reid Validation'!H$482633,FALSE))</f>
        <v>0</v>
      </c>
      <c r="I137" s="317">
        <f ca="1">+IF(ISERROR(HLOOKUP($B137,INDIRECT("'Monthly Resource Report'!"&amp;'Reid Validation'!I$482631&amp;":"&amp;'Reid Validation'!I$482632),'Reid Validation'!I$482633,FALSE)),0,HLOOKUP($B137,INDIRECT("'Monthly Resource Report'!"&amp;'Reid Validation'!I$482631&amp;":"&amp;'Reid Validation'!I$482632),'Reid Validation'!I$482633,FALSE))</f>
        <v>0</v>
      </c>
      <c r="J137" s="318">
        <f ca="1">+IF(ISERROR(HLOOKUP($B137,INDIRECT("'Monthly Resource Report'!"&amp;'Reid Validation'!J$482631&amp;":"&amp;'Reid Validation'!J$482632),'Reid Validation'!J$482633,FALSE)),0,HLOOKUP($B137,INDIRECT("'Monthly Resource Report'!"&amp;'Reid Validation'!J$482631&amp;":"&amp;'Reid Validation'!J$482632),'Reid Validation'!J$482633,FALSE))</f>
        <v>0</v>
      </c>
      <c r="L137" s="301">
        <v>45352</v>
      </c>
      <c r="M137" s="294">
        <v>65</v>
      </c>
      <c r="N137" s="297">
        <v>0</v>
      </c>
      <c r="O137" s="299">
        <v>0.7</v>
      </c>
      <c r="P137" s="295">
        <v>0.06</v>
      </c>
      <c r="Q137" s="294">
        <f ca="1">+IF(ISERROR(HLOOKUP($B137,INDIRECT("'Monthly Resource Report'!"&amp;'Reid Validation'!Q$482631&amp;":"&amp;'Reid Validation'!Q$482632),'Reid Validation'!Q$482633,FALSE)),0,HLOOKUP($B137,INDIRECT("'Monthly Resource Report'!"&amp;'Reid Validation'!Q$482631&amp;":"&amp;'Reid Validation'!Q$482632),'Reid Validation'!Q$482633,FALSE))</f>
        <v>65</v>
      </c>
      <c r="R137" s="297">
        <f ca="1">+IF(ISERROR(HLOOKUP($B137,INDIRECT("'Monthly Resource Report'!"&amp;'Reid Validation'!R$482631&amp;":"&amp;'Reid Validation'!R$482632),'Reid Validation'!R$482633,FALSE)),0,HLOOKUP($B137,INDIRECT("'Monthly Resource Report'!"&amp;'Reid Validation'!R$482631&amp;":"&amp;'Reid Validation'!R$482632),'Reid Validation'!R$482633,FALSE))</f>
        <v>0</v>
      </c>
      <c r="S137" s="317">
        <f ca="1">+IF(ISERROR(HLOOKUP($B137,INDIRECT("'Monthly Resource Report'!"&amp;'Reid Validation'!S$482631&amp;":"&amp;'Reid Validation'!S$482632),'Reid Validation'!S$482633,FALSE)),0,HLOOKUP($B137,INDIRECT("'Monthly Resource Report'!"&amp;'Reid Validation'!S$482631&amp;":"&amp;'Reid Validation'!S$482632),'Reid Validation'!S$482633,FALSE))</f>
        <v>0.70991184945405517</v>
      </c>
      <c r="T137" s="318">
        <f ca="1">+IF(ISERROR(HLOOKUP($B137,INDIRECT("'Monthly Resource Report'!"&amp;'Reid Validation'!T$482631&amp;":"&amp;'Reid Validation'!T$482632),'Reid Validation'!T$482633,FALSE)),0,HLOOKUP($B137,INDIRECT("'Monthly Resource Report'!"&amp;'Reid Validation'!T$482631&amp;":"&amp;'Reid Validation'!T$482632),'Reid Validation'!T$482633,FALSE))</f>
        <v>6.1054103304174379E-2</v>
      </c>
    </row>
    <row r="138" spans="2:20" s="29" customFormat="1">
      <c r="B138" s="301">
        <v>45383</v>
      </c>
      <c r="C138" s="294">
        <v>45</v>
      </c>
      <c r="D138" s="297">
        <v>0</v>
      </c>
      <c r="E138" s="299">
        <v>0.3</v>
      </c>
      <c r="F138" s="295">
        <v>0.06</v>
      </c>
      <c r="G138" s="294">
        <f ca="1">+IF(ISERROR(HLOOKUP($B138,INDIRECT("'Monthly Resource Report'!"&amp;'Reid Validation'!G$482631&amp;":"&amp;'Reid Validation'!G$482632),'Reid Validation'!G$482633,FALSE)),0,HLOOKUP($B138,INDIRECT("'Monthly Resource Report'!"&amp;'Reid Validation'!G$482631&amp;":"&amp;'Reid Validation'!G$482632),'Reid Validation'!G$482633,FALSE))</f>
        <v>0</v>
      </c>
      <c r="H138" s="297">
        <f ca="1">+IF(ISERROR(HLOOKUP($B138,INDIRECT("'Monthly Resource Report'!"&amp;'Reid Validation'!H$482631&amp;":"&amp;'Reid Validation'!H$482632),'Reid Validation'!H$482633,FALSE)),0,HLOOKUP($B138,INDIRECT("'Monthly Resource Report'!"&amp;'Reid Validation'!H$482631&amp;":"&amp;'Reid Validation'!H$482632),'Reid Validation'!H$482633,FALSE))</f>
        <v>0</v>
      </c>
      <c r="I138" s="317">
        <f ca="1">+IF(ISERROR(HLOOKUP($B138,INDIRECT("'Monthly Resource Report'!"&amp;'Reid Validation'!I$482631&amp;":"&amp;'Reid Validation'!I$482632),'Reid Validation'!I$482633,FALSE)),0,HLOOKUP($B138,INDIRECT("'Monthly Resource Report'!"&amp;'Reid Validation'!I$482631&amp;":"&amp;'Reid Validation'!I$482632),'Reid Validation'!I$482633,FALSE))</f>
        <v>0</v>
      </c>
      <c r="J138" s="318">
        <f ca="1">+IF(ISERROR(HLOOKUP($B138,INDIRECT("'Monthly Resource Report'!"&amp;'Reid Validation'!J$482631&amp;":"&amp;'Reid Validation'!J$482632),'Reid Validation'!J$482633,FALSE)),0,HLOOKUP($B138,INDIRECT("'Monthly Resource Report'!"&amp;'Reid Validation'!J$482631&amp;":"&amp;'Reid Validation'!J$482632),'Reid Validation'!J$482633,FALSE))</f>
        <v>0</v>
      </c>
      <c r="L138" s="301">
        <v>45383</v>
      </c>
      <c r="M138" s="294">
        <v>65</v>
      </c>
      <c r="N138" s="297">
        <v>0</v>
      </c>
      <c r="O138" s="299">
        <v>0.7</v>
      </c>
      <c r="P138" s="295">
        <v>0.06</v>
      </c>
      <c r="Q138" s="294">
        <f ca="1">+IF(ISERROR(HLOOKUP($B138,INDIRECT("'Monthly Resource Report'!"&amp;'Reid Validation'!Q$482631&amp;":"&amp;'Reid Validation'!Q$482632),'Reid Validation'!Q$482633,FALSE)),0,HLOOKUP($B138,INDIRECT("'Monthly Resource Report'!"&amp;'Reid Validation'!Q$482631&amp;":"&amp;'Reid Validation'!Q$482632),'Reid Validation'!Q$482633,FALSE))</f>
        <v>65</v>
      </c>
      <c r="R138" s="297">
        <f ca="1">+IF(ISERROR(HLOOKUP($B138,INDIRECT("'Monthly Resource Report'!"&amp;'Reid Validation'!R$482631&amp;":"&amp;'Reid Validation'!R$482632),'Reid Validation'!R$482633,FALSE)),0,HLOOKUP($B138,INDIRECT("'Monthly Resource Report'!"&amp;'Reid Validation'!R$482631&amp;":"&amp;'Reid Validation'!R$482632),'Reid Validation'!R$482633,FALSE))</f>
        <v>0</v>
      </c>
      <c r="S138" s="317">
        <f ca="1">+IF(ISERROR(HLOOKUP($B138,INDIRECT("'Monthly Resource Report'!"&amp;'Reid Validation'!S$482631&amp;":"&amp;'Reid Validation'!S$482632),'Reid Validation'!S$482633,FALSE)),0,HLOOKUP($B138,INDIRECT("'Monthly Resource Report'!"&amp;'Reid Validation'!S$482631&amp;":"&amp;'Reid Validation'!S$482632),'Reid Validation'!S$482633,FALSE))</f>
        <v>0.70975942402790793</v>
      </c>
      <c r="T138" s="318">
        <f ca="1">+IF(ISERROR(HLOOKUP($B138,INDIRECT("'Monthly Resource Report'!"&amp;'Reid Validation'!T$482631&amp;":"&amp;'Reid Validation'!T$482632),'Reid Validation'!T$482633,FALSE)),0,HLOOKUP($B138,INDIRECT("'Monthly Resource Report'!"&amp;'Reid Validation'!T$482631&amp;":"&amp;'Reid Validation'!T$482632),'Reid Validation'!T$482633,FALSE))</f>
        <v>6.0821795232602137E-2</v>
      </c>
    </row>
    <row r="139" spans="2:20" s="29" customFormat="1">
      <c r="B139" s="301">
        <v>45413</v>
      </c>
      <c r="C139" s="294">
        <v>45</v>
      </c>
      <c r="D139" s="297">
        <v>0</v>
      </c>
      <c r="E139" s="299">
        <v>0.3</v>
      </c>
      <c r="F139" s="295">
        <v>0.06</v>
      </c>
      <c r="G139" s="294">
        <f ca="1">+IF(ISERROR(HLOOKUP($B139,INDIRECT("'Monthly Resource Report'!"&amp;'Reid Validation'!G$482631&amp;":"&amp;'Reid Validation'!G$482632),'Reid Validation'!G$482633,FALSE)),0,HLOOKUP($B139,INDIRECT("'Monthly Resource Report'!"&amp;'Reid Validation'!G$482631&amp;":"&amp;'Reid Validation'!G$482632),'Reid Validation'!G$482633,FALSE))</f>
        <v>0</v>
      </c>
      <c r="H139" s="297">
        <f ca="1">+IF(ISERROR(HLOOKUP($B139,INDIRECT("'Monthly Resource Report'!"&amp;'Reid Validation'!H$482631&amp;":"&amp;'Reid Validation'!H$482632),'Reid Validation'!H$482633,FALSE)),0,HLOOKUP($B139,INDIRECT("'Monthly Resource Report'!"&amp;'Reid Validation'!H$482631&amp;":"&amp;'Reid Validation'!H$482632),'Reid Validation'!H$482633,FALSE))</f>
        <v>0</v>
      </c>
      <c r="I139" s="317">
        <f ca="1">+IF(ISERROR(HLOOKUP($B139,INDIRECT("'Monthly Resource Report'!"&amp;'Reid Validation'!I$482631&amp;":"&amp;'Reid Validation'!I$482632),'Reid Validation'!I$482633,FALSE)),0,HLOOKUP($B139,INDIRECT("'Monthly Resource Report'!"&amp;'Reid Validation'!I$482631&amp;":"&amp;'Reid Validation'!I$482632),'Reid Validation'!I$482633,FALSE))</f>
        <v>0</v>
      </c>
      <c r="J139" s="318">
        <f ca="1">+IF(ISERROR(HLOOKUP($B139,INDIRECT("'Monthly Resource Report'!"&amp;'Reid Validation'!J$482631&amp;":"&amp;'Reid Validation'!J$482632),'Reid Validation'!J$482633,FALSE)),0,HLOOKUP($B139,INDIRECT("'Monthly Resource Report'!"&amp;'Reid Validation'!J$482631&amp;":"&amp;'Reid Validation'!J$482632),'Reid Validation'!J$482633,FALSE))</f>
        <v>0</v>
      </c>
      <c r="L139" s="301">
        <v>45413</v>
      </c>
      <c r="M139" s="294">
        <v>60</v>
      </c>
      <c r="N139" s="297">
        <v>0</v>
      </c>
      <c r="O139" s="299">
        <v>0.7</v>
      </c>
      <c r="P139" s="295">
        <v>0.06</v>
      </c>
      <c r="Q139" s="294">
        <f ca="1">+IF(ISERROR(HLOOKUP($B139,INDIRECT("'Monthly Resource Report'!"&amp;'Reid Validation'!Q$482631&amp;":"&amp;'Reid Validation'!Q$482632),'Reid Validation'!Q$482633,FALSE)),0,HLOOKUP($B139,INDIRECT("'Monthly Resource Report'!"&amp;'Reid Validation'!Q$482631&amp;":"&amp;'Reid Validation'!Q$482632),'Reid Validation'!Q$482633,FALSE))</f>
        <v>60</v>
      </c>
      <c r="R139" s="297">
        <f ca="1">+IF(ISERROR(HLOOKUP($B139,INDIRECT("'Monthly Resource Report'!"&amp;'Reid Validation'!R$482631&amp;":"&amp;'Reid Validation'!R$482632),'Reid Validation'!R$482633,FALSE)),0,HLOOKUP($B139,INDIRECT("'Monthly Resource Report'!"&amp;'Reid Validation'!R$482631&amp;":"&amp;'Reid Validation'!R$482632),'Reid Validation'!R$482633,FALSE))</f>
        <v>0</v>
      </c>
      <c r="S139" s="317">
        <f ca="1">+IF(ISERROR(HLOOKUP($B139,INDIRECT("'Monthly Resource Report'!"&amp;'Reid Validation'!S$482631&amp;":"&amp;'Reid Validation'!S$482632),'Reid Validation'!S$482633,FALSE)),0,HLOOKUP($B139,INDIRECT("'Monthly Resource Report'!"&amp;'Reid Validation'!S$482631&amp;":"&amp;'Reid Validation'!S$482632),'Reid Validation'!S$482633,FALSE))</f>
        <v>0.69056509921030396</v>
      </c>
      <c r="T139" s="318">
        <f ca="1">+IF(ISERROR(HLOOKUP($B139,INDIRECT("'Monthly Resource Report'!"&amp;'Reid Validation'!T$482631&amp;":"&amp;'Reid Validation'!T$482632),'Reid Validation'!T$482633,FALSE)),0,HLOOKUP($B139,INDIRECT("'Monthly Resource Report'!"&amp;'Reid Validation'!T$482631&amp;":"&amp;'Reid Validation'!T$482632),'Reid Validation'!T$482633,FALSE))</f>
        <v>6.0266430539851978E-2</v>
      </c>
    </row>
    <row r="140" spans="2:20" s="29" customFormat="1">
      <c r="B140" s="301">
        <v>45444</v>
      </c>
      <c r="C140" s="294">
        <v>45</v>
      </c>
      <c r="D140" s="297">
        <v>0</v>
      </c>
      <c r="E140" s="299">
        <v>0.3</v>
      </c>
      <c r="F140" s="295">
        <v>0.06</v>
      </c>
      <c r="G140" s="294">
        <f ca="1">+IF(ISERROR(HLOOKUP($B140,INDIRECT("'Monthly Resource Report'!"&amp;'Reid Validation'!G$482631&amp;":"&amp;'Reid Validation'!G$482632),'Reid Validation'!G$482633,FALSE)),0,HLOOKUP($B140,INDIRECT("'Monthly Resource Report'!"&amp;'Reid Validation'!G$482631&amp;":"&amp;'Reid Validation'!G$482632),'Reid Validation'!G$482633,FALSE))</f>
        <v>0</v>
      </c>
      <c r="H140" s="297">
        <f ca="1">+IF(ISERROR(HLOOKUP($B140,INDIRECT("'Monthly Resource Report'!"&amp;'Reid Validation'!H$482631&amp;":"&amp;'Reid Validation'!H$482632),'Reid Validation'!H$482633,FALSE)),0,HLOOKUP($B140,INDIRECT("'Monthly Resource Report'!"&amp;'Reid Validation'!H$482631&amp;":"&amp;'Reid Validation'!H$482632),'Reid Validation'!H$482633,FALSE))</f>
        <v>0</v>
      </c>
      <c r="I140" s="317">
        <f ca="1">+IF(ISERROR(HLOOKUP($B140,INDIRECT("'Monthly Resource Report'!"&amp;'Reid Validation'!I$482631&amp;":"&amp;'Reid Validation'!I$482632),'Reid Validation'!I$482633,FALSE)),0,HLOOKUP($B140,INDIRECT("'Monthly Resource Report'!"&amp;'Reid Validation'!I$482631&amp;":"&amp;'Reid Validation'!I$482632),'Reid Validation'!I$482633,FALSE))</f>
        <v>0</v>
      </c>
      <c r="J140" s="318">
        <f ca="1">+IF(ISERROR(HLOOKUP($B140,INDIRECT("'Monthly Resource Report'!"&amp;'Reid Validation'!J$482631&amp;":"&amp;'Reid Validation'!J$482632),'Reid Validation'!J$482633,FALSE)),0,HLOOKUP($B140,INDIRECT("'Monthly Resource Report'!"&amp;'Reid Validation'!J$482631&amp;":"&amp;'Reid Validation'!J$482632),'Reid Validation'!J$482633,FALSE))</f>
        <v>0</v>
      </c>
      <c r="L140" s="301">
        <v>45444</v>
      </c>
      <c r="M140" s="294">
        <v>60</v>
      </c>
      <c r="N140" s="297">
        <v>0</v>
      </c>
      <c r="O140" s="299">
        <v>0.7</v>
      </c>
      <c r="P140" s="295">
        <v>0.06</v>
      </c>
      <c r="Q140" s="294">
        <f ca="1">+IF(ISERROR(HLOOKUP($B140,INDIRECT("'Monthly Resource Report'!"&amp;'Reid Validation'!Q$482631&amp;":"&amp;'Reid Validation'!Q$482632),'Reid Validation'!Q$482633,FALSE)),0,HLOOKUP($B140,INDIRECT("'Monthly Resource Report'!"&amp;'Reid Validation'!Q$482631&amp;":"&amp;'Reid Validation'!Q$482632),'Reid Validation'!Q$482633,FALSE))</f>
        <v>60</v>
      </c>
      <c r="R140" s="297">
        <f ca="1">+IF(ISERROR(HLOOKUP($B140,INDIRECT("'Monthly Resource Report'!"&amp;'Reid Validation'!R$482631&amp;":"&amp;'Reid Validation'!R$482632),'Reid Validation'!R$482633,FALSE)),0,HLOOKUP($B140,INDIRECT("'Monthly Resource Report'!"&amp;'Reid Validation'!R$482631&amp;":"&amp;'Reid Validation'!R$482632),'Reid Validation'!R$482633,FALSE))</f>
        <v>0</v>
      </c>
      <c r="S140" s="317">
        <f ca="1">+IF(ISERROR(HLOOKUP($B140,INDIRECT("'Monthly Resource Report'!"&amp;'Reid Validation'!S$482631&amp;":"&amp;'Reid Validation'!S$482632),'Reid Validation'!S$482633,FALSE)),0,HLOOKUP($B140,INDIRECT("'Monthly Resource Report'!"&amp;'Reid Validation'!S$482631&amp;":"&amp;'Reid Validation'!S$482632),'Reid Validation'!S$482633,FALSE))</f>
        <v>0.70817800042302881</v>
      </c>
      <c r="T140" s="318">
        <f ca="1">+IF(ISERROR(HLOOKUP($B140,INDIRECT("'Monthly Resource Report'!"&amp;'Reid Validation'!T$482631&amp;":"&amp;'Reid Validation'!T$482632),'Reid Validation'!T$482633,FALSE)),0,HLOOKUP($B140,INDIRECT("'Monthly Resource Report'!"&amp;'Reid Validation'!T$482631&amp;":"&amp;'Reid Validation'!T$482632),'Reid Validation'!T$482633,FALSE))</f>
        <v>6.041032224603074E-2</v>
      </c>
    </row>
    <row r="141" spans="2:20" s="29" customFormat="1">
      <c r="B141" s="301">
        <v>45474</v>
      </c>
      <c r="C141" s="294">
        <v>45</v>
      </c>
      <c r="D141" s="297">
        <v>0</v>
      </c>
      <c r="E141" s="299">
        <v>0.3</v>
      </c>
      <c r="F141" s="295">
        <v>0.06</v>
      </c>
      <c r="G141" s="294">
        <f ca="1">+IF(ISERROR(HLOOKUP($B141,INDIRECT("'Monthly Resource Report'!"&amp;'Reid Validation'!G$482631&amp;":"&amp;'Reid Validation'!G$482632),'Reid Validation'!G$482633,FALSE)),0,HLOOKUP($B141,INDIRECT("'Monthly Resource Report'!"&amp;'Reid Validation'!G$482631&amp;":"&amp;'Reid Validation'!G$482632),'Reid Validation'!G$482633,FALSE))</f>
        <v>45</v>
      </c>
      <c r="H141" s="297">
        <f ca="1">+IF(ISERROR(HLOOKUP($B141,INDIRECT("'Monthly Resource Report'!"&amp;'Reid Validation'!H$482631&amp;":"&amp;'Reid Validation'!H$482632),'Reid Validation'!H$482633,FALSE)),0,HLOOKUP($B141,INDIRECT("'Monthly Resource Report'!"&amp;'Reid Validation'!H$482631&amp;":"&amp;'Reid Validation'!H$482632),'Reid Validation'!H$482633,FALSE))</f>
        <v>0</v>
      </c>
      <c r="I141" s="317">
        <f ca="1">+IF(ISERROR(HLOOKUP($B141,INDIRECT("'Monthly Resource Report'!"&amp;'Reid Validation'!I$482631&amp;":"&amp;'Reid Validation'!I$482632),'Reid Validation'!I$482633,FALSE)),0,HLOOKUP($B141,INDIRECT("'Monthly Resource Report'!"&amp;'Reid Validation'!I$482631&amp;":"&amp;'Reid Validation'!I$482632),'Reid Validation'!I$482633,FALSE))</f>
        <v>0.29438241733350323</v>
      </c>
      <c r="J141" s="318">
        <f ca="1">+IF(ISERROR(HLOOKUP($B141,INDIRECT("'Monthly Resource Report'!"&amp;'Reid Validation'!J$482631&amp;":"&amp;'Reid Validation'!J$482632),'Reid Validation'!J$482633,FALSE)),0,HLOOKUP($B141,INDIRECT("'Monthly Resource Report'!"&amp;'Reid Validation'!J$482631&amp;":"&amp;'Reid Validation'!J$482632),'Reid Validation'!J$482633,FALSE))</f>
        <v>6.4539285271135782E-2</v>
      </c>
      <c r="L141" s="301">
        <v>45474</v>
      </c>
      <c r="M141" s="294">
        <v>58</v>
      </c>
      <c r="N141" s="297">
        <v>0</v>
      </c>
      <c r="O141" s="299">
        <v>0.7</v>
      </c>
      <c r="P141" s="295">
        <v>0.06</v>
      </c>
      <c r="Q141" s="294">
        <f ca="1">+IF(ISERROR(HLOOKUP($B141,INDIRECT("'Monthly Resource Report'!"&amp;'Reid Validation'!Q$482631&amp;":"&amp;'Reid Validation'!Q$482632),'Reid Validation'!Q$482633,FALSE)),0,HLOOKUP($B141,INDIRECT("'Monthly Resource Report'!"&amp;'Reid Validation'!Q$482631&amp;":"&amp;'Reid Validation'!Q$482632),'Reid Validation'!Q$482633,FALSE))</f>
        <v>58</v>
      </c>
      <c r="R141" s="297">
        <f ca="1">+IF(ISERROR(HLOOKUP($B141,INDIRECT("'Monthly Resource Report'!"&amp;'Reid Validation'!R$482631&amp;":"&amp;'Reid Validation'!R$482632),'Reid Validation'!R$482633,FALSE)),0,HLOOKUP($B141,INDIRECT("'Monthly Resource Report'!"&amp;'Reid Validation'!R$482631&amp;":"&amp;'Reid Validation'!R$482632),'Reid Validation'!R$482633,FALSE))</f>
        <v>0</v>
      </c>
      <c r="S141" s="317">
        <f ca="1">+IF(ISERROR(HLOOKUP($B141,INDIRECT("'Monthly Resource Report'!"&amp;'Reid Validation'!S$482631&amp;":"&amp;'Reid Validation'!S$482632),'Reid Validation'!S$482633,FALSE)),0,HLOOKUP($B141,INDIRECT("'Monthly Resource Report'!"&amp;'Reid Validation'!S$482631&amp;":"&amp;'Reid Validation'!S$482632),'Reid Validation'!S$482633,FALSE))</f>
        <v>0.71806036054293476</v>
      </c>
      <c r="T141" s="318">
        <f ca="1">+IF(ISERROR(HLOOKUP($B141,INDIRECT("'Monthly Resource Report'!"&amp;'Reid Validation'!T$482631&amp;":"&amp;'Reid Validation'!T$482632),'Reid Validation'!T$482633,FALSE)),0,HLOOKUP($B141,INDIRECT("'Monthly Resource Report'!"&amp;'Reid Validation'!T$482631&amp;":"&amp;'Reid Validation'!T$482632),'Reid Validation'!T$482633,FALSE))</f>
        <v>6.0346130169649376E-2</v>
      </c>
    </row>
    <row r="142" spans="2:20" s="29" customFormat="1">
      <c r="B142" s="301">
        <v>45505</v>
      </c>
      <c r="C142" s="294">
        <v>45</v>
      </c>
      <c r="D142" s="297">
        <v>0</v>
      </c>
      <c r="E142" s="299">
        <v>0.3</v>
      </c>
      <c r="F142" s="295">
        <v>0.06</v>
      </c>
      <c r="G142" s="294">
        <f ca="1">+IF(ISERROR(HLOOKUP($B142,INDIRECT("'Monthly Resource Report'!"&amp;'Reid Validation'!G$482631&amp;":"&amp;'Reid Validation'!G$482632),'Reid Validation'!G$482633,FALSE)),0,HLOOKUP($B142,INDIRECT("'Monthly Resource Report'!"&amp;'Reid Validation'!G$482631&amp;":"&amp;'Reid Validation'!G$482632),'Reid Validation'!G$482633,FALSE))</f>
        <v>45</v>
      </c>
      <c r="H142" s="297">
        <f ca="1">+IF(ISERROR(HLOOKUP($B142,INDIRECT("'Monthly Resource Report'!"&amp;'Reid Validation'!H$482631&amp;":"&amp;'Reid Validation'!H$482632),'Reid Validation'!H$482633,FALSE)),0,HLOOKUP($B142,INDIRECT("'Monthly Resource Report'!"&amp;'Reid Validation'!H$482631&amp;":"&amp;'Reid Validation'!H$482632),'Reid Validation'!H$482633,FALSE))</f>
        <v>0</v>
      </c>
      <c r="I142" s="317">
        <f ca="1">+IF(ISERROR(HLOOKUP($B142,INDIRECT("'Monthly Resource Report'!"&amp;'Reid Validation'!I$482631&amp;":"&amp;'Reid Validation'!I$482632),'Reid Validation'!I$482633,FALSE)),0,HLOOKUP($B142,INDIRECT("'Monthly Resource Report'!"&amp;'Reid Validation'!I$482631&amp;":"&amp;'Reid Validation'!I$482632),'Reid Validation'!I$482633,FALSE))</f>
        <v>0</v>
      </c>
      <c r="J142" s="318">
        <f ca="1">+IF(ISERROR(HLOOKUP($B142,INDIRECT("'Monthly Resource Report'!"&amp;'Reid Validation'!J$482631&amp;":"&amp;'Reid Validation'!J$482632),'Reid Validation'!J$482633,FALSE)),0,HLOOKUP($B142,INDIRECT("'Monthly Resource Report'!"&amp;'Reid Validation'!J$482631&amp;":"&amp;'Reid Validation'!J$482632),'Reid Validation'!J$482633,FALSE))</f>
        <v>0</v>
      </c>
      <c r="L142" s="301">
        <v>45505</v>
      </c>
      <c r="M142" s="294">
        <v>58</v>
      </c>
      <c r="N142" s="297">
        <v>0</v>
      </c>
      <c r="O142" s="299">
        <v>0.7</v>
      </c>
      <c r="P142" s="295">
        <v>0.06</v>
      </c>
      <c r="Q142" s="294">
        <f ca="1">+IF(ISERROR(HLOOKUP($B142,INDIRECT("'Monthly Resource Report'!"&amp;'Reid Validation'!Q$482631&amp;":"&amp;'Reid Validation'!Q$482632),'Reid Validation'!Q$482633,FALSE)),0,HLOOKUP($B142,INDIRECT("'Monthly Resource Report'!"&amp;'Reid Validation'!Q$482631&amp;":"&amp;'Reid Validation'!Q$482632),'Reid Validation'!Q$482633,FALSE))</f>
        <v>58</v>
      </c>
      <c r="R142" s="297">
        <f ca="1">+IF(ISERROR(HLOOKUP($B142,INDIRECT("'Monthly Resource Report'!"&amp;'Reid Validation'!R$482631&amp;":"&amp;'Reid Validation'!R$482632),'Reid Validation'!R$482633,FALSE)),0,HLOOKUP($B142,INDIRECT("'Monthly Resource Report'!"&amp;'Reid Validation'!R$482631&amp;":"&amp;'Reid Validation'!R$482632),'Reid Validation'!R$482633,FALSE))</f>
        <v>0</v>
      </c>
      <c r="S142" s="317">
        <f ca="1">+IF(ISERROR(HLOOKUP($B142,INDIRECT("'Monthly Resource Report'!"&amp;'Reid Validation'!S$482631&amp;":"&amp;'Reid Validation'!S$482632),'Reid Validation'!S$482633,FALSE)),0,HLOOKUP($B142,INDIRECT("'Monthly Resource Report'!"&amp;'Reid Validation'!S$482631&amp;":"&amp;'Reid Validation'!S$482632),'Reid Validation'!S$482633,FALSE))</f>
        <v>0.71836589540130247</v>
      </c>
      <c r="T142" s="318">
        <f ca="1">+IF(ISERROR(HLOOKUP($B142,INDIRECT("'Monthly Resource Report'!"&amp;'Reid Validation'!T$482631&amp;":"&amp;'Reid Validation'!T$482632),'Reid Validation'!T$482633,FALSE)),0,HLOOKUP($B142,INDIRECT("'Monthly Resource Report'!"&amp;'Reid Validation'!T$482631&amp;":"&amp;'Reid Validation'!T$482632),'Reid Validation'!T$482633,FALSE))</f>
        <v>6.0337993524630852E-2</v>
      </c>
    </row>
    <row r="143" spans="2:20" s="29" customFormat="1">
      <c r="B143" s="301">
        <v>45536</v>
      </c>
      <c r="C143" s="294">
        <v>45</v>
      </c>
      <c r="D143" s="297">
        <v>0</v>
      </c>
      <c r="E143" s="299">
        <v>0.3</v>
      </c>
      <c r="F143" s="295">
        <v>0.06</v>
      </c>
      <c r="G143" s="294">
        <f ca="1">+IF(ISERROR(HLOOKUP($B143,INDIRECT("'Monthly Resource Report'!"&amp;'Reid Validation'!G$482631&amp;":"&amp;'Reid Validation'!G$482632),'Reid Validation'!G$482633,FALSE)),0,HLOOKUP($B143,INDIRECT("'Monthly Resource Report'!"&amp;'Reid Validation'!G$482631&amp;":"&amp;'Reid Validation'!G$482632),'Reid Validation'!G$482633,FALSE))</f>
        <v>0</v>
      </c>
      <c r="H143" s="297">
        <f ca="1">+IF(ISERROR(HLOOKUP($B143,INDIRECT("'Monthly Resource Report'!"&amp;'Reid Validation'!H$482631&amp;":"&amp;'Reid Validation'!H$482632),'Reid Validation'!H$482633,FALSE)),0,HLOOKUP($B143,INDIRECT("'Monthly Resource Report'!"&amp;'Reid Validation'!H$482631&amp;":"&amp;'Reid Validation'!H$482632),'Reid Validation'!H$482633,FALSE))</f>
        <v>0</v>
      </c>
      <c r="I143" s="317">
        <f ca="1">+IF(ISERROR(HLOOKUP($B143,INDIRECT("'Monthly Resource Report'!"&amp;'Reid Validation'!I$482631&amp;":"&amp;'Reid Validation'!I$482632),'Reid Validation'!I$482633,FALSE)),0,HLOOKUP($B143,INDIRECT("'Monthly Resource Report'!"&amp;'Reid Validation'!I$482631&amp;":"&amp;'Reid Validation'!I$482632),'Reid Validation'!I$482633,FALSE))</f>
        <v>0</v>
      </c>
      <c r="J143" s="318">
        <f ca="1">+IF(ISERROR(HLOOKUP($B143,INDIRECT("'Monthly Resource Report'!"&amp;'Reid Validation'!J$482631&amp;":"&amp;'Reid Validation'!J$482632),'Reid Validation'!J$482633,FALSE)),0,HLOOKUP($B143,INDIRECT("'Monthly Resource Report'!"&amp;'Reid Validation'!J$482631&amp;":"&amp;'Reid Validation'!J$482632),'Reid Validation'!J$482633,FALSE))</f>
        <v>0</v>
      </c>
      <c r="L143" s="301">
        <v>45536</v>
      </c>
      <c r="M143" s="294">
        <v>58</v>
      </c>
      <c r="N143" s="297">
        <v>0</v>
      </c>
      <c r="O143" s="299">
        <v>0.7</v>
      </c>
      <c r="P143" s="295">
        <v>0.06</v>
      </c>
      <c r="Q143" s="294">
        <f ca="1">+IF(ISERROR(HLOOKUP($B143,INDIRECT("'Monthly Resource Report'!"&amp;'Reid Validation'!Q$482631&amp;":"&amp;'Reid Validation'!Q$482632),'Reid Validation'!Q$482633,FALSE)),0,HLOOKUP($B143,INDIRECT("'Monthly Resource Report'!"&amp;'Reid Validation'!Q$482631&amp;":"&amp;'Reid Validation'!Q$482632),'Reid Validation'!Q$482633,FALSE))</f>
        <v>58</v>
      </c>
      <c r="R143" s="297">
        <f ca="1">+IF(ISERROR(HLOOKUP($B143,INDIRECT("'Monthly Resource Report'!"&amp;'Reid Validation'!R$482631&amp;":"&amp;'Reid Validation'!R$482632),'Reid Validation'!R$482633,FALSE)),0,HLOOKUP($B143,INDIRECT("'Monthly Resource Report'!"&amp;'Reid Validation'!R$482631&amp;":"&amp;'Reid Validation'!R$482632),'Reid Validation'!R$482633,FALSE))</f>
        <v>0</v>
      </c>
      <c r="S143" s="317">
        <f ca="1">+IF(ISERROR(HLOOKUP($B143,INDIRECT("'Monthly Resource Report'!"&amp;'Reid Validation'!S$482631&amp;":"&amp;'Reid Validation'!S$482632),'Reid Validation'!S$482633,FALSE)),0,HLOOKUP($B143,INDIRECT("'Monthly Resource Report'!"&amp;'Reid Validation'!S$482631&amp;":"&amp;'Reid Validation'!S$482632),'Reid Validation'!S$482633,FALSE))</f>
        <v>0.7118114571972286</v>
      </c>
      <c r="T143" s="318">
        <f ca="1">+IF(ISERROR(HLOOKUP($B143,INDIRECT("'Monthly Resource Report'!"&amp;'Reid Validation'!T$482631&amp;":"&amp;'Reid Validation'!T$482632),'Reid Validation'!T$482633,FALSE)),0,HLOOKUP($B143,INDIRECT("'Monthly Resource Report'!"&amp;'Reid Validation'!T$482631&amp;":"&amp;'Reid Validation'!T$482632),'Reid Validation'!T$482633,FALSE))</f>
        <v>6.0479652285778195E-2</v>
      </c>
    </row>
    <row r="144" spans="2:20" s="29" customFormat="1">
      <c r="B144" s="301">
        <v>45566</v>
      </c>
      <c r="C144" s="294">
        <v>45</v>
      </c>
      <c r="D144" s="297">
        <v>0</v>
      </c>
      <c r="E144" s="299">
        <v>0.3</v>
      </c>
      <c r="F144" s="295">
        <v>0.06</v>
      </c>
      <c r="G144" s="294">
        <f ca="1">+IF(ISERROR(HLOOKUP($B144,INDIRECT("'Monthly Resource Report'!"&amp;'Reid Validation'!G$482631&amp;":"&amp;'Reid Validation'!G$482632),'Reid Validation'!G$482633,FALSE)),0,HLOOKUP($B144,INDIRECT("'Monthly Resource Report'!"&amp;'Reid Validation'!G$482631&amp;":"&amp;'Reid Validation'!G$482632),'Reid Validation'!G$482633,FALSE))</f>
        <v>0</v>
      </c>
      <c r="H144" s="297">
        <f ca="1">+IF(ISERROR(HLOOKUP($B144,INDIRECT("'Monthly Resource Report'!"&amp;'Reid Validation'!H$482631&amp;":"&amp;'Reid Validation'!H$482632),'Reid Validation'!H$482633,FALSE)),0,HLOOKUP($B144,INDIRECT("'Monthly Resource Report'!"&amp;'Reid Validation'!H$482631&amp;":"&amp;'Reid Validation'!H$482632),'Reid Validation'!H$482633,FALSE))</f>
        <v>0</v>
      </c>
      <c r="I144" s="317">
        <f ca="1">+IF(ISERROR(HLOOKUP($B144,INDIRECT("'Monthly Resource Report'!"&amp;'Reid Validation'!I$482631&amp;":"&amp;'Reid Validation'!I$482632),'Reid Validation'!I$482633,FALSE)),0,HLOOKUP($B144,INDIRECT("'Monthly Resource Report'!"&amp;'Reid Validation'!I$482631&amp;":"&amp;'Reid Validation'!I$482632),'Reid Validation'!I$482633,FALSE))</f>
        <v>0</v>
      </c>
      <c r="J144" s="318">
        <f ca="1">+IF(ISERROR(HLOOKUP($B144,INDIRECT("'Monthly Resource Report'!"&amp;'Reid Validation'!J$482631&amp;":"&amp;'Reid Validation'!J$482632),'Reid Validation'!J$482633,FALSE)),0,HLOOKUP($B144,INDIRECT("'Monthly Resource Report'!"&amp;'Reid Validation'!J$482631&amp;":"&amp;'Reid Validation'!J$482632),'Reid Validation'!J$482633,FALSE))</f>
        <v>0</v>
      </c>
      <c r="L144" s="301">
        <v>45566</v>
      </c>
      <c r="M144" s="294">
        <v>60</v>
      </c>
      <c r="N144" s="297">
        <v>0</v>
      </c>
      <c r="O144" s="299">
        <v>0.7</v>
      </c>
      <c r="P144" s="295">
        <v>0.06</v>
      </c>
      <c r="Q144" s="294">
        <f ca="1">+IF(ISERROR(HLOOKUP($B144,INDIRECT("'Monthly Resource Report'!"&amp;'Reid Validation'!Q$482631&amp;":"&amp;'Reid Validation'!Q$482632),'Reid Validation'!Q$482633,FALSE)),0,HLOOKUP($B144,INDIRECT("'Monthly Resource Report'!"&amp;'Reid Validation'!Q$482631&amp;":"&amp;'Reid Validation'!Q$482632),'Reid Validation'!Q$482633,FALSE))</f>
        <v>60</v>
      </c>
      <c r="R144" s="297">
        <f ca="1">+IF(ISERROR(HLOOKUP($B144,INDIRECT("'Monthly Resource Report'!"&amp;'Reid Validation'!R$482631&amp;":"&amp;'Reid Validation'!R$482632),'Reid Validation'!R$482633,FALSE)),0,HLOOKUP($B144,INDIRECT("'Monthly Resource Report'!"&amp;'Reid Validation'!R$482631&amp;":"&amp;'Reid Validation'!R$482632),'Reid Validation'!R$482633,FALSE))</f>
        <v>0</v>
      </c>
      <c r="S144" s="317">
        <f ca="1">+IF(ISERROR(HLOOKUP($B144,INDIRECT("'Monthly Resource Report'!"&amp;'Reid Validation'!S$482631&amp;":"&amp;'Reid Validation'!S$482632),'Reid Validation'!S$482633,FALSE)),0,HLOOKUP($B144,INDIRECT("'Monthly Resource Report'!"&amp;'Reid Validation'!S$482631&amp;":"&amp;'Reid Validation'!S$482632),'Reid Validation'!S$482633,FALSE))</f>
        <v>0.70239112834821837</v>
      </c>
      <c r="T144" s="318">
        <f ca="1">+IF(ISERROR(HLOOKUP($B144,INDIRECT("'Monthly Resource Report'!"&amp;'Reid Validation'!T$482631&amp;":"&amp;'Reid Validation'!T$482632),'Reid Validation'!T$482633,FALSE)),0,HLOOKUP($B144,INDIRECT("'Monthly Resource Report'!"&amp;'Reid Validation'!T$482631&amp;":"&amp;'Reid Validation'!T$482632),'Reid Validation'!T$482633,FALSE))</f>
        <v>6.0791746781015392E-2</v>
      </c>
    </row>
    <row r="145" spans="2:20" s="29" customFormat="1">
      <c r="B145" s="301">
        <v>45597</v>
      </c>
      <c r="C145" s="294">
        <v>45</v>
      </c>
      <c r="D145" s="297">
        <v>0</v>
      </c>
      <c r="E145" s="299">
        <v>0.3</v>
      </c>
      <c r="F145" s="295">
        <v>0.06</v>
      </c>
      <c r="G145" s="294">
        <f ca="1">+IF(ISERROR(HLOOKUP($B145,INDIRECT("'Monthly Resource Report'!"&amp;'Reid Validation'!G$482631&amp;":"&amp;'Reid Validation'!G$482632),'Reid Validation'!G$482633,FALSE)),0,HLOOKUP($B145,INDIRECT("'Monthly Resource Report'!"&amp;'Reid Validation'!G$482631&amp;":"&amp;'Reid Validation'!G$482632),'Reid Validation'!G$482633,FALSE))</f>
        <v>0</v>
      </c>
      <c r="H145" s="297">
        <f ca="1">+IF(ISERROR(HLOOKUP($B145,INDIRECT("'Monthly Resource Report'!"&amp;'Reid Validation'!H$482631&amp;":"&amp;'Reid Validation'!H$482632),'Reid Validation'!H$482633,FALSE)),0,HLOOKUP($B145,INDIRECT("'Monthly Resource Report'!"&amp;'Reid Validation'!H$482631&amp;":"&amp;'Reid Validation'!H$482632),'Reid Validation'!H$482633,FALSE))</f>
        <v>0</v>
      </c>
      <c r="I145" s="317">
        <f ca="1">+IF(ISERROR(HLOOKUP($B145,INDIRECT("'Monthly Resource Report'!"&amp;'Reid Validation'!I$482631&amp;":"&amp;'Reid Validation'!I$482632),'Reid Validation'!I$482633,FALSE)),0,HLOOKUP($B145,INDIRECT("'Monthly Resource Report'!"&amp;'Reid Validation'!I$482631&amp;":"&amp;'Reid Validation'!I$482632),'Reid Validation'!I$482633,FALSE))</f>
        <v>0</v>
      </c>
      <c r="J145" s="318">
        <f ca="1">+IF(ISERROR(HLOOKUP($B145,INDIRECT("'Monthly Resource Report'!"&amp;'Reid Validation'!J$482631&amp;":"&amp;'Reid Validation'!J$482632),'Reid Validation'!J$482633,FALSE)),0,HLOOKUP($B145,INDIRECT("'Monthly Resource Report'!"&amp;'Reid Validation'!J$482631&amp;":"&amp;'Reid Validation'!J$482632),'Reid Validation'!J$482633,FALSE))</f>
        <v>0</v>
      </c>
      <c r="L145" s="301">
        <v>45597</v>
      </c>
      <c r="M145" s="294">
        <v>60</v>
      </c>
      <c r="N145" s="297">
        <v>0</v>
      </c>
      <c r="O145" s="299">
        <v>0.7</v>
      </c>
      <c r="P145" s="295">
        <v>0.06</v>
      </c>
      <c r="Q145" s="294">
        <f ca="1">+IF(ISERROR(HLOOKUP($B145,INDIRECT("'Monthly Resource Report'!"&amp;'Reid Validation'!Q$482631&amp;":"&amp;'Reid Validation'!Q$482632),'Reid Validation'!Q$482633,FALSE)),0,HLOOKUP($B145,INDIRECT("'Monthly Resource Report'!"&amp;'Reid Validation'!Q$482631&amp;":"&amp;'Reid Validation'!Q$482632),'Reid Validation'!Q$482633,FALSE))</f>
        <v>60</v>
      </c>
      <c r="R145" s="297">
        <f ca="1">+IF(ISERROR(HLOOKUP($B145,INDIRECT("'Monthly Resource Report'!"&amp;'Reid Validation'!R$482631&amp;":"&amp;'Reid Validation'!R$482632),'Reid Validation'!R$482633,FALSE)),0,HLOOKUP($B145,INDIRECT("'Monthly Resource Report'!"&amp;'Reid Validation'!R$482631&amp;":"&amp;'Reid Validation'!R$482632),'Reid Validation'!R$482633,FALSE))</f>
        <v>0</v>
      </c>
      <c r="S145" s="317">
        <f ca="1">+IF(ISERROR(HLOOKUP($B145,INDIRECT("'Monthly Resource Report'!"&amp;'Reid Validation'!S$482631&amp;":"&amp;'Reid Validation'!S$482632),'Reid Validation'!S$482633,FALSE)),0,HLOOKUP($B145,INDIRECT("'Monthly Resource Report'!"&amp;'Reid Validation'!S$482631&amp;":"&amp;'Reid Validation'!S$482632),'Reid Validation'!S$482633,FALSE))</f>
        <v>0.70834165976762109</v>
      </c>
      <c r="T145" s="318">
        <f ca="1">+IF(ISERROR(HLOOKUP($B145,INDIRECT("'Monthly Resource Report'!"&amp;'Reid Validation'!T$482631&amp;":"&amp;'Reid Validation'!T$482632),'Reid Validation'!T$482633,FALSE)),0,HLOOKUP($B145,INDIRECT("'Monthly Resource Report'!"&amp;'Reid Validation'!T$482631&amp;":"&amp;'Reid Validation'!T$482632),'Reid Validation'!T$482633,FALSE))</f>
        <v>6.0664021239544376E-2</v>
      </c>
    </row>
    <row r="146" spans="2:20" s="29" customFormat="1">
      <c r="B146" s="301">
        <v>45627</v>
      </c>
      <c r="C146" s="294">
        <v>45</v>
      </c>
      <c r="D146" s="297">
        <v>0</v>
      </c>
      <c r="E146" s="299">
        <v>0.3</v>
      </c>
      <c r="F146" s="295">
        <v>0.06</v>
      </c>
      <c r="G146" s="294">
        <f ca="1">+IF(ISERROR(HLOOKUP($B146,INDIRECT("'Monthly Resource Report'!"&amp;'Reid Validation'!G$482631&amp;":"&amp;'Reid Validation'!G$482632),'Reid Validation'!G$482633,FALSE)),0,HLOOKUP($B146,INDIRECT("'Monthly Resource Report'!"&amp;'Reid Validation'!G$482631&amp;":"&amp;'Reid Validation'!G$482632),'Reid Validation'!G$482633,FALSE))</f>
        <v>0</v>
      </c>
      <c r="H146" s="297">
        <f ca="1">+IF(ISERROR(HLOOKUP($B146,INDIRECT("'Monthly Resource Report'!"&amp;'Reid Validation'!H$482631&amp;":"&amp;'Reid Validation'!H$482632),'Reid Validation'!H$482633,FALSE)),0,HLOOKUP($B146,INDIRECT("'Monthly Resource Report'!"&amp;'Reid Validation'!H$482631&amp;":"&amp;'Reid Validation'!H$482632),'Reid Validation'!H$482633,FALSE))</f>
        <v>0</v>
      </c>
      <c r="I146" s="317">
        <f ca="1">+IF(ISERROR(HLOOKUP($B146,INDIRECT("'Monthly Resource Report'!"&amp;'Reid Validation'!I$482631&amp;":"&amp;'Reid Validation'!I$482632),'Reid Validation'!I$482633,FALSE)),0,HLOOKUP($B146,INDIRECT("'Monthly Resource Report'!"&amp;'Reid Validation'!I$482631&amp;":"&amp;'Reid Validation'!I$482632),'Reid Validation'!I$482633,FALSE))</f>
        <v>0</v>
      </c>
      <c r="J146" s="318">
        <f ca="1">+IF(ISERROR(HLOOKUP($B146,INDIRECT("'Monthly Resource Report'!"&amp;'Reid Validation'!J$482631&amp;":"&amp;'Reid Validation'!J$482632),'Reid Validation'!J$482633,FALSE)),0,HLOOKUP($B146,INDIRECT("'Monthly Resource Report'!"&amp;'Reid Validation'!J$482631&amp;":"&amp;'Reid Validation'!J$482632),'Reid Validation'!J$482633,FALSE))</f>
        <v>0</v>
      </c>
      <c r="L146" s="301">
        <v>45627</v>
      </c>
      <c r="M146" s="294">
        <v>65</v>
      </c>
      <c r="N146" s="297">
        <v>0</v>
      </c>
      <c r="O146" s="299">
        <v>0.7</v>
      </c>
      <c r="P146" s="295">
        <v>0.06</v>
      </c>
      <c r="Q146" s="294">
        <f ca="1">+IF(ISERROR(HLOOKUP($B146,INDIRECT("'Monthly Resource Report'!"&amp;'Reid Validation'!Q$482631&amp;":"&amp;'Reid Validation'!Q$482632),'Reid Validation'!Q$482633,FALSE)),0,HLOOKUP($B146,INDIRECT("'Monthly Resource Report'!"&amp;'Reid Validation'!Q$482631&amp;":"&amp;'Reid Validation'!Q$482632),'Reid Validation'!Q$482633,FALSE))</f>
        <v>65</v>
      </c>
      <c r="R146" s="297">
        <f ca="1">+IF(ISERROR(HLOOKUP($B146,INDIRECT("'Monthly Resource Report'!"&amp;'Reid Validation'!R$482631&amp;":"&amp;'Reid Validation'!R$482632),'Reid Validation'!R$482633,FALSE)),0,HLOOKUP($B146,INDIRECT("'Monthly Resource Report'!"&amp;'Reid Validation'!R$482631&amp;":"&amp;'Reid Validation'!R$482632),'Reid Validation'!R$482633,FALSE))</f>
        <v>0</v>
      </c>
      <c r="S146" s="317">
        <f ca="1">+IF(ISERROR(HLOOKUP($B146,INDIRECT("'Monthly Resource Report'!"&amp;'Reid Validation'!S$482631&amp;":"&amp;'Reid Validation'!S$482632),'Reid Validation'!S$482633,FALSE)),0,HLOOKUP($B146,INDIRECT("'Monthly Resource Report'!"&amp;'Reid Validation'!S$482631&amp;":"&amp;'Reid Validation'!S$482632),'Reid Validation'!S$482633,FALSE))</f>
        <v>0.70947131973554101</v>
      </c>
      <c r="T146" s="318">
        <f ca="1">+IF(ISERROR(HLOOKUP($B146,INDIRECT("'Monthly Resource Report'!"&amp;'Reid Validation'!T$482631&amp;":"&amp;'Reid Validation'!T$482632),'Reid Validation'!T$482633,FALSE)),0,HLOOKUP($B146,INDIRECT("'Monthly Resource Report'!"&amp;'Reid Validation'!T$482631&amp;":"&amp;'Reid Validation'!T$482632),'Reid Validation'!T$482633,FALSE))</f>
        <v>6.0841798735329786E-2</v>
      </c>
    </row>
    <row r="147" spans="2:20" s="29" customFormat="1">
      <c r="B147" s="301">
        <v>45658</v>
      </c>
      <c r="C147" s="294">
        <v>45</v>
      </c>
      <c r="D147" s="297">
        <v>0</v>
      </c>
      <c r="E147" s="299">
        <v>0.3</v>
      </c>
      <c r="F147" s="295">
        <v>0.06</v>
      </c>
      <c r="G147" s="294">
        <f ca="1">+IF(ISERROR(HLOOKUP($B147,INDIRECT("'Monthly Resource Report'!"&amp;'Reid Validation'!G$482631&amp;":"&amp;'Reid Validation'!G$482632),'Reid Validation'!G$482633,FALSE)),0,HLOOKUP($B147,INDIRECT("'Monthly Resource Report'!"&amp;'Reid Validation'!G$482631&amp;":"&amp;'Reid Validation'!G$482632),'Reid Validation'!G$482633,FALSE))</f>
        <v>45</v>
      </c>
      <c r="H147" s="297">
        <f ca="1">+IF(ISERROR(HLOOKUP($B147,INDIRECT("'Monthly Resource Report'!"&amp;'Reid Validation'!H$482631&amp;":"&amp;'Reid Validation'!H$482632),'Reid Validation'!H$482633,FALSE)),0,HLOOKUP($B147,INDIRECT("'Monthly Resource Report'!"&amp;'Reid Validation'!H$482631&amp;":"&amp;'Reid Validation'!H$482632),'Reid Validation'!H$482633,FALSE))</f>
        <v>0</v>
      </c>
      <c r="I147" s="317">
        <f ca="1">+IF(ISERROR(HLOOKUP($B147,INDIRECT("'Monthly Resource Report'!"&amp;'Reid Validation'!I$482631&amp;":"&amp;'Reid Validation'!I$482632),'Reid Validation'!I$482633,FALSE)),0,HLOOKUP($B147,INDIRECT("'Monthly Resource Report'!"&amp;'Reid Validation'!I$482631&amp;":"&amp;'Reid Validation'!I$482632),'Reid Validation'!I$482633,FALSE))</f>
        <v>0</v>
      </c>
      <c r="J147" s="318">
        <f ca="1">+IF(ISERROR(HLOOKUP($B147,INDIRECT("'Monthly Resource Report'!"&amp;'Reid Validation'!J$482631&amp;":"&amp;'Reid Validation'!J$482632),'Reid Validation'!J$482633,FALSE)),0,HLOOKUP($B147,INDIRECT("'Monthly Resource Report'!"&amp;'Reid Validation'!J$482631&amp;":"&amp;'Reid Validation'!J$482632),'Reid Validation'!J$482633,FALSE))</f>
        <v>0</v>
      </c>
      <c r="L147" s="301">
        <v>45658</v>
      </c>
      <c r="M147" s="294">
        <v>65</v>
      </c>
      <c r="N147" s="297">
        <v>0</v>
      </c>
      <c r="O147" s="299">
        <v>0.7</v>
      </c>
      <c r="P147" s="295">
        <v>0.06</v>
      </c>
      <c r="Q147" s="294">
        <f ca="1">+IF(ISERROR(HLOOKUP($B147,INDIRECT("'Monthly Resource Report'!"&amp;'Reid Validation'!Q$482631&amp;":"&amp;'Reid Validation'!Q$482632),'Reid Validation'!Q$482633,FALSE)),0,HLOOKUP($B147,INDIRECT("'Monthly Resource Report'!"&amp;'Reid Validation'!Q$482631&amp;":"&amp;'Reid Validation'!Q$482632),'Reid Validation'!Q$482633,FALSE))</f>
        <v>65</v>
      </c>
      <c r="R147" s="297">
        <f ca="1">+IF(ISERROR(HLOOKUP($B147,INDIRECT("'Monthly Resource Report'!"&amp;'Reid Validation'!R$482631&amp;":"&amp;'Reid Validation'!R$482632),'Reid Validation'!R$482633,FALSE)),0,HLOOKUP($B147,INDIRECT("'Monthly Resource Report'!"&amp;'Reid Validation'!R$482631&amp;":"&amp;'Reid Validation'!R$482632),'Reid Validation'!R$482633,FALSE))</f>
        <v>0</v>
      </c>
      <c r="S147" s="317">
        <f ca="1">+IF(ISERROR(HLOOKUP($B147,INDIRECT("'Monthly Resource Report'!"&amp;'Reid Validation'!S$482631&amp;":"&amp;'Reid Validation'!S$482632),'Reid Validation'!S$482633,FALSE)),0,HLOOKUP($B147,INDIRECT("'Monthly Resource Report'!"&amp;'Reid Validation'!S$482631&amp;":"&amp;'Reid Validation'!S$482632),'Reid Validation'!S$482633,FALSE))</f>
        <v>0.707028910500064</v>
      </c>
      <c r="T147" s="318">
        <f ca="1">+IF(ISERROR(HLOOKUP($B147,INDIRECT("'Monthly Resource Report'!"&amp;'Reid Validation'!T$482631&amp;":"&amp;'Reid Validation'!T$482632),'Reid Validation'!T$482633,FALSE)),0,HLOOKUP($B147,INDIRECT("'Monthly Resource Report'!"&amp;'Reid Validation'!T$482631&amp;":"&amp;'Reid Validation'!T$482632),'Reid Validation'!T$482633,FALSE))</f>
        <v>6.0863320846490446E-2</v>
      </c>
    </row>
    <row r="148" spans="2:20" s="29" customFormat="1">
      <c r="B148" s="301">
        <v>45689</v>
      </c>
      <c r="C148" s="294">
        <v>45</v>
      </c>
      <c r="D148" s="297">
        <v>0</v>
      </c>
      <c r="E148" s="299">
        <v>0.3</v>
      </c>
      <c r="F148" s="295">
        <v>0.06</v>
      </c>
      <c r="G148" s="294">
        <f ca="1">+IF(ISERROR(HLOOKUP($B148,INDIRECT("'Monthly Resource Report'!"&amp;'Reid Validation'!G$482631&amp;":"&amp;'Reid Validation'!G$482632),'Reid Validation'!G$482633,FALSE)),0,HLOOKUP($B148,INDIRECT("'Monthly Resource Report'!"&amp;'Reid Validation'!G$482631&amp;":"&amp;'Reid Validation'!G$482632),'Reid Validation'!G$482633,FALSE))</f>
        <v>45</v>
      </c>
      <c r="H148" s="297">
        <f ca="1">+IF(ISERROR(HLOOKUP($B148,INDIRECT("'Monthly Resource Report'!"&amp;'Reid Validation'!H$482631&amp;":"&amp;'Reid Validation'!H$482632),'Reid Validation'!H$482633,FALSE)),0,HLOOKUP($B148,INDIRECT("'Monthly Resource Report'!"&amp;'Reid Validation'!H$482631&amp;":"&amp;'Reid Validation'!H$482632),'Reid Validation'!H$482633,FALSE))</f>
        <v>0</v>
      </c>
      <c r="I148" s="317">
        <f ca="1">+IF(ISERROR(HLOOKUP($B148,INDIRECT("'Monthly Resource Report'!"&amp;'Reid Validation'!I$482631&amp;":"&amp;'Reid Validation'!I$482632),'Reid Validation'!I$482633,FALSE)),0,HLOOKUP($B148,INDIRECT("'Monthly Resource Report'!"&amp;'Reid Validation'!I$482631&amp;":"&amp;'Reid Validation'!I$482632),'Reid Validation'!I$482633,FALSE))</f>
        <v>0</v>
      </c>
      <c r="J148" s="318">
        <f ca="1">+IF(ISERROR(HLOOKUP($B148,INDIRECT("'Monthly Resource Report'!"&amp;'Reid Validation'!J$482631&amp;":"&amp;'Reid Validation'!J$482632),'Reid Validation'!J$482633,FALSE)),0,HLOOKUP($B148,INDIRECT("'Monthly Resource Report'!"&amp;'Reid Validation'!J$482631&amp;":"&amp;'Reid Validation'!J$482632),'Reid Validation'!J$482633,FALSE))</f>
        <v>0</v>
      </c>
      <c r="L148" s="301">
        <v>45689</v>
      </c>
      <c r="M148" s="294">
        <v>65</v>
      </c>
      <c r="N148" s="297">
        <v>0</v>
      </c>
      <c r="O148" s="299">
        <v>0.7</v>
      </c>
      <c r="P148" s="295">
        <v>0.06</v>
      </c>
      <c r="Q148" s="294">
        <f ca="1">+IF(ISERROR(HLOOKUP($B148,INDIRECT("'Monthly Resource Report'!"&amp;'Reid Validation'!Q$482631&amp;":"&amp;'Reid Validation'!Q$482632),'Reid Validation'!Q$482633,FALSE)),0,HLOOKUP($B148,INDIRECT("'Monthly Resource Report'!"&amp;'Reid Validation'!Q$482631&amp;":"&amp;'Reid Validation'!Q$482632),'Reid Validation'!Q$482633,FALSE))</f>
        <v>65</v>
      </c>
      <c r="R148" s="297">
        <f ca="1">+IF(ISERROR(HLOOKUP($B148,INDIRECT("'Monthly Resource Report'!"&amp;'Reid Validation'!R$482631&amp;":"&amp;'Reid Validation'!R$482632),'Reid Validation'!R$482633,FALSE)),0,HLOOKUP($B148,INDIRECT("'Monthly Resource Report'!"&amp;'Reid Validation'!R$482631&amp;":"&amp;'Reid Validation'!R$482632),'Reid Validation'!R$482633,FALSE))</f>
        <v>0</v>
      </c>
      <c r="S148" s="317">
        <f ca="1">+IF(ISERROR(HLOOKUP($B148,INDIRECT("'Monthly Resource Report'!"&amp;'Reid Validation'!S$482631&amp;":"&amp;'Reid Validation'!S$482632),'Reid Validation'!S$482633,FALSE)),0,HLOOKUP($B148,INDIRECT("'Monthly Resource Report'!"&amp;'Reid Validation'!S$482631&amp;":"&amp;'Reid Validation'!S$482632),'Reid Validation'!S$482633,FALSE))</f>
        <v>0.7069234806261937</v>
      </c>
      <c r="T148" s="318">
        <f ca="1">+IF(ISERROR(HLOOKUP($B148,INDIRECT("'Monthly Resource Report'!"&amp;'Reid Validation'!T$482631&amp;":"&amp;'Reid Validation'!T$482632),'Reid Validation'!T$482633,FALSE)),0,HLOOKUP($B148,INDIRECT("'Monthly Resource Report'!"&amp;'Reid Validation'!T$482631&amp;":"&amp;'Reid Validation'!T$482632),'Reid Validation'!T$482633,FALSE))</f>
        <v>6.0925266307670881E-2</v>
      </c>
    </row>
    <row r="149" spans="2:20" s="29" customFormat="1">
      <c r="B149" s="301">
        <v>45717</v>
      </c>
      <c r="C149" s="294">
        <v>45</v>
      </c>
      <c r="D149" s="297">
        <v>0</v>
      </c>
      <c r="E149" s="299">
        <v>0.3</v>
      </c>
      <c r="F149" s="295">
        <v>0.06</v>
      </c>
      <c r="G149" s="294">
        <f ca="1">+IF(ISERROR(HLOOKUP($B149,INDIRECT("'Monthly Resource Report'!"&amp;'Reid Validation'!G$482631&amp;":"&amp;'Reid Validation'!G$482632),'Reid Validation'!G$482633,FALSE)),0,HLOOKUP($B149,INDIRECT("'Monthly Resource Report'!"&amp;'Reid Validation'!G$482631&amp;":"&amp;'Reid Validation'!G$482632),'Reid Validation'!G$482633,FALSE))</f>
        <v>0</v>
      </c>
      <c r="H149" s="297">
        <f ca="1">+IF(ISERROR(HLOOKUP($B149,INDIRECT("'Monthly Resource Report'!"&amp;'Reid Validation'!H$482631&amp;":"&amp;'Reid Validation'!H$482632),'Reid Validation'!H$482633,FALSE)),0,HLOOKUP($B149,INDIRECT("'Monthly Resource Report'!"&amp;'Reid Validation'!H$482631&amp;":"&amp;'Reid Validation'!H$482632),'Reid Validation'!H$482633,FALSE))</f>
        <v>0</v>
      </c>
      <c r="I149" s="317">
        <f ca="1">+IF(ISERROR(HLOOKUP($B149,INDIRECT("'Monthly Resource Report'!"&amp;'Reid Validation'!I$482631&amp;":"&amp;'Reid Validation'!I$482632),'Reid Validation'!I$482633,FALSE)),0,HLOOKUP($B149,INDIRECT("'Monthly Resource Report'!"&amp;'Reid Validation'!I$482631&amp;":"&amp;'Reid Validation'!I$482632),'Reid Validation'!I$482633,FALSE))</f>
        <v>0</v>
      </c>
      <c r="J149" s="318">
        <f ca="1">+IF(ISERROR(HLOOKUP($B149,INDIRECT("'Monthly Resource Report'!"&amp;'Reid Validation'!J$482631&amp;":"&amp;'Reid Validation'!J$482632),'Reid Validation'!J$482633,FALSE)),0,HLOOKUP($B149,INDIRECT("'Monthly Resource Report'!"&amp;'Reid Validation'!J$482631&amp;":"&amp;'Reid Validation'!J$482632),'Reid Validation'!J$482633,FALSE))</f>
        <v>0</v>
      </c>
      <c r="L149" s="301">
        <v>45717</v>
      </c>
      <c r="M149" s="294">
        <v>65</v>
      </c>
      <c r="N149" s="297">
        <v>0</v>
      </c>
      <c r="O149" s="299">
        <v>0.7</v>
      </c>
      <c r="P149" s="295">
        <v>0.06</v>
      </c>
      <c r="Q149" s="294">
        <f ca="1">+IF(ISERROR(HLOOKUP($B149,INDIRECT("'Monthly Resource Report'!"&amp;'Reid Validation'!Q$482631&amp;":"&amp;'Reid Validation'!Q$482632),'Reid Validation'!Q$482633,FALSE)),0,HLOOKUP($B149,INDIRECT("'Monthly Resource Report'!"&amp;'Reid Validation'!Q$482631&amp;":"&amp;'Reid Validation'!Q$482632),'Reid Validation'!Q$482633,FALSE))</f>
        <v>65</v>
      </c>
      <c r="R149" s="297">
        <f ca="1">+IF(ISERROR(HLOOKUP($B149,INDIRECT("'Monthly Resource Report'!"&amp;'Reid Validation'!R$482631&amp;":"&amp;'Reid Validation'!R$482632),'Reid Validation'!R$482633,FALSE)),0,HLOOKUP($B149,INDIRECT("'Monthly Resource Report'!"&amp;'Reid Validation'!R$482631&amp;":"&amp;'Reid Validation'!R$482632),'Reid Validation'!R$482633,FALSE))</f>
        <v>0</v>
      </c>
      <c r="S149" s="317">
        <f ca="1">+IF(ISERROR(HLOOKUP($B149,INDIRECT("'Monthly Resource Report'!"&amp;'Reid Validation'!S$482631&amp;":"&amp;'Reid Validation'!S$482632),'Reid Validation'!S$482633,FALSE)),0,HLOOKUP($B149,INDIRECT("'Monthly Resource Report'!"&amp;'Reid Validation'!S$482631&amp;":"&amp;'Reid Validation'!S$482632),'Reid Validation'!S$482633,FALSE))</f>
        <v>0.70974911860386691</v>
      </c>
      <c r="T149" s="318">
        <f ca="1">+IF(ISERROR(HLOOKUP($B149,INDIRECT("'Monthly Resource Report'!"&amp;'Reid Validation'!T$482631&amp;":"&amp;'Reid Validation'!T$482632),'Reid Validation'!T$482633,FALSE)),0,HLOOKUP($B149,INDIRECT("'Monthly Resource Report'!"&amp;'Reid Validation'!T$482631&amp;":"&amp;'Reid Validation'!T$482632),'Reid Validation'!T$482633,FALSE))</f>
        <v>6.1043134924171079E-2</v>
      </c>
    </row>
    <row r="150" spans="2:20" s="29" customFormat="1">
      <c r="B150" s="301">
        <v>45748</v>
      </c>
      <c r="C150" s="294">
        <v>45</v>
      </c>
      <c r="D150" s="297">
        <v>0</v>
      </c>
      <c r="E150" s="299">
        <v>0.3</v>
      </c>
      <c r="F150" s="295">
        <v>0.06</v>
      </c>
      <c r="G150" s="294">
        <f ca="1">+IF(ISERROR(HLOOKUP($B150,INDIRECT("'Monthly Resource Report'!"&amp;'Reid Validation'!G$482631&amp;":"&amp;'Reid Validation'!G$482632),'Reid Validation'!G$482633,FALSE)),0,HLOOKUP($B150,INDIRECT("'Monthly Resource Report'!"&amp;'Reid Validation'!G$482631&amp;":"&amp;'Reid Validation'!G$482632),'Reid Validation'!G$482633,FALSE))</f>
        <v>0</v>
      </c>
      <c r="H150" s="297">
        <f ca="1">+IF(ISERROR(HLOOKUP($B150,INDIRECT("'Monthly Resource Report'!"&amp;'Reid Validation'!H$482631&amp;":"&amp;'Reid Validation'!H$482632),'Reid Validation'!H$482633,FALSE)),0,HLOOKUP($B150,INDIRECT("'Monthly Resource Report'!"&amp;'Reid Validation'!H$482631&amp;":"&amp;'Reid Validation'!H$482632),'Reid Validation'!H$482633,FALSE))</f>
        <v>0</v>
      </c>
      <c r="I150" s="317">
        <f ca="1">+IF(ISERROR(HLOOKUP($B150,INDIRECT("'Monthly Resource Report'!"&amp;'Reid Validation'!I$482631&amp;":"&amp;'Reid Validation'!I$482632),'Reid Validation'!I$482633,FALSE)),0,HLOOKUP($B150,INDIRECT("'Monthly Resource Report'!"&amp;'Reid Validation'!I$482631&amp;":"&amp;'Reid Validation'!I$482632),'Reid Validation'!I$482633,FALSE))</f>
        <v>0</v>
      </c>
      <c r="J150" s="318">
        <f ca="1">+IF(ISERROR(HLOOKUP($B150,INDIRECT("'Monthly Resource Report'!"&amp;'Reid Validation'!J$482631&amp;":"&amp;'Reid Validation'!J$482632),'Reid Validation'!J$482633,FALSE)),0,HLOOKUP($B150,INDIRECT("'Monthly Resource Report'!"&amp;'Reid Validation'!J$482631&amp;":"&amp;'Reid Validation'!J$482632),'Reid Validation'!J$482633,FALSE))</f>
        <v>0</v>
      </c>
      <c r="L150" s="301">
        <v>45748</v>
      </c>
      <c r="M150" s="294">
        <v>65</v>
      </c>
      <c r="N150" s="297">
        <v>0</v>
      </c>
      <c r="O150" s="299">
        <v>0.7</v>
      </c>
      <c r="P150" s="295">
        <v>0.06</v>
      </c>
      <c r="Q150" s="294">
        <f ca="1">+IF(ISERROR(HLOOKUP($B150,INDIRECT("'Monthly Resource Report'!"&amp;'Reid Validation'!Q$482631&amp;":"&amp;'Reid Validation'!Q$482632),'Reid Validation'!Q$482633,FALSE)),0,HLOOKUP($B150,INDIRECT("'Monthly Resource Report'!"&amp;'Reid Validation'!Q$482631&amp;":"&amp;'Reid Validation'!Q$482632),'Reid Validation'!Q$482633,FALSE))</f>
        <v>65</v>
      </c>
      <c r="R150" s="297">
        <f ca="1">+IF(ISERROR(HLOOKUP($B150,INDIRECT("'Monthly Resource Report'!"&amp;'Reid Validation'!R$482631&amp;":"&amp;'Reid Validation'!R$482632),'Reid Validation'!R$482633,FALSE)),0,HLOOKUP($B150,INDIRECT("'Monthly Resource Report'!"&amp;'Reid Validation'!R$482631&amp;":"&amp;'Reid Validation'!R$482632),'Reid Validation'!R$482633,FALSE))</f>
        <v>0</v>
      </c>
      <c r="S150" s="317">
        <f ca="1">+IF(ISERROR(HLOOKUP($B150,INDIRECT("'Monthly Resource Report'!"&amp;'Reid Validation'!S$482631&amp;":"&amp;'Reid Validation'!S$482632),'Reid Validation'!S$482633,FALSE)),0,HLOOKUP($B150,INDIRECT("'Monthly Resource Report'!"&amp;'Reid Validation'!S$482631&amp;":"&amp;'Reid Validation'!S$482632),'Reid Validation'!S$482633,FALSE))</f>
        <v>0.71001707030514294</v>
      </c>
      <c r="T150" s="318">
        <f ca="1">+IF(ISERROR(HLOOKUP($B150,INDIRECT("'Monthly Resource Report'!"&amp;'Reid Validation'!T$482631&amp;":"&amp;'Reid Validation'!T$482632),'Reid Validation'!T$482633,FALSE)),0,HLOOKUP($B150,INDIRECT("'Monthly Resource Report'!"&amp;'Reid Validation'!T$482631&amp;":"&amp;'Reid Validation'!T$482632),'Reid Validation'!T$482633,FALSE))</f>
        <v>6.1285683963180758E-2</v>
      </c>
    </row>
    <row r="151" spans="2:20" s="29" customFormat="1">
      <c r="B151" s="301">
        <v>45778</v>
      </c>
      <c r="C151" s="294">
        <v>45</v>
      </c>
      <c r="D151" s="297">
        <v>0</v>
      </c>
      <c r="E151" s="299">
        <v>0.3</v>
      </c>
      <c r="F151" s="295">
        <v>0.06</v>
      </c>
      <c r="G151" s="294">
        <f ca="1">+IF(ISERROR(HLOOKUP($B151,INDIRECT("'Monthly Resource Report'!"&amp;'Reid Validation'!G$482631&amp;":"&amp;'Reid Validation'!G$482632),'Reid Validation'!G$482633,FALSE)),0,HLOOKUP($B151,INDIRECT("'Monthly Resource Report'!"&amp;'Reid Validation'!G$482631&amp;":"&amp;'Reid Validation'!G$482632),'Reid Validation'!G$482633,FALSE))</f>
        <v>0</v>
      </c>
      <c r="H151" s="297">
        <f ca="1">+IF(ISERROR(HLOOKUP($B151,INDIRECT("'Monthly Resource Report'!"&amp;'Reid Validation'!H$482631&amp;":"&amp;'Reid Validation'!H$482632),'Reid Validation'!H$482633,FALSE)),0,HLOOKUP($B151,INDIRECT("'Monthly Resource Report'!"&amp;'Reid Validation'!H$482631&amp;":"&amp;'Reid Validation'!H$482632),'Reid Validation'!H$482633,FALSE))</f>
        <v>0</v>
      </c>
      <c r="I151" s="317">
        <f ca="1">+IF(ISERROR(HLOOKUP($B151,INDIRECT("'Monthly Resource Report'!"&amp;'Reid Validation'!I$482631&amp;":"&amp;'Reid Validation'!I$482632),'Reid Validation'!I$482633,FALSE)),0,HLOOKUP($B151,INDIRECT("'Monthly Resource Report'!"&amp;'Reid Validation'!I$482631&amp;":"&amp;'Reid Validation'!I$482632),'Reid Validation'!I$482633,FALSE))</f>
        <v>0</v>
      </c>
      <c r="J151" s="318">
        <f ca="1">+IF(ISERROR(HLOOKUP($B151,INDIRECT("'Monthly Resource Report'!"&amp;'Reid Validation'!J$482631&amp;":"&amp;'Reid Validation'!J$482632),'Reid Validation'!J$482633,FALSE)),0,HLOOKUP($B151,INDIRECT("'Monthly Resource Report'!"&amp;'Reid Validation'!J$482631&amp;":"&amp;'Reid Validation'!J$482632),'Reid Validation'!J$482633,FALSE))</f>
        <v>0</v>
      </c>
      <c r="L151" s="301">
        <v>45778</v>
      </c>
      <c r="M151" s="294">
        <v>60</v>
      </c>
      <c r="N151" s="297">
        <v>0</v>
      </c>
      <c r="O151" s="299">
        <v>0.7</v>
      </c>
      <c r="P151" s="295">
        <v>0.06</v>
      </c>
      <c r="Q151" s="294">
        <f ca="1">+IF(ISERROR(HLOOKUP($B151,INDIRECT("'Monthly Resource Report'!"&amp;'Reid Validation'!Q$482631&amp;":"&amp;'Reid Validation'!Q$482632),'Reid Validation'!Q$482633,FALSE)),0,HLOOKUP($B151,INDIRECT("'Monthly Resource Report'!"&amp;'Reid Validation'!Q$482631&amp;":"&amp;'Reid Validation'!Q$482632),'Reid Validation'!Q$482633,FALSE))</f>
        <v>60</v>
      </c>
      <c r="R151" s="297">
        <f ca="1">+IF(ISERROR(HLOOKUP($B151,INDIRECT("'Monthly Resource Report'!"&amp;'Reid Validation'!R$482631&amp;":"&amp;'Reid Validation'!R$482632),'Reid Validation'!R$482633,FALSE)),0,HLOOKUP($B151,INDIRECT("'Monthly Resource Report'!"&amp;'Reid Validation'!R$482631&amp;":"&amp;'Reid Validation'!R$482632),'Reid Validation'!R$482633,FALSE))</f>
        <v>0</v>
      </c>
      <c r="S151" s="317">
        <f ca="1">+IF(ISERROR(HLOOKUP($B151,INDIRECT("'Monthly Resource Report'!"&amp;'Reid Validation'!S$482631&amp;":"&amp;'Reid Validation'!S$482632),'Reid Validation'!S$482633,FALSE)),0,HLOOKUP($B151,INDIRECT("'Monthly Resource Report'!"&amp;'Reid Validation'!S$482631&amp;":"&amp;'Reid Validation'!S$482632),'Reid Validation'!S$482633,FALSE))</f>
        <v>0.69036954870222167</v>
      </c>
      <c r="T151" s="318">
        <f ca="1">+IF(ISERROR(HLOOKUP($B151,INDIRECT("'Monthly Resource Report'!"&amp;'Reid Validation'!T$482631&amp;":"&amp;'Reid Validation'!T$482632),'Reid Validation'!T$482633,FALSE)),0,HLOOKUP($B151,INDIRECT("'Monthly Resource Report'!"&amp;'Reid Validation'!T$482631&amp;":"&amp;'Reid Validation'!T$482632),'Reid Validation'!T$482633,FALSE))</f>
        <v>6.0298099823358604E-2</v>
      </c>
    </row>
    <row r="152" spans="2:20" s="29" customFormat="1">
      <c r="B152" s="301">
        <v>45809</v>
      </c>
      <c r="C152" s="294">
        <v>45</v>
      </c>
      <c r="D152" s="297">
        <v>0</v>
      </c>
      <c r="E152" s="299">
        <v>0.3</v>
      </c>
      <c r="F152" s="295">
        <v>0.06</v>
      </c>
      <c r="G152" s="294">
        <f ca="1">+IF(ISERROR(HLOOKUP($B152,INDIRECT("'Monthly Resource Report'!"&amp;'Reid Validation'!G$482631&amp;":"&amp;'Reid Validation'!G$482632),'Reid Validation'!G$482633,FALSE)),0,HLOOKUP($B152,INDIRECT("'Monthly Resource Report'!"&amp;'Reid Validation'!G$482631&amp;":"&amp;'Reid Validation'!G$482632),'Reid Validation'!G$482633,FALSE))</f>
        <v>0</v>
      </c>
      <c r="H152" s="297">
        <f ca="1">+IF(ISERROR(HLOOKUP($B152,INDIRECT("'Monthly Resource Report'!"&amp;'Reid Validation'!H$482631&amp;":"&amp;'Reid Validation'!H$482632),'Reid Validation'!H$482633,FALSE)),0,HLOOKUP($B152,INDIRECT("'Monthly Resource Report'!"&amp;'Reid Validation'!H$482631&amp;":"&amp;'Reid Validation'!H$482632),'Reid Validation'!H$482633,FALSE))</f>
        <v>0</v>
      </c>
      <c r="I152" s="317">
        <f ca="1">+IF(ISERROR(HLOOKUP($B152,INDIRECT("'Monthly Resource Report'!"&amp;'Reid Validation'!I$482631&amp;":"&amp;'Reid Validation'!I$482632),'Reid Validation'!I$482633,FALSE)),0,HLOOKUP($B152,INDIRECT("'Monthly Resource Report'!"&amp;'Reid Validation'!I$482631&amp;":"&amp;'Reid Validation'!I$482632),'Reid Validation'!I$482633,FALSE))</f>
        <v>0</v>
      </c>
      <c r="J152" s="318">
        <f ca="1">+IF(ISERROR(HLOOKUP($B152,INDIRECT("'Monthly Resource Report'!"&amp;'Reid Validation'!J$482631&amp;":"&amp;'Reid Validation'!J$482632),'Reid Validation'!J$482633,FALSE)),0,HLOOKUP($B152,INDIRECT("'Monthly Resource Report'!"&amp;'Reid Validation'!J$482631&amp;":"&amp;'Reid Validation'!J$482632),'Reid Validation'!J$482633,FALSE))</f>
        <v>0</v>
      </c>
      <c r="L152" s="301">
        <v>45809</v>
      </c>
      <c r="M152" s="294">
        <v>60</v>
      </c>
      <c r="N152" s="297">
        <v>0</v>
      </c>
      <c r="O152" s="299">
        <v>0.7</v>
      </c>
      <c r="P152" s="295">
        <v>0.06</v>
      </c>
      <c r="Q152" s="294">
        <f ca="1">+IF(ISERROR(HLOOKUP($B152,INDIRECT("'Monthly Resource Report'!"&amp;'Reid Validation'!Q$482631&amp;":"&amp;'Reid Validation'!Q$482632),'Reid Validation'!Q$482633,FALSE)),0,HLOOKUP($B152,INDIRECT("'Monthly Resource Report'!"&amp;'Reid Validation'!Q$482631&amp;":"&amp;'Reid Validation'!Q$482632),'Reid Validation'!Q$482633,FALSE))</f>
        <v>60</v>
      </c>
      <c r="R152" s="297">
        <f ca="1">+IF(ISERROR(HLOOKUP($B152,INDIRECT("'Monthly Resource Report'!"&amp;'Reid Validation'!R$482631&amp;":"&amp;'Reid Validation'!R$482632),'Reid Validation'!R$482633,FALSE)),0,HLOOKUP($B152,INDIRECT("'Monthly Resource Report'!"&amp;'Reid Validation'!R$482631&amp;":"&amp;'Reid Validation'!R$482632),'Reid Validation'!R$482633,FALSE))</f>
        <v>0</v>
      </c>
      <c r="S152" s="317">
        <f ca="1">+IF(ISERROR(HLOOKUP($B152,INDIRECT("'Monthly Resource Report'!"&amp;'Reid Validation'!S$482631&amp;":"&amp;'Reid Validation'!S$482632),'Reid Validation'!S$482633,FALSE)),0,HLOOKUP($B152,INDIRECT("'Monthly Resource Report'!"&amp;'Reid Validation'!S$482631&amp;":"&amp;'Reid Validation'!S$482632),'Reid Validation'!S$482633,FALSE))</f>
        <v>0.70805796787823005</v>
      </c>
      <c r="T152" s="318">
        <f ca="1">+IF(ISERROR(HLOOKUP($B152,INDIRECT("'Monthly Resource Report'!"&amp;'Reid Validation'!T$482631&amp;":"&amp;'Reid Validation'!T$482632),'Reid Validation'!T$482633,FALSE)),0,HLOOKUP($B152,INDIRECT("'Monthly Resource Report'!"&amp;'Reid Validation'!T$482631&amp;":"&amp;'Reid Validation'!T$482632),'Reid Validation'!T$482633,FALSE))</f>
        <v>6.0384164360178058E-2</v>
      </c>
    </row>
    <row r="153" spans="2:20" s="29" customFormat="1">
      <c r="B153" s="301">
        <v>45839</v>
      </c>
      <c r="C153" s="294">
        <v>45</v>
      </c>
      <c r="D153" s="297">
        <v>0</v>
      </c>
      <c r="E153" s="299">
        <v>0.3</v>
      </c>
      <c r="F153" s="295">
        <v>0.06</v>
      </c>
      <c r="G153" s="294">
        <f ca="1">+IF(ISERROR(HLOOKUP($B153,INDIRECT("'Monthly Resource Report'!"&amp;'Reid Validation'!G$482631&amp;":"&amp;'Reid Validation'!G$482632),'Reid Validation'!G$482633,FALSE)),0,HLOOKUP($B153,INDIRECT("'Monthly Resource Report'!"&amp;'Reid Validation'!G$482631&amp;":"&amp;'Reid Validation'!G$482632),'Reid Validation'!G$482633,FALSE))</f>
        <v>45</v>
      </c>
      <c r="H153" s="297">
        <f ca="1">+IF(ISERROR(HLOOKUP($B153,INDIRECT("'Monthly Resource Report'!"&amp;'Reid Validation'!H$482631&amp;":"&amp;'Reid Validation'!H$482632),'Reid Validation'!H$482633,FALSE)),0,HLOOKUP($B153,INDIRECT("'Monthly Resource Report'!"&amp;'Reid Validation'!H$482631&amp;":"&amp;'Reid Validation'!H$482632),'Reid Validation'!H$482633,FALSE))</f>
        <v>0</v>
      </c>
      <c r="I153" s="317">
        <f ca="1">+IF(ISERROR(HLOOKUP($B153,INDIRECT("'Monthly Resource Report'!"&amp;'Reid Validation'!I$482631&amp;":"&amp;'Reid Validation'!I$482632),'Reid Validation'!I$482633,FALSE)),0,HLOOKUP($B153,INDIRECT("'Monthly Resource Report'!"&amp;'Reid Validation'!I$482631&amp;":"&amp;'Reid Validation'!I$482632),'Reid Validation'!I$482633,FALSE))</f>
        <v>0.29524243726709898</v>
      </c>
      <c r="J153" s="318">
        <f ca="1">+IF(ISERROR(HLOOKUP($B153,INDIRECT("'Monthly Resource Report'!"&amp;'Reid Validation'!J$482631&amp;":"&amp;'Reid Validation'!J$482632),'Reid Validation'!J$482633,FALSE)),0,HLOOKUP($B153,INDIRECT("'Monthly Resource Report'!"&amp;'Reid Validation'!J$482631&amp;":"&amp;'Reid Validation'!J$482632),'Reid Validation'!J$482633,FALSE))</f>
        <v>7.1771642208576542E-2</v>
      </c>
      <c r="L153" s="301">
        <v>45839</v>
      </c>
      <c r="M153" s="294">
        <v>58</v>
      </c>
      <c r="N153" s="297">
        <v>0</v>
      </c>
      <c r="O153" s="299">
        <v>0.7</v>
      </c>
      <c r="P153" s="295">
        <v>0.06</v>
      </c>
      <c r="Q153" s="294">
        <f ca="1">+IF(ISERROR(HLOOKUP($B153,INDIRECT("'Monthly Resource Report'!"&amp;'Reid Validation'!Q$482631&amp;":"&amp;'Reid Validation'!Q$482632),'Reid Validation'!Q$482633,FALSE)),0,HLOOKUP($B153,INDIRECT("'Monthly Resource Report'!"&amp;'Reid Validation'!Q$482631&amp;":"&amp;'Reid Validation'!Q$482632),'Reid Validation'!Q$482633,FALSE))</f>
        <v>58</v>
      </c>
      <c r="R153" s="297">
        <f ca="1">+IF(ISERROR(HLOOKUP($B153,INDIRECT("'Monthly Resource Report'!"&amp;'Reid Validation'!R$482631&amp;":"&amp;'Reid Validation'!R$482632),'Reid Validation'!R$482633,FALSE)),0,HLOOKUP($B153,INDIRECT("'Monthly Resource Report'!"&amp;'Reid Validation'!R$482631&amp;":"&amp;'Reid Validation'!R$482632),'Reid Validation'!R$482633,FALSE))</f>
        <v>0</v>
      </c>
      <c r="S153" s="317">
        <f ca="1">+IF(ISERROR(HLOOKUP($B153,INDIRECT("'Monthly Resource Report'!"&amp;'Reid Validation'!S$482631&amp;":"&amp;'Reid Validation'!S$482632),'Reid Validation'!S$482633,FALSE)),0,HLOOKUP($B153,INDIRECT("'Monthly Resource Report'!"&amp;'Reid Validation'!S$482631&amp;":"&amp;'Reid Validation'!S$482632),'Reid Validation'!S$482633,FALSE))</f>
        <v>0.7183962187318349</v>
      </c>
      <c r="T153" s="318">
        <f ca="1">+IF(ISERROR(HLOOKUP($B153,INDIRECT("'Monthly Resource Report'!"&amp;'Reid Validation'!T$482631&amp;":"&amp;'Reid Validation'!T$482632),'Reid Validation'!T$482633,FALSE)),0,HLOOKUP($B153,INDIRECT("'Monthly Resource Report'!"&amp;'Reid Validation'!T$482631&amp;":"&amp;'Reid Validation'!T$482632),'Reid Validation'!T$482633,FALSE))</f>
        <v>6.0413353757990181E-2</v>
      </c>
    </row>
    <row r="154" spans="2:20" s="29" customFormat="1">
      <c r="B154" s="301">
        <v>45870</v>
      </c>
      <c r="C154" s="294">
        <v>45</v>
      </c>
      <c r="D154" s="297">
        <v>0</v>
      </c>
      <c r="E154" s="299">
        <v>0.3</v>
      </c>
      <c r="F154" s="295">
        <v>0.06</v>
      </c>
      <c r="G154" s="294">
        <f ca="1">+IF(ISERROR(HLOOKUP($B154,INDIRECT("'Monthly Resource Report'!"&amp;'Reid Validation'!G$482631&amp;":"&amp;'Reid Validation'!G$482632),'Reid Validation'!G$482633,FALSE)),0,HLOOKUP($B154,INDIRECT("'Monthly Resource Report'!"&amp;'Reid Validation'!G$482631&amp;":"&amp;'Reid Validation'!G$482632),'Reid Validation'!G$482633,FALSE))</f>
        <v>45</v>
      </c>
      <c r="H154" s="297">
        <f ca="1">+IF(ISERROR(HLOOKUP($B154,INDIRECT("'Monthly Resource Report'!"&amp;'Reid Validation'!H$482631&amp;":"&amp;'Reid Validation'!H$482632),'Reid Validation'!H$482633,FALSE)),0,HLOOKUP($B154,INDIRECT("'Monthly Resource Report'!"&amp;'Reid Validation'!H$482631&amp;":"&amp;'Reid Validation'!H$482632),'Reid Validation'!H$482633,FALSE))</f>
        <v>0</v>
      </c>
      <c r="I154" s="317">
        <f ca="1">+IF(ISERROR(HLOOKUP($B154,INDIRECT("'Monthly Resource Report'!"&amp;'Reid Validation'!I$482631&amp;":"&amp;'Reid Validation'!I$482632),'Reid Validation'!I$482633,FALSE)),0,HLOOKUP($B154,INDIRECT("'Monthly Resource Report'!"&amp;'Reid Validation'!I$482631&amp;":"&amp;'Reid Validation'!I$482632),'Reid Validation'!I$482633,FALSE))</f>
        <v>0.29655383986092648</v>
      </c>
      <c r="J154" s="318">
        <f ca="1">+IF(ISERROR(HLOOKUP($B154,INDIRECT("'Monthly Resource Report'!"&amp;'Reid Validation'!J$482631&amp;":"&amp;'Reid Validation'!J$482632),'Reid Validation'!J$482633,FALSE)),0,HLOOKUP($B154,INDIRECT("'Monthly Resource Report'!"&amp;'Reid Validation'!J$482631&amp;":"&amp;'Reid Validation'!J$482632),'Reid Validation'!J$482633,FALSE))</f>
        <v>7.3627160241333464E-2</v>
      </c>
      <c r="L154" s="301">
        <v>45870</v>
      </c>
      <c r="M154" s="294">
        <v>58</v>
      </c>
      <c r="N154" s="297">
        <v>0</v>
      </c>
      <c r="O154" s="299">
        <v>0.7</v>
      </c>
      <c r="P154" s="295">
        <v>0.06</v>
      </c>
      <c r="Q154" s="294">
        <f ca="1">+IF(ISERROR(HLOOKUP($B154,INDIRECT("'Monthly Resource Report'!"&amp;'Reid Validation'!Q$482631&amp;":"&amp;'Reid Validation'!Q$482632),'Reid Validation'!Q$482633,FALSE)),0,HLOOKUP($B154,INDIRECT("'Monthly Resource Report'!"&amp;'Reid Validation'!Q$482631&amp;":"&amp;'Reid Validation'!Q$482632),'Reid Validation'!Q$482633,FALSE))</f>
        <v>58</v>
      </c>
      <c r="R154" s="297">
        <f ca="1">+IF(ISERROR(HLOOKUP($B154,INDIRECT("'Monthly Resource Report'!"&amp;'Reid Validation'!R$482631&amp;":"&amp;'Reid Validation'!R$482632),'Reid Validation'!R$482633,FALSE)),0,HLOOKUP($B154,INDIRECT("'Monthly Resource Report'!"&amp;'Reid Validation'!R$482631&amp;":"&amp;'Reid Validation'!R$482632),'Reid Validation'!R$482633,FALSE))</f>
        <v>0</v>
      </c>
      <c r="S154" s="317">
        <f ca="1">+IF(ISERROR(HLOOKUP($B154,INDIRECT("'Monthly Resource Report'!"&amp;'Reid Validation'!S$482631&amp;":"&amp;'Reid Validation'!S$482632),'Reid Validation'!S$482633,FALSE)),0,HLOOKUP($B154,INDIRECT("'Monthly Resource Report'!"&amp;'Reid Validation'!S$482631&amp;":"&amp;'Reid Validation'!S$482632),'Reid Validation'!S$482633,FALSE))</f>
        <v>0.71839269130387262</v>
      </c>
      <c r="T154" s="318">
        <f ca="1">+IF(ISERROR(HLOOKUP($B154,INDIRECT("'Monthly Resource Report'!"&amp;'Reid Validation'!T$482631&amp;":"&amp;'Reid Validation'!T$482632),'Reid Validation'!T$482633,FALSE)),0,HLOOKUP($B154,INDIRECT("'Monthly Resource Report'!"&amp;'Reid Validation'!T$482631&amp;":"&amp;'Reid Validation'!T$482632),'Reid Validation'!T$482633,FALSE))</f>
        <v>6.0337443889039166E-2</v>
      </c>
    </row>
    <row r="155" spans="2:20" s="29" customFormat="1">
      <c r="B155" s="301">
        <v>45901</v>
      </c>
      <c r="C155" s="294">
        <v>45</v>
      </c>
      <c r="D155" s="297">
        <v>0</v>
      </c>
      <c r="E155" s="299">
        <v>0.3</v>
      </c>
      <c r="F155" s="295">
        <v>0.06</v>
      </c>
      <c r="G155" s="294">
        <f ca="1">+IF(ISERROR(HLOOKUP($B155,INDIRECT("'Monthly Resource Report'!"&amp;'Reid Validation'!G$482631&amp;":"&amp;'Reid Validation'!G$482632),'Reid Validation'!G$482633,FALSE)),0,HLOOKUP($B155,INDIRECT("'Monthly Resource Report'!"&amp;'Reid Validation'!G$482631&amp;":"&amp;'Reid Validation'!G$482632),'Reid Validation'!G$482633,FALSE))</f>
        <v>0</v>
      </c>
      <c r="H155" s="297">
        <f ca="1">+IF(ISERROR(HLOOKUP($B155,INDIRECT("'Monthly Resource Report'!"&amp;'Reid Validation'!H$482631&amp;":"&amp;'Reid Validation'!H$482632),'Reid Validation'!H$482633,FALSE)),0,HLOOKUP($B155,INDIRECT("'Monthly Resource Report'!"&amp;'Reid Validation'!H$482631&amp;":"&amp;'Reid Validation'!H$482632),'Reid Validation'!H$482633,FALSE))</f>
        <v>0</v>
      </c>
      <c r="I155" s="317">
        <f ca="1">+IF(ISERROR(HLOOKUP($B155,INDIRECT("'Monthly Resource Report'!"&amp;'Reid Validation'!I$482631&amp;":"&amp;'Reid Validation'!I$482632),'Reid Validation'!I$482633,FALSE)),0,HLOOKUP($B155,INDIRECT("'Monthly Resource Report'!"&amp;'Reid Validation'!I$482631&amp;":"&amp;'Reid Validation'!I$482632),'Reid Validation'!I$482633,FALSE))</f>
        <v>0</v>
      </c>
      <c r="J155" s="318">
        <f ca="1">+IF(ISERROR(HLOOKUP($B155,INDIRECT("'Monthly Resource Report'!"&amp;'Reid Validation'!J$482631&amp;":"&amp;'Reid Validation'!J$482632),'Reid Validation'!J$482633,FALSE)),0,HLOOKUP($B155,INDIRECT("'Monthly Resource Report'!"&amp;'Reid Validation'!J$482631&amp;":"&amp;'Reid Validation'!J$482632),'Reid Validation'!J$482633,FALSE))</f>
        <v>0</v>
      </c>
      <c r="L155" s="301">
        <v>45901</v>
      </c>
      <c r="M155" s="294">
        <v>58</v>
      </c>
      <c r="N155" s="297">
        <v>0</v>
      </c>
      <c r="O155" s="299">
        <v>0.7</v>
      </c>
      <c r="P155" s="295">
        <v>0.06</v>
      </c>
      <c r="Q155" s="294">
        <f ca="1">+IF(ISERROR(HLOOKUP($B155,INDIRECT("'Monthly Resource Report'!"&amp;'Reid Validation'!Q$482631&amp;":"&amp;'Reid Validation'!Q$482632),'Reid Validation'!Q$482633,FALSE)),0,HLOOKUP($B155,INDIRECT("'Monthly Resource Report'!"&amp;'Reid Validation'!Q$482631&amp;":"&amp;'Reid Validation'!Q$482632),'Reid Validation'!Q$482633,FALSE))</f>
        <v>58</v>
      </c>
      <c r="R155" s="297">
        <f ca="1">+IF(ISERROR(HLOOKUP($B155,INDIRECT("'Monthly Resource Report'!"&amp;'Reid Validation'!R$482631&amp;":"&amp;'Reid Validation'!R$482632),'Reid Validation'!R$482633,FALSE)),0,HLOOKUP($B155,INDIRECT("'Monthly Resource Report'!"&amp;'Reid Validation'!R$482631&amp;":"&amp;'Reid Validation'!R$482632),'Reid Validation'!R$482633,FALSE))</f>
        <v>0</v>
      </c>
      <c r="S155" s="317">
        <f ca="1">+IF(ISERROR(HLOOKUP($B155,INDIRECT("'Monthly Resource Report'!"&amp;'Reid Validation'!S$482631&amp;":"&amp;'Reid Validation'!S$482632),'Reid Validation'!S$482633,FALSE)),0,HLOOKUP($B155,INDIRECT("'Monthly Resource Report'!"&amp;'Reid Validation'!S$482631&amp;":"&amp;'Reid Validation'!S$482632),'Reid Validation'!S$482633,FALSE))</f>
        <v>0.71640017432157299</v>
      </c>
      <c r="T155" s="318">
        <f ca="1">+IF(ISERROR(HLOOKUP($B155,INDIRECT("'Monthly Resource Report'!"&amp;'Reid Validation'!T$482631&amp;":"&amp;'Reid Validation'!T$482632),'Reid Validation'!T$482633,FALSE)),0,HLOOKUP($B155,INDIRECT("'Monthly Resource Report'!"&amp;'Reid Validation'!T$482631&amp;":"&amp;'Reid Validation'!T$482632),'Reid Validation'!T$482633,FALSE))</f>
        <v>6.0564337384476308E-2</v>
      </c>
    </row>
    <row r="156" spans="2:20" s="29" customFormat="1">
      <c r="B156" s="301">
        <v>45931</v>
      </c>
      <c r="C156" s="294">
        <v>45</v>
      </c>
      <c r="D156" s="297">
        <v>0</v>
      </c>
      <c r="E156" s="299">
        <v>0.3</v>
      </c>
      <c r="F156" s="295">
        <v>0.06</v>
      </c>
      <c r="G156" s="294">
        <f ca="1">+IF(ISERROR(HLOOKUP($B156,INDIRECT("'Monthly Resource Report'!"&amp;'Reid Validation'!G$482631&amp;":"&amp;'Reid Validation'!G$482632),'Reid Validation'!G$482633,FALSE)),0,HLOOKUP($B156,INDIRECT("'Monthly Resource Report'!"&amp;'Reid Validation'!G$482631&amp;":"&amp;'Reid Validation'!G$482632),'Reid Validation'!G$482633,FALSE))</f>
        <v>0</v>
      </c>
      <c r="H156" s="297">
        <f ca="1">+IF(ISERROR(HLOOKUP($B156,INDIRECT("'Monthly Resource Report'!"&amp;'Reid Validation'!H$482631&amp;":"&amp;'Reid Validation'!H$482632),'Reid Validation'!H$482633,FALSE)),0,HLOOKUP($B156,INDIRECT("'Monthly Resource Report'!"&amp;'Reid Validation'!H$482631&amp;":"&amp;'Reid Validation'!H$482632),'Reid Validation'!H$482633,FALSE))</f>
        <v>0</v>
      </c>
      <c r="I156" s="317">
        <f ca="1">+IF(ISERROR(HLOOKUP($B156,INDIRECT("'Monthly Resource Report'!"&amp;'Reid Validation'!I$482631&amp;":"&amp;'Reid Validation'!I$482632),'Reid Validation'!I$482633,FALSE)),0,HLOOKUP($B156,INDIRECT("'Monthly Resource Report'!"&amp;'Reid Validation'!I$482631&amp;":"&amp;'Reid Validation'!I$482632),'Reid Validation'!I$482633,FALSE))</f>
        <v>0</v>
      </c>
      <c r="J156" s="318">
        <f ca="1">+IF(ISERROR(HLOOKUP($B156,INDIRECT("'Monthly Resource Report'!"&amp;'Reid Validation'!J$482631&amp;":"&amp;'Reid Validation'!J$482632),'Reid Validation'!J$482633,FALSE)),0,HLOOKUP($B156,INDIRECT("'Monthly Resource Report'!"&amp;'Reid Validation'!J$482631&amp;":"&amp;'Reid Validation'!J$482632),'Reid Validation'!J$482633,FALSE))</f>
        <v>0</v>
      </c>
      <c r="L156" s="301">
        <v>45931</v>
      </c>
      <c r="M156" s="294">
        <v>60</v>
      </c>
      <c r="N156" s="297">
        <v>0</v>
      </c>
      <c r="O156" s="299">
        <v>0.7</v>
      </c>
      <c r="P156" s="295">
        <v>0.06</v>
      </c>
      <c r="Q156" s="294">
        <f ca="1">+IF(ISERROR(HLOOKUP($B156,INDIRECT("'Monthly Resource Report'!"&amp;'Reid Validation'!Q$482631&amp;":"&amp;'Reid Validation'!Q$482632),'Reid Validation'!Q$482633,FALSE)),0,HLOOKUP($B156,INDIRECT("'Monthly Resource Report'!"&amp;'Reid Validation'!Q$482631&amp;":"&amp;'Reid Validation'!Q$482632),'Reid Validation'!Q$482633,FALSE))</f>
        <v>60</v>
      </c>
      <c r="R156" s="297">
        <f ca="1">+IF(ISERROR(HLOOKUP($B156,INDIRECT("'Monthly Resource Report'!"&amp;'Reid Validation'!R$482631&amp;":"&amp;'Reid Validation'!R$482632),'Reid Validation'!R$482633,FALSE)),0,HLOOKUP($B156,INDIRECT("'Monthly Resource Report'!"&amp;'Reid Validation'!R$482631&amp;":"&amp;'Reid Validation'!R$482632),'Reid Validation'!R$482633,FALSE))</f>
        <v>0</v>
      </c>
      <c r="S156" s="317">
        <f ca="1">+IF(ISERROR(HLOOKUP($B156,INDIRECT("'Monthly Resource Report'!"&amp;'Reid Validation'!S$482631&amp;":"&amp;'Reid Validation'!S$482632),'Reid Validation'!S$482633,FALSE)),0,HLOOKUP($B156,INDIRECT("'Monthly Resource Report'!"&amp;'Reid Validation'!S$482631&amp;":"&amp;'Reid Validation'!S$482632),'Reid Validation'!S$482633,FALSE))</f>
        <v>0.7023909480290772</v>
      </c>
      <c r="T156" s="318">
        <f ca="1">+IF(ISERROR(HLOOKUP($B156,INDIRECT("'Monthly Resource Report'!"&amp;'Reid Validation'!T$482631&amp;":"&amp;'Reid Validation'!T$482632),'Reid Validation'!T$482633,FALSE)),0,HLOOKUP($B156,INDIRECT("'Monthly Resource Report'!"&amp;'Reid Validation'!T$482631&amp;":"&amp;'Reid Validation'!T$482632),'Reid Validation'!T$482633,FALSE))</f>
        <v>6.0997108644630385E-2</v>
      </c>
    </row>
    <row r="157" spans="2:20" s="29" customFormat="1">
      <c r="B157" s="301">
        <v>45962</v>
      </c>
      <c r="C157" s="294">
        <v>45</v>
      </c>
      <c r="D157" s="297">
        <v>0</v>
      </c>
      <c r="E157" s="299">
        <v>0.3</v>
      </c>
      <c r="F157" s="295">
        <v>0.06</v>
      </c>
      <c r="G157" s="294">
        <f ca="1">+IF(ISERROR(HLOOKUP($B157,INDIRECT("'Monthly Resource Report'!"&amp;'Reid Validation'!G$482631&amp;":"&amp;'Reid Validation'!G$482632),'Reid Validation'!G$482633,FALSE)),0,HLOOKUP($B157,INDIRECT("'Monthly Resource Report'!"&amp;'Reid Validation'!G$482631&amp;":"&amp;'Reid Validation'!G$482632),'Reid Validation'!G$482633,FALSE))</f>
        <v>0</v>
      </c>
      <c r="H157" s="297">
        <f ca="1">+IF(ISERROR(HLOOKUP($B157,INDIRECT("'Monthly Resource Report'!"&amp;'Reid Validation'!H$482631&amp;":"&amp;'Reid Validation'!H$482632),'Reid Validation'!H$482633,FALSE)),0,HLOOKUP($B157,INDIRECT("'Monthly Resource Report'!"&amp;'Reid Validation'!H$482631&amp;":"&amp;'Reid Validation'!H$482632),'Reid Validation'!H$482633,FALSE))</f>
        <v>0</v>
      </c>
      <c r="I157" s="317">
        <f ca="1">+IF(ISERROR(HLOOKUP($B157,INDIRECT("'Monthly Resource Report'!"&amp;'Reid Validation'!I$482631&amp;":"&amp;'Reid Validation'!I$482632),'Reid Validation'!I$482633,FALSE)),0,HLOOKUP($B157,INDIRECT("'Monthly Resource Report'!"&amp;'Reid Validation'!I$482631&amp;":"&amp;'Reid Validation'!I$482632),'Reid Validation'!I$482633,FALSE))</f>
        <v>0</v>
      </c>
      <c r="J157" s="318">
        <f ca="1">+IF(ISERROR(HLOOKUP($B157,INDIRECT("'Monthly Resource Report'!"&amp;'Reid Validation'!J$482631&amp;":"&amp;'Reid Validation'!J$482632),'Reid Validation'!J$482633,FALSE)),0,HLOOKUP($B157,INDIRECT("'Monthly Resource Report'!"&amp;'Reid Validation'!J$482631&amp;":"&amp;'Reid Validation'!J$482632),'Reid Validation'!J$482633,FALSE))</f>
        <v>0</v>
      </c>
      <c r="L157" s="301">
        <v>45962</v>
      </c>
      <c r="M157" s="294">
        <v>60</v>
      </c>
      <c r="N157" s="297">
        <v>0</v>
      </c>
      <c r="O157" s="299">
        <v>0.7</v>
      </c>
      <c r="P157" s="295">
        <v>0.06</v>
      </c>
      <c r="Q157" s="294">
        <f ca="1">+IF(ISERROR(HLOOKUP($B157,INDIRECT("'Monthly Resource Report'!"&amp;'Reid Validation'!Q$482631&amp;":"&amp;'Reid Validation'!Q$482632),'Reid Validation'!Q$482633,FALSE)),0,HLOOKUP($B157,INDIRECT("'Monthly Resource Report'!"&amp;'Reid Validation'!Q$482631&amp;":"&amp;'Reid Validation'!Q$482632),'Reid Validation'!Q$482633,FALSE))</f>
        <v>60</v>
      </c>
      <c r="R157" s="297">
        <f ca="1">+IF(ISERROR(HLOOKUP($B157,INDIRECT("'Monthly Resource Report'!"&amp;'Reid Validation'!R$482631&amp;":"&amp;'Reid Validation'!R$482632),'Reid Validation'!R$482633,FALSE)),0,HLOOKUP($B157,INDIRECT("'Monthly Resource Report'!"&amp;'Reid Validation'!R$482631&amp;":"&amp;'Reid Validation'!R$482632),'Reid Validation'!R$482633,FALSE))</f>
        <v>0</v>
      </c>
      <c r="S157" s="317">
        <f ca="1">+IF(ISERROR(HLOOKUP($B157,INDIRECT("'Monthly Resource Report'!"&amp;'Reid Validation'!S$482631&amp;":"&amp;'Reid Validation'!S$482632),'Reid Validation'!S$482633,FALSE)),0,HLOOKUP($B157,INDIRECT("'Monthly Resource Report'!"&amp;'Reid Validation'!S$482631&amp;":"&amp;'Reid Validation'!S$482632),'Reid Validation'!S$482633,FALSE))</f>
        <v>0.70834134380560398</v>
      </c>
      <c r="T157" s="318">
        <f ca="1">+IF(ISERROR(HLOOKUP($B157,INDIRECT("'Monthly Resource Report'!"&amp;'Reid Validation'!T$482631&amp;":"&amp;'Reid Validation'!T$482632),'Reid Validation'!T$482633,FALSE)),0,HLOOKUP($B157,INDIRECT("'Monthly Resource Report'!"&amp;'Reid Validation'!T$482631&amp;":"&amp;'Reid Validation'!T$482632),'Reid Validation'!T$482633,FALSE))</f>
        <v>6.0663994179825029E-2</v>
      </c>
    </row>
    <row r="158" spans="2:20" s="29" customFormat="1">
      <c r="B158" s="301">
        <v>45992</v>
      </c>
      <c r="C158" s="294">
        <v>45</v>
      </c>
      <c r="D158" s="297">
        <v>0</v>
      </c>
      <c r="E158" s="299">
        <v>0.3</v>
      </c>
      <c r="F158" s="295">
        <v>0.06</v>
      </c>
      <c r="G158" s="294">
        <f ca="1">+IF(ISERROR(HLOOKUP($B158,INDIRECT("'Monthly Resource Report'!"&amp;'Reid Validation'!G$482631&amp;":"&amp;'Reid Validation'!G$482632),'Reid Validation'!G$482633,FALSE)),0,HLOOKUP($B158,INDIRECT("'Monthly Resource Report'!"&amp;'Reid Validation'!G$482631&amp;":"&amp;'Reid Validation'!G$482632),'Reid Validation'!G$482633,FALSE))</f>
        <v>0</v>
      </c>
      <c r="H158" s="297">
        <f ca="1">+IF(ISERROR(HLOOKUP($B158,INDIRECT("'Monthly Resource Report'!"&amp;'Reid Validation'!H$482631&amp;":"&amp;'Reid Validation'!H$482632),'Reid Validation'!H$482633,FALSE)),0,HLOOKUP($B158,INDIRECT("'Monthly Resource Report'!"&amp;'Reid Validation'!H$482631&amp;":"&amp;'Reid Validation'!H$482632),'Reid Validation'!H$482633,FALSE))</f>
        <v>0</v>
      </c>
      <c r="I158" s="317">
        <f ca="1">+IF(ISERROR(HLOOKUP($B158,INDIRECT("'Monthly Resource Report'!"&amp;'Reid Validation'!I$482631&amp;":"&amp;'Reid Validation'!I$482632),'Reid Validation'!I$482633,FALSE)),0,HLOOKUP($B158,INDIRECT("'Monthly Resource Report'!"&amp;'Reid Validation'!I$482631&amp;":"&amp;'Reid Validation'!I$482632),'Reid Validation'!I$482633,FALSE))</f>
        <v>0</v>
      </c>
      <c r="J158" s="318">
        <f ca="1">+IF(ISERROR(HLOOKUP($B158,INDIRECT("'Monthly Resource Report'!"&amp;'Reid Validation'!J$482631&amp;":"&amp;'Reid Validation'!J$482632),'Reid Validation'!J$482633,FALSE)),0,HLOOKUP($B158,INDIRECT("'Monthly Resource Report'!"&amp;'Reid Validation'!J$482631&amp;":"&amp;'Reid Validation'!J$482632),'Reid Validation'!J$482633,FALSE))</f>
        <v>0</v>
      </c>
      <c r="L158" s="301">
        <v>45992</v>
      </c>
      <c r="M158" s="294">
        <v>65</v>
      </c>
      <c r="N158" s="297">
        <v>0</v>
      </c>
      <c r="O158" s="299">
        <v>0.7</v>
      </c>
      <c r="P158" s="295">
        <v>0.06</v>
      </c>
      <c r="Q158" s="294">
        <f ca="1">+IF(ISERROR(HLOOKUP($B158,INDIRECT("'Monthly Resource Report'!"&amp;'Reid Validation'!Q$482631&amp;":"&amp;'Reid Validation'!Q$482632),'Reid Validation'!Q$482633,FALSE)),0,HLOOKUP($B158,INDIRECT("'Monthly Resource Report'!"&amp;'Reid Validation'!Q$482631&amp;":"&amp;'Reid Validation'!Q$482632),'Reid Validation'!Q$482633,FALSE))</f>
        <v>65</v>
      </c>
      <c r="R158" s="297">
        <f ca="1">+IF(ISERROR(HLOOKUP($B158,INDIRECT("'Monthly Resource Report'!"&amp;'Reid Validation'!R$482631&amp;":"&amp;'Reid Validation'!R$482632),'Reid Validation'!R$482633,FALSE)),0,HLOOKUP($B158,INDIRECT("'Monthly Resource Report'!"&amp;'Reid Validation'!R$482631&amp;":"&amp;'Reid Validation'!R$482632),'Reid Validation'!R$482633,FALSE))</f>
        <v>0</v>
      </c>
      <c r="S158" s="317">
        <f ca="1">+IF(ISERROR(HLOOKUP($B158,INDIRECT("'Monthly Resource Report'!"&amp;'Reid Validation'!S$482631&amp;":"&amp;'Reid Validation'!S$482632),'Reid Validation'!S$482633,FALSE)),0,HLOOKUP($B158,INDIRECT("'Monthly Resource Report'!"&amp;'Reid Validation'!S$482631&amp;":"&amp;'Reid Validation'!S$482632),'Reid Validation'!S$482633,FALSE))</f>
        <v>0.70941149712208962</v>
      </c>
      <c r="T158" s="318">
        <f ca="1">+IF(ISERROR(HLOOKUP($B158,INDIRECT("'Monthly Resource Report'!"&amp;'Reid Validation'!T$482631&amp;":"&amp;'Reid Validation'!T$482632),'Reid Validation'!T$482633,FALSE)),0,HLOOKUP($B158,INDIRECT("'Monthly Resource Report'!"&amp;'Reid Validation'!T$482631&amp;":"&amp;'Reid Validation'!T$482632),'Reid Validation'!T$482633,FALSE))</f>
        <v>6.0698309914189487E-2</v>
      </c>
    </row>
    <row r="159" spans="2:20" s="29" customFormat="1">
      <c r="B159" s="301">
        <v>46023</v>
      </c>
      <c r="C159" s="294">
        <v>45</v>
      </c>
      <c r="D159" s="297">
        <v>0</v>
      </c>
      <c r="E159" s="299">
        <v>0.3</v>
      </c>
      <c r="F159" s="295">
        <v>0.06</v>
      </c>
      <c r="G159" s="294">
        <f ca="1">+IF(ISERROR(HLOOKUP($B159,INDIRECT("'Monthly Resource Report'!"&amp;'Reid Validation'!G$482631&amp;":"&amp;'Reid Validation'!G$482632),'Reid Validation'!G$482633,FALSE)),0,HLOOKUP($B159,INDIRECT("'Monthly Resource Report'!"&amp;'Reid Validation'!G$482631&amp;":"&amp;'Reid Validation'!G$482632),'Reid Validation'!G$482633,FALSE))</f>
        <v>45</v>
      </c>
      <c r="H159" s="297">
        <f ca="1">+IF(ISERROR(HLOOKUP($B159,INDIRECT("'Monthly Resource Report'!"&amp;'Reid Validation'!H$482631&amp;":"&amp;'Reid Validation'!H$482632),'Reid Validation'!H$482633,FALSE)),0,HLOOKUP($B159,INDIRECT("'Monthly Resource Report'!"&amp;'Reid Validation'!H$482631&amp;":"&amp;'Reid Validation'!H$482632),'Reid Validation'!H$482633,FALSE))</f>
        <v>0</v>
      </c>
      <c r="I159" s="317">
        <f ca="1">+IF(ISERROR(HLOOKUP($B159,INDIRECT("'Monthly Resource Report'!"&amp;'Reid Validation'!I$482631&amp;":"&amp;'Reid Validation'!I$482632),'Reid Validation'!I$482633,FALSE)),0,HLOOKUP($B159,INDIRECT("'Monthly Resource Report'!"&amp;'Reid Validation'!I$482631&amp;":"&amp;'Reid Validation'!I$482632),'Reid Validation'!I$482633,FALSE))</f>
        <v>0</v>
      </c>
      <c r="J159" s="318">
        <f ca="1">+IF(ISERROR(HLOOKUP($B159,INDIRECT("'Monthly Resource Report'!"&amp;'Reid Validation'!J$482631&amp;":"&amp;'Reid Validation'!J$482632),'Reid Validation'!J$482633,FALSE)),0,HLOOKUP($B159,INDIRECT("'Monthly Resource Report'!"&amp;'Reid Validation'!J$482631&amp;":"&amp;'Reid Validation'!J$482632),'Reid Validation'!J$482633,FALSE))</f>
        <v>0</v>
      </c>
      <c r="L159" s="301">
        <v>46023</v>
      </c>
      <c r="M159" s="294">
        <v>65</v>
      </c>
      <c r="N159" s="297">
        <v>0</v>
      </c>
      <c r="O159" s="299">
        <v>0.7</v>
      </c>
      <c r="P159" s="295">
        <v>0.06</v>
      </c>
      <c r="Q159" s="294">
        <f ca="1">+IF(ISERROR(HLOOKUP($B159,INDIRECT("'Monthly Resource Report'!"&amp;'Reid Validation'!Q$482631&amp;":"&amp;'Reid Validation'!Q$482632),'Reid Validation'!Q$482633,FALSE)),0,HLOOKUP($B159,INDIRECT("'Monthly Resource Report'!"&amp;'Reid Validation'!Q$482631&amp;":"&amp;'Reid Validation'!Q$482632),'Reid Validation'!Q$482633,FALSE))</f>
        <v>65</v>
      </c>
      <c r="R159" s="297">
        <f ca="1">+IF(ISERROR(HLOOKUP($B159,INDIRECT("'Monthly Resource Report'!"&amp;'Reid Validation'!R$482631&amp;":"&amp;'Reid Validation'!R$482632),'Reid Validation'!R$482633,FALSE)),0,HLOOKUP($B159,INDIRECT("'Monthly Resource Report'!"&amp;'Reid Validation'!R$482631&amp;":"&amp;'Reid Validation'!R$482632),'Reid Validation'!R$482633,FALSE))</f>
        <v>0</v>
      </c>
      <c r="S159" s="317">
        <f ca="1">+IF(ISERROR(HLOOKUP($B159,INDIRECT("'Monthly Resource Report'!"&amp;'Reid Validation'!S$482631&amp;":"&amp;'Reid Validation'!S$482632),'Reid Validation'!S$482633,FALSE)),0,HLOOKUP($B159,INDIRECT("'Monthly Resource Report'!"&amp;'Reid Validation'!S$482631&amp;":"&amp;'Reid Validation'!S$482632),'Reid Validation'!S$482633,FALSE))</f>
        <v>0.70702122225725872</v>
      </c>
      <c r="T159" s="318">
        <f ca="1">+IF(ISERROR(HLOOKUP($B159,INDIRECT("'Monthly Resource Report'!"&amp;'Reid Validation'!T$482631&amp;":"&amp;'Reid Validation'!T$482632),'Reid Validation'!T$482633,FALSE)),0,HLOOKUP($B159,INDIRECT("'Monthly Resource Report'!"&amp;'Reid Validation'!T$482631&amp;":"&amp;'Reid Validation'!T$482632),'Reid Validation'!T$482633,FALSE))</f>
        <v>6.0811513926229868E-2</v>
      </c>
    </row>
    <row r="160" spans="2:20" s="29" customFormat="1">
      <c r="B160" s="301">
        <v>46054</v>
      </c>
      <c r="C160" s="294">
        <v>45</v>
      </c>
      <c r="D160" s="297">
        <v>0</v>
      </c>
      <c r="E160" s="299">
        <v>0.3</v>
      </c>
      <c r="F160" s="295">
        <v>0.06</v>
      </c>
      <c r="G160" s="294">
        <f ca="1">+IF(ISERROR(HLOOKUP($B160,INDIRECT("'Monthly Resource Report'!"&amp;'Reid Validation'!G$482631&amp;":"&amp;'Reid Validation'!G$482632),'Reid Validation'!G$482633,FALSE)),0,HLOOKUP($B160,INDIRECT("'Monthly Resource Report'!"&amp;'Reid Validation'!G$482631&amp;":"&amp;'Reid Validation'!G$482632),'Reid Validation'!G$482633,FALSE))</f>
        <v>45</v>
      </c>
      <c r="H160" s="297">
        <f ca="1">+IF(ISERROR(HLOOKUP($B160,INDIRECT("'Monthly Resource Report'!"&amp;'Reid Validation'!H$482631&amp;":"&amp;'Reid Validation'!H$482632),'Reid Validation'!H$482633,FALSE)),0,HLOOKUP($B160,INDIRECT("'Monthly Resource Report'!"&amp;'Reid Validation'!H$482631&amp;":"&amp;'Reid Validation'!H$482632),'Reid Validation'!H$482633,FALSE))</f>
        <v>0</v>
      </c>
      <c r="I160" s="317">
        <f ca="1">+IF(ISERROR(HLOOKUP($B160,INDIRECT("'Monthly Resource Report'!"&amp;'Reid Validation'!I$482631&amp;":"&amp;'Reid Validation'!I$482632),'Reid Validation'!I$482633,FALSE)),0,HLOOKUP($B160,INDIRECT("'Monthly Resource Report'!"&amp;'Reid Validation'!I$482631&amp;":"&amp;'Reid Validation'!I$482632),'Reid Validation'!I$482633,FALSE))</f>
        <v>0</v>
      </c>
      <c r="J160" s="318">
        <f ca="1">+IF(ISERROR(HLOOKUP($B160,INDIRECT("'Monthly Resource Report'!"&amp;'Reid Validation'!J$482631&amp;":"&amp;'Reid Validation'!J$482632),'Reid Validation'!J$482633,FALSE)),0,HLOOKUP($B160,INDIRECT("'Monthly Resource Report'!"&amp;'Reid Validation'!J$482631&amp;":"&amp;'Reid Validation'!J$482632),'Reid Validation'!J$482633,FALSE))</f>
        <v>0</v>
      </c>
      <c r="L160" s="301">
        <v>46054</v>
      </c>
      <c r="M160" s="294">
        <v>65</v>
      </c>
      <c r="N160" s="297">
        <v>0</v>
      </c>
      <c r="O160" s="299">
        <v>0.7</v>
      </c>
      <c r="P160" s="295">
        <v>0.06</v>
      </c>
      <c r="Q160" s="294">
        <f ca="1">+IF(ISERROR(HLOOKUP($B160,INDIRECT("'Monthly Resource Report'!"&amp;'Reid Validation'!Q$482631&amp;":"&amp;'Reid Validation'!Q$482632),'Reid Validation'!Q$482633,FALSE)),0,HLOOKUP($B160,INDIRECT("'Monthly Resource Report'!"&amp;'Reid Validation'!Q$482631&amp;":"&amp;'Reid Validation'!Q$482632),'Reid Validation'!Q$482633,FALSE))</f>
        <v>65</v>
      </c>
      <c r="R160" s="297">
        <f ca="1">+IF(ISERROR(HLOOKUP($B160,INDIRECT("'Monthly Resource Report'!"&amp;'Reid Validation'!R$482631&amp;":"&amp;'Reid Validation'!R$482632),'Reid Validation'!R$482633,FALSE)),0,HLOOKUP($B160,INDIRECT("'Monthly Resource Report'!"&amp;'Reid Validation'!R$482631&amp;":"&amp;'Reid Validation'!R$482632),'Reid Validation'!R$482633,FALSE))</f>
        <v>0</v>
      </c>
      <c r="S160" s="317">
        <f ca="1">+IF(ISERROR(HLOOKUP($B160,INDIRECT("'Monthly Resource Report'!"&amp;'Reid Validation'!S$482631&amp;":"&amp;'Reid Validation'!S$482632),'Reid Validation'!S$482633,FALSE)),0,HLOOKUP($B160,INDIRECT("'Monthly Resource Report'!"&amp;'Reid Validation'!S$482631&amp;":"&amp;'Reid Validation'!S$482632),'Reid Validation'!S$482633,FALSE))</f>
        <v>0.70693528493266344</v>
      </c>
      <c r="T160" s="318">
        <f ca="1">+IF(ISERROR(HLOOKUP($B160,INDIRECT("'Monthly Resource Report'!"&amp;'Reid Validation'!T$482631&amp;":"&amp;'Reid Validation'!T$482632),'Reid Validation'!T$482633,FALSE)),0,HLOOKUP($B160,INDIRECT("'Monthly Resource Report'!"&amp;'Reid Validation'!T$482631&amp;":"&amp;'Reid Validation'!T$482632),'Reid Validation'!T$482633,FALSE))</f>
        <v>6.0977530422874578E-2</v>
      </c>
    </row>
    <row r="161" spans="2:20" s="29" customFormat="1">
      <c r="B161" s="301">
        <v>46082</v>
      </c>
      <c r="C161" s="294">
        <v>45</v>
      </c>
      <c r="D161" s="297">
        <v>0</v>
      </c>
      <c r="E161" s="299">
        <v>0.3</v>
      </c>
      <c r="F161" s="295">
        <v>0.06</v>
      </c>
      <c r="G161" s="294">
        <f ca="1">+IF(ISERROR(HLOOKUP($B161,INDIRECT("'Monthly Resource Report'!"&amp;'Reid Validation'!G$482631&amp;":"&amp;'Reid Validation'!G$482632),'Reid Validation'!G$482633,FALSE)),0,HLOOKUP($B161,INDIRECT("'Monthly Resource Report'!"&amp;'Reid Validation'!G$482631&amp;":"&amp;'Reid Validation'!G$482632),'Reid Validation'!G$482633,FALSE))</f>
        <v>0</v>
      </c>
      <c r="H161" s="297">
        <f ca="1">+IF(ISERROR(HLOOKUP($B161,INDIRECT("'Monthly Resource Report'!"&amp;'Reid Validation'!H$482631&amp;":"&amp;'Reid Validation'!H$482632),'Reid Validation'!H$482633,FALSE)),0,HLOOKUP($B161,INDIRECT("'Monthly Resource Report'!"&amp;'Reid Validation'!H$482631&amp;":"&amp;'Reid Validation'!H$482632),'Reid Validation'!H$482633,FALSE))</f>
        <v>0</v>
      </c>
      <c r="I161" s="317">
        <f ca="1">+IF(ISERROR(HLOOKUP($B161,INDIRECT("'Monthly Resource Report'!"&amp;'Reid Validation'!I$482631&amp;":"&amp;'Reid Validation'!I$482632),'Reid Validation'!I$482633,FALSE)),0,HLOOKUP($B161,INDIRECT("'Monthly Resource Report'!"&amp;'Reid Validation'!I$482631&amp;":"&amp;'Reid Validation'!I$482632),'Reid Validation'!I$482633,FALSE))</f>
        <v>0</v>
      </c>
      <c r="J161" s="318">
        <f ca="1">+IF(ISERROR(HLOOKUP($B161,INDIRECT("'Monthly Resource Report'!"&amp;'Reid Validation'!J$482631&amp;":"&amp;'Reid Validation'!J$482632),'Reid Validation'!J$482633,FALSE)),0,HLOOKUP($B161,INDIRECT("'Monthly Resource Report'!"&amp;'Reid Validation'!J$482631&amp;":"&amp;'Reid Validation'!J$482632),'Reid Validation'!J$482633,FALSE))</f>
        <v>0</v>
      </c>
      <c r="L161" s="301">
        <v>46082</v>
      </c>
      <c r="M161" s="294">
        <v>65</v>
      </c>
      <c r="N161" s="297">
        <v>0</v>
      </c>
      <c r="O161" s="299">
        <v>0.7</v>
      </c>
      <c r="P161" s="295">
        <v>0.06</v>
      </c>
      <c r="Q161" s="294">
        <f ca="1">+IF(ISERROR(HLOOKUP($B161,INDIRECT("'Monthly Resource Report'!"&amp;'Reid Validation'!Q$482631&amp;":"&amp;'Reid Validation'!Q$482632),'Reid Validation'!Q$482633,FALSE)),0,HLOOKUP($B161,INDIRECT("'Monthly Resource Report'!"&amp;'Reid Validation'!Q$482631&amp;":"&amp;'Reid Validation'!Q$482632),'Reid Validation'!Q$482633,FALSE))</f>
        <v>65</v>
      </c>
      <c r="R161" s="297">
        <f ca="1">+IF(ISERROR(HLOOKUP($B161,INDIRECT("'Monthly Resource Report'!"&amp;'Reid Validation'!R$482631&amp;":"&amp;'Reid Validation'!R$482632),'Reid Validation'!R$482633,FALSE)),0,HLOOKUP($B161,INDIRECT("'Monthly Resource Report'!"&amp;'Reid Validation'!R$482631&amp;":"&amp;'Reid Validation'!R$482632),'Reid Validation'!R$482633,FALSE))</f>
        <v>0</v>
      </c>
      <c r="S161" s="317">
        <f ca="1">+IF(ISERROR(HLOOKUP($B161,INDIRECT("'Monthly Resource Report'!"&amp;'Reid Validation'!S$482631&amp;":"&amp;'Reid Validation'!S$482632),'Reid Validation'!S$482633,FALSE)),0,HLOOKUP($B161,INDIRECT("'Monthly Resource Report'!"&amp;'Reid Validation'!S$482631&amp;":"&amp;'Reid Validation'!S$482632),'Reid Validation'!S$482633,FALSE))</f>
        <v>0.70980955139164403</v>
      </c>
      <c r="T161" s="318">
        <f ca="1">+IF(ISERROR(HLOOKUP($B161,INDIRECT("'Monthly Resource Report'!"&amp;'Reid Validation'!T$482631&amp;":"&amp;'Reid Validation'!T$482632),'Reid Validation'!T$482633,FALSE)),0,HLOOKUP($B161,INDIRECT("'Monthly Resource Report'!"&amp;'Reid Validation'!T$482631&amp;":"&amp;'Reid Validation'!T$482632),'Reid Validation'!T$482633,FALSE))</f>
        <v>6.1036562769565178E-2</v>
      </c>
    </row>
    <row r="162" spans="2:20" s="29" customFormat="1">
      <c r="B162" s="301">
        <v>46113</v>
      </c>
      <c r="C162" s="294">
        <v>45</v>
      </c>
      <c r="D162" s="297">
        <v>0</v>
      </c>
      <c r="E162" s="299">
        <v>0.3</v>
      </c>
      <c r="F162" s="295">
        <v>0.06</v>
      </c>
      <c r="G162" s="294">
        <f ca="1">+IF(ISERROR(HLOOKUP($B162,INDIRECT("'Monthly Resource Report'!"&amp;'Reid Validation'!G$482631&amp;":"&amp;'Reid Validation'!G$482632),'Reid Validation'!G$482633,FALSE)),0,HLOOKUP($B162,INDIRECT("'Monthly Resource Report'!"&amp;'Reid Validation'!G$482631&amp;":"&amp;'Reid Validation'!G$482632),'Reid Validation'!G$482633,FALSE))</f>
        <v>0</v>
      </c>
      <c r="H162" s="297">
        <f ca="1">+IF(ISERROR(HLOOKUP($B162,INDIRECT("'Monthly Resource Report'!"&amp;'Reid Validation'!H$482631&amp;":"&amp;'Reid Validation'!H$482632),'Reid Validation'!H$482633,FALSE)),0,HLOOKUP($B162,INDIRECT("'Monthly Resource Report'!"&amp;'Reid Validation'!H$482631&amp;":"&amp;'Reid Validation'!H$482632),'Reid Validation'!H$482633,FALSE))</f>
        <v>0</v>
      </c>
      <c r="I162" s="317">
        <f ca="1">+IF(ISERROR(HLOOKUP($B162,INDIRECT("'Monthly Resource Report'!"&amp;'Reid Validation'!I$482631&amp;":"&amp;'Reid Validation'!I$482632),'Reid Validation'!I$482633,FALSE)),0,HLOOKUP($B162,INDIRECT("'Monthly Resource Report'!"&amp;'Reid Validation'!I$482631&amp;":"&amp;'Reid Validation'!I$482632),'Reid Validation'!I$482633,FALSE))</f>
        <v>0</v>
      </c>
      <c r="J162" s="318">
        <f ca="1">+IF(ISERROR(HLOOKUP($B162,INDIRECT("'Monthly Resource Report'!"&amp;'Reid Validation'!J$482631&amp;":"&amp;'Reid Validation'!J$482632),'Reid Validation'!J$482633,FALSE)),0,HLOOKUP($B162,INDIRECT("'Monthly Resource Report'!"&amp;'Reid Validation'!J$482631&amp;":"&amp;'Reid Validation'!J$482632),'Reid Validation'!J$482633,FALSE))</f>
        <v>0</v>
      </c>
      <c r="L162" s="301">
        <v>46113</v>
      </c>
      <c r="M162" s="294">
        <v>65</v>
      </c>
      <c r="N162" s="297">
        <v>0</v>
      </c>
      <c r="O162" s="299">
        <v>0.7</v>
      </c>
      <c r="P162" s="295">
        <v>0.06</v>
      </c>
      <c r="Q162" s="294">
        <f ca="1">+IF(ISERROR(HLOOKUP($B162,INDIRECT("'Monthly Resource Report'!"&amp;'Reid Validation'!Q$482631&amp;":"&amp;'Reid Validation'!Q$482632),'Reid Validation'!Q$482633,FALSE)),0,HLOOKUP($B162,INDIRECT("'Monthly Resource Report'!"&amp;'Reid Validation'!Q$482631&amp;":"&amp;'Reid Validation'!Q$482632),'Reid Validation'!Q$482633,FALSE))</f>
        <v>65</v>
      </c>
      <c r="R162" s="297">
        <f ca="1">+IF(ISERROR(HLOOKUP($B162,INDIRECT("'Monthly Resource Report'!"&amp;'Reid Validation'!R$482631&amp;":"&amp;'Reid Validation'!R$482632),'Reid Validation'!R$482633,FALSE)),0,HLOOKUP($B162,INDIRECT("'Monthly Resource Report'!"&amp;'Reid Validation'!R$482631&amp;":"&amp;'Reid Validation'!R$482632),'Reid Validation'!R$482633,FALSE))</f>
        <v>0</v>
      </c>
      <c r="S162" s="317">
        <f ca="1">+IF(ISERROR(HLOOKUP($B162,INDIRECT("'Monthly Resource Report'!"&amp;'Reid Validation'!S$482631&amp;":"&amp;'Reid Validation'!S$482632),'Reid Validation'!S$482633,FALSE)),0,HLOOKUP($B162,INDIRECT("'Monthly Resource Report'!"&amp;'Reid Validation'!S$482631&amp;":"&amp;'Reid Validation'!S$482632),'Reid Validation'!S$482633,FALSE))</f>
        <v>0.71001715874800309</v>
      </c>
      <c r="T162" s="318">
        <f ca="1">+IF(ISERROR(HLOOKUP($B162,INDIRECT("'Monthly Resource Report'!"&amp;'Reid Validation'!T$482631&amp;":"&amp;'Reid Validation'!T$482632),'Reid Validation'!T$482633,FALSE)),0,HLOOKUP($B162,INDIRECT("'Monthly Resource Report'!"&amp;'Reid Validation'!T$482631&amp;":"&amp;'Reid Validation'!T$482632),'Reid Validation'!T$482633,FALSE))</f>
        <v>6.1036562769565171E-2</v>
      </c>
    </row>
    <row r="163" spans="2:20" s="29" customFormat="1">
      <c r="B163" s="301">
        <v>46143</v>
      </c>
      <c r="C163" s="294">
        <v>45</v>
      </c>
      <c r="D163" s="297">
        <v>0</v>
      </c>
      <c r="E163" s="299">
        <v>0.3</v>
      </c>
      <c r="F163" s="295">
        <v>0.06</v>
      </c>
      <c r="G163" s="294">
        <f ca="1">+IF(ISERROR(HLOOKUP($B163,INDIRECT("'Monthly Resource Report'!"&amp;'Reid Validation'!G$482631&amp;":"&amp;'Reid Validation'!G$482632),'Reid Validation'!G$482633,FALSE)),0,HLOOKUP($B163,INDIRECT("'Monthly Resource Report'!"&amp;'Reid Validation'!G$482631&amp;":"&amp;'Reid Validation'!G$482632),'Reid Validation'!G$482633,FALSE))</f>
        <v>0</v>
      </c>
      <c r="H163" s="297">
        <f ca="1">+IF(ISERROR(HLOOKUP($B163,INDIRECT("'Monthly Resource Report'!"&amp;'Reid Validation'!H$482631&amp;":"&amp;'Reid Validation'!H$482632),'Reid Validation'!H$482633,FALSE)),0,HLOOKUP($B163,INDIRECT("'Monthly Resource Report'!"&amp;'Reid Validation'!H$482631&amp;":"&amp;'Reid Validation'!H$482632),'Reid Validation'!H$482633,FALSE))</f>
        <v>0</v>
      </c>
      <c r="I163" s="317">
        <f ca="1">+IF(ISERROR(HLOOKUP($B163,INDIRECT("'Monthly Resource Report'!"&amp;'Reid Validation'!I$482631&amp;":"&amp;'Reid Validation'!I$482632),'Reid Validation'!I$482633,FALSE)),0,HLOOKUP($B163,INDIRECT("'Monthly Resource Report'!"&amp;'Reid Validation'!I$482631&amp;":"&amp;'Reid Validation'!I$482632),'Reid Validation'!I$482633,FALSE))</f>
        <v>0</v>
      </c>
      <c r="J163" s="318">
        <f ca="1">+IF(ISERROR(HLOOKUP($B163,INDIRECT("'Monthly Resource Report'!"&amp;'Reid Validation'!J$482631&amp;":"&amp;'Reid Validation'!J$482632),'Reid Validation'!J$482633,FALSE)),0,HLOOKUP($B163,INDIRECT("'Monthly Resource Report'!"&amp;'Reid Validation'!J$482631&amp;":"&amp;'Reid Validation'!J$482632),'Reid Validation'!J$482633,FALSE))</f>
        <v>0</v>
      </c>
      <c r="L163" s="301">
        <v>46143</v>
      </c>
      <c r="M163" s="294">
        <v>60</v>
      </c>
      <c r="N163" s="297">
        <v>0</v>
      </c>
      <c r="O163" s="299">
        <v>0.7</v>
      </c>
      <c r="P163" s="295">
        <v>0.06</v>
      </c>
      <c r="Q163" s="294">
        <f ca="1">+IF(ISERROR(HLOOKUP($B163,INDIRECT("'Monthly Resource Report'!"&amp;'Reid Validation'!Q$482631&amp;":"&amp;'Reid Validation'!Q$482632),'Reid Validation'!Q$482633,FALSE)),0,HLOOKUP($B163,INDIRECT("'Monthly Resource Report'!"&amp;'Reid Validation'!Q$482631&amp;":"&amp;'Reid Validation'!Q$482632),'Reid Validation'!Q$482633,FALSE))</f>
        <v>60</v>
      </c>
      <c r="R163" s="297">
        <f ca="1">+IF(ISERROR(HLOOKUP($B163,INDIRECT("'Monthly Resource Report'!"&amp;'Reid Validation'!R$482631&amp;":"&amp;'Reid Validation'!R$482632),'Reid Validation'!R$482633,FALSE)),0,HLOOKUP($B163,INDIRECT("'Monthly Resource Report'!"&amp;'Reid Validation'!R$482631&amp;":"&amp;'Reid Validation'!R$482632),'Reid Validation'!R$482633,FALSE))</f>
        <v>0</v>
      </c>
      <c r="S163" s="317">
        <f ca="1">+IF(ISERROR(HLOOKUP($B163,INDIRECT("'Monthly Resource Report'!"&amp;'Reid Validation'!S$482631&amp;":"&amp;'Reid Validation'!S$482632),'Reid Validation'!S$482633,FALSE)),0,HLOOKUP($B163,INDIRECT("'Monthly Resource Report'!"&amp;'Reid Validation'!S$482631&amp;":"&amp;'Reid Validation'!S$482632),'Reid Validation'!S$482633,FALSE))</f>
        <v>0.69047884724441755</v>
      </c>
      <c r="T163" s="318">
        <f ca="1">+IF(ISERROR(HLOOKUP($B163,INDIRECT("'Monthly Resource Report'!"&amp;'Reid Validation'!T$482631&amp;":"&amp;'Reid Validation'!T$482632),'Reid Validation'!T$482633,FALSE)),0,HLOOKUP($B163,INDIRECT("'Monthly Resource Report'!"&amp;'Reid Validation'!T$482631&amp;":"&amp;'Reid Validation'!T$482632),'Reid Validation'!T$482633,FALSE))</f>
        <v>6.0298105312279464E-2</v>
      </c>
    </row>
    <row r="164" spans="2:20" s="29" customFormat="1">
      <c r="B164" s="301">
        <v>46174</v>
      </c>
      <c r="C164" s="294">
        <v>45</v>
      </c>
      <c r="D164" s="297">
        <v>0</v>
      </c>
      <c r="E164" s="299">
        <v>0.3</v>
      </c>
      <c r="F164" s="295">
        <v>0.06</v>
      </c>
      <c r="G164" s="294">
        <f ca="1">+IF(ISERROR(HLOOKUP($B164,INDIRECT("'Monthly Resource Report'!"&amp;'Reid Validation'!G$482631&amp;":"&amp;'Reid Validation'!G$482632),'Reid Validation'!G$482633,FALSE)),0,HLOOKUP($B164,INDIRECT("'Monthly Resource Report'!"&amp;'Reid Validation'!G$482631&amp;":"&amp;'Reid Validation'!G$482632),'Reid Validation'!G$482633,FALSE))</f>
        <v>0</v>
      </c>
      <c r="H164" s="297">
        <f ca="1">+IF(ISERROR(HLOOKUP($B164,INDIRECT("'Monthly Resource Report'!"&amp;'Reid Validation'!H$482631&amp;":"&amp;'Reid Validation'!H$482632),'Reid Validation'!H$482633,FALSE)),0,HLOOKUP($B164,INDIRECT("'Monthly Resource Report'!"&amp;'Reid Validation'!H$482631&amp;":"&amp;'Reid Validation'!H$482632),'Reid Validation'!H$482633,FALSE))</f>
        <v>0</v>
      </c>
      <c r="I164" s="317">
        <f ca="1">+IF(ISERROR(HLOOKUP($B164,INDIRECT("'Monthly Resource Report'!"&amp;'Reid Validation'!I$482631&amp;":"&amp;'Reid Validation'!I$482632),'Reid Validation'!I$482633,FALSE)),0,HLOOKUP($B164,INDIRECT("'Monthly Resource Report'!"&amp;'Reid Validation'!I$482631&amp;":"&amp;'Reid Validation'!I$482632),'Reid Validation'!I$482633,FALSE))</f>
        <v>0</v>
      </c>
      <c r="J164" s="318">
        <f ca="1">+IF(ISERROR(HLOOKUP($B164,INDIRECT("'Monthly Resource Report'!"&amp;'Reid Validation'!J$482631&amp;":"&amp;'Reid Validation'!J$482632),'Reid Validation'!J$482633,FALSE)),0,HLOOKUP($B164,INDIRECT("'Monthly Resource Report'!"&amp;'Reid Validation'!J$482631&amp;":"&amp;'Reid Validation'!J$482632),'Reid Validation'!J$482633,FALSE))</f>
        <v>0</v>
      </c>
      <c r="L164" s="301">
        <v>46174</v>
      </c>
      <c r="M164" s="294">
        <v>60</v>
      </c>
      <c r="N164" s="297">
        <v>0</v>
      </c>
      <c r="O164" s="299">
        <v>0.7</v>
      </c>
      <c r="P164" s="295">
        <v>0.06</v>
      </c>
      <c r="Q164" s="294">
        <f ca="1">+IF(ISERROR(HLOOKUP($B164,INDIRECT("'Monthly Resource Report'!"&amp;'Reid Validation'!Q$482631&amp;":"&amp;'Reid Validation'!Q$482632),'Reid Validation'!Q$482633,FALSE)),0,HLOOKUP($B164,INDIRECT("'Monthly Resource Report'!"&amp;'Reid Validation'!Q$482631&amp;":"&amp;'Reid Validation'!Q$482632),'Reid Validation'!Q$482633,FALSE))</f>
        <v>60</v>
      </c>
      <c r="R164" s="297">
        <f ca="1">+IF(ISERROR(HLOOKUP($B164,INDIRECT("'Monthly Resource Report'!"&amp;'Reid Validation'!R$482631&amp;":"&amp;'Reid Validation'!R$482632),'Reid Validation'!R$482633,FALSE)),0,HLOOKUP($B164,INDIRECT("'Monthly Resource Report'!"&amp;'Reid Validation'!R$482631&amp;":"&amp;'Reid Validation'!R$482632),'Reid Validation'!R$482633,FALSE))</f>
        <v>0</v>
      </c>
      <c r="S164" s="317">
        <f ca="1">+IF(ISERROR(HLOOKUP($B164,INDIRECT("'Monthly Resource Report'!"&amp;'Reid Validation'!S$482631&amp;":"&amp;'Reid Validation'!S$482632),'Reid Validation'!S$482633,FALSE)),0,HLOOKUP($B164,INDIRECT("'Monthly Resource Report'!"&amp;'Reid Validation'!S$482631&amp;":"&amp;'Reid Validation'!S$482632),'Reid Validation'!S$482633,FALSE))</f>
        <v>0.70835402345961096</v>
      </c>
      <c r="T164" s="318">
        <f ca="1">+IF(ISERROR(HLOOKUP($B164,INDIRECT("'Monthly Resource Report'!"&amp;'Reid Validation'!T$482631&amp;":"&amp;'Reid Validation'!T$482632),'Reid Validation'!T$482633,FALSE)),0,HLOOKUP($B164,INDIRECT("'Monthly Resource Report'!"&amp;'Reid Validation'!T$482631&amp;":"&amp;'Reid Validation'!T$482632),'Reid Validation'!T$482633,FALSE))</f>
        <v>6.0428305318829367E-2</v>
      </c>
    </row>
    <row r="165" spans="2:20" s="29" customFormat="1">
      <c r="B165" s="301">
        <v>46204</v>
      </c>
      <c r="C165" s="294">
        <v>45</v>
      </c>
      <c r="D165" s="297">
        <v>0</v>
      </c>
      <c r="E165" s="299">
        <v>0.3</v>
      </c>
      <c r="F165" s="295">
        <v>0.06</v>
      </c>
      <c r="G165" s="294">
        <f ca="1">+IF(ISERROR(HLOOKUP($B165,INDIRECT("'Monthly Resource Report'!"&amp;'Reid Validation'!G$482631&amp;":"&amp;'Reid Validation'!G$482632),'Reid Validation'!G$482633,FALSE)),0,HLOOKUP($B165,INDIRECT("'Monthly Resource Report'!"&amp;'Reid Validation'!G$482631&amp;":"&amp;'Reid Validation'!G$482632),'Reid Validation'!G$482633,FALSE))</f>
        <v>45</v>
      </c>
      <c r="H165" s="297">
        <f ca="1">+IF(ISERROR(HLOOKUP($B165,INDIRECT("'Monthly Resource Report'!"&amp;'Reid Validation'!H$482631&amp;":"&amp;'Reid Validation'!H$482632),'Reid Validation'!H$482633,FALSE)),0,HLOOKUP($B165,INDIRECT("'Monthly Resource Report'!"&amp;'Reid Validation'!H$482631&amp;":"&amp;'Reid Validation'!H$482632),'Reid Validation'!H$482633,FALSE))</f>
        <v>0</v>
      </c>
      <c r="I165" s="317">
        <f ca="1">+IF(ISERROR(HLOOKUP($B165,INDIRECT("'Monthly Resource Report'!"&amp;'Reid Validation'!I$482631&amp;":"&amp;'Reid Validation'!I$482632),'Reid Validation'!I$482633,FALSE)),0,HLOOKUP($B165,INDIRECT("'Monthly Resource Report'!"&amp;'Reid Validation'!I$482631&amp;":"&amp;'Reid Validation'!I$482632),'Reid Validation'!I$482633,FALSE))</f>
        <v>0.294920735910079</v>
      </c>
      <c r="J165" s="318">
        <f ca="1">+IF(ISERROR(HLOOKUP($B165,INDIRECT("'Monthly Resource Report'!"&amp;'Reid Validation'!J$482631&amp;":"&amp;'Reid Validation'!J$482632),'Reid Validation'!J$482633,FALSE)),0,HLOOKUP($B165,INDIRECT("'Monthly Resource Report'!"&amp;'Reid Validation'!J$482631&amp;":"&amp;'Reid Validation'!J$482632),'Reid Validation'!J$482633,FALSE))</f>
        <v>7.2901754944064465E-2</v>
      </c>
      <c r="L165" s="301">
        <v>46204</v>
      </c>
      <c r="M165" s="294">
        <v>58</v>
      </c>
      <c r="N165" s="297">
        <v>0</v>
      </c>
      <c r="O165" s="299">
        <v>0.7</v>
      </c>
      <c r="P165" s="295">
        <v>0.06</v>
      </c>
      <c r="Q165" s="294">
        <f ca="1">+IF(ISERROR(HLOOKUP($B165,INDIRECT("'Monthly Resource Report'!"&amp;'Reid Validation'!Q$482631&amp;":"&amp;'Reid Validation'!Q$482632),'Reid Validation'!Q$482633,FALSE)),0,HLOOKUP($B165,INDIRECT("'Monthly Resource Report'!"&amp;'Reid Validation'!Q$482631&amp;":"&amp;'Reid Validation'!Q$482632),'Reid Validation'!Q$482633,FALSE))</f>
        <v>58</v>
      </c>
      <c r="R165" s="297">
        <f ca="1">+IF(ISERROR(HLOOKUP($B165,INDIRECT("'Monthly Resource Report'!"&amp;'Reid Validation'!R$482631&amp;":"&amp;'Reid Validation'!R$482632),'Reid Validation'!R$482633,FALSE)),0,HLOOKUP($B165,INDIRECT("'Monthly Resource Report'!"&amp;'Reid Validation'!R$482631&amp;":"&amp;'Reid Validation'!R$482632),'Reid Validation'!R$482633,FALSE))</f>
        <v>0</v>
      </c>
      <c r="S165" s="317">
        <f ca="1">+IF(ISERROR(HLOOKUP($B165,INDIRECT("'Monthly Resource Report'!"&amp;'Reid Validation'!S$482631&amp;":"&amp;'Reid Validation'!S$482632),'Reid Validation'!S$482633,FALSE)),0,HLOOKUP($B165,INDIRECT("'Monthly Resource Report'!"&amp;'Reid Validation'!S$482631&amp;":"&amp;'Reid Validation'!S$482632),'Reid Validation'!S$482633,FALSE))</f>
        <v>0.71808638001353187</v>
      </c>
      <c r="T165" s="318">
        <f ca="1">+IF(ISERROR(HLOOKUP($B165,INDIRECT("'Monthly Resource Report'!"&amp;'Reid Validation'!T$482631&amp;":"&amp;'Reid Validation'!T$482632),'Reid Validation'!T$482633,FALSE)),0,HLOOKUP($B165,INDIRECT("'Monthly Resource Report'!"&amp;'Reid Validation'!T$482631&amp;":"&amp;'Reid Validation'!T$482632),'Reid Validation'!T$482633,FALSE))</f>
        <v>6.0433609337607837E-2</v>
      </c>
    </row>
    <row r="166" spans="2:20" s="29" customFormat="1">
      <c r="B166" s="301">
        <v>46235</v>
      </c>
      <c r="C166" s="294">
        <v>45</v>
      </c>
      <c r="D166" s="297">
        <v>0</v>
      </c>
      <c r="E166" s="299">
        <v>0.3</v>
      </c>
      <c r="F166" s="295">
        <v>0.06</v>
      </c>
      <c r="G166" s="294">
        <f ca="1">+IF(ISERROR(HLOOKUP($B166,INDIRECT("'Monthly Resource Report'!"&amp;'Reid Validation'!G$482631&amp;":"&amp;'Reid Validation'!G$482632),'Reid Validation'!G$482633,FALSE)),0,HLOOKUP($B166,INDIRECT("'Monthly Resource Report'!"&amp;'Reid Validation'!G$482631&amp;":"&amp;'Reid Validation'!G$482632),'Reid Validation'!G$482633,FALSE))</f>
        <v>45</v>
      </c>
      <c r="H166" s="297">
        <f ca="1">+IF(ISERROR(HLOOKUP($B166,INDIRECT("'Monthly Resource Report'!"&amp;'Reid Validation'!H$482631&amp;":"&amp;'Reid Validation'!H$482632),'Reid Validation'!H$482633,FALSE)),0,HLOOKUP($B166,INDIRECT("'Monthly Resource Report'!"&amp;'Reid Validation'!H$482631&amp;":"&amp;'Reid Validation'!H$482632),'Reid Validation'!H$482633,FALSE))</f>
        <v>0</v>
      </c>
      <c r="I166" s="317">
        <f ca="1">+IF(ISERROR(HLOOKUP($B166,INDIRECT("'Monthly Resource Report'!"&amp;'Reid Validation'!I$482631&amp;":"&amp;'Reid Validation'!I$482632),'Reid Validation'!I$482633,FALSE)),0,HLOOKUP($B166,INDIRECT("'Monthly Resource Report'!"&amp;'Reid Validation'!I$482631&amp;":"&amp;'Reid Validation'!I$482632),'Reid Validation'!I$482633,FALSE))</f>
        <v>0.29525947079353287</v>
      </c>
      <c r="J166" s="318">
        <f ca="1">+IF(ISERROR(HLOOKUP($B166,INDIRECT("'Monthly Resource Report'!"&amp;'Reid Validation'!J$482631&amp;":"&amp;'Reid Validation'!J$482632),'Reid Validation'!J$482633,FALSE)),0,HLOOKUP($B166,INDIRECT("'Monthly Resource Report'!"&amp;'Reid Validation'!J$482631&amp;":"&amp;'Reid Validation'!J$482632),'Reid Validation'!J$482633,FALSE))</f>
        <v>6.9201438467234269E-2</v>
      </c>
      <c r="L166" s="301">
        <v>46235</v>
      </c>
      <c r="M166" s="294">
        <v>58</v>
      </c>
      <c r="N166" s="297">
        <v>0</v>
      </c>
      <c r="O166" s="299">
        <v>0.7</v>
      </c>
      <c r="P166" s="295">
        <v>0.06</v>
      </c>
      <c r="Q166" s="294">
        <f ca="1">+IF(ISERROR(HLOOKUP($B166,INDIRECT("'Monthly Resource Report'!"&amp;'Reid Validation'!Q$482631&amp;":"&amp;'Reid Validation'!Q$482632),'Reid Validation'!Q$482633,FALSE)),0,HLOOKUP($B166,INDIRECT("'Monthly Resource Report'!"&amp;'Reid Validation'!Q$482631&amp;":"&amp;'Reid Validation'!Q$482632),'Reid Validation'!Q$482633,FALSE))</f>
        <v>58</v>
      </c>
      <c r="R166" s="297">
        <f ca="1">+IF(ISERROR(HLOOKUP($B166,INDIRECT("'Monthly Resource Report'!"&amp;'Reid Validation'!R$482631&amp;":"&amp;'Reid Validation'!R$482632),'Reid Validation'!R$482633,FALSE)),0,HLOOKUP($B166,INDIRECT("'Monthly Resource Report'!"&amp;'Reid Validation'!R$482631&amp;":"&amp;'Reid Validation'!R$482632),'Reid Validation'!R$482633,FALSE))</f>
        <v>0</v>
      </c>
      <c r="S166" s="317">
        <f ca="1">+IF(ISERROR(HLOOKUP($B166,INDIRECT("'Monthly Resource Report'!"&amp;'Reid Validation'!S$482631&amp;":"&amp;'Reid Validation'!S$482632),'Reid Validation'!S$482633,FALSE)),0,HLOOKUP($B166,INDIRECT("'Monthly Resource Report'!"&amp;'Reid Validation'!S$482631&amp;":"&amp;'Reid Validation'!S$482632),'Reid Validation'!S$482633,FALSE))</f>
        <v>0.71842181663210647</v>
      </c>
      <c r="T166" s="318">
        <f ca="1">+IF(ISERROR(HLOOKUP($B166,INDIRECT("'Monthly Resource Report'!"&amp;'Reid Validation'!T$482631&amp;":"&amp;'Reid Validation'!T$482632),'Reid Validation'!T$482633,FALSE)),0,HLOOKUP($B166,INDIRECT("'Monthly Resource Report'!"&amp;'Reid Validation'!T$482631&amp;":"&amp;'Reid Validation'!T$482632),'Reid Validation'!T$482633,FALSE))</f>
        <v>6.0408668781889538E-2</v>
      </c>
    </row>
    <row r="167" spans="2:20" s="29" customFormat="1">
      <c r="B167" s="301">
        <v>46266</v>
      </c>
      <c r="C167" s="294">
        <v>45</v>
      </c>
      <c r="D167" s="297">
        <v>0</v>
      </c>
      <c r="E167" s="299">
        <v>0.3</v>
      </c>
      <c r="F167" s="295">
        <v>0.06</v>
      </c>
      <c r="G167" s="294">
        <f ca="1">+IF(ISERROR(HLOOKUP($B167,INDIRECT("'Monthly Resource Report'!"&amp;'Reid Validation'!G$482631&amp;":"&amp;'Reid Validation'!G$482632),'Reid Validation'!G$482633,FALSE)),0,HLOOKUP($B167,INDIRECT("'Monthly Resource Report'!"&amp;'Reid Validation'!G$482631&amp;":"&amp;'Reid Validation'!G$482632),'Reid Validation'!G$482633,FALSE))</f>
        <v>0</v>
      </c>
      <c r="H167" s="297">
        <f ca="1">+IF(ISERROR(HLOOKUP($B167,INDIRECT("'Monthly Resource Report'!"&amp;'Reid Validation'!H$482631&amp;":"&amp;'Reid Validation'!H$482632),'Reid Validation'!H$482633,FALSE)),0,HLOOKUP($B167,INDIRECT("'Monthly Resource Report'!"&amp;'Reid Validation'!H$482631&amp;":"&amp;'Reid Validation'!H$482632),'Reid Validation'!H$482633,FALSE))</f>
        <v>0</v>
      </c>
      <c r="I167" s="317">
        <f ca="1">+IF(ISERROR(HLOOKUP($B167,INDIRECT("'Monthly Resource Report'!"&amp;'Reid Validation'!I$482631&amp;":"&amp;'Reid Validation'!I$482632),'Reid Validation'!I$482633,FALSE)),0,HLOOKUP($B167,INDIRECT("'Monthly Resource Report'!"&amp;'Reid Validation'!I$482631&amp;":"&amp;'Reid Validation'!I$482632),'Reid Validation'!I$482633,FALSE))</f>
        <v>0</v>
      </c>
      <c r="J167" s="318">
        <f ca="1">+IF(ISERROR(HLOOKUP($B167,INDIRECT("'Monthly Resource Report'!"&amp;'Reid Validation'!J$482631&amp;":"&amp;'Reid Validation'!J$482632),'Reid Validation'!J$482633,FALSE)),0,HLOOKUP($B167,INDIRECT("'Monthly Resource Report'!"&amp;'Reid Validation'!J$482631&amp;":"&amp;'Reid Validation'!J$482632),'Reid Validation'!J$482633,FALSE))</f>
        <v>0</v>
      </c>
      <c r="L167" s="301">
        <v>46266</v>
      </c>
      <c r="M167" s="294">
        <v>58</v>
      </c>
      <c r="N167" s="297">
        <v>0</v>
      </c>
      <c r="O167" s="299">
        <v>0.7</v>
      </c>
      <c r="P167" s="295">
        <v>0.06</v>
      </c>
      <c r="Q167" s="294">
        <f ca="1">+IF(ISERROR(HLOOKUP($B167,INDIRECT("'Monthly Resource Report'!"&amp;'Reid Validation'!Q$482631&amp;":"&amp;'Reid Validation'!Q$482632),'Reid Validation'!Q$482633,FALSE)),0,HLOOKUP($B167,INDIRECT("'Monthly Resource Report'!"&amp;'Reid Validation'!Q$482631&amp;":"&amp;'Reid Validation'!Q$482632),'Reid Validation'!Q$482633,FALSE))</f>
        <v>58</v>
      </c>
      <c r="R167" s="297">
        <f ca="1">+IF(ISERROR(HLOOKUP($B167,INDIRECT("'Monthly Resource Report'!"&amp;'Reid Validation'!R$482631&amp;":"&amp;'Reid Validation'!R$482632),'Reid Validation'!R$482633,FALSE)),0,HLOOKUP($B167,INDIRECT("'Monthly Resource Report'!"&amp;'Reid Validation'!R$482631&amp;":"&amp;'Reid Validation'!R$482632),'Reid Validation'!R$482633,FALSE))</f>
        <v>0</v>
      </c>
      <c r="S167" s="317">
        <f ca="1">+IF(ISERROR(HLOOKUP($B167,INDIRECT("'Monthly Resource Report'!"&amp;'Reid Validation'!S$482631&amp;":"&amp;'Reid Validation'!S$482632),'Reid Validation'!S$482633,FALSE)),0,HLOOKUP($B167,INDIRECT("'Monthly Resource Report'!"&amp;'Reid Validation'!S$482631&amp;":"&amp;'Reid Validation'!S$482632),'Reid Validation'!S$482633,FALSE))</f>
        <v>0.71843556397684838</v>
      </c>
      <c r="T167" s="318">
        <f ca="1">+IF(ISERROR(HLOOKUP($B167,INDIRECT("'Monthly Resource Report'!"&amp;'Reid Validation'!T$482631&amp;":"&amp;'Reid Validation'!T$482632),'Reid Validation'!T$482633,FALSE)),0,HLOOKUP($B167,INDIRECT("'Monthly Resource Report'!"&amp;'Reid Validation'!T$482631&amp;":"&amp;'Reid Validation'!T$482632),'Reid Validation'!T$482633,FALSE))</f>
        <v>6.0422456965360097E-2</v>
      </c>
    </row>
    <row r="168" spans="2:20" s="29" customFormat="1">
      <c r="B168" s="301">
        <v>46296</v>
      </c>
      <c r="C168" s="294">
        <v>45</v>
      </c>
      <c r="D168" s="297">
        <v>0</v>
      </c>
      <c r="E168" s="299">
        <v>0.3</v>
      </c>
      <c r="F168" s="295">
        <v>0.06</v>
      </c>
      <c r="G168" s="294">
        <f ca="1">+IF(ISERROR(HLOOKUP($B168,INDIRECT("'Monthly Resource Report'!"&amp;'Reid Validation'!G$482631&amp;":"&amp;'Reid Validation'!G$482632),'Reid Validation'!G$482633,FALSE)),0,HLOOKUP($B168,INDIRECT("'Monthly Resource Report'!"&amp;'Reid Validation'!G$482631&amp;":"&amp;'Reid Validation'!G$482632),'Reid Validation'!G$482633,FALSE))</f>
        <v>0</v>
      </c>
      <c r="H168" s="297">
        <f ca="1">+IF(ISERROR(HLOOKUP($B168,INDIRECT("'Monthly Resource Report'!"&amp;'Reid Validation'!H$482631&amp;":"&amp;'Reid Validation'!H$482632),'Reid Validation'!H$482633,FALSE)),0,HLOOKUP($B168,INDIRECT("'Monthly Resource Report'!"&amp;'Reid Validation'!H$482631&amp;":"&amp;'Reid Validation'!H$482632),'Reid Validation'!H$482633,FALSE))</f>
        <v>0</v>
      </c>
      <c r="I168" s="317">
        <f ca="1">+IF(ISERROR(HLOOKUP($B168,INDIRECT("'Monthly Resource Report'!"&amp;'Reid Validation'!I$482631&amp;":"&amp;'Reid Validation'!I$482632),'Reid Validation'!I$482633,FALSE)),0,HLOOKUP($B168,INDIRECT("'Monthly Resource Report'!"&amp;'Reid Validation'!I$482631&amp;":"&amp;'Reid Validation'!I$482632),'Reid Validation'!I$482633,FALSE))</f>
        <v>0</v>
      </c>
      <c r="J168" s="318">
        <f ca="1">+IF(ISERROR(HLOOKUP($B168,INDIRECT("'Monthly Resource Report'!"&amp;'Reid Validation'!J$482631&amp;":"&amp;'Reid Validation'!J$482632),'Reid Validation'!J$482633,FALSE)),0,HLOOKUP($B168,INDIRECT("'Monthly Resource Report'!"&amp;'Reid Validation'!J$482631&amp;":"&amp;'Reid Validation'!J$482632),'Reid Validation'!J$482633,FALSE))</f>
        <v>0</v>
      </c>
      <c r="L168" s="301">
        <v>46296</v>
      </c>
      <c r="M168" s="294">
        <v>60</v>
      </c>
      <c r="N168" s="297">
        <v>0</v>
      </c>
      <c r="O168" s="299">
        <v>0.7</v>
      </c>
      <c r="P168" s="295">
        <v>0.06</v>
      </c>
      <c r="Q168" s="294">
        <f ca="1">+IF(ISERROR(HLOOKUP($B168,INDIRECT("'Monthly Resource Report'!"&amp;'Reid Validation'!Q$482631&amp;":"&amp;'Reid Validation'!Q$482632),'Reid Validation'!Q$482633,FALSE)),0,HLOOKUP($B168,INDIRECT("'Monthly Resource Report'!"&amp;'Reid Validation'!Q$482631&amp;":"&amp;'Reid Validation'!Q$482632),'Reid Validation'!Q$482633,FALSE))</f>
        <v>60</v>
      </c>
      <c r="R168" s="297">
        <f ca="1">+IF(ISERROR(HLOOKUP($B168,INDIRECT("'Monthly Resource Report'!"&amp;'Reid Validation'!R$482631&amp;":"&amp;'Reid Validation'!R$482632),'Reid Validation'!R$482633,FALSE)),0,HLOOKUP($B168,INDIRECT("'Monthly Resource Report'!"&amp;'Reid Validation'!R$482631&amp;":"&amp;'Reid Validation'!R$482632),'Reid Validation'!R$482633,FALSE))</f>
        <v>0</v>
      </c>
      <c r="S168" s="317">
        <f ca="1">+IF(ISERROR(HLOOKUP($B168,INDIRECT("'Monthly Resource Report'!"&amp;'Reid Validation'!S$482631&amp;":"&amp;'Reid Validation'!S$482632),'Reid Validation'!S$482633,FALSE)),0,HLOOKUP($B168,INDIRECT("'Monthly Resource Report'!"&amp;'Reid Validation'!S$482631&amp;":"&amp;'Reid Validation'!S$482632),'Reid Validation'!S$482633,FALSE))</f>
        <v>0.7023910871324065</v>
      </c>
      <c r="T168" s="318">
        <f ca="1">+IF(ISERROR(HLOOKUP($B168,INDIRECT("'Monthly Resource Report'!"&amp;'Reid Validation'!T$482631&amp;":"&amp;'Reid Validation'!T$482632),'Reid Validation'!T$482633,FALSE)),0,HLOOKUP($B168,INDIRECT("'Monthly Resource Report'!"&amp;'Reid Validation'!T$482631&amp;":"&amp;'Reid Validation'!T$482632),'Reid Validation'!T$482633,FALSE))</f>
        <v>6.1261177524330197E-2</v>
      </c>
    </row>
    <row r="169" spans="2:20" s="29" customFormat="1">
      <c r="B169" s="301">
        <v>46327</v>
      </c>
      <c r="C169" s="294">
        <v>45</v>
      </c>
      <c r="D169" s="297">
        <v>0</v>
      </c>
      <c r="E169" s="299">
        <v>0.3</v>
      </c>
      <c r="F169" s="295">
        <v>0.06</v>
      </c>
      <c r="G169" s="294">
        <f ca="1">+IF(ISERROR(HLOOKUP($B169,INDIRECT("'Monthly Resource Report'!"&amp;'Reid Validation'!G$482631&amp;":"&amp;'Reid Validation'!G$482632),'Reid Validation'!G$482633,FALSE)),0,HLOOKUP($B169,INDIRECT("'Monthly Resource Report'!"&amp;'Reid Validation'!G$482631&amp;":"&amp;'Reid Validation'!G$482632),'Reid Validation'!G$482633,FALSE))</f>
        <v>0</v>
      </c>
      <c r="H169" s="297">
        <f ca="1">+IF(ISERROR(HLOOKUP($B169,INDIRECT("'Monthly Resource Report'!"&amp;'Reid Validation'!H$482631&amp;":"&amp;'Reid Validation'!H$482632),'Reid Validation'!H$482633,FALSE)),0,HLOOKUP($B169,INDIRECT("'Monthly Resource Report'!"&amp;'Reid Validation'!H$482631&amp;":"&amp;'Reid Validation'!H$482632),'Reid Validation'!H$482633,FALSE))</f>
        <v>0</v>
      </c>
      <c r="I169" s="317">
        <f ca="1">+IF(ISERROR(HLOOKUP($B169,INDIRECT("'Monthly Resource Report'!"&amp;'Reid Validation'!I$482631&amp;":"&amp;'Reid Validation'!I$482632),'Reid Validation'!I$482633,FALSE)),0,HLOOKUP($B169,INDIRECT("'Monthly Resource Report'!"&amp;'Reid Validation'!I$482631&amp;":"&amp;'Reid Validation'!I$482632),'Reid Validation'!I$482633,FALSE))</f>
        <v>0</v>
      </c>
      <c r="J169" s="318">
        <f ca="1">+IF(ISERROR(HLOOKUP($B169,INDIRECT("'Monthly Resource Report'!"&amp;'Reid Validation'!J$482631&amp;":"&amp;'Reid Validation'!J$482632),'Reid Validation'!J$482633,FALSE)),0,HLOOKUP($B169,INDIRECT("'Monthly Resource Report'!"&amp;'Reid Validation'!J$482631&amp;":"&amp;'Reid Validation'!J$482632),'Reid Validation'!J$482633,FALSE))</f>
        <v>0</v>
      </c>
      <c r="L169" s="301">
        <v>46327</v>
      </c>
      <c r="M169" s="294">
        <v>60</v>
      </c>
      <c r="N169" s="297">
        <v>0</v>
      </c>
      <c r="O169" s="299">
        <v>0.7</v>
      </c>
      <c r="P169" s="295">
        <v>0.06</v>
      </c>
      <c r="Q169" s="294">
        <f ca="1">+IF(ISERROR(HLOOKUP($B169,INDIRECT("'Monthly Resource Report'!"&amp;'Reid Validation'!Q$482631&amp;":"&amp;'Reid Validation'!Q$482632),'Reid Validation'!Q$482633,FALSE)),0,HLOOKUP($B169,INDIRECT("'Monthly Resource Report'!"&amp;'Reid Validation'!Q$482631&amp;":"&amp;'Reid Validation'!Q$482632),'Reid Validation'!Q$482633,FALSE))</f>
        <v>60</v>
      </c>
      <c r="R169" s="297">
        <f ca="1">+IF(ISERROR(HLOOKUP($B169,INDIRECT("'Monthly Resource Report'!"&amp;'Reid Validation'!R$482631&amp;":"&amp;'Reid Validation'!R$482632),'Reid Validation'!R$482633,FALSE)),0,HLOOKUP($B169,INDIRECT("'Monthly Resource Report'!"&amp;'Reid Validation'!R$482631&amp;":"&amp;'Reid Validation'!R$482632),'Reid Validation'!R$482633,FALSE))</f>
        <v>0</v>
      </c>
      <c r="S169" s="317">
        <f ca="1">+IF(ISERROR(HLOOKUP($B169,INDIRECT("'Monthly Resource Report'!"&amp;'Reid Validation'!S$482631&amp;":"&amp;'Reid Validation'!S$482632),'Reid Validation'!S$482633,FALSE)),0,HLOOKUP($B169,INDIRECT("'Monthly Resource Report'!"&amp;'Reid Validation'!S$482631&amp;":"&amp;'Reid Validation'!S$482632),'Reid Validation'!S$482633,FALSE))</f>
        <v>0.70834134380560398</v>
      </c>
      <c r="T169" s="318">
        <f ca="1">+IF(ISERROR(HLOOKUP($B169,INDIRECT("'Monthly Resource Report'!"&amp;'Reid Validation'!T$482631&amp;":"&amp;'Reid Validation'!T$482632),'Reid Validation'!T$482633,FALSE)),0,HLOOKUP($B169,INDIRECT("'Monthly Resource Report'!"&amp;'Reid Validation'!T$482631&amp;":"&amp;'Reid Validation'!T$482632),'Reid Validation'!T$482633,FALSE))</f>
        <v>6.0663994179825029E-2</v>
      </c>
    </row>
    <row r="170" spans="2:20" s="29" customFormat="1">
      <c r="B170" s="301">
        <v>46357</v>
      </c>
      <c r="C170" s="294">
        <v>45</v>
      </c>
      <c r="D170" s="297">
        <v>0</v>
      </c>
      <c r="E170" s="299">
        <v>0.3</v>
      </c>
      <c r="F170" s="295">
        <v>0.06</v>
      </c>
      <c r="G170" s="294">
        <f ca="1">+IF(ISERROR(HLOOKUP($B170,INDIRECT("'Monthly Resource Report'!"&amp;'Reid Validation'!G$482631&amp;":"&amp;'Reid Validation'!G$482632),'Reid Validation'!G$482633,FALSE)),0,HLOOKUP($B170,INDIRECT("'Monthly Resource Report'!"&amp;'Reid Validation'!G$482631&amp;":"&amp;'Reid Validation'!G$482632),'Reid Validation'!G$482633,FALSE))</f>
        <v>0</v>
      </c>
      <c r="H170" s="297">
        <f ca="1">+IF(ISERROR(HLOOKUP($B170,INDIRECT("'Monthly Resource Report'!"&amp;'Reid Validation'!H$482631&amp;":"&amp;'Reid Validation'!H$482632),'Reid Validation'!H$482633,FALSE)),0,HLOOKUP($B170,INDIRECT("'Monthly Resource Report'!"&amp;'Reid Validation'!H$482631&amp;":"&amp;'Reid Validation'!H$482632),'Reid Validation'!H$482633,FALSE))</f>
        <v>0</v>
      </c>
      <c r="I170" s="317">
        <f ca="1">+IF(ISERROR(HLOOKUP($B170,INDIRECT("'Monthly Resource Report'!"&amp;'Reid Validation'!I$482631&amp;":"&amp;'Reid Validation'!I$482632),'Reid Validation'!I$482633,FALSE)),0,HLOOKUP($B170,INDIRECT("'Monthly Resource Report'!"&amp;'Reid Validation'!I$482631&amp;":"&amp;'Reid Validation'!I$482632),'Reid Validation'!I$482633,FALSE))</f>
        <v>0</v>
      </c>
      <c r="J170" s="318">
        <f ca="1">+IF(ISERROR(HLOOKUP($B170,INDIRECT("'Monthly Resource Report'!"&amp;'Reid Validation'!J$482631&amp;":"&amp;'Reid Validation'!J$482632),'Reid Validation'!J$482633,FALSE)),0,HLOOKUP($B170,INDIRECT("'Monthly Resource Report'!"&amp;'Reid Validation'!J$482631&amp;":"&amp;'Reid Validation'!J$482632),'Reid Validation'!J$482633,FALSE))</f>
        <v>0</v>
      </c>
      <c r="L170" s="301">
        <v>46357</v>
      </c>
      <c r="M170" s="294">
        <v>65</v>
      </c>
      <c r="N170" s="297">
        <v>0</v>
      </c>
      <c r="O170" s="299">
        <v>0.7</v>
      </c>
      <c r="P170" s="295">
        <v>0.06</v>
      </c>
      <c r="Q170" s="294">
        <f ca="1">+IF(ISERROR(HLOOKUP($B170,INDIRECT("'Monthly Resource Report'!"&amp;'Reid Validation'!Q$482631&amp;":"&amp;'Reid Validation'!Q$482632),'Reid Validation'!Q$482633,FALSE)),0,HLOOKUP($B170,INDIRECT("'Monthly Resource Report'!"&amp;'Reid Validation'!Q$482631&amp;":"&amp;'Reid Validation'!Q$482632),'Reid Validation'!Q$482633,FALSE))</f>
        <v>65</v>
      </c>
      <c r="R170" s="297">
        <f ca="1">+IF(ISERROR(HLOOKUP($B170,INDIRECT("'Monthly Resource Report'!"&amp;'Reid Validation'!R$482631&amp;":"&amp;'Reid Validation'!R$482632),'Reid Validation'!R$482633,FALSE)),0,HLOOKUP($B170,INDIRECT("'Monthly Resource Report'!"&amp;'Reid Validation'!R$482631&amp;":"&amp;'Reid Validation'!R$482632),'Reid Validation'!R$482633,FALSE))</f>
        <v>0</v>
      </c>
      <c r="S170" s="317">
        <f ca="1">+IF(ISERROR(HLOOKUP($B170,INDIRECT("'Monthly Resource Report'!"&amp;'Reid Validation'!S$482631&amp;":"&amp;'Reid Validation'!S$482632),'Reid Validation'!S$482633,FALSE)),0,HLOOKUP($B170,INDIRECT("'Monthly Resource Report'!"&amp;'Reid Validation'!S$482631&amp;":"&amp;'Reid Validation'!S$482632),'Reid Validation'!S$482633,FALSE))</f>
        <v>0.7096818065452063</v>
      </c>
      <c r="T170" s="318">
        <f ca="1">+IF(ISERROR(HLOOKUP($B170,INDIRECT("'Monthly Resource Report'!"&amp;'Reid Validation'!T$482631&amp;":"&amp;'Reid Validation'!T$482632),'Reid Validation'!T$482633,FALSE)),0,HLOOKUP($B170,INDIRECT("'Monthly Resource Report'!"&amp;'Reid Validation'!T$482631&amp;":"&amp;'Reid Validation'!T$482632),'Reid Validation'!T$482633,FALSE))</f>
        <v>6.1001301361095703E-2</v>
      </c>
    </row>
    <row r="171" spans="2:20" s="29" customFormat="1">
      <c r="B171" s="301">
        <v>46388</v>
      </c>
      <c r="C171" s="294">
        <v>45</v>
      </c>
      <c r="D171" s="297">
        <v>0</v>
      </c>
      <c r="E171" s="299">
        <v>0.3</v>
      </c>
      <c r="F171" s="295">
        <v>0.06</v>
      </c>
      <c r="G171" s="294">
        <f ca="1">+IF(ISERROR(HLOOKUP($B171,INDIRECT("'Monthly Resource Report'!"&amp;'Reid Validation'!G$482631&amp;":"&amp;'Reid Validation'!G$482632),'Reid Validation'!G$482633,FALSE)),0,HLOOKUP($B171,INDIRECT("'Monthly Resource Report'!"&amp;'Reid Validation'!G$482631&amp;":"&amp;'Reid Validation'!G$482632),'Reid Validation'!G$482633,FALSE))</f>
        <v>45</v>
      </c>
      <c r="H171" s="297">
        <f ca="1">+IF(ISERROR(HLOOKUP($B171,INDIRECT("'Monthly Resource Report'!"&amp;'Reid Validation'!H$482631&amp;":"&amp;'Reid Validation'!H$482632),'Reid Validation'!H$482633,FALSE)),0,HLOOKUP($B171,INDIRECT("'Monthly Resource Report'!"&amp;'Reid Validation'!H$482631&amp;":"&amp;'Reid Validation'!H$482632),'Reid Validation'!H$482633,FALSE))</f>
        <v>0</v>
      </c>
      <c r="I171" s="317">
        <f ca="1">+IF(ISERROR(HLOOKUP($B171,INDIRECT("'Monthly Resource Report'!"&amp;'Reid Validation'!I$482631&amp;":"&amp;'Reid Validation'!I$482632),'Reid Validation'!I$482633,FALSE)),0,HLOOKUP($B171,INDIRECT("'Monthly Resource Report'!"&amp;'Reid Validation'!I$482631&amp;":"&amp;'Reid Validation'!I$482632),'Reid Validation'!I$482633,FALSE))</f>
        <v>0</v>
      </c>
      <c r="J171" s="318">
        <f ca="1">+IF(ISERROR(HLOOKUP($B171,INDIRECT("'Monthly Resource Report'!"&amp;'Reid Validation'!J$482631&amp;":"&amp;'Reid Validation'!J$482632),'Reid Validation'!J$482633,FALSE)),0,HLOOKUP($B171,INDIRECT("'Monthly Resource Report'!"&amp;'Reid Validation'!J$482631&amp;":"&amp;'Reid Validation'!J$482632),'Reid Validation'!J$482633,FALSE))</f>
        <v>0</v>
      </c>
      <c r="L171" s="301">
        <v>46388</v>
      </c>
      <c r="M171" s="294">
        <v>65</v>
      </c>
      <c r="N171" s="297">
        <v>0</v>
      </c>
      <c r="O171" s="299">
        <v>0.7</v>
      </c>
      <c r="P171" s="295">
        <v>0.06</v>
      </c>
      <c r="Q171" s="294">
        <f ca="1">+IF(ISERROR(HLOOKUP($B171,INDIRECT("'Monthly Resource Report'!"&amp;'Reid Validation'!Q$482631&amp;":"&amp;'Reid Validation'!Q$482632),'Reid Validation'!Q$482633,FALSE)),0,HLOOKUP($B171,INDIRECT("'Monthly Resource Report'!"&amp;'Reid Validation'!Q$482631&amp;":"&amp;'Reid Validation'!Q$482632),'Reid Validation'!Q$482633,FALSE))</f>
        <v>65</v>
      </c>
      <c r="R171" s="297">
        <f ca="1">+IF(ISERROR(HLOOKUP($B171,INDIRECT("'Monthly Resource Report'!"&amp;'Reid Validation'!R$482631&amp;":"&amp;'Reid Validation'!R$482632),'Reid Validation'!R$482633,FALSE)),0,HLOOKUP($B171,INDIRECT("'Monthly Resource Report'!"&amp;'Reid Validation'!R$482631&amp;":"&amp;'Reid Validation'!R$482632),'Reid Validation'!R$482633,FALSE))</f>
        <v>0</v>
      </c>
      <c r="S171" s="317">
        <f ca="1">+IF(ISERROR(HLOOKUP($B171,INDIRECT("'Monthly Resource Report'!"&amp;'Reid Validation'!S$482631&amp;":"&amp;'Reid Validation'!S$482632),'Reid Validation'!S$482633,FALSE)),0,HLOOKUP($B171,INDIRECT("'Monthly Resource Report'!"&amp;'Reid Validation'!S$482631&amp;":"&amp;'Reid Validation'!S$482632),'Reid Validation'!S$482633,FALSE))</f>
        <v>0.70664556037720994</v>
      </c>
      <c r="T171" s="318">
        <f ca="1">+IF(ISERROR(HLOOKUP($B171,INDIRECT("'Monthly Resource Report'!"&amp;'Reid Validation'!T$482631&amp;":"&amp;'Reid Validation'!T$482632),'Reid Validation'!T$482633,FALSE)),0,HLOOKUP($B171,INDIRECT("'Monthly Resource Report'!"&amp;'Reid Validation'!T$482631&amp;":"&amp;'Reid Validation'!T$482632),'Reid Validation'!T$482633,FALSE))</f>
        <v>6.0814345196099281E-2</v>
      </c>
    </row>
    <row r="172" spans="2:20" s="29" customFormat="1">
      <c r="B172" s="301">
        <v>46419</v>
      </c>
      <c r="C172" s="294">
        <v>45</v>
      </c>
      <c r="D172" s="297">
        <v>0</v>
      </c>
      <c r="E172" s="299">
        <v>0.3</v>
      </c>
      <c r="F172" s="295">
        <v>0.06</v>
      </c>
      <c r="G172" s="294">
        <f ca="1">+IF(ISERROR(HLOOKUP($B172,INDIRECT("'Monthly Resource Report'!"&amp;'Reid Validation'!G$482631&amp;":"&amp;'Reid Validation'!G$482632),'Reid Validation'!G$482633,FALSE)),0,HLOOKUP($B172,INDIRECT("'Monthly Resource Report'!"&amp;'Reid Validation'!G$482631&amp;":"&amp;'Reid Validation'!G$482632),'Reid Validation'!G$482633,FALSE))</f>
        <v>45</v>
      </c>
      <c r="H172" s="297">
        <f ca="1">+IF(ISERROR(HLOOKUP($B172,INDIRECT("'Monthly Resource Report'!"&amp;'Reid Validation'!H$482631&amp;":"&amp;'Reid Validation'!H$482632),'Reid Validation'!H$482633,FALSE)),0,HLOOKUP($B172,INDIRECT("'Monthly Resource Report'!"&amp;'Reid Validation'!H$482631&amp;":"&amp;'Reid Validation'!H$482632),'Reid Validation'!H$482633,FALSE))</f>
        <v>0</v>
      </c>
      <c r="I172" s="317">
        <f ca="1">+IF(ISERROR(HLOOKUP($B172,INDIRECT("'Monthly Resource Report'!"&amp;'Reid Validation'!I$482631&amp;":"&amp;'Reid Validation'!I$482632),'Reid Validation'!I$482633,FALSE)),0,HLOOKUP($B172,INDIRECT("'Monthly Resource Report'!"&amp;'Reid Validation'!I$482631&amp;":"&amp;'Reid Validation'!I$482632),'Reid Validation'!I$482633,FALSE))</f>
        <v>0</v>
      </c>
      <c r="J172" s="318">
        <f ca="1">+IF(ISERROR(HLOOKUP($B172,INDIRECT("'Monthly Resource Report'!"&amp;'Reid Validation'!J$482631&amp;":"&amp;'Reid Validation'!J$482632),'Reid Validation'!J$482633,FALSE)),0,HLOOKUP($B172,INDIRECT("'Monthly Resource Report'!"&amp;'Reid Validation'!J$482631&amp;":"&amp;'Reid Validation'!J$482632),'Reid Validation'!J$482633,FALSE))</f>
        <v>0</v>
      </c>
      <c r="L172" s="301">
        <v>46419</v>
      </c>
      <c r="M172" s="294">
        <v>65</v>
      </c>
      <c r="N172" s="297">
        <v>0</v>
      </c>
      <c r="O172" s="299">
        <v>0.7</v>
      </c>
      <c r="P172" s="295">
        <v>0.06</v>
      </c>
      <c r="Q172" s="294">
        <f ca="1">+IF(ISERROR(HLOOKUP($B172,INDIRECT("'Monthly Resource Report'!"&amp;'Reid Validation'!Q$482631&amp;":"&amp;'Reid Validation'!Q$482632),'Reid Validation'!Q$482633,FALSE)),0,HLOOKUP($B172,INDIRECT("'Monthly Resource Report'!"&amp;'Reid Validation'!Q$482631&amp;":"&amp;'Reid Validation'!Q$482632),'Reid Validation'!Q$482633,FALSE))</f>
        <v>65</v>
      </c>
      <c r="R172" s="297">
        <f ca="1">+IF(ISERROR(HLOOKUP($B172,INDIRECT("'Monthly Resource Report'!"&amp;'Reid Validation'!R$482631&amp;":"&amp;'Reid Validation'!R$482632),'Reid Validation'!R$482633,FALSE)),0,HLOOKUP($B172,INDIRECT("'Monthly Resource Report'!"&amp;'Reid Validation'!R$482631&amp;":"&amp;'Reid Validation'!R$482632),'Reid Validation'!R$482633,FALSE))</f>
        <v>0</v>
      </c>
      <c r="S172" s="317">
        <f ca="1">+IF(ISERROR(HLOOKUP($B172,INDIRECT("'Monthly Resource Report'!"&amp;'Reid Validation'!S$482631&amp;":"&amp;'Reid Validation'!S$482632),'Reid Validation'!S$482633,FALSE)),0,HLOOKUP($B172,INDIRECT("'Monthly Resource Report'!"&amp;'Reid Validation'!S$482631&amp;":"&amp;'Reid Validation'!S$482632),'Reid Validation'!S$482633,FALSE))</f>
        <v>0.70695915108005236</v>
      </c>
      <c r="T172" s="318">
        <f ca="1">+IF(ISERROR(HLOOKUP($B172,INDIRECT("'Monthly Resource Report'!"&amp;'Reid Validation'!T$482631&amp;":"&amp;'Reid Validation'!T$482632),'Reid Validation'!T$482633,FALSE)),0,HLOOKUP($B172,INDIRECT("'Monthly Resource Report'!"&amp;'Reid Validation'!T$482631&amp;":"&amp;'Reid Validation'!T$482632),'Reid Validation'!T$482633,FALSE))</f>
        <v>6.0775950014459693E-2</v>
      </c>
    </row>
    <row r="173" spans="2:20" s="29" customFormat="1">
      <c r="B173" s="301">
        <v>46447</v>
      </c>
      <c r="C173" s="294">
        <v>45</v>
      </c>
      <c r="D173" s="297">
        <v>0</v>
      </c>
      <c r="E173" s="299">
        <v>0.3</v>
      </c>
      <c r="F173" s="295">
        <v>0.06</v>
      </c>
      <c r="G173" s="294">
        <f ca="1">+IF(ISERROR(HLOOKUP($B173,INDIRECT("'Monthly Resource Report'!"&amp;'Reid Validation'!G$482631&amp;":"&amp;'Reid Validation'!G$482632),'Reid Validation'!G$482633,FALSE)),0,HLOOKUP($B173,INDIRECT("'Monthly Resource Report'!"&amp;'Reid Validation'!G$482631&amp;":"&amp;'Reid Validation'!G$482632),'Reid Validation'!G$482633,FALSE))</f>
        <v>0</v>
      </c>
      <c r="H173" s="297">
        <f ca="1">+IF(ISERROR(HLOOKUP($B173,INDIRECT("'Monthly Resource Report'!"&amp;'Reid Validation'!H$482631&amp;":"&amp;'Reid Validation'!H$482632),'Reid Validation'!H$482633,FALSE)),0,HLOOKUP($B173,INDIRECT("'Monthly Resource Report'!"&amp;'Reid Validation'!H$482631&amp;":"&amp;'Reid Validation'!H$482632),'Reid Validation'!H$482633,FALSE))</f>
        <v>0</v>
      </c>
      <c r="I173" s="317">
        <f ca="1">+IF(ISERROR(HLOOKUP($B173,INDIRECT("'Monthly Resource Report'!"&amp;'Reid Validation'!I$482631&amp;":"&amp;'Reid Validation'!I$482632),'Reid Validation'!I$482633,FALSE)),0,HLOOKUP($B173,INDIRECT("'Monthly Resource Report'!"&amp;'Reid Validation'!I$482631&amp;":"&amp;'Reid Validation'!I$482632),'Reid Validation'!I$482633,FALSE))</f>
        <v>0</v>
      </c>
      <c r="J173" s="318">
        <f ca="1">+IF(ISERROR(HLOOKUP($B173,INDIRECT("'Monthly Resource Report'!"&amp;'Reid Validation'!J$482631&amp;":"&amp;'Reid Validation'!J$482632),'Reid Validation'!J$482633,FALSE)),0,HLOOKUP($B173,INDIRECT("'Monthly Resource Report'!"&amp;'Reid Validation'!J$482631&amp;":"&amp;'Reid Validation'!J$482632),'Reid Validation'!J$482633,FALSE))</f>
        <v>0</v>
      </c>
      <c r="L173" s="301">
        <v>46447</v>
      </c>
      <c r="M173" s="294">
        <v>65</v>
      </c>
      <c r="N173" s="297">
        <v>0</v>
      </c>
      <c r="O173" s="299">
        <v>0.7</v>
      </c>
      <c r="P173" s="295">
        <v>0.06</v>
      </c>
      <c r="Q173" s="294">
        <f ca="1">+IF(ISERROR(HLOOKUP($B173,INDIRECT("'Monthly Resource Report'!"&amp;'Reid Validation'!Q$482631&amp;":"&amp;'Reid Validation'!Q$482632),'Reid Validation'!Q$482633,FALSE)),0,HLOOKUP($B173,INDIRECT("'Monthly Resource Report'!"&amp;'Reid Validation'!Q$482631&amp;":"&amp;'Reid Validation'!Q$482632),'Reid Validation'!Q$482633,FALSE))</f>
        <v>65</v>
      </c>
      <c r="R173" s="297">
        <f ca="1">+IF(ISERROR(HLOOKUP($B173,INDIRECT("'Monthly Resource Report'!"&amp;'Reid Validation'!R$482631&amp;":"&amp;'Reid Validation'!R$482632),'Reid Validation'!R$482633,FALSE)),0,HLOOKUP($B173,INDIRECT("'Monthly Resource Report'!"&amp;'Reid Validation'!R$482631&amp;":"&amp;'Reid Validation'!R$482632),'Reid Validation'!R$482633,FALSE))</f>
        <v>0</v>
      </c>
      <c r="S173" s="317">
        <f ca="1">+IF(ISERROR(HLOOKUP($B173,INDIRECT("'Monthly Resource Report'!"&amp;'Reid Validation'!S$482631&amp;":"&amp;'Reid Validation'!S$482632),'Reid Validation'!S$482633,FALSE)),0,HLOOKUP($B173,INDIRECT("'Monthly Resource Report'!"&amp;'Reid Validation'!S$482631&amp;":"&amp;'Reid Validation'!S$482632),'Reid Validation'!S$482633,FALSE))</f>
        <v>0.70966125350805709</v>
      </c>
      <c r="T173" s="318">
        <f ca="1">+IF(ISERROR(HLOOKUP($B173,INDIRECT("'Monthly Resource Report'!"&amp;'Reid Validation'!T$482631&amp;":"&amp;'Reid Validation'!T$482632),'Reid Validation'!T$482633,FALSE)),0,HLOOKUP($B173,INDIRECT("'Monthly Resource Report'!"&amp;'Reid Validation'!T$482631&amp;":"&amp;'Reid Validation'!T$482632),'Reid Validation'!T$482633,FALSE))</f>
        <v>6.0932354414316471E-2</v>
      </c>
    </row>
    <row r="174" spans="2:20" s="29" customFormat="1">
      <c r="B174" s="301">
        <v>46478</v>
      </c>
      <c r="C174" s="294">
        <v>45</v>
      </c>
      <c r="D174" s="297">
        <v>0</v>
      </c>
      <c r="E174" s="299">
        <v>0.3</v>
      </c>
      <c r="F174" s="295">
        <v>0.06</v>
      </c>
      <c r="G174" s="294">
        <f ca="1">+IF(ISERROR(HLOOKUP($B174,INDIRECT("'Monthly Resource Report'!"&amp;'Reid Validation'!G$482631&amp;":"&amp;'Reid Validation'!G$482632),'Reid Validation'!G$482633,FALSE)),0,HLOOKUP($B174,INDIRECT("'Monthly Resource Report'!"&amp;'Reid Validation'!G$482631&amp;":"&amp;'Reid Validation'!G$482632),'Reid Validation'!G$482633,FALSE))</f>
        <v>0</v>
      </c>
      <c r="H174" s="297">
        <f ca="1">+IF(ISERROR(HLOOKUP($B174,INDIRECT("'Monthly Resource Report'!"&amp;'Reid Validation'!H$482631&amp;":"&amp;'Reid Validation'!H$482632),'Reid Validation'!H$482633,FALSE)),0,HLOOKUP($B174,INDIRECT("'Monthly Resource Report'!"&amp;'Reid Validation'!H$482631&amp;":"&amp;'Reid Validation'!H$482632),'Reid Validation'!H$482633,FALSE))</f>
        <v>0</v>
      </c>
      <c r="I174" s="317">
        <f ca="1">+IF(ISERROR(HLOOKUP($B174,INDIRECT("'Monthly Resource Report'!"&amp;'Reid Validation'!I$482631&amp;":"&amp;'Reid Validation'!I$482632),'Reid Validation'!I$482633,FALSE)),0,HLOOKUP($B174,INDIRECT("'Monthly Resource Report'!"&amp;'Reid Validation'!I$482631&amp;":"&amp;'Reid Validation'!I$482632),'Reid Validation'!I$482633,FALSE))</f>
        <v>0</v>
      </c>
      <c r="J174" s="318">
        <f ca="1">+IF(ISERROR(HLOOKUP($B174,INDIRECT("'Monthly Resource Report'!"&amp;'Reid Validation'!J$482631&amp;":"&amp;'Reid Validation'!J$482632),'Reid Validation'!J$482633,FALSE)),0,HLOOKUP($B174,INDIRECT("'Monthly Resource Report'!"&amp;'Reid Validation'!J$482631&amp;":"&amp;'Reid Validation'!J$482632),'Reid Validation'!J$482633,FALSE))</f>
        <v>0</v>
      </c>
      <c r="L174" s="301">
        <v>46478</v>
      </c>
      <c r="M174" s="294">
        <v>65</v>
      </c>
      <c r="N174" s="297">
        <v>0</v>
      </c>
      <c r="O174" s="299">
        <v>0.7</v>
      </c>
      <c r="P174" s="295">
        <v>0.06</v>
      </c>
      <c r="Q174" s="294">
        <f ca="1">+IF(ISERROR(HLOOKUP($B174,INDIRECT("'Monthly Resource Report'!"&amp;'Reid Validation'!Q$482631&amp;":"&amp;'Reid Validation'!Q$482632),'Reid Validation'!Q$482633,FALSE)),0,HLOOKUP($B174,INDIRECT("'Monthly Resource Report'!"&amp;'Reid Validation'!Q$482631&amp;":"&amp;'Reid Validation'!Q$482632),'Reid Validation'!Q$482633,FALSE))</f>
        <v>65</v>
      </c>
      <c r="R174" s="297">
        <f ca="1">+IF(ISERROR(HLOOKUP($B174,INDIRECT("'Monthly Resource Report'!"&amp;'Reid Validation'!R$482631&amp;":"&amp;'Reid Validation'!R$482632),'Reid Validation'!R$482633,FALSE)),0,HLOOKUP($B174,INDIRECT("'Monthly Resource Report'!"&amp;'Reid Validation'!R$482631&amp;":"&amp;'Reid Validation'!R$482632),'Reid Validation'!R$482633,FALSE))</f>
        <v>0</v>
      </c>
      <c r="S174" s="317">
        <f ca="1">+IF(ISERROR(HLOOKUP($B174,INDIRECT("'Monthly Resource Report'!"&amp;'Reid Validation'!S$482631&amp;":"&amp;'Reid Validation'!S$482632),'Reid Validation'!S$482633,FALSE)),0,HLOOKUP($B174,INDIRECT("'Monthly Resource Report'!"&amp;'Reid Validation'!S$482631&amp;":"&amp;'Reid Validation'!S$482632),'Reid Validation'!S$482633,FALSE))</f>
        <v>0.71013955786093619</v>
      </c>
      <c r="T174" s="318">
        <f ca="1">+IF(ISERROR(HLOOKUP($B174,INDIRECT("'Monthly Resource Report'!"&amp;'Reid Validation'!T$482631&amp;":"&amp;'Reid Validation'!T$482632),'Reid Validation'!T$482633,FALSE)),0,HLOOKUP($B174,INDIRECT("'Monthly Resource Report'!"&amp;'Reid Validation'!T$482631&amp;":"&amp;'Reid Validation'!T$482632),'Reid Validation'!T$482633,FALSE))</f>
        <v>6.0771087077126355E-2</v>
      </c>
    </row>
    <row r="175" spans="2:20" s="29" customFormat="1">
      <c r="B175" s="301">
        <v>46508</v>
      </c>
      <c r="C175" s="294">
        <v>45</v>
      </c>
      <c r="D175" s="297">
        <v>0</v>
      </c>
      <c r="E175" s="299">
        <v>0.3</v>
      </c>
      <c r="F175" s="295">
        <v>0.06</v>
      </c>
      <c r="G175" s="294">
        <f ca="1">+IF(ISERROR(HLOOKUP($B175,INDIRECT("'Monthly Resource Report'!"&amp;'Reid Validation'!G$482631&amp;":"&amp;'Reid Validation'!G$482632),'Reid Validation'!G$482633,FALSE)),0,HLOOKUP($B175,INDIRECT("'Monthly Resource Report'!"&amp;'Reid Validation'!G$482631&amp;":"&amp;'Reid Validation'!G$482632),'Reid Validation'!G$482633,FALSE))</f>
        <v>0</v>
      </c>
      <c r="H175" s="297">
        <f ca="1">+IF(ISERROR(HLOOKUP($B175,INDIRECT("'Monthly Resource Report'!"&amp;'Reid Validation'!H$482631&amp;":"&amp;'Reid Validation'!H$482632),'Reid Validation'!H$482633,FALSE)),0,HLOOKUP($B175,INDIRECT("'Monthly Resource Report'!"&amp;'Reid Validation'!H$482631&amp;":"&amp;'Reid Validation'!H$482632),'Reid Validation'!H$482633,FALSE))</f>
        <v>0</v>
      </c>
      <c r="I175" s="317">
        <f ca="1">+IF(ISERROR(HLOOKUP($B175,INDIRECT("'Monthly Resource Report'!"&amp;'Reid Validation'!I$482631&amp;":"&amp;'Reid Validation'!I$482632),'Reid Validation'!I$482633,FALSE)),0,HLOOKUP($B175,INDIRECT("'Monthly Resource Report'!"&amp;'Reid Validation'!I$482631&amp;":"&amp;'Reid Validation'!I$482632),'Reid Validation'!I$482633,FALSE))</f>
        <v>0</v>
      </c>
      <c r="J175" s="318">
        <f ca="1">+IF(ISERROR(HLOOKUP($B175,INDIRECT("'Monthly Resource Report'!"&amp;'Reid Validation'!J$482631&amp;":"&amp;'Reid Validation'!J$482632),'Reid Validation'!J$482633,FALSE)),0,HLOOKUP($B175,INDIRECT("'Monthly Resource Report'!"&amp;'Reid Validation'!J$482631&amp;":"&amp;'Reid Validation'!J$482632),'Reid Validation'!J$482633,FALSE))</f>
        <v>0</v>
      </c>
      <c r="L175" s="301">
        <v>46508</v>
      </c>
      <c r="M175" s="294">
        <v>60</v>
      </c>
      <c r="N175" s="297">
        <v>0</v>
      </c>
      <c r="O175" s="299">
        <v>0.7</v>
      </c>
      <c r="P175" s="295">
        <v>0.06</v>
      </c>
      <c r="Q175" s="294">
        <f ca="1">+IF(ISERROR(HLOOKUP($B175,INDIRECT("'Monthly Resource Report'!"&amp;'Reid Validation'!Q$482631&amp;":"&amp;'Reid Validation'!Q$482632),'Reid Validation'!Q$482633,FALSE)),0,HLOOKUP($B175,INDIRECT("'Monthly Resource Report'!"&amp;'Reid Validation'!Q$482631&amp;":"&amp;'Reid Validation'!Q$482632),'Reid Validation'!Q$482633,FALSE))</f>
        <v>60</v>
      </c>
      <c r="R175" s="297">
        <f ca="1">+IF(ISERROR(HLOOKUP($B175,INDIRECT("'Monthly Resource Report'!"&amp;'Reid Validation'!R$482631&amp;":"&amp;'Reid Validation'!R$482632),'Reid Validation'!R$482633,FALSE)),0,HLOOKUP($B175,INDIRECT("'Monthly Resource Report'!"&amp;'Reid Validation'!R$482631&amp;":"&amp;'Reid Validation'!R$482632),'Reid Validation'!R$482633,FALSE))</f>
        <v>0</v>
      </c>
      <c r="S175" s="317">
        <f ca="1">+IF(ISERROR(HLOOKUP($B175,INDIRECT("'Monthly Resource Report'!"&amp;'Reid Validation'!S$482631&amp;":"&amp;'Reid Validation'!S$482632),'Reid Validation'!S$482633,FALSE)),0,HLOOKUP($B175,INDIRECT("'Monthly Resource Report'!"&amp;'Reid Validation'!S$482631&amp;":"&amp;'Reid Validation'!S$482632),'Reid Validation'!S$482633,FALSE))</f>
        <v>0.69037279039798971</v>
      </c>
      <c r="T175" s="318">
        <f ca="1">+IF(ISERROR(HLOOKUP($B175,INDIRECT("'Monthly Resource Report'!"&amp;'Reid Validation'!T$482631&amp;":"&amp;'Reid Validation'!T$482632),'Reid Validation'!T$482633,FALSE)),0,HLOOKUP($B175,INDIRECT("'Monthly Resource Report'!"&amp;'Reid Validation'!T$482631&amp;":"&amp;'Reid Validation'!T$482632),'Reid Validation'!T$482633,FALSE))</f>
        <v>6.0466059294451473E-2</v>
      </c>
    </row>
    <row r="176" spans="2:20" s="29" customFormat="1">
      <c r="B176" s="301">
        <v>46539</v>
      </c>
      <c r="C176" s="294">
        <v>45</v>
      </c>
      <c r="D176" s="297">
        <v>0</v>
      </c>
      <c r="E176" s="299">
        <v>0.3</v>
      </c>
      <c r="F176" s="295">
        <v>0.06</v>
      </c>
      <c r="G176" s="294">
        <f ca="1">+IF(ISERROR(HLOOKUP($B176,INDIRECT("'Monthly Resource Report'!"&amp;'Reid Validation'!G$482631&amp;":"&amp;'Reid Validation'!G$482632),'Reid Validation'!G$482633,FALSE)),0,HLOOKUP($B176,INDIRECT("'Monthly Resource Report'!"&amp;'Reid Validation'!G$482631&amp;":"&amp;'Reid Validation'!G$482632),'Reid Validation'!G$482633,FALSE))</f>
        <v>0</v>
      </c>
      <c r="H176" s="297">
        <f ca="1">+IF(ISERROR(HLOOKUP($B176,INDIRECT("'Monthly Resource Report'!"&amp;'Reid Validation'!H$482631&amp;":"&amp;'Reid Validation'!H$482632),'Reid Validation'!H$482633,FALSE)),0,HLOOKUP($B176,INDIRECT("'Monthly Resource Report'!"&amp;'Reid Validation'!H$482631&amp;":"&amp;'Reid Validation'!H$482632),'Reid Validation'!H$482633,FALSE))</f>
        <v>0</v>
      </c>
      <c r="I176" s="317">
        <f ca="1">+IF(ISERROR(HLOOKUP($B176,INDIRECT("'Monthly Resource Report'!"&amp;'Reid Validation'!I$482631&amp;":"&amp;'Reid Validation'!I$482632),'Reid Validation'!I$482633,FALSE)),0,HLOOKUP($B176,INDIRECT("'Monthly Resource Report'!"&amp;'Reid Validation'!I$482631&amp;":"&amp;'Reid Validation'!I$482632),'Reid Validation'!I$482633,FALSE))</f>
        <v>0</v>
      </c>
      <c r="J176" s="318">
        <f ca="1">+IF(ISERROR(HLOOKUP($B176,INDIRECT("'Monthly Resource Report'!"&amp;'Reid Validation'!J$482631&amp;":"&amp;'Reid Validation'!J$482632),'Reid Validation'!J$482633,FALSE)),0,HLOOKUP($B176,INDIRECT("'Monthly Resource Report'!"&amp;'Reid Validation'!J$482631&amp;":"&amp;'Reid Validation'!J$482632),'Reid Validation'!J$482633,FALSE))</f>
        <v>0</v>
      </c>
      <c r="L176" s="301">
        <v>46539</v>
      </c>
      <c r="M176" s="294">
        <v>60</v>
      </c>
      <c r="N176" s="297">
        <v>0</v>
      </c>
      <c r="O176" s="299">
        <v>0.7</v>
      </c>
      <c r="P176" s="295">
        <v>0.06</v>
      </c>
      <c r="Q176" s="294">
        <f ca="1">+IF(ISERROR(HLOOKUP($B176,INDIRECT("'Monthly Resource Report'!"&amp;'Reid Validation'!Q$482631&amp;":"&amp;'Reid Validation'!Q$482632),'Reid Validation'!Q$482633,FALSE)),0,HLOOKUP($B176,INDIRECT("'Monthly Resource Report'!"&amp;'Reid Validation'!Q$482631&amp;":"&amp;'Reid Validation'!Q$482632),'Reid Validation'!Q$482633,FALSE))</f>
        <v>60</v>
      </c>
      <c r="R176" s="297">
        <f ca="1">+IF(ISERROR(HLOOKUP($B176,INDIRECT("'Monthly Resource Report'!"&amp;'Reid Validation'!R$482631&amp;":"&amp;'Reid Validation'!R$482632),'Reid Validation'!R$482633,FALSE)),0,HLOOKUP($B176,INDIRECT("'Monthly Resource Report'!"&amp;'Reid Validation'!R$482631&amp;":"&amp;'Reid Validation'!R$482632),'Reid Validation'!R$482633,FALSE))</f>
        <v>0</v>
      </c>
      <c r="S176" s="317">
        <f ca="1">+IF(ISERROR(HLOOKUP($B176,INDIRECT("'Monthly Resource Report'!"&amp;'Reid Validation'!S$482631&amp;":"&amp;'Reid Validation'!S$482632),'Reid Validation'!S$482633,FALSE)),0,HLOOKUP($B176,INDIRECT("'Monthly Resource Report'!"&amp;'Reid Validation'!S$482631&amp;":"&amp;'Reid Validation'!S$482632),'Reid Validation'!S$482633,FALSE))</f>
        <v>0.70953274433333846</v>
      </c>
      <c r="T176" s="318">
        <f ca="1">+IF(ISERROR(HLOOKUP($B176,INDIRECT("'Monthly Resource Report'!"&amp;'Reid Validation'!T$482631&amp;":"&amp;'Reid Validation'!T$482632),'Reid Validation'!T$482633,FALSE)),0,HLOOKUP($B176,INDIRECT("'Monthly Resource Report'!"&amp;'Reid Validation'!T$482631&amp;":"&amp;'Reid Validation'!T$482632),'Reid Validation'!T$482633,FALSE))</f>
        <v>6.0430101573177131E-2</v>
      </c>
    </row>
    <row r="177" spans="2:20" s="29" customFormat="1">
      <c r="B177" s="301">
        <v>46569</v>
      </c>
      <c r="C177" s="294">
        <v>45</v>
      </c>
      <c r="D177" s="297">
        <v>0</v>
      </c>
      <c r="E177" s="299">
        <v>0.3</v>
      </c>
      <c r="F177" s="295">
        <v>0.06</v>
      </c>
      <c r="G177" s="294">
        <f ca="1">+IF(ISERROR(HLOOKUP($B177,INDIRECT("'Monthly Resource Report'!"&amp;'Reid Validation'!G$482631&amp;":"&amp;'Reid Validation'!G$482632),'Reid Validation'!G$482633,FALSE)),0,HLOOKUP($B177,INDIRECT("'Monthly Resource Report'!"&amp;'Reid Validation'!G$482631&amp;":"&amp;'Reid Validation'!G$482632),'Reid Validation'!G$482633,FALSE))</f>
        <v>45</v>
      </c>
      <c r="H177" s="297">
        <f ca="1">+IF(ISERROR(HLOOKUP($B177,INDIRECT("'Monthly Resource Report'!"&amp;'Reid Validation'!H$482631&amp;":"&amp;'Reid Validation'!H$482632),'Reid Validation'!H$482633,FALSE)),0,HLOOKUP($B177,INDIRECT("'Monthly Resource Report'!"&amp;'Reid Validation'!H$482631&amp;":"&amp;'Reid Validation'!H$482632),'Reid Validation'!H$482633,FALSE))</f>
        <v>0</v>
      </c>
      <c r="I177" s="317">
        <f ca="1">+IF(ISERROR(HLOOKUP($B177,INDIRECT("'Monthly Resource Report'!"&amp;'Reid Validation'!I$482631&amp;":"&amp;'Reid Validation'!I$482632),'Reid Validation'!I$482633,FALSE)),0,HLOOKUP($B177,INDIRECT("'Monthly Resource Report'!"&amp;'Reid Validation'!I$482631&amp;":"&amp;'Reid Validation'!I$482632),'Reid Validation'!I$482633,FALSE))</f>
        <v>0</v>
      </c>
      <c r="J177" s="318">
        <f ca="1">+IF(ISERROR(HLOOKUP($B177,INDIRECT("'Monthly Resource Report'!"&amp;'Reid Validation'!J$482631&amp;":"&amp;'Reid Validation'!J$482632),'Reid Validation'!J$482633,FALSE)),0,HLOOKUP($B177,INDIRECT("'Monthly Resource Report'!"&amp;'Reid Validation'!J$482631&amp;":"&amp;'Reid Validation'!J$482632),'Reid Validation'!J$482633,FALSE))</f>
        <v>0</v>
      </c>
      <c r="L177" s="301">
        <v>46569</v>
      </c>
      <c r="M177" s="294">
        <v>58</v>
      </c>
      <c r="N177" s="297">
        <v>0</v>
      </c>
      <c r="O177" s="299">
        <v>0.7</v>
      </c>
      <c r="P177" s="295">
        <v>0.06</v>
      </c>
      <c r="Q177" s="294">
        <f ca="1">+IF(ISERROR(HLOOKUP($B177,INDIRECT("'Monthly Resource Report'!"&amp;'Reid Validation'!Q$482631&amp;":"&amp;'Reid Validation'!Q$482632),'Reid Validation'!Q$482633,FALSE)),0,HLOOKUP($B177,INDIRECT("'Monthly Resource Report'!"&amp;'Reid Validation'!Q$482631&amp;":"&amp;'Reid Validation'!Q$482632),'Reid Validation'!Q$482633,FALSE))</f>
        <v>58</v>
      </c>
      <c r="R177" s="297">
        <f ca="1">+IF(ISERROR(HLOOKUP($B177,INDIRECT("'Monthly Resource Report'!"&amp;'Reid Validation'!R$482631&amp;":"&amp;'Reid Validation'!R$482632),'Reid Validation'!R$482633,FALSE)),0,HLOOKUP($B177,INDIRECT("'Monthly Resource Report'!"&amp;'Reid Validation'!R$482631&amp;":"&amp;'Reid Validation'!R$482632),'Reid Validation'!R$482633,FALSE))</f>
        <v>0</v>
      </c>
      <c r="S177" s="317">
        <f ca="1">+IF(ISERROR(HLOOKUP($B177,INDIRECT("'Monthly Resource Report'!"&amp;'Reid Validation'!S$482631&amp;":"&amp;'Reid Validation'!S$482632),'Reid Validation'!S$482633,FALSE)),0,HLOOKUP($B177,INDIRECT("'Monthly Resource Report'!"&amp;'Reid Validation'!S$482631&amp;":"&amp;'Reid Validation'!S$482632),'Reid Validation'!S$482633,FALSE))</f>
        <v>0.71807474640195024</v>
      </c>
      <c r="T177" s="318">
        <f ca="1">+IF(ISERROR(HLOOKUP($B177,INDIRECT("'Monthly Resource Report'!"&amp;'Reid Validation'!T$482631&amp;":"&amp;'Reid Validation'!T$482632),'Reid Validation'!T$482633,FALSE)),0,HLOOKUP($B177,INDIRECT("'Monthly Resource Report'!"&amp;'Reid Validation'!T$482631&amp;":"&amp;'Reid Validation'!T$482632),'Reid Validation'!T$482633,FALSE))</f>
        <v>6.0308936994539153E-2</v>
      </c>
    </row>
    <row r="178" spans="2:20" s="29" customFormat="1">
      <c r="B178" s="301">
        <v>46600</v>
      </c>
      <c r="C178" s="294">
        <v>45</v>
      </c>
      <c r="D178" s="297">
        <v>0</v>
      </c>
      <c r="E178" s="299">
        <v>0.3</v>
      </c>
      <c r="F178" s="295">
        <v>0.06</v>
      </c>
      <c r="G178" s="294">
        <f ca="1">+IF(ISERROR(HLOOKUP($B178,INDIRECT("'Monthly Resource Report'!"&amp;'Reid Validation'!G$482631&amp;":"&amp;'Reid Validation'!G$482632),'Reid Validation'!G$482633,FALSE)),0,HLOOKUP($B178,INDIRECT("'Monthly Resource Report'!"&amp;'Reid Validation'!G$482631&amp;":"&amp;'Reid Validation'!G$482632),'Reid Validation'!G$482633,FALSE))</f>
        <v>45</v>
      </c>
      <c r="H178" s="297">
        <f ca="1">+IF(ISERROR(HLOOKUP($B178,INDIRECT("'Monthly Resource Report'!"&amp;'Reid Validation'!H$482631&amp;":"&amp;'Reid Validation'!H$482632),'Reid Validation'!H$482633,FALSE)),0,HLOOKUP($B178,INDIRECT("'Monthly Resource Report'!"&amp;'Reid Validation'!H$482631&amp;":"&amp;'Reid Validation'!H$482632),'Reid Validation'!H$482633,FALSE))</f>
        <v>0</v>
      </c>
      <c r="I178" s="317">
        <f ca="1">+IF(ISERROR(HLOOKUP($B178,INDIRECT("'Monthly Resource Report'!"&amp;'Reid Validation'!I$482631&amp;":"&amp;'Reid Validation'!I$482632),'Reid Validation'!I$482633,FALSE)),0,HLOOKUP($B178,INDIRECT("'Monthly Resource Report'!"&amp;'Reid Validation'!I$482631&amp;":"&amp;'Reid Validation'!I$482632),'Reid Validation'!I$482633,FALSE))</f>
        <v>0.29579634057670084</v>
      </c>
      <c r="J178" s="318">
        <f ca="1">+IF(ISERROR(HLOOKUP($B178,INDIRECT("'Monthly Resource Report'!"&amp;'Reid Validation'!J$482631&amp;":"&amp;'Reid Validation'!J$482632),'Reid Validation'!J$482633,FALSE)),0,HLOOKUP($B178,INDIRECT("'Monthly Resource Report'!"&amp;'Reid Validation'!J$482631&amp;":"&amp;'Reid Validation'!J$482632),'Reid Validation'!J$482633,FALSE))</f>
        <v>6.9941991860500694E-2</v>
      </c>
      <c r="L178" s="301">
        <v>46600</v>
      </c>
      <c r="M178" s="294">
        <v>58</v>
      </c>
      <c r="N178" s="297">
        <v>0</v>
      </c>
      <c r="O178" s="299">
        <v>0.7</v>
      </c>
      <c r="P178" s="295">
        <v>0.06</v>
      </c>
      <c r="Q178" s="294">
        <f ca="1">+IF(ISERROR(HLOOKUP($B178,INDIRECT("'Monthly Resource Report'!"&amp;'Reid Validation'!Q$482631&amp;":"&amp;'Reid Validation'!Q$482632),'Reid Validation'!Q$482633,FALSE)),0,HLOOKUP($B178,INDIRECT("'Monthly Resource Report'!"&amp;'Reid Validation'!Q$482631&amp;":"&amp;'Reid Validation'!Q$482632),'Reid Validation'!Q$482633,FALSE))</f>
        <v>58</v>
      </c>
      <c r="R178" s="297">
        <f ca="1">+IF(ISERROR(HLOOKUP($B178,INDIRECT("'Monthly Resource Report'!"&amp;'Reid Validation'!R$482631&amp;":"&amp;'Reid Validation'!R$482632),'Reid Validation'!R$482633,FALSE)),0,HLOOKUP($B178,INDIRECT("'Monthly Resource Report'!"&amp;'Reid Validation'!R$482631&amp;":"&amp;'Reid Validation'!R$482632),'Reid Validation'!R$482633,FALSE))</f>
        <v>0</v>
      </c>
      <c r="S178" s="317">
        <f ca="1">+IF(ISERROR(HLOOKUP($B178,INDIRECT("'Monthly Resource Report'!"&amp;'Reid Validation'!S$482631&amp;":"&amp;'Reid Validation'!S$482632),'Reid Validation'!S$482633,FALSE)),0,HLOOKUP($B178,INDIRECT("'Monthly Resource Report'!"&amp;'Reid Validation'!S$482631&amp;":"&amp;'Reid Validation'!S$482632),'Reid Validation'!S$482633,FALSE))</f>
        <v>0.7183180388502135</v>
      </c>
      <c r="T178" s="318">
        <f ca="1">+IF(ISERROR(HLOOKUP($B178,INDIRECT("'Monthly Resource Report'!"&amp;'Reid Validation'!T$482631&amp;":"&amp;'Reid Validation'!T$482632),'Reid Validation'!T$482633,FALSE)),0,HLOOKUP($B178,INDIRECT("'Monthly Resource Report'!"&amp;'Reid Validation'!T$482631&amp;":"&amp;'Reid Validation'!T$482632),'Reid Validation'!T$482633,FALSE))</f>
        <v>6.0407463506404295E-2</v>
      </c>
    </row>
    <row r="179" spans="2:20" s="29" customFormat="1">
      <c r="B179" s="301">
        <v>46631</v>
      </c>
      <c r="C179" s="294">
        <v>45</v>
      </c>
      <c r="D179" s="297">
        <v>0</v>
      </c>
      <c r="E179" s="299">
        <v>0.3</v>
      </c>
      <c r="F179" s="295">
        <v>0.06</v>
      </c>
      <c r="G179" s="294">
        <f ca="1">+IF(ISERROR(HLOOKUP($B179,INDIRECT("'Monthly Resource Report'!"&amp;'Reid Validation'!G$482631&amp;":"&amp;'Reid Validation'!G$482632),'Reid Validation'!G$482633,FALSE)),0,HLOOKUP($B179,INDIRECT("'Monthly Resource Report'!"&amp;'Reid Validation'!G$482631&amp;":"&amp;'Reid Validation'!G$482632),'Reid Validation'!G$482633,FALSE))</f>
        <v>0</v>
      </c>
      <c r="H179" s="297">
        <f ca="1">+IF(ISERROR(HLOOKUP($B179,INDIRECT("'Monthly Resource Report'!"&amp;'Reid Validation'!H$482631&amp;":"&amp;'Reid Validation'!H$482632),'Reid Validation'!H$482633,FALSE)),0,HLOOKUP($B179,INDIRECT("'Monthly Resource Report'!"&amp;'Reid Validation'!H$482631&amp;":"&amp;'Reid Validation'!H$482632),'Reid Validation'!H$482633,FALSE))</f>
        <v>0</v>
      </c>
      <c r="I179" s="317">
        <f ca="1">+IF(ISERROR(HLOOKUP($B179,INDIRECT("'Monthly Resource Report'!"&amp;'Reid Validation'!I$482631&amp;":"&amp;'Reid Validation'!I$482632),'Reid Validation'!I$482633,FALSE)),0,HLOOKUP($B179,INDIRECT("'Monthly Resource Report'!"&amp;'Reid Validation'!I$482631&amp;":"&amp;'Reid Validation'!I$482632),'Reid Validation'!I$482633,FALSE))</f>
        <v>0</v>
      </c>
      <c r="J179" s="318">
        <f ca="1">+IF(ISERROR(HLOOKUP($B179,INDIRECT("'Monthly Resource Report'!"&amp;'Reid Validation'!J$482631&amp;":"&amp;'Reid Validation'!J$482632),'Reid Validation'!J$482633,FALSE)),0,HLOOKUP($B179,INDIRECT("'Monthly Resource Report'!"&amp;'Reid Validation'!J$482631&amp;":"&amp;'Reid Validation'!J$482632),'Reid Validation'!J$482633,FALSE))</f>
        <v>0</v>
      </c>
      <c r="L179" s="301">
        <v>46631</v>
      </c>
      <c r="M179" s="294">
        <v>58</v>
      </c>
      <c r="N179" s="297">
        <v>0</v>
      </c>
      <c r="O179" s="299">
        <v>0.7</v>
      </c>
      <c r="P179" s="295">
        <v>0.06</v>
      </c>
      <c r="Q179" s="294">
        <f ca="1">+IF(ISERROR(HLOOKUP($B179,INDIRECT("'Monthly Resource Report'!"&amp;'Reid Validation'!Q$482631&amp;":"&amp;'Reid Validation'!Q$482632),'Reid Validation'!Q$482633,FALSE)),0,HLOOKUP($B179,INDIRECT("'Monthly Resource Report'!"&amp;'Reid Validation'!Q$482631&amp;":"&amp;'Reid Validation'!Q$482632),'Reid Validation'!Q$482633,FALSE))</f>
        <v>58</v>
      </c>
      <c r="R179" s="297">
        <f ca="1">+IF(ISERROR(HLOOKUP($B179,INDIRECT("'Monthly Resource Report'!"&amp;'Reid Validation'!R$482631&amp;":"&amp;'Reid Validation'!R$482632),'Reid Validation'!R$482633,FALSE)),0,HLOOKUP($B179,INDIRECT("'Monthly Resource Report'!"&amp;'Reid Validation'!R$482631&amp;":"&amp;'Reid Validation'!R$482632),'Reid Validation'!R$482633,FALSE))</f>
        <v>0</v>
      </c>
      <c r="S179" s="317">
        <f ca="1">+IF(ISERROR(HLOOKUP($B179,INDIRECT("'Monthly Resource Report'!"&amp;'Reid Validation'!S$482631&amp;":"&amp;'Reid Validation'!S$482632),'Reid Validation'!S$482633,FALSE)),0,HLOOKUP($B179,INDIRECT("'Monthly Resource Report'!"&amp;'Reid Validation'!S$482631&amp;":"&amp;'Reid Validation'!S$482632),'Reid Validation'!S$482633,FALSE))</f>
        <v>0.71619600199446987</v>
      </c>
      <c r="T179" s="318">
        <f ca="1">+IF(ISERROR(HLOOKUP($B179,INDIRECT("'Monthly Resource Report'!"&amp;'Reid Validation'!T$482631&amp;":"&amp;'Reid Validation'!T$482632),'Reid Validation'!T$482633,FALSE)),0,HLOOKUP($B179,INDIRECT("'Monthly Resource Report'!"&amp;'Reid Validation'!T$482631&amp;":"&amp;'Reid Validation'!T$482632),'Reid Validation'!T$482633,FALSE))</f>
        <v>6.0438481180967923E-2</v>
      </c>
    </row>
    <row r="180" spans="2:20" s="29" customFormat="1">
      <c r="B180" s="301">
        <v>46661</v>
      </c>
      <c r="C180" s="294">
        <v>45</v>
      </c>
      <c r="D180" s="297">
        <v>0</v>
      </c>
      <c r="E180" s="299">
        <v>0.3</v>
      </c>
      <c r="F180" s="295">
        <v>0.06</v>
      </c>
      <c r="G180" s="294">
        <f ca="1">+IF(ISERROR(HLOOKUP($B180,INDIRECT("'Monthly Resource Report'!"&amp;'Reid Validation'!G$482631&amp;":"&amp;'Reid Validation'!G$482632),'Reid Validation'!G$482633,FALSE)),0,HLOOKUP($B180,INDIRECT("'Monthly Resource Report'!"&amp;'Reid Validation'!G$482631&amp;":"&amp;'Reid Validation'!G$482632),'Reid Validation'!G$482633,FALSE))</f>
        <v>0</v>
      </c>
      <c r="H180" s="297">
        <f ca="1">+IF(ISERROR(HLOOKUP($B180,INDIRECT("'Monthly Resource Report'!"&amp;'Reid Validation'!H$482631&amp;":"&amp;'Reid Validation'!H$482632),'Reid Validation'!H$482633,FALSE)),0,HLOOKUP($B180,INDIRECT("'Monthly Resource Report'!"&amp;'Reid Validation'!H$482631&amp;":"&amp;'Reid Validation'!H$482632),'Reid Validation'!H$482633,FALSE))</f>
        <v>0</v>
      </c>
      <c r="I180" s="317">
        <f ca="1">+IF(ISERROR(HLOOKUP($B180,INDIRECT("'Monthly Resource Report'!"&amp;'Reid Validation'!I$482631&amp;":"&amp;'Reid Validation'!I$482632),'Reid Validation'!I$482633,FALSE)),0,HLOOKUP($B180,INDIRECT("'Monthly Resource Report'!"&amp;'Reid Validation'!I$482631&amp;":"&amp;'Reid Validation'!I$482632),'Reid Validation'!I$482633,FALSE))</f>
        <v>0</v>
      </c>
      <c r="J180" s="318">
        <f ca="1">+IF(ISERROR(HLOOKUP($B180,INDIRECT("'Monthly Resource Report'!"&amp;'Reid Validation'!J$482631&amp;":"&amp;'Reid Validation'!J$482632),'Reid Validation'!J$482633,FALSE)),0,HLOOKUP($B180,INDIRECT("'Monthly Resource Report'!"&amp;'Reid Validation'!J$482631&amp;":"&amp;'Reid Validation'!J$482632),'Reid Validation'!J$482633,FALSE))</f>
        <v>0</v>
      </c>
      <c r="L180" s="301">
        <v>46661</v>
      </c>
      <c r="M180" s="294">
        <v>60</v>
      </c>
      <c r="N180" s="297">
        <v>0</v>
      </c>
      <c r="O180" s="299">
        <v>0.7</v>
      </c>
      <c r="P180" s="295">
        <v>0.06</v>
      </c>
      <c r="Q180" s="294">
        <f ca="1">+IF(ISERROR(HLOOKUP($B180,INDIRECT("'Monthly Resource Report'!"&amp;'Reid Validation'!Q$482631&amp;":"&amp;'Reid Validation'!Q$482632),'Reid Validation'!Q$482633,FALSE)),0,HLOOKUP($B180,INDIRECT("'Monthly Resource Report'!"&amp;'Reid Validation'!Q$482631&amp;":"&amp;'Reid Validation'!Q$482632),'Reid Validation'!Q$482633,FALSE))</f>
        <v>60</v>
      </c>
      <c r="R180" s="297">
        <f ca="1">+IF(ISERROR(HLOOKUP($B180,INDIRECT("'Monthly Resource Report'!"&amp;'Reid Validation'!R$482631&amp;":"&amp;'Reid Validation'!R$482632),'Reid Validation'!R$482633,FALSE)),0,HLOOKUP($B180,INDIRECT("'Monthly Resource Report'!"&amp;'Reid Validation'!R$482631&amp;":"&amp;'Reid Validation'!R$482632),'Reid Validation'!R$482633,FALSE))</f>
        <v>0</v>
      </c>
      <c r="S180" s="317">
        <f ca="1">+IF(ISERROR(HLOOKUP($B180,INDIRECT("'Monthly Resource Report'!"&amp;'Reid Validation'!S$482631&amp;":"&amp;'Reid Validation'!S$482632),'Reid Validation'!S$482633,FALSE)),0,HLOOKUP($B180,INDIRECT("'Monthly Resource Report'!"&amp;'Reid Validation'!S$482631&amp;":"&amp;'Reid Validation'!S$482632),'Reid Validation'!S$482633,FALSE))</f>
        <v>0.70072603002555423</v>
      </c>
      <c r="T180" s="318">
        <f ca="1">+IF(ISERROR(HLOOKUP($B180,INDIRECT("'Monthly Resource Report'!"&amp;'Reid Validation'!T$482631&amp;":"&amp;'Reid Validation'!T$482632),'Reid Validation'!T$482633,FALSE)),0,HLOOKUP($B180,INDIRECT("'Monthly Resource Report'!"&amp;'Reid Validation'!T$482631&amp;":"&amp;'Reid Validation'!T$482632),'Reid Validation'!T$482633,FALSE))</f>
        <v>6.1174494684770611E-2</v>
      </c>
    </row>
    <row r="181" spans="2:20" s="29" customFormat="1">
      <c r="B181" s="301">
        <v>46692</v>
      </c>
      <c r="C181" s="294">
        <v>45</v>
      </c>
      <c r="D181" s="297">
        <v>0</v>
      </c>
      <c r="E181" s="299">
        <v>0.3</v>
      </c>
      <c r="F181" s="295">
        <v>0.06</v>
      </c>
      <c r="G181" s="294">
        <f ca="1">+IF(ISERROR(HLOOKUP($B181,INDIRECT("'Monthly Resource Report'!"&amp;'Reid Validation'!G$482631&amp;":"&amp;'Reid Validation'!G$482632),'Reid Validation'!G$482633,FALSE)),0,HLOOKUP($B181,INDIRECT("'Monthly Resource Report'!"&amp;'Reid Validation'!G$482631&amp;":"&amp;'Reid Validation'!G$482632),'Reid Validation'!G$482633,FALSE))</f>
        <v>0</v>
      </c>
      <c r="H181" s="297">
        <f ca="1">+IF(ISERROR(HLOOKUP($B181,INDIRECT("'Monthly Resource Report'!"&amp;'Reid Validation'!H$482631&amp;":"&amp;'Reid Validation'!H$482632),'Reid Validation'!H$482633,FALSE)),0,HLOOKUP($B181,INDIRECT("'Monthly Resource Report'!"&amp;'Reid Validation'!H$482631&amp;":"&amp;'Reid Validation'!H$482632),'Reid Validation'!H$482633,FALSE))</f>
        <v>0</v>
      </c>
      <c r="I181" s="317">
        <f ca="1">+IF(ISERROR(HLOOKUP($B181,INDIRECT("'Monthly Resource Report'!"&amp;'Reid Validation'!I$482631&amp;":"&amp;'Reid Validation'!I$482632),'Reid Validation'!I$482633,FALSE)),0,HLOOKUP($B181,INDIRECT("'Monthly Resource Report'!"&amp;'Reid Validation'!I$482631&amp;":"&amp;'Reid Validation'!I$482632),'Reid Validation'!I$482633,FALSE))</f>
        <v>0</v>
      </c>
      <c r="J181" s="318">
        <f ca="1">+IF(ISERROR(HLOOKUP($B181,INDIRECT("'Monthly Resource Report'!"&amp;'Reid Validation'!J$482631&amp;":"&amp;'Reid Validation'!J$482632),'Reid Validation'!J$482633,FALSE)),0,HLOOKUP($B181,INDIRECT("'Monthly Resource Report'!"&amp;'Reid Validation'!J$482631&amp;":"&amp;'Reid Validation'!J$482632),'Reid Validation'!J$482633,FALSE))</f>
        <v>0</v>
      </c>
      <c r="L181" s="301">
        <v>46692</v>
      </c>
      <c r="M181" s="294">
        <v>60</v>
      </c>
      <c r="N181" s="297">
        <v>0</v>
      </c>
      <c r="O181" s="299">
        <v>0.7</v>
      </c>
      <c r="P181" s="295">
        <v>0.06</v>
      </c>
      <c r="Q181" s="294">
        <f ca="1">+IF(ISERROR(HLOOKUP($B181,INDIRECT("'Monthly Resource Report'!"&amp;'Reid Validation'!Q$482631&amp;":"&amp;'Reid Validation'!Q$482632),'Reid Validation'!Q$482633,FALSE)),0,HLOOKUP($B181,INDIRECT("'Monthly Resource Report'!"&amp;'Reid Validation'!Q$482631&amp;":"&amp;'Reid Validation'!Q$482632),'Reid Validation'!Q$482633,FALSE))</f>
        <v>60</v>
      </c>
      <c r="R181" s="297">
        <f ca="1">+IF(ISERROR(HLOOKUP($B181,INDIRECT("'Monthly Resource Report'!"&amp;'Reid Validation'!R$482631&amp;":"&amp;'Reid Validation'!R$482632),'Reid Validation'!R$482633,FALSE)),0,HLOOKUP($B181,INDIRECT("'Monthly Resource Report'!"&amp;'Reid Validation'!R$482631&amp;":"&amp;'Reid Validation'!R$482632),'Reid Validation'!R$482633,FALSE))</f>
        <v>0</v>
      </c>
      <c r="S181" s="317">
        <f ca="1">+IF(ISERROR(HLOOKUP($B181,INDIRECT("'Monthly Resource Report'!"&amp;'Reid Validation'!S$482631&amp;":"&amp;'Reid Validation'!S$482632),'Reid Validation'!S$482633,FALSE)),0,HLOOKUP($B181,INDIRECT("'Monthly Resource Report'!"&amp;'Reid Validation'!S$482631&amp;":"&amp;'Reid Validation'!S$482632),'Reid Validation'!S$482633,FALSE))</f>
        <v>0.70409458766710586</v>
      </c>
      <c r="T181" s="318">
        <f ca="1">+IF(ISERROR(HLOOKUP($B181,INDIRECT("'Monthly Resource Report'!"&amp;'Reid Validation'!T$482631&amp;":"&amp;'Reid Validation'!T$482632),'Reid Validation'!T$482633,FALSE)),0,HLOOKUP($B181,INDIRECT("'Monthly Resource Report'!"&amp;'Reid Validation'!T$482631&amp;":"&amp;'Reid Validation'!T$482632),'Reid Validation'!T$482633,FALSE))</f>
        <v>6.1302872617072936E-2</v>
      </c>
    </row>
    <row r="182" spans="2:20" s="29" customFormat="1">
      <c r="B182" s="301">
        <v>46722</v>
      </c>
      <c r="C182" s="294">
        <v>45</v>
      </c>
      <c r="D182" s="297">
        <v>0</v>
      </c>
      <c r="E182" s="299">
        <v>0.3</v>
      </c>
      <c r="F182" s="295">
        <v>0.06</v>
      </c>
      <c r="G182" s="294">
        <f ca="1">+IF(ISERROR(HLOOKUP($B182,INDIRECT("'Monthly Resource Report'!"&amp;'Reid Validation'!G$482631&amp;":"&amp;'Reid Validation'!G$482632),'Reid Validation'!G$482633,FALSE)),0,HLOOKUP($B182,INDIRECT("'Monthly Resource Report'!"&amp;'Reid Validation'!G$482631&amp;":"&amp;'Reid Validation'!G$482632),'Reid Validation'!G$482633,FALSE))</f>
        <v>0</v>
      </c>
      <c r="H182" s="297">
        <f ca="1">+IF(ISERROR(HLOOKUP($B182,INDIRECT("'Monthly Resource Report'!"&amp;'Reid Validation'!H$482631&amp;":"&amp;'Reid Validation'!H$482632),'Reid Validation'!H$482633,FALSE)),0,HLOOKUP($B182,INDIRECT("'Monthly Resource Report'!"&amp;'Reid Validation'!H$482631&amp;":"&amp;'Reid Validation'!H$482632),'Reid Validation'!H$482633,FALSE))</f>
        <v>0</v>
      </c>
      <c r="I182" s="317">
        <f ca="1">+IF(ISERROR(HLOOKUP($B182,INDIRECT("'Monthly Resource Report'!"&amp;'Reid Validation'!I$482631&amp;":"&amp;'Reid Validation'!I$482632),'Reid Validation'!I$482633,FALSE)),0,HLOOKUP($B182,INDIRECT("'Monthly Resource Report'!"&amp;'Reid Validation'!I$482631&amp;":"&amp;'Reid Validation'!I$482632),'Reid Validation'!I$482633,FALSE))</f>
        <v>0</v>
      </c>
      <c r="J182" s="318">
        <f ca="1">+IF(ISERROR(HLOOKUP($B182,INDIRECT("'Monthly Resource Report'!"&amp;'Reid Validation'!J$482631&amp;":"&amp;'Reid Validation'!J$482632),'Reid Validation'!J$482633,FALSE)),0,HLOOKUP($B182,INDIRECT("'Monthly Resource Report'!"&amp;'Reid Validation'!J$482631&amp;":"&amp;'Reid Validation'!J$482632),'Reid Validation'!J$482633,FALSE))</f>
        <v>0</v>
      </c>
      <c r="L182" s="301">
        <v>46722</v>
      </c>
      <c r="M182" s="294">
        <v>65</v>
      </c>
      <c r="N182" s="297">
        <v>0</v>
      </c>
      <c r="O182" s="299">
        <v>0.7</v>
      </c>
      <c r="P182" s="295">
        <v>0.06</v>
      </c>
      <c r="Q182" s="294">
        <f ca="1">+IF(ISERROR(HLOOKUP($B182,INDIRECT("'Monthly Resource Report'!"&amp;'Reid Validation'!Q$482631&amp;":"&amp;'Reid Validation'!Q$482632),'Reid Validation'!Q$482633,FALSE)),0,HLOOKUP($B182,INDIRECT("'Monthly Resource Report'!"&amp;'Reid Validation'!Q$482631&amp;":"&amp;'Reid Validation'!Q$482632),'Reid Validation'!Q$482633,FALSE))</f>
        <v>65</v>
      </c>
      <c r="R182" s="297">
        <f ca="1">+IF(ISERROR(HLOOKUP($B182,INDIRECT("'Monthly Resource Report'!"&amp;'Reid Validation'!R$482631&amp;":"&amp;'Reid Validation'!R$482632),'Reid Validation'!R$482633,FALSE)),0,HLOOKUP($B182,INDIRECT("'Monthly Resource Report'!"&amp;'Reid Validation'!R$482631&amp;":"&amp;'Reid Validation'!R$482632),'Reid Validation'!R$482633,FALSE))</f>
        <v>0</v>
      </c>
      <c r="S182" s="317">
        <f ca="1">+IF(ISERROR(HLOOKUP($B182,INDIRECT("'Monthly Resource Report'!"&amp;'Reid Validation'!S$482631&amp;":"&amp;'Reid Validation'!S$482632),'Reid Validation'!S$482633,FALSE)),0,HLOOKUP($B182,INDIRECT("'Monthly Resource Report'!"&amp;'Reid Validation'!S$482631&amp;":"&amp;'Reid Validation'!S$482632),'Reid Validation'!S$482633,FALSE))</f>
        <v>0.70946270750481777</v>
      </c>
      <c r="T182" s="318">
        <f ca="1">+IF(ISERROR(HLOOKUP($B182,INDIRECT("'Monthly Resource Report'!"&amp;'Reid Validation'!T$482631&amp;":"&amp;'Reid Validation'!T$482632),'Reid Validation'!T$482633,FALSE)),0,HLOOKUP($B182,INDIRECT("'Monthly Resource Report'!"&amp;'Reid Validation'!T$482631&amp;":"&amp;'Reid Validation'!T$482632),'Reid Validation'!T$482633,FALSE))</f>
        <v>6.0937384311717774E-2</v>
      </c>
    </row>
    <row r="183" spans="2:20" s="29" customFormat="1">
      <c r="B183" s="633"/>
      <c r="C183" s="634"/>
      <c r="D183" s="635"/>
      <c r="E183" s="636"/>
      <c r="F183" s="636"/>
      <c r="G183" s="634"/>
      <c r="H183" s="635"/>
      <c r="I183" s="637"/>
      <c r="J183" s="637"/>
      <c r="L183" s="633"/>
      <c r="M183" s="634"/>
      <c r="N183" s="635"/>
      <c r="O183" s="636"/>
      <c r="P183" s="636"/>
      <c r="Q183" s="634"/>
      <c r="R183" s="635"/>
      <c r="S183" s="637"/>
      <c r="T183" s="637"/>
    </row>
    <row r="184" spans="2:20" s="29" customFormat="1">
      <c r="B184" s="633"/>
      <c r="C184" s="634"/>
      <c r="D184" s="635"/>
      <c r="E184" s="636"/>
      <c r="F184" s="636"/>
      <c r="G184" s="634"/>
      <c r="H184" s="635"/>
      <c r="I184" s="637"/>
      <c r="J184" s="637"/>
      <c r="L184" s="633"/>
      <c r="M184" s="634"/>
      <c r="N184" s="635"/>
      <c r="O184" s="636"/>
      <c r="P184" s="636"/>
      <c r="Q184" s="634"/>
      <c r="R184" s="635"/>
      <c r="S184" s="637"/>
      <c r="T184" s="637"/>
    </row>
    <row r="185" spans="2:20" s="29" customFormat="1">
      <c r="B185" s="633"/>
      <c r="C185" s="634"/>
      <c r="D185" s="635"/>
      <c r="E185" s="636"/>
      <c r="F185" s="636"/>
      <c r="G185" s="634"/>
      <c r="H185" s="635"/>
      <c r="I185" s="637"/>
      <c r="J185" s="637"/>
      <c r="L185" s="633"/>
      <c r="M185" s="634"/>
      <c r="N185" s="635"/>
      <c r="O185" s="636"/>
      <c r="P185" s="636"/>
      <c r="Q185" s="634"/>
      <c r="R185" s="635"/>
      <c r="S185" s="637"/>
      <c r="T185" s="637"/>
    </row>
    <row r="186" spans="2:20" s="29" customFormat="1">
      <c r="B186" s="633"/>
      <c r="C186" s="634"/>
      <c r="D186" s="635"/>
      <c r="E186" s="636"/>
      <c r="F186" s="636"/>
      <c r="G186" s="634"/>
      <c r="H186" s="635"/>
      <c r="I186" s="637"/>
      <c r="J186" s="637"/>
      <c r="L186" s="633"/>
      <c r="M186" s="634"/>
      <c r="N186" s="635"/>
      <c r="O186" s="636"/>
      <c r="P186" s="636"/>
      <c r="Q186" s="634"/>
      <c r="R186" s="635"/>
      <c r="S186" s="637"/>
      <c r="T186" s="637"/>
    </row>
    <row r="187" spans="2:20" s="29" customFormat="1">
      <c r="B187" s="633"/>
      <c r="C187" s="634"/>
      <c r="D187" s="635"/>
      <c r="E187" s="636"/>
      <c r="F187" s="636"/>
      <c r="G187" s="634"/>
      <c r="H187" s="635"/>
      <c r="I187" s="637"/>
      <c r="J187" s="637"/>
      <c r="L187" s="633"/>
      <c r="M187" s="634"/>
      <c r="N187" s="635"/>
      <c r="O187" s="636"/>
      <c r="P187" s="636"/>
      <c r="Q187" s="634"/>
      <c r="R187" s="635"/>
      <c r="S187" s="637"/>
      <c r="T187" s="637"/>
    </row>
    <row r="188" spans="2:20" s="29" customFormat="1">
      <c r="B188" s="633"/>
      <c r="C188" s="634"/>
      <c r="D188" s="635"/>
      <c r="E188" s="636"/>
      <c r="F188" s="636"/>
      <c r="G188" s="634"/>
      <c r="H188" s="635"/>
      <c r="I188" s="637"/>
      <c r="J188" s="637"/>
      <c r="L188" s="633"/>
      <c r="M188" s="634"/>
      <c r="N188" s="635"/>
      <c r="O188" s="636"/>
      <c r="P188" s="636"/>
      <c r="Q188" s="634"/>
      <c r="R188" s="635"/>
      <c r="S188" s="637"/>
      <c r="T188" s="637"/>
    </row>
    <row r="189" spans="2:20" s="29" customFormat="1">
      <c r="B189" s="633"/>
      <c r="C189" s="634"/>
      <c r="D189" s="635"/>
      <c r="E189" s="636"/>
      <c r="F189" s="636"/>
      <c r="G189" s="634"/>
      <c r="H189" s="635"/>
      <c r="I189" s="637"/>
      <c r="J189" s="637"/>
      <c r="L189" s="633"/>
      <c r="M189" s="634"/>
      <c r="N189" s="635"/>
      <c r="O189" s="636"/>
      <c r="P189" s="636"/>
      <c r="Q189" s="634"/>
      <c r="R189" s="635"/>
      <c r="S189" s="637"/>
      <c r="T189" s="637"/>
    </row>
    <row r="190" spans="2:20" s="29" customFormat="1">
      <c r="B190" s="633"/>
      <c r="C190" s="634"/>
      <c r="D190" s="635"/>
      <c r="E190" s="636"/>
      <c r="F190" s="636"/>
      <c r="G190" s="634"/>
      <c r="H190" s="635"/>
      <c r="I190" s="637"/>
      <c r="J190" s="637"/>
      <c r="L190" s="633"/>
      <c r="M190" s="634"/>
      <c r="N190" s="635"/>
      <c r="O190" s="636"/>
      <c r="P190" s="636"/>
      <c r="Q190" s="634"/>
      <c r="R190" s="635"/>
      <c r="S190" s="637"/>
      <c r="T190" s="637"/>
    </row>
    <row r="191" spans="2:20" s="29" customFormat="1">
      <c r="B191" s="633"/>
      <c r="C191" s="634"/>
      <c r="D191" s="635"/>
      <c r="E191" s="636"/>
      <c r="F191" s="636"/>
      <c r="G191" s="634"/>
      <c r="H191" s="635"/>
      <c r="I191" s="637"/>
      <c r="J191" s="637"/>
      <c r="L191" s="633"/>
      <c r="M191" s="634"/>
      <c r="N191" s="635"/>
      <c r="O191" s="636"/>
      <c r="P191" s="636"/>
      <c r="Q191" s="634"/>
      <c r="R191" s="635"/>
      <c r="S191" s="637"/>
      <c r="T191" s="637"/>
    </row>
    <row r="192" spans="2:20" s="29" customFormat="1">
      <c r="B192" s="633"/>
      <c r="C192" s="634"/>
      <c r="D192" s="635"/>
      <c r="E192" s="636"/>
      <c r="F192" s="636"/>
      <c r="G192" s="634"/>
      <c r="H192" s="635"/>
      <c r="I192" s="637"/>
      <c r="J192" s="637"/>
      <c r="L192" s="633"/>
      <c r="M192" s="634"/>
      <c r="N192" s="635"/>
      <c r="O192" s="636"/>
      <c r="P192" s="636"/>
      <c r="Q192" s="634"/>
      <c r="R192" s="635"/>
      <c r="S192" s="637"/>
      <c r="T192" s="637"/>
    </row>
    <row r="193" spans="2:20" s="29" customFormat="1">
      <c r="B193" s="633"/>
      <c r="C193" s="634"/>
      <c r="D193" s="635"/>
      <c r="E193" s="636"/>
      <c r="F193" s="636"/>
      <c r="G193" s="634"/>
      <c r="H193" s="635"/>
      <c r="I193" s="637"/>
      <c r="J193" s="637"/>
      <c r="L193" s="633"/>
      <c r="M193" s="634"/>
      <c r="N193" s="635"/>
      <c r="O193" s="636"/>
      <c r="P193" s="636"/>
      <c r="Q193" s="634"/>
      <c r="R193" s="635"/>
      <c r="S193" s="637"/>
      <c r="T193" s="637"/>
    </row>
    <row r="194" spans="2:20" s="29" customFormat="1">
      <c r="B194" s="633"/>
      <c r="C194" s="634"/>
      <c r="D194" s="635"/>
      <c r="E194" s="636"/>
      <c r="F194" s="636"/>
      <c r="G194" s="634"/>
      <c r="H194" s="635"/>
      <c r="I194" s="637"/>
      <c r="J194" s="637"/>
      <c r="L194" s="633"/>
      <c r="M194" s="634"/>
      <c r="N194" s="635"/>
      <c r="O194" s="636"/>
      <c r="P194" s="636"/>
      <c r="Q194" s="634"/>
      <c r="R194" s="635"/>
      <c r="S194" s="637"/>
      <c r="T194" s="637"/>
    </row>
    <row r="195" spans="2:20" s="29" customFormat="1">
      <c r="B195" s="633"/>
      <c r="C195" s="634"/>
      <c r="D195" s="635"/>
      <c r="E195" s="636"/>
      <c r="F195" s="636"/>
      <c r="G195" s="634"/>
      <c r="H195" s="635"/>
      <c r="I195" s="637"/>
      <c r="J195" s="637"/>
      <c r="L195" s="633"/>
      <c r="M195" s="634"/>
      <c r="N195" s="635"/>
      <c r="O195" s="636"/>
      <c r="P195" s="636"/>
      <c r="Q195" s="634"/>
      <c r="R195" s="635"/>
      <c r="S195" s="637"/>
      <c r="T195" s="637"/>
    </row>
    <row r="196" spans="2:20" s="29" customFormat="1">
      <c r="B196" s="633"/>
      <c r="C196" s="634"/>
      <c r="D196" s="635"/>
      <c r="E196" s="636"/>
      <c r="F196" s="636"/>
      <c r="G196" s="634"/>
      <c r="H196" s="635"/>
      <c r="I196" s="637"/>
      <c r="J196" s="637"/>
      <c r="L196" s="633"/>
      <c r="M196" s="634"/>
      <c r="N196" s="635"/>
      <c r="O196" s="636"/>
      <c r="P196" s="636"/>
      <c r="Q196" s="634"/>
      <c r="R196" s="635"/>
      <c r="S196" s="637"/>
      <c r="T196" s="637"/>
    </row>
    <row r="197" spans="2:20" s="29" customFormat="1">
      <c r="B197" s="633"/>
      <c r="C197" s="634"/>
      <c r="D197" s="635"/>
      <c r="E197" s="636"/>
      <c r="F197" s="636"/>
      <c r="G197" s="634"/>
      <c r="H197" s="635"/>
      <c r="I197" s="637"/>
      <c r="J197" s="637"/>
      <c r="L197" s="633"/>
      <c r="M197" s="634"/>
      <c r="N197" s="635"/>
      <c r="O197" s="636"/>
      <c r="P197" s="636"/>
      <c r="Q197" s="634"/>
      <c r="R197" s="635"/>
      <c r="S197" s="637"/>
      <c r="T197" s="637"/>
    </row>
    <row r="240" spans="7:20">
      <c r="G240" s="893" t="s">
        <v>221</v>
      </c>
      <c r="H240" s="894"/>
      <c r="I240" s="894"/>
      <c r="J240" s="895"/>
      <c r="Q240" s="893" t="s">
        <v>221</v>
      </c>
      <c r="R240" s="894"/>
      <c r="S240" s="894"/>
      <c r="T240" s="895"/>
    </row>
    <row r="241" spans="6:20" ht="30">
      <c r="F241" s="293" t="s">
        <v>199</v>
      </c>
      <c r="G241" s="304" t="s">
        <v>34</v>
      </c>
      <c r="H241" s="305" t="s">
        <v>39</v>
      </c>
      <c r="I241" s="306" t="s">
        <v>48</v>
      </c>
      <c r="J241" s="307" t="s">
        <v>45</v>
      </c>
      <c r="P241" s="293" t="s">
        <v>199</v>
      </c>
      <c r="Q241" s="304" t="s">
        <v>34</v>
      </c>
      <c r="R241" s="305" t="s">
        <v>39</v>
      </c>
      <c r="S241" s="306" t="s">
        <v>48</v>
      </c>
      <c r="T241" s="307" t="s">
        <v>45</v>
      </c>
    </row>
    <row r="242" spans="6:20">
      <c r="F242" s="300">
        <f>+B3</f>
        <v>41275</v>
      </c>
      <c r="G242" s="308">
        <f t="shared" ref="G242:G273" ca="1" si="0">+IF(ISERROR(G3/C3-1),0,G3/C3-1)</f>
        <v>0</v>
      </c>
      <c r="H242" s="309">
        <f t="shared" ref="H242:H273" ca="1" si="1">+IF(ISERROR(H3/D3-1),0,H3/D3-1)</f>
        <v>-1</v>
      </c>
      <c r="I242" s="309">
        <f t="shared" ref="I242:I273" ca="1" si="2">+IF(ISERROR(I3/E3-1),0,I3/E3-1)</f>
        <v>-1</v>
      </c>
      <c r="J242" s="310">
        <f t="shared" ref="J242:J273" ca="1" si="3">+IF(ISERROR(J3/F3-1),0,J3/F3-1)</f>
        <v>-1</v>
      </c>
      <c r="P242" s="300">
        <f>+L3</f>
        <v>41275</v>
      </c>
      <c r="Q242" s="308">
        <f t="shared" ref="Q242:Q305" ca="1" si="4">+IF(ISERROR(Q3/M3-1),0,Q3/M3-1)</f>
        <v>0</v>
      </c>
      <c r="R242" s="309">
        <f t="shared" ref="R242:R305" ca="1" si="5">+IF(ISERROR(R3/N3-1),0,R3/N3-1)</f>
        <v>0</v>
      </c>
      <c r="S242" s="309">
        <f t="shared" ref="S242:S305" ca="1" si="6">+IF(ISERROR(S3/O3-1),0,S3/O3-1)</f>
        <v>-1</v>
      </c>
      <c r="T242" s="310">
        <f t="shared" ref="T242:T305" ca="1" si="7">+IF(ISERROR(T3/P3-1),0,T3/P3-1)</f>
        <v>-1</v>
      </c>
    </row>
    <row r="243" spans="6:20">
      <c r="F243" s="301">
        <f t="shared" ref="F243:F306" si="8">+B4</f>
        <v>41306</v>
      </c>
      <c r="G243" s="308">
        <f t="shared" ca="1" si="0"/>
        <v>0</v>
      </c>
      <c r="H243" s="311">
        <f t="shared" ca="1" si="1"/>
        <v>-1</v>
      </c>
      <c r="I243" s="311">
        <f t="shared" ca="1" si="2"/>
        <v>-1</v>
      </c>
      <c r="J243" s="310">
        <f t="shared" ca="1" si="3"/>
        <v>-1</v>
      </c>
      <c r="P243" s="301">
        <f t="shared" ref="P243:P306" si="9">+L4</f>
        <v>41306</v>
      </c>
      <c r="Q243" s="308">
        <f t="shared" ca="1" si="4"/>
        <v>0</v>
      </c>
      <c r="R243" s="311">
        <f t="shared" ca="1" si="5"/>
        <v>0</v>
      </c>
      <c r="S243" s="311">
        <f t="shared" ca="1" si="6"/>
        <v>-1</v>
      </c>
      <c r="T243" s="310">
        <f t="shared" ca="1" si="7"/>
        <v>-1</v>
      </c>
    </row>
    <row r="244" spans="6:20">
      <c r="F244" s="301">
        <f t="shared" si="8"/>
        <v>41334</v>
      </c>
      <c r="G244" s="308">
        <f t="shared" ca="1" si="0"/>
        <v>-1</v>
      </c>
      <c r="H244" s="311">
        <f t="shared" ca="1" si="1"/>
        <v>-1</v>
      </c>
      <c r="I244" s="311">
        <f t="shared" ca="1" si="2"/>
        <v>-1</v>
      </c>
      <c r="J244" s="310">
        <f t="shared" ca="1" si="3"/>
        <v>-1</v>
      </c>
      <c r="P244" s="301">
        <f t="shared" si="9"/>
        <v>41334</v>
      </c>
      <c r="Q244" s="308">
        <f t="shared" ca="1" si="4"/>
        <v>0</v>
      </c>
      <c r="R244" s="311">
        <f t="shared" ca="1" si="5"/>
        <v>0</v>
      </c>
      <c r="S244" s="311">
        <f t="shared" ca="1" si="6"/>
        <v>-1</v>
      </c>
      <c r="T244" s="310">
        <f t="shared" ca="1" si="7"/>
        <v>-1</v>
      </c>
    </row>
    <row r="245" spans="6:20">
      <c r="F245" s="301">
        <f t="shared" si="8"/>
        <v>41365</v>
      </c>
      <c r="G245" s="308">
        <f t="shared" ca="1" si="0"/>
        <v>-1</v>
      </c>
      <c r="H245" s="311">
        <f t="shared" ca="1" si="1"/>
        <v>-1</v>
      </c>
      <c r="I245" s="311">
        <f t="shared" ca="1" si="2"/>
        <v>-1</v>
      </c>
      <c r="J245" s="310">
        <f t="shared" ca="1" si="3"/>
        <v>-1</v>
      </c>
      <c r="P245" s="301">
        <f t="shared" si="9"/>
        <v>41365</v>
      </c>
      <c r="Q245" s="308">
        <f t="shared" ca="1" si="4"/>
        <v>0</v>
      </c>
      <c r="R245" s="311">
        <f t="shared" ca="1" si="5"/>
        <v>0</v>
      </c>
      <c r="S245" s="311">
        <f t="shared" ca="1" si="6"/>
        <v>-1</v>
      </c>
      <c r="T245" s="310">
        <f t="shared" ca="1" si="7"/>
        <v>-1</v>
      </c>
    </row>
    <row r="246" spans="6:20">
      <c r="F246" s="301">
        <f t="shared" si="8"/>
        <v>41395</v>
      </c>
      <c r="G246" s="308">
        <f t="shared" ca="1" si="0"/>
        <v>-1</v>
      </c>
      <c r="H246" s="311">
        <f t="shared" ca="1" si="1"/>
        <v>-1</v>
      </c>
      <c r="I246" s="311">
        <f t="shared" ca="1" si="2"/>
        <v>-1</v>
      </c>
      <c r="J246" s="310">
        <f t="shared" ca="1" si="3"/>
        <v>-1</v>
      </c>
      <c r="P246" s="301">
        <f t="shared" si="9"/>
        <v>41395</v>
      </c>
      <c r="Q246" s="308">
        <f t="shared" ca="1" si="4"/>
        <v>0</v>
      </c>
      <c r="R246" s="311">
        <f t="shared" ca="1" si="5"/>
        <v>0</v>
      </c>
      <c r="S246" s="311">
        <f t="shared" ca="1" si="6"/>
        <v>-1</v>
      </c>
      <c r="T246" s="310">
        <f t="shared" ca="1" si="7"/>
        <v>-1</v>
      </c>
    </row>
    <row r="247" spans="6:20">
      <c r="F247" s="301">
        <f t="shared" si="8"/>
        <v>41426</v>
      </c>
      <c r="G247" s="308">
        <f t="shared" ca="1" si="0"/>
        <v>-1</v>
      </c>
      <c r="H247" s="311">
        <f t="shared" ca="1" si="1"/>
        <v>-1</v>
      </c>
      <c r="I247" s="311">
        <f t="shared" ca="1" si="2"/>
        <v>-1</v>
      </c>
      <c r="J247" s="310">
        <f t="shared" ca="1" si="3"/>
        <v>-1</v>
      </c>
      <c r="P247" s="301">
        <f t="shared" si="9"/>
        <v>41426</v>
      </c>
      <c r="Q247" s="308">
        <f t="shared" ca="1" si="4"/>
        <v>0</v>
      </c>
      <c r="R247" s="311">
        <f t="shared" ca="1" si="5"/>
        <v>0</v>
      </c>
      <c r="S247" s="311">
        <f t="shared" ca="1" si="6"/>
        <v>-1</v>
      </c>
      <c r="T247" s="310">
        <f t="shared" ca="1" si="7"/>
        <v>-1</v>
      </c>
    </row>
    <row r="248" spans="6:20">
      <c r="F248" s="301">
        <f t="shared" si="8"/>
        <v>41456</v>
      </c>
      <c r="G248" s="308">
        <f t="shared" ca="1" si="0"/>
        <v>0</v>
      </c>
      <c r="H248" s="311">
        <f t="shared" ca="1" si="1"/>
        <v>0</v>
      </c>
      <c r="I248" s="311">
        <f t="shared" ca="1" si="2"/>
        <v>-1.8761918094559404E-2</v>
      </c>
      <c r="J248" s="310">
        <f t="shared" ca="1" si="3"/>
        <v>2.3305257036789762E-2</v>
      </c>
      <c r="P248" s="301">
        <f t="shared" si="9"/>
        <v>41456</v>
      </c>
      <c r="Q248" s="308">
        <f t="shared" ca="1" si="4"/>
        <v>0</v>
      </c>
      <c r="R248" s="311">
        <f t="shared" ca="1" si="5"/>
        <v>0</v>
      </c>
      <c r="S248" s="311">
        <f t="shared" ca="1" si="6"/>
        <v>2.6392223170023321E-2</v>
      </c>
      <c r="T248" s="310">
        <f t="shared" ca="1" si="7"/>
        <v>1.0163866194053739E-2</v>
      </c>
    </row>
    <row r="249" spans="6:20">
      <c r="F249" s="301">
        <f t="shared" si="8"/>
        <v>41487</v>
      </c>
      <c r="G249" s="308">
        <f t="shared" ca="1" si="0"/>
        <v>0</v>
      </c>
      <c r="H249" s="311">
        <f t="shared" ca="1" si="1"/>
        <v>-1</v>
      </c>
      <c r="I249" s="311">
        <f t="shared" ca="1" si="2"/>
        <v>-1</v>
      </c>
      <c r="J249" s="310">
        <f t="shared" ca="1" si="3"/>
        <v>-1</v>
      </c>
      <c r="P249" s="301">
        <f t="shared" si="9"/>
        <v>41487</v>
      </c>
      <c r="Q249" s="308">
        <f t="shared" ca="1" si="4"/>
        <v>0</v>
      </c>
      <c r="R249" s="311">
        <f t="shared" ca="1" si="5"/>
        <v>0</v>
      </c>
      <c r="S249" s="311">
        <f t="shared" ca="1" si="6"/>
        <v>-1</v>
      </c>
      <c r="T249" s="310">
        <f t="shared" ca="1" si="7"/>
        <v>-1</v>
      </c>
    </row>
    <row r="250" spans="6:20">
      <c r="F250" s="301">
        <f t="shared" si="8"/>
        <v>41518</v>
      </c>
      <c r="G250" s="308">
        <f t="shared" ca="1" si="0"/>
        <v>-1</v>
      </c>
      <c r="H250" s="311">
        <f t="shared" ca="1" si="1"/>
        <v>-1</v>
      </c>
      <c r="I250" s="311">
        <f t="shared" ca="1" si="2"/>
        <v>-1</v>
      </c>
      <c r="J250" s="310">
        <f t="shared" ca="1" si="3"/>
        <v>-1</v>
      </c>
      <c r="P250" s="301">
        <f t="shared" si="9"/>
        <v>41518</v>
      </c>
      <c r="Q250" s="308">
        <f t="shared" ca="1" si="4"/>
        <v>0</v>
      </c>
      <c r="R250" s="311">
        <f t="shared" ca="1" si="5"/>
        <v>0</v>
      </c>
      <c r="S250" s="311">
        <f t="shared" ca="1" si="6"/>
        <v>-1</v>
      </c>
      <c r="T250" s="310">
        <f t="shared" ca="1" si="7"/>
        <v>-1</v>
      </c>
    </row>
    <row r="251" spans="6:20">
      <c r="F251" s="301">
        <f t="shared" si="8"/>
        <v>41548</v>
      </c>
      <c r="G251" s="308">
        <f t="shared" ca="1" si="0"/>
        <v>-1</v>
      </c>
      <c r="H251" s="311">
        <f t="shared" ca="1" si="1"/>
        <v>-1</v>
      </c>
      <c r="I251" s="311">
        <f t="shared" ca="1" si="2"/>
        <v>-1</v>
      </c>
      <c r="J251" s="310">
        <f t="shared" ca="1" si="3"/>
        <v>-1</v>
      </c>
      <c r="P251" s="301">
        <f t="shared" si="9"/>
        <v>41548</v>
      </c>
      <c r="Q251" s="308">
        <f t="shared" ca="1" si="4"/>
        <v>0</v>
      </c>
      <c r="R251" s="311">
        <f t="shared" ca="1" si="5"/>
        <v>0</v>
      </c>
      <c r="S251" s="311">
        <f t="shared" ca="1" si="6"/>
        <v>-1</v>
      </c>
      <c r="T251" s="310">
        <f t="shared" ca="1" si="7"/>
        <v>-1</v>
      </c>
    </row>
    <row r="252" spans="6:20">
      <c r="F252" s="301">
        <f t="shared" si="8"/>
        <v>41579</v>
      </c>
      <c r="G252" s="308">
        <f t="shared" ca="1" si="0"/>
        <v>-1</v>
      </c>
      <c r="H252" s="311">
        <f t="shared" ca="1" si="1"/>
        <v>-1</v>
      </c>
      <c r="I252" s="311">
        <f t="shared" ca="1" si="2"/>
        <v>-1</v>
      </c>
      <c r="J252" s="310">
        <f t="shared" ca="1" si="3"/>
        <v>-1</v>
      </c>
      <c r="P252" s="301">
        <f t="shared" si="9"/>
        <v>41579</v>
      </c>
      <c r="Q252" s="308">
        <f t="shared" ca="1" si="4"/>
        <v>0</v>
      </c>
      <c r="R252" s="311">
        <f t="shared" ca="1" si="5"/>
        <v>0</v>
      </c>
      <c r="S252" s="311">
        <f t="shared" ca="1" si="6"/>
        <v>-1</v>
      </c>
      <c r="T252" s="310">
        <f t="shared" ca="1" si="7"/>
        <v>-1</v>
      </c>
    </row>
    <row r="253" spans="6:20">
      <c r="F253" s="301">
        <f t="shared" si="8"/>
        <v>41609</v>
      </c>
      <c r="G253" s="308">
        <f t="shared" ca="1" si="0"/>
        <v>-1</v>
      </c>
      <c r="H253" s="311">
        <f t="shared" ca="1" si="1"/>
        <v>-1</v>
      </c>
      <c r="I253" s="311">
        <f t="shared" ca="1" si="2"/>
        <v>-1</v>
      </c>
      <c r="J253" s="310">
        <f t="shared" ca="1" si="3"/>
        <v>-1</v>
      </c>
      <c r="P253" s="301">
        <f t="shared" si="9"/>
        <v>41609</v>
      </c>
      <c r="Q253" s="308">
        <f t="shared" ca="1" si="4"/>
        <v>0</v>
      </c>
      <c r="R253" s="311">
        <f t="shared" ca="1" si="5"/>
        <v>0</v>
      </c>
      <c r="S253" s="311">
        <f t="shared" ca="1" si="6"/>
        <v>-1</v>
      </c>
      <c r="T253" s="310">
        <f t="shared" ca="1" si="7"/>
        <v>-1</v>
      </c>
    </row>
    <row r="254" spans="6:20">
      <c r="F254" s="301">
        <f t="shared" si="8"/>
        <v>41640</v>
      </c>
      <c r="G254" s="308">
        <f t="shared" ca="1" si="0"/>
        <v>0</v>
      </c>
      <c r="H254" s="311">
        <f t="shared" ca="1" si="1"/>
        <v>0</v>
      </c>
      <c r="I254" s="311">
        <f t="shared" ca="1" si="2"/>
        <v>-1</v>
      </c>
      <c r="J254" s="310">
        <f t="shared" ca="1" si="3"/>
        <v>-1</v>
      </c>
      <c r="P254" s="301">
        <f t="shared" si="9"/>
        <v>41640</v>
      </c>
      <c r="Q254" s="308">
        <f t="shared" ca="1" si="4"/>
        <v>0</v>
      </c>
      <c r="R254" s="311">
        <f t="shared" ca="1" si="5"/>
        <v>0</v>
      </c>
      <c r="S254" s="311">
        <f t="shared" ca="1" si="6"/>
        <v>-1</v>
      </c>
      <c r="T254" s="310">
        <f t="shared" ca="1" si="7"/>
        <v>-1</v>
      </c>
    </row>
    <row r="255" spans="6:20">
      <c r="F255" s="301">
        <f t="shared" si="8"/>
        <v>41671</v>
      </c>
      <c r="G255" s="308">
        <f t="shared" ca="1" si="0"/>
        <v>0</v>
      </c>
      <c r="H255" s="311">
        <f t="shared" ca="1" si="1"/>
        <v>0</v>
      </c>
      <c r="I255" s="311">
        <f t="shared" ca="1" si="2"/>
        <v>-1</v>
      </c>
      <c r="J255" s="310">
        <f t="shared" ca="1" si="3"/>
        <v>-1</v>
      </c>
      <c r="P255" s="301">
        <f t="shared" si="9"/>
        <v>41671</v>
      </c>
      <c r="Q255" s="308">
        <f t="shared" ca="1" si="4"/>
        <v>0</v>
      </c>
      <c r="R255" s="311">
        <f t="shared" ca="1" si="5"/>
        <v>0</v>
      </c>
      <c r="S255" s="311">
        <f t="shared" ca="1" si="6"/>
        <v>-1</v>
      </c>
      <c r="T255" s="310">
        <f t="shared" ca="1" si="7"/>
        <v>-1</v>
      </c>
    </row>
    <row r="256" spans="6:20">
      <c r="F256" s="301">
        <f t="shared" si="8"/>
        <v>41699</v>
      </c>
      <c r="G256" s="308">
        <f t="shared" ca="1" si="0"/>
        <v>-1</v>
      </c>
      <c r="H256" s="311">
        <f t="shared" ca="1" si="1"/>
        <v>0</v>
      </c>
      <c r="I256" s="311">
        <f t="shared" ca="1" si="2"/>
        <v>-1</v>
      </c>
      <c r="J256" s="310">
        <f t="shared" ca="1" si="3"/>
        <v>-1</v>
      </c>
      <c r="P256" s="301">
        <f t="shared" si="9"/>
        <v>41699</v>
      </c>
      <c r="Q256" s="308">
        <f t="shared" ca="1" si="4"/>
        <v>0</v>
      </c>
      <c r="R256" s="311">
        <f t="shared" ca="1" si="5"/>
        <v>0</v>
      </c>
      <c r="S256" s="311">
        <f t="shared" ca="1" si="6"/>
        <v>-1</v>
      </c>
      <c r="T256" s="310">
        <f t="shared" ca="1" si="7"/>
        <v>-1</v>
      </c>
    </row>
    <row r="257" spans="6:20">
      <c r="F257" s="301">
        <f t="shared" si="8"/>
        <v>41730</v>
      </c>
      <c r="G257" s="308">
        <f t="shared" ca="1" si="0"/>
        <v>-1</v>
      </c>
      <c r="H257" s="311">
        <f t="shared" ca="1" si="1"/>
        <v>0</v>
      </c>
      <c r="I257" s="311">
        <f t="shared" ca="1" si="2"/>
        <v>-1</v>
      </c>
      <c r="J257" s="310">
        <f t="shared" ca="1" si="3"/>
        <v>-1</v>
      </c>
      <c r="P257" s="301">
        <f t="shared" si="9"/>
        <v>41730</v>
      </c>
      <c r="Q257" s="308">
        <f t="shared" ca="1" si="4"/>
        <v>0</v>
      </c>
      <c r="R257" s="311">
        <f t="shared" ca="1" si="5"/>
        <v>0</v>
      </c>
      <c r="S257" s="311">
        <f t="shared" ca="1" si="6"/>
        <v>-1</v>
      </c>
      <c r="T257" s="310">
        <f t="shared" ca="1" si="7"/>
        <v>-1</v>
      </c>
    </row>
    <row r="258" spans="6:20">
      <c r="F258" s="301">
        <f t="shared" si="8"/>
        <v>41760</v>
      </c>
      <c r="G258" s="308">
        <f t="shared" ca="1" si="0"/>
        <v>-1</v>
      </c>
      <c r="H258" s="311">
        <f t="shared" ca="1" si="1"/>
        <v>0</v>
      </c>
      <c r="I258" s="311">
        <f t="shared" ca="1" si="2"/>
        <v>-1</v>
      </c>
      <c r="J258" s="310">
        <f t="shared" ca="1" si="3"/>
        <v>-1</v>
      </c>
      <c r="P258" s="301">
        <f t="shared" si="9"/>
        <v>41760</v>
      </c>
      <c r="Q258" s="308">
        <f t="shared" ca="1" si="4"/>
        <v>0</v>
      </c>
      <c r="R258" s="311">
        <f t="shared" ca="1" si="5"/>
        <v>0</v>
      </c>
      <c r="S258" s="311">
        <f t="shared" ca="1" si="6"/>
        <v>-1</v>
      </c>
      <c r="T258" s="310">
        <f t="shared" ca="1" si="7"/>
        <v>-1</v>
      </c>
    </row>
    <row r="259" spans="6:20">
      <c r="F259" s="301">
        <f t="shared" si="8"/>
        <v>41791</v>
      </c>
      <c r="G259" s="308">
        <f t="shared" ca="1" si="0"/>
        <v>-1</v>
      </c>
      <c r="H259" s="311">
        <f t="shared" ca="1" si="1"/>
        <v>0</v>
      </c>
      <c r="I259" s="311">
        <f t="shared" ca="1" si="2"/>
        <v>-1</v>
      </c>
      <c r="J259" s="310">
        <f t="shared" ca="1" si="3"/>
        <v>-1</v>
      </c>
      <c r="P259" s="301">
        <f t="shared" si="9"/>
        <v>41791</v>
      </c>
      <c r="Q259" s="308">
        <f t="shared" ca="1" si="4"/>
        <v>0</v>
      </c>
      <c r="R259" s="311">
        <f t="shared" ca="1" si="5"/>
        <v>0</v>
      </c>
      <c r="S259" s="311">
        <f t="shared" ca="1" si="6"/>
        <v>-1</v>
      </c>
      <c r="T259" s="310">
        <f t="shared" ca="1" si="7"/>
        <v>-1</v>
      </c>
    </row>
    <row r="260" spans="6:20">
      <c r="F260" s="301">
        <f t="shared" si="8"/>
        <v>41821</v>
      </c>
      <c r="G260" s="308">
        <f t="shared" ca="1" si="0"/>
        <v>0</v>
      </c>
      <c r="H260" s="311">
        <f t="shared" ca="1" si="1"/>
        <v>0</v>
      </c>
      <c r="I260" s="311">
        <f t="shared" ca="1" si="2"/>
        <v>-1</v>
      </c>
      <c r="J260" s="310">
        <f t="shared" ca="1" si="3"/>
        <v>-1</v>
      </c>
      <c r="P260" s="301">
        <f t="shared" si="9"/>
        <v>41821</v>
      </c>
      <c r="Q260" s="308">
        <f t="shared" ca="1" si="4"/>
        <v>0</v>
      </c>
      <c r="R260" s="311">
        <f t="shared" ca="1" si="5"/>
        <v>0</v>
      </c>
      <c r="S260" s="311">
        <f t="shared" ca="1" si="6"/>
        <v>-1</v>
      </c>
      <c r="T260" s="310">
        <f t="shared" ca="1" si="7"/>
        <v>-1</v>
      </c>
    </row>
    <row r="261" spans="6:20">
      <c r="F261" s="301">
        <f t="shared" si="8"/>
        <v>41852</v>
      </c>
      <c r="G261" s="308">
        <f t="shared" ca="1" si="0"/>
        <v>0</v>
      </c>
      <c r="H261" s="311">
        <f t="shared" ca="1" si="1"/>
        <v>0</v>
      </c>
      <c r="I261" s="311">
        <f t="shared" ca="1" si="2"/>
        <v>-1</v>
      </c>
      <c r="J261" s="310">
        <f t="shared" ca="1" si="3"/>
        <v>-1</v>
      </c>
      <c r="P261" s="301">
        <f t="shared" si="9"/>
        <v>41852</v>
      </c>
      <c r="Q261" s="308">
        <f t="shared" ca="1" si="4"/>
        <v>0</v>
      </c>
      <c r="R261" s="311">
        <f t="shared" ca="1" si="5"/>
        <v>0</v>
      </c>
      <c r="S261" s="311">
        <f t="shared" ca="1" si="6"/>
        <v>-1</v>
      </c>
      <c r="T261" s="310">
        <f t="shared" ca="1" si="7"/>
        <v>-1</v>
      </c>
    </row>
    <row r="262" spans="6:20">
      <c r="F262" s="301">
        <f t="shared" si="8"/>
        <v>41883</v>
      </c>
      <c r="G262" s="308">
        <f t="shared" ca="1" si="0"/>
        <v>-1</v>
      </c>
      <c r="H262" s="311">
        <f t="shared" ca="1" si="1"/>
        <v>0</v>
      </c>
      <c r="I262" s="311">
        <f t="shared" ca="1" si="2"/>
        <v>-1</v>
      </c>
      <c r="J262" s="310">
        <f t="shared" ca="1" si="3"/>
        <v>-1</v>
      </c>
      <c r="P262" s="301">
        <f t="shared" si="9"/>
        <v>41883</v>
      </c>
      <c r="Q262" s="308">
        <f t="shared" ca="1" si="4"/>
        <v>0</v>
      </c>
      <c r="R262" s="311">
        <f t="shared" ca="1" si="5"/>
        <v>0</v>
      </c>
      <c r="S262" s="311">
        <f t="shared" ca="1" si="6"/>
        <v>-1</v>
      </c>
      <c r="T262" s="310">
        <f t="shared" ca="1" si="7"/>
        <v>-1</v>
      </c>
    </row>
    <row r="263" spans="6:20">
      <c r="F263" s="301">
        <f t="shared" si="8"/>
        <v>41913</v>
      </c>
      <c r="G263" s="308">
        <f t="shared" ca="1" si="0"/>
        <v>-1</v>
      </c>
      <c r="H263" s="311">
        <f t="shared" ca="1" si="1"/>
        <v>0</v>
      </c>
      <c r="I263" s="311">
        <f t="shared" ca="1" si="2"/>
        <v>-1</v>
      </c>
      <c r="J263" s="310">
        <f t="shared" ca="1" si="3"/>
        <v>-1</v>
      </c>
      <c r="P263" s="301">
        <f t="shared" si="9"/>
        <v>41913</v>
      </c>
      <c r="Q263" s="308">
        <f t="shared" ca="1" si="4"/>
        <v>0</v>
      </c>
      <c r="R263" s="311">
        <f t="shared" ca="1" si="5"/>
        <v>0</v>
      </c>
      <c r="S263" s="311">
        <f t="shared" ca="1" si="6"/>
        <v>-1</v>
      </c>
      <c r="T263" s="310">
        <f t="shared" ca="1" si="7"/>
        <v>-1</v>
      </c>
    </row>
    <row r="264" spans="6:20">
      <c r="F264" s="301">
        <f t="shared" si="8"/>
        <v>41944</v>
      </c>
      <c r="G264" s="308">
        <f t="shared" ca="1" si="0"/>
        <v>-1</v>
      </c>
      <c r="H264" s="311">
        <f t="shared" ca="1" si="1"/>
        <v>0</v>
      </c>
      <c r="I264" s="311">
        <f t="shared" ca="1" si="2"/>
        <v>-1</v>
      </c>
      <c r="J264" s="310">
        <f t="shared" ca="1" si="3"/>
        <v>-1</v>
      </c>
      <c r="P264" s="301">
        <f t="shared" si="9"/>
        <v>41944</v>
      </c>
      <c r="Q264" s="308">
        <f t="shared" ca="1" si="4"/>
        <v>0</v>
      </c>
      <c r="R264" s="311">
        <f t="shared" ca="1" si="5"/>
        <v>0</v>
      </c>
      <c r="S264" s="311">
        <f t="shared" ca="1" si="6"/>
        <v>-1</v>
      </c>
      <c r="T264" s="310">
        <f t="shared" ca="1" si="7"/>
        <v>-1</v>
      </c>
    </row>
    <row r="265" spans="6:20">
      <c r="F265" s="301">
        <f t="shared" si="8"/>
        <v>41974</v>
      </c>
      <c r="G265" s="308">
        <f t="shared" ca="1" si="0"/>
        <v>-1</v>
      </c>
      <c r="H265" s="311">
        <f t="shared" ca="1" si="1"/>
        <v>0</v>
      </c>
      <c r="I265" s="311">
        <f t="shared" ca="1" si="2"/>
        <v>-1</v>
      </c>
      <c r="J265" s="310">
        <f t="shared" ca="1" si="3"/>
        <v>-1</v>
      </c>
      <c r="P265" s="301">
        <f t="shared" si="9"/>
        <v>41974</v>
      </c>
      <c r="Q265" s="308">
        <f t="shared" ca="1" si="4"/>
        <v>0</v>
      </c>
      <c r="R265" s="311">
        <f t="shared" ca="1" si="5"/>
        <v>0</v>
      </c>
      <c r="S265" s="311">
        <f t="shared" ca="1" si="6"/>
        <v>-1</v>
      </c>
      <c r="T265" s="310">
        <f t="shared" ca="1" si="7"/>
        <v>-1</v>
      </c>
    </row>
    <row r="266" spans="6:20">
      <c r="F266" s="301">
        <f t="shared" si="8"/>
        <v>42005</v>
      </c>
      <c r="G266" s="308">
        <f t="shared" ca="1" si="0"/>
        <v>0</v>
      </c>
      <c r="H266" s="311">
        <f t="shared" ca="1" si="1"/>
        <v>0</v>
      </c>
      <c r="I266" s="311">
        <f t="shared" ca="1" si="2"/>
        <v>-1</v>
      </c>
      <c r="J266" s="310">
        <f t="shared" ca="1" si="3"/>
        <v>-1</v>
      </c>
      <c r="P266" s="301">
        <f t="shared" si="9"/>
        <v>42005</v>
      </c>
      <c r="Q266" s="308">
        <f t="shared" ca="1" si="4"/>
        <v>0</v>
      </c>
      <c r="R266" s="311">
        <f t="shared" ca="1" si="5"/>
        <v>0</v>
      </c>
      <c r="S266" s="311">
        <f t="shared" ca="1" si="6"/>
        <v>-1</v>
      </c>
      <c r="T266" s="310">
        <f t="shared" ca="1" si="7"/>
        <v>-1</v>
      </c>
    </row>
    <row r="267" spans="6:20">
      <c r="F267" s="301">
        <f t="shared" si="8"/>
        <v>42036</v>
      </c>
      <c r="G267" s="308">
        <f t="shared" ca="1" si="0"/>
        <v>0</v>
      </c>
      <c r="H267" s="311">
        <f t="shared" ca="1" si="1"/>
        <v>0</v>
      </c>
      <c r="I267" s="311">
        <f t="shared" ca="1" si="2"/>
        <v>-1</v>
      </c>
      <c r="J267" s="310">
        <f t="shared" ca="1" si="3"/>
        <v>-1</v>
      </c>
      <c r="P267" s="301">
        <f t="shared" si="9"/>
        <v>42036</v>
      </c>
      <c r="Q267" s="308">
        <f t="shared" ca="1" si="4"/>
        <v>0</v>
      </c>
      <c r="R267" s="311">
        <f t="shared" ca="1" si="5"/>
        <v>0</v>
      </c>
      <c r="S267" s="311">
        <f t="shared" ca="1" si="6"/>
        <v>-1</v>
      </c>
      <c r="T267" s="310">
        <f t="shared" ca="1" si="7"/>
        <v>-1</v>
      </c>
    </row>
    <row r="268" spans="6:20">
      <c r="F268" s="301">
        <f t="shared" si="8"/>
        <v>42064</v>
      </c>
      <c r="G268" s="308">
        <f t="shared" ca="1" si="0"/>
        <v>-1</v>
      </c>
      <c r="H268" s="311">
        <f t="shared" ca="1" si="1"/>
        <v>0</v>
      </c>
      <c r="I268" s="311">
        <f t="shared" ca="1" si="2"/>
        <v>-1</v>
      </c>
      <c r="J268" s="310">
        <f t="shared" ca="1" si="3"/>
        <v>-1</v>
      </c>
      <c r="P268" s="301">
        <f t="shared" si="9"/>
        <v>42064</v>
      </c>
      <c r="Q268" s="308">
        <f t="shared" ca="1" si="4"/>
        <v>0</v>
      </c>
      <c r="R268" s="311">
        <f t="shared" ca="1" si="5"/>
        <v>0</v>
      </c>
      <c r="S268" s="311">
        <f t="shared" ca="1" si="6"/>
        <v>-1</v>
      </c>
      <c r="T268" s="310">
        <f t="shared" ca="1" si="7"/>
        <v>-1</v>
      </c>
    </row>
    <row r="269" spans="6:20">
      <c r="F269" s="301">
        <f t="shared" si="8"/>
        <v>42095</v>
      </c>
      <c r="G269" s="308">
        <f t="shared" ca="1" si="0"/>
        <v>-1</v>
      </c>
      <c r="H269" s="311">
        <f t="shared" ca="1" si="1"/>
        <v>0</v>
      </c>
      <c r="I269" s="311">
        <f t="shared" ca="1" si="2"/>
        <v>-1</v>
      </c>
      <c r="J269" s="310">
        <f t="shared" ca="1" si="3"/>
        <v>-1</v>
      </c>
      <c r="P269" s="301">
        <f t="shared" si="9"/>
        <v>42095</v>
      </c>
      <c r="Q269" s="308">
        <f t="shared" ca="1" si="4"/>
        <v>0</v>
      </c>
      <c r="R269" s="311">
        <f t="shared" ca="1" si="5"/>
        <v>0</v>
      </c>
      <c r="S269" s="311">
        <f t="shared" ca="1" si="6"/>
        <v>-1</v>
      </c>
      <c r="T269" s="310">
        <f t="shared" ca="1" si="7"/>
        <v>-1</v>
      </c>
    </row>
    <row r="270" spans="6:20">
      <c r="F270" s="301">
        <f t="shared" si="8"/>
        <v>42125</v>
      </c>
      <c r="G270" s="308">
        <f t="shared" ca="1" si="0"/>
        <v>-1</v>
      </c>
      <c r="H270" s="311">
        <f t="shared" ca="1" si="1"/>
        <v>0</v>
      </c>
      <c r="I270" s="311">
        <f t="shared" ca="1" si="2"/>
        <v>-1</v>
      </c>
      <c r="J270" s="310">
        <f t="shared" ca="1" si="3"/>
        <v>-1</v>
      </c>
      <c r="P270" s="301">
        <f t="shared" si="9"/>
        <v>42125</v>
      </c>
      <c r="Q270" s="308">
        <f t="shared" ca="1" si="4"/>
        <v>0</v>
      </c>
      <c r="R270" s="311">
        <f t="shared" ca="1" si="5"/>
        <v>0</v>
      </c>
      <c r="S270" s="311">
        <f t="shared" ca="1" si="6"/>
        <v>-1</v>
      </c>
      <c r="T270" s="310">
        <f t="shared" ca="1" si="7"/>
        <v>-1</v>
      </c>
    </row>
    <row r="271" spans="6:20">
      <c r="F271" s="301">
        <f t="shared" si="8"/>
        <v>42156</v>
      </c>
      <c r="G271" s="308">
        <f t="shared" ca="1" si="0"/>
        <v>-1</v>
      </c>
      <c r="H271" s="311">
        <f t="shared" ca="1" si="1"/>
        <v>0</v>
      </c>
      <c r="I271" s="311">
        <f t="shared" ca="1" si="2"/>
        <v>-1</v>
      </c>
      <c r="J271" s="310">
        <f t="shared" ca="1" si="3"/>
        <v>-1</v>
      </c>
      <c r="P271" s="301">
        <f t="shared" si="9"/>
        <v>42156</v>
      </c>
      <c r="Q271" s="308">
        <f t="shared" ca="1" si="4"/>
        <v>0</v>
      </c>
      <c r="R271" s="311">
        <f t="shared" ca="1" si="5"/>
        <v>0</v>
      </c>
      <c r="S271" s="311">
        <f t="shared" ca="1" si="6"/>
        <v>-1</v>
      </c>
      <c r="T271" s="310">
        <f t="shared" ca="1" si="7"/>
        <v>-1</v>
      </c>
    </row>
    <row r="272" spans="6:20">
      <c r="F272" s="301">
        <f t="shared" si="8"/>
        <v>42186</v>
      </c>
      <c r="G272" s="308">
        <f t="shared" ca="1" si="0"/>
        <v>0</v>
      </c>
      <c r="H272" s="311">
        <f t="shared" ca="1" si="1"/>
        <v>0</v>
      </c>
      <c r="I272" s="311">
        <f t="shared" ca="1" si="2"/>
        <v>-1</v>
      </c>
      <c r="J272" s="310">
        <f t="shared" ca="1" si="3"/>
        <v>-1</v>
      </c>
      <c r="P272" s="301">
        <f t="shared" si="9"/>
        <v>42186</v>
      </c>
      <c r="Q272" s="308">
        <f t="shared" ca="1" si="4"/>
        <v>0</v>
      </c>
      <c r="R272" s="311">
        <f t="shared" ca="1" si="5"/>
        <v>0</v>
      </c>
      <c r="S272" s="311">
        <f t="shared" ca="1" si="6"/>
        <v>-1</v>
      </c>
      <c r="T272" s="310">
        <f t="shared" ca="1" si="7"/>
        <v>-1</v>
      </c>
    </row>
    <row r="273" spans="6:20">
      <c r="F273" s="301">
        <f t="shared" si="8"/>
        <v>42217</v>
      </c>
      <c r="G273" s="308">
        <f t="shared" ca="1" si="0"/>
        <v>0</v>
      </c>
      <c r="H273" s="311">
        <f t="shared" ca="1" si="1"/>
        <v>0</v>
      </c>
      <c r="I273" s="311">
        <f t="shared" ca="1" si="2"/>
        <v>-1</v>
      </c>
      <c r="J273" s="310">
        <f t="shared" ca="1" si="3"/>
        <v>-1</v>
      </c>
      <c r="P273" s="301">
        <f t="shared" si="9"/>
        <v>42217</v>
      </c>
      <c r="Q273" s="308">
        <f t="shared" ca="1" si="4"/>
        <v>0</v>
      </c>
      <c r="R273" s="311">
        <f t="shared" ca="1" si="5"/>
        <v>0</v>
      </c>
      <c r="S273" s="311">
        <f t="shared" ca="1" si="6"/>
        <v>-1</v>
      </c>
      <c r="T273" s="310">
        <f t="shared" ca="1" si="7"/>
        <v>-1</v>
      </c>
    </row>
    <row r="274" spans="6:20">
      <c r="F274" s="301">
        <f t="shared" si="8"/>
        <v>42248</v>
      </c>
      <c r="G274" s="308">
        <f t="shared" ref="G274:G305" ca="1" si="10">+IF(ISERROR(G35/C35-1),0,G35/C35-1)</f>
        <v>-1</v>
      </c>
      <c r="H274" s="311">
        <f t="shared" ref="H274:H305" ca="1" si="11">+IF(ISERROR(H35/D35-1),0,H35/D35-1)</f>
        <v>0</v>
      </c>
      <c r="I274" s="311">
        <f t="shared" ref="I274:I305" ca="1" si="12">+IF(ISERROR(I35/E35-1),0,I35/E35-1)</f>
        <v>-1</v>
      </c>
      <c r="J274" s="310">
        <f t="shared" ref="J274:J305" ca="1" si="13">+IF(ISERROR(J35/F35-1),0,J35/F35-1)</f>
        <v>-1</v>
      </c>
      <c r="P274" s="301">
        <f t="shared" si="9"/>
        <v>42248</v>
      </c>
      <c r="Q274" s="308">
        <f t="shared" ca="1" si="4"/>
        <v>0</v>
      </c>
      <c r="R274" s="311">
        <f t="shared" ca="1" si="5"/>
        <v>0</v>
      </c>
      <c r="S274" s="311">
        <f t="shared" ca="1" si="6"/>
        <v>-1</v>
      </c>
      <c r="T274" s="310">
        <f t="shared" ca="1" si="7"/>
        <v>-1</v>
      </c>
    </row>
    <row r="275" spans="6:20">
      <c r="F275" s="301">
        <f t="shared" si="8"/>
        <v>42278</v>
      </c>
      <c r="G275" s="308">
        <f t="shared" ca="1" si="10"/>
        <v>-1</v>
      </c>
      <c r="H275" s="311">
        <f t="shared" ca="1" si="11"/>
        <v>0</v>
      </c>
      <c r="I275" s="311">
        <f t="shared" ca="1" si="12"/>
        <v>-1</v>
      </c>
      <c r="J275" s="310">
        <f t="shared" ca="1" si="13"/>
        <v>-1</v>
      </c>
      <c r="P275" s="301">
        <f t="shared" si="9"/>
        <v>42278</v>
      </c>
      <c r="Q275" s="308">
        <f t="shared" ca="1" si="4"/>
        <v>0</v>
      </c>
      <c r="R275" s="311">
        <f t="shared" ca="1" si="5"/>
        <v>0</v>
      </c>
      <c r="S275" s="311">
        <f t="shared" ca="1" si="6"/>
        <v>-1</v>
      </c>
      <c r="T275" s="310">
        <f t="shared" ca="1" si="7"/>
        <v>-1</v>
      </c>
    </row>
    <row r="276" spans="6:20">
      <c r="F276" s="301">
        <f t="shared" si="8"/>
        <v>42309</v>
      </c>
      <c r="G276" s="308">
        <f t="shared" ca="1" si="10"/>
        <v>-1</v>
      </c>
      <c r="H276" s="311">
        <f t="shared" ca="1" si="11"/>
        <v>0</v>
      </c>
      <c r="I276" s="311">
        <f t="shared" ca="1" si="12"/>
        <v>-1</v>
      </c>
      <c r="J276" s="310">
        <f t="shared" ca="1" si="13"/>
        <v>-1</v>
      </c>
      <c r="P276" s="301">
        <f t="shared" si="9"/>
        <v>42309</v>
      </c>
      <c r="Q276" s="308">
        <f t="shared" ca="1" si="4"/>
        <v>0</v>
      </c>
      <c r="R276" s="311">
        <f t="shared" ca="1" si="5"/>
        <v>0</v>
      </c>
      <c r="S276" s="311">
        <f t="shared" ca="1" si="6"/>
        <v>-1</v>
      </c>
      <c r="T276" s="310">
        <f t="shared" ca="1" si="7"/>
        <v>-1</v>
      </c>
    </row>
    <row r="277" spans="6:20">
      <c r="F277" s="301">
        <f t="shared" si="8"/>
        <v>42339</v>
      </c>
      <c r="G277" s="308">
        <f t="shared" ca="1" si="10"/>
        <v>-1</v>
      </c>
      <c r="H277" s="311">
        <f t="shared" ca="1" si="11"/>
        <v>0</v>
      </c>
      <c r="I277" s="311">
        <f t="shared" ca="1" si="12"/>
        <v>-1</v>
      </c>
      <c r="J277" s="310">
        <f t="shared" ca="1" si="13"/>
        <v>-1</v>
      </c>
      <c r="P277" s="301">
        <f t="shared" si="9"/>
        <v>42339</v>
      </c>
      <c r="Q277" s="308">
        <f t="shared" ca="1" si="4"/>
        <v>0</v>
      </c>
      <c r="R277" s="311">
        <f t="shared" ca="1" si="5"/>
        <v>0</v>
      </c>
      <c r="S277" s="311">
        <f t="shared" ca="1" si="6"/>
        <v>-1</v>
      </c>
      <c r="T277" s="310">
        <f t="shared" ca="1" si="7"/>
        <v>-1</v>
      </c>
    </row>
    <row r="278" spans="6:20">
      <c r="F278" s="301">
        <f t="shared" si="8"/>
        <v>42370</v>
      </c>
      <c r="G278" s="308">
        <f t="shared" ca="1" si="10"/>
        <v>0</v>
      </c>
      <c r="H278" s="311">
        <f t="shared" ca="1" si="11"/>
        <v>0</v>
      </c>
      <c r="I278" s="311">
        <f t="shared" ca="1" si="12"/>
        <v>-1</v>
      </c>
      <c r="J278" s="310">
        <f t="shared" ca="1" si="13"/>
        <v>-1</v>
      </c>
      <c r="P278" s="301">
        <f t="shared" si="9"/>
        <v>42370</v>
      </c>
      <c r="Q278" s="308">
        <f t="shared" ca="1" si="4"/>
        <v>0</v>
      </c>
      <c r="R278" s="311">
        <f t="shared" ca="1" si="5"/>
        <v>0</v>
      </c>
      <c r="S278" s="311">
        <f t="shared" ca="1" si="6"/>
        <v>-1</v>
      </c>
      <c r="T278" s="310">
        <f t="shared" ca="1" si="7"/>
        <v>-1</v>
      </c>
    </row>
    <row r="279" spans="6:20">
      <c r="F279" s="301">
        <f t="shared" si="8"/>
        <v>42401</v>
      </c>
      <c r="G279" s="308">
        <f t="shared" ca="1" si="10"/>
        <v>0</v>
      </c>
      <c r="H279" s="311">
        <f t="shared" ca="1" si="11"/>
        <v>0</v>
      </c>
      <c r="I279" s="311">
        <f t="shared" ca="1" si="12"/>
        <v>-1</v>
      </c>
      <c r="J279" s="310">
        <f t="shared" ca="1" si="13"/>
        <v>-1</v>
      </c>
      <c r="P279" s="301">
        <f t="shared" si="9"/>
        <v>42401</v>
      </c>
      <c r="Q279" s="308">
        <f t="shared" ca="1" si="4"/>
        <v>0</v>
      </c>
      <c r="R279" s="311">
        <f t="shared" ca="1" si="5"/>
        <v>0</v>
      </c>
      <c r="S279" s="311">
        <f t="shared" ca="1" si="6"/>
        <v>-1</v>
      </c>
      <c r="T279" s="310">
        <f t="shared" ca="1" si="7"/>
        <v>-1</v>
      </c>
    </row>
    <row r="280" spans="6:20">
      <c r="F280" s="301">
        <f t="shared" si="8"/>
        <v>42430</v>
      </c>
      <c r="G280" s="308">
        <f t="shared" ca="1" si="10"/>
        <v>-1</v>
      </c>
      <c r="H280" s="311">
        <f t="shared" ca="1" si="11"/>
        <v>0</v>
      </c>
      <c r="I280" s="311">
        <f t="shared" ca="1" si="12"/>
        <v>-1</v>
      </c>
      <c r="J280" s="310">
        <f t="shared" ca="1" si="13"/>
        <v>-1</v>
      </c>
      <c r="P280" s="301">
        <f t="shared" si="9"/>
        <v>42430</v>
      </c>
      <c r="Q280" s="308">
        <f t="shared" ca="1" si="4"/>
        <v>0</v>
      </c>
      <c r="R280" s="311">
        <f t="shared" ca="1" si="5"/>
        <v>0</v>
      </c>
      <c r="S280" s="311">
        <f t="shared" ca="1" si="6"/>
        <v>-1</v>
      </c>
      <c r="T280" s="310">
        <f t="shared" ca="1" si="7"/>
        <v>-1</v>
      </c>
    </row>
    <row r="281" spans="6:20">
      <c r="F281" s="301">
        <f t="shared" si="8"/>
        <v>42461</v>
      </c>
      <c r="G281" s="308">
        <f t="shared" ca="1" si="10"/>
        <v>-1</v>
      </c>
      <c r="H281" s="311">
        <f t="shared" ca="1" si="11"/>
        <v>0</v>
      </c>
      <c r="I281" s="311">
        <f t="shared" ca="1" si="12"/>
        <v>-1</v>
      </c>
      <c r="J281" s="310">
        <f t="shared" ca="1" si="13"/>
        <v>-1</v>
      </c>
      <c r="P281" s="301">
        <f t="shared" si="9"/>
        <v>42461</v>
      </c>
      <c r="Q281" s="308">
        <f t="shared" ca="1" si="4"/>
        <v>0</v>
      </c>
      <c r="R281" s="311">
        <f t="shared" ca="1" si="5"/>
        <v>0</v>
      </c>
      <c r="S281" s="311">
        <f t="shared" ca="1" si="6"/>
        <v>-1</v>
      </c>
      <c r="T281" s="310">
        <f t="shared" ca="1" si="7"/>
        <v>-1</v>
      </c>
    </row>
    <row r="282" spans="6:20">
      <c r="F282" s="301">
        <f t="shared" si="8"/>
        <v>42491</v>
      </c>
      <c r="G282" s="308">
        <f t="shared" ca="1" si="10"/>
        <v>-1</v>
      </c>
      <c r="H282" s="311">
        <f t="shared" ca="1" si="11"/>
        <v>0</v>
      </c>
      <c r="I282" s="311">
        <f t="shared" ca="1" si="12"/>
        <v>-1</v>
      </c>
      <c r="J282" s="310">
        <f t="shared" ca="1" si="13"/>
        <v>-1</v>
      </c>
      <c r="P282" s="301">
        <f t="shared" si="9"/>
        <v>42491</v>
      </c>
      <c r="Q282" s="308">
        <f t="shared" ca="1" si="4"/>
        <v>0</v>
      </c>
      <c r="R282" s="311">
        <f t="shared" ca="1" si="5"/>
        <v>0</v>
      </c>
      <c r="S282" s="311">
        <f t="shared" ca="1" si="6"/>
        <v>-1</v>
      </c>
      <c r="T282" s="310">
        <f t="shared" ca="1" si="7"/>
        <v>-1</v>
      </c>
    </row>
    <row r="283" spans="6:20">
      <c r="F283" s="301">
        <f t="shared" si="8"/>
        <v>42522</v>
      </c>
      <c r="G283" s="308">
        <f t="shared" ca="1" si="10"/>
        <v>-1</v>
      </c>
      <c r="H283" s="311">
        <f t="shared" ca="1" si="11"/>
        <v>0</v>
      </c>
      <c r="I283" s="311">
        <f t="shared" ca="1" si="12"/>
        <v>-1</v>
      </c>
      <c r="J283" s="310">
        <f t="shared" ca="1" si="13"/>
        <v>-1</v>
      </c>
      <c r="P283" s="301">
        <f t="shared" si="9"/>
        <v>42522</v>
      </c>
      <c r="Q283" s="308">
        <f t="shared" ca="1" si="4"/>
        <v>0</v>
      </c>
      <c r="R283" s="311">
        <f t="shared" ca="1" si="5"/>
        <v>0</v>
      </c>
      <c r="S283" s="311">
        <f t="shared" ca="1" si="6"/>
        <v>-1</v>
      </c>
      <c r="T283" s="310">
        <f t="shared" ca="1" si="7"/>
        <v>-1</v>
      </c>
    </row>
    <row r="284" spans="6:20">
      <c r="F284" s="301">
        <f t="shared" si="8"/>
        <v>42552</v>
      </c>
      <c r="G284" s="308">
        <f t="shared" ca="1" si="10"/>
        <v>0</v>
      </c>
      <c r="H284" s="311">
        <f t="shared" ca="1" si="11"/>
        <v>0</v>
      </c>
      <c r="I284" s="311">
        <f t="shared" ca="1" si="12"/>
        <v>-1</v>
      </c>
      <c r="J284" s="310">
        <f t="shared" ca="1" si="13"/>
        <v>-1</v>
      </c>
      <c r="P284" s="301">
        <f t="shared" si="9"/>
        <v>42552</v>
      </c>
      <c r="Q284" s="308">
        <f t="shared" ca="1" si="4"/>
        <v>0</v>
      </c>
      <c r="R284" s="311">
        <f t="shared" ca="1" si="5"/>
        <v>0</v>
      </c>
      <c r="S284" s="311">
        <f t="shared" ca="1" si="6"/>
        <v>-1</v>
      </c>
      <c r="T284" s="310">
        <f t="shared" ca="1" si="7"/>
        <v>-1</v>
      </c>
    </row>
    <row r="285" spans="6:20">
      <c r="F285" s="301">
        <f t="shared" si="8"/>
        <v>42583</v>
      </c>
      <c r="G285" s="308">
        <f t="shared" ca="1" si="10"/>
        <v>0</v>
      </c>
      <c r="H285" s="311">
        <f t="shared" ca="1" si="11"/>
        <v>0</v>
      </c>
      <c r="I285" s="311">
        <f t="shared" ca="1" si="12"/>
        <v>-1</v>
      </c>
      <c r="J285" s="310">
        <f t="shared" ca="1" si="13"/>
        <v>-1</v>
      </c>
      <c r="P285" s="301">
        <f t="shared" si="9"/>
        <v>42583</v>
      </c>
      <c r="Q285" s="308">
        <f t="shared" ca="1" si="4"/>
        <v>0</v>
      </c>
      <c r="R285" s="311">
        <f t="shared" ca="1" si="5"/>
        <v>0</v>
      </c>
      <c r="S285" s="311">
        <f t="shared" ca="1" si="6"/>
        <v>-1</v>
      </c>
      <c r="T285" s="310">
        <f t="shared" ca="1" si="7"/>
        <v>-1</v>
      </c>
    </row>
    <row r="286" spans="6:20">
      <c r="F286" s="301">
        <f t="shared" si="8"/>
        <v>42614</v>
      </c>
      <c r="G286" s="308">
        <f t="shared" ca="1" si="10"/>
        <v>-1</v>
      </c>
      <c r="H286" s="311">
        <f t="shared" ca="1" si="11"/>
        <v>0</v>
      </c>
      <c r="I286" s="311">
        <f t="shared" ca="1" si="12"/>
        <v>-1</v>
      </c>
      <c r="J286" s="310">
        <f t="shared" ca="1" si="13"/>
        <v>-1</v>
      </c>
      <c r="P286" s="301">
        <f t="shared" si="9"/>
        <v>42614</v>
      </c>
      <c r="Q286" s="308">
        <f t="shared" ca="1" si="4"/>
        <v>0</v>
      </c>
      <c r="R286" s="311">
        <f t="shared" ca="1" si="5"/>
        <v>0</v>
      </c>
      <c r="S286" s="311">
        <f t="shared" ca="1" si="6"/>
        <v>-1</v>
      </c>
      <c r="T286" s="310">
        <f t="shared" ca="1" si="7"/>
        <v>-1</v>
      </c>
    </row>
    <row r="287" spans="6:20">
      <c r="F287" s="301">
        <f t="shared" si="8"/>
        <v>42644</v>
      </c>
      <c r="G287" s="308">
        <f t="shared" ca="1" si="10"/>
        <v>-1</v>
      </c>
      <c r="H287" s="311">
        <f t="shared" ca="1" si="11"/>
        <v>0</v>
      </c>
      <c r="I287" s="311">
        <f t="shared" ca="1" si="12"/>
        <v>-1</v>
      </c>
      <c r="J287" s="310">
        <f t="shared" ca="1" si="13"/>
        <v>-1</v>
      </c>
      <c r="P287" s="301">
        <f t="shared" si="9"/>
        <v>42644</v>
      </c>
      <c r="Q287" s="308">
        <f t="shared" ca="1" si="4"/>
        <v>0</v>
      </c>
      <c r="R287" s="311">
        <f t="shared" ca="1" si="5"/>
        <v>0</v>
      </c>
      <c r="S287" s="311">
        <f t="shared" ca="1" si="6"/>
        <v>-1</v>
      </c>
      <c r="T287" s="310">
        <f t="shared" ca="1" si="7"/>
        <v>-1</v>
      </c>
    </row>
    <row r="288" spans="6:20">
      <c r="F288" s="301">
        <f t="shared" si="8"/>
        <v>42675</v>
      </c>
      <c r="G288" s="308">
        <f t="shared" ca="1" si="10"/>
        <v>-1</v>
      </c>
      <c r="H288" s="311">
        <f t="shared" ca="1" si="11"/>
        <v>0</v>
      </c>
      <c r="I288" s="311">
        <f t="shared" ca="1" si="12"/>
        <v>-1</v>
      </c>
      <c r="J288" s="310">
        <f t="shared" ca="1" si="13"/>
        <v>-1</v>
      </c>
      <c r="P288" s="301">
        <f t="shared" si="9"/>
        <v>42675</v>
      </c>
      <c r="Q288" s="308">
        <f t="shared" ca="1" si="4"/>
        <v>0</v>
      </c>
      <c r="R288" s="311">
        <f t="shared" ca="1" si="5"/>
        <v>0</v>
      </c>
      <c r="S288" s="311">
        <f t="shared" ca="1" si="6"/>
        <v>-1</v>
      </c>
      <c r="T288" s="310">
        <f t="shared" ca="1" si="7"/>
        <v>-1</v>
      </c>
    </row>
    <row r="289" spans="6:20">
      <c r="F289" s="301">
        <f t="shared" si="8"/>
        <v>42705</v>
      </c>
      <c r="G289" s="308">
        <f t="shared" ca="1" si="10"/>
        <v>-1</v>
      </c>
      <c r="H289" s="311">
        <f t="shared" ca="1" si="11"/>
        <v>0</v>
      </c>
      <c r="I289" s="311">
        <f t="shared" ca="1" si="12"/>
        <v>-1</v>
      </c>
      <c r="J289" s="310">
        <f t="shared" ca="1" si="13"/>
        <v>-1</v>
      </c>
      <c r="P289" s="301">
        <f t="shared" si="9"/>
        <v>42705</v>
      </c>
      <c r="Q289" s="308">
        <f t="shared" ca="1" si="4"/>
        <v>0</v>
      </c>
      <c r="R289" s="311">
        <f t="shared" ca="1" si="5"/>
        <v>0</v>
      </c>
      <c r="S289" s="311">
        <f t="shared" ca="1" si="6"/>
        <v>-1</v>
      </c>
      <c r="T289" s="310">
        <f t="shared" ca="1" si="7"/>
        <v>-1</v>
      </c>
    </row>
    <row r="290" spans="6:20">
      <c r="F290" s="301">
        <f t="shared" si="8"/>
        <v>42736</v>
      </c>
      <c r="G290" s="308">
        <f t="shared" ca="1" si="10"/>
        <v>0</v>
      </c>
      <c r="H290" s="311">
        <f t="shared" ca="1" si="11"/>
        <v>0</v>
      </c>
      <c r="I290" s="311">
        <f t="shared" ca="1" si="12"/>
        <v>-1</v>
      </c>
      <c r="J290" s="310">
        <f t="shared" ca="1" si="13"/>
        <v>-1</v>
      </c>
      <c r="P290" s="301">
        <f t="shared" si="9"/>
        <v>42736</v>
      </c>
      <c r="Q290" s="308">
        <f t="shared" ca="1" si="4"/>
        <v>0</v>
      </c>
      <c r="R290" s="311">
        <f t="shared" ca="1" si="5"/>
        <v>0</v>
      </c>
      <c r="S290" s="311">
        <f t="shared" ca="1" si="6"/>
        <v>-1</v>
      </c>
      <c r="T290" s="310">
        <f t="shared" ca="1" si="7"/>
        <v>-1</v>
      </c>
    </row>
    <row r="291" spans="6:20">
      <c r="F291" s="301">
        <f t="shared" si="8"/>
        <v>42767</v>
      </c>
      <c r="G291" s="308">
        <f t="shared" ca="1" si="10"/>
        <v>0</v>
      </c>
      <c r="H291" s="311">
        <f t="shared" ca="1" si="11"/>
        <v>0</v>
      </c>
      <c r="I291" s="311">
        <f t="shared" ca="1" si="12"/>
        <v>-1</v>
      </c>
      <c r="J291" s="310">
        <f t="shared" ca="1" si="13"/>
        <v>-1</v>
      </c>
      <c r="P291" s="301">
        <f t="shared" si="9"/>
        <v>42767</v>
      </c>
      <c r="Q291" s="308">
        <f t="shared" ca="1" si="4"/>
        <v>0</v>
      </c>
      <c r="R291" s="311">
        <f t="shared" ca="1" si="5"/>
        <v>0</v>
      </c>
      <c r="S291" s="311">
        <f t="shared" ca="1" si="6"/>
        <v>-1</v>
      </c>
      <c r="T291" s="310">
        <f t="shared" ca="1" si="7"/>
        <v>-1</v>
      </c>
    </row>
    <row r="292" spans="6:20">
      <c r="F292" s="301">
        <f t="shared" si="8"/>
        <v>42795</v>
      </c>
      <c r="G292" s="308">
        <f t="shared" ca="1" si="10"/>
        <v>-1</v>
      </c>
      <c r="H292" s="311">
        <f t="shared" ca="1" si="11"/>
        <v>0</v>
      </c>
      <c r="I292" s="311">
        <f t="shared" ca="1" si="12"/>
        <v>-1</v>
      </c>
      <c r="J292" s="310">
        <f t="shared" ca="1" si="13"/>
        <v>-1</v>
      </c>
      <c r="P292" s="301">
        <f t="shared" si="9"/>
        <v>42795</v>
      </c>
      <c r="Q292" s="308">
        <f t="shared" ca="1" si="4"/>
        <v>0</v>
      </c>
      <c r="R292" s="311">
        <f t="shared" ca="1" si="5"/>
        <v>0</v>
      </c>
      <c r="S292" s="311">
        <f t="shared" ca="1" si="6"/>
        <v>-1</v>
      </c>
      <c r="T292" s="310">
        <f t="shared" ca="1" si="7"/>
        <v>-1</v>
      </c>
    </row>
    <row r="293" spans="6:20">
      <c r="F293" s="301">
        <f t="shared" si="8"/>
        <v>42826</v>
      </c>
      <c r="G293" s="308">
        <f t="shared" ca="1" si="10"/>
        <v>-1</v>
      </c>
      <c r="H293" s="311">
        <f t="shared" ca="1" si="11"/>
        <v>0</v>
      </c>
      <c r="I293" s="311">
        <f t="shared" ca="1" si="12"/>
        <v>-1</v>
      </c>
      <c r="J293" s="310">
        <f t="shared" ca="1" si="13"/>
        <v>-1</v>
      </c>
      <c r="P293" s="301">
        <f t="shared" si="9"/>
        <v>42826</v>
      </c>
      <c r="Q293" s="308">
        <f t="shared" ca="1" si="4"/>
        <v>0</v>
      </c>
      <c r="R293" s="311">
        <f t="shared" ca="1" si="5"/>
        <v>0</v>
      </c>
      <c r="S293" s="311">
        <f t="shared" ca="1" si="6"/>
        <v>-1</v>
      </c>
      <c r="T293" s="310">
        <f t="shared" ca="1" si="7"/>
        <v>-1</v>
      </c>
    </row>
    <row r="294" spans="6:20">
      <c r="F294" s="301">
        <f t="shared" si="8"/>
        <v>42856</v>
      </c>
      <c r="G294" s="308">
        <f t="shared" ca="1" si="10"/>
        <v>-1</v>
      </c>
      <c r="H294" s="311">
        <f t="shared" ca="1" si="11"/>
        <v>0</v>
      </c>
      <c r="I294" s="311">
        <f t="shared" ca="1" si="12"/>
        <v>-1</v>
      </c>
      <c r="J294" s="310">
        <f t="shared" ca="1" si="13"/>
        <v>-1</v>
      </c>
      <c r="P294" s="301">
        <f t="shared" si="9"/>
        <v>42856</v>
      </c>
      <c r="Q294" s="308">
        <f t="shared" ca="1" si="4"/>
        <v>0</v>
      </c>
      <c r="R294" s="311">
        <f t="shared" ca="1" si="5"/>
        <v>0</v>
      </c>
      <c r="S294" s="311">
        <f t="shared" ca="1" si="6"/>
        <v>-1</v>
      </c>
      <c r="T294" s="310">
        <f t="shared" ca="1" si="7"/>
        <v>-1</v>
      </c>
    </row>
    <row r="295" spans="6:20">
      <c r="F295" s="301">
        <f t="shared" si="8"/>
        <v>42887</v>
      </c>
      <c r="G295" s="308">
        <f t="shared" ca="1" si="10"/>
        <v>-1</v>
      </c>
      <c r="H295" s="311">
        <f t="shared" ca="1" si="11"/>
        <v>0</v>
      </c>
      <c r="I295" s="311">
        <f t="shared" ca="1" si="12"/>
        <v>-1</v>
      </c>
      <c r="J295" s="310">
        <f t="shared" ca="1" si="13"/>
        <v>-1</v>
      </c>
      <c r="P295" s="301">
        <f t="shared" si="9"/>
        <v>42887</v>
      </c>
      <c r="Q295" s="308">
        <f t="shared" ca="1" si="4"/>
        <v>0</v>
      </c>
      <c r="R295" s="311">
        <f t="shared" ca="1" si="5"/>
        <v>0</v>
      </c>
      <c r="S295" s="311">
        <f t="shared" ca="1" si="6"/>
        <v>-1</v>
      </c>
      <c r="T295" s="310">
        <f t="shared" ca="1" si="7"/>
        <v>-1</v>
      </c>
    </row>
    <row r="296" spans="6:20">
      <c r="F296" s="301">
        <f t="shared" si="8"/>
        <v>42917</v>
      </c>
      <c r="G296" s="308">
        <f t="shared" ca="1" si="10"/>
        <v>0</v>
      </c>
      <c r="H296" s="311">
        <f t="shared" ca="1" si="11"/>
        <v>0</v>
      </c>
      <c r="I296" s="311">
        <f t="shared" ca="1" si="12"/>
        <v>-1</v>
      </c>
      <c r="J296" s="310">
        <f t="shared" ca="1" si="13"/>
        <v>-1</v>
      </c>
      <c r="P296" s="301">
        <f t="shared" si="9"/>
        <v>42917</v>
      </c>
      <c r="Q296" s="308">
        <f t="shared" ca="1" si="4"/>
        <v>0</v>
      </c>
      <c r="R296" s="311">
        <f t="shared" ca="1" si="5"/>
        <v>0</v>
      </c>
      <c r="S296" s="311">
        <f t="shared" ca="1" si="6"/>
        <v>-1</v>
      </c>
      <c r="T296" s="310">
        <f t="shared" ca="1" si="7"/>
        <v>-1</v>
      </c>
    </row>
    <row r="297" spans="6:20">
      <c r="F297" s="301">
        <f t="shared" si="8"/>
        <v>42948</v>
      </c>
      <c r="G297" s="308">
        <f t="shared" ca="1" si="10"/>
        <v>0</v>
      </c>
      <c r="H297" s="311">
        <f t="shared" ca="1" si="11"/>
        <v>0</v>
      </c>
      <c r="I297" s="311">
        <f t="shared" ca="1" si="12"/>
        <v>-1</v>
      </c>
      <c r="J297" s="310">
        <f t="shared" ca="1" si="13"/>
        <v>-1</v>
      </c>
      <c r="P297" s="301">
        <f t="shared" si="9"/>
        <v>42948</v>
      </c>
      <c r="Q297" s="308">
        <f t="shared" ca="1" si="4"/>
        <v>0</v>
      </c>
      <c r="R297" s="311">
        <f t="shared" ca="1" si="5"/>
        <v>0</v>
      </c>
      <c r="S297" s="311">
        <f t="shared" ca="1" si="6"/>
        <v>-1</v>
      </c>
      <c r="T297" s="310">
        <f t="shared" ca="1" si="7"/>
        <v>-1</v>
      </c>
    </row>
    <row r="298" spans="6:20">
      <c r="F298" s="301">
        <f t="shared" si="8"/>
        <v>42979</v>
      </c>
      <c r="G298" s="308">
        <f t="shared" ca="1" si="10"/>
        <v>-1</v>
      </c>
      <c r="H298" s="311">
        <f t="shared" ca="1" si="11"/>
        <v>0</v>
      </c>
      <c r="I298" s="311">
        <f t="shared" ca="1" si="12"/>
        <v>-1</v>
      </c>
      <c r="J298" s="310">
        <f t="shared" ca="1" si="13"/>
        <v>-1</v>
      </c>
      <c r="P298" s="301">
        <f t="shared" si="9"/>
        <v>42979</v>
      </c>
      <c r="Q298" s="308">
        <f t="shared" ca="1" si="4"/>
        <v>0</v>
      </c>
      <c r="R298" s="311">
        <f t="shared" ca="1" si="5"/>
        <v>0</v>
      </c>
      <c r="S298" s="311">
        <f t="shared" ca="1" si="6"/>
        <v>-1</v>
      </c>
      <c r="T298" s="310">
        <f t="shared" ca="1" si="7"/>
        <v>-1</v>
      </c>
    </row>
    <row r="299" spans="6:20">
      <c r="F299" s="301">
        <f t="shared" si="8"/>
        <v>43009</v>
      </c>
      <c r="G299" s="308">
        <f t="shared" ca="1" si="10"/>
        <v>-1</v>
      </c>
      <c r="H299" s="311">
        <f t="shared" ca="1" si="11"/>
        <v>0</v>
      </c>
      <c r="I299" s="311">
        <f t="shared" ca="1" si="12"/>
        <v>-1</v>
      </c>
      <c r="J299" s="310">
        <f t="shared" ca="1" si="13"/>
        <v>-1</v>
      </c>
      <c r="P299" s="301">
        <f t="shared" si="9"/>
        <v>43009</v>
      </c>
      <c r="Q299" s="308">
        <f t="shared" ca="1" si="4"/>
        <v>0</v>
      </c>
      <c r="R299" s="311">
        <f t="shared" ca="1" si="5"/>
        <v>0</v>
      </c>
      <c r="S299" s="311">
        <f t="shared" ca="1" si="6"/>
        <v>-1</v>
      </c>
      <c r="T299" s="310">
        <f t="shared" ca="1" si="7"/>
        <v>-1</v>
      </c>
    </row>
    <row r="300" spans="6:20">
      <c r="F300" s="301">
        <f t="shared" si="8"/>
        <v>43040</v>
      </c>
      <c r="G300" s="308">
        <f t="shared" ca="1" si="10"/>
        <v>-1</v>
      </c>
      <c r="H300" s="311">
        <f t="shared" ca="1" si="11"/>
        <v>0</v>
      </c>
      <c r="I300" s="311">
        <f t="shared" ca="1" si="12"/>
        <v>-1</v>
      </c>
      <c r="J300" s="310">
        <f t="shared" ca="1" si="13"/>
        <v>-1</v>
      </c>
      <c r="P300" s="301">
        <f t="shared" si="9"/>
        <v>43040</v>
      </c>
      <c r="Q300" s="308">
        <f t="shared" ca="1" si="4"/>
        <v>0</v>
      </c>
      <c r="R300" s="311">
        <f t="shared" ca="1" si="5"/>
        <v>0</v>
      </c>
      <c r="S300" s="311">
        <f t="shared" ca="1" si="6"/>
        <v>-1</v>
      </c>
      <c r="T300" s="310">
        <f t="shared" ca="1" si="7"/>
        <v>-1</v>
      </c>
    </row>
    <row r="301" spans="6:20">
      <c r="F301" s="301">
        <f t="shared" si="8"/>
        <v>43070</v>
      </c>
      <c r="G301" s="308">
        <f t="shared" ca="1" si="10"/>
        <v>-1</v>
      </c>
      <c r="H301" s="311">
        <f t="shared" ca="1" si="11"/>
        <v>0</v>
      </c>
      <c r="I301" s="311">
        <f t="shared" ca="1" si="12"/>
        <v>-1</v>
      </c>
      <c r="J301" s="310">
        <f t="shared" ca="1" si="13"/>
        <v>-1</v>
      </c>
      <c r="P301" s="301">
        <f t="shared" si="9"/>
        <v>43070</v>
      </c>
      <c r="Q301" s="308">
        <f t="shared" ca="1" si="4"/>
        <v>0</v>
      </c>
      <c r="R301" s="311">
        <f t="shared" ca="1" si="5"/>
        <v>0</v>
      </c>
      <c r="S301" s="311">
        <f t="shared" ca="1" si="6"/>
        <v>-1</v>
      </c>
      <c r="T301" s="310">
        <f t="shared" ca="1" si="7"/>
        <v>-1</v>
      </c>
    </row>
    <row r="302" spans="6:20">
      <c r="F302" s="301">
        <f t="shared" si="8"/>
        <v>43101</v>
      </c>
      <c r="G302" s="308">
        <f t="shared" ca="1" si="10"/>
        <v>0</v>
      </c>
      <c r="H302" s="311">
        <f t="shared" ca="1" si="11"/>
        <v>0</v>
      </c>
      <c r="I302" s="311">
        <f t="shared" ca="1" si="12"/>
        <v>-1</v>
      </c>
      <c r="J302" s="310">
        <f t="shared" ca="1" si="13"/>
        <v>-1</v>
      </c>
      <c r="P302" s="301">
        <f t="shared" si="9"/>
        <v>43101</v>
      </c>
      <c r="Q302" s="308">
        <f t="shared" ca="1" si="4"/>
        <v>0</v>
      </c>
      <c r="R302" s="311">
        <f t="shared" ca="1" si="5"/>
        <v>0</v>
      </c>
      <c r="S302" s="311">
        <f t="shared" ca="1" si="6"/>
        <v>-1</v>
      </c>
      <c r="T302" s="310">
        <f t="shared" ca="1" si="7"/>
        <v>-1</v>
      </c>
    </row>
    <row r="303" spans="6:20">
      <c r="F303" s="301">
        <f t="shared" si="8"/>
        <v>43132</v>
      </c>
      <c r="G303" s="308">
        <f t="shared" ca="1" si="10"/>
        <v>0</v>
      </c>
      <c r="H303" s="311">
        <f t="shared" ca="1" si="11"/>
        <v>0</v>
      </c>
      <c r="I303" s="311">
        <f t="shared" ca="1" si="12"/>
        <v>-1</v>
      </c>
      <c r="J303" s="310">
        <f t="shared" ca="1" si="13"/>
        <v>-1</v>
      </c>
      <c r="P303" s="301">
        <f t="shared" si="9"/>
        <v>43132</v>
      </c>
      <c r="Q303" s="308">
        <f t="shared" ca="1" si="4"/>
        <v>0</v>
      </c>
      <c r="R303" s="311">
        <f t="shared" ca="1" si="5"/>
        <v>0</v>
      </c>
      <c r="S303" s="311">
        <f t="shared" ca="1" si="6"/>
        <v>-1</v>
      </c>
      <c r="T303" s="310">
        <f t="shared" ca="1" si="7"/>
        <v>-1</v>
      </c>
    </row>
    <row r="304" spans="6:20">
      <c r="F304" s="301">
        <f t="shared" si="8"/>
        <v>43160</v>
      </c>
      <c r="G304" s="308">
        <f t="shared" ca="1" si="10"/>
        <v>-1</v>
      </c>
      <c r="H304" s="311">
        <f t="shared" ca="1" si="11"/>
        <v>0</v>
      </c>
      <c r="I304" s="311">
        <f t="shared" ca="1" si="12"/>
        <v>-1</v>
      </c>
      <c r="J304" s="310">
        <f t="shared" ca="1" si="13"/>
        <v>-1</v>
      </c>
      <c r="P304" s="301">
        <f t="shared" si="9"/>
        <v>43160</v>
      </c>
      <c r="Q304" s="308">
        <f t="shared" ca="1" si="4"/>
        <v>0</v>
      </c>
      <c r="R304" s="311">
        <f t="shared" ca="1" si="5"/>
        <v>0</v>
      </c>
      <c r="S304" s="311">
        <f t="shared" ca="1" si="6"/>
        <v>-1</v>
      </c>
      <c r="T304" s="310">
        <f t="shared" ca="1" si="7"/>
        <v>-1</v>
      </c>
    </row>
    <row r="305" spans="6:20">
      <c r="F305" s="301">
        <f t="shared" si="8"/>
        <v>43191</v>
      </c>
      <c r="G305" s="308">
        <f t="shared" ca="1" si="10"/>
        <v>-1</v>
      </c>
      <c r="H305" s="311">
        <f t="shared" ca="1" si="11"/>
        <v>0</v>
      </c>
      <c r="I305" s="311">
        <f t="shared" ca="1" si="12"/>
        <v>-1</v>
      </c>
      <c r="J305" s="310">
        <f t="shared" ca="1" si="13"/>
        <v>-1</v>
      </c>
      <c r="P305" s="301">
        <f t="shared" si="9"/>
        <v>43191</v>
      </c>
      <c r="Q305" s="308">
        <f t="shared" ca="1" si="4"/>
        <v>0</v>
      </c>
      <c r="R305" s="311">
        <f t="shared" ca="1" si="5"/>
        <v>0</v>
      </c>
      <c r="S305" s="311">
        <f t="shared" ca="1" si="6"/>
        <v>-1</v>
      </c>
      <c r="T305" s="310">
        <f t="shared" ca="1" si="7"/>
        <v>-1</v>
      </c>
    </row>
    <row r="306" spans="6:20">
      <c r="F306" s="301">
        <f t="shared" si="8"/>
        <v>43221</v>
      </c>
      <c r="G306" s="308">
        <f t="shared" ref="G306:G313" ca="1" si="14">+IF(ISERROR(G67/C67-1),0,G67/C67-1)</f>
        <v>-1</v>
      </c>
      <c r="H306" s="311">
        <f t="shared" ref="H306:H313" ca="1" si="15">+IF(ISERROR(H67/D67-1),0,H67/D67-1)</f>
        <v>0</v>
      </c>
      <c r="I306" s="311">
        <f t="shared" ref="I306:I313" ca="1" si="16">+IF(ISERROR(I67/E67-1),0,I67/E67-1)</f>
        <v>-1</v>
      </c>
      <c r="J306" s="310">
        <f t="shared" ref="J306:J313" ca="1" si="17">+IF(ISERROR(J67/F67-1),0,J67/F67-1)</f>
        <v>-1</v>
      </c>
      <c r="P306" s="301">
        <f t="shared" si="9"/>
        <v>43221</v>
      </c>
      <c r="Q306" s="308">
        <f t="shared" ref="Q306:Q369" ca="1" si="18">+IF(ISERROR(Q67/M67-1),0,Q67/M67-1)</f>
        <v>0</v>
      </c>
      <c r="R306" s="311">
        <f t="shared" ref="R306:R369" ca="1" si="19">+IF(ISERROR(R67/N67-1),0,R67/N67-1)</f>
        <v>0</v>
      </c>
      <c r="S306" s="311">
        <f t="shared" ref="S306:S369" ca="1" si="20">+IF(ISERROR(S67/O67-1),0,S67/O67-1)</f>
        <v>-1</v>
      </c>
      <c r="T306" s="310">
        <f t="shared" ref="T306:T369" ca="1" si="21">+IF(ISERROR(T67/P67-1),0,T67/P67-1)</f>
        <v>-1</v>
      </c>
    </row>
    <row r="307" spans="6:20">
      <c r="F307" s="301">
        <f t="shared" ref="F307:F313" si="22">+B68</f>
        <v>43252</v>
      </c>
      <c r="G307" s="308">
        <f t="shared" ca="1" si="14"/>
        <v>-1</v>
      </c>
      <c r="H307" s="311">
        <f t="shared" ca="1" si="15"/>
        <v>0</v>
      </c>
      <c r="I307" s="311">
        <f t="shared" ca="1" si="16"/>
        <v>-1</v>
      </c>
      <c r="J307" s="310">
        <f t="shared" ca="1" si="17"/>
        <v>-1</v>
      </c>
      <c r="P307" s="301">
        <f t="shared" ref="P307:P370" si="23">+L68</f>
        <v>43252</v>
      </c>
      <c r="Q307" s="308">
        <f t="shared" ca="1" si="18"/>
        <v>0</v>
      </c>
      <c r="R307" s="311">
        <f t="shared" ca="1" si="19"/>
        <v>0</v>
      </c>
      <c r="S307" s="311">
        <f t="shared" ca="1" si="20"/>
        <v>-1</v>
      </c>
      <c r="T307" s="310">
        <f t="shared" ca="1" si="21"/>
        <v>-1</v>
      </c>
    </row>
    <row r="308" spans="6:20">
      <c r="F308" s="301">
        <f t="shared" si="22"/>
        <v>43282</v>
      </c>
      <c r="G308" s="308">
        <f t="shared" ca="1" si="14"/>
        <v>0</v>
      </c>
      <c r="H308" s="311">
        <f t="shared" ca="1" si="15"/>
        <v>0</v>
      </c>
      <c r="I308" s="311">
        <f t="shared" ca="1" si="16"/>
        <v>-1</v>
      </c>
      <c r="J308" s="310">
        <f t="shared" ca="1" si="17"/>
        <v>-1</v>
      </c>
      <c r="P308" s="301">
        <f t="shared" si="23"/>
        <v>43282</v>
      </c>
      <c r="Q308" s="308">
        <f t="shared" ca="1" si="18"/>
        <v>0</v>
      </c>
      <c r="R308" s="311">
        <f t="shared" ca="1" si="19"/>
        <v>0</v>
      </c>
      <c r="S308" s="311">
        <f t="shared" ca="1" si="20"/>
        <v>-1</v>
      </c>
      <c r="T308" s="310">
        <f t="shared" ca="1" si="21"/>
        <v>-1</v>
      </c>
    </row>
    <row r="309" spans="6:20">
      <c r="F309" s="301">
        <f t="shared" si="22"/>
        <v>43313</v>
      </c>
      <c r="G309" s="308">
        <f t="shared" ca="1" si="14"/>
        <v>0</v>
      </c>
      <c r="H309" s="311">
        <f t="shared" ca="1" si="15"/>
        <v>0</v>
      </c>
      <c r="I309" s="311">
        <f t="shared" ca="1" si="16"/>
        <v>-1</v>
      </c>
      <c r="J309" s="310">
        <f t="shared" ca="1" si="17"/>
        <v>-1</v>
      </c>
      <c r="P309" s="301">
        <f t="shared" si="23"/>
        <v>43313</v>
      </c>
      <c r="Q309" s="308">
        <f t="shared" ca="1" si="18"/>
        <v>0</v>
      </c>
      <c r="R309" s="311">
        <f t="shared" ca="1" si="19"/>
        <v>0</v>
      </c>
      <c r="S309" s="311">
        <f t="shared" ca="1" si="20"/>
        <v>-1</v>
      </c>
      <c r="T309" s="310">
        <f t="shared" ca="1" si="21"/>
        <v>-1</v>
      </c>
    </row>
    <row r="310" spans="6:20">
      <c r="F310" s="301">
        <f t="shared" si="22"/>
        <v>43344</v>
      </c>
      <c r="G310" s="308">
        <f t="shared" ca="1" si="14"/>
        <v>-1</v>
      </c>
      <c r="H310" s="311">
        <f t="shared" ca="1" si="15"/>
        <v>0</v>
      </c>
      <c r="I310" s="311">
        <f t="shared" ca="1" si="16"/>
        <v>-1</v>
      </c>
      <c r="J310" s="310">
        <f t="shared" ca="1" si="17"/>
        <v>-1</v>
      </c>
      <c r="P310" s="301">
        <f t="shared" si="23"/>
        <v>43344</v>
      </c>
      <c r="Q310" s="308">
        <f t="shared" ca="1" si="18"/>
        <v>0</v>
      </c>
      <c r="R310" s="311">
        <f t="shared" ca="1" si="19"/>
        <v>0</v>
      </c>
      <c r="S310" s="311">
        <f t="shared" ca="1" si="20"/>
        <v>-1</v>
      </c>
      <c r="T310" s="310">
        <f t="shared" ca="1" si="21"/>
        <v>-1</v>
      </c>
    </row>
    <row r="311" spans="6:20">
      <c r="F311" s="301">
        <f t="shared" si="22"/>
        <v>43374</v>
      </c>
      <c r="G311" s="308">
        <f t="shared" ca="1" si="14"/>
        <v>-1</v>
      </c>
      <c r="H311" s="311">
        <f t="shared" ca="1" si="15"/>
        <v>0</v>
      </c>
      <c r="I311" s="311">
        <f t="shared" ca="1" si="16"/>
        <v>-1</v>
      </c>
      <c r="J311" s="310">
        <f t="shared" ca="1" si="17"/>
        <v>-1</v>
      </c>
      <c r="P311" s="301">
        <f t="shared" si="23"/>
        <v>43374</v>
      </c>
      <c r="Q311" s="308">
        <f t="shared" ca="1" si="18"/>
        <v>0</v>
      </c>
      <c r="R311" s="311">
        <f t="shared" ca="1" si="19"/>
        <v>0</v>
      </c>
      <c r="S311" s="311">
        <f t="shared" ca="1" si="20"/>
        <v>-1</v>
      </c>
      <c r="T311" s="310">
        <f t="shared" ca="1" si="21"/>
        <v>-1</v>
      </c>
    </row>
    <row r="312" spans="6:20">
      <c r="F312" s="301">
        <f t="shared" si="22"/>
        <v>43405</v>
      </c>
      <c r="G312" s="308">
        <f t="shared" ca="1" si="14"/>
        <v>-1</v>
      </c>
      <c r="H312" s="311">
        <f t="shared" ca="1" si="15"/>
        <v>0</v>
      </c>
      <c r="I312" s="311">
        <f t="shared" ca="1" si="16"/>
        <v>-1</v>
      </c>
      <c r="J312" s="310">
        <f t="shared" ca="1" si="17"/>
        <v>-1</v>
      </c>
      <c r="P312" s="301">
        <f t="shared" si="23"/>
        <v>43405</v>
      </c>
      <c r="Q312" s="308">
        <f t="shared" ca="1" si="18"/>
        <v>0</v>
      </c>
      <c r="R312" s="311">
        <f t="shared" ca="1" si="19"/>
        <v>0</v>
      </c>
      <c r="S312" s="311">
        <f t="shared" ca="1" si="20"/>
        <v>-1</v>
      </c>
      <c r="T312" s="310">
        <f t="shared" ca="1" si="21"/>
        <v>-1</v>
      </c>
    </row>
    <row r="313" spans="6:20">
      <c r="F313" s="301">
        <f t="shared" si="22"/>
        <v>43435</v>
      </c>
      <c r="G313" s="308">
        <f t="shared" ca="1" si="14"/>
        <v>-1</v>
      </c>
      <c r="H313" s="311">
        <f t="shared" ca="1" si="15"/>
        <v>0</v>
      </c>
      <c r="I313" s="311">
        <f t="shared" ca="1" si="16"/>
        <v>-1</v>
      </c>
      <c r="J313" s="310">
        <f t="shared" ca="1" si="17"/>
        <v>-1</v>
      </c>
      <c r="P313" s="301">
        <f t="shared" si="23"/>
        <v>43435</v>
      </c>
      <c r="Q313" s="308">
        <f t="shared" ca="1" si="18"/>
        <v>0</v>
      </c>
      <c r="R313" s="311">
        <f t="shared" ca="1" si="19"/>
        <v>0</v>
      </c>
      <c r="S313" s="311">
        <f t="shared" ca="1" si="20"/>
        <v>-1</v>
      </c>
      <c r="T313" s="310">
        <f t="shared" ca="1" si="21"/>
        <v>-1</v>
      </c>
    </row>
    <row r="314" spans="6:20">
      <c r="F314" s="301">
        <f t="shared" ref="F314:F360" si="24">+B75</f>
        <v>43466</v>
      </c>
      <c r="G314" s="308">
        <f t="shared" ref="G314:G360" ca="1" si="25">+IF(ISERROR(G75/C75-1),0,G75/C75-1)</f>
        <v>0</v>
      </c>
      <c r="H314" s="311">
        <f t="shared" ref="H314:H360" ca="1" si="26">+IF(ISERROR(H75/D75-1),0,H75/D75-1)</f>
        <v>0</v>
      </c>
      <c r="I314" s="311">
        <f t="shared" ref="I314:I360" ca="1" si="27">+IF(ISERROR(I75/E75-1),0,I75/E75-1)</f>
        <v>-1</v>
      </c>
      <c r="J314" s="310">
        <f t="shared" ref="J314:J360" ca="1" si="28">+IF(ISERROR(J75/F75-1),0,J75/F75-1)</f>
        <v>-1</v>
      </c>
      <c r="P314" s="301">
        <f t="shared" si="23"/>
        <v>43466</v>
      </c>
      <c r="Q314" s="308">
        <f t="shared" ca="1" si="18"/>
        <v>0</v>
      </c>
      <c r="R314" s="311">
        <f t="shared" ca="1" si="19"/>
        <v>0</v>
      </c>
      <c r="S314" s="311">
        <f t="shared" ca="1" si="20"/>
        <v>-1</v>
      </c>
      <c r="T314" s="310">
        <f t="shared" ca="1" si="21"/>
        <v>-1</v>
      </c>
    </row>
    <row r="315" spans="6:20">
      <c r="F315" s="301">
        <f t="shared" si="24"/>
        <v>43497</v>
      </c>
      <c r="G315" s="308">
        <f t="shared" ca="1" si="25"/>
        <v>0</v>
      </c>
      <c r="H315" s="311">
        <f t="shared" ca="1" si="26"/>
        <v>0</v>
      </c>
      <c r="I315" s="311">
        <f t="shared" ca="1" si="27"/>
        <v>-1</v>
      </c>
      <c r="J315" s="310">
        <f t="shared" ca="1" si="28"/>
        <v>-1</v>
      </c>
      <c r="P315" s="301">
        <f t="shared" si="23"/>
        <v>43497</v>
      </c>
      <c r="Q315" s="308">
        <f t="shared" ca="1" si="18"/>
        <v>0</v>
      </c>
      <c r="R315" s="311">
        <f t="shared" ca="1" si="19"/>
        <v>0</v>
      </c>
      <c r="S315" s="311">
        <f t="shared" ca="1" si="20"/>
        <v>-1</v>
      </c>
      <c r="T315" s="310">
        <f t="shared" ca="1" si="21"/>
        <v>-1</v>
      </c>
    </row>
    <row r="316" spans="6:20">
      <c r="F316" s="301">
        <f t="shared" si="24"/>
        <v>43525</v>
      </c>
      <c r="G316" s="308">
        <f t="shared" ca="1" si="25"/>
        <v>-1</v>
      </c>
      <c r="H316" s="311">
        <f t="shared" ca="1" si="26"/>
        <v>0</v>
      </c>
      <c r="I316" s="311">
        <f t="shared" ca="1" si="27"/>
        <v>-1</v>
      </c>
      <c r="J316" s="310">
        <f t="shared" ca="1" si="28"/>
        <v>-1</v>
      </c>
      <c r="P316" s="301">
        <f t="shared" si="23"/>
        <v>43525</v>
      </c>
      <c r="Q316" s="308">
        <f t="shared" ca="1" si="18"/>
        <v>0</v>
      </c>
      <c r="R316" s="311">
        <f t="shared" ca="1" si="19"/>
        <v>0</v>
      </c>
      <c r="S316" s="311">
        <f t="shared" ca="1" si="20"/>
        <v>-1</v>
      </c>
      <c r="T316" s="310">
        <f t="shared" ca="1" si="21"/>
        <v>-1</v>
      </c>
    </row>
    <row r="317" spans="6:20">
      <c r="F317" s="301">
        <f t="shared" si="24"/>
        <v>43556</v>
      </c>
      <c r="G317" s="308">
        <f t="shared" ca="1" si="25"/>
        <v>-1</v>
      </c>
      <c r="H317" s="311">
        <f t="shared" ca="1" si="26"/>
        <v>0</v>
      </c>
      <c r="I317" s="311">
        <f t="shared" ca="1" si="27"/>
        <v>-1</v>
      </c>
      <c r="J317" s="310">
        <f t="shared" ca="1" si="28"/>
        <v>-1</v>
      </c>
      <c r="P317" s="301">
        <f t="shared" si="23"/>
        <v>43556</v>
      </c>
      <c r="Q317" s="308">
        <f t="shared" ca="1" si="18"/>
        <v>0</v>
      </c>
      <c r="R317" s="311">
        <f t="shared" ca="1" si="19"/>
        <v>0</v>
      </c>
      <c r="S317" s="311">
        <f t="shared" ca="1" si="20"/>
        <v>-1</v>
      </c>
      <c r="T317" s="310">
        <f t="shared" ca="1" si="21"/>
        <v>-1</v>
      </c>
    </row>
    <row r="318" spans="6:20">
      <c r="F318" s="301">
        <f t="shared" si="24"/>
        <v>43586</v>
      </c>
      <c r="G318" s="308">
        <f t="shared" ca="1" si="25"/>
        <v>-1</v>
      </c>
      <c r="H318" s="311">
        <f t="shared" ca="1" si="26"/>
        <v>0</v>
      </c>
      <c r="I318" s="311">
        <f t="shared" ca="1" si="27"/>
        <v>-1</v>
      </c>
      <c r="J318" s="310">
        <f t="shared" ca="1" si="28"/>
        <v>-1</v>
      </c>
      <c r="P318" s="301">
        <f t="shared" si="23"/>
        <v>43586</v>
      </c>
      <c r="Q318" s="308">
        <f t="shared" ca="1" si="18"/>
        <v>0</v>
      </c>
      <c r="R318" s="311">
        <f t="shared" ca="1" si="19"/>
        <v>0</v>
      </c>
      <c r="S318" s="311">
        <f t="shared" ca="1" si="20"/>
        <v>-1</v>
      </c>
      <c r="T318" s="310">
        <f t="shared" ca="1" si="21"/>
        <v>-1</v>
      </c>
    </row>
    <row r="319" spans="6:20">
      <c r="F319" s="301">
        <f t="shared" si="24"/>
        <v>43617</v>
      </c>
      <c r="G319" s="308">
        <f t="shared" ca="1" si="25"/>
        <v>-1</v>
      </c>
      <c r="H319" s="311">
        <f t="shared" ca="1" si="26"/>
        <v>0</v>
      </c>
      <c r="I319" s="311">
        <f t="shared" ca="1" si="27"/>
        <v>-1</v>
      </c>
      <c r="J319" s="310">
        <f t="shared" ca="1" si="28"/>
        <v>-1</v>
      </c>
      <c r="P319" s="301">
        <f t="shared" si="23"/>
        <v>43617</v>
      </c>
      <c r="Q319" s="308">
        <f t="shared" ca="1" si="18"/>
        <v>0</v>
      </c>
      <c r="R319" s="311">
        <f t="shared" ca="1" si="19"/>
        <v>0</v>
      </c>
      <c r="S319" s="311">
        <f t="shared" ca="1" si="20"/>
        <v>-1</v>
      </c>
      <c r="T319" s="310">
        <f t="shared" ca="1" si="21"/>
        <v>-1</v>
      </c>
    </row>
    <row r="320" spans="6:20">
      <c r="F320" s="301">
        <f t="shared" si="24"/>
        <v>43647</v>
      </c>
      <c r="G320" s="308">
        <f t="shared" ca="1" si="25"/>
        <v>0</v>
      </c>
      <c r="H320" s="311">
        <f t="shared" ca="1" si="26"/>
        <v>0</v>
      </c>
      <c r="I320" s="311">
        <f t="shared" ca="1" si="27"/>
        <v>-1</v>
      </c>
      <c r="J320" s="310">
        <f t="shared" ca="1" si="28"/>
        <v>-1</v>
      </c>
      <c r="P320" s="301">
        <f t="shared" si="23"/>
        <v>43647</v>
      </c>
      <c r="Q320" s="308">
        <f t="shared" ca="1" si="18"/>
        <v>0</v>
      </c>
      <c r="R320" s="311">
        <f t="shared" ca="1" si="19"/>
        <v>0</v>
      </c>
      <c r="S320" s="311">
        <f t="shared" ca="1" si="20"/>
        <v>2.6137395152613152E-2</v>
      </c>
      <c r="T320" s="310">
        <f t="shared" ca="1" si="21"/>
        <v>9.3652359684750497E-3</v>
      </c>
    </row>
    <row r="321" spans="6:20">
      <c r="F321" s="301">
        <f t="shared" si="24"/>
        <v>43678</v>
      </c>
      <c r="G321" s="308">
        <f t="shared" ca="1" si="25"/>
        <v>0</v>
      </c>
      <c r="H321" s="311">
        <f t="shared" ca="1" si="26"/>
        <v>0</v>
      </c>
      <c r="I321" s="311">
        <f t="shared" ca="1" si="27"/>
        <v>-1</v>
      </c>
      <c r="J321" s="310">
        <f t="shared" ca="1" si="28"/>
        <v>-1</v>
      </c>
      <c r="P321" s="301">
        <f t="shared" si="23"/>
        <v>43678</v>
      </c>
      <c r="Q321" s="308">
        <f t="shared" ca="1" si="18"/>
        <v>0</v>
      </c>
      <c r="R321" s="311">
        <f t="shared" ca="1" si="19"/>
        <v>0</v>
      </c>
      <c r="S321" s="311">
        <f t="shared" ca="1" si="20"/>
        <v>2.6271779899784686E-2</v>
      </c>
      <c r="T321" s="310">
        <f t="shared" ca="1" si="21"/>
        <v>1.0965344885643047E-2</v>
      </c>
    </row>
    <row r="322" spans="6:20">
      <c r="F322" s="301">
        <f t="shared" si="24"/>
        <v>43709</v>
      </c>
      <c r="G322" s="308">
        <f t="shared" ca="1" si="25"/>
        <v>-1</v>
      </c>
      <c r="H322" s="311">
        <f t="shared" ca="1" si="26"/>
        <v>0</v>
      </c>
      <c r="I322" s="311">
        <f t="shared" ca="1" si="27"/>
        <v>-1</v>
      </c>
      <c r="J322" s="310">
        <f t="shared" ca="1" si="28"/>
        <v>-1</v>
      </c>
      <c r="P322" s="301">
        <f t="shared" si="23"/>
        <v>43709</v>
      </c>
      <c r="Q322" s="308">
        <f t="shared" ca="1" si="18"/>
        <v>0</v>
      </c>
      <c r="R322" s="311">
        <f t="shared" ca="1" si="19"/>
        <v>0</v>
      </c>
      <c r="S322" s="311">
        <f t="shared" ca="1" si="20"/>
        <v>-1</v>
      </c>
      <c r="T322" s="310">
        <f t="shared" ca="1" si="21"/>
        <v>-1</v>
      </c>
    </row>
    <row r="323" spans="6:20">
      <c r="F323" s="301">
        <f t="shared" si="24"/>
        <v>43739</v>
      </c>
      <c r="G323" s="308">
        <f t="shared" ca="1" si="25"/>
        <v>-1</v>
      </c>
      <c r="H323" s="311">
        <f t="shared" ca="1" si="26"/>
        <v>0</v>
      </c>
      <c r="I323" s="311">
        <f t="shared" ca="1" si="27"/>
        <v>-1</v>
      </c>
      <c r="J323" s="310">
        <f t="shared" ca="1" si="28"/>
        <v>-1</v>
      </c>
      <c r="P323" s="301">
        <f t="shared" si="23"/>
        <v>43739</v>
      </c>
      <c r="Q323" s="308">
        <f t="shared" ca="1" si="18"/>
        <v>0</v>
      </c>
      <c r="R323" s="311">
        <f t="shared" ca="1" si="19"/>
        <v>0</v>
      </c>
      <c r="S323" s="311">
        <f t="shared" ca="1" si="20"/>
        <v>-1</v>
      </c>
      <c r="T323" s="310">
        <f t="shared" ca="1" si="21"/>
        <v>-1</v>
      </c>
    </row>
    <row r="324" spans="6:20">
      <c r="F324" s="301">
        <f t="shared" si="24"/>
        <v>43770</v>
      </c>
      <c r="G324" s="308">
        <f t="shared" ca="1" si="25"/>
        <v>-1</v>
      </c>
      <c r="H324" s="311">
        <f t="shared" ca="1" si="26"/>
        <v>0</v>
      </c>
      <c r="I324" s="311">
        <f t="shared" ca="1" si="27"/>
        <v>-1</v>
      </c>
      <c r="J324" s="310">
        <f t="shared" ca="1" si="28"/>
        <v>-1</v>
      </c>
      <c r="P324" s="301">
        <f t="shared" si="23"/>
        <v>43770</v>
      </c>
      <c r="Q324" s="308">
        <f t="shared" ca="1" si="18"/>
        <v>0</v>
      </c>
      <c r="R324" s="311">
        <f t="shared" ca="1" si="19"/>
        <v>0</v>
      </c>
      <c r="S324" s="311">
        <f t="shared" ca="1" si="20"/>
        <v>-1</v>
      </c>
      <c r="T324" s="310">
        <f t="shared" ca="1" si="21"/>
        <v>-1</v>
      </c>
    </row>
    <row r="325" spans="6:20">
      <c r="F325" s="301">
        <f t="shared" si="24"/>
        <v>43800</v>
      </c>
      <c r="G325" s="308">
        <f t="shared" ca="1" si="25"/>
        <v>-1</v>
      </c>
      <c r="H325" s="311">
        <f t="shared" ca="1" si="26"/>
        <v>0</v>
      </c>
      <c r="I325" s="311">
        <f t="shared" ca="1" si="27"/>
        <v>-1</v>
      </c>
      <c r="J325" s="310">
        <f t="shared" ca="1" si="28"/>
        <v>-1</v>
      </c>
      <c r="P325" s="301">
        <f t="shared" si="23"/>
        <v>43800</v>
      </c>
      <c r="Q325" s="308">
        <f t="shared" ca="1" si="18"/>
        <v>0</v>
      </c>
      <c r="R325" s="311">
        <f t="shared" ca="1" si="19"/>
        <v>0</v>
      </c>
      <c r="S325" s="311">
        <f t="shared" ca="1" si="20"/>
        <v>-1</v>
      </c>
      <c r="T325" s="310">
        <f t="shared" ca="1" si="21"/>
        <v>-1</v>
      </c>
    </row>
    <row r="326" spans="6:20">
      <c r="F326" s="301">
        <f t="shared" si="24"/>
        <v>43831</v>
      </c>
      <c r="G326" s="308">
        <f t="shared" ca="1" si="25"/>
        <v>0</v>
      </c>
      <c r="H326" s="311">
        <f t="shared" ca="1" si="26"/>
        <v>0</v>
      </c>
      <c r="I326" s="311">
        <f t="shared" ca="1" si="27"/>
        <v>-1</v>
      </c>
      <c r="J326" s="310">
        <f t="shared" ca="1" si="28"/>
        <v>-1</v>
      </c>
      <c r="P326" s="301">
        <f t="shared" si="23"/>
        <v>43831</v>
      </c>
      <c r="Q326" s="308">
        <f t="shared" ca="1" si="18"/>
        <v>0</v>
      </c>
      <c r="R326" s="311">
        <f t="shared" ca="1" si="19"/>
        <v>0</v>
      </c>
      <c r="S326" s="311">
        <f t="shared" ca="1" si="20"/>
        <v>9.8604867887293057E-3</v>
      </c>
      <c r="T326" s="310">
        <f t="shared" ca="1" si="21"/>
        <v>2.9275390125351741E-2</v>
      </c>
    </row>
    <row r="327" spans="6:20">
      <c r="F327" s="301">
        <f t="shared" si="24"/>
        <v>43862</v>
      </c>
      <c r="G327" s="308">
        <f t="shared" ca="1" si="25"/>
        <v>0</v>
      </c>
      <c r="H327" s="311">
        <f t="shared" ca="1" si="26"/>
        <v>0</v>
      </c>
      <c r="I327" s="311">
        <f t="shared" ca="1" si="27"/>
        <v>-1</v>
      </c>
      <c r="J327" s="310">
        <f t="shared" ca="1" si="28"/>
        <v>-1</v>
      </c>
      <c r="P327" s="301">
        <f t="shared" si="23"/>
        <v>43862</v>
      </c>
      <c r="Q327" s="308">
        <f t="shared" ca="1" si="18"/>
        <v>0</v>
      </c>
      <c r="R327" s="311">
        <f t="shared" ca="1" si="19"/>
        <v>0</v>
      </c>
      <c r="S327" s="311">
        <f t="shared" ca="1" si="20"/>
        <v>1.10462009026977E-2</v>
      </c>
      <c r="T327" s="310">
        <f t="shared" ca="1" si="21"/>
        <v>1.6257779257866201E-2</v>
      </c>
    </row>
    <row r="328" spans="6:20">
      <c r="F328" s="301">
        <f t="shared" si="24"/>
        <v>43891</v>
      </c>
      <c r="G328" s="308">
        <f t="shared" ca="1" si="25"/>
        <v>-1</v>
      </c>
      <c r="H328" s="311">
        <f t="shared" ca="1" si="26"/>
        <v>0</v>
      </c>
      <c r="I328" s="311">
        <f t="shared" ca="1" si="27"/>
        <v>-1</v>
      </c>
      <c r="J328" s="310">
        <f t="shared" ca="1" si="28"/>
        <v>-1</v>
      </c>
      <c r="P328" s="301">
        <f t="shared" si="23"/>
        <v>43891</v>
      </c>
      <c r="Q328" s="308">
        <f t="shared" ca="1" si="18"/>
        <v>0</v>
      </c>
      <c r="R328" s="311">
        <f t="shared" ca="1" si="19"/>
        <v>0</v>
      </c>
      <c r="S328" s="311">
        <f t="shared" ca="1" si="20"/>
        <v>-1</v>
      </c>
      <c r="T328" s="310">
        <f t="shared" ca="1" si="21"/>
        <v>-1</v>
      </c>
    </row>
    <row r="329" spans="6:20">
      <c r="F329" s="301">
        <f t="shared" si="24"/>
        <v>43922</v>
      </c>
      <c r="G329" s="308">
        <f t="shared" ca="1" si="25"/>
        <v>-1</v>
      </c>
      <c r="H329" s="311">
        <f t="shared" ca="1" si="26"/>
        <v>0</v>
      </c>
      <c r="I329" s="311">
        <f t="shared" ca="1" si="27"/>
        <v>-1</v>
      </c>
      <c r="J329" s="310">
        <f t="shared" ca="1" si="28"/>
        <v>-1</v>
      </c>
      <c r="P329" s="301">
        <f t="shared" si="23"/>
        <v>43922</v>
      </c>
      <c r="Q329" s="308">
        <f t="shared" ca="1" si="18"/>
        <v>0</v>
      </c>
      <c r="R329" s="311">
        <f t="shared" ca="1" si="19"/>
        <v>0</v>
      </c>
      <c r="S329" s="311">
        <f t="shared" ca="1" si="20"/>
        <v>-1</v>
      </c>
      <c r="T329" s="310">
        <f t="shared" ca="1" si="21"/>
        <v>-1</v>
      </c>
    </row>
    <row r="330" spans="6:20">
      <c r="F330" s="301">
        <f t="shared" si="24"/>
        <v>43952</v>
      </c>
      <c r="G330" s="308">
        <f t="shared" ca="1" si="25"/>
        <v>-1</v>
      </c>
      <c r="H330" s="311">
        <f t="shared" ca="1" si="26"/>
        <v>0</v>
      </c>
      <c r="I330" s="311">
        <f t="shared" ca="1" si="27"/>
        <v>-1</v>
      </c>
      <c r="J330" s="310">
        <f t="shared" ca="1" si="28"/>
        <v>-1</v>
      </c>
      <c r="P330" s="301">
        <f t="shared" si="23"/>
        <v>43952</v>
      </c>
      <c r="Q330" s="308">
        <f t="shared" ca="1" si="18"/>
        <v>0</v>
      </c>
      <c r="R330" s="311">
        <f t="shared" ca="1" si="19"/>
        <v>0</v>
      </c>
      <c r="S330" s="311">
        <f t="shared" ca="1" si="20"/>
        <v>-1</v>
      </c>
      <c r="T330" s="310">
        <f t="shared" ca="1" si="21"/>
        <v>-1</v>
      </c>
    </row>
    <row r="331" spans="6:20">
      <c r="F331" s="301">
        <f t="shared" si="24"/>
        <v>43983</v>
      </c>
      <c r="G331" s="308">
        <f t="shared" ca="1" si="25"/>
        <v>-1</v>
      </c>
      <c r="H331" s="311">
        <f t="shared" ca="1" si="26"/>
        <v>0</v>
      </c>
      <c r="I331" s="311">
        <f t="shared" ca="1" si="27"/>
        <v>-1</v>
      </c>
      <c r="J331" s="310">
        <f t="shared" ca="1" si="28"/>
        <v>-1</v>
      </c>
      <c r="P331" s="301">
        <f t="shared" si="23"/>
        <v>43983</v>
      </c>
      <c r="Q331" s="308">
        <f t="shared" ca="1" si="18"/>
        <v>0</v>
      </c>
      <c r="R331" s="311">
        <f t="shared" ca="1" si="19"/>
        <v>0</v>
      </c>
      <c r="S331" s="311">
        <f t="shared" ca="1" si="20"/>
        <v>9.4931090748824332E-3</v>
      </c>
      <c r="T331" s="310">
        <f t="shared" ca="1" si="21"/>
        <v>8.1941851531239784E-3</v>
      </c>
    </row>
    <row r="332" spans="6:20">
      <c r="F332" s="301">
        <f t="shared" si="24"/>
        <v>44013</v>
      </c>
      <c r="G332" s="308">
        <f t="shared" ca="1" si="25"/>
        <v>0</v>
      </c>
      <c r="H332" s="311">
        <f t="shared" ca="1" si="26"/>
        <v>0</v>
      </c>
      <c r="I332" s="311">
        <f t="shared" ca="1" si="27"/>
        <v>-1</v>
      </c>
      <c r="J332" s="310">
        <f t="shared" ca="1" si="28"/>
        <v>-1</v>
      </c>
      <c r="P332" s="301">
        <f t="shared" si="23"/>
        <v>44013</v>
      </c>
      <c r="Q332" s="308">
        <f t="shared" ca="1" si="18"/>
        <v>0</v>
      </c>
      <c r="R332" s="311">
        <f t="shared" ca="1" si="19"/>
        <v>0</v>
      </c>
      <c r="S332" s="311">
        <f t="shared" ca="1" si="20"/>
        <v>2.6250979239378136E-2</v>
      </c>
      <c r="T332" s="310">
        <f t="shared" ca="1" si="21"/>
        <v>6.0447064922910521E-3</v>
      </c>
    </row>
    <row r="333" spans="6:20">
      <c r="F333" s="301">
        <f t="shared" si="24"/>
        <v>44044</v>
      </c>
      <c r="G333" s="308">
        <f t="shared" ca="1" si="25"/>
        <v>0</v>
      </c>
      <c r="H333" s="311">
        <f t="shared" ca="1" si="26"/>
        <v>0</v>
      </c>
      <c r="I333" s="311">
        <f t="shared" ca="1" si="27"/>
        <v>-1.2326303035878894E-2</v>
      </c>
      <c r="J333" s="310">
        <f t="shared" ca="1" si="28"/>
        <v>0.15003101701301791</v>
      </c>
      <c r="P333" s="301">
        <f t="shared" si="23"/>
        <v>44044</v>
      </c>
      <c r="Q333" s="308">
        <f t="shared" ca="1" si="18"/>
        <v>0</v>
      </c>
      <c r="R333" s="311">
        <f t="shared" ca="1" si="19"/>
        <v>0</v>
      </c>
      <c r="S333" s="311">
        <f t="shared" ca="1" si="20"/>
        <v>2.6287350648723118E-2</v>
      </c>
      <c r="T333" s="310">
        <f t="shared" ca="1" si="21"/>
        <v>7.1044095151022724E-3</v>
      </c>
    </row>
    <row r="334" spans="6:20">
      <c r="F334" s="301">
        <f t="shared" si="24"/>
        <v>44075</v>
      </c>
      <c r="G334" s="308">
        <f t="shared" ca="1" si="25"/>
        <v>-1</v>
      </c>
      <c r="H334" s="311">
        <f t="shared" ca="1" si="26"/>
        <v>0</v>
      </c>
      <c r="I334" s="311">
        <f t="shared" ca="1" si="27"/>
        <v>-1</v>
      </c>
      <c r="J334" s="310">
        <f t="shared" ca="1" si="28"/>
        <v>-1</v>
      </c>
      <c r="P334" s="301">
        <f t="shared" si="23"/>
        <v>44075</v>
      </c>
      <c r="Q334" s="308">
        <f t="shared" ca="1" si="18"/>
        <v>0</v>
      </c>
      <c r="R334" s="311">
        <f t="shared" ca="1" si="19"/>
        <v>0</v>
      </c>
      <c r="S334" s="311">
        <f t="shared" ca="1" si="20"/>
        <v>1.617089639142999E-2</v>
      </c>
      <c r="T334" s="310">
        <f t="shared" ca="1" si="21"/>
        <v>7.7280619305721832E-3</v>
      </c>
    </row>
    <row r="335" spans="6:20">
      <c r="F335" s="301">
        <f t="shared" si="24"/>
        <v>44105</v>
      </c>
      <c r="G335" s="308">
        <f t="shared" ca="1" si="25"/>
        <v>-1</v>
      </c>
      <c r="H335" s="311">
        <f t="shared" ca="1" si="26"/>
        <v>0</v>
      </c>
      <c r="I335" s="311">
        <f t="shared" ca="1" si="27"/>
        <v>-1</v>
      </c>
      <c r="J335" s="310">
        <f t="shared" ca="1" si="28"/>
        <v>-1</v>
      </c>
      <c r="P335" s="301">
        <f t="shared" si="23"/>
        <v>44105</v>
      </c>
      <c r="Q335" s="308">
        <f t="shared" ca="1" si="18"/>
        <v>0</v>
      </c>
      <c r="R335" s="311">
        <f t="shared" ca="1" si="19"/>
        <v>0</v>
      </c>
      <c r="S335" s="311">
        <f t="shared" ca="1" si="20"/>
        <v>2.859706709120502E-3</v>
      </c>
      <c r="T335" s="310">
        <f t="shared" ca="1" si="21"/>
        <v>3.7696666217863051E-2</v>
      </c>
    </row>
    <row r="336" spans="6:20">
      <c r="F336" s="301">
        <f t="shared" si="24"/>
        <v>44136</v>
      </c>
      <c r="G336" s="308">
        <f t="shared" ca="1" si="25"/>
        <v>-1</v>
      </c>
      <c r="H336" s="311">
        <f t="shared" ca="1" si="26"/>
        <v>0</v>
      </c>
      <c r="I336" s="311">
        <f t="shared" ca="1" si="27"/>
        <v>-1</v>
      </c>
      <c r="J336" s="310">
        <f t="shared" ca="1" si="28"/>
        <v>-1</v>
      </c>
      <c r="P336" s="301">
        <f t="shared" si="23"/>
        <v>44136</v>
      </c>
      <c r="Q336" s="308">
        <f t="shared" ca="1" si="18"/>
        <v>0</v>
      </c>
      <c r="R336" s="311">
        <f t="shared" ca="1" si="19"/>
        <v>0</v>
      </c>
      <c r="S336" s="311">
        <f t="shared" ca="1" si="20"/>
        <v>-3.0321019264790694E-3</v>
      </c>
      <c r="T336" s="310">
        <f t="shared" ca="1" si="21"/>
        <v>2.6290483310977386E-2</v>
      </c>
    </row>
    <row r="337" spans="6:20">
      <c r="F337" s="301">
        <f t="shared" si="24"/>
        <v>44166</v>
      </c>
      <c r="G337" s="308">
        <f t="shared" ca="1" si="25"/>
        <v>-1</v>
      </c>
      <c r="H337" s="311">
        <f t="shared" ca="1" si="26"/>
        <v>0</v>
      </c>
      <c r="I337" s="311">
        <f t="shared" ca="1" si="27"/>
        <v>-1</v>
      </c>
      <c r="J337" s="310">
        <f t="shared" ca="1" si="28"/>
        <v>-1</v>
      </c>
      <c r="P337" s="301">
        <f t="shared" si="23"/>
        <v>44166</v>
      </c>
      <c r="Q337" s="308">
        <f t="shared" ca="1" si="18"/>
        <v>0</v>
      </c>
      <c r="R337" s="311">
        <f t="shared" ca="1" si="19"/>
        <v>0</v>
      </c>
      <c r="S337" s="311">
        <f t="shared" ca="1" si="20"/>
        <v>1.4106140244024346E-2</v>
      </c>
      <c r="T337" s="310">
        <f t="shared" ca="1" si="21"/>
        <v>1.5556935866690935E-2</v>
      </c>
    </row>
    <row r="338" spans="6:20">
      <c r="F338" s="301">
        <f t="shared" si="24"/>
        <v>44197</v>
      </c>
      <c r="G338" s="308">
        <f t="shared" ca="1" si="25"/>
        <v>0</v>
      </c>
      <c r="H338" s="311">
        <f t="shared" ca="1" si="26"/>
        <v>0</v>
      </c>
      <c r="I338" s="311">
        <f t="shared" ca="1" si="27"/>
        <v>-1</v>
      </c>
      <c r="J338" s="310">
        <f t="shared" ca="1" si="28"/>
        <v>-1</v>
      </c>
      <c r="P338" s="301">
        <f t="shared" si="23"/>
        <v>44197</v>
      </c>
      <c r="Q338" s="308">
        <f t="shared" ca="1" si="18"/>
        <v>0</v>
      </c>
      <c r="R338" s="311">
        <f t="shared" ca="1" si="19"/>
        <v>0</v>
      </c>
      <c r="S338" s="311">
        <f t="shared" ca="1" si="20"/>
        <v>1.0301201368126067E-2</v>
      </c>
      <c r="T338" s="310">
        <f t="shared" ca="1" si="21"/>
        <v>8.5808076663496102E-3</v>
      </c>
    </row>
    <row r="339" spans="6:20">
      <c r="F339" s="301">
        <f t="shared" si="24"/>
        <v>44228</v>
      </c>
      <c r="G339" s="308">
        <f t="shared" ca="1" si="25"/>
        <v>0</v>
      </c>
      <c r="H339" s="311">
        <f t="shared" ca="1" si="26"/>
        <v>0</v>
      </c>
      <c r="I339" s="311">
        <f t="shared" ca="1" si="27"/>
        <v>-1</v>
      </c>
      <c r="J339" s="310">
        <f t="shared" ca="1" si="28"/>
        <v>-1</v>
      </c>
      <c r="P339" s="301">
        <f t="shared" si="23"/>
        <v>44228</v>
      </c>
      <c r="Q339" s="308">
        <f t="shared" ca="1" si="18"/>
        <v>0</v>
      </c>
      <c r="R339" s="311">
        <f t="shared" ca="1" si="19"/>
        <v>0</v>
      </c>
      <c r="S339" s="311">
        <f t="shared" ca="1" si="20"/>
        <v>9.7760953023342534E-3</v>
      </c>
      <c r="T339" s="310">
        <f t="shared" ca="1" si="21"/>
        <v>1.1486855311317434E-2</v>
      </c>
    </row>
    <row r="340" spans="6:20">
      <c r="F340" s="301">
        <f t="shared" si="24"/>
        <v>44256</v>
      </c>
      <c r="G340" s="308">
        <f t="shared" ca="1" si="25"/>
        <v>-1</v>
      </c>
      <c r="H340" s="311">
        <f t="shared" ca="1" si="26"/>
        <v>0</v>
      </c>
      <c r="I340" s="311">
        <f t="shared" ca="1" si="27"/>
        <v>-1</v>
      </c>
      <c r="J340" s="310">
        <f t="shared" ca="1" si="28"/>
        <v>-1</v>
      </c>
      <c r="P340" s="301">
        <f t="shared" si="23"/>
        <v>44256</v>
      </c>
      <c r="Q340" s="308">
        <f t="shared" ca="1" si="18"/>
        <v>0</v>
      </c>
      <c r="R340" s="311">
        <f t="shared" ca="1" si="19"/>
        <v>0</v>
      </c>
      <c r="S340" s="311">
        <f t="shared" ca="1" si="20"/>
        <v>1.3442886509365204E-2</v>
      </c>
      <c r="T340" s="310">
        <f t="shared" ca="1" si="21"/>
        <v>1.6406169803252046E-2</v>
      </c>
    </row>
    <row r="341" spans="6:20">
      <c r="F341" s="301">
        <f t="shared" si="24"/>
        <v>44287</v>
      </c>
      <c r="G341" s="308">
        <f t="shared" ca="1" si="25"/>
        <v>-1</v>
      </c>
      <c r="H341" s="311">
        <f t="shared" ca="1" si="26"/>
        <v>0</v>
      </c>
      <c r="I341" s="311">
        <f t="shared" ca="1" si="27"/>
        <v>-1</v>
      </c>
      <c r="J341" s="310">
        <f t="shared" ca="1" si="28"/>
        <v>-1</v>
      </c>
      <c r="P341" s="301">
        <f t="shared" si="23"/>
        <v>44287</v>
      </c>
      <c r="Q341" s="308">
        <f t="shared" ca="1" si="18"/>
        <v>0</v>
      </c>
      <c r="R341" s="311">
        <f t="shared" ca="1" si="19"/>
        <v>0</v>
      </c>
      <c r="S341" s="311">
        <f t="shared" ca="1" si="20"/>
        <v>9.5552861914480758E-3</v>
      </c>
      <c r="T341" s="310">
        <f t="shared" ca="1" si="21"/>
        <v>8.2110048516457201E-3</v>
      </c>
    </row>
    <row r="342" spans="6:20">
      <c r="F342" s="301">
        <f t="shared" si="24"/>
        <v>44317</v>
      </c>
      <c r="G342" s="308">
        <f t="shared" ca="1" si="25"/>
        <v>-1</v>
      </c>
      <c r="H342" s="311">
        <f t="shared" ca="1" si="26"/>
        <v>0</v>
      </c>
      <c r="I342" s="311">
        <f t="shared" ca="1" si="27"/>
        <v>-1</v>
      </c>
      <c r="J342" s="310">
        <f t="shared" ca="1" si="28"/>
        <v>-1</v>
      </c>
      <c r="P342" s="301">
        <f t="shared" si="23"/>
        <v>44317</v>
      </c>
      <c r="Q342" s="308">
        <f t="shared" ca="1" si="18"/>
        <v>0</v>
      </c>
      <c r="R342" s="311">
        <f t="shared" ca="1" si="19"/>
        <v>0</v>
      </c>
      <c r="S342" s="311">
        <f t="shared" ca="1" si="20"/>
        <v>2.0777849411774962E-3</v>
      </c>
      <c r="T342" s="310">
        <f t="shared" ca="1" si="21"/>
        <v>5.6694615897121547E-3</v>
      </c>
    </row>
    <row r="343" spans="6:20">
      <c r="F343" s="301">
        <f t="shared" si="24"/>
        <v>44348</v>
      </c>
      <c r="G343" s="308">
        <f t="shared" ca="1" si="25"/>
        <v>-1</v>
      </c>
      <c r="H343" s="311">
        <f t="shared" ca="1" si="26"/>
        <v>0</v>
      </c>
      <c r="I343" s="311">
        <f t="shared" ca="1" si="27"/>
        <v>-1</v>
      </c>
      <c r="J343" s="310">
        <f t="shared" ca="1" si="28"/>
        <v>-1</v>
      </c>
      <c r="P343" s="301">
        <f t="shared" si="23"/>
        <v>44348</v>
      </c>
      <c r="Q343" s="308">
        <f t="shared" ca="1" si="18"/>
        <v>0</v>
      </c>
      <c r="R343" s="311">
        <f t="shared" ca="1" si="19"/>
        <v>0</v>
      </c>
      <c r="S343" s="311">
        <f t="shared" ca="1" si="20"/>
        <v>1.3283401372715442E-2</v>
      </c>
      <c r="T343" s="310">
        <f t="shared" ca="1" si="21"/>
        <v>5.8038424659239141E-3</v>
      </c>
    </row>
    <row r="344" spans="6:20">
      <c r="F344" s="301">
        <f t="shared" si="24"/>
        <v>44378</v>
      </c>
      <c r="G344" s="308">
        <f t="shared" ca="1" si="25"/>
        <v>0</v>
      </c>
      <c r="H344" s="311">
        <f t="shared" ca="1" si="26"/>
        <v>0</v>
      </c>
      <c r="I344" s="311">
        <f t="shared" ca="1" si="27"/>
        <v>-1.9536113554519341E-2</v>
      </c>
      <c r="J344" s="310">
        <f t="shared" ca="1" si="28"/>
        <v>2.6100657916557024E-2</v>
      </c>
      <c r="P344" s="301">
        <f t="shared" si="23"/>
        <v>44378</v>
      </c>
      <c r="Q344" s="308">
        <f t="shared" ca="1" si="18"/>
        <v>0</v>
      </c>
      <c r="R344" s="311">
        <f t="shared" ca="1" si="19"/>
        <v>0</v>
      </c>
      <c r="S344" s="311">
        <f t="shared" ca="1" si="20"/>
        <v>2.6297551215133996E-2</v>
      </c>
      <c r="T344" s="310">
        <f t="shared" ca="1" si="21"/>
        <v>4.6107166959827861E-3</v>
      </c>
    </row>
    <row r="345" spans="6:20">
      <c r="F345" s="301">
        <f t="shared" si="24"/>
        <v>44409</v>
      </c>
      <c r="G345" s="308">
        <f t="shared" ca="1" si="25"/>
        <v>0</v>
      </c>
      <c r="H345" s="311">
        <f t="shared" ca="1" si="26"/>
        <v>0</v>
      </c>
      <c r="I345" s="311">
        <f t="shared" ca="1" si="27"/>
        <v>-1.9302374975629366E-2</v>
      </c>
      <c r="J345" s="310">
        <f t="shared" ca="1" si="28"/>
        <v>4.4566587998646989E-2</v>
      </c>
      <c r="P345" s="301">
        <f t="shared" si="23"/>
        <v>44409</v>
      </c>
      <c r="Q345" s="308">
        <f t="shared" ca="1" si="18"/>
        <v>0</v>
      </c>
      <c r="R345" s="311">
        <f t="shared" ca="1" si="19"/>
        <v>0</v>
      </c>
      <c r="S345" s="311">
        <f t="shared" ca="1" si="20"/>
        <v>2.6265588873132018E-2</v>
      </c>
      <c r="T345" s="310">
        <f t="shared" ca="1" si="21"/>
        <v>6.4634843898419003E-3</v>
      </c>
    </row>
    <row r="346" spans="6:20">
      <c r="F346" s="301">
        <f t="shared" si="24"/>
        <v>44440</v>
      </c>
      <c r="G346" s="308">
        <f t="shared" ca="1" si="25"/>
        <v>-1</v>
      </c>
      <c r="H346" s="311">
        <f t="shared" ca="1" si="26"/>
        <v>0</v>
      </c>
      <c r="I346" s="311">
        <f t="shared" ca="1" si="27"/>
        <v>-1</v>
      </c>
      <c r="J346" s="310">
        <f t="shared" ca="1" si="28"/>
        <v>-1</v>
      </c>
      <c r="P346" s="301">
        <f t="shared" si="23"/>
        <v>44440</v>
      </c>
      <c r="Q346" s="308">
        <f t="shared" ca="1" si="18"/>
        <v>0</v>
      </c>
      <c r="R346" s="311">
        <f t="shared" ca="1" si="19"/>
        <v>0</v>
      </c>
      <c r="S346" s="311">
        <f t="shared" ca="1" si="20"/>
        <v>2.0465513928920265E-2</v>
      </c>
      <c r="T346" s="310">
        <f t="shared" ca="1" si="21"/>
        <v>6.1568833958187685E-3</v>
      </c>
    </row>
    <row r="347" spans="6:20">
      <c r="F347" s="301">
        <f t="shared" si="24"/>
        <v>44470</v>
      </c>
      <c r="G347" s="308">
        <f t="shared" ca="1" si="25"/>
        <v>-1</v>
      </c>
      <c r="H347" s="311">
        <f t="shared" ca="1" si="26"/>
        <v>0</v>
      </c>
      <c r="I347" s="311">
        <f t="shared" ca="1" si="27"/>
        <v>-1</v>
      </c>
      <c r="J347" s="310">
        <f t="shared" ca="1" si="28"/>
        <v>-1</v>
      </c>
      <c r="P347" s="301">
        <f t="shared" si="23"/>
        <v>44470</v>
      </c>
      <c r="Q347" s="308">
        <f t="shared" ca="1" si="18"/>
        <v>0</v>
      </c>
      <c r="R347" s="311">
        <f t="shared" ca="1" si="19"/>
        <v>0</v>
      </c>
      <c r="S347" s="311">
        <f t="shared" ca="1" si="20"/>
        <v>-5.0276781149490857E-3</v>
      </c>
      <c r="T347" s="310">
        <f t="shared" ca="1" si="21"/>
        <v>8.6848579726981345E-3</v>
      </c>
    </row>
    <row r="348" spans="6:20">
      <c r="F348" s="301">
        <f t="shared" si="24"/>
        <v>44501</v>
      </c>
      <c r="G348" s="308">
        <f t="shared" ca="1" si="25"/>
        <v>-1</v>
      </c>
      <c r="H348" s="311">
        <f t="shared" ca="1" si="26"/>
        <v>0</v>
      </c>
      <c r="I348" s="311">
        <f t="shared" ca="1" si="27"/>
        <v>-1</v>
      </c>
      <c r="J348" s="310">
        <f t="shared" ca="1" si="28"/>
        <v>-1</v>
      </c>
      <c r="P348" s="301">
        <f t="shared" si="23"/>
        <v>44501</v>
      </c>
      <c r="Q348" s="308">
        <f t="shared" ca="1" si="18"/>
        <v>0</v>
      </c>
      <c r="R348" s="311">
        <f t="shared" ca="1" si="19"/>
        <v>0</v>
      </c>
      <c r="S348" s="311">
        <f t="shared" ca="1" si="20"/>
        <v>8.3125353312543115E-3</v>
      </c>
      <c r="T348" s="310">
        <f t="shared" ca="1" si="21"/>
        <v>2.1892502137062397E-2</v>
      </c>
    </row>
    <row r="349" spans="6:20">
      <c r="F349" s="301">
        <f t="shared" si="24"/>
        <v>44531</v>
      </c>
      <c r="G349" s="308">
        <f t="shared" ca="1" si="25"/>
        <v>-1</v>
      </c>
      <c r="H349" s="311">
        <f t="shared" ca="1" si="26"/>
        <v>0</v>
      </c>
      <c r="I349" s="311">
        <f t="shared" ca="1" si="27"/>
        <v>-1</v>
      </c>
      <c r="J349" s="310">
        <f t="shared" ca="1" si="28"/>
        <v>-1</v>
      </c>
      <c r="P349" s="301">
        <f t="shared" si="23"/>
        <v>44531</v>
      </c>
      <c r="Q349" s="308">
        <f t="shared" ca="1" si="18"/>
        <v>0</v>
      </c>
      <c r="R349" s="311">
        <f t="shared" ca="1" si="19"/>
        <v>0</v>
      </c>
      <c r="S349" s="311">
        <f t="shared" ca="1" si="20"/>
        <v>1.2736389948637239E-2</v>
      </c>
      <c r="T349" s="310">
        <f t="shared" ca="1" si="21"/>
        <v>1.3938905092142795E-2</v>
      </c>
    </row>
    <row r="350" spans="6:20">
      <c r="F350" s="301">
        <f t="shared" si="24"/>
        <v>44562</v>
      </c>
      <c r="G350" s="308">
        <f t="shared" ca="1" si="25"/>
        <v>0</v>
      </c>
      <c r="H350" s="311">
        <f t="shared" ca="1" si="26"/>
        <v>0</v>
      </c>
      <c r="I350" s="311">
        <f t="shared" ca="1" si="27"/>
        <v>-1</v>
      </c>
      <c r="J350" s="310">
        <f t="shared" ca="1" si="28"/>
        <v>-1</v>
      </c>
      <c r="P350" s="301">
        <f t="shared" si="23"/>
        <v>44562</v>
      </c>
      <c r="Q350" s="308">
        <f t="shared" ca="1" si="18"/>
        <v>0</v>
      </c>
      <c r="R350" s="311">
        <f t="shared" ca="1" si="19"/>
        <v>0</v>
      </c>
      <c r="S350" s="311">
        <f t="shared" ca="1" si="20"/>
        <v>9.6577331877321093E-3</v>
      </c>
      <c r="T350" s="310">
        <f t="shared" ca="1" si="21"/>
        <v>1.158013317870088E-2</v>
      </c>
    </row>
    <row r="351" spans="6:20">
      <c r="F351" s="301">
        <f t="shared" si="24"/>
        <v>44593</v>
      </c>
      <c r="G351" s="308">
        <f t="shared" ca="1" si="25"/>
        <v>0</v>
      </c>
      <c r="H351" s="311">
        <f t="shared" ca="1" si="26"/>
        <v>0</v>
      </c>
      <c r="I351" s="311">
        <f t="shared" ca="1" si="27"/>
        <v>-1</v>
      </c>
      <c r="J351" s="310">
        <f t="shared" ca="1" si="28"/>
        <v>-1</v>
      </c>
      <c r="P351" s="301">
        <f t="shared" si="23"/>
        <v>44593</v>
      </c>
      <c r="Q351" s="308">
        <f t="shared" ca="1" si="18"/>
        <v>0</v>
      </c>
      <c r="R351" s="311">
        <f t="shared" ca="1" si="19"/>
        <v>0</v>
      </c>
      <c r="S351" s="311">
        <f t="shared" ca="1" si="20"/>
        <v>1.0119315250624927E-2</v>
      </c>
      <c r="T351" s="310">
        <f t="shared" ca="1" si="21"/>
        <v>1.3336255745053816E-2</v>
      </c>
    </row>
    <row r="352" spans="6:20">
      <c r="F352" s="301">
        <f t="shared" si="24"/>
        <v>44621</v>
      </c>
      <c r="G352" s="308">
        <f t="shared" ca="1" si="25"/>
        <v>-1</v>
      </c>
      <c r="H352" s="311">
        <f t="shared" ca="1" si="26"/>
        <v>0</v>
      </c>
      <c r="I352" s="311">
        <f t="shared" ca="1" si="27"/>
        <v>-1</v>
      </c>
      <c r="J352" s="310">
        <f t="shared" ca="1" si="28"/>
        <v>-1</v>
      </c>
      <c r="P352" s="301">
        <f t="shared" si="23"/>
        <v>44621</v>
      </c>
      <c r="Q352" s="308">
        <f t="shared" ca="1" si="18"/>
        <v>0</v>
      </c>
      <c r="R352" s="311">
        <f t="shared" ca="1" si="19"/>
        <v>0</v>
      </c>
      <c r="S352" s="311">
        <f t="shared" ca="1" si="20"/>
        <v>1.3947780528293929E-2</v>
      </c>
      <c r="T352" s="310">
        <f t="shared" ca="1" si="21"/>
        <v>1.5882795376630288E-2</v>
      </c>
    </row>
    <row r="353" spans="6:20">
      <c r="F353" s="301">
        <f t="shared" si="24"/>
        <v>44652</v>
      </c>
      <c r="G353" s="308">
        <f t="shared" ca="1" si="25"/>
        <v>-1</v>
      </c>
      <c r="H353" s="311">
        <f t="shared" ca="1" si="26"/>
        <v>0</v>
      </c>
      <c r="I353" s="311">
        <f t="shared" ca="1" si="27"/>
        <v>-1</v>
      </c>
      <c r="J353" s="310">
        <f t="shared" ca="1" si="28"/>
        <v>-1</v>
      </c>
      <c r="P353" s="301">
        <f t="shared" si="23"/>
        <v>44652</v>
      </c>
      <c r="Q353" s="308">
        <f t="shared" ca="1" si="18"/>
        <v>0</v>
      </c>
      <c r="R353" s="311">
        <f t="shared" ca="1" si="19"/>
        <v>0</v>
      </c>
      <c r="S353" s="311">
        <f t="shared" ca="1" si="20"/>
        <v>1.400515303142158E-2</v>
      </c>
      <c r="T353" s="310">
        <f t="shared" ca="1" si="21"/>
        <v>1.075122554475838E-2</v>
      </c>
    </row>
    <row r="354" spans="6:20">
      <c r="F354" s="301">
        <f t="shared" si="24"/>
        <v>44682</v>
      </c>
      <c r="G354" s="308">
        <f t="shared" ca="1" si="25"/>
        <v>-1</v>
      </c>
      <c r="H354" s="311">
        <f t="shared" ca="1" si="26"/>
        <v>0</v>
      </c>
      <c r="I354" s="311">
        <f t="shared" ca="1" si="27"/>
        <v>-1</v>
      </c>
      <c r="J354" s="310">
        <f t="shared" ca="1" si="28"/>
        <v>-1</v>
      </c>
      <c r="P354" s="301">
        <f t="shared" si="23"/>
        <v>44682</v>
      </c>
      <c r="Q354" s="308">
        <f t="shared" ca="1" si="18"/>
        <v>0</v>
      </c>
      <c r="R354" s="311">
        <f t="shared" ca="1" si="19"/>
        <v>0</v>
      </c>
      <c r="S354" s="311">
        <f t="shared" ca="1" si="20"/>
        <v>-8.7960850427988291E-3</v>
      </c>
      <c r="T354" s="310">
        <f t="shared" ca="1" si="21"/>
        <v>6.1555951921516971E-3</v>
      </c>
    </row>
    <row r="355" spans="6:20">
      <c r="F355" s="301">
        <f t="shared" si="24"/>
        <v>44713</v>
      </c>
      <c r="G355" s="308">
        <f t="shared" ca="1" si="25"/>
        <v>-1</v>
      </c>
      <c r="H355" s="311">
        <f t="shared" ca="1" si="26"/>
        <v>0</v>
      </c>
      <c r="I355" s="311">
        <f t="shared" ca="1" si="27"/>
        <v>-1</v>
      </c>
      <c r="J355" s="310">
        <f t="shared" ca="1" si="28"/>
        <v>-1</v>
      </c>
      <c r="P355" s="301">
        <f t="shared" si="23"/>
        <v>44713</v>
      </c>
      <c r="Q355" s="308">
        <f t="shared" ca="1" si="18"/>
        <v>0</v>
      </c>
      <c r="R355" s="311">
        <f t="shared" ca="1" si="19"/>
        <v>0</v>
      </c>
      <c r="S355" s="311">
        <f t="shared" ca="1" si="20"/>
        <v>1.1651697180272258E-2</v>
      </c>
      <c r="T355" s="310">
        <f t="shared" ca="1" si="21"/>
        <v>4.6412881912454296E-3</v>
      </c>
    </row>
    <row r="356" spans="6:20">
      <c r="F356" s="301">
        <f t="shared" si="24"/>
        <v>44743</v>
      </c>
      <c r="G356" s="308">
        <f t="shared" ca="1" si="25"/>
        <v>0</v>
      </c>
      <c r="H356" s="311">
        <f t="shared" ca="1" si="26"/>
        <v>0</v>
      </c>
      <c r="I356" s="311">
        <f t="shared" ca="1" si="27"/>
        <v>-1.9569704179433489E-2</v>
      </c>
      <c r="J356" s="310">
        <f t="shared" ca="1" si="28"/>
        <v>4.2705851593540123E-2</v>
      </c>
      <c r="P356" s="301">
        <f t="shared" si="23"/>
        <v>44743</v>
      </c>
      <c r="Q356" s="308">
        <f t="shared" ca="1" si="18"/>
        <v>0</v>
      </c>
      <c r="R356" s="311">
        <f t="shared" ca="1" si="19"/>
        <v>0</v>
      </c>
      <c r="S356" s="311">
        <f t="shared" ca="1" si="20"/>
        <v>2.6229931091316327E-2</v>
      </c>
      <c r="T356" s="310">
        <f t="shared" ca="1" si="21"/>
        <v>5.4298722305228253E-3</v>
      </c>
    </row>
    <row r="357" spans="6:20">
      <c r="F357" s="301">
        <f t="shared" si="24"/>
        <v>44774</v>
      </c>
      <c r="G357" s="308">
        <f t="shared" ca="1" si="25"/>
        <v>0</v>
      </c>
      <c r="H357" s="311">
        <f t="shared" ca="1" si="26"/>
        <v>0</v>
      </c>
      <c r="I357" s="311">
        <f t="shared" ca="1" si="27"/>
        <v>-2.0213429428970753E-2</v>
      </c>
      <c r="J357" s="310">
        <f t="shared" ca="1" si="28"/>
        <v>2.6514088396334623E-2</v>
      </c>
      <c r="P357" s="301">
        <f t="shared" si="23"/>
        <v>44774</v>
      </c>
      <c r="Q357" s="308">
        <f t="shared" ca="1" si="18"/>
        <v>0</v>
      </c>
      <c r="R357" s="311">
        <f t="shared" ca="1" si="19"/>
        <v>0</v>
      </c>
      <c r="S357" s="311">
        <f t="shared" ca="1" si="20"/>
        <v>2.5785320892992347E-2</v>
      </c>
      <c r="T357" s="310">
        <f t="shared" ca="1" si="21"/>
        <v>5.1692904768507741E-3</v>
      </c>
    </row>
    <row r="358" spans="6:20">
      <c r="F358" s="301">
        <f t="shared" si="24"/>
        <v>44805</v>
      </c>
      <c r="G358" s="308">
        <f t="shared" ca="1" si="25"/>
        <v>-1</v>
      </c>
      <c r="H358" s="311">
        <f t="shared" ca="1" si="26"/>
        <v>0</v>
      </c>
      <c r="I358" s="311">
        <f t="shared" ca="1" si="27"/>
        <v>-1</v>
      </c>
      <c r="J358" s="310">
        <f t="shared" ca="1" si="28"/>
        <v>-1</v>
      </c>
      <c r="P358" s="301">
        <f t="shared" si="23"/>
        <v>44805</v>
      </c>
      <c r="Q358" s="308">
        <f t="shared" ca="1" si="18"/>
        <v>0</v>
      </c>
      <c r="R358" s="311">
        <f t="shared" ca="1" si="19"/>
        <v>0</v>
      </c>
      <c r="S358" s="311">
        <f t="shared" ca="1" si="20"/>
        <v>2.0733187280794318E-2</v>
      </c>
      <c r="T358" s="310">
        <f t="shared" ca="1" si="21"/>
        <v>7.6270408957417324E-3</v>
      </c>
    </row>
    <row r="359" spans="6:20">
      <c r="F359" s="301">
        <f t="shared" si="24"/>
        <v>44835</v>
      </c>
      <c r="G359" s="308">
        <f t="shared" ca="1" si="25"/>
        <v>-1</v>
      </c>
      <c r="H359" s="311">
        <f t="shared" ca="1" si="26"/>
        <v>0</v>
      </c>
      <c r="I359" s="311">
        <f t="shared" ca="1" si="27"/>
        <v>-1</v>
      </c>
      <c r="J359" s="310">
        <f t="shared" ca="1" si="28"/>
        <v>-1</v>
      </c>
      <c r="P359" s="301">
        <f t="shared" si="23"/>
        <v>44835</v>
      </c>
      <c r="Q359" s="308">
        <f t="shared" ca="1" si="18"/>
        <v>0</v>
      </c>
      <c r="R359" s="311">
        <f t="shared" ca="1" si="19"/>
        <v>0</v>
      </c>
      <c r="S359" s="311">
        <f t="shared" ca="1" si="20"/>
        <v>-7.450764331558668E-3</v>
      </c>
      <c r="T359" s="310">
        <f t="shared" ca="1" si="21"/>
        <v>1.2319674150955473E-2</v>
      </c>
    </row>
    <row r="360" spans="6:20">
      <c r="F360" s="301">
        <f t="shared" si="24"/>
        <v>44866</v>
      </c>
      <c r="G360" s="308">
        <f t="shared" ca="1" si="25"/>
        <v>-1</v>
      </c>
      <c r="H360" s="311">
        <f t="shared" ca="1" si="26"/>
        <v>0</v>
      </c>
      <c r="I360" s="311">
        <f t="shared" ca="1" si="27"/>
        <v>-1</v>
      </c>
      <c r="J360" s="310">
        <f t="shared" ca="1" si="28"/>
        <v>-1</v>
      </c>
      <c r="P360" s="301">
        <f t="shared" si="23"/>
        <v>44866</v>
      </c>
      <c r="Q360" s="308">
        <f t="shared" ca="1" si="18"/>
        <v>0</v>
      </c>
      <c r="R360" s="311">
        <f t="shared" ca="1" si="19"/>
        <v>0</v>
      </c>
      <c r="S360" s="311">
        <f t="shared" ca="1" si="20"/>
        <v>8.891628327037715E-3</v>
      </c>
      <c r="T360" s="310">
        <f t="shared" ca="1" si="21"/>
        <v>2.1636388098079884E-2</v>
      </c>
    </row>
    <row r="361" spans="6:20">
      <c r="F361" s="301">
        <f t="shared" ref="F361:F421" si="29">+B122</f>
        <v>44896</v>
      </c>
      <c r="G361" s="308">
        <f t="shared" ref="G361:G421" ca="1" si="30">+IF(ISERROR(G122/C122-1),0,G122/C122-1)</f>
        <v>-1</v>
      </c>
      <c r="H361" s="311">
        <f t="shared" ref="H361:H421" ca="1" si="31">+IF(ISERROR(H122/D122-1),0,H122/D122-1)</f>
        <v>0</v>
      </c>
      <c r="I361" s="311">
        <f t="shared" ref="I361:I421" ca="1" si="32">+IF(ISERROR(I122/E122-1),0,I122/E122-1)</f>
        <v>-1</v>
      </c>
      <c r="J361" s="310">
        <f t="shared" ref="J361:J421" ca="1" si="33">+IF(ISERROR(J122/F122-1),0,J122/F122-1)</f>
        <v>-1</v>
      </c>
      <c r="P361" s="301">
        <f t="shared" si="23"/>
        <v>44896</v>
      </c>
      <c r="Q361" s="308">
        <f t="shared" ca="1" si="18"/>
        <v>0</v>
      </c>
      <c r="R361" s="311">
        <f t="shared" ca="1" si="19"/>
        <v>0</v>
      </c>
      <c r="S361" s="311">
        <f t="shared" ca="1" si="20"/>
        <v>1.3850422913795679E-2</v>
      </c>
      <c r="T361" s="310">
        <f t="shared" ca="1" si="21"/>
        <v>1.6290496133804622E-2</v>
      </c>
    </row>
    <row r="362" spans="6:20">
      <c r="F362" s="301">
        <f t="shared" si="29"/>
        <v>44927</v>
      </c>
      <c r="G362" s="308">
        <f t="shared" ca="1" si="30"/>
        <v>0</v>
      </c>
      <c r="H362" s="311">
        <f t="shared" ca="1" si="31"/>
        <v>0</v>
      </c>
      <c r="I362" s="311">
        <f t="shared" ca="1" si="32"/>
        <v>-1</v>
      </c>
      <c r="J362" s="310">
        <f t="shared" ca="1" si="33"/>
        <v>-1</v>
      </c>
      <c r="P362" s="301">
        <f t="shared" si="23"/>
        <v>44927</v>
      </c>
      <c r="Q362" s="308">
        <f t="shared" ca="1" si="18"/>
        <v>0</v>
      </c>
      <c r="R362" s="311">
        <f t="shared" ca="1" si="19"/>
        <v>0</v>
      </c>
      <c r="S362" s="311">
        <f t="shared" ca="1" si="20"/>
        <v>9.7498876072596996E-3</v>
      </c>
      <c r="T362" s="310">
        <f t="shared" ca="1" si="21"/>
        <v>1.1462416566525802E-2</v>
      </c>
    </row>
    <row r="363" spans="6:20">
      <c r="F363" s="301">
        <f t="shared" si="29"/>
        <v>44958</v>
      </c>
      <c r="G363" s="308">
        <f t="shared" ca="1" si="30"/>
        <v>0</v>
      </c>
      <c r="H363" s="311">
        <f t="shared" ca="1" si="31"/>
        <v>0</v>
      </c>
      <c r="I363" s="311">
        <f t="shared" ca="1" si="32"/>
        <v>-1</v>
      </c>
      <c r="J363" s="310">
        <f t="shared" ca="1" si="33"/>
        <v>-1</v>
      </c>
      <c r="P363" s="301">
        <f t="shared" si="23"/>
        <v>44958</v>
      </c>
      <c r="Q363" s="308">
        <f t="shared" ca="1" si="18"/>
        <v>0</v>
      </c>
      <c r="R363" s="311">
        <f t="shared" ca="1" si="19"/>
        <v>0</v>
      </c>
      <c r="S363" s="311">
        <f t="shared" ca="1" si="20"/>
        <v>9.627583508350579E-3</v>
      </c>
      <c r="T363" s="310">
        <f t="shared" ca="1" si="21"/>
        <v>1.438959048919819E-2</v>
      </c>
    </row>
    <row r="364" spans="6:20">
      <c r="F364" s="301">
        <f t="shared" si="29"/>
        <v>44986</v>
      </c>
      <c r="G364" s="308">
        <f t="shared" ca="1" si="30"/>
        <v>-1</v>
      </c>
      <c r="H364" s="311">
        <f t="shared" ca="1" si="31"/>
        <v>0</v>
      </c>
      <c r="I364" s="311">
        <f t="shared" ca="1" si="32"/>
        <v>-1</v>
      </c>
      <c r="J364" s="310">
        <f t="shared" ca="1" si="33"/>
        <v>-1</v>
      </c>
      <c r="P364" s="301">
        <f t="shared" si="23"/>
        <v>44986</v>
      </c>
      <c r="Q364" s="308">
        <f t="shared" ca="1" si="18"/>
        <v>0</v>
      </c>
      <c r="R364" s="311">
        <f t="shared" ca="1" si="19"/>
        <v>0</v>
      </c>
      <c r="S364" s="311">
        <f t="shared" ca="1" si="20"/>
        <v>1.3417772219052493E-2</v>
      </c>
      <c r="T364" s="310">
        <f t="shared" ca="1" si="21"/>
        <v>1.6860487328919094E-2</v>
      </c>
    </row>
    <row r="365" spans="6:20">
      <c r="F365" s="301">
        <f t="shared" si="29"/>
        <v>45017</v>
      </c>
      <c r="G365" s="308">
        <f t="shared" ca="1" si="30"/>
        <v>-1</v>
      </c>
      <c r="H365" s="311">
        <f t="shared" ca="1" si="31"/>
        <v>0</v>
      </c>
      <c r="I365" s="311">
        <f t="shared" ca="1" si="32"/>
        <v>-1</v>
      </c>
      <c r="J365" s="310">
        <f t="shared" ca="1" si="33"/>
        <v>-1</v>
      </c>
      <c r="P365" s="301">
        <f t="shared" si="23"/>
        <v>45017</v>
      </c>
      <c r="Q365" s="308">
        <f t="shared" ca="1" si="18"/>
        <v>0</v>
      </c>
      <c r="R365" s="311">
        <f t="shared" ca="1" si="19"/>
        <v>0</v>
      </c>
      <c r="S365" s="311">
        <f t="shared" ca="1" si="20"/>
        <v>1.4135143047052656E-2</v>
      </c>
      <c r="T365" s="310">
        <f t="shared" ca="1" si="21"/>
        <v>1.2851575382397451E-2</v>
      </c>
    </row>
    <row r="366" spans="6:20">
      <c r="F366" s="301">
        <f t="shared" si="29"/>
        <v>45047</v>
      </c>
      <c r="G366" s="308">
        <f t="shared" ca="1" si="30"/>
        <v>-1</v>
      </c>
      <c r="H366" s="311">
        <f t="shared" ca="1" si="31"/>
        <v>0</v>
      </c>
      <c r="I366" s="311">
        <f t="shared" ca="1" si="32"/>
        <v>-1</v>
      </c>
      <c r="J366" s="310">
        <f t="shared" ca="1" si="33"/>
        <v>-1</v>
      </c>
      <c r="P366" s="301">
        <f t="shared" si="23"/>
        <v>45047</v>
      </c>
      <c r="Q366" s="308">
        <f t="shared" ca="1" si="18"/>
        <v>0</v>
      </c>
      <c r="R366" s="311">
        <f t="shared" ca="1" si="19"/>
        <v>0</v>
      </c>
      <c r="S366" s="311">
        <f t="shared" ca="1" si="20"/>
        <v>-1.0526581861966422E-2</v>
      </c>
      <c r="T366" s="310">
        <f t="shared" ca="1" si="21"/>
        <v>8.0958789561897948E-3</v>
      </c>
    </row>
    <row r="367" spans="6:20">
      <c r="F367" s="301">
        <f t="shared" si="29"/>
        <v>45078</v>
      </c>
      <c r="G367" s="308">
        <f t="shared" ca="1" si="30"/>
        <v>-1</v>
      </c>
      <c r="H367" s="311">
        <f t="shared" ca="1" si="31"/>
        <v>0</v>
      </c>
      <c r="I367" s="311">
        <f t="shared" ca="1" si="32"/>
        <v>-1</v>
      </c>
      <c r="J367" s="310">
        <f t="shared" ca="1" si="33"/>
        <v>-1</v>
      </c>
      <c r="P367" s="301">
        <f t="shared" si="23"/>
        <v>45078</v>
      </c>
      <c r="Q367" s="308">
        <f t="shared" ca="1" si="18"/>
        <v>0</v>
      </c>
      <c r="R367" s="311">
        <f t="shared" ca="1" si="19"/>
        <v>0</v>
      </c>
      <c r="S367" s="311">
        <f t="shared" ca="1" si="20"/>
        <v>1.4780614767689881E-2</v>
      </c>
      <c r="T367" s="310">
        <f t="shared" ca="1" si="21"/>
        <v>6.5994377183999919E-3</v>
      </c>
    </row>
    <row r="368" spans="6:20">
      <c r="F368" s="301">
        <f t="shared" si="29"/>
        <v>45108</v>
      </c>
      <c r="G368" s="308">
        <f t="shared" ca="1" si="30"/>
        <v>0</v>
      </c>
      <c r="H368" s="311">
        <f t="shared" ca="1" si="31"/>
        <v>0</v>
      </c>
      <c r="I368" s="311">
        <f t="shared" ca="1" si="32"/>
        <v>-1.9850795400326304E-2</v>
      </c>
      <c r="J368" s="310">
        <f t="shared" ca="1" si="33"/>
        <v>4.3848628797975353E-2</v>
      </c>
      <c r="P368" s="301">
        <f t="shared" si="23"/>
        <v>45108</v>
      </c>
      <c r="Q368" s="308">
        <f t="shared" ca="1" si="18"/>
        <v>0</v>
      </c>
      <c r="R368" s="311">
        <f t="shared" ca="1" si="19"/>
        <v>0</v>
      </c>
      <c r="S368" s="311">
        <f t="shared" ca="1" si="20"/>
        <v>2.6325486298911294E-2</v>
      </c>
      <c r="T368" s="310">
        <f t="shared" ca="1" si="21"/>
        <v>7.0554861703564509E-3</v>
      </c>
    </row>
    <row r="369" spans="6:20">
      <c r="F369" s="301">
        <f t="shared" si="29"/>
        <v>45139</v>
      </c>
      <c r="G369" s="308">
        <f t="shared" ca="1" si="30"/>
        <v>0</v>
      </c>
      <c r="H369" s="311">
        <f t="shared" ca="1" si="31"/>
        <v>0</v>
      </c>
      <c r="I369" s="311">
        <f t="shared" ca="1" si="32"/>
        <v>-1.9981305212999567E-2</v>
      </c>
      <c r="J369" s="310">
        <f t="shared" ca="1" si="33"/>
        <v>6.3311422915371507E-2</v>
      </c>
      <c r="P369" s="301">
        <f t="shared" si="23"/>
        <v>45139</v>
      </c>
      <c r="Q369" s="308">
        <f t="shared" ca="1" si="18"/>
        <v>0</v>
      </c>
      <c r="R369" s="311">
        <f t="shared" ca="1" si="19"/>
        <v>0</v>
      </c>
      <c r="S369" s="311">
        <f t="shared" ca="1" si="20"/>
        <v>2.6202968711444896E-2</v>
      </c>
      <c r="T369" s="310">
        <f t="shared" ca="1" si="21"/>
        <v>6.569336057574704E-3</v>
      </c>
    </row>
    <row r="370" spans="6:20">
      <c r="F370" s="301">
        <f t="shared" si="29"/>
        <v>45170</v>
      </c>
      <c r="G370" s="308">
        <f t="shared" ca="1" si="30"/>
        <v>-1</v>
      </c>
      <c r="H370" s="311">
        <f t="shared" ca="1" si="31"/>
        <v>0</v>
      </c>
      <c r="I370" s="311">
        <f t="shared" ca="1" si="32"/>
        <v>-1</v>
      </c>
      <c r="J370" s="310">
        <f t="shared" ca="1" si="33"/>
        <v>-1</v>
      </c>
      <c r="P370" s="301">
        <f t="shared" si="23"/>
        <v>45170</v>
      </c>
      <c r="Q370" s="308">
        <f t="shared" ref="Q370:Q421" ca="1" si="34">+IF(ISERROR(Q131/M131-1),0,Q131/M131-1)</f>
        <v>0</v>
      </c>
      <c r="R370" s="311">
        <f t="shared" ref="R370:R421" ca="1" si="35">+IF(ISERROR(R131/N131-1),0,R131/N131-1)</f>
        <v>0</v>
      </c>
      <c r="S370" s="311">
        <f t="shared" ref="S370:S421" ca="1" si="36">+IF(ISERROR(S131/O131-1),0,S131/O131-1)</f>
        <v>1.7096165454625112E-2</v>
      </c>
      <c r="T370" s="310">
        <f t="shared" ref="T370:T421" ca="1" si="37">+IF(ISERROR(T131/P131-1),0,T131/P131-1)</f>
        <v>8.051079031204722E-3</v>
      </c>
    </row>
    <row r="371" spans="6:20">
      <c r="F371" s="301">
        <f t="shared" si="29"/>
        <v>45200</v>
      </c>
      <c r="G371" s="308">
        <f t="shared" ca="1" si="30"/>
        <v>-1</v>
      </c>
      <c r="H371" s="311">
        <f t="shared" ca="1" si="31"/>
        <v>0</v>
      </c>
      <c r="I371" s="311">
        <f t="shared" ca="1" si="32"/>
        <v>-1</v>
      </c>
      <c r="J371" s="310">
        <f t="shared" ca="1" si="33"/>
        <v>-1</v>
      </c>
      <c r="P371" s="301">
        <f t="shared" ref="P371:P421" si="38">+L132</f>
        <v>45200</v>
      </c>
      <c r="Q371" s="308">
        <f t="shared" ca="1" si="34"/>
        <v>0</v>
      </c>
      <c r="R371" s="311">
        <f t="shared" ca="1" si="35"/>
        <v>0</v>
      </c>
      <c r="S371" s="311">
        <f t="shared" ca="1" si="36"/>
        <v>-5.3657001722289266E-3</v>
      </c>
      <c r="T371" s="310">
        <f t="shared" ca="1" si="37"/>
        <v>1.2619039525914699E-2</v>
      </c>
    </row>
    <row r="372" spans="6:20">
      <c r="F372" s="301">
        <f t="shared" si="29"/>
        <v>45231</v>
      </c>
      <c r="G372" s="308">
        <f t="shared" ca="1" si="30"/>
        <v>-1</v>
      </c>
      <c r="H372" s="311">
        <f t="shared" ca="1" si="31"/>
        <v>0</v>
      </c>
      <c r="I372" s="311">
        <f t="shared" ca="1" si="32"/>
        <v>-1</v>
      </c>
      <c r="J372" s="310">
        <f t="shared" ca="1" si="33"/>
        <v>-1</v>
      </c>
      <c r="P372" s="301">
        <f t="shared" si="38"/>
        <v>45231</v>
      </c>
      <c r="Q372" s="308">
        <f t="shared" ca="1" si="34"/>
        <v>0</v>
      </c>
      <c r="R372" s="311">
        <f t="shared" ca="1" si="35"/>
        <v>0</v>
      </c>
      <c r="S372" s="311">
        <f t="shared" ca="1" si="36"/>
        <v>4.5207960691564519E-3</v>
      </c>
      <c r="T372" s="310">
        <f t="shared" ca="1" si="37"/>
        <v>1.8095401421442281E-2</v>
      </c>
    </row>
    <row r="373" spans="6:20">
      <c r="F373" s="301">
        <f t="shared" si="29"/>
        <v>45261</v>
      </c>
      <c r="G373" s="308">
        <f t="shared" ca="1" si="30"/>
        <v>-1</v>
      </c>
      <c r="H373" s="311">
        <f t="shared" ca="1" si="31"/>
        <v>0</v>
      </c>
      <c r="I373" s="311">
        <f t="shared" ca="1" si="32"/>
        <v>-1</v>
      </c>
      <c r="J373" s="310">
        <f t="shared" ca="1" si="33"/>
        <v>-1</v>
      </c>
      <c r="P373" s="301">
        <f t="shared" si="38"/>
        <v>45261</v>
      </c>
      <c r="Q373" s="308">
        <f t="shared" ca="1" si="34"/>
        <v>0</v>
      </c>
      <c r="R373" s="311">
        <f t="shared" ca="1" si="35"/>
        <v>0</v>
      </c>
      <c r="S373" s="311">
        <f t="shared" ca="1" si="36"/>
        <v>1.3516020656219929E-2</v>
      </c>
      <c r="T373" s="310">
        <f t="shared" ca="1" si="37"/>
        <v>1.7756673462312689E-2</v>
      </c>
    </row>
    <row r="374" spans="6:20">
      <c r="F374" s="301">
        <f t="shared" si="29"/>
        <v>45292</v>
      </c>
      <c r="G374" s="308">
        <f t="shared" ca="1" si="30"/>
        <v>0</v>
      </c>
      <c r="H374" s="311">
        <f t="shared" ca="1" si="31"/>
        <v>0</v>
      </c>
      <c r="I374" s="311">
        <f t="shared" ca="1" si="32"/>
        <v>-1</v>
      </c>
      <c r="J374" s="310">
        <f t="shared" ca="1" si="33"/>
        <v>-1</v>
      </c>
      <c r="P374" s="301">
        <f t="shared" si="38"/>
        <v>45292</v>
      </c>
      <c r="Q374" s="308">
        <f t="shared" ca="1" si="34"/>
        <v>0</v>
      </c>
      <c r="R374" s="311">
        <f t="shared" ca="1" si="35"/>
        <v>0</v>
      </c>
      <c r="S374" s="311">
        <f t="shared" ca="1" si="36"/>
        <v>9.8020481192320208E-3</v>
      </c>
      <c r="T374" s="310">
        <f t="shared" ca="1" si="37"/>
        <v>1.2735214690154484E-2</v>
      </c>
    </row>
    <row r="375" spans="6:20">
      <c r="F375" s="301">
        <f t="shared" si="29"/>
        <v>45323</v>
      </c>
      <c r="G375" s="308">
        <f t="shared" ca="1" si="30"/>
        <v>0</v>
      </c>
      <c r="H375" s="311">
        <f t="shared" ca="1" si="31"/>
        <v>0</v>
      </c>
      <c r="I375" s="311">
        <f t="shared" ca="1" si="32"/>
        <v>-1</v>
      </c>
      <c r="J375" s="310">
        <f t="shared" ca="1" si="33"/>
        <v>-1</v>
      </c>
      <c r="P375" s="301">
        <f t="shared" si="38"/>
        <v>45323</v>
      </c>
      <c r="Q375" s="308">
        <f t="shared" ca="1" si="34"/>
        <v>0</v>
      </c>
      <c r="R375" s="311">
        <f t="shared" ca="1" si="35"/>
        <v>0</v>
      </c>
      <c r="S375" s="311">
        <f t="shared" ca="1" si="36"/>
        <v>1.0033753394425915E-2</v>
      </c>
      <c r="T375" s="310">
        <f t="shared" ca="1" si="37"/>
        <v>1.406211320241102E-2</v>
      </c>
    </row>
    <row r="376" spans="6:20">
      <c r="F376" s="301">
        <f t="shared" si="29"/>
        <v>45352</v>
      </c>
      <c r="G376" s="308">
        <f t="shared" ca="1" si="30"/>
        <v>-1</v>
      </c>
      <c r="H376" s="311">
        <f t="shared" ca="1" si="31"/>
        <v>0</v>
      </c>
      <c r="I376" s="311">
        <f t="shared" ca="1" si="32"/>
        <v>-1</v>
      </c>
      <c r="J376" s="310">
        <f t="shared" ca="1" si="33"/>
        <v>-1</v>
      </c>
      <c r="P376" s="301">
        <f t="shared" si="38"/>
        <v>45352</v>
      </c>
      <c r="Q376" s="308">
        <f t="shared" ca="1" si="34"/>
        <v>0</v>
      </c>
      <c r="R376" s="311">
        <f t="shared" ca="1" si="35"/>
        <v>0</v>
      </c>
      <c r="S376" s="311">
        <f t="shared" ca="1" si="36"/>
        <v>1.415978493436465E-2</v>
      </c>
      <c r="T376" s="310">
        <f t="shared" ca="1" si="37"/>
        <v>1.756838840290631E-2</v>
      </c>
    </row>
    <row r="377" spans="6:20">
      <c r="F377" s="301">
        <f t="shared" si="29"/>
        <v>45383</v>
      </c>
      <c r="G377" s="308">
        <f t="shared" ca="1" si="30"/>
        <v>-1</v>
      </c>
      <c r="H377" s="311">
        <f t="shared" ca="1" si="31"/>
        <v>0</v>
      </c>
      <c r="I377" s="311">
        <f t="shared" ca="1" si="32"/>
        <v>-1</v>
      </c>
      <c r="J377" s="310">
        <f t="shared" ca="1" si="33"/>
        <v>-1</v>
      </c>
      <c r="P377" s="301">
        <f t="shared" si="38"/>
        <v>45383</v>
      </c>
      <c r="Q377" s="308">
        <f t="shared" ca="1" si="34"/>
        <v>0</v>
      </c>
      <c r="R377" s="311">
        <f t="shared" ca="1" si="35"/>
        <v>0</v>
      </c>
      <c r="S377" s="311">
        <f t="shared" ca="1" si="36"/>
        <v>1.3942034325582719E-2</v>
      </c>
      <c r="T377" s="310">
        <f t="shared" ca="1" si="37"/>
        <v>1.3696587210035638E-2</v>
      </c>
    </row>
    <row r="378" spans="6:20">
      <c r="F378" s="301">
        <f t="shared" si="29"/>
        <v>45413</v>
      </c>
      <c r="G378" s="308">
        <f t="shared" ca="1" si="30"/>
        <v>-1</v>
      </c>
      <c r="H378" s="311">
        <f t="shared" ca="1" si="31"/>
        <v>0</v>
      </c>
      <c r="I378" s="311">
        <f t="shared" ca="1" si="32"/>
        <v>-1</v>
      </c>
      <c r="J378" s="310">
        <f t="shared" ca="1" si="33"/>
        <v>-1</v>
      </c>
      <c r="P378" s="301">
        <f t="shared" si="38"/>
        <v>45413</v>
      </c>
      <c r="Q378" s="308">
        <f t="shared" ca="1" si="34"/>
        <v>0</v>
      </c>
      <c r="R378" s="311">
        <f t="shared" ca="1" si="35"/>
        <v>0</v>
      </c>
      <c r="S378" s="311">
        <f t="shared" ca="1" si="36"/>
        <v>-1.3478429699565697E-2</v>
      </c>
      <c r="T378" s="310">
        <f t="shared" ca="1" si="37"/>
        <v>4.4405089975330103E-3</v>
      </c>
    </row>
    <row r="379" spans="6:20">
      <c r="F379" s="301">
        <f t="shared" si="29"/>
        <v>45444</v>
      </c>
      <c r="G379" s="308">
        <f t="shared" ca="1" si="30"/>
        <v>-1</v>
      </c>
      <c r="H379" s="311">
        <f t="shared" ca="1" si="31"/>
        <v>0</v>
      </c>
      <c r="I379" s="311">
        <f t="shared" ca="1" si="32"/>
        <v>-1</v>
      </c>
      <c r="J379" s="310">
        <f t="shared" ca="1" si="33"/>
        <v>-1</v>
      </c>
      <c r="P379" s="301">
        <f t="shared" si="38"/>
        <v>45444</v>
      </c>
      <c r="Q379" s="308">
        <f t="shared" ca="1" si="34"/>
        <v>0</v>
      </c>
      <c r="R379" s="311">
        <f t="shared" ca="1" si="35"/>
        <v>0</v>
      </c>
      <c r="S379" s="311">
        <f t="shared" ca="1" si="36"/>
        <v>1.1682857747184139E-2</v>
      </c>
      <c r="T379" s="310">
        <f t="shared" ca="1" si="37"/>
        <v>6.8387041005124605E-3</v>
      </c>
    </row>
    <row r="380" spans="6:20">
      <c r="F380" s="301">
        <f t="shared" si="29"/>
        <v>45474</v>
      </c>
      <c r="G380" s="308">
        <f t="shared" ca="1" si="30"/>
        <v>0</v>
      </c>
      <c r="H380" s="311">
        <f t="shared" ca="1" si="31"/>
        <v>0</v>
      </c>
      <c r="I380" s="311">
        <f t="shared" ca="1" si="32"/>
        <v>-1.8725275554989151E-2</v>
      </c>
      <c r="J380" s="310">
        <f t="shared" ca="1" si="33"/>
        <v>7.5654754518929668E-2</v>
      </c>
      <c r="P380" s="301">
        <f t="shared" si="38"/>
        <v>45474</v>
      </c>
      <c r="Q380" s="308">
        <f t="shared" ca="1" si="34"/>
        <v>0</v>
      </c>
      <c r="R380" s="311">
        <f t="shared" ca="1" si="35"/>
        <v>0</v>
      </c>
      <c r="S380" s="311">
        <f t="shared" ca="1" si="36"/>
        <v>2.5800515061335405E-2</v>
      </c>
      <c r="T380" s="310">
        <f t="shared" ca="1" si="37"/>
        <v>5.768836160823021E-3</v>
      </c>
    </row>
    <row r="381" spans="6:20">
      <c r="F381" s="301">
        <f t="shared" si="29"/>
        <v>45505</v>
      </c>
      <c r="G381" s="308">
        <f t="shared" ca="1" si="30"/>
        <v>0</v>
      </c>
      <c r="H381" s="311">
        <f t="shared" ca="1" si="31"/>
        <v>0</v>
      </c>
      <c r="I381" s="311">
        <f t="shared" ca="1" si="32"/>
        <v>-1</v>
      </c>
      <c r="J381" s="310">
        <f t="shared" ca="1" si="33"/>
        <v>-1</v>
      </c>
      <c r="P381" s="301">
        <f t="shared" si="38"/>
        <v>45505</v>
      </c>
      <c r="Q381" s="308">
        <f t="shared" ca="1" si="34"/>
        <v>0</v>
      </c>
      <c r="R381" s="311">
        <f t="shared" ca="1" si="35"/>
        <v>0</v>
      </c>
      <c r="S381" s="311">
        <f ca="1">+IF(ISERROR(S142/O142-1),0,S142/O142-1)</f>
        <v>2.6236993430432065E-2</v>
      </c>
      <c r="T381" s="310">
        <f t="shared" ca="1" si="37"/>
        <v>5.6332254105142532E-3</v>
      </c>
    </row>
    <row r="382" spans="6:20">
      <c r="F382" s="301">
        <f t="shared" si="29"/>
        <v>45536</v>
      </c>
      <c r="G382" s="308">
        <f t="shared" ca="1" si="30"/>
        <v>-1</v>
      </c>
      <c r="H382" s="311">
        <f t="shared" ca="1" si="31"/>
        <v>0</v>
      </c>
      <c r="I382" s="311">
        <f t="shared" ca="1" si="32"/>
        <v>-1</v>
      </c>
      <c r="J382" s="310">
        <f t="shared" ca="1" si="33"/>
        <v>-1</v>
      </c>
      <c r="P382" s="301">
        <f t="shared" si="38"/>
        <v>45536</v>
      </c>
      <c r="Q382" s="308">
        <f t="shared" ca="1" si="34"/>
        <v>0</v>
      </c>
      <c r="R382" s="311">
        <f t="shared" ca="1" si="35"/>
        <v>0</v>
      </c>
      <c r="S382" s="311">
        <f t="shared" ca="1" si="36"/>
        <v>1.6873510281755211E-2</v>
      </c>
      <c r="T382" s="310">
        <f t="shared" ca="1" si="37"/>
        <v>7.9942047629699697E-3</v>
      </c>
    </row>
    <row r="383" spans="6:20">
      <c r="F383" s="301">
        <f t="shared" si="29"/>
        <v>45566</v>
      </c>
      <c r="G383" s="308">
        <f t="shared" ca="1" si="30"/>
        <v>-1</v>
      </c>
      <c r="H383" s="311">
        <f t="shared" ca="1" si="31"/>
        <v>0</v>
      </c>
      <c r="I383" s="311">
        <f t="shared" ca="1" si="32"/>
        <v>-1</v>
      </c>
      <c r="J383" s="310">
        <f t="shared" ca="1" si="33"/>
        <v>-1</v>
      </c>
      <c r="P383" s="301">
        <f t="shared" si="38"/>
        <v>45566</v>
      </c>
      <c r="Q383" s="308">
        <f t="shared" ca="1" si="34"/>
        <v>0</v>
      </c>
      <c r="R383" s="311">
        <f t="shared" ca="1" si="35"/>
        <v>0</v>
      </c>
      <c r="S383" s="311">
        <f t="shared" ca="1" si="36"/>
        <v>3.4158976403120267E-3</v>
      </c>
      <c r="T383" s="310">
        <f t="shared" ca="1" si="37"/>
        <v>1.3195779683589981E-2</v>
      </c>
    </row>
    <row r="384" spans="6:20">
      <c r="F384" s="301">
        <f t="shared" si="29"/>
        <v>45597</v>
      </c>
      <c r="G384" s="308">
        <f t="shared" ca="1" si="30"/>
        <v>-1</v>
      </c>
      <c r="H384" s="311">
        <f t="shared" ca="1" si="31"/>
        <v>0</v>
      </c>
      <c r="I384" s="311">
        <f t="shared" ca="1" si="32"/>
        <v>-1</v>
      </c>
      <c r="J384" s="310">
        <f t="shared" ca="1" si="33"/>
        <v>-1</v>
      </c>
      <c r="P384" s="301">
        <f t="shared" si="38"/>
        <v>45597</v>
      </c>
      <c r="Q384" s="308">
        <f t="shared" ca="1" si="34"/>
        <v>0</v>
      </c>
      <c r="R384" s="311">
        <f t="shared" ca="1" si="35"/>
        <v>0</v>
      </c>
      <c r="S384" s="311">
        <f t="shared" ca="1" si="36"/>
        <v>1.1916656810887272E-2</v>
      </c>
      <c r="T384" s="310">
        <f t="shared" ca="1" si="37"/>
        <v>1.1067020659073057E-2</v>
      </c>
    </row>
    <row r="385" spans="6:20">
      <c r="F385" s="301">
        <f t="shared" si="29"/>
        <v>45627</v>
      </c>
      <c r="G385" s="308">
        <f t="shared" ca="1" si="30"/>
        <v>-1</v>
      </c>
      <c r="H385" s="311">
        <f t="shared" ca="1" si="31"/>
        <v>0</v>
      </c>
      <c r="I385" s="311">
        <f t="shared" ca="1" si="32"/>
        <v>-1</v>
      </c>
      <c r="J385" s="310">
        <f t="shared" ca="1" si="33"/>
        <v>-1</v>
      </c>
      <c r="P385" s="301">
        <f t="shared" si="38"/>
        <v>45627</v>
      </c>
      <c r="Q385" s="308">
        <f t="shared" ca="1" si="34"/>
        <v>0</v>
      </c>
      <c r="R385" s="311">
        <f t="shared" ca="1" si="35"/>
        <v>0</v>
      </c>
      <c r="S385" s="311">
        <f t="shared" ca="1" si="36"/>
        <v>1.3530456765058707E-2</v>
      </c>
      <c r="T385" s="310">
        <f t="shared" ca="1" si="37"/>
        <v>1.4029978922163178E-2</v>
      </c>
    </row>
    <row r="386" spans="6:20">
      <c r="F386" s="301">
        <f t="shared" si="29"/>
        <v>45658</v>
      </c>
      <c r="G386" s="308">
        <f t="shared" ca="1" si="30"/>
        <v>0</v>
      </c>
      <c r="H386" s="311">
        <f t="shared" ca="1" si="31"/>
        <v>0</v>
      </c>
      <c r="I386" s="311">
        <f t="shared" ca="1" si="32"/>
        <v>-1</v>
      </c>
      <c r="J386" s="310">
        <f t="shared" ca="1" si="33"/>
        <v>-1</v>
      </c>
      <c r="P386" s="301">
        <f t="shared" si="38"/>
        <v>45658</v>
      </c>
      <c r="Q386" s="308">
        <f t="shared" ca="1" si="34"/>
        <v>0</v>
      </c>
      <c r="R386" s="311">
        <f t="shared" ca="1" si="35"/>
        <v>0</v>
      </c>
      <c r="S386" s="311">
        <f t="shared" ca="1" si="36"/>
        <v>1.0041300714377144E-2</v>
      </c>
      <c r="T386" s="310">
        <f t="shared" ca="1" si="37"/>
        <v>1.438868077484079E-2</v>
      </c>
    </row>
    <row r="387" spans="6:20">
      <c r="F387" s="301">
        <f t="shared" si="29"/>
        <v>45689</v>
      </c>
      <c r="G387" s="308">
        <f t="shared" ca="1" si="30"/>
        <v>0</v>
      </c>
      <c r="H387" s="311">
        <f t="shared" ca="1" si="31"/>
        <v>0</v>
      </c>
      <c r="I387" s="311">
        <f t="shared" ca="1" si="32"/>
        <v>-1</v>
      </c>
      <c r="J387" s="310">
        <f t="shared" ca="1" si="33"/>
        <v>-1</v>
      </c>
      <c r="P387" s="301">
        <f t="shared" si="38"/>
        <v>45689</v>
      </c>
      <c r="Q387" s="308">
        <f t="shared" ca="1" si="34"/>
        <v>0</v>
      </c>
      <c r="R387" s="311">
        <f t="shared" ca="1" si="35"/>
        <v>0</v>
      </c>
      <c r="S387" s="311">
        <f t="shared" ca="1" si="36"/>
        <v>9.890686608848176E-3</v>
      </c>
      <c r="T387" s="310">
        <f t="shared" ca="1" si="37"/>
        <v>1.5421105127848111E-2</v>
      </c>
    </row>
    <row r="388" spans="6:20">
      <c r="F388" s="301">
        <f t="shared" si="29"/>
        <v>45717</v>
      </c>
      <c r="G388" s="308">
        <f t="shared" ca="1" si="30"/>
        <v>-1</v>
      </c>
      <c r="H388" s="311">
        <f t="shared" ca="1" si="31"/>
        <v>0</v>
      </c>
      <c r="I388" s="311">
        <f t="shared" ca="1" si="32"/>
        <v>-1</v>
      </c>
      <c r="J388" s="310">
        <f t="shared" ca="1" si="33"/>
        <v>-1</v>
      </c>
      <c r="P388" s="301">
        <f t="shared" si="38"/>
        <v>45717</v>
      </c>
      <c r="Q388" s="308">
        <f t="shared" ca="1" si="34"/>
        <v>0</v>
      </c>
      <c r="R388" s="311">
        <f t="shared" ca="1" si="35"/>
        <v>0</v>
      </c>
      <c r="S388" s="311">
        <f t="shared" ca="1" si="36"/>
        <v>1.3927312291238447E-2</v>
      </c>
      <c r="T388" s="310">
        <f t="shared" ca="1" si="37"/>
        <v>1.7385582069518124E-2</v>
      </c>
    </row>
    <row r="389" spans="6:20">
      <c r="F389" s="301">
        <f t="shared" si="29"/>
        <v>45748</v>
      </c>
      <c r="G389" s="308">
        <f t="shared" ca="1" si="30"/>
        <v>-1</v>
      </c>
      <c r="H389" s="311">
        <f t="shared" ca="1" si="31"/>
        <v>0</v>
      </c>
      <c r="I389" s="311">
        <f t="shared" ca="1" si="32"/>
        <v>-1</v>
      </c>
      <c r="J389" s="310">
        <f t="shared" ca="1" si="33"/>
        <v>-1</v>
      </c>
      <c r="P389" s="301">
        <f t="shared" si="38"/>
        <v>45748</v>
      </c>
      <c r="Q389" s="308">
        <f t="shared" ca="1" si="34"/>
        <v>0</v>
      </c>
      <c r="R389" s="311">
        <f t="shared" ca="1" si="35"/>
        <v>0</v>
      </c>
      <c r="S389" s="311">
        <f t="shared" ca="1" si="36"/>
        <v>1.4310100435918516E-2</v>
      </c>
      <c r="T389" s="310">
        <f t="shared" ca="1" si="37"/>
        <v>2.1428066053012618E-2</v>
      </c>
    </row>
    <row r="390" spans="6:20">
      <c r="F390" s="301">
        <f t="shared" si="29"/>
        <v>45778</v>
      </c>
      <c r="G390" s="308">
        <f t="shared" ca="1" si="30"/>
        <v>-1</v>
      </c>
      <c r="H390" s="311">
        <f t="shared" ca="1" si="31"/>
        <v>0</v>
      </c>
      <c r="I390" s="311">
        <f t="shared" ca="1" si="32"/>
        <v>-1</v>
      </c>
      <c r="J390" s="310">
        <f t="shared" ca="1" si="33"/>
        <v>-1</v>
      </c>
      <c r="P390" s="301">
        <f t="shared" si="38"/>
        <v>45778</v>
      </c>
      <c r="Q390" s="308">
        <f t="shared" ca="1" si="34"/>
        <v>0</v>
      </c>
      <c r="R390" s="311">
        <f t="shared" ca="1" si="35"/>
        <v>0</v>
      </c>
      <c r="S390" s="311">
        <f t="shared" ca="1" si="36"/>
        <v>-1.3757787568254742E-2</v>
      </c>
      <c r="T390" s="310">
        <f t="shared" ca="1" si="37"/>
        <v>4.968330389310216E-3</v>
      </c>
    </row>
    <row r="391" spans="6:20">
      <c r="F391" s="301">
        <f t="shared" si="29"/>
        <v>45809</v>
      </c>
      <c r="G391" s="308">
        <f t="shared" ca="1" si="30"/>
        <v>-1</v>
      </c>
      <c r="H391" s="311">
        <f t="shared" ca="1" si="31"/>
        <v>0</v>
      </c>
      <c r="I391" s="311">
        <f t="shared" ca="1" si="32"/>
        <v>-1</v>
      </c>
      <c r="J391" s="310">
        <f t="shared" ca="1" si="33"/>
        <v>-1</v>
      </c>
      <c r="P391" s="301">
        <f t="shared" si="38"/>
        <v>45809</v>
      </c>
      <c r="Q391" s="308">
        <f t="shared" ca="1" si="34"/>
        <v>0</v>
      </c>
      <c r="R391" s="311">
        <f t="shared" ca="1" si="35"/>
        <v>0</v>
      </c>
      <c r="S391" s="311">
        <f t="shared" ca="1" si="36"/>
        <v>1.1511382683185856E-2</v>
      </c>
      <c r="T391" s="310">
        <f t="shared" ca="1" si="37"/>
        <v>6.4027393363010887E-3</v>
      </c>
    </row>
    <row r="392" spans="6:20">
      <c r="F392" s="301">
        <f t="shared" si="29"/>
        <v>45839</v>
      </c>
      <c r="G392" s="308">
        <f t="shared" ca="1" si="30"/>
        <v>0</v>
      </c>
      <c r="H392" s="311">
        <f t="shared" ca="1" si="31"/>
        <v>0</v>
      </c>
      <c r="I392" s="311">
        <f t="shared" ca="1" si="32"/>
        <v>-1.5858542443003332E-2</v>
      </c>
      <c r="J392" s="310">
        <f t="shared" ca="1" si="33"/>
        <v>0.19619403680960912</v>
      </c>
      <c r="P392" s="301">
        <f t="shared" si="38"/>
        <v>45839</v>
      </c>
      <c r="Q392" s="308">
        <f t="shared" ca="1" si="34"/>
        <v>0</v>
      </c>
      <c r="R392" s="311">
        <f t="shared" ca="1" si="35"/>
        <v>0</v>
      </c>
      <c r="S392" s="311">
        <f t="shared" ca="1" si="36"/>
        <v>2.6280312474049827E-2</v>
      </c>
      <c r="T392" s="310">
        <f t="shared" ca="1" si="37"/>
        <v>6.8892292998363747E-3</v>
      </c>
    </row>
    <row r="393" spans="6:20">
      <c r="F393" s="301">
        <f t="shared" si="29"/>
        <v>45870</v>
      </c>
      <c r="G393" s="308">
        <f t="shared" ca="1" si="30"/>
        <v>0</v>
      </c>
      <c r="H393" s="311">
        <f t="shared" ca="1" si="31"/>
        <v>0</v>
      </c>
      <c r="I393" s="311">
        <f t="shared" ca="1" si="32"/>
        <v>-1.1487200463578318E-2</v>
      </c>
      <c r="J393" s="310">
        <f t="shared" ca="1" si="33"/>
        <v>0.22711933735555778</v>
      </c>
      <c r="P393" s="301">
        <f t="shared" si="38"/>
        <v>45870</v>
      </c>
      <c r="Q393" s="308">
        <f t="shared" ca="1" si="34"/>
        <v>0</v>
      </c>
      <c r="R393" s="311">
        <f t="shared" ca="1" si="35"/>
        <v>0</v>
      </c>
      <c r="S393" s="311">
        <f t="shared" ca="1" si="36"/>
        <v>2.627527329124657E-2</v>
      </c>
      <c r="T393" s="310">
        <f t="shared" ca="1" si="37"/>
        <v>5.6240648173195851E-3</v>
      </c>
    </row>
    <row r="394" spans="6:20">
      <c r="F394" s="301">
        <f t="shared" si="29"/>
        <v>45901</v>
      </c>
      <c r="G394" s="308">
        <f t="shared" ca="1" si="30"/>
        <v>-1</v>
      </c>
      <c r="H394" s="311">
        <f t="shared" ca="1" si="31"/>
        <v>0</v>
      </c>
      <c r="I394" s="311">
        <f t="shared" ca="1" si="32"/>
        <v>-1</v>
      </c>
      <c r="J394" s="310">
        <f t="shared" ca="1" si="33"/>
        <v>-1</v>
      </c>
      <c r="P394" s="301">
        <f t="shared" si="38"/>
        <v>45901</v>
      </c>
      <c r="Q394" s="308">
        <f t="shared" ca="1" si="34"/>
        <v>0</v>
      </c>
      <c r="R394" s="311">
        <f t="shared" ca="1" si="35"/>
        <v>0</v>
      </c>
      <c r="S394" s="311">
        <f t="shared" ca="1" si="36"/>
        <v>2.3428820459389987E-2</v>
      </c>
      <c r="T394" s="310">
        <f t="shared" ca="1" si="37"/>
        <v>9.4056230746051295E-3</v>
      </c>
    </row>
    <row r="395" spans="6:20">
      <c r="F395" s="301">
        <f t="shared" si="29"/>
        <v>45931</v>
      </c>
      <c r="G395" s="308">
        <f t="shared" ca="1" si="30"/>
        <v>-1</v>
      </c>
      <c r="H395" s="311">
        <f t="shared" ca="1" si="31"/>
        <v>0</v>
      </c>
      <c r="I395" s="311">
        <f t="shared" ca="1" si="32"/>
        <v>-1</v>
      </c>
      <c r="J395" s="310">
        <f t="shared" ca="1" si="33"/>
        <v>-1</v>
      </c>
      <c r="P395" s="301">
        <f t="shared" si="38"/>
        <v>45931</v>
      </c>
      <c r="Q395" s="308">
        <f t="shared" ca="1" si="34"/>
        <v>0</v>
      </c>
      <c r="R395" s="311">
        <f t="shared" ca="1" si="35"/>
        <v>0</v>
      </c>
      <c r="S395" s="311">
        <f t="shared" ca="1" si="36"/>
        <v>3.4156400415388255E-3</v>
      </c>
      <c r="T395" s="310">
        <f t="shared" ca="1" si="37"/>
        <v>1.6618477410506483E-2</v>
      </c>
    </row>
    <row r="396" spans="6:20">
      <c r="F396" s="301">
        <f t="shared" si="29"/>
        <v>45962</v>
      </c>
      <c r="G396" s="308">
        <f t="shared" ca="1" si="30"/>
        <v>-1</v>
      </c>
      <c r="H396" s="311">
        <f t="shared" ca="1" si="31"/>
        <v>0</v>
      </c>
      <c r="I396" s="311">
        <f t="shared" ca="1" si="32"/>
        <v>-1</v>
      </c>
      <c r="J396" s="310">
        <f t="shared" ca="1" si="33"/>
        <v>-1</v>
      </c>
      <c r="P396" s="301">
        <f t="shared" si="38"/>
        <v>45962</v>
      </c>
      <c r="Q396" s="308">
        <f t="shared" ca="1" si="34"/>
        <v>0</v>
      </c>
      <c r="R396" s="311">
        <f t="shared" ca="1" si="35"/>
        <v>0</v>
      </c>
      <c r="S396" s="311">
        <f t="shared" ca="1" si="36"/>
        <v>1.1916205436577121E-2</v>
      </c>
      <c r="T396" s="310">
        <f t="shared" ca="1" si="37"/>
        <v>1.1066569663750414E-2</v>
      </c>
    </row>
    <row r="397" spans="6:20">
      <c r="F397" s="301">
        <f t="shared" si="29"/>
        <v>45992</v>
      </c>
      <c r="G397" s="308">
        <f t="shared" ca="1" si="30"/>
        <v>-1</v>
      </c>
      <c r="H397" s="311">
        <f t="shared" ca="1" si="31"/>
        <v>0</v>
      </c>
      <c r="I397" s="311">
        <f t="shared" ca="1" si="32"/>
        <v>-1</v>
      </c>
      <c r="J397" s="310">
        <f t="shared" ca="1" si="33"/>
        <v>-1</v>
      </c>
      <c r="P397" s="301">
        <f t="shared" si="38"/>
        <v>45992</v>
      </c>
      <c r="Q397" s="308">
        <f t="shared" ca="1" si="34"/>
        <v>0</v>
      </c>
      <c r="R397" s="311">
        <f t="shared" ca="1" si="35"/>
        <v>0</v>
      </c>
      <c r="S397" s="311">
        <f t="shared" ca="1" si="36"/>
        <v>1.3444995888699518E-2</v>
      </c>
      <c r="T397" s="310">
        <f t="shared" ca="1" si="37"/>
        <v>1.1638498569824796E-2</v>
      </c>
    </row>
    <row r="398" spans="6:20">
      <c r="F398" s="301">
        <f t="shared" si="29"/>
        <v>46023</v>
      </c>
      <c r="G398" s="308">
        <f t="shared" ca="1" si="30"/>
        <v>0</v>
      </c>
      <c r="H398" s="311">
        <f t="shared" ca="1" si="31"/>
        <v>0</v>
      </c>
      <c r="I398" s="311">
        <f t="shared" ca="1" si="32"/>
        <v>-1</v>
      </c>
      <c r="J398" s="310">
        <f t="shared" ca="1" si="33"/>
        <v>-1</v>
      </c>
      <c r="P398" s="301">
        <f t="shared" si="38"/>
        <v>46023</v>
      </c>
      <c r="Q398" s="308">
        <f t="shared" ca="1" si="34"/>
        <v>0</v>
      </c>
      <c r="R398" s="311">
        <f t="shared" ca="1" si="35"/>
        <v>0</v>
      </c>
      <c r="S398" s="311">
        <f t="shared" ca="1" si="36"/>
        <v>1.0030317510369757E-2</v>
      </c>
      <c r="T398" s="310">
        <f t="shared" ca="1" si="37"/>
        <v>1.3525232103831275E-2</v>
      </c>
    </row>
    <row r="399" spans="6:20">
      <c r="F399" s="301">
        <f t="shared" si="29"/>
        <v>46054</v>
      </c>
      <c r="G399" s="308">
        <f t="shared" ca="1" si="30"/>
        <v>0</v>
      </c>
      <c r="H399" s="311">
        <f t="shared" ca="1" si="31"/>
        <v>0</v>
      </c>
      <c r="I399" s="311">
        <f t="shared" ca="1" si="32"/>
        <v>-1</v>
      </c>
      <c r="J399" s="310">
        <f t="shared" ca="1" si="33"/>
        <v>-1</v>
      </c>
      <c r="P399" s="301">
        <f t="shared" si="38"/>
        <v>46054</v>
      </c>
      <c r="Q399" s="308">
        <f t="shared" ca="1" si="34"/>
        <v>0</v>
      </c>
      <c r="R399" s="311">
        <f t="shared" ca="1" si="35"/>
        <v>0</v>
      </c>
      <c r="S399" s="311">
        <f t="shared" ca="1" si="36"/>
        <v>9.9075499038050463E-3</v>
      </c>
      <c r="T399" s="310">
        <f t="shared" ca="1" si="37"/>
        <v>1.6292173714576252E-2</v>
      </c>
    </row>
    <row r="400" spans="6:20">
      <c r="F400" s="301">
        <f t="shared" si="29"/>
        <v>46082</v>
      </c>
      <c r="G400" s="308">
        <f t="shared" ca="1" si="30"/>
        <v>-1</v>
      </c>
      <c r="H400" s="311">
        <f t="shared" ca="1" si="31"/>
        <v>0</v>
      </c>
      <c r="I400" s="311">
        <f t="shared" ca="1" si="32"/>
        <v>-1</v>
      </c>
      <c r="J400" s="310">
        <f t="shared" ca="1" si="33"/>
        <v>-1</v>
      </c>
      <c r="P400" s="301">
        <f t="shared" si="38"/>
        <v>46082</v>
      </c>
      <c r="Q400" s="308">
        <f t="shared" ca="1" si="34"/>
        <v>0</v>
      </c>
      <c r="R400" s="311">
        <f t="shared" ca="1" si="35"/>
        <v>0</v>
      </c>
      <c r="S400" s="311">
        <f t="shared" ca="1" si="36"/>
        <v>1.4013644845205731E-2</v>
      </c>
      <c r="T400" s="310">
        <f t="shared" ca="1" si="37"/>
        <v>1.7276046159419689E-2</v>
      </c>
    </row>
    <row r="401" spans="6:20">
      <c r="F401" s="301">
        <f t="shared" si="29"/>
        <v>46113</v>
      </c>
      <c r="G401" s="308">
        <f t="shared" ca="1" si="30"/>
        <v>-1</v>
      </c>
      <c r="H401" s="311">
        <f t="shared" ca="1" si="31"/>
        <v>0</v>
      </c>
      <c r="I401" s="311">
        <f t="shared" ca="1" si="32"/>
        <v>-1</v>
      </c>
      <c r="J401" s="310">
        <f t="shared" ca="1" si="33"/>
        <v>-1</v>
      </c>
      <c r="P401" s="301">
        <f t="shared" si="38"/>
        <v>46113</v>
      </c>
      <c r="Q401" s="308">
        <f t="shared" ca="1" si="34"/>
        <v>0</v>
      </c>
      <c r="R401" s="311">
        <f t="shared" ca="1" si="35"/>
        <v>0</v>
      </c>
      <c r="S401" s="311">
        <f t="shared" ca="1" si="36"/>
        <v>1.4310226782861646E-2</v>
      </c>
      <c r="T401" s="310">
        <f t="shared" ca="1" si="37"/>
        <v>1.7276046159419467E-2</v>
      </c>
    </row>
    <row r="402" spans="6:20">
      <c r="F402" s="301">
        <f t="shared" si="29"/>
        <v>46143</v>
      </c>
      <c r="G402" s="308">
        <f t="shared" ca="1" si="30"/>
        <v>-1</v>
      </c>
      <c r="H402" s="311">
        <f t="shared" ca="1" si="31"/>
        <v>0</v>
      </c>
      <c r="I402" s="311">
        <f t="shared" ca="1" si="32"/>
        <v>-1</v>
      </c>
      <c r="J402" s="310">
        <f t="shared" ca="1" si="33"/>
        <v>-1</v>
      </c>
      <c r="P402" s="301">
        <f t="shared" si="38"/>
        <v>46143</v>
      </c>
      <c r="Q402" s="308">
        <f t="shared" ca="1" si="34"/>
        <v>0</v>
      </c>
      <c r="R402" s="311">
        <f t="shared" ca="1" si="35"/>
        <v>0</v>
      </c>
      <c r="S402" s="311">
        <f t="shared" ca="1" si="36"/>
        <v>-1.3601646793689137E-2</v>
      </c>
      <c r="T402" s="310">
        <f t="shared" ca="1" si="37"/>
        <v>4.9684218713244022E-3</v>
      </c>
    </row>
    <row r="403" spans="6:20">
      <c r="F403" s="301">
        <f t="shared" si="29"/>
        <v>46174</v>
      </c>
      <c r="G403" s="308">
        <f t="shared" ca="1" si="30"/>
        <v>-1</v>
      </c>
      <c r="H403" s="311">
        <f t="shared" ca="1" si="31"/>
        <v>0</v>
      </c>
      <c r="I403" s="311">
        <f t="shared" ca="1" si="32"/>
        <v>-1</v>
      </c>
      <c r="J403" s="310">
        <f t="shared" ca="1" si="33"/>
        <v>-1</v>
      </c>
      <c r="P403" s="301">
        <f t="shared" si="38"/>
        <v>46174</v>
      </c>
      <c r="Q403" s="308">
        <f t="shared" ca="1" si="34"/>
        <v>0</v>
      </c>
      <c r="R403" s="311">
        <f t="shared" ca="1" si="35"/>
        <v>0</v>
      </c>
      <c r="S403" s="311">
        <f t="shared" ca="1" si="36"/>
        <v>1.1934319228015688E-2</v>
      </c>
      <c r="T403" s="310">
        <f t="shared" ca="1" si="37"/>
        <v>7.1384219804895288E-3</v>
      </c>
    </row>
    <row r="404" spans="6:20">
      <c r="F404" s="301">
        <f t="shared" si="29"/>
        <v>46204</v>
      </c>
      <c r="G404" s="308">
        <f t="shared" ca="1" si="30"/>
        <v>0</v>
      </c>
      <c r="H404" s="311">
        <f t="shared" ca="1" si="31"/>
        <v>0</v>
      </c>
      <c r="I404" s="311">
        <f t="shared" ca="1" si="32"/>
        <v>-1.6930880299736661E-2</v>
      </c>
      <c r="J404" s="310">
        <f t="shared" ca="1" si="33"/>
        <v>0.21502924906774101</v>
      </c>
      <c r="P404" s="301">
        <f t="shared" si="38"/>
        <v>46204</v>
      </c>
      <c r="Q404" s="308">
        <f t="shared" ca="1" si="34"/>
        <v>0</v>
      </c>
      <c r="R404" s="311">
        <f t="shared" ca="1" si="35"/>
        <v>0</v>
      </c>
      <c r="S404" s="311">
        <f t="shared" ca="1" si="36"/>
        <v>2.5837685733617111E-2</v>
      </c>
      <c r="T404" s="310">
        <f t="shared" ca="1" si="37"/>
        <v>7.2268222934639414E-3</v>
      </c>
    </row>
    <row r="405" spans="6:20">
      <c r="F405" s="301">
        <f t="shared" si="29"/>
        <v>46235</v>
      </c>
      <c r="G405" s="308">
        <f t="shared" ca="1" si="30"/>
        <v>0</v>
      </c>
      <c r="H405" s="311">
        <f t="shared" ca="1" si="31"/>
        <v>0</v>
      </c>
      <c r="I405" s="311">
        <f t="shared" ca="1" si="32"/>
        <v>-1.5801764021557085E-2</v>
      </c>
      <c r="J405" s="310">
        <f t="shared" ca="1" si="33"/>
        <v>0.15335730778723788</v>
      </c>
      <c r="P405" s="301">
        <f t="shared" si="38"/>
        <v>46235</v>
      </c>
      <c r="Q405" s="308">
        <f t="shared" ca="1" si="34"/>
        <v>0</v>
      </c>
      <c r="R405" s="311">
        <f t="shared" ca="1" si="35"/>
        <v>0</v>
      </c>
      <c r="S405" s="311">
        <f t="shared" ca="1" si="36"/>
        <v>2.631688090300921E-2</v>
      </c>
      <c r="T405" s="310">
        <f t="shared" ca="1" si="37"/>
        <v>6.8111463648257153E-3</v>
      </c>
    </row>
    <row r="406" spans="6:20">
      <c r="F406" s="301">
        <f t="shared" si="29"/>
        <v>46266</v>
      </c>
      <c r="G406" s="308">
        <f t="shared" ca="1" si="30"/>
        <v>-1</v>
      </c>
      <c r="H406" s="311">
        <f t="shared" ca="1" si="31"/>
        <v>0</v>
      </c>
      <c r="I406" s="311">
        <f t="shared" ca="1" si="32"/>
        <v>-1</v>
      </c>
      <c r="J406" s="310">
        <f t="shared" ca="1" si="33"/>
        <v>-1</v>
      </c>
      <c r="P406" s="301">
        <f t="shared" si="38"/>
        <v>46266</v>
      </c>
      <c r="Q406" s="308">
        <f t="shared" ca="1" si="34"/>
        <v>0</v>
      </c>
      <c r="R406" s="311">
        <f t="shared" ca="1" si="35"/>
        <v>0</v>
      </c>
      <c r="S406" s="311">
        <f t="shared" ca="1" si="36"/>
        <v>2.6336519966926319E-2</v>
      </c>
      <c r="T406" s="310">
        <f t="shared" ca="1" si="37"/>
        <v>7.0409494226684188E-3</v>
      </c>
    </row>
    <row r="407" spans="6:20">
      <c r="F407" s="301">
        <f t="shared" si="29"/>
        <v>46296</v>
      </c>
      <c r="G407" s="308">
        <f t="shared" ca="1" si="30"/>
        <v>-1</v>
      </c>
      <c r="H407" s="311">
        <f t="shared" ca="1" si="31"/>
        <v>0</v>
      </c>
      <c r="I407" s="311">
        <f t="shared" ca="1" si="32"/>
        <v>-1</v>
      </c>
      <c r="J407" s="310">
        <f t="shared" ca="1" si="33"/>
        <v>-1</v>
      </c>
      <c r="P407" s="301">
        <f t="shared" si="38"/>
        <v>46296</v>
      </c>
      <c r="Q407" s="308">
        <f t="shared" ca="1" si="34"/>
        <v>0</v>
      </c>
      <c r="R407" s="311">
        <f t="shared" ca="1" si="35"/>
        <v>0</v>
      </c>
      <c r="S407" s="311">
        <f t="shared" ca="1" si="36"/>
        <v>3.4158387605807139E-3</v>
      </c>
      <c r="T407" s="310">
        <f t="shared" ca="1" si="37"/>
        <v>2.1019625405503284E-2</v>
      </c>
    </row>
    <row r="408" spans="6:20">
      <c r="F408" s="301">
        <f t="shared" si="29"/>
        <v>46327</v>
      </c>
      <c r="G408" s="308">
        <f t="shared" ca="1" si="30"/>
        <v>-1</v>
      </c>
      <c r="H408" s="311">
        <f t="shared" ca="1" si="31"/>
        <v>0</v>
      </c>
      <c r="I408" s="311">
        <f t="shared" ca="1" si="32"/>
        <v>-1</v>
      </c>
      <c r="J408" s="310">
        <f t="shared" ca="1" si="33"/>
        <v>-1</v>
      </c>
      <c r="P408" s="301">
        <f t="shared" si="38"/>
        <v>46327</v>
      </c>
      <c r="Q408" s="308">
        <f t="shared" ca="1" si="34"/>
        <v>0</v>
      </c>
      <c r="R408" s="311">
        <f t="shared" ca="1" si="35"/>
        <v>0</v>
      </c>
      <c r="S408" s="311">
        <f t="shared" ca="1" si="36"/>
        <v>1.1916205436577121E-2</v>
      </c>
      <c r="T408" s="310">
        <f t="shared" ca="1" si="37"/>
        <v>1.1066569663750414E-2</v>
      </c>
    </row>
    <row r="409" spans="6:20">
      <c r="F409" s="301">
        <f t="shared" si="29"/>
        <v>46357</v>
      </c>
      <c r="G409" s="308">
        <f t="shared" ca="1" si="30"/>
        <v>-1</v>
      </c>
      <c r="H409" s="311">
        <f t="shared" ca="1" si="31"/>
        <v>0</v>
      </c>
      <c r="I409" s="311">
        <f t="shared" ca="1" si="32"/>
        <v>-1</v>
      </c>
      <c r="J409" s="310">
        <f t="shared" ca="1" si="33"/>
        <v>-1</v>
      </c>
      <c r="P409" s="301">
        <f t="shared" si="38"/>
        <v>46357</v>
      </c>
      <c r="Q409" s="308">
        <f t="shared" ca="1" si="34"/>
        <v>0</v>
      </c>
      <c r="R409" s="311">
        <f t="shared" ca="1" si="35"/>
        <v>0</v>
      </c>
      <c r="S409" s="311">
        <f t="shared" ca="1" si="36"/>
        <v>1.3831152207437691E-2</v>
      </c>
      <c r="T409" s="310">
        <f t="shared" ca="1" si="37"/>
        <v>1.6688356018261796E-2</v>
      </c>
    </row>
    <row r="410" spans="6:20">
      <c r="F410" s="301">
        <f t="shared" si="29"/>
        <v>46388</v>
      </c>
      <c r="G410" s="308">
        <f t="shared" ca="1" si="30"/>
        <v>0</v>
      </c>
      <c r="H410" s="311">
        <f t="shared" ca="1" si="31"/>
        <v>0</v>
      </c>
      <c r="I410" s="311">
        <f t="shared" ca="1" si="32"/>
        <v>-1</v>
      </c>
      <c r="J410" s="310">
        <f t="shared" ca="1" si="33"/>
        <v>-1</v>
      </c>
      <c r="P410" s="301">
        <f t="shared" si="38"/>
        <v>46388</v>
      </c>
      <c r="Q410" s="308">
        <f t="shared" ca="1" si="34"/>
        <v>0</v>
      </c>
      <c r="R410" s="311">
        <f t="shared" ca="1" si="35"/>
        <v>0</v>
      </c>
      <c r="S410" s="311">
        <f t="shared" ca="1" si="36"/>
        <v>9.4936576817286067E-3</v>
      </c>
      <c r="T410" s="310">
        <f t="shared" ca="1" si="37"/>
        <v>1.3572419934988034E-2</v>
      </c>
    </row>
    <row r="411" spans="6:20">
      <c r="F411" s="301">
        <f t="shared" si="29"/>
        <v>46419</v>
      </c>
      <c r="G411" s="308">
        <f t="shared" ca="1" si="30"/>
        <v>0</v>
      </c>
      <c r="H411" s="311">
        <f t="shared" ca="1" si="31"/>
        <v>0</v>
      </c>
      <c r="I411" s="311">
        <f t="shared" ca="1" si="32"/>
        <v>-1</v>
      </c>
      <c r="J411" s="310">
        <f t="shared" ca="1" si="33"/>
        <v>-1</v>
      </c>
      <c r="P411" s="301">
        <f t="shared" si="38"/>
        <v>46419</v>
      </c>
      <c r="Q411" s="308">
        <f t="shared" ca="1" si="34"/>
        <v>0</v>
      </c>
      <c r="R411" s="311">
        <f t="shared" ca="1" si="35"/>
        <v>0</v>
      </c>
      <c r="S411" s="311">
        <f t="shared" ca="1" si="36"/>
        <v>9.9416444000748339E-3</v>
      </c>
      <c r="T411" s="310">
        <f t="shared" ca="1" si="37"/>
        <v>1.2932500240995015E-2</v>
      </c>
    </row>
    <row r="412" spans="6:20">
      <c r="F412" s="301">
        <f t="shared" si="29"/>
        <v>46447</v>
      </c>
      <c r="G412" s="308">
        <f t="shared" ca="1" si="30"/>
        <v>-1</v>
      </c>
      <c r="H412" s="311">
        <f t="shared" ca="1" si="31"/>
        <v>0</v>
      </c>
      <c r="I412" s="311">
        <f t="shared" ca="1" si="32"/>
        <v>-1</v>
      </c>
      <c r="J412" s="310">
        <f t="shared" ca="1" si="33"/>
        <v>-1</v>
      </c>
      <c r="P412" s="301">
        <f t="shared" si="38"/>
        <v>46447</v>
      </c>
      <c r="Q412" s="308">
        <f t="shared" ca="1" si="34"/>
        <v>0</v>
      </c>
      <c r="R412" s="311">
        <f t="shared" ca="1" si="35"/>
        <v>0</v>
      </c>
      <c r="S412" s="311">
        <f t="shared" ca="1" si="36"/>
        <v>1.3801790725795904E-2</v>
      </c>
      <c r="T412" s="310">
        <f t="shared" ca="1" si="37"/>
        <v>1.5539240238607865E-2</v>
      </c>
    </row>
    <row r="413" spans="6:20">
      <c r="F413" s="301">
        <f t="shared" si="29"/>
        <v>46478</v>
      </c>
      <c r="G413" s="308">
        <f t="shared" ca="1" si="30"/>
        <v>-1</v>
      </c>
      <c r="H413" s="311">
        <f t="shared" ca="1" si="31"/>
        <v>0</v>
      </c>
      <c r="I413" s="311">
        <f t="shared" ca="1" si="32"/>
        <v>-1</v>
      </c>
      <c r="J413" s="310">
        <f t="shared" ca="1" si="33"/>
        <v>-1</v>
      </c>
      <c r="P413" s="301">
        <f t="shared" si="38"/>
        <v>46478</v>
      </c>
      <c r="Q413" s="308">
        <f t="shared" ca="1" si="34"/>
        <v>0</v>
      </c>
      <c r="R413" s="311">
        <f t="shared" ca="1" si="35"/>
        <v>0</v>
      </c>
      <c r="S413" s="311">
        <f t="shared" ca="1" si="36"/>
        <v>1.4485082658480364E-2</v>
      </c>
      <c r="T413" s="310">
        <f t="shared" ca="1" si="37"/>
        <v>1.2851451285439186E-2</v>
      </c>
    </row>
    <row r="414" spans="6:20">
      <c r="F414" s="301">
        <f t="shared" si="29"/>
        <v>46508</v>
      </c>
      <c r="G414" s="308">
        <f t="shared" ca="1" si="30"/>
        <v>-1</v>
      </c>
      <c r="H414" s="311">
        <f t="shared" ca="1" si="31"/>
        <v>0</v>
      </c>
      <c r="I414" s="311">
        <f t="shared" ca="1" si="32"/>
        <v>-1</v>
      </c>
      <c r="J414" s="310">
        <f t="shared" ca="1" si="33"/>
        <v>-1</v>
      </c>
      <c r="P414" s="301">
        <f t="shared" si="38"/>
        <v>46508</v>
      </c>
      <c r="Q414" s="308">
        <f t="shared" ca="1" si="34"/>
        <v>0</v>
      </c>
      <c r="R414" s="311">
        <f t="shared" ca="1" si="35"/>
        <v>0</v>
      </c>
      <c r="S414" s="311">
        <f t="shared" ca="1" si="36"/>
        <v>-1.3753156574300318E-2</v>
      </c>
      <c r="T414" s="310">
        <f t="shared" ca="1" si="37"/>
        <v>7.7676549075245127E-3</v>
      </c>
    </row>
    <row r="415" spans="6:20">
      <c r="F415" s="301">
        <f t="shared" si="29"/>
        <v>46539</v>
      </c>
      <c r="G415" s="308">
        <f t="shared" ca="1" si="30"/>
        <v>-1</v>
      </c>
      <c r="H415" s="311">
        <f t="shared" ca="1" si="31"/>
        <v>0</v>
      </c>
      <c r="I415" s="311">
        <f t="shared" ca="1" si="32"/>
        <v>-1</v>
      </c>
      <c r="J415" s="310">
        <f t="shared" ca="1" si="33"/>
        <v>-1</v>
      </c>
      <c r="P415" s="301">
        <f t="shared" si="38"/>
        <v>46539</v>
      </c>
      <c r="Q415" s="308">
        <f t="shared" ca="1" si="34"/>
        <v>0</v>
      </c>
      <c r="R415" s="311">
        <f t="shared" ca="1" si="35"/>
        <v>0</v>
      </c>
      <c r="S415" s="311">
        <f t="shared" ca="1" si="36"/>
        <v>1.3618206190483484E-2</v>
      </c>
      <c r="T415" s="310">
        <f t="shared" ca="1" si="37"/>
        <v>7.1683595529521416E-3</v>
      </c>
    </row>
    <row r="416" spans="6:20">
      <c r="F416" s="301">
        <f t="shared" si="29"/>
        <v>46569</v>
      </c>
      <c r="G416" s="308">
        <f t="shared" ca="1" si="30"/>
        <v>0</v>
      </c>
      <c r="H416" s="311">
        <f t="shared" ca="1" si="31"/>
        <v>0</v>
      </c>
      <c r="I416" s="311">
        <f t="shared" ca="1" si="32"/>
        <v>-1</v>
      </c>
      <c r="J416" s="310">
        <f t="shared" ca="1" si="33"/>
        <v>-1</v>
      </c>
      <c r="P416" s="301">
        <f t="shared" si="38"/>
        <v>46569</v>
      </c>
      <c r="Q416" s="308">
        <f t="shared" ca="1" si="34"/>
        <v>0</v>
      </c>
      <c r="R416" s="311">
        <f t="shared" ca="1" si="35"/>
        <v>0</v>
      </c>
      <c r="S416" s="311">
        <f t="shared" ca="1" si="36"/>
        <v>2.5821066288500338E-2</v>
      </c>
      <c r="T416" s="310">
        <f t="shared" ca="1" si="37"/>
        <v>5.1489499089858448E-3</v>
      </c>
    </row>
    <row r="417" spans="6:20">
      <c r="F417" s="301">
        <f t="shared" si="29"/>
        <v>46600</v>
      </c>
      <c r="G417" s="308">
        <f t="shared" ca="1" si="30"/>
        <v>0</v>
      </c>
      <c r="H417" s="311">
        <f t="shared" ca="1" si="31"/>
        <v>0</v>
      </c>
      <c r="I417" s="311">
        <f t="shared" ca="1" si="32"/>
        <v>-1.4012198077663851E-2</v>
      </c>
      <c r="J417" s="310">
        <f t="shared" ca="1" si="33"/>
        <v>0.16569986434167827</v>
      </c>
      <c r="P417" s="301">
        <f t="shared" si="38"/>
        <v>46600</v>
      </c>
      <c r="Q417" s="308">
        <f t="shared" ca="1" si="34"/>
        <v>0</v>
      </c>
      <c r="R417" s="311">
        <f t="shared" ca="1" si="35"/>
        <v>0</v>
      </c>
      <c r="S417" s="311">
        <f t="shared" ca="1" si="36"/>
        <v>2.6168626928876559E-2</v>
      </c>
      <c r="T417" s="310">
        <f t="shared" ca="1" si="37"/>
        <v>6.7910584400716623E-3</v>
      </c>
    </row>
    <row r="418" spans="6:20">
      <c r="F418" s="301">
        <f t="shared" si="29"/>
        <v>46631</v>
      </c>
      <c r="G418" s="308">
        <f t="shared" ca="1" si="30"/>
        <v>-1</v>
      </c>
      <c r="H418" s="311">
        <f t="shared" ca="1" si="31"/>
        <v>0</v>
      </c>
      <c r="I418" s="311">
        <f t="shared" ca="1" si="32"/>
        <v>-1</v>
      </c>
      <c r="J418" s="310">
        <f t="shared" ca="1" si="33"/>
        <v>-1</v>
      </c>
      <c r="P418" s="301">
        <f t="shared" si="38"/>
        <v>46631</v>
      </c>
      <c r="Q418" s="308">
        <f t="shared" ca="1" si="34"/>
        <v>0</v>
      </c>
      <c r="R418" s="311">
        <f t="shared" ca="1" si="35"/>
        <v>0</v>
      </c>
      <c r="S418" s="311">
        <f t="shared" ca="1" si="36"/>
        <v>2.3137145706385587E-2</v>
      </c>
      <c r="T418" s="310">
        <f t="shared" ca="1" si="37"/>
        <v>7.3080196827988164E-3</v>
      </c>
    </row>
    <row r="419" spans="6:20">
      <c r="F419" s="301">
        <f t="shared" si="29"/>
        <v>46661</v>
      </c>
      <c r="G419" s="308">
        <f t="shared" ca="1" si="30"/>
        <v>-1</v>
      </c>
      <c r="H419" s="311">
        <f t="shared" ca="1" si="31"/>
        <v>0</v>
      </c>
      <c r="I419" s="311">
        <f t="shared" ca="1" si="32"/>
        <v>-1</v>
      </c>
      <c r="J419" s="310">
        <f t="shared" ca="1" si="33"/>
        <v>-1</v>
      </c>
      <c r="P419" s="301">
        <f t="shared" si="38"/>
        <v>46661</v>
      </c>
      <c r="Q419" s="308">
        <f t="shared" ca="1" si="34"/>
        <v>0</v>
      </c>
      <c r="R419" s="311">
        <f t="shared" ca="1" si="35"/>
        <v>0</v>
      </c>
      <c r="S419" s="311">
        <f t="shared" ca="1" si="36"/>
        <v>1.0371857507918136E-3</v>
      </c>
      <c r="T419" s="310">
        <f t="shared" ca="1" si="37"/>
        <v>1.9574911412843621E-2</v>
      </c>
    </row>
    <row r="420" spans="6:20">
      <c r="F420" s="301">
        <f t="shared" si="29"/>
        <v>46692</v>
      </c>
      <c r="G420" s="308">
        <f t="shared" ca="1" si="30"/>
        <v>-1</v>
      </c>
      <c r="H420" s="311">
        <f t="shared" ca="1" si="31"/>
        <v>0</v>
      </c>
      <c r="I420" s="311">
        <f t="shared" ca="1" si="32"/>
        <v>-1</v>
      </c>
      <c r="J420" s="310">
        <f t="shared" ca="1" si="33"/>
        <v>-1</v>
      </c>
      <c r="P420" s="301">
        <f t="shared" si="38"/>
        <v>46692</v>
      </c>
      <c r="Q420" s="308">
        <f t="shared" ca="1" si="34"/>
        <v>0</v>
      </c>
      <c r="R420" s="311">
        <f t="shared" ca="1" si="35"/>
        <v>0</v>
      </c>
      <c r="S420" s="311">
        <f t="shared" ca="1" si="36"/>
        <v>5.8494109530085048E-3</v>
      </c>
      <c r="T420" s="310">
        <f t="shared" ca="1" si="37"/>
        <v>2.1714543617882276E-2</v>
      </c>
    </row>
    <row r="421" spans="6:20">
      <c r="F421" s="301">
        <f t="shared" si="29"/>
        <v>46722</v>
      </c>
      <c r="G421" s="308">
        <f t="shared" ca="1" si="30"/>
        <v>-1</v>
      </c>
      <c r="H421" s="311">
        <f t="shared" ca="1" si="31"/>
        <v>0</v>
      </c>
      <c r="I421" s="311">
        <f t="shared" ca="1" si="32"/>
        <v>-1</v>
      </c>
      <c r="J421" s="310">
        <f t="shared" ca="1" si="33"/>
        <v>-1</v>
      </c>
      <c r="P421" s="301">
        <f t="shared" si="38"/>
        <v>46722</v>
      </c>
      <c r="Q421" s="308">
        <f t="shared" ca="1" si="34"/>
        <v>0</v>
      </c>
      <c r="R421" s="311">
        <f t="shared" ca="1" si="35"/>
        <v>0</v>
      </c>
      <c r="S421" s="311">
        <f t="shared" ca="1" si="36"/>
        <v>1.3518153578311098E-2</v>
      </c>
      <c r="T421" s="310">
        <f t="shared" ca="1" si="37"/>
        <v>1.5623071861962989E-2</v>
      </c>
    </row>
    <row r="422" spans="6:20">
      <c r="F422" s="633"/>
      <c r="G422" s="644"/>
      <c r="H422" s="644"/>
      <c r="I422" s="644"/>
      <c r="J422" s="644"/>
    </row>
    <row r="423" spans="6:20">
      <c r="F423" s="633"/>
      <c r="G423" s="644"/>
      <c r="H423" s="644"/>
      <c r="I423" s="644"/>
      <c r="J423" s="644"/>
    </row>
    <row r="424" spans="6:20">
      <c r="F424" s="633"/>
      <c r="G424" s="644"/>
      <c r="H424" s="644"/>
      <c r="I424" s="644"/>
      <c r="J424" s="644"/>
    </row>
    <row r="425" spans="6:20">
      <c r="F425" s="633"/>
      <c r="G425" s="644"/>
      <c r="H425" s="644"/>
      <c r="I425" s="644"/>
      <c r="J425" s="644"/>
    </row>
    <row r="426" spans="6:20">
      <c r="F426" s="633"/>
      <c r="G426" s="644"/>
      <c r="H426" s="644"/>
      <c r="I426" s="644"/>
      <c r="J426" s="644"/>
    </row>
    <row r="427" spans="6:20">
      <c r="F427" s="633"/>
      <c r="G427" s="644"/>
      <c r="H427" s="644"/>
      <c r="I427" s="644"/>
      <c r="J427" s="644"/>
    </row>
    <row r="428" spans="6:20">
      <c r="F428" s="633"/>
      <c r="G428" s="644"/>
      <c r="H428" s="644"/>
      <c r="I428" s="644"/>
      <c r="J428" s="644"/>
    </row>
    <row r="429" spans="6:20">
      <c r="F429" s="633"/>
      <c r="G429" s="644"/>
      <c r="H429" s="644"/>
      <c r="I429" s="644"/>
      <c r="J429" s="644"/>
    </row>
    <row r="430" spans="6:20">
      <c r="F430" s="633"/>
      <c r="G430" s="644"/>
      <c r="H430" s="644"/>
      <c r="I430" s="644"/>
      <c r="J430" s="644"/>
    </row>
    <row r="431" spans="6:20">
      <c r="F431" s="633"/>
      <c r="G431" s="644"/>
      <c r="H431" s="644"/>
      <c r="I431" s="644"/>
      <c r="J431" s="644"/>
    </row>
    <row r="432" spans="6:20">
      <c r="F432" s="633"/>
      <c r="G432" s="644"/>
      <c r="H432" s="644"/>
      <c r="I432" s="644"/>
      <c r="J432" s="644"/>
    </row>
    <row r="433" spans="6:10">
      <c r="F433" s="633"/>
      <c r="G433" s="644"/>
      <c r="H433" s="644"/>
      <c r="I433" s="644"/>
      <c r="J433" s="644"/>
    </row>
    <row r="434" spans="6:10">
      <c r="F434" s="633"/>
      <c r="G434" s="644"/>
      <c r="H434" s="644"/>
      <c r="I434" s="644"/>
      <c r="J434" s="644"/>
    </row>
    <row r="435" spans="6:10">
      <c r="F435" s="633"/>
      <c r="G435" s="644"/>
      <c r="H435" s="644"/>
      <c r="I435" s="644"/>
      <c r="J435" s="644"/>
    </row>
    <row r="436" spans="6:10">
      <c r="F436" s="633"/>
      <c r="G436" s="644"/>
      <c r="H436" s="644"/>
      <c r="I436" s="644"/>
      <c r="J436" s="644"/>
    </row>
    <row r="437" spans="6:10">
      <c r="F437" s="633"/>
      <c r="G437" s="644"/>
      <c r="H437" s="644"/>
      <c r="I437" s="644"/>
      <c r="J437" s="644"/>
    </row>
    <row r="438" spans="6:10">
      <c r="F438" s="633"/>
      <c r="G438" s="644"/>
      <c r="H438" s="644"/>
      <c r="I438" s="644"/>
      <c r="J438" s="644"/>
    </row>
    <row r="439" spans="6:10">
      <c r="F439" s="633"/>
      <c r="G439" s="644"/>
      <c r="H439" s="644"/>
      <c r="I439" s="644"/>
      <c r="J439" s="644"/>
    </row>
    <row r="440" spans="6:10">
      <c r="F440" s="633"/>
      <c r="G440" s="644"/>
      <c r="H440" s="644"/>
      <c r="I440" s="644"/>
      <c r="J440" s="644"/>
    </row>
    <row r="441" spans="6:10">
      <c r="F441" s="633"/>
      <c r="G441" s="644"/>
      <c r="H441" s="644"/>
      <c r="I441" s="644"/>
      <c r="J441" s="644"/>
    </row>
    <row r="442" spans="6:10">
      <c r="F442" s="633"/>
      <c r="G442" s="644"/>
      <c r="H442" s="644"/>
      <c r="I442" s="644"/>
      <c r="J442" s="644"/>
    </row>
    <row r="443" spans="6:10">
      <c r="F443" s="633"/>
      <c r="G443" s="644"/>
      <c r="H443" s="644"/>
      <c r="I443" s="644"/>
      <c r="J443" s="644"/>
    </row>
    <row r="444" spans="6:10">
      <c r="F444" s="633"/>
      <c r="G444" s="644"/>
      <c r="H444" s="644"/>
      <c r="I444" s="644"/>
      <c r="J444" s="644"/>
    </row>
    <row r="445" spans="6:10">
      <c r="F445" s="633"/>
      <c r="G445" s="644"/>
      <c r="H445" s="644"/>
      <c r="I445" s="644"/>
      <c r="J445" s="644"/>
    </row>
    <row r="446" spans="6:10">
      <c r="F446" s="633"/>
      <c r="G446" s="644"/>
      <c r="H446" s="644"/>
      <c r="I446" s="644"/>
      <c r="J446" s="644"/>
    </row>
    <row r="447" spans="6:10">
      <c r="F447" s="633"/>
      <c r="G447" s="644"/>
      <c r="H447" s="644"/>
      <c r="I447" s="644"/>
      <c r="J447" s="644"/>
    </row>
    <row r="448" spans="6:10">
      <c r="F448" s="633"/>
      <c r="G448" s="644"/>
      <c r="H448" s="644"/>
      <c r="I448" s="644"/>
      <c r="J448" s="644"/>
    </row>
    <row r="449" spans="6:10">
      <c r="F449" s="633"/>
      <c r="G449" s="644"/>
      <c r="H449" s="644"/>
      <c r="I449" s="644"/>
      <c r="J449" s="644"/>
    </row>
    <row r="450" spans="6:10">
      <c r="F450" s="633"/>
      <c r="G450" s="644"/>
      <c r="H450" s="644"/>
      <c r="I450" s="644"/>
      <c r="J450" s="644"/>
    </row>
    <row r="451" spans="6:10">
      <c r="F451" s="633"/>
      <c r="G451" s="644"/>
      <c r="H451" s="644"/>
      <c r="I451" s="644"/>
      <c r="J451" s="644"/>
    </row>
    <row r="452" spans="6:10">
      <c r="F452" s="633"/>
      <c r="G452" s="644"/>
      <c r="H452" s="644"/>
      <c r="I452" s="644"/>
      <c r="J452" s="644"/>
    </row>
    <row r="453" spans="6:10">
      <c r="F453" s="633"/>
      <c r="G453" s="644"/>
      <c r="H453" s="644"/>
      <c r="I453" s="644"/>
      <c r="J453" s="644"/>
    </row>
    <row r="454" spans="6:10">
      <c r="F454" s="633"/>
      <c r="G454" s="644"/>
      <c r="H454" s="644"/>
      <c r="I454" s="644"/>
      <c r="J454" s="644"/>
    </row>
    <row r="482631" spans="7:20">
      <c r="G482631" s="461" t="s">
        <v>314</v>
      </c>
      <c r="H482631" s="45" t="str">
        <f>+G482631</f>
        <v>d290</v>
      </c>
      <c r="I482631" s="45" t="str">
        <f t="shared" ref="I482631:J482632" si="39">+H482631</f>
        <v>d290</v>
      </c>
      <c r="J482631" s="45" t="str">
        <f t="shared" si="39"/>
        <v>d290</v>
      </c>
      <c r="Q482631" s="461" t="s">
        <v>316</v>
      </c>
      <c r="R482631" s="45" t="str">
        <f>+Q482631</f>
        <v>d258</v>
      </c>
      <c r="S482631" s="45" t="str">
        <f t="shared" ref="S482631:T482632" si="40">+R482631</f>
        <v>d258</v>
      </c>
      <c r="T482631" s="45" t="str">
        <f t="shared" si="40"/>
        <v>d258</v>
      </c>
    </row>
    <row r="482632" spans="7:20">
      <c r="G482632" s="461" t="s">
        <v>315</v>
      </c>
      <c r="H482632" s="45" t="str">
        <f>+G482632</f>
        <v>aaa320</v>
      </c>
      <c r="I482632" s="45" t="str">
        <f t="shared" si="39"/>
        <v>aaa320</v>
      </c>
      <c r="J482632" s="45" t="str">
        <f t="shared" si="39"/>
        <v>aaa320</v>
      </c>
      <c r="Q482632" s="461" t="s">
        <v>317</v>
      </c>
      <c r="R482632" s="45" t="str">
        <f>+Q482632</f>
        <v>aaa288</v>
      </c>
      <c r="S482632" s="45" t="str">
        <f t="shared" si="40"/>
        <v>aaa288</v>
      </c>
      <c r="T482632" s="45" t="str">
        <f t="shared" si="40"/>
        <v>aaa288</v>
      </c>
    </row>
    <row r="482633" spans="7:20">
      <c r="G482633" s="45">
        <v>2</v>
      </c>
      <c r="H482633" s="45">
        <v>11</v>
      </c>
      <c r="I482633" s="45">
        <v>23</v>
      </c>
      <c r="J482633" s="45">
        <v>20</v>
      </c>
      <c r="Q482633" s="45">
        <v>2</v>
      </c>
      <c r="R482633" s="45">
        <v>11</v>
      </c>
      <c r="S482633" s="45">
        <v>23</v>
      </c>
      <c r="T482633" s="45">
        <v>20</v>
      </c>
    </row>
  </sheetData>
  <mergeCells count="6">
    <mergeCell ref="C1:F1"/>
    <mergeCell ref="G1:J1"/>
    <mergeCell ref="M1:P1"/>
    <mergeCell ref="Q1:T1"/>
    <mergeCell ref="G240:J240"/>
    <mergeCell ref="Q240:T240"/>
  </mergeCells>
  <conditionalFormatting sqref="G3:J182 Q3:T182">
    <cfRule type="expression" dxfId="1" priority="43">
      <formula>AND(G242&lt;0.05,G242&gt;-0.05)</formula>
    </cfRule>
    <cfRule type="expression" dxfId="0" priority="44">
      <formula>OR(G242&lt;-0.05,G242&gt;0.05)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Dispatch Logic</vt:lpstr>
      <vt:lpstr>Monthly Net Market Positions</vt:lpstr>
      <vt:lpstr>Monthly Sources and Uses</vt:lpstr>
      <vt:lpstr>Annual Sources and Uses</vt:lpstr>
      <vt:lpstr>Monthly Resource Report</vt:lpstr>
      <vt:lpstr>Annual Resource Report</vt:lpstr>
      <vt:lpstr>Prices</vt:lpstr>
      <vt:lpstr>Annual Emissions</vt:lpstr>
      <vt:lpstr>Monthly Emissions-Expected</vt:lpstr>
      <vt:lpstr>ISO Style Costs</vt:lpstr>
      <vt:lpstr>Annual ISO Style Costs</vt:lpstr>
      <vt:lpstr>Monthly Interactions-Energy</vt:lpstr>
      <vt:lpstr>Monthly Interactions-$</vt:lpstr>
      <vt:lpstr>Monthly Interactions $.MWh</vt:lpstr>
      <vt:lpstr>Annual Interactions</vt:lpstr>
      <vt:lpstr>Annual Prices</vt:lpstr>
      <vt:lpstr>Wilson Validation</vt:lpstr>
      <vt:lpstr>Coleman Validation</vt:lpstr>
      <vt:lpstr>Green Validation</vt:lpstr>
      <vt:lpstr>HMPL Validation</vt:lpstr>
      <vt:lpstr>Reid Validation</vt:lpstr>
    </vt:vector>
  </TitlesOfParts>
  <Company>ACES Power Marketing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johnbo</dc:creator>
  <cp:lastModifiedBy>DeAnna Speed</cp:lastModifiedBy>
  <cp:lastPrinted>2011-11-07T13:26:00Z</cp:lastPrinted>
  <dcterms:created xsi:type="dcterms:W3CDTF">2011-03-01T18:56:13Z</dcterms:created>
  <dcterms:modified xsi:type="dcterms:W3CDTF">2013-06-20T20:21:07Z</dcterms:modified>
</cp:coreProperties>
</file>